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2021 GSMP II\December Filing\"/>
    </mc:Choice>
  </mc:AlternateContent>
  <bookViews>
    <workbookView xWindow="-15" yWindow="345" windowWidth="15105" windowHeight="4185" tabRatio="885"/>
  </bookViews>
  <sheets>
    <sheet name="SS-GSMPII-2" sheetId="85" r:id="rId1"/>
    <sheet name="SS-GSMPII-3" sheetId="25" r:id="rId2"/>
    <sheet name="SS-GSMPII-4" sheetId="26" r:id="rId3"/>
    <sheet name="Roll-inDetail" sheetId="68" r:id="rId4"/>
    <sheet name="BonusDep" sheetId="90" r:id="rId5"/>
    <sheet name="Dep-Mains" sheetId="23" r:id="rId6"/>
    <sheet name="CWIP-UPCI " sheetId="92" state="hidden" r:id="rId7"/>
    <sheet name="Dep-Services" sheetId="94" r:id="rId8"/>
    <sheet name="Dep-Regulators" sheetId="95" r:id="rId9"/>
    <sheet name="Main Replaced" sheetId="97" r:id="rId10"/>
    <sheet name="INPUTS" sheetId="91" r:id="rId11"/>
  </sheets>
  <externalReferences>
    <externalReference r:id="rId12"/>
    <externalReference r:id="rId13"/>
  </externalReferences>
  <definedNames>
    <definedName name="\a" localSheetId="6">#REF!</definedName>
    <definedName name="\a" localSheetId="8">#REF!</definedName>
    <definedName name="\a" localSheetId="7">#REF!</definedName>
    <definedName name="\a">#REF!</definedName>
    <definedName name="\P" localSheetId="6">#REF!</definedName>
    <definedName name="\P" localSheetId="8">#REF!</definedName>
    <definedName name="\P" localSheetId="7">#REF!</definedName>
    <definedName name="\P">#REF!</definedName>
    <definedName name="\Q" localSheetId="6">#REF!</definedName>
    <definedName name="\Q" localSheetId="8">#REF!</definedName>
    <definedName name="\Q" localSheetId="7">#REF!</definedName>
    <definedName name="\Q">#REF!</definedName>
    <definedName name="\R" localSheetId="6">#REF!</definedName>
    <definedName name="\R" localSheetId="8">#REF!</definedName>
    <definedName name="\R" localSheetId="7">#REF!</definedName>
    <definedName name="\R">#REF!</definedName>
    <definedName name="\Z" localSheetId="6">#REF!</definedName>
    <definedName name="\Z" localSheetId="8">#REF!</definedName>
    <definedName name="\Z" localSheetId="7">#REF!</definedName>
    <definedName name="\Z">#REF!</definedName>
    <definedName name="_cea3" localSheetId="6">#REF!</definedName>
    <definedName name="_cea3" localSheetId="8">#REF!</definedName>
    <definedName name="_cea3" localSheetId="7">#REF!</definedName>
    <definedName name="_cea3">#REF!</definedName>
    <definedName name="_Depreciation_Expense" localSheetId="6">#REF!</definedName>
    <definedName name="_Depreciation_Expense" localSheetId="8">#REF!</definedName>
    <definedName name="_Depreciation_Expense" localSheetId="7">#REF!</definedName>
    <definedName name="_Depreciation_Expense">#REF!</definedName>
    <definedName name="_xlnm._FilterDatabase" localSheetId="6" hidden="1">'CWIP-UPCI '!$B$8:$BY$537</definedName>
    <definedName name="_pg24" localSheetId="6">#REF!</definedName>
    <definedName name="_pg24" localSheetId="8">#REF!</definedName>
    <definedName name="_pg24" localSheetId="7">#REF!</definedName>
    <definedName name="_pg24">#REF!</definedName>
    <definedName name="AbandonType">'[1]Validation Legend'!$E$3:$E$5</definedName>
    <definedName name="AbandonType2">'[1]Validation Legend'!$E$3:$E$6</definedName>
    <definedName name="Amortizations" localSheetId="6">#REF!</definedName>
    <definedName name="Amortizations" localSheetId="8">#REF!</definedName>
    <definedName name="Amortizations" localSheetId="7">#REF!</definedName>
    <definedName name="Amortizations">#REF!</definedName>
    <definedName name="august" localSheetId="6">#REF!</definedName>
    <definedName name="august" localSheetId="8">#REF!</definedName>
    <definedName name="august" localSheetId="7">#REF!</definedName>
    <definedName name="august">#REF!</definedName>
    <definedName name="B_month" localSheetId="6">#REF!</definedName>
    <definedName name="B_month" localSheetId="8">#REF!</definedName>
    <definedName name="B_month" localSheetId="7">#REF!</definedName>
    <definedName name="B_month">#REF!</definedName>
    <definedName name="Bonus_Depreciation_for_taxe" localSheetId="6">#REF!</definedName>
    <definedName name="Bonus_Depreciation_for_taxe" localSheetId="8">#REF!</definedName>
    <definedName name="Bonus_Depreciation_for_taxe" localSheetId="7">#REF!</definedName>
    <definedName name="Bonus_Depreciation_for_taxe">#REF!</definedName>
    <definedName name="Bputable" localSheetId="6">#REF!</definedName>
    <definedName name="Bputable" localSheetId="8">#REF!</definedName>
    <definedName name="Bputable" localSheetId="7">#REF!</definedName>
    <definedName name="Bputable">#REF!</definedName>
    <definedName name="bslook" localSheetId="6">#REF!</definedName>
    <definedName name="bslook" localSheetId="8">#REF!</definedName>
    <definedName name="bslook" localSheetId="7">#REF!</definedName>
    <definedName name="bslook">#REF!</definedName>
    <definedName name="Budget" localSheetId="6">#REF!</definedName>
    <definedName name="Budget" localSheetId="8">#REF!</definedName>
    <definedName name="Budget" localSheetId="7">#REF!</definedName>
    <definedName name="Budget">#REF!</definedName>
    <definedName name="calculation" localSheetId="6">#REF!</definedName>
    <definedName name="calculation" localSheetId="8">#REF!</definedName>
    <definedName name="calculation" localSheetId="7">#REF!</definedName>
    <definedName name="calculation">#REF!</definedName>
    <definedName name="cost_of_removal_tax" localSheetId="6">#REF!</definedName>
    <definedName name="cost_of_removal_tax" localSheetId="8">#REF!</definedName>
    <definedName name="cost_of_removal_tax" localSheetId="7">#REF!</definedName>
    <definedName name="cost_of_removal_tax">#REF!</definedName>
    <definedName name="Dec" localSheetId="6">#REF!</definedName>
    <definedName name="Dec" localSheetId="8">#REF!</definedName>
    <definedName name="Dec" localSheetId="7">#REF!</definedName>
    <definedName name="Dec">#REF!</definedName>
    <definedName name="december" localSheetId="6">#REF!</definedName>
    <definedName name="december" localSheetId="8">#REF!</definedName>
    <definedName name="december" localSheetId="7">#REF!</definedName>
    <definedName name="december">#REF!</definedName>
    <definedName name="Depreciation_e" localSheetId="6">#REF!</definedName>
    <definedName name="Depreciation_e" localSheetId="8">#REF!</definedName>
    <definedName name="Depreciation_e" localSheetId="7">#REF!</definedName>
    <definedName name="Depreciation_e">#REF!</definedName>
    <definedName name="DoneBy">'[1]Validation Legend'!$A$3:$A$4</definedName>
    <definedName name="Enterprise" localSheetId="6">#REF!</definedName>
    <definedName name="Enterprise" localSheetId="8">#REF!</definedName>
    <definedName name="Enterprise" localSheetId="7">#REF!</definedName>
    <definedName name="Enterprise">#REF!</definedName>
    <definedName name="EV__LASTREFTIME__" hidden="1">40030.7771990741</definedName>
    <definedName name="ferc" localSheetId="6">#REF!</definedName>
    <definedName name="ferc" localSheetId="8">#REF!</definedName>
    <definedName name="ferc" localSheetId="7">#REF!</definedName>
    <definedName name="ferc">#REF!</definedName>
    <definedName name="ferc2" localSheetId="6">#REF!</definedName>
    <definedName name="ferc2" localSheetId="8">#REF!</definedName>
    <definedName name="ferc2" localSheetId="7">#REF!</definedName>
    <definedName name="ferc2">#REF!</definedName>
    <definedName name="glacct" localSheetId="6">#REF!</definedName>
    <definedName name="glacct" localSheetId="8">#REF!</definedName>
    <definedName name="glacct" localSheetId="7">#REF!</definedName>
    <definedName name="glacct">#REF!</definedName>
    <definedName name="Install">'[1]Validation Legend'!$B$3:$B$6</definedName>
    <definedName name="Installs" localSheetId="6">'[1]Validation Legend'!#REF!</definedName>
    <definedName name="Installs" localSheetId="8">'[1]Validation Legend'!#REF!</definedName>
    <definedName name="Installs" localSheetId="7">'[1]Validation Legend'!#REF!</definedName>
    <definedName name="Installs">'[1]Validation Legend'!#REF!</definedName>
    <definedName name="InstallType" localSheetId="6">'[1]Validation Legend'!#REF!</definedName>
    <definedName name="InstallType" localSheetId="8">'[1]Validation Legend'!#REF!</definedName>
    <definedName name="InstallType" localSheetId="7">'[1]Validation Legend'!#REF!</definedName>
    <definedName name="InstallType">'[1]Validation Legend'!#REF!</definedName>
    <definedName name="Investment" localSheetId="6">#REF!</definedName>
    <definedName name="Investment" localSheetId="8">#REF!</definedName>
    <definedName name="Investment" localSheetId="7">#REF!</definedName>
    <definedName name="Investment">#REF!</definedName>
    <definedName name="june" localSheetId="6">#REF!</definedName>
    <definedName name="june" localSheetId="8">#REF!</definedName>
    <definedName name="june" localSheetId="7">#REF!</definedName>
    <definedName name="june">#REF!</definedName>
    <definedName name="look" localSheetId="6">#REF!</definedName>
    <definedName name="look" localSheetId="8">#REF!</definedName>
    <definedName name="look" localSheetId="7">#REF!</definedName>
    <definedName name="look">#REF!</definedName>
    <definedName name="map" localSheetId="6">#REF!</definedName>
    <definedName name="map" localSheetId="8">#REF!</definedName>
    <definedName name="map" localSheetId="7">#REF!</definedName>
    <definedName name="map">#REF!</definedName>
    <definedName name="mapping" localSheetId="6">#REF!</definedName>
    <definedName name="mapping" localSheetId="8">#REF!</definedName>
    <definedName name="mapping" localSheetId="7">#REF!</definedName>
    <definedName name="mapping">#REF!</definedName>
    <definedName name="maps" localSheetId="6">#REF!</definedName>
    <definedName name="maps" localSheetId="8">#REF!</definedName>
    <definedName name="maps" localSheetId="7">#REF!</definedName>
    <definedName name="maps">#REF!</definedName>
    <definedName name="materials" localSheetId="6">[2]MaterialsData!#REF!</definedName>
    <definedName name="materials" localSheetId="8">[2]MaterialsData!#REF!</definedName>
    <definedName name="materials" localSheetId="7">[2]MaterialsData!#REF!</definedName>
    <definedName name="materials">[2]MaterialsData!#REF!</definedName>
    <definedName name="mayfa" localSheetId="6">#REF!</definedName>
    <definedName name="mayfa" localSheetId="8">#REF!</definedName>
    <definedName name="mayfa" localSheetId="7">#REF!</definedName>
    <definedName name="mayfa">#REF!</definedName>
    <definedName name="Months">INPUTS!$A$4:$A$144</definedName>
    <definedName name="MTN_EG" localSheetId="6">#REF!</definedName>
    <definedName name="MTN_EG" localSheetId="8">#REF!</definedName>
    <definedName name="MTN_EG" localSheetId="7">#REF!</definedName>
    <definedName name="MTN_EG">#REF!</definedName>
    <definedName name="name" localSheetId="6">#REF!</definedName>
    <definedName name="name" localSheetId="8">#REF!</definedName>
    <definedName name="name" localSheetId="7">#REF!</definedName>
    <definedName name="name">#REF!</definedName>
    <definedName name="oct" localSheetId="6">#REF!</definedName>
    <definedName name="oct" localSheetId="8">#REF!</definedName>
    <definedName name="oct" localSheetId="7">#REF!</definedName>
    <definedName name="oct">#REF!</definedName>
    <definedName name="PAGE24" localSheetId="6">#REF!</definedName>
    <definedName name="PAGE24" localSheetId="8">#REF!</definedName>
    <definedName name="PAGE24" localSheetId="7">#REF!</definedName>
    <definedName name="PAGE24">#REF!</definedName>
    <definedName name="PAGE25" localSheetId="6">#REF!</definedName>
    <definedName name="PAGE25" localSheetId="8">#REF!</definedName>
    <definedName name="PAGE25" localSheetId="7">#REF!</definedName>
    <definedName name="PAGE25">#REF!</definedName>
    <definedName name="PAGE27" localSheetId="6">#REF!</definedName>
    <definedName name="PAGE27" localSheetId="8">#REF!</definedName>
    <definedName name="PAGE27" localSheetId="7">#REF!</definedName>
    <definedName name="PAGE27">#REF!</definedName>
    <definedName name="Permit">'[1]Validation Legend'!$F$3:$F$4</definedName>
    <definedName name="POWER" localSheetId="6">#REF!</definedName>
    <definedName name="POWER" localSheetId="8">#REF!</definedName>
    <definedName name="POWER" localSheetId="7">#REF!</definedName>
    <definedName name="POWER">#REF!</definedName>
    <definedName name="Pressure">'[1]Validation Legend'!$C$3:$C$5</definedName>
    <definedName name="_xlnm.Print_Area" localSheetId="0">'SS-GSMPII-2'!$A$1:$E$57</definedName>
    <definedName name="Program">'[1]Validation Legend'!$D$3:$D$6</definedName>
    <definedName name="PSE_G" localSheetId="6">#REF!</definedName>
    <definedName name="PSE_G" localSheetId="8">#REF!</definedName>
    <definedName name="PSE_G" localSheetId="7">#REF!</definedName>
    <definedName name="PSE_G">#REF!</definedName>
    <definedName name="PSE_G_LTD" localSheetId="6">#REF!</definedName>
    <definedName name="PSE_G_LTD" localSheetId="8">#REF!</definedName>
    <definedName name="PSE_G_LTD" localSheetId="7">#REF!</definedName>
    <definedName name="PSE_G_LTD">#REF!</definedName>
    <definedName name="PSE_G_MTN" localSheetId="6">#REF!</definedName>
    <definedName name="PSE_G_MTN" localSheetId="8">#REF!</definedName>
    <definedName name="PSE_G_MTN" localSheetId="7">#REF!</definedName>
    <definedName name="PSE_G_MTN">#REF!</definedName>
    <definedName name="PSE_G_MTNS" localSheetId="6">#REF!</definedName>
    <definedName name="PSE_G_MTNS" localSheetId="8">#REF!</definedName>
    <definedName name="PSE_G_MTNS" localSheetId="7">#REF!</definedName>
    <definedName name="PSE_G_MTNS">#REF!</definedName>
    <definedName name="PSE_G3" localSheetId="6">#REF!</definedName>
    <definedName name="PSE_G3" localSheetId="8">#REF!</definedName>
    <definedName name="PSE_G3" localSheetId="7">#REF!</definedName>
    <definedName name="PSE_G3">#REF!</definedName>
    <definedName name="PSEG" localSheetId="6">#REF!</definedName>
    <definedName name="PSEG" localSheetId="8">#REF!</definedName>
    <definedName name="PSEG" localSheetId="7">#REF!</definedName>
    <definedName name="PSEG">#REF!</definedName>
    <definedName name="PSEG_1" localSheetId="6">#REF!</definedName>
    <definedName name="PSEG_1" localSheetId="8">#REF!</definedName>
    <definedName name="PSEG_1" localSheetId="7">#REF!</definedName>
    <definedName name="PSEG_1">#REF!</definedName>
    <definedName name="PSEG_2" localSheetId="6">#REF!</definedName>
    <definedName name="PSEG_2" localSheetId="8">#REF!</definedName>
    <definedName name="PSEG_2" localSheetId="7">#REF!</definedName>
    <definedName name="PSEG_2">#REF!</definedName>
    <definedName name="PSEG_POWER" localSheetId="6">#REF!</definedName>
    <definedName name="PSEG_POWER" localSheetId="8">#REF!</definedName>
    <definedName name="PSEG_POWER" localSheetId="7">#REF!</definedName>
    <definedName name="PSEG_POWER">#REF!</definedName>
    <definedName name="PSEG1" localSheetId="6">#REF!</definedName>
    <definedName name="PSEG1" localSheetId="8">#REF!</definedName>
    <definedName name="PSEG1" localSheetId="7">#REF!</definedName>
    <definedName name="PSEG1">#REF!</definedName>
    <definedName name="PSEG2" localSheetId="6">#REF!</definedName>
    <definedName name="PSEG2" localSheetId="8">#REF!</definedName>
    <definedName name="PSEG2" localSheetId="7">#REF!</definedName>
    <definedName name="PSEG2">#REF!</definedName>
    <definedName name="SAP" localSheetId="6">#REF!</definedName>
    <definedName name="SAP" localSheetId="8">#REF!</definedName>
    <definedName name="SAP" localSheetId="7">#REF!</definedName>
    <definedName name="SAP">#REF!</definedName>
    <definedName name="Sep" localSheetId="6">#REF!</definedName>
    <definedName name="Sep" localSheetId="8">#REF!</definedName>
    <definedName name="Sep" localSheetId="7">#REF!</definedName>
    <definedName name="Sep">#REF!</definedName>
    <definedName name="Stat">'[1]Validation Legend'!$G$3:$G$12</definedName>
    <definedName name="tax_depreciation_net_of_bonus" localSheetId="6">#REF!</definedName>
    <definedName name="tax_depreciation_net_of_bonus" localSheetId="8">#REF!</definedName>
    <definedName name="tax_depreciation_net_of_bonus" localSheetId="7">#REF!</definedName>
    <definedName name="tax_depreciation_net_of_bonus">#REF!</definedName>
    <definedName name="ut" localSheetId="6">#REF!</definedName>
    <definedName name="ut" localSheetId="8">#REF!</definedName>
    <definedName name="ut" localSheetId="7">#REF!</definedName>
    <definedName name="ut">#REF!</definedName>
    <definedName name="utility" localSheetId="6">#REF!</definedName>
    <definedName name="utility" localSheetId="8">#REF!</definedName>
    <definedName name="utility" localSheetId="7">#REF!</definedName>
    <definedName name="utility">#REF!</definedName>
  </definedNames>
  <calcPr calcId="162913"/>
</workbook>
</file>

<file path=xl/calcChain.xml><?xml version="1.0" encoding="utf-8"?>
<calcChain xmlns="http://schemas.openxmlformats.org/spreadsheetml/2006/main">
  <c r="D23" i="85" l="1"/>
  <c r="N25" i="68" l="1"/>
  <c r="E25" i="68" l="1"/>
  <c r="M25" i="68" l="1"/>
  <c r="E10" i="26"/>
  <c r="D52" i="85" l="1"/>
  <c r="D54" i="85" s="1"/>
  <c r="C64" i="68"/>
  <c r="C66" i="68" s="1"/>
  <c r="E12" i="26" l="1"/>
  <c r="E11" i="26"/>
  <c r="E14" i="26" l="1"/>
  <c r="G1" i="26"/>
  <c r="K1" i="25"/>
  <c r="E1" i="85"/>
  <c r="E2" i="85"/>
  <c r="D129" i="91" l="1"/>
  <c r="G936" i="94" l="1"/>
  <c r="G936" i="95"/>
  <c r="G936" i="23"/>
  <c r="G933" i="94"/>
  <c r="G933" i="95"/>
  <c r="G933" i="23"/>
  <c r="G932" i="94"/>
  <c r="G932" i="95"/>
  <c r="G932" i="23"/>
  <c r="G911" i="94"/>
  <c r="G911" i="95"/>
  <c r="G911" i="23"/>
  <c r="G908" i="94"/>
  <c r="G908" i="95"/>
  <c r="G908" i="23"/>
  <c r="G907" i="94"/>
  <c r="G907" i="95"/>
  <c r="G907" i="23"/>
  <c r="G886" i="94"/>
  <c r="G886" i="95"/>
  <c r="G886" i="23"/>
  <c r="G883" i="94"/>
  <c r="G883" i="95"/>
  <c r="G883" i="23"/>
  <c r="G882" i="94"/>
  <c r="G882" i="95"/>
  <c r="G882" i="23"/>
  <c r="G861" i="94"/>
  <c r="G861" i="95"/>
  <c r="G861" i="23"/>
  <c r="G858" i="94"/>
  <c r="G858" i="95"/>
  <c r="G858" i="23"/>
  <c r="G857" i="94"/>
  <c r="G857" i="95"/>
  <c r="G857" i="23"/>
  <c r="G836" i="94"/>
  <c r="G836" i="95"/>
  <c r="G836" i="23"/>
  <c r="G833" i="94"/>
  <c r="G833" i="95"/>
  <c r="G833" i="23"/>
  <c r="G832" i="94"/>
  <c r="G832" i="95"/>
  <c r="G832" i="23"/>
  <c r="G811" i="94"/>
  <c r="G811" i="95"/>
  <c r="G811" i="23"/>
  <c r="G808" i="94"/>
  <c r="G808" i="95"/>
  <c r="G808" i="23"/>
  <c r="G807" i="94"/>
  <c r="G807" i="95"/>
  <c r="G807" i="23"/>
  <c r="G786" i="94"/>
  <c r="G786" i="95"/>
  <c r="G786" i="23"/>
  <c r="G783" i="94"/>
  <c r="G783" i="95"/>
  <c r="G783" i="23"/>
  <c r="G782" i="94"/>
  <c r="G782" i="95"/>
  <c r="G782" i="23"/>
  <c r="G761" i="94"/>
  <c r="G761" i="95"/>
  <c r="G761" i="23"/>
  <c r="G758" i="94"/>
  <c r="G758" i="95"/>
  <c r="G758" i="23"/>
  <c r="G757" i="94"/>
  <c r="G757" i="95"/>
  <c r="G757" i="23"/>
  <c r="G736" i="94"/>
  <c r="G736" i="95"/>
  <c r="G736" i="23"/>
  <c r="G733" i="94"/>
  <c r="G733" i="95"/>
  <c r="G733" i="23"/>
  <c r="G732" i="94"/>
  <c r="G732" i="95"/>
  <c r="G732" i="23"/>
  <c r="D62" i="68" l="1"/>
  <c r="E62" i="68"/>
  <c r="F62" i="68"/>
  <c r="G62" i="68"/>
  <c r="H62" i="68"/>
  <c r="I62" i="68"/>
  <c r="J62" i="68"/>
  <c r="K62" i="68"/>
  <c r="L62" i="68"/>
  <c r="C62" i="68"/>
  <c r="D50" i="85"/>
  <c r="D7" i="85"/>
  <c r="D8" i="85"/>
  <c r="D6" i="85"/>
  <c r="C8" i="68" l="1" a="1"/>
  <c r="D8" i="68" s="1"/>
  <c r="C7" i="68" a="1"/>
  <c r="C7" i="68" s="1"/>
  <c r="G711" i="94"/>
  <c r="G711" i="95"/>
  <c r="G711" i="23"/>
  <c r="G708" i="94"/>
  <c r="G708" i="95"/>
  <c r="G708" i="23"/>
  <c r="G707" i="94"/>
  <c r="G707" i="95"/>
  <c r="G707" i="23"/>
  <c r="J8" i="68" l="1"/>
  <c r="F8" i="68"/>
  <c r="K8" i="68"/>
  <c r="G8" i="68"/>
  <c r="C8" i="68"/>
  <c r="I8" i="68"/>
  <c r="E8" i="68"/>
  <c r="L8" i="68"/>
  <c r="H8" i="68"/>
  <c r="G963" i="94"/>
  <c r="G962" i="23"/>
  <c r="J7" i="68"/>
  <c r="F7" i="68"/>
  <c r="I7" i="68"/>
  <c r="E7" i="68"/>
  <c r="L7" i="68"/>
  <c r="H7" i="68"/>
  <c r="D7" i="68"/>
  <c r="K7" i="68"/>
  <c r="G7" i="68"/>
  <c r="G962" i="95"/>
  <c r="G962" i="94"/>
  <c r="G963" i="95"/>
  <c r="G963" i="23"/>
  <c r="E529" i="94" l="1"/>
  <c r="E530" i="94"/>
  <c r="E531" i="94"/>
  <c r="E532" i="94"/>
  <c r="E533" i="94"/>
  <c r="E534" i="94"/>
  <c r="E535" i="94"/>
  <c r="E536" i="94"/>
  <c r="E537" i="94"/>
  <c r="E538" i="94"/>
  <c r="E539" i="94"/>
  <c r="E529" i="95"/>
  <c r="E530" i="95"/>
  <c r="E531" i="95"/>
  <c r="E532" i="95"/>
  <c r="E533" i="95"/>
  <c r="E534" i="95"/>
  <c r="E535" i="95"/>
  <c r="E536" i="95"/>
  <c r="E537" i="95"/>
  <c r="E538" i="95"/>
  <c r="E539" i="95"/>
  <c r="E529" i="23"/>
  <c r="E530" i="23"/>
  <c r="E531" i="23"/>
  <c r="E532" i="23"/>
  <c r="E533" i="23"/>
  <c r="E534" i="23"/>
  <c r="E535" i="23"/>
  <c r="E536" i="23"/>
  <c r="E537" i="23"/>
  <c r="E538" i="23"/>
  <c r="E539" i="23"/>
  <c r="AZ122" i="91" l="1"/>
  <c r="BA122" i="91"/>
  <c r="BB122" i="91"/>
  <c r="BC122" i="91"/>
  <c r="BD122" i="91"/>
  <c r="BE122" i="91"/>
  <c r="BF122" i="91"/>
  <c r="BG122" i="91"/>
  <c r="BH122" i="91"/>
  <c r="BI122" i="91"/>
  <c r="BJ122" i="91"/>
  <c r="BK122" i="91"/>
  <c r="AZ123" i="91"/>
  <c r="BA123" i="91"/>
  <c r="BB123" i="91"/>
  <c r="BC123" i="91"/>
  <c r="BD123" i="91"/>
  <c r="BE123" i="91"/>
  <c r="BF123" i="91"/>
  <c r="BG123" i="91"/>
  <c r="BH123" i="91"/>
  <c r="BI123" i="91"/>
  <c r="BJ123" i="91"/>
  <c r="BK123" i="91"/>
  <c r="AY122" i="91"/>
  <c r="D5" i="91" l="1"/>
  <c r="D122" i="91" l="1"/>
  <c r="F3" i="95"/>
  <c r="F3" i="94"/>
  <c r="A901" i="95" l="1"/>
  <c r="A801" i="95"/>
  <c r="A851" i="95"/>
  <c r="A876" i="95"/>
  <c r="A926" i="95"/>
  <c r="A826" i="95"/>
  <c r="A776" i="95"/>
  <c r="G3" i="94"/>
  <c r="A926" i="94"/>
  <c r="A826" i="94"/>
  <c r="A851" i="94"/>
  <c r="A876" i="94"/>
  <c r="A776" i="94"/>
  <c r="A801" i="94"/>
  <c r="A901" i="94"/>
  <c r="F3" i="23"/>
  <c r="G3" i="23" l="1"/>
  <c r="A876" i="23"/>
  <c r="A776" i="23"/>
  <c r="A801" i="23"/>
  <c r="A926" i="23"/>
  <c r="A826" i="23"/>
  <c r="A901" i="23"/>
  <c r="A851" i="23"/>
  <c r="G3" i="95"/>
  <c r="A701" i="94" l="1"/>
  <c r="A726" i="94"/>
  <c r="A751" i="94" s="1"/>
  <c r="A726" i="23"/>
  <c r="A751" i="23" s="1"/>
  <c r="A701" i="23"/>
  <c r="A701" i="95"/>
  <c r="A726" i="95"/>
  <c r="A751" i="95" s="1"/>
  <c r="E10" i="25"/>
  <c r="E11" i="25"/>
  <c r="E9" i="25"/>
  <c r="C10" i="25"/>
  <c r="C11" i="25"/>
  <c r="C9" i="25"/>
  <c r="AY123" i="91"/>
  <c r="AX123" i="91"/>
  <c r="AW123" i="91"/>
  <c r="AV123" i="91"/>
  <c r="AU123" i="91"/>
  <c r="AT123" i="91"/>
  <c r="AS123" i="91"/>
  <c r="AR123" i="91"/>
  <c r="AQ123" i="91"/>
  <c r="AP123" i="91"/>
  <c r="AO123" i="91"/>
  <c r="AN123" i="91"/>
  <c r="AM123" i="91"/>
  <c r="AL123" i="91"/>
  <c r="AK123" i="91"/>
  <c r="AJ123" i="91"/>
  <c r="AI123" i="91"/>
  <c r="AH123" i="91"/>
  <c r="AG123" i="91"/>
  <c r="AF123" i="91"/>
  <c r="AE123" i="91"/>
  <c r="AD123" i="91"/>
  <c r="AC123" i="91"/>
  <c r="AB123" i="91"/>
  <c r="AA123" i="91"/>
  <c r="Z123" i="91"/>
  <c r="Y123" i="91"/>
  <c r="X123" i="91"/>
  <c r="W123" i="91"/>
  <c r="V123" i="91"/>
  <c r="U123" i="91"/>
  <c r="T123" i="91"/>
  <c r="S123" i="91"/>
  <c r="R123" i="91"/>
  <c r="Q123" i="91"/>
  <c r="P123" i="91"/>
  <c r="O123" i="91"/>
  <c r="N123" i="91"/>
  <c r="M123" i="91"/>
  <c r="L123" i="91"/>
  <c r="K123" i="91"/>
  <c r="J123" i="91"/>
  <c r="I123" i="91"/>
  <c r="H123" i="91"/>
  <c r="G123" i="91"/>
  <c r="F123" i="91"/>
  <c r="E123" i="91"/>
  <c r="AX122" i="91"/>
  <c r="AW122" i="91"/>
  <c r="AV122" i="91"/>
  <c r="AU122" i="91"/>
  <c r="AT122" i="91"/>
  <c r="AS122" i="91"/>
  <c r="AR122" i="91"/>
  <c r="AQ122" i="91"/>
  <c r="AP122" i="91"/>
  <c r="AO122" i="91"/>
  <c r="AN122" i="91"/>
  <c r="AM122" i="91"/>
  <c r="AL122" i="91"/>
  <c r="AK122" i="91"/>
  <c r="AJ122" i="91"/>
  <c r="AI122" i="91"/>
  <c r="AH122" i="91"/>
  <c r="AG122" i="91"/>
  <c r="AF122" i="91"/>
  <c r="AE122" i="91"/>
  <c r="AD122" i="91"/>
  <c r="AC122" i="91"/>
  <c r="AB122" i="91"/>
  <c r="AA122" i="91"/>
  <c r="Z122" i="91"/>
  <c r="Y122" i="91"/>
  <c r="X122" i="91"/>
  <c r="W122" i="91"/>
  <c r="V122" i="91"/>
  <c r="U122" i="91"/>
  <c r="T122" i="91"/>
  <c r="S122" i="91"/>
  <c r="R122" i="91"/>
  <c r="Q122" i="91"/>
  <c r="P122" i="91"/>
  <c r="O122" i="91"/>
  <c r="N122" i="91"/>
  <c r="M122" i="91"/>
  <c r="L122" i="91"/>
  <c r="K122" i="91"/>
  <c r="J122" i="91"/>
  <c r="I122" i="91"/>
  <c r="H122" i="91"/>
  <c r="G122" i="91"/>
  <c r="F122" i="91"/>
  <c r="E122" i="91"/>
  <c r="D123" i="91"/>
  <c r="G10" i="25" l="1"/>
  <c r="I10" i="25" s="1"/>
  <c r="C12" i="25"/>
  <c r="G9" i="25"/>
  <c r="G11" i="25" l="1"/>
  <c r="G12" i="25" s="1"/>
  <c r="I11" i="25" l="1"/>
  <c r="L6" i="90" l="1" a="1"/>
  <c r="L6" i="90" s="1"/>
  <c r="H6" i="90" a="1"/>
  <c r="H21" i="90" s="1"/>
  <c r="L48" i="90" l="1"/>
  <c r="L37" i="90"/>
  <c r="L27" i="90"/>
  <c r="L16" i="90"/>
  <c r="L44" i="90"/>
  <c r="L33" i="90"/>
  <c r="L23" i="90"/>
  <c r="L12" i="90"/>
  <c r="L53" i="90"/>
  <c r="L43" i="90"/>
  <c r="L32" i="90"/>
  <c r="L21" i="90"/>
  <c r="L11" i="90"/>
  <c r="L49" i="90"/>
  <c r="L39" i="90"/>
  <c r="L28" i="90"/>
  <c r="L17" i="90"/>
  <c r="L7" i="90"/>
  <c r="H6" i="90"/>
  <c r="H9" i="90"/>
  <c r="H25" i="90"/>
  <c r="H13" i="90"/>
  <c r="H29" i="90"/>
  <c r="H17" i="90"/>
  <c r="H33" i="90"/>
  <c r="H37" i="90"/>
  <c r="L52" i="90"/>
  <c r="L47" i="90"/>
  <c r="L41" i="90"/>
  <c r="L36" i="90"/>
  <c r="L31" i="90"/>
  <c r="L25" i="90"/>
  <c r="L20" i="90"/>
  <c r="L15" i="90"/>
  <c r="L9" i="90"/>
  <c r="L51" i="90"/>
  <c r="L45" i="90"/>
  <c r="L40" i="90"/>
  <c r="L35" i="90"/>
  <c r="L29" i="90"/>
  <c r="L24" i="90"/>
  <c r="L19" i="90"/>
  <c r="L13" i="90"/>
  <c r="L8" i="90"/>
  <c r="L50" i="90"/>
  <c r="L46" i="90"/>
  <c r="L42" i="90"/>
  <c r="L38" i="90"/>
  <c r="L34" i="90"/>
  <c r="L30" i="90"/>
  <c r="L26" i="90"/>
  <c r="L22" i="90"/>
  <c r="L18" i="90"/>
  <c r="L14" i="90"/>
  <c r="L10" i="90"/>
  <c r="H53" i="90"/>
  <c r="H49" i="90"/>
  <c r="H45" i="90"/>
  <c r="H41" i="90"/>
  <c r="H52" i="90"/>
  <c r="H48" i="90"/>
  <c r="H44" i="90"/>
  <c r="H40" i="90"/>
  <c r="H36" i="90"/>
  <c r="H32" i="90"/>
  <c r="H28" i="90"/>
  <c r="H24" i="90"/>
  <c r="H20" i="90"/>
  <c r="H16" i="90"/>
  <c r="H12" i="90"/>
  <c r="H8" i="90"/>
  <c r="H51" i="90"/>
  <c r="H47" i="90"/>
  <c r="H43" i="90"/>
  <c r="H39" i="90"/>
  <c r="H35" i="90"/>
  <c r="H31" i="90"/>
  <c r="H27" i="90"/>
  <c r="H23" i="90"/>
  <c r="H19" i="90"/>
  <c r="H15" i="90"/>
  <c r="H11" i="90"/>
  <c r="H7" i="90"/>
  <c r="H50" i="90"/>
  <c r="H46" i="90"/>
  <c r="H42" i="90"/>
  <c r="H38" i="90"/>
  <c r="H34" i="90"/>
  <c r="H30" i="90"/>
  <c r="H26" i="90"/>
  <c r="H22" i="90"/>
  <c r="H18" i="90"/>
  <c r="H14" i="90"/>
  <c r="H10" i="90"/>
  <c r="L66" i="90" l="1"/>
  <c r="H66" i="90"/>
  <c r="D86" i="91" l="1"/>
  <c r="D69" i="91"/>
  <c r="D52" i="91"/>
  <c r="Y98" i="91"/>
  <c r="Y81" i="91"/>
  <c r="G966" i="95" l="1"/>
  <c r="C622" i="95"/>
  <c r="C623" i="95" s="1"/>
  <c r="C624" i="95" s="1"/>
  <c r="C625" i="95" s="1"/>
  <c r="C626" i="95" s="1"/>
  <c r="C627" i="95" s="1"/>
  <c r="C628" i="95" s="1"/>
  <c r="C629" i="95" s="1"/>
  <c r="C630" i="95" s="1"/>
  <c r="C631" i="95" s="1"/>
  <c r="C632" i="95" s="1"/>
  <c r="C633" i="95" s="1"/>
  <c r="C634" i="95" s="1"/>
  <c r="C635" i="95" s="1"/>
  <c r="C636" i="95" s="1"/>
  <c r="C637" i="95" s="1"/>
  <c r="C638" i="95" s="1"/>
  <c r="C639" i="95" s="1"/>
  <c r="C640" i="95" s="1"/>
  <c r="C641" i="95" s="1"/>
  <c r="C642" i="95" s="1"/>
  <c r="C643" i="95" s="1"/>
  <c r="C644" i="95" s="1"/>
  <c r="C645" i="95" s="1"/>
  <c r="C646" i="95" s="1"/>
  <c r="C647" i="95" s="1"/>
  <c r="C648" i="95" s="1"/>
  <c r="C649" i="95" s="1"/>
  <c r="C650" i="95" s="1"/>
  <c r="C651" i="95" s="1"/>
  <c r="C652" i="95" s="1"/>
  <c r="C653" i="95" s="1"/>
  <c r="C654" i="95" s="1"/>
  <c r="C655" i="95" s="1"/>
  <c r="C656" i="95" s="1"/>
  <c r="C657" i="95" s="1"/>
  <c r="C658" i="95" s="1"/>
  <c r="C659" i="95" s="1"/>
  <c r="C660" i="95" s="1"/>
  <c r="C661" i="95" s="1"/>
  <c r="C662" i="95" s="1"/>
  <c r="C663" i="95" s="1"/>
  <c r="C664" i="95" s="1"/>
  <c r="C665" i="95" s="1"/>
  <c r="C666" i="95" s="1"/>
  <c r="C667" i="95" s="1"/>
  <c r="C668" i="95" s="1"/>
  <c r="C669" i="95" s="1"/>
  <c r="C670" i="95" s="1"/>
  <c r="C671" i="95" s="1"/>
  <c r="C672" i="95" s="1"/>
  <c r="C673" i="95" s="1"/>
  <c r="C674" i="95" s="1"/>
  <c r="C675" i="95" s="1"/>
  <c r="C676" i="95" s="1"/>
  <c r="C677" i="95" s="1"/>
  <c r="C678" i="95" s="1"/>
  <c r="C679" i="95" s="1"/>
  <c r="C680" i="95" s="1"/>
  <c r="C681" i="95" s="1"/>
  <c r="C682" i="95" s="1"/>
  <c r="C683" i="95" s="1"/>
  <c r="C684" i="95" s="1"/>
  <c r="C685" i="95" s="1"/>
  <c r="C686" i="95" s="1"/>
  <c r="C687" i="95" s="1"/>
  <c r="C688" i="95" s="1"/>
  <c r="C689" i="95" s="1"/>
  <c r="C690" i="95" s="1"/>
  <c r="C691" i="95" s="1"/>
  <c r="C692" i="95" s="1"/>
  <c r="C693" i="95" s="1"/>
  <c r="D616" i="95"/>
  <c r="C392" i="95"/>
  <c r="C393" i="95" s="1"/>
  <c r="C394" i="95" s="1"/>
  <c r="C395" i="95" s="1"/>
  <c r="C396" i="95" s="1"/>
  <c r="C397" i="95" s="1"/>
  <c r="C398" i="95" s="1"/>
  <c r="C399" i="95" s="1"/>
  <c r="C400" i="95" s="1"/>
  <c r="C401" i="95" s="1"/>
  <c r="C402" i="95" s="1"/>
  <c r="C403" i="95" s="1"/>
  <c r="C404" i="95" s="1"/>
  <c r="C405" i="95" s="1"/>
  <c r="C406" i="95" s="1"/>
  <c r="C407" i="95" s="1"/>
  <c r="C408" i="95" s="1"/>
  <c r="C409" i="95" s="1"/>
  <c r="C410" i="95" s="1"/>
  <c r="C411" i="95" s="1"/>
  <c r="C412" i="95" s="1"/>
  <c r="C413" i="95" s="1"/>
  <c r="C414" i="95" s="1"/>
  <c r="C415" i="95" s="1"/>
  <c r="C416" i="95" s="1"/>
  <c r="C417" i="95" s="1"/>
  <c r="C418" i="95" s="1"/>
  <c r="C419" i="95" s="1"/>
  <c r="C420" i="95" s="1"/>
  <c r="C421" i="95" s="1"/>
  <c r="C422" i="95" s="1"/>
  <c r="C423" i="95" s="1"/>
  <c r="C424" i="95" s="1"/>
  <c r="C425" i="95" s="1"/>
  <c r="C426" i="95" s="1"/>
  <c r="C427" i="95" s="1"/>
  <c r="C428" i="95" s="1"/>
  <c r="C429" i="95" s="1"/>
  <c r="C430" i="95" s="1"/>
  <c r="C431" i="95" s="1"/>
  <c r="C432" i="95" s="1"/>
  <c r="C433" i="95" s="1"/>
  <c r="C434" i="95" s="1"/>
  <c r="C435" i="95" s="1"/>
  <c r="C436" i="95" s="1"/>
  <c r="C437" i="95" s="1"/>
  <c r="C438" i="95" s="1"/>
  <c r="C439" i="95" s="1"/>
  <c r="C440" i="95" s="1"/>
  <c r="C441" i="95" s="1"/>
  <c r="C442" i="95" s="1"/>
  <c r="C443" i="95" s="1"/>
  <c r="C444" i="95" s="1"/>
  <c r="C445" i="95" s="1"/>
  <c r="C446" i="95" s="1"/>
  <c r="C447" i="95" s="1"/>
  <c r="C448" i="95" s="1"/>
  <c r="C449" i="95" s="1"/>
  <c r="C450" i="95" s="1"/>
  <c r="C451" i="95" s="1"/>
  <c r="C452" i="95" s="1"/>
  <c r="C453" i="95" s="1"/>
  <c r="C454" i="95" s="1"/>
  <c r="C455" i="95" s="1"/>
  <c r="C456" i="95" s="1"/>
  <c r="C457" i="95" s="1"/>
  <c r="C458" i="95" s="1"/>
  <c r="C459" i="95" s="1"/>
  <c r="C460" i="95" s="1"/>
  <c r="C461" i="95" s="1"/>
  <c r="C462" i="95" s="1"/>
  <c r="C463" i="95" s="1"/>
  <c r="C316" i="95"/>
  <c r="C317" i="95" s="1"/>
  <c r="C318" i="95" s="1"/>
  <c r="C319" i="95" s="1"/>
  <c r="C320" i="95" s="1"/>
  <c r="C321" i="95" s="1"/>
  <c r="C322" i="95" s="1"/>
  <c r="C323" i="95" s="1"/>
  <c r="C324" i="95" s="1"/>
  <c r="C325" i="95" s="1"/>
  <c r="C326" i="95" s="1"/>
  <c r="C327" i="95" s="1"/>
  <c r="C328" i="95" s="1"/>
  <c r="C329" i="95" s="1"/>
  <c r="C330" i="95" s="1"/>
  <c r="C331" i="95" s="1"/>
  <c r="C332" i="95" s="1"/>
  <c r="C333" i="95" s="1"/>
  <c r="C334" i="95" s="1"/>
  <c r="C335" i="95" s="1"/>
  <c r="C336" i="95" s="1"/>
  <c r="C337" i="95" s="1"/>
  <c r="C338" i="95" s="1"/>
  <c r="C339" i="95" s="1"/>
  <c r="C340" i="95" s="1"/>
  <c r="C341" i="95" s="1"/>
  <c r="C342" i="95" s="1"/>
  <c r="C343" i="95" s="1"/>
  <c r="C344" i="95" s="1"/>
  <c r="C345" i="95" s="1"/>
  <c r="C346" i="95" s="1"/>
  <c r="C347" i="95" s="1"/>
  <c r="C348" i="95" s="1"/>
  <c r="C349" i="95" s="1"/>
  <c r="C350" i="95" s="1"/>
  <c r="C351" i="95" s="1"/>
  <c r="C352" i="95" s="1"/>
  <c r="C353" i="95" s="1"/>
  <c r="C354" i="95" s="1"/>
  <c r="C355" i="95" s="1"/>
  <c r="C356" i="95" s="1"/>
  <c r="C357" i="95" s="1"/>
  <c r="C358" i="95" s="1"/>
  <c r="C359" i="95" s="1"/>
  <c r="C360" i="95" s="1"/>
  <c r="C361" i="95" s="1"/>
  <c r="C362" i="95" s="1"/>
  <c r="C363" i="95" s="1"/>
  <c r="C364" i="95" s="1"/>
  <c r="C365" i="95" s="1"/>
  <c r="C366" i="95" s="1"/>
  <c r="C367" i="95" s="1"/>
  <c r="C368" i="95" s="1"/>
  <c r="C369" i="95" s="1"/>
  <c r="C370" i="95" s="1"/>
  <c r="C371" i="95" s="1"/>
  <c r="C372" i="95" s="1"/>
  <c r="C373" i="95" s="1"/>
  <c r="C374" i="95" s="1"/>
  <c r="C375" i="95" s="1"/>
  <c r="C376" i="95" s="1"/>
  <c r="C377" i="95" s="1"/>
  <c r="C378" i="95" s="1"/>
  <c r="C379" i="95" s="1"/>
  <c r="C380" i="95" s="1"/>
  <c r="C381" i="95" s="1"/>
  <c r="C382" i="95" s="1"/>
  <c r="C383" i="95" s="1"/>
  <c r="C384" i="95" s="1"/>
  <c r="C385" i="95" s="1"/>
  <c r="C386" i="95" s="1"/>
  <c r="C387" i="95" s="1"/>
  <c r="E311" i="95"/>
  <c r="C239" i="95"/>
  <c r="C240" i="95" s="1"/>
  <c r="C241" i="95" s="1"/>
  <c r="C242" i="95" s="1"/>
  <c r="C243" i="95" s="1"/>
  <c r="C244" i="95" s="1"/>
  <c r="C245" i="95" s="1"/>
  <c r="C246" i="95" s="1"/>
  <c r="C247" i="95" s="1"/>
  <c r="C248" i="95" s="1"/>
  <c r="C249" i="95" s="1"/>
  <c r="C250" i="95" s="1"/>
  <c r="C251" i="95" s="1"/>
  <c r="C252" i="95" s="1"/>
  <c r="C253" i="95" s="1"/>
  <c r="C254" i="95" s="1"/>
  <c r="C255" i="95" s="1"/>
  <c r="C256" i="95" s="1"/>
  <c r="C257" i="95" s="1"/>
  <c r="C258" i="95" s="1"/>
  <c r="C259" i="95" s="1"/>
  <c r="C260" i="95" s="1"/>
  <c r="C261" i="95" s="1"/>
  <c r="C262" i="95" s="1"/>
  <c r="C263" i="95" s="1"/>
  <c r="C264" i="95" s="1"/>
  <c r="C265" i="95" s="1"/>
  <c r="C266" i="95" s="1"/>
  <c r="C267" i="95" s="1"/>
  <c r="C268" i="95" s="1"/>
  <c r="C269" i="95" s="1"/>
  <c r="C270" i="95" s="1"/>
  <c r="C271" i="95" s="1"/>
  <c r="C272" i="95" s="1"/>
  <c r="C273" i="95" s="1"/>
  <c r="C274" i="95" s="1"/>
  <c r="C275" i="95" s="1"/>
  <c r="C276" i="95" s="1"/>
  <c r="C277" i="95" s="1"/>
  <c r="C278" i="95" s="1"/>
  <c r="C279" i="95" s="1"/>
  <c r="C280" i="95" s="1"/>
  <c r="C281" i="95" s="1"/>
  <c r="C282" i="95" s="1"/>
  <c r="C283" i="95" s="1"/>
  <c r="C284" i="95" s="1"/>
  <c r="C285" i="95" s="1"/>
  <c r="C286" i="95" s="1"/>
  <c r="C287" i="95" s="1"/>
  <c r="C288" i="95" s="1"/>
  <c r="C289" i="95" s="1"/>
  <c r="C290" i="95" s="1"/>
  <c r="C291" i="95" s="1"/>
  <c r="C292" i="95" s="1"/>
  <c r="C293" i="95" s="1"/>
  <c r="C294" i="95" s="1"/>
  <c r="C295" i="95" s="1"/>
  <c r="C296" i="95" s="1"/>
  <c r="C297" i="95" s="1"/>
  <c r="C298" i="95" s="1"/>
  <c r="C299" i="95" s="1"/>
  <c r="C300" i="95" s="1"/>
  <c r="C301" i="95" s="1"/>
  <c r="C302" i="95" s="1"/>
  <c r="C303" i="95" s="1"/>
  <c r="C304" i="95" s="1"/>
  <c r="C305" i="95" s="1"/>
  <c r="C306" i="95" s="1"/>
  <c r="C307" i="95" s="1"/>
  <c r="C308" i="95" s="1"/>
  <c r="C309" i="95" s="1"/>
  <c r="C310" i="95" s="1"/>
  <c r="E235" i="95"/>
  <c r="C163" i="95"/>
  <c r="C544" i="95" s="1"/>
  <c r="C545" i="95" s="1"/>
  <c r="C546" i="95" s="1"/>
  <c r="C547" i="95" s="1"/>
  <c r="C548" i="95" s="1"/>
  <c r="C549" i="95" s="1"/>
  <c r="C550" i="95" s="1"/>
  <c r="C551" i="95" s="1"/>
  <c r="C552" i="95" s="1"/>
  <c r="C553" i="95" s="1"/>
  <c r="C554" i="95" s="1"/>
  <c r="C555" i="95" s="1"/>
  <c r="C556" i="95" s="1"/>
  <c r="C557" i="95" s="1"/>
  <c r="C558" i="95" s="1"/>
  <c r="C559" i="95" s="1"/>
  <c r="C560" i="95" s="1"/>
  <c r="C561" i="95" s="1"/>
  <c r="C562" i="95" s="1"/>
  <c r="C563" i="95" s="1"/>
  <c r="C564" i="95" s="1"/>
  <c r="C565" i="95" s="1"/>
  <c r="C566" i="95" s="1"/>
  <c r="C567" i="95" s="1"/>
  <c r="C568" i="95" s="1"/>
  <c r="C569" i="95" s="1"/>
  <c r="C570" i="95" s="1"/>
  <c r="C571" i="95" s="1"/>
  <c r="C572" i="95" s="1"/>
  <c r="C573" i="95" s="1"/>
  <c r="C574" i="95" s="1"/>
  <c r="C575" i="95" s="1"/>
  <c r="C576" i="95" s="1"/>
  <c r="C577" i="95" s="1"/>
  <c r="C578" i="95" s="1"/>
  <c r="C579" i="95" s="1"/>
  <c r="C580" i="95" s="1"/>
  <c r="C581" i="95" s="1"/>
  <c r="C582" i="95" s="1"/>
  <c r="C583" i="95" s="1"/>
  <c r="C584" i="95" s="1"/>
  <c r="C585" i="95" s="1"/>
  <c r="C586" i="95" s="1"/>
  <c r="C587" i="95" s="1"/>
  <c r="C588" i="95" s="1"/>
  <c r="C589" i="95" s="1"/>
  <c r="C590" i="95" s="1"/>
  <c r="C591" i="95" s="1"/>
  <c r="C592" i="95" s="1"/>
  <c r="C593" i="95" s="1"/>
  <c r="C594" i="95" s="1"/>
  <c r="C595" i="95" s="1"/>
  <c r="C596" i="95" s="1"/>
  <c r="C597" i="95" s="1"/>
  <c r="C598" i="95" s="1"/>
  <c r="C599" i="95" s="1"/>
  <c r="C600" i="95" s="1"/>
  <c r="C601" i="95" s="1"/>
  <c r="C602" i="95" s="1"/>
  <c r="C603" i="95" s="1"/>
  <c r="C604" i="95" s="1"/>
  <c r="C605" i="95" s="1"/>
  <c r="C606" i="95" s="1"/>
  <c r="C607" i="95" s="1"/>
  <c r="C608" i="95" s="1"/>
  <c r="C609" i="95" s="1"/>
  <c r="C610" i="95" s="1"/>
  <c r="C611" i="95" s="1"/>
  <c r="C612" i="95" s="1"/>
  <c r="C613" i="95" s="1"/>
  <c r="C614" i="95" s="1"/>
  <c r="C615" i="95" s="1"/>
  <c r="E159" i="95"/>
  <c r="C87" i="95"/>
  <c r="C468" i="95" s="1"/>
  <c r="C469" i="95" s="1"/>
  <c r="C470" i="95" s="1"/>
  <c r="C471" i="95" s="1"/>
  <c r="C472" i="95" s="1"/>
  <c r="C473" i="95" s="1"/>
  <c r="C474" i="95" s="1"/>
  <c r="C475" i="95" s="1"/>
  <c r="C476" i="95" s="1"/>
  <c r="C477" i="95" s="1"/>
  <c r="C478" i="95" s="1"/>
  <c r="C479" i="95" s="1"/>
  <c r="C480" i="95" s="1"/>
  <c r="C481" i="95" s="1"/>
  <c r="C482" i="95" s="1"/>
  <c r="C483" i="95" s="1"/>
  <c r="C484" i="95" s="1"/>
  <c r="C485" i="95" s="1"/>
  <c r="C486" i="95" s="1"/>
  <c r="C487" i="95" s="1"/>
  <c r="C488" i="95" s="1"/>
  <c r="C489" i="95" s="1"/>
  <c r="C490" i="95" s="1"/>
  <c r="C491" i="95" s="1"/>
  <c r="C492" i="95" s="1"/>
  <c r="C493" i="95" s="1"/>
  <c r="C494" i="95" s="1"/>
  <c r="C495" i="95" s="1"/>
  <c r="C496" i="95" s="1"/>
  <c r="C497" i="95" s="1"/>
  <c r="C498" i="95" s="1"/>
  <c r="C499" i="95" s="1"/>
  <c r="C500" i="95" s="1"/>
  <c r="C501" i="95" s="1"/>
  <c r="C502" i="95" s="1"/>
  <c r="C503" i="95" s="1"/>
  <c r="C504" i="95" s="1"/>
  <c r="C505" i="95" s="1"/>
  <c r="C506" i="95" s="1"/>
  <c r="C507" i="95" s="1"/>
  <c r="C508" i="95" s="1"/>
  <c r="C509" i="95" s="1"/>
  <c r="C510" i="95" s="1"/>
  <c r="C511" i="95" s="1"/>
  <c r="C512" i="95" s="1"/>
  <c r="C513" i="95" s="1"/>
  <c r="C514" i="95" s="1"/>
  <c r="C515" i="95" s="1"/>
  <c r="C516" i="95" s="1"/>
  <c r="C517" i="95" s="1"/>
  <c r="C518" i="95" s="1"/>
  <c r="C519" i="95" s="1"/>
  <c r="C520" i="95" s="1"/>
  <c r="C521" i="95" s="1"/>
  <c r="C522" i="95" s="1"/>
  <c r="C523" i="95" s="1"/>
  <c r="C524" i="95" s="1"/>
  <c r="C525" i="95" s="1"/>
  <c r="C526" i="95" s="1"/>
  <c r="C527" i="95" s="1"/>
  <c r="C528" i="95" s="1"/>
  <c r="C529" i="95" s="1"/>
  <c r="C530" i="95" s="1"/>
  <c r="C531" i="95" s="1"/>
  <c r="C532" i="95" s="1"/>
  <c r="C533" i="95" s="1"/>
  <c r="C534" i="95" s="1"/>
  <c r="C535" i="95" s="1"/>
  <c r="C536" i="95" s="1"/>
  <c r="C537" i="95" s="1"/>
  <c r="C538" i="95" s="1"/>
  <c r="C539" i="95" s="1"/>
  <c r="C13" i="95"/>
  <c r="C14" i="95" s="1"/>
  <c r="C15" i="95" s="1"/>
  <c r="C16" i="95" s="1"/>
  <c r="C17" i="95" s="1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73" i="95" s="1"/>
  <c r="C74" i="95" s="1"/>
  <c r="C75" i="95" s="1"/>
  <c r="C76" i="95" s="1"/>
  <c r="C77" i="95" s="1"/>
  <c r="C78" i="95" s="1"/>
  <c r="C79" i="95" s="1"/>
  <c r="C80" i="95" s="1"/>
  <c r="C81" i="95" s="1"/>
  <c r="C82" i="95" s="1"/>
  <c r="C83" i="95" s="1"/>
  <c r="D12" i="95"/>
  <c r="H8" i="95"/>
  <c r="I8" i="95" s="1"/>
  <c r="J8" i="95" s="1"/>
  <c r="K8" i="95" s="1"/>
  <c r="L8" i="95" s="1"/>
  <c r="M8" i="95" s="1"/>
  <c r="N8" i="95" s="1"/>
  <c r="O8" i="95" s="1"/>
  <c r="P8" i="95" s="1"/>
  <c r="Q8" i="95" s="1"/>
  <c r="R8" i="95" s="1"/>
  <c r="S8" i="95" s="1"/>
  <c r="T8" i="95" s="1"/>
  <c r="U8" i="95" s="1"/>
  <c r="V8" i="95" s="1"/>
  <c r="W8" i="95" s="1"/>
  <c r="X8" i="95" s="1"/>
  <c r="Y8" i="95" s="1"/>
  <c r="Z8" i="95" s="1"/>
  <c r="AA8" i="95" s="1"/>
  <c r="AB8" i="95" s="1"/>
  <c r="AC8" i="95" s="1"/>
  <c r="AD8" i="95" s="1"/>
  <c r="AE8" i="95" s="1"/>
  <c r="AF8" i="95" s="1"/>
  <c r="AG8" i="95" s="1"/>
  <c r="AH8" i="95" s="1"/>
  <c r="AI8" i="95" s="1"/>
  <c r="AJ8" i="95" s="1"/>
  <c r="AK8" i="95" s="1"/>
  <c r="AL8" i="95" s="1"/>
  <c r="AM8" i="95" s="1"/>
  <c r="AN8" i="95" s="1"/>
  <c r="AO8" i="95" s="1"/>
  <c r="AP8" i="95" s="1"/>
  <c r="AQ8" i="95" s="1"/>
  <c r="AR8" i="95" s="1"/>
  <c r="AS8" i="95" s="1"/>
  <c r="AT8" i="95" s="1"/>
  <c r="AU8" i="95" s="1"/>
  <c r="AV8" i="95" s="1"/>
  <c r="AW8" i="95" s="1"/>
  <c r="AX8" i="95" s="1"/>
  <c r="AY8" i="95" s="1"/>
  <c r="AZ8" i="95" s="1"/>
  <c r="BA8" i="95" s="1"/>
  <c r="BB8" i="95" s="1"/>
  <c r="BC8" i="95" s="1"/>
  <c r="BD8" i="95" s="1"/>
  <c r="BE8" i="95" s="1"/>
  <c r="BF8" i="95" s="1"/>
  <c r="BG8" i="95" s="1"/>
  <c r="BH8" i="95" s="1"/>
  <c r="BI8" i="95" s="1"/>
  <c r="BJ8" i="95" s="1"/>
  <c r="BK8" i="95" s="1"/>
  <c r="BL8" i="95" s="1"/>
  <c r="BM8" i="95" s="1"/>
  <c r="BN8" i="95" s="1"/>
  <c r="BO8" i="95" s="1"/>
  <c r="BP8" i="95" s="1"/>
  <c r="BQ8" i="95" s="1"/>
  <c r="BR8" i="95" s="1"/>
  <c r="BS8" i="95" s="1"/>
  <c r="BT8" i="95" s="1"/>
  <c r="BU8" i="95" s="1"/>
  <c r="BV8" i="95" s="1"/>
  <c r="BW8" i="95" s="1"/>
  <c r="BX8" i="95" s="1"/>
  <c r="BY8" i="95" s="1"/>
  <c r="BZ8" i="95" s="1"/>
  <c r="D7" i="95"/>
  <c r="D6" i="95"/>
  <c r="E4" i="95"/>
  <c r="G966" i="94"/>
  <c r="C622" i="94"/>
  <c r="C623" i="94" s="1"/>
  <c r="C624" i="94" s="1"/>
  <c r="C625" i="94" s="1"/>
  <c r="C626" i="94" s="1"/>
  <c r="C627" i="94" s="1"/>
  <c r="C628" i="94" s="1"/>
  <c r="C629" i="94" s="1"/>
  <c r="C630" i="94" s="1"/>
  <c r="C631" i="94" s="1"/>
  <c r="C632" i="94" s="1"/>
  <c r="C633" i="94" s="1"/>
  <c r="C634" i="94" s="1"/>
  <c r="C635" i="94" s="1"/>
  <c r="C636" i="94" s="1"/>
  <c r="C637" i="94" s="1"/>
  <c r="C638" i="94" s="1"/>
  <c r="C639" i="94" s="1"/>
  <c r="C640" i="94" s="1"/>
  <c r="C641" i="94" s="1"/>
  <c r="C642" i="94" s="1"/>
  <c r="C643" i="94" s="1"/>
  <c r="C644" i="94" s="1"/>
  <c r="C645" i="94" s="1"/>
  <c r="C646" i="94" s="1"/>
  <c r="C647" i="94" s="1"/>
  <c r="C648" i="94" s="1"/>
  <c r="C649" i="94" s="1"/>
  <c r="C650" i="94" s="1"/>
  <c r="C651" i="94" s="1"/>
  <c r="C652" i="94" s="1"/>
  <c r="C653" i="94" s="1"/>
  <c r="C654" i="94" s="1"/>
  <c r="C655" i="94" s="1"/>
  <c r="C656" i="94" s="1"/>
  <c r="C657" i="94" s="1"/>
  <c r="C658" i="94" s="1"/>
  <c r="C659" i="94" s="1"/>
  <c r="C660" i="94" s="1"/>
  <c r="C661" i="94" s="1"/>
  <c r="C662" i="94" s="1"/>
  <c r="C663" i="94" s="1"/>
  <c r="C664" i="94" s="1"/>
  <c r="C665" i="94" s="1"/>
  <c r="C666" i="94" s="1"/>
  <c r="C667" i="94" s="1"/>
  <c r="C668" i="94" s="1"/>
  <c r="C669" i="94" s="1"/>
  <c r="C670" i="94" s="1"/>
  <c r="C671" i="94" s="1"/>
  <c r="C672" i="94" s="1"/>
  <c r="C673" i="94" s="1"/>
  <c r="C674" i="94" s="1"/>
  <c r="C675" i="94" s="1"/>
  <c r="C676" i="94" s="1"/>
  <c r="C677" i="94" s="1"/>
  <c r="C678" i="94" s="1"/>
  <c r="C679" i="94" s="1"/>
  <c r="C680" i="94" s="1"/>
  <c r="C681" i="94" s="1"/>
  <c r="C682" i="94" s="1"/>
  <c r="C683" i="94" s="1"/>
  <c r="C684" i="94" s="1"/>
  <c r="C685" i="94" s="1"/>
  <c r="C686" i="94" s="1"/>
  <c r="C687" i="94" s="1"/>
  <c r="C688" i="94" s="1"/>
  <c r="C689" i="94" s="1"/>
  <c r="C690" i="94" s="1"/>
  <c r="C691" i="94" s="1"/>
  <c r="C692" i="94" s="1"/>
  <c r="C693" i="94" s="1"/>
  <c r="D616" i="94"/>
  <c r="C392" i="94"/>
  <c r="C393" i="94" s="1"/>
  <c r="C394" i="94" s="1"/>
  <c r="C395" i="94" s="1"/>
  <c r="C396" i="94" s="1"/>
  <c r="C397" i="94" s="1"/>
  <c r="C398" i="94" s="1"/>
  <c r="C399" i="94" s="1"/>
  <c r="C400" i="94" s="1"/>
  <c r="C401" i="94" s="1"/>
  <c r="C402" i="94" s="1"/>
  <c r="C403" i="94" s="1"/>
  <c r="C404" i="94" s="1"/>
  <c r="C405" i="94" s="1"/>
  <c r="C406" i="94" s="1"/>
  <c r="C407" i="94" s="1"/>
  <c r="C408" i="94" s="1"/>
  <c r="C409" i="94" s="1"/>
  <c r="C410" i="94" s="1"/>
  <c r="C411" i="94" s="1"/>
  <c r="C412" i="94" s="1"/>
  <c r="C413" i="94" s="1"/>
  <c r="C414" i="94" s="1"/>
  <c r="C415" i="94" s="1"/>
  <c r="C416" i="94" s="1"/>
  <c r="C417" i="94" s="1"/>
  <c r="C418" i="94" s="1"/>
  <c r="C419" i="94" s="1"/>
  <c r="C420" i="94" s="1"/>
  <c r="C421" i="94" s="1"/>
  <c r="C422" i="94" s="1"/>
  <c r="C423" i="94" s="1"/>
  <c r="C424" i="94" s="1"/>
  <c r="C425" i="94" s="1"/>
  <c r="C426" i="94" s="1"/>
  <c r="C427" i="94" s="1"/>
  <c r="C428" i="94" s="1"/>
  <c r="C429" i="94" s="1"/>
  <c r="C430" i="94" s="1"/>
  <c r="C431" i="94" s="1"/>
  <c r="C432" i="94" s="1"/>
  <c r="C433" i="94" s="1"/>
  <c r="C434" i="94" s="1"/>
  <c r="C435" i="94" s="1"/>
  <c r="C436" i="94" s="1"/>
  <c r="C437" i="94" s="1"/>
  <c r="C438" i="94" s="1"/>
  <c r="C439" i="94" s="1"/>
  <c r="C440" i="94" s="1"/>
  <c r="C441" i="94" s="1"/>
  <c r="C442" i="94" s="1"/>
  <c r="C443" i="94" s="1"/>
  <c r="C444" i="94" s="1"/>
  <c r="C445" i="94" s="1"/>
  <c r="C446" i="94" s="1"/>
  <c r="C447" i="94" s="1"/>
  <c r="C448" i="94" s="1"/>
  <c r="C449" i="94" s="1"/>
  <c r="C450" i="94" s="1"/>
  <c r="C451" i="94" s="1"/>
  <c r="C452" i="94" s="1"/>
  <c r="C453" i="94" s="1"/>
  <c r="C454" i="94" s="1"/>
  <c r="C455" i="94" s="1"/>
  <c r="C456" i="94" s="1"/>
  <c r="C457" i="94" s="1"/>
  <c r="C458" i="94" s="1"/>
  <c r="C459" i="94" s="1"/>
  <c r="C460" i="94" s="1"/>
  <c r="C461" i="94" s="1"/>
  <c r="C462" i="94" s="1"/>
  <c r="C463" i="94" s="1"/>
  <c r="C316" i="94"/>
  <c r="C317" i="94" s="1"/>
  <c r="C318" i="94" s="1"/>
  <c r="C319" i="94" s="1"/>
  <c r="C320" i="94" s="1"/>
  <c r="C321" i="94" s="1"/>
  <c r="C322" i="94" s="1"/>
  <c r="C323" i="94" s="1"/>
  <c r="C324" i="94" s="1"/>
  <c r="C325" i="94" s="1"/>
  <c r="C326" i="94" s="1"/>
  <c r="C327" i="94" s="1"/>
  <c r="C328" i="94" s="1"/>
  <c r="C329" i="94" s="1"/>
  <c r="C330" i="94" s="1"/>
  <c r="C331" i="94" s="1"/>
  <c r="C332" i="94" s="1"/>
  <c r="C333" i="94" s="1"/>
  <c r="C334" i="94" s="1"/>
  <c r="C335" i="94" s="1"/>
  <c r="C336" i="94" s="1"/>
  <c r="C337" i="94" s="1"/>
  <c r="C338" i="94" s="1"/>
  <c r="C339" i="94" s="1"/>
  <c r="C340" i="94" s="1"/>
  <c r="C341" i="94" s="1"/>
  <c r="C342" i="94" s="1"/>
  <c r="C343" i="94" s="1"/>
  <c r="C344" i="94" s="1"/>
  <c r="C345" i="94" s="1"/>
  <c r="C346" i="94" s="1"/>
  <c r="C347" i="94" s="1"/>
  <c r="C348" i="94" s="1"/>
  <c r="C349" i="94" s="1"/>
  <c r="C350" i="94" s="1"/>
  <c r="C351" i="94" s="1"/>
  <c r="C352" i="94" s="1"/>
  <c r="C353" i="94" s="1"/>
  <c r="C354" i="94" s="1"/>
  <c r="C355" i="94" s="1"/>
  <c r="C356" i="94" s="1"/>
  <c r="C357" i="94" s="1"/>
  <c r="C358" i="94" s="1"/>
  <c r="C359" i="94" s="1"/>
  <c r="C360" i="94" s="1"/>
  <c r="C361" i="94" s="1"/>
  <c r="C362" i="94" s="1"/>
  <c r="C363" i="94" s="1"/>
  <c r="C364" i="94" s="1"/>
  <c r="C365" i="94" s="1"/>
  <c r="C366" i="94" s="1"/>
  <c r="C367" i="94" s="1"/>
  <c r="C368" i="94" s="1"/>
  <c r="C369" i="94" s="1"/>
  <c r="C370" i="94" s="1"/>
  <c r="C371" i="94" s="1"/>
  <c r="C372" i="94" s="1"/>
  <c r="C373" i="94" s="1"/>
  <c r="C374" i="94" s="1"/>
  <c r="C375" i="94" s="1"/>
  <c r="C376" i="94" s="1"/>
  <c r="C377" i="94" s="1"/>
  <c r="C378" i="94" s="1"/>
  <c r="C379" i="94" s="1"/>
  <c r="C380" i="94" s="1"/>
  <c r="C381" i="94" s="1"/>
  <c r="C382" i="94" s="1"/>
  <c r="C383" i="94" s="1"/>
  <c r="C384" i="94" s="1"/>
  <c r="C385" i="94" s="1"/>
  <c r="C386" i="94" s="1"/>
  <c r="C387" i="94" s="1"/>
  <c r="E311" i="94"/>
  <c r="C239" i="94"/>
  <c r="C240" i="94" s="1"/>
  <c r="C241" i="94" s="1"/>
  <c r="C242" i="94" s="1"/>
  <c r="C243" i="94" s="1"/>
  <c r="C244" i="94" s="1"/>
  <c r="C245" i="94" s="1"/>
  <c r="C246" i="94" s="1"/>
  <c r="C247" i="94" s="1"/>
  <c r="C248" i="94" s="1"/>
  <c r="C249" i="94" s="1"/>
  <c r="C250" i="94" s="1"/>
  <c r="C251" i="94" s="1"/>
  <c r="C252" i="94" s="1"/>
  <c r="C253" i="94" s="1"/>
  <c r="C254" i="94" s="1"/>
  <c r="C255" i="94" s="1"/>
  <c r="C256" i="94" s="1"/>
  <c r="C257" i="94" s="1"/>
  <c r="C258" i="94" s="1"/>
  <c r="C259" i="94" s="1"/>
  <c r="C260" i="94" s="1"/>
  <c r="C261" i="94" s="1"/>
  <c r="C262" i="94" s="1"/>
  <c r="C263" i="94" s="1"/>
  <c r="C264" i="94" s="1"/>
  <c r="C265" i="94" s="1"/>
  <c r="C266" i="94" s="1"/>
  <c r="C267" i="94" s="1"/>
  <c r="C268" i="94" s="1"/>
  <c r="C269" i="94" s="1"/>
  <c r="C270" i="94" s="1"/>
  <c r="C271" i="94" s="1"/>
  <c r="C272" i="94" s="1"/>
  <c r="C273" i="94" s="1"/>
  <c r="C274" i="94" s="1"/>
  <c r="C275" i="94" s="1"/>
  <c r="C276" i="94" s="1"/>
  <c r="C277" i="94" s="1"/>
  <c r="C278" i="94" s="1"/>
  <c r="C279" i="94" s="1"/>
  <c r="C280" i="94" s="1"/>
  <c r="C281" i="94" s="1"/>
  <c r="C282" i="94" s="1"/>
  <c r="C283" i="94" s="1"/>
  <c r="C284" i="94" s="1"/>
  <c r="C285" i="94" s="1"/>
  <c r="C286" i="94" s="1"/>
  <c r="C287" i="94" s="1"/>
  <c r="C288" i="94" s="1"/>
  <c r="C289" i="94" s="1"/>
  <c r="C290" i="94" s="1"/>
  <c r="C291" i="94" s="1"/>
  <c r="C292" i="94" s="1"/>
  <c r="C293" i="94" s="1"/>
  <c r="C294" i="94" s="1"/>
  <c r="C295" i="94" s="1"/>
  <c r="C296" i="94" s="1"/>
  <c r="C297" i="94" s="1"/>
  <c r="C298" i="94" s="1"/>
  <c r="C299" i="94" s="1"/>
  <c r="C300" i="94" s="1"/>
  <c r="C301" i="94" s="1"/>
  <c r="C302" i="94" s="1"/>
  <c r="C303" i="94" s="1"/>
  <c r="C304" i="94" s="1"/>
  <c r="C305" i="94" s="1"/>
  <c r="C306" i="94" s="1"/>
  <c r="C307" i="94" s="1"/>
  <c r="C308" i="94" s="1"/>
  <c r="C309" i="94" s="1"/>
  <c r="C310" i="94" s="1"/>
  <c r="E235" i="94"/>
  <c r="C163" i="94"/>
  <c r="C544" i="94" s="1"/>
  <c r="C545" i="94" s="1"/>
  <c r="C546" i="94" s="1"/>
  <c r="C547" i="94" s="1"/>
  <c r="C548" i="94" s="1"/>
  <c r="C549" i="94" s="1"/>
  <c r="C550" i="94" s="1"/>
  <c r="C551" i="94" s="1"/>
  <c r="C552" i="94" s="1"/>
  <c r="C553" i="94" s="1"/>
  <c r="C554" i="94" s="1"/>
  <c r="C555" i="94" s="1"/>
  <c r="C556" i="94" s="1"/>
  <c r="C557" i="94" s="1"/>
  <c r="C558" i="94" s="1"/>
  <c r="C559" i="94" s="1"/>
  <c r="C560" i="94" s="1"/>
  <c r="C561" i="94" s="1"/>
  <c r="C562" i="94" s="1"/>
  <c r="C563" i="94" s="1"/>
  <c r="C564" i="94" s="1"/>
  <c r="C565" i="94" s="1"/>
  <c r="C566" i="94" s="1"/>
  <c r="C567" i="94" s="1"/>
  <c r="C568" i="94" s="1"/>
  <c r="C569" i="94" s="1"/>
  <c r="C570" i="94" s="1"/>
  <c r="C571" i="94" s="1"/>
  <c r="C572" i="94" s="1"/>
  <c r="C573" i="94" s="1"/>
  <c r="C574" i="94" s="1"/>
  <c r="C575" i="94" s="1"/>
  <c r="C576" i="94" s="1"/>
  <c r="C577" i="94" s="1"/>
  <c r="C578" i="94" s="1"/>
  <c r="C579" i="94" s="1"/>
  <c r="C580" i="94" s="1"/>
  <c r="C581" i="94" s="1"/>
  <c r="C582" i="94" s="1"/>
  <c r="C583" i="94" s="1"/>
  <c r="C584" i="94" s="1"/>
  <c r="C585" i="94" s="1"/>
  <c r="C586" i="94" s="1"/>
  <c r="C587" i="94" s="1"/>
  <c r="C588" i="94" s="1"/>
  <c r="C589" i="94" s="1"/>
  <c r="C590" i="94" s="1"/>
  <c r="C591" i="94" s="1"/>
  <c r="C592" i="94" s="1"/>
  <c r="C593" i="94" s="1"/>
  <c r="C594" i="94" s="1"/>
  <c r="C595" i="94" s="1"/>
  <c r="C596" i="94" s="1"/>
  <c r="C597" i="94" s="1"/>
  <c r="C598" i="94" s="1"/>
  <c r="C599" i="94" s="1"/>
  <c r="C600" i="94" s="1"/>
  <c r="C601" i="94" s="1"/>
  <c r="C602" i="94" s="1"/>
  <c r="C603" i="94" s="1"/>
  <c r="C604" i="94" s="1"/>
  <c r="C605" i="94" s="1"/>
  <c r="C606" i="94" s="1"/>
  <c r="C607" i="94" s="1"/>
  <c r="C608" i="94" s="1"/>
  <c r="C609" i="94" s="1"/>
  <c r="C610" i="94" s="1"/>
  <c r="C611" i="94" s="1"/>
  <c r="C612" i="94" s="1"/>
  <c r="C613" i="94" s="1"/>
  <c r="C614" i="94" s="1"/>
  <c r="C615" i="94" s="1"/>
  <c r="E159" i="94"/>
  <c r="C87" i="94"/>
  <c r="C468" i="94" s="1"/>
  <c r="C469" i="94" s="1"/>
  <c r="C470" i="94" s="1"/>
  <c r="C471" i="94" s="1"/>
  <c r="C472" i="94" s="1"/>
  <c r="C473" i="94" s="1"/>
  <c r="C474" i="94" s="1"/>
  <c r="C475" i="94" s="1"/>
  <c r="C476" i="94" s="1"/>
  <c r="C477" i="94" s="1"/>
  <c r="C478" i="94" s="1"/>
  <c r="C479" i="94" s="1"/>
  <c r="C480" i="94" s="1"/>
  <c r="C481" i="94" s="1"/>
  <c r="C482" i="94" s="1"/>
  <c r="C483" i="94" s="1"/>
  <c r="C484" i="94" s="1"/>
  <c r="C485" i="94" s="1"/>
  <c r="C486" i="94" s="1"/>
  <c r="C487" i="94" s="1"/>
  <c r="C488" i="94" s="1"/>
  <c r="C489" i="94" s="1"/>
  <c r="C490" i="94" s="1"/>
  <c r="C491" i="94" s="1"/>
  <c r="C492" i="94" s="1"/>
  <c r="C493" i="94" s="1"/>
  <c r="C494" i="94" s="1"/>
  <c r="C495" i="94" s="1"/>
  <c r="C496" i="94" s="1"/>
  <c r="C497" i="94" s="1"/>
  <c r="C498" i="94" s="1"/>
  <c r="C499" i="94" s="1"/>
  <c r="C500" i="94" s="1"/>
  <c r="C501" i="94" s="1"/>
  <c r="C502" i="94" s="1"/>
  <c r="C503" i="94" s="1"/>
  <c r="C504" i="94" s="1"/>
  <c r="C505" i="94" s="1"/>
  <c r="C506" i="94" s="1"/>
  <c r="C507" i="94" s="1"/>
  <c r="C508" i="94" s="1"/>
  <c r="C509" i="94" s="1"/>
  <c r="C510" i="94" s="1"/>
  <c r="C511" i="94" s="1"/>
  <c r="C512" i="94" s="1"/>
  <c r="C513" i="94" s="1"/>
  <c r="C514" i="94" s="1"/>
  <c r="C515" i="94" s="1"/>
  <c r="C516" i="94" s="1"/>
  <c r="C517" i="94" s="1"/>
  <c r="C518" i="94" s="1"/>
  <c r="C519" i="94" s="1"/>
  <c r="C520" i="94" s="1"/>
  <c r="C521" i="94" s="1"/>
  <c r="C522" i="94" s="1"/>
  <c r="C523" i="94" s="1"/>
  <c r="C524" i="94" s="1"/>
  <c r="C525" i="94" s="1"/>
  <c r="C526" i="94" s="1"/>
  <c r="C527" i="94" s="1"/>
  <c r="C528" i="94" s="1"/>
  <c r="C529" i="94" s="1"/>
  <c r="C530" i="94" s="1"/>
  <c r="C531" i="94" s="1"/>
  <c r="C532" i="94" s="1"/>
  <c r="C533" i="94" s="1"/>
  <c r="C534" i="94" s="1"/>
  <c r="C535" i="94" s="1"/>
  <c r="C536" i="94" s="1"/>
  <c r="C537" i="94" s="1"/>
  <c r="C538" i="94" s="1"/>
  <c r="C539" i="94" s="1"/>
  <c r="C13" i="94"/>
  <c r="C14" i="94" s="1"/>
  <c r="C15" i="94" s="1"/>
  <c r="C16" i="94" s="1"/>
  <c r="C17" i="94" s="1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C73" i="94" s="1"/>
  <c r="C74" i="94" s="1"/>
  <c r="C75" i="94" s="1"/>
  <c r="C76" i="94" s="1"/>
  <c r="C77" i="94" s="1"/>
  <c r="C78" i="94" s="1"/>
  <c r="C79" i="94" s="1"/>
  <c r="C80" i="94" s="1"/>
  <c r="C81" i="94" s="1"/>
  <c r="C82" i="94" s="1"/>
  <c r="C83" i="94" s="1"/>
  <c r="D12" i="94"/>
  <c r="H8" i="94"/>
  <c r="I8" i="94" s="1"/>
  <c r="J8" i="94" s="1"/>
  <c r="K8" i="94" s="1"/>
  <c r="L8" i="94" s="1"/>
  <c r="M8" i="94" s="1"/>
  <c r="N8" i="94" s="1"/>
  <c r="O8" i="94" s="1"/>
  <c r="P8" i="94" s="1"/>
  <c r="Q8" i="94" s="1"/>
  <c r="R8" i="94" s="1"/>
  <c r="S8" i="94" s="1"/>
  <c r="T8" i="94" s="1"/>
  <c r="U8" i="94" s="1"/>
  <c r="V8" i="94" s="1"/>
  <c r="W8" i="94" s="1"/>
  <c r="X8" i="94" s="1"/>
  <c r="Y8" i="94" s="1"/>
  <c r="Z8" i="94" s="1"/>
  <c r="AA8" i="94" s="1"/>
  <c r="AB8" i="94" s="1"/>
  <c r="AC8" i="94" s="1"/>
  <c r="AD8" i="94" s="1"/>
  <c r="AE8" i="94" s="1"/>
  <c r="AF8" i="94" s="1"/>
  <c r="AG8" i="94" s="1"/>
  <c r="AH8" i="94" s="1"/>
  <c r="AI8" i="94" s="1"/>
  <c r="AJ8" i="94" s="1"/>
  <c r="AK8" i="94" s="1"/>
  <c r="AL8" i="94" s="1"/>
  <c r="AM8" i="94" s="1"/>
  <c r="AN8" i="94" s="1"/>
  <c r="AO8" i="94" s="1"/>
  <c r="AP8" i="94" s="1"/>
  <c r="AQ8" i="94" s="1"/>
  <c r="AR8" i="94" s="1"/>
  <c r="AS8" i="94" s="1"/>
  <c r="AT8" i="94" s="1"/>
  <c r="AU8" i="94" s="1"/>
  <c r="AV8" i="94" s="1"/>
  <c r="AW8" i="94" s="1"/>
  <c r="AX8" i="94" s="1"/>
  <c r="AY8" i="94" s="1"/>
  <c r="AZ8" i="94" s="1"/>
  <c r="BA8" i="94" s="1"/>
  <c r="BB8" i="94" s="1"/>
  <c r="BC8" i="94" s="1"/>
  <c r="BD8" i="94" s="1"/>
  <c r="BE8" i="94" s="1"/>
  <c r="BF8" i="94" s="1"/>
  <c r="BG8" i="94" s="1"/>
  <c r="BH8" i="94" s="1"/>
  <c r="BI8" i="94" s="1"/>
  <c r="BJ8" i="94" s="1"/>
  <c r="BK8" i="94" s="1"/>
  <c r="BL8" i="94" s="1"/>
  <c r="BM8" i="94" s="1"/>
  <c r="BN8" i="94" s="1"/>
  <c r="BO8" i="94" s="1"/>
  <c r="BP8" i="94" s="1"/>
  <c r="BQ8" i="94" s="1"/>
  <c r="BR8" i="94" s="1"/>
  <c r="BS8" i="94" s="1"/>
  <c r="BT8" i="94" s="1"/>
  <c r="BU8" i="94" s="1"/>
  <c r="BV8" i="94" s="1"/>
  <c r="BW8" i="94" s="1"/>
  <c r="BX8" i="94" s="1"/>
  <c r="BY8" i="94" s="1"/>
  <c r="BZ8" i="94" s="1"/>
  <c r="D7" i="94"/>
  <c r="D6" i="94"/>
  <c r="E4" i="94"/>
  <c r="D13" i="94" l="1"/>
  <c r="D239" i="95"/>
  <c r="G9" i="94"/>
  <c r="G9" i="95"/>
  <c r="D13" i="95"/>
  <c r="D3" i="94"/>
  <c r="E3" i="94" s="1"/>
  <c r="D87" i="95"/>
  <c r="D622" i="95"/>
  <c r="B622" i="95" s="1"/>
  <c r="D316" i="95"/>
  <c r="D3" i="95"/>
  <c r="E3" i="95" s="1"/>
  <c r="C164" i="95"/>
  <c r="C165" i="95" s="1"/>
  <c r="C166" i="95" s="1"/>
  <c r="C167" i="95" s="1"/>
  <c r="C168" i="95" s="1"/>
  <c r="C169" i="95" s="1"/>
  <c r="C170" i="95" s="1"/>
  <c r="C171" i="95" s="1"/>
  <c r="C172" i="95" s="1"/>
  <c r="C173" i="95" s="1"/>
  <c r="C174" i="95" s="1"/>
  <c r="C175" i="95" s="1"/>
  <c r="C176" i="95" s="1"/>
  <c r="C177" i="95" s="1"/>
  <c r="C178" i="95" s="1"/>
  <c r="C179" i="95" s="1"/>
  <c r="C180" i="95" s="1"/>
  <c r="C181" i="95" s="1"/>
  <c r="C182" i="95" s="1"/>
  <c r="C183" i="95" s="1"/>
  <c r="C184" i="95" s="1"/>
  <c r="C185" i="95" s="1"/>
  <c r="C186" i="95" s="1"/>
  <c r="C187" i="95" s="1"/>
  <c r="C188" i="95" s="1"/>
  <c r="C189" i="95" s="1"/>
  <c r="C190" i="95" s="1"/>
  <c r="C191" i="95" s="1"/>
  <c r="C192" i="95" s="1"/>
  <c r="C193" i="95" s="1"/>
  <c r="C194" i="95" s="1"/>
  <c r="C195" i="95" s="1"/>
  <c r="C196" i="95" s="1"/>
  <c r="C197" i="95" s="1"/>
  <c r="C198" i="95" s="1"/>
  <c r="C199" i="95" s="1"/>
  <c r="C200" i="95" s="1"/>
  <c r="C201" i="95" s="1"/>
  <c r="C202" i="95" s="1"/>
  <c r="C203" i="95" s="1"/>
  <c r="C204" i="95" s="1"/>
  <c r="C205" i="95" s="1"/>
  <c r="C206" i="95" s="1"/>
  <c r="C207" i="95" s="1"/>
  <c r="C208" i="95" s="1"/>
  <c r="C209" i="95" s="1"/>
  <c r="C210" i="95" s="1"/>
  <c r="C211" i="95" s="1"/>
  <c r="C212" i="95" s="1"/>
  <c r="C213" i="95" s="1"/>
  <c r="C214" i="95" s="1"/>
  <c r="C215" i="95" s="1"/>
  <c r="C216" i="95" s="1"/>
  <c r="C217" i="95" s="1"/>
  <c r="C218" i="95" s="1"/>
  <c r="C219" i="95" s="1"/>
  <c r="C220" i="95" s="1"/>
  <c r="C221" i="95" s="1"/>
  <c r="C222" i="95" s="1"/>
  <c r="C223" i="95" s="1"/>
  <c r="C224" i="95" s="1"/>
  <c r="C225" i="95" s="1"/>
  <c r="C226" i="95" s="1"/>
  <c r="C227" i="95" s="1"/>
  <c r="C228" i="95" s="1"/>
  <c r="C229" i="95" s="1"/>
  <c r="C230" i="95" s="1"/>
  <c r="C231" i="95" s="1"/>
  <c r="C232" i="95" s="1"/>
  <c r="C233" i="95" s="1"/>
  <c r="C234" i="95" s="1"/>
  <c r="C88" i="95"/>
  <c r="C89" i="95" s="1"/>
  <c r="C90" i="95" s="1"/>
  <c r="C91" i="95" s="1"/>
  <c r="C92" i="95" s="1"/>
  <c r="C93" i="95" s="1"/>
  <c r="C94" i="95" s="1"/>
  <c r="C95" i="95" s="1"/>
  <c r="C96" i="95" s="1"/>
  <c r="C97" i="95" s="1"/>
  <c r="C98" i="95" s="1"/>
  <c r="C99" i="95" s="1"/>
  <c r="C100" i="95" s="1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C155" i="95" s="1"/>
  <c r="C156" i="95" s="1"/>
  <c r="C157" i="95" s="1"/>
  <c r="C158" i="95" s="1"/>
  <c r="D163" i="95"/>
  <c r="D392" i="95"/>
  <c r="B392" i="95" s="1"/>
  <c r="D622" i="94"/>
  <c r="B622" i="94" s="1"/>
  <c r="D392" i="94"/>
  <c r="B392" i="94" s="1"/>
  <c r="D316" i="94"/>
  <c r="D87" i="94"/>
  <c r="D163" i="94"/>
  <c r="D239" i="94"/>
  <c r="C164" i="94"/>
  <c r="C165" i="94" s="1"/>
  <c r="C166" i="94" s="1"/>
  <c r="C167" i="94" s="1"/>
  <c r="C168" i="94" s="1"/>
  <c r="C169" i="94" s="1"/>
  <c r="C170" i="94" s="1"/>
  <c r="C171" i="94" s="1"/>
  <c r="C172" i="94" s="1"/>
  <c r="C173" i="94" s="1"/>
  <c r="C174" i="94" s="1"/>
  <c r="C175" i="94" s="1"/>
  <c r="C176" i="94" s="1"/>
  <c r="C177" i="94" s="1"/>
  <c r="C178" i="94" s="1"/>
  <c r="C179" i="94" s="1"/>
  <c r="C180" i="94" s="1"/>
  <c r="C181" i="94" s="1"/>
  <c r="C182" i="94" s="1"/>
  <c r="C183" i="94" s="1"/>
  <c r="C184" i="94" s="1"/>
  <c r="C185" i="94" s="1"/>
  <c r="C186" i="94" s="1"/>
  <c r="C187" i="94" s="1"/>
  <c r="C188" i="94" s="1"/>
  <c r="C189" i="94" s="1"/>
  <c r="C190" i="94" s="1"/>
  <c r="C191" i="94" s="1"/>
  <c r="C192" i="94" s="1"/>
  <c r="C193" i="94" s="1"/>
  <c r="C194" i="94" s="1"/>
  <c r="C195" i="94" s="1"/>
  <c r="C196" i="94" s="1"/>
  <c r="C197" i="94" s="1"/>
  <c r="C198" i="94" s="1"/>
  <c r="C199" i="94" s="1"/>
  <c r="C200" i="94" s="1"/>
  <c r="C201" i="94" s="1"/>
  <c r="C202" i="94" s="1"/>
  <c r="C203" i="94" s="1"/>
  <c r="C204" i="94" s="1"/>
  <c r="C205" i="94" s="1"/>
  <c r="C206" i="94" s="1"/>
  <c r="C207" i="94" s="1"/>
  <c r="C208" i="94" s="1"/>
  <c r="C209" i="94" s="1"/>
  <c r="C210" i="94" s="1"/>
  <c r="C211" i="94" s="1"/>
  <c r="C212" i="94" s="1"/>
  <c r="C213" i="94" s="1"/>
  <c r="C214" i="94" s="1"/>
  <c r="C215" i="94" s="1"/>
  <c r="C216" i="94" s="1"/>
  <c r="C217" i="94" s="1"/>
  <c r="C218" i="94" s="1"/>
  <c r="C219" i="94" s="1"/>
  <c r="C220" i="94" s="1"/>
  <c r="C221" i="94" s="1"/>
  <c r="C222" i="94" s="1"/>
  <c r="C223" i="94" s="1"/>
  <c r="C224" i="94" s="1"/>
  <c r="C225" i="94" s="1"/>
  <c r="C226" i="94" s="1"/>
  <c r="C227" i="94" s="1"/>
  <c r="C228" i="94" s="1"/>
  <c r="C229" i="94" s="1"/>
  <c r="C230" i="94" s="1"/>
  <c r="C231" i="94" s="1"/>
  <c r="C232" i="94" s="1"/>
  <c r="C233" i="94" s="1"/>
  <c r="C234" i="94" s="1"/>
  <c r="C88" i="94"/>
  <c r="C89" i="94" s="1"/>
  <c r="C90" i="94" s="1"/>
  <c r="C91" i="94" s="1"/>
  <c r="C92" i="94" s="1"/>
  <c r="C93" i="94" s="1"/>
  <c r="C94" i="94" s="1"/>
  <c r="C95" i="94" s="1"/>
  <c r="C96" i="94" s="1"/>
  <c r="C97" i="94" s="1"/>
  <c r="C98" i="94" s="1"/>
  <c r="C99" i="94" s="1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55" i="94" s="1"/>
  <c r="C156" i="94" s="1"/>
  <c r="C157" i="94" s="1"/>
  <c r="C158" i="94" s="1"/>
  <c r="H932" i="95" l="1"/>
  <c r="H933" i="95"/>
  <c r="H907" i="95"/>
  <c r="H936" i="95"/>
  <c r="H911" i="95"/>
  <c r="H882" i="95"/>
  <c r="H908" i="95"/>
  <c r="H883" i="95"/>
  <c r="H833" i="95"/>
  <c r="H857" i="95"/>
  <c r="H886" i="95"/>
  <c r="H858" i="95"/>
  <c r="H832" i="95"/>
  <c r="H811" i="95"/>
  <c r="H861" i="95"/>
  <c r="H836" i="95"/>
  <c r="H808" i="95"/>
  <c r="H783" i="95"/>
  <c r="H807" i="95"/>
  <c r="H782" i="95"/>
  <c r="H757" i="95"/>
  <c r="H736" i="95"/>
  <c r="H732" i="95"/>
  <c r="H733" i="95"/>
  <c r="H786" i="95"/>
  <c r="H761" i="95"/>
  <c r="H758" i="95"/>
  <c r="H933" i="94"/>
  <c r="H932" i="94"/>
  <c r="H936" i="94"/>
  <c r="H908" i="94"/>
  <c r="H882" i="94"/>
  <c r="H911" i="94"/>
  <c r="H883" i="94"/>
  <c r="H886" i="94"/>
  <c r="H857" i="94"/>
  <c r="H861" i="94"/>
  <c r="H836" i="94"/>
  <c r="H907" i="94"/>
  <c r="H832" i="94"/>
  <c r="H808" i="94"/>
  <c r="H858" i="94"/>
  <c r="H807" i="94"/>
  <c r="H833" i="94"/>
  <c r="H811" i="94"/>
  <c r="H786" i="94"/>
  <c r="H757" i="94"/>
  <c r="H782" i="94"/>
  <c r="H758" i="94"/>
  <c r="H736" i="94"/>
  <c r="H783" i="94"/>
  <c r="H761" i="94"/>
  <c r="H732" i="94"/>
  <c r="H733" i="94"/>
  <c r="H711" i="94"/>
  <c r="H708" i="94"/>
  <c r="H707" i="94"/>
  <c r="H707" i="95"/>
  <c r="H711" i="95"/>
  <c r="H708" i="95"/>
  <c r="D468" i="95"/>
  <c r="B468" i="95" s="1"/>
  <c r="D623" i="94"/>
  <c r="B623" i="94" s="1"/>
  <c r="D14" i="94"/>
  <c r="D240" i="94"/>
  <c r="D88" i="94"/>
  <c r="D393" i="94"/>
  <c r="B393" i="94" s="1"/>
  <c r="D317" i="94"/>
  <c r="D164" i="94"/>
  <c r="G7" i="94"/>
  <c r="G13" i="94"/>
  <c r="D14" i="95"/>
  <c r="G239" i="95"/>
  <c r="D317" i="95"/>
  <c r="G87" i="95"/>
  <c r="H9" i="94"/>
  <c r="D623" i="95"/>
  <c r="B623" i="95" s="1"/>
  <c r="G13" i="95"/>
  <c r="D164" i="95"/>
  <c r="D88" i="95"/>
  <c r="D393" i="95"/>
  <c r="B393" i="95" s="1"/>
  <c r="D240" i="95"/>
  <c r="H9" i="95"/>
  <c r="G7" i="95"/>
  <c r="D544" i="95"/>
  <c r="B544" i="95" s="1"/>
  <c r="G163" i="95"/>
  <c r="G239" i="94"/>
  <c r="D544" i="94"/>
  <c r="B544" i="94" s="1"/>
  <c r="G163" i="94"/>
  <c r="D468" i="94"/>
  <c r="G87" i="94"/>
  <c r="D318" i="94" l="1"/>
  <c r="G317" i="95"/>
  <c r="I932" i="95"/>
  <c r="I936" i="95"/>
  <c r="I933" i="95"/>
  <c r="I907" i="95"/>
  <c r="I882" i="95"/>
  <c r="I908" i="95"/>
  <c r="I883" i="95"/>
  <c r="I911" i="95"/>
  <c r="I886" i="95"/>
  <c r="I858" i="95"/>
  <c r="I833" i="95"/>
  <c r="I861" i="95"/>
  <c r="I836" i="95"/>
  <c r="I857" i="95"/>
  <c r="I832" i="95"/>
  <c r="I807" i="95"/>
  <c r="I811" i="95"/>
  <c r="I757" i="95"/>
  <c r="I808" i="95"/>
  <c r="I783" i="95"/>
  <c r="I786" i="95"/>
  <c r="I758" i="95"/>
  <c r="I782" i="95"/>
  <c r="I733" i="95"/>
  <c r="I736" i="95"/>
  <c r="I761" i="95"/>
  <c r="I732" i="95"/>
  <c r="I932" i="94"/>
  <c r="I936" i="94"/>
  <c r="I933" i="94"/>
  <c r="I908" i="94"/>
  <c r="I907" i="94"/>
  <c r="I911" i="94"/>
  <c r="I886" i="94"/>
  <c r="I882" i="94"/>
  <c r="I858" i="94"/>
  <c r="I883" i="94"/>
  <c r="I857" i="94"/>
  <c r="I833" i="94"/>
  <c r="I836" i="94"/>
  <c r="I832" i="94"/>
  <c r="I811" i="94"/>
  <c r="I808" i="94"/>
  <c r="I861" i="94"/>
  <c r="I782" i="94"/>
  <c r="I807" i="94"/>
  <c r="I783" i="94"/>
  <c r="I786" i="94"/>
  <c r="I761" i="94"/>
  <c r="I758" i="94"/>
  <c r="I736" i="94"/>
  <c r="I757" i="94"/>
  <c r="I733" i="94"/>
  <c r="I732" i="94"/>
  <c r="H966" i="94"/>
  <c r="J6" i="90"/>
  <c r="H963" i="94"/>
  <c r="H963" i="95"/>
  <c r="H962" i="94"/>
  <c r="H962" i="95"/>
  <c r="H966" i="95"/>
  <c r="I708" i="94"/>
  <c r="I711" i="94"/>
  <c r="I707" i="94"/>
  <c r="I711" i="95"/>
  <c r="I708" i="95"/>
  <c r="I707" i="95"/>
  <c r="D545" i="94"/>
  <c r="B545" i="94" s="1"/>
  <c r="G545" i="94" s="1"/>
  <c r="D469" i="95"/>
  <c r="J7" i="90" s="1"/>
  <c r="D469" i="94"/>
  <c r="B469" i="94" s="1"/>
  <c r="G469" i="94" s="1"/>
  <c r="G240" i="94"/>
  <c r="D89" i="94"/>
  <c r="D241" i="94"/>
  <c r="D624" i="94"/>
  <c r="B624" i="94" s="1"/>
  <c r="G623" i="94"/>
  <c r="D165" i="95"/>
  <c r="G317" i="94"/>
  <c r="D15" i="94"/>
  <c r="D625" i="94" s="1"/>
  <c r="B625" i="94" s="1"/>
  <c r="D394" i="94"/>
  <c r="B394" i="94" s="1"/>
  <c r="G394" i="94" s="1"/>
  <c r="D165" i="94"/>
  <c r="H239" i="95"/>
  <c r="H239" i="94"/>
  <c r="G164" i="94"/>
  <c r="G14" i="94"/>
  <c r="G88" i="94"/>
  <c r="B468" i="94"/>
  <c r="F6" i="90"/>
  <c r="D624" i="95"/>
  <c r="B624" i="95" s="1"/>
  <c r="D89" i="95"/>
  <c r="G393" i="94"/>
  <c r="H163" i="94"/>
  <c r="H88" i="94"/>
  <c r="H164" i="94"/>
  <c r="H316" i="94"/>
  <c r="H164" i="95"/>
  <c r="G14" i="95"/>
  <c r="G623" i="95"/>
  <c r="G164" i="95"/>
  <c r="H14" i="95"/>
  <c r="D545" i="95"/>
  <c r="B545" i="95" s="1"/>
  <c r="G545" i="95" s="1"/>
  <c r="D394" i="95"/>
  <c r="B394" i="95" s="1"/>
  <c r="G394" i="95" s="1"/>
  <c r="D241" i="95"/>
  <c r="H240" i="94"/>
  <c r="I9" i="94"/>
  <c r="D15" i="95"/>
  <c r="D318" i="95"/>
  <c r="H14" i="94"/>
  <c r="H318" i="94"/>
  <c r="H87" i="94"/>
  <c r="H7" i="94"/>
  <c r="G88" i="95"/>
  <c r="H240" i="95"/>
  <c r="G393" i="95"/>
  <c r="H163" i="95"/>
  <c r="G240" i="95"/>
  <c r="H88" i="95"/>
  <c r="I9" i="95"/>
  <c r="H7" i="95"/>
  <c r="H87" i="95"/>
  <c r="H316" i="95"/>
  <c r="G318" i="94"/>
  <c r="D90" i="94" l="1"/>
  <c r="D470" i="94"/>
  <c r="J932" i="95"/>
  <c r="J936" i="95"/>
  <c r="J933" i="95"/>
  <c r="J908" i="95"/>
  <c r="J907" i="95"/>
  <c r="J886" i="95"/>
  <c r="J882" i="95"/>
  <c r="J883" i="95"/>
  <c r="J861" i="95"/>
  <c r="J832" i="95"/>
  <c r="J911" i="95"/>
  <c r="J858" i="95"/>
  <c r="J833" i="95"/>
  <c r="J836" i="95"/>
  <c r="J857" i="95"/>
  <c r="J807" i="95"/>
  <c r="J782" i="95"/>
  <c r="J808" i="95"/>
  <c r="J783" i="95"/>
  <c r="J761" i="95"/>
  <c r="J811" i="95"/>
  <c r="J786" i="95"/>
  <c r="J758" i="95"/>
  <c r="J733" i="95"/>
  <c r="J757" i="95"/>
  <c r="J736" i="95"/>
  <c r="J732" i="95"/>
  <c r="J932" i="94"/>
  <c r="J907" i="94"/>
  <c r="J936" i="94"/>
  <c r="J911" i="94"/>
  <c r="J908" i="94"/>
  <c r="J883" i="94"/>
  <c r="J886" i="94"/>
  <c r="J861" i="94"/>
  <c r="J858" i="94"/>
  <c r="J933" i="94"/>
  <c r="J882" i="94"/>
  <c r="J857" i="94"/>
  <c r="J833" i="94"/>
  <c r="J807" i="94"/>
  <c r="J832" i="94"/>
  <c r="J811" i="94"/>
  <c r="J836" i="94"/>
  <c r="J808" i="94"/>
  <c r="J782" i="94"/>
  <c r="J758" i="94"/>
  <c r="J783" i="94"/>
  <c r="J786" i="94"/>
  <c r="J757" i="94"/>
  <c r="J761" i="94"/>
  <c r="J733" i="94"/>
  <c r="J736" i="94"/>
  <c r="J732" i="94"/>
  <c r="H15" i="94"/>
  <c r="D395" i="94"/>
  <c r="B395" i="94" s="1"/>
  <c r="G395" i="94" s="1"/>
  <c r="I966" i="94"/>
  <c r="D16" i="94"/>
  <c r="I962" i="94"/>
  <c r="I963" i="95"/>
  <c r="I963" i="94"/>
  <c r="I966" i="95"/>
  <c r="I962" i="95"/>
  <c r="D242" i="94"/>
  <c r="G15" i="94"/>
  <c r="J707" i="94"/>
  <c r="J711" i="94"/>
  <c r="J708" i="94"/>
  <c r="J708" i="95"/>
  <c r="J711" i="95"/>
  <c r="J707" i="95"/>
  <c r="B469" i="95"/>
  <c r="G469" i="95" s="1"/>
  <c r="F7" i="90"/>
  <c r="G624" i="95"/>
  <c r="G165" i="94"/>
  <c r="G241" i="94"/>
  <c r="G241" i="95"/>
  <c r="G165" i="95"/>
  <c r="D470" i="95"/>
  <c r="J8" i="90" s="1"/>
  <c r="G624" i="94"/>
  <c r="G89" i="94"/>
  <c r="H241" i="95"/>
  <c r="H241" i="94"/>
  <c r="D546" i="95"/>
  <c r="B546" i="95" s="1"/>
  <c r="G546" i="95" s="1"/>
  <c r="D319" i="94"/>
  <c r="D166" i="94"/>
  <c r="H165" i="95"/>
  <c r="H394" i="94"/>
  <c r="H165" i="94"/>
  <c r="D546" i="94"/>
  <c r="B546" i="94" s="1"/>
  <c r="G546" i="94" s="1"/>
  <c r="H89" i="94"/>
  <c r="H318" i="95"/>
  <c r="I88" i="94"/>
  <c r="H624" i="94"/>
  <c r="B470" i="94"/>
  <c r="G470" i="94" s="1"/>
  <c r="F8" i="90"/>
  <c r="G89" i="95"/>
  <c r="H89" i="95"/>
  <c r="I241" i="94"/>
  <c r="I164" i="94"/>
  <c r="J9" i="94"/>
  <c r="I163" i="94"/>
  <c r="I316" i="94"/>
  <c r="I89" i="94"/>
  <c r="I239" i="94"/>
  <c r="I165" i="94"/>
  <c r="I7" i="94"/>
  <c r="G318" i="95"/>
  <c r="I15" i="94"/>
  <c r="I87" i="94"/>
  <c r="I240" i="94"/>
  <c r="I317" i="94"/>
  <c r="D625" i="95"/>
  <c r="B625" i="95" s="1"/>
  <c r="D242" i="95"/>
  <c r="D319" i="95"/>
  <c r="D16" i="95"/>
  <c r="G15" i="95"/>
  <c r="H15" i="95"/>
  <c r="D90" i="95"/>
  <c r="D395" i="95"/>
  <c r="B395" i="95" s="1"/>
  <c r="G395" i="95" s="1"/>
  <c r="D166" i="95"/>
  <c r="H394" i="95"/>
  <c r="H624" i="95"/>
  <c r="J9" i="95"/>
  <c r="I7" i="95"/>
  <c r="I15" i="95"/>
  <c r="I316" i="95"/>
  <c r="I317" i="95"/>
  <c r="I87" i="95"/>
  <c r="I89" i="95"/>
  <c r="I240" i="95"/>
  <c r="I241" i="95"/>
  <c r="I88" i="95"/>
  <c r="I239" i="95"/>
  <c r="I164" i="95"/>
  <c r="I163" i="95"/>
  <c r="I165" i="95"/>
  <c r="H625" i="94"/>
  <c r="G625" i="94"/>
  <c r="D471" i="94"/>
  <c r="I90" i="94"/>
  <c r="H90" i="94"/>
  <c r="G90" i="94"/>
  <c r="D320" i="94" l="1"/>
  <c r="I319" i="94"/>
  <c r="D91" i="94"/>
  <c r="I91" i="94" s="1"/>
  <c r="G242" i="94"/>
  <c r="K933" i="95"/>
  <c r="K936" i="95"/>
  <c r="K932" i="95"/>
  <c r="K911" i="95"/>
  <c r="K882" i="95"/>
  <c r="K908" i="95"/>
  <c r="K883" i="95"/>
  <c r="K907" i="95"/>
  <c r="K886" i="95"/>
  <c r="K857" i="95"/>
  <c r="K861" i="95"/>
  <c r="K832" i="95"/>
  <c r="K858" i="95"/>
  <c r="K833" i="95"/>
  <c r="K836" i="95"/>
  <c r="K808" i="95"/>
  <c r="K811" i="95"/>
  <c r="K786" i="95"/>
  <c r="K782" i="95"/>
  <c r="K757" i="95"/>
  <c r="K736" i="95"/>
  <c r="K807" i="95"/>
  <c r="K783" i="95"/>
  <c r="K761" i="95"/>
  <c r="K758" i="95"/>
  <c r="K732" i="95"/>
  <c r="K733" i="95"/>
  <c r="K936" i="94"/>
  <c r="K933" i="94"/>
  <c r="K932" i="94"/>
  <c r="K907" i="94"/>
  <c r="K908" i="94"/>
  <c r="K883" i="94"/>
  <c r="K911" i="94"/>
  <c r="K857" i="94"/>
  <c r="K861" i="94"/>
  <c r="K886" i="94"/>
  <c r="K882" i="94"/>
  <c r="K858" i="94"/>
  <c r="K832" i="94"/>
  <c r="K833" i="94"/>
  <c r="K807" i="94"/>
  <c r="K811" i="94"/>
  <c r="K836" i="94"/>
  <c r="K808" i="94"/>
  <c r="K761" i="94"/>
  <c r="K783" i="94"/>
  <c r="K782" i="94"/>
  <c r="K786" i="94"/>
  <c r="K757" i="94"/>
  <c r="K732" i="94"/>
  <c r="K733" i="94"/>
  <c r="K758" i="94"/>
  <c r="K736" i="94"/>
  <c r="B470" i="95"/>
  <c r="G470" i="95" s="1"/>
  <c r="H395" i="94"/>
  <c r="D626" i="94"/>
  <c r="B626" i="94" s="1"/>
  <c r="G626" i="94" s="1"/>
  <c r="D17" i="94"/>
  <c r="D397" i="94" s="1"/>
  <c r="B397" i="94" s="1"/>
  <c r="I16" i="94"/>
  <c r="D167" i="94"/>
  <c r="D548" i="94" s="1"/>
  <c r="B548" i="94" s="1"/>
  <c r="I242" i="94"/>
  <c r="G16" i="94"/>
  <c r="H16" i="94"/>
  <c r="D243" i="94"/>
  <c r="D396" i="94"/>
  <c r="B396" i="94" s="1"/>
  <c r="I396" i="94" s="1"/>
  <c r="H242" i="94"/>
  <c r="J966" i="94"/>
  <c r="J963" i="94"/>
  <c r="J962" i="94"/>
  <c r="J962" i="95"/>
  <c r="J963" i="95"/>
  <c r="J966" i="95"/>
  <c r="K707" i="94"/>
  <c r="K711" i="94"/>
  <c r="K708" i="94"/>
  <c r="K708" i="95"/>
  <c r="K707" i="95"/>
  <c r="K711" i="95"/>
  <c r="H319" i="94"/>
  <c r="G166" i="94"/>
  <c r="I166" i="95"/>
  <c r="G625" i="95"/>
  <c r="I625" i="94"/>
  <c r="I166" i="94"/>
  <c r="I90" i="95"/>
  <c r="H546" i="95"/>
  <c r="G319" i="94"/>
  <c r="H166" i="94"/>
  <c r="D547" i="94"/>
  <c r="B547" i="94" s="1"/>
  <c r="I547" i="94" s="1"/>
  <c r="H546" i="94"/>
  <c r="I16" i="95"/>
  <c r="I319" i="95"/>
  <c r="J241" i="94"/>
  <c r="H395" i="95"/>
  <c r="H470" i="94"/>
  <c r="B471" i="94"/>
  <c r="G471" i="94" s="1"/>
  <c r="F9" i="90"/>
  <c r="J239" i="94"/>
  <c r="J88" i="94"/>
  <c r="J318" i="94"/>
  <c r="J166" i="94"/>
  <c r="J7" i="94"/>
  <c r="J90" i="94"/>
  <c r="J89" i="94"/>
  <c r="J163" i="94"/>
  <c r="J317" i="94"/>
  <c r="J87" i="94"/>
  <c r="J16" i="94"/>
  <c r="K9" i="94"/>
  <c r="J242" i="94"/>
  <c r="J164" i="94"/>
  <c r="J240" i="94"/>
  <c r="J316" i="94"/>
  <c r="I395" i="94"/>
  <c r="J165" i="94"/>
  <c r="H242" i="95"/>
  <c r="G242" i="95"/>
  <c r="I242" i="95"/>
  <c r="H625" i="95"/>
  <c r="H166" i="95"/>
  <c r="D547" i="95"/>
  <c r="B547" i="95" s="1"/>
  <c r="I547" i="95" s="1"/>
  <c r="G166" i="95"/>
  <c r="D167" i="95"/>
  <c r="D396" i="95"/>
  <c r="B396" i="95" s="1"/>
  <c r="D91" i="95"/>
  <c r="D243" i="95"/>
  <c r="H16" i="95"/>
  <c r="D320" i="95"/>
  <c r="D626" i="95"/>
  <c r="B626" i="95" s="1"/>
  <c r="D17" i="95"/>
  <c r="G16" i="95"/>
  <c r="D471" i="95"/>
  <c r="H90" i="95"/>
  <c r="G90" i="95"/>
  <c r="G319" i="95"/>
  <c r="H319" i="95"/>
  <c r="I395" i="95"/>
  <c r="I625" i="95"/>
  <c r="J240" i="95"/>
  <c r="J318" i="95"/>
  <c r="J88" i="95"/>
  <c r="J317" i="95"/>
  <c r="J87" i="95"/>
  <c r="K9" i="95"/>
  <c r="J165" i="95"/>
  <c r="J163" i="95"/>
  <c r="J166" i="95"/>
  <c r="J242" i="95"/>
  <c r="J164" i="95"/>
  <c r="J16" i="95"/>
  <c r="J7" i="95"/>
  <c r="J241" i="95"/>
  <c r="J239" i="95"/>
  <c r="J90" i="95"/>
  <c r="J89" i="95"/>
  <c r="J316" i="95"/>
  <c r="D627" i="94"/>
  <c r="B627" i="94" s="1"/>
  <c r="J91" i="94"/>
  <c r="G320" i="94"/>
  <c r="H320" i="94"/>
  <c r="I320" i="94"/>
  <c r="J320" i="94"/>
  <c r="H470" i="95" l="1"/>
  <c r="D472" i="94"/>
  <c r="H91" i="94"/>
  <c r="G17" i="94"/>
  <c r="G91" i="94"/>
  <c r="J17" i="94"/>
  <c r="I167" i="94"/>
  <c r="H396" i="94"/>
  <c r="H243" i="94"/>
  <c r="H167" i="94"/>
  <c r="G396" i="94"/>
  <c r="I626" i="94"/>
  <c r="H626" i="94"/>
  <c r="D321" i="94"/>
  <c r="L932" i="95"/>
  <c r="L936" i="95"/>
  <c r="L907" i="95"/>
  <c r="L911" i="95"/>
  <c r="L882" i="95"/>
  <c r="L933" i="95"/>
  <c r="L883" i="95"/>
  <c r="L908" i="95"/>
  <c r="L833" i="95"/>
  <c r="L886" i="95"/>
  <c r="L857" i="95"/>
  <c r="L861" i="95"/>
  <c r="L858" i="95"/>
  <c r="L832" i="95"/>
  <c r="L811" i="95"/>
  <c r="L836" i="95"/>
  <c r="L808" i="95"/>
  <c r="L807" i="95"/>
  <c r="L783" i="95"/>
  <c r="L782" i="95"/>
  <c r="L757" i="95"/>
  <c r="L736" i="95"/>
  <c r="L758" i="95"/>
  <c r="L732" i="95"/>
  <c r="L786" i="95"/>
  <c r="L733" i="95"/>
  <c r="L761" i="95"/>
  <c r="L933" i="94"/>
  <c r="L932" i="94"/>
  <c r="L908" i="94"/>
  <c r="L936" i="94"/>
  <c r="L907" i="94"/>
  <c r="L882" i="94"/>
  <c r="L911" i="94"/>
  <c r="L857" i="94"/>
  <c r="L886" i="94"/>
  <c r="L861" i="94"/>
  <c r="L836" i="94"/>
  <c r="L883" i="94"/>
  <c r="L858" i="94"/>
  <c r="L832" i="94"/>
  <c r="L808" i="94"/>
  <c r="L833" i="94"/>
  <c r="L807" i="94"/>
  <c r="L811" i="94"/>
  <c r="L782" i="94"/>
  <c r="L786" i="94"/>
  <c r="L757" i="94"/>
  <c r="L758" i="94"/>
  <c r="L736" i="94"/>
  <c r="L783" i="94"/>
  <c r="L761" i="94"/>
  <c r="L732" i="94"/>
  <c r="L733" i="94"/>
  <c r="D244" i="94"/>
  <c r="D168" i="94"/>
  <c r="H17" i="94"/>
  <c r="D92" i="94"/>
  <c r="I17" i="94"/>
  <c r="D18" i="94"/>
  <c r="G167" i="94"/>
  <c r="J167" i="94"/>
  <c r="J243" i="94"/>
  <c r="I243" i="94"/>
  <c r="G243" i="94"/>
  <c r="K966" i="94"/>
  <c r="K966" i="95"/>
  <c r="K963" i="95"/>
  <c r="K963" i="94"/>
  <c r="K962" i="95"/>
  <c r="K962" i="94"/>
  <c r="L711" i="94"/>
  <c r="L708" i="94"/>
  <c r="L707" i="94"/>
  <c r="L707" i="95"/>
  <c r="L711" i="95"/>
  <c r="L708" i="95"/>
  <c r="J167" i="95"/>
  <c r="H547" i="94"/>
  <c r="J243" i="95"/>
  <c r="J626" i="94"/>
  <c r="I626" i="95"/>
  <c r="J91" i="95"/>
  <c r="G547" i="94"/>
  <c r="K166" i="94"/>
  <c r="K89" i="94"/>
  <c r="J17" i="95"/>
  <c r="K164" i="94"/>
  <c r="I471" i="94"/>
  <c r="H471" i="94"/>
  <c r="B472" i="94"/>
  <c r="G472" i="94" s="1"/>
  <c r="F10" i="90"/>
  <c r="B471" i="95"/>
  <c r="I471" i="95" s="1"/>
  <c r="J9" i="90"/>
  <c r="K243" i="94"/>
  <c r="K88" i="94"/>
  <c r="K319" i="94"/>
  <c r="K165" i="94"/>
  <c r="K7" i="94"/>
  <c r="K90" i="94"/>
  <c r="K87" i="94"/>
  <c r="K317" i="94"/>
  <c r="K91" i="94"/>
  <c r="J396" i="94"/>
  <c r="J397" i="94"/>
  <c r="K241" i="94"/>
  <c r="K239" i="94"/>
  <c r="L9" i="94"/>
  <c r="K316" i="94"/>
  <c r="K17" i="94"/>
  <c r="K167" i="94"/>
  <c r="K242" i="94"/>
  <c r="K163" i="94"/>
  <c r="K240" i="94"/>
  <c r="K318" i="94"/>
  <c r="H320" i="95"/>
  <c r="G320" i="95"/>
  <c r="I320" i="95"/>
  <c r="G396" i="95"/>
  <c r="H396" i="95"/>
  <c r="I167" i="95"/>
  <c r="D548" i="95"/>
  <c r="B548" i="95" s="1"/>
  <c r="J548" i="95" s="1"/>
  <c r="G167" i="95"/>
  <c r="H167" i="95"/>
  <c r="G547" i="95"/>
  <c r="H547" i="95"/>
  <c r="D244" i="95"/>
  <c r="D18" i="95"/>
  <c r="D397" i="95"/>
  <c r="B397" i="95" s="1"/>
  <c r="J397" i="95" s="1"/>
  <c r="D321" i="95"/>
  <c r="G17" i="95"/>
  <c r="H17" i="95"/>
  <c r="I17" i="95"/>
  <c r="D627" i="95"/>
  <c r="B627" i="95" s="1"/>
  <c r="D168" i="95"/>
  <c r="D92" i="95"/>
  <c r="G243" i="95"/>
  <c r="I243" i="95"/>
  <c r="H243" i="95"/>
  <c r="J320" i="95"/>
  <c r="I396" i="95"/>
  <c r="H626" i="95"/>
  <c r="G626" i="95"/>
  <c r="G91" i="95"/>
  <c r="H91" i="95"/>
  <c r="I91" i="95"/>
  <c r="D472" i="95"/>
  <c r="J626" i="95"/>
  <c r="J396" i="95"/>
  <c r="K240" i="95"/>
  <c r="K90" i="95"/>
  <c r="K241" i="95"/>
  <c r="K89" i="95"/>
  <c r="K165" i="95"/>
  <c r="K166" i="95"/>
  <c r="K164" i="95"/>
  <c r="K163" i="95"/>
  <c r="K318" i="95"/>
  <c r="K7" i="95"/>
  <c r="K242" i="95"/>
  <c r="K91" i="95"/>
  <c r="K243" i="95"/>
  <c r="K17" i="95"/>
  <c r="K317" i="95"/>
  <c r="K88" i="95"/>
  <c r="K167" i="95"/>
  <c r="K316" i="95"/>
  <c r="K239" i="95"/>
  <c r="K87" i="95"/>
  <c r="K319" i="95"/>
  <c r="L9" i="95"/>
  <c r="D549" i="94"/>
  <c r="B549" i="94" s="1"/>
  <c r="H168" i="94"/>
  <c r="G168" i="94"/>
  <c r="K168" i="94"/>
  <c r="J168" i="94"/>
  <c r="I168" i="94"/>
  <c r="J627" i="94"/>
  <c r="I627" i="94"/>
  <c r="H627" i="94"/>
  <c r="G627" i="94"/>
  <c r="G548" i="94"/>
  <c r="H548" i="94"/>
  <c r="I548" i="94"/>
  <c r="J548" i="94"/>
  <c r="D628" i="94"/>
  <c r="B628" i="94" s="1"/>
  <c r="D169" i="94"/>
  <c r="H18" i="94"/>
  <c r="H321" i="94"/>
  <c r="I321" i="94"/>
  <c r="J321" i="94"/>
  <c r="I244" i="94"/>
  <c r="H244" i="94"/>
  <c r="K244" i="94"/>
  <c r="G244" i="94"/>
  <c r="J244" i="94"/>
  <c r="G397" i="94"/>
  <c r="H397" i="94"/>
  <c r="I397" i="94"/>
  <c r="I92" i="94" l="1"/>
  <c r="G321" i="94"/>
  <c r="K92" i="94"/>
  <c r="D398" i="94"/>
  <c r="B398" i="94" s="1"/>
  <c r="K398" i="94" s="1"/>
  <c r="J92" i="94"/>
  <c r="K321" i="94"/>
  <c r="M932" i="95"/>
  <c r="M933" i="95"/>
  <c r="M936" i="95"/>
  <c r="M907" i="95"/>
  <c r="M911" i="95"/>
  <c r="M886" i="95"/>
  <c r="M858" i="95"/>
  <c r="M908" i="95"/>
  <c r="M882" i="95"/>
  <c r="M883" i="95"/>
  <c r="M833" i="95"/>
  <c r="M836" i="95"/>
  <c r="M861" i="95"/>
  <c r="M807" i="95"/>
  <c r="M857" i="95"/>
  <c r="M832" i="95"/>
  <c r="M811" i="95"/>
  <c r="M757" i="95"/>
  <c r="M783" i="95"/>
  <c r="M786" i="95"/>
  <c r="M758" i="95"/>
  <c r="M808" i="95"/>
  <c r="M782" i="95"/>
  <c r="M761" i="95"/>
  <c r="M736" i="95"/>
  <c r="M733" i="95"/>
  <c r="M732" i="95"/>
  <c r="M932" i="94"/>
  <c r="M936" i="94"/>
  <c r="M933" i="94"/>
  <c r="M911" i="94"/>
  <c r="M908" i="94"/>
  <c r="M907" i="94"/>
  <c r="M886" i="94"/>
  <c r="M882" i="94"/>
  <c r="M858" i="94"/>
  <c r="M883" i="94"/>
  <c r="M857" i="94"/>
  <c r="M833" i="94"/>
  <c r="M861" i="94"/>
  <c r="M836" i="94"/>
  <c r="M811" i="94"/>
  <c r="M808" i="94"/>
  <c r="M832" i="94"/>
  <c r="M782" i="94"/>
  <c r="M807" i="94"/>
  <c r="M783" i="94"/>
  <c r="M786" i="94"/>
  <c r="M761" i="94"/>
  <c r="M758" i="94"/>
  <c r="M736" i="94"/>
  <c r="M733" i="94"/>
  <c r="M757" i="94"/>
  <c r="M732" i="94"/>
  <c r="G92" i="94"/>
  <c r="D473" i="94"/>
  <c r="B473" i="94" s="1"/>
  <c r="K473" i="94" s="1"/>
  <c r="H92" i="94"/>
  <c r="J18" i="94"/>
  <c r="G18" i="94"/>
  <c r="D93" i="94"/>
  <c r="D19" i="94"/>
  <c r="D170" i="94" s="1"/>
  <c r="I18" i="94"/>
  <c r="D322" i="94"/>
  <c r="K18" i="94"/>
  <c r="D245" i="94"/>
  <c r="K245" i="94" s="1"/>
  <c r="L966" i="94"/>
  <c r="L962" i="95"/>
  <c r="L963" i="94"/>
  <c r="L962" i="94"/>
  <c r="L966" i="95"/>
  <c r="L963" i="95"/>
  <c r="M708" i="94"/>
  <c r="M707" i="94"/>
  <c r="M711" i="94"/>
  <c r="M711" i="95"/>
  <c r="M707" i="95"/>
  <c r="M708" i="95"/>
  <c r="K168" i="95"/>
  <c r="K244" i="95"/>
  <c r="J627" i="95"/>
  <c r="K397" i="94"/>
  <c r="K92" i="95"/>
  <c r="L243" i="94"/>
  <c r="K18" i="95"/>
  <c r="K321" i="95"/>
  <c r="I472" i="94"/>
  <c r="H472" i="94"/>
  <c r="J472" i="94"/>
  <c r="H471" i="95"/>
  <c r="G471" i="95"/>
  <c r="L87" i="94"/>
  <c r="L168" i="94"/>
  <c r="L317" i="94"/>
  <c r="K627" i="94"/>
  <c r="K549" i="94"/>
  <c r="L90" i="94"/>
  <c r="L319" i="94"/>
  <c r="L167" i="94"/>
  <c r="L163" i="94"/>
  <c r="B472" i="95"/>
  <c r="J472" i="95" s="1"/>
  <c r="J10" i="90"/>
  <c r="L244" i="94"/>
  <c r="L92" i="94"/>
  <c r="L241" i="94"/>
  <c r="L239" i="94"/>
  <c r="L164" i="94"/>
  <c r="L318" i="94"/>
  <c r="L18" i="94"/>
  <c r="L91" i="94"/>
  <c r="L166" i="94"/>
  <c r="L165" i="94"/>
  <c r="L88" i="94"/>
  <c r="L7" i="94"/>
  <c r="L320" i="94"/>
  <c r="L242" i="94"/>
  <c r="L89" i="94"/>
  <c r="L240" i="94"/>
  <c r="M9" i="94"/>
  <c r="L316" i="94"/>
  <c r="H397" i="95"/>
  <c r="G397" i="95"/>
  <c r="I397" i="95"/>
  <c r="G92" i="95"/>
  <c r="J92" i="95"/>
  <c r="D473" i="95"/>
  <c r="I92" i="95"/>
  <c r="H92" i="95"/>
  <c r="D398" i="95"/>
  <c r="B398" i="95" s="1"/>
  <c r="H18" i="95"/>
  <c r="D322" i="95"/>
  <c r="D93" i="95"/>
  <c r="G18" i="95"/>
  <c r="D628" i="95"/>
  <c r="B628" i="95" s="1"/>
  <c r="D169" i="95"/>
  <c r="D19" i="95"/>
  <c r="D245" i="95"/>
  <c r="I18" i="95"/>
  <c r="J18" i="95"/>
  <c r="D549" i="95"/>
  <c r="B549" i="95" s="1"/>
  <c r="K549" i="95" s="1"/>
  <c r="H168" i="95"/>
  <c r="G168" i="95"/>
  <c r="I168" i="95"/>
  <c r="J168" i="95"/>
  <c r="I244" i="95"/>
  <c r="H244" i="95"/>
  <c r="G244" i="95"/>
  <c r="J244" i="95"/>
  <c r="G627" i="95"/>
  <c r="H627" i="95"/>
  <c r="I627" i="95"/>
  <c r="I321" i="95"/>
  <c r="H321" i="95"/>
  <c r="G321" i="95"/>
  <c r="J321" i="95"/>
  <c r="G548" i="95"/>
  <c r="H548" i="95"/>
  <c r="I548" i="95"/>
  <c r="L167" i="95"/>
  <c r="L244" i="95"/>
  <c r="L319" i="95"/>
  <c r="L88" i="95"/>
  <c r="L242" i="95"/>
  <c r="L240" i="95"/>
  <c r="L18" i="95"/>
  <c r="L316" i="95"/>
  <c r="L239" i="95"/>
  <c r="L163" i="95"/>
  <c r="L89" i="95"/>
  <c r="M9" i="95"/>
  <c r="L87" i="95"/>
  <c r="L166" i="95"/>
  <c r="L168" i="95"/>
  <c r="L317" i="95"/>
  <c r="L165" i="95"/>
  <c r="L92" i="95"/>
  <c r="L7" i="95"/>
  <c r="L90" i="95"/>
  <c r="L91" i="95"/>
  <c r="L243" i="95"/>
  <c r="L320" i="95"/>
  <c r="L241" i="95"/>
  <c r="L164" i="95"/>
  <c r="L318" i="95"/>
  <c r="K397" i="95"/>
  <c r="K627" i="95"/>
  <c r="H19" i="94"/>
  <c r="D550" i="94"/>
  <c r="B550" i="94" s="1"/>
  <c r="L169" i="94"/>
  <c r="H169" i="94"/>
  <c r="G169" i="94"/>
  <c r="K169" i="94"/>
  <c r="J169" i="94"/>
  <c r="I169" i="94"/>
  <c r="I628" i="94"/>
  <c r="J628" i="94"/>
  <c r="H628" i="94"/>
  <c r="G628" i="94"/>
  <c r="K628" i="94"/>
  <c r="G549" i="94"/>
  <c r="H549" i="94"/>
  <c r="I549" i="94"/>
  <c r="J549" i="94"/>
  <c r="I322" i="94"/>
  <c r="J245" i="94"/>
  <c r="G398" i="94"/>
  <c r="B1" i="68"/>
  <c r="B1" i="85"/>
  <c r="A1" i="25"/>
  <c r="A1" i="26"/>
  <c r="H25" i="92"/>
  <c r="H17" i="92" s="1"/>
  <c r="I25" i="92"/>
  <c r="I17" i="92" s="1"/>
  <c r="J25" i="92"/>
  <c r="J17" i="92" s="1"/>
  <c r="K25" i="92"/>
  <c r="L25" i="92"/>
  <c r="L17" i="92" s="1"/>
  <c r="M25" i="92"/>
  <c r="M17" i="92" s="1"/>
  <c r="N25" i="92"/>
  <c r="N17" i="92" s="1"/>
  <c r="O25" i="92"/>
  <c r="O17" i="92" s="1"/>
  <c r="P25" i="92"/>
  <c r="P17" i="92" s="1"/>
  <c r="Q25" i="92"/>
  <c r="Q17" i="92" s="1"/>
  <c r="R25" i="92"/>
  <c r="R17" i="92" s="1"/>
  <c r="S25" i="92"/>
  <c r="S17" i="92" s="1"/>
  <c r="T25" i="92"/>
  <c r="T17" i="92" s="1"/>
  <c r="U25" i="92"/>
  <c r="U17" i="92" s="1"/>
  <c r="V25" i="92"/>
  <c r="V17" i="92" s="1"/>
  <c r="W25" i="92"/>
  <c r="W17" i="92" s="1"/>
  <c r="X25" i="92"/>
  <c r="X17" i="92" s="1"/>
  <c r="Y25" i="92"/>
  <c r="Y17" i="92" s="1"/>
  <c r="Z25" i="92"/>
  <c r="Z17" i="92" s="1"/>
  <c r="AA25" i="92"/>
  <c r="AA17" i="92" s="1"/>
  <c r="AB25" i="92"/>
  <c r="AB17" i="92" s="1"/>
  <c r="AC25" i="92"/>
  <c r="AC17" i="92" s="1"/>
  <c r="AD25" i="92"/>
  <c r="AD17" i="92" s="1"/>
  <c r="AE25" i="92"/>
  <c r="AE17" i="92" s="1"/>
  <c r="AF25" i="92"/>
  <c r="AF17" i="92" s="1"/>
  <c r="AG25" i="92"/>
  <c r="AG17" i="92" s="1"/>
  <c r="AH25" i="92"/>
  <c r="AH17" i="92" s="1"/>
  <c r="AI25" i="92"/>
  <c r="AI17" i="92" s="1"/>
  <c r="AJ25" i="92"/>
  <c r="AJ17" i="92" s="1"/>
  <c r="AK25" i="92"/>
  <c r="AK17" i="92" s="1"/>
  <c r="AL25" i="92"/>
  <c r="AL17" i="92" s="1"/>
  <c r="AM25" i="92"/>
  <c r="AM17" i="92" s="1"/>
  <c r="AN25" i="92"/>
  <c r="AN17" i="92" s="1"/>
  <c r="AO25" i="92"/>
  <c r="AO17" i="92" s="1"/>
  <c r="AP25" i="92"/>
  <c r="AP17" i="92" s="1"/>
  <c r="AQ25" i="92"/>
  <c r="AQ17" i="92" s="1"/>
  <c r="AR25" i="92"/>
  <c r="AR17" i="92" s="1"/>
  <c r="AS25" i="92"/>
  <c r="AS17" i="92" s="1"/>
  <c r="AT25" i="92"/>
  <c r="AT17" i="92" s="1"/>
  <c r="AU25" i="92"/>
  <c r="AU17" i="92" s="1"/>
  <c r="AV25" i="92"/>
  <c r="AV17" i="92" s="1"/>
  <c r="AW25" i="92"/>
  <c r="AW17" i="92" s="1"/>
  <c r="AX25" i="92"/>
  <c r="AX17" i="92" s="1"/>
  <c r="AY25" i="92"/>
  <c r="AY17" i="92" s="1"/>
  <c r="AZ25" i="92"/>
  <c r="AZ17" i="92" s="1"/>
  <c r="BA25" i="92"/>
  <c r="BA17" i="92" s="1"/>
  <c r="BB25" i="92"/>
  <c r="BB17" i="92" s="1"/>
  <c r="BC25" i="92"/>
  <c r="BC17" i="92" s="1"/>
  <c r="BD25" i="92"/>
  <c r="BD17" i="92" s="1"/>
  <c r="BE25" i="92"/>
  <c r="BE17" i="92" s="1"/>
  <c r="BF25" i="92"/>
  <c r="BF17" i="92" s="1"/>
  <c r="BG25" i="92"/>
  <c r="BG17" i="92" s="1"/>
  <c r="BH25" i="92"/>
  <c r="BH17" i="92" s="1"/>
  <c r="G25" i="92"/>
  <c r="G17" i="92" s="1"/>
  <c r="F25" i="92"/>
  <c r="F17" i="92" s="1"/>
  <c r="K17" i="92"/>
  <c r="F4" i="92"/>
  <c r="F8" i="92"/>
  <c r="F3" i="92" s="1"/>
  <c r="B2" i="92"/>
  <c r="B1" i="92"/>
  <c r="G11" i="26"/>
  <c r="G12" i="26"/>
  <c r="G10" i="26"/>
  <c r="I19" i="94" l="1"/>
  <c r="J398" i="94"/>
  <c r="I398" i="94"/>
  <c r="F11" i="90"/>
  <c r="H398" i="94"/>
  <c r="L245" i="94"/>
  <c r="G245" i="94"/>
  <c r="I245" i="94"/>
  <c r="D20" i="94"/>
  <c r="D171" i="94" s="1"/>
  <c r="D94" i="94"/>
  <c r="L93" i="94"/>
  <c r="K19" i="94"/>
  <c r="D246" i="94"/>
  <c r="D323" i="94"/>
  <c r="G322" i="94"/>
  <c r="J19" i="94"/>
  <c r="H245" i="94"/>
  <c r="G93" i="94"/>
  <c r="L19" i="94"/>
  <c r="D399" i="94"/>
  <c r="B399" i="94" s="1"/>
  <c r="I399" i="94" s="1"/>
  <c r="D629" i="94"/>
  <c r="B629" i="94" s="1"/>
  <c r="I629" i="94" s="1"/>
  <c r="G19" i="94"/>
  <c r="N932" i="94"/>
  <c r="N936" i="94"/>
  <c r="N907" i="94"/>
  <c r="N933" i="94"/>
  <c r="N911" i="94"/>
  <c r="N883" i="94"/>
  <c r="N886" i="94"/>
  <c r="N908" i="94"/>
  <c r="N882" i="94"/>
  <c r="N861" i="94"/>
  <c r="N858" i="94"/>
  <c r="N833" i="94"/>
  <c r="N836" i="94"/>
  <c r="N807" i="94"/>
  <c r="N811" i="94"/>
  <c r="N857" i="94"/>
  <c r="N808" i="94"/>
  <c r="N832" i="94"/>
  <c r="N782" i="94"/>
  <c r="N758" i="94"/>
  <c r="N783" i="94"/>
  <c r="N786" i="94"/>
  <c r="N757" i="94"/>
  <c r="N761" i="94"/>
  <c r="N736" i="94"/>
  <c r="N733" i="94"/>
  <c r="N732" i="94"/>
  <c r="N932" i="95"/>
  <c r="N933" i="95"/>
  <c r="N936" i="95"/>
  <c r="N908" i="95"/>
  <c r="N907" i="95"/>
  <c r="N886" i="95"/>
  <c r="N911" i="95"/>
  <c r="N882" i="95"/>
  <c r="N883" i="95"/>
  <c r="N861" i="95"/>
  <c r="N832" i="95"/>
  <c r="N858" i="95"/>
  <c r="N857" i="95"/>
  <c r="N836" i="95"/>
  <c r="N833" i="95"/>
  <c r="N807" i="95"/>
  <c r="N808" i="95"/>
  <c r="N782" i="95"/>
  <c r="N811" i="95"/>
  <c r="N783" i="95"/>
  <c r="N761" i="95"/>
  <c r="N786" i="95"/>
  <c r="N758" i="95"/>
  <c r="N733" i="95"/>
  <c r="N757" i="95"/>
  <c r="N732" i="95"/>
  <c r="N736" i="95"/>
  <c r="J93" i="94"/>
  <c r="D474" i="94"/>
  <c r="F12" i="90" s="1"/>
  <c r="L322" i="94"/>
  <c r="J322" i="94"/>
  <c r="K93" i="94"/>
  <c r="I93" i="94"/>
  <c r="H322" i="94"/>
  <c r="H93" i="94"/>
  <c r="K322" i="94"/>
  <c r="M966" i="94"/>
  <c r="M962" i="94"/>
  <c r="M963" i="95"/>
  <c r="M963" i="94"/>
  <c r="M962" i="95"/>
  <c r="M966" i="95"/>
  <c r="N707" i="94"/>
  <c r="N711" i="94"/>
  <c r="N708" i="94"/>
  <c r="N708" i="95"/>
  <c r="N711" i="95"/>
  <c r="N707" i="95"/>
  <c r="K628" i="95"/>
  <c r="L169" i="95"/>
  <c r="G19" i="95"/>
  <c r="L93" i="95"/>
  <c r="L628" i="94"/>
  <c r="L322" i="95"/>
  <c r="L19" i="95"/>
  <c r="M168" i="94"/>
  <c r="H472" i="95"/>
  <c r="G472" i="95"/>
  <c r="I472" i="95"/>
  <c r="J473" i="94"/>
  <c r="I473" i="94"/>
  <c r="B474" i="94"/>
  <c r="I474" i="94" s="1"/>
  <c r="H473" i="94"/>
  <c r="G473" i="94"/>
  <c r="B473" i="95"/>
  <c r="K473" i="95" s="1"/>
  <c r="J11" i="90"/>
  <c r="M164" i="94"/>
  <c r="M245" i="94"/>
  <c r="M243" i="94"/>
  <c r="M316" i="94"/>
  <c r="M90" i="94"/>
  <c r="M320" i="94"/>
  <c r="M163" i="94"/>
  <c r="M167" i="94"/>
  <c r="M89" i="94"/>
  <c r="M88" i="94"/>
  <c r="M239" i="94"/>
  <c r="M321" i="94"/>
  <c r="M318" i="94"/>
  <c r="L398" i="94"/>
  <c r="M93" i="94"/>
  <c r="M19" i="94"/>
  <c r="M244" i="94"/>
  <c r="M166" i="94"/>
  <c r="M165" i="94"/>
  <c r="M87" i="94"/>
  <c r="M7" i="94"/>
  <c r="M317" i="94"/>
  <c r="L550" i="94"/>
  <c r="M92" i="94"/>
  <c r="M91" i="94"/>
  <c r="M242" i="94"/>
  <c r="M241" i="94"/>
  <c r="M240" i="94"/>
  <c r="N9" i="94"/>
  <c r="M319" i="94"/>
  <c r="M169" i="94"/>
  <c r="I398" i="95"/>
  <c r="H398" i="95"/>
  <c r="J398" i="95"/>
  <c r="G398" i="95"/>
  <c r="K398" i="95"/>
  <c r="D629" i="95"/>
  <c r="B629" i="95" s="1"/>
  <c r="H19" i="95"/>
  <c r="J19" i="95"/>
  <c r="D323" i="95"/>
  <c r="I19" i="95"/>
  <c r="D94" i="95"/>
  <c r="D399" i="95"/>
  <c r="B399" i="95" s="1"/>
  <c r="L399" i="95" s="1"/>
  <c r="D170" i="95"/>
  <c r="K19" i="95"/>
  <c r="D246" i="95"/>
  <c r="D20" i="95"/>
  <c r="H93" i="95"/>
  <c r="I93" i="95"/>
  <c r="D474" i="95"/>
  <c r="G93" i="95"/>
  <c r="J93" i="95"/>
  <c r="K93" i="95"/>
  <c r="I245" i="95"/>
  <c r="H245" i="95"/>
  <c r="J245" i="95"/>
  <c r="G245" i="95"/>
  <c r="K245" i="95"/>
  <c r="H169" i="95"/>
  <c r="D550" i="95"/>
  <c r="B550" i="95" s="1"/>
  <c r="J169" i="95"/>
  <c r="G169" i="95"/>
  <c r="K169" i="95"/>
  <c r="I169" i="95"/>
  <c r="G322" i="95"/>
  <c r="J322" i="95"/>
  <c r="I322" i="95"/>
  <c r="K322" i="95"/>
  <c r="H322" i="95"/>
  <c r="L245" i="95"/>
  <c r="I549" i="95"/>
  <c r="G549" i="95"/>
  <c r="H549" i="95"/>
  <c r="J549" i="95"/>
  <c r="I628" i="95"/>
  <c r="G628" i="95"/>
  <c r="J628" i="95"/>
  <c r="H628" i="95"/>
  <c r="I24" i="92"/>
  <c r="L398" i="95"/>
  <c r="L628" i="95"/>
  <c r="M317" i="95"/>
  <c r="M319" i="95"/>
  <c r="M318" i="95"/>
  <c r="M241" i="95"/>
  <c r="M163" i="95"/>
  <c r="M91" i="95"/>
  <c r="M244" i="95"/>
  <c r="M7" i="95"/>
  <c r="M89" i="95"/>
  <c r="M93" i="95"/>
  <c r="M316" i="95"/>
  <c r="N9" i="95"/>
  <c r="M87" i="95"/>
  <c r="M240" i="95"/>
  <c r="M242" i="95"/>
  <c r="M167" i="95"/>
  <c r="M92" i="95"/>
  <c r="M168" i="95"/>
  <c r="M321" i="95"/>
  <c r="M166" i="95"/>
  <c r="M19" i="95"/>
  <c r="M239" i="95"/>
  <c r="M88" i="95"/>
  <c r="M164" i="95"/>
  <c r="M90" i="95"/>
  <c r="M243" i="95"/>
  <c r="M245" i="95"/>
  <c r="M169" i="95"/>
  <c r="M320" i="95"/>
  <c r="M165" i="95"/>
  <c r="D400" i="94"/>
  <c r="B400" i="94" s="1"/>
  <c r="D247" i="94"/>
  <c r="I20" i="94"/>
  <c r="L20" i="94"/>
  <c r="D475" i="94"/>
  <c r="J94" i="94"/>
  <c r="M94" i="94"/>
  <c r="I94" i="94"/>
  <c r="L94" i="94"/>
  <c r="H94" i="94"/>
  <c r="K94" i="94"/>
  <c r="G94" i="94"/>
  <c r="D551" i="94"/>
  <c r="B551" i="94" s="1"/>
  <c r="L170" i="94"/>
  <c r="H170" i="94"/>
  <c r="M170" i="94"/>
  <c r="G170" i="94"/>
  <c r="K170" i="94"/>
  <c r="J170" i="94"/>
  <c r="I170" i="94"/>
  <c r="M246" i="94"/>
  <c r="I246" i="94"/>
  <c r="L246" i="94"/>
  <c r="H246" i="94"/>
  <c r="K246" i="94"/>
  <c r="G246" i="94"/>
  <c r="J246" i="94"/>
  <c r="G323" i="94"/>
  <c r="J323" i="94"/>
  <c r="K323" i="94"/>
  <c r="G550" i="94"/>
  <c r="H550" i="94"/>
  <c r="I550" i="94"/>
  <c r="J550" i="94"/>
  <c r="K550" i="94"/>
  <c r="L629" i="94"/>
  <c r="E151" i="91"/>
  <c r="F151" i="91" s="1"/>
  <c r="H4" i="92" s="1"/>
  <c r="F5" i="92"/>
  <c r="E152" i="91"/>
  <c r="H399" i="94" l="1"/>
  <c r="L399" i="94"/>
  <c r="K629" i="94"/>
  <c r="J629" i="94"/>
  <c r="H629" i="94"/>
  <c r="G629" i="94"/>
  <c r="D21" i="94"/>
  <c r="D631" i="94" s="1"/>
  <c r="B631" i="94" s="1"/>
  <c r="D324" i="94"/>
  <c r="I324" i="94" s="1"/>
  <c r="D630" i="94"/>
  <c r="B630" i="94" s="1"/>
  <c r="K630" i="94" s="1"/>
  <c r="J399" i="94"/>
  <c r="I323" i="94"/>
  <c r="H20" i="94"/>
  <c r="G20" i="94"/>
  <c r="K399" i="94"/>
  <c r="G399" i="94"/>
  <c r="J20" i="94"/>
  <c r="L323" i="94"/>
  <c r="H323" i="94"/>
  <c r="M20" i="94"/>
  <c r="K20" i="94"/>
  <c r="D95" i="94"/>
  <c r="M323" i="94"/>
  <c r="O936" i="94"/>
  <c r="O907" i="94"/>
  <c r="O933" i="94"/>
  <c r="O932" i="94"/>
  <c r="O911" i="94"/>
  <c r="O883" i="94"/>
  <c r="O886" i="94"/>
  <c r="O857" i="94"/>
  <c r="O908" i="94"/>
  <c r="O882" i="94"/>
  <c r="O861" i="94"/>
  <c r="O858" i="94"/>
  <c r="O832" i="94"/>
  <c r="O836" i="94"/>
  <c r="O807" i="94"/>
  <c r="O833" i="94"/>
  <c r="O811" i="94"/>
  <c r="O808" i="94"/>
  <c r="O761" i="94"/>
  <c r="O782" i="94"/>
  <c r="O783" i="94"/>
  <c r="O786" i="94"/>
  <c r="O757" i="94"/>
  <c r="O758" i="94"/>
  <c r="O732" i="94"/>
  <c r="O736" i="94"/>
  <c r="O733" i="94"/>
  <c r="O933" i="95"/>
  <c r="O932" i="95"/>
  <c r="O911" i="95"/>
  <c r="O882" i="95"/>
  <c r="O908" i="95"/>
  <c r="O883" i="95"/>
  <c r="O886" i="95"/>
  <c r="O936" i="95"/>
  <c r="O907" i="95"/>
  <c r="O857" i="95"/>
  <c r="O861" i="95"/>
  <c r="O832" i="95"/>
  <c r="O836" i="95"/>
  <c r="O808" i="95"/>
  <c r="O858" i="95"/>
  <c r="O833" i="95"/>
  <c r="O786" i="95"/>
  <c r="O807" i="95"/>
  <c r="O782" i="95"/>
  <c r="O811" i="95"/>
  <c r="O757" i="95"/>
  <c r="O736" i="95"/>
  <c r="O783" i="95"/>
  <c r="O761" i="95"/>
  <c r="O732" i="95"/>
  <c r="O758" i="95"/>
  <c r="O733" i="95"/>
  <c r="N966" i="94"/>
  <c r="N963" i="94"/>
  <c r="N962" i="94"/>
  <c r="N962" i="95"/>
  <c r="N963" i="95"/>
  <c r="N966" i="95"/>
  <c r="O707" i="94"/>
  <c r="O711" i="94"/>
  <c r="O708" i="94"/>
  <c r="O707" i="95"/>
  <c r="O708" i="95"/>
  <c r="O711" i="95"/>
  <c r="L629" i="95"/>
  <c r="M170" i="95"/>
  <c r="M629" i="94"/>
  <c r="M246" i="95"/>
  <c r="M94" i="95"/>
  <c r="M20" i="95"/>
  <c r="N169" i="94"/>
  <c r="N165" i="94"/>
  <c r="J474" i="94"/>
  <c r="G473" i="95"/>
  <c r="J473" i="95"/>
  <c r="H473" i="95"/>
  <c r="I473" i="95"/>
  <c r="L474" i="94"/>
  <c r="H474" i="94"/>
  <c r="K474" i="94"/>
  <c r="G474" i="94"/>
  <c r="B475" i="94"/>
  <c r="J475" i="94" s="1"/>
  <c r="F13" i="90"/>
  <c r="M400" i="94"/>
  <c r="N94" i="94"/>
  <c r="B474" i="95"/>
  <c r="L474" i="95" s="1"/>
  <c r="J12" i="90"/>
  <c r="M399" i="94"/>
  <c r="N87" i="94"/>
  <c r="N243" i="94"/>
  <c r="O9" i="94"/>
  <c r="N166" i="94"/>
  <c r="N318" i="94"/>
  <c r="N20" i="94"/>
  <c r="N168" i="94"/>
  <c r="N167" i="94"/>
  <c r="N242" i="94"/>
  <c r="N88" i="94"/>
  <c r="N163" i="94"/>
  <c r="N320" i="94"/>
  <c r="N319" i="94"/>
  <c r="N170" i="94"/>
  <c r="N244" i="94"/>
  <c r="N91" i="94"/>
  <c r="N89" i="94"/>
  <c r="N164" i="94"/>
  <c r="N240" i="94"/>
  <c r="N316" i="94"/>
  <c r="N317" i="94"/>
  <c r="N245" i="94"/>
  <c r="N93" i="94"/>
  <c r="N92" i="94"/>
  <c r="N90" i="94"/>
  <c r="N241" i="94"/>
  <c r="N239" i="94"/>
  <c r="N7" i="94"/>
  <c r="N322" i="94"/>
  <c r="N321" i="94"/>
  <c r="N246" i="94"/>
  <c r="H550" i="95"/>
  <c r="I550" i="95"/>
  <c r="J550" i="95"/>
  <c r="G550" i="95"/>
  <c r="K550" i="95"/>
  <c r="D630" i="95"/>
  <c r="B630" i="95" s="1"/>
  <c r="D171" i="95"/>
  <c r="J20" i="95"/>
  <c r="K20" i="95"/>
  <c r="D400" i="95"/>
  <c r="B400" i="95" s="1"/>
  <c r="I20" i="95"/>
  <c r="L20" i="95"/>
  <c r="D324" i="95"/>
  <c r="H20" i="95"/>
  <c r="G20" i="95"/>
  <c r="D247" i="95"/>
  <c r="D21" i="95"/>
  <c r="D95" i="95"/>
  <c r="I399" i="95"/>
  <c r="J399" i="95"/>
  <c r="H399" i="95"/>
  <c r="G399" i="95"/>
  <c r="K399" i="95"/>
  <c r="J323" i="95"/>
  <c r="H323" i="95"/>
  <c r="K323" i="95"/>
  <c r="I323" i="95"/>
  <c r="G323" i="95"/>
  <c r="L323" i="95"/>
  <c r="H246" i="95"/>
  <c r="J246" i="95"/>
  <c r="G246" i="95"/>
  <c r="K246" i="95"/>
  <c r="L246" i="95"/>
  <c r="I246" i="95"/>
  <c r="H94" i="95"/>
  <c r="K94" i="95"/>
  <c r="I94" i="95"/>
  <c r="G94" i="95"/>
  <c r="D475" i="95"/>
  <c r="J94" i="95"/>
  <c r="L94" i="95"/>
  <c r="M323" i="95"/>
  <c r="L550" i="95"/>
  <c r="G170" i="95"/>
  <c r="J170" i="95"/>
  <c r="L170" i="95"/>
  <c r="I170" i="95"/>
  <c r="H170" i="95"/>
  <c r="K170" i="95"/>
  <c r="D551" i="95"/>
  <c r="B551" i="95" s="1"/>
  <c r="M551" i="95" s="1"/>
  <c r="G629" i="95"/>
  <c r="H629" i="95"/>
  <c r="J629" i="95"/>
  <c r="K629" i="95"/>
  <c r="I629" i="95"/>
  <c r="M399" i="95"/>
  <c r="M629" i="95"/>
  <c r="N320" i="95"/>
  <c r="N322" i="95"/>
  <c r="N317" i="95"/>
  <c r="N239" i="95"/>
  <c r="N240" i="95"/>
  <c r="N166" i="95"/>
  <c r="N243" i="95"/>
  <c r="N170" i="95"/>
  <c r="N93" i="95"/>
  <c r="N316" i="95"/>
  <c r="N319" i="95"/>
  <c r="N318" i="95"/>
  <c r="N164" i="95"/>
  <c r="N90" i="95"/>
  <c r="N242" i="95"/>
  <c r="N244" i="95"/>
  <c r="N245" i="95"/>
  <c r="N7" i="95"/>
  <c r="N241" i="95"/>
  <c r="N167" i="95"/>
  <c r="O9" i="95"/>
  <c r="N87" i="95"/>
  <c r="N89" i="95"/>
  <c r="N165" i="95"/>
  <c r="N91" i="95"/>
  <c r="N92" i="95"/>
  <c r="N168" i="95"/>
  <c r="N20" i="95"/>
  <c r="N246" i="95"/>
  <c r="N94" i="95"/>
  <c r="N169" i="95"/>
  <c r="N321" i="95"/>
  <c r="N88" i="95"/>
  <c r="N163" i="95"/>
  <c r="G551" i="94"/>
  <c r="H551" i="94"/>
  <c r="I551" i="94"/>
  <c r="J551" i="94"/>
  <c r="K551" i="94"/>
  <c r="L551" i="94"/>
  <c r="D552" i="94"/>
  <c r="B552" i="94" s="1"/>
  <c r="L171" i="94"/>
  <c r="H171" i="94"/>
  <c r="M171" i="94"/>
  <c r="G171" i="94"/>
  <c r="K171" i="94"/>
  <c r="J171" i="94"/>
  <c r="N171" i="94"/>
  <c r="I171" i="94"/>
  <c r="D476" i="94"/>
  <c r="N95" i="94"/>
  <c r="J95" i="94"/>
  <c r="M95" i="94"/>
  <c r="I95" i="94"/>
  <c r="L95" i="94"/>
  <c r="H95" i="94"/>
  <c r="K95" i="94"/>
  <c r="G95" i="94"/>
  <c r="D401" i="94"/>
  <c r="B401" i="94" s="1"/>
  <c r="D325" i="94"/>
  <c r="D96" i="94"/>
  <c r="D248" i="94"/>
  <c r="D22" i="94"/>
  <c r="L21" i="94"/>
  <c r="J21" i="94"/>
  <c r="N21" i="94"/>
  <c r="I21" i="94"/>
  <c r="M21" i="94"/>
  <c r="G21" i="94"/>
  <c r="M247" i="94"/>
  <c r="I247" i="94"/>
  <c r="L247" i="94"/>
  <c r="H247" i="94"/>
  <c r="K247" i="94"/>
  <c r="G247" i="94"/>
  <c r="N247" i="94"/>
  <c r="J247" i="94"/>
  <c r="G400" i="94"/>
  <c r="H400" i="94"/>
  <c r="I400" i="94"/>
  <c r="J400" i="94"/>
  <c r="K400" i="94"/>
  <c r="L400" i="94"/>
  <c r="M551" i="94"/>
  <c r="H324" i="94"/>
  <c r="L324" i="94"/>
  <c r="G151" i="91"/>
  <c r="H151" i="91" s="1"/>
  <c r="J4" i="92" s="1"/>
  <c r="G4" i="92"/>
  <c r="F152" i="91"/>
  <c r="G5" i="92"/>
  <c r="K324" i="94" l="1"/>
  <c r="J324" i="94"/>
  <c r="G324" i="94"/>
  <c r="N324" i="94"/>
  <c r="M324" i="94"/>
  <c r="K21" i="94"/>
  <c r="H21" i="94"/>
  <c r="D172" i="94"/>
  <c r="D553" i="94" s="1"/>
  <c r="B553" i="94" s="1"/>
  <c r="I630" i="94"/>
  <c r="H630" i="94"/>
  <c r="M630" i="94"/>
  <c r="J630" i="94"/>
  <c r="G630" i="94"/>
  <c r="L630" i="94"/>
  <c r="P933" i="95"/>
  <c r="P907" i="95"/>
  <c r="P932" i="95"/>
  <c r="P911" i="95"/>
  <c r="P882" i="95"/>
  <c r="P908" i="95"/>
  <c r="P883" i="95"/>
  <c r="P833" i="95"/>
  <c r="P936" i="95"/>
  <c r="P857" i="95"/>
  <c r="P858" i="95"/>
  <c r="P832" i="95"/>
  <c r="P886" i="95"/>
  <c r="P811" i="95"/>
  <c r="P861" i="95"/>
  <c r="P836" i="95"/>
  <c r="P808" i="95"/>
  <c r="P783" i="95"/>
  <c r="P807" i="95"/>
  <c r="P782" i="95"/>
  <c r="P757" i="95"/>
  <c r="P736" i="95"/>
  <c r="P786" i="95"/>
  <c r="P732" i="95"/>
  <c r="P758" i="95"/>
  <c r="P733" i="95"/>
  <c r="P761" i="95"/>
  <c r="P933" i="94"/>
  <c r="P932" i="94"/>
  <c r="P936" i="94"/>
  <c r="P908" i="94"/>
  <c r="P882" i="94"/>
  <c r="P907" i="94"/>
  <c r="P911" i="94"/>
  <c r="P883" i="94"/>
  <c r="P886" i="94"/>
  <c r="P857" i="94"/>
  <c r="P861" i="94"/>
  <c r="P836" i="94"/>
  <c r="P832" i="94"/>
  <c r="P808" i="94"/>
  <c r="P807" i="94"/>
  <c r="P858" i="94"/>
  <c r="P833" i="94"/>
  <c r="P811" i="94"/>
  <c r="P786" i="94"/>
  <c r="P757" i="94"/>
  <c r="P782" i="94"/>
  <c r="P758" i="94"/>
  <c r="P736" i="94"/>
  <c r="P783" i="94"/>
  <c r="P732" i="94"/>
  <c r="P733" i="94"/>
  <c r="P761" i="94"/>
  <c r="O966" i="94"/>
  <c r="O963" i="94"/>
  <c r="O962" i="94"/>
  <c r="O963" i="95"/>
  <c r="O966" i="95"/>
  <c r="O962" i="95"/>
  <c r="P711" i="94"/>
  <c r="P708" i="94"/>
  <c r="P707" i="94"/>
  <c r="P707" i="95"/>
  <c r="P711" i="95"/>
  <c r="P708" i="95"/>
  <c r="O90" i="94"/>
  <c r="N95" i="95"/>
  <c r="N400" i="94"/>
  <c r="N247" i="95"/>
  <c r="N171" i="95"/>
  <c r="O170" i="94"/>
  <c r="N21" i="95"/>
  <c r="N324" i="95"/>
  <c r="O317" i="94"/>
  <c r="O7" i="94"/>
  <c r="N630" i="94"/>
  <c r="G474" i="95"/>
  <c r="H474" i="95"/>
  <c r="J474" i="95"/>
  <c r="O244" i="94"/>
  <c r="I475" i="94"/>
  <c r="L475" i="94"/>
  <c r="H475" i="94"/>
  <c r="O241" i="94"/>
  <c r="O316" i="94"/>
  <c r="K475" i="94"/>
  <c r="G475" i="94"/>
  <c r="M475" i="94"/>
  <c r="O93" i="94"/>
  <c r="O164" i="94"/>
  <c r="O21" i="94"/>
  <c r="B476" i="94"/>
  <c r="G476" i="94" s="1"/>
  <c r="F14" i="90"/>
  <c r="B475" i="95"/>
  <c r="M475" i="95" s="1"/>
  <c r="J13" i="90"/>
  <c r="K474" i="95"/>
  <c r="I474" i="95"/>
  <c r="O169" i="94"/>
  <c r="O91" i="94"/>
  <c r="O166" i="94"/>
  <c r="O165" i="94"/>
  <c r="O87" i="94"/>
  <c r="P9" i="94"/>
  <c r="O322" i="94"/>
  <c r="O320" i="94"/>
  <c r="O247" i="94"/>
  <c r="O246" i="94"/>
  <c r="O240" i="94"/>
  <c r="O319" i="94"/>
  <c r="O95" i="94"/>
  <c r="O94" i="94"/>
  <c r="O171" i="94"/>
  <c r="O168" i="94"/>
  <c r="O167" i="94"/>
  <c r="O242" i="94"/>
  <c r="O163" i="94"/>
  <c r="O318" i="94"/>
  <c r="O245" i="94"/>
  <c r="O92" i="94"/>
  <c r="O243" i="94"/>
  <c r="O89" i="94"/>
  <c r="O88" i="94"/>
  <c r="O239" i="94"/>
  <c r="O321" i="94"/>
  <c r="O323" i="94"/>
  <c r="N401" i="94"/>
  <c r="N552" i="94"/>
  <c r="J551" i="95"/>
  <c r="H551" i="95"/>
  <c r="G551" i="95"/>
  <c r="K551" i="95"/>
  <c r="I551" i="95"/>
  <c r="L551" i="95"/>
  <c r="D476" i="95"/>
  <c r="J95" i="95"/>
  <c r="L95" i="95"/>
  <c r="K95" i="95"/>
  <c r="G95" i="95"/>
  <c r="H95" i="95"/>
  <c r="I95" i="95"/>
  <c r="M95" i="95"/>
  <c r="H400" i="95"/>
  <c r="L400" i="95"/>
  <c r="J400" i="95"/>
  <c r="G400" i="95"/>
  <c r="K400" i="95"/>
  <c r="I400" i="95"/>
  <c r="G630" i="95"/>
  <c r="K630" i="95"/>
  <c r="L630" i="95"/>
  <c r="J630" i="95"/>
  <c r="I630" i="95"/>
  <c r="H630" i="95"/>
  <c r="D172" i="95"/>
  <c r="H21" i="95"/>
  <c r="D401" i="95"/>
  <c r="B401" i="95" s="1"/>
  <c r="N401" i="95" s="1"/>
  <c r="D248" i="95"/>
  <c r="G21" i="95"/>
  <c r="D631" i="95"/>
  <c r="B631" i="95" s="1"/>
  <c r="J21" i="95"/>
  <c r="D96" i="95"/>
  <c r="K21" i="95"/>
  <c r="I21" i="95"/>
  <c r="D325" i="95"/>
  <c r="D22" i="95"/>
  <c r="L21" i="95"/>
  <c r="M21" i="95"/>
  <c r="I324" i="95"/>
  <c r="M324" i="95"/>
  <c r="J324" i="95"/>
  <c r="L324" i="95"/>
  <c r="G324" i="95"/>
  <c r="K324" i="95"/>
  <c r="H324" i="95"/>
  <c r="J247" i="95"/>
  <c r="G247" i="95"/>
  <c r="K247" i="95"/>
  <c r="L247" i="95"/>
  <c r="H247" i="95"/>
  <c r="I247" i="95"/>
  <c r="M247" i="95"/>
  <c r="O325" i="94"/>
  <c r="M630" i="95"/>
  <c r="M400" i="95"/>
  <c r="K171" i="95"/>
  <c r="J171" i="95"/>
  <c r="H171" i="95"/>
  <c r="G171" i="95"/>
  <c r="I171" i="95"/>
  <c r="L171" i="95"/>
  <c r="D552" i="95"/>
  <c r="B552" i="95" s="1"/>
  <c r="M171" i="95"/>
  <c r="N400" i="95"/>
  <c r="N630" i="95"/>
  <c r="O170" i="95"/>
  <c r="O94" i="95"/>
  <c r="O246" i="95"/>
  <c r="O321" i="95"/>
  <c r="O322" i="95"/>
  <c r="P9" i="95"/>
  <c r="O88" i="95"/>
  <c r="O242" i="95"/>
  <c r="O241" i="95"/>
  <c r="O243" i="95"/>
  <c r="O244" i="95"/>
  <c r="O247" i="95"/>
  <c r="O95" i="95"/>
  <c r="O171" i="95"/>
  <c r="O320" i="95"/>
  <c r="O163" i="95"/>
  <c r="O167" i="95"/>
  <c r="O323" i="95"/>
  <c r="O318" i="95"/>
  <c r="O87" i="95"/>
  <c r="O90" i="95"/>
  <c r="O240" i="95"/>
  <c r="O164" i="95"/>
  <c r="O168" i="95"/>
  <c r="O92" i="95"/>
  <c r="O245" i="95"/>
  <c r="O316" i="95"/>
  <c r="O89" i="95"/>
  <c r="O93" i="95"/>
  <c r="O319" i="95"/>
  <c r="O317" i="95"/>
  <c r="O7" i="95"/>
  <c r="O239" i="95"/>
  <c r="O165" i="95"/>
  <c r="O166" i="95"/>
  <c r="O91" i="95"/>
  <c r="O169" i="95"/>
  <c r="O21" i="95"/>
  <c r="I4" i="92"/>
  <c r="M172" i="94"/>
  <c r="J172" i="94"/>
  <c r="D477" i="94"/>
  <c r="N96" i="94"/>
  <c r="J96" i="94"/>
  <c r="M96" i="94"/>
  <c r="I96" i="94"/>
  <c r="L96" i="94"/>
  <c r="H96" i="94"/>
  <c r="G96" i="94"/>
  <c r="O96" i="94"/>
  <c r="K96" i="94"/>
  <c r="G325" i="94"/>
  <c r="H325" i="94"/>
  <c r="I325" i="94"/>
  <c r="J325" i="94"/>
  <c r="K325" i="94"/>
  <c r="L325" i="94"/>
  <c r="M325" i="94"/>
  <c r="N325" i="94"/>
  <c r="D632" i="94"/>
  <c r="B632" i="94" s="1"/>
  <c r="D402" i="94"/>
  <c r="B402" i="94" s="1"/>
  <c r="D326" i="94"/>
  <c r="D97" i="94"/>
  <c r="O22" i="94"/>
  <c r="K22" i="94"/>
  <c r="G22" i="94"/>
  <c r="D173" i="94"/>
  <c r="D249" i="94"/>
  <c r="M22" i="94"/>
  <c r="I22" i="94"/>
  <c r="D23" i="94"/>
  <c r="L22" i="94"/>
  <c r="N22" i="94"/>
  <c r="J22" i="94"/>
  <c r="H22" i="94"/>
  <c r="G401" i="94"/>
  <c r="H401" i="94"/>
  <c r="I401" i="94"/>
  <c r="J401" i="94"/>
  <c r="K401" i="94"/>
  <c r="L401" i="94"/>
  <c r="M401" i="94"/>
  <c r="G552" i="94"/>
  <c r="H552" i="94"/>
  <c r="I552" i="94"/>
  <c r="J552" i="94"/>
  <c r="K552" i="94"/>
  <c r="L552" i="94"/>
  <c r="M552" i="94"/>
  <c r="M248" i="94"/>
  <c r="I248" i="94"/>
  <c r="L248" i="94"/>
  <c r="H248" i="94"/>
  <c r="O248" i="94"/>
  <c r="K248" i="94"/>
  <c r="G248" i="94"/>
  <c r="N248" i="94"/>
  <c r="J248" i="94"/>
  <c r="N631" i="94"/>
  <c r="J631" i="94"/>
  <c r="L631" i="94"/>
  <c r="G631" i="94"/>
  <c r="K631" i="94"/>
  <c r="I631" i="94"/>
  <c r="M631" i="94"/>
  <c r="H631" i="94"/>
  <c r="I151" i="91"/>
  <c r="J151" i="91" s="1"/>
  <c r="K151" i="91" s="1"/>
  <c r="H5" i="92"/>
  <c r="G152" i="91"/>
  <c r="H172" i="94" l="1"/>
  <c r="I172" i="94"/>
  <c r="K172" i="94"/>
  <c r="L172" i="94"/>
  <c r="O172" i="94"/>
  <c r="N172" i="94"/>
  <c r="G172" i="94"/>
  <c r="Q932" i="94"/>
  <c r="Q933" i="94"/>
  <c r="Q907" i="94"/>
  <c r="Q911" i="94"/>
  <c r="Q908" i="94"/>
  <c r="Q936" i="94"/>
  <c r="Q886" i="94"/>
  <c r="Q882" i="94"/>
  <c r="Q858" i="94"/>
  <c r="Q883" i="94"/>
  <c r="Q857" i="94"/>
  <c r="Q833" i="94"/>
  <c r="Q836" i="94"/>
  <c r="Q832" i="94"/>
  <c r="Q811" i="94"/>
  <c r="Q808" i="94"/>
  <c r="Q782" i="94"/>
  <c r="Q861" i="94"/>
  <c r="Q807" i="94"/>
  <c r="Q783" i="94"/>
  <c r="Q786" i="94"/>
  <c r="Q761" i="94"/>
  <c r="Q758" i="94"/>
  <c r="Q736" i="94"/>
  <c r="Q732" i="94"/>
  <c r="Q757" i="94"/>
  <c r="Q733" i="94"/>
  <c r="Q932" i="95"/>
  <c r="Q936" i="95"/>
  <c r="Q933" i="95"/>
  <c r="Q882" i="95"/>
  <c r="Q908" i="95"/>
  <c r="Q911" i="95"/>
  <c r="Q883" i="95"/>
  <c r="Q886" i="95"/>
  <c r="Q858" i="95"/>
  <c r="Q907" i="95"/>
  <c r="Q833" i="95"/>
  <c r="Q861" i="95"/>
  <c r="Q836" i="95"/>
  <c r="Q857" i="95"/>
  <c r="Q832" i="95"/>
  <c r="Q807" i="95"/>
  <c r="Q811" i="95"/>
  <c r="Q757" i="95"/>
  <c r="Q808" i="95"/>
  <c r="Q783" i="95"/>
  <c r="Q786" i="95"/>
  <c r="Q758" i="95"/>
  <c r="Q782" i="95"/>
  <c r="Q736" i="95"/>
  <c r="Q732" i="95"/>
  <c r="Q761" i="95"/>
  <c r="Q733" i="95"/>
  <c r="P966" i="94"/>
  <c r="H475" i="95"/>
  <c r="P962" i="95"/>
  <c r="P962" i="94"/>
  <c r="P963" i="94"/>
  <c r="P966" i="95"/>
  <c r="P963" i="95"/>
  <c r="Q708" i="94"/>
  <c r="Q707" i="94"/>
  <c r="Q711" i="94"/>
  <c r="Q711" i="95"/>
  <c r="Q708" i="95"/>
  <c r="Q707" i="95"/>
  <c r="P244" i="94"/>
  <c r="N476" i="94"/>
  <c r="O172" i="95"/>
  <c r="N631" i="95"/>
  <c r="O401" i="94"/>
  <c r="O96" i="95"/>
  <c r="O248" i="95"/>
  <c r="O22" i="95"/>
  <c r="P95" i="94"/>
  <c r="P169" i="94"/>
  <c r="P324" i="94"/>
  <c r="P320" i="94"/>
  <c r="P241" i="94"/>
  <c r="P164" i="94"/>
  <c r="I476" i="94"/>
  <c r="P172" i="94"/>
  <c r="J476" i="94"/>
  <c r="K475" i="95"/>
  <c r="O631" i="94"/>
  <c r="P93" i="94"/>
  <c r="P90" i="94"/>
  <c r="P7" i="94"/>
  <c r="P171" i="94"/>
  <c r="P246" i="94"/>
  <c r="P167" i="94"/>
  <c r="P163" i="94"/>
  <c r="P322" i="94"/>
  <c r="O553" i="94"/>
  <c r="G475" i="95"/>
  <c r="J475" i="95"/>
  <c r="I475" i="95"/>
  <c r="L475" i="95"/>
  <c r="P168" i="94"/>
  <c r="P89" i="94"/>
  <c r="P88" i="94"/>
  <c r="P317" i="94"/>
  <c r="M476" i="94"/>
  <c r="P96" i="94"/>
  <c r="P248" i="94"/>
  <c r="P170" i="94"/>
  <c r="P245" i="94"/>
  <c r="P243" i="94"/>
  <c r="P166" i="94"/>
  <c r="P165" i="94"/>
  <c r="P239" i="94"/>
  <c r="Q9" i="94"/>
  <c r="P316" i="94"/>
  <c r="P319" i="94"/>
  <c r="L476" i="94"/>
  <c r="H476" i="94"/>
  <c r="B477" i="94"/>
  <c r="O477" i="94" s="1"/>
  <c r="F15" i="90"/>
  <c r="P247" i="94"/>
  <c r="P94" i="94"/>
  <c r="P92" i="94"/>
  <c r="P91" i="94"/>
  <c r="P242" i="94"/>
  <c r="P240" i="94"/>
  <c r="P87" i="94"/>
  <c r="P318" i="94"/>
  <c r="P321" i="94"/>
  <c r="P323" i="94"/>
  <c r="P22" i="94"/>
  <c r="K476" i="94"/>
  <c r="B476" i="95"/>
  <c r="N476" i="95" s="1"/>
  <c r="J14" i="90"/>
  <c r="I552" i="95"/>
  <c r="L552" i="95"/>
  <c r="H552" i="95"/>
  <c r="G552" i="95"/>
  <c r="J552" i="95"/>
  <c r="K552" i="95"/>
  <c r="M552" i="95"/>
  <c r="H325" i="95"/>
  <c r="M325" i="95"/>
  <c r="I325" i="95"/>
  <c r="J325" i="95"/>
  <c r="N325" i="95"/>
  <c r="G325" i="95"/>
  <c r="K325" i="95"/>
  <c r="L325" i="95"/>
  <c r="G401" i="95"/>
  <c r="K401" i="95"/>
  <c r="I401" i="95"/>
  <c r="L401" i="95"/>
  <c r="H401" i="95"/>
  <c r="J401" i="95"/>
  <c r="M401" i="95"/>
  <c r="O325" i="95"/>
  <c r="J631" i="95"/>
  <c r="K631" i="95"/>
  <c r="M631" i="95"/>
  <c r="L631" i="95"/>
  <c r="G631" i="95"/>
  <c r="I631" i="95"/>
  <c r="H631" i="95"/>
  <c r="P326" i="94"/>
  <c r="G172" i="95"/>
  <c r="M172" i="95"/>
  <c r="K172" i="95"/>
  <c r="L172" i="95"/>
  <c r="J172" i="95"/>
  <c r="D553" i="95"/>
  <c r="B553" i="95" s="1"/>
  <c r="O553" i="95" s="1"/>
  <c r="N172" i="95"/>
  <c r="I172" i="95"/>
  <c r="H172" i="95"/>
  <c r="N552" i="95"/>
  <c r="D173" i="95"/>
  <c r="J22" i="95"/>
  <c r="I22" i="95"/>
  <c r="D326" i="95"/>
  <c r="D249" i="95"/>
  <c r="K22" i="95"/>
  <c r="L22" i="95"/>
  <c r="D97" i="95"/>
  <c r="D402" i="95"/>
  <c r="B402" i="95" s="1"/>
  <c r="O402" i="95" s="1"/>
  <c r="D632" i="95"/>
  <c r="B632" i="95" s="1"/>
  <c r="G22" i="95"/>
  <c r="D23" i="95"/>
  <c r="M22" i="95"/>
  <c r="N22" i="95"/>
  <c r="H22" i="95"/>
  <c r="H96" i="95"/>
  <c r="K96" i="95"/>
  <c r="L96" i="95"/>
  <c r="M96" i="95"/>
  <c r="I96" i="95"/>
  <c r="D477" i="95"/>
  <c r="G96" i="95"/>
  <c r="N96" i="95"/>
  <c r="J96" i="95"/>
  <c r="J248" i="95"/>
  <c r="G248" i="95"/>
  <c r="N248" i="95"/>
  <c r="K248" i="95"/>
  <c r="M248" i="95"/>
  <c r="H248" i="95"/>
  <c r="I248" i="95"/>
  <c r="L248" i="95"/>
  <c r="L4" i="92"/>
  <c r="K4" i="92"/>
  <c r="O631" i="95"/>
  <c r="O401" i="95"/>
  <c r="P171" i="95"/>
  <c r="P95" i="95"/>
  <c r="P247" i="95"/>
  <c r="P324" i="95"/>
  <c r="P317" i="95"/>
  <c r="P323" i="95"/>
  <c r="P240" i="95"/>
  <c r="P163" i="95"/>
  <c r="P241" i="95"/>
  <c r="P167" i="95"/>
  <c r="P92" i="95"/>
  <c r="P93" i="95"/>
  <c r="P94" i="95"/>
  <c r="P248" i="95"/>
  <c r="P318" i="95"/>
  <c r="P239" i="95"/>
  <c r="P242" i="95"/>
  <c r="P244" i="95"/>
  <c r="P245" i="95"/>
  <c r="P170" i="95"/>
  <c r="P172" i="95"/>
  <c r="P319" i="95"/>
  <c r="P321" i="95"/>
  <c r="P87" i="95"/>
  <c r="P166" i="95"/>
  <c r="P164" i="95"/>
  <c r="P168" i="95"/>
  <c r="P169" i="95"/>
  <c r="P322" i="95"/>
  <c r="P320" i="95"/>
  <c r="P7" i="95"/>
  <c r="P316" i="95"/>
  <c r="P88" i="95"/>
  <c r="P90" i="95"/>
  <c r="P89" i="95"/>
  <c r="P91" i="95"/>
  <c r="P246" i="95"/>
  <c r="P22" i="95"/>
  <c r="P96" i="95"/>
  <c r="Q9" i="95"/>
  <c r="P165" i="95"/>
  <c r="P243" i="95"/>
  <c r="G402" i="94"/>
  <c r="H402" i="94"/>
  <c r="I402" i="94"/>
  <c r="J402" i="94"/>
  <c r="K402" i="94"/>
  <c r="L402" i="94"/>
  <c r="M402" i="94"/>
  <c r="N402" i="94"/>
  <c r="D633" i="94"/>
  <c r="B633" i="94" s="1"/>
  <c r="D327" i="94"/>
  <c r="D403" i="94"/>
  <c r="B403" i="94" s="1"/>
  <c r="D98" i="94"/>
  <c r="D24" i="94"/>
  <c r="P23" i="94"/>
  <c r="L23" i="94"/>
  <c r="H23" i="94"/>
  <c r="D174" i="94"/>
  <c r="D250" i="94"/>
  <c r="N23" i="94"/>
  <c r="J23" i="94"/>
  <c r="M23" i="94"/>
  <c r="O23" i="94"/>
  <c r="K23" i="94"/>
  <c r="I23" i="94"/>
  <c r="G23" i="94"/>
  <c r="M249" i="94"/>
  <c r="I249" i="94"/>
  <c r="P249" i="94"/>
  <c r="L249" i="94"/>
  <c r="H249" i="94"/>
  <c r="O249" i="94"/>
  <c r="K249" i="94"/>
  <c r="G249" i="94"/>
  <c r="N249" i="94"/>
  <c r="J249" i="94"/>
  <c r="M632" i="94"/>
  <c r="I632" i="94"/>
  <c r="K632" i="94"/>
  <c r="O632" i="94"/>
  <c r="J632" i="94"/>
  <c r="N632" i="94"/>
  <c r="H632" i="94"/>
  <c r="L632" i="94"/>
  <c r="G632" i="94"/>
  <c r="D554" i="94"/>
  <c r="B554" i="94" s="1"/>
  <c r="P173" i="94"/>
  <c r="L173" i="94"/>
  <c r="H173" i="94"/>
  <c r="M173" i="94"/>
  <c r="G173" i="94"/>
  <c r="K173" i="94"/>
  <c r="O173" i="94"/>
  <c r="J173" i="94"/>
  <c r="N173" i="94"/>
  <c r="I173" i="94"/>
  <c r="D478" i="94"/>
  <c r="N97" i="94"/>
  <c r="J97" i="94"/>
  <c r="M97" i="94"/>
  <c r="I97" i="94"/>
  <c r="P97" i="94"/>
  <c r="L97" i="94"/>
  <c r="H97" i="94"/>
  <c r="O97" i="94"/>
  <c r="K97" i="94"/>
  <c r="G97" i="94"/>
  <c r="O402" i="94"/>
  <c r="G553" i="94"/>
  <c r="H553" i="94"/>
  <c r="I553" i="94"/>
  <c r="J553" i="94"/>
  <c r="K553" i="94"/>
  <c r="L553" i="94"/>
  <c r="M553" i="94"/>
  <c r="N553" i="94"/>
  <c r="G326" i="94"/>
  <c r="H326" i="94"/>
  <c r="I326" i="94"/>
  <c r="J326" i="94"/>
  <c r="K326" i="94"/>
  <c r="L326" i="94"/>
  <c r="M326" i="94"/>
  <c r="N326" i="94"/>
  <c r="O326" i="94"/>
  <c r="H152" i="91"/>
  <c r="I5" i="92"/>
  <c r="L151" i="91"/>
  <c r="M4" i="92"/>
  <c r="P326" i="95" l="1"/>
  <c r="R932" i="95"/>
  <c r="R933" i="95"/>
  <c r="R936" i="95"/>
  <c r="R907" i="95"/>
  <c r="R908" i="95"/>
  <c r="R886" i="95"/>
  <c r="R882" i="95"/>
  <c r="R911" i="95"/>
  <c r="R883" i="95"/>
  <c r="R861" i="95"/>
  <c r="R832" i="95"/>
  <c r="R858" i="95"/>
  <c r="R833" i="95"/>
  <c r="R836" i="95"/>
  <c r="R857" i="95"/>
  <c r="R807" i="95"/>
  <c r="R782" i="95"/>
  <c r="R808" i="95"/>
  <c r="R783" i="95"/>
  <c r="R761" i="95"/>
  <c r="R811" i="95"/>
  <c r="R786" i="95"/>
  <c r="R758" i="95"/>
  <c r="R757" i="95"/>
  <c r="R733" i="95"/>
  <c r="R736" i="95"/>
  <c r="R732" i="95"/>
  <c r="R932" i="94"/>
  <c r="R936" i="94"/>
  <c r="R933" i="94"/>
  <c r="R907" i="94"/>
  <c r="R911" i="94"/>
  <c r="R908" i="94"/>
  <c r="R883" i="94"/>
  <c r="R886" i="94"/>
  <c r="R861" i="94"/>
  <c r="R858" i="94"/>
  <c r="R882" i="94"/>
  <c r="R857" i="94"/>
  <c r="R833" i="94"/>
  <c r="R807" i="94"/>
  <c r="R832" i="94"/>
  <c r="R811" i="94"/>
  <c r="R836" i="94"/>
  <c r="R808" i="94"/>
  <c r="R782" i="94"/>
  <c r="R758" i="94"/>
  <c r="R783" i="94"/>
  <c r="R786" i="94"/>
  <c r="R757" i="94"/>
  <c r="R761" i="94"/>
  <c r="R733" i="94"/>
  <c r="R732" i="94"/>
  <c r="R736" i="94"/>
  <c r="Q966" i="94"/>
  <c r="Q966" i="95"/>
  <c r="Q962" i="95"/>
  <c r="Q963" i="94"/>
  <c r="Q962" i="94"/>
  <c r="Q963" i="95"/>
  <c r="O632" i="95"/>
  <c r="P402" i="94"/>
  <c r="P249" i="95"/>
  <c r="P97" i="95"/>
  <c r="P23" i="95"/>
  <c r="Q172" i="94"/>
  <c r="H476" i="95"/>
  <c r="P632" i="94"/>
  <c r="Q91" i="94"/>
  <c r="P403" i="94"/>
  <c r="Q165" i="94"/>
  <c r="G477" i="94"/>
  <c r="R9" i="94"/>
  <c r="Q94" i="94"/>
  <c r="Q321" i="94"/>
  <c r="G476" i="95"/>
  <c r="M476" i="95"/>
  <c r="L476" i="95"/>
  <c r="K476" i="95"/>
  <c r="Q169" i="94"/>
  <c r="Q163" i="94"/>
  <c r="Q319" i="94"/>
  <c r="L477" i="94"/>
  <c r="Q95" i="94"/>
  <c r="Q93" i="94"/>
  <c r="Q242" i="94"/>
  <c r="Q88" i="94"/>
  <c r="Q324" i="94"/>
  <c r="Q246" i="94"/>
  <c r="Q92" i="94"/>
  <c r="Q89" i="94"/>
  <c r="Q7" i="94"/>
  <c r="Q316" i="94"/>
  <c r="H477" i="94"/>
  <c r="Q97" i="94"/>
  <c r="Q166" i="94"/>
  <c r="Q173" i="94"/>
  <c r="K477" i="94"/>
  <c r="Q171" i="94"/>
  <c r="Q170" i="94"/>
  <c r="Q168" i="94"/>
  <c r="Q243" i="94"/>
  <c r="Q90" i="94"/>
  <c r="Q164" i="94"/>
  <c r="Q240" i="94"/>
  <c r="Q317" i="94"/>
  <c r="Q320" i="94"/>
  <c r="Q318" i="94"/>
  <c r="N477" i="94"/>
  <c r="J477" i="94"/>
  <c r="Q96" i="94"/>
  <c r="Q23" i="94"/>
  <c r="B478" i="94"/>
  <c r="P478" i="94" s="1"/>
  <c r="F16" i="90"/>
  <c r="Q247" i="94"/>
  <c r="Q245" i="94"/>
  <c r="Q244" i="94"/>
  <c r="Q167" i="94"/>
  <c r="Q241" i="94"/>
  <c r="Q239" i="94"/>
  <c r="Q87" i="94"/>
  <c r="Q323" i="94"/>
  <c r="Q325" i="94"/>
  <c r="Q322" i="94"/>
  <c r="M477" i="94"/>
  <c r="I477" i="94"/>
  <c r="Q249" i="94"/>
  <c r="Q248" i="94"/>
  <c r="J476" i="95"/>
  <c r="I476" i="95"/>
  <c r="B477" i="95"/>
  <c r="H477" i="95" s="1"/>
  <c r="J15" i="90"/>
  <c r="I402" i="95"/>
  <c r="L402" i="95"/>
  <c r="H402" i="95"/>
  <c r="M402" i="95"/>
  <c r="G402" i="95"/>
  <c r="J402" i="95"/>
  <c r="K402" i="95"/>
  <c r="N402" i="95"/>
  <c r="N249" i="95"/>
  <c r="I249" i="95"/>
  <c r="L249" i="95"/>
  <c r="M249" i="95"/>
  <c r="J249" i="95"/>
  <c r="H249" i="95"/>
  <c r="K249" i="95"/>
  <c r="G249" i="95"/>
  <c r="O249" i="95"/>
  <c r="L173" i="95"/>
  <c r="J173" i="95"/>
  <c r="G173" i="95"/>
  <c r="D554" i="95"/>
  <c r="B554" i="95" s="1"/>
  <c r="P554" i="95" s="1"/>
  <c r="N173" i="95"/>
  <c r="I173" i="95"/>
  <c r="K173" i="95"/>
  <c r="H173" i="95"/>
  <c r="M173" i="95"/>
  <c r="O173" i="95"/>
  <c r="D633" i="95"/>
  <c r="B633" i="95" s="1"/>
  <c r="L23" i="95"/>
  <c r="M23" i="95"/>
  <c r="N23" i="95"/>
  <c r="D403" i="95"/>
  <c r="B403" i="95" s="1"/>
  <c r="P403" i="95" s="1"/>
  <c r="D98" i="95"/>
  <c r="D250" i="95"/>
  <c r="H23" i="95"/>
  <c r="O23" i="95"/>
  <c r="I23" i="95"/>
  <c r="K23" i="95"/>
  <c r="D174" i="95"/>
  <c r="D327" i="95"/>
  <c r="J23" i="95"/>
  <c r="G23" i="95"/>
  <c r="D24" i="95"/>
  <c r="H97" i="95"/>
  <c r="K97" i="95"/>
  <c r="M97" i="95"/>
  <c r="I97" i="95"/>
  <c r="L97" i="95"/>
  <c r="D478" i="95"/>
  <c r="G97" i="95"/>
  <c r="N97" i="95"/>
  <c r="J97" i="95"/>
  <c r="O97" i="95"/>
  <c r="G326" i="95"/>
  <c r="L326" i="95"/>
  <c r="I326" i="95"/>
  <c r="M326" i="95"/>
  <c r="H326" i="95"/>
  <c r="O326" i="95"/>
  <c r="J326" i="95"/>
  <c r="N326" i="95"/>
  <c r="K326" i="95"/>
  <c r="P173" i="95"/>
  <c r="J553" i="95"/>
  <c r="N553" i="95"/>
  <c r="G553" i="95"/>
  <c r="K553" i="95"/>
  <c r="M553" i="95"/>
  <c r="I553" i="95"/>
  <c r="L553" i="95"/>
  <c r="H553" i="95"/>
  <c r="Q327" i="94"/>
  <c r="H632" i="95"/>
  <c r="K632" i="95"/>
  <c r="I632" i="95"/>
  <c r="J632" i="95"/>
  <c r="G632" i="95"/>
  <c r="L632" i="95"/>
  <c r="N632" i="95"/>
  <c r="M632" i="95"/>
  <c r="Q96" i="95"/>
  <c r="Q172" i="95"/>
  <c r="Q248" i="95"/>
  <c r="Q323" i="95"/>
  <c r="Q316" i="95"/>
  <c r="Q242" i="95"/>
  <c r="Q241" i="95"/>
  <c r="Q243" i="95"/>
  <c r="Q168" i="95"/>
  <c r="Q170" i="95"/>
  <c r="Q247" i="95"/>
  <c r="Q97" i="95"/>
  <c r="Q324" i="95"/>
  <c r="Q167" i="95"/>
  <c r="Q169" i="95"/>
  <c r="Q325" i="95"/>
  <c r="Q318" i="95"/>
  <c r="Q322" i="95"/>
  <c r="R9" i="95"/>
  <c r="Q7" i="95"/>
  <c r="Q165" i="95"/>
  <c r="Q240" i="95"/>
  <c r="Q166" i="95"/>
  <c r="Q93" i="95"/>
  <c r="Q94" i="95"/>
  <c r="Q95" i="95"/>
  <c r="Q173" i="95"/>
  <c r="Q317" i="95"/>
  <c r="Q239" i="95"/>
  <c r="Q89" i="95"/>
  <c r="Q249" i="95"/>
  <c r="Q321" i="95"/>
  <c r="Q319" i="95"/>
  <c r="Q88" i="95"/>
  <c r="Q320" i="95"/>
  <c r="Q163" i="95"/>
  <c r="Q90" i="95"/>
  <c r="Q164" i="95"/>
  <c r="Q91" i="95"/>
  <c r="Q92" i="95"/>
  <c r="Q245" i="95"/>
  <c r="Q246" i="95"/>
  <c r="Q171" i="95"/>
  <c r="Q87" i="95"/>
  <c r="Q244" i="95"/>
  <c r="Q23" i="95"/>
  <c r="P402" i="95"/>
  <c r="P632" i="95"/>
  <c r="G554" i="94"/>
  <c r="H554" i="94"/>
  <c r="I554" i="94"/>
  <c r="J554" i="94"/>
  <c r="K554" i="94"/>
  <c r="L554" i="94"/>
  <c r="M554" i="94"/>
  <c r="N554" i="94"/>
  <c r="O554" i="94"/>
  <c r="D555" i="94"/>
  <c r="B555" i="94" s="1"/>
  <c r="P174" i="94"/>
  <c r="L174" i="94"/>
  <c r="H174" i="94"/>
  <c r="M174" i="94"/>
  <c r="G174" i="94"/>
  <c r="Q174" i="94"/>
  <c r="K174" i="94"/>
  <c r="O174" i="94"/>
  <c r="J174" i="94"/>
  <c r="N174" i="94"/>
  <c r="I174" i="94"/>
  <c r="D634" i="94"/>
  <c r="B634" i="94" s="1"/>
  <c r="D404" i="94"/>
  <c r="B404" i="94" s="1"/>
  <c r="D328" i="94"/>
  <c r="D99" i="94"/>
  <c r="Q24" i="94"/>
  <c r="M24" i="94"/>
  <c r="I24" i="94"/>
  <c r="D175" i="94"/>
  <c r="D251" i="94"/>
  <c r="O24" i="94"/>
  <c r="K24" i="94"/>
  <c r="G24" i="94"/>
  <c r="N24" i="94"/>
  <c r="D25" i="94"/>
  <c r="L24" i="94"/>
  <c r="P24" i="94"/>
  <c r="J24" i="94"/>
  <c r="H24" i="94"/>
  <c r="P633" i="94"/>
  <c r="L633" i="94"/>
  <c r="H633" i="94"/>
  <c r="O633" i="94"/>
  <c r="J633" i="94"/>
  <c r="N633" i="94"/>
  <c r="I633" i="94"/>
  <c r="M633" i="94"/>
  <c r="G633" i="94"/>
  <c r="K633" i="94"/>
  <c r="Q250" i="94"/>
  <c r="M250" i="94"/>
  <c r="I250" i="94"/>
  <c r="P250" i="94"/>
  <c r="L250" i="94"/>
  <c r="H250" i="94"/>
  <c r="O250" i="94"/>
  <c r="K250" i="94"/>
  <c r="G250" i="94"/>
  <c r="N250" i="94"/>
  <c r="J250" i="94"/>
  <c r="D479" i="94"/>
  <c r="N98" i="94"/>
  <c r="J98" i="94"/>
  <c r="Q98" i="94"/>
  <c r="M98" i="94"/>
  <c r="I98" i="94"/>
  <c r="P98" i="94"/>
  <c r="L98" i="94"/>
  <c r="H98" i="94"/>
  <c r="O98" i="94"/>
  <c r="G98" i="94"/>
  <c r="K98" i="94"/>
  <c r="G327" i="94"/>
  <c r="H327" i="94"/>
  <c r="I327" i="94"/>
  <c r="J327" i="94"/>
  <c r="K327" i="94"/>
  <c r="L327" i="94"/>
  <c r="M327" i="94"/>
  <c r="N327" i="94"/>
  <c r="O327" i="94"/>
  <c r="P327" i="94"/>
  <c r="G403" i="94"/>
  <c r="H403" i="94"/>
  <c r="I403" i="94"/>
  <c r="J403" i="94"/>
  <c r="K403" i="94"/>
  <c r="L403" i="94"/>
  <c r="M403" i="94"/>
  <c r="N403" i="94"/>
  <c r="O403" i="94"/>
  <c r="P554" i="94"/>
  <c r="I152" i="91"/>
  <c r="J5" i="92"/>
  <c r="N4" i="92"/>
  <c r="M151" i="91"/>
  <c r="S933" i="95" l="1"/>
  <c r="S932" i="95"/>
  <c r="S936" i="95"/>
  <c r="S911" i="95"/>
  <c r="S882" i="95"/>
  <c r="S907" i="95"/>
  <c r="S908" i="95"/>
  <c r="S883" i="95"/>
  <c r="S886" i="95"/>
  <c r="S857" i="95"/>
  <c r="S861" i="95"/>
  <c r="S832" i="95"/>
  <c r="S858" i="95"/>
  <c r="S833" i="95"/>
  <c r="S836" i="95"/>
  <c r="S808" i="95"/>
  <c r="S811" i="95"/>
  <c r="S786" i="95"/>
  <c r="S782" i="95"/>
  <c r="S757" i="95"/>
  <c r="S736" i="95"/>
  <c r="S807" i="95"/>
  <c r="S783" i="95"/>
  <c r="S761" i="95"/>
  <c r="S758" i="95"/>
  <c r="S733" i="95"/>
  <c r="S732" i="95"/>
  <c r="S936" i="94"/>
  <c r="S932" i="94"/>
  <c r="S933" i="94"/>
  <c r="S907" i="94"/>
  <c r="S908" i="94"/>
  <c r="S883" i="94"/>
  <c r="S857" i="94"/>
  <c r="S861" i="94"/>
  <c r="S911" i="94"/>
  <c r="S882" i="94"/>
  <c r="S858" i="94"/>
  <c r="S832" i="94"/>
  <c r="S886" i="94"/>
  <c r="S833" i="94"/>
  <c r="S807" i="94"/>
  <c r="S811" i="94"/>
  <c r="S836" i="94"/>
  <c r="S808" i="94"/>
  <c r="S761" i="94"/>
  <c r="S783" i="94"/>
  <c r="S782" i="94"/>
  <c r="S786" i="94"/>
  <c r="S757" i="94"/>
  <c r="S736" i="94"/>
  <c r="S758" i="94"/>
  <c r="S733" i="94"/>
  <c r="S732" i="94"/>
  <c r="S707" i="94"/>
  <c r="R710" i="94"/>
  <c r="S711" i="94"/>
  <c r="S708" i="94"/>
  <c r="S708" i="95"/>
  <c r="S711" i="95"/>
  <c r="R710" i="95"/>
  <c r="S707" i="95"/>
  <c r="Q174" i="95"/>
  <c r="Q250" i="95"/>
  <c r="P633" i="95"/>
  <c r="Q98" i="95"/>
  <c r="Q633" i="94"/>
  <c r="Q327" i="95"/>
  <c r="R173" i="94"/>
  <c r="L478" i="94"/>
  <c r="H478" i="94"/>
  <c r="I478" i="94"/>
  <c r="M478" i="94"/>
  <c r="Q404" i="94"/>
  <c r="R243" i="94"/>
  <c r="R242" i="94"/>
  <c r="R250" i="94"/>
  <c r="R96" i="94"/>
  <c r="R316" i="94"/>
  <c r="R95" i="94"/>
  <c r="R319" i="94"/>
  <c r="R170" i="94"/>
  <c r="R164" i="94"/>
  <c r="R317" i="94"/>
  <c r="R168" i="94"/>
  <c r="R240" i="94"/>
  <c r="R171" i="94"/>
  <c r="R244" i="94"/>
  <c r="R89" i="94"/>
  <c r="R87" i="94"/>
  <c r="R324" i="94"/>
  <c r="R321" i="94"/>
  <c r="R97" i="94"/>
  <c r="R249" i="94"/>
  <c r="R247" i="94"/>
  <c r="R246" i="94"/>
  <c r="R245" i="94"/>
  <c r="R91" i="94"/>
  <c r="R90" i="94"/>
  <c r="R165" i="94"/>
  <c r="R239" i="94"/>
  <c r="S9" i="94"/>
  <c r="R323" i="94"/>
  <c r="R326" i="94"/>
  <c r="R174" i="94"/>
  <c r="Q555" i="94"/>
  <c r="R98" i="94"/>
  <c r="R248" i="94"/>
  <c r="R93" i="94"/>
  <c r="R167" i="94"/>
  <c r="R163" i="94"/>
  <c r="R322" i="94"/>
  <c r="Q403" i="94"/>
  <c r="R172" i="94"/>
  <c r="R94" i="94"/>
  <c r="R169" i="94"/>
  <c r="R92" i="94"/>
  <c r="R166" i="94"/>
  <c r="R241" i="94"/>
  <c r="R88" i="94"/>
  <c r="R7" i="94"/>
  <c r="R318" i="94"/>
  <c r="R320" i="94"/>
  <c r="R325" i="94"/>
  <c r="R24" i="94"/>
  <c r="O478" i="94"/>
  <c r="K478" i="94"/>
  <c r="G478" i="94"/>
  <c r="N478" i="94"/>
  <c r="J478" i="94"/>
  <c r="B479" i="94"/>
  <c r="Q479" i="94" s="1"/>
  <c r="F17" i="90"/>
  <c r="J477" i="95"/>
  <c r="G477" i="95"/>
  <c r="M477" i="95"/>
  <c r="N477" i="95"/>
  <c r="I477" i="95"/>
  <c r="L477" i="95"/>
  <c r="O477" i="95"/>
  <c r="B478" i="95"/>
  <c r="P478" i="95" s="1"/>
  <c r="J16" i="90"/>
  <c r="K477" i="95"/>
  <c r="D328" i="95"/>
  <c r="L24" i="95"/>
  <c r="D99" i="95"/>
  <c r="N24" i="95"/>
  <c r="I24" i="95"/>
  <c r="D634" i="95"/>
  <c r="B634" i="95" s="1"/>
  <c r="D175" i="95"/>
  <c r="G24" i="95"/>
  <c r="D25" i="95"/>
  <c r="D251" i="95"/>
  <c r="M24" i="95"/>
  <c r="H24" i="95"/>
  <c r="O24" i="95"/>
  <c r="D404" i="95"/>
  <c r="B404" i="95" s="1"/>
  <c r="Q404" i="95" s="1"/>
  <c r="K24" i="95"/>
  <c r="J24" i="95"/>
  <c r="P24" i="95"/>
  <c r="K174" i="95"/>
  <c r="H174" i="95"/>
  <c r="G174" i="95"/>
  <c r="M174" i="95"/>
  <c r="D555" i="95"/>
  <c r="B555" i="95" s="1"/>
  <c r="L174" i="95"/>
  <c r="J174" i="95"/>
  <c r="O174" i="95"/>
  <c r="N174" i="95"/>
  <c r="I174" i="95"/>
  <c r="P174" i="95"/>
  <c r="J250" i="95"/>
  <c r="H250" i="95"/>
  <c r="I250" i="95"/>
  <c r="K250" i="95"/>
  <c r="G250" i="95"/>
  <c r="O250" i="95"/>
  <c r="M250" i="95"/>
  <c r="N250" i="95"/>
  <c r="L250" i="95"/>
  <c r="P250" i="95"/>
  <c r="G554" i="95"/>
  <c r="K554" i="95"/>
  <c r="O554" i="95"/>
  <c r="J554" i="95"/>
  <c r="I554" i="95"/>
  <c r="L554" i="95"/>
  <c r="H554" i="95"/>
  <c r="M554" i="95"/>
  <c r="N554" i="95"/>
  <c r="M98" i="95"/>
  <c r="I98" i="95"/>
  <c r="H98" i="95"/>
  <c r="D479" i="95"/>
  <c r="G98" i="95"/>
  <c r="N98" i="95"/>
  <c r="O98" i="95"/>
  <c r="L98" i="95"/>
  <c r="J98" i="95"/>
  <c r="K98" i="95"/>
  <c r="P98" i="95"/>
  <c r="R328" i="94"/>
  <c r="Q24" i="95"/>
  <c r="G327" i="95"/>
  <c r="K327" i="95"/>
  <c r="O327" i="95"/>
  <c r="H327" i="95"/>
  <c r="L327" i="95"/>
  <c r="I327" i="95"/>
  <c r="M327" i="95"/>
  <c r="J327" i="95"/>
  <c r="N327" i="95"/>
  <c r="P327" i="95"/>
  <c r="J403" i="95"/>
  <c r="N403" i="95"/>
  <c r="G403" i="95"/>
  <c r="K403" i="95"/>
  <c r="O403" i="95"/>
  <c r="H403" i="95"/>
  <c r="L403" i="95"/>
  <c r="I403" i="95"/>
  <c r="M403" i="95"/>
  <c r="O633" i="95"/>
  <c r="I633" i="95"/>
  <c r="L633" i="95"/>
  <c r="K633" i="95"/>
  <c r="M633" i="95"/>
  <c r="G633" i="95"/>
  <c r="H633" i="95"/>
  <c r="N633" i="95"/>
  <c r="J633" i="95"/>
  <c r="R173" i="95"/>
  <c r="R97" i="95"/>
  <c r="R316" i="95"/>
  <c r="R317" i="95"/>
  <c r="S9" i="95"/>
  <c r="R326" i="95"/>
  <c r="R87" i="95"/>
  <c r="R240" i="95"/>
  <c r="R163" i="95"/>
  <c r="R242" i="95"/>
  <c r="R243" i="95"/>
  <c r="R168" i="95"/>
  <c r="R245" i="95"/>
  <c r="R170" i="95"/>
  <c r="R247" i="95"/>
  <c r="R248" i="95"/>
  <c r="R249" i="95"/>
  <c r="R167" i="95"/>
  <c r="R325" i="95"/>
  <c r="R7" i="95"/>
  <c r="R319" i="95"/>
  <c r="R88" i="95"/>
  <c r="R164" i="95"/>
  <c r="R89" i="95"/>
  <c r="R241" i="95"/>
  <c r="R169" i="95"/>
  <c r="R171" i="95"/>
  <c r="R96" i="95"/>
  <c r="R24" i="95"/>
  <c r="R250" i="95"/>
  <c r="R174" i="95"/>
  <c r="R320" i="95"/>
  <c r="R322" i="95"/>
  <c r="R321" i="95"/>
  <c r="R165" i="95"/>
  <c r="R166" i="95"/>
  <c r="R246" i="95"/>
  <c r="R172" i="95"/>
  <c r="R324" i="95"/>
  <c r="R318" i="95"/>
  <c r="R90" i="95"/>
  <c r="R91" i="95"/>
  <c r="R244" i="95"/>
  <c r="R92" i="95"/>
  <c r="R93" i="95"/>
  <c r="R94" i="95"/>
  <c r="R95" i="95"/>
  <c r="R323" i="95"/>
  <c r="R239" i="95"/>
  <c r="R98" i="95"/>
  <c r="Q403" i="95"/>
  <c r="Q633" i="95"/>
  <c r="Q251" i="94"/>
  <c r="M251" i="94"/>
  <c r="I251" i="94"/>
  <c r="P251" i="94"/>
  <c r="L251" i="94"/>
  <c r="H251" i="94"/>
  <c r="O251" i="94"/>
  <c r="K251" i="94"/>
  <c r="G251" i="94"/>
  <c r="N251" i="94"/>
  <c r="J251" i="94"/>
  <c r="R251" i="94"/>
  <c r="O634" i="94"/>
  <c r="K634" i="94"/>
  <c r="G634" i="94"/>
  <c r="N634" i="94"/>
  <c r="I634" i="94"/>
  <c r="M634" i="94"/>
  <c r="H634" i="94"/>
  <c r="Q634" i="94"/>
  <c r="L634" i="94"/>
  <c r="P634" i="94"/>
  <c r="J634" i="94"/>
  <c r="G404" i="94"/>
  <c r="H404" i="94"/>
  <c r="I404" i="94"/>
  <c r="J404" i="94"/>
  <c r="K404" i="94"/>
  <c r="L404" i="94"/>
  <c r="M404" i="94"/>
  <c r="N404" i="94"/>
  <c r="O404" i="94"/>
  <c r="P404" i="94"/>
  <c r="D556" i="94"/>
  <c r="B556" i="94" s="1"/>
  <c r="P175" i="94"/>
  <c r="L175" i="94"/>
  <c r="H175" i="94"/>
  <c r="R175" i="94"/>
  <c r="M175" i="94"/>
  <c r="G175" i="94"/>
  <c r="Q175" i="94"/>
  <c r="K175" i="94"/>
  <c r="O175" i="94"/>
  <c r="J175" i="94"/>
  <c r="N175" i="94"/>
  <c r="I175" i="94"/>
  <c r="D480" i="94"/>
  <c r="R99" i="94"/>
  <c r="N99" i="94"/>
  <c r="J99" i="94"/>
  <c r="Q99" i="94"/>
  <c r="M99" i="94"/>
  <c r="I99" i="94"/>
  <c r="P99" i="94"/>
  <c r="L99" i="94"/>
  <c r="H99" i="94"/>
  <c r="G99" i="94"/>
  <c r="O99" i="94"/>
  <c r="K99" i="94"/>
  <c r="G555" i="94"/>
  <c r="H555" i="94"/>
  <c r="I555" i="94"/>
  <c r="J555" i="94"/>
  <c r="K555" i="94"/>
  <c r="L555" i="94"/>
  <c r="M555" i="94"/>
  <c r="N555" i="94"/>
  <c r="O555" i="94"/>
  <c r="P555" i="94"/>
  <c r="D635" i="94"/>
  <c r="B635" i="94" s="1"/>
  <c r="D405" i="94"/>
  <c r="B405" i="94" s="1"/>
  <c r="D100" i="94"/>
  <c r="R25" i="94"/>
  <c r="N25" i="94"/>
  <c r="J25" i="94"/>
  <c r="D329" i="94"/>
  <c r="D176" i="94"/>
  <c r="D252" i="94"/>
  <c r="D26" i="94"/>
  <c r="P25" i="94"/>
  <c r="L25" i="94"/>
  <c r="H25" i="94"/>
  <c r="O25" i="94"/>
  <c r="G25" i="94"/>
  <c r="Q25" i="94"/>
  <c r="M25" i="94"/>
  <c r="I25" i="94"/>
  <c r="K25" i="94"/>
  <c r="G328" i="94"/>
  <c r="H328" i="94"/>
  <c r="I328" i="94"/>
  <c r="J328" i="94"/>
  <c r="K328" i="94"/>
  <c r="L328" i="94"/>
  <c r="M328" i="94"/>
  <c r="N328" i="94"/>
  <c r="O328" i="94"/>
  <c r="P328" i="94"/>
  <c r="Q328" i="94"/>
  <c r="J152" i="91"/>
  <c r="K5" i="92"/>
  <c r="N151" i="91"/>
  <c r="O4" i="92"/>
  <c r="T932" i="95" l="1"/>
  <c r="T933" i="95"/>
  <c r="T936" i="95"/>
  <c r="T907" i="95"/>
  <c r="T911" i="95"/>
  <c r="T882" i="95"/>
  <c r="T883" i="95"/>
  <c r="T908" i="95"/>
  <c r="T833" i="95"/>
  <c r="T886" i="95"/>
  <c r="T857" i="95"/>
  <c r="T861" i="95"/>
  <c r="T858" i="95"/>
  <c r="T832" i="95"/>
  <c r="T811" i="95"/>
  <c r="T836" i="95"/>
  <c r="T808" i="95"/>
  <c r="T807" i="95"/>
  <c r="T783" i="95"/>
  <c r="T782" i="95"/>
  <c r="T757" i="95"/>
  <c r="T736" i="95"/>
  <c r="T761" i="95"/>
  <c r="T786" i="95"/>
  <c r="T758" i="95"/>
  <c r="T732" i="95"/>
  <c r="T733" i="95"/>
  <c r="T933" i="94"/>
  <c r="T936" i="94"/>
  <c r="T932" i="94"/>
  <c r="T908" i="94"/>
  <c r="T907" i="94"/>
  <c r="T882" i="94"/>
  <c r="T857" i="94"/>
  <c r="T886" i="94"/>
  <c r="T911" i="94"/>
  <c r="T883" i="94"/>
  <c r="T861" i="94"/>
  <c r="T836" i="94"/>
  <c r="T858" i="94"/>
  <c r="T832" i="94"/>
  <c r="T808" i="94"/>
  <c r="T833" i="94"/>
  <c r="T807" i="94"/>
  <c r="T811" i="94"/>
  <c r="T782" i="94"/>
  <c r="T786" i="94"/>
  <c r="T757" i="94"/>
  <c r="T758" i="94"/>
  <c r="T736" i="94"/>
  <c r="T783" i="94"/>
  <c r="T732" i="94"/>
  <c r="T761" i="94"/>
  <c r="T733" i="94"/>
  <c r="T707" i="94"/>
  <c r="S710" i="94"/>
  <c r="T711" i="94"/>
  <c r="T708" i="94"/>
  <c r="T708" i="95"/>
  <c r="T707" i="95"/>
  <c r="S710" i="95"/>
  <c r="T711" i="95"/>
  <c r="R175" i="95"/>
  <c r="R99" i="95"/>
  <c r="R404" i="94"/>
  <c r="R25" i="95"/>
  <c r="R328" i="95"/>
  <c r="S98" i="94"/>
  <c r="S243" i="94"/>
  <c r="S325" i="94"/>
  <c r="P479" i="94"/>
  <c r="S94" i="94"/>
  <c r="S172" i="94"/>
  <c r="S326" i="94"/>
  <c r="H479" i="94"/>
  <c r="S163" i="94"/>
  <c r="M479" i="94"/>
  <c r="S245" i="94"/>
  <c r="S88" i="94"/>
  <c r="S316" i="94"/>
  <c r="L479" i="94"/>
  <c r="S99" i="94"/>
  <c r="S95" i="94"/>
  <c r="S244" i="94"/>
  <c r="S90" i="94"/>
  <c r="S164" i="94"/>
  <c r="S327" i="94"/>
  <c r="S96" i="94"/>
  <c r="S167" i="94"/>
  <c r="S321" i="94"/>
  <c r="I479" i="94"/>
  <c r="S175" i="94"/>
  <c r="S97" i="94"/>
  <c r="S247" i="94"/>
  <c r="S92" i="94"/>
  <c r="S165" i="94"/>
  <c r="S239" i="94"/>
  <c r="S318" i="94"/>
  <c r="S25" i="94"/>
  <c r="O479" i="94"/>
  <c r="K479" i="94"/>
  <c r="G479" i="94"/>
  <c r="S249" i="94"/>
  <c r="S248" i="94"/>
  <c r="S246" i="94"/>
  <c r="S169" i="94"/>
  <c r="S168" i="94"/>
  <c r="S166" i="94"/>
  <c r="S89" i="94"/>
  <c r="S240" i="94"/>
  <c r="S7" i="94"/>
  <c r="S317" i="94"/>
  <c r="S323" i="94"/>
  <c r="S320" i="94"/>
  <c r="R634" i="94"/>
  <c r="S251" i="94"/>
  <c r="S174" i="94"/>
  <c r="N479" i="94"/>
  <c r="J479" i="94"/>
  <c r="S173" i="94"/>
  <c r="S171" i="94"/>
  <c r="S170" i="94"/>
  <c r="S93" i="94"/>
  <c r="S91" i="94"/>
  <c r="S242" i="94"/>
  <c r="S241" i="94"/>
  <c r="S87" i="94"/>
  <c r="T9" i="94"/>
  <c r="S322" i="94"/>
  <c r="S319" i="94"/>
  <c r="S324" i="94"/>
  <c r="S250" i="94"/>
  <c r="R405" i="94"/>
  <c r="R556" i="94"/>
  <c r="N478" i="95"/>
  <c r="M478" i="95"/>
  <c r="J478" i="95"/>
  <c r="I478" i="95"/>
  <c r="H478" i="95"/>
  <c r="K478" i="95"/>
  <c r="O478" i="95"/>
  <c r="L478" i="95"/>
  <c r="G478" i="95"/>
  <c r="B480" i="94"/>
  <c r="R480" i="94" s="1"/>
  <c r="F18" i="90"/>
  <c r="B479" i="95"/>
  <c r="Q479" i="95" s="1"/>
  <c r="J17" i="90"/>
  <c r="J555" i="95"/>
  <c r="N555" i="95"/>
  <c r="G555" i="95"/>
  <c r="K555" i="95"/>
  <c r="O555" i="95"/>
  <c r="I555" i="95"/>
  <c r="L555" i="95"/>
  <c r="H555" i="95"/>
  <c r="M555" i="95"/>
  <c r="P555" i="95"/>
  <c r="J404" i="95"/>
  <c r="N404" i="95"/>
  <c r="G404" i="95"/>
  <c r="K404" i="95"/>
  <c r="O404" i="95"/>
  <c r="H404" i="95"/>
  <c r="L404" i="95"/>
  <c r="I404" i="95"/>
  <c r="M404" i="95"/>
  <c r="P404" i="95"/>
  <c r="P251" i="95"/>
  <c r="H251" i="95"/>
  <c r="L251" i="95"/>
  <c r="K251" i="95"/>
  <c r="Q251" i="95"/>
  <c r="N251" i="95"/>
  <c r="O251" i="95"/>
  <c r="G251" i="95"/>
  <c r="J251" i="95"/>
  <c r="I251" i="95"/>
  <c r="M251" i="95"/>
  <c r="N634" i="95"/>
  <c r="L634" i="95"/>
  <c r="K634" i="95"/>
  <c r="J634" i="95"/>
  <c r="G634" i="95"/>
  <c r="O634" i="95"/>
  <c r="M634" i="95"/>
  <c r="I634" i="95"/>
  <c r="H634" i="95"/>
  <c r="P634" i="95"/>
  <c r="D329" i="95"/>
  <c r="N25" i="95"/>
  <c r="O25" i="95"/>
  <c r="D100" i="95"/>
  <c r="D405" i="95"/>
  <c r="B405" i="95" s="1"/>
  <c r="R405" i="95" s="1"/>
  <c r="J25" i="95"/>
  <c r="I25" i="95"/>
  <c r="P25" i="95"/>
  <c r="D252" i="95"/>
  <c r="M25" i="95"/>
  <c r="L25" i="95"/>
  <c r="K25" i="95"/>
  <c r="D635" i="95"/>
  <c r="B635" i="95" s="1"/>
  <c r="D176" i="95"/>
  <c r="H25" i="95"/>
  <c r="G25" i="95"/>
  <c r="D26" i="95"/>
  <c r="Q25" i="95"/>
  <c r="G328" i="95"/>
  <c r="L328" i="95"/>
  <c r="P328" i="95"/>
  <c r="I328" i="95"/>
  <c r="M328" i="95"/>
  <c r="J328" i="95"/>
  <c r="N328" i="95"/>
  <c r="H328" i="95"/>
  <c r="K328" i="95"/>
  <c r="O328" i="95"/>
  <c r="Q328" i="95"/>
  <c r="Q555" i="95"/>
  <c r="Q634" i="95"/>
  <c r="R251" i="95"/>
  <c r="D556" i="95"/>
  <c r="B556" i="95" s="1"/>
  <c r="R556" i="95" s="1"/>
  <c r="Q175" i="95"/>
  <c r="M175" i="95"/>
  <c r="O175" i="95"/>
  <c r="L175" i="95"/>
  <c r="J175" i="95"/>
  <c r="K175" i="95"/>
  <c r="N175" i="95"/>
  <c r="P175" i="95"/>
  <c r="G175" i="95"/>
  <c r="H175" i="95"/>
  <c r="I175" i="95"/>
  <c r="P99" i="95"/>
  <c r="G99" i="95"/>
  <c r="I99" i="95"/>
  <c r="L99" i="95"/>
  <c r="J99" i="95"/>
  <c r="N99" i="95"/>
  <c r="H99" i="95"/>
  <c r="K99" i="95"/>
  <c r="D480" i="95"/>
  <c r="M99" i="95"/>
  <c r="O99" i="95"/>
  <c r="Q99" i="95"/>
  <c r="S98" i="95"/>
  <c r="S250" i="95"/>
  <c r="S174" i="95"/>
  <c r="S25" i="95"/>
  <c r="S319" i="95"/>
  <c r="S324" i="95"/>
  <c r="S320" i="95"/>
  <c r="S318" i="95"/>
  <c r="S87" i="95"/>
  <c r="S241" i="95"/>
  <c r="S163" i="95"/>
  <c r="S242" i="95"/>
  <c r="S243" i="95"/>
  <c r="S92" i="95"/>
  <c r="S169" i="95"/>
  <c r="S246" i="95"/>
  <c r="S95" i="95"/>
  <c r="S249" i="95"/>
  <c r="S326" i="95"/>
  <c r="S317" i="95"/>
  <c r="S239" i="95"/>
  <c r="T9" i="95"/>
  <c r="S240" i="95"/>
  <c r="S89" i="95"/>
  <c r="S91" i="95"/>
  <c r="S168" i="95"/>
  <c r="S93" i="95"/>
  <c r="S170" i="95"/>
  <c r="S171" i="95"/>
  <c r="S172" i="95"/>
  <c r="S97" i="95"/>
  <c r="S327" i="95"/>
  <c r="S321" i="95"/>
  <c r="S7" i="95"/>
  <c r="S90" i="95"/>
  <c r="S164" i="95"/>
  <c r="S167" i="95"/>
  <c r="S96" i="95"/>
  <c r="S173" i="95"/>
  <c r="S99" i="95"/>
  <c r="S251" i="95"/>
  <c r="S175" i="95"/>
  <c r="S323" i="95"/>
  <c r="S316" i="95"/>
  <c r="S322" i="95"/>
  <c r="S325" i="95"/>
  <c r="S88" i="95"/>
  <c r="S166" i="95"/>
  <c r="S165" i="95"/>
  <c r="S244" i="95"/>
  <c r="S245" i="95"/>
  <c r="S94" i="95"/>
  <c r="S247" i="95"/>
  <c r="S248" i="95"/>
  <c r="R634" i="95"/>
  <c r="R404" i="95"/>
  <c r="G329" i="94"/>
  <c r="H329" i="94"/>
  <c r="I329" i="94"/>
  <c r="J329" i="94"/>
  <c r="K329" i="94"/>
  <c r="L329" i="94"/>
  <c r="M329" i="94"/>
  <c r="N329" i="94"/>
  <c r="O329" i="94"/>
  <c r="P329" i="94"/>
  <c r="Q329" i="94"/>
  <c r="R329" i="94"/>
  <c r="D636" i="94"/>
  <c r="B636" i="94" s="1"/>
  <c r="D406" i="94"/>
  <c r="B406" i="94" s="1"/>
  <c r="D330" i="94"/>
  <c r="D101" i="94"/>
  <c r="S26" i="94"/>
  <c r="O26" i="94"/>
  <c r="K26" i="94"/>
  <c r="G26" i="94"/>
  <c r="D177" i="94"/>
  <c r="D253" i="94"/>
  <c r="Q26" i="94"/>
  <c r="M26" i="94"/>
  <c r="I26" i="94"/>
  <c r="P26" i="94"/>
  <c r="H26" i="94"/>
  <c r="N26" i="94"/>
  <c r="D27" i="94"/>
  <c r="L26" i="94"/>
  <c r="R26" i="94"/>
  <c r="J26" i="94"/>
  <c r="D481" i="94"/>
  <c r="R100" i="94"/>
  <c r="N100" i="94"/>
  <c r="J100" i="94"/>
  <c r="Q100" i="94"/>
  <c r="M100" i="94"/>
  <c r="I100" i="94"/>
  <c r="P100" i="94"/>
  <c r="L100" i="94"/>
  <c r="H100" i="94"/>
  <c r="S100" i="94"/>
  <c r="O100" i="94"/>
  <c r="G100" i="94"/>
  <c r="K100" i="94"/>
  <c r="S329" i="94"/>
  <c r="Q252" i="94"/>
  <c r="M252" i="94"/>
  <c r="I252" i="94"/>
  <c r="P252" i="94"/>
  <c r="L252" i="94"/>
  <c r="H252" i="94"/>
  <c r="S252" i="94"/>
  <c r="O252" i="94"/>
  <c r="K252" i="94"/>
  <c r="G252" i="94"/>
  <c r="N252" i="94"/>
  <c r="J252" i="94"/>
  <c r="R252" i="94"/>
  <c r="G405" i="94"/>
  <c r="H405" i="94"/>
  <c r="I405" i="94"/>
  <c r="J405" i="94"/>
  <c r="K405" i="94"/>
  <c r="L405" i="94"/>
  <c r="M405" i="94"/>
  <c r="N405" i="94"/>
  <c r="O405" i="94"/>
  <c r="P405" i="94"/>
  <c r="Q405" i="94"/>
  <c r="D557" i="94"/>
  <c r="B557" i="94" s="1"/>
  <c r="P176" i="94"/>
  <c r="L176" i="94"/>
  <c r="H176" i="94"/>
  <c r="R176" i="94"/>
  <c r="M176" i="94"/>
  <c r="G176" i="94"/>
  <c r="Q176" i="94"/>
  <c r="K176" i="94"/>
  <c r="O176" i="94"/>
  <c r="J176" i="94"/>
  <c r="S176" i="94"/>
  <c r="N176" i="94"/>
  <c r="I176" i="94"/>
  <c r="R635" i="94"/>
  <c r="N635" i="94"/>
  <c r="J635" i="94"/>
  <c r="M635" i="94"/>
  <c r="H635" i="94"/>
  <c r="Q635" i="94"/>
  <c r="L635" i="94"/>
  <c r="G635" i="94"/>
  <c r="P635" i="94"/>
  <c r="K635" i="94"/>
  <c r="O635" i="94"/>
  <c r="I635" i="94"/>
  <c r="G556" i="94"/>
  <c r="H556" i="94"/>
  <c r="I556" i="94"/>
  <c r="J556" i="94"/>
  <c r="K556" i="94"/>
  <c r="L556" i="94"/>
  <c r="M556" i="94"/>
  <c r="N556" i="94"/>
  <c r="O556" i="94"/>
  <c r="P556" i="94"/>
  <c r="Q556" i="94"/>
  <c r="L5" i="92"/>
  <c r="K152" i="91"/>
  <c r="O151" i="91"/>
  <c r="P4" i="92"/>
  <c r="U932" i="95" l="1"/>
  <c r="U936" i="95"/>
  <c r="U933" i="95"/>
  <c r="U907" i="95"/>
  <c r="U911" i="95"/>
  <c r="U886" i="95"/>
  <c r="U908" i="95"/>
  <c r="U882" i="95"/>
  <c r="U858" i="95"/>
  <c r="U883" i="95"/>
  <c r="U833" i="95"/>
  <c r="U836" i="95"/>
  <c r="U861" i="95"/>
  <c r="U807" i="95"/>
  <c r="U857" i="95"/>
  <c r="U832" i="95"/>
  <c r="U811" i="95"/>
  <c r="U757" i="95"/>
  <c r="U783" i="95"/>
  <c r="U786" i="95"/>
  <c r="U758" i="95"/>
  <c r="U808" i="95"/>
  <c r="U782" i="95"/>
  <c r="U761" i="95"/>
  <c r="U733" i="95"/>
  <c r="U732" i="95"/>
  <c r="U736" i="95"/>
  <c r="T99" i="94"/>
  <c r="U932" i="94"/>
  <c r="U936" i="94"/>
  <c r="U911" i="94"/>
  <c r="U933" i="94"/>
  <c r="U908" i="94"/>
  <c r="U886" i="94"/>
  <c r="U882" i="94"/>
  <c r="U907" i="94"/>
  <c r="U858" i="94"/>
  <c r="U857" i="94"/>
  <c r="U883" i="94"/>
  <c r="U833" i="94"/>
  <c r="U861" i="94"/>
  <c r="U836" i="94"/>
  <c r="U811" i="94"/>
  <c r="U808" i="94"/>
  <c r="U832" i="94"/>
  <c r="U782" i="94"/>
  <c r="U807" i="94"/>
  <c r="U783" i="94"/>
  <c r="U786" i="94"/>
  <c r="U761" i="94"/>
  <c r="U758" i="94"/>
  <c r="U736" i="94"/>
  <c r="U757" i="94"/>
  <c r="U733" i="94"/>
  <c r="U732" i="94"/>
  <c r="T966" i="95"/>
  <c r="T966" i="94"/>
  <c r="T962" i="94"/>
  <c r="T963" i="94"/>
  <c r="T962" i="95"/>
  <c r="T963" i="95"/>
  <c r="U708" i="94"/>
  <c r="T710" i="94"/>
  <c r="U707" i="94"/>
  <c r="U711" i="94"/>
  <c r="U707" i="95"/>
  <c r="T710" i="95"/>
  <c r="U711" i="95"/>
  <c r="U708" i="95"/>
  <c r="T167" i="94"/>
  <c r="S468" i="94"/>
  <c r="R635" i="95"/>
  <c r="S252" i="95"/>
  <c r="S176" i="95"/>
  <c r="T175" i="94"/>
  <c r="T100" i="94"/>
  <c r="T169" i="94"/>
  <c r="S26" i="95"/>
  <c r="S329" i="95"/>
  <c r="T251" i="94"/>
  <c r="T316" i="94"/>
  <c r="T98" i="94"/>
  <c r="T321" i="94"/>
  <c r="S469" i="94"/>
  <c r="T96" i="94"/>
  <c r="T165" i="94"/>
  <c r="T323" i="94"/>
  <c r="S474" i="94"/>
  <c r="T247" i="94"/>
  <c r="T87" i="94"/>
  <c r="S475" i="94"/>
  <c r="T174" i="94"/>
  <c r="T94" i="94"/>
  <c r="T90" i="94"/>
  <c r="T164" i="94"/>
  <c r="T328" i="94"/>
  <c r="S405" i="94"/>
  <c r="S479" i="94"/>
  <c r="T249" i="94"/>
  <c r="T245" i="94"/>
  <c r="T166" i="94"/>
  <c r="T7" i="94"/>
  <c r="T475" i="94" s="1"/>
  <c r="T319" i="94"/>
  <c r="I479" i="95"/>
  <c r="S635" i="94"/>
  <c r="S470" i="94"/>
  <c r="S476" i="94"/>
  <c r="T97" i="94"/>
  <c r="T170" i="94"/>
  <c r="T244" i="94"/>
  <c r="T241" i="94"/>
  <c r="T325" i="94"/>
  <c r="T322" i="94"/>
  <c r="G479" i="95"/>
  <c r="S477" i="94"/>
  <c r="S471" i="94"/>
  <c r="S472" i="94"/>
  <c r="T173" i="94"/>
  <c r="T172" i="94"/>
  <c r="T95" i="94"/>
  <c r="T93" i="94"/>
  <c r="T168" i="94"/>
  <c r="T91" i="94"/>
  <c r="T89" i="94"/>
  <c r="T240" i="94"/>
  <c r="T239" i="94"/>
  <c r="T320" i="94"/>
  <c r="T317" i="94"/>
  <c r="T324" i="94"/>
  <c r="T26" i="94"/>
  <c r="S406" i="94"/>
  <c r="T176" i="94"/>
  <c r="S473" i="94"/>
  <c r="S478" i="94"/>
  <c r="T252" i="94"/>
  <c r="T250" i="94"/>
  <c r="T248" i="94"/>
  <c r="T171" i="94"/>
  <c r="T246" i="94"/>
  <c r="T92" i="94"/>
  <c r="T243" i="94"/>
  <c r="T242" i="94"/>
  <c r="T88" i="94"/>
  <c r="T163" i="94"/>
  <c r="U9" i="94"/>
  <c r="T326" i="94"/>
  <c r="T318" i="94"/>
  <c r="T327" i="94"/>
  <c r="P479" i="95"/>
  <c r="N479" i="95"/>
  <c r="L479" i="95"/>
  <c r="P480" i="94"/>
  <c r="L480" i="94"/>
  <c r="H480" i="94"/>
  <c r="H479" i="95"/>
  <c r="K479" i="95"/>
  <c r="M479" i="95"/>
  <c r="O479" i="95"/>
  <c r="J479" i="95"/>
  <c r="B481" i="94"/>
  <c r="S481" i="94" s="1"/>
  <c r="F19" i="90"/>
  <c r="O480" i="94"/>
  <c r="K480" i="94"/>
  <c r="G480" i="94"/>
  <c r="N480" i="94"/>
  <c r="J480" i="94"/>
  <c r="Q480" i="94"/>
  <c r="M480" i="94"/>
  <c r="I480" i="94"/>
  <c r="B480" i="95"/>
  <c r="R480" i="95" s="1"/>
  <c r="J18" i="90"/>
  <c r="T330" i="94"/>
  <c r="D481" i="95"/>
  <c r="M100" i="95"/>
  <c r="K100" i="95"/>
  <c r="P100" i="95"/>
  <c r="G100" i="95"/>
  <c r="O100" i="95"/>
  <c r="L100" i="95"/>
  <c r="Q100" i="95"/>
  <c r="I100" i="95"/>
  <c r="H100" i="95"/>
  <c r="J100" i="95"/>
  <c r="N100" i="95"/>
  <c r="R100" i="95"/>
  <c r="S100" i="95"/>
  <c r="J556" i="95"/>
  <c r="N556" i="95"/>
  <c r="H556" i="95"/>
  <c r="G556" i="95"/>
  <c r="K556" i="95"/>
  <c r="O556" i="95"/>
  <c r="I556" i="95"/>
  <c r="L556" i="95"/>
  <c r="P556" i="95"/>
  <c r="M556" i="95"/>
  <c r="Q556" i="95"/>
  <c r="D557" i="95"/>
  <c r="B557" i="95" s="1"/>
  <c r="S557" i="95" s="1"/>
  <c r="Q176" i="95"/>
  <c r="M176" i="95"/>
  <c r="I176" i="95"/>
  <c r="H176" i="95"/>
  <c r="O176" i="95"/>
  <c r="L176" i="95"/>
  <c r="R176" i="95"/>
  <c r="P176" i="95"/>
  <c r="K176" i="95"/>
  <c r="N176" i="95"/>
  <c r="J176" i="95"/>
  <c r="G176" i="95"/>
  <c r="D330" i="95"/>
  <c r="O26" i="95"/>
  <c r="N26" i="95"/>
  <c r="M26" i="95"/>
  <c r="L26" i="95"/>
  <c r="D253" i="95"/>
  <c r="K26" i="95"/>
  <c r="I26" i="95"/>
  <c r="H26" i="95"/>
  <c r="P26" i="95"/>
  <c r="D406" i="95"/>
  <c r="B406" i="95" s="1"/>
  <c r="S406" i="95" s="1"/>
  <c r="G26" i="95"/>
  <c r="J26" i="95"/>
  <c r="D101" i="95"/>
  <c r="D636" i="95"/>
  <c r="B636" i="95" s="1"/>
  <c r="D177" i="95"/>
  <c r="D27" i="95"/>
  <c r="R26" i="95"/>
  <c r="Q26" i="95"/>
  <c r="L635" i="95"/>
  <c r="H635" i="95"/>
  <c r="N635" i="95"/>
  <c r="G635" i="95"/>
  <c r="O635" i="95"/>
  <c r="K635" i="95"/>
  <c r="M635" i="95"/>
  <c r="P635" i="95"/>
  <c r="J635" i="95"/>
  <c r="I635" i="95"/>
  <c r="Q635" i="95"/>
  <c r="P252" i="95"/>
  <c r="H252" i="95"/>
  <c r="L252" i="95"/>
  <c r="J252" i="95"/>
  <c r="K252" i="95"/>
  <c r="Q252" i="95"/>
  <c r="M252" i="95"/>
  <c r="N252" i="95"/>
  <c r="O252" i="95"/>
  <c r="G252" i="95"/>
  <c r="I252" i="95"/>
  <c r="R252" i="95"/>
  <c r="J405" i="95"/>
  <c r="N405" i="95"/>
  <c r="G405" i="95"/>
  <c r="K405" i="95"/>
  <c r="O405" i="95"/>
  <c r="I405" i="95"/>
  <c r="L405" i="95"/>
  <c r="P405" i="95"/>
  <c r="H405" i="95"/>
  <c r="M405" i="95"/>
  <c r="Q405" i="95"/>
  <c r="H329" i="95"/>
  <c r="L329" i="95"/>
  <c r="P329" i="95"/>
  <c r="O329" i="95"/>
  <c r="I329" i="95"/>
  <c r="M329" i="95"/>
  <c r="Q329" i="95"/>
  <c r="G329" i="95"/>
  <c r="J329" i="95"/>
  <c r="N329" i="95"/>
  <c r="K329" i="95"/>
  <c r="R329" i="95"/>
  <c r="T318" i="95"/>
  <c r="T316" i="95"/>
  <c r="T319" i="95"/>
  <c r="T317" i="95"/>
  <c r="T239" i="95"/>
  <c r="T90" i="95"/>
  <c r="T167" i="95"/>
  <c r="T168" i="95"/>
  <c r="T169" i="95"/>
  <c r="T171" i="95"/>
  <c r="T172" i="95"/>
  <c r="T173" i="95"/>
  <c r="T174" i="95"/>
  <c r="T100" i="95"/>
  <c r="T325" i="95"/>
  <c r="T328" i="95"/>
  <c r="T242" i="95"/>
  <c r="T165" i="95"/>
  <c r="T240" i="95"/>
  <c r="T243" i="95"/>
  <c r="T92" i="95"/>
  <c r="T244" i="95"/>
  <c r="T245" i="95"/>
  <c r="T246" i="95"/>
  <c r="T95" i="95"/>
  <c r="T250" i="95"/>
  <c r="T176" i="95"/>
  <c r="T252" i="95"/>
  <c r="T326" i="95"/>
  <c r="T320" i="95"/>
  <c r="T321" i="95"/>
  <c r="U9" i="95"/>
  <c r="T87" i="95"/>
  <c r="T164" i="95"/>
  <c r="T163" i="95"/>
  <c r="T166" i="95"/>
  <c r="T170" i="95"/>
  <c r="T248" i="95"/>
  <c r="T249" i="95"/>
  <c r="T98" i="95"/>
  <c r="T175" i="95"/>
  <c r="T251" i="95"/>
  <c r="T322" i="95"/>
  <c r="T323" i="95"/>
  <c r="T327" i="95"/>
  <c r="T7" i="95"/>
  <c r="T324" i="95"/>
  <c r="T88" i="95"/>
  <c r="T89" i="95"/>
  <c r="T241" i="95"/>
  <c r="T91" i="95"/>
  <c r="T93" i="95"/>
  <c r="T94" i="95"/>
  <c r="T247" i="95"/>
  <c r="T96" i="95"/>
  <c r="T97" i="95"/>
  <c r="T99" i="95"/>
  <c r="T26" i="95"/>
  <c r="S477" i="95"/>
  <c r="S405" i="95"/>
  <c r="S470" i="95"/>
  <c r="S468" i="95"/>
  <c r="S471" i="95"/>
  <c r="S473" i="95"/>
  <c r="S469" i="95"/>
  <c r="S478" i="95"/>
  <c r="S476" i="95"/>
  <c r="S479" i="95"/>
  <c r="S474" i="95"/>
  <c r="S472" i="95"/>
  <c r="S475" i="95"/>
  <c r="S635" i="95"/>
  <c r="D637" i="94"/>
  <c r="B637" i="94" s="1"/>
  <c r="D407" i="94"/>
  <c r="B407" i="94" s="1"/>
  <c r="D331" i="94"/>
  <c r="D102" i="94"/>
  <c r="D28" i="94"/>
  <c r="T27" i="94"/>
  <c r="P27" i="94"/>
  <c r="L27" i="94"/>
  <c r="H27" i="94"/>
  <c r="D178" i="94"/>
  <c r="D254" i="94"/>
  <c r="R27" i="94"/>
  <c r="N27" i="94"/>
  <c r="J27" i="94"/>
  <c r="Q27" i="94"/>
  <c r="I27" i="94"/>
  <c r="K27" i="94"/>
  <c r="O27" i="94"/>
  <c r="G27" i="94"/>
  <c r="M27" i="94"/>
  <c r="S27" i="94"/>
  <c r="Q636" i="94"/>
  <c r="M636" i="94"/>
  <c r="I636" i="94"/>
  <c r="R636" i="94"/>
  <c r="L636" i="94"/>
  <c r="G636" i="94"/>
  <c r="P636" i="94"/>
  <c r="K636" i="94"/>
  <c r="O636" i="94"/>
  <c r="J636" i="94"/>
  <c r="S636" i="94"/>
  <c r="N636" i="94"/>
  <c r="H636" i="94"/>
  <c r="D558" i="94"/>
  <c r="B558" i="94" s="1"/>
  <c r="T177" i="94"/>
  <c r="P177" i="94"/>
  <c r="L177" i="94"/>
  <c r="H177" i="94"/>
  <c r="R177" i="94"/>
  <c r="M177" i="94"/>
  <c r="G177" i="94"/>
  <c r="Q177" i="94"/>
  <c r="K177" i="94"/>
  <c r="O177" i="94"/>
  <c r="J177" i="94"/>
  <c r="S177" i="94"/>
  <c r="N177" i="94"/>
  <c r="I177" i="94"/>
  <c r="D482" i="94"/>
  <c r="R101" i="94"/>
  <c r="N101" i="94"/>
  <c r="J101" i="94"/>
  <c r="Q101" i="94"/>
  <c r="M101" i="94"/>
  <c r="I101" i="94"/>
  <c r="T101" i="94"/>
  <c r="P101" i="94"/>
  <c r="L101" i="94"/>
  <c r="H101" i="94"/>
  <c r="S101" i="94"/>
  <c r="O101" i="94"/>
  <c r="K101" i="94"/>
  <c r="G101" i="94"/>
  <c r="Q253" i="94"/>
  <c r="M253" i="94"/>
  <c r="I253" i="94"/>
  <c r="T253" i="94"/>
  <c r="P253" i="94"/>
  <c r="L253" i="94"/>
  <c r="H253" i="94"/>
  <c r="S253" i="94"/>
  <c r="O253" i="94"/>
  <c r="K253" i="94"/>
  <c r="G253" i="94"/>
  <c r="N253" i="94"/>
  <c r="J253" i="94"/>
  <c r="R253" i="94"/>
  <c r="G330" i="94"/>
  <c r="H330" i="94"/>
  <c r="I330" i="94"/>
  <c r="J330" i="94"/>
  <c r="K330" i="94"/>
  <c r="L330" i="94"/>
  <c r="M330" i="94"/>
  <c r="N330" i="94"/>
  <c r="O330" i="94"/>
  <c r="P330" i="94"/>
  <c r="Q330" i="94"/>
  <c r="R330" i="94"/>
  <c r="S330" i="94"/>
  <c r="G557" i="94"/>
  <c r="H557" i="94"/>
  <c r="I557" i="94"/>
  <c r="J557" i="94"/>
  <c r="K557" i="94"/>
  <c r="L557" i="94"/>
  <c r="M557" i="94"/>
  <c r="N557" i="94"/>
  <c r="O557" i="94"/>
  <c r="P557" i="94"/>
  <c r="Q557" i="94"/>
  <c r="R557" i="94"/>
  <c r="S557" i="94"/>
  <c r="G406" i="94"/>
  <c r="H406" i="94"/>
  <c r="I406" i="94"/>
  <c r="J406" i="94"/>
  <c r="K406" i="94"/>
  <c r="L406" i="94"/>
  <c r="M406" i="94"/>
  <c r="N406" i="94"/>
  <c r="O406" i="94"/>
  <c r="P406" i="94"/>
  <c r="Q406" i="94"/>
  <c r="R406" i="94"/>
  <c r="M5" i="92"/>
  <c r="L152" i="91"/>
  <c r="P151" i="91"/>
  <c r="Q4" i="92"/>
  <c r="T253" i="95" l="1"/>
  <c r="V936" i="95"/>
  <c r="V932" i="95"/>
  <c r="V908" i="95"/>
  <c r="V933" i="95"/>
  <c r="V886" i="95"/>
  <c r="V907" i="95"/>
  <c r="V911" i="95"/>
  <c r="V883" i="95"/>
  <c r="V882" i="95"/>
  <c r="V861" i="95"/>
  <c r="V832" i="95"/>
  <c r="V858" i="95"/>
  <c r="V857" i="95"/>
  <c r="V836" i="95"/>
  <c r="V833" i="95"/>
  <c r="V807" i="95"/>
  <c r="V808" i="95"/>
  <c r="V782" i="95"/>
  <c r="V811" i="95"/>
  <c r="V783" i="95"/>
  <c r="V761" i="95"/>
  <c r="V786" i="95"/>
  <c r="V758" i="95"/>
  <c r="V757" i="95"/>
  <c r="V733" i="95"/>
  <c r="V732" i="95"/>
  <c r="V736" i="95"/>
  <c r="U248" i="94"/>
  <c r="V932" i="94"/>
  <c r="V933" i="94"/>
  <c r="V911" i="94"/>
  <c r="V883" i="94"/>
  <c r="V886" i="94"/>
  <c r="V882" i="94"/>
  <c r="V861" i="94"/>
  <c r="V936" i="94"/>
  <c r="V907" i="94"/>
  <c r="V858" i="94"/>
  <c r="V908" i="94"/>
  <c r="V833" i="94"/>
  <c r="V836" i="94"/>
  <c r="V807" i="94"/>
  <c r="V811" i="94"/>
  <c r="V808" i="94"/>
  <c r="V857" i="94"/>
  <c r="V832" i="94"/>
  <c r="V782" i="94"/>
  <c r="V758" i="94"/>
  <c r="V783" i="94"/>
  <c r="V786" i="94"/>
  <c r="V757" i="94"/>
  <c r="V761" i="94"/>
  <c r="V736" i="94"/>
  <c r="V733" i="94"/>
  <c r="V732" i="94"/>
  <c r="U27" i="94"/>
  <c r="U966" i="94"/>
  <c r="U962" i="94"/>
  <c r="U963" i="94"/>
  <c r="U963" i="95"/>
  <c r="U962" i="95"/>
  <c r="U966" i="95"/>
  <c r="V708" i="94"/>
  <c r="V707" i="94"/>
  <c r="U710" i="94"/>
  <c r="V711" i="94"/>
  <c r="U324" i="94"/>
  <c r="V711" i="95"/>
  <c r="V707" i="95"/>
  <c r="U710" i="95"/>
  <c r="V708" i="95"/>
  <c r="T177" i="95"/>
  <c r="S636" i="95"/>
  <c r="T479" i="94"/>
  <c r="T101" i="95"/>
  <c r="U177" i="94"/>
  <c r="U167" i="94"/>
  <c r="U94" i="94"/>
  <c r="U317" i="94"/>
  <c r="U99" i="94"/>
  <c r="U240" i="94"/>
  <c r="T406" i="94"/>
  <c r="T27" i="95"/>
  <c r="U98" i="94"/>
  <c r="U172" i="94"/>
  <c r="U90" i="94"/>
  <c r="U319" i="94"/>
  <c r="T473" i="94"/>
  <c r="U174" i="94"/>
  <c r="U95" i="94"/>
  <c r="U92" i="94"/>
  <c r="U166" i="94"/>
  <c r="U163" i="94"/>
  <c r="U325" i="94"/>
  <c r="U322" i="94"/>
  <c r="U253" i="94"/>
  <c r="U101" i="94"/>
  <c r="T470" i="94"/>
  <c r="U169" i="94"/>
  <c r="U239" i="94"/>
  <c r="U328" i="94"/>
  <c r="U100" i="94"/>
  <c r="U173" i="94"/>
  <c r="U170" i="94"/>
  <c r="U168" i="94"/>
  <c r="U89" i="94"/>
  <c r="U7" i="94"/>
  <c r="U468" i="94" s="1"/>
  <c r="U321" i="94"/>
  <c r="T472" i="94"/>
  <c r="T478" i="94"/>
  <c r="N481" i="94"/>
  <c r="U251" i="94"/>
  <c r="U97" i="94"/>
  <c r="U96" i="94"/>
  <c r="U171" i="94"/>
  <c r="U93" i="94"/>
  <c r="U244" i="94"/>
  <c r="U91" i="94"/>
  <c r="U165" i="94"/>
  <c r="U87" i="94"/>
  <c r="U88" i="94"/>
  <c r="U329" i="94"/>
  <c r="U316" i="94"/>
  <c r="U323" i="94"/>
  <c r="U326" i="94"/>
  <c r="T476" i="94"/>
  <c r="T477" i="94"/>
  <c r="T471" i="94"/>
  <c r="T636" i="94"/>
  <c r="U175" i="94"/>
  <c r="U250" i="94"/>
  <c r="U249" i="94"/>
  <c r="U247" i="94"/>
  <c r="U246" i="94"/>
  <c r="U245" i="94"/>
  <c r="U243" i="94"/>
  <c r="U242" i="94"/>
  <c r="U241" i="94"/>
  <c r="U164" i="94"/>
  <c r="V9" i="94"/>
  <c r="U320" i="94"/>
  <c r="U327" i="94"/>
  <c r="U318" i="94"/>
  <c r="T468" i="94"/>
  <c r="T469" i="94"/>
  <c r="T474" i="94"/>
  <c r="U176" i="94"/>
  <c r="U252" i="94"/>
  <c r="G480" i="95"/>
  <c r="N480" i="95"/>
  <c r="P480" i="95"/>
  <c r="L480" i="95"/>
  <c r="R481" i="94"/>
  <c r="J481" i="94"/>
  <c r="K481" i="94"/>
  <c r="O481" i="94"/>
  <c r="G481" i="94"/>
  <c r="P481" i="94"/>
  <c r="L481" i="94"/>
  <c r="H481" i="94"/>
  <c r="Q481" i="94"/>
  <c r="M481" i="94"/>
  <c r="I481" i="94"/>
  <c r="J480" i="95"/>
  <c r="I480" i="95"/>
  <c r="M480" i="95"/>
  <c r="K480" i="95"/>
  <c r="B482" i="94"/>
  <c r="T482" i="94" s="1"/>
  <c r="F20" i="90"/>
  <c r="Q480" i="95"/>
  <c r="H480" i="95"/>
  <c r="O480" i="95"/>
  <c r="B481" i="95"/>
  <c r="S481" i="95" s="1"/>
  <c r="J19" i="90"/>
  <c r="D407" i="95"/>
  <c r="B407" i="95" s="1"/>
  <c r="D28" i="95"/>
  <c r="O27" i="95"/>
  <c r="N27" i="95"/>
  <c r="M27" i="95"/>
  <c r="D254" i="95"/>
  <c r="P27" i="95"/>
  <c r="J27" i="95"/>
  <c r="I27" i="95"/>
  <c r="G27" i="95"/>
  <c r="D331" i="95"/>
  <c r="L27" i="95"/>
  <c r="K27" i="95"/>
  <c r="D102" i="95"/>
  <c r="Q27" i="95"/>
  <c r="D637" i="95"/>
  <c r="B637" i="95" s="1"/>
  <c r="D178" i="95"/>
  <c r="H27" i="95"/>
  <c r="S27" i="95"/>
  <c r="R27" i="95"/>
  <c r="H330" i="95"/>
  <c r="M330" i="95"/>
  <c r="Q330" i="95"/>
  <c r="J330" i="95"/>
  <c r="N330" i="95"/>
  <c r="R330" i="95"/>
  <c r="G330" i="95"/>
  <c r="K330" i="95"/>
  <c r="O330" i="95"/>
  <c r="I330" i="95"/>
  <c r="L330" i="95"/>
  <c r="P330" i="95"/>
  <c r="S330" i="95"/>
  <c r="O177" i="95"/>
  <c r="L177" i="95"/>
  <c r="R177" i="95"/>
  <c r="K177" i="95"/>
  <c r="N177" i="95"/>
  <c r="J177" i="95"/>
  <c r="G177" i="95"/>
  <c r="H177" i="95"/>
  <c r="P177" i="95"/>
  <c r="D558" i="95"/>
  <c r="B558" i="95" s="1"/>
  <c r="Q177" i="95"/>
  <c r="M177" i="95"/>
  <c r="I177" i="95"/>
  <c r="S177" i="95"/>
  <c r="I557" i="95"/>
  <c r="L557" i="95"/>
  <c r="P557" i="95"/>
  <c r="H557" i="95"/>
  <c r="M557" i="95"/>
  <c r="Q557" i="95"/>
  <c r="J557" i="95"/>
  <c r="N557" i="95"/>
  <c r="R557" i="95"/>
  <c r="G557" i="95"/>
  <c r="K557" i="95"/>
  <c r="O557" i="95"/>
  <c r="U331" i="94"/>
  <c r="T330" i="95"/>
  <c r="P636" i="95"/>
  <c r="K636" i="95"/>
  <c r="N636" i="95"/>
  <c r="L636" i="95"/>
  <c r="O636" i="95"/>
  <c r="I636" i="95"/>
  <c r="H636" i="95"/>
  <c r="J636" i="95"/>
  <c r="M636" i="95"/>
  <c r="Q636" i="95"/>
  <c r="G636" i="95"/>
  <c r="R636" i="95"/>
  <c r="H406" i="95"/>
  <c r="M406" i="95"/>
  <c r="Q406" i="95"/>
  <c r="J406" i="95"/>
  <c r="N406" i="95"/>
  <c r="G406" i="95"/>
  <c r="K406" i="95"/>
  <c r="O406" i="95"/>
  <c r="I406" i="95"/>
  <c r="L406" i="95"/>
  <c r="P406" i="95"/>
  <c r="R406" i="95"/>
  <c r="D482" i="95"/>
  <c r="R101" i="95"/>
  <c r="J101" i="95"/>
  <c r="K101" i="95"/>
  <c r="P101" i="95"/>
  <c r="M101" i="95"/>
  <c r="O101" i="95"/>
  <c r="L101" i="95"/>
  <c r="G101" i="95"/>
  <c r="I101" i="95"/>
  <c r="H101" i="95"/>
  <c r="Q101" i="95"/>
  <c r="N101" i="95"/>
  <c r="S101" i="95"/>
  <c r="P253" i="95"/>
  <c r="S253" i="95"/>
  <c r="M253" i="95"/>
  <c r="R253" i="95"/>
  <c r="K253" i="95"/>
  <c r="H253" i="95"/>
  <c r="L253" i="95"/>
  <c r="N253" i="95"/>
  <c r="O253" i="95"/>
  <c r="Q253" i="95"/>
  <c r="J253" i="95"/>
  <c r="I253" i="95"/>
  <c r="G253" i="95"/>
  <c r="T468" i="95"/>
  <c r="T473" i="95"/>
  <c r="T479" i="95"/>
  <c r="T476" i="95"/>
  <c r="T474" i="95"/>
  <c r="T636" i="95"/>
  <c r="T472" i="95"/>
  <c r="T470" i="95"/>
  <c r="T469" i="95"/>
  <c r="T475" i="95"/>
  <c r="T478" i="95"/>
  <c r="T471" i="95"/>
  <c r="T477" i="95"/>
  <c r="T406" i="95"/>
  <c r="U176" i="95"/>
  <c r="U100" i="95"/>
  <c r="U252" i="95"/>
  <c r="U325" i="95"/>
  <c r="U324" i="95"/>
  <c r="U239" i="95"/>
  <c r="U7" i="95"/>
  <c r="U316" i="95"/>
  <c r="U87" i="95"/>
  <c r="U165" i="95"/>
  <c r="U240" i="95"/>
  <c r="U241" i="95"/>
  <c r="U91" i="95"/>
  <c r="U245" i="95"/>
  <c r="U246" i="95"/>
  <c r="U171" i="95"/>
  <c r="U173" i="95"/>
  <c r="U98" i="95"/>
  <c r="U175" i="95"/>
  <c r="U27" i="95"/>
  <c r="U177" i="95"/>
  <c r="U328" i="95"/>
  <c r="U320" i="95"/>
  <c r="U242" i="95"/>
  <c r="U243" i="95"/>
  <c r="U168" i="95"/>
  <c r="U172" i="95"/>
  <c r="U174" i="95"/>
  <c r="U101" i="95"/>
  <c r="U253" i="95"/>
  <c r="U321" i="95"/>
  <c r="U319" i="95"/>
  <c r="U327" i="95"/>
  <c r="U323" i="95"/>
  <c r="U88" i="95"/>
  <c r="U163" i="95"/>
  <c r="U89" i="95"/>
  <c r="U167" i="95"/>
  <c r="U244" i="95"/>
  <c r="U169" i="95"/>
  <c r="U94" i="95"/>
  <c r="U95" i="95"/>
  <c r="U96" i="95"/>
  <c r="U97" i="95"/>
  <c r="U250" i="95"/>
  <c r="U99" i="95"/>
  <c r="U317" i="95"/>
  <c r="V9" i="95"/>
  <c r="U93" i="95"/>
  <c r="U249" i="95"/>
  <c r="U329" i="95"/>
  <c r="U322" i="95"/>
  <c r="U318" i="95"/>
  <c r="U326" i="95"/>
  <c r="U90" i="95"/>
  <c r="U164" i="95"/>
  <c r="U166" i="95"/>
  <c r="U92" i="95"/>
  <c r="U170" i="95"/>
  <c r="U247" i="95"/>
  <c r="U248" i="95"/>
  <c r="U251" i="95"/>
  <c r="U254" i="94"/>
  <c r="Q254" i="94"/>
  <c r="M254" i="94"/>
  <c r="I254" i="94"/>
  <c r="T254" i="94"/>
  <c r="P254" i="94"/>
  <c r="L254" i="94"/>
  <c r="H254" i="94"/>
  <c r="S254" i="94"/>
  <c r="O254" i="94"/>
  <c r="K254" i="94"/>
  <c r="G254" i="94"/>
  <c r="N254" i="94"/>
  <c r="J254" i="94"/>
  <c r="R254" i="94"/>
  <c r="G407" i="94"/>
  <c r="H407" i="94"/>
  <c r="I407" i="94"/>
  <c r="J407" i="94"/>
  <c r="K407" i="94"/>
  <c r="L407" i="94"/>
  <c r="M407" i="94"/>
  <c r="N407" i="94"/>
  <c r="O407" i="94"/>
  <c r="P407" i="94"/>
  <c r="Q407" i="94"/>
  <c r="R407" i="94"/>
  <c r="S407" i="94"/>
  <c r="G558" i="94"/>
  <c r="H558" i="94"/>
  <c r="I558" i="94"/>
  <c r="J558" i="94"/>
  <c r="K558" i="94"/>
  <c r="L558" i="94"/>
  <c r="M558" i="94"/>
  <c r="N558" i="94"/>
  <c r="O558" i="94"/>
  <c r="P558" i="94"/>
  <c r="Q558" i="94"/>
  <c r="R558" i="94"/>
  <c r="S558" i="94"/>
  <c r="T558" i="94"/>
  <c r="D559" i="94"/>
  <c r="B559" i="94" s="1"/>
  <c r="T178" i="94"/>
  <c r="P178" i="94"/>
  <c r="L178" i="94"/>
  <c r="H178" i="94"/>
  <c r="R178" i="94"/>
  <c r="M178" i="94"/>
  <c r="G178" i="94"/>
  <c r="Q178" i="94"/>
  <c r="K178" i="94"/>
  <c r="U178" i="94"/>
  <c r="O178" i="94"/>
  <c r="J178" i="94"/>
  <c r="S178" i="94"/>
  <c r="N178" i="94"/>
  <c r="I178" i="94"/>
  <c r="D638" i="94"/>
  <c r="B638" i="94" s="1"/>
  <c r="D408" i="94"/>
  <c r="B408" i="94" s="1"/>
  <c r="D332" i="94"/>
  <c r="D103" i="94"/>
  <c r="U28" i="94"/>
  <c r="Q28" i="94"/>
  <c r="M28" i="94"/>
  <c r="I28" i="94"/>
  <c r="D179" i="94"/>
  <c r="D255" i="94"/>
  <c r="S28" i="94"/>
  <c r="O28" i="94"/>
  <c r="K28" i="94"/>
  <c r="G28" i="94"/>
  <c r="R28" i="94"/>
  <c r="J28" i="94"/>
  <c r="L28" i="94"/>
  <c r="P28" i="94"/>
  <c r="H28" i="94"/>
  <c r="D29" i="94"/>
  <c r="T28" i="94"/>
  <c r="N28" i="94"/>
  <c r="T637" i="94"/>
  <c r="P637" i="94"/>
  <c r="L637" i="94"/>
  <c r="H637" i="94"/>
  <c r="Q637" i="94"/>
  <c r="K637" i="94"/>
  <c r="O637" i="94"/>
  <c r="J637" i="94"/>
  <c r="S637" i="94"/>
  <c r="N637" i="94"/>
  <c r="I637" i="94"/>
  <c r="R637" i="94"/>
  <c r="M637" i="94"/>
  <c r="G637" i="94"/>
  <c r="D483" i="94"/>
  <c r="R102" i="94"/>
  <c r="N102" i="94"/>
  <c r="J102" i="94"/>
  <c r="U102" i="94"/>
  <c r="Q102" i="94"/>
  <c r="M102" i="94"/>
  <c r="I102" i="94"/>
  <c r="T102" i="94"/>
  <c r="P102" i="94"/>
  <c r="L102" i="94"/>
  <c r="H102" i="94"/>
  <c r="S102" i="94"/>
  <c r="O102" i="94"/>
  <c r="G102" i="94"/>
  <c r="K102" i="94"/>
  <c r="T407" i="94"/>
  <c r="G331" i="94"/>
  <c r="H331" i="94"/>
  <c r="I331" i="94"/>
  <c r="J331" i="94"/>
  <c r="K331" i="94"/>
  <c r="L331" i="94"/>
  <c r="M331" i="94"/>
  <c r="N331" i="94"/>
  <c r="O331" i="94"/>
  <c r="P331" i="94"/>
  <c r="Q331" i="94"/>
  <c r="R331" i="94"/>
  <c r="S331" i="94"/>
  <c r="T331" i="94"/>
  <c r="M152" i="91"/>
  <c r="N5" i="92"/>
  <c r="R4" i="92"/>
  <c r="Q151" i="91"/>
  <c r="W933" i="95" l="1"/>
  <c r="W932" i="95"/>
  <c r="W936" i="95"/>
  <c r="W907" i="95"/>
  <c r="W911" i="95"/>
  <c r="W882" i="95"/>
  <c r="W908" i="95"/>
  <c r="W883" i="95"/>
  <c r="W886" i="95"/>
  <c r="W857" i="95"/>
  <c r="W861" i="95"/>
  <c r="W832" i="95"/>
  <c r="W836" i="95"/>
  <c r="W808" i="95"/>
  <c r="W858" i="95"/>
  <c r="W833" i="95"/>
  <c r="W786" i="95"/>
  <c r="W807" i="95"/>
  <c r="W782" i="95"/>
  <c r="W811" i="95"/>
  <c r="W757" i="95"/>
  <c r="W736" i="95"/>
  <c r="W783" i="95"/>
  <c r="W761" i="95"/>
  <c r="W732" i="95"/>
  <c r="W758" i="95"/>
  <c r="W733" i="95"/>
  <c r="W936" i="94"/>
  <c r="W933" i="94"/>
  <c r="W907" i="94"/>
  <c r="W911" i="94"/>
  <c r="W883" i="94"/>
  <c r="W886" i="94"/>
  <c r="W857" i="94"/>
  <c r="W882" i="94"/>
  <c r="W861" i="94"/>
  <c r="W932" i="94"/>
  <c r="W858" i="94"/>
  <c r="W832" i="94"/>
  <c r="W908" i="94"/>
  <c r="W836" i="94"/>
  <c r="W807" i="94"/>
  <c r="W833" i="94"/>
  <c r="W811" i="94"/>
  <c r="W808" i="94"/>
  <c r="W761" i="94"/>
  <c r="W782" i="94"/>
  <c r="W783" i="94"/>
  <c r="W786" i="94"/>
  <c r="W757" i="94"/>
  <c r="W732" i="94"/>
  <c r="W758" i="94"/>
  <c r="W736" i="94"/>
  <c r="W733" i="94"/>
  <c r="V966" i="94"/>
  <c r="V966" i="95"/>
  <c r="V962" i="94"/>
  <c r="V963" i="94"/>
  <c r="V963" i="95"/>
  <c r="V962" i="95"/>
  <c r="W707" i="94"/>
  <c r="V710" i="94"/>
  <c r="W711" i="94"/>
  <c r="W708" i="94"/>
  <c r="W708" i="95"/>
  <c r="W711" i="95"/>
  <c r="W707" i="95"/>
  <c r="V710" i="95"/>
  <c r="U471" i="94"/>
  <c r="U102" i="95"/>
  <c r="U254" i="95"/>
  <c r="T637" i="95"/>
  <c r="U407" i="94"/>
  <c r="V98" i="94"/>
  <c r="U473" i="94"/>
  <c r="U478" i="94"/>
  <c r="U472" i="94"/>
  <c r="U477" i="94"/>
  <c r="U475" i="94"/>
  <c r="U476" i="94"/>
  <c r="U470" i="94"/>
  <c r="U479" i="94"/>
  <c r="U469" i="94"/>
  <c r="U474" i="94"/>
  <c r="U637" i="94"/>
  <c r="U559" i="94"/>
  <c r="U408" i="94"/>
  <c r="V177" i="94"/>
  <c r="V253" i="94"/>
  <c r="V88" i="94"/>
  <c r="U28" i="95"/>
  <c r="V168" i="94"/>
  <c r="V321" i="94"/>
  <c r="U331" i="95"/>
  <c r="V248" i="94"/>
  <c r="V167" i="94"/>
  <c r="V252" i="94"/>
  <c r="V95" i="94"/>
  <c r="V90" i="94"/>
  <c r="V324" i="94"/>
  <c r="V175" i="94"/>
  <c r="V94" i="94"/>
  <c r="V240" i="94"/>
  <c r="V316" i="94"/>
  <c r="W9" i="94"/>
  <c r="V251" i="94"/>
  <c r="V171" i="94"/>
  <c r="V244" i="94"/>
  <c r="V164" i="94"/>
  <c r="V322" i="94"/>
  <c r="V28" i="94"/>
  <c r="V102" i="94"/>
  <c r="V176" i="94"/>
  <c r="V250" i="94"/>
  <c r="V97" i="94"/>
  <c r="V172" i="94"/>
  <c r="V170" i="94"/>
  <c r="V93" i="94"/>
  <c r="V92" i="94"/>
  <c r="V166" i="94"/>
  <c r="V89" i="94"/>
  <c r="V239" i="94"/>
  <c r="V323" i="94"/>
  <c r="V318" i="94"/>
  <c r="V320" i="94"/>
  <c r="V327" i="94"/>
  <c r="V329" i="94"/>
  <c r="V100" i="94"/>
  <c r="V173" i="94"/>
  <c r="V96" i="94"/>
  <c r="V245" i="94"/>
  <c r="V91" i="94"/>
  <c r="V241" i="94"/>
  <c r="V87" i="94"/>
  <c r="V328" i="94"/>
  <c r="V330" i="94"/>
  <c r="V325" i="94"/>
  <c r="V254" i="94"/>
  <c r="V101" i="94"/>
  <c r="V99" i="94"/>
  <c r="V174" i="94"/>
  <c r="V249" i="94"/>
  <c r="V247" i="94"/>
  <c r="V246" i="94"/>
  <c r="V169" i="94"/>
  <c r="V243" i="94"/>
  <c r="V242" i="94"/>
  <c r="V165" i="94"/>
  <c r="V163" i="94"/>
  <c r="V7" i="94"/>
  <c r="V319" i="94"/>
  <c r="V326" i="94"/>
  <c r="V317" i="94"/>
  <c r="V178" i="94"/>
  <c r="R482" i="94"/>
  <c r="L481" i="95"/>
  <c r="K481" i="95"/>
  <c r="N481" i="95"/>
  <c r="N482" i="94"/>
  <c r="J482" i="94"/>
  <c r="Q481" i="95"/>
  <c r="R481" i="95"/>
  <c r="I481" i="95"/>
  <c r="Q482" i="94"/>
  <c r="M482" i="94"/>
  <c r="I482" i="94"/>
  <c r="P482" i="94"/>
  <c r="L482" i="94"/>
  <c r="H482" i="94"/>
  <c r="S482" i="94"/>
  <c r="O482" i="94"/>
  <c r="K482" i="94"/>
  <c r="G482" i="94"/>
  <c r="B483" i="94"/>
  <c r="U483" i="94" s="1"/>
  <c r="F21" i="90"/>
  <c r="B482" i="95"/>
  <c r="T482" i="95" s="1"/>
  <c r="J20" i="90"/>
  <c r="O481" i="95"/>
  <c r="J481" i="95"/>
  <c r="P481" i="95"/>
  <c r="G481" i="95"/>
  <c r="M481" i="95"/>
  <c r="H481" i="95"/>
  <c r="S178" i="95"/>
  <c r="Q178" i="95"/>
  <c r="M178" i="95"/>
  <c r="I178" i="95"/>
  <c r="O178" i="95"/>
  <c r="L178" i="95"/>
  <c r="R178" i="95"/>
  <c r="K178" i="95"/>
  <c r="N178" i="95"/>
  <c r="J178" i="95"/>
  <c r="D559" i="95"/>
  <c r="B559" i="95" s="1"/>
  <c r="G178" i="95"/>
  <c r="H178" i="95"/>
  <c r="P178" i="95"/>
  <c r="T178" i="95"/>
  <c r="P637" i="95"/>
  <c r="Q637" i="95"/>
  <c r="L637" i="95"/>
  <c r="O637" i="95"/>
  <c r="J637" i="95"/>
  <c r="M637" i="95"/>
  <c r="K637" i="95"/>
  <c r="N637" i="95"/>
  <c r="H637" i="95"/>
  <c r="G637" i="95"/>
  <c r="I637" i="95"/>
  <c r="R637" i="95"/>
  <c r="S637" i="95"/>
  <c r="H558" i="95"/>
  <c r="L558" i="95"/>
  <c r="P558" i="95"/>
  <c r="I558" i="95"/>
  <c r="M558" i="95"/>
  <c r="Q558" i="95"/>
  <c r="J558" i="95"/>
  <c r="N558" i="95"/>
  <c r="R558" i="95"/>
  <c r="G558" i="95"/>
  <c r="K558" i="95"/>
  <c r="O558" i="95"/>
  <c r="S558" i="95"/>
  <c r="J331" i="95"/>
  <c r="N331" i="95"/>
  <c r="R331" i="95"/>
  <c r="I331" i="95"/>
  <c r="K331" i="95"/>
  <c r="O331" i="95"/>
  <c r="S331" i="95"/>
  <c r="G331" i="95"/>
  <c r="L331" i="95"/>
  <c r="P331" i="95"/>
  <c r="H331" i="95"/>
  <c r="M331" i="95"/>
  <c r="Q331" i="95"/>
  <c r="T331" i="95"/>
  <c r="J407" i="95"/>
  <c r="N407" i="95"/>
  <c r="R407" i="95"/>
  <c r="G407" i="95"/>
  <c r="K407" i="95"/>
  <c r="O407" i="95"/>
  <c r="I407" i="95"/>
  <c r="L407" i="95"/>
  <c r="P407" i="95"/>
  <c r="H407" i="95"/>
  <c r="M407" i="95"/>
  <c r="Q407" i="95"/>
  <c r="S407" i="95"/>
  <c r="U178" i="95"/>
  <c r="T407" i="95"/>
  <c r="T558" i="95"/>
  <c r="P102" i="95"/>
  <c r="M102" i="95"/>
  <c r="K102" i="95"/>
  <c r="S102" i="95"/>
  <c r="L102" i="95"/>
  <c r="G102" i="95"/>
  <c r="O102" i="95"/>
  <c r="H102" i="95"/>
  <c r="Q102" i="95"/>
  <c r="I102" i="95"/>
  <c r="D483" i="95"/>
  <c r="R102" i="95"/>
  <c r="J102" i="95"/>
  <c r="N102" i="95"/>
  <c r="T102" i="95"/>
  <c r="J254" i="95"/>
  <c r="I254" i="95"/>
  <c r="G254" i="95"/>
  <c r="P254" i="95"/>
  <c r="S254" i="95"/>
  <c r="M254" i="95"/>
  <c r="R254" i="95"/>
  <c r="K254" i="95"/>
  <c r="H254" i="95"/>
  <c r="L254" i="95"/>
  <c r="N254" i="95"/>
  <c r="O254" i="95"/>
  <c r="Q254" i="95"/>
  <c r="T254" i="95"/>
  <c r="Q28" i="95"/>
  <c r="K28" i="95"/>
  <c r="D29" i="95"/>
  <c r="S28" i="95"/>
  <c r="L28" i="95"/>
  <c r="D638" i="95"/>
  <c r="B638" i="95" s="1"/>
  <c r="U638" i="95" s="1"/>
  <c r="M28" i="95"/>
  <c r="R28" i="95"/>
  <c r="O28" i="95"/>
  <c r="N28" i="95"/>
  <c r="D255" i="95"/>
  <c r="I28" i="95"/>
  <c r="G28" i="95"/>
  <c r="J28" i="95"/>
  <c r="H28" i="95"/>
  <c r="D179" i="95"/>
  <c r="P28" i="95"/>
  <c r="D332" i="95"/>
  <c r="D103" i="95"/>
  <c r="D408" i="95"/>
  <c r="B408" i="95" s="1"/>
  <c r="U408" i="95" s="1"/>
  <c r="T28" i="95"/>
  <c r="U475" i="95"/>
  <c r="U472" i="95"/>
  <c r="U477" i="95"/>
  <c r="U470" i="95"/>
  <c r="U407" i="95"/>
  <c r="U469" i="95"/>
  <c r="U471" i="95"/>
  <c r="U468" i="95"/>
  <c r="U473" i="95"/>
  <c r="U637" i="95"/>
  <c r="U478" i="95"/>
  <c r="U479" i="95"/>
  <c r="U476" i="95"/>
  <c r="U474" i="95"/>
  <c r="V253" i="95"/>
  <c r="V328" i="95"/>
  <c r="V329" i="95"/>
  <c r="V321" i="95"/>
  <c r="W9" i="95"/>
  <c r="V330" i="95"/>
  <c r="V239" i="95"/>
  <c r="V165" i="95"/>
  <c r="V89" i="95"/>
  <c r="V169" i="95"/>
  <c r="V246" i="95"/>
  <c r="V95" i="95"/>
  <c r="V173" i="95"/>
  <c r="V98" i="95"/>
  <c r="V99" i="95"/>
  <c r="V100" i="95"/>
  <c r="V28" i="95"/>
  <c r="V177" i="95"/>
  <c r="V166" i="95"/>
  <c r="V245" i="95"/>
  <c r="V171" i="95"/>
  <c r="V176" i="95"/>
  <c r="V254" i="95"/>
  <c r="V327" i="95"/>
  <c r="V242" i="95"/>
  <c r="V164" i="95"/>
  <c r="V168" i="95"/>
  <c r="V94" i="95"/>
  <c r="V247" i="95"/>
  <c r="V96" i="95"/>
  <c r="V175" i="95"/>
  <c r="V101" i="95"/>
  <c r="V324" i="95"/>
  <c r="V323" i="95"/>
  <c r="V7" i="95"/>
  <c r="V317" i="95"/>
  <c r="V241" i="95"/>
  <c r="V240" i="95"/>
  <c r="V91" i="95"/>
  <c r="V92" i="95"/>
  <c r="V93" i="95"/>
  <c r="V248" i="95"/>
  <c r="V97" i="95"/>
  <c r="V174" i="95"/>
  <c r="V251" i="95"/>
  <c r="V252" i="95"/>
  <c r="V178" i="95"/>
  <c r="V320" i="95"/>
  <c r="V318" i="95"/>
  <c r="V326" i="95"/>
  <c r="V325" i="95"/>
  <c r="V322" i="95"/>
  <c r="V88" i="95"/>
  <c r="V90" i="95"/>
  <c r="V163" i="95"/>
  <c r="V167" i="95"/>
  <c r="V244" i="95"/>
  <c r="V170" i="95"/>
  <c r="V172" i="95"/>
  <c r="V250" i="95"/>
  <c r="V316" i="95"/>
  <c r="V319" i="95"/>
  <c r="V87" i="95"/>
  <c r="V243" i="95"/>
  <c r="V249" i="95"/>
  <c r="V102" i="95"/>
  <c r="G332" i="94"/>
  <c r="H332" i="94"/>
  <c r="I332" i="94"/>
  <c r="J332" i="94"/>
  <c r="K332" i="94"/>
  <c r="L332" i="94"/>
  <c r="M332" i="94"/>
  <c r="N332" i="94"/>
  <c r="O332" i="94"/>
  <c r="P332" i="94"/>
  <c r="Q332" i="94"/>
  <c r="R332" i="94"/>
  <c r="S332" i="94"/>
  <c r="T332" i="94"/>
  <c r="U332" i="94"/>
  <c r="G408" i="94"/>
  <c r="H408" i="94"/>
  <c r="I408" i="94"/>
  <c r="J408" i="94"/>
  <c r="K408" i="94"/>
  <c r="L408" i="94"/>
  <c r="M408" i="94"/>
  <c r="N408" i="94"/>
  <c r="O408" i="94"/>
  <c r="P408" i="94"/>
  <c r="Q408" i="94"/>
  <c r="R408" i="94"/>
  <c r="S408" i="94"/>
  <c r="T408" i="94"/>
  <c r="V332" i="94"/>
  <c r="U255" i="94"/>
  <c r="Q255" i="94"/>
  <c r="M255" i="94"/>
  <c r="I255" i="94"/>
  <c r="T255" i="94"/>
  <c r="P255" i="94"/>
  <c r="L255" i="94"/>
  <c r="H255" i="94"/>
  <c r="S255" i="94"/>
  <c r="O255" i="94"/>
  <c r="K255" i="94"/>
  <c r="G255" i="94"/>
  <c r="N255" i="94"/>
  <c r="J255" i="94"/>
  <c r="V255" i="94"/>
  <c r="R255" i="94"/>
  <c r="S638" i="94"/>
  <c r="O638" i="94"/>
  <c r="K638" i="94"/>
  <c r="G638" i="94"/>
  <c r="U638" i="94"/>
  <c r="P638" i="94"/>
  <c r="J638" i="94"/>
  <c r="T638" i="94"/>
  <c r="N638" i="94"/>
  <c r="I638" i="94"/>
  <c r="R638" i="94"/>
  <c r="M638" i="94"/>
  <c r="H638" i="94"/>
  <c r="Q638" i="94"/>
  <c r="L638" i="94"/>
  <c r="D639" i="94"/>
  <c r="B639" i="94" s="1"/>
  <c r="D409" i="94"/>
  <c r="B409" i="94" s="1"/>
  <c r="D333" i="94"/>
  <c r="D104" i="94"/>
  <c r="V29" i="94"/>
  <c r="R29" i="94"/>
  <c r="N29" i="94"/>
  <c r="J29" i="94"/>
  <c r="D180" i="94"/>
  <c r="D256" i="94"/>
  <c r="D30" i="94"/>
  <c r="T29" i="94"/>
  <c r="P29" i="94"/>
  <c r="L29" i="94"/>
  <c r="H29" i="94"/>
  <c r="S29" i="94"/>
  <c r="K29" i="94"/>
  <c r="M29" i="94"/>
  <c r="Q29" i="94"/>
  <c r="I29" i="94"/>
  <c r="O29" i="94"/>
  <c r="G29" i="94"/>
  <c r="U29" i="94"/>
  <c r="D560" i="94"/>
  <c r="B560" i="94" s="1"/>
  <c r="T179" i="94"/>
  <c r="P179" i="94"/>
  <c r="L179" i="94"/>
  <c r="H179" i="94"/>
  <c r="R179" i="94"/>
  <c r="M179" i="94"/>
  <c r="G179" i="94"/>
  <c r="V179" i="94"/>
  <c r="Q179" i="94"/>
  <c r="K179" i="94"/>
  <c r="U179" i="94"/>
  <c r="O179" i="94"/>
  <c r="J179" i="94"/>
  <c r="S179" i="94"/>
  <c r="N179" i="94"/>
  <c r="I179" i="94"/>
  <c r="D484" i="94"/>
  <c r="V103" i="94"/>
  <c r="R103" i="94"/>
  <c r="N103" i="94"/>
  <c r="J103" i="94"/>
  <c r="U103" i="94"/>
  <c r="Q103" i="94"/>
  <c r="M103" i="94"/>
  <c r="I103" i="94"/>
  <c r="T103" i="94"/>
  <c r="P103" i="94"/>
  <c r="L103" i="94"/>
  <c r="H103" i="94"/>
  <c r="S103" i="94"/>
  <c r="O103" i="94"/>
  <c r="K103" i="94"/>
  <c r="G103" i="94"/>
  <c r="G559" i="94"/>
  <c r="H559" i="94"/>
  <c r="I559" i="94"/>
  <c r="J559" i="94"/>
  <c r="K559" i="94"/>
  <c r="L559" i="94"/>
  <c r="M559" i="94"/>
  <c r="N559" i="94"/>
  <c r="O559" i="94"/>
  <c r="P559" i="94"/>
  <c r="Q559" i="94"/>
  <c r="R559" i="94"/>
  <c r="S559" i="94"/>
  <c r="T559" i="94"/>
  <c r="O5" i="92"/>
  <c r="N152" i="91"/>
  <c r="R151" i="91"/>
  <c r="S4" i="92"/>
  <c r="X932" i="95" l="1"/>
  <c r="X933" i="95"/>
  <c r="X907" i="95"/>
  <c r="X936" i="95"/>
  <c r="X911" i="95"/>
  <c r="X882" i="95"/>
  <c r="X908" i="95"/>
  <c r="X883" i="95"/>
  <c r="X833" i="95"/>
  <c r="X857" i="95"/>
  <c r="X858" i="95"/>
  <c r="X832" i="95"/>
  <c r="X886" i="95"/>
  <c r="X811" i="95"/>
  <c r="X861" i="95"/>
  <c r="X836" i="95"/>
  <c r="X808" i="95"/>
  <c r="X783" i="95"/>
  <c r="X807" i="95"/>
  <c r="X782" i="95"/>
  <c r="X757" i="95"/>
  <c r="X786" i="95"/>
  <c r="X761" i="95"/>
  <c r="X758" i="95"/>
  <c r="X933" i="94"/>
  <c r="X932" i="94"/>
  <c r="X936" i="94"/>
  <c r="X907" i="94"/>
  <c r="X908" i="94"/>
  <c r="X882" i="94"/>
  <c r="X911" i="94"/>
  <c r="X883" i="94"/>
  <c r="X886" i="94"/>
  <c r="X857" i="94"/>
  <c r="X861" i="94"/>
  <c r="X836" i="94"/>
  <c r="X832" i="94"/>
  <c r="X858" i="94"/>
  <c r="X808" i="94"/>
  <c r="X807" i="94"/>
  <c r="X833" i="94"/>
  <c r="X811" i="94"/>
  <c r="X786" i="94"/>
  <c r="X757" i="94"/>
  <c r="X782" i="94"/>
  <c r="X758" i="94"/>
  <c r="X783" i="94"/>
  <c r="X761" i="94"/>
  <c r="W966" i="94"/>
  <c r="W963" i="94"/>
  <c r="W963" i="95"/>
  <c r="W962" i="94"/>
  <c r="W966" i="95"/>
  <c r="W962" i="95"/>
  <c r="X707" i="94"/>
  <c r="W710" i="94"/>
  <c r="X711" i="94"/>
  <c r="X708" i="94"/>
  <c r="X707" i="95"/>
  <c r="W710" i="95"/>
  <c r="X708" i="95"/>
  <c r="X711" i="95"/>
  <c r="W321" i="94"/>
  <c r="W177" i="94"/>
  <c r="V103" i="95"/>
  <c r="V473" i="94"/>
  <c r="V255" i="95"/>
  <c r="V179" i="95"/>
  <c r="W87" i="94"/>
  <c r="W175" i="94"/>
  <c r="W243" i="94"/>
  <c r="W96" i="94"/>
  <c r="W327" i="94"/>
  <c r="V471" i="94"/>
  <c r="W245" i="94"/>
  <c r="V332" i="95"/>
  <c r="W102" i="94"/>
  <c r="W98" i="94"/>
  <c r="W244" i="94"/>
  <c r="W163" i="94"/>
  <c r="W316" i="94"/>
  <c r="W176" i="94"/>
  <c r="W173" i="94"/>
  <c r="W95" i="94"/>
  <c r="W168" i="94"/>
  <c r="W241" i="94"/>
  <c r="W240" i="94"/>
  <c r="W329" i="94"/>
  <c r="W320" i="94"/>
  <c r="W178" i="94"/>
  <c r="W252" i="94"/>
  <c r="W247" i="94"/>
  <c r="W166" i="94"/>
  <c r="W323" i="94"/>
  <c r="W29" i="94"/>
  <c r="W99" i="94"/>
  <c r="W248" i="94"/>
  <c r="W246" i="94"/>
  <c r="W167" i="94"/>
  <c r="W239" i="94"/>
  <c r="W322" i="94"/>
  <c r="W330" i="94"/>
  <c r="V29" i="95"/>
  <c r="W179" i="94"/>
  <c r="W101" i="94"/>
  <c r="W251" i="94"/>
  <c r="W174" i="94"/>
  <c r="W97" i="94"/>
  <c r="W171" i="94"/>
  <c r="W94" i="94"/>
  <c r="W169" i="94"/>
  <c r="W91" i="94"/>
  <c r="W242" i="94"/>
  <c r="W165" i="94"/>
  <c r="W164" i="94"/>
  <c r="X9" i="94"/>
  <c r="W318" i="94"/>
  <c r="W325" i="94"/>
  <c r="W331" i="94"/>
  <c r="W328" i="94"/>
  <c r="W254" i="94"/>
  <c r="V477" i="94"/>
  <c r="W103" i="94"/>
  <c r="W253" i="94"/>
  <c r="W100" i="94"/>
  <c r="W250" i="94"/>
  <c r="W249" i="94"/>
  <c r="W172" i="94"/>
  <c r="W170" i="94"/>
  <c r="W93" i="94"/>
  <c r="W92" i="94"/>
  <c r="W90" i="94"/>
  <c r="W89" i="94"/>
  <c r="W88" i="94"/>
  <c r="W7" i="94"/>
  <c r="W317" i="94"/>
  <c r="W319" i="94"/>
  <c r="W326" i="94"/>
  <c r="W324" i="94"/>
  <c r="W255" i="94"/>
  <c r="V475" i="94"/>
  <c r="V408" i="94"/>
  <c r="V472" i="94"/>
  <c r="V409" i="94"/>
  <c r="V470" i="94"/>
  <c r="V476" i="94"/>
  <c r="V560" i="94"/>
  <c r="V638" i="94"/>
  <c r="V474" i="94"/>
  <c r="V479" i="94"/>
  <c r="V469" i="94"/>
  <c r="V478" i="94"/>
  <c r="V468" i="94"/>
  <c r="H482" i="95"/>
  <c r="I483" i="94"/>
  <c r="H483" i="94"/>
  <c r="P482" i="95"/>
  <c r="G482" i="95"/>
  <c r="N482" i="95"/>
  <c r="Q483" i="94"/>
  <c r="N483" i="94"/>
  <c r="T483" i="94"/>
  <c r="M483" i="94"/>
  <c r="R483" i="94"/>
  <c r="L483" i="94"/>
  <c r="O482" i="95"/>
  <c r="J482" i="95"/>
  <c r="L482" i="95"/>
  <c r="K482" i="95"/>
  <c r="Q482" i="95"/>
  <c r="P483" i="94"/>
  <c r="J483" i="94"/>
  <c r="S483" i="94"/>
  <c r="O483" i="94"/>
  <c r="K483" i="94"/>
  <c r="G483" i="94"/>
  <c r="B484" i="94"/>
  <c r="V484" i="94" s="1"/>
  <c r="F22" i="90"/>
  <c r="S482" i="95"/>
  <c r="R482" i="95"/>
  <c r="M482" i="95"/>
  <c r="I482" i="95"/>
  <c r="B483" i="95"/>
  <c r="H483" i="95" s="1"/>
  <c r="J21" i="90"/>
  <c r="J559" i="95"/>
  <c r="N559" i="95"/>
  <c r="R559" i="95"/>
  <c r="M559" i="95"/>
  <c r="G559" i="95"/>
  <c r="K559" i="95"/>
  <c r="O559" i="95"/>
  <c r="S559" i="95"/>
  <c r="H559" i="95"/>
  <c r="I559" i="95"/>
  <c r="L559" i="95"/>
  <c r="P559" i="95"/>
  <c r="Q559" i="95"/>
  <c r="T559" i="95"/>
  <c r="G408" i="95"/>
  <c r="K408" i="95"/>
  <c r="O408" i="95"/>
  <c r="S408" i="95"/>
  <c r="J408" i="95"/>
  <c r="H408" i="95"/>
  <c r="L408" i="95"/>
  <c r="P408" i="95"/>
  <c r="N408" i="95"/>
  <c r="I408" i="95"/>
  <c r="M408" i="95"/>
  <c r="Q408" i="95"/>
  <c r="R408" i="95"/>
  <c r="T408" i="95"/>
  <c r="G179" i="95"/>
  <c r="Q179" i="95"/>
  <c r="P179" i="95"/>
  <c r="J179" i="95"/>
  <c r="I179" i="95"/>
  <c r="S179" i="95"/>
  <c r="R179" i="95"/>
  <c r="L179" i="95"/>
  <c r="N179" i="95"/>
  <c r="K179" i="95"/>
  <c r="U179" i="95"/>
  <c r="O179" i="95"/>
  <c r="M179" i="95"/>
  <c r="T179" i="95"/>
  <c r="D560" i="95"/>
  <c r="B560" i="95" s="1"/>
  <c r="V560" i="95" s="1"/>
  <c r="H179" i="95"/>
  <c r="P103" i="95"/>
  <c r="M103" i="95"/>
  <c r="K103" i="95"/>
  <c r="N103" i="95"/>
  <c r="T103" i="95"/>
  <c r="R103" i="95"/>
  <c r="L103" i="95"/>
  <c r="G103" i="95"/>
  <c r="O103" i="95"/>
  <c r="S103" i="95"/>
  <c r="J103" i="95"/>
  <c r="D484" i="95"/>
  <c r="H103" i="95"/>
  <c r="Q103" i="95"/>
  <c r="I103" i="95"/>
  <c r="U103" i="95"/>
  <c r="R255" i="95"/>
  <c r="P255" i="95"/>
  <c r="I255" i="95"/>
  <c r="G255" i="95"/>
  <c r="O255" i="95"/>
  <c r="N255" i="95"/>
  <c r="K255" i="95"/>
  <c r="S255" i="95"/>
  <c r="M255" i="95"/>
  <c r="U255" i="95"/>
  <c r="Q255" i="95"/>
  <c r="J255" i="95"/>
  <c r="T255" i="95"/>
  <c r="H255" i="95"/>
  <c r="L255" i="95"/>
  <c r="D256" i="95"/>
  <c r="J29" i="95"/>
  <c r="G29" i="95"/>
  <c r="P29" i="95"/>
  <c r="T29" i="95"/>
  <c r="D333" i="95"/>
  <c r="U29" i="95"/>
  <c r="M29" i="95"/>
  <c r="D180" i="95"/>
  <c r="D409" i="95"/>
  <c r="B409" i="95" s="1"/>
  <c r="V409" i="95" s="1"/>
  <c r="S29" i="95"/>
  <c r="K29" i="95"/>
  <c r="O29" i="95"/>
  <c r="L29" i="95"/>
  <c r="D639" i="95"/>
  <c r="B639" i="95" s="1"/>
  <c r="R29" i="95"/>
  <c r="Q29" i="95"/>
  <c r="H29" i="95"/>
  <c r="D104" i="95"/>
  <c r="I29" i="95"/>
  <c r="N29" i="95"/>
  <c r="D30" i="95"/>
  <c r="W333" i="94"/>
  <c r="U559" i="95"/>
  <c r="J332" i="95"/>
  <c r="N332" i="95"/>
  <c r="R332" i="95"/>
  <c r="M332" i="95"/>
  <c r="G332" i="95"/>
  <c r="K332" i="95"/>
  <c r="O332" i="95"/>
  <c r="S332" i="95"/>
  <c r="Q332" i="95"/>
  <c r="I332" i="95"/>
  <c r="L332" i="95"/>
  <c r="P332" i="95"/>
  <c r="T332" i="95"/>
  <c r="H332" i="95"/>
  <c r="U332" i="95"/>
  <c r="N638" i="95"/>
  <c r="I638" i="95"/>
  <c r="P638" i="95"/>
  <c r="K638" i="95"/>
  <c r="H638" i="95"/>
  <c r="J638" i="95"/>
  <c r="S638" i="95"/>
  <c r="L638" i="95"/>
  <c r="O638" i="95"/>
  <c r="T638" i="95"/>
  <c r="M638" i="95"/>
  <c r="G638" i="95"/>
  <c r="R638" i="95"/>
  <c r="Q638" i="95"/>
  <c r="V478" i="95"/>
  <c r="V408" i="95"/>
  <c r="V469" i="95"/>
  <c r="V638" i="95"/>
  <c r="V474" i="95"/>
  <c r="V479" i="95"/>
  <c r="V476" i="95"/>
  <c r="V470" i="95"/>
  <c r="V475" i="95"/>
  <c r="V472" i="95"/>
  <c r="V477" i="95"/>
  <c r="V471" i="95"/>
  <c r="V468" i="95"/>
  <c r="V473" i="95"/>
  <c r="W102" i="95"/>
  <c r="W178" i="95"/>
  <c r="W254" i="95"/>
  <c r="W327" i="95"/>
  <c r="W322" i="95"/>
  <c r="W320" i="95"/>
  <c r="W321" i="95"/>
  <c r="W239" i="95"/>
  <c r="W163" i="95"/>
  <c r="W240" i="95"/>
  <c r="W167" i="95"/>
  <c r="W169" i="95"/>
  <c r="W170" i="95"/>
  <c r="W95" i="95"/>
  <c r="W172" i="95"/>
  <c r="W249" i="95"/>
  <c r="W250" i="95"/>
  <c r="W99" i="95"/>
  <c r="W252" i="95"/>
  <c r="W101" i="95"/>
  <c r="W319" i="95"/>
  <c r="W318" i="95"/>
  <c r="W324" i="95"/>
  <c r="W87" i="95"/>
  <c r="W164" i="95"/>
  <c r="W247" i="95"/>
  <c r="W173" i="95"/>
  <c r="W176" i="95"/>
  <c r="W255" i="95"/>
  <c r="W328" i="95"/>
  <c r="W330" i="95"/>
  <c r="W7" i="95"/>
  <c r="W88" i="95"/>
  <c r="W89" i="95"/>
  <c r="W91" i="95"/>
  <c r="W244" i="95"/>
  <c r="W93" i="95"/>
  <c r="W96" i="95"/>
  <c r="W251" i="95"/>
  <c r="W323" i="95"/>
  <c r="W317" i="95"/>
  <c r="W325" i="95"/>
  <c r="X9" i="95"/>
  <c r="W316" i="95"/>
  <c r="W166" i="95"/>
  <c r="W90" i="95"/>
  <c r="W165" i="95"/>
  <c r="W168" i="95"/>
  <c r="W245" i="95"/>
  <c r="W94" i="95"/>
  <c r="W171" i="95"/>
  <c r="W97" i="95"/>
  <c r="W174" i="95"/>
  <c r="W100" i="95"/>
  <c r="W177" i="95"/>
  <c r="W179" i="95"/>
  <c r="W242" i="95"/>
  <c r="W243" i="95"/>
  <c r="W246" i="95"/>
  <c r="W248" i="95"/>
  <c r="W98" i="95"/>
  <c r="W175" i="95"/>
  <c r="W253" i="95"/>
  <c r="W29" i="95"/>
  <c r="W331" i="95"/>
  <c r="W326" i="95"/>
  <c r="W329" i="95"/>
  <c r="W241" i="95"/>
  <c r="W92" i="95"/>
  <c r="W103" i="95"/>
  <c r="D561" i="94"/>
  <c r="B561" i="94" s="1"/>
  <c r="T180" i="94"/>
  <c r="P180" i="94"/>
  <c r="L180" i="94"/>
  <c r="H180" i="94"/>
  <c r="W180" i="94"/>
  <c r="R180" i="94"/>
  <c r="M180" i="94"/>
  <c r="G180" i="94"/>
  <c r="V180" i="94"/>
  <c r="Q180" i="94"/>
  <c r="K180" i="94"/>
  <c r="U180" i="94"/>
  <c r="O180" i="94"/>
  <c r="J180" i="94"/>
  <c r="S180" i="94"/>
  <c r="N180" i="94"/>
  <c r="I180" i="94"/>
  <c r="V639" i="94"/>
  <c r="R639" i="94"/>
  <c r="N639" i="94"/>
  <c r="J639" i="94"/>
  <c r="T639" i="94"/>
  <c r="O639" i="94"/>
  <c r="I639" i="94"/>
  <c r="S639" i="94"/>
  <c r="M639" i="94"/>
  <c r="H639" i="94"/>
  <c r="Q639" i="94"/>
  <c r="L639" i="94"/>
  <c r="G639" i="94"/>
  <c r="P639" i="94"/>
  <c r="K639" i="94"/>
  <c r="U639" i="94"/>
  <c r="G409" i="94"/>
  <c r="H409" i="94"/>
  <c r="I409" i="94"/>
  <c r="J409" i="94"/>
  <c r="K409" i="94"/>
  <c r="L409" i="94"/>
  <c r="M409" i="94"/>
  <c r="N409" i="94"/>
  <c r="O409" i="94"/>
  <c r="P409" i="94"/>
  <c r="Q409" i="94"/>
  <c r="R409" i="94"/>
  <c r="S409" i="94"/>
  <c r="T409" i="94"/>
  <c r="U409" i="94"/>
  <c r="D485" i="94"/>
  <c r="V104" i="94"/>
  <c r="R104" i="94"/>
  <c r="N104" i="94"/>
  <c r="J104" i="94"/>
  <c r="U104" i="94"/>
  <c r="Q104" i="94"/>
  <c r="M104" i="94"/>
  <c r="I104" i="94"/>
  <c r="T104" i="94"/>
  <c r="P104" i="94"/>
  <c r="L104" i="94"/>
  <c r="H104" i="94"/>
  <c r="S104" i="94"/>
  <c r="O104" i="94"/>
  <c r="K104" i="94"/>
  <c r="W104" i="94"/>
  <c r="G104" i="94"/>
  <c r="G560" i="94"/>
  <c r="H560" i="94"/>
  <c r="I560" i="94"/>
  <c r="J560" i="94"/>
  <c r="K560" i="94"/>
  <c r="L560" i="94"/>
  <c r="M560" i="94"/>
  <c r="N560" i="94"/>
  <c r="O560" i="94"/>
  <c r="P560" i="94"/>
  <c r="Q560" i="94"/>
  <c r="R560" i="94"/>
  <c r="S560" i="94"/>
  <c r="T560" i="94"/>
  <c r="U560" i="94"/>
  <c r="U256" i="94"/>
  <c r="Q256" i="94"/>
  <c r="M256" i="94"/>
  <c r="I256" i="94"/>
  <c r="T256" i="94"/>
  <c r="P256" i="94"/>
  <c r="L256" i="94"/>
  <c r="H256" i="94"/>
  <c r="W256" i="94"/>
  <c r="S256" i="94"/>
  <c r="O256" i="94"/>
  <c r="K256" i="94"/>
  <c r="G256" i="94"/>
  <c r="N256" i="94"/>
  <c r="J256" i="94"/>
  <c r="V256" i="94"/>
  <c r="R256" i="94"/>
  <c r="D640" i="94"/>
  <c r="B640" i="94" s="1"/>
  <c r="D410" i="94"/>
  <c r="B410" i="94" s="1"/>
  <c r="D334" i="94"/>
  <c r="D105" i="94"/>
  <c r="W30" i="94"/>
  <c r="S30" i="94"/>
  <c r="O30" i="94"/>
  <c r="K30" i="94"/>
  <c r="G30" i="94"/>
  <c r="D181" i="94"/>
  <c r="D257" i="94"/>
  <c r="U30" i="94"/>
  <c r="Q30" i="94"/>
  <c r="M30" i="94"/>
  <c r="I30" i="94"/>
  <c r="D31" i="94"/>
  <c r="T30" i="94"/>
  <c r="L30" i="94"/>
  <c r="N30" i="94"/>
  <c r="R30" i="94"/>
  <c r="J30" i="94"/>
  <c r="V30" i="94"/>
  <c r="P30" i="94"/>
  <c r="H30" i="94"/>
  <c r="G333" i="94"/>
  <c r="H333" i="94"/>
  <c r="I333" i="94"/>
  <c r="J333" i="94"/>
  <c r="K333" i="94"/>
  <c r="L333" i="94"/>
  <c r="M333" i="94"/>
  <c r="N333" i="94"/>
  <c r="O333" i="94"/>
  <c r="P333" i="94"/>
  <c r="Q333" i="94"/>
  <c r="R333" i="94"/>
  <c r="S333" i="94"/>
  <c r="T333" i="94"/>
  <c r="U333" i="94"/>
  <c r="V333" i="94"/>
  <c r="O152" i="91"/>
  <c r="P5" i="92"/>
  <c r="S151" i="91"/>
  <c r="T4" i="92"/>
  <c r="X241" i="94" l="1"/>
  <c r="Y932" i="94"/>
  <c r="Y936" i="94"/>
  <c r="Y933" i="94"/>
  <c r="Y911" i="94"/>
  <c r="Y907" i="94"/>
  <c r="Y908" i="94"/>
  <c r="Y886" i="94"/>
  <c r="Y882" i="94"/>
  <c r="Y858" i="94"/>
  <c r="Y883" i="94"/>
  <c r="Y857" i="94"/>
  <c r="Y833" i="94"/>
  <c r="Y836" i="94"/>
  <c r="Y861" i="94"/>
  <c r="Y832" i="94"/>
  <c r="Y811" i="94"/>
  <c r="Y808" i="94"/>
  <c r="Y782" i="94"/>
  <c r="Y807" i="94"/>
  <c r="Y783" i="94"/>
  <c r="Y786" i="94"/>
  <c r="Y761" i="94"/>
  <c r="Y736" i="94"/>
  <c r="Y758" i="94"/>
  <c r="X735" i="94"/>
  <c r="Y757" i="94"/>
  <c r="Y732" i="94"/>
  <c r="Y733" i="94"/>
  <c r="Y932" i="95"/>
  <c r="Y936" i="95"/>
  <c r="Y933" i="95"/>
  <c r="Y907" i="95"/>
  <c r="Y882" i="95"/>
  <c r="Y908" i="95"/>
  <c r="Y883" i="95"/>
  <c r="Y911" i="95"/>
  <c r="Y886" i="95"/>
  <c r="Y858" i="95"/>
  <c r="Y833" i="95"/>
  <c r="Y861" i="95"/>
  <c r="Y836" i="95"/>
  <c r="Y857" i="95"/>
  <c r="Y832" i="95"/>
  <c r="Y807" i="95"/>
  <c r="Y811" i="95"/>
  <c r="Y757" i="95"/>
  <c r="Y808" i="95"/>
  <c r="Y783" i="95"/>
  <c r="Y786" i="95"/>
  <c r="Y758" i="95"/>
  <c r="Y782" i="95"/>
  <c r="Y736" i="95"/>
  <c r="X735" i="95"/>
  <c r="Y732" i="95"/>
  <c r="Y761" i="95"/>
  <c r="Y733" i="95"/>
  <c r="Y708" i="94"/>
  <c r="X710" i="94"/>
  <c r="Y711" i="94"/>
  <c r="Y707" i="94"/>
  <c r="Y707" i="95"/>
  <c r="X710" i="95"/>
  <c r="Y711" i="95"/>
  <c r="Y708" i="95"/>
  <c r="X179" i="94"/>
  <c r="X175" i="94"/>
  <c r="X97" i="94"/>
  <c r="W180" i="95"/>
  <c r="W256" i="95"/>
  <c r="X318" i="94"/>
  <c r="Y9" i="94"/>
  <c r="X170" i="94"/>
  <c r="X178" i="94"/>
  <c r="X91" i="94"/>
  <c r="X327" i="94"/>
  <c r="W104" i="95"/>
  <c r="V639" i="95"/>
  <c r="W468" i="94"/>
  <c r="X254" i="94"/>
  <c r="X96" i="94"/>
  <c r="X167" i="94"/>
  <c r="X7" i="94"/>
  <c r="X479" i="94" s="1"/>
  <c r="X331" i="94"/>
  <c r="X180" i="94"/>
  <c r="X30" i="94"/>
  <c r="X256" i="94"/>
  <c r="X177" i="94"/>
  <c r="X98" i="94"/>
  <c r="X95" i="94"/>
  <c r="X93" i="94"/>
  <c r="X90" i="94"/>
  <c r="X164" i="94"/>
  <c r="X332" i="94"/>
  <c r="X325" i="94"/>
  <c r="X99" i="94"/>
  <c r="X94" i="94"/>
  <c r="X88" i="94"/>
  <c r="X324" i="94"/>
  <c r="X104" i="94"/>
  <c r="X100" i="94"/>
  <c r="X174" i="94"/>
  <c r="X247" i="94"/>
  <c r="X244" i="94"/>
  <c r="X166" i="94"/>
  <c r="X163" i="94"/>
  <c r="X317" i="94"/>
  <c r="X330" i="94"/>
  <c r="W469" i="94"/>
  <c r="W475" i="94"/>
  <c r="W479" i="94"/>
  <c r="X255" i="94"/>
  <c r="X253" i="94"/>
  <c r="X176" i="94"/>
  <c r="X251" i="94"/>
  <c r="X249" i="94"/>
  <c r="X248" i="94"/>
  <c r="X171" i="94"/>
  <c r="X169" i="94"/>
  <c r="X92" i="94"/>
  <c r="X243" i="94"/>
  <c r="X89" i="94"/>
  <c r="X240" i="94"/>
  <c r="X239" i="94"/>
  <c r="X326" i="94"/>
  <c r="X322" i="94"/>
  <c r="X329" i="94"/>
  <c r="X319" i="94"/>
  <c r="W409" i="94"/>
  <c r="X102" i="94"/>
  <c r="X101" i="94"/>
  <c r="X252" i="94"/>
  <c r="X250" i="94"/>
  <c r="X173" i="94"/>
  <c r="X172" i="94"/>
  <c r="X246" i="94"/>
  <c r="X245" i="94"/>
  <c r="X168" i="94"/>
  <c r="X242" i="94"/>
  <c r="X165" i="94"/>
  <c r="X87" i="94"/>
  <c r="X321" i="94"/>
  <c r="X316" i="94"/>
  <c r="X328" i="94"/>
  <c r="X320" i="94"/>
  <c r="X323" i="94"/>
  <c r="W470" i="94"/>
  <c r="W476" i="94"/>
  <c r="W639" i="94"/>
  <c r="W474" i="94"/>
  <c r="W561" i="94"/>
  <c r="W30" i="95"/>
  <c r="W333" i="95"/>
  <c r="X103" i="94"/>
  <c r="W477" i="94"/>
  <c r="W471" i="94"/>
  <c r="W472" i="94"/>
  <c r="W473" i="94"/>
  <c r="W478" i="94"/>
  <c r="U483" i="95"/>
  <c r="M483" i="95"/>
  <c r="R483" i="95"/>
  <c r="T484" i="94"/>
  <c r="N483" i="95"/>
  <c r="K483" i="95"/>
  <c r="I483" i="95"/>
  <c r="J483" i="95"/>
  <c r="L483" i="95"/>
  <c r="L484" i="94"/>
  <c r="Q484" i="94"/>
  <c r="P484" i="94"/>
  <c r="H484" i="94"/>
  <c r="I484" i="94"/>
  <c r="U484" i="94"/>
  <c r="M484" i="94"/>
  <c r="T483" i="95"/>
  <c r="Q483" i="95"/>
  <c r="P483" i="95"/>
  <c r="S484" i="94"/>
  <c r="O484" i="94"/>
  <c r="K484" i="94"/>
  <c r="G484" i="94"/>
  <c r="R484" i="94"/>
  <c r="N484" i="94"/>
  <c r="J484" i="94"/>
  <c r="B485" i="94"/>
  <c r="W485" i="94" s="1"/>
  <c r="F23" i="90"/>
  <c r="B484" i="95"/>
  <c r="S484" i="95" s="1"/>
  <c r="J22" i="90"/>
  <c r="O483" i="95"/>
  <c r="G483" i="95"/>
  <c r="S483" i="95"/>
  <c r="P104" i="95"/>
  <c r="M104" i="95"/>
  <c r="K104" i="95"/>
  <c r="U104" i="95"/>
  <c r="T104" i="95"/>
  <c r="I104" i="95"/>
  <c r="L104" i="95"/>
  <c r="G104" i="95"/>
  <c r="V104" i="95"/>
  <c r="N104" i="95"/>
  <c r="R104" i="95"/>
  <c r="D485" i="95"/>
  <c r="H104" i="95"/>
  <c r="Q104" i="95"/>
  <c r="O104" i="95"/>
  <c r="S104" i="95"/>
  <c r="J104" i="95"/>
  <c r="U639" i="95"/>
  <c r="S639" i="95"/>
  <c r="L639" i="95"/>
  <c r="T639" i="95"/>
  <c r="I639" i="95"/>
  <c r="K639" i="95"/>
  <c r="Q639" i="95"/>
  <c r="N639" i="95"/>
  <c r="G639" i="95"/>
  <c r="P639" i="95"/>
  <c r="R639" i="95"/>
  <c r="M639" i="95"/>
  <c r="H639" i="95"/>
  <c r="O639" i="95"/>
  <c r="J639" i="95"/>
  <c r="H560" i="95"/>
  <c r="L560" i="95"/>
  <c r="P560" i="95"/>
  <c r="T560" i="95"/>
  <c r="K560" i="95"/>
  <c r="I560" i="95"/>
  <c r="M560" i="95"/>
  <c r="Q560" i="95"/>
  <c r="O560" i="95"/>
  <c r="J560" i="95"/>
  <c r="N560" i="95"/>
  <c r="R560" i="95"/>
  <c r="G560" i="95"/>
  <c r="S560" i="95"/>
  <c r="U560" i="95"/>
  <c r="G484" i="95"/>
  <c r="D181" i="95"/>
  <c r="G30" i="95"/>
  <c r="H30" i="95"/>
  <c r="Q30" i="95"/>
  <c r="P30" i="95"/>
  <c r="K30" i="95"/>
  <c r="U30" i="95"/>
  <c r="N30" i="95"/>
  <c r="D640" i="95"/>
  <c r="B640" i="95" s="1"/>
  <c r="S30" i="95"/>
  <c r="D334" i="95"/>
  <c r="T30" i="95"/>
  <c r="L30" i="95"/>
  <c r="J30" i="95"/>
  <c r="D257" i="95"/>
  <c r="V30" i="95"/>
  <c r="D410" i="95"/>
  <c r="B410" i="95" s="1"/>
  <c r="W410" i="95" s="1"/>
  <c r="O30" i="95"/>
  <c r="R30" i="95"/>
  <c r="I30" i="95"/>
  <c r="D105" i="95"/>
  <c r="D31" i="95"/>
  <c r="M30" i="95"/>
  <c r="I409" i="95"/>
  <c r="M409" i="95"/>
  <c r="Q409" i="95"/>
  <c r="P409" i="95"/>
  <c r="J409" i="95"/>
  <c r="N409" i="95"/>
  <c r="R409" i="95"/>
  <c r="L409" i="95"/>
  <c r="G409" i="95"/>
  <c r="K409" i="95"/>
  <c r="O409" i="95"/>
  <c r="S409" i="95"/>
  <c r="H409" i="95"/>
  <c r="T409" i="95"/>
  <c r="U409" i="95"/>
  <c r="H333" i="95"/>
  <c r="M333" i="95"/>
  <c r="Q333" i="95"/>
  <c r="U333" i="95"/>
  <c r="L333" i="95"/>
  <c r="T333" i="95"/>
  <c r="J333" i="95"/>
  <c r="N333" i="95"/>
  <c r="R333" i="95"/>
  <c r="I333" i="95"/>
  <c r="G333" i="95"/>
  <c r="K333" i="95"/>
  <c r="O333" i="95"/>
  <c r="S333" i="95"/>
  <c r="P333" i="95"/>
  <c r="V333" i="95"/>
  <c r="X334" i="94"/>
  <c r="S180" i="95"/>
  <c r="R180" i="95"/>
  <c r="Q180" i="95"/>
  <c r="P180" i="95"/>
  <c r="I180" i="95"/>
  <c r="O180" i="95"/>
  <c r="M180" i="95"/>
  <c r="L180" i="95"/>
  <c r="N180" i="95"/>
  <c r="D561" i="95"/>
  <c r="B561" i="95" s="1"/>
  <c r="W561" i="95" s="1"/>
  <c r="K180" i="95"/>
  <c r="H180" i="95"/>
  <c r="T180" i="95"/>
  <c r="U180" i="95"/>
  <c r="G180" i="95"/>
  <c r="J180" i="95"/>
  <c r="V180" i="95"/>
  <c r="N256" i="95"/>
  <c r="K256" i="95"/>
  <c r="S256" i="95"/>
  <c r="M256" i="95"/>
  <c r="R256" i="95"/>
  <c r="G256" i="95"/>
  <c r="J256" i="95"/>
  <c r="T256" i="95"/>
  <c r="H256" i="95"/>
  <c r="L256" i="95"/>
  <c r="I256" i="95"/>
  <c r="U256" i="95"/>
  <c r="O256" i="95"/>
  <c r="Q256" i="95"/>
  <c r="P256" i="95"/>
  <c r="V256" i="95"/>
  <c r="W473" i="95"/>
  <c r="W478" i="95"/>
  <c r="W471" i="95"/>
  <c r="W476" i="95"/>
  <c r="W469" i="95"/>
  <c r="W474" i="95"/>
  <c r="W472" i="95"/>
  <c r="W470" i="95"/>
  <c r="W479" i="95"/>
  <c r="W468" i="95"/>
  <c r="W639" i="95"/>
  <c r="W477" i="95"/>
  <c r="W409" i="95"/>
  <c r="W475" i="95"/>
  <c r="X103" i="95"/>
  <c r="X255" i="95"/>
  <c r="X326" i="95"/>
  <c r="X332" i="95"/>
  <c r="X324" i="95"/>
  <c r="X239" i="95"/>
  <c r="X90" i="95"/>
  <c r="X89" i="95"/>
  <c r="X243" i="95"/>
  <c r="X171" i="95"/>
  <c r="X96" i="95"/>
  <c r="X249" i="95"/>
  <c r="X174" i="95"/>
  <c r="X252" i="95"/>
  <c r="X101" i="95"/>
  <c r="X102" i="95"/>
  <c r="X322" i="95"/>
  <c r="X327" i="95"/>
  <c r="X325" i="95"/>
  <c r="X317" i="95"/>
  <c r="Y9" i="95"/>
  <c r="X87" i="95"/>
  <c r="X164" i="95"/>
  <c r="X241" i="95"/>
  <c r="X244" i="95"/>
  <c r="X93" i="95"/>
  <c r="X94" i="95"/>
  <c r="X248" i="95"/>
  <c r="X175" i="95"/>
  <c r="X177" i="95"/>
  <c r="X254" i="95"/>
  <c r="X30" i="95"/>
  <c r="X318" i="95"/>
  <c r="X321" i="95"/>
  <c r="X319" i="95"/>
  <c r="X323" i="95"/>
  <c r="X328" i="95"/>
  <c r="X7" i="95"/>
  <c r="X88" i="95"/>
  <c r="X165" i="95"/>
  <c r="X166" i="95"/>
  <c r="X91" i="95"/>
  <c r="X245" i="95"/>
  <c r="X246" i="95"/>
  <c r="X247" i="95"/>
  <c r="X172" i="95"/>
  <c r="X97" i="95"/>
  <c r="X250" i="95"/>
  <c r="X251" i="95"/>
  <c r="X176" i="95"/>
  <c r="X253" i="95"/>
  <c r="X179" i="95"/>
  <c r="X180" i="95"/>
  <c r="X104" i="95"/>
  <c r="X330" i="95"/>
  <c r="X316" i="95"/>
  <c r="X331" i="95"/>
  <c r="X329" i="95"/>
  <c r="X320" i="95"/>
  <c r="X240" i="95"/>
  <c r="X163" i="95"/>
  <c r="X242" i="95"/>
  <c r="X167" i="95"/>
  <c r="X92" i="95"/>
  <c r="X168" i="95"/>
  <c r="X169" i="95"/>
  <c r="X170" i="95"/>
  <c r="X95" i="95"/>
  <c r="X173" i="95"/>
  <c r="X98" i="95"/>
  <c r="X99" i="95"/>
  <c r="X100" i="95"/>
  <c r="X178" i="95"/>
  <c r="X256" i="95"/>
  <c r="G410" i="94"/>
  <c r="H410" i="94"/>
  <c r="I410" i="94"/>
  <c r="J410" i="94"/>
  <c r="K410" i="94"/>
  <c r="L410" i="94"/>
  <c r="M410" i="94"/>
  <c r="N410" i="94"/>
  <c r="O410" i="94"/>
  <c r="P410" i="94"/>
  <c r="Q410" i="94"/>
  <c r="R410" i="94"/>
  <c r="S410" i="94"/>
  <c r="T410" i="94"/>
  <c r="U410" i="94"/>
  <c r="V410" i="94"/>
  <c r="U257" i="94"/>
  <c r="Q257" i="94"/>
  <c r="M257" i="94"/>
  <c r="I257" i="94"/>
  <c r="X257" i="94"/>
  <c r="T257" i="94"/>
  <c r="P257" i="94"/>
  <c r="L257" i="94"/>
  <c r="H257" i="94"/>
  <c r="W257" i="94"/>
  <c r="S257" i="94"/>
  <c r="O257" i="94"/>
  <c r="K257" i="94"/>
  <c r="G257" i="94"/>
  <c r="N257" i="94"/>
  <c r="J257" i="94"/>
  <c r="V257" i="94"/>
  <c r="R257" i="94"/>
  <c r="D562" i="94"/>
  <c r="B562" i="94" s="1"/>
  <c r="X181" i="94"/>
  <c r="T181" i="94"/>
  <c r="P181" i="94"/>
  <c r="L181" i="94"/>
  <c r="H181" i="94"/>
  <c r="W181" i="94"/>
  <c r="R181" i="94"/>
  <c r="M181" i="94"/>
  <c r="G181" i="94"/>
  <c r="V181" i="94"/>
  <c r="Q181" i="94"/>
  <c r="K181" i="94"/>
  <c r="U181" i="94"/>
  <c r="O181" i="94"/>
  <c r="J181" i="94"/>
  <c r="S181" i="94"/>
  <c r="N181" i="94"/>
  <c r="I181" i="94"/>
  <c r="D486" i="94"/>
  <c r="V105" i="94"/>
  <c r="R105" i="94"/>
  <c r="N105" i="94"/>
  <c r="J105" i="94"/>
  <c r="U105" i="94"/>
  <c r="Q105" i="94"/>
  <c r="M105" i="94"/>
  <c r="I105" i="94"/>
  <c r="X105" i="94"/>
  <c r="T105" i="94"/>
  <c r="P105" i="94"/>
  <c r="L105" i="94"/>
  <c r="H105" i="94"/>
  <c r="S105" i="94"/>
  <c r="O105" i="94"/>
  <c r="K105" i="94"/>
  <c r="W105" i="94"/>
  <c r="G105" i="94"/>
  <c r="W410" i="94"/>
  <c r="G561" i="94"/>
  <c r="H561" i="94"/>
  <c r="I561" i="94"/>
  <c r="J561" i="94"/>
  <c r="K561" i="94"/>
  <c r="L561" i="94"/>
  <c r="M561" i="94"/>
  <c r="N561" i="94"/>
  <c r="O561" i="94"/>
  <c r="P561" i="94"/>
  <c r="Q561" i="94"/>
  <c r="R561" i="94"/>
  <c r="S561" i="94"/>
  <c r="T561" i="94"/>
  <c r="U561" i="94"/>
  <c r="V561" i="94"/>
  <c r="D641" i="94"/>
  <c r="B641" i="94" s="1"/>
  <c r="D411" i="94"/>
  <c r="B411" i="94" s="1"/>
  <c r="D335" i="94"/>
  <c r="D106" i="94"/>
  <c r="D32" i="94"/>
  <c r="X31" i="94"/>
  <c r="T31" i="94"/>
  <c r="P31" i="94"/>
  <c r="L31" i="94"/>
  <c r="H31" i="94"/>
  <c r="D182" i="94"/>
  <c r="D258" i="94"/>
  <c r="V31" i="94"/>
  <c r="R31" i="94"/>
  <c r="N31" i="94"/>
  <c r="J31" i="94"/>
  <c r="U31" i="94"/>
  <c r="M31" i="94"/>
  <c r="W31" i="94"/>
  <c r="S31" i="94"/>
  <c r="K31" i="94"/>
  <c r="O31" i="94"/>
  <c r="Q31" i="94"/>
  <c r="I31" i="94"/>
  <c r="G31" i="94"/>
  <c r="U640" i="94"/>
  <c r="Q640" i="94"/>
  <c r="M640" i="94"/>
  <c r="I640" i="94"/>
  <c r="S640" i="94"/>
  <c r="N640" i="94"/>
  <c r="H640" i="94"/>
  <c r="W640" i="94"/>
  <c r="R640" i="94"/>
  <c r="L640" i="94"/>
  <c r="G640" i="94"/>
  <c r="V640" i="94"/>
  <c r="P640" i="94"/>
  <c r="K640" i="94"/>
  <c r="O640" i="94"/>
  <c r="J640" i="94"/>
  <c r="T640" i="94"/>
  <c r="G334" i="94"/>
  <c r="H334" i="94"/>
  <c r="I334" i="94"/>
  <c r="J334" i="94"/>
  <c r="K334" i="94"/>
  <c r="L334" i="94"/>
  <c r="M334" i="94"/>
  <c r="N334" i="94"/>
  <c r="O334" i="94"/>
  <c r="P334" i="94"/>
  <c r="Q334" i="94"/>
  <c r="R334" i="94"/>
  <c r="S334" i="94"/>
  <c r="T334" i="94"/>
  <c r="U334" i="94"/>
  <c r="V334" i="94"/>
  <c r="W334" i="94"/>
  <c r="Q5" i="92"/>
  <c r="P152" i="91"/>
  <c r="T151" i="91"/>
  <c r="U4" i="92"/>
  <c r="X257" i="95" l="1"/>
  <c r="Z932" i="95"/>
  <c r="Z936" i="95"/>
  <c r="Z933" i="95"/>
  <c r="Z908" i="95"/>
  <c r="Z886" i="95"/>
  <c r="Z882" i="95"/>
  <c r="Z907" i="95"/>
  <c r="Z883" i="95"/>
  <c r="Z861" i="95"/>
  <c r="Z832" i="95"/>
  <c r="Z911" i="95"/>
  <c r="Z858" i="95"/>
  <c r="Z833" i="95"/>
  <c r="Z836" i="95"/>
  <c r="Z857" i="95"/>
  <c r="Z807" i="95"/>
  <c r="Z782" i="95"/>
  <c r="Z808" i="95"/>
  <c r="Z783" i="95"/>
  <c r="Z761" i="95"/>
  <c r="Z811" i="95"/>
  <c r="Z786" i="95"/>
  <c r="Z758" i="95"/>
  <c r="Z736" i="95"/>
  <c r="Z757" i="95"/>
  <c r="Y735" i="95"/>
  <c r="Z732" i="95"/>
  <c r="Z733" i="95"/>
  <c r="Y321" i="94"/>
  <c r="Z932" i="94"/>
  <c r="Z936" i="94"/>
  <c r="Z911" i="94"/>
  <c r="Z933" i="94"/>
  <c r="Z907" i="94"/>
  <c r="Z908" i="94"/>
  <c r="Z883" i="94"/>
  <c r="Z886" i="94"/>
  <c r="Z861" i="94"/>
  <c r="Z858" i="94"/>
  <c r="Z882" i="94"/>
  <c r="Z857" i="94"/>
  <c r="Z833" i="94"/>
  <c r="Z807" i="94"/>
  <c r="Z832" i="94"/>
  <c r="Z811" i="94"/>
  <c r="Z836" i="94"/>
  <c r="Z808" i="94"/>
  <c r="Z782" i="94"/>
  <c r="Z758" i="94"/>
  <c r="Z783" i="94"/>
  <c r="Z786" i="94"/>
  <c r="Z757" i="94"/>
  <c r="Z761" i="94"/>
  <c r="Z736" i="94"/>
  <c r="Z733" i="94"/>
  <c r="Z732" i="94"/>
  <c r="Y735" i="94"/>
  <c r="Y164" i="94"/>
  <c r="Y255" i="94"/>
  <c r="Y319" i="94"/>
  <c r="Y250" i="94"/>
  <c r="Y169" i="94"/>
  <c r="Y180" i="94"/>
  <c r="Y174" i="94"/>
  <c r="Y239" i="94"/>
  <c r="X473" i="94"/>
  <c r="Y177" i="94"/>
  <c r="Y247" i="94"/>
  <c r="Y166" i="94"/>
  <c r="Y316" i="94"/>
  <c r="Y103" i="94"/>
  <c r="Y92" i="94"/>
  <c r="Y324" i="94"/>
  <c r="Y966" i="94"/>
  <c r="X477" i="94"/>
  <c r="Y100" i="94"/>
  <c r="Y95" i="94"/>
  <c r="Y242" i="94"/>
  <c r="Y963" i="94"/>
  <c r="Y962" i="94"/>
  <c r="Y963" i="95"/>
  <c r="Y962" i="95"/>
  <c r="Y966" i="95"/>
  <c r="Z708" i="94"/>
  <c r="Y710" i="94"/>
  <c r="Z711" i="94"/>
  <c r="Z707" i="94"/>
  <c r="X640" i="94"/>
  <c r="Y31" i="94"/>
  <c r="X472" i="94"/>
  <c r="X478" i="94"/>
  <c r="Y102" i="94"/>
  <c r="Y251" i="94"/>
  <c r="Y249" i="94"/>
  <c r="Y170" i="94"/>
  <c r="Y243" i="94"/>
  <c r="Y241" i="94"/>
  <c r="Z9" i="94"/>
  <c r="Z240" i="94" s="1"/>
  <c r="Y317" i="94"/>
  <c r="Y322" i="94"/>
  <c r="Y256" i="94"/>
  <c r="X476" i="94"/>
  <c r="X471" i="94"/>
  <c r="Y254" i="94"/>
  <c r="Y175" i="94"/>
  <c r="Y248" i="94"/>
  <c r="Y246" i="94"/>
  <c r="Y167" i="94"/>
  <c r="Y88" i="94"/>
  <c r="Y320" i="94"/>
  <c r="Y323" i="94"/>
  <c r="Y326" i="94"/>
  <c r="Z711" i="95"/>
  <c r="Y710" i="95"/>
  <c r="Z708" i="95"/>
  <c r="Z707" i="95"/>
  <c r="Y105" i="94"/>
  <c r="Y257" i="94"/>
  <c r="X410" i="94"/>
  <c r="X470" i="94"/>
  <c r="X475" i="94"/>
  <c r="Y179" i="94"/>
  <c r="Y101" i="94"/>
  <c r="Y176" i="94"/>
  <c r="Y99" i="94"/>
  <c r="Y97" i="94"/>
  <c r="Y96" i="94"/>
  <c r="Y171" i="94"/>
  <c r="Y245" i="94"/>
  <c r="Y168" i="94"/>
  <c r="Y91" i="94"/>
  <c r="Y89" i="94"/>
  <c r="Y240" i="94"/>
  <c r="Y163" i="94"/>
  <c r="Y325" i="94"/>
  <c r="Y327" i="94"/>
  <c r="Y328" i="94"/>
  <c r="Y329" i="94"/>
  <c r="Y330" i="94"/>
  <c r="Y181" i="94"/>
  <c r="X562" i="94"/>
  <c r="X468" i="94"/>
  <c r="X469" i="94"/>
  <c r="X474" i="94"/>
  <c r="Y178" i="94"/>
  <c r="Y253" i="94"/>
  <c r="Y252" i="94"/>
  <c r="Y98" i="94"/>
  <c r="Y173" i="94"/>
  <c r="Y172" i="94"/>
  <c r="Y94" i="94"/>
  <c r="Y93" i="94"/>
  <c r="Y244" i="94"/>
  <c r="Y90" i="94"/>
  <c r="Y165" i="94"/>
  <c r="Y87" i="94"/>
  <c r="Y7" i="94"/>
  <c r="Y641" i="94" s="1"/>
  <c r="Y331" i="94"/>
  <c r="Y332" i="94"/>
  <c r="Y333" i="94"/>
  <c r="Y318" i="94"/>
  <c r="Y104" i="94"/>
  <c r="X105" i="95"/>
  <c r="W640" i="95"/>
  <c r="X181" i="95"/>
  <c r="Z257" i="94"/>
  <c r="X334" i="95"/>
  <c r="T484" i="95"/>
  <c r="S485" i="94"/>
  <c r="O485" i="94"/>
  <c r="G485" i="94"/>
  <c r="K485" i="94"/>
  <c r="N484" i="95"/>
  <c r="K484" i="95"/>
  <c r="R484" i="95"/>
  <c r="H484" i="95"/>
  <c r="Q484" i="95"/>
  <c r="J484" i="95"/>
  <c r="U484" i="95"/>
  <c r="I484" i="95"/>
  <c r="L484" i="95"/>
  <c r="O484" i="95"/>
  <c r="V484" i="95"/>
  <c r="M484" i="95"/>
  <c r="P484" i="95"/>
  <c r="V485" i="94"/>
  <c r="N485" i="94"/>
  <c r="U485" i="94"/>
  <c r="Q485" i="94"/>
  <c r="M485" i="94"/>
  <c r="I485" i="94"/>
  <c r="R485" i="94"/>
  <c r="J485" i="94"/>
  <c r="T485" i="94"/>
  <c r="P485" i="94"/>
  <c r="L485" i="94"/>
  <c r="H485" i="94"/>
  <c r="B486" i="94"/>
  <c r="X486" i="94" s="1"/>
  <c r="F24" i="90"/>
  <c r="B485" i="95"/>
  <c r="W485" i="95" s="1"/>
  <c r="J23" i="90"/>
  <c r="D486" i="95"/>
  <c r="H105" i="95"/>
  <c r="G105" i="95"/>
  <c r="V105" i="95"/>
  <c r="N105" i="95"/>
  <c r="T105" i="95"/>
  <c r="W105" i="95"/>
  <c r="Q105" i="95"/>
  <c r="O105" i="95"/>
  <c r="K105" i="95"/>
  <c r="P105" i="95"/>
  <c r="R105" i="95"/>
  <c r="J105" i="95"/>
  <c r="I105" i="95"/>
  <c r="L105" i="95"/>
  <c r="M105" i="95"/>
  <c r="S105" i="95"/>
  <c r="U105" i="95"/>
  <c r="H410" i="95"/>
  <c r="L410" i="95"/>
  <c r="P410" i="95"/>
  <c r="T410" i="95"/>
  <c r="I410" i="95"/>
  <c r="M410" i="95"/>
  <c r="Q410" i="95"/>
  <c r="U410" i="95"/>
  <c r="J410" i="95"/>
  <c r="N410" i="95"/>
  <c r="R410" i="95"/>
  <c r="G410" i="95"/>
  <c r="K410" i="95"/>
  <c r="O410" i="95"/>
  <c r="S410" i="95"/>
  <c r="V410" i="95"/>
  <c r="T640" i="95"/>
  <c r="R640" i="95"/>
  <c r="K640" i="95"/>
  <c r="S640" i="95"/>
  <c r="P640" i="95"/>
  <c r="M640" i="95"/>
  <c r="N640" i="95"/>
  <c r="O640" i="95"/>
  <c r="L640" i="95"/>
  <c r="G640" i="95"/>
  <c r="U640" i="95"/>
  <c r="I640" i="95"/>
  <c r="H640" i="95"/>
  <c r="Q640" i="95"/>
  <c r="J640" i="95"/>
  <c r="V640" i="95"/>
  <c r="W181" i="95"/>
  <c r="G181" i="95"/>
  <c r="V181" i="95"/>
  <c r="I181" i="95"/>
  <c r="J181" i="95"/>
  <c r="S181" i="95"/>
  <c r="R181" i="95"/>
  <c r="Q181" i="95"/>
  <c r="P181" i="95"/>
  <c r="H181" i="95"/>
  <c r="O181" i="95"/>
  <c r="M181" i="95"/>
  <c r="L181" i="95"/>
  <c r="N181" i="95"/>
  <c r="D562" i="95"/>
  <c r="B562" i="95" s="1"/>
  <c r="X562" i="95" s="1"/>
  <c r="K181" i="95"/>
  <c r="T181" i="95"/>
  <c r="U181" i="95"/>
  <c r="D641" i="95"/>
  <c r="B641" i="95" s="1"/>
  <c r="D182" i="95"/>
  <c r="L31" i="95"/>
  <c r="I31" i="95"/>
  <c r="R31" i="95"/>
  <c r="V31" i="95"/>
  <c r="D411" i="95"/>
  <c r="B411" i="95" s="1"/>
  <c r="X411" i="95" s="1"/>
  <c r="D32" i="95"/>
  <c r="H31" i="95"/>
  <c r="U31" i="95"/>
  <c r="M31" i="95"/>
  <c r="Q31" i="95"/>
  <c r="D335" i="95"/>
  <c r="T31" i="95"/>
  <c r="S31" i="95"/>
  <c r="J31" i="95"/>
  <c r="G31" i="95"/>
  <c r="K31" i="95"/>
  <c r="D258" i="95"/>
  <c r="P31" i="95"/>
  <c r="N31" i="95"/>
  <c r="W31" i="95"/>
  <c r="D106" i="95"/>
  <c r="O31" i="95"/>
  <c r="X31" i="95"/>
  <c r="Y335" i="94"/>
  <c r="J561" i="95"/>
  <c r="N561" i="95"/>
  <c r="R561" i="95"/>
  <c r="G561" i="95"/>
  <c r="K561" i="95"/>
  <c r="O561" i="95"/>
  <c r="S561" i="95"/>
  <c r="H561" i="95"/>
  <c r="L561" i="95"/>
  <c r="P561" i="95"/>
  <c r="T561" i="95"/>
  <c r="I561" i="95"/>
  <c r="M561" i="95"/>
  <c r="Q561" i="95"/>
  <c r="U561" i="95"/>
  <c r="V561" i="95"/>
  <c r="V257" i="95"/>
  <c r="U257" i="95"/>
  <c r="O257" i="95"/>
  <c r="Q257" i="95"/>
  <c r="R257" i="95"/>
  <c r="P257" i="95"/>
  <c r="I257" i="95"/>
  <c r="G257" i="95"/>
  <c r="N257" i="95"/>
  <c r="K257" i="95"/>
  <c r="S257" i="95"/>
  <c r="M257" i="95"/>
  <c r="J257" i="95"/>
  <c r="T257" i="95"/>
  <c r="H257" i="95"/>
  <c r="L257" i="95"/>
  <c r="W257" i="95"/>
  <c r="H334" i="95"/>
  <c r="M334" i="95"/>
  <c r="Q334" i="95"/>
  <c r="U334" i="95"/>
  <c r="J334" i="95"/>
  <c r="N334" i="95"/>
  <c r="R334" i="95"/>
  <c r="V334" i="95"/>
  <c r="I334" i="95"/>
  <c r="K334" i="95"/>
  <c r="O334" i="95"/>
  <c r="S334" i="95"/>
  <c r="G334" i="95"/>
  <c r="L334" i="95"/>
  <c r="P334" i="95"/>
  <c r="T334" i="95"/>
  <c r="W334" i="95"/>
  <c r="Y180" i="95"/>
  <c r="Y104" i="95"/>
  <c r="Y257" i="95"/>
  <c r="Y333" i="95"/>
  <c r="Y317" i="95"/>
  <c r="Y320" i="95"/>
  <c r="Y330" i="95"/>
  <c r="Y88" i="95"/>
  <c r="Y7" i="95"/>
  <c r="Y327" i="95"/>
  <c r="Y165" i="95"/>
  <c r="Y89" i="95"/>
  <c r="Y91" i="95"/>
  <c r="Y168" i="95"/>
  <c r="Y92" i="95"/>
  <c r="Y94" i="95"/>
  <c r="Y247" i="95"/>
  <c r="Y172" i="95"/>
  <c r="Y173" i="95"/>
  <c r="Y250" i="95"/>
  <c r="Y251" i="95"/>
  <c r="Y176" i="95"/>
  <c r="Y254" i="95"/>
  <c r="Y255" i="95"/>
  <c r="Z9" i="95"/>
  <c r="Y93" i="95"/>
  <c r="Y178" i="95"/>
  <c r="Y256" i="95"/>
  <c r="Y329" i="95"/>
  <c r="Y332" i="95"/>
  <c r="Y323" i="95"/>
  <c r="Y87" i="95"/>
  <c r="Y322" i="95"/>
  <c r="Y163" i="95"/>
  <c r="Y90" i="95"/>
  <c r="Y242" i="95"/>
  <c r="Y243" i="95"/>
  <c r="Y244" i="95"/>
  <c r="Y169" i="95"/>
  <c r="Y170" i="95"/>
  <c r="Y95" i="95"/>
  <c r="Y96" i="95"/>
  <c r="Y249" i="95"/>
  <c r="Y175" i="95"/>
  <c r="Y252" i="95"/>
  <c r="Y177" i="95"/>
  <c r="Y102" i="95"/>
  <c r="Y105" i="95"/>
  <c r="Y181" i="95"/>
  <c r="Y318" i="95"/>
  <c r="Y319" i="95"/>
  <c r="Y240" i="95"/>
  <c r="Y246" i="95"/>
  <c r="Y248" i="95"/>
  <c r="Y97" i="95"/>
  <c r="Y253" i="95"/>
  <c r="Y325" i="95"/>
  <c r="Y331" i="95"/>
  <c r="Y324" i="95"/>
  <c r="Y316" i="95"/>
  <c r="Y241" i="95"/>
  <c r="Y166" i="95"/>
  <c r="Y167" i="95"/>
  <c r="Y245" i="95"/>
  <c r="Y171" i="95"/>
  <c r="Y174" i="95"/>
  <c r="Y99" i="95"/>
  <c r="Y100" i="95"/>
  <c r="Y101" i="95"/>
  <c r="Y103" i="95"/>
  <c r="Y321" i="95"/>
  <c r="Y326" i="95"/>
  <c r="Y328" i="95"/>
  <c r="Y239" i="95"/>
  <c r="Y164" i="95"/>
  <c r="Y98" i="95"/>
  <c r="Y179" i="95"/>
  <c r="Y31" i="95"/>
  <c r="X468" i="95"/>
  <c r="X477" i="95"/>
  <c r="X410" i="95"/>
  <c r="X471" i="95"/>
  <c r="X640" i="95"/>
  <c r="X478" i="95"/>
  <c r="X479" i="95"/>
  <c r="X473" i="95"/>
  <c r="X472" i="95"/>
  <c r="X476" i="95"/>
  <c r="X474" i="95"/>
  <c r="X475" i="95"/>
  <c r="X469" i="95"/>
  <c r="X470" i="95"/>
  <c r="D487" i="94"/>
  <c r="V106" i="94"/>
  <c r="R106" i="94"/>
  <c r="N106" i="94"/>
  <c r="J106" i="94"/>
  <c r="Y106" i="94"/>
  <c r="U106" i="94"/>
  <c r="Q106" i="94"/>
  <c r="M106" i="94"/>
  <c r="I106" i="94"/>
  <c r="X106" i="94"/>
  <c r="T106" i="94"/>
  <c r="P106" i="94"/>
  <c r="L106" i="94"/>
  <c r="H106" i="94"/>
  <c r="S106" i="94"/>
  <c r="O106" i="94"/>
  <c r="K106" i="94"/>
  <c r="W106" i="94"/>
  <c r="G106" i="94"/>
  <c r="Z321" i="94"/>
  <c r="Z178" i="94"/>
  <c r="G335" i="94"/>
  <c r="H335" i="94"/>
  <c r="I335" i="94"/>
  <c r="J335" i="94"/>
  <c r="K335" i="94"/>
  <c r="L335" i="94"/>
  <c r="M335" i="94"/>
  <c r="N335" i="94"/>
  <c r="O335" i="94"/>
  <c r="P335" i="94"/>
  <c r="Q335" i="94"/>
  <c r="R335" i="94"/>
  <c r="S335" i="94"/>
  <c r="T335" i="94"/>
  <c r="U335" i="94"/>
  <c r="V335" i="94"/>
  <c r="W335" i="94"/>
  <c r="X335" i="94"/>
  <c r="Y258" i="94"/>
  <c r="U258" i="94"/>
  <c r="Q258" i="94"/>
  <c r="M258" i="94"/>
  <c r="I258" i="94"/>
  <c r="X258" i="94"/>
  <c r="T258" i="94"/>
  <c r="P258" i="94"/>
  <c r="L258" i="94"/>
  <c r="H258" i="94"/>
  <c r="W258" i="94"/>
  <c r="S258" i="94"/>
  <c r="O258" i="94"/>
  <c r="K258" i="94"/>
  <c r="G258" i="94"/>
  <c r="N258" i="94"/>
  <c r="J258" i="94"/>
  <c r="V258" i="94"/>
  <c r="R258" i="94"/>
  <c r="G411" i="94"/>
  <c r="H411" i="94"/>
  <c r="I411" i="94"/>
  <c r="J411" i="94"/>
  <c r="K411" i="94"/>
  <c r="L411" i="94"/>
  <c r="M411" i="94"/>
  <c r="N411" i="94"/>
  <c r="O411" i="94"/>
  <c r="P411" i="94"/>
  <c r="Q411" i="94"/>
  <c r="R411" i="94"/>
  <c r="S411" i="94"/>
  <c r="T411" i="94"/>
  <c r="U411" i="94"/>
  <c r="V411" i="94"/>
  <c r="W411" i="94"/>
  <c r="D563" i="94"/>
  <c r="B563" i="94" s="1"/>
  <c r="X182" i="94"/>
  <c r="T182" i="94"/>
  <c r="P182" i="94"/>
  <c r="L182" i="94"/>
  <c r="H182" i="94"/>
  <c r="W182" i="94"/>
  <c r="R182" i="94"/>
  <c r="M182" i="94"/>
  <c r="G182" i="94"/>
  <c r="V182" i="94"/>
  <c r="Q182" i="94"/>
  <c r="K182" i="94"/>
  <c r="U182" i="94"/>
  <c r="O182" i="94"/>
  <c r="J182" i="94"/>
  <c r="Y182" i="94"/>
  <c r="S182" i="94"/>
  <c r="N182" i="94"/>
  <c r="I182" i="94"/>
  <c r="D642" i="94"/>
  <c r="B642" i="94" s="1"/>
  <c r="D412" i="94"/>
  <c r="B412" i="94" s="1"/>
  <c r="D183" i="94"/>
  <c r="D336" i="94"/>
  <c r="D107" i="94"/>
  <c r="Y32" i="94"/>
  <c r="U32" i="94"/>
  <c r="Q32" i="94"/>
  <c r="M32" i="94"/>
  <c r="I32" i="94"/>
  <c r="D259" i="94"/>
  <c r="W32" i="94"/>
  <c r="S32" i="94"/>
  <c r="O32" i="94"/>
  <c r="K32" i="94"/>
  <c r="G32" i="94"/>
  <c r="V32" i="94"/>
  <c r="N32" i="94"/>
  <c r="H32" i="94"/>
  <c r="D33" i="94"/>
  <c r="T32" i="94"/>
  <c r="L32" i="94"/>
  <c r="X32" i="94"/>
  <c r="R32" i="94"/>
  <c r="J32" i="94"/>
  <c r="P32" i="94"/>
  <c r="X641" i="94"/>
  <c r="T641" i="94"/>
  <c r="P641" i="94"/>
  <c r="L641" i="94"/>
  <c r="H641" i="94"/>
  <c r="W641" i="94"/>
  <c r="R641" i="94"/>
  <c r="M641" i="94"/>
  <c r="G641" i="94"/>
  <c r="V641" i="94"/>
  <c r="Q641" i="94"/>
  <c r="K641" i="94"/>
  <c r="U641" i="94"/>
  <c r="O641" i="94"/>
  <c r="J641" i="94"/>
  <c r="N641" i="94"/>
  <c r="I641" i="94"/>
  <c r="S641" i="94"/>
  <c r="G562" i="94"/>
  <c r="H562" i="94"/>
  <c r="I562" i="94"/>
  <c r="J562" i="94"/>
  <c r="K562" i="94"/>
  <c r="L562" i="94"/>
  <c r="M562" i="94"/>
  <c r="N562" i="94"/>
  <c r="O562" i="94"/>
  <c r="P562" i="94"/>
  <c r="Q562" i="94"/>
  <c r="R562" i="94"/>
  <c r="S562" i="94"/>
  <c r="T562" i="94"/>
  <c r="U562" i="94"/>
  <c r="V562" i="94"/>
  <c r="W562" i="94"/>
  <c r="X411" i="94"/>
  <c r="Q152" i="91"/>
  <c r="R5" i="92"/>
  <c r="V4" i="92"/>
  <c r="U151" i="91"/>
  <c r="G486" i="94" l="1"/>
  <c r="Z243" i="94"/>
  <c r="AA933" i="95"/>
  <c r="AA936" i="95"/>
  <c r="AA932" i="95"/>
  <c r="AA911" i="95"/>
  <c r="AA882" i="95"/>
  <c r="AA908" i="95"/>
  <c r="AA883" i="95"/>
  <c r="AA886" i="95"/>
  <c r="AA907" i="95"/>
  <c r="AA857" i="95"/>
  <c r="AA861" i="95"/>
  <c r="AA832" i="95"/>
  <c r="AA858" i="95"/>
  <c r="AA833" i="95"/>
  <c r="AA836" i="95"/>
  <c r="AA808" i="95"/>
  <c r="AA811" i="95"/>
  <c r="AA786" i="95"/>
  <c r="AA782" i="95"/>
  <c r="AA757" i="95"/>
  <c r="Z735" i="95"/>
  <c r="AA807" i="95"/>
  <c r="AA783" i="95"/>
  <c r="AA761" i="95"/>
  <c r="AA758" i="95"/>
  <c r="AA733" i="95"/>
  <c r="AA732" i="95"/>
  <c r="AA736" i="95"/>
  <c r="Z174" i="94"/>
  <c r="Z320" i="94"/>
  <c r="AA936" i="94"/>
  <c r="AA933" i="94"/>
  <c r="AA932" i="94"/>
  <c r="AA907" i="94"/>
  <c r="AA908" i="94"/>
  <c r="AA883" i="94"/>
  <c r="AA911" i="94"/>
  <c r="AA857" i="94"/>
  <c r="AA861" i="94"/>
  <c r="AA886" i="94"/>
  <c r="AA882" i="94"/>
  <c r="AA858" i="94"/>
  <c r="AA832" i="94"/>
  <c r="AA833" i="94"/>
  <c r="AA807" i="94"/>
  <c r="AA811" i="94"/>
  <c r="AA836" i="94"/>
  <c r="AA808" i="94"/>
  <c r="AA761" i="94"/>
  <c r="AA783" i="94"/>
  <c r="AA782" i="94"/>
  <c r="AA786" i="94"/>
  <c r="AA757" i="94"/>
  <c r="Z735" i="94"/>
  <c r="AA733" i="94"/>
  <c r="AA736" i="94"/>
  <c r="AA732" i="94"/>
  <c r="AA758" i="94"/>
  <c r="Z173" i="94"/>
  <c r="Z7" i="94"/>
  <c r="Z469" i="94" s="1"/>
  <c r="Z103" i="94"/>
  <c r="Z245" i="94"/>
  <c r="Z323" i="94"/>
  <c r="Z175" i="94"/>
  <c r="Z170" i="94"/>
  <c r="Z241" i="94"/>
  <c r="Z322" i="94"/>
  <c r="Z177" i="94"/>
  <c r="Z247" i="94"/>
  <c r="Z166" i="94"/>
  <c r="Y475" i="94"/>
  <c r="Z962" i="94"/>
  <c r="Z966" i="95"/>
  <c r="Z963" i="94"/>
  <c r="Z963" i="95"/>
  <c r="Z962" i="95"/>
  <c r="AA707" i="94"/>
  <c r="Z710" i="94"/>
  <c r="AA711" i="94"/>
  <c r="AA708" i="94"/>
  <c r="Y476" i="94"/>
  <c r="Z105" i="94"/>
  <c r="Z258" i="94"/>
  <c r="Z180" i="94"/>
  <c r="Z254" i="94"/>
  <c r="Z99" i="94"/>
  <c r="Z172" i="94"/>
  <c r="Z94" i="94"/>
  <c r="Z91" i="94"/>
  <c r="AA9" i="94"/>
  <c r="Z327" i="94"/>
  <c r="Z325" i="94"/>
  <c r="Y470" i="94"/>
  <c r="Z182" i="94"/>
  <c r="Z181" i="94"/>
  <c r="Z256" i="94"/>
  <c r="Z255" i="94"/>
  <c r="Z101" i="94"/>
  <c r="Z252" i="94"/>
  <c r="Z251" i="94"/>
  <c r="Z97" i="94"/>
  <c r="Z248" i="94"/>
  <c r="Z95" i="94"/>
  <c r="Z169" i="94"/>
  <c r="Z244" i="94"/>
  <c r="Z167" i="94"/>
  <c r="Z89" i="94"/>
  <c r="Z163" i="94"/>
  <c r="Z164" i="94"/>
  <c r="Z324" i="94"/>
  <c r="Z331" i="94"/>
  <c r="Z332" i="94"/>
  <c r="Z334" i="94"/>
  <c r="Z329" i="94"/>
  <c r="Z106" i="94"/>
  <c r="Z966" i="94"/>
  <c r="Z179" i="94"/>
  <c r="Z176" i="94"/>
  <c r="Z250" i="94"/>
  <c r="Z171" i="94"/>
  <c r="Z92" i="94"/>
  <c r="Z242" i="94"/>
  <c r="Z87" i="94"/>
  <c r="Z88" i="94"/>
  <c r="Z326" i="94"/>
  <c r="Z328" i="94"/>
  <c r="Z32" i="94"/>
  <c r="Y563" i="94"/>
  <c r="Z104" i="94"/>
  <c r="Z102" i="94"/>
  <c r="Z253" i="94"/>
  <c r="Z100" i="94"/>
  <c r="Z98" i="94"/>
  <c r="Z249" i="94"/>
  <c r="Z96" i="94"/>
  <c r="Z246" i="94"/>
  <c r="Z93" i="94"/>
  <c r="Z168" i="94"/>
  <c r="Z90" i="94"/>
  <c r="Z165" i="94"/>
  <c r="Z239" i="94"/>
  <c r="Z319" i="94"/>
  <c r="Z330" i="94"/>
  <c r="Z316" i="94"/>
  <c r="Z318" i="94"/>
  <c r="Z317" i="94"/>
  <c r="Z333" i="94"/>
  <c r="AA708" i="95"/>
  <c r="AA711" i="95"/>
  <c r="Z710" i="95"/>
  <c r="AA707" i="95"/>
  <c r="Y469" i="94"/>
  <c r="Y474" i="94"/>
  <c r="Y411" i="94"/>
  <c r="Y473" i="94"/>
  <c r="Y478" i="94"/>
  <c r="Y412" i="94"/>
  <c r="Y479" i="94"/>
  <c r="Y468" i="94"/>
  <c r="Y471" i="94"/>
  <c r="Y472" i="94"/>
  <c r="Y477" i="94"/>
  <c r="X641" i="95"/>
  <c r="Y106" i="95"/>
  <c r="Y258" i="95"/>
  <c r="Y182" i="95"/>
  <c r="Y32" i="95"/>
  <c r="Y335" i="95"/>
  <c r="O486" i="94"/>
  <c r="W486" i="94"/>
  <c r="V486" i="94"/>
  <c r="N486" i="94"/>
  <c r="R486" i="94"/>
  <c r="J486" i="94"/>
  <c r="S486" i="94"/>
  <c r="K486" i="94"/>
  <c r="O485" i="95"/>
  <c r="V485" i="95"/>
  <c r="T485" i="95"/>
  <c r="U485" i="95"/>
  <c r="N485" i="95"/>
  <c r="S485" i="95"/>
  <c r="I485" i="95"/>
  <c r="R485" i="95"/>
  <c r="M485" i="95"/>
  <c r="P485" i="95"/>
  <c r="G485" i="95"/>
  <c r="Q485" i="95"/>
  <c r="T486" i="94"/>
  <c r="P486" i="94"/>
  <c r="L486" i="94"/>
  <c r="H486" i="94"/>
  <c r="U486" i="94"/>
  <c r="Q486" i="94"/>
  <c r="M486" i="94"/>
  <c r="I486" i="94"/>
  <c r="B487" i="94"/>
  <c r="Y487" i="94" s="1"/>
  <c r="F25" i="90"/>
  <c r="L485" i="95"/>
  <c r="K485" i="95"/>
  <c r="J485" i="95"/>
  <c r="H485" i="95"/>
  <c r="B486" i="95"/>
  <c r="X486" i="95" s="1"/>
  <c r="J24" i="90"/>
  <c r="O182" i="95"/>
  <c r="M182" i="95"/>
  <c r="L182" i="95"/>
  <c r="N182" i="95"/>
  <c r="S182" i="95"/>
  <c r="Q182" i="95"/>
  <c r="D563" i="95"/>
  <c r="B563" i="95" s="1"/>
  <c r="Y563" i="95" s="1"/>
  <c r="K182" i="95"/>
  <c r="H182" i="95"/>
  <c r="T182" i="95"/>
  <c r="U182" i="95"/>
  <c r="R182" i="95"/>
  <c r="P182" i="95"/>
  <c r="W182" i="95"/>
  <c r="G182" i="95"/>
  <c r="V182" i="95"/>
  <c r="I182" i="95"/>
  <c r="J182" i="95"/>
  <c r="X182" i="95"/>
  <c r="H335" i="95"/>
  <c r="M335" i="95"/>
  <c r="Q335" i="95"/>
  <c r="U335" i="95"/>
  <c r="P335" i="95"/>
  <c r="J335" i="95"/>
  <c r="N335" i="95"/>
  <c r="R335" i="95"/>
  <c r="V335" i="95"/>
  <c r="I335" i="95"/>
  <c r="G335" i="95"/>
  <c r="K335" i="95"/>
  <c r="O335" i="95"/>
  <c r="S335" i="95"/>
  <c r="W335" i="95"/>
  <c r="L335" i="95"/>
  <c r="T335" i="95"/>
  <c r="X335" i="95"/>
  <c r="O641" i="95"/>
  <c r="Q641" i="95"/>
  <c r="J641" i="95"/>
  <c r="R641" i="95"/>
  <c r="K641" i="95"/>
  <c r="L641" i="95"/>
  <c r="M641" i="95"/>
  <c r="N641" i="95"/>
  <c r="W641" i="95"/>
  <c r="G641" i="95"/>
  <c r="U641" i="95"/>
  <c r="T641" i="95"/>
  <c r="H641" i="95"/>
  <c r="S641" i="95"/>
  <c r="V641" i="95"/>
  <c r="P641" i="95"/>
  <c r="I641" i="95"/>
  <c r="D642" i="95"/>
  <c r="B642" i="95" s="1"/>
  <c r="D183" i="95"/>
  <c r="I32" i="95"/>
  <c r="J32" i="95"/>
  <c r="N32" i="95"/>
  <c r="R32" i="95"/>
  <c r="D336" i="95"/>
  <c r="M32" i="95"/>
  <c r="O32" i="95"/>
  <c r="W32" i="95"/>
  <c r="P32" i="95"/>
  <c r="D259" i="95"/>
  <c r="U32" i="95"/>
  <c r="D33" i="95"/>
  <c r="V32" i="95"/>
  <c r="H32" i="95"/>
  <c r="L32" i="95"/>
  <c r="S32" i="95"/>
  <c r="D412" i="95"/>
  <c r="B412" i="95" s="1"/>
  <c r="Q32" i="95"/>
  <c r="T32" i="95"/>
  <c r="K32" i="95"/>
  <c r="D107" i="95"/>
  <c r="G32" i="95"/>
  <c r="X32" i="95"/>
  <c r="G562" i="95"/>
  <c r="K562" i="95"/>
  <c r="O562" i="95"/>
  <c r="S562" i="95"/>
  <c r="W562" i="95"/>
  <c r="R562" i="95"/>
  <c r="H562" i="95"/>
  <c r="L562" i="95"/>
  <c r="P562" i="95"/>
  <c r="T562" i="95"/>
  <c r="J562" i="95"/>
  <c r="N562" i="95"/>
  <c r="V562" i="95"/>
  <c r="I562" i="95"/>
  <c r="M562" i="95"/>
  <c r="Q562" i="95"/>
  <c r="U562" i="95"/>
  <c r="X106" i="95"/>
  <c r="H106" i="95"/>
  <c r="G106" i="95"/>
  <c r="V106" i="95"/>
  <c r="N106" i="95"/>
  <c r="L106" i="95"/>
  <c r="U106" i="95"/>
  <c r="T106" i="95"/>
  <c r="W106" i="95"/>
  <c r="Q106" i="95"/>
  <c r="O106" i="95"/>
  <c r="S106" i="95"/>
  <c r="M106" i="95"/>
  <c r="P106" i="95"/>
  <c r="R106" i="95"/>
  <c r="J106" i="95"/>
  <c r="I106" i="95"/>
  <c r="D487" i="95"/>
  <c r="K106" i="95"/>
  <c r="R258" i="95"/>
  <c r="P258" i="95"/>
  <c r="I258" i="95"/>
  <c r="G258" i="95"/>
  <c r="V258" i="95"/>
  <c r="N258" i="95"/>
  <c r="K258" i="95"/>
  <c r="S258" i="95"/>
  <c r="M258" i="95"/>
  <c r="O258" i="95"/>
  <c r="Q258" i="95"/>
  <c r="L258" i="95"/>
  <c r="J258" i="95"/>
  <c r="T258" i="95"/>
  <c r="H258" i="95"/>
  <c r="W258" i="95"/>
  <c r="U258" i="95"/>
  <c r="X258" i="95"/>
  <c r="J411" i="95"/>
  <c r="N411" i="95"/>
  <c r="R411" i="95"/>
  <c r="V411" i="95"/>
  <c r="Q411" i="95"/>
  <c r="G411" i="95"/>
  <c r="K411" i="95"/>
  <c r="O411" i="95"/>
  <c r="S411" i="95"/>
  <c r="W411" i="95"/>
  <c r="M411" i="95"/>
  <c r="U411" i="95"/>
  <c r="I411" i="95"/>
  <c r="L411" i="95"/>
  <c r="P411" i="95"/>
  <c r="T411" i="95"/>
  <c r="H411" i="95"/>
  <c r="Z105" i="95"/>
  <c r="Z332" i="95"/>
  <c r="Z316" i="95"/>
  <c r="Z331" i="95"/>
  <c r="Z322" i="95"/>
  <c r="Z88" i="95"/>
  <c r="Z165" i="95"/>
  <c r="Z241" i="95"/>
  <c r="Z90" i="95"/>
  <c r="Z243" i="95"/>
  <c r="Z245" i="95"/>
  <c r="Z246" i="95"/>
  <c r="Z95" i="95"/>
  <c r="Z248" i="95"/>
  <c r="Z173" i="95"/>
  <c r="Z175" i="95"/>
  <c r="Z101" i="95"/>
  <c r="Z254" i="95"/>
  <c r="Z104" i="95"/>
  <c r="Z321" i="95"/>
  <c r="Z326" i="95"/>
  <c r="Z318" i="95"/>
  <c r="Z164" i="95"/>
  <c r="Z168" i="95"/>
  <c r="Z99" i="95"/>
  <c r="Z102" i="95"/>
  <c r="Z103" i="95"/>
  <c r="Z106" i="95"/>
  <c r="Z32" i="95"/>
  <c r="Z328" i="95"/>
  <c r="Z330" i="95"/>
  <c r="Z323" i="95"/>
  <c r="AA9" i="95"/>
  <c r="Z87" i="95"/>
  <c r="Z334" i="95"/>
  <c r="Z163" i="95"/>
  <c r="Z240" i="95"/>
  <c r="Z89" i="95"/>
  <c r="Z244" i="95"/>
  <c r="Z169" i="95"/>
  <c r="Z94" i="95"/>
  <c r="Z247" i="95"/>
  <c r="Z96" i="95"/>
  <c r="Z249" i="95"/>
  <c r="Z98" i="95"/>
  <c r="Z100" i="95"/>
  <c r="Z253" i="95"/>
  <c r="Z178" i="95"/>
  <c r="Z179" i="95"/>
  <c r="Z256" i="95"/>
  <c r="Z171" i="95"/>
  <c r="Z176" i="95"/>
  <c r="Z180" i="95"/>
  <c r="Z257" i="95"/>
  <c r="Z258" i="95"/>
  <c r="Z324" i="95"/>
  <c r="Z325" i="95"/>
  <c r="Z317" i="95"/>
  <c r="Z7" i="95"/>
  <c r="Z333" i="95"/>
  <c r="Z327" i="95"/>
  <c r="Z242" i="95"/>
  <c r="Z166" i="95"/>
  <c r="Z167" i="95"/>
  <c r="Z92" i="95"/>
  <c r="Z93" i="95"/>
  <c r="Z170" i="95"/>
  <c r="Z172" i="95"/>
  <c r="Z97" i="95"/>
  <c r="Z174" i="95"/>
  <c r="Z251" i="95"/>
  <c r="Z252" i="95"/>
  <c r="Z255" i="95"/>
  <c r="Z181" i="95"/>
  <c r="Z182" i="95"/>
  <c r="Z320" i="95"/>
  <c r="Z319" i="95"/>
  <c r="Z329" i="95"/>
  <c r="Z239" i="95"/>
  <c r="Z91" i="95"/>
  <c r="Z250" i="95"/>
  <c r="Z177" i="95"/>
  <c r="Y471" i="95"/>
  <c r="Y477" i="95"/>
  <c r="Y470" i="95"/>
  <c r="Y475" i="95"/>
  <c r="Y641" i="95"/>
  <c r="Y473" i="95"/>
  <c r="Y476" i="95"/>
  <c r="Y474" i="95"/>
  <c r="Y479" i="95"/>
  <c r="Y469" i="95"/>
  <c r="Y478" i="95"/>
  <c r="Y472" i="95"/>
  <c r="Y411" i="95"/>
  <c r="Y468" i="95"/>
  <c r="Z468" i="94"/>
  <c r="Y259" i="94"/>
  <c r="U259" i="94"/>
  <c r="Q259" i="94"/>
  <c r="M259" i="94"/>
  <c r="I259" i="94"/>
  <c r="X259" i="94"/>
  <c r="T259" i="94"/>
  <c r="P259" i="94"/>
  <c r="L259" i="94"/>
  <c r="H259" i="94"/>
  <c r="W259" i="94"/>
  <c r="S259" i="94"/>
  <c r="O259" i="94"/>
  <c r="K259" i="94"/>
  <c r="G259" i="94"/>
  <c r="N259" i="94"/>
  <c r="Z259" i="94"/>
  <c r="J259" i="94"/>
  <c r="V259" i="94"/>
  <c r="R259" i="94"/>
  <c r="D488" i="94"/>
  <c r="Z107" i="94"/>
  <c r="V107" i="94"/>
  <c r="R107" i="94"/>
  <c r="N107" i="94"/>
  <c r="J107" i="94"/>
  <c r="Y107" i="94"/>
  <c r="U107" i="94"/>
  <c r="Q107" i="94"/>
  <c r="M107" i="94"/>
  <c r="I107" i="94"/>
  <c r="X107" i="94"/>
  <c r="T107" i="94"/>
  <c r="P107" i="94"/>
  <c r="L107" i="94"/>
  <c r="H107" i="94"/>
  <c r="S107" i="94"/>
  <c r="G107" i="94"/>
  <c r="O107" i="94"/>
  <c r="K107" i="94"/>
  <c r="W107" i="94"/>
  <c r="W642" i="94"/>
  <c r="S642" i="94"/>
  <c r="O642" i="94"/>
  <c r="K642" i="94"/>
  <c r="G642" i="94"/>
  <c r="V642" i="94"/>
  <c r="Q642" i="94"/>
  <c r="L642" i="94"/>
  <c r="U642" i="94"/>
  <c r="P642" i="94"/>
  <c r="J642" i="94"/>
  <c r="Y642" i="94"/>
  <c r="T642" i="94"/>
  <c r="N642" i="94"/>
  <c r="I642" i="94"/>
  <c r="M642" i="94"/>
  <c r="H642" i="94"/>
  <c r="X642" i="94"/>
  <c r="R642" i="94"/>
  <c r="G412" i="94"/>
  <c r="H412" i="94"/>
  <c r="I412" i="94"/>
  <c r="J412" i="94"/>
  <c r="K412" i="94"/>
  <c r="L412" i="94"/>
  <c r="M412" i="94"/>
  <c r="N412" i="94"/>
  <c r="O412" i="94"/>
  <c r="P412" i="94"/>
  <c r="Q412" i="94"/>
  <c r="R412" i="94"/>
  <c r="S412" i="94"/>
  <c r="T412" i="94"/>
  <c r="U412" i="94"/>
  <c r="V412" i="94"/>
  <c r="W412" i="94"/>
  <c r="X412" i="94"/>
  <c r="D643" i="94"/>
  <c r="B643" i="94" s="1"/>
  <c r="D413" i="94"/>
  <c r="B413" i="94" s="1"/>
  <c r="D184" i="94"/>
  <c r="D337" i="94"/>
  <c r="D108" i="94"/>
  <c r="Z33" i="94"/>
  <c r="V33" i="94"/>
  <c r="R33" i="94"/>
  <c r="N33" i="94"/>
  <c r="J33" i="94"/>
  <c r="D260" i="94"/>
  <c r="D34" i="94"/>
  <c r="X33" i="94"/>
  <c r="T33" i="94"/>
  <c r="P33" i="94"/>
  <c r="L33" i="94"/>
  <c r="H33" i="94"/>
  <c r="W33" i="94"/>
  <c r="O33" i="94"/>
  <c r="G33" i="94"/>
  <c r="Y33" i="94"/>
  <c r="I33" i="94"/>
  <c r="U33" i="94"/>
  <c r="M33" i="94"/>
  <c r="S33" i="94"/>
  <c r="K33" i="94"/>
  <c r="Q33" i="94"/>
  <c r="G336" i="94"/>
  <c r="H336" i="94"/>
  <c r="I336" i="94"/>
  <c r="J336" i="94"/>
  <c r="K336" i="94"/>
  <c r="L336" i="94"/>
  <c r="M336" i="94"/>
  <c r="N336" i="94"/>
  <c r="O336" i="94"/>
  <c r="P336" i="94"/>
  <c r="Q336" i="94"/>
  <c r="R336" i="94"/>
  <c r="S336" i="94"/>
  <c r="T336" i="94"/>
  <c r="U336" i="94"/>
  <c r="V336" i="94"/>
  <c r="W336" i="94"/>
  <c r="X336" i="94"/>
  <c r="Y336" i="94"/>
  <c r="Z336" i="94"/>
  <c r="D564" i="94"/>
  <c r="B564" i="94" s="1"/>
  <c r="Z183" i="94"/>
  <c r="V183" i="94"/>
  <c r="R183" i="94"/>
  <c r="N183" i="94"/>
  <c r="J183" i="94"/>
  <c r="X183" i="94"/>
  <c r="T183" i="94"/>
  <c r="P183" i="94"/>
  <c r="L183" i="94"/>
  <c r="H183" i="94"/>
  <c r="W183" i="94"/>
  <c r="O183" i="94"/>
  <c r="G183" i="94"/>
  <c r="U183" i="94"/>
  <c r="M183" i="94"/>
  <c r="S183" i="94"/>
  <c r="K183" i="94"/>
  <c r="Q183" i="94"/>
  <c r="I183" i="94"/>
  <c r="Y183" i="94"/>
  <c r="G563" i="94"/>
  <c r="H563" i="94"/>
  <c r="I563" i="94"/>
  <c r="J563" i="94"/>
  <c r="K563" i="94"/>
  <c r="L563" i="94"/>
  <c r="M563" i="94"/>
  <c r="N563" i="94"/>
  <c r="O563" i="94"/>
  <c r="P563" i="94"/>
  <c r="Q563" i="94"/>
  <c r="R563" i="94"/>
  <c r="S563" i="94"/>
  <c r="T563" i="94"/>
  <c r="U563" i="94"/>
  <c r="V563" i="94"/>
  <c r="W563" i="94"/>
  <c r="X563" i="94"/>
  <c r="R152" i="91"/>
  <c r="S5" i="92"/>
  <c r="V151" i="91"/>
  <c r="W4" i="92"/>
  <c r="Z473" i="94" l="1"/>
  <c r="Z478" i="94"/>
  <c r="Z412" i="94"/>
  <c r="Z471" i="94"/>
  <c r="Z472" i="94"/>
  <c r="Z477" i="94"/>
  <c r="AB932" i="95"/>
  <c r="AB933" i="95"/>
  <c r="AB936" i="95"/>
  <c r="AB907" i="95"/>
  <c r="AB911" i="95"/>
  <c r="AB882" i="95"/>
  <c r="AB883" i="95"/>
  <c r="AB908" i="95"/>
  <c r="AB833" i="95"/>
  <c r="AB886" i="95"/>
  <c r="AB857" i="95"/>
  <c r="AB861" i="95"/>
  <c r="AB858" i="95"/>
  <c r="AB832" i="95"/>
  <c r="AB811" i="95"/>
  <c r="AB836" i="95"/>
  <c r="AB808" i="95"/>
  <c r="AB807" i="95"/>
  <c r="AB783" i="95"/>
  <c r="AB782" i="95"/>
  <c r="AB736" i="95"/>
  <c r="AB757" i="95"/>
  <c r="AA735" i="95"/>
  <c r="AB758" i="95"/>
  <c r="AB761" i="95"/>
  <c r="AB733" i="95"/>
  <c r="AB786" i="95"/>
  <c r="AB732" i="95"/>
  <c r="Z564" i="94"/>
  <c r="Z470" i="94"/>
  <c r="Z475" i="94"/>
  <c r="Z476" i="94"/>
  <c r="AA322" i="94"/>
  <c r="AB933" i="94"/>
  <c r="AB932" i="94"/>
  <c r="AB936" i="94"/>
  <c r="AB908" i="94"/>
  <c r="AB882" i="94"/>
  <c r="AB907" i="94"/>
  <c r="AB911" i="94"/>
  <c r="AB857" i="94"/>
  <c r="AB886" i="94"/>
  <c r="AB861" i="94"/>
  <c r="AB836" i="94"/>
  <c r="AB883" i="94"/>
  <c r="AB858" i="94"/>
  <c r="AB832" i="94"/>
  <c r="AB808" i="94"/>
  <c r="AB833" i="94"/>
  <c r="AB807" i="94"/>
  <c r="AB811" i="94"/>
  <c r="AB782" i="94"/>
  <c r="AB786" i="94"/>
  <c r="AB757" i="94"/>
  <c r="AB758" i="94"/>
  <c r="AA735" i="94"/>
  <c r="AB783" i="94"/>
  <c r="AB761" i="94"/>
  <c r="AB732" i="94"/>
  <c r="AB733" i="94"/>
  <c r="AB736" i="94"/>
  <c r="Z642" i="94"/>
  <c r="Z474" i="94"/>
  <c r="Z479" i="94"/>
  <c r="AA248" i="94"/>
  <c r="AA318" i="94"/>
  <c r="AA178" i="94"/>
  <c r="AA320" i="94"/>
  <c r="AA243" i="94"/>
  <c r="AA105" i="94"/>
  <c r="AA94" i="94"/>
  <c r="AA256" i="94"/>
  <c r="AA175" i="94"/>
  <c r="AA246" i="94"/>
  <c r="AA88" i="94"/>
  <c r="AA321" i="94"/>
  <c r="AA99" i="94"/>
  <c r="AA241" i="94"/>
  <c r="AA335" i="94"/>
  <c r="AA182" i="94"/>
  <c r="AA254" i="94"/>
  <c r="AA97" i="94"/>
  <c r="AA91" i="94"/>
  <c r="AB9" i="94"/>
  <c r="AA316" i="94"/>
  <c r="G486" i="95"/>
  <c r="AA179" i="94"/>
  <c r="AA253" i="94"/>
  <c r="AA250" i="94"/>
  <c r="AA247" i="94"/>
  <c r="AA245" i="94"/>
  <c r="AA242" i="94"/>
  <c r="AA87" i="94"/>
  <c r="AA334" i="94"/>
  <c r="AA317" i="94"/>
  <c r="AA332" i="94"/>
  <c r="AA259" i="94"/>
  <c r="AA258" i="94"/>
  <c r="AA103" i="94"/>
  <c r="AA100" i="94"/>
  <c r="AA174" i="94"/>
  <c r="AA95" i="94"/>
  <c r="AA244" i="94"/>
  <c r="AA166" i="94"/>
  <c r="AA164" i="94"/>
  <c r="AA319" i="94"/>
  <c r="AA966" i="95"/>
  <c r="AA963" i="94"/>
  <c r="AA962" i="95"/>
  <c r="AA963" i="95"/>
  <c r="AB707" i="94"/>
  <c r="AA710" i="94"/>
  <c r="AB711" i="94"/>
  <c r="AB708" i="94"/>
  <c r="AA966" i="94"/>
  <c r="AA257" i="94"/>
  <c r="AA104" i="94"/>
  <c r="AA255" i="94"/>
  <c r="AA101" i="94"/>
  <c r="AA176" i="94"/>
  <c r="AA251" i="94"/>
  <c r="AA173" i="94"/>
  <c r="AA96" i="94"/>
  <c r="AA171" i="94"/>
  <c r="AA93" i="94"/>
  <c r="AA92" i="94"/>
  <c r="AA167" i="94"/>
  <c r="AA165" i="94"/>
  <c r="AA239" i="94"/>
  <c r="AA163" i="94"/>
  <c r="AA323" i="94"/>
  <c r="AA325" i="94"/>
  <c r="AA326" i="94"/>
  <c r="AA327" i="94"/>
  <c r="AA324" i="94"/>
  <c r="AA107" i="94"/>
  <c r="AA106" i="94"/>
  <c r="AA183" i="94"/>
  <c r="AA33" i="94"/>
  <c r="AA181" i="94"/>
  <c r="AA180" i="94"/>
  <c r="AA102" i="94"/>
  <c r="AA177" i="94"/>
  <c r="AA252" i="94"/>
  <c r="AA98" i="94"/>
  <c r="AA249" i="94"/>
  <c r="AA172" i="94"/>
  <c r="AA170" i="94"/>
  <c r="AA169" i="94"/>
  <c r="AA168" i="94"/>
  <c r="AA90" i="94"/>
  <c r="AA89" i="94"/>
  <c r="AA240" i="94"/>
  <c r="AA7" i="94"/>
  <c r="AA474" i="94" s="1"/>
  <c r="AA329" i="94"/>
  <c r="AA330" i="94"/>
  <c r="AA331" i="94"/>
  <c r="AA333" i="94"/>
  <c r="AA328" i="94"/>
  <c r="AA962" i="94"/>
  <c r="AB708" i="95"/>
  <c r="AB707" i="95"/>
  <c r="AA710" i="95"/>
  <c r="AB711" i="95"/>
  <c r="Z259" i="95"/>
  <c r="Y642" i="95"/>
  <c r="Z183" i="95"/>
  <c r="Z33" i="95"/>
  <c r="L486" i="95"/>
  <c r="P487" i="94"/>
  <c r="V486" i="95"/>
  <c r="X487" i="94"/>
  <c r="H487" i="94"/>
  <c r="L487" i="94"/>
  <c r="T487" i="94"/>
  <c r="W487" i="94"/>
  <c r="K487" i="94"/>
  <c r="R487" i="94"/>
  <c r="N487" i="94"/>
  <c r="U487" i="94"/>
  <c r="Q487" i="94"/>
  <c r="M487" i="94"/>
  <c r="I487" i="94"/>
  <c r="S487" i="94"/>
  <c r="O487" i="94"/>
  <c r="G487" i="94"/>
  <c r="V487" i="94"/>
  <c r="J487" i="94"/>
  <c r="J486" i="95"/>
  <c r="P486" i="95"/>
  <c r="K486" i="95"/>
  <c r="M486" i="95"/>
  <c r="I486" i="95"/>
  <c r="W486" i="95"/>
  <c r="U486" i="95"/>
  <c r="N486" i="95"/>
  <c r="H486" i="95"/>
  <c r="S486" i="95"/>
  <c r="Q486" i="95"/>
  <c r="T486" i="95"/>
  <c r="R486" i="95"/>
  <c r="O486" i="95"/>
  <c r="B488" i="94"/>
  <c r="Z488" i="94" s="1"/>
  <c r="F26" i="90"/>
  <c r="B487" i="95"/>
  <c r="Y487" i="95" s="1"/>
  <c r="J25" i="90"/>
  <c r="T107" i="95"/>
  <c r="W107" i="95"/>
  <c r="Q107" i="95"/>
  <c r="O107" i="95"/>
  <c r="S107" i="95"/>
  <c r="X107" i="95"/>
  <c r="G107" i="95"/>
  <c r="N107" i="95"/>
  <c r="P107" i="95"/>
  <c r="R107" i="95"/>
  <c r="J107" i="95"/>
  <c r="I107" i="95"/>
  <c r="H107" i="95"/>
  <c r="D488" i="95"/>
  <c r="L107" i="95"/>
  <c r="M107" i="95"/>
  <c r="K107" i="95"/>
  <c r="U107" i="95"/>
  <c r="V107" i="95"/>
  <c r="Y107" i="95"/>
  <c r="G336" i="95"/>
  <c r="K336" i="95"/>
  <c r="O336" i="95"/>
  <c r="S336" i="95"/>
  <c r="W336" i="95"/>
  <c r="J336" i="95"/>
  <c r="V336" i="95"/>
  <c r="H336" i="95"/>
  <c r="L336" i="95"/>
  <c r="P336" i="95"/>
  <c r="T336" i="95"/>
  <c r="X336" i="95"/>
  <c r="R336" i="95"/>
  <c r="I336" i="95"/>
  <c r="M336" i="95"/>
  <c r="Q336" i="95"/>
  <c r="U336" i="95"/>
  <c r="N336" i="95"/>
  <c r="Y336" i="95"/>
  <c r="Z107" i="95"/>
  <c r="D260" i="95"/>
  <c r="R33" i="95"/>
  <c r="P33" i="95"/>
  <c r="D34" i="95"/>
  <c r="D108" i="95"/>
  <c r="H33" i="95"/>
  <c r="D337" i="95"/>
  <c r="V33" i="95"/>
  <c r="U33" i="95"/>
  <c r="G33" i="95"/>
  <c r="M33" i="95"/>
  <c r="D413" i="95"/>
  <c r="B413" i="95" s="1"/>
  <c r="Z413" i="95" s="1"/>
  <c r="N33" i="95"/>
  <c r="K33" i="95"/>
  <c r="T33" i="95"/>
  <c r="X33" i="95"/>
  <c r="W33" i="95"/>
  <c r="D643" i="95"/>
  <c r="B643" i="95" s="1"/>
  <c r="D184" i="95"/>
  <c r="J33" i="95"/>
  <c r="Q33" i="95"/>
  <c r="O33" i="95"/>
  <c r="S33" i="95"/>
  <c r="L33" i="95"/>
  <c r="I33" i="95"/>
  <c r="Y33" i="95"/>
  <c r="S183" i="95"/>
  <c r="X183" i="95"/>
  <c r="V183" i="95"/>
  <c r="I183" i="95"/>
  <c r="U183" i="95"/>
  <c r="H183" i="95"/>
  <c r="O183" i="95"/>
  <c r="R183" i="95"/>
  <c r="Q183" i="95"/>
  <c r="P183" i="95"/>
  <c r="J183" i="95"/>
  <c r="G183" i="95"/>
  <c r="N183" i="95"/>
  <c r="D564" i="95"/>
  <c r="B564" i="95" s="1"/>
  <c r="Z564" i="95" s="1"/>
  <c r="K183" i="95"/>
  <c r="M183" i="95"/>
  <c r="L183" i="95"/>
  <c r="Y183" i="95"/>
  <c r="W183" i="95"/>
  <c r="T183" i="95"/>
  <c r="H412" i="95"/>
  <c r="L412" i="95"/>
  <c r="P412" i="95"/>
  <c r="T412" i="95"/>
  <c r="X412" i="95"/>
  <c r="K412" i="95"/>
  <c r="S412" i="95"/>
  <c r="I412" i="95"/>
  <c r="M412" i="95"/>
  <c r="Q412" i="95"/>
  <c r="U412" i="95"/>
  <c r="O412" i="95"/>
  <c r="W412" i="95"/>
  <c r="J412" i="95"/>
  <c r="N412" i="95"/>
  <c r="R412" i="95"/>
  <c r="V412" i="95"/>
  <c r="G412" i="95"/>
  <c r="Y412" i="95"/>
  <c r="Z336" i="95"/>
  <c r="J487" i="95"/>
  <c r="R642" i="95"/>
  <c r="P642" i="95"/>
  <c r="I642" i="95"/>
  <c r="H642" i="95"/>
  <c r="U642" i="95"/>
  <c r="S642" i="95"/>
  <c r="N642" i="95"/>
  <c r="K642" i="95"/>
  <c r="W642" i="95"/>
  <c r="Q642" i="95"/>
  <c r="V642" i="95"/>
  <c r="G642" i="95"/>
  <c r="J642" i="95"/>
  <c r="T642" i="95"/>
  <c r="L642" i="95"/>
  <c r="M642" i="95"/>
  <c r="O642" i="95"/>
  <c r="X642" i="95"/>
  <c r="J259" i="95"/>
  <c r="T259" i="95"/>
  <c r="H259" i="95"/>
  <c r="M259" i="95"/>
  <c r="S259" i="95"/>
  <c r="V259" i="95"/>
  <c r="U259" i="95"/>
  <c r="O259" i="95"/>
  <c r="Q259" i="95"/>
  <c r="W259" i="95"/>
  <c r="N259" i="95"/>
  <c r="X259" i="95"/>
  <c r="R259" i="95"/>
  <c r="P259" i="95"/>
  <c r="I259" i="95"/>
  <c r="G259" i="95"/>
  <c r="L259" i="95"/>
  <c r="K259" i="95"/>
  <c r="Y259" i="95"/>
  <c r="H563" i="95"/>
  <c r="M563" i="95"/>
  <c r="Q563" i="95"/>
  <c r="U563" i="95"/>
  <c r="I563" i="95"/>
  <c r="T563" i="95"/>
  <c r="J563" i="95"/>
  <c r="N563" i="95"/>
  <c r="R563" i="95"/>
  <c r="V563" i="95"/>
  <c r="P563" i="95"/>
  <c r="G563" i="95"/>
  <c r="K563" i="95"/>
  <c r="O563" i="95"/>
  <c r="S563" i="95"/>
  <c r="W563" i="95"/>
  <c r="L563" i="95"/>
  <c r="X563" i="95"/>
  <c r="Z642" i="95"/>
  <c r="Z478" i="95"/>
  <c r="Z472" i="95"/>
  <c r="Z469" i="95"/>
  <c r="Z471" i="95"/>
  <c r="Z412" i="95"/>
  <c r="Z474" i="95"/>
  <c r="Z468" i="95"/>
  <c r="Z470" i="95"/>
  <c r="Z477" i="95"/>
  <c r="Z479" i="95"/>
  <c r="Z476" i="95"/>
  <c r="Z473" i="95"/>
  <c r="Z475" i="95"/>
  <c r="AA258" i="95"/>
  <c r="AA327" i="95"/>
  <c r="AA329" i="95"/>
  <c r="AA330" i="95"/>
  <c r="AA328" i="95"/>
  <c r="AA320" i="95"/>
  <c r="AA242" i="95"/>
  <c r="AA241" i="95"/>
  <c r="AA167" i="95"/>
  <c r="AA168" i="95"/>
  <c r="AA245" i="95"/>
  <c r="AA246" i="95"/>
  <c r="AA95" i="95"/>
  <c r="AA248" i="95"/>
  <c r="AA250" i="95"/>
  <c r="AA99" i="95"/>
  <c r="AA100" i="95"/>
  <c r="AA253" i="95"/>
  <c r="AA102" i="95"/>
  <c r="AA103" i="95"/>
  <c r="AA104" i="95"/>
  <c r="AA257" i="95"/>
  <c r="AA183" i="95"/>
  <c r="AA331" i="95"/>
  <c r="AA334" i="95"/>
  <c r="AA239" i="95"/>
  <c r="AA326" i="95"/>
  <c r="AA90" i="95"/>
  <c r="AA91" i="95"/>
  <c r="AA171" i="95"/>
  <c r="AA98" i="95"/>
  <c r="AA175" i="95"/>
  <c r="AA178" i="95"/>
  <c r="AA179" i="95"/>
  <c r="AA323" i="95"/>
  <c r="AA324" i="95"/>
  <c r="AA322" i="95"/>
  <c r="AA321" i="95"/>
  <c r="AA7" i="95"/>
  <c r="AA332" i="95"/>
  <c r="AA87" i="95"/>
  <c r="AA164" i="95"/>
  <c r="AA240" i="95"/>
  <c r="AA166" i="95"/>
  <c r="AA243" i="95"/>
  <c r="AA93" i="95"/>
  <c r="AA170" i="95"/>
  <c r="AA247" i="95"/>
  <c r="AA172" i="95"/>
  <c r="AA249" i="95"/>
  <c r="AA174" i="95"/>
  <c r="AA177" i="95"/>
  <c r="AA254" i="95"/>
  <c r="AA256" i="95"/>
  <c r="AA181" i="95"/>
  <c r="AA106" i="95"/>
  <c r="AA107" i="95"/>
  <c r="AA101" i="95"/>
  <c r="AA105" i="95"/>
  <c r="AA33" i="95"/>
  <c r="AA335" i="95"/>
  <c r="AA319" i="95"/>
  <c r="AA318" i="95"/>
  <c r="AA316" i="95"/>
  <c r="AA333" i="95"/>
  <c r="AA317" i="95"/>
  <c r="AA325" i="95"/>
  <c r="AA88" i="95"/>
  <c r="AA165" i="95"/>
  <c r="AA89" i="95"/>
  <c r="AA244" i="95"/>
  <c r="AA96" i="95"/>
  <c r="AA97" i="95"/>
  <c r="AA251" i="95"/>
  <c r="AA176" i="95"/>
  <c r="AA255" i="95"/>
  <c r="AA180" i="95"/>
  <c r="AA182" i="95"/>
  <c r="AA259" i="95"/>
  <c r="AB9" i="95"/>
  <c r="AA163" i="95"/>
  <c r="AA92" i="95"/>
  <c r="AA169" i="95"/>
  <c r="AA94" i="95"/>
  <c r="AA173" i="95"/>
  <c r="AA252" i="95"/>
  <c r="D644" i="94"/>
  <c r="B644" i="94" s="1"/>
  <c r="D414" i="94"/>
  <c r="B414" i="94" s="1"/>
  <c r="D338" i="94"/>
  <c r="D185" i="94"/>
  <c r="D109" i="94"/>
  <c r="AA34" i="94"/>
  <c r="W34" i="94"/>
  <c r="S34" i="94"/>
  <c r="O34" i="94"/>
  <c r="K34" i="94"/>
  <c r="G34" i="94"/>
  <c r="D261" i="94"/>
  <c r="Y34" i="94"/>
  <c r="U34" i="94"/>
  <c r="Q34" i="94"/>
  <c r="M34" i="94"/>
  <c r="I34" i="94"/>
  <c r="X34" i="94"/>
  <c r="P34" i="94"/>
  <c r="H34" i="94"/>
  <c r="Z34" i="94"/>
  <c r="J34" i="94"/>
  <c r="V34" i="94"/>
  <c r="N34" i="94"/>
  <c r="D35" i="94"/>
  <c r="T34" i="94"/>
  <c r="L34" i="94"/>
  <c r="R34" i="94"/>
  <c r="Y260" i="94"/>
  <c r="U260" i="94"/>
  <c r="Q260" i="94"/>
  <c r="M260" i="94"/>
  <c r="I260" i="94"/>
  <c r="X260" i="94"/>
  <c r="T260" i="94"/>
  <c r="P260" i="94"/>
  <c r="L260" i="94"/>
  <c r="H260" i="94"/>
  <c r="AA260" i="94"/>
  <c r="W260" i="94"/>
  <c r="S260" i="94"/>
  <c r="O260" i="94"/>
  <c r="K260" i="94"/>
  <c r="G260" i="94"/>
  <c r="N260" i="94"/>
  <c r="Z260" i="94"/>
  <c r="J260" i="94"/>
  <c r="V260" i="94"/>
  <c r="R260" i="94"/>
  <c r="G413" i="94"/>
  <c r="H413" i="94"/>
  <c r="I413" i="94"/>
  <c r="J413" i="94"/>
  <c r="K413" i="94"/>
  <c r="L413" i="94"/>
  <c r="M413" i="94"/>
  <c r="N413" i="94"/>
  <c r="O413" i="94"/>
  <c r="P413" i="94"/>
  <c r="Q413" i="94"/>
  <c r="R413" i="94"/>
  <c r="S413" i="94"/>
  <c r="T413" i="94"/>
  <c r="U413" i="94"/>
  <c r="V413" i="94"/>
  <c r="W413" i="94"/>
  <c r="X413" i="94"/>
  <c r="Y413" i="94"/>
  <c r="Z413" i="94"/>
  <c r="D565" i="94"/>
  <c r="B565" i="94" s="1"/>
  <c r="Z184" i="94"/>
  <c r="V184" i="94"/>
  <c r="R184" i="94"/>
  <c r="N184" i="94"/>
  <c r="J184" i="94"/>
  <c r="X184" i="94"/>
  <c r="T184" i="94"/>
  <c r="P184" i="94"/>
  <c r="L184" i="94"/>
  <c r="H184" i="94"/>
  <c r="W184" i="94"/>
  <c r="O184" i="94"/>
  <c r="G184" i="94"/>
  <c r="U184" i="94"/>
  <c r="M184" i="94"/>
  <c r="AA184" i="94"/>
  <c r="S184" i="94"/>
  <c r="K184" i="94"/>
  <c r="Q184" i="94"/>
  <c r="I184" i="94"/>
  <c r="Y184" i="94"/>
  <c r="AA470" i="94"/>
  <c r="D489" i="94"/>
  <c r="Z108" i="94"/>
  <c r="V108" i="94"/>
  <c r="R108" i="94"/>
  <c r="N108" i="94"/>
  <c r="J108" i="94"/>
  <c r="Y108" i="94"/>
  <c r="U108" i="94"/>
  <c r="Q108" i="94"/>
  <c r="M108" i="94"/>
  <c r="I108" i="94"/>
  <c r="X108" i="94"/>
  <c r="T108" i="94"/>
  <c r="P108" i="94"/>
  <c r="L108" i="94"/>
  <c r="H108" i="94"/>
  <c r="S108" i="94"/>
  <c r="O108" i="94"/>
  <c r="AA108" i="94"/>
  <c r="K108" i="94"/>
  <c r="W108" i="94"/>
  <c r="G108" i="94"/>
  <c r="Z643" i="94"/>
  <c r="V643" i="94"/>
  <c r="R643" i="94"/>
  <c r="N643" i="94"/>
  <c r="J643" i="94"/>
  <c r="U643" i="94"/>
  <c r="P643" i="94"/>
  <c r="K643" i="94"/>
  <c r="Y643" i="94"/>
  <c r="T643" i="94"/>
  <c r="O643" i="94"/>
  <c r="I643" i="94"/>
  <c r="X643" i="94"/>
  <c r="S643" i="94"/>
  <c r="M643" i="94"/>
  <c r="H643" i="94"/>
  <c r="L643" i="94"/>
  <c r="G643" i="94"/>
  <c r="W643" i="94"/>
  <c r="Q643" i="94"/>
  <c r="G564" i="94"/>
  <c r="H564" i="94"/>
  <c r="I564" i="94"/>
  <c r="J564" i="94"/>
  <c r="K564" i="94"/>
  <c r="L564" i="94"/>
  <c r="M564" i="94"/>
  <c r="N564" i="94"/>
  <c r="O564" i="94"/>
  <c r="P564" i="94"/>
  <c r="Q564" i="94"/>
  <c r="R564" i="94"/>
  <c r="S564" i="94"/>
  <c r="T564" i="94"/>
  <c r="U564" i="94"/>
  <c r="V564" i="94"/>
  <c r="W564" i="94"/>
  <c r="X564" i="94"/>
  <c r="Y564" i="94"/>
  <c r="G337" i="94"/>
  <c r="H337" i="94"/>
  <c r="I337" i="94"/>
  <c r="J337" i="94"/>
  <c r="K337" i="94"/>
  <c r="L337" i="94"/>
  <c r="M337" i="94"/>
  <c r="N337" i="94"/>
  <c r="O337" i="94"/>
  <c r="P337" i="94"/>
  <c r="Q337" i="94"/>
  <c r="R337" i="94"/>
  <c r="S337" i="94"/>
  <c r="T337" i="94"/>
  <c r="U337" i="94"/>
  <c r="V337" i="94"/>
  <c r="W337" i="94"/>
  <c r="X337" i="94"/>
  <c r="Y337" i="94"/>
  <c r="Z337" i="94"/>
  <c r="AA337" i="94"/>
  <c r="T5" i="92"/>
  <c r="S152" i="91"/>
  <c r="W151" i="91"/>
  <c r="X4" i="92"/>
  <c r="AA475" i="94" l="1"/>
  <c r="AA476" i="94"/>
  <c r="AA413" i="94"/>
  <c r="AC932" i="94"/>
  <c r="AC936" i="94"/>
  <c r="AC933" i="94"/>
  <c r="AC907" i="94"/>
  <c r="AC911" i="94"/>
  <c r="AC908" i="94"/>
  <c r="AC886" i="94"/>
  <c r="AC882" i="94"/>
  <c r="AC858" i="94"/>
  <c r="AC883" i="94"/>
  <c r="AC857" i="94"/>
  <c r="AC833" i="94"/>
  <c r="AC861" i="94"/>
  <c r="AC836" i="94"/>
  <c r="AC811" i="94"/>
  <c r="AC808" i="94"/>
  <c r="AC832" i="94"/>
  <c r="AC782" i="94"/>
  <c r="AC807" i="94"/>
  <c r="AC783" i="94"/>
  <c r="AC786" i="94"/>
  <c r="AC761" i="94"/>
  <c r="AC736" i="94"/>
  <c r="AC758" i="94"/>
  <c r="AB735" i="94"/>
  <c r="AC732" i="94"/>
  <c r="AC757" i="94"/>
  <c r="AC733" i="94"/>
  <c r="AB255" i="94"/>
  <c r="AC932" i="95"/>
  <c r="AC933" i="95"/>
  <c r="AC936" i="95"/>
  <c r="AC907" i="95"/>
  <c r="AC911" i="95"/>
  <c r="AC886" i="95"/>
  <c r="AC858" i="95"/>
  <c r="AC908" i="95"/>
  <c r="AC882" i="95"/>
  <c r="AC883" i="95"/>
  <c r="AC833" i="95"/>
  <c r="AC836" i="95"/>
  <c r="AC861" i="95"/>
  <c r="AC807" i="95"/>
  <c r="AC857" i="95"/>
  <c r="AC832" i="95"/>
  <c r="AC811" i="95"/>
  <c r="AC757" i="95"/>
  <c r="AC783" i="95"/>
  <c r="AC786" i="95"/>
  <c r="AC758" i="95"/>
  <c r="AC808" i="95"/>
  <c r="AC782" i="95"/>
  <c r="AC736" i="95"/>
  <c r="AC761" i="95"/>
  <c r="AC732" i="95"/>
  <c r="AB735" i="95"/>
  <c r="AC733" i="95"/>
  <c r="AB316" i="94"/>
  <c r="AB98" i="94"/>
  <c r="AB244" i="94"/>
  <c r="AB87" i="94"/>
  <c r="AC707" i="94"/>
  <c r="AB103" i="94"/>
  <c r="AB92" i="94"/>
  <c r="AB108" i="94"/>
  <c r="AB181" i="94"/>
  <c r="AB176" i="94"/>
  <c r="AB247" i="94"/>
  <c r="AB241" i="94"/>
  <c r="AB324" i="94"/>
  <c r="AB34" i="94"/>
  <c r="AB249" i="94"/>
  <c r="AB164" i="94"/>
  <c r="AB321" i="94"/>
  <c r="AB106" i="94"/>
  <c r="AB252" i="94"/>
  <c r="AB95" i="94"/>
  <c r="AB90" i="94"/>
  <c r="AB318" i="94"/>
  <c r="AB335" i="94"/>
  <c r="AB260" i="94"/>
  <c r="AB338" i="94"/>
  <c r="AA469" i="94"/>
  <c r="AA479" i="94"/>
  <c r="AA473" i="94"/>
  <c r="AA478" i="94"/>
  <c r="AA468" i="94"/>
  <c r="AB180" i="94"/>
  <c r="AB102" i="94"/>
  <c r="AB248" i="94"/>
  <c r="AB94" i="94"/>
  <c r="AC9" i="94"/>
  <c r="AC320" i="94" s="1"/>
  <c r="AB319" i="94"/>
  <c r="AB259" i="94"/>
  <c r="AA643" i="94"/>
  <c r="AA477" i="94"/>
  <c r="AA471" i="94"/>
  <c r="AA472" i="94"/>
  <c r="AB256" i="94"/>
  <c r="AB253" i="94"/>
  <c r="AB251" i="94"/>
  <c r="AB172" i="94"/>
  <c r="AB169" i="94"/>
  <c r="AB167" i="94"/>
  <c r="AB239" i="94"/>
  <c r="AB322" i="94"/>
  <c r="AB325" i="94"/>
  <c r="AB323" i="94"/>
  <c r="AA565" i="94"/>
  <c r="AB99" i="94"/>
  <c r="AB243" i="94"/>
  <c r="AB163" i="94"/>
  <c r="AB320" i="94"/>
  <c r="AB184" i="94"/>
  <c r="AB258" i="94"/>
  <c r="AB105" i="94"/>
  <c r="AB104" i="94"/>
  <c r="AB178" i="94"/>
  <c r="AB101" i="94"/>
  <c r="AB100" i="94"/>
  <c r="AB174" i="94"/>
  <c r="AB97" i="94"/>
  <c r="AB96" i="94"/>
  <c r="AB246" i="94"/>
  <c r="AB245" i="94"/>
  <c r="AB168" i="94"/>
  <c r="AB166" i="94"/>
  <c r="AB165" i="94"/>
  <c r="AB88" i="94"/>
  <c r="AB317" i="94"/>
  <c r="AB328" i="94"/>
  <c r="AB329" i="94"/>
  <c r="AB330" i="94"/>
  <c r="AB326" i="94"/>
  <c r="AB327" i="94"/>
  <c r="AB107" i="94"/>
  <c r="AC711" i="94"/>
  <c r="AC708" i="94"/>
  <c r="AB182" i="94"/>
  <c r="AB257" i="94"/>
  <c r="AB179" i="94"/>
  <c r="AB254" i="94"/>
  <c r="AB177" i="94"/>
  <c r="AB175" i="94"/>
  <c r="AB250" i="94"/>
  <c r="AB173" i="94"/>
  <c r="AB171" i="94"/>
  <c r="AB170" i="94"/>
  <c r="AB93" i="94"/>
  <c r="AB91" i="94"/>
  <c r="AB242" i="94"/>
  <c r="AB89" i="94"/>
  <c r="AB240" i="94"/>
  <c r="AB7" i="94"/>
  <c r="AB644" i="94" s="1"/>
  <c r="AB333" i="94"/>
  <c r="AB334" i="94"/>
  <c r="AB336" i="94"/>
  <c r="AB332" i="94"/>
  <c r="AB331" i="94"/>
  <c r="AB183" i="94"/>
  <c r="AB710" i="94"/>
  <c r="N488" i="94"/>
  <c r="AA414" i="94"/>
  <c r="AB963" i="94"/>
  <c r="AB962" i="94"/>
  <c r="AB963" i="95"/>
  <c r="AB962" i="95"/>
  <c r="AB966" i="95"/>
  <c r="AB966" i="94"/>
  <c r="AC707" i="95"/>
  <c r="AB710" i="95"/>
  <c r="AC711" i="95"/>
  <c r="AC708" i="95"/>
  <c r="AA184" i="95"/>
  <c r="Z643" i="95"/>
  <c r="AA108" i="95"/>
  <c r="AA260" i="95"/>
  <c r="AA34" i="95"/>
  <c r="AA337" i="95"/>
  <c r="H487" i="95"/>
  <c r="N487" i="95"/>
  <c r="Q487" i="95"/>
  <c r="J488" i="94"/>
  <c r="V488" i="94"/>
  <c r="R488" i="94"/>
  <c r="I487" i="95"/>
  <c r="U487" i="95"/>
  <c r="X487" i="95"/>
  <c r="K487" i="95"/>
  <c r="U488" i="94"/>
  <c r="M488" i="94"/>
  <c r="X488" i="94"/>
  <c r="P488" i="94"/>
  <c r="L488" i="94"/>
  <c r="H488" i="94"/>
  <c r="W488" i="94"/>
  <c r="S488" i="94"/>
  <c r="O488" i="94"/>
  <c r="K488" i="94"/>
  <c r="G488" i="94"/>
  <c r="Y488" i="94"/>
  <c r="Q488" i="94"/>
  <c r="I488" i="94"/>
  <c r="T488" i="94"/>
  <c r="S487" i="95"/>
  <c r="T487" i="95"/>
  <c r="M487" i="95"/>
  <c r="L487" i="95"/>
  <c r="O487" i="95"/>
  <c r="V487" i="95"/>
  <c r="B489" i="94"/>
  <c r="AA489" i="94" s="1"/>
  <c r="F27" i="90"/>
  <c r="B488" i="95"/>
  <c r="Z488" i="95" s="1"/>
  <c r="J26" i="90"/>
  <c r="P487" i="95"/>
  <c r="W487" i="95"/>
  <c r="G487" i="95"/>
  <c r="R487" i="95"/>
  <c r="Y643" i="95"/>
  <c r="I643" i="95"/>
  <c r="X643" i="95"/>
  <c r="V643" i="95"/>
  <c r="W643" i="95"/>
  <c r="U643" i="95"/>
  <c r="T643" i="95"/>
  <c r="S643" i="95"/>
  <c r="K643" i="95"/>
  <c r="P643" i="95"/>
  <c r="Q643" i="95"/>
  <c r="O643" i="95"/>
  <c r="N643" i="95"/>
  <c r="R643" i="95"/>
  <c r="L643" i="95"/>
  <c r="M643" i="95"/>
  <c r="J643" i="95"/>
  <c r="H643" i="95"/>
  <c r="G643" i="95"/>
  <c r="X108" i="95"/>
  <c r="H108" i="95"/>
  <c r="G108" i="95"/>
  <c r="S108" i="95"/>
  <c r="U108" i="95"/>
  <c r="I108" i="95"/>
  <c r="T108" i="95"/>
  <c r="W108" i="95"/>
  <c r="Y108" i="95"/>
  <c r="V108" i="95"/>
  <c r="N108" i="95"/>
  <c r="P108" i="95"/>
  <c r="R108" i="95"/>
  <c r="Q108" i="95"/>
  <c r="O108" i="95"/>
  <c r="K108" i="95"/>
  <c r="D489" i="95"/>
  <c r="L108" i="95"/>
  <c r="M108" i="95"/>
  <c r="J108" i="95"/>
  <c r="Z108" i="95"/>
  <c r="J260" i="95"/>
  <c r="Y260" i="95"/>
  <c r="S260" i="95"/>
  <c r="X260" i="95"/>
  <c r="V260" i="95"/>
  <c r="U260" i="95"/>
  <c r="T260" i="95"/>
  <c r="H260" i="95"/>
  <c r="M260" i="95"/>
  <c r="R260" i="95"/>
  <c r="P260" i="95"/>
  <c r="O260" i="95"/>
  <c r="Q260" i="95"/>
  <c r="W260" i="95"/>
  <c r="N260" i="95"/>
  <c r="K260" i="95"/>
  <c r="I260" i="95"/>
  <c r="G260" i="95"/>
  <c r="L260" i="95"/>
  <c r="Z260" i="95"/>
  <c r="G564" i="95"/>
  <c r="K564" i="95"/>
  <c r="O564" i="95"/>
  <c r="S564" i="95"/>
  <c r="W564" i="95"/>
  <c r="I564" i="95"/>
  <c r="L564" i="95"/>
  <c r="P564" i="95"/>
  <c r="T564" i="95"/>
  <c r="X564" i="95"/>
  <c r="H564" i="95"/>
  <c r="M564" i="95"/>
  <c r="Q564" i="95"/>
  <c r="U564" i="95"/>
  <c r="Y564" i="95"/>
  <c r="J564" i="95"/>
  <c r="N564" i="95"/>
  <c r="R564" i="95"/>
  <c r="V564" i="95"/>
  <c r="H413" i="95"/>
  <c r="L413" i="95"/>
  <c r="P413" i="95"/>
  <c r="T413" i="95"/>
  <c r="X413" i="95"/>
  <c r="I413" i="95"/>
  <c r="M413" i="95"/>
  <c r="Q413" i="95"/>
  <c r="U413" i="95"/>
  <c r="Y413" i="95"/>
  <c r="J413" i="95"/>
  <c r="N413" i="95"/>
  <c r="R413" i="95"/>
  <c r="V413" i="95"/>
  <c r="K413" i="95"/>
  <c r="G413" i="95"/>
  <c r="O413" i="95"/>
  <c r="W413" i="95"/>
  <c r="S413" i="95"/>
  <c r="D338" i="95"/>
  <c r="S34" i="95"/>
  <c r="V34" i="95"/>
  <c r="H34" i="95"/>
  <c r="J34" i="95"/>
  <c r="T34" i="95"/>
  <c r="M34" i="95"/>
  <c r="D644" i="95"/>
  <c r="B644" i="95" s="1"/>
  <c r="O34" i="95"/>
  <c r="Q34" i="95"/>
  <c r="D414" i="95"/>
  <c r="B414" i="95" s="1"/>
  <c r="AA414" i="95" s="1"/>
  <c r="D109" i="95"/>
  <c r="N34" i="95"/>
  <c r="W34" i="95"/>
  <c r="D185" i="95"/>
  <c r="K34" i="95"/>
  <c r="L34" i="95"/>
  <c r="U34" i="95"/>
  <c r="D35" i="95"/>
  <c r="I34" i="95"/>
  <c r="D261" i="95"/>
  <c r="G34" i="95"/>
  <c r="R34" i="95"/>
  <c r="P34" i="95"/>
  <c r="Y34" i="95"/>
  <c r="X34" i="95"/>
  <c r="Z34" i="95"/>
  <c r="D565" i="95"/>
  <c r="B565" i="95" s="1"/>
  <c r="AA565" i="95" s="1"/>
  <c r="K184" i="95"/>
  <c r="M184" i="95"/>
  <c r="L184" i="95"/>
  <c r="Y184" i="95"/>
  <c r="W184" i="95"/>
  <c r="G184" i="95"/>
  <c r="H184" i="95"/>
  <c r="T184" i="95"/>
  <c r="N184" i="95"/>
  <c r="S184" i="95"/>
  <c r="X184" i="95"/>
  <c r="V184" i="95"/>
  <c r="I184" i="95"/>
  <c r="U184" i="95"/>
  <c r="O184" i="95"/>
  <c r="R184" i="95"/>
  <c r="Q184" i="95"/>
  <c r="P184" i="95"/>
  <c r="J184" i="95"/>
  <c r="Z184" i="95"/>
  <c r="H337" i="95"/>
  <c r="M337" i="95"/>
  <c r="Q337" i="95"/>
  <c r="U337" i="95"/>
  <c r="Y337" i="95"/>
  <c r="J337" i="95"/>
  <c r="N337" i="95"/>
  <c r="R337" i="95"/>
  <c r="V337" i="95"/>
  <c r="Z337" i="95"/>
  <c r="G337" i="95"/>
  <c r="K337" i="95"/>
  <c r="O337" i="95"/>
  <c r="S337" i="95"/>
  <c r="W337" i="95"/>
  <c r="I337" i="95"/>
  <c r="X337" i="95"/>
  <c r="L337" i="95"/>
  <c r="P337" i="95"/>
  <c r="T337" i="95"/>
  <c r="AA479" i="95"/>
  <c r="AA472" i="95"/>
  <c r="AA478" i="95"/>
  <c r="AA643" i="95"/>
  <c r="AA476" i="95"/>
  <c r="AA477" i="95"/>
  <c r="AA475" i="95"/>
  <c r="AA468" i="95"/>
  <c r="AA474" i="95"/>
  <c r="AA473" i="95"/>
  <c r="AA471" i="95"/>
  <c r="AA470" i="95"/>
  <c r="AA469" i="95"/>
  <c r="AA413" i="95"/>
  <c r="AB259" i="95"/>
  <c r="AB107" i="95"/>
  <c r="AB260" i="95"/>
  <c r="AB330" i="95"/>
  <c r="AB333" i="95"/>
  <c r="AB336" i="95"/>
  <c r="AB327" i="95"/>
  <c r="AB324" i="95"/>
  <c r="AB7" i="95"/>
  <c r="AB87" i="95"/>
  <c r="AB163" i="95"/>
  <c r="AB90" i="95"/>
  <c r="AB167" i="95"/>
  <c r="AB244" i="95"/>
  <c r="AB169" i="95"/>
  <c r="AB94" i="95"/>
  <c r="AB247" i="95"/>
  <c r="AB96" i="95"/>
  <c r="AB249" i="95"/>
  <c r="AB175" i="95"/>
  <c r="AB101" i="95"/>
  <c r="AB182" i="95"/>
  <c r="AB184" i="95"/>
  <c r="AB183" i="95"/>
  <c r="AB318" i="95"/>
  <c r="AB317" i="95"/>
  <c r="AB331" i="95"/>
  <c r="AB325" i="95"/>
  <c r="AB91" i="95"/>
  <c r="AB250" i="95"/>
  <c r="AB177" i="95"/>
  <c r="AB105" i="95"/>
  <c r="AB108" i="95"/>
  <c r="AB34" i="95"/>
  <c r="AB326" i="95"/>
  <c r="AB328" i="95"/>
  <c r="AB329" i="95"/>
  <c r="AB320" i="95"/>
  <c r="AC9" i="95"/>
  <c r="AB239" i="95"/>
  <c r="AB166" i="95"/>
  <c r="AB164" i="95"/>
  <c r="AB89" i="95"/>
  <c r="AB243" i="95"/>
  <c r="AB168" i="95"/>
  <c r="AB245" i="95"/>
  <c r="AB171" i="95"/>
  <c r="AB173" i="95"/>
  <c r="AB98" i="95"/>
  <c r="AB99" i="95"/>
  <c r="AB100" i="95"/>
  <c r="AB253" i="95"/>
  <c r="AB178" i="95"/>
  <c r="AB255" i="95"/>
  <c r="AB256" i="95"/>
  <c r="AB181" i="95"/>
  <c r="AB106" i="95"/>
  <c r="AB172" i="95"/>
  <c r="AB251" i="95"/>
  <c r="AB179" i="95"/>
  <c r="AB322" i="95"/>
  <c r="AB323" i="95"/>
  <c r="AB321" i="95"/>
  <c r="AB319" i="95"/>
  <c r="AB332" i="95"/>
  <c r="AB88" i="95"/>
  <c r="AB242" i="95"/>
  <c r="AB241" i="95"/>
  <c r="AB93" i="95"/>
  <c r="AB246" i="95"/>
  <c r="AB248" i="95"/>
  <c r="AB97" i="95"/>
  <c r="AB174" i="95"/>
  <c r="AB176" i="95"/>
  <c r="AB254" i="95"/>
  <c r="AB103" i="95"/>
  <c r="AB104" i="95"/>
  <c r="AB257" i="95"/>
  <c r="AB258" i="95"/>
  <c r="AB334" i="95"/>
  <c r="AB335" i="95"/>
  <c r="AB316" i="95"/>
  <c r="AB165" i="95"/>
  <c r="AB240" i="95"/>
  <c r="AB92" i="95"/>
  <c r="AB170" i="95"/>
  <c r="AB95" i="95"/>
  <c r="AB252" i="95"/>
  <c r="AB102" i="95"/>
  <c r="AB180" i="95"/>
  <c r="AC334" i="94"/>
  <c r="AC239" i="94"/>
  <c r="AC89" i="94"/>
  <c r="AC249" i="94"/>
  <c r="AC176" i="94"/>
  <c r="D645" i="94"/>
  <c r="B645" i="94" s="1"/>
  <c r="D415" i="94"/>
  <c r="B415" i="94" s="1"/>
  <c r="D339" i="94"/>
  <c r="D186" i="94"/>
  <c r="D110" i="94"/>
  <c r="D36" i="94"/>
  <c r="AB35" i="94"/>
  <c r="X35" i="94"/>
  <c r="T35" i="94"/>
  <c r="P35" i="94"/>
  <c r="L35" i="94"/>
  <c r="H35" i="94"/>
  <c r="D262" i="94"/>
  <c r="Z35" i="94"/>
  <c r="V35" i="94"/>
  <c r="R35" i="94"/>
  <c r="N35" i="94"/>
  <c r="J35" i="94"/>
  <c r="Y35" i="94"/>
  <c r="Q35" i="94"/>
  <c r="I35" i="94"/>
  <c r="K35" i="94"/>
  <c r="W35" i="94"/>
  <c r="O35" i="94"/>
  <c r="G35" i="94"/>
  <c r="AA35" i="94"/>
  <c r="U35" i="94"/>
  <c r="M35" i="94"/>
  <c r="S35" i="94"/>
  <c r="G414" i="94"/>
  <c r="H414" i="94"/>
  <c r="I414" i="94"/>
  <c r="J414" i="94"/>
  <c r="K414" i="94"/>
  <c r="L414" i="94"/>
  <c r="M414" i="94"/>
  <c r="N414" i="94"/>
  <c r="O414" i="94"/>
  <c r="P414" i="94"/>
  <c r="Q414" i="94"/>
  <c r="R414" i="94"/>
  <c r="S414" i="94"/>
  <c r="T414" i="94"/>
  <c r="U414" i="94"/>
  <c r="V414" i="94"/>
  <c r="W414" i="94"/>
  <c r="X414" i="94"/>
  <c r="Y414" i="94"/>
  <c r="Z414" i="94"/>
  <c r="Y261" i="94"/>
  <c r="U261" i="94"/>
  <c r="Q261" i="94"/>
  <c r="M261" i="94"/>
  <c r="I261" i="94"/>
  <c r="AB261" i="94"/>
  <c r="X261" i="94"/>
  <c r="T261" i="94"/>
  <c r="P261" i="94"/>
  <c r="L261" i="94"/>
  <c r="H261" i="94"/>
  <c r="AA261" i="94"/>
  <c r="W261" i="94"/>
  <c r="S261" i="94"/>
  <c r="O261" i="94"/>
  <c r="K261" i="94"/>
  <c r="G261" i="94"/>
  <c r="N261" i="94"/>
  <c r="Z261" i="94"/>
  <c r="J261" i="94"/>
  <c r="V261" i="94"/>
  <c r="R261" i="94"/>
  <c r="D490" i="94"/>
  <c r="Z109" i="94"/>
  <c r="V109" i="94"/>
  <c r="R109" i="94"/>
  <c r="N109" i="94"/>
  <c r="J109" i="94"/>
  <c r="Y109" i="94"/>
  <c r="U109" i="94"/>
  <c r="Q109" i="94"/>
  <c r="M109" i="94"/>
  <c r="I109" i="94"/>
  <c r="AB109" i="94"/>
  <c r="X109" i="94"/>
  <c r="T109" i="94"/>
  <c r="P109" i="94"/>
  <c r="L109" i="94"/>
  <c r="H109" i="94"/>
  <c r="S109" i="94"/>
  <c r="O109" i="94"/>
  <c r="AA109" i="94"/>
  <c r="K109" i="94"/>
  <c r="W109" i="94"/>
  <c r="G109" i="94"/>
  <c r="Y644" i="94"/>
  <c r="U644" i="94"/>
  <c r="Q644" i="94"/>
  <c r="M644" i="94"/>
  <c r="I644" i="94"/>
  <c r="Z644" i="94"/>
  <c r="T644" i="94"/>
  <c r="O644" i="94"/>
  <c r="J644" i="94"/>
  <c r="X644" i="94"/>
  <c r="S644" i="94"/>
  <c r="N644" i="94"/>
  <c r="H644" i="94"/>
  <c r="W644" i="94"/>
  <c r="R644" i="94"/>
  <c r="L644" i="94"/>
  <c r="G644" i="94"/>
  <c r="K644" i="94"/>
  <c r="AA644" i="94"/>
  <c r="V644" i="94"/>
  <c r="P644" i="94"/>
  <c r="D566" i="94"/>
  <c r="B566" i="94" s="1"/>
  <c r="Z185" i="94"/>
  <c r="V185" i="94"/>
  <c r="R185" i="94"/>
  <c r="N185" i="94"/>
  <c r="J185" i="94"/>
  <c r="AB185" i="94"/>
  <c r="X185" i="94"/>
  <c r="T185" i="94"/>
  <c r="P185" i="94"/>
  <c r="L185" i="94"/>
  <c r="H185" i="94"/>
  <c r="W185" i="94"/>
  <c r="O185" i="94"/>
  <c r="G185" i="94"/>
  <c r="U185" i="94"/>
  <c r="M185" i="94"/>
  <c r="AA185" i="94"/>
  <c r="S185" i="94"/>
  <c r="K185" i="94"/>
  <c r="Q185" i="94"/>
  <c r="I185" i="94"/>
  <c r="Y185" i="94"/>
  <c r="G565" i="94"/>
  <c r="H565" i="94"/>
  <c r="I565" i="94"/>
  <c r="J565" i="94"/>
  <c r="K565" i="94"/>
  <c r="L565" i="94"/>
  <c r="M565" i="94"/>
  <c r="N565" i="94"/>
  <c r="O565" i="94"/>
  <c r="P565" i="94"/>
  <c r="Q565" i="94"/>
  <c r="R565" i="94"/>
  <c r="S565" i="94"/>
  <c r="T565" i="94"/>
  <c r="U565" i="94"/>
  <c r="V565" i="94"/>
  <c r="W565" i="94"/>
  <c r="X565" i="94"/>
  <c r="Y565" i="94"/>
  <c r="Z565" i="94"/>
  <c r="G338" i="94"/>
  <c r="H338" i="94"/>
  <c r="I338" i="94"/>
  <c r="J338" i="94"/>
  <c r="K338" i="94"/>
  <c r="L338" i="94"/>
  <c r="M338" i="94"/>
  <c r="N338" i="94"/>
  <c r="O338" i="94"/>
  <c r="P338" i="94"/>
  <c r="Q338" i="94"/>
  <c r="R338" i="94"/>
  <c r="S338" i="94"/>
  <c r="T338" i="94"/>
  <c r="U338" i="94"/>
  <c r="V338" i="94"/>
  <c r="W338" i="94"/>
  <c r="X338" i="94"/>
  <c r="Y338" i="94"/>
  <c r="Z338" i="94"/>
  <c r="AA338" i="94"/>
  <c r="T152" i="91"/>
  <c r="U5" i="92"/>
  <c r="X151" i="91"/>
  <c r="Y4" i="92"/>
  <c r="AB414" i="94" l="1"/>
  <c r="AB474" i="94"/>
  <c r="AC181" i="94"/>
  <c r="AC171" i="94"/>
  <c r="AC317" i="94"/>
  <c r="AC103" i="94"/>
  <c r="AC92" i="94"/>
  <c r="AD932" i="95"/>
  <c r="AD933" i="95"/>
  <c r="AD936" i="95"/>
  <c r="AD908" i="95"/>
  <c r="AD907" i="95"/>
  <c r="AD886" i="95"/>
  <c r="AD911" i="95"/>
  <c r="AD882" i="95"/>
  <c r="AD883" i="95"/>
  <c r="AD861" i="95"/>
  <c r="AD832" i="95"/>
  <c r="AD858" i="95"/>
  <c r="AD857" i="95"/>
  <c r="AD836" i="95"/>
  <c r="AD833" i="95"/>
  <c r="AD807" i="95"/>
  <c r="AD808" i="95"/>
  <c r="AD782" i="95"/>
  <c r="AD811" i="95"/>
  <c r="AD783" i="95"/>
  <c r="AD786" i="95"/>
  <c r="AD736" i="95"/>
  <c r="AD733" i="95"/>
  <c r="AD732" i="95"/>
  <c r="AC735" i="95"/>
  <c r="AD932" i="94"/>
  <c r="AD936" i="94"/>
  <c r="AD933" i="94"/>
  <c r="AD907" i="94"/>
  <c r="AD911" i="94"/>
  <c r="AD883" i="94"/>
  <c r="AD886" i="94"/>
  <c r="AD908" i="94"/>
  <c r="AD882" i="94"/>
  <c r="AD861" i="94"/>
  <c r="AD858" i="94"/>
  <c r="AD833" i="94"/>
  <c r="AD857" i="94"/>
  <c r="AD836" i="94"/>
  <c r="AD807" i="94"/>
  <c r="AD811" i="94"/>
  <c r="AD808" i="94"/>
  <c r="AD832" i="94"/>
  <c r="AD782" i="94"/>
  <c r="AD783" i="94"/>
  <c r="AD786" i="94"/>
  <c r="AD736" i="94"/>
  <c r="AC735" i="94"/>
  <c r="AD732" i="94"/>
  <c r="AD733" i="94"/>
  <c r="AC107" i="94"/>
  <c r="AC254" i="94"/>
  <c r="AC96" i="94"/>
  <c r="AC167" i="94"/>
  <c r="AC337" i="94"/>
  <c r="AC336" i="94"/>
  <c r="AC182" i="94"/>
  <c r="AC255" i="94"/>
  <c r="AC100" i="94"/>
  <c r="AC174" i="94"/>
  <c r="AC247" i="94"/>
  <c r="AC244" i="94"/>
  <c r="AC166" i="94"/>
  <c r="AC163" i="94"/>
  <c r="AC332" i="94"/>
  <c r="AC335" i="94"/>
  <c r="AC330" i="94"/>
  <c r="AC256" i="94"/>
  <c r="AC99" i="94"/>
  <c r="AC94" i="94"/>
  <c r="AC88" i="94"/>
  <c r="AC333" i="94"/>
  <c r="AC260" i="94"/>
  <c r="AC35" i="94"/>
  <c r="AC259" i="94"/>
  <c r="AC104" i="94"/>
  <c r="AC253" i="94"/>
  <c r="AC251" i="94"/>
  <c r="AC248" i="94"/>
  <c r="AC245" i="94"/>
  <c r="AC243" i="94"/>
  <c r="AC87" i="94"/>
  <c r="AC321" i="94"/>
  <c r="AC319" i="94"/>
  <c r="AC318" i="94"/>
  <c r="AD711" i="94"/>
  <c r="AD708" i="94"/>
  <c r="AB476" i="94"/>
  <c r="AB475" i="94"/>
  <c r="AB566" i="94"/>
  <c r="AB415" i="94"/>
  <c r="AB469" i="94"/>
  <c r="AB479" i="94"/>
  <c r="AC962" i="94"/>
  <c r="AB470" i="94"/>
  <c r="AC109" i="94"/>
  <c r="AC185" i="94"/>
  <c r="AC108" i="94"/>
  <c r="AC261" i="94"/>
  <c r="AC183" i="94"/>
  <c r="AC106" i="94"/>
  <c r="AC257" i="94"/>
  <c r="AC179" i="94"/>
  <c r="AC178" i="94"/>
  <c r="AC177" i="94"/>
  <c r="AC175" i="94"/>
  <c r="AC98" i="94"/>
  <c r="AC97" i="94"/>
  <c r="AC95" i="94"/>
  <c r="AC170" i="94"/>
  <c r="AC169" i="94"/>
  <c r="AC91" i="94"/>
  <c r="AC90" i="94"/>
  <c r="AC241" i="94"/>
  <c r="AC240" i="94"/>
  <c r="AD9" i="94"/>
  <c r="AE707" i="94" s="1"/>
  <c r="AC316" i="94"/>
  <c r="AC328" i="94"/>
  <c r="AC329" i="94"/>
  <c r="AC331" i="94"/>
  <c r="AC326" i="94"/>
  <c r="AC184" i="94"/>
  <c r="AD707" i="94"/>
  <c r="AC963" i="94"/>
  <c r="AC258" i="94"/>
  <c r="AC105" i="94"/>
  <c r="AC180" i="94"/>
  <c r="AC102" i="94"/>
  <c r="AC101" i="94"/>
  <c r="AC252" i="94"/>
  <c r="AC250" i="94"/>
  <c r="AC173" i="94"/>
  <c r="AC172" i="94"/>
  <c r="AC246" i="94"/>
  <c r="AC93" i="94"/>
  <c r="AC168" i="94"/>
  <c r="AC242" i="94"/>
  <c r="AC165" i="94"/>
  <c r="AC164" i="94"/>
  <c r="AC7" i="94"/>
  <c r="AC645" i="94" s="1"/>
  <c r="AC327" i="94"/>
  <c r="AC323" i="94"/>
  <c r="AC324" i="94"/>
  <c r="AC325" i="94"/>
  <c r="AC322" i="94"/>
  <c r="AC710" i="94"/>
  <c r="AC966" i="94"/>
  <c r="AB468" i="94"/>
  <c r="AB473" i="94"/>
  <c r="AB478" i="94"/>
  <c r="AB472" i="94"/>
  <c r="AB477" i="94"/>
  <c r="AB471" i="94"/>
  <c r="AC966" i="95"/>
  <c r="AC962" i="95"/>
  <c r="AC963" i="95"/>
  <c r="AD711" i="95"/>
  <c r="AD707" i="95"/>
  <c r="AD708" i="95"/>
  <c r="AC710" i="95"/>
  <c r="AB261" i="95"/>
  <c r="AB109" i="95"/>
  <c r="AA644" i="95"/>
  <c r="AB185" i="95"/>
  <c r="AB35" i="95"/>
  <c r="X488" i="95"/>
  <c r="O488" i="95"/>
  <c r="U488" i="95"/>
  <c r="R488" i="95"/>
  <c r="Q489" i="94"/>
  <c r="N489" i="94"/>
  <c r="Y489" i="94"/>
  <c r="I489" i="94"/>
  <c r="V489" i="94"/>
  <c r="Y488" i="95"/>
  <c r="W488" i="95"/>
  <c r="T488" i="95"/>
  <c r="N488" i="95"/>
  <c r="Q488" i="95"/>
  <c r="L488" i="95"/>
  <c r="K488" i="95"/>
  <c r="J488" i="95"/>
  <c r="I488" i="95"/>
  <c r="H488" i="95"/>
  <c r="G488" i="95"/>
  <c r="M489" i="94"/>
  <c r="Z489" i="94"/>
  <c r="R489" i="94"/>
  <c r="J489" i="94"/>
  <c r="U489" i="94"/>
  <c r="W489" i="94"/>
  <c r="S489" i="94"/>
  <c r="O489" i="94"/>
  <c r="K489" i="94"/>
  <c r="G489" i="94"/>
  <c r="X489" i="94"/>
  <c r="T489" i="94"/>
  <c r="P489" i="94"/>
  <c r="L489" i="94"/>
  <c r="H489" i="94"/>
  <c r="B490" i="94"/>
  <c r="AB490" i="94" s="1"/>
  <c r="F28" i="90"/>
  <c r="M488" i="95"/>
  <c r="P488" i="95"/>
  <c r="S488" i="95"/>
  <c r="V488" i="95"/>
  <c r="B489" i="95"/>
  <c r="AA489" i="95" s="1"/>
  <c r="J27" i="90"/>
  <c r="J338" i="95"/>
  <c r="N338" i="95"/>
  <c r="R338" i="95"/>
  <c r="V338" i="95"/>
  <c r="Z338" i="95"/>
  <c r="M338" i="95"/>
  <c r="Y338" i="95"/>
  <c r="H338" i="95"/>
  <c r="K338" i="95"/>
  <c r="O338" i="95"/>
  <c r="S338" i="95"/>
  <c r="W338" i="95"/>
  <c r="AA338" i="95"/>
  <c r="U338" i="95"/>
  <c r="G338" i="95"/>
  <c r="L338" i="95"/>
  <c r="P338" i="95"/>
  <c r="T338" i="95"/>
  <c r="X338" i="95"/>
  <c r="I338" i="95"/>
  <c r="Q338" i="95"/>
  <c r="D490" i="95"/>
  <c r="L109" i="95"/>
  <c r="M109" i="95"/>
  <c r="J109" i="95"/>
  <c r="O109" i="95"/>
  <c r="N109" i="95"/>
  <c r="P109" i="95"/>
  <c r="V109" i="95"/>
  <c r="X109" i="95"/>
  <c r="H109" i="95"/>
  <c r="G109" i="95"/>
  <c r="Z109" i="95"/>
  <c r="I109" i="95"/>
  <c r="K109" i="95"/>
  <c r="Q109" i="95"/>
  <c r="T109" i="95"/>
  <c r="W109" i="95"/>
  <c r="Y109" i="95"/>
  <c r="S109" i="95"/>
  <c r="AA109" i="95"/>
  <c r="R109" i="95"/>
  <c r="U109" i="95"/>
  <c r="L644" i="95"/>
  <c r="N644" i="95"/>
  <c r="M644" i="95"/>
  <c r="Q644" i="95"/>
  <c r="P644" i="95"/>
  <c r="J644" i="95"/>
  <c r="X644" i="95"/>
  <c r="H644" i="95"/>
  <c r="I644" i="95"/>
  <c r="G644" i="95"/>
  <c r="V644" i="95"/>
  <c r="S644" i="95"/>
  <c r="K644" i="95"/>
  <c r="T644" i="95"/>
  <c r="Y644" i="95"/>
  <c r="W644" i="95"/>
  <c r="U644" i="95"/>
  <c r="O644" i="95"/>
  <c r="R644" i="95"/>
  <c r="Z644" i="95"/>
  <c r="N261" i="95"/>
  <c r="P261" i="95"/>
  <c r="O261" i="95"/>
  <c r="Q261" i="95"/>
  <c r="W261" i="95"/>
  <c r="U261" i="95"/>
  <c r="T261" i="95"/>
  <c r="Z261" i="95"/>
  <c r="J261" i="95"/>
  <c r="K261" i="95"/>
  <c r="I261" i="95"/>
  <c r="G261" i="95"/>
  <c r="L261" i="95"/>
  <c r="H261" i="95"/>
  <c r="V261" i="95"/>
  <c r="AA261" i="95"/>
  <c r="Y261" i="95"/>
  <c r="S261" i="95"/>
  <c r="X261" i="95"/>
  <c r="R261" i="95"/>
  <c r="M261" i="95"/>
  <c r="G565" i="95"/>
  <c r="K565" i="95"/>
  <c r="O565" i="95"/>
  <c r="S565" i="95"/>
  <c r="W565" i="95"/>
  <c r="J565" i="95"/>
  <c r="R565" i="95"/>
  <c r="H565" i="95"/>
  <c r="L565" i="95"/>
  <c r="P565" i="95"/>
  <c r="T565" i="95"/>
  <c r="X565" i="95"/>
  <c r="N565" i="95"/>
  <c r="I565" i="95"/>
  <c r="M565" i="95"/>
  <c r="Q565" i="95"/>
  <c r="U565" i="95"/>
  <c r="Y565" i="95"/>
  <c r="V565" i="95"/>
  <c r="Z565" i="95"/>
  <c r="D186" i="95"/>
  <c r="P35" i="95"/>
  <c r="R35" i="95"/>
  <c r="I35" i="95"/>
  <c r="Q35" i="95"/>
  <c r="U35" i="95"/>
  <c r="N35" i="95"/>
  <c r="D262" i="95"/>
  <c r="S35" i="95"/>
  <c r="Z35" i="95"/>
  <c r="D645" i="95"/>
  <c r="B645" i="95" s="1"/>
  <c r="D36" i="95"/>
  <c r="L35" i="95"/>
  <c r="M35" i="95"/>
  <c r="D339" i="95"/>
  <c r="K35" i="95"/>
  <c r="O35" i="95"/>
  <c r="T35" i="95"/>
  <c r="V35" i="95"/>
  <c r="D415" i="95"/>
  <c r="B415" i="95" s="1"/>
  <c r="AB415" i="95" s="1"/>
  <c r="X35" i="95"/>
  <c r="H35" i="95"/>
  <c r="G35" i="95"/>
  <c r="AA35" i="95"/>
  <c r="D110" i="95"/>
  <c r="J35" i="95"/>
  <c r="W35" i="95"/>
  <c r="Y35" i="95"/>
  <c r="AA185" i="95"/>
  <c r="K185" i="95"/>
  <c r="M185" i="95"/>
  <c r="L185" i="95"/>
  <c r="P185" i="95"/>
  <c r="J185" i="95"/>
  <c r="O185" i="95"/>
  <c r="Q185" i="95"/>
  <c r="W185" i="95"/>
  <c r="G185" i="95"/>
  <c r="H185" i="95"/>
  <c r="T185" i="95"/>
  <c r="Y185" i="95"/>
  <c r="D566" i="95"/>
  <c r="B566" i="95" s="1"/>
  <c r="AB566" i="95" s="1"/>
  <c r="Z185" i="95"/>
  <c r="S185" i="95"/>
  <c r="X185" i="95"/>
  <c r="V185" i="95"/>
  <c r="I185" i="95"/>
  <c r="N185" i="95"/>
  <c r="R185" i="95"/>
  <c r="U185" i="95"/>
  <c r="H414" i="95"/>
  <c r="M414" i="95"/>
  <c r="Q414" i="95"/>
  <c r="U414" i="95"/>
  <c r="Y414" i="95"/>
  <c r="L414" i="95"/>
  <c r="T414" i="95"/>
  <c r="J414" i="95"/>
  <c r="N414" i="95"/>
  <c r="R414" i="95"/>
  <c r="V414" i="95"/>
  <c r="I414" i="95"/>
  <c r="X414" i="95"/>
  <c r="G414" i="95"/>
  <c r="K414" i="95"/>
  <c r="O414" i="95"/>
  <c r="S414" i="95"/>
  <c r="W414" i="95"/>
  <c r="P414" i="95"/>
  <c r="Z414" i="95"/>
  <c r="H489" i="95"/>
  <c r="AC339" i="94"/>
  <c r="AB338" i="95"/>
  <c r="AC184" i="95"/>
  <c r="AC329" i="95"/>
  <c r="AC332" i="95"/>
  <c r="AC335" i="95"/>
  <c r="AC326" i="95"/>
  <c r="AC239" i="95"/>
  <c r="AC7" i="95"/>
  <c r="AD9" i="95"/>
  <c r="AC88" i="95"/>
  <c r="AC164" i="95"/>
  <c r="AC244" i="95"/>
  <c r="AC94" i="95"/>
  <c r="AC247" i="95"/>
  <c r="AC248" i="95"/>
  <c r="AC97" i="95"/>
  <c r="AC175" i="95"/>
  <c r="AC252" i="95"/>
  <c r="AC177" i="95"/>
  <c r="AC254" i="95"/>
  <c r="AC256" i="95"/>
  <c r="AC257" i="95"/>
  <c r="AC258" i="95"/>
  <c r="AC183" i="95"/>
  <c r="AC317" i="95"/>
  <c r="AC334" i="95"/>
  <c r="AC165" i="95"/>
  <c r="AC92" i="95"/>
  <c r="AC250" i="95"/>
  <c r="AC253" i="95"/>
  <c r="AC261" i="95"/>
  <c r="AC325" i="95"/>
  <c r="AC327" i="95"/>
  <c r="AC328" i="95"/>
  <c r="AC319" i="95"/>
  <c r="AC330" i="95"/>
  <c r="AC240" i="95"/>
  <c r="AC242" i="95"/>
  <c r="AC241" i="95"/>
  <c r="AC91" i="95"/>
  <c r="AC168" i="95"/>
  <c r="AC169" i="95"/>
  <c r="AC170" i="95"/>
  <c r="AC95" i="95"/>
  <c r="AC172" i="95"/>
  <c r="AC98" i="95"/>
  <c r="AC99" i="95"/>
  <c r="AC100" i="95"/>
  <c r="AC178" i="95"/>
  <c r="AC103" i="95"/>
  <c r="AC180" i="95"/>
  <c r="AC105" i="95"/>
  <c r="AC106" i="95"/>
  <c r="AC107" i="95"/>
  <c r="AC108" i="95"/>
  <c r="AC316" i="95"/>
  <c r="AC318" i="95"/>
  <c r="AC87" i="95"/>
  <c r="AC243" i="95"/>
  <c r="AC245" i="95"/>
  <c r="AC251" i="95"/>
  <c r="AC102" i="95"/>
  <c r="AC181" i="95"/>
  <c r="AC109" i="95"/>
  <c r="AC185" i="95"/>
  <c r="AC337" i="95"/>
  <c r="AC321" i="95"/>
  <c r="AC322" i="95"/>
  <c r="AC320" i="95"/>
  <c r="AC331" i="95"/>
  <c r="AC336" i="95"/>
  <c r="AC323" i="95"/>
  <c r="AC90" i="95"/>
  <c r="AC89" i="95"/>
  <c r="AC163" i="95"/>
  <c r="AC167" i="95"/>
  <c r="AC93" i="95"/>
  <c r="AC171" i="95"/>
  <c r="AC96" i="95"/>
  <c r="AC249" i="95"/>
  <c r="AC174" i="95"/>
  <c r="AC176" i="95"/>
  <c r="AC101" i="95"/>
  <c r="AC255" i="95"/>
  <c r="AC104" i="95"/>
  <c r="AC259" i="95"/>
  <c r="AC35" i="95"/>
  <c r="AC260" i="95"/>
  <c r="AC333" i="95"/>
  <c r="AC324" i="95"/>
  <c r="AC166" i="95"/>
  <c r="AC246" i="95"/>
  <c r="AC173" i="95"/>
  <c r="AC179" i="95"/>
  <c r="AC182" i="95"/>
  <c r="AB478" i="95"/>
  <c r="AB469" i="95"/>
  <c r="AB475" i="95"/>
  <c r="AB479" i="95"/>
  <c r="AB644" i="95"/>
  <c r="AB476" i="95"/>
  <c r="AB474" i="95"/>
  <c r="AB471" i="95"/>
  <c r="AB468" i="95"/>
  <c r="AB473" i="95"/>
  <c r="AB472" i="95"/>
  <c r="AB470" i="95"/>
  <c r="AB477" i="95"/>
  <c r="AB414" i="95"/>
  <c r="D491" i="94"/>
  <c r="Z110" i="94"/>
  <c r="V110" i="94"/>
  <c r="R110" i="94"/>
  <c r="N110" i="94"/>
  <c r="J110" i="94"/>
  <c r="AC110" i="94"/>
  <c r="Y110" i="94"/>
  <c r="U110" i="94"/>
  <c r="Q110" i="94"/>
  <c r="M110" i="94"/>
  <c r="I110" i="94"/>
  <c r="AB110" i="94"/>
  <c r="X110" i="94"/>
  <c r="T110" i="94"/>
  <c r="P110" i="94"/>
  <c r="L110" i="94"/>
  <c r="H110" i="94"/>
  <c r="S110" i="94"/>
  <c r="O110" i="94"/>
  <c r="AA110" i="94"/>
  <c r="K110" i="94"/>
  <c r="W110" i="94"/>
  <c r="G110" i="94"/>
  <c r="AB645" i="94"/>
  <c r="X645" i="94"/>
  <c r="T645" i="94"/>
  <c r="P645" i="94"/>
  <c r="L645" i="94"/>
  <c r="H645" i="94"/>
  <c r="Y645" i="94"/>
  <c r="S645" i="94"/>
  <c r="N645" i="94"/>
  <c r="I645" i="94"/>
  <c r="W645" i="94"/>
  <c r="R645" i="94"/>
  <c r="M645" i="94"/>
  <c r="G645" i="94"/>
  <c r="AA645" i="94"/>
  <c r="V645" i="94"/>
  <c r="Q645" i="94"/>
  <c r="K645" i="94"/>
  <c r="J645" i="94"/>
  <c r="Z645" i="94"/>
  <c r="U645" i="94"/>
  <c r="O645" i="94"/>
  <c r="AD337" i="94"/>
  <c r="AD324" i="94"/>
  <c r="AD327" i="94"/>
  <c r="AD336" i="94"/>
  <c r="AD165" i="94"/>
  <c r="AD168" i="94"/>
  <c r="AD94" i="94"/>
  <c r="AD173" i="94"/>
  <c r="AD252" i="94"/>
  <c r="AD178" i="94"/>
  <c r="AD105" i="94"/>
  <c r="AD260" i="94"/>
  <c r="G566" i="94"/>
  <c r="H566" i="94"/>
  <c r="I566" i="94"/>
  <c r="J566" i="94"/>
  <c r="K566" i="94"/>
  <c r="L566" i="94"/>
  <c r="M566" i="94"/>
  <c r="N566" i="94"/>
  <c r="O566" i="94"/>
  <c r="P566" i="94"/>
  <c r="Q566" i="94"/>
  <c r="R566" i="94"/>
  <c r="S566" i="94"/>
  <c r="T566" i="94"/>
  <c r="U566" i="94"/>
  <c r="V566" i="94"/>
  <c r="W566" i="94"/>
  <c r="X566" i="94"/>
  <c r="Y566" i="94"/>
  <c r="Z566" i="94"/>
  <c r="AA566" i="94"/>
  <c r="D567" i="94"/>
  <c r="B567" i="94" s="1"/>
  <c r="Z186" i="94"/>
  <c r="V186" i="94"/>
  <c r="R186" i="94"/>
  <c r="N186" i="94"/>
  <c r="J186" i="94"/>
  <c r="AB186" i="94"/>
  <c r="X186" i="94"/>
  <c r="T186" i="94"/>
  <c r="P186" i="94"/>
  <c r="L186" i="94"/>
  <c r="H186" i="94"/>
  <c r="W186" i="94"/>
  <c r="O186" i="94"/>
  <c r="G186" i="94"/>
  <c r="AC186" i="94"/>
  <c r="U186" i="94"/>
  <c r="M186" i="94"/>
  <c r="AA186" i="94"/>
  <c r="S186" i="94"/>
  <c r="K186" i="94"/>
  <c r="Q186" i="94"/>
  <c r="I186" i="94"/>
  <c r="Y186" i="94"/>
  <c r="G339" i="94"/>
  <c r="H339" i="94"/>
  <c r="I339" i="94"/>
  <c r="J339" i="94"/>
  <c r="K339" i="94"/>
  <c r="L339" i="94"/>
  <c r="M339" i="94"/>
  <c r="N339" i="94"/>
  <c r="O339" i="94"/>
  <c r="P339" i="94"/>
  <c r="Q339" i="94"/>
  <c r="R339" i="94"/>
  <c r="S339" i="94"/>
  <c r="T339" i="94"/>
  <c r="U339" i="94"/>
  <c r="V339" i="94"/>
  <c r="W339" i="94"/>
  <c r="X339" i="94"/>
  <c r="Y339" i="94"/>
  <c r="Z339" i="94"/>
  <c r="AA339" i="94"/>
  <c r="AB339" i="94"/>
  <c r="AD185" i="94"/>
  <c r="AC262" i="94"/>
  <c r="Y262" i="94"/>
  <c r="U262" i="94"/>
  <c r="Q262" i="94"/>
  <c r="M262" i="94"/>
  <c r="I262" i="94"/>
  <c r="AB262" i="94"/>
  <c r="X262" i="94"/>
  <c r="T262" i="94"/>
  <c r="P262" i="94"/>
  <c r="L262" i="94"/>
  <c r="H262" i="94"/>
  <c r="AA262" i="94"/>
  <c r="W262" i="94"/>
  <c r="S262" i="94"/>
  <c r="O262" i="94"/>
  <c r="K262" i="94"/>
  <c r="G262" i="94"/>
  <c r="AD262" i="94"/>
  <c r="N262" i="94"/>
  <c r="Z262" i="94"/>
  <c r="J262" i="94"/>
  <c r="V262" i="94"/>
  <c r="R262" i="94"/>
  <c r="D646" i="94"/>
  <c r="B646" i="94" s="1"/>
  <c r="D416" i="94"/>
  <c r="B416" i="94" s="1"/>
  <c r="D187" i="94"/>
  <c r="D111" i="94"/>
  <c r="AC36" i="94"/>
  <c r="Y36" i="94"/>
  <c r="U36" i="94"/>
  <c r="Q36" i="94"/>
  <c r="M36" i="94"/>
  <c r="I36" i="94"/>
  <c r="D263" i="94"/>
  <c r="AA36" i="94"/>
  <c r="W36" i="94"/>
  <c r="S36" i="94"/>
  <c r="O36" i="94"/>
  <c r="K36" i="94"/>
  <c r="G36" i="94"/>
  <c r="Z36" i="94"/>
  <c r="R36" i="94"/>
  <c r="J36" i="94"/>
  <c r="T36" i="94"/>
  <c r="X36" i="94"/>
  <c r="P36" i="94"/>
  <c r="H36" i="94"/>
  <c r="AB36" i="94"/>
  <c r="D340" i="94"/>
  <c r="AD36" i="94"/>
  <c r="V36" i="94"/>
  <c r="N36" i="94"/>
  <c r="D37" i="94"/>
  <c r="L36" i="94"/>
  <c r="G415" i="94"/>
  <c r="H415" i="94"/>
  <c r="I415" i="94"/>
  <c r="J415" i="94"/>
  <c r="K415" i="94"/>
  <c r="L415" i="94"/>
  <c r="M415" i="94"/>
  <c r="N415" i="94"/>
  <c r="O415" i="94"/>
  <c r="P415" i="94"/>
  <c r="Q415" i="94"/>
  <c r="R415" i="94"/>
  <c r="S415" i="94"/>
  <c r="T415" i="94"/>
  <c r="U415" i="94"/>
  <c r="V415" i="94"/>
  <c r="W415" i="94"/>
  <c r="X415" i="94"/>
  <c r="Y415" i="94"/>
  <c r="Z415" i="94"/>
  <c r="AA415" i="94"/>
  <c r="AC471" i="94"/>
  <c r="U152" i="91"/>
  <c r="V5" i="92"/>
  <c r="Z4" i="92"/>
  <c r="Y151" i="91"/>
  <c r="AD182" i="94" l="1"/>
  <c r="AD177" i="94"/>
  <c r="AD172" i="94"/>
  <c r="AD90" i="94"/>
  <c r="AD326" i="94"/>
  <c r="AD321" i="94"/>
  <c r="AD180" i="94"/>
  <c r="AD98" i="94"/>
  <c r="AD169" i="94"/>
  <c r="AD87" i="94"/>
  <c r="AD323" i="94"/>
  <c r="AD181" i="94"/>
  <c r="AD102" i="94"/>
  <c r="AD99" i="94"/>
  <c r="AD249" i="94"/>
  <c r="AD170" i="94"/>
  <c r="AD243" i="94"/>
  <c r="AD241" i="94"/>
  <c r="AD7" i="94"/>
  <c r="AD469" i="94" s="1"/>
  <c r="AD332" i="94"/>
  <c r="AD330" i="94"/>
  <c r="AD325" i="94"/>
  <c r="AE708" i="94"/>
  <c r="AC477" i="94"/>
  <c r="AD108" i="94"/>
  <c r="AD107" i="94"/>
  <c r="AD258" i="94"/>
  <c r="AD104" i="94"/>
  <c r="AD179" i="94"/>
  <c r="AD254" i="94"/>
  <c r="AD100" i="94"/>
  <c r="AD175" i="94"/>
  <c r="AD174" i="94"/>
  <c r="AD248" i="94"/>
  <c r="AD95" i="94"/>
  <c r="AD246" i="94"/>
  <c r="AD92" i="94"/>
  <c r="AD167" i="94"/>
  <c r="AD166" i="94"/>
  <c r="AD240" i="94"/>
  <c r="AD164" i="94"/>
  <c r="AE9" i="94"/>
  <c r="AD316" i="94"/>
  <c r="AD338" i="94"/>
  <c r="AD334" i="94"/>
  <c r="AD335" i="94"/>
  <c r="AD329" i="94"/>
  <c r="AD110" i="94"/>
  <c r="AD710" i="94"/>
  <c r="AC472" i="94"/>
  <c r="AD259" i="94"/>
  <c r="AD106" i="94"/>
  <c r="AD103" i="94"/>
  <c r="AD253" i="94"/>
  <c r="AD250" i="94"/>
  <c r="AD247" i="94"/>
  <c r="AD245" i="94"/>
  <c r="AD242" i="94"/>
  <c r="AD239" i="94"/>
  <c r="AD331" i="94"/>
  <c r="AD328" i="94"/>
  <c r="AD109" i="94"/>
  <c r="AD261" i="94"/>
  <c r="AD186" i="94"/>
  <c r="AD184" i="94"/>
  <c r="AD183" i="94"/>
  <c r="AD257" i="94"/>
  <c r="AD256" i="94"/>
  <c r="AD255" i="94"/>
  <c r="AD101" i="94"/>
  <c r="AD176" i="94"/>
  <c r="AD251" i="94"/>
  <c r="AD97" i="94"/>
  <c r="AD96" i="94"/>
  <c r="AD171" i="94"/>
  <c r="AD93" i="94"/>
  <c r="AD244" i="94"/>
  <c r="AD91" i="94"/>
  <c r="AD89" i="94"/>
  <c r="AD88" i="94"/>
  <c r="AD163" i="94"/>
  <c r="AD320" i="94"/>
  <c r="AD322" i="94"/>
  <c r="AD318" i="94"/>
  <c r="AD319" i="94"/>
  <c r="AD317" i="94"/>
  <c r="AD333" i="94"/>
  <c r="AF933" i="94"/>
  <c r="AF932" i="94"/>
  <c r="AF936" i="94"/>
  <c r="AF908" i="94"/>
  <c r="AF882" i="94"/>
  <c r="AF911" i="94"/>
  <c r="AF883" i="94"/>
  <c r="AF886" i="94"/>
  <c r="AF857" i="94"/>
  <c r="AF907" i="94"/>
  <c r="AF836" i="94"/>
  <c r="AF832" i="94"/>
  <c r="AF808" i="94"/>
  <c r="AF858" i="94"/>
  <c r="AF861" i="94"/>
  <c r="AF807" i="94"/>
  <c r="AF833" i="94"/>
  <c r="AF811" i="94"/>
  <c r="AF786" i="94"/>
  <c r="AF761" i="94"/>
  <c r="AF782" i="94"/>
  <c r="AE735" i="94"/>
  <c r="AF783" i="94"/>
  <c r="AF757" i="94"/>
  <c r="AF758" i="94"/>
  <c r="AE760" i="94"/>
  <c r="AF736" i="94"/>
  <c r="AF733" i="94"/>
  <c r="AF732" i="94"/>
  <c r="AE933" i="95"/>
  <c r="AE932" i="95"/>
  <c r="AE911" i="95"/>
  <c r="AE882" i="95"/>
  <c r="AE908" i="95"/>
  <c r="AE936" i="95"/>
  <c r="AE883" i="95"/>
  <c r="AE907" i="95"/>
  <c r="AE886" i="95"/>
  <c r="AE857" i="95"/>
  <c r="AE861" i="95"/>
  <c r="AE832" i="95"/>
  <c r="AE836" i="95"/>
  <c r="AE808" i="95"/>
  <c r="AE858" i="95"/>
  <c r="AE833" i="95"/>
  <c r="AE786" i="95"/>
  <c r="AE807" i="95"/>
  <c r="AE782" i="95"/>
  <c r="AE811" i="95"/>
  <c r="AE761" i="95"/>
  <c r="AD735" i="95"/>
  <c r="AE783" i="95"/>
  <c r="AE758" i="95"/>
  <c r="AD760" i="95"/>
  <c r="AE733" i="95"/>
  <c r="AE757" i="95"/>
  <c r="AE732" i="95"/>
  <c r="AE736" i="95"/>
  <c r="AE936" i="94"/>
  <c r="AE907" i="94"/>
  <c r="AE932" i="94"/>
  <c r="AE911" i="94"/>
  <c r="AE933" i="94"/>
  <c r="AE883" i="94"/>
  <c r="AE886" i="94"/>
  <c r="AE857" i="94"/>
  <c r="AE908" i="94"/>
  <c r="AE882" i="94"/>
  <c r="AE858" i="94"/>
  <c r="AE832" i="94"/>
  <c r="AE861" i="94"/>
  <c r="AE836" i="94"/>
  <c r="AE807" i="94"/>
  <c r="AE833" i="94"/>
  <c r="AE811" i="94"/>
  <c r="AE808" i="94"/>
  <c r="AE758" i="94"/>
  <c r="AD760" i="94"/>
  <c r="AE782" i="94"/>
  <c r="AE783" i="94"/>
  <c r="AE757" i="94"/>
  <c r="AE786" i="94"/>
  <c r="AE761" i="94"/>
  <c r="AE736" i="94"/>
  <c r="AE733" i="94"/>
  <c r="AD735" i="94"/>
  <c r="AE732" i="94"/>
  <c r="AC476" i="94"/>
  <c r="AC567" i="94"/>
  <c r="AC479" i="94"/>
  <c r="AC469" i="94"/>
  <c r="AC474" i="94"/>
  <c r="AC415" i="94"/>
  <c r="AC468" i="94"/>
  <c r="AC473" i="94"/>
  <c r="AC478" i="94"/>
  <c r="AC475" i="94"/>
  <c r="AC470" i="94"/>
  <c r="AC416" i="94"/>
  <c r="AE711" i="94"/>
  <c r="AF707" i="94"/>
  <c r="AE710" i="94"/>
  <c r="AF711" i="94"/>
  <c r="AF708" i="94"/>
  <c r="AE708" i="95"/>
  <c r="AE711" i="95"/>
  <c r="AD710" i="95"/>
  <c r="AE707" i="95"/>
  <c r="AB645" i="95"/>
  <c r="AC110" i="95"/>
  <c r="AC186" i="95"/>
  <c r="AC339" i="95"/>
  <c r="AE110" i="94"/>
  <c r="AC36" i="95"/>
  <c r="V489" i="95"/>
  <c r="R489" i="95"/>
  <c r="W489" i="95"/>
  <c r="R490" i="94"/>
  <c r="L489" i="95"/>
  <c r="M489" i="95"/>
  <c r="N490" i="94"/>
  <c r="Z490" i="94"/>
  <c r="J490" i="94"/>
  <c r="V490" i="94"/>
  <c r="G489" i="95"/>
  <c r="I489" i="95"/>
  <c r="K489" i="95"/>
  <c r="T489" i="95"/>
  <c r="Y490" i="94"/>
  <c r="Q490" i="94"/>
  <c r="M490" i="94"/>
  <c r="I490" i="94"/>
  <c r="AA490" i="94"/>
  <c r="W490" i="94"/>
  <c r="S490" i="94"/>
  <c r="O490" i="94"/>
  <c r="K490" i="94"/>
  <c r="G490" i="94"/>
  <c r="U490" i="94"/>
  <c r="X490" i="94"/>
  <c r="T490" i="94"/>
  <c r="P490" i="94"/>
  <c r="L490" i="94"/>
  <c r="H490" i="94"/>
  <c r="S489" i="95"/>
  <c r="X489" i="95"/>
  <c r="N489" i="95"/>
  <c r="Y489" i="95"/>
  <c r="Z489" i="95"/>
  <c r="O489" i="95"/>
  <c r="P489" i="95"/>
  <c r="J489" i="95"/>
  <c r="Q489" i="95"/>
  <c r="B491" i="94"/>
  <c r="AC491" i="94" s="1"/>
  <c r="F29" i="90"/>
  <c r="U489" i="95"/>
  <c r="B490" i="95"/>
  <c r="AB490" i="95" s="1"/>
  <c r="J28" i="90"/>
  <c r="AE262" i="94"/>
  <c r="J415" i="95"/>
  <c r="N415" i="95"/>
  <c r="R415" i="95"/>
  <c r="V415" i="95"/>
  <c r="Z415" i="95"/>
  <c r="G415" i="95"/>
  <c r="K415" i="95"/>
  <c r="O415" i="95"/>
  <c r="S415" i="95"/>
  <c r="W415" i="95"/>
  <c r="AA415" i="95"/>
  <c r="H415" i="95"/>
  <c r="L415" i="95"/>
  <c r="P415" i="95"/>
  <c r="T415" i="95"/>
  <c r="X415" i="95"/>
  <c r="I415" i="95"/>
  <c r="M415" i="95"/>
  <c r="Q415" i="95"/>
  <c r="U415" i="95"/>
  <c r="Y415" i="95"/>
  <c r="D340" i="95"/>
  <c r="U36" i="95"/>
  <c r="X36" i="95"/>
  <c r="Z36" i="95"/>
  <c r="R36" i="95"/>
  <c r="AA36" i="95"/>
  <c r="D37" i="95"/>
  <c r="D263" i="95"/>
  <c r="Q36" i="95"/>
  <c r="S36" i="95"/>
  <c r="O36" i="95"/>
  <c r="L36" i="95"/>
  <c r="V36" i="95"/>
  <c r="T36" i="95"/>
  <c r="D646" i="95"/>
  <c r="B646" i="95" s="1"/>
  <c r="D187" i="95"/>
  <c r="M36" i="95"/>
  <c r="N36" i="95"/>
  <c r="AB36" i="95"/>
  <c r="G36" i="95"/>
  <c r="P36" i="95"/>
  <c r="J36" i="95"/>
  <c r="D416" i="95"/>
  <c r="B416" i="95" s="1"/>
  <c r="AC416" i="95" s="1"/>
  <c r="Y36" i="95"/>
  <c r="I36" i="95"/>
  <c r="H36" i="95"/>
  <c r="W36" i="95"/>
  <c r="D111" i="95"/>
  <c r="K36" i="95"/>
  <c r="Z262" i="95"/>
  <c r="J262" i="95"/>
  <c r="K262" i="95"/>
  <c r="I262" i="95"/>
  <c r="Q262" i="95"/>
  <c r="W262" i="95"/>
  <c r="V262" i="95"/>
  <c r="AA262" i="95"/>
  <c r="Y262" i="95"/>
  <c r="S262" i="95"/>
  <c r="G262" i="95"/>
  <c r="L262" i="95"/>
  <c r="R262" i="95"/>
  <c r="U262" i="95"/>
  <c r="T262" i="95"/>
  <c r="H262" i="95"/>
  <c r="X262" i="95"/>
  <c r="N262" i="95"/>
  <c r="P262" i="95"/>
  <c r="O262" i="95"/>
  <c r="AB262" i="95"/>
  <c r="M262" i="95"/>
  <c r="H339" i="95"/>
  <c r="L339" i="95"/>
  <c r="P339" i="95"/>
  <c r="T339" i="95"/>
  <c r="X339" i="95"/>
  <c r="AB339" i="95"/>
  <c r="G339" i="95"/>
  <c r="M339" i="95"/>
  <c r="Q339" i="95"/>
  <c r="U339" i="95"/>
  <c r="Y339" i="95"/>
  <c r="J339" i="95"/>
  <c r="N339" i="95"/>
  <c r="R339" i="95"/>
  <c r="V339" i="95"/>
  <c r="Z339" i="95"/>
  <c r="I339" i="95"/>
  <c r="K339" i="95"/>
  <c r="O339" i="95"/>
  <c r="S339" i="95"/>
  <c r="W339" i="95"/>
  <c r="AA339" i="95"/>
  <c r="W645" i="95"/>
  <c r="G645" i="95"/>
  <c r="H645" i="95"/>
  <c r="T645" i="95"/>
  <c r="U645" i="95"/>
  <c r="S645" i="95"/>
  <c r="X645" i="95"/>
  <c r="V645" i="95"/>
  <c r="I645" i="95"/>
  <c r="N645" i="95"/>
  <c r="O645" i="95"/>
  <c r="R645" i="95"/>
  <c r="Q645" i="95"/>
  <c r="Z645" i="95"/>
  <c r="Y645" i="95"/>
  <c r="AA645" i="95"/>
  <c r="K645" i="95"/>
  <c r="M645" i="95"/>
  <c r="L645" i="95"/>
  <c r="P645" i="95"/>
  <c r="J645" i="95"/>
  <c r="H566" i="95"/>
  <c r="M566" i="95"/>
  <c r="Q566" i="95"/>
  <c r="U566" i="95"/>
  <c r="Y566" i="95"/>
  <c r="J566" i="95"/>
  <c r="N566" i="95"/>
  <c r="R566" i="95"/>
  <c r="V566" i="95"/>
  <c r="Z566" i="95"/>
  <c r="G566" i="95"/>
  <c r="K566" i="95"/>
  <c r="O566" i="95"/>
  <c r="S566" i="95"/>
  <c r="W566" i="95"/>
  <c r="I566" i="95"/>
  <c r="L566" i="95"/>
  <c r="P566" i="95"/>
  <c r="T566" i="95"/>
  <c r="X566" i="95"/>
  <c r="AA566" i="95"/>
  <c r="AC262" i="95"/>
  <c r="AB110" i="95"/>
  <c r="L110" i="95"/>
  <c r="M110" i="95"/>
  <c r="J110" i="95"/>
  <c r="O110" i="95"/>
  <c r="N110" i="95"/>
  <c r="X110" i="95"/>
  <c r="H110" i="95"/>
  <c r="G110" i="95"/>
  <c r="Z110" i="95"/>
  <c r="I110" i="95"/>
  <c r="S110" i="95"/>
  <c r="T110" i="95"/>
  <c r="W110" i="95"/>
  <c r="Y110" i="95"/>
  <c r="K110" i="95"/>
  <c r="AA110" i="95"/>
  <c r="D491" i="95"/>
  <c r="P110" i="95"/>
  <c r="R110" i="95"/>
  <c r="Q110" i="95"/>
  <c r="V110" i="95"/>
  <c r="U110" i="95"/>
  <c r="W186" i="95"/>
  <c r="G186" i="95"/>
  <c r="H186" i="95"/>
  <c r="L186" i="95"/>
  <c r="P186" i="95"/>
  <c r="J186" i="95"/>
  <c r="S186" i="95"/>
  <c r="X186" i="95"/>
  <c r="AB186" i="95"/>
  <c r="T186" i="95"/>
  <c r="Y186" i="95"/>
  <c r="D567" i="95"/>
  <c r="B567" i="95" s="1"/>
  <c r="O186" i="95"/>
  <c r="R186" i="95"/>
  <c r="V186" i="95"/>
  <c r="I186" i="95"/>
  <c r="N186" i="95"/>
  <c r="AA186" i="95"/>
  <c r="K186" i="95"/>
  <c r="M186" i="95"/>
  <c r="Q186" i="95"/>
  <c r="Z186" i="95"/>
  <c r="U186" i="95"/>
  <c r="AD109" i="95"/>
  <c r="AD261" i="95"/>
  <c r="AD328" i="95"/>
  <c r="AD337" i="95"/>
  <c r="AD334" i="95"/>
  <c r="AD325" i="95"/>
  <c r="AD338" i="95"/>
  <c r="AD322" i="95"/>
  <c r="AD335" i="95"/>
  <c r="AD87" i="95"/>
  <c r="AD241" i="95"/>
  <c r="AD89" i="95"/>
  <c r="AD167" i="95"/>
  <c r="AD168" i="95"/>
  <c r="AD245" i="95"/>
  <c r="AD170" i="95"/>
  <c r="AD171" i="95"/>
  <c r="AD248" i="95"/>
  <c r="AD249" i="95"/>
  <c r="AD174" i="95"/>
  <c r="AD99" i="95"/>
  <c r="AD100" i="95"/>
  <c r="AD102" i="95"/>
  <c r="AD179" i="95"/>
  <c r="AD180" i="95"/>
  <c r="AD182" i="95"/>
  <c r="AD259" i="95"/>
  <c r="AD260" i="95"/>
  <c r="AD185" i="95"/>
  <c r="AD36" i="95"/>
  <c r="AD7" i="95"/>
  <c r="AD163" i="95"/>
  <c r="AD173" i="95"/>
  <c r="AD177" i="95"/>
  <c r="AD107" i="95"/>
  <c r="AD186" i="95"/>
  <c r="AD324" i="95"/>
  <c r="AD331" i="95"/>
  <c r="AD327" i="95"/>
  <c r="AD318" i="95"/>
  <c r="AD317" i="95"/>
  <c r="AD330" i="95"/>
  <c r="AD88" i="95"/>
  <c r="AD242" i="95"/>
  <c r="AD91" i="95"/>
  <c r="AD244" i="95"/>
  <c r="AD93" i="95"/>
  <c r="AD246" i="95"/>
  <c r="AD95" i="95"/>
  <c r="AD172" i="95"/>
  <c r="AD97" i="95"/>
  <c r="AD98" i="95"/>
  <c r="AD251" i="95"/>
  <c r="AD101" i="95"/>
  <c r="AD178" i="95"/>
  <c r="AD103" i="95"/>
  <c r="AD181" i="95"/>
  <c r="AD258" i="95"/>
  <c r="AD108" i="95"/>
  <c r="AD262" i="95"/>
  <c r="AD110" i="95"/>
  <c r="AD332" i="95"/>
  <c r="AD321" i="95"/>
  <c r="AD240" i="95"/>
  <c r="AD169" i="95"/>
  <c r="AD336" i="95"/>
  <c r="AD320" i="95"/>
  <c r="AD326" i="95"/>
  <c r="AD319" i="95"/>
  <c r="AE9" i="95"/>
  <c r="AD323" i="95"/>
  <c r="AD165" i="95"/>
  <c r="AD90" i="95"/>
  <c r="AD166" i="95"/>
  <c r="AD243" i="95"/>
  <c r="AD92" i="95"/>
  <c r="AD94" i="95"/>
  <c r="AD247" i="95"/>
  <c r="AD96" i="95"/>
  <c r="AD250" i="95"/>
  <c r="AD176" i="95"/>
  <c r="AD253" i="95"/>
  <c r="AD254" i="95"/>
  <c r="AD104" i="95"/>
  <c r="AD257" i="95"/>
  <c r="AD106" i="95"/>
  <c r="AD183" i="95"/>
  <c r="AD316" i="95"/>
  <c r="AD333" i="95"/>
  <c r="AD329" i="95"/>
  <c r="AD239" i="95"/>
  <c r="AD164" i="95"/>
  <c r="AD175" i="95"/>
  <c r="AD252" i="95"/>
  <c r="AD255" i="95"/>
  <c r="AD256" i="95"/>
  <c r="AD105" i="95"/>
  <c r="AD184" i="95"/>
  <c r="AC476" i="95"/>
  <c r="AC469" i="95"/>
  <c r="AC470" i="95"/>
  <c r="AC645" i="95"/>
  <c r="AC471" i="95"/>
  <c r="AC479" i="95"/>
  <c r="AC415" i="95"/>
  <c r="AC472" i="95"/>
  <c r="AC473" i="95"/>
  <c r="AC474" i="95"/>
  <c r="AC475" i="95"/>
  <c r="AC468" i="95"/>
  <c r="AC477" i="95"/>
  <c r="AC478" i="95"/>
  <c r="G340" i="94"/>
  <c r="H340" i="94"/>
  <c r="I340" i="94"/>
  <c r="J340" i="94"/>
  <c r="K340" i="94"/>
  <c r="L340" i="94"/>
  <c r="M340" i="94"/>
  <c r="N340" i="94"/>
  <c r="O340" i="94"/>
  <c r="P340" i="94"/>
  <c r="Q340" i="94"/>
  <c r="R340" i="94"/>
  <c r="S340" i="94"/>
  <c r="T340" i="94"/>
  <c r="U340" i="94"/>
  <c r="V340" i="94"/>
  <c r="W340" i="94"/>
  <c r="X340" i="94"/>
  <c r="Y340" i="94"/>
  <c r="Z340" i="94"/>
  <c r="AA340" i="94"/>
  <c r="AB340" i="94"/>
  <c r="AC340" i="94"/>
  <c r="AA646" i="94"/>
  <c r="W646" i="94"/>
  <c r="S646" i="94"/>
  <c r="O646" i="94"/>
  <c r="K646" i="94"/>
  <c r="G646" i="94"/>
  <c r="AC646" i="94"/>
  <c r="X646" i="94"/>
  <c r="R646" i="94"/>
  <c r="M646" i="94"/>
  <c r="H646" i="94"/>
  <c r="AB646" i="94"/>
  <c r="V646" i="94"/>
  <c r="Q646" i="94"/>
  <c r="L646" i="94"/>
  <c r="Z646" i="94"/>
  <c r="U646" i="94"/>
  <c r="P646" i="94"/>
  <c r="J646" i="94"/>
  <c r="AD646" i="94"/>
  <c r="I646" i="94"/>
  <c r="Y646" i="94"/>
  <c r="T646" i="94"/>
  <c r="N646" i="94"/>
  <c r="G567" i="94"/>
  <c r="H567" i="94"/>
  <c r="I567" i="94"/>
  <c r="J567" i="94"/>
  <c r="K567" i="94"/>
  <c r="L567" i="94"/>
  <c r="M567" i="94"/>
  <c r="N567" i="94"/>
  <c r="O567" i="94"/>
  <c r="P567" i="94"/>
  <c r="Q567" i="94"/>
  <c r="R567" i="94"/>
  <c r="S567" i="94"/>
  <c r="T567" i="94"/>
  <c r="U567" i="94"/>
  <c r="V567" i="94"/>
  <c r="W567" i="94"/>
  <c r="X567" i="94"/>
  <c r="Y567" i="94"/>
  <c r="Z567" i="94"/>
  <c r="AA567" i="94"/>
  <c r="AB567" i="94"/>
  <c r="AC263" i="94"/>
  <c r="Y263" i="94"/>
  <c r="U263" i="94"/>
  <c r="Q263" i="94"/>
  <c r="M263" i="94"/>
  <c r="I263" i="94"/>
  <c r="AB263" i="94"/>
  <c r="X263" i="94"/>
  <c r="T263" i="94"/>
  <c r="P263" i="94"/>
  <c r="L263" i="94"/>
  <c r="H263" i="94"/>
  <c r="AE263" i="94"/>
  <c r="AA263" i="94"/>
  <c r="W263" i="94"/>
  <c r="S263" i="94"/>
  <c r="O263" i="94"/>
  <c r="K263" i="94"/>
  <c r="G263" i="94"/>
  <c r="AD263" i="94"/>
  <c r="N263" i="94"/>
  <c r="Z263" i="94"/>
  <c r="J263" i="94"/>
  <c r="V263" i="94"/>
  <c r="R263" i="94"/>
  <c r="D492" i="94"/>
  <c r="AD111" i="94"/>
  <c r="Z111" i="94"/>
  <c r="V111" i="94"/>
  <c r="R111" i="94"/>
  <c r="N111" i="94"/>
  <c r="J111" i="94"/>
  <c r="AC111" i="94"/>
  <c r="Y111" i="94"/>
  <c r="U111" i="94"/>
  <c r="Q111" i="94"/>
  <c r="M111" i="94"/>
  <c r="I111" i="94"/>
  <c r="AB111" i="94"/>
  <c r="X111" i="94"/>
  <c r="T111" i="94"/>
  <c r="P111" i="94"/>
  <c r="L111" i="94"/>
  <c r="H111" i="94"/>
  <c r="S111" i="94"/>
  <c r="AE111" i="94"/>
  <c r="O111" i="94"/>
  <c r="AA111" i="94"/>
  <c r="K111" i="94"/>
  <c r="W111" i="94"/>
  <c r="G111" i="94"/>
  <c r="AE186" i="94"/>
  <c r="AD477" i="94"/>
  <c r="AD473" i="94"/>
  <c r="AD472" i="94"/>
  <c r="AD468" i="94"/>
  <c r="AD471" i="94"/>
  <c r="AD416" i="94"/>
  <c r="AD470" i="94"/>
  <c r="D568" i="94"/>
  <c r="B568" i="94" s="1"/>
  <c r="AD568" i="94" s="1"/>
  <c r="AD187" i="94"/>
  <c r="Z187" i="94"/>
  <c r="V187" i="94"/>
  <c r="R187" i="94"/>
  <c r="N187" i="94"/>
  <c r="J187" i="94"/>
  <c r="AB187" i="94"/>
  <c r="X187" i="94"/>
  <c r="T187" i="94"/>
  <c r="P187" i="94"/>
  <c r="L187" i="94"/>
  <c r="H187" i="94"/>
  <c r="AE187" i="94"/>
  <c r="W187" i="94"/>
  <c r="O187" i="94"/>
  <c r="G187" i="94"/>
  <c r="AC187" i="94"/>
  <c r="U187" i="94"/>
  <c r="M187" i="94"/>
  <c r="AA187" i="94"/>
  <c r="S187" i="94"/>
  <c r="K187" i="94"/>
  <c r="Q187" i="94"/>
  <c r="I187" i="94"/>
  <c r="Y187" i="94"/>
  <c r="AE336" i="94"/>
  <c r="AE332" i="94"/>
  <c r="AE328" i="94"/>
  <c r="AE324" i="94"/>
  <c r="AE320" i="94"/>
  <c r="AE316" i="94"/>
  <c r="AE339" i="94"/>
  <c r="AE334" i="94"/>
  <c r="AE329" i="94"/>
  <c r="AE323" i="94"/>
  <c r="AE318" i="94"/>
  <c r="AE338" i="94"/>
  <c r="AE333" i="94"/>
  <c r="AE327" i="94"/>
  <c r="AE322" i="94"/>
  <c r="AE317" i="94"/>
  <c r="AE337" i="94"/>
  <c r="AE331" i="94"/>
  <c r="AE326" i="94"/>
  <c r="AE321" i="94"/>
  <c r="AE330" i="94"/>
  <c r="AE325" i="94"/>
  <c r="AE319" i="94"/>
  <c r="AE335" i="94"/>
  <c r="AF9" i="94"/>
  <c r="AE7" i="94"/>
  <c r="AE87" i="94"/>
  <c r="AE239" i="94"/>
  <c r="AE88" i="94"/>
  <c r="AE163" i="94"/>
  <c r="AE240" i="94"/>
  <c r="AE164" i="94"/>
  <c r="AE241" i="94"/>
  <c r="AE165" i="94"/>
  <c r="AE89" i="94"/>
  <c r="AE242" i="94"/>
  <c r="AE90" i="94"/>
  <c r="AE166" i="94"/>
  <c r="AE167" i="94"/>
  <c r="AE243" i="94"/>
  <c r="AE91" i="94"/>
  <c r="AE92" i="94"/>
  <c r="AE244" i="94"/>
  <c r="AE168" i="94"/>
  <c r="AE245" i="94"/>
  <c r="AE169" i="94"/>
  <c r="AE93" i="94"/>
  <c r="AE170" i="94"/>
  <c r="AE246" i="94"/>
  <c r="AE94" i="94"/>
  <c r="AE171" i="94"/>
  <c r="AE95" i="94"/>
  <c r="AE247" i="94"/>
  <c r="AE248" i="94"/>
  <c r="AE172" i="94"/>
  <c r="AE96" i="94"/>
  <c r="AE249" i="94"/>
  <c r="AE97" i="94"/>
  <c r="AE173" i="94"/>
  <c r="AE250" i="94"/>
  <c r="AE98" i="94"/>
  <c r="AE174" i="94"/>
  <c r="AE175" i="94"/>
  <c r="AE99" i="94"/>
  <c r="AE251" i="94"/>
  <c r="AE252" i="94"/>
  <c r="AE176" i="94"/>
  <c r="AE100" i="94"/>
  <c r="AE177" i="94"/>
  <c r="AE101" i="94"/>
  <c r="AE253" i="94"/>
  <c r="AE254" i="94"/>
  <c r="AE102" i="94"/>
  <c r="AE178" i="94"/>
  <c r="AE179" i="94"/>
  <c r="AE103" i="94"/>
  <c r="AE255" i="94"/>
  <c r="AE104" i="94"/>
  <c r="AE256" i="94"/>
  <c r="AE180" i="94"/>
  <c r="AE105" i="94"/>
  <c r="AE181" i="94"/>
  <c r="AE257" i="94"/>
  <c r="AE106" i="94"/>
  <c r="AE258" i="94"/>
  <c r="AE182" i="94"/>
  <c r="AE107" i="94"/>
  <c r="AE259" i="94"/>
  <c r="AE183" i="94"/>
  <c r="AE260" i="94"/>
  <c r="AE184" i="94"/>
  <c r="AE108" i="94"/>
  <c r="AE261" i="94"/>
  <c r="AE109" i="94"/>
  <c r="AE185" i="94"/>
  <c r="AD340" i="94"/>
  <c r="D647" i="94"/>
  <c r="B647" i="94" s="1"/>
  <c r="D417" i="94"/>
  <c r="B417" i="94" s="1"/>
  <c r="AD417" i="94" s="1"/>
  <c r="D188" i="94"/>
  <c r="D112" i="94"/>
  <c r="AD37" i="94"/>
  <c r="Z37" i="94"/>
  <c r="V37" i="94"/>
  <c r="R37" i="94"/>
  <c r="N37" i="94"/>
  <c r="J37" i="94"/>
  <c r="D341" i="94"/>
  <c r="D264" i="94"/>
  <c r="D38" i="94"/>
  <c r="AB37" i="94"/>
  <c r="X37" i="94"/>
  <c r="T37" i="94"/>
  <c r="P37" i="94"/>
  <c r="L37" i="94"/>
  <c r="H37" i="94"/>
  <c r="AA37" i="94"/>
  <c r="S37" i="94"/>
  <c r="K37" i="94"/>
  <c r="M37" i="94"/>
  <c r="Y37" i="94"/>
  <c r="Q37" i="94"/>
  <c r="I37" i="94"/>
  <c r="AC37" i="94"/>
  <c r="AE37" i="94"/>
  <c r="W37" i="94"/>
  <c r="O37" i="94"/>
  <c r="G37" i="94"/>
  <c r="U37" i="94"/>
  <c r="G416" i="94"/>
  <c r="H416" i="94"/>
  <c r="I416" i="94"/>
  <c r="J416" i="94"/>
  <c r="K416" i="94"/>
  <c r="L416" i="94"/>
  <c r="M416" i="94"/>
  <c r="N416" i="94"/>
  <c r="O416" i="94"/>
  <c r="P416" i="94"/>
  <c r="Q416" i="94"/>
  <c r="R416" i="94"/>
  <c r="S416" i="94"/>
  <c r="T416" i="94"/>
  <c r="U416" i="94"/>
  <c r="V416" i="94"/>
  <c r="W416" i="94"/>
  <c r="X416" i="94"/>
  <c r="Y416" i="94"/>
  <c r="Z416" i="94"/>
  <c r="AA416" i="94"/>
  <c r="AB416" i="94"/>
  <c r="V152" i="91"/>
  <c r="W5" i="92"/>
  <c r="Z151" i="91"/>
  <c r="AA4" i="92"/>
  <c r="AD474" i="94" l="1"/>
  <c r="AD475" i="94"/>
  <c r="AD476" i="94"/>
  <c r="AD478" i="94"/>
  <c r="AD479" i="94"/>
  <c r="AG932" i="94"/>
  <c r="AG933" i="94"/>
  <c r="AG911" i="94"/>
  <c r="AG936" i="94"/>
  <c r="AG908" i="94"/>
  <c r="AG886" i="94"/>
  <c r="AG882" i="94"/>
  <c r="AG858" i="94"/>
  <c r="AG883" i="94"/>
  <c r="AG907" i="94"/>
  <c r="AG857" i="94"/>
  <c r="AG861" i="94"/>
  <c r="AG833" i="94"/>
  <c r="AG836" i="94"/>
  <c r="AG832" i="94"/>
  <c r="AG811" i="94"/>
  <c r="AG808" i="94"/>
  <c r="AG782" i="94"/>
  <c r="AG807" i="94"/>
  <c r="AG783" i="94"/>
  <c r="AG757" i="94"/>
  <c r="AG786" i="94"/>
  <c r="AG758" i="94"/>
  <c r="AF760" i="94"/>
  <c r="AG736" i="94"/>
  <c r="AF735" i="94"/>
  <c r="AG732" i="94"/>
  <c r="AG733" i="94"/>
  <c r="AG761" i="94"/>
  <c r="AF932" i="95"/>
  <c r="AF933" i="95"/>
  <c r="AF907" i="95"/>
  <c r="AF911" i="95"/>
  <c r="AF882" i="95"/>
  <c r="AF908" i="95"/>
  <c r="AF936" i="95"/>
  <c r="AF883" i="95"/>
  <c r="AF833" i="95"/>
  <c r="AF857" i="95"/>
  <c r="AF858" i="95"/>
  <c r="AF832" i="95"/>
  <c r="AF811" i="95"/>
  <c r="AF886" i="95"/>
  <c r="AF861" i="95"/>
  <c r="AF836" i="95"/>
  <c r="AF808" i="95"/>
  <c r="AF783" i="95"/>
  <c r="AF807" i="95"/>
  <c r="AF782" i="95"/>
  <c r="AF757" i="95"/>
  <c r="AF736" i="95"/>
  <c r="AF761" i="95"/>
  <c r="AE735" i="95"/>
  <c r="AF786" i="95"/>
  <c r="AF732" i="95"/>
  <c r="AF758" i="95"/>
  <c r="AE760" i="95"/>
  <c r="AF733" i="95"/>
  <c r="AE963" i="94"/>
  <c r="AE966" i="94"/>
  <c r="AE962" i="94"/>
  <c r="AF966" i="94"/>
  <c r="AE966" i="95"/>
  <c r="AE963" i="95"/>
  <c r="AF962" i="94"/>
  <c r="AE962" i="95"/>
  <c r="AF963" i="94"/>
  <c r="AG708" i="94"/>
  <c r="AG707" i="94"/>
  <c r="AF710" i="94"/>
  <c r="AG711" i="94"/>
  <c r="AF707" i="95"/>
  <c r="AE710" i="95"/>
  <c r="AF708" i="95"/>
  <c r="AF711" i="95"/>
  <c r="AD111" i="95"/>
  <c r="AD187" i="95"/>
  <c r="AD263" i="95"/>
  <c r="AC646" i="95"/>
  <c r="AD37" i="95"/>
  <c r="AB491" i="94"/>
  <c r="P491" i="94"/>
  <c r="N490" i="95"/>
  <c r="W490" i="95"/>
  <c r="N491" i="94"/>
  <c r="X490" i="95"/>
  <c r="U490" i="95"/>
  <c r="T490" i="95"/>
  <c r="G490" i="95"/>
  <c r="Q490" i="95"/>
  <c r="K490" i="95"/>
  <c r="H490" i="95"/>
  <c r="R490" i="95"/>
  <c r="U491" i="94"/>
  <c r="V491" i="94"/>
  <c r="I491" i="94"/>
  <c r="Y491" i="94"/>
  <c r="Q491" i="94"/>
  <c r="J491" i="94"/>
  <c r="Z491" i="94"/>
  <c r="T491" i="94"/>
  <c r="L491" i="94"/>
  <c r="X491" i="94"/>
  <c r="R491" i="94"/>
  <c r="M491" i="94"/>
  <c r="H491" i="94"/>
  <c r="AA491" i="94"/>
  <c r="W491" i="94"/>
  <c r="S491" i="94"/>
  <c r="O491" i="94"/>
  <c r="K491" i="94"/>
  <c r="G491" i="94"/>
  <c r="B492" i="94"/>
  <c r="AD492" i="94" s="1"/>
  <c r="F30" i="90"/>
  <c r="P490" i="95"/>
  <c r="Z490" i="95"/>
  <c r="J490" i="95"/>
  <c r="AA490" i="95"/>
  <c r="L490" i="95"/>
  <c r="O490" i="95"/>
  <c r="V490" i="95"/>
  <c r="Y490" i="95"/>
  <c r="I490" i="95"/>
  <c r="B491" i="95"/>
  <c r="AC491" i="95" s="1"/>
  <c r="J29" i="90"/>
  <c r="S490" i="95"/>
  <c r="M490" i="95"/>
  <c r="I567" i="95"/>
  <c r="M567" i="95"/>
  <c r="Q567" i="95"/>
  <c r="U567" i="95"/>
  <c r="Y567" i="95"/>
  <c r="H567" i="95"/>
  <c r="L567" i="95"/>
  <c r="P567" i="95"/>
  <c r="X567" i="95"/>
  <c r="J567" i="95"/>
  <c r="N567" i="95"/>
  <c r="R567" i="95"/>
  <c r="V567" i="95"/>
  <c r="Z567" i="95"/>
  <c r="AB567" i="95"/>
  <c r="G567" i="95"/>
  <c r="K567" i="95"/>
  <c r="O567" i="95"/>
  <c r="S567" i="95"/>
  <c r="W567" i="95"/>
  <c r="AA567" i="95"/>
  <c r="T567" i="95"/>
  <c r="H340" i="95"/>
  <c r="L340" i="95"/>
  <c r="P340" i="95"/>
  <c r="T340" i="95"/>
  <c r="X340" i="95"/>
  <c r="AB340" i="95"/>
  <c r="G340" i="95"/>
  <c r="S340" i="95"/>
  <c r="W340" i="95"/>
  <c r="I340" i="95"/>
  <c r="M340" i="95"/>
  <c r="Q340" i="95"/>
  <c r="U340" i="95"/>
  <c r="Y340" i="95"/>
  <c r="O340" i="95"/>
  <c r="J340" i="95"/>
  <c r="N340" i="95"/>
  <c r="R340" i="95"/>
  <c r="V340" i="95"/>
  <c r="Z340" i="95"/>
  <c r="K340" i="95"/>
  <c r="AA340" i="95"/>
  <c r="AC340" i="95"/>
  <c r="AC567" i="95"/>
  <c r="AB111" i="95"/>
  <c r="L111" i="95"/>
  <c r="R111" i="95"/>
  <c r="Q111" i="95"/>
  <c r="V111" i="95"/>
  <c r="U111" i="95"/>
  <c r="D492" i="95"/>
  <c r="Y111" i="95"/>
  <c r="X111" i="95"/>
  <c r="H111" i="95"/>
  <c r="M111" i="95"/>
  <c r="J111" i="95"/>
  <c r="O111" i="95"/>
  <c r="N111" i="95"/>
  <c r="P111" i="95"/>
  <c r="AA111" i="95"/>
  <c r="T111" i="95"/>
  <c r="AC111" i="95"/>
  <c r="G111" i="95"/>
  <c r="Z111" i="95"/>
  <c r="I111" i="95"/>
  <c r="S111" i="95"/>
  <c r="W111" i="95"/>
  <c r="K111" i="95"/>
  <c r="D568" i="95"/>
  <c r="B568" i="95" s="1"/>
  <c r="AD568" i="95" s="1"/>
  <c r="O187" i="95"/>
  <c r="X187" i="95"/>
  <c r="AB187" i="95"/>
  <c r="T187" i="95"/>
  <c r="Y187" i="95"/>
  <c r="S187" i="95"/>
  <c r="L187" i="95"/>
  <c r="J187" i="95"/>
  <c r="AA187" i="95"/>
  <c r="K187" i="95"/>
  <c r="R187" i="95"/>
  <c r="V187" i="95"/>
  <c r="I187" i="95"/>
  <c r="N187" i="95"/>
  <c r="AC187" i="95"/>
  <c r="P187" i="95"/>
  <c r="W187" i="95"/>
  <c r="G187" i="95"/>
  <c r="M187" i="95"/>
  <c r="Q187" i="95"/>
  <c r="Z187" i="95"/>
  <c r="U187" i="95"/>
  <c r="H187" i="95"/>
  <c r="R263" i="95"/>
  <c r="U263" i="95"/>
  <c r="T263" i="95"/>
  <c r="S263" i="95"/>
  <c r="G263" i="95"/>
  <c r="L263" i="95"/>
  <c r="AA263" i="95"/>
  <c r="Q263" i="95"/>
  <c r="N263" i="95"/>
  <c r="P263" i="95"/>
  <c r="O263" i="95"/>
  <c r="H263" i="95"/>
  <c r="X263" i="95"/>
  <c r="Y263" i="95"/>
  <c r="W263" i="95"/>
  <c r="Z263" i="95"/>
  <c r="J263" i="95"/>
  <c r="K263" i="95"/>
  <c r="I263" i="95"/>
  <c r="AB263" i="95"/>
  <c r="M263" i="95"/>
  <c r="V263" i="95"/>
  <c r="AC263" i="95"/>
  <c r="AE341" i="94"/>
  <c r="H416" i="95"/>
  <c r="M416" i="95"/>
  <c r="Q416" i="95"/>
  <c r="U416" i="95"/>
  <c r="Y416" i="95"/>
  <c r="P416" i="95"/>
  <c r="X416" i="95"/>
  <c r="J416" i="95"/>
  <c r="N416" i="95"/>
  <c r="R416" i="95"/>
  <c r="V416" i="95"/>
  <c r="Z416" i="95"/>
  <c r="I416" i="95"/>
  <c r="T416" i="95"/>
  <c r="G416" i="95"/>
  <c r="K416" i="95"/>
  <c r="O416" i="95"/>
  <c r="S416" i="95"/>
  <c r="W416" i="95"/>
  <c r="AA416" i="95"/>
  <c r="L416" i="95"/>
  <c r="AB416" i="95"/>
  <c r="N646" i="95"/>
  <c r="Q646" i="95"/>
  <c r="U646" i="95"/>
  <c r="H646" i="95"/>
  <c r="M646" i="95"/>
  <c r="R646" i="95"/>
  <c r="AA646" i="95"/>
  <c r="Z646" i="95"/>
  <c r="J646" i="95"/>
  <c r="L646" i="95"/>
  <c r="P646" i="95"/>
  <c r="Y646" i="95"/>
  <c r="I646" i="95"/>
  <c r="S646" i="95"/>
  <c r="V646" i="95"/>
  <c r="AB646" i="95"/>
  <c r="G646" i="95"/>
  <c r="K646" i="95"/>
  <c r="O646" i="95"/>
  <c r="X646" i="95"/>
  <c r="W646" i="95"/>
  <c r="T646" i="95"/>
  <c r="D647" i="95"/>
  <c r="B647" i="95" s="1"/>
  <c r="Z37" i="95"/>
  <c r="J37" i="95"/>
  <c r="O37" i="95"/>
  <c r="K37" i="95"/>
  <c r="M37" i="95"/>
  <c r="AB37" i="95"/>
  <c r="G37" i="95"/>
  <c r="N37" i="95"/>
  <c r="S37" i="95"/>
  <c r="L37" i="95"/>
  <c r="D341" i="95"/>
  <c r="V37" i="95"/>
  <c r="D38" i="95"/>
  <c r="I37" i="95"/>
  <c r="AC37" i="95"/>
  <c r="H37" i="95"/>
  <c r="W37" i="95"/>
  <c r="U37" i="95"/>
  <c r="T37" i="95"/>
  <c r="D112" i="95"/>
  <c r="D264" i="95"/>
  <c r="R37" i="95"/>
  <c r="Y37" i="95"/>
  <c r="AA37" i="95"/>
  <c r="X37" i="95"/>
  <c r="D417" i="95"/>
  <c r="B417" i="95" s="1"/>
  <c r="Q37" i="95"/>
  <c r="D188" i="95"/>
  <c r="P37" i="95"/>
  <c r="AD340" i="95"/>
  <c r="AD478" i="95"/>
  <c r="AD477" i="95"/>
  <c r="AD416" i="95"/>
  <c r="AD472" i="95"/>
  <c r="AD476" i="95"/>
  <c r="AD474" i="95"/>
  <c r="AD473" i="95"/>
  <c r="AD479" i="95"/>
  <c r="AD468" i="95"/>
  <c r="AD646" i="95"/>
  <c r="AD470" i="95"/>
  <c r="AD469" i="95"/>
  <c r="AD475" i="95"/>
  <c r="AD471" i="95"/>
  <c r="AE262" i="95"/>
  <c r="AE110" i="95"/>
  <c r="AE186" i="95"/>
  <c r="AE327" i="95"/>
  <c r="AE330" i="95"/>
  <c r="AE326" i="95"/>
  <c r="AE324" i="95"/>
  <c r="AE88" i="95"/>
  <c r="AE7" i="95"/>
  <c r="AE328" i="95"/>
  <c r="AE163" i="95"/>
  <c r="AE91" i="95"/>
  <c r="AE244" i="95"/>
  <c r="AE168" i="95"/>
  <c r="AE246" i="95"/>
  <c r="AE171" i="95"/>
  <c r="AE96" i="95"/>
  <c r="AE249" i="95"/>
  <c r="AE174" i="95"/>
  <c r="AE251" i="95"/>
  <c r="AE100" i="95"/>
  <c r="AE253" i="95"/>
  <c r="AE254" i="95"/>
  <c r="AE104" i="95"/>
  <c r="AE181" i="95"/>
  <c r="AE258" i="95"/>
  <c r="AE185" i="95"/>
  <c r="AE333" i="95"/>
  <c r="AF9" i="95"/>
  <c r="AE248" i="95"/>
  <c r="AE175" i="95"/>
  <c r="AE178" i="95"/>
  <c r="AE259" i="95"/>
  <c r="AE37" i="95"/>
  <c r="AE339" i="95"/>
  <c r="AE323" i="95"/>
  <c r="AE325" i="95"/>
  <c r="AE318" i="95"/>
  <c r="AE317" i="95"/>
  <c r="AE87" i="95"/>
  <c r="AE337" i="95"/>
  <c r="AE321" i="95"/>
  <c r="AE89" i="95"/>
  <c r="AE166" i="95"/>
  <c r="AE167" i="95"/>
  <c r="AE245" i="95"/>
  <c r="AE94" i="95"/>
  <c r="AE172" i="95"/>
  <c r="AE173" i="95"/>
  <c r="AE250" i="95"/>
  <c r="AE99" i="95"/>
  <c r="AE176" i="95"/>
  <c r="AE177" i="95"/>
  <c r="AE102" i="95"/>
  <c r="AE103" i="95"/>
  <c r="AE105" i="95"/>
  <c r="AE107" i="95"/>
  <c r="AE184" i="95"/>
  <c r="AE109" i="95"/>
  <c r="AE336" i="95"/>
  <c r="AE332" i="95"/>
  <c r="AE165" i="95"/>
  <c r="AE242" i="95"/>
  <c r="AE169" i="95"/>
  <c r="AE95" i="95"/>
  <c r="AE252" i="95"/>
  <c r="AE255" i="95"/>
  <c r="AE106" i="95"/>
  <c r="AE263" i="95"/>
  <c r="AE111" i="95"/>
  <c r="AE335" i="95"/>
  <c r="AE319" i="95"/>
  <c r="AE320" i="95"/>
  <c r="AE338" i="95"/>
  <c r="AE329" i="95"/>
  <c r="AE334" i="95"/>
  <c r="AE316" i="95"/>
  <c r="AE240" i="95"/>
  <c r="AE90" i="95"/>
  <c r="AE164" i="95"/>
  <c r="AE243" i="95"/>
  <c r="AE93" i="95"/>
  <c r="AE170" i="95"/>
  <c r="AE247" i="95"/>
  <c r="AE97" i="95"/>
  <c r="AE101" i="95"/>
  <c r="AE179" i="95"/>
  <c r="AE180" i="95"/>
  <c r="AE257" i="95"/>
  <c r="AE182" i="95"/>
  <c r="AE183" i="95"/>
  <c r="AE108" i="95"/>
  <c r="AE261" i="95"/>
  <c r="AE187" i="95"/>
  <c r="AE331" i="95"/>
  <c r="AE322" i="95"/>
  <c r="AE239" i="95"/>
  <c r="AE241" i="95"/>
  <c r="AE92" i="95"/>
  <c r="AE98" i="95"/>
  <c r="AE256" i="95"/>
  <c r="AE260" i="95"/>
  <c r="D493" i="94"/>
  <c r="AD112" i="94"/>
  <c r="Z112" i="94"/>
  <c r="V112" i="94"/>
  <c r="R112" i="94"/>
  <c r="N112" i="94"/>
  <c r="J112" i="94"/>
  <c r="AC112" i="94"/>
  <c r="Y112" i="94"/>
  <c r="U112" i="94"/>
  <c r="Q112" i="94"/>
  <c r="M112" i="94"/>
  <c r="I112" i="94"/>
  <c r="AF112" i="94"/>
  <c r="AB112" i="94"/>
  <c r="X112" i="94"/>
  <c r="T112" i="94"/>
  <c r="P112" i="94"/>
  <c r="L112" i="94"/>
  <c r="H112" i="94"/>
  <c r="S112" i="94"/>
  <c r="AE112" i="94"/>
  <c r="O112" i="94"/>
  <c r="AA112" i="94"/>
  <c r="K112" i="94"/>
  <c r="W112" i="94"/>
  <c r="G112" i="94"/>
  <c r="AF339" i="94"/>
  <c r="AF335" i="94"/>
  <c r="AF331" i="94"/>
  <c r="AF327" i="94"/>
  <c r="AF323" i="94"/>
  <c r="AF319" i="94"/>
  <c r="AF338" i="94"/>
  <c r="AF333" i="94"/>
  <c r="AF328" i="94"/>
  <c r="AF322" i="94"/>
  <c r="AF317" i="94"/>
  <c r="AF337" i="94"/>
  <c r="AF332" i="94"/>
  <c r="AF326" i="94"/>
  <c r="AF321" i="94"/>
  <c r="AF316" i="94"/>
  <c r="AF336" i="94"/>
  <c r="AF330" i="94"/>
  <c r="AF325" i="94"/>
  <c r="AF320" i="94"/>
  <c r="AF329" i="94"/>
  <c r="AF324" i="94"/>
  <c r="AF340" i="94"/>
  <c r="AF318" i="94"/>
  <c r="AF7" i="94"/>
  <c r="AG9" i="94"/>
  <c r="AF334" i="94"/>
  <c r="AF88" i="94"/>
  <c r="AF240" i="94"/>
  <c r="AF239" i="94"/>
  <c r="AF163" i="94"/>
  <c r="AF164" i="94"/>
  <c r="AF87" i="94"/>
  <c r="AF165" i="94"/>
  <c r="AF241" i="94"/>
  <c r="AF89" i="94"/>
  <c r="AF242" i="94"/>
  <c r="AF166" i="94"/>
  <c r="AF90" i="94"/>
  <c r="AF91" i="94"/>
  <c r="AF167" i="94"/>
  <c r="AF243" i="94"/>
  <c r="AF244" i="94"/>
  <c r="AF168" i="94"/>
  <c r="AF92" i="94"/>
  <c r="AF245" i="94"/>
  <c r="AF169" i="94"/>
  <c r="AF93" i="94"/>
  <c r="AF94" i="94"/>
  <c r="AF170" i="94"/>
  <c r="AF246" i="94"/>
  <c r="AF95" i="94"/>
  <c r="AF171" i="94"/>
  <c r="AF247" i="94"/>
  <c r="AF96" i="94"/>
  <c r="AF172" i="94"/>
  <c r="AF248" i="94"/>
  <c r="AF173" i="94"/>
  <c r="AF249" i="94"/>
  <c r="AF97" i="94"/>
  <c r="AF250" i="94"/>
  <c r="AF174" i="94"/>
  <c r="AF98" i="94"/>
  <c r="AF251" i="94"/>
  <c r="AF99" i="94"/>
  <c r="AF175" i="94"/>
  <c r="AF100" i="94"/>
  <c r="AF176" i="94"/>
  <c r="AF252" i="94"/>
  <c r="AF253" i="94"/>
  <c r="AF177" i="94"/>
  <c r="AF101" i="94"/>
  <c r="AF254" i="94"/>
  <c r="AF178" i="94"/>
  <c r="AF102" i="94"/>
  <c r="AF255" i="94"/>
  <c r="AF179" i="94"/>
  <c r="AF103" i="94"/>
  <c r="AF104" i="94"/>
  <c r="AF256" i="94"/>
  <c r="AF180" i="94"/>
  <c r="AF105" i="94"/>
  <c r="AF181" i="94"/>
  <c r="AF257" i="94"/>
  <c r="AF106" i="94"/>
  <c r="AF182" i="94"/>
  <c r="AF258" i="94"/>
  <c r="AF183" i="94"/>
  <c r="AF259" i="94"/>
  <c r="AF107" i="94"/>
  <c r="AF260" i="94"/>
  <c r="AF184" i="94"/>
  <c r="AF108" i="94"/>
  <c r="AF261" i="94"/>
  <c r="AF109" i="94"/>
  <c r="AF185" i="94"/>
  <c r="AF110" i="94"/>
  <c r="AF186" i="94"/>
  <c r="AF262" i="94"/>
  <c r="D648" i="94"/>
  <c r="B648" i="94" s="1"/>
  <c r="D418" i="94"/>
  <c r="B418" i="94" s="1"/>
  <c r="D342" i="94"/>
  <c r="D189" i="94"/>
  <c r="D113" i="94"/>
  <c r="AE38" i="94"/>
  <c r="AA38" i="94"/>
  <c r="W38" i="94"/>
  <c r="S38" i="94"/>
  <c r="O38" i="94"/>
  <c r="K38" i="94"/>
  <c r="G38" i="94"/>
  <c r="D265" i="94"/>
  <c r="AC38" i="94"/>
  <c r="Y38" i="94"/>
  <c r="U38" i="94"/>
  <c r="Q38" i="94"/>
  <c r="M38" i="94"/>
  <c r="I38" i="94"/>
  <c r="D39" i="94"/>
  <c r="AB38" i="94"/>
  <c r="T38" i="94"/>
  <c r="L38" i="94"/>
  <c r="AD38" i="94"/>
  <c r="Z38" i="94"/>
  <c r="R38" i="94"/>
  <c r="J38" i="94"/>
  <c r="V38" i="94"/>
  <c r="AF38" i="94"/>
  <c r="X38" i="94"/>
  <c r="P38" i="94"/>
  <c r="H38" i="94"/>
  <c r="N38" i="94"/>
  <c r="D569" i="94"/>
  <c r="B569" i="94" s="1"/>
  <c r="AE569" i="94" s="1"/>
  <c r="AD188" i="94"/>
  <c r="Z188" i="94"/>
  <c r="V188" i="94"/>
  <c r="R188" i="94"/>
  <c r="N188" i="94"/>
  <c r="J188" i="94"/>
  <c r="AF188" i="94"/>
  <c r="AB188" i="94"/>
  <c r="X188" i="94"/>
  <c r="T188" i="94"/>
  <c r="P188" i="94"/>
  <c r="L188" i="94"/>
  <c r="H188" i="94"/>
  <c r="AE188" i="94"/>
  <c r="W188" i="94"/>
  <c r="O188" i="94"/>
  <c r="G188" i="94"/>
  <c r="AC188" i="94"/>
  <c r="U188" i="94"/>
  <c r="M188" i="94"/>
  <c r="AA188" i="94"/>
  <c r="S188" i="94"/>
  <c r="K188" i="94"/>
  <c r="Q188" i="94"/>
  <c r="I188" i="94"/>
  <c r="Y188" i="94"/>
  <c r="AF187" i="94"/>
  <c r="G568" i="94"/>
  <c r="H568" i="94"/>
  <c r="I568" i="94"/>
  <c r="J568" i="94"/>
  <c r="K568" i="94"/>
  <c r="L568" i="94"/>
  <c r="M568" i="94"/>
  <c r="N568" i="94"/>
  <c r="O568" i="94"/>
  <c r="P568" i="94"/>
  <c r="Q568" i="94"/>
  <c r="R568" i="94"/>
  <c r="S568" i="94"/>
  <c r="T568" i="94"/>
  <c r="U568" i="94"/>
  <c r="V568" i="94"/>
  <c r="W568" i="94"/>
  <c r="X568" i="94"/>
  <c r="Y568" i="94"/>
  <c r="Z568" i="94"/>
  <c r="AA568" i="94"/>
  <c r="AB568" i="94"/>
  <c r="AC568" i="94"/>
  <c r="AC264" i="94"/>
  <c r="Y264" i="94"/>
  <c r="U264" i="94"/>
  <c r="Q264" i="94"/>
  <c r="M264" i="94"/>
  <c r="I264" i="94"/>
  <c r="AF264" i="94"/>
  <c r="AB264" i="94"/>
  <c r="X264" i="94"/>
  <c r="T264" i="94"/>
  <c r="P264" i="94"/>
  <c r="L264" i="94"/>
  <c r="H264" i="94"/>
  <c r="AE264" i="94"/>
  <c r="AA264" i="94"/>
  <c r="W264" i="94"/>
  <c r="S264" i="94"/>
  <c r="O264" i="94"/>
  <c r="K264" i="94"/>
  <c r="G264" i="94"/>
  <c r="AD264" i="94"/>
  <c r="N264" i="94"/>
  <c r="Z264" i="94"/>
  <c r="J264" i="94"/>
  <c r="V264" i="94"/>
  <c r="R264" i="94"/>
  <c r="G417" i="94"/>
  <c r="H417" i="94"/>
  <c r="I417" i="94"/>
  <c r="J417" i="94"/>
  <c r="K417" i="94"/>
  <c r="L417" i="94"/>
  <c r="M417" i="94"/>
  <c r="N417" i="94"/>
  <c r="O417" i="94"/>
  <c r="P417" i="94"/>
  <c r="Q417" i="94"/>
  <c r="R417" i="94"/>
  <c r="S417" i="94"/>
  <c r="T417" i="94"/>
  <c r="U417" i="94"/>
  <c r="V417" i="94"/>
  <c r="W417" i="94"/>
  <c r="X417" i="94"/>
  <c r="Y417" i="94"/>
  <c r="Z417" i="94"/>
  <c r="AA417" i="94"/>
  <c r="AB417" i="94"/>
  <c r="AC417" i="94"/>
  <c r="G341" i="94"/>
  <c r="H341" i="94"/>
  <c r="I341" i="94"/>
  <c r="J341" i="94"/>
  <c r="K341" i="94"/>
  <c r="L341" i="94"/>
  <c r="M341" i="94"/>
  <c r="N341" i="94"/>
  <c r="O341" i="94"/>
  <c r="P341" i="94"/>
  <c r="Q341" i="94"/>
  <c r="R341" i="94"/>
  <c r="S341" i="94"/>
  <c r="T341" i="94"/>
  <c r="U341" i="94"/>
  <c r="V341" i="94"/>
  <c r="W341" i="94"/>
  <c r="X341" i="94"/>
  <c r="Y341" i="94"/>
  <c r="Z341" i="94"/>
  <c r="AA341" i="94"/>
  <c r="AB341" i="94"/>
  <c r="AC341" i="94"/>
  <c r="AD341" i="94"/>
  <c r="AD647" i="94"/>
  <c r="Z647" i="94"/>
  <c r="V647" i="94"/>
  <c r="R647" i="94"/>
  <c r="N647" i="94"/>
  <c r="J647" i="94"/>
  <c r="AB647" i="94"/>
  <c r="W647" i="94"/>
  <c r="Q647" i="94"/>
  <c r="L647" i="94"/>
  <c r="G647" i="94"/>
  <c r="AA647" i="94"/>
  <c r="U647" i="94"/>
  <c r="P647" i="94"/>
  <c r="K647" i="94"/>
  <c r="AE647" i="94"/>
  <c r="Y647" i="94"/>
  <c r="T647" i="94"/>
  <c r="O647" i="94"/>
  <c r="I647" i="94"/>
  <c r="AC647" i="94"/>
  <c r="H647" i="94"/>
  <c r="X647" i="94"/>
  <c r="S647" i="94"/>
  <c r="M647" i="94"/>
  <c r="AE488" i="94"/>
  <c r="AE484" i="94"/>
  <c r="AE480" i="94"/>
  <c r="AE476" i="94"/>
  <c r="AE472" i="94"/>
  <c r="AE468" i="94"/>
  <c r="AE491" i="94"/>
  <c r="AE487" i="94"/>
  <c r="AE483" i="94"/>
  <c r="AE479" i="94"/>
  <c r="AE475" i="94"/>
  <c r="AE471" i="94"/>
  <c r="AE490" i="94"/>
  <c r="AE486" i="94"/>
  <c r="AE482" i="94"/>
  <c r="AE478" i="94"/>
  <c r="AE474" i="94"/>
  <c r="AE470" i="94"/>
  <c r="AE489" i="94"/>
  <c r="AE485" i="94"/>
  <c r="AE481" i="94"/>
  <c r="AE477" i="94"/>
  <c r="AE473" i="94"/>
  <c r="AE469" i="94"/>
  <c r="AE417" i="94"/>
  <c r="AF111" i="94"/>
  <c r="AF263" i="94"/>
  <c r="W152" i="91"/>
  <c r="X5" i="92"/>
  <c r="AA151" i="91"/>
  <c r="AB4" i="92"/>
  <c r="AH932" i="94" l="1"/>
  <c r="AH936" i="94"/>
  <c r="AH933" i="94"/>
  <c r="AH907" i="94"/>
  <c r="AH911" i="94"/>
  <c r="AH908" i="94"/>
  <c r="AH883" i="94"/>
  <c r="AH886" i="94"/>
  <c r="AH858" i="94"/>
  <c r="AH882" i="94"/>
  <c r="AH857" i="94"/>
  <c r="AH861" i="94"/>
  <c r="AH833" i="94"/>
  <c r="AH807" i="94"/>
  <c r="AH832" i="94"/>
  <c r="AH836" i="94"/>
  <c r="AH808" i="94"/>
  <c r="AH782" i="94"/>
  <c r="AH811" i="94"/>
  <c r="AH783" i="94"/>
  <c r="AH786" i="94"/>
  <c r="AH761" i="94"/>
  <c r="AH758" i="94"/>
  <c r="AG760" i="94"/>
  <c r="AH736" i="94"/>
  <c r="AG735" i="94"/>
  <c r="AH733" i="94"/>
  <c r="AH732" i="94"/>
  <c r="AH757" i="94"/>
  <c r="AG932" i="95"/>
  <c r="AG936" i="95"/>
  <c r="AG907" i="95"/>
  <c r="AG882" i="95"/>
  <c r="AG908" i="95"/>
  <c r="AG933" i="95"/>
  <c r="AG911" i="95"/>
  <c r="AG883" i="95"/>
  <c r="AG886" i="95"/>
  <c r="AG858" i="95"/>
  <c r="AG833" i="95"/>
  <c r="AG861" i="95"/>
  <c r="AG836" i="95"/>
  <c r="AG857" i="95"/>
  <c r="AG832" i="95"/>
  <c r="AG807" i="95"/>
  <c r="AG811" i="95"/>
  <c r="AG808" i="95"/>
  <c r="AG783" i="95"/>
  <c r="AG786" i="95"/>
  <c r="AG782" i="95"/>
  <c r="AG757" i="95"/>
  <c r="AG736" i="95"/>
  <c r="AF735" i="95"/>
  <c r="AG732" i="95"/>
  <c r="AG758" i="95"/>
  <c r="AF760" i="95"/>
  <c r="AG733" i="95"/>
  <c r="AG761" i="95"/>
  <c r="AG966" i="94"/>
  <c r="AG963" i="94"/>
  <c r="AF963" i="95"/>
  <c r="AG962" i="94"/>
  <c r="AF962" i="95"/>
  <c r="AF966" i="95"/>
  <c r="AH708" i="94"/>
  <c r="AG710" i="94"/>
  <c r="AH711" i="94"/>
  <c r="AH707" i="94"/>
  <c r="AG707" i="95"/>
  <c r="AF710" i="95"/>
  <c r="AG711" i="95"/>
  <c r="AG708" i="95"/>
  <c r="AE264" i="95"/>
  <c r="AE188" i="95"/>
  <c r="AE112" i="95"/>
  <c r="AD647" i="95"/>
  <c r="AG112" i="94"/>
  <c r="AE38" i="95"/>
  <c r="AE341" i="95"/>
  <c r="N492" i="94"/>
  <c r="G492" i="94"/>
  <c r="AB492" i="94"/>
  <c r="V492" i="94"/>
  <c r="X492" i="94"/>
  <c r="R492" i="94"/>
  <c r="K492" i="94"/>
  <c r="AA492" i="94"/>
  <c r="S492" i="94"/>
  <c r="L492" i="94"/>
  <c r="W492" i="94"/>
  <c r="P492" i="94"/>
  <c r="H492" i="94"/>
  <c r="N491" i="95"/>
  <c r="U491" i="95"/>
  <c r="L491" i="95"/>
  <c r="O491" i="95"/>
  <c r="J491" i="95"/>
  <c r="Z492" i="94"/>
  <c r="T492" i="94"/>
  <c r="O492" i="94"/>
  <c r="J492" i="94"/>
  <c r="AC492" i="94"/>
  <c r="Y492" i="94"/>
  <c r="U492" i="94"/>
  <c r="Q492" i="94"/>
  <c r="M492" i="94"/>
  <c r="I492" i="94"/>
  <c r="B493" i="94"/>
  <c r="AE493" i="94" s="1"/>
  <c r="F31" i="90"/>
  <c r="AB491" i="95"/>
  <c r="Q491" i="95"/>
  <c r="X491" i="95"/>
  <c r="I491" i="95"/>
  <c r="AA491" i="95"/>
  <c r="K491" i="95"/>
  <c r="B492" i="95"/>
  <c r="AD492" i="95" s="1"/>
  <c r="J30" i="90"/>
  <c r="R491" i="95"/>
  <c r="M491" i="95"/>
  <c r="T491" i="95"/>
  <c r="Z491" i="95"/>
  <c r="W491" i="95"/>
  <c r="G491" i="95"/>
  <c r="Y491" i="95"/>
  <c r="H491" i="95"/>
  <c r="P491" i="95"/>
  <c r="V491" i="95"/>
  <c r="S491" i="95"/>
  <c r="AG264" i="94"/>
  <c r="G417" i="95"/>
  <c r="K417" i="95"/>
  <c r="O417" i="95"/>
  <c r="S417" i="95"/>
  <c r="W417" i="95"/>
  <c r="AA417" i="95"/>
  <c r="I417" i="95"/>
  <c r="P417" i="95"/>
  <c r="X417" i="95"/>
  <c r="L417" i="95"/>
  <c r="T417" i="95"/>
  <c r="AB417" i="95"/>
  <c r="H417" i="95"/>
  <c r="M417" i="95"/>
  <c r="Q417" i="95"/>
  <c r="U417" i="95"/>
  <c r="Y417" i="95"/>
  <c r="AC417" i="95"/>
  <c r="J417" i="95"/>
  <c r="N417" i="95"/>
  <c r="R417" i="95"/>
  <c r="V417" i="95"/>
  <c r="Z417" i="95"/>
  <c r="AF342" i="94"/>
  <c r="Z264" i="95"/>
  <c r="J264" i="95"/>
  <c r="K264" i="95"/>
  <c r="I264" i="95"/>
  <c r="AB264" i="95"/>
  <c r="M264" i="95"/>
  <c r="V264" i="95"/>
  <c r="Y264" i="95"/>
  <c r="AC264" i="95"/>
  <c r="W264" i="95"/>
  <c r="AA264" i="95"/>
  <c r="Q264" i="95"/>
  <c r="R264" i="95"/>
  <c r="U264" i="95"/>
  <c r="T264" i="95"/>
  <c r="S264" i="95"/>
  <c r="G264" i="95"/>
  <c r="L264" i="95"/>
  <c r="AD264" i="95"/>
  <c r="N264" i="95"/>
  <c r="P264" i="95"/>
  <c r="O264" i="95"/>
  <c r="H264" i="95"/>
  <c r="X264" i="95"/>
  <c r="D189" i="95"/>
  <c r="O38" i="95"/>
  <c r="U38" i="95"/>
  <c r="Q38" i="95"/>
  <c r="Y38" i="95"/>
  <c r="D342" i="95"/>
  <c r="R38" i="95"/>
  <c r="D648" i="95"/>
  <c r="B648" i="95" s="1"/>
  <c r="K38" i="95"/>
  <c r="L38" i="95"/>
  <c r="D113" i="95"/>
  <c r="AA38" i="95"/>
  <c r="P38" i="95"/>
  <c r="T38" i="95"/>
  <c r="M38" i="95"/>
  <c r="D265" i="95"/>
  <c r="W38" i="95"/>
  <c r="G38" i="95"/>
  <c r="J38" i="95"/>
  <c r="D39" i="95"/>
  <c r="N38" i="95"/>
  <c r="AC38" i="95"/>
  <c r="H38" i="95"/>
  <c r="D418" i="95"/>
  <c r="B418" i="95" s="1"/>
  <c r="AE418" i="95" s="1"/>
  <c r="S38" i="95"/>
  <c r="Z38" i="95"/>
  <c r="AB38" i="95"/>
  <c r="AD38" i="95"/>
  <c r="I38" i="95"/>
  <c r="X38" i="95"/>
  <c r="V38" i="95"/>
  <c r="H568" i="95"/>
  <c r="M568" i="95"/>
  <c r="Q568" i="95"/>
  <c r="U568" i="95"/>
  <c r="Y568" i="95"/>
  <c r="AC568" i="95"/>
  <c r="N568" i="95"/>
  <c r="V568" i="95"/>
  <c r="J568" i="95"/>
  <c r="R568" i="95"/>
  <c r="Z568" i="95"/>
  <c r="G568" i="95"/>
  <c r="K568" i="95"/>
  <c r="O568" i="95"/>
  <c r="S568" i="95"/>
  <c r="W568" i="95"/>
  <c r="AA568" i="95"/>
  <c r="I568" i="95"/>
  <c r="L568" i="95"/>
  <c r="P568" i="95"/>
  <c r="T568" i="95"/>
  <c r="X568" i="95"/>
  <c r="AB568" i="95"/>
  <c r="AD417" i="95"/>
  <c r="D569" i="95"/>
  <c r="B569" i="95" s="1"/>
  <c r="AE569" i="95" s="1"/>
  <c r="O188" i="95"/>
  <c r="X188" i="95"/>
  <c r="AB188" i="95"/>
  <c r="AD188" i="95"/>
  <c r="P188" i="95"/>
  <c r="J188" i="95"/>
  <c r="AA188" i="95"/>
  <c r="R188" i="95"/>
  <c r="V188" i="95"/>
  <c r="Y188" i="95"/>
  <c r="K188" i="95"/>
  <c r="T188" i="95"/>
  <c r="W188" i="95"/>
  <c r="G188" i="95"/>
  <c r="M188" i="95"/>
  <c r="Q188" i="95"/>
  <c r="I188" i="95"/>
  <c r="N188" i="95"/>
  <c r="S188" i="95"/>
  <c r="AC188" i="95"/>
  <c r="H188" i="95"/>
  <c r="L188" i="95"/>
  <c r="Z188" i="95"/>
  <c r="U188" i="95"/>
  <c r="AB112" i="95"/>
  <c r="L112" i="95"/>
  <c r="R112" i="95"/>
  <c r="Q112" i="95"/>
  <c r="AD112" i="95"/>
  <c r="AA112" i="95"/>
  <c r="H112" i="95"/>
  <c r="M112" i="95"/>
  <c r="V112" i="95"/>
  <c r="X112" i="95"/>
  <c r="J112" i="95"/>
  <c r="U112" i="95"/>
  <c r="T112" i="95"/>
  <c r="AC112" i="95"/>
  <c r="G112" i="95"/>
  <c r="Z112" i="95"/>
  <c r="O112" i="95"/>
  <c r="N112" i="95"/>
  <c r="D493" i="95"/>
  <c r="P112" i="95"/>
  <c r="W112" i="95"/>
  <c r="Y112" i="95"/>
  <c r="K112" i="95"/>
  <c r="I112" i="95"/>
  <c r="S112" i="95"/>
  <c r="AC647" i="95"/>
  <c r="M647" i="95"/>
  <c r="P647" i="95"/>
  <c r="O647" i="95"/>
  <c r="G647" i="95"/>
  <c r="L647" i="95"/>
  <c r="Y647" i="95"/>
  <c r="K647" i="95"/>
  <c r="X647" i="95"/>
  <c r="W647" i="95"/>
  <c r="I647" i="95"/>
  <c r="J647" i="95"/>
  <c r="U647" i="95"/>
  <c r="AA647" i="95"/>
  <c r="Z647" i="95"/>
  <c r="AB647" i="95"/>
  <c r="N647" i="95"/>
  <c r="H647" i="95"/>
  <c r="Q647" i="95"/>
  <c r="V647" i="95"/>
  <c r="T647" i="95"/>
  <c r="R647" i="95"/>
  <c r="S647" i="95"/>
  <c r="I341" i="95"/>
  <c r="M341" i="95"/>
  <c r="Q341" i="95"/>
  <c r="U341" i="95"/>
  <c r="Y341" i="95"/>
  <c r="AC341" i="95"/>
  <c r="J341" i="95"/>
  <c r="N341" i="95"/>
  <c r="R341" i="95"/>
  <c r="Z341" i="95"/>
  <c r="AD341" i="95"/>
  <c r="V341" i="95"/>
  <c r="G341" i="95"/>
  <c r="K341" i="95"/>
  <c r="O341" i="95"/>
  <c r="S341" i="95"/>
  <c r="W341" i="95"/>
  <c r="AA341" i="95"/>
  <c r="H341" i="95"/>
  <c r="L341" i="95"/>
  <c r="P341" i="95"/>
  <c r="T341" i="95"/>
  <c r="X341" i="95"/>
  <c r="AB341" i="95"/>
  <c r="AE477" i="95"/>
  <c r="AE488" i="95"/>
  <c r="AE472" i="95"/>
  <c r="AE486" i="95"/>
  <c r="AE470" i="95"/>
  <c r="AE491" i="95"/>
  <c r="AE475" i="95"/>
  <c r="AE476" i="95"/>
  <c r="AE647" i="95"/>
  <c r="AE489" i="95"/>
  <c r="AE473" i="95"/>
  <c r="AE484" i="95"/>
  <c r="AE468" i="95"/>
  <c r="AE482" i="95"/>
  <c r="AE487" i="95"/>
  <c r="AE471" i="95"/>
  <c r="AE490" i="95"/>
  <c r="AE479" i="95"/>
  <c r="AE485" i="95"/>
  <c r="AE469" i="95"/>
  <c r="AE480" i="95"/>
  <c r="AE417" i="95"/>
  <c r="AE478" i="95"/>
  <c r="AE483" i="95"/>
  <c r="AE481" i="95"/>
  <c r="AE474" i="95"/>
  <c r="AG188" i="94"/>
  <c r="AF187" i="95"/>
  <c r="AF263" i="95"/>
  <c r="AF38" i="95"/>
  <c r="AF338" i="95"/>
  <c r="AF322" i="95"/>
  <c r="AF329" i="95"/>
  <c r="AF332" i="95"/>
  <c r="AF337" i="95"/>
  <c r="AF7" i="95"/>
  <c r="AG9" i="95"/>
  <c r="AF89" i="95"/>
  <c r="AF242" i="95"/>
  <c r="AF91" i="95"/>
  <c r="AF248" i="95"/>
  <c r="AF173" i="95"/>
  <c r="AF98" i="95"/>
  <c r="AF99" i="95"/>
  <c r="AF100" i="95"/>
  <c r="AF101" i="95"/>
  <c r="AF102" i="95"/>
  <c r="AF179" i="95"/>
  <c r="AF256" i="95"/>
  <c r="AF106" i="95"/>
  <c r="AF259" i="95"/>
  <c r="AF108" i="95"/>
  <c r="AF109" i="95"/>
  <c r="AF110" i="95"/>
  <c r="AF326" i="95"/>
  <c r="AF239" i="95"/>
  <c r="AF320" i="95"/>
  <c r="AF166" i="95"/>
  <c r="AF169" i="95"/>
  <c r="AF180" i="95"/>
  <c r="AF111" i="95"/>
  <c r="AF112" i="95"/>
  <c r="AF334" i="95"/>
  <c r="AF318" i="95"/>
  <c r="AF324" i="95"/>
  <c r="AF325" i="95"/>
  <c r="AF331" i="95"/>
  <c r="AF328" i="95"/>
  <c r="AF241" i="95"/>
  <c r="AF90" i="95"/>
  <c r="AF165" i="95"/>
  <c r="AF243" i="95"/>
  <c r="AF244" i="95"/>
  <c r="AF245" i="95"/>
  <c r="AF246" i="95"/>
  <c r="AF247" i="95"/>
  <c r="AF96" i="95"/>
  <c r="AF249" i="95"/>
  <c r="AF175" i="95"/>
  <c r="AF177" i="95"/>
  <c r="AF178" i="95"/>
  <c r="AF103" i="95"/>
  <c r="AF104" i="95"/>
  <c r="AF105" i="95"/>
  <c r="AF182" i="95"/>
  <c r="AF261" i="95"/>
  <c r="AF339" i="95"/>
  <c r="AF88" i="95"/>
  <c r="AF170" i="95"/>
  <c r="AF253" i="95"/>
  <c r="AF257" i="95"/>
  <c r="AF184" i="95"/>
  <c r="AF188" i="95"/>
  <c r="AF330" i="95"/>
  <c r="AF340" i="95"/>
  <c r="AF319" i="95"/>
  <c r="AF317" i="95"/>
  <c r="AF323" i="95"/>
  <c r="AF336" i="95"/>
  <c r="AF327" i="95"/>
  <c r="AF321" i="95"/>
  <c r="AF87" i="95"/>
  <c r="AF240" i="95"/>
  <c r="AF163" i="95"/>
  <c r="AF164" i="95"/>
  <c r="AF168" i="95"/>
  <c r="AF93" i="95"/>
  <c r="AF94" i="95"/>
  <c r="AF95" i="95"/>
  <c r="AF172" i="95"/>
  <c r="AF97" i="95"/>
  <c r="AF250" i="95"/>
  <c r="AF251" i="95"/>
  <c r="AF176" i="95"/>
  <c r="AF254" i="95"/>
  <c r="AF181" i="95"/>
  <c r="AF258" i="95"/>
  <c r="AF183" i="95"/>
  <c r="AF260" i="95"/>
  <c r="AF185" i="95"/>
  <c r="AF262" i="95"/>
  <c r="AF264" i="95"/>
  <c r="AF335" i="95"/>
  <c r="AF316" i="95"/>
  <c r="AF333" i="95"/>
  <c r="AF167" i="95"/>
  <c r="AF92" i="95"/>
  <c r="AF171" i="95"/>
  <c r="AF174" i="95"/>
  <c r="AF252" i="95"/>
  <c r="AF255" i="95"/>
  <c r="AF107" i="95"/>
  <c r="AF186" i="95"/>
  <c r="G418" i="94"/>
  <c r="H418" i="94"/>
  <c r="I418" i="94"/>
  <c r="J418" i="94"/>
  <c r="K418" i="94"/>
  <c r="L418" i="94"/>
  <c r="M418" i="94"/>
  <c r="N418" i="94"/>
  <c r="O418" i="94"/>
  <c r="P418" i="94"/>
  <c r="Q418" i="94"/>
  <c r="R418" i="94"/>
  <c r="S418" i="94"/>
  <c r="T418" i="94"/>
  <c r="U418" i="94"/>
  <c r="V418" i="94"/>
  <c r="W418" i="94"/>
  <c r="X418" i="94"/>
  <c r="Y418" i="94"/>
  <c r="Z418" i="94"/>
  <c r="AA418" i="94"/>
  <c r="AB418" i="94"/>
  <c r="AC418" i="94"/>
  <c r="AD418" i="94"/>
  <c r="AF491" i="94"/>
  <c r="AF487" i="94"/>
  <c r="AF483" i="94"/>
  <c r="AF479" i="94"/>
  <c r="AF475" i="94"/>
  <c r="AF471" i="94"/>
  <c r="AF490" i="94"/>
  <c r="AF486" i="94"/>
  <c r="AF482" i="94"/>
  <c r="AF478" i="94"/>
  <c r="AF474" i="94"/>
  <c r="AF470" i="94"/>
  <c r="AF489" i="94"/>
  <c r="AF485" i="94"/>
  <c r="AF481" i="94"/>
  <c r="AF477" i="94"/>
  <c r="AF473" i="94"/>
  <c r="AF469" i="94"/>
  <c r="AF418" i="94"/>
  <c r="AF488" i="94"/>
  <c r="AF484" i="94"/>
  <c r="AF480" i="94"/>
  <c r="AF476" i="94"/>
  <c r="AF472" i="94"/>
  <c r="AF468" i="94"/>
  <c r="G569" i="94"/>
  <c r="H569" i="94"/>
  <c r="I569" i="94"/>
  <c r="J569" i="94"/>
  <c r="K569" i="94"/>
  <c r="L569" i="94"/>
  <c r="M569" i="94"/>
  <c r="N569" i="94"/>
  <c r="O569" i="94"/>
  <c r="P569" i="94"/>
  <c r="Q569" i="94"/>
  <c r="R569" i="94"/>
  <c r="S569" i="94"/>
  <c r="T569" i="94"/>
  <c r="U569" i="94"/>
  <c r="V569" i="94"/>
  <c r="W569" i="94"/>
  <c r="X569" i="94"/>
  <c r="Y569" i="94"/>
  <c r="Z569" i="94"/>
  <c r="AA569" i="94"/>
  <c r="AB569" i="94"/>
  <c r="AC569" i="94"/>
  <c r="AD569" i="94"/>
  <c r="D649" i="94"/>
  <c r="B649" i="94" s="1"/>
  <c r="D419" i="94"/>
  <c r="B419" i="94" s="1"/>
  <c r="D190" i="94"/>
  <c r="D343" i="94"/>
  <c r="D114" i="94"/>
  <c r="D40" i="94"/>
  <c r="AF39" i="94"/>
  <c r="AB39" i="94"/>
  <c r="X39" i="94"/>
  <c r="T39" i="94"/>
  <c r="P39" i="94"/>
  <c r="L39" i="94"/>
  <c r="H39" i="94"/>
  <c r="D266" i="94"/>
  <c r="AD39" i="94"/>
  <c r="Z39" i="94"/>
  <c r="V39" i="94"/>
  <c r="R39" i="94"/>
  <c r="N39" i="94"/>
  <c r="J39" i="94"/>
  <c r="AC39" i="94"/>
  <c r="U39" i="94"/>
  <c r="M39" i="94"/>
  <c r="AE39" i="94"/>
  <c r="G39" i="94"/>
  <c r="AA39" i="94"/>
  <c r="S39" i="94"/>
  <c r="K39" i="94"/>
  <c r="W39" i="94"/>
  <c r="AG39" i="94"/>
  <c r="Y39" i="94"/>
  <c r="Q39" i="94"/>
  <c r="I39" i="94"/>
  <c r="O39" i="94"/>
  <c r="AG265" i="94"/>
  <c r="AC265" i="94"/>
  <c r="Y265" i="94"/>
  <c r="U265" i="94"/>
  <c r="Q265" i="94"/>
  <c r="M265" i="94"/>
  <c r="I265" i="94"/>
  <c r="AF265" i="94"/>
  <c r="AB265" i="94"/>
  <c r="X265" i="94"/>
  <c r="T265" i="94"/>
  <c r="P265" i="94"/>
  <c r="L265" i="94"/>
  <c r="H265" i="94"/>
  <c r="AE265" i="94"/>
  <c r="AA265" i="94"/>
  <c r="W265" i="94"/>
  <c r="S265" i="94"/>
  <c r="O265" i="94"/>
  <c r="K265" i="94"/>
  <c r="G265" i="94"/>
  <c r="AD265" i="94"/>
  <c r="N265" i="94"/>
  <c r="Z265" i="94"/>
  <c r="J265" i="94"/>
  <c r="V265" i="94"/>
  <c r="R265" i="94"/>
  <c r="D494" i="94"/>
  <c r="AD113" i="94"/>
  <c r="Z113" i="94"/>
  <c r="V113" i="94"/>
  <c r="R113" i="94"/>
  <c r="N113" i="94"/>
  <c r="J113" i="94"/>
  <c r="AG113" i="94"/>
  <c r="AC113" i="94"/>
  <c r="Y113" i="94"/>
  <c r="U113" i="94"/>
  <c r="Q113" i="94"/>
  <c r="M113" i="94"/>
  <c r="I113" i="94"/>
  <c r="AF113" i="94"/>
  <c r="AB113" i="94"/>
  <c r="X113" i="94"/>
  <c r="T113" i="94"/>
  <c r="P113" i="94"/>
  <c r="L113" i="94"/>
  <c r="H113" i="94"/>
  <c r="S113" i="94"/>
  <c r="AE113" i="94"/>
  <c r="O113" i="94"/>
  <c r="AA113" i="94"/>
  <c r="K113" i="94"/>
  <c r="W113" i="94"/>
  <c r="G113" i="94"/>
  <c r="AC648" i="94"/>
  <c r="Y648" i="94"/>
  <c r="U648" i="94"/>
  <c r="Q648" i="94"/>
  <c r="M648" i="94"/>
  <c r="I648" i="94"/>
  <c r="AF648" i="94"/>
  <c r="AA648" i="94"/>
  <c r="V648" i="94"/>
  <c r="P648" i="94"/>
  <c r="K648" i="94"/>
  <c r="AE648" i="94"/>
  <c r="Z648" i="94"/>
  <c r="T648" i="94"/>
  <c r="O648" i="94"/>
  <c r="J648" i="94"/>
  <c r="AD648" i="94"/>
  <c r="X648" i="94"/>
  <c r="S648" i="94"/>
  <c r="N648" i="94"/>
  <c r="H648" i="94"/>
  <c r="AB648" i="94"/>
  <c r="G648" i="94"/>
  <c r="W648" i="94"/>
  <c r="R648" i="94"/>
  <c r="L648" i="94"/>
  <c r="D570" i="94"/>
  <c r="B570" i="94" s="1"/>
  <c r="AF570" i="94" s="1"/>
  <c r="AD189" i="94"/>
  <c r="Z189" i="94"/>
  <c r="V189" i="94"/>
  <c r="R189" i="94"/>
  <c r="N189" i="94"/>
  <c r="J189" i="94"/>
  <c r="AF189" i="94"/>
  <c r="AB189" i="94"/>
  <c r="X189" i="94"/>
  <c r="T189" i="94"/>
  <c r="P189" i="94"/>
  <c r="L189" i="94"/>
  <c r="H189" i="94"/>
  <c r="AE189" i="94"/>
  <c r="W189" i="94"/>
  <c r="O189" i="94"/>
  <c r="G189" i="94"/>
  <c r="AC189" i="94"/>
  <c r="U189" i="94"/>
  <c r="M189" i="94"/>
  <c r="AA189" i="94"/>
  <c r="S189" i="94"/>
  <c r="K189" i="94"/>
  <c r="Q189" i="94"/>
  <c r="I189" i="94"/>
  <c r="AG189" i="94"/>
  <c r="Y189" i="94"/>
  <c r="AE418" i="94"/>
  <c r="G342" i="94"/>
  <c r="H342" i="94"/>
  <c r="I342" i="94"/>
  <c r="J342" i="94"/>
  <c r="K342" i="94"/>
  <c r="L342" i="94"/>
  <c r="M342" i="94"/>
  <c r="N342" i="94"/>
  <c r="O342" i="94"/>
  <c r="P342" i="94"/>
  <c r="Q342" i="94"/>
  <c r="R342" i="94"/>
  <c r="S342" i="94"/>
  <c r="T342" i="94"/>
  <c r="U342" i="94"/>
  <c r="V342" i="94"/>
  <c r="W342" i="94"/>
  <c r="X342" i="94"/>
  <c r="Y342" i="94"/>
  <c r="Z342" i="94"/>
  <c r="AA342" i="94"/>
  <c r="AB342" i="94"/>
  <c r="AC342" i="94"/>
  <c r="AD342" i="94"/>
  <c r="AE342" i="94"/>
  <c r="AG338" i="94"/>
  <c r="AG334" i="94"/>
  <c r="AG330" i="94"/>
  <c r="AG326" i="94"/>
  <c r="AG322" i="94"/>
  <c r="AG318" i="94"/>
  <c r="AG337" i="94"/>
  <c r="AG332" i="94"/>
  <c r="AG327" i="94"/>
  <c r="AG321" i="94"/>
  <c r="AG316" i="94"/>
  <c r="AG341" i="94"/>
  <c r="AG336" i="94"/>
  <c r="AG331" i="94"/>
  <c r="AG325" i="94"/>
  <c r="AG320" i="94"/>
  <c r="AG340" i="94"/>
  <c r="AG335" i="94"/>
  <c r="AG329" i="94"/>
  <c r="AG324" i="94"/>
  <c r="AG319" i="94"/>
  <c r="AG328" i="94"/>
  <c r="AG323" i="94"/>
  <c r="AG339" i="94"/>
  <c r="AG317" i="94"/>
  <c r="AG333" i="94"/>
  <c r="AH9" i="94"/>
  <c r="AG7" i="94"/>
  <c r="AG164" i="94"/>
  <c r="AG87" i="94"/>
  <c r="AG240" i="94"/>
  <c r="AG88" i="94"/>
  <c r="AG239" i="94"/>
  <c r="AG163" i="94"/>
  <c r="AG89" i="94"/>
  <c r="AG165" i="94"/>
  <c r="AG241" i="94"/>
  <c r="AG90" i="94"/>
  <c r="AG242" i="94"/>
  <c r="AG166" i="94"/>
  <c r="AG167" i="94"/>
  <c r="AG91" i="94"/>
  <c r="AG243" i="94"/>
  <c r="AG168" i="94"/>
  <c r="AG92" i="94"/>
  <c r="AG244" i="94"/>
  <c r="AG93" i="94"/>
  <c r="AG245" i="94"/>
  <c r="AG169" i="94"/>
  <c r="AG94" i="94"/>
  <c r="AG170" i="94"/>
  <c r="AG246" i="94"/>
  <c r="AG247" i="94"/>
  <c r="AG95" i="94"/>
  <c r="AG171" i="94"/>
  <c r="AG96" i="94"/>
  <c r="AG172" i="94"/>
  <c r="AG248" i="94"/>
  <c r="AG173" i="94"/>
  <c r="AG97" i="94"/>
  <c r="AG249" i="94"/>
  <c r="AG98" i="94"/>
  <c r="AG250" i="94"/>
  <c r="AG174" i="94"/>
  <c r="AG251" i="94"/>
  <c r="AG99" i="94"/>
  <c r="AG175" i="94"/>
  <c r="AG100" i="94"/>
  <c r="AG176" i="94"/>
  <c r="AG252" i="94"/>
  <c r="AG177" i="94"/>
  <c r="AG101" i="94"/>
  <c r="AG253" i="94"/>
  <c r="AG102" i="94"/>
  <c r="AG254" i="94"/>
  <c r="AG178" i="94"/>
  <c r="AG103" i="94"/>
  <c r="AG255" i="94"/>
  <c r="AG179" i="94"/>
  <c r="AG104" i="94"/>
  <c r="AG256" i="94"/>
  <c r="AG180" i="94"/>
  <c r="AG257" i="94"/>
  <c r="AG105" i="94"/>
  <c r="AG181" i="94"/>
  <c r="AG106" i="94"/>
  <c r="AG182" i="94"/>
  <c r="AG258" i="94"/>
  <c r="AG259" i="94"/>
  <c r="AG107" i="94"/>
  <c r="AG183" i="94"/>
  <c r="AG108" i="94"/>
  <c r="AG260" i="94"/>
  <c r="AG184" i="94"/>
  <c r="AG185" i="94"/>
  <c r="AG261" i="94"/>
  <c r="AG109" i="94"/>
  <c r="AG262" i="94"/>
  <c r="AG186" i="94"/>
  <c r="AG110" i="94"/>
  <c r="AG187" i="94"/>
  <c r="AG263" i="94"/>
  <c r="AG111" i="94"/>
  <c r="X152" i="91"/>
  <c r="Y5" i="92"/>
  <c r="AB151" i="91"/>
  <c r="AC4" i="92"/>
  <c r="AH932" i="95" l="1"/>
  <c r="AH933" i="95"/>
  <c r="AH936" i="95"/>
  <c r="AH908" i="95"/>
  <c r="AH886" i="95"/>
  <c r="AH882" i="95"/>
  <c r="AH911" i="95"/>
  <c r="AH907" i="95"/>
  <c r="AH883" i="95"/>
  <c r="AH861" i="95"/>
  <c r="AH832" i="95"/>
  <c r="AH858" i="95"/>
  <c r="AH833" i="95"/>
  <c r="AH836" i="95"/>
  <c r="AH857" i="95"/>
  <c r="AH807" i="95"/>
  <c r="AH782" i="95"/>
  <c r="AH808" i="95"/>
  <c r="AH783" i="95"/>
  <c r="AH758" i="95"/>
  <c r="AG760" i="95"/>
  <c r="AH811" i="95"/>
  <c r="AH786" i="95"/>
  <c r="AH757" i="95"/>
  <c r="AH733" i="95"/>
  <c r="AH736" i="95"/>
  <c r="AG735" i="95"/>
  <c r="AH732" i="95"/>
  <c r="AH761" i="95"/>
  <c r="AI936" i="94"/>
  <c r="AI932" i="94"/>
  <c r="AI933" i="94"/>
  <c r="AI907" i="94"/>
  <c r="AI908" i="94"/>
  <c r="AI883" i="94"/>
  <c r="AI857" i="94"/>
  <c r="AI882" i="94"/>
  <c r="AI911" i="94"/>
  <c r="AI858" i="94"/>
  <c r="AI832" i="94"/>
  <c r="AI886" i="94"/>
  <c r="AI833" i="94"/>
  <c r="AI807" i="94"/>
  <c r="AI811" i="94"/>
  <c r="AI861" i="94"/>
  <c r="AI836" i="94"/>
  <c r="AI808" i="94"/>
  <c r="AI758" i="94"/>
  <c r="AH760" i="94"/>
  <c r="AI783" i="94"/>
  <c r="AI757" i="94"/>
  <c r="AI782" i="94"/>
  <c r="AI786" i="94"/>
  <c r="AI761" i="94"/>
  <c r="AI733" i="94"/>
  <c r="AI732" i="94"/>
  <c r="AI736" i="94"/>
  <c r="AH735" i="94"/>
  <c r="AG966" i="95"/>
  <c r="AH966" i="94"/>
  <c r="AH963" i="94"/>
  <c r="AH962" i="94"/>
  <c r="AG962" i="95"/>
  <c r="AG963" i="95"/>
  <c r="AI707" i="94"/>
  <c r="AH710" i="94"/>
  <c r="AI711" i="94"/>
  <c r="AI708" i="94"/>
  <c r="AH711" i="95"/>
  <c r="AG710" i="95"/>
  <c r="AH708" i="95"/>
  <c r="AH707" i="95"/>
  <c r="AF265" i="95"/>
  <c r="AF113" i="95"/>
  <c r="AE648" i="95"/>
  <c r="AF189" i="95"/>
  <c r="AH189" i="94"/>
  <c r="AF39" i="95"/>
  <c r="AA492" i="95"/>
  <c r="AC492" i="95"/>
  <c r="Q493" i="94"/>
  <c r="T492" i="95"/>
  <c r="O492" i="95"/>
  <c r="U493" i="94"/>
  <c r="M492" i="95"/>
  <c r="R492" i="95"/>
  <c r="Y492" i="95"/>
  <c r="H492" i="95"/>
  <c r="P492" i="95"/>
  <c r="S492" i="95"/>
  <c r="G492" i="95"/>
  <c r="N492" i="95"/>
  <c r="U492" i="95"/>
  <c r="AB492" i="95"/>
  <c r="L492" i="95"/>
  <c r="K492" i="95"/>
  <c r="Z492" i="95"/>
  <c r="J492" i="95"/>
  <c r="Q492" i="95"/>
  <c r="X492" i="95"/>
  <c r="I492" i="95"/>
  <c r="W492" i="95"/>
  <c r="V492" i="95"/>
  <c r="AC493" i="94"/>
  <c r="M493" i="94"/>
  <c r="Y493" i="94"/>
  <c r="I493" i="94"/>
  <c r="X493" i="94"/>
  <c r="P493" i="94"/>
  <c r="AD493" i="94"/>
  <c r="Z493" i="94"/>
  <c r="V493" i="94"/>
  <c r="R493" i="94"/>
  <c r="N493" i="94"/>
  <c r="J493" i="94"/>
  <c r="AB493" i="94"/>
  <c r="T493" i="94"/>
  <c r="L493" i="94"/>
  <c r="H493" i="94"/>
  <c r="B494" i="94"/>
  <c r="AF494" i="94" s="1"/>
  <c r="F32" i="90"/>
  <c r="AA493" i="94"/>
  <c r="W493" i="94"/>
  <c r="S493" i="94"/>
  <c r="O493" i="94"/>
  <c r="K493" i="94"/>
  <c r="G493" i="94"/>
  <c r="B493" i="95"/>
  <c r="AE493" i="95" s="1"/>
  <c r="J31" i="90"/>
  <c r="AG343" i="94"/>
  <c r="AA189" i="95"/>
  <c r="K189" i="95"/>
  <c r="R189" i="95"/>
  <c r="V189" i="95"/>
  <c r="T189" i="95"/>
  <c r="Y189" i="95"/>
  <c r="W189" i="95"/>
  <c r="G189" i="95"/>
  <c r="M189" i="95"/>
  <c r="Q189" i="95"/>
  <c r="I189" i="95"/>
  <c r="N189" i="95"/>
  <c r="S189" i="95"/>
  <c r="AC189" i="95"/>
  <c r="H189" i="95"/>
  <c r="L189" i="95"/>
  <c r="Z189" i="95"/>
  <c r="U189" i="95"/>
  <c r="D570" i="95"/>
  <c r="B570" i="95" s="1"/>
  <c r="AF570" i="95" s="1"/>
  <c r="O189" i="95"/>
  <c r="X189" i="95"/>
  <c r="AB189" i="95"/>
  <c r="AD189" i="95"/>
  <c r="P189" i="95"/>
  <c r="J189" i="95"/>
  <c r="AE189" i="95"/>
  <c r="H342" i="95"/>
  <c r="L342" i="95"/>
  <c r="P342" i="95"/>
  <c r="T342" i="95"/>
  <c r="X342" i="95"/>
  <c r="AB342" i="95"/>
  <c r="I342" i="95"/>
  <c r="M342" i="95"/>
  <c r="Q342" i="95"/>
  <c r="U342" i="95"/>
  <c r="Y342" i="95"/>
  <c r="AC342" i="95"/>
  <c r="J342" i="95"/>
  <c r="N342" i="95"/>
  <c r="R342" i="95"/>
  <c r="V342" i="95"/>
  <c r="Z342" i="95"/>
  <c r="AD342" i="95"/>
  <c r="G342" i="95"/>
  <c r="K342" i="95"/>
  <c r="O342" i="95"/>
  <c r="S342" i="95"/>
  <c r="W342" i="95"/>
  <c r="AA342" i="95"/>
  <c r="AE342" i="95"/>
  <c r="H569" i="95"/>
  <c r="M569" i="95"/>
  <c r="Q569" i="95"/>
  <c r="U569" i="95"/>
  <c r="Y569" i="95"/>
  <c r="AC569" i="95"/>
  <c r="J569" i="95"/>
  <c r="N569" i="95"/>
  <c r="R569" i="95"/>
  <c r="V569" i="95"/>
  <c r="Z569" i="95"/>
  <c r="P569" i="95"/>
  <c r="G569" i="95"/>
  <c r="K569" i="95"/>
  <c r="O569" i="95"/>
  <c r="S569" i="95"/>
  <c r="W569" i="95"/>
  <c r="AA569" i="95"/>
  <c r="I569" i="95"/>
  <c r="L569" i="95"/>
  <c r="T569" i="95"/>
  <c r="X569" i="95"/>
  <c r="AB569" i="95"/>
  <c r="AD569" i="95"/>
  <c r="I418" i="95"/>
  <c r="L418" i="95"/>
  <c r="P418" i="95"/>
  <c r="T418" i="95"/>
  <c r="X418" i="95"/>
  <c r="AB418" i="95"/>
  <c r="H418" i="95"/>
  <c r="M418" i="95"/>
  <c r="Q418" i="95"/>
  <c r="U418" i="95"/>
  <c r="Y418" i="95"/>
  <c r="AC418" i="95"/>
  <c r="J418" i="95"/>
  <c r="N418" i="95"/>
  <c r="R418" i="95"/>
  <c r="V418" i="95"/>
  <c r="Z418" i="95"/>
  <c r="G418" i="95"/>
  <c r="K418" i="95"/>
  <c r="O418" i="95"/>
  <c r="S418" i="95"/>
  <c r="W418" i="95"/>
  <c r="AA418" i="95"/>
  <c r="AD418" i="95"/>
  <c r="D649" i="95"/>
  <c r="B649" i="95" s="1"/>
  <c r="D190" i="95"/>
  <c r="T39" i="95"/>
  <c r="AA39" i="95"/>
  <c r="Z39" i="95"/>
  <c r="D114" i="95"/>
  <c r="N39" i="95"/>
  <c r="R39" i="95"/>
  <c r="D419" i="95"/>
  <c r="B419" i="95" s="1"/>
  <c r="AF419" i="95" s="1"/>
  <c r="D40" i="95"/>
  <c r="P39" i="95"/>
  <c r="V39" i="95"/>
  <c r="U39" i="95"/>
  <c r="AD39" i="95"/>
  <c r="I39" i="95"/>
  <c r="M39" i="95"/>
  <c r="D266" i="95"/>
  <c r="AB39" i="95"/>
  <c r="L39" i="95"/>
  <c r="Q39" i="95"/>
  <c r="O39" i="95"/>
  <c r="Y39" i="95"/>
  <c r="AC39" i="95"/>
  <c r="G39" i="95"/>
  <c r="D343" i="95"/>
  <c r="X39" i="95"/>
  <c r="H39" i="95"/>
  <c r="K39" i="95"/>
  <c r="J39" i="95"/>
  <c r="S39" i="95"/>
  <c r="W39" i="95"/>
  <c r="AE39" i="95"/>
  <c r="Z265" i="95"/>
  <c r="J265" i="95"/>
  <c r="K265" i="95"/>
  <c r="I265" i="95"/>
  <c r="AB265" i="95"/>
  <c r="M265" i="95"/>
  <c r="O265" i="95"/>
  <c r="V265" i="95"/>
  <c r="AA265" i="95"/>
  <c r="Y265" i="95"/>
  <c r="AC265" i="95"/>
  <c r="Q265" i="95"/>
  <c r="W265" i="95"/>
  <c r="R265" i="95"/>
  <c r="U265" i="95"/>
  <c r="T265" i="95"/>
  <c r="S265" i="95"/>
  <c r="G265" i="95"/>
  <c r="L265" i="95"/>
  <c r="AD265" i="95"/>
  <c r="N265" i="95"/>
  <c r="P265" i="95"/>
  <c r="H265" i="95"/>
  <c r="X265" i="95"/>
  <c r="AE265" i="95"/>
  <c r="X648" i="95"/>
  <c r="H648" i="95"/>
  <c r="J648" i="95"/>
  <c r="I648" i="95"/>
  <c r="M648" i="95"/>
  <c r="AC648" i="95"/>
  <c r="T648" i="95"/>
  <c r="Z648" i="95"/>
  <c r="Y648" i="95"/>
  <c r="AA648" i="95"/>
  <c r="R648" i="95"/>
  <c r="V648" i="95"/>
  <c r="AB648" i="95"/>
  <c r="P648" i="95"/>
  <c r="U648" i="95"/>
  <c r="S648" i="95"/>
  <c r="Q648" i="95"/>
  <c r="K648" i="95"/>
  <c r="L648" i="95"/>
  <c r="O648" i="95"/>
  <c r="N648" i="95"/>
  <c r="W648" i="95"/>
  <c r="G648" i="95"/>
  <c r="AD648" i="95"/>
  <c r="AF342" i="95"/>
  <c r="J493" i="95"/>
  <c r="X113" i="95"/>
  <c r="H113" i="95"/>
  <c r="M113" i="95"/>
  <c r="J113" i="95"/>
  <c r="O113" i="95"/>
  <c r="N113" i="95"/>
  <c r="T113" i="95"/>
  <c r="AC113" i="95"/>
  <c r="G113" i="95"/>
  <c r="S113" i="95"/>
  <c r="I113" i="95"/>
  <c r="Z113" i="95"/>
  <c r="D494" i="95"/>
  <c r="P113" i="95"/>
  <c r="W113" i="95"/>
  <c r="Y113" i="95"/>
  <c r="AD113" i="95"/>
  <c r="AA113" i="95"/>
  <c r="K113" i="95"/>
  <c r="AB113" i="95"/>
  <c r="L113" i="95"/>
  <c r="R113" i="95"/>
  <c r="Q113" i="95"/>
  <c r="V113" i="95"/>
  <c r="U113" i="95"/>
  <c r="AE113" i="95"/>
  <c r="AG264" i="95"/>
  <c r="AG112" i="95"/>
  <c r="AG188" i="95"/>
  <c r="AG329" i="95"/>
  <c r="AG323" i="95"/>
  <c r="AG324" i="95"/>
  <c r="AG330" i="95"/>
  <c r="AG332" i="95"/>
  <c r="AG319" i="95"/>
  <c r="AG241" i="95"/>
  <c r="AG163" i="95"/>
  <c r="AG91" i="95"/>
  <c r="AG92" i="95"/>
  <c r="AG168" i="95"/>
  <c r="AG246" i="95"/>
  <c r="AG247" i="95"/>
  <c r="AG172" i="95"/>
  <c r="AG97" i="95"/>
  <c r="AG250" i="95"/>
  <c r="AG99" i="95"/>
  <c r="AG100" i="95"/>
  <c r="AG177" i="95"/>
  <c r="AG255" i="95"/>
  <c r="AG104" i="95"/>
  <c r="AG258" i="95"/>
  <c r="AG183" i="95"/>
  <c r="AG260" i="95"/>
  <c r="AG111" i="95"/>
  <c r="AG333" i="95"/>
  <c r="AG331" i="95"/>
  <c r="AG7" i="95"/>
  <c r="AG164" i="95"/>
  <c r="AG89" i="95"/>
  <c r="AG171" i="95"/>
  <c r="AG252" i="95"/>
  <c r="AG254" i="95"/>
  <c r="AG257" i="95"/>
  <c r="AG184" i="95"/>
  <c r="AG187" i="95"/>
  <c r="AG341" i="95"/>
  <c r="AG325" i="95"/>
  <c r="AG339" i="95"/>
  <c r="AG318" i="95"/>
  <c r="AG316" i="95"/>
  <c r="AG322" i="95"/>
  <c r="AH9" i="95"/>
  <c r="AG335" i="95"/>
  <c r="AG239" i="95"/>
  <c r="AG166" i="95"/>
  <c r="AG167" i="95"/>
  <c r="AG169" i="95"/>
  <c r="AG94" i="95"/>
  <c r="AG96" i="95"/>
  <c r="AG98" i="95"/>
  <c r="AG175" i="95"/>
  <c r="AG176" i="95"/>
  <c r="AG102" i="95"/>
  <c r="AG179" i="95"/>
  <c r="AG105" i="95"/>
  <c r="AG108" i="95"/>
  <c r="AG109" i="95"/>
  <c r="AG110" i="95"/>
  <c r="AG189" i="95"/>
  <c r="AG328" i="95"/>
  <c r="AG336" i="95"/>
  <c r="AG243" i="95"/>
  <c r="AG93" i="95"/>
  <c r="AG103" i="95"/>
  <c r="AG182" i="95"/>
  <c r="AG185" i="95"/>
  <c r="AG39" i="95"/>
  <c r="AG337" i="95"/>
  <c r="AG321" i="95"/>
  <c r="AG334" i="95"/>
  <c r="AG338" i="95"/>
  <c r="AG327" i="95"/>
  <c r="AG88" i="95"/>
  <c r="AG340" i="95"/>
  <c r="AG87" i="95"/>
  <c r="AG90" i="95"/>
  <c r="AG240" i="95"/>
  <c r="AG242" i="95"/>
  <c r="AG244" i="95"/>
  <c r="AG245" i="95"/>
  <c r="AG170" i="95"/>
  <c r="AG95" i="95"/>
  <c r="AG248" i="95"/>
  <c r="AG173" i="95"/>
  <c r="AG174" i="95"/>
  <c r="AG251" i="95"/>
  <c r="AG101" i="95"/>
  <c r="AG178" i="95"/>
  <c r="AG256" i="95"/>
  <c r="AG181" i="95"/>
  <c r="AG106" i="95"/>
  <c r="AG107" i="95"/>
  <c r="AG261" i="95"/>
  <c r="AG262" i="95"/>
  <c r="AG263" i="95"/>
  <c r="AG265" i="95"/>
  <c r="AG113" i="95"/>
  <c r="AG317" i="95"/>
  <c r="AG320" i="95"/>
  <c r="AG326" i="95"/>
  <c r="AG165" i="95"/>
  <c r="AG249" i="95"/>
  <c r="AG253" i="95"/>
  <c r="AG180" i="95"/>
  <c r="AG259" i="95"/>
  <c r="AG186" i="95"/>
  <c r="AF488" i="95"/>
  <c r="AF472" i="95"/>
  <c r="AF491" i="95"/>
  <c r="AF475" i="95"/>
  <c r="AF490" i="95"/>
  <c r="AF474" i="95"/>
  <c r="AF485" i="95"/>
  <c r="AF469" i="95"/>
  <c r="AF476" i="95"/>
  <c r="AF484" i="95"/>
  <c r="AF468" i="95"/>
  <c r="AF487" i="95"/>
  <c r="AF471" i="95"/>
  <c r="AF486" i="95"/>
  <c r="AF470" i="95"/>
  <c r="AF418" i="95"/>
  <c r="AF481" i="95"/>
  <c r="AF648" i="95"/>
  <c r="AF473" i="95"/>
  <c r="AF480" i="95"/>
  <c r="AF483" i="95"/>
  <c r="AF482" i="95"/>
  <c r="AF477" i="95"/>
  <c r="AF479" i="95"/>
  <c r="AF478" i="95"/>
  <c r="AF489" i="95"/>
  <c r="D495" i="94"/>
  <c r="AH114" i="94"/>
  <c r="AD114" i="94"/>
  <c r="Z114" i="94"/>
  <c r="V114" i="94"/>
  <c r="R114" i="94"/>
  <c r="N114" i="94"/>
  <c r="J114" i="94"/>
  <c r="AG114" i="94"/>
  <c r="AC114" i="94"/>
  <c r="Y114" i="94"/>
  <c r="U114" i="94"/>
  <c r="Q114" i="94"/>
  <c r="M114" i="94"/>
  <c r="I114" i="94"/>
  <c r="AF114" i="94"/>
  <c r="AB114" i="94"/>
  <c r="X114" i="94"/>
  <c r="T114" i="94"/>
  <c r="P114" i="94"/>
  <c r="L114" i="94"/>
  <c r="H114" i="94"/>
  <c r="S114" i="94"/>
  <c r="AE114" i="94"/>
  <c r="O114" i="94"/>
  <c r="AA114" i="94"/>
  <c r="K114" i="94"/>
  <c r="W114" i="94"/>
  <c r="G114" i="94"/>
  <c r="AF649" i="94"/>
  <c r="AB649" i="94"/>
  <c r="X649" i="94"/>
  <c r="T649" i="94"/>
  <c r="P649" i="94"/>
  <c r="L649" i="94"/>
  <c r="H649" i="94"/>
  <c r="AE649" i="94"/>
  <c r="Z649" i="94"/>
  <c r="U649" i="94"/>
  <c r="O649" i="94"/>
  <c r="J649" i="94"/>
  <c r="AD649" i="94"/>
  <c r="Y649" i="94"/>
  <c r="S649" i="94"/>
  <c r="N649" i="94"/>
  <c r="I649" i="94"/>
  <c r="AC649" i="94"/>
  <c r="W649" i="94"/>
  <c r="R649" i="94"/>
  <c r="M649" i="94"/>
  <c r="G649" i="94"/>
  <c r="AA649" i="94"/>
  <c r="V649" i="94"/>
  <c r="Q649" i="94"/>
  <c r="K649" i="94"/>
  <c r="AG649" i="94"/>
  <c r="AH341" i="94"/>
  <c r="AH337" i="94"/>
  <c r="AH333" i="94"/>
  <c r="AH329" i="94"/>
  <c r="AH325" i="94"/>
  <c r="AH321" i="94"/>
  <c r="AH317" i="94"/>
  <c r="AH342" i="94"/>
  <c r="AH336" i="94"/>
  <c r="AH331" i="94"/>
  <c r="AH326" i="94"/>
  <c r="AH320" i="94"/>
  <c r="AH340" i="94"/>
  <c r="AH335" i="94"/>
  <c r="AH330" i="94"/>
  <c r="AH324" i="94"/>
  <c r="AH319" i="94"/>
  <c r="AH339" i="94"/>
  <c r="AH334" i="94"/>
  <c r="AH328" i="94"/>
  <c r="AH323" i="94"/>
  <c r="AH318" i="94"/>
  <c r="AH327" i="94"/>
  <c r="AH322" i="94"/>
  <c r="AH338" i="94"/>
  <c r="AI9" i="94"/>
  <c r="AH7" i="94"/>
  <c r="AH332" i="94"/>
  <c r="AH316" i="94"/>
  <c r="AH164" i="94"/>
  <c r="AH239" i="94"/>
  <c r="AH87" i="94"/>
  <c r="AH88" i="94"/>
  <c r="AH240" i="94"/>
  <c r="AH163" i="94"/>
  <c r="AH241" i="94"/>
  <c r="AH165" i="94"/>
  <c r="AH89" i="94"/>
  <c r="AH242" i="94"/>
  <c r="AH90" i="94"/>
  <c r="AH166" i="94"/>
  <c r="AH167" i="94"/>
  <c r="AH243" i="94"/>
  <c r="AH91" i="94"/>
  <c r="AH168" i="94"/>
  <c r="AH244" i="94"/>
  <c r="AH92" i="94"/>
  <c r="AH245" i="94"/>
  <c r="AH93" i="94"/>
  <c r="AH169" i="94"/>
  <c r="AH246" i="94"/>
  <c r="AH170" i="94"/>
  <c r="AH94" i="94"/>
  <c r="AH247" i="94"/>
  <c r="AH171" i="94"/>
  <c r="AH95" i="94"/>
  <c r="AH248" i="94"/>
  <c r="AH172" i="94"/>
  <c r="AH96" i="94"/>
  <c r="AH249" i="94"/>
  <c r="AH173" i="94"/>
  <c r="AH97" i="94"/>
  <c r="AH250" i="94"/>
  <c r="AH98" i="94"/>
  <c r="AH174" i="94"/>
  <c r="AH175" i="94"/>
  <c r="AH99" i="94"/>
  <c r="AH251" i="94"/>
  <c r="AH252" i="94"/>
  <c r="AH176" i="94"/>
  <c r="AH100" i="94"/>
  <c r="AH177" i="94"/>
  <c r="AH101" i="94"/>
  <c r="AH253" i="94"/>
  <c r="AH254" i="94"/>
  <c r="AH102" i="94"/>
  <c r="AH178" i="94"/>
  <c r="AH179" i="94"/>
  <c r="AH103" i="94"/>
  <c r="AH255" i="94"/>
  <c r="AH104" i="94"/>
  <c r="AH256" i="94"/>
  <c r="AH180" i="94"/>
  <c r="AH257" i="94"/>
  <c r="AH181" i="94"/>
  <c r="AH105" i="94"/>
  <c r="AH258" i="94"/>
  <c r="AH182" i="94"/>
  <c r="AH106" i="94"/>
  <c r="AH183" i="94"/>
  <c r="AH107" i="94"/>
  <c r="AH259" i="94"/>
  <c r="AH184" i="94"/>
  <c r="AH108" i="94"/>
  <c r="AH260" i="94"/>
  <c r="AH261" i="94"/>
  <c r="AH185" i="94"/>
  <c r="AH109" i="94"/>
  <c r="AH110" i="94"/>
  <c r="AH186" i="94"/>
  <c r="AH262" i="94"/>
  <c r="AH111" i="94"/>
  <c r="AH263" i="94"/>
  <c r="AH187" i="94"/>
  <c r="AH264" i="94"/>
  <c r="AH112" i="94"/>
  <c r="AH188" i="94"/>
  <c r="G343" i="94"/>
  <c r="H343" i="94"/>
  <c r="I343" i="94"/>
  <c r="J343" i="94"/>
  <c r="K343" i="94"/>
  <c r="L343" i="94"/>
  <c r="M343" i="94"/>
  <c r="N343" i="94"/>
  <c r="O343" i="94"/>
  <c r="P343" i="94"/>
  <c r="Q343" i="94"/>
  <c r="R343" i="94"/>
  <c r="S343" i="94"/>
  <c r="T343" i="94"/>
  <c r="U343" i="94"/>
  <c r="V343" i="94"/>
  <c r="W343" i="94"/>
  <c r="X343" i="94"/>
  <c r="Y343" i="94"/>
  <c r="Z343" i="94"/>
  <c r="AA343" i="94"/>
  <c r="AB343" i="94"/>
  <c r="AC343" i="94"/>
  <c r="AD343" i="94"/>
  <c r="AE343" i="94"/>
  <c r="AF343" i="94"/>
  <c r="AH265" i="94"/>
  <c r="D571" i="94"/>
  <c r="B571" i="94" s="1"/>
  <c r="AH190" i="94"/>
  <c r="AD190" i="94"/>
  <c r="Z190" i="94"/>
  <c r="V190" i="94"/>
  <c r="R190" i="94"/>
  <c r="N190" i="94"/>
  <c r="J190" i="94"/>
  <c r="AF190" i="94"/>
  <c r="AB190" i="94"/>
  <c r="X190" i="94"/>
  <c r="T190" i="94"/>
  <c r="P190" i="94"/>
  <c r="L190" i="94"/>
  <c r="H190" i="94"/>
  <c r="AE190" i="94"/>
  <c r="W190" i="94"/>
  <c r="O190" i="94"/>
  <c r="G190" i="94"/>
  <c r="AC190" i="94"/>
  <c r="U190" i="94"/>
  <c r="M190" i="94"/>
  <c r="AA190" i="94"/>
  <c r="S190" i="94"/>
  <c r="K190" i="94"/>
  <c r="Q190" i="94"/>
  <c r="I190" i="94"/>
  <c r="AG190" i="94"/>
  <c r="Y190" i="94"/>
  <c r="AG490" i="94"/>
  <c r="AG486" i="94"/>
  <c r="AG482" i="94"/>
  <c r="AG478" i="94"/>
  <c r="AG474" i="94"/>
  <c r="AG470" i="94"/>
  <c r="AG489" i="94"/>
  <c r="AG485" i="94"/>
  <c r="AG481" i="94"/>
  <c r="AG477" i="94"/>
  <c r="AG473" i="94"/>
  <c r="AG469" i="94"/>
  <c r="AG488" i="94"/>
  <c r="AG484" i="94"/>
  <c r="AG480" i="94"/>
  <c r="AG476" i="94"/>
  <c r="AG472" i="94"/>
  <c r="AG468" i="94"/>
  <c r="AG419" i="94"/>
  <c r="AG491" i="94"/>
  <c r="AG487" i="94"/>
  <c r="AG483" i="94"/>
  <c r="AG479" i="94"/>
  <c r="AG475" i="94"/>
  <c r="AG471" i="94"/>
  <c r="G570" i="94"/>
  <c r="H570" i="94"/>
  <c r="I570" i="94"/>
  <c r="J570" i="94"/>
  <c r="K570" i="94"/>
  <c r="L570" i="94"/>
  <c r="M570" i="94"/>
  <c r="N570" i="94"/>
  <c r="O570" i="94"/>
  <c r="P570" i="94"/>
  <c r="Q570" i="94"/>
  <c r="R570" i="94"/>
  <c r="S570" i="94"/>
  <c r="T570" i="94"/>
  <c r="U570" i="94"/>
  <c r="V570" i="94"/>
  <c r="W570" i="94"/>
  <c r="X570" i="94"/>
  <c r="Y570" i="94"/>
  <c r="Z570" i="94"/>
  <c r="AA570" i="94"/>
  <c r="AB570" i="94"/>
  <c r="AC570" i="94"/>
  <c r="AD570" i="94"/>
  <c r="AE570" i="94"/>
  <c r="AH113" i="94"/>
  <c r="AG266" i="94"/>
  <c r="AC266" i="94"/>
  <c r="Y266" i="94"/>
  <c r="U266" i="94"/>
  <c r="Q266" i="94"/>
  <c r="M266" i="94"/>
  <c r="I266" i="94"/>
  <c r="AF266" i="94"/>
  <c r="AB266" i="94"/>
  <c r="X266" i="94"/>
  <c r="T266" i="94"/>
  <c r="P266" i="94"/>
  <c r="L266" i="94"/>
  <c r="H266" i="94"/>
  <c r="AE266" i="94"/>
  <c r="AA266" i="94"/>
  <c r="W266" i="94"/>
  <c r="S266" i="94"/>
  <c r="O266" i="94"/>
  <c r="K266" i="94"/>
  <c r="G266" i="94"/>
  <c r="AD266" i="94"/>
  <c r="N266" i="94"/>
  <c r="Z266" i="94"/>
  <c r="J266" i="94"/>
  <c r="V266" i="94"/>
  <c r="AH266" i="94"/>
  <c r="R266" i="94"/>
  <c r="D650" i="94"/>
  <c r="B650" i="94" s="1"/>
  <c r="D420" i="94"/>
  <c r="B420" i="94" s="1"/>
  <c r="D344" i="94"/>
  <c r="D191" i="94"/>
  <c r="D115" i="94"/>
  <c r="AG40" i="94"/>
  <c r="AC40" i="94"/>
  <c r="Y40" i="94"/>
  <c r="U40" i="94"/>
  <c r="Q40" i="94"/>
  <c r="M40" i="94"/>
  <c r="I40" i="94"/>
  <c r="D267" i="94"/>
  <c r="AE40" i="94"/>
  <c r="AA40" i="94"/>
  <c r="W40" i="94"/>
  <c r="S40" i="94"/>
  <c r="O40" i="94"/>
  <c r="K40" i="94"/>
  <c r="G40" i="94"/>
  <c r="AD40" i="94"/>
  <c r="V40" i="94"/>
  <c r="N40" i="94"/>
  <c r="AF40" i="94"/>
  <c r="P40" i="94"/>
  <c r="D41" i="94"/>
  <c r="AB40" i="94"/>
  <c r="T40" i="94"/>
  <c r="L40" i="94"/>
  <c r="H40" i="94"/>
  <c r="AH40" i="94"/>
  <c r="Z40" i="94"/>
  <c r="R40" i="94"/>
  <c r="J40" i="94"/>
  <c r="X40" i="94"/>
  <c r="G419" i="94"/>
  <c r="H419" i="94"/>
  <c r="I419" i="94"/>
  <c r="J419" i="94"/>
  <c r="K419" i="94"/>
  <c r="L419" i="94"/>
  <c r="M419" i="94"/>
  <c r="N419" i="94"/>
  <c r="O419" i="94"/>
  <c r="P419" i="94"/>
  <c r="Q419" i="94"/>
  <c r="R419" i="94"/>
  <c r="S419" i="94"/>
  <c r="T419" i="94"/>
  <c r="U419" i="94"/>
  <c r="V419" i="94"/>
  <c r="W419" i="94"/>
  <c r="X419" i="94"/>
  <c r="Y419" i="94"/>
  <c r="Z419" i="94"/>
  <c r="AA419" i="94"/>
  <c r="AB419" i="94"/>
  <c r="AC419" i="94"/>
  <c r="AD419" i="94"/>
  <c r="AE419" i="94"/>
  <c r="AF419" i="94"/>
  <c r="Z5" i="92"/>
  <c r="Y152" i="91"/>
  <c r="AD4" i="92"/>
  <c r="AC151" i="91"/>
  <c r="AJ933" i="94" l="1"/>
  <c r="AJ936" i="94"/>
  <c r="AJ932" i="94"/>
  <c r="AJ908" i="94"/>
  <c r="AJ907" i="94"/>
  <c r="AJ882" i="94"/>
  <c r="AJ857" i="94"/>
  <c r="AJ886" i="94"/>
  <c r="AJ883" i="94"/>
  <c r="AJ836" i="94"/>
  <c r="AJ911" i="94"/>
  <c r="AJ858" i="94"/>
  <c r="AJ832" i="94"/>
  <c r="AJ861" i="94"/>
  <c r="AJ808" i="94"/>
  <c r="AJ833" i="94"/>
  <c r="AJ807" i="94"/>
  <c r="AJ811" i="94"/>
  <c r="AJ761" i="94"/>
  <c r="AI735" i="94"/>
  <c r="AJ757" i="94"/>
  <c r="AJ758" i="94"/>
  <c r="AI760" i="94"/>
  <c r="AJ736" i="94"/>
  <c r="AJ732" i="94"/>
  <c r="AJ733" i="94"/>
  <c r="AI933" i="95"/>
  <c r="AI932" i="95"/>
  <c r="AI936" i="95"/>
  <c r="AI911" i="95"/>
  <c r="AI882" i="95"/>
  <c r="AI908" i="95"/>
  <c r="AI883" i="95"/>
  <c r="AI886" i="95"/>
  <c r="AI857" i="95"/>
  <c r="AI907" i="95"/>
  <c r="AI861" i="95"/>
  <c r="AI832" i="95"/>
  <c r="AI858" i="95"/>
  <c r="AI833" i="95"/>
  <c r="AI836" i="95"/>
  <c r="AI808" i="95"/>
  <c r="AI811" i="95"/>
  <c r="AI786" i="95"/>
  <c r="AI782" i="95"/>
  <c r="AI761" i="95"/>
  <c r="AH735" i="95"/>
  <c r="AI807" i="95"/>
  <c r="AI783" i="95"/>
  <c r="AI758" i="95"/>
  <c r="AH760" i="95"/>
  <c r="AI757" i="95"/>
  <c r="AI733" i="95"/>
  <c r="AI732" i="95"/>
  <c r="AI736" i="95"/>
  <c r="AI966" i="94"/>
  <c r="AI962" i="94"/>
  <c r="AI963" i="94"/>
  <c r="AH962" i="95"/>
  <c r="AH963" i="95"/>
  <c r="AH966" i="95"/>
  <c r="AJ707" i="94"/>
  <c r="AI710" i="94"/>
  <c r="AJ711" i="94"/>
  <c r="AJ708" i="94"/>
  <c r="AI708" i="95"/>
  <c r="AI711" i="95"/>
  <c r="AH710" i="95"/>
  <c r="AI707" i="95"/>
  <c r="AG114" i="95"/>
  <c r="AG190" i="95"/>
  <c r="AG266" i="95"/>
  <c r="AF649" i="95"/>
  <c r="AE494" i="94"/>
  <c r="O494" i="94"/>
  <c r="Q493" i="95"/>
  <c r="W494" i="94"/>
  <c r="G494" i="94"/>
  <c r="S493" i="95"/>
  <c r="T493" i="95"/>
  <c r="Y493" i="95"/>
  <c r="K494" i="94"/>
  <c r="P493" i="95"/>
  <c r="I493" i="95"/>
  <c r="AB494" i="94"/>
  <c r="T494" i="94"/>
  <c r="L494" i="94"/>
  <c r="AA494" i="94"/>
  <c r="S494" i="94"/>
  <c r="X494" i="94"/>
  <c r="P494" i="94"/>
  <c r="H494" i="94"/>
  <c r="U493" i="95"/>
  <c r="AA493" i="95"/>
  <c r="N493" i="95"/>
  <c r="AG343" i="95"/>
  <c r="AI114" i="94"/>
  <c r="AG40" i="95"/>
  <c r="AC494" i="94"/>
  <c r="Y494" i="94"/>
  <c r="U494" i="94"/>
  <c r="Q494" i="94"/>
  <c r="M494" i="94"/>
  <c r="I494" i="94"/>
  <c r="X493" i="95"/>
  <c r="AC493" i="95"/>
  <c r="K493" i="95"/>
  <c r="R493" i="95"/>
  <c r="AD494" i="94"/>
  <c r="Z494" i="94"/>
  <c r="V494" i="94"/>
  <c r="R494" i="94"/>
  <c r="N494" i="94"/>
  <c r="J494" i="94"/>
  <c r="M493" i="95"/>
  <c r="H493" i="95"/>
  <c r="O493" i="95"/>
  <c r="Z493" i="95"/>
  <c r="AD493" i="95"/>
  <c r="AB493" i="95"/>
  <c r="L493" i="95"/>
  <c r="W493" i="95"/>
  <c r="G493" i="95"/>
  <c r="V493" i="95"/>
  <c r="B495" i="94"/>
  <c r="AG495" i="94" s="1"/>
  <c r="F33" i="90"/>
  <c r="B494" i="95"/>
  <c r="AF494" i="95" s="1"/>
  <c r="J32" i="90"/>
  <c r="D344" i="95"/>
  <c r="U40" i="95"/>
  <c r="AB40" i="95"/>
  <c r="G40" i="95"/>
  <c r="P40" i="95"/>
  <c r="AE40" i="95"/>
  <c r="J40" i="95"/>
  <c r="N40" i="95"/>
  <c r="L40" i="95"/>
  <c r="O40" i="95"/>
  <c r="D267" i="95"/>
  <c r="D191" i="95"/>
  <c r="Q40" i="95"/>
  <c r="W40" i="95"/>
  <c r="AF40" i="95"/>
  <c r="K40" i="95"/>
  <c r="Z40" i="95"/>
  <c r="AD40" i="95"/>
  <c r="H40" i="95"/>
  <c r="Y40" i="95"/>
  <c r="S40" i="95"/>
  <c r="D650" i="95"/>
  <c r="B650" i="95" s="1"/>
  <c r="AC40" i="95"/>
  <c r="M40" i="95"/>
  <c r="R40" i="95"/>
  <c r="AA40" i="95"/>
  <c r="D115" i="95"/>
  <c r="T40" i="95"/>
  <c r="X40" i="95"/>
  <c r="D420" i="95"/>
  <c r="B420" i="95" s="1"/>
  <c r="I40" i="95"/>
  <c r="V40" i="95"/>
  <c r="D41" i="95"/>
  <c r="AB114" i="95"/>
  <c r="L114" i="95"/>
  <c r="R114" i="95"/>
  <c r="Y114" i="95"/>
  <c r="V114" i="95"/>
  <c r="U114" i="95"/>
  <c r="K114" i="95"/>
  <c r="P114" i="95"/>
  <c r="AD114" i="95"/>
  <c r="S114" i="95"/>
  <c r="X114" i="95"/>
  <c r="H114" i="95"/>
  <c r="M114" i="95"/>
  <c r="Q114" i="95"/>
  <c r="O114" i="95"/>
  <c r="N114" i="95"/>
  <c r="AE114" i="95"/>
  <c r="D495" i="95"/>
  <c r="T114" i="95"/>
  <c r="AC114" i="95"/>
  <c r="G114" i="95"/>
  <c r="J114" i="95"/>
  <c r="I114" i="95"/>
  <c r="Z114" i="95"/>
  <c r="AF114" i="95"/>
  <c r="W114" i="95"/>
  <c r="AA114" i="95"/>
  <c r="S190" i="95"/>
  <c r="D571" i="95"/>
  <c r="B571" i="95" s="1"/>
  <c r="AG571" i="95" s="1"/>
  <c r="M190" i="95"/>
  <c r="Q190" i="95"/>
  <c r="I190" i="95"/>
  <c r="N190" i="95"/>
  <c r="W190" i="95"/>
  <c r="V190" i="95"/>
  <c r="Y190" i="95"/>
  <c r="AE190" i="95"/>
  <c r="O190" i="95"/>
  <c r="AC190" i="95"/>
  <c r="H190" i="95"/>
  <c r="L190" i="95"/>
  <c r="Z190" i="95"/>
  <c r="AF190" i="95"/>
  <c r="R190" i="95"/>
  <c r="AA190" i="95"/>
  <c r="K190" i="95"/>
  <c r="X190" i="95"/>
  <c r="AB190" i="95"/>
  <c r="AD190" i="95"/>
  <c r="P190" i="95"/>
  <c r="U190" i="95"/>
  <c r="G190" i="95"/>
  <c r="T190" i="95"/>
  <c r="J190" i="95"/>
  <c r="G570" i="95"/>
  <c r="K570" i="95"/>
  <c r="O570" i="95"/>
  <c r="S570" i="95"/>
  <c r="W570" i="95"/>
  <c r="AA570" i="95"/>
  <c r="AE570" i="95"/>
  <c r="N570" i="95"/>
  <c r="V570" i="95"/>
  <c r="I570" i="95"/>
  <c r="L570" i="95"/>
  <c r="P570" i="95"/>
  <c r="T570" i="95"/>
  <c r="X570" i="95"/>
  <c r="AB570" i="95"/>
  <c r="J570" i="95"/>
  <c r="Z570" i="95"/>
  <c r="H570" i="95"/>
  <c r="M570" i="95"/>
  <c r="Q570" i="95"/>
  <c r="U570" i="95"/>
  <c r="Y570" i="95"/>
  <c r="AC570" i="95"/>
  <c r="R570" i="95"/>
  <c r="AD570" i="95"/>
  <c r="G343" i="95"/>
  <c r="K343" i="95"/>
  <c r="O343" i="95"/>
  <c r="S343" i="95"/>
  <c r="W343" i="95"/>
  <c r="AA343" i="95"/>
  <c r="AE343" i="95"/>
  <c r="J343" i="95"/>
  <c r="V343" i="95"/>
  <c r="AD343" i="95"/>
  <c r="H343" i="95"/>
  <c r="L343" i="95"/>
  <c r="P343" i="95"/>
  <c r="T343" i="95"/>
  <c r="X343" i="95"/>
  <c r="AB343" i="95"/>
  <c r="AF343" i="95"/>
  <c r="N343" i="95"/>
  <c r="I343" i="95"/>
  <c r="M343" i="95"/>
  <c r="Q343" i="95"/>
  <c r="U343" i="95"/>
  <c r="Y343" i="95"/>
  <c r="AC343" i="95"/>
  <c r="R343" i="95"/>
  <c r="Z343" i="95"/>
  <c r="R266" i="95"/>
  <c r="AA266" i="95"/>
  <c r="AE266" i="95"/>
  <c r="I266" i="95"/>
  <c r="AB266" i="95"/>
  <c r="M266" i="95"/>
  <c r="V266" i="95"/>
  <c r="X266" i="95"/>
  <c r="AD266" i="95"/>
  <c r="N266" i="95"/>
  <c r="U266" i="95"/>
  <c r="Y266" i="95"/>
  <c r="AC266" i="95"/>
  <c r="Q266" i="95"/>
  <c r="W266" i="95"/>
  <c r="H266" i="95"/>
  <c r="Z266" i="95"/>
  <c r="J266" i="95"/>
  <c r="P266" i="95"/>
  <c r="T266" i="95"/>
  <c r="S266" i="95"/>
  <c r="G266" i="95"/>
  <c r="L266" i="95"/>
  <c r="AF266" i="95"/>
  <c r="K266" i="95"/>
  <c r="O266" i="95"/>
  <c r="H419" i="95"/>
  <c r="M419" i="95"/>
  <c r="Q419" i="95"/>
  <c r="U419" i="95"/>
  <c r="Y419" i="95"/>
  <c r="AC419" i="95"/>
  <c r="I419" i="95"/>
  <c r="P419" i="95"/>
  <c r="X419" i="95"/>
  <c r="J419" i="95"/>
  <c r="N419" i="95"/>
  <c r="R419" i="95"/>
  <c r="V419" i="95"/>
  <c r="Z419" i="95"/>
  <c r="AD419" i="95"/>
  <c r="L419" i="95"/>
  <c r="T419" i="95"/>
  <c r="G419" i="95"/>
  <c r="K419" i="95"/>
  <c r="O419" i="95"/>
  <c r="S419" i="95"/>
  <c r="W419" i="95"/>
  <c r="AA419" i="95"/>
  <c r="AE419" i="95"/>
  <c r="AB419" i="95"/>
  <c r="AA649" i="95"/>
  <c r="K649" i="95"/>
  <c r="T649" i="95"/>
  <c r="X649" i="95"/>
  <c r="Z649" i="95"/>
  <c r="Q649" i="95"/>
  <c r="O649" i="95"/>
  <c r="L649" i="95"/>
  <c r="W649" i="95"/>
  <c r="G649" i="95"/>
  <c r="N649" i="95"/>
  <c r="R649" i="95"/>
  <c r="P649" i="95"/>
  <c r="J649" i="95"/>
  <c r="Y649" i="95"/>
  <c r="H649" i="95"/>
  <c r="S649" i="95"/>
  <c r="AD649" i="95"/>
  <c r="I649" i="95"/>
  <c r="M649" i="95"/>
  <c r="V649" i="95"/>
  <c r="AB649" i="95"/>
  <c r="AE649" i="95"/>
  <c r="AC649" i="95"/>
  <c r="U649" i="95"/>
  <c r="AH113" i="95"/>
  <c r="AH189" i="95"/>
  <c r="AH265" i="95"/>
  <c r="AH266" i="95"/>
  <c r="AH332" i="95"/>
  <c r="AH316" i="95"/>
  <c r="AH322" i="95"/>
  <c r="AH323" i="95"/>
  <c r="AH321" i="95"/>
  <c r="AH334" i="95"/>
  <c r="AH318" i="95"/>
  <c r="AH87" i="95"/>
  <c r="AH165" i="95"/>
  <c r="AH91" i="95"/>
  <c r="AH244" i="95"/>
  <c r="AH168" i="95"/>
  <c r="AH245" i="95"/>
  <c r="AH246" i="95"/>
  <c r="AH95" i="95"/>
  <c r="AH96" i="95"/>
  <c r="AH173" i="95"/>
  <c r="AH250" i="95"/>
  <c r="AH251" i="95"/>
  <c r="AH252" i="95"/>
  <c r="AH253" i="95"/>
  <c r="AH102" i="95"/>
  <c r="AH180" i="95"/>
  <c r="AH105" i="95"/>
  <c r="AH258" i="95"/>
  <c r="AH108" i="95"/>
  <c r="AH109" i="95"/>
  <c r="AH262" i="95"/>
  <c r="AH111" i="95"/>
  <c r="AH188" i="95"/>
  <c r="AH330" i="95"/>
  <c r="AH325" i="95"/>
  <c r="AH166" i="95"/>
  <c r="AH167" i="95"/>
  <c r="AH174" i="95"/>
  <c r="AH101" i="95"/>
  <c r="AH259" i="95"/>
  <c r="AH186" i="95"/>
  <c r="AH190" i="95"/>
  <c r="AH40" i="95"/>
  <c r="AH328" i="95"/>
  <c r="AH338" i="95"/>
  <c r="AH317" i="95"/>
  <c r="AH342" i="95"/>
  <c r="AI9" i="95"/>
  <c r="AH326" i="95"/>
  <c r="AH88" i="95"/>
  <c r="AH242" i="95"/>
  <c r="AH163" i="95"/>
  <c r="AH243" i="95"/>
  <c r="AH94" i="95"/>
  <c r="AH172" i="95"/>
  <c r="AH97" i="95"/>
  <c r="AH98" i="95"/>
  <c r="AH100" i="95"/>
  <c r="AH179" i="95"/>
  <c r="AH256" i="95"/>
  <c r="AH257" i="95"/>
  <c r="AH182" i="95"/>
  <c r="AH183" i="95"/>
  <c r="AH185" i="95"/>
  <c r="AH112" i="95"/>
  <c r="AH320" i="95"/>
  <c r="AH329" i="95"/>
  <c r="AH331" i="95"/>
  <c r="AH90" i="95"/>
  <c r="AH92" i="95"/>
  <c r="AH169" i="95"/>
  <c r="AH248" i="95"/>
  <c r="AH176" i="95"/>
  <c r="AH255" i="95"/>
  <c r="AH340" i="95"/>
  <c r="AH324" i="95"/>
  <c r="AH333" i="95"/>
  <c r="AH337" i="95"/>
  <c r="AH335" i="95"/>
  <c r="AH7" i="95"/>
  <c r="AH339" i="95"/>
  <c r="AH319" i="95"/>
  <c r="AH240" i="95"/>
  <c r="AH164" i="95"/>
  <c r="AH89" i="95"/>
  <c r="AH93" i="95"/>
  <c r="AH170" i="95"/>
  <c r="AH247" i="95"/>
  <c r="AH249" i="95"/>
  <c r="AH175" i="95"/>
  <c r="AH177" i="95"/>
  <c r="AH178" i="95"/>
  <c r="AH103" i="95"/>
  <c r="AH104" i="95"/>
  <c r="AH181" i="95"/>
  <c r="AH106" i="95"/>
  <c r="AH107" i="95"/>
  <c r="AH184" i="95"/>
  <c r="AH261" i="95"/>
  <c r="AH110" i="95"/>
  <c r="AH187" i="95"/>
  <c r="AH264" i="95"/>
  <c r="AH114" i="95"/>
  <c r="AH336" i="95"/>
  <c r="AH327" i="95"/>
  <c r="AH341" i="95"/>
  <c r="AH239" i="95"/>
  <c r="AH241" i="95"/>
  <c r="AH171" i="95"/>
  <c r="AH99" i="95"/>
  <c r="AH254" i="95"/>
  <c r="AH260" i="95"/>
  <c r="AH263" i="95"/>
  <c r="AG491" i="95"/>
  <c r="AG475" i="95"/>
  <c r="AG490" i="95"/>
  <c r="AG474" i="95"/>
  <c r="AG489" i="95"/>
  <c r="AG473" i="95"/>
  <c r="AG484" i="95"/>
  <c r="AG468" i="95"/>
  <c r="AG649" i="95"/>
  <c r="AG478" i="95"/>
  <c r="AG488" i="95"/>
  <c r="AG487" i="95"/>
  <c r="AG471" i="95"/>
  <c r="AG486" i="95"/>
  <c r="AG470" i="95"/>
  <c r="AG485" i="95"/>
  <c r="AG469" i="95"/>
  <c r="AG480" i="95"/>
  <c r="AG472" i="95"/>
  <c r="AG483" i="95"/>
  <c r="AG482" i="95"/>
  <c r="AG419" i="95"/>
  <c r="AG481" i="95"/>
  <c r="AG476" i="95"/>
  <c r="AG479" i="95"/>
  <c r="AG477" i="95"/>
  <c r="AI266" i="94"/>
  <c r="AI190" i="94"/>
  <c r="D572" i="94"/>
  <c r="B572" i="94" s="1"/>
  <c r="AH572" i="94" s="1"/>
  <c r="AH191" i="94"/>
  <c r="AD191" i="94"/>
  <c r="Z191" i="94"/>
  <c r="V191" i="94"/>
  <c r="R191" i="94"/>
  <c r="N191" i="94"/>
  <c r="J191" i="94"/>
  <c r="AF191" i="94"/>
  <c r="AB191" i="94"/>
  <c r="X191" i="94"/>
  <c r="T191" i="94"/>
  <c r="P191" i="94"/>
  <c r="L191" i="94"/>
  <c r="H191" i="94"/>
  <c r="AE191" i="94"/>
  <c r="W191" i="94"/>
  <c r="O191" i="94"/>
  <c r="G191" i="94"/>
  <c r="AC191" i="94"/>
  <c r="U191" i="94"/>
  <c r="M191" i="94"/>
  <c r="AI191" i="94"/>
  <c r="AA191" i="94"/>
  <c r="S191" i="94"/>
  <c r="K191" i="94"/>
  <c r="Q191" i="94"/>
  <c r="I191" i="94"/>
  <c r="AG191" i="94"/>
  <c r="Y191" i="94"/>
  <c r="G571" i="94"/>
  <c r="H571" i="94"/>
  <c r="I571" i="94"/>
  <c r="J571" i="94"/>
  <c r="K571" i="94"/>
  <c r="L571" i="94"/>
  <c r="M571" i="94"/>
  <c r="N571" i="94"/>
  <c r="O571" i="94"/>
  <c r="P571" i="94"/>
  <c r="Q571" i="94"/>
  <c r="R571" i="94"/>
  <c r="S571" i="94"/>
  <c r="T571" i="94"/>
  <c r="U571" i="94"/>
  <c r="V571" i="94"/>
  <c r="W571" i="94"/>
  <c r="X571" i="94"/>
  <c r="Y571" i="94"/>
  <c r="Z571" i="94"/>
  <c r="AA571" i="94"/>
  <c r="AB571" i="94"/>
  <c r="AC571" i="94"/>
  <c r="AD571" i="94"/>
  <c r="AE571" i="94"/>
  <c r="AF571" i="94"/>
  <c r="G344" i="94"/>
  <c r="H344" i="94"/>
  <c r="I344" i="94"/>
  <c r="J344" i="94"/>
  <c r="K344" i="94"/>
  <c r="L344" i="94"/>
  <c r="M344" i="94"/>
  <c r="N344" i="94"/>
  <c r="O344" i="94"/>
  <c r="P344" i="94"/>
  <c r="Q344" i="94"/>
  <c r="R344" i="94"/>
  <c r="S344" i="94"/>
  <c r="T344" i="94"/>
  <c r="U344" i="94"/>
  <c r="V344" i="94"/>
  <c r="W344" i="94"/>
  <c r="X344" i="94"/>
  <c r="Y344" i="94"/>
  <c r="Z344" i="94"/>
  <c r="AA344" i="94"/>
  <c r="AB344" i="94"/>
  <c r="AC344" i="94"/>
  <c r="AD344" i="94"/>
  <c r="AE344" i="94"/>
  <c r="AF344" i="94"/>
  <c r="AG344" i="94"/>
  <c r="G420" i="94"/>
  <c r="H420" i="94"/>
  <c r="I420" i="94"/>
  <c r="J420" i="94"/>
  <c r="K420" i="94"/>
  <c r="L420" i="94"/>
  <c r="M420" i="94"/>
  <c r="N420" i="94"/>
  <c r="O420" i="94"/>
  <c r="P420" i="94"/>
  <c r="Q420" i="94"/>
  <c r="R420" i="94"/>
  <c r="S420" i="94"/>
  <c r="T420" i="94"/>
  <c r="U420" i="94"/>
  <c r="V420" i="94"/>
  <c r="W420" i="94"/>
  <c r="X420" i="94"/>
  <c r="Y420" i="94"/>
  <c r="Z420" i="94"/>
  <c r="AA420" i="94"/>
  <c r="AB420" i="94"/>
  <c r="AC420" i="94"/>
  <c r="AD420" i="94"/>
  <c r="AE420" i="94"/>
  <c r="AF420" i="94"/>
  <c r="AG571" i="94"/>
  <c r="AH489" i="94"/>
  <c r="AH485" i="94"/>
  <c r="AH481" i="94"/>
  <c r="AH477" i="94"/>
  <c r="AH473" i="94"/>
  <c r="AH469" i="94"/>
  <c r="AH488" i="94"/>
  <c r="AH484" i="94"/>
  <c r="AH480" i="94"/>
  <c r="AH476" i="94"/>
  <c r="AH472" i="94"/>
  <c r="AH468" i="94"/>
  <c r="AH491" i="94"/>
  <c r="AH487" i="94"/>
  <c r="AH483" i="94"/>
  <c r="AH479" i="94"/>
  <c r="AH475" i="94"/>
  <c r="AH471" i="94"/>
  <c r="AH420" i="94"/>
  <c r="AH490" i="94"/>
  <c r="AH486" i="94"/>
  <c r="AH482" i="94"/>
  <c r="AH478" i="94"/>
  <c r="AH474" i="94"/>
  <c r="AH470" i="94"/>
  <c r="AH344" i="94"/>
  <c r="D651" i="94"/>
  <c r="B651" i="94" s="1"/>
  <c r="D421" i="94"/>
  <c r="B421" i="94" s="1"/>
  <c r="AH421" i="94" s="1"/>
  <c r="D192" i="94"/>
  <c r="D345" i="94"/>
  <c r="D116" i="94"/>
  <c r="AH41" i="94"/>
  <c r="AD41" i="94"/>
  <c r="Z41" i="94"/>
  <c r="V41" i="94"/>
  <c r="R41" i="94"/>
  <c r="N41" i="94"/>
  <c r="J41" i="94"/>
  <c r="D268" i="94"/>
  <c r="D42" i="94"/>
  <c r="AF41" i="94"/>
  <c r="AB41" i="94"/>
  <c r="X41" i="94"/>
  <c r="T41" i="94"/>
  <c r="P41" i="94"/>
  <c r="L41" i="94"/>
  <c r="H41" i="94"/>
  <c r="AE41" i="94"/>
  <c r="W41" i="94"/>
  <c r="O41" i="94"/>
  <c r="G41" i="94"/>
  <c r="AG41" i="94"/>
  <c r="I41" i="94"/>
  <c r="AC41" i="94"/>
  <c r="U41" i="94"/>
  <c r="M41" i="94"/>
  <c r="AI41" i="94"/>
  <c r="AA41" i="94"/>
  <c r="S41" i="94"/>
  <c r="K41" i="94"/>
  <c r="Y41" i="94"/>
  <c r="Q41" i="94"/>
  <c r="AG267" i="94"/>
  <c r="AC267" i="94"/>
  <c r="Y267" i="94"/>
  <c r="U267" i="94"/>
  <c r="Q267" i="94"/>
  <c r="M267" i="94"/>
  <c r="I267" i="94"/>
  <c r="AF267" i="94"/>
  <c r="AB267" i="94"/>
  <c r="X267" i="94"/>
  <c r="T267" i="94"/>
  <c r="P267" i="94"/>
  <c r="L267" i="94"/>
  <c r="H267" i="94"/>
  <c r="AI267" i="94"/>
  <c r="AE267" i="94"/>
  <c r="AA267" i="94"/>
  <c r="W267" i="94"/>
  <c r="S267" i="94"/>
  <c r="O267" i="94"/>
  <c r="K267" i="94"/>
  <c r="G267" i="94"/>
  <c r="AD267" i="94"/>
  <c r="N267" i="94"/>
  <c r="Z267" i="94"/>
  <c r="J267" i="94"/>
  <c r="V267" i="94"/>
  <c r="AH267" i="94"/>
  <c r="R267" i="94"/>
  <c r="D496" i="94"/>
  <c r="AH115" i="94"/>
  <c r="AD115" i="94"/>
  <c r="Z115" i="94"/>
  <c r="V115" i="94"/>
  <c r="R115" i="94"/>
  <c r="N115" i="94"/>
  <c r="J115" i="94"/>
  <c r="AG115" i="94"/>
  <c r="AC115" i="94"/>
  <c r="Y115" i="94"/>
  <c r="U115" i="94"/>
  <c r="Q115" i="94"/>
  <c r="M115" i="94"/>
  <c r="I115" i="94"/>
  <c r="AF115" i="94"/>
  <c r="AB115" i="94"/>
  <c r="X115" i="94"/>
  <c r="T115" i="94"/>
  <c r="P115" i="94"/>
  <c r="L115" i="94"/>
  <c r="H115" i="94"/>
  <c r="AI115" i="94"/>
  <c r="S115" i="94"/>
  <c r="AE115" i="94"/>
  <c r="O115" i="94"/>
  <c r="AA115" i="94"/>
  <c r="K115" i="94"/>
  <c r="W115" i="94"/>
  <c r="G115" i="94"/>
  <c r="AE650" i="94"/>
  <c r="AA650" i="94"/>
  <c r="W650" i="94"/>
  <c r="S650" i="94"/>
  <c r="O650" i="94"/>
  <c r="K650" i="94"/>
  <c r="G650" i="94"/>
  <c r="AD650" i="94"/>
  <c r="Y650" i="94"/>
  <c r="T650" i="94"/>
  <c r="N650" i="94"/>
  <c r="I650" i="94"/>
  <c r="AH650" i="94"/>
  <c r="AC650" i="94"/>
  <c r="X650" i="94"/>
  <c r="R650" i="94"/>
  <c r="M650" i="94"/>
  <c r="H650" i="94"/>
  <c r="AG650" i="94"/>
  <c r="AB650" i="94"/>
  <c r="V650" i="94"/>
  <c r="Q650" i="94"/>
  <c r="L650" i="94"/>
  <c r="Z650" i="94"/>
  <c r="U650" i="94"/>
  <c r="P650" i="94"/>
  <c r="AF650" i="94"/>
  <c r="J650" i="94"/>
  <c r="AG420" i="94"/>
  <c r="AI342" i="94"/>
  <c r="AI340" i="94"/>
  <c r="AI336" i="94"/>
  <c r="AI332" i="94"/>
  <c r="AI328" i="94"/>
  <c r="AI324" i="94"/>
  <c r="AI320" i="94"/>
  <c r="AI316" i="94"/>
  <c r="AI341" i="94"/>
  <c r="AI335" i="94"/>
  <c r="AI330" i="94"/>
  <c r="AI325" i="94"/>
  <c r="AI319" i="94"/>
  <c r="AI339" i="94"/>
  <c r="AI334" i="94"/>
  <c r="AI329" i="94"/>
  <c r="AI323" i="94"/>
  <c r="AI318" i="94"/>
  <c r="AI338" i="94"/>
  <c r="AI333" i="94"/>
  <c r="AI327" i="94"/>
  <c r="AI322" i="94"/>
  <c r="AI317" i="94"/>
  <c r="AI326" i="94"/>
  <c r="AI343" i="94"/>
  <c r="AI321" i="94"/>
  <c r="AI337" i="94"/>
  <c r="AI331" i="94"/>
  <c r="AJ9" i="94"/>
  <c r="AI7" i="94"/>
  <c r="AI239" i="94"/>
  <c r="AI88" i="94"/>
  <c r="AI163" i="94"/>
  <c r="AI240" i="94"/>
  <c r="AI164" i="94"/>
  <c r="AI87" i="94"/>
  <c r="AI241" i="94"/>
  <c r="AI165" i="94"/>
  <c r="AI89" i="94"/>
  <c r="AI166" i="94"/>
  <c r="AI242" i="94"/>
  <c r="AI90" i="94"/>
  <c r="AI243" i="94"/>
  <c r="AI91" i="94"/>
  <c r="AI167" i="94"/>
  <c r="AI168" i="94"/>
  <c r="AI92" i="94"/>
  <c r="AI244" i="94"/>
  <c r="AI169" i="94"/>
  <c r="AI93" i="94"/>
  <c r="AI245" i="94"/>
  <c r="AI94" i="94"/>
  <c r="AI170" i="94"/>
  <c r="AI246" i="94"/>
  <c r="AI171" i="94"/>
  <c r="AI95" i="94"/>
  <c r="AI247" i="94"/>
  <c r="AI248" i="94"/>
  <c r="AI172" i="94"/>
  <c r="AI96" i="94"/>
  <c r="AI249" i="94"/>
  <c r="AI173" i="94"/>
  <c r="AI97" i="94"/>
  <c r="AI98" i="94"/>
  <c r="AI174" i="94"/>
  <c r="AI250" i="94"/>
  <c r="AI175" i="94"/>
  <c r="AI99" i="94"/>
  <c r="AI251" i="94"/>
  <c r="AI100" i="94"/>
  <c r="AI252" i="94"/>
  <c r="AI176" i="94"/>
  <c r="AI101" i="94"/>
  <c r="AI177" i="94"/>
  <c r="AI253" i="94"/>
  <c r="AI178" i="94"/>
  <c r="AI254" i="94"/>
  <c r="AI102" i="94"/>
  <c r="AI103" i="94"/>
  <c r="AI255" i="94"/>
  <c r="AI179" i="94"/>
  <c r="AI104" i="94"/>
  <c r="AI180" i="94"/>
  <c r="AI256" i="94"/>
  <c r="AI181" i="94"/>
  <c r="AI105" i="94"/>
  <c r="AI257" i="94"/>
  <c r="AI106" i="94"/>
  <c r="AI182" i="94"/>
  <c r="AI258" i="94"/>
  <c r="AI183" i="94"/>
  <c r="AI259" i="94"/>
  <c r="AI107" i="94"/>
  <c r="AI184" i="94"/>
  <c r="AI260" i="94"/>
  <c r="AI108" i="94"/>
  <c r="AI109" i="94"/>
  <c r="AI261" i="94"/>
  <c r="AI185" i="94"/>
  <c r="AI186" i="94"/>
  <c r="AI262" i="94"/>
  <c r="AI110" i="94"/>
  <c r="AI111" i="94"/>
  <c r="AI263" i="94"/>
  <c r="AI187" i="94"/>
  <c r="AI264" i="94"/>
  <c r="AI112" i="94"/>
  <c r="AI188" i="94"/>
  <c r="AI265" i="94"/>
  <c r="AI189" i="94"/>
  <c r="AI113" i="94"/>
  <c r="AA5" i="92"/>
  <c r="Z152" i="91"/>
  <c r="AD151" i="91"/>
  <c r="AE4" i="92"/>
  <c r="AJ932" i="95" l="1"/>
  <c r="AJ933" i="95"/>
  <c r="AJ936" i="95"/>
  <c r="AJ907" i="95"/>
  <c r="AJ911" i="95"/>
  <c r="AJ882" i="95"/>
  <c r="AJ883" i="95"/>
  <c r="AJ908" i="95"/>
  <c r="AJ833" i="95"/>
  <c r="AJ886" i="95"/>
  <c r="AJ857" i="95"/>
  <c r="AJ861" i="95"/>
  <c r="AJ858" i="95"/>
  <c r="AJ832" i="95"/>
  <c r="AJ811" i="95"/>
  <c r="AJ836" i="95"/>
  <c r="AJ808" i="95"/>
  <c r="AJ807" i="95"/>
  <c r="AJ757" i="95"/>
  <c r="AJ736" i="95"/>
  <c r="AJ761" i="95"/>
  <c r="AI735" i="95"/>
  <c r="AJ758" i="95"/>
  <c r="AJ732" i="95"/>
  <c r="AI760" i="95"/>
  <c r="AJ733" i="95"/>
  <c r="AK932" i="94"/>
  <c r="AK936" i="94"/>
  <c r="AK933" i="94"/>
  <c r="AK911" i="94"/>
  <c r="AK908" i="94"/>
  <c r="AK907" i="94"/>
  <c r="AK886" i="94"/>
  <c r="AK882" i="94"/>
  <c r="AK858" i="94"/>
  <c r="AK857" i="94"/>
  <c r="AK883" i="94"/>
  <c r="AK861" i="94"/>
  <c r="AK833" i="94"/>
  <c r="AK836" i="94"/>
  <c r="AK811" i="94"/>
  <c r="AK808" i="94"/>
  <c r="AK832" i="94"/>
  <c r="AK807" i="94"/>
  <c r="AK782" i="94"/>
  <c r="AK786" i="94"/>
  <c r="AK757" i="94"/>
  <c r="AJ785" i="94"/>
  <c r="AK758" i="94"/>
  <c r="AJ760" i="94"/>
  <c r="AK736" i="94"/>
  <c r="AK783" i="94"/>
  <c r="AJ735" i="94"/>
  <c r="AK732" i="94"/>
  <c r="AK761" i="94"/>
  <c r="AK733" i="94"/>
  <c r="AI966" i="95"/>
  <c r="AI963" i="95"/>
  <c r="AI962" i="95"/>
  <c r="AK708" i="94"/>
  <c r="AJ710" i="94"/>
  <c r="AK707" i="94"/>
  <c r="AK711" i="94"/>
  <c r="AJ708" i="95"/>
  <c r="AJ707" i="95"/>
  <c r="AI710" i="95"/>
  <c r="AJ711" i="95"/>
  <c r="AH115" i="95"/>
  <c r="AH267" i="95"/>
  <c r="AH191" i="95"/>
  <c r="Q494" i="95"/>
  <c r="AB494" i="95"/>
  <c r="Z494" i="95"/>
  <c r="AD494" i="95"/>
  <c r="S494" i="95"/>
  <c r="M494" i="95"/>
  <c r="J494" i="95"/>
  <c r="U494" i="95"/>
  <c r="N494" i="95"/>
  <c r="L494" i="95"/>
  <c r="W494" i="95"/>
  <c r="R494" i="95"/>
  <c r="T494" i="95"/>
  <c r="O494" i="95"/>
  <c r="AC494" i="95"/>
  <c r="V494" i="95"/>
  <c r="P494" i="95"/>
  <c r="AE494" i="95"/>
  <c r="G494" i="95"/>
  <c r="AH41" i="95"/>
  <c r="AH344" i="95"/>
  <c r="Q495" i="94"/>
  <c r="AC495" i="94"/>
  <c r="M495" i="94"/>
  <c r="Y495" i="94"/>
  <c r="I495" i="94"/>
  <c r="U495" i="94"/>
  <c r="AB495" i="94"/>
  <c r="P495" i="94"/>
  <c r="AE495" i="94"/>
  <c r="W495" i="94"/>
  <c r="S495" i="94"/>
  <c r="O495" i="94"/>
  <c r="K495" i="94"/>
  <c r="AD495" i="94"/>
  <c r="Z495" i="94"/>
  <c r="V495" i="94"/>
  <c r="R495" i="94"/>
  <c r="N495" i="94"/>
  <c r="J495" i="94"/>
  <c r="AF495" i="94"/>
  <c r="X495" i="94"/>
  <c r="T495" i="94"/>
  <c r="L495" i="94"/>
  <c r="H495" i="94"/>
  <c r="AA495" i="94"/>
  <c r="G495" i="94"/>
  <c r="B496" i="94"/>
  <c r="I496" i="94" s="1"/>
  <c r="F34" i="90"/>
  <c r="Y494" i="95"/>
  <c r="H494" i="95"/>
  <c r="X494" i="95"/>
  <c r="I494" i="95"/>
  <c r="AA494" i="95"/>
  <c r="K494" i="95"/>
  <c r="B495" i="95"/>
  <c r="AG495" i="95" s="1"/>
  <c r="J33" i="90"/>
  <c r="G571" i="95"/>
  <c r="K571" i="95"/>
  <c r="O571" i="95"/>
  <c r="S571" i="95"/>
  <c r="W571" i="95"/>
  <c r="AA571" i="95"/>
  <c r="AE571" i="95"/>
  <c r="N571" i="95"/>
  <c r="V571" i="95"/>
  <c r="H571" i="95"/>
  <c r="L571" i="95"/>
  <c r="P571" i="95"/>
  <c r="T571" i="95"/>
  <c r="X571" i="95"/>
  <c r="AB571" i="95"/>
  <c r="AF571" i="95"/>
  <c r="R571" i="95"/>
  <c r="AD571" i="95"/>
  <c r="I571" i="95"/>
  <c r="M571" i="95"/>
  <c r="Q571" i="95"/>
  <c r="U571" i="95"/>
  <c r="Y571" i="95"/>
  <c r="AC571" i="95"/>
  <c r="J571" i="95"/>
  <c r="Z571" i="95"/>
  <c r="AD650" i="95"/>
  <c r="N650" i="95"/>
  <c r="S650" i="95"/>
  <c r="W650" i="95"/>
  <c r="Y650" i="95"/>
  <c r="K650" i="95"/>
  <c r="AA650" i="95"/>
  <c r="R650" i="95"/>
  <c r="G650" i="95"/>
  <c r="U650" i="95"/>
  <c r="I650" i="95"/>
  <c r="Z650" i="95"/>
  <c r="J650" i="95"/>
  <c r="M650" i="95"/>
  <c r="Q650" i="95"/>
  <c r="O650" i="95"/>
  <c r="P650" i="95"/>
  <c r="T650" i="95"/>
  <c r="X650" i="95"/>
  <c r="V650" i="95"/>
  <c r="AC650" i="95"/>
  <c r="H650" i="95"/>
  <c r="L650" i="95"/>
  <c r="AF650" i="95"/>
  <c r="AE650" i="95"/>
  <c r="AB650" i="95"/>
  <c r="D345" i="95"/>
  <c r="AD41" i="95"/>
  <c r="N41" i="95"/>
  <c r="S41" i="95"/>
  <c r="O41" i="95"/>
  <c r="L41" i="95"/>
  <c r="AA41" i="95"/>
  <c r="D42" i="95"/>
  <c r="D651" i="95"/>
  <c r="B651" i="95" s="1"/>
  <c r="X41" i="95"/>
  <c r="AF41" i="95"/>
  <c r="K41" i="95"/>
  <c r="D421" i="95"/>
  <c r="B421" i="95" s="1"/>
  <c r="AH421" i="95" s="1"/>
  <c r="Z41" i="95"/>
  <c r="J41" i="95"/>
  <c r="M41" i="95"/>
  <c r="AB41" i="95"/>
  <c r="G41" i="95"/>
  <c r="U41" i="95"/>
  <c r="AE41" i="95"/>
  <c r="R41" i="95"/>
  <c r="Q41" i="95"/>
  <c r="D268" i="95"/>
  <c r="V41" i="95"/>
  <c r="AC41" i="95"/>
  <c r="H41" i="95"/>
  <c r="W41" i="95"/>
  <c r="D116" i="95"/>
  <c r="P41" i="95"/>
  <c r="T41" i="95"/>
  <c r="D192" i="95"/>
  <c r="Y41" i="95"/>
  <c r="I41" i="95"/>
  <c r="AG41" i="95"/>
  <c r="G344" i="95"/>
  <c r="M344" i="95"/>
  <c r="Q344" i="95"/>
  <c r="U344" i="95"/>
  <c r="Y344" i="95"/>
  <c r="AC344" i="95"/>
  <c r="I344" i="95"/>
  <c r="L344" i="95"/>
  <c r="X344" i="95"/>
  <c r="AF344" i="95"/>
  <c r="J344" i="95"/>
  <c r="N344" i="95"/>
  <c r="R344" i="95"/>
  <c r="V344" i="95"/>
  <c r="Z344" i="95"/>
  <c r="AD344" i="95"/>
  <c r="T344" i="95"/>
  <c r="H344" i="95"/>
  <c r="K344" i="95"/>
  <c r="O344" i="95"/>
  <c r="S344" i="95"/>
  <c r="W344" i="95"/>
  <c r="AA344" i="95"/>
  <c r="AE344" i="95"/>
  <c r="P344" i="95"/>
  <c r="AB344" i="95"/>
  <c r="AG344" i="95"/>
  <c r="AI345" i="94"/>
  <c r="G420" i="95"/>
  <c r="K420" i="95"/>
  <c r="O420" i="95"/>
  <c r="S420" i="95"/>
  <c r="W420" i="95"/>
  <c r="AA420" i="95"/>
  <c r="AE420" i="95"/>
  <c r="R420" i="95"/>
  <c r="AD420" i="95"/>
  <c r="I420" i="95"/>
  <c r="L420" i="95"/>
  <c r="P420" i="95"/>
  <c r="T420" i="95"/>
  <c r="X420" i="95"/>
  <c r="AB420" i="95"/>
  <c r="AF420" i="95"/>
  <c r="J420" i="95"/>
  <c r="V420" i="95"/>
  <c r="H420" i="95"/>
  <c r="M420" i="95"/>
  <c r="Q420" i="95"/>
  <c r="U420" i="95"/>
  <c r="Y420" i="95"/>
  <c r="AC420" i="95"/>
  <c r="N420" i="95"/>
  <c r="Z420" i="95"/>
  <c r="AG420" i="95"/>
  <c r="AA191" i="95"/>
  <c r="K191" i="95"/>
  <c r="R191" i="95"/>
  <c r="V191" i="95"/>
  <c r="T191" i="95"/>
  <c r="D572" i="95"/>
  <c r="B572" i="95" s="1"/>
  <c r="AH572" i="95" s="1"/>
  <c r="U191" i="95"/>
  <c r="O191" i="95"/>
  <c r="X191" i="95"/>
  <c r="W191" i="95"/>
  <c r="G191" i="95"/>
  <c r="M191" i="95"/>
  <c r="Q191" i="95"/>
  <c r="I191" i="95"/>
  <c r="Y191" i="95"/>
  <c r="J191" i="95"/>
  <c r="AE191" i="95"/>
  <c r="AD191" i="95"/>
  <c r="P191" i="95"/>
  <c r="S191" i="95"/>
  <c r="AC191" i="95"/>
  <c r="H191" i="95"/>
  <c r="L191" i="95"/>
  <c r="Z191" i="95"/>
  <c r="N191" i="95"/>
  <c r="AB191" i="95"/>
  <c r="AF191" i="95"/>
  <c r="AG191" i="95"/>
  <c r="AG650" i="95"/>
  <c r="H495" i="95"/>
  <c r="D496" i="95"/>
  <c r="T115" i="95"/>
  <c r="AC115" i="95"/>
  <c r="G115" i="95"/>
  <c r="J115" i="95"/>
  <c r="I115" i="95"/>
  <c r="Z115" i="95"/>
  <c r="H115" i="95"/>
  <c r="O115" i="95"/>
  <c r="AF115" i="95"/>
  <c r="P115" i="95"/>
  <c r="W115" i="95"/>
  <c r="AE115" i="95"/>
  <c r="AD115" i="95"/>
  <c r="AA115" i="95"/>
  <c r="S115" i="95"/>
  <c r="X115" i="95"/>
  <c r="Q115" i="95"/>
  <c r="AB115" i="95"/>
  <c r="L115" i="95"/>
  <c r="R115" i="95"/>
  <c r="Y115" i="95"/>
  <c r="V115" i="95"/>
  <c r="U115" i="95"/>
  <c r="K115" i="95"/>
  <c r="M115" i="95"/>
  <c r="N115" i="95"/>
  <c r="AG115" i="95"/>
  <c r="V267" i="95"/>
  <c r="AF267" i="95"/>
  <c r="K267" i="95"/>
  <c r="O267" i="95"/>
  <c r="H267" i="95"/>
  <c r="X267" i="95"/>
  <c r="Z267" i="95"/>
  <c r="R267" i="95"/>
  <c r="AA267" i="95"/>
  <c r="AE267" i="95"/>
  <c r="I267" i="95"/>
  <c r="AB267" i="95"/>
  <c r="M267" i="95"/>
  <c r="P267" i="95"/>
  <c r="S267" i="95"/>
  <c r="L267" i="95"/>
  <c r="AD267" i="95"/>
  <c r="N267" i="95"/>
  <c r="U267" i="95"/>
  <c r="Y267" i="95"/>
  <c r="AC267" i="95"/>
  <c r="Q267" i="95"/>
  <c r="W267" i="95"/>
  <c r="J267" i="95"/>
  <c r="T267" i="95"/>
  <c r="G267" i="95"/>
  <c r="AG267" i="95"/>
  <c r="AI266" i="95"/>
  <c r="AI115" i="95"/>
  <c r="AI191" i="95"/>
  <c r="AI331" i="95"/>
  <c r="AI326" i="95"/>
  <c r="AI329" i="95"/>
  <c r="AI328" i="95"/>
  <c r="AI333" i="95"/>
  <c r="AI90" i="95"/>
  <c r="AI164" i="95"/>
  <c r="AI240" i="95"/>
  <c r="AI167" i="95"/>
  <c r="AI168" i="95"/>
  <c r="AI93" i="95"/>
  <c r="AI170" i="95"/>
  <c r="AI96" i="95"/>
  <c r="AI173" i="95"/>
  <c r="AI98" i="95"/>
  <c r="AI175" i="95"/>
  <c r="AI252" i="95"/>
  <c r="AI254" i="95"/>
  <c r="AI103" i="95"/>
  <c r="AI180" i="95"/>
  <c r="AI106" i="95"/>
  <c r="AI108" i="95"/>
  <c r="AI112" i="95"/>
  <c r="AI265" i="95"/>
  <c r="AI114" i="95"/>
  <c r="AI335" i="95"/>
  <c r="AI332" i="95"/>
  <c r="AI336" i="95"/>
  <c r="AI334" i="95"/>
  <c r="AI7" i="95"/>
  <c r="AI317" i="95"/>
  <c r="AI89" i="95"/>
  <c r="AI249" i="95"/>
  <c r="AI100" i="95"/>
  <c r="AI177" i="95"/>
  <c r="AI179" i="95"/>
  <c r="AI257" i="95"/>
  <c r="AI110" i="95"/>
  <c r="AI188" i="95"/>
  <c r="AI41" i="95"/>
  <c r="AI267" i="95"/>
  <c r="AI343" i="95"/>
  <c r="AI327" i="95"/>
  <c r="AI342" i="95"/>
  <c r="AI321" i="95"/>
  <c r="AI322" i="95"/>
  <c r="AI320" i="95"/>
  <c r="AJ9" i="95"/>
  <c r="AI239" i="95"/>
  <c r="AI338" i="95"/>
  <c r="AI87" i="95"/>
  <c r="AI166" i="95"/>
  <c r="AI163" i="95"/>
  <c r="AI91" i="95"/>
  <c r="AI92" i="95"/>
  <c r="AI169" i="95"/>
  <c r="AI94" i="95"/>
  <c r="AI95" i="95"/>
  <c r="AI172" i="95"/>
  <c r="AI97" i="95"/>
  <c r="AI174" i="95"/>
  <c r="AI251" i="95"/>
  <c r="AI176" i="95"/>
  <c r="AI101" i="95"/>
  <c r="AI256" i="95"/>
  <c r="AI181" i="95"/>
  <c r="AI183" i="95"/>
  <c r="AI260" i="95"/>
  <c r="AI109" i="95"/>
  <c r="AI262" i="95"/>
  <c r="AI187" i="95"/>
  <c r="AI113" i="95"/>
  <c r="AI318" i="95"/>
  <c r="AI99" i="95"/>
  <c r="AI259" i="95"/>
  <c r="AI263" i="95"/>
  <c r="AI190" i="95"/>
  <c r="AI339" i="95"/>
  <c r="AI323" i="95"/>
  <c r="AI337" i="95"/>
  <c r="AI316" i="95"/>
  <c r="AI341" i="95"/>
  <c r="AI325" i="95"/>
  <c r="AI330" i="95"/>
  <c r="AI324" i="95"/>
  <c r="AI88" i="95"/>
  <c r="AI242" i="95"/>
  <c r="AI165" i="95"/>
  <c r="AI243" i="95"/>
  <c r="AI244" i="95"/>
  <c r="AI245" i="95"/>
  <c r="AI246" i="95"/>
  <c r="AI171" i="95"/>
  <c r="AI248" i="95"/>
  <c r="AI250" i="95"/>
  <c r="AI253" i="95"/>
  <c r="AI178" i="95"/>
  <c r="AI255" i="95"/>
  <c r="AI104" i="95"/>
  <c r="AI105" i="95"/>
  <c r="AI258" i="95"/>
  <c r="AI107" i="95"/>
  <c r="AI184" i="95"/>
  <c r="AI185" i="95"/>
  <c r="AI186" i="95"/>
  <c r="AI111" i="95"/>
  <c r="AI264" i="95"/>
  <c r="AI189" i="95"/>
  <c r="AI319" i="95"/>
  <c r="AI340" i="95"/>
  <c r="AI241" i="95"/>
  <c r="AI247" i="95"/>
  <c r="AI102" i="95"/>
  <c r="AI182" i="95"/>
  <c r="AI261" i="95"/>
  <c r="AH486" i="95"/>
  <c r="AH470" i="95"/>
  <c r="AH485" i="95"/>
  <c r="AH469" i="95"/>
  <c r="AH480" i="95"/>
  <c r="AH483" i="95"/>
  <c r="AH474" i="95"/>
  <c r="AH489" i="95"/>
  <c r="AH484" i="95"/>
  <c r="AH487" i="95"/>
  <c r="AH471" i="95"/>
  <c r="AH482" i="95"/>
  <c r="AH481" i="95"/>
  <c r="AH420" i="95"/>
  <c r="AH476" i="95"/>
  <c r="AH479" i="95"/>
  <c r="AH478" i="95"/>
  <c r="AH477" i="95"/>
  <c r="AH488" i="95"/>
  <c r="AH472" i="95"/>
  <c r="AH491" i="95"/>
  <c r="AH475" i="95"/>
  <c r="AH650" i="95"/>
  <c r="AH490" i="95"/>
  <c r="AH473" i="95"/>
  <c r="AH468" i="95"/>
  <c r="AJ341" i="94"/>
  <c r="AJ343" i="94"/>
  <c r="AJ339" i="94"/>
  <c r="AJ335" i="94"/>
  <c r="AJ331" i="94"/>
  <c r="AJ327" i="94"/>
  <c r="AJ323" i="94"/>
  <c r="AJ319" i="94"/>
  <c r="AJ340" i="94"/>
  <c r="AJ334" i="94"/>
  <c r="AJ329" i="94"/>
  <c r="AJ324" i="94"/>
  <c r="AJ318" i="94"/>
  <c r="AJ338" i="94"/>
  <c r="AJ333" i="94"/>
  <c r="AJ328" i="94"/>
  <c r="AJ322" i="94"/>
  <c r="AJ317" i="94"/>
  <c r="AJ344" i="94"/>
  <c r="AJ337" i="94"/>
  <c r="AJ332" i="94"/>
  <c r="AJ326" i="94"/>
  <c r="AJ321" i="94"/>
  <c r="AJ316" i="94"/>
  <c r="AJ325" i="94"/>
  <c r="AJ342" i="94"/>
  <c r="AJ320" i="94"/>
  <c r="AJ336" i="94"/>
  <c r="AK9" i="94"/>
  <c r="AJ7" i="94"/>
  <c r="AJ330" i="94"/>
  <c r="AJ239" i="94"/>
  <c r="AJ163" i="94"/>
  <c r="AJ164" i="94"/>
  <c r="AJ87" i="94"/>
  <c r="AJ240" i="94"/>
  <c r="AJ88" i="94"/>
  <c r="AJ165" i="94"/>
  <c r="AJ241" i="94"/>
  <c r="AJ89" i="94"/>
  <c r="AJ242" i="94"/>
  <c r="AJ166" i="94"/>
  <c r="AJ90" i="94"/>
  <c r="AJ91" i="94"/>
  <c r="AJ243" i="94"/>
  <c r="AJ167" i="94"/>
  <c r="AJ244" i="94"/>
  <c r="AJ168" i="94"/>
  <c r="AJ92" i="94"/>
  <c r="AJ169" i="94"/>
  <c r="AJ245" i="94"/>
  <c r="AJ93" i="94"/>
  <c r="AJ246" i="94"/>
  <c r="AJ94" i="94"/>
  <c r="AJ170" i="94"/>
  <c r="AJ95" i="94"/>
  <c r="AJ171" i="94"/>
  <c r="AJ247" i="94"/>
  <c r="AJ96" i="94"/>
  <c r="AJ172" i="94"/>
  <c r="AJ248" i="94"/>
  <c r="AJ249" i="94"/>
  <c r="AJ97" i="94"/>
  <c r="AJ173" i="94"/>
  <c r="AJ250" i="94"/>
  <c r="AJ174" i="94"/>
  <c r="AJ98" i="94"/>
  <c r="AJ175" i="94"/>
  <c r="AJ251" i="94"/>
  <c r="AJ99" i="94"/>
  <c r="AJ252" i="94"/>
  <c r="AJ176" i="94"/>
  <c r="AJ100" i="94"/>
  <c r="AJ253" i="94"/>
  <c r="AJ177" i="94"/>
  <c r="AJ101" i="94"/>
  <c r="AJ254" i="94"/>
  <c r="AJ178" i="94"/>
  <c r="AJ102" i="94"/>
  <c r="AJ103" i="94"/>
  <c r="AJ255" i="94"/>
  <c r="AJ179" i="94"/>
  <c r="AJ180" i="94"/>
  <c r="AJ104" i="94"/>
  <c r="AJ256" i="94"/>
  <c r="AJ181" i="94"/>
  <c r="AJ105" i="94"/>
  <c r="AJ257" i="94"/>
  <c r="AJ258" i="94"/>
  <c r="AJ182" i="94"/>
  <c r="AJ106" i="94"/>
  <c r="AJ259" i="94"/>
  <c r="AJ107" i="94"/>
  <c r="AJ183" i="94"/>
  <c r="AJ108" i="94"/>
  <c r="AJ260" i="94"/>
  <c r="AJ184" i="94"/>
  <c r="AJ261" i="94"/>
  <c r="AJ109" i="94"/>
  <c r="AJ185" i="94"/>
  <c r="AJ110" i="94"/>
  <c r="AJ186" i="94"/>
  <c r="AJ262" i="94"/>
  <c r="AJ187" i="94"/>
  <c r="AJ263" i="94"/>
  <c r="AJ111" i="94"/>
  <c r="AJ112" i="94"/>
  <c r="AJ188" i="94"/>
  <c r="AJ264" i="94"/>
  <c r="AJ265" i="94"/>
  <c r="AJ113" i="94"/>
  <c r="AJ189" i="94"/>
  <c r="AJ114" i="94"/>
  <c r="AJ190" i="94"/>
  <c r="AJ266" i="94"/>
  <c r="AJ115" i="94"/>
  <c r="AJ267" i="94"/>
  <c r="AJ191" i="94"/>
  <c r="AG268" i="94"/>
  <c r="AC268" i="94"/>
  <c r="Y268" i="94"/>
  <c r="U268" i="94"/>
  <c r="Q268" i="94"/>
  <c r="M268" i="94"/>
  <c r="I268" i="94"/>
  <c r="AJ268" i="94"/>
  <c r="AF268" i="94"/>
  <c r="AB268" i="94"/>
  <c r="X268" i="94"/>
  <c r="T268" i="94"/>
  <c r="P268" i="94"/>
  <c r="L268" i="94"/>
  <c r="H268" i="94"/>
  <c r="AI268" i="94"/>
  <c r="AE268" i="94"/>
  <c r="AA268" i="94"/>
  <c r="W268" i="94"/>
  <c r="S268" i="94"/>
  <c r="O268" i="94"/>
  <c r="K268" i="94"/>
  <c r="G268" i="94"/>
  <c r="AD268" i="94"/>
  <c r="N268" i="94"/>
  <c r="Z268" i="94"/>
  <c r="J268" i="94"/>
  <c r="V268" i="94"/>
  <c r="AH268" i="94"/>
  <c r="R268" i="94"/>
  <c r="G421" i="94"/>
  <c r="H421" i="94"/>
  <c r="I421" i="94"/>
  <c r="J421" i="94"/>
  <c r="K421" i="94"/>
  <c r="L421" i="94"/>
  <c r="M421" i="94"/>
  <c r="N421" i="94"/>
  <c r="O421" i="94"/>
  <c r="P421" i="94"/>
  <c r="Q421" i="94"/>
  <c r="R421" i="94"/>
  <c r="S421" i="94"/>
  <c r="T421" i="94"/>
  <c r="U421" i="94"/>
  <c r="V421" i="94"/>
  <c r="W421" i="94"/>
  <c r="X421" i="94"/>
  <c r="Y421" i="94"/>
  <c r="Z421" i="94"/>
  <c r="AA421" i="94"/>
  <c r="AB421" i="94"/>
  <c r="AC421" i="94"/>
  <c r="AD421" i="94"/>
  <c r="AE421" i="94"/>
  <c r="AF421" i="94"/>
  <c r="AG421" i="94"/>
  <c r="D652" i="94"/>
  <c r="B652" i="94" s="1"/>
  <c r="D346" i="94"/>
  <c r="D193" i="94"/>
  <c r="D422" i="94"/>
  <c r="B422" i="94" s="1"/>
  <c r="AI422" i="94" s="1"/>
  <c r="D117" i="94"/>
  <c r="AI42" i="94"/>
  <c r="AE42" i="94"/>
  <c r="AA42" i="94"/>
  <c r="W42" i="94"/>
  <c r="S42" i="94"/>
  <c r="O42" i="94"/>
  <c r="K42" i="94"/>
  <c r="G42" i="94"/>
  <c r="D269" i="94"/>
  <c r="AG42" i="94"/>
  <c r="AC42" i="94"/>
  <c r="Y42" i="94"/>
  <c r="U42" i="94"/>
  <c r="Q42" i="94"/>
  <c r="M42" i="94"/>
  <c r="I42" i="94"/>
  <c r="AF42" i="94"/>
  <c r="X42" i="94"/>
  <c r="P42" i="94"/>
  <c r="H42" i="94"/>
  <c r="R42" i="94"/>
  <c r="AD42" i="94"/>
  <c r="V42" i="94"/>
  <c r="N42" i="94"/>
  <c r="AH42" i="94"/>
  <c r="D43" i="94"/>
  <c r="AJ42" i="94"/>
  <c r="AB42" i="94"/>
  <c r="T42" i="94"/>
  <c r="L42" i="94"/>
  <c r="Z42" i="94"/>
  <c r="J42" i="94"/>
  <c r="D497" i="94"/>
  <c r="AH116" i="94"/>
  <c r="AD116" i="94"/>
  <c r="Z116" i="94"/>
  <c r="V116" i="94"/>
  <c r="R116" i="94"/>
  <c r="N116" i="94"/>
  <c r="J116" i="94"/>
  <c r="AG116" i="94"/>
  <c r="AC116" i="94"/>
  <c r="Y116" i="94"/>
  <c r="U116" i="94"/>
  <c r="Q116" i="94"/>
  <c r="M116" i="94"/>
  <c r="I116" i="94"/>
  <c r="AJ116" i="94"/>
  <c r="AF116" i="94"/>
  <c r="AB116" i="94"/>
  <c r="X116" i="94"/>
  <c r="T116" i="94"/>
  <c r="P116" i="94"/>
  <c r="L116" i="94"/>
  <c r="H116" i="94"/>
  <c r="AI116" i="94"/>
  <c r="S116" i="94"/>
  <c r="AE116" i="94"/>
  <c r="O116" i="94"/>
  <c r="AA116" i="94"/>
  <c r="K116" i="94"/>
  <c r="W116" i="94"/>
  <c r="G116" i="94"/>
  <c r="AF651" i="94"/>
  <c r="AB651" i="94"/>
  <c r="AH651" i="94"/>
  <c r="AD651" i="94"/>
  <c r="Z651" i="94"/>
  <c r="V651" i="94"/>
  <c r="R651" i="94"/>
  <c r="N651" i="94"/>
  <c r="J651" i="94"/>
  <c r="AE651" i="94"/>
  <c r="X651" i="94"/>
  <c r="S651" i="94"/>
  <c r="M651" i="94"/>
  <c r="H651" i="94"/>
  <c r="AC651" i="94"/>
  <c r="W651" i="94"/>
  <c r="Q651" i="94"/>
  <c r="L651" i="94"/>
  <c r="G651" i="94"/>
  <c r="AI651" i="94"/>
  <c r="AA651" i="94"/>
  <c r="U651" i="94"/>
  <c r="P651" i="94"/>
  <c r="K651" i="94"/>
  <c r="Y651" i="94"/>
  <c r="T651" i="94"/>
  <c r="O651" i="94"/>
  <c r="AG651" i="94"/>
  <c r="I651" i="94"/>
  <c r="D573" i="94"/>
  <c r="B573" i="94" s="1"/>
  <c r="AI573" i="94" s="1"/>
  <c r="AH192" i="94"/>
  <c r="AD192" i="94"/>
  <c r="Z192" i="94"/>
  <c r="V192" i="94"/>
  <c r="R192" i="94"/>
  <c r="N192" i="94"/>
  <c r="J192" i="94"/>
  <c r="AJ192" i="94"/>
  <c r="AF192" i="94"/>
  <c r="AB192" i="94"/>
  <c r="X192" i="94"/>
  <c r="T192" i="94"/>
  <c r="P192" i="94"/>
  <c r="L192" i="94"/>
  <c r="H192" i="94"/>
  <c r="AE192" i="94"/>
  <c r="W192" i="94"/>
  <c r="O192" i="94"/>
  <c r="G192" i="94"/>
  <c r="AC192" i="94"/>
  <c r="U192" i="94"/>
  <c r="M192" i="94"/>
  <c r="AI192" i="94"/>
  <c r="AA192" i="94"/>
  <c r="S192" i="94"/>
  <c r="K192" i="94"/>
  <c r="Q192" i="94"/>
  <c r="I192" i="94"/>
  <c r="AG192" i="94"/>
  <c r="Y192" i="94"/>
  <c r="AI488" i="94"/>
  <c r="AI484" i="94"/>
  <c r="AI480" i="94"/>
  <c r="AI476" i="94"/>
  <c r="AI472" i="94"/>
  <c r="AI468" i="94"/>
  <c r="AI491" i="94"/>
  <c r="AI487" i="94"/>
  <c r="AI483" i="94"/>
  <c r="AI479" i="94"/>
  <c r="AI475" i="94"/>
  <c r="AI471" i="94"/>
  <c r="AI490" i="94"/>
  <c r="AI486" i="94"/>
  <c r="AI482" i="94"/>
  <c r="AI478" i="94"/>
  <c r="AI474" i="94"/>
  <c r="AI470" i="94"/>
  <c r="AI421" i="94"/>
  <c r="AI489" i="94"/>
  <c r="AI485" i="94"/>
  <c r="AI481" i="94"/>
  <c r="AI477" i="94"/>
  <c r="AI473" i="94"/>
  <c r="AI469" i="94"/>
  <c r="G345" i="94"/>
  <c r="H345" i="94"/>
  <c r="I345" i="94"/>
  <c r="J345" i="94"/>
  <c r="K345" i="94"/>
  <c r="L345" i="94"/>
  <c r="M345" i="94"/>
  <c r="N345" i="94"/>
  <c r="O345" i="94"/>
  <c r="P345" i="94"/>
  <c r="Q345" i="94"/>
  <c r="R345" i="94"/>
  <c r="S345" i="94"/>
  <c r="T345" i="94"/>
  <c r="U345" i="94"/>
  <c r="V345" i="94"/>
  <c r="W345" i="94"/>
  <c r="X345" i="94"/>
  <c r="Y345" i="94"/>
  <c r="Z345" i="94"/>
  <c r="AA345" i="94"/>
  <c r="AB345" i="94"/>
  <c r="AC345" i="94"/>
  <c r="AD345" i="94"/>
  <c r="AE345" i="94"/>
  <c r="AF345" i="94"/>
  <c r="AG345" i="94"/>
  <c r="AH345" i="94"/>
  <c r="G572" i="94"/>
  <c r="H572" i="94"/>
  <c r="I572" i="94"/>
  <c r="J572" i="94"/>
  <c r="K572" i="94"/>
  <c r="L572" i="94"/>
  <c r="M572" i="94"/>
  <c r="N572" i="94"/>
  <c r="O572" i="94"/>
  <c r="P572" i="94"/>
  <c r="Q572" i="94"/>
  <c r="R572" i="94"/>
  <c r="S572" i="94"/>
  <c r="T572" i="94"/>
  <c r="U572" i="94"/>
  <c r="V572" i="94"/>
  <c r="W572" i="94"/>
  <c r="X572" i="94"/>
  <c r="Y572" i="94"/>
  <c r="Z572" i="94"/>
  <c r="AA572" i="94"/>
  <c r="AB572" i="94"/>
  <c r="AC572" i="94"/>
  <c r="AD572" i="94"/>
  <c r="AE572" i="94"/>
  <c r="AF572" i="94"/>
  <c r="AG572" i="94"/>
  <c r="AB5" i="92"/>
  <c r="AA152" i="91"/>
  <c r="AE151" i="91"/>
  <c r="AF4" i="92"/>
  <c r="AK932" i="95" l="1"/>
  <c r="AK936" i="95"/>
  <c r="AK933" i="95"/>
  <c r="AK907" i="95"/>
  <c r="AK911" i="95"/>
  <c r="AK886" i="95"/>
  <c r="AK908" i="95"/>
  <c r="AK882" i="95"/>
  <c r="AK858" i="95"/>
  <c r="AK883" i="95"/>
  <c r="AK833" i="95"/>
  <c r="AK836" i="95"/>
  <c r="AK861" i="95"/>
  <c r="AK807" i="95"/>
  <c r="AK857" i="95"/>
  <c r="AK832" i="95"/>
  <c r="AK811" i="95"/>
  <c r="AK783" i="95"/>
  <c r="AK782" i="95"/>
  <c r="AJ785" i="95"/>
  <c r="AK808" i="95"/>
  <c r="AK757" i="95"/>
  <c r="AK736" i="95"/>
  <c r="AK786" i="95"/>
  <c r="AK758" i="95"/>
  <c r="AJ760" i="95"/>
  <c r="AK732" i="95"/>
  <c r="AJ735" i="95"/>
  <c r="AK733" i="95"/>
  <c r="AK761" i="95"/>
  <c r="AL932" i="94"/>
  <c r="AL933" i="94"/>
  <c r="AL911" i="94"/>
  <c r="AL936" i="94"/>
  <c r="AL883" i="94"/>
  <c r="AL907" i="94"/>
  <c r="AL886" i="94"/>
  <c r="AL882" i="94"/>
  <c r="AL858" i="94"/>
  <c r="AL908" i="94"/>
  <c r="AL861" i="94"/>
  <c r="AL833" i="94"/>
  <c r="AL836" i="94"/>
  <c r="AL807" i="94"/>
  <c r="AL857" i="94"/>
  <c r="AL808" i="94"/>
  <c r="AL782" i="94"/>
  <c r="AL832" i="94"/>
  <c r="AL783" i="94"/>
  <c r="AL786" i="94"/>
  <c r="AL811" i="94"/>
  <c r="AK785" i="94"/>
  <c r="AL761" i="94"/>
  <c r="AL758" i="94"/>
  <c r="AK760" i="94"/>
  <c r="AL736" i="94"/>
  <c r="AL757" i="94"/>
  <c r="AL733" i="94"/>
  <c r="AK735" i="94"/>
  <c r="AL732" i="94"/>
  <c r="AK966" i="94"/>
  <c r="AK962" i="94"/>
  <c r="AK963" i="94"/>
  <c r="AL708" i="94"/>
  <c r="AL707" i="94"/>
  <c r="AK710" i="94"/>
  <c r="AL711" i="94"/>
  <c r="AK707" i="95"/>
  <c r="AJ710" i="95"/>
  <c r="AK711" i="95"/>
  <c r="AK708" i="95"/>
  <c r="AH651" i="95"/>
  <c r="AI116" i="95"/>
  <c r="AI42" i="95"/>
  <c r="AK268" i="94"/>
  <c r="AI345" i="95"/>
  <c r="S496" i="94"/>
  <c r="AD495" i="95"/>
  <c r="O496" i="94"/>
  <c r="W496" i="94"/>
  <c r="G496" i="94"/>
  <c r="O495" i="95"/>
  <c r="Y495" i="95"/>
  <c r="AE496" i="94"/>
  <c r="N495" i="95"/>
  <c r="AA496" i="94"/>
  <c r="K496" i="94"/>
  <c r="AE495" i="95"/>
  <c r="P495" i="95"/>
  <c r="AH496" i="94"/>
  <c r="AD496" i="94"/>
  <c r="V496" i="94"/>
  <c r="R496" i="94"/>
  <c r="N496" i="94"/>
  <c r="J496" i="94"/>
  <c r="AA495" i="95"/>
  <c r="Z495" i="95"/>
  <c r="L495" i="95"/>
  <c r="AF496" i="94"/>
  <c r="AB496" i="94"/>
  <c r="X496" i="94"/>
  <c r="T496" i="94"/>
  <c r="P496" i="94"/>
  <c r="L496" i="94"/>
  <c r="H496" i="94"/>
  <c r="T495" i="95"/>
  <c r="S495" i="95"/>
  <c r="X495" i="95"/>
  <c r="R495" i="95"/>
  <c r="AB495" i="95"/>
  <c r="AC495" i="95"/>
  <c r="M495" i="95"/>
  <c r="Z496" i="94"/>
  <c r="K495" i="95"/>
  <c r="J495" i="95"/>
  <c r="U495" i="95"/>
  <c r="AG496" i="94"/>
  <c r="AC496" i="94"/>
  <c r="Y496" i="94"/>
  <c r="U496" i="94"/>
  <c r="Q496" i="94"/>
  <c r="M496" i="94"/>
  <c r="W495" i="95"/>
  <c r="G495" i="95"/>
  <c r="V495" i="95"/>
  <c r="AF495" i="95"/>
  <c r="I495" i="95"/>
  <c r="Q495" i="95"/>
  <c r="B497" i="94"/>
  <c r="AI497" i="94" s="1"/>
  <c r="F35" i="90"/>
  <c r="B496" i="95"/>
  <c r="AH496" i="95" s="1"/>
  <c r="J34" i="90"/>
  <c r="AA192" i="95"/>
  <c r="K192" i="95"/>
  <c r="X192" i="95"/>
  <c r="AG192" i="95"/>
  <c r="L192" i="95"/>
  <c r="Z192" i="95"/>
  <c r="AF192" i="95"/>
  <c r="W192" i="95"/>
  <c r="G192" i="95"/>
  <c r="R192" i="95"/>
  <c r="AB192" i="95"/>
  <c r="AD192" i="95"/>
  <c r="P192" i="95"/>
  <c r="U192" i="95"/>
  <c r="D573" i="95"/>
  <c r="B573" i="95" s="1"/>
  <c r="AI573" i="95" s="1"/>
  <c r="S192" i="95"/>
  <c r="AH192" i="95"/>
  <c r="M192" i="95"/>
  <c r="V192" i="95"/>
  <c r="T192" i="95"/>
  <c r="Y192" i="95"/>
  <c r="J192" i="95"/>
  <c r="H192" i="95"/>
  <c r="AE192" i="95"/>
  <c r="Q192" i="95"/>
  <c r="O192" i="95"/>
  <c r="I192" i="95"/>
  <c r="AC192" i="95"/>
  <c r="N192" i="95"/>
  <c r="Z268" i="95"/>
  <c r="J268" i="95"/>
  <c r="P268" i="95"/>
  <c r="T268" i="95"/>
  <c r="S268" i="95"/>
  <c r="G268" i="95"/>
  <c r="W268" i="95"/>
  <c r="AD268" i="95"/>
  <c r="V268" i="95"/>
  <c r="AF268" i="95"/>
  <c r="K268" i="95"/>
  <c r="O268" i="95"/>
  <c r="H268" i="95"/>
  <c r="X268" i="95"/>
  <c r="L268" i="95"/>
  <c r="R268" i="95"/>
  <c r="AA268" i="95"/>
  <c r="AE268" i="95"/>
  <c r="I268" i="95"/>
  <c r="AB268" i="95"/>
  <c r="M268" i="95"/>
  <c r="U268" i="95"/>
  <c r="AG268" i="95"/>
  <c r="Y268" i="95"/>
  <c r="Q268" i="95"/>
  <c r="AC268" i="95"/>
  <c r="N268" i="95"/>
  <c r="AH268" i="95"/>
  <c r="AJ346" i="94"/>
  <c r="AI192" i="95"/>
  <c r="G572" i="95"/>
  <c r="K572" i="95"/>
  <c r="O572" i="95"/>
  <c r="S572" i="95"/>
  <c r="W572" i="95"/>
  <c r="AA572" i="95"/>
  <c r="AE572" i="95"/>
  <c r="N572" i="95"/>
  <c r="R572" i="95"/>
  <c r="Z572" i="95"/>
  <c r="H572" i="95"/>
  <c r="L572" i="95"/>
  <c r="P572" i="95"/>
  <c r="T572" i="95"/>
  <c r="X572" i="95"/>
  <c r="AB572" i="95"/>
  <c r="AF572" i="95"/>
  <c r="J572" i="95"/>
  <c r="V572" i="95"/>
  <c r="AD572" i="95"/>
  <c r="I572" i="95"/>
  <c r="M572" i="95"/>
  <c r="Q572" i="95"/>
  <c r="U572" i="95"/>
  <c r="Y572" i="95"/>
  <c r="AC572" i="95"/>
  <c r="AG572" i="95"/>
  <c r="AI268" i="95"/>
  <c r="J421" i="95"/>
  <c r="N421" i="95"/>
  <c r="R421" i="95"/>
  <c r="V421" i="95"/>
  <c r="Z421" i="95"/>
  <c r="AD421" i="95"/>
  <c r="M421" i="95"/>
  <c r="U421" i="95"/>
  <c r="AC421" i="95"/>
  <c r="AG421" i="95"/>
  <c r="G421" i="95"/>
  <c r="K421" i="95"/>
  <c r="O421" i="95"/>
  <c r="S421" i="95"/>
  <c r="W421" i="95"/>
  <c r="AA421" i="95"/>
  <c r="AE421" i="95"/>
  <c r="H421" i="95"/>
  <c r="Q421" i="95"/>
  <c r="Y421" i="95"/>
  <c r="I421" i="95"/>
  <c r="L421" i="95"/>
  <c r="P421" i="95"/>
  <c r="T421" i="95"/>
  <c r="X421" i="95"/>
  <c r="AB421" i="95"/>
  <c r="AF421" i="95"/>
  <c r="AC651" i="95"/>
  <c r="M651" i="95"/>
  <c r="R651" i="95"/>
  <c r="AA651" i="95"/>
  <c r="X651" i="95"/>
  <c r="J651" i="95"/>
  <c r="Z651" i="95"/>
  <c r="Y651" i="95"/>
  <c r="I651" i="95"/>
  <c r="L651" i="95"/>
  <c r="V651" i="95"/>
  <c r="N651" i="95"/>
  <c r="O651" i="95"/>
  <c r="S651" i="95"/>
  <c r="U651" i="95"/>
  <c r="AB651" i="95"/>
  <c r="G651" i="95"/>
  <c r="P651" i="95"/>
  <c r="AE651" i="95"/>
  <c r="AD651" i="95"/>
  <c r="AG651" i="95"/>
  <c r="K651" i="95"/>
  <c r="Q651" i="95"/>
  <c r="T651" i="95"/>
  <c r="AF651" i="95"/>
  <c r="W651" i="95"/>
  <c r="H651" i="95"/>
  <c r="J345" i="95"/>
  <c r="N345" i="95"/>
  <c r="R345" i="95"/>
  <c r="V345" i="95"/>
  <c r="Z345" i="95"/>
  <c r="AD345" i="95"/>
  <c r="I345" i="95"/>
  <c r="U345" i="95"/>
  <c r="Y345" i="95"/>
  <c r="AC345" i="95"/>
  <c r="G345" i="95"/>
  <c r="K345" i="95"/>
  <c r="O345" i="95"/>
  <c r="S345" i="95"/>
  <c r="W345" i="95"/>
  <c r="AA345" i="95"/>
  <c r="AE345" i="95"/>
  <c r="M345" i="95"/>
  <c r="H345" i="95"/>
  <c r="L345" i="95"/>
  <c r="P345" i="95"/>
  <c r="T345" i="95"/>
  <c r="X345" i="95"/>
  <c r="AB345" i="95"/>
  <c r="AF345" i="95"/>
  <c r="Q345" i="95"/>
  <c r="AG345" i="95"/>
  <c r="AH345" i="95"/>
  <c r="X116" i="95"/>
  <c r="H116" i="95"/>
  <c r="M116" i="95"/>
  <c r="Q116" i="95"/>
  <c r="O116" i="95"/>
  <c r="N116" i="95"/>
  <c r="K116" i="95"/>
  <c r="R116" i="95"/>
  <c r="D497" i="95"/>
  <c r="T116" i="95"/>
  <c r="AC116" i="95"/>
  <c r="G116" i="95"/>
  <c r="J116" i="95"/>
  <c r="I116" i="95"/>
  <c r="AG116" i="95"/>
  <c r="L116" i="95"/>
  <c r="Y116" i="95"/>
  <c r="U116" i="95"/>
  <c r="AF116" i="95"/>
  <c r="P116" i="95"/>
  <c r="W116" i="95"/>
  <c r="AE116" i="95"/>
  <c r="AD116" i="95"/>
  <c r="AA116" i="95"/>
  <c r="Z116" i="95"/>
  <c r="AB116" i="95"/>
  <c r="V116" i="95"/>
  <c r="S116" i="95"/>
  <c r="AH116" i="95"/>
  <c r="D422" i="95"/>
  <c r="B422" i="95" s="1"/>
  <c r="AI422" i="95" s="1"/>
  <c r="AE42" i="95"/>
  <c r="O42" i="95"/>
  <c r="AD42" i="95"/>
  <c r="I42" i="95"/>
  <c r="M42" i="95"/>
  <c r="AB42" i="95"/>
  <c r="AF42" i="95"/>
  <c r="J42" i="95"/>
  <c r="D652" i="95"/>
  <c r="B652" i="95" s="1"/>
  <c r="N42" i="95"/>
  <c r="R42" i="95"/>
  <c r="L42" i="95"/>
  <c r="D346" i="95"/>
  <c r="AA42" i="95"/>
  <c r="K42" i="95"/>
  <c r="Y42" i="95"/>
  <c r="AC42" i="95"/>
  <c r="H42" i="95"/>
  <c r="V42" i="95"/>
  <c r="Z42" i="95"/>
  <c r="D193" i="95"/>
  <c r="AG42" i="95"/>
  <c r="P42" i="95"/>
  <c r="D269" i="95"/>
  <c r="W42" i="95"/>
  <c r="G42" i="95"/>
  <c r="T42" i="95"/>
  <c r="X42" i="95"/>
  <c r="D117" i="95"/>
  <c r="Q42" i="95"/>
  <c r="U42" i="95"/>
  <c r="S42" i="95"/>
  <c r="D43" i="95"/>
  <c r="AH42" i="95"/>
  <c r="AI485" i="95"/>
  <c r="AI469" i="95"/>
  <c r="AI421" i="95"/>
  <c r="AI488" i="95"/>
  <c r="AI472" i="95"/>
  <c r="AI479" i="95"/>
  <c r="AI490" i="95"/>
  <c r="AI474" i="95"/>
  <c r="AI651" i="95"/>
  <c r="AI476" i="95"/>
  <c r="AI481" i="95"/>
  <c r="AI484" i="95"/>
  <c r="AI468" i="95"/>
  <c r="AI491" i="95"/>
  <c r="AI475" i="95"/>
  <c r="AI486" i="95"/>
  <c r="AI470" i="95"/>
  <c r="AI473" i="95"/>
  <c r="AI483" i="95"/>
  <c r="AI478" i="95"/>
  <c r="AI477" i="95"/>
  <c r="AI480" i="95"/>
  <c r="AI487" i="95"/>
  <c r="AI471" i="95"/>
  <c r="AI482" i="95"/>
  <c r="AI489" i="95"/>
  <c r="AJ342" i="95"/>
  <c r="AJ326" i="95"/>
  <c r="AJ336" i="95"/>
  <c r="AJ343" i="95"/>
  <c r="AJ319" i="95"/>
  <c r="AJ344" i="95"/>
  <c r="AJ7" i="95"/>
  <c r="AJ316" i="95"/>
  <c r="AJ166" i="95"/>
  <c r="AJ242" i="95"/>
  <c r="AJ168" i="95"/>
  <c r="AJ246" i="95"/>
  <c r="AJ95" i="95"/>
  <c r="AJ97" i="95"/>
  <c r="AJ98" i="95"/>
  <c r="AJ252" i="95"/>
  <c r="AJ102" i="95"/>
  <c r="AJ258" i="95"/>
  <c r="AJ183" i="95"/>
  <c r="AJ184" i="95"/>
  <c r="AJ187" i="95"/>
  <c r="AJ265" i="95"/>
  <c r="AJ190" i="95"/>
  <c r="AJ42" i="95"/>
  <c r="AJ191" i="95"/>
  <c r="AJ192" i="95"/>
  <c r="AJ177" i="95"/>
  <c r="AJ267" i="95"/>
  <c r="AJ338" i="95"/>
  <c r="AJ322" i="95"/>
  <c r="AJ331" i="95"/>
  <c r="AJ335" i="95"/>
  <c r="AJ340" i="95"/>
  <c r="AJ339" i="95"/>
  <c r="AJ337" i="95"/>
  <c r="AJ87" i="95"/>
  <c r="AJ89" i="95"/>
  <c r="AJ164" i="95"/>
  <c r="AJ240" i="95"/>
  <c r="AJ167" i="95"/>
  <c r="AJ244" i="95"/>
  <c r="AJ245" i="95"/>
  <c r="AJ171" i="95"/>
  <c r="AJ248" i="95"/>
  <c r="AJ250" i="95"/>
  <c r="AJ251" i="95"/>
  <c r="AJ101" i="95"/>
  <c r="AJ255" i="95"/>
  <c r="AJ180" i="95"/>
  <c r="AJ181" i="95"/>
  <c r="AJ106" i="95"/>
  <c r="AJ107" i="95"/>
  <c r="AJ260" i="95"/>
  <c r="AJ109" i="95"/>
  <c r="AJ110" i="95"/>
  <c r="AJ111" i="95"/>
  <c r="AJ264" i="95"/>
  <c r="AJ113" i="95"/>
  <c r="AJ114" i="95"/>
  <c r="AJ116" i="95"/>
  <c r="AJ330" i="95"/>
  <c r="AJ341" i="95"/>
  <c r="AJ320" i="95"/>
  <c r="AJ321" i="95"/>
  <c r="AJ327" i="95"/>
  <c r="AJ317" i="95"/>
  <c r="AJ329" i="95"/>
  <c r="AJ239" i="95"/>
  <c r="AJ241" i="95"/>
  <c r="AJ243" i="95"/>
  <c r="AJ92" i="95"/>
  <c r="AJ169" i="95"/>
  <c r="AJ247" i="95"/>
  <c r="AJ172" i="95"/>
  <c r="AJ173" i="95"/>
  <c r="AJ175" i="95"/>
  <c r="AJ178" i="95"/>
  <c r="AJ179" i="95"/>
  <c r="AJ105" i="95"/>
  <c r="AJ182" i="95"/>
  <c r="AJ108" i="95"/>
  <c r="AJ185" i="95"/>
  <c r="AJ186" i="95"/>
  <c r="AJ188" i="95"/>
  <c r="AJ189" i="95"/>
  <c r="AJ334" i="95"/>
  <c r="AJ318" i="95"/>
  <c r="AJ325" i="95"/>
  <c r="AJ328" i="95"/>
  <c r="AJ333" i="95"/>
  <c r="AJ332" i="95"/>
  <c r="AJ323" i="95"/>
  <c r="AJ324" i="95"/>
  <c r="AK9" i="95"/>
  <c r="AJ88" i="95"/>
  <c r="AJ163" i="95"/>
  <c r="AJ165" i="95"/>
  <c r="AJ91" i="95"/>
  <c r="AJ93" i="95"/>
  <c r="AJ170" i="95"/>
  <c r="AJ96" i="95"/>
  <c r="AJ249" i="95"/>
  <c r="AJ99" i="95"/>
  <c r="AJ100" i="95"/>
  <c r="AJ253" i="95"/>
  <c r="AJ254" i="95"/>
  <c r="AJ103" i="95"/>
  <c r="AJ104" i="95"/>
  <c r="AJ257" i="95"/>
  <c r="AJ259" i="95"/>
  <c r="AJ261" i="95"/>
  <c r="AJ262" i="95"/>
  <c r="AJ112" i="95"/>
  <c r="AJ266" i="95"/>
  <c r="AJ115" i="95"/>
  <c r="AJ268" i="95"/>
  <c r="AJ90" i="95"/>
  <c r="AJ94" i="95"/>
  <c r="AJ174" i="95"/>
  <c r="AJ176" i="95"/>
  <c r="AJ256" i="95"/>
  <c r="AJ263" i="95"/>
  <c r="AK116" i="94"/>
  <c r="AK192" i="94"/>
  <c r="AK269" i="94"/>
  <c r="AG269" i="94"/>
  <c r="AC269" i="94"/>
  <c r="Y269" i="94"/>
  <c r="U269" i="94"/>
  <c r="Q269" i="94"/>
  <c r="M269" i="94"/>
  <c r="I269" i="94"/>
  <c r="AJ269" i="94"/>
  <c r="AF269" i="94"/>
  <c r="AB269" i="94"/>
  <c r="X269" i="94"/>
  <c r="T269" i="94"/>
  <c r="P269" i="94"/>
  <c r="L269" i="94"/>
  <c r="H269" i="94"/>
  <c r="AI269" i="94"/>
  <c r="AE269" i="94"/>
  <c r="AA269" i="94"/>
  <c r="W269" i="94"/>
  <c r="S269" i="94"/>
  <c r="O269" i="94"/>
  <c r="K269" i="94"/>
  <c r="G269" i="94"/>
  <c r="AD269" i="94"/>
  <c r="N269" i="94"/>
  <c r="Z269" i="94"/>
  <c r="J269" i="94"/>
  <c r="V269" i="94"/>
  <c r="AH269" i="94"/>
  <c r="R269" i="94"/>
  <c r="D498" i="94"/>
  <c r="AH117" i="94"/>
  <c r="AD117" i="94"/>
  <c r="Z117" i="94"/>
  <c r="V117" i="94"/>
  <c r="R117" i="94"/>
  <c r="N117" i="94"/>
  <c r="J117" i="94"/>
  <c r="AK117" i="94"/>
  <c r="AG117" i="94"/>
  <c r="AC117" i="94"/>
  <c r="Y117" i="94"/>
  <c r="U117" i="94"/>
  <c r="Q117" i="94"/>
  <c r="M117" i="94"/>
  <c r="I117" i="94"/>
  <c r="AJ117" i="94"/>
  <c r="AF117" i="94"/>
  <c r="AB117" i="94"/>
  <c r="X117" i="94"/>
  <c r="T117" i="94"/>
  <c r="P117" i="94"/>
  <c r="L117" i="94"/>
  <c r="H117" i="94"/>
  <c r="AI117" i="94"/>
  <c r="S117" i="94"/>
  <c r="AE117" i="94"/>
  <c r="O117" i="94"/>
  <c r="AA117" i="94"/>
  <c r="K117" i="94"/>
  <c r="W117" i="94"/>
  <c r="G117" i="94"/>
  <c r="AI652" i="94"/>
  <c r="AE652" i="94"/>
  <c r="AA652" i="94"/>
  <c r="W652" i="94"/>
  <c r="S652" i="94"/>
  <c r="O652" i="94"/>
  <c r="K652" i="94"/>
  <c r="G652" i="94"/>
  <c r="AG652" i="94"/>
  <c r="AC652" i="94"/>
  <c r="Y652" i="94"/>
  <c r="U652" i="94"/>
  <c r="Q652" i="94"/>
  <c r="M652" i="94"/>
  <c r="I652" i="94"/>
  <c r="AD652" i="94"/>
  <c r="V652" i="94"/>
  <c r="N652" i="94"/>
  <c r="AJ652" i="94"/>
  <c r="AB652" i="94"/>
  <c r="T652" i="94"/>
  <c r="L652" i="94"/>
  <c r="AH652" i="94"/>
  <c r="Z652" i="94"/>
  <c r="R652" i="94"/>
  <c r="J652" i="94"/>
  <c r="X652" i="94"/>
  <c r="P652" i="94"/>
  <c r="H652" i="94"/>
  <c r="AF652" i="94"/>
  <c r="G573" i="94"/>
  <c r="H573" i="94"/>
  <c r="I573" i="94"/>
  <c r="J573" i="94"/>
  <c r="K573" i="94"/>
  <c r="L573" i="94"/>
  <c r="M573" i="94"/>
  <c r="N573" i="94"/>
  <c r="O573" i="94"/>
  <c r="P573" i="94"/>
  <c r="Q573" i="94"/>
  <c r="R573" i="94"/>
  <c r="S573" i="94"/>
  <c r="T573" i="94"/>
  <c r="U573" i="94"/>
  <c r="V573" i="94"/>
  <c r="W573" i="94"/>
  <c r="X573" i="94"/>
  <c r="Y573" i="94"/>
  <c r="Z573" i="94"/>
  <c r="AA573" i="94"/>
  <c r="AB573" i="94"/>
  <c r="AC573" i="94"/>
  <c r="AD573" i="94"/>
  <c r="AE573" i="94"/>
  <c r="AF573" i="94"/>
  <c r="AG573" i="94"/>
  <c r="AH573" i="94"/>
  <c r="G422" i="94"/>
  <c r="H422" i="94"/>
  <c r="I422" i="94"/>
  <c r="J422" i="94"/>
  <c r="K422" i="94"/>
  <c r="L422" i="94"/>
  <c r="M422" i="94"/>
  <c r="N422" i="94"/>
  <c r="O422" i="94"/>
  <c r="P422" i="94"/>
  <c r="Q422" i="94"/>
  <c r="R422" i="94"/>
  <c r="S422" i="94"/>
  <c r="T422" i="94"/>
  <c r="U422" i="94"/>
  <c r="V422" i="94"/>
  <c r="W422" i="94"/>
  <c r="X422" i="94"/>
  <c r="Y422" i="94"/>
  <c r="Z422" i="94"/>
  <c r="AA422" i="94"/>
  <c r="AB422" i="94"/>
  <c r="AC422" i="94"/>
  <c r="AD422" i="94"/>
  <c r="AE422" i="94"/>
  <c r="AF422" i="94"/>
  <c r="AG422" i="94"/>
  <c r="AH422" i="94"/>
  <c r="D574" i="94"/>
  <c r="B574" i="94" s="1"/>
  <c r="AH193" i="94"/>
  <c r="AD193" i="94"/>
  <c r="Z193" i="94"/>
  <c r="V193" i="94"/>
  <c r="R193" i="94"/>
  <c r="N193" i="94"/>
  <c r="J193" i="94"/>
  <c r="AJ193" i="94"/>
  <c r="AF193" i="94"/>
  <c r="AB193" i="94"/>
  <c r="X193" i="94"/>
  <c r="T193" i="94"/>
  <c r="P193" i="94"/>
  <c r="L193" i="94"/>
  <c r="H193" i="94"/>
  <c r="AE193" i="94"/>
  <c r="W193" i="94"/>
  <c r="O193" i="94"/>
  <c r="G193" i="94"/>
  <c r="AK193" i="94"/>
  <c r="AC193" i="94"/>
  <c r="U193" i="94"/>
  <c r="M193" i="94"/>
  <c r="AI193" i="94"/>
  <c r="AA193" i="94"/>
  <c r="S193" i="94"/>
  <c r="K193" i="94"/>
  <c r="Q193" i="94"/>
  <c r="I193" i="94"/>
  <c r="AG193" i="94"/>
  <c r="Y193" i="94"/>
  <c r="AJ574" i="94"/>
  <c r="AJ491" i="94"/>
  <c r="AJ487" i="94"/>
  <c r="AJ483" i="94"/>
  <c r="AJ479" i="94"/>
  <c r="AJ475" i="94"/>
  <c r="AJ471" i="94"/>
  <c r="AJ490" i="94"/>
  <c r="AJ486" i="94"/>
  <c r="AJ482" i="94"/>
  <c r="AJ478" i="94"/>
  <c r="AJ474" i="94"/>
  <c r="AJ470" i="94"/>
  <c r="AJ489" i="94"/>
  <c r="AJ485" i="94"/>
  <c r="AJ481" i="94"/>
  <c r="AJ477" i="94"/>
  <c r="AJ473" i="94"/>
  <c r="AJ469" i="94"/>
  <c r="AJ422" i="94"/>
  <c r="AJ488" i="94"/>
  <c r="AJ484" i="94"/>
  <c r="AJ480" i="94"/>
  <c r="AJ476" i="94"/>
  <c r="AJ472" i="94"/>
  <c r="AJ468" i="94"/>
  <c r="D653" i="94"/>
  <c r="B653" i="94" s="1"/>
  <c r="D423" i="94"/>
  <c r="B423" i="94" s="1"/>
  <c r="D347" i="94"/>
  <c r="D194" i="94"/>
  <c r="D118" i="94"/>
  <c r="D44" i="94"/>
  <c r="AJ43" i="94"/>
  <c r="AF43" i="94"/>
  <c r="AB43" i="94"/>
  <c r="X43" i="94"/>
  <c r="T43" i="94"/>
  <c r="P43" i="94"/>
  <c r="L43" i="94"/>
  <c r="H43" i="94"/>
  <c r="D270" i="94"/>
  <c r="AH43" i="94"/>
  <c r="AD43" i="94"/>
  <c r="Z43" i="94"/>
  <c r="V43" i="94"/>
  <c r="R43" i="94"/>
  <c r="N43" i="94"/>
  <c r="J43" i="94"/>
  <c r="AG43" i="94"/>
  <c r="Y43" i="94"/>
  <c r="Q43" i="94"/>
  <c r="I43" i="94"/>
  <c r="AI43" i="94"/>
  <c r="S43" i="94"/>
  <c r="AE43" i="94"/>
  <c r="W43" i="94"/>
  <c r="O43" i="94"/>
  <c r="G43" i="94"/>
  <c r="AA43" i="94"/>
  <c r="AK43" i="94"/>
  <c r="AC43" i="94"/>
  <c r="U43" i="94"/>
  <c r="M43" i="94"/>
  <c r="K43" i="94"/>
  <c r="G346" i="94"/>
  <c r="H346" i="94"/>
  <c r="I346" i="94"/>
  <c r="J346" i="94"/>
  <c r="K346" i="94"/>
  <c r="L346" i="94"/>
  <c r="M346" i="94"/>
  <c r="N346" i="94"/>
  <c r="O346" i="94"/>
  <c r="P346" i="94"/>
  <c r="Q346" i="94"/>
  <c r="R346" i="94"/>
  <c r="S346" i="94"/>
  <c r="T346" i="94"/>
  <c r="U346" i="94"/>
  <c r="V346" i="94"/>
  <c r="W346" i="94"/>
  <c r="X346" i="94"/>
  <c r="Y346" i="94"/>
  <c r="Z346" i="94"/>
  <c r="AA346" i="94"/>
  <c r="AB346" i="94"/>
  <c r="AC346" i="94"/>
  <c r="AD346" i="94"/>
  <c r="AE346" i="94"/>
  <c r="AF346" i="94"/>
  <c r="AG346" i="94"/>
  <c r="AH346" i="94"/>
  <c r="AI346" i="94"/>
  <c r="AK344" i="94"/>
  <c r="AK340" i="94"/>
  <c r="AK342" i="94"/>
  <c r="AK338" i="94"/>
  <c r="AK334" i="94"/>
  <c r="AK330" i="94"/>
  <c r="AK326" i="94"/>
  <c r="AK322" i="94"/>
  <c r="AK318" i="94"/>
  <c r="AK339" i="94"/>
  <c r="AK333" i="94"/>
  <c r="AK328" i="94"/>
  <c r="AK323" i="94"/>
  <c r="AK317" i="94"/>
  <c r="AK345" i="94"/>
  <c r="AK337" i="94"/>
  <c r="AK332" i="94"/>
  <c r="AK327" i="94"/>
  <c r="AK321" i="94"/>
  <c r="AK316" i="94"/>
  <c r="AK343" i="94"/>
  <c r="AK336" i="94"/>
  <c r="AK331" i="94"/>
  <c r="AK325" i="94"/>
  <c r="AK320" i="94"/>
  <c r="AK324" i="94"/>
  <c r="AK341" i="94"/>
  <c r="AK319" i="94"/>
  <c r="AK335" i="94"/>
  <c r="AK329" i="94"/>
  <c r="AL9" i="94"/>
  <c r="AK7" i="94"/>
  <c r="AK88" i="94"/>
  <c r="AK87" i="94"/>
  <c r="AK163" i="94"/>
  <c r="AK240" i="94"/>
  <c r="AK239" i="94"/>
  <c r="AK164" i="94"/>
  <c r="AK165" i="94"/>
  <c r="AK241" i="94"/>
  <c r="AK89" i="94"/>
  <c r="AK242" i="94"/>
  <c r="AK166" i="94"/>
  <c r="AK90" i="94"/>
  <c r="AK91" i="94"/>
  <c r="AK167" i="94"/>
  <c r="AK243" i="94"/>
  <c r="AK244" i="94"/>
  <c r="AK168" i="94"/>
  <c r="AK92" i="94"/>
  <c r="AK169" i="94"/>
  <c r="AK245" i="94"/>
  <c r="AK93" i="94"/>
  <c r="AK94" i="94"/>
  <c r="AK246" i="94"/>
  <c r="AK170" i="94"/>
  <c r="AK171" i="94"/>
  <c r="AK95" i="94"/>
  <c r="AK247" i="94"/>
  <c r="AK172" i="94"/>
  <c r="AK96" i="94"/>
  <c r="AK248" i="94"/>
  <c r="AK249" i="94"/>
  <c r="AK173" i="94"/>
  <c r="AK97" i="94"/>
  <c r="AK174" i="94"/>
  <c r="AK250" i="94"/>
  <c r="AK98" i="94"/>
  <c r="AK251" i="94"/>
  <c r="AK175" i="94"/>
  <c r="AK99" i="94"/>
  <c r="AK100" i="94"/>
  <c r="AK252" i="94"/>
  <c r="AK176" i="94"/>
  <c r="AK253" i="94"/>
  <c r="AK101" i="94"/>
  <c r="AK177" i="94"/>
  <c r="AK178" i="94"/>
  <c r="AK254" i="94"/>
  <c r="AK102" i="94"/>
  <c r="AK255" i="94"/>
  <c r="AK179" i="94"/>
  <c r="AK103" i="94"/>
  <c r="AK104" i="94"/>
  <c r="AK256" i="94"/>
  <c r="AK180" i="94"/>
  <c r="AK181" i="94"/>
  <c r="AK105" i="94"/>
  <c r="AK257" i="94"/>
  <c r="AK106" i="94"/>
  <c r="AK258" i="94"/>
  <c r="AK182" i="94"/>
  <c r="AK183" i="94"/>
  <c r="AK259" i="94"/>
  <c r="AK107" i="94"/>
  <c r="AK260" i="94"/>
  <c r="AK184" i="94"/>
  <c r="AK108" i="94"/>
  <c r="AK185" i="94"/>
  <c r="AK261" i="94"/>
  <c r="AK109" i="94"/>
  <c r="AK186" i="94"/>
  <c r="AK110" i="94"/>
  <c r="AK262" i="94"/>
  <c r="AK263" i="94"/>
  <c r="AK111" i="94"/>
  <c r="AK187" i="94"/>
  <c r="AK188" i="94"/>
  <c r="AK112" i="94"/>
  <c r="AK264" i="94"/>
  <c r="AK189" i="94"/>
  <c r="AK265" i="94"/>
  <c r="AK113" i="94"/>
  <c r="AK190" i="94"/>
  <c r="AK114" i="94"/>
  <c r="AK266" i="94"/>
  <c r="AK267" i="94"/>
  <c r="AK115" i="94"/>
  <c r="AK191" i="94"/>
  <c r="AB152" i="91"/>
  <c r="AC5" i="92"/>
  <c r="AF151" i="91"/>
  <c r="AG4" i="92"/>
  <c r="AJ193" i="95" l="1"/>
  <c r="AM936" i="94"/>
  <c r="AM933" i="94"/>
  <c r="AM907" i="94"/>
  <c r="AM932" i="94"/>
  <c r="AM911" i="94"/>
  <c r="AM883" i="94"/>
  <c r="AM886" i="94"/>
  <c r="AM857" i="94"/>
  <c r="AM882" i="94"/>
  <c r="AM858" i="94"/>
  <c r="AM908" i="94"/>
  <c r="AM832" i="94"/>
  <c r="AM861" i="94"/>
  <c r="AM836" i="94"/>
  <c r="AM807" i="94"/>
  <c r="AM833" i="94"/>
  <c r="AM811" i="94"/>
  <c r="AM808" i="94"/>
  <c r="AM782" i="94"/>
  <c r="AM758" i="94"/>
  <c r="AL760" i="94"/>
  <c r="AM783" i="94"/>
  <c r="AM786" i="94"/>
  <c r="AM757" i="94"/>
  <c r="AL785" i="94"/>
  <c r="AM761" i="94"/>
  <c r="AM736" i="94"/>
  <c r="AM733" i="94"/>
  <c r="AL735" i="94"/>
  <c r="AM732" i="94"/>
  <c r="AL936" i="95"/>
  <c r="AL933" i="95"/>
  <c r="AL908" i="95"/>
  <c r="AL907" i="95"/>
  <c r="AL886" i="95"/>
  <c r="AL911" i="95"/>
  <c r="AL883" i="95"/>
  <c r="AL882" i="95"/>
  <c r="AL861" i="95"/>
  <c r="AL832" i="95"/>
  <c r="AL932" i="95"/>
  <c r="AL858" i="95"/>
  <c r="AL857" i="95"/>
  <c r="AL836" i="95"/>
  <c r="AL833" i="95"/>
  <c r="AL807" i="95"/>
  <c r="AL808" i="95"/>
  <c r="AL811" i="95"/>
  <c r="AL783" i="95"/>
  <c r="AL786" i="95"/>
  <c r="AL758" i="95"/>
  <c r="AK760" i="95"/>
  <c r="AL782" i="95"/>
  <c r="AK785" i="95"/>
  <c r="AL761" i="95"/>
  <c r="AK735" i="95"/>
  <c r="AL757" i="95"/>
  <c r="AL732" i="95"/>
  <c r="AL736" i="95"/>
  <c r="AL733" i="95"/>
  <c r="AL966" i="94"/>
  <c r="AL962" i="94"/>
  <c r="AK963" i="95"/>
  <c r="AL963" i="94"/>
  <c r="AK962" i="95"/>
  <c r="AK966" i="95"/>
  <c r="AM707" i="94"/>
  <c r="AL710" i="94"/>
  <c r="AM711" i="94"/>
  <c r="AM708" i="94"/>
  <c r="AL711" i="95"/>
  <c r="AL707" i="95"/>
  <c r="AL708" i="95"/>
  <c r="AK710" i="95"/>
  <c r="AJ117" i="95"/>
  <c r="AI652" i="95"/>
  <c r="AJ269" i="95"/>
  <c r="AJ43" i="95"/>
  <c r="AL269" i="94"/>
  <c r="AJ346" i="95"/>
  <c r="V497" i="94"/>
  <c r="Z497" i="94"/>
  <c r="J497" i="94"/>
  <c r="AH497" i="94"/>
  <c r="R497" i="94"/>
  <c r="AD497" i="94"/>
  <c r="N497" i="94"/>
  <c r="AG497" i="94"/>
  <c r="Y497" i="94"/>
  <c r="Q497" i="94"/>
  <c r="M497" i="94"/>
  <c r="I497" i="94"/>
  <c r="AF497" i="94"/>
  <c r="AB497" i="94"/>
  <c r="X497" i="94"/>
  <c r="T497" i="94"/>
  <c r="P497" i="94"/>
  <c r="L497" i="94"/>
  <c r="H497" i="94"/>
  <c r="AC497" i="94"/>
  <c r="U497" i="94"/>
  <c r="AE497" i="94"/>
  <c r="AA497" i="94"/>
  <c r="W497" i="94"/>
  <c r="S497" i="94"/>
  <c r="O497" i="94"/>
  <c r="K497" i="94"/>
  <c r="G497" i="94"/>
  <c r="M496" i="95"/>
  <c r="AA496" i="95"/>
  <c r="L496" i="95"/>
  <c r="AF496" i="95"/>
  <c r="I496" i="95"/>
  <c r="W496" i="95"/>
  <c r="Q496" i="95"/>
  <c r="X496" i="95"/>
  <c r="N496" i="95"/>
  <c r="G496" i="95"/>
  <c r="AG496" i="95"/>
  <c r="Y496" i="95"/>
  <c r="AB496" i="95"/>
  <c r="Z496" i="95"/>
  <c r="K496" i="95"/>
  <c r="AC496" i="95"/>
  <c r="H496" i="95"/>
  <c r="P496" i="95"/>
  <c r="V496" i="95"/>
  <c r="S496" i="95"/>
  <c r="B498" i="94"/>
  <c r="AJ498" i="94" s="1"/>
  <c r="F36" i="90"/>
  <c r="R496" i="95"/>
  <c r="U496" i="95"/>
  <c r="J496" i="95"/>
  <c r="T496" i="95"/>
  <c r="AD496" i="95"/>
  <c r="AE496" i="95"/>
  <c r="O496" i="95"/>
  <c r="B497" i="95"/>
  <c r="AI497" i="95" s="1"/>
  <c r="J35" i="90"/>
  <c r="AK347" i="94"/>
  <c r="H573" i="95"/>
  <c r="L573" i="95"/>
  <c r="P573" i="95"/>
  <c r="T573" i="95"/>
  <c r="X573" i="95"/>
  <c r="AB573" i="95"/>
  <c r="AF573" i="95"/>
  <c r="O573" i="95"/>
  <c r="AA573" i="95"/>
  <c r="I573" i="95"/>
  <c r="M573" i="95"/>
  <c r="Q573" i="95"/>
  <c r="U573" i="95"/>
  <c r="Y573" i="95"/>
  <c r="AC573" i="95"/>
  <c r="AG573" i="95"/>
  <c r="K573" i="95"/>
  <c r="AE573" i="95"/>
  <c r="J573" i="95"/>
  <c r="N573" i="95"/>
  <c r="R573" i="95"/>
  <c r="V573" i="95"/>
  <c r="Z573" i="95"/>
  <c r="AD573" i="95"/>
  <c r="AH573" i="95"/>
  <c r="G573" i="95"/>
  <c r="S573" i="95"/>
  <c r="W573" i="95"/>
  <c r="AD269" i="95"/>
  <c r="N269" i="95"/>
  <c r="U269" i="95"/>
  <c r="Y269" i="95"/>
  <c r="AC269" i="95"/>
  <c r="Q269" i="95"/>
  <c r="AG269" i="95"/>
  <c r="R269" i="95"/>
  <c r="I269" i="95"/>
  <c r="Z269" i="95"/>
  <c r="J269" i="95"/>
  <c r="P269" i="95"/>
  <c r="T269" i="95"/>
  <c r="S269" i="95"/>
  <c r="G269" i="95"/>
  <c r="W269" i="95"/>
  <c r="AA269" i="95"/>
  <c r="M269" i="95"/>
  <c r="V269" i="95"/>
  <c r="AF269" i="95"/>
  <c r="K269" i="95"/>
  <c r="O269" i="95"/>
  <c r="H269" i="95"/>
  <c r="X269" i="95"/>
  <c r="L269" i="95"/>
  <c r="AH269" i="95"/>
  <c r="AE269" i="95"/>
  <c r="AB269" i="95"/>
  <c r="AI269" i="95"/>
  <c r="I422" i="95"/>
  <c r="L422" i="95"/>
  <c r="P422" i="95"/>
  <c r="T422" i="95"/>
  <c r="X422" i="95"/>
  <c r="AB422" i="95"/>
  <c r="AF422" i="95"/>
  <c r="K422" i="95"/>
  <c r="AA422" i="95"/>
  <c r="H422" i="95"/>
  <c r="M422" i="95"/>
  <c r="Q422" i="95"/>
  <c r="U422" i="95"/>
  <c r="Y422" i="95"/>
  <c r="AC422" i="95"/>
  <c r="AG422" i="95"/>
  <c r="S422" i="95"/>
  <c r="J422" i="95"/>
  <c r="N422" i="95"/>
  <c r="R422" i="95"/>
  <c r="V422" i="95"/>
  <c r="Z422" i="95"/>
  <c r="AD422" i="95"/>
  <c r="AH422" i="95"/>
  <c r="G422" i="95"/>
  <c r="O422" i="95"/>
  <c r="W422" i="95"/>
  <c r="AE422" i="95"/>
  <c r="D423" i="95"/>
  <c r="B423" i="95" s="1"/>
  <c r="AJ423" i="95" s="1"/>
  <c r="AF43" i="95"/>
  <c r="P43" i="95"/>
  <c r="Z43" i="95"/>
  <c r="AD43" i="95"/>
  <c r="I43" i="95"/>
  <c r="W43" i="95"/>
  <c r="D347" i="95"/>
  <c r="Q43" i="95"/>
  <c r="T43" i="95"/>
  <c r="J43" i="95"/>
  <c r="G43" i="95"/>
  <c r="D270" i="95"/>
  <c r="AB43" i="95"/>
  <c r="L43" i="95"/>
  <c r="U43" i="95"/>
  <c r="Y43" i="95"/>
  <c r="D118" i="95"/>
  <c r="R43" i="95"/>
  <c r="AG43" i="95"/>
  <c r="K43" i="95"/>
  <c r="D653" i="95"/>
  <c r="B653" i="95" s="1"/>
  <c r="AE43" i="95"/>
  <c r="N43" i="95"/>
  <c r="V43" i="95"/>
  <c r="D194" i="95"/>
  <c r="X43" i="95"/>
  <c r="H43" i="95"/>
  <c r="O43" i="95"/>
  <c r="S43" i="95"/>
  <c r="AH43" i="95"/>
  <c r="M43" i="95"/>
  <c r="AA43" i="95"/>
  <c r="D44" i="95"/>
  <c r="AC43" i="95"/>
  <c r="AI43" i="95"/>
  <c r="X117" i="95"/>
  <c r="H117" i="95"/>
  <c r="R117" i="95"/>
  <c r="Y117" i="95"/>
  <c r="V117" i="95"/>
  <c r="AA117" i="95"/>
  <c r="Z117" i="95"/>
  <c r="D498" i="95"/>
  <c r="T117" i="95"/>
  <c r="AH117" i="95"/>
  <c r="M117" i="95"/>
  <c r="Q117" i="95"/>
  <c r="O117" i="95"/>
  <c r="U117" i="95"/>
  <c r="S117" i="95"/>
  <c r="AB117" i="95"/>
  <c r="W117" i="95"/>
  <c r="AD117" i="95"/>
  <c r="AF117" i="95"/>
  <c r="P117" i="95"/>
  <c r="AC117" i="95"/>
  <c r="G117" i="95"/>
  <c r="J117" i="95"/>
  <c r="I117" i="95"/>
  <c r="N117" i="95"/>
  <c r="K117" i="95"/>
  <c r="L117" i="95"/>
  <c r="AE117" i="95"/>
  <c r="AI117" i="95"/>
  <c r="AG117" i="95"/>
  <c r="AA193" i="95"/>
  <c r="K193" i="95"/>
  <c r="X193" i="95"/>
  <c r="AG193" i="95"/>
  <c r="L193" i="95"/>
  <c r="Z193" i="95"/>
  <c r="AF193" i="95"/>
  <c r="O193" i="95"/>
  <c r="Q193" i="95"/>
  <c r="W193" i="95"/>
  <c r="G193" i="95"/>
  <c r="R193" i="95"/>
  <c r="AB193" i="95"/>
  <c r="AD193" i="95"/>
  <c r="P193" i="95"/>
  <c r="U193" i="95"/>
  <c r="AC193" i="95"/>
  <c r="N193" i="95"/>
  <c r="D574" i="95"/>
  <c r="B574" i="95" s="1"/>
  <c r="AJ574" i="95" s="1"/>
  <c r="S193" i="95"/>
  <c r="AH193" i="95"/>
  <c r="M193" i="95"/>
  <c r="V193" i="95"/>
  <c r="T193" i="95"/>
  <c r="Y193" i="95"/>
  <c r="J193" i="95"/>
  <c r="AE193" i="95"/>
  <c r="H193" i="95"/>
  <c r="I193" i="95"/>
  <c r="AI193" i="95"/>
  <c r="I346" i="95"/>
  <c r="L346" i="95"/>
  <c r="P346" i="95"/>
  <c r="T346" i="95"/>
  <c r="X346" i="95"/>
  <c r="AB346" i="95"/>
  <c r="AF346" i="95"/>
  <c r="G346" i="95"/>
  <c r="S346" i="95"/>
  <c r="H346" i="95"/>
  <c r="M346" i="95"/>
  <c r="Q346" i="95"/>
  <c r="U346" i="95"/>
  <c r="Y346" i="95"/>
  <c r="AC346" i="95"/>
  <c r="AG346" i="95"/>
  <c r="O346" i="95"/>
  <c r="AA346" i="95"/>
  <c r="J346" i="95"/>
  <c r="N346" i="95"/>
  <c r="R346" i="95"/>
  <c r="V346" i="95"/>
  <c r="Z346" i="95"/>
  <c r="AD346" i="95"/>
  <c r="AH346" i="95"/>
  <c r="K346" i="95"/>
  <c r="W346" i="95"/>
  <c r="AE346" i="95"/>
  <c r="AI346" i="95"/>
  <c r="AB652" i="95"/>
  <c r="L652" i="95"/>
  <c r="V652" i="95"/>
  <c r="Z652" i="95"/>
  <c r="AH652" i="95"/>
  <c r="S652" i="95"/>
  <c r="G652" i="95"/>
  <c r="P652" i="95"/>
  <c r="J652" i="95"/>
  <c r="X652" i="95"/>
  <c r="H652" i="95"/>
  <c r="Q652" i="95"/>
  <c r="U652" i="95"/>
  <c r="W652" i="95"/>
  <c r="I652" i="95"/>
  <c r="Y652" i="95"/>
  <c r="AA652" i="95"/>
  <c r="AC652" i="95"/>
  <c r="T652" i="95"/>
  <c r="AG652" i="95"/>
  <c r="K652" i="95"/>
  <c r="O652" i="95"/>
  <c r="M652" i="95"/>
  <c r="N652" i="95"/>
  <c r="R652" i="95"/>
  <c r="AF652" i="95"/>
  <c r="AE652" i="95"/>
  <c r="AD652" i="95"/>
  <c r="AK268" i="95"/>
  <c r="AK192" i="95"/>
  <c r="AK116" i="95"/>
  <c r="AK193" i="95"/>
  <c r="AK345" i="95"/>
  <c r="AK329" i="95"/>
  <c r="AK324" i="95"/>
  <c r="AK327" i="95"/>
  <c r="AK332" i="95"/>
  <c r="AK323" i="95"/>
  <c r="AL9" i="95"/>
  <c r="AK336" i="95"/>
  <c r="AK240" i="95"/>
  <c r="AK164" i="95"/>
  <c r="AK167" i="95"/>
  <c r="AK168" i="95"/>
  <c r="AK169" i="95"/>
  <c r="AK94" i="95"/>
  <c r="AK172" i="95"/>
  <c r="AK250" i="95"/>
  <c r="AK177" i="95"/>
  <c r="AK254" i="95"/>
  <c r="AK256" i="95"/>
  <c r="AK106" i="95"/>
  <c r="AK184" i="95"/>
  <c r="AK261" i="95"/>
  <c r="AK263" i="95"/>
  <c r="AK264" i="95"/>
  <c r="AK190" i="95"/>
  <c r="AK330" i="95"/>
  <c r="AK316" i="95"/>
  <c r="AK93" i="95"/>
  <c r="AK248" i="95"/>
  <c r="AK175" i="95"/>
  <c r="AK181" i="95"/>
  <c r="AK109" i="95"/>
  <c r="AK113" i="95"/>
  <c r="AK267" i="95"/>
  <c r="AK117" i="95"/>
  <c r="AK341" i="95"/>
  <c r="AK325" i="95"/>
  <c r="AK340" i="95"/>
  <c r="AK319" i="95"/>
  <c r="AK320" i="95"/>
  <c r="AK326" i="95"/>
  <c r="AK7" i="95"/>
  <c r="AK338" i="95"/>
  <c r="AK322" i="95"/>
  <c r="AK88" i="95"/>
  <c r="AK89" i="95"/>
  <c r="AK165" i="95"/>
  <c r="AK163" i="95"/>
  <c r="AK243" i="95"/>
  <c r="AK170" i="95"/>
  <c r="AK171" i="95"/>
  <c r="AK96" i="95"/>
  <c r="AK249" i="95"/>
  <c r="AK174" i="95"/>
  <c r="AK99" i="95"/>
  <c r="AK100" i="95"/>
  <c r="AK102" i="95"/>
  <c r="AK255" i="95"/>
  <c r="AK257" i="95"/>
  <c r="AK259" i="95"/>
  <c r="AK186" i="95"/>
  <c r="AK111" i="95"/>
  <c r="AK188" i="95"/>
  <c r="AK189" i="95"/>
  <c r="AK115" i="95"/>
  <c r="AK317" i="95"/>
  <c r="AK334" i="95"/>
  <c r="AK344" i="95"/>
  <c r="AK241" i="95"/>
  <c r="AK247" i="95"/>
  <c r="AK98" i="95"/>
  <c r="AK252" i="95"/>
  <c r="AK103" i="95"/>
  <c r="AK258" i="95"/>
  <c r="AK107" i="95"/>
  <c r="AK110" i="95"/>
  <c r="AK266" i="95"/>
  <c r="AK269" i="95"/>
  <c r="AK337" i="95"/>
  <c r="AK321" i="95"/>
  <c r="AK335" i="95"/>
  <c r="AK342" i="95"/>
  <c r="AK239" i="95"/>
  <c r="AK318" i="95"/>
  <c r="AK328" i="95"/>
  <c r="AK331" i="95"/>
  <c r="AK87" i="95"/>
  <c r="AK90" i="95"/>
  <c r="AK242" i="95"/>
  <c r="AK91" i="95"/>
  <c r="AK92" i="95"/>
  <c r="AK245" i="95"/>
  <c r="AK95" i="95"/>
  <c r="AK173" i="95"/>
  <c r="AK251" i="95"/>
  <c r="AK176" i="95"/>
  <c r="AK101" i="95"/>
  <c r="AK178" i="95"/>
  <c r="AK179" i="95"/>
  <c r="AK180" i="95"/>
  <c r="AK105" i="95"/>
  <c r="AK182" i="95"/>
  <c r="AK183" i="95"/>
  <c r="AK108" i="95"/>
  <c r="AK185" i="95"/>
  <c r="AK262" i="95"/>
  <c r="AK187" i="95"/>
  <c r="AK112" i="95"/>
  <c r="AK265" i="95"/>
  <c r="AK114" i="95"/>
  <c r="AK191" i="95"/>
  <c r="AK43" i="95"/>
  <c r="AK333" i="95"/>
  <c r="AK339" i="95"/>
  <c r="AK343" i="95"/>
  <c r="AK166" i="95"/>
  <c r="AK244" i="95"/>
  <c r="AK246" i="95"/>
  <c r="AK97" i="95"/>
  <c r="AK253" i="95"/>
  <c r="AK104" i="95"/>
  <c r="AK260" i="95"/>
  <c r="AJ484" i="95"/>
  <c r="AJ468" i="95"/>
  <c r="AJ489" i="95"/>
  <c r="AJ473" i="95"/>
  <c r="AJ479" i="95"/>
  <c r="AJ482" i="95"/>
  <c r="AJ477" i="95"/>
  <c r="AJ486" i="95"/>
  <c r="AJ652" i="95"/>
  <c r="AJ480" i="95"/>
  <c r="AJ485" i="95"/>
  <c r="AJ469" i="95"/>
  <c r="AJ491" i="95"/>
  <c r="AJ475" i="95"/>
  <c r="AJ478" i="95"/>
  <c r="AJ488" i="95"/>
  <c r="AJ472" i="95"/>
  <c r="AJ483" i="95"/>
  <c r="AJ470" i="95"/>
  <c r="AJ476" i="95"/>
  <c r="AJ481" i="95"/>
  <c r="AJ487" i="95"/>
  <c r="AJ471" i="95"/>
  <c r="AJ422" i="95"/>
  <c r="AJ490" i="95"/>
  <c r="AJ474" i="95"/>
  <c r="AK270" i="94"/>
  <c r="AG270" i="94"/>
  <c r="AC270" i="94"/>
  <c r="Y270" i="94"/>
  <c r="U270" i="94"/>
  <c r="Q270" i="94"/>
  <c r="M270" i="94"/>
  <c r="I270" i="94"/>
  <c r="AJ270" i="94"/>
  <c r="AF270" i="94"/>
  <c r="AB270" i="94"/>
  <c r="X270" i="94"/>
  <c r="T270" i="94"/>
  <c r="P270" i="94"/>
  <c r="L270" i="94"/>
  <c r="H270" i="94"/>
  <c r="AI270" i="94"/>
  <c r="AE270" i="94"/>
  <c r="AA270" i="94"/>
  <c r="W270" i="94"/>
  <c r="S270" i="94"/>
  <c r="O270" i="94"/>
  <c r="K270" i="94"/>
  <c r="G270" i="94"/>
  <c r="AD270" i="94"/>
  <c r="N270" i="94"/>
  <c r="Z270" i="94"/>
  <c r="J270" i="94"/>
  <c r="AL270" i="94"/>
  <c r="V270" i="94"/>
  <c r="AH270" i="94"/>
  <c r="R270" i="94"/>
  <c r="D654" i="94"/>
  <c r="B654" i="94" s="1"/>
  <c r="D348" i="94"/>
  <c r="D424" i="94"/>
  <c r="B424" i="94" s="1"/>
  <c r="AK424" i="94" s="1"/>
  <c r="D195" i="94"/>
  <c r="D119" i="94"/>
  <c r="AK44" i="94"/>
  <c r="AG44" i="94"/>
  <c r="AC44" i="94"/>
  <c r="Y44" i="94"/>
  <c r="U44" i="94"/>
  <c r="Q44" i="94"/>
  <c r="M44" i="94"/>
  <c r="I44" i="94"/>
  <c r="D271" i="94"/>
  <c r="AI44" i="94"/>
  <c r="AE44" i="94"/>
  <c r="AA44" i="94"/>
  <c r="W44" i="94"/>
  <c r="S44" i="94"/>
  <c r="O44" i="94"/>
  <c r="K44" i="94"/>
  <c r="G44" i="94"/>
  <c r="AH44" i="94"/>
  <c r="Z44" i="94"/>
  <c r="R44" i="94"/>
  <c r="J44" i="94"/>
  <c r="T44" i="94"/>
  <c r="AF44" i="94"/>
  <c r="X44" i="94"/>
  <c r="P44" i="94"/>
  <c r="H44" i="94"/>
  <c r="D45" i="94"/>
  <c r="AB44" i="94"/>
  <c r="AL44" i="94"/>
  <c r="AD44" i="94"/>
  <c r="V44" i="94"/>
  <c r="N44" i="94"/>
  <c r="AJ44" i="94"/>
  <c r="L44" i="94"/>
  <c r="G423" i="94"/>
  <c r="H423" i="94"/>
  <c r="I423" i="94"/>
  <c r="J423" i="94"/>
  <c r="K423" i="94"/>
  <c r="L423" i="94"/>
  <c r="M423" i="94"/>
  <c r="N423" i="94"/>
  <c r="O423" i="94"/>
  <c r="P423" i="94"/>
  <c r="Q423" i="94"/>
  <c r="R423" i="94"/>
  <c r="S423" i="94"/>
  <c r="T423" i="94"/>
  <c r="U423" i="94"/>
  <c r="V423" i="94"/>
  <c r="W423" i="94"/>
  <c r="X423" i="94"/>
  <c r="Y423" i="94"/>
  <c r="Z423" i="94"/>
  <c r="AA423" i="94"/>
  <c r="AB423" i="94"/>
  <c r="AC423" i="94"/>
  <c r="AD423" i="94"/>
  <c r="AE423" i="94"/>
  <c r="AF423" i="94"/>
  <c r="AG423" i="94"/>
  <c r="AH423" i="94"/>
  <c r="AI423" i="94"/>
  <c r="AL343" i="94"/>
  <c r="AL345" i="94"/>
  <c r="AL341" i="94"/>
  <c r="AL337" i="94"/>
  <c r="AL333" i="94"/>
  <c r="AL329" i="94"/>
  <c r="AL325" i="94"/>
  <c r="AL321" i="94"/>
  <c r="AL317" i="94"/>
  <c r="AL346" i="94"/>
  <c r="AL338" i="94"/>
  <c r="AL332" i="94"/>
  <c r="AL327" i="94"/>
  <c r="AL322" i="94"/>
  <c r="AL316" i="94"/>
  <c r="AL344" i="94"/>
  <c r="AL336" i="94"/>
  <c r="AL331" i="94"/>
  <c r="AL326" i="94"/>
  <c r="AL320" i="94"/>
  <c r="AL342" i="94"/>
  <c r="AL335" i="94"/>
  <c r="AL330" i="94"/>
  <c r="AL324" i="94"/>
  <c r="AL319" i="94"/>
  <c r="AL323" i="94"/>
  <c r="AL340" i="94"/>
  <c r="AL339" i="94"/>
  <c r="AL318" i="94"/>
  <c r="AL334" i="94"/>
  <c r="AM9" i="94"/>
  <c r="AL7" i="94"/>
  <c r="AL328" i="94"/>
  <c r="AL87" i="94"/>
  <c r="AL239" i="94"/>
  <c r="AL88" i="94"/>
  <c r="AL163" i="94"/>
  <c r="AL240" i="94"/>
  <c r="AL164" i="94"/>
  <c r="AL241" i="94"/>
  <c r="AL165" i="94"/>
  <c r="AL89" i="94"/>
  <c r="AL242" i="94"/>
  <c r="AL90" i="94"/>
  <c r="AL166" i="94"/>
  <c r="AL243" i="94"/>
  <c r="AL167" i="94"/>
  <c r="AL91" i="94"/>
  <c r="AL92" i="94"/>
  <c r="AL244" i="94"/>
  <c r="AL168" i="94"/>
  <c r="AL93" i="94"/>
  <c r="AL169" i="94"/>
  <c r="AL245" i="94"/>
  <c r="AL170" i="94"/>
  <c r="AL246" i="94"/>
  <c r="AL94" i="94"/>
  <c r="AL171" i="94"/>
  <c r="AL95" i="94"/>
  <c r="AL247" i="94"/>
  <c r="AL248" i="94"/>
  <c r="AL172" i="94"/>
  <c r="AL96" i="94"/>
  <c r="AL249" i="94"/>
  <c r="AL97" i="94"/>
  <c r="AL173" i="94"/>
  <c r="AL250" i="94"/>
  <c r="AL98" i="94"/>
  <c r="AL174" i="94"/>
  <c r="AL175" i="94"/>
  <c r="AL99" i="94"/>
  <c r="AL251" i="94"/>
  <c r="AL252" i="94"/>
  <c r="AL176" i="94"/>
  <c r="AL100" i="94"/>
  <c r="AL101" i="94"/>
  <c r="AL177" i="94"/>
  <c r="AL253" i="94"/>
  <c r="AL254" i="94"/>
  <c r="AL102" i="94"/>
  <c r="AL178" i="94"/>
  <c r="AL179" i="94"/>
  <c r="AL103" i="94"/>
  <c r="AL255" i="94"/>
  <c r="AL256" i="94"/>
  <c r="AL104" i="94"/>
  <c r="AL180" i="94"/>
  <c r="AL181" i="94"/>
  <c r="AL105" i="94"/>
  <c r="AL257" i="94"/>
  <c r="AL258" i="94"/>
  <c r="AL182" i="94"/>
  <c r="AL106" i="94"/>
  <c r="AL107" i="94"/>
  <c r="AL183" i="94"/>
  <c r="AL259" i="94"/>
  <c r="AL184" i="94"/>
  <c r="AL108" i="94"/>
  <c r="AL260" i="94"/>
  <c r="AL261" i="94"/>
  <c r="AL109" i="94"/>
  <c r="AL185" i="94"/>
  <c r="AL262" i="94"/>
  <c r="AL110" i="94"/>
  <c r="AL186" i="94"/>
  <c r="AL111" i="94"/>
  <c r="AL187" i="94"/>
  <c r="AL263" i="94"/>
  <c r="AL264" i="94"/>
  <c r="AL112" i="94"/>
  <c r="AL188" i="94"/>
  <c r="AL265" i="94"/>
  <c r="AL113" i="94"/>
  <c r="AL189" i="94"/>
  <c r="AL114" i="94"/>
  <c r="AL266" i="94"/>
  <c r="AL190" i="94"/>
  <c r="AL191" i="94"/>
  <c r="AL115" i="94"/>
  <c r="AL267" i="94"/>
  <c r="AL268" i="94"/>
  <c r="AL116" i="94"/>
  <c r="AL192" i="94"/>
  <c r="D499" i="94"/>
  <c r="AL118" i="94"/>
  <c r="AH118" i="94"/>
  <c r="AD118" i="94"/>
  <c r="Z118" i="94"/>
  <c r="V118" i="94"/>
  <c r="R118" i="94"/>
  <c r="N118" i="94"/>
  <c r="J118" i="94"/>
  <c r="AK118" i="94"/>
  <c r="AG118" i="94"/>
  <c r="AC118" i="94"/>
  <c r="Y118" i="94"/>
  <c r="U118" i="94"/>
  <c r="Q118" i="94"/>
  <c r="M118" i="94"/>
  <c r="I118" i="94"/>
  <c r="AJ118" i="94"/>
  <c r="AF118" i="94"/>
  <c r="AB118" i="94"/>
  <c r="X118" i="94"/>
  <c r="T118" i="94"/>
  <c r="P118" i="94"/>
  <c r="L118" i="94"/>
  <c r="H118" i="94"/>
  <c r="AI118" i="94"/>
  <c r="S118" i="94"/>
  <c r="AE118" i="94"/>
  <c r="O118" i="94"/>
  <c r="AA118" i="94"/>
  <c r="K118" i="94"/>
  <c r="W118" i="94"/>
  <c r="G118" i="94"/>
  <c r="AH653" i="94"/>
  <c r="AD653" i="94"/>
  <c r="Z653" i="94"/>
  <c r="V653" i="94"/>
  <c r="R653" i="94"/>
  <c r="N653" i="94"/>
  <c r="J653" i="94"/>
  <c r="AJ653" i="94"/>
  <c r="AF653" i="94"/>
  <c r="AB653" i="94"/>
  <c r="X653" i="94"/>
  <c r="T653" i="94"/>
  <c r="P653" i="94"/>
  <c r="L653" i="94"/>
  <c r="H653" i="94"/>
  <c r="AK653" i="94"/>
  <c r="AC653" i="94"/>
  <c r="U653" i="94"/>
  <c r="M653" i="94"/>
  <c r="AI653" i="94"/>
  <c r="AA653" i="94"/>
  <c r="S653" i="94"/>
  <c r="K653" i="94"/>
  <c r="AG653" i="94"/>
  <c r="Y653" i="94"/>
  <c r="Q653" i="94"/>
  <c r="I653" i="94"/>
  <c r="W653" i="94"/>
  <c r="O653" i="94"/>
  <c r="G653" i="94"/>
  <c r="AE653" i="94"/>
  <c r="AJ423" i="94"/>
  <c r="AL193" i="94"/>
  <c r="G574" i="94"/>
  <c r="H574" i="94"/>
  <c r="I574" i="94"/>
  <c r="J574" i="94"/>
  <c r="K574" i="94"/>
  <c r="L574" i="94"/>
  <c r="M574" i="94"/>
  <c r="N574" i="94"/>
  <c r="O574" i="94"/>
  <c r="P574" i="94"/>
  <c r="Q574" i="94"/>
  <c r="R574" i="94"/>
  <c r="S574" i="94"/>
  <c r="T574" i="94"/>
  <c r="U574" i="94"/>
  <c r="V574" i="94"/>
  <c r="W574" i="94"/>
  <c r="X574" i="94"/>
  <c r="Y574" i="94"/>
  <c r="Z574" i="94"/>
  <c r="AA574" i="94"/>
  <c r="AB574" i="94"/>
  <c r="AC574" i="94"/>
  <c r="AD574" i="94"/>
  <c r="AE574" i="94"/>
  <c r="AF574" i="94"/>
  <c r="AG574" i="94"/>
  <c r="AH574" i="94"/>
  <c r="AI574" i="94"/>
  <c r="AK490" i="94"/>
  <c r="AK486" i="94"/>
  <c r="AK482" i="94"/>
  <c r="AK478" i="94"/>
  <c r="AK474" i="94"/>
  <c r="AK470" i="94"/>
  <c r="AK489" i="94"/>
  <c r="AK485" i="94"/>
  <c r="AK481" i="94"/>
  <c r="AK477" i="94"/>
  <c r="AK473" i="94"/>
  <c r="AK469" i="94"/>
  <c r="AK488" i="94"/>
  <c r="AK484" i="94"/>
  <c r="AK480" i="94"/>
  <c r="AK476" i="94"/>
  <c r="AK472" i="94"/>
  <c r="AK468" i="94"/>
  <c r="AK491" i="94"/>
  <c r="AK487" i="94"/>
  <c r="AK483" i="94"/>
  <c r="AK479" i="94"/>
  <c r="AK475" i="94"/>
  <c r="AK471" i="94"/>
  <c r="AK423" i="94"/>
  <c r="D575" i="94"/>
  <c r="B575" i="94" s="1"/>
  <c r="AL194" i="94"/>
  <c r="AH194" i="94"/>
  <c r="AD194" i="94"/>
  <c r="Z194" i="94"/>
  <c r="V194" i="94"/>
  <c r="R194" i="94"/>
  <c r="N194" i="94"/>
  <c r="J194" i="94"/>
  <c r="AJ194" i="94"/>
  <c r="AF194" i="94"/>
  <c r="AB194" i="94"/>
  <c r="X194" i="94"/>
  <c r="T194" i="94"/>
  <c r="P194" i="94"/>
  <c r="L194" i="94"/>
  <c r="H194" i="94"/>
  <c r="AE194" i="94"/>
  <c r="W194" i="94"/>
  <c r="O194" i="94"/>
  <c r="G194" i="94"/>
  <c r="AK194" i="94"/>
  <c r="AC194" i="94"/>
  <c r="U194" i="94"/>
  <c r="M194" i="94"/>
  <c r="AI194" i="94"/>
  <c r="AA194" i="94"/>
  <c r="S194" i="94"/>
  <c r="K194" i="94"/>
  <c r="Q194" i="94"/>
  <c r="I194" i="94"/>
  <c r="AG194" i="94"/>
  <c r="Y194" i="94"/>
  <c r="AL117" i="94"/>
  <c r="G347" i="94"/>
  <c r="H347" i="94"/>
  <c r="I347" i="94"/>
  <c r="J347" i="94"/>
  <c r="K347" i="94"/>
  <c r="L347" i="94"/>
  <c r="M347" i="94"/>
  <c r="N347" i="94"/>
  <c r="O347" i="94"/>
  <c r="P347" i="94"/>
  <c r="Q347" i="94"/>
  <c r="R347" i="94"/>
  <c r="S347" i="94"/>
  <c r="T347" i="94"/>
  <c r="U347" i="94"/>
  <c r="V347" i="94"/>
  <c r="W347" i="94"/>
  <c r="X347" i="94"/>
  <c r="Y347" i="94"/>
  <c r="Z347" i="94"/>
  <c r="AA347" i="94"/>
  <c r="AB347" i="94"/>
  <c r="AC347" i="94"/>
  <c r="AD347" i="94"/>
  <c r="AE347" i="94"/>
  <c r="AF347" i="94"/>
  <c r="AG347" i="94"/>
  <c r="AH347" i="94"/>
  <c r="AI347" i="94"/>
  <c r="AJ347" i="94"/>
  <c r="AC152" i="91"/>
  <c r="AD5" i="92"/>
  <c r="AH4" i="92"/>
  <c r="AG151" i="91"/>
  <c r="AN933" i="94" l="1"/>
  <c r="AN932" i="94"/>
  <c r="AN936" i="94"/>
  <c r="AN907" i="94"/>
  <c r="AN908" i="94"/>
  <c r="AN882" i="94"/>
  <c r="AN911" i="94"/>
  <c r="AN883" i="94"/>
  <c r="AN886" i="94"/>
  <c r="AN857" i="94"/>
  <c r="AN836" i="94"/>
  <c r="AN832" i="94"/>
  <c r="AN808" i="94"/>
  <c r="AN858" i="94"/>
  <c r="AN861" i="94"/>
  <c r="AN807" i="94"/>
  <c r="AN833" i="94"/>
  <c r="AN811" i="94"/>
  <c r="AM785" i="94"/>
  <c r="AN761" i="94"/>
  <c r="AN782" i="94"/>
  <c r="AN783" i="94"/>
  <c r="AM735" i="94"/>
  <c r="AN786" i="94"/>
  <c r="AN757" i="94"/>
  <c r="AN758" i="94"/>
  <c r="AM760" i="94"/>
  <c r="AN736" i="94"/>
  <c r="AN733" i="94"/>
  <c r="AN732" i="94"/>
  <c r="AM933" i="95"/>
  <c r="AM932" i="95"/>
  <c r="AM936" i="95"/>
  <c r="AM911" i="95"/>
  <c r="AM882" i="95"/>
  <c r="AM908" i="95"/>
  <c r="AM883" i="95"/>
  <c r="AM907" i="95"/>
  <c r="AM886" i="95"/>
  <c r="AM857" i="95"/>
  <c r="AM861" i="95"/>
  <c r="AM832" i="95"/>
  <c r="AM836" i="95"/>
  <c r="AM808" i="95"/>
  <c r="AM858" i="95"/>
  <c r="AM833" i="95"/>
  <c r="AM782" i="95"/>
  <c r="AL785" i="95"/>
  <c r="AM807" i="95"/>
  <c r="AM811" i="95"/>
  <c r="AM783" i="95"/>
  <c r="AM761" i="95"/>
  <c r="AL735" i="95"/>
  <c r="AM786" i="95"/>
  <c r="AM758" i="95"/>
  <c r="AL760" i="95"/>
  <c r="AM733" i="95"/>
  <c r="AM757" i="95"/>
  <c r="AM736" i="95"/>
  <c r="AM732" i="95"/>
  <c r="AM966" i="94"/>
  <c r="V498" i="94"/>
  <c r="AL962" i="95"/>
  <c r="AM963" i="94"/>
  <c r="AL963" i="95"/>
  <c r="AM962" i="94"/>
  <c r="AL966" i="95"/>
  <c r="AN707" i="94"/>
  <c r="AM710" i="94"/>
  <c r="AN711" i="94"/>
  <c r="AN708" i="94"/>
  <c r="AM708" i="95"/>
  <c r="AM711" i="95"/>
  <c r="AM707" i="95"/>
  <c r="AL710" i="95"/>
  <c r="AK194" i="95"/>
  <c r="AJ653" i="95"/>
  <c r="AK118" i="95"/>
  <c r="AK270" i="95"/>
  <c r="AD498" i="94"/>
  <c r="AK347" i="95"/>
  <c r="N498" i="94"/>
  <c r="AM270" i="94"/>
  <c r="AK44" i="95"/>
  <c r="R497" i="95"/>
  <c r="I497" i="95"/>
  <c r="AH498" i="94"/>
  <c r="R498" i="94"/>
  <c r="Z498" i="94"/>
  <c r="J498" i="94"/>
  <c r="AC498" i="94"/>
  <c r="M498" i="94"/>
  <c r="AF498" i="94"/>
  <c r="AB498" i="94"/>
  <c r="X498" i="94"/>
  <c r="T498" i="94"/>
  <c r="P498" i="94"/>
  <c r="L498" i="94"/>
  <c r="H498" i="94"/>
  <c r="AG498" i="94"/>
  <c r="Y498" i="94"/>
  <c r="U498" i="94"/>
  <c r="Q498" i="94"/>
  <c r="I498" i="94"/>
  <c r="AI498" i="94"/>
  <c r="AE498" i="94"/>
  <c r="AA498" i="94"/>
  <c r="W498" i="94"/>
  <c r="S498" i="94"/>
  <c r="O498" i="94"/>
  <c r="K498" i="94"/>
  <c r="G498" i="94"/>
  <c r="AB497" i="95"/>
  <c r="K497" i="95"/>
  <c r="U497" i="95"/>
  <c r="AA497" i="95"/>
  <c r="P497" i="95"/>
  <c r="AH497" i="95"/>
  <c r="O497" i="95"/>
  <c r="AE497" i="95"/>
  <c r="L497" i="95"/>
  <c r="V497" i="95"/>
  <c r="Y497" i="95"/>
  <c r="AF497" i="95"/>
  <c r="AD497" i="95"/>
  <c r="N497" i="95"/>
  <c r="AG497" i="95"/>
  <c r="Q497" i="95"/>
  <c r="S497" i="95"/>
  <c r="X497" i="95"/>
  <c r="H497" i="95"/>
  <c r="W497" i="95"/>
  <c r="Z497" i="95"/>
  <c r="J497" i="95"/>
  <c r="AC497" i="95"/>
  <c r="M497" i="95"/>
  <c r="G497" i="95"/>
  <c r="T497" i="95"/>
  <c r="B499" i="94"/>
  <c r="AK499" i="94" s="1"/>
  <c r="F37" i="90"/>
  <c r="B498" i="95"/>
  <c r="AJ498" i="95" s="1"/>
  <c r="J36" i="90"/>
  <c r="AM118" i="94"/>
  <c r="AL348" i="94"/>
  <c r="D195" i="95"/>
  <c r="U44" i="95"/>
  <c r="D348" i="95"/>
  <c r="P44" i="95"/>
  <c r="G44" i="95"/>
  <c r="Z44" i="95"/>
  <c r="D119" i="95"/>
  <c r="S44" i="95"/>
  <c r="W44" i="95"/>
  <c r="D424" i="95"/>
  <c r="B424" i="95" s="1"/>
  <c r="AK424" i="95" s="1"/>
  <c r="V44" i="95"/>
  <c r="J44" i="95"/>
  <c r="AH44" i="95"/>
  <c r="D654" i="95"/>
  <c r="B654" i="95" s="1"/>
  <c r="AG44" i="95"/>
  <c r="Q44" i="95"/>
  <c r="AF44" i="95"/>
  <c r="K44" i="95"/>
  <c r="D45" i="95"/>
  <c r="T44" i="95"/>
  <c r="AI44" i="95"/>
  <c r="N44" i="95"/>
  <c r="L44" i="95"/>
  <c r="I44" i="95"/>
  <c r="R44" i="95"/>
  <c r="X44" i="95"/>
  <c r="D271" i="95"/>
  <c r="AC44" i="95"/>
  <c r="M44" i="95"/>
  <c r="AA44" i="95"/>
  <c r="AB44" i="95"/>
  <c r="AJ44" i="95"/>
  <c r="O44" i="95"/>
  <c r="AD44" i="95"/>
  <c r="H44" i="95"/>
  <c r="Y44" i="95"/>
  <c r="AE44" i="95"/>
  <c r="D575" i="95"/>
  <c r="B575" i="95" s="1"/>
  <c r="AK575" i="95" s="1"/>
  <c r="W194" i="95"/>
  <c r="G194" i="95"/>
  <c r="R194" i="95"/>
  <c r="AB194" i="95"/>
  <c r="AD194" i="95"/>
  <c r="P194" i="95"/>
  <c r="AF194" i="95"/>
  <c r="K194" i="95"/>
  <c r="L194" i="95"/>
  <c r="AI194" i="95"/>
  <c r="S194" i="95"/>
  <c r="AH194" i="95"/>
  <c r="M194" i="95"/>
  <c r="V194" i="95"/>
  <c r="T194" i="95"/>
  <c r="AJ194" i="95"/>
  <c r="U194" i="95"/>
  <c r="AA194" i="95"/>
  <c r="AG194" i="95"/>
  <c r="N194" i="95"/>
  <c r="AE194" i="95"/>
  <c r="O194" i="95"/>
  <c r="AC194" i="95"/>
  <c r="H194" i="95"/>
  <c r="Q194" i="95"/>
  <c r="I194" i="95"/>
  <c r="Y194" i="95"/>
  <c r="J194" i="95"/>
  <c r="X194" i="95"/>
  <c r="Z194" i="95"/>
  <c r="W653" i="95"/>
  <c r="G653" i="95"/>
  <c r="P653" i="95"/>
  <c r="T653" i="95"/>
  <c r="V653" i="95"/>
  <c r="H653" i="95"/>
  <c r="X653" i="95"/>
  <c r="K653" i="95"/>
  <c r="AG653" i="95"/>
  <c r="AB653" i="95"/>
  <c r="S653" i="95"/>
  <c r="AF653" i="95"/>
  <c r="J653" i="95"/>
  <c r="N653" i="95"/>
  <c r="L653" i="95"/>
  <c r="AH653" i="95"/>
  <c r="Q653" i="95"/>
  <c r="U653" i="95"/>
  <c r="R653" i="95"/>
  <c r="AE653" i="95"/>
  <c r="O653" i="95"/>
  <c r="Z653" i="95"/>
  <c r="AD653" i="95"/>
  <c r="I653" i="95"/>
  <c r="AC653" i="95"/>
  <c r="M653" i="95"/>
  <c r="AA653" i="95"/>
  <c r="Y653" i="95"/>
  <c r="AI653" i="95"/>
  <c r="AF118" i="95"/>
  <c r="P118" i="95"/>
  <c r="AC118" i="95"/>
  <c r="G118" i="95"/>
  <c r="J118" i="95"/>
  <c r="I118" i="95"/>
  <c r="N118" i="95"/>
  <c r="K118" i="95"/>
  <c r="AJ118" i="95"/>
  <c r="M118" i="95"/>
  <c r="O118" i="95"/>
  <c r="AB118" i="95"/>
  <c r="L118" i="95"/>
  <c r="W118" i="95"/>
  <c r="AE118" i="95"/>
  <c r="AD118" i="95"/>
  <c r="AI118" i="95"/>
  <c r="AG118" i="95"/>
  <c r="AH118" i="95"/>
  <c r="Q118" i="95"/>
  <c r="S118" i="95"/>
  <c r="D499" i="95"/>
  <c r="X118" i="95"/>
  <c r="H118" i="95"/>
  <c r="R118" i="95"/>
  <c r="Y118" i="95"/>
  <c r="V118" i="95"/>
  <c r="AA118" i="95"/>
  <c r="Z118" i="95"/>
  <c r="T118" i="95"/>
  <c r="U118" i="95"/>
  <c r="I574" i="95"/>
  <c r="M574" i="95"/>
  <c r="Q574" i="95"/>
  <c r="U574" i="95"/>
  <c r="Y574" i="95"/>
  <c r="AC574" i="95"/>
  <c r="AG574" i="95"/>
  <c r="H574" i="95"/>
  <c r="T574" i="95"/>
  <c r="X574" i="95"/>
  <c r="J574" i="95"/>
  <c r="N574" i="95"/>
  <c r="R574" i="95"/>
  <c r="V574" i="95"/>
  <c r="Z574" i="95"/>
  <c r="AD574" i="95"/>
  <c r="AH574" i="95"/>
  <c r="L574" i="95"/>
  <c r="AB574" i="95"/>
  <c r="G574" i="95"/>
  <c r="K574" i="95"/>
  <c r="O574" i="95"/>
  <c r="S574" i="95"/>
  <c r="W574" i="95"/>
  <c r="AA574" i="95"/>
  <c r="AE574" i="95"/>
  <c r="P574" i="95"/>
  <c r="AF574" i="95"/>
  <c r="AI574" i="95"/>
  <c r="Z270" i="95"/>
  <c r="J270" i="95"/>
  <c r="P270" i="95"/>
  <c r="Y270" i="95"/>
  <c r="AC270" i="95"/>
  <c r="Q270" i="95"/>
  <c r="M270" i="95"/>
  <c r="N270" i="95"/>
  <c r="I270" i="95"/>
  <c r="X270" i="95"/>
  <c r="V270" i="95"/>
  <c r="AF270" i="95"/>
  <c r="K270" i="95"/>
  <c r="T270" i="95"/>
  <c r="S270" i="95"/>
  <c r="G270" i="95"/>
  <c r="AG270" i="95"/>
  <c r="U270" i="95"/>
  <c r="AB270" i="95"/>
  <c r="AH270" i="95"/>
  <c r="R270" i="95"/>
  <c r="AA270" i="95"/>
  <c r="AJ270" i="95"/>
  <c r="O270" i="95"/>
  <c r="H270" i="95"/>
  <c r="AI270" i="95"/>
  <c r="W270" i="95"/>
  <c r="AD270" i="95"/>
  <c r="AE270" i="95"/>
  <c r="L270" i="95"/>
  <c r="J423" i="95"/>
  <c r="N423" i="95"/>
  <c r="R423" i="95"/>
  <c r="V423" i="95"/>
  <c r="Z423" i="95"/>
  <c r="AD423" i="95"/>
  <c r="AH423" i="95"/>
  <c r="M423" i="95"/>
  <c r="U423" i="95"/>
  <c r="AG423" i="95"/>
  <c r="G423" i="95"/>
  <c r="K423" i="95"/>
  <c r="O423" i="95"/>
  <c r="S423" i="95"/>
  <c r="W423" i="95"/>
  <c r="AA423" i="95"/>
  <c r="AE423" i="95"/>
  <c r="AI423" i="95"/>
  <c r="H423" i="95"/>
  <c r="Y423" i="95"/>
  <c r="I423" i="95"/>
  <c r="L423" i="95"/>
  <c r="P423" i="95"/>
  <c r="T423" i="95"/>
  <c r="X423" i="95"/>
  <c r="AB423" i="95"/>
  <c r="AF423" i="95"/>
  <c r="Q423" i="95"/>
  <c r="AC423" i="95"/>
  <c r="I498" i="95"/>
  <c r="I347" i="95"/>
  <c r="L347" i="95"/>
  <c r="P347" i="95"/>
  <c r="T347" i="95"/>
  <c r="X347" i="95"/>
  <c r="AB347" i="95"/>
  <c r="AF347" i="95"/>
  <c r="O347" i="95"/>
  <c r="AA347" i="95"/>
  <c r="AE347" i="95"/>
  <c r="H347" i="95"/>
  <c r="M347" i="95"/>
  <c r="Q347" i="95"/>
  <c r="U347" i="95"/>
  <c r="Y347" i="95"/>
  <c r="AC347" i="95"/>
  <c r="AG347" i="95"/>
  <c r="W347" i="95"/>
  <c r="J347" i="95"/>
  <c r="N347" i="95"/>
  <c r="R347" i="95"/>
  <c r="V347" i="95"/>
  <c r="Z347" i="95"/>
  <c r="AD347" i="95"/>
  <c r="AH347" i="95"/>
  <c r="G347" i="95"/>
  <c r="K347" i="95"/>
  <c r="S347" i="95"/>
  <c r="AI347" i="95"/>
  <c r="AJ347" i="95"/>
  <c r="AL118" i="95"/>
  <c r="AL340" i="95"/>
  <c r="AL324" i="95"/>
  <c r="AL339" i="95"/>
  <c r="AL318" i="95"/>
  <c r="AL319" i="95"/>
  <c r="AL325" i="95"/>
  <c r="AL337" i="95"/>
  <c r="AL343" i="95"/>
  <c r="AL239" i="95"/>
  <c r="AL165" i="95"/>
  <c r="AL240" i="95"/>
  <c r="AL164" i="95"/>
  <c r="AL91" i="95"/>
  <c r="AL93" i="95"/>
  <c r="AL246" i="95"/>
  <c r="AL248" i="95"/>
  <c r="AL175" i="95"/>
  <c r="AL177" i="95"/>
  <c r="AL102" i="95"/>
  <c r="AL103" i="95"/>
  <c r="AL105" i="95"/>
  <c r="AL258" i="95"/>
  <c r="AL259" i="95"/>
  <c r="AL108" i="95"/>
  <c r="AL261" i="95"/>
  <c r="AL110" i="95"/>
  <c r="AL264" i="95"/>
  <c r="AL265" i="95"/>
  <c r="AL114" i="95"/>
  <c r="AL267" i="95"/>
  <c r="AL192" i="95"/>
  <c r="AL194" i="95"/>
  <c r="AL44" i="95"/>
  <c r="AL323" i="95"/>
  <c r="AL7" i="95"/>
  <c r="AL166" i="95"/>
  <c r="AL172" i="95"/>
  <c r="AL253" i="95"/>
  <c r="AL109" i="95"/>
  <c r="AL188" i="95"/>
  <c r="AL268" i="95"/>
  <c r="AL269" i="95"/>
  <c r="AL336" i="95"/>
  <c r="AL320" i="95"/>
  <c r="AL334" i="95"/>
  <c r="AL341" i="95"/>
  <c r="AL346" i="95"/>
  <c r="AL317" i="95"/>
  <c r="AL330" i="95"/>
  <c r="AL342" i="95"/>
  <c r="AL322" i="95"/>
  <c r="AL163" i="95"/>
  <c r="AL89" i="95"/>
  <c r="AL167" i="95"/>
  <c r="AL92" i="95"/>
  <c r="AL244" i="95"/>
  <c r="AL169" i="95"/>
  <c r="AL94" i="95"/>
  <c r="AL95" i="95"/>
  <c r="AL96" i="95"/>
  <c r="AL173" i="95"/>
  <c r="AL250" i="95"/>
  <c r="AL99" i="95"/>
  <c r="AL252" i="95"/>
  <c r="AL101" i="95"/>
  <c r="AL180" i="95"/>
  <c r="AL182" i="95"/>
  <c r="AL260" i="95"/>
  <c r="AL262" i="95"/>
  <c r="AL111" i="95"/>
  <c r="AL115" i="95"/>
  <c r="AL116" i="95"/>
  <c r="AL328" i="95"/>
  <c r="AL326" i="95"/>
  <c r="AL87" i="95"/>
  <c r="AL90" i="95"/>
  <c r="AL245" i="95"/>
  <c r="AL171" i="95"/>
  <c r="AL97" i="95"/>
  <c r="AL176" i="95"/>
  <c r="AL179" i="95"/>
  <c r="AL181" i="95"/>
  <c r="AL183" i="95"/>
  <c r="AL113" i="95"/>
  <c r="AL266" i="95"/>
  <c r="AL193" i="95"/>
  <c r="AL270" i="95"/>
  <c r="AL332" i="95"/>
  <c r="AL316" i="95"/>
  <c r="AL329" i="95"/>
  <c r="AL333" i="95"/>
  <c r="AL338" i="95"/>
  <c r="AM9" i="95"/>
  <c r="AL88" i="95"/>
  <c r="AL335" i="95"/>
  <c r="AL327" i="95"/>
  <c r="AL242" i="95"/>
  <c r="AL241" i="95"/>
  <c r="AL243" i="95"/>
  <c r="AL170" i="95"/>
  <c r="AL247" i="95"/>
  <c r="AL249" i="95"/>
  <c r="AL174" i="95"/>
  <c r="AL251" i="95"/>
  <c r="AL100" i="95"/>
  <c r="AL254" i="95"/>
  <c r="AL255" i="95"/>
  <c r="AL256" i="95"/>
  <c r="AL257" i="95"/>
  <c r="AL106" i="95"/>
  <c r="AL107" i="95"/>
  <c r="AL185" i="95"/>
  <c r="AL186" i="95"/>
  <c r="AL187" i="95"/>
  <c r="AL112" i="95"/>
  <c r="AL189" i="95"/>
  <c r="AL190" i="95"/>
  <c r="AL117" i="95"/>
  <c r="AL344" i="95"/>
  <c r="AL345" i="95"/>
  <c r="AL331" i="95"/>
  <c r="AL321" i="95"/>
  <c r="AL168" i="95"/>
  <c r="AL98" i="95"/>
  <c r="AL178" i="95"/>
  <c r="AL104" i="95"/>
  <c r="AL184" i="95"/>
  <c r="AL263" i="95"/>
  <c r="AL191" i="95"/>
  <c r="AK487" i="95"/>
  <c r="AK471" i="95"/>
  <c r="AK488" i="95"/>
  <c r="AK472" i="95"/>
  <c r="AK478" i="95"/>
  <c r="AK485" i="95"/>
  <c r="AK469" i="95"/>
  <c r="AK476" i="95"/>
  <c r="AK482" i="95"/>
  <c r="AK473" i="95"/>
  <c r="AK483" i="95"/>
  <c r="AK484" i="95"/>
  <c r="AK468" i="95"/>
  <c r="AK490" i="95"/>
  <c r="AK474" i="95"/>
  <c r="AK481" i="95"/>
  <c r="AK475" i="95"/>
  <c r="AK653" i="95"/>
  <c r="AK479" i="95"/>
  <c r="AK480" i="95"/>
  <c r="AK423" i="95"/>
  <c r="AK486" i="95"/>
  <c r="AK470" i="95"/>
  <c r="AK477" i="95"/>
  <c r="AK491" i="95"/>
  <c r="AK489" i="95"/>
  <c r="AM194" i="94"/>
  <c r="G575" i="94"/>
  <c r="H575" i="94"/>
  <c r="I575" i="94"/>
  <c r="J575" i="94"/>
  <c r="K575" i="94"/>
  <c r="L575" i="94"/>
  <c r="M575" i="94"/>
  <c r="N575" i="94"/>
  <c r="O575" i="94"/>
  <c r="P575" i="94"/>
  <c r="Q575" i="94"/>
  <c r="R575" i="94"/>
  <c r="S575" i="94"/>
  <c r="T575" i="94"/>
  <c r="U575" i="94"/>
  <c r="V575" i="94"/>
  <c r="W575" i="94"/>
  <c r="X575" i="94"/>
  <c r="Y575" i="94"/>
  <c r="Z575" i="94"/>
  <c r="AA575" i="94"/>
  <c r="AB575" i="94"/>
  <c r="AC575" i="94"/>
  <c r="AD575" i="94"/>
  <c r="AE575" i="94"/>
  <c r="AF575" i="94"/>
  <c r="AG575" i="94"/>
  <c r="AH575" i="94"/>
  <c r="AI575" i="94"/>
  <c r="AJ575" i="94"/>
  <c r="AK575" i="94"/>
  <c r="G348" i="94"/>
  <c r="H348" i="94"/>
  <c r="I348" i="94"/>
  <c r="J348" i="94"/>
  <c r="K348" i="94"/>
  <c r="L348" i="94"/>
  <c r="M348" i="94"/>
  <c r="N348" i="94"/>
  <c r="O348" i="94"/>
  <c r="P348" i="94"/>
  <c r="Q348" i="94"/>
  <c r="R348" i="94"/>
  <c r="S348" i="94"/>
  <c r="T348" i="94"/>
  <c r="U348" i="94"/>
  <c r="V348" i="94"/>
  <c r="W348" i="94"/>
  <c r="X348" i="94"/>
  <c r="Y348" i="94"/>
  <c r="Z348" i="94"/>
  <c r="AA348" i="94"/>
  <c r="AB348" i="94"/>
  <c r="AC348" i="94"/>
  <c r="AD348" i="94"/>
  <c r="AE348" i="94"/>
  <c r="AF348" i="94"/>
  <c r="AG348" i="94"/>
  <c r="AH348" i="94"/>
  <c r="AI348" i="94"/>
  <c r="AJ348" i="94"/>
  <c r="AK348" i="94"/>
  <c r="G424" i="94"/>
  <c r="H424" i="94"/>
  <c r="I424" i="94"/>
  <c r="J424" i="94"/>
  <c r="K424" i="94"/>
  <c r="L424" i="94"/>
  <c r="M424" i="94"/>
  <c r="N424" i="94"/>
  <c r="O424" i="94"/>
  <c r="P424" i="94"/>
  <c r="Q424" i="94"/>
  <c r="R424" i="94"/>
  <c r="S424" i="94"/>
  <c r="T424" i="94"/>
  <c r="U424" i="94"/>
  <c r="V424" i="94"/>
  <c r="W424" i="94"/>
  <c r="X424" i="94"/>
  <c r="Y424" i="94"/>
  <c r="Z424" i="94"/>
  <c r="AA424" i="94"/>
  <c r="AB424" i="94"/>
  <c r="AC424" i="94"/>
  <c r="AD424" i="94"/>
  <c r="AE424" i="94"/>
  <c r="AF424" i="94"/>
  <c r="AG424" i="94"/>
  <c r="AH424" i="94"/>
  <c r="AI424" i="94"/>
  <c r="AJ424" i="94"/>
  <c r="AL489" i="94"/>
  <c r="AL485" i="94"/>
  <c r="AL481" i="94"/>
  <c r="AL477" i="94"/>
  <c r="AL473" i="94"/>
  <c r="AL469" i="94"/>
  <c r="AL488" i="94"/>
  <c r="AL484" i="94"/>
  <c r="AL480" i="94"/>
  <c r="AL476" i="94"/>
  <c r="AL472" i="94"/>
  <c r="AL468" i="94"/>
  <c r="AL491" i="94"/>
  <c r="AL487" i="94"/>
  <c r="AL483" i="94"/>
  <c r="AL479" i="94"/>
  <c r="AL475" i="94"/>
  <c r="AL471" i="94"/>
  <c r="AL424" i="94"/>
  <c r="AL490" i="94"/>
  <c r="AL486" i="94"/>
  <c r="AL482" i="94"/>
  <c r="AL478" i="94"/>
  <c r="AL474" i="94"/>
  <c r="AL470" i="94"/>
  <c r="AK271" i="94"/>
  <c r="AG271" i="94"/>
  <c r="AC271" i="94"/>
  <c r="Y271" i="94"/>
  <c r="U271" i="94"/>
  <c r="Q271" i="94"/>
  <c r="M271" i="94"/>
  <c r="I271" i="94"/>
  <c r="AJ271" i="94"/>
  <c r="AF271" i="94"/>
  <c r="AB271" i="94"/>
  <c r="X271" i="94"/>
  <c r="T271" i="94"/>
  <c r="P271" i="94"/>
  <c r="L271" i="94"/>
  <c r="H271" i="94"/>
  <c r="AM271" i="94"/>
  <c r="AI271" i="94"/>
  <c r="AE271" i="94"/>
  <c r="AA271" i="94"/>
  <c r="W271" i="94"/>
  <c r="S271" i="94"/>
  <c r="O271" i="94"/>
  <c r="K271" i="94"/>
  <c r="G271" i="94"/>
  <c r="AD271" i="94"/>
  <c r="N271" i="94"/>
  <c r="Z271" i="94"/>
  <c r="J271" i="94"/>
  <c r="AL271" i="94"/>
  <c r="V271" i="94"/>
  <c r="AH271" i="94"/>
  <c r="R271" i="94"/>
  <c r="D500" i="94"/>
  <c r="AL119" i="94"/>
  <c r="AH119" i="94"/>
  <c r="AD119" i="94"/>
  <c r="Z119" i="94"/>
  <c r="V119" i="94"/>
  <c r="R119" i="94"/>
  <c r="N119" i="94"/>
  <c r="J119" i="94"/>
  <c r="AK119" i="94"/>
  <c r="AG119" i="94"/>
  <c r="AC119" i="94"/>
  <c r="Y119" i="94"/>
  <c r="U119" i="94"/>
  <c r="Q119" i="94"/>
  <c r="M119" i="94"/>
  <c r="I119" i="94"/>
  <c r="AJ119" i="94"/>
  <c r="AF119" i="94"/>
  <c r="AB119" i="94"/>
  <c r="X119" i="94"/>
  <c r="T119" i="94"/>
  <c r="P119" i="94"/>
  <c r="L119" i="94"/>
  <c r="H119" i="94"/>
  <c r="AI119" i="94"/>
  <c r="S119" i="94"/>
  <c r="AE119" i="94"/>
  <c r="O119" i="94"/>
  <c r="AA119" i="94"/>
  <c r="K119" i="94"/>
  <c r="AM119" i="94"/>
  <c r="W119" i="94"/>
  <c r="G119" i="94"/>
  <c r="AK654" i="94"/>
  <c r="AG654" i="94"/>
  <c r="AC654" i="94"/>
  <c r="Y654" i="94"/>
  <c r="U654" i="94"/>
  <c r="Q654" i="94"/>
  <c r="M654" i="94"/>
  <c r="I654" i="94"/>
  <c r="AI654" i="94"/>
  <c r="AE654" i="94"/>
  <c r="AA654" i="94"/>
  <c r="W654" i="94"/>
  <c r="S654" i="94"/>
  <c r="O654" i="94"/>
  <c r="K654" i="94"/>
  <c r="G654" i="94"/>
  <c r="AJ654" i="94"/>
  <c r="AB654" i="94"/>
  <c r="T654" i="94"/>
  <c r="L654" i="94"/>
  <c r="AH654" i="94"/>
  <c r="Z654" i="94"/>
  <c r="R654" i="94"/>
  <c r="J654" i="94"/>
  <c r="AF654" i="94"/>
  <c r="X654" i="94"/>
  <c r="P654" i="94"/>
  <c r="H654" i="94"/>
  <c r="V654" i="94"/>
  <c r="N654" i="94"/>
  <c r="AL654" i="94"/>
  <c r="AD654" i="94"/>
  <c r="AM346" i="94"/>
  <c r="AM342" i="94"/>
  <c r="AM344" i="94"/>
  <c r="AM340" i="94"/>
  <c r="AM336" i="94"/>
  <c r="AM332" i="94"/>
  <c r="AM328" i="94"/>
  <c r="AM324" i="94"/>
  <c r="AM320" i="94"/>
  <c r="AM316" i="94"/>
  <c r="AM345" i="94"/>
  <c r="AM337" i="94"/>
  <c r="AM331" i="94"/>
  <c r="AM326" i="94"/>
  <c r="AM321" i="94"/>
  <c r="AM343" i="94"/>
  <c r="AM335" i="94"/>
  <c r="AM330" i="94"/>
  <c r="AM325" i="94"/>
  <c r="AM319" i="94"/>
  <c r="AM341" i="94"/>
  <c r="AM339" i="94"/>
  <c r="AM334" i="94"/>
  <c r="AM329" i="94"/>
  <c r="AM323" i="94"/>
  <c r="AM318" i="94"/>
  <c r="AM347" i="94"/>
  <c r="AM322" i="94"/>
  <c r="AM338" i="94"/>
  <c r="AM317" i="94"/>
  <c r="AM333" i="94"/>
  <c r="AM327" i="94"/>
  <c r="AN9" i="94"/>
  <c r="AM7" i="94"/>
  <c r="AM240" i="94"/>
  <c r="AM87" i="94"/>
  <c r="AM163" i="94"/>
  <c r="AM239" i="94"/>
  <c r="AM164" i="94"/>
  <c r="AM88" i="94"/>
  <c r="AM165" i="94"/>
  <c r="AM89" i="94"/>
  <c r="AM241" i="94"/>
  <c r="AM242" i="94"/>
  <c r="AM166" i="94"/>
  <c r="AM90" i="94"/>
  <c r="AM91" i="94"/>
  <c r="AM167" i="94"/>
  <c r="AM243" i="94"/>
  <c r="AM92" i="94"/>
  <c r="AM244" i="94"/>
  <c r="AM168" i="94"/>
  <c r="AM169" i="94"/>
  <c r="AM245" i="94"/>
  <c r="AM93" i="94"/>
  <c r="AM170" i="94"/>
  <c r="AM94" i="94"/>
  <c r="AM246" i="94"/>
  <c r="AM247" i="94"/>
  <c r="AM171" i="94"/>
  <c r="AM95" i="94"/>
  <c r="AM172" i="94"/>
  <c r="AM96" i="94"/>
  <c r="AM248" i="94"/>
  <c r="AM97" i="94"/>
  <c r="AM249" i="94"/>
  <c r="AM173" i="94"/>
  <c r="AM98" i="94"/>
  <c r="AM174" i="94"/>
  <c r="AM250" i="94"/>
  <c r="AM251" i="94"/>
  <c r="AM175" i="94"/>
  <c r="AM99" i="94"/>
  <c r="AM176" i="94"/>
  <c r="AM100" i="94"/>
  <c r="AM252" i="94"/>
  <c r="AM177" i="94"/>
  <c r="AM253" i="94"/>
  <c r="AM101" i="94"/>
  <c r="AM102" i="94"/>
  <c r="AM178" i="94"/>
  <c r="AM254" i="94"/>
  <c r="AM179" i="94"/>
  <c r="AM255" i="94"/>
  <c r="AM103" i="94"/>
  <c r="AM256" i="94"/>
  <c r="AM104" i="94"/>
  <c r="AM180" i="94"/>
  <c r="AM257" i="94"/>
  <c r="AM105" i="94"/>
  <c r="AM181" i="94"/>
  <c r="AM258" i="94"/>
  <c r="AM182" i="94"/>
  <c r="AM106" i="94"/>
  <c r="AM259" i="94"/>
  <c r="AM183" i="94"/>
  <c r="AM107" i="94"/>
  <c r="AM260" i="94"/>
  <c r="AM184" i="94"/>
  <c r="AM108" i="94"/>
  <c r="AM109" i="94"/>
  <c r="AM185" i="94"/>
  <c r="AM261" i="94"/>
  <c r="AM262" i="94"/>
  <c r="AM110" i="94"/>
  <c r="AM186" i="94"/>
  <c r="AM187" i="94"/>
  <c r="AM263" i="94"/>
  <c r="AM111" i="94"/>
  <c r="AM112" i="94"/>
  <c r="AM188" i="94"/>
  <c r="AM264" i="94"/>
  <c r="AM113" i="94"/>
  <c r="AM189" i="94"/>
  <c r="AM265" i="94"/>
  <c r="AM266" i="94"/>
  <c r="AM190" i="94"/>
  <c r="AM114" i="94"/>
  <c r="AM267" i="94"/>
  <c r="AM191" i="94"/>
  <c r="AM115" i="94"/>
  <c r="AM192" i="94"/>
  <c r="AM268" i="94"/>
  <c r="AM116" i="94"/>
  <c r="AM193" i="94"/>
  <c r="AM269" i="94"/>
  <c r="AM117" i="94"/>
  <c r="D655" i="94"/>
  <c r="B655" i="94" s="1"/>
  <c r="D425" i="94"/>
  <c r="B425" i="94" s="1"/>
  <c r="AL425" i="94" s="1"/>
  <c r="D196" i="94"/>
  <c r="D349" i="94"/>
  <c r="D120" i="94"/>
  <c r="AL45" i="94"/>
  <c r="AH45" i="94"/>
  <c r="AD45" i="94"/>
  <c r="Z45" i="94"/>
  <c r="V45" i="94"/>
  <c r="R45" i="94"/>
  <c r="N45" i="94"/>
  <c r="J45" i="94"/>
  <c r="D272" i="94"/>
  <c r="D46" i="94"/>
  <c r="AJ45" i="94"/>
  <c r="AF45" i="94"/>
  <c r="AB45" i="94"/>
  <c r="X45" i="94"/>
  <c r="T45" i="94"/>
  <c r="P45" i="94"/>
  <c r="L45" i="94"/>
  <c r="H45" i="94"/>
  <c r="AI45" i="94"/>
  <c r="AA45" i="94"/>
  <c r="S45" i="94"/>
  <c r="K45" i="94"/>
  <c r="AK45" i="94"/>
  <c r="M45" i="94"/>
  <c r="AG45" i="94"/>
  <c r="Y45" i="94"/>
  <c r="Q45" i="94"/>
  <c r="I45" i="94"/>
  <c r="AC45" i="94"/>
  <c r="AM45" i="94"/>
  <c r="AE45" i="94"/>
  <c r="W45" i="94"/>
  <c r="O45" i="94"/>
  <c r="G45" i="94"/>
  <c r="U45" i="94"/>
  <c r="D576" i="94"/>
  <c r="B576" i="94" s="1"/>
  <c r="AL195" i="94"/>
  <c r="AH195" i="94"/>
  <c r="AD195" i="94"/>
  <c r="Z195" i="94"/>
  <c r="V195" i="94"/>
  <c r="R195" i="94"/>
  <c r="N195" i="94"/>
  <c r="J195" i="94"/>
  <c r="AJ195" i="94"/>
  <c r="AF195" i="94"/>
  <c r="AB195" i="94"/>
  <c r="X195" i="94"/>
  <c r="T195" i="94"/>
  <c r="P195" i="94"/>
  <c r="L195" i="94"/>
  <c r="H195" i="94"/>
  <c r="AM195" i="94"/>
  <c r="AE195" i="94"/>
  <c r="W195" i="94"/>
  <c r="O195" i="94"/>
  <c r="G195" i="94"/>
  <c r="AK195" i="94"/>
  <c r="AC195" i="94"/>
  <c r="U195" i="94"/>
  <c r="M195" i="94"/>
  <c r="AI195" i="94"/>
  <c r="AA195" i="94"/>
  <c r="S195" i="94"/>
  <c r="K195" i="94"/>
  <c r="Q195" i="94"/>
  <c r="I195" i="94"/>
  <c r="AG195" i="94"/>
  <c r="Y195" i="94"/>
  <c r="AD152" i="91"/>
  <c r="AE5" i="92"/>
  <c r="AH151" i="91"/>
  <c r="AI4" i="92"/>
  <c r="AO932" i="94" l="1"/>
  <c r="AO936" i="94"/>
  <c r="AO933" i="94"/>
  <c r="AO911" i="94"/>
  <c r="AO907" i="94"/>
  <c r="AO908" i="94"/>
  <c r="AO886" i="94"/>
  <c r="AO882" i="94"/>
  <c r="AO858" i="94"/>
  <c r="AO883" i="94"/>
  <c r="AO857" i="94"/>
  <c r="AO861" i="94"/>
  <c r="AO833" i="94"/>
  <c r="AO836" i="94"/>
  <c r="AO832" i="94"/>
  <c r="AO808" i="94"/>
  <c r="AO807" i="94"/>
  <c r="AO786" i="94"/>
  <c r="AO757" i="94"/>
  <c r="AN785" i="94"/>
  <c r="AO782" i="94"/>
  <c r="AO758" i="94"/>
  <c r="AN760" i="94"/>
  <c r="AO736" i="94"/>
  <c r="AO811" i="94"/>
  <c r="AO783" i="94"/>
  <c r="AN735" i="94"/>
  <c r="AO761" i="94"/>
  <c r="AO732" i="94"/>
  <c r="AO733" i="94"/>
  <c r="AN932" i="95"/>
  <c r="AN933" i="95"/>
  <c r="AN907" i="95"/>
  <c r="AN936" i="95"/>
  <c r="AN911" i="95"/>
  <c r="AN882" i="95"/>
  <c r="AN908" i="95"/>
  <c r="AN883" i="95"/>
  <c r="AN833" i="95"/>
  <c r="AN857" i="95"/>
  <c r="AN886" i="95"/>
  <c r="AN858" i="95"/>
  <c r="AN832" i="95"/>
  <c r="AN811" i="95"/>
  <c r="AN861" i="95"/>
  <c r="AN836" i="95"/>
  <c r="AN808" i="95"/>
  <c r="AN786" i="95"/>
  <c r="AN782" i="95"/>
  <c r="AM785" i="95"/>
  <c r="AN807" i="95"/>
  <c r="AN757" i="95"/>
  <c r="AN736" i="95"/>
  <c r="AN783" i="95"/>
  <c r="AN761" i="95"/>
  <c r="AM735" i="95"/>
  <c r="AN758" i="95"/>
  <c r="AM760" i="95"/>
  <c r="AN733" i="95"/>
  <c r="AN732" i="95"/>
  <c r="AN966" i="94"/>
  <c r="AN963" i="94"/>
  <c r="AN962" i="94"/>
  <c r="AM963" i="95"/>
  <c r="AM962" i="95"/>
  <c r="AM966" i="95"/>
  <c r="AO708" i="94"/>
  <c r="AN710" i="94"/>
  <c r="AO711" i="94"/>
  <c r="AO707" i="94"/>
  <c r="AN707" i="95"/>
  <c r="AM710" i="95"/>
  <c r="AN708" i="95"/>
  <c r="AN711" i="95"/>
  <c r="AL271" i="95"/>
  <c r="AL119" i="95"/>
  <c r="AK654" i="95"/>
  <c r="AL348" i="95"/>
  <c r="AL45" i="95"/>
  <c r="L499" i="94"/>
  <c r="AG499" i="94"/>
  <c r="T499" i="94"/>
  <c r="Z499" i="94"/>
  <c r="AG498" i="95"/>
  <c r="AF499" i="94"/>
  <c r="AJ499" i="94"/>
  <c r="AB499" i="94"/>
  <c r="U499" i="94"/>
  <c r="N499" i="94"/>
  <c r="Y499" i="94"/>
  <c r="Q499" i="94"/>
  <c r="J499" i="94"/>
  <c r="AD499" i="94"/>
  <c r="V499" i="94"/>
  <c r="P499" i="94"/>
  <c r="I499" i="94"/>
  <c r="Q498" i="95"/>
  <c r="N498" i="95"/>
  <c r="X498" i="95"/>
  <c r="AI498" i="95"/>
  <c r="AD498" i="95"/>
  <c r="S498" i="95"/>
  <c r="Z498" i="95"/>
  <c r="M498" i="95"/>
  <c r="K498" i="95"/>
  <c r="V498" i="95"/>
  <c r="AA498" i="95"/>
  <c r="Y498" i="95"/>
  <c r="H498" i="95"/>
  <c r="AF498" i="95"/>
  <c r="P498" i="95"/>
  <c r="AE498" i="95"/>
  <c r="J498" i="95"/>
  <c r="AC498" i="95"/>
  <c r="G498" i="95"/>
  <c r="T498" i="95"/>
  <c r="AH498" i="95"/>
  <c r="R498" i="95"/>
  <c r="O498" i="95"/>
  <c r="U498" i="95"/>
  <c r="W498" i="95"/>
  <c r="AB498" i="95"/>
  <c r="L498" i="95"/>
  <c r="AH499" i="94"/>
  <c r="AC499" i="94"/>
  <c r="X499" i="94"/>
  <c r="R499" i="94"/>
  <c r="M499" i="94"/>
  <c r="H499" i="94"/>
  <c r="B500" i="94"/>
  <c r="G500" i="94" s="1"/>
  <c r="F38" i="90"/>
  <c r="AI499" i="94"/>
  <c r="AE499" i="94"/>
  <c r="AA499" i="94"/>
  <c r="W499" i="94"/>
  <c r="S499" i="94"/>
  <c r="O499" i="94"/>
  <c r="K499" i="94"/>
  <c r="G499" i="94"/>
  <c r="B499" i="95"/>
  <c r="AK499" i="95" s="1"/>
  <c r="J37" i="90"/>
  <c r="D576" i="95"/>
  <c r="B576" i="95" s="1"/>
  <c r="AL576" i="95" s="1"/>
  <c r="W195" i="95"/>
  <c r="G195" i="95"/>
  <c r="R195" i="95"/>
  <c r="AB195" i="95"/>
  <c r="AD195" i="95"/>
  <c r="Z195" i="95"/>
  <c r="N195" i="95"/>
  <c r="K195" i="95"/>
  <c r="AG195" i="95"/>
  <c r="AK195" i="95"/>
  <c r="AI195" i="95"/>
  <c r="S195" i="95"/>
  <c r="AH195" i="95"/>
  <c r="M195" i="95"/>
  <c r="V195" i="95"/>
  <c r="T195" i="95"/>
  <c r="P195" i="95"/>
  <c r="AF195" i="95"/>
  <c r="X195" i="95"/>
  <c r="Y195" i="95"/>
  <c r="AE195" i="95"/>
  <c r="O195" i="95"/>
  <c r="AC195" i="95"/>
  <c r="H195" i="95"/>
  <c r="Q195" i="95"/>
  <c r="I195" i="95"/>
  <c r="AJ195" i="95"/>
  <c r="U195" i="95"/>
  <c r="AA195" i="95"/>
  <c r="L195" i="95"/>
  <c r="J195" i="95"/>
  <c r="AM349" i="94"/>
  <c r="AL195" i="95"/>
  <c r="G499" i="95"/>
  <c r="Z271" i="95"/>
  <c r="J271" i="95"/>
  <c r="P271" i="95"/>
  <c r="Y271" i="95"/>
  <c r="AC271" i="95"/>
  <c r="Q271" i="95"/>
  <c r="M271" i="95"/>
  <c r="AD271" i="95"/>
  <c r="AE271" i="95"/>
  <c r="X271" i="95"/>
  <c r="L271" i="95"/>
  <c r="V271" i="95"/>
  <c r="AF271" i="95"/>
  <c r="K271" i="95"/>
  <c r="T271" i="95"/>
  <c r="S271" i="95"/>
  <c r="G271" i="95"/>
  <c r="AG271" i="95"/>
  <c r="N271" i="95"/>
  <c r="I271" i="95"/>
  <c r="AH271" i="95"/>
  <c r="R271" i="95"/>
  <c r="AA271" i="95"/>
  <c r="AJ271" i="95"/>
  <c r="O271" i="95"/>
  <c r="H271" i="95"/>
  <c r="AI271" i="95"/>
  <c r="W271" i="95"/>
  <c r="U271" i="95"/>
  <c r="AB271" i="95"/>
  <c r="AK271" i="95"/>
  <c r="D655" i="95"/>
  <c r="B655" i="95" s="1"/>
  <c r="AH45" i="95"/>
  <c r="R45" i="95"/>
  <c r="AB45" i="95"/>
  <c r="G45" i="95"/>
  <c r="H45" i="95"/>
  <c r="U45" i="95"/>
  <c r="D46" i="95"/>
  <c r="T45" i="95"/>
  <c r="S45" i="95"/>
  <c r="V45" i="95"/>
  <c r="M45" i="95"/>
  <c r="AA45" i="95"/>
  <c r="AC45" i="95"/>
  <c r="D349" i="95"/>
  <c r="AD45" i="95"/>
  <c r="N45" i="95"/>
  <c r="W45" i="95"/>
  <c r="AI45" i="95"/>
  <c r="D425" i="95"/>
  <c r="B425" i="95" s="1"/>
  <c r="AL425" i="95" s="1"/>
  <c r="P45" i="95"/>
  <c r="AJ45" i="95"/>
  <c r="O45" i="95"/>
  <c r="AG45" i="95"/>
  <c r="D120" i="95"/>
  <c r="D272" i="95"/>
  <c r="Z45" i="95"/>
  <c r="J45" i="95"/>
  <c r="Q45" i="95"/>
  <c r="X45" i="95"/>
  <c r="AF45" i="95"/>
  <c r="K45" i="95"/>
  <c r="AE45" i="95"/>
  <c r="I45" i="95"/>
  <c r="D196" i="95"/>
  <c r="L45" i="95"/>
  <c r="Y45" i="95"/>
  <c r="AK45" i="95"/>
  <c r="AB119" i="95"/>
  <c r="L119" i="95"/>
  <c r="W119" i="95"/>
  <c r="AE119" i="95"/>
  <c r="AD119" i="95"/>
  <c r="AI119" i="95"/>
  <c r="AG119" i="95"/>
  <c r="AF119" i="95"/>
  <c r="G119" i="95"/>
  <c r="J119" i="95"/>
  <c r="N119" i="95"/>
  <c r="D500" i="95"/>
  <c r="X119" i="95"/>
  <c r="H119" i="95"/>
  <c r="R119" i="95"/>
  <c r="Y119" i="95"/>
  <c r="V119" i="95"/>
  <c r="AA119" i="95"/>
  <c r="Z119" i="95"/>
  <c r="AC119" i="95"/>
  <c r="K119" i="95"/>
  <c r="AJ119" i="95"/>
  <c r="T119" i="95"/>
  <c r="AH119" i="95"/>
  <c r="M119" i="95"/>
  <c r="Q119" i="95"/>
  <c r="O119" i="95"/>
  <c r="U119" i="95"/>
  <c r="S119" i="95"/>
  <c r="P119" i="95"/>
  <c r="I119" i="95"/>
  <c r="AK119" i="95"/>
  <c r="J348" i="95"/>
  <c r="N348" i="95"/>
  <c r="R348" i="95"/>
  <c r="V348" i="95"/>
  <c r="Z348" i="95"/>
  <c r="AD348" i="95"/>
  <c r="AH348" i="95"/>
  <c r="Q348" i="95"/>
  <c r="AC348" i="95"/>
  <c r="AG348" i="95"/>
  <c r="I348" i="95"/>
  <c r="K348" i="95"/>
  <c r="O348" i="95"/>
  <c r="S348" i="95"/>
  <c r="W348" i="95"/>
  <c r="AA348" i="95"/>
  <c r="AE348" i="95"/>
  <c r="AI348" i="95"/>
  <c r="M348" i="95"/>
  <c r="Y348" i="95"/>
  <c r="AK348" i="95"/>
  <c r="G348" i="95"/>
  <c r="L348" i="95"/>
  <c r="P348" i="95"/>
  <c r="T348" i="95"/>
  <c r="X348" i="95"/>
  <c r="AB348" i="95"/>
  <c r="AF348" i="95"/>
  <c r="AJ348" i="95"/>
  <c r="H348" i="95"/>
  <c r="U348" i="95"/>
  <c r="I575" i="95"/>
  <c r="L575" i="95"/>
  <c r="P575" i="95"/>
  <c r="T575" i="95"/>
  <c r="X575" i="95"/>
  <c r="AB575" i="95"/>
  <c r="AF575" i="95"/>
  <c r="K575" i="95"/>
  <c r="S575" i="95"/>
  <c r="AE575" i="95"/>
  <c r="AI575" i="95"/>
  <c r="H575" i="95"/>
  <c r="M575" i="95"/>
  <c r="Q575" i="95"/>
  <c r="U575" i="95"/>
  <c r="Y575" i="95"/>
  <c r="AC575" i="95"/>
  <c r="AG575" i="95"/>
  <c r="G575" i="95"/>
  <c r="W575" i="95"/>
  <c r="J575" i="95"/>
  <c r="N575" i="95"/>
  <c r="R575" i="95"/>
  <c r="V575" i="95"/>
  <c r="Z575" i="95"/>
  <c r="AD575" i="95"/>
  <c r="AH575" i="95"/>
  <c r="O575" i="95"/>
  <c r="AA575" i="95"/>
  <c r="AJ575" i="95"/>
  <c r="AD654" i="95"/>
  <c r="N654" i="95"/>
  <c r="Y654" i="95"/>
  <c r="AI654" i="95"/>
  <c r="M654" i="95"/>
  <c r="K654" i="95"/>
  <c r="AG654" i="95"/>
  <c r="P654" i="95"/>
  <c r="AH654" i="95"/>
  <c r="AE654" i="95"/>
  <c r="I654" i="95"/>
  <c r="U654" i="95"/>
  <c r="G654" i="95"/>
  <c r="Z654" i="95"/>
  <c r="J654" i="95"/>
  <c r="T654" i="95"/>
  <c r="AC654" i="95"/>
  <c r="H654" i="95"/>
  <c r="AB654" i="95"/>
  <c r="L654" i="95"/>
  <c r="V654" i="95"/>
  <c r="AJ654" i="95"/>
  <c r="O654" i="95"/>
  <c r="X654" i="95"/>
  <c r="AF654" i="95"/>
  <c r="Q654" i="95"/>
  <c r="AA654" i="95"/>
  <c r="R654" i="95"/>
  <c r="S654" i="95"/>
  <c r="W654" i="95"/>
  <c r="J424" i="95"/>
  <c r="N424" i="95"/>
  <c r="R424" i="95"/>
  <c r="V424" i="95"/>
  <c r="Z424" i="95"/>
  <c r="AD424" i="95"/>
  <c r="AH424" i="95"/>
  <c r="H424" i="95"/>
  <c r="U424" i="95"/>
  <c r="Y424" i="95"/>
  <c r="AG424" i="95"/>
  <c r="G424" i="95"/>
  <c r="K424" i="95"/>
  <c r="O424" i="95"/>
  <c r="S424" i="95"/>
  <c r="W424" i="95"/>
  <c r="AA424" i="95"/>
  <c r="AE424" i="95"/>
  <c r="AI424" i="95"/>
  <c r="Q424" i="95"/>
  <c r="I424" i="95"/>
  <c r="L424" i="95"/>
  <c r="P424" i="95"/>
  <c r="T424" i="95"/>
  <c r="X424" i="95"/>
  <c r="AB424" i="95"/>
  <c r="AF424" i="95"/>
  <c r="M424" i="95"/>
  <c r="AC424" i="95"/>
  <c r="AJ424" i="95"/>
  <c r="AL486" i="95"/>
  <c r="AL470" i="95"/>
  <c r="AL479" i="95"/>
  <c r="AL489" i="95"/>
  <c r="AL481" i="95"/>
  <c r="AL473" i="95"/>
  <c r="AL654" i="95"/>
  <c r="AL482" i="95"/>
  <c r="AL491" i="95"/>
  <c r="AL475" i="95"/>
  <c r="AL488" i="95"/>
  <c r="AL480" i="95"/>
  <c r="AL472" i="95"/>
  <c r="AL490" i="95"/>
  <c r="AL474" i="95"/>
  <c r="AL483" i="95"/>
  <c r="AL476" i="95"/>
  <c r="AL468" i="95"/>
  <c r="AL424" i="95"/>
  <c r="AL478" i="95"/>
  <c r="AL487" i="95"/>
  <c r="AL471" i="95"/>
  <c r="AL485" i="95"/>
  <c r="AL477" i="95"/>
  <c r="AL469" i="95"/>
  <c r="AL484" i="95"/>
  <c r="AM194" i="95"/>
  <c r="AM119" i="95"/>
  <c r="AM343" i="95"/>
  <c r="AM327" i="95"/>
  <c r="AM338" i="95"/>
  <c r="AM317" i="95"/>
  <c r="AM325" i="95"/>
  <c r="AM330" i="95"/>
  <c r="AM342" i="95"/>
  <c r="AM329" i="95"/>
  <c r="AM320" i="95"/>
  <c r="AM88" i="95"/>
  <c r="AM89" i="95"/>
  <c r="AM91" i="95"/>
  <c r="AM169" i="95"/>
  <c r="AM94" i="95"/>
  <c r="AM95" i="95"/>
  <c r="AM173" i="95"/>
  <c r="AM250" i="95"/>
  <c r="AM251" i="95"/>
  <c r="AM252" i="95"/>
  <c r="AM253" i="95"/>
  <c r="AM102" i="95"/>
  <c r="AM255" i="95"/>
  <c r="AM180" i="95"/>
  <c r="AM257" i="95"/>
  <c r="AM107" i="95"/>
  <c r="AM260" i="95"/>
  <c r="AM261" i="95"/>
  <c r="AM262" i="95"/>
  <c r="AM264" i="95"/>
  <c r="AM189" i="95"/>
  <c r="AM266" i="95"/>
  <c r="AM192" i="95"/>
  <c r="AM269" i="95"/>
  <c r="AM344" i="95"/>
  <c r="AM337" i="95"/>
  <c r="AM334" i="95"/>
  <c r="AM87" i="95"/>
  <c r="AM242" i="95"/>
  <c r="AM247" i="95"/>
  <c r="AM178" i="95"/>
  <c r="AM265" i="95"/>
  <c r="AM267" i="95"/>
  <c r="AM271" i="95"/>
  <c r="AM270" i="95"/>
  <c r="AM339" i="95"/>
  <c r="AM323" i="95"/>
  <c r="AM333" i="95"/>
  <c r="AM346" i="95"/>
  <c r="AM318" i="95"/>
  <c r="AM324" i="95"/>
  <c r="AM321" i="95"/>
  <c r="AM326" i="95"/>
  <c r="AM7" i="95"/>
  <c r="AM90" i="95"/>
  <c r="AM165" i="95"/>
  <c r="AM167" i="95"/>
  <c r="AM168" i="95"/>
  <c r="AM170" i="95"/>
  <c r="AM171" i="95"/>
  <c r="AM172" i="95"/>
  <c r="AM98" i="95"/>
  <c r="AM99" i="95"/>
  <c r="AM100" i="95"/>
  <c r="AM101" i="95"/>
  <c r="AM254" i="95"/>
  <c r="AM179" i="95"/>
  <c r="AM256" i="95"/>
  <c r="AM181" i="95"/>
  <c r="AM182" i="95"/>
  <c r="AM183" i="95"/>
  <c r="AM108" i="95"/>
  <c r="AM109" i="95"/>
  <c r="AM110" i="95"/>
  <c r="AM187" i="95"/>
  <c r="AM113" i="95"/>
  <c r="AM114" i="95"/>
  <c r="AM115" i="95"/>
  <c r="AM116" i="95"/>
  <c r="AM193" i="95"/>
  <c r="AM195" i="95"/>
  <c r="AM347" i="95"/>
  <c r="AM322" i="95"/>
  <c r="AN9" i="95"/>
  <c r="AM164" i="95"/>
  <c r="AM246" i="95"/>
  <c r="AM249" i="95"/>
  <c r="AM176" i="95"/>
  <c r="AM258" i="95"/>
  <c r="AM112" i="95"/>
  <c r="AM190" i="95"/>
  <c r="AM117" i="95"/>
  <c r="AM118" i="95"/>
  <c r="AM45" i="95"/>
  <c r="AM335" i="95"/>
  <c r="AM319" i="95"/>
  <c r="AM328" i="95"/>
  <c r="AM340" i="95"/>
  <c r="AM345" i="95"/>
  <c r="AM316" i="95"/>
  <c r="AM239" i="95"/>
  <c r="AM341" i="95"/>
  <c r="AM166" i="95"/>
  <c r="AM240" i="95"/>
  <c r="AM163" i="95"/>
  <c r="AM243" i="95"/>
  <c r="AM244" i="95"/>
  <c r="AM92" i="95"/>
  <c r="AM245" i="95"/>
  <c r="AM248" i="95"/>
  <c r="AM97" i="95"/>
  <c r="AM174" i="95"/>
  <c r="AM103" i="95"/>
  <c r="AM104" i="95"/>
  <c r="AM105" i="95"/>
  <c r="AM106" i="95"/>
  <c r="AM259" i="95"/>
  <c r="AM184" i="95"/>
  <c r="AM185" i="95"/>
  <c r="AM186" i="95"/>
  <c r="AM263" i="95"/>
  <c r="AM188" i="95"/>
  <c r="AM191" i="95"/>
  <c r="AM331" i="95"/>
  <c r="AM332" i="95"/>
  <c r="AM336" i="95"/>
  <c r="AM241" i="95"/>
  <c r="AM93" i="95"/>
  <c r="AM96" i="95"/>
  <c r="AM175" i="95"/>
  <c r="AM177" i="95"/>
  <c r="AM111" i="95"/>
  <c r="AM268" i="95"/>
  <c r="AN195" i="94"/>
  <c r="D501" i="94"/>
  <c r="AL120" i="94"/>
  <c r="AH120" i="94"/>
  <c r="AD120" i="94"/>
  <c r="Z120" i="94"/>
  <c r="V120" i="94"/>
  <c r="R120" i="94"/>
  <c r="N120" i="94"/>
  <c r="J120" i="94"/>
  <c r="AK120" i="94"/>
  <c r="AG120" i="94"/>
  <c r="AC120" i="94"/>
  <c r="Y120" i="94"/>
  <c r="U120" i="94"/>
  <c r="Q120" i="94"/>
  <c r="M120" i="94"/>
  <c r="I120" i="94"/>
  <c r="AN120" i="94"/>
  <c r="AJ120" i="94"/>
  <c r="AF120" i="94"/>
  <c r="AB120" i="94"/>
  <c r="X120" i="94"/>
  <c r="T120" i="94"/>
  <c r="P120" i="94"/>
  <c r="L120" i="94"/>
  <c r="H120" i="94"/>
  <c r="AI120" i="94"/>
  <c r="S120" i="94"/>
  <c r="AE120" i="94"/>
  <c r="O120" i="94"/>
  <c r="AA120" i="94"/>
  <c r="K120" i="94"/>
  <c r="AM120" i="94"/>
  <c r="W120" i="94"/>
  <c r="G120" i="94"/>
  <c r="AJ655" i="94"/>
  <c r="AF655" i="94"/>
  <c r="AB655" i="94"/>
  <c r="X655" i="94"/>
  <c r="T655" i="94"/>
  <c r="P655" i="94"/>
  <c r="L655" i="94"/>
  <c r="H655" i="94"/>
  <c r="AL655" i="94"/>
  <c r="AH655" i="94"/>
  <c r="AD655" i="94"/>
  <c r="Z655" i="94"/>
  <c r="V655" i="94"/>
  <c r="R655" i="94"/>
  <c r="N655" i="94"/>
  <c r="J655" i="94"/>
  <c r="AI655" i="94"/>
  <c r="AA655" i="94"/>
  <c r="S655" i="94"/>
  <c r="K655" i="94"/>
  <c r="AG655" i="94"/>
  <c r="Y655" i="94"/>
  <c r="Q655" i="94"/>
  <c r="I655" i="94"/>
  <c r="AM655" i="94"/>
  <c r="AE655" i="94"/>
  <c r="W655" i="94"/>
  <c r="O655" i="94"/>
  <c r="G655" i="94"/>
  <c r="U655" i="94"/>
  <c r="M655" i="94"/>
  <c r="AK655" i="94"/>
  <c r="AC655" i="94"/>
  <c r="AM488" i="94"/>
  <c r="AM484" i="94"/>
  <c r="AM480" i="94"/>
  <c r="AM476" i="94"/>
  <c r="AM472" i="94"/>
  <c r="AM468" i="94"/>
  <c r="AM491" i="94"/>
  <c r="AM487" i="94"/>
  <c r="AM483" i="94"/>
  <c r="AM479" i="94"/>
  <c r="AM475" i="94"/>
  <c r="AM471" i="94"/>
  <c r="AM490" i="94"/>
  <c r="AM486" i="94"/>
  <c r="AM482" i="94"/>
  <c r="AM478" i="94"/>
  <c r="AM474" i="94"/>
  <c r="AM470" i="94"/>
  <c r="AM489" i="94"/>
  <c r="AM485" i="94"/>
  <c r="AM481" i="94"/>
  <c r="AM477" i="94"/>
  <c r="AM473" i="94"/>
  <c r="AM469" i="94"/>
  <c r="AM425" i="94"/>
  <c r="G576" i="94"/>
  <c r="H576" i="94"/>
  <c r="I576" i="94"/>
  <c r="J576" i="94"/>
  <c r="K576" i="94"/>
  <c r="L576" i="94"/>
  <c r="M576" i="94"/>
  <c r="N576" i="94"/>
  <c r="O576" i="94"/>
  <c r="P576" i="94"/>
  <c r="Q576" i="94"/>
  <c r="R576" i="94"/>
  <c r="S576" i="94"/>
  <c r="T576" i="94"/>
  <c r="U576" i="94"/>
  <c r="V576" i="94"/>
  <c r="W576" i="94"/>
  <c r="X576" i="94"/>
  <c r="Y576" i="94"/>
  <c r="Z576" i="94"/>
  <c r="AA576" i="94"/>
  <c r="AB576" i="94"/>
  <c r="AC576" i="94"/>
  <c r="AD576" i="94"/>
  <c r="AE576" i="94"/>
  <c r="AF576" i="94"/>
  <c r="AG576" i="94"/>
  <c r="AH576" i="94"/>
  <c r="AI576" i="94"/>
  <c r="AJ576" i="94"/>
  <c r="AK576" i="94"/>
  <c r="G349" i="94"/>
  <c r="H349" i="94"/>
  <c r="I349" i="94"/>
  <c r="J349" i="94"/>
  <c r="K349" i="94"/>
  <c r="L349" i="94"/>
  <c r="M349" i="94"/>
  <c r="N349" i="94"/>
  <c r="O349" i="94"/>
  <c r="P349" i="94"/>
  <c r="Q349" i="94"/>
  <c r="R349" i="94"/>
  <c r="S349" i="94"/>
  <c r="T349" i="94"/>
  <c r="U349" i="94"/>
  <c r="V349" i="94"/>
  <c r="W349" i="94"/>
  <c r="X349" i="94"/>
  <c r="Y349" i="94"/>
  <c r="Z349" i="94"/>
  <c r="AA349" i="94"/>
  <c r="AB349" i="94"/>
  <c r="AC349" i="94"/>
  <c r="AD349" i="94"/>
  <c r="AE349" i="94"/>
  <c r="AF349" i="94"/>
  <c r="AG349" i="94"/>
  <c r="AH349" i="94"/>
  <c r="AI349" i="94"/>
  <c r="AJ349" i="94"/>
  <c r="AK349" i="94"/>
  <c r="AL349" i="94"/>
  <c r="AN345" i="94"/>
  <c r="AN341" i="94"/>
  <c r="AN347" i="94"/>
  <c r="AN343" i="94"/>
  <c r="AN339" i="94"/>
  <c r="AN335" i="94"/>
  <c r="AN331" i="94"/>
  <c r="AN327" i="94"/>
  <c r="AN323" i="94"/>
  <c r="AN319" i="94"/>
  <c r="AN344" i="94"/>
  <c r="AN336" i="94"/>
  <c r="AN330" i="94"/>
  <c r="AN325" i="94"/>
  <c r="AN320" i="94"/>
  <c r="AN342" i="94"/>
  <c r="AN334" i="94"/>
  <c r="AN329" i="94"/>
  <c r="AN324" i="94"/>
  <c r="AN318" i="94"/>
  <c r="AN348" i="94"/>
  <c r="AN340" i="94"/>
  <c r="AN338" i="94"/>
  <c r="AN333" i="94"/>
  <c r="AN328" i="94"/>
  <c r="AN322" i="94"/>
  <c r="AN317" i="94"/>
  <c r="AN346" i="94"/>
  <c r="AN321" i="94"/>
  <c r="AN337" i="94"/>
  <c r="AN332" i="94"/>
  <c r="AN316" i="94"/>
  <c r="AO9" i="94"/>
  <c r="AO196" i="94" s="1"/>
  <c r="AN326" i="94"/>
  <c r="AN7" i="94"/>
  <c r="AN239" i="94"/>
  <c r="AN163" i="94"/>
  <c r="AN240" i="94"/>
  <c r="AN164" i="94"/>
  <c r="AN87" i="94"/>
  <c r="AN88" i="94"/>
  <c r="AN241" i="94"/>
  <c r="AN165" i="94"/>
  <c r="AN89" i="94"/>
  <c r="AN166" i="94"/>
  <c r="AN90" i="94"/>
  <c r="AN242" i="94"/>
  <c r="AN243" i="94"/>
  <c r="AN167" i="94"/>
  <c r="AN91" i="94"/>
  <c r="AN168" i="94"/>
  <c r="AN92" i="94"/>
  <c r="AN244" i="94"/>
  <c r="AN169" i="94"/>
  <c r="AN93" i="94"/>
  <c r="AN245" i="94"/>
  <c r="AN94" i="94"/>
  <c r="AN170" i="94"/>
  <c r="AN246" i="94"/>
  <c r="AN171" i="94"/>
  <c r="AN247" i="94"/>
  <c r="AN95" i="94"/>
  <c r="AN172" i="94"/>
  <c r="AN248" i="94"/>
  <c r="AN96" i="94"/>
  <c r="AN97" i="94"/>
  <c r="AN173" i="94"/>
  <c r="AN249" i="94"/>
  <c r="AN174" i="94"/>
  <c r="AN98" i="94"/>
  <c r="AN250" i="94"/>
  <c r="AN251" i="94"/>
  <c r="AN99" i="94"/>
  <c r="AN175" i="94"/>
  <c r="AN176" i="94"/>
  <c r="AN252" i="94"/>
  <c r="AN100" i="94"/>
  <c r="AN177" i="94"/>
  <c r="AN101" i="94"/>
  <c r="AN253" i="94"/>
  <c r="AN254" i="94"/>
  <c r="AN178" i="94"/>
  <c r="AN102" i="94"/>
  <c r="AN103" i="94"/>
  <c r="AN255" i="94"/>
  <c r="AN179" i="94"/>
  <c r="AN180" i="94"/>
  <c r="AN104" i="94"/>
  <c r="AN256" i="94"/>
  <c r="AN181" i="94"/>
  <c r="AN257" i="94"/>
  <c r="AN105" i="94"/>
  <c r="AN106" i="94"/>
  <c r="AN182" i="94"/>
  <c r="AN258" i="94"/>
  <c r="AN259" i="94"/>
  <c r="AN107" i="94"/>
  <c r="AN183" i="94"/>
  <c r="AN108" i="94"/>
  <c r="AN260" i="94"/>
  <c r="AN184" i="94"/>
  <c r="AN185" i="94"/>
  <c r="AN261" i="94"/>
  <c r="AN109" i="94"/>
  <c r="AN110" i="94"/>
  <c r="AN186" i="94"/>
  <c r="AN262" i="94"/>
  <c r="AN187" i="94"/>
  <c r="AN263" i="94"/>
  <c r="AN111" i="94"/>
  <c r="AN188" i="94"/>
  <c r="AN264" i="94"/>
  <c r="AN112" i="94"/>
  <c r="AN265" i="94"/>
  <c r="AN113" i="94"/>
  <c r="AN189" i="94"/>
  <c r="AN114" i="94"/>
  <c r="AN190" i="94"/>
  <c r="AN266" i="94"/>
  <c r="AN191" i="94"/>
  <c r="AN267" i="94"/>
  <c r="AN115" i="94"/>
  <c r="AN268" i="94"/>
  <c r="AN192" i="94"/>
  <c r="AN116" i="94"/>
  <c r="AN193" i="94"/>
  <c r="AN269" i="94"/>
  <c r="AN117" i="94"/>
  <c r="AN194" i="94"/>
  <c r="AN118" i="94"/>
  <c r="AN270" i="94"/>
  <c r="AK272" i="94"/>
  <c r="AG272" i="94"/>
  <c r="AC272" i="94"/>
  <c r="Y272" i="94"/>
  <c r="U272" i="94"/>
  <c r="Q272" i="94"/>
  <c r="M272" i="94"/>
  <c r="I272" i="94"/>
  <c r="AN272" i="94"/>
  <c r="AJ272" i="94"/>
  <c r="AF272" i="94"/>
  <c r="AB272" i="94"/>
  <c r="X272" i="94"/>
  <c r="T272" i="94"/>
  <c r="P272" i="94"/>
  <c r="L272" i="94"/>
  <c r="H272" i="94"/>
  <c r="AM272" i="94"/>
  <c r="AI272" i="94"/>
  <c r="AE272" i="94"/>
  <c r="AA272" i="94"/>
  <c r="W272" i="94"/>
  <c r="S272" i="94"/>
  <c r="O272" i="94"/>
  <c r="K272" i="94"/>
  <c r="G272" i="94"/>
  <c r="AD272" i="94"/>
  <c r="N272" i="94"/>
  <c r="Z272" i="94"/>
  <c r="J272" i="94"/>
  <c r="AL272" i="94"/>
  <c r="V272" i="94"/>
  <c r="AH272" i="94"/>
  <c r="R272" i="94"/>
  <c r="G425" i="94"/>
  <c r="H425" i="94"/>
  <c r="I425" i="94"/>
  <c r="J425" i="94"/>
  <c r="K425" i="94"/>
  <c r="L425" i="94"/>
  <c r="M425" i="94"/>
  <c r="N425" i="94"/>
  <c r="O425" i="94"/>
  <c r="P425" i="94"/>
  <c r="Q425" i="94"/>
  <c r="R425" i="94"/>
  <c r="S425" i="94"/>
  <c r="T425" i="94"/>
  <c r="U425" i="94"/>
  <c r="V425" i="94"/>
  <c r="W425" i="94"/>
  <c r="X425" i="94"/>
  <c r="Y425" i="94"/>
  <c r="Z425" i="94"/>
  <c r="AA425" i="94"/>
  <c r="AB425" i="94"/>
  <c r="AC425" i="94"/>
  <c r="AD425" i="94"/>
  <c r="AE425" i="94"/>
  <c r="AF425" i="94"/>
  <c r="AG425" i="94"/>
  <c r="AH425" i="94"/>
  <c r="AI425" i="94"/>
  <c r="AJ425" i="94"/>
  <c r="AK425" i="94"/>
  <c r="D656" i="94"/>
  <c r="B656" i="94" s="1"/>
  <c r="D426" i="94"/>
  <c r="B426" i="94" s="1"/>
  <c r="D350" i="94"/>
  <c r="D197" i="94"/>
  <c r="D121" i="94"/>
  <c r="AM46" i="94"/>
  <c r="AI46" i="94"/>
  <c r="AE46" i="94"/>
  <c r="AA46" i="94"/>
  <c r="W46" i="94"/>
  <c r="S46" i="94"/>
  <c r="O46" i="94"/>
  <c r="K46" i="94"/>
  <c r="G46" i="94"/>
  <c r="D273" i="94"/>
  <c r="AK46" i="94"/>
  <c r="AG46" i="94"/>
  <c r="AC46" i="94"/>
  <c r="Y46" i="94"/>
  <c r="U46" i="94"/>
  <c r="Q46" i="94"/>
  <c r="M46" i="94"/>
  <c r="I46" i="94"/>
  <c r="D47" i="94"/>
  <c r="AJ46" i="94"/>
  <c r="AB46" i="94"/>
  <c r="T46" i="94"/>
  <c r="L46" i="94"/>
  <c r="AL46" i="94"/>
  <c r="N46" i="94"/>
  <c r="AH46" i="94"/>
  <c r="Z46" i="94"/>
  <c r="R46" i="94"/>
  <c r="J46" i="94"/>
  <c r="AD46" i="94"/>
  <c r="AN46" i="94"/>
  <c r="AF46" i="94"/>
  <c r="X46" i="94"/>
  <c r="P46" i="94"/>
  <c r="H46" i="94"/>
  <c r="V46" i="94"/>
  <c r="D577" i="94"/>
  <c r="B577" i="94" s="1"/>
  <c r="AM577" i="94" s="1"/>
  <c r="AL196" i="94"/>
  <c r="AH196" i="94"/>
  <c r="AD196" i="94"/>
  <c r="Z196" i="94"/>
  <c r="V196" i="94"/>
  <c r="R196" i="94"/>
  <c r="N196" i="94"/>
  <c r="J196" i="94"/>
  <c r="AN196" i="94"/>
  <c r="AJ196" i="94"/>
  <c r="AF196" i="94"/>
  <c r="AB196" i="94"/>
  <c r="X196" i="94"/>
  <c r="T196" i="94"/>
  <c r="P196" i="94"/>
  <c r="L196" i="94"/>
  <c r="H196" i="94"/>
  <c r="AM196" i="94"/>
  <c r="AE196" i="94"/>
  <c r="W196" i="94"/>
  <c r="O196" i="94"/>
  <c r="G196" i="94"/>
  <c r="AK196" i="94"/>
  <c r="AC196" i="94"/>
  <c r="U196" i="94"/>
  <c r="M196" i="94"/>
  <c r="AI196" i="94"/>
  <c r="AA196" i="94"/>
  <c r="S196" i="94"/>
  <c r="K196" i="94"/>
  <c r="Q196" i="94"/>
  <c r="I196" i="94"/>
  <c r="AG196" i="94"/>
  <c r="Y196" i="94"/>
  <c r="AN119" i="94"/>
  <c r="AN271" i="94"/>
  <c r="AL576" i="94"/>
  <c r="AF5" i="92"/>
  <c r="AE152" i="91"/>
  <c r="AI151" i="91"/>
  <c r="AJ4" i="92"/>
  <c r="AO120" i="94" l="1"/>
  <c r="AO47" i="94"/>
  <c r="AO272" i="94"/>
  <c r="AO273" i="94"/>
  <c r="AO121" i="94"/>
  <c r="AO163" i="94"/>
  <c r="AO87" i="94"/>
  <c r="AO239" i="94"/>
  <c r="AO164" i="94"/>
  <c r="AO88" i="94"/>
  <c r="AO240" i="94"/>
  <c r="AO241" i="94"/>
  <c r="AO165" i="94"/>
  <c r="AO89" i="94"/>
  <c r="AO242" i="94"/>
  <c r="AO166" i="94"/>
  <c r="AO90" i="94"/>
  <c r="AO167" i="94"/>
  <c r="AO243" i="94"/>
  <c r="AO91" i="94"/>
  <c r="AO169" i="94"/>
  <c r="AO92" i="94"/>
  <c r="AO168" i="94"/>
  <c r="AO244" i="94"/>
  <c r="AO93" i="94"/>
  <c r="AO245" i="94"/>
  <c r="AO170" i="94"/>
  <c r="AO171" i="94"/>
  <c r="AO94" i="94"/>
  <c r="AO246" i="94"/>
  <c r="AO247" i="94"/>
  <c r="AO248" i="94"/>
  <c r="AO95" i="94"/>
  <c r="AO172" i="94"/>
  <c r="AO96" i="94"/>
  <c r="AO249" i="94"/>
  <c r="AO97" i="94"/>
  <c r="AO173" i="94"/>
  <c r="AO174" i="94"/>
  <c r="AO98" i="94"/>
  <c r="AO250" i="94"/>
  <c r="AO251" i="94"/>
  <c r="AO175" i="94"/>
  <c r="AO99" i="94"/>
  <c r="AO252" i="94"/>
  <c r="AO176" i="94"/>
  <c r="AO100" i="94"/>
  <c r="AO177" i="94"/>
  <c r="AO101" i="94"/>
  <c r="AO253" i="94"/>
  <c r="AO254" i="94"/>
  <c r="AO178" i="94"/>
  <c r="AO102" i="94"/>
  <c r="AO103" i="94"/>
  <c r="AO179" i="94"/>
  <c r="AO255" i="94"/>
  <c r="AO180" i="94"/>
  <c r="AO256" i="94"/>
  <c r="AO104" i="94"/>
  <c r="AO105" i="94"/>
  <c r="AO257" i="94"/>
  <c r="AO181" i="94"/>
  <c r="AO106" i="94"/>
  <c r="AO182" i="94"/>
  <c r="AO258" i="94"/>
  <c r="AO183" i="94"/>
  <c r="AO107" i="94"/>
  <c r="AO259" i="94"/>
  <c r="AO260" i="94"/>
  <c r="AO108" i="94"/>
  <c r="AO184" i="94"/>
  <c r="AO109" i="94"/>
  <c r="AO185" i="94"/>
  <c r="AO261" i="94"/>
  <c r="AO186" i="94"/>
  <c r="AO110" i="94"/>
  <c r="AO262" i="94"/>
  <c r="AO263" i="94"/>
  <c r="AO111" i="94"/>
  <c r="AO187" i="94"/>
  <c r="AO188" i="94"/>
  <c r="AO112" i="94"/>
  <c r="AO264" i="94"/>
  <c r="AO265" i="94"/>
  <c r="AO113" i="94"/>
  <c r="AO189" i="94"/>
  <c r="AO190" i="94"/>
  <c r="AO266" i="94"/>
  <c r="AO114" i="94"/>
  <c r="AO267" i="94"/>
  <c r="AO115" i="94"/>
  <c r="AO191" i="94"/>
  <c r="AO192" i="94"/>
  <c r="AO116" i="94"/>
  <c r="AO268" i="94"/>
  <c r="AO193" i="94"/>
  <c r="AO269" i="94"/>
  <c r="AO117" i="94"/>
  <c r="AO270" i="94"/>
  <c r="AO194" i="94"/>
  <c r="AO118" i="94"/>
  <c r="AO271" i="94"/>
  <c r="AO119" i="94"/>
  <c r="AO195" i="94"/>
  <c r="AO197" i="94"/>
  <c r="AO932" i="95"/>
  <c r="AO936" i="95"/>
  <c r="AO933" i="95"/>
  <c r="AO907" i="95"/>
  <c r="AO882" i="95"/>
  <c r="AO908" i="95"/>
  <c r="AO883" i="95"/>
  <c r="AO911" i="95"/>
  <c r="AO886" i="95"/>
  <c r="AO858" i="95"/>
  <c r="AO833" i="95"/>
  <c r="AO861" i="95"/>
  <c r="AO836" i="95"/>
  <c r="AO857" i="95"/>
  <c r="AO832" i="95"/>
  <c r="AO807" i="95"/>
  <c r="AO811" i="95"/>
  <c r="AO783" i="95"/>
  <c r="AO808" i="95"/>
  <c r="AO782" i="95"/>
  <c r="AN785" i="95"/>
  <c r="AO757" i="95"/>
  <c r="AO736" i="95"/>
  <c r="AN735" i="95"/>
  <c r="AO732" i="95"/>
  <c r="AO733" i="95"/>
  <c r="AO786" i="95"/>
  <c r="AO761" i="95"/>
  <c r="AO758" i="95"/>
  <c r="AN760" i="95"/>
  <c r="AP932" i="94"/>
  <c r="AP936" i="94"/>
  <c r="AP933" i="94"/>
  <c r="AP911" i="94"/>
  <c r="AP908" i="94"/>
  <c r="AP883" i="94"/>
  <c r="AP886" i="94"/>
  <c r="AP907" i="94"/>
  <c r="AP858" i="94"/>
  <c r="AP882" i="94"/>
  <c r="AP857" i="94"/>
  <c r="AP861" i="94"/>
  <c r="AP833" i="94"/>
  <c r="AP832" i="94"/>
  <c r="AP836" i="94"/>
  <c r="AP782" i="94"/>
  <c r="AP783" i="94"/>
  <c r="AP786" i="94"/>
  <c r="AO785" i="94"/>
  <c r="AP761" i="94"/>
  <c r="AP758" i="94"/>
  <c r="AO760" i="94"/>
  <c r="AP736" i="94"/>
  <c r="AP757" i="94"/>
  <c r="AP732" i="94"/>
  <c r="AO735" i="94"/>
  <c r="AP733" i="94"/>
  <c r="AO966" i="94"/>
  <c r="AN966" i="95"/>
  <c r="AO962" i="94"/>
  <c r="AN962" i="95"/>
  <c r="AO963" i="94"/>
  <c r="AN963" i="95"/>
  <c r="AP708" i="94"/>
  <c r="AO710" i="94"/>
  <c r="AP711" i="94"/>
  <c r="AP707" i="94"/>
  <c r="AO707" i="95"/>
  <c r="AN710" i="95"/>
  <c r="AO711" i="95"/>
  <c r="AO708" i="95"/>
  <c r="AM196" i="95"/>
  <c r="AM272" i="95"/>
  <c r="AM120" i="95"/>
  <c r="AL655" i="95"/>
  <c r="AM349" i="95"/>
  <c r="M499" i="95"/>
  <c r="AC500" i="94"/>
  <c r="H500" i="94"/>
  <c r="R500" i="94"/>
  <c r="AB499" i="95"/>
  <c r="H499" i="95"/>
  <c r="R499" i="95"/>
  <c r="AA499" i="95"/>
  <c r="AC499" i="95"/>
  <c r="V499" i="95"/>
  <c r="AJ499" i="95"/>
  <c r="Y499" i="95"/>
  <c r="AD499" i="95"/>
  <c r="P499" i="95"/>
  <c r="J499" i="95"/>
  <c r="S499" i="95"/>
  <c r="I499" i="95"/>
  <c r="X499" i="95"/>
  <c r="W499" i="95"/>
  <c r="Z499" i="95"/>
  <c r="U499" i="95"/>
  <c r="AF499" i="95"/>
  <c r="L499" i="95"/>
  <c r="AI499" i="95"/>
  <c r="K499" i="95"/>
  <c r="AH500" i="94"/>
  <c r="X500" i="94"/>
  <c r="M500" i="94"/>
  <c r="AB500" i="94"/>
  <c r="Q500" i="94"/>
  <c r="AG500" i="94"/>
  <c r="V500" i="94"/>
  <c r="L500" i="94"/>
  <c r="AK500" i="94"/>
  <c r="AF500" i="94"/>
  <c r="Z500" i="94"/>
  <c r="U500" i="94"/>
  <c r="P500" i="94"/>
  <c r="J500" i="94"/>
  <c r="AL500" i="94"/>
  <c r="AJ500" i="94"/>
  <c r="AD500" i="94"/>
  <c r="Y500" i="94"/>
  <c r="T500" i="94"/>
  <c r="N500" i="94"/>
  <c r="I500" i="94"/>
  <c r="AI500" i="94"/>
  <c r="AE500" i="94"/>
  <c r="AA500" i="94"/>
  <c r="W500" i="94"/>
  <c r="S500" i="94"/>
  <c r="O500" i="94"/>
  <c r="K500" i="94"/>
  <c r="B501" i="94"/>
  <c r="AM501" i="94" s="1"/>
  <c r="F39" i="90"/>
  <c r="B500" i="95"/>
  <c r="AL500" i="95" s="1"/>
  <c r="J38" i="90"/>
  <c r="AG499" i="95"/>
  <c r="Q499" i="95"/>
  <c r="N499" i="95"/>
  <c r="T499" i="95"/>
  <c r="AH499" i="95"/>
  <c r="AE499" i="95"/>
  <c r="O499" i="95"/>
  <c r="AA196" i="95"/>
  <c r="K196" i="95"/>
  <c r="X196" i="95"/>
  <c r="AL196" i="95"/>
  <c r="Q196" i="95"/>
  <c r="I196" i="95"/>
  <c r="AJ196" i="95"/>
  <c r="U196" i="95"/>
  <c r="AE196" i="95"/>
  <c r="AC196" i="95"/>
  <c r="H196" i="95"/>
  <c r="P196" i="95"/>
  <c r="D577" i="95"/>
  <c r="B577" i="95" s="1"/>
  <c r="AM577" i="95" s="1"/>
  <c r="W196" i="95"/>
  <c r="G196" i="95"/>
  <c r="R196" i="95"/>
  <c r="AG196" i="95"/>
  <c r="L196" i="95"/>
  <c r="AK196" i="95"/>
  <c r="Y196" i="95"/>
  <c r="J196" i="95"/>
  <c r="T196" i="95"/>
  <c r="AI196" i="95"/>
  <c r="S196" i="95"/>
  <c r="AH196" i="95"/>
  <c r="M196" i="95"/>
  <c r="AB196" i="95"/>
  <c r="AD196" i="95"/>
  <c r="Z196" i="95"/>
  <c r="N196" i="95"/>
  <c r="O196" i="95"/>
  <c r="V196" i="95"/>
  <c r="AF196" i="95"/>
  <c r="H349" i="95"/>
  <c r="M349" i="95"/>
  <c r="Q349" i="95"/>
  <c r="U349" i="95"/>
  <c r="Y349" i="95"/>
  <c r="AC349" i="95"/>
  <c r="AG349" i="95"/>
  <c r="AK349" i="95"/>
  <c r="L349" i="95"/>
  <c r="T349" i="95"/>
  <c r="AB349" i="95"/>
  <c r="J349" i="95"/>
  <c r="N349" i="95"/>
  <c r="R349" i="95"/>
  <c r="V349" i="95"/>
  <c r="Z349" i="95"/>
  <c r="AD349" i="95"/>
  <c r="AH349" i="95"/>
  <c r="AL349" i="95"/>
  <c r="P349" i="95"/>
  <c r="AF349" i="95"/>
  <c r="G349" i="95"/>
  <c r="K349" i="95"/>
  <c r="O349" i="95"/>
  <c r="S349" i="95"/>
  <c r="W349" i="95"/>
  <c r="AA349" i="95"/>
  <c r="AE349" i="95"/>
  <c r="AI349" i="95"/>
  <c r="I349" i="95"/>
  <c r="X349" i="95"/>
  <c r="AJ349" i="95"/>
  <c r="D426" i="95"/>
  <c r="B426" i="95" s="1"/>
  <c r="AM426" i="95" s="1"/>
  <c r="AI46" i="95"/>
  <c r="S46" i="95"/>
  <c r="AH46" i="95"/>
  <c r="M46" i="95"/>
  <c r="AD46" i="95"/>
  <c r="I46" i="95"/>
  <c r="V46" i="95"/>
  <c r="AK46" i="95"/>
  <c r="P46" i="95"/>
  <c r="D656" i="95"/>
  <c r="B656" i="95" s="1"/>
  <c r="G46" i="95"/>
  <c r="R46" i="95"/>
  <c r="AB46" i="95"/>
  <c r="U46" i="95"/>
  <c r="D273" i="95"/>
  <c r="AE46" i="95"/>
  <c r="O46" i="95"/>
  <c r="AC46" i="95"/>
  <c r="H46" i="95"/>
  <c r="Y46" i="95"/>
  <c r="AL46" i="95"/>
  <c r="Q46" i="95"/>
  <c r="AF46" i="95"/>
  <c r="J46" i="95"/>
  <c r="W46" i="95"/>
  <c r="N46" i="95"/>
  <c r="D121" i="95"/>
  <c r="D350" i="95"/>
  <c r="AA46" i="95"/>
  <c r="K46" i="95"/>
  <c r="X46" i="95"/>
  <c r="D47" i="95"/>
  <c r="T46" i="95"/>
  <c r="AG46" i="95"/>
  <c r="L46" i="95"/>
  <c r="Z46" i="95"/>
  <c r="D197" i="95"/>
  <c r="AJ46" i="95"/>
  <c r="AD272" i="95"/>
  <c r="N272" i="95"/>
  <c r="AA272" i="95"/>
  <c r="AJ272" i="95"/>
  <c r="O272" i="95"/>
  <c r="H272" i="95"/>
  <c r="AI272" i="95"/>
  <c r="W272" i="95"/>
  <c r="AH272" i="95"/>
  <c r="AF272" i="95"/>
  <c r="S272" i="95"/>
  <c r="AG272" i="95"/>
  <c r="Z272" i="95"/>
  <c r="J272" i="95"/>
  <c r="U272" i="95"/>
  <c r="AE272" i="95"/>
  <c r="I272" i="95"/>
  <c r="AB272" i="95"/>
  <c r="X272" i="95"/>
  <c r="L272" i="95"/>
  <c r="R272" i="95"/>
  <c r="T272" i="95"/>
  <c r="AL272" i="95"/>
  <c r="V272" i="95"/>
  <c r="AK272" i="95"/>
  <c r="P272" i="95"/>
  <c r="Y272" i="95"/>
  <c r="AC272" i="95"/>
  <c r="Q272" i="95"/>
  <c r="M272" i="95"/>
  <c r="K272" i="95"/>
  <c r="G272" i="95"/>
  <c r="G576" i="95"/>
  <c r="K576" i="95"/>
  <c r="O576" i="95"/>
  <c r="S576" i="95"/>
  <c r="W576" i="95"/>
  <c r="AA576" i="95"/>
  <c r="AE576" i="95"/>
  <c r="AI576" i="95"/>
  <c r="N576" i="95"/>
  <c r="Z576" i="95"/>
  <c r="I576" i="95"/>
  <c r="L576" i="95"/>
  <c r="P576" i="95"/>
  <c r="T576" i="95"/>
  <c r="X576" i="95"/>
  <c r="AB576" i="95"/>
  <c r="AF576" i="95"/>
  <c r="AJ576" i="95"/>
  <c r="J576" i="95"/>
  <c r="V576" i="95"/>
  <c r="AH576" i="95"/>
  <c r="H576" i="95"/>
  <c r="M576" i="95"/>
  <c r="Q576" i="95"/>
  <c r="U576" i="95"/>
  <c r="Y576" i="95"/>
  <c r="AC576" i="95"/>
  <c r="AG576" i="95"/>
  <c r="AK576" i="95"/>
  <c r="R576" i="95"/>
  <c r="AD576" i="95"/>
  <c r="AN350" i="94"/>
  <c r="I425" i="95"/>
  <c r="L425" i="95"/>
  <c r="P425" i="95"/>
  <c r="T425" i="95"/>
  <c r="X425" i="95"/>
  <c r="AB425" i="95"/>
  <c r="AF425" i="95"/>
  <c r="AJ425" i="95"/>
  <c r="G425" i="95"/>
  <c r="S425" i="95"/>
  <c r="W425" i="95"/>
  <c r="AI425" i="95"/>
  <c r="H425" i="95"/>
  <c r="M425" i="95"/>
  <c r="Q425" i="95"/>
  <c r="U425" i="95"/>
  <c r="Y425" i="95"/>
  <c r="AC425" i="95"/>
  <c r="AG425" i="95"/>
  <c r="AK425" i="95"/>
  <c r="O425" i="95"/>
  <c r="AA425" i="95"/>
  <c r="J425" i="95"/>
  <c r="N425" i="95"/>
  <c r="R425" i="95"/>
  <c r="V425" i="95"/>
  <c r="Z425" i="95"/>
  <c r="AD425" i="95"/>
  <c r="AH425" i="95"/>
  <c r="K425" i="95"/>
  <c r="AE425" i="95"/>
  <c r="AM46" i="95"/>
  <c r="AF120" i="95"/>
  <c r="P120" i="95"/>
  <c r="AC120" i="95"/>
  <c r="G120" i="95"/>
  <c r="Q120" i="95"/>
  <c r="V120" i="95"/>
  <c r="AA120" i="95"/>
  <c r="Z120" i="95"/>
  <c r="AH120" i="95"/>
  <c r="AD120" i="95"/>
  <c r="AB120" i="95"/>
  <c r="L120" i="95"/>
  <c r="W120" i="95"/>
  <c r="AL120" i="95"/>
  <c r="J120" i="95"/>
  <c r="O120" i="95"/>
  <c r="U120" i="95"/>
  <c r="S120" i="95"/>
  <c r="AJ120" i="95"/>
  <c r="M120" i="95"/>
  <c r="AI120" i="95"/>
  <c r="D501" i="95"/>
  <c r="X120" i="95"/>
  <c r="H120" i="95"/>
  <c r="R120" i="95"/>
  <c r="AE120" i="95"/>
  <c r="AK120" i="95"/>
  <c r="I120" i="95"/>
  <c r="N120" i="95"/>
  <c r="K120" i="95"/>
  <c r="T120" i="95"/>
  <c r="Y120" i="95"/>
  <c r="AG120" i="95"/>
  <c r="AC655" i="95"/>
  <c r="M655" i="95"/>
  <c r="X655" i="95"/>
  <c r="AH655" i="95"/>
  <c r="L655" i="95"/>
  <c r="J655" i="95"/>
  <c r="K655" i="95"/>
  <c r="AJ655" i="95"/>
  <c r="AG655" i="95"/>
  <c r="H655" i="95"/>
  <c r="T655" i="95"/>
  <c r="O655" i="95"/>
  <c r="Y655" i="95"/>
  <c r="I655" i="95"/>
  <c r="S655" i="95"/>
  <c r="AB655" i="95"/>
  <c r="G655" i="95"/>
  <c r="AA655" i="95"/>
  <c r="Z655" i="95"/>
  <c r="Q655" i="95"/>
  <c r="R655" i="95"/>
  <c r="AK655" i="95"/>
  <c r="U655" i="95"/>
  <c r="AI655" i="95"/>
  <c r="N655" i="95"/>
  <c r="W655" i="95"/>
  <c r="AE655" i="95"/>
  <c r="P655" i="95"/>
  <c r="V655" i="95"/>
  <c r="AD655" i="95"/>
  <c r="AF655" i="95"/>
  <c r="AN119" i="95"/>
  <c r="AN271" i="95"/>
  <c r="AN120" i="95"/>
  <c r="AN338" i="95"/>
  <c r="AN322" i="95"/>
  <c r="AN337" i="95"/>
  <c r="AN316" i="95"/>
  <c r="AN324" i="95"/>
  <c r="AN329" i="95"/>
  <c r="AN239" i="95"/>
  <c r="AN340" i="95"/>
  <c r="AN320" i="95"/>
  <c r="AN90" i="95"/>
  <c r="AN165" i="95"/>
  <c r="AN91" i="95"/>
  <c r="AN168" i="95"/>
  <c r="AN245" i="95"/>
  <c r="AN94" i="95"/>
  <c r="AN95" i="95"/>
  <c r="AN96" i="95"/>
  <c r="AN98" i="95"/>
  <c r="AN175" i="95"/>
  <c r="AN176" i="95"/>
  <c r="AN101" i="95"/>
  <c r="AN179" i="95"/>
  <c r="AN180" i="95"/>
  <c r="AN259" i="95"/>
  <c r="AN109" i="95"/>
  <c r="AN110" i="95"/>
  <c r="AN268" i="95"/>
  <c r="AN193" i="95"/>
  <c r="AN342" i="95"/>
  <c r="AN321" i="95"/>
  <c r="AN328" i="95"/>
  <c r="AN325" i="95"/>
  <c r="AN241" i="95"/>
  <c r="AN253" i="95"/>
  <c r="AN181" i="95"/>
  <c r="AN108" i="95"/>
  <c r="AN113" i="95"/>
  <c r="AN116" i="95"/>
  <c r="AN194" i="95"/>
  <c r="AN196" i="95"/>
  <c r="AN195" i="95"/>
  <c r="AN334" i="95"/>
  <c r="AN318" i="95"/>
  <c r="AN332" i="95"/>
  <c r="AN345" i="95"/>
  <c r="AN317" i="95"/>
  <c r="AN323" i="95"/>
  <c r="AN333" i="95"/>
  <c r="AN87" i="95"/>
  <c r="AN166" i="95"/>
  <c r="AN163" i="95"/>
  <c r="AN240" i="95"/>
  <c r="AN244" i="95"/>
  <c r="AN93" i="95"/>
  <c r="AN170" i="95"/>
  <c r="AN171" i="95"/>
  <c r="AN173" i="95"/>
  <c r="AN250" i="95"/>
  <c r="AN251" i="95"/>
  <c r="AN252" i="95"/>
  <c r="AN177" i="95"/>
  <c r="AN178" i="95"/>
  <c r="AN105" i="95"/>
  <c r="AN182" i="95"/>
  <c r="AN183" i="95"/>
  <c r="AN260" i="95"/>
  <c r="AN261" i="95"/>
  <c r="AN262" i="95"/>
  <c r="AN111" i="95"/>
  <c r="AN112" i="95"/>
  <c r="AN265" i="95"/>
  <c r="AN266" i="95"/>
  <c r="AN115" i="95"/>
  <c r="AN192" i="95"/>
  <c r="AN269" i="95"/>
  <c r="AN118" i="95"/>
  <c r="AN343" i="95"/>
  <c r="AN336" i="95"/>
  <c r="AN341" i="95"/>
  <c r="AN164" i="95"/>
  <c r="AN167" i="95"/>
  <c r="AN247" i="95"/>
  <c r="AN248" i="95"/>
  <c r="AN174" i="95"/>
  <c r="AN100" i="95"/>
  <c r="AN102" i="95"/>
  <c r="AN104" i="95"/>
  <c r="AN258" i="95"/>
  <c r="AN264" i="95"/>
  <c r="AN114" i="95"/>
  <c r="AN117" i="95"/>
  <c r="AN272" i="95"/>
  <c r="AN346" i="95"/>
  <c r="AN330" i="95"/>
  <c r="AN348" i="95"/>
  <c r="AN327" i="95"/>
  <c r="AN339" i="95"/>
  <c r="AN344" i="95"/>
  <c r="AN335" i="95"/>
  <c r="AO9" i="95"/>
  <c r="AO120" i="95" s="1"/>
  <c r="AN319" i="95"/>
  <c r="AN7" i="95"/>
  <c r="AN88" i="95"/>
  <c r="AN242" i="95"/>
  <c r="AN89" i="95"/>
  <c r="AN243" i="95"/>
  <c r="AN169" i="95"/>
  <c r="AN172" i="95"/>
  <c r="AN249" i="95"/>
  <c r="AN254" i="95"/>
  <c r="AN103" i="95"/>
  <c r="AN256" i="95"/>
  <c r="AN257" i="95"/>
  <c r="AN106" i="95"/>
  <c r="AN107" i="95"/>
  <c r="AN184" i="95"/>
  <c r="AN185" i="95"/>
  <c r="AN186" i="95"/>
  <c r="AN187" i="95"/>
  <c r="AN188" i="95"/>
  <c r="AN189" i="95"/>
  <c r="AN190" i="95"/>
  <c r="AN191" i="95"/>
  <c r="AN270" i="95"/>
  <c r="AN326" i="95"/>
  <c r="AN331" i="95"/>
  <c r="AN347" i="95"/>
  <c r="AN92" i="95"/>
  <c r="AN246" i="95"/>
  <c r="AN97" i="95"/>
  <c r="AN99" i="95"/>
  <c r="AN255" i="95"/>
  <c r="AN263" i="95"/>
  <c r="AN267" i="95"/>
  <c r="AN46" i="95"/>
  <c r="AM477" i="95"/>
  <c r="AM490" i="95"/>
  <c r="AM474" i="95"/>
  <c r="AM487" i="95"/>
  <c r="AM479" i="95"/>
  <c r="AM471" i="95"/>
  <c r="AM655" i="95"/>
  <c r="AM489" i="95"/>
  <c r="AM473" i="95"/>
  <c r="AM486" i="95"/>
  <c r="AM470" i="95"/>
  <c r="AM484" i="95"/>
  <c r="AM476" i="95"/>
  <c r="AM468" i="95"/>
  <c r="AM481" i="95"/>
  <c r="AM488" i="95"/>
  <c r="AM480" i="95"/>
  <c r="AM472" i="95"/>
  <c r="AM485" i="95"/>
  <c r="AM469" i="95"/>
  <c r="AM482" i="95"/>
  <c r="AM425" i="95"/>
  <c r="AM491" i="95"/>
  <c r="AM483" i="95"/>
  <c r="AM475" i="95"/>
  <c r="AM478" i="95"/>
  <c r="G426" i="94"/>
  <c r="H426" i="94"/>
  <c r="I426" i="94"/>
  <c r="J426" i="94"/>
  <c r="K426" i="94"/>
  <c r="L426" i="94"/>
  <c r="M426" i="94"/>
  <c r="N426" i="94"/>
  <c r="O426" i="94"/>
  <c r="P426" i="94"/>
  <c r="Q426" i="94"/>
  <c r="R426" i="94"/>
  <c r="S426" i="94"/>
  <c r="T426" i="94"/>
  <c r="U426" i="94"/>
  <c r="V426" i="94"/>
  <c r="W426" i="94"/>
  <c r="X426" i="94"/>
  <c r="Y426" i="94"/>
  <c r="Z426" i="94"/>
  <c r="AA426" i="94"/>
  <c r="AB426" i="94"/>
  <c r="AC426" i="94"/>
  <c r="AD426" i="94"/>
  <c r="AE426" i="94"/>
  <c r="AF426" i="94"/>
  <c r="AG426" i="94"/>
  <c r="AH426" i="94"/>
  <c r="AI426" i="94"/>
  <c r="AJ426" i="94"/>
  <c r="AK426" i="94"/>
  <c r="AL426" i="94"/>
  <c r="AM426" i="94"/>
  <c r="D657" i="94"/>
  <c r="B657" i="94" s="1"/>
  <c r="D198" i="94"/>
  <c r="D427" i="94"/>
  <c r="B427" i="94" s="1"/>
  <c r="AN427" i="94" s="1"/>
  <c r="D351" i="94"/>
  <c r="D122" i="94"/>
  <c r="D48" i="94"/>
  <c r="AN47" i="94"/>
  <c r="AJ47" i="94"/>
  <c r="AF47" i="94"/>
  <c r="AB47" i="94"/>
  <c r="X47" i="94"/>
  <c r="T47" i="94"/>
  <c r="P47" i="94"/>
  <c r="L47" i="94"/>
  <c r="H47" i="94"/>
  <c r="D274" i="94"/>
  <c r="AL47" i="94"/>
  <c r="AH47" i="94"/>
  <c r="AD47" i="94"/>
  <c r="Z47" i="94"/>
  <c r="V47" i="94"/>
  <c r="R47" i="94"/>
  <c r="N47" i="94"/>
  <c r="J47" i="94"/>
  <c r="AK47" i="94"/>
  <c r="AC47" i="94"/>
  <c r="U47" i="94"/>
  <c r="M47" i="94"/>
  <c r="W47" i="94"/>
  <c r="AI47" i="94"/>
  <c r="AA47" i="94"/>
  <c r="S47" i="94"/>
  <c r="K47" i="94"/>
  <c r="AE47" i="94"/>
  <c r="AG47" i="94"/>
  <c r="Y47" i="94"/>
  <c r="Q47" i="94"/>
  <c r="I47" i="94"/>
  <c r="AM47" i="94"/>
  <c r="O47" i="94"/>
  <c r="G47" i="94"/>
  <c r="AK273" i="94"/>
  <c r="AG273" i="94"/>
  <c r="AC273" i="94"/>
  <c r="Y273" i="94"/>
  <c r="U273" i="94"/>
  <c r="Q273" i="94"/>
  <c r="M273" i="94"/>
  <c r="I273" i="94"/>
  <c r="AN273" i="94"/>
  <c r="AJ273" i="94"/>
  <c r="AF273" i="94"/>
  <c r="AB273" i="94"/>
  <c r="X273" i="94"/>
  <c r="T273" i="94"/>
  <c r="P273" i="94"/>
  <c r="L273" i="94"/>
  <c r="H273" i="94"/>
  <c r="AM273" i="94"/>
  <c r="AI273" i="94"/>
  <c r="AE273" i="94"/>
  <c r="AA273" i="94"/>
  <c r="W273" i="94"/>
  <c r="S273" i="94"/>
  <c r="O273" i="94"/>
  <c r="K273" i="94"/>
  <c r="G273" i="94"/>
  <c r="AD273" i="94"/>
  <c r="N273" i="94"/>
  <c r="Z273" i="94"/>
  <c r="J273" i="94"/>
  <c r="AL273" i="94"/>
  <c r="V273" i="94"/>
  <c r="AH273" i="94"/>
  <c r="R273" i="94"/>
  <c r="D502" i="94"/>
  <c r="AL121" i="94"/>
  <c r="AH121" i="94"/>
  <c r="AD121" i="94"/>
  <c r="Z121" i="94"/>
  <c r="V121" i="94"/>
  <c r="R121" i="94"/>
  <c r="N121" i="94"/>
  <c r="J121" i="94"/>
  <c r="AK121" i="94"/>
  <c r="AG121" i="94"/>
  <c r="AC121" i="94"/>
  <c r="Y121" i="94"/>
  <c r="U121" i="94"/>
  <c r="Q121" i="94"/>
  <c r="M121" i="94"/>
  <c r="I121" i="94"/>
  <c r="AN121" i="94"/>
  <c r="AJ121" i="94"/>
  <c r="AF121" i="94"/>
  <c r="AB121" i="94"/>
  <c r="X121" i="94"/>
  <c r="T121" i="94"/>
  <c r="P121" i="94"/>
  <c r="L121" i="94"/>
  <c r="H121" i="94"/>
  <c r="AI121" i="94"/>
  <c r="S121" i="94"/>
  <c r="AE121" i="94"/>
  <c r="O121" i="94"/>
  <c r="AA121" i="94"/>
  <c r="K121" i="94"/>
  <c r="AM121" i="94"/>
  <c r="W121" i="94"/>
  <c r="G121" i="94"/>
  <c r="AM656" i="94"/>
  <c r="AI656" i="94"/>
  <c r="AE656" i="94"/>
  <c r="AA656" i="94"/>
  <c r="W656" i="94"/>
  <c r="S656" i="94"/>
  <c r="O656" i="94"/>
  <c r="K656" i="94"/>
  <c r="G656" i="94"/>
  <c r="AK656" i="94"/>
  <c r="AG656" i="94"/>
  <c r="AC656" i="94"/>
  <c r="Y656" i="94"/>
  <c r="U656" i="94"/>
  <c r="Q656" i="94"/>
  <c r="M656" i="94"/>
  <c r="I656" i="94"/>
  <c r="AH656" i="94"/>
  <c r="Z656" i="94"/>
  <c r="R656" i="94"/>
  <c r="J656" i="94"/>
  <c r="AN656" i="94"/>
  <c r="AF656" i="94"/>
  <c r="X656" i="94"/>
  <c r="P656" i="94"/>
  <c r="H656" i="94"/>
  <c r="AL656" i="94"/>
  <c r="AD656" i="94"/>
  <c r="V656" i="94"/>
  <c r="N656" i="94"/>
  <c r="T656" i="94"/>
  <c r="L656" i="94"/>
  <c r="AJ656" i="94"/>
  <c r="AB656" i="94"/>
  <c r="G577" i="94"/>
  <c r="H577" i="94"/>
  <c r="I577" i="94"/>
  <c r="J577" i="94"/>
  <c r="K577" i="94"/>
  <c r="L577" i="94"/>
  <c r="M577" i="94"/>
  <c r="N577" i="94"/>
  <c r="O577" i="94"/>
  <c r="P577" i="94"/>
  <c r="Q577" i="94"/>
  <c r="R577" i="94"/>
  <c r="S577" i="94"/>
  <c r="T577" i="94"/>
  <c r="U577" i="94"/>
  <c r="V577" i="94"/>
  <c r="W577" i="94"/>
  <c r="X577" i="94"/>
  <c r="Y577" i="94"/>
  <c r="Z577" i="94"/>
  <c r="AA577" i="94"/>
  <c r="AB577" i="94"/>
  <c r="AC577" i="94"/>
  <c r="AD577" i="94"/>
  <c r="AE577" i="94"/>
  <c r="AF577" i="94"/>
  <c r="AG577" i="94"/>
  <c r="AH577" i="94"/>
  <c r="AI577" i="94"/>
  <c r="AJ577" i="94"/>
  <c r="AK577" i="94"/>
  <c r="AL577" i="94"/>
  <c r="AO348" i="94"/>
  <c r="AO344" i="94"/>
  <c r="AO340" i="94"/>
  <c r="AO346" i="94"/>
  <c r="AO342" i="94"/>
  <c r="AO338" i="94"/>
  <c r="AO334" i="94"/>
  <c r="AO330" i="94"/>
  <c r="AO326" i="94"/>
  <c r="AO322" i="94"/>
  <c r="AO318" i="94"/>
  <c r="AO343" i="94"/>
  <c r="AO335" i="94"/>
  <c r="AO329" i="94"/>
  <c r="AO324" i="94"/>
  <c r="AO319" i="94"/>
  <c r="AO349" i="94"/>
  <c r="AO341" i="94"/>
  <c r="AO339" i="94"/>
  <c r="AO333" i="94"/>
  <c r="AO328" i="94"/>
  <c r="AO323" i="94"/>
  <c r="AO317" i="94"/>
  <c r="AO347" i="94"/>
  <c r="AO337" i="94"/>
  <c r="AO332" i="94"/>
  <c r="AO327" i="94"/>
  <c r="AO321" i="94"/>
  <c r="AO316" i="94"/>
  <c r="AO345" i="94"/>
  <c r="AO320" i="94"/>
  <c r="AO336" i="94"/>
  <c r="AO331" i="94"/>
  <c r="AO325" i="94"/>
  <c r="AP9" i="94"/>
  <c r="AO7" i="94"/>
  <c r="D578" i="94"/>
  <c r="B578" i="94" s="1"/>
  <c r="AL197" i="94"/>
  <c r="AH197" i="94"/>
  <c r="AD197" i="94"/>
  <c r="Z197" i="94"/>
  <c r="V197" i="94"/>
  <c r="R197" i="94"/>
  <c r="N197" i="94"/>
  <c r="J197" i="94"/>
  <c r="AN197" i="94"/>
  <c r="AJ197" i="94"/>
  <c r="AF197" i="94"/>
  <c r="AB197" i="94"/>
  <c r="X197" i="94"/>
  <c r="T197" i="94"/>
  <c r="P197" i="94"/>
  <c r="L197" i="94"/>
  <c r="H197" i="94"/>
  <c r="AM197" i="94"/>
  <c r="AE197" i="94"/>
  <c r="W197" i="94"/>
  <c r="O197" i="94"/>
  <c r="G197" i="94"/>
  <c r="AK197" i="94"/>
  <c r="AC197" i="94"/>
  <c r="U197" i="94"/>
  <c r="M197" i="94"/>
  <c r="AI197" i="94"/>
  <c r="AA197" i="94"/>
  <c r="S197" i="94"/>
  <c r="K197" i="94"/>
  <c r="Q197" i="94"/>
  <c r="I197" i="94"/>
  <c r="AG197" i="94"/>
  <c r="Y197" i="94"/>
  <c r="AN491" i="94"/>
  <c r="AN487" i="94"/>
  <c r="AN483" i="94"/>
  <c r="AN479" i="94"/>
  <c r="AN475" i="94"/>
  <c r="AN471" i="94"/>
  <c r="AN490" i="94"/>
  <c r="AN486" i="94"/>
  <c r="AN482" i="94"/>
  <c r="AN478" i="94"/>
  <c r="AN474" i="94"/>
  <c r="AN470" i="94"/>
  <c r="AN489" i="94"/>
  <c r="AN485" i="94"/>
  <c r="AN481" i="94"/>
  <c r="AN477" i="94"/>
  <c r="AN473" i="94"/>
  <c r="AN469" i="94"/>
  <c r="AN426" i="94"/>
  <c r="AN488" i="94"/>
  <c r="AN484" i="94"/>
  <c r="AN480" i="94"/>
  <c r="AN476" i="94"/>
  <c r="AN472" i="94"/>
  <c r="AN468" i="94"/>
  <c r="G350" i="94"/>
  <c r="H350" i="94"/>
  <c r="I350" i="94"/>
  <c r="J350" i="94"/>
  <c r="K350" i="94"/>
  <c r="L350" i="94"/>
  <c r="M350" i="94"/>
  <c r="N350" i="94"/>
  <c r="O350" i="94"/>
  <c r="P350" i="94"/>
  <c r="Q350" i="94"/>
  <c r="R350" i="94"/>
  <c r="S350" i="94"/>
  <c r="T350" i="94"/>
  <c r="U350" i="94"/>
  <c r="V350" i="94"/>
  <c r="W350" i="94"/>
  <c r="X350" i="94"/>
  <c r="Y350" i="94"/>
  <c r="Z350" i="94"/>
  <c r="AA350" i="94"/>
  <c r="AB350" i="94"/>
  <c r="AC350" i="94"/>
  <c r="AD350" i="94"/>
  <c r="AE350" i="94"/>
  <c r="AF350" i="94"/>
  <c r="AG350" i="94"/>
  <c r="AH350" i="94"/>
  <c r="AI350" i="94"/>
  <c r="AJ350" i="94"/>
  <c r="AK350" i="94"/>
  <c r="AL350" i="94"/>
  <c r="AM350" i="94"/>
  <c r="AF152" i="91"/>
  <c r="AG5" i="92"/>
  <c r="AJ151" i="91"/>
  <c r="AK4" i="92"/>
  <c r="AO272" i="95" l="1"/>
  <c r="AP87" i="94"/>
  <c r="AP163" i="94"/>
  <c r="AP239" i="94"/>
  <c r="AP164" i="94"/>
  <c r="AP240" i="94"/>
  <c r="AP88" i="94"/>
  <c r="AP241" i="94"/>
  <c r="AP165" i="94"/>
  <c r="AP89" i="94"/>
  <c r="AP166" i="94"/>
  <c r="AP242" i="94"/>
  <c r="AP90" i="94"/>
  <c r="AP91" i="94"/>
  <c r="AP243" i="94"/>
  <c r="AP167" i="94"/>
  <c r="AP244" i="94"/>
  <c r="AP168" i="94"/>
  <c r="AP169" i="94"/>
  <c r="AP92" i="94"/>
  <c r="AP170" i="94"/>
  <c r="AP93" i="94"/>
  <c r="AP245" i="94"/>
  <c r="AP171" i="94"/>
  <c r="AP94" i="94"/>
  <c r="AP247" i="94"/>
  <c r="AP246" i="94"/>
  <c r="AP248" i="94"/>
  <c r="AP172" i="94"/>
  <c r="AP96" i="94"/>
  <c r="AP95" i="94"/>
  <c r="AP173" i="94"/>
  <c r="AP97" i="94"/>
  <c r="AP249" i="94"/>
  <c r="AP174" i="94"/>
  <c r="AP250" i="94"/>
  <c r="AP98" i="94"/>
  <c r="AP175" i="94"/>
  <c r="AP99" i="94"/>
  <c r="AP251" i="94"/>
  <c r="AP176" i="94"/>
  <c r="AP100" i="94"/>
  <c r="AP252" i="94"/>
  <c r="AP101" i="94"/>
  <c r="AP253" i="94"/>
  <c r="AP177" i="94"/>
  <c r="AP178" i="94"/>
  <c r="AP102" i="94"/>
  <c r="AP254" i="94"/>
  <c r="AP103" i="94"/>
  <c r="AP255" i="94"/>
  <c r="AP179" i="94"/>
  <c r="AP104" i="94"/>
  <c r="AP180" i="94"/>
  <c r="AP256" i="94"/>
  <c r="AP105" i="94"/>
  <c r="AP181" i="94"/>
  <c r="AP257" i="94"/>
  <c r="AP106" i="94"/>
  <c r="AP182" i="94"/>
  <c r="AP258" i="94"/>
  <c r="AP259" i="94"/>
  <c r="AP107" i="94"/>
  <c r="AP183" i="94"/>
  <c r="AP108" i="94"/>
  <c r="AP184" i="94"/>
  <c r="AP260" i="94"/>
  <c r="AP109" i="94"/>
  <c r="AP261" i="94"/>
  <c r="AP185" i="94"/>
  <c r="AP262" i="94"/>
  <c r="AP186" i="94"/>
  <c r="AP110" i="94"/>
  <c r="AP111" i="94"/>
  <c r="AP263" i="94"/>
  <c r="AP187" i="94"/>
  <c r="AP188" i="94"/>
  <c r="AP264" i="94"/>
  <c r="AP112" i="94"/>
  <c r="AP265" i="94"/>
  <c r="AP113" i="94"/>
  <c r="AP189" i="94"/>
  <c r="AP114" i="94"/>
  <c r="AP190" i="94"/>
  <c r="AP266" i="94"/>
  <c r="AP267" i="94"/>
  <c r="AP191" i="94"/>
  <c r="AP115" i="94"/>
  <c r="AP192" i="94"/>
  <c r="AP116" i="94"/>
  <c r="AP268" i="94"/>
  <c r="AP117" i="94"/>
  <c r="AP193" i="94"/>
  <c r="AP269" i="94"/>
  <c r="AP270" i="94"/>
  <c r="AP194" i="94"/>
  <c r="AP118" i="94"/>
  <c r="AP195" i="94"/>
  <c r="AP271" i="94"/>
  <c r="AP119" i="94"/>
  <c r="AP120" i="94"/>
  <c r="AP272" i="94"/>
  <c r="AP196" i="94"/>
  <c r="AP197" i="94"/>
  <c r="AP273" i="94"/>
  <c r="AO48" i="94"/>
  <c r="AP48" i="94"/>
  <c r="AO198" i="94"/>
  <c r="AP198" i="94"/>
  <c r="AO274" i="94"/>
  <c r="AP274" i="94"/>
  <c r="AP122" i="94"/>
  <c r="AO122" i="94"/>
  <c r="AP121" i="94"/>
  <c r="AO273" i="95"/>
  <c r="AO239" i="95"/>
  <c r="AO87" i="95"/>
  <c r="AO163" i="95"/>
  <c r="AO240" i="95"/>
  <c r="AO88" i="95"/>
  <c r="AO164" i="95"/>
  <c r="AO241" i="95"/>
  <c r="AO89" i="95"/>
  <c r="AO165" i="95"/>
  <c r="AO166" i="95"/>
  <c r="AO242" i="95"/>
  <c r="AO90" i="95"/>
  <c r="AO167" i="95"/>
  <c r="AO91" i="95"/>
  <c r="AO243" i="95"/>
  <c r="AO168" i="95"/>
  <c r="AO244" i="95"/>
  <c r="AO92" i="95"/>
  <c r="AO245" i="95"/>
  <c r="AO169" i="95"/>
  <c r="AO93" i="95"/>
  <c r="AO170" i="95"/>
  <c r="AO94" i="95"/>
  <c r="AO246" i="95"/>
  <c r="AO247" i="95"/>
  <c r="AO95" i="95"/>
  <c r="AO171" i="95"/>
  <c r="AO248" i="95"/>
  <c r="AO96" i="95"/>
  <c r="AO172" i="95"/>
  <c r="AO173" i="95"/>
  <c r="AO97" i="95"/>
  <c r="AO249" i="95"/>
  <c r="AO98" i="95"/>
  <c r="AO174" i="95"/>
  <c r="AO250" i="95"/>
  <c r="AO175" i="95"/>
  <c r="AO251" i="95"/>
  <c r="AO99" i="95"/>
  <c r="AO252" i="95"/>
  <c r="AO176" i="95"/>
  <c r="AO100" i="95"/>
  <c r="AO101" i="95"/>
  <c r="AO253" i="95"/>
  <c r="AO177" i="95"/>
  <c r="AO254" i="95"/>
  <c r="AO102" i="95"/>
  <c r="AO178" i="95"/>
  <c r="AO255" i="95"/>
  <c r="AO103" i="95"/>
  <c r="AO179" i="95"/>
  <c r="AO180" i="95"/>
  <c r="AO104" i="95"/>
  <c r="AO256" i="95"/>
  <c r="AO257" i="95"/>
  <c r="AO181" i="95"/>
  <c r="AO105" i="95"/>
  <c r="AO258" i="95"/>
  <c r="AO106" i="95"/>
  <c r="AO182" i="95"/>
  <c r="AO259" i="95"/>
  <c r="AO107" i="95"/>
  <c r="AO183" i="95"/>
  <c r="AO184" i="95"/>
  <c r="AO108" i="95"/>
  <c r="AO260" i="95"/>
  <c r="AO261" i="95"/>
  <c r="AO109" i="95"/>
  <c r="AO185" i="95"/>
  <c r="AO110" i="95"/>
  <c r="AO186" i="95"/>
  <c r="AO262" i="95"/>
  <c r="AO187" i="95"/>
  <c r="AO263" i="95"/>
  <c r="AO111" i="95"/>
  <c r="AO188" i="95"/>
  <c r="AO112" i="95"/>
  <c r="AO264" i="95"/>
  <c r="AO265" i="95"/>
  <c r="AO113" i="95"/>
  <c r="AO189" i="95"/>
  <c r="AO114" i="95"/>
  <c r="AO266" i="95"/>
  <c r="AO190" i="95"/>
  <c r="AO191" i="95"/>
  <c r="AO115" i="95"/>
  <c r="AO267" i="95"/>
  <c r="AO268" i="95"/>
  <c r="AO116" i="95"/>
  <c r="AO192" i="95"/>
  <c r="AO117" i="95"/>
  <c r="AO193" i="95"/>
  <c r="AO269" i="95"/>
  <c r="AO194" i="95"/>
  <c r="AO118" i="95"/>
  <c r="AO270" i="95"/>
  <c r="AO119" i="95"/>
  <c r="AO271" i="95"/>
  <c r="AO195" i="95"/>
  <c r="AO197" i="95"/>
  <c r="AO121" i="95"/>
  <c r="AO47" i="95"/>
  <c r="AO196" i="95"/>
  <c r="AP932" i="95"/>
  <c r="AP936" i="95"/>
  <c r="AP933" i="95"/>
  <c r="AP908" i="95"/>
  <c r="AP886" i="95"/>
  <c r="AP882" i="95"/>
  <c r="AP907" i="95"/>
  <c r="AP883" i="95"/>
  <c r="AP861" i="95"/>
  <c r="AP832" i="95"/>
  <c r="AP911" i="95"/>
  <c r="AP858" i="95"/>
  <c r="AP833" i="95"/>
  <c r="AP836" i="95"/>
  <c r="AP857" i="95"/>
  <c r="AP783" i="95"/>
  <c r="AP786" i="95"/>
  <c r="AP758" i="95"/>
  <c r="AO760" i="95"/>
  <c r="AP782" i="95"/>
  <c r="AO785" i="95"/>
  <c r="AP736" i="95"/>
  <c r="AP761" i="95"/>
  <c r="AP757" i="95"/>
  <c r="AP733" i="95"/>
  <c r="AO735" i="95"/>
  <c r="AP732" i="95"/>
  <c r="AQ936" i="94"/>
  <c r="AQ933" i="94"/>
  <c r="AQ932" i="94"/>
  <c r="AQ907" i="94"/>
  <c r="AQ908" i="94"/>
  <c r="AQ883" i="94"/>
  <c r="AQ911" i="94"/>
  <c r="AQ857" i="94"/>
  <c r="AQ886" i="94"/>
  <c r="AQ882" i="94"/>
  <c r="AQ858" i="94"/>
  <c r="AQ832" i="94"/>
  <c r="AQ833" i="94"/>
  <c r="AQ807" i="94"/>
  <c r="AQ808" i="94"/>
  <c r="AP810" i="94"/>
  <c r="AQ861" i="94"/>
  <c r="AQ836" i="94"/>
  <c r="AQ782" i="94"/>
  <c r="AQ811" i="94"/>
  <c r="AQ758" i="94"/>
  <c r="AP760" i="94"/>
  <c r="AQ783" i="94"/>
  <c r="AQ786" i="94"/>
  <c r="AQ757" i="94"/>
  <c r="AP785" i="94"/>
  <c r="AQ761" i="94"/>
  <c r="AQ733" i="94"/>
  <c r="AQ736" i="94"/>
  <c r="AQ732" i="94"/>
  <c r="AP735" i="94"/>
  <c r="AO966" i="95"/>
  <c r="AO962" i="95"/>
  <c r="AO963" i="95"/>
  <c r="AQ707" i="94"/>
  <c r="AP710" i="94"/>
  <c r="AQ711" i="94"/>
  <c r="AQ708" i="94"/>
  <c r="AP711" i="95"/>
  <c r="AP707" i="95"/>
  <c r="AO710" i="95"/>
  <c r="AP708" i="95"/>
  <c r="I501" i="94"/>
  <c r="AN121" i="95"/>
  <c r="AN273" i="95"/>
  <c r="AM656" i="95"/>
  <c r="L501" i="94"/>
  <c r="AN197" i="95"/>
  <c r="AB501" i="94"/>
  <c r="Y501" i="94"/>
  <c r="AG501" i="94"/>
  <c r="Q501" i="94"/>
  <c r="AJ501" i="94"/>
  <c r="T501" i="94"/>
  <c r="AN350" i="95"/>
  <c r="Q500" i="95"/>
  <c r="AA500" i="95"/>
  <c r="T500" i="95"/>
  <c r="AK501" i="94"/>
  <c r="AC501" i="94"/>
  <c r="U501" i="94"/>
  <c r="M501" i="94"/>
  <c r="AF501" i="94"/>
  <c r="X501" i="94"/>
  <c r="P501" i="94"/>
  <c r="H501" i="94"/>
  <c r="AL501" i="94"/>
  <c r="AH501" i="94"/>
  <c r="AD501" i="94"/>
  <c r="Z501" i="94"/>
  <c r="V501" i="94"/>
  <c r="R501" i="94"/>
  <c r="N501" i="94"/>
  <c r="J501" i="94"/>
  <c r="AI501" i="94"/>
  <c r="AE501" i="94"/>
  <c r="AA501" i="94"/>
  <c r="W501" i="94"/>
  <c r="S501" i="94"/>
  <c r="O501" i="94"/>
  <c r="K501" i="94"/>
  <c r="G501" i="94"/>
  <c r="M500" i="95"/>
  <c r="X500" i="95"/>
  <c r="AE500" i="95"/>
  <c r="U500" i="95"/>
  <c r="J500" i="95"/>
  <c r="H500" i="95"/>
  <c r="O500" i="95"/>
  <c r="Z500" i="95"/>
  <c r="AJ500" i="95"/>
  <c r="AC500" i="95"/>
  <c r="K500" i="95"/>
  <c r="V500" i="95"/>
  <c r="AK500" i="95"/>
  <c r="AF500" i="95"/>
  <c r="P500" i="95"/>
  <c r="I500" i="95"/>
  <c r="W500" i="95"/>
  <c r="G500" i="95"/>
  <c r="AH500" i="95"/>
  <c r="R500" i="95"/>
  <c r="Y500" i="95"/>
  <c r="AB500" i="95"/>
  <c r="L500" i="95"/>
  <c r="AI500" i="95"/>
  <c r="S500" i="95"/>
  <c r="AG500" i="95"/>
  <c r="AD500" i="95"/>
  <c r="N500" i="95"/>
  <c r="B502" i="94"/>
  <c r="I502" i="94" s="1"/>
  <c r="F40" i="90"/>
  <c r="B501" i="95"/>
  <c r="AM501" i="95" s="1"/>
  <c r="J39" i="90"/>
  <c r="AO351" i="94"/>
  <c r="D657" i="95"/>
  <c r="B657" i="95" s="1"/>
  <c r="D198" i="95"/>
  <c r="AB47" i="95"/>
  <c r="L47" i="95"/>
  <c r="Y47" i="95"/>
  <c r="AE47" i="95"/>
  <c r="AH47" i="95"/>
  <c r="M47" i="95"/>
  <c r="AG47" i="95"/>
  <c r="K47" i="95"/>
  <c r="D427" i="95"/>
  <c r="B427" i="95" s="1"/>
  <c r="AN427" i="95" s="1"/>
  <c r="D48" i="95"/>
  <c r="X47" i="95"/>
  <c r="H47" i="95"/>
  <c r="S47" i="95"/>
  <c r="U47" i="95"/>
  <c r="AC47" i="95"/>
  <c r="G47" i="95"/>
  <c r="AA47" i="95"/>
  <c r="AK47" i="95"/>
  <c r="D351" i="95"/>
  <c r="AJ47" i="95"/>
  <c r="T47" i="95"/>
  <c r="AI47" i="95"/>
  <c r="N47" i="95"/>
  <c r="O47" i="95"/>
  <c r="W47" i="95"/>
  <c r="D122" i="95"/>
  <c r="V47" i="95"/>
  <c r="Z47" i="95"/>
  <c r="D274" i="95"/>
  <c r="AF47" i="95"/>
  <c r="P47" i="95"/>
  <c r="AD47" i="95"/>
  <c r="I47" i="95"/>
  <c r="J47" i="95"/>
  <c r="R47" i="95"/>
  <c r="AL47" i="95"/>
  <c r="Q47" i="95"/>
  <c r="AM47" i="95"/>
  <c r="G426" i="95"/>
  <c r="K426" i="95"/>
  <c r="O426" i="95"/>
  <c r="S426" i="95"/>
  <c r="W426" i="95"/>
  <c r="AA426" i="95"/>
  <c r="AE426" i="95"/>
  <c r="AI426" i="95"/>
  <c r="I426" i="95"/>
  <c r="L426" i="95"/>
  <c r="P426" i="95"/>
  <c r="T426" i="95"/>
  <c r="X426" i="95"/>
  <c r="AB426" i="95"/>
  <c r="AF426" i="95"/>
  <c r="AJ426" i="95"/>
  <c r="H426" i="95"/>
  <c r="M426" i="95"/>
  <c r="Q426" i="95"/>
  <c r="U426" i="95"/>
  <c r="Y426" i="95"/>
  <c r="AC426" i="95"/>
  <c r="AG426" i="95"/>
  <c r="AK426" i="95"/>
  <c r="J426" i="95"/>
  <c r="N426" i="95"/>
  <c r="R426" i="95"/>
  <c r="V426" i="95"/>
  <c r="Z426" i="95"/>
  <c r="AD426" i="95"/>
  <c r="AH426" i="95"/>
  <c r="AL426" i="95"/>
  <c r="AF121" i="95"/>
  <c r="P121" i="95"/>
  <c r="AH121" i="95"/>
  <c r="M121" i="95"/>
  <c r="Y121" i="95"/>
  <c r="AD121" i="95"/>
  <c r="AI121" i="95"/>
  <c r="AG121" i="95"/>
  <c r="AB121" i="95"/>
  <c r="L121" i="95"/>
  <c r="AC121" i="95"/>
  <c r="G121" i="95"/>
  <c r="Q121" i="95"/>
  <c r="V121" i="95"/>
  <c r="AA121" i="95"/>
  <c r="Z121" i="95"/>
  <c r="D502" i="95"/>
  <c r="X121" i="95"/>
  <c r="H121" i="95"/>
  <c r="W121" i="95"/>
  <c r="AL121" i="95"/>
  <c r="J121" i="95"/>
  <c r="O121" i="95"/>
  <c r="U121" i="95"/>
  <c r="S121" i="95"/>
  <c r="AJ121" i="95"/>
  <c r="T121" i="95"/>
  <c r="AM121" i="95"/>
  <c r="R121" i="95"/>
  <c r="AE121" i="95"/>
  <c r="AK121" i="95"/>
  <c r="I121" i="95"/>
  <c r="N121" i="95"/>
  <c r="K121" i="95"/>
  <c r="AD273" i="95"/>
  <c r="N273" i="95"/>
  <c r="AA273" i="95"/>
  <c r="AJ273" i="95"/>
  <c r="O273" i="95"/>
  <c r="H273" i="95"/>
  <c r="AI273" i="95"/>
  <c r="W273" i="95"/>
  <c r="Z273" i="95"/>
  <c r="J273" i="95"/>
  <c r="U273" i="95"/>
  <c r="AE273" i="95"/>
  <c r="I273" i="95"/>
  <c r="AB273" i="95"/>
  <c r="X273" i="95"/>
  <c r="L273" i="95"/>
  <c r="AL273" i="95"/>
  <c r="V273" i="95"/>
  <c r="AK273" i="95"/>
  <c r="P273" i="95"/>
  <c r="Y273" i="95"/>
  <c r="AC273" i="95"/>
  <c r="Q273" i="95"/>
  <c r="M273" i="95"/>
  <c r="AH273" i="95"/>
  <c r="R273" i="95"/>
  <c r="AF273" i="95"/>
  <c r="K273" i="95"/>
  <c r="T273" i="95"/>
  <c r="S273" i="95"/>
  <c r="G273" i="95"/>
  <c r="AG273" i="95"/>
  <c r="AM273" i="95"/>
  <c r="I350" i="95"/>
  <c r="L350" i="95"/>
  <c r="P350" i="95"/>
  <c r="T350" i="95"/>
  <c r="X350" i="95"/>
  <c r="AB350" i="95"/>
  <c r="AF350" i="95"/>
  <c r="AJ350" i="95"/>
  <c r="H350" i="95"/>
  <c r="M350" i="95"/>
  <c r="Q350" i="95"/>
  <c r="U350" i="95"/>
  <c r="Y350" i="95"/>
  <c r="AC350" i="95"/>
  <c r="AG350" i="95"/>
  <c r="AK350" i="95"/>
  <c r="J350" i="95"/>
  <c r="N350" i="95"/>
  <c r="R350" i="95"/>
  <c r="V350" i="95"/>
  <c r="Z350" i="95"/>
  <c r="AD350" i="95"/>
  <c r="AH350" i="95"/>
  <c r="AL350" i="95"/>
  <c r="G350" i="95"/>
  <c r="K350" i="95"/>
  <c r="O350" i="95"/>
  <c r="S350" i="95"/>
  <c r="W350" i="95"/>
  <c r="AA350" i="95"/>
  <c r="AE350" i="95"/>
  <c r="AI350" i="95"/>
  <c r="AM350" i="95"/>
  <c r="AJ656" i="95"/>
  <c r="T656" i="95"/>
  <c r="AH656" i="95"/>
  <c r="M656" i="95"/>
  <c r="AA656" i="95"/>
  <c r="AD656" i="95"/>
  <c r="Z656" i="95"/>
  <c r="Y656" i="95"/>
  <c r="AF656" i="95"/>
  <c r="P656" i="95"/>
  <c r="AC656" i="95"/>
  <c r="G656" i="95"/>
  <c r="V656" i="95"/>
  <c r="S656" i="95"/>
  <c r="O656" i="95"/>
  <c r="AI656" i="95"/>
  <c r="AB656" i="95"/>
  <c r="L656" i="95"/>
  <c r="W656" i="95"/>
  <c r="AL656" i="95"/>
  <c r="Q656" i="95"/>
  <c r="I656" i="95"/>
  <c r="AE656" i="95"/>
  <c r="U656" i="95"/>
  <c r="X656" i="95"/>
  <c r="H656" i="95"/>
  <c r="R656" i="95"/>
  <c r="AG656" i="95"/>
  <c r="K656" i="95"/>
  <c r="AK656" i="95"/>
  <c r="J656" i="95"/>
  <c r="N656" i="95"/>
  <c r="AN47" i="95"/>
  <c r="AI197" i="95"/>
  <c r="S197" i="95"/>
  <c r="AH197" i="95"/>
  <c r="M197" i="95"/>
  <c r="AB197" i="95"/>
  <c r="AD197" i="95"/>
  <c r="Z197" i="95"/>
  <c r="N197" i="95"/>
  <c r="AE197" i="95"/>
  <c r="O197" i="95"/>
  <c r="AC197" i="95"/>
  <c r="H197" i="95"/>
  <c r="V197" i="95"/>
  <c r="T197" i="95"/>
  <c r="P197" i="95"/>
  <c r="AF197" i="95"/>
  <c r="AA197" i="95"/>
  <c r="K197" i="95"/>
  <c r="X197" i="95"/>
  <c r="AL197" i="95"/>
  <c r="Q197" i="95"/>
  <c r="I197" i="95"/>
  <c r="AJ197" i="95"/>
  <c r="U197" i="95"/>
  <c r="D578" i="95"/>
  <c r="B578" i="95" s="1"/>
  <c r="AN578" i="95" s="1"/>
  <c r="W197" i="95"/>
  <c r="G197" i="95"/>
  <c r="R197" i="95"/>
  <c r="AG197" i="95"/>
  <c r="L197" i="95"/>
  <c r="AK197" i="95"/>
  <c r="Y197" i="95"/>
  <c r="J197" i="95"/>
  <c r="AM197" i="95"/>
  <c r="I577" i="95"/>
  <c r="L577" i="95"/>
  <c r="P577" i="95"/>
  <c r="T577" i="95"/>
  <c r="X577" i="95"/>
  <c r="AB577" i="95"/>
  <c r="AF577" i="95"/>
  <c r="AJ577" i="95"/>
  <c r="H577" i="95"/>
  <c r="M577" i="95"/>
  <c r="Q577" i="95"/>
  <c r="U577" i="95"/>
  <c r="Y577" i="95"/>
  <c r="AC577" i="95"/>
  <c r="AG577" i="95"/>
  <c r="AK577" i="95"/>
  <c r="J577" i="95"/>
  <c r="N577" i="95"/>
  <c r="R577" i="95"/>
  <c r="V577" i="95"/>
  <c r="Z577" i="95"/>
  <c r="AD577" i="95"/>
  <c r="AH577" i="95"/>
  <c r="G577" i="95"/>
  <c r="K577" i="95"/>
  <c r="O577" i="95"/>
  <c r="S577" i="95"/>
  <c r="W577" i="95"/>
  <c r="AA577" i="95"/>
  <c r="AE577" i="95"/>
  <c r="AI577" i="95"/>
  <c r="AL577" i="95"/>
  <c r="AN656" i="95"/>
  <c r="AN480" i="95"/>
  <c r="AN478" i="95"/>
  <c r="AN481" i="95"/>
  <c r="AN479" i="95"/>
  <c r="AN426" i="95"/>
  <c r="AN485" i="95"/>
  <c r="AN483" i="95"/>
  <c r="AN476" i="95"/>
  <c r="AN490" i="95"/>
  <c r="AN474" i="95"/>
  <c r="AN477" i="95"/>
  <c r="AN491" i="95"/>
  <c r="AN475" i="95"/>
  <c r="AN468" i="95"/>
  <c r="AN488" i="95"/>
  <c r="AN472" i="95"/>
  <c r="AN486" i="95"/>
  <c r="AN470" i="95"/>
  <c r="AN489" i="95"/>
  <c r="AN473" i="95"/>
  <c r="AN487" i="95"/>
  <c r="AN471" i="95"/>
  <c r="AN484" i="95"/>
  <c r="AN482" i="95"/>
  <c r="AN469" i="95"/>
  <c r="AO341" i="95"/>
  <c r="AO325" i="95"/>
  <c r="AO342" i="95"/>
  <c r="AO320" i="95"/>
  <c r="AO330" i="95"/>
  <c r="AO335" i="95"/>
  <c r="AO319" i="95"/>
  <c r="AO7" i="95"/>
  <c r="AO332" i="95"/>
  <c r="AO345" i="95"/>
  <c r="AO326" i="95"/>
  <c r="AO343" i="95"/>
  <c r="AO327" i="95"/>
  <c r="AO337" i="95"/>
  <c r="AO321" i="95"/>
  <c r="AO336" i="95"/>
  <c r="AO323" i="95"/>
  <c r="AO328" i="95"/>
  <c r="AO348" i="95"/>
  <c r="AP9" i="95"/>
  <c r="AO318" i="95"/>
  <c r="AO347" i="95"/>
  <c r="AO340" i="95"/>
  <c r="AO339" i="95"/>
  <c r="AO349" i="95"/>
  <c r="AO333" i="95"/>
  <c r="AO317" i="95"/>
  <c r="AO331" i="95"/>
  <c r="AO344" i="95"/>
  <c r="AO316" i="95"/>
  <c r="AO322" i="95"/>
  <c r="AO334" i="95"/>
  <c r="AO346" i="95"/>
  <c r="AO329" i="95"/>
  <c r="AO338" i="95"/>
  <c r="AO324" i="95"/>
  <c r="AO490" i="94"/>
  <c r="AO486" i="94"/>
  <c r="AO482" i="94"/>
  <c r="AO478" i="94"/>
  <c r="AO474" i="94"/>
  <c r="AO470" i="94"/>
  <c r="AO489" i="94"/>
  <c r="AO485" i="94"/>
  <c r="AO481" i="94"/>
  <c r="AO477" i="94"/>
  <c r="AO473" i="94"/>
  <c r="AO469" i="94"/>
  <c r="AO488" i="94"/>
  <c r="AO484" i="94"/>
  <c r="AO480" i="94"/>
  <c r="AO476" i="94"/>
  <c r="AO472" i="94"/>
  <c r="AO468" i="94"/>
  <c r="AO427" i="94"/>
  <c r="AO491" i="94"/>
  <c r="AO487" i="94"/>
  <c r="AO483" i="94"/>
  <c r="AO479" i="94"/>
  <c r="AO475" i="94"/>
  <c r="AO471" i="94"/>
  <c r="G351" i="94"/>
  <c r="H351" i="94"/>
  <c r="I351" i="94"/>
  <c r="J351" i="94"/>
  <c r="K351" i="94"/>
  <c r="L351" i="94"/>
  <c r="M351" i="94"/>
  <c r="N351" i="94"/>
  <c r="O351" i="94"/>
  <c r="P351" i="94"/>
  <c r="Q351" i="94"/>
  <c r="R351" i="94"/>
  <c r="S351" i="94"/>
  <c r="T351" i="94"/>
  <c r="U351" i="94"/>
  <c r="V351" i="94"/>
  <c r="W351" i="94"/>
  <c r="X351" i="94"/>
  <c r="Y351" i="94"/>
  <c r="Z351" i="94"/>
  <c r="AA351" i="94"/>
  <c r="AB351" i="94"/>
  <c r="AC351" i="94"/>
  <c r="AD351" i="94"/>
  <c r="AE351" i="94"/>
  <c r="AF351" i="94"/>
  <c r="AG351" i="94"/>
  <c r="AH351" i="94"/>
  <c r="AI351" i="94"/>
  <c r="AJ351" i="94"/>
  <c r="AK351" i="94"/>
  <c r="AL351" i="94"/>
  <c r="AM351" i="94"/>
  <c r="AN351" i="94"/>
  <c r="G578" i="94"/>
  <c r="H578" i="94"/>
  <c r="I578" i="94"/>
  <c r="J578" i="94"/>
  <c r="K578" i="94"/>
  <c r="L578" i="94"/>
  <c r="M578" i="94"/>
  <c r="N578" i="94"/>
  <c r="O578" i="94"/>
  <c r="P578" i="94"/>
  <c r="Q578" i="94"/>
  <c r="R578" i="94"/>
  <c r="S578" i="94"/>
  <c r="T578" i="94"/>
  <c r="U578" i="94"/>
  <c r="V578" i="94"/>
  <c r="W578" i="94"/>
  <c r="X578" i="94"/>
  <c r="Y578" i="94"/>
  <c r="Z578" i="94"/>
  <c r="AA578" i="94"/>
  <c r="AB578" i="94"/>
  <c r="AC578" i="94"/>
  <c r="AD578" i="94"/>
  <c r="AE578" i="94"/>
  <c r="AF578" i="94"/>
  <c r="AG578" i="94"/>
  <c r="AH578" i="94"/>
  <c r="AI578" i="94"/>
  <c r="AJ578" i="94"/>
  <c r="AK578" i="94"/>
  <c r="AL578" i="94"/>
  <c r="AM578" i="94"/>
  <c r="AN578" i="94"/>
  <c r="AP347" i="94"/>
  <c r="AP343" i="94"/>
  <c r="AP349" i="94"/>
  <c r="AP345" i="94"/>
  <c r="AP341" i="94"/>
  <c r="AP337" i="94"/>
  <c r="AP333" i="94"/>
  <c r="AP329" i="94"/>
  <c r="AP325" i="94"/>
  <c r="AP321" i="94"/>
  <c r="AP317" i="94"/>
  <c r="AP350" i="94"/>
  <c r="AP342" i="94"/>
  <c r="AP339" i="94"/>
  <c r="AP334" i="94"/>
  <c r="AP328" i="94"/>
  <c r="AP323" i="94"/>
  <c r="AP318" i="94"/>
  <c r="AP348" i="94"/>
  <c r="AP340" i="94"/>
  <c r="AP338" i="94"/>
  <c r="AP332" i="94"/>
  <c r="AP327" i="94"/>
  <c r="AP322" i="94"/>
  <c r="AP316" i="94"/>
  <c r="AP346" i="94"/>
  <c r="AP336" i="94"/>
  <c r="AP331" i="94"/>
  <c r="AP326" i="94"/>
  <c r="AP320" i="94"/>
  <c r="AP344" i="94"/>
  <c r="AP319" i="94"/>
  <c r="AP335" i="94"/>
  <c r="AP330" i="94"/>
  <c r="AQ9" i="94"/>
  <c r="AQ198" i="94" s="1"/>
  <c r="AP7" i="94"/>
  <c r="AP324" i="94"/>
  <c r="G427" i="94"/>
  <c r="H427" i="94"/>
  <c r="I427" i="94"/>
  <c r="J427" i="94"/>
  <c r="K427" i="94"/>
  <c r="L427" i="94"/>
  <c r="M427" i="94"/>
  <c r="N427" i="94"/>
  <c r="O427" i="94"/>
  <c r="P427" i="94"/>
  <c r="Q427" i="94"/>
  <c r="R427" i="94"/>
  <c r="S427" i="94"/>
  <c r="T427" i="94"/>
  <c r="U427" i="94"/>
  <c r="V427" i="94"/>
  <c r="W427" i="94"/>
  <c r="X427" i="94"/>
  <c r="Y427" i="94"/>
  <c r="Z427" i="94"/>
  <c r="AA427" i="94"/>
  <c r="AB427" i="94"/>
  <c r="AC427" i="94"/>
  <c r="AD427" i="94"/>
  <c r="AE427" i="94"/>
  <c r="AF427" i="94"/>
  <c r="AG427" i="94"/>
  <c r="AH427" i="94"/>
  <c r="AI427" i="94"/>
  <c r="AJ427" i="94"/>
  <c r="AK427" i="94"/>
  <c r="AL427" i="94"/>
  <c r="AM427" i="94"/>
  <c r="D503" i="94"/>
  <c r="AL122" i="94"/>
  <c r="AH122" i="94"/>
  <c r="AD122" i="94"/>
  <c r="Z122" i="94"/>
  <c r="V122" i="94"/>
  <c r="R122" i="94"/>
  <c r="N122" i="94"/>
  <c r="J122" i="94"/>
  <c r="AK122" i="94"/>
  <c r="AG122" i="94"/>
  <c r="AC122" i="94"/>
  <c r="Y122" i="94"/>
  <c r="U122" i="94"/>
  <c r="Q122" i="94"/>
  <c r="M122" i="94"/>
  <c r="I122" i="94"/>
  <c r="AN122" i="94"/>
  <c r="AJ122" i="94"/>
  <c r="AF122" i="94"/>
  <c r="AB122" i="94"/>
  <c r="X122" i="94"/>
  <c r="T122" i="94"/>
  <c r="P122" i="94"/>
  <c r="L122" i="94"/>
  <c r="H122" i="94"/>
  <c r="AI122" i="94"/>
  <c r="S122" i="94"/>
  <c r="AE122" i="94"/>
  <c r="O122" i="94"/>
  <c r="AA122" i="94"/>
  <c r="K122" i="94"/>
  <c r="AM122" i="94"/>
  <c r="W122" i="94"/>
  <c r="G122" i="94"/>
  <c r="AL657" i="94"/>
  <c r="AH657" i="94"/>
  <c r="AD657" i="94"/>
  <c r="Z657" i="94"/>
  <c r="V657" i="94"/>
  <c r="R657" i="94"/>
  <c r="N657" i="94"/>
  <c r="J657" i="94"/>
  <c r="AN657" i="94"/>
  <c r="AJ657" i="94"/>
  <c r="AF657" i="94"/>
  <c r="AB657" i="94"/>
  <c r="X657" i="94"/>
  <c r="T657" i="94"/>
  <c r="P657" i="94"/>
  <c r="L657" i="94"/>
  <c r="H657" i="94"/>
  <c r="AO657" i="94"/>
  <c r="AG657" i="94"/>
  <c r="Y657" i="94"/>
  <c r="Q657" i="94"/>
  <c r="I657" i="94"/>
  <c r="AM657" i="94"/>
  <c r="AE657" i="94"/>
  <c r="W657" i="94"/>
  <c r="O657" i="94"/>
  <c r="G657" i="94"/>
  <c r="AK657" i="94"/>
  <c r="AC657" i="94"/>
  <c r="U657" i="94"/>
  <c r="M657" i="94"/>
  <c r="S657" i="94"/>
  <c r="K657" i="94"/>
  <c r="AI657" i="94"/>
  <c r="AA657" i="94"/>
  <c r="AK274" i="94"/>
  <c r="AG274" i="94"/>
  <c r="AC274" i="94"/>
  <c r="Y274" i="94"/>
  <c r="U274" i="94"/>
  <c r="Q274" i="94"/>
  <c r="M274" i="94"/>
  <c r="I274" i="94"/>
  <c r="AN274" i="94"/>
  <c r="AJ274" i="94"/>
  <c r="AF274" i="94"/>
  <c r="AB274" i="94"/>
  <c r="X274" i="94"/>
  <c r="T274" i="94"/>
  <c r="P274" i="94"/>
  <c r="L274" i="94"/>
  <c r="H274" i="94"/>
  <c r="AM274" i="94"/>
  <c r="AI274" i="94"/>
  <c r="AE274" i="94"/>
  <c r="AA274" i="94"/>
  <c r="W274" i="94"/>
  <c r="S274" i="94"/>
  <c r="O274" i="94"/>
  <c r="K274" i="94"/>
  <c r="G274" i="94"/>
  <c r="AD274" i="94"/>
  <c r="N274" i="94"/>
  <c r="Z274" i="94"/>
  <c r="J274" i="94"/>
  <c r="AL274" i="94"/>
  <c r="V274" i="94"/>
  <c r="AH274" i="94"/>
  <c r="R274" i="94"/>
  <c r="D658" i="94"/>
  <c r="B658" i="94" s="1"/>
  <c r="D352" i="94"/>
  <c r="D428" i="94"/>
  <c r="B428" i="94" s="1"/>
  <c r="D199" i="94"/>
  <c r="D123" i="94"/>
  <c r="AK48" i="94"/>
  <c r="AG48" i="94"/>
  <c r="AC48" i="94"/>
  <c r="Y48" i="94"/>
  <c r="U48" i="94"/>
  <c r="Q48" i="94"/>
  <c r="M48" i="94"/>
  <c r="I48" i="94"/>
  <c r="D275" i="94"/>
  <c r="AM48" i="94"/>
  <c r="AI48" i="94"/>
  <c r="AE48" i="94"/>
  <c r="AA48" i="94"/>
  <c r="W48" i="94"/>
  <c r="S48" i="94"/>
  <c r="O48" i="94"/>
  <c r="K48" i="94"/>
  <c r="G48" i="94"/>
  <c r="AL48" i="94"/>
  <c r="AD48" i="94"/>
  <c r="V48" i="94"/>
  <c r="N48" i="94"/>
  <c r="AN48" i="94"/>
  <c r="H48" i="94"/>
  <c r="D49" i="94"/>
  <c r="AJ48" i="94"/>
  <c r="AB48" i="94"/>
  <c r="T48" i="94"/>
  <c r="L48" i="94"/>
  <c r="X48" i="94"/>
  <c r="AH48" i="94"/>
  <c r="Z48" i="94"/>
  <c r="R48" i="94"/>
  <c r="J48" i="94"/>
  <c r="AF48" i="94"/>
  <c r="P48" i="94"/>
  <c r="D579" i="94"/>
  <c r="B579" i="94" s="1"/>
  <c r="AO579" i="94" s="1"/>
  <c r="AL198" i="94"/>
  <c r="AH198" i="94"/>
  <c r="AD198" i="94"/>
  <c r="Z198" i="94"/>
  <c r="V198" i="94"/>
  <c r="R198" i="94"/>
  <c r="N198" i="94"/>
  <c r="J198" i="94"/>
  <c r="AN198" i="94"/>
  <c r="AJ198" i="94"/>
  <c r="AF198" i="94"/>
  <c r="AB198" i="94"/>
  <c r="X198" i="94"/>
  <c r="T198" i="94"/>
  <c r="P198" i="94"/>
  <c r="L198" i="94"/>
  <c r="H198" i="94"/>
  <c r="AM198" i="94"/>
  <c r="AE198" i="94"/>
  <c r="W198" i="94"/>
  <c r="O198" i="94"/>
  <c r="G198" i="94"/>
  <c r="AK198" i="94"/>
  <c r="AC198" i="94"/>
  <c r="U198" i="94"/>
  <c r="M198" i="94"/>
  <c r="AI198" i="94"/>
  <c r="AA198" i="94"/>
  <c r="S198" i="94"/>
  <c r="K198" i="94"/>
  <c r="Q198" i="94"/>
  <c r="I198" i="94"/>
  <c r="AG198" i="94"/>
  <c r="Y198" i="94"/>
  <c r="AH5" i="92"/>
  <c r="AG152" i="91"/>
  <c r="AL4" i="92"/>
  <c r="AK151" i="91"/>
  <c r="AP121" i="95" l="1"/>
  <c r="AO123" i="94"/>
  <c r="AP123" i="94"/>
  <c r="AQ123" i="94"/>
  <c r="AQ87" i="94"/>
  <c r="AQ163" i="94"/>
  <c r="AQ239" i="94"/>
  <c r="AQ88" i="94"/>
  <c r="AQ164" i="94"/>
  <c r="AQ240" i="94"/>
  <c r="AQ241" i="94"/>
  <c r="AQ89" i="94"/>
  <c r="AQ165" i="94"/>
  <c r="AQ90" i="94"/>
  <c r="AQ166" i="94"/>
  <c r="AQ242" i="94"/>
  <c r="AQ243" i="94"/>
  <c r="AQ91" i="94"/>
  <c r="AQ167" i="94"/>
  <c r="AQ168" i="94"/>
  <c r="AQ244" i="94"/>
  <c r="AQ92" i="94"/>
  <c r="AQ169" i="94"/>
  <c r="AQ170" i="94"/>
  <c r="AQ245" i="94"/>
  <c r="AQ93" i="94"/>
  <c r="AQ247" i="94"/>
  <c r="AQ246" i="94"/>
  <c r="AQ94" i="94"/>
  <c r="AQ171" i="94"/>
  <c r="AQ172" i="94"/>
  <c r="AQ248" i="94"/>
  <c r="AQ95" i="94"/>
  <c r="AQ96" i="94"/>
  <c r="AQ173" i="94"/>
  <c r="AQ249" i="94"/>
  <c r="AQ97" i="94"/>
  <c r="AQ174" i="94"/>
  <c r="AQ98" i="94"/>
  <c r="AQ250" i="94"/>
  <c r="AQ175" i="94"/>
  <c r="AQ99" i="94"/>
  <c r="AQ251" i="94"/>
  <c r="AQ252" i="94"/>
  <c r="AQ176" i="94"/>
  <c r="AQ100" i="94"/>
  <c r="AQ253" i="94"/>
  <c r="AQ101" i="94"/>
  <c r="AQ177" i="94"/>
  <c r="AQ178" i="94"/>
  <c r="AQ102" i="94"/>
  <c r="AQ254" i="94"/>
  <c r="AQ255" i="94"/>
  <c r="AQ103" i="94"/>
  <c r="AQ179" i="94"/>
  <c r="AQ180" i="94"/>
  <c r="AQ256" i="94"/>
  <c r="AQ104" i="94"/>
  <c r="AQ105" i="94"/>
  <c r="AQ257" i="94"/>
  <c r="AQ181" i="94"/>
  <c r="AQ258" i="94"/>
  <c r="AQ106" i="94"/>
  <c r="AQ182" i="94"/>
  <c r="AQ107" i="94"/>
  <c r="AQ259" i="94"/>
  <c r="AQ183" i="94"/>
  <c r="AQ260" i="94"/>
  <c r="AQ184" i="94"/>
  <c r="AQ108" i="94"/>
  <c r="AQ261" i="94"/>
  <c r="AQ109" i="94"/>
  <c r="AQ185" i="94"/>
  <c r="AQ262" i="94"/>
  <c r="AQ186" i="94"/>
  <c r="AQ110" i="94"/>
  <c r="AQ187" i="94"/>
  <c r="AQ111" i="94"/>
  <c r="AQ263" i="94"/>
  <c r="AQ264" i="94"/>
  <c r="AQ188" i="94"/>
  <c r="AQ112" i="94"/>
  <c r="AQ113" i="94"/>
  <c r="AQ265" i="94"/>
  <c r="AQ189" i="94"/>
  <c r="AQ266" i="94"/>
  <c r="AQ190" i="94"/>
  <c r="AQ114" i="94"/>
  <c r="AQ267" i="94"/>
  <c r="AQ191" i="94"/>
  <c r="AQ115" i="94"/>
  <c r="AQ192" i="94"/>
  <c r="AQ116" i="94"/>
  <c r="AQ268" i="94"/>
  <c r="AQ117" i="94"/>
  <c r="AQ193" i="94"/>
  <c r="AQ269" i="94"/>
  <c r="AQ194" i="94"/>
  <c r="AQ270" i="94"/>
  <c r="AQ118" i="94"/>
  <c r="AQ119" i="94"/>
  <c r="AQ271" i="94"/>
  <c r="AQ195" i="94"/>
  <c r="AQ272" i="94"/>
  <c r="AQ196" i="94"/>
  <c r="AQ120" i="94"/>
  <c r="AQ121" i="94"/>
  <c r="AQ197" i="94"/>
  <c r="AQ273" i="94"/>
  <c r="AQ122" i="94"/>
  <c r="AO199" i="94"/>
  <c r="AP199" i="94"/>
  <c r="AQ199" i="94"/>
  <c r="AP49" i="94"/>
  <c r="AO49" i="94"/>
  <c r="AQ49" i="94"/>
  <c r="AP275" i="94"/>
  <c r="AO275" i="94"/>
  <c r="AQ275" i="94"/>
  <c r="AQ274" i="94"/>
  <c r="AO198" i="95"/>
  <c r="AP198" i="95"/>
  <c r="AP122" i="95"/>
  <c r="AO122" i="95"/>
  <c r="AO48" i="95"/>
  <c r="AP48" i="95"/>
  <c r="AP274" i="95"/>
  <c r="AO274" i="95"/>
  <c r="AP87" i="95"/>
  <c r="AP163" i="95"/>
  <c r="AP239" i="95"/>
  <c r="AP164" i="95"/>
  <c r="AP240" i="95"/>
  <c r="AP88" i="95"/>
  <c r="AP241" i="95"/>
  <c r="AP165" i="95"/>
  <c r="AP89" i="95"/>
  <c r="AP166" i="95"/>
  <c r="AP242" i="95"/>
  <c r="AP90" i="95"/>
  <c r="AP243" i="95"/>
  <c r="AP91" i="95"/>
  <c r="AP167" i="95"/>
  <c r="AP244" i="95"/>
  <c r="AP92" i="95"/>
  <c r="AP168" i="95"/>
  <c r="AP245" i="95"/>
  <c r="AP169" i="95"/>
  <c r="AP93" i="95"/>
  <c r="AP246" i="95"/>
  <c r="AP94" i="95"/>
  <c r="AP170" i="95"/>
  <c r="AP247" i="95"/>
  <c r="AP171" i="95"/>
  <c r="AP95" i="95"/>
  <c r="AP96" i="95"/>
  <c r="AP248" i="95"/>
  <c r="AP172" i="95"/>
  <c r="AP173" i="95"/>
  <c r="AP97" i="95"/>
  <c r="AP249" i="95"/>
  <c r="AP174" i="95"/>
  <c r="AP98" i="95"/>
  <c r="AP250" i="95"/>
  <c r="AP175" i="95"/>
  <c r="AP251" i="95"/>
  <c r="AP99" i="95"/>
  <c r="AP176" i="95"/>
  <c r="AP252" i="95"/>
  <c r="AP100" i="95"/>
  <c r="AP101" i="95"/>
  <c r="AP253" i="95"/>
  <c r="AP177" i="95"/>
  <c r="AP102" i="95"/>
  <c r="AP178" i="95"/>
  <c r="AP254" i="95"/>
  <c r="AP255" i="95"/>
  <c r="AP179" i="95"/>
  <c r="AP103" i="95"/>
  <c r="AP256" i="95"/>
  <c r="AP180" i="95"/>
  <c r="AP104" i="95"/>
  <c r="AP181" i="95"/>
  <c r="AP257" i="95"/>
  <c r="AP105" i="95"/>
  <c r="AP106" i="95"/>
  <c r="AP182" i="95"/>
  <c r="AP258" i="95"/>
  <c r="AP259" i="95"/>
  <c r="AP183" i="95"/>
  <c r="AP107" i="95"/>
  <c r="AP260" i="95"/>
  <c r="AP108" i="95"/>
  <c r="AP184" i="95"/>
  <c r="AP261" i="95"/>
  <c r="AP185" i="95"/>
  <c r="AP109" i="95"/>
  <c r="AP186" i="95"/>
  <c r="AP110" i="95"/>
  <c r="AP262" i="95"/>
  <c r="AP111" i="95"/>
  <c r="AP187" i="95"/>
  <c r="AP263" i="95"/>
  <c r="AP112" i="95"/>
  <c r="AP264" i="95"/>
  <c r="AP188" i="95"/>
  <c r="AP189" i="95"/>
  <c r="AP113" i="95"/>
  <c r="AP265" i="95"/>
  <c r="AP190" i="95"/>
  <c r="AP266" i="95"/>
  <c r="AP114" i="95"/>
  <c r="AP191" i="95"/>
  <c r="AP267" i="95"/>
  <c r="AP115" i="95"/>
  <c r="AP192" i="95"/>
  <c r="AP268" i="95"/>
  <c r="AP116" i="95"/>
  <c r="AP269" i="95"/>
  <c r="AP117" i="95"/>
  <c r="AP193" i="95"/>
  <c r="AP194" i="95"/>
  <c r="AP118" i="95"/>
  <c r="AP270" i="95"/>
  <c r="AP195" i="95"/>
  <c r="AP119" i="95"/>
  <c r="AP271" i="95"/>
  <c r="AP120" i="95"/>
  <c r="AP272" i="95"/>
  <c r="AP196" i="95"/>
  <c r="AP197" i="95"/>
  <c r="AP273" i="95"/>
  <c r="AQ933" i="95"/>
  <c r="AQ932" i="95"/>
  <c r="AQ936" i="95"/>
  <c r="AQ911" i="95"/>
  <c r="AQ882" i="95"/>
  <c r="AQ908" i="95"/>
  <c r="AQ883" i="95"/>
  <c r="AQ886" i="95"/>
  <c r="AQ907" i="95"/>
  <c r="AQ857" i="95"/>
  <c r="AQ861" i="95"/>
  <c r="AQ832" i="95"/>
  <c r="AQ858" i="95"/>
  <c r="AQ833" i="95"/>
  <c r="AQ836" i="95"/>
  <c r="AQ807" i="95"/>
  <c r="AP810" i="95"/>
  <c r="AQ782" i="95"/>
  <c r="AP785" i="95"/>
  <c r="AQ808" i="95"/>
  <c r="AQ783" i="95"/>
  <c r="AQ761" i="95"/>
  <c r="AP735" i="95"/>
  <c r="AQ811" i="95"/>
  <c r="AQ786" i="95"/>
  <c r="AQ758" i="95"/>
  <c r="AP760" i="95"/>
  <c r="AQ757" i="95"/>
  <c r="AQ733" i="95"/>
  <c r="AQ732" i="95"/>
  <c r="AQ736" i="95"/>
  <c r="AR933" i="94"/>
  <c r="AR932" i="94"/>
  <c r="AR908" i="94"/>
  <c r="AR882" i="94"/>
  <c r="AR936" i="94"/>
  <c r="AR907" i="94"/>
  <c r="AR911" i="94"/>
  <c r="AR857" i="94"/>
  <c r="AR886" i="94"/>
  <c r="AR836" i="94"/>
  <c r="AR883" i="94"/>
  <c r="AR858" i="94"/>
  <c r="AR832" i="94"/>
  <c r="AR861" i="94"/>
  <c r="AR833" i="94"/>
  <c r="AR807" i="94"/>
  <c r="AR811" i="94"/>
  <c r="AR808" i="94"/>
  <c r="AQ810" i="94"/>
  <c r="AQ785" i="94"/>
  <c r="AR761" i="94"/>
  <c r="AR783" i="94"/>
  <c r="AQ735" i="94"/>
  <c r="AR782" i="94"/>
  <c r="AR786" i="94"/>
  <c r="AR757" i="94"/>
  <c r="AR733" i="94"/>
  <c r="AR758" i="94"/>
  <c r="AQ760" i="94"/>
  <c r="AR736" i="94"/>
  <c r="AR732" i="94"/>
  <c r="AQ966" i="94"/>
  <c r="AQ963" i="94"/>
  <c r="AQ962" i="94"/>
  <c r="AR707" i="94"/>
  <c r="AQ710" i="94"/>
  <c r="AR711" i="94"/>
  <c r="AR708" i="94"/>
  <c r="AQ708" i="95"/>
  <c r="AQ711" i="95"/>
  <c r="AP710" i="95"/>
  <c r="AQ707" i="95"/>
  <c r="AN657" i="95"/>
  <c r="P502" i="94"/>
  <c r="AM502" i="94"/>
  <c r="AD502" i="94"/>
  <c r="K502" i="94"/>
  <c r="X502" i="94"/>
  <c r="AL502" i="94"/>
  <c r="W502" i="94"/>
  <c r="H502" i="94"/>
  <c r="AF502" i="94"/>
  <c r="R502" i="94"/>
  <c r="AI502" i="94"/>
  <c r="AB502" i="94"/>
  <c r="V502" i="94"/>
  <c r="N502" i="94"/>
  <c r="G502" i="94"/>
  <c r="AN502" i="94"/>
  <c r="AH502" i="94"/>
  <c r="AA502" i="94"/>
  <c r="S502" i="94"/>
  <c r="L502" i="94"/>
  <c r="AG501" i="95"/>
  <c r="AF501" i="95"/>
  <c r="AH501" i="95"/>
  <c r="AE501" i="95"/>
  <c r="V501" i="95"/>
  <c r="T501" i="95"/>
  <c r="AL501" i="95"/>
  <c r="AK501" i="95"/>
  <c r="AJ501" i="95"/>
  <c r="AI501" i="95"/>
  <c r="U501" i="95"/>
  <c r="S501" i="95"/>
  <c r="R501" i="95"/>
  <c r="Q501" i="95"/>
  <c r="P501" i="95"/>
  <c r="O501" i="95"/>
  <c r="AD501" i="95"/>
  <c r="N501" i="95"/>
  <c r="AC501" i="95"/>
  <c r="M501" i="95"/>
  <c r="AB501" i="95"/>
  <c r="L501" i="95"/>
  <c r="AA501" i="95"/>
  <c r="K501" i="95"/>
  <c r="Z501" i="95"/>
  <c r="J501" i="95"/>
  <c r="Y501" i="95"/>
  <c r="H501" i="95"/>
  <c r="X501" i="95"/>
  <c r="I501" i="95"/>
  <c r="W501" i="95"/>
  <c r="G501" i="95"/>
  <c r="AJ502" i="94"/>
  <c r="AE502" i="94"/>
  <c r="Z502" i="94"/>
  <c r="T502" i="94"/>
  <c r="O502" i="94"/>
  <c r="J502" i="94"/>
  <c r="AK502" i="94"/>
  <c r="AG502" i="94"/>
  <c r="AC502" i="94"/>
  <c r="Y502" i="94"/>
  <c r="U502" i="94"/>
  <c r="Q502" i="94"/>
  <c r="M502" i="94"/>
  <c r="B503" i="94"/>
  <c r="AO503" i="94" s="1"/>
  <c r="F41" i="90"/>
  <c r="B502" i="95"/>
  <c r="R502" i="95" s="1"/>
  <c r="J40" i="90"/>
  <c r="J351" i="95"/>
  <c r="N351" i="95"/>
  <c r="R351" i="95"/>
  <c r="V351" i="95"/>
  <c r="Z351" i="95"/>
  <c r="AD351" i="95"/>
  <c r="AH351" i="95"/>
  <c r="AL351" i="95"/>
  <c r="Q351" i="95"/>
  <c r="U351" i="95"/>
  <c r="AG351" i="95"/>
  <c r="AK351" i="95"/>
  <c r="I351" i="95"/>
  <c r="K351" i="95"/>
  <c r="O351" i="95"/>
  <c r="S351" i="95"/>
  <c r="W351" i="95"/>
  <c r="AA351" i="95"/>
  <c r="AE351" i="95"/>
  <c r="AI351" i="95"/>
  <c r="AM351" i="95"/>
  <c r="H351" i="95"/>
  <c r="AC351" i="95"/>
  <c r="G351" i="95"/>
  <c r="L351" i="95"/>
  <c r="P351" i="95"/>
  <c r="T351" i="95"/>
  <c r="X351" i="95"/>
  <c r="AB351" i="95"/>
  <c r="AF351" i="95"/>
  <c r="AJ351" i="95"/>
  <c r="M351" i="95"/>
  <c r="Y351" i="95"/>
  <c r="AN351" i="95"/>
  <c r="AO351" i="95"/>
  <c r="AF122" i="95"/>
  <c r="P122" i="95"/>
  <c r="AH122" i="95"/>
  <c r="M122" i="95"/>
  <c r="Y122" i="95"/>
  <c r="AD122" i="95"/>
  <c r="AI122" i="95"/>
  <c r="AG122" i="95"/>
  <c r="AJ122" i="95"/>
  <c r="R122" i="95"/>
  <c r="AK122" i="95"/>
  <c r="K122" i="95"/>
  <c r="AB122" i="95"/>
  <c r="L122" i="95"/>
  <c r="AC122" i="95"/>
  <c r="G122" i="95"/>
  <c r="Q122" i="95"/>
  <c r="V122" i="95"/>
  <c r="AA122" i="95"/>
  <c r="Z122" i="95"/>
  <c r="AM122" i="95"/>
  <c r="I122" i="95"/>
  <c r="D503" i="95"/>
  <c r="X122" i="95"/>
  <c r="H122" i="95"/>
  <c r="W122" i="95"/>
  <c r="AL122" i="95"/>
  <c r="J122" i="95"/>
  <c r="O122" i="95"/>
  <c r="U122" i="95"/>
  <c r="S122" i="95"/>
  <c r="T122" i="95"/>
  <c r="AE122" i="95"/>
  <c r="N122" i="95"/>
  <c r="AN122" i="95"/>
  <c r="D658" i="95"/>
  <c r="B658" i="95" s="1"/>
  <c r="D199" i="95"/>
  <c r="Y48" i="95"/>
  <c r="I48" i="95"/>
  <c r="Z48" i="95"/>
  <c r="AL48" i="95"/>
  <c r="AI48" i="95"/>
  <c r="N48" i="95"/>
  <c r="AH48" i="95"/>
  <c r="L48" i="95"/>
  <c r="D352" i="95"/>
  <c r="AE48" i="95"/>
  <c r="S48" i="95"/>
  <c r="AM48" i="95"/>
  <c r="D428" i="95"/>
  <c r="B428" i="95" s="1"/>
  <c r="AO428" i="95" s="1"/>
  <c r="AK48" i="95"/>
  <c r="U48" i="95"/>
  <c r="D49" i="95"/>
  <c r="T48" i="95"/>
  <c r="AA48" i="95"/>
  <c r="AD48" i="95"/>
  <c r="H48" i="95"/>
  <c r="AB48" i="95"/>
  <c r="G48" i="95"/>
  <c r="M48" i="95"/>
  <c r="P48" i="95"/>
  <c r="K48" i="95"/>
  <c r="D275" i="95"/>
  <c r="AG48" i="95"/>
  <c r="Q48" i="95"/>
  <c r="AJ48" i="95"/>
  <c r="O48" i="95"/>
  <c r="V48" i="95"/>
  <c r="X48" i="95"/>
  <c r="D123" i="95"/>
  <c r="W48" i="95"/>
  <c r="AF48" i="95"/>
  <c r="AC48" i="95"/>
  <c r="J48" i="95"/>
  <c r="R48" i="95"/>
  <c r="AN48" i="95"/>
  <c r="AP352" i="94"/>
  <c r="AL274" i="95"/>
  <c r="V274" i="95"/>
  <c r="AK274" i="95"/>
  <c r="P274" i="95"/>
  <c r="Y274" i="95"/>
  <c r="AC274" i="95"/>
  <c r="AB274" i="95"/>
  <c r="X274" i="95"/>
  <c r="L274" i="95"/>
  <c r="U274" i="95"/>
  <c r="AM274" i="95"/>
  <c r="AI274" i="95"/>
  <c r="AH274" i="95"/>
  <c r="R274" i="95"/>
  <c r="AF274" i="95"/>
  <c r="K274" i="95"/>
  <c r="T274" i="95"/>
  <c r="S274" i="95"/>
  <c r="Q274" i="95"/>
  <c r="M274" i="95"/>
  <c r="Z274" i="95"/>
  <c r="AE274" i="95"/>
  <c r="W274" i="95"/>
  <c r="AD274" i="95"/>
  <c r="N274" i="95"/>
  <c r="AA274" i="95"/>
  <c r="AJ274" i="95"/>
  <c r="O274" i="95"/>
  <c r="H274" i="95"/>
  <c r="G274" i="95"/>
  <c r="AG274" i="95"/>
  <c r="J274" i="95"/>
  <c r="I274" i="95"/>
  <c r="AN274" i="95"/>
  <c r="G427" i="95"/>
  <c r="K427" i="95"/>
  <c r="O427" i="95"/>
  <c r="S427" i="95"/>
  <c r="W427" i="95"/>
  <c r="AA427" i="95"/>
  <c r="AE427" i="95"/>
  <c r="AI427" i="95"/>
  <c r="J427" i="95"/>
  <c r="V427" i="95"/>
  <c r="Z427" i="95"/>
  <c r="AL427" i="95"/>
  <c r="I427" i="95"/>
  <c r="L427" i="95"/>
  <c r="P427" i="95"/>
  <c r="T427" i="95"/>
  <c r="X427" i="95"/>
  <c r="AB427" i="95"/>
  <c r="AF427" i="95"/>
  <c r="AJ427" i="95"/>
  <c r="R427" i="95"/>
  <c r="AH427" i="95"/>
  <c r="H427" i="95"/>
  <c r="M427" i="95"/>
  <c r="Q427" i="95"/>
  <c r="U427" i="95"/>
  <c r="Y427" i="95"/>
  <c r="AC427" i="95"/>
  <c r="AG427" i="95"/>
  <c r="AK427" i="95"/>
  <c r="N427" i="95"/>
  <c r="AD427" i="95"/>
  <c r="AM427" i="95"/>
  <c r="I578" i="95"/>
  <c r="M578" i="95"/>
  <c r="Q578" i="95"/>
  <c r="U578" i="95"/>
  <c r="Y578" i="95"/>
  <c r="AC578" i="95"/>
  <c r="AG578" i="95"/>
  <c r="AK578" i="95"/>
  <c r="P578" i="95"/>
  <c r="T578" i="95"/>
  <c r="AF578" i="95"/>
  <c r="AJ578" i="95"/>
  <c r="J578" i="95"/>
  <c r="N578" i="95"/>
  <c r="R578" i="95"/>
  <c r="V578" i="95"/>
  <c r="Z578" i="95"/>
  <c r="AD578" i="95"/>
  <c r="AH578" i="95"/>
  <c r="AL578" i="95"/>
  <c r="L578" i="95"/>
  <c r="AB578" i="95"/>
  <c r="G578" i="95"/>
  <c r="K578" i="95"/>
  <c r="O578" i="95"/>
  <c r="S578" i="95"/>
  <c r="W578" i="95"/>
  <c r="AA578" i="95"/>
  <c r="AE578" i="95"/>
  <c r="AI578" i="95"/>
  <c r="H578" i="95"/>
  <c r="X578" i="95"/>
  <c r="AM578" i="95"/>
  <c r="AA657" i="95"/>
  <c r="K657" i="95"/>
  <c r="AB657" i="95"/>
  <c r="AK657" i="95"/>
  <c r="P657" i="95"/>
  <c r="H657" i="95"/>
  <c r="AD657" i="95"/>
  <c r="M657" i="95"/>
  <c r="L657" i="95"/>
  <c r="N657" i="95"/>
  <c r="AM657" i="95"/>
  <c r="W657" i="95"/>
  <c r="G657" i="95"/>
  <c r="V657" i="95"/>
  <c r="AF657" i="95"/>
  <c r="J657" i="95"/>
  <c r="AJ657" i="95"/>
  <c r="I657" i="95"/>
  <c r="AH657" i="95"/>
  <c r="AE657" i="95"/>
  <c r="O657" i="95"/>
  <c r="AG657" i="95"/>
  <c r="U657" i="95"/>
  <c r="T657" i="95"/>
  <c r="AI657" i="95"/>
  <c r="S657" i="95"/>
  <c r="AL657" i="95"/>
  <c r="Q657" i="95"/>
  <c r="Z657" i="95"/>
  <c r="AC657" i="95"/>
  <c r="Y657" i="95"/>
  <c r="X657" i="95"/>
  <c r="R657" i="95"/>
  <c r="AI198" i="95"/>
  <c r="S198" i="95"/>
  <c r="AH198" i="95"/>
  <c r="M198" i="95"/>
  <c r="AB198" i="95"/>
  <c r="AD198" i="95"/>
  <c r="Z198" i="95"/>
  <c r="N198" i="95"/>
  <c r="G198" i="95"/>
  <c r="L198" i="95"/>
  <c r="Y198" i="95"/>
  <c r="AE198" i="95"/>
  <c r="O198" i="95"/>
  <c r="AC198" i="95"/>
  <c r="H198" i="95"/>
  <c r="V198" i="95"/>
  <c r="T198" i="95"/>
  <c r="P198" i="95"/>
  <c r="AF198" i="95"/>
  <c r="AM198" i="95"/>
  <c r="R198" i="95"/>
  <c r="J198" i="95"/>
  <c r="D579" i="95"/>
  <c r="B579" i="95" s="1"/>
  <c r="AO579" i="95" s="1"/>
  <c r="AA198" i="95"/>
  <c r="K198" i="95"/>
  <c r="X198" i="95"/>
  <c r="AL198" i="95"/>
  <c r="Q198" i="95"/>
  <c r="I198" i="95"/>
  <c r="AJ198" i="95"/>
  <c r="U198" i="95"/>
  <c r="W198" i="95"/>
  <c r="AG198" i="95"/>
  <c r="AK198" i="95"/>
  <c r="AN198" i="95"/>
  <c r="AP340" i="95"/>
  <c r="AP324" i="95"/>
  <c r="AP341" i="95"/>
  <c r="AP319" i="95"/>
  <c r="AP329" i="95"/>
  <c r="AP334" i="95"/>
  <c r="AP7" i="95"/>
  <c r="AP345" i="95"/>
  <c r="AP348" i="95"/>
  <c r="AP332" i="95"/>
  <c r="AP343" i="95"/>
  <c r="AP321" i="95"/>
  <c r="AP331" i="95"/>
  <c r="AP344" i="95"/>
  <c r="AP346" i="95"/>
  <c r="AP325" i="95"/>
  <c r="AP342" i="95"/>
  <c r="AQ9" i="95"/>
  <c r="AQ122" i="95" s="1"/>
  <c r="AP323" i="95"/>
  <c r="AP336" i="95"/>
  <c r="AP320" i="95"/>
  <c r="AP335" i="95"/>
  <c r="AP350" i="95"/>
  <c r="AP322" i="95"/>
  <c r="AP327" i="95"/>
  <c r="AP347" i="95"/>
  <c r="AP338" i="95"/>
  <c r="AP339" i="95"/>
  <c r="AP316" i="95"/>
  <c r="AP349" i="95"/>
  <c r="AP318" i="95"/>
  <c r="AP330" i="95"/>
  <c r="AP333" i="95"/>
  <c r="AP328" i="95"/>
  <c r="AP337" i="95"/>
  <c r="AP326" i="95"/>
  <c r="AP317" i="95"/>
  <c r="AO657" i="95"/>
  <c r="AO487" i="95"/>
  <c r="AO471" i="95"/>
  <c r="AO481" i="95"/>
  <c r="AO427" i="95"/>
  <c r="AO484" i="95"/>
  <c r="AO468" i="95"/>
  <c r="AO486" i="95"/>
  <c r="AO470" i="95"/>
  <c r="AO483" i="95"/>
  <c r="AO477" i="95"/>
  <c r="AO480" i="95"/>
  <c r="AO482" i="95"/>
  <c r="AO473" i="95"/>
  <c r="AO478" i="95"/>
  <c r="AO479" i="95"/>
  <c r="AO489" i="95"/>
  <c r="AO476" i="95"/>
  <c r="AO469" i="95"/>
  <c r="AO472" i="95"/>
  <c r="AO490" i="95"/>
  <c r="AO485" i="95"/>
  <c r="AO491" i="95"/>
  <c r="AO488" i="95"/>
  <c r="AO474" i="95"/>
  <c r="AO475" i="95"/>
  <c r="D659" i="94"/>
  <c r="B659" i="94" s="1"/>
  <c r="D429" i="94"/>
  <c r="B429" i="94" s="1"/>
  <c r="AP429" i="94" s="1"/>
  <c r="D200" i="94"/>
  <c r="D353" i="94"/>
  <c r="D124" i="94"/>
  <c r="AL49" i="94"/>
  <c r="AH49" i="94"/>
  <c r="AD49" i="94"/>
  <c r="Z49" i="94"/>
  <c r="V49" i="94"/>
  <c r="R49" i="94"/>
  <c r="N49" i="94"/>
  <c r="J49" i="94"/>
  <c r="D276" i="94"/>
  <c r="D50" i="94"/>
  <c r="AN49" i="94"/>
  <c r="AJ49" i="94"/>
  <c r="AF49" i="94"/>
  <c r="AB49" i="94"/>
  <c r="X49" i="94"/>
  <c r="T49" i="94"/>
  <c r="P49" i="94"/>
  <c r="L49" i="94"/>
  <c r="H49" i="94"/>
  <c r="AM49" i="94"/>
  <c r="AE49" i="94"/>
  <c r="W49" i="94"/>
  <c r="O49" i="94"/>
  <c r="G49" i="94"/>
  <c r="Y49" i="94"/>
  <c r="AK49" i="94"/>
  <c r="AC49" i="94"/>
  <c r="U49" i="94"/>
  <c r="M49" i="94"/>
  <c r="I49" i="94"/>
  <c r="AI49" i="94"/>
  <c r="AA49" i="94"/>
  <c r="S49" i="94"/>
  <c r="K49" i="94"/>
  <c r="AG49" i="94"/>
  <c r="Q49" i="94"/>
  <c r="AL199" i="94"/>
  <c r="AH199" i="94"/>
  <c r="AD199" i="94"/>
  <c r="Z199" i="94"/>
  <c r="V199" i="94"/>
  <c r="R199" i="94"/>
  <c r="N199" i="94"/>
  <c r="J199" i="94"/>
  <c r="D580" i="94"/>
  <c r="B580" i="94" s="1"/>
  <c r="AP580" i="94" s="1"/>
  <c r="AN199" i="94"/>
  <c r="AJ199" i="94"/>
  <c r="AF199" i="94"/>
  <c r="AB199" i="94"/>
  <c r="X199" i="94"/>
  <c r="T199" i="94"/>
  <c r="P199" i="94"/>
  <c r="L199" i="94"/>
  <c r="H199" i="94"/>
  <c r="AM199" i="94"/>
  <c r="AE199" i="94"/>
  <c r="W199" i="94"/>
  <c r="O199" i="94"/>
  <c r="G199" i="94"/>
  <c r="AK199" i="94"/>
  <c r="AC199" i="94"/>
  <c r="U199" i="94"/>
  <c r="M199" i="94"/>
  <c r="AI199" i="94"/>
  <c r="AA199" i="94"/>
  <c r="S199" i="94"/>
  <c r="K199" i="94"/>
  <c r="Q199" i="94"/>
  <c r="I199" i="94"/>
  <c r="AG199" i="94"/>
  <c r="Y199" i="94"/>
  <c r="G428" i="94"/>
  <c r="H428" i="94"/>
  <c r="I428" i="94"/>
  <c r="J428" i="94"/>
  <c r="K428" i="94"/>
  <c r="L428" i="94"/>
  <c r="M428" i="94"/>
  <c r="N428" i="94"/>
  <c r="O428" i="94"/>
  <c r="P428" i="94"/>
  <c r="Q428" i="94"/>
  <c r="R428" i="94"/>
  <c r="S428" i="94"/>
  <c r="T428" i="94"/>
  <c r="U428" i="94"/>
  <c r="V428" i="94"/>
  <c r="W428" i="94"/>
  <c r="X428" i="94"/>
  <c r="Y428" i="94"/>
  <c r="Z428" i="94"/>
  <c r="AA428" i="94"/>
  <c r="AB428" i="94"/>
  <c r="AC428" i="94"/>
  <c r="AD428" i="94"/>
  <c r="AE428" i="94"/>
  <c r="AF428" i="94"/>
  <c r="AG428" i="94"/>
  <c r="AH428" i="94"/>
  <c r="AI428" i="94"/>
  <c r="AJ428" i="94"/>
  <c r="AK428" i="94"/>
  <c r="AL428" i="94"/>
  <c r="AM428" i="94"/>
  <c r="AN428" i="94"/>
  <c r="AP489" i="94"/>
  <c r="AP485" i="94"/>
  <c r="AP481" i="94"/>
  <c r="AP477" i="94"/>
  <c r="AP473" i="94"/>
  <c r="AP469" i="94"/>
  <c r="AP488" i="94"/>
  <c r="AP484" i="94"/>
  <c r="AP480" i="94"/>
  <c r="AP476" i="94"/>
  <c r="AP472" i="94"/>
  <c r="AP468" i="94"/>
  <c r="AP491" i="94"/>
  <c r="AP487" i="94"/>
  <c r="AP483" i="94"/>
  <c r="AP479" i="94"/>
  <c r="AP475" i="94"/>
  <c r="AP471" i="94"/>
  <c r="AP428" i="94"/>
  <c r="AP490" i="94"/>
  <c r="AP486" i="94"/>
  <c r="AP482" i="94"/>
  <c r="AP478" i="94"/>
  <c r="AP474" i="94"/>
  <c r="AP470" i="94"/>
  <c r="AO428" i="94"/>
  <c r="G352" i="94"/>
  <c r="H352" i="94"/>
  <c r="I352" i="94"/>
  <c r="J352" i="94"/>
  <c r="K352" i="94"/>
  <c r="L352" i="94"/>
  <c r="M352" i="94"/>
  <c r="N352" i="94"/>
  <c r="O352" i="94"/>
  <c r="P352" i="94"/>
  <c r="Q352" i="94"/>
  <c r="R352" i="94"/>
  <c r="S352" i="94"/>
  <c r="T352" i="94"/>
  <c r="U352" i="94"/>
  <c r="V352" i="94"/>
  <c r="W352" i="94"/>
  <c r="X352" i="94"/>
  <c r="Y352" i="94"/>
  <c r="Z352" i="94"/>
  <c r="AA352" i="94"/>
  <c r="AB352" i="94"/>
  <c r="AC352" i="94"/>
  <c r="AD352" i="94"/>
  <c r="AE352" i="94"/>
  <c r="AF352" i="94"/>
  <c r="AG352" i="94"/>
  <c r="AH352" i="94"/>
  <c r="AI352" i="94"/>
  <c r="AJ352" i="94"/>
  <c r="AK352" i="94"/>
  <c r="AL352" i="94"/>
  <c r="AM352" i="94"/>
  <c r="AN352" i="94"/>
  <c r="AO352" i="94"/>
  <c r="G579" i="94"/>
  <c r="H579" i="94"/>
  <c r="I579" i="94"/>
  <c r="J579" i="94"/>
  <c r="K579" i="94"/>
  <c r="L579" i="94"/>
  <c r="M579" i="94"/>
  <c r="N579" i="94"/>
  <c r="O579" i="94"/>
  <c r="P579" i="94"/>
  <c r="Q579" i="94"/>
  <c r="R579" i="94"/>
  <c r="S579" i="94"/>
  <c r="T579" i="94"/>
  <c r="U579" i="94"/>
  <c r="V579" i="94"/>
  <c r="W579" i="94"/>
  <c r="X579" i="94"/>
  <c r="Y579" i="94"/>
  <c r="Z579" i="94"/>
  <c r="AA579" i="94"/>
  <c r="AB579" i="94"/>
  <c r="AC579" i="94"/>
  <c r="AD579" i="94"/>
  <c r="AE579" i="94"/>
  <c r="AF579" i="94"/>
  <c r="AG579" i="94"/>
  <c r="AH579" i="94"/>
  <c r="AI579" i="94"/>
  <c r="AJ579" i="94"/>
  <c r="AK579" i="94"/>
  <c r="AL579" i="94"/>
  <c r="AM579" i="94"/>
  <c r="AN579" i="94"/>
  <c r="AK275" i="94"/>
  <c r="AG275" i="94"/>
  <c r="AC275" i="94"/>
  <c r="Y275" i="94"/>
  <c r="U275" i="94"/>
  <c r="Q275" i="94"/>
  <c r="M275" i="94"/>
  <c r="I275" i="94"/>
  <c r="AN275" i="94"/>
  <c r="AJ275" i="94"/>
  <c r="AF275" i="94"/>
  <c r="AB275" i="94"/>
  <c r="X275" i="94"/>
  <c r="T275" i="94"/>
  <c r="P275" i="94"/>
  <c r="L275" i="94"/>
  <c r="H275" i="94"/>
  <c r="AM275" i="94"/>
  <c r="AI275" i="94"/>
  <c r="AE275" i="94"/>
  <c r="AA275" i="94"/>
  <c r="W275" i="94"/>
  <c r="S275" i="94"/>
  <c r="O275" i="94"/>
  <c r="K275" i="94"/>
  <c r="G275" i="94"/>
  <c r="AD275" i="94"/>
  <c r="N275" i="94"/>
  <c r="Z275" i="94"/>
  <c r="J275" i="94"/>
  <c r="AL275" i="94"/>
  <c r="V275" i="94"/>
  <c r="AH275" i="94"/>
  <c r="R275" i="94"/>
  <c r="D504" i="94"/>
  <c r="AL123" i="94"/>
  <c r="AH123" i="94"/>
  <c r="AD123" i="94"/>
  <c r="Z123" i="94"/>
  <c r="V123" i="94"/>
  <c r="R123" i="94"/>
  <c r="N123" i="94"/>
  <c r="J123" i="94"/>
  <c r="AK123" i="94"/>
  <c r="AG123" i="94"/>
  <c r="AC123" i="94"/>
  <c r="Y123" i="94"/>
  <c r="U123" i="94"/>
  <c r="Q123" i="94"/>
  <c r="M123" i="94"/>
  <c r="I123" i="94"/>
  <c r="AN123" i="94"/>
  <c r="AJ123" i="94"/>
  <c r="AF123" i="94"/>
  <c r="AB123" i="94"/>
  <c r="X123" i="94"/>
  <c r="T123" i="94"/>
  <c r="P123" i="94"/>
  <c r="L123" i="94"/>
  <c r="H123" i="94"/>
  <c r="AI123" i="94"/>
  <c r="S123" i="94"/>
  <c r="AE123" i="94"/>
  <c r="O123" i="94"/>
  <c r="AA123" i="94"/>
  <c r="K123" i="94"/>
  <c r="AM123" i="94"/>
  <c r="W123" i="94"/>
  <c r="G123" i="94"/>
  <c r="AO658" i="94"/>
  <c r="AK658" i="94"/>
  <c r="AG658" i="94"/>
  <c r="AC658" i="94"/>
  <c r="Y658" i="94"/>
  <c r="U658" i="94"/>
  <c r="Q658" i="94"/>
  <c r="M658" i="94"/>
  <c r="I658" i="94"/>
  <c r="AM658" i="94"/>
  <c r="AI658" i="94"/>
  <c r="AE658" i="94"/>
  <c r="AA658" i="94"/>
  <c r="W658" i="94"/>
  <c r="S658" i="94"/>
  <c r="O658" i="94"/>
  <c r="K658" i="94"/>
  <c r="G658" i="94"/>
  <c r="AN658" i="94"/>
  <c r="AF658" i="94"/>
  <c r="X658" i="94"/>
  <c r="P658" i="94"/>
  <c r="H658" i="94"/>
  <c r="AL658" i="94"/>
  <c r="AD658" i="94"/>
  <c r="V658" i="94"/>
  <c r="N658" i="94"/>
  <c r="AJ658" i="94"/>
  <c r="AB658" i="94"/>
  <c r="T658" i="94"/>
  <c r="L658" i="94"/>
  <c r="R658" i="94"/>
  <c r="AP658" i="94"/>
  <c r="J658" i="94"/>
  <c r="AH658" i="94"/>
  <c r="Z658" i="94"/>
  <c r="AQ350" i="94"/>
  <c r="AQ346" i="94"/>
  <c r="AQ342" i="94"/>
  <c r="AQ348" i="94"/>
  <c r="AQ344" i="94"/>
  <c r="AQ340" i="94"/>
  <c r="AQ336" i="94"/>
  <c r="AQ332" i="94"/>
  <c r="AQ328" i="94"/>
  <c r="AQ324" i="94"/>
  <c r="AQ320" i="94"/>
  <c r="AQ316" i="94"/>
  <c r="AQ349" i="94"/>
  <c r="AQ341" i="94"/>
  <c r="AQ338" i="94"/>
  <c r="AQ333" i="94"/>
  <c r="AQ327" i="94"/>
  <c r="AQ322" i="94"/>
  <c r="AQ317" i="94"/>
  <c r="AQ347" i="94"/>
  <c r="AQ337" i="94"/>
  <c r="AQ331" i="94"/>
  <c r="AQ326" i="94"/>
  <c r="AQ321" i="94"/>
  <c r="AQ345" i="94"/>
  <c r="AQ335" i="94"/>
  <c r="AQ330" i="94"/>
  <c r="AQ325" i="94"/>
  <c r="AQ319" i="94"/>
  <c r="AQ343" i="94"/>
  <c r="AQ339" i="94"/>
  <c r="AQ318" i="94"/>
  <c r="AQ334" i="94"/>
  <c r="AQ329" i="94"/>
  <c r="AQ323" i="94"/>
  <c r="AR9" i="94"/>
  <c r="AR199" i="94" s="1"/>
  <c r="AQ7" i="94"/>
  <c r="AQ351" i="94"/>
  <c r="AH152" i="91"/>
  <c r="AI5" i="92"/>
  <c r="AL151" i="91"/>
  <c r="AM4" i="92"/>
  <c r="AR275" i="94" l="1"/>
  <c r="AR123" i="94"/>
  <c r="AQ124" i="94"/>
  <c r="AR124" i="94"/>
  <c r="AO124" i="94"/>
  <c r="AP124" i="94"/>
  <c r="AR87" i="94"/>
  <c r="AR163" i="94"/>
  <c r="AR239" i="94"/>
  <c r="AR164" i="94"/>
  <c r="AR88" i="94"/>
  <c r="AR240" i="94"/>
  <c r="AR241" i="94"/>
  <c r="AR89" i="94"/>
  <c r="AR165" i="94"/>
  <c r="AR166" i="94"/>
  <c r="AR242" i="94"/>
  <c r="AR90" i="94"/>
  <c r="AR167" i="94"/>
  <c r="AR91" i="94"/>
  <c r="AR243" i="94"/>
  <c r="AR244" i="94"/>
  <c r="AR169" i="94"/>
  <c r="AR92" i="94"/>
  <c r="AR168" i="94"/>
  <c r="AR170" i="94"/>
  <c r="AR93" i="94"/>
  <c r="AR245" i="94"/>
  <c r="AR247" i="94"/>
  <c r="AR246" i="94"/>
  <c r="AR94" i="94"/>
  <c r="AR171" i="94"/>
  <c r="AR172" i="94"/>
  <c r="AR248" i="94"/>
  <c r="AR95" i="94"/>
  <c r="AR96" i="94"/>
  <c r="AR173" i="94"/>
  <c r="AR97" i="94"/>
  <c r="AR249" i="94"/>
  <c r="AR174" i="94"/>
  <c r="AR250" i="94"/>
  <c r="AR98" i="94"/>
  <c r="AR251" i="94"/>
  <c r="AR175" i="94"/>
  <c r="AR99" i="94"/>
  <c r="AR176" i="94"/>
  <c r="AR100" i="94"/>
  <c r="AR252" i="94"/>
  <c r="AR253" i="94"/>
  <c r="AR177" i="94"/>
  <c r="AR101" i="94"/>
  <c r="AR178" i="94"/>
  <c r="AR102" i="94"/>
  <c r="AR254" i="94"/>
  <c r="AR179" i="94"/>
  <c r="AR255" i="94"/>
  <c r="AR103" i="94"/>
  <c r="AR104" i="94"/>
  <c r="AR256" i="94"/>
  <c r="AR180" i="94"/>
  <c r="AR105" i="94"/>
  <c r="AR181" i="94"/>
  <c r="AR257" i="94"/>
  <c r="AR258" i="94"/>
  <c r="AR106" i="94"/>
  <c r="AR182" i="94"/>
  <c r="AR107" i="94"/>
  <c r="AR183" i="94"/>
  <c r="AR259" i="94"/>
  <c r="AR108" i="94"/>
  <c r="AR184" i="94"/>
  <c r="AR260" i="94"/>
  <c r="AR261" i="94"/>
  <c r="AR185" i="94"/>
  <c r="AR109" i="94"/>
  <c r="AR262" i="94"/>
  <c r="AR186" i="94"/>
  <c r="AR110" i="94"/>
  <c r="AR263" i="94"/>
  <c r="AR111" i="94"/>
  <c r="AR187" i="94"/>
  <c r="AR264" i="94"/>
  <c r="AR112" i="94"/>
  <c r="AR188" i="94"/>
  <c r="AR265" i="94"/>
  <c r="AR189" i="94"/>
  <c r="AR113" i="94"/>
  <c r="AR266" i="94"/>
  <c r="AR190" i="94"/>
  <c r="AR114" i="94"/>
  <c r="AR191" i="94"/>
  <c r="AR267" i="94"/>
  <c r="AR115" i="94"/>
  <c r="AR192" i="94"/>
  <c r="AR268" i="94"/>
  <c r="AR116" i="94"/>
  <c r="AR193" i="94"/>
  <c r="AR269" i="94"/>
  <c r="AR117" i="94"/>
  <c r="AR270" i="94"/>
  <c r="AR194" i="94"/>
  <c r="AR118" i="94"/>
  <c r="AR119" i="94"/>
  <c r="AR271" i="94"/>
  <c r="AR195" i="94"/>
  <c r="AR272" i="94"/>
  <c r="AR120" i="94"/>
  <c r="AR196" i="94"/>
  <c r="AR197" i="94"/>
  <c r="AR273" i="94"/>
  <c r="AR121" i="94"/>
  <c r="AR274" i="94"/>
  <c r="AR122" i="94"/>
  <c r="AR198" i="94"/>
  <c r="AR276" i="94"/>
  <c r="AO276" i="94"/>
  <c r="AP276" i="94"/>
  <c r="AQ276" i="94"/>
  <c r="AQ50" i="94"/>
  <c r="AO50" i="94"/>
  <c r="AR50" i="94"/>
  <c r="AP50" i="94"/>
  <c r="AQ200" i="94"/>
  <c r="AR200" i="94"/>
  <c r="AO200" i="94"/>
  <c r="AP200" i="94"/>
  <c r="AQ239" i="95"/>
  <c r="AQ87" i="95"/>
  <c r="AQ163" i="95"/>
  <c r="AQ240" i="95"/>
  <c r="AQ88" i="95"/>
  <c r="AQ164" i="95"/>
  <c r="AQ89" i="95"/>
  <c r="AQ165" i="95"/>
  <c r="AQ241" i="95"/>
  <c r="AQ242" i="95"/>
  <c r="AQ90" i="95"/>
  <c r="AQ166" i="95"/>
  <c r="AQ91" i="95"/>
  <c r="AQ243" i="95"/>
  <c r="AQ167" i="95"/>
  <c r="AQ168" i="95"/>
  <c r="AQ92" i="95"/>
  <c r="AQ244" i="95"/>
  <c r="AQ93" i="95"/>
  <c r="AQ245" i="95"/>
  <c r="AQ169" i="95"/>
  <c r="AQ246" i="95"/>
  <c r="AQ94" i="95"/>
  <c r="AQ170" i="95"/>
  <c r="AQ171" i="95"/>
  <c r="AQ95" i="95"/>
  <c r="AQ247" i="95"/>
  <c r="AQ96" i="95"/>
  <c r="AQ172" i="95"/>
  <c r="AQ248" i="95"/>
  <c r="AQ249" i="95"/>
  <c r="AQ97" i="95"/>
  <c r="AQ173" i="95"/>
  <c r="AQ174" i="95"/>
  <c r="AQ250" i="95"/>
  <c r="AQ98" i="95"/>
  <c r="AQ251" i="95"/>
  <c r="AQ99" i="95"/>
  <c r="AQ175" i="95"/>
  <c r="AQ176" i="95"/>
  <c r="AQ100" i="95"/>
  <c r="AQ252" i="95"/>
  <c r="AQ101" i="95"/>
  <c r="AQ177" i="95"/>
  <c r="AQ253" i="95"/>
  <c r="AQ178" i="95"/>
  <c r="AQ254" i="95"/>
  <c r="AQ102" i="95"/>
  <c r="AQ103" i="95"/>
  <c r="AQ179" i="95"/>
  <c r="AQ255" i="95"/>
  <c r="AQ256" i="95"/>
  <c r="AQ104" i="95"/>
  <c r="AQ180" i="95"/>
  <c r="AQ105" i="95"/>
  <c r="AQ181" i="95"/>
  <c r="AQ257" i="95"/>
  <c r="AQ258" i="95"/>
  <c r="AQ106" i="95"/>
  <c r="AQ182" i="95"/>
  <c r="AQ107" i="95"/>
  <c r="AQ183" i="95"/>
  <c r="AQ259" i="95"/>
  <c r="AQ108" i="95"/>
  <c r="AQ184" i="95"/>
  <c r="AQ260" i="95"/>
  <c r="AQ261" i="95"/>
  <c r="AQ109" i="95"/>
  <c r="AQ185" i="95"/>
  <c r="AQ262" i="95"/>
  <c r="AQ110" i="95"/>
  <c r="AQ186" i="95"/>
  <c r="AQ111" i="95"/>
  <c r="AQ187" i="95"/>
  <c r="AQ263" i="95"/>
  <c r="AQ188" i="95"/>
  <c r="AQ112" i="95"/>
  <c r="AQ264" i="95"/>
  <c r="AQ113" i="95"/>
  <c r="AQ265" i="95"/>
  <c r="AQ189" i="95"/>
  <c r="AQ114" i="95"/>
  <c r="AQ266" i="95"/>
  <c r="AQ190" i="95"/>
  <c r="AQ115" i="95"/>
  <c r="AQ191" i="95"/>
  <c r="AQ267" i="95"/>
  <c r="AQ192" i="95"/>
  <c r="AQ116" i="95"/>
  <c r="AQ268" i="95"/>
  <c r="AQ193" i="95"/>
  <c r="AQ269" i="95"/>
  <c r="AQ117" i="95"/>
  <c r="AQ118" i="95"/>
  <c r="AQ270" i="95"/>
  <c r="AQ194" i="95"/>
  <c r="AQ119" i="95"/>
  <c r="AQ271" i="95"/>
  <c r="AQ195" i="95"/>
  <c r="AQ272" i="95"/>
  <c r="AQ120" i="95"/>
  <c r="AQ196" i="95"/>
  <c r="AQ121" i="95"/>
  <c r="AQ273" i="95"/>
  <c r="AQ197" i="95"/>
  <c r="AP275" i="95"/>
  <c r="AQ275" i="95"/>
  <c r="AO275" i="95"/>
  <c r="AQ198" i="95"/>
  <c r="AO123" i="95"/>
  <c r="AP123" i="95"/>
  <c r="AQ123" i="95"/>
  <c r="AP352" i="95"/>
  <c r="AP49" i="95"/>
  <c r="AO49" i="95"/>
  <c r="AQ49" i="95"/>
  <c r="AP199" i="95"/>
  <c r="AQ199" i="95"/>
  <c r="AO199" i="95"/>
  <c r="AQ274" i="95"/>
  <c r="AR932" i="95"/>
  <c r="AR936" i="95"/>
  <c r="AR907" i="95"/>
  <c r="AR933" i="95"/>
  <c r="AR911" i="95"/>
  <c r="AR882" i="95"/>
  <c r="AR883" i="95"/>
  <c r="AR908" i="95"/>
  <c r="AR833" i="95"/>
  <c r="AR886" i="95"/>
  <c r="AR857" i="95"/>
  <c r="AR861" i="95"/>
  <c r="AR858" i="95"/>
  <c r="AR832" i="95"/>
  <c r="AR808" i="95"/>
  <c r="AQ810" i="95"/>
  <c r="AR836" i="95"/>
  <c r="AR811" i="95"/>
  <c r="AR786" i="95"/>
  <c r="AR782" i="95"/>
  <c r="AQ785" i="95"/>
  <c r="AR757" i="95"/>
  <c r="AR736" i="95"/>
  <c r="AR807" i="95"/>
  <c r="AR783" i="95"/>
  <c r="AR761" i="95"/>
  <c r="AQ735" i="95"/>
  <c r="AR758" i="95"/>
  <c r="AQ760" i="95"/>
  <c r="AR732" i="95"/>
  <c r="AR733" i="95"/>
  <c r="AS932" i="94"/>
  <c r="AS936" i="94"/>
  <c r="AS933" i="94"/>
  <c r="AS907" i="94"/>
  <c r="AS911" i="94"/>
  <c r="AS908" i="94"/>
  <c r="AS886" i="94"/>
  <c r="AS882" i="94"/>
  <c r="AS858" i="94"/>
  <c r="AS883" i="94"/>
  <c r="AS857" i="94"/>
  <c r="AS861" i="94"/>
  <c r="AS833" i="94"/>
  <c r="AS836" i="94"/>
  <c r="AS808" i="94"/>
  <c r="AR810" i="94"/>
  <c r="AS832" i="94"/>
  <c r="AS807" i="94"/>
  <c r="AS811" i="94"/>
  <c r="AS782" i="94"/>
  <c r="AS786" i="94"/>
  <c r="AS757" i="94"/>
  <c r="AR785" i="94"/>
  <c r="AS758" i="94"/>
  <c r="AR760" i="94"/>
  <c r="AS736" i="94"/>
  <c r="AS783" i="94"/>
  <c r="AR735" i="94"/>
  <c r="AS761" i="94"/>
  <c r="AS732" i="94"/>
  <c r="AS733" i="94"/>
  <c r="AQ966" i="95"/>
  <c r="AR966" i="94"/>
  <c r="K503" i="94"/>
  <c r="AR962" i="94"/>
  <c r="AR963" i="94"/>
  <c r="AQ962" i="95"/>
  <c r="AQ963" i="95"/>
  <c r="AS708" i="94"/>
  <c r="AS711" i="94"/>
  <c r="AS707" i="94"/>
  <c r="AR710" i="94"/>
  <c r="AR708" i="95"/>
  <c r="AR707" i="95"/>
  <c r="AQ710" i="95"/>
  <c r="AR711" i="95"/>
  <c r="Y502" i="95"/>
  <c r="AO658" i="95"/>
  <c r="L503" i="94"/>
  <c r="AB503" i="94"/>
  <c r="AA503" i="94"/>
  <c r="AJ503" i="94"/>
  <c r="T503" i="94"/>
  <c r="AI503" i="94"/>
  <c r="S503" i="94"/>
  <c r="X502" i="95"/>
  <c r="AM503" i="94"/>
  <c r="AE503" i="94"/>
  <c r="W503" i="94"/>
  <c r="O503" i="94"/>
  <c r="G503" i="94"/>
  <c r="AN503" i="94"/>
  <c r="AF503" i="94"/>
  <c r="X503" i="94"/>
  <c r="P503" i="94"/>
  <c r="H503" i="94"/>
  <c r="AL503" i="94"/>
  <c r="AH503" i="94"/>
  <c r="AD503" i="94"/>
  <c r="Z503" i="94"/>
  <c r="V503" i="94"/>
  <c r="R503" i="94"/>
  <c r="N503" i="94"/>
  <c r="J503" i="94"/>
  <c r="AK503" i="94"/>
  <c r="AG503" i="94"/>
  <c r="AC503" i="94"/>
  <c r="Y503" i="94"/>
  <c r="U503" i="94"/>
  <c r="Q503" i="94"/>
  <c r="M503" i="94"/>
  <c r="I503" i="94"/>
  <c r="AE502" i="95"/>
  <c r="H502" i="95"/>
  <c r="I502" i="95"/>
  <c r="O502" i="95"/>
  <c r="AD502" i="95"/>
  <c r="J502" i="95"/>
  <c r="AJ502" i="95"/>
  <c r="AC502" i="95"/>
  <c r="K502" i="95"/>
  <c r="Z502" i="95"/>
  <c r="AG502" i="95"/>
  <c r="AF502" i="95"/>
  <c r="P502" i="95"/>
  <c r="Q502" i="95"/>
  <c r="W502" i="95"/>
  <c r="G502" i="95"/>
  <c r="AL502" i="95"/>
  <c r="V502" i="95"/>
  <c r="AN502" i="95"/>
  <c r="AM502" i="95"/>
  <c r="T502" i="95"/>
  <c r="AA502" i="95"/>
  <c r="M502" i="95"/>
  <c r="U502" i="95"/>
  <c r="AB502" i="95"/>
  <c r="L502" i="95"/>
  <c r="AI502" i="95"/>
  <c r="S502" i="95"/>
  <c r="AK502" i="95"/>
  <c r="AH502" i="95"/>
  <c r="N502" i="95"/>
  <c r="B504" i="94"/>
  <c r="AP504" i="94" s="1"/>
  <c r="F42" i="90"/>
  <c r="B503" i="95"/>
  <c r="AO503" i="95" s="1"/>
  <c r="J41" i="90"/>
  <c r="D504" i="95"/>
  <c r="AB123" i="95"/>
  <c r="L123" i="95"/>
  <c r="AC123" i="95"/>
  <c r="G123" i="95"/>
  <c r="Q123" i="95"/>
  <c r="V123" i="95"/>
  <c r="AA123" i="95"/>
  <c r="Z123" i="95"/>
  <c r="P123" i="95"/>
  <c r="Y123" i="95"/>
  <c r="AI123" i="95"/>
  <c r="AN123" i="95"/>
  <c r="X123" i="95"/>
  <c r="H123" i="95"/>
  <c r="W123" i="95"/>
  <c r="AL123" i="95"/>
  <c r="J123" i="95"/>
  <c r="O123" i="95"/>
  <c r="U123" i="95"/>
  <c r="S123" i="95"/>
  <c r="AF123" i="95"/>
  <c r="M123" i="95"/>
  <c r="AG123" i="95"/>
  <c r="AJ123" i="95"/>
  <c r="T123" i="95"/>
  <c r="AM123" i="95"/>
  <c r="R123" i="95"/>
  <c r="AE123" i="95"/>
  <c r="AK123" i="95"/>
  <c r="I123" i="95"/>
  <c r="N123" i="95"/>
  <c r="K123" i="95"/>
  <c r="AH123" i="95"/>
  <c r="AD123" i="95"/>
  <c r="H428" i="95"/>
  <c r="M428" i="95"/>
  <c r="Q428" i="95"/>
  <c r="U428" i="95"/>
  <c r="Y428" i="95"/>
  <c r="AC428" i="95"/>
  <c r="AG428" i="95"/>
  <c r="AK428" i="95"/>
  <c r="P428" i="95"/>
  <c r="T428" i="95"/>
  <c r="AF428" i="95"/>
  <c r="AJ428" i="95"/>
  <c r="J428" i="95"/>
  <c r="N428" i="95"/>
  <c r="R428" i="95"/>
  <c r="V428" i="95"/>
  <c r="Z428" i="95"/>
  <c r="AD428" i="95"/>
  <c r="AH428" i="95"/>
  <c r="AL428" i="95"/>
  <c r="L428" i="95"/>
  <c r="X428" i="95"/>
  <c r="G428" i="95"/>
  <c r="K428" i="95"/>
  <c r="O428" i="95"/>
  <c r="S428" i="95"/>
  <c r="W428" i="95"/>
  <c r="AA428" i="95"/>
  <c r="AE428" i="95"/>
  <c r="AI428" i="95"/>
  <c r="AM428" i="95"/>
  <c r="I428" i="95"/>
  <c r="AB428" i="95"/>
  <c r="AN428" i="95"/>
  <c r="I352" i="95"/>
  <c r="L352" i="95"/>
  <c r="P352" i="95"/>
  <c r="T352" i="95"/>
  <c r="X352" i="95"/>
  <c r="AB352" i="95"/>
  <c r="AF352" i="95"/>
  <c r="AJ352" i="95"/>
  <c r="AN352" i="95"/>
  <c r="G352" i="95"/>
  <c r="S352" i="95"/>
  <c r="AA352" i="95"/>
  <c r="AI352" i="95"/>
  <c r="H352" i="95"/>
  <c r="M352" i="95"/>
  <c r="Q352" i="95"/>
  <c r="U352" i="95"/>
  <c r="Y352" i="95"/>
  <c r="AC352" i="95"/>
  <c r="AG352" i="95"/>
  <c r="AK352" i="95"/>
  <c r="O352" i="95"/>
  <c r="AE352" i="95"/>
  <c r="J352" i="95"/>
  <c r="N352" i="95"/>
  <c r="R352" i="95"/>
  <c r="V352" i="95"/>
  <c r="Z352" i="95"/>
  <c r="AD352" i="95"/>
  <c r="AH352" i="95"/>
  <c r="AL352" i="95"/>
  <c r="K352" i="95"/>
  <c r="W352" i="95"/>
  <c r="AM352" i="95"/>
  <c r="AO352" i="95"/>
  <c r="AQ353" i="94"/>
  <c r="G579" i="95"/>
  <c r="K579" i="95"/>
  <c r="O579" i="95"/>
  <c r="S579" i="95"/>
  <c r="W579" i="95"/>
  <c r="AA579" i="95"/>
  <c r="AE579" i="95"/>
  <c r="AI579" i="95"/>
  <c r="AM579" i="95"/>
  <c r="R579" i="95"/>
  <c r="V579" i="95"/>
  <c r="AH579" i="95"/>
  <c r="AL579" i="95"/>
  <c r="I579" i="95"/>
  <c r="L579" i="95"/>
  <c r="P579" i="95"/>
  <c r="T579" i="95"/>
  <c r="X579" i="95"/>
  <c r="AB579" i="95"/>
  <c r="AF579" i="95"/>
  <c r="AJ579" i="95"/>
  <c r="AN579" i="95"/>
  <c r="J579" i="95"/>
  <c r="Z579" i="95"/>
  <c r="H579" i="95"/>
  <c r="M579" i="95"/>
  <c r="Q579" i="95"/>
  <c r="U579" i="95"/>
  <c r="Y579" i="95"/>
  <c r="AC579" i="95"/>
  <c r="AG579" i="95"/>
  <c r="AK579" i="95"/>
  <c r="N579" i="95"/>
  <c r="AD579" i="95"/>
  <c r="D200" i="95"/>
  <c r="Z49" i="95"/>
  <c r="J49" i="95"/>
  <c r="AA49" i="95"/>
  <c r="AM49" i="95"/>
  <c r="D50" i="95"/>
  <c r="T49" i="95"/>
  <c r="AN49" i="95"/>
  <c r="S49" i="95"/>
  <c r="Q49" i="95"/>
  <c r="D276" i="95"/>
  <c r="AF49" i="95"/>
  <c r="Y49" i="95"/>
  <c r="AB49" i="95"/>
  <c r="D659" i="95"/>
  <c r="B659" i="95" s="1"/>
  <c r="AL49" i="95"/>
  <c r="V49" i="95"/>
  <c r="D429" i="95"/>
  <c r="B429" i="95" s="1"/>
  <c r="AP429" i="95" s="1"/>
  <c r="U49" i="95"/>
  <c r="AG49" i="95"/>
  <c r="AJ49" i="95"/>
  <c r="O49" i="95"/>
  <c r="AI49" i="95"/>
  <c r="M49" i="95"/>
  <c r="G49" i="95"/>
  <c r="N49" i="95"/>
  <c r="K49" i="95"/>
  <c r="D124" i="95"/>
  <c r="D353" i="95"/>
  <c r="AH49" i="95"/>
  <c r="R49" i="95"/>
  <c r="AK49" i="95"/>
  <c r="P49" i="95"/>
  <c r="W49" i="95"/>
  <c r="AE49" i="95"/>
  <c r="I49" i="95"/>
  <c r="AC49" i="95"/>
  <c r="H49" i="95"/>
  <c r="AD49" i="95"/>
  <c r="L49" i="95"/>
  <c r="X49" i="95"/>
  <c r="AI199" i="95"/>
  <c r="S199" i="95"/>
  <c r="AN199" i="95"/>
  <c r="R199" i="95"/>
  <c r="AG199" i="95"/>
  <c r="L199" i="95"/>
  <c r="I199" i="95"/>
  <c r="AJ199" i="95"/>
  <c r="U199" i="95"/>
  <c r="AM199" i="95"/>
  <c r="X199" i="95"/>
  <c r="T199" i="95"/>
  <c r="AF199" i="95"/>
  <c r="AE199" i="95"/>
  <c r="O199" i="95"/>
  <c r="AH199" i="95"/>
  <c r="M199" i="95"/>
  <c r="AB199" i="95"/>
  <c r="AK199" i="95"/>
  <c r="Y199" i="95"/>
  <c r="J199" i="95"/>
  <c r="G199" i="95"/>
  <c r="AL199" i="95"/>
  <c r="P199" i="95"/>
  <c r="D580" i="95"/>
  <c r="B580" i="95" s="1"/>
  <c r="AA199" i="95"/>
  <c r="K199" i="95"/>
  <c r="AC199" i="95"/>
  <c r="H199" i="95"/>
  <c r="V199" i="95"/>
  <c r="AD199" i="95"/>
  <c r="Z199" i="95"/>
  <c r="N199" i="95"/>
  <c r="W199" i="95"/>
  <c r="Q199" i="95"/>
  <c r="AH275" i="95"/>
  <c r="R275" i="95"/>
  <c r="AF275" i="95"/>
  <c r="K275" i="95"/>
  <c r="T275" i="95"/>
  <c r="AC275" i="95"/>
  <c r="AB275" i="95"/>
  <c r="X275" i="95"/>
  <c r="L275" i="95"/>
  <c r="AL275" i="95"/>
  <c r="P275" i="95"/>
  <c r="Y275" i="95"/>
  <c r="AN275" i="95"/>
  <c r="W275" i="95"/>
  <c r="AD275" i="95"/>
  <c r="N275" i="95"/>
  <c r="AA275" i="95"/>
  <c r="AJ275" i="95"/>
  <c r="O275" i="95"/>
  <c r="S275" i="95"/>
  <c r="Q275" i="95"/>
  <c r="M275" i="95"/>
  <c r="AK275" i="95"/>
  <c r="AI275" i="95"/>
  <c r="Z275" i="95"/>
  <c r="J275" i="95"/>
  <c r="U275" i="95"/>
  <c r="AE275" i="95"/>
  <c r="I275" i="95"/>
  <c r="H275" i="95"/>
  <c r="G275" i="95"/>
  <c r="AG275" i="95"/>
  <c r="V275" i="95"/>
  <c r="AM275" i="95"/>
  <c r="AD658" i="95"/>
  <c r="N658" i="95"/>
  <c r="AA658" i="95"/>
  <c r="AJ658" i="95"/>
  <c r="O658" i="95"/>
  <c r="Q658" i="95"/>
  <c r="M658" i="95"/>
  <c r="AN658" i="95"/>
  <c r="R658" i="95"/>
  <c r="T658" i="95"/>
  <c r="W658" i="95"/>
  <c r="L658" i="95"/>
  <c r="Z658" i="95"/>
  <c r="J658" i="95"/>
  <c r="U658" i="95"/>
  <c r="AE658" i="95"/>
  <c r="I658" i="95"/>
  <c r="G658" i="95"/>
  <c r="AC658" i="95"/>
  <c r="AG658" i="95"/>
  <c r="AF658" i="95"/>
  <c r="X658" i="95"/>
  <c r="AL658" i="95"/>
  <c r="V658" i="95"/>
  <c r="AK658" i="95"/>
  <c r="P658" i="95"/>
  <c r="Y658" i="95"/>
  <c r="AM658" i="95"/>
  <c r="AI658" i="95"/>
  <c r="H658" i="95"/>
  <c r="S658" i="95"/>
  <c r="AH658" i="95"/>
  <c r="K658" i="95"/>
  <c r="AB658" i="95"/>
  <c r="AQ343" i="95"/>
  <c r="AQ327" i="95"/>
  <c r="AQ345" i="95"/>
  <c r="AQ324" i="95"/>
  <c r="AQ336" i="95"/>
  <c r="AQ326" i="95"/>
  <c r="AQ316" i="95"/>
  <c r="AR9" i="95"/>
  <c r="AR199" i="95" s="1"/>
  <c r="AQ325" i="95"/>
  <c r="AQ329" i="95"/>
  <c r="AQ333" i="95"/>
  <c r="AQ322" i="95"/>
  <c r="AQ339" i="95"/>
  <c r="AQ323" i="95"/>
  <c r="AQ340" i="95"/>
  <c r="AQ318" i="95"/>
  <c r="AQ328" i="95"/>
  <c r="AQ348" i="95"/>
  <c r="AQ320" i="95"/>
  <c r="AQ344" i="95"/>
  <c r="AQ331" i="95"/>
  <c r="AQ342" i="95"/>
  <c r="AQ317" i="95"/>
  <c r="AQ330" i="95"/>
  <c r="AQ351" i="95"/>
  <c r="AQ335" i="95"/>
  <c r="AQ319" i="95"/>
  <c r="AQ334" i="95"/>
  <c r="AQ349" i="95"/>
  <c r="AQ321" i="95"/>
  <c r="AQ341" i="95"/>
  <c r="AQ338" i="95"/>
  <c r="AQ7" i="95"/>
  <c r="AQ346" i="95"/>
  <c r="AQ337" i="95"/>
  <c r="AQ347" i="95"/>
  <c r="AQ350" i="95"/>
  <c r="AQ332" i="95"/>
  <c r="AP478" i="95"/>
  <c r="AP488" i="95"/>
  <c r="AP472" i="95"/>
  <c r="AP477" i="95"/>
  <c r="AP487" i="95"/>
  <c r="AP471" i="95"/>
  <c r="AP428" i="95"/>
  <c r="AP475" i="95"/>
  <c r="AP490" i="95"/>
  <c r="AP474" i="95"/>
  <c r="AP484" i="95"/>
  <c r="AP468" i="95"/>
  <c r="AP489" i="95"/>
  <c r="AP473" i="95"/>
  <c r="AP483" i="95"/>
  <c r="AP658" i="95"/>
  <c r="AP486" i="95"/>
  <c r="AP470" i="95"/>
  <c r="AP480" i="95"/>
  <c r="AP485" i="95"/>
  <c r="AP469" i="95"/>
  <c r="AP479" i="95"/>
  <c r="AP482" i="95"/>
  <c r="AP476" i="95"/>
  <c r="AP481" i="95"/>
  <c r="AP491" i="95"/>
  <c r="AR349" i="94"/>
  <c r="AR345" i="94"/>
  <c r="AR341" i="94"/>
  <c r="AR351" i="94"/>
  <c r="AR347" i="94"/>
  <c r="AR343" i="94"/>
  <c r="AR339" i="94"/>
  <c r="AR335" i="94"/>
  <c r="AR331" i="94"/>
  <c r="AR327" i="94"/>
  <c r="AR323" i="94"/>
  <c r="AR319" i="94"/>
  <c r="AR348" i="94"/>
  <c r="AR340" i="94"/>
  <c r="AR337" i="94"/>
  <c r="AR332" i="94"/>
  <c r="AR326" i="94"/>
  <c r="AR321" i="94"/>
  <c r="AR316" i="94"/>
  <c r="AR346" i="94"/>
  <c r="AR336" i="94"/>
  <c r="AR330" i="94"/>
  <c r="AR325" i="94"/>
  <c r="AR320" i="94"/>
  <c r="AR352" i="94"/>
  <c r="AR344" i="94"/>
  <c r="AR334" i="94"/>
  <c r="AR329" i="94"/>
  <c r="AR324" i="94"/>
  <c r="AR318" i="94"/>
  <c r="AR342" i="94"/>
  <c r="AR338" i="94"/>
  <c r="AR317" i="94"/>
  <c r="AR333" i="94"/>
  <c r="AR328" i="94"/>
  <c r="AR350" i="94"/>
  <c r="AS9" i="94"/>
  <c r="AS124" i="94" s="1"/>
  <c r="AR7" i="94"/>
  <c r="AR322" i="94"/>
  <c r="G353" i="94"/>
  <c r="H353" i="94"/>
  <c r="I353" i="94"/>
  <c r="J353" i="94"/>
  <c r="K353" i="94"/>
  <c r="L353" i="94"/>
  <c r="M353" i="94"/>
  <c r="N353" i="94"/>
  <c r="O353" i="94"/>
  <c r="P353" i="94"/>
  <c r="Q353" i="94"/>
  <c r="R353" i="94"/>
  <c r="S353" i="94"/>
  <c r="T353" i="94"/>
  <c r="U353" i="94"/>
  <c r="V353" i="94"/>
  <c r="W353" i="94"/>
  <c r="X353" i="94"/>
  <c r="Y353" i="94"/>
  <c r="Z353" i="94"/>
  <c r="AA353" i="94"/>
  <c r="AB353" i="94"/>
  <c r="AC353" i="94"/>
  <c r="AD353" i="94"/>
  <c r="AE353" i="94"/>
  <c r="AF353" i="94"/>
  <c r="AG353" i="94"/>
  <c r="AH353" i="94"/>
  <c r="AI353" i="94"/>
  <c r="AJ353" i="94"/>
  <c r="AK353" i="94"/>
  <c r="AL353" i="94"/>
  <c r="AM353" i="94"/>
  <c r="AN353" i="94"/>
  <c r="AO353" i="94"/>
  <c r="AP353" i="94"/>
  <c r="D660" i="94"/>
  <c r="B660" i="94" s="1"/>
  <c r="D430" i="94"/>
  <c r="B430" i="94" s="1"/>
  <c r="AQ430" i="94" s="1"/>
  <c r="D354" i="94"/>
  <c r="D201" i="94"/>
  <c r="D125" i="94"/>
  <c r="AM50" i="94"/>
  <c r="AI50" i="94"/>
  <c r="AE50" i="94"/>
  <c r="AA50" i="94"/>
  <c r="W50" i="94"/>
  <c r="S50" i="94"/>
  <c r="O50" i="94"/>
  <c r="K50" i="94"/>
  <c r="G50" i="94"/>
  <c r="D277" i="94"/>
  <c r="AK50" i="94"/>
  <c r="AG50" i="94"/>
  <c r="AC50" i="94"/>
  <c r="Y50" i="94"/>
  <c r="U50" i="94"/>
  <c r="Q50" i="94"/>
  <c r="M50" i="94"/>
  <c r="I50" i="94"/>
  <c r="AN50" i="94"/>
  <c r="AF50" i="94"/>
  <c r="X50" i="94"/>
  <c r="P50" i="94"/>
  <c r="H50" i="94"/>
  <c r="J50" i="94"/>
  <c r="AL50" i="94"/>
  <c r="AD50" i="94"/>
  <c r="V50" i="94"/>
  <c r="N50" i="94"/>
  <c r="AH50" i="94"/>
  <c r="D51" i="94"/>
  <c r="AJ50" i="94"/>
  <c r="AB50" i="94"/>
  <c r="T50" i="94"/>
  <c r="L50" i="94"/>
  <c r="Z50" i="94"/>
  <c r="R50" i="94"/>
  <c r="D581" i="94"/>
  <c r="B581" i="94" s="1"/>
  <c r="AQ581" i="94" s="1"/>
  <c r="AL200" i="94"/>
  <c r="AH200" i="94"/>
  <c r="AD200" i="94"/>
  <c r="Z200" i="94"/>
  <c r="V200" i="94"/>
  <c r="R200" i="94"/>
  <c r="N200" i="94"/>
  <c r="J200" i="94"/>
  <c r="AN200" i="94"/>
  <c r="AJ200" i="94"/>
  <c r="AF200" i="94"/>
  <c r="AB200" i="94"/>
  <c r="X200" i="94"/>
  <c r="T200" i="94"/>
  <c r="P200" i="94"/>
  <c r="L200" i="94"/>
  <c r="H200" i="94"/>
  <c r="AM200" i="94"/>
  <c r="AE200" i="94"/>
  <c r="W200" i="94"/>
  <c r="O200" i="94"/>
  <c r="G200" i="94"/>
  <c r="AK200" i="94"/>
  <c r="AC200" i="94"/>
  <c r="U200" i="94"/>
  <c r="M200" i="94"/>
  <c r="AI200" i="94"/>
  <c r="AA200" i="94"/>
  <c r="S200" i="94"/>
  <c r="K200" i="94"/>
  <c r="Q200" i="94"/>
  <c r="I200" i="94"/>
  <c r="AG200" i="94"/>
  <c r="Y200" i="94"/>
  <c r="G580" i="94"/>
  <c r="H580" i="94"/>
  <c r="I580" i="94"/>
  <c r="J580" i="94"/>
  <c r="K580" i="94"/>
  <c r="L580" i="94"/>
  <c r="M580" i="94"/>
  <c r="N580" i="94"/>
  <c r="O580" i="94"/>
  <c r="P580" i="94"/>
  <c r="Q580" i="94"/>
  <c r="R580" i="94"/>
  <c r="S580" i="94"/>
  <c r="T580" i="94"/>
  <c r="U580" i="94"/>
  <c r="V580" i="94"/>
  <c r="W580" i="94"/>
  <c r="X580" i="94"/>
  <c r="Y580" i="94"/>
  <c r="Z580" i="94"/>
  <c r="AA580" i="94"/>
  <c r="AB580" i="94"/>
  <c r="AC580" i="94"/>
  <c r="AD580" i="94"/>
  <c r="AE580" i="94"/>
  <c r="AF580" i="94"/>
  <c r="AG580" i="94"/>
  <c r="AH580" i="94"/>
  <c r="AI580" i="94"/>
  <c r="AJ580" i="94"/>
  <c r="AK580" i="94"/>
  <c r="AL580" i="94"/>
  <c r="AM580" i="94"/>
  <c r="AN580" i="94"/>
  <c r="AO580" i="94"/>
  <c r="AK276" i="94"/>
  <c r="AG276" i="94"/>
  <c r="AC276" i="94"/>
  <c r="Y276" i="94"/>
  <c r="U276" i="94"/>
  <c r="Q276" i="94"/>
  <c r="M276" i="94"/>
  <c r="I276" i="94"/>
  <c r="AN276" i="94"/>
  <c r="AJ276" i="94"/>
  <c r="AF276" i="94"/>
  <c r="AB276" i="94"/>
  <c r="X276" i="94"/>
  <c r="T276" i="94"/>
  <c r="P276" i="94"/>
  <c r="L276" i="94"/>
  <c r="H276" i="94"/>
  <c r="AM276" i="94"/>
  <c r="AI276" i="94"/>
  <c r="AE276" i="94"/>
  <c r="AA276" i="94"/>
  <c r="W276" i="94"/>
  <c r="S276" i="94"/>
  <c r="O276" i="94"/>
  <c r="K276" i="94"/>
  <c r="G276" i="94"/>
  <c r="AD276" i="94"/>
  <c r="N276" i="94"/>
  <c r="Z276" i="94"/>
  <c r="J276" i="94"/>
  <c r="AL276" i="94"/>
  <c r="V276" i="94"/>
  <c r="AH276" i="94"/>
  <c r="R276" i="94"/>
  <c r="G429" i="94"/>
  <c r="H429" i="94"/>
  <c r="I429" i="94"/>
  <c r="J429" i="94"/>
  <c r="K429" i="94"/>
  <c r="L429" i="94"/>
  <c r="M429" i="94"/>
  <c r="N429" i="94"/>
  <c r="O429" i="94"/>
  <c r="P429" i="94"/>
  <c r="Q429" i="94"/>
  <c r="R429" i="94"/>
  <c r="S429" i="94"/>
  <c r="T429" i="94"/>
  <c r="U429" i="94"/>
  <c r="V429" i="94"/>
  <c r="W429" i="94"/>
  <c r="X429" i="94"/>
  <c r="Y429" i="94"/>
  <c r="Z429" i="94"/>
  <c r="AA429" i="94"/>
  <c r="AB429" i="94"/>
  <c r="AC429" i="94"/>
  <c r="AD429" i="94"/>
  <c r="AE429" i="94"/>
  <c r="AF429" i="94"/>
  <c r="AG429" i="94"/>
  <c r="AH429" i="94"/>
  <c r="AI429" i="94"/>
  <c r="AJ429" i="94"/>
  <c r="AK429" i="94"/>
  <c r="AL429" i="94"/>
  <c r="AM429" i="94"/>
  <c r="AN429" i="94"/>
  <c r="AO429" i="94"/>
  <c r="AQ500" i="94"/>
  <c r="AQ496" i="94"/>
  <c r="AQ492" i="94"/>
  <c r="AQ488" i="94"/>
  <c r="AQ484" i="94"/>
  <c r="AQ480" i="94"/>
  <c r="AQ476" i="94"/>
  <c r="AQ472" i="94"/>
  <c r="AQ468" i="94"/>
  <c r="AQ499" i="94"/>
  <c r="AQ495" i="94"/>
  <c r="AQ491" i="94"/>
  <c r="AQ487" i="94"/>
  <c r="AQ483" i="94"/>
  <c r="AQ479" i="94"/>
  <c r="AQ475" i="94"/>
  <c r="AQ471" i="94"/>
  <c r="AQ503" i="94"/>
  <c r="AQ498" i="94"/>
  <c r="AQ494" i="94"/>
  <c r="AQ490" i="94"/>
  <c r="AQ486" i="94"/>
  <c r="AQ482" i="94"/>
  <c r="AQ478" i="94"/>
  <c r="AQ474" i="94"/>
  <c r="AQ470" i="94"/>
  <c r="AQ501" i="94"/>
  <c r="AQ497" i="94"/>
  <c r="AQ493" i="94"/>
  <c r="AQ489" i="94"/>
  <c r="AQ485" i="94"/>
  <c r="AQ481" i="94"/>
  <c r="AQ477" i="94"/>
  <c r="AQ473" i="94"/>
  <c r="AQ469" i="94"/>
  <c r="AQ429" i="94"/>
  <c r="AQ502" i="94"/>
  <c r="D505" i="94"/>
  <c r="AL124" i="94"/>
  <c r="AH124" i="94"/>
  <c r="AD124" i="94"/>
  <c r="Z124" i="94"/>
  <c r="V124" i="94"/>
  <c r="R124" i="94"/>
  <c r="N124" i="94"/>
  <c r="J124" i="94"/>
  <c r="AK124" i="94"/>
  <c r="AG124" i="94"/>
  <c r="AC124" i="94"/>
  <c r="Y124" i="94"/>
  <c r="U124" i="94"/>
  <c r="Q124" i="94"/>
  <c r="M124" i="94"/>
  <c r="I124" i="94"/>
  <c r="AN124" i="94"/>
  <c r="AJ124" i="94"/>
  <c r="AF124" i="94"/>
  <c r="AB124" i="94"/>
  <c r="X124" i="94"/>
  <c r="T124" i="94"/>
  <c r="P124" i="94"/>
  <c r="L124" i="94"/>
  <c r="H124" i="94"/>
  <c r="AI124" i="94"/>
  <c r="S124" i="94"/>
  <c r="AE124" i="94"/>
  <c r="O124" i="94"/>
  <c r="AA124" i="94"/>
  <c r="K124" i="94"/>
  <c r="AM124" i="94"/>
  <c r="W124" i="94"/>
  <c r="G124" i="94"/>
  <c r="AN659" i="94"/>
  <c r="AJ659" i="94"/>
  <c r="AF659" i="94"/>
  <c r="AB659" i="94"/>
  <c r="X659" i="94"/>
  <c r="T659" i="94"/>
  <c r="P659" i="94"/>
  <c r="L659" i="94"/>
  <c r="H659" i="94"/>
  <c r="AQ659" i="94"/>
  <c r="AM659" i="94"/>
  <c r="AI659" i="94"/>
  <c r="AE659" i="94"/>
  <c r="AA659" i="94"/>
  <c r="W659" i="94"/>
  <c r="S659" i="94"/>
  <c r="O659" i="94"/>
  <c r="K659" i="94"/>
  <c r="G659" i="94"/>
  <c r="AP659" i="94"/>
  <c r="AL659" i="94"/>
  <c r="AH659" i="94"/>
  <c r="AD659" i="94"/>
  <c r="Z659" i="94"/>
  <c r="V659" i="94"/>
  <c r="R659" i="94"/>
  <c r="N659" i="94"/>
  <c r="J659" i="94"/>
  <c r="AC659" i="94"/>
  <c r="M659" i="94"/>
  <c r="AO659" i="94"/>
  <c r="Y659" i="94"/>
  <c r="I659" i="94"/>
  <c r="AK659" i="94"/>
  <c r="U659" i="94"/>
  <c r="AG659" i="94"/>
  <c r="Q659" i="94"/>
  <c r="AJ5" i="92"/>
  <c r="AI152" i="91"/>
  <c r="AM151" i="91"/>
  <c r="AN4" i="92"/>
  <c r="AS200" i="94" l="1"/>
  <c r="AS276" i="94"/>
  <c r="AQ51" i="94"/>
  <c r="AP51" i="94"/>
  <c r="AR51" i="94"/>
  <c r="AO51" i="94"/>
  <c r="AS51" i="94"/>
  <c r="AP277" i="94"/>
  <c r="AR277" i="94"/>
  <c r="AS277" i="94"/>
  <c r="AO277" i="94"/>
  <c r="AQ277" i="94"/>
  <c r="AO125" i="94"/>
  <c r="AS125" i="94"/>
  <c r="AQ125" i="94"/>
  <c r="AP125" i="94"/>
  <c r="AR125" i="94"/>
  <c r="AO201" i="94"/>
  <c r="AS201" i="94"/>
  <c r="AQ201" i="94"/>
  <c r="AR201" i="94"/>
  <c r="AP201" i="94"/>
  <c r="AS163" i="94"/>
  <c r="AS87" i="94"/>
  <c r="AS239" i="94"/>
  <c r="AS88" i="94"/>
  <c r="AS164" i="94"/>
  <c r="AS240" i="94"/>
  <c r="AS165" i="94"/>
  <c r="AS89" i="94"/>
  <c r="AS241" i="94"/>
  <c r="AS166" i="94"/>
  <c r="AS242" i="94"/>
  <c r="AS90" i="94"/>
  <c r="AS243" i="94"/>
  <c r="AS167" i="94"/>
  <c r="AS91" i="94"/>
  <c r="AS92" i="94"/>
  <c r="AS168" i="94"/>
  <c r="AS244" i="94"/>
  <c r="AS169" i="94"/>
  <c r="AS93" i="94"/>
  <c r="AS245" i="94"/>
  <c r="AS170" i="94"/>
  <c r="AS246" i="94"/>
  <c r="AS94" i="94"/>
  <c r="AS247" i="94"/>
  <c r="AS171" i="94"/>
  <c r="AS172" i="94"/>
  <c r="AS96" i="94"/>
  <c r="AS248" i="94"/>
  <c r="AS95" i="94"/>
  <c r="AS173" i="94"/>
  <c r="AS249" i="94"/>
  <c r="AS97" i="94"/>
  <c r="AS98" i="94"/>
  <c r="AS174" i="94"/>
  <c r="AS250" i="94"/>
  <c r="AS251" i="94"/>
  <c r="AS99" i="94"/>
  <c r="AS175" i="94"/>
  <c r="AS252" i="94"/>
  <c r="AS176" i="94"/>
  <c r="AS100" i="94"/>
  <c r="AS177" i="94"/>
  <c r="AS253" i="94"/>
  <c r="AS101" i="94"/>
  <c r="AS254" i="94"/>
  <c r="AS102" i="94"/>
  <c r="AS178" i="94"/>
  <c r="AS103" i="94"/>
  <c r="AS179" i="94"/>
  <c r="AS255" i="94"/>
  <c r="AS256" i="94"/>
  <c r="AS180" i="94"/>
  <c r="AS104" i="94"/>
  <c r="AS257" i="94"/>
  <c r="AS181" i="94"/>
  <c r="AS105" i="94"/>
  <c r="AS106" i="94"/>
  <c r="AS182" i="94"/>
  <c r="AS258" i="94"/>
  <c r="AS259" i="94"/>
  <c r="AS183" i="94"/>
  <c r="AS107" i="94"/>
  <c r="AS260" i="94"/>
  <c r="AS184" i="94"/>
  <c r="AS108" i="94"/>
  <c r="AS109" i="94"/>
  <c r="AS185" i="94"/>
  <c r="AS261" i="94"/>
  <c r="AS262" i="94"/>
  <c r="AS110" i="94"/>
  <c r="AS186" i="94"/>
  <c r="AS187" i="94"/>
  <c r="AS111" i="94"/>
  <c r="AS263" i="94"/>
  <c r="AS264" i="94"/>
  <c r="AS112" i="94"/>
  <c r="AS188" i="94"/>
  <c r="AS189" i="94"/>
  <c r="AS113" i="94"/>
  <c r="AS265" i="94"/>
  <c r="AS266" i="94"/>
  <c r="AS190" i="94"/>
  <c r="AS114" i="94"/>
  <c r="AS267" i="94"/>
  <c r="AS115" i="94"/>
  <c r="AS191" i="94"/>
  <c r="AS268" i="94"/>
  <c r="AS192" i="94"/>
  <c r="AS116" i="94"/>
  <c r="AS269" i="94"/>
  <c r="AS193" i="94"/>
  <c r="AS117" i="94"/>
  <c r="AS270" i="94"/>
  <c r="AS118" i="94"/>
  <c r="AS194" i="94"/>
  <c r="AS271" i="94"/>
  <c r="AS119" i="94"/>
  <c r="AS195" i="94"/>
  <c r="AS120" i="94"/>
  <c r="AS196" i="94"/>
  <c r="AS272" i="94"/>
  <c r="AS273" i="94"/>
  <c r="AS121" i="94"/>
  <c r="AS197" i="94"/>
  <c r="AS122" i="94"/>
  <c r="AS198" i="94"/>
  <c r="AS274" i="94"/>
  <c r="AS123" i="94"/>
  <c r="AS275" i="94"/>
  <c r="AS199" i="94"/>
  <c r="AR275" i="95"/>
  <c r="AR200" i="95"/>
  <c r="AO200" i="95"/>
  <c r="AP200" i="95"/>
  <c r="AQ200" i="95"/>
  <c r="AR87" i="95"/>
  <c r="AR239" i="95"/>
  <c r="AR163" i="95"/>
  <c r="AR164" i="95"/>
  <c r="AR240" i="95"/>
  <c r="AR88" i="95"/>
  <c r="AR89" i="95"/>
  <c r="AR165" i="95"/>
  <c r="AR241" i="95"/>
  <c r="AR166" i="95"/>
  <c r="AR242" i="95"/>
  <c r="AR90" i="95"/>
  <c r="AR91" i="95"/>
  <c r="AR243" i="95"/>
  <c r="AR167" i="95"/>
  <c r="AR244" i="95"/>
  <c r="AR92" i="95"/>
  <c r="AR168" i="95"/>
  <c r="AR93" i="95"/>
  <c r="AR245" i="95"/>
  <c r="AR169" i="95"/>
  <c r="AR94" i="95"/>
  <c r="AR246" i="95"/>
  <c r="AR170" i="95"/>
  <c r="AR247" i="95"/>
  <c r="AR171" i="95"/>
  <c r="AR95" i="95"/>
  <c r="AR172" i="95"/>
  <c r="AR248" i="95"/>
  <c r="AR96" i="95"/>
  <c r="AR97" i="95"/>
  <c r="AR173" i="95"/>
  <c r="AR249" i="95"/>
  <c r="AR98" i="95"/>
  <c r="AR250" i="95"/>
  <c r="AR174" i="95"/>
  <c r="AR175" i="95"/>
  <c r="AR251" i="95"/>
  <c r="AR99" i="95"/>
  <c r="AR176" i="95"/>
  <c r="AR100" i="95"/>
  <c r="AR252" i="95"/>
  <c r="AR101" i="95"/>
  <c r="AR253" i="95"/>
  <c r="AR177" i="95"/>
  <c r="AR254" i="95"/>
  <c r="AR178" i="95"/>
  <c r="AR102" i="95"/>
  <c r="AR255" i="95"/>
  <c r="AR103" i="95"/>
  <c r="AR179" i="95"/>
  <c r="AR256" i="95"/>
  <c r="AR180" i="95"/>
  <c r="AR104" i="95"/>
  <c r="AR181" i="95"/>
  <c r="AR105" i="95"/>
  <c r="AR257" i="95"/>
  <c r="AR182" i="95"/>
  <c r="AR106" i="95"/>
  <c r="AR258" i="95"/>
  <c r="AR107" i="95"/>
  <c r="AR259" i="95"/>
  <c r="AR183" i="95"/>
  <c r="AR184" i="95"/>
  <c r="AR260" i="95"/>
  <c r="AR108" i="95"/>
  <c r="AR185" i="95"/>
  <c r="AR109" i="95"/>
  <c r="AR261" i="95"/>
  <c r="AR110" i="95"/>
  <c r="AR262" i="95"/>
  <c r="AR186" i="95"/>
  <c r="AR263" i="95"/>
  <c r="AR187" i="95"/>
  <c r="AR111" i="95"/>
  <c r="AR188" i="95"/>
  <c r="AR264" i="95"/>
  <c r="AR112" i="95"/>
  <c r="AR189" i="95"/>
  <c r="AR113" i="95"/>
  <c r="AR265" i="95"/>
  <c r="AR190" i="95"/>
  <c r="AR266" i="95"/>
  <c r="AR114" i="95"/>
  <c r="AR191" i="95"/>
  <c r="AR115" i="95"/>
  <c r="AR267" i="95"/>
  <c r="AR192" i="95"/>
  <c r="AR268" i="95"/>
  <c r="AR116" i="95"/>
  <c r="AR117" i="95"/>
  <c r="AR269" i="95"/>
  <c r="AR193" i="95"/>
  <c r="AR194" i="95"/>
  <c r="AR270" i="95"/>
  <c r="AR118" i="95"/>
  <c r="AR195" i="95"/>
  <c r="AR271" i="95"/>
  <c r="AR119" i="95"/>
  <c r="AR120" i="95"/>
  <c r="AR272" i="95"/>
  <c r="AR196" i="95"/>
  <c r="AR197" i="95"/>
  <c r="AR121" i="95"/>
  <c r="AR273" i="95"/>
  <c r="AR122" i="95"/>
  <c r="AR198" i="95"/>
  <c r="AR274" i="95"/>
  <c r="AP124" i="95"/>
  <c r="AQ124" i="95"/>
  <c r="AO124" i="95"/>
  <c r="AR124" i="95"/>
  <c r="AR276" i="95"/>
  <c r="AP276" i="95"/>
  <c r="AO276" i="95"/>
  <c r="AQ276" i="95"/>
  <c r="AQ50" i="95"/>
  <c r="AP50" i="95"/>
  <c r="AR50" i="95"/>
  <c r="AO50" i="95"/>
  <c r="AR123" i="95"/>
  <c r="AS932" i="95"/>
  <c r="AS933" i="95"/>
  <c r="AS936" i="95"/>
  <c r="AS907" i="95"/>
  <c r="AS911" i="95"/>
  <c r="AS886" i="95"/>
  <c r="AS858" i="95"/>
  <c r="AS908" i="95"/>
  <c r="AS882" i="95"/>
  <c r="AS883" i="95"/>
  <c r="AS833" i="95"/>
  <c r="AS836" i="95"/>
  <c r="AS861" i="95"/>
  <c r="AS811" i="95"/>
  <c r="AS857" i="95"/>
  <c r="AS832" i="95"/>
  <c r="AS808" i="95"/>
  <c r="AR810" i="95"/>
  <c r="AS807" i="95"/>
  <c r="AS783" i="95"/>
  <c r="AS782" i="95"/>
  <c r="AR785" i="95"/>
  <c r="AS757" i="95"/>
  <c r="AS736" i="95"/>
  <c r="AS758" i="95"/>
  <c r="AR760" i="95"/>
  <c r="AS732" i="95"/>
  <c r="AS761" i="95"/>
  <c r="AS786" i="95"/>
  <c r="AR735" i="95"/>
  <c r="AS733" i="95"/>
  <c r="AT932" i="94"/>
  <c r="AT936" i="94"/>
  <c r="AT933" i="94"/>
  <c r="AT907" i="94"/>
  <c r="AT911" i="94"/>
  <c r="AT883" i="94"/>
  <c r="AT886" i="94"/>
  <c r="AT908" i="94"/>
  <c r="AT882" i="94"/>
  <c r="AT858" i="94"/>
  <c r="AT861" i="94"/>
  <c r="AT833" i="94"/>
  <c r="AT836" i="94"/>
  <c r="AT808" i="94"/>
  <c r="AS810" i="94"/>
  <c r="AT857" i="94"/>
  <c r="AT782" i="94"/>
  <c r="AT832" i="94"/>
  <c r="AT807" i="94"/>
  <c r="AT783" i="94"/>
  <c r="AT811" i="94"/>
  <c r="AT786" i="94"/>
  <c r="AS785" i="94"/>
  <c r="AT761" i="94"/>
  <c r="AT758" i="94"/>
  <c r="AS760" i="94"/>
  <c r="AT736" i="94"/>
  <c r="AS735" i="94"/>
  <c r="AT733" i="94"/>
  <c r="AT757" i="94"/>
  <c r="AT732" i="94"/>
  <c r="AS966" i="94"/>
  <c r="AR966" i="95"/>
  <c r="AS962" i="94"/>
  <c r="AS963" i="94"/>
  <c r="AR963" i="95"/>
  <c r="AR962" i="95"/>
  <c r="AT708" i="94"/>
  <c r="AT707" i="94"/>
  <c r="AT711" i="94"/>
  <c r="AS710" i="94"/>
  <c r="AS707" i="95"/>
  <c r="AR710" i="95"/>
  <c r="AS711" i="95"/>
  <c r="AS708" i="95"/>
  <c r="AP659" i="95"/>
  <c r="AJ503" i="95"/>
  <c r="AQ353" i="95"/>
  <c r="AK503" i="95"/>
  <c r="AH503" i="95"/>
  <c r="S503" i="95"/>
  <c r="AB504" i="94"/>
  <c r="AM503" i="95"/>
  <c r="V503" i="95"/>
  <c r="T503" i="95"/>
  <c r="AI503" i="95"/>
  <c r="AG503" i="95"/>
  <c r="R503" i="95"/>
  <c r="X503" i="95"/>
  <c r="G503" i="95"/>
  <c r="AN503" i="95"/>
  <c r="H503" i="95"/>
  <c r="W503" i="95"/>
  <c r="AL503" i="95"/>
  <c r="L504" i="94"/>
  <c r="AN504" i="94"/>
  <c r="H504" i="94"/>
  <c r="AJ504" i="94"/>
  <c r="T504" i="94"/>
  <c r="X504" i="94"/>
  <c r="AF504" i="94"/>
  <c r="P504" i="94"/>
  <c r="AI504" i="94"/>
  <c r="W504" i="94"/>
  <c r="K504" i="94"/>
  <c r="AL504" i="94"/>
  <c r="AH504" i="94"/>
  <c r="AD504" i="94"/>
  <c r="Z504" i="94"/>
  <c r="V504" i="94"/>
  <c r="R504" i="94"/>
  <c r="N504" i="94"/>
  <c r="J504" i="94"/>
  <c r="AM504" i="94"/>
  <c r="AE504" i="94"/>
  <c r="AA504" i="94"/>
  <c r="S504" i="94"/>
  <c r="O504" i="94"/>
  <c r="G504" i="94"/>
  <c r="AO504" i="94"/>
  <c r="AK504" i="94"/>
  <c r="AG504" i="94"/>
  <c r="AC504" i="94"/>
  <c r="Y504" i="94"/>
  <c r="U504" i="94"/>
  <c r="Q504" i="94"/>
  <c r="M504" i="94"/>
  <c r="I504" i="94"/>
  <c r="Q503" i="95"/>
  <c r="AB503" i="95"/>
  <c r="L503" i="95"/>
  <c r="I503" i="95"/>
  <c r="AA503" i="95"/>
  <c r="K503" i="95"/>
  <c r="M503" i="95"/>
  <c r="Z503" i="95"/>
  <c r="J503" i="95"/>
  <c r="AC503" i="95"/>
  <c r="AF503" i="95"/>
  <c r="P503" i="95"/>
  <c r="U503" i="95"/>
  <c r="AE503" i="95"/>
  <c r="O503" i="95"/>
  <c r="Y503" i="95"/>
  <c r="AD503" i="95"/>
  <c r="N503" i="95"/>
  <c r="B505" i="94"/>
  <c r="AQ505" i="94" s="1"/>
  <c r="F43" i="90"/>
  <c r="B504" i="95"/>
  <c r="AP504" i="95" s="1"/>
  <c r="J42" i="90"/>
  <c r="I580" i="95"/>
  <c r="L580" i="95"/>
  <c r="P580" i="95"/>
  <c r="T580" i="95"/>
  <c r="X580" i="95"/>
  <c r="AB580" i="95"/>
  <c r="AF580" i="95"/>
  <c r="AJ580" i="95"/>
  <c r="AN580" i="95"/>
  <c r="K580" i="95"/>
  <c r="O580" i="95"/>
  <c r="W580" i="95"/>
  <c r="AA580" i="95"/>
  <c r="AI580" i="95"/>
  <c r="H580" i="95"/>
  <c r="M580" i="95"/>
  <c r="Q580" i="95"/>
  <c r="U580" i="95"/>
  <c r="Y580" i="95"/>
  <c r="AC580" i="95"/>
  <c r="AG580" i="95"/>
  <c r="AK580" i="95"/>
  <c r="G580" i="95"/>
  <c r="AM580" i="95"/>
  <c r="J580" i="95"/>
  <c r="N580" i="95"/>
  <c r="R580" i="95"/>
  <c r="V580" i="95"/>
  <c r="Z580" i="95"/>
  <c r="AD580" i="95"/>
  <c r="AH580" i="95"/>
  <c r="AL580" i="95"/>
  <c r="S580" i="95"/>
  <c r="AE580" i="95"/>
  <c r="AO580" i="95"/>
  <c r="AN124" i="95"/>
  <c r="X124" i="95"/>
  <c r="H124" i="95"/>
  <c r="W124" i="95"/>
  <c r="AL124" i="95"/>
  <c r="J124" i="95"/>
  <c r="O124" i="95"/>
  <c r="U124" i="95"/>
  <c r="Z124" i="95"/>
  <c r="AB124" i="95"/>
  <c r="G124" i="95"/>
  <c r="V124" i="95"/>
  <c r="AJ124" i="95"/>
  <c r="T124" i="95"/>
  <c r="AM124" i="95"/>
  <c r="R124" i="95"/>
  <c r="AE124" i="95"/>
  <c r="AK124" i="95"/>
  <c r="I124" i="95"/>
  <c r="N124" i="95"/>
  <c r="S124" i="95"/>
  <c r="L124" i="95"/>
  <c r="Q124" i="95"/>
  <c r="AG124" i="95"/>
  <c r="AF124" i="95"/>
  <c r="P124" i="95"/>
  <c r="AH124" i="95"/>
  <c r="M124" i="95"/>
  <c r="Y124" i="95"/>
  <c r="AD124" i="95"/>
  <c r="AI124" i="95"/>
  <c r="K124" i="95"/>
  <c r="D505" i="95"/>
  <c r="AC124" i="95"/>
  <c r="AA124" i="95"/>
  <c r="AP580" i="95"/>
  <c r="Y659" i="95"/>
  <c r="I659" i="95"/>
  <c r="X659" i="95"/>
  <c r="AH659" i="95"/>
  <c r="AM659" i="95"/>
  <c r="K659" i="95"/>
  <c r="W659" i="95"/>
  <c r="G659" i="95"/>
  <c r="AC659" i="95"/>
  <c r="H659" i="95"/>
  <c r="L659" i="95"/>
  <c r="AL659" i="95"/>
  <c r="AK659" i="95"/>
  <c r="U659" i="95"/>
  <c r="AN659" i="95"/>
  <c r="S659" i="95"/>
  <c r="AA659" i="95"/>
  <c r="AF659" i="95"/>
  <c r="AB659" i="95"/>
  <c r="J659" i="95"/>
  <c r="AE659" i="95"/>
  <c r="M659" i="95"/>
  <c r="AJ659" i="95"/>
  <c r="AG659" i="95"/>
  <c r="Q659" i="95"/>
  <c r="AI659" i="95"/>
  <c r="N659" i="95"/>
  <c r="T659" i="95"/>
  <c r="Z659" i="95"/>
  <c r="O659" i="95"/>
  <c r="P659" i="95"/>
  <c r="V659" i="95"/>
  <c r="AD659" i="95"/>
  <c r="R659" i="95"/>
  <c r="AO659" i="95"/>
  <c r="AH276" i="95"/>
  <c r="R276" i="95"/>
  <c r="AF276" i="95"/>
  <c r="K276" i="95"/>
  <c r="Y276" i="95"/>
  <c r="AN276" i="95"/>
  <c r="AM276" i="95"/>
  <c r="AI276" i="95"/>
  <c r="W276" i="95"/>
  <c r="AK276" i="95"/>
  <c r="AE276" i="95"/>
  <c r="G276" i="95"/>
  <c r="AD276" i="95"/>
  <c r="N276" i="95"/>
  <c r="AA276" i="95"/>
  <c r="T276" i="95"/>
  <c r="AC276" i="95"/>
  <c r="AB276" i="95"/>
  <c r="X276" i="95"/>
  <c r="L276" i="95"/>
  <c r="V276" i="95"/>
  <c r="I276" i="95"/>
  <c r="AG276" i="95"/>
  <c r="Z276" i="95"/>
  <c r="J276" i="95"/>
  <c r="U276" i="95"/>
  <c r="AJ276" i="95"/>
  <c r="O276" i="95"/>
  <c r="S276" i="95"/>
  <c r="Q276" i="95"/>
  <c r="M276" i="95"/>
  <c r="AL276" i="95"/>
  <c r="P276" i="95"/>
  <c r="H276" i="95"/>
  <c r="I429" i="95"/>
  <c r="M429" i="95"/>
  <c r="Q429" i="95"/>
  <c r="U429" i="95"/>
  <c r="Y429" i="95"/>
  <c r="AC429" i="95"/>
  <c r="AG429" i="95"/>
  <c r="AK429" i="95"/>
  <c r="H429" i="95"/>
  <c r="L429" i="95"/>
  <c r="T429" i="95"/>
  <c r="X429" i="95"/>
  <c r="AB429" i="95"/>
  <c r="AN429" i="95"/>
  <c r="J429" i="95"/>
  <c r="N429" i="95"/>
  <c r="R429" i="95"/>
  <c r="V429" i="95"/>
  <c r="Z429" i="95"/>
  <c r="AD429" i="95"/>
  <c r="AH429" i="95"/>
  <c r="AL429" i="95"/>
  <c r="P429" i="95"/>
  <c r="AF429" i="95"/>
  <c r="G429" i="95"/>
  <c r="K429" i="95"/>
  <c r="O429" i="95"/>
  <c r="S429" i="95"/>
  <c r="W429" i="95"/>
  <c r="AA429" i="95"/>
  <c r="AE429" i="95"/>
  <c r="AI429" i="95"/>
  <c r="AM429" i="95"/>
  <c r="AJ429" i="95"/>
  <c r="AO429" i="95"/>
  <c r="D430" i="95"/>
  <c r="B430" i="95" s="1"/>
  <c r="AE50" i="95"/>
  <c r="O50" i="95"/>
  <c r="AG50" i="95"/>
  <c r="L50" i="95"/>
  <c r="M50" i="95"/>
  <c r="Z50" i="95"/>
  <c r="D125" i="95"/>
  <c r="AD50" i="95"/>
  <c r="I50" i="95"/>
  <c r="H50" i="95"/>
  <c r="AI50" i="95"/>
  <c r="AL50" i="95"/>
  <c r="R50" i="95"/>
  <c r="J50" i="95"/>
  <c r="X50" i="95"/>
  <c r="D201" i="95"/>
  <c r="AA50" i="95"/>
  <c r="K50" i="95"/>
  <c r="AB50" i="95"/>
  <c r="AN50" i="95"/>
  <c r="U50" i="95"/>
  <c r="D51" i="95"/>
  <c r="Y50" i="95"/>
  <c r="D354" i="95"/>
  <c r="S50" i="95"/>
  <c r="AF50" i="95"/>
  <c r="N50" i="95"/>
  <c r="D660" i="95"/>
  <c r="B660" i="95" s="1"/>
  <c r="AM50" i="95"/>
  <c r="W50" i="95"/>
  <c r="G50" i="95"/>
  <c r="V50" i="95"/>
  <c r="AC50" i="95"/>
  <c r="AK50" i="95"/>
  <c r="P50" i="95"/>
  <c r="T50" i="95"/>
  <c r="AH50" i="95"/>
  <c r="D277" i="95"/>
  <c r="Q50" i="95"/>
  <c r="AJ50" i="95"/>
  <c r="J353" i="95"/>
  <c r="N353" i="95"/>
  <c r="R353" i="95"/>
  <c r="V353" i="95"/>
  <c r="Z353" i="95"/>
  <c r="AD353" i="95"/>
  <c r="AH353" i="95"/>
  <c r="AL353" i="95"/>
  <c r="U353" i="95"/>
  <c r="AG353" i="95"/>
  <c r="AK353" i="95"/>
  <c r="G353" i="95"/>
  <c r="K353" i="95"/>
  <c r="O353" i="95"/>
  <c r="S353" i="95"/>
  <c r="W353" i="95"/>
  <c r="AA353" i="95"/>
  <c r="AE353" i="95"/>
  <c r="AI353" i="95"/>
  <c r="AM353" i="95"/>
  <c r="M353" i="95"/>
  <c r="AC353" i="95"/>
  <c r="AO353" i="95"/>
  <c r="I353" i="95"/>
  <c r="L353" i="95"/>
  <c r="P353" i="95"/>
  <c r="T353" i="95"/>
  <c r="X353" i="95"/>
  <c r="AB353" i="95"/>
  <c r="AF353" i="95"/>
  <c r="AJ353" i="95"/>
  <c r="AN353" i="95"/>
  <c r="H353" i="95"/>
  <c r="Q353" i="95"/>
  <c r="Y353" i="95"/>
  <c r="AP353" i="95"/>
  <c r="AI200" i="95"/>
  <c r="S200" i="95"/>
  <c r="AN200" i="95"/>
  <c r="R200" i="95"/>
  <c r="AG200" i="95"/>
  <c r="L200" i="95"/>
  <c r="I200" i="95"/>
  <c r="AJ200" i="95"/>
  <c r="AF200" i="95"/>
  <c r="AM200" i="95"/>
  <c r="X200" i="95"/>
  <c r="T200" i="95"/>
  <c r="D581" i="95"/>
  <c r="B581" i="95" s="1"/>
  <c r="AQ581" i="95" s="1"/>
  <c r="AE200" i="95"/>
  <c r="O200" i="95"/>
  <c r="AH200" i="95"/>
  <c r="M200" i="95"/>
  <c r="AB200" i="95"/>
  <c r="AK200" i="95"/>
  <c r="Y200" i="95"/>
  <c r="U200" i="95"/>
  <c r="G200" i="95"/>
  <c r="Q200" i="95"/>
  <c r="P200" i="95"/>
  <c r="AA200" i="95"/>
  <c r="K200" i="95"/>
  <c r="AC200" i="95"/>
  <c r="H200" i="95"/>
  <c r="V200" i="95"/>
  <c r="AD200" i="95"/>
  <c r="Z200" i="95"/>
  <c r="N200" i="95"/>
  <c r="J200" i="95"/>
  <c r="W200" i="95"/>
  <c r="AL200" i="95"/>
  <c r="AQ489" i="95"/>
  <c r="AQ473" i="95"/>
  <c r="AQ503" i="95"/>
  <c r="AQ487" i="95"/>
  <c r="AQ471" i="95"/>
  <c r="AQ488" i="95"/>
  <c r="AQ472" i="95"/>
  <c r="AQ490" i="95"/>
  <c r="AQ474" i="95"/>
  <c r="AQ476" i="95"/>
  <c r="AQ501" i="95"/>
  <c r="AQ485" i="95"/>
  <c r="AQ469" i="95"/>
  <c r="AQ499" i="95"/>
  <c r="AQ483" i="95"/>
  <c r="AQ429" i="95"/>
  <c r="AQ500" i="95"/>
  <c r="AQ484" i="95"/>
  <c r="AQ468" i="95"/>
  <c r="AQ502" i="95"/>
  <c r="AQ486" i="95"/>
  <c r="AQ470" i="95"/>
  <c r="AQ493" i="95"/>
  <c r="AQ475" i="95"/>
  <c r="AQ492" i="95"/>
  <c r="AQ478" i="95"/>
  <c r="AQ497" i="95"/>
  <c r="AQ481" i="95"/>
  <c r="AQ495" i="95"/>
  <c r="AQ479" i="95"/>
  <c r="AQ496" i="95"/>
  <c r="AQ480" i="95"/>
  <c r="AQ498" i="95"/>
  <c r="AQ482" i="95"/>
  <c r="AQ659" i="95"/>
  <c r="AQ477" i="95"/>
  <c r="AQ491" i="95"/>
  <c r="AQ494" i="95"/>
  <c r="AR346" i="95"/>
  <c r="AR330" i="95"/>
  <c r="AR349" i="95"/>
  <c r="AR328" i="95"/>
  <c r="AR341" i="95"/>
  <c r="AR332" i="95"/>
  <c r="AR345" i="95"/>
  <c r="AS9" i="95"/>
  <c r="AS200" i="95" s="1"/>
  <c r="AR329" i="95"/>
  <c r="AR316" i="95"/>
  <c r="AR318" i="95"/>
  <c r="AR348" i="95"/>
  <c r="AR340" i="95"/>
  <c r="AR336" i="95"/>
  <c r="AR342" i="95"/>
  <c r="AR326" i="95"/>
  <c r="AR344" i="95"/>
  <c r="AR323" i="95"/>
  <c r="AR335" i="95"/>
  <c r="AR325" i="95"/>
  <c r="AR331" i="95"/>
  <c r="AR7" i="95"/>
  <c r="AR337" i="95"/>
  <c r="AR334" i="95"/>
  <c r="AR320" i="95"/>
  <c r="AR338" i="95"/>
  <c r="AR322" i="95"/>
  <c r="AR339" i="95"/>
  <c r="AR317" i="95"/>
  <c r="AR327" i="95"/>
  <c r="AR347" i="95"/>
  <c r="AR319" i="95"/>
  <c r="AR324" i="95"/>
  <c r="AR343" i="95"/>
  <c r="AR351" i="95"/>
  <c r="AR350" i="95"/>
  <c r="AR333" i="95"/>
  <c r="AR352" i="95"/>
  <c r="AR321" i="95"/>
  <c r="AK277" i="94"/>
  <c r="AG277" i="94"/>
  <c r="AC277" i="94"/>
  <c r="Y277" i="94"/>
  <c r="U277" i="94"/>
  <c r="Q277" i="94"/>
  <c r="M277" i="94"/>
  <c r="I277" i="94"/>
  <c r="AN277" i="94"/>
  <c r="AJ277" i="94"/>
  <c r="AF277" i="94"/>
  <c r="AB277" i="94"/>
  <c r="X277" i="94"/>
  <c r="T277" i="94"/>
  <c r="P277" i="94"/>
  <c r="L277" i="94"/>
  <c r="H277" i="94"/>
  <c r="AM277" i="94"/>
  <c r="AI277" i="94"/>
  <c r="AE277" i="94"/>
  <c r="AA277" i="94"/>
  <c r="W277" i="94"/>
  <c r="S277" i="94"/>
  <c r="O277" i="94"/>
  <c r="K277" i="94"/>
  <c r="G277" i="94"/>
  <c r="AD277" i="94"/>
  <c r="N277" i="94"/>
  <c r="Z277" i="94"/>
  <c r="J277" i="94"/>
  <c r="AL277" i="94"/>
  <c r="V277" i="94"/>
  <c r="AH277" i="94"/>
  <c r="R277" i="94"/>
  <c r="D506" i="94"/>
  <c r="AL125" i="94"/>
  <c r="AH125" i="94"/>
  <c r="AD125" i="94"/>
  <c r="Z125" i="94"/>
  <c r="V125" i="94"/>
  <c r="R125" i="94"/>
  <c r="N125" i="94"/>
  <c r="J125" i="94"/>
  <c r="AK125" i="94"/>
  <c r="AG125" i="94"/>
  <c r="AC125" i="94"/>
  <c r="Y125" i="94"/>
  <c r="U125" i="94"/>
  <c r="Q125" i="94"/>
  <c r="M125" i="94"/>
  <c r="I125" i="94"/>
  <c r="AN125" i="94"/>
  <c r="AJ125" i="94"/>
  <c r="AF125" i="94"/>
  <c r="AB125" i="94"/>
  <c r="X125" i="94"/>
  <c r="T125" i="94"/>
  <c r="P125" i="94"/>
  <c r="L125" i="94"/>
  <c r="H125" i="94"/>
  <c r="AI125" i="94"/>
  <c r="S125" i="94"/>
  <c r="AE125" i="94"/>
  <c r="O125" i="94"/>
  <c r="AA125" i="94"/>
  <c r="K125" i="94"/>
  <c r="AM125" i="94"/>
  <c r="W125" i="94"/>
  <c r="G125" i="94"/>
  <c r="AQ660" i="94"/>
  <c r="AM660" i="94"/>
  <c r="AI660" i="94"/>
  <c r="AE660" i="94"/>
  <c r="AA660" i="94"/>
  <c r="W660" i="94"/>
  <c r="S660" i="94"/>
  <c r="O660" i="94"/>
  <c r="K660" i="94"/>
  <c r="G660" i="94"/>
  <c r="AP660" i="94"/>
  <c r="AL660" i="94"/>
  <c r="AH660" i="94"/>
  <c r="AD660" i="94"/>
  <c r="Z660" i="94"/>
  <c r="V660" i="94"/>
  <c r="R660" i="94"/>
  <c r="N660" i="94"/>
  <c r="J660" i="94"/>
  <c r="AO660" i="94"/>
  <c r="AK660" i="94"/>
  <c r="AG660" i="94"/>
  <c r="AC660" i="94"/>
  <c r="Y660" i="94"/>
  <c r="U660" i="94"/>
  <c r="Q660" i="94"/>
  <c r="M660" i="94"/>
  <c r="I660" i="94"/>
  <c r="AR660" i="94"/>
  <c r="AB660" i="94"/>
  <c r="L660" i="94"/>
  <c r="AN660" i="94"/>
  <c r="X660" i="94"/>
  <c r="H660" i="94"/>
  <c r="AJ660" i="94"/>
  <c r="T660" i="94"/>
  <c r="AF660" i="94"/>
  <c r="P660" i="94"/>
  <c r="AR503" i="94"/>
  <c r="AR499" i="94"/>
  <c r="AR495" i="94"/>
  <c r="AR491" i="94"/>
  <c r="AR487" i="94"/>
  <c r="AR483" i="94"/>
  <c r="AR479" i="94"/>
  <c r="AR475" i="94"/>
  <c r="AR471" i="94"/>
  <c r="AR498" i="94"/>
  <c r="AR494" i="94"/>
  <c r="AR490" i="94"/>
  <c r="AR486" i="94"/>
  <c r="AR482" i="94"/>
  <c r="AR478" i="94"/>
  <c r="AR474" i="94"/>
  <c r="AR470" i="94"/>
  <c r="AR502" i="94"/>
  <c r="AR501" i="94"/>
  <c r="AR497" i="94"/>
  <c r="AR493" i="94"/>
  <c r="AR489" i="94"/>
  <c r="AR485" i="94"/>
  <c r="AR481" i="94"/>
  <c r="AR477" i="94"/>
  <c r="AR473" i="94"/>
  <c r="AR469" i="94"/>
  <c r="AR430" i="94"/>
  <c r="AR500" i="94"/>
  <c r="AR496" i="94"/>
  <c r="AR492" i="94"/>
  <c r="AR488" i="94"/>
  <c r="AR484" i="94"/>
  <c r="AR480" i="94"/>
  <c r="AR476" i="94"/>
  <c r="AR472" i="94"/>
  <c r="AR468" i="94"/>
  <c r="D582" i="94"/>
  <c r="B582" i="94" s="1"/>
  <c r="AL201" i="94"/>
  <c r="AH201" i="94"/>
  <c r="AD201" i="94"/>
  <c r="Z201" i="94"/>
  <c r="V201" i="94"/>
  <c r="R201" i="94"/>
  <c r="N201" i="94"/>
  <c r="J201" i="94"/>
  <c r="AN201" i="94"/>
  <c r="AJ201" i="94"/>
  <c r="AF201" i="94"/>
  <c r="AB201" i="94"/>
  <c r="X201" i="94"/>
  <c r="T201" i="94"/>
  <c r="P201" i="94"/>
  <c r="L201" i="94"/>
  <c r="H201" i="94"/>
  <c r="AM201" i="94"/>
  <c r="AE201" i="94"/>
  <c r="W201" i="94"/>
  <c r="O201" i="94"/>
  <c r="G201" i="94"/>
  <c r="AK201" i="94"/>
  <c r="AC201" i="94"/>
  <c r="U201" i="94"/>
  <c r="M201" i="94"/>
  <c r="AI201" i="94"/>
  <c r="AA201" i="94"/>
  <c r="S201" i="94"/>
  <c r="K201" i="94"/>
  <c r="Q201" i="94"/>
  <c r="I201" i="94"/>
  <c r="AG201" i="94"/>
  <c r="Y201" i="94"/>
  <c r="AS352" i="94"/>
  <c r="AS348" i="94"/>
  <c r="AS344" i="94"/>
  <c r="AS340" i="94"/>
  <c r="AS350" i="94"/>
  <c r="AS346" i="94"/>
  <c r="AS342" i="94"/>
  <c r="AS338" i="94"/>
  <c r="AS334" i="94"/>
  <c r="AS330" i="94"/>
  <c r="AS326" i="94"/>
  <c r="AS322" i="94"/>
  <c r="AS318" i="94"/>
  <c r="AS347" i="94"/>
  <c r="AS336" i="94"/>
  <c r="AS331" i="94"/>
  <c r="AS325" i="94"/>
  <c r="AS320" i="94"/>
  <c r="AS353" i="94"/>
  <c r="AS345" i="94"/>
  <c r="AS335" i="94"/>
  <c r="AS329" i="94"/>
  <c r="AS324" i="94"/>
  <c r="AS319" i="94"/>
  <c r="AS351" i="94"/>
  <c r="AS343" i="94"/>
  <c r="AS339" i="94"/>
  <c r="AS333" i="94"/>
  <c r="AS328" i="94"/>
  <c r="AS323" i="94"/>
  <c r="AS317" i="94"/>
  <c r="AS341" i="94"/>
  <c r="AS337" i="94"/>
  <c r="AS332" i="94"/>
  <c r="AS316" i="94"/>
  <c r="AS327" i="94"/>
  <c r="AS349" i="94"/>
  <c r="AS321" i="94"/>
  <c r="AT9" i="94"/>
  <c r="AT201" i="94" s="1"/>
  <c r="AS7" i="94"/>
  <c r="G354" i="94"/>
  <c r="H354" i="94"/>
  <c r="I354" i="94"/>
  <c r="J354" i="94"/>
  <c r="K354" i="94"/>
  <c r="L354" i="94"/>
  <c r="M354" i="94"/>
  <c r="N354" i="94"/>
  <c r="O354" i="94"/>
  <c r="P354" i="94"/>
  <c r="Q354" i="94"/>
  <c r="R354" i="94"/>
  <c r="S354" i="94"/>
  <c r="T354" i="94"/>
  <c r="U354" i="94"/>
  <c r="V354" i="94"/>
  <c r="W354" i="94"/>
  <c r="X354" i="94"/>
  <c r="Y354" i="94"/>
  <c r="Z354" i="94"/>
  <c r="AA354" i="94"/>
  <c r="AB354" i="94"/>
  <c r="AC354" i="94"/>
  <c r="AD354" i="94"/>
  <c r="AE354" i="94"/>
  <c r="AF354" i="94"/>
  <c r="AG354" i="94"/>
  <c r="AH354" i="94"/>
  <c r="AI354" i="94"/>
  <c r="AJ354" i="94"/>
  <c r="AK354" i="94"/>
  <c r="AL354" i="94"/>
  <c r="AM354" i="94"/>
  <c r="AN354" i="94"/>
  <c r="AO354" i="94"/>
  <c r="AP354" i="94"/>
  <c r="AQ354" i="94"/>
  <c r="AR354" i="94"/>
  <c r="G581" i="94"/>
  <c r="H581" i="94"/>
  <c r="I581" i="94"/>
  <c r="J581" i="94"/>
  <c r="K581" i="94"/>
  <c r="L581" i="94"/>
  <c r="M581" i="94"/>
  <c r="N581" i="94"/>
  <c r="O581" i="94"/>
  <c r="P581" i="94"/>
  <c r="Q581" i="94"/>
  <c r="R581" i="94"/>
  <c r="S581" i="94"/>
  <c r="T581" i="94"/>
  <c r="U581" i="94"/>
  <c r="V581" i="94"/>
  <c r="W581" i="94"/>
  <c r="X581" i="94"/>
  <c r="Y581" i="94"/>
  <c r="Z581" i="94"/>
  <c r="AA581" i="94"/>
  <c r="AB581" i="94"/>
  <c r="AC581" i="94"/>
  <c r="AD581" i="94"/>
  <c r="AE581" i="94"/>
  <c r="AF581" i="94"/>
  <c r="AG581" i="94"/>
  <c r="AH581" i="94"/>
  <c r="AI581" i="94"/>
  <c r="AJ581" i="94"/>
  <c r="AK581" i="94"/>
  <c r="AL581" i="94"/>
  <c r="AM581" i="94"/>
  <c r="AN581" i="94"/>
  <c r="AO581" i="94"/>
  <c r="AP581" i="94"/>
  <c r="D661" i="94"/>
  <c r="B661" i="94" s="1"/>
  <c r="D431" i="94"/>
  <c r="B431" i="94" s="1"/>
  <c r="AR431" i="94" s="1"/>
  <c r="D355" i="94"/>
  <c r="D202" i="94"/>
  <c r="D126" i="94"/>
  <c r="D52" i="94"/>
  <c r="AN51" i="94"/>
  <c r="AJ51" i="94"/>
  <c r="AF51" i="94"/>
  <c r="AB51" i="94"/>
  <c r="X51" i="94"/>
  <c r="T51" i="94"/>
  <c r="P51" i="94"/>
  <c r="L51" i="94"/>
  <c r="H51" i="94"/>
  <c r="D278" i="94"/>
  <c r="AL51" i="94"/>
  <c r="AH51" i="94"/>
  <c r="AD51" i="94"/>
  <c r="Z51" i="94"/>
  <c r="V51" i="94"/>
  <c r="R51" i="94"/>
  <c r="N51" i="94"/>
  <c r="J51" i="94"/>
  <c r="AG51" i="94"/>
  <c r="Y51" i="94"/>
  <c r="Q51" i="94"/>
  <c r="I51" i="94"/>
  <c r="S51" i="94"/>
  <c r="AM51" i="94"/>
  <c r="AE51" i="94"/>
  <c r="W51" i="94"/>
  <c r="O51" i="94"/>
  <c r="G51" i="94"/>
  <c r="AI51" i="94"/>
  <c r="AK51" i="94"/>
  <c r="AC51" i="94"/>
  <c r="U51" i="94"/>
  <c r="M51" i="94"/>
  <c r="AA51" i="94"/>
  <c r="K51" i="94"/>
  <c r="G430" i="94"/>
  <c r="H430" i="94"/>
  <c r="I430" i="94"/>
  <c r="J430" i="94"/>
  <c r="K430" i="94"/>
  <c r="L430" i="94"/>
  <c r="M430" i="94"/>
  <c r="N430" i="94"/>
  <c r="O430" i="94"/>
  <c r="P430" i="94"/>
  <c r="Q430" i="94"/>
  <c r="R430" i="94"/>
  <c r="S430" i="94"/>
  <c r="T430" i="94"/>
  <c r="U430" i="94"/>
  <c r="V430" i="94"/>
  <c r="W430" i="94"/>
  <c r="X430" i="94"/>
  <c r="Y430" i="94"/>
  <c r="Z430" i="94"/>
  <c r="AA430" i="94"/>
  <c r="AB430" i="94"/>
  <c r="AC430" i="94"/>
  <c r="AD430" i="94"/>
  <c r="AE430" i="94"/>
  <c r="AF430" i="94"/>
  <c r="AG430" i="94"/>
  <c r="AH430" i="94"/>
  <c r="AI430" i="94"/>
  <c r="AJ430" i="94"/>
  <c r="AK430" i="94"/>
  <c r="AL430" i="94"/>
  <c r="AM430" i="94"/>
  <c r="AN430" i="94"/>
  <c r="AO430" i="94"/>
  <c r="AP430" i="94"/>
  <c r="AJ152" i="91"/>
  <c r="AK5" i="92"/>
  <c r="AN151" i="91"/>
  <c r="AO4" i="92"/>
  <c r="AS124" i="95" l="1"/>
  <c r="AR278" i="94"/>
  <c r="AQ278" i="94"/>
  <c r="AS278" i="94"/>
  <c r="AO278" i="94"/>
  <c r="AT278" i="94"/>
  <c r="AP278" i="94"/>
  <c r="AQ202" i="94"/>
  <c r="AP202" i="94"/>
  <c r="AR202" i="94"/>
  <c r="AS202" i="94"/>
  <c r="AT202" i="94"/>
  <c r="AO202" i="94"/>
  <c r="AT277" i="94"/>
  <c r="AP52" i="94"/>
  <c r="AT52" i="94"/>
  <c r="AQ52" i="94"/>
  <c r="AO52" i="94"/>
  <c r="AR52" i="94"/>
  <c r="AS52" i="94"/>
  <c r="AQ126" i="94"/>
  <c r="AP126" i="94"/>
  <c r="AT126" i="94"/>
  <c r="AO126" i="94"/>
  <c r="AR126" i="94"/>
  <c r="AS126" i="94"/>
  <c r="AT239" i="94"/>
  <c r="AT163" i="94"/>
  <c r="AT87" i="94"/>
  <c r="AT164" i="94"/>
  <c r="AT88" i="94"/>
  <c r="AT240" i="94"/>
  <c r="AT89" i="94"/>
  <c r="AT241" i="94"/>
  <c r="AT165" i="94"/>
  <c r="AT166" i="94"/>
  <c r="AT242" i="94"/>
  <c r="AT90" i="94"/>
  <c r="AT91" i="94"/>
  <c r="AT243" i="94"/>
  <c r="AT167" i="94"/>
  <c r="AT92" i="94"/>
  <c r="AT169" i="94"/>
  <c r="AT168" i="94"/>
  <c r="AT244" i="94"/>
  <c r="AT93" i="94"/>
  <c r="AT245" i="94"/>
  <c r="AT170" i="94"/>
  <c r="AT247" i="94"/>
  <c r="AT171" i="94"/>
  <c r="AT94" i="94"/>
  <c r="AT246" i="94"/>
  <c r="AT95" i="94"/>
  <c r="AT248" i="94"/>
  <c r="AT172" i="94"/>
  <c r="AT96" i="94"/>
  <c r="AT249" i="94"/>
  <c r="AT173" i="94"/>
  <c r="AT97" i="94"/>
  <c r="AT250" i="94"/>
  <c r="AT174" i="94"/>
  <c r="AT98" i="94"/>
  <c r="AT251" i="94"/>
  <c r="AT99" i="94"/>
  <c r="AT175" i="94"/>
  <c r="AT176" i="94"/>
  <c r="AT100" i="94"/>
  <c r="AT252" i="94"/>
  <c r="AT177" i="94"/>
  <c r="AT101" i="94"/>
  <c r="AT253" i="94"/>
  <c r="AT254" i="94"/>
  <c r="AT178" i="94"/>
  <c r="AT102" i="94"/>
  <c r="AT179" i="94"/>
  <c r="AT103" i="94"/>
  <c r="AT255" i="94"/>
  <c r="AT104" i="94"/>
  <c r="AT256" i="94"/>
  <c r="AT180" i="94"/>
  <c r="AT181" i="94"/>
  <c r="AT257" i="94"/>
  <c r="AT105" i="94"/>
  <c r="AT258" i="94"/>
  <c r="AT182" i="94"/>
  <c r="AT106" i="94"/>
  <c r="AT183" i="94"/>
  <c r="AT259" i="94"/>
  <c r="AT107" i="94"/>
  <c r="AT184" i="94"/>
  <c r="AT260" i="94"/>
  <c r="AT108" i="94"/>
  <c r="AT185" i="94"/>
  <c r="AT109" i="94"/>
  <c r="AT261" i="94"/>
  <c r="AT262" i="94"/>
  <c r="AT186" i="94"/>
  <c r="AT110" i="94"/>
  <c r="AT263" i="94"/>
  <c r="AT187" i="94"/>
  <c r="AT111" i="94"/>
  <c r="AT264" i="94"/>
  <c r="AT112" i="94"/>
  <c r="AT188" i="94"/>
  <c r="AT113" i="94"/>
  <c r="AT265" i="94"/>
  <c r="AT189" i="94"/>
  <c r="AT114" i="94"/>
  <c r="AT190" i="94"/>
  <c r="AT266" i="94"/>
  <c r="AT191" i="94"/>
  <c r="AT267" i="94"/>
  <c r="AT115" i="94"/>
  <c r="AT192" i="94"/>
  <c r="AT268" i="94"/>
  <c r="AT116" i="94"/>
  <c r="AT193" i="94"/>
  <c r="AT269" i="94"/>
  <c r="AT117" i="94"/>
  <c r="AT270" i="94"/>
  <c r="AT118" i="94"/>
  <c r="AT194" i="94"/>
  <c r="AT195" i="94"/>
  <c r="AT119" i="94"/>
  <c r="AT271" i="94"/>
  <c r="AT120" i="94"/>
  <c r="AT196" i="94"/>
  <c r="AT272" i="94"/>
  <c r="AT273" i="94"/>
  <c r="AT121" i="94"/>
  <c r="AT197" i="94"/>
  <c r="AT198" i="94"/>
  <c r="AT274" i="94"/>
  <c r="AT122" i="94"/>
  <c r="AT199" i="94"/>
  <c r="AT123" i="94"/>
  <c r="AT275" i="94"/>
  <c r="AT200" i="94"/>
  <c r="AT276" i="94"/>
  <c r="AT124" i="94"/>
  <c r="AT125" i="94"/>
  <c r="AP277" i="95"/>
  <c r="AR277" i="95"/>
  <c r="AQ277" i="95"/>
  <c r="AO277" i="95"/>
  <c r="AS277" i="95"/>
  <c r="AQ51" i="95"/>
  <c r="AP51" i="95"/>
  <c r="AO51" i="95"/>
  <c r="AR51" i="95"/>
  <c r="AS51" i="95"/>
  <c r="AS239" i="95"/>
  <c r="AS163" i="95"/>
  <c r="AS87" i="95"/>
  <c r="AS88" i="95"/>
  <c r="AS240" i="95"/>
  <c r="AS164" i="95"/>
  <c r="AS165" i="95"/>
  <c r="AS89" i="95"/>
  <c r="AS241" i="95"/>
  <c r="AS90" i="95"/>
  <c r="AS166" i="95"/>
  <c r="AS242" i="95"/>
  <c r="AS167" i="95"/>
  <c r="AS91" i="95"/>
  <c r="AS243" i="95"/>
  <c r="AS92" i="95"/>
  <c r="AS168" i="95"/>
  <c r="AS244" i="95"/>
  <c r="AS169" i="95"/>
  <c r="AS93" i="95"/>
  <c r="AS245" i="95"/>
  <c r="AS246" i="95"/>
  <c r="AS170" i="95"/>
  <c r="AS94" i="95"/>
  <c r="AS247" i="95"/>
  <c r="AS171" i="95"/>
  <c r="AS95" i="95"/>
  <c r="AS172" i="95"/>
  <c r="AS96" i="95"/>
  <c r="AS248" i="95"/>
  <c r="AS97" i="95"/>
  <c r="AS249" i="95"/>
  <c r="AS173" i="95"/>
  <c r="AS98" i="95"/>
  <c r="AS174" i="95"/>
  <c r="AS250" i="95"/>
  <c r="AS251" i="95"/>
  <c r="AS175" i="95"/>
  <c r="AS99" i="95"/>
  <c r="AS100" i="95"/>
  <c r="AS252" i="95"/>
  <c r="AS176" i="95"/>
  <c r="AS177" i="95"/>
  <c r="AS101" i="95"/>
  <c r="AS253" i="95"/>
  <c r="AS178" i="95"/>
  <c r="AS254" i="95"/>
  <c r="AS102" i="95"/>
  <c r="AS255" i="95"/>
  <c r="AS103" i="95"/>
  <c r="AS179" i="95"/>
  <c r="AS256" i="95"/>
  <c r="AS104" i="95"/>
  <c r="AS180" i="95"/>
  <c r="AS257" i="95"/>
  <c r="AS105" i="95"/>
  <c r="AS181" i="95"/>
  <c r="AS106" i="95"/>
  <c r="AS182" i="95"/>
  <c r="AS258" i="95"/>
  <c r="AS107" i="95"/>
  <c r="AS259" i="95"/>
  <c r="AS183" i="95"/>
  <c r="AS108" i="95"/>
  <c r="AS260" i="95"/>
  <c r="AS184" i="95"/>
  <c r="AS109" i="95"/>
  <c r="AS185" i="95"/>
  <c r="AS261" i="95"/>
  <c r="AS110" i="95"/>
  <c r="AS186" i="95"/>
  <c r="AS262" i="95"/>
  <c r="AS263" i="95"/>
  <c r="AS111" i="95"/>
  <c r="AS187" i="95"/>
  <c r="AS264" i="95"/>
  <c r="AS112" i="95"/>
  <c r="AS188" i="95"/>
  <c r="AS189" i="95"/>
  <c r="AS113" i="95"/>
  <c r="AS265" i="95"/>
  <c r="AS266" i="95"/>
  <c r="AS114" i="95"/>
  <c r="AS190" i="95"/>
  <c r="AS115" i="95"/>
  <c r="AS267" i="95"/>
  <c r="AS191" i="95"/>
  <c r="AS116" i="95"/>
  <c r="AS192" i="95"/>
  <c r="AS268" i="95"/>
  <c r="AS269" i="95"/>
  <c r="AS117" i="95"/>
  <c r="AS193" i="95"/>
  <c r="AS194" i="95"/>
  <c r="AS118" i="95"/>
  <c r="AS270" i="95"/>
  <c r="AS195" i="95"/>
  <c r="AS271" i="95"/>
  <c r="AS119" i="95"/>
  <c r="AS272" i="95"/>
  <c r="AS120" i="95"/>
  <c r="AS196" i="95"/>
  <c r="AS273" i="95"/>
  <c r="AS197" i="95"/>
  <c r="AS121" i="95"/>
  <c r="AS198" i="95"/>
  <c r="AS122" i="95"/>
  <c r="AS274" i="95"/>
  <c r="AS123" i="95"/>
  <c r="AS275" i="95"/>
  <c r="AS199" i="95"/>
  <c r="AP201" i="95"/>
  <c r="AQ201" i="95"/>
  <c r="AO201" i="95"/>
  <c r="AR201" i="95"/>
  <c r="AS201" i="95"/>
  <c r="AR125" i="95"/>
  <c r="AO125" i="95"/>
  <c r="AS125" i="95"/>
  <c r="AP125" i="95"/>
  <c r="AQ125" i="95"/>
  <c r="AS276" i="95"/>
  <c r="AU936" i="94"/>
  <c r="AU907" i="94"/>
  <c r="AU933" i="94"/>
  <c r="AU932" i="94"/>
  <c r="AU911" i="94"/>
  <c r="AU883" i="94"/>
  <c r="AU886" i="94"/>
  <c r="AU857" i="94"/>
  <c r="AU908" i="94"/>
  <c r="AU882" i="94"/>
  <c r="AU858" i="94"/>
  <c r="AU832" i="94"/>
  <c r="AU807" i="94"/>
  <c r="AU861" i="94"/>
  <c r="AU836" i="94"/>
  <c r="AU833" i="94"/>
  <c r="AU808" i="94"/>
  <c r="AT810" i="94"/>
  <c r="AU782" i="94"/>
  <c r="AU758" i="94"/>
  <c r="AT760" i="94"/>
  <c r="AU783" i="94"/>
  <c r="AU811" i="94"/>
  <c r="AU786" i="94"/>
  <c r="AU757" i="94"/>
  <c r="AT785" i="94"/>
  <c r="AU761" i="94"/>
  <c r="AU736" i="94"/>
  <c r="AU733" i="94"/>
  <c r="AT735" i="94"/>
  <c r="AU732" i="94"/>
  <c r="AT932" i="95"/>
  <c r="AT933" i="95"/>
  <c r="AT936" i="95"/>
  <c r="AT908" i="95"/>
  <c r="AT907" i="95"/>
  <c r="AT886" i="95"/>
  <c r="AT911" i="95"/>
  <c r="AT882" i="95"/>
  <c r="AT883" i="95"/>
  <c r="AT861" i="95"/>
  <c r="AT832" i="95"/>
  <c r="AT858" i="95"/>
  <c r="AT857" i="95"/>
  <c r="AT836" i="95"/>
  <c r="AT833" i="95"/>
  <c r="AT807" i="95"/>
  <c r="AT811" i="95"/>
  <c r="AS810" i="95"/>
  <c r="AT783" i="95"/>
  <c r="AT786" i="95"/>
  <c r="AT758" i="95"/>
  <c r="AS760" i="95"/>
  <c r="AT808" i="95"/>
  <c r="AT782" i="95"/>
  <c r="AS785" i="95"/>
  <c r="AS735" i="95"/>
  <c r="AT761" i="95"/>
  <c r="AT757" i="95"/>
  <c r="AT732" i="95"/>
  <c r="AT736" i="95"/>
  <c r="AT733" i="95"/>
  <c r="AT966" i="94"/>
  <c r="AS963" i="95"/>
  <c r="AT963" i="94"/>
  <c r="AT962" i="94"/>
  <c r="AS966" i="95"/>
  <c r="AS962" i="95"/>
  <c r="AU707" i="94"/>
  <c r="AT710" i="94"/>
  <c r="AU711" i="94"/>
  <c r="AU708" i="94"/>
  <c r="AT711" i="95"/>
  <c r="AT708" i="95"/>
  <c r="AT707" i="95"/>
  <c r="AS710" i="95"/>
  <c r="AQ660" i="95"/>
  <c r="I504" i="95"/>
  <c r="Y504" i="95"/>
  <c r="J504" i="95"/>
  <c r="AR354" i="95"/>
  <c r="AA504" i="95"/>
  <c r="W504" i="95"/>
  <c r="AJ505" i="94"/>
  <c r="AF505" i="94"/>
  <c r="T505" i="94"/>
  <c r="P505" i="94"/>
  <c r="AN505" i="94"/>
  <c r="X505" i="94"/>
  <c r="H505" i="94"/>
  <c r="AB505" i="94"/>
  <c r="L505" i="94"/>
  <c r="P504" i="95"/>
  <c r="M504" i="95"/>
  <c r="L504" i="95"/>
  <c r="AL504" i="95"/>
  <c r="AF504" i="95"/>
  <c r="Q504" i="95"/>
  <c r="K504" i="95"/>
  <c r="Z504" i="95"/>
  <c r="AB504" i="95"/>
  <c r="AM504" i="95"/>
  <c r="G504" i="95"/>
  <c r="V504" i="95"/>
  <c r="AM505" i="94"/>
  <c r="AA505" i="94"/>
  <c r="S505" i="94"/>
  <c r="K505" i="94"/>
  <c r="AP505" i="94"/>
  <c r="AL505" i="94"/>
  <c r="AH505" i="94"/>
  <c r="AD505" i="94"/>
  <c r="Z505" i="94"/>
  <c r="V505" i="94"/>
  <c r="R505" i="94"/>
  <c r="N505" i="94"/>
  <c r="J505" i="94"/>
  <c r="AI505" i="94"/>
  <c r="AE505" i="94"/>
  <c r="W505" i="94"/>
  <c r="O505" i="94"/>
  <c r="G505" i="94"/>
  <c r="AO505" i="94"/>
  <c r="AK505" i="94"/>
  <c r="AG505" i="94"/>
  <c r="AC505" i="94"/>
  <c r="Y505" i="94"/>
  <c r="U505" i="94"/>
  <c r="Q505" i="94"/>
  <c r="M505" i="94"/>
  <c r="I505" i="94"/>
  <c r="AO504" i="95"/>
  <c r="AN504" i="95"/>
  <c r="X504" i="95"/>
  <c r="H504" i="95"/>
  <c r="AI504" i="95"/>
  <c r="S504" i="95"/>
  <c r="AG504" i="95"/>
  <c r="AH504" i="95"/>
  <c r="R504" i="95"/>
  <c r="AK504" i="95"/>
  <c r="AJ504" i="95"/>
  <c r="T504" i="95"/>
  <c r="AC504" i="95"/>
  <c r="AE504" i="95"/>
  <c r="O504" i="95"/>
  <c r="U504" i="95"/>
  <c r="AD504" i="95"/>
  <c r="N504" i="95"/>
  <c r="B506" i="94"/>
  <c r="AR506" i="94" s="1"/>
  <c r="F44" i="90"/>
  <c r="B505" i="95"/>
  <c r="AQ505" i="95" s="1"/>
  <c r="J43" i="90"/>
  <c r="G430" i="95"/>
  <c r="K430" i="95"/>
  <c r="O430" i="95"/>
  <c r="S430" i="95"/>
  <c r="W430" i="95"/>
  <c r="AA430" i="95"/>
  <c r="AE430" i="95"/>
  <c r="AI430" i="95"/>
  <c r="AM430" i="95"/>
  <c r="R430" i="95"/>
  <c r="Z430" i="95"/>
  <c r="AL430" i="95"/>
  <c r="I430" i="95"/>
  <c r="L430" i="95"/>
  <c r="P430" i="95"/>
  <c r="T430" i="95"/>
  <c r="X430" i="95"/>
  <c r="AB430" i="95"/>
  <c r="AF430" i="95"/>
  <c r="AJ430" i="95"/>
  <c r="AN430" i="95"/>
  <c r="J430" i="95"/>
  <c r="V430" i="95"/>
  <c r="AH430" i="95"/>
  <c r="H430" i="95"/>
  <c r="M430" i="95"/>
  <c r="Q430" i="95"/>
  <c r="U430" i="95"/>
  <c r="Y430" i="95"/>
  <c r="AC430" i="95"/>
  <c r="AG430" i="95"/>
  <c r="AK430" i="95"/>
  <c r="AO430" i="95"/>
  <c r="N430" i="95"/>
  <c r="AD430" i="95"/>
  <c r="AP430" i="95"/>
  <c r="D278" i="95"/>
  <c r="AN51" i="95"/>
  <c r="X51" i="95"/>
  <c r="H51" i="95"/>
  <c r="AC51" i="95"/>
  <c r="G51" i="95"/>
  <c r="I51" i="95"/>
  <c r="V51" i="95"/>
  <c r="U51" i="95"/>
  <c r="Y51" i="95"/>
  <c r="D431" i="95"/>
  <c r="B431" i="95" s="1"/>
  <c r="AR431" i="95" s="1"/>
  <c r="L51" i="95"/>
  <c r="M51" i="95"/>
  <c r="S51" i="95"/>
  <c r="Z51" i="95"/>
  <c r="AI51" i="95"/>
  <c r="D661" i="95"/>
  <c r="B661" i="95" s="1"/>
  <c r="AJ51" i="95"/>
  <c r="T51" i="95"/>
  <c r="D355" i="95"/>
  <c r="W51" i="95"/>
  <c r="AL51" i="95"/>
  <c r="Q51" i="95"/>
  <c r="AK51" i="95"/>
  <c r="O51" i="95"/>
  <c r="N51" i="95"/>
  <c r="D52" i="95"/>
  <c r="AA51" i="95"/>
  <c r="D202" i="95"/>
  <c r="AF51" i="95"/>
  <c r="P51" i="95"/>
  <c r="AM51" i="95"/>
  <c r="R51" i="95"/>
  <c r="AD51" i="95"/>
  <c r="AG51" i="95"/>
  <c r="K51" i="95"/>
  <c r="AE51" i="95"/>
  <c r="J51" i="95"/>
  <c r="AB51" i="95"/>
  <c r="AH51" i="95"/>
  <c r="D126" i="95"/>
  <c r="AF125" i="95"/>
  <c r="P125" i="95"/>
  <c r="AH125" i="95"/>
  <c r="M125" i="95"/>
  <c r="Y125" i="95"/>
  <c r="AK125" i="95"/>
  <c r="I125" i="95"/>
  <c r="U125" i="95"/>
  <c r="Z125" i="95"/>
  <c r="AJ125" i="95"/>
  <c r="R125" i="95"/>
  <c r="O125" i="95"/>
  <c r="AA125" i="95"/>
  <c r="AB125" i="95"/>
  <c r="L125" i="95"/>
  <c r="AC125" i="95"/>
  <c r="G125" i="95"/>
  <c r="Q125" i="95"/>
  <c r="AD125" i="95"/>
  <c r="N125" i="95"/>
  <c r="S125" i="95"/>
  <c r="AM125" i="95"/>
  <c r="D506" i="95"/>
  <c r="AN125" i="95"/>
  <c r="X125" i="95"/>
  <c r="H125" i="95"/>
  <c r="W125" i="95"/>
  <c r="AL125" i="95"/>
  <c r="J125" i="95"/>
  <c r="V125" i="95"/>
  <c r="AI125" i="95"/>
  <c r="K125" i="95"/>
  <c r="T125" i="95"/>
  <c r="AE125" i="95"/>
  <c r="AG125" i="95"/>
  <c r="AH277" i="95"/>
  <c r="R277" i="95"/>
  <c r="AF277" i="95"/>
  <c r="K277" i="95"/>
  <c r="Y277" i="95"/>
  <c r="AN277" i="95"/>
  <c r="AM277" i="95"/>
  <c r="AI277" i="95"/>
  <c r="W277" i="95"/>
  <c r="V277" i="95"/>
  <c r="P277" i="95"/>
  <c r="H277" i="95"/>
  <c r="AD277" i="95"/>
  <c r="N277" i="95"/>
  <c r="AA277" i="95"/>
  <c r="T277" i="95"/>
  <c r="AC277" i="95"/>
  <c r="AB277" i="95"/>
  <c r="X277" i="95"/>
  <c r="L277" i="95"/>
  <c r="AK277" i="95"/>
  <c r="I277" i="95"/>
  <c r="AG277" i="95"/>
  <c r="Z277" i="95"/>
  <c r="J277" i="95"/>
  <c r="U277" i="95"/>
  <c r="AJ277" i="95"/>
  <c r="O277" i="95"/>
  <c r="S277" i="95"/>
  <c r="Q277" i="95"/>
  <c r="M277" i="95"/>
  <c r="AL277" i="95"/>
  <c r="AE277" i="95"/>
  <c r="G277" i="95"/>
  <c r="AM201" i="95"/>
  <c r="W201" i="95"/>
  <c r="G201" i="95"/>
  <c r="X201" i="95"/>
  <c r="AL201" i="95"/>
  <c r="Q201" i="95"/>
  <c r="T201" i="95"/>
  <c r="P201" i="95"/>
  <c r="AA201" i="95"/>
  <c r="H201" i="95"/>
  <c r="Z201" i="95"/>
  <c r="J201" i="95"/>
  <c r="AI201" i="95"/>
  <c r="S201" i="95"/>
  <c r="AN201" i="95"/>
  <c r="R201" i="95"/>
  <c r="AG201" i="95"/>
  <c r="L201" i="95"/>
  <c r="I201" i="95"/>
  <c r="AJ201" i="95"/>
  <c r="AF201" i="95"/>
  <c r="D582" i="95"/>
  <c r="B582" i="95" s="1"/>
  <c r="AR582" i="95" s="1"/>
  <c r="AC201" i="95"/>
  <c r="AD201" i="95"/>
  <c r="AE201" i="95"/>
  <c r="O201" i="95"/>
  <c r="AH201" i="95"/>
  <c r="M201" i="95"/>
  <c r="AB201" i="95"/>
  <c r="AK201" i="95"/>
  <c r="Y201" i="95"/>
  <c r="U201" i="95"/>
  <c r="K201" i="95"/>
  <c r="V201" i="95"/>
  <c r="N201" i="95"/>
  <c r="AQ430" i="95"/>
  <c r="G581" i="95"/>
  <c r="K581" i="95"/>
  <c r="O581" i="95"/>
  <c r="S581" i="95"/>
  <c r="W581" i="95"/>
  <c r="AA581" i="95"/>
  <c r="AE581" i="95"/>
  <c r="AI581" i="95"/>
  <c r="AM581" i="95"/>
  <c r="J581" i="95"/>
  <c r="V581" i="95"/>
  <c r="Z581" i="95"/>
  <c r="AL581" i="95"/>
  <c r="AP581" i="95"/>
  <c r="H581" i="95"/>
  <c r="L581" i="95"/>
  <c r="P581" i="95"/>
  <c r="T581" i="95"/>
  <c r="X581" i="95"/>
  <c r="AB581" i="95"/>
  <c r="AF581" i="95"/>
  <c r="AJ581" i="95"/>
  <c r="AN581" i="95"/>
  <c r="N581" i="95"/>
  <c r="AD581" i="95"/>
  <c r="I581" i="95"/>
  <c r="M581" i="95"/>
  <c r="Q581" i="95"/>
  <c r="U581" i="95"/>
  <c r="Y581" i="95"/>
  <c r="AC581" i="95"/>
  <c r="AG581" i="95"/>
  <c r="AK581" i="95"/>
  <c r="AO581" i="95"/>
  <c r="R581" i="95"/>
  <c r="AH581" i="95"/>
  <c r="AJ660" i="95"/>
  <c r="T660" i="95"/>
  <c r="AM660" i="95"/>
  <c r="R660" i="95"/>
  <c r="AG660" i="95"/>
  <c r="AL660" i="95"/>
  <c r="J660" i="95"/>
  <c r="O660" i="95"/>
  <c r="V660" i="95"/>
  <c r="X660" i="95"/>
  <c r="AO660" i="95"/>
  <c r="K660" i="95"/>
  <c r="AA660" i="95"/>
  <c r="AF660" i="95"/>
  <c r="P660" i="95"/>
  <c r="AH660" i="95"/>
  <c r="M660" i="95"/>
  <c r="Z660" i="95"/>
  <c r="AE660" i="95"/>
  <c r="AI660" i="95"/>
  <c r="AK660" i="95"/>
  <c r="N660" i="95"/>
  <c r="AN660" i="95"/>
  <c r="W660" i="95"/>
  <c r="AD660" i="95"/>
  <c r="AB660" i="95"/>
  <c r="L660" i="95"/>
  <c r="AC660" i="95"/>
  <c r="G660" i="95"/>
  <c r="S660" i="95"/>
  <c r="Y660" i="95"/>
  <c r="U660" i="95"/>
  <c r="I660" i="95"/>
  <c r="AP660" i="95"/>
  <c r="H660" i="95"/>
  <c r="Q660" i="95"/>
  <c r="H354" i="95"/>
  <c r="L354" i="95"/>
  <c r="P354" i="95"/>
  <c r="T354" i="95"/>
  <c r="X354" i="95"/>
  <c r="AB354" i="95"/>
  <c r="AF354" i="95"/>
  <c r="AJ354" i="95"/>
  <c r="AN354" i="95"/>
  <c r="I354" i="95"/>
  <c r="K354" i="95"/>
  <c r="S354" i="95"/>
  <c r="AA354" i="95"/>
  <c r="AE354" i="95"/>
  <c r="G354" i="95"/>
  <c r="M354" i="95"/>
  <c r="Q354" i="95"/>
  <c r="U354" i="95"/>
  <c r="Y354" i="95"/>
  <c r="AC354" i="95"/>
  <c r="AG354" i="95"/>
  <c r="AK354" i="95"/>
  <c r="AO354" i="95"/>
  <c r="W354" i="95"/>
  <c r="AM354" i="95"/>
  <c r="J354" i="95"/>
  <c r="N354" i="95"/>
  <c r="R354" i="95"/>
  <c r="V354" i="95"/>
  <c r="Z354" i="95"/>
  <c r="AD354" i="95"/>
  <c r="AH354" i="95"/>
  <c r="AL354" i="95"/>
  <c r="AP354" i="95"/>
  <c r="O354" i="95"/>
  <c r="AI354" i="95"/>
  <c r="AQ354" i="95"/>
  <c r="AR492" i="95"/>
  <c r="AR476" i="95"/>
  <c r="AR498" i="95"/>
  <c r="AR482" i="95"/>
  <c r="AR499" i="95"/>
  <c r="AR483" i="95"/>
  <c r="AR430" i="95"/>
  <c r="AR497" i="95"/>
  <c r="AR481" i="95"/>
  <c r="AR496" i="95"/>
  <c r="AR480" i="95"/>
  <c r="AR470" i="95"/>
  <c r="AR487" i="95"/>
  <c r="AR485" i="95"/>
  <c r="AR488" i="95"/>
  <c r="AR472" i="95"/>
  <c r="AR494" i="95"/>
  <c r="AR478" i="95"/>
  <c r="AR495" i="95"/>
  <c r="AR479" i="95"/>
  <c r="AR493" i="95"/>
  <c r="AR477" i="95"/>
  <c r="AR502" i="95"/>
  <c r="AR501" i="95"/>
  <c r="AR660" i="95"/>
  <c r="AR500" i="95"/>
  <c r="AR484" i="95"/>
  <c r="AR468" i="95"/>
  <c r="AR503" i="95"/>
  <c r="AR490" i="95"/>
  <c r="AR474" i="95"/>
  <c r="AR491" i="95"/>
  <c r="AR475" i="95"/>
  <c r="AR489" i="95"/>
  <c r="AR473" i="95"/>
  <c r="AR486" i="95"/>
  <c r="AR471" i="95"/>
  <c r="AR469" i="95"/>
  <c r="AS341" i="95"/>
  <c r="AS325" i="95"/>
  <c r="AS348" i="95"/>
  <c r="AS327" i="95"/>
  <c r="AS340" i="95"/>
  <c r="AS352" i="95"/>
  <c r="AS324" i="95"/>
  <c r="AS344" i="95"/>
  <c r="AS7" i="95"/>
  <c r="AT9" i="95"/>
  <c r="AT125" i="95" s="1"/>
  <c r="AS329" i="95"/>
  <c r="AS332" i="95"/>
  <c r="AS319" i="95"/>
  <c r="AS351" i="95"/>
  <c r="AS328" i="95"/>
  <c r="AS353" i="95"/>
  <c r="AS337" i="95"/>
  <c r="AS321" i="95"/>
  <c r="AS343" i="95"/>
  <c r="AS322" i="95"/>
  <c r="AS334" i="95"/>
  <c r="AS346" i="95"/>
  <c r="AS318" i="95"/>
  <c r="AS350" i="95"/>
  <c r="AS330" i="95"/>
  <c r="AS342" i="95"/>
  <c r="AS345" i="95"/>
  <c r="AS347" i="95"/>
  <c r="AS349" i="95"/>
  <c r="AS333" i="95"/>
  <c r="AS317" i="95"/>
  <c r="AS338" i="95"/>
  <c r="AS316" i="95"/>
  <c r="AS326" i="95"/>
  <c r="AS339" i="95"/>
  <c r="AS336" i="95"/>
  <c r="AS320" i="95"/>
  <c r="AS323" i="95"/>
  <c r="AS335" i="95"/>
  <c r="AS331" i="95"/>
  <c r="G355" i="94"/>
  <c r="H355" i="94"/>
  <c r="I355" i="94"/>
  <c r="J355" i="94"/>
  <c r="K355" i="94"/>
  <c r="L355" i="94"/>
  <c r="M355" i="94"/>
  <c r="N355" i="94"/>
  <c r="O355" i="94"/>
  <c r="P355" i="94"/>
  <c r="Q355" i="94"/>
  <c r="R355" i="94"/>
  <c r="S355" i="94"/>
  <c r="T355" i="94"/>
  <c r="U355" i="94"/>
  <c r="V355" i="94"/>
  <c r="W355" i="94"/>
  <c r="X355" i="94"/>
  <c r="Y355" i="94"/>
  <c r="Z355" i="94"/>
  <c r="AA355" i="94"/>
  <c r="AB355" i="94"/>
  <c r="AC355" i="94"/>
  <c r="AD355" i="94"/>
  <c r="AE355" i="94"/>
  <c r="AF355" i="94"/>
  <c r="AG355" i="94"/>
  <c r="AH355" i="94"/>
  <c r="AI355" i="94"/>
  <c r="AJ355" i="94"/>
  <c r="AK355" i="94"/>
  <c r="AL355" i="94"/>
  <c r="AM355" i="94"/>
  <c r="AN355" i="94"/>
  <c r="AO355" i="94"/>
  <c r="AP355" i="94"/>
  <c r="AQ355" i="94"/>
  <c r="AR355" i="94"/>
  <c r="AK278" i="94"/>
  <c r="AG278" i="94"/>
  <c r="AC278" i="94"/>
  <c r="Y278" i="94"/>
  <c r="U278" i="94"/>
  <c r="Q278" i="94"/>
  <c r="M278" i="94"/>
  <c r="I278" i="94"/>
  <c r="AN278" i="94"/>
  <c r="AJ278" i="94"/>
  <c r="AF278" i="94"/>
  <c r="AB278" i="94"/>
  <c r="X278" i="94"/>
  <c r="T278" i="94"/>
  <c r="P278" i="94"/>
  <c r="L278" i="94"/>
  <c r="H278" i="94"/>
  <c r="AM278" i="94"/>
  <c r="AI278" i="94"/>
  <c r="AE278" i="94"/>
  <c r="AA278" i="94"/>
  <c r="W278" i="94"/>
  <c r="S278" i="94"/>
  <c r="O278" i="94"/>
  <c r="K278" i="94"/>
  <c r="G278" i="94"/>
  <c r="AD278" i="94"/>
  <c r="N278" i="94"/>
  <c r="Z278" i="94"/>
  <c r="J278" i="94"/>
  <c r="AL278" i="94"/>
  <c r="V278" i="94"/>
  <c r="AH278" i="94"/>
  <c r="R278" i="94"/>
  <c r="D662" i="94"/>
  <c r="B662" i="94" s="1"/>
  <c r="D356" i="94"/>
  <c r="D203" i="94"/>
  <c r="D432" i="94"/>
  <c r="B432" i="94" s="1"/>
  <c r="AS432" i="94" s="1"/>
  <c r="D127" i="94"/>
  <c r="AK52" i="94"/>
  <c r="AG52" i="94"/>
  <c r="AC52" i="94"/>
  <c r="Y52" i="94"/>
  <c r="U52" i="94"/>
  <c r="Q52" i="94"/>
  <c r="M52" i="94"/>
  <c r="I52" i="94"/>
  <c r="D279" i="94"/>
  <c r="AM52" i="94"/>
  <c r="AI52" i="94"/>
  <c r="AE52" i="94"/>
  <c r="AA52" i="94"/>
  <c r="W52" i="94"/>
  <c r="S52" i="94"/>
  <c r="O52" i="94"/>
  <c r="K52" i="94"/>
  <c r="G52" i="94"/>
  <c r="AH52" i="94"/>
  <c r="Z52" i="94"/>
  <c r="R52" i="94"/>
  <c r="J52" i="94"/>
  <c r="D53" i="94"/>
  <c r="AJ52" i="94"/>
  <c r="AN52" i="94"/>
  <c r="AF52" i="94"/>
  <c r="X52" i="94"/>
  <c r="P52" i="94"/>
  <c r="H52" i="94"/>
  <c r="AB52" i="94"/>
  <c r="AL52" i="94"/>
  <c r="AD52" i="94"/>
  <c r="V52" i="94"/>
  <c r="N52" i="94"/>
  <c r="T52" i="94"/>
  <c r="L52" i="94"/>
  <c r="G431" i="94"/>
  <c r="H431" i="94"/>
  <c r="I431" i="94"/>
  <c r="J431" i="94"/>
  <c r="K431" i="94"/>
  <c r="L431" i="94"/>
  <c r="M431" i="94"/>
  <c r="N431" i="94"/>
  <c r="O431" i="94"/>
  <c r="P431" i="94"/>
  <c r="Q431" i="94"/>
  <c r="R431" i="94"/>
  <c r="S431" i="94"/>
  <c r="T431" i="94"/>
  <c r="U431" i="94"/>
  <c r="V431" i="94"/>
  <c r="W431" i="94"/>
  <c r="X431" i="94"/>
  <c r="Y431" i="94"/>
  <c r="Z431" i="94"/>
  <c r="AA431" i="94"/>
  <c r="AB431" i="94"/>
  <c r="AC431" i="94"/>
  <c r="AD431" i="94"/>
  <c r="AE431" i="94"/>
  <c r="AF431" i="94"/>
  <c r="AG431" i="94"/>
  <c r="AH431" i="94"/>
  <c r="AI431" i="94"/>
  <c r="AJ431" i="94"/>
  <c r="AK431" i="94"/>
  <c r="AL431" i="94"/>
  <c r="AM431" i="94"/>
  <c r="AN431" i="94"/>
  <c r="AO431" i="94"/>
  <c r="AP431" i="94"/>
  <c r="AQ431" i="94"/>
  <c r="AS355" i="94"/>
  <c r="G582" i="94"/>
  <c r="H582" i="94"/>
  <c r="I582" i="94"/>
  <c r="J582" i="94"/>
  <c r="K582" i="94"/>
  <c r="L582" i="94"/>
  <c r="M582" i="94"/>
  <c r="N582" i="94"/>
  <c r="O582" i="94"/>
  <c r="P582" i="94"/>
  <c r="Q582" i="94"/>
  <c r="R582" i="94"/>
  <c r="S582" i="94"/>
  <c r="T582" i="94"/>
  <c r="U582" i="94"/>
  <c r="V582" i="94"/>
  <c r="W582" i="94"/>
  <c r="X582" i="94"/>
  <c r="Y582" i="94"/>
  <c r="Z582" i="94"/>
  <c r="AA582" i="94"/>
  <c r="AB582" i="94"/>
  <c r="AC582" i="94"/>
  <c r="AD582" i="94"/>
  <c r="AE582" i="94"/>
  <c r="AF582" i="94"/>
  <c r="AG582" i="94"/>
  <c r="AH582" i="94"/>
  <c r="AI582" i="94"/>
  <c r="AJ582" i="94"/>
  <c r="AK582" i="94"/>
  <c r="AL582" i="94"/>
  <c r="AM582" i="94"/>
  <c r="AN582" i="94"/>
  <c r="AO582" i="94"/>
  <c r="AP582" i="94"/>
  <c r="AQ582" i="94"/>
  <c r="D507" i="94"/>
  <c r="AL126" i="94"/>
  <c r="AH126" i="94"/>
  <c r="AD126" i="94"/>
  <c r="Z126" i="94"/>
  <c r="V126" i="94"/>
  <c r="R126" i="94"/>
  <c r="N126" i="94"/>
  <c r="J126" i="94"/>
  <c r="AK126" i="94"/>
  <c r="AG126" i="94"/>
  <c r="AC126" i="94"/>
  <c r="Y126" i="94"/>
  <c r="U126" i="94"/>
  <c r="Q126" i="94"/>
  <c r="M126" i="94"/>
  <c r="I126" i="94"/>
  <c r="AN126" i="94"/>
  <c r="AJ126" i="94"/>
  <c r="AF126" i="94"/>
  <c r="AB126" i="94"/>
  <c r="X126" i="94"/>
  <c r="T126" i="94"/>
  <c r="P126" i="94"/>
  <c r="L126" i="94"/>
  <c r="H126" i="94"/>
  <c r="AI126" i="94"/>
  <c r="S126" i="94"/>
  <c r="AE126" i="94"/>
  <c r="O126" i="94"/>
  <c r="AA126" i="94"/>
  <c r="K126" i="94"/>
  <c r="AM126" i="94"/>
  <c r="W126" i="94"/>
  <c r="G126" i="94"/>
  <c r="AP661" i="94"/>
  <c r="AL661" i="94"/>
  <c r="AH661" i="94"/>
  <c r="AD661" i="94"/>
  <c r="Z661" i="94"/>
  <c r="V661" i="94"/>
  <c r="R661" i="94"/>
  <c r="N661" i="94"/>
  <c r="J661" i="94"/>
  <c r="AS661" i="94"/>
  <c r="AO661" i="94"/>
  <c r="AK661" i="94"/>
  <c r="AG661" i="94"/>
  <c r="AC661" i="94"/>
  <c r="Y661" i="94"/>
  <c r="U661" i="94"/>
  <c r="Q661" i="94"/>
  <c r="M661" i="94"/>
  <c r="I661" i="94"/>
  <c r="AR661" i="94"/>
  <c r="AN661" i="94"/>
  <c r="AJ661" i="94"/>
  <c r="AF661" i="94"/>
  <c r="AB661" i="94"/>
  <c r="X661" i="94"/>
  <c r="T661" i="94"/>
  <c r="P661" i="94"/>
  <c r="L661" i="94"/>
  <c r="H661" i="94"/>
  <c r="AQ661" i="94"/>
  <c r="AA661" i="94"/>
  <c r="K661" i="94"/>
  <c r="AM661" i="94"/>
  <c r="W661" i="94"/>
  <c r="G661" i="94"/>
  <c r="AI661" i="94"/>
  <c r="S661" i="94"/>
  <c r="AE661" i="94"/>
  <c r="O661" i="94"/>
  <c r="AS502" i="94"/>
  <c r="AS498" i="94"/>
  <c r="AS494" i="94"/>
  <c r="AS490" i="94"/>
  <c r="AS486" i="94"/>
  <c r="AS482" i="94"/>
  <c r="AS478" i="94"/>
  <c r="AS474" i="94"/>
  <c r="AS470" i="94"/>
  <c r="AS503" i="94"/>
  <c r="AS501" i="94"/>
  <c r="AS497" i="94"/>
  <c r="AS493" i="94"/>
  <c r="AS489" i="94"/>
  <c r="AS485" i="94"/>
  <c r="AS481" i="94"/>
  <c r="AS477" i="94"/>
  <c r="AS473" i="94"/>
  <c r="AS469" i="94"/>
  <c r="AS500" i="94"/>
  <c r="AS496" i="94"/>
  <c r="AS492" i="94"/>
  <c r="AS488" i="94"/>
  <c r="AS484" i="94"/>
  <c r="AS480" i="94"/>
  <c r="AS476" i="94"/>
  <c r="AS472" i="94"/>
  <c r="AS468" i="94"/>
  <c r="AS499" i="94"/>
  <c r="AS495" i="94"/>
  <c r="AS491" i="94"/>
  <c r="AS487" i="94"/>
  <c r="AS483" i="94"/>
  <c r="AS479" i="94"/>
  <c r="AS475" i="94"/>
  <c r="AS471" i="94"/>
  <c r="AS431" i="94"/>
  <c r="D583" i="94"/>
  <c r="B583" i="94" s="1"/>
  <c r="AS583" i="94" s="1"/>
  <c r="AL202" i="94"/>
  <c r="AH202" i="94"/>
  <c r="AD202" i="94"/>
  <c r="Z202" i="94"/>
  <c r="V202" i="94"/>
  <c r="R202" i="94"/>
  <c r="N202" i="94"/>
  <c r="J202" i="94"/>
  <c r="AN202" i="94"/>
  <c r="AJ202" i="94"/>
  <c r="AF202" i="94"/>
  <c r="AB202" i="94"/>
  <c r="X202" i="94"/>
  <c r="T202" i="94"/>
  <c r="P202" i="94"/>
  <c r="L202" i="94"/>
  <c r="H202" i="94"/>
  <c r="AM202" i="94"/>
  <c r="AE202" i="94"/>
  <c r="W202" i="94"/>
  <c r="O202" i="94"/>
  <c r="G202" i="94"/>
  <c r="AK202" i="94"/>
  <c r="AC202" i="94"/>
  <c r="U202" i="94"/>
  <c r="M202" i="94"/>
  <c r="AI202" i="94"/>
  <c r="AA202" i="94"/>
  <c r="S202" i="94"/>
  <c r="K202" i="94"/>
  <c r="Q202" i="94"/>
  <c r="I202" i="94"/>
  <c r="AG202" i="94"/>
  <c r="Y202" i="94"/>
  <c r="AT351" i="94"/>
  <c r="AT347" i="94"/>
  <c r="AT343" i="94"/>
  <c r="AT354" i="94"/>
  <c r="AT353" i="94"/>
  <c r="AT349" i="94"/>
  <c r="AT345" i="94"/>
  <c r="AT341" i="94"/>
  <c r="AT337" i="94"/>
  <c r="AT333" i="94"/>
  <c r="AT329" i="94"/>
  <c r="AT325" i="94"/>
  <c r="AT321" i="94"/>
  <c r="AT317" i="94"/>
  <c r="AT346" i="94"/>
  <c r="AT335" i="94"/>
  <c r="AT330" i="94"/>
  <c r="AT324" i="94"/>
  <c r="AT319" i="94"/>
  <c r="AT352" i="94"/>
  <c r="AT344" i="94"/>
  <c r="AT339" i="94"/>
  <c r="AT334" i="94"/>
  <c r="AT328" i="94"/>
  <c r="AT323" i="94"/>
  <c r="AT318" i="94"/>
  <c r="AT350" i="94"/>
  <c r="AT342" i="94"/>
  <c r="AT338" i="94"/>
  <c r="AT332" i="94"/>
  <c r="AT327" i="94"/>
  <c r="AT322" i="94"/>
  <c r="AT316" i="94"/>
  <c r="AT340" i="94"/>
  <c r="AT336" i="94"/>
  <c r="AT331" i="94"/>
  <c r="AT326" i="94"/>
  <c r="AT348" i="94"/>
  <c r="AU9" i="94"/>
  <c r="AU202" i="94" s="1"/>
  <c r="AT7" i="94"/>
  <c r="AT320" i="94"/>
  <c r="AR582" i="94"/>
  <c r="AK152" i="91"/>
  <c r="AL5" i="92"/>
  <c r="AP4" i="92"/>
  <c r="AO151" i="91"/>
  <c r="AT277" i="95" l="1"/>
  <c r="AR53" i="94"/>
  <c r="AP53" i="94"/>
  <c r="AU53" i="94"/>
  <c r="AQ53" i="94"/>
  <c r="AO53" i="94"/>
  <c r="AS53" i="94"/>
  <c r="AT53" i="94"/>
  <c r="AO203" i="94"/>
  <c r="AS203" i="94"/>
  <c r="AP203" i="94"/>
  <c r="AU203" i="94"/>
  <c r="AQ203" i="94"/>
  <c r="AR203" i="94"/>
  <c r="AT203" i="94"/>
  <c r="AP279" i="94"/>
  <c r="AT279" i="94"/>
  <c r="AQ279" i="94"/>
  <c r="AR279" i="94"/>
  <c r="AS279" i="94"/>
  <c r="AO279" i="94"/>
  <c r="AU279" i="94"/>
  <c r="AU239" i="94"/>
  <c r="AU87" i="94"/>
  <c r="AU163" i="94"/>
  <c r="AU88" i="94"/>
  <c r="AU164" i="94"/>
  <c r="AU240" i="94"/>
  <c r="AU241" i="94"/>
  <c r="AU89" i="94"/>
  <c r="AU165" i="94"/>
  <c r="AU166" i="94"/>
  <c r="AU242" i="94"/>
  <c r="AU90" i="94"/>
  <c r="AU243" i="94"/>
  <c r="AU167" i="94"/>
  <c r="AU91" i="94"/>
  <c r="AU92" i="94"/>
  <c r="AU168" i="94"/>
  <c r="AU244" i="94"/>
  <c r="AU169" i="94"/>
  <c r="AU245" i="94"/>
  <c r="AU170" i="94"/>
  <c r="AU93" i="94"/>
  <c r="AU247" i="94"/>
  <c r="AU171" i="94"/>
  <c r="AU94" i="94"/>
  <c r="AU246" i="94"/>
  <c r="AU96" i="94"/>
  <c r="AU95" i="94"/>
  <c r="AU172" i="94"/>
  <c r="AU248" i="94"/>
  <c r="AU249" i="94"/>
  <c r="AU173" i="94"/>
  <c r="AU97" i="94"/>
  <c r="AU98" i="94"/>
  <c r="AU174" i="94"/>
  <c r="AU250" i="94"/>
  <c r="AU251" i="94"/>
  <c r="AU99" i="94"/>
  <c r="AU175" i="94"/>
  <c r="AU100" i="94"/>
  <c r="AU176" i="94"/>
  <c r="AU252" i="94"/>
  <c r="AU177" i="94"/>
  <c r="AU101" i="94"/>
  <c r="AU253" i="94"/>
  <c r="AU178" i="94"/>
  <c r="AU102" i="94"/>
  <c r="AU254" i="94"/>
  <c r="AU103" i="94"/>
  <c r="AU255" i="94"/>
  <c r="AU179" i="94"/>
  <c r="AU180" i="94"/>
  <c r="AU256" i="94"/>
  <c r="AU104" i="94"/>
  <c r="AU105" i="94"/>
  <c r="AU181" i="94"/>
  <c r="AU257" i="94"/>
  <c r="AU182" i="94"/>
  <c r="AU258" i="94"/>
  <c r="AU106" i="94"/>
  <c r="AU107" i="94"/>
  <c r="AU259" i="94"/>
  <c r="AU183" i="94"/>
  <c r="AU108" i="94"/>
  <c r="AU184" i="94"/>
  <c r="AU260" i="94"/>
  <c r="AU109" i="94"/>
  <c r="AU261" i="94"/>
  <c r="AU185" i="94"/>
  <c r="AU262" i="94"/>
  <c r="AU186" i="94"/>
  <c r="AU110" i="94"/>
  <c r="AU187" i="94"/>
  <c r="AU263" i="94"/>
  <c r="AU111" i="94"/>
  <c r="AU188" i="94"/>
  <c r="AU112" i="94"/>
  <c r="AU264" i="94"/>
  <c r="AU113" i="94"/>
  <c r="AU189" i="94"/>
  <c r="AU265" i="94"/>
  <c r="AU190" i="94"/>
  <c r="AU266" i="94"/>
  <c r="AU114" i="94"/>
  <c r="AU115" i="94"/>
  <c r="AU267" i="94"/>
  <c r="AU191" i="94"/>
  <c r="AU268" i="94"/>
  <c r="AU192" i="94"/>
  <c r="AU116" i="94"/>
  <c r="AU193" i="94"/>
  <c r="AU269" i="94"/>
  <c r="AU117" i="94"/>
  <c r="AU270" i="94"/>
  <c r="AU194" i="94"/>
  <c r="AU118" i="94"/>
  <c r="AU119" i="94"/>
  <c r="AU271" i="94"/>
  <c r="AU195" i="94"/>
  <c r="AU196" i="94"/>
  <c r="AU272" i="94"/>
  <c r="AU120" i="94"/>
  <c r="AU121" i="94"/>
  <c r="AU273" i="94"/>
  <c r="AU197" i="94"/>
  <c r="AU122" i="94"/>
  <c r="AU198" i="94"/>
  <c r="AU274" i="94"/>
  <c r="AU123" i="94"/>
  <c r="AU199" i="94"/>
  <c r="AU275" i="94"/>
  <c r="AU124" i="94"/>
  <c r="AU276" i="94"/>
  <c r="AU200" i="94"/>
  <c r="AU277" i="94"/>
  <c r="AU125" i="94"/>
  <c r="AU201" i="94"/>
  <c r="AO127" i="94"/>
  <c r="AS127" i="94"/>
  <c r="AP127" i="94"/>
  <c r="AU127" i="94"/>
  <c r="AR127" i="94"/>
  <c r="AT127" i="94"/>
  <c r="AQ127" i="94"/>
  <c r="AU126" i="94"/>
  <c r="AU278" i="94"/>
  <c r="AP126" i="95"/>
  <c r="AT126" i="95"/>
  <c r="AQ126" i="95"/>
  <c r="AR126" i="95"/>
  <c r="AS126" i="95"/>
  <c r="AO126" i="95"/>
  <c r="AO202" i="95"/>
  <c r="AS202" i="95"/>
  <c r="AP202" i="95"/>
  <c r="AT202" i="95"/>
  <c r="AQ202" i="95"/>
  <c r="AR202" i="95"/>
  <c r="AR278" i="95"/>
  <c r="AT278" i="95"/>
  <c r="AO278" i="95"/>
  <c r="AS278" i="95"/>
  <c r="AP278" i="95"/>
  <c r="AQ278" i="95"/>
  <c r="AT87" i="95"/>
  <c r="AT239" i="95"/>
  <c r="AT163" i="95"/>
  <c r="AT88" i="95"/>
  <c r="AT164" i="95"/>
  <c r="AT240" i="95"/>
  <c r="AT241" i="95"/>
  <c r="AT165" i="95"/>
  <c r="AT89" i="95"/>
  <c r="AT166" i="95"/>
  <c r="AT242" i="95"/>
  <c r="AT90" i="95"/>
  <c r="AT243" i="95"/>
  <c r="AT167" i="95"/>
  <c r="AT91" i="95"/>
  <c r="AT168" i="95"/>
  <c r="AT92" i="95"/>
  <c r="AT244" i="95"/>
  <c r="AT245" i="95"/>
  <c r="AT169" i="95"/>
  <c r="AT93" i="95"/>
  <c r="AT94" i="95"/>
  <c r="AT246" i="95"/>
  <c r="AT170" i="95"/>
  <c r="AT171" i="95"/>
  <c r="AT247" i="95"/>
  <c r="AT95" i="95"/>
  <c r="AT248" i="95"/>
  <c r="AT172" i="95"/>
  <c r="AT96" i="95"/>
  <c r="AT249" i="95"/>
  <c r="AT97" i="95"/>
  <c r="AT173" i="95"/>
  <c r="AT250" i="95"/>
  <c r="AT174" i="95"/>
  <c r="AT98" i="95"/>
  <c r="AT175" i="95"/>
  <c r="AT99" i="95"/>
  <c r="AT251" i="95"/>
  <c r="AT252" i="95"/>
  <c r="AT100" i="95"/>
  <c r="AT176" i="95"/>
  <c r="AT253" i="95"/>
  <c r="AT101" i="95"/>
  <c r="AT177" i="95"/>
  <c r="AT254" i="95"/>
  <c r="AT178" i="95"/>
  <c r="AT102" i="95"/>
  <c r="AT179" i="95"/>
  <c r="AT103" i="95"/>
  <c r="AT255" i="95"/>
  <c r="AT180" i="95"/>
  <c r="AT256" i="95"/>
  <c r="AT104" i="95"/>
  <c r="AT181" i="95"/>
  <c r="AT105" i="95"/>
  <c r="AT257" i="95"/>
  <c r="AT182" i="95"/>
  <c r="AT106" i="95"/>
  <c r="AT258" i="95"/>
  <c r="AT183" i="95"/>
  <c r="AT259" i="95"/>
  <c r="AT107" i="95"/>
  <c r="AT184" i="95"/>
  <c r="AT108" i="95"/>
  <c r="AT260" i="95"/>
  <c r="AT261" i="95"/>
  <c r="AT185" i="95"/>
  <c r="AT109" i="95"/>
  <c r="AT262" i="95"/>
  <c r="AT186" i="95"/>
  <c r="AT110" i="95"/>
  <c r="AT111" i="95"/>
  <c r="AT187" i="95"/>
  <c r="AT263" i="95"/>
  <c r="AT188" i="95"/>
  <c r="AT112" i="95"/>
  <c r="AT264" i="95"/>
  <c r="AT113" i="95"/>
  <c r="AT265" i="95"/>
  <c r="AT189" i="95"/>
  <c r="AT190" i="95"/>
  <c r="AT266" i="95"/>
  <c r="AT114" i="95"/>
  <c r="AT191" i="95"/>
  <c r="AT115" i="95"/>
  <c r="AT267" i="95"/>
  <c r="AT192" i="95"/>
  <c r="AT268" i="95"/>
  <c r="AT116" i="95"/>
  <c r="AT117" i="95"/>
  <c r="AT193" i="95"/>
  <c r="AT269" i="95"/>
  <c r="AT194" i="95"/>
  <c r="AT270" i="95"/>
  <c r="AT118" i="95"/>
  <c r="AT119" i="95"/>
  <c r="AT195" i="95"/>
  <c r="AT271" i="95"/>
  <c r="AT196" i="95"/>
  <c r="AT120" i="95"/>
  <c r="AT272" i="95"/>
  <c r="AT121" i="95"/>
  <c r="AT273" i="95"/>
  <c r="AT197" i="95"/>
  <c r="AT122" i="95"/>
  <c r="AT198" i="95"/>
  <c r="AT274" i="95"/>
  <c r="AT275" i="95"/>
  <c r="AT199" i="95"/>
  <c r="AT123" i="95"/>
  <c r="AT200" i="95"/>
  <c r="AT276" i="95"/>
  <c r="AT124" i="95"/>
  <c r="AP52" i="95"/>
  <c r="AT52" i="95"/>
  <c r="AO52" i="95"/>
  <c r="AS52" i="95"/>
  <c r="AQ52" i="95"/>
  <c r="AR52" i="95"/>
  <c r="AT201" i="95"/>
  <c r="AV933" i="94"/>
  <c r="AV932" i="94"/>
  <c r="AV936" i="94"/>
  <c r="AV908" i="94"/>
  <c r="AV907" i="94"/>
  <c r="AV882" i="94"/>
  <c r="AV911" i="94"/>
  <c r="AV883" i="94"/>
  <c r="AV886" i="94"/>
  <c r="AV857" i="94"/>
  <c r="AV807" i="94"/>
  <c r="AV861" i="94"/>
  <c r="AV811" i="94"/>
  <c r="AV858" i="94"/>
  <c r="AV808" i="94"/>
  <c r="AU810" i="94"/>
  <c r="AU785" i="94"/>
  <c r="AV761" i="94"/>
  <c r="AV782" i="94"/>
  <c r="AV783" i="94"/>
  <c r="AU735" i="94"/>
  <c r="AV786" i="94"/>
  <c r="AV757" i="94"/>
  <c r="AV758" i="94"/>
  <c r="AU760" i="94"/>
  <c r="AV732" i="94"/>
  <c r="AV736" i="94"/>
  <c r="AV733" i="94"/>
  <c r="AU933" i="95"/>
  <c r="AU932" i="95"/>
  <c r="AU911" i="95"/>
  <c r="AU882" i="95"/>
  <c r="AU908" i="95"/>
  <c r="AU883" i="95"/>
  <c r="AU907" i="95"/>
  <c r="AU886" i="95"/>
  <c r="AU936" i="95"/>
  <c r="AU857" i="95"/>
  <c r="AU861" i="95"/>
  <c r="AU832" i="95"/>
  <c r="AU836" i="95"/>
  <c r="AU858" i="95"/>
  <c r="AU833" i="95"/>
  <c r="AU807" i="95"/>
  <c r="AU808" i="95"/>
  <c r="AU782" i="95"/>
  <c r="AT785" i="95"/>
  <c r="AU811" i="95"/>
  <c r="AT810" i="95"/>
  <c r="AU783" i="95"/>
  <c r="AU761" i="95"/>
  <c r="AT735" i="95"/>
  <c r="AU786" i="95"/>
  <c r="AU758" i="95"/>
  <c r="AT760" i="95"/>
  <c r="AU733" i="95"/>
  <c r="AU757" i="95"/>
  <c r="AU732" i="95"/>
  <c r="AU736" i="95"/>
  <c r="AU966" i="94"/>
  <c r="AT963" i="95"/>
  <c r="AT966" i="95"/>
  <c r="AU962" i="94"/>
  <c r="AU963" i="94"/>
  <c r="AT962" i="95"/>
  <c r="AV707" i="94"/>
  <c r="AU710" i="94"/>
  <c r="AV711" i="94"/>
  <c r="AV708" i="94"/>
  <c r="AU708" i="95"/>
  <c r="AU711" i="95"/>
  <c r="AT710" i="95"/>
  <c r="AU707" i="95"/>
  <c r="AR661" i="95"/>
  <c r="AS355" i="95"/>
  <c r="T506" i="94"/>
  <c r="AG506" i="94"/>
  <c r="AF506" i="94"/>
  <c r="AL506" i="94"/>
  <c r="Y506" i="94"/>
  <c r="J506" i="94"/>
  <c r="Q506" i="94"/>
  <c r="AO506" i="94"/>
  <c r="Z506" i="94"/>
  <c r="L506" i="94"/>
  <c r="AL505" i="95"/>
  <c r="W505" i="95"/>
  <c r="Q505" i="95"/>
  <c r="AJ505" i="95"/>
  <c r="Z505" i="95"/>
  <c r="AI505" i="95"/>
  <c r="X505" i="95"/>
  <c r="AP505" i="95"/>
  <c r="V505" i="95"/>
  <c r="AG505" i="95"/>
  <c r="AE505" i="95"/>
  <c r="T505" i="95"/>
  <c r="AK505" i="95"/>
  <c r="K505" i="95"/>
  <c r="J505" i="95"/>
  <c r="U505" i="95"/>
  <c r="AN505" i="95"/>
  <c r="I505" i="95"/>
  <c r="AK506" i="94"/>
  <c r="AD506" i="94"/>
  <c r="V506" i="94"/>
  <c r="P506" i="94"/>
  <c r="I506" i="94"/>
  <c r="AP506" i="94"/>
  <c r="AJ506" i="94"/>
  <c r="AB506" i="94"/>
  <c r="U506" i="94"/>
  <c r="N506" i="94"/>
  <c r="AM505" i="95"/>
  <c r="AH505" i="95"/>
  <c r="R505" i="95"/>
  <c r="O505" i="95"/>
  <c r="AC505" i="95"/>
  <c r="M505" i="95"/>
  <c r="S505" i="95"/>
  <c r="AF505" i="95"/>
  <c r="P505" i="95"/>
  <c r="AA505" i="95"/>
  <c r="AD505" i="95"/>
  <c r="N505" i="95"/>
  <c r="AO505" i="95"/>
  <c r="Y505" i="95"/>
  <c r="H505" i="95"/>
  <c r="G505" i="95"/>
  <c r="AB505" i="95"/>
  <c r="L505" i="95"/>
  <c r="AN506" i="94"/>
  <c r="AH506" i="94"/>
  <c r="AC506" i="94"/>
  <c r="X506" i="94"/>
  <c r="R506" i="94"/>
  <c r="M506" i="94"/>
  <c r="H506" i="94"/>
  <c r="AQ506" i="94"/>
  <c r="AM506" i="94"/>
  <c r="AI506" i="94"/>
  <c r="AE506" i="94"/>
  <c r="AA506" i="94"/>
  <c r="W506" i="94"/>
  <c r="S506" i="94"/>
  <c r="O506" i="94"/>
  <c r="K506" i="94"/>
  <c r="G506" i="94"/>
  <c r="B507" i="94"/>
  <c r="J507" i="94" s="1"/>
  <c r="F45" i="90"/>
  <c r="B506" i="95"/>
  <c r="AR506" i="95" s="1"/>
  <c r="J44" i="90"/>
  <c r="AF126" i="95"/>
  <c r="P126" i="95"/>
  <c r="AH126" i="95"/>
  <c r="M126" i="95"/>
  <c r="Y126" i="95"/>
  <c r="AK126" i="95"/>
  <c r="I126" i="95"/>
  <c r="U126" i="95"/>
  <c r="Z126" i="95"/>
  <c r="D507" i="95"/>
  <c r="AB126" i="95"/>
  <c r="L126" i="95"/>
  <c r="AC126" i="95"/>
  <c r="G126" i="95"/>
  <c r="Q126" i="95"/>
  <c r="AD126" i="95"/>
  <c r="N126" i="95"/>
  <c r="S126" i="95"/>
  <c r="AN126" i="95"/>
  <c r="X126" i="95"/>
  <c r="H126" i="95"/>
  <c r="W126" i="95"/>
  <c r="AL126" i="95"/>
  <c r="J126" i="95"/>
  <c r="V126" i="95"/>
  <c r="AI126" i="95"/>
  <c r="K126" i="95"/>
  <c r="AJ126" i="95"/>
  <c r="T126" i="95"/>
  <c r="AM126" i="95"/>
  <c r="R126" i="95"/>
  <c r="AE126" i="95"/>
  <c r="O126" i="95"/>
  <c r="AA126" i="95"/>
  <c r="AG126" i="95"/>
  <c r="AI202" i="95"/>
  <c r="S202" i="95"/>
  <c r="AN202" i="95"/>
  <c r="R202" i="95"/>
  <c r="AL202" i="95"/>
  <c r="Q202" i="95"/>
  <c r="T202" i="95"/>
  <c r="P202" i="95"/>
  <c r="AE202" i="95"/>
  <c r="O202" i="95"/>
  <c r="AH202" i="95"/>
  <c r="M202" i="95"/>
  <c r="AG202" i="95"/>
  <c r="L202" i="95"/>
  <c r="I202" i="95"/>
  <c r="AJ202" i="95"/>
  <c r="AF202" i="95"/>
  <c r="AA202" i="95"/>
  <c r="K202" i="95"/>
  <c r="AC202" i="95"/>
  <c r="H202" i="95"/>
  <c r="AB202" i="95"/>
  <c r="AK202" i="95"/>
  <c r="Y202" i="95"/>
  <c r="U202" i="95"/>
  <c r="AM202" i="95"/>
  <c r="W202" i="95"/>
  <c r="G202" i="95"/>
  <c r="X202" i="95"/>
  <c r="D583" i="95"/>
  <c r="B583" i="95" s="1"/>
  <c r="AS583" i="95" s="1"/>
  <c r="V202" i="95"/>
  <c r="AD202" i="95"/>
  <c r="Z202" i="95"/>
  <c r="N202" i="95"/>
  <c r="J202" i="95"/>
  <c r="G582" i="95"/>
  <c r="K582" i="95"/>
  <c r="O582" i="95"/>
  <c r="S582" i="95"/>
  <c r="W582" i="95"/>
  <c r="AA582" i="95"/>
  <c r="AE582" i="95"/>
  <c r="AI582" i="95"/>
  <c r="AM582" i="95"/>
  <c r="AQ582" i="95"/>
  <c r="I582" i="95"/>
  <c r="L582" i="95"/>
  <c r="P582" i="95"/>
  <c r="T582" i="95"/>
  <c r="X582" i="95"/>
  <c r="AB582" i="95"/>
  <c r="AF582" i="95"/>
  <c r="AJ582" i="95"/>
  <c r="AN582" i="95"/>
  <c r="H582" i="95"/>
  <c r="M582" i="95"/>
  <c r="Q582" i="95"/>
  <c r="U582" i="95"/>
  <c r="Y582" i="95"/>
  <c r="AC582" i="95"/>
  <c r="AG582" i="95"/>
  <c r="AK582" i="95"/>
  <c r="AO582" i="95"/>
  <c r="J582" i="95"/>
  <c r="N582" i="95"/>
  <c r="R582" i="95"/>
  <c r="V582" i="95"/>
  <c r="Z582" i="95"/>
  <c r="AD582" i="95"/>
  <c r="AH582" i="95"/>
  <c r="AL582" i="95"/>
  <c r="AP582" i="95"/>
  <c r="AE661" i="95"/>
  <c r="O661" i="95"/>
  <c r="AG661" i="95"/>
  <c r="L661" i="95"/>
  <c r="R661" i="95"/>
  <c r="X661" i="95"/>
  <c r="Z661" i="95"/>
  <c r="H661" i="95"/>
  <c r="AP661" i="95"/>
  <c r="AQ661" i="95"/>
  <c r="AA661" i="95"/>
  <c r="K661" i="95"/>
  <c r="AB661" i="95"/>
  <c r="AN661" i="95"/>
  <c r="J661" i="95"/>
  <c r="P661" i="95"/>
  <c r="M661" i="95"/>
  <c r="AC661" i="95"/>
  <c r="AH661" i="95"/>
  <c r="AM661" i="95"/>
  <c r="W661" i="95"/>
  <c r="G661" i="95"/>
  <c r="V661" i="95"/>
  <c r="AF661" i="95"/>
  <c r="AK661" i="95"/>
  <c r="I661" i="95"/>
  <c r="AJ661" i="95"/>
  <c r="T661" i="95"/>
  <c r="AI661" i="95"/>
  <c r="S661" i="95"/>
  <c r="AL661" i="95"/>
  <c r="Q661" i="95"/>
  <c r="Y661" i="95"/>
  <c r="AD661" i="95"/>
  <c r="AO661" i="95"/>
  <c r="U661" i="95"/>
  <c r="N661" i="95"/>
  <c r="D356" i="95"/>
  <c r="AK52" i="95"/>
  <c r="U52" i="95"/>
  <c r="AN52" i="95"/>
  <c r="S52" i="95"/>
  <c r="AM52" i="95"/>
  <c r="R52" i="95"/>
  <c r="V52" i="95"/>
  <c r="T52" i="95"/>
  <c r="D279" i="95"/>
  <c r="AG52" i="95"/>
  <c r="Q52" i="95"/>
  <c r="AI52" i="95"/>
  <c r="N52" i="95"/>
  <c r="AJ52" i="95"/>
  <c r="AH52" i="95"/>
  <c r="L52" i="95"/>
  <c r="AL52" i="95"/>
  <c r="P52" i="95"/>
  <c r="J52" i="95"/>
  <c r="D662" i="95"/>
  <c r="B662" i="95" s="1"/>
  <c r="D203" i="95"/>
  <c r="AC52" i="95"/>
  <c r="M52" i="95"/>
  <c r="AD52" i="95"/>
  <c r="H52" i="95"/>
  <c r="Z52" i="95"/>
  <c r="AB52" i="95"/>
  <c r="G52" i="95"/>
  <c r="AF52" i="95"/>
  <c r="K52" i="95"/>
  <c r="D432" i="95"/>
  <c r="B432" i="95" s="1"/>
  <c r="AS432" i="95" s="1"/>
  <c r="Y52" i="95"/>
  <c r="I52" i="95"/>
  <c r="X52" i="95"/>
  <c r="D53" i="95"/>
  <c r="O52" i="95"/>
  <c r="W52" i="95"/>
  <c r="D127" i="95"/>
  <c r="AA52" i="95"/>
  <c r="AE52" i="95"/>
  <c r="G355" i="95"/>
  <c r="M355" i="95"/>
  <c r="Q355" i="95"/>
  <c r="U355" i="95"/>
  <c r="Y355" i="95"/>
  <c r="AC355" i="95"/>
  <c r="AG355" i="95"/>
  <c r="AK355" i="95"/>
  <c r="AO355" i="95"/>
  <c r="J355" i="95"/>
  <c r="N355" i="95"/>
  <c r="R355" i="95"/>
  <c r="V355" i="95"/>
  <c r="Z355" i="95"/>
  <c r="AD355" i="95"/>
  <c r="AH355" i="95"/>
  <c r="AL355" i="95"/>
  <c r="AP355" i="95"/>
  <c r="H355" i="95"/>
  <c r="K355" i="95"/>
  <c r="O355" i="95"/>
  <c r="S355" i="95"/>
  <c r="W355" i="95"/>
  <c r="AA355" i="95"/>
  <c r="AE355" i="95"/>
  <c r="AI355" i="95"/>
  <c r="AM355" i="95"/>
  <c r="AQ355" i="95"/>
  <c r="I355" i="95"/>
  <c r="L355" i="95"/>
  <c r="P355" i="95"/>
  <c r="T355" i="95"/>
  <c r="X355" i="95"/>
  <c r="AB355" i="95"/>
  <c r="AF355" i="95"/>
  <c r="AJ355" i="95"/>
  <c r="AN355" i="95"/>
  <c r="AR355" i="95"/>
  <c r="AL278" i="95"/>
  <c r="V278" i="95"/>
  <c r="U278" i="95"/>
  <c r="AJ278" i="95"/>
  <c r="O278" i="95"/>
  <c r="S278" i="95"/>
  <c r="Q278" i="95"/>
  <c r="M278" i="95"/>
  <c r="AH278" i="95"/>
  <c r="R278" i="95"/>
  <c r="AK278" i="95"/>
  <c r="P278" i="95"/>
  <c r="AE278" i="95"/>
  <c r="I278" i="95"/>
  <c r="H278" i="95"/>
  <c r="G278" i="95"/>
  <c r="AG278" i="95"/>
  <c r="AD278" i="95"/>
  <c r="N278" i="95"/>
  <c r="AF278" i="95"/>
  <c r="K278" i="95"/>
  <c r="Y278" i="95"/>
  <c r="AN278" i="95"/>
  <c r="AM278" i="95"/>
  <c r="AI278" i="95"/>
  <c r="W278" i="95"/>
  <c r="X278" i="95"/>
  <c r="Z278" i="95"/>
  <c r="T278" i="95"/>
  <c r="L278" i="95"/>
  <c r="J278" i="95"/>
  <c r="AC278" i="95"/>
  <c r="AA278" i="95"/>
  <c r="AB278" i="95"/>
  <c r="AT356" i="94"/>
  <c r="H431" i="95"/>
  <c r="L431" i="95"/>
  <c r="P431" i="95"/>
  <c r="T431" i="95"/>
  <c r="X431" i="95"/>
  <c r="AB431" i="95"/>
  <c r="AF431" i="95"/>
  <c r="AJ431" i="95"/>
  <c r="AN431" i="95"/>
  <c r="I431" i="95"/>
  <c r="M431" i="95"/>
  <c r="Q431" i="95"/>
  <c r="U431" i="95"/>
  <c r="Y431" i="95"/>
  <c r="AC431" i="95"/>
  <c r="AG431" i="95"/>
  <c r="AK431" i="95"/>
  <c r="AO431" i="95"/>
  <c r="J431" i="95"/>
  <c r="N431" i="95"/>
  <c r="R431" i="95"/>
  <c r="V431" i="95"/>
  <c r="Z431" i="95"/>
  <c r="AD431" i="95"/>
  <c r="AH431" i="95"/>
  <c r="AL431" i="95"/>
  <c r="AP431" i="95"/>
  <c r="G431" i="95"/>
  <c r="K431" i="95"/>
  <c r="O431" i="95"/>
  <c r="S431" i="95"/>
  <c r="W431" i="95"/>
  <c r="AA431" i="95"/>
  <c r="AE431" i="95"/>
  <c r="AI431" i="95"/>
  <c r="AM431" i="95"/>
  <c r="AQ431" i="95"/>
  <c r="AT344" i="95"/>
  <c r="AT328" i="95"/>
  <c r="AT337" i="95"/>
  <c r="AT354" i="95"/>
  <c r="AT325" i="95"/>
  <c r="AT338" i="95"/>
  <c r="AU9" i="95"/>
  <c r="AT329" i="95"/>
  <c r="AT335" i="95"/>
  <c r="AT319" i="95"/>
  <c r="AT343" i="95"/>
  <c r="AT340" i="95"/>
  <c r="AT324" i="95"/>
  <c r="AT353" i="95"/>
  <c r="AT331" i="95"/>
  <c r="AT346" i="95"/>
  <c r="AT318" i="95"/>
  <c r="AT330" i="95"/>
  <c r="AT7" i="95"/>
  <c r="AT322" i="95"/>
  <c r="AT341" i="95"/>
  <c r="AT348" i="95"/>
  <c r="AT316" i="95"/>
  <c r="AT321" i="95"/>
  <c r="AT345" i="95"/>
  <c r="AT349" i="95"/>
  <c r="AT352" i="95"/>
  <c r="AT336" i="95"/>
  <c r="AT320" i="95"/>
  <c r="AT347" i="95"/>
  <c r="AT326" i="95"/>
  <c r="AT339" i="95"/>
  <c r="AT351" i="95"/>
  <c r="AT323" i="95"/>
  <c r="AT350" i="95"/>
  <c r="AT334" i="95"/>
  <c r="AT332" i="95"/>
  <c r="AT342" i="95"/>
  <c r="AT333" i="95"/>
  <c r="AT317" i="95"/>
  <c r="AT327" i="95"/>
  <c r="AS661" i="95"/>
  <c r="AS495" i="95"/>
  <c r="AS479" i="95"/>
  <c r="AS498" i="95"/>
  <c r="AS482" i="95"/>
  <c r="AS501" i="95"/>
  <c r="AS485" i="95"/>
  <c r="AS469" i="95"/>
  <c r="AS500" i="95"/>
  <c r="AS484" i="95"/>
  <c r="AS468" i="95"/>
  <c r="AS486" i="95"/>
  <c r="AS491" i="95"/>
  <c r="AS475" i="95"/>
  <c r="AS494" i="95"/>
  <c r="AS478" i="95"/>
  <c r="AS497" i="95"/>
  <c r="AS481" i="95"/>
  <c r="AS496" i="95"/>
  <c r="AS480" i="95"/>
  <c r="AS499" i="95"/>
  <c r="AS470" i="95"/>
  <c r="AS489" i="95"/>
  <c r="AS488" i="95"/>
  <c r="AS503" i="95"/>
  <c r="AS487" i="95"/>
  <c r="AS471" i="95"/>
  <c r="AS431" i="95"/>
  <c r="AS490" i="95"/>
  <c r="AS474" i="95"/>
  <c r="AS493" i="95"/>
  <c r="AS477" i="95"/>
  <c r="AS492" i="95"/>
  <c r="AS476" i="95"/>
  <c r="AS483" i="95"/>
  <c r="AS502" i="95"/>
  <c r="AS473" i="95"/>
  <c r="AS472" i="95"/>
  <c r="AT503" i="94"/>
  <c r="AT501" i="94"/>
  <c r="AT497" i="94"/>
  <c r="AT493" i="94"/>
  <c r="AT489" i="94"/>
  <c r="AT485" i="94"/>
  <c r="AT481" i="94"/>
  <c r="AT477" i="94"/>
  <c r="AT473" i="94"/>
  <c r="AT469" i="94"/>
  <c r="AT502" i="94"/>
  <c r="AT500" i="94"/>
  <c r="AT496" i="94"/>
  <c r="AT492" i="94"/>
  <c r="AT488" i="94"/>
  <c r="AT484" i="94"/>
  <c r="AT480" i="94"/>
  <c r="AT476" i="94"/>
  <c r="AT472" i="94"/>
  <c r="AT468" i="94"/>
  <c r="AT499" i="94"/>
  <c r="AT495" i="94"/>
  <c r="AT491" i="94"/>
  <c r="AT487" i="94"/>
  <c r="AT483" i="94"/>
  <c r="AT479" i="94"/>
  <c r="AT475" i="94"/>
  <c r="AT471" i="94"/>
  <c r="AT432" i="94"/>
  <c r="AT498" i="94"/>
  <c r="AT494" i="94"/>
  <c r="AT490" i="94"/>
  <c r="AT486" i="94"/>
  <c r="AT482" i="94"/>
  <c r="AT478" i="94"/>
  <c r="AT474" i="94"/>
  <c r="AT470" i="94"/>
  <c r="D584" i="94"/>
  <c r="B584" i="94" s="1"/>
  <c r="AL203" i="94"/>
  <c r="AH203" i="94"/>
  <c r="AD203" i="94"/>
  <c r="Z203" i="94"/>
  <c r="V203" i="94"/>
  <c r="R203" i="94"/>
  <c r="N203" i="94"/>
  <c r="J203" i="94"/>
  <c r="AN203" i="94"/>
  <c r="AJ203" i="94"/>
  <c r="AF203" i="94"/>
  <c r="AB203" i="94"/>
  <c r="X203" i="94"/>
  <c r="T203" i="94"/>
  <c r="P203" i="94"/>
  <c r="L203" i="94"/>
  <c r="H203" i="94"/>
  <c r="AM203" i="94"/>
  <c r="AE203" i="94"/>
  <c r="W203" i="94"/>
  <c r="O203" i="94"/>
  <c r="G203" i="94"/>
  <c r="AK203" i="94"/>
  <c r="AC203" i="94"/>
  <c r="U203" i="94"/>
  <c r="M203" i="94"/>
  <c r="AI203" i="94"/>
  <c r="AA203" i="94"/>
  <c r="S203" i="94"/>
  <c r="K203" i="94"/>
  <c r="Q203" i="94"/>
  <c r="I203" i="94"/>
  <c r="AG203" i="94"/>
  <c r="Y203" i="94"/>
  <c r="AU354" i="94"/>
  <c r="AU350" i="94"/>
  <c r="AU346" i="94"/>
  <c r="AU342" i="94"/>
  <c r="AU352" i="94"/>
  <c r="AU348" i="94"/>
  <c r="AU344" i="94"/>
  <c r="AU340" i="94"/>
  <c r="AU336" i="94"/>
  <c r="AU332" i="94"/>
  <c r="AU328" i="94"/>
  <c r="AU324" i="94"/>
  <c r="AU320" i="94"/>
  <c r="AU316" i="94"/>
  <c r="AU353" i="94"/>
  <c r="AU345" i="94"/>
  <c r="AU339" i="94"/>
  <c r="AU334" i="94"/>
  <c r="AU329" i="94"/>
  <c r="AU323" i="94"/>
  <c r="AU318" i="94"/>
  <c r="AU355" i="94"/>
  <c r="AU351" i="94"/>
  <c r="AU343" i="94"/>
  <c r="AU338" i="94"/>
  <c r="AU333" i="94"/>
  <c r="AU327" i="94"/>
  <c r="AU322" i="94"/>
  <c r="AU317" i="94"/>
  <c r="AU349" i="94"/>
  <c r="AU341" i="94"/>
  <c r="AU337" i="94"/>
  <c r="AU331" i="94"/>
  <c r="AU326" i="94"/>
  <c r="AU321" i="94"/>
  <c r="AU335" i="94"/>
  <c r="AU330" i="94"/>
  <c r="AU325" i="94"/>
  <c r="AU319" i="94"/>
  <c r="AV9" i="94"/>
  <c r="AV279" i="94" s="1"/>
  <c r="AU7" i="94"/>
  <c r="AU347" i="94"/>
  <c r="G583" i="94"/>
  <c r="H583" i="94"/>
  <c r="I583" i="94"/>
  <c r="J583" i="94"/>
  <c r="K583" i="94"/>
  <c r="L583" i="94"/>
  <c r="M583" i="94"/>
  <c r="N583" i="94"/>
  <c r="O583" i="94"/>
  <c r="P583" i="94"/>
  <c r="Q583" i="94"/>
  <c r="R583" i="94"/>
  <c r="S583" i="94"/>
  <c r="T583" i="94"/>
  <c r="U583" i="94"/>
  <c r="V583" i="94"/>
  <c r="W583" i="94"/>
  <c r="X583" i="94"/>
  <c r="Y583" i="94"/>
  <c r="Z583" i="94"/>
  <c r="AA583" i="94"/>
  <c r="AB583" i="94"/>
  <c r="AC583" i="94"/>
  <c r="AD583" i="94"/>
  <c r="AE583" i="94"/>
  <c r="AF583" i="94"/>
  <c r="AG583" i="94"/>
  <c r="AH583" i="94"/>
  <c r="AI583" i="94"/>
  <c r="AJ583" i="94"/>
  <c r="AK583" i="94"/>
  <c r="AL583" i="94"/>
  <c r="AM583" i="94"/>
  <c r="AN583" i="94"/>
  <c r="AO583" i="94"/>
  <c r="AP583" i="94"/>
  <c r="AQ583" i="94"/>
  <c r="AR583" i="94"/>
  <c r="G356" i="94"/>
  <c r="H356" i="94"/>
  <c r="I356" i="94"/>
  <c r="J356" i="94"/>
  <c r="K356" i="94"/>
  <c r="L356" i="94"/>
  <c r="M356" i="94"/>
  <c r="N356" i="94"/>
  <c r="O356" i="94"/>
  <c r="P356" i="94"/>
  <c r="Q356" i="94"/>
  <c r="R356" i="94"/>
  <c r="S356" i="94"/>
  <c r="T356" i="94"/>
  <c r="U356" i="94"/>
  <c r="V356" i="94"/>
  <c r="W356" i="94"/>
  <c r="X356" i="94"/>
  <c r="Y356" i="94"/>
  <c r="Z356" i="94"/>
  <c r="AA356" i="94"/>
  <c r="AB356" i="94"/>
  <c r="AC356" i="94"/>
  <c r="AD356" i="94"/>
  <c r="AE356" i="94"/>
  <c r="AF356" i="94"/>
  <c r="AG356" i="94"/>
  <c r="AH356" i="94"/>
  <c r="AI356" i="94"/>
  <c r="AJ356" i="94"/>
  <c r="AK356" i="94"/>
  <c r="AL356" i="94"/>
  <c r="AM356" i="94"/>
  <c r="AN356" i="94"/>
  <c r="AO356" i="94"/>
  <c r="AP356" i="94"/>
  <c r="AQ356" i="94"/>
  <c r="AR356" i="94"/>
  <c r="AS356" i="94"/>
  <c r="D663" i="94"/>
  <c r="B663" i="94" s="1"/>
  <c r="D433" i="94"/>
  <c r="B433" i="94" s="1"/>
  <c r="AT433" i="94" s="1"/>
  <c r="D204" i="94"/>
  <c r="D128" i="94"/>
  <c r="AL53" i="94"/>
  <c r="AH53" i="94"/>
  <c r="AD53" i="94"/>
  <c r="Z53" i="94"/>
  <c r="V53" i="94"/>
  <c r="R53" i="94"/>
  <c r="N53" i="94"/>
  <c r="J53" i="94"/>
  <c r="D357" i="94"/>
  <c r="D280" i="94"/>
  <c r="D54" i="94"/>
  <c r="AN53" i="94"/>
  <c r="AJ53" i="94"/>
  <c r="AF53" i="94"/>
  <c r="AB53" i="94"/>
  <c r="X53" i="94"/>
  <c r="T53" i="94"/>
  <c r="P53" i="94"/>
  <c r="L53" i="94"/>
  <c r="H53" i="94"/>
  <c r="AI53" i="94"/>
  <c r="AA53" i="94"/>
  <c r="S53" i="94"/>
  <c r="K53" i="94"/>
  <c r="AC53" i="94"/>
  <c r="AG53" i="94"/>
  <c r="Y53" i="94"/>
  <c r="Q53" i="94"/>
  <c r="I53" i="94"/>
  <c r="U53" i="94"/>
  <c r="AM53" i="94"/>
  <c r="AE53" i="94"/>
  <c r="W53" i="94"/>
  <c r="O53" i="94"/>
  <c r="G53" i="94"/>
  <c r="AK53" i="94"/>
  <c r="M53" i="94"/>
  <c r="AK279" i="94"/>
  <c r="AG279" i="94"/>
  <c r="AC279" i="94"/>
  <c r="Y279" i="94"/>
  <c r="U279" i="94"/>
  <c r="Q279" i="94"/>
  <c r="M279" i="94"/>
  <c r="I279" i="94"/>
  <c r="AN279" i="94"/>
  <c r="AJ279" i="94"/>
  <c r="AF279" i="94"/>
  <c r="AB279" i="94"/>
  <c r="X279" i="94"/>
  <c r="T279" i="94"/>
  <c r="P279" i="94"/>
  <c r="L279" i="94"/>
  <c r="H279" i="94"/>
  <c r="AM279" i="94"/>
  <c r="AI279" i="94"/>
  <c r="AE279" i="94"/>
  <c r="AA279" i="94"/>
  <c r="W279" i="94"/>
  <c r="S279" i="94"/>
  <c r="O279" i="94"/>
  <c r="K279" i="94"/>
  <c r="G279" i="94"/>
  <c r="AD279" i="94"/>
  <c r="N279" i="94"/>
  <c r="Z279" i="94"/>
  <c r="J279" i="94"/>
  <c r="AL279" i="94"/>
  <c r="V279" i="94"/>
  <c r="AH279" i="94"/>
  <c r="R279" i="94"/>
  <c r="D508" i="94"/>
  <c r="AL127" i="94"/>
  <c r="AH127" i="94"/>
  <c r="AD127" i="94"/>
  <c r="Z127" i="94"/>
  <c r="V127" i="94"/>
  <c r="R127" i="94"/>
  <c r="N127" i="94"/>
  <c r="J127" i="94"/>
  <c r="AK127" i="94"/>
  <c r="AG127" i="94"/>
  <c r="AC127" i="94"/>
  <c r="Y127" i="94"/>
  <c r="U127" i="94"/>
  <c r="Q127" i="94"/>
  <c r="M127" i="94"/>
  <c r="I127" i="94"/>
  <c r="AN127" i="94"/>
  <c r="AJ127" i="94"/>
  <c r="AF127" i="94"/>
  <c r="AB127" i="94"/>
  <c r="X127" i="94"/>
  <c r="T127" i="94"/>
  <c r="P127" i="94"/>
  <c r="L127" i="94"/>
  <c r="H127" i="94"/>
  <c r="AI127" i="94"/>
  <c r="S127" i="94"/>
  <c r="AE127" i="94"/>
  <c r="O127" i="94"/>
  <c r="AA127" i="94"/>
  <c r="K127" i="94"/>
  <c r="AM127" i="94"/>
  <c r="W127" i="94"/>
  <c r="G127" i="94"/>
  <c r="AS662" i="94"/>
  <c r="AO662" i="94"/>
  <c r="AK662" i="94"/>
  <c r="AG662" i="94"/>
  <c r="AC662" i="94"/>
  <c r="Y662" i="94"/>
  <c r="U662" i="94"/>
  <c r="Q662" i="94"/>
  <c r="M662" i="94"/>
  <c r="I662" i="94"/>
  <c r="AR662" i="94"/>
  <c r="AN662" i="94"/>
  <c r="AJ662" i="94"/>
  <c r="AF662" i="94"/>
  <c r="AB662" i="94"/>
  <c r="X662" i="94"/>
  <c r="T662" i="94"/>
  <c r="P662" i="94"/>
  <c r="L662" i="94"/>
  <c r="H662" i="94"/>
  <c r="AQ662" i="94"/>
  <c r="AM662" i="94"/>
  <c r="AI662" i="94"/>
  <c r="AE662" i="94"/>
  <c r="AA662" i="94"/>
  <c r="W662" i="94"/>
  <c r="S662" i="94"/>
  <c r="O662" i="94"/>
  <c r="K662" i="94"/>
  <c r="G662" i="94"/>
  <c r="AP662" i="94"/>
  <c r="Z662" i="94"/>
  <c r="J662" i="94"/>
  <c r="AL662" i="94"/>
  <c r="V662" i="94"/>
  <c r="AH662" i="94"/>
  <c r="R662" i="94"/>
  <c r="AT662" i="94"/>
  <c r="AD662" i="94"/>
  <c r="N662" i="94"/>
  <c r="G432" i="94"/>
  <c r="H432" i="94"/>
  <c r="I432" i="94"/>
  <c r="J432" i="94"/>
  <c r="K432" i="94"/>
  <c r="L432" i="94"/>
  <c r="M432" i="94"/>
  <c r="N432" i="94"/>
  <c r="O432" i="94"/>
  <c r="P432" i="94"/>
  <c r="Q432" i="94"/>
  <c r="R432" i="94"/>
  <c r="S432" i="94"/>
  <c r="T432" i="94"/>
  <c r="U432" i="94"/>
  <c r="V432" i="94"/>
  <c r="W432" i="94"/>
  <c r="X432" i="94"/>
  <c r="Y432" i="94"/>
  <c r="Z432" i="94"/>
  <c r="AA432" i="94"/>
  <c r="AB432" i="94"/>
  <c r="AC432" i="94"/>
  <c r="AD432" i="94"/>
  <c r="AE432" i="94"/>
  <c r="AF432" i="94"/>
  <c r="AG432" i="94"/>
  <c r="AH432" i="94"/>
  <c r="AI432" i="94"/>
  <c r="AJ432" i="94"/>
  <c r="AK432" i="94"/>
  <c r="AL432" i="94"/>
  <c r="AM432" i="94"/>
  <c r="AN432" i="94"/>
  <c r="AO432" i="94"/>
  <c r="AP432" i="94"/>
  <c r="AQ432" i="94"/>
  <c r="AR432" i="94"/>
  <c r="AL152" i="91"/>
  <c r="AM5" i="92"/>
  <c r="AP151" i="91"/>
  <c r="AQ4" i="92"/>
  <c r="AV203" i="94" l="1"/>
  <c r="AR280" i="94"/>
  <c r="AV280" i="94"/>
  <c r="AP280" i="94"/>
  <c r="AU280" i="94"/>
  <c r="AQ280" i="94"/>
  <c r="AS280" i="94"/>
  <c r="AO280" i="94"/>
  <c r="AT280" i="94"/>
  <c r="AQ128" i="94"/>
  <c r="AU128" i="94"/>
  <c r="AO128" i="94"/>
  <c r="AT128" i="94"/>
  <c r="AP128" i="94"/>
  <c r="AR128" i="94"/>
  <c r="AS128" i="94"/>
  <c r="AV128" i="94"/>
  <c r="AV87" i="94"/>
  <c r="AV239" i="94"/>
  <c r="AV163" i="94"/>
  <c r="AV164" i="94"/>
  <c r="AV240" i="94"/>
  <c r="AV88" i="94"/>
  <c r="AV165" i="94"/>
  <c r="AV89" i="94"/>
  <c r="AV241" i="94"/>
  <c r="AV90" i="94"/>
  <c r="AV242" i="94"/>
  <c r="AV166" i="94"/>
  <c r="AV167" i="94"/>
  <c r="AV243" i="94"/>
  <c r="AV91" i="94"/>
  <c r="AV92" i="94"/>
  <c r="AV168" i="94"/>
  <c r="AV244" i="94"/>
  <c r="AV169" i="94"/>
  <c r="AV170" i="94"/>
  <c r="AV93" i="94"/>
  <c r="AV245" i="94"/>
  <c r="AV247" i="94"/>
  <c r="AV246" i="94"/>
  <c r="AV94" i="94"/>
  <c r="AV171" i="94"/>
  <c r="AV248" i="94"/>
  <c r="AV96" i="94"/>
  <c r="AV172" i="94"/>
  <c r="AV95" i="94"/>
  <c r="AV173" i="94"/>
  <c r="AV97" i="94"/>
  <c r="AV249" i="94"/>
  <c r="AV174" i="94"/>
  <c r="AV250" i="94"/>
  <c r="AV98" i="94"/>
  <c r="AV175" i="94"/>
  <c r="AV99" i="94"/>
  <c r="AV251" i="94"/>
  <c r="AV252" i="94"/>
  <c r="AV176" i="94"/>
  <c r="AV100" i="94"/>
  <c r="AV177" i="94"/>
  <c r="AV101" i="94"/>
  <c r="AV253" i="94"/>
  <c r="AV102" i="94"/>
  <c r="AV254" i="94"/>
  <c r="AV178" i="94"/>
  <c r="AV103" i="94"/>
  <c r="AV255" i="94"/>
  <c r="AV179" i="94"/>
  <c r="AV104" i="94"/>
  <c r="AV180" i="94"/>
  <c r="AV256" i="94"/>
  <c r="AV105" i="94"/>
  <c r="AV181" i="94"/>
  <c r="AV257" i="94"/>
  <c r="AV182" i="94"/>
  <c r="AV258" i="94"/>
  <c r="AV106" i="94"/>
  <c r="AV107" i="94"/>
  <c r="AV259" i="94"/>
  <c r="AV183" i="94"/>
  <c r="AV260" i="94"/>
  <c r="AV184" i="94"/>
  <c r="AV108" i="94"/>
  <c r="AV109" i="94"/>
  <c r="AV261" i="94"/>
  <c r="AV185" i="94"/>
  <c r="AV186" i="94"/>
  <c r="AV110" i="94"/>
  <c r="AV262" i="94"/>
  <c r="AV263" i="94"/>
  <c r="AV111" i="94"/>
  <c r="AV187" i="94"/>
  <c r="AV188" i="94"/>
  <c r="AV112" i="94"/>
  <c r="AV264" i="94"/>
  <c r="AV265" i="94"/>
  <c r="AV113" i="94"/>
  <c r="AV189" i="94"/>
  <c r="AV190" i="94"/>
  <c r="AV266" i="94"/>
  <c r="AV114" i="94"/>
  <c r="AV267" i="94"/>
  <c r="AV191" i="94"/>
  <c r="AV115" i="94"/>
  <c r="AV192" i="94"/>
  <c r="AV268" i="94"/>
  <c r="AV116" i="94"/>
  <c r="AV269" i="94"/>
  <c r="AV117" i="94"/>
  <c r="AV193" i="94"/>
  <c r="AV270" i="94"/>
  <c r="AV194" i="94"/>
  <c r="AV118" i="94"/>
  <c r="AV119" i="94"/>
  <c r="AV195" i="94"/>
  <c r="AV271" i="94"/>
  <c r="AV272" i="94"/>
  <c r="AV196" i="94"/>
  <c r="AV120" i="94"/>
  <c r="AV273" i="94"/>
  <c r="AV197" i="94"/>
  <c r="AV121" i="94"/>
  <c r="AV198" i="94"/>
  <c r="AV274" i="94"/>
  <c r="AV122" i="94"/>
  <c r="AV199" i="94"/>
  <c r="AV275" i="94"/>
  <c r="AV123" i="94"/>
  <c r="AV200" i="94"/>
  <c r="AV124" i="94"/>
  <c r="AV276" i="94"/>
  <c r="AV277" i="94"/>
  <c r="AV125" i="94"/>
  <c r="AV201" i="94"/>
  <c r="AV202" i="94"/>
  <c r="AV278" i="94"/>
  <c r="AV126" i="94"/>
  <c r="AO54" i="94"/>
  <c r="AS54" i="94"/>
  <c r="AT54" i="94"/>
  <c r="AQ54" i="94"/>
  <c r="AR54" i="94"/>
  <c r="AP54" i="94"/>
  <c r="AU54" i="94"/>
  <c r="AV54" i="94"/>
  <c r="AQ204" i="94"/>
  <c r="AU204" i="94"/>
  <c r="AO204" i="94"/>
  <c r="AT204" i="94"/>
  <c r="AP204" i="94"/>
  <c r="AV204" i="94"/>
  <c r="AR204" i="94"/>
  <c r="AS204" i="94"/>
  <c r="AV127" i="94"/>
  <c r="AU87" i="95"/>
  <c r="AU163" i="95"/>
  <c r="AU239" i="95"/>
  <c r="AU164" i="95"/>
  <c r="AU240" i="95"/>
  <c r="AU88" i="95"/>
  <c r="AU89" i="95"/>
  <c r="AU241" i="95"/>
  <c r="AU165" i="95"/>
  <c r="AU166" i="95"/>
  <c r="AU242" i="95"/>
  <c r="AU90" i="95"/>
  <c r="AU167" i="95"/>
  <c r="AU91" i="95"/>
  <c r="AU243" i="95"/>
  <c r="AU244" i="95"/>
  <c r="AU92" i="95"/>
  <c r="AU168" i="95"/>
  <c r="AU93" i="95"/>
  <c r="AU245" i="95"/>
  <c r="AU169" i="95"/>
  <c r="AU246" i="95"/>
  <c r="AU170" i="95"/>
  <c r="AU94" i="95"/>
  <c r="AU171" i="95"/>
  <c r="AU95" i="95"/>
  <c r="AU247" i="95"/>
  <c r="AU248" i="95"/>
  <c r="AU172" i="95"/>
  <c r="AU96" i="95"/>
  <c r="AU97" i="95"/>
  <c r="AU173" i="95"/>
  <c r="AU249" i="95"/>
  <c r="AU250" i="95"/>
  <c r="AU98" i="95"/>
  <c r="AU174" i="95"/>
  <c r="AU175" i="95"/>
  <c r="AU251" i="95"/>
  <c r="AU99" i="95"/>
  <c r="AU252" i="95"/>
  <c r="AU176" i="95"/>
  <c r="AU100" i="95"/>
  <c r="AU177" i="95"/>
  <c r="AU253" i="95"/>
  <c r="AU101" i="95"/>
  <c r="AU254" i="95"/>
  <c r="AU178" i="95"/>
  <c r="AU102" i="95"/>
  <c r="AU255" i="95"/>
  <c r="AU103" i="95"/>
  <c r="AU179" i="95"/>
  <c r="AU256" i="95"/>
  <c r="AU104" i="95"/>
  <c r="AU180" i="95"/>
  <c r="AU105" i="95"/>
  <c r="AU181" i="95"/>
  <c r="AU257" i="95"/>
  <c r="AU106" i="95"/>
  <c r="AU258" i="95"/>
  <c r="AU182" i="95"/>
  <c r="AU107" i="95"/>
  <c r="AU183" i="95"/>
  <c r="AU259" i="95"/>
  <c r="AU108" i="95"/>
  <c r="AU260" i="95"/>
  <c r="AU184" i="95"/>
  <c r="AU109" i="95"/>
  <c r="AU185" i="95"/>
  <c r="AU261" i="95"/>
  <c r="AU110" i="95"/>
  <c r="AU186" i="95"/>
  <c r="AU262" i="95"/>
  <c r="AU263" i="95"/>
  <c r="AU111" i="95"/>
  <c r="AU187" i="95"/>
  <c r="AU112" i="95"/>
  <c r="AU264" i="95"/>
  <c r="AU188" i="95"/>
  <c r="AU265" i="95"/>
  <c r="AU189" i="95"/>
  <c r="AU113" i="95"/>
  <c r="AU266" i="95"/>
  <c r="AU114" i="95"/>
  <c r="AU190" i="95"/>
  <c r="AU115" i="95"/>
  <c r="AU191" i="95"/>
  <c r="AU267" i="95"/>
  <c r="AU268" i="95"/>
  <c r="AU116" i="95"/>
  <c r="AU192" i="95"/>
  <c r="AU117" i="95"/>
  <c r="AU193" i="95"/>
  <c r="AU269" i="95"/>
  <c r="AU118" i="95"/>
  <c r="AU270" i="95"/>
  <c r="AU194" i="95"/>
  <c r="AU195" i="95"/>
  <c r="AU119" i="95"/>
  <c r="AU271" i="95"/>
  <c r="AU272" i="95"/>
  <c r="AU196" i="95"/>
  <c r="AU120" i="95"/>
  <c r="AU273" i="95"/>
  <c r="AU197" i="95"/>
  <c r="AU121" i="95"/>
  <c r="AU198" i="95"/>
  <c r="AU122" i="95"/>
  <c r="AU274" i="95"/>
  <c r="AU123" i="95"/>
  <c r="AU275" i="95"/>
  <c r="AU199" i="95"/>
  <c r="AU200" i="95"/>
  <c r="AU124" i="95"/>
  <c r="AU276" i="95"/>
  <c r="AU125" i="95"/>
  <c r="AU277" i="95"/>
  <c r="AU201" i="95"/>
  <c r="AQ203" i="95"/>
  <c r="AU203" i="95"/>
  <c r="AR203" i="95"/>
  <c r="AO203" i="95"/>
  <c r="AS203" i="95"/>
  <c r="AP203" i="95"/>
  <c r="AT203" i="95"/>
  <c r="AU278" i="95"/>
  <c r="AR53" i="95"/>
  <c r="AQ53" i="95"/>
  <c r="AU53" i="95"/>
  <c r="AS53" i="95"/>
  <c r="AT53" i="95"/>
  <c r="AO53" i="95"/>
  <c r="AP53" i="95"/>
  <c r="AP279" i="95"/>
  <c r="AT279" i="95"/>
  <c r="AR279" i="95"/>
  <c r="AQ279" i="95"/>
  <c r="AU279" i="95"/>
  <c r="AO279" i="95"/>
  <c r="AS279" i="95"/>
  <c r="AU202" i="95"/>
  <c r="AR127" i="95"/>
  <c r="AO127" i="95"/>
  <c r="AS127" i="95"/>
  <c r="AT127" i="95"/>
  <c r="AU127" i="95"/>
  <c r="AP127" i="95"/>
  <c r="AQ127" i="95"/>
  <c r="AU126" i="95"/>
  <c r="AW932" i="94"/>
  <c r="AW933" i="94"/>
  <c r="AW936" i="94"/>
  <c r="AW911" i="94"/>
  <c r="AW908" i="94"/>
  <c r="AW886" i="94"/>
  <c r="AW907" i="94"/>
  <c r="AW882" i="94"/>
  <c r="AW858" i="94"/>
  <c r="AW883" i="94"/>
  <c r="AW857" i="94"/>
  <c r="AW861" i="94"/>
  <c r="AW836" i="94"/>
  <c r="AW832" i="94"/>
  <c r="AV835" i="94"/>
  <c r="AW808" i="94"/>
  <c r="AV810" i="94"/>
  <c r="AW807" i="94"/>
  <c r="AW833" i="94"/>
  <c r="AW811" i="94"/>
  <c r="AW786" i="94"/>
  <c r="AW757" i="94"/>
  <c r="AV785" i="94"/>
  <c r="AW782" i="94"/>
  <c r="AW758" i="94"/>
  <c r="AV760" i="94"/>
  <c r="AW736" i="94"/>
  <c r="AW783" i="94"/>
  <c r="AV735" i="94"/>
  <c r="AW732" i="94"/>
  <c r="AW733" i="94"/>
  <c r="AW761" i="94"/>
  <c r="AV933" i="95"/>
  <c r="AV932" i="95"/>
  <c r="AV907" i="95"/>
  <c r="AV911" i="95"/>
  <c r="AV882" i="95"/>
  <c r="AV908" i="95"/>
  <c r="AV883" i="95"/>
  <c r="AV936" i="95"/>
  <c r="AV857" i="95"/>
  <c r="AV858" i="95"/>
  <c r="AV886" i="95"/>
  <c r="AV808" i="95"/>
  <c r="AU810" i="95"/>
  <c r="AV861" i="95"/>
  <c r="AV786" i="95"/>
  <c r="AV807" i="95"/>
  <c r="AV782" i="95"/>
  <c r="AU785" i="95"/>
  <c r="AV811" i="95"/>
  <c r="AV757" i="95"/>
  <c r="AV736" i="95"/>
  <c r="AV783" i="95"/>
  <c r="AV761" i="95"/>
  <c r="AU735" i="95"/>
  <c r="AV758" i="95"/>
  <c r="AU760" i="95"/>
  <c r="AV733" i="95"/>
  <c r="AV732" i="95"/>
  <c r="AU963" i="95"/>
  <c r="AU966" i="95"/>
  <c r="AU962" i="95"/>
  <c r="AW708" i="94"/>
  <c r="AW707" i="94"/>
  <c r="AV710" i="94"/>
  <c r="AW711" i="94"/>
  <c r="AV707" i="95"/>
  <c r="AU710" i="95"/>
  <c r="AV708" i="95"/>
  <c r="AV711" i="95"/>
  <c r="AS662" i="95"/>
  <c r="AT356" i="95"/>
  <c r="AK506" i="95"/>
  <c r="X506" i="95"/>
  <c r="R506" i="95"/>
  <c r="I506" i="95"/>
  <c r="AH506" i="95"/>
  <c r="AN506" i="95"/>
  <c r="O506" i="95"/>
  <c r="U506" i="95"/>
  <c r="AE506" i="95"/>
  <c r="Q507" i="94"/>
  <c r="Y507" i="94"/>
  <c r="AO507" i="94"/>
  <c r="I507" i="94"/>
  <c r="AG507" i="94"/>
  <c r="AF507" i="94"/>
  <c r="X507" i="94"/>
  <c r="H507" i="94"/>
  <c r="AK507" i="94"/>
  <c r="AC507" i="94"/>
  <c r="U507" i="94"/>
  <c r="M507" i="94"/>
  <c r="AN507" i="94"/>
  <c r="P507" i="94"/>
  <c r="AR507" i="94"/>
  <c r="AJ507" i="94"/>
  <c r="AB507" i="94"/>
  <c r="T507" i="94"/>
  <c r="L507" i="94"/>
  <c r="N506" i="95"/>
  <c r="Q506" i="95"/>
  <c r="T506" i="95"/>
  <c r="AA506" i="95"/>
  <c r="AP506" i="95"/>
  <c r="Z506" i="95"/>
  <c r="J506" i="95"/>
  <c r="AC506" i="95"/>
  <c r="M506" i="95"/>
  <c r="AF506" i="95"/>
  <c r="P506" i="95"/>
  <c r="AM506" i="95"/>
  <c r="W506" i="95"/>
  <c r="G506" i="95"/>
  <c r="AD506" i="95"/>
  <c r="AG506" i="95"/>
  <c r="AJ506" i="95"/>
  <c r="AQ506" i="95"/>
  <c r="K506" i="95"/>
  <c r="AL506" i="95"/>
  <c r="V506" i="95"/>
  <c r="AO506" i="95"/>
  <c r="Y506" i="95"/>
  <c r="H506" i="95"/>
  <c r="AB506" i="95"/>
  <c r="L506" i="95"/>
  <c r="AI506" i="95"/>
  <c r="S506" i="95"/>
  <c r="B508" i="94"/>
  <c r="J508" i="94" s="1"/>
  <c r="F46" i="90"/>
  <c r="AS507" i="94"/>
  <c r="AQ507" i="94"/>
  <c r="AM507" i="94"/>
  <c r="AI507" i="94"/>
  <c r="AE507" i="94"/>
  <c r="AA507" i="94"/>
  <c r="W507" i="94"/>
  <c r="S507" i="94"/>
  <c r="O507" i="94"/>
  <c r="K507" i="94"/>
  <c r="G507" i="94"/>
  <c r="AP507" i="94"/>
  <c r="AL507" i="94"/>
  <c r="AH507" i="94"/>
  <c r="AD507" i="94"/>
  <c r="Z507" i="94"/>
  <c r="V507" i="94"/>
  <c r="R507" i="94"/>
  <c r="N507" i="94"/>
  <c r="B507" i="95"/>
  <c r="AS507" i="95" s="1"/>
  <c r="J45" i="90"/>
  <c r="AA203" i="95"/>
  <c r="K203" i="95"/>
  <c r="AH203" i="95"/>
  <c r="M203" i="95"/>
  <c r="AG203" i="95"/>
  <c r="L203" i="95"/>
  <c r="I203" i="95"/>
  <c r="AJ203" i="95"/>
  <c r="AF203" i="95"/>
  <c r="D584" i="95"/>
  <c r="B584" i="95" s="1"/>
  <c r="AN203" i="95"/>
  <c r="AL203" i="95"/>
  <c r="T203" i="95"/>
  <c r="AM203" i="95"/>
  <c r="W203" i="95"/>
  <c r="G203" i="95"/>
  <c r="AC203" i="95"/>
  <c r="H203" i="95"/>
  <c r="AB203" i="95"/>
  <c r="AK203" i="95"/>
  <c r="Y203" i="95"/>
  <c r="U203" i="95"/>
  <c r="O203" i="95"/>
  <c r="Q203" i="95"/>
  <c r="AI203" i="95"/>
  <c r="S203" i="95"/>
  <c r="X203" i="95"/>
  <c r="V203" i="95"/>
  <c r="AD203" i="95"/>
  <c r="Z203" i="95"/>
  <c r="N203" i="95"/>
  <c r="J203" i="95"/>
  <c r="AE203" i="95"/>
  <c r="R203" i="95"/>
  <c r="P203" i="95"/>
  <c r="AD279" i="95"/>
  <c r="N279" i="95"/>
  <c r="AF279" i="95"/>
  <c r="K279" i="95"/>
  <c r="Y279" i="95"/>
  <c r="AN279" i="95"/>
  <c r="AM279" i="95"/>
  <c r="R279" i="95"/>
  <c r="P279" i="95"/>
  <c r="H279" i="95"/>
  <c r="M279" i="95"/>
  <c r="Z279" i="95"/>
  <c r="J279" i="95"/>
  <c r="AA279" i="95"/>
  <c r="T279" i="95"/>
  <c r="AC279" i="95"/>
  <c r="AB279" i="95"/>
  <c r="AI279" i="95"/>
  <c r="AG279" i="95"/>
  <c r="AK279" i="95"/>
  <c r="I279" i="95"/>
  <c r="L279" i="95"/>
  <c r="AL279" i="95"/>
  <c r="V279" i="95"/>
  <c r="U279" i="95"/>
  <c r="AJ279" i="95"/>
  <c r="O279" i="95"/>
  <c r="S279" i="95"/>
  <c r="Q279" i="95"/>
  <c r="X279" i="95"/>
  <c r="W279" i="95"/>
  <c r="AH279" i="95"/>
  <c r="AE279" i="95"/>
  <c r="G279" i="95"/>
  <c r="H356" i="95"/>
  <c r="K356" i="95"/>
  <c r="O356" i="95"/>
  <c r="S356" i="95"/>
  <c r="W356" i="95"/>
  <c r="AA356" i="95"/>
  <c r="AE356" i="95"/>
  <c r="AI356" i="95"/>
  <c r="AM356" i="95"/>
  <c r="AQ356" i="95"/>
  <c r="N356" i="95"/>
  <c r="V356" i="95"/>
  <c r="AH356" i="95"/>
  <c r="AP356" i="95"/>
  <c r="G356" i="95"/>
  <c r="L356" i="95"/>
  <c r="P356" i="95"/>
  <c r="T356" i="95"/>
  <c r="X356" i="95"/>
  <c r="AB356" i="95"/>
  <c r="AF356" i="95"/>
  <c r="AJ356" i="95"/>
  <c r="AN356" i="95"/>
  <c r="AR356" i="95"/>
  <c r="J356" i="95"/>
  <c r="R356" i="95"/>
  <c r="AD356" i="95"/>
  <c r="AL356" i="95"/>
  <c r="I356" i="95"/>
  <c r="M356" i="95"/>
  <c r="Q356" i="95"/>
  <c r="U356" i="95"/>
  <c r="Y356" i="95"/>
  <c r="AC356" i="95"/>
  <c r="AG356" i="95"/>
  <c r="AK356" i="95"/>
  <c r="AO356" i="95"/>
  <c r="AS356" i="95"/>
  <c r="Z356" i="95"/>
  <c r="D357" i="95"/>
  <c r="Z53" i="95"/>
  <c r="J53" i="95"/>
  <c r="AE53" i="95"/>
  <c r="I53" i="95"/>
  <c r="X53" i="95"/>
  <c r="D128" i="95"/>
  <c r="AB53" i="95"/>
  <c r="G53" i="95"/>
  <c r="K53" i="95"/>
  <c r="AJ53" i="95"/>
  <c r="AC53" i="95"/>
  <c r="L53" i="95"/>
  <c r="D433" i="95"/>
  <c r="B433" i="95" s="1"/>
  <c r="AT433" i="95" s="1"/>
  <c r="AL53" i="95"/>
  <c r="V53" i="95"/>
  <c r="D54" i="95"/>
  <c r="Y53" i="95"/>
  <c r="AK53" i="95"/>
  <c r="AN53" i="95"/>
  <c r="S53" i="95"/>
  <c r="W53" i="95"/>
  <c r="D663" i="95"/>
  <c r="B663" i="95" s="1"/>
  <c r="N53" i="95"/>
  <c r="P53" i="95"/>
  <c r="H53" i="95"/>
  <c r="U53" i="95"/>
  <c r="D280" i="95"/>
  <c r="AH53" i="95"/>
  <c r="R53" i="95"/>
  <c r="T53" i="95"/>
  <c r="AA53" i="95"/>
  <c r="AI53" i="95"/>
  <c r="M53" i="95"/>
  <c r="AM53" i="95"/>
  <c r="Q53" i="95"/>
  <c r="AF53" i="95"/>
  <c r="D204" i="95"/>
  <c r="AD53" i="95"/>
  <c r="O53" i="95"/>
  <c r="AG53" i="95"/>
  <c r="AL662" i="95"/>
  <c r="V662" i="95"/>
  <c r="AQ662" i="95"/>
  <c r="U662" i="95"/>
  <c r="AE662" i="95"/>
  <c r="AR662" i="95"/>
  <c r="O662" i="95"/>
  <c r="AO662" i="95"/>
  <c r="AN662" i="95"/>
  <c r="Y662" i="95"/>
  <c r="AP662" i="95"/>
  <c r="AA662" i="95"/>
  <c r="W662" i="95"/>
  <c r="T662" i="95"/>
  <c r="AH662" i="95"/>
  <c r="R662" i="95"/>
  <c r="AK662" i="95"/>
  <c r="P662" i="95"/>
  <c r="X662" i="95"/>
  <c r="AJ662" i="95"/>
  <c r="H662" i="95"/>
  <c r="AB662" i="95"/>
  <c r="L662" i="95"/>
  <c r="J662" i="95"/>
  <c r="AM662" i="95"/>
  <c r="S662" i="95"/>
  <c r="AD662" i="95"/>
  <c r="N662" i="95"/>
  <c r="AF662" i="95"/>
  <c r="K662" i="95"/>
  <c r="Q662" i="95"/>
  <c r="AC662" i="95"/>
  <c r="AG662" i="95"/>
  <c r="M662" i="95"/>
  <c r="G662" i="95"/>
  <c r="Z662" i="95"/>
  <c r="I662" i="95"/>
  <c r="AI662" i="95"/>
  <c r="AB127" i="95"/>
  <c r="L127" i="95"/>
  <c r="AH127" i="95"/>
  <c r="M127" i="95"/>
  <c r="Y127" i="95"/>
  <c r="AK127" i="95"/>
  <c r="I127" i="95"/>
  <c r="U127" i="95"/>
  <c r="Z127" i="95"/>
  <c r="AF127" i="95"/>
  <c r="AM127" i="95"/>
  <c r="AG127" i="95"/>
  <c r="AN127" i="95"/>
  <c r="X127" i="95"/>
  <c r="H127" i="95"/>
  <c r="AC127" i="95"/>
  <c r="G127" i="95"/>
  <c r="Q127" i="95"/>
  <c r="AD127" i="95"/>
  <c r="N127" i="95"/>
  <c r="S127" i="95"/>
  <c r="P127" i="95"/>
  <c r="AE127" i="95"/>
  <c r="AA127" i="95"/>
  <c r="AJ127" i="95"/>
  <c r="T127" i="95"/>
  <c r="W127" i="95"/>
  <c r="AL127" i="95"/>
  <c r="J127" i="95"/>
  <c r="V127" i="95"/>
  <c r="AI127" i="95"/>
  <c r="K127" i="95"/>
  <c r="D508" i="95"/>
  <c r="R127" i="95"/>
  <c r="O127" i="95"/>
  <c r="H432" i="95"/>
  <c r="L432" i="95"/>
  <c r="P432" i="95"/>
  <c r="T432" i="95"/>
  <c r="X432" i="95"/>
  <c r="AB432" i="95"/>
  <c r="AF432" i="95"/>
  <c r="AJ432" i="95"/>
  <c r="AN432" i="95"/>
  <c r="O432" i="95"/>
  <c r="S432" i="95"/>
  <c r="AA432" i="95"/>
  <c r="AE432" i="95"/>
  <c r="AQ432" i="95"/>
  <c r="I432" i="95"/>
  <c r="M432" i="95"/>
  <c r="Q432" i="95"/>
  <c r="U432" i="95"/>
  <c r="Y432" i="95"/>
  <c r="AC432" i="95"/>
  <c r="AG432" i="95"/>
  <c r="AK432" i="95"/>
  <c r="AO432" i="95"/>
  <c r="G432" i="95"/>
  <c r="AM432" i="95"/>
  <c r="J432" i="95"/>
  <c r="N432" i="95"/>
  <c r="R432" i="95"/>
  <c r="V432" i="95"/>
  <c r="Z432" i="95"/>
  <c r="AD432" i="95"/>
  <c r="AH432" i="95"/>
  <c r="AL432" i="95"/>
  <c r="AP432" i="95"/>
  <c r="K432" i="95"/>
  <c r="W432" i="95"/>
  <c r="AI432" i="95"/>
  <c r="AR432" i="95"/>
  <c r="J583" i="95"/>
  <c r="N583" i="95"/>
  <c r="R583" i="95"/>
  <c r="V583" i="95"/>
  <c r="Z583" i="95"/>
  <c r="AD583" i="95"/>
  <c r="AH583" i="95"/>
  <c r="AL583" i="95"/>
  <c r="AP583" i="95"/>
  <c r="H583" i="95"/>
  <c r="AC583" i="95"/>
  <c r="AG583" i="95"/>
  <c r="AK583" i="95"/>
  <c r="AO583" i="95"/>
  <c r="G583" i="95"/>
  <c r="K583" i="95"/>
  <c r="O583" i="95"/>
  <c r="S583" i="95"/>
  <c r="W583" i="95"/>
  <c r="AA583" i="95"/>
  <c r="AE583" i="95"/>
  <c r="AI583" i="95"/>
  <c r="AM583" i="95"/>
  <c r="AQ583" i="95"/>
  <c r="M583" i="95"/>
  <c r="U583" i="95"/>
  <c r="I583" i="95"/>
  <c r="L583" i="95"/>
  <c r="P583" i="95"/>
  <c r="T583" i="95"/>
  <c r="X583" i="95"/>
  <c r="AB583" i="95"/>
  <c r="AF583" i="95"/>
  <c r="AJ583" i="95"/>
  <c r="AN583" i="95"/>
  <c r="Q583" i="95"/>
  <c r="Y583" i="95"/>
  <c r="AR583" i="95"/>
  <c r="AT494" i="95"/>
  <c r="AT478" i="95"/>
  <c r="AT493" i="95"/>
  <c r="AT477" i="95"/>
  <c r="AT488" i="95"/>
  <c r="AT472" i="95"/>
  <c r="AT487" i="95"/>
  <c r="AT471" i="95"/>
  <c r="AT498" i="95"/>
  <c r="AT482" i="95"/>
  <c r="AT497" i="95"/>
  <c r="AT503" i="95"/>
  <c r="AT492" i="95"/>
  <c r="AT475" i="95"/>
  <c r="AT490" i="95"/>
  <c r="AT474" i="95"/>
  <c r="AT489" i="95"/>
  <c r="AT473" i="95"/>
  <c r="AT500" i="95"/>
  <c r="AT484" i="95"/>
  <c r="AT468" i="95"/>
  <c r="AT499" i="95"/>
  <c r="AT483" i="95"/>
  <c r="AT481" i="95"/>
  <c r="AT432" i="95"/>
  <c r="AT491" i="95"/>
  <c r="AT502" i="95"/>
  <c r="AT486" i="95"/>
  <c r="AT470" i="95"/>
  <c r="AT501" i="95"/>
  <c r="AT485" i="95"/>
  <c r="AT469" i="95"/>
  <c r="AT496" i="95"/>
  <c r="AT480" i="95"/>
  <c r="AT495" i="95"/>
  <c r="AT479" i="95"/>
  <c r="AT662" i="95"/>
  <c r="AT476" i="95"/>
  <c r="AU351" i="95"/>
  <c r="AU335" i="95"/>
  <c r="AU319" i="95"/>
  <c r="AU336" i="95"/>
  <c r="AU353" i="95"/>
  <c r="AU324" i="95"/>
  <c r="AU344" i="95"/>
  <c r="AU316" i="95"/>
  <c r="AU318" i="95"/>
  <c r="AU349" i="95"/>
  <c r="AU333" i="95"/>
  <c r="AU323" i="95"/>
  <c r="AU320" i="95"/>
  <c r="AU322" i="95"/>
  <c r="AU340" i="95"/>
  <c r="AU347" i="95"/>
  <c r="AU331" i="95"/>
  <c r="AU352" i="95"/>
  <c r="AU330" i="95"/>
  <c r="AU345" i="95"/>
  <c r="AU317" i="95"/>
  <c r="AU337" i="95"/>
  <c r="AU334" i="95"/>
  <c r="AU342" i="95"/>
  <c r="AV9" i="95"/>
  <c r="AU326" i="95"/>
  <c r="AU339" i="95"/>
  <c r="AU332" i="95"/>
  <c r="AU348" i="95"/>
  <c r="AU343" i="95"/>
  <c r="AU327" i="95"/>
  <c r="AU346" i="95"/>
  <c r="AU325" i="95"/>
  <c r="AU338" i="95"/>
  <c r="AU329" i="95"/>
  <c r="AU7" i="95"/>
  <c r="AU328" i="95"/>
  <c r="AU354" i="95"/>
  <c r="AU355" i="95"/>
  <c r="AU341" i="95"/>
  <c r="AU350" i="95"/>
  <c r="AU321" i="95"/>
  <c r="G357" i="94"/>
  <c r="H357" i="94"/>
  <c r="I357" i="94"/>
  <c r="J357" i="94"/>
  <c r="K357" i="94"/>
  <c r="L357" i="94"/>
  <c r="M357" i="94"/>
  <c r="N357" i="94"/>
  <c r="O357" i="94"/>
  <c r="P357" i="94"/>
  <c r="Q357" i="94"/>
  <c r="R357" i="94"/>
  <c r="S357" i="94"/>
  <c r="T357" i="94"/>
  <c r="U357" i="94"/>
  <c r="V357" i="94"/>
  <c r="W357" i="94"/>
  <c r="X357" i="94"/>
  <c r="Y357" i="94"/>
  <c r="Z357" i="94"/>
  <c r="AA357" i="94"/>
  <c r="AB357" i="94"/>
  <c r="AC357" i="94"/>
  <c r="AD357" i="94"/>
  <c r="AE357" i="94"/>
  <c r="AF357" i="94"/>
  <c r="AG357" i="94"/>
  <c r="AH357" i="94"/>
  <c r="AI357" i="94"/>
  <c r="AJ357" i="94"/>
  <c r="AK357" i="94"/>
  <c r="AL357" i="94"/>
  <c r="AM357" i="94"/>
  <c r="AN357" i="94"/>
  <c r="AO357" i="94"/>
  <c r="AP357" i="94"/>
  <c r="AQ357" i="94"/>
  <c r="AR357" i="94"/>
  <c r="AS357" i="94"/>
  <c r="AT357" i="94"/>
  <c r="AR663" i="94"/>
  <c r="AN663" i="94"/>
  <c r="AJ663" i="94"/>
  <c r="AF663" i="94"/>
  <c r="AB663" i="94"/>
  <c r="X663" i="94"/>
  <c r="T663" i="94"/>
  <c r="P663" i="94"/>
  <c r="L663" i="94"/>
  <c r="H663" i="94"/>
  <c r="AU663" i="94"/>
  <c r="AQ663" i="94"/>
  <c r="AM663" i="94"/>
  <c r="AI663" i="94"/>
  <c r="AE663" i="94"/>
  <c r="AA663" i="94"/>
  <c r="W663" i="94"/>
  <c r="S663" i="94"/>
  <c r="O663" i="94"/>
  <c r="K663" i="94"/>
  <c r="G663" i="94"/>
  <c r="AT663" i="94"/>
  <c r="AP663" i="94"/>
  <c r="AL663" i="94"/>
  <c r="AH663" i="94"/>
  <c r="AD663" i="94"/>
  <c r="Z663" i="94"/>
  <c r="V663" i="94"/>
  <c r="R663" i="94"/>
  <c r="N663" i="94"/>
  <c r="J663" i="94"/>
  <c r="AO663" i="94"/>
  <c r="Y663" i="94"/>
  <c r="I663" i="94"/>
  <c r="AK663" i="94"/>
  <c r="U663" i="94"/>
  <c r="AG663" i="94"/>
  <c r="Q663" i="94"/>
  <c r="AS663" i="94"/>
  <c r="AC663" i="94"/>
  <c r="M663" i="94"/>
  <c r="G584" i="94"/>
  <c r="H584" i="94"/>
  <c r="I584" i="94"/>
  <c r="J584" i="94"/>
  <c r="K584" i="94"/>
  <c r="L584" i="94"/>
  <c r="M584" i="94"/>
  <c r="N584" i="94"/>
  <c r="O584" i="94"/>
  <c r="P584" i="94"/>
  <c r="Q584" i="94"/>
  <c r="R584" i="94"/>
  <c r="S584" i="94"/>
  <c r="T584" i="94"/>
  <c r="U584" i="94"/>
  <c r="V584" i="94"/>
  <c r="W584" i="94"/>
  <c r="X584" i="94"/>
  <c r="Y584" i="94"/>
  <c r="Z584" i="94"/>
  <c r="AA584" i="94"/>
  <c r="AB584" i="94"/>
  <c r="AC584" i="94"/>
  <c r="AD584" i="94"/>
  <c r="AE584" i="94"/>
  <c r="AF584" i="94"/>
  <c r="AG584" i="94"/>
  <c r="AH584" i="94"/>
  <c r="AI584" i="94"/>
  <c r="AJ584" i="94"/>
  <c r="AK584" i="94"/>
  <c r="AL584" i="94"/>
  <c r="AM584" i="94"/>
  <c r="AN584" i="94"/>
  <c r="AO584" i="94"/>
  <c r="AP584" i="94"/>
  <c r="AQ584" i="94"/>
  <c r="AR584" i="94"/>
  <c r="AS584" i="94"/>
  <c r="AK280" i="94"/>
  <c r="AG280" i="94"/>
  <c r="AC280" i="94"/>
  <c r="Y280" i="94"/>
  <c r="U280" i="94"/>
  <c r="Q280" i="94"/>
  <c r="M280" i="94"/>
  <c r="I280" i="94"/>
  <c r="AN280" i="94"/>
  <c r="AJ280" i="94"/>
  <c r="AF280" i="94"/>
  <c r="AB280" i="94"/>
  <c r="X280" i="94"/>
  <c r="T280" i="94"/>
  <c r="P280" i="94"/>
  <c r="L280" i="94"/>
  <c r="H280" i="94"/>
  <c r="AM280" i="94"/>
  <c r="AI280" i="94"/>
  <c r="AE280" i="94"/>
  <c r="AA280" i="94"/>
  <c r="W280" i="94"/>
  <c r="S280" i="94"/>
  <c r="O280" i="94"/>
  <c r="K280" i="94"/>
  <c r="G280" i="94"/>
  <c r="AD280" i="94"/>
  <c r="N280" i="94"/>
  <c r="Z280" i="94"/>
  <c r="J280" i="94"/>
  <c r="AL280" i="94"/>
  <c r="V280" i="94"/>
  <c r="AH280" i="94"/>
  <c r="R280" i="94"/>
  <c r="G433" i="94"/>
  <c r="H433" i="94"/>
  <c r="I433" i="94"/>
  <c r="J433" i="94"/>
  <c r="K433" i="94"/>
  <c r="L433" i="94"/>
  <c r="M433" i="94"/>
  <c r="N433" i="94"/>
  <c r="O433" i="94"/>
  <c r="P433" i="94"/>
  <c r="Q433" i="94"/>
  <c r="R433" i="94"/>
  <c r="S433" i="94"/>
  <c r="T433" i="94"/>
  <c r="U433" i="94"/>
  <c r="V433" i="94"/>
  <c r="W433" i="94"/>
  <c r="X433" i="94"/>
  <c r="Y433" i="94"/>
  <c r="Z433" i="94"/>
  <c r="AA433" i="94"/>
  <c r="AB433" i="94"/>
  <c r="AC433" i="94"/>
  <c r="AD433" i="94"/>
  <c r="AE433" i="94"/>
  <c r="AF433" i="94"/>
  <c r="AG433" i="94"/>
  <c r="AH433" i="94"/>
  <c r="AI433" i="94"/>
  <c r="AJ433" i="94"/>
  <c r="AK433" i="94"/>
  <c r="AL433" i="94"/>
  <c r="AM433" i="94"/>
  <c r="AN433" i="94"/>
  <c r="AO433" i="94"/>
  <c r="AP433" i="94"/>
  <c r="AQ433" i="94"/>
  <c r="AR433" i="94"/>
  <c r="AS433" i="94"/>
  <c r="AV353" i="94"/>
  <c r="AV349" i="94"/>
  <c r="AV345" i="94"/>
  <c r="AV341" i="94"/>
  <c r="AV356" i="94"/>
  <c r="AV355" i="94"/>
  <c r="AV351" i="94"/>
  <c r="AV347" i="94"/>
  <c r="AV343" i="94"/>
  <c r="AV339" i="94"/>
  <c r="AV335" i="94"/>
  <c r="AV331" i="94"/>
  <c r="AV327" i="94"/>
  <c r="AV323" i="94"/>
  <c r="AV319" i="94"/>
  <c r="AV352" i="94"/>
  <c r="AV344" i="94"/>
  <c r="AV338" i="94"/>
  <c r="AV333" i="94"/>
  <c r="AV328" i="94"/>
  <c r="AV322" i="94"/>
  <c r="AV317" i="94"/>
  <c r="AV354" i="94"/>
  <c r="AV350" i="94"/>
  <c r="AV342" i="94"/>
  <c r="AV337" i="94"/>
  <c r="AV332" i="94"/>
  <c r="AV326" i="94"/>
  <c r="AV321" i="94"/>
  <c r="AV316" i="94"/>
  <c r="AV348" i="94"/>
  <c r="AV340" i="94"/>
  <c r="AV336" i="94"/>
  <c r="AV330" i="94"/>
  <c r="AV325" i="94"/>
  <c r="AV320" i="94"/>
  <c r="AV334" i="94"/>
  <c r="AV329" i="94"/>
  <c r="AV324" i="94"/>
  <c r="AV346" i="94"/>
  <c r="AV7" i="94"/>
  <c r="AW9" i="94"/>
  <c r="AV318" i="94"/>
  <c r="D509" i="94"/>
  <c r="AL128" i="94"/>
  <c r="AH128" i="94"/>
  <c r="AD128" i="94"/>
  <c r="Z128" i="94"/>
  <c r="V128" i="94"/>
  <c r="R128" i="94"/>
  <c r="N128" i="94"/>
  <c r="J128" i="94"/>
  <c r="AK128" i="94"/>
  <c r="AG128" i="94"/>
  <c r="AC128" i="94"/>
  <c r="Y128" i="94"/>
  <c r="U128" i="94"/>
  <c r="Q128" i="94"/>
  <c r="M128" i="94"/>
  <c r="I128" i="94"/>
  <c r="AN128" i="94"/>
  <c r="AJ128" i="94"/>
  <c r="AF128" i="94"/>
  <c r="AB128" i="94"/>
  <c r="X128" i="94"/>
  <c r="T128" i="94"/>
  <c r="P128" i="94"/>
  <c r="L128" i="94"/>
  <c r="H128" i="94"/>
  <c r="AI128" i="94"/>
  <c r="S128" i="94"/>
  <c r="AE128" i="94"/>
  <c r="O128" i="94"/>
  <c r="AA128" i="94"/>
  <c r="K128" i="94"/>
  <c r="AM128" i="94"/>
  <c r="W128" i="94"/>
  <c r="G128" i="94"/>
  <c r="AU357" i="94"/>
  <c r="D664" i="94"/>
  <c r="B664" i="94" s="1"/>
  <c r="D434" i="94"/>
  <c r="B434" i="94" s="1"/>
  <c r="AU434" i="94" s="1"/>
  <c r="D358" i="94"/>
  <c r="D205" i="94"/>
  <c r="D129" i="94"/>
  <c r="AM54" i="94"/>
  <c r="AI54" i="94"/>
  <c r="AE54" i="94"/>
  <c r="AA54" i="94"/>
  <c r="W54" i="94"/>
  <c r="S54" i="94"/>
  <c r="O54" i="94"/>
  <c r="K54" i="94"/>
  <c r="G54" i="94"/>
  <c r="D281" i="94"/>
  <c r="AK54" i="94"/>
  <c r="AG54" i="94"/>
  <c r="AC54" i="94"/>
  <c r="Y54" i="94"/>
  <c r="U54" i="94"/>
  <c r="Q54" i="94"/>
  <c r="M54" i="94"/>
  <c r="I54" i="94"/>
  <c r="D55" i="94"/>
  <c r="AJ54" i="94"/>
  <c r="AB54" i="94"/>
  <c r="T54" i="94"/>
  <c r="L54" i="94"/>
  <c r="AL54" i="94"/>
  <c r="N54" i="94"/>
  <c r="AH54" i="94"/>
  <c r="Z54" i="94"/>
  <c r="R54" i="94"/>
  <c r="J54" i="94"/>
  <c r="AN54" i="94"/>
  <c r="AF54" i="94"/>
  <c r="X54" i="94"/>
  <c r="P54" i="94"/>
  <c r="H54" i="94"/>
  <c r="AD54" i="94"/>
  <c r="V54" i="94"/>
  <c r="D585" i="94"/>
  <c r="B585" i="94" s="1"/>
  <c r="AL204" i="94"/>
  <c r="AH204" i="94"/>
  <c r="AD204" i="94"/>
  <c r="Z204" i="94"/>
  <c r="V204" i="94"/>
  <c r="R204" i="94"/>
  <c r="N204" i="94"/>
  <c r="J204" i="94"/>
  <c r="AN204" i="94"/>
  <c r="AJ204" i="94"/>
  <c r="AF204" i="94"/>
  <c r="AB204" i="94"/>
  <c r="X204" i="94"/>
  <c r="T204" i="94"/>
  <c r="P204" i="94"/>
  <c r="L204" i="94"/>
  <c r="H204" i="94"/>
  <c r="AM204" i="94"/>
  <c r="AE204" i="94"/>
  <c r="W204" i="94"/>
  <c r="O204" i="94"/>
  <c r="G204" i="94"/>
  <c r="AK204" i="94"/>
  <c r="AC204" i="94"/>
  <c r="U204" i="94"/>
  <c r="M204" i="94"/>
  <c r="AI204" i="94"/>
  <c r="AA204" i="94"/>
  <c r="S204" i="94"/>
  <c r="K204" i="94"/>
  <c r="Q204" i="94"/>
  <c r="I204" i="94"/>
  <c r="AG204" i="94"/>
  <c r="Y204" i="94"/>
  <c r="AU502" i="94"/>
  <c r="AU500" i="94"/>
  <c r="AU496" i="94"/>
  <c r="AU492" i="94"/>
  <c r="AU488" i="94"/>
  <c r="AU484" i="94"/>
  <c r="AU480" i="94"/>
  <c r="AU476" i="94"/>
  <c r="AU472" i="94"/>
  <c r="AU468" i="94"/>
  <c r="AU499" i="94"/>
  <c r="AU495" i="94"/>
  <c r="AU491" i="94"/>
  <c r="AU487" i="94"/>
  <c r="AU483" i="94"/>
  <c r="AU479" i="94"/>
  <c r="AU475" i="94"/>
  <c r="AU471" i="94"/>
  <c r="AU498" i="94"/>
  <c r="AU494" i="94"/>
  <c r="AU490" i="94"/>
  <c r="AU486" i="94"/>
  <c r="AU482" i="94"/>
  <c r="AU478" i="94"/>
  <c r="AU474" i="94"/>
  <c r="AU470" i="94"/>
  <c r="AU503" i="94"/>
  <c r="AU501" i="94"/>
  <c r="AU497" i="94"/>
  <c r="AU493" i="94"/>
  <c r="AU489" i="94"/>
  <c r="AU485" i="94"/>
  <c r="AU481" i="94"/>
  <c r="AU477" i="94"/>
  <c r="AU473" i="94"/>
  <c r="AU469" i="94"/>
  <c r="AU433" i="94"/>
  <c r="AT584" i="94"/>
  <c r="AN5" i="92"/>
  <c r="AM152" i="91"/>
  <c r="AQ151" i="91"/>
  <c r="AR4" i="92"/>
  <c r="AW87" i="94" l="1"/>
  <c r="AW239" i="94"/>
  <c r="AW163" i="94"/>
  <c r="AW240" i="94"/>
  <c r="AW88" i="94"/>
  <c r="AW164" i="94"/>
  <c r="AW165" i="94"/>
  <c r="AW241" i="94"/>
  <c r="AW89" i="94"/>
  <c r="AW242" i="94"/>
  <c r="AW166" i="94"/>
  <c r="AW90" i="94"/>
  <c r="AW243" i="94"/>
  <c r="AW167" i="94"/>
  <c r="AW91" i="94"/>
  <c r="AW244" i="94"/>
  <c r="AW169" i="94"/>
  <c r="AW92" i="94"/>
  <c r="AW168" i="94"/>
  <c r="AW93" i="94"/>
  <c r="AW170" i="94"/>
  <c r="AW245" i="94"/>
  <c r="AW247" i="94"/>
  <c r="AW246" i="94"/>
  <c r="AW171" i="94"/>
  <c r="AW94" i="94"/>
  <c r="AW172" i="94"/>
  <c r="AW248" i="94"/>
  <c r="AW95" i="94"/>
  <c r="AW96" i="94"/>
  <c r="AW173" i="94"/>
  <c r="AW97" i="94"/>
  <c r="AW249" i="94"/>
  <c r="AW174" i="94"/>
  <c r="AW98" i="94"/>
  <c r="AW250" i="94"/>
  <c r="AW175" i="94"/>
  <c r="AW99" i="94"/>
  <c r="AW251" i="94"/>
  <c r="AW100" i="94"/>
  <c r="AW252" i="94"/>
  <c r="AW176" i="94"/>
  <c r="AW101" i="94"/>
  <c r="AW253" i="94"/>
  <c r="AW177" i="94"/>
  <c r="AW178" i="94"/>
  <c r="AW254" i="94"/>
  <c r="AW102" i="94"/>
  <c r="AW255" i="94"/>
  <c r="AW103" i="94"/>
  <c r="AW179" i="94"/>
  <c r="AW180" i="94"/>
  <c r="AW256" i="94"/>
  <c r="AW104" i="94"/>
  <c r="AW181" i="94"/>
  <c r="AW105" i="94"/>
  <c r="AW257" i="94"/>
  <c r="AW106" i="94"/>
  <c r="AW258" i="94"/>
  <c r="AW182" i="94"/>
  <c r="AW183" i="94"/>
  <c r="AW107" i="94"/>
  <c r="AW259" i="94"/>
  <c r="AW184" i="94"/>
  <c r="AW108" i="94"/>
  <c r="AW260" i="94"/>
  <c r="AW261" i="94"/>
  <c r="AW109" i="94"/>
  <c r="AW185" i="94"/>
  <c r="AW110" i="94"/>
  <c r="AW262" i="94"/>
  <c r="AW186" i="94"/>
  <c r="AW111" i="94"/>
  <c r="AW263" i="94"/>
  <c r="AW187" i="94"/>
  <c r="AW112" i="94"/>
  <c r="AW188" i="94"/>
  <c r="AW264" i="94"/>
  <c r="AW113" i="94"/>
  <c r="AW265" i="94"/>
  <c r="AW189" i="94"/>
  <c r="AW266" i="94"/>
  <c r="AW114" i="94"/>
  <c r="AW190" i="94"/>
  <c r="AW267" i="94"/>
  <c r="AW191" i="94"/>
  <c r="AW115" i="94"/>
  <c r="AW192" i="94"/>
  <c r="AW268" i="94"/>
  <c r="AW116" i="94"/>
  <c r="AW117" i="94"/>
  <c r="AW193" i="94"/>
  <c r="AW269" i="94"/>
  <c r="AW118" i="94"/>
  <c r="AW194" i="94"/>
  <c r="AW270" i="94"/>
  <c r="AW195" i="94"/>
  <c r="AW271" i="94"/>
  <c r="AW119" i="94"/>
  <c r="AW196" i="94"/>
  <c r="AW272" i="94"/>
  <c r="AW120" i="94"/>
  <c r="AW121" i="94"/>
  <c r="AW197" i="94"/>
  <c r="AW273" i="94"/>
  <c r="AW198" i="94"/>
  <c r="AW122" i="94"/>
  <c r="AW274" i="94"/>
  <c r="AW123" i="94"/>
  <c r="AW199" i="94"/>
  <c r="AW275" i="94"/>
  <c r="AW124" i="94"/>
  <c r="AW276" i="94"/>
  <c r="AW200" i="94"/>
  <c r="AW125" i="94"/>
  <c r="AW201" i="94"/>
  <c r="AW277" i="94"/>
  <c r="AW202" i="94"/>
  <c r="AW126" i="94"/>
  <c r="AW278" i="94"/>
  <c r="AW127" i="94"/>
  <c r="AW203" i="94"/>
  <c r="AW279" i="94"/>
  <c r="AO129" i="94"/>
  <c r="AS129" i="94"/>
  <c r="AW129" i="94"/>
  <c r="AT129" i="94"/>
  <c r="AU129" i="94"/>
  <c r="AP129" i="94"/>
  <c r="AV129" i="94"/>
  <c r="AQ129" i="94"/>
  <c r="AR129" i="94"/>
  <c r="AP281" i="94"/>
  <c r="AT281" i="94"/>
  <c r="AO281" i="94"/>
  <c r="AU281" i="94"/>
  <c r="AQ281" i="94"/>
  <c r="AV281" i="94"/>
  <c r="AR281" i="94"/>
  <c r="AW281" i="94"/>
  <c r="AS281" i="94"/>
  <c r="AW128" i="94"/>
  <c r="AO55" i="94"/>
  <c r="AS55" i="94"/>
  <c r="AW55" i="94"/>
  <c r="AQ55" i="94"/>
  <c r="AV55" i="94"/>
  <c r="AP55" i="94"/>
  <c r="AT55" i="94"/>
  <c r="AU55" i="94"/>
  <c r="AR55" i="94"/>
  <c r="AO205" i="94"/>
  <c r="AS205" i="94"/>
  <c r="AW205" i="94"/>
  <c r="AT205" i="94"/>
  <c r="AP205" i="94"/>
  <c r="AU205" i="94"/>
  <c r="AV205" i="94"/>
  <c r="AQ205" i="94"/>
  <c r="AR205" i="94"/>
  <c r="AW204" i="94"/>
  <c r="AW280" i="94"/>
  <c r="AR280" i="95"/>
  <c r="AV280" i="95"/>
  <c r="AT280" i="95"/>
  <c r="AO280" i="95"/>
  <c r="AS280" i="95"/>
  <c r="AP280" i="95"/>
  <c r="AQ280" i="95"/>
  <c r="AU280" i="95"/>
  <c r="AR128" i="95"/>
  <c r="AV128" i="95"/>
  <c r="AO128" i="95"/>
  <c r="AS128" i="95"/>
  <c r="AP128" i="95"/>
  <c r="AQ128" i="95"/>
  <c r="AU128" i="95"/>
  <c r="AT128" i="95"/>
  <c r="AV163" i="95"/>
  <c r="AV87" i="95"/>
  <c r="AV239" i="95"/>
  <c r="AV240" i="95"/>
  <c r="AV88" i="95"/>
  <c r="AV164" i="95"/>
  <c r="AV241" i="95"/>
  <c r="AV89" i="95"/>
  <c r="AV165" i="95"/>
  <c r="AV166" i="95"/>
  <c r="AV242" i="95"/>
  <c r="AV90" i="95"/>
  <c r="AV167" i="95"/>
  <c r="AV91" i="95"/>
  <c r="AV243" i="95"/>
  <c r="AV168" i="95"/>
  <c r="AV244" i="95"/>
  <c r="AV92" i="95"/>
  <c r="AV245" i="95"/>
  <c r="AV169" i="95"/>
  <c r="AV93" i="95"/>
  <c r="AV170" i="95"/>
  <c r="AV94" i="95"/>
  <c r="AV246" i="95"/>
  <c r="AV247" i="95"/>
  <c r="AV171" i="95"/>
  <c r="AV95" i="95"/>
  <c r="AV248" i="95"/>
  <c r="AV96" i="95"/>
  <c r="AV172" i="95"/>
  <c r="AV97" i="95"/>
  <c r="AV249" i="95"/>
  <c r="AV173" i="95"/>
  <c r="AV250" i="95"/>
  <c r="AV174" i="95"/>
  <c r="AV98" i="95"/>
  <c r="AV175" i="95"/>
  <c r="AV251" i="95"/>
  <c r="AV99" i="95"/>
  <c r="AV252" i="95"/>
  <c r="AV176" i="95"/>
  <c r="AV100" i="95"/>
  <c r="AV253" i="95"/>
  <c r="AV101" i="95"/>
  <c r="AV177" i="95"/>
  <c r="AV102" i="95"/>
  <c r="AV254" i="95"/>
  <c r="AV178" i="95"/>
  <c r="AV255" i="95"/>
  <c r="AV103" i="95"/>
  <c r="AV179" i="95"/>
  <c r="AV180" i="95"/>
  <c r="AV256" i="95"/>
  <c r="AV104" i="95"/>
  <c r="AV181" i="95"/>
  <c r="AV257" i="95"/>
  <c r="AV105" i="95"/>
  <c r="AV106" i="95"/>
  <c r="AV182" i="95"/>
  <c r="AV258" i="95"/>
  <c r="AV259" i="95"/>
  <c r="AV107" i="95"/>
  <c r="AV183" i="95"/>
  <c r="AV184" i="95"/>
  <c r="AV108" i="95"/>
  <c r="AV260" i="95"/>
  <c r="AV261" i="95"/>
  <c r="AV109" i="95"/>
  <c r="AV185" i="95"/>
  <c r="AV186" i="95"/>
  <c r="AV262" i="95"/>
  <c r="AV110" i="95"/>
  <c r="AV111" i="95"/>
  <c r="AV187" i="95"/>
  <c r="AV263" i="95"/>
  <c r="AV264" i="95"/>
  <c r="AV188" i="95"/>
  <c r="AV112" i="95"/>
  <c r="AV189" i="95"/>
  <c r="AV113" i="95"/>
  <c r="AV265" i="95"/>
  <c r="AV266" i="95"/>
  <c r="AV114" i="95"/>
  <c r="AV190" i="95"/>
  <c r="AV191" i="95"/>
  <c r="AV115" i="95"/>
  <c r="AV267" i="95"/>
  <c r="AV116" i="95"/>
  <c r="AV268" i="95"/>
  <c r="AV192" i="95"/>
  <c r="AV117" i="95"/>
  <c r="AV193" i="95"/>
  <c r="AV269" i="95"/>
  <c r="AV194" i="95"/>
  <c r="AV270" i="95"/>
  <c r="AV118" i="95"/>
  <c r="AV195" i="95"/>
  <c r="AV119" i="95"/>
  <c r="AV271" i="95"/>
  <c r="AV196" i="95"/>
  <c r="AV120" i="95"/>
  <c r="AV272" i="95"/>
  <c r="AV197" i="95"/>
  <c r="AV121" i="95"/>
  <c r="AV273" i="95"/>
  <c r="AV198" i="95"/>
  <c r="AV274" i="95"/>
  <c r="AV122" i="95"/>
  <c r="AV199" i="95"/>
  <c r="AV275" i="95"/>
  <c r="AV123" i="95"/>
  <c r="AV200" i="95"/>
  <c r="AV124" i="95"/>
  <c r="AV276" i="95"/>
  <c r="AV201" i="95"/>
  <c r="AV277" i="95"/>
  <c r="AV125" i="95"/>
  <c r="AV202" i="95"/>
  <c r="AV278" i="95"/>
  <c r="AV126" i="95"/>
  <c r="AO54" i="95"/>
  <c r="AS54" i="95"/>
  <c r="AR54" i="95"/>
  <c r="AV54" i="95"/>
  <c r="AT54" i="95"/>
  <c r="AU54" i="95"/>
  <c r="AP54" i="95"/>
  <c r="AQ54" i="95"/>
  <c r="AO204" i="95"/>
  <c r="AS204" i="95"/>
  <c r="AP204" i="95"/>
  <c r="AT204" i="95"/>
  <c r="AQ204" i="95"/>
  <c r="AR204" i="95"/>
  <c r="AU204" i="95"/>
  <c r="AV204" i="95"/>
  <c r="AV127" i="95"/>
  <c r="AV279" i="95"/>
  <c r="AV203" i="95"/>
  <c r="AX932" i="94"/>
  <c r="AX936" i="94"/>
  <c r="AX933" i="94"/>
  <c r="AX907" i="94"/>
  <c r="AX911" i="94"/>
  <c r="AX908" i="94"/>
  <c r="AX883" i="94"/>
  <c r="AX886" i="94"/>
  <c r="AX858" i="94"/>
  <c r="AX833" i="94"/>
  <c r="AX882" i="94"/>
  <c r="AX857" i="94"/>
  <c r="AX861" i="94"/>
  <c r="AX836" i="94"/>
  <c r="AX832" i="94"/>
  <c r="AX808" i="94"/>
  <c r="AW810" i="94"/>
  <c r="AW835" i="94"/>
  <c r="AX782" i="94"/>
  <c r="AX807" i="94"/>
  <c r="AX783" i="94"/>
  <c r="AX786" i="94"/>
  <c r="AW785" i="94"/>
  <c r="AX761" i="94"/>
  <c r="AX811" i="94"/>
  <c r="AX758" i="94"/>
  <c r="AW760" i="94"/>
  <c r="AX736" i="94"/>
  <c r="AW735" i="94"/>
  <c r="AX732" i="94"/>
  <c r="AX757" i="94"/>
  <c r="AX733" i="94"/>
  <c r="AW932" i="95"/>
  <c r="AW936" i="95"/>
  <c r="AW933" i="95"/>
  <c r="AW907" i="95"/>
  <c r="AW882" i="95"/>
  <c r="AW908" i="95"/>
  <c r="AW911" i="95"/>
  <c r="AW886" i="95"/>
  <c r="AW858" i="95"/>
  <c r="AW833" i="95"/>
  <c r="AW861" i="95"/>
  <c r="AW832" i="95"/>
  <c r="AW857" i="95"/>
  <c r="AW883" i="95"/>
  <c r="AV835" i="95"/>
  <c r="AW811" i="95"/>
  <c r="AW836" i="95"/>
  <c r="AW808" i="95"/>
  <c r="AV810" i="95"/>
  <c r="AW783" i="95"/>
  <c r="AW807" i="95"/>
  <c r="AW782" i="95"/>
  <c r="AV785" i="95"/>
  <c r="AW757" i="95"/>
  <c r="AW736" i="95"/>
  <c r="AW786" i="95"/>
  <c r="AV735" i="95"/>
  <c r="AW732" i="95"/>
  <c r="AW758" i="95"/>
  <c r="AV760" i="95"/>
  <c r="AW733" i="95"/>
  <c r="AW761" i="95"/>
  <c r="AW966" i="94"/>
  <c r="AW963" i="94"/>
  <c r="AW962" i="94"/>
  <c r="AX708" i="94"/>
  <c r="AW710" i="94"/>
  <c r="AX711" i="94"/>
  <c r="AX707" i="94"/>
  <c r="AW707" i="95"/>
  <c r="AV710" i="95"/>
  <c r="AW711" i="95"/>
  <c r="AW708" i="95"/>
  <c r="AT663" i="95"/>
  <c r="G508" i="94"/>
  <c r="AM507" i="95"/>
  <c r="AU357" i="95"/>
  <c r="AF507" i="95"/>
  <c r="AM508" i="94"/>
  <c r="AB508" i="94"/>
  <c r="M507" i="95"/>
  <c r="Q508" i="94"/>
  <c r="AT508" i="94"/>
  <c r="AS508" i="94"/>
  <c r="AN508" i="94"/>
  <c r="AC508" i="94"/>
  <c r="S508" i="94"/>
  <c r="H508" i="94"/>
  <c r="AI508" i="94"/>
  <c r="X508" i="94"/>
  <c r="M508" i="94"/>
  <c r="AR508" i="94"/>
  <c r="AG508" i="94"/>
  <c r="W508" i="94"/>
  <c r="L508" i="94"/>
  <c r="P507" i="95"/>
  <c r="W507" i="95"/>
  <c r="AD507" i="95"/>
  <c r="AQ508" i="94"/>
  <c r="AK508" i="94"/>
  <c r="AF508" i="94"/>
  <c r="AA508" i="94"/>
  <c r="U508" i="94"/>
  <c r="P508" i="94"/>
  <c r="K508" i="94"/>
  <c r="AK507" i="95"/>
  <c r="I507" i="95"/>
  <c r="S507" i="95"/>
  <c r="Z507" i="95"/>
  <c r="AR507" i="95"/>
  <c r="AO508" i="94"/>
  <c r="AJ508" i="94"/>
  <c r="AE508" i="94"/>
  <c r="Y508" i="94"/>
  <c r="T508" i="94"/>
  <c r="O508" i="94"/>
  <c r="I508" i="94"/>
  <c r="AJ507" i="95"/>
  <c r="AQ507" i="95"/>
  <c r="AG507" i="95"/>
  <c r="J507" i="95"/>
  <c r="AN507" i="95"/>
  <c r="T507" i="95"/>
  <c r="AC507" i="95"/>
  <c r="AA507" i="95"/>
  <c r="G507" i="95"/>
  <c r="AL507" i="95"/>
  <c r="N507" i="95"/>
  <c r="Y507" i="95"/>
  <c r="X507" i="95"/>
  <c r="AO507" i="95"/>
  <c r="AI507" i="95"/>
  <c r="K507" i="95"/>
  <c r="AP507" i="95"/>
  <c r="V507" i="95"/>
  <c r="AP508" i="94"/>
  <c r="AL508" i="94"/>
  <c r="AH508" i="94"/>
  <c r="AD508" i="94"/>
  <c r="Z508" i="94"/>
  <c r="V508" i="94"/>
  <c r="R508" i="94"/>
  <c r="N508" i="94"/>
  <c r="B509" i="94"/>
  <c r="AU509" i="94" s="1"/>
  <c r="F47" i="90"/>
  <c r="B508" i="95"/>
  <c r="AT508" i="95" s="1"/>
  <c r="J46" i="90"/>
  <c r="H507" i="95"/>
  <c r="AB507" i="95"/>
  <c r="L507" i="95"/>
  <c r="Q507" i="95"/>
  <c r="AE507" i="95"/>
  <c r="O507" i="95"/>
  <c r="U507" i="95"/>
  <c r="AH507" i="95"/>
  <c r="R507" i="95"/>
  <c r="G584" i="95"/>
  <c r="K584" i="95"/>
  <c r="O584" i="95"/>
  <c r="S584" i="95"/>
  <c r="W584" i="95"/>
  <c r="AA584" i="95"/>
  <c r="AE584" i="95"/>
  <c r="AI584" i="95"/>
  <c r="AM584" i="95"/>
  <c r="AQ584" i="95"/>
  <c r="R584" i="95"/>
  <c r="I584" i="95"/>
  <c r="L584" i="95"/>
  <c r="P584" i="95"/>
  <c r="T584" i="95"/>
  <c r="X584" i="95"/>
  <c r="AB584" i="95"/>
  <c r="AF584" i="95"/>
  <c r="AJ584" i="95"/>
  <c r="AN584" i="95"/>
  <c r="AR584" i="95"/>
  <c r="V584" i="95"/>
  <c r="AH584" i="95"/>
  <c r="AP584" i="95"/>
  <c r="H584" i="95"/>
  <c r="M584" i="95"/>
  <c r="Q584" i="95"/>
  <c r="U584" i="95"/>
  <c r="Y584" i="95"/>
  <c r="AC584" i="95"/>
  <c r="AG584" i="95"/>
  <c r="AK584" i="95"/>
  <c r="AO584" i="95"/>
  <c r="AS584" i="95"/>
  <c r="J584" i="95"/>
  <c r="N584" i="95"/>
  <c r="Z584" i="95"/>
  <c r="AD584" i="95"/>
  <c r="AL584" i="95"/>
  <c r="AT584" i="95"/>
  <c r="AL280" i="95"/>
  <c r="V280" i="95"/>
  <c r="U280" i="95"/>
  <c r="AJ280" i="95"/>
  <c r="O280" i="95"/>
  <c r="S280" i="95"/>
  <c r="Q280" i="95"/>
  <c r="X280" i="95"/>
  <c r="W280" i="95"/>
  <c r="AH280" i="95"/>
  <c r="R280" i="95"/>
  <c r="AK280" i="95"/>
  <c r="P280" i="95"/>
  <c r="AE280" i="95"/>
  <c r="I280" i="95"/>
  <c r="H280" i="95"/>
  <c r="G280" i="95"/>
  <c r="M280" i="95"/>
  <c r="L280" i="95"/>
  <c r="AD280" i="95"/>
  <c r="N280" i="95"/>
  <c r="AF280" i="95"/>
  <c r="K280" i="95"/>
  <c r="Y280" i="95"/>
  <c r="AN280" i="95"/>
  <c r="AM280" i="95"/>
  <c r="Z280" i="95"/>
  <c r="J280" i="95"/>
  <c r="AA280" i="95"/>
  <c r="T280" i="95"/>
  <c r="AC280" i="95"/>
  <c r="AB280" i="95"/>
  <c r="AI280" i="95"/>
  <c r="AG280" i="95"/>
  <c r="J433" i="95"/>
  <c r="N433" i="95"/>
  <c r="R433" i="95"/>
  <c r="V433" i="95"/>
  <c r="Z433" i="95"/>
  <c r="AD433" i="95"/>
  <c r="AH433" i="95"/>
  <c r="AL433" i="95"/>
  <c r="AP433" i="95"/>
  <c r="G433" i="95"/>
  <c r="K433" i="95"/>
  <c r="O433" i="95"/>
  <c r="S433" i="95"/>
  <c r="W433" i="95"/>
  <c r="AA433" i="95"/>
  <c r="AE433" i="95"/>
  <c r="AI433" i="95"/>
  <c r="AM433" i="95"/>
  <c r="AQ433" i="95"/>
  <c r="Y433" i="95"/>
  <c r="I433" i="95"/>
  <c r="L433" i="95"/>
  <c r="P433" i="95"/>
  <c r="T433" i="95"/>
  <c r="X433" i="95"/>
  <c r="AB433" i="95"/>
  <c r="AF433" i="95"/>
  <c r="AJ433" i="95"/>
  <c r="AN433" i="95"/>
  <c r="AR433" i="95"/>
  <c r="H433" i="95"/>
  <c r="M433" i="95"/>
  <c r="Q433" i="95"/>
  <c r="U433" i="95"/>
  <c r="AC433" i="95"/>
  <c r="AG433" i="95"/>
  <c r="AK433" i="95"/>
  <c r="AO433" i="95"/>
  <c r="AS433" i="95"/>
  <c r="AB128" i="95"/>
  <c r="L128" i="95"/>
  <c r="AH128" i="95"/>
  <c r="M128" i="95"/>
  <c r="Y128" i="95"/>
  <c r="AK128" i="95"/>
  <c r="I128" i="95"/>
  <c r="U128" i="95"/>
  <c r="Z128" i="95"/>
  <c r="AF128" i="95"/>
  <c r="R128" i="95"/>
  <c r="AA128" i="95"/>
  <c r="AN128" i="95"/>
  <c r="X128" i="95"/>
  <c r="H128" i="95"/>
  <c r="AC128" i="95"/>
  <c r="G128" i="95"/>
  <c r="Q128" i="95"/>
  <c r="AD128" i="95"/>
  <c r="N128" i="95"/>
  <c r="S128" i="95"/>
  <c r="AM128" i="95"/>
  <c r="AJ128" i="95"/>
  <c r="T128" i="95"/>
  <c r="W128" i="95"/>
  <c r="AL128" i="95"/>
  <c r="J128" i="95"/>
  <c r="V128" i="95"/>
  <c r="AI128" i="95"/>
  <c r="K128" i="95"/>
  <c r="D509" i="95"/>
  <c r="P128" i="95"/>
  <c r="AE128" i="95"/>
  <c r="O128" i="95"/>
  <c r="AG128" i="95"/>
  <c r="J357" i="95"/>
  <c r="N357" i="95"/>
  <c r="R357" i="95"/>
  <c r="V357" i="95"/>
  <c r="Z357" i="95"/>
  <c r="AD357" i="95"/>
  <c r="AH357" i="95"/>
  <c r="AL357" i="95"/>
  <c r="AP357" i="95"/>
  <c r="M357" i="95"/>
  <c r="Y357" i="95"/>
  <c r="AK357" i="95"/>
  <c r="G357" i="95"/>
  <c r="K357" i="95"/>
  <c r="O357" i="95"/>
  <c r="S357" i="95"/>
  <c r="W357" i="95"/>
  <c r="AA357" i="95"/>
  <c r="AE357" i="95"/>
  <c r="AI357" i="95"/>
  <c r="AM357" i="95"/>
  <c r="AQ357" i="95"/>
  <c r="Q357" i="95"/>
  <c r="AG357" i="95"/>
  <c r="AS357" i="95"/>
  <c r="I357" i="95"/>
  <c r="L357" i="95"/>
  <c r="P357" i="95"/>
  <c r="T357" i="95"/>
  <c r="X357" i="95"/>
  <c r="AB357" i="95"/>
  <c r="AF357" i="95"/>
  <c r="AJ357" i="95"/>
  <c r="AN357" i="95"/>
  <c r="AR357" i="95"/>
  <c r="H357" i="95"/>
  <c r="U357" i="95"/>
  <c r="AC357" i="95"/>
  <c r="AO357" i="95"/>
  <c r="AT357" i="95"/>
  <c r="AV358" i="94"/>
  <c r="D585" i="95"/>
  <c r="B585" i="95" s="1"/>
  <c r="AU585" i="95" s="1"/>
  <c r="AE204" i="95"/>
  <c r="O204" i="95"/>
  <c r="AN204" i="95"/>
  <c r="R204" i="95"/>
  <c r="AL204" i="95"/>
  <c r="Q204" i="95"/>
  <c r="T204" i="95"/>
  <c r="P204" i="95"/>
  <c r="AA204" i="95"/>
  <c r="K204" i="95"/>
  <c r="AH204" i="95"/>
  <c r="M204" i="95"/>
  <c r="AG204" i="95"/>
  <c r="L204" i="95"/>
  <c r="I204" i="95"/>
  <c r="AJ204" i="95"/>
  <c r="AF204" i="95"/>
  <c r="AI204" i="95"/>
  <c r="AM204" i="95"/>
  <c r="W204" i="95"/>
  <c r="G204" i="95"/>
  <c r="AC204" i="95"/>
  <c r="H204" i="95"/>
  <c r="AB204" i="95"/>
  <c r="AK204" i="95"/>
  <c r="Y204" i="95"/>
  <c r="U204" i="95"/>
  <c r="S204" i="95"/>
  <c r="X204" i="95"/>
  <c r="V204" i="95"/>
  <c r="AD204" i="95"/>
  <c r="Z204" i="95"/>
  <c r="N204" i="95"/>
  <c r="J204" i="95"/>
  <c r="AS663" i="95"/>
  <c r="AC663" i="95"/>
  <c r="M663" i="95"/>
  <c r="AE663" i="95"/>
  <c r="J663" i="95"/>
  <c r="W663" i="95"/>
  <c r="AI663" i="95"/>
  <c r="G663" i="95"/>
  <c r="AH663" i="95"/>
  <c r="AF663" i="95"/>
  <c r="AO663" i="95"/>
  <c r="Y663" i="95"/>
  <c r="I663" i="95"/>
  <c r="Z663" i="95"/>
  <c r="AR663" i="95"/>
  <c r="P663" i="95"/>
  <c r="AB663" i="95"/>
  <c r="AM663" i="95"/>
  <c r="S663" i="95"/>
  <c r="AA663" i="95"/>
  <c r="AK663" i="95"/>
  <c r="U663" i="95"/>
  <c r="AP663" i="95"/>
  <c r="T663" i="95"/>
  <c r="AL663" i="95"/>
  <c r="H663" i="95"/>
  <c r="V663" i="95"/>
  <c r="X663" i="95"/>
  <c r="AN663" i="95"/>
  <c r="R663" i="95"/>
  <c r="AG663" i="95"/>
  <c r="Q663" i="95"/>
  <c r="AJ663" i="95"/>
  <c r="O663" i="95"/>
  <c r="AD663" i="95"/>
  <c r="AQ663" i="95"/>
  <c r="N663" i="95"/>
  <c r="K663" i="95"/>
  <c r="L663" i="95"/>
  <c r="D281" i="95"/>
  <c r="AA54" i="95"/>
  <c r="K54" i="95"/>
  <c r="AF54" i="95"/>
  <c r="J54" i="95"/>
  <c r="L54" i="95"/>
  <c r="AD54" i="95"/>
  <c r="I54" i="95"/>
  <c r="AH54" i="95"/>
  <c r="M54" i="95"/>
  <c r="Q54" i="95"/>
  <c r="D205" i="95"/>
  <c r="O54" i="95"/>
  <c r="V54" i="95"/>
  <c r="R54" i="95"/>
  <c r="D434" i="95"/>
  <c r="B434" i="95" s="1"/>
  <c r="AM54" i="95"/>
  <c r="W54" i="95"/>
  <c r="G54" i="95"/>
  <c r="Z54" i="95"/>
  <c r="D55" i="95"/>
  <c r="Y54" i="95"/>
  <c r="D129" i="95"/>
  <c r="AC54" i="95"/>
  <c r="H54" i="95"/>
  <c r="D664" i="95"/>
  <c r="B664" i="95" s="1"/>
  <c r="AK54" i="95"/>
  <c r="N54" i="95"/>
  <c r="AB54" i="95"/>
  <c r="D358" i="95"/>
  <c r="AI54" i="95"/>
  <c r="S54" i="95"/>
  <c r="U54" i="95"/>
  <c r="AG54" i="95"/>
  <c r="T54" i="95"/>
  <c r="X54" i="95"/>
  <c r="AL54" i="95"/>
  <c r="AE54" i="95"/>
  <c r="P54" i="95"/>
  <c r="AJ54" i="95"/>
  <c r="AN54" i="95"/>
  <c r="AV346" i="95"/>
  <c r="AV330" i="95"/>
  <c r="AV356" i="95"/>
  <c r="AV335" i="95"/>
  <c r="AV352" i="95"/>
  <c r="AV323" i="95"/>
  <c r="AV349" i="95"/>
  <c r="AV321" i="95"/>
  <c r="AV327" i="95"/>
  <c r="AV353" i="95"/>
  <c r="AW9" i="95"/>
  <c r="AW280" i="95" s="1"/>
  <c r="AV342" i="95"/>
  <c r="AV326" i="95"/>
  <c r="AV351" i="95"/>
  <c r="AV329" i="95"/>
  <c r="AV344" i="95"/>
  <c r="AV316" i="95"/>
  <c r="AV343" i="95"/>
  <c r="AV355" i="95"/>
  <c r="AV320" i="95"/>
  <c r="AV339" i="95"/>
  <c r="AV333" i="95"/>
  <c r="AV350" i="95"/>
  <c r="AV334" i="95"/>
  <c r="AV340" i="95"/>
  <c r="AV319" i="95"/>
  <c r="AV328" i="95"/>
  <c r="AV7" i="95"/>
  <c r="AV317" i="95"/>
  <c r="AV354" i="95"/>
  <c r="AV338" i="95"/>
  <c r="AV322" i="95"/>
  <c r="AV345" i="95"/>
  <c r="AV324" i="95"/>
  <c r="AV337" i="95"/>
  <c r="AV336" i="95"/>
  <c r="AV348" i="95"/>
  <c r="AV332" i="95"/>
  <c r="AV347" i="95"/>
  <c r="AV318" i="95"/>
  <c r="AV331" i="95"/>
  <c r="AV341" i="95"/>
  <c r="AV325" i="95"/>
  <c r="AU489" i="95"/>
  <c r="AU473" i="95"/>
  <c r="AU500" i="95"/>
  <c r="AU484" i="95"/>
  <c r="AU468" i="95"/>
  <c r="AU498" i="95"/>
  <c r="AU482" i="95"/>
  <c r="AU499" i="95"/>
  <c r="AU483" i="95"/>
  <c r="AU493" i="95"/>
  <c r="AU477" i="95"/>
  <c r="AU471" i="95"/>
  <c r="AU501" i="95"/>
  <c r="AU485" i="95"/>
  <c r="AU469" i="95"/>
  <c r="AU496" i="95"/>
  <c r="AU480" i="95"/>
  <c r="AU433" i="95"/>
  <c r="AU494" i="95"/>
  <c r="AU478" i="95"/>
  <c r="AU495" i="95"/>
  <c r="AU479" i="95"/>
  <c r="AU486" i="95"/>
  <c r="AU487" i="95"/>
  <c r="AU663" i="95"/>
  <c r="AU497" i="95"/>
  <c r="AU481" i="95"/>
  <c r="AU492" i="95"/>
  <c r="AU476" i="95"/>
  <c r="AU503" i="95"/>
  <c r="AU490" i="95"/>
  <c r="AU474" i="95"/>
  <c r="AU491" i="95"/>
  <c r="AU475" i="95"/>
  <c r="AU488" i="95"/>
  <c r="AU472" i="95"/>
  <c r="AU502" i="95"/>
  <c r="AU470" i="95"/>
  <c r="G585" i="94"/>
  <c r="H585" i="94"/>
  <c r="I585" i="94"/>
  <c r="J585" i="94"/>
  <c r="K585" i="94"/>
  <c r="L585" i="94"/>
  <c r="M585" i="94"/>
  <c r="N585" i="94"/>
  <c r="O585" i="94"/>
  <c r="P585" i="94"/>
  <c r="Q585" i="94"/>
  <c r="R585" i="94"/>
  <c r="S585" i="94"/>
  <c r="T585" i="94"/>
  <c r="U585" i="94"/>
  <c r="V585" i="94"/>
  <c r="W585" i="94"/>
  <c r="X585" i="94"/>
  <c r="Y585" i="94"/>
  <c r="Z585" i="94"/>
  <c r="AA585" i="94"/>
  <c r="AB585" i="94"/>
  <c r="AC585" i="94"/>
  <c r="AD585" i="94"/>
  <c r="AE585" i="94"/>
  <c r="AF585" i="94"/>
  <c r="AG585" i="94"/>
  <c r="AH585" i="94"/>
  <c r="AI585" i="94"/>
  <c r="AJ585" i="94"/>
  <c r="AK585" i="94"/>
  <c r="AL585" i="94"/>
  <c r="AM585" i="94"/>
  <c r="AN585" i="94"/>
  <c r="AO585" i="94"/>
  <c r="AP585" i="94"/>
  <c r="AQ585" i="94"/>
  <c r="AR585" i="94"/>
  <c r="AS585" i="94"/>
  <c r="AT585" i="94"/>
  <c r="D665" i="94"/>
  <c r="B665" i="94" s="1"/>
  <c r="D435" i="94"/>
  <c r="B435" i="94" s="1"/>
  <c r="AV435" i="94" s="1"/>
  <c r="D359" i="94"/>
  <c r="D206" i="94"/>
  <c r="D130" i="94"/>
  <c r="D56" i="94"/>
  <c r="AN55" i="94"/>
  <c r="AJ55" i="94"/>
  <c r="AF55" i="94"/>
  <c r="AB55" i="94"/>
  <c r="X55" i="94"/>
  <c r="T55" i="94"/>
  <c r="P55" i="94"/>
  <c r="L55" i="94"/>
  <c r="H55" i="94"/>
  <c r="D282" i="94"/>
  <c r="AL55" i="94"/>
  <c r="AH55" i="94"/>
  <c r="AD55" i="94"/>
  <c r="Z55" i="94"/>
  <c r="V55" i="94"/>
  <c r="R55" i="94"/>
  <c r="N55" i="94"/>
  <c r="J55" i="94"/>
  <c r="AK55" i="94"/>
  <c r="AC55" i="94"/>
  <c r="U55" i="94"/>
  <c r="M55" i="94"/>
  <c r="W55" i="94"/>
  <c r="AI55" i="94"/>
  <c r="AA55" i="94"/>
  <c r="S55" i="94"/>
  <c r="K55" i="94"/>
  <c r="AM55" i="94"/>
  <c r="G55" i="94"/>
  <c r="AG55" i="94"/>
  <c r="Y55" i="94"/>
  <c r="Q55" i="94"/>
  <c r="I55" i="94"/>
  <c r="AE55" i="94"/>
  <c r="O55" i="94"/>
  <c r="AK281" i="94"/>
  <c r="AG281" i="94"/>
  <c r="AC281" i="94"/>
  <c r="Y281" i="94"/>
  <c r="U281" i="94"/>
  <c r="Q281" i="94"/>
  <c r="M281" i="94"/>
  <c r="I281" i="94"/>
  <c r="AN281" i="94"/>
  <c r="AJ281" i="94"/>
  <c r="AF281" i="94"/>
  <c r="AB281" i="94"/>
  <c r="X281" i="94"/>
  <c r="T281" i="94"/>
  <c r="P281" i="94"/>
  <c r="L281" i="94"/>
  <c r="H281" i="94"/>
  <c r="AM281" i="94"/>
  <c r="AI281" i="94"/>
  <c r="AE281" i="94"/>
  <c r="AA281" i="94"/>
  <c r="W281" i="94"/>
  <c r="S281" i="94"/>
  <c r="O281" i="94"/>
  <c r="K281" i="94"/>
  <c r="G281" i="94"/>
  <c r="AD281" i="94"/>
  <c r="N281" i="94"/>
  <c r="Z281" i="94"/>
  <c r="J281" i="94"/>
  <c r="AL281" i="94"/>
  <c r="V281" i="94"/>
  <c r="AH281" i="94"/>
  <c r="R281" i="94"/>
  <c r="D510" i="94"/>
  <c r="AL129" i="94"/>
  <c r="AH129" i="94"/>
  <c r="AD129" i="94"/>
  <c r="Z129" i="94"/>
  <c r="V129" i="94"/>
  <c r="R129" i="94"/>
  <c r="N129" i="94"/>
  <c r="J129" i="94"/>
  <c r="AK129" i="94"/>
  <c r="AG129" i="94"/>
  <c r="AC129" i="94"/>
  <c r="Y129" i="94"/>
  <c r="U129" i="94"/>
  <c r="Q129" i="94"/>
  <c r="M129" i="94"/>
  <c r="I129" i="94"/>
  <c r="AN129" i="94"/>
  <c r="AJ129" i="94"/>
  <c r="AF129" i="94"/>
  <c r="AB129" i="94"/>
  <c r="X129" i="94"/>
  <c r="T129" i="94"/>
  <c r="P129" i="94"/>
  <c r="L129" i="94"/>
  <c r="H129" i="94"/>
  <c r="AI129" i="94"/>
  <c r="S129" i="94"/>
  <c r="AE129" i="94"/>
  <c r="O129" i="94"/>
  <c r="AA129" i="94"/>
  <c r="K129" i="94"/>
  <c r="AM129" i="94"/>
  <c r="W129" i="94"/>
  <c r="G129" i="94"/>
  <c r="AU664" i="94"/>
  <c r="AQ664" i="94"/>
  <c r="AM664" i="94"/>
  <c r="AI664" i="94"/>
  <c r="AE664" i="94"/>
  <c r="AA664" i="94"/>
  <c r="W664" i="94"/>
  <c r="S664" i="94"/>
  <c r="O664" i="94"/>
  <c r="K664" i="94"/>
  <c r="G664" i="94"/>
  <c r="AT664" i="94"/>
  <c r="AP664" i="94"/>
  <c r="AL664" i="94"/>
  <c r="AH664" i="94"/>
  <c r="AD664" i="94"/>
  <c r="Z664" i="94"/>
  <c r="V664" i="94"/>
  <c r="R664" i="94"/>
  <c r="N664" i="94"/>
  <c r="J664" i="94"/>
  <c r="AS664" i="94"/>
  <c r="AO664" i="94"/>
  <c r="AK664" i="94"/>
  <c r="AG664" i="94"/>
  <c r="AC664" i="94"/>
  <c r="Y664" i="94"/>
  <c r="U664" i="94"/>
  <c r="Q664" i="94"/>
  <c r="M664" i="94"/>
  <c r="I664" i="94"/>
  <c r="AN664" i="94"/>
  <c r="X664" i="94"/>
  <c r="H664" i="94"/>
  <c r="AJ664" i="94"/>
  <c r="T664" i="94"/>
  <c r="AV664" i="94"/>
  <c r="AF664" i="94"/>
  <c r="P664" i="94"/>
  <c r="AR664" i="94"/>
  <c r="AB664" i="94"/>
  <c r="L664" i="94"/>
  <c r="AU585" i="94"/>
  <c r="D586" i="94"/>
  <c r="B586" i="94" s="1"/>
  <c r="AV586" i="94" s="1"/>
  <c r="AL205" i="94"/>
  <c r="AH205" i="94"/>
  <c r="AD205" i="94"/>
  <c r="Z205" i="94"/>
  <c r="V205" i="94"/>
  <c r="R205" i="94"/>
  <c r="N205" i="94"/>
  <c r="J205" i="94"/>
  <c r="AN205" i="94"/>
  <c r="AJ205" i="94"/>
  <c r="AF205" i="94"/>
  <c r="AB205" i="94"/>
  <c r="X205" i="94"/>
  <c r="T205" i="94"/>
  <c r="P205" i="94"/>
  <c r="L205" i="94"/>
  <c r="H205" i="94"/>
  <c r="AM205" i="94"/>
  <c r="AE205" i="94"/>
  <c r="W205" i="94"/>
  <c r="O205" i="94"/>
  <c r="G205" i="94"/>
  <c r="AK205" i="94"/>
  <c r="AC205" i="94"/>
  <c r="U205" i="94"/>
  <c r="M205" i="94"/>
  <c r="AI205" i="94"/>
  <c r="AA205" i="94"/>
  <c r="S205" i="94"/>
  <c r="K205" i="94"/>
  <c r="Q205" i="94"/>
  <c r="I205" i="94"/>
  <c r="AG205" i="94"/>
  <c r="Y205" i="94"/>
  <c r="G358" i="94"/>
  <c r="H358" i="94"/>
  <c r="I358" i="94"/>
  <c r="J358" i="94"/>
  <c r="K358" i="94"/>
  <c r="L358" i="94"/>
  <c r="M358" i="94"/>
  <c r="N358" i="94"/>
  <c r="O358" i="94"/>
  <c r="P358" i="94"/>
  <c r="Q358" i="94"/>
  <c r="R358" i="94"/>
  <c r="S358" i="94"/>
  <c r="T358" i="94"/>
  <c r="U358" i="94"/>
  <c r="V358" i="94"/>
  <c r="W358" i="94"/>
  <c r="X358" i="94"/>
  <c r="Y358" i="94"/>
  <c r="Z358" i="94"/>
  <c r="AA358" i="94"/>
  <c r="AB358" i="94"/>
  <c r="AC358" i="94"/>
  <c r="AD358" i="94"/>
  <c r="AE358" i="94"/>
  <c r="AF358" i="94"/>
  <c r="AG358" i="94"/>
  <c r="AH358" i="94"/>
  <c r="AI358" i="94"/>
  <c r="AJ358" i="94"/>
  <c r="AK358" i="94"/>
  <c r="AL358" i="94"/>
  <c r="AM358" i="94"/>
  <c r="AN358" i="94"/>
  <c r="AO358" i="94"/>
  <c r="AP358" i="94"/>
  <c r="AQ358" i="94"/>
  <c r="AR358" i="94"/>
  <c r="AS358" i="94"/>
  <c r="AT358" i="94"/>
  <c r="AU358" i="94"/>
  <c r="AW356" i="94"/>
  <c r="AW352" i="94"/>
  <c r="AW348" i="94"/>
  <c r="AW344" i="94"/>
  <c r="AW340" i="94"/>
  <c r="AW355" i="94"/>
  <c r="AW354" i="94"/>
  <c r="AW350" i="94"/>
  <c r="AW346" i="94"/>
  <c r="AW342" i="94"/>
  <c r="AW338" i="94"/>
  <c r="AW334" i="94"/>
  <c r="AW330" i="94"/>
  <c r="AW326" i="94"/>
  <c r="AW322" i="94"/>
  <c r="AW318" i="94"/>
  <c r="AW357" i="94"/>
  <c r="AW351" i="94"/>
  <c r="AW343" i="94"/>
  <c r="AW337" i="94"/>
  <c r="AW332" i="94"/>
  <c r="AW327" i="94"/>
  <c r="AW321" i="94"/>
  <c r="AW316" i="94"/>
  <c r="AW349" i="94"/>
  <c r="AW341" i="94"/>
  <c r="AW336" i="94"/>
  <c r="AW331" i="94"/>
  <c r="AW325" i="94"/>
  <c r="AW320" i="94"/>
  <c r="AW347" i="94"/>
  <c r="AW335" i="94"/>
  <c r="AW329" i="94"/>
  <c r="AW324" i="94"/>
  <c r="AW319" i="94"/>
  <c r="AW333" i="94"/>
  <c r="AW328" i="94"/>
  <c r="AW353" i="94"/>
  <c r="AW323" i="94"/>
  <c r="AW345" i="94"/>
  <c r="AW317" i="94"/>
  <c r="AX9" i="94"/>
  <c r="AX129" i="94" s="1"/>
  <c r="AW7" i="94"/>
  <c r="AW339" i="94"/>
  <c r="G434" i="94"/>
  <c r="H434" i="94"/>
  <c r="I434" i="94"/>
  <c r="J434" i="94"/>
  <c r="K434" i="94"/>
  <c r="L434" i="94"/>
  <c r="M434" i="94"/>
  <c r="N434" i="94"/>
  <c r="O434" i="94"/>
  <c r="P434" i="94"/>
  <c r="Q434" i="94"/>
  <c r="R434" i="94"/>
  <c r="S434" i="94"/>
  <c r="T434" i="94"/>
  <c r="U434" i="94"/>
  <c r="V434" i="94"/>
  <c r="W434" i="94"/>
  <c r="X434" i="94"/>
  <c r="Y434" i="94"/>
  <c r="Z434" i="94"/>
  <c r="AA434" i="94"/>
  <c r="AB434" i="94"/>
  <c r="AC434" i="94"/>
  <c r="AD434" i="94"/>
  <c r="AE434" i="94"/>
  <c r="AF434" i="94"/>
  <c r="AG434" i="94"/>
  <c r="AH434" i="94"/>
  <c r="AI434" i="94"/>
  <c r="AJ434" i="94"/>
  <c r="AK434" i="94"/>
  <c r="AL434" i="94"/>
  <c r="AM434" i="94"/>
  <c r="AN434" i="94"/>
  <c r="AO434" i="94"/>
  <c r="AP434" i="94"/>
  <c r="AQ434" i="94"/>
  <c r="AR434" i="94"/>
  <c r="AS434" i="94"/>
  <c r="AT434" i="94"/>
  <c r="AV503" i="94"/>
  <c r="AV499" i="94"/>
  <c r="AV495" i="94"/>
  <c r="AV491" i="94"/>
  <c r="AV487" i="94"/>
  <c r="AV483" i="94"/>
  <c r="AV479" i="94"/>
  <c r="AV475" i="94"/>
  <c r="AV471" i="94"/>
  <c r="AV498" i="94"/>
  <c r="AV494" i="94"/>
  <c r="AV490" i="94"/>
  <c r="AV486" i="94"/>
  <c r="AV482" i="94"/>
  <c r="AV478" i="94"/>
  <c r="AV474" i="94"/>
  <c r="AV470" i="94"/>
  <c r="AV501" i="94"/>
  <c r="AV497" i="94"/>
  <c r="AV493" i="94"/>
  <c r="AV489" i="94"/>
  <c r="AV485" i="94"/>
  <c r="AV481" i="94"/>
  <c r="AV477" i="94"/>
  <c r="AV473" i="94"/>
  <c r="AV469" i="94"/>
  <c r="AV434" i="94"/>
  <c r="AV500" i="94"/>
  <c r="AV496" i="94"/>
  <c r="AV492" i="94"/>
  <c r="AV488" i="94"/>
  <c r="AV484" i="94"/>
  <c r="AV480" i="94"/>
  <c r="AV476" i="94"/>
  <c r="AV472" i="94"/>
  <c r="AV468" i="94"/>
  <c r="AV502" i="94"/>
  <c r="AN152" i="91"/>
  <c r="AO5" i="92"/>
  <c r="AR151" i="91"/>
  <c r="AS4" i="92"/>
  <c r="AX205" i="94" l="1"/>
  <c r="AX281" i="94"/>
  <c r="AR282" i="94"/>
  <c r="AV282" i="94"/>
  <c r="AO282" i="94"/>
  <c r="AT282" i="94"/>
  <c r="AP282" i="94"/>
  <c r="AU282" i="94"/>
  <c r="AQ282" i="94"/>
  <c r="AW282" i="94"/>
  <c r="AS282" i="94"/>
  <c r="AX282" i="94"/>
  <c r="AQ206" i="94"/>
  <c r="AU206" i="94"/>
  <c r="AS206" i="94"/>
  <c r="AX206" i="94"/>
  <c r="AO206" i="94"/>
  <c r="AT206" i="94"/>
  <c r="AP206" i="94"/>
  <c r="AR206" i="94"/>
  <c r="AV206" i="94"/>
  <c r="AW206" i="94"/>
  <c r="AR56" i="94"/>
  <c r="AV56" i="94"/>
  <c r="AS56" i="94"/>
  <c r="AX56" i="94"/>
  <c r="AO56" i="94"/>
  <c r="AU56" i="94"/>
  <c r="AT56" i="94"/>
  <c r="AP56" i="94"/>
  <c r="AQ56" i="94"/>
  <c r="AW56" i="94"/>
  <c r="AQ130" i="94"/>
  <c r="AU130" i="94"/>
  <c r="AS130" i="94"/>
  <c r="AX130" i="94"/>
  <c r="AR130" i="94"/>
  <c r="AT130" i="94"/>
  <c r="AO130" i="94"/>
  <c r="AP130" i="94"/>
  <c r="AV130" i="94"/>
  <c r="AW130" i="94"/>
  <c r="AX163" i="94"/>
  <c r="AX87" i="94"/>
  <c r="AX239" i="94"/>
  <c r="AX88" i="94"/>
  <c r="AX240" i="94"/>
  <c r="AX164" i="94"/>
  <c r="AX241" i="94"/>
  <c r="AX89" i="94"/>
  <c r="AX165" i="94"/>
  <c r="AX166" i="94"/>
  <c r="AX242" i="94"/>
  <c r="AX90" i="94"/>
  <c r="AX243" i="94"/>
  <c r="AX167" i="94"/>
  <c r="AX91" i="94"/>
  <c r="AX244" i="94"/>
  <c r="AX92" i="94"/>
  <c r="AX168" i="94"/>
  <c r="AX169" i="94"/>
  <c r="AX170" i="94"/>
  <c r="AX245" i="94"/>
  <c r="AX93" i="94"/>
  <c r="AX171" i="94"/>
  <c r="AX94" i="94"/>
  <c r="AX247" i="94"/>
  <c r="AX246" i="94"/>
  <c r="AX95" i="94"/>
  <c r="AX248" i="94"/>
  <c r="AX172" i="94"/>
  <c r="AX96" i="94"/>
  <c r="AX97" i="94"/>
  <c r="AX173" i="94"/>
  <c r="AX249" i="94"/>
  <c r="AX98" i="94"/>
  <c r="AX174" i="94"/>
  <c r="AX250" i="94"/>
  <c r="AX251" i="94"/>
  <c r="AX175" i="94"/>
  <c r="AX99" i="94"/>
  <c r="AX252" i="94"/>
  <c r="AX176" i="94"/>
  <c r="AX100" i="94"/>
  <c r="AX101" i="94"/>
  <c r="AX253" i="94"/>
  <c r="AX177" i="94"/>
  <c r="AX178" i="94"/>
  <c r="AX102" i="94"/>
  <c r="AX254" i="94"/>
  <c r="AX255" i="94"/>
  <c r="AX179" i="94"/>
  <c r="AX103" i="94"/>
  <c r="AX256" i="94"/>
  <c r="AX180" i="94"/>
  <c r="AX104" i="94"/>
  <c r="AX181" i="94"/>
  <c r="AX105" i="94"/>
  <c r="AX257" i="94"/>
  <c r="AX258" i="94"/>
  <c r="AX106" i="94"/>
  <c r="AX182" i="94"/>
  <c r="AX183" i="94"/>
  <c r="AX107" i="94"/>
  <c r="AX259" i="94"/>
  <c r="AX260" i="94"/>
  <c r="AX184" i="94"/>
  <c r="AX108" i="94"/>
  <c r="AX261" i="94"/>
  <c r="AX109" i="94"/>
  <c r="AX185" i="94"/>
  <c r="AX110" i="94"/>
  <c r="AX262" i="94"/>
  <c r="AX186" i="94"/>
  <c r="AX263" i="94"/>
  <c r="AX187" i="94"/>
  <c r="AX111" i="94"/>
  <c r="AX264" i="94"/>
  <c r="AX112" i="94"/>
  <c r="AX188" i="94"/>
  <c r="AX189" i="94"/>
  <c r="AX113" i="94"/>
  <c r="AX265" i="94"/>
  <c r="AX266" i="94"/>
  <c r="AX114" i="94"/>
  <c r="AX190" i="94"/>
  <c r="AX115" i="94"/>
  <c r="AX191" i="94"/>
  <c r="AX267" i="94"/>
  <c r="AX268" i="94"/>
  <c r="AX192" i="94"/>
  <c r="AX116" i="94"/>
  <c r="AX117" i="94"/>
  <c r="AX269" i="94"/>
  <c r="AX193" i="94"/>
  <c r="AX118" i="94"/>
  <c r="AX270" i="94"/>
  <c r="AX194" i="94"/>
  <c r="AX195" i="94"/>
  <c r="AX271" i="94"/>
  <c r="AX119" i="94"/>
  <c r="AX272" i="94"/>
  <c r="AX196" i="94"/>
  <c r="AX120" i="94"/>
  <c r="AX273" i="94"/>
  <c r="AX197" i="94"/>
  <c r="AX121" i="94"/>
  <c r="AX274" i="94"/>
  <c r="AX198" i="94"/>
  <c r="AX122" i="94"/>
  <c r="AX275" i="94"/>
  <c r="AX123" i="94"/>
  <c r="AX199" i="94"/>
  <c r="AX124" i="94"/>
  <c r="AX276" i="94"/>
  <c r="AX200" i="94"/>
  <c r="AX125" i="94"/>
  <c r="AX277" i="94"/>
  <c r="AX201" i="94"/>
  <c r="AX278" i="94"/>
  <c r="AX202" i="94"/>
  <c r="AX126" i="94"/>
  <c r="AX203" i="94"/>
  <c r="AX279" i="94"/>
  <c r="AX127" i="94"/>
  <c r="AX128" i="94"/>
  <c r="AX280" i="94"/>
  <c r="AX204" i="94"/>
  <c r="AW204" i="95"/>
  <c r="AP129" i="95"/>
  <c r="AT129" i="95"/>
  <c r="AQ129" i="95"/>
  <c r="AU129" i="95"/>
  <c r="AR129" i="95"/>
  <c r="AS129" i="95"/>
  <c r="AV129" i="95"/>
  <c r="AO129" i="95"/>
  <c r="AW129" i="95"/>
  <c r="AW163" i="95"/>
  <c r="AW239" i="95"/>
  <c r="AW87" i="95"/>
  <c r="AW164" i="95"/>
  <c r="AW240" i="95"/>
  <c r="AW88" i="95"/>
  <c r="AW89" i="95"/>
  <c r="AW241" i="95"/>
  <c r="AW165" i="95"/>
  <c r="AW90" i="95"/>
  <c r="AW242" i="95"/>
  <c r="AW166" i="95"/>
  <c r="AW167" i="95"/>
  <c r="AW243" i="95"/>
  <c r="AW91" i="95"/>
  <c r="AW92" i="95"/>
  <c r="AW168" i="95"/>
  <c r="AW244" i="95"/>
  <c r="AW245" i="95"/>
  <c r="AW169" i="95"/>
  <c r="AW93" i="95"/>
  <c r="AW246" i="95"/>
  <c r="AW170" i="95"/>
  <c r="AW94" i="95"/>
  <c r="AW171" i="95"/>
  <c r="AW247" i="95"/>
  <c r="AW95" i="95"/>
  <c r="AW96" i="95"/>
  <c r="AW248" i="95"/>
  <c r="AW172" i="95"/>
  <c r="AW249" i="95"/>
  <c r="AW173" i="95"/>
  <c r="AW97" i="95"/>
  <c r="AW174" i="95"/>
  <c r="AW250" i="95"/>
  <c r="AW98" i="95"/>
  <c r="AW251" i="95"/>
  <c r="AW99" i="95"/>
  <c r="AW175" i="95"/>
  <c r="AW100" i="95"/>
  <c r="AW176" i="95"/>
  <c r="AW252" i="95"/>
  <c r="AW253" i="95"/>
  <c r="AW177" i="95"/>
  <c r="AW101" i="95"/>
  <c r="AW102" i="95"/>
  <c r="AW178" i="95"/>
  <c r="AW254" i="95"/>
  <c r="AW179" i="95"/>
  <c r="AW255" i="95"/>
  <c r="AW103" i="95"/>
  <c r="AW256" i="95"/>
  <c r="AW104" i="95"/>
  <c r="AW180" i="95"/>
  <c r="AW181" i="95"/>
  <c r="AW257" i="95"/>
  <c r="AW105" i="95"/>
  <c r="AW258" i="95"/>
  <c r="AW106" i="95"/>
  <c r="AW182" i="95"/>
  <c r="AW259" i="95"/>
  <c r="AW183" i="95"/>
  <c r="AW107" i="95"/>
  <c r="AW260" i="95"/>
  <c r="AW108" i="95"/>
  <c r="AW184" i="95"/>
  <c r="AW185" i="95"/>
  <c r="AW261" i="95"/>
  <c r="AW109" i="95"/>
  <c r="AW262" i="95"/>
  <c r="AW186" i="95"/>
  <c r="AW110" i="95"/>
  <c r="AW111" i="95"/>
  <c r="AW263" i="95"/>
  <c r="AW187" i="95"/>
  <c r="AW112" i="95"/>
  <c r="AW264" i="95"/>
  <c r="AW188" i="95"/>
  <c r="AW189" i="95"/>
  <c r="AW113" i="95"/>
  <c r="AW265" i="95"/>
  <c r="AW266" i="95"/>
  <c r="AW190" i="95"/>
  <c r="AW114" i="95"/>
  <c r="AW267" i="95"/>
  <c r="AW115" i="95"/>
  <c r="AW191" i="95"/>
  <c r="AW192" i="95"/>
  <c r="AW116" i="95"/>
  <c r="AW268" i="95"/>
  <c r="AW269" i="95"/>
  <c r="AW193" i="95"/>
  <c r="AW117" i="95"/>
  <c r="AW118" i="95"/>
  <c r="AW194" i="95"/>
  <c r="AW270" i="95"/>
  <c r="AW195" i="95"/>
  <c r="AW119" i="95"/>
  <c r="AW271" i="95"/>
  <c r="AW120" i="95"/>
  <c r="AW196" i="95"/>
  <c r="AW272" i="95"/>
  <c r="AW197" i="95"/>
  <c r="AW273" i="95"/>
  <c r="AW121" i="95"/>
  <c r="AW122" i="95"/>
  <c r="AW198" i="95"/>
  <c r="AW274" i="95"/>
  <c r="AW275" i="95"/>
  <c r="AW123" i="95"/>
  <c r="AW199" i="95"/>
  <c r="AW200" i="95"/>
  <c r="AW276" i="95"/>
  <c r="AW124" i="95"/>
  <c r="AW125" i="95"/>
  <c r="AW277" i="95"/>
  <c r="AW201" i="95"/>
  <c r="AW278" i="95"/>
  <c r="AW126" i="95"/>
  <c r="AW202" i="95"/>
  <c r="AW203" i="95"/>
  <c r="AW127" i="95"/>
  <c r="AW279" i="95"/>
  <c r="AQ205" i="95"/>
  <c r="AU205" i="95"/>
  <c r="AR205" i="95"/>
  <c r="AV205" i="95"/>
  <c r="AS205" i="95"/>
  <c r="AW205" i="95"/>
  <c r="AT205" i="95"/>
  <c r="AO205" i="95"/>
  <c r="AP205" i="95"/>
  <c r="AO55" i="95"/>
  <c r="AS55" i="95"/>
  <c r="AW55" i="95"/>
  <c r="AR55" i="95"/>
  <c r="AV55" i="95"/>
  <c r="AT55" i="95"/>
  <c r="AU55" i="95"/>
  <c r="AP55" i="95"/>
  <c r="AQ55" i="95"/>
  <c r="AP281" i="95"/>
  <c r="AT281" i="95"/>
  <c r="AV281" i="95"/>
  <c r="AQ281" i="95"/>
  <c r="AU281" i="95"/>
  <c r="AR281" i="95"/>
  <c r="AS281" i="95"/>
  <c r="AO281" i="95"/>
  <c r="AW281" i="95"/>
  <c r="AW128" i="95"/>
  <c r="AY936" i="94"/>
  <c r="AY932" i="94"/>
  <c r="AY933" i="94"/>
  <c r="AY907" i="94"/>
  <c r="AY908" i="94"/>
  <c r="AY883" i="94"/>
  <c r="AY857" i="94"/>
  <c r="AY911" i="94"/>
  <c r="AY882" i="94"/>
  <c r="AY858" i="94"/>
  <c r="AY886" i="94"/>
  <c r="AY833" i="94"/>
  <c r="AY807" i="94"/>
  <c r="AY832" i="94"/>
  <c r="AY836" i="94"/>
  <c r="AY808" i="94"/>
  <c r="AX810" i="94"/>
  <c r="AY861" i="94"/>
  <c r="AX835" i="94"/>
  <c r="AY782" i="94"/>
  <c r="AY811" i="94"/>
  <c r="AY758" i="94"/>
  <c r="AX760" i="94"/>
  <c r="AY783" i="94"/>
  <c r="AY786" i="94"/>
  <c r="AY757" i="94"/>
  <c r="AX785" i="94"/>
  <c r="AY761" i="94"/>
  <c r="AY733" i="94"/>
  <c r="AY732" i="94"/>
  <c r="AY736" i="94"/>
  <c r="AX735" i="94"/>
  <c r="AX933" i="95"/>
  <c r="AX936" i="95"/>
  <c r="AX908" i="95"/>
  <c r="AX932" i="95"/>
  <c r="AX886" i="95"/>
  <c r="AX882" i="95"/>
  <c r="AX911" i="95"/>
  <c r="AX907" i="95"/>
  <c r="AX883" i="95"/>
  <c r="AX861" i="95"/>
  <c r="AX858" i="95"/>
  <c r="AX833" i="95"/>
  <c r="AX836" i="95"/>
  <c r="AX832" i="95"/>
  <c r="AX857" i="95"/>
  <c r="AX807" i="95"/>
  <c r="AW835" i="95"/>
  <c r="AX811" i="95"/>
  <c r="AX808" i="95"/>
  <c r="AX783" i="95"/>
  <c r="AX786" i="95"/>
  <c r="AX758" i="95"/>
  <c r="AW760" i="95"/>
  <c r="AW810" i="95"/>
  <c r="AX782" i="95"/>
  <c r="AW785" i="95"/>
  <c r="AX736" i="95"/>
  <c r="AX733" i="95"/>
  <c r="AW735" i="95"/>
  <c r="AX732" i="95"/>
  <c r="AX761" i="95"/>
  <c r="AX757" i="95"/>
  <c r="AX966" i="94"/>
  <c r="AX962" i="94"/>
  <c r="AW963" i="95"/>
  <c r="AX963" i="94"/>
  <c r="AW962" i="95"/>
  <c r="AW966" i="95"/>
  <c r="AY707" i="94"/>
  <c r="AX710" i="94"/>
  <c r="AY711" i="94"/>
  <c r="AY708" i="94"/>
  <c r="AX711" i="95"/>
  <c r="AW710" i="95"/>
  <c r="AX708" i="95"/>
  <c r="AX707" i="95"/>
  <c r="AN56" i="94"/>
  <c r="AU664" i="95"/>
  <c r="J508" i="95"/>
  <c r="R509" i="94"/>
  <c r="Z509" i="94"/>
  <c r="AP509" i="94"/>
  <c r="J509" i="94"/>
  <c r="AH509" i="94"/>
  <c r="AO509" i="94"/>
  <c r="Q509" i="94"/>
  <c r="AS509" i="94"/>
  <c r="AK509" i="94"/>
  <c r="AC509" i="94"/>
  <c r="U509" i="94"/>
  <c r="M509" i="94"/>
  <c r="AG509" i="94"/>
  <c r="Y509" i="94"/>
  <c r="I509" i="94"/>
  <c r="AT509" i="94"/>
  <c r="AL509" i="94"/>
  <c r="AD509" i="94"/>
  <c r="V509" i="94"/>
  <c r="N509" i="94"/>
  <c r="Q508" i="95"/>
  <c r="AI508" i="95"/>
  <c r="AB508" i="95"/>
  <c r="AP508" i="95"/>
  <c r="X508" i="95"/>
  <c r="AL508" i="95"/>
  <c r="M508" i="95"/>
  <c r="AR508" i="95"/>
  <c r="L508" i="95"/>
  <c r="S508" i="95"/>
  <c r="Z508" i="95"/>
  <c r="AG508" i="95"/>
  <c r="AE508" i="95"/>
  <c r="AS508" i="95"/>
  <c r="AN508" i="95"/>
  <c r="I508" i="95"/>
  <c r="O508" i="95"/>
  <c r="V508" i="95"/>
  <c r="AC508" i="95"/>
  <c r="AJ508" i="95"/>
  <c r="T508" i="95"/>
  <c r="AQ508" i="95"/>
  <c r="AA508" i="95"/>
  <c r="K508" i="95"/>
  <c r="AH508" i="95"/>
  <c r="R508" i="95"/>
  <c r="AO508" i="95"/>
  <c r="Y508" i="95"/>
  <c r="H508" i="95"/>
  <c r="AF508" i="95"/>
  <c r="P508" i="95"/>
  <c r="AM508" i="95"/>
  <c r="W508" i="95"/>
  <c r="G508" i="95"/>
  <c r="AD508" i="95"/>
  <c r="N508" i="95"/>
  <c r="AK508" i="95"/>
  <c r="U508" i="95"/>
  <c r="AR509" i="94"/>
  <c r="AN509" i="94"/>
  <c r="AJ509" i="94"/>
  <c r="AF509" i="94"/>
  <c r="AB509" i="94"/>
  <c r="X509" i="94"/>
  <c r="T509" i="94"/>
  <c r="P509" i="94"/>
  <c r="L509" i="94"/>
  <c r="H509" i="94"/>
  <c r="AQ509" i="94"/>
  <c r="AM509" i="94"/>
  <c r="AI509" i="94"/>
  <c r="AE509" i="94"/>
  <c r="AA509" i="94"/>
  <c r="W509" i="94"/>
  <c r="S509" i="94"/>
  <c r="O509" i="94"/>
  <c r="K509" i="94"/>
  <c r="G509" i="94"/>
  <c r="B510" i="94"/>
  <c r="AV510" i="94" s="1"/>
  <c r="F48" i="90"/>
  <c r="B509" i="95"/>
  <c r="AU509" i="95" s="1"/>
  <c r="J47" i="90"/>
  <c r="AJ129" i="95"/>
  <c r="T129" i="95"/>
  <c r="W129" i="95"/>
  <c r="Q129" i="95"/>
  <c r="AK129" i="95"/>
  <c r="I129" i="95"/>
  <c r="U129" i="95"/>
  <c r="AG129" i="95"/>
  <c r="AF129" i="95"/>
  <c r="P129" i="95"/>
  <c r="AM129" i="95"/>
  <c r="R129" i="95"/>
  <c r="AL129" i="95"/>
  <c r="J129" i="95"/>
  <c r="AD129" i="95"/>
  <c r="N129" i="95"/>
  <c r="Z129" i="95"/>
  <c r="AN129" i="95"/>
  <c r="X129" i="95"/>
  <c r="H129" i="95"/>
  <c r="AC129" i="95"/>
  <c r="G129" i="95"/>
  <c r="Y129" i="95"/>
  <c r="O129" i="95"/>
  <c r="AA129" i="95"/>
  <c r="K129" i="95"/>
  <c r="AB129" i="95"/>
  <c r="AE129" i="95"/>
  <c r="L129" i="95"/>
  <c r="D510" i="95"/>
  <c r="S129" i="95"/>
  <c r="AH129" i="95"/>
  <c r="V129" i="95"/>
  <c r="M129" i="95"/>
  <c r="AI129" i="95"/>
  <c r="J358" i="95"/>
  <c r="N358" i="95"/>
  <c r="R358" i="95"/>
  <c r="V358" i="95"/>
  <c r="Z358" i="95"/>
  <c r="AD358" i="95"/>
  <c r="AH358" i="95"/>
  <c r="AL358" i="95"/>
  <c r="AP358" i="95"/>
  <c r="AT358" i="95"/>
  <c r="G358" i="95"/>
  <c r="K358" i="95"/>
  <c r="O358" i="95"/>
  <c r="S358" i="95"/>
  <c r="W358" i="95"/>
  <c r="AA358" i="95"/>
  <c r="AE358" i="95"/>
  <c r="AI358" i="95"/>
  <c r="AM358" i="95"/>
  <c r="AQ358" i="95"/>
  <c r="I358" i="95"/>
  <c r="M358" i="95"/>
  <c r="Q358" i="95"/>
  <c r="U358" i="95"/>
  <c r="Y358" i="95"/>
  <c r="AC358" i="95"/>
  <c r="AG358" i="95"/>
  <c r="AK358" i="95"/>
  <c r="AO358" i="95"/>
  <c r="AS358" i="95"/>
  <c r="H358" i="95"/>
  <c r="X358" i="95"/>
  <c r="AN358" i="95"/>
  <c r="L358" i="95"/>
  <c r="AB358" i="95"/>
  <c r="AR358" i="95"/>
  <c r="P358" i="95"/>
  <c r="AF358" i="95"/>
  <c r="T358" i="95"/>
  <c r="AJ358" i="95"/>
  <c r="AU358" i="95"/>
  <c r="AF664" i="95"/>
  <c r="P664" i="95"/>
  <c r="AO664" i="95"/>
  <c r="S664" i="95"/>
  <c r="AK664" i="95"/>
  <c r="G664" i="95"/>
  <c r="U664" i="95"/>
  <c r="Q664" i="95"/>
  <c r="AG664" i="95"/>
  <c r="J664" i="95"/>
  <c r="AR664" i="95"/>
  <c r="AB664" i="95"/>
  <c r="L664" i="95"/>
  <c r="AI664" i="95"/>
  <c r="N664" i="95"/>
  <c r="AC664" i="95"/>
  <c r="AP664" i="95"/>
  <c r="M664" i="95"/>
  <c r="AM664" i="95"/>
  <c r="W664" i="95"/>
  <c r="AJ664" i="95"/>
  <c r="T664" i="95"/>
  <c r="AT664" i="95"/>
  <c r="Y664" i="95"/>
  <c r="AQ664" i="95"/>
  <c r="O664" i="95"/>
  <c r="AA664" i="95"/>
  <c r="AE664" i="95"/>
  <c r="K664" i="95"/>
  <c r="R664" i="95"/>
  <c r="H664" i="95"/>
  <c r="AH664" i="95"/>
  <c r="AD664" i="95"/>
  <c r="AS664" i="95"/>
  <c r="AN664" i="95"/>
  <c r="I664" i="95"/>
  <c r="Z664" i="95"/>
  <c r="X664" i="95"/>
  <c r="V664" i="95"/>
  <c r="AL664" i="95"/>
  <c r="G585" i="95"/>
  <c r="K585" i="95"/>
  <c r="O585" i="95"/>
  <c r="S585" i="95"/>
  <c r="W585" i="95"/>
  <c r="AA585" i="95"/>
  <c r="AE585" i="95"/>
  <c r="AI585" i="95"/>
  <c r="AM585" i="95"/>
  <c r="AQ585" i="95"/>
  <c r="J585" i="95"/>
  <c r="P585" i="95"/>
  <c r="U585" i="95"/>
  <c r="Z585" i="95"/>
  <c r="AF585" i="95"/>
  <c r="AK585" i="95"/>
  <c r="AP585" i="95"/>
  <c r="L585" i="95"/>
  <c r="Q585" i="95"/>
  <c r="V585" i="95"/>
  <c r="AB585" i="95"/>
  <c r="AG585" i="95"/>
  <c r="AL585" i="95"/>
  <c r="AR585" i="95"/>
  <c r="H585" i="95"/>
  <c r="M585" i="95"/>
  <c r="R585" i="95"/>
  <c r="X585" i="95"/>
  <c r="AC585" i="95"/>
  <c r="AH585" i="95"/>
  <c r="AN585" i="95"/>
  <c r="AS585" i="95"/>
  <c r="I585" i="95"/>
  <c r="N585" i="95"/>
  <c r="T585" i="95"/>
  <c r="Y585" i="95"/>
  <c r="AD585" i="95"/>
  <c r="AJ585" i="95"/>
  <c r="AO585" i="95"/>
  <c r="AT585" i="95"/>
  <c r="G434" i="95"/>
  <c r="K434" i="95"/>
  <c r="O434" i="95"/>
  <c r="S434" i="95"/>
  <c r="W434" i="95"/>
  <c r="AA434" i="95"/>
  <c r="AE434" i="95"/>
  <c r="AI434" i="95"/>
  <c r="AM434" i="95"/>
  <c r="AQ434" i="95"/>
  <c r="H434" i="95"/>
  <c r="L434" i="95"/>
  <c r="P434" i="95"/>
  <c r="T434" i="95"/>
  <c r="X434" i="95"/>
  <c r="AB434" i="95"/>
  <c r="AF434" i="95"/>
  <c r="AJ434" i="95"/>
  <c r="AN434" i="95"/>
  <c r="AR434" i="95"/>
  <c r="J434" i="95"/>
  <c r="N434" i="95"/>
  <c r="R434" i="95"/>
  <c r="V434" i="95"/>
  <c r="Z434" i="95"/>
  <c r="AD434" i="95"/>
  <c r="AH434" i="95"/>
  <c r="AL434" i="95"/>
  <c r="AP434" i="95"/>
  <c r="Q434" i="95"/>
  <c r="AG434" i="95"/>
  <c r="U434" i="95"/>
  <c r="AK434" i="95"/>
  <c r="I434" i="95"/>
  <c r="Y434" i="95"/>
  <c r="AO434" i="95"/>
  <c r="M434" i="95"/>
  <c r="AC434" i="95"/>
  <c r="AS434" i="95"/>
  <c r="AT434" i="95"/>
  <c r="AE205" i="95"/>
  <c r="O205" i="95"/>
  <c r="AN205" i="95"/>
  <c r="R205" i="95"/>
  <c r="AL205" i="95"/>
  <c r="Q205" i="95"/>
  <c r="T205" i="95"/>
  <c r="P205" i="95"/>
  <c r="N205" i="95"/>
  <c r="J205" i="95"/>
  <c r="AA205" i="95"/>
  <c r="K205" i="95"/>
  <c r="AH205" i="95"/>
  <c r="M205" i="95"/>
  <c r="AG205" i="95"/>
  <c r="L205" i="95"/>
  <c r="I205" i="95"/>
  <c r="D586" i="95"/>
  <c r="B586" i="95" s="1"/>
  <c r="AV586" i="95" s="1"/>
  <c r="AI205" i="95"/>
  <c r="S205" i="95"/>
  <c r="X205" i="95"/>
  <c r="V205" i="95"/>
  <c r="AD205" i="95"/>
  <c r="Z205" i="95"/>
  <c r="Y205" i="95"/>
  <c r="U205" i="95"/>
  <c r="AM205" i="95"/>
  <c r="H205" i="95"/>
  <c r="AJ205" i="95"/>
  <c r="W205" i="95"/>
  <c r="AB205" i="95"/>
  <c r="AF205" i="95"/>
  <c r="G205" i="95"/>
  <c r="AC205" i="95"/>
  <c r="AK205" i="95"/>
  <c r="AH281" i="95"/>
  <c r="R281" i="95"/>
  <c r="AK281" i="95"/>
  <c r="P281" i="95"/>
  <c r="AJ281" i="95"/>
  <c r="O281" i="95"/>
  <c r="S281" i="95"/>
  <c r="Q281" i="95"/>
  <c r="X281" i="95"/>
  <c r="W281" i="95"/>
  <c r="AD281" i="95"/>
  <c r="N281" i="95"/>
  <c r="AF281" i="95"/>
  <c r="K281" i="95"/>
  <c r="AE281" i="95"/>
  <c r="I281" i="95"/>
  <c r="H281" i="95"/>
  <c r="G281" i="95"/>
  <c r="M281" i="95"/>
  <c r="L281" i="95"/>
  <c r="AL281" i="95"/>
  <c r="V281" i="95"/>
  <c r="U281" i="95"/>
  <c r="T281" i="95"/>
  <c r="AC281" i="95"/>
  <c r="AB281" i="95"/>
  <c r="AI281" i="95"/>
  <c r="AG281" i="95"/>
  <c r="AA281" i="95"/>
  <c r="AM281" i="95"/>
  <c r="Z281" i="95"/>
  <c r="Y281" i="95"/>
  <c r="J281" i="95"/>
  <c r="AN281" i="95"/>
  <c r="AW359" i="94"/>
  <c r="AV358" i="95"/>
  <c r="D359" i="95"/>
  <c r="AN55" i="95"/>
  <c r="X55" i="95"/>
  <c r="H55" i="95"/>
  <c r="AA55" i="95"/>
  <c r="Z55" i="95"/>
  <c r="D130" i="95"/>
  <c r="AD55" i="95"/>
  <c r="I55" i="95"/>
  <c r="G55" i="95"/>
  <c r="D665" i="95"/>
  <c r="B665" i="95" s="1"/>
  <c r="D206" i="95"/>
  <c r="AJ55" i="95"/>
  <c r="T55" i="95"/>
  <c r="V55" i="95"/>
  <c r="AH55" i="95"/>
  <c r="U55" i="95"/>
  <c r="Y55" i="95"/>
  <c r="AM55" i="95"/>
  <c r="D282" i="95"/>
  <c r="AB55" i="95"/>
  <c r="L55" i="95"/>
  <c r="AG55" i="95"/>
  <c r="K55" i="95"/>
  <c r="M55" i="95"/>
  <c r="AE55" i="95"/>
  <c r="J55" i="95"/>
  <c r="AI55" i="95"/>
  <c r="N55" i="95"/>
  <c r="R55" i="95"/>
  <c r="D435" i="95"/>
  <c r="B435" i="95" s="1"/>
  <c r="AV435" i="95" s="1"/>
  <c r="AL55" i="95"/>
  <c r="O55" i="95"/>
  <c r="D56" i="95"/>
  <c r="Q55" i="95"/>
  <c r="AF55" i="95"/>
  <c r="W55" i="95"/>
  <c r="S55" i="95"/>
  <c r="P55" i="95"/>
  <c r="AK55" i="95"/>
  <c r="AC55" i="95"/>
  <c r="AU434" i="95"/>
  <c r="AV664" i="95"/>
  <c r="AV492" i="95"/>
  <c r="AV476" i="95"/>
  <c r="AV499" i="95"/>
  <c r="AV483" i="95"/>
  <c r="AV489" i="95"/>
  <c r="AV473" i="95"/>
  <c r="AV502" i="95"/>
  <c r="AV486" i="95"/>
  <c r="AV470" i="95"/>
  <c r="AV484" i="95"/>
  <c r="AV468" i="95"/>
  <c r="AV491" i="95"/>
  <c r="AV497" i="95"/>
  <c r="AV481" i="95"/>
  <c r="AV494" i="95"/>
  <c r="AV478" i="95"/>
  <c r="AV488" i="95"/>
  <c r="AV472" i="95"/>
  <c r="AV495" i="95"/>
  <c r="AV479" i="95"/>
  <c r="AV501" i="95"/>
  <c r="AV485" i="95"/>
  <c r="AV469" i="95"/>
  <c r="AV498" i="95"/>
  <c r="AV482" i="95"/>
  <c r="AV434" i="95"/>
  <c r="AV500" i="95"/>
  <c r="AV475" i="95"/>
  <c r="AV496" i="95"/>
  <c r="AV480" i="95"/>
  <c r="AV503" i="95"/>
  <c r="AV471" i="95"/>
  <c r="AV477" i="95"/>
  <c r="AV493" i="95"/>
  <c r="AV487" i="95"/>
  <c r="AV490" i="95"/>
  <c r="AV474" i="95"/>
  <c r="AW353" i="95"/>
  <c r="AW337" i="95"/>
  <c r="AW321" i="95"/>
  <c r="AW350" i="95"/>
  <c r="AW328" i="95"/>
  <c r="AW343" i="95"/>
  <c r="AW356" i="95"/>
  <c r="AW327" i="95"/>
  <c r="AW332" i="95"/>
  <c r="AW326" i="95"/>
  <c r="AW338" i="95"/>
  <c r="AW345" i="95"/>
  <c r="AW318" i="95"/>
  <c r="AW330" i="95"/>
  <c r="AX9" i="95"/>
  <c r="AX129" i="95" s="1"/>
  <c r="AW324" i="95"/>
  <c r="AW357" i="95"/>
  <c r="AW341" i="95"/>
  <c r="AW355" i="95"/>
  <c r="AW334" i="95"/>
  <c r="AW351" i="95"/>
  <c r="AW335" i="95"/>
  <c r="AW340" i="95"/>
  <c r="AW352" i="95"/>
  <c r="AW7" i="95"/>
  <c r="AW349" i="95"/>
  <c r="AW333" i="95"/>
  <c r="AW317" i="95"/>
  <c r="AW344" i="95"/>
  <c r="AW323" i="95"/>
  <c r="AW336" i="95"/>
  <c r="AW348" i="95"/>
  <c r="AW320" i="95"/>
  <c r="AW354" i="95"/>
  <c r="AW319" i="95"/>
  <c r="AW331" i="95"/>
  <c r="AW329" i="95"/>
  <c r="AW339" i="95"/>
  <c r="AW342" i="95"/>
  <c r="AW347" i="95"/>
  <c r="AW316" i="95"/>
  <c r="AW325" i="95"/>
  <c r="AW322" i="95"/>
  <c r="AW346" i="95"/>
  <c r="AX355" i="94"/>
  <c r="AX351" i="94"/>
  <c r="AX347" i="94"/>
  <c r="AX343" i="94"/>
  <c r="AX358" i="94"/>
  <c r="AX354" i="94"/>
  <c r="AX357" i="94"/>
  <c r="AX353" i="94"/>
  <c r="AX349" i="94"/>
  <c r="AX345" i="94"/>
  <c r="AX341" i="94"/>
  <c r="AX337" i="94"/>
  <c r="AX333" i="94"/>
  <c r="AX329" i="94"/>
  <c r="AX325" i="94"/>
  <c r="AX321" i="94"/>
  <c r="AX317" i="94"/>
  <c r="AX356" i="94"/>
  <c r="AX350" i="94"/>
  <c r="AX342" i="94"/>
  <c r="AX336" i="94"/>
  <c r="AX331" i="94"/>
  <c r="AX326" i="94"/>
  <c r="AX320" i="94"/>
  <c r="AX348" i="94"/>
  <c r="AX340" i="94"/>
  <c r="AX335" i="94"/>
  <c r="AX330" i="94"/>
  <c r="AX324" i="94"/>
  <c r="AX319" i="94"/>
  <c r="AX346" i="94"/>
  <c r="AX339" i="94"/>
  <c r="AX334" i="94"/>
  <c r="AX328" i="94"/>
  <c r="AX323" i="94"/>
  <c r="AX318" i="94"/>
  <c r="AX332" i="94"/>
  <c r="AX316" i="94"/>
  <c r="AX327" i="94"/>
  <c r="AX352" i="94"/>
  <c r="AX322" i="94"/>
  <c r="AX344" i="94"/>
  <c r="AY9" i="94"/>
  <c r="AX7" i="94"/>
  <c r="AX338" i="94"/>
  <c r="D511" i="94"/>
  <c r="AL130" i="94"/>
  <c r="AH130" i="94"/>
  <c r="AD130" i="94"/>
  <c r="Z130" i="94"/>
  <c r="V130" i="94"/>
  <c r="R130" i="94"/>
  <c r="N130" i="94"/>
  <c r="J130" i="94"/>
  <c r="AK130" i="94"/>
  <c r="AG130" i="94"/>
  <c r="AC130" i="94"/>
  <c r="Y130" i="94"/>
  <c r="U130" i="94"/>
  <c r="Q130" i="94"/>
  <c r="M130" i="94"/>
  <c r="I130" i="94"/>
  <c r="AN130" i="94"/>
  <c r="AJ130" i="94"/>
  <c r="AF130" i="94"/>
  <c r="AB130" i="94"/>
  <c r="X130" i="94"/>
  <c r="T130" i="94"/>
  <c r="P130" i="94"/>
  <c r="L130" i="94"/>
  <c r="H130" i="94"/>
  <c r="AI130" i="94"/>
  <c r="S130" i="94"/>
  <c r="AE130" i="94"/>
  <c r="O130" i="94"/>
  <c r="AA130" i="94"/>
  <c r="K130" i="94"/>
  <c r="AM130" i="94"/>
  <c r="W130" i="94"/>
  <c r="G130" i="94"/>
  <c r="AT665" i="94"/>
  <c r="AP665" i="94"/>
  <c r="AL665" i="94"/>
  <c r="AH665" i="94"/>
  <c r="AD665" i="94"/>
  <c r="Z665" i="94"/>
  <c r="V665" i="94"/>
  <c r="R665" i="94"/>
  <c r="N665" i="94"/>
  <c r="J665" i="94"/>
  <c r="AW665" i="94"/>
  <c r="AS665" i="94"/>
  <c r="AO665" i="94"/>
  <c r="AK665" i="94"/>
  <c r="AG665" i="94"/>
  <c r="AC665" i="94"/>
  <c r="Y665" i="94"/>
  <c r="U665" i="94"/>
  <c r="Q665" i="94"/>
  <c r="M665" i="94"/>
  <c r="I665" i="94"/>
  <c r="AV665" i="94"/>
  <c r="AR665" i="94"/>
  <c r="AN665" i="94"/>
  <c r="AJ665" i="94"/>
  <c r="AF665" i="94"/>
  <c r="AB665" i="94"/>
  <c r="X665" i="94"/>
  <c r="T665" i="94"/>
  <c r="P665" i="94"/>
  <c r="L665" i="94"/>
  <c r="H665" i="94"/>
  <c r="AM665" i="94"/>
  <c r="W665" i="94"/>
  <c r="G665" i="94"/>
  <c r="AI665" i="94"/>
  <c r="S665" i="94"/>
  <c r="AU665" i="94"/>
  <c r="AE665" i="94"/>
  <c r="O665" i="94"/>
  <c r="AQ665" i="94"/>
  <c r="AA665" i="94"/>
  <c r="K665" i="94"/>
  <c r="G586" i="94"/>
  <c r="H586" i="94"/>
  <c r="I586" i="94"/>
  <c r="J586" i="94"/>
  <c r="K586" i="94"/>
  <c r="L586" i="94"/>
  <c r="M586" i="94"/>
  <c r="N586" i="94"/>
  <c r="O586" i="94"/>
  <c r="P586" i="94"/>
  <c r="Q586" i="94"/>
  <c r="R586" i="94"/>
  <c r="S586" i="94"/>
  <c r="T586" i="94"/>
  <c r="U586" i="94"/>
  <c r="V586" i="94"/>
  <c r="W586" i="94"/>
  <c r="X586" i="94"/>
  <c r="Y586" i="94"/>
  <c r="Z586" i="94"/>
  <c r="AA586" i="94"/>
  <c r="AB586" i="94"/>
  <c r="AC586" i="94"/>
  <c r="AD586" i="94"/>
  <c r="AE586" i="94"/>
  <c r="AF586" i="94"/>
  <c r="AG586" i="94"/>
  <c r="AH586" i="94"/>
  <c r="AI586" i="94"/>
  <c r="AJ586" i="94"/>
  <c r="AK586" i="94"/>
  <c r="AL586" i="94"/>
  <c r="AM586" i="94"/>
  <c r="AN586" i="94"/>
  <c r="AO586" i="94"/>
  <c r="AP586" i="94"/>
  <c r="AQ586" i="94"/>
  <c r="AR586" i="94"/>
  <c r="AS586" i="94"/>
  <c r="AT586" i="94"/>
  <c r="AU586" i="94"/>
  <c r="D587" i="94"/>
  <c r="B587" i="94" s="1"/>
  <c r="AW587" i="94" s="1"/>
  <c r="AL206" i="94"/>
  <c r="AH206" i="94"/>
  <c r="AD206" i="94"/>
  <c r="Z206" i="94"/>
  <c r="V206" i="94"/>
  <c r="R206" i="94"/>
  <c r="N206" i="94"/>
  <c r="J206" i="94"/>
  <c r="AN206" i="94"/>
  <c r="AJ206" i="94"/>
  <c r="AF206" i="94"/>
  <c r="AB206" i="94"/>
  <c r="X206" i="94"/>
  <c r="T206" i="94"/>
  <c r="P206" i="94"/>
  <c r="L206" i="94"/>
  <c r="H206" i="94"/>
  <c r="AM206" i="94"/>
  <c r="AE206" i="94"/>
  <c r="W206" i="94"/>
  <c r="O206" i="94"/>
  <c r="G206" i="94"/>
  <c r="AK206" i="94"/>
  <c r="AC206" i="94"/>
  <c r="U206" i="94"/>
  <c r="M206" i="94"/>
  <c r="AI206" i="94"/>
  <c r="AA206" i="94"/>
  <c r="S206" i="94"/>
  <c r="K206" i="94"/>
  <c r="Q206" i="94"/>
  <c r="I206" i="94"/>
  <c r="AG206" i="94"/>
  <c r="Y206" i="94"/>
  <c r="G359" i="94"/>
  <c r="H359" i="94"/>
  <c r="I359" i="94"/>
  <c r="J359" i="94"/>
  <c r="K359" i="94"/>
  <c r="L359" i="94"/>
  <c r="M359" i="94"/>
  <c r="N359" i="94"/>
  <c r="O359" i="94"/>
  <c r="P359" i="94"/>
  <c r="Q359" i="94"/>
  <c r="R359" i="94"/>
  <c r="S359" i="94"/>
  <c r="T359" i="94"/>
  <c r="U359" i="94"/>
  <c r="V359" i="94"/>
  <c r="W359" i="94"/>
  <c r="X359" i="94"/>
  <c r="Y359" i="94"/>
  <c r="Z359" i="94"/>
  <c r="AA359" i="94"/>
  <c r="AB359" i="94"/>
  <c r="AC359" i="94"/>
  <c r="AD359" i="94"/>
  <c r="AE359" i="94"/>
  <c r="AF359" i="94"/>
  <c r="AG359" i="94"/>
  <c r="AH359" i="94"/>
  <c r="AI359" i="94"/>
  <c r="AJ359" i="94"/>
  <c r="AK359" i="94"/>
  <c r="AL359" i="94"/>
  <c r="AM359" i="94"/>
  <c r="AN359" i="94"/>
  <c r="AO359" i="94"/>
  <c r="AP359" i="94"/>
  <c r="AQ359" i="94"/>
  <c r="AR359" i="94"/>
  <c r="AS359" i="94"/>
  <c r="AT359" i="94"/>
  <c r="AU359" i="94"/>
  <c r="AV359" i="94"/>
  <c r="AW502" i="94"/>
  <c r="AW498" i="94"/>
  <c r="AW494" i="94"/>
  <c r="AW490" i="94"/>
  <c r="AW486" i="94"/>
  <c r="AW482" i="94"/>
  <c r="AW478" i="94"/>
  <c r="AW474" i="94"/>
  <c r="AW470" i="94"/>
  <c r="AW435" i="94"/>
  <c r="AW501" i="94"/>
  <c r="AW497" i="94"/>
  <c r="AW493" i="94"/>
  <c r="AW489" i="94"/>
  <c r="AW485" i="94"/>
  <c r="AW481" i="94"/>
  <c r="AW477" i="94"/>
  <c r="AW473" i="94"/>
  <c r="AW469" i="94"/>
  <c r="AW503" i="94"/>
  <c r="AW500" i="94"/>
  <c r="AW496" i="94"/>
  <c r="AW492" i="94"/>
  <c r="AW488" i="94"/>
  <c r="AW484" i="94"/>
  <c r="AW480" i="94"/>
  <c r="AW476" i="94"/>
  <c r="AW472" i="94"/>
  <c r="AW468" i="94"/>
  <c r="AW499" i="94"/>
  <c r="AW495" i="94"/>
  <c r="AW491" i="94"/>
  <c r="AW487" i="94"/>
  <c r="AW483" i="94"/>
  <c r="AW479" i="94"/>
  <c r="AW475" i="94"/>
  <c r="AW471" i="94"/>
  <c r="AK282" i="94"/>
  <c r="AG282" i="94"/>
  <c r="AC282" i="94"/>
  <c r="Y282" i="94"/>
  <c r="U282" i="94"/>
  <c r="Q282" i="94"/>
  <c r="M282" i="94"/>
  <c r="I282" i="94"/>
  <c r="AN282" i="94"/>
  <c r="AJ282" i="94"/>
  <c r="AF282" i="94"/>
  <c r="AB282" i="94"/>
  <c r="X282" i="94"/>
  <c r="T282" i="94"/>
  <c r="P282" i="94"/>
  <c r="L282" i="94"/>
  <c r="H282" i="94"/>
  <c r="AM282" i="94"/>
  <c r="AI282" i="94"/>
  <c r="AE282" i="94"/>
  <c r="AA282" i="94"/>
  <c r="W282" i="94"/>
  <c r="S282" i="94"/>
  <c r="O282" i="94"/>
  <c r="K282" i="94"/>
  <c r="G282" i="94"/>
  <c r="AD282" i="94"/>
  <c r="N282" i="94"/>
  <c r="Z282" i="94"/>
  <c r="J282" i="94"/>
  <c r="AL282" i="94"/>
  <c r="V282" i="94"/>
  <c r="AH282" i="94"/>
  <c r="R282" i="94"/>
  <c r="D666" i="94"/>
  <c r="B666" i="94" s="1"/>
  <c r="D360" i="94"/>
  <c r="D436" i="94"/>
  <c r="B436" i="94" s="1"/>
  <c r="AW436" i="94" s="1"/>
  <c r="D207" i="94"/>
  <c r="D131" i="94"/>
  <c r="AK56" i="94"/>
  <c r="AG56" i="94"/>
  <c r="AC56" i="94"/>
  <c r="Y56" i="94"/>
  <c r="U56" i="94"/>
  <c r="Q56" i="94"/>
  <c r="M56" i="94"/>
  <c r="I56" i="94"/>
  <c r="D283" i="94"/>
  <c r="AM56" i="94"/>
  <c r="AI56" i="94"/>
  <c r="AE56" i="94"/>
  <c r="AA56" i="94"/>
  <c r="W56" i="94"/>
  <c r="S56" i="94"/>
  <c r="O56" i="94"/>
  <c r="K56" i="94"/>
  <c r="G56" i="94"/>
  <c r="AL56" i="94"/>
  <c r="AD56" i="94"/>
  <c r="V56" i="94"/>
  <c r="N56" i="94"/>
  <c r="AF56" i="94"/>
  <c r="H56" i="94"/>
  <c r="D57" i="94"/>
  <c r="AJ56" i="94"/>
  <c r="AB56" i="94"/>
  <c r="T56" i="94"/>
  <c r="L56" i="94"/>
  <c r="P56" i="94"/>
  <c r="AH56" i="94"/>
  <c r="Z56" i="94"/>
  <c r="R56" i="94"/>
  <c r="J56" i="94"/>
  <c r="X56" i="94"/>
  <c r="G435" i="94"/>
  <c r="H435" i="94"/>
  <c r="I435" i="94"/>
  <c r="J435" i="94"/>
  <c r="K435" i="94"/>
  <c r="L435" i="94"/>
  <c r="M435" i="94"/>
  <c r="N435" i="94"/>
  <c r="O435" i="94"/>
  <c r="P435" i="94"/>
  <c r="Q435" i="94"/>
  <c r="R435" i="94"/>
  <c r="S435" i="94"/>
  <c r="T435" i="94"/>
  <c r="U435" i="94"/>
  <c r="V435" i="94"/>
  <c r="W435" i="94"/>
  <c r="X435" i="94"/>
  <c r="Y435" i="94"/>
  <c r="Z435" i="94"/>
  <c r="AA435" i="94"/>
  <c r="AB435" i="94"/>
  <c r="AC435" i="94"/>
  <c r="AD435" i="94"/>
  <c r="AE435" i="94"/>
  <c r="AF435" i="94"/>
  <c r="AG435" i="94"/>
  <c r="AH435" i="94"/>
  <c r="AI435" i="94"/>
  <c r="AJ435" i="94"/>
  <c r="AK435" i="94"/>
  <c r="AL435" i="94"/>
  <c r="AM435" i="94"/>
  <c r="AN435" i="94"/>
  <c r="AO435" i="94"/>
  <c r="AP435" i="94"/>
  <c r="AQ435" i="94"/>
  <c r="AR435" i="94"/>
  <c r="AS435" i="94"/>
  <c r="AT435" i="94"/>
  <c r="AU435" i="94"/>
  <c r="AO152" i="91"/>
  <c r="AP5" i="92"/>
  <c r="AT4" i="92"/>
  <c r="AS151" i="91"/>
  <c r="AX205" i="95" l="1"/>
  <c r="AY239" i="94"/>
  <c r="AY87" i="94"/>
  <c r="AY163" i="94"/>
  <c r="AY88" i="94"/>
  <c r="AY240" i="94"/>
  <c r="AY164" i="94"/>
  <c r="AY89" i="94"/>
  <c r="AY241" i="94"/>
  <c r="AY165" i="94"/>
  <c r="AY166" i="94"/>
  <c r="AY242" i="94"/>
  <c r="AY90" i="94"/>
  <c r="AY167" i="94"/>
  <c r="AY91" i="94"/>
  <c r="AY243" i="94"/>
  <c r="AY169" i="94"/>
  <c r="AY92" i="94"/>
  <c r="AY168" i="94"/>
  <c r="AY244" i="94"/>
  <c r="AY245" i="94"/>
  <c r="AY93" i="94"/>
  <c r="AY170" i="94"/>
  <c r="AY246" i="94"/>
  <c r="AY247" i="94"/>
  <c r="AY94" i="94"/>
  <c r="AY171" i="94"/>
  <c r="AY96" i="94"/>
  <c r="AY172" i="94"/>
  <c r="AY248" i="94"/>
  <c r="AY95" i="94"/>
  <c r="AY97" i="94"/>
  <c r="AY249" i="94"/>
  <c r="AY173" i="94"/>
  <c r="AY250" i="94"/>
  <c r="AY98" i="94"/>
  <c r="AY174" i="94"/>
  <c r="AY175" i="94"/>
  <c r="AY99" i="94"/>
  <c r="AY251" i="94"/>
  <c r="AY252" i="94"/>
  <c r="AY176" i="94"/>
  <c r="AY100" i="94"/>
  <c r="AY253" i="94"/>
  <c r="AY177" i="94"/>
  <c r="AY101" i="94"/>
  <c r="AY102" i="94"/>
  <c r="AY254" i="94"/>
  <c r="AY178" i="94"/>
  <c r="AY255" i="94"/>
  <c r="AY179" i="94"/>
  <c r="AY103" i="94"/>
  <c r="AY256" i="94"/>
  <c r="AY180" i="94"/>
  <c r="AY104" i="94"/>
  <c r="AY181" i="94"/>
  <c r="AY105" i="94"/>
  <c r="AY257" i="94"/>
  <c r="AY258" i="94"/>
  <c r="AY106" i="94"/>
  <c r="AY182" i="94"/>
  <c r="AY259" i="94"/>
  <c r="AY183" i="94"/>
  <c r="AY107" i="94"/>
  <c r="AY260" i="94"/>
  <c r="AY184" i="94"/>
  <c r="AY108" i="94"/>
  <c r="AY109" i="94"/>
  <c r="AY261" i="94"/>
  <c r="AY185" i="94"/>
  <c r="AY186" i="94"/>
  <c r="AY110" i="94"/>
  <c r="AY262" i="94"/>
  <c r="AY263" i="94"/>
  <c r="AY187" i="94"/>
  <c r="AY111" i="94"/>
  <c r="AY188" i="94"/>
  <c r="AY264" i="94"/>
  <c r="AY112" i="94"/>
  <c r="AY265" i="94"/>
  <c r="AY113" i="94"/>
  <c r="AY189" i="94"/>
  <c r="AY114" i="94"/>
  <c r="AY266" i="94"/>
  <c r="AY190" i="94"/>
  <c r="AY191" i="94"/>
  <c r="AY115" i="94"/>
  <c r="AY267" i="94"/>
  <c r="AY268" i="94"/>
  <c r="AY192" i="94"/>
  <c r="AY116" i="94"/>
  <c r="AY269" i="94"/>
  <c r="AY117" i="94"/>
  <c r="AY193" i="94"/>
  <c r="AY270" i="94"/>
  <c r="AY194" i="94"/>
  <c r="AY118" i="94"/>
  <c r="AY119" i="94"/>
  <c r="AY195" i="94"/>
  <c r="AY271" i="94"/>
  <c r="AY272" i="94"/>
  <c r="AY120" i="94"/>
  <c r="AY196" i="94"/>
  <c r="AY121" i="94"/>
  <c r="AY197" i="94"/>
  <c r="AY273" i="94"/>
  <c r="AY122" i="94"/>
  <c r="AY198" i="94"/>
  <c r="AY274" i="94"/>
  <c r="AY123" i="94"/>
  <c r="AY275" i="94"/>
  <c r="AY199" i="94"/>
  <c r="AY124" i="94"/>
  <c r="AY200" i="94"/>
  <c r="AY276" i="94"/>
  <c r="AY201" i="94"/>
  <c r="AY277" i="94"/>
  <c r="AY125" i="94"/>
  <c r="AY202" i="94"/>
  <c r="AY278" i="94"/>
  <c r="AY126" i="94"/>
  <c r="AY203" i="94"/>
  <c r="AY279" i="94"/>
  <c r="AY127" i="94"/>
  <c r="AY204" i="94"/>
  <c r="AY280" i="94"/>
  <c r="AY128" i="94"/>
  <c r="AY129" i="94"/>
  <c r="AY281" i="94"/>
  <c r="AY205" i="94"/>
  <c r="AY130" i="94"/>
  <c r="AY282" i="94"/>
  <c r="AP57" i="94"/>
  <c r="AT57" i="94"/>
  <c r="AX57" i="94"/>
  <c r="AS57" i="94"/>
  <c r="AY57" i="94"/>
  <c r="AR57" i="94"/>
  <c r="AU57" i="94"/>
  <c r="AO57" i="94"/>
  <c r="AQ57" i="94"/>
  <c r="AV57" i="94"/>
  <c r="AW57" i="94"/>
  <c r="AO131" i="94"/>
  <c r="AS131" i="94"/>
  <c r="AW131" i="94"/>
  <c r="AR131" i="94"/>
  <c r="AX131" i="94"/>
  <c r="AP131" i="94"/>
  <c r="AV131" i="94"/>
  <c r="AQ131" i="94"/>
  <c r="AY131" i="94"/>
  <c r="AT131" i="94"/>
  <c r="AU131" i="94"/>
  <c r="AP283" i="94"/>
  <c r="AT283" i="94"/>
  <c r="AX283" i="94"/>
  <c r="AS283" i="94"/>
  <c r="AY283" i="94"/>
  <c r="AO283" i="94"/>
  <c r="AU283" i="94"/>
  <c r="AQ283" i="94"/>
  <c r="AV283" i="94"/>
  <c r="AR283" i="94"/>
  <c r="AW283" i="94"/>
  <c r="AO207" i="94"/>
  <c r="AS207" i="94"/>
  <c r="AW207" i="94"/>
  <c r="AR207" i="94"/>
  <c r="AX207" i="94"/>
  <c r="AT207" i="94"/>
  <c r="AY207" i="94"/>
  <c r="AU207" i="94"/>
  <c r="AV207" i="94"/>
  <c r="AP207" i="94"/>
  <c r="AQ207" i="94"/>
  <c r="AY206" i="94"/>
  <c r="AR282" i="95"/>
  <c r="AV282" i="95"/>
  <c r="AT282" i="95"/>
  <c r="AO282" i="95"/>
  <c r="AS282" i="95"/>
  <c r="AW282" i="95"/>
  <c r="AP282" i="95"/>
  <c r="AX282" i="95"/>
  <c r="AQ282" i="95"/>
  <c r="AU282" i="95"/>
  <c r="AX87" i="95"/>
  <c r="AX239" i="95"/>
  <c r="AX163" i="95"/>
  <c r="AX88" i="95"/>
  <c r="AX164" i="95"/>
  <c r="AX240" i="95"/>
  <c r="AX89" i="95"/>
  <c r="AX165" i="95"/>
  <c r="AX241" i="95"/>
  <c r="AX166" i="95"/>
  <c r="AX90" i="95"/>
  <c r="AX242" i="95"/>
  <c r="AX91" i="95"/>
  <c r="AX243" i="95"/>
  <c r="AX167" i="95"/>
  <c r="AX92" i="95"/>
  <c r="AX244" i="95"/>
  <c r="AX168" i="95"/>
  <c r="AX93" i="95"/>
  <c r="AX169" i="95"/>
  <c r="AX245" i="95"/>
  <c r="AX246" i="95"/>
  <c r="AX94" i="95"/>
  <c r="AX170" i="95"/>
  <c r="AX171" i="95"/>
  <c r="AX95" i="95"/>
  <c r="AX247" i="95"/>
  <c r="AX248" i="95"/>
  <c r="AX172" i="95"/>
  <c r="AX96" i="95"/>
  <c r="AX249" i="95"/>
  <c r="AX97" i="95"/>
  <c r="AX173" i="95"/>
  <c r="AX250" i="95"/>
  <c r="AX174" i="95"/>
  <c r="AX98" i="95"/>
  <c r="AX251" i="95"/>
  <c r="AX175" i="95"/>
  <c r="AX99" i="95"/>
  <c r="AX176" i="95"/>
  <c r="AX252" i="95"/>
  <c r="AX100" i="95"/>
  <c r="AX177" i="95"/>
  <c r="AX253" i="95"/>
  <c r="AX101" i="95"/>
  <c r="AX254" i="95"/>
  <c r="AX178" i="95"/>
  <c r="AX102" i="95"/>
  <c r="AX103" i="95"/>
  <c r="AX255" i="95"/>
  <c r="AX179" i="95"/>
  <c r="AX104" i="95"/>
  <c r="AX180" i="95"/>
  <c r="AX256" i="95"/>
  <c r="AX257" i="95"/>
  <c r="AX105" i="95"/>
  <c r="AX181" i="95"/>
  <c r="AX182" i="95"/>
  <c r="AX106" i="95"/>
  <c r="AX258" i="95"/>
  <c r="AX183" i="95"/>
  <c r="AX259" i="95"/>
  <c r="AX107" i="95"/>
  <c r="AX184" i="95"/>
  <c r="AX108" i="95"/>
  <c r="AX260" i="95"/>
  <c r="AX109" i="95"/>
  <c r="AX185" i="95"/>
  <c r="AX261" i="95"/>
  <c r="AX110" i="95"/>
  <c r="AX262" i="95"/>
  <c r="AX186" i="95"/>
  <c r="AX111" i="95"/>
  <c r="AX263" i="95"/>
  <c r="AX187" i="95"/>
  <c r="AX188" i="95"/>
  <c r="AX112" i="95"/>
  <c r="AX264" i="95"/>
  <c r="AX113" i="95"/>
  <c r="AX265" i="95"/>
  <c r="AX189" i="95"/>
  <c r="AX114" i="95"/>
  <c r="AX190" i="95"/>
  <c r="AX266" i="95"/>
  <c r="AX115" i="95"/>
  <c r="AX191" i="95"/>
  <c r="AX267" i="95"/>
  <c r="AX192" i="95"/>
  <c r="AX268" i="95"/>
  <c r="AX116" i="95"/>
  <c r="AX193" i="95"/>
  <c r="AX269" i="95"/>
  <c r="AX117" i="95"/>
  <c r="AX118" i="95"/>
  <c r="AX270" i="95"/>
  <c r="AX194" i="95"/>
  <c r="AX271" i="95"/>
  <c r="AX195" i="95"/>
  <c r="AX119" i="95"/>
  <c r="AX272" i="95"/>
  <c r="AX196" i="95"/>
  <c r="AX120" i="95"/>
  <c r="AX273" i="95"/>
  <c r="AX197" i="95"/>
  <c r="AX121" i="95"/>
  <c r="AX274" i="95"/>
  <c r="AX198" i="95"/>
  <c r="AX122" i="95"/>
  <c r="AX123" i="95"/>
  <c r="AX199" i="95"/>
  <c r="AX275" i="95"/>
  <c r="AX124" i="95"/>
  <c r="AX276" i="95"/>
  <c r="AX200" i="95"/>
  <c r="AX125" i="95"/>
  <c r="AX201" i="95"/>
  <c r="AX277" i="95"/>
  <c r="AX202" i="95"/>
  <c r="AX278" i="95"/>
  <c r="AX126" i="95"/>
  <c r="AX279" i="95"/>
  <c r="AX203" i="95"/>
  <c r="AX127" i="95"/>
  <c r="AX280" i="95"/>
  <c r="AX128" i="95"/>
  <c r="AX204" i="95"/>
  <c r="AR130" i="95"/>
  <c r="AV130" i="95"/>
  <c r="AO130" i="95"/>
  <c r="AS130" i="95"/>
  <c r="AW130" i="95"/>
  <c r="AT130" i="95"/>
  <c r="AU130" i="95"/>
  <c r="AP130" i="95"/>
  <c r="AQ130" i="95"/>
  <c r="AX130" i="95"/>
  <c r="AX281" i="95"/>
  <c r="AO206" i="95"/>
  <c r="AS206" i="95"/>
  <c r="AW206" i="95"/>
  <c r="AP206" i="95"/>
  <c r="AT206" i="95"/>
  <c r="AX206" i="95"/>
  <c r="AU206" i="95"/>
  <c r="AQ206" i="95"/>
  <c r="AV206" i="95"/>
  <c r="AR206" i="95"/>
  <c r="AR56" i="95"/>
  <c r="AV56" i="95"/>
  <c r="AQ56" i="95"/>
  <c r="AU56" i="95"/>
  <c r="AS56" i="95"/>
  <c r="AT56" i="95"/>
  <c r="AW56" i="95"/>
  <c r="AX56" i="95"/>
  <c r="AO56" i="95"/>
  <c r="AP56" i="95"/>
  <c r="AZ933" i="94"/>
  <c r="AZ936" i="94"/>
  <c r="AZ932" i="94"/>
  <c r="AZ908" i="94"/>
  <c r="AZ907" i="94"/>
  <c r="AZ882" i="94"/>
  <c r="AZ857" i="94"/>
  <c r="AZ886" i="94"/>
  <c r="AZ911" i="94"/>
  <c r="AZ883" i="94"/>
  <c r="AZ832" i="94"/>
  <c r="AY835" i="94"/>
  <c r="AZ858" i="94"/>
  <c r="AZ861" i="94"/>
  <c r="AZ833" i="94"/>
  <c r="AZ807" i="94"/>
  <c r="AZ811" i="94"/>
  <c r="AZ836" i="94"/>
  <c r="AZ808" i="94"/>
  <c r="AY810" i="94"/>
  <c r="AY785" i="94"/>
  <c r="AZ761" i="94"/>
  <c r="AZ783" i="94"/>
  <c r="AY735" i="94"/>
  <c r="AZ782" i="94"/>
  <c r="AZ786" i="94"/>
  <c r="AZ757" i="94"/>
  <c r="AZ732" i="94"/>
  <c r="AZ758" i="94"/>
  <c r="AY760" i="94"/>
  <c r="AZ736" i="94"/>
  <c r="AZ733" i="94"/>
  <c r="AY933" i="95"/>
  <c r="AY932" i="95"/>
  <c r="AY936" i="95"/>
  <c r="AY911" i="95"/>
  <c r="AY882" i="95"/>
  <c r="AY908" i="95"/>
  <c r="AY883" i="95"/>
  <c r="AY886" i="95"/>
  <c r="AY857" i="95"/>
  <c r="AY832" i="95"/>
  <c r="AX835" i="95"/>
  <c r="AY907" i="95"/>
  <c r="AY861" i="95"/>
  <c r="AY833" i="95"/>
  <c r="AY858" i="95"/>
  <c r="AY836" i="95"/>
  <c r="AY807" i="95"/>
  <c r="AX810" i="95"/>
  <c r="AY782" i="95"/>
  <c r="AX785" i="95"/>
  <c r="AY808" i="95"/>
  <c r="AY783" i="95"/>
  <c r="AY761" i="95"/>
  <c r="AX735" i="95"/>
  <c r="AY811" i="95"/>
  <c r="AY786" i="95"/>
  <c r="AY758" i="95"/>
  <c r="AX760" i="95"/>
  <c r="AY757" i="95"/>
  <c r="AY733" i="95"/>
  <c r="AY732" i="95"/>
  <c r="AY736" i="95"/>
  <c r="AY966" i="94"/>
  <c r="AX966" i="95"/>
  <c r="AY963" i="94"/>
  <c r="AY962" i="94"/>
  <c r="AX963" i="95"/>
  <c r="AX962" i="95"/>
  <c r="AZ707" i="94"/>
  <c r="AY710" i="94"/>
  <c r="AZ711" i="94"/>
  <c r="AZ708" i="94"/>
  <c r="U509" i="95"/>
  <c r="AY708" i="95"/>
  <c r="AY711" i="95"/>
  <c r="AX710" i="95"/>
  <c r="AY707" i="95"/>
  <c r="AV665" i="95"/>
  <c r="AN56" i="95"/>
  <c r="AI509" i="95"/>
  <c r="AM509" i="95"/>
  <c r="L509" i="95"/>
  <c r="AH509" i="95"/>
  <c r="AW359" i="95"/>
  <c r="V510" i="94"/>
  <c r="AL510" i="94"/>
  <c r="R510" i="94"/>
  <c r="AP510" i="94"/>
  <c r="Z510" i="94"/>
  <c r="J510" i="94"/>
  <c r="AH510" i="94"/>
  <c r="AT510" i="94"/>
  <c r="AD510" i="94"/>
  <c r="N510" i="94"/>
  <c r="AO510" i="94"/>
  <c r="AG510" i="94"/>
  <c r="Y510" i="94"/>
  <c r="U510" i="94"/>
  <c r="M510" i="94"/>
  <c r="I510" i="94"/>
  <c r="AR510" i="94"/>
  <c r="AN510" i="94"/>
  <c r="AJ510" i="94"/>
  <c r="AF510" i="94"/>
  <c r="AB510" i="94"/>
  <c r="X510" i="94"/>
  <c r="T510" i="94"/>
  <c r="P510" i="94"/>
  <c r="L510" i="94"/>
  <c r="H510" i="94"/>
  <c r="AS510" i="94"/>
  <c r="AK510" i="94"/>
  <c r="AC510" i="94"/>
  <c r="Q510" i="94"/>
  <c r="AU510" i="94"/>
  <c r="AQ510" i="94"/>
  <c r="AM510" i="94"/>
  <c r="AI510" i="94"/>
  <c r="AE510" i="94"/>
  <c r="AA510" i="94"/>
  <c r="W510" i="94"/>
  <c r="S510" i="94"/>
  <c r="O510" i="94"/>
  <c r="K510" i="94"/>
  <c r="G510" i="94"/>
  <c r="O509" i="95"/>
  <c r="R509" i="95"/>
  <c r="AT509" i="95"/>
  <c r="AB509" i="95"/>
  <c r="AK509" i="95"/>
  <c r="S509" i="95"/>
  <c r="AD509" i="95"/>
  <c r="K509" i="95"/>
  <c r="AS509" i="95"/>
  <c r="AE509" i="95"/>
  <c r="AF509" i="95"/>
  <c r="P509" i="95"/>
  <c r="AL509" i="95"/>
  <c r="V509" i="95"/>
  <c r="AO509" i="95"/>
  <c r="Y509" i="95"/>
  <c r="H509" i="95"/>
  <c r="AQ509" i="95"/>
  <c r="W509" i="95"/>
  <c r="AN509" i="95"/>
  <c r="X509" i="95"/>
  <c r="I509" i="95"/>
  <c r="N509" i="95"/>
  <c r="AG509" i="95"/>
  <c r="Q509" i="95"/>
  <c r="AA509" i="95"/>
  <c r="G509" i="95"/>
  <c r="AR509" i="95"/>
  <c r="AJ509" i="95"/>
  <c r="T509" i="95"/>
  <c r="AP509" i="95"/>
  <c r="Z509" i="95"/>
  <c r="J509" i="95"/>
  <c r="AC509" i="95"/>
  <c r="M509" i="95"/>
  <c r="B511" i="94"/>
  <c r="H511" i="94" s="1"/>
  <c r="F49" i="90"/>
  <c r="B510" i="95"/>
  <c r="AV510" i="95" s="1"/>
  <c r="J48" i="90"/>
  <c r="H586" i="95"/>
  <c r="M586" i="95"/>
  <c r="Q586" i="95"/>
  <c r="U586" i="95"/>
  <c r="Y586" i="95"/>
  <c r="AC586" i="95"/>
  <c r="AG586" i="95"/>
  <c r="AK586" i="95"/>
  <c r="AO586" i="95"/>
  <c r="AS586" i="95"/>
  <c r="AN586" i="95"/>
  <c r="J586" i="95"/>
  <c r="N586" i="95"/>
  <c r="R586" i="95"/>
  <c r="V586" i="95"/>
  <c r="Z586" i="95"/>
  <c r="AD586" i="95"/>
  <c r="AH586" i="95"/>
  <c r="AL586" i="95"/>
  <c r="AP586" i="95"/>
  <c r="AT586" i="95"/>
  <c r="I586" i="95"/>
  <c r="L586" i="95"/>
  <c r="T586" i="95"/>
  <c r="X586" i="95"/>
  <c r="AF586" i="95"/>
  <c r="AJ586" i="95"/>
  <c r="G586" i="95"/>
  <c r="K586" i="95"/>
  <c r="O586" i="95"/>
  <c r="S586" i="95"/>
  <c r="W586" i="95"/>
  <c r="AA586" i="95"/>
  <c r="AE586" i="95"/>
  <c r="AI586" i="95"/>
  <c r="AM586" i="95"/>
  <c r="AQ586" i="95"/>
  <c r="P586" i="95"/>
  <c r="AB586" i="95"/>
  <c r="AR586" i="95"/>
  <c r="AU586" i="95"/>
  <c r="D283" i="95"/>
  <c r="AK56" i="95"/>
  <c r="U56" i="95"/>
  <c r="W56" i="95"/>
  <c r="D360" i="95"/>
  <c r="AA56" i="95"/>
  <c r="D131" i="95"/>
  <c r="AJ56" i="95"/>
  <c r="O56" i="95"/>
  <c r="AI56" i="95"/>
  <c r="D207" i="95"/>
  <c r="AG56" i="95"/>
  <c r="Q56" i="95"/>
  <c r="AM56" i="95"/>
  <c r="R56" i="95"/>
  <c r="AD56" i="95"/>
  <c r="V56" i="95"/>
  <c r="D57" i="95"/>
  <c r="AE56" i="95"/>
  <c r="J56" i="95"/>
  <c r="X56" i="95"/>
  <c r="D666" i="95"/>
  <c r="B666" i="95" s="1"/>
  <c r="I56" i="95"/>
  <c r="AB56" i="95"/>
  <c r="G56" i="95"/>
  <c r="AF56" i="95"/>
  <c r="K56" i="95"/>
  <c r="AC56" i="95"/>
  <c r="M56" i="95"/>
  <c r="AH56" i="95"/>
  <c r="L56" i="95"/>
  <c r="S56" i="95"/>
  <c r="AL56" i="95"/>
  <c r="P56" i="95"/>
  <c r="Z56" i="95"/>
  <c r="D436" i="95"/>
  <c r="B436" i="95" s="1"/>
  <c r="AW436" i="95" s="1"/>
  <c r="H56" i="95"/>
  <c r="Y56" i="95"/>
  <c r="N56" i="95"/>
  <c r="T56" i="95"/>
  <c r="AA206" i="95"/>
  <c r="K206" i="95"/>
  <c r="AH206" i="95"/>
  <c r="M206" i="95"/>
  <c r="AG206" i="95"/>
  <c r="L206" i="95"/>
  <c r="I206" i="95"/>
  <c r="Q206" i="95"/>
  <c r="J206" i="95"/>
  <c r="AM206" i="95"/>
  <c r="W206" i="95"/>
  <c r="G206" i="95"/>
  <c r="AC206" i="95"/>
  <c r="H206" i="95"/>
  <c r="AB206" i="95"/>
  <c r="AK206" i="95"/>
  <c r="AJ206" i="95"/>
  <c r="AF206" i="95"/>
  <c r="AE206" i="95"/>
  <c r="AN206" i="95"/>
  <c r="AL206" i="95"/>
  <c r="T206" i="95"/>
  <c r="N206" i="95"/>
  <c r="D587" i="95"/>
  <c r="B587" i="95" s="1"/>
  <c r="AW587" i="95" s="1"/>
  <c r="AI206" i="95"/>
  <c r="S206" i="95"/>
  <c r="X206" i="95"/>
  <c r="V206" i="95"/>
  <c r="AD206" i="95"/>
  <c r="Z206" i="95"/>
  <c r="Y206" i="95"/>
  <c r="U206" i="95"/>
  <c r="O206" i="95"/>
  <c r="R206" i="95"/>
  <c r="P206" i="95"/>
  <c r="H435" i="95"/>
  <c r="L435" i="95"/>
  <c r="P435" i="95"/>
  <c r="T435" i="95"/>
  <c r="X435" i="95"/>
  <c r="AB435" i="95"/>
  <c r="AF435" i="95"/>
  <c r="AJ435" i="95"/>
  <c r="AN435" i="95"/>
  <c r="AR435" i="95"/>
  <c r="I435" i="95"/>
  <c r="M435" i="95"/>
  <c r="Q435" i="95"/>
  <c r="U435" i="95"/>
  <c r="Y435" i="95"/>
  <c r="AC435" i="95"/>
  <c r="AG435" i="95"/>
  <c r="AK435" i="95"/>
  <c r="AO435" i="95"/>
  <c r="AS435" i="95"/>
  <c r="G435" i="95"/>
  <c r="O435" i="95"/>
  <c r="S435" i="95"/>
  <c r="AA435" i="95"/>
  <c r="AE435" i="95"/>
  <c r="AI435" i="95"/>
  <c r="AQ435" i="95"/>
  <c r="AU435" i="95"/>
  <c r="J435" i="95"/>
  <c r="N435" i="95"/>
  <c r="R435" i="95"/>
  <c r="V435" i="95"/>
  <c r="Z435" i="95"/>
  <c r="AD435" i="95"/>
  <c r="AH435" i="95"/>
  <c r="AL435" i="95"/>
  <c r="AP435" i="95"/>
  <c r="AT435" i="95"/>
  <c r="K435" i="95"/>
  <c r="W435" i="95"/>
  <c r="AM435" i="95"/>
  <c r="AH282" i="95"/>
  <c r="R282" i="95"/>
  <c r="AK282" i="95"/>
  <c r="P282" i="95"/>
  <c r="AJ282" i="95"/>
  <c r="O282" i="95"/>
  <c r="S282" i="95"/>
  <c r="Q282" i="95"/>
  <c r="X282" i="95"/>
  <c r="W282" i="95"/>
  <c r="AD282" i="95"/>
  <c r="N282" i="95"/>
  <c r="AF282" i="95"/>
  <c r="K282" i="95"/>
  <c r="AE282" i="95"/>
  <c r="I282" i="95"/>
  <c r="H282" i="95"/>
  <c r="G282" i="95"/>
  <c r="M282" i="95"/>
  <c r="L282" i="95"/>
  <c r="V282" i="95"/>
  <c r="T282" i="95"/>
  <c r="AB282" i="95"/>
  <c r="AI282" i="95"/>
  <c r="Z282" i="95"/>
  <c r="J282" i="95"/>
  <c r="AA282" i="95"/>
  <c r="Y282" i="95"/>
  <c r="AN282" i="95"/>
  <c r="AM282" i="95"/>
  <c r="AL282" i="95"/>
  <c r="U282" i="95"/>
  <c r="AC282" i="95"/>
  <c r="AG282" i="95"/>
  <c r="AU665" i="95"/>
  <c r="AE665" i="95"/>
  <c r="O665" i="95"/>
  <c r="AN665" i="95"/>
  <c r="R665" i="95"/>
  <c r="AJ665" i="95"/>
  <c r="AO665" i="95"/>
  <c r="L665" i="95"/>
  <c r="AT665" i="95"/>
  <c r="AR665" i="95"/>
  <c r="J665" i="95"/>
  <c r="AS665" i="95"/>
  <c r="N665" i="95"/>
  <c r="AD665" i="95"/>
  <c r="AQ665" i="95"/>
  <c r="AA665" i="95"/>
  <c r="K665" i="95"/>
  <c r="AH665" i="95"/>
  <c r="M665" i="95"/>
  <c r="AB665" i="95"/>
  <c r="AG665" i="95"/>
  <c r="AK665" i="95"/>
  <c r="AF665" i="95"/>
  <c r="P665" i="95"/>
  <c r="S665" i="95"/>
  <c r="X665" i="95"/>
  <c r="T665" i="95"/>
  <c r="I665" i="95"/>
  <c r="AM665" i="95"/>
  <c r="W665" i="95"/>
  <c r="G665" i="95"/>
  <c r="AC665" i="95"/>
  <c r="H665" i="95"/>
  <c r="U665" i="95"/>
  <c r="Z665" i="95"/>
  <c r="V665" i="95"/>
  <c r="Q665" i="95"/>
  <c r="AL665" i="95"/>
  <c r="AI665" i="95"/>
  <c r="AP665" i="95"/>
  <c r="Y665" i="95"/>
  <c r="AB130" i="95"/>
  <c r="L130" i="95"/>
  <c r="AH130" i="95"/>
  <c r="M130" i="95"/>
  <c r="AE130" i="95"/>
  <c r="O130" i="95"/>
  <c r="AA130" i="95"/>
  <c r="K130" i="95"/>
  <c r="AN130" i="95"/>
  <c r="X130" i="95"/>
  <c r="H130" i="95"/>
  <c r="AC130" i="95"/>
  <c r="G130" i="95"/>
  <c r="Y130" i="95"/>
  <c r="AK130" i="95"/>
  <c r="I130" i="95"/>
  <c r="U130" i="95"/>
  <c r="AG130" i="95"/>
  <c r="P130" i="95"/>
  <c r="R130" i="95"/>
  <c r="J130" i="95"/>
  <c r="V130" i="95"/>
  <c r="S130" i="95"/>
  <c r="AJ130" i="95"/>
  <c r="T130" i="95"/>
  <c r="W130" i="95"/>
  <c r="Q130" i="95"/>
  <c r="AD130" i="95"/>
  <c r="N130" i="95"/>
  <c r="Z130" i="95"/>
  <c r="D511" i="95"/>
  <c r="AF130" i="95"/>
  <c r="AM130" i="95"/>
  <c r="AL130" i="95"/>
  <c r="AI130" i="95"/>
  <c r="J359" i="95"/>
  <c r="N359" i="95"/>
  <c r="R359" i="95"/>
  <c r="V359" i="95"/>
  <c r="Z359" i="95"/>
  <c r="AD359" i="95"/>
  <c r="AH359" i="95"/>
  <c r="AL359" i="95"/>
  <c r="AP359" i="95"/>
  <c r="AT359" i="95"/>
  <c r="G359" i="95"/>
  <c r="K359" i="95"/>
  <c r="O359" i="95"/>
  <c r="S359" i="95"/>
  <c r="W359" i="95"/>
  <c r="AA359" i="95"/>
  <c r="AE359" i="95"/>
  <c r="AI359" i="95"/>
  <c r="AM359" i="95"/>
  <c r="AQ359" i="95"/>
  <c r="AU359" i="95"/>
  <c r="H359" i="95"/>
  <c r="Q359" i="95"/>
  <c r="U359" i="95"/>
  <c r="Y359" i="95"/>
  <c r="AG359" i="95"/>
  <c r="AK359" i="95"/>
  <c r="AS359" i="95"/>
  <c r="I359" i="95"/>
  <c r="L359" i="95"/>
  <c r="P359" i="95"/>
  <c r="T359" i="95"/>
  <c r="X359" i="95"/>
  <c r="AB359" i="95"/>
  <c r="AF359" i="95"/>
  <c r="AJ359" i="95"/>
  <c r="AN359" i="95"/>
  <c r="AR359" i="95"/>
  <c r="M359" i="95"/>
  <c r="AC359" i="95"/>
  <c r="AO359" i="95"/>
  <c r="AV359" i="95"/>
  <c r="AW495" i="95"/>
  <c r="AW479" i="95"/>
  <c r="AW498" i="95"/>
  <c r="AW482" i="95"/>
  <c r="AW435" i="95"/>
  <c r="AW489" i="95"/>
  <c r="AW473" i="95"/>
  <c r="AW492" i="95"/>
  <c r="AW476" i="95"/>
  <c r="AW665" i="95"/>
  <c r="AW483" i="95"/>
  <c r="AW486" i="95"/>
  <c r="AW493" i="95"/>
  <c r="AW496" i="95"/>
  <c r="AW491" i="95"/>
  <c r="AW475" i="95"/>
  <c r="AW494" i="95"/>
  <c r="AW478" i="95"/>
  <c r="AW501" i="95"/>
  <c r="AW485" i="95"/>
  <c r="AW469" i="95"/>
  <c r="AW488" i="95"/>
  <c r="AW472" i="95"/>
  <c r="AW499" i="95"/>
  <c r="AW502" i="95"/>
  <c r="AW503" i="95"/>
  <c r="AW487" i="95"/>
  <c r="AW471" i="95"/>
  <c r="AW490" i="95"/>
  <c r="AW474" i="95"/>
  <c r="AW497" i="95"/>
  <c r="AW481" i="95"/>
  <c r="AW500" i="95"/>
  <c r="AW484" i="95"/>
  <c r="AW468" i="95"/>
  <c r="AW470" i="95"/>
  <c r="AW477" i="95"/>
  <c r="AW480" i="95"/>
  <c r="AX356" i="95"/>
  <c r="AX340" i="95"/>
  <c r="AX324" i="95"/>
  <c r="AX349" i="95"/>
  <c r="AX327" i="95"/>
  <c r="AX350" i="95"/>
  <c r="AX321" i="95"/>
  <c r="AX334" i="95"/>
  <c r="AX7" i="95"/>
  <c r="AX325" i="95"/>
  <c r="AX351" i="95"/>
  <c r="AX331" i="95"/>
  <c r="AX352" i="95"/>
  <c r="AX336" i="95"/>
  <c r="AX320" i="95"/>
  <c r="AX343" i="95"/>
  <c r="AX322" i="95"/>
  <c r="AX342" i="95"/>
  <c r="AX355" i="95"/>
  <c r="AX326" i="95"/>
  <c r="AX353" i="95"/>
  <c r="AX318" i="95"/>
  <c r="AX337" i="95"/>
  <c r="AX345" i="95"/>
  <c r="AX328" i="95"/>
  <c r="AX354" i="95"/>
  <c r="AX333" i="95"/>
  <c r="AX329" i="95"/>
  <c r="AX341" i="95"/>
  <c r="AY9" i="95"/>
  <c r="AX358" i="95"/>
  <c r="AX348" i="95"/>
  <c r="AX332" i="95"/>
  <c r="AX316" i="95"/>
  <c r="AX338" i="95"/>
  <c r="AX317" i="95"/>
  <c r="AX335" i="95"/>
  <c r="AX347" i="95"/>
  <c r="AX319" i="95"/>
  <c r="AX346" i="95"/>
  <c r="AX330" i="95"/>
  <c r="AX344" i="95"/>
  <c r="AX357" i="95"/>
  <c r="AX339" i="95"/>
  <c r="AX323" i="95"/>
  <c r="G436" i="94"/>
  <c r="H436" i="94"/>
  <c r="I436" i="94"/>
  <c r="J436" i="94"/>
  <c r="K436" i="94"/>
  <c r="L436" i="94"/>
  <c r="M436" i="94"/>
  <c r="N436" i="94"/>
  <c r="O436" i="94"/>
  <c r="P436" i="94"/>
  <c r="Q436" i="94"/>
  <c r="R436" i="94"/>
  <c r="S436" i="94"/>
  <c r="T436" i="94"/>
  <c r="U436" i="94"/>
  <c r="V436" i="94"/>
  <c r="W436" i="94"/>
  <c r="X436" i="94"/>
  <c r="Y436" i="94"/>
  <c r="Z436" i="94"/>
  <c r="AA436" i="94"/>
  <c r="AB436" i="94"/>
  <c r="AC436" i="94"/>
  <c r="AD436" i="94"/>
  <c r="AE436" i="94"/>
  <c r="AF436" i="94"/>
  <c r="AG436" i="94"/>
  <c r="AH436" i="94"/>
  <c r="AI436" i="94"/>
  <c r="AJ436" i="94"/>
  <c r="AK436" i="94"/>
  <c r="AL436" i="94"/>
  <c r="AM436" i="94"/>
  <c r="AN436" i="94"/>
  <c r="AO436" i="94"/>
  <c r="AP436" i="94"/>
  <c r="AQ436" i="94"/>
  <c r="AR436" i="94"/>
  <c r="AS436" i="94"/>
  <c r="AT436" i="94"/>
  <c r="AU436" i="94"/>
  <c r="AV436" i="94"/>
  <c r="G360" i="94"/>
  <c r="H360" i="94"/>
  <c r="I360" i="94"/>
  <c r="J360" i="94"/>
  <c r="K360" i="94"/>
  <c r="L360" i="94"/>
  <c r="M360" i="94"/>
  <c r="N360" i="94"/>
  <c r="O360" i="94"/>
  <c r="P360" i="94"/>
  <c r="Q360" i="94"/>
  <c r="R360" i="94"/>
  <c r="S360" i="94"/>
  <c r="T360" i="94"/>
  <c r="U360" i="94"/>
  <c r="V360" i="94"/>
  <c r="W360" i="94"/>
  <c r="X360" i="94"/>
  <c r="Y360" i="94"/>
  <c r="Z360" i="94"/>
  <c r="AA360" i="94"/>
  <c r="AB360" i="94"/>
  <c r="AC360" i="94"/>
  <c r="AD360" i="94"/>
  <c r="AE360" i="94"/>
  <c r="AF360" i="94"/>
  <c r="AG360" i="94"/>
  <c r="AH360" i="94"/>
  <c r="AI360" i="94"/>
  <c r="AJ360" i="94"/>
  <c r="AK360" i="94"/>
  <c r="AL360" i="94"/>
  <c r="AM360" i="94"/>
  <c r="AN360" i="94"/>
  <c r="AO360" i="94"/>
  <c r="AP360" i="94"/>
  <c r="AQ360" i="94"/>
  <c r="AR360" i="94"/>
  <c r="AS360" i="94"/>
  <c r="AT360" i="94"/>
  <c r="AU360" i="94"/>
  <c r="AV360" i="94"/>
  <c r="AW360" i="94"/>
  <c r="G587" i="94"/>
  <c r="H587" i="94"/>
  <c r="I587" i="94"/>
  <c r="J587" i="94"/>
  <c r="K587" i="94"/>
  <c r="L587" i="94"/>
  <c r="M587" i="94"/>
  <c r="N587" i="94"/>
  <c r="O587" i="94"/>
  <c r="P587" i="94"/>
  <c r="Q587" i="94"/>
  <c r="R587" i="94"/>
  <c r="S587" i="94"/>
  <c r="T587" i="94"/>
  <c r="U587" i="94"/>
  <c r="V587" i="94"/>
  <c r="W587" i="94"/>
  <c r="X587" i="94"/>
  <c r="Y587" i="94"/>
  <c r="Z587" i="94"/>
  <c r="AA587" i="94"/>
  <c r="AB587" i="94"/>
  <c r="AC587" i="94"/>
  <c r="AD587" i="94"/>
  <c r="AE587" i="94"/>
  <c r="AF587" i="94"/>
  <c r="AG587" i="94"/>
  <c r="AH587" i="94"/>
  <c r="AI587" i="94"/>
  <c r="AJ587" i="94"/>
  <c r="AK587" i="94"/>
  <c r="AL587" i="94"/>
  <c r="AM587" i="94"/>
  <c r="AN587" i="94"/>
  <c r="AO587" i="94"/>
  <c r="AP587" i="94"/>
  <c r="AQ587" i="94"/>
  <c r="AR587" i="94"/>
  <c r="AS587" i="94"/>
  <c r="AT587" i="94"/>
  <c r="AU587" i="94"/>
  <c r="AV587" i="94"/>
  <c r="AX360" i="94"/>
  <c r="AX501" i="94"/>
  <c r="AX497" i="94"/>
  <c r="AX493" i="94"/>
  <c r="AX489" i="94"/>
  <c r="AX485" i="94"/>
  <c r="AX481" i="94"/>
  <c r="AX477" i="94"/>
  <c r="AX473" i="94"/>
  <c r="AX469" i="94"/>
  <c r="AX503" i="94"/>
  <c r="AX500" i="94"/>
  <c r="AX496" i="94"/>
  <c r="AX492" i="94"/>
  <c r="AX488" i="94"/>
  <c r="AX484" i="94"/>
  <c r="AX480" i="94"/>
  <c r="AX476" i="94"/>
  <c r="AX472" i="94"/>
  <c r="AX468" i="94"/>
  <c r="AX502" i="94"/>
  <c r="AX499" i="94"/>
  <c r="AX495" i="94"/>
  <c r="AX491" i="94"/>
  <c r="AX487" i="94"/>
  <c r="AX483" i="94"/>
  <c r="AX479" i="94"/>
  <c r="AX475" i="94"/>
  <c r="AX471" i="94"/>
  <c r="AX436" i="94"/>
  <c r="AX498" i="94"/>
  <c r="AX494" i="94"/>
  <c r="AX490" i="94"/>
  <c r="AX486" i="94"/>
  <c r="AX482" i="94"/>
  <c r="AX478" i="94"/>
  <c r="AX474" i="94"/>
  <c r="AX470" i="94"/>
  <c r="D667" i="94"/>
  <c r="B667" i="94" s="1"/>
  <c r="D437" i="94"/>
  <c r="B437" i="94" s="1"/>
  <c r="AX437" i="94" s="1"/>
  <c r="D361" i="94"/>
  <c r="D208" i="94"/>
  <c r="D284" i="94"/>
  <c r="D132" i="94"/>
  <c r="AM57" i="94"/>
  <c r="AI57" i="94"/>
  <c r="AE57" i="94"/>
  <c r="AA57" i="94"/>
  <c r="W57" i="94"/>
  <c r="S57" i="94"/>
  <c r="O57" i="94"/>
  <c r="K57" i="94"/>
  <c r="G57" i="94"/>
  <c r="AK57" i="94"/>
  <c r="AG57" i="94"/>
  <c r="AC57" i="94"/>
  <c r="Y57" i="94"/>
  <c r="U57" i="94"/>
  <c r="Q57" i="94"/>
  <c r="M57" i="94"/>
  <c r="I57" i="94"/>
  <c r="AN57" i="94"/>
  <c r="AF57" i="94"/>
  <c r="X57" i="94"/>
  <c r="P57" i="94"/>
  <c r="H57" i="94"/>
  <c r="R57" i="94"/>
  <c r="AL57" i="94"/>
  <c r="AD57" i="94"/>
  <c r="V57" i="94"/>
  <c r="N57" i="94"/>
  <c r="AH57" i="94"/>
  <c r="J57" i="94"/>
  <c r="D58" i="94"/>
  <c r="AJ57" i="94"/>
  <c r="AB57" i="94"/>
  <c r="T57" i="94"/>
  <c r="L57" i="94"/>
  <c r="Z57" i="94"/>
  <c r="D588" i="94"/>
  <c r="B588" i="94" s="1"/>
  <c r="AX588" i="94" s="1"/>
  <c r="AL207" i="94"/>
  <c r="AH207" i="94"/>
  <c r="AD207" i="94"/>
  <c r="Z207" i="94"/>
  <c r="V207" i="94"/>
  <c r="R207" i="94"/>
  <c r="N207" i="94"/>
  <c r="J207" i="94"/>
  <c r="AN207" i="94"/>
  <c r="AJ207" i="94"/>
  <c r="AF207" i="94"/>
  <c r="AB207" i="94"/>
  <c r="X207" i="94"/>
  <c r="T207" i="94"/>
  <c r="P207" i="94"/>
  <c r="L207" i="94"/>
  <c r="H207" i="94"/>
  <c r="AM207" i="94"/>
  <c r="AE207" i="94"/>
  <c r="W207" i="94"/>
  <c r="O207" i="94"/>
  <c r="G207" i="94"/>
  <c r="AK207" i="94"/>
  <c r="AC207" i="94"/>
  <c r="U207" i="94"/>
  <c r="M207" i="94"/>
  <c r="AI207" i="94"/>
  <c r="AA207" i="94"/>
  <c r="S207" i="94"/>
  <c r="K207" i="94"/>
  <c r="Q207" i="94"/>
  <c r="I207" i="94"/>
  <c r="AG207" i="94"/>
  <c r="Y207" i="94"/>
  <c r="AK283" i="94"/>
  <c r="AG283" i="94"/>
  <c r="AC283" i="94"/>
  <c r="Y283" i="94"/>
  <c r="U283" i="94"/>
  <c r="Q283" i="94"/>
  <c r="M283" i="94"/>
  <c r="I283" i="94"/>
  <c r="AN283" i="94"/>
  <c r="AJ283" i="94"/>
  <c r="AF283" i="94"/>
  <c r="AB283" i="94"/>
  <c r="X283" i="94"/>
  <c r="T283" i="94"/>
  <c r="P283" i="94"/>
  <c r="L283" i="94"/>
  <c r="H283" i="94"/>
  <c r="AM283" i="94"/>
  <c r="AI283" i="94"/>
  <c r="AE283" i="94"/>
  <c r="AA283" i="94"/>
  <c r="W283" i="94"/>
  <c r="S283" i="94"/>
  <c r="O283" i="94"/>
  <c r="K283" i="94"/>
  <c r="G283" i="94"/>
  <c r="AD283" i="94"/>
  <c r="N283" i="94"/>
  <c r="Z283" i="94"/>
  <c r="J283" i="94"/>
  <c r="AL283" i="94"/>
  <c r="V283" i="94"/>
  <c r="AH283" i="94"/>
  <c r="R283" i="94"/>
  <c r="D512" i="94"/>
  <c r="AL131" i="94"/>
  <c r="AH131" i="94"/>
  <c r="AD131" i="94"/>
  <c r="Z131" i="94"/>
  <c r="V131" i="94"/>
  <c r="R131" i="94"/>
  <c r="N131" i="94"/>
  <c r="J131" i="94"/>
  <c r="AK131" i="94"/>
  <c r="AG131" i="94"/>
  <c r="AC131" i="94"/>
  <c r="Y131" i="94"/>
  <c r="U131" i="94"/>
  <c r="Q131" i="94"/>
  <c r="M131" i="94"/>
  <c r="I131" i="94"/>
  <c r="AN131" i="94"/>
  <c r="AJ131" i="94"/>
  <c r="AF131" i="94"/>
  <c r="AB131" i="94"/>
  <c r="X131" i="94"/>
  <c r="T131" i="94"/>
  <c r="P131" i="94"/>
  <c r="L131" i="94"/>
  <c r="H131" i="94"/>
  <c r="AI131" i="94"/>
  <c r="S131" i="94"/>
  <c r="AE131" i="94"/>
  <c r="O131" i="94"/>
  <c r="AA131" i="94"/>
  <c r="K131" i="94"/>
  <c r="AM131" i="94"/>
  <c r="W131" i="94"/>
  <c r="G131" i="94"/>
  <c r="AW666" i="94"/>
  <c r="AS666" i="94"/>
  <c r="AO666" i="94"/>
  <c r="AK666" i="94"/>
  <c r="AG666" i="94"/>
  <c r="AC666" i="94"/>
  <c r="Y666" i="94"/>
  <c r="U666" i="94"/>
  <c r="Q666" i="94"/>
  <c r="M666" i="94"/>
  <c r="I666" i="94"/>
  <c r="AV666" i="94"/>
  <c r="AR666" i="94"/>
  <c r="AN666" i="94"/>
  <c r="AJ666" i="94"/>
  <c r="AF666" i="94"/>
  <c r="AB666" i="94"/>
  <c r="X666" i="94"/>
  <c r="T666" i="94"/>
  <c r="P666" i="94"/>
  <c r="L666" i="94"/>
  <c r="H666" i="94"/>
  <c r="AU666" i="94"/>
  <c r="AQ666" i="94"/>
  <c r="AM666" i="94"/>
  <c r="AI666" i="94"/>
  <c r="AE666" i="94"/>
  <c r="AA666" i="94"/>
  <c r="W666" i="94"/>
  <c r="S666" i="94"/>
  <c r="O666" i="94"/>
  <c r="K666" i="94"/>
  <c r="G666" i="94"/>
  <c r="AL666" i="94"/>
  <c r="V666" i="94"/>
  <c r="AX666" i="94"/>
  <c r="AH666" i="94"/>
  <c r="R666" i="94"/>
  <c r="AT666" i="94"/>
  <c r="AD666" i="94"/>
  <c r="N666" i="94"/>
  <c r="AP666" i="94"/>
  <c r="Z666" i="94"/>
  <c r="J666" i="94"/>
  <c r="AY358" i="94"/>
  <c r="AY354" i="94"/>
  <c r="AY350" i="94"/>
  <c r="AY346" i="94"/>
  <c r="AY342" i="94"/>
  <c r="AY357" i="94"/>
  <c r="AY356" i="94"/>
  <c r="AY352" i="94"/>
  <c r="AY348" i="94"/>
  <c r="AY344" i="94"/>
  <c r="AY340" i="94"/>
  <c r="AY336" i="94"/>
  <c r="AY332" i="94"/>
  <c r="AY328" i="94"/>
  <c r="AY324" i="94"/>
  <c r="AY320" i="94"/>
  <c r="AY316" i="94"/>
  <c r="AY355" i="94"/>
  <c r="AY349" i="94"/>
  <c r="AY341" i="94"/>
  <c r="AY335" i="94"/>
  <c r="AY330" i="94"/>
  <c r="AY325" i="94"/>
  <c r="AY319" i="94"/>
  <c r="AY347" i="94"/>
  <c r="AY339" i="94"/>
  <c r="AY334" i="94"/>
  <c r="AY329" i="94"/>
  <c r="AY323" i="94"/>
  <c r="AY318" i="94"/>
  <c r="AY353" i="94"/>
  <c r="AY345" i="94"/>
  <c r="AY338" i="94"/>
  <c r="AY333" i="94"/>
  <c r="AY327" i="94"/>
  <c r="AY322" i="94"/>
  <c r="AY317" i="94"/>
  <c r="AY331" i="94"/>
  <c r="AY326" i="94"/>
  <c r="AY351" i="94"/>
  <c r="AY321" i="94"/>
  <c r="AZ9" i="94"/>
  <c r="AZ131" i="94" s="1"/>
  <c r="AY7" i="94"/>
  <c r="AY337" i="94"/>
  <c r="AY343" i="94"/>
  <c r="AY359" i="94"/>
  <c r="AP152" i="91"/>
  <c r="AQ5" i="92"/>
  <c r="AT151" i="91"/>
  <c r="AU4" i="92"/>
  <c r="AZ207" i="94" l="1"/>
  <c r="AQ132" i="94"/>
  <c r="AU132" i="94"/>
  <c r="AY132" i="94"/>
  <c r="AR132" i="94"/>
  <c r="AW132" i="94"/>
  <c r="AT132" i="94"/>
  <c r="AO132" i="94"/>
  <c r="AV132" i="94"/>
  <c r="AX132" i="94"/>
  <c r="AZ132" i="94"/>
  <c r="AP132" i="94"/>
  <c r="AS132" i="94"/>
  <c r="AR284" i="94"/>
  <c r="AV284" i="94"/>
  <c r="AZ284" i="94"/>
  <c r="AS284" i="94"/>
  <c r="AX284" i="94"/>
  <c r="AO284" i="94"/>
  <c r="AT284" i="94"/>
  <c r="AY284" i="94"/>
  <c r="AP284" i="94"/>
  <c r="AU284" i="94"/>
  <c r="AQ284" i="94"/>
  <c r="AW284" i="94"/>
  <c r="AQ58" i="94"/>
  <c r="AU58" i="94"/>
  <c r="AY58" i="94"/>
  <c r="AS58" i="94"/>
  <c r="AX58" i="94"/>
  <c r="AO58" i="94"/>
  <c r="AV58" i="94"/>
  <c r="AR58" i="94"/>
  <c r="AP58" i="94"/>
  <c r="AT58" i="94"/>
  <c r="AW58" i="94"/>
  <c r="AZ58" i="94"/>
  <c r="AQ208" i="94"/>
  <c r="AU208" i="94"/>
  <c r="AY208" i="94"/>
  <c r="AR208" i="94"/>
  <c r="AW208" i="94"/>
  <c r="AS208" i="94"/>
  <c r="AX208" i="94"/>
  <c r="AO208" i="94"/>
  <c r="AZ208" i="94"/>
  <c r="AP208" i="94"/>
  <c r="AT208" i="94"/>
  <c r="AV208" i="94"/>
  <c r="AZ283" i="94"/>
  <c r="AZ163" i="94"/>
  <c r="AZ239" i="94"/>
  <c r="AZ87" i="94"/>
  <c r="AZ240" i="94"/>
  <c r="AZ88" i="94"/>
  <c r="AZ164" i="94"/>
  <c r="AZ89" i="94"/>
  <c r="AZ241" i="94"/>
  <c r="AZ165" i="94"/>
  <c r="AZ166" i="94"/>
  <c r="AZ242" i="94"/>
  <c r="AZ90" i="94"/>
  <c r="AZ91" i="94"/>
  <c r="AZ243" i="94"/>
  <c r="AZ167" i="94"/>
  <c r="AZ169" i="94"/>
  <c r="AZ92" i="94"/>
  <c r="AZ168" i="94"/>
  <c r="AZ244" i="94"/>
  <c r="AZ93" i="94"/>
  <c r="AZ245" i="94"/>
  <c r="AZ170" i="94"/>
  <c r="AZ171" i="94"/>
  <c r="AZ246" i="94"/>
  <c r="AZ247" i="94"/>
  <c r="AZ94" i="94"/>
  <c r="AZ95" i="94"/>
  <c r="AZ172" i="94"/>
  <c r="AZ96" i="94"/>
  <c r="AZ248" i="94"/>
  <c r="AZ173" i="94"/>
  <c r="AZ249" i="94"/>
  <c r="AZ97" i="94"/>
  <c r="AZ98" i="94"/>
  <c r="AZ174" i="94"/>
  <c r="AZ250" i="94"/>
  <c r="AZ251" i="94"/>
  <c r="AZ175" i="94"/>
  <c r="AZ99" i="94"/>
  <c r="AZ100" i="94"/>
  <c r="AZ252" i="94"/>
  <c r="AZ176" i="94"/>
  <c r="AZ101" i="94"/>
  <c r="AZ253" i="94"/>
  <c r="AZ177" i="94"/>
  <c r="AZ102" i="94"/>
  <c r="AZ254" i="94"/>
  <c r="AZ178" i="94"/>
  <c r="AZ179" i="94"/>
  <c r="AZ103" i="94"/>
  <c r="AZ255" i="94"/>
  <c r="AZ104" i="94"/>
  <c r="AZ256" i="94"/>
  <c r="AZ180" i="94"/>
  <c r="AZ257" i="94"/>
  <c r="AZ181" i="94"/>
  <c r="AZ105" i="94"/>
  <c r="AZ106" i="94"/>
  <c r="AZ258" i="94"/>
  <c r="AZ182" i="94"/>
  <c r="AZ259" i="94"/>
  <c r="AZ183" i="94"/>
  <c r="AZ107" i="94"/>
  <c r="AZ184" i="94"/>
  <c r="AZ260" i="94"/>
  <c r="AZ108" i="94"/>
  <c r="AZ261" i="94"/>
  <c r="AZ185" i="94"/>
  <c r="AZ109" i="94"/>
  <c r="AZ186" i="94"/>
  <c r="AZ110" i="94"/>
  <c r="AZ262" i="94"/>
  <c r="AZ111" i="94"/>
  <c r="AZ187" i="94"/>
  <c r="AZ263" i="94"/>
  <c r="AZ112" i="94"/>
  <c r="AZ264" i="94"/>
  <c r="AZ188" i="94"/>
  <c r="AZ265" i="94"/>
  <c r="AZ113" i="94"/>
  <c r="AZ189" i="94"/>
  <c r="AZ266" i="94"/>
  <c r="AZ114" i="94"/>
  <c r="AZ190" i="94"/>
  <c r="AZ191" i="94"/>
  <c r="AZ267" i="94"/>
  <c r="AZ115" i="94"/>
  <c r="AZ116" i="94"/>
  <c r="AZ192" i="94"/>
  <c r="AZ268" i="94"/>
  <c r="AZ117" i="94"/>
  <c r="AZ193" i="94"/>
  <c r="AZ269" i="94"/>
  <c r="AZ194" i="94"/>
  <c r="AZ270" i="94"/>
  <c r="AZ118" i="94"/>
  <c r="AZ195" i="94"/>
  <c r="AZ119" i="94"/>
  <c r="AZ271" i="94"/>
  <c r="AZ196" i="94"/>
  <c r="AZ120" i="94"/>
  <c r="AZ272" i="94"/>
  <c r="AZ197" i="94"/>
  <c r="AZ273" i="94"/>
  <c r="AZ121" i="94"/>
  <c r="AZ274" i="94"/>
  <c r="AZ198" i="94"/>
  <c r="AZ122" i="94"/>
  <c r="AZ123" i="94"/>
  <c r="AZ199" i="94"/>
  <c r="AZ275" i="94"/>
  <c r="AZ200" i="94"/>
  <c r="AZ124" i="94"/>
  <c r="AZ276" i="94"/>
  <c r="AZ125" i="94"/>
  <c r="AZ201" i="94"/>
  <c r="AZ277" i="94"/>
  <c r="AZ202" i="94"/>
  <c r="AZ126" i="94"/>
  <c r="AZ278" i="94"/>
  <c r="AZ279" i="94"/>
  <c r="AZ127" i="94"/>
  <c r="AZ203" i="94"/>
  <c r="AZ128" i="94"/>
  <c r="AZ280" i="94"/>
  <c r="AZ204" i="94"/>
  <c r="AZ281" i="94"/>
  <c r="AZ129" i="94"/>
  <c r="AZ205" i="94"/>
  <c r="AZ206" i="94"/>
  <c r="AZ282" i="94"/>
  <c r="AZ130" i="94"/>
  <c r="AY163" i="95"/>
  <c r="AY87" i="95"/>
  <c r="AY239" i="95"/>
  <c r="AY240" i="95"/>
  <c r="AY164" i="95"/>
  <c r="AY88" i="95"/>
  <c r="AY89" i="95"/>
  <c r="AY241" i="95"/>
  <c r="AY165" i="95"/>
  <c r="AY166" i="95"/>
  <c r="AY242" i="95"/>
  <c r="AY90" i="95"/>
  <c r="AY243" i="95"/>
  <c r="AY167" i="95"/>
  <c r="AY91" i="95"/>
  <c r="AY244" i="95"/>
  <c r="AY92" i="95"/>
  <c r="AY168" i="95"/>
  <c r="AY93" i="95"/>
  <c r="AY245" i="95"/>
  <c r="AY169" i="95"/>
  <c r="AY246" i="95"/>
  <c r="AY94" i="95"/>
  <c r="AY170" i="95"/>
  <c r="AY247" i="95"/>
  <c r="AY171" i="95"/>
  <c r="AY95" i="95"/>
  <c r="AY248" i="95"/>
  <c r="AY172" i="95"/>
  <c r="AY96" i="95"/>
  <c r="AY97" i="95"/>
  <c r="AY249" i="95"/>
  <c r="AY173" i="95"/>
  <c r="AY98" i="95"/>
  <c r="AY174" i="95"/>
  <c r="AY250" i="95"/>
  <c r="AY175" i="95"/>
  <c r="AY251" i="95"/>
  <c r="AY99" i="95"/>
  <c r="AY176" i="95"/>
  <c r="AY100" i="95"/>
  <c r="AY252" i="95"/>
  <c r="AY253" i="95"/>
  <c r="AY177" i="95"/>
  <c r="AY101" i="95"/>
  <c r="AY254" i="95"/>
  <c r="AY178" i="95"/>
  <c r="AY102" i="95"/>
  <c r="AY179" i="95"/>
  <c r="AY255" i="95"/>
  <c r="AY103" i="95"/>
  <c r="AY256" i="95"/>
  <c r="AY180" i="95"/>
  <c r="AY104" i="95"/>
  <c r="AY181" i="95"/>
  <c r="AY257" i="95"/>
  <c r="AY105" i="95"/>
  <c r="AY106" i="95"/>
  <c r="AY182" i="95"/>
  <c r="AY258" i="95"/>
  <c r="AY259" i="95"/>
  <c r="AY183" i="95"/>
  <c r="AY107" i="95"/>
  <c r="AY184" i="95"/>
  <c r="AY260" i="95"/>
  <c r="AY108" i="95"/>
  <c r="AY261" i="95"/>
  <c r="AY185" i="95"/>
  <c r="AY109" i="95"/>
  <c r="AY110" i="95"/>
  <c r="AY262" i="95"/>
  <c r="AY186" i="95"/>
  <c r="AY111" i="95"/>
  <c r="AY187" i="95"/>
  <c r="AY263" i="95"/>
  <c r="AY112" i="95"/>
  <c r="AY264" i="95"/>
  <c r="AY188" i="95"/>
  <c r="AY189" i="95"/>
  <c r="AY265" i="95"/>
  <c r="AY113" i="95"/>
  <c r="AY190" i="95"/>
  <c r="AY114" i="95"/>
  <c r="AY266" i="95"/>
  <c r="AY191" i="95"/>
  <c r="AY267" i="95"/>
  <c r="AY115" i="95"/>
  <c r="AY192" i="95"/>
  <c r="AY268" i="95"/>
  <c r="AY116" i="95"/>
  <c r="AY117" i="95"/>
  <c r="AY193" i="95"/>
  <c r="AY269" i="95"/>
  <c r="AY194" i="95"/>
  <c r="AY118" i="95"/>
  <c r="AY270" i="95"/>
  <c r="AY195" i="95"/>
  <c r="AY271" i="95"/>
  <c r="AY119" i="95"/>
  <c r="AY120" i="95"/>
  <c r="AY272" i="95"/>
  <c r="AY196" i="95"/>
  <c r="AY273" i="95"/>
  <c r="AY197" i="95"/>
  <c r="AY121" i="95"/>
  <c r="AY198" i="95"/>
  <c r="AY274" i="95"/>
  <c r="AY122" i="95"/>
  <c r="AY199" i="95"/>
  <c r="AY275" i="95"/>
  <c r="AY123" i="95"/>
  <c r="AY200" i="95"/>
  <c r="AY276" i="95"/>
  <c r="AY124" i="95"/>
  <c r="AY125" i="95"/>
  <c r="AY277" i="95"/>
  <c r="AY201" i="95"/>
  <c r="AY126" i="95"/>
  <c r="AY278" i="95"/>
  <c r="AY202" i="95"/>
  <c r="AY203" i="95"/>
  <c r="AY279" i="95"/>
  <c r="AY127" i="95"/>
  <c r="AY128" i="95"/>
  <c r="AY204" i="95"/>
  <c r="AY280" i="95"/>
  <c r="AY129" i="95"/>
  <c r="AY205" i="95"/>
  <c r="AY281" i="95"/>
  <c r="AP57" i="95"/>
  <c r="AT57" i="95"/>
  <c r="AX57" i="95"/>
  <c r="AO57" i="95"/>
  <c r="AS57" i="95"/>
  <c r="AW57" i="95"/>
  <c r="AQ57" i="95"/>
  <c r="AY57" i="95"/>
  <c r="AR57" i="95"/>
  <c r="AU57" i="95"/>
  <c r="AV57" i="95"/>
  <c r="AY130" i="95"/>
  <c r="AY282" i="95"/>
  <c r="AQ207" i="95"/>
  <c r="AU207" i="95"/>
  <c r="AY207" i="95"/>
  <c r="AR207" i="95"/>
  <c r="AV207" i="95"/>
  <c r="AO207" i="95"/>
  <c r="AW207" i="95"/>
  <c r="AS207" i="95"/>
  <c r="AP207" i="95"/>
  <c r="AX207" i="95"/>
  <c r="AT207" i="95"/>
  <c r="AP131" i="95"/>
  <c r="AT131" i="95"/>
  <c r="AX131" i="95"/>
  <c r="AQ131" i="95"/>
  <c r="AU131" i="95"/>
  <c r="AY131" i="95"/>
  <c r="AV131" i="95"/>
  <c r="AO131" i="95"/>
  <c r="AW131" i="95"/>
  <c r="AS131" i="95"/>
  <c r="AR131" i="95"/>
  <c r="AY206" i="95"/>
  <c r="AP283" i="95"/>
  <c r="AT283" i="95"/>
  <c r="AX283" i="95"/>
  <c r="AV283" i="95"/>
  <c r="AQ283" i="95"/>
  <c r="AU283" i="95"/>
  <c r="AY283" i="95"/>
  <c r="AR283" i="95"/>
  <c r="AW283" i="95"/>
  <c r="AO283" i="95"/>
  <c r="AS283" i="95"/>
  <c r="AZ932" i="95"/>
  <c r="AZ933" i="95"/>
  <c r="AZ936" i="95"/>
  <c r="AZ907" i="95"/>
  <c r="AZ911" i="95"/>
  <c r="AZ882" i="95"/>
  <c r="AZ883" i="95"/>
  <c r="AZ908" i="95"/>
  <c r="AZ886" i="95"/>
  <c r="AZ857" i="95"/>
  <c r="AZ832" i="95"/>
  <c r="AY835" i="95"/>
  <c r="AZ861" i="95"/>
  <c r="AZ833" i="95"/>
  <c r="AZ858" i="95"/>
  <c r="AZ836" i="95"/>
  <c r="AZ808" i="95"/>
  <c r="AY810" i="95"/>
  <c r="AZ811" i="95"/>
  <c r="AZ786" i="95"/>
  <c r="AZ782" i="95"/>
  <c r="AY785" i="95"/>
  <c r="AZ757" i="95"/>
  <c r="AZ736" i="95"/>
  <c r="AZ807" i="95"/>
  <c r="AZ783" i="95"/>
  <c r="AZ761" i="95"/>
  <c r="AY735" i="95"/>
  <c r="AZ758" i="95"/>
  <c r="AZ732" i="95"/>
  <c r="AZ733" i="95"/>
  <c r="AY760" i="95"/>
  <c r="BA932" i="94"/>
  <c r="BA936" i="94"/>
  <c r="BA911" i="94"/>
  <c r="BA908" i="94"/>
  <c r="BA886" i="94"/>
  <c r="BA882" i="94"/>
  <c r="BA933" i="94"/>
  <c r="BA858" i="94"/>
  <c r="BA857" i="94"/>
  <c r="BA907" i="94"/>
  <c r="BA883" i="94"/>
  <c r="BA861" i="94"/>
  <c r="BA836" i="94"/>
  <c r="BA832" i="94"/>
  <c r="AZ835" i="94"/>
  <c r="BA808" i="94"/>
  <c r="AZ810" i="94"/>
  <c r="BA833" i="94"/>
  <c r="BA807" i="94"/>
  <c r="BA811" i="94"/>
  <c r="BA782" i="94"/>
  <c r="BA786" i="94"/>
  <c r="BA757" i="94"/>
  <c r="AZ785" i="94"/>
  <c r="BA758" i="94"/>
  <c r="AZ760" i="94"/>
  <c r="BA736" i="94"/>
  <c r="BA783" i="94"/>
  <c r="AZ735" i="94"/>
  <c r="BA732" i="94"/>
  <c r="BA761" i="94"/>
  <c r="BA733" i="94"/>
  <c r="AZ966" i="94"/>
  <c r="AZ963" i="94"/>
  <c r="AZ962" i="94"/>
  <c r="AY962" i="95"/>
  <c r="AY966" i="95"/>
  <c r="AY963" i="95"/>
  <c r="BA708" i="94"/>
  <c r="AZ710" i="94"/>
  <c r="BA707" i="94"/>
  <c r="BA711" i="94"/>
  <c r="AZ708" i="95"/>
  <c r="AZ707" i="95"/>
  <c r="AY710" i="95"/>
  <c r="AZ711" i="95"/>
  <c r="AN58" i="94"/>
  <c r="AW666" i="95"/>
  <c r="AX360" i="95"/>
  <c r="AA511" i="94"/>
  <c r="AE511" i="94"/>
  <c r="J511" i="94"/>
  <c r="AP511" i="94"/>
  <c r="U511" i="94"/>
  <c r="AL511" i="94"/>
  <c r="Q511" i="94"/>
  <c r="AQ511" i="94"/>
  <c r="AG511" i="94"/>
  <c r="V511" i="94"/>
  <c r="K511" i="94"/>
  <c r="AW511" i="94"/>
  <c r="AU511" i="94"/>
  <c r="AK511" i="94"/>
  <c r="Z511" i="94"/>
  <c r="O511" i="94"/>
  <c r="AS511" i="94"/>
  <c r="AM511" i="94"/>
  <c r="AH511" i="94"/>
  <c r="AC511" i="94"/>
  <c r="W511" i="94"/>
  <c r="R511" i="94"/>
  <c r="M511" i="94"/>
  <c r="G511" i="94"/>
  <c r="AT511" i="94"/>
  <c r="AO511" i="94"/>
  <c r="AI511" i="94"/>
  <c r="AD511" i="94"/>
  <c r="Y511" i="94"/>
  <c r="S511" i="94"/>
  <c r="N511" i="94"/>
  <c r="I511" i="94"/>
  <c r="AP510" i="95"/>
  <c r="AU510" i="95"/>
  <c r="V510" i="95"/>
  <c r="R510" i="95"/>
  <c r="AE510" i="95"/>
  <c r="U510" i="95"/>
  <c r="T510" i="95"/>
  <c r="AK510" i="95"/>
  <c r="AJ510" i="95"/>
  <c r="O510" i="95"/>
  <c r="AG510" i="95"/>
  <c r="AL510" i="95"/>
  <c r="AF510" i="95"/>
  <c r="AA510" i="95"/>
  <c r="AT510" i="95"/>
  <c r="AS510" i="95"/>
  <c r="AC510" i="95"/>
  <c r="M510" i="95"/>
  <c r="AD510" i="95"/>
  <c r="AR510" i="95"/>
  <c r="AB510" i="95"/>
  <c r="L510" i="95"/>
  <c r="AM510" i="95"/>
  <c r="W510" i="95"/>
  <c r="G510" i="95"/>
  <c r="AY361" i="94"/>
  <c r="J510" i="95"/>
  <c r="Q510" i="95"/>
  <c r="N510" i="95"/>
  <c r="P510" i="95"/>
  <c r="AQ510" i="95"/>
  <c r="K510" i="95"/>
  <c r="AH510" i="95"/>
  <c r="AO510" i="95"/>
  <c r="Y510" i="95"/>
  <c r="H510" i="95"/>
  <c r="Z510" i="95"/>
  <c r="AN510" i="95"/>
  <c r="X510" i="95"/>
  <c r="I510" i="95"/>
  <c r="AI510" i="95"/>
  <c r="S510" i="95"/>
  <c r="B512" i="94"/>
  <c r="H512" i="94" s="1"/>
  <c r="F50" i="90"/>
  <c r="AV511" i="94"/>
  <c r="AR511" i="94"/>
  <c r="AN511" i="94"/>
  <c r="AJ511" i="94"/>
  <c r="AF511" i="94"/>
  <c r="AB511" i="94"/>
  <c r="X511" i="94"/>
  <c r="T511" i="94"/>
  <c r="P511" i="94"/>
  <c r="L511" i="94"/>
  <c r="B511" i="95"/>
  <c r="AW511" i="95" s="1"/>
  <c r="J49" i="90"/>
  <c r="AP666" i="95"/>
  <c r="Z666" i="95"/>
  <c r="J666" i="95"/>
  <c r="AB666" i="95"/>
  <c r="G666" i="95"/>
  <c r="AA666" i="95"/>
  <c r="AN666" i="95"/>
  <c r="K666" i="95"/>
  <c r="AK666" i="95"/>
  <c r="P666" i="95"/>
  <c r="U666" i="95"/>
  <c r="AD666" i="95"/>
  <c r="AI666" i="95"/>
  <c r="O666" i="95"/>
  <c r="AL666" i="95"/>
  <c r="V666" i="95"/>
  <c r="AR666" i="95"/>
  <c r="W666" i="95"/>
  <c r="AV666" i="95"/>
  <c r="T666" i="95"/>
  <c r="AF666" i="95"/>
  <c r="AQ666" i="95"/>
  <c r="X666" i="95"/>
  <c r="AJ666" i="95"/>
  <c r="AT666" i="95"/>
  <c r="AG666" i="95"/>
  <c r="L666" i="95"/>
  <c r="S666" i="95"/>
  <c r="AS666" i="95"/>
  <c r="AH666" i="95"/>
  <c r="R666" i="95"/>
  <c r="AM666" i="95"/>
  <c r="Q666" i="95"/>
  <c r="AO666" i="95"/>
  <c r="M666" i="95"/>
  <c r="Y666" i="95"/>
  <c r="AC666" i="95"/>
  <c r="I666" i="95"/>
  <c r="H666" i="95"/>
  <c r="N666" i="95"/>
  <c r="AU666" i="95"/>
  <c r="AE666" i="95"/>
  <c r="D284" i="95"/>
  <c r="AA57" i="95"/>
  <c r="K57" i="95"/>
  <c r="T57" i="95"/>
  <c r="AK57" i="95"/>
  <c r="X57" i="95"/>
  <c r="AB57" i="95"/>
  <c r="O57" i="95"/>
  <c r="AG57" i="95"/>
  <c r="D667" i="95"/>
  <c r="B667" i="95" s="1"/>
  <c r="D208" i="95"/>
  <c r="AM57" i="95"/>
  <c r="W57" i="95"/>
  <c r="G57" i="95"/>
  <c r="AJ57" i="95"/>
  <c r="N57" i="95"/>
  <c r="Z57" i="95"/>
  <c r="AN57" i="95"/>
  <c r="R57" i="95"/>
  <c r="V57" i="95"/>
  <c r="AF57" i="95"/>
  <c r="D437" i="95"/>
  <c r="B437" i="95" s="1"/>
  <c r="AX437" i="95" s="1"/>
  <c r="AE57" i="95"/>
  <c r="Y57" i="95"/>
  <c r="J57" i="95"/>
  <c r="H57" i="95"/>
  <c r="D361" i="95"/>
  <c r="D132" i="95"/>
  <c r="AI57" i="95"/>
  <c r="S57" i="95"/>
  <c r="D58" i="95"/>
  <c r="AD57" i="95"/>
  <c r="I57" i="95"/>
  <c r="U57" i="95"/>
  <c r="AH57" i="95"/>
  <c r="M57" i="95"/>
  <c r="AL57" i="95"/>
  <c r="Q57" i="95"/>
  <c r="P57" i="95"/>
  <c r="AC57" i="95"/>
  <c r="L57" i="95"/>
  <c r="AE207" i="95"/>
  <c r="O207" i="95"/>
  <c r="AN207" i="95"/>
  <c r="R207" i="95"/>
  <c r="V207" i="95"/>
  <c r="AD207" i="95"/>
  <c r="AK207" i="95"/>
  <c r="AJ207" i="95"/>
  <c r="AF207" i="95"/>
  <c r="AI207" i="95"/>
  <c r="X207" i="95"/>
  <c r="AB207" i="95"/>
  <c r="AA207" i="95"/>
  <c r="K207" i="95"/>
  <c r="AH207" i="95"/>
  <c r="M207" i="95"/>
  <c r="AL207" i="95"/>
  <c r="Q207" i="95"/>
  <c r="T207" i="95"/>
  <c r="Z207" i="95"/>
  <c r="Y207" i="95"/>
  <c r="U207" i="95"/>
  <c r="D588" i="95"/>
  <c r="B588" i="95" s="1"/>
  <c r="AX588" i="95" s="1"/>
  <c r="S207" i="95"/>
  <c r="AM207" i="95"/>
  <c r="W207" i="95"/>
  <c r="G207" i="95"/>
  <c r="AC207" i="95"/>
  <c r="H207" i="95"/>
  <c r="AG207" i="95"/>
  <c r="L207" i="95"/>
  <c r="I207" i="95"/>
  <c r="P207" i="95"/>
  <c r="N207" i="95"/>
  <c r="J207" i="95"/>
  <c r="AN131" i="95"/>
  <c r="X131" i="95"/>
  <c r="H131" i="95"/>
  <c r="AC131" i="95"/>
  <c r="G131" i="95"/>
  <c r="Y131" i="95"/>
  <c r="AK131" i="95"/>
  <c r="I131" i="95"/>
  <c r="AA131" i="95"/>
  <c r="K131" i="95"/>
  <c r="L131" i="95"/>
  <c r="AE131" i="95"/>
  <c r="AI131" i="95"/>
  <c r="D512" i="95"/>
  <c r="AJ131" i="95"/>
  <c r="T131" i="95"/>
  <c r="W131" i="95"/>
  <c r="Q131" i="95"/>
  <c r="AD131" i="95"/>
  <c r="U131" i="95"/>
  <c r="AG131" i="95"/>
  <c r="AH131" i="95"/>
  <c r="M131" i="95"/>
  <c r="O131" i="95"/>
  <c r="S131" i="95"/>
  <c r="AF131" i="95"/>
  <c r="P131" i="95"/>
  <c r="AM131" i="95"/>
  <c r="R131" i="95"/>
  <c r="AL131" i="95"/>
  <c r="J131" i="95"/>
  <c r="V131" i="95"/>
  <c r="N131" i="95"/>
  <c r="Z131" i="95"/>
  <c r="AB131" i="95"/>
  <c r="AH283" i="95"/>
  <c r="R283" i="95"/>
  <c r="U283" i="95"/>
  <c r="T283" i="95"/>
  <c r="AC283" i="95"/>
  <c r="AM283" i="95"/>
  <c r="AL283" i="95"/>
  <c r="AA283" i="95"/>
  <c r="Y283" i="95"/>
  <c r="M283" i="95"/>
  <c r="AD283" i="95"/>
  <c r="N283" i="95"/>
  <c r="AK283" i="95"/>
  <c r="P283" i="95"/>
  <c r="AJ283" i="95"/>
  <c r="O283" i="95"/>
  <c r="S283" i="95"/>
  <c r="AB283" i="95"/>
  <c r="AI283" i="95"/>
  <c r="AG283" i="95"/>
  <c r="V283" i="95"/>
  <c r="AN283" i="95"/>
  <c r="G283" i="95"/>
  <c r="L283" i="95"/>
  <c r="Z283" i="95"/>
  <c r="J283" i="95"/>
  <c r="AF283" i="95"/>
  <c r="K283" i="95"/>
  <c r="AE283" i="95"/>
  <c r="I283" i="95"/>
  <c r="H283" i="95"/>
  <c r="Q283" i="95"/>
  <c r="X283" i="95"/>
  <c r="W283" i="95"/>
  <c r="H436" i="95"/>
  <c r="L436" i="95"/>
  <c r="P436" i="95"/>
  <c r="T436" i="95"/>
  <c r="X436" i="95"/>
  <c r="AB436" i="95"/>
  <c r="AF436" i="95"/>
  <c r="AJ436" i="95"/>
  <c r="AN436" i="95"/>
  <c r="AR436" i="95"/>
  <c r="O436" i="95"/>
  <c r="AI436" i="95"/>
  <c r="I436" i="95"/>
  <c r="M436" i="95"/>
  <c r="Q436" i="95"/>
  <c r="U436" i="95"/>
  <c r="Y436" i="95"/>
  <c r="AC436" i="95"/>
  <c r="AG436" i="95"/>
  <c r="AK436" i="95"/>
  <c r="AO436" i="95"/>
  <c r="AS436" i="95"/>
  <c r="K436" i="95"/>
  <c r="S436" i="95"/>
  <c r="AA436" i="95"/>
  <c r="AE436" i="95"/>
  <c r="AQ436" i="95"/>
  <c r="J436" i="95"/>
  <c r="N436" i="95"/>
  <c r="R436" i="95"/>
  <c r="V436" i="95"/>
  <c r="Z436" i="95"/>
  <c r="AD436" i="95"/>
  <c r="AH436" i="95"/>
  <c r="AL436" i="95"/>
  <c r="AP436" i="95"/>
  <c r="AT436" i="95"/>
  <c r="G436" i="95"/>
  <c r="W436" i="95"/>
  <c r="AM436" i="95"/>
  <c r="AU436" i="95"/>
  <c r="AV436" i="95"/>
  <c r="H587" i="95"/>
  <c r="L587" i="95"/>
  <c r="P587" i="95"/>
  <c r="T587" i="95"/>
  <c r="X587" i="95"/>
  <c r="AB587" i="95"/>
  <c r="AF587" i="95"/>
  <c r="AJ587" i="95"/>
  <c r="AN587" i="95"/>
  <c r="AR587" i="95"/>
  <c r="K587" i="95"/>
  <c r="W587" i="95"/>
  <c r="AI587" i="95"/>
  <c r="I587" i="95"/>
  <c r="M587" i="95"/>
  <c r="Q587" i="95"/>
  <c r="U587" i="95"/>
  <c r="Y587" i="95"/>
  <c r="AC587" i="95"/>
  <c r="AG587" i="95"/>
  <c r="AK587" i="95"/>
  <c r="AO587" i="95"/>
  <c r="AS587" i="95"/>
  <c r="O587" i="95"/>
  <c r="S587" i="95"/>
  <c r="AE587" i="95"/>
  <c r="AM587" i="95"/>
  <c r="AU587" i="95"/>
  <c r="J587" i="95"/>
  <c r="N587" i="95"/>
  <c r="R587" i="95"/>
  <c r="V587" i="95"/>
  <c r="Z587" i="95"/>
  <c r="AD587" i="95"/>
  <c r="AH587" i="95"/>
  <c r="AL587" i="95"/>
  <c r="AP587" i="95"/>
  <c r="AT587" i="95"/>
  <c r="G587" i="95"/>
  <c r="AA587" i="95"/>
  <c r="AQ587" i="95"/>
  <c r="AV587" i="95"/>
  <c r="I360" i="95"/>
  <c r="K360" i="95"/>
  <c r="O360" i="95"/>
  <c r="S360" i="95"/>
  <c r="W360" i="95"/>
  <c r="AA360" i="95"/>
  <c r="AE360" i="95"/>
  <c r="AI360" i="95"/>
  <c r="AM360" i="95"/>
  <c r="AQ360" i="95"/>
  <c r="AU360" i="95"/>
  <c r="J360" i="95"/>
  <c r="Z360" i="95"/>
  <c r="AT360" i="95"/>
  <c r="G360" i="95"/>
  <c r="L360" i="95"/>
  <c r="P360" i="95"/>
  <c r="T360" i="95"/>
  <c r="X360" i="95"/>
  <c r="AB360" i="95"/>
  <c r="AF360" i="95"/>
  <c r="AJ360" i="95"/>
  <c r="AN360" i="95"/>
  <c r="AR360" i="95"/>
  <c r="AV360" i="95"/>
  <c r="R360" i="95"/>
  <c r="V360" i="95"/>
  <c r="AH360" i="95"/>
  <c r="AL360" i="95"/>
  <c r="H360" i="95"/>
  <c r="M360" i="95"/>
  <c r="Q360" i="95"/>
  <c r="U360" i="95"/>
  <c r="Y360" i="95"/>
  <c r="AC360" i="95"/>
  <c r="AG360" i="95"/>
  <c r="AK360" i="95"/>
  <c r="AO360" i="95"/>
  <c r="AS360" i="95"/>
  <c r="N360" i="95"/>
  <c r="AD360" i="95"/>
  <c r="AP360" i="95"/>
  <c r="AW360" i="95"/>
  <c r="AX498" i="95"/>
  <c r="AX482" i="95"/>
  <c r="AX503" i="95"/>
  <c r="AX492" i="95"/>
  <c r="AX476" i="95"/>
  <c r="AX499" i="95"/>
  <c r="AX483" i="95"/>
  <c r="AX489" i="95"/>
  <c r="AX473" i="95"/>
  <c r="AX494" i="95"/>
  <c r="AX478" i="95"/>
  <c r="AX488" i="95"/>
  <c r="AX472" i="95"/>
  <c r="AX495" i="95"/>
  <c r="AX479" i="95"/>
  <c r="AX501" i="95"/>
  <c r="AX485" i="95"/>
  <c r="AX469" i="95"/>
  <c r="AX502" i="95"/>
  <c r="AX486" i="95"/>
  <c r="AX470" i="95"/>
  <c r="AX480" i="95"/>
  <c r="AX436" i="95"/>
  <c r="AX487" i="95"/>
  <c r="AX471" i="95"/>
  <c r="AX477" i="95"/>
  <c r="AX490" i="95"/>
  <c r="AX474" i="95"/>
  <c r="AX500" i="95"/>
  <c r="AX484" i="95"/>
  <c r="AX468" i="95"/>
  <c r="AX491" i="95"/>
  <c r="AX475" i="95"/>
  <c r="AX497" i="95"/>
  <c r="AX481" i="95"/>
  <c r="AX666" i="95"/>
  <c r="AX496" i="95"/>
  <c r="AX493" i="95"/>
  <c r="AY351" i="95"/>
  <c r="AY335" i="95"/>
  <c r="AY319" i="95"/>
  <c r="AY342" i="95"/>
  <c r="AY321" i="95"/>
  <c r="AY349" i="95"/>
  <c r="AY320" i="95"/>
  <c r="AY333" i="95"/>
  <c r="AY344" i="95"/>
  <c r="AY324" i="95"/>
  <c r="AY357" i="95"/>
  <c r="AY322" i="95"/>
  <c r="AY347" i="95"/>
  <c r="AY331" i="95"/>
  <c r="AY358" i="95"/>
  <c r="AY337" i="95"/>
  <c r="AY316" i="95"/>
  <c r="AY341" i="95"/>
  <c r="AY354" i="95"/>
  <c r="AY325" i="95"/>
  <c r="AY330" i="95"/>
  <c r="AY352" i="95"/>
  <c r="AY317" i="95"/>
  <c r="AY350" i="95"/>
  <c r="AY355" i="95"/>
  <c r="AY339" i="95"/>
  <c r="AY348" i="95"/>
  <c r="AY326" i="95"/>
  <c r="AY328" i="95"/>
  <c r="AY340" i="95"/>
  <c r="AY338" i="95"/>
  <c r="AY7" i="95"/>
  <c r="AY329" i="95"/>
  <c r="AY359" i="95"/>
  <c r="AY343" i="95"/>
  <c r="AY327" i="95"/>
  <c r="AY353" i="95"/>
  <c r="AY332" i="95"/>
  <c r="AY334" i="95"/>
  <c r="AY346" i="95"/>
  <c r="AY318" i="95"/>
  <c r="AY345" i="95"/>
  <c r="AY336" i="95"/>
  <c r="AY323" i="95"/>
  <c r="AY356" i="95"/>
  <c r="AZ9" i="95"/>
  <c r="AZ207" i="95" s="1"/>
  <c r="AY503" i="94"/>
  <c r="AY500" i="94"/>
  <c r="AY496" i="94"/>
  <c r="AY492" i="94"/>
  <c r="AY488" i="94"/>
  <c r="AY484" i="94"/>
  <c r="AY480" i="94"/>
  <c r="AY476" i="94"/>
  <c r="AY472" i="94"/>
  <c r="AY468" i="94"/>
  <c r="AY437" i="94"/>
  <c r="AY502" i="94"/>
  <c r="AY499" i="94"/>
  <c r="AY495" i="94"/>
  <c r="AY491" i="94"/>
  <c r="AY487" i="94"/>
  <c r="AY483" i="94"/>
  <c r="AY479" i="94"/>
  <c r="AY475" i="94"/>
  <c r="AY471" i="94"/>
  <c r="AY498" i="94"/>
  <c r="AY494" i="94"/>
  <c r="AY490" i="94"/>
  <c r="AY486" i="94"/>
  <c r="AY482" i="94"/>
  <c r="AY478" i="94"/>
  <c r="AY474" i="94"/>
  <c r="AY470" i="94"/>
  <c r="AY501" i="94"/>
  <c r="AY497" i="94"/>
  <c r="AY493" i="94"/>
  <c r="AY489" i="94"/>
  <c r="AY485" i="94"/>
  <c r="AY481" i="94"/>
  <c r="AY477" i="94"/>
  <c r="AY473" i="94"/>
  <c r="AY469" i="94"/>
  <c r="AK284" i="94"/>
  <c r="AG284" i="94"/>
  <c r="AC284" i="94"/>
  <c r="Y284" i="94"/>
  <c r="U284" i="94"/>
  <c r="Q284" i="94"/>
  <c r="M284" i="94"/>
  <c r="I284" i="94"/>
  <c r="AN284" i="94"/>
  <c r="AJ284" i="94"/>
  <c r="AF284" i="94"/>
  <c r="AB284" i="94"/>
  <c r="X284" i="94"/>
  <c r="T284" i="94"/>
  <c r="P284" i="94"/>
  <c r="L284" i="94"/>
  <c r="H284" i="94"/>
  <c r="AM284" i="94"/>
  <c r="AI284" i="94"/>
  <c r="AE284" i="94"/>
  <c r="AA284" i="94"/>
  <c r="W284" i="94"/>
  <c r="S284" i="94"/>
  <c r="O284" i="94"/>
  <c r="K284" i="94"/>
  <c r="G284" i="94"/>
  <c r="AL284" i="94"/>
  <c r="V284" i="94"/>
  <c r="AH284" i="94"/>
  <c r="R284" i="94"/>
  <c r="AD284" i="94"/>
  <c r="N284" i="94"/>
  <c r="Z284" i="94"/>
  <c r="J284" i="94"/>
  <c r="AV667" i="94"/>
  <c r="AR667" i="94"/>
  <c r="AN667" i="94"/>
  <c r="AJ667" i="94"/>
  <c r="AF667" i="94"/>
  <c r="AB667" i="94"/>
  <c r="X667" i="94"/>
  <c r="T667" i="94"/>
  <c r="P667" i="94"/>
  <c r="L667" i="94"/>
  <c r="H667" i="94"/>
  <c r="AY667" i="94"/>
  <c r="AU667" i="94"/>
  <c r="AQ667" i="94"/>
  <c r="AM667" i="94"/>
  <c r="AI667" i="94"/>
  <c r="AE667" i="94"/>
  <c r="AA667" i="94"/>
  <c r="W667" i="94"/>
  <c r="S667" i="94"/>
  <c r="O667" i="94"/>
  <c r="K667" i="94"/>
  <c r="G667" i="94"/>
  <c r="AX667" i="94"/>
  <c r="AT667" i="94"/>
  <c r="AP667" i="94"/>
  <c r="AL667" i="94"/>
  <c r="AH667" i="94"/>
  <c r="AD667" i="94"/>
  <c r="Z667" i="94"/>
  <c r="V667" i="94"/>
  <c r="R667" i="94"/>
  <c r="N667" i="94"/>
  <c r="J667" i="94"/>
  <c r="AW667" i="94"/>
  <c r="AG667" i="94"/>
  <c r="Q667" i="94"/>
  <c r="AS667" i="94"/>
  <c r="AC667" i="94"/>
  <c r="M667" i="94"/>
  <c r="AO667" i="94"/>
  <c r="Y667" i="94"/>
  <c r="I667" i="94"/>
  <c r="U667" i="94"/>
  <c r="AK667" i="94"/>
  <c r="G437" i="94"/>
  <c r="H437" i="94"/>
  <c r="I437" i="94"/>
  <c r="J437" i="94"/>
  <c r="K437" i="94"/>
  <c r="L437" i="94"/>
  <c r="M437" i="94"/>
  <c r="N437" i="94"/>
  <c r="O437" i="94"/>
  <c r="P437" i="94"/>
  <c r="Q437" i="94"/>
  <c r="R437" i="94"/>
  <c r="S437" i="94"/>
  <c r="T437" i="94"/>
  <c r="U437" i="94"/>
  <c r="V437" i="94"/>
  <c r="W437" i="94"/>
  <c r="X437" i="94"/>
  <c r="Y437" i="94"/>
  <c r="Z437" i="94"/>
  <c r="AA437" i="94"/>
  <c r="AB437" i="94"/>
  <c r="AC437" i="94"/>
  <c r="AD437" i="94"/>
  <c r="AE437" i="94"/>
  <c r="AF437" i="94"/>
  <c r="AG437" i="94"/>
  <c r="AH437" i="94"/>
  <c r="AI437" i="94"/>
  <c r="AJ437" i="94"/>
  <c r="AK437" i="94"/>
  <c r="AL437" i="94"/>
  <c r="AM437" i="94"/>
  <c r="AN437" i="94"/>
  <c r="AO437" i="94"/>
  <c r="AP437" i="94"/>
  <c r="AQ437" i="94"/>
  <c r="AR437" i="94"/>
  <c r="AS437" i="94"/>
  <c r="AT437" i="94"/>
  <c r="AU437" i="94"/>
  <c r="AV437" i="94"/>
  <c r="AW437" i="94"/>
  <c r="AZ357" i="94"/>
  <c r="AZ353" i="94"/>
  <c r="AZ349" i="94"/>
  <c r="AZ345" i="94"/>
  <c r="AZ341" i="94"/>
  <c r="AZ360" i="94"/>
  <c r="AZ356" i="94"/>
  <c r="AZ359" i="94"/>
  <c r="AZ355" i="94"/>
  <c r="AZ351" i="94"/>
  <c r="AZ347" i="94"/>
  <c r="AZ343" i="94"/>
  <c r="AZ339" i="94"/>
  <c r="AZ335" i="94"/>
  <c r="AZ331" i="94"/>
  <c r="AZ327" i="94"/>
  <c r="AZ323" i="94"/>
  <c r="AZ319" i="94"/>
  <c r="AZ354" i="94"/>
  <c r="AZ348" i="94"/>
  <c r="AZ340" i="94"/>
  <c r="AZ334" i="94"/>
  <c r="AZ329" i="94"/>
  <c r="AZ324" i="94"/>
  <c r="AZ318" i="94"/>
  <c r="AZ346" i="94"/>
  <c r="AZ338" i="94"/>
  <c r="AZ333" i="94"/>
  <c r="AZ328" i="94"/>
  <c r="AZ322" i="94"/>
  <c r="AZ317" i="94"/>
  <c r="AZ352" i="94"/>
  <c r="AZ344" i="94"/>
  <c r="AZ337" i="94"/>
  <c r="AZ332" i="94"/>
  <c r="AZ326" i="94"/>
  <c r="AZ321" i="94"/>
  <c r="AZ316" i="94"/>
  <c r="AZ330" i="94"/>
  <c r="AZ325" i="94"/>
  <c r="AZ350" i="94"/>
  <c r="AZ320" i="94"/>
  <c r="AZ358" i="94"/>
  <c r="AZ342" i="94"/>
  <c r="AZ336" i="94"/>
  <c r="BA9" i="94"/>
  <c r="BA132" i="94" s="1"/>
  <c r="AZ7" i="94"/>
  <c r="G588" i="94"/>
  <c r="H588" i="94"/>
  <c r="I588" i="94"/>
  <c r="J588" i="94"/>
  <c r="K588" i="94"/>
  <c r="L588" i="94"/>
  <c r="M588" i="94"/>
  <c r="N588" i="94"/>
  <c r="O588" i="94"/>
  <c r="P588" i="94"/>
  <c r="Q588" i="94"/>
  <c r="R588" i="94"/>
  <c r="S588" i="94"/>
  <c r="T588" i="94"/>
  <c r="U588" i="94"/>
  <c r="V588" i="94"/>
  <c r="W588" i="94"/>
  <c r="X588" i="94"/>
  <c r="Y588" i="94"/>
  <c r="Z588" i="94"/>
  <c r="AA588" i="94"/>
  <c r="AB588" i="94"/>
  <c r="AC588" i="94"/>
  <c r="AD588" i="94"/>
  <c r="AE588" i="94"/>
  <c r="AF588" i="94"/>
  <c r="AG588" i="94"/>
  <c r="AH588" i="94"/>
  <c r="AI588" i="94"/>
  <c r="AJ588" i="94"/>
  <c r="AK588" i="94"/>
  <c r="AL588" i="94"/>
  <c r="AM588" i="94"/>
  <c r="AN588" i="94"/>
  <c r="AO588" i="94"/>
  <c r="AP588" i="94"/>
  <c r="AQ588" i="94"/>
  <c r="AR588" i="94"/>
  <c r="AS588" i="94"/>
  <c r="AT588" i="94"/>
  <c r="AU588" i="94"/>
  <c r="AV588" i="94"/>
  <c r="AW588" i="94"/>
  <c r="D589" i="94"/>
  <c r="B589" i="94" s="1"/>
  <c r="AY589" i="94" s="1"/>
  <c r="AL208" i="94"/>
  <c r="AH208" i="94"/>
  <c r="AD208" i="94"/>
  <c r="Z208" i="94"/>
  <c r="V208" i="94"/>
  <c r="R208" i="94"/>
  <c r="N208" i="94"/>
  <c r="J208" i="94"/>
  <c r="AN208" i="94"/>
  <c r="AJ208" i="94"/>
  <c r="AF208" i="94"/>
  <c r="AB208" i="94"/>
  <c r="X208" i="94"/>
  <c r="T208" i="94"/>
  <c r="P208" i="94"/>
  <c r="L208" i="94"/>
  <c r="H208" i="94"/>
  <c r="AK208" i="94"/>
  <c r="AC208" i="94"/>
  <c r="U208" i="94"/>
  <c r="M208" i="94"/>
  <c r="AI208" i="94"/>
  <c r="AA208" i="94"/>
  <c r="S208" i="94"/>
  <c r="K208" i="94"/>
  <c r="AG208" i="94"/>
  <c r="Y208" i="94"/>
  <c r="Q208" i="94"/>
  <c r="I208" i="94"/>
  <c r="AE208" i="94"/>
  <c r="W208" i="94"/>
  <c r="O208" i="94"/>
  <c r="AM208" i="94"/>
  <c r="G208" i="94"/>
  <c r="D668" i="94"/>
  <c r="B668" i="94" s="1"/>
  <c r="D209" i="94"/>
  <c r="D362" i="94"/>
  <c r="D133" i="94"/>
  <c r="AK58" i="94"/>
  <c r="AG58" i="94"/>
  <c r="AC58" i="94"/>
  <c r="Y58" i="94"/>
  <c r="U58" i="94"/>
  <c r="Q58" i="94"/>
  <c r="M58" i="94"/>
  <c r="I58" i="94"/>
  <c r="D438" i="94"/>
  <c r="B438" i="94" s="1"/>
  <c r="D285" i="94"/>
  <c r="AM58" i="94"/>
  <c r="AI58" i="94"/>
  <c r="AE58" i="94"/>
  <c r="AA58" i="94"/>
  <c r="W58" i="94"/>
  <c r="S58" i="94"/>
  <c r="O58" i="94"/>
  <c r="K58" i="94"/>
  <c r="G58" i="94"/>
  <c r="AH58" i="94"/>
  <c r="Z58" i="94"/>
  <c r="R58" i="94"/>
  <c r="J58" i="94"/>
  <c r="T58" i="94"/>
  <c r="AF58" i="94"/>
  <c r="X58" i="94"/>
  <c r="P58" i="94"/>
  <c r="H58" i="94"/>
  <c r="AJ58" i="94"/>
  <c r="L58" i="94"/>
  <c r="AL58" i="94"/>
  <c r="AD58" i="94"/>
  <c r="V58" i="94"/>
  <c r="N58" i="94"/>
  <c r="D59" i="94"/>
  <c r="AB58" i="94"/>
  <c r="D513" i="94"/>
  <c r="AL132" i="94"/>
  <c r="AH132" i="94"/>
  <c r="AD132" i="94"/>
  <c r="Z132" i="94"/>
  <c r="V132" i="94"/>
  <c r="R132" i="94"/>
  <c r="N132" i="94"/>
  <c r="J132" i="94"/>
  <c r="AK132" i="94"/>
  <c r="AG132" i="94"/>
  <c r="AC132" i="94"/>
  <c r="Y132" i="94"/>
  <c r="U132" i="94"/>
  <c r="Q132" i="94"/>
  <c r="M132" i="94"/>
  <c r="I132" i="94"/>
  <c r="AN132" i="94"/>
  <c r="AJ132" i="94"/>
  <c r="AF132" i="94"/>
  <c r="AB132" i="94"/>
  <c r="X132" i="94"/>
  <c r="T132" i="94"/>
  <c r="P132" i="94"/>
  <c r="L132" i="94"/>
  <c r="H132" i="94"/>
  <c r="AE132" i="94"/>
  <c r="O132" i="94"/>
  <c r="AA132" i="94"/>
  <c r="K132" i="94"/>
  <c r="AM132" i="94"/>
  <c r="W132" i="94"/>
  <c r="G132" i="94"/>
  <c r="AI132" i="94"/>
  <c r="S132" i="94"/>
  <c r="G361" i="94"/>
  <c r="H361" i="94"/>
  <c r="I361" i="94"/>
  <c r="J361" i="94"/>
  <c r="K361" i="94"/>
  <c r="L361" i="94"/>
  <c r="M361" i="94"/>
  <c r="N361" i="94"/>
  <c r="O361" i="94"/>
  <c r="P361" i="94"/>
  <c r="Q361" i="94"/>
  <c r="R361" i="94"/>
  <c r="S361" i="94"/>
  <c r="T361" i="94"/>
  <c r="U361" i="94"/>
  <c r="V361" i="94"/>
  <c r="W361" i="94"/>
  <c r="X361" i="94"/>
  <c r="Y361" i="94"/>
  <c r="Z361" i="94"/>
  <c r="AA361" i="94"/>
  <c r="AB361" i="94"/>
  <c r="AC361" i="94"/>
  <c r="AD361" i="94"/>
  <c r="AE361" i="94"/>
  <c r="AF361" i="94"/>
  <c r="AG361" i="94"/>
  <c r="AH361" i="94"/>
  <c r="AI361" i="94"/>
  <c r="AJ361" i="94"/>
  <c r="AK361" i="94"/>
  <c r="AL361" i="94"/>
  <c r="AM361" i="94"/>
  <c r="AN361" i="94"/>
  <c r="AO361" i="94"/>
  <c r="AP361" i="94"/>
  <c r="AQ361" i="94"/>
  <c r="AR361" i="94"/>
  <c r="AS361" i="94"/>
  <c r="AT361" i="94"/>
  <c r="AU361" i="94"/>
  <c r="AV361" i="94"/>
  <c r="AW361" i="94"/>
  <c r="AX361" i="94"/>
  <c r="AR5" i="92"/>
  <c r="AQ152" i="91"/>
  <c r="AU151" i="91"/>
  <c r="AV4" i="92"/>
  <c r="AZ283" i="95" l="1"/>
  <c r="AZ131" i="95"/>
  <c r="BA208" i="94"/>
  <c r="AO133" i="94"/>
  <c r="AS133" i="94"/>
  <c r="AW133" i="94"/>
  <c r="BA133" i="94"/>
  <c r="AQ133" i="94"/>
  <c r="AV133" i="94"/>
  <c r="AR133" i="94"/>
  <c r="AY133" i="94"/>
  <c r="AT133" i="94"/>
  <c r="AZ133" i="94"/>
  <c r="AP133" i="94"/>
  <c r="AU133" i="94"/>
  <c r="AX133" i="94"/>
  <c r="AQ59" i="94"/>
  <c r="AU59" i="94"/>
  <c r="AY59" i="94"/>
  <c r="AR59" i="94"/>
  <c r="AW59" i="94"/>
  <c r="AP59" i="94"/>
  <c r="AX59" i="94"/>
  <c r="AO59" i="94"/>
  <c r="AZ59" i="94"/>
  <c r="AS59" i="94"/>
  <c r="AT59" i="94"/>
  <c r="AV59" i="94"/>
  <c r="BA59" i="94"/>
  <c r="AP285" i="94"/>
  <c r="AT285" i="94"/>
  <c r="AX285" i="94"/>
  <c r="AR285" i="94"/>
  <c r="AW285" i="94"/>
  <c r="AS285" i="94"/>
  <c r="AY285" i="94"/>
  <c r="AO285" i="94"/>
  <c r="AU285" i="94"/>
  <c r="AZ285" i="94"/>
  <c r="AQ285" i="94"/>
  <c r="AV285" i="94"/>
  <c r="BA285" i="94"/>
  <c r="AO209" i="94"/>
  <c r="AS209" i="94"/>
  <c r="AW209" i="94"/>
  <c r="BA209" i="94"/>
  <c r="AQ209" i="94"/>
  <c r="AV209" i="94"/>
  <c r="AR209" i="94"/>
  <c r="AX209" i="94"/>
  <c r="AT209" i="94"/>
  <c r="AU209" i="94"/>
  <c r="AY209" i="94"/>
  <c r="AP209" i="94"/>
  <c r="AZ209" i="94"/>
  <c r="BA284" i="94"/>
  <c r="BA87" i="94"/>
  <c r="BA239" i="94"/>
  <c r="BA163" i="94"/>
  <c r="BA88" i="94"/>
  <c r="BA240" i="94"/>
  <c r="BA164" i="94"/>
  <c r="BA89" i="94"/>
  <c r="BA241" i="94"/>
  <c r="BA165" i="94"/>
  <c r="BA90" i="94"/>
  <c r="BA166" i="94"/>
  <c r="BA242" i="94"/>
  <c r="BA167" i="94"/>
  <c r="BA243" i="94"/>
  <c r="BA91" i="94"/>
  <c r="BA168" i="94"/>
  <c r="BA92" i="94"/>
  <c r="BA169" i="94"/>
  <c r="BA244" i="94"/>
  <c r="BA245" i="94"/>
  <c r="BA170" i="94"/>
  <c r="BA93" i="94"/>
  <c r="BA171" i="94"/>
  <c r="BA246" i="94"/>
  <c r="BA247" i="94"/>
  <c r="BA94" i="94"/>
  <c r="BA96" i="94"/>
  <c r="BA248" i="94"/>
  <c r="BA95" i="94"/>
  <c r="BA172" i="94"/>
  <c r="BA97" i="94"/>
  <c r="BA173" i="94"/>
  <c r="BA249" i="94"/>
  <c r="BA174" i="94"/>
  <c r="BA98" i="94"/>
  <c r="BA250" i="94"/>
  <c r="BA175" i="94"/>
  <c r="BA251" i="94"/>
  <c r="BA99" i="94"/>
  <c r="BA176" i="94"/>
  <c r="BA100" i="94"/>
  <c r="BA252" i="94"/>
  <c r="BA101" i="94"/>
  <c r="BA253" i="94"/>
  <c r="BA177" i="94"/>
  <c r="BA102" i="94"/>
  <c r="BA178" i="94"/>
  <c r="BA254" i="94"/>
  <c r="BA255" i="94"/>
  <c r="BA179" i="94"/>
  <c r="BA103" i="94"/>
  <c r="BA256" i="94"/>
  <c r="BA104" i="94"/>
  <c r="BA180" i="94"/>
  <c r="BA181" i="94"/>
  <c r="BA105" i="94"/>
  <c r="BA257" i="94"/>
  <c r="BA258" i="94"/>
  <c r="BA106" i="94"/>
  <c r="BA182" i="94"/>
  <c r="BA107" i="94"/>
  <c r="BA259" i="94"/>
  <c r="BA183" i="94"/>
  <c r="BA184" i="94"/>
  <c r="BA260" i="94"/>
  <c r="BA108" i="94"/>
  <c r="BA109" i="94"/>
  <c r="BA261" i="94"/>
  <c r="BA185" i="94"/>
  <c r="BA262" i="94"/>
  <c r="BA186" i="94"/>
  <c r="BA110" i="94"/>
  <c r="BA263" i="94"/>
  <c r="BA111" i="94"/>
  <c r="BA187" i="94"/>
  <c r="BA264" i="94"/>
  <c r="BA112" i="94"/>
  <c r="BA188" i="94"/>
  <c r="BA113" i="94"/>
  <c r="BA189" i="94"/>
  <c r="BA265" i="94"/>
  <c r="BA114" i="94"/>
  <c r="BA266" i="94"/>
  <c r="BA190" i="94"/>
  <c r="BA115" i="94"/>
  <c r="BA191" i="94"/>
  <c r="BA267" i="94"/>
  <c r="BA192" i="94"/>
  <c r="BA268" i="94"/>
  <c r="BA116" i="94"/>
  <c r="BA269" i="94"/>
  <c r="BA117" i="94"/>
  <c r="BA193" i="94"/>
  <c r="BA118" i="94"/>
  <c r="BA270" i="94"/>
  <c r="BA194" i="94"/>
  <c r="BA119" i="94"/>
  <c r="BA271" i="94"/>
  <c r="BA195" i="94"/>
  <c r="BA120" i="94"/>
  <c r="BA196" i="94"/>
  <c r="BA272" i="94"/>
  <c r="BA121" i="94"/>
  <c r="BA197" i="94"/>
  <c r="BA273" i="94"/>
  <c r="BA198" i="94"/>
  <c r="BA122" i="94"/>
  <c r="BA274" i="94"/>
  <c r="BA275" i="94"/>
  <c r="BA123" i="94"/>
  <c r="BA199" i="94"/>
  <c r="BA124" i="94"/>
  <c r="BA200" i="94"/>
  <c r="BA276" i="94"/>
  <c r="BA277" i="94"/>
  <c r="BA125" i="94"/>
  <c r="BA201" i="94"/>
  <c r="BA278" i="94"/>
  <c r="BA202" i="94"/>
  <c r="BA126" i="94"/>
  <c r="BA203" i="94"/>
  <c r="BA279" i="94"/>
  <c r="BA127" i="94"/>
  <c r="BA128" i="94"/>
  <c r="BA280" i="94"/>
  <c r="BA204" i="94"/>
  <c r="BA129" i="94"/>
  <c r="BA281" i="94"/>
  <c r="BA205" i="94"/>
  <c r="BA282" i="94"/>
  <c r="BA206" i="94"/>
  <c r="BA130" i="94"/>
  <c r="BA283" i="94"/>
  <c r="BA131" i="94"/>
  <c r="BA207" i="94"/>
  <c r="AQ58" i="95"/>
  <c r="AU58" i="95"/>
  <c r="AY58" i="95"/>
  <c r="AP58" i="95"/>
  <c r="AT58" i="95"/>
  <c r="AX58" i="95"/>
  <c r="AV58" i="95"/>
  <c r="AO58" i="95"/>
  <c r="AW58" i="95"/>
  <c r="AR58" i="95"/>
  <c r="AS58" i="95"/>
  <c r="AZ58" i="95"/>
  <c r="AR284" i="95"/>
  <c r="AV284" i="95"/>
  <c r="AZ284" i="95"/>
  <c r="AP284" i="95"/>
  <c r="AX284" i="95"/>
  <c r="AO284" i="95"/>
  <c r="AS284" i="95"/>
  <c r="AW284" i="95"/>
  <c r="AT284" i="95"/>
  <c r="AQ284" i="95"/>
  <c r="AY284" i="95"/>
  <c r="AU284" i="95"/>
  <c r="AO208" i="95"/>
  <c r="AS208" i="95"/>
  <c r="AW208" i="95"/>
  <c r="AP208" i="95"/>
  <c r="AT208" i="95"/>
  <c r="AX208" i="95"/>
  <c r="AQ208" i="95"/>
  <c r="AY208" i="95"/>
  <c r="AR208" i="95"/>
  <c r="AZ208" i="95"/>
  <c r="AU208" i="95"/>
  <c r="AV208" i="95"/>
  <c r="AZ163" i="95"/>
  <c r="AZ87" i="95"/>
  <c r="AZ239" i="95"/>
  <c r="AZ240" i="95"/>
  <c r="AZ88" i="95"/>
  <c r="AZ164" i="95"/>
  <c r="AZ241" i="95"/>
  <c r="AZ89" i="95"/>
  <c r="AZ165" i="95"/>
  <c r="AZ166" i="95"/>
  <c r="AZ90" i="95"/>
  <c r="AZ242" i="95"/>
  <c r="AZ243" i="95"/>
  <c r="AZ167" i="95"/>
  <c r="AZ91" i="95"/>
  <c r="AZ244" i="95"/>
  <c r="AZ168" i="95"/>
  <c r="AZ92" i="95"/>
  <c r="AZ169" i="95"/>
  <c r="AZ245" i="95"/>
  <c r="AZ93" i="95"/>
  <c r="AZ170" i="95"/>
  <c r="AZ246" i="95"/>
  <c r="AZ94" i="95"/>
  <c r="AZ247" i="95"/>
  <c r="AZ95" i="95"/>
  <c r="AZ171" i="95"/>
  <c r="AZ96" i="95"/>
  <c r="AZ172" i="95"/>
  <c r="AZ248" i="95"/>
  <c r="AZ173" i="95"/>
  <c r="AZ249" i="95"/>
  <c r="AZ97" i="95"/>
  <c r="AZ250" i="95"/>
  <c r="AZ174" i="95"/>
  <c r="AZ98" i="95"/>
  <c r="AZ175" i="95"/>
  <c r="AZ99" i="95"/>
  <c r="AZ251" i="95"/>
  <c r="AZ252" i="95"/>
  <c r="AZ100" i="95"/>
  <c r="AZ176" i="95"/>
  <c r="AZ253" i="95"/>
  <c r="AZ101" i="95"/>
  <c r="AZ177" i="95"/>
  <c r="AZ178" i="95"/>
  <c r="AZ102" i="95"/>
  <c r="AZ254" i="95"/>
  <c r="AZ179" i="95"/>
  <c r="AZ103" i="95"/>
  <c r="AZ255" i="95"/>
  <c r="AZ104" i="95"/>
  <c r="AZ256" i="95"/>
  <c r="AZ180" i="95"/>
  <c r="AZ257" i="95"/>
  <c r="AZ181" i="95"/>
  <c r="AZ105" i="95"/>
  <c r="AZ106" i="95"/>
  <c r="AZ258" i="95"/>
  <c r="AZ182" i="95"/>
  <c r="AZ259" i="95"/>
  <c r="AZ107" i="95"/>
  <c r="AZ183" i="95"/>
  <c r="AZ260" i="95"/>
  <c r="AZ184" i="95"/>
  <c r="AZ108" i="95"/>
  <c r="AZ261" i="95"/>
  <c r="AZ109" i="95"/>
  <c r="AZ185" i="95"/>
  <c r="AZ110" i="95"/>
  <c r="AZ186" i="95"/>
  <c r="AZ262" i="95"/>
  <c r="AZ187" i="95"/>
  <c r="AZ111" i="95"/>
  <c r="AZ263" i="95"/>
  <c r="AZ264" i="95"/>
  <c r="AZ188" i="95"/>
  <c r="AZ112" i="95"/>
  <c r="AZ265" i="95"/>
  <c r="AZ189" i="95"/>
  <c r="AZ113" i="95"/>
  <c r="AZ114" i="95"/>
  <c r="AZ266" i="95"/>
  <c r="AZ190" i="95"/>
  <c r="AZ191" i="95"/>
  <c r="AZ115" i="95"/>
  <c r="AZ267" i="95"/>
  <c r="AZ268" i="95"/>
  <c r="AZ192" i="95"/>
  <c r="AZ116" i="95"/>
  <c r="AZ269" i="95"/>
  <c r="AZ193" i="95"/>
  <c r="AZ117" i="95"/>
  <c r="AZ194" i="95"/>
  <c r="AZ118" i="95"/>
  <c r="AZ270" i="95"/>
  <c r="AZ271" i="95"/>
  <c r="AZ119" i="95"/>
  <c r="AZ195" i="95"/>
  <c r="AZ120" i="95"/>
  <c r="AZ196" i="95"/>
  <c r="AZ272" i="95"/>
  <c r="AZ273" i="95"/>
  <c r="AZ197" i="95"/>
  <c r="AZ121" i="95"/>
  <c r="AZ198" i="95"/>
  <c r="AZ122" i="95"/>
  <c r="AZ274" i="95"/>
  <c r="AZ199" i="95"/>
  <c r="AZ275" i="95"/>
  <c r="AZ123" i="95"/>
  <c r="AZ124" i="95"/>
  <c r="AZ200" i="95"/>
  <c r="AZ276" i="95"/>
  <c r="AZ277" i="95"/>
  <c r="AZ125" i="95"/>
  <c r="AZ201" i="95"/>
  <c r="AZ202" i="95"/>
  <c r="AZ126" i="95"/>
  <c r="AZ278" i="95"/>
  <c r="AZ279" i="95"/>
  <c r="AZ203" i="95"/>
  <c r="AZ127" i="95"/>
  <c r="AZ280" i="95"/>
  <c r="AZ204" i="95"/>
  <c r="AZ128" i="95"/>
  <c r="AZ129" i="95"/>
  <c r="AZ205" i="95"/>
  <c r="AZ281" i="95"/>
  <c r="AZ282" i="95"/>
  <c r="AZ130" i="95"/>
  <c r="AZ206" i="95"/>
  <c r="AR132" i="95"/>
  <c r="AV132" i="95"/>
  <c r="AZ132" i="95"/>
  <c r="AO132" i="95"/>
  <c r="AS132" i="95"/>
  <c r="AW132" i="95"/>
  <c r="AP132" i="95"/>
  <c r="AX132" i="95"/>
  <c r="AQ132" i="95"/>
  <c r="AY132" i="95"/>
  <c r="AT132" i="95"/>
  <c r="AU132" i="95"/>
  <c r="BB932" i="94"/>
  <c r="BB933" i="94"/>
  <c r="BB936" i="94"/>
  <c r="BB911" i="94"/>
  <c r="BB883" i="94"/>
  <c r="BB886" i="94"/>
  <c r="BB882" i="94"/>
  <c r="BB908" i="94"/>
  <c r="BB833" i="94"/>
  <c r="BB907" i="94"/>
  <c r="BB836" i="94"/>
  <c r="BA835" i="94"/>
  <c r="BB808" i="94"/>
  <c r="BA810" i="94"/>
  <c r="BB832" i="94"/>
  <c r="BB782" i="94"/>
  <c r="BB807" i="94"/>
  <c r="BB783" i="94"/>
  <c r="BB811" i="94"/>
  <c r="BB786" i="94"/>
  <c r="BA785" i="94"/>
  <c r="BB761" i="94"/>
  <c r="BB758" i="94"/>
  <c r="BA760" i="94"/>
  <c r="BB736" i="94"/>
  <c r="BB757" i="94"/>
  <c r="BA735" i="94"/>
  <c r="BB733" i="94"/>
  <c r="BB732" i="94"/>
  <c r="BA932" i="95"/>
  <c r="BA936" i="95"/>
  <c r="BA933" i="95"/>
  <c r="BA907" i="95"/>
  <c r="BA911" i="95"/>
  <c r="BA886" i="95"/>
  <c r="BA908" i="95"/>
  <c r="BA882" i="95"/>
  <c r="BA858" i="95"/>
  <c r="BA833" i="95"/>
  <c r="BA883" i="95"/>
  <c r="AZ835" i="95"/>
  <c r="BA861" i="95"/>
  <c r="BA832" i="95"/>
  <c r="BA811" i="95"/>
  <c r="BA857" i="95"/>
  <c r="BA836" i="95"/>
  <c r="BA808" i="95"/>
  <c r="AZ810" i="95"/>
  <c r="BA807" i="95"/>
  <c r="BA783" i="95"/>
  <c r="BA782" i="95"/>
  <c r="AZ785" i="95"/>
  <c r="BA757" i="95"/>
  <c r="BA786" i="95"/>
  <c r="BA758" i="95"/>
  <c r="AZ760" i="95"/>
  <c r="BA732" i="95"/>
  <c r="AZ735" i="95"/>
  <c r="BA736" i="95"/>
  <c r="BA733" i="95"/>
  <c r="BA761" i="95"/>
  <c r="BA966" i="94"/>
  <c r="BA962" i="94"/>
  <c r="BA963" i="94"/>
  <c r="AZ962" i="95"/>
  <c r="AZ963" i="95"/>
  <c r="AZ966" i="95"/>
  <c r="BB708" i="94"/>
  <c r="BB707" i="94"/>
  <c r="BA710" i="94"/>
  <c r="BB711" i="94"/>
  <c r="BA707" i="95"/>
  <c r="AZ710" i="95"/>
  <c r="BA711" i="95"/>
  <c r="BA708" i="95"/>
  <c r="AL512" i="94"/>
  <c r="AN58" i="95"/>
  <c r="AX667" i="95"/>
  <c r="Q511" i="95"/>
  <c r="AD512" i="94"/>
  <c r="AB511" i="95"/>
  <c r="AT512" i="94"/>
  <c r="N512" i="94"/>
  <c r="AA511" i="95"/>
  <c r="R511" i="95"/>
  <c r="V512" i="94"/>
  <c r="Y511" i="95"/>
  <c r="AS512" i="94"/>
  <c r="AC512" i="94"/>
  <c r="X511" i="95"/>
  <c r="W511" i="95"/>
  <c r="N511" i="95"/>
  <c r="AP512" i="94"/>
  <c r="AH512" i="94"/>
  <c r="Z512" i="94"/>
  <c r="R512" i="94"/>
  <c r="J512" i="94"/>
  <c r="AR511" i="95"/>
  <c r="L511" i="95"/>
  <c r="AQ511" i="95"/>
  <c r="K511" i="95"/>
  <c r="AH511" i="95"/>
  <c r="AK512" i="94"/>
  <c r="U512" i="94"/>
  <c r="M512" i="94"/>
  <c r="AV511" i="95"/>
  <c r="U511" i="95"/>
  <c r="AT511" i="95"/>
  <c r="AX512" i="94"/>
  <c r="AW512" i="94"/>
  <c r="AO512" i="94"/>
  <c r="AG512" i="94"/>
  <c r="Y512" i="94"/>
  <c r="Q512" i="94"/>
  <c r="I512" i="94"/>
  <c r="AN511" i="95"/>
  <c r="I511" i="95"/>
  <c r="AM511" i="95"/>
  <c r="G511" i="95"/>
  <c r="AD511" i="95"/>
  <c r="AU512" i="94"/>
  <c r="AQ512" i="94"/>
  <c r="AM512" i="94"/>
  <c r="AI512" i="94"/>
  <c r="AE512" i="94"/>
  <c r="AA512" i="94"/>
  <c r="W512" i="94"/>
  <c r="S512" i="94"/>
  <c r="O512" i="94"/>
  <c r="K512" i="94"/>
  <c r="G512" i="94"/>
  <c r="M511" i="95"/>
  <c r="AF511" i="95"/>
  <c r="P511" i="95"/>
  <c r="AK511" i="95"/>
  <c r="AU511" i="95"/>
  <c r="AE511" i="95"/>
  <c r="O511" i="95"/>
  <c r="AG511" i="95"/>
  <c r="AL511" i="95"/>
  <c r="V511" i="95"/>
  <c r="AV512" i="94"/>
  <c r="AR512" i="94"/>
  <c r="AN512" i="94"/>
  <c r="AJ512" i="94"/>
  <c r="AF512" i="94"/>
  <c r="AB512" i="94"/>
  <c r="X512" i="94"/>
  <c r="T512" i="94"/>
  <c r="P512" i="94"/>
  <c r="L512" i="94"/>
  <c r="AC511" i="95"/>
  <c r="AJ511" i="95"/>
  <c r="T511" i="95"/>
  <c r="AO511" i="95"/>
  <c r="H511" i="95"/>
  <c r="AI511" i="95"/>
  <c r="S511" i="95"/>
  <c r="AS511" i="95"/>
  <c r="AP511" i="95"/>
  <c r="Z511" i="95"/>
  <c r="J511" i="95"/>
  <c r="AY361" i="95"/>
  <c r="B513" i="94"/>
  <c r="G513" i="94" s="1"/>
  <c r="F51" i="90"/>
  <c r="B512" i="95"/>
  <c r="AX512" i="95" s="1"/>
  <c r="J50" i="90"/>
  <c r="AF132" i="95"/>
  <c r="P132" i="95"/>
  <c r="V132" i="95"/>
  <c r="AK132" i="95"/>
  <c r="I132" i="95"/>
  <c r="AC132" i="95"/>
  <c r="S132" i="95"/>
  <c r="AE132" i="95"/>
  <c r="D513" i="95"/>
  <c r="AI132" i="95"/>
  <c r="Z132" i="95"/>
  <c r="AB132" i="95"/>
  <c r="L132" i="95"/>
  <c r="AL132" i="95"/>
  <c r="Q132" i="95"/>
  <c r="AD132" i="95"/>
  <c r="U132" i="95"/>
  <c r="M132" i="95"/>
  <c r="Y132" i="95"/>
  <c r="AJ132" i="95"/>
  <c r="AA132" i="95"/>
  <c r="G132" i="95"/>
  <c r="J132" i="95"/>
  <c r="AN132" i="95"/>
  <c r="X132" i="95"/>
  <c r="H132" i="95"/>
  <c r="AG132" i="95"/>
  <c r="K132" i="95"/>
  <c r="W132" i="95"/>
  <c r="N132" i="95"/>
  <c r="AH132" i="95"/>
  <c r="R132" i="95"/>
  <c r="T132" i="95"/>
  <c r="O132" i="95"/>
  <c r="AM132" i="95"/>
  <c r="D668" i="95"/>
  <c r="B668" i="95" s="1"/>
  <c r="AC58" i="95"/>
  <c r="M58" i="95"/>
  <c r="AL58" i="95"/>
  <c r="P58" i="95"/>
  <c r="AB58" i="95"/>
  <c r="D133" i="95"/>
  <c r="AJ58" i="95"/>
  <c r="O58" i="95"/>
  <c r="AI58" i="95"/>
  <c r="N58" i="95"/>
  <c r="AH58" i="95"/>
  <c r="D438" i="95"/>
  <c r="B438" i="95" s="1"/>
  <c r="AY438" i="95" s="1"/>
  <c r="T58" i="95"/>
  <c r="D362" i="95"/>
  <c r="Y58" i="95"/>
  <c r="I58" i="95"/>
  <c r="AF58" i="95"/>
  <c r="K58" i="95"/>
  <c r="R58" i="95"/>
  <c r="D59" i="95"/>
  <c r="AE58" i="95"/>
  <c r="J58" i="95"/>
  <c r="AD58" i="95"/>
  <c r="H58" i="95"/>
  <c r="W58" i="95"/>
  <c r="Q58" i="95"/>
  <c r="V58" i="95"/>
  <c r="D285" i="95"/>
  <c r="AK58" i="95"/>
  <c r="U58" i="95"/>
  <c r="AA58" i="95"/>
  <c r="G58" i="95"/>
  <c r="Z58" i="95"/>
  <c r="X58" i="95"/>
  <c r="D209" i="95"/>
  <c r="L58" i="95"/>
  <c r="AG58" i="95"/>
  <c r="AM58" i="95"/>
  <c r="S58" i="95"/>
  <c r="H361" i="95"/>
  <c r="K361" i="95"/>
  <c r="O361" i="95"/>
  <c r="S361" i="95"/>
  <c r="W361" i="95"/>
  <c r="AA361" i="95"/>
  <c r="AE361" i="95"/>
  <c r="AI361" i="95"/>
  <c r="AM361" i="95"/>
  <c r="AQ361" i="95"/>
  <c r="AU361" i="95"/>
  <c r="J361" i="95"/>
  <c r="Z361" i="95"/>
  <c r="AL361" i="95"/>
  <c r="AT361" i="95"/>
  <c r="G361" i="95"/>
  <c r="L361" i="95"/>
  <c r="P361" i="95"/>
  <c r="T361" i="95"/>
  <c r="X361" i="95"/>
  <c r="AB361" i="95"/>
  <c r="AF361" i="95"/>
  <c r="AJ361" i="95"/>
  <c r="AN361" i="95"/>
  <c r="AR361" i="95"/>
  <c r="AV361" i="95"/>
  <c r="N361" i="95"/>
  <c r="V361" i="95"/>
  <c r="AD361" i="95"/>
  <c r="AP361" i="95"/>
  <c r="I361" i="95"/>
  <c r="M361" i="95"/>
  <c r="Q361" i="95"/>
  <c r="U361" i="95"/>
  <c r="Y361" i="95"/>
  <c r="AC361" i="95"/>
  <c r="AG361" i="95"/>
  <c r="AK361" i="95"/>
  <c r="AO361" i="95"/>
  <c r="AS361" i="95"/>
  <c r="AW361" i="95"/>
  <c r="R361" i="95"/>
  <c r="AH361" i="95"/>
  <c r="AX361" i="95"/>
  <c r="J437" i="95"/>
  <c r="N437" i="95"/>
  <c r="R437" i="95"/>
  <c r="V437" i="95"/>
  <c r="Z437" i="95"/>
  <c r="AD437" i="95"/>
  <c r="AH437" i="95"/>
  <c r="AL437" i="95"/>
  <c r="AP437" i="95"/>
  <c r="AT437" i="95"/>
  <c r="Q437" i="95"/>
  <c r="AC437" i="95"/>
  <c r="AK437" i="95"/>
  <c r="AW437" i="95"/>
  <c r="G437" i="95"/>
  <c r="K437" i="95"/>
  <c r="O437" i="95"/>
  <c r="S437" i="95"/>
  <c r="W437" i="95"/>
  <c r="AA437" i="95"/>
  <c r="AE437" i="95"/>
  <c r="AI437" i="95"/>
  <c r="AM437" i="95"/>
  <c r="AQ437" i="95"/>
  <c r="AU437" i="95"/>
  <c r="M437" i="95"/>
  <c r="U437" i="95"/>
  <c r="AG437" i="95"/>
  <c r="AS437" i="95"/>
  <c r="I437" i="95"/>
  <c r="L437" i="95"/>
  <c r="P437" i="95"/>
  <c r="T437" i="95"/>
  <c r="X437" i="95"/>
  <c r="AB437" i="95"/>
  <c r="AF437" i="95"/>
  <c r="AJ437" i="95"/>
  <c r="AN437" i="95"/>
  <c r="AR437" i="95"/>
  <c r="AV437" i="95"/>
  <c r="H437" i="95"/>
  <c r="Y437" i="95"/>
  <c r="AO437" i="95"/>
  <c r="AE208" i="95"/>
  <c r="O208" i="95"/>
  <c r="V208" i="95"/>
  <c r="U208" i="95"/>
  <c r="AN208" i="95"/>
  <c r="AI208" i="95"/>
  <c r="Z208" i="95"/>
  <c r="N208" i="95"/>
  <c r="I208" i="95"/>
  <c r="AA208" i="95"/>
  <c r="K208" i="95"/>
  <c r="AL208" i="95"/>
  <c r="Q208" i="95"/>
  <c r="AK208" i="95"/>
  <c r="P208" i="95"/>
  <c r="AC208" i="95"/>
  <c r="AJ208" i="95"/>
  <c r="AH208" i="95"/>
  <c r="AD208" i="95"/>
  <c r="D589" i="95"/>
  <c r="B589" i="95" s="1"/>
  <c r="AY589" i="95" s="1"/>
  <c r="S208" i="95"/>
  <c r="M208" i="95"/>
  <c r="AM208" i="95"/>
  <c r="W208" i="95"/>
  <c r="G208" i="95"/>
  <c r="AG208" i="95"/>
  <c r="L208" i="95"/>
  <c r="AF208" i="95"/>
  <c r="J208" i="95"/>
  <c r="R208" i="95"/>
  <c r="Y208" i="95"/>
  <c r="X208" i="95"/>
  <c r="T208" i="95"/>
  <c r="AB208" i="95"/>
  <c r="H208" i="95"/>
  <c r="H588" i="95"/>
  <c r="M588" i="95"/>
  <c r="Q588" i="95"/>
  <c r="U588" i="95"/>
  <c r="Y588" i="95"/>
  <c r="AC588" i="95"/>
  <c r="AG588" i="95"/>
  <c r="AK588" i="95"/>
  <c r="AO588" i="95"/>
  <c r="AS588" i="95"/>
  <c r="AW588" i="95"/>
  <c r="T588" i="95"/>
  <c r="AJ588" i="95"/>
  <c r="AR588" i="95"/>
  <c r="J588" i="95"/>
  <c r="N588" i="95"/>
  <c r="R588" i="95"/>
  <c r="V588" i="95"/>
  <c r="Z588" i="95"/>
  <c r="AD588" i="95"/>
  <c r="AH588" i="95"/>
  <c r="AL588" i="95"/>
  <c r="AP588" i="95"/>
  <c r="AT588" i="95"/>
  <c r="L588" i="95"/>
  <c r="X588" i="95"/>
  <c r="AB588" i="95"/>
  <c r="AN588" i="95"/>
  <c r="AV588" i="95"/>
  <c r="G588" i="95"/>
  <c r="K588" i="95"/>
  <c r="O588" i="95"/>
  <c r="S588" i="95"/>
  <c r="W588" i="95"/>
  <c r="AA588" i="95"/>
  <c r="AE588" i="95"/>
  <c r="AI588" i="95"/>
  <c r="AM588" i="95"/>
  <c r="AQ588" i="95"/>
  <c r="AU588" i="95"/>
  <c r="I588" i="95"/>
  <c r="P588" i="95"/>
  <c r="AF588" i="95"/>
  <c r="AW667" i="95"/>
  <c r="AG667" i="95"/>
  <c r="Q667" i="95"/>
  <c r="AQ667" i="95"/>
  <c r="V667" i="95"/>
  <c r="AN667" i="95"/>
  <c r="L667" i="95"/>
  <c r="X667" i="95"/>
  <c r="T667" i="95"/>
  <c r="O667" i="95"/>
  <c r="AP667" i="95"/>
  <c r="AV667" i="95"/>
  <c r="AE667" i="95"/>
  <c r="AD667" i="95"/>
  <c r="AS667" i="95"/>
  <c r="AC667" i="95"/>
  <c r="M667" i="95"/>
  <c r="AL667" i="95"/>
  <c r="P667" i="95"/>
  <c r="AH667" i="95"/>
  <c r="AT667" i="95"/>
  <c r="R667" i="95"/>
  <c r="G667" i="95"/>
  <c r="AB667" i="95"/>
  <c r="AJ667" i="95"/>
  <c r="AK667" i="95"/>
  <c r="AA667" i="95"/>
  <c r="AU667" i="95"/>
  <c r="AI667" i="95"/>
  <c r="AO667" i="95"/>
  <c r="Y667" i="95"/>
  <c r="I667" i="95"/>
  <c r="AF667" i="95"/>
  <c r="K667" i="95"/>
  <c r="Z667" i="95"/>
  <c r="AM667" i="95"/>
  <c r="J667" i="95"/>
  <c r="AR667" i="95"/>
  <c r="W667" i="95"/>
  <c r="N667" i="95"/>
  <c r="U667" i="95"/>
  <c r="S667" i="95"/>
  <c r="H667" i="95"/>
  <c r="AL284" i="95"/>
  <c r="V284" i="95"/>
  <c r="AA284" i="95"/>
  <c r="Y284" i="95"/>
  <c r="G284" i="95"/>
  <c r="M284" i="95"/>
  <c r="L284" i="95"/>
  <c r="H284" i="95"/>
  <c r="J284" i="95"/>
  <c r="AE284" i="95"/>
  <c r="X284" i="95"/>
  <c r="S284" i="95"/>
  <c r="AH284" i="95"/>
  <c r="R284" i="95"/>
  <c r="U284" i="95"/>
  <c r="T284" i="95"/>
  <c r="AM284" i="95"/>
  <c r="AN284" i="95"/>
  <c r="Z284" i="95"/>
  <c r="K284" i="95"/>
  <c r="I284" i="95"/>
  <c r="W284" i="95"/>
  <c r="AD284" i="95"/>
  <c r="N284" i="95"/>
  <c r="AK284" i="95"/>
  <c r="P284" i="95"/>
  <c r="AJ284" i="95"/>
  <c r="O284" i="95"/>
  <c r="AB284" i="95"/>
  <c r="AI284" i="95"/>
  <c r="AG284" i="95"/>
  <c r="AC284" i="95"/>
  <c r="AF284" i="95"/>
  <c r="Q284" i="95"/>
  <c r="AZ350" i="95"/>
  <c r="AZ334" i="95"/>
  <c r="AZ318" i="95"/>
  <c r="AZ352" i="95"/>
  <c r="AZ331" i="95"/>
  <c r="AZ348" i="95"/>
  <c r="AZ319" i="95"/>
  <c r="AZ353" i="95"/>
  <c r="AZ324" i="95"/>
  <c r="AZ337" i="95"/>
  <c r="AZ349" i="95"/>
  <c r="AZ316" i="95"/>
  <c r="AZ329" i="95"/>
  <c r="AZ322" i="95"/>
  <c r="AZ355" i="95"/>
  <c r="AZ332" i="95"/>
  <c r="AZ321" i="95"/>
  <c r="AZ343" i="95"/>
  <c r="AZ346" i="95"/>
  <c r="AZ330" i="95"/>
  <c r="AZ347" i="95"/>
  <c r="AZ325" i="95"/>
  <c r="AZ340" i="95"/>
  <c r="AZ345" i="95"/>
  <c r="AZ317" i="95"/>
  <c r="AZ323" i="95"/>
  <c r="AZ335" i="95"/>
  <c r="AZ354" i="95"/>
  <c r="AZ338" i="95"/>
  <c r="AZ336" i="95"/>
  <c r="AZ360" i="95"/>
  <c r="AZ344" i="95"/>
  <c r="AZ359" i="95"/>
  <c r="AZ358" i="95"/>
  <c r="AZ342" i="95"/>
  <c r="AZ326" i="95"/>
  <c r="AZ341" i="95"/>
  <c r="AZ320" i="95"/>
  <c r="AZ333" i="95"/>
  <c r="AZ339" i="95"/>
  <c r="AZ351" i="95"/>
  <c r="AZ328" i="95"/>
  <c r="AZ7" i="95"/>
  <c r="BA9" i="95"/>
  <c r="BA208" i="95" s="1"/>
  <c r="AZ357" i="95"/>
  <c r="AZ327" i="95"/>
  <c r="AZ356" i="95"/>
  <c r="AY489" i="95"/>
  <c r="AY473" i="95"/>
  <c r="AY499" i="95"/>
  <c r="AY483" i="95"/>
  <c r="AY492" i="95"/>
  <c r="AY476" i="95"/>
  <c r="AY494" i="95"/>
  <c r="AY478" i="95"/>
  <c r="AY667" i="95"/>
  <c r="AY503" i="95"/>
  <c r="AY480" i="95"/>
  <c r="AY482" i="95"/>
  <c r="AY501" i="95"/>
  <c r="AY485" i="95"/>
  <c r="AY469" i="95"/>
  <c r="AY495" i="95"/>
  <c r="AY479" i="95"/>
  <c r="AY488" i="95"/>
  <c r="AY472" i="95"/>
  <c r="AY490" i="95"/>
  <c r="AY474" i="95"/>
  <c r="AY493" i="95"/>
  <c r="AY471" i="95"/>
  <c r="AY497" i="95"/>
  <c r="AY481" i="95"/>
  <c r="AY491" i="95"/>
  <c r="AY475" i="95"/>
  <c r="AY500" i="95"/>
  <c r="AY484" i="95"/>
  <c r="AY468" i="95"/>
  <c r="AY502" i="95"/>
  <c r="AY486" i="95"/>
  <c r="AY470" i="95"/>
  <c r="AY477" i="95"/>
  <c r="AY437" i="95"/>
  <c r="AY487" i="95"/>
  <c r="AY496" i="95"/>
  <c r="AY498" i="95"/>
  <c r="AK285" i="94"/>
  <c r="AG285" i="94"/>
  <c r="AC285" i="94"/>
  <c r="Y285" i="94"/>
  <c r="U285" i="94"/>
  <c r="Q285" i="94"/>
  <c r="M285" i="94"/>
  <c r="I285" i="94"/>
  <c r="AN285" i="94"/>
  <c r="AJ285" i="94"/>
  <c r="AF285" i="94"/>
  <c r="AB285" i="94"/>
  <c r="X285" i="94"/>
  <c r="T285" i="94"/>
  <c r="P285" i="94"/>
  <c r="L285" i="94"/>
  <c r="H285" i="94"/>
  <c r="AM285" i="94"/>
  <c r="AI285" i="94"/>
  <c r="AE285" i="94"/>
  <c r="AA285" i="94"/>
  <c r="W285" i="94"/>
  <c r="S285" i="94"/>
  <c r="O285" i="94"/>
  <c r="K285" i="94"/>
  <c r="G285" i="94"/>
  <c r="AD285" i="94"/>
  <c r="N285" i="94"/>
  <c r="Z285" i="94"/>
  <c r="J285" i="94"/>
  <c r="AL285" i="94"/>
  <c r="V285" i="94"/>
  <c r="AH285" i="94"/>
  <c r="R285" i="94"/>
  <c r="AW668" i="94"/>
  <c r="AS668" i="94"/>
  <c r="AO668" i="94"/>
  <c r="AK668" i="94"/>
  <c r="AG668" i="94"/>
  <c r="AC668" i="94"/>
  <c r="Y668" i="94"/>
  <c r="U668" i="94"/>
  <c r="Q668" i="94"/>
  <c r="M668" i="94"/>
  <c r="I668" i="94"/>
  <c r="AZ668" i="94"/>
  <c r="AU668" i="94"/>
  <c r="AP668" i="94"/>
  <c r="AJ668" i="94"/>
  <c r="AE668" i="94"/>
  <c r="Z668" i="94"/>
  <c r="T668" i="94"/>
  <c r="O668" i="94"/>
  <c r="J668" i="94"/>
  <c r="AY668" i="94"/>
  <c r="AT668" i="94"/>
  <c r="AN668" i="94"/>
  <c r="AI668" i="94"/>
  <c r="AD668" i="94"/>
  <c r="X668" i="94"/>
  <c r="S668" i="94"/>
  <c r="N668" i="94"/>
  <c r="H668" i="94"/>
  <c r="AX668" i="94"/>
  <c r="AR668" i="94"/>
  <c r="AM668" i="94"/>
  <c r="AH668" i="94"/>
  <c r="AB668" i="94"/>
  <c r="W668" i="94"/>
  <c r="R668" i="94"/>
  <c r="L668" i="94"/>
  <c r="G668" i="94"/>
  <c r="AL668" i="94"/>
  <c r="P668" i="94"/>
  <c r="AF668" i="94"/>
  <c r="K668" i="94"/>
  <c r="AV668" i="94"/>
  <c r="AA668" i="94"/>
  <c r="V668" i="94"/>
  <c r="AQ668" i="94"/>
  <c r="G438" i="94"/>
  <c r="H438" i="94"/>
  <c r="I438" i="94"/>
  <c r="J438" i="94"/>
  <c r="K438" i="94"/>
  <c r="L438" i="94"/>
  <c r="M438" i="94"/>
  <c r="N438" i="94"/>
  <c r="O438" i="94"/>
  <c r="P438" i="94"/>
  <c r="Q438" i="94"/>
  <c r="R438" i="94"/>
  <c r="S438" i="94"/>
  <c r="T438" i="94"/>
  <c r="U438" i="94"/>
  <c r="V438" i="94"/>
  <c r="W438" i="94"/>
  <c r="X438" i="94"/>
  <c r="Y438" i="94"/>
  <c r="Z438" i="94"/>
  <c r="AA438" i="94"/>
  <c r="AB438" i="94"/>
  <c r="AC438" i="94"/>
  <c r="AD438" i="94"/>
  <c r="AE438" i="94"/>
  <c r="AF438" i="94"/>
  <c r="AG438" i="94"/>
  <c r="AH438" i="94"/>
  <c r="AI438" i="94"/>
  <c r="AJ438" i="94"/>
  <c r="AK438" i="94"/>
  <c r="AL438" i="94"/>
  <c r="AM438" i="94"/>
  <c r="AN438" i="94"/>
  <c r="AO438" i="94"/>
  <c r="AP438" i="94"/>
  <c r="AQ438" i="94"/>
  <c r="AR438" i="94"/>
  <c r="AS438" i="94"/>
  <c r="AT438" i="94"/>
  <c r="AU438" i="94"/>
  <c r="AV438" i="94"/>
  <c r="AW438" i="94"/>
  <c r="AX438" i="94"/>
  <c r="D514" i="94"/>
  <c r="AL133" i="94"/>
  <c r="AH133" i="94"/>
  <c r="AD133" i="94"/>
  <c r="Z133" i="94"/>
  <c r="V133" i="94"/>
  <c r="R133" i="94"/>
  <c r="N133" i="94"/>
  <c r="J133" i="94"/>
  <c r="AK133" i="94"/>
  <c r="AG133" i="94"/>
  <c r="AC133" i="94"/>
  <c r="Y133" i="94"/>
  <c r="U133" i="94"/>
  <c r="Q133" i="94"/>
  <c r="M133" i="94"/>
  <c r="I133" i="94"/>
  <c r="AN133" i="94"/>
  <c r="AJ133" i="94"/>
  <c r="AF133" i="94"/>
  <c r="AB133" i="94"/>
  <c r="X133" i="94"/>
  <c r="T133" i="94"/>
  <c r="P133" i="94"/>
  <c r="L133" i="94"/>
  <c r="H133" i="94"/>
  <c r="AA133" i="94"/>
  <c r="K133" i="94"/>
  <c r="AM133" i="94"/>
  <c r="W133" i="94"/>
  <c r="G133" i="94"/>
  <c r="AI133" i="94"/>
  <c r="S133" i="94"/>
  <c r="AE133" i="94"/>
  <c r="O133" i="94"/>
  <c r="BA361" i="94"/>
  <c r="BA360" i="94"/>
  <c r="BA356" i="94"/>
  <c r="BA352" i="94"/>
  <c r="BA348" i="94"/>
  <c r="BA344" i="94"/>
  <c r="BA340" i="94"/>
  <c r="BA359" i="94"/>
  <c r="BA355" i="94"/>
  <c r="BA358" i="94"/>
  <c r="BA354" i="94"/>
  <c r="BA350" i="94"/>
  <c r="BA346" i="94"/>
  <c r="BA342" i="94"/>
  <c r="BA338" i="94"/>
  <c r="BA334" i="94"/>
  <c r="BA330" i="94"/>
  <c r="BA326" i="94"/>
  <c r="BA322" i="94"/>
  <c r="BA318" i="94"/>
  <c r="BA347" i="94"/>
  <c r="BA339" i="94"/>
  <c r="BA333" i="94"/>
  <c r="BA328" i="94"/>
  <c r="BA323" i="94"/>
  <c r="BA317" i="94"/>
  <c r="BA353" i="94"/>
  <c r="BA345" i="94"/>
  <c r="BA337" i="94"/>
  <c r="BA332" i="94"/>
  <c r="BA327" i="94"/>
  <c r="BA321" i="94"/>
  <c r="BA316" i="94"/>
  <c r="BA351" i="94"/>
  <c r="BA343" i="94"/>
  <c r="BA336" i="94"/>
  <c r="BA331" i="94"/>
  <c r="BA325" i="94"/>
  <c r="BA320" i="94"/>
  <c r="BA329" i="94"/>
  <c r="BA324" i="94"/>
  <c r="BA349" i="94"/>
  <c r="BA319" i="94"/>
  <c r="BA357" i="94"/>
  <c r="BA341" i="94"/>
  <c r="BB9" i="94"/>
  <c r="BA7" i="94"/>
  <c r="BA335" i="94"/>
  <c r="AY438" i="94"/>
  <c r="G362" i="94"/>
  <c r="H362" i="94"/>
  <c r="I362" i="94"/>
  <c r="J362" i="94"/>
  <c r="K362" i="94"/>
  <c r="L362" i="94"/>
  <c r="M362" i="94"/>
  <c r="N362" i="94"/>
  <c r="O362" i="94"/>
  <c r="P362" i="94"/>
  <c r="Q362" i="94"/>
  <c r="R362" i="94"/>
  <c r="S362" i="94"/>
  <c r="T362" i="94"/>
  <c r="U362" i="94"/>
  <c r="V362" i="94"/>
  <c r="W362" i="94"/>
  <c r="X362" i="94"/>
  <c r="Y362" i="94"/>
  <c r="Z362" i="94"/>
  <c r="AA362" i="94"/>
  <c r="AB362" i="94"/>
  <c r="AC362" i="94"/>
  <c r="AD362" i="94"/>
  <c r="AE362" i="94"/>
  <c r="AF362" i="94"/>
  <c r="AG362" i="94"/>
  <c r="AH362" i="94"/>
  <c r="AI362" i="94"/>
  <c r="AJ362" i="94"/>
  <c r="AK362" i="94"/>
  <c r="AL362" i="94"/>
  <c r="AM362" i="94"/>
  <c r="AN362" i="94"/>
  <c r="AO362" i="94"/>
  <c r="AP362" i="94"/>
  <c r="AQ362" i="94"/>
  <c r="AR362" i="94"/>
  <c r="AS362" i="94"/>
  <c r="AT362" i="94"/>
  <c r="AU362" i="94"/>
  <c r="AV362" i="94"/>
  <c r="AW362" i="94"/>
  <c r="AX362" i="94"/>
  <c r="AY362" i="94"/>
  <c r="AZ503" i="94"/>
  <c r="AZ502" i="94"/>
  <c r="AZ499" i="94"/>
  <c r="AZ495" i="94"/>
  <c r="AZ491" i="94"/>
  <c r="AZ487" i="94"/>
  <c r="AZ483" i="94"/>
  <c r="AZ479" i="94"/>
  <c r="AZ475" i="94"/>
  <c r="AZ471" i="94"/>
  <c r="AZ498" i="94"/>
  <c r="AZ494" i="94"/>
  <c r="AZ490" i="94"/>
  <c r="AZ486" i="94"/>
  <c r="AZ482" i="94"/>
  <c r="AZ478" i="94"/>
  <c r="AZ474" i="94"/>
  <c r="AZ470" i="94"/>
  <c r="AZ501" i="94"/>
  <c r="AZ497" i="94"/>
  <c r="AZ493" i="94"/>
  <c r="AZ489" i="94"/>
  <c r="AZ485" i="94"/>
  <c r="AZ481" i="94"/>
  <c r="AZ477" i="94"/>
  <c r="AZ473" i="94"/>
  <c r="AZ469" i="94"/>
  <c r="AZ438" i="94"/>
  <c r="AZ500" i="94"/>
  <c r="AZ496" i="94"/>
  <c r="AZ492" i="94"/>
  <c r="AZ488" i="94"/>
  <c r="AZ484" i="94"/>
  <c r="AZ480" i="94"/>
  <c r="AZ476" i="94"/>
  <c r="AZ472" i="94"/>
  <c r="AZ468" i="94"/>
  <c r="D669" i="94"/>
  <c r="B669" i="94" s="1"/>
  <c r="D439" i="94"/>
  <c r="B439" i="94" s="1"/>
  <c r="D363" i="94"/>
  <c r="D210" i="94"/>
  <c r="D286" i="94"/>
  <c r="D134" i="94"/>
  <c r="AM59" i="94"/>
  <c r="AI59" i="94"/>
  <c r="AE59" i="94"/>
  <c r="AA59" i="94"/>
  <c r="W59" i="94"/>
  <c r="S59" i="94"/>
  <c r="O59" i="94"/>
  <c r="K59" i="94"/>
  <c r="G59" i="94"/>
  <c r="AK59" i="94"/>
  <c r="AG59" i="94"/>
  <c r="AC59" i="94"/>
  <c r="Y59" i="94"/>
  <c r="U59" i="94"/>
  <c r="Q59" i="94"/>
  <c r="M59" i="94"/>
  <c r="I59" i="94"/>
  <c r="D60" i="94"/>
  <c r="AJ59" i="94"/>
  <c r="AB59" i="94"/>
  <c r="T59" i="94"/>
  <c r="L59" i="94"/>
  <c r="AL59" i="94"/>
  <c r="N59" i="94"/>
  <c r="AH59" i="94"/>
  <c r="Z59" i="94"/>
  <c r="R59" i="94"/>
  <c r="J59" i="94"/>
  <c r="AD59" i="94"/>
  <c r="AN59" i="94"/>
  <c r="AF59" i="94"/>
  <c r="X59" i="94"/>
  <c r="P59" i="94"/>
  <c r="H59" i="94"/>
  <c r="V59" i="94"/>
  <c r="D590" i="94"/>
  <c r="B590" i="94" s="1"/>
  <c r="AZ590" i="94" s="1"/>
  <c r="AL209" i="94"/>
  <c r="AH209" i="94"/>
  <c r="AD209" i="94"/>
  <c r="Z209" i="94"/>
  <c r="V209" i="94"/>
  <c r="R209" i="94"/>
  <c r="N209" i="94"/>
  <c r="J209" i="94"/>
  <c r="AN209" i="94"/>
  <c r="AJ209" i="94"/>
  <c r="AF209" i="94"/>
  <c r="AB209" i="94"/>
  <c r="X209" i="94"/>
  <c r="T209" i="94"/>
  <c r="P209" i="94"/>
  <c r="L209" i="94"/>
  <c r="H209" i="94"/>
  <c r="AI209" i="94"/>
  <c r="AA209" i="94"/>
  <c r="S209" i="94"/>
  <c r="K209" i="94"/>
  <c r="AG209" i="94"/>
  <c r="Y209" i="94"/>
  <c r="Q209" i="94"/>
  <c r="I209" i="94"/>
  <c r="AM209" i="94"/>
  <c r="AE209" i="94"/>
  <c r="W209" i="94"/>
  <c r="O209" i="94"/>
  <c r="G209" i="94"/>
  <c r="M209" i="94"/>
  <c r="AK209" i="94"/>
  <c r="AC209" i="94"/>
  <c r="U209" i="94"/>
  <c r="G589" i="94"/>
  <c r="H589" i="94"/>
  <c r="I589" i="94"/>
  <c r="J589" i="94"/>
  <c r="K589" i="94"/>
  <c r="L589" i="94"/>
  <c r="M589" i="94"/>
  <c r="N589" i="94"/>
  <c r="O589" i="94"/>
  <c r="P589" i="94"/>
  <c r="Q589" i="94"/>
  <c r="R589" i="94"/>
  <c r="S589" i="94"/>
  <c r="T589" i="94"/>
  <c r="U589" i="94"/>
  <c r="V589" i="94"/>
  <c r="W589" i="94"/>
  <c r="X589" i="94"/>
  <c r="Y589" i="94"/>
  <c r="Z589" i="94"/>
  <c r="AA589" i="94"/>
  <c r="AB589" i="94"/>
  <c r="AC589" i="94"/>
  <c r="AD589" i="94"/>
  <c r="AE589" i="94"/>
  <c r="AF589" i="94"/>
  <c r="AG589" i="94"/>
  <c r="AH589" i="94"/>
  <c r="AI589" i="94"/>
  <c r="AJ589" i="94"/>
  <c r="AK589" i="94"/>
  <c r="AL589" i="94"/>
  <c r="AM589" i="94"/>
  <c r="AN589" i="94"/>
  <c r="AO589" i="94"/>
  <c r="AP589" i="94"/>
  <c r="AQ589" i="94"/>
  <c r="AR589" i="94"/>
  <c r="AS589" i="94"/>
  <c r="AT589" i="94"/>
  <c r="AU589" i="94"/>
  <c r="AV589" i="94"/>
  <c r="AW589" i="94"/>
  <c r="AX589" i="94"/>
  <c r="AZ362" i="94"/>
  <c r="AR152" i="91"/>
  <c r="AS5" i="92"/>
  <c r="AV151" i="91"/>
  <c r="AW4" i="92"/>
  <c r="BA132" i="95" l="1"/>
  <c r="BB87" i="94"/>
  <c r="BB239" i="94"/>
  <c r="BB163" i="94"/>
  <c r="BB88" i="94"/>
  <c r="BB240" i="94"/>
  <c r="BB164" i="94"/>
  <c r="BB165" i="94"/>
  <c r="BB241" i="94"/>
  <c r="BB89" i="94"/>
  <c r="BB90" i="94"/>
  <c r="BB166" i="94"/>
  <c r="BB242" i="94"/>
  <c r="BB91" i="94"/>
  <c r="BB243" i="94"/>
  <c r="BB167" i="94"/>
  <c r="BB169" i="94"/>
  <c r="BB92" i="94"/>
  <c r="BB244" i="94"/>
  <c r="BB168" i="94"/>
  <c r="BB245" i="94"/>
  <c r="BB93" i="94"/>
  <c r="BB170" i="94"/>
  <c r="BB247" i="94"/>
  <c r="BB246" i="94"/>
  <c r="BB94" i="94"/>
  <c r="BB171" i="94"/>
  <c r="BB96" i="94"/>
  <c r="BB172" i="94"/>
  <c r="BB248" i="94"/>
  <c r="BB95" i="94"/>
  <c r="BB173" i="94"/>
  <c r="BB249" i="94"/>
  <c r="BB97" i="94"/>
  <c r="BB174" i="94"/>
  <c r="BB98" i="94"/>
  <c r="BB250" i="94"/>
  <c r="BB251" i="94"/>
  <c r="BB175" i="94"/>
  <c r="BB99" i="94"/>
  <c r="BB176" i="94"/>
  <c r="BB252" i="94"/>
  <c r="BB100" i="94"/>
  <c r="BB177" i="94"/>
  <c r="BB101" i="94"/>
  <c r="BB253" i="94"/>
  <c r="BB102" i="94"/>
  <c r="BB254" i="94"/>
  <c r="BB178" i="94"/>
  <c r="BB103" i="94"/>
  <c r="BB255" i="94"/>
  <c r="BB179" i="94"/>
  <c r="BB256" i="94"/>
  <c r="BB104" i="94"/>
  <c r="BB180" i="94"/>
  <c r="BB105" i="94"/>
  <c r="BB181" i="94"/>
  <c r="BB257" i="94"/>
  <c r="BB106" i="94"/>
  <c r="BB258" i="94"/>
  <c r="BB182" i="94"/>
  <c r="BB259" i="94"/>
  <c r="BB107" i="94"/>
  <c r="BB183" i="94"/>
  <c r="BB184" i="94"/>
  <c r="BB108" i="94"/>
  <c r="BB260" i="94"/>
  <c r="BB109" i="94"/>
  <c r="BB185" i="94"/>
  <c r="BB261" i="94"/>
  <c r="BB186" i="94"/>
  <c r="BB262" i="94"/>
  <c r="BB110" i="94"/>
  <c r="BB263" i="94"/>
  <c r="BB111" i="94"/>
  <c r="BB187" i="94"/>
  <c r="BB188" i="94"/>
  <c r="BB112" i="94"/>
  <c r="BB264" i="94"/>
  <c r="BB113" i="94"/>
  <c r="BB189" i="94"/>
  <c r="BB265" i="94"/>
  <c r="BB114" i="94"/>
  <c r="BB190" i="94"/>
  <c r="BB266" i="94"/>
  <c r="BB115" i="94"/>
  <c r="BB191" i="94"/>
  <c r="BB267" i="94"/>
  <c r="BB192" i="94"/>
  <c r="BB268" i="94"/>
  <c r="BB116" i="94"/>
  <c r="BB193" i="94"/>
  <c r="BB117" i="94"/>
  <c r="BB269" i="94"/>
  <c r="BB118" i="94"/>
  <c r="BB194" i="94"/>
  <c r="BB270" i="94"/>
  <c r="BB195" i="94"/>
  <c r="BB119" i="94"/>
  <c r="BB271" i="94"/>
  <c r="BB120" i="94"/>
  <c r="BB272" i="94"/>
  <c r="BB196" i="94"/>
  <c r="BB121" i="94"/>
  <c r="BB273" i="94"/>
  <c r="BB197" i="94"/>
  <c r="BB198" i="94"/>
  <c r="BB274" i="94"/>
  <c r="BB122" i="94"/>
  <c r="BB123" i="94"/>
  <c r="BB275" i="94"/>
  <c r="BB199" i="94"/>
  <c r="BB200" i="94"/>
  <c r="BB124" i="94"/>
  <c r="BB276" i="94"/>
  <c r="BB201" i="94"/>
  <c r="BB277" i="94"/>
  <c r="BB125" i="94"/>
  <c r="BB202" i="94"/>
  <c r="BB126" i="94"/>
  <c r="BB278" i="94"/>
  <c r="BB203" i="94"/>
  <c r="BB127" i="94"/>
  <c r="BB279" i="94"/>
  <c r="BB280" i="94"/>
  <c r="BB128" i="94"/>
  <c r="BB204" i="94"/>
  <c r="BB129" i="94"/>
  <c r="BB281" i="94"/>
  <c r="BB205" i="94"/>
  <c r="BB130" i="94"/>
  <c r="BB282" i="94"/>
  <c r="BB206" i="94"/>
  <c r="BB283" i="94"/>
  <c r="BB131" i="94"/>
  <c r="BB207" i="94"/>
  <c r="BB284" i="94"/>
  <c r="BB208" i="94"/>
  <c r="BB132" i="94"/>
  <c r="AQ134" i="94"/>
  <c r="AU134" i="94"/>
  <c r="AY134" i="94"/>
  <c r="AP134" i="94"/>
  <c r="AV134" i="94"/>
  <c r="BA134" i="94"/>
  <c r="AO134" i="94"/>
  <c r="AW134" i="94"/>
  <c r="AR134" i="94"/>
  <c r="AX134" i="94"/>
  <c r="AS134" i="94"/>
  <c r="AT134" i="94"/>
  <c r="AZ134" i="94"/>
  <c r="BB134" i="94"/>
  <c r="BB133" i="94"/>
  <c r="AR286" i="94"/>
  <c r="AV286" i="94"/>
  <c r="AZ286" i="94"/>
  <c r="AQ286" i="94"/>
  <c r="AW286" i="94"/>
  <c r="BB286" i="94"/>
  <c r="AS286" i="94"/>
  <c r="AX286" i="94"/>
  <c r="AO286" i="94"/>
  <c r="AT286" i="94"/>
  <c r="AY286" i="94"/>
  <c r="AP286" i="94"/>
  <c r="AU286" i="94"/>
  <c r="BA286" i="94"/>
  <c r="AP60" i="94"/>
  <c r="AT60" i="94"/>
  <c r="AX60" i="94"/>
  <c r="BB60" i="94"/>
  <c r="AO60" i="94"/>
  <c r="AU60" i="94"/>
  <c r="AZ60" i="94"/>
  <c r="AR60" i="94"/>
  <c r="AY60" i="94"/>
  <c r="AV60" i="94"/>
  <c r="AQ60" i="94"/>
  <c r="AS60" i="94"/>
  <c r="AW60" i="94"/>
  <c r="BA60" i="94"/>
  <c r="BB285" i="94"/>
  <c r="AQ210" i="94"/>
  <c r="AU210" i="94"/>
  <c r="AY210" i="94"/>
  <c r="AP210" i="94"/>
  <c r="AV210" i="94"/>
  <c r="BA210" i="94"/>
  <c r="AR210" i="94"/>
  <c r="AW210" i="94"/>
  <c r="BB210" i="94"/>
  <c r="AX210" i="94"/>
  <c r="AO210" i="94"/>
  <c r="AZ210" i="94"/>
  <c r="AS210" i="94"/>
  <c r="AT210" i="94"/>
  <c r="BB209" i="94"/>
  <c r="BA87" i="95"/>
  <c r="BA163" i="95"/>
  <c r="BA239" i="95"/>
  <c r="BA88" i="95"/>
  <c r="BA164" i="95"/>
  <c r="BA240" i="95"/>
  <c r="BA89" i="95"/>
  <c r="BA241" i="95"/>
  <c r="BA165" i="95"/>
  <c r="BA166" i="95"/>
  <c r="BA242" i="95"/>
  <c r="BA90" i="95"/>
  <c r="BA167" i="95"/>
  <c r="BA91" i="95"/>
  <c r="BA243" i="95"/>
  <c r="BA244" i="95"/>
  <c r="BA168" i="95"/>
  <c r="BA92" i="95"/>
  <c r="BA93" i="95"/>
  <c r="BA245" i="95"/>
  <c r="BA169" i="95"/>
  <c r="BA94" i="95"/>
  <c r="BA246" i="95"/>
  <c r="BA170" i="95"/>
  <c r="BA247" i="95"/>
  <c r="BA171" i="95"/>
  <c r="BA95" i="95"/>
  <c r="BA248" i="95"/>
  <c r="BA172" i="95"/>
  <c r="BA96" i="95"/>
  <c r="BA97" i="95"/>
  <c r="BA249" i="95"/>
  <c r="BA173" i="95"/>
  <c r="BA174" i="95"/>
  <c r="BA250" i="95"/>
  <c r="BA98" i="95"/>
  <c r="BA175" i="95"/>
  <c r="BA99" i="95"/>
  <c r="BA251" i="95"/>
  <c r="BA176" i="95"/>
  <c r="BA252" i="95"/>
  <c r="BA100" i="95"/>
  <c r="BA101" i="95"/>
  <c r="BA177" i="95"/>
  <c r="BA253" i="95"/>
  <c r="BA102" i="95"/>
  <c r="BA254" i="95"/>
  <c r="BA178" i="95"/>
  <c r="BA255" i="95"/>
  <c r="BA179" i="95"/>
  <c r="BA103" i="95"/>
  <c r="BA180" i="95"/>
  <c r="BA256" i="95"/>
  <c r="BA104" i="95"/>
  <c r="BA105" i="95"/>
  <c r="BA257" i="95"/>
  <c r="BA181" i="95"/>
  <c r="BA182" i="95"/>
  <c r="BA106" i="95"/>
  <c r="BA258" i="95"/>
  <c r="BA183" i="95"/>
  <c r="BA259" i="95"/>
  <c r="BA107" i="95"/>
  <c r="BA184" i="95"/>
  <c r="BA108" i="95"/>
  <c r="BA260" i="95"/>
  <c r="BA261" i="95"/>
  <c r="BA109" i="95"/>
  <c r="BA185" i="95"/>
  <c r="BA110" i="95"/>
  <c r="BA262" i="95"/>
  <c r="BA186" i="95"/>
  <c r="BA111" i="95"/>
  <c r="BA187" i="95"/>
  <c r="BA263" i="95"/>
  <c r="BA188" i="95"/>
  <c r="BA264" i="95"/>
  <c r="BA112" i="95"/>
  <c r="BA189" i="95"/>
  <c r="BA113" i="95"/>
  <c r="BA265" i="95"/>
  <c r="BA190" i="95"/>
  <c r="BA266" i="95"/>
  <c r="BA114" i="95"/>
  <c r="BA191" i="95"/>
  <c r="BA267" i="95"/>
  <c r="BA115" i="95"/>
  <c r="BA192" i="95"/>
  <c r="BA268" i="95"/>
  <c r="BA116" i="95"/>
  <c r="BA269" i="95"/>
  <c r="BA193" i="95"/>
  <c r="BA117" i="95"/>
  <c r="BA194" i="95"/>
  <c r="BA270" i="95"/>
  <c r="BA118" i="95"/>
  <c r="BA195" i="95"/>
  <c r="BA271" i="95"/>
  <c r="BA119" i="95"/>
  <c r="BA120" i="95"/>
  <c r="BA272" i="95"/>
  <c r="BA196" i="95"/>
  <c r="BA197" i="95"/>
  <c r="BA273" i="95"/>
  <c r="BA121" i="95"/>
  <c r="BA274" i="95"/>
  <c r="BA122" i="95"/>
  <c r="BA198" i="95"/>
  <c r="BA123" i="95"/>
  <c r="BA199" i="95"/>
  <c r="BA275" i="95"/>
  <c r="BA124" i="95"/>
  <c r="BA276" i="95"/>
  <c r="BA200" i="95"/>
  <c r="BA201" i="95"/>
  <c r="BA125" i="95"/>
  <c r="BA277" i="95"/>
  <c r="BA278" i="95"/>
  <c r="BA126" i="95"/>
  <c r="BA202" i="95"/>
  <c r="BA279" i="95"/>
  <c r="BA127" i="95"/>
  <c r="BA203" i="95"/>
  <c r="BA204" i="95"/>
  <c r="BA128" i="95"/>
  <c r="BA280" i="95"/>
  <c r="BA129" i="95"/>
  <c r="BA205" i="95"/>
  <c r="BA281" i="95"/>
  <c r="BA282" i="95"/>
  <c r="BA130" i="95"/>
  <c r="BA206" i="95"/>
  <c r="BA207" i="95"/>
  <c r="BA131" i="95"/>
  <c r="BA283" i="95"/>
  <c r="AQ209" i="95"/>
  <c r="AU209" i="95"/>
  <c r="AY209" i="95"/>
  <c r="AR209" i="95"/>
  <c r="AV209" i="95"/>
  <c r="AZ209" i="95"/>
  <c r="AS209" i="95"/>
  <c r="BA209" i="95"/>
  <c r="AW209" i="95"/>
  <c r="AT209" i="95"/>
  <c r="AO209" i="95"/>
  <c r="AP209" i="95"/>
  <c r="AX209" i="95"/>
  <c r="AP133" i="95"/>
  <c r="AT133" i="95"/>
  <c r="AX133" i="95"/>
  <c r="AQ133" i="95"/>
  <c r="AU133" i="95"/>
  <c r="AY133" i="95"/>
  <c r="AR133" i="95"/>
  <c r="AZ133" i="95"/>
  <c r="AS133" i="95"/>
  <c r="BA133" i="95"/>
  <c r="AW133" i="95"/>
  <c r="AO133" i="95"/>
  <c r="AV133" i="95"/>
  <c r="AP285" i="95"/>
  <c r="AT285" i="95"/>
  <c r="AX285" i="95"/>
  <c r="AR285" i="95"/>
  <c r="AZ285" i="95"/>
  <c r="AQ285" i="95"/>
  <c r="AU285" i="95"/>
  <c r="AY285" i="95"/>
  <c r="AV285" i="95"/>
  <c r="BA285" i="95"/>
  <c r="AS285" i="95"/>
  <c r="AO285" i="95"/>
  <c r="AW285" i="95"/>
  <c r="AQ59" i="95"/>
  <c r="AU59" i="95"/>
  <c r="AY59" i="95"/>
  <c r="AP59" i="95"/>
  <c r="AT59" i="95"/>
  <c r="AX59" i="95"/>
  <c r="AR59" i="95"/>
  <c r="AZ59" i="95"/>
  <c r="AS59" i="95"/>
  <c r="BA59" i="95"/>
  <c r="AV59" i="95"/>
  <c r="AW59" i="95"/>
  <c r="AO59" i="95"/>
  <c r="BA284" i="95"/>
  <c r="BB936" i="95"/>
  <c r="BB932" i="95"/>
  <c r="BB908" i="95"/>
  <c r="BB907" i="95"/>
  <c r="BB886" i="95"/>
  <c r="BB911" i="95"/>
  <c r="BB883" i="95"/>
  <c r="BB933" i="95"/>
  <c r="BB882" i="95"/>
  <c r="BB833" i="95"/>
  <c r="BB836" i="95"/>
  <c r="BA835" i="95"/>
  <c r="BB807" i="95"/>
  <c r="BB832" i="95"/>
  <c r="BB811" i="95"/>
  <c r="BA810" i="95"/>
  <c r="BB783" i="95"/>
  <c r="BB786" i="95"/>
  <c r="BB758" i="95"/>
  <c r="BA760" i="95"/>
  <c r="BB808" i="95"/>
  <c r="BB782" i="95"/>
  <c r="BA785" i="95"/>
  <c r="BB736" i="95"/>
  <c r="BB733" i="95"/>
  <c r="BB761" i="95"/>
  <c r="BB757" i="95"/>
  <c r="BB732" i="95"/>
  <c r="BA735" i="95"/>
  <c r="BC936" i="94"/>
  <c r="BC933" i="94"/>
  <c r="BC907" i="94"/>
  <c r="BC911" i="94"/>
  <c r="BC932" i="94"/>
  <c r="BC883" i="94"/>
  <c r="BC886" i="94"/>
  <c r="BC882" i="94"/>
  <c r="BC858" i="94"/>
  <c r="BB860" i="94"/>
  <c r="BC908" i="94"/>
  <c r="BC861" i="94"/>
  <c r="BC833" i="94"/>
  <c r="BC836" i="94"/>
  <c r="BC807" i="94"/>
  <c r="BB835" i="94"/>
  <c r="BC808" i="94"/>
  <c r="BB810" i="94"/>
  <c r="BC857" i="94"/>
  <c r="BC832" i="94"/>
  <c r="BC782" i="94"/>
  <c r="BC758" i="94"/>
  <c r="BB760" i="94"/>
  <c r="BC783" i="94"/>
  <c r="BC811" i="94"/>
  <c r="BC786" i="94"/>
  <c r="BC757" i="94"/>
  <c r="BB785" i="94"/>
  <c r="BC761" i="94"/>
  <c r="BC736" i="94"/>
  <c r="BC733" i="94"/>
  <c r="BB735" i="94"/>
  <c r="BC732" i="94"/>
  <c r="BA966" i="95"/>
  <c r="BA963" i="95"/>
  <c r="BA962" i="95"/>
  <c r="BC707" i="94"/>
  <c r="BB710" i="94"/>
  <c r="BC711" i="94"/>
  <c r="BC708" i="94"/>
  <c r="BB711" i="95"/>
  <c r="BB707" i="95"/>
  <c r="BB708" i="95"/>
  <c r="BA710" i="95"/>
  <c r="U512" i="95"/>
  <c r="G512" i="95"/>
  <c r="AK513" i="94"/>
  <c r="Z513" i="94"/>
  <c r="AV513" i="94"/>
  <c r="P513" i="94"/>
  <c r="AG513" i="94"/>
  <c r="AW513" i="94"/>
  <c r="AL513" i="94"/>
  <c r="AB513" i="94"/>
  <c r="Q513" i="94"/>
  <c r="AR513" i="94"/>
  <c r="V513" i="94"/>
  <c r="L513" i="94"/>
  <c r="AP513" i="94"/>
  <c r="AF513" i="94"/>
  <c r="U513" i="94"/>
  <c r="J513" i="94"/>
  <c r="AV512" i="95"/>
  <c r="P512" i="95"/>
  <c r="R512" i="95"/>
  <c r="AM512" i="95"/>
  <c r="H512" i="95"/>
  <c r="AJ512" i="95"/>
  <c r="AA512" i="95"/>
  <c r="AH512" i="95"/>
  <c r="Y512" i="95"/>
  <c r="J512" i="95"/>
  <c r="T512" i="95"/>
  <c r="AQ512" i="95"/>
  <c r="K512" i="95"/>
  <c r="AO512" i="95"/>
  <c r="AP512" i="95"/>
  <c r="AK512" i="95"/>
  <c r="AL512" i="95"/>
  <c r="AF512" i="95"/>
  <c r="Z512" i="95"/>
  <c r="W512" i="95"/>
  <c r="BA363" i="94"/>
  <c r="AT513" i="94"/>
  <c r="AO513" i="94"/>
  <c r="AJ513" i="94"/>
  <c r="AD513" i="94"/>
  <c r="Y513" i="94"/>
  <c r="T513" i="94"/>
  <c r="N513" i="94"/>
  <c r="I513" i="94"/>
  <c r="AZ362" i="95"/>
  <c r="AY513" i="94"/>
  <c r="AX513" i="94"/>
  <c r="AS513" i="94"/>
  <c r="AN513" i="94"/>
  <c r="AH513" i="94"/>
  <c r="AC513" i="94"/>
  <c r="X513" i="94"/>
  <c r="R513" i="94"/>
  <c r="M513" i="94"/>
  <c r="H513" i="94"/>
  <c r="AW512" i="95"/>
  <c r="AG512" i="95"/>
  <c r="Q512" i="95"/>
  <c r="AD512" i="95"/>
  <c r="AR512" i="95"/>
  <c r="AB512" i="95"/>
  <c r="L512" i="95"/>
  <c r="N512" i="95"/>
  <c r="AI512" i="95"/>
  <c r="S512" i="95"/>
  <c r="AT512" i="95"/>
  <c r="AS512" i="95"/>
  <c r="AC512" i="95"/>
  <c r="M512" i="95"/>
  <c r="V512" i="95"/>
  <c r="AN512" i="95"/>
  <c r="X512" i="95"/>
  <c r="I512" i="95"/>
  <c r="AU512" i="95"/>
  <c r="AE512" i="95"/>
  <c r="O512" i="95"/>
  <c r="B514" i="94"/>
  <c r="AZ514" i="94" s="1"/>
  <c r="F52" i="90"/>
  <c r="AU513" i="94"/>
  <c r="AQ513" i="94"/>
  <c r="AM513" i="94"/>
  <c r="AI513" i="94"/>
  <c r="AE513" i="94"/>
  <c r="AA513" i="94"/>
  <c r="W513" i="94"/>
  <c r="S513" i="94"/>
  <c r="O513" i="94"/>
  <c r="K513" i="94"/>
  <c r="B513" i="95"/>
  <c r="AY513" i="95" s="1"/>
  <c r="J51" i="90"/>
  <c r="AJ668" i="95"/>
  <c r="T668" i="95"/>
  <c r="AU668" i="95"/>
  <c r="Z668" i="95"/>
  <c r="AT668" i="95"/>
  <c r="R668" i="95"/>
  <c r="AD668" i="95"/>
  <c r="AI668" i="95"/>
  <c r="AH668" i="95"/>
  <c r="AO668" i="95"/>
  <c r="AE668" i="95"/>
  <c r="AA668" i="95"/>
  <c r="AV668" i="95"/>
  <c r="AF668" i="95"/>
  <c r="P668" i="95"/>
  <c r="AP668" i="95"/>
  <c r="U668" i="95"/>
  <c r="AM668" i="95"/>
  <c r="K668" i="95"/>
  <c r="W668" i="95"/>
  <c r="V668" i="95"/>
  <c r="S668" i="95"/>
  <c r="M668" i="95"/>
  <c r="AN668" i="95"/>
  <c r="H668" i="95"/>
  <c r="Y668" i="95"/>
  <c r="I668" i="95"/>
  <c r="N668" i="95"/>
  <c r="AR668" i="95"/>
  <c r="AB668" i="95"/>
  <c r="L668" i="95"/>
  <c r="AK668" i="95"/>
  <c r="O668" i="95"/>
  <c r="AG668" i="95"/>
  <c r="AS668" i="95"/>
  <c r="Q668" i="95"/>
  <c r="G668" i="95"/>
  <c r="AQ668" i="95"/>
  <c r="AC668" i="95"/>
  <c r="X668" i="95"/>
  <c r="J668" i="95"/>
  <c r="AL668" i="95"/>
  <c r="AW668" i="95"/>
  <c r="AX668" i="95"/>
  <c r="AY668" i="95"/>
  <c r="AH285" i="95"/>
  <c r="R285" i="95"/>
  <c r="U285" i="95"/>
  <c r="T285" i="95"/>
  <c r="AI285" i="95"/>
  <c r="AG285" i="95"/>
  <c r="AN285" i="95"/>
  <c r="G285" i="95"/>
  <c r="V285" i="95"/>
  <c r="AA285" i="95"/>
  <c r="H285" i="95"/>
  <c r="AD285" i="95"/>
  <c r="N285" i="95"/>
  <c r="AK285" i="95"/>
  <c r="P285" i="95"/>
  <c r="AJ285" i="95"/>
  <c r="O285" i="95"/>
  <c r="X285" i="95"/>
  <c r="W285" i="95"/>
  <c r="AC285" i="95"/>
  <c r="AM285" i="95"/>
  <c r="Y285" i="95"/>
  <c r="Q285" i="95"/>
  <c r="Z285" i="95"/>
  <c r="J285" i="95"/>
  <c r="AF285" i="95"/>
  <c r="K285" i="95"/>
  <c r="AE285" i="95"/>
  <c r="I285" i="95"/>
  <c r="M285" i="95"/>
  <c r="L285" i="95"/>
  <c r="S285" i="95"/>
  <c r="AB285" i="95"/>
  <c r="AL285" i="95"/>
  <c r="D439" i="95"/>
  <c r="B439" i="95" s="1"/>
  <c r="AZ439" i="95" s="1"/>
  <c r="AI59" i="95"/>
  <c r="S59" i="95"/>
  <c r="D210" i="95"/>
  <c r="AH59" i="95"/>
  <c r="M59" i="95"/>
  <c r="Y59" i="95"/>
  <c r="AL59" i="95"/>
  <c r="Q59" i="95"/>
  <c r="AK59" i="95"/>
  <c r="P59" i="95"/>
  <c r="D286" i="95"/>
  <c r="W59" i="95"/>
  <c r="G59" i="95"/>
  <c r="R59" i="95"/>
  <c r="I59" i="95"/>
  <c r="D363" i="95"/>
  <c r="AE59" i="95"/>
  <c r="O59" i="95"/>
  <c r="AC59" i="95"/>
  <c r="H59" i="95"/>
  <c r="N59" i="95"/>
  <c r="AG59" i="95"/>
  <c r="L59" i="95"/>
  <c r="AF59" i="95"/>
  <c r="J59" i="95"/>
  <c r="AD59" i="95"/>
  <c r="AM59" i="95"/>
  <c r="AN59" i="95"/>
  <c r="V59" i="95"/>
  <c r="D669" i="95"/>
  <c r="B669" i="95" s="1"/>
  <c r="AA59" i="95"/>
  <c r="K59" i="95"/>
  <c r="X59" i="95"/>
  <c r="D60" i="95"/>
  <c r="AB59" i="95"/>
  <c r="Z59" i="95"/>
  <c r="D134" i="95"/>
  <c r="T59" i="95"/>
  <c r="AJ59" i="95"/>
  <c r="U59" i="95"/>
  <c r="AB133" i="95"/>
  <c r="L133" i="95"/>
  <c r="AK133" i="95"/>
  <c r="O133" i="95"/>
  <c r="AI133" i="95"/>
  <c r="G133" i="95"/>
  <c r="AH133" i="95"/>
  <c r="R133" i="95"/>
  <c r="AL133" i="95"/>
  <c r="I133" i="95"/>
  <c r="N133" i="95"/>
  <c r="Y133" i="95"/>
  <c r="Q133" i="95"/>
  <c r="AN133" i="95"/>
  <c r="X133" i="95"/>
  <c r="H133" i="95"/>
  <c r="AE133" i="95"/>
  <c r="J133" i="95"/>
  <c r="AC133" i="95"/>
  <c r="D514" i="95"/>
  <c r="AA133" i="95"/>
  <c r="AM133" i="95"/>
  <c r="K133" i="95"/>
  <c r="AD133" i="95"/>
  <c r="AF133" i="95"/>
  <c r="U133" i="95"/>
  <c r="AJ133" i="95"/>
  <c r="T133" i="95"/>
  <c r="Z133" i="95"/>
  <c r="V133" i="95"/>
  <c r="S133" i="95"/>
  <c r="AG133" i="95"/>
  <c r="W133" i="95"/>
  <c r="P133" i="95"/>
  <c r="M133" i="95"/>
  <c r="J362" i="95"/>
  <c r="N362" i="95"/>
  <c r="R362" i="95"/>
  <c r="V362" i="95"/>
  <c r="Z362" i="95"/>
  <c r="AD362" i="95"/>
  <c r="AH362" i="95"/>
  <c r="AL362" i="95"/>
  <c r="AP362" i="95"/>
  <c r="AT362" i="95"/>
  <c r="AX362" i="95"/>
  <c r="M362" i="95"/>
  <c r="Y362" i="95"/>
  <c r="AK362" i="95"/>
  <c r="AW362" i="95"/>
  <c r="G362" i="95"/>
  <c r="K362" i="95"/>
  <c r="O362" i="95"/>
  <c r="S362" i="95"/>
  <c r="W362" i="95"/>
  <c r="AA362" i="95"/>
  <c r="AE362" i="95"/>
  <c r="AI362" i="95"/>
  <c r="AM362" i="95"/>
  <c r="AQ362" i="95"/>
  <c r="AU362" i="95"/>
  <c r="H362" i="95"/>
  <c r="U362" i="95"/>
  <c r="AG362" i="95"/>
  <c r="AS362" i="95"/>
  <c r="I362" i="95"/>
  <c r="L362" i="95"/>
  <c r="P362" i="95"/>
  <c r="T362" i="95"/>
  <c r="X362" i="95"/>
  <c r="AB362" i="95"/>
  <c r="AF362" i="95"/>
  <c r="AJ362" i="95"/>
  <c r="AN362" i="95"/>
  <c r="AR362" i="95"/>
  <c r="AV362" i="95"/>
  <c r="Q362" i="95"/>
  <c r="AC362" i="95"/>
  <c r="AO362" i="95"/>
  <c r="AY362" i="95"/>
  <c r="AA209" i="95"/>
  <c r="K209" i="95"/>
  <c r="AK209" i="95"/>
  <c r="P209" i="95"/>
  <c r="AJ209" i="95"/>
  <c r="N209" i="95"/>
  <c r="X209" i="95"/>
  <c r="V209" i="95"/>
  <c r="AC209" i="95"/>
  <c r="AL209" i="95"/>
  <c r="T209" i="95"/>
  <c r="AN209" i="95"/>
  <c r="D590" i="95"/>
  <c r="B590" i="95" s="1"/>
  <c r="AZ590" i="95" s="1"/>
  <c r="AM209" i="95"/>
  <c r="W209" i="95"/>
  <c r="G209" i="95"/>
  <c r="AF209" i="95"/>
  <c r="J209" i="95"/>
  <c r="AD209" i="95"/>
  <c r="I209" i="95"/>
  <c r="M209" i="95"/>
  <c r="L209" i="95"/>
  <c r="R209" i="95"/>
  <c r="AB209" i="95"/>
  <c r="O209" i="95"/>
  <c r="AG209" i="95"/>
  <c r="AI209" i="95"/>
  <c r="S209" i="95"/>
  <c r="Z209" i="95"/>
  <c r="Y209" i="95"/>
  <c r="H209" i="95"/>
  <c r="Q209" i="95"/>
  <c r="AE209" i="95"/>
  <c r="U209" i="95"/>
  <c r="AH209" i="95"/>
  <c r="J438" i="95"/>
  <c r="N438" i="95"/>
  <c r="R438" i="95"/>
  <c r="V438" i="95"/>
  <c r="Z438" i="95"/>
  <c r="AD438" i="95"/>
  <c r="AH438" i="95"/>
  <c r="AL438" i="95"/>
  <c r="AP438" i="95"/>
  <c r="AT438" i="95"/>
  <c r="U438" i="95"/>
  <c r="G438" i="95"/>
  <c r="K438" i="95"/>
  <c r="O438" i="95"/>
  <c r="S438" i="95"/>
  <c r="W438" i="95"/>
  <c r="AA438" i="95"/>
  <c r="AE438" i="95"/>
  <c r="AI438" i="95"/>
  <c r="AM438" i="95"/>
  <c r="AQ438" i="95"/>
  <c r="AU438" i="95"/>
  <c r="H438" i="95"/>
  <c r="Q438" i="95"/>
  <c r="AC438" i="95"/>
  <c r="AK438" i="95"/>
  <c r="AS438" i="95"/>
  <c r="I438" i="95"/>
  <c r="L438" i="95"/>
  <c r="P438" i="95"/>
  <c r="T438" i="95"/>
  <c r="X438" i="95"/>
  <c r="AB438" i="95"/>
  <c r="AF438" i="95"/>
  <c r="AJ438" i="95"/>
  <c r="AN438" i="95"/>
  <c r="AR438" i="95"/>
  <c r="AV438" i="95"/>
  <c r="M438" i="95"/>
  <c r="Y438" i="95"/>
  <c r="AG438" i="95"/>
  <c r="AO438" i="95"/>
  <c r="AW438" i="95"/>
  <c r="AX438" i="95"/>
  <c r="H589" i="95"/>
  <c r="M589" i="95"/>
  <c r="Q589" i="95"/>
  <c r="U589" i="95"/>
  <c r="Y589" i="95"/>
  <c r="AC589" i="95"/>
  <c r="AG589" i="95"/>
  <c r="AK589" i="95"/>
  <c r="AO589" i="95"/>
  <c r="AS589" i="95"/>
  <c r="AW589" i="95"/>
  <c r="L589" i="95"/>
  <c r="T589" i="95"/>
  <c r="AF589" i="95"/>
  <c r="AN589" i="95"/>
  <c r="AV589" i="95"/>
  <c r="J589" i="95"/>
  <c r="N589" i="95"/>
  <c r="R589" i="95"/>
  <c r="V589" i="95"/>
  <c r="Z589" i="95"/>
  <c r="AD589" i="95"/>
  <c r="AH589" i="95"/>
  <c r="AL589" i="95"/>
  <c r="AP589" i="95"/>
  <c r="AT589" i="95"/>
  <c r="P589" i="95"/>
  <c r="X589" i="95"/>
  <c r="AJ589" i="95"/>
  <c r="G589" i="95"/>
  <c r="K589" i="95"/>
  <c r="O589" i="95"/>
  <c r="S589" i="95"/>
  <c r="W589" i="95"/>
  <c r="AA589" i="95"/>
  <c r="AE589" i="95"/>
  <c r="AI589" i="95"/>
  <c r="AM589" i="95"/>
  <c r="AQ589" i="95"/>
  <c r="AU589" i="95"/>
  <c r="I589" i="95"/>
  <c r="AB589" i="95"/>
  <c r="AR589" i="95"/>
  <c r="AX589" i="95"/>
  <c r="BA357" i="95"/>
  <c r="BA341" i="95"/>
  <c r="BA325" i="95"/>
  <c r="BA351" i="95"/>
  <c r="BA330" i="95"/>
  <c r="BA347" i="95"/>
  <c r="BA318" i="95"/>
  <c r="BA344" i="95"/>
  <c r="BA316" i="95"/>
  <c r="BA350" i="95"/>
  <c r="BA355" i="95"/>
  <c r="BA320" i="95"/>
  <c r="BA329" i="95"/>
  <c r="BA352" i="95"/>
  <c r="BB9" i="95"/>
  <c r="BB209" i="95" s="1"/>
  <c r="BA353" i="95"/>
  <c r="BA337" i="95"/>
  <c r="BA321" i="95"/>
  <c r="BA346" i="95"/>
  <c r="BA324" i="95"/>
  <c r="BA361" i="95"/>
  <c r="BA339" i="95"/>
  <c r="BA338" i="95"/>
  <c r="BA358" i="95"/>
  <c r="BA7" i="95"/>
  <c r="BA343" i="95"/>
  <c r="BA348" i="95"/>
  <c r="BA354" i="95"/>
  <c r="BA349" i="95"/>
  <c r="BA333" i="95"/>
  <c r="BA317" i="95"/>
  <c r="BA340" i="95"/>
  <c r="BA319" i="95"/>
  <c r="BA360" i="95"/>
  <c r="BA332" i="95"/>
  <c r="BA359" i="95"/>
  <c r="BA331" i="95"/>
  <c r="BA328" i="95"/>
  <c r="BA342" i="95"/>
  <c r="BA336" i="95"/>
  <c r="BA334" i="95"/>
  <c r="BA345" i="95"/>
  <c r="BA356" i="95"/>
  <c r="BA335" i="95"/>
  <c r="BA326" i="95"/>
  <c r="BA323" i="95"/>
  <c r="BA322" i="95"/>
  <c r="BA327" i="95"/>
  <c r="AZ668" i="95"/>
  <c r="AZ496" i="95"/>
  <c r="AZ480" i="95"/>
  <c r="AZ489" i="95"/>
  <c r="AZ473" i="95"/>
  <c r="AZ494" i="95"/>
  <c r="AZ478" i="95"/>
  <c r="AZ487" i="95"/>
  <c r="AZ471" i="95"/>
  <c r="AZ484" i="95"/>
  <c r="AZ493" i="95"/>
  <c r="AZ482" i="95"/>
  <c r="AZ491" i="95"/>
  <c r="AZ492" i="95"/>
  <c r="AZ476" i="95"/>
  <c r="AZ501" i="95"/>
  <c r="AZ485" i="95"/>
  <c r="AZ469" i="95"/>
  <c r="AZ490" i="95"/>
  <c r="AZ474" i="95"/>
  <c r="AZ499" i="95"/>
  <c r="AZ483" i="95"/>
  <c r="AZ438" i="95"/>
  <c r="AZ500" i="95"/>
  <c r="AZ488" i="95"/>
  <c r="AZ472" i="95"/>
  <c r="AZ497" i="95"/>
  <c r="AZ481" i="95"/>
  <c r="AZ502" i="95"/>
  <c r="AZ486" i="95"/>
  <c r="AZ470" i="95"/>
  <c r="AZ495" i="95"/>
  <c r="AZ479" i="95"/>
  <c r="AZ503" i="95"/>
  <c r="AZ468" i="95"/>
  <c r="AZ477" i="95"/>
  <c r="AZ498" i="95"/>
  <c r="AZ475" i="95"/>
  <c r="D670" i="94"/>
  <c r="B670" i="94" s="1"/>
  <c r="D440" i="94"/>
  <c r="B440" i="94" s="1"/>
  <c r="BA440" i="94" s="1"/>
  <c r="D211" i="94"/>
  <c r="D364" i="94"/>
  <c r="D135" i="94"/>
  <c r="AK60" i="94"/>
  <c r="AG60" i="94"/>
  <c r="AC60" i="94"/>
  <c r="Y60" i="94"/>
  <c r="U60" i="94"/>
  <c r="Q60" i="94"/>
  <c r="M60" i="94"/>
  <c r="I60" i="94"/>
  <c r="D287" i="94"/>
  <c r="AM60" i="94"/>
  <c r="AI60" i="94"/>
  <c r="AE60" i="94"/>
  <c r="AA60" i="94"/>
  <c r="W60" i="94"/>
  <c r="S60" i="94"/>
  <c r="O60" i="94"/>
  <c r="K60" i="94"/>
  <c r="G60" i="94"/>
  <c r="AL60" i="94"/>
  <c r="AD60" i="94"/>
  <c r="V60" i="94"/>
  <c r="N60" i="94"/>
  <c r="AN60" i="94"/>
  <c r="P60" i="94"/>
  <c r="D61" i="94"/>
  <c r="AJ60" i="94"/>
  <c r="AB60" i="94"/>
  <c r="T60" i="94"/>
  <c r="L60" i="94"/>
  <c r="AF60" i="94"/>
  <c r="AH60" i="94"/>
  <c r="Z60" i="94"/>
  <c r="R60" i="94"/>
  <c r="J60" i="94"/>
  <c r="X60" i="94"/>
  <c r="H60" i="94"/>
  <c r="D591" i="94"/>
  <c r="B591" i="94" s="1"/>
  <c r="BA591" i="94" s="1"/>
  <c r="AL210" i="94"/>
  <c r="AH210" i="94"/>
  <c r="AD210" i="94"/>
  <c r="Z210" i="94"/>
  <c r="V210" i="94"/>
  <c r="R210" i="94"/>
  <c r="N210" i="94"/>
  <c r="J210" i="94"/>
  <c r="AN210" i="94"/>
  <c r="AJ210" i="94"/>
  <c r="AF210" i="94"/>
  <c r="AB210" i="94"/>
  <c r="X210" i="94"/>
  <c r="T210" i="94"/>
  <c r="P210" i="94"/>
  <c r="L210" i="94"/>
  <c r="H210" i="94"/>
  <c r="AG210" i="94"/>
  <c r="Y210" i="94"/>
  <c r="Q210" i="94"/>
  <c r="I210" i="94"/>
  <c r="AM210" i="94"/>
  <c r="AE210" i="94"/>
  <c r="W210" i="94"/>
  <c r="O210" i="94"/>
  <c r="G210" i="94"/>
  <c r="AK210" i="94"/>
  <c r="AC210" i="94"/>
  <c r="U210" i="94"/>
  <c r="M210" i="94"/>
  <c r="AI210" i="94"/>
  <c r="AA210" i="94"/>
  <c r="S210" i="94"/>
  <c r="K210" i="94"/>
  <c r="BA502" i="94"/>
  <c r="BA498" i="94"/>
  <c r="BA494" i="94"/>
  <c r="BA490" i="94"/>
  <c r="BA486" i="94"/>
  <c r="BA482" i="94"/>
  <c r="BA478" i="94"/>
  <c r="BA474" i="94"/>
  <c r="BA470" i="94"/>
  <c r="BA439" i="94"/>
  <c r="BA501" i="94"/>
  <c r="BA497" i="94"/>
  <c r="BA493" i="94"/>
  <c r="BA489" i="94"/>
  <c r="BA485" i="94"/>
  <c r="BA481" i="94"/>
  <c r="BA477" i="94"/>
  <c r="BA473" i="94"/>
  <c r="BA469" i="94"/>
  <c r="BA500" i="94"/>
  <c r="BA496" i="94"/>
  <c r="BA492" i="94"/>
  <c r="BA488" i="94"/>
  <c r="BA484" i="94"/>
  <c r="BA480" i="94"/>
  <c r="BA476" i="94"/>
  <c r="BA472" i="94"/>
  <c r="BA468" i="94"/>
  <c r="BA499" i="94"/>
  <c r="BA495" i="94"/>
  <c r="BA491" i="94"/>
  <c r="BA487" i="94"/>
  <c r="BA483" i="94"/>
  <c r="BA479" i="94"/>
  <c r="BA475" i="94"/>
  <c r="BA471" i="94"/>
  <c r="BA503" i="94"/>
  <c r="G590" i="94"/>
  <c r="H590" i="94"/>
  <c r="I590" i="94"/>
  <c r="J590" i="94"/>
  <c r="K590" i="94"/>
  <c r="L590" i="94"/>
  <c r="M590" i="94"/>
  <c r="N590" i="94"/>
  <c r="O590" i="94"/>
  <c r="P590" i="94"/>
  <c r="Q590" i="94"/>
  <c r="R590" i="94"/>
  <c r="S590" i="94"/>
  <c r="T590" i="94"/>
  <c r="U590" i="94"/>
  <c r="V590" i="94"/>
  <c r="W590" i="94"/>
  <c r="X590" i="94"/>
  <c r="Y590" i="94"/>
  <c r="Z590" i="94"/>
  <c r="AA590" i="94"/>
  <c r="AB590" i="94"/>
  <c r="AC590" i="94"/>
  <c r="AD590" i="94"/>
  <c r="AE590" i="94"/>
  <c r="AF590" i="94"/>
  <c r="AG590" i="94"/>
  <c r="AH590" i="94"/>
  <c r="AI590" i="94"/>
  <c r="AJ590" i="94"/>
  <c r="AK590" i="94"/>
  <c r="AL590" i="94"/>
  <c r="AM590" i="94"/>
  <c r="AN590" i="94"/>
  <c r="AO590" i="94"/>
  <c r="AP590" i="94"/>
  <c r="AQ590" i="94"/>
  <c r="AR590" i="94"/>
  <c r="AS590" i="94"/>
  <c r="AT590" i="94"/>
  <c r="AU590" i="94"/>
  <c r="AV590" i="94"/>
  <c r="AW590" i="94"/>
  <c r="AX590" i="94"/>
  <c r="AY590" i="94"/>
  <c r="AK286" i="94"/>
  <c r="AG286" i="94"/>
  <c r="AC286" i="94"/>
  <c r="Y286" i="94"/>
  <c r="U286" i="94"/>
  <c r="Q286" i="94"/>
  <c r="M286" i="94"/>
  <c r="I286" i="94"/>
  <c r="AN286" i="94"/>
  <c r="AJ286" i="94"/>
  <c r="AF286" i="94"/>
  <c r="AB286" i="94"/>
  <c r="X286" i="94"/>
  <c r="T286" i="94"/>
  <c r="P286" i="94"/>
  <c r="L286" i="94"/>
  <c r="H286" i="94"/>
  <c r="AM286" i="94"/>
  <c r="AI286" i="94"/>
  <c r="AE286" i="94"/>
  <c r="AA286" i="94"/>
  <c r="W286" i="94"/>
  <c r="S286" i="94"/>
  <c r="O286" i="94"/>
  <c r="K286" i="94"/>
  <c r="G286" i="94"/>
  <c r="AL286" i="94"/>
  <c r="V286" i="94"/>
  <c r="AH286" i="94"/>
  <c r="R286" i="94"/>
  <c r="AD286" i="94"/>
  <c r="N286" i="94"/>
  <c r="Z286" i="94"/>
  <c r="J286" i="94"/>
  <c r="G363" i="94"/>
  <c r="H363" i="94"/>
  <c r="I363" i="94"/>
  <c r="J363" i="94"/>
  <c r="K363" i="94"/>
  <c r="L363" i="94"/>
  <c r="M363" i="94"/>
  <c r="N363" i="94"/>
  <c r="O363" i="94"/>
  <c r="P363" i="94"/>
  <c r="Q363" i="94"/>
  <c r="R363" i="94"/>
  <c r="S363" i="94"/>
  <c r="T363" i="94"/>
  <c r="U363" i="94"/>
  <c r="V363" i="94"/>
  <c r="W363" i="94"/>
  <c r="X363" i="94"/>
  <c r="Y363" i="94"/>
  <c r="Z363" i="94"/>
  <c r="AA363" i="94"/>
  <c r="AB363" i="94"/>
  <c r="AC363" i="94"/>
  <c r="AD363" i="94"/>
  <c r="AE363" i="94"/>
  <c r="AF363" i="94"/>
  <c r="AG363" i="94"/>
  <c r="AH363" i="94"/>
  <c r="AI363" i="94"/>
  <c r="AJ363" i="94"/>
  <c r="AK363" i="94"/>
  <c r="AL363" i="94"/>
  <c r="AM363" i="94"/>
  <c r="AN363" i="94"/>
  <c r="AO363" i="94"/>
  <c r="AP363" i="94"/>
  <c r="AQ363" i="94"/>
  <c r="AR363" i="94"/>
  <c r="AS363" i="94"/>
  <c r="AT363" i="94"/>
  <c r="AU363" i="94"/>
  <c r="AV363" i="94"/>
  <c r="AW363" i="94"/>
  <c r="AX363" i="94"/>
  <c r="AY363" i="94"/>
  <c r="AZ363" i="94"/>
  <c r="BB359" i="94"/>
  <c r="BB355" i="94"/>
  <c r="BB351" i="94"/>
  <c r="BB347" i="94"/>
  <c r="BB343" i="94"/>
  <c r="BB358" i="94"/>
  <c r="BB354" i="94"/>
  <c r="BB357" i="94"/>
  <c r="BB353" i="94"/>
  <c r="BB349" i="94"/>
  <c r="BB345" i="94"/>
  <c r="BB341" i="94"/>
  <c r="BB337" i="94"/>
  <c r="BB333" i="94"/>
  <c r="BB329" i="94"/>
  <c r="BB325" i="94"/>
  <c r="BB321" i="94"/>
  <c r="BB317" i="94"/>
  <c r="BB361" i="94"/>
  <c r="BB346" i="94"/>
  <c r="BB338" i="94"/>
  <c r="BB332" i="94"/>
  <c r="BB327" i="94"/>
  <c r="BB322" i="94"/>
  <c r="BB316" i="94"/>
  <c r="BB352" i="94"/>
  <c r="BB344" i="94"/>
  <c r="BB336" i="94"/>
  <c r="BB331" i="94"/>
  <c r="BB326" i="94"/>
  <c r="BB320" i="94"/>
  <c r="BB362" i="94"/>
  <c r="BB360" i="94"/>
  <c r="BB350" i="94"/>
  <c r="BB342" i="94"/>
  <c r="BB335" i="94"/>
  <c r="BB330" i="94"/>
  <c r="BB324" i="94"/>
  <c r="BB319" i="94"/>
  <c r="BB328" i="94"/>
  <c r="BB323" i="94"/>
  <c r="BB348" i="94"/>
  <c r="BB339" i="94"/>
  <c r="BB318" i="94"/>
  <c r="BB340" i="94"/>
  <c r="BC9" i="94"/>
  <c r="BB7" i="94"/>
  <c r="BB356" i="94"/>
  <c r="BB334" i="94"/>
  <c r="AZ669" i="94"/>
  <c r="AV669" i="94"/>
  <c r="AR669" i="94"/>
  <c r="AN669" i="94"/>
  <c r="AJ669" i="94"/>
  <c r="AF669" i="94"/>
  <c r="AB669" i="94"/>
  <c r="X669" i="94"/>
  <c r="T669" i="94"/>
  <c r="P669" i="94"/>
  <c r="L669" i="94"/>
  <c r="H669" i="94"/>
  <c r="AY669" i="94"/>
  <c r="AT669" i="94"/>
  <c r="AO669" i="94"/>
  <c r="AI669" i="94"/>
  <c r="AD669" i="94"/>
  <c r="Y669" i="94"/>
  <c r="S669" i="94"/>
  <c r="N669" i="94"/>
  <c r="I669" i="94"/>
  <c r="AX669" i="94"/>
  <c r="AS669" i="94"/>
  <c r="AM669" i="94"/>
  <c r="AH669" i="94"/>
  <c r="AC669" i="94"/>
  <c r="W669" i="94"/>
  <c r="R669" i="94"/>
  <c r="M669" i="94"/>
  <c r="G669" i="94"/>
  <c r="AW669" i="94"/>
  <c r="AQ669" i="94"/>
  <c r="AL669" i="94"/>
  <c r="AG669" i="94"/>
  <c r="AA669" i="94"/>
  <c r="V669" i="94"/>
  <c r="Q669" i="94"/>
  <c r="K669" i="94"/>
  <c r="BA669" i="94"/>
  <c r="AE669" i="94"/>
  <c r="J669" i="94"/>
  <c r="AU669" i="94"/>
  <c r="Z669" i="94"/>
  <c r="AP669" i="94"/>
  <c r="U669" i="94"/>
  <c r="O669" i="94"/>
  <c r="AK669" i="94"/>
  <c r="D515" i="94"/>
  <c r="AL134" i="94"/>
  <c r="AH134" i="94"/>
  <c r="AD134" i="94"/>
  <c r="Z134" i="94"/>
  <c r="V134" i="94"/>
  <c r="R134" i="94"/>
  <c r="N134" i="94"/>
  <c r="J134" i="94"/>
  <c r="AK134" i="94"/>
  <c r="AG134" i="94"/>
  <c r="AC134" i="94"/>
  <c r="Y134" i="94"/>
  <c r="U134" i="94"/>
  <c r="Q134" i="94"/>
  <c r="M134" i="94"/>
  <c r="I134" i="94"/>
  <c r="AN134" i="94"/>
  <c r="AJ134" i="94"/>
  <c r="AF134" i="94"/>
  <c r="AB134" i="94"/>
  <c r="X134" i="94"/>
  <c r="T134" i="94"/>
  <c r="P134" i="94"/>
  <c r="L134" i="94"/>
  <c r="H134" i="94"/>
  <c r="AM134" i="94"/>
  <c r="W134" i="94"/>
  <c r="G134" i="94"/>
  <c r="AI134" i="94"/>
  <c r="S134" i="94"/>
  <c r="AE134" i="94"/>
  <c r="O134" i="94"/>
  <c r="AA134" i="94"/>
  <c r="K134" i="94"/>
  <c r="G439" i="94"/>
  <c r="H439" i="94"/>
  <c r="I439" i="94"/>
  <c r="J439" i="94"/>
  <c r="K439" i="94"/>
  <c r="L439" i="94"/>
  <c r="M439" i="94"/>
  <c r="N439" i="94"/>
  <c r="O439" i="94"/>
  <c r="P439" i="94"/>
  <c r="Q439" i="94"/>
  <c r="R439" i="94"/>
  <c r="S439" i="94"/>
  <c r="T439" i="94"/>
  <c r="U439" i="94"/>
  <c r="V439" i="94"/>
  <c r="W439" i="94"/>
  <c r="X439" i="94"/>
  <c r="Y439" i="94"/>
  <c r="Z439" i="94"/>
  <c r="AA439" i="94"/>
  <c r="AB439" i="94"/>
  <c r="AC439" i="94"/>
  <c r="AD439" i="94"/>
  <c r="AE439" i="94"/>
  <c r="AF439" i="94"/>
  <c r="AG439" i="94"/>
  <c r="AH439" i="94"/>
  <c r="AI439" i="94"/>
  <c r="AJ439" i="94"/>
  <c r="AK439" i="94"/>
  <c r="AL439" i="94"/>
  <c r="AM439" i="94"/>
  <c r="AN439" i="94"/>
  <c r="AO439" i="94"/>
  <c r="AP439" i="94"/>
  <c r="AQ439" i="94"/>
  <c r="AR439" i="94"/>
  <c r="AS439" i="94"/>
  <c r="AT439" i="94"/>
  <c r="AU439" i="94"/>
  <c r="AV439" i="94"/>
  <c r="AW439" i="94"/>
  <c r="AX439" i="94"/>
  <c r="AY439" i="94"/>
  <c r="AZ439" i="94"/>
  <c r="AT5" i="92"/>
  <c r="AS152" i="91"/>
  <c r="AX4" i="92"/>
  <c r="AW151" i="91"/>
  <c r="BC239" i="94" l="1"/>
  <c r="BC163" i="94"/>
  <c r="BC87" i="94"/>
  <c r="BC240" i="94"/>
  <c r="BC164" i="94"/>
  <c r="BC88" i="94"/>
  <c r="BC241" i="94"/>
  <c r="BC165" i="94"/>
  <c r="BC89" i="94"/>
  <c r="BC166" i="94"/>
  <c r="BC242" i="94"/>
  <c r="BC90" i="94"/>
  <c r="BC243" i="94"/>
  <c r="BC167" i="94"/>
  <c r="BC91" i="94"/>
  <c r="BC244" i="94"/>
  <c r="BC169" i="94"/>
  <c r="BC92" i="94"/>
  <c r="BC168" i="94"/>
  <c r="BC93" i="94"/>
  <c r="BC245" i="94"/>
  <c r="BC170" i="94"/>
  <c r="BC94" i="94"/>
  <c r="BC171" i="94"/>
  <c r="BC246" i="94"/>
  <c r="BC247" i="94"/>
  <c r="BC95" i="94"/>
  <c r="BC248" i="94"/>
  <c r="BC172" i="94"/>
  <c r="BC96" i="94"/>
  <c r="BC173" i="94"/>
  <c r="BC97" i="94"/>
  <c r="BC249" i="94"/>
  <c r="BC98" i="94"/>
  <c r="BC174" i="94"/>
  <c r="BC250" i="94"/>
  <c r="BC251" i="94"/>
  <c r="BC175" i="94"/>
  <c r="BC99" i="94"/>
  <c r="BC252" i="94"/>
  <c r="BC176" i="94"/>
  <c r="BC100" i="94"/>
  <c r="BC101" i="94"/>
  <c r="BC253" i="94"/>
  <c r="BC177" i="94"/>
  <c r="BC254" i="94"/>
  <c r="BC178" i="94"/>
  <c r="BC102" i="94"/>
  <c r="BC103" i="94"/>
  <c r="BC179" i="94"/>
  <c r="BC255" i="94"/>
  <c r="BC256" i="94"/>
  <c r="BC180" i="94"/>
  <c r="BC104" i="94"/>
  <c r="BC257" i="94"/>
  <c r="BC105" i="94"/>
  <c r="BC181" i="94"/>
  <c r="BC106" i="94"/>
  <c r="BC258" i="94"/>
  <c r="BC182" i="94"/>
  <c r="BC183" i="94"/>
  <c r="BC259" i="94"/>
  <c r="BC107" i="94"/>
  <c r="BC260" i="94"/>
  <c r="BC184" i="94"/>
  <c r="BC108" i="94"/>
  <c r="BC261" i="94"/>
  <c r="BC109" i="94"/>
  <c r="BC185" i="94"/>
  <c r="BC186" i="94"/>
  <c r="BC110" i="94"/>
  <c r="BC262" i="94"/>
  <c r="BC263" i="94"/>
  <c r="BC111" i="94"/>
  <c r="BC187" i="94"/>
  <c r="BC112" i="94"/>
  <c r="BC188" i="94"/>
  <c r="BC264" i="94"/>
  <c r="BC265" i="94"/>
  <c r="BC189" i="94"/>
  <c r="BC113" i="94"/>
  <c r="BC266" i="94"/>
  <c r="BC114" i="94"/>
  <c r="BC190" i="94"/>
  <c r="BC267" i="94"/>
  <c r="BC115" i="94"/>
  <c r="BC191" i="94"/>
  <c r="BC192" i="94"/>
  <c r="BC116" i="94"/>
  <c r="BC268" i="94"/>
  <c r="BC117" i="94"/>
  <c r="BC269" i="94"/>
  <c r="BC193" i="94"/>
  <c r="BC118" i="94"/>
  <c r="BC270" i="94"/>
  <c r="BC194" i="94"/>
  <c r="BC119" i="94"/>
  <c r="BC195" i="94"/>
  <c r="BC271" i="94"/>
  <c r="BC196" i="94"/>
  <c r="BC272" i="94"/>
  <c r="BC120" i="94"/>
  <c r="BC273" i="94"/>
  <c r="BC121" i="94"/>
  <c r="BC197" i="94"/>
  <c r="BC198" i="94"/>
  <c r="BC274" i="94"/>
  <c r="BC122" i="94"/>
  <c r="BC199" i="94"/>
  <c r="BC123" i="94"/>
  <c r="BC275" i="94"/>
  <c r="BC200" i="94"/>
  <c r="BC124" i="94"/>
  <c r="BC276" i="94"/>
  <c r="BC277" i="94"/>
  <c r="BC125" i="94"/>
  <c r="BC201" i="94"/>
  <c r="BC202" i="94"/>
  <c r="BC278" i="94"/>
  <c r="BC126" i="94"/>
  <c r="BC203" i="94"/>
  <c r="BC279" i="94"/>
  <c r="BC127" i="94"/>
  <c r="BC280" i="94"/>
  <c r="BC128" i="94"/>
  <c r="BC204" i="94"/>
  <c r="BC205" i="94"/>
  <c r="BC129" i="94"/>
  <c r="BC281" i="94"/>
  <c r="BC130" i="94"/>
  <c r="BC282" i="94"/>
  <c r="BC206" i="94"/>
  <c r="BC207" i="94"/>
  <c r="BC131" i="94"/>
  <c r="BC283" i="94"/>
  <c r="BC208" i="94"/>
  <c r="BC132" i="94"/>
  <c r="BC284" i="94"/>
  <c r="BC133" i="94"/>
  <c r="BC285" i="94"/>
  <c r="BC209" i="94"/>
  <c r="BC134" i="94"/>
  <c r="AO135" i="94"/>
  <c r="AS135" i="94"/>
  <c r="AW135" i="94"/>
  <c r="BA135" i="94"/>
  <c r="AP135" i="94"/>
  <c r="AU135" i="94"/>
  <c r="AZ135" i="94"/>
  <c r="AT135" i="94"/>
  <c r="BB135" i="94"/>
  <c r="AV135" i="94"/>
  <c r="BC135" i="94"/>
  <c r="AX135" i="94"/>
  <c r="AY135" i="94"/>
  <c r="AQ135" i="94"/>
  <c r="AR135" i="94"/>
  <c r="BC210" i="94"/>
  <c r="BC286" i="94"/>
  <c r="AO211" i="94"/>
  <c r="AS211" i="94"/>
  <c r="AW211" i="94"/>
  <c r="BA211" i="94"/>
  <c r="AP211" i="94"/>
  <c r="AU211" i="94"/>
  <c r="AZ211" i="94"/>
  <c r="AQ211" i="94"/>
  <c r="AV211" i="94"/>
  <c r="BB211" i="94"/>
  <c r="AR211" i="94"/>
  <c r="BC211" i="94"/>
  <c r="AT211" i="94"/>
  <c r="AX211" i="94"/>
  <c r="AY211" i="94"/>
  <c r="AR61" i="94"/>
  <c r="AV61" i="94"/>
  <c r="AZ61" i="94"/>
  <c r="AQ61" i="94"/>
  <c r="AW61" i="94"/>
  <c r="BB61" i="94"/>
  <c r="AS61" i="94"/>
  <c r="AY61" i="94"/>
  <c r="AP61" i="94"/>
  <c r="BA61" i="94"/>
  <c r="AO61" i="94"/>
  <c r="BC61" i="94"/>
  <c r="AT61" i="94"/>
  <c r="AU61" i="94"/>
  <c r="AX61" i="94"/>
  <c r="AP287" i="94"/>
  <c r="AT287" i="94"/>
  <c r="AX287" i="94"/>
  <c r="BB287" i="94"/>
  <c r="AQ287" i="94"/>
  <c r="AV287" i="94"/>
  <c r="BA287" i="94"/>
  <c r="AR287" i="94"/>
  <c r="AW287" i="94"/>
  <c r="BC287" i="94"/>
  <c r="AS287" i="94"/>
  <c r="AY287" i="94"/>
  <c r="AO287" i="94"/>
  <c r="AU287" i="94"/>
  <c r="AZ287" i="94"/>
  <c r="BB133" i="95"/>
  <c r="BB87" i="95"/>
  <c r="BB163" i="95"/>
  <c r="BB239" i="95"/>
  <c r="BB164" i="95"/>
  <c r="BB88" i="95"/>
  <c r="BB240" i="95"/>
  <c r="BB241" i="95"/>
  <c r="BB165" i="95"/>
  <c r="BB89" i="95"/>
  <c r="BB242" i="95"/>
  <c r="BB90" i="95"/>
  <c r="BB166" i="95"/>
  <c r="BB167" i="95"/>
  <c r="BB243" i="95"/>
  <c r="BB91" i="95"/>
  <c r="BB244" i="95"/>
  <c r="BB92" i="95"/>
  <c r="BB168" i="95"/>
  <c r="BB245" i="95"/>
  <c r="BB169" i="95"/>
  <c r="BB93" i="95"/>
  <c r="BB170" i="95"/>
  <c r="BB94" i="95"/>
  <c r="BB246" i="95"/>
  <c r="BB95" i="95"/>
  <c r="BB171" i="95"/>
  <c r="BB247" i="95"/>
  <c r="BB96" i="95"/>
  <c r="BB248" i="95"/>
  <c r="BB172" i="95"/>
  <c r="BB173" i="95"/>
  <c r="BB97" i="95"/>
  <c r="BB249" i="95"/>
  <c r="BB98" i="95"/>
  <c r="BB250" i="95"/>
  <c r="BB174" i="95"/>
  <c r="BB99" i="95"/>
  <c r="BB175" i="95"/>
  <c r="BB251" i="95"/>
  <c r="BB100" i="95"/>
  <c r="BB176" i="95"/>
  <c r="BB252" i="95"/>
  <c r="BB177" i="95"/>
  <c r="BB253" i="95"/>
  <c r="BB101" i="95"/>
  <c r="BB102" i="95"/>
  <c r="BB254" i="95"/>
  <c r="BB178" i="95"/>
  <c r="BB103" i="95"/>
  <c r="BB255" i="95"/>
  <c r="BB179" i="95"/>
  <c r="BB180" i="95"/>
  <c r="BB104" i="95"/>
  <c r="BB256" i="95"/>
  <c r="BB105" i="95"/>
  <c r="BB181" i="95"/>
  <c r="BB257" i="95"/>
  <c r="BB258" i="95"/>
  <c r="BB106" i="95"/>
  <c r="BB182" i="95"/>
  <c r="BB183" i="95"/>
  <c r="BB259" i="95"/>
  <c r="BB107" i="95"/>
  <c r="BB108" i="95"/>
  <c r="BB260" i="95"/>
  <c r="BB184" i="95"/>
  <c r="BB109" i="95"/>
  <c r="BB185" i="95"/>
  <c r="BB261" i="95"/>
  <c r="BB110" i="95"/>
  <c r="BB186" i="95"/>
  <c r="BB262" i="95"/>
  <c r="BB263" i="95"/>
  <c r="BB111" i="95"/>
  <c r="BB187" i="95"/>
  <c r="BB188" i="95"/>
  <c r="BB264" i="95"/>
  <c r="BB112" i="95"/>
  <c r="BB113" i="95"/>
  <c r="BB265" i="95"/>
  <c r="BB189" i="95"/>
  <c r="BB114" i="95"/>
  <c r="BB190" i="95"/>
  <c r="BB266" i="95"/>
  <c r="BB191" i="95"/>
  <c r="BB267" i="95"/>
  <c r="BB115" i="95"/>
  <c r="BB116" i="95"/>
  <c r="BB192" i="95"/>
  <c r="BB268" i="95"/>
  <c r="BB117" i="95"/>
  <c r="BB269" i="95"/>
  <c r="BB193" i="95"/>
  <c r="BB194" i="95"/>
  <c r="BB118" i="95"/>
  <c r="BB270" i="95"/>
  <c r="BB195" i="95"/>
  <c r="BB271" i="95"/>
  <c r="BB119" i="95"/>
  <c r="BB120" i="95"/>
  <c r="BB272" i="95"/>
  <c r="BB196" i="95"/>
  <c r="BB121" i="95"/>
  <c r="BB273" i="95"/>
  <c r="BB197" i="95"/>
  <c r="BB198" i="95"/>
  <c r="BB122" i="95"/>
  <c r="BB274" i="95"/>
  <c r="BB123" i="95"/>
  <c r="BB199" i="95"/>
  <c r="BB275" i="95"/>
  <c r="BB276" i="95"/>
  <c r="BB200" i="95"/>
  <c r="BB124" i="95"/>
  <c r="BB277" i="95"/>
  <c r="BB201" i="95"/>
  <c r="BB125" i="95"/>
  <c r="BB126" i="95"/>
  <c r="BB202" i="95"/>
  <c r="BB278" i="95"/>
  <c r="BB203" i="95"/>
  <c r="BB279" i="95"/>
  <c r="BB127" i="95"/>
  <c r="BB280" i="95"/>
  <c r="BB128" i="95"/>
  <c r="BB204" i="95"/>
  <c r="BB205" i="95"/>
  <c r="BB281" i="95"/>
  <c r="BB129" i="95"/>
  <c r="BB282" i="95"/>
  <c r="BB206" i="95"/>
  <c r="BB130" i="95"/>
  <c r="BB207" i="95"/>
  <c r="BB131" i="95"/>
  <c r="BB283" i="95"/>
  <c r="BB284" i="95"/>
  <c r="BB208" i="95"/>
  <c r="BB132" i="95"/>
  <c r="AP60" i="95"/>
  <c r="AT60" i="95"/>
  <c r="AX60" i="95"/>
  <c r="BB60" i="95"/>
  <c r="AO60" i="95"/>
  <c r="AS60" i="95"/>
  <c r="AW60" i="95"/>
  <c r="BA60" i="95"/>
  <c r="AU60" i="95"/>
  <c r="AV60" i="95"/>
  <c r="AY60" i="95"/>
  <c r="AZ60" i="95"/>
  <c r="AQ60" i="95"/>
  <c r="AR60" i="95"/>
  <c r="AR134" i="95"/>
  <c r="AV134" i="95"/>
  <c r="AZ134" i="95"/>
  <c r="AO134" i="95"/>
  <c r="AS134" i="95"/>
  <c r="AW134" i="95"/>
  <c r="BA134" i="95"/>
  <c r="AT134" i="95"/>
  <c r="BB134" i="95"/>
  <c r="AU134" i="95"/>
  <c r="AX134" i="95"/>
  <c r="AQ134" i="95"/>
  <c r="AP134" i="95"/>
  <c r="AY134" i="95"/>
  <c r="AR286" i="95"/>
  <c r="AV286" i="95"/>
  <c r="AZ286" i="95"/>
  <c r="AT286" i="95"/>
  <c r="AO286" i="95"/>
  <c r="AS286" i="95"/>
  <c r="AW286" i="95"/>
  <c r="BA286" i="95"/>
  <c r="AP286" i="95"/>
  <c r="AX286" i="95"/>
  <c r="BB286" i="95"/>
  <c r="AU286" i="95"/>
  <c r="AY286" i="95"/>
  <c r="AQ286" i="95"/>
  <c r="AO210" i="95"/>
  <c r="AS210" i="95"/>
  <c r="AW210" i="95"/>
  <c r="BA210" i="95"/>
  <c r="AP210" i="95"/>
  <c r="AT210" i="95"/>
  <c r="AX210" i="95"/>
  <c r="BB210" i="95"/>
  <c r="AU210" i="95"/>
  <c r="AY210" i="95"/>
  <c r="AV210" i="95"/>
  <c r="AQ210" i="95"/>
  <c r="AR210" i="95"/>
  <c r="AZ210" i="95"/>
  <c r="BB285" i="95"/>
  <c r="BD933" i="94"/>
  <c r="BD932" i="94"/>
  <c r="BD936" i="94"/>
  <c r="BD907" i="94"/>
  <c r="BD908" i="94"/>
  <c r="BD882" i="94"/>
  <c r="BD911" i="94"/>
  <c r="BD883" i="94"/>
  <c r="BD857" i="94"/>
  <c r="BD886" i="94"/>
  <c r="BD858" i="94"/>
  <c r="BC860" i="94"/>
  <c r="BD832" i="94"/>
  <c r="BC835" i="94"/>
  <c r="BD861" i="94"/>
  <c r="BD836" i="94"/>
  <c r="BD807" i="94"/>
  <c r="BD833" i="94"/>
  <c r="BD811" i="94"/>
  <c r="BD808" i="94"/>
  <c r="BC810" i="94"/>
  <c r="BC785" i="94"/>
  <c r="BD761" i="94"/>
  <c r="BD782" i="94"/>
  <c r="BD783" i="94"/>
  <c r="BC735" i="94"/>
  <c r="BD786" i="94"/>
  <c r="BD757" i="94"/>
  <c r="BD758" i="94"/>
  <c r="BC760" i="94"/>
  <c r="BD736" i="94"/>
  <c r="BD733" i="94"/>
  <c r="BD732" i="94"/>
  <c r="BC933" i="95"/>
  <c r="BC932" i="95"/>
  <c r="BC936" i="95"/>
  <c r="BC911" i="95"/>
  <c r="BC882" i="95"/>
  <c r="BC908" i="95"/>
  <c r="BC883" i="95"/>
  <c r="BC907" i="95"/>
  <c r="BC886" i="95"/>
  <c r="BC861" i="95"/>
  <c r="BC832" i="95"/>
  <c r="BC858" i="95"/>
  <c r="BB860" i="95"/>
  <c r="BC857" i="95"/>
  <c r="BC836" i="95"/>
  <c r="BC833" i="95"/>
  <c r="BB835" i="95"/>
  <c r="BC807" i="95"/>
  <c r="BC808" i="95"/>
  <c r="BC782" i="95"/>
  <c r="BB785" i="95"/>
  <c r="BC811" i="95"/>
  <c r="BB810" i="95"/>
  <c r="BC783" i="95"/>
  <c r="BC761" i="95"/>
  <c r="BB735" i="95"/>
  <c r="BC786" i="95"/>
  <c r="BC758" i="95"/>
  <c r="BB760" i="95"/>
  <c r="BC736" i="95"/>
  <c r="BC733" i="95"/>
  <c r="BC757" i="95"/>
  <c r="BC732" i="95"/>
  <c r="BC966" i="94"/>
  <c r="BC962" i="94"/>
  <c r="BC963" i="94"/>
  <c r="BD707" i="94"/>
  <c r="BC710" i="94"/>
  <c r="BD711" i="94"/>
  <c r="BD708" i="94"/>
  <c r="BC708" i="95"/>
  <c r="BC711" i="95"/>
  <c r="BC707" i="95"/>
  <c r="BB710" i="95"/>
  <c r="AZ669" i="95"/>
  <c r="AD514" i="94"/>
  <c r="Q513" i="95"/>
  <c r="AT514" i="94"/>
  <c r="N514" i="94"/>
  <c r="I513" i="95"/>
  <c r="AP514" i="94"/>
  <c r="J514" i="94"/>
  <c r="R513" i="95"/>
  <c r="AL514" i="94"/>
  <c r="V514" i="94"/>
  <c r="AW513" i="95"/>
  <c r="AN513" i="95"/>
  <c r="AI513" i="95"/>
  <c r="Z514" i="94"/>
  <c r="AX513" i="95"/>
  <c r="Z513" i="95"/>
  <c r="AX514" i="94"/>
  <c r="AH514" i="94"/>
  <c r="R514" i="94"/>
  <c r="AG513" i="95"/>
  <c r="X513" i="95"/>
  <c r="S513" i="95"/>
  <c r="AW514" i="94"/>
  <c r="AO514" i="94"/>
  <c r="AG514" i="94"/>
  <c r="Y514" i="94"/>
  <c r="Q514" i="94"/>
  <c r="I514" i="94"/>
  <c r="AH513" i="95"/>
  <c r="AC513" i="95"/>
  <c r="N513" i="95"/>
  <c r="T513" i="95"/>
  <c r="AE513" i="95"/>
  <c r="AV514" i="94"/>
  <c r="AR514" i="94"/>
  <c r="AN514" i="94"/>
  <c r="AJ514" i="94"/>
  <c r="AF514" i="94"/>
  <c r="AB514" i="94"/>
  <c r="X514" i="94"/>
  <c r="T514" i="94"/>
  <c r="P514" i="94"/>
  <c r="L514" i="94"/>
  <c r="H514" i="94"/>
  <c r="V513" i="95"/>
  <c r="AO513" i="95"/>
  <c r="Y513" i="95"/>
  <c r="H513" i="95"/>
  <c r="AV513" i="95"/>
  <c r="AF513" i="95"/>
  <c r="P513" i="95"/>
  <c r="AL513" i="95"/>
  <c r="AQ513" i="95"/>
  <c r="AA513" i="95"/>
  <c r="K513" i="95"/>
  <c r="BB364" i="94"/>
  <c r="AS514" i="94"/>
  <c r="AK514" i="94"/>
  <c r="AC514" i="94"/>
  <c r="U514" i="94"/>
  <c r="M514" i="94"/>
  <c r="AS513" i="95"/>
  <c r="M513" i="95"/>
  <c r="AJ513" i="95"/>
  <c r="AT513" i="95"/>
  <c r="AU513" i="95"/>
  <c r="O513" i="95"/>
  <c r="BA363" i="95"/>
  <c r="AY514" i="94"/>
  <c r="AU514" i="94"/>
  <c r="AQ514" i="94"/>
  <c r="AM514" i="94"/>
  <c r="AI514" i="94"/>
  <c r="AE514" i="94"/>
  <c r="AA514" i="94"/>
  <c r="W514" i="94"/>
  <c r="S514" i="94"/>
  <c r="O514" i="94"/>
  <c r="K514" i="94"/>
  <c r="G514" i="94"/>
  <c r="J513" i="95"/>
  <c r="AK513" i="95"/>
  <c r="U513" i="95"/>
  <c r="AP513" i="95"/>
  <c r="AR513" i="95"/>
  <c r="AB513" i="95"/>
  <c r="L513" i="95"/>
  <c r="AD513" i="95"/>
  <c r="AM513" i="95"/>
  <c r="W513" i="95"/>
  <c r="G513" i="95"/>
  <c r="B515" i="94"/>
  <c r="R515" i="94" s="1"/>
  <c r="F53" i="90"/>
  <c r="B514" i="95"/>
  <c r="G514" i="95" s="1"/>
  <c r="J52" i="90"/>
  <c r="D287" i="95"/>
  <c r="Y60" i="95"/>
  <c r="I60" i="95"/>
  <c r="T60" i="95"/>
  <c r="AL60" i="95"/>
  <c r="AD60" i="95"/>
  <c r="H60" i="95"/>
  <c r="AH60" i="95"/>
  <c r="L60" i="95"/>
  <c r="P60" i="95"/>
  <c r="D670" i="95"/>
  <c r="B670" i="95" s="1"/>
  <c r="D211" i="95"/>
  <c r="AK60" i="95"/>
  <c r="U60" i="95"/>
  <c r="D61" i="95"/>
  <c r="AJ60" i="95"/>
  <c r="O60" i="95"/>
  <c r="AA60" i="95"/>
  <c r="X60" i="95"/>
  <c r="AB60" i="95"/>
  <c r="G60" i="95"/>
  <c r="K60" i="95"/>
  <c r="D364" i="95"/>
  <c r="AG60" i="95"/>
  <c r="Q60" i="95"/>
  <c r="AE60" i="95"/>
  <c r="J60" i="95"/>
  <c r="V60" i="95"/>
  <c r="AN60" i="95"/>
  <c r="S60" i="95"/>
  <c r="W60" i="95"/>
  <c r="D440" i="95"/>
  <c r="B440" i="95" s="1"/>
  <c r="BA440" i="95" s="1"/>
  <c r="AC60" i="95"/>
  <c r="M60" i="95"/>
  <c r="Z60" i="95"/>
  <c r="D135" i="95"/>
  <c r="AI60" i="95"/>
  <c r="N60" i="95"/>
  <c r="AM60" i="95"/>
  <c r="R60" i="95"/>
  <c r="AF60" i="95"/>
  <c r="J590" i="95"/>
  <c r="N590" i="95"/>
  <c r="R590" i="95"/>
  <c r="V590" i="95"/>
  <c r="Z590" i="95"/>
  <c r="AD590" i="95"/>
  <c r="AH590" i="95"/>
  <c r="AL590" i="95"/>
  <c r="AP590" i="95"/>
  <c r="AT590" i="95"/>
  <c r="AX590" i="95"/>
  <c r="G590" i="95"/>
  <c r="K590" i="95"/>
  <c r="O590" i="95"/>
  <c r="S590" i="95"/>
  <c r="W590" i="95"/>
  <c r="AA590" i="95"/>
  <c r="AE590" i="95"/>
  <c r="AI590" i="95"/>
  <c r="AM590" i="95"/>
  <c r="AQ590" i="95"/>
  <c r="AU590" i="95"/>
  <c r="AY590" i="95"/>
  <c r="H590" i="95"/>
  <c r="L590" i="95"/>
  <c r="P590" i="95"/>
  <c r="T590" i="95"/>
  <c r="X590" i="95"/>
  <c r="AB590" i="95"/>
  <c r="AF590" i="95"/>
  <c r="AJ590" i="95"/>
  <c r="AN590" i="95"/>
  <c r="AR590" i="95"/>
  <c r="AV590" i="95"/>
  <c r="I590" i="95"/>
  <c r="M590" i="95"/>
  <c r="Q590" i="95"/>
  <c r="U590" i="95"/>
  <c r="Y590" i="95"/>
  <c r="AC590" i="95"/>
  <c r="AG590" i="95"/>
  <c r="AK590" i="95"/>
  <c r="AO590" i="95"/>
  <c r="AS590" i="95"/>
  <c r="AW590" i="95"/>
  <c r="AQ669" i="95"/>
  <c r="AA669" i="95"/>
  <c r="K669" i="95"/>
  <c r="AJ669" i="95"/>
  <c r="N669" i="95"/>
  <c r="AF669" i="95"/>
  <c r="AX669" i="95"/>
  <c r="V669" i="95"/>
  <c r="Z669" i="95"/>
  <c r="U669" i="95"/>
  <c r="M669" i="95"/>
  <c r="AM669" i="95"/>
  <c r="W669" i="95"/>
  <c r="G669" i="95"/>
  <c r="AD669" i="95"/>
  <c r="I669" i="95"/>
  <c r="X669" i="95"/>
  <c r="AR669" i="95"/>
  <c r="P669" i="95"/>
  <c r="L669" i="95"/>
  <c r="AG669" i="95"/>
  <c r="AV669" i="95"/>
  <c r="AY669" i="95"/>
  <c r="AI669" i="95"/>
  <c r="S669" i="95"/>
  <c r="AT669" i="95"/>
  <c r="Y669" i="95"/>
  <c r="AS669" i="95"/>
  <c r="Q669" i="95"/>
  <c r="AK669" i="95"/>
  <c r="H669" i="95"/>
  <c r="AW669" i="95"/>
  <c r="AB669" i="95"/>
  <c r="AP669" i="95"/>
  <c r="AU669" i="95"/>
  <c r="AE669" i="95"/>
  <c r="O669" i="95"/>
  <c r="AO669" i="95"/>
  <c r="T669" i="95"/>
  <c r="AL669" i="95"/>
  <c r="J669" i="95"/>
  <c r="AC669" i="95"/>
  <c r="AN669" i="95"/>
  <c r="AH669" i="95"/>
  <c r="R669" i="95"/>
  <c r="AL286" i="95"/>
  <c r="V286" i="95"/>
  <c r="AA286" i="95"/>
  <c r="AE286" i="95"/>
  <c r="I286" i="95"/>
  <c r="L286" i="95"/>
  <c r="S286" i="95"/>
  <c r="AB286" i="95"/>
  <c r="AI286" i="95"/>
  <c r="AH286" i="95"/>
  <c r="R286" i="95"/>
  <c r="U286" i="95"/>
  <c r="Y286" i="95"/>
  <c r="H286" i="95"/>
  <c r="Q286" i="95"/>
  <c r="X286" i="95"/>
  <c r="AD286" i="95"/>
  <c r="N286" i="95"/>
  <c r="AK286" i="95"/>
  <c r="P286" i="95"/>
  <c r="T286" i="95"/>
  <c r="AG286" i="95"/>
  <c r="AN286" i="95"/>
  <c r="G286" i="95"/>
  <c r="M286" i="95"/>
  <c r="Z286" i="95"/>
  <c r="J286" i="95"/>
  <c r="AF286" i="95"/>
  <c r="K286" i="95"/>
  <c r="AJ286" i="95"/>
  <c r="O286" i="95"/>
  <c r="W286" i="95"/>
  <c r="AC286" i="95"/>
  <c r="AM286" i="95"/>
  <c r="AJ134" i="95"/>
  <c r="T134" i="95"/>
  <c r="AD134" i="95"/>
  <c r="I134" i="95"/>
  <c r="Z134" i="95"/>
  <c r="AL134" i="95"/>
  <c r="J134" i="95"/>
  <c r="AC134" i="95"/>
  <c r="U134" i="95"/>
  <c r="AF134" i="95"/>
  <c r="P134" i="95"/>
  <c r="Y134" i="95"/>
  <c r="R134" i="95"/>
  <c r="AE134" i="95"/>
  <c r="V134" i="95"/>
  <c r="M134" i="95"/>
  <c r="AB134" i="95"/>
  <c r="L134" i="95"/>
  <c r="S134" i="95"/>
  <c r="AM134" i="95"/>
  <c r="K134" i="95"/>
  <c r="W134" i="95"/>
  <c r="O134" i="95"/>
  <c r="AH134" i="95"/>
  <c r="D515" i="95"/>
  <c r="AN134" i="95"/>
  <c r="X134" i="95"/>
  <c r="H134" i="95"/>
  <c r="AI134" i="95"/>
  <c r="N134" i="95"/>
  <c r="AG134" i="95"/>
  <c r="Q134" i="95"/>
  <c r="AK134" i="95"/>
  <c r="G134" i="95"/>
  <c r="AA134" i="95"/>
  <c r="I363" i="95"/>
  <c r="L363" i="95"/>
  <c r="P363" i="95"/>
  <c r="T363" i="95"/>
  <c r="X363" i="95"/>
  <c r="AB363" i="95"/>
  <c r="AF363" i="95"/>
  <c r="AJ363" i="95"/>
  <c r="AN363" i="95"/>
  <c r="AR363" i="95"/>
  <c r="AV363" i="95"/>
  <c r="AZ363" i="95"/>
  <c r="H363" i="95"/>
  <c r="M363" i="95"/>
  <c r="Q363" i="95"/>
  <c r="U363" i="95"/>
  <c r="Y363" i="95"/>
  <c r="AC363" i="95"/>
  <c r="AG363" i="95"/>
  <c r="AK363" i="95"/>
  <c r="AO363" i="95"/>
  <c r="AS363" i="95"/>
  <c r="AW363" i="95"/>
  <c r="J363" i="95"/>
  <c r="N363" i="95"/>
  <c r="R363" i="95"/>
  <c r="V363" i="95"/>
  <c r="Z363" i="95"/>
  <c r="AD363" i="95"/>
  <c r="AH363" i="95"/>
  <c r="AL363" i="95"/>
  <c r="AP363" i="95"/>
  <c r="AT363" i="95"/>
  <c r="AX363" i="95"/>
  <c r="G363" i="95"/>
  <c r="K363" i="95"/>
  <c r="O363" i="95"/>
  <c r="S363" i="95"/>
  <c r="W363" i="95"/>
  <c r="AA363" i="95"/>
  <c r="AE363" i="95"/>
  <c r="AI363" i="95"/>
  <c r="AM363" i="95"/>
  <c r="AQ363" i="95"/>
  <c r="AU363" i="95"/>
  <c r="AY363" i="95"/>
  <c r="AE210" i="95"/>
  <c r="O210" i="95"/>
  <c r="Y210" i="95"/>
  <c r="AC210" i="95"/>
  <c r="H210" i="95"/>
  <c r="Q210" i="95"/>
  <c r="P210" i="95"/>
  <c r="L210" i="95"/>
  <c r="J210" i="95"/>
  <c r="AA210" i="95"/>
  <c r="K210" i="95"/>
  <c r="T210" i="95"/>
  <c r="X210" i="95"/>
  <c r="AI210" i="95"/>
  <c r="D591" i="95"/>
  <c r="B591" i="95" s="1"/>
  <c r="AM210" i="95"/>
  <c r="W210" i="95"/>
  <c r="G210" i="95"/>
  <c r="AJ210" i="95"/>
  <c r="N210" i="95"/>
  <c r="AN210" i="95"/>
  <c r="R210" i="95"/>
  <c r="AL210" i="95"/>
  <c r="AK210" i="95"/>
  <c r="AG210" i="95"/>
  <c r="AF210" i="95"/>
  <c r="S210" i="95"/>
  <c r="AD210" i="95"/>
  <c r="I210" i="95"/>
  <c r="AH210" i="95"/>
  <c r="M210" i="95"/>
  <c r="AB210" i="95"/>
  <c r="Z210" i="95"/>
  <c r="V210" i="95"/>
  <c r="U210" i="95"/>
  <c r="H439" i="95"/>
  <c r="M439" i="95"/>
  <c r="Q439" i="95"/>
  <c r="U439" i="95"/>
  <c r="Y439" i="95"/>
  <c r="AC439" i="95"/>
  <c r="AG439" i="95"/>
  <c r="AK439" i="95"/>
  <c r="AO439" i="95"/>
  <c r="AS439" i="95"/>
  <c r="AW439" i="95"/>
  <c r="J439" i="95"/>
  <c r="N439" i="95"/>
  <c r="R439" i="95"/>
  <c r="V439" i="95"/>
  <c r="Z439" i="95"/>
  <c r="AD439" i="95"/>
  <c r="AH439" i="95"/>
  <c r="AL439" i="95"/>
  <c r="AP439" i="95"/>
  <c r="AT439" i="95"/>
  <c r="AX439" i="95"/>
  <c r="G439" i="95"/>
  <c r="K439" i="95"/>
  <c r="O439" i="95"/>
  <c r="S439" i="95"/>
  <c r="W439" i="95"/>
  <c r="AA439" i="95"/>
  <c r="AE439" i="95"/>
  <c r="AI439" i="95"/>
  <c r="AM439" i="95"/>
  <c r="AQ439" i="95"/>
  <c r="AU439" i="95"/>
  <c r="I439" i="95"/>
  <c r="L439" i="95"/>
  <c r="P439" i="95"/>
  <c r="T439" i="95"/>
  <c r="X439" i="95"/>
  <c r="AB439" i="95"/>
  <c r="AF439" i="95"/>
  <c r="AJ439" i="95"/>
  <c r="AN439" i="95"/>
  <c r="AR439" i="95"/>
  <c r="AV439" i="95"/>
  <c r="AY439" i="95"/>
  <c r="BA499" i="95"/>
  <c r="BA483" i="95"/>
  <c r="BA500" i="95"/>
  <c r="BA484" i="95"/>
  <c r="BA468" i="95"/>
  <c r="BA498" i="95"/>
  <c r="BA482" i="95"/>
  <c r="BA493" i="95"/>
  <c r="BA477" i="95"/>
  <c r="BA503" i="95"/>
  <c r="BA487" i="95"/>
  <c r="BA472" i="95"/>
  <c r="BA470" i="95"/>
  <c r="BA481" i="95"/>
  <c r="BA495" i="95"/>
  <c r="BA479" i="95"/>
  <c r="BA496" i="95"/>
  <c r="BA480" i="95"/>
  <c r="BA439" i="95"/>
  <c r="BA494" i="95"/>
  <c r="BA478" i="95"/>
  <c r="BA489" i="95"/>
  <c r="BA473" i="95"/>
  <c r="BA486" i="95"/>
  <c r="BA497" i="95"/>
  <c r="BA491" i="95"/>
  <c r="BA475" i="95"/>
  <c r="BA492" i="95"/>
  <c r="BA476" i="95"/>
  <c r="BA490" i="95"/>
  <c r="BA474" i="95"/>
  <c r="BA501" i="95"/>
  <c r="BA485" i="95"/>
  <c r="BA469" i="95"/>
  <c r="BA669" i="95"/>
  <c r="BA471" i="95"/>
  <c r="BA488" i="95"/>
  <c r="BA502" i="95"/>
  <c r="BB356" i="95"/>
  <c r="BB340" i="95"/>
  <c r="BB324" i="95"/>
  <c r="BB350" i="95"/>
  <c r="BB329" i="95"/>
  <c r="BB353" i="95"/>
  <c r="BB325" i="95"/>
  <c r="BB343" i="95"/>
  <c r="BC9" i="95"/>
  <c r="BB335" i="95"/>
  <c r="BB354" i="95"/>
  <c r="BB319" i="95"/>
  <c r="BB360" i="95"/>
  <c r="BB355" i="95"/>
  <c r="BB331" i="95"/>
  <c r="BB342" i="95"/>
  <c r="BB326" i="95"/>
  <c r="BB362" i="95"/>
  <c r="BB352" i="95"/>
  <c r="BB336" i="95"/>
  <c r="BB320" i="95"/>
  <c r="BB345" i="95"/>
  <c r="BB323" i="95"/>
  <c r="BB346" i="95"/>
  <c r="BB317" i="95"/>
  <c r="BB337" i="95"/>
  <c r="BB7" i="95"/>
  <c r="BB321" i="95"/>
  <c r="BB347" i="95"/>
  <c r="BB357" i="95"/>
  <c r="BB328" i="95"/>
  <c r="BB359" i="95"/>
  <c r="BB322" i="95"/>
  <c r="BB361" i="95"/>
  <c r="BB348" i="95"/>
  <c r="BB332" i="95"/>
  <c r="BB316" i="95"/>
  <c r="BB339" i="95"/>
  <c r="BB318" i="95"/>
  <c r="BB338" i="95"/>
  <c r="BB358" i="95"/>
  <c r="BB330" i="95"/>
  <c r="BB349" i="95"/>
  <c r="BB333" i="95"/>
  <c r="BB327" i="95"/>
  <c r="BB344" i="95"/>
  <c r="BB334" i="95"/>
  <c r="BB351" i="95"/>
  <c r="BB341" i="95"/>
  <c r="BB501" i="94"/>
  <c r="BB497" i="94"/>
  <c r="BB493" i="94"/>
  <c r="BB489" i="94"/>
  <c r="BB485" i="94"/>
  <c r="BB481" i="94"/>
  <c r="BB477" i="94"/>
  <c r="BB473" i="94"/>
  <c r="BB469" i="94"/>
  <c r="BB500" i="94"/>
  <c r="BB496" i="94"/>
  <c r="BB492" i="94"/>
  <c r="BB488" i="94"/>
  <c r="BB484" i="94"/>
  <c r="BB480" i="94"/>
  <c r="BB476" i="94"/>
  <c r="BB472" i="94"/>
  <c r="BB468" i="94"/>
  <c r="BB503" i="94"/>
  <c r="BB499" i="94"/>
  <c r="BB495" i="94"/>
  <c r="BB491" i="94"/>
  <c r="BB487" i="94"/>
  <c r="BB483" i="94"/>
  <c r="BB479" i="94"/>
  <c r="BB475" i="94"/>
  <c r="BB471" i="94"/>
  <c r="BB440" i="94"/>
  <c r="BB502" i="94"/>
  <c r="BB498" i="94"/>
  <c r="BB494" i="94"/>
  <c r="BB490" i="94"/>
  <c r="BB486" i="94"/>
  <c r="BB482" i="94"/>
  <c r="BB478" i="94"/>
  <c r="BB474" i="94"/>
  <c r="BB470" i="94"/>
  <c r="G364" i="94"/>
  <c r="H364" i="94"/>
  <c r="I364" i="94"/>
  <c r="J364" i="94"/>
  <c r="K364" i="94"/>
  <c r="L364" i="94"/>
  <c r="M364" i="94"/>
  <c r="N364" i="94"/>
  <c r="O364" i="94"/>
  <c r="P364" i="94"/>
  <c r="Q364" i="94"/>
  <c r="R364" i="94"/>
  <c r="S364" i="94"/>
  <c r="T364" i="94"/>
  <c r="U364" i="94"/>
  <c r="V364" i="94"/>
  <c r="W364" i="94"/>
  <c r="X364" i="94"/>
  <c r="Y364" i="94"/>
  <c r="Z364" i="94"/>
  <c r="AA364" i="94"/>
  <c r="AB364" i="94"/>
  <c r="AC364" i="94"/>
  <c r="AD364" i="94"/>
  <c r="AE364" i="94"/>
  <c r="AF364" i="94"/>
  <c r="AG364" i="94"/>
  <c r="AH364" i="94"/>
  <c r="AI364" i="94"/>
  <c r="AJ364" i="94"/>
  <c r="AK364" i="94"/>
  <c r="AL364" i="94"/>
  <c r="AM364" i="94"/>
  <c r="AN364" i="94"/>
  <c r="AO364" i="94"/>
  <c r="AP364" i="94"/>
  <c r="AQ364" i="94"/>
  <c r="AR364" i="94"/>
  <c r="AS364" i="94"/>
  <c r="AT364" i="94"/>
  <c r="AU364" i="94"/>
  <c r="AV364" i="94"/>
  <c r="AW364" i="94"/>
  <c r="AX364" i="94"/>
  <c r="AY364" i="94"/>
  <c r="AZ364" i="94"/>
  <c r="BA364" i="94"/>
  <c r="AK287" i="94"/>
  <c r="AG287" i="94"/>
  <c r="AC287" i="94"/>
  <c r="Y287" i="94"/>
  <c r="U287" i="94"/>
  <c r="Q287" i="94"/>
  <c r="M287" i="94"/>
  <c r="I287" i="94"/>
  <c r="AN287" i="94"/>
  <c r="AJ287" i="94"/>
  <c r="AF287" i="94"/>
  <c r="AB287" i="94"/>
  <c r="X287" i="94"/>
  <c r="T287" i="94"/>
  <c r="P287" i="94"/>
  <c r="L287" i="94"/>
  <c r="H287" i="94"/>
  <c r="AM287" i="94"/>
  <c r="AI287" i="94"/>
  <c r="AE287" i="94"/>
  <c r="AA287" i="94"/>
  <c r="W287" i="94"/>
  <c r="S287" i="94"/>
  <c r="O287" i="94"/>
  <c r="K287" i="94"/>
  <c r="G287" i="94"/>
  <c r="AD287" i="94"/>
  <c r="N287" i="94"/>
  <c r="Z287" i="94"/>
  <c r="J287" i="94"/>
  <c r="AL287" i="94"/>
  <c r="V287" i="94"/>
  <c r="AH287" i="94"/>
  <c r="R287" i="94"/>
  <c r="D516" i="94"/>
  <c r="AL135" i="94"/>
  <c r="AH135" i="94"/>
  <c r="AD135" i="94"/>
  <c r="Z135" i="94"/>
  <c r="V135" i="94"/>
  <c r="R135" i="94"/>
  <c r="N135" i="94"/>
  <c r="J135" i="94"/>
  <c r="AK135" i="94"/>
  <c r="AG135" i="94"/>
  <c r="AC135" i="94"/>
  <c r="Y135" i="94"/>
  <c r="U135" i="94"/>
  <c r="Q135" i="94"/>
  <c r="M135" i="94"/>
  <c r="I135" i="94"/>
  <c r="AN135" i="94"/>
  <c r="AJ135" i="94"/>
  <c r="AF135" i="94"/>
  <c r="AB135" i="94"/>
  <c r="X135" i="94"/>
  <c r="T135" i="94"/>
  <c r="P135" i="94"/>
  <c r="L135" i="94"/>
  <c r="H135" i="94"/>
  <c r="AI135" i="94"/>
  <c r="S135" i="94"/>
  <c r="AE135" i="94"/>
  <c r="O135" i="94"/>
  <c r="AA135" i="94"/>
  <c r="K135" i="94"/>
  <c r="AM135" i="94"/>
  <c r="W135" i="94"/>
  <c r="G135" i="94"/>
  <c r="AY670" i="94"/>
  <c r="AU670" i="94"/>
  <c r="AQ670" i="94"/>
  <c r="AM670" i="94"/>
  <c r="AI670" i="94"/>
  <c r="AE670" i="94"/>
  <c r="AA670" i="94"/>
  <c r="W670" i="94"/>
  <c r="S670" i="94"/>
  <c r="O670" i="94"/>
  <c r="K670" i="94"/>
  <c r="G670" i="94"/>
  <c r="AX670" i="94"/>
  <c r="AS670" i="94"/>
  <c r="AN670" i="94"/>
  <c r="AH670" i="94"/>
  <c r="AC670" i="94"/>
  <c r="X670" i="94"/>
  <c r="R670" i="94"/>
  <c r="M670" i="94"/>
  <c r="H670" i="94"/>
  <c r="BB670" i="94"/>
  <c r="AW670" i="94"/>
  <c r="AR670" i="94"/>
  <c r="AL670" i="94"/>
  <c r="AG670" i="94"/>
  <c r="AB670" i="94"/>
  <c r="V670" i="94"/>
  <c r="Q670" i="94"/>
  <c r="L670" i="94"/>
  <c r="BA670" i="94"/>
  <c r="AV670" i="94"/>
  <c r="AP670" i="94"/>
  <c r="AK670" i="94"/>
  <c r="AF670" i="94"/>
  <c r="Z670" i="94"/>
  <c r="U670" i="94"/>
  <c r="P670" i="94"/>
  <c r="J670" i="94"/>
  <c r="AT670" i="94"/>
  <c r="Y670" i="94"/>
  <c r="AO670" i="94"/>
  <c r="T670" i="94"/>
  <c r="AJ670" i="94"/>
  <c r="N670" i="94"/>
  <c r="I670" i="94"/>
  <c r="AZ670" i="94"/>
  <c r="AD670" i="94"/>
  <c r="BC358" i="94"/>
  <c r="BC354" i="94"/>
  <c r="BC350" i="94"/>
  <c r="BC346" i="94"/>
  <c r="BC342" i="94"/>
  <c r="BC357" i="94"/>
  <c r="BC363" i="94"/>
  <c r="BC362" i="94"/>
  <c r="BC361" i="94"/>
  <c r="BC360" i="94"/>
  <c r="BC356" i="94"/>
  <c r="BC352" i="94"/>
  <c r="BC348" i="94"/>
  <c r="BC344" i="94"/>
  <c r="BC340" i="94"/>
  <c r="BC336" i="94"/>
  <c r="BC332" i="94"/>
  <c r="BC328" i="94"/>
  <c r="BC324" i="94"/>
  <c r="BC320" i="94"/>
  <c r="BC316" i="94"/>
  <c r="BC353" i="94"/>
  <c r="BC345" i="94"/>
  <c r="BC337" i="94"/>
  <c r="BC331" i="94"/>
  <c r="BC326" i="94"/>
  <c r="BC321" i="94"/>
  <c r="BC351" i="94"/>
  <c r="BC343" i="94"/>
  <c r="BC335" i="94"/>
  <c r="BC330" i="94"/>
  <c r="BC325" i="94"/>
  <c r="BC319" i="94"/>
  <c r="BC359" i="94"/>
  <c r="BC349" i="94"/>
  <c r="BC341" i="94"/>
  <c r="BC339" i="94"/>
  <c r="BC334" i="94"/>
  <c r="BC329" i="94"/>
  <c r="BC323" i="94"/>
  <c r="BC318" i="94"/>
  <c r="BC327" i="94"/>
  <c r="BC322" i="94"/>
  <c r="BC347" i="94"/>
  <c r="BC338" i="94"/>
  <c r="BC317" i="94"/>
  <c r="BD9" i="94"/>
  <c r="BD135" i="94" s="1"/>
  <c r="BC7" i="94"/>
  <c r="BC333" i="94"/>
  <c r="BC355" i="94"/>
  <c r="G591" i="94"/>
  <c r="H591" i="94"/>
  <c r="I591" i="94"/>
  <c r="J591" i="94"/>
  <c r="K591" i="94"/>
  <c r="L591" i="94"/>
  <c r="M591" i="94"/>
  <c r="N591" i="94"/>
  <c r="O591" i="94"/>
  <c r="P591" i="94"/>
  <c r="Q591" i="94"/>
  <c r="R591" i="94"/>
  <c r="S591" i="94"/>
  <c r="T591" i="94"/>
  <c r="U591" i="94"/>
  <c r="V591" i="94"/>
  <c r="W591" i="94"/>
  <c r="X591" i="94"/>
  <c r="Y591" i="94"/>
  <c r="Z591" i="94"/>
  <c r="AA591" i="94"/>
  <c r="AB591" i="94"/>
  <c r="AC591" i="94"/>
  <c r="AD591" i="94"/>
  <c r="AE591" i="94"/>
  <c r="AF591" i="94"/>
  <c r="AG591" i="94"/>
  <c r="AH591" i="94"/>
  <c r="AI591" i="94"/>
  <c r="AJ591" i="94"/>
  <c r="AK591" i="94"/>
  <c r="AL591" i="94"/>
  <c r="AM591" i="94"/>
  <c r="AN591" i="94"/>
  <c r="AO591" i="94"/>
  <c r="AP591" i="94"/>
  <c r="AQ591" i="94"/>
  <c r="AR591" i="94"/>
  <c r="AS591" i="94"/>
  <c r="AT591" i="94"/>
  <c r="AU591" i="94"/>
  <c r="AV591" i="94"/>
  <c r="AW591" i="94"/>
  <c r="AX591" i="94"/>
  <c r="AY591" i="94"/>
  <c r="AZ591" i="94"/>
  <c r="D671" i="94"/>
  <c r="B671" i="94" s="1"/>
  <c r="D441" i="94"/>
  <c r="B441" i="94" s="1"/>
  <c r="D365" i="94"/>
  <c r="D212" i="94"/>
  <c r="D288" i="94"/>
  <c r="D136" i="94"/>
  <c r="AM61" i="94"/>
  <c r="AI61" i="94"/>
  <c r="AE61" i="94"/>
  <c r="AA61" i="94"/>
  <c r="W61" i="94"/>
  <c r="S61" i="94"/>
  <c r="O61" i="94"/>
  <c r="K61" i="94"/>
  <c r="G61" i="94"/>
  <c r="AK61" i="94"/>
  <c r="AG61" i="94"/>
  <c r="AC61" i="94"/>
  <c r="Y61" i="94"/>
  <c r="U61" i="94"/>
  <c r="Q61" i="94"/>
  <c r="M61" i="94"/>
  <c r="I61" i="94"/>
  <c r="AN61" i="94"/>
  <c r="AF61" i="94"/>
  <c r="X61" i="94"/>
  <c r="P61" i="94"/>
  <c r="H61" i="94"/>
  <c r="R61" i="94"/>
  <c r="AL61" i="94"/>
  <c r="AD61" i="94"/>
  <c r="V61" i="94"/>
  <c r="N61" i="94"/>
  <c r="AH61" i="94"/>
  <c r="D62" i="94"/>
  <c r="AJ61" i="94"/>
  <c r="AB61" i="94"/>
  <c r="T61" i="94"/>
  <c r="L61" i="94"/>
  <c r="Z61" i="94"/>
  <c r="J61" i="94"/>
  <c r="D592" i="94"/>
  <c r="B592" i="94" s="1"/>
  <c r="BB592" i="94" s="1"/>
  <c r="AL211" i="94"/>
  <c r="AH211" i="94"/>
  <c r="AD211" i="94"/>
  <c r="Z211" i="94"/>
  <c r="V211" i="94"/>
  <c r="R211" i="94"/>
  <c r="N211" i="94"/>
  <c r="J211" i="94"/>
  <c r="AN211" i="94"/>
  <c r="AJ211" i="94"/>
  <c r="AF211" i="94"/>
  <c r="AB211" i="94"/>
  <c r="X211" i="94"/>
  <c r="T211" i="94"/>
  <c r="P211" i="94"/>
  <c r="L211" i="94"/>
  <c r="H211" i="94"/>
  <c r="AM211" i="94"/>
  <c r="AE211" i="94"/>
  <c r="W211" i="94"/>
  <c r="O211" i="94"/>
  <c r="G211" i="94"/>
  <c r="AK211" i="94"/>
  <c r="AC211" i="94"/>
  <c r="U211" i="94"/>
  <c r="M211" i="94"/>
  <c r="AI211" i="94"/>
  <c r="AA211" i="94"/>
  <c r="S211" i="94"/>
  <c r="K211" i="94"/>
  <c r="Y211" i="94"/>
  <c r="Q211" i="94"/>
  <c r="I211" i="94"/>
  <c r="AG211" i="94"/>
  <c r="G440" i="94"/>
  <c r="H440" i="94"/>
  <c r="I440" i="94"/>
  <c r="J440" i="94"/>
  <c r="K440" i="94"/>
  <c r="L440" i="94"/>
  <c r="M440" i="94"/>
  <c r="N440" i="94"/>
  <c r="O440" i="94"/>
  <c r="P440" i="94"/>
  <c r="Q440" i="94"/>
  <c r="R440" i="94"/>
  <c r="S440" i="94"/>
  <c r="T440" i="94"/>
  <c r="U440" i="94"/>
  <c r="V440" i="94"/>
  <c r="W440" i="94"/>
  <c r="X440" i="94"/>
  <c r="Y440" i="94"/>
  <c r="Z440" i="94"/>
  <c r="AA440" i="94"/>
  <c r="AB440" i="94"/>
  <c r="AC440" i="94"/>
  <c r="AD440" i="94"/>
  <c r="AE440" i="94"/>
  <c r="AF440" i="94"/>
  <c r="AG440" i="94"/>
  <c r="AH440" i="94"/>
  <c r="AI440" i="94"/>
  <c r="AJ440" i="94"/>
  <c r="AK440" i="94"/>
  <c r="AL440" i="94"/>
  <c r="AM440" i="94"/>
  <c r="AN440" i="94"/>
  <c r="AO440" i="94"/>
  <c r="AP440" i="94"/>
  <c r="AQ440" i="94"/>
  <c r="AR440" i="94"/>
  <c r="AS440" i="94"/>
  <c r="AT440" i="94"/>
  <c r="AU440" i="94"/>
  <c r="AV440" i="94"/>
  <c r="AW440" i="94"/>
  <c r="AX440" i="94"/>
  <c r="AY440" i="94"/>
  <c r="AZ440" i="94"/>
  <c r="AT152" i="91"/>
  <c r="AU5" i="92"/>
  <c r="AX151" i="91"/>
  <c r="AY4" i="92"/>
  <c r="BC134" i="95" l="1"/>
  <c r="BD211" i="94"/>
  <c r="AQ136" i="94"/>
  <c r="AU136" i="94"/>
  <c r="AY136" i="94"/>
  <c r="BC136" i="94"/>
  <c r="AO136" i="94"/>
  <c r="AT136" i="94"/>
  <c r="AZ136" i="94"/>
  <c r="AR136" i="94"/>
  <c r="AX136" i="94"/>
  <c r="AS136" i="94"/>
  <c r="BA136" i="94"/>
  <c r="BB136" i="94"/>
  <c r="AP136" i="94"/>
  <c r="BD136" i="94"/>
  <c r="AV136" i="94"/>
  <c r="AW136" i="94"/>
  <c r="AO62" i="94"/>
  <c r="AS62" i="94"/>
  <c r="AW62" i="94"/>
  <c r="BA62" i="94"/>
  <c r="AR62" i="94"/>
  <c r="AX62" i="94"/>
  <c r="BC62" i="94"/>
  <c r="AQ62" i="94"/>
  <c r="AY62" i="94"/>
  <c r="AU62" i="94"/>
  <c r="BD62" i="94"/>
  <c r="AZ62" i="94"/>
  <c r="AP62" i="94"/>
  <c r="BB62" i="94"/>
  <c r="AT62" i="94"/>
  <c r="AV62" i="94"/>
  <c r="BD87" i="94"/>
  <c r="BD163" i="94"/>
  <c r="BD239" i="94"/>
  <c r="BD240" i="94"/>
  <c r="BD164" i="94"/>
  <c r="BD88" i="94"/>
  <c r="BD89" i="94"/>
  <c r="BD241" i="94"/>
  <c r="BD165" i="94"/>
  <c r="BD242" i="94"/>
  <c r="BD90" i="94"/>
  <c r="BD166" i="94"/>
  <c r="BD167" i="94"/>
  <c r="BD91" i="94"/>
  <c r="BD243" i="94"/>
  <c r="BD169" i="94"/>
  <c r="BD244" i="94"/>
  <c r="BD92" i="94"/>
  <c r="BD168" i="94"/>
  <c r="BD170" i="94"/>
  <c r="BD245" i="94"/>
  <c r="BD93" i="94"/>
  <c r="BD94" i="94"/>
  <c r="BD247" i="94"/>
  <c r="BD246" i="94"/>
  <c r="BD171" i="94"/>
  <c r="BD96" i="94"/>
  <c r="BD248" i="94"/>
  <c r="BD172" i="94"/>
  <c r="BD95" i="94"/>
  <c r="BD97" i="94"/>
  <c r="BD249" i="94"/>
  <c r="BD173" i="94"/>
  <c r="BD98" i="94"/>
  <c r="BD174" i="94"/>
  <c r="BD250" i="94"/>
  <c r="BD251" i="94"/>
  <c r="BD175" i="94"/>
  <c r="BD99" i="94"/>
  <c r="BD252" i="94"/>
  <c r="BD100" i="94"/>
  <c r="BD176" i="94"/>
  <c r="BD253" i="94"/>
  <c r="BD177" i="94"/>
  <c r="BD101" i="94"/>
  <c r="BD102" i="94"/>
  <c r="BD254" i="94"/>
  <c r="BD178" i="94"/>
  <c r="BD255" i="94"/>
  <c r="BD179" i="94"/>
  <c r="BD103" i="94"/>
  <c r="BD104" i="94"/>
  <c r="BD256" i="94"/>
  <c r="BD180" i="94"/>
  <c r="BD181" i="94"/>
  <c r="BD105" i="94"/>
  <c r="BD257" i="94"/>
  <c r="BD106" i="94"/>
  <c r="BD258" i="94"/>
  <c r="BD182" i="94"/>
  <c r="BD259" i="94"/>
  <c r="BD183" i="94"/>
  <c r="BD107" i="94"/>
  <c r="BD184" i="94"/>
  <c r="BD108" i="94"/>
  <c r="BD260" i="94"/>
  <c r="BD109" i="94"/>
  <c r="BD185" i="94"/>
  <c r="BD261" i="94"/>
  <c r="BD262" i="94"/>
  <c r="BD186" i="94"/>
  <c r="BD110" i="94"/>
  <c r="BD187" i="94"/>
  <c r="BD111" i="94"/>
  <c r="BD263" i="94"/>
  <c r="BD188" i="94"/>
  <c r="BD264" i="94"/>
  <c r="BD112" i="94"/>
  <c r="BD189" i="94"/>
  <c r="BD265" i="94"/>
  <c r="BD113" i="94"/>
  <c r="BD266" i="94"/>
  <c r="BD114" i="94"/>
  <c r="BD190" i="94"/>
  <c r="BD267" i="94"/>
  <c r="BD191" i="94"/>
  <c r="BD115" i="94"/>
  <c r="BD268" i="94"/>
  <c r="BD192" i="94"/>
  <c r="BD116" i="94"/>
  <c r="BD193" i="94"/>
  <c r="BD117" i="94"/>
  <c r="BD269" i="94"/>
  <c r="BD118" i="94"/>
  <c r="BD270" i="94"/>
  <c r="BD194" i="94"/>
  <c r="BD119" i="94"/>
  <c r="BD271" i="94"/>
  <c r="BD195" i="94"/>
  <c r="BD120" i="94"/>
  <c r="BD196" i="94"/>
  <c r="BD272" i="94"/>
  <c r="BD121" i="94"/>
  <c r="BD197" i="94"/>
  <c r="BD273" i="94"/>
  <c r="BD198" i="94"/>
  <c r="BD274" i="94"/>
  <c r="BD122" i="94"/>
  <c r="BD275" i="94"/>
  <c r="BD123" i="94"/>
  <c r="BD199" i="94"/>
  <c r="BD124" i="94"/>
  <c r="BD276" i="94"/>
  <c r="BD200" i="94"/>
  <c r="BD201" i="94"/>
  <c r="BD125" i="94"/>
  <c r="BD277" i="94"/>
  <c r="BD202" i="94"/>
  <c r="BD126" i="94"/>
  <c r="BD278" i="94"/>
  <c r="BD203" i="94"/>
  <c r="BD279" i="94"/>
  <c r="BD127" i="94"/>
  <c r="BD128" i="94"/>
  <c r="BD204" i="94"/>
  <c r="BD280" i="94"/>
  <c r="BD205" i="94"/>
  <c r="BD129" i="94"/>
  <c r="BD281" i="94"/>
  <c r="BD130" i="94"/>
  <c r="BD206" i="94"/>
  <c r="BD282" i="94"/>
  <c r="BD283" i="94"/>
  <c r="BD131" i="94"/>
  <c r="BD207" i="94"/>
  <c r="BD208" i="94"/>
  <c r="BD132" i="94"/>
  <c r="BD284" i="94"/>
  <c r="BD133" i="94"/>
  <c r="BD285" i="94"/>
  <c r="BD209" i="94"/>
  <c r="BD286" i="94"/>
  <c r="BD134" i="94"/>
  <c r="BD210" i="94"/>
  <c r="BD287" i="94"/>
  <c r="AR288" i="94"/>
  <c r="AV288" i="94"/>
  <c r="AZ288" i="94"/>
  <c r="BD288" i="94"/>
  <c r="AP288" i="94"/>
  <c r="AU288" i="94"/>
  <c r="BA288" i="94"/>
  <c r="AQ288" i="94"/>
  <c r="AW288" i="94"/>
  <c r="BB288" i="94"/>
  <c r="AS288" i="94"/>
  <c r="AX288" i="94"/>
  <c r="BC288" i="94"/>
  <c r="AO288" i="94"/>
  <c r="AT288" i="94"/>
  <c r="AY288" i="94"/>
  <c r="AQ212" i="94"/>
  <c r="AU212" i="94"/>
  <c r="AY212" i="94"/>
  <c r="BC212" i="94"/>
  <c r="AO212" i="94"/>
  <c r="AT212" i="94"/>
  <c r="AZ212" i="94"/>
  <c r="AP212" i="94"/>
  <c r="AV212" i="94"/>
  <c r="BA212" i="94"/>
  <c r="AW212" i="94"/>
  <c r="AX212" i="94"/>
  <c r="AR212" i="94"/>
  <c r="BB212" i="94"/>
  <c r="AS212" i="94"/>
  <c r="BD212" i="94"/>
  <c r="AP135" i="95"/>
  <c r="AT135" i="95"/>
  <c r="AX135" i="95"/>
  <c r="BB135" i="95"/>
  <c r="AQ135" i="95"/>
  <c r="AU135" i="95"/>
  <c r="AY135" i="95"/>
  <c r="BC135" i="95"/>
  <c r="AV135" i="95"/>
  <c r="AO135" i="95"/>
  <c r="AW135" i="95"/>
  <c r="AR135" i="95"/>
  <c r="BA135" i="95"/>
  <c r="AS135" i="95"/>
  <c r="AZ135" i="95"/>
  <c r="AQ211" i="95"/>
  <c r="AU211" i="95"/>
  <c r="AY211" i="95"/>
  <c r="BC211" i="95"/>
  <c r="AR211" i="95"/>
  <c r="AV211" i="95"/>
  <c r="AZ211" i="95"/>
  <c r="AO211" i="95"/>
  <c r="AW211" i="95"/>
  <c r="AS211" i="95"/>
  <c r="AP211" i="95"/>
  <c r="AX211" i="95"/>
  <c r="BA211" i="95"/>
  <c r="AT211" i="95"/>
  <c r="BB211" i="95"/>
  <c r="AR61" i="95"/>
  <c r="AV61" i="95"/>
  <c r="AZ61" i="95"/>
  <c r="AQ61" i="95"/>
  <c r="AU61" i="95"/>
  <c r="AY61" i="95"/>
  <c r="BC61" i="95"/>
  <c r="AO61" i="95"/>
  <c r="AW61" i="95"/>
  <c r="AP61" i="95"/>
  <c r="AX61" i="95"/>
  <c r="BA61" i="95"/>
  <c r="BB61" i="95"/>
  <c r="AS61" i="95"/>
  <c r="AT61" i="95"/>
  <c r="BC163" i="95"/>
  <c r="BC239" i="95"/>
  <c r="BC87" i="95"/>
  <c r="BC88" i="95"/>
  <c r="BC164" i="95"/>
  <c r="BC240" i="95"/>
  <c r="BC89" i="95"/>
  <c r="BC165" i="95"/>
  <c r="BC241" i="95"/>
  <c r="BC90" i="95"/>
  <c r="BC242" i="95"/>
  <c r="BC166" i="95"/>
  <c r="BC243" i="95"/>
  <c r="BC167" i="95"/>
  <c r="BC91" i="95"/>
  <c r="BC92" i="95"/>
  <c r="BC168" i="95"/>
  <c r="BC244" i="95"/>
  <c r="BC245" i="95"/>
  <c r="BC169" i="95"/>
  <c r="BC93" i="95"/>
  <c r="BC170" i="95"/>
  <c r="BC94" i="95"/>
  <c r="BC246" i="95"/>
  <c r="BC95" i="95"/>
  <c r="BC247" i="95"/>
  <c r="BC171" i="95"/>
  <c r="BC172" i="95"/>
  <c r="BC96" i="95"/>
  <c r="BC248" i="95"/>
  <c r="BC249" i="95"/>
  <c r="BC97" i="95"/>
  <c r="BC173" i="95"/>
  <c r="BC174" i="95"/>
  <c r="BC98" i="95"/>
  <c r="BC250" i="95"/>
  <c r="BC251" i="95"/>
  <c r="BC99" i="95"/>
  <c r="BC175" i="95"/>
  <c r="BC176" i="95"/>
  <c r="BC252" i="95"/>
  <c r="BC100" i="95"/>
  <c r="BC177" i="95"/>
  <c r="BC101" i="95"/>
  <c r="BC253" i="95"/>
  <c r="BC254" i="95"/>
  <c r="BC178" i="95"/>
  <c r="BC102" i="95"/>
  <c r="BC179" i="95"/>
  <c r="BC255" i="95"/>
  <c r="BC103" i="95"/>
  <c r="BC180" i="95"/>
  <c r="BC256" i="95"/>
  <c r="BC104" i="95"/>
  <c r="BC105" i="95"/>
  <c r="BC181" i="95"/>
  <c r="BC257" i="95"/>
  <c r="BC258" i="95"/>
  <c r="BC182" i="95"/>
  <c r="BC106" i="95"/>
  <c r="BC183" i="95"/>
  <c r="BC107" i="95"/>
  <c r="BC259" i="95"/>
  <c r="BC184" i="95"/>
  <c r="BC108" i="95"/>
  <c r="BC260" i="95"/>
  <c r="BC261" i="95"/>
  <c r="BC185" i="95"/>
  <c r="BC109" i="95"/>
  <c r="BC186" i="95"/>
  <c r="BC110" i="95"/>
  <c r="BC262" i="95"/>
  <c r="BC187" i="95"/>
  <c r="BC263" i="95"/>
  <c r="BC111" i="95"/>
  <c r="BC188" i="95"/>
  <c r="BC264" i="95"/>
  <c r="BC112" i="95"/>
  <c r="BC113" i="95"/>
  <c r="BC265" i="95"/>
  <c r="BC189" i="95"/>
  <c r="BC266" i="95"/>
  <c r="BC114" i="95"/>
  <c r="BC190" i="95"/>
  <c r="BC191" i="95"/>
  <c r="BC267" i="95"/>
  <c r="BC115" i="95"/>
  <c r="BC192" i="95"/>
  <c r="BC116" i="95"/>
  <c r="BC268" i="95"/>
  <c r="BC117" i="95"/>
  <c r="BC269" i="95"/>
  <c r="BC193" i="95"/>
  <c r="BC194" i="95"/>
  <c r="BC270" i="95"/>
  <c r="BC118" i="95"/>
  <c r="BC271" i="95"/>
  <c r="BC119" i="95"/>
  <c r="BC195" i="95"/>
  <c r="BC272" i="95"/>
  <c r="BC120" i="95"/>
  <c r="BC196" i="95"/>
  <c r="BC121" i="95"/>
  <c r="BC273" i="95"/>
  <c r="BC197" i="95"/>
  <c r="BC274" i="95"/>
  <c r="BC198" i="95"/>
  <c r="BC122" i="95"/>
  <c r="BC275" i="95"/>
  <c r="BC199" i="95"/>
  <c r="BC123" i="95"/>
  <c r="BC276" i="95"/>
  <c r="BC124" i="95"/>
  <c r="BC200" i="95"/>
  <c r="BC125" i="95"/>
  <c r="BC277" i="95"/>
  <c r="BC201" i="95"/>
  <c r="BC202" i="95"/>
  <c r="BC278" i="95"/>
  <c r="BC126" i="95"/>
  <c r="BC127" i="95"/>
  <c r="BC203" i="95"/>
  <c r="BC279" i="95"/>
  <c r="BC280" i="95"/>
  <c r="BC204" i="95"/>
  <c r="BC128" i="95"/>
  <c r="BC281" i="95"/>
  <c r="BC129" i="95"/>
  <c r="BC205" i="95"/>
  <c r="BC206" i="95"/>
  <c r="BC282" i="95"/>
  <c r="BC130" i="95"/>
  <c r="BC207" i="95"/>
  <c r="BC283" i="95"/>
  <c r="BC131" i="95"/>
  <c r="BC284" i="95"/>
  <c r="BC208" i="95"/>
  <c r="BC132" i="95"/>
  <c r="BC133" i="95"/>
  <c r="BC209" i="95"/>
  <c r="BC285" i="95"/>
  <c r="AP287" i="95"/>
  <c r="AT287" i="95"/>
  <c r="AX287" i="95"/>
  <c r="BB287" i="95"/>
  <c r="AR287" i="95"/>
  <c r="AZ287" i="95"/>
  <c r="AQ287" i="95"/>
  <c r="AU287" i="95"/>
  <c r="AY287" i="95"/>
  <c r="BC287" i="95"/>
  <c r="AV287" i="95"/>
  <c r="AO287" i="95"/>
  <c r="BA287" i="95"/>
  <c r="AS287" i="95"/>
  <c r="AW287" i="95"/>
  <c r="BC210" i="95"/>
  <c r="BC286" i="95"/>
  <c r="BD932" i="95"/>
  <c r="BD933" i="95"/>
  <c r="BD907" i="95"/>
  <c r="BD936" i="95"/>
  <c r="BD911" i="95"/>
  <c r="BD882" i="95"/>
  <c r="BD908" i="95"/>
  <c r="BD883" i="95"/>
  <c r="BD857" i="95"/>
  <c r="BD861" i="95"/>
  <c r="BD832" i="95"/>
  <c r="BD886" i="95"/>
  <c r="BD836" i="95"/>
  <c r="BD808" i="95"/>
  <c r="BC810" i="95"/>
  <c r="BD858" i="95"/>
  <c r="BC860" i="95"/>
  <c r="BD833" i="95"/>
  <c r="BC835" i="95"/>
  <c r="BD786" i="95"/>
  <c r="BD807" i="95"/>
  <c r="BD782" i="95"/>
  <c r="BC785" i="95"/>
  <c r="BD811" i="95"/>
  <c r="BD757" i="95"/>
  <c r="BD783" i="95"/>
  <c r="BD761" i="95"/>
  <c r="BC735" i="95"/>
  <c r="BD732" i="95"/>
  <c r="BD758" i="95"/>
  <c r="BC760" i="95"/>
  <c r="BD736" i="95"/>
  <c r="BD733" i="95"/>
  <c r="BE932" i="94"/>
  <c r="BE936" i="94"/>
  <c r="BE933" i="94"/>
  <c r="BE911" i="94"/>
  <c r="BE907" i="94"/>
  <c r="BE908" i="94"/>
  <c r="BE886" i="94"/>
  <c r="BE882" i="94"/>
  <c r="BE883" i="94"/>
  <c r="BE857" i="94"/>
  <c r="BE836" i="94"/>
  <c r="BE832" i="94"/>
  <c r="BD835" i="94"/>
  <c r="BE858" i="94"/>
  <c r="BE808" i="94"/>
  <c r="BD810" i="94"/>
  <c r="BE861" i="94"/>
  <c r="BE807" i="94"/>
  <c r="BD860" i="94"/>
  <c r="BE833" i="94"/>
  <c r="BE811" i="94"/>
  <c r="BE786" i="94"/>
  <c r="BE757" i="94"/>
  <c r="BD785" i="94"/>
  <c r="BE782" i="94"/>
  <c r="BE758" i="94"/>
  <c r="BD760" i="94"/>
  <c r="BE736" i="94"/>
  <c r="BE783" i="94"/>
  <c r="BD735" i="94"/>
  <c r="BE761" i="94"/>
  <c r="BE732" i="94"/>
  <c r="BE733" i="94"/>
  <c r="BC966" i="95"/>
  <c r="BD966" i="94"/>
  <c r="BD963" i="94"/>
  <c r="BC963" i="95"/>
  <c r="BC962" i="95"/>
  <c r="BD962" i="94"/>
  <c r="BE708" i="94"/>
  <c r="BD710" i="94"/>
  <c r="BE711" i="94"/>
  <c r="BE707" i="94"/>
  <c r="BD707" i="95"/>
  <c r="BC710" i="95"/>
  <c r="BD708" i="95"/>
  <c r="BD711" i="95"/>
  <c r="Z514" i="95"/>
  <c r="BA670" i="95"/>
  <c r="AV515" i="94"/>
  <c r="T514" i="95"/>
  <c r="AV514" i="95"/>
  <c r="AK514" i="95"/>
  <c r="AE514" i="95"/>
  <c r="AO514" i="95"/>
  <c r="P514" i="95"/>
  <c r="P515" i="94"/>
  <c r="AD514" i="95"/>
  <c r="H514" i="95"/>
  <c r="AI514" i="95"/>
  <c r="BA515" i="94"/>
  <c r="K515" i="94"/>
  <c r="AA515" i="94"/>
  <c r="AQ515" i="94"/>
  <c r="AF515" i="94"/>
  <c r="AN515" i="94"/>
  <c r="X515" i="94"/>
  <c r="H515" i="94"/>
  <c r="AY515" i="94"/>
  <c r="AI515" i="94"/>
  <c r="S515" i="94"/>
  <c r="AU515" i="94"/>
  <c r="AM515" i="94"/>
  <c r="AE515" i="94"/>
  <c r="W515" i="94"/>
  <c r="O515" i="94"/>
  <c r="G515" i="94"/>
  <c r="AZ515" i="94"/>
  <c r="AR515" i="94"/>
  <c r="AJ515" i="94"/>
  <c r="AB515" i="94"/>
  <c r="T515" i="94"/>
  <c r="L515" i="94"/>
  <c r="AX515" i="94"/>
  <c r="AP515" i="94"/>
  <c r="AL515" i="94"/>
  <c r="AD515" i="94"/>
  <c r="Z515" i="94"/>
  <c r="V515" i="94"/>
  <c r="N515" i="94"/>
  <c r="J515" i="94"/>
  <c r="AW515" i="94"/>
  <c r="AS515" i="94"/>
  <c r="AO515" i="94"/>
  <c r="AK515" i="94"/>
  <c r="AG515" i="94"/>
  <c r="AC515" i="94"/>
  <c r="Y515" i="94"/>
  <c r="U515" i="94"/>
  <c r="Q515" i="94"/>
  <c r="M515" i="94"/>
  <c r="I515" i="94"/>
  <c r="AT515" i="94"/>
  <c r="AH515" i="94"/>
  <c r="AT514" i="95"/>
  <c r="N514" i="95"/>
  <c r="Y514" i="95"/>
  <c r="AJ514" i="95"/>
  <c r="AY514" i="95"/>
  <c r="S514" i="95"/>
  <c r="AP514" i="95"/>
  <c r="J514" i="95"/>
  <c r="U514" i="95"/>
  <c r="AF514" i="95"/>
  <c r="AU514" i="95"/>
  <c r="O514" i="95"/>
  <c r="AZ514" i="95"/>
  <c r="AL514" i="95"/>
  <c r="V514" i="95"/>
  <c r="AW514" i="95"/>
  <c r="AG514" i="95"/>
  <c r="Q514" i="95"/>
  <c r="AR514" i="95"/>
  <c r="AB514" i="95"/>
  <c r="L514" i="95"/>
  <c r="AQ514" i="95"/>
  <c r="AA514" i="95"/>
  <c r="K514" i="95"/>
  <c r="AX514" i="95"/>
  <c r="AH514" i="95"/>
  <c r="R514" i="95"/>
  <c r="AS514" i="95"/>
  <c r="AC514" i="95"/>
  <c r="M514" i="95"/>
  <c r="AN514" i="95"/>
  <c r="X514" i="95"/>
  <c r="I514" i="95"/>
  <c r="AM514" i="95"/>
  <c r="W514" i="95"/>
  <c r="B516" i="94"/>
  <c r="G516" i="94" s="1"/>
  <c r="F54" i="90"/>
  <c r="B515" i="95"/>
  <c r="BA515" i="95" s="1"/>
  <c r="J53" i="90"/>
  <c r="D516" i="95"/>
  <c r="AN135" i="95"/>
  <c r="X135" i="95"/>
  <c r="H135" i="95"/>
  <c r="AH135" i="95"/>
  <c r="M135" i="95"/>
  <c r="AK135" i="95"/>
  <c r="I135" i="95"/>
  <c r="AA135" i="95"/>
  <c r="K135" i="95"/>
  <c r="AE135" i="95"/>
  <c r="L135" i="95"/>
  <c r="J135" i="95"/>
  <c r="AJ135" i="95"/>
  <c r="T135" i="95"/>
  <c r="AC135" i="95"/>
  <c r="G135" i="95"/>
  <c r="AD135" i="95"/>
  <c r="U135" i="95"/>
  <c r="AG135" i="95"/>
  <c r="Y135" i="95"/>
  <c r="AB135" i="95"/>
  <c r="R135" i="95"/>
  <c r="AI135" i="95"/>
  <c r="AL135" i="95"/>
  <c r="AF135" i="95"/>
  <c r="P135" i="95"/>
  <c r="W135" i="95"/>
  <c r="V135" i="95"/>
  <c r="N135" i="95"/>
  <c r="Z135" i="95"/>
  <c r="Q135" i="95"/>
  <c r="AM135" i="95"/>
  <c r="O135" i="95"/>
  <c r="S135" i="95"/>
  <c r="I364" i="95"/>
  <c r="K364" i="95"/>
  <c r="O364" i="95"/>
  <c r="S364" i="95"/>
  <c r="W364" i="95"/>
  <c r="AA364" i="95"/>
  <c r="AE364" i="95"/>
  <c r="AI364" i="95"/>
  <c r="AM364" i="95"/>
  <c r="AQ364" i="95"/>
  <c r="AU364" i="95"/>
  <c r="AY364" i="95"/>
  <c r="N364" i="95"/>
  <c r="V364" i="95"/>
  <c r="AH364" i="95"/>
  <c r="AT364" i="95"/>
  <c r="AX364" i="95"/>
  <c r="G364" i="95"/>
  <c r="L364" i="95"/>
  <c r="P364" i="95"/>
  <c r="T364" i="95"/>
  <c r="X364" i="95"/>
  <c r="AB364" i="95"/>
  <c r="AF364" i="95"/>
  <c r="AJ364" i="95"/>
  <c r="AN364" i="95"/>
  <c r="AR364" i="95"/>
  <c r="AV364" i="95"/>
  <c r="AZ364" i="95"/>
  <c r="J364" i="95"/>
  <c r="Z364" i="95"/>
  <c r="AP364" i="95"/>
  <c r="H364" i="95"/>
  <c r="M364" i="95"/>
  <c r="Q364" i="95"/>
  <c r="U364" i="95"/>
  <c r="Y364" i="95"/>
  <c r="AC364" i="95"/>
  <c r="AG364" i="95"/>
  <c r="AK364" i="95"/>
  <c r="AO364" i="95"/>
  <c r="AS364" i="95"/>
  <c r="AW364" i="95"/>
  <c r="R364" i="95"/>
  <c r="AD364" i="95"/>
  <c r="AL364" i="95"/>
  <c r="BA364" i="95"/>
  <c r="H591" i="95"/>
  <c r="M591" i="95"/>
  <c r="Q591" i="95"/>
  <c r="U591" i="95"/>
  <c r="Y591" i="95"/>
  <c r="AC591" i="95"/>
  <c r="AG591" i="95"/>
  <c r="AK591" i="95"/>
  <c r="AO591" i="95"/>
  <c r="AS591" i="95"/>
  <c r="AW591" i="95"/>
  <c r="L591" i="95"/>
  <c r="T591" i="95"/>
  <c r="AF591" i="95"/>
  <c r="AR591" i="95"/>
  <c r="J591" i="95"/>
  <c r="N591" i="95"/>
  <c r="R591" i="95"/>
  <c r="V591" i="95"/>
  <c r="Z591" i="95"/>
  <c r="AD591" i="95"/>
  <c r="AH591" i="95"/>
  <c r="AL591" i="95"/>
  <c r="AP591" i="95"/>
  <c r="AT591" i="95"/>
  <c r="AX591" i="95"/>
  <c r="I591" i="95"/>
  <c r="X591" i="95"/>
  <c r="AJ591" i="95"/>
  <c r="AV591" i="95"/>
  <c r="G591" i="95"/>
  <c r="K591" i="95"/>
  <c r="O591" i="95"/>
  <c r="S591" i="95"/>
  <c r="W591" i="95"/>
  <c r="AA591" i="95"/>
  <c r="AE591" i="95"/>
  <c r="AI591" i="95"/>
  <c r="AM591" i="95"/>
  <c r="AQ591" i="95"/>
  <c r="AU591" i="95"/>
  <c r="AY591" i="95"/>
  <c r="P591" i="95"/>
  <c r="AB591" i="95"/>
  <c r="AN591" i="95"/>
  <c r="AZ591" i="95"/>
  <c r="BA591" i="95"/>
  <c r="BB364" i="95"/>
  <c r="AE211" i="95"/>
  <c r="O211" i="95"/>
  <c r="X211" i="95"/>
  <c r="AB211" i="95"/>
  <c r="J211" i="95"/>
  <c r="T211" i="95"/>
  <c r="Z211" i="95"/>
  <c r="S211" i="95"/>
  <c r="H211" i="95"/>
  <c r="N211" i="95"/>
  <c r="AK211" i="95"/>
  <c r="AA211" i="95"/>
  <c r="K211" i="95"/>
  <c r="AN211" i="95"/>
  <c r="R211" i="95"/>
  <c r="V211" i="95"/>
  <c r="AJ211" i="95"/>
  <c r="I211" i="95"/>
  <c r="P211" i="95"/>
  <c r="AG211" i="95"/>
  <c r="U211" i="95"/>
  <c r="D592" i="95"/>
  <c r="B592" i="95" s="1"/>
  <c r="BB592" i="95" s="1"/>
  <c r="AM211" i="95"/>
  <c r="W211" i="95"/>
  <c r="G211" i="95"/>
  <c r="AH211" i="95"/>
  <c r="M211" i="95"/>
  <c r="AL211" i="95"/>
  <c r="Q211" i="95"/>
  <c r="Y211" i="95"/>
  <c r="AF211" i="95"/>
  <c r="AI211" i="95"/>
  <c r="AC211" i="95"/>
  <c r="L211" i="95"/>
  <c r="AD211" i="95"/>
  <c r="D365" i="95"/>
  <c r="AI61" i="95"/>
  <c r="S61" i="95"/>
  <c r="AB61" i="95"/>
  <c r="M61" i="95"/>
  <c r="U61" i="95"/>
  <c r="D62" i="95"/>
  <c r="AJ61" i="95"/>
  <c r="N61" i="95"/>
  <c r="R61" i="95"/>
  <c r="D671" i="95"/>
  <c r="B671" i="95" s="1"/>
  <c r="W61" i="95"/>
  <c r="L61" i="95"/>
  <c r="Z61" i="95"/>
  <c r="T61" i="95"/>
  <c r="D441" i="95"/>
  <c r="B441" i="95" s="1"/>
  <c r="BB441" i="95" s="1"/>
  <c r="AE61" i="95"/>
  <c r="O61" i="95"/>
  <c r="V61" i="95"/>
  <c r="H61" i="95"/>
  <c r="AK61" i="95"/>
  <c r="P61" i="95"/>
  <c r="AD61" i="95"/>
  <c r="I61" i="95"/>
  <c r="AM61" i="95"/>
  <c r="AG61" i="95"/>
  <c r="AC61" i="95"/>
  <c r="D212" i="95"/>
  <c r="AA61" i="95"/>
  <c r="K61" i="95"/>
  <c r="AL61" i="95"/>
  <c r="Q61" i="95"/>
  <c r="AH61" i="95"/>
  <c r="AF61" i="95"/>
  <c r="J61" i="95"/>
  <c r="Y61" i="95"/>
  <c r="AN61" i="95"/>
  <c r="D136" i="95"/>
  <c r="G61" i="95"/>
  <c r="X61" i="95"/>
  <c r="D288" i="95"/>
  <c r="AX670" i="95"/>
  <c r="AH670" i="95"/>
  <c r="R670" i="95"/>
  <c r="AR670" i="95"/>
  <c r="W670" i="95"/>
  <c r="AV670" i="95"/>
  <c r="T670" i="95"/>
  <c r="AF670" i="95"/>
  <c r="AQ670" i="95"/>
  <c r="X670" i="95"/>
  <c r="AJ670" i="95"/>
  <c r="U670" i="95"/>
  <c r="V670" i="95"/>
  <c r="G670" i="95"/>
  <c r="K670" i="95"/>
  <c r="P670" i="95"/>
  <c r="AT670" i="95"/>
  <c r="AD670" i="95"/>
  <c r="N670" i="95"/>
  <c r="AM670" i="95"/>
  <c r="Q670" i="95"/>
  <c r="AO670" i="95"/>
  <c r="M670" i="95"/>
  <c r="Y670" i="95"/>
  <c r="AC670" i="95"/>
  <c r="I670" i="95"/>
  <c r="H670" i="95"/>
  <c r="AL670" i="95"/>
  <c r="AB670" i="95"/>
  <c r="AA670" i="95"/>
  <c r="AE670" i="95"/>
  <c r="AP670" i="95"/>
  <c r="Z670" i="95"/>
  <c r="J670" i="95"/>
  <c r="AG670" i="95"/>
  <c r="L670" i="95"/>
  <c r="AI670" i="95"/>
  <c r="AU670" i="95"/>
  <c r="S670" i="95"/>
  <c r="O670" i="95"/>
  <c r="AS670" i="95"/>
  <c r="AY670" i="95"/>
  <c r="AW670" i="95"/>
  <c r="AN670" i="95"/>
  <c r="AK670" i="95"/>
  <c r="AZ670" i="95"/>
  <c r="J440" i="95"/>
  <c r="N440" i="95"/>
  <c r="R440" i="95"/>
  <c r="V440" i="95"/>
  <c r="Z440" i="95"/>
  <c r="AD440" i="95"/>
  <c r="AH440" i="95"/>
  <c r="AL440" i="95"/>
  <c r="AP440" i="95"/>
  <c r="AT440" i="95"/>
  <c r="AX440" i="95"/>
  <c r="M440" i="95"/>
  <c r="Y440" i="95"/>
  <c r="AK440" i="95"/>
  <c r="AW440" i="95"/>
  <c r="G440" i="95"/>
  <c r="K440" i="95"/>
  <c r="O440" i="95"/>
  <c r="S440" i="95"/>
  <c r="W440" i="95"/>
  <c r="AA440" i="95"/>
  <c r="AE440" i="95"/>
  <c r="AI440" i="95"/>
  <c r="AM440" i="95"/>
  <c r="AQ440" i="95"/>
  <c r="AU440" i="95"/>
  <c r="AY440" i="95"/>
  <c r="Q440" i="95"/>
  <c r="AC440" i="95"/>
  <c r="AO440" i="95"/>
  <c r="I440" i="95"/>
  <c r="L440" i="95"/>
  <c r="P440" i="95"/>
  <c r="T440" i="95"/>
  <c r="X440" i="95"/>
  <c r="AB440" i="95"/>
  <c r="AF440" i="95"/>
  <c r="AJ440" i="95"/>
  <c r="AN440" i="95"/>
  <c r="AR440" i="95"/>
  <c r="AV440" i="95"/>
  <c r="H440" i="95"/>
  <c r="U440" i="95"/>
  <c r="AG440" i="95"/>
  <c r="AS440" i="95"/>
  <c r="AZ440" i="95"/>
  <c r="AH287" i="95"/>
  <c r="R287" i="95"/>
  <c r="U287" i="95"/>
  <c r="T287" i="95"/>
  <c r="AC287" i="95"/>
  <c r="AM287" i="95"/>
  <c r="Y287" i="95"/>
  <c r="AN287" i="95"/>
  <c r="M287" i="95"/>
  <c r="AD287" i="95"/>
  <c r="N287" i="95"/>
  <c r="AK287" i="95"/>
  <c r="P287" i="95"/>
  <c r="AJ287" i="95"/>
  <c r="O287" i="95"/>
  <c r="S287" i="95"/>
  <c r="AB287" i="95"/>
  <c r="AI287" i="95"/>
  <c r="AG287" i="95"/>
  <c r="V287" i="95"/>
  <c r="G287" i="95"/>
  <c r="Z287" i="95"/>
  <c r="J287" i="95"/>
  <c r="AF287" i="95"/>
  <c r="K287" i="95"/>
  <c r="AE287" i="95"/>
  <c r="I287" i="95"/>
  <c r="H287" i="95"/>
  <c r="Q287" i="95"/>
  <c r="X287" i="95"/>
  <c r="W287" i="95"/>
  <c r="AL287" i="95"/>
  <c r="AA287" i="95"/>
  <c r="L287" i="95"/>
  <c r="BB494" i="95"/>
  <c r="BB478" i="95"/>
  <c r="BB503" i="95"/>
  <c r="BB487" i="95"/>
  <c r="BB471" i="95"/>
  <c r="BB497" i="95"/>
  <c r="BB481" i="95"/>
  <c r="BB492" i="95"/>
  <c r="BB476" i="95"/>
  <c r="BB670" i="95"/>
  <c r="BB482" i="95"/>
  <c r="BB475" i="95"/>
  <c r="BB501" i="95"/>
  <c r="BB469" i="95"/>
  <c r="BB490" i="95"/>
  <c r="BB474" i="95"/>
  <c r="BB499" i="95"/>
  <c r="BB483" i="95"/>
  <c r="BB493" i="95"/>
  <c r="BB477" i="95"/>
  <c r="BB488" i="95"/>
  <c r="BB472" i="95"/>
  <c r="BB496" i="95"/>
  <c r="BB502" i="95"/>
  <c r="BB486" i="95"/>
  <c r="BB470" i="95"/>
  <c r="BB495" i="95"/>
  <c r="BB479" i="95"/>
  <c r="BB440" i="95"/>
  <c r="BB489" i="95"/>
  <c r="BB473" i="95"/>
  <c r="BB500" i="95"/>
  <c r="BB484" i="95"/>
  <c r="BB468" i="95"/>
  <c r="BB498" i="95"/>
  <c r="BB491" i="95"/>
  <c r="BB485" i="95"/>
  <c r="BB480" i="95"/>
  <c r="BC351" i="95"/>
  <c r="BC335" i="95"/>
  <c r="BC319" i="95"/>
  <c r="BC361" i="95"/>
  <c r="BC344" i="95"/>
  <c r="BC322" i="95"/>
  <c r="BC345" i="95"/>
  <c r="BC316" i="95"/>
  <c r="BC336" i="95"/>
  <c r="BC326" i="95"/>
  <c r="BC7" i="95"/>
  <c r="BC334" i="95"/>
  <c r="BC332" i="95"/>
  <c r="BC347" i="95"/>
  <c r="BC331" i="95"/>
  <c r="BC360" i="95"/>
  <c r="BC338" i="95"/>
  <c r="BC317" i="95"/>
  <c r="BC337" i="95"/>
  <c r="BC357" i="95"/>
  <c r="BC329" i="95"/>
  <c r="BC340" i="95"/>
  <c r="BC320" i="95"/>
  <c r="BC325" i="95"/>
  <c r="BC355" i="95"/>
  <c r="BC339" i="95"/>
  <c r="BC323" i="95"/>
  <c r="BC349" i="95"/>
  <c r="BC328" i="95"/>
  <c r="BC352" i="95"/>
  <c r="BC324" i="95"/>
  <c r="BC356" i="95"/>
  <c r="BC341" i="95"/>
  <c r="BC359" i="95"/>
  <c r="BC343" i="95"/>
  <c r="BC327" i="95"/>
  <c r="BC363" i="95"/>
  <c r="BC354" i="95"/>
  <c r="BC333" i="95"/>
  <c r="BC358" i="95"/>
  <c r="BC330" i="95"/>
  <c r="BC350" i="95"/>
  <c r="BC321" i="95"/>
  <c r="BD9" i="95"/>
  <c r="BC348" i="95"/>
  <c r="BC353" i="95"/>
  <c r="BC318" i="95"/>
  <c r="BC362" i="95"/>
  <c r="BC342" i="95"/>
  <c r="BC346" i="95"/>
  <c r="G441" i="94"/>
  <c r="H441" i="94"/>
  <c r="I441" i="94"/>
  <c r="J441" i="94"/>
  <c r="K441" i="94"/>
  <c r="L441" i="94"/>
  <c r="M441" i="94"/>
  <c r="N441" i="94"/>
  <c r="O441" i="94"/>
  <c r="P441" i="94"/>
  <c r="Q441" i="94"/>
  <c r="R441" i="94"/>
  <c r="S441" i="94"/>
  <c r="T441" i="94"/>
  <c r="U441" i="94"/>
  <c r="V441" i="94"/>
  <c r="W441" i="94"/>
  <c r="X441" i="94"/>
  <c r="Y441" i="94"/>
  <c r="Z441" i="94"/>
  <c r="AA441" i="94"/>
  <c r="AB441" i="94"/>
  <c r="AC441" i="94"/>
  <c r="AD441" i="94"/>
  <c r="AE441" i="94"/>
  <c r="AF441" i="94"/>
  <c r="AG441" i="94"/>
  <c r="AH441" i="94"/>
  <c r="AI441" i="94"/>
  <c r="AJ441" i="94"/>
  <c r="AK441" i="94"/>
  <c r="AL441" i="94"/>
  <c r="AM441" i="94"/>
  <c r="AN441" i="94"/>
  <c r="AO441" i="94"/>
  <c r="AP441" i="94"/>
  <c r="AQ441" i="94"/>
  <c r="AR441" i="94"/>
  <c r="AS441" i="94"/>
  <c r="AT441" i="94"/>
  <c r="AU441" i="94"/>
  <c r="AV441" i="94"/>
  <c r="AW441" i="94"/>
  <c r="AX441" i="94"/>
  <c r="AY441" i="94"/>
  <c r="AZ441" i="94"/>
  <c r="BA441" i="94"/>
  <c r="BB441" i="94"/>
  <c r="D672" i="94"/>
  <c r="B672" i="94" s="1"/>
  <c r="D442" i="94"/>
  <c r="B442" i="94" s="1"/>
  <c r="BC442" i="94" s="1"/>
  <c r="D213" i="94"/>
  <c r="D366" i="94"/>
  <c r="D137" i="94"/>
  <c r="AK62" i="94"/>
  <c r="AG62" i="94"/>
  <c r="AC62" i="94"/>
  <c r="Y62" i="94"/>
  <c r="U62" i="94"/>
  <c r="Q62" i="94"/>
  <c r="M62" i="94"/>
  <c r="I62" i="94"/>
  <c r="D289" i="94"/>
  <c r="AM62" i="94"/>
  <c r="AI62" i="94"/>
  <c r="AE62" i="94"/>
  <c r="AA62" i="94"/>
  <c r="W62" i="94"/>
  <c r="S62" i="94"/>
  <c r="O62" i="94"/>
  <c r="K62" i="94"/>
  <c r="G62" i="94"/>
  <c r="AH62" i="94"/>
  <c r="Z62" i="94"/>
  <c r="R62" i="94"/>
  <c r="J62" i="94"/>
  <c r="D63" i="94"/>
  <c r="AB62" i="94"/>
  <c r="AN62" i="94"/>
  <c r="AF62" i="94"/>
  <c r="X62" i="94"/>
  <c r="P62" i="94"/>
  <c r="H62" i="94"/>
  <c r="T62" i="94"/>
  <c r="AL62" i="94"/>
  <c r="AD62" i="94"/>
  <c r="V62" i="94"/>
  <c r="N62" i="94"/>
  <c r="AJ62" i="94"/>
  <c r="L62" i="94"/>
  <c r="AK288" i="94"/>
  <c r="AG288" i="94"/>
  <c r="AC288" i="94"/>
  <c r="Y288" i="94"/>
  <c r="U288" i="94"/>
  <c r="Q288" i="94"/>
  <c r="M288" i="94"/>
  <c r="I288" i="94"/>
  <c r="AN288" i="94"/>
  <c r="AJ288" i="94"/>
  <c r="AF288" i="94"/>
  <c r="AB288" i="94"/>
  <c r="X288" i="94"/>
  <c r="T288" i="94"/>
  <c r="P288" i="94"/>
  <c r="L288" i="94"/>
  <c r="H288" i="94"/>
  <c r="AM288" i="94"/>
  <c r="AI288" i="94"/>
  <c r="AE288" i="94"/>
  <c r="AA288" i="94"/>
  <c r="W288" i="94"/>
  <c r="S288" i="94"/>
  <c r="O288" i="94"/>
  <c r="K288" i="94"/>
  <c r="G288" i="94"/>
  <c r="AL288" i="94"/>
  <c r="V288" i="94"/>
  <c r="AH288" i="94"/>
  <c r="R288" i="94"/>
  <c r="AD288" i="94"/>
  <c r="N288" i="94"/>
  <c r="Z288" i="94"/>
  <c r="J288" i="94"/>
  <c r="BB671" i="94"/>
  <c r="AX671" i="94"/>
  <c r="AT671" i="94"/>
  <c r="AP671" i="94"/>
  <c r="AL671" i="94"/>
  <c r="AH671" i="94"/>
  <c r="AD671" i="94"/>
  <c r="Z671" i="94"/>
  <c r="V671" i="94"/>
  <c r="R671" i="94"/>
  <c r="N671" i="94"/>
  <c r="J671" i="94"/>
  <c r="BA671" i="94"/>
  <c r="AV671" i="94"/>
  <c r="AQ671" i="94"/>
  <c r="AK671" i="94"/>
  <c r="AF671" i="94"/>
  <c r="AA671" i="94"/>
  <c r="U671" i="94"/>
  <c r="P671" i="94"/>
  <c r="K671" i="94"/>
  <c r="AZ671" i="94"/>
  <c r="AU671" i="94"/>
  <c r="AO671" i="94"/>
  <c r="AJ671" i="94"/>
  <c r="AE671" i="94"/>
  <c r="Y671" i="94"/>
  <c r="T671" i="94"/>
  <c r="O671" i="94"/>
  <c r="I671" i="94"/>
  <c r="AY671" i="94"/>
  <c r="AS671" i="94"/>
  <c r="AN671" i="94"/>
  <c r="AI671" i="94"/>
  <c r="AC671" i="94"/>
  <c r="X671" i="94"/>
  <c r="S671" i="94"/>
  <c r="M671" i="94"/>
  <c r="H671" i="94"/>
  <c r="AR671" i="94"/>
  <c r="W671" i="94"/>
  <c r="AM671" i="94"/>
  <c r="Q671" i="94"/>
  <c r="BC671" i="94"/>
  <c r="AG671" i="94"/>
  <c r="L671" i="94"/>
  <c r="G671" i="94"/>
  <c r="AW671" i="94"/>
  <c r="AB671" i="94"/>
  <c r="BD357" i="94"/>
  <c r="BD353" i="94"/>
  <c r="BD349" i="94"/>
  <c r="BD345" i="94"/>
  <c r="BD341" i="94"/>
  <c r="BD364" i="94"/>
  <c r="BD363" i="94"/>
  <c r="BD362" i="94"/>
  <c r="BD361" i="94"/>
  <c r="BD360" i="94"/>
  <c r="BD356" i="94"/>
  <c r="BD359" i="94"/>
  <c r="BD355" i="94"/>
  <c r="BD351" i="94"/>
  <c r="BD347" i="94"/>
  <c r="BD343" i="94"/>
  <c r="BD339" i="94"/>
  <c r="BD335" i="94"/>
  <c r="BD331" i="94"/>
  <c r="BD327" i="94"/>
  <c r="BD323" i="94"/>
  <c r="BD319" i="94"/>
  <c r="BD352" i="94"/>
  <c r="BD344" i="94"/>
  <c r="BD336" i="94"/>
  <c r="BD330" i="94"/>
  <c r="BD325" i="94"/>
  <c r="BD320" i="94"/>
  <c r="BD350" i="94"/>
  <c r="BD342" i="94"/>
  <c r="BD334" i="94"/>
  <c r="BD329" i="94"/>
  <c r="BD324" i="94"/>
  <c r="BD318" i="94"/>
  <c r="BD358" i="94"/>
  <c r="BD348" i="94"/>
  <c r="BD340" i="94"/>
  <c r="BD338" i="94"/>
  <c r="BD333" i="94"/>
  <c r="BD328" i="94"/>
  <c r="BD322" i="94"/>
  <c r="BD317" i="94"/>
  <c r="BD326" i="94"/>
  <c r="BD321" i="94"/>
  <c r="BD346" i="94"/>
  <c r="BD337" i="94"/>
  <c r="BD354" i="94"/>
  <c r="BD332" i="94"/>
  <c r="BE9" i="94"/>
  <c r="BE136" i="94" s="1"/>
  <c r="BD7" i="94"/>
  <c r="BD316" i="94"/>
  <c r="D517" i="94"/>
  <c r="AL136" i="94"/>
  <c r="AH136" i="94"/>
  <c r="AD136" i="94"/>
  <c r="Z136" i="94"/>
  <c r="V136" i="94"/>
  <c r="R136" i="94"/>
  <c r="N136" i="94"/>
  <c r="J136" i="94"/>
  <c r="AK136" i="94"/>
  <c r="AG136" i="94"/>
  <c r="AC136" i="94"/>
  <c r="Y136" i="94"/>
  <c r="U136" i="94"/>
  <c r="Q136" i="94"/>
  <c r="M136" i="94"/>
  <c r="I136" i="94"/>
  <c r="AN136" i="94"/>
  <c r="AJ136" i="94"/>
  <c r="AF136" i="94"/>
  <c r="AB136" i="94"/>
  <c r="X136" i="94"/>
  <c r="T136" i="94"/>
  <c r="P136" i="94"/>
  <c r="L136" i="94"/>
  <c r="H136" i="94"/>
  <c r="AE136" i="94"/>
  <c r="O136" i="94"/>
  <c r="AA136" i="94"/>
  <c r="K136" i="94"/>
  <c r="AM136" i="94"/>
  <c r="W136" i="94"/>
  <c r="G136" i="94"/>
  <c r="AI136" i="94"/>
  <c r="S136" i="94"/>
  <c r="BC512" i="94"/>
  <c r="BC508" i="94"/>
  <c r="BC504" i="94"/>
  <c r="BC500" i="94"/>
  <c r="BC496" i="94"/>
  <c r="BC492" i="94"/>
  <c r="BC488" i="94"/>
  <c r="BC484" i="94"/>
  <c r="BC480" i="94"/>
  <c r="BC476" i="94"/>
  <c r="BC472" i="94"/>
  <c r="BC468" i="94"/>
  <c r="BC441" i="94"/>
  <c r="BC515" i="94"/>
  <c r="BC511" i="94"/>
  <c r="BC507" i="94"/>
  <c r="BC503" i="94"/>
  <c r="BC499" i="94"/>
  <c r="BC495" i="94"/>
  <c r="BC491" i="94"/>
  <c r="BC487" i="94"/>
  <c r="BC483" i="94"/>
  <c r="BC479" i="94"/>
  <c r="BC475" i="94"/>
  <c r="BC471" i="94"/>
  <c r="BC514" i="94"/>
  <c r="BC510" i="94"/>
  <c r="BC506" i="94"/>
  <c r="BC502" i="94"/>
  <c r="BC498" i="94"/>
  <c r="BC494" i="94"/>
  <c r="BC490" i="94"/>
  <c r="BC486" i="94"/>
  <c r="BC482" i="94"/>
  <c r="BC478" i="94"/>
  <c r="BC474" i="94"/>
  <c r="BC470" i="94"/>
  <c r="BC513" i="94"/>
  <c r="BC509" i="94"/>
  <c r="BC505" i="94"/>
  <c r="BC501" i="94"/>
  <c r="BC497" i="94"/>
  <c r="BC493" i="94"/>
  <c r="BC489" i="94"/>
  <c r="BC485" i="94"/>
  <c r="BC481" i="94"/>
  <c r="BC477" i="94"/>
  <c r="BC473" i="94"/>
  <c r="BC469" i="94"/>
  <c r="G592" i="94"/>
  <c r="H592" i="94"/>
  <c r="I592" i="94"/>
  <c r="J592" i="94"/>
  <c r="K592" i="94"/>
  <c r="L592" i="94"/>
  <c r="M592" i="94"/>
  <c r="N592" i="94"/>
  <c r="O592" i="94"/>
  <c r="P592" i="94"/>
  <c r="Q592" i="94"/>
  <c r="R592" i="94"/>
  <c r="S592" i="94"/>
  <c r="T592" i="94"/>
  <c r="U592" i="94"/>
  <c r="V592" i="94"/>
  <c r="W592" i="94"/>
  <c r="X592" i="94"/>
  <c r="Y592" i="94"/>
  <c r="Z592" i="94"/>
  <c r="AA592" i="94"/>
  <c r="AB592" i="94"/>
  <c r="AC592" i="94"/>
  <c r="AD592" i="94"/>
  <c r="AE592" i="94"/>
  <c r="AF592" i="94"/>
  <c r="AG592" i="94"/>
  <c r="AH592" i="94"/>
  <c r="AI592" i="94"/>
  <c r="AJ592" i="94"/>
  <c r="AK592" i="94"/>
  <c r="AL592" i="94"/>
  <c r="AM592" i="94"/>
  <c r="AN592" i="94"/>
  <c r="AO592" i="94"/>
  <c r="AP592" i="94"/>
  <c r="AQ592" i="94"/>
  <c r="AR592" i="94"/>
  <c r="AS592" i="94"/>
  <c r="AT592" i="94"/>
  <c r="AU592" i="94"/>
  <c r="AV592" i="94"/>
  <c r="AW592" i="94"/>
  <c r="AX592" i="94"/>
  <c r="AY592" i="94"/>
  <c r="AZ592" i="94"/>
  <c r="BA592" i="94"/>
  <c r="D593" i="94"/>
  <c r="B593" i="94" s="1"/>
  <c r="BC593" i="94" s="1"/>
  <c r="AL212" i="94"/>
  <c r="AH212" i="94"/>
  <c r="AD212" i="94"/>
  <c r="Z212" i="94"/>
  <c r="V212" i="94"/>
  <c r="R212" i="94"/>
  <c r="N212" i="94"/>
  <c r="J212" i="94"/>
  <c r="AN212" i="94"/>
  <c r="AJ212" i="94"/>
  <c r="AF212" i="94"/>
  <c r="AB212" i="94"/>
  <c r="X212" i="94"/>
  <c r="T212" i="94"/>
  <c r="P212" i="94"/>
  <c r="L212" i="94"/>
  <c r="H212" i="94"/>
  <c r="AK212" i="94"/>
  <c r="AC212" i="94"/>
  <c r="U212" i="94"/>
  <c r="M212" i="94"/>
  <c r="AI212" i="94"/>
  <c r="AA212" i="94"/>
  <c r="S212" i="94"/>
  <c r="K212" i="94"/>
  <c r="AG212" i="94"/>
  <c r="Y212" i="94"/>
  <c r="Q212" i="94"/>
  <c r="I212" i="94"/>
  <c r="AM212" i="94"/>
  <c r="G212" i="94"/>
  <c r="AE212" i="94"/>
  <c r="W212" i="94"/>
  <c r="O212" i="94"/>
  <c r="G365" i="94"/>
  <c r="H365" i="94"/>
  <c r="I365" i="94"/>
  <c r="J365" i="94"/>
  <c r="K365" i="94"/>
  <c r="L365" i="94"/>
  <c r="M365" i="94"/>
  <c r="N365" i="94"/>
  <c r="O365" i="94"/>
  <c r="P365" i="94"/>
  <c r="Q365" i="94"/>
  <c r="R365" i="94"/>
  <c r="S365" i="94"/>
  <c r="T365" i="94"/>
  <c r="U365" i="94"/>
  <c r="V365" i="94"/>
  <c r="W365" i="94"/>
  <c r="X365" i="94"/>
  <c r="Y365" i="94"/>
  <c r="Z365" i="94"/>
  <c r="AA365" i="94"/>
  <c r="AB365" i="94"/>
  <c r="AC365" i="94"/>
  <c r="AD365" i="94"/>
  <c r="AE365" i="94"/>
  <c r="AF365" i="94"/>
  <c r="AG365" i="94"/>
  <c r="AH365" i="94"/>
  <c r="AI365" i="94"/>
  <c r="AJ365" i="94"/>
  <c r="AK365" i="94"/>
  <c r="AL365" i="94"/>
  <c r="AM365" i="94"/>
  <c r="AN365" i="94"/>
  <c r="AO365" i="94"/>
  <c r="AP365" i="94"/>
  <c r="AQ365" i="94"/>
  <c r="AR365" i="94"/>
  <c r="AS365" i="94"/>
  <c r="AT365" i="94"/>
  <c r="AU365" i="94"/>
  <c r="AV365" i="94"/>
  <c r="AW365" i="94"/>
  <c r="AX365" i="94"/>
  <c r="AY365" i="94"/>
  <c r="AZ365" i="94"/>
  <c r="BA365" i="94"/>
  <c r="BB365" i="94"/>
  <c r="BC365" i="94"/>
  <c r="AV5" i="92"/>
  <c r="AU152" i="91"/>
  <c r="AY151" i="91"/>
  <c r="AZ4" i="92"/>
  <c r="AP289" i="94" l="1"/>
  <c r="AT289" i="94"/>
  <c r="AX289" i="94"/>
  <c r="BB289" i="94"/>
  <c r="AO289" i="94"/>
  <c r="AU289" i="94"/>
  <c r="AZ289" i="94"/>
  <c r="BE289" i="94"/>
  <c r="AQ289" i="94"/>
  <c r="AV289" i="94"/>
  <c r="BA289" i="94"/>
  <c r="AR289" i="94"/>
  <c r="AW289" i="94"/>
  <c r="BC289" i="94"/>
  <c r="AS289" i="94"/>
  <c r="AY289" i="94"/>
  <c r="BD289" i="94"/>
  <c r="AO213" i="94"/>
  <c r="AS213" i="94"/>
  <c r="AW213" i="94"/>
  <c r="BA213" i="94"/>
  <c r="BE213" i="94"/>
  <c r="AT213" i="94"/>
  <c r="AY213" i="94"/>
  <c r="BD213" i="94"/>
  <c r="AP213" i="94"/>
  <c r="AU213" i="94"/>
  <c r="AZ213" i="94"/>
  <c r="AQ213" i="94"/>
  <c r="BB213" i="94"/>
  <c r="AR213" i="94"/>
  <c r="BC213" i="94"/>
  <c r="AV213" i="94"/>
  <c r="AX213" i="94"/>
  <c r="BE163" i="94"/>
  <c r="BE87" i="94"/>
  <c r="BE239" i="94"/>
  <c r="BE240" i="94"/>
  <c r="BE164" i="94"/>
  <c r="BE88" i="94"/>
  <c r="BE241" i="94"/>
  <c r="BE89" i="94"/>
  <c r="BE165" i="94"/>
  <c r="BE90" i="94"/>
  <c r="BE166" i="94"/>
  <c r="BE242" i="94"/>
  <c r="BE91" i="94"/>
  <c r="BE167" i="94"/>
  <c r="BE243" i="94"/>
  <c r="BE169" i="94"/>
  <c r="BE168" i="94"/>
  <c r="BE244" i="94"/>
  <c r="BE92" i="94"/>
  <c r="BE170" i="94"/>
  <c r="BE93" i="94"/>
  <c r="BE245" i="94"/>
  <c r="BE171" i="94"/>
  <c r="BE246" i="94"/>
  <c r="BE247" i="94"/>
  <c r="BE94" i="94"/>
  <c r="BE172" i="94"/>
  <c r="BE248" i="94"/>
  <c r="BE96" i="94"/>
  <c r="BE95" i="94"/>
  <c r="BE173" i="94"/>
  <c r="BE97" i="94"/>
  <c r="BE249" i="94"/>
  <c r="BE250" i="94"/>
  <c r="BE174" i="94"/>
  <c r="BE98" i="94"/>
  <c r="BE251" i="94"/>
  <c r="BE175" i="94"/>
  <c r="BE99" i="94"/>
  <c r="BE252" i="94"/>
  <c r="BE100" i="94"/>
  <c r="BE176" i="94"/>
  <c r="BE177" i="94"/>
  <c r="BE253" i="94"/>
  <c r="BE101" i="94"/>
  <c r="BE254" i="94"/>
  <c r="BE102" i="94"/>
  <c r="BE178" i="94"/>
  <c r="BE179" i="94"/>
  <c r="BE255" i="94"/>
  <c r="BE103" i="94"/>
  <c r="BE180" i="94"/>
  <c r="BE104" i="94"/>
  <c r="BE256" i="94"/>
  <c r="BE105" i="94"/>
  <c r="BE257" i="94"/>
  <c r="BE181" i="94"/>
  <c r="BE258" i="94"/>
  <c r="BE106" i="94"/>
  <c r="BE182" i="94"/>
  <c r="BE107" i="94"/>
  <c r="BE183" i="94"/>
  <c r="BE259" i="94"/>
  <c r="BE260" i="94"/>
  <c r="BE108" i="94"/>
  <c r="BE184" i="94"/>
  <c r="BE109" i="94"/>
  <c r="BE185" i="94"/>
  <c r="BE261" i="94"/>
  <c r="BE110" i="94"/>
  <c r="BE262" i="94"/>
  <c r="BE186" i="94"/>
  <c r="BE111" i="94"/>
  <c r="BE263" i="94"/>
  <c r="BE187" i="94"/>
  <c r="BE264" i="94"/>
  <c r="BE188" i="94"/>
  <c r="BE112" i="94"/>
  <c r="BE189" i="94"/>
  <c r="BE265" i="94"/>
  <c r="BE113" i="94"/>
  <c r="BE266" i="94"/>
  <c r="BE114" i="94"/>
  <c r="BE190" i="94"/>
  <c r="BE267" i="94"/>
  <c r="BE115" i="94"/>
  <c r="BE191" i="94"/>
  <c r="BE192" i="94"/>
  <c r="BE268" i="94"/>
  <c r="BE116" i="94"/>
  <c r="BE193" i="94"/>
  <c r="BE117" i="94"/>
  <c r="BE269" i="94"/>
  <c r="BE118" i="94"/>
  <c r="BE194" i="94"/>
  <c r="BE270" i="94"/>
  <c r="BE195" i="94"/>
  <c r="BE119" i="94"/>
  <c r="BE271" i="94"/>
  <c r="BE196" i="94"/>
  <c r="BE272" i="94"/>
  <c r="BE120" i="94"/>
  <c r="BE121" i="94"/>
  <c r="BE197" i="94"/>
  <c r="BE273" i="94"/>
  <c r="BE198" i="94"/>
  <c r="BE274" i="94"/>
  <c r="BE122" i="94"/>
  <c r="BE199" i="94"/>
  <c r="BE123" i="94"/>
  <c r="BE275" i="94"/>
  <c r="BE124" i="94"/>
  <c r="BE276" i="94"/>
  <c r="BE200" i="94"/>
  <c r="BE201" i="94"/>
  <c r="BE277" i="94"/>
  <c r="BE125" i="94"/>
  <c r="BE126" i="94"/>
  <c r="BE278" i="94"/>
  <c r="BE202" i="94"/>
  <c r="BE127" i="94"/>
  <c r="BE203" i="94"/>
  <c r="BE279" i="94"/>
  <c r="BE280" i="94"/>
  <c r="BE204" i="94"/>
  <c r="BE128" i="94"/>
  <c r="BE205" i="94"/>
  <c r="BE129" i="94"/>
  <c r="BE281" i="94"/>
  <c r="BE282" i="94"/>
  <c r="BE206" i="94"/>
  <c r="BE130" i="94"/>
  <c r="BE207" i="94"/>
  <c r="BE283" i="94"/>
  <c r="BE131" i="94"/>
  <c r="BE208" i="94"/>
  <c r="BE132" i="94"/>
  <c r="BE284" i="94"/>
  <c r="BE209" i="94"/>
  <c r="BE285" i="94"/>
  <c r="BE133" i="94"/>
  <c r="BE134" i="94"/>
  <c r="BE286" i="94"/>
  <c r="BE210" i="94"/>
  <c r="BE135" i="94"/>
  <c r="BE211" i="94"/>
  <c r="BE287" i="94"/>
  <c r="AO137" i="94"/>
  <c r="AS137" i="94"/>
  <c r="AW137" i="94"/>
  <c r="BA137" i="94"/>
  <c r="BE137" i="94"/>
  <c r="AT137" i="94"/>
  <c r="AY137" i="94"/>
  <c r="BD137" i="94"/>
  <c r="AP137" i="94"/>
  <c r="AV137" i="94"/>
  <c r="BC137" i="94"/>
  <c r="AQ137" i="94"/>
  <c r="AX137" i="94"/>
  <c r="AR137" i="94"/>
  <c r="AU137" i="94"/>
  <c r="AZ137" i="94"/>
  <c r="BB137" i="94"/>
  <c r="BE212" i="94"/>
  <c r="AO63" i="94"/>
  <c r="AS63" i="94"/>
  <c r="AW63" i="94"/>
  <c r="BA63" i="94"/>
  <c r="BE63" i="94"/>
  <c r="AR63" i="94"/>
  <c r="AX63" i="94"/>
  <c r="BC63" i="94"/>
  <c r="AP63" i="94"/>
  <c r="AV63" i="94"/>
  <c r="BD63" i="94"/>
  <c r="AY63" i="94"/>
  <c r="AU63" i="94"/>
  <c r="AZ63" i="94"/>
  <c r="AQ63" i="94"/>
  <c r="AT63" i="94"/>
  <c r="BB63" i="94"/>
  <c r="BE288" i="94"/>
  <c r="BD87" i="95"/>
  <c r="BD239" i="95"/>
  <c r="BD163" i="95"/>
  <c r="BD164" i="95"/>
  <c r="BD240" i="95"/>
  <c r="BD88" i="95"/>
  <c r="BD165" i="95"/>
  <c r="BD89" i="95"/>
  <c r="BD241" i="95"/>
  <c r="BD166" i="95"/>
  <c r="BD242" i="95"/>
  <c r="BD90" i="95"/>
  <c r="BD243" i="95"/>
  <c r="BD91" i="95"/>
  <c r="BD167" i="95"/>
  <c r="BD244" i="95"/>
  <c r="BD92" i="95"/>
  <c r="BD168" i="95"/>
  <c r="BD93" i="95"/>
  <c r="BD245" i="95"/>
  <c r="BD169" i="95"/>
  <c r="BD246" i="95"/>
  <c r="BD94" i="95"/>
  <c r="BD170" i="95"/>
  <c r="BD95" i="95"/>
  <c r="BD247" i="95"/>
  <c r="BD171" i="95"/>
  <c r="BD248" i="95"/>
  <c r="BD96" i="95"/>
  <c r="BD172" i="95"/>
  <c r="BD173" i="95"/>
  <c r="BD97" i="95"/>
  <c r="BD249" i="95"/>
  <c r="BD174" i="95"/>
  <c r="BD98" i="95"/>
  <c r="BD250" i="95"/>
  <c r="BD175" i="95"/>
  <c r="BD99" i="95"/>
  <c r="BD251" i="95"/>
  <c r="BD176" i="95"/>
  <c r="BD252" i="95"/>
  <c r="BD100" i="95"/>
  <c r="BD253" i="95"/>
  <c r="BD177" i="95"/>
  <c r="BD101" i="95"/>
  <c r="BD102" i="95"/>
  <c r="BD178" i="95"/>
  <c r="BD254" i="95"/>
  <c r="BD255" i="95"/>
  <c r="BD103" i="95"/>
  <c r="BD179" i="95"/>
  <c r="BD256" i="95"/>
  <c r="BD104" i="95"/>
  <c r="BD180" i="95"/>
  <c r="BD181" i="95"/>
  <c r="BD257" i="95"/>
  <c r="BD105" i="95"/>
  <c r="BD106" i="95"/>
  <c r="BD258" i="95"/>
  <c r="BD182" i="95"/>
  <c r="BD183" i="95"/>
  <c r="BD259" i="95"/>
  <c r="BD107" i="95"/>
  <c r="BD184" i="95"/>
  <c r="BD260" i="95"/>
  <c r="BD108" i="95"/>
  <c r="BD185" i="95"/>
  <c r="BD109" i="95"/>
  <c r="BD261" i="95"/>
  <c r="BD110" i="95"/>
  <c r="BD186" i="95"/>
  <c r="BD262" i="95"/>
  <c r="BD111" i="95"/>
  <c r="BD187" i="95"/>
  <c r="BD263" i="95"/>
  <c r="BD264" i="95"/>
  <c r="BD112" i="95"/>
  <c r="BD188" i="95"/>
  <c r="BD189" i="95"/>
  <c r="BD113" i="95"/>
  <c r="BD265" i="95"/>
  <c r="BD266" i="95"/>
  <c r="BD114" i="95"/>
  <c r="BD190" i="95"/>
  <c r="BD267" i="95"/>
  <c r="BD191" i="95"/>
  <c r="BD115" i="95"/>
  <c r="BD192" i="95"/>
  <c r="BD268" i="95"/>
  <c r="BD116" i="95"/>
  <c r="BD269" i="95"/>
  <c r="BD117" i="95"/>
  <c r="BD193" i="95"/>
  <c r="BD194" i="95"/>
  <c r="BD270" i="95"/>
  <c r="BD118" i="95"/>
  <c r="BD119" i="95"/>
  <c r="BD271" i="95"/>
  <c r="BD195" i="95"/>
  <c r="BD120" i="95"/>
  <c r="BD272" i="95"/>
  <c r="BD196" i="95"/>
  <c r="BD197" i="95"/>
  <c r="BD121" i="95"/>
  <c r="BD273" i="95"/>
  <c r="BD198" i="95"/>
  <c r="BD122" i="95"/>
  <c r="BD274" i="95"/>
  <c r="BD199" i="95"/>
  <c r="BD123" i="95"/>
  <c r="BD275" i="95"/>
  <c r="BD200" i="95"/>
  <c r="BD276" i="95"/>
  <c r="BD124" i="95"/>
  <c r="BD201" i="95"/>
  <c r="BD125" i="95"/>
  <c r="BD277" i="95"/>
  <c r="BD278" i="95"/>
  <c r="BD126" i="95"/>
  <c r="BD202" i="95"/>
  <c r="BD279" i="95"/>
  <c r="BD203" i="95"/>
  <c r="BD127" i="95"/>
  <c r="BD128" i="95"/>
  <c r="BD204" i="95"/>
  <c r="BD280" i="95"/>
  <c r="BD281" i="95"/>
  <c r="BD129" i="95"/>
  <c r="BD205" i="95"/>
  <c r="BD282" i="95"/>
  <c r="BD130" i="95"/>
  <c r="BD206" i="95"/>
  <c r="BD207" i="95"/>
  <c r="BD283" i="95"/>
  <c r="BD131" i="95"/>
  <c r="BD208" i="95"/>
  <c r="BD284" i="95"/>
  <c r="BD132" i="95"/>
  <c r="BD209" i="95"/>
  <c r="BD133" i="95"/>
  <c r="BD285" i="95"/>
  <c r="BD286" i="95"/>
  <c r="BD210" i="95"/>
  <c r="BD134" i="95"/>
  <c r="BD135" i="95"/>
  <c r="AR136" i="95"/>
  <c r="AV136" i="95"/>
  <c r="AZ136" i="95"/>
  <c r="BD136" i="95"/>
  <c r="AO136" i="95"/>
  <c r="AS136" i="95"/>
  <c r="AW136" i="95"/>
  <c r="BA136" i="95"/>
  <c r="AP136" i="95"/>
  <c r="AX136" i="95"/>
  <c r="AQ136" i="95"/>
  <c r="AY136" i="95"/>
  <c r="BB136" i="95"/>
  <c r="AU136" i="95"/>
  <c r="BC136" i="95"/>
  <c r="AT136" i="95"/>
  <c r="AR288" i="95"/>
  <c r="AV288" i="95"/>
  <c r="AZ288" i="95"/>
  <c r="BD288" i="95"/>
  <c r="AT288" i="95"/>
  <c r="BB288" i="95"/>
  <c r="AO288" i="95"/>
  <c r="AS288" i="95"/>
  <c r="AW288" i="95"/>
  <c r="BA288" i="95"/>
  <c r="AP288" i="95"/>
  <c r="AX288" i="95"/>
  <c r="AY288" i="95"/>
  <c r="AU288" i="95"/>
  <c r="BC288" i="95"/>
  <c r="AQ288" i="95"/>
  <c r="BD287" i="95"/>
  <c r="BD211" i="95"/>
  <c r="AO62" i="95"/>
  <c r="AS62" i="95"/>
  <c r="AW62" i="95"/>
  <c r="BA62" i="95"/>
  <c r="AR62" i="95"/>
  <c r="AV62" i="95"/>
  <c r="AZ62" i="95"/>
  <c r="BD62" i="95"/>
  <c r="AP62" i="95"/>
  <c r="AX62" i="95"/>
  <c r="AQ62" i="95"/>
  <c r="AY62" i="95"/>
  <c r="BB62" i="95"/>
  <c r="BC62" i="95"/>
  <c r="AT62" i="95"/>
  <c r="AU62" i="95"/>
  <c r="AO212" i="95"/>
  <c r="AS212" i="95"/>
  <c r="AW212" i="95"/>
  <c r="BA212" i="95"/>
  <c r="AP212" i="95"/>
  <c r="AT212" i="95"/>
  <c r="AX212" i="95"/>
  <c r="BB212" i="95"/>
  <c r="AQ212" i="95"/>
  <c r="AY212" i="95"/>
  <c r="BC212" i="95"/>
  <c r="AR212" i="95"/>
  <c r="AZ212" i="95"/>
  <c r="AU212" i="95"/>
  <c r="BD212" i="95"/>
  <c r="AV212" i="95"/>
  <c r="BF932" i="94"/>
  <c r="BF936" i="94"/>
  <c r="BF933" i="94"/>
  <c r="BF911" i="94"/>
  <c r="BF907" i="94"/>
  <c r="BF908" i="94"/>
  <c r="BF883" i="94"/>
  <c r="BF886" i="94"/>
  <c r="BF858" i="94"/>
  <c r="BE860" i="94"/>
  <c r="BF882" i="94"/>
  <c r="BF857" i="94"/>
  <c r="BF861" i="94"/>
  <c r="BF833" i="94"/>
  <c r="BF836" i="94"/>
  <c r="BF832" i="94"/>
  <c r="BF808" i="94"/>
  <c r="BE810" i="94"/>
  <c r="BE835" i="94"/>
  <c r="BF782" i="94"/>
  <c r="BF807" i="94"/>
  <c r="BF783" i="94"/>
  <c r="BF786" i="94"/>
  <c r="BE785" i="94"/>
  <c r="BF761" i="94"/>
  <c r="BF811" i="94"/>
  <c r="BF758" i="94"/>
  <c r="BE760" i="94"/>
  <c r="BF736" i="94"/>
  <c r="BF757" i="94"/>
  <c r="BF732" i="94"/>
  <c r="BE735" i="94"/>
  <c r="BF733" i="94"/>
  <c r="BE932" i="95"/>
  <c r="BE936" i="95"/>
  <c r="BE933" i="95"/>
  <c r="BE907" i="95"/>
  <c r="BE882" i="95"/>
  <c r="BE908" i="95"/>
  <c r="BE911" i="95"/>
  <c r="BE886" i="95"/>
  <c r="BE833" i="95"/>
  <c r="BE857" i="95"/>
  <c r="BE858" i="95"/>
  <c r="BD860" i="95"/>
  <c r="BE832" i="95"/>
  <c r="BD835" i="95"/>
  <c r="BE811" i="95"/>
  <c r="BE883" i="95"/>
  <c r="BE861" i="95"/>
  <c r="BE836" i="95"/>
  <c r="BE808" i="95"/>
  <c r="BD810" i="95"/>
  <c r="BE783" i="95"/>
  <c r="BE807" i="95"/>
  <c r="BE782" i="95"/>
  <c r="BD785" i="95"/>
  <c r="BE757" i="95"/>
  <c r="BD735" i="95"/>
  <c r="BE732" i="95"/>
  <c r="BE733" i="95"/>
  <c r="BE786" i="95"/>
  <c r="BE761" i="95"/>
  <c r="BE758" i="95"/>
  <c r="BD760" i="95"/>
  <c r="BE736" i="95"/>
  <c r="BE966" i="94"/>
  <c r="BE963" i="94"/>
  <c r="BE962" i="94"/>
  <c r="BD966" i="95"/>
  <c r="BD962" i="95"/>
  <c r="BD963" i="95"/>
  <c r="BF708" i="94"/>
  <c r="BE710" i="94"/>
  <c r="BF711" i="94"/>
  <c r="BF707" i="94"/>
  <c r="BE707" i="95"/>
  <c r="BD710" i="95"/>
  <c r="BE711" i="95"/>
  <c r="BE708" i="95"/>
  <c r="G515" i="95"/>
  <c r="AN515" i="95"/>
  <c r="AL515" i="95"/>
  <c r="AM515" i="95"/>
  <c r="AH515" i="95"/>
  <c r="AG515" i="95"/>
  <c r="AQ515" i="95"/>
  <c r="AK515" i="95"/>
  <c r="K515" i="95"/>
  <c r="AZ515" i="95"/>
  <c r="AG516" i="94"/>
  <c r="AK516" i="94"/>
  <c r="AW516" i="94"/>
  <c r="Q516" i="94"/>
  <c r="BA516" i="94"/>
  <c r="U516" i="94"/>
  <c r="X515" i="95"/>
  <c r="AA515" i="95"/>
  <c r="H515" i="95"/>
  <c r="V515" i="95"/>
  <c r="P515" i="95"/>
  <c r="U515" i="95"/>
  <c r="L515" i="95"/>
  <c r="W515" i="95"/>
  <c r="AX515" i="95"/>
  <c r="R515" i="95"/>
  <c r="AW515" i="95"/>
  <c r="Q515" i="95"/>
  <c r="AS516" i="94"/>
  <c r="AC516" i="94"/>
  <c r="M516" i="94"/>
  <c r="AO516" i="94"/>
  <c r="Y516" i="94"/>
  <c r="I516" i="94"/>
  <c r="AZ516" i="94"/>
  <c r="AR516" i="94"/>
  <c r="AF516" i="94"/>
  <c r="X516" i="94"/>
  <c r="P516" i="94"/>
  <c r="BB516" i="94"/>
  <c r="AX516" i="94"/>
  <c r="AT516" i="94"/>
  <c r="AP516" i="94"/>
  <c r="AL516" i="94"/>
  <c r="AH516" i="94"/>
  <c r="AD516" i="94"/>
  <c r="Z516" i="94"/>
  <c r="V516" i="94"/>
  <c r="R516" i="94"/>
  <c r="N516" i="94"/>
  <c r="J516" i="94"/>
  <c r="AV516" i="94"/>
  <c r="AN516" i="94"/>
  <c r="AJ516" i="94"/>
  <c r="AB516" i="94"/>
  <c r="T516" i="94"/>
  <c r="L516" i="94"/>
  <c r="H516" i="94"/>
  <c r="AY516" i="94"/>
  <c r="AU516" i="94"/>
  <c r="AQ516" i="94"/>
  <c r="AM516" i="94"/>
  <c r="AI516" i="94"/>
  <c r="AE516" i="94"/>
  <c r="AA516" i="94"/>
  <c r="W516" i="94"/>
  <c r="S516" i="94"/>
  <c r="O516" i="94"/>
  <c r="K516" i="94"/>
  <c r="AV515" i="95"/>
  <c r="AY515" i="95"/>
  <c r="AI515" i="95"/>
  <c r="S515" i="95"/>
  <c r="AR515" i="95"/>
  <c r="AT515" i="95"/>
  <c r="AD515" i="95"/>
  <c r="N515" i="95"/>
  <c r="AF515" i="95"/>
  <c r="AS515" i="95"/>
  <c r="AC515" i="95"/>
  <c r="M515" i="95"/>
  <c r="BD366" i="94"/>
  <c r="AJ515" i="95"/>
  <c r="AU515" i="95"/>
  <c r="AE515" i="95"/>
  <c r="O515" i="95"/>
  <c r="AB515" i="95"/>
  <c r="AP515" i="95"/>
  <c r="Z515" i="95"/>
  <c r="J515" i="95"/>
  <c r="T515" i="95"/>
  <c r="AO515" i="95"/>
  <c r="Y515" i="95"/>
  <c r="I515" i="95"/>
  <c r="BC365" i="95"/>
  <c r="B517" i="94"/>
  <c r="BC517" i="94" s="1"/>
  <c r="F55" i="90"/>
  <c r="B516" i="95"/>
  <c r="BB516" i="95" s="1"/>
  <c r="J54" i="90"/>
  <c r="AJ136" i="95"/>
  <c r="T136" i="95"/>
  <c r="AG136" i="95"/>
  <c r="K136" i="95"/>
  <c r="AC136" i="95"/>
  <c r="S136" i="95"/>
  <c r="AM136" i="95"/>
  <c r="J136" i="95"/>
  <c r="AD136" i="95"/>
  <c r="X136" i="95"/>
  <c r="Q136" i="95"/>
  <c r="Z136" i="95"/>
  <c r="AK136" i="95"/>
  <c r="AF136" i="95"/>
  <c r="P136" i="95"/>
  <c r="AA136" i="95"/>
  <c r="U136" i="95"/>
  <c r="M136" i="95"/>
  <c r="AE136" i="95"/>
  <c r="W136" i="95"/>
  <c r="D517" i="95"/>
  <c r="AL136" i="95"/>
  <c r="G136" i="95"/>
  <c r="R136" i="95"/>
  <c r="I136" i="95"/>
  <c r="AB136" i="95"/>
  <c r="L136" i="95"/>
  <c r="V136" i="95"/>
  <c r="N136" i="95"/>
  <c r="AH136" i="95"/>
  <c r="Y136" i="95"/>
  <c r="O136" i="95"/>
  <c r="AN136" i="95"/>
  <c r="H136" i="95"/>
  <c r="AI136" i="95"/>
  <c r="AW671" i="95"/>
  <c r="AG671" i="95"/>
  <c r="Q671" i="95"/>
  <c r="AQ671" i="95"/>
  <c r="V671" i="95"/>
  <c r="AN671" i="95"/>
  <c r="L671" i="95"/>
  <c r="AE671" i="95"/>
  <c r="AX671" i="95"/>
  <c r="AR671" i="95"/>
  <c r="AY671" i="95"/>
  <c r="H671" i="95"/>
  <c r="AK671" i="95"/>
  <c r="AA671" i="95"/>
  <c r="AM671" i="95"/>
  <c r="J671" i="95"/>
  <c r="N671" i="95"/>
  <c r="AS671" i="95"/>
  <c r="AC671" i="95"/>
  <c r="M671" i="95"/>
  <c r="AL671" i="95"/>
  <c r="P671" i="95"/>
  <c r="AH671" i="95"/>
  <c r="AZ671" i="95"/>
  <c r="X671" i="95"/>
  <c r="AI671" i="95"/>
  <c r="AD671" i="95"/>
  <c r="W671" i="95"/>
  <c r="AP671" i="95"/>
  <c r="AV671" i="95"/>
  <c r="S671" i="95"/>
  <c r="AB671" i="95"/>
  <c r="AO671" i="95"/>
  <c r="Y671" i="95"/>
  <c r="I671" i="95"/>
  <c r="AF671" i="95"/>
  <c r="K671" i="95"/>
  <c r="Z671" i="95"/>
  <c r="AT671" i="95"/>
  <c r="R671" i="95"/>
  <c r="T671" i="95"/>
  <c r="O671" i="95"/>
  <c r="AJ671" i="95"/>
  <c r="U671" i="95"/>
  <c r="AU671" i="95"/>
  <c r="G671" i="95"/>
  <c r="BA671" i="95"/>
  <c r="D366" i="95"/>
  <c r="AC62" i="95"/>
  <c r="M62" i="95"/>
  <c r="X62" i="95"/>
  <c r="D63" i="95"/>
  <c r="O62" i="95"/>
  <c r="AM62" i="95"/>
  <c r="R62" i="95"/>
  <c r="AA62" i="95"/>
  <c r="D442" i="95"/>
  <c r="B442" i="95" s="1"/>
  <c r="BC442" i="95" s="1"/>
  <c r="T62" i="95"/>
  <c r="D672" i="95"/>
  <c r="B672" i="95" s="1"/>
  <c r="Q62" i="95"/>
  <c r="H62" i="95"/>
  <c r="W62" i="95"/>
  <c r="K62" i="95"/>
  <c r="D289" i="95"/>
  <c r="Y62" i="95"/>
  <c r="I62" i="95"/>
  <c r="AN62" i="95"/>
  <c r="S62" i="95"/>
  <c r="D213" i="95"/>
  <c r="AH62" i="95"/>
  <c r="L62" i="95"/>
  <c r="V62" i="95"/>
  <c r="J62" i="95"/>
  <c r="AG62" i="95"/>
  <c r="Z62" i="95"/>
  <c r="AF62" i="95"/>
  <c r="AK62" i="95"/>
  <c r="U62" i="95"/>
  <c r="D137" i="95"/>
  <c r="AI62" i="95"/>
  <c r="N62" i="95"/>
  <c r="AJ62" i="95"/>
  <c r="AB62" i="95"/>
  <c r="G62" i="95"/>
  <c r="AL62" i="95"/>
  <c r="P62" i="95"/>
  <c r="AD62" i="95"/>
  <c r="AE62" i="95"/>
  <c r="BB671" i="95"/>
  <c r="AF288" i="95"/>
  <c r="P288" i="95"/>
  <c r="Y288" i="95"/>
  <c r="Z288" i="95"/>
  <c r="Q288" i="95"/>
  <c r="M288" i="95"/>
  <c r="G288" i="95"/>
  <c r="T288" i="95"/>
  <c r="AD288" i="95"/>
  <c r="V288" i="95"/>
  <c r="AB288" i="95"/>
  <c r="L288" i="95"/>
  <c r="S288" i="95"/>
  <c r="R288" i="95"/>
  <c r="AL288" i="95"/>
  <c r="J288" i="95"/>
  <c r="AC288" i="95"/>
  <c r="AG288" i="95"/>
  <c r="AA288" i="95"/>
  <c r="AN288" i="95"/>
  <c r="X288" i="95"/>
  <c r="H288" i="95"/>
  <c r="AI288" i="95"/>
  <c r="N288" i="95"/>
  <c r="AM288" i="95"/>
  <c r="K288" i="95"/>
  <c r="AE288" i="95"/>
  <c r="AK288" i="95"/>
  <c r="AH288" i="95"/>
  <c r="O288" i="95"/>
  <c r="AJ288" i="95"/>
  <c r="I288" i="95"/>
  <c r="W288" i="95"/>
  <c r="U288" i="95"/>
  <c r="AE212" i="95"/>
  <c r="O212" i="95"/>
  <c r="AB212" i="95"/>
  <c r="AF212" i="95"/>
  <c r="J212" i="95"/>
  <c r="M212" i="95"/>
  <c r="T212" i="95"/>
  <c r="AC212" i="95"/>
  <c r="AJ212" i="95"/>
  <c r="S212" i="95"/>
  <c r="L212" i="95"/>
  <c r="P212" i="95"/>
  <c r="AD212" i="95"/>
  <c r="AA212" i="95"/>
  <c r="K212" i="95"/>
  <c r="V212" i="95"/>
  <c r="Z212" i="95"/>
  <c r="I212" i="95"/>
  <c r="R212" i="95"/>
  <c r="Y212" i="95"/>
  <c r="AK212" i="95"/>
  <c r="AN212" i="95"/>
  <c r="D593" i="95"/>
  <c r="B593" i="95" s="1"/>
  <c r="BC593" i="95" s="1"/>
  <c r="AM212" i="95"/>
  <c r="W212" i="95"/>
  <c r="G212" i="95"/>
  <c r="AL212" i="95"/>
  <c r="Q212" i="95"/>
  <c r="U212" i="95"/>
  <c r="AH212" i="95"/>
  <c r="H212" i="95"/>
  <c r="N212" i="95"/>
  <c r="AI212" i="95"/>
  <c r="AG212" i="95"/>
  <c r="X212" i="95"/>
  <c r="I365" i="95"/>
  <c r="L365" i="95"/>
  <c r="P365" i="95"/>
  <c r="T365" i="95"/>
  <c r="X365" i="95"/>
  <c r="AB365" i="95"/>
  <c r="AF365" i="95"/>
  <c r="AJ365" i="95"/>
  <c r="AN365" i="95"/>
  <c r="AR365" i="95"/>
  <c r="AV365" i="95"/>
  <c r="AZ365" i="95"/>
  <c r="K365" i="95"/>
  <c r="W365" i="95"/>
  <c r="AI365" i="95"/>
  <c r="AU365" i="95"/>
  <c r="AY365" i="95"/>
  <c r="G365" i="95"/>
  <c r="M365" i="95"/>
  <c r="Q365" i="95"/>
  <c r="U365" i="95"/>
  <c r="Y365" i="95"/>
  <c r="AC365" i="95"/>
  <c r="AG365" i="95"/>
  <c r="AK365" i="95"/>
  <c r="AO365" i="95"/>
  <c r="AS365" i="95"/>
  <c r="AW365" i="95"/>
  <c r="BA365" i="95"/>
  <c r="H365" i="95"/>
  <c r="S365" i="95"/>
  <c r="AE365" i="95"/>
  <c r="AM365" i="95"/>
  <c r="J365" i="95"/>
  <c r="N365" i="95"/>
  <c r="R365" i="95"/>
  <c r="V365" i="95"/>
  <c r="Z365" i="95"/>
  <c r="AD365" i="95"/>
  <c r="AH365" i="95"/>
  <c r="AL365" i="95"/>
  <c r="AP365" i="95"/>
  <c r="AT365" i="95"/>
  <c r="AX365" i="95"/>
  <c r="BB365" i="95"/>
  <c r="O365" i="95"/>
  <c r="AA365" i="95"/>
  <c r="AQ365" i="95"/>
  <c r="I441" i="95"/>
  <c r="M441" i="95"/>
  <c r="Q441" i="95"/>
  <c r="U441" i="95"/>
  <c r="Y441" i="95"/>
  <c r="AC441" i="95"/>
  <c r="AG441" i="95"/>
  <c r="AK441" i="95"/>
  <c r="AO441" i="95"/>
  <c r="AS441" i="95"/>
  <c r="AW441" i="95"/>
  <c r="L441" i="95"/>
  <c r="T441" i="95"/>
  <c r="AF441" i="95"/>
  <c r="AR441" i="95"/>
  <c r="AZ441" i="95"/>
  <c r="J441" i="95"/>
  <c r="N441" i="95"/>
  <c r="R441" i="95"/>
  <c r="V441" i="95"/>
  <c r="Z441" i="95"/>
  <c r="AD441" i="95"/>
  <c r="AH441" i="95"/>
  <c r="AL441" i="95"/>
  <c r="AP441" i="95"/>
  <c r="AT441" i="95"/>
  <c r="AX441" i="95"/>
  <c r="H441" i="95"/>
  <c r="X441" i="95"/>
  <c r="AJ441" i="95"/>
  <c r="AV441" i="95"/>
  <c r="G441" i="95"/>
  <c r="K441" i="95"/>
  <c r="O441" i="95"/>
  <c r="S441" i="95"/>
  <c r="W441" i="95"/>
  <c r="AA441" i="95"/>
  <c r="AE441" i="95"/>
  <c r="AI441" i="95"/>
  <c r="AM441" i="95"/>
  <c r="AQ441" i="95"/>
  <c r="AU441" i="95"/>
  <c r="AY441" i="95"/>
  <c r="P441" i="95"/>
  <c r="AB441" i="95"/>
  <c r="AN441" i="95"/>
  <c r="BA441" i="95"/>
  <c r="J592" i="95"/>
  <c r="N592" i="95"/>
  <c r="R592" i="95"/>
  <c r="V592" i="95"/>
  <c r="Z592" i="95"/>
  <c r="AD592" i="95"/>
  <c r="AH592" i="95"/>
  <c r="AL592" i="95"/>
  <c r="AP592" i="95"/>
  <c r="AT592" i="95"/>
  <c r="AX592" i="95"/>
  <c r="H592" i="95"/>
  <c r="Q592" i="95"/>
  <c r="AC592" i="95"/>
  <c r="AO592" i="95"/>
  <c r="AW592" i="95"/>
  <c r="G592" i="95"/>
  <c r="K592" i="95"/>
  <c r="O592" i="95"/>
  <c r="S592" i="95"/>
  <c r="W592" i="95"/>
  <c r="AA592" i="95"/>
  <c r="AE592" i="95"/>
  <c r="AI592" i="95"/>
  <c r="AM592" i="95"/>
  <c r="AQ592" i="95"/>
  <c r="AU592" i="95"/>
  <c r="AY592" i="95"/>
  <c r="M592" i="95"/>
  <c r="Y592" i="95"/>
  <c r="AK592" i="95"/>
  <c r="I592" i="95"/>
  <c r="L592" i="95"/>
  <c r="P592" i="95"/>
  <c r="T592" i="95"/>
  <c r="X592" i="95"/>
  <c r="AB592" i="95"/>
  <c r="AF592" i="95"/>
  <c r="AJ592" i="95"/>
  <c r="AN592" i="95"/>
  <c r="AR592" i="95"/>
  <c r="AV592" i="95"/>
  <c r="AZ592" i="95"/>
  <c r="U592" i="95"/>
  <c r="AG592" i="95"/>
  <c r="AS592" i="95"/>
  <c r="BA592" i="95"/>
  <c r="BD354" i="95"/>
  <c r="BD338" i="95"/>
  <c r="BD322" i="95"/>
  <c r="BD359" i="95"/>
  <c r="BD337" i="95"/>
  <c r="BD316" i="95"/>
  <c r="BD336" i="95"/>
  <c r="BD349" i="95"/>
  <c r="BD320" i="95"/>
  <c r="BD319" i="95"/>
  <c r="BD352" i="95"/>
  <c r="BD317" i="95"/>
  <c r="BD363" i="95"/>
  <c r="BD339" i="95"/>
  <c r="BD350" i="95"/>
  <c r="BD334" i="95"/>
  <c r="BD318" i="95"/>
  <c r="BD353" i="95"/>
  <c r="BD332" i="95"/>
  <c r="BD357" i="95"/>
  <c r="BD329" i="95"/>
  <c r="BD341" i="95"/>
  <c r="BD347" i="95"/>
  <c r="BD345" i="95"/>
  <c r="BD355" i="95"/>
  <c r="BD7" i="95"/>
  <c r="BD362" i="95"/>
  <c r="BD358" i="95"/>
  <c r="BD326" i="95"/>
  <c r="BD343" i="95"/>
  <c r="BD344" i="95"/>
  <c r="BD356" i="95"/>
  <c r="BD333" i="95"/>
  <c r="BD324" i="95"/>
  <c r="BD364" i="95"/>
  <c r="BD360" i="95"/>
  <c r="BD346" i="95"/>
  <c r="BD330" i="95"/>
  <c r="BD348" i="95"/>
  <c r="BD327" i="95"/>
  <c r="BD351" i="95"/>
  <c r="BD323" i="95"/>
  <c r="BD335" i="95"/>
  <c r="BD340" i="95"/>
  <c r="BD331" i="95"/>
  <c r="BD325" i="95"/>
  <c r="BD361" i="95"/>
  <c r="BD342" i="95"/>
  <c r="BD321" i="95"/>
  <c r="BD328" i="95"/>
  <c r="BE9" i="95"/>
  <c r="BC509" i="95"/>
  <c r="BC493" i="95"/>
  <c r="BC477" i="95"/>
  <c r="BC511" i="95"/>
  <c r="BC502" i="95"/>
  <c r="BC486" i="95"/>
  <c r="BC470" i="95"/>
  <c r="BC504" i="95"/>
  <c r="BC488" i="95"/>
  <c r="BC472" i="95"/>
  <c r="BC491" i="95"/>
  <c r="BC475" i="95"/>
  <c r="BC497" i="95"/>
  <c r="BC474" i="95"/>
  <c r="BC508" i="95"/>
  <c r="BC476" i="95"/>
  <c r="BC479" i="95"/>
  <c r="BC505" i="95"/>
  <c r="BC489" i="95"/>
  <c r="BC473" i="95"/>
  <c r="BC507" i="95"/>
  <c r="BC514" i="95"/>
  <c r="BC498" i="95"/>
  <c r="BC482" i="95"/>
  <c r="BC441" i="95"/>
  <c r="BC500" i="95"/>
  <c r="BC484" i="95"/>
  <c r="BC468" i="95"/>
  <c r="BC487" i="95"/>
  <c r="BC471" i="95"/>
  <c r="BC671" i="95"/>
  <c r="BC506" i="95"/>
  <c r="BC495" i="95"/>
  <c r="BC501" i="95"/>
  <c r="BC485" i="95"/>
  <c r="BC469" i="95"/>
  <c r="BC503" i="95"/>
  <c r="BC510" i="95"/>
  <c r="BC494" i="95"/>
  <c r="BC478" i="95"/>
  <c r="BC512" i="95"/>
  <c r="BC496" i="95"/>
  <c r="BC480" i="95"/>
  <c r="BC499" i="95"/>
  <c r="BC483" i="95"/>
  <c r="BC513" i="95"/>
  <c r="BC481" i="95"/>
  <c r="BC515" i="95"/>
  <c r="BC490" i="95"/>
  <c r="BC492" i="95"/>
  <c r="BE365" i="94"/>
  <c r="BE364" i="94"/>
  <c r="BE363" i="94"/>
  <c r="BE362" i="94"/>
  <c r="BE361" i="94"/>
  <c r="BE360" i="94"/>
  <c r="BE356" i="94"/>
  <c r="BE352" i="94"/>
  <c r="BE348" i="94"/>
  <c r="BE344" i="94"/>
  <c r="BE340" i="94"/>
  <c r="BE359" i="94"/>
  <c r="BE355" i="94"/>
  <c r="BE358" i="94"/>
  <c r="BE354" i="94"/>
  <c r="BE350" i="94"/>
  <c r="BE346" i="94"/>
  <c r="BE342" i="94"/>
  <c r="BE338" i="94"/>
  <c r="BE334" i="94"/>
  <c r="BE330" i="94"/>
  <c r="BE326" i="94"/>
  <c r="BE322" i="94"/>
  <c r="BE318" i="94"/>
  <c r="BE351" i="94"/>
  <c r="BE343" i="94"/>
  <c r="BE335" i="94"/>
  <c r="BE329" i="94"/>
  <c r="BE324" i="94"/>
  <c r="BE319" i="94"/>
  <c r="BE349" i="94"/>
  <c r="BE341" i="94"/>
  <c r="BE339" i="94"/>
  <c r="BE333" i="94"/>
  <c r="BE328" i="94"/>
  <c r="BE323" i="94"/>
  <c r="BE317" i="94"/>
  <c r="BE357" i="94"/>
  <c r="BE347" i="94"/>
  <c r="BE337" i="94"/>
  <c r="BE332" i="94"/>
  <c r="BE327" i="94"/>
  <c r="BE321" i="94"/>
  <c r="BE316" i="94"/>
  <c r="BE325" i="94"/>
  <c r="BE353" i="94"/>
  <c r="BE320" i="94"/>
  <c r="BE345" i="94"/>
  <c r="BE336" i="94"/>
  <c r="BF9" i="94"/>
  <c r="BE7" i="94"/>
  <c r="BE331" i="94"/>
  <c r="G442" i="94"/>
  <c r="H442" i="94"/>
  <c r="I442" i="94"/>
  <c r="J442" i="94"/>
  <c r="K442" i="94"/>
  <c r="L442" i="94"/>
  <c r="M442" i="94"/>
  <c r="N442" i="94"/>
  <c r="O442" i="94"/>
  <c r="P442" i="94"/>
  <c r="Q442" i="94"/>
  <c r="R442" i="94"/>
  <c r="S442" i="94"/>
  <c r="T442" i="94"/>
  <c r="U442" i="94"/>
  <c r="V442" i="94"/>
  <c r="W442" i="94"/>
  <c r="X442" i="94"/>
  <c r="Y442" i="94"/>
  <c r="Z442" i="94"/>
  <c r="AA442" i="94"/>
  <c r="AB442" i="94"/>
  <c r="AC442" i="94"/>
  <c r="AD442" i="94"/>
  <c r="AE442" i="94"/>
  <c r="AF442" i="94"/>
  <c r="AG442" i="94"/>
  <c r="AH442" i="94"/>
  <c r="AI442" i="94"/>
  <c r="AJ442" i="94"/>
  <c r="AK442" i="94"/>
  <c r="AL442" i="94"/>
  <c r="AM442" i="94"/>
  <c r="AN442" i="94"/>
  <c r="AO442" i="94"/>
  <c r="AP442" i="94"/>
  <c r="AQ442" i="94"/>
  <c r="AR442" i="94"/>
  <c r="AS442" i="94"/>
  <c r="AT442" i="94"/>
  <c r="AU442" i="94"/>
  <c r="AV442" i="94"/>
  <c r="AW442" i="94"/>
  <c r="AX442" i="94"/>
  <c r="AY442" i="94"/>
  <c r="AZ442" i="94"/>
  <c r="BA442" i="94"/>
  <c r="BB442" i="94"/>
  <c r="D594" i="94"/>
  <c r="B594" i="94" s="1"/>
  <c r="AL213" i="94"/>
  <c r="AH213" i="94"/>
  <c r="AD213" i="94"/>
  <c r="Z213" i="94"/>
  <c r="V213" i="94"/>
  <c r="R213" i="94"/>
  <c r="N213" i="94"/>
  <c r="J213" i="94"/>
  <c r="AN213" i="94"/>
  <c r="AJ213" i="94"/>
  <c r="AF213" i="94"/>
  <c r="AB213" i="94"/>
  <c r="X213" i="94"/>
  <c r="T213" i="94"/>
  <c r="P213" i="94"/>
  <c r="L213" i="94"/>
  <c r="H213" i="94"/>
  <c r="AI213" i="94"/>
  <c r="AA213" i="94"/>
  <c r="S213" i="94"/>
  <c r="K213" i="94"/>
  <c r="AG213" i="94"/>
  <c r="Y213" i="94"/>
  <c r="Q213" i="94"/>
  <c r="I213" i="94"/>
  <c r="AM213" i="94"/>
  <c r="AE213" i="94"/>
  <c r="W213" i="94"/>
  <c r="O213" i="94"/>
  <c r="G213" i="94"/>
  <c r="U213" i="94"/>
  <c r="M213" i="94"/>
  <c r="AK213" i="94"/>
  <c r="AC213" i="94"/>
  <c r="G593" i="94"/>
  <c r="H593" i="94"/>
  <c r="I593" i="94"/>
  <c r="J593" i="94"/>
  <c r="K593" i="94"/>
  <c r="L593" i="94"/>
  <c r="M593" i="94"/>
  <c r="N593" i="94"/>
  <c r="O593" i="94"/>
  <c r="P593" i="94"/>
  <c r="Q593" i="94"/>
  <c r="R593" i="94"/>
  <c r="S593" i="94"/>
  <c r="T593" i="94"/>
  <c r="U593" i="94"/>
  <c r="V593" i="94"/>
  <c r="W593" i="94"/>
  <c r="X593" i="94"/>
  <c r="Y593" i="94"/>
  <c r="Z593" i="94"/>
  <c r="AA593" i="94"/>
  <c r="AB593" i="94"/>
  <c r="AC593" i="94"/>
  <c r="AD593" i="94"/>
  <c r="AE593" i="94"/>
  <c r="AF593" i="94"/>
  <c r="AG593" i="94"/>
  <c r="AH593" i="94"/>
  <c r="AI593" i="94"/>
  <c r="AJ593" i="94"/>
  <c r="AK593" i="94"/>
  <c r="AL593" i="94"/>
  <c r="AM593" i="94"/>
  <c r="AN593" i="94"/>
  <c r="AO593" i="94"/>
  <c r="AP593" i="94"/>
  <c r="AQ593" i="94"/>
  <c r="AR593" i="94"/>
  <c r="AS593" i="94"/>
  <c r="AT593" i="94"/>
  <c r="AU593" i="94"/>
  <c r="AV593" i="94"/>
  <c r="AW593" i="94"/>
  <c r="AX593" i="94"/>
  <c r="AY593" i="94"/>
  <c r="AZ593" i="94"/>
  <c r="BA593" i="94"/>
  <c r="BB593" i="94"/>
  <c r="D673" i="94"/>
  <c r="B673" i="94" s="1"/>
  <c r="D443" i="94"/>
  <c r="B443" i="94" s="1"/>
  <c r="BD443" i="94" s="1"/>
  <c r="D367" i="94"/>
  <c r="D214" i="94"/>
  <c r="D290" i="94"/>
  <c r="D138" i="94"/>
  <c r="AM63" i="94"/>
  <c r="AI63" i="94"/>
  <c r="AE63" i="94"/>
  <c r="AA63" i="94"/>
  <c r="W63" i="94"/>
  <c r="S63" i="94"/>
  <c r="O63" i="94"/>
  <c r="K63" i="94"/>
  <c r="G63" i="94"/>
  <c r="AK63" i="94"/>
  <c r="AG63" i="94"/>
  <c r="AC63" i="94"/>
  <c r="Y63" i="94"/>
  <c r="U63" i="94"/>
  <c r="Q63" i="94"/>
  <c r="M63" i="94"/>
  <c r="I63" i="94"/>
  <c r="D64" i="94"/>
  <c r="AJ63" i="94"/>
  <c r="AB63" i="94"/>
  <c r="T63" i="94"/>
  <c r="L63" i="94"/>
  <c r="AD63" i="94"/>
  <c r="AH63" i="94"/>
  <c r="Z63" i="94"/>
  <c r="R63" i="94"/>
  <c r="J63" i="94"/>
  <c r="N63" i="94"/>
  <c r="AN63" i="94"/>
  <c r="AF63" i="94"/>
  <c r="X63" i="94"/>
  <c r="P63" i="94"/>
  <c r="H63" i="94"/>
  <c r="AL63" i="94"/>
  <c r="V63" i="94"/>
  <c r="AK289" i="94"/>
  <c r="AG289" i="94"/>
  <c r="AC289" i="94"/>
  <c r="Y289" i="94"/>
  <c r="U289" i="94"/>
  <c r="Q289" i="94"/>
  <c r="M289" i="94"/>
  <c r="I289" i="94"/>
  <c r="AN289" i="94"/>
  <c r="AJ289" i="94"/>
  <c r="AF289" i="94"/>
  <c r="AB289" i="94"/>
  <c r="X289" i="94"/>
  <c r="T289" i="94"/>
  <c r="P289" i="94"/>
  <c r="L289" i="94"/>
  <c r="H289" i="94"/>
  <c r="AM289" i="94"/>
  <c r="AI289" i="94"/>
  <c r="AE289" i="94"/>
  <c r="AA289" i="94"/>
  <c r="W289" i="94"/>
  <c r="S289" i="94"/>
  <c r="O289" i="94"/>
  <c r="K289" i="94"/>
  <c r="G289" i="94"/>
  <c r="AD289" i="94"/>
  <c r="N289" i="94"/>
  <c r="Z289" i="94"/>
  <c r="J289" i="94"/>
  <c r="AL289" i="94"/>
  <c r="V289" i="94"/>
  <c r="AH289" i="94"/>
  <c r="R289" i="94"/>
  <c r="D518" i="94"/>
  <c r="AL137" i="94"/>
  <c r="AH137" i="94"/>
  <c r="AD137" i="94"/>
  <c r="Z137" i="94"/>
  <c r="V137" i="94"/>
  <c r="R137" i="94"/>
  <c r="N137" i="94"/>
  <c r="J137" i="94"/>
  <c r="AK137" i="94"/>
  <c r="AG137" i="94"/>
  <c r="AC137" i="94"/>
  <c r="Y137" i="94"/>
  <c r="U137" i="94"/>
  <c r="Q137" i="94"/>
  <c r="M137" i="94"/>
  <c r="I137" i="94"/>
  <c r="AN137" i="94"/>
  <c r="AJ137" i="94"/>
  <c r="AF137" i="94"/>
  <c r="AB137" i="94"/>
  <c r="X137" i="94"/>
  <c r="T137" i="94"/>
  <c r="P137" i="94"/>
  <c r="L137" i="94"/>
  <c r="H137" i="94"/>
  <c r="AA137" i="94"/>
  <c r="K137" i="94"/>
  <c r="AM137" i="94"/>
  <c r="W137" i="94"/>
  <c r="G137" i="94"/>
  <c r="AI137" i="94"/>
  <c r="S137" i="94"/>
  <c r="AE137" i="94"/>
  <c r="O137" i="94"/>
  <c r="BA672" i="94"/>
  <c r="AW672" i="94"/>
  <c r="AS672" i="94"/>
  <c r="AO672" i="94"/>
  <c r="AK672" i="94"/>
  <c r="AG672" i="94"/>
  <c r="AC672" i="94"/>
  <c r="Y672" i="94"/>
  <c r="U672" i="94"/>
  <c r="Q672" i="94"/>
  <c r="M672" i="94"/>
  <c r="I672" i="94"/>
  <c r="AZ672" i="94"/>
  <c r="AU672" i="94"/>
  <c r="AP672" i="94"/>
  <c r="AJ672" i="94"/>
  <c r="AE672" i="94"/>
  <c r="Z672" i="94"/>
  <c r="T672" i="94"/>
  <c r="O672" i="94"/>
  <c r="J672" i="94"/>
  <c r="BD672" i="94"/>
  <c r="AY672" i="94"/>
  <c r="AT672" i="94"/>
  <c r="AN672" i="94"/>
  <c r="AI672" i="94"/>
  <c r="AD672" i="94"/>
  <c r="X672" i="94"/>
  <c r="S672" i="94"/>
  <c r="N672" i="94"/>
  <c r="H672" i="94"/>
  <c r="BC672" i="94"/>
  <c r="AX672" i="94"/>
  <c r="AR672" i="94"/>
  <c r="AM672" i="94"/>
  <c r="AH672" i="94"/>
  <c r="AB672" i="94"/>
  <c r="W672" i="94"/>
  <c r="R672" i="94"/>
  <c r="L672" i="94"/>
  <c r="G672" i="94"/>
  <c r="AL672" i="94"/>
  <c r="P672" i="94"/>
  <c r="BB672" i="94"/>
  <c r="AF672" i="94"/>
  <c r="K672" i="94"/>
  <c r="AV672" i="94"/>
  <c r="AA672" i="94"/>
  <c r="V672" i="94"/>
  <c r="AQ672" i="94"/>
  <c r="BD515" i="94"/>
  <c r="BD511" i="94"/>
  <c r="BD507" i="94"/>
  <c r="BD503" i="94"/>
  <c r="BD512" i="94"/>
  <c r="BD508" i="94"/>
  <c r="BD504" i="94"/>
  <c r="BD499" i="94"/>
  <c r="BD495" i="94"/>
  <c r="BD491" i="94"/>
  <c r="BD487" i="94"/>
  <c r="BD483" i="94"/>
  <c r="BD479" i="94"/>
  <c r="BD475" i="94"/>
  <c r="BD471" i="94"/>
  <c r="BD514" i="94"/>
  <c r="BD510" i="94"/>
  <c r="BD506" i="94"/>
  <c r="BD502" i="94"/>
  <c r="BD498" i="94"/>
  <c r="BD494" i="94"/>
  <c r="BD490" i="94"/>
  <c r="BD486" i="94"/>
  <c r="BD482" i="94"/>
  <c r="BD478" i="94"/>
  <c r="BD474" i="94"/>
  <c r="BD470" i="94"/>
  <c r="BD513" i="94"/>
  <c r="BD509" i="94"/>
  <c r="BD505" i="94"/>
  <c r="BD501" i="94"/>
  <c r="BD497" i="94"/>
  <c r="BD493" i="94"/>
  <c r="BD489" i="94"/>
  <c r="BD485" i="94"/>
  <c r="BD481" i="94"/>
  <c r="BD477" i="94"/>
  <c r="BD473" i="94"/>
  <c r="BD469" i="94"/>
  <c r="BD442" i="94"/>
  <c r="BD500" i="94"/>
  <c r="BD496" i="94"/>
  <c r="BD492" i="94"/>
  <c r="BD488" i="94"/>
  <c r="BD484" i="94"/>
  <c r="BD480" i="94"/>
  <c r="BD476" i="94"/>
  <c r="BD472" i="94"/>
  <c r="BD468" i="94"/>
  <c r="G366" i="94"/>
  <c r="H366" i="94"/>
  <c r="I366" i="94"/>
  <c r="J366" i="94"/>
  <c r="K366" i="94"/>
  <c r="L366" i="94"/>
  <c r="M366" i="94"/>
  <c r="N366" i="94"/>
  <c r="O366" i="94"/>
  <c r="P366" i="94"/>
  <c r="Q366" i="94"/>
  <c r="R366" i="94"/>
  <c r="S366" i="94"/>
  <c r="T366" i="94"/>
  <c r="U366" i="94"/>
  <c r="V366" i="94"/>
  <c r="W366" i="94"/>
  <c r="X366" i="94"/>
  <c r="Y366" i="94"/>
  <c r="Z366" i="94"/>
  <c r="AA366" i="94"/>
  <c r="AB366" i="94"/>
  <c r="AC366" i="94"/>
  <c r="AD366" i="94"/>
  <c r="AE366" i="94"/>
  <c r="AF366" i="94"/>
  <c r="AG366" i="94"/>
  <c r="AH366" i="94"/>
  <c r="AI366" i="94"/>
  <c r="AJ366" i="94"/>
  <c r="AK366" i="94"/>
  <c r="AL366" i="94"/>
  <c r="AM366" i="94"/>
  <c r="AN366" i="94"/>
  <c r="AO366" i="94"/>
  <c r="AP366" i="94"/>
  <c r="AQ366" i="94"/>
  <c r="AR366" i="94"/>
  <c r="AS366" i="94"/>
  <c r="AT366" i="94"/>
  <c r="AU366" i="94"/>
  <c r="AV366" i="94"/>
  <c r="AW366" i="94"/>
  <c r="AX366" i="94"/>
  <c r="AY366" i="94"/>
  <c r="AZ366" i="94"/>
  <c r="BA366" i="94"/>
  <c r="BB366" i="94"/>
  <c r="BC366" i="94"/>
  <c r="AV152" i="91"/>
  <c r="AW5" i="92"/>
  <c r="AZ151" i="91"/>
  <c r="BA4" i="92"/>
  <c r="BF87" i="94" l="1"/>
  <c r="BF163" i="94"/>
  <c r="BF239" i="94"/>
  <c r="BF164" i="94"/>
  <c r="BF88" i="94"/>
  <c r="BF240" i="94"/>
  <c r="BF241" i="94"/>
  <c r="BF89" i="94"/>
  <c r="BF165" i="94"/>
  <c r="BF90" i="94"/>
  <c r="BF166" i="94"/>
  <c r="BF242" i="94"/>
  <c r="BF243" i="94"/>
  <c r="BF167" i="94"/>
  <c r="BF91" i="94"/>
  <c r="BF169" i="94"/>
  <c r="BF168" i="94"/>
  <c r="BF244" i="94"/>
  <c r="BF92" i="94"/>
  <c r="BF170" i="94"/>
  <c r="BF93" i="94"/>
  <c r="BF245" i="94"/>
  <c r="BF246" i="94"/>
  <c r="BF247" i="94"/>
  <c r="BF94" i="94"/>
  <c r="BF171" i="94"/>
  <c r="BF172" i="94"/>
  <c r="BF96" i="94"/>
  <c r="BF248" i="94"/>
  <c r="BF95" i="94"/>
  <c r="BF249" i="94"/>
  <c r="BF97" i="94"/>
  <c r="BF173" i="94"/>
  <c r="BF250" i="94"/>
  <c r="BF174" i="94"/>
  <c r="BF98" i="94"/>
  <c r="BF99" i="94"/>
  <c r="BF251" i="94"/>
  <c r="BF175" i="94"/>
  <c r="BF100" i="94"/>
  <c r="BF252" i="94"/>
  <c r="BF176" i="94"/>
  <c r="BF101" i="94"/>
  <c r="BF253" i="94"/>
  <c r="BF177" i="94"/>
  <c r="BF178" i="94"/>
  <c r="BF254" i="94"/>
  <c r="BF102" i="94"/>
  <c r="BF179" i="94"/>
  <c r="BF255" i="94"/>
  <c r="BF103" i="94"/>
  <c r="BF104" i="94"/>
  <c r="BF256" i="94"/>
  <c r="BF180" i="94"/>
  <c r="BF105" i="94"/>
  <c r="BF181" i="94"/>
  <c r="BF257" i="94"/>
  <c r="BF258" i="94"/>
  <c r="BF182" i="94"/>
  <c r="BF106" i="94"/>
  <c r="BF259" i="94"/>
  <c r="BF183" i="94"/>
  <c r="BF107" i="94"/>
  <c r="BF108" i="94"/>
  <c r="BF184" i="94"/>
  <c r="BF260" i="94"/>
  <c r="BF185" i="94"/>
  <c r="BF261" i="94"/>
  <c r="BF109" i="94"/>
  <c r="BF262" i="94"/>
  <c r="BF186" i="94"/>
  <c r="BF110" i="94"/>
  <c r="BF187" i="94"/>
  <c r="BF111" i="94"/>
  <c r="BF263" i="94"/>
  <c r="BF112" i="94"/>
  <c r="BF188" i="94"/>
  <c r="BF264" i="94"/>
  <c r="BF265" i="94"/>
  <c r="BF113" i="94"/>
  <c r="BF189" i="94"/>
  <c r="BF266" i="94"/>
  <c r="BF190" i="94"/>
  <c r="BF114" i="94"/>
  <c r="BF267" i="94"/>
  <c r="BF115" i="94"/>
  <c r="BF191" i="94"/>
  <c r="BF192" i="94"/>
  <c r="BF116" i="94"/>
  <c r="BF268" i="94"/>
  <c r="BF269" i="94"/>
  <c r="BF193" i="94"/>
  <c r="BF117" i="94"/>
  <c r="BF194" i="94"/>
  <c r="BF118" i="94"/>
  <c r="BF270" i="94"/>
  <c r="BF271" i="94"/>
  <c r="BF119" i="94"/>
  <c r="BF195" i="94"/>
  <c r="BF272" i="94"/>
  <c r="BF196" i="94"/>
  <c r="BF120" i="94"/>
  <c r="BF121" i="94"/>
  <c r="BF197" i="94"/>
  <c r="BF273" i="94"/>
  <c r="BF274" i="94"/>
  <c r="BF198" i="94"/>
  <c r="BF122" i="94"/>
  <c r="BF123" i="94"/>
  <c r="BF199" i="94"/>
  <c r="BF275" i="94"/>
  <c r="BF124" i="94"/>
  <c r="BF276" i="94"/>
  <c r="BF200" i="94"/>
  <c r="BF277" i="94"/>
  <c r="BF201" i="94"/>
  <c r="BF125" i="94"/>
  <c r="BF278" i="94"/>
  <c r="BF202" i="94"/>
  <c r="BF126" i="94"/>
  <c r="BF127" i="94"/>
  <c r="BF203" i="94"/>
  <c r="BF279" i="94"/>
  <c r="BF204" i="94"/>
  <c r="BF128" i="94"/>
  <c r="BF280" i="94"/>
  <c r="BF281" i="94"/>
  <c r="BF205" i="94"/>
  <c r="BF129" i="94"/>
  <c r="BF282" i="94"/>
  <c r="BF206" i="94"/>
  <c r="BF130" i="94"/>
  <c r="BF131" i="94"/>
  <c r="BF283" i="94"/>
  <c r="BF207" i="94"/>
  <c r="BF132" i="94"/>
  <c r="BF284" i="94"/>
  <c r="BF208" i="94"/>
  <c r="BF285" i="94"/>
  <c r="BF209" i="94"/>
  <c r="BF133" i="94"/>
  <c r="BF210" i="94"/>
  <c r="BF134" i="94"/>
  <c r="BF286" i="94"/>
  <c r="BF287" i="94"/>
  <c r="BF135" i="94"/>
  <c r="BF211" i="94"/>
  <c r="BF136" i="94"/>
  <c r="BF212" i="94"/>
  <c r="BF288" i="94"/>
  <c r="AQ138" i="94"/>
  <c r="AU138" i="94"/>
  <c r="AY138" i="94"/>
  <c r="BC138" i="94"/>
  <c r="AS138" i="94"/>
  <c r="AX138" i="94"/>
  <c r="BD138" i="94"/>
  <c r="AT138" i="94"/>
  <c r="BA138" i="94"/>
  <c r="AO138" i="94"/>
  <c r="AV138" i="94"/>
  <c r="BB138" i="94"/>
  <c r="AW138" i="94"/>
  <c r="AZ138" i="94"/>
  <c r="AP138" i="94"/>
  <c r="BE138" i="94"/>
  <c r="AR138" i="94"/>
  <c r="BF138" i="94"/>
  <c r="BF137" i="94"/>
  <c r="BF213" i="94"/>
  <c r="AR290" i="94"/>
  <c r="AV290" i="94"/>
  <c r="AZ290" i="94"/>
  <c r="BD290" i="94"/>
  <c r="AO290" i="94"/>
  <c r="AT290" i="94"/>
  <c r="AY290" i="94"/>
  <c r="BE290" i="94"/>
  <c r="AP290" i="94"/>
  <c r="AU290" i="94"/>
  <c r="BA290" i="94"/>
  <c r="BF290" i="94"/>
  <c r="AQ290" i="94"/>
  <c r="AW290" i="94"/>
  <c r="BB290" i="94"/>
  <c r="AS290" i="94"/>
  <c r="AX290" i="94"/>
  <c r="BC290" i="94"/>
  <c r="AR64" i="94"/>
  <c r="AV64" i="94"/>
  <c r="AZ64" i="94"/>
  <c r="BD64" i="94"/>
  <c r="AQ64" i="94"/>
  <c r="AW64" i="94"/>
  <c r="BB64" i="94"/>
  <c r="AT64" i="94"/>
  <c r="BA64" i="94"/>
  <c r="AP64" i="94"/>
  <c r="AY64" i="94"/>
  <c r="AS64" i="94"/>
  <c r="BE64" i="94"/>
  <c r="AU64" i="94"/>
  <c r="BF64" i="94"/>
  <c r="AX64" i="94"/>
  <c r="BC64" i="94"/>
  <c r="AO64" i="94"/>
  <c r="AQ214" i="94"/>
  <c r="AU214" i="94"/>
  <c r="AY214" i="94"/>
  <c r="BC214" i="94"/>
  <c r="AS214" i="94"/>
  <c r="AX214" i="94"/>
  <c r="BD214" i="94"/>
  <c r="AO214" i="94"/>
  <c r="AT214" i="94"/>
  <c r="AZ214" i="94"/>
  <c r="BE214" i="94"/>
  <c r="AV214" i="94"/>
  <c r="BF214" i="94"/>
  <c r="AW214" i="94"/>
  <c r="AP214" i="94"/>
  <c r="BA214" i="94"/>
  <c r="AR214" i="94"/>
  <c r="BB214" i="94"/>
  <c r="BF289" i="94"/>
  <c r="AQ213" i="95"/>
  <c r="AU213" i="95"/>
  <c r="AY213" i="95"/>
  <c r="BC213" i="95"/>
  <c r="AR213" i="95"/>
  <c r="AV213" i="95"/>
  <c r="AZ213" i="95"/>
  <c r="BD213" i="95"/>
  <c r="AS213" i="95"/>
  <c r="BA213" i="95"/>
  <c r="AW213" i="95"/>
  <c r="AT213" i="95"/>
  <c r="BB213" i="95"/>
  <c r="AO213" i="95"/>
  <c r="BE213" i="95"/>
  <c r="AX213" i="95"/>
  <c r="AP213" i="95"/>
  <c r="BE212" i="95"/>
  <c r="BE87" i="95"/>
  <c r="BE239" i="95"/>
  <c r="BE163" i="95"/>
  <c r="BE240" i="95"/>
  <c r="BE88" i="95"/>
  <c r="BE164" i="95"/>
  <c r="BE241" i="95"/>
  <c r="BE165" i="95"/>
  <c r="BE89" i="95"/>
  <c r="BE166" i="95"/>
  <c r="BE242" i="95"/>
  <c r="BE90" i="95"/>
  <c r="BE243" i="95"/>
  <c r="BE167" i="95"/>
  <c r="BE91" i="95"/>
  <c r="BE168" i="95"/>
  <c r="BE92" i="95"/>
  <c r="BE244" i="95"/>
  <c r="BE169" i="95"/>
  <c r="BE93" i="95"/>
  <c r="BE245" i="95"/>
  <c r="BE170" i="95"/>
  <c r="BE94" i="95"/>
  <c r="BE246" i="95"/>
  <c r="BE171" i="95"/>
  <c r="BE247" i="95"/>
  <c r="BE95" i="95"/>
  <c r="BE172" i="95"/>
  <c r="BE248" i="95"/>
  <c r="BE96" i="95"/>
  <c r="BE249" i="95"/>
  <c r="BE97" i="95"/>
  <c r="BE173" i="95"/>
  <c r="BE250" i="95"/>
  <c r="BE174" i="95"/>
  <c r="BE98" i="95"/>
  <c r="BE251" i="95"/>
  <c r="BE99" i="95"/>
  <c r="BE175" i="95"/>
  <c r="BE252" i="95"/>
  <c r="BE176" i="95"/>
  <c r="BE100" i="95"/>
  <c r="BE177" i="95"/>
  <c r="BE101" i="95"/>
  <c r="BE253" i="95"/>
  <c r="BE254" i="95"/>
  <c r="BE178" i="95"/>
  <c r="BE102" i="95"/>
  <c r="BE103" i="95"/>
  <c r="BE255" i="95"/>
  <c r="BE179" i="95"/>
  <c r="BE256" i="95"/>
  <c r="BE104" i="95"/>
  <c r="BE180" i="95"/>
  <c r="BE105" i="95"/>
  <c r="BE181" i="95"/>
  <c r="BE257" i="95"/>
  <c r="BE258" i="95"/>
  <c r="BE182" i="95"/>
  <c r="BE106" i="95"/>
  <c r="BE259" i="95"/>
  <c r="BE183" i="95"/>
  <c r="BE107" i="95"/>
  <c r="BE184" i="95"/>
  <c r="BE260" i="95"/>
  <c r="BE108" i="95"/>
  <c r="BE261" i="95"/>
  <c r="BE185" i="95"/>
  <c r="BE109" i="95"/>
  <c r="BE186" i="95"/>
  <c r="BE110" i="95"/>
  <c r="BE262" i="95"/>
  <c r="BE187" i="95"/>
  <c r="BE111" i="95"/>
  <c r="BE263" i="95"/>
  <c r="BE112" i="95"/>
  <c r="BE264" i="95"/>
  <c r="BE188" i="95"/>
  <c r="BE265" i="95"/>
  <c r="BE189" i="95"/>
  <c r="BE113" i="95"/>
  <c r="BE190" i="95"/>
  <c r="BE114" i="95"/>
  <c r="BE266" i="95"/>
  <c r="BE191" i="95"/>
  <c r="BE115" i="95"/>
  <c r="BE267" i="95"/>
  <c r="BE268" i="95"/>
  <c r="BE192" i="95"/>
  <c r="BE116" i="95"/>
  <c r="BE117" i="95"/>
  <c r="BE269" i="95"/>
  <c r="BE193" i="95"/>
  <c r="BE194" i="95"/>
  <c r="BE270" i="95"/>
  <c r="BE118" i="95"/>
  <c r="BE119" i="95"/>
  <c r="BE195" i="95"/>
  <c r="BE271" i="95"/>
  <c r="BE196" i="95"/>
  <c r="BE120" i="95"/>
  <c r="BE272" i="95"/>
  <c r="BE273" i="95"/>
  <c r="BE121" i="95"/>
  <c r="BE197" i="95"/>
  <c r="BE198" i="95"/>
  <c r="BE122" i="95"/>
  <c r="BE274" i="95"/>
  <c r="BE123" i="95"/>
  <c r="BE199" i="95"/>
  <c r="BE275" i="95"/>
  <c r="BE124" i="95"/>
  <c r="BE276" i="95"/>
  <c r="BE200" i="95"/>
  <c r="BE125" i="95"/>
  <c r="BE277" i="95"/>
  <c r="BE201" i="95"/>
  <c r="BE202" i="95"/>
  <c r="BE126" i="95"/>
  <c r="BE278" i="95"/>
  <c r="BE127" i="95"/>
  <c r="BE279" i="95"/>
  <c r="BE203" i="95"/>
  <c r="BE280" i="95"/>
  <c r="BE204" i="95"/>
  <c r="BE128" i="95"/>
  <c r="BE129" i="95"/>
  <c r="BE281" i="95"/>
  <c r="BE205" i="95"/>
  <c r="BE282" i="95"/>
  <c r="BE206" i="95"/>
  <c r="BE130" i="95"/>
  <c r="BE207" i="95"/>
  <c r="BE283" i="95"/>
  <c r="BE131" i="95"/>
  <c r="BE208" i="95"/>
  <c r="BE132" i="95"/>
  <c r="BE284" i="95"/>
  <c r="BE209" i="95"/>
  <c r="BE133" i="95"/>
  <c r="BE285" i="95"/>
  <c r="BE210" i="95"/>
  <c r="BE286" i="95"/>
  <c r="BE134" i="95"/>
  <c r="BE135" i="95"/>
  <c r="BE211" i="95"/>
  <c r="BE287" i="95"/>
  <c r="AP137" i="95"/>
  <c r="AT137" i="95"/>
  <c r="AX137" i="95"/>
  <c r="BB137" i="95"/>
  <c r="AQ137" i="95"/>
  <c r="AU137" i="95"/>
  <c r="AY137" i="95"/>
  <c r="BC137" i="95"/>
  <c r="AR137" i="95"/>
  <c r="AZ137" i="95"/>
  <c r="AS137" i="95"/>
  <c r="BA137" i="95"/>
  <c r="AV137" i="95"/>
  <c r="AO137" i="95"/>
  <c r="BE137" i="95"/>
  <c r="AW137" i="95"/>
  <c r="BD137" i="95"/>
  <c r="AP289" i="95"/>
  <c r="AT289" i="95"/>
  <c r="AX289" i="95"/>
  <c r="BB289" i="95"/>
  <c r="AV289" i="95"/>
  <c r="BD289" i="95"/>
  <c r="AQ289" i="95"/>
  <c r="AU289" i="95"/>
  <c r="AY289" i="95"/>
  <c r="BC289" i="95"/>
  <c r="AR289" i="95"/>
  <c r="AZ289" i="95"/>
  <c r="AS289" i="95"/>
  <c r="BA289" i="95"/>
  <c r="AO289" i="95"/>
  <c r="AW289" i="95"/>
  <c r="BE289" i="95"/>
  <c r="AO63" i="95"/>
  <c r="AS63" i="95"/>
  <c r="AW63" i="95"/>
  <c r="BA63" i="95"/>
  <c r="BE63" i="95"/>
  <c r="AR63" i="95"/>
  <c r="AV63" i="95"/>
  <c r="AZ63" i="95"/>
  <c r="BD63" i="95"/>
  <c r="AP63" i="95"/>
  <c r="AX63" i="95"/>
  <c r="AQ63" i="95"/>
  <c r="AY63" i="95"/>
  <c r="BB63" i="95"/>
  <c r="BC63" i="95"/>
  <c r="AT63" i="95"/>
  <c r="AU63" i="95"/>
  <c r="BE288" i="95"/>
  <c r="BE136" i="95"/>
  <c r="BG936" i="94"/>
  <c r="BG933" i="94"/>
  <c r="BG932" i="94"/>
  <c r="BG907" i="94"/>
  <c r="BG908" i="94"/>
  <c r="BG883" i="94"/>
  <c r="BG911" i="94"/>
  <c r="BG858" i="94"/>
  <c r="BF860" i="94"/>
  <c r="BG886" i="94"/>
  <c r="BG882" i="94"/>
  <c r="BG857" i="94"/>
  <c r="BG861" i="94"/>
  <c r="BG833" i="94"/>
  <c r="BG807" i="94"/>
  <c r="BG832" i="94"/>
  <c r="BG836" i="94"/>
  <c r="BG808" i="94"/>
  <c r="BF810" i="94"/>
  <c r="BF835" i="94"/>
  <c r="BG782" i="94"/>
  <c r="BG811" i="94"/>
  <c r="BG758" i="94"/>
  <c r="BF760" i="94"/>
  <c r="BG783" i="94"/>
  <c r="BG786" i="94"/>
  <c r="BG757" i="94"/>
  <c r="BF785" i="94"/>
  <c r="BG761" i="94"/>
  <c r="BF735" i="94"/>
  <c r="BG733" i="94"/>
  <c r="BG736" i="94"/>
  <c r="BG732" i="94"/>
  <c r="BF932" i="95"/>
  <c r="BF936" i="95"/>
  <c r="BF933" i="95"/>
  <c r="BF908" i="95"/>
  <c r="BF886" i="95"/>
  <c r="BF882" i="95"/>
  <c r="BF907" i="95"/>
  <c r="BF883" i="95"/>
  <c r="BF858" i="95"/>
  <c r="BE860" i="95"/>
  <c r="BF911" i="95"/>
  <c r="BF833" i="95"/>
  <c r="BF861" i="95"/>
  <c r="BF836" i="95"/>
  <c r="BF857" i="95"/>
  <c r="BF832" i="95"/>
  <c r="BE835" i="95"/>
  <c r="BF807" i="95"/>
  <c r="BF811" i="95"/>
  <c r="BF808" i="95"/>
  <c r="BF783" i="95"/>
  <c r="BF786" i="95"/>
  <c r="BF758" i="95"/>
  <c r="BE760" i="95"/>
  <c r="BE810" i="95"/>
  <c r="BF782" i="95"/>
  <c r="BE785" i="95"/>
  <c r="BF757" i="95"/>
  <c r="BF761" i="95"/>
  <c r="BF736" i="95"/>
  <c r="BE735" i="95"/>
  <c r="BF732" i="95"/>
  <c r="BF733" i="95"/>
  <c r="BF966" i="94"/>
  <c r="BE966" i="95"/>
  <c r="BE963" i="95"/>
  <c r="BF962" i="94"/>
  <c r="BF963" i="94"/>
  <c r="BE962" i="95"/>
  <c r="BG707" i="94"/>
  <c r="BF710" i="94"/>
  <c r="BG711" i="94"/>
  <c r="BG708" i="94"/>
  <c r="BF711" i="95"/>
  <c r="BF707" i="95"/>
  <c r="BE710" i="95"/>
  <c r="BF708" i="95"/>
  <c r="AW517" i="94"/>
  <c r="Q517" i="94"/>
  <c r="BC672" i="95"/>
  <c r="AO517" i="94"/>
  <c r="I517" i="94"/>
  <c r="AG517" i="94"/>
  <c r="Y517" i="94"/>
  <c r="AV517" i="94"/>
  <c r="AF517" i="94"/>
  <c r="X517" i="94"/>
  <c r="H517" i="94"/>
  <c r="BA517" i="94"/>
  <c r="AS517" i="94"/>
  <c r="AK517" i="94"/>
  <c r="AC517" i="94"/>
  <c r="U517" i="94"/>
  <c r="M517" i="94"/>
  <c r="AN517" i="94"/>
  <c r="P517" i="94"/>
  <c r="AZ517" i="94"/>
  <c r="AR517" i="94"/>
  <c r="AJ517" i="94"/>
  <c r="AB517" i="94"/>
  <c r="T517" i="94"/>
  <c r="L517" i="94"/>
  <c r="BB517" i="94"/>
  <c r="AX517" i="94"/>
  <c r="AT517" i="94"/>
  <c r="AP517" i="94"/>
  <c r="AL517" i="94"/>
  <c r="AH517" i="94"/>
  <c r="AD517" i="94"/>
  <c r="Z517" i="94"/>
  <c r="V517" i="94"/>
  <c r="R517" i="94"/>
  <c r="N517" i="94"/>
  <c r="J517" i="94"/>
  <c r="AY517" i="94"/>
  <c r="AU517" i="94"/>
  <c r="AQ517" i="94"/>
  <c r="AM517" i="94"/>
  <c r="AI517" i="94"/>
  <c r="AE517" i="94"/>
  <c r="AA517" i="94"/>
  <c r="W517" i="94"/>
  <c r="S517" i="94"/>
  <c r="O517" i="94"/>
  <c r="K517" i="94"/>
  <c r="G517" i="94"/>
  <c r="G516" i="95"/>
  <c r="AT516" i="95"/>
  <c r="H516" i="95"/>
  <c r="AW516" i="95"/>
  <c r="AZ516" i="95"/>
  <c r="AF516" i="95"/>
  <c r="AM516" i="95"/>
  <c r="AD516" i="95"/>
  <c r="AG516" i="95"/>
  <c r="BD366" i="95"/>
  <c r="W516" i="95"/>
  <c r="N516" i="95"/>
  <c r="Q516" i="95"/>
  <c r="AN516" i="95"/>
  <c r="S516" i="95"/>
  <c r="AP516" i="95"/>
  <c r="J516" i="95"/>
  <c r="AC516" i="95"/>
  <c r="P516" i="95"/>
  <c r="AQ516" i="95"/>
  <c r="AA516" i="95"/>
  <c r="K516" i="95"/>
  <c r="AX516" i="95"/>
  <c r="AH516" i="95"/>
  <c r="R516" i="95"/>
  <c r="AJ516" i="95"/>
  <c r="BA516" i="95"/>
  <c r="AK516" i="95"/>
  <c r="U516" i="95"/>
  <c r="AY516" i="95"/>
  <c r="AI516" i="95"/>
  <c r="AR516" i="95"/>
  <c r="Z516" i="95"/>
  <c r="T516" i="95"/>
  <c r="AS516" i="95"/>
  <c r="M516" i="95"/>
  <c r="AB516" i="95"/>
  <c r="AU516" i="95"/>
  <c r="AE516" i="95"/>
  <c r="O516" i="95"/>
  <c r="X516" i="95"/>
  <c r="AL516" i="95"/>
  <c r="V516" i="95"/>
  <c r="AV516" i="95"/>
  <c r="L516" i="95"/>
  <c r="AO516" i="95"/>
  <c r="Y516" i="95"/>
  <c r="I516" i="95"/>
  <c r="B518" i="94"/>
  <c r="BD518" i="94" s="1"/>
  <c r="F56" i="90"/>
  <c r="B517" i="95"/>
  <c r="BC517" i="95" s="1"/>
  <c r="J55" i="90"/>
  <c r="AN289" i="95"/>
  <c r="X289" i="95"/>
  <c r="H289" i="95"/>
  <c r="AH289" i="95"/>
  <c r="M289" i="95"/>
  <c r="AK289" i="95"/>
  <c r="I289" i="95"/>
  <c r="AA289" i="95"/>
  <c r="AL289" i="95"/>
  <c r="AG289" i="95"/>
  <c r="Q289" i="95"/>
  <c r="P289" i="95"/>
  <c r="N289" i="95"/>
  <c r="J289" i="95"/>
  <c r="AJ289" i="95"/>
  <c r="T289" i="95"/>
  <c r="AC289" i="95"/>
  <c r="G289" i="95"/>
  <c r="AD289" i="95"/>
  <c r="U289" i="95"/>
  <c r="Z289" i="95"/>
  <c r="Y289" i="95"/>
  <c r="S289" i="95"/>
  <c r="AF289" i="95"/>
  <c r="W289" i="95"/>
  <c r="V289" i="95"/>
  <c r="K289" i="95"/>
  <c r="R289" i="95"/>
  <c r="AB289" i="95"/>
  <c r="L289" i="95"/>
  <c r="O289" i="95"/>
  <c r="AM289" i="95"/>
  <c r="AI289" i="95"/>
  <c r="AE289" i="95"/>
  <c r="I593" i="95"/>
  <c r="M593" i="95"/>
  <c r="Q593" i="95"/>
  <c r="U593" i="95"/>
  <c r="Y593" i="95"/>
  <c r="AC593" i="95"/>
  <c r="AG593" i="95"/>
  <c r="AK593" i="95"/>
  <c r="AO593" i="95"/>
  <c r="AS593" i="95"/>
  <c r="AW593" i="95"/>
  <c r="BA593" i="95"/>
  <c r="K593" i="95"/>
  <c r="S593" i="95"/>
  <c r="AA593" i="95"/>
  <c r="AM593" i="95"/>
  <c r="AU593" i="95"/>
  <c r="J593" i="95"/>
  <c r="N593" i="95"/>
  <c r="R593" i="95"/>
  <c r="V593" i="95"/>
  <c r="Z593" i="95"/>
  <c r="AD593" i="95"/>
  <c r="AH593" i="95"/>
  <c r="AL593" i="95"/>
  <c r="AP593" i="95"/>
  <c r="AT593" i="95"/>
  <c r="AX593" i="95"/>
  <c r="G593" i="95"/>
  <c r="O593" i="95"/>
  <c r="W593" i="95"/>
  <c r="AE593" i="95"/>
  <c r="AI593" i="95"/>
  <c r="AQ593" i="95"/>
  <c r="AY593" i="95"/>
  <c r="H593" i="95"/>
  <c r="X593" i="95"/>
  <c r="AN593" i="95"/>
  <c r="AJ593" i="95"/>
  <c r="L593" i="95"/>
  <c r="AB593" i="95"/>
  <c r="AR593" i="95"/>
  <c r="P593" i="95"/>
  <c r="AF593" i="95"/>
  <c r="AV593" i="95"/>
  <c r="T593" i="95"/>
  <c r="AZ593" i="95"/>
  <c r="BB593" i="95"/>
  <c r="D594" i="95"/>
  <c r="B594" i="95" s="1"/>
  <c r="BD594" i="95" s="1"/>
  <c r="AA213" i="95"/>
  <c r="K213" i="95"/>
  <c r="U213" i="95"/>
  <c r="Y213" i="95"/>
  <c r="H213" i="95"/>
  <c r="Q213" i="95"/>
  <c r="M213" i="95"/>
  <c r="V213" i="95"/>
  <c r="AI213" i="95"/>
  <c r="AJ213" i="95"/>
  <c r="AL213" i="95"/>
  <c r="AM213" i="95"/>
  <c r="W213" i="95"/>
  <c r="G213" i="95"/>
  <c r="AK213" i="95"/>
  <c r="P213" i="95"/>
  <c r="T213" i="95"/>
  <c r="AN213" i="95"/>
  <c r="L213" i="95"/>
  <c r="S213" i="95"/>
  <c r="AF213" i="95"/>
  <c r="J213" i="95"/>
  <c r="N213" i="95"/>
  <c r="AC213" i="95"/>
  <c r="AH213" i="95"/>
  <c r="Z213" i="95"/>
  <c r="R213" i="95"/>
  <c r="AG213" i="95"/>
  <c r="AE213" i="95"/>
  <c r="AB213" i="95"/>
  <c r="O213" i="95"/>
  <c r="AD213" i="95"/>
  <c r="X213" i="95"/>
  <c r="I213" i="95"/>
  <c r="AR672" i="95"/>
  <c r="AB672" i="95"/>
  <c r="L672" i="95"/>
  <c r="AP672" i="95"/>
  <c r="U672" i="95"/>
  <c r="AM672" i="95"/>
  <c r="K672" i="95"/>
  <c r="AD672" i="95"/>
  <c r="AX672" i="95"/>
  <c r="AW672" i="95"/>
  <c r="N672" i="95"/>
  <c r="AC672" i="95"/>
  <c r="AJ672" i="95"/>
  <c r="AE672" i="95"/>
  <c r="Y672" i="95"/>
  <c r="Q672" i="95"/>
  <c r="M672" i="95"/>
  <c r="AN672" i="95"/>
  <c r="X672" i="95"/>
  <c r="H672" i="95"/>
  <c r="AK672" i="95"/>
  <c r="O672" i="95"/>
  <c r="AG672" i="95"/>
  <c r="AY672" i="95"/>
  <c r="W672" i="95"/>
  <c r="AI672" i="95"/>
  <c r="AH672" i="95"/>
  <c r="AO672" i="95"/>
  <c r="AZ672" i="95"/>
  <c r="T672" i="95"/>
  <c r="BA672" i="95"/>
  <c r="J672" i="95"/>
  <c r="AS672" i="95"/>
  <c r="V672" i="95"/>
  <c r="S672" i="95"/>
  <c r="AV672" i="95"/>
  <c r="Z672" i="95"/>
  <c r="I672" i="95"/>
  <c r="AA672" i="95"/>
  <c r="AF672" i="95"/>
  <c r="AT672" i="95"/>
  <c r="G672" i="95"/>
  <c r="P672" i="95"/>
  <c r="R672" i="95"/>
  <c r="AQ672" i="95"/>
  <c r="AU672" i="95"/>
  <c r="AL672" i="95"/>
  <c r="BB672" i="95"/>
  <c r="D443" i="95"/>
  <c r="B443" i="95" s="1"/>
  <c r="BD443" i="95" s="1"/>
  <c r="AE63" i="95"/>
  <c r="O63" i="95"/>
  <c r="U63" i="95"/>
  <c r="AL63" i="95"/>
  <c r="Y63" i="95"/>
  <c r="D214" i="95"/>
  <c r="AN63" i="95"/>
  <c r="R63" i="95"/>
  <c r="AG63" i="95"/>
  <c r="D367" i="95"/>
  <c r="AA63" i="95"/>
  <c r="K63" i="95"/>
  <c r="AK63" i="95"/>
  <c r="P63" i="95"/>
  <c r="AB63" i="95"/>
  <c r="T63" i="95"/>
  <c r="D138" i="95"/>
  <c r="AH63" i="95"/>
  <c r="M63" i="95"/>
  <c r="V63" i="95"/>
  <c r="D290" i="95"/>
  <c r="AI63" i="95"/>
  <c r="AD63" i="95"/>
  <c r="X63" i="95"/>
  <c r="G63" i="95"/>
  <c r="D64" i="95"/>
  <c r="W63" i="95"/>
  <c r="AF63" i="95"/>
  <c r="Q63" i="95"/>
  <c r="N63" i="95"/>
  <c r="AC63" i="95"/>
  <c r="L63" i="95"/>
  <c r="S63" i="95"/>
  <c r="Z63" i="95"/>
  <c r="I63" i="95"/>
  <c r="AM63" i="95"/>
  <c r="J63" i="95"/>
  <c r="H63" i="95"/>
  <c r="D673" i="95"/>
  <c r="B673" i="95" s="1"/>
  <c r="AJ63" i="95"/>
  <c r="AJ137" i="95"/>
  <c r="T137" i="95"/>
  <c r="AE137" i="95"/>
  <c r="J137" i="95"/>
  <c r="AA137" i="95"/>
  <c r="Y137" i="95"/>
  <c r="Q137" i="95"/>
  <c r="AI137" i="95"/>
  <c r="G137" i="95"/>
  <c r="V137" i="95"/>
  <c r="AF137" i="95"/>
  <c r="P137" i="95"/>
  <c r="Z137" i="95"/>
  <c r="S137" i="95"/>
  <c r="R137" i="95"/>
  <c r="AL137" i="95"/>
  <c r="I137" i="95"/>
  <c r="AC137" i="95"/>
  <c r="AB137" i="95"/>
  <c r="L137" i="95"/>
  <c r="U137" i="95"/>
  <c r="M137" i="95"/>
  <c r="AM137" i="95"/>
  <c r="K137" i="95"/>
  <c r="AD137" i="95"/>
  <c r="AN137" i="95"/>
  <c r="O137" i="95"/>
  <c r="X137" i="95"/>
  <c r="AH137" i="95"/>
  <c r="W137" i="95"/>
  <c r="H137" i="95"/>
  <c r="D518" i="95"/>
  <c r="AG137" i="95"/>
  <c r="N137" i="95"/>
  <c r="AK137" i="95"/>
  <c r="J442" i="95"/>
  <c r="N442" i="95"/>
  <c r="R442" i="95"/>
  <c r="V442" i="95"/>
  <c r="Z442" i="95"/>
  <c r="AD442" i="95"/>
  <c r="AH442" i="95"/>
  <c r="AL442" i="95"/>
  <c r="AP442" i="95"/>
  <c r="AT442" i="95"/>
  <c r="AX442" i="95"/>
  <c r="I442" i="95"/>
  <c r="T442" i="95"/>
  <c r="AB442" i="95"/>
  <c r="AN442" i="95"/>
  <c r="AV442" i="95"/>
  <c r="G442" i="95"/>
  <c r="K442" i="95"/>
  <c r="O442" i="95"/>
  <c r="S442" i="95"/>
  <c r="W442" i="95"/>
  <c r="AA442" i="95"/>
  <c r="AE442" i="95"/>
  <c r="AI442" i="95"/>
  <c r="AM442" i="95"/>
  <c r="AQ442" i="95"/>
  <c r="AU442" i="95"/>
  <c r="AY442" i="95"/>
  <c r="L442" i="95"/>
  <c r="P442" i="95"/>
  <c r="X442" i="95"/>
  <c r="AF442" i="95"/>
  <c r="AJ442" i="95"/>
  <c r="AR442" i="95"/>
  <c r="AZ442" i="95"/>
  <c r="H442" i="95"/>
  <c r="Y442" i="95"/>
  <c r="AO442" i="95"/>
  <c r="Q442" i="95"/>
  <c r="BA442" i="95"/>
  <c r="M442" i="95"/>
  <c r="AC442" i="95"/>
  <c r="AS442" i="95"/>
  <c r="AG442" i="95"/>
  <c r="AW442" i="95"/>
  <c r="AK442" i="95"/>
  <c r="U442" i="95"/>
  <c r="BB442" i="95"/>
  <c r="J366" i="95"/>
  <c r="N366" i="95"/>
  <c r="R366" i="95"/>
  <c r="V366" i="95"/>
  <c r="Z366" i="95"/>
  <c r="AD366" i="95"/>
  <c r="AH366" i="95"/>
  <c r="AL366" i="95"/>
  <c r="AP366" i="95"/>
  <c r="AT366" i="95"/>
  <c r="AX366" i="95"/>
  <c r="BB366" i="95"/>
  <c r="L366" i="95"/>
  <c r="T366" i="95"/>
  <c r="AF366" i="95"/>
  <c r="AN366" i="95"/>
  <c r="AV366" i="95"/>
  <c r="G366" i="95"/>
  <c r="K366" i="95"/>
  <c r="O366" i="95"/>
  <c r="S366" i="95"/>
  <c r="W366" i="95"/>
  <c r="AA366" i="95"/>
  <c r="AE366" i="95"/>
  <c r="AI366" i="95"/>
  <c r="AM366" i="95"/>
  <c r="AQ366" i="95"/>
  <c r="AU366" i="95"/>
  <c r="AY366" i="95"/>
  <c r="H366" i="95"/>
  <c r="P366" i="95"/>
  <c r="X366" i="95"/>
  <c r="AB366" i="95"/>
  <c r="AJ366" i="95"/>
  <c r="AR366" i="95"/>
  <c r="AZ366" i="95"/>
  <c r="I366" i="95"/>
  <c r="Y366" i="95"/>
  <c r="AO366" i="95"/>
  <c r="U366" i="95"/>
  <c r="M366" i="95"/>
  <c r="AC366" i="95"/>
  <c r="AS366" i="95"/>
  <c r="Q366" i="95"/>
  <c r="AG366" i="95"/>
  <c r="AW366" i="95"/>
  <c r="AK366" i="95"/>
  <c r="BA366" i="95"/>
  <c r="BC366" i="95"/>
  <c r="J517" i="95"/>
  <c r="BE353" i="95"/>
  <c r="BE337" i="95"/>
  <c r="BE321" i="95"/>
  <c r="BE347" i="95"/>
  <c r="BE326" i="95"/>
  <c r="BE343" i="95"/>
  <c r="BE355" i="95"/>
  <c r="BE327" i="95"/>
  <c r="BE316" i="95"/>
  <c r="BE7" i="95"/>
  <c r="BE363" i="95"/>
  <c r="BE346" i="95"/>
  <c r="BE330" i="95"/>
  <c r="BE349" i="95"/>
  <c r="BE333" i="95"/>
  <c r="BE317" i="95"/>
  <c r="BE342" i="95"/>
  <c r="BE320" i="95"/>
  <c r="BE335" i="95"/>
  <c r="BE348" i="95"/>
  <c r="BE319" i="95"/>
  <c r="BE362" i="95"/>
  <c r="BE339" i="95"/>
  <c r="BF9" i="95"/>
  <c r="BF213" i="95" s="1"/>
  <c r="BE323" i="95"/>
  <c r="BE357" i="95"/>
  <c r="BE341" i="95"/>
  <c r="BE325" i="95"/>
  <c r="BE331" i="95"/>
  <c r="BE350" i="95"/>
  <c r="BE322" i="95"/>
  <c r="BE324" i="95"/>
  <c r="BE338" i="95"/>
  <c r="BE364" i="95"/>
  <c r="BE360" i="95"/>
  <c r="BE344" i="95"/>
  <c r="BE345" i="95"/>
  <c r="BE329" i="95"/>
  <c r="BE358" i="95"/>
  <c r="BE336" i="95"/>
  <c r="BE356" i="95"/>
  <c r="BE328" i="95"/>
  <c r="BE340" i="95"/>
  <c r="BE354" i="95"/>
  <c r="BE359" i="95"/>
  <c r="BE365" i="95"/>
  <c r="BE361" i="95"/>
  <c r="BE332" i="95"/>
  <c r="BE351" i="95"/>
  <c r="BE352" i="95"/>
  <c r="BE334" i="95"/>
  <c r="BE318" i="95"/>
  <c r="BD508" i="95"/>
  <c r="BD492" i="95"/>
  <c r="BD476" i="95"/>
  <c r="BD514" i="95"/>
  <c r="BD501" i="95"/>
  <c r="BD485" i="95"/>
  <c r="BD469" i="95"/>
  <c r="BD511" i="95"/>
  <c r="BD495" i="95"/>
  <c r="BD479" i="95"/>
  <c r="BD498" i="95"/>
  <c r="BD482" i="95"/>
  <c r="BD442" i="95"/>
  <c r="BD509" i="95"/>
  <c r="BD496" i="95"/>
  <c r="BD473" i="95"/>
  <c r="BD499" i="95"/>
  <c r="BD502" i="95"/>
  <c r="BD470" i="95"/>
  <c r="BD504" i="95"/>
  <c r="BD488" i="95"/>
  <c r="BD472" i="95"/>
  <c r="BD510" i="95"/>
  <c r="BD497" i="95"/>
  <c r="BD481" i="95"/>
  <c r="BD507" i="95"/>
  <c r="BD491" i="95"/>
  <c r="BD475" i="95"/>
  <c r="BD494" i="95"/>
  <c r="BD478" i="95"/>
  <c r="BD505" i="95"/>
  <c r="BD489" i="95"/>
  <c r="BD483" i="95"/>
  <c r="BD513" i="95"/>
  <c r="BD500" i="95"/>
  <c r="BD484" i="95"/>
  <c r="BD468" i="95"/>
  <c r="BD506" i="95"/>
  <c r="BD493" i="95"/>
  <c r="BD477" i="95"/>
  <c r="BD503" i="95"/>
  <c r="BD487" i="95"/>
  <c r="BD471" i="95"/>
  <c r="BD490" i="95"/>
  <c r="BD474" i="95"/>
  <c r="BD672" i="95"/>
  <c r="BD512" i="95"/>
  <c r="BD480" i="95"/>
  <c r="BD515" i="95"/>
  <c r="BD486" i="95"/>
  <c r="G367" i="94"/>
  <c r="H367" i="94"/>
  <c r="I367" i="94"/>
  <c r="J367" i="94"/>
  <c r="K367" i="94"/>
  <c r="L367" i="94"/>
  <c r="M367" i="94"/>
  <c r="N367" i="94"/>
  <c r="O367" i="94"/>
  <c r="P367" i="94"/>
  <c r="Q367" i="94"/>
  <c r="R367" i="94"/>
  <c r="S367" i="94"/>
  <c r="T367" i="94"/>
  <c r="U367" i="94"/>
  <c r="V367" i="94"/>
  <c r="W367" i="94"/>
  <c r="X367" i="94"/>
  <c r="Y367" i="94"/>
  <c r="Z367" i="94"/>
  <c r="AA367" i="94"/>
  <c r="AB367" i="94"/>
  <c r="AC367" i="94"/>
  <c r="AD367" i="94"/>
  <c r="AE367" i="94"/>
  <c r="AF367" i="94"/>
  <c r="AG367" i="94"/>
  <c r="AH367" i="94"/>
  <c r="AI367" i="94"/>
  <c r="AJ367" i="94"/>
  <c r="AK367" i="94"/>
  <c r="AL367" i="94"/>
  <c r="AM367" i="94"/>
  <c r="AN367" i="94"/>
  <c r="AO367" i="94"/>
  <c r="AP367" i="94"/>
  <c r="AQ367" i="94"/>
  <c r="AR367" i="94"/>
  <c r="AS367" i="94"/>
  <c r="AT367" i="94"/>
  <c r="AU367" i="94"/>
  <c r="AV367" i="94"/>
  <c r="AW367" i="94"/>
  <c r="AX367" i="94"/>
  <c r="AY367" i="94"/>
  <c r="AZ367" i="94"/>
  <c r="BA367" i="94"/>
  <c r="BB367" i="94"/>
  <c r="BC367" i="94"/>
  <c r="BD367" i="94"/>
  <c r="G594" i="94"/>
  <c r="H594" i="94"/>
  <c r="I594" i="94"/>
  <c r="J594" i="94"/>
  <c r="K594" i="94"/>
  <c r="L594" i="94"/>
  <c r="M594" i="94"/>
  <c r="N594" i="94"/>
  <c r="O594" i="94"/>
  <c r="P594" i="94"/>
  <c r="Q594" i="94"/>
  <c r="R594" i="94"/>
  <c r="S594" i="94"/>
  <c r="T594" i="94"/>
  <c r="U594" i="94"/>
  <c r="V594" i="94"/>
  <c r="W594" i="94"/>
  <c r="X594" i="94"/>
  <c r="Y594" i="94"/>
  <c r="Z594" i="94"/>
  <c r="AA594" i="94"/>
  <c r="AB594" i="94"/>
  <c r="AC594" i="94"/>
  <c r="AD594" i="94"/>
  <c r="AE594" i="94"/>
  <c r="AF594" i="94"/>
  <c r="AG594" i="94"/>
  <c r="AH594" i="94"/>
  <c r="AI594" i="94"/>
  <c r="AJ594" i="94"/>
  <c r="AK594" i="94"/>
  <c r="AL594" i="94"/>
  <c r="AM594" i="94"/>
  <c r="AN594" i="94"/>
  <c r="AO594" i="94"/>
  <c r="AP594" i="94"/>
  <c r="AQ594" i="94"/>
  <c r="AR594" i="94"/>
  <c r="AS594" i="94"/>
  <c r="AT594" i="94"/>
  <c r="AU594" i="94"/>
  <c r="AV594" i="94"/>
  <c r="AW594" i="94"/>
  <c r="AX594" i="94"/>
  <c r="AY594" i="94"/>
  <c r="AZ594" i="94"/>
  <c r="BA594" i="94"/>
  <c r="BB594" i="94"/>
  <c r="BC594" i="94"/>
  <c r="BE514" i="94"/>
  <c r="BE510" i="94"/>
  <c r="BE506" i="94"/>
  <c r="BE502" i="94"/>
  <c r="BE515" i="94"/>
  <c r="BE511" i="94"/>
  <c r="BE507" i="94"/>
  <c r="BE503" i="94"/>
  <c r="BE498" i="94"/>
  <c r="BE494" i="94"/>
  <c r="BE490" i="94"/>
  <c r="BE486" i="94"/>
  <c r="BE482" i="94"/>
  <c r="BE478" i="94"/>
  <c r="BE474" i="94"/>
  <c r="BE470" i="94"/>
  <c r="BE443" i="94"/>
  <c r="BE513" i="94"/>
  <c r="BE509" i="94"/>
  <c r="BE505" i="94"/>
  <c r="BE501" i="94"/>
  <c r="BE497" i="94"/>
  <c r="BE493" i="94"/>
  <c r="BE489" i="94"/>
  <c r="BE485" i="94"/>
  <c r="BE481" i="94"/>
  <c r="BE477" i="94"/>
  <c r="BE473" i="94"/>
  <c r="BE469" i="94"/>
  <c r="BE500" i="94"/>
  <c r="BE496" i="94"/>
  <c r="BE492" i="94"/>
  <c r="BE488" i="94"/>
  <c r="BE484" i="94"/>
  <c r="BE480" i="94"/>
  <c r="BE476" i="94"/>
  <c r="BE472" i="94"/>
  <c r="BE468" i="94"/>
  <c r="BE512" i="94"/>
  <c r="BE508" i="94"/>
  <c r="BE504" i="94"/>
  <c r="BE499" i="94"/>
  <c r="BE495" i="94"/>
  <c r="BE491" i="94"/>
  <c r="BE487" i="94"/>
  <c r="BE483" i="94"/>
  <c r="BE479" i="94"/>
  <c r="BE475" i="94"/>
  <c r="BE471" i="94"/>
  <c r="BE367" i="94"/>
  <c r="D519" i="94"/>
  <c r="AL138" i="94"/>
  <c r="AH138" i="94"/>
  <c r="AD138" i="94"/>
  <c r="Z138" i="94"/>
  <c r="V138" i="94"/>
  <c r="R138" i="94"/>
  <c r="N138" i="94"/>
  <c r="J138" i="94"/>
  <c r="AK138" i="94"/>
  <c r="AG138" i="94"/>
  <c r="AC138" i="94"/>
  <c r="Y138" i="94"/>
  <c r="U138" i="94"/>
  <c r="Q138" i="94"/>
  <c r="M138" i="94"/>
  <c r="I138" i="94"/>
  <c r="AN138" i="94"/>
  <c r="AJ138" i="94"/>
  <c r="AF138" i="94"/>
  <c r="AB138" i="94"/>
  <c r="X138" i="94"/>
  <c r="T138" i="94"/>
  <c r="P138" i="94"/>
  <c r="L138" i="94"/>
  <c r="H138" i="94"/>
  <c r="AM138" i="94"/>
  <c r="W138" i="94"/>
  <c r="G138" i="94"/>
  <c r="AI138" i="94"/>
  <c r="S138" i="94"/>
  <c r="AE138" i="94"/>
  <c r="O138" i="94"/>
  <c r="AA138" i="94"/>
  <c r="K138" i="94"/>
  <c r="G443" i="94"/>
  <c r="H443" i="94"/>
  <c r="I443" i="94"/>
  <c r="J443" i="94"/>
  <c r="K443" i="94"/>
  <c r="L443" i="94"/>
  <c r="M443" i="94"/>
  <c r="N443" i="94"/>
  <c r="O443" i="94"/>
  <c r="P443" i="94"/>
  <c r="Q443" i="94"/>
  <c r="R443" i="94"/>
  <c r="S443" i="94"/>
  <c r="T443" i="94"/>
  <c r="U443" i="94"/>
  <c r="V443" i="94"/>
  <c r="W443" i="94"/>
  <c r="X443" i="94"/>
  <c r="Y443" i="94"/>
  <c r="Z443" i="94"/>
  <c r="AA443" i="94"/>
  <c r="AB443" i="94"/>
  <c r="AC443" i="94"/>
  <c r="AD443" i="94"/>
  <c r="AE443" i="94"/>
  <c r="AF443" i="94"/>
  <c r="AG443" i="94"/>
  <c r="AH443" i="94"/>
  <c r="AI443" i="94"/>
  <c r="AJ443" i="94"/>
  <c r="AK443" i="94"/>
  <c r="AL443" i="94"/>
  <c r="AM443" i="94"/>
  <c r="AN443" i="94"/>
  <c r="AO443" i="94"/>
  <c r="AP443" i="94"/>
  <c r="AQ443" i="94"/>
  <c r="AR443" i="94"/>
  <c r="AS443" i="94"/>
  <c r="AT443" i="94"/>
  <c r="AU443" i="94"/>
  <c r="AV443" i="94"/>
  <c r="AW443" i="94"/>
  <c r="AX443" i="94"/>
  <c r="AY443" i="94"/>
  <c r="AZ443" i="94"/>
  <c r="BA443" i="94"/>
  <c r="BB443" i="94"/>
  <c r="BC443" i="94"/>
  <c r="BF359" i="94"/>
  <c r="BF355" i="94"/>
  <c r="BF351" i="94"/>
  <c r="BF347" i="94"/>
  <c r="BF343" i="94"/>
  <c r="BF358" i="94"/>
  <c r="BF354" i="94"/>
  <c r="BF357" i="94"/>
  <c r="BF353" i="94"/>
  <c r="BF349" i="94"/>
  <c r="BF345" i="94"/>
  <c r="BF341" i="94"/>
  <c r="BF337" i="94"/>
  <c r="BF333" i="94"/>
  <c r="BF329" i="94"/>
  <c r="BF325" i="94"/>
  <c r="BF321" i="94"/>
  <c r="BF317" i="94"/>
  <c r="BF350" i="94"/>
  <c r="BF342" i="94"/>
  <c r="BF339" i="94"/>
  <c r="BF334" i="94"/>
  <c r="BF328" i="94"/>
  <c r="BF323" i="94"/>
  <c r="BF318" i="94"/>
  <c r="BF366" i="94"/>
  <c r="BF364" i="94"/>
  <c r="BF362" i="94"/>
  <c r="BF360" i="94"/>
  <c r="BF348" i="94"/>
  <c r="BF340" i="94"/>
  <c r="BF338" i="94"/>
  <c r="BF332" i="94"/>
  <c r="BF327" i="94"/>
  <c r="BF322" i="94"/>
  <c r="BF316" i="94"/>
  <c r="BF356" i="94"/>
  <c r="BF346" i="94"/>
  <c r="BF336" i="94"/>
  <c r="BF331" i="94"/>
  <c r="BF326" i="94"/>
  <c r="BF320" i="94"/>
  <c r="BF365" i="94"/>
  <c r="BF363" i="94"/>
  <c r="BF361" i="94"/>
  <c r="BF324" i="94"/>
  <c r="BF352" i="94"/>
  <c r="BF319" i="94"/>
  <c r="BF344" i="94"/>
  <c r="BF335" i="94"/>
  <c r="BG9" i="94"/>
  <c r="BG214" i="94" s="1"/>
  <c r="BF7" i="94"/>
  <c r="BF330" i="94"/>
  <c r="D674" i="94"/>
  <c r="B674" i="94" s="1"/>
  <c r="D444" i="94"/>
  <c r="B444" i="94" s="1"/>
  <c r="BE444" i="94" s="1"/>
  <c r="D215" i="94"/>
  <c r="D368" i="94"/>
  <c r="D139" i="94"/>
  <c r="AK64" i="94"/>
  <c r="AG64" i="94"/>
  <c r="AC64" i="94"/>
  <c r="Y64" i="94"/>
  <c r="U64" i="94"/>
  <c r="Q64" i="94"/>
  <c r="M64" i="94"/>
  <c r="I64" i="94"/>
  <c r="D291" i="94"/>
  <c r="AM64" i="94"/>
  <c r="AI64" i="94"/>
  <c r="AE64" i="94"/>
  <c r="AA64" i="94"/>
  <c r="W64" i="94"/>
  <c r="S64" i="94"/>
  <c r="O64" i="94"/>
  <c r="K64" i="94"/>
  <c r="G64" i="94"/>
  <c r="AL64" i="94"/>
  <c r="AD64" i="94"/>
  <c r="V64" i="94"/>
  <c r="N64" i="94"/>
  <c r="AF64" i="94"/>
  <c r="H64" i="94"/>
  <c r="D65" i="94"/>
  <c r="AJ64" i="94"/>
  <c r="AB64" i="94"/>
  <c r="T64" i="94"/>
  <c r="L64" i="94"/>
  <c r="P64" i="94"/>
  <c r="AH64" i="94"/>
  <c r="Z64" i="94"/>
  <c r="R64" i="94"/>
  <c r="J64" i="94"/>
  <c r="AN64" i="94"/>
  <c r="X64" i="94"/>
  <c r="AK290" i="94"/>
  <c r="AG290" i="94"/>
  <c r="AC290" i="94"/>
  <c r="Y290" i="94"/>
  <c r="U290" i="94"/>
  <c r="Q290" i="94"/>
  <c r="M290" i="94"/>
  <c r="I290" i="94"/>
  <c r="AN290" i="94"/>
  <c r="AJ290" i="94"/>
  <c r="AF290" i="94"/>
  <c r="AB290" i="94"/>
  <c r="X290" i="94"/>
  <c r="T290" i="94"/>
  <c r="P290" i="94"/>
  <c r="L290" i="94"/>
  <c r="H290" i="94"/>
  <c r="AM290" i="94"/>
  <c r="AI290" i="94"/>
  <c r="AE290" i="94"/>
  <c r="AA290" i="94"/>
  <c r="W290" i="94"/>
  <c r="S290" i="94"/>
  <c r="O290" i="94"/>
  <c r="K290" i="94"/>
  <c r="G290" i="94"/>
  <c r="AL290" i="94"/>
  <c r="V290" i="94"/>
  <c r="AH290" i="94"/>
  <c r="R290" i="94"/>
  <c r="AD290" i="94"/>
  <c r="N290" i="94"/>
  <c r="Z290" i="94"/>
  <c r="J290" i="94"/>
  <c r="BD673" i="94"/>
  <c r="AZ673" i="94"/>
  <c r="AV673" i="94"/>
  <c r="AR673" i="94"/>
  <c r="AN673" i="94"/>
  <c r="AJ673" i="94"/>
  <c r="AF673" i="94"/>
  <c r="AB673" i="94"/>
  <c r="X673" i="94"/>
  <c r="T673" i="94"/>
  <c r="P673" i="94"/>
  <c r="L673" i="94"/>
  <c r="H673" i="94"/>
  <c r="BE673" i="94"/>
  <c r="AY673" i="94"/>
  <c r="AT673" i="94"/>
  <c r="AO673" i="94"/>
  <c r="AI673" i="94"/>
  <c r="AD673" i="94"/>
  <c r="Y673" i="94"/>
  <c r="S673" i="94"/>
  <c r="N673" i="94"/>
  <c r="I673" i="94"/>
  <c r="BC673" i="94"/>
  <c r="AX673" i="94"/>
  <c r="AS673" i="94"/>
  <c r="AM673" i="94"/>
  <c r="AH673" i="94"/>
  <c r="AC673" i="94"/>
  <c r="W673" i="94"/>
  <c r="R673" i="94"/>
  <c r="M673" i="94"/>
  <c r="G673" i="94"/>
  <c r="BB673" i="94"/>
  <c r="AW673" i="94"/>
  <c r="AQ673" i="94"/>
  <c r="AL673" i="94"/>
  <c r="AG673" i="94"/>
  <c r="AA673" i="94"/>
  <c r="V673" i="94"/>
  <c r="Q673" i="94"/>
  <c r="K673" i="94"/>
  <c r="BA673" i="94"/>
  <c r="AE673" i="94"/>
  <c r="J673" i="94"/>
  <c r="AU673" i="94"/>
  <c r="Z673" i="94"/>
  <c r="AP673" i="94"/>
  <c r="U673" i="94"/>
  <c r="O673" i="94"/>
  <c r="AK673" i="94"/>
  <c r="BD594" i="94"/>
  <c r="D595" i="94"/>
  <c r="B595" i="94" s="1"/>
  <c r="AL214" i="94"/>
  <c r="AH214" i="94"/>
  <c r="AD214" i="94"/>
  <c r="Z214" i="94"/>
  <c r="V214" i="94"/>
  <c r="R214" i="94"/>
  <c r="N214" i="94"/>
  <c r="J214" i="94"/>
  <c r="AN214" i="94"/>
  <c r="AJ214" i="94"/>
  <c r="AF214" i="94"/>
  <c r="AB214" i="94"/>
  <c r="X214" i="94"/>
  <c r="T214" i="94"/>
  <c r="P214" i="94"/>
  <c r="L214" i="94"/>
  <c r="H214" i="94"/>
  <c r="AG214" i="94"/>
  <c r="Y214" i="94"/>
  <c r="Q214" i="94"/>
  <c r="I214" i="94"/>
  <c r="AM214" i="94"/>
  <c r="AE214" i="94"/>
  <c r="W214" i="94"/>
  <c r="O214" i="94"/>
  <c r="G214" i="94"/>
  <c r="AK214" i="94"/>
  <c r="AC214" i="94"/>
  <c r="U214" i="94"/>
  <c r="M214" i="94"/>
  <c r="K214" i="94"/>
  <c r="AI214" i="94"/>
  <c r="AA214" i="94"/>
  <c r="S214" i="94"/>
  <c r="AW152" i="91"/>
  <c r="AX5" i="92"/>
  <c r="BB4" i="92"/>
  <c r="BA151" i="91"/>
  <c r="BG138" i="94" l="1"/>
  <c r="AO215" i="94"/>
  <c r="AS215" i="94"/>
  <c r="AW215" i="94"/>
  <c r="BA215" i="94"/>
  <c r="BE215" i="94"/>
  <c r="AR215" i="94"/>
  <c r="AX215" i="94"/>
  <c r="BC215" i="94"/>
  <c r="AT215" i="94"/>
  <c r="AY215" i="94"/>
  <c r="BD215" i="94"/>
  <c r="AP215" i="94"/>
  <c r="AZ215" i="94"/>
  <c r="AQ215" i="94"/>
  <c r="BB215" i="94"/>
  <c r="AU215" i="94"/>
  <c r="BF215" i="94"/>
  <c r="AV215" i="94"/>
  <c r="BG215" i="94"/>
  <c r="BG87" i="94"/>
  <c r="BG163" i="94"/>
  <c r="BG239" i="94"/>
  <c r="BG88" i="94"/>
  <c r="BG240" i="94"/>
  <c r="BG164" i="94"/>
  <c r="BG241" i="94"/>
  <c r="BG165" i="94"/>
  <c r="BG89" i="94"/>
  <c r="BG90" i="94"/>
  <c r="BG166" i="94"/>
  <c r="BG242" i="94"/>
  <c r="BG167" i="94"/>
  <c r="BG91" i="94"/>
  <c r="BG243" i="94"/>
  <c r="BG168" i="94"/>
  <c r="BG244" i="94"/>
  <c r="BG169" i="94"/>
  <c r="BG92" i="94"/>
  <c r="BG170" i="94"/>
  <c r="BG245" i="94"/>
  <c r="BG93" i="94"/>
  <c r="BG171" i="94"/>
  <c r="BG246" i="94"/>
  <c r="BG247" i="94"/>
  <c r="BG94" i="94"/>
  <c r="BG172" i="94"/>
  <c r="BG248" i="94"/>
  <c r="BG95" i="94"/>
  <c r="BG96" i="94"/>
  <c r="BG173" i="94"/>
  <c r="BG97" i="94"/>
  <c r="BG249" i="94"/>
  <c r="BG174" i="94"/>
  <c r="BG98" i="94"/>
  <c r="BG250" i="94"/>
  <c r="BG99" i="94"/>
  <c r="BG175" i="94"/>
  <c r="BG251" i="94"/>
  <c r="BG100" i="94"/>
  <c r="BG176" i="94"/>
  <c r="BG252" i="94"/>
  <c r="BG177" i="94"/>
  <c r="BG101" i="94"/>
  <c r="BG253" i="94"/>
  <c r="BG178" i="94"/>
  <c r="BG102" i="94"/>
  <c r="BG254" i="94"/>
  <c r="BG255" i="94"/>
  <c r="BG179" i="94"/>
  <c r="BG103" i="94"/>
  <c r="BG180" i="94"/>
  <c r="BG256" i="94"/>
  <c r="BG104" i="94"/>
  <c r="BG105" i="94"/>
  <c r="BG257" i="94"/>
  <c r="BG181" i="94"/>
  <c r="BG182" i="94"/>
  <c r="BG258" i="94"/>
  <c r="BG106" i="94"/>
  <c r="BG183" i="94"/>
  <c r="BG259" i="94"/>
  <c r="BG107" i="94"/>
  <c r="BG260" i="94"/>
  <c r="BG184" i="94"/>
  <c r="BG108" i="94"/>
  <c r="BG261" i="94"/>
  <c r="BG109" i="94"/>
  <c r="BG185" i="94"/>
  <c r="BG262" i="94"/>
  <c r="BG186" i="94"/>
  <c r="BG110" i="94"/>
  <c r="BG263" i="94"/>
  <c r="BG187" i="94"/>
  <c r="BG111" i="94"/>
  <c r="BG264" i="94"/>
  <c r="BG188" i="94"/>
  <c r="BG112" i="94"/>
  <c r="BG265" i="94"/>
  <c r="BG189" i="94"/>
  <c r="BG113" i="94"/>
  <c r="BG190" i="94"/>
  <c r="BG266" i="94"/>
  <c r="BG114" i="94"/>
  <c r="BG115" i="94"/>
  <c r="BG191" i="94"/>
  <c r="BG267" i="94"/>
  <c r="BG192" i="94"/>
  <c r="BG268" i="94"/>
  <c r="BG116" i="94"/>
  <c r="BG193" i="94"/>
  <c r="BG269" i="94"/>
  <c r="BG117" i="94"/>
  <c r="BG270" i="94"/>
  <c r="BG194" i="94"/>
  <c r="BG118" i="94"/>
  <c r="BG119" i="94"/>
  <c r="BG195" i="94"/>
  <c r="BG271" i="94"/>
  <c r="BG196" i="94"/>
  <c r="BG272" i="94"/>
  <c r="BG120" i="94"/>
  <c r="BG121" i="94"/>
  <c r="BG273" i="94"/>
  <c r="BG197" i="94"/>
  <c r="BG274" i="94"/>
  <c r="BG122" i="94"/>
  <c r="BG198" i="94"/>
  <c r="BG199" i="94"/>
  <c r="BG123" i="94"/>
  <c r="BG275" i="94"/>
  <c r="BG124" i="94"/>
  <c r="BG200" i="94"/>
  <c r="BG276" i="94"/>
  <c r="BG125" i="94"/>
  <c r="BG201" i="94"/>
  <c r="BG277" i="94"/>
  <c r="BG278" i="94"/>
  <c r="BG202" i="94"/>
  <c r="BG126" i="94"/>
  <c r="BG279" i="94"/>
  <c r="BG127" i="94"/>
  <c r="BG203" i="94"/>
  <c r="BG204" i="94"/>
  <c r="BG128" i="94"/>
  <c r="BG280" i="94"/>
  <c r="BG281" i="94"/>
  <c r="BG129" i="94"/>
  <c r="BG205" i="94"/>
  <c r="BG282" i="94"/>
  <c r="BG130" i="94"/>
  <c r="BG206" i="94"/>
  <c r="BG131" i="94"/>
  <c r="BG207" i="94"/>
  <c r="BG283" i="94"/>
  <c r="BG132" i="94"/>
  <c r="BG284" i="94"/>
  <c r="BG208" i="94"/>
  <c r="BG133" i="94"/>
  <c r="BG285" i="94"/>
  <c r="BG209" i="94"/>
  <c r="BG210" i="94"/>
  <c r="BG286" i="94"/>
  <c r="BG134" i="94"/>
  <c r="BG287" i="94"/>
  <c r="BG135" i="94"/>
  <c r="BG211" i="94"/>
  <c r="BG212" i="94"/>
  <c r="BG288" i="94"/>
  <c r="BG136" i="94"/>
  <c r="BG289" i="94"/>
  <c r="BG213" i="94"/>
  <c r="BG137" i="94"/>
  <c r="AP65" i="94"/>
  <c r="AT65" i="94"/>
  <c r="AX65" i="94"/>
  <c r="BB65" i="94"/>
  <c r="BF65" i="94"/>
  <c r="AO65" i="94"/>
  <c r="AU65" i="94"/>
  <c r="AZ65" i="94"/>
  <c r="BE65" i="94"/>
  <c r="AQ65" i="94"/>
  <c r="AW65" i="94"/>
  <c r="BD65" i="94"/>
  <c r="AR65" i="94"/>
  <c r="BA65" i="94"/>
  <c r="AY65" i="94"/>
  <c r="BC65" i="94"/>
  <c r="BG65" i="94"/>
  <c r="AS65" i="94"/>
  <c r="AV65" i="94"/>
  <c r="AP291" i="94"/>
  <c r="AT291" i="94"/>
  <c r="AX291" i="94"/>
  <c r="BB291" i="94"/>
  <c r="BF291" i="94"/>
  <c r="AS291" i="94"/>
  <c r="AY291" i="94"/>
  <c r="BD291" i="94"/>
  <c r="AO291" i="94"/>
  <c r="AU291" i="94"/>
  <c r="AZ291" i="94"/>
  <c r="BE291" i="94"/>
  <c r="AQ291" i="94"/>
  <c r="AV291" i="94"/>
  <c r="BA291" i="94"/>
  <c r="BG291" i="94"/>
  <c r="AR291" i="94"/>
  <c r="AW291" i="94"/>
  <c r="BC291" i="94"/>
  <c r="AO139" i="94"/>
  <c r="AS139" i="94"/>
  <c r="AW139" i="94"/>
  <c r="BA139" i="94"/>
  <c r="BE139" i="94"/>
  <c r="AR139" i="94"/>
  <c r="AX139" i="94"/>
  <c r="BC139" i="94"/>
  <c r="AQ139" i="94"/>
  <c r="AY139" i="94"/>
  <c r="BF139" i="94"/>
  <c r="AT139" i="94"/>
  <c r="AZ139" i="94"/>
  <c r="BG139" i="94"/>
  <c r="BB139" i="94"/>
  <c r="AP139" i="94"/>
  <c r="BD139" i="94"/>
  <c r="AU139" i="94"/>
  <c r="AV139" i="94"/>
  <c r="BG290" i="94"/>
  <c r="AR64" i="95"/>
  <c r="AV64" i="95"/>
  <c r="AZ64" i="95"/>
  <c r="BD64" i="95"/>
  <c r="AQ64" i="95"/>
  <c r="AU64" i="95"/>
  <c r="AY64" i="95"/>
  <c r="BC64" i="95"/>
  <c r="AO64" i="95"/>
  <c r="AW64" i="95"/>
  <c r="BE64" i="95"/>
  <c r="AP64" i="95"/>
  <c r="AX64" i="95"/>
  <c r="BF64" i="95"/>
  <c r="BA64" i="95"/>
  <c r="BB64" i="95"/>
  <c r="AS64" i="95"/>
  <c r="AT64" i="95"/>
  <c r="BF163" i="95"/>
  <c r="BF87" i="95"/>
  <c r="BF239" i="95"/>
  <c r="BF240" i="95"/>
  <c r="BF164" i="95"/>
  <c r="BF88" i="95"/>
  <c r="BF89" i="95"/>
  <c r="BF241" i="95"/>
  <c r="BF165" i="95"/>
  <c r="BF166" i="95"/>
  <c r="BF242" i="95"/>
  <c r="BF90" i="95"/>
  <c r="BF91" i="95"/>
  <c r="BF243" i="95"/>
  <c r="BF167" i="95"/>
  <c r="BF168" i="95"/>
  <c r="BF92" i="95"/>
  <c r="BF244" i="95"/>
  <c r="BF93" i="95"/>
  <c r="BF245" i="95"/>
  <c r="BF169" i="95"/>
  <c r="BF170" i="95"/>
  <c r="BF246" i="95"/>
  <c r="BF94" i="95"/>
  <c r="BF247" i="95"/>
  <c r="BF95" i="95"/>
  <c r="BF171" i="95"/>
  <c r="BF96" i="95"/>
  <c r="BF172" i="95"/>
  <c r="BF248" i="95"/>
  <c r="BF97" i="95"/>
  <c r="BF249" i="95"/>
  <c r="BF173" i="95"/>
  <c r="BF174" i="95"/>
  <c r="BF250" i="95"/>
  <c r="BF98" i="95"/>
  <c r="BF175" i="95"/>
  <c r="BF99" i="95"/>
  <c r="BF251" i="95"/>
  <c r="BF176" i="95"/>
  <c r="BF252" i="95"/>
  <c r="BF100" i="95"/>
  <c r="BF101" i="95"/>
  <c r="BF177" i="95"/>
  <c r="BF253" i="95"/>
  <c r="BF102" i="95"/>
  <c r="BF254" i="95"/>
  <c r="BF178" i="95"/>
  <c r="BF255" i="95"/>
  <c r="BF179" i="95"/>
  <c r="BF103" i="95"/>
  <c r="BF180" i="95"/>
  <c r="BF256" i="95"/>
  <c r="BF104" i="95"/>
  <c r="BF181" i="95"/>
  <c r="BF257" i="95"/>
  <c r="BF105" i="95"/>
  <c r="BF106" i="95"/>
  <c r="BF258" i="95"/>
  <c r="BF182" i="95"/>
  <c r="BF259" i="95"/>
  <c r="BF107" i="95"/>
  <c r="BF183" i="95"/>
  <c r="BF184" i="95"/>
  <c r="BF260" i="95"/>
  <c r="BF108" i="95"/>
  <c r="BF261" i="95"/>
  <c r="BF185" i="95"/>
  <c r="BF109" i="95"/>
  <c r="BF186" i="95"/>
  <c r="BF262" i="95"/>
  <c r="BF110" i="95"/>
  <c r="BF111" i="95"/>
  <c r="BF263" i="95"/>
  <c r="BF187" i="95"/>
  <c r="BF264" i="95"/>
  <c r="BF188" i="95"/>
  <c r="BF112" i="95"/>
  <c r="BF189" i="95"/>
  <c r="BF113" i="95"/>
  <c r="BF265" i="95"/>
  <c r="BF266" i="95"/>
  <c r="BF114" i="95"/>
  <c r="BF190" i="95"/>
  <c r="BF191" i="95"/>
  <c r="BF267" i="95"/>
  <c r="BF115" i="95"/>
  <c r="BF192" i="95"/>
  <c r="BF268" i="95"/>
  <c r="BF116" i="95"/>
  <c r="BF117" i="95"/>
  <c r="BF193" i="95"/>
  <c r="BF269" i="95"/>
  <c r="BF194" i="95"/>
  <c r="BF118" i="95"/>
  <c r="BF270" i="95"/>
  <c r="BF195" i="95"/>
  <c r="BF119" i="95"/>
  <c r="BF271" i="95"/>
  <c r="BF120" i="95"/>
  <c r="BF196" i="95"/>
  <c r="BF272" i="95"/>
  <c r="BF273" i="95"/>
  <c r="BF197" i="95"/>
  <c r="BF121" i="95"/>
  <c r="BF198" i="95"/>
  <c r="BF122" i="95"/>
  <c r="BF274" i="95"/>
  <c r="BF199" i="95"/>
  <c r="BF123" i="95"/>
  <c r="BF275" i="95"/>
  <c r="BF276" i="95"/>
  <c r="BF200" i="95"/>
  <c r="BF124" i="95"/>
  <c r="BF277" i="95"/>
  <c r="BF125" i="95"/>
  <c r="BF201" i="95"/>
  <c r="BF126" i="95"/>
  <c r="BF202" i="95"/>
  <c r="BF278" i="95"/>
  <c r="BF279" i="95"/>
  <c r="BF127" i="95"/>
  <c r="BF203" i="95"/>
  <c r="BF280" i="95"/>
  <c r="BF204" i="95"/>
  <c r="BF128" i="95"/>
  <c r="BF129" i="95"/>
  <c r="BF205" i="95"/>
  <c r="BF281" i="95"/>
  <c r="BF282" i="95"/>
  <c r="BF206" i="95"/>
  <c r="BF130" i="95"/>
  <c r="BF207" i="95"/>
  <c r="BF131" i="95"/>
  <c r="BF283" i="95"/>
  <c r="BF132" i="95"/>
  <c r="BF284" i="95"/>
  <c r="BF208" i="95"/>
  <c r="BF209" i="95"/>
  <c r="BF285" i="95"/>
  <c r="BF133" i="95"/>
  <c r="BF286" i="95"/>
  <c r="BF210" i="95"/>
  <c r="BF134" i="95"/>
  <c r="BF287" i="95"/>
  <c r="BF211" i="95"/>
  <c r="BF135" i="95"/>
  <c r="BF136" i="95"/>
  <c r="BF288" i="95"/>
  <c r="BF212" i="95"/>
  <c r="AR290" i="95"/>
  <c r="AV290" i="95"/>
  <c r="AZ290" i="95"/>
  <c r="BD290" i="95"/>
  <c r="AO290" i="95"/>
  <c r="AS290" i="95"/>
  <c r="AW290" i="95"/>
  <c r="BA290" i="95"/>
  <c r="BE290" i="95"/>
  <c r="AP290" i="95"/>
  <c r="AX290" i="95"/>
  <c r="BF290" i="95"/>
  <c r="BB290" i="95"/>
  <c r="AU290" i="95"/>
  <c r="AQ290" i="95"/>
  <c r="AY290" i="95"/>
  <c r="AT290" i="95"/>
  <c r="BC290" i="95"/>
  <c r="AR138" i="95"/>
  <c r="AV138" i="95"/>
  <c r="AZ138" i="95"/>
  <c r="BD138" i="95"/>
  <c r="AO138" i="95"/>
  <c r="AS138" i="95"/>
  <c r="AW138" i="95"/>
  <c r="BA138" i="95"/>
  <c r="BE138" i="95"/>
  <c r="AT138" i="95"/>
  <c r="BB138" i="95"/>
  <c r="AU138" i="95"/>
  <c r="BC138" i="95"/>
  <c r="AP138" i="95"/>
  <c r="BF138" i="95"/>
  <c r="AY138" i="95"/>
  <c r="AQ138" i="95"/>
  <c r="AX138" i="95"/>
  <c r="AO214" i="95"/>
  <c r="AS214" i="95"/>
  <c r="AW214" i="95"/>
  <c r="BA214" i="95"/>
  <c r="BE214" i="95"/>
  <c r="AP214" i="95"/>
  <c r="AT214" i="95"/>
  <c r="AX214" i="95"/>
  <c r="BB214" i="95"/>
  <c r="BF214" i="95"/>
  <c r="AU214" i="95"/>
  <c r="BC214" i="95"/>
  <c r="AQ214" i="95"/>
  <c r="AV214" i="95"/>
  <c r="BD214" i="95"/>
  <c r="AY214" i="95"/>
  <c r="AR214" i="95"/>
  <c r="AZ214" i="95"/>
  <c r="BF289" i="95"/>
  <c r="BF137" i="95"/>
  <c r="BG933" i="95"/>
  <c r="BG936" i="95"/>
  <c r="BG932" i="95"/>
  <c r="BG911" i="95"/>
  <c r="BG882" i="95"/>
  <c r="BG908" i="95"/>
  <c r="BG883" i="95"/>
  <c r="BG886" i="95"/>
  <c r="BG907" i="95"/>
  <c r="BG861" i="95"/>
  <c r="BG832" i="95"/>
  <c r="BG858" i="95"/>
  <c r="BF860" i="95"/>
  <c r="BG833" i="95"/>
  <c r="BG836" i="95"/>
  <c r="BG857" i="95"/>
  <c r="BF835" i="95"/>
  <c r="BG807" i="95"/>
  <c r="BF810" i="95"/>
  <c r="BG782" i="95"/>
  <c r="BF785" i="95"/>
  <c r="BG808" i="95"/>
  <c r="BG783" i="95"/>
  <c r="BG761" i="95"/>
  <c r="BF735" i="95"/>
  <c r="BG811" i="95"/>
  <c r="BG786" i="95"/>
  <c r="BG758" i="95"/>
  <c r="BF760" i="95"/>
  <c r="BG757" i="95"/>
  <c r="BG736" i="95"/>
  <c r="BG733" i="95"/>
  <c r="BG732" i="95"/>
  <c r="BH933" i="94"/>
  <c r="BH932" i="94"/>
  <c r="BH908" i="94"/>
  <c r="BH936" i="94"/>
  <c r="BH907" i="94"/>
  <c r="BH857" i="94"/>
  <c r="BH911" i="94"/>
  <c r="BH858" i="94"/>
  <c r="BG860" i="94"/>
  <c r="BH832" i="94"/>
  <c r="BG835" i="94"/>
  <c r="BH833" i="94"/>
  <c r="BH807" i="94"/>
  <c r="BH811" i="94"/>
  <c r="BH861" i="94"/>
  <c r="BH836" i="94"/>
  <c r="BH808" i="94"/>
  <c r="BG810" i="94"/>
  <c r="BG785" i="94"/>
  <c r="BH761" i="94"/>
  <c r="BH783" i="94"/>
  <c r="BG735" i="94"/>
  <c r="BH782" i="94"/>
  <c r="BH786" i="94"/>
  <c r="BH757" i="94"/>
  <c r="BH732" i="94"/>
  <c r="BH733" i="94"/>
  <c r="BH758" i="94"/>
  <c r="BG760" i="94"/>
  <c r="BH736" i="94"/>
  <c r="BG966" i="94"/>
  <c r="BG963" i="94"/>
  <c r="BG962" i="94"/>
  <c r="BF962" i="95"/>
  <c r="BF966" i="95"/>
  <c r="BF963" i="95"/>
  <c r="BH707" i="94"/>
  <c r="BG710" i="94"/>
  <c r="BH711" i="94"/>
  <c r="BH708" i="94"/>
  <c r="BG708" i="95"/>
  <c r="BG711" i="95"/>
  <c r="BF710" i="95"/>
  <c r="BG707" i="95"/>
  <c r="BD673" i="95"/>
  <c r="AV518" i="94"/>
  <c r="P518" i="94"/>
  <c r="AN518" i="94"/>
  <c r="AF518" i="94"/>
  <c r="X518" i="94"/>
  <c r="H518" i="94"/>
  <c r="H517" i="95"/>
  <c r="O517" i="95"/>
  <c r="Y517" i="95"/>
  <c r="N517" i="95"/>
  <c r="K517" i="95"/>
  <c r="AZ517" i="95"/>
  <c r="AU517" i="95"/>
  <c r="AT517" i="95"/>
  <c r="AR517" i="95"/>
  <c r="AQ517" i="95"/>
  <c r="AP517" i="95"/>
  <c r="AK517" i="95"/>
  <c r="AV517" i="95"/>
  <c r="T517" i="95"/>
  <c r="AE517" i="95"/>
  <c r="AF517" i="95"/>
  <c r="AD517" i="95"/>
  <c r="BA517" i="95"/>
  <c r="AS517" i="95"/>
  <c r="P517" i="95"/>
  <c r="AA517" i="95"/>
  <c r="X517" i="95"/>
  <c r="Z517" i="95"/>
  <c r="AU518" i="94"/>
  <c r="AE518" i="94"/>
  <c r="W518" i="94"/>
  <c r="G518" i="94"/>
  <c r="AZ518" i="94"/>
  <c r="AR518" i="94"/>
  <c r="AB518" i="94"/>
  <c r="T518" i="94"/>
  <c r="AY518" i="94"/>
  <c r="AQ518" i="94"/>
  <c r="AI518" i="94"/>
  <c r="AA518" i="94"/>
  <c r="S518" i="94"/>
  <c r="K518" i="94"/>
  <c r="BC518" i="94"/>
  <c r="AM518" i="94"/>
  <c r="O518" i="94"/>
  <c r="AJ518" i="94"/>
  <c r="L518" i="94"/>
  <c r="BB518" i="94"/>
  <c r="AX518" i="94"/>
  <c r="AT518" i="94"/>
  <c r="AP518" i="94"/>
  <c r="AL518" i="94"/>
  <c r="AH518" i="94"/>
  <c r="AD518" i="94"/>
  <c r="Z518" i="94"/>
  <c r="V518" i="94"/>
  <c r="R518" i="94"/>
  <c r="N518" i="94"/>
  <c r="J518" i="94"/>
  <c r="BF368" i="94"/>
  <c r="BA518" i="94"/>
  <c r="AW518" i="94"/>
  <c r="AS518" i="94"/>
  <c r="AO518" i="94"/>
  <c r="AK518" i="94"/>
  <c r="AG518" i="94"/>
  <c r="AC518" i="94"/>
  <c r="Y518" i="94"/>
  <c r="U518" i="94"/>
  <c r="Q518" i="94"/>
  <c r="M518" i="94"/>
  <c r="I518" i="94"/>
  <c r="BE367" i="95"/>
  <c r="U517" i="95"/>
  <c r="Q517" i="95"/>
  <c r="M517" i="95"/>
  <c r="AO517" i="95"/>
  <c r="AB517" i="95"/>
  <c r="AY517" i="95"/>
  <c r="AI517" i="95"/>
  <c r="S517" i="95"/>
  <c r="AN517" i="95"/>
  <c r="AX517" i="95"/>
  <c r="AH517" i="95"/>
  <c r="R517" i="95"/>
  <c r="BB517" i="95"/>
  <c r="AG517" i="95"/>
  <c r="AC517" i="95"/>
  <c r="AW517" i="95"/>
  <c r="AJ517" i="95"/>
  <c r="I517" i="95"/>
  <c r="AM517" i="95"/>
  <c r="W517" i="95"/>
  <c r="G517" i="95"/>
  <c r="L517" i="95"/>
  <c r="AL517" i="95"/>
  <c r="V517" i="95"/>
  <c r="B519" i="94"/>
  <c r="G519" i="94" s="1"/>
  <c r="F57" i="90"/>
  <c r="B518" i="95"/>
  <c r="BD518" i="95" s="1"/>
  <c r="J56" i="90"/>
  <c r="AY673" i="95"/>
  <c r="AI673" i="95"/>
  <c r="S673" i="95"/>
  <c r="AZ673" i="95"/>
  <c r="AD673" i="95"/>
  <c r="I673" i="95"/>
  <c r="AF673" i="95"/>
  <c r="AX673" i="95"/>
  <c r="V673" i="95"/>
  <c r="AN673" i="95"/>
  <c r="AH673" i="95"/>
  <c r="AV673" i="95"/>
  <c r="AU673" i="95"/>
  <c r="AE673" i="95"/>
  <c r="O673" i="95"/>
  <c r="AT673" i="95"/>
  <c r="Y673" i="95"/>
  <c r="BA673" i="95"/>
  <c r="X673" i="95"/>
  <c r="AR673" i="95"/>
  <c r="P673" i="95"/>
  <c r="Z673" i="95"/>
  <c r="U673" i="95"/>
  <c r="AP673" i="95"/>
  <c r="AQ673" i="95"/>
  <c r="AA673" i="95"/>
  <c r="K673" i="95"/>
  <c r="AO673" i="95"/>
  <c r="T673" i="95"/>
  <c r="AS673" i="95"/>
  <c r="Q673" i="95"/>
  <c r="AK673" i="95"/>
  <c r="H673" i="95"/>
  <c r="L673" i="95"/>
  <c r="AG673" i="95"/>
  <c r="R673" i="95"/>
  <c r="BC673" i="95"/>
  <c r="AM673" i="95"/>
  <c r="W673" i="95"/>
  <c r="G673" i="95"/>
  <c r="AJ673" i="95"/>
  <c r="N673" i="95"/>
  <c r="AL673" i="95"/>
  <c r="J673" i="95"/>
  <c r="AC673" i="95"/>
  <c r="BB673" i="95"/>
  <c r="AW673" i="95"/>
  <c r="AB673" i="95"/>
  <c r="M673" i="95"/>
  <c r="AJ290" i="95"/>
  <c r="T290" i="95"/>
  <c r="AG290" i="95"/>
  <c r="K290" i="95"/>
  <c r="AC290" i="95"/>
  <c r="Z290" i="95"/>
  <c r="AE290" i="95"/>
  <c r="O290" i="95"/>
  <c r="J290" i="95"/>
  <c r="I290" i="95"/>
  <c r="AF290" i="95"/>
  <c r="P290" i="95"/>
  <c r="AA290" i="95"/>
  <c r="U290" i="95"/>
  <c r="S290" i="95"/>
  <c r="R290" i="95"/>
  <c r="AB290" i="95"/>
  <c r="L290" i="95"/>
  <c r="V290" i="95"/>
  <c r="N290" i="95"/>
  <c r="M290" i="95"/>
  <c r="AM290" i="95"/>
  <c r="AK290" i="95"/>
  <c r="AN290" i="95"/>
  <c r="X290" i="95"/>
  <c r="H290" i="95"/>
  <c r="AL290" i="95"/>
  <c r="Q290" i="95"/>
  <c r="AI290" i="95"/>
  <c r="G290" i="95"/>
  <c r="AH290" i="95"/>
  <c r="AD290" i="95"/>
  <c r="Y290" i="95"/>
  <c r="W290" i="95"/>
  <c r="AB138" i="95"/>
  <c r="L138" i="95"/>
  <c r="S138" i="95"/>
  <c r="Q138" i="95"/>
  <c r="AK138" i="95"/>
  <c r="G138" i="95"/>
  <c r="AH138" i="95"/>
  <c r="Z138" i="95"/>
  <c r="D519" i="95"/>
  <c r="AN138" i="95"/>
  <c r="X138" i="95"/>
  <c r="H138" i="95"/>
  <c r="AI138" i="95"/>
  <c r="N138" i="95"/>
  <c r="AL138" i="95"/>
  <c r="J138" i="95"/>
  <c r="AC138" i="95"/>
  <c r="AA138" i="95"/>
  <c r="R138" i="95"/>
  <c r="AJ138" i="95"/>
  <c r="T138" i="95"/>
  <c r="AD138" i="95"/>
  <c r="I138" i="95"/>
  <c r="AE138" i="95"/>
  <c r="V138" i="95"/>
  <c r="U138" i="95"/>
  <c r="AM138" i="95"/>
  <c r="K138" i="95"/>
  <c r="AF138" i="95"/>
  <c r="P138" i="95"/>
  <c r="Y138" i="95"/>
  <c r="W138" i="95"/>
  <c r="O138" i="95"/>
  <c r="M138" i="95"/>
  <c r="AG138" i="95"/>
  <c r="I443" i="95"/>
  <c r="L443" i="95"/>
  <c r="P443" i="95"/>
  <c r="T443" i="95"/>
  <c r="X443" i="95"/>
  <c r="AB443" i="95"/>
  <c r="AF443" i="95"/>
  <c r="AJ443" i="95"/>
  <c r="AN443" i="95"/>
  <c r="AR443" i="95"/>
  <c r="AV443" i="95"/>
  <c r="AZ443" i="95"/>
  <c r="AI443" i="95"/>
  <c r="H443" i="95"/>
  <c r="M443" i="95"/>
  <c r="Q443" i="95"/>
  <c r="U443" i="95"/>
  <c r="Y443" i="95"/>
  <c r="AC443" i="95"/>
  <c r="AG443" i="95"/>
  <c r="AK443" i="95"/>
  <c r="AO443" i="95"/>
  <c r="AS443" i="95"/>
  <c r="AW443" i="95"/>
  <c r="BA443" i="95"/>
  <c r="AM443" i="95"/>
  <c r="J443" i="95"/>
  <c r="N443" i="95"/>
  <c r="R443" i="95"/>
  <c r="V443" i="95"/>
  <c r="Z443" i="95"/>
  <c r="AD443" i="95"/>
  <c r="AH443" i="95"/>
  <c r="AL443" i="95"/>
  <c r="AP443" i="95"/>
  <c r="AT443" i="95"/>
  <c r="AX443" i="95"/>
  <c r="BB443" i="95"/>
  <c r="G443" i="95"/>
  <c r="K443" i="95"/>
  <c r="O443" i="95"/>
  <c r="S443" i="95"/>
  <c r="W443" i="95"/>
  <c r="AA443" i="95"/>
  <c r="AE443" i="95"/>
  <c r="AQ443" i="95"/>
  <c r="AU443" i="95"/>
  <c r="AY443" i="95"/>
  <c r="BC443" i="95"/>
  <c r="D368" i="95"/>
  <c r="AE64" i="95"/>
  <c r="O64" i="95"/>
  <c r="D215" i="95"/>
  <c r="AL64" i="95"/>
  <c r="Q64" i="95"/>
  <c r="N64" i="95"/>
  <c r="X64" i="95"/>
  <c r="AH64" i="95"/>
  <c r="D65" i="95"/>
  <c r="AF64" i="95"/>
  <c r="D674" i="95"/>
  <c r="B674" i="95" s="1"/>
  <c r="AK64" i="95"/>
  <c r="AN64" i="95"/>
  <c r="D444" i="95"/>
  <c r="B444" i="95" s="1"/>
  <c r="BE444" i="95" s="1"/>
  <c r="AA64" i="95"/>
  <c r="K64" i="95"/>
  <c r="AG64" i="95"/>
  <c r="L64" i="95"/>
  <c r="AJ64" i="95"/>
  <c r="H64" i="95"/>
  <c r="I64" i="95"/>
  <c r="Z64" i="95"/>
  <c r="Y64" i="95"/>
  <c r="AD64" i="95"/>
  <c r="V64" i="95"/>
  <c r="M64" i="95"/>
  <c r="AM64" i="95"/>
  <c r="W64" i="95"/>
  <c r="G64" i="95"/>
  <c r="AB64" i="95"/>
  <c r="D139" i="95"/>
  <c r="AC64" i="95"/>
  <c r="T64" i="95"/>
  <c r="R64" i="95"/>
  <c r="P64" i="95"/>
  <c r="AI64" i="95"/>
  <c r="S64" i="95"/>
  <c r="D291" i="95"/>
  <c r="U64" i="95"/>
  <c r="J64" i="95"/>
  <c r="G367" i="95"/>
  <c r="L367" i="95"/>
  <c r="P367" i="95"/>
  <c r="T367" i="95"/>
  <c r="X367" i="95"/>
  <c r="AB367" i="95"/>
  <c r="AF367" i="95"/>
  <c r="AJ367" i="95"/>
  <c r="AN367" i="95"/>
  <c r="AR367" i="95"/>
  <c r="AV367" i="95"/>
  <c r="AZ367" i="95"/>
  <c r="H367" i="95"/>
  <c r="W367" i="95"/>
  <c r="AI367" i="95"/>
  <c r="AU367" i="95"/>
  <c r="I367" i="95"/>
  <c r="M367" i="95"/>
  <c r="Q367" i="95"/>
  <c r="U367" i="95"/>
  <c r="Y367" i="95"/>
  <c r="AC367" i="95"/>
  <c r="AG367" i="95"/>
  <c r="AK367" i="95"/>
  <c r="AO367" i="95"/>
  <c r="AS367" i="95"/>
  <c r="AW367" i="95"/>
  <c r="BA367" i="95"/>
  <c r="K367" i="95"/>
  <c r="AA367" i="95"/>
  <c r="AM367" i="95"/>
  <c r="BC367" i="95"/>
  <c r="J367" i="95"/>
  <c r="N367" i="95"/>
  <c r="R367" i="95"/>
  <c r="V367" i="95"/>
  <c r="Z367" i="95"/>
  <c r="AD367" i="95"/>
  <c r="AH367" i="95"/>
  <c r="AL367" i="95"/>
  <c r="AP367" i="95"/>
  <c r="AT367" i="95"/>
  <c r="AX367" i="95"/>
  <c r="BB367" i="95"/>
  <c r="O367" i="95"/>
  <c r="S367" i="95"/>
  <c r="AE367" i="95"/>
  <c r="AQ367" i="95"/>
  <c r="AY367" i="95"/>
  <c r="BD367" i="95"/>
  <c r="D595" i="95"/>
  <c r="B595" i="95" s="1"/>
  <c r="BE595" i="95" s="1"/>
  <c r="AA214" i="95"/>
  <c r="K214" i="95"/>
  <c r="T214" i="95"/>
  <c r="AC214" i="95"/>
  <c r="H214" i="95"/>
  <c r="V214" i="95"/>
  <c r="AF214" i="95"/>
  <c r="AL214" i="95"/>
  <c r="AK214" i="95"/>
  <c r="AM214" i="95"/>
  <c r="W214" i="95"/>
  <c r="G214" i="95"/>
  <c r="AJ214" i="95"/>
  <c r="N214" i="95"/>
  <c r="X214" i="95"/>
  <c r="L214" i="95"/>
  <c r="U214" i="95"/>
  <c r="AB214" i="95"/>
  <c r="Z214" i="95"/>
  <c r="AI214" i="95"/>
  <c r="S214" i="95"/>
  <c r="AD214" i="95"/>
  <c r="I214" i="95"/>
  <c r="AN214" i="95"/>
  <c r="R214" i="95"/>
  <c r="J214" i="95"/>
  <c r="Q214" i="95"/>
  <c r="P214" i="95"/>
  <c r="AE214" i="95"/>
  <c r="O214" i="95"/>
  <c r="Y214" i="95"/>
  <c r="AH214" i="95"/>
  <c r="M214" i="95"/>
  <c r="AG214" i="95"/>
  <c r="G594" i="95"/>
  <c r="K594" i="95"/>
  <c r="O594" i="95"/>
  <c r="S594" i="95"/>
  <c r="W594" i="95"/>
  <c r="AA594" i="95"/>
  <c r="AE594" i="95"/>
  <c r="AI594" i="95"/>
  <c r="AM594" i="95"/>
  <c r="AQ594" i="95"/>
  <c r="AU594" i="95"/>
  <c r="AY594" i="95"/>
  <c r="BC594" i="95"/>
  <c r="N594" i="95"/>
  <c r="Z594" i="95"/>
  <c r="AP594" i="95"/>
  <c r="BB594" i="95"/>
  <c r="I594" i="95"/>
  <c r="L594" i="95"/>
  <c r="P594" i="95"/>
  <c r="T594" i="95"/>
  <c r="X594" i="95"/>
  <c r="AB594" i="95"/>
  <c r="AF594" i="95"/>
  <c r="AJ594" i="95"/>
  <c r="AN594" i="95"/>
  <c r="AR594" i="95"/>
  <c r="AV594" i="95"/>
  <c r="AZ594" i="95"/>
  <c r="R594" i="95"/>
  <c r="AH594" i="95"/>
  <c r="AT594" i="95"/>
  <c r="H594" i="95"/>
  <c r="M594" i="95"/>
  <c r="Q594" i="95"/>
  <c r="U594" i="95"/>
  <c r="Y594" i="95"/>
  <c r="AC594" i="95"/>
  <c r="AG594" i="95"/>
  <c r="AK594" i="95"/>
  <c r="AO594" i="95"/>
  <c r="AS594" i="95"/>
  <c r="AW594" i="95"/>
  <c r="BA594" i="95"/>
  <c r="J594" i="95"/>
  <c r="V594" i="95"/>
  <c r="AD594" i="95"/>
  <c r="AL594" i="95"/>
  <c r="AX594" i="95"/>
  <c r="BF365" i="95"/>
  <c r="BF361" i="95"/>
  <c r="BF348" i="95"/>
  <c r="BF332" i="95"/>
  <c r="BF316" i="95"/>
  <c r="BF341" i="95"/>
  <c r="BF319" i="95"/>
  <c r="BF334" i="95"/>
  <c r="BF347" i="95"/>
  <c r="BF318" i="95"/>
  <c r="BF345" i="95"/>
  <c r="BF350" i="95"/>
  <c r="BF337" i="95"/>
  <c r="BF362" i="95"/>
  <c r="BF336" i="95"/>
  <c r="BF325" i="95"/>
  <c r="BF326" i="95"/>
  <c r="BF322" i="95"/>
  <c r="BF364" i="95"/>
  <c r="BF360" i="95"/>
  <c r="BF344" i="95"/>
  <c r="BF328" i="95"/>
  <c r="BF357" i="95"/>
  <c r="BF335" i="95"/>
  <c r="BF355" i="95"/>
  <c r="BF327" i="95"/>
  <c r="BF339" i="95"/>
  <c r="BG9" i="95"/>
  <c r="BF338" i="95"/>
  <c r="BF343" i="95"/>
  <c r="BF353" i="95"/>
  <c r="BF366" i="95"/>
  <c r="BF352" i="95"/>
  <c r="BF320" i="95"/>
  <c r="BF346" i="95"/>
  <c r="BF342" i="95"/>
  <c r="BF354" i="95"/>
  <c r="BF359" i="95"/>
  <c r="BF358" i="95"/>
  <c r="BF363" i="95"/>
  <c r="BF356" i="95"/>
  <c r="BF340" i="95"/>
  <c r="BF324" i="95"/>
  <c r="BF351" i="95"/>
  <c r="BF330" i="95"/>
  <c r="BF349" i="95"/>
  <c r="BF321" i="95"/>
  <c r="BF333" i="95"/>
  <c r="BF7" i="95"/>
  <c r="BF331" i="95"/>
  <c r="BF329" i="95"/>
  <c r="BF323" i="95"/>
  <c r="BF317" i="95"/>
  <c r="BE507" i="95"/>
  <c r="BE491" i="95"/>
  <c r="BE475" i="95"/>
  <c r="BE505" i="95"/>
  <c r="BE489" i="95"/>
  <c r="BE473" i="95"/>
  <c r="BE496" i="95"/>
  <c r="BE480" i="95"/>
  <c r="BE510" i="95"/>
  <c r="BE502" i="95"/>
  <c r="BE486" i="95"/>
  <c r="BE470" i="95"/>
  <c r="BE508" i="95"/>
  <c r="BE673" i="95"/>
  <c r="BE503" i="95"/>
  <c r="BE487" i="95"/>
  <c r="BE471" i="95"/>
  <c r="BE501" i="95"/>
  <c r="BE485" i="95"/>
  <c r="BE469" i="95"/>
  <c r="BE492" i="95"/>
  <c r="BE476" i="95"/>
  <c r="BE506" i="95"/>
  <c r="BE498" i="95"/>
  <c r="BE482" i="95"/>
  <c r="BE504" i="95"/>
  <c r="BE511" i="95"/>
  <c r="BE495" i="95"/>
  <c r="BE479" i="95"/>
  <c r="BE509" i="95"/>
  <c r="BE493" i="95"/>
  <c r="BE477" i="95"/>
  <c r="BE500" i="95"/>
  <c r="BE484" i="95"/>
  <c r="BE468" i="95"/>
  <c r="BE490" i="95"/>
  <c r="BE474" i="95"/>
  <c r="BE512" i="95"/>
  <c r="BE515" i="95"/>
  <c r="BE499" i="95"/>
  <c r="BE483" i="95"/>
  <c r="BE513" i="95"/>
  <c r="BE497" i="95"/>
  <c r="BE481" i="95"/>
  <c r="BE443" i="95"/>
  <c r="BE488" i="95"/>
  <c r="BE472" i="95"/>
  <c r="BE494" i="95"/>
  <c r="BE478" i="95"/>
  <c r="BE514" i="95"/>
  <c r="G595" i="94"/>
  <c r="H595" i="94"/>
  <c r="I595" i="94"/>
  <c r="J595" i="94"/>
  <c r="K595" i="94"/>
  <c r="L595" i="94"/>
  <c r="M595" i="94"/>
  <c r="N595" i="94"/>
  <c r="O595" i="94"/>
  <c r="P595" i="94"/>
  <c r="Q595" i="94"/>
  <c r="R595" i="94"/>
  <c r="S595" i="94"/>
  <c r="T595" i="94"/>
  <c r="U595" i="94"/>
  <c r="V595" i="94"/>
  <c r="W595" i="94"/>
  <c r="X595" i="94"/>
  <c r="Y595" i="94"/>
  <c r="Z595" i="94"/>
  <c r="AA595" i="94"/>
  <c r="AB595" i="94"/>
  <c r="AC595" i="94"/>
  <c r="AD595" i="94"/>
  <c r="AE595" i="94"/>
  <c r="AF595" i="94"/>
  <c r="AG595" i="94"/>
  <c r="AH595" i="94"/>
  <c r="AI595" i="94"/>
  <c r="AJ595" i="94"/>
  <c r="AK595" i="94"/>
  <c r="AL595" i="94"/>
  <c r="AM595" i="94"/>
  <c r="AN595" i="94"/>
  <c r="AO595" i="94"/>
  <c r="AP595" i="94"/>
  <c r="AQ595" i="94"/>
  <c r="AR595" i="94"/>
  <c r="AS595" i="94"/>
  <c r="AT595" i="94"/>
  <c r="AU595" i="94"/>
  <c r="AV595" i="94"/>
  <c r="AW595" i="94"/>
  <c r="AX595" i="94"/>
  <c r="AY595" i="94"/>
  <c r="AZ595" i="94"/>
  <c r="BA595" i="94"/>
  <c r="BB595" i="94"/>
  <c r="BC595" i="94"/>
  <c r="BD595" i="94"/>
  <c r="BF513" i="94"/>
  <c r="BF509" i="94"/>
  <c r="BF505" i="94"/>
  <c r="BF514" i="94"/>
  <c r="BF510" i="94"/>
  <c r="BF506" i="94"/>
  <c r="BF502" i="94"/>
  <c r="BF501" i="94"/>
  <c r="BF497" i="94"/>
  <c r="BF493" i="94"/>
  <c r="BF489" i="94"/>
  <c r="BF485" i="94"/>
  <c r="BF481" i="94"/>
  <c r="BF477" i="94"/>
  <c r="BF473" i="94"/>
  <c r="BF469" i="94"/>
  <c r="BF500" i="94"/>
  <c r="BF496" i="94"/>
  <c r="BF492" i="94"/>
  <c r="BF488" i="94"/>
  <c r="BF484" i="94"/>
  <c r="BF480" i="94"/>
  <c r="BF476" i="94"/>
  <c r="BF472" i="94"/>
  <c r="BF468" i="94"/>
  <c r="BF512" i="94"/>
  <c r="BF508" i="94"/>
  <c r="BF504" i="94"/>
  <c r="BF499" i="94"/>
  <c r="BF495" i="94"/>
  <c r="BF491" i="94"/>
  <c r="BF487" i="94"/>
  <c r="BF483" i="94"/>
  <c r="BF479" i="94"/>
  <c r="BF475" i="94"/>
  <c r="BF471" i="94"/>
  <c r="BF444" i="94"/>
  <c r="BF498" i="94"/>
  <c r="BF494" i="94"/>
  <c r="BF490" i="94"/>
  <c r="BF486" i="94"/>
  <c r="BF482" i="94"/>
  <c r="BF478" i="94"/>
  <c r="BF474" i="94"/>
  <c r="BF470" i="94"/>
  <c r="BF515" i="94"/>
  <c r="BF511" i="94"/>
  <c r="BF507" i="94"/>
  <c r="BF503" i="94"/>
  <c r="BE595" i="94"/>
  <c r="G368" i="94"/>
  <c r="H368" i="94"/>
  <c r="I368" i="94"/>
  <c r="J368" i="94"/>
  <c r="K368" i="94"/>
  <c r="L368" i="94"/>
  <c r="M368" i="94"/>
  <c r="N368" i="94"/>
  <c r="O368" i="94"/>
  <c r="P368" i="94"/>
  <c r="Q368" i="94"/>
  <c r="R368" i="94"/>
  <c r="S368" i="94"/>
  <c r="T368" i="94"/>
  <c r="U368" i="94"/>
  <c r="V368" i="94"/>
  <c r="W368" i="94"/>
  <c r="X368" i="94"/>
  <c r="Y368" i="94"/>
  <c r="Z368" i="94"/>
  <c r="AA368" i="94"/>
  <c r="AB368" i="94"/>
  <c r="AC368" i="94"/>
  <c r="AD368" i="94"/>
  <c r="AE368" i="94"/>
  <c r="AF368" i="94"/>
  <c r="AG368" i="94"/>
  <c r="AH368" i="94"/>
  <c r="AI368" i="94"/>
  <c r="AJ368" i="94"/>
  <c r="AK368" i="94"/>
  <c r="AL368" i="94"/>
  <c r="AM368" i="94"/>
  <c r="AN368" i="94"/>
  <c r="AO368" i="94"/>
  <c r="AP368" i="94"/>
  <c r="AQ368" i="94"/>
  <c r="AR368" i="94"/>
  <c r="AS368" i="94"/>
  <c r="AT368" i="94"/>
  <c r="AU368" i="94"/>
  <c r="AV368" i="94"/>
  <c r="AW368" i="94"/>
  <c r="AX368" i="94"/>
  <c r="AY368" i="94"/>
  <c r="AZ368" i="94"/>
  <c r="BA368" i="94"/>
  <c r="BB368" i="94"/>
  <c r="BC368" i="94"/>
  <c r="BD368" i="94"/>
  <c r="BE368" i="94"/>
  <c r="BG358" i="94"/>
  <c r="BG354" i="94"/>
  <c r="BG350" i="94"/>
  <c r="BG346" i="94"/>
  <c r="BG342" i="94"/>
  <c r="BG357" i="94"/>
  <c r="BG367" i="94"/>
  <c r="BG366" i="94"/>
  <c r="BG365" i="94"/>
  <c r="BG364" i="94"/>
  <c r="BG363" i="94"/>
  <c r="BG362" i="94"/>
  <c r="BG361" i="94"/>
  <c r="BG360" i="94"/>
  <c r="BG356" i="94"/>
  <c r="BG352" i="94"/>
  <c r="BG348" i="94"/>
  <c r="BG344" i="94"/>
  <c r="BG340" i="94"/>
  <c r="BG336" i="94"/>
  <c r="BG332" i="94"/>
  <c r="BG328" i="94"/>
  <c r="BG324" i="94"/>
  <c r="BG320" i="94"/>
  <c r="BG316" i="94"/>
  <c r="BG349" i="94"/>
  <c r="BG341" i="94"/>
  <c r="BG338" i="94"/>
  <c r="BG333" i="94"/>
  <c r="BG327" i="94"/>
  <c r="BG322" i="94"/>
  <c r="BG317" i="94"/>
  <c r="BG359" i="94"/>
  <c r="BG347" i="94"/>
  <c r="BG337" i="94"/>
  <c r="BG331" i="94"/>
  <c r="BG326" i="94"/>
  <c r="BG321" i="94"/>
  <c r="BG355" i="94"/>
  <c r="BG353" i="94"/>
  <c r="BG345" i="94"/>
  <c r="BG335" i="94"/>
  <c r="BG330" i="94"/>
  <c r="BG325" i="94"/>
  <c r="BG319" i="94"/>
  <c r="BG323" i="94"/>
  <c r="BG351" i="94"/>
  <c r="BG339" i="94"/>
  <c r="BG318" i="94"/>
  <c r="BG343" i="94"/>
  <c r="BG334" i="94"/>
  <c r="BH9" i="94"/>
  <c r="BH139" i="94" s="1"/>
  <c r="BG7" i="94"/>
  <c r="BG329" i="94"/>
  <c r="D520" i="94"/>
  <c r="AL139" i="94"/>
  <c r="AH139" i="94"/>
  <c r="AD139" i="94"/>
  <c r="Z139" i="94"/>
  <c r="V139" i="94"/>
  <c r="R139" i="94"/>
  <c r="N139" i="94"/>
  <c r="J139" i="94"/>
  <c r="AK139" i="94"/>
  <c r="AG139" i="94"/>
  <c r="AC139" i="94"/>
  <c r="Y139" i="94"/>
  <c r="U139" i="94"/>
  <c r="Q139" i="94"/>
  <c r="M139" i="94"/>
  <c r="I139" i="94"/>
  <c r="AN139" i="94"/>
  <c r="AJ139" i="94"/>
  <c r="AF139" i="94"/>
  <c r="AB139" i="94"/>
  <c r="X139" i="94"/>
  <c r="T139" i="94"/>
  <c r="P139" i="94"/>
  <c r="L139" i="94"/>
  <c r="H139" i="94"/>
  <c r="AI139" i="94"/>
  <c r="S139" i="94"/>
  <c r="AE139" i="94"/>
  <c r="O139" i="94"/>
  <c r="AA139" i="94"/>
  <c r="K139" i="94"/>
  <c r="AM139" i="94"/>
  <c r="W139" i="94"/>
  <c r="G139" i="94"/>
  <c r="BC674" i="94"/>
  <c r="AY674" i="94"/>
  <c r="AU674" i="94"/>
  <c r="AQ674" i="94"/>
  <c r="AM674" i="94"/>
  <c r="AI674" i="94"/>
  <c r="AE674" i="94"/>
  <c r="AA674" i="94"/>
  <c r="W674" i="94"/>
  <c r="S674" i="94"/>
  <c r="O674" i="94"/>
  <c r="K674" i="94"/>
  <c r="G674" i="94"/>
  <c r="BD674" i="94"/>
  <c r="AX674" i="94"/>
  <c r="AS674" i="94"/>
  <c r="AN674" i="94"/>
  <c r="AH674" i="94"/>
  <c r="AC674" i="94"/>
  <c r="X674" i="94"/>
  <c r="R674" i="94"/>
  <c r="M674" i="94"/>
  <c r="H674" i="94"/>
  <c r="BB674" i="94"/>
  <c r="AW674" i="94"/>
  <c r="AR674" i="94"/>
  <c r="AL674" i="94"/>
  <c r="AG674" i="94"/>
  <c r="AB674" i="94"/>
  <c r="V674" i="94"/>
  <c r="Q674" i="94"/>
  <c r="L674" i="94"/>
  <c r="BF674" i="94"/>
  <c r="BA674" i="94"/>
  <c r="AV674" i="94"/>
  <c r="AP674" i="94"/>
  <c r="AK674" i="94"/>
  <c r="AF674" i="94"/>
  <c r="Z674" i="94"/>
  <c r="U674" i="94"/>
  <c r="P674" i="94"/>
  <c r="J674" i="94"/>
  <c r="AT674" i="94"/>
  <c r="Y674" i="94"/>
  <c r="AO674" i="94"/>
  <c r="T674" i="94"/>
  <c r="BE674" i="94"/>
  <c r="AJ674" i="94"/>
  <c r="N674" i="94"/>
  <c r="I674" i="94"/>
  <c r="AZ674" i="94"/>
  <c r="AD674" i="94"/>
  <c r="D675" i="94"/>
  <c r="B675" i="94" s="1"/>
  <c r="D445" i="94"/>
  <c r="B445" i="94" s="1"/>
  <c r="D369" i="94"/>
  <c r="D216" i="94"/>
  <c r="D292" i="94"/>
  <c r="D140" i="94"/>
  <c r="AM65" i="94"/>
  <c r="AI65" i="94"/>
  <c r="AE65" i="94"/>
  <c r="AA65" i="94"/>
  <c r="W65" i="94"/>
  <c r="S65" i="94"/>
  <c r="O65" i="94"/>
  <c r="K65" i="94"/>
  <c r="G65" i="94"/>
  <c r="AK65" i="94"/>
  <c r="AG65" i="94"/>
  <c r="AC65" i="94"/>
  <c r="Y65" i="94"/>
  <c r="U65" i="94"/>
  <c r="Q65" i="94"/>
  <c r="M65" i="94"/>
  <c r="I65" i="94"/>
  <c r="AN65" i="94"/>
  <c r="AF65" i="94"/>
  <c r="X65" i="94"/>
  <c r="P65" i="94"/>
  <c r="H65" i="94"/>
  <c r="Z65" i="94"/>
  <c r="J65" i="94"/>
  <c r="D66" i="94"/>
  <c r="AL65" i="94"/>
  <c r="AD65" i="94"/>
  <c r="V65" i="94"/>
  <c r="N65" i="94"/>
  <c r="AH65" i="94"/>
  <c r="AJ65" i="94"/>
  <c r="AB65" i="94"/>
  <c r="T65" i="94"/>
  <c r="L65" i="94"/>
  <c r="R65" i="94"/>
  <c r="D596" i="94"/>
  <c r="B596" i="94" s="1"/>
  <c r="AL215" i="94"/>
  <c r="AH215" i="94"/>
  <c r="AD215" i="94"/>
  <c r="Z215" i="94"/>
  <c r="V215" i="94"/>
  <c r="R215" i="94"/>
  <c r="N215" i="94"/>
  <c r="J215" i="94"/>
  <c r="AN215" i="94"/>
  <c r="AJ215" i="94"/>
  <c r="AF215" i="94"/>
  <c r="AB215" i="94"/>
  <c r="X215" i="94"/>
  <c r="T215" i="94"/>
  <c r="P215" i="94"/>
  <c r="L215" i="94"/>
  <c r="H215" i="94"/>
  <c r="AM215" i="94"/>
  <c r="AE215" i="94"/>
  <c r="W215" i="94"/>
  <c r="O215" i="94"/>
  <c r="G215" i="94"/>
  <c r="AK215" i="94"/>
  <c r="AC215" i="94"/>
  <c r="U215" i="94"/>
  <c r="M215" i="94"/>
  <c r="AI215" i="94"/>
  <c r="AA215" i="94"/>
  <c r="S215" i="94"/>
  <c r="K215" i="94"/>
  <c r="AG215" i="94"/>
  <c r="Y215" i="94"/>
  <c r="Q215" i="94"/>
  <c r="I215" i="94"/>
  <c r="AK291" i="94"/>
  <c r="AG291" i="94"/>
  <c r="AC291" i="94"/>
  <c r="Y291" i="94"/>
  <c r="U291" i="94"/>
  <c r="Q291" i="94"/>
  <c r="M291" i="94"/>
  <c r="I291" i="94"/>
  <c r="AN291" i="94"/>
  <c r="AJ291" i="94"/>
  <c r="AF291" i="94"/>
  <c r="AB291" i="94"/>
  <c r="X291" i="94"/>
  <c r="T291" i="94"/>
  <c r="P291" i="94"/>
  <c r="L291" i="94"/>
  <c r="H291" i="94"/>
  <c r="AM291" i="94"/>
  <c r="AI291" i="94"/>
  <c r="AE291" i="94"/>
  <c r="AA291" i="94"/>
  <c r="W291" i="94"/>
  <c r="S291" i="94"/>
  <c r="O291" i="94"/>
  <c r="K291" i="94"/>
  <c r="G291" i="94"/>
  <c r="AD291" i="94"/>
  <c r="N291" i="94"/>
  <c r="Z291" i="94"/>
  <c r="J291" i="94"/>
  <c r="AL291" i="94"/>
  <c r="V291" i="94"/>
  <c r="AH291" i="94"/>
  <c r="R291" i="94"/>
  <c r="G444" i="94"/>
  <c r="H444" i="94"/>
  <c r="I444" i="94"/>
  <c r="J444" i="94"/>
  <c r="K444" i="94"/>
  <c r="L444" i="94"/>
  <c r="M444" i="94"/>
  <c r="N444" i="94"/>
  <c r="O444" i="94"/>
  <c r="P444" i="94"/>
  <c r="Q444" i="94"/>
  <c r="R444" i="94"/>
  <c r="S444" i="94"/>
  <c r="T444" i="94"/>
  <c r="U444" i="94"/>
  <c r="V444" i="94"/>
  <c r="W444" i="94"/>
  <c r="X444" i="94"/>
  <c r="Y444" i="94"/>
  <c r="Z444" i="94"/>
  <c r="AA444" i="94"/>
  <c r="AB444" i="94"/>
  <c r="AC444" i="94"/>
  <c r="AD444" i="94"/>
  <c r="AE444" i="94"/>
  <c r="AF444" i="94"/>
  <c r="AG444" i="94"/>
  <c r="AH444" i="94"/>
  <c r="AI444" i="94"/>
  <c r="AJ444" i="94"/>
  <c r="AK444" i="94"/>
  <c r="AL444" i="94"/>
  <c r="AM444" i="94"/>
  <c r="AN444" i="94"/>
  <c r="AO444" i="94"/>
  <c r="AP444" i="94"/>
  <c r="AQ444" i="94"/>
  <c r="AR444" i="94"/>
  <c r="AS444" i="94"/>
  <c r="AT444" i="94"/>
  <c r="AU444" i="94"/>
  <c r="AV444" i="94"/>
  <c r="AW444" i="94"/>
  <c r="AX444" i="94"/>
  <c r="AY444" i="94"/>
  <c r="AZ444" i="94"/>
  <c r="BA444" i="94"/>
  <c r="BB444" i="94"/>
  <c r="BC444" i="94"/>
  <c r="BD444" i="94"/>
  <c r="AX152" i="91"/>
  <c r="AY5" i="92"/>
  <c r="BB151" i="91"/>
  <c r="BC4" i="92"/>
  <c r="AQ140" i="94" l="1"/>
  <c r="AU140" i="94"/>
  <c r="AY140" i="94"/>
  <c r="BC140" i="94"/>
  <c r="BG140" i="94"/>
  <c r="AR140" i="94"/>
  <c r="AW140" i="94"/>
  <c r="BB140" i="94"/>
  <c r="BH140" i="94"/>
  <c r="AO140" i="94"/>
  <c r="AV140" i="94"/>
  <c r="BD140" i="94"/>
  <c r="AP140" i="94"/>
  <c r="AX140" i="94"/>
  <c r="BE140" i="94"/>
  <c r="AS140" i="94"/>
  <c r="BF140" i="94"/>
  <c r="AT140" i="94"/>
  <c r="AZ140" i="94"/>
  <c r="BA140" i="94"/>
  <c r="BH215" i="94"/>
  <c r="BH87" i="94"/>
  <c r="BH163" i="94"/>
  <c r="BH239" i="94"/>
  <c r="BH164" i="94"/>
  <c r="BH88" i="94"/>
  <c r="BH240" i="94"/>
  <c r="BH241" i="94"/>
  <c r="BH89" i="94"/>
  <c r="BH165" i="94"/>
  <c r="BH90" i="94"/>
  <c r="BH166" i="94"/>
  <c r="BH242" i="94"/>
  <c r="BH243" i="94"/>
  <c r="BH167" i="94"/>
  <c r="BH91" i="94"/>
  <c r="BH169" i="94"/>
  <c r="BH92" i="94"/>
  <c r="BH168" i="94"/>
  <c r="BH244" i="94"/>
  <c r="BH93" i="94"/>
  <c r="BH245" i="94"/>
  <c r="BH170" i="94"/>
  <c r="BH94" i="94"/>
  <c r="BH171" i="94"/>
  <c r="BH246" i="94"/>
  <c r="BH247" i="94"/>
  <c r="BH248" i="94"/>
  <c r="BH172" i="94"/>
  <c r="BH96" i="94"/>
  <c r="BH95" i="94"/>
  <c r="BH249" i="94"/>
  <c r="BH97" i="94"/>
  <c r="BH173" i="94"/>
  <c r="BH174" i="94"/>
  <c r="BH250" i="94"/>
  <c r="BH98" i="94"/>
  <c r="BH99" i="94"/>
  <c r="BH251" i="94"/>
  <c r="BH175" i="94"/>
  <c r="BH176" i="94"/>
  <c r="BH100" i="94"/>
  <c r="BH252" i="94"/>
  <c r="BH177" i="94"/>
  <c r="BH101" i="94"/>
  <c r="BH253" i="94"/>
  <c r="BH102" i="94"/>
  <c r="BH178" i="94"/>
  <c r="BH254" i="94"/>
  <c r="BH179" i="94"/>
  <c r="BH103" i="94"/>
  <c r="BH255" i="94"/>
  <c r="BH180" i="94"/>
  <c r="BH256" i="94"/>
  <c r="BH104" i="94"/>
  <c r="BH105" i="94"/>
  <c r="BH257" i="94"/>
  <c r="BH181" i="94"/>
  <c r="BH258" i="94"/>
  <c r="BH182" i="94"/>
  <c r="BH106" i="94"/>
  <c r="BH107" i="94"/>
  <c r="BH259" i="94"/>
  <c r="BH183" i="94"/>
  <c r="BH260" i="94"/>
  <c r="BH184" i="94"/>
  <c r="BH108" i="94"/>
  <c r="BH185" i="94"/>
  <c r="BH109" i="94"/>
  <c r="BH261" i="94"/>
  <c r="BH262" i="94"/>
  <c r="BH186" i="94"/>
  <c r="BH110" i="94"/>
  <c r="BH187" i="94"/>
  <c r="BH111" i="94"/>
  <c r="BH263" i="94"/>
  <c r="BH188" i="94"/>
  <c r="BH264" i="94"/>
  <c r="BH112" i="94"/>
  <c r="BH189" i="94"/>
  <c r="BH113" i="94"/>
  <c r="BH265" i="94"/>
  <c r="BH266" i="94"/>
  <c r="BH190" i="94"/>
  <c r="BH114" i="94"/>
  <c r="BH267" i="94"/>
  <c r="BH115" i="94"/>
  <c r="BH191" i="94"/>
  <c r="BH192" i="94"/>
  <c r="BH268" i="94"/>
  <c r="BH116" i="94"/>
  <c r="BH193" i="94"/>
  <c r="BH269" i="94"/>
  <c r="BH117" i="94"/>
  <c r="BH270" i="94"/>
  <c r="BH194" i="94"/>
  <c r="BH118" i="94"/>
  <c r="BH271" i="94"/>
  <c r="BH119" i="94"/>
  <c r="BH195" i="94"/>
  <c r="BH272" i="94"/>
  <c r="BH196" i="94"/>
  <c r="BH120" i="94"/>
  <c r="BH273" i="94"/>
  <c r="BH121" i="94"/>
  <c r="BH197" i="94"/>
  <c r="BH274" i="94"/>
  <c r="BH198" i="94"/>
  <c r="BH122" i="94"/>
  <c r="BH123" i="94"/>
  <c r="BH275" i="94"/>
  <c r="BH199" i="94"/>
  <c r="BH276" i="94"/>
  <c r="BH124" i="94"/>
  <c r="BH200" i="94"/>
  <c r="BH201" i="94"/>
  <c r="BH277" i="94"/>
  <c r="BH125" i="94"/>
  <c r="BH278" i="94"/>
  <c r="BH202" i="94"/>
  <c r="BH126" i="94"/>
  <c r="BH127" i="94"/>
  <c r="BH279" i="94"/>
  <c r="BH203" i="94"/>
  <c r="BH280" i="94"/>
  <c r="BH204" i="94"/>
  <c r="BH128" i="94"/>
  <c r="BH129" i="94"/>
  <c r="BH205" i="94"/>
  <c r="BH281" i="94"/>
  <c r="BH282" i="94"/>
  <c r="BH130" i="94"/>
  <c r="BH206" i="94"/>
  <c r="BH131" i="94"/>
  <c r="BH283" i="94"/>
  <c r="BH207" i="94"/>
  <c r="BH132" i="94"/>
  <c r="BH208" i="94"/>
  <c r="BH284" i="94"/>
  <c r="BH209" i="94"/>
  <c r="BH133" i="94"/>
  <c r="BH285" i="94"/>
  <c r="BH134" i="94"/>
  <c r="BH286" i="94"/>
  <c r="BH210" i="94"/>
  <c r="BH135" i="94"/>
  <c r="BH287" i="94"/>
  <c r="BH211" i="94"/>
  <c r="BH212" i="94"/>
  <c r="BH136" i="94"/>
  <c r="BH288" i="94"/>
  <c r="BH137" i="94"/>
  <c r="BH213" i="94"/>
  <c r="BH289" i="94"/>
  <c r="BH138" i="94"/>
  <c r="BH290" i="94"/>
  <c r="BH214" i="94"/>
  <c r="AR292" i="94"/>
  <c r="AV292" i="94"/>
  <c r="AZ292" i="94"/>
  <c r="BD292" i="94"/>
  <c r="BH292" i="94"/>
  <c r="AS292" i="94"/>
  <c r="AX292" i="94"/>
  <c r="BC292" i="94"/>
  <c r="AO292" i="94"/>
  <c r="AT292" i="94"/>
  <c r="AY292" i="94"/>
  <c r="BE292" i="94"/>
  <c r="AP292" i="94"/>
  <c r="AU292" i="94"/>
  <c r="BA292" i="94"/>
  <c r="BF292" i="94"/>
  <c r="AQ292" i="94"/>
  <c r="AW292" i="94"/>
  <c r="BB292" i="94"/>
  <c r="BG292" i="94"/>
  <c r="AQ216" i="94"/>
  <c r="AU216" i="94"/>
  <c r="AY216" i="94"/>
  <c r="BC216" i="94"/>
  <c r="BG216" i="94"/>
  <c r="AR216" i="94"/>
  <c r="AW216" i="94"/>
  <c r="BB216" i="94"/>
  <c r="BH216" i="94"/>
  <c r="AS216" i="94"/>
  <c r="AX216" i="94"/>
  <c r="BD216" i="94"/>
  <c r="AT216" i="94"/>
  <c r="BE216" i="94"/>
  <c r="AV216" i="94"/>
  <c r="BF216" i="94"/>
  <c r="AO216" i="94"/>
  <c r="AZ216" i="94"/>
  <c r="AP216" i="94"/>
  <c r="BA216" i="94"/>
  <c r="BH291" i="94"/>
  <c r="AQ66" i="94"/>
  <c r="AU66" i="94"/>
  <c r="AY66" i="94"/>
  <c r="BC66" i="94"/>
  <c r="BG66" i="94"/>
  <c r="AR66" i="94"/>
  <c r="AW66" i="94"/>
  <c r="BB66" i="94"/>
  <c r="BH66" i="94"/>
  <c r="AS66" i="94"/>
  <c r="AZ66" i="94"/>
  <c r="BF66" i="94"/>
  <c r="AP66" i="94"/>
  <c r="BA66" i="94"/>
  <c r="AT66" i="94"/>
  <c r="BE66" i="94"/>
  <c r="AV66" i="94"/>
  <c r="AO66" i="94"/>
  <c r="AX66" i="94"/>
  <c r="BD66" i="94"/>
  <c r="AP139" i="95"/>
  <c r="AT139" i="95"/>
  <c r="AX139" i="95"/>
  <c r="AQ139" i="95"/>
  <c r="AU139" i="95"/>
  <c r="AY139" i="95"/>
  <c r="BC139" i="95"/>
  <c r="BG139" i="95"/>
  <c r="AV139" i="95"/>
  <c r="BB139" i="95"/>
  <c r="AO139" i="95"/>
  <c r="AW139" i="95"/>
  <c r="BD139" i="95"/>
  <c r="AZ139" i="95"/>
  <c r="AS139" i="95"/>
  <c r="BF139" i="95"/>
  <c r="AR139" i="95"/>
  <c r="BA139" i="95"/>
  <c r="BE139" i="95"/>
  <c r="AQ215" i="95"/>
  <c r="AU215" i="95"/>
  <c r="AY215" i="95"/>
  <c r="BC215" i="95"/>
  <c r="BG215" i="95"/>
  <c r="AR215" i="95"/>
  <c r="AV215" i="95"/>
  <c r="AZ215" i="95"/>
  <c r="BD215" i="95"/>
  <c r="AO215" i="95"/>
  <c r="AW215" i="95"/>
  <c r="BE215" i="95"/>
  <c r="BA215" i="95"/>
  <c r="AP215" i="95"/>
  <c r="AX215" i="95"/>
  <c r="BF215" i="95"/>
  <c r="AS215" i="95"/>
  <c r="AT215" i="95"/>
  <c r="BB215" i="95"/>
  <c r="AP291" i="95"/>
  <c r="AT291" i="95"/>
  <c r="AX291" i="95"/>
  <c r="BB291" i="95"/>
  <c r="BF291" i="95"/>
  <c r="AQ291" i="95"/>
  <c r="AU291" i="95"/>
  <c r="AY291" i="95"/>
  <c r="BC291" i="95"/>
  <c r="BG291" i="95"/>
  <c r="AR291" i="95"/>
  <c r="AZ291" i="95"/>
  <c r="AV291" i="95"/>
  <c r="AO291" i="95"/>
  <c r="BE291" i="95"/>
  <c r="AS291" i="95"/>
  <c r="BA291" i="95"/>
  <c r="BD291" i="95"/>
  <c r="AW291" i="95"/>
  <c r="AP65" i="95"/>
  <c r="AT65" i="95"/>
  <c r="AX65" i="95"/>
  <c r="BB65" i="95"/>
  <c r="BF65" i="95"/>
  <c r="AO65" i="95"/>
  <c r="AS65" i="95"/>
  <c r="AW65" i="95"/>
  <c r="BA65" i="95"/>
  <c r="BE65" i="95"/>
  <c r="AU65" i="95"/>
  <c r="BC65" i="95"/>
  <c r="AV65" i="95"/>
  <c r="BD65" i="95"/>
  <c r="AY65" i="95"/>
  <c r="AZ65" i="95"/>
  <c r="AQ65" i="95"/>
  <c r="AR65" i="95"/>
  <c r="BG65" i="95"/>
  <c r="J518" i="95"/>
  <c r="BG214" i="95"/>
  <c r="BG138" i="95"/>
  <c r="BG290" i="95"/>
  <c r="BG87" i="95"/>
  <c r="BG239" i="95"/>
  <c r="BG163" i="95"/>
  <c r="BG88" i="95"/>
  <c r="BG164" i="95"/>
  <c r="BG240" i="95"/>
  <c r="BG165" i="95"/>
  <c r="BG241" i="95"/>
  <c r="BG89" i="95"/>
  <c r="BG166" i="95"/>
  <c r="BG90" i="95"/>
  <c r="BG242" i="95"/>
  <c r="BG243" i="95"/>
  <c r="BG167" i="95"/>
  <c r="BG91" i="95"/>
  <c r="BG92" i="95"/>
  <c r="BG168" i="95"/>
  <c r="BG244" i="95"/>
  <c r="BG93" i="95"/>
  <c r="BG245" i="95"/>
  <c r="BG169" i="95"/>
  <c r="BG170" i="95"/>
  <c r="BG246" i="95"/>
  <c r="BG94" i="95"/>
  <c r="BG171" i="95"/>
  <c r="BG95" i="95"/>
  <c r="BG247" i="95"/>
  <c r="BG96" i="95"/>
  <c r="BG248" i="95"/>
  <c r="BG172" i="95"/>
  <c r="BG97" i="95"/>
  <c r="BG173" i="95"/>
  <c r="BG249" i="95"/>
  <c r="BG250" i="95"/>
  <c r="BG98" i="95"/>
  <c r="BG174" i="95"/>
  <c r="BG251" i="95"/>
  <c r="BG99" i="95"/>
  <c r="BG175" i="95"/>
  <c r="BG252" i="95"/>
  <c r="BG176" i="95"/>
  <c r="BG100" i="95"/>
  <c r="BG253" i="95"/>
  <c r="BG101" i="95"/>
  <c r="BG177" i="95"/>
  <c r="BG254" i="95"/>
  <c r="BG178" i="95"/>
  <c r="BG102" i="95"/>
  <c r="BG255" i="95"/>
  <c r="BG103" i="95"/>
  <c r="BG179" i="95"/>
  <c r="BG256" i="95"/>
  <c r="BG104" i="95"/>
  <c r="BG180" i="95"/>
  <c r="BG181" i="95"/>
  <c r="BG257" i="95"/>
  <c r="BG105" i="95"/>
  <c r="BG258" i="95"/>
  <c r="BG182" i="95"/>
  <c r="BG106" i="95"/>
  <c r="BG107" i="95"/>
  <c r="BG183" i="95"/>
  <c r="BG259" i="95"/>
  <c r="BG108" i="95"/>
  <c r="BG184" i="95"/>
  <c r="BG260" i="95"/>
  <c r="BG109" i="95"/>
  <c r="BG261" i="95"/>
  <c r="BG185" i="95"/>
  <c r="BG186" i="95"/>
  <c r="BG262" i="95"/>
  <c r="BG110" i="95"/>
  <c r="BG111" i="95"/>
  <c r="BG263" i="95"/>
  <c r="BG187" i="95"/>
  <c r="BG112" i="95"/>
  <c r="BG264" i="95"/>
  <c r="BG188" i="95"/>
  <c r="BG189" i="95"/>
  <c r="BG265" i="95"/>
  <c r="BG113" i="95"/>
  <c r="BG114" i="95"/>
  <c r="BG190" i="95"/>
  <c r="BG266" i="95"/>
  <c r="BG115" i="95"/>
  <c r="BG267" i="95"/>
  <c r="BG191" i="95"/>
  <c r="BG268" i="95"/>
  <c r="BG192" i="95"/>
  <c r="BG116" i="95"/>
  <c r="BG193" i="95"/>
  <c r="BG269" i="95"/>
  <c r="BG117" i="95"/>
  <c r="BG118" i="95"/>
  <c r="BG194" i="95"/>
  <c r="BG270" i="95"/>
  <c r="BG119" i="95"/>
  <c r="BG271" i="95"/>
  <c r="BG195" i="95"/>
  <c r="BG196" i="95"/>
  <c r="BG120" i="95"/>
  <c r="BG272" i="95"/>
  <c r="BG121" i="95"/>
  <c r="BG273" i="95"/>
  <c r="BG197" i="95"/>
  <c r="BG198" i="95"/>
  <c r="BG122" i="95"/>
  <c r="BG274" i="95"/>
  <c r="BG123" i="95"/>
  <c r="BG275" i="95"/>
  <c r="BG199" i="95"/>
  <c r="BG124" i="95"/>
  <c r="BG200" i="95"/>
  <c r="BG276" i="95"/>
  <c r="BG277" i="95"/>
  <c r="BG201" i="95"/>
  <c r="BG125" i="95"/>
  <c r="BG278" i="95"/>
  <c r="BG202" i="95"/>
  <c r="BG126" i="95"/>
  <c r="BG127" i="95"/>
  <c r="BG203" i="95"/>
  <c r="BG279" i="95"/>
  <c r="BG204" i="95"/>
  <c r="BG280" i="95"/>
  <c r="BG128" i="95"/>
  <c r="BG281" i="95"/>
  <c r="BG129" i="95"/>
  <c r="BG205" i="95"/>
  <c r="BG282" i="95"/>
  <c r="BG130" i="95"/>
  <c r="BG206" i="95"/>
  <c r="BG207" i="95"/>
  <c r="BG131" i="95"/>
  <c r="BG283" i="95"/>
  <c r="BG284" i="95"/>
  <c r="BG132" i="95"/>
  <c r="BG208" i="95"/>
  <c r="BG209" i="95"/>
  <c r="BG285" i="95"/>
  <c r="BG133" i="95"/>
  <c r="BG134" i="95"/>
  <c r="BG286" i="95"/>
  <c r="BG210" i="95"/>
  <c r="BG135" i="95"/>
  <c r="BG211" i="95"/>
  <c r="BG287" i="95"/>
  <c r="BG136" i="95"/>
  <c r="BG288" i="95"/>
  <c r="BG212" i="95"/>
  <c r="BG213" i="95"/>
  <c r="BG289" i="95"/>
  <c r="BG137" i="95"/>
  <c r="BH933" i="95"/>
  <c r="BH936" i="95"/>
  <c r="BH907" i="95"/>
  <c r="BH911" i="95"/>
  <c r="BH932" i="95"/>
  <c r="BH908" i="95"/>
  <c r="BH857" i="95"/>
  <c r="BH861" i="95"/>
  <c r="BH832" i="95"/>
  <c r="BH858" i="95"/>
  <c r="BG860" i="95"/>
  <c r="BH833" i="95"/>
  <c r="BH836" i="95"/>
  <c r="BH808" i="95"/>
  <c r="BG810" i="95"/>
  <c r="BG835" i="95"/>
  <c r="BH811" i="95"/>
  <c r="BH786" i="95"/>
  <c r="BH782" i="95"/>
  <c r="BH757" i="95"/>
  <c r="BH807" i="95"/>
  <c r="BH783" i="95"/>
  <c r="BH761" i="95"/>
  <c r="BG735" i="95"/>
  <c r="BH758" i="95"/>
  <c r="BG785" i="95"/>
  <c r="BG760" i="95"/>
  <c r="BH736" i="95"/>
  <c r="BH733" i="95"/>
  <c r="BH732" i="95"/>
  <c r="BI932" i="94"/>
  <c r="BI936" i="94"/>
  <c r="BI933" i="94"/>
  <c r="BI907" i="94"/>
  <c r="BI908" i="94"/>
  <c r="BI911" i="94"/>
  <c r="BI882" i="94"/>
  <c r="BH885" i="94"/>
  <c r="BI857" i="94"/>
  <c r="BI886" i="94"/>
  <c r="BI836" i="94"/>
  <c r="BI883" i="94"/>
  <c r="BI858" i="94"/>
  <c r="BH860" i="94"/>
  <c r="BI832" i="94"/>
  <c r="BH835" i="94"/>
  <c r="BI861" i="94"/>
  <c r="BI808" i="94"/>
  <c r="BH810" i="94"/>
  <c r="BI833" i="94"/>
  <c r="BI807" i="94"/>
  <c r="BI811" i="94"/>
  <c r="BI782" i="94"/>
  <c r="BI786" i="94"/>
  <c r="BI757" i="94"/>
  <c r="BH785" i="94"/>
  <c r="BI758" i="94"/>
  <c r="BH760" i="94"/>
  <c r="BI736" i="94"/>
  <c r="BI783" i="94"/>
  <c r="BH735" i="94"/>
  <c r="BI761" i="94"/>
  <c r="BI732" i="94"/>
  <c r="BI733" i="94"/>
  <c r="BG966" i="95"/>
  <c r="BG962" i="95"/>
  <c r="BG963" i="95"/>
  <c r="BI708" i="94"/>
  <c r="BI711" i="94"/>
  <c r="BI707" i="94"/>
  <c r="BH710" i="94"/>
  <c r="BH708" i="95"/>
  <c r="BH707" i="95"/>
  <c r="BG710" i="95"/>
  <c r="BH711" i="95"/>
  <c r="AK519" i="94"/>
  <c r="AC519" i="94"/>
  <c r="AV518" i="95"/>
  <c r="AS519" i="94"/>
  <c r="M519" i="94"/>
  <c r="BA519" i="94"/>
  <c r="U519" i="94"/>
  <c r="AX519" i="94"/>
  <c r="Z519" i="94"/>
  <c r="BB519" i="94"/>
  <c r="AT519" i="94"/>
  <c r="AL519" i="94"/>
  <c r="AD519" i="94"/>
  <c r="V519" i="94"/>
  <c r="N519" i="94"/>
  <c r="AP519" i="94"/>
  <c r="AH519" i="94"/>
  <c r="R519" i="94"/>
  <c r="J519" i="94"/>
  <c r="BE519" i="94"/>
  <c r="AW519" i="94"/>
  <c r="AO519" i="94"/>
  <c r="AG519" i="94"/>
  <c r="Y519" i="94"/>
  <c r="Q519" i="94"/>
  <c r="I519" i="94"/>
  <c r="BD519" i="94"/>
  <c r="AZ519" i="94"/>
  <c r="AV519" i="94"/>
  <c r="AR519" i="94"/>
  <c r="AN519" i="94"/>
  <c r="AJ519" i="94"/>
  <c r="AF519" i="94"/>
  <c r="AB519" i="94"/>
  <c r="X519" i="94"/>
  <c r="T519" i="94"/>
  <c r="P519" i="94"/>
  <c r="L519" i="94"/>
  <c r="H519" i="94"/>
  <c r="BC519" i="94"/>
  <c r="AY519" i="94"/>
  <c r="AU519" i="94"/>
  <c r="AQ519" i="94"/>
  <c r="AM519" i="94"/>
  <c r="AI519" i="94"/>
  <c r="AE519" i="94"/>
  <c r="AA519" i="94"/>
  <c r="W519" i="94"/>
  <c r="S519" i="94"/>
  <c r="O519" i="94"/>
  <c r="K519" i="94"/>
  <c r="AX518" i="95"/>
  <c r="H518" i="95"/>
  <c r="AA518" i="95"/>
  <c r="AF518" i="95"/>
  <c r="BC518" i="95"/>
  <c r="AH518" i="95"/>
  <c r="AW518" i="95"/>
  <c r="AB518" i="95"/>
  <c r="AU518" i="95"/>
  <c r="G518" i="95"/>
  <c r="AD518" i="95"/>
  <c r="K518" i="95"/>
  <c r="BG369" i="94"/>
  <c r="BF368" i="95"/>
  <c r="I518" i="95"/>
  <c r="L518" i="95"/>
  <c r="AE518" i="95"/>
  <c r="Q518" i="95"/>
  <c r="N518" i="95"/>
  <c r="Y518" i="95"/>
  <c r="AR518" i="95"/>
  <c r="X518" i="95"/>
  <c r="AC518" i="95"/>
  <c r="AQ518" i="95"/>
  <c r="W518" i="95"/>
  <c r="AO518" i="95"/>
  <c r="AT518" i="95"/>
  <c r="Z518" i="95"/>
  <c r="U518" i="95"/>
  <c r="AN518" i="95"/>
  <c r="P518" i="95"/>
  <c r="M518" i="95"/>
  <c r="AM518" i="95"/>
  <c r="O518" i="95"/>
  <c r="AG518" i="95"/>
  <c r="AP518" i="95"/>
  <c r="R518" i="95"/>
  <c r="B520" i="94"/>
  <c r="I520" i="94" s="1"/>
  <c r="F58" i="90"/>
  <c r="B519" i="95"/>
  <c r="BE519" i="95" s="1"/>
  <c r="J57" i="90"/>
  <c r="AK518" i="95"/>
  <c r="AZ518" i="95"/>
  <c r="AJ518" i="95"/>
  <c r="T518" i="95"/>
  <c r="AS518" i="95"/>
  <c r="AY518" i="95"/>
  <c r="AI518" i="95"/>
  <c r="S518" i="95"/>
  <c r="BA518" i="95"/>
  <c r="BB518" i="95"/>
  <c r="AL518" i="95"/>
  <c r="V518" i="95"/>
  <c r="G444" i="95"/>
  <c r="K444" i="95"/>
  <c r="O444" i="95"/>
  <c r="S444" i="95"/>
  <c r="W444" i="95"/>
  <c r="AA444" i="95"/>
  <c r="AE444" i="95"/>
  <c r="AI444" i="95"/>
  <c r="AM444" i="95"/>
  <c r="AQ444" i="95"/>
  <c r="AU444" i="95"/>
  <c r="AY444" i="95"/>
  <c r="BC444" i="95"/>
  <c r="J444" i="95"/>
  <c r="V444" i="95"/>
  <c r="AL444" i="95"/>
  <c r="AX444" i="95"/>
  <c r="I444" i="95"/>
  <c r="L444" i="95"/>
  <c r="P444" i="95"/>
  <c r="T444" i="95"/>
  <c r="X444" i="95"/>
  <c r="AB444" i="95"/>
  <c r="AF444" i="95"/>
  <c r="AJ444" i="95"/>
  <c r="AN444" i="95"/>
  <c r="AR444" i="95"/>
  <c r="AV444" i="95"/>
  <c r="AZ444" i="95"/>
  <c r="N444" i="95"/>
  <c r="AD444" i="95"/>
  <c r="AP444" i="95"/>
  <c r="BB444" i="95"/>
  <c r="H444" i="95"/>
  <c r="M444" i="95"/>
  <c r="Q444" i="95"/>
  <c r="U444" i="95"/>
  <c r="Y444" i="95"/>
  <c r="AC444" i="95"/>
  <c r="AG444" i="95"/>
  <c r="AK444" i="95"/>
  <c r="AO444" i="95"/>
  <c r="AS444" i="95"/>
  <c r="AW444" i="95"/>
  <c r="BA444" i="95"/>
  <c r="R444" i="95"/>
  <c r="Z444" i="95"/>
  <c r="AH444" i="95"/>
  <c r="AT444" i="95"/>
  <c r="BD444" i="95"/>
  <c r="AJ139" i="95"/>
  <c r="T139" i="95"/>
  <c r="AH139" i="95"/>
  <c r="M139" i="95"/>
  <c r="N139" i="95"/>
  <c r="AG139" i="95"/>
  <c r="Y139" i="95"/>
  <c r="O139" i="95"/>
  <c r="AF139" i="95"/>
  <c r="P139" i="95"/>
  <c r="AC139" i="95"/>
  <c r="G139" i="95"/>
  <c r="AI139" i="95"/>
  <c r="Z139" i="95"/>
  <c r="Q139" i="95"/>
  <c r="AK139" i="95"/>
  <c r="I139" i="95"/>
  <c r="D520" i="95"/>
  <c r="AB139" i="95"/>
  <c r="L139" i="95"/>
  <c r="W139" i="95"/>
  <c r="AA139" i="95"/>
  <c r="S139" i="95"/>
  <c r="AL139" i="95"/>
  <c r="J139" i="95"/>
  <c r="AD139" i="95"/>
  <c r="AN139" i="95"/>
  <c r="X139" i="95"/>
  <c r="H139" i="95"/>
  <c r="AM139" i="95"/>
  <c r="R139" i="95"/>
  <c r="U139" i="95"/>
  <c r="K139" i="95"/>
  <c r="AE139" i="95"/>
  <c r="V139" i="95"/>
  <c r="AI215" i="95"/>
  <c r="S215" i="95"/>
  <c r="AH215" i="95"/>
  <c r="M215" i="95"/>
  <c r="V215" i="95"/>
  <c r="J215" i="95"/>
  <c r="AE215" i="95"/>
  <c r="O215" i="95"/>
  <c r="AC215" i="95"/>
  <c r="H215" i="95"/>
  <c r="AL215" i="95"/>
  <c r="Q215" i="95"/>
  <c r="AD215" i="95"/>
  <c r="AK215" i="95"/>
  <c r="AJ215" i="95"/>
  <c r="D596" i="95"/>
  <c r="B596" i="95" s="1"/>
  <c r="BF596" i="95" s="1"/>
  <c r="AA215" i="95"/>
  <c r="K215" i="95"/>
  <c r="X215" i="95"/>
  <c r="AG215" i="95"/>
  <c r="L215" i="95"/>
  <c r="T215" i="95"/>
  <c r="Z215" i="95"/>
  <c r="Y215" i="95"/>
  <c r="AF215" i="95"/>
  <c r="AM215" i="95"/>
  <c r="W215" i="95"/>
  <c r="G215" i="95"/>
  <c r="AN215" i="95"/>
  <c r="R215" i="95"/>
  <c r="AB215" i="95"/>
  <c r="I215" i="95"/>
  <c r="P215" i="95"/>
  <c r="N215" i="95"/>
  <c r="U215" i="95"/>
  <c r="H368" i="95"/>
  <c r="M368" i="95"/>
  <c r="Q368" i="95"/>
  <c r="U368" i="95"/>
  <c r="Y368" i="95"/>
  <c r="AC368" i="95"/>
  <c r="AG368" i="95"/>
  <c r="AK368" i="95"/>
  <c r="AO368" i="95"/>
  <c r="AS368" i="95"/>
  <c r="AW368" i="95"/>
  <c r="BA368" i="95"/>
  <c r="L368" i="95"/>
  <c r="X368" i="95"/>
  <c r="AN368" i="95"/>
  <c r="AZ368" i="95"/>
  <c r="J368" i="95"/>
  <c r="N368" i="95"/>
  <c r="R368" i="95"/>
  <c r="V368" i="95"/>
  <c r="Z368" i="95"/>
  <c r="AD368" i="95"/>
  <c r="AH368" i="95"/>
  <c r="AL368" i="95"/>
  <c r="AP368" i="95"/>
  <c r="AT368" i="95"/>
  <c r="AX368" i="95"/>
  <c r="BB368" i="95"/>
  <c r="P368" i="95"/>
  <c r="AF368" i="95"/>
  <c r="AR368" i="95"/>
  <c r="BD368" i="95"/>
  <c r="I368" i="95"/>
  <c r="K368" i="95"/>
  <c r="O368" i="95"/>
  <c r="S368" i="95"/>
  <c r="W368" i="95"/>
  <c r="AA368" i="95"/>
  <c r="AE368" i="95"/>
  <c r="AI368" i="95"/>
  <c r="AM368" i="95"/>
  <c r="AQ368" i="95"/>
  <c r="AU368" i="95"/>
  <c r="AY368" i="95"/>
  <c r="BC368" i="95"/>
  <c r="G368" i="95"/>
  <c r="T368" i="95"/>
  <c r="AB368" i="95"/>
  <c r="AJ368" i="95"/>
  <c r="AV368" i="95"/>
  <c r="BE368" i="95"/>
  <c r="BB674" i="95"/>
  <c r="AL674" i="95"/>
  <c r="V674" i="95"/>
  <c r="BC674" i="95"/>
  <c r="AG674" i="95"/>
  <c r="L674" i="95"/>
  <c r="AO674" i="95"/>
  <c r="M674" i="95"/>
  <c r="AF674" i="95"/>
  <c r="AQ674" i="95"/>
  <c r="AK674" i="95"/>
  <c r="P674" i="95"/>
  <c r="U674" i="95"/>
  <c r="AX674" i="95"/>
  <c r="AH674" i="95"/>
  <c r="R674" i="95"/>
  <c r="AW674" i="95"/>
  <c r="AB674" i="95"/>
  <c r="G674" i="95"/>
  <c r="AI674" i="95"/>
  <c r="BA674" i="95"/>
  <c r="Y674" i="95"/>
  <c r="AC674" i="95"/>
  <c r="X674" i="95"/>
  <c r="AJ674" i="95"/>
  <c r="AY674" i="95"/>
  <c r="AT674" i="95"/>
  <c r="AD674" i="95"/>
  <c r="N674" i="95"/>
  <c r="AR674" i="95"/>
  <c r="W674" i="95"/>
  <c r="BD674" i="95"/>
  <c r="AA674" i="95"/>
  <c r="AU674" i="95"/>
  <c r="S674" i="95"/>
  <c r="O674" i="95"/>
  <c r="I674" i="95"/>
  <c r="H674" i="95"/>
  <c r="AP674" i="95"/>
  <c r="Z674" i="95"/>
  <c r="J674" i="95"/>
  <c r="AM674" i="95"/>
  <c r="Q674" i="95"/>
  <c r="AV674" i="95"/>
  <c r="T674" i="95"/>
  <c r="AN674" i="95"/>
  <c r="K674" i="95"/>
  <c r="AZ674" i="95"/>
  <c r="AS674" i="95"/>
  <c r="AE674" i="95"/>
  <c r="BE674" i="95"/>
  <c r="J595" i="95"/>
  <c r="N595" i="95"/>
  <c r="R595" i="95"/>
  <c r="V595" i="95"/>
  <c r="Z595" i="95"/>
  <c r="AD595" i="95"/>
  <c r="AH595" i="95"/>
  <c r="AL595" i="95"/>
  <c r="AP595" i="95"/>
  <c r="AT595" i="95"/>
  <c r="AX595" i="95"/>
  <c r="BB595" i="95"/>
  <c r="AG595" i="95"/>
  <c r="G595" i="95"/>
  <c r="K595" i="95"/>
  <c r="O595" i="95"/>
  <c r="S595" i="95"/>
  <c r="W595" i="95"/>
  <c r="AA595" i="95"/>
  <c r="AE595" i="95"/>
  <c r="AI595" i="95"/>
  <c r="AM595" i="95"/>
  <c r="AQ595" i="95"/>
  <c r="AU595" i="95"/>
  <c r="AY595" i="95"/>
  <c r="BC595" i="95"/>
  <c r="Y595" i="95"/>
  <c r="H595" i="95"/>
  <c r="L595" i="95"/>
  <c r="P595" i="95"/>
  <c r="T595" i="95"/>
  <c r="X595" i="95"/>
  <c r="AB595" i="95"/>
  <c r="AF595" i="95"/>
  <c r="AJ595" i="95"/>
  <c r="AN595" i="95"/>
  <c r="AR595" i="95"/>
  <c r="AV595" i="95"/>
  <c r="AZ595" i="95"/>
  <c r="I595" i="95"/>
  <c r="M595" i="95"/>
  <c r="Q595" i="95"/>
  <c r="U595" i="95"/>
  <c r="AC595" i="95"/>
  <c r="AK595" i="95"/>
  <c r="AO595" i="95"/>
  <c r="AS595" i="95"/>
  <c r="AW595" i="95"/>
  <c r="BA595" i="95"/>
  <c r="BD595" i="95"/>
  <c r="AF291" i="95"/>
  <c r="P291" i="95"/>
  <c r="Z291" i="95"/>
  <c r="AA291" i="95"/>
  <c r="R291" i="95"/>
  <c r="V291" i="95"/>
  <c r="Q291" i="95"/>
  <c r="J291" i="95"/>
  <c r="AD291" i="95"/>
  <c r="AB291" i="95"/>
  <c r="L291" i="95"/>
  <c r="U291" i="95"/>
  <c r="S291" i="95"/>
  <c r="AM291" i="95"/>
  <c r="K291" i="95"/>
  <c r="G291" i="95"/>
  <c r="AL291" i="95"/>
  <c r="N291" i="95"/>
  <c r="AN291" i="95"/>
  <c r="X291" i="95"/>
  <c r="H291" i="95"/>
  <c r="AK291" i="95"/>
  <c r="O291" i="95"/>
  <c r="M291" i="95"/>
  <c r="AG291" i="95"/>
  <c r="AC291" i="95"/>
  <c r="W291" i="95"/>
  <c r="AJ291" i="95"/>
  <c r="T291" i="95"/>
  <c r="AE291" i="95"/>
  <c r="AH291" i="95"/>
  <c r="Y291" i="95"/>
  <c r="AI291" i="95"/>
  <c r="I291" i="95"/>
  <c r="AG65" i="95"/>
  <c r="Q65" i="95"/>
  <c r="D140" i="95"/>
  <c r="AN65" i="95"/>
  <c r="S65" i="95"/>
  <c r="P65" i="95"/>
  <c r="R65" i="95"/>
  <c r="AJ65" i="95"/>
  <c r="G65" i="95"/>
  <c r="AH65" i="95"/>
  <c r="D292" i="95"/>
  <c r="Z65" i="95"/>
  <c r="D675" i="95"/>
  <c r="B675" i="95" s="1"/>
  <c r="AC65" i="95"/>
  <c r="M65" i="95"/>
  <c r="AI65" i="95"/>
  <c r="N65" i="95"/>
  <c r="AL65" i="95"/>
  <c r="J65" i="95"/>
  <c r="D445" i="95"/>
  <c r="B445" i="95" s="1"/>
  <c r="BF445" i="95" s="1"/>
  <c r="AB65" i="95"/>
  <c r="AA65" i="95"/>
  <c r="K65" i="95"/>
  <c r="D369" i="95"/>
  <c r="Y65" i="95"/>
  <c r="I65" i="95"/>
  <c r="AD65" i="95"/>
  <c r="H65" i="95"/>
  <c r="AE65" i="95"/>
  <c r="D66" i="95"/>
  <c r="V65" i="95"/>
  <c r="T65" i="95"/>
  <c r="AK65" i="95"/>
  <c r="U65" i="95"/>
  <c r="D216" i="95"/>
  <c r="X65" i="95"/>
  <c r="W65" i="95"/>
  <c r="AF65" i="95"/>
  <c r="O65" i="95"/>
  <c r="L65" i="95"/>
  <c r="AM65" i="95"/>
  <c r="BG355" i="95"/>
  <c r="BG339" i="95"/>
  <c r="BG323" i="95"/>
  <c r="BG345" i="95"/>
  <c r="BG324" i="95"/>
  <c r="BG341" i="95"/>
  <c r="BG366" i="95"/>
  <c r="BG362" i="95"/>
  <c r="BG346" i="95"/>
  <c r="BG317" i="95"/>
  <c r="BG336" i="95"/>
  <c r="BG337" i="95"/>
  <c r="BG328" i="95"/>
  <c r="BG343" i="95"/>
  <c r="BG350" i="95"/>
  <c r="BG348" i="95"/>
  <c r="BG367" i="95"/>
  <c r="BG353" i="95"/>
  <c r="BG351" i="95"/>
  <c r="BG335" i="95"/>
  <c r="BG319" i="95"/>
  <c r="BG340" i="95"/>
  <c r="BG318" i="95"/>
  <c r="BG333" i="95"/>
  <c r="BG365" i="95"/>
  <c r="BG361" i="95"/>
  <c r="BG338" i="95"/>
  <c r="BG352" i="95"/>
  <c r="BH9" i="95"/>
  <c r="BH139" i="95" s="1"/>
  <c r="BG330" i="95"/>
  <c r="BG321" i="95"/>
  <c r="BG359" i="95"/>
  <c r="BG329" i="95"/>
  <c r="BG363" i="95"/>
  <c r="BG357" i="95"/>
  <c r="BG342" i="95"/>
  <c r="BG347" i="95"/>
  <c r="BG331" i="95"/>
  <c r="BG356" i="95"/>
  <c r="BG334" i="95"/>
  <c r="BG354" i="95"/>
  <c r="BG326" i="95"/>
  <c r="BG364" i="95"/>
  <c r="BG360" i="95"/>
  <c r="BG332" i="95"/>
  <c r="BG322" i="95"/>
  <c r="BG7" i="95"/>
  <c r="BG358" i="95"/>
  <c r="BG349" i="95"/>
  <c r="BG316" i="95"/>
  <c r="BG327" i="95"/>
  <c r="BG320" i="95"/>
  <c r="BG325" i="95"/>
  <c r="BG344" i="95"/>
  <c r="BF510" i="95"/>
  <c r="BF494" i="95"/>
  <c r="BF478" i="95"/>
  <c r="BF505" i="95"/>
  <c r="BF500" i="95"/>
  <c r="BF484" i="95"/>
  <c r="BF468" i="95"/>
  <c r="BF503" i="95"/>
  <c r="BF487" i="95"/>
  <c r="BF471" i="95"/>
  <c r="BF489" i="95"/>
  <c r="BF473" i="95"/>
  <c r="BF498" i="95"/>
  <c r="BF509" i="95"/>
  <c r="BF504" i="95"/>
  <c r="BF472" i="95"/>
  <c r="BF507" i="95"/>
  <c r="BF477" i="95"/>
  <c r="BF674" i="95"/>
  <c r="BF506" i="95"/>
  <c r="BF490" i="95"/>
  <c r="BF474" i="95"/>
  <c r="BF512" i="95"/>
  <c r="BF496" i="95"/>
  <c r="BF480" i="95"/>
  <c r="BF515" i="95"/>
  <c r="BF499" i="95"/>
  <c r="BF483" i="95"/>
  <c r="BF444" i="95"/>
  <c r="BF501" i="95"/>
  <c r="BF485" i="95"/>
  <c r="BF469" i="95"/>
  <c r="BF514" i="95"/>
  <c r="BF475" i="95"/>
  <c r="BF493" i="95"/>
  <c r="BF502" i="95"/>
  <c r="BF486" i="95"/>
  <c r="BF470" i="95"/>
  <c r="BF513" i="95"/>
  <c r="BF508" i="95"/>
  <c r="BF492" i="95"/>
  <c r="BF476" i="95"/>
  <c r="BF511" i="95"/>
  <c r="BF495" i="95"/>
  <c r="BF479" i="95"/>
  <c r="BF497" i="95"/>
  <c r="BF481" i="95"/>
  <c r="BF482" i="95"/>
  <c r="BF488" i="95"/>
  <c r="BF491" i="95"/>
  <c r="D676" i="94"/>
  <c r="B676" i="94" s="1"/>
  <c r="D446" i="94"/>
  <c r="B446" i="94" s="1"/>
  <c r="BG446" i="94" s="1"/>
  <c r="D217" i="94"/>
  <c r="D370" i="94"/>
  <c r="D141" i="94"/>
  <c r="AK66" i="94"/>
  <c r="AG66" i="94"/>
  <c r="AC66" i="94"/>
  <c r="Y66" i="94"/>
  <c r="U66" i="94"/>
  <c r="Q66" i="94"/>
  <c r="M66" i="94"/>
  <c r="I66" i="94"/>
  <c r="D67" i="94"/>
  <c r="AN66" i="94"/>
  <c r="AJ66" i="94"/>
  <c r="AF66" i="94"/>
  <c r="AB66" i="94"/>
  <c r="X66" i="94"/>
  <c r="T66" i="94"/>
  <c r="P66" i="94"/>
  <c r="L66" i="94"/>
  <c r="H66" i="94"/>
  <c r="D293" i="94"/>
  <c r="AM66" i="94"/>
  <c r="AI66" i="94"/>
  <c r="AE66" i="94"/>
  <c r="AA66" i="94"/>
  <c r="W66" i="94"/>
  <c r="S66" i="94"/>
  <c r="O66" i="94"/>
  <c r="K66" i="94"/>
  <c r="G66" i="94"/>
  <c r="Z66" i="94"/>
  <c r="J66" i="94"/>
  <c r="AL66" i="94"/>
  <c r="V66" i="94"/>
  <c r="N66" i="94"/>
  <c r="AH66" i="94"/>
  <c r="R66" i="94"/>
  <c r="AD66" i="94"/>
  <c r="G596" i="94"/>
  <c r="H596" i="94"/>
  <c r="I596" i="94"/>
  <c r="J596" i="94"/>
  <c r="K596" i="94"/>
  <c r="L596" i="94"/>
  <c r="M596" i="94"/>
  <c r="N596" i="94"/>
  <c r="O596" i="94"/>
  <c r="P596" i="94"/>
  <c r="Q596" i="94"/>
  <c r="R596" i="94"/>
  <c r="S596" i="94"/>
  <c r="T596" i="94"/>
  <c r="U596" i="94"/>
  <c r="V596" i="94"/>
  <c r="W596" i="94"/>
  <c r="X596" i="94"/>
  <c r="Y596" i="94"/>
  <c r="Z596" i="94"/>
  <c r="AA596" i="94"/>
  <c r="AB596" i="94"/>
  <c r="AC596" i="94"/>
  <c r="AD596" i="94"/>
  <c r="AE596" i="94"/>
  <c r="AF596" i="94"/>
  <c r="AG596" i="94"/>
  <c r="AH596" i="94"/>
  <c r="AI596" i="94"/>
  <c r="AJ596" i="94"/>
  <c r="AK596" i="94"/>
  <c r="AL596" i="94"/>
  <c r="AM596" i="94"/>
  <c r="AN596" i="94"/>
  <c r="AO596" i="94"/>
  <c r="AP596" i="94"/>
  <c r="AQ596" i="94"/>
  <c r="AR596" i="94"/>
  <c r="AS596" i="94"/>
  <c r="AT596" i="94"/>
  <c r="AU596" i="94"/>
  <c r="AV596" i="94"/>
  <c r="AW596" i="94"/>
  <c r="AX596" i="94"/>
  <c r="AY596" i="94"/>
  <c r="AZ596" i="94"/>
  <c r="BA596" i="94"/>
  <c r="BB596" i="94"/>
  <c r="BC596" i="94"/>
  <c r="BD596" i="94"/>
  <c r="BE596" i="94"/>
  <c r="D597" i="94"/>
  <c r="B597" i="94" s="1"/>
  <c r="BG597" i="94" s="1"/>
  <c r="AL216" i="94"/>
  <c r="AH216" i="94"/>
  <c r="AD216" i="94"/>
  <c r="Z216" i="94"/>
  <c r="V216" i="94"/>
  <c r="R216" i="94"/>
  <c r="N216" i="94"/>
  <c r="J216" i="94"/>
  <c r="AN216" i="94"/>
  <c r="AJ216" i="94"/>
  <c r="AF216" i="94"/>
  <c r="AB216" i="94"/>
  <c r="X216" i="94"/>
  <c r="T216" i="94"/>
  <c r="P216" i="94"/>
  <c r="L216" i="94"/>
  <c r="H216" i="94"/>
  <c r="AK216" i="94"/>
  <c r="AC216" i="94"/>
  <c r="U216" i="94"/>
  <c r="M216" i="94"/>
  <c r="AI216" i="94"/>
  <c r="AA216" i="94"/>
  <c r="S216" i="94"/>
  <c r="K216" i="94"/>
  <c r="AG216" i="94"/>
  <c r="Y216" i="94"/>
  <c r="Q216" i="94"/>
  <c r="I216" i="94"/>
  <c r="O216" i="94"/>
  <c r="AM216" i="94"/>
  <c r="G216" i="94"/>
  <c r="AE216" i="94"/>
  <c r="W216" i="94"/>
  <c r="BG512" i="94"/>
  <c r="BG508" i="94"/>
  <c r="BG504" i="94"/>
  <c r="BG513" i="94"/>
  <c r="BG509" i="94"/>
  <c r="BG505" i="94"/>
  <c r="BG500" i="94"/>
  <c r="BG496" i="94"/>
  <c r="BG492" i="94"/>
  <c r="BG488" i="94"/>
  <c r="BG484" i="94"/>
  <c r="BG480" i="94"/>
  <c r="BG476" i="94"/>
  <c r="BG472" i="94"/>
  <c r="BG468" i="94"/>
  <c r="BG445" i="94"/>
  <c r="BG499" i="94"/>
  <c r="BG495" i="94"/>
  <c r="BG491" i="94"/>
  <c r="BG487" i="94"/>
  <c r="BG483" i="94"/>
  <c r="BG479" i="94"/>
  <c r="BG475" i="94"/>
  <c r="BG471" i="94"/>
  <c r="BG515" i="94"/>
  <c r="BG511" i="94"/>
  <c r="BG507" i="94"/>
  <c r="BG503" i="94"/>
  <c r="BG498" i="94"/>
  <c r="BG494" i="94"/>
  <c r="BG490" i="94"/>
  <c r="BG486" i="94"/>
  <c r="BG482" i="94"/>
  <c r="BG478" i="94"/>
  <c r="BG474" i="94"/>
  <c r="BG470" i="94"/>
  <c r="BG501" i="94"/>
  <c r="BG497" i="94"/>
  <c r="BG493" i="94"/>
  <c r="BG489" i="94"/>
  <c r="BG485" i="94"/>
  <c r="BG481" i="94"/>
  <c r="BG477" i="94"/>
  <c r="BG473" i="94"/>
  <c r="BG469" i="94"/>
  <c r="BG514" i="94"/>
  <c r="BG510" i="94"/>
  <c r="BG506" i="94"/>
  <c r="BG502" i="94"/>
  <c r="AK292" i="94"/>
  <c r="AG292" i="94"/>
  <c r="AC292" i="94"/>
  <c r="Y292" i="94"/>
  <c r="U292" i="94"/>
  <c r="Q292" i="94"/>
  <c r="M292" i="94"/>
  <c r="I292" i="94"/>
  <c r="AN292" i="94"/>
  <c r="AJ292" i="94"/>
  <c r="AF292" i="94"/>
  <c r="AB292" i="94"/>
  <c r="X292" i="94"/>
  <c r="T292" i="94"/>
  <c r="P292" i="94"/>
  <c r="L292" i="94"/>
  <c r="H292" i="94"/>
  <c r="AM292" i="94"/>
  <c r="AI292" i="94"/>
  <c r="AE292" i="94"/>
  <c r="AA292" i="94"/>
  <c r="W292" i="94"/>
  <c r="S292" i="94"/>
  <c r="O292" i="94"/>
  <c r="K292" i="94"/>
  <c r="G292" i="94"/>
  <c r="AL292" i="94"/>
  <c r="V292" i="94"/>
  <c r="AH292" i="94"/>
  <c r="R292" i="94"/>
  <c r="AD292" i="94"/>
  <c r="N292" i="94"/>
  <c r="Z292" i="94"/>
  <c r="J292" i="94"/>
  <c r="BF675" i="94"/>
  <c r="BB675" i="94"/>
  <c r="AX675" i="94"/>
  <c r="AT675" i="94"/>
  <c r="AP675" i="94"/>
  <c r="AL675" i="94"/>
  <c r="AH675" i="94"/>
  <c r="AD675" i="94"/>
  <c r="Z675" i="94"/>
  <c r="V675" i="94"/>
  <c r="R675" i="94"/>
  <c r="N675" i="94"/>
  <c r="J675" i="94"/>
  <c r="BG675" i="94"/>
  <c r="BA675" i="94"/>
  <c r="AV675" i="94"/>
  <c r="AQ675" i="94"/>
  <c r="AK675" i="94"/>
  <c r="AF675" i="94"/>
  <c r="AA675" i="94"/>
  <c r="U675" i="94"/>
  <c r="P675" i="94"/>
  <c r="K675" i="94"/>
  <c r="BE675" i="94"/>
  <c r="AZ675" i="94"/>
  <c r="AU675" i="94"/>
  <c r="AO675" i="94"/>
  <c r="AJ675" i="94"/>
  <c r="AE675" i="94"/>
  <c r="Y675" i="94"/>
  <c r="T675" i="94"/>
  <c r="O675" i="94"/>
  <c r="I675" i="94"/>
  <c r="BD675" i="94"/>
  <c r="AY675" i="94"/>
  <c r="AS675" i="94"/>
  <c r="AN675" i="94"/>
  <c r="AI675" i="94"/>
  <c r="AC675" i="94"/>
  <c r="X675" i="94"/>
  <c r="S675" i="94"/>
  <c r="M675" i="94"/>
  <c r="H675" i="94"/>
  <c r="AR675" i="94"/>
  <c r="W675" i="94"/>
  <c r="AM675" i="94"/>
  <c r="Q675" i="94"/>
  <c r="BC675" i="94"/>
  <c r="AG675" i="94"/>
  <c r="L675" i="94"/>
  <c r="G675" i="94"/>
  <c r="AW675" i="94"/>
  <c r="AB675" i="94"/>
  <c r="G369" i="94"/>
  <c r="H369" i="94"/>
  <c r="I369" i="94"/>
  <c r="J369" i="94"/>
  <c r="K369" i="94"/>
  <c r="L369" i="94"/>
  <c r="M369" i="94"/>
  <c r="N369" i="94"/>
  <c r="O369" i="94"/>
  <c r="P369" i="94"/>
  <c r="Q369" i="94"/>
  <c r="R369" i="94"/>
  <c r="S369" i="94"/>
  <c r="T369" i="94"/>
  <c r="U369" i="94"/>
  <c r="V369" i="94"/>
  <c r="W369" i="94"/>
  <c r="X369" i="94"/>
  <c r="Y369" i="94"/>
  <c r="Z369" i="94"/>
  <c r="AA369" i="94"/>
  <c r="AB369" i="94"/>
  <c r="AC369" i="94"/>
  <c r="AD369" i="94"/>
  <c r="AE369" i="94"/>
  <c r="AF369" i="94"/>
  <c r="AG369" i="94"/>
  <c r="AH369" i="94"/>
  <c r="AI369" i="94"/>
  <c r="AJ369" i="94"/>
  <c r="AK369" i="94"/>
  <c r="AL369" i="94"/>
  <c r="AM369" i="94"/>
  <c r="AN369" i="94"/>
  <c r="AO369" i="94"/>
  <c r="AP369" i="94"/>
  <c r="AQ369" i="94"/>
  <c r="AR369" i="94"/>
  <c r="AS369" i="94"/>
  <c r="AT369" i="94"/>
  <c r="AU369" i="94"/>
  <c r="AV369" i="94"/>
  <c r="AW369" i="94"/>
  <c r="AX369" i="94"/>
  <c r="AY369" i="94"/>
  <c r="AZ369" i="94"/>
  <c r="BA369" i="94"/>
  <c r="BB369" i="94"/>
  <c r="BC369" i="94"/>
  <c r="BD369" i="94"/>
  <c r="BE369" i="94"/>
  <c r="BF369" i="94"/>
  <c r="BH357" i="94"/>
  <c r="BH353" i="94"/>
  <c r="BH349" i="94"/>
  <c r="BH345" i="94"/>
  <c r="BH341" i="94"/>
  <c r="BH368" i="94"/>
  <c r="BH367" i="94"/>
  <c r="BH366" i="94"/>
  <c r="BH365" i="94"/>
  <c r="BH364" i="94"/>
  <c r="BH363" i="94"/>
  <c r="BH362" i="94"/>
  <c r="BH361" i="94"/>
  <c r="BH360" i="94"/>
  <c r="BH356" i="94"/>
  <c r="BH359" i="94"/>
  <c r="BH355" i="94"/>
  <c r="BH351" i="94"/>
  <c r="BH347" i="94"/>
  <c r="BH343" i="94"/>
  <c r="BH339" i="94"/>
  <c r="BH335" i="94"/>
  <c r="BH331" i="94"/>
  <c r="BH327" i="94"/>
  <c r="BH323" i="94"/>
  <c r="BH319" i="94"/>
  <c r="BH348" i="94"/>
  <c r="BH340" i="94"/>
  <c r="BH337" i="94"/>
  <c r="BH332" i="94"/>
  <c r="BH326" i="94"/>
  <c r="BH321" i="94"/>
  <c r="BH316" i="94"/>
  <c r="BH358" i="94"/>
  <c r="BH346" i="94"/>
  <c r="BH336" i="94"/>
  <c r="BH330" i="94"/>
  <c r="BH325" i="94"/>
  <c r="BH320" i="94"/>
  <c r="BH354" i="94"/>
  <c r="BH352" i="94"/>
  <c r="BH344" i="94"/>
  <c r="BH334" i="94"/>
  <c r="BH329" i="94"/>
  <c r="BH324" i="94"/>
  <c r="BH318" i="94"/>
  <c r="BH322" i="94"/>
  <c r="BH350" i="94"/>
  <c r="BH338" i="94"/>
  <c r="BH317" i="94"/>
  <c r="BH342" i="94"/>
  <c r="BH333" i="94"/>
  <c r="BH328" i="94"/>
  <c r="BI9" i="94"/>
  <c r="BI292" i="94" s="1"/>
  <c r="BH7" i="94"/>
  <c r="BF596" i="94"/>
  <c r="D521" i="94"/>
  <c r="AL140" i="94"/>
  <c r="AH140" i="94"/>
  <c r="AD140" i="94"/>
  <c r="Z140" i="94"/>
  <c r="V140" i="94"/>
  <c r="R140" i="94"/>
  <c r="N140" i="94"/>
  <c r="J140" i="94"/>
  <c r="AK140" i="94"/>
  <c r="AG140" i="94"/>
  <c r="AC140" i="94"/>
  <c r="Y140" i="94"/>
  <c r="U140" i="94"/>
  <c r="Q140" i="94"/>
  <c r="M140" i="94"/>
  <c r="I140" i="94"/>
  <c r="AN140" i="94"/>
  <c r="AJ140" i="94"/>
  <c r="AF140" i="94"/>
  <c r="AB140" i="94"/>
  <c r="X140" i="94"/>
  <c r="T140" i="94"/>
  <c r="P140" i="94"/>
  <c r="L140" i="94"/>
  <c r="H140" i="94"/>
  <c r="AE140" i="94"/>
  <c r="O140" i="94"/>
  <c r="AA140" i="94"/>
  <c r="K140" i="94"/>
  <c r="AM140" i="94"/>
  <c r="W140" i="94"/>
  <c r="G140" i="94"/>
  <c r="AI140" i="94"/>
  <c r="S140" i="94"/>
  <c r="G445" i="94"/>
  <c r="H445" i="94"/>
  <c r="I445" i="94"/>
  <c r="J445" i="94"/>
  <c r="K445" i="94"/>
  <c r="L445" i="94"/>
  <c r="M445" i="94"/>
  <c r="N445" i="94"/>
  <c r="O445" i="94"/>
  <c r="P445" i="94"/>
  <c r="Q445" i="94"/>
  <c r="R445" i="94"/>
  <c r="S445" i="94"/>
  <c r="T445" i="94"/>
  <c r="U445" i="94"/>
  <c r="V445" i="94"/>
  <c r="W445" i="94"/>
  <c r="X445" i="94"/>
  <c r="Y445" i="94"/>
  <c r="Z445" i="94"/>
  <c r="AA445" i="94"/>
  <c r="AB445" i="94"/>
  <c r="AC445" i="94"/>
  <c r="AD445" i="94"/>
  <c r="AE445" i="94"/>
  <c r="AF445" i="94"/>
  <c r="AG445" i="94"/>
  <c r="AH445" i="94"/>
  <c r="AI445" i="94"/>
  <c r="AJ445" i="94"/>
  <c r="AK445" i="94"/>
  <c r="AL445" i="94"/>
  <c r="AM445" i="94"/>
  <c r="AN445" i="94"/>
  <c r="AO445" i="94"/>
  <c r="AP445" i="94"/>
  <c r="AQ445" i="94"/>
  <c r="AR445" i="94"/>
  <c r="AS445" i="94"/>
  <c r="AT445" i="94"/>
  <c r="AU445" i="94"/>
  <c r="AV445" i="94"/>
  <c r="AW445" i="94"/>
  <c r="AX445" i="94"/>
  <c r="AY445" i="94"/>
  <c r="AZ445" i="94"/>
  <c r="BA445" i="94"/>
  <c r="BB445" i="94"/>
  <c r="BC445" i="94"/>
  <c r="BD445" i="94"/>
  <c r="BE445" i="94"/>
  <c r="BF445" i="94"/>
  <c r="AZ5" i="92"/>
  <c r="AY152" i="91"/>
  <c r="BC151" i="91"/>
  <c r="BD4" i="92"/>
  <c r="H519" i="95" l="1"/>
  <c r="AO217" i="94"/>
  <c r="AS217" i="94"/>
  <c r="AW217" i="94"/>
  <c r="BA217" i="94"/>
  <c r="BE217" i="94"/>
  <c r="BI217" i="94"/>
  <c r="AQ217" i="94"/>
  <c r="AV217" i="94"/>
  <c r="BB217" i="94"/>
  <c r="BG217" i="94"/>
  <c r="AR217" i="94"/>
  <c r="AX217" i="94"/>
  <c r="BC217" i="94"/>
  <c r="BH217" i="94"/>
  <c r="AY217" i="94"/>
  <c r="AP217" i="94"/>
  <c r="AZ217" i="94"/>
  <c r="AT217" i="94"/>
  <c r="BD217" i="94"/>
  <c r="AU217" i="94"/>
  <c r="BF217" i="94"/>
  <c r="BI87" i="94"/>
  <c r="BI239" i="94"/>
  <c r="BI163" i="94"/>
  <c r="BI88" i="94"/>
  <c r="BI164" i="94"/>
  <c r="BI240" i="94"/>
  <c r="BI165" i="94"/>
  <c r="BI241" i="94"/>
  <c r="BI89" i="94"/>
  <c r="BI242" i="94"/>
  <c r="BI90" i="94"/>
  <c r="BI166" i="94"/>
  <c r="BI167" i="94"/>
  <c r="BI91" i="94"/>
  <c r="BI243" i="94"/>
  <c r="BI244" i="94"/>
  <c r="BI92" i="94"/>
  <c r="BI169" i="94"/>
  <c r="BI168" i="94"/>
  <c r="BI170" i="94"/>
  <c r="BI93" i="94"/>
  <c r="BI245" i="94"/>
  <c r="BI246" i="94"/>
  <c r="BI247" i="94"/>
  <c r="BI171" i="94"/>
  <c r="BI94" i="94"/>
  <c r="BI172" i="94"/>
  <c r="BI248" i="94"/>
  <c r="BI96" i="94"/>
  <c r="BI95" i="94"/>
  <c r="BI173" i="94"/>
  <c r="BI97" i="94"/>
  <c r="BI249" i="94"/>
  <c r="BI174" i="94"/>
  <c r="BI98" i="94"/>
  <c r="BI250" i="94"/>
  <c r="BI99" i="94"/>
  <c r="BI251" i="94"/>
  <c r="BI175" i="94"/>
  <c r="BI176" i="94"/>
  <c r="BI100" i="94"/>
  <c r="BI252" i="94"/>
  <c r="BI177" i="94"/>
  <c r="BI101" i="94"/>
  <c r="BI253" i="94"/>
  <c r="BI178" i="94"/>
  <c r="BI102" i="94"/>
  <c r="BI254" i="94"/>
  <c r="BI255" i="94"/>
  <c r="BI103" i="94"/>
  <c r="BI179" i="94"/>
  <c r="BI104" i="94"/>
  <c r="BI256" i="94"/>
  <c r="BI180" i="94"/>
  <c r="BI105" i="94"/>
  <c r="BI181" i="94"/>
  <c r="BI257" i="94"/>
  <c r="BI182" i="94"/>
  <c r="BI258" i="94"/>
  <c r="BI106" i="94"/>
  <c r="BI107" i="94"/>
  <c r="BI259" i="94"/>
  <c r="BI183" i="94"/>
  <c r="BI184" i="94"/>
  <c r="BI260" i="94"/>
  <c r="BI108" i="94"/>
  <c r="BI109" i="94"/>
  <c r="BI185" i="94"/>
  <c r="BI261" i="94"/>
  <c r="BI262" i="94"/>
  <c r="BI186" i="94"/>
  <c r="BI110" i="94"/>
  <c r="BI263" i="94"/>
  <c r="BI187" i="94"/>
  <c r="BI111" i="94"/>
  <c r="BI188" i="94"/>
  <c r="BI264" i="94"/>
  <c r="BI112" i="94"/>
  <c r="BI189" i="94"/>
  <c r="BI265" i="94"/>
  <c r="BI113" i="94"/>
  <c r="BI190" i="94"/>
  <c r="BI266" i="94"/>
  <c r="BI114" i="94"/>
  <c r="BI267" i="94"/>
  <c r="BI115" i="94"/>
  <c r="BI191" i="94"/>
  <c r="BI192" i="94"/>
  <c r="BI268" i="94"/>
  <c r="BI116" i="94"/>
  <c r="BI117" i="94"/>
  <c r="BI193" i="94"/>
  <c r="BI269" i="94"/>
  <c r="BI118" i="94"/>
  <c r="BI194" i="94"/>
  <c r="BI270" i="94"/>
  <c r="BI119" i="94"/>
  <c r="BI195" i="94"/>
  <c r="BI271" i="94"/>
  <c r="BI196" i="94"/>
  <c r="BI120" i="94"/>
  <c r="BI272" i="94"/>
  <c r="BI273" i="94"/>
  <c r="BI121" i="94"/>
  <c r="BI197" i="94"/>
  <c r="BI274" i="94"/>
  <c r="BI122" i="94"/>
  <c r="BI198" i="94"/>
  <c r="BI123" i="94"/>
  <c r="BI199" i="94"/>
  <c r="BI275" i="94"/>
  <c r="BI276" i="94"/>
  <c r="BI200" i="94"/>
  <c r="BI124" i="94"/>
  <c r="BI277" i="94"/>
  <c r="BI125" i="94"/>
  <c r="BI201" i="94"/>
  <c r="BI126" i="94"/>
  <c r="BI202" i="94"/>
  <c r="BI278" i="94"/>
  <c r="BI127" i="94"/>
  <c r="BI203" i="94"/>
  <c r="BI279" i="94"/>
  <c r="BI204" i="94"/>
  <c r="BI280" i="94"/>
  <c r="BI128" i="94"/>
  <c r="BI281" i="94"/>
  <c r="BI205" i="94"/>
  <c r="BI129" i="94"/>
  <c r="BI130" i="94"/>
  <c r="BI282" i="94"/>
  <c r="BI206" i="94"/>
  <c r="BI131" i="94"/>
  <c r="BI207" i="94"/>
  <c r="BI283" i="94"/>
  <c r="BI208" i="94"/>
  <c r="BI132" i="94"/>
  <c r="BI284" i="94"/>
  <c r="BI133" i="94"/>
  <c r="BI209" i="94"/>
  <c r="BI285" i="94"/>
  <c r="BI286" i="94"/>
  <c r="BI210" i="94"/>
  <c r="BI134" i="94"/>
  <c r="BI135" i="94"/>
  <c r="BI211" i="94"/>
  <c r="BI287" i="94"/>
  <c r="BI136" i="94"/>
  <c r="BI288" i="94"/>
  <c r="BI212" i="94"/>
  <c r="BI289" i="94"/>
  <c r="BI137" i="94"/>
  <c r="BI213" i="94"/>
  <c r="BI138" i="94"/>
  <c r="BI290" i="94"/>
  <c r="BI214" i="94"/>
  <c r="BI291" i="94"/>
  <c r="BI215" i="94"/>
  <c r="BI139" i="94"/>
  <c r="AP293" i="94"/>
  <c r="AT293" i="94"/>
  <c r="AX293" i="94"/>
  <c r="BB293" i="94"/>
  <c r="BF293" i="94"/>
  <c r="AR293" i="94"/>
  <c r="AW293" i="94"/>
  <c r="BC293" i="94"/>
  <c r="BH293" i="94"/>
  <c r="AS293" i="94"/>
  <c r="AY293" i="94"/>
  <c r="BD293" i="94"/>
  <c r="BI293" i="94"/>
  <c r="AO293" i="94"/>
  <c r="AU293" i="94"/>
  <c r="AZ293" i="94"/>
  <c r="BE293" i="94"/>
  <c r="AQ293" i="94"/>
  <c r="AV293" i="94"/>
  <c r="BA293" i="94"/>
  <c r="BG293" i="94"/>
  <c r="BI216" i="94"/>
  <c r="AQ67" i="94"/>
  <c r="AU67" i="94"/>
  <c r="AY67" i="94"/>
  <c r="BC67" i="94"/>
  <c r="BG67" i="94"/>
  <c r="AS67" i="94"/>
  <c r="AX67" i="94"/>
  <c r="BD67" i="94"/>
  <c r="BI67" i="94"/>
  <c r="AT67" i="94"/>
  <c r="BA67" i="94"/>
  <c r="BH67" i="94"/>
  <c r="AP67" i="94"/>
  <c r="AZ67" i="94"/>
  <c r="AW67" i="94"/>
  <c r="AO67" i="94"/>
  <c r="BB67" i="94"/>
  <c r="AR67" i="94"/>
  <c r="AV67" i="94"/>
  <c r="BE67" i="94"/>
  <c r="BF67" i="94"/>
  <c r="AO141" i="94"/>
  <c r="AS141" i="94"/>
  <c r="AW141" i="94"/>
  <c r="BA141" i="94"/>
  <c r="BE141" i="94"/>
  <c r="BI141" i="94"/>
  <c r="AQ141" i="94"/>
  <c r="AV141" i="94"/>
  <c r="BB141" i="94"/>
  <c r="BG141" i="94"/>
  <c r="AT141" i="94"/>
  <c r="AZ141" i="94"/>
  <c r="BH141" i="94"/>
  <c r="AU141" i="94"/>
  <c r="BC141" i="94"/>
  <c r="AX141" i="94"/>
  <c r="AY141" i="94"/>
  <c r="AP141" i="94"/>
  <c r="BD141" i="94"/>
  <c r="AR141" i="94"/>
  <c r="BF141" i="94"/>
  <c r="BI140" i="94"/>
  <c r="BH87" i="95"/>
  <c r="BH239" i="95"/>
  <c r="BH163" i="95"/>
  <c r="BH164" i="95"/>
  <c r="BH240" i="95"/>
  <c r="BH88" i="95"/>
  <c r="BH89" i="95"/>
  <c r="BH165" i="95"/>
  <c r="BH241" i="95"/>
  <c r="BH166" i="95"/>
  <c r="BH242" i="95"/>
  <c r="BH90" i="95"/>
  <c r="BH91" i="95"/>
  <c r="BH243" i="95"/>
  <c r="BH167" i="95"/>
  <c r="BH244" i="95"/>
  <c r="BH168" i="95"/>
  <c r="BH92" i="95"/>
  <c r="BH245" i="95"/>
  <c r="BH169" i="95"/>
  <c r="BH93" i="95"/>
  <c r="BH94" i="95"/>
  <c r="BH246" i="95"/>
  <c r="BH170" i="95"/>
  <c r="BH171" i="95"/>
  <c r="BH247" i="95"/>
  <c r="BH95" i="95"/>
  <c r="BH172" i="95"/>
  <c r="BH248" i="95"/>
  <c r="BH96" i="95"/>
  <c r="BH97" i="95"/>
  <c r="BH249" i="95"/>
  <c r="BH173" i="95"/>
  <c r="BH250" i="95"/>
  <c r="BH174" i="95"/>
  <c r="BH98" i="95"/>
  <c r="BH251" i="95"/>
  <c r="BH175" i="95"/>
  <c r="BH99" i="95"/>
  <c r="BH176" i="95"/>
  <c r="BH100" i="95"/>
  <c r="BH252" i="95"/>
  <c r="BH101" i="95"/>
  <c r="BH177" i="95"/>
  <c r="BH253" i="95"/>
  <c r="BH178" i="95"/>
  <c r="BH102" i="95"/>
  <c r="BH254" i="95"/>
  <c r="BH255" i="95"/>
  <c r="BH103" i="95"/>
  <c r="BH179" i="95"/>
  <c r="BH256" i="95"/>
  <c r="BH180" i="95"/>
  <c r="BH104" i="95"/>
  <c r="BH181" i="95"/>
  <c r="BH105" i="95"/>
  <c r="BH257" i="95"/>
  <c r="BH182" i="95"/>
  <c r="BH106" i="95"/>
  <c r="BH258" i="95"/>
  <c r="BH183" i="95"/>
  <c r="BH259" i="95"/>
  <c r="BH107" i="95"/>
  <c r="BH184" i="95"/>
  <c r="BH260" i="95"/>
  <c r="BH108" i="95"/>
  <c r="BH109" i="95"/>
  <c r="BH185" i="95"/>
  <c r="BH261" i="95"/>
  <c r="BH262" i="95"/>
  <c r="BH110" i="95"/>
  <c r="BH186" i="95"/>
  <c r="BH187" i="95"/>
  <c r="BH111" i="95"/>
  <c r="BH263" i="95"/>
  <c r="BH188" i="95"/>
  <c r="BH264" i="95"/>
  <c r="BH112" i="95"/>
  <c r="BH265" i="95"/>
  <c r="BH113" i="95"/>
  <c r="BH189" i="95"/>
  <c r="BH190" i="95"/>
  <c r="BH114" i="95"/>
  <c r="BH266" i="95"/>
  <c r="BH267" i="95"/>
  <c r="BH191" i="95"/>
  <c r="BH115" i="95"/>
  <c r="BH192" i="95"/>
  <c r="BH268" i="95"/>
  <c r="BH116" i="95"/>
  <c r="BH193" i="95"/>
  <c r="BH269" i="95"/>
  <c r="BH117" i="95"/>
  <c r="BH194" i="95"/>
  <c r="BH270" i="95"/>
  <c r="BH118" i="95"/>
  <c r="BH195" i="95"/>
  <c r="BH271" i="95"/>
  <c r="BH119" i="95"/>
  <c r="BH120" i="95"/>
  <c r="BH272" i="95"/>
  <c r="BH196" i="95"/>
  <c r="BH273" i="95"/>
  <c r="BH197" i="95"/>
  <c r="BH121" i="95"/>
  <c r="BH122" i="95"/>
  <c r="BH198" i="95"/>
  <c r="BH274" i="95"/>
  <c r="BH275" i="95"/>
  <c r="BH123" i="95"/>
  <c r="BH199" i="95"/>
  <c r="BH200" i="95"/>
  <c r="BH276" i="95"/>
  <c r="BH124" i="95"/>
  <c r="BH125" i="95"/>
  <c r="BH277" i="95"/>
  <c r="BH201" i="95"/>
  <c r="BH202" i="95"/>
  <c r="BH278" i="95"/>
  <c r="BH126" i="95"/>
  <c r="BH279" i="95"/>
  <c r="BH203" i="95"/>
  <c r="BH127" i="95"/>
  <c r="BH128" i="95"/>
  <c r="BH280" i="95"/>
  <c r="BH204" i="95"/>
  <c r="BH129" i="95"/>
  <c r="BH281" i="95"/>
  <c r="BH205" i="95"/>
  <c r="BH206" i="95"/>
  <c r="BH282" i="95"/>
  <c r="BH130" i="95"/>
  <c r="BH131" i="95"/>
  <c r="BH283" i="95"/>
  <c r="BH207" i="95"/>
  <c r="BH208" i="95"/>
  <c r="BH284" i="95"/>
  <c r="BH132" i="95"/>
  <c r="BH133" i="95"/>
  <c r="BH209" i="95"/>
  <c r="BH285" i="95"/>
  <c r="BH134" i="95"/>
  <c r="BH286" i="95"/>
  <c r="BH210" i="95"/>
  <c r="BH135" i="95"/>
  <c r="BH287" i="95"/>
  <c r="BH211" i="95"/>
  <c r="BH288" i="95"/>
  <c r="BH212" i="95"/>
  <c r="BH136" i="95"/>
  <c r="BH213" i="95"/>
  <c r="BH289" i="95"/>
  <c r="BH137" i="95"/>
  <c r="BH138" i="95"/>
  <c r="BH290" i="95"/>
  <c r="BH214" i="95"/>
  <c r="AO216" i="95"/>
  <c r="AS216" i="95"/>
  <c r="AW216" i="95"/>
  <c r="BA216" i="95"/>
  <c r="BE216" i="95"/>
  <c r="AP216" i="95"/>
  <c r="AT216" i="95"/>
  <c r="AX216" i="95"/>
  <c r="BB216" i="95"/>
  <c r="BF216" i="95"/>
  <c r="AQ216" i="95"/>
  <c r="AY216" i="95"/>
  <c r="BG216" i="95"/>
  <c r="AU216" i="95"/>
  <c r="AR216" i="95"/>
  <c r="AZ216" i="95"/>
  <c r="BH216" i="95"/>
  <c r="BC216" i="95"/>
  <c r="AV216" i="95"/>
  <c r="BD216" i="95"/>
  <c r="BH291" i="95"/>
  <c r="AQ66" i="95"/>
  <c r="AU66" i="95"/>
  <c r="AY66" i="95"/>
  <c r="BC66" i="95"/>
  <c r="BG66" i="95"/>
  <c r="AP66" i="95"/>
  <c r="AT66" i="95"/>
  <c r="AX66" i="95"/>
  <c r="BB66" i="95"/>
  <c r="BF66" i="95"/>
  <c r="AR66" i="95"/>
  <c r="AZ66" i="95"/>
  <c r="BH66" i="95"/>
  <c r="AS66" i="95"/>
  <c r="BA66" i="95"/>
  <c r="AV66" i="95"/>
  <c r="AW66" i="95"/>
  <c r="BD66" i="95"/>
  <c r="BE66" i="95"/>
  <c r="AO66" i="95"/>
  <c r="AR292" i="95"/>
  <c r="AV292" i="95"/>
  <c r="AZ292" i="95"/>
  <c r="BD292" i="95"/>
  <c r="BH292" i="95"/>
  <c r="AO292" i="95"/>
  <c r="AS292" i="95"/>
  <c r="AW292" i="95"/>
  <c r="BA292" i="95"/>
  <c r="BE292" i="95"/>
  <c r="AT292" i="95"/>
  <c r="BB292" i="95"/>
  <c r="AP292" i="95"/>
  <c r="BF292" i="95"/>
  <c r="AY292" i="95"/>
  <c r="AU292" i="95"/>
  <c r="BC292" i="95"/>
  <c r="AX292" i="95"/>
  <c r="AQ292" i="95"/>
  <c r="BG292" i="95"/>
  <c r="AO140" i="95"/>
  <c r="AS140" i="95"/>
  <c r="AW140" i="95"/>
  <c r="BA140" i="95"/>
  <c r="BE140" i="95"/>
  <c r="AQ140" i="95"/>
  <c r="AV140" i="95"/>
  <c r="BB140" i="95"/>
  <c r="BG140" i="95"/>
  <c r="AR140" i="95"/>
  <c r="AX140" i="95"/>
  <c r="BC140" i="95"/>
  <c r="BH140" i="95"/>
  <c r="AT140" i="95"/>
  <c r="BD140" i="95"/>
  <c r="AP140" i="95"/>
  <c r="AZ140" i="95"/>
  <c r="AU140" i="95"/>
  <c r="AY140" i="95"/>
  <c r="BF140" i="95"/>
  <c r="BH215" i="95"/>
  <c r="BJ932" i="94"/>
  <c r="BJ936" i="94"/>
  <c r="BJ933" i="94"/>
  <c r="BJ907" i="94"/>
  <c r="BJ911" i="94"/>
  <c r="BJ886" i="94"/>
  <c r="BJ882" i="94"/>
  <c r="BI885" i="94"/>
  <c r="BJ908" i="94"/>
  <c r="BJ858" i="94"/>
  <c r="BI860" i="94"/>
  <c r="BJ883" i="94"/>
  <c r="BJ857" i="94"/>
  <c r="BJ861" i="94"/>
  <c r="BJ833" i="94"/>
  <c r="BJ836" i="94"/>
  <c r="BI835" i="94"/>
  <c r="BJ808" i="94"/>
  <c r="BI810" i="94"/>
  <c r="BJ832" i="94"/>
  <c r="BJ782" i="94"/>
  <c r="BJ807" i="94"/>
  <c r="BJ783" i="94"/>
  <c r="BJ811" i="94"/>
  <c r="BJ786" i="94"/>
  <c r="BI785" i="94"/>
  <c r="BJ761" i="94"/>
  <c r="BJ758" i="94"/>
  <c r="BI760" i="94"/>
  <c r="BJ736" i="94"/>
  <c r="BJ733" i="94"/>
  <c r="BI735" i="94"/>
  <c r="BJ757" i="94"/>
  <c r="BJ732" i="94"/>
  <c r="BI932" i="95"/>
  <c r="BI933" i="95"/>
  <c r="BI936" i="95"/>
  <c r="BI907" i="95"/>
  <c r="BI882" i="95"/>
  <c r="BI911" i="95"/>
  <c r="BI883" i="95"/>
  <c r="BH885" i="95"/>
  <c r="BI833" i="95"/>
  <c r="BI908" i="95"/>
  <c r="BI886" i="95"/>
  <c r="BI857" i="95"/>
  <c r="BH835" i="95"/>
  <c r="BI861" i="95"/>
  <c r="BI858" i="95"/>
  <c r="BH860" i="95"/>
  <c r="BI832" i="95"/>
  <c r="BI811" i="95"/>
  <c r="BI836" i="95"/>
  <c r="BI808" i="95"/>
  <c r="BH810" i="95"/>
  <c r="BI807" i="95"/>
  <c r="BI783" i="95"/>
  <c r="BI782" i="95"/>
  <c r="BH785" i="95"/>
  <c r="BI757" i="95"/>
  <c r="BI761" i="95"/>
  <c r="BI758" i="95"/>
  <c r="BH760" i="95"/>
  <c r="BI732" i="95"/>
  <c r="BI736" i="95"/>
  <c r="BI786" i="95"/>
  <c r="BH735" i="95"/>
  <c r="BI733" i="95"/>
  <c r="BI966" i="94"/>
  <c r="BI962" i="94"/>
  <c r="BI963" i="94"/>
  <c r="BJ708" i="94"/>
  <c r="BJ707" i="94"/>
  <c r="BJ711" i="94"/>
  <c r="BI710" i="94"/>
  <c r="BI707" i="95"/>
  <c r="BH710" i="95"/>
  <c r="BI711" i="95"/>
  <c r="BI708" i="95"/>
  <c r="AN519" i="95"/>
  <c r="W519" i="95"/>
  <c r="AP519" i="95"/>
  <c r="BC519" i="95"/>
  <c r="Y519" i="95"/>
  <c r="J519" i="95"/>
  <c r="BF675" i="95"/>
  <c r="T520" i="94"/>
  <c r="AZ520" i="94"/>
  <c r="AJ520" i="94"/>
  <c r="AI520" i="94"/>
  <c r="S520" i="94"/>
  <c r="BF520" i="94"/>
  <c r="AR520" i="94"/>
  <c r="AB520" i="94"/>
  <c r="L520" i="94"/>
  <c r="AY520" i="94"/>
  <c r="AQ520" i="94"/>
  <c r="AA520" i="94"/>
  <c r="K520" i="94"/>
  <c r="BD520" i="94"/>
  <c r="AV520" i="94"/>
  <c r="AN520" i="94"/>
  <c r="AF520" i="94"/>
  <c r="X520" i="94"/>
  <c r="P520" i="94"/>
  <c r="H520" i="94"/>
  <c r="BC520" i="94"/>
  <c r="AU520" i="94"/>
  <c r="AM520" i="94"/>
  <c r="AE520" i="94"/>
  <c r="W520" i="94"/>
  <c r="O520" i="94"/>
  <c r="G520" i="94"/>
  <c r="O519" i="95"/>
  <c r="Q519" i="95"/>
  <c r="AM519" i="95"/>
  <c r="G519" i="95"/>
  <c r="Z519" i="95"/>
  <c r="AO519" i="95"/>
  <c r="I519" i="95"/>
  <c r="X519" i="95"/>
  <c r="AU519" i="95"/>
  <c r="AH519" i="95"/>
  <c r="AW519" i="95"/>
  <c r="AF519" i="95"/>
  <c r="AE519" i="95"/>
  <c r="AX519" i="95"/>
  <c r="R519" i="95"/>
  <c r="AG519" i="95"/>
  <c r="AV519" i="95"/>
  <c r="P519" i="95"/>
  <c r="BB520" i="94"/>
  <c r="AX520" i="94"/>
  <c r="AT520" i="94"/>
  <c r="AP520" i="94"/>
  <c r="AL520" i="94"/>
  <c r="AH520" i="94"/>
  <c r="AD520" i="94"/>
  <c r="Z520" i="94"/>
  <c r="V520" i="94"/>
  <c r="R520" i="94"/>
  <c r="N520" i="94"/>
  <c r="J520" i="94"/>
  <c r="BH370" i="94"/>
  <c r="BG369" i="95"/>
  <c r="BE520" i="94"/>
  <c r="BA520" i="94"/>
  <c r="AW520" i="94"/>
  <c r="AS520" i="94"/>
  <c r="AO520" i="94"/>
  <c r="AK520" i="94"/>
  <c r="AG520" i="94"/>
  <c r="AC520" i="94"/>
  <c r="Y520" i="94"/>
  <c r="U520" i="94"/>
  <c r="Q520" i="94"/>
  <c r="M520" i="94"/>
  <c r="AY519" i="95"/>
  <c r="AI519" i="95"/>
  <c r="S519" i="95"/>
  <c r="BB519" i="95"/>
  <c r="AL519" i="95"/>
  <c r="V519" i="95"/>
  <c r="BA519" i="95"/>
  <c r="AK519" i="95"/>
  <c r="U519" i="95"/>
  <c r="AZ519" i="95"/>
  <c r="AJ519" i="95"/>
  <c r="T519" i="95"/>
  <c r="BD519" i="95"/>
  <c r="AQ519" i="95"/>
  <c r="AA519" i="95"/>
  <c r="K519" i="95"/>
  <c r="AT519" i="95"/>
  <c r="AD519" i="95"/>
  <c r="N519" i="95"/>
  <c r="AS519" i="95"/>
  <c r="AC519" i="95"/>
  <c r="M519" i="95"/>
  <c r="AR519" i="95"/>
  <c r="AB519" i="95"/>
  <c r="L519" i="95"/>
  <c r="B521" i="94"/>
  <c r="J521" i="94" s="1"/>
  <c r="F59" i="90"/>
  <c r="B520" i="95"/>
  <c r="BF520" i="95" s="1"/>
  <c r="J58" i="90"/>
  <c r="AF292" i="95"/>
  <c r="P292" i="95"/>
  <c r="AD292" i="95"/>
  <c r="I292" i="95"/>
  <c r="AE292" i="95"/>
  <c r="AC292" i="95"/>
  <c r="AM292" i="95"/>
  <c r="AH292" i="95"/>
  <c r="AJ292" i="95"/>
  <c r="N292" i="95"/>
  <c r="AK292" i="95"/>
  <c r="AB292" i="95"/>
  <c r="L292" i="95"/>
  <c r="Y292" i="95"/>
  <c r="W292" i="95"/>
  <c r="V292" i="95"/>
  <c r="AG292" i="95"/>
  <c r="AA292" i="95"/>
  <c r="Z292" i="95"/>
  <c r="U292" i="95"/>
  <c r="T292" i="95"/>
  <c r="AL292" i="95"/>
  <c r="G292" i="95"/>
  <c r="AN292" i="95"/>
  <c r="X292" i="95"/>
  <c r="H292" i="95"/>
  <c r="S292" i="95"/>
  <c r="Q292" i="95"/>
  <c r="O292" i="95"/>
  <c r="R292" i="95"/>
  <c r="M292" i="95"/>
  <c r="K292" i="95"/>
  <c r="AI292" i="95"/>
  <c r="J292" i="95"/>
  <c r="J445" i="95"/>
  <c r="N445" i="95"/>
  <c r="R445" i="95"/>
  <c r="V445" i="95"/>
  <c r="Z445" i="95"/>
  <c r="AD445" i="95"/>
  <c r="AH445" i="95"/>
  <c r="AL445" i="95"/>
  <c r="AP445" i="95"/>
  <c r="AT445" i="95"/>
  <c r="AX445" i="95"/>
  <c r="BB445" i="95"/>
  <c r="H445" i="95"/>
  <c r="U445" i="95"/>
  <c r="Y445" i="95"/>
  <c r="AK445" i="95"/>
  <c r="AW445" i="95"/>
  <c r="G445" i="95"/>
  <c r="K445" i="95"/>
  <c r="O445" i="95"/>
  <c r="S445" i="95"/>
  <c r="W445" i="95"/>
  <c r="AA445" i="95"/>
  <c r="AE445" i="95"/>
  <c r="AI445" i="95"/>
  <c r="AM445" i="95"/>
  <c r="AQ445" i="95"/>
  <c r="AU445" i="95"/>
  <c r="AY445" i="95"/>
  <c r="BC445" i="95"/>
  <c r="Q445" i="95"/>
  <c r="AC445" i="95"/>
  <c r="AO445" i="95"/>
  <c r="BE445" i="95"/>
  <c r="I445" i="95"/>
  <c r="L445" i="95"/>
  <c r="P445" i="95"/>
  <c r="T445" i="95"/>
  <c r="X445" i="95"/>
  <c r="AB445" i="95"/>
  <c r="AF445" i="95"/>
  <c r="AJ445" i="95"/>
  <c r="AN445" i="95"/>
  <c r="AR445" i="95"/>
  <c r="AV445" i="95"/>
  <c r="AZ445" i="95"/>
  <c r="BD445" i="95"/>
  <c r="M445" i="95"/>
  <c r="AG445" i="95"/>
  <c r="AS445" i="95"/>
  <c r="BA445" i="95"/>
  <c r="D521" i="95"/>
  <c r="AB140" i="95"/>
  <c r="L140" i="95"/>
  <c r="V140" i="95"/>
  <c r="S140" i="95"/>
  <c r="AM140" i="95"/>
  <c r="J140" i="95"/>
  <c r="AK140" i="95"/>
  <c r="I140" i="95"/>
  <c r="AI140" i="95"/>
  <c r="G140" i="95"/>
  <c r="R140" i="95"/>
  <c r="AN140" i="95"/>
  <c r="X140" i="95"/>
  <c r="H140" i="95"/>
  <c r="AL140" i="95"/>
  <c r="Q140" i="95"/>
  <c r="M140" i="95"/>
  <c r="AE140" i="95"/>
  <c r="AD140" i="95"/>
  <c r="AC140" i="95"/>
  <c r="P140" i="95"/>
  <c r="Z140" i="95"/>
  <c r="N140" i="95"/>
  <c r="AJ140" i="95"/>
  <c r="T140" i="95"/>
  <c r="AG140" i="95"/>
  <c r="K140" i="95"/>
  <c r="AH140" i="95"/>
  <c r="Y140" i="95"/>
  <c r="W140" i="95"/>
  <c r="U140" i="95"/>
  <c r="AF140" i="95"/>
  <c r="AA140" i="95"/>
  <c r="O140" i="95"/>
  <c r="D597" i="95"/>
  <c r="B597" i="95" s="1"/>
  <c r="BG597" i="95" s="1"/>
  <c r="AA216" i="95"/>
  <c r="K216" i="95"/>
  <c r="V216" i="95"/>
  <c r="AF216" i="95"/>
  <c r="J216" i="95"/>
  <c r="R216" i="95"/>
  <c r="AJ216" i="95"/>
  <c r="I216" i="95"/>
  <c r="O216" i="95"/>
  <c r="AB216" i="95"/>
  <c r="P216" i="95"/>
  <c r="T216" i="95"/>
  <c r="AM216" i="95"/>
  <c r="W216" i="95"/>
  <c r="G216" i="95"/>
  <c r="AL216" i="95"/>
  <c r="Q216" i="95"/>
  <c r="Z216" i="95"/>
  <c r="H216" i="95"/>
  <c r="Y216" i="95"/>
  <c r="AH216" i="95"/>
  <c r="AK216" i="95"/>
  <c r="AI216" i="95"/>
  <c r="S216" i="95"/>
  <c r="AG216" i="95"/>
  <c r="L216" i="95"/>
  <c r="U216" i="95"/>
  <c r="AN216" i="95"/>
  <c r="N216" i="95"/>
  <c r="X216" i="95"/>
  <c r="AD216" i="95"/>
  <c r="AE216" i="95"/>
  <c r="AC216" i="95"/>
  <c r="M216" i="95"/>
  <c r="AW675" i="95"/>
  <c r="AG675" i="95"/>
  <c r="Q675" i="95"/>
  <c r="AV675" i="95"/>
  <c r="AA675" i="95"/>
  <c r="BC675" i="95"/>
  <c r="Z675" i="95"/>
  <c r="AT675" i="95"/>
  <c r="R675" i="95"/>
  <c r="T675" i="95"/>
  <c r="O675" i="95"/>
  <c r="W675" i="95"/>
  <c r="N675" i="95"/>
  <c r="BA675" i="95"/>
  <c r="BB675" i="95"/>
  <c r="AH675" i="95"/>
  <c r="AZ675" i="95"/>
  <c r="AD675" i="95"/>
  <c r="AS675" i="95"/>
  <c r="AC675" i="95"/>
  <c r="M675" i="95"/>
  <c r="AQ675" i="95"/>
  <c r="V675" i="95"/>
  <c r="AU675" i="95"/>
  <c r="S675" i="95"/>
  <c r="AM675" i="95"/>
  <c r="J675" i="95"/>
  <c r="G675" i="95"/>
  <c r="BD675" i="95"/>
  <c r="H675" i="95"/>
  <c r="U675" i="95"/>
  <c r="K675" i="95"/>
  <c r="AI675" i="95"/>
  <c r="AY675" i="95"/>
  <c r="BE675" i="95"/>
  <c r="AO675" i="95"/>
  <c r="Y675" i="95"/>
  <c r="I675" i="95"/>
  <c r="AL675" i="95"/>
  <c r="P675" i="95"/>
  <c r="AN675" i="95"/>
  <c r="L675" i="95"/>
  <c r="AE675" i="95"/>
  <c r="AX675" i="95"/>
  <c r="AR675" i="95"/>
  <c r="AB675" i="95"/>
  <c r="AP675" i="95"/>
  <c r="AK675" i="95"/>
  <c r="AF675" i="95"/>
  <c r="X675" i="95"/>
  <c r="AJ675" i="95"/>
  <c r="D676" i="95"/>
  <c r="B676" i="95" s="1"/>
  <c r="AI66" i="95"/>
  <c r="S66" i="95"/>
  <c r="D293" i="95"/>
  <c r="U66" i="95"/>
  <c r="Y66" i="95"/>
  <c r="Q66" i="95"/>
  <c r="N66" i="95"/>
  <c r="W66" i="95"/>
  <c r="D67" i="95"/>
  <c r="X66" i="95"/>
  <c r="D141" i="95"/>
  <c r="D370" i="95"/>
  <c r="AE66" i="95"/>
  <c r="O66" i="95"/>
  <c r="AK66" i="95"/>
  <c r="P66" i="95"/>
  <c r="R66" i="95"/>
  <c r="AH66" i="95"/>
  <c r="AL66" i="95"/>
  <c r="I66" i="95"/>
  <c r="AJ66" i="95"/>
  <c r="H66" i="95"/>
  <c r="AB66" i="95"/>
  <c r="Z66" i="95"/>
  <c r="D446" i="95"/>
  <c r="B446" i="95" s="1"/>
  <c r="BG446" i="95" s="1"/>
  <c r="AA66" i="95"/>
  <c r="K66" i="95"/>
  <c r="AF66" i="95"/>
  <c r="J66" i="95"/>
  <c r="AN66" i="95"/>
  <c r="L66" i="95"/>
  <c r="T66" i="95"/>
  <c r="AD66" i="95"/>
  <c r="AC66" i="95"/>
  <c r="D217" i="95"/>
  <c r="M66" i="95"/>
  <c r="AM66" i="95"/>
  <c r="G66" i="95"/>
  <c r="AG66" i="95"/>
  <c r="V66" i="95"/>
  <c r="J369" i="95"/>
  <c r="N369" i="95"/>
  <c r="R369" i="95"/>
  <c r="V369" i="95"/>
  <c r="Z369" i="95"/>
  <c r="AD369" i="95"/>
  <c r="AH369" i="95"/>
  <c r="AL369" i="95"/>
  <c r="AP369" i="95"/>
  <c r="AT369" i="95"/>
  <c r="AX369" i="95"/>
  <c r="BB369" i="95"/>
  <c r="BF369" i="95"/>
  <c r="M369" i="95"/>
  <c r="Y369" i="95"/>
  <c r="AG369" i="95"/>
  <c r="AS369" i="95"/>
  <c r="BA369" i="95"/>
  <c r="H369" i="95"/>
  <c r="K369" i="95"/>
  <c r="O369" i="95"/>
  <c r="S369" i="95"/>
  <c r="W369" i="95"/>
  <c r="AA369" i="95"/>
  <c r="AE369" i="95"/>
  <c r="AI369" i="95"/>
  <c r="AM369" i="95"/>
  <c r="AQ369" i="95"/>
  <c r="AU369" i="95"/>
  <c r="AY369" i="95"/>
  <c r="BC369" i="95"/>
  <c r="I369" i="95"/>
  <c r="U369" i="95"/>
  <c r="AK369" i="95"/>
  <c r="AW369" i="95"/>
  <c r="G369" i="95"/>
  <c r="L369" i="95"/>
  <c r="P369" i="95"/>
  <c r="T369" i="95"/>
  <c r="X369" i="95"/>
  <c r="AB369" i="95"/>
  <c r="AF369" i="95"/>
  <c r="AJ369" i="95"/>
  <c r="AN369" i="95"/>
  <c r="AR369" i="95"/>
  <c r="AV369" i="95"/>
  <c r="AZ369" i="95"/>
  <c r="BD369" i="95"/>
  <c r="Q369" i="95"/>
  <c r="AC369" i="95"/>
  <c r="AO369" i="95"/>
  <c r="BE369" i="95"/>
  <c r="I596" i="95"/>
  <c r="L596" i="95"/>
  <c r="P596" i="95"/>
  <c r="T596" i="95"/>
  <c r="X596" i="95"/>
  <c r="AB596" i="95"/>
  <c r="AF596" i="95"/>
  <c r="AJ596" i="95"/>
  <c r="AN596" i="95"/>
  <c r="AR596" i="95"/>
  <c r="AV596" i="95"/>
  <c r="AZ596" i="95"/>
  <c r="BD596" i="95"/>
  <c r="O596" i="95"/>
  <c r="AA596" i="95"/>
  <c r="AM596" i="95"/>
  <c r="AY596" i="95"/>
  <c r="H596" i="95"/>
  <c r="M596" i="95"/>
  <c r="Q596" i="95"/>
  <c r="U596" i="95"/>
  <c r="Y596" i="95"/>
  <c r="AC596" i="95"/>
  <c r="AG596" i="95"/>
  <c r="AK596" i="95"/>
  <c r="AO596" i="95"/>
  <c r="AS596" i="95"/>
  <c r="AW596" i="95"/>
  <c r="BA596" i="95"/>
  <c r="BE596" i="95"/>
  <c r="K596" i="95"/>
  <c r="W596" i="95"/>
  <c r="AI596" i="95"/>
  <c r="AU596" i="95"/>
  <c r="J596" i="95"/>
  <c r="N596" i="95"/>
  <c r="R596" i="95"/>
  <c r="V596" i="95"/>
  <c r="Z596" i="95"/>
  <c r="AD596" i="95"/>
  <c r="AH596" i="95"/>
  <c r="AL596" i="95"/>
  <c r="AP596" i="95"/>
  <c r="AT596" i="95"/>
  <c r="AX596" i="95"/>
  <c r="BB596" i="95"/>
  <c r="G596" i="95"/>
  <c r="S596" i="95"/>
  <c r="AE596" i="95"/>
  <c r="AQ596" i="95"/>
  <c r="BC596" i="95"/>
  <c r="BH346" i="95"/>
  <c r="BH330" i="95"/>
  <c r="BH365" i="95"/>
  <c r="BH361" i="95"/>
  <c r="BH344" i="95"/>
  <c r="BH323" i="95"/>
  <c r="BH353" i="95"/>
  <c r="BH325" i="95"/>
  <c r="BH345" i="95"/>
  <c r="BH316" i="95"/>
  <c r="BH329" i="95"/>
  <c r="BH348" i="95"/>
  <c r="BH335" i="95"/>
  <c r="BH350" i="95"/>
  <c r="BH318" i="95"/>
  <c r="BH362" i="95"/>
  <c r="BH328" i="95"/>
  <c r="BH332" i="95"/>
  <c r="BH352" i="95"/>
  <c r="BH7" i="95"/>
  <c r="BH356" i="95"/>
  <c r="BH358" i="95"/>
  <c r="BH342" i="95"/>
  <c r="BH326" i="95"/>
  <c r="BH368" i="95"/>
  <c r="BH364" i="95"/>
  <c r="BH360" i="95"/>
  <c r="BH339" i="95"/>
  <c r="BH317" i="95"/>
  <c r="BH347" i="95"/>
  <c r="BH319" i="95"/>
  <c r="BH337" i="95"/>
  <c r="BH357" i="95"/>
  <c r="BH341" i="95"/>
  <c r="BH351" i="95"/>
  <c r="BH349" i="95"/>
  <c r="BH324" i="95"/>
  <c r="BH320" i="95"/>
  <c r="BH354" i="95"/>
  <c r="BH338" i="95"/>
  <c r="BH322" i="95"/>
  <c r="BH367" i="95"/>
  <c r="BH363" i="95"/>
  <c r="BH355" i="95"/>
  <c r="BH333" i="95"/>
  <c r="BH340" i="95"/>
  <c r="BH359" i="95"/>
  <c r="BH331" i="95"/>
  <c r="BH343" i="95"/>
  <c r="BI9" i="95"/>
  <c r="BI140" i="95" s="1"/>
  <c r="BH327" i="95"/>
  <c r="BH321" i="95"/>
  <c r="BH334" i="95"/>
  <c r="BH366" i="95"/>
  <c r="BH336" i="95"/>
  <c r="BG513" i="95"/>
  <c r="BG497" i="95"/>
  <c r="BG481" i="95"/>
  <c r="BG504" i="95"/>
  <c r="BG503" i="95"/>
  <c r="BG487" i="95"/>
  <c r="BG471" i="95"/>
  <c r="BG514" i="95"/>
  <c r="BG498" i="95"/>
  <c r="BG482" i="95"/>
  <c r="BG500" i="95"/>
  <c r="BG484" i="95"/>
  <c r="BG468" i="95"/>
  <c r="BG501" i="95"/>
  <c r="BG485" i="95"/>
  <c r="BG507" i="95"/>
  <c r="BG491" i="95"/>
  <c r="BG502" i="95"/>
  <c r="BG470" i="95"/>
  <c r="BG488" i="95"/>
  <c r="BG472" i="95"/>
  <c r="BG509" i="95"/>
  <c r="BG493" i="95"/>
  <c r="BG477" i="95"/>
  <c r="BG515" i="95"/>
  <c r="BG499" i="95"/>
  <c r="BG483" i="95"/>
  <c r="BG445" i="95"/>
  <c r="BG510" i="95"/>
  <c r="BG494" i="95"/>
  <c r="BG478" i="95"/>
  <c r="BG496" i="95"/>
  <c r="BG480" i="95"/>
  <c r="BG486" i="95"/>
  <c r="BG505" i="95"/>
  <c r="BG489" i="95"/>
  <c r="BG473" i="95"/>
  <c r="BG512" i="95"/>
  <c r="BG511" i="95"/>
  <c r="BG495" i="95"/>
  <c r="BG479" i="95"/>
  <c r="BG506" i="95"/>
  <c r="BG490" i="95"/>
  <c r="BG474" i="95"/>
  <c r="BG492" i="95"/>
  <c r="BG476" i="95"/>
  <c r="BG675" i="95"/>
  <c r="BG469" i="95"/>
  <c r="BG508" i="95"/>
  <c r="BG475" i="95"/>
  <c r="G597" i="94"/>
  <c r="H597" i="94"/>
  <c r="I597" i="94"/>
  <c r="J597" i="94"/>
  <c r="K597" i="94"/>
  <c r="L597" i="94"/>
  <c r="M597" i="94"/>
  <c r="N597" i="94"/>
  <c r="O597" i="94"/>
  <c r="P597" i="94"/>
  <c r="Q597" i="94"/>
  <c r="R597" i="94"/>
  <c r="S597" i="94"/>
  <c r="T597" i="94"/>
  <c r="U597" i="94"/>
  <c r="V597" i="94"/>
  <c r="W597" i="94"/>
  <c r="X597" i="94"/>
  <c r="Y597" i="94"/>
  <c r="Z597" i="94"/>
  <c r="AA597" i="94"/>
  <c r="AB597" i="94"/>
  <c r="AC597" i="94"/>
  <c r="AD597" i="94"/>
  <c r="AE597" i="94"/>
  <c r="AF597" i="94"/>
  <c r="AG597" i="94"/>
  <c r="AH597" i="94"/>
  <c r="AI597" i="94"/>
  <c r="AJ597" i="94"/>
  <c r="AK597" i="94"/>
  <c r="AL597" i="94"/>
  <c r="AM597" i="94"/>
  <c r="AN597" i="94"/>
  <c r="AO597" i="94"/>
  <c r="AP597" i="94"/>
  <c r="AQ597" i="94"/>
  <c r="AR597" i="94"/>
  <c r="AS597" i="94"/>
  <c r="AT597" i="94"/>
  <c r="AU597" i="94"/>
  <c r="AV597" i="94"/>
  <c r="AW597" i="94"/>
  <c r="AX597" i="94"/>
  <c r="AY597" i="94"/>
  <c r="AZ597" i="94"/>
  <c r="BA597" i="94"/>
  <c r="BB597" i="94"/>
  <c r="BC597" i="94"/>
  <c r="BD597" i="94"/>
  <c r="BE597" i="94"/>
  <c r="BF597" i="94"/>
  <c r="AK293" i="94"/>
  <c r="AG293" i="94"/>
  <c r="AC293" i="94"/>
  <c r="Y293" i="94"/>
  <c r="U293" i="94"/>
  <c r="Q293" i="94"/>
  <c r="M293" i="94"/>
  <c r="I293" i="94"/>
  <c r="AN293" i="94"/>
  <c r="AJ293" i="94"/>
  <c r="AF293" i="94"/>
  <c r="AB293" i="94"/>
  <c r="X293" i="94"/>
  <c r="T293" i="94"/>
  <c r="P293" i="94"/>
  <c r="L293" i="94"/>
  <c r="H293" i="94"/>
  <c r="AM293" i="94"/>
  <c r="AI293" i="94"/>
  <c r="AE293" i="94"/>
  <c r="AA293" i="94"/>
  <c r="W293" i="94"/>
  <c r="S293" i="94"/>
  <c r="O293" i="94"/>
  <c r="K293" i="94"/>
  <c r="G293" i="94"/>
  <c r="AD293" i="94"/>
  <c r="N293" i="94"/>
  <c r="Z293" i="94"/>
  <c r="J293" i="94"/>
  <c r="AL293" i="94"/>
  <c r="V293" i="94"/>
  <c r="AH293" i="94"/>
  <c r="R293" i="94"/>
  <c r="D677" i="94"/>
  <c r="B677" i="94" s="1"/>
  <c r="D447" i="94"/>
  <c r="B447" i="94" s="1"/>
  <c r="BH447" i="94" s="1"/>
  <c r="D371" i="94"/>
  <c r="D218" i="94"/>
  <c r="D294" i="94"/>
  <c r="D142" i="94"/>
  <c r="AM67" i="94"/>
  <c r="AI67" i="94"/>
  <c r="AE67" i="94"/>
  <c r="AA67" i="94"/>
  <c r="W67" i="94"/>
  <c r="S67" i="94"/>
  <c r="O67" i="94"/>
  <c r="K67" i="94"/>
  <c r="G67" i="94"/>
  <c r="AL67" i="94"/>
  <c r="AH67" i="94"/>
  <c r="AD67" i="94"/>
  <c r="Z67" i="94"/>
  <c r="V67" i="94"/>
  <c r="R67" i="94"/>
  <c r="N67" i="94"/>
  <c r="J67" i="94"/>
  <c r="AK67" i="94"/>
  <c r="AG67" i="94"/>
  <c r="AC67" i="94"/>
  <c r="Y67" i="94"/>
  <c r="U67" i="94"/>
  <c r="Q67" i="94"/>
  <c r="M67" i="94"/>
  <c r="I67" i="94"/>
  <c r="AB67" i="94"/>
  <c r="L67" i="94"/>
  <c r="AN67" i="94"/>
  <c r="X67" i="94"/>
  <c r="H67" i="94"/>
  <c r="P67" i="94"/>
  <c r="D68" i="94"/>
  <c r="AJ67" i="94"/>
  <c r="T67" i="94"/>
  <c r="AF67" i="94"/>
  <c r="D522" i="94"/>
  <c r="AL141" i="94"/>
  <c r="AH141" i="94"/>
  <c r="AD141" i="94"/>
  <c r="Z141" i="94"/>
  <c r="V141" i="94"/>
  <c r="R141" i="94"/>
  <c r="N141" i="94"/>
  <c r="J141" i="94"/>
  <c r="AK141" i="94"/>
  <c r="AG141" i="94"/>
  <c r="AC141" i="94"/>
  <c r="Y141" i="94"/>
  <c r="U141" i="94"/>
  <c r="Q141" i="94"/>
  <c r="M141" i="94"/>
  <c r="I141" i="94"/>
  <c r="AN141" i="94"/>
  <c r="AJ141" i="94"/>
  <c r="AF141" i="94"/>
  <c r="AB141" i="94"/>
  <c r="X141" i="94"/>
  <c r="T141" i="94"/>
  <c r="P141" i="94"/>
  <c r="L141" i="94"/>
  <c r="H141" i="94"/>
  <c r="AA141" i="94"/>
  <c r="K141" i="94"/>
  <c r="AM141" i="94"/>
  <c r="W141" i="94"/>
  <c r="G141" i="94"/>
  <c r="AI141" i="94"/>
  <c r="S141" i="94"/>
  <c r="AE141" i="94"/>
  <c r="O141" i="94"/>
  <c r="BE676" i="94"/>
  <c r="BA676" i="94"/>
  <c r="AW676" i="94"/>
  <c r="AS676" i="94"/>
  <c r="AO676" i="94"/>
  <c r="AK676" i="94"/>
  <c r="AG676" i="94"/>
  <c r="AC676" i="94"/>
  <c r="Y676" i="94"/>
  <c r="U676" i="94"/>
  <c r="Q676" i="94"/>
  <c r="M676" i="94"/>
  <c r="I676" i="94"/>
  <c r="BF676" i="94"/>
  <c r="AZ676" i="94"/>
  <c r="AU676" i="94"/>
  <c r="AP676" i="94"/>
  <c r="AJ676" i="94"/>
  <c r="AE676" i="94"/>
  <c r="Z676" i="94"/>
  <c r="T676" i="94"/>
  <c r="O676" i="94"/>
  <c r="J676" i="94"/>
  <c r="BD676" i="94"/>
  <c r="AY676" i="94"/>
  <c r="AT676" i="94"/>
  <c r="AN676" i="94"/>
  <c r="AI676" i="94"/>
  <c r="AD676" i="94"/>
  <c r="X676" i="94"/>
  <c r="S676" i="94"/>
  <c r="N676" i="94"/>
  <c r="H676" i="94"/>
  <c r="BH676" i="94"/>
  <c r="BC676" i="94"/>
  <c r="AX676" i="94"/>
  <c r="AR676" i="94"/>
  <c r="AM676" i="94"/>
  <c r="AH676" i="94"/>
  <c r="AB676" i="94"/>
  <c r="W676" i="94"/>
  <c r="R676" i="94"/>
  <c r="L676" i="94"/>
  <c r="G676" i="94"/>
  <c r="BG676" i="94"/>
  <c r="AL676" i="94"/>
  <c r="P676" i="94"/>
  <c r="BB676" i="94"/>
  <c r="AF676" i="94"/>
  <c r="K676" i="94"/>
  <c r="AV676" i="94"/>
  <c r="AA676" i="94"/>
  <c r="V676" i="94"/>
  <c r="AQ676" i="94"/>
  <c r="G370" i="94"/>
  <c r="H370" i="94"/>
  <c r="I370" i="94"/>
  <c r="J370" i="94"/>
  <c r="K370" i="94"/>
  <c r="L370" i="94"/>
  <c r="M370" i="94"/>
  <c r="N370" i="94"/>
  <c r="O370" i="94"/>
  <c r="P370" i="94"/>
  <c r="Q370" i="94"/>
  <c r="R370" i="94"/>
  <c r="S370" i="94"/>
  <c r="T370" i="94"/>
  <c r="U370" i="94"/>
  <c r="V370" i="94"/>
  <c r="W370" i="94"/>
  <c r="X370" i="94"/>
  <c r="Y370" i="94"/>
  <c r="Z370" i="94"/>
  <c r="AA370" i="94"/>
  <c r="AB370" i="94"/>
  <c r="AC370" i="94"/>
  <c r="AD370" i="94"/>
  <c r="AE370" i="94"/>
  <c r="AF370" i="94"/>
  <c r="AG370" i="94"/>
  <c r="AH370" i="94"/>
  <c r="AI370" i="94"/>
  <c r="AJ370" i="94"/>
  <c r="AK370" i="94"/>
  <c r="AL370" i="94"/>
  <c r="AM370" i="94"/>
  <c r="AN370" i="94"/>
  <c r="AO370" i="94"/>
  <c r="AP370" i="94"/>
  <c r="AQ370" i="94"/>
  <c r="AR370" i="94"/>
  <c r="AS370" i="94"/>
  <c r="AT370" i="94"/>
  <c r="AU370" i="94"/>
  <c r="AV370" i="94"/>
  <c r="AW370" i="94"/>
  <c r="AX370" i="94"/>
  <c r="AY370" i="94"/>
  <c r="AZ370" i="94"/>
  <c r="BA370" i="94"/>
  <c r="BB370" i="94"/>
  <c r="BC370" i="94"/>
  <c r="BD370" i="94"/>
  <c r="BE370" i="94"/>
  <c r="BF370" i="94"/>
  <c r="BG370" i="94"/>
  <c r="BH515" i="94"/>
  <c r="BH511" i="94"/>
  <c r="BH507" i="94"/>
  <c r="BH503" i="94"/>
  <c r="BH499" i="94"/>
  <c r="BH495" i="94"/>
  <c r="BH491" i="94"/>
  <c r="BH487" i="94"/>
  <c r="BH483" i="94"/>
  <c r="BH479" i="94"/>
  <c r="BH475" i="94"/>
  <c r="BH471" i="94"/>
  <c r="BH512" i="94"/>
  <c r="BH508" i="94"/>
  <c r="BH504" i="94"/>
  <c r="BH498" i="94"/>
  <c r="BH494" i="94"/>
  <c r="BH490" i="94"/>
  <c r="BH486" i="94"/>
  <c r="BH482" i="94"/>
  <c r="BH478" i="94"/>
  <c r="BH474" i="94"/>
  <c r="BH470" i="94"/>
  <c r="BH514" i="94"/>
  <c r="BH510" i="94"/>
  <c r="BH506" i="94"/>
  <c r="BH502" i="94"/>
  <c r="BH501" i="94"/>
  <c r="BH497" i="94"/>
  <c r="BH493" i="94"/>
  <c r="BH489" i="94"/>
  <c r="BH485" i="94"/>
  <c r="BH481" i="94"/>
  <c r="BH477" i="94"/>
  <c r="BH473" i="94"/>
  <c r="BH469" i="94"/>
  <c r="BH446" i="94"/>
  <c r="BH500" i="94"/>
  <c r="BH496" i="94"/>
  <c r="BH492" i="94"/>
  <c r="BH488" i="94"/>
  <c r="BH484" i="94"/>
  <c r="BH480" i="94"/>
  <c r="BH476" i="94"/>
  <c r="BH472" i="94"/>
  <c r="BH468" i="94"/>
  <c r="BH513" i="94"/>
  <c r="BH509" i="94"/>
  <c r="BH505" i="94"/>
  <c r="D598" i="94"/>
  <c r="B598" i="94" s="1"/>
  <c r="BH598" i="94" s="1"/>
  <c r="AL217" i="94"/>
  <c r="AH217" i="94"/>
  <c r="AD217" i="94"/>
  <c r="Z217" i="94"/>
  <c r="V217" i="94"/>
  <c r="R217" i="94"/>
  <c r="N217" i="94"/>
  <c r="J217" i="94"/>
  <c r="AN217" i="94"/>
  <c r="AJ217" i="94"/>
  <c r="AF217" i="94"/>
  <c r="AB217" i="94"/>
  <c r="X217" i="94"/>
  <c r="T217" i="94"/>
  <c r="P217" i="94"/>
  <c r="L217" i="94"/>
  <c r="H217" i="94"/>
  <c r="AI217" i="94"/>
  <c r="AA217" i="94"/>
  <c r="S217" i="94"/>
  <c r="K217" i="94"/>
  <c r="AG217" i="94"/>
  <c r="Y217" i="94"/>
  <c r="Q217" i="94"/>
  <c r="I217" i="94"/>
  <c r="AM217" i="94"/>
  <c r="AE217" i="94"/>
  <c r="W217" i="94"/>
  <c r="O217" i="94"/>
  <c r="G217" i="94"/>
  <c r="AC217" i="94"/>
  <c r="U217" i="94"/>
  <c r="M217" i="94"/>
  <c r="AK217" i="94"/>
  <c r="BI369" i="94"/>
  <c r="BI368" i="94"/>
  <c r="BI367" i="94"/>
  <c r="BI366" i="94"/>
  <c r="BI365" i="94"/>
  <c r="BI364" i="94"/>
  <c r="BI363" i="94"/>
  <c r="BI362" i="94"/>
  <c r="BI361" i="94"/>
  <c r="BI360" i="94"/>
  <c r="BI356" i="94"/>
  <c r="BI352" i="94"/>
  <c r="BI348" i="94"/>
  <c r="BI344" i="94"/>
  <c r="BI340" i="94"/>
  <c r="BI359" i="94"/>
  <c r="BI355" i="94"/>
  <c r="BI358" i="94"/>
  <c r="BI354" i="94"/>
  <c r="BI350" i="94"/>
  <c r="BI346" i="94"/>
  <c r="BI342" i="94"/>
  <c r="BI338" i="94"/>
  <c r="BI334" i="94"/>
  <c r="BI330" i="94"/>
  <c r="BI326" i="94"/>
  <c r="BI322" i="94"/>
  <c r="BI318" i="94"/>
  <c r="BI347" i="94"/>
  <c r="BI336" i="94"/>
  <c r="BI331" i="94"/>
  <c r="BI325" i="94"/>
  <c r="BI320" i="94"/>
  <c r="BI357" i="94"/>
  <c r="BI353" i="94"/>
  <c r="BI345" i="94"/>
  <c r="BI335" i="94"/>
  <c r="BI329" i="94"/>
  <c r="BI324" i="94"/>
  <c r="BI319" i="94"/>
  <c r="BI351" i="94"/>
  <c r="BI343" i="94"/>
  <c r="BI339" i="94"/>
  <c r="BI333" i="94"/>
  <c r="BI328" i="94"/>
  <c r="BI323" i="94"/>
  <c r="BI317" i="94"/>
  <c r="BI321" i="94"/>
  <c r="BI349" i="94"/>
  <c r="BI337" i="94"/>
  <c r="BI341" i="94"/>
  <c r="BI332" i="94"/>
  <c r="BI316" i="94"/>
  <c r="BJ9" i="94"/>
  <c r="BI7" i="94"/>
  <c r="BI327" i="94"/>
  <c r="G446" i="94"/>
  <c r="H446" i="94"/>
  <c r="I446" i="94"/>
  <c r="J446" i="94"/>
  <c r="K446" i="94"/>
  <c r="L446" i="94"/>
  <c r="M446" i="94"/>
  <c r="N446" i="94"/>
  <c r="O446" i="94"/>
  <c r="P446" i="94"/>
  <c r="Q446" i="94"/>
  <c r="R446" i="94"/>
  <c r="S446" i="94"/>
  <c r="T446" i="94"/>
  <c r="U446" i="94"/>
  <c r="V446" i="94"/>
  <c r="W446" i="94"/>
  <c r="X446" i="94"/>
  <c r="Y446" i="94"/>
  <c r="Z446" i="94"/>
  <c r="AA446" i="94"/>
  <c r="AB446" i="94"/>
  <c r="AC446" i="94"/>
  <c r="AD446" i="94"/>
  <c r="AE446" i="94"/>
  <c r="AF446" i="94"/>
  <c r="AG446" i="94"/>
  <c r="AH446" i="94"/>
  <c r="AI446" i="94"/>
  <c r="AJ446" i="94"/>
  <c r="AK446" i="94"/>
  <c r="AL446" i="94"/>
  <c r="AM446" i="94"/>
  <c r="AN446" i="94"/>
  <c r="AO446" i="94"/>
  <c r="AP446" i="94"/>
  <c r="AQ446" i="94"/>
  <c r="AR446" i="94"/>
  <c r="AS446" i="94"/>
  <c r="AT446" i="94"/>
  <c r="AU446" i="94"/>
  <c r="AV446" i="94"/>
  <c r="AW446" i="94"/>
  <c r="AX446" i="94"/>
  <c r="AY446" i="94"/>
  <c r="AZ446" i="94"/>
  <c r="BA446" i="94"/>
  <c r="BB446" i="94"/>
  <c r="BC446" i="94"/>
  <c r="BD446" i="94"/>
  <c r="BE446" i="94"/>
  <c r="BF446" i="94"/>
  <c r="AZ152" i="91"/>
  <c r="BA5" i="92"/>
  <c r="BD151" i="91"/>
  <c r="BE4" i="92"/>
  <c r="K521" i="94" l="1"/>
  <c r="BJ217" i="94"/>
  <c r="AP68" i="94"/>
  <c r="AT68" i="94"/>
  <c r="AX68" i="94"/>
  <c r="BB68" i="94"/>
  <c r="BF68" i="94"/>
  <c r="BJ68" i="94"/>
  <c r="AS68" i="94"/>
  <c r="AY68" i="94"/>
  <c r="BD68" i="94"/>
  <c r="BI68" i="94"/>
  <c r="AU68" i="94"/>
  <c r="BA68" i="94"/>
  <c r="BH68" i="94"/>
  <c r="AO68" i="94"/>
  <c r="AW68" i="94"/>
  <c r="BG68" i="94"/>
  <c r="AQ68" i="94"/>
  <c r="BC68" i="94"/>
  <c r="AR68" i="94"/>
  <c r="BE68" i="94"/>
  <c r="AV68" i="94"/>
  <c r="AZ68" i="94"/>
  <c r="AR294" i="94"/>
  <c r="AV294" i="94"/>
  <c r="AZ294" i="94"/>
  <c r="BD294" i="94"/>
  <c r="BH294" i="94"/>
  <c r="AQ294" i="94"/>
  <c r="AW294" i="94"/>
  <c r="BB294" i="94"/>
  <c r="BG294" i="94"/>
  <c r="AS294" i="94"/>
  <c r="AX294" i="94"/>
  <c r="BC294" i="94"/>
  <c r="BI294" i="94"/>
  <c r="AO294" i="94"/>
  <c r="AT294" i="94"/>
  <c r="AY294" i="94"/>
  <c r="BE294" i="94"/>
  <c r="BJ294" i="94"/>
  <c r="AP294" i="94"/>
  <c r="AU294" i="94"/>
  <c r="BA294" i="94"/>
  <c r="BF294" i="94"/>
  <c r="BJ141" i="94"/>
  <c r="AQ218" i="94"/>
  <c r="AU218" i="94"/>
  <c r="AY218" i="94"/>
  <c r="BC218" i="94"/>
  <c r="BG218" i="94"/>
  <c r="AP218" i="94"/>
  <c r="AV218" i="94"/>
  <c r="BA218" i="94"/>
  <c r="BF218" i="94"/>
  <c r="AR218" i="94"/>
  <c r="AW218" i="94"/>
  <c r="BB218" i="94"/>
  <c r="BH218" i="94"/>
  <c r="AS218" i="94"/>
  <c r="BD218" i="94"/>
  <c r="AT218" i="94"/>
  <c r="BE218" i="94"/>
  <c r="AX218" i="94"/>
  <c r="BI218" i="94"/>
  <c r="AO218" i="94"/>
  <c r="AZ218" i="94"/>
  <c r="BJ218" i="94"/>
  <c r="AQ142" i="94"/>
  <c r="AU142" i="94"/>
  <c r="AY142" i="94"/>
  <c r="BC142" i="94"/>
  <c r="BG142" i="94"/>
  <c r="AP142" i="94"/>
  <c r="AV142" i="94"/>
  <c r="BA142" i="94"/>
  <c r="BF142" i="94"/>
  <c r="AR142" i="94"/>
  <c r="AX142" i="94"/>
  <c r="BE142" i="94"/>
  <c r="AS142" i="94"/>
  <c r="AZ142" i="94"/>
  <c r="BH142" i="94"/>
  <c r="BB142" i="94"/>
  <c r="AO142" i="94"/>
  <c r="BD142" i="94"/>
  <c r="AT142" i="94"/>
  <c r="BI142" i="94"/>
  <c r="AW142" i="94"/>
  <c r="BJ142" i="94"/>
  <c r="BJ87" i="94"/>
  <c r="BJ163" i="94"/>
  <c r="BJ239" i="94"/>
  <c r="BJ164" i="94"/>
  <c r="BJ240" i="94"/>
  <c r="BJ88" i="94"/>
  <c r="BJ241" i="94"/>
  <c r="BJ165" i="94"/>
  <c r="BJ89" i="94"/>
  <c r="BJ90" i="94"/>
  <c r="BJ166" i="94"/>
  <c r="BJ242" i="94"/>
  <c r="BJ167" i="94"/>
  <c r="BJ91" i="94"/>
  <c r="BJ243" i="94"/>
  <c r="BJ92" i="94"/>
  <c r="BJ168" i="94"/>
  <c r="BJ244" i="94"/>
  <c r="BJ169" i="94"/>
  <c r="BJ170" i="94"/>
  <c r="BJ245" i="94"/>
  <c r="BJ93" i="94"/>
  <c r="BJ171" i="94"/>
  <c r="BJ247" i="94"/>
  <c r="BJ246" i="94"/>
  <c r="BJ94" i="94"/>
  <c r="BJ248" i="94"/>
  <c r="BJ172" i="94"/>
  <c r="BJ96" i="94"/>
  <c r="BJ95" i="94"/>
  <c r="BJ173" i="94"/>
  <c r="BJ97" i="94"/>
  <c r="BJ249" i="94"/>
  <c r="BJ174" i="94"/>
  <c r="BJ98" i="94"/>
  <c r="BJ250" i="94"/>
  <c r="BJ99" i="94"/>
  <c r="BJ251" i="94"/>
  <c r="BJ175" i="94"/>
  <c r="BJ252" i="94"/>
  <c r="BJ100" i="94"/>
  <c r="BJ176" i="94"/>
  <c r="BJ177" i="94"/>
  <c r="BJ253" i="94"/>
  <c r="BJ101" i="94"/>
  <c r="BJ178" i="94"/>
  <c r="BJ102" i="94"/>
  <c r="BJ254" i="94"/>
  <c r="BJ179" i="94"/>
  <c r="BJ103" i="94"/>
  <c r="BJ255" i="94"/>
  <c r="BJ104" i="94"/>
  <c r="BJ180" i="94"/>
  <c r="BJ256" i="94"/>
  <c r="BJ257" i="94"/>
  <c r="BJ105" i="94"/>
  <c r="BJ181" i="94"/>
  <c r="BJ182" i="94"/>
  <c r="BJ258" i="94"/>
  <c r="BJ106" i="94"/>
  <c r="BJ107" i="94"/>
  <c r="BJ183" i="94"/>
  <c r="BJ259" i="94"/>
  <c r="BJ260" i="94"/>
  <c r="BJ184" i="94"/>
  <c r="BJ108" i="94"/>
  <c r="BJ109" i="94"/>
  <c r="BJ261" i="94"/>
  <c r="BJ185" i="94"/>
  <c r="BJ262" i="94"/>
  <c r="BJ110" i="94"/>
  <c r="BJ186" i="94"/>
  <c r="BJ263" i="94"/>
  <c r="BJ187" i="94"/>
  <c r="BJ111" i="94"/>
  <c r="BJ188" i="94"/>
  <c r="BJ112" i="94"/>
  <c r="BJ264" i="94"/>
  <c r="BJ189" i="94"/>
  <c r="BJ113" i="94"/>
  <c r="BJ265" i="94"/>
  <c r="BJ190" i="94"/>
  <c r="BJ266" i="94"/>
  <c r="BJ114" i="94"/>
  <c r="BJ267" i="94"/>
  <c r="BJ115" i="94"/>
  <c r="BJ191" i="94"/>
  <c r="BJ116" i="94"/>
  <c r="BJ192" i="94"/>
  <c r="BJ268" i="94"/>
  <c r="BJ193" i="94"/>
  <c r="BJ269" i="94"/>
  <c r="BJ117" i="94"/>
  <c r="BJ194" i="94"/>
  <c r="BJ118" i="94"/>
  <c r="BJ270" i="94"/>
  <c r="BJ195" i="94"/>
  <c r="BJ119" i="94"/>
  <c r="BJ271" i="94"/>
  <c r="BJ120" i="94"/>
  <c r="BJ196" i="94"/>
  <c r="BJ272" i="94"/>
  <c r="BJ121" i="94"/>
  <c r="BJ197" i="94"/>
  <c r="BJ273" i="94"/>
  <c r="BJ198" i="94"/>
  <c r="BJ274" i="94"/>
  <c r="BJ122" i="94"/>
  <c r="BJ199" i="94"/>
  <c r="BJ123" i="94"/>
  <c r="BJ275" i="94"/>
  <c r="BJ276" i="94"/>
  <c r="BJ200" i="94"/>
  <c r="BJ124" i="94"/>
  <c r="BJ277" i="94"/>
  <c r="BJ201" i="94"/>
  <c r="BJ125" i="94"/>
  <c r="BJ202" i="94"/>
  <c r="BJ278" i="94"/>
  <c r="BJ126" i="94"/>
  <c r="BJ279" i="94"/>
  <c r="BJ203" i="94"/>
  <c r="BJ127" i="94"/>
  <c r="BJ280" i="94"/>
  <c r="BJ204" i="94"/>
  <c r="BJ128" i="94"/>
  <c r="BJ281" i="94"/>
  <c r="BJ205" i="94"/>
  <c r="BJ129" i="94"/>
  <c r="BJ130" i="94"/>
  <c r="BJ282" i="94"/>
  <c r="BJ206" i="94"/>
  <c r="BJ207" i="94"/>
  <c r="BJ131" i="94"/>
  <c r="BJ283" i="94"/>
  <c r="BJ132" i="94"/>
  <c r="BJ284" i="94"/>
  <c r="BJ208" i="94"/>
  <c r="BJ133" i="94"/>
  <c r="BJ209" i="94"/>
  <c r="BJ285" i="94"/>
  <c r="BJ286" i="94"/>
  <c r="BJ210" i="94"/>
  <c r="BJ134" i="94"/>
  <c r="BJ287" i="94"/>
  <c r="BJ135" i="94"/>
  <c r="BJ211" i="94"/>
  <c r="BJ136" i="94"/>
  <c r="BJ288" i="94"/>
  <c r="BJ212" i="94"/>
  <c r="BJ289" i="94"/>
  <c r="BJ137" i="94"/>
  <c r="BJ213" i="94"/>
  <c r="BJ290" i="94"/>
  <c r="BJ214" i="94"/>
  <c r="BJ138" i="94"/>
  <c r="BJ291" i="94"/>
  <c r="BJ215" i="94"/>
  <c r="BJ139" i="94"/>
  <c r="BJ216" i="94"/>
  <c r="BJ140" i="94"/>
  <c r="BJ292" i="94"/>
  <c r="BJ293" i="94"/>
  <c r="AP293" i="95"/>
  <c r="AT293" i="95"/>
  <c r="AX293" i="95"/>
  <c r="BB293" i="95"/>
  <c r="BF293" i="95"/>
  <c r="AQ293" i="95"/>
  <c r="AU293" i="95"/>
  <c r="AY293" i="95"/>
  <c r="BC293" i="95"/>
  <c r="BG293" i="95"/>
  <c r="AV293" i="95"/>
  <c r="BD293" i="95"/>
  <c r="AZ293" i="95"/>
  <c r="AS293" i="95"/>
  <c r="BI293" i="95"/>
  <c r="AO293" i="95"/>
  <c r="AW293" i="95"/>
  <c r="BE293" i="95"/>
  <c r="AR293" i="95"/>
  <c r="BH293" i="95"/>
  <c r="BA293" i="95"/>
  <c r="BI163" i="95"/>
  <c r="BI87" i="95"/>
  <c r="BI239" i="95"/>
  <c r="BI88" i="95"/>
  <c r="BI240" i="95"/>
  <c r="BI164" i="95"/>
  <c r="BI165" i="95"/>
  <c r="BI241" i="95"/>
  <c r="BI89" i="95"/>
  <c r="BI166" i="95"/>
  <c r="BI242" i="95"/>
  <c r="BI90" i="95"/>
  <c r="BI91" i="95"/>
  <c r="BI243" i="95"/>
  <c r="BI167" i="95"/>
  <c r="BI92" i="95"/>
  <c r="BI168" i="95"/>
  <c r="BI244" i="95"/>
  <c r="BI245" i="95"/>
  <c r="BI169" i="95"/>
  <c r="BI93" i="95"/>
  <c r="BI170" i="95"/>
  <c r="BI94" i="95"/>
  <c r="BI246" i="95"/>
  <c r="BI95" i="95"/>
  <c r="BI247" i="95"/>
  <c r="BI171" i="95"/>
  <c r="BI248" i="95"/>
  <c r="BI96" i="95"/>
  <c r="BI172" i="95"/>
  <c r="BI97" i="95"/>
  <c r="BI249" i="95"/>
  <c r="BI173" i="95"/>
  <c r="BI98" i="95"/>
  <c r="BI250" i="95"/>
  <c r="BI174" i="95"/>
  <c r="BI175" i="95"/>
  <c r="BI251" i="95"/>
  <c r="BI99" i="95"/>
  <c r="BI100" i="95"/>
  <c r="BI252" i="95"/>
  <c r="BI176" i="95"/>
  <c r="BI101" i="95"/>
  <c r="BI253" i="95"/>
  <c r="BI177" i="95"/>
  <c r="BI102" i="95"/>
  <c r="BI254" i="95"/>
  <c r="BI178" i="95"/>
  <c r="BI179" i="95"/>
  <c r="BI103" i="95"/>
  <c r="BI255" i="95"/>
  <c r="BI180" i="95"/>
  <c r="BI256" i="95"/>
  <c r="BI104" i="95"/>
  <c r="BI105" i="95"/>
  <c r="BI257" i="95"/>
  <c r="BI181" i="95"/>
  <c r="BI258" i="95"/>
  <c r="BI106" i="95"/>
  <c r="BI182" i="95"/>
  <c r="BI259" i="95"/>
  <c r="BI107" i="95"/>
  <c r="BI183" i="95"/>
  <c r="BI184" i="95"/>
  <c r="BI260" i="95"/>
  <c r="BI108" i="95"/>
  <c r="BI109" i="95"/>
  <c r="BI261" i="95"/>
  <c r="BI185" i="95"/>
  <c r="BI262" i="95"/>
  <c r="BI186" i="95"/>
  <c r="BI110" i="95"/>
  <c r="BI187" i="95"/>
  <c r="BI111" i="95"/>
  <c r="BI263" i="95"/>
  <c r="BI264" i="95"/>
  <c r="BI112" i="95"/>
  <c r="BI188" i="95"/>
  <c r="BI265" i="95"/>
  <c r="BI189" i="95"/>
  <c r="BI113" i="95"/>
  <c r="BI266" i="95"/>
  <c r="BI114" i="95"/>
  <c r="BI190" i="95"/>
  <c r="BI115" i="95"/>
  <c r="BI267" i="95"/>
  <c r="BI191" i="95"/>
  <c r="BI192" i="95"/>
  <c r="BI116" i="95"/>
  <c r="BI268" i="95"/>
  <c r="BI193" i="95"/>
  <c r="BI117" i="95"/>
  <c r="BI269" i="95"/>
  <c r="BI118" i="95"/>
  <c r="BI194" i="95"/>
  <c r="BI270" i="95"/>
  <c r="BI271" i="95"/>
  <c r="BI195" i="95"/>
  <c r="BI119" i="95"/>
  <c r="BI120" i="95"/>
  <c r="BI272" i="95"/>
  <c r="BI196" i="95"/>
  <c r="BI273" i="95"/>
  <c r="BI121" i="95"/>
  <c r="BI197" i="95"/>
  <c r="BI122" i="95"/>
  <c r="BI198" i="95"/>
  <c r="BI274" i="95"/>
  <c r="BI275" i="95"/>
  <c r="BI199" i="95"/>
  <c r="BI123" i="95"/>
  <c r="BI276" i="95"/>
  <c r="BI124" i="95"/>
  <c r="BI200" i="95"/>
  <c r="BI201" i="95"/>
  <c r="BI125" i="95"/>
  <c r="BI277" i="95"/>
  <c r="BI202" i="95"/>
  <c r="BI278" i="95"/>
  <c r="BI126" i="95"/>
  <c r="BI279" i="95"/>
  <c r="BI127" i="95"/>
  <c r="BI203" i="95"/>
  <c r="BI128" i="95"/>
  <c r="BI280" i="95"/>
  <c r="BI204" i="95"/>
  <c r="BI281" i="95"/>
  <c r="BI205" i="95"/>
  <c r="BI129" i="95"/>
  <c r="BI130" i="95"/>
  <c r="BI282" i="95"/>
  <c r="BI206" i="95"/>
  <c r="BI207" i="95"/>
  <c r="BI131" i="95"/>
  <c r="BI283" i="95"/>
  <c r="BI208" i="95"/>
  <c r="BI132" i="95"/>
  <c r="BI284" i="95"/>
  <c r="BI209" i="95"/>
  <c r="BI133" i="95"/>
  <c r="BI285" i="95"/>
  <c r="BI134" i="95"/>
  <c r="BI210" i="95"/>
  <c r="BI286" i="95"/>
  <c r="BI135" i="95"/>
  <c r="BI287" i="95"/>
  <c r="BI211" i="95"/>
  <c r="BI136" i="95"/>
  <c r="BI288" i="95"/>
  <c r="BI212" i="95"/>
  <c r="BI213" i="95"/>
  <c r="BI137" i="95"/>
  <c r="BI289" i="95"/>
  <c r="BI290" i="95"/>
  <c r="BI214" i="95"/>
  <c r="BI138" i="95"/>
  <c r="BI291" i="95"/>
  <c r="BI139" i="95"/>
  <c r="BI215" i="95"/>
  <c r="BI292" i="95"/>
  <c r="AQ217" i="95"/>
  <c r="AU217" i="95"/>
  <c r="AY217" i="95"/>
  <c r="BC217" i="95"/>
  <c r="BG217" i="95"/>
  <c r="AR217" i="95"/>
  <c r="AV217" i="95"/>
  <c r="AZ217" i="95"/>
  <c r="BD217" i="95"/>
  <c r="BH217" i="95"/>
  <c r="AS217" i="95"/>
  <c r="BA217" i="95"/>
  <c r="BI217" i="95"/>
  <c r="AO217" i="95"/>
  <c r="BE217" i="95"/>
  <c r="AT217" i="95"/>
  <c r="BB217" i="95"/>
  <c r="AW217" i="95"/>
  <c r="BF217" i="95"/>
  <c r="AX217" i="95"/>
  <c r="AP217" i="95"/>
  <c r="AQ141" i="95"/>
  <c r="AU141" i="95"/>
  <c r="AY141" i="95"/>
  <c r="BC141" i="95"/>
  <c r="BG141" i="95"/>
  <c r="AP141" i="95"/>
  <c r="AV141" i="95"/>
  <c r="BA141" i="95"/>
  <c r="BF141" i="95"/>
  <c r="AR141" i="95"/>
  <c r="AW141" i="95"/>
  <c r="BB141" i="95"/>
  <c r="BH141" i="95"/>
  <c r="AX141" i="95"/>
  <c r="BI141" i="95"/>
  <c r="AT141" i="95"/>
  <c r="BE141" i="95"/>
  <c r="AZ141" i="95"/>
  <c r="BD141" i="95"/>
  <c r="AO141" i="95"/>
  <c r="AS141" i="95"/>
  <c r="AQ67" i="95"/>
  <c r="AU67" i="95"/>
  <c r="AY67" i="95"/>
  <c r="BC67" i="95"/>
  <c r="BG67" i="95"/>
  <c r="AP67" i="95"/>
  <c r="AT67" i="95"/>
  <c r="AX67" i="95"/>
  <c r="BB67" i="95"/>
  <c r="BF67" i="95"/>
  <c r="AV67" i="95"/>
  <c r="BD67" i="95"/>
  <c r="AO67" i="95"/>
  <c r="AW67" i="95"/>
  <c r="BE67" i="95"/>
  <c r="AR67" i="95"/>
  <c r="BH67" i="95"/>
  <c r="AS67" i="95"/>
  <c r="BI67" i="95"/>
  <c r="AZ67" i="95"/>
  <c r="BA67" i="95"/>
  <c r="BI216" i="95"/>
  <c r="BK936" i="94"/>
  <c r="BK907" i="94"/>
  <c r="BK932" i="94"/>
  <c r="BK933" i="94"/>
  <c r="BK883" i="94"/>
  <c r="BK911" i="94"/>
  <c r="BK886" i="94"/>
  <c r="BK882" i="94"/>
  <c r="BJ885" i="94"/>
  <c r="BK908" i="94"/>
  <c r="BK858" i="94"/>
  <c r="BJ860" i="94"/>
  <c r="BK861" i="94"/>
  <c r="BK833" i="94"/>
  <c r="BK857" i="94"/>
  <c r="BK836" i="94"/>
  <c r="BK807" i="94"/>
  <c r="BJ835" i="94"/>
  <c r="BK808" i="94"/>
  <c r="BJ810" i="94"/>
  <c r="BK832" i="94"/>
  <c r="BK782" i="94"/>
  <c r="BK758" i="94"/>
  <c r="BJ760" i="94"/>
  <c r="BK783" i="94"/>
  <c r="BK811" i="94"/>
  <c r="BK786" i="94"/>
  <c r="BK757" i="94"/>
  <c r="BJ785" i="94"/>
  <c r="BK761" i="94"/>
  <c r="BK736" i="94"/>
  <c r="BK733" i="94"/>
  <c r="BJ735" i="94"/>
  <c r="BK732" i="94"/>
  <c r="BJ932" i="95"/>
  <c r="BJ933" i="95"/>
  <c r="BJ936" i="95"/>
  <c r="BJ908" i="95"/>
  <c r="BJ907" i="95"/>
  <c r="BI885" i="95"/>
  <c r="BJ911" i="95"/>
  <c r="BJ886" i="95"/>
  <c r="BJ858" i="95"/>
  <c r="BI860" i="95"/>
  <c r="BJ882" i="95"/>
  <c r="BJ883" i="95"/>
  <c r="BJ833" i="95"/>
  <c r="BJ836" i="95"/>
  <c r="BI835" i="95"/>
  <c r="BJ861" i="95"/>
  <c r="BJ807" i="95"/>
  <c r="BJ857" i="95"/>
  <c r="BJ832" i="95"/>
  <c r="BJ811" i="95"/>
  <c r="BI810" i="95"/>
  <c r="BJ783" i="95"/>
  <c r="BJ786" i="95"/>
  <c r="BJ758" i="95"/>
  <c r="BI760" i="95"/>
  <c r="BJ808" i="95"/>
  <c r="BJ782" i="95"/>
  <c r="BI785" i="95"/>
  <c r="BJ761" i="95"/>
  <c r="BI735" i="95"/>
  <c r="BJ733" i="95"/>
  <c r="BJ757" i="95"/>
  <c r="BJ732" i="95"/>
  <c r="BJ736" i="95"/>
  <c r="BJ966" i="94"/>
  <c r="BJ962" i="94"/>
  <c r="AQ521" i="94"/>
  <c r="BJ963" i="94"/>
  <c r="BI962" i="95"/>
  <c r="BI963" i="95"/>
  <c r="BI966" i="95"/>
  <c r="AI521" i="94"/>
  <c r="AA521" i="94"/>
  <c r="BK707" i="94"/>
  <c r="BJ710" i="94"/>
  <c r="BK711" i="94"/>
  <c r="BK708" i="94"/>
  <c r="AY521" i="94"/>
  <c r="S521" i="94"/>
  <c r="BJ711" i="95"/>
  <c r="BJ708" i="95"/>
  <c r="BJ707" i="95"/>
  <c r="BI710" i="95"/>
  <c r="BE521" i="94"/>
  <c r="AN68" i="94"/>
  <c r="AW521" i="94"/>
  <c r="AO521" i="94"/>
  <c r="AG521" i="94"/>
  <c r="Y521" i="94"/>
  <c r="Q521" i="94"/>
  <c r="I521" i="94"/>
  <c r="BG521" i="94"/>
  <c r="BC521" i="94"/>
  <c r="AU521" i="94"/>
  <c r="AM521" i="94"/>
  <c r="AE521" i="94"/>
  <c r="W521" i="94"/>
  <c r="O521" i="94"/>
  <c r="G521" i="94"/>
  <c r="BA521" i="94"/>
  <c r="AS521" i="94"/>
  <c r="AK521" i="94"/>
  <c r="AC521" i="94"/>
  <c r="U521" i="94"/>
  <c r="M521" i="94"/>
  <c r="BD521" i="94"/>
  <c r="AZ521" i="94"/>
  <c r="AV521" i="94"/>
  <c r="AR521" i="94"/>
  <c r="AN521" i="94"/>
  <c r="AJ521" i="94"/>
  <c r="AF521" i="94"/>
  <c r="AB521" i="94"/>
  <c r="X521" i="94"/>
  <c r="T521" i="94"/>
  <c r="P521" i="94"/>
  <c r="L521" i="94"/>
  <c r="H521" i="94"/>
  <c r="BF521" i="94"/>
  <c r="BB521" i="94"/>
  <c r="AX521" i="94"/>
  <c r="AT521" i="94"/>
  <c r="AP521" i="94"/>
  <c r="AL521" i="94"/>
  <c r="AH521" i="94"/>
  <c r="AD521" i="94"/>
  <c r="Z521" i="94"/>
  <c r="V521" i="94"/>
  <c r="R521" i="94"/>
  <c r="N521" i="94"/>
  <c r="AN520" i="95"/>
  <c r="AX520" i="95"/>
  <c r="AQ520" i="95"/>
  <c r="X520" i="95"/>
  <c r="AH520" i="95"/>
  <c r="BD520" i="95"/>
  <c r="Q520" i="95"/>
  <c r="AG520" i="95"/>
  <c r="AA520" i="95"/>
  <c r="BE520" i="95"/>
  <c r="H520" i="95"/>
  <c r="K520" i="95"/>
  <c r="R520" i="95"/>
  <c r="AZ520" i="95"/>
  <c r="T520" i="95"/>
  <c r="BC520" i="95"/>
  <c r="AM520" i="95"/>
  <c r="G520" i="95"/>
  <c r="U520" i="95"/>
  <c r="AT520" i="95"/>
  <c r="N520" i="95"/>
  <c r="BI371" i="94"/>
  <c r="Y520" i="95"/>
  <c r="AV520" i="95"/>
  <c r="AF520" i="95"/>
  <c r="P520" i="95"/>
  <c r="AO520" i="95"/>
  <c r="AY520" i="95"/>
  <c r="AI520" i="95"/>
  <c r="S520" i="95"/>
  <c r="AW520" i="95"/>
  <c r="I520" i="95"/>
  <c r="AP520" i="95"/>
  <c r="Z520" i="95"/>
  <c r="J520" i="95"/>
  <c r="AS520" i="95"/>
  <c r="AJ520" i="95"/>
  <c r="BA520" i="95"/>
  <c r="W520" i="95"/>
  <c r="AD520" i="95"/>
  <c r="BH370" i="95"/>
  <c r="M520" i="95"/>
  <c r="AR520" i="95"/>
  <c r="AB520" i="95"/>
  <c r="L520" i="95"/>
  <c r="AC520" i="95"/>
  <c r="AU520" i="95"/>
  <c r="AE520" i="95"/>
  <c r="O520" i="95"/>
  <c r="AK520" i="95"/>
  <c r="BB520" i="95"/>
  <c r="AL520" i="95"/>
  <c r="V520" i="95"/>
  <c r="B522" i="94"/>
  <c r="BH522" i="94" s="1"/>
  <c r="F60" i="90"/>
  <c r="B521" i="95"/>
  <c r="BG521" i="95" s="1"/>
  <c r="J59" i="90"/>
  <c r="AM217" i="95"/>
  <c r="W217" i="95"/>
  <c r="G217" i="95"/>
  <c r="U217" i="95"/>
  <c r="AD217" i="95"/>
  <c r="I217" i="95"/>
  <c r="X217" i="95"/>
  <c r="AG217" i="95"/>
  <c r="AN217" i="95"/>
  <c r="AA217" i="95"/>
  <c r="K217" i="95"/>
  <c r="Z217" i="95"/>
  <c r="AJ217" i="95"/>
  <c r="AH217" i="95"/>
  <c r="AI217" i="95"/>
  <c r="S217" i="95"/>
  <c r="AK217" i="95"/>
  <c r="P217" i="95"/>
  <c r="Y217" i="95"/>
  <c r="M217" i="95"/>
  <c r="V217" i="95"/>
  <c r="AC217" i="95"/>
  <c r="AL217" i="95"/>
  <c r="N217" i="95"/>
  <c r="H217" i="95"/>
  <c r="D598" i="95"/>
  <c r="B598" i="95" s="1"/>
  <c r="BH598" i="95" s="1"/>
  <c r="AE217" i="95"/>
  <c r="O217" i="95"/>
  <c r="AF217" i="95"/>
  <c r="J217" i="95"/>
  <c r="T217" i="95"/>
  <c r="L217" i="95"/>
  <c r="R217" i="95"/>
  <c r="AB217" i="95"/>
  <c r="Q217" i="95"/>
  <c r="AF141" i="95"/>
  <c r="P141" i="95"/>
  <c r="AE141" i="95"/>
  <c r="J141" i="95"/>
  <c r="AG141" i="95"/>
  <c r="D522" i="95"/>
  <c r="AL141" i="95"/>
  <c r="I141" i="95"/>
  <c r="AI141" i="95"/>
  <c r="G141" i="95"/>
  <c r="AH141" i="95"/>
  <c r="AK141" i="95"/>
  <c r="K141" i="95"/>
  <c r="M141" i="95"/>
  <c r="AB141" i="95"/>
  <c r="L141" i="95"/>
  <c r="Z141" i="95"/>
  <c r="Y141" i="95"/>
  <c r="AD141" i="95"/>
  <c r="AC141" i="95"/>
  <c r="AA141" i="95"/>
  <c r="T141" i="95"/>
  <c r="O141" i="95"/>
  <c r="N141" i="95"/>
  <c r="AN141" i="95"/>
  <c r="X141" i="95"/>
  <c r="H141" i="95"/>
  <c r="U141" i="95"/>
  <c r="R141" i="95"/>
  <c r="W141" i="95"/>
  <c r="V141" i="95"/>
  <c r="S141" i="95"/>
  <c r="AJ141" i="95"/>
  <c r="AM141" i="95"/>
  <c r="Q141" i="95"/>
  <c r="AN293" i="95"/>
  <c r="X293" i="95"/>
  <c r="H293" i="95"/>
  <c r="AM293" i="95"/>
  <c r="R293" i="95"/>
  <c r="U293" i="95"/>
  <c r="K293" i="95"/>
  <c r="I293" i="95"/>
  <c r="Q293" i="95"/>
  <c r="O293" i="95"/>
  <c r="J293" i="95"/>
  <c r="AB293" i="95"/>
  <c r="W293" i="95"/>
  <c r="S293" i="95"/>
  <c r="AD293" i="95"/>
  <c r="AJ293" i="95"/>
  <c r="T293" i="95"/>
  <c r="AH293" i="95"/>
  <c r="M293" i="95"/>
  <c r="N293" i="95"/>
  <c r="AG293" i="95"/>
  <c r="L293" i="95"/>
  <c r="AE293" i="95"/>
  <c r="AF293" i="95"/>
  <c r="P293" i="95"/>
  <c r="AC293" i="95"/>
  <c r="G293" i="95"/>
  <c r="AI293" i="95"/>
  <c r="Z293" i="95"/>
  <c r="AK293" i="95"/>
  <c r="AL293" i="95"/>
  <c r="AA293" i="95"/>
  <c r="V293" i="95"/>
  <c r="Y293" i="95"/>
  <c r="BD676" i="95"/>
  <c r="AN676" i="95"/>
  <c r="X676" i="95"/>
  <c r="H676" i="95"/>
  <c r="AK676" i="95"/>
  <c r="O676" i="95"/>
  <c r="AM676" i="95"/>
  <c r="K676" i="95"/>
  <c r="AD676" i="95"/>
  <c r="AX676" i="95"/>
  <c r="AW676" i="95"/>
  <c r="N676" i="95"/>
  <c r="AC676" i="95"/>
  <c r="AR676" i="95"/>
  <c r="AP676" i="95"/>
  <c r="R676" i="95"/>
  <c r="G676" i="95"/>
  <c r="AZ676" i="95"/>
  <c r="AJ676" i="95"/>
  <c r="T676" i="95"/>
  <c r="BA676" i="95"/>
  <c r="AE676" i="95"/>
  <c r="J676" i="95"/>
  <c r="AG676" i="95"/>
  <c r="AY676" i="95"/>
  <c r="W676" i="95"/>
  <c r="AI676" i="95"/>
  <c r="AH676" i="95"/>
  <c r="AO676" i="95"/>
  <c r="AA676" i="95"/>
  <c r="AB676" i="95"/>
  <c r="U676" i="95"/>
  <c r="AL676" i="95"/>
  <c r="AQ676" i="95"/>
  <c r="AV676" i="95"/>
  <c r="AF676" i="95"/>
  <c r="P676" i="95"/>
  <c r="AU676" i="95"/>
  <c r="Z676" i="95"/>
  <c r="BB676" i="95"/>
  <c r="Y676" i="95"/>
  <c r="AS676" i="95"/>
  <c r="Q676" i="95"/>
  <c r="V676" i="95"/>
  <c r="S676" i="95"/>
  <c r="M676" i="95"/>
  <c r="BE676" i="95"/>
  <c r="L676" i="95"/>
  <c r="AT676" i="95"/>
  <c r="I676" i="95"/>
  <c r="BC676" i="95"/>
  <c r="BF676" i="95"/>
  <c r="BG676" i="95"/>
  <c r="J446" i="95"/>
  <c r="N446" i="95"/>
  <c r="R446" i="95"/>
  <c r="V446" i="95"/>
  <c r="Z446" i="95"/>
  <c r="AD446" i="95"/>
  <c r="AH446" i="95"/>
  <c r="AL446" i="95"/>
  <c r="AP446" i="95"/>
  <c r="AT446" i="95"/>
  <c r="AX446" i="95"/>
  <c r="BB446" i="95"/>
  <c r="M446" i="95"/>
  <c r="Y446" i="95"/>
  <c r="AK446" i="95"/>
  <c r="G446" i="95"/>
  <c r="K446" i="95"/>
  <c r="O446" i="95"/>
  <c r="S446" i="95"/>
  <c r="W446" i="95"/>
  <c r="AA446" i="95"/>
  <c r="AE446" i="95"/>
  <c r="AI446" i="95"/>
  <c r="AM446" i="95"/>
  <c r="AQ446" i="95"/>
  <c r="AU446" i="95"/>
  <c r="AY446" i="95"/>
  <c r="BC446" i="95"/>
  <c r="H446" i="95"/>
  <c r="U446" i="95"/>
  <c r="AC446" i="95"/>
  <c r="AS446" i="95"/>
  <c r="I446" i="95"/>
  <c r="L446" i="95"/>
  <c r="P446" i="95"/>
  <c r="T446" i="95"/>
  <c r="X446" i="95"/>
  <c r="AB446" i="95"/>
  <c r="AF446" i="95"/>
  <c r="AJ446" i="95"/>
  <c r="AN446" i="95"/>
  <c r="AR446" i="95"/>
  <c r="AV446" i="95"/>
  <c r="AZ446" i="95"/>
  <c r="BD446" i="95"/>
  <c r="Q446" i="95"/>
  <c r="AG446" i="95"/>
  <c r="AO446" i="95"/>
  <c r="AW446" i="95"/>
  <c r="BA446" i="95"/>
  <c r="BE446" i="95"/>
  <c r="BF446" i="95"/>
  <c r="D447" i="95"/>
  <c r="B447" i="95" s="1"/>
  <c r="BH447" i="95" s="1"/>
  <c r="Y67" i="95"/>
  <c r="I67" i="95"/>
  <c r="AM67" i="95"/>
  <c r="R67" i="95"/>
  <c r="AA67" i="95"/>
  <c r="D142" i="95"/>
  <c r="AN67" i="95"/>
  <c r="K67" i="95"/>
  <c r="AL67" i="95"/>
  <c r="J67" i="95"/>
  <c r="M67" i="95"/>
  <c r="D218" i="95"/>
  <c r="H67" i="95"/>
  <c r="D371" i="95"/>
  <c r="AK67" i="95"/>
  <c r="U67" i="95"/>
  <c r="AH67" i="95"/>
  <c r="L67" i="95"/>
  <c r="T67" i="95"/>
  <c r="AJ67" i="95"/>
  <c r="D68" i="95"/>
  <c r="AF67" i="95"/>
  <c r="AE67" i="95"/>
  <c r="D294" i="95"/>
  <c r="W67" i="95"/>
  <c r="S67" i="95"/>
  <c r="P67" i="95"/>
  <c r="D677" i="95"/>
  <c r="B677" i="95" s="1"/>
  <c r="BH677" i="95" s="1"/>
  <c r="AG67" i="95"/>
  <c r="Q67" i="95"/>
  <c r="AB67" i="95"/>
  <c r="G67" i="95"/>
  <c r="N67" i="95"/>
  <c r="V67" i="95"/>
  <c r="Z67" i="95"/>
  <c r="X67" i="95"/>
  <c r="AD67" i="95"/>
  <c r="AC67" i="95"/>
  <c r="AI67" i="95"/>
  <c r="O67" i="95"/>
  <c r="I370" i="95"/>
  <c r="L370" i="95"/>
  <c r="P370" i="95"/>
  <c r="T370" i="95"/>
  <c r="X370" i="95"/>
  <c r="AB370" i="95"/>
  <c r="AF370" i="95"/>
  <c r="AJ370" i="95"/>
  <c r="AN370" i="95"/>
  <c r="AR370" i="95"/>
  <c r="AV370" i="95"/>
  <c r="AZ370" i="95"/>
  <c r="BD370" i="95"/>
  <c r="G370" i="95"/>
  <c r="S370" i="95"/>
  <c r="W370" i="95"/>
  <c r="AI370" i="95"/>
  <c r="AQ370" i="95"/>
  <c r="AY370" i="95"/>
  <c r="BG370" i="95"/>
  <c r="H370" i="95"/>
  <c r="M370" i="95"/>
  <c r="Q370" i="95"/>
  <c r="U370" i="95"/>
  <c r="Y370" i="95"/>
  <c r="AC370" i="95"/>
  <c r="AG370" i="95"/>
  <c r="AK370" i="95"/>
  <c r="AO370" i="95"/>
  <c r="AS370" i="95"/>
  <c r="AW370" i="95"/>
  <c r="BA370" i="95"/>
  <c r="BE370" i="95"/>
  <c r="K370" i="95"/>
  <c r="AA370" i="95"/>
  <c r="AU370" i="95"/>
  <c r="J370" i="95"/>
  <c r="N370" i="95"/>
  <c r="R370" i="95"/>
  <c r="V370" i="95"/>
  <c r="Z370" i="95"/>
  <c r="AD370" i="95"/>
  <c r="AH370" i="95"/>
  <c r="AL370" i="95"/>
  <c r="AP370" i="95"/>
  <c r="AT370" i="95"/>
  <c r="AX370" i="95"/>
  <c r="BB370" i="95"/>
  <c r="BF370" i="95"/>
  <c r="O370" i="95"/>
  <c r="AE370" i="95"/>
  <c r="AM370" i="95"/>
  <c r="BC370" i="95"/>
  <c r="G597" i="95"/>
  <c r="K597" i="95"/>
  <c r="O597" i="95"/>
  <c r="S597" i="95"/>
  <c r="W597" i="95"/>
  <c r="AA597" i="95"/>
  <c r="AE597" i="95"/>
  <c r="AI597" i="95"/>
  <c r="AM597" i="95"/>
  <c r="AQ597" i="95"/>
  <c r="AU597" i="95"/>
  <c r="AY597" i="95"/>
  <c r="BC597" i="95"/>
  <c r="N597" i="95"/>
  <c r="Z597" i="95"/>
  <c r="AH597" i="95"/>
  <c r="AT597" i="95"/>
  <c r="I597" i="95"/>
  <c r="L597" i="95"/>
  <c r="P597" i="95"/>
  <c r="T597" i="95"/>
  <c r="X597" i="95"/>
  <c r="AB597" i="95"/>
  <c r="AF597" i="95"/>
  <c r="AJ597" i="95"/>
  <c r="AN597" i="95"/>
  <c r="AR597" i="95"/>
  <c r="AV597" i="95"/>
  <c r="AZ597" i="95"/>
  <c r="BD597" i="95"/>
  <c r="J597" i="95"/>
  <c r="V597" i="95"/>
  <c r="AL597" i="95"/>
  <c r="BB597" i="95"/>
  <c r="H597" i="95"/>
  <c r="M597" i="95"/>
  <c r="Q597" i="95"/>
  <c r="U597" i="95"/>
  <c r="Y597" i="95"/>
  <c r="AC597" i="95"/>
  <c r="AG597" i="95"/>
  <c r="AK597" i="95"/>
  <c r="AO597" i="95"/>
  <c r="AS597" i="95"/>
  <c r="AW597" i="95"/>
  <c r="BA597" i="95"/>
  <c r="BE597" i="95"/>
  <c r="R597" i="95"/>
  <c r="AD597" i="95"/>
  <c r="AP597" i="95"/>
  <c r="AX597" i="95"/>
  <c r="BF597" i="95"/>
  <c r="BH512" i="95"/>
  <c r="BH496" i="95"/>
  <c r="BH480" i="95"/>
  <c r="BH515" i="95"/>
  <c r="BH514" i="95"/>
  <c r="BH498" i="95"/>
  <c r="BH482" i="95"/>
  <c r="BH509" i="95"/>
  <c r="BH495" i="95"/>
  <c r="BH479" i="95"/>
  <c r="BH489" i="95"/>
  <c r="BH473" i="95"/>
  <c r="BH508" i="95"/>
  <c r="BH492" i="95"/>
  <c r="BH476" i="95"/>
  <c r="BH511" i="95"/>
  <c r="BH510" i="95"/>
  <c r="BH494" i="95"/>
  <c r="BH478" i="95"/>
  <c r="BH505" i="95"/>
  <c r="BH491" i="95"/>
  <c r="BH475" i="95"/>
  <c r="BH501" i="95"/>
  <c r="BH485" i="95"/>
  <c r="BH469" i="95"/>
  <c r="BH500" i="95"/>
  <c r="BH484" i="95"/>
  <c r="BH468" i="95"/>
  <c r="BH503" i="95"/>
  <c r="BH486" i="95"/>
  <c r="BH470" i="95"/>
  <c r="BH513" i="95"/>
  <c r="BH499" i="95"/>
  <c r="BH483" i="95"/>
  <c r="BH493" i="95"/>
  <c r="BH477" i="95"/>
  <c r="BH676" i="95"/>
  <c r="BH504" i="95"/>
  <c r="BH488" i="95"/>
  <c r="BH472" i="95"/>
  <c r="BH507" i="95"/>
  <c r="BH506" i="95"/>
  <c r="BH490" i="95"/>
  <c r="BH474" i="95"/>
  <c r="BH446" i="95"/>
  <c r="BH487" i="95"/>
  <c r="BH471" i="95"/>
  <c r="BH497" i="95"/>
  <c r="BH481" i="95"/>
  <c r="BH502" i="95"/>
  <c r="BI357" i="95"/>
  <c r="BI341" i="95"/>
  <c r="BI325" i="95"/>
  <c r="BI354" i="95"/>
  <c r="BI332" i="95"/>
  <c r="BI366" i="95"/>
  <c r="BI362" i="95"/>
  <c r="BI346" i="95"/>
  <c r="BI318" i="95"/>
  <c r="BI336" i="95"/>
  <c r="BI320" i="95"/>
  <c r="BI355" i="95"/>
  <c r="BI335" i="95"/>
  <c r="BI340" i="95"/>
  <c r="BI329" i="95"/>
  <c r="BI359" i="95"/>
  <c r="BI316" i="95"/>
  <c r="BI363" i="95"/>
  <c r="BI344" i="95"/>
  <c r="BJ9" i="95"/>
  <c r="BJ293" i="95" s="1"/>
  <c r="BI353" i="95"/>
  <c r="BI337" i="95"/>
  <c r="BI321" i="95"/>
  <c r="BI348" i="95"/>
  <c r="BI327" i="95"/>
  <c r="BI369" i="95"/>
  <c r="BI365" i="95"/>
  <c r="BI361" i="95"/>
  <c r="BI339" i="95"/>
  <c r="BI358" i="95"/>
  <c r="BI330" i="95"/>
  <c r="BI334" i="95"/>
  <c r="BI328" i="95"/>
  <c r="BI326" i="95"/>
  <c r="BI352" i="95"/>
  <c r="BI349" i="95"/>
  <c r="BI333" i="95"/>
  <c r="BI317" i="95"/>
  <c r="BI343" i="95"/>
  <c r="BI322" i="95"/>
  <c r="BI368" i="95"/>
  <c r="BI364" i="95"/>
  <c r="BI360" i="95"/>
  <c r="BI331" i="95"/>
  <c r="BI351" i="95"/>
  <c r="BI323" i="95"/>
  <c r="BI356" i="95"/>
  <c r="BI7" i="95"/>
  <c r="BI319" i="95"/>
  <c r="BI345" i="95"/>
  <c r="BI338" i="95"/>
  <c r="BI367" i="95"/>
  <c r="BI324" i="95"/>
  <c r="BI350" i="95"/>
  <c r="BI342" i="95"/>
  <c r="BI347" i="95"/>
  <c r="D599" i="94"/>
  <c r="B599" i="94" s="1"/>
  <c r="BI599" i="94" s="1"/>
  <c r="AL218" i="94"/>
  <c r="AH218" i="94"/>
  <c r="AD218" i="94"/>
  <c r="Z218" i="94"/>
  <c r="V218" i="94"/>
  <c r="R218" i="94"/>
  <c r="N218" i="94"/>
  <c r="J218" i="94"/>
  <c r="AK218" i="94"/>
  <c r="AG218" i="94"/>
  <c r="AC218" i="94"/>
  <c r="Y218" i="94"/>
  <c r="U218" i="94"/>
  <c r="Q218" i="94"/>
  <c r="M218" i="94"/>
  <c r="I218" i="94"/>
  <c r="AN218" i="94"/>
  <c r="AJ218" i="94"/>
  <c r="AF218" i="94"/>
  <c r="AB218" i="94"/>
  <c r="X218" i="94"/>
  <c r="T218" i="94"/>
  <c r="P218" i="94"/>
  <c r="L218" i="94"/>
  <c r="H218" i="94"/>
  <c r="AE218" i="94"/>
  <c r="O218" i="94"/>
  <c r="AA218" i="94"/>
  <c r="K218" i="94"/>
  <c r="AM218" i="94"/>
  <c r="W218" i="94"/>
  <c r="G218" i="94"/>
  <c r="AI218" i="94"/>
  <c r="S218" i="94"/>
  <c r="BI514" i="94"/>
  <c r="BI510" i="94"/>
  <c r="BI506" i="94"/>
  <c r="BI502" i="94"/>
  <c r="BI512" i="94"/>
  <c r="BI508" i="94"/>
  <c r="BI504" i="94"/>
  <c r="BI498" i="94"/>
  <c r="BI494" i="94"/>
  <c r="BI490" i="94"/>
  <c r="BI486" i="94"/>
  <c r="BI482" i="94"/>
  <c r="BI478" i="94"/>
  <c r="BI474" i="94"/>
  <c r="BI470" i="94"/>
  <c r="BI447" i="94"/>
  <c r="BI515" i="94"/>
  <c r="BI511" i="94"/>
  <c r="BI507" i="94"/>
  <c r="BI503" i="94"/>
  <c r="BI501" i="94"/>
  <c r="BI497" i="94"/>
  <c r="BI493" i="94"/>
  <c r="BI489" i="94"/>
  <c r="BI485" i="94"/>
  <c r="BI481" i="94"/>
  <c r="BI477" i="94"/>
  <c r="BI473" i="94"/>
  <c r="BI469" i="94"/>
  <c r="BI513" i="94"/>
  <c r="BI509" i="94"/>
  <c r="BI505" i="94"/>
  <c r="BI500" i="94"/>
  <c r="BI496" i="94"/>
  <c r="BI492" i="94"/>
  <c r="BI488" i="94"/>
  <c r="BI484" i="94"/>
  <c r="BI480" i="94"/>
  <c r="BI476" i="94"/>
  <c r="BI472" i="94"/>
  <c r="BI468" i="94"/>
  <c r="BI499" i="94"/>
  <c r="BI495" i="94"/>
  <c r="BI491" i="94"/>
  <c r="BI487" i="94"/>
  <c r="BI483" i="94"/>
  <c r="BI479" i="94"/>
  <c r="BI475" i="94"/>
  <c r="BI471" i="94"/>
  <c r="G598" i="94"/>
  <c r="H598" i="94"/>
  <c r="I598" i="94"/>
  <c r="J598" i="94"/>
  <c r="K598" i="94"/>
  <c r="L598" i="94"/>
  <c r="M598" i="94"/>
  <c r="N598" i="94"/>
  <c r="O598" i="94"/>
  <c r="P598" i="94"/>
  <c r="Q598" i="94"/>
  <c r="R598" i="94"/>
  <c r="S598" i="94"/>
  <c r="T598" i="94"/>
  <c r="U598" i="94"/>
  <c r="V598" i="94"/>
  <c r="W598" i="94"/>
  <c r="X598" i="94"/>
  <c r="Y598" i="94"/>
  <c r="Z598" i="94"/>
  <c r="AA598" i="94"/>
  <c r="AB598" i="94"/>
  <c r="AC598" i="94"/>
  <c r="AD598" i="94"/>
  <c r="AE598" i="94"/>
  <c r="AF598" i="94"/>
  <c r="AG598" i="94"/>
  <c r="AH598" i="94"/>
  <c r="AI598" i="94"/>
  <c r="AJ598" i="94"/>
  <c r="AK598" i="94"/>
  <c r="AL598" i="94"/>
  <c r="AM598" i="94"/>
  <c r="AN598" i="94"/>
  <c r="AO598" i="94"/>
  <c r="AP598" i="94"/>
  <c r="AQ598" i="94"/>
  <c r="AR598" i="94"/>
  <c r="AS598" i="94"/>
  <c r="AT598" i="94"/>
  <c r="AU598" i="94"/>
  <c r="AV598" i="94"/>
  <c r="AW598" i="94"/>
  <c r="AX598" i="94"/>
  <c r="AY598" i="94"/>
  <c r="AZ598" i="94"/>
  <c r="BA598" i="94"/>
  <c r="BB598" i="94"/>
  <c r="BC598" i="94"/>
  <c r="BD598" i="94"/>
  <c r="BE598" i="94"/>
  <c r="BF598" i="94"/>
  <c r="BG598" i="94"/>
  <c r="G371" i="94"/>
  <c r="H371" i="94"/>
  <c r="I371" i="94"/>
  <c r="J371" i="94"/>
  <c r="K371" i="94"/>
  <c r="L371" i="94"/>
  <c r="M371" i="94"/>
  <c r="N371" i="94"/>
  <c r="O371" i="94"/>
  <c r="P371" i="94"/>
  <c r="Q371" i="94"/>
  <c r="R371" i="94"/>
  <c r="S371" i="94"/>
  <c r="T371" i="94"/>
  <c r="U371" i="94"/>
  <c r="V371" i="94"/>
  <c r="W371" i="94"/>
  <c r="X371" i="94"/>
  <c r="Y371" i="94"/>
  <c r="Z371" i="94"/>
  <c r="AA371" i="94"/>
  <c r="AB371" i="94"/>
  <c r="AC371" i="94"/>
  <c r="AD371" i="94"/>
  <c r="AE371" i="94"/>
  <c r="AF371" i="94"/>
  <c r="AG371" i="94"/>
  <c r="AH371" i="94"/>
  <c r="AI371" i="94"/>
  <c r="AJ371" i="94"/>
  <c r="AK371" i="94"/>
  <c r="AL371" i="94"/>
  <c r="AM371" i="94"/>
  <c r="AN371" i="94"/>
  <c r="AO371" i="94"/>
  <c r="AP371" i="94"/>
  <c r="AQ371" i="94"/>
  <c r="AR371" i="94"/>
  <c r="AS371" i="94"/>
  <c r="AT371" i="94"/>
  <c r="AU371" i="94"/>
  <c r="AV371" i="94"/>
  <c r="AW371" i="94"/>
  <c r="AX371" i="94"/>
  <c r="AY371" i="94"/>
  <c r="AZ371" i="94"/>
  <c r="BA371" i="94"/>
  <c r="BB371" i="94"/>
  <c r="BC371" i="94"/>
  <c r="BD371" i="94"/>
  <c r="BE371" i="94"/>
  <c r="BF371" i="94"/>
  <c r="BG371" i="94"/>
  <c r="BH371" i="94"/>
  <c r="BJ359" i="94"/>
  <c r="BJ355" i="94"/>
  <c r="BJ351" i="94"/>
  <c r="BJ347" i="94"/>
  <c r="BJ343" i="94"/>
  <c r="BJ358" i="94"/>
  <c r="BJ354" i="94"/>
  <c r="BJ357" i="94"/>
  <c r="BJ353" i="94"/>
  <c r="BJ349" i="94"/>
  <c r="BJ345" i="94"/>
  <c r="BJ341" i="94"/>
  <c r="BJ337" i="94"/>
  <c r="BJ333" i="94"/>
  <c r="BJ329" i="94"/>
  <c r="BJ325" i="94"/>
  <c r="BJ321" i="94"/>
  <c r="BJ317" i="94"/>
  <c r="BJ370" i="94"/>
  <c r="BJ368" i="94"/>
  <c r="BJ366" i="94"/>
  <c r="BJ364" i="94"/>
  <c r="BJ362" i="94"/>
  <c r="BJ360" i="94"/>
  <c r="BJ346" i="94"/>
  <c r="BJ335" i="94"/>
  <c r="BJ330" i="94"/>
  <c r="BJ324" i="94"/>
  <c r="BJ319" i="94"/>
  <c r="BJ356" i="94"/>
  <c r="BJ352" i="94"/>
  <c r="BJ344" i="94"/>
  <c r="BJ339" i="94"/>
  <c r="BJ334" i="94"/>
  <c r="BJ328" i="94"/>
  <c r="BJ323" i="94"/>
  <c r="BJ318" i="94"/>
  <c r="BJ369" i="94"/>
  <c r="BJ367" i="94"/>
  <c r="BJ365" i="94"/>
  <c r="BJ363" i="94"/>
  <c r="BJ361" i="94"/>
  <c r="BJ350" i="94"/>
  <c r="BJ342" i="94"/>
  <c r="BJ338" i="94"/>
  <c r="BJ332" i="94"/>
  <c r="BJ327" i="94"/>
  <c r="BJ322" i="94"/>
  <c r="BJ316" i="94"/>
  <c r="BJ320" i="94"/>
  <c r="BJ348" i="94"/>
  <c r="BJ336" i="94"/>
  <c r="BJ340" i="94"/>
  <c r="BJ331" i="94"/>
  <c r="BK9" i="94"/>
  <c r="BJ7" i="94"/>
  <c r="BJ326" i="94"/>
  <c r="D678" i="94"/>
  <c r="B678" i="94" s="1"/>
  <c r="D448" i="94"/>
  <c r="B448" i="94" s="1"/>
  <c r="BI448" i="94" s="1"/>
  <c r="D219" i="94"/>
  <c r="D372" i="94"/>
  <c r="D143" i="94"/>
  <c r="AK68" i="94"/>
  <c r="AG68" i="94"/>
  <c r="AC68" i="94"/>
  <c r="Y68" i="94"/>
  <c r="U68" i="94"/>
  <c r="Q68" i="94"/>
  <c r="M68" i="94"/>
  <c r="I68" i="94"/>
  <c r="D69" i="94"/>
  <c r="AJ68" i="94"/>
  <c r="AF68" i="94"/>
  <c r="AB68" i="94"/>
  <c r="X68" i="94"/>
  <c r="T68" i="94"/>
  <c r="P68" i="94"/>
  <c r="L68" i="94"/>
  <c r="H68" i="94"/>
  <c r="D295" i="94"/>
  <c r="AM68" i="94"/>
  <c r="AI68" i="94"/>
  <c r="AE68" i="94"/>
  <c r="AA68" i="94"/>
  <c r="W68" i="94"/>
  <c r="S68" i="94"/>
  <c r="O68" i="94"/>
  <c r="K68" i="94"/>
  <c r="G68" i="94"/>
  <c r="AD68" i="94"/>
  <c r="N68" i="94"/>
  <c r="R68" i="94"/>
  <c r="Z68" i="94"/>
  <c r="J68" i="94"/>
  <c r="AH68" i="94"/>
  <c r="AL68" i="94"/>
  <c r="V68" i="94"/>
  <c r="D523" i="94"/>
  <c r="AL142" i="94"/>
  <c r="AH142" i="94"/>
  <c r="AD142" i="94"/>
  <c r="Z142" i="94"/>
  <c r="V142" i="94"/>
  <c r="R142" i="94"/>
  <c r="N142" i="94"/>
  <c r="J142" i="94"/>
  <c r="AK142" i="94"/>
  <c r="AG142" i="94"/>
  <c r="AC142" i="94"/>
  <c r="Y142" i="94"/>
  <c r="U142" i="94"/>
  <c r="Q142" i="94"/>
  <c r="M142" i="94"/>
  <c r="I142" i="94"/>
  <c r="AN142" i="94"/>
  <c r="AJ142" i="94"/>
  <c r="AF142" i="94"/>
  <c r="AB142" i="94"/>
  <c r="X142" i="94"/>
  <c r="T142" i="94"/>
  <c r="P142" i="94"/>
  <c r="L142" i="94"/>
  <c r="H142" i="94"/>
  <c r="AM142" i="94"/>
  <c r="W142" i="94"/>
  <c r="G142" i="94"/>
  <c r="AI142" i="94"/>
  <c r="S142" i="94"/>
  <c r="AE142" i="94"/>
  <c r="O142" i="94"/>
  <c r="AA142" i="94"/>
  <c r="K142" i="94"/>
  <c r="G447" i="94"/>
  <c r="H447" i="94"/>
  <c r="I447" i="94"/>
  <c r="J447" i="94"/>
  <c r="K447" i="94"/>
  <c r="L447" i="94"/>
  <c r="M447" i="94"/>
  <c r="N447" i="94"/>
  <c r="O447" i="94"/>
  <c r="P447" i="94"/>
  <c r="Q447" i="94"/>
  <c r="R447" i="94"/>
  <c r="S447" i="94"/>
  <c r="T447" i="94"/>
  <c r="U447" i="94"/>
  <c r="V447" i="94"/>
  <c r="W447" i="94"/>
  <c r="X447" i="94"/>
  <c r="Y447" i="94"/>
  <c r="Z447" i="94"/>
  <c r="AA447" i="94"/>
  <c r="AB447" i="94"/>
  <c r="AC447" i="94"/>
  <c r="AD447" i="94"/>
  <c r="AE447" i="94"/>
  <c r="AF447" i="94"/>
  <c r="AG447" i="94"/>
  <c r="AH447" i="94"/>
  <c r="AI447" i="94"/>
  <c r="AJ447" i="94"/>
  <c r="AK447" i="94"/>
  <c r="AL447" i="94"/>
  <c r="AM447" i="94"/>
  <c r="AN447" i="94"/>
  <c r="AO447" i="94"/>
  <c r="AP447" i="94"/>
  <c r="AQ447" i="94"/>
  <c r="AR447" i="94"/>
  <c r="AS447" i="94"/>
  <c r="AT447" i="94"/>
  <c r="AU447" i="94"/>
  <c r="AV447" i="94"/>
  <c r="AW447" i="94"/>
  <c r="AX447" i="94"/>
  <c r="AY447" i="94"/>
  <c r="AZ447" i="94"/>
  <c r="BA447" i="94"/>
  <c r="BB447" i="94"/>
  <c r="BC447" i="94"/>
  <c r="BD447" i="94"/>
  <c r="BE447" i="94"/>
  <c r="BF447" i="94"/>
  <c r="BG447" i="94"/>
  <c r="AK294" i="94"/>
  <c r="AG294" i="94"/>
  <c r="AC294" i="94"/>
  <c r="Y294" i="94"/>
  <c r="U294" i="94"/>
  <c r="Q294" i="94"/>
  <c r="M294" i="94"/>
  <c r="I294" i="94"/>
  <c r="AN294" i="94"/>
  <c r="AJ294" i="94"/>
  <c r="AF294" i="94"/>
  <c r="AB294" i="94"/>
  <c r="X294" i="94"/>
  <c r="T294" i="94"/>
  <c r="P294" i="94"/>
  <c r="L294" i="94"/>
  <c r="H294" i="94"/>
  <c r="AM294" i="94"/>
  <c r="AI294" i="94"/>
  <c r="AE294" i="94"/>
  <c r="AA294" i="94"/>
  <c r="W294" i="94"/>
  <c r="S294" i="94"/>
  <c r="O294" i="94"/>
  <c r="K294" i="94"/>
  <c r="G294" i="94"/>
  <c r="AL294" i="94"/>
  <c r="V294" i="94"/>
  <c r="AH294" i="94"/>
  <c r="R294" i="94"/>
  <c r="AD294" i="94"/>
  <c r="N294" i="94"/>
  <c r="Z294" i="94"/>
  <c r="J294" i="94"/>
  <c r="BH677" i="94"/>
  <c r="BD677" i="94"/>
  <c r="AZ677" i="94"/>
  <c r="AV677" i="94"/>
  <c r="AR677" i="94"/>
  <c r="AN677" i="94"/>
  <c r="AJ677" i="94"/>
  <c r="AF677" i="94"/>
  <c r="AB677" i="94"/>
  <c r="X677" i="94"/>
  <c r="T677" i="94"/>
  <c r="P677" i="94"/>
  <c r="L677" i="94"/>
  <c r="H677" i="94"/>
  <c r="BE677" i="94"/>
  <c r="AY677" i="94"/>
  <c r="AT677" i="94"/>
  <c r="AO677" i="94"/>
  <c r="AI677" i="94"/>
  <c r="AD677" i="94"/>
  <c r="Y677" i="94"/>
  <c r="S677" i="94"/>
  <c r="N677" i="94"/>
  <c r="I677" i="94"/>
  <c r="BI677" i="94"/>
  <c r="BC677" i="94"/>
  <c r="AX677" i="94"/>
  <c r="AS677" i="94"/>
  <c r="AM677" i="94"/>
  <c r="AH677" i="94"/>
  <c r="AC677" i="94"/>
  <c r="W677" i="94"/>
  <c r="R677" i="94"/>
  <c r="M677" i="94"/>
  <c r="G677" i="94"/>
  <c r="BG677" i="94"/>
  <c r="BB677" i="94"/>
  <c r="AW677" i="94"/>
  <c r="AQ677" i="94"/>
  <c r="AL677" i="94"/>
  <c r="AG677" i="94"/>
  <c r="AA677" i="94"/>
  <c r="V677" i="94"/>
  <c r="Q677" i="94"/>
  <c r="K677" i="94"/>
  <c r="BA677" i="94"/>
  <c r="AE677" i="94"/>
  <c r="J677" i="94"/>
  <c r="AU677" i="94"/>
  <c r="Z677" i="94"/>
  <c r="AP677" i="94"/>
  <c r="U677" i="94"/>
  <c r="O677" i="94"/>
  <c r="BF677" i="94"/>
  <c r="AK677" i="94"/>
  <c r="BA152" i="91"/>
  <c r="BB5" i="92"/>
  <c r="BF4" i="92"/>
  <c r="BE151" i="91"/>
  <c r="BK218" i="94" l="1"/>
  <c r="AO219" i="94"/>
  <c r="AS219" i="94"/>
  <c r="AW219" i="94"/>
  <c r="BA219" i="94"/>
  <c r="BE219" i="94"/>
  <c r="BI219" i="94"/>
  <c r="AP219" i="94"/>
  <c r="AU219" i="94"/>
  <c r="AZ219" i="94"/>
  <c r="BF219" i="94"/>
  <c r="BK219" i="94"/>
  <c r="AQ219" i="94"/>
  <c r="AV219" i="94"/>
  <c r="BB219" i="94"/>
  <c r="BG219" i="94"/>
  <c r="AX219" i="94"/>
  <c r="BH219" i="94"/>
  <c r="AY219" i="94"/>
  <c r="BJ219" i="94"/>
  <c r="AR219" i="94"/>
  <c r="BC219" i="94"/>
  <c r="AT219" i="94"/>
  <c r="BD219" i="94"/>
  <c r="AR69" i="94"/>
  <c r="AV69" i="94"/>
  <c r="AZ69" i="94"/>
  <c r="BD69" i="94"/>
  <c r="BH69" i="94"/>
  <c r="AS69" i="94"/>
  <c r="AX69" i="94"/>
  <c r="BC69" i="94"/>
  <c r="BI69" i="94"/>
  <c r="AT69" i="94"/>
  <c r="BA69" i="94"/>
  <c r="BG69" i="94"/>
  <c r="AU69" i="94"/>
  <c r="BE69" i="94"/>
  <c r="AQ69" i="94"/>
  <c r="BF69" i="94"/>
  <c r="AW69" i="94"/>
  <c r="BJ69" i="94"/>
  <c r="AY69" i="94"/>
  <c r="BB69" i="94"/>
  <c r="AO69" i="94"/>
  <c r="BK69" i="94"/>
  <c r="AP69" i="94"/>
  <c r="BK239" i="94"/>
  <c r="BK87" i="94"/>
  <c r="BK163" i="94"/>
  <c r="BK164" i="94"/>
  <c r="BK88" i="94"/>
  <c r="BK240" i="94"/>
  <c r="BK165" i="94"/>
  <c r="BK241" i="94"/>
  <c r="BK89" i="94"/>
  <c r="BK90" i="94"/>
  <c r="BK166" i="94"/>
  <c r="BK242" i="94"/>
  <c r="BK243" i="94"/>
  <c r="BK167" i="94"/>
  <c r="BK91" i="94"/>
  <c r="BK169" i="94"/>
  <c r="BK168" i="94"/>
  <c r="BK244" i="94"/>
  <c r="BK92" i="94"/>
  <c r="BK245" i="94"/>
  <c r="BK170" i="94"/>
  <c r="BK93" i="94"/>
  <c r="BK171" i="94"/>
  <c r="BK94" i="94"/>
  <c r="BK247" i="94"/>
  <c r="BK246" i="94"/>
  <c r="BK95" i="94"/>
  <c r="BK172" i="94"/>
  <c r="BK248" i="94"/>
  <c r="BK96" i="94"/>
  <c r="BK173" i="94"/>
  <c r="BK249" i="94"/>
  <c r="BK97" i="94"/>
  <c r="BK174" i="94"/>
  <c r="BK98" i="94"/>
  <c r="BK250" i="94"/>
  <c r="BK251" i="94"/>
  <c r="BK175" i="94"/>
  <c r="BK99" i="94"/>
  <c r="BK100" i="94"/>
  <c r="BK252" i="94"/>
  <c r="BK176" i="94"/>
  <c r="BK177" i="94"/>
  <c r="BK101" i="94"/>
  <c r="BK253" i="94"/>
  <c r="BK178" i="94"/>
  <c r="BK102" i="94"/>
  <c r="BK254" i="94"/>
  <c r="BK103" i="94"/>
  <c r="BK255" i="94"/>
  <c r="BK179" i="94"/>
  <c r="BK256" i="94"/>
  <c r="BK180" i="94"/>
  <c r="BK104" i="94"/>
  <c r="BK105" i="94"/>
  <c r="BK257" i="94"/>
  <c r="BK181" i="94"/>
  <c r="BK258" i="94"/>
  <c r="BK182" i="94"/>
  <c r="BK106" i="94"/>
  <c r="BK183" i="94"/>
  <c r="BK259" i="94"/>
  <c r="BK107" i="94"/>
  <c r="BK260" i="94"/>
  <c r="BK184" i="94"/>
  <c r="BK108" i="94"/>
  <c r="BK185" i="94"/>
  <c r="BK109" i="94"/>
  <c r="BK261" i="94"/>
  <c r="BK110" i="94"/>
  <c r="BK262" i="94"/>
  <c r="BK186" i="94"/>
  <c r="BK263" i="94"/>
  <c r="BK111" i="94"/>
  <c r="BK187" i="94"/>
  <c r="BK188" i="94"/>
  <c r="BK112" i="94"/>
  <c r="BK264" i="94"/>
  <c r="BK113" i="94"/>
  <c r="BK189" i="94"/>
  <c r="BK265" i="94"/>
  <c r="BK266" i="94"/>
  <c r="BK190" i="94"/>
  <c r="BK114" i="94"/>
  <c r="BK267" i="94"/>
  <c r="BK191" i="94"/>
  <c r="BK115" i="94"/>
  <c r="BK116" i="94"/>
  <c r="BK268" i="94"/>
  <c r="BK192" i="94"/>
  <c r="BK193" i="94"/>
  <c r="BK117" i="94"/>
  <c r="BK269" i="94"/>
  <c r="BK194" i="94"/>
  <c r="BK118" i="94"/>
  <c r="BK270" i="94"/>
  <c r="BK195" i="94"/>
  <c r="BK119" i="94"/>
  <c r="BK271" i="94"/>
  <c r="BK120" i="94"/>
  <c r="BK272" i="94"/>
  <c r="BK196" i="94"/>
  <c r="BK273" i="94"/>
  <c r="BK197" i="94"/>
  <c r="BK121" i="94"/>
  <c r="BK122" i="94"/>
  <c r="BK198" i="94"/>
  <c r="BK274" i="94"/>
  <c r="BK123" i="94"/>
  <c r="BK199" i="94"/>
  <c r="BK275" i="94"/>
  <c r="BK276" i="94"/>
  <c r="BK200" i="94"/>
  <c r="BK124" i="94"/>
  <c r="BK277" i="94"/>
  <c r="BK125" i="94"/>
  <c r="BK201" i="94"/>
  <c r="BK126" i="94"/>
  <c r="BK278" i="94"/>
  <c r="BK202" i="94"/>
  <c r="BK279" i="94"/>
  <c r="BK127" i="94"/>
  <c r="BK203" i="94"/>
  <c r="BK280" i="94"/>
  <c r="BK204" i="94"/>
  <c r="BK128" i="94"/>
  <c r="BK281" i="94"/>
  <c r="BK205" i="94"/>
  <c r="BK129" i="94"/>
  <c r="BK282" i="94"/>
  <c r="BK130" i="94"/>
  <c r="BK206" i="94"/>
  <c r="BK207" i="94"/>
  <c r="BK131" i="94"/>
  <c r="BK283" i="94"/>
  <c r="BK132" i="94"/>
  <c r="BK284" i="94"/>
  <c r="BK208" i="94"/>
  <c r="BK209" i="94"/>
  <c r="BK285" i="94"/>
  <c r="BK133" i="94"/>
  <c r="BK134" i="94"/>
  <c r="BK286" i="94"/>
  <c r="BK210" i="94"/>
  <c r="BK135" i="94"/>
  <c r="BK211" i="94"/>
  <c r="BK287" i="94"/>
  <c r="BK136" i="94"/>
  <c r="BK288" i="94"/>
  <c r="BK212" i="94"/>
  <c r="BK137" i="94"/>
  <c r="BK213" i="94"/>
  <c r="BK289" i="94"/>
  <c r="BK138" i="94"/>
  <c r="BK214" i="94"/>
  <c r="BK290" i="94"/>
  <c r="BK215" i="94"/>
  <c r="BK291" i="94"/>
  <c r="BK139" i="94"/>
  <c r="BK292" i="94"/>
  <c r="BK140" i="94"/>
  <c r="BK216" i="94"/>
  <c r="BK217" i="94"/>
  <c r="BK141" i="94"/>
  <c r="BK293" i="94"/>
  <c r="BK294" i="94"/>
  <c r="AP295" i="94"/>
  <c r="AT295" i="94"/>
  <c r="AX295" i="94"/>
  <c r="BB295" i="94"/>
  <c r="BF295" i="94"/>
  <c r="BJ295" i="94"/>
  <c r="AQ295" i="94"/>
  <c r="AV295" i="94"/>
  <c r="BA295" i="94"/>
  <c r="BG295" i="94"/>
  <c r="AR295" i="94"/>
  <c r="AW295" i="94"/>
  <c r="BC295" i="94"/>
  <c r="BH295" i="94"/>
  <c r="AS295" i="94"/>
  <c r="AY295" i="94"/>
  <c r="BD295" i="94"/>
  <c r="BI295" i="94"/>
  <c r="AO295" i="94"/>
  <c r="AU295" i="94"/>
  <c r="AZ295" i="94"/>
  <c r="BE295" i="94"/>
  <c r="BK295" i="94"/>
  <c r="AO143" i="94"/>
  <c r="AS143" i="94"/>
  <c r="AW143" i="94"/>
  <c r="BA143" i="94"/>
  <c r="BE143" i="94"/>
  <c r="BI143" i="94"/>
  <c r="AP143" i="94"/>
  <c r="AU143" i="94"/>
  <c r="AZ143" i="94"/>
  <c r="BF143" i="94"/>
  <c r="BK143" i="94"/>
  <c r="AV143" i="94"/>
  <c r="BC143" i="94"/>
  <c r="BJ143" i="94"/>
  <c r="AQ143" i="94"/>
  <c r="AX143" i="94"/>
  <c r="BD143" i="94"/>
  <c r="AR143" i="94"/>
  <c r="BG143" i="94"/>
  <c r="AT143" i="94"/>
  <c r="BH143" i="94"/>
  <c r="AY143" i="94"/>
  <c r="BB143" i="94"/>
  <c r="BK142" i="94"/>
  <c r="BJ163" i="95"/>
  <c r="BJ239" i="95"/>
  <c r="BJ87" i="95"/>
  <c r="BJ240" i="95"/>
  <c r="BJ88" i="95"/>
  <c r="BJ164" i="95"/>
  <c r="BJ89" i="95"/>
  <c r="BJ165" i="95"/>
  <c r="BJ241" i="95"/>
  <c r="BJ90" i="95"/>
  <c r="BJ242" i="95"/>
  <c r="BJ166" i="95"/>
  <c r="BJ91" i="95"/>
  <c r="BJ243" i="95"/>
  <c r="BJ167" i="95"/>
  <c r="BJ244" i="95"/>
  <c r="BJ92" i="95"/>
  <c r="BJ168" i="95"/>
  <c r="BJ169" i="95"/>
  <c r="BJ93" i="95"/>
  <c r="BJ245" i="95"/>
  <c r="BJ246" i="95"/>
  <c r="BJ94" i="95"/>
  <c r="BJ170" i="95"/>
  <c r="BJ247" i="95"/>
  <c r="BJ95" i="95"/>
  <c r="BJ171" i="95"/>
  <c r="BJ172" i="95"/>
  <c r="BJ248" i="95"/>
  <c r="BJ96" i="95"/>
  <c r="BJ249" i="95"/>
  <c r="BJ97" i="95"/>
  <c r="BJ173" i="95"/>
  <c r="BJ98" i="95"/>
  <c r="BJ250" i="95"/>
  <c r="BJ174" i="95"/>
  <c r="BJ251" i="95"/>
  <c r="BJ175" i="95"/>
  <c r="BJ99" i="95"/>
  <c r="BJ252" i="95"/>
  <c r="BJ100" i="95"/>
  <c r="BJ176" i="95"/>
  <c r="BJ101" i="95"/>
  <c r="BJ253" i="95"/>
  <c r="BJ177" i="95"/>
  <c r="BJ102" i="95"/>
  <c r="BJ178" i="95"/>
  <c r="BJ254" i="95"/>
  <c r="BJ103" i="95"/>
  <c r="BJ255" i="95"/>
  <c r="BJ179" i="95"/>
  <c r="BJ180" i="95"/>
  <c r="BJ256" i="95"/>
  <c r="BJ104" i="95"/>
  <c r="BJ181" i="95"/>
  <c r="BJ257" i="95"/>
  <c r="BJ105" i="95"/>
  <c r="BJ182" i="95"/>
  <c r="BJ106" i="95"/>
  <c r="BJ258" i="95"/>
  <c r="BJ183" i="95"/>
  <c r="BJ107" i="95"/>
  <c r="BJ259" i="95"/>
  <c r="BJ184" i="95"/>
  <c r="BJ108" i="95"/>
  <c r="BJ260" i="95"/>
  <c r="BJ109" i="95"/>
  <c r="BJ261" i="95"/>
  <c r="BJ185" i="95"/>
  <c r="BJ110" i="95"/>
  <c r="BJ186" i="95"/>
  <c r="BJ262" i="95"/>
  <c r="BJ187" i="95"/>
  <c r="BJ111" i="95"/>
  <c r="BJ263" i="95"/>
  <c r="BJ264" i="95"/>
  <c r="BJ188" i="95"/>
  <c r="BJ112" i="95"/>
  <c r="BJ265" i="95"/>
  <c r="BJ113" i="95"/>
  <c r="BJ189" i="95"/>
  <c r="BJ266" i="95"/>
  <c r="BJ114" i="95"/>
  <c r="BJ190" i="95"/>
  <c r="BJ191" i="95"/>
  <c r="BJ267" i="95"/>
  <c r="BJ115" i="95"/>
  <c r="BJ192" i="95"/>
  <c r="BJ268" i="95"/>
  <c r="BJ116" i="95"/>
  <c r="BJ269" i="95"/>
  <c r="BJ117" i="95"/>
  <c r="BJ193" i="95"/>
  <c r="BJ194" i="95"/>
  <c r="BJ270" i="95"/>
  <c r="BJ118" i="95"/>
  <c r="BJ119" i="95"/>
  <c r="BJ271" i="95"/>
  <c r="BJ195" i="95"/>
  <c r="BJ272" i="95"/>
  <c r="BJ196" i="95"/>
  <c r="BJ120" i="95"/>
  <c r="BJ121" i="95"/>
  <c r="BJ273" i="95"/>
  <c r="BJ197" i="95"/>
  <c r="BJ198" i="95"/>
  <c r="BJ274" i="95"/>
  <c r="BJ122" i="95"/>
  <c r="BJ275" i="95"/>
  <c r="BJ199" i="95"/>
  <c r="BJ123" i="95"/>
  <c r="BJ200" i="95"/>
  <c r="BJ124" i="95"/>
  <c r="BJ276" i="95"/>
  <c r="BJ125" i="95"/>
  <c r="BJ201" i="95"/>
  <c r="BJ277" i="95"/>
  <c r="BJ126" i="95"/>
  <c r="BJ202" i="95"/>
  <c r="BJ278" i="95"/>
  <c r="BJ127" i="95"/>
  <c r="BJ279" i="95"/>
  <c r="BJ203" i="95"/>
  <c r="BJ204" i="95"/>
  <c r="BJ280" i="95"/>
  <c r="BJ128" i="95"/>
  <c r="BJ281" i="95"/>
  <c r="BJ129" i="95"/>
  <c r="BJ205" i="95"/>
  <c r="BJ130" i="95"/>
  <c r="BJ206" i="95"/>
  <c r="BJ282" i="95"/>
  <c r="BJ207" i="95"/>
  <c r="BJ283" i="95"/>
  <c r="BJ131" i="95"/>
  <c r="BJ284" i="95"/>
  <c r="BJ132" i="95"/>
  <c r="BJ208" i="95"/>
  <c r="BJ133" i="95"/>
  <c r="BJ285" i="95"/>
  <c r="BJ209" i="95"/>
  <c r="BJ210" i="95"/>
  <c r="BJ134" i="95"/>
  <c r="BJ286" i="95"/>
  <c r="BJ135" i="95"/>
  <c r="BJ287" i="95"/>
  <c r="BJ211" i="95"/>
  <c r="BJ212" i="95"/>
  <c r="BJ136" i="95"/>
  <c r="BJ288" i="95"/>
  <c r="BJ137" i="95"/>
  <c r="BJ289" i="95"/>
  <c r="BJ213" i="95"/>
  <c r="BJ138" i="95"/>
  <c r="BJ290" i="95"/>
  <c r="BJ214" i="95"/>
  <c r="BJ215" i="95"/>
  <c r="BJ291" i="95"/>
  <c r="BJ139" i="95"/>
  <c r="BJ292" i="95"/>
  <c r="BJ140" i="95"/>
  <c r="BJ216" i="95"/>
  <c r="AP68" i="95"/>
  <c r="AT68" i="95"/>
  <c r="AX68" i="95"/>
  <c r="BB68" i="95"/>
  <c r="BF68" i="95"/>
  <c r="BJ68" i="95"/>
  <c r="AO68" i="95"/>
  <c r="AS68" i="95"/>
  <c r="AW68" i="95"/>
  <c r="BA68" i="95"/>
  <c r="BE68" i="95"/>
  <c r="BI68" i="95"/>
  <c r="AQ68" i="95"/>
  <c r="AY68" i="95"/>
  <c r="BG68" i="95"/>
  <c r="AR68" i="95"/>
  <c r="AZ68" i="95"/>
  <c r="BH68" i="95"/>
  <c r="BC68" i="95"/>
  <c r="BD68" i="95"/>
  <c r="AU68" i="95"/>
  <c r="AV68" i="95"/>
  <c r="AR294" i="95"/>
  <c r="AV294" i="95"/>
  <c r="AZ294" i="95"/>
  <c r="BD294" i="95"/>
  <c r="BH294" i="95"/>
  <c r="AO294" i="95"/>
  <c r="AS294" i="95"/>
  <c r="AW294" i="95"/>
  <c r="BA294" i="95"/>
  <c r="BE294" i="95"/>
  <c r="BI294" i="95"/>
  <c r="AP294" i="95"/>
  <c r="AX294" i="95"/>
  <c r="BF294" i="95"/>
  <c r="AT294" i="95"/>
  <c r="BJ294" i="95"/>
  <c r="BC294" i="95"/>
  <c r="AQ294" i="95"/>
  <c r="AY294" i="95"/>
  <c r="BG294" i="95"/>
  <c r="BB294" i="95"/>
  <c r="AU294" i="95"/>
  <c r="AO218" i="95"/>
  <c r="AS218" i="95"/>
  <c r="AW218" i="95"/>
  <c r="BA218" i="95"/>
  <c r="BE218" i="95"/>
  <c r="BI218" i="95"/>
  <c r="AP218" i="95"/>
  <c r="AT218" i="95"/>
  <c r="AX218" i="95"/>
  <c r="BB218" i="95"/>
  <c r="BF218" i="95"/>
  <c r="BJ218" i="95"/>
  <c r="AU218" i="95"/>
  <c r="BC218" i="95"/>
  <c r="AY218" i="95"/>
  <c r="AV218" i="95"/>
  <c r="BD218" i="95"/>
  <c r="AQ218" i="95"/>
  <c r="BG218" i="95"/>
  <c r="AZ218" i="95"/>
  <c r="BH218" i="95"/>
  <c r="AR218" i="95"/>
  <c r="AO142" i="95"/>
  <c r="AS142" i="95"/>
  <c r="AW142" i="95"/>
  <c r="BA142" i="95"/>
  <c r="BE142" i="95"/>
  <c r="BI142" i="95"/>
  <c r="AP142" i="95"/>
  <c r="AU142" i="95"/>
  <c r="AZ142" i="95"/>
  <c r="BF142" i="95"/>
  <c r="AQ142" i="95"/>
  <c r="AV142" i="95"/>
  <c r="BB142" i="95"/>
  <c r="BG142" i="95"/>
  <c r="AR142" i="95"/>
  <c r="BC142" i="95"/>
  <c r="AY142" i="95"/>
  <c r="BJ142" i="95"/>
  <c r="BD142" i="95"/>
  <c r="BH142" i="95"/>
  <c r="AT142" i="95"/>
  <c r="AX142" i="95"/>
  <c r="BJ141" i="95"/>
  <c r="BJ217" i="95"/>
  <c r="BK933" i="95"/>
  <c r="BK932" i="95"/>
  <c r="BK911" i="95"/>
  <c r="BK908" i="95"/>
  <c r="BK936" i="95"/>
  <c r="BK886" i="95"/>
  <c r="BK907" i="95"/>
  <c r="BJ885" i="95"/>
  <c r="BK882" i="95"/>
  <c r="BK883" i="95"/>
  <c r="BK861" i="95"/>
  <c r="BK832" i="95"/>
  <c r="BK858" i="95"/>
  <c r="BJ860" i="95"/>
  <c r="BK857" i="95"/>
  <c r="BK836" i="95"/>
  <c r="BK833" i="95"/>
  <c r="BJ835" i="95"/>
  <c r="BK807" i="95"/>
  <c r="BK808" i="95"/>
  <c r="BK782" i="95"/>
  <c r="BJ785" i="95"/>
  <c r="BK811" i="95"/>
  <c r="BJ810" i="95"/>
  <c r="BK783" i="95"/>
  <c r="BK761" i="95"/>
  <c r="BJ735" i="95"/>
  <c r="BK786" i="95"/>
  <c r="BK758" i="95"/>
  <c r="BJ760" i="95"/>
  <c r="BK736" i="95"/>
  <c r="BK733" i="95"/>
  <c r="BK757" i="95"/>
  <c r="BK732" i="95"/>
  <c r="BL933" i="94"/>
  <c r="BL932" i="94"/>
  <c r="BL936" i="94"/>
  <c r="BL908" i="94"/>
  <c r="BL883" i="94"/>
  <c r="BL907" i="94"/>
  <c r="BL886" i="94"/>
  <c r="BL857" i="94"/>
  <c r="BL882" i="94"/>
  <c r="BK885" i="94"/>
  <c r="BL858" i="94"/>
  <c r="BK860" i="94"/>
  <c r="BL911" i="94"/>
  <c r="BL832" i="94"/>
  <c r="BK835" i="94"/>
  <c r="BL861" i="94"/>
  <c r="BL836" i="94"/>
  <c r="BL807" i="94"/>
  <c r="BL833" i="94"/>
  <c r="BL811" i="94"/>
  <c r="BL808" i="94"/>
  <c r="BK810" i="94"/>
  <c r="BK785" i="94"/>
  <c r="BL761" i="94"/>
  <c r="BL782" i="94"/>
  <c r="BL783" i="94"/>
  <c r="BK735" i="94"/>
  <c r="BL786" i="94"/>
  <c r="BL757" i="94"/>
  <c r="BL758" i="94"/>
  <c r="BK760" i="94"/>
  <c r="BL732" i="94"/>
  <c r="BL736" i="94"/>
  <c r="BL733" i="94"/>
  <c r="BJ966" i="95"/>
  <c r="BK966" i="94"/>
  <c r="BK962" i="94"/>
  <c r="BJ963" i="95"/>
  <c r="BK963" i="94"/>
  <c r="BJ962" i="95"/>
  <c r="BL707" i="94"/>
  <c r="BK710" i="94"/>
  <c r="BL711" i="94"/>
  <c r="BL708" i="94"/>
  <c r="BK708" i="95"/>
  <c r="BK711" i="95"/>
  <c r="BJ710" i="95"/>
  <c r="BK707" i="95"/>
  <c r="J522" i="94"/>
  <c r="AN68" i="95"/>
  <c r="AP522" i="94"/>
  <c r="BB521" i="95"/>
  <c r="BE521" i="95"/>
  <c r="S521" i="95"/>
  <c r="AC521" i="95"/>
  <c r="O521" i="95"/>
  <c r="K521" i="95"/>
  <c r="AA521" i="95"/>
  <c r="Z521" i="95"/>
  <c r="AJ521" i="95"/>
  <c r="V521" i="95"/>
  <c r="Y521" i="95"/>
  <c r="AF521" i="95"/>
  <c r="BF521" i="95"/>
  <c r="AP521" i="95"/>
  <c r="J521" i="95"/>
  <c r="AS521" i="95"/>
  <c r="M521" i="95"/>
  <c r="AZ521" i="95"/>
  <c r="T521" i="95"/>
  <c r="AY521" i="95"/>
  <c r="AL521" i="95"/>
  <c r="BC521" i="95"/>
  <c r="AO521" i="95"/>
  <c r="H521" i="95"/>
  <c r="AV521" i="95"/>
  <c r="P521" i="95"/>
  <c r="AD522" i="94"/>
  <c r="BF522" i="94"/>
  <c r="Z522" i="94"/>
  <c r="AT522" i="94"/>
  <c r="N522" i="94"/>
  <c r="AX522" i="94"/>
  <c r="AH522" i="94"/>
  <c r="R522" i="94"/>
  <c r="BB522" i="94"/>
  <c r="AL522" i="94"/>
  <c r="V522" i="94"/>
  <c r="BE522" i="94"/>
  <c r="AW522" i="94"/>
  <c r="AO522" i="94"/>
  <c r="AG522" i="94"/>
  <c r="Y522" i="94"/>
  <c r="M522" i="94"/>
  <c r="BI371" i="95"/>
  <c r="BD522" i="94"/>
  <c r="AZ522" i="94"/>
  <c r="AV522" i="94"/>
  <c r="AR522" i="94"/>
  <c r="AN522" i="94"/>
  <c r="AJ522" i="94"/>
  <c r="AF522" i="94"/>
  <c r="AB522" i="94"/>
  <c r="X522" i="94"/>
  <c r="T522" i="94"/>
  <c r="P522" i="94"/>
  <c r="L522" i="94"/>
  <c r="H522" i="94"/>
  <c r="BA522" i="94"/>
  <c r="AS522" i="94"/>
  <c r="AK522" i="94"/>
  <c r="AC522" i="94"/>
  <c r="U522" i="94"/>
  <c r="Q522" i="94"/>
  <c r="I522" i="94"/>
  <c r="BG522" i="94"/>
  <c r="BC522" i="94"/>
  <c r="AY522" i="94"/>
  <c r="AU522" i="94"/>
  <c r="AQ522" i="94"/>
  <c r="AM522" i="94"/>
  <c r="AI522" i="94"/>
  <c r="AE522" i="94"/>
  <c r="AA522" i="94"/>
  <c r="W522" i="94"/>
  <c r="S522" i="94"/>
  <c r="O522" i="94"/>
  <c r="K522" i="94"/>
  <c r="G522" i="94"/>
  <c r="AM521" i="95"/>
  <c r="AX521" i="95"/>
  <c r="AH521" i="95"/>
  <c r="R521" i="95"/>
  <c r="AQ521" i="95"/>
  <c r="BA521" i="95"/>
  <c r="AK521" i="95"/>
  <c r="U521" i="95"/>
  <c r="AU521" i="95"/>
  <c r="G521" i="95"/>
  <c r="AR521" i="95"/>
  <c r="AB521" i="95"/>
  <c r="L521" i="95"/>
  <c r="W521" i="95"/>
  <c r="AT521" i="95"/>
  <c r="AD521" i="95"/>
  <c r="N521" i="95"/>
  <c r="AE521" i="95"/>
  <c r="AW521" i="95"/>
  <c r="AG521" i="95"/>
  <c r="Q521" i="95"/>
  <c r="AI521" i="95"/>
  <c r="BD521" i="95"/>
  <c r="AN521" i="95"/>
  <c r="X521" i="95"/>
  <c r="I521" i="95"/>
  <c r="B523" i="94"/>
  <c r="H523" i="94" s="1"/>
  <c r="F61" i="90"/>
  <c r="B522" i="95"/>
  <c r="BH522" i="95" s="1"/>
  <c r="J60" i="90"/>
  <c r="AM68" i="95"/>
  <c r="W68" i="95"/>
  <c r="G68" i="95"/>
  <c r="AD68" i="95"/>
  <c r="I68" i="95"/>
  <c r="P68" i="95"/>
  <c r="X68" i="95"/>
  <c r="U68" i="95"/>
  <c r="L68" i="95"/>
  <c r="AF68" i="95"/>
  <c r="D678" i="95"/>
  <c r="B678" i="95" s="1"/>
  <c r="AI68" i="95"/>
  <c r="S68" i="95"/>
  <c r="D219" i="95"/>
  <c r="Y68" i="95"/>
  <c r="D448" i="95"/>
  <c r="B448" i="95" s="1"/>
  <c r="AK68" i="95"/>
  <c r="H68" i="95"/>
  <c r="J68" i="95"/>
  <c r="M68" i="95"/>
  <c r="AG68" i="95"/>
  <c r="D143" i="95"/>
  <c r="Q68" i="95"/>
  <c r="D372" i="95"/>
  <c r="AE68" i="95"/>
  <c r="O68" i="95"/>
  <c r="D69" i="95"/>
  <c r="T68" i="95"/>
  <c r="AC68" i="95"/>
  <c r="D295" i="95"/>
  <c r="AH68" i="95"/>
  <c r="Z68" i="95"/>
  <c r="AA68" i="95"/>
  <c r="K68" i="95"/>
  <c r="AJ68" i="95"/>
  <c r="N68" i="95"/>
  <c r="V68" i="95"/>
  <c r="AL68" i="95"/>
  <c r="AB68" i="95"/>
  <c r="R68" i="95"/>
  <c r="D523" i="95"/>
  <c r="AF142" i="95"/>
  <c r="P142" i="95"/>
  <c r="AD142" i="95"/>
  <c r="I142" i="95"/>
  <c r="AK142" i="95"/>
  <c r="G142" i="95"/>
  <c r="AH142" i="95"/>
  <c r="Z142" i="95"/>
  <c r="W142" i="95"/>
  <c r="AB142" i="95"/>
  <c r="L142" i="95"/>
  <c r="Y142" i="95"/>
  <c r="AC142" i="95"/>
  <c r="AA142" i="95"/>
  <c r="R142" i="95"/>
  <c r="Q142" i="95"/>
  <c r="AN142" i="95"/>
  <c r="X142" i="95"/>
  <c r="H142" i="95"/>
  <c r="S142" i="95"/>
  <c r="V142" i="95"/>
  <c r="U142" i="95"/>
  <c r="AM142" i="95"/>
  <c r="K142" i="95"/>
  <c r="AL142" i="95"/>
  <c r="J142" i="95"/>
  <c r="AJ142" i="95"/>
  <c r="T142" i="95"/>
  <c r="AI142" i="95"/>
  <c r="N142" i="95"/>
  <c r="O142" i="95"/>
  <c r="M142" i="95"/>
  <c r="AG142" i="95"/>
  <c r="AE142" i="95"/>
  <c r="AM218" i="95"/>
  <c r="W218" i="95"/>
  <c r="G218" i="95"/>
  <c r="T218" i="95"/>
  <c r="AC218" i="95"/>
  <c r="H218" i="95"/>
  <c r="AB218" i="95"/>
  <c r="AK218" i="95"/>
  <c r="J218" i="95"/>
  <c r="AI218" i="95"/>
  <c r="S218" i="95"/>
  <c r="AJ218" i="95"/>
  <c r="N218" i="95"/>
  <c r="X218" i="95"/>
  <c r="Q218" i="95"/>
  <c r="Z218" i="95"/>
  <c r="AG218" i="95"/>
  <c r="D599" i="95"/>
  <c r="B599" i="95" s="1"/>
  <c r="BI599" i="95" s="1"/>
  <c r="AE218" i="95"/>
  <c r="O218" i="95"/>
  <c r="AD218" i="95"/>
  <c r="I218" i="95"/>
  <c r="AN218" i="95"/>
  <c r="R218" i="95"/>
  <c r="P218" i="95"/>
  <c r="V218" i="95"/>
  <c r="AF218" i="95"/>
  <c r="AA218" i="95"/>
  <c r="K218" i="95"/>
  <c r="Y218" i="95"/>
  <c r="AH218" i="95"/>
  <c r="M218" i="95"/>
  <c r="AL218" i="95"/>
  <c r="L218" i="95"/>
  <c r="U218" i="95"/>
  <c r="BC677" i="95"/>
  <c r="AM677" i="95"/>
  <c r="W677" i="95"/>
  <c r="G677" i="95"/>
  <c r="AO677" i="95"/>
  <c r="T677" i="95"/>
  <c r="AS677" i="95"/>
  <c r="Q677" i="95"/>
  <c r="AR677" i="95"/>
  <c r="P677" i="95"/>
  <c r="Z677" i="95"/>
  <c r="U677" i="95"/>
  <c r="R677" i="95"/>
  <c r="AY677" i="95"/>
  <c r="AI677" i="95"/>
  <c r="S677" i="95"/>
  <c r="BE677" i="95"/>
  <c r="AJ677" i="95"/>
  <c r="N677" i="95"/>
  <c r="AL677" i="95"/>
  <c r="J677" i="95"/>
  <c r="AK677" i="95"/>
  <c r="H677" i="95"/>
  <c r="L677" i="95"/>
  <c r="AG677" i="95"/>
  <c r="M677" i="95"/>
  <c r="AU677" i="95"/>
  <c r="AE677" i="95"/>
  <c r="O677" i="95"/>
  <c r="AZ677" i="95"/>
  <c r="AD677" i="95"/>
  <c r="I677" i="95"/>
  <c r="AF677" i="95"/>
  <c r="BF677" i="95"/>
  <c r="AC677" i="95"/>
  <c r="BB677" i="95"/>
  <c r="AW677" i="95"/>
  <c r="BD677" i="95"/>
  <c r="AV677" i="95"/>
  <c r="AQ677" i="95"/>
  <c r="AA677" i="95"/>
  <c r="K677" i="95"/>
  <c r="AT677" i="95"/>
  <c r="Y677" i="95"/>
  <c r="BA677" i="95"/>
  <c r="X677" i="95"/>
  <c r="AX677" i="95"/>
  <c r="V677" i="95"/>
  <c r="AN677" i="95"/>
  <c r="AH677" i="95"/>
  <c r="AB677" i="95"/>
  <c r="AP677" i="95"/>
  <c r="BG677" i="95"/>
  <c r="G371" i="95"/>
  <c r="L371" i="95"/>
  <c r="P371" i="95"/>
  <c r="T371" i="95"/>
  <c r="X371" i="95"/>
  <c r="AB371" i="95"/>
  <c r="AF371" i="95"/>
  <c r="AJ371" i="95"/>
  <c r="AN371" i="95"/>
  <c r="AR371" i="95"/>
  <c r="AV371" i="95"/>
  <c r="AZ371" i="95"/>
  <c r="BD371" i="95"/>
  <c r="BH371" i="95"/>
  <c r="I371" i="95"/>
  <c r="M371" i="95"/>
  <c r="Q371" i="95"/>
  <c r="U371" i="95"/>
  <c r="Y371" i="95"/>
  <c r="AC371" i="95"/>
  <c r="AG371" i="95"/>
  <c r="AK371" i="95"/>
  <c r="AO371" i="95"/>
  <c r="AS371" i="95"/>
  <c r="AW371" i="95"/>
  <c r="BA371" i="95"/>
  <c r="BE371" i="95"/>
  <c r="J371" i="95"/>
  <c r="N371" i="95"/>
  <c r="R371" i="95"/>
  <c r="V371" i="95"/>
  <c r="Z371" i="95"/>
  <c r="AD371" i="95"/>
  <c r="AH371" i="95"/>
  <c r="AL371" i="95"/>
  <c r="AP371" i="95"/>
  <c r="AT371" i="95"/>
  <c r="AX371" i="95"/>
  <c r="BB371" i="95"/>
  <c r="BF371" i="95"/>
  <c r="H371" i="95"/>
  <c r="K371" i="95"/>
  <c r="O371" i="95"/>
  <c r="S371" i="95"/>
  <c r="W371" i="95"/>
  <c r="AA371" i="95"/>
  <c r="AE371" i="95"/>
  <c r="AI371" i="95"/>
  <c r="AM371" i="95"/>
  <c r="AQ371" i="95"/>
  <c r="AU371" i="95"/>
  <c r="AY371" i="95"/>
  <c r="BC371" i="95"/>
  <c r="BG371" i="95"/>
  <c r="J447" i="95"/>
  <c r="N447" i="95"/>
  <c r="R447" i="95"/>
  <c r="V447" i="95"/>
  <c r="Z447" i="95"/>
  <c r="AD447" i="95"/>
  <c r="AH447" i="95"/>
  <c r="AL447" i="95"/>
  <c r="AP447" i="95"/>
  <c r="AT447" i="95"/>
  <c r="AX447" i="95"/>
  <c r="BB447" i="95"/>
  <c r="BF447" i="95"/>
  <c r="G447" i="95"/>
  <c r="K447" i="95"/>
  <c r="O447" i="95"/>
  <c r="S447" i="95"/>
  <c r="W447" i="95"/>
  <c r="AA447" i="95"/>
  <c r="AE447" i="95"/>
  <c r="AI447" i="95"/>
  <c r="AM447" i="95"/>
  <c r="AQ447" i="95"/>
  <c r="AU447" i="95"/>
  <c r="AY447" i="95"/>
  <c r="BC447" i="95"/>
  <c r="I447" i="95"/>
  <c r="L447" i="95"/>
  <c r="P447" i="95"/>
  <c r="T447" i="95"/>
  <c r="X447" i="95"/>
  <c r="AB447" i="95"/>
  <c r="AF447" i="95"/>
  <c r="AJ447" i="95"/>
  <c r="AN447" i="95"/>
  <c r="AR447" i="95"/>
  <c r="AV447" i="95"/>
  <c r="AZ447" i="95"/>
  <c r="BD447" i="95"/>
  <c r="H447" i="95"/>
  <c r="M447" i="95"/>
  <c r="Q447" i="95"/>
  <c r="U447" i="95"/>
  <c r="Y447" i="95"/>
  <c r="AC447" i="95"/>
  <c r="AG447" i="95"/>
  <c r="AK447" i="95"/>
  <c r="AO447" i="95"/>
  <c r="AS447" i="95"/>
  <c r="AW447" i="95"/>
  <c r="BA447" i="95"/>
  <c r="BE447" i="95"/>
  <c r="BG447" i="95"/>
  <c r="G598" i="95"/>
  <c r="K598" i="95"/>
  <c r="O598" i="95"/>
  <c r="S598" i="95"/>
  <c r="W598" i="95"/>
  <c r="AA598" i="95"/>
  <c r="AE598" i="95"/>
  <c r="AI598" i="95"/>
  <c r="AM598" i="95"/>
  <c r="AQ598" i="95"/>
  <c r="AU598" i="95"/>
  <c r="AY598" i="95"/>
  <c r="BC598" i="95"/>
  <c r="I598" i="95"/>
  <c r="L598" i="95"/>
  <c r="P598" i="95"/>
  <c r="T598" i="95"/>
  <c r="X598" i="95"/>
  <c r="AB598" i="95"/>
  <c r="AF598" i="95"/>
  <c r="AJ598" i="95"/>
  <c r="AN598" i="95"/>
  <c r="AR598" i="95"/>
  <c r="AV598" i="95"/>
  <c r="AZ598" i="95"/>
  <c r="BD598" i="95"/>
  <c r="H598" i="95"/>
  <c r="M598" i="95"/>
  <c r="Q598" i="95"/>
  <c r="U598" i="95"/>
  <c r="Y598" i="95"/>
  <c r="AC598" i="95"/>
  <c r="AG598" i="95"/>
  <c r="AK598" i="95"/>
  <c r="AO598" i="95"/>
  <c r="AS598" i="95"/>
  <c r="AW598" i="95"/>
  <c r="BA598" i="95"/>
  <c r="BE598" i="95"/>
  <c r="J598" i="95"/>
  <c r="N598" i="95"/>
  <c r="R598" i="95"/>
  <c r="V598" i="95"/>
  <c r="Z598" i="95"/>
  <c r="AD598" i="95"/>
  <c r="AH598" i="95"/>
  <c r="AL598" i="95"/>
  <c r="AP598" i="95"/>
  <c r="AT598" i="95"/>
  <c r="AX598" i="95"/>
  <c r="BB598" i="95"/>
  <c r="BF598" i="95"/>
  <c r="BG598" i="95"/>
  <c r="AF294" i="95"/>
  <c r="P294" i="95"/>
  <c r="AG294" i="95"/>
  <c r="K294" i="95"/>
  <c r="AH294" i="95"/>
  <c r="Y294" i="95"/>
  <c r="AK294" i="95"/>
  <c r="AI294" i="95"/>
  <c r="AB294" i="95"/>
  <c r="L294" i="95"/>
  <c r="AA294" i="95"/>
  <c r="Z294" i="95"/>
  <c r="R294" i="95"/>
  <c r="W294" i="95"/>
  <c r="U294" i="95"/>
  <c r="AD294" i="95"/>
  <c r="AC294" i="95"/>
  <c r="AN294" i="95"/>
  <c r="X294" i="95"/>
  <c r="H294" i="95"/>
  <c r="V294" i="95"/>
  <c r="S294" i="95"/>
  <c r="AM294" i="95"/>
  <c r="J294" i="95"/>
  <c r="I294" i="95"/>
  <c r="G294" i="95"/>
  <c r="O294" i="95"/>
  <c r="N294" i="95"/>
  <c r="AJ294" i="95"/>
  <c r="T294" i="95"/>
  <c r="AL294" i="95"/>
  <c r="Q294" i="95"/>
  <c r="M294" i="95"/>
  <c r="AE294" i="95"/>
  <c r="BI511" i="95"/>
  <c r="BI495" i="95"/>
  <c r="BI479" i="95"/>
  <c r="BI506" i="95"/>
  <c r="BI498" i="95"/>
  <c r="BI482" i="95"/>
  <c r="BI513" i="95"/>
  <c r="BI497" i="95"/>
  <c r="BI481" i="95"/>
  <c r="BI488" i="95"/>
  <c r="BI472" i="95"/>
  <c r="BI483" i="95"/>
  <c r="BI502" i="95"/>
  <c r="BI469" i="95"/>
  <c r="BI476" i="95"/>
  <c r="BI507" i="95"/>
  <c r="BI491" i="95"/>
  <c r="BI475" i="95"/>
  <c r="BI494" i="95"/>
  <c r="BI478" i="95"/>
  <c r="BI509" i="95"/>
  <c r="BI493" i="95"/>
  <c r="BI477" i="95"/>
  <c r="BI512" i="95"/>
  <c r="BI500" i="95"/>
  <c r="BI484" i="95"/>
  <c r="BI468" i="95"/>
  <c r="BI677" i="95"/>
  <c r="BI515" i="95"/>
  <c r="BI510" i="95"/>
  <c r="BI470" i="95"/>
  <c r="BI485" i="95"/>
  <c r="BI504" i="95"/>
  <c r="BI492" i="95"/>
  <c r="BI503" i="95"/>
  <c r="BI487" i="95"/>
  <c r="BI471" i="95"/>
  <c r="BI514" i="95"/>
  <c r="BI447" i="95"/>
  <c r="BI490" i="95"/>
  <c r="BI474" i="95"/>
  <c r="BI505" i="95"/>
  <c r="BI489" i="95"/>
  <c r="BI473" i="95"/>
  <c r="BI508" i="95"/>
  <c r="BI496" i="95"/>
  <c r="BI480" i="95"/>
  <c r="BI499" i="95"/>
  <c r="BI486" i="95"/>
  <c r="BI501" i="95"/>
  <c r="BJ367" i="95"/>
  <c r="BJ363" i="95"/>
  <c r="BJ356" i="95"/>
  <c r="BJ340" i="95"/>
  <c r="BJ324" i="95"/>
  <c r="BJ353" i="95"/>
  <c r="BJ331" i="95"/>
  <c r="BJ351" i="95"/>
  <c r="BJ323" i="95"/>
  <c r="BJ343" i="95"/>
  <c r="BK9" i="95"/>
  <c r="BK142" i="95" s="1"/>
  <c r="BJ334" i="95"/>
  <c r="BJ346" i="95"/>
  <c r="BJ349" i="95"/>
  <c r="BJ333" i="95"/>
  <c r="BJ364" i="95"/>
  <c r="BJ344" i="95"/>
  <c r="BJ358" i="95"/>
  <c r="BJ359" i="95"/>
  <c r="BJ350" i="95"/>
  <c r="BJ341" i="95"/>
  <c r="BJ318" i="95"/>
  <c r="BJ370" i="95"/>
  <c r="BJ366" i="95"/>
  <c r="BJ362" i="95"/>
  <c r="BJ352" i="95"/>
  <c r="BJ336" i="95"/>
  <c r="BJ320" i="95"/>
  <c r="BJ347" i="95"/>
  <c r="BJ326" i="95"/>
  <c r="BJ345" i="95"/>
  <c r="BJ317" i="95"/>
  <c r="BJ335" i="95"/>
  <c r="BJ7" i="95"/>
  <c r="BJ327" i="95"/>
  <c r="BJ339" i="95"/>
  <c r="BJ319" i="95"/>
  <c r="BJ337" i="95"/>
  <c r="BJ354" i="95"/>
  <c r="BJ369" i="95"/>
  <c r="BJ365" i="95"/>
  <c r="BJ361" i="95"/>
  <c r="BJ348" i="95"/>
  <c r="BJ332" i="95"/>
  <c r="BJ316" i="95"/>
  <c r="BJ342" i="95"/>
  <c r="BJ321" i="95"/>
  <c r="BJ338" i="95"/>
  <c r="BJ357" i="95"/>
  <c r="BJ329" i="95"/>
  <c r="BJ355" i="95"/>
  <c r="BJ325" i="95"/>
  <c r="BJ368" i="95"/>
  <c r="BJ360" i="95"/>
  <c r="BJ328" i="95"/>
  <c r="BJ330" i="95"/>
  <c r="BJ322" i="95"/>
  <c r="AK295" i="94"/>
  <c r="AG295" i="94"/>
  <c r="AC295" i="94"/>
  <c r="Y295" i="94"/>
  <c r="U295" i="94"/>
  <c r="Q295" i="94"/>
  <c r="M295" i="94"/>
  <c r="I295" i="94"/>
  <c r="AN295" i="94"/>
  <c r="AJ295" i="94"/>
  <c r="AF295" i="94"/>
  <c r="AB295" i="94"/>
  <c r="X295" i="94"/>
  <c r="T295" i="94"/>
  <c r="P295" i="94"/>
  <c r="L295" i="94"/>
  <c r="H295" i="94"/>
  <c r="AM295" i="94"/>
  <c r="AI295" i="94"/>
  <c r="AE295" i="94"/>
  <c r="AA295" i="94"/>
  <c r="W295" i="94"/>
  <c r="S295" i="94"/>
  <c r="O295" i="94"/>
  <c r="K295" i="94"/>
  <c r="G295" i="94"/>
  <c r="AD295" i="94"/>
  <c r="N295" i="94"/>
  <c r="Z295" i="94"/>
  <c r="J295" i="94"/>
  <c r="AL295" i="94"/>
  <c r="V295" i="94"/>
  <c r="AH295" i="94"/>
  <c r="R295" i="94"/>
  <c r="D679" i="94"/>
  <c r="B679" i="94" s="1"/>
  <c r="D449" i="94"/>
  <c r="B449" i="94" s="1"/>
  <c r="BJ449" i="94" s="1"/>
  <c r="D373" i="94"/>
  <c r="D220" i="94"/>
  <c r="D296" i="94"/>
  <c r="D144" i="94"/>
  <c r="AM69" i="94"/>
  <c r="AI69" i="94"/>
  <c r="AE69" i="94"/>
  <c r="AA69" i="94"/>
  <c r="W69" i="94"/>
  <c r="S69" i="94"/>
  <c r="O69" i="94"/>
  <c r="K69" i="94"/>
  <c r="G69" i="94"/>
  <c r="AL69" i="94"/>
  <c r="AH69" i="94"/>
  <c r="AD69" i="94"/>
  <c r="Z69" i="94"/>
  <c r="V69" i="94"/>
  <c r="R69" i="94"/>
  <c r="N69" i="94"/>
  <c r="J69" i="94"/>
  <c r="AK69" i="94"/>
  <c r="AG69" i="94"/>
  <c r="AC69" i="94"/>
  <c r="Y69" i="94"/>
  <c r="U69" i="94"/>
  <c r="Q69" i="94"/>
  <c r="M69" i="94"/>
  <c r="I69" i="94"/>
  <c r="AF69" i="94"/>
  <c r="P69" i="94"/>
  <c r="AJ69" i="94"/>
  <c r="AB69" i="94"/>
  <c r="L69" i="94"/>
  <c r="D70" i="94"/>
  <c r="AN69" i="94"/>
  <c r="X69" i="94"/>
  <c r="H69" i="94"/>
  <c r="T69" i="94"/>
  <c r="D524" i="94"/>
  <c r="AL143" i="94"/>
  <c r="AH143" i="94"/>
  <c r="AD143" i="94"/>
  <c r="Z143" i="94"/>
  <c r="V143" i="94"/>
  <c r="R143" i="94"/>
  <c r="N143" i="94"/>
  <c r="J143" i="94"/>
  <c r="AK143" i="94"/>
  <c r="AG143" i="94"/>
  <c r="AC143" i="94"/>
  <c r="Y143" i="94"/>
  <c r="U143" i="94"/>
  <c r="Q143" i="94"/>
  <c r="M143" i="94"/>
  <c r="I143" i="94"/>
  <c r="AN143" i="94"/>
  <c r="AJ143" i="94"/>
  <c r="AF143" i="94"/>
  <c r="AB143" i="94"/>
  <c r="X143" i="94"/>
  <c r="T143" i="94"/>
  <c r="P143" i="94"/>
  <c r="L143" i="94"/>
  <c r="H143" i="94"/>
  <c r="AI143" i="94"/>
  <c r="S143" i="94"/>
  <c r="AE143" i="94"/>
  <c r="O143" i="94"/>
  <c r="AA143" i="94"/>
  <c r="K143" i="94"/>
  <c r="AM143" i="94"/>
  <c r="W143" i="94"/>
  <c r="G143" i="94"/>
  <c r="BG678" i="94"/>
  <c r="BC678" i="94"/>
  <c r="AY678" i="94"/>
  <c r="AU678" i="94"/>
  <c r="AQ678" i="94"/>
  <c r="AM678" i="94"/>
  <c r="AI678" i="94"/>
  <c r="AE678" i="94"/>
  <c r="AA678" i="94"/>
  <c r="W678" i="94"/>
  <c r="S678" i="94"/>
  <c r="O678" i="94"/>
  <c r="K678" i="94"/>
  <c r="G678" i="94"/>
  <c r="BI678" i="94"/>
  <c r="BD678" i="94"/>
  <c r="AX678" i="94"/>
  <c r="AS678" i="94"/>
  <c r="AN678" i="94"/>
  <c r="AH678" i="94"/>
  <c r="AC678" i="94"/>
  <c r="X678" i="94"/>
  <c r="R678" i="94"/>
  <c r="M678" i="94"/>
  <c r="H678" i="94"/>
  <c r="BH678" i="94"/>
  <c r="BB678" i="94"/>
  <c r="AW678" i="94"/>
  <c r="AR678" i="94"/>
  <c r="AL678" i="94"/>
  <c r="AG678" i="94"/>
  <c r="AB678" i="94"/>
  <c r="V678" i="94"/>
  <c r="Q678" i="94"/>
  <c r="L678" i="94"/>
  <c r="BF678" i="94"/>
  <c r="BA678" i="94"/>
  <c r="AV678" i="94"/>
  <c r="AP678" i="94"/>
  <c r="AK678" i="94"/>
  <c r="AF678" i="94"/>
  <c r="Z678" i="94"/>
  <c r="U678" i="94"/>
  <c r="P678" i="94"/>
  <c r="J678" i="94"/>
  <c r="AT678" i="94"/>
  <c r="Y678" i="94"/>
  <c r="BJ678" i="94"/>
  <c r="AO678" i="94"/>
  <c r="T678" i="94"/>
  <c r="BE678" i="94"/>
  <c r="AJ678" i="94"/>
  <c r="N678" i="94"/>
  <c r="I678" i="94"/>
  <c r="AZ678" i="94"/>
  <c r="AD678" i="94"/>
  <c r="BJ513" i="94"/>
  <c r="BJ509" i="94"/>
  <c r="BJ505" i="94"/>
  <c r="BJ515" i="94"/>
  <c r="BJ511" i="94"/>
  <c r="BJ507" i="94"/>
  <c r="BJ503" i="94"/>
  <c r="BJ501" i="94"/>
  <c r="BJ497" i="94"/>
  <c r="BJ493" i="94"/>
  <c r="BJ489" i="94"/>
  <c r="BJ485" i="94"/>
  <c r="BJ481" i="94"/>
  <c r="BJ477" i="94"/>
  <c r="BJ473" i="94"/>
  <c r="BJ469" i="94"/>
  <c r="BJ514" i="94"/>
  <c r="BJ510" i="94"/>
  <c r="BJ506" i="94"/>
  <c r="BJ502" i="94"/>
  <c r="BJ500" i="94"/>
  <c r="BJ496" i="94"/>
  <c r="BJ492" i="94"/>
  <c r="BJ488" i="94"/>
  <c r="BJ484" i="94"/>
  <c r="BJ480" i="94"/>
  <c r="BJ476" i="94"/>
  <c r="BJ472" i="94"/>
  <c r="BJ468" i="94"/>
  <c r="BJ499" i="94"/>
  <c r="BJ495" i="94"/>
  <c r="BJ491" i="94"/>
  <c r="BJ487" i="94"/>
  <c r="BJ483" i="94"/>
  <c r="BJ479" i="94"/>
  <c r="BJ475" i="94"/>
  <c r="BJ471" i="94"/>
  <c r="BJ448" i="94"/>
  <c r="BJ512" i="94"/>
  <c r="BJ508" i="94"/>
  <c r="BJ504" i="94"/>
  <c r="BJ498" i="94"/>
  <c r="BJ494" i="94"/>
  <c r="BJ490" i="94"/>
  <c r="BJ486" i="94"/>
  <c r="BJ482" i="94"/>
  <c r="BJ478" i="94"/>
  <c r="BJ474" i="94"/>
  <c r="BJ470" i="94"/>
  <c r="G448" i="94"/>
  <c r="H448" i="94"/>
  <c r="I448" i="94"/>
  <c r="J448" i="94"/>
  <c r="K448" i="94"/>
  <c r="L448" i="94"/>
  <c r="M448" i="94"/>
  <c r="N448" i="94"/>
  <c r="O448" i="94"/>
  <c r="P448" i="94"/>
  <c r="Q448" i="94"/>
  <c r="R448" i="94"/>
  <c r="S448" i="94"/>
  <c r="T448" i="94"/>
  <c r="U448" i="94"/>
  <c r="V448" i="94"/>
  <c r="W448" i="94"/>
  <c r="X448" i="94"/>
  <c r="Y448" i="94"/>
  <c r="Z448" i="94"/>
  <c r="AA448" i="94"/>
  <c r="AB448" i="94"/>
  <c r="AC448" i="94"/>
  <c r="AD448" i="94"/>
  <c r="AE448" i="94"/>
  <c r="AF448" i="94"/>
  <c r="AG448" i="94"/>
  <c r="AH448" i="94"/>
  <c r="AI448" i="94"/>
  <c r="AJ448" i="94"/>
  <c r="AK448" i="94"/>
  <c r="AL448" i="94"/>
  <c r="AM448" i="94"/>
  <c r="AN448" i="94"/>
  <c r="AO448" i="94"/>
  <c r="AP448" i="94"/>
  <c r="AQ448" i="94"/>
  <c r="AR448" i="94"/>
  <c r="AS448" i="94"/>
  <c r="AT448" i="94"/>
  <c r="AU448" i="94"/>
  <c r="AV448" i="94"/>
  <c r="AW448" i="94"/>
  <c r="AX448" i="94"/>
  <c r="AY448" i="94"/>
  <c r="AZ448" i="94"/>
  <c r="BA448" i="94"/>
  <c r="BB448" i="94"/>
  <c r="BC448" i="94"/>
  <c r="BD448" i="94"/>
  <c r="BE448" i="94"/>
  <c r="BF448" i="94"/>
  <c r="BG448" i="94"/>
  <c r="BH448" i="94"/>
  <c r="G372" i="94"/>
  <c r="H372" i="94"/>
  <c r="I372" i="94"/>
  <c r="J372" i="94"/>
  <c r="K372" i="94"/>
  <c r="L372" i="94"/>
  <c r="M372" i="94"/>
  <c r="N372" i="94"/>
  <c r="O372" i="94"/>
  <c r="P372" i="94"/>
  <c r="Q372" i="94"/>
  <c r="R372" i="94"/>
  <c r="S372" i="94"/>
  <c r="T372" i="94"/>
  <c r="U372" i="94"/>
  <c r="V372" i="94"/>
  <c r="W372" i="94"/>
  <c r="X372" i="94"/>
  <c r="Y372" i="94"/>
  <c r="Z372" i="94"/>
  <c r="AA372" i="94"/>
  <c r="AB372" i="94"/>
  <c r="AC372" i="94"/>
  <c r="AD372" i="94"/>
  <c r="AE372" i="94"/>
  <c r="AF372" i="94"/>
  <c r="AG372" i="94"/>
  <c r="AH372" i="94"/>
  <c r="AI372" i="94"/>
  <c r="AJ372" i="94"/>
  <c r="AK372" i="94"/>
  <c r="AL372" i="94"/>
  <c r="AM372" i="94"/>
  <c r="AN372" i="94"/>
  <c r="AO372" i="94"/>
  <c r="AP372" i="94"/>
  <c r="AQ372" i="94"/>
  <c r="AR372" i="94"/>
  <c r="AS372" i="94"/>
  <c r="AT372" i="94"/>
  <c r="AU372" i="94"/>
  <c r="AV372" i="94"/>
  <c r="AW372" i="94"/>
  <c r="AX372" i="94"/>
  <c r="AY372" i="94"/>
  <c r="AZ372" i="94"/>
  <c r="BA372" i="94"/>
  <c r="BB372" i="94"/>
  <c r="BC372" i="94"/>
  <c r="BD372" i="94"/>
  <c r="BE372" i="94"/>
  <c r="BF372" i="94"/>
  <c r="BG372" i="94"/>
  <c r="BH372" i="94"/>
  <c r="BI372" i="94"/>
  <c r="BK358" i="94"/>
  <c r="BK354" i="94"/>
  <c r="BK350" i="94"/>
  <c r="BK346" i="94"/>
  <c r="BK342" i="94"/>
  <c r="BK357" i="94"/>
  <c r="BK371" i="94"/>
  <c r="BK370" i="94"/>
  <c r="BK369" i="94"/>
  <c r="BK368" i="94"/>
  <c r="BK367" i="94"/>
  <c r="BK366" i="94"/>
  <c r="BK365" i="94"/>
  <c r="BK364" i="94"/>
  <c r="BK363" i="94"/>
  <c r="BK362" i="94"/>
  <c r="BK361" i="94"/>
  <c r="BK360" i="94"/>
  <c r="BK356" i="94"/>
  <c r="BK352" i="94"/>
  <c r="BK348" i="94"/>
  <c r="BK344" i="94"/>
  <c r="BK340" i="94"/>
  <c r="BK336" i="94"/>
  <c r="BK332" i="94"/>
  <c r="BK328" i="94"/>
  <c r="BK324" i="94"/>
  <c r="BK320" i="94"/>
  <c r="BK316" i="94"/>
  <c r="BK359" i="94"/>
  <c r="BK353" i="94"/>
  <c r="BK345" i="94"/>
  <c r="BK339" i="94"/>
  <c r="BK334" i="94"/>
  <c r="BK329" i="94"/>
  <c r="BK323" i="94"/>
  <c r="BK318" i="94"/>
  <c r="BK355" i="94"/>
  <c r="BK351" i="94"/>
  <c r="BK343" i="94"/>
  <c r="BK338" i="94"/>
  <c r="BK333" i="94"/>
  <c r="BK327" i="94"/>
  <c r="BK322" i="94"/>
  <c r="BK317" i="94"/>
  <c r="BK349" i="94"/>
  <c r="BK341" i="94"/>
  <c r="BK337" i="94"/>
  <c r="BK331" i="94"/>
  <c r="BK326" i="94"/>
  <c r="BK321" i="94"/>
  <c r="BK319" i="94"/>
  <c r="BK347" i="94"/>
  <c r="BK335" i="94"/>
  <c r="BK330" i="94"/>
  <c r="BL9" i="94"/>
  <c r="BK7" i="94"/>
  <c r="BK325" i="94"/>
  <c r="BJ372" i="94"/>
  <c r="G599" i="94"/>
  <c r="H599" i="94"/>
  <c r="I599" i="94"/>
  <c r="J599" i="94"/>
  <c r="K599" i="94"/>
  <c r="L599" i="94"/>
  <c r="M599" i="94"/>
  <c r="N599" i="94"/>
  <c r="O599" i="94"/>
  <c r="P599" i="94"/>
  <c r="Q599" i="94"/>
  <c r="R599" i="94"/>
  <c r="S599" i="94"/>
  <c r="T599" i="94"/>
  <c r="U599" i="94"/>
  <c r="V599" i="94"/>
  <c r="W599" i="94"/>
  <c r="X599" i="94"/>
  <c r="Y599" i="94"/>
  <c r="Z599" i="94"/>
  <c r="AA599" i="94"/>
  <c r="AB599" i="94"/>
  <c r="AC599" i="94"/>
  <c r="AD599" i="94"/>
  <c r="AE599" i="94"/>
  <c r="AF599" i="94"/>
  <c r="AG599" i="94"/>
  <c r="AH599" i="94"/>
  <c r="AI599" i="94"/>
  <c r="AJ599" i="94"/>
  <c r="AK599" i="94"/>
  <c r="AL599" i="94"/>
  <c r="AM599" i="94"/>
  <c r="AN599" i="94"/>
  <c r="AO599" i="94"/>
  <c r="AP599" i="94"/>
  <c r="AQ599" i="94"/>
  <c r="AR599" i="94"/>
  <c r="AS599" i="94"/>
  <c r="AT599" i="94"/>
  <c r="AU599" i="94"/>
  <c r="AV599" i="94"/>
  <c r="AW599" i="94"/>
  <c r="AX599" i="94"/>
  <c r="AY599" i="94"/>
  <c r="AZ599" i="94"/>
  <c r="BA599" i="94"/>
  <c r="BB599" i="94"/>
  <c r="BC599" i="94"/>
  <c r="BD599" i="94"/>
  <c r="BE599" i="94"/>
  <c r="BF599" i="94"/>
  <c r="BG599" i="94"/>
  <c r="BH599" i="94"/>
  <c r="D600" i="94"/>
  <c r="B600" i="94" s="1"/>
  <c r="BJ600" i="94" s="1"/>
  <c r="AL219" i="94"/>
  <c r="AH219" i="94"/>
  <c r="AD219" i="94"/>
  <c r="Z219" i="94"/>
  <c r="V219" i="94"/>
  <c r="R219" i="94"/>
  <c r="N219" i="94"/>
  <c r="J219" i="94"/>
  <c r="AK219" i="94"/>
  <c r="AG219" i="94"/>
  <c r="AC219" i="94"/>
  <c r="Y219" i="94"/>
  <c r="U219" i="94"/>
  <c r="Q219" i="94"/>
  <c r="M219" i="94"/>
  <c r="I219" i="94"/>
  <c r="AN219" i="94"/>
  <c r="AJ219" i="94"/>
  <c r="AF219" i="94"/>
  <c r="AB219" i="94"/>
  <c r="X219" i="94"/>
  <c r="T219" i="94"/>
  <c r="P219" i="94"/>
  <c r="L219" i="94"/>
  <c r="H219" i="94"/>
  <c r="AA219" i="94"/>
  <c r="K219" i="94"/>
  <c r="AM219" i="94"/>
  <c r="W219" i="94"/>
  <c r="G219" i="94"/>
  <c r="AI219" i="94"/>
  <c r="S219" i="94"/>
  <c r="AE219" i="94"/>
  <c r="O219" i="94"/>
  <c r="BB152" i="91"/>
  <c r="BC5" i="92"/>
  <c r="BF151" i="91"/>
  <c r="BG4" i="92"/>
  <c r="BK294" i="95" l="1"/>
  <c r="AQ220" i="94"/>
  <c r="AU220" i="94"/>
  <c r="AY220" i="94"/>
  <c r="BC220" i="94"/>
  <c r="BG220" i="94"/>
  <c r="BK220" i="94"/>
  <c r="AO220" i="94"/>
  <c r="AT220" i="94"/>
  <c r="AZ220" i="94"/>
  <c r="BE220" i="94"/>
  <c r="BJ220" i="94"/>
  <c r="AP220" i="94"/>
  <c r="AV220" i="94"/>
  <c r="BA220" i="94"/>
  <c r="BF220" i="94"/>
  <c r="BL220" i="94"/>
  <c r="AR220" i="94"/>
  <c r="BB220" i="94"/>
  <c r="AS220" i="94"/>
  <c r="BD220" i="94"/>
  <c r="AW220" i="94"/>
  <c r="BH220" i="94"/>
  <c r="AX220" i="94"/>
  <c r="BI220" i="94"/>
  <c r="BL295" i="94"/>
  <c r="AQ144" i="94"/>
  <c r="AU144" i="94"/>
  <c r="AY144" i="94"/>
  <c r="BC144" i="94"/>
  <c r="BG144" i="94"/>
  <c r="BK144" i="94"/>
  <c r="AO144" i="94"/>
  <c r="AT144" i="94"/>
  <c r="AZ144" i="94"/>
  <c r="BE144" i="94"/>
  <c r="BJ144" i="94"/>
  <c r="AS144" i="94"/>
  <c r="BA144" i="94"/>
  <c r="BH144" i="94"/>
  <c r="AV144" i="94"/>
  <c r="BB144" i="94"/>
  <c r="BI144" i="94"/>
  <c r="AW144" i="94"/>
  <c r="BL144" i="94"/>
  <c r="AX144" i="94"/>
  <c r="AP144" i="94"/>
  <c r="BD144" i="94"/>
  <c r="AR144" i="94"/>
  <c r="BF144" i="94"/>
  <c r="BL239" i="94"/>
  <c r="BL87" i="94"/>
  <c r="BL163" i="94"/>
  <c r="BL164" i="94"/>
  <c r="BL88" i="94"/>
  <c r="BL240" i="94"/>
  <c r="BL165" i="94"/>
  <c r="BL241" i="94"/>
  <c r="BL89" i="94"/>
  <c r="BL90" i="94"/>
  <c r="BL166" i="94"/>
  <c r="BL242" i="94"/>
  <c r="BL243" i="94"/>
  <c r="BL167" i="94"/>
  <c r="BL91" i="94"/>
  <c r="BL168" i="94"/>
  <c r="BL244" i="94"/>
  <c r="BL169" i="94"/>
  <c r="BL92" i="94"/>
  <c r="BL170" i="94"/>
  <c r="BL245" i="94"/>
  <c r="BL93" i="94"/>
  <c r="BL94" i="94"/>
  <c r="BL247" i="94"/>
  <c r="BL171" i="94"/>
  <c r="BL246" i="94"/>
  <c r="BL95" i="94"/>
  <c r="BL172" i="94"/>
  <c r="BL96" i="94"/>
  <c r="BL248" i="94"/>
  <c r="BL173" i="94"/>
  <c r="BL97" i="94"/>
  <c r="BL249" i="94"/>
  <c r="BL98" i="94"/>
  <c r="BL250" i="94"/>
  <c r="BL174" i="94"/>
  <c r="BL251" i="94"/>
  <c r="BL99" i="94"/>
  <c r="BL175" i="94"/>
  <c r="BL252" i="94"/>
  <c r="BL176" i="94"/>
  <c r="BL100" i="94"/>
  <c r="BL253" i="94"/>
  <c r="BL101" i="94"/>
  <c r="BL177" i="94"/>
  <c r="BL254" i="94"/>
  <c r="BL178" i="94"/>
  <c r="BL102" i="94"/>
  <c r="BL103" i="94"/>
  <c r="BL255" i="94"/>
  <c r="BL179" i="94"/>
  <c r="BL180" i="94"/>
  <c r="BL104" i="94"/>
  <c r="BL256" i="94"/>
  <c r="BL181" i="94"/>
  <c r="BL257" i="94"/>
  <c r="BL105" i="94"/>
  <c r="BL182" i="94"/>
  <c r="BL258" i="94"/>
  <c r="BL106" i="94"/>
  <c r="BL183" i="94"/>
  <c r="BL259" i="94"/>
  <c r="BL107" i="94"/>
  <c r="BL260" i="94"/>
  <c r="BL108" i="94"/>
  <c r="BL184" i="94"/>
  <c r="BL261" i="94"/>
  <c r="BL109" i="94"/>
  <c r="BL185" i="94"/>
  <c r="BL186" i="94"/>
  <c r="BL110" i="94"/>
  <c r="BL262" i="94"/>
  <c r="BL187" i="94"/>
  <c r="BL263" i="94"/>
  <c r="BL111" i="94"/>
  <c r="BL188" i="94"/>
  <c r="BL112" i="94"/>
  <c r="BL264" i="94"/>
  <c r="BL265" i="94"/>
  <c r="BL113" i="94"/>
  <c r="BL189" i="94"/>
  <c r="BL266" i="94"/>
  <c r="BL190" i="94"/>
  <c r="BL114" i="94"/>
  <c r="BL267" i="94"/>
  <c r="BL191" i="94"/>
  <c r="BL115" i="94"/>
  <c r="BL268" i="94"/>
  <c r="BL116" i="94"/>
  <c r="BL192" i="94"/>
  <c r="BL117" i="94"/>
  <c r="BL193" i="94"/>
  <c r="BL269" i="94"/>
  <c r="BL270" i="94"/>
  <c r="BL194" i="94"/>
  <c r="BL118" i="94"/>
  <c r="BL271" i="94"/>
  <c r="BL119" i="94"/>
  <c r="BL195" i="94"/>
  <c r="BL272" i="94"/>
  <c r="BL196" i="94"/>
  <c r="BL120" i="94"/>
  <c r="BL197" i="94"/>
  <c r="BL121" i="94"/>
  <c r="BL273" i="94"/>
  <c r="BL198" i="94"/>
  <c r="BL274" i="94"/>
  <c r="BL122" i="94"/>
  <c r="BL123" i="94"/>
  <c r="BL199" i="94"/>
  <c r="BL275" i="94"/>
  <c r="BL276" i="94"/>
  <c r="BL200" i="94"/>
  <c r="BL124" i="94"/>
  <c r="BL125" i="94"/>
  <c r="BL277" i="94"/>
  <c r="BL201" i="94"/>
  <c r="BL126" i="94"/>
  <c r="BL202" i="94"/>
  <c r="BL278" i="94"/>
  <c r="BL127" i="94"/>
  <c r="BL279" i="94"/>
  <c r="BL203" i="94"/>
  <c r="BL280" i="94"/>
  <c r="BL128" i="94"/>
  <c r="BL204" i="94"/>
  <c r="BL205" i="94"/>
  <c r="BL281" i="94"/>
  <c r="BL129" i="94"/>
  <c r="BL206" i="94"/>
  <c r="BL282" i="94"/>
  <c r="BL130" i="94"/>
  <c r="BL207" i="94"/>
  <c r="BL283" i="94"/>
  <c r="BL131" i="94"/>
  <c r="BL132" i="94"/>
  <c r="BL284" i="94"/>
  <c r="BL208" i="94"/>
  <c r="BL133" i="94"/>
  <c r="BL285" i="94"/>
  <c r="BL209" i="94"/>
  <c r="BL134" i="94"/>
  <c r="BL210" i="94"/>
  <c r="BL286" i="94"/>
  <c r="BL211" i="94"/>
  <c r="BL135" i="94"/>
  <c r="BL287" i="94"/>
  <c r="BL288" i="94"/>
  <c r="BL212" i="94"/>
  <c r="BL136" i="94"/>
  <c r="BL213" i="94"/>
  <c r="BL137" i="94"/>
  <c r="BL289" i="94"/>
  <c r="BL138" i="94"/>
  <c r="BL290" i="94"/>
  <c r="BL214" i="94"/>
  <c r="BL215" i="94"/>
  <c r="BL139" i="94"/>
  <c r="BL291" i="94"/>
  <c r="BL216" i="94"/>
  <c r="BL140" i="94"/>
  <c r="BL292" i="94"/>
  <c r="BL217" i="94"/>
  <c r="BL141" i="94"/>
  <c r="BL293" i="94"/>
  <c r="BL142" i="94"/>
  <c r="BL218" i="94"/>
  <c r="BL294" i="94"/>
  <c r="AO70" i="94"/>
  <c r="AS70" i="94"/>
  <c r="AW70" i="94"/>
  <c r="BA70" i="94"/>
  <c r="BE70" i="94"/>
  <c r="BI70" i="94"/>
  <c r="AQ70" i="94"/>
  <c r="AV70" i="94"/>
  <c r="BB70" i="94"/>
  <c r="BG70" i="94"/>
  <c r="BL70" i="94"/>
  <c r="AR70" i="94"/>
  <c r="AY70" i="94"/>
  <c r="BF70" i="94"/>
  <c r="AP70" i="94"/>
  <c r="AZ70" i="94"/>
  <c r="BJ70" i="94"/>
  <c r="AU70" i="94"/>
  <c r="BH70" i="94"/>
  <c r="AX70" i="94"/>
  <c r="BK70" i="94"/>
  <c r="BC70" i="94"/>
  <c r="BD70" i="94"/>
  <c r="AT70" i="94"/>
  <c r="AR296" i="94"/>
  <c r="AV296" i="94"/>
  <c r="AZ296" i="94"/>
  <c r="BD296" i="94"/>
  <c r="BH296" i="94"/>
  <c r="BL296" i="94"/>
  <c r="AP296" i="94"/>
  <c r="AU296" i="94"/>
  <c r="BA296" i="94"/>
  <c r="BF296" i="94"/>
  <c r="BK296" i="94"/>
  <c r="AQ296" i="94"/>
  <c r="AW296" i="94"/>
  <c r="BB296" i="94"/>
  <c r="BG296" i="94"/>
  <c r="AS296" i="94"/>
  <c r="AX296" i="94"/>
  <c r="BC296" i="94"/>
  <c r="BI296" i="94"/>
  <c r="AO296" i="94"/>
  <c r="AT296" i="94"/>
  <c r="AY296" i="94"/>
  <c r="BE296" i="94"/>
  <c r="BJ296" i="94"/>
  <c r="BL143" i="94"/>
  <c r="BL219" i="94"/>
  <c r="AR69" i="95"/>
  <c r="AV69" i="95"/>
  <c r="AZ69" i="95"/>
  <c r="BD69" i="95"/>
  <c r="BH69" i="95"/>
  <c r="AQ69" i="95"/>
  <c r="AU69" i="95"/>
  <c r="AY69" i="95"/>
  <c r="BC69" i="95"/>
  <c r="BG69" i="95"/>
  <c r="BK69" i="95"/>
  <c r="AS69" i="95"/>
  <c r="BA69" i="95"/>
  <c r="BI69" i="95"/>
  <c r="AT69" i="95"/>
  <c r="BB69" i="95"/>
  <c r="BJ69" i="95"/>
  <c r="AW69" i="95"/>
  <c r="AX69" i="95"/>
  <c r="BE69" i="95"/>
  <c r="BF69" i="95"/>
  <c r="AP69" i="95"/>
  <c r="AO69" i="95"/>
  <c r="BK163" i="95"/>
  <c r="BK239" i="95"/>
  <c r="BK87" i="95"/>
  <c r="BK240" i="95"/>
  <c r="BK88" i="95"/>
  <c r="BK164" i="95"/>
  <c r="BK241" i="95"/>
  <c r="BK89" i="95"/>
  <c r="BK165" i="95"/>
  <c r="BK242" i="95"/>
  <c r="BK166" i="95"/>
  <c r="BK90" i="95"/>
  <c r="BK167" i="95"/>
  <c r="BK91" i="95"/>
  <c r="BK243" i="95"/>
  <c r="BK168" i="95"/>
  <c r="BK92" i="95"/>
  <c r="BK244" i="95"/>
  <c r="BK93" i="95"/>
  <c r="BK245" i="95"/>
  <c r="BK169" i="95"/>
  <c r="BK94" i="95"/>
  <c r="BK246" i="95"/>
  <c r="BK170" i="95"/>
  <c r="BK171" i="95"/>
  <c r="BK95" i="95"/>
  <c r="BK247" i="95"/>
  <c r="BK248" i="95"/>
  <c r="BK96" i="95"/>
  <c r="BK172" i="95"/>
  <c r="BK97" i="95"/>
  <c r="BK173" i="95"/>
  <c r="BK249" i="95"/>
  <c r="BK98" i="95"/>
  <c r="BK174" i="95"/>
  <c r="BK250" i="95"/>
  <c r="BK251" i="95"/>
  <c r="BK99" i="95"/>
  <c r="BK175" i="95"/>
  <c r="BK100" i="95"/>
  <c r="BK176" i="95"/>
  <c r="BK252" i="95"/>
  <c r="BK177" i="95"/>
  <c r="BK101" i="95"/>
  <c r="BK253" i="95"/>
  <c r="BK102" i="95"/>
  <c r="BK178" i="95"/>
  <c r="BK254" i="95"/>
  <c r="BK255" i="95"/>
  <c r="BK103" i="95"/>
  <c r="BK179" i="95"/>
  <c r="BK256" i="95"/>
  <c r="BK104" i="95"/>
  <c r="BK180" i="95"/>
  <c r="BK105" i="95"/>
  <c r="BK257" i="95"/>
  <c r="BK181" i="95"/>
  <c r="BK106" i="95"/>
  <c r="BK258" i="95"/>
  <c r="BK182" i="95"/>
  <c r="BK107" i="95"/>
  <c r="BK259" i="95"/>
  <c r="BK183" i="95"/>
  <c r="BK184" i="95"/>
  <c r="BK108" i="95"/>
  <c r="BK260" i="95"/>
  <c r="BK109" i="95"/>
  <c r="BK261" i="95"/>
  <c r="BK185" i="95"/>
  <c r="BK110" i="95"/>
  <c r="BK262" i="95"/>
  <c r="BK186" i="95"/>
  <c r="BK263" i="95"/>
  <c r="BK187" i="95"/>
  <c r="BK111" i="95"/>
  <c r="BK188" i="95"/>
  <c r="BK112" i="95"/>
  <c r="BK264" i="95"/>
  <c r="BK265" i="95"/>
  <c r="BK189" i="95"/>
  <c r="BK113" i="95"/>
  <c r="BK266" i="95"/>
  <c r="BK190" i="95"/>
  <c r="BK114" i="95"/>
  <c r="BK115" i="95"/>
  <c r="BK191" i="95"/>
  <c r="BK267" i="95"/>
  <c r="BK116" i="95"/>
  <c r="BK192" i="95"/>
  <c r="BK268" i="95"/>
  <c r="BK117" i="95"/>
  <c r="BK193" i="95"/>
  <c r="BK269" i="95"/>
  <c r="BK118" i="95"/>
  <c r="BK270" i="95"/>
  <c r="BK194" i="95"/>
  <c r="BK195" i="95"/>
  <c r="BK119" i="95"/>
  <c r="BK271" i="95"/>
  <c r="BK196" i="95"/>
  <c r="BK272" i="95"/>
  <c r="BK120" i="95"/>
  <c r="BK121" i="95"/>
  <c r="BK273" i="95"/>
  <c r="BK197" i="95"/>
  <c r="BK122" i="95"/>
  <c r="BK198" i="95"/>
  <c r="BK274" i="95"/>
  <c r="BK199" i="95"/>
  <c r="BK275" i="95"/>
  <c r="BK123" i="95"/>
  <c r="BK276" i="95"/>
  <c r="BK124" i="95"/>
  <c r="BK200" i="95"/>
  <c r="BK201" i="95"/>
  <c r="BK277" i="95"/>
  <c r="BK125" i="95"/>
  <c r="BK126" i="95"/>
  <c r="BK278" i="95"/>
  <c r="BK202" i="95"/>
  <c r="BK279" i="95"/>
  <c r="BK203" i="95"/>
  <c r="BK127" i="95"/>
  <c r="BK128" i="95"/>
  <c r="BK204" i="95"/>
  <c r="BK280" i="95"/>
  <c r="BK281" i="95"/>
  <c r="BK129" i="95"/>
  <c r="BK205" i="95"/>
  <c r="BK130" i="95"/>
  <c r="BK206" i="95"/>
  <c r="BK282" i="95"/>
  <c r="BK207" i="95"/>
  <c r="BK131" i="95"/>
  <c r="BK283" i="95"/>
  <c r="BK208" i="95"/>
  <c r="BK284" i="95"/>
  <c r="BK132" i="95"/>
  <c r="BK133" i="95"/>
  <c r="BK209" i="95"/>
  <c r="BK285" i="95"/>
  <c r="BK134" i="95"/>
  <c r="BK210" i="95"/>
  <c r="BK286" i="95"/>
  <c r="BK287" i="95"/>
  <c r="BK135" i="95"/>
  <c r="BK211" i="95"/>
  <c r="BK212" i="95"/>
  <c r="BK136" i="95"/>
  <c r="BK288" i="95"/>
  <c r="BK213" i="95"/>
  <c r="BK137" i="95"/>
  <c r="BK289" i="95"/>
  <c r="BK214" i="95"/>
  <c r="BK290" i="95"/>
  <c r="BK138" i="95"/>
  <c r="BK215" i="95"/>
  <c r="BK291" i="95"/>
  <c r="BK139" i="95"/>
  <c r="BK292" i="95"/>
  <c r="BK216" i="95"/>
  <c r="BK140" i="95"/>
  <c r="BK293" i="95"/>
  <c r="BK217" i="95"/>
  <c r="BK141" i="95"/>
  <c r="AP295" i="95"/>
  <c r="AT295" i="95"/>
  <c r="AX295" i="95"/>
  <c r="BB295" i="95"/>
  <c r="BF295" i="95"/>
  <c r="BJ295" i="95"/>
  <c r="AQ295" i="95"/>
  <c r="AU295" i="95"/>
  <c r="AY295" i="95"/>
  <c r="BC295" i="95"/>
  <c r="BG295" i="95"/>
  <c r="BK295" i="95"/>
  <c r="AR295" i="95"/>
  <c r="AZ295" i="95"/>
  <c r="BH295" i="95"/>
  <c r="BD295" i="95"/>
  <c r="AW295" i="95"/>
  <c r="AS295" i="95"/>
  <c r="BA295" i="95"/>
  <c r="BI295" i="95"/>
  <c r="AV295" i="95"/>
  <c r="AO295" i="95"/>
  <c r="BE295" i="95"/>
  <c r="AQ143" i="95"/>
  <c r="AU143" i="95"/>
  <c r="AY143" i="95"/>
  <c r="BC143" i="95"/>
  <c r="BG143" i="95"/>
  <c r="BK143" i="95"/>
  <c r="AO143" i="95"/>
  <c r="AT143" i="95"/>
  <c r="AZ143" i="95"/>
  <c r="BE143" i="95"/>
  <c r="BJ143" i="95"/>
  <c r="AP143" i="95"/>
  <c r="AV143" i="95"/>
  <c r="BA143" i="95"/>
  <c r="BF143" i="95"/>
  <c r="AW143" i="95"/>
  <c r="BH143" i="95"/>
  <c r="AS143" i="95"/>
  <c r="BD143" i="95"/>
  <c r="BI143" i="95"/>
  <c r="AR143" i="95"/>
  <c r="AX143" i="95"/>
  <c r="BB143" i="95"/>
  <c r="AQ219" i="95"/>
  <c r="AU219" i="95"/>
  <c r="AY219" i="95"/>
  <c r="BC219" i="95"/>
  <c r="BG219" i="95"/>
  <c r="BK219" i="95"/>
  <c r="AR219" i="95"/>
  <c r="AV219" i="95"/>
  <c r="AZ219" i="95"/>
  <c r="BD219" i="95"/>
  <c r="BH219" i="95"/>
  <c r="AO219" i="95"/>
  <c r="AW219" i="95"/>
  <c r="BE219" i="95"/>
  <c r="AS219" i="95"/>
  <c r="BI219" i="95"/>
  <c r="AP219" i="95"/>
  <c r="AX219" i="95"/>
  <c r="BF219" i="95"/>
  <c r="BA219" i="95"/>
  <c r="AT219" i="95"/>
  <c r="BJ219" i="95"/>
  <c r="BB219" i="95"/>
  <c r="BK218" i="95"/>
  <c r="BM932" i="94"/>
  <c r="BM933" i="94"/>
  <c r="BM908" i="94"/>
  <c r="BM882" i="94"/>
  <c r="BL885" i="94"/>
  <c r="BM883" i="94"/>
  <c r="BM907" i="94"/>
  <c r="BM886" i="94"/>
  <c r="BM857" i="94"/>
  <c r="BM936" i="94"/>
  <c r="BM836" i="94"/>
  <c r="BM911" i="94"/>
  <c r="BM832" i="94"/>
  <c r="BL835" i="94"/>
  <c r="BL860" i="94"/>
  <c r="BM808" i="94"/>
  <c r="BL810" i="94"/>
  <c r="BM858" i="94"/>
  <c r="BM861" i="94"/>
  <c r="BM807" i="94"/>
  <c r="BM833" i="94"/>
  <c r="BM811" i="94"/>
  <c r="BM786" i="94"/>
  <c r="BM757" i="94"/>
  <c r="BL785" i="94"/>
  <c r="BM782" i="94"/>
  <c r="BM758" i="94"/>
  <c r="BL760" i="94"/>
  <c r="BM736" i="94"/>
  <c r="BM783" i="94"/>
  <c r="BL735" i="94"/>
  <c r="BM732" i="94"/>
  <c r="BM733" i="94"/>
  <c r="BM761" i="94"/>
  <c r="BL932" i="95"/>
  <c r="BL933" i="95"/>
  <c r="BL907" i="95"/>
  <c r="BL882" i="95"/>
  <c r="BL911" i="95"/>
  <c r="BL908" i="95"/>
  <c r="BL883" i="95"/>
  <c r="BL936" i="95"/>
  <c r="BL886" i="95"/>
  <c r="BL857" i="95"/>
  <c r="BL861" i="95"/>
  <c r="BL832" i="95"/>
  <c r="BK885" i="95"/>
  <c r="BL836" i="95"/>
  <c r="BL808" i="95"/>
  <c r="BK810" i="95"/>
  <c r="BL858" i="95"/>
  <c r="BK860" i="95"/>
  <c r="BL833" i="95"/>
  <c r="BK835" i="95"/>
  <c r="BL786" i="95"/>
  <c r="BL807" i="95"/>
  <c r="BL782" i="95"/>
  <c r="BL811" i="95"/>
  <c r="BL757" i="95"/>
  <c r="BL783" i="95"/>
  <c r="BL761" i="95"/>
  <c r="BK735" i="95"/>
  <c r="BL732" i="95"/>
  <c r="BK785" i="95"/>
  <c r="BL758" i="95"/>
  <c r="BK760" i="95"/>
  <c r="BL736" i="95"/>
  <c r="BL733" i="95"/>
  <c r="BL966" i="94"/>
  <c r="BL963" i="94"/>
  <c r="BL962" i="94"/>
  <c r="BK962" i="95"/>
  <c r="BK963" i="95"/>
  <c r="BK966" i="95"/>
  <c r="BM708" i="94"/>
  <c r="BM707" i="94"/>
  <c r="BL710" i="94"/>
  <c r="BM711" i="94"/>
  <c r="BL707" i="95"/>
  <c r="BK710" i="95"/>
  <c r="BL708" i="95"/>
  <c r="BL711" i="95"/>
  <c r="BI678" i="95"/>
  <c r="AQ523" i="94"/>
  <c r="AA523" i="94"/>
  <c r="K523" i="94"/>
  <c r="BG523" i="94"/>
  <c r="V522" i="95"/>
  <c r="BI523" i="94"/>
  <c r="Z523" i="94"/>
  <c r="AX523" i="94"/>
  <c r="AH523" i="94"/>
  <c r="R523" i="94"/>
  <c r="BF523" i="94"/>
  <c r="AP523" i="94"/>
  <c r="J523" i="94"/>
  <c r="AY523" i="94"/>
  <c r="AI523" i="94"/>
  <c r="S523" i="94"/>
  <c r="BB523" i="94"/>
  <c r="AT523" i="94"/>
  <c r="AL523" i="94"/>
  <c r="AD523" i="94"/>
  <c r="V523" i="94"/>
  <c r="N523" i="94"/>
  <c r="BC523" i="94"/>
  <c r="AU523" i="94"/>
  <c r="AM523" i="94"/>
  <c r="AE523" i="94"/>
  <c r="W523" i="94"/>
  <c r="O523" i="94"/>
  <c r="G523" i="94"/>
  <c r="AB522" i="95"/>
  <c r="AR522" i="95"/>
  <c r="BE523" i="94"/>
  <c r="BA523" i="94"/>
  <c r="AW523" i="94"/>
  <c r="AS523" i="94"/>
  <c r="AO523" i="94"/>
  <c r="AK523" i="94"/>
  <c r="AG523" i="94"/>
  <c r="AC523" i="94"/>
  <c r="Y523" i="94"/>
  <c r="U523" i="94"/>
  <c r="Q523" i="94"/>
  <c r="M523" i="94"/>
  <c r="I523" i="94"/>
  <c r="BH523" i="94"/>
  <c r="BD523" i="94"/>
  <c r="AZ523" i="94"/>
  <c r="AV523" i="94"/>
  <c r="AR523" i="94"/>
  <c r="AN523" i="94"/>
  <c r="AJ523" i="94"/>
  <c r="AF523" i="94"/>
  <c r="AB523" i="94"/>
  <c r="X523" i="94"/>
  <c r="T523" i="94"/>
  <c r="P523" i="94"/>
  <c r="L523" i="94"/>
  <c r="BE522" i="95"/>
  <c r="AE522" i="95"/>
  <c r="AO522" i="95"/>
  <c r="O522" i="95"/>
  <c r="H522" i="95"/>
  <c r="AU522" i="95"/>
  <c r="AL522" i="95"/>
  <c r="Y522" i="95"/>
  <c r="L522" i="95"/>
  <c r="BB522" i="95"/>
  <c r="AK522" i="95"/>
  <c r="BD522" i="95"/>
  <c r="X522" i="95"/>
  <c r="AQ522" i="95"/>
  <c r="AX522" i="95"/>
  <c r="BK373" i="94"/>
  <c r="AW522" i="95"/>
  <c r="AG522" i="95"/>
  <c r="Q522" i="95"/>
  <c r="AZ522" i="95"/>
  <c r="AJ522" i="95"/>
  <c r="T522" i="95"/>
  <c r="BC522" i="95"/>
  <c r="AM522" i="95"/>
  <c r="W522" i="95"/>
  <c r="G522" i="95"/>
  <c r="AT522" i="95"/>
  <c r="AD522" i="95"/>
  <c r="N522" i="95"/>
  <c r="BJ372" i="95"/>
  <c r="BA522" i="95"/>
  <c r="U522" i="95"/>
  <c r="AN522" i="95"/>
  <c r="I522" i="95"/>
  <c r="AA522" i="95"/>
  <c r="K522" i="95"/>
  <c r="AH522" i="95"/>
  <c r="R522" i="95"/>
  <c r="BG522" i="95"/>
  <c r="AS522" i="95"/>
  <c r="AC522" i="95"/>
  <c r="M522" i="95"/>
  <c r="AV522" i="95"/>
  <c r="AF522" i="95"/>
  <c r="P522" i="95"/>
  <c r="AY522" i="95"/>
  <c r="AI522" i="95"/>
  <c r="S522" i="95"/>
  <c r="BF522" i="95"/>
  <c r="AP522" i="95"/>
  <c r="Z522" i="95"/>
  <c r="J522" i="95"/>
  <c r="B524" i="94"/>
  <c r="G524" i="94" s="1"/>
  <c r="F62" i="90"/>
  <c r="B523" i="95"/>
  <c r="BI523" i="95" s="1"/>
  <c r="J61" i="90"/>
  <c r="I448" i="95"/>
  <c r="L448" i="95"/>
  <c r="P448" i="95"/>
  <c r="T448" i="95"/>
  <c r="X448" i="95"/>
  <c r="AB448" i="95"/>
  <c r="AF448" i="95"/>
  <c r="AJ448" i="95"/>
  <c r="AN448" i="95"/>
  <c r="AR448" i="95"/>
  <c r="AV448" i="95"/>
  <c r="AZ448" i="95"/>
  <c r="BD448" i="95"/>
  <c r="BH448" i="95"/>
  <c r="H448" i="95"/>
  <c r="M448" i="95"/>
  <c r="Q448" i="95"/>
  <c r="U448" i="95"/>
  <c r="Y448" i="95"/>
  <c r="AC448" i="95"/>
  <c r="AG448" i="95"/>
  <c r="AK448" i="95"/>
  <c r="AO448" i="95"/>
  <c r="AS448" i="95"/>
  <c r="AW448" i="95"/>
  <c r="BA448" i="95"/>
  <c r="BE448" i="95"/>
  <c r="J448" i="95"/>
  <c r="N448" i="95"/>
  <c r="R448" i="95"/>
  <c r="V448" i="95"/>
  <c r="Z448" i="95"/>
  <c r="AD448" i="95"/>
  <c r="AH448" i="95"/>
  <c r="AL448" i="95"/>
  <c r="AP448" i="95"/>
  <c r="AT448" i="95"/>
  <c r="AX448" i="95"/>
  <c r="BB448" i="95"/>
  <c r="BF448" i="95"/>
  <c r="G448" i="95"/>
  <c r="K448" i="95"/>
  <c r="O448" i="95"/>
  <c r="S448" i="95"/>
  <c r="W448" i="95"/>
  <c r="AA448" i="95"/>
  <c r="AE448" i="95"/>
  <c r="AI448" i="95"/>
  <c r="AM448" i="95"/>
  <c r="AQ448" i="95"/>
  <c r="AU448" i="95"/>
  <c r="AY448" i="95"/>
  <c r="BC448" i="95"/>
  <c r="BG448" i="95"/>
  <c r="AB295" i="95"/>
  <c r="L295" i="95"/>
  <c r="Z295" i="95"/>
  <c r="Y295" i="95"/>
  <c r="W295" i="95"/>
  <c r="AI295" i="95"/>
  <c r="AH295" i="95"/>
  <c r="AC295" i="95"/>
  <c r="AA295" i="95"/>
  <c r="AN295" i="95"/>
  <c r="X295" i="95"/>
  <c r="H295" i="95"/>
  <c r="U295" i="95"/>
  <c r="R295" i="95"/>
  <c r="Q295" i="95"/>
  <c r="V295" i="95"/>
  <c r="S295" i="95"/>
  <c r="N295" i="95"/>
  <c r="M295" i="95"/>
  <c r="AJ295" i="95"/>
  <c r="T295" i="95"/>
  <c r="AK295" i="95"/>
  <c r="O295" i="95"/>
  <c r="AM295" i="95"/>
  <c r="K295" i="95"/>
  <c r="AL295" i="95"/>
  <c r="I295" i="95"/>
  <c r="G295" i="95"/>
  <c r="AF295" i="95"/>
  <c r="P295" i="95"/>
  <c r="AE295" i="95"/>
  <c r="J295" i="95"/>
  <c r="AG295" i="95"/>
  <c r="AD295" i="95"/>
  <c r="D524" i="95"/>
  <c r="AF143" i="95"/>
  <c r="P143" i="95"/>
  <c r="AC143" i="95"/>
  <c r="G143" i="95"/>
  <c r="AG143" i="95"/>
  <c r="AE143" i="95"/>
  <c r="AD143" i="95"/>
  <c r="AA143" i="95"/>
  <c r="AB143" i="95"/>
  <c r="L143" i="95"/>
  <c r="W143" i="95"/>
  <c r="Z143" i="95"/>
  <c r="Y143" i="95"/>
  <c r="V143" i="95"/>
  <c r="U143" i="95"/>
  <c r="AN143" i="95"/>
  <c r="X143" i="95"/>
  <c r="H143" i="95"/>
  <c r="AM143" i="95"/>
  <c r="R143" i="95"/>
  <c r="S143" i="95"/>
  <c r="Q143" i="95"/>
  <c r="O143" i="95"/>
  <c r="N143" i="95"/>
  <c r="AJ143" i="95"/>
  <c r="T143" i="95"/>
  <c r="AH143" i="95"/>
  <c r="M143" i="95"/>
  <c r="K143" i="95"/>
  <c r="AL143" i="95"/>
  <c r="J143" i="95"/>
  <c r="AK143" i="95"/>
  <c r="I143" i="95"/>
  <c r="AI143" i="95"/>
  <c r="BI448" i="95"/>
  <c r="H599" i="95"/>
  <c r="L599" i="95"/>
  <c r="P599" i="95"/>
  <c r="T599" i="95"/>
  <c r="X599" i="95"/>
  <c r="AB599" i="95"/>
  <c r="AF599" i="95"/>
  <c r="AJ599" i="95"/>
  <c r="AN599" i="95"/>
  <c r="AR599" i="95"/>
  <c r="AV599" i="95"/>
  <c r="AZ599" i="95"/>
  <c r="BD599" i="95"/>
  <c r="BH599" i="95"/>
  <c r="I599" i="95"/>
  <c r="M599" i="95"/>
  <c r="Q599" i="95"/>
  <c r="U599" i="95"/>
  <c r="Y599" i="95"/>
  <c r="AC599" i="95"/>
  <c r="AG599" i="95"/>
  <c r="AK599" i="95"/>
  <c r="AO599" i="95"/>
  <c r="AS599" i="95"/>
  <c r="AW599" i="95"/>
  <c r="BA599" i="95"/>
  <c r="BE599" i="95"/>
  <c r="J599" i="95"/>
  <c r="N599" i="95"/>
  <c r="R599" i="95"/>
  <c r="V599" i="95"/>
  <c r="Z599" i="95"/>
  <c r="AD599" i="95"/>
  <c r="AH599" i="95"/>
  <c r="AL599" i="95"/>
  <c r="AP599" i="95"/>
  <c r="AT599" i="95"/>
  <c r="AX599" i="95"/>
  <c r="BB599" i="95"/>
  <c r="BF599" i="95"/>
  <c r="G599" i="95"/>
  <c r="K599" i="95"/>
  <c r="O599" i="95"/>
  <c r="S599" i="95"/>
  <c r="W599" i="95"/>
  <c r="AA599" i="95"/>
  <c r="AE599" i="95"/>
  <c r="AI599" i="95"/>
  <c r="AM599" i="95"/>
  <c r="AQ599" i="95"/>
  <c r="AU599" i="95"/>
  <c r="AY599" i="95"/>
  <c r="BC599" i="95"/>
  <c r="BG599" i="95"/>
  <c r="AK69" i="95"/>
  <c r="U69" i="95"/>
  <c r="D449" i="95"/>
  <c r="B449" i="95" s="1"/>
  <c r="BJ449" i="95" s="1"/>
  <c r="AL69" i="95"/>
  <c r="P69" i="95"/>
  <c r="R69" i="95"/>
  <c r="AN69" i="95"/>
  <c r="W69" i="95"/>
  <c r="T69" i="95"/>
  <c r="AH69" i="95"/>
  <c r="D679" i="95"/>
  <c r="B679" i="95" s="1"/>
  <c r="AG69" i="95"/>
  <c r="Q69" i="95"/>
  <c r="D220" i="95"/>
  <c r="AF69" i="95"/>
  <c r="K69" i="95"/>
  <c r="AM69" i="95"/>
  <c r="J69" i="95"/>
  <c r="Z69" i="95"/>
  <c r="O69" i="95"/>
  <c r="N69" i="95"/>
  <c r="L69" i="95"/>
  <c r="D373" i="95"/>
  <c r="AC69" i="95"/>
  <c r="M69" i="95"/>
  <c r="D296" i="95"/>
  <c r="AA69" i="95"/>
  <c r="AE69" i="95"/>
  <c r="S69" i="95"/>
  <c r="AJ69" i="95"/>
  <c r="H69" i="95"/>
  <c r="AI69" i="95"/>
  <c r="G69" i="95"/>
  <c r="Y69" i="95"/>
  <c r="I69" i="95"/>
  <c r="D144" i="95"/>
  <c r="V69" i="95"/>
  <c r="X69" i="95"/>
  <c r="AD69" i="95"/>
  <c r="AB69" i="95"/>
  <c r="D70" i="95"/>
  <c r="J372" i="95"/>
  <c r="N372" i="95"/>
  <c r="R372" i="95"/>
  <c r="V372" i="95"/>
  <c r="Z372" i="95"/>
  <c r="AD372" i="95"/>
  <c r="AH372" i="95"/>
  <c r="AL372" i="95"/>
  <c r="AP372" i="95"/>
  <c r="AT372" i="95"/>
  <c r="AX372" i="95"/>
  <c r="BB372" i="95"/>
  <c r="BF372" i="95"/>
  <c r="I372" i="95"/>
  <c r="K372" i="95"/>
  <c r="O372" i="95"/>
  <c r="S372" i="95"/>
  <c r="W372" i="95"/>
  <c r="AA372" i="95"/>
  <c r="AE372" i="95"/>
  <c r="AI372" i="95"/>
  <c r="AM372" i="95"/>
  <c r="AQ372" i="95"/>
  <c r="AU372" i="95"/>
  <c r="AY372" i="95"/>
  <c r="BC372" i="95"/>
  <c r="BG372" i="95"/>
  <c r="G372" i="95"/>
  <c r="L372" i="95"/>
  <c r="P372" i="95"/>
  <c r="T372" i="95"/>
  <c r="X372" i="95"/>
  <c r="AB372" i="95"/>
  <c r="AF372" i="95"/>
  <c r="AJ372" i="95"/>
  <c r="AN372" i="95"/>
  <c r="AR372" i="95"/>
  <c r="AV372" i="95"/>
  <c r="AZ372" i="95"/>
  <c r="BD372" i="95"/>
  <c r="BH372" i="95"/>
  <c r="H372" i="95"/>
  <c r="M372" i="95"/>
  <c r="Q372" i="95"/>
  <c r="U372" i="95"/>
  <c r="Y372" i="95"/>
  <c r="AC372" i="95"/>
  <c r="AG372" i="95"/>
  <c r="AK372" i="95"/>
  <c r="AO372" i="95"/>
  <c r="AS372" i="95"/>
  <c r="AW372" i="95"/>
  <c r="BA372" i="95"/>
  <c r="BE372" i="95"/>
  <c r="BI372" i="95"/>
  <c r="AM219" i="95"/>
  <c r="W219" i="95"/>
  <c r="G219" i="95"/>
  <c r="AN219" i="95"/>
  <c r="R219" i="95"/>
  <c r="AG219" i="95"/>
  <c r="L219" i="95"/>
  <c r="Y219" i="95"/>
  <c r="AF219" i="95"/>
  <c r="P219" i="95"/>
  <c r="AI219" i="95"/>
  <c r="S219" i="95"/>
  <c r="AH219" i="95"/>
  <c r="M219" i="95"/>
  <c r="AB219" i="95"/>
  <c r="N219" i="95"/>
  <c r="U219" i="95"/>
  <c r="AD219" i="95"/>
  <c r="D600" i="95"/>
  <c r="B600" i="95" s="1"/>
  <c r="BJ600" i="95" s="1"/>
  <c r="AE219" i="95"/>
  <c r="O219" i="95"/>
  <c r="AC219" i="95"/>
  <c r="H219" i="95"/>
  <c r="V219" i="95"/>
  <c r="J219" i="95"/>
  <c r="T219" i="95"/>
  <c r="AK219" i="95"/>
  <c r="AA219" i="95"/>
  <c r="K219" i="95"/>
  <c r="X219" i="95"/>
  <c r="AL219" i="95"/>
  <c r="Q219" i="95"/>
  <c r="AJ219" i="95"/>
  <c r="I219" i="95"/>
  <c r="Z219" i="95"/>
  <c r="AT678" i="95"/>
  <c r="AD678" i="95"/>
  <c r="N678" i="95"/>
  <c r="AW678" i="95"/>
  <c r="AB678" i="95"/>
  <c r="G678" i="95"/>
  <c r="AI678" i="95"/>
  <c r="BA678" i="95"/>
  <c r="Y678" i="95"/>
  <c r="AQ678" i="95"/>
  <c r="AK678" i="95"/>
  <c r="P678" i="95"/>
  <c r="AY678" i="95"/>
  <c r="BF678" i="95"/>
  <c r="AP678" i="95"/>
  <c r="Z678" i="95"/>
  <c r="J678" i="95"/>
  <c r="AR678" i="95"/>
  <c r="W678" i="95"/>
  <c r="BD678" i="95"/>
  <c r="AA678" i="95"/>
  <c r="AU678" i="95"/>
  <c r="S678" i="95"/>
  <c r="AC678" i="95"/>
  <c r="X678" i="95"/>
  <c r="AJ678" i="95"/>
  <c r="AE678" i="95"/>
  <c r="BB678" i="95"/>
  <c r="AL678" i="95"/>
  <c r="V678" i="95"/>
  <c r="BH678" i="95"/>
  <c r="AM678" i="95"/>
  <c r="Q678" i="95"/>
  <c r="AV678" i="95"/>
  <c r="T678" i="95"/>
  <c r="AN678" i="95"/>
  <c r="K678" i="95"/>
  <c r="O678" i="95"/>
  <c r="I678" i="95"/>
  <c r="H678" i="95"/>
  <c r="U678" i="95"/>
  <c r="AX678" i="95"/>
  <c r="AH678" i="95"/>
  <c r="R678" i="95"/>
  <c r="BC678" i="95"/>
  <c r="AG678" i="95"/>
  <c r="L678" i="95"/>
  <c r="AO678" i="95"/>
  <c r="M678" i="95"/>
  <c r="AF678" i="95"/>
  <c r="BE678" i="95"/>
  <c r="AZ678" i="95"/>
  <c r="AS678" i="95"/>
  <c r="BG678" i="95"/>
  <c r="BK347" i="95"/>
  <c r="BK331" i="95"/>
  <c r="BK341" i="95"/>
  <c r="BK320" i="95"/>
  <c r="BK337" i="95"/>
  <c r="BK356" i="95"/>
  <c r="BK328" i="95"/>
  <c r="BK368" i="95"/>
  <c r="BK364" i="95"/>
  <c r="BK360" i="95"/>
  <c r="BK7" i="95"/>
  <c r="BK326" i="95"/>
  <c r="BK338" i="95"/>
  <c r="BK335" i="95"/>
  <c r="BK319" i="95"/>
  <c r="BK344" i="95"/>
  <c r="BK334" i="95"/>
  <c r="BK365" i="95"/>
  <c r="BK333" i="95"/>
  <c r="BK359" i="95"/>
  <c r="BK343" i="95"/>
  <c r="BK327" i="95"/>
  <c r="BK357" i="95"/>
  <c r="BK336" i="95"/>
  <c r="BK358" i="95"/>
  <c r="BK329" i="95"/>
  <c r="BK349" i="95"/>
  <c r="BK321" i="95"/>
  <c r="BK371" i="95"/>
  <c r="BK367" i="95"/>
  <c r="BK363" i="95"/>
  <c r="BK353" i="95"/>
  <c r="BK354" i="95"/>
  <c r="BK324" i="95"/>
  <c r="BK346" i="95"/>
  <c r="BK316" i="95"/>
  <c r="BK369" i="95"/>
  <c r="BK355" i="95"/>
  <c r="BK339" i="95"/>
  <c r="BK323" i="95"/>
  <c r="BK352" i="95"/>
  <c r="BK330" i="95"/>
  <c r="BK350" i="95"/>
  <c r="BK322" i="95"/>
  <c r="BK342" i="95"/>
  <c r="BK348" i="95"/>
  <c r="BK370" i="95"/>
  <c r="BK366" i="95"/>
  <c r="BK362" i="95"/>
  <c r="BK332" i="95"/>
  <c r="BK340" i="95"/>
  <c r="BL9" i="95"/>
  <c r="BK317" i="95"/>
  <c r="BK351" i="95"/>
  <c r="BK325" i="95"/>
  <c r="BK318" i="95"/>
  <c r="BK361" i="95"/>
  <c r="BK345" i="95"/>
  <c r="BJ514" i="95"/>
  <c r="BJ498" i="95"/>
  <c r="BJ482" i="95"/>
  <c r="BJ509" i="95"/>
  <c r="BJ493" i="95"/>
  <c r="BJ477" i="95"/>
  <c r="BJ508" i="95"/>
  <c r="BJ492" i="95"/>
  <c r="BJ476" i="95"/>
  <c r="BJ499" i="95"/>
  <c r="BJ483" i="95"/>
  <c r="BJ503" i="95"/>
  <c r="BJ502" i="95"/>
  <c r="BJ470" i="95"/>
  <c r="BJ513" i="95"/>
  <c r="BJ481" i="95"/>
  <c r="BJ512" i="95"/>
  <c r="BJ471" i="95"/>
  <c r="BJ510" i="95"/>
  <c r="BJ494" i="95"/>
  <c r="BJ478" i="95"/>
  <c r="BJ505" i="95"/>
  <c r="BJ489" i="95"/>
  <c r="BJ473" i="95"/>
  <c r="BJ504" i="95"/>
  <c r="BJ488" i="95"/>
  <c r="BJ472" i="95"/>
  <c r="BJ495" i="95"/>
  <c r="BJ479" i="95"/>
  <c r="BJ515" i="95"/>
  <c r="BJ496" i="95"/>
  <c r="BJ506" i="95"/>
  <c r="BJ490" i="95"/>
  <c r="BJ474" i="95"/>
  <c r="BJ501" i="95"/>
  <c r="BJ485" i="95"/>
  <c r="BJ469" i="95"/>
  <c r="BJ448" i="95"/>
  <c r="BJ500" i="95"/>
  <c r="BJ484" i="95"/>
  <c r="BJ468" i="95"/>
  <c r="BJ491" i="95"/>
  <c r="BJ475" i="95"/>
  <c r="BJ511" i="95"/>
  <c r="BJ678" i="95"/>
  <c r="BJ486" i="95"/>
  <c r="BJ497" i="95"/>
  <c r="BJ480" i="95"/>
  <c r="BJ487" i="95"/>
  <c r="BJ507" i="95"/>
  <c r="D601" i="94"/>
  <c r="B601" i="94" s="1"/>
  <c r="BK601" i="94" s="1"/>
  <c r="AL220" i="94"/>
  <c r="AH220" i="94"/>
  <c r="AD220" i="94"/>
  <c r="Z220" i="94"/>
  <c r="V220" i="94"/>
  <c r="R220" i="94"/>
  <c r="N220" i="94"/>
  <c r="J220" i="94"/>
  <c r="AK220" i="94"/>
  <c r="AG220" i="94"/>
  <c r="AC220" i="94"/>
  <c r="Y220" i="94"/>
  <c r="U220" i="94"/>
  <c r="Q220" i="94"/>
  <c r="M220" i="94"/>
  <c r="I220" i="94"/>
  <c r="AN220" i="94"/>
  <c r="AJ220" i="94"/>
  <c r="AF220" i="94"/>
  <c r="AB220" i="94"/>
  <c r="X220" i="94"/>
  <c r="T220" i="94"/>
  <c r="P220" i="94"/>
  <c r="L220" i="94"/>
  <c r="H220" i="94"/>
  <c r="AM220" i="94"/>
  <c r="W220" i="94"/>
  <c r="G220" i="94"/>
  <c r="AI220" i="94"/>
  <c r="S220" i="94"/>
  <c r="AE220" i="94"/>
  <c r="O220" i="94"/>
  <c r="AA220" i="94"/>
  <c r="K220" i="94"/>
  <c r="BK512" i="94"/>
  <c r="BK508" i="94"/>
  <c r="BK504" i="94"/>
  <c r="BK514" i="94"/>
  <c r="BK510" i="94"/>
  <c r="BK506" i="94"/>
  <c r="BK502" i="94"/>
  <c r="BK500" i="94"/>
  <c r="BK496" i="94"/>
  <c r="BK492" i="94"/>
  <c r="BK488" i="94"/>
  <c r="BK484" i="94"/>
  <c r="BK480" i="94"/>
  <c r="BK476" i="94"/>
  <c r="BK472" i="94"/>
  <c r="BK468" i="94"/>
  <c r="BK449" i="94"/>
  <c r="BK513" i="94"/>
  <c r="BK509" i="94"/>
  <c r="BK505" i="94"/>
  <c r="BK499" i="94"/>
  <c r="BK495" i="94"/>
  <c r="BK491" i="94"/>
  <c r="BK487" i="94"/>
  <c r="BK483" i="94"/>
  <c r="BK479" i="94"/>
  <c r="BK475" i="94"/>
  <c r="BK471" i="94"/>
  <c r="BK498" i="94"/>
  <c r="BK494" i="94"/>
  <c r="BK490" i="94"/>
  <c r="BK486" i="94"/>
  <c r="BK482" i="94"/>
  <c r="BK478" i="94"/>
  <c r="BK474" i="94"/>
  <c r="BK470" i="94"/>
  <c r="BK515" i="94"/>
  <c r="BK511" i="94"/>
  <c r="BK507" i="94"/>
  <c r="BK503" i="94"/>
  <c r="BK501" i="94"/>
  <c r="BK497" i="94"/>
  <c r="BK493" i="94"/>
  <c r="BK489" i="94"/>
  <c r="BK485" i="94"/>
  <c r="BK481" i="94"/>
  <c r="BK477" i="94"/>
  <c r="BK473" i="94"/>
  <c r="BK469" i="94"/>
  <c r="G373" i="94"/>
  <c r="H373" i="94"/>
  <c r="I373" i="94"/>
  <c r="J373" i="94"/>
  <c r="K373" i="94"/>
  <c r="L373" i="94"/>
  <c r="M373" i="94"/>
  <c r="N373" i="94"/>
  <c r="O373" i="94"/>
  <c r="P373" i="94"/>
  <c r="Q373" i="94"/>
  <c r="R373" i="94"/>
  <c r="S373" i="94"/>
  <c r="T373" i="94"/>
  <c r="U373" i="94"/>
  <c r="V373" i="94"/>
  <c r="W373" i="94"/>
  <c r="X373" i="94"/>
  <c r="Y373" i="94"/>
  <c r="Z373" i="94"/>
  <c r="AA373" i="94"/>
  <c r="AB373" i="94"/>
  <c r="AC373" i="94"/>
  <c r="AD373" i="94"/>
  <c r="AE373" i="94"/>
  <c r="AF373" i="94"/>
  <c r="AG373" i="94"/>
  <c r="AH373" i="94"/>
  <c r="AI373" i="94"/>
  <c r="AJ373" i="94"/>
  <c r="AK373" i="94"/>
  <c r="AL373" i="94"/>
  <c r="AM373" i="94"/>
  <c r="AN373" i="94"/>
  <c r="AO373" i="94"/>
  <c r="AP373" i="94"/>
  <c r="AQ373" i="94"/>
  <c r="AR373" i="94"/>
  <c r="AS373" i="94"/>
  <c r="AT373" i="94"/>
  <c r="AU373" i="94"/>
  <c r="AV373" i="94"/>
  <c r="AW373" i="94"/>
  <c r="AX373" i="94"/>
  <c r="AY373" i="94"/>
  <c r="AZ373" i="94"/>
  <c r="BA373" i="94"/>
  <c r="BB373" i="94"/>
  <c r="BC373" i="94"/>
  <c r="BD373" i="94"/>
  <c r="BE373" i="94"/>
  <c r="BF373" i="94"/>
  <c r="BG373" i="94"/>
  <c r="BH373" i="94"/>
  <c r="BI373" i="94"/>
  <c r="BJ373" i="94"/>
  <c r="BL357" i="94"/>
  <c r="BL353" i="94"/>
  <c r="BL349" i="94"/>
  <c r="BL345" i="94"/>
  <c r="BL341" i="94"/>
  <c r="BL372" i="94"/>
  <c r="BL371" i="94"/>
  <c r="BL370" i="94"/>
  <c r="BL369" i="94"/>
  <c r="BL368" i="94"/>
  <c r="BL367" i="94"/>
  <c r="BL366" i="94"/>
  <c r="BL365" i="94"/>
  <c r="BL364" i="94"/>
  <c r="BL363" i="94"/>
  <c r="BL362" i="94"/>
  <c r="BL361" i="94"/>
  <c r="BL360" i="94"/>
  <c r="BL356" i="94"/>
  <c r="BL359" i="94"/>
  <c r="BL355" i="94"/>
  <c r="BL351" i="94"/>
  <c r="BL347" i="94"/>
  <c r="BL343" i="94"/>
  <c r="BL339" i="94"/>
  <c r="BL335" i="94"/>
  <c r="BL331" i="94"/>
  <c r="BL327" i="94"/>
  <c r="BL323" i="94"/>
  <c r="BL319" i="94"/>
  <c r="BL358" i="94"/>
  <c r="BL352" i="94"/>
  <c r="BL344" i="94"/>
  <c r="BL338" i="94"/>
  <c r="BL333" i="94"/>
  <c r="BL328" i="94"/>
  <c r="BL322" i="94"/>
  <c r="BL317" i="94"/>
  <c r="BL354" i="94"/>
  <c r="BL350" i="94"/>
  <c r="BL342" i="94"/>
  <c r="BL337" i="94"/>
  <c r="BL332" i="94"/>
  <c r="BL326" i="94"/>
  <c r="BL321" i="94"/>
  <c r="BL316" i="94"/>
  <c r="BL348" i="94"/>
  <c r="BL340" i="94"/>
  <c r="BL336" i="94"/>
  <c r="BL330" i="94"/>
  <c r="BL325" i="94"/>
  <c r="BL320" i="94"/>
  <c r="BL318" i="94"/>
  <c r="BL346" i="94"/>
  <c r="BL334" i="94"/>
  <c r="BL329" i="94"/>
  <c r="BL324" i="94"/>
  <c r="BM9" i="94"/>
  <c r="BL7" i="94"/>
  <c r="D525" i="94"/>
  <c r="AK144" i="94"/>
  <c r="AG144" i="94"/>
  <c r="AC144" i="94"/>
  <c r="AJ144" i="94"/>
  <c r="AE144" i="94"/>
  <c r="Z144" i="94"/>
  <c r="V144" i="94"/>
  <c r="R144" i="94"/>
  <c r="N144" i="94"/>
  <c r="J144" i="94"/>
  <c r="AN144" i="94"/>
  <c r="AI144" i="94"/>
  <c r="AD144" i="94"/>
  <c r="Y144" i="94"/>
  <c r="U144" i="94"/>
  <c r="Q144" i="94"/>
  <c r="M144" i="94"/>
  <c r="I144" i="94"/>
  <c r="AM144" i="94"/>
  <c r="AH144" i="94"/>
  <c r="AB144" i="94"/>
  <c r="X144" i="94"/>
  <c r="T144" i="94"/>
  <c r="P144" i="94"/>
  <c r="L144" i="94"/>
  <c r="H144" i="94"/>
  <c r="AF144" i="94"/>
  <c r="O144" i="94"/>
  <c r="AA144" i="94"/>
  <c r="K144" i="94"/>
  <c r="W144" i="94"/>
  <c r="G144" i="94"/>
  <c r="AL144" i="94"/>
  <c r="S144" i="94"/>
  <c r="G449" i="94"/>
  <c r="H449" i="94"/>
  <c r="I449" i="94"/>
  <c r="J449" i="94"/>
  <c r="K449" i="94"/>
  <c r="L449" i="94"/>
  <c r="M449" i="94"/>
  <c r="N449" i="94"/>
  <c r="O449" i="94"/>
  <c r="P449" i="94"/>
  <c r="Q449" i="94"/>
  <c r="R449" i="94"/>
  <c r="S449" i="94"/>
  <c r="T449" i="94"/>
  <c r="U449" i="94"/>
  <c r="V449" i="94"/>
  <c r="W449" i="94"/>
  <c r="X449" i="94"/>
  <c r="Y449" i="94"/>
  <c r="Z449" i="94"/>
  <c r="AA449" i="94"/>
  <c r="AB449" i="94"/>
  <c r="AC449" i="94"/>
  <c r="AD449" i="94"/>
  <c r="AE449" i="94"/>
  <c r="AF449" i="94"/>
  <c r="AG449" i="94"/>
  <c r="AH449" i="94"/>
  <c r="AI449" i="94"/>
  <c r="AJ449" i="94"/>
  <c r="AK449" i="94"/>
  <c r="AL449" i="94"/>
  <c r="AM449" i="94"/>
  <c r="AN449" i="94"/>
  <c r="AO449" i="94"/>
  <c r="AP449" i="94"/>
  <c r="AQ449" i="94"/>
  <c r="AR449" i="94"/>
  <c r="AS449" i="94"/>
  <c r="AT449" i="94"/>
  <c r="AU449" i="94"/>
  <c r="AV449" i="94"/>
  <c r="AW449" i="94"/>
  <c r="AX449" i="94"/>
  <c r="AY449" i="94"/>
  <c r="AZ449" i="94"/>
  <c r="BA449" i="94"/>
  <c r="BB449" i="94"/>
  <c r="BC449" i="94"/>
  <c r="BD449" i="94"/>
  <c r="BE449" i="94"/>
  <c r="BF449" i="94"/>
  <c r="BG449" i="94"/>
  <c r="BH449" i="94"/>
  <c r="BI449" i="94"/>
  <c r="G600" i="94"/>
  <c r="H600" i="94"/>
  <c r="I600" i="94"/>
  <c r="J600" i="94"/>
  <c r="K600" i="94"/>
  <c r="L600" i="94"/>
  <c r="M600" i="94"/>
  <c r="N600" i="94"/>
  <c r="O600" i="94"/>
  <c r="P600" i="94"/>
  <c r="Q600" i="94"/>
  <c r="R600" i="94"/>
  <c r="S600" i="94"/>
  <c r="T600" i="94"/>
  <c r="U600" i="94"/>
  <c r="V600" i="94"/>
  <c r="W600" i="94"/>
  <c r="X600" i="94"/>
  <c r="Y600" i="94"/>
  <c r="Z600" i="94"/>
  <c r="AA600" i="94"/>
  <c r="AB600" i="94"/>
  <c r="AC600" i="94"/>
  <c r="AD600" i="94"/>
  <c r="AE600" i="94"/>
  <c r="AF600" i="94"/>
  <c r="AG600" i="94"/>
  <c r="AH600" i="94"/>
  <c r="AI600" i="94"/>
  <c r="AJ600" i="94"/>
  <c r="AK600" i="94"/>
  <c r="AL600" i="94"/>
  <c r="AM600" i="94"/>
  <c r="AN600" i="94"/>
  <c r="AO600" i="94"/>
  <c r="AP600" i="94"/>
  <c r="AQ600" i="94"/>
  <c r="AR600" i="94"/>
  <c r="AS600" i="94"/>
  <c r="AT600" i="94"/>
  <c r="AU600" i="94"/>
  <c r="AV600" i="94"/>
  <c r="AW600" i="94"/>
  <c r="AX600" i="94"/>
  <c r="AY600" i="94"/>
  <c r="AZ600" i="94"/>
  <c r="BA600" i="94"/>
  <c r="BB600" i="94"/>
  <c r="BC600" i="94"/>
  <c r="BD600" i="94"/>
  <c r="BE600" i="94"/>
  <c r="BF600" i="94"/>
  <c r="BG600" i="94"/>
  <c r="BH600" i="94"/>
  <c r="BI600" i="94"/>
  <c r="D680" i="94"/>
  <c r="B680" i="94" s="1"/>
  <c r="D450" i="94"/>
  <c r="B450" i="94" s="1"/>
  <c r="D221" i="94"/>
  <c r="D374" i="94"/>
  <c r="AK70" i="94"/>
  <c r="AG70" i="94"/>
  <c r="AC70" i="94"/>
  <c r="Y70" i="94"/>
  <c r="U70" i="94"/>
  <c r="Q70" i="94"/>
  <c r="M70" i="94"/>
  <c r="I70" i="94"/>
  <c r="D71" i="94"/>
  <c r="AN70" i="94"/>
  <c r="AJ70" i="94"/>
  <c r="AF70" i="94"/>
  <c r="AB70" i="94"/>
  <c r="X70" i="94"/>
  <c r="T70" i="94"/>
  <c r="P70" i="94"/>
  <c r="L70" i="94"/>
  <c r="H70" i="94"/>
  <c r="D297" i="94"/>
  <c r="AM70" i="94"/>
  <c r="AI70" i="94"/>
  <c r="AE70" i="94"/>
  <c r="AA70" i="94"/>
  <c r="W70" i="94"/>
  <c r="S70" i="94"/>
  <c r="O70" i="94"/>
  <c r="K70" i="94"/>
  <c r="G70" i="94"/>
  <c r="AH70" i="94"/>
  <c r="R70" i="94"/>
  <c r="V70" i="94"/>
  <c r="AD70" i="94"/>
  <c r="N70" i="94"/>
  <c r="Z70" i="94"/>
  <c r="J70" i="94"/>
  <c r="D145" i="94"/>
  <c r="AL70" i="94"/>
  <c r="AK296" i="94"/>
  <c r="AG296" i="94"/>
  <c r="AC296" i="94"/>
  <c r="Y296" i="94"/>
  <c r="U296" i="94"/>
  <c r="Q296" i="94"/>
  <c r="M296" i="94"/>
  <c r="I296" i="94"/>
  <c r="AN296" i="94"/>
  <c r="AJ296" i="94"/>
  <c r="AF296" i="94"/>
  <c r="AB296" i="94"/>
  <c r="X296" i="94"/>
  <c r="T296" i="94"/>
  <c r="P296" i="94"/>
  <c r="L296" i="94"/>
  <c r="H296" i="94"/>
  <c r="AM296" i="94"/>
  <c r="AI296" i="94"/>
  <c r="AE296" i="94"/>
  <c r="AA296" i="94"/>
  <c r="W296" i="94"/>
  <c r="S296" i="94"/>
  <c r="O296" i="94"/>
  <c r="K296" i="94"/>
  <c r="G296" i="94"/>
  <c r="AL296" i="94"/>
  <c r="V296" i="94"/>
  <c r="AH296" i="94"/>
  <c r="R296" i="94"/>
  <c r="AD296" i="94"/>
  <c r="N296" i="94"/>
  <c r="Z296" i="94"/>
  <c r="J296" i="94"/>
  <c r="BJ679" i="94"/>
  <c r="BF679" i="94"/>
  <c r="BB679" i="94"/>
  <c r="AX679" i="94"/>
  <c r="AT679" i="94"/>
  <c r="AP679" i="94"/>
  <c r="AL679" i="94"/>
  <c r="AH679" i="94"/>
  <c r="AD679" i="94"/>
  <c r="Z679" i="94"/>
  <c r="V679" i="94"/>
  <c r="R679" i="94"/>
  <c r="N679" i="94"/>
  <c r="J679" i="94"/>
  <c r="BG679" i="94"/>
  <c r="BA679" i="94"/>
  <c r="AV679" i="94"/>
  <c r="AQ679" i="94"/>
  <c r="AK679" i="94"/>
  <c r="AF679" i="94"/>
  <c r="AA679" i="94"/>
  <c r="U679" i="94"/>
  <c r="P679" i="94"/>
  <c r="K679" i="94"/>
  <c r="BK679" i="94"/>
  <c r="BE679" i="94"/>
  <c r="AZ679" i="94"/>
  <c r="AU679" i="94"/>
  <c r="AO679" i="94"/>
  <c r="AJ679" i="94"/>
  <c r="AE679" i="94"/>
  <c r="Y679" i="94"/>
  <c r="T679" i="94"/>
  <c r="O679" i="94"/>
  <c r="I679" i="94"/>
  <c r="BI679" i="94"/>
  <c r="BD679" i="94"/>
  <c r="AY679" i="94"/>
  <c r="AS679" i="94"/>
  <c r="AN679" i="94"/>
  <c r="AI679" i="94"/>
  <c r="AC679" i="94"/>
  <c r="X679" i="94"/>
  <c r="S679" i="94"/>
  <c r="M679" i="94"/>
  <c r="H679" i="94"/>
  <c r="AR679" i="94"/>
  <c r="W679" i="94"/>
  <c r="BH679" i="94"/>
  <c r="AM679" i="94"/>
  <c r="Q679" i="94"/>
  <c r="BC679" i="94"/>
  <c r="AG679" i="94"/>
  <c r="L679" i="94"/>
  <c r="G679" i="94"/>
  <c r="AW679" i="94"/>
  <c r="AB679" i="94"/>
  <c r="BD5" i="92"/>
  <c r="BC152" i="91"/>
  <c r="BG151" i="91"/>
  <c r="BH151" i="91" s="1"/>
  <c r="BI151" i="91" s="1"/>
  <c r="BJ151" i="91" s="1"/>
  <c r="BK151" i="91" s="1"/>
  <c r="BH4" i="92"/>
  <c r="AO71" i="94" l="1"/>
  <c r="AS71" i="94"/>
  <c r="AW71" i="94"/>
  <c r="BA71" i="94"/>
  <c r="BE71" i="94"/>
  <c r="BI71" i="94"/>
  <c r="BM71" i="94"/>
  <c r="AT71" i="94"/>
  <c r="AY71" i="94"/>
  <c r="BD71" i="94"/>
  <c r="BJ71" i="94"/>
  <c r="AP71" i="94"/>
  <c r="AV71" i="94"/>
  <c r="BC71" i="94"/>
  <c r="BK71" i="94"/>
  <c r="AU71" i="94"/>
  <c r="BF71" i="94"/>
  <c r="AX71" i="94"/>
  <c r="BH71" i="94"/>
  <c r="AZ71" i="94"/>
  <c r="BL71" i="94"/>
  <c r="BB71" i="94"/>
  <c r="BG71" i="94"/>
  <c r="AQ71" i="94"/>
  <c r="AR71" i="94"/>
  <c r="BM239" i="94"/>
  <c r="BM87" i="94"/>
  <c r="BM163" i="94"/>
  <c r="BM88" i="94"/>
  <c r="BM240" i="94"/>
  <c r="BM164" i="94"/>
  <c r="BM165" i="94"/>
  <c r="BM89" i="94"/>
  <c r="BM241" i="94"/>
  <c r="BM166" i="94"/>
  <c r="BM242" i="94"/>
  <c r="BM90" i="94"/>
  <c r="BM243" i="94"/>
  <c r="BM91" i="94"/>
  <c r="BM167" i="94"/>
  <c r="BM244" i="94"/>
  <c r="BM92" i="94"/>
  <c r="BM168" i="94"/>
  <c r="BM169" i="94"/>
  <c r="BM170" i="94"/>
  <c r="BM93" i="94"/>
  <c r="BM245" i="94"/>
  <c r="BM247" i="94"/>
  <c r="BM171" i="94"/>
  <c r="BM246" i="94"/>
  <c r="BM94" i="94"/>
  <c r="BM96" i="94"/>
  <c r="BM95" i="94"/>
  <c r="BM172" i="94"/>
  <c r="BM248" i="94"/>
  <c r="BM97" i="94"/>
  <c r="BM173" i="94"/>
  <c r="BM249" i="94"/>
  <c r="BM174" i="94"/>
  <c r="BM98" i="94"/>
  <c r="BM250" i="94"/>
  <c r="BM175" i="94"/>
  <c r="BM99" i="94"/>
  <c r="BM251" i="94"/>
  <c r="BM252" i="94"/>
  <c r="BM176" i="94"/>
  <c r="BM100" i="94"/>
  <c r="BM177" i="94"/>
  <c r="BM253" i="94"/>
  <c r="BM101" i="94"/>
  <c r="BM178" i="94"/>
  <c r="BM102" i="94"/>
  <c r="BM254" i="94"/>
  <c r="BM255" i="94"/>
  <c r="BM179" i="94"/>
  <c r="BM103" i="94"/>
  <c r="BM104" i="94"/>
  <c r="BM180" i="94"/>
  <c r="BM256" i="94"/>
  <c r="BM181" i="94"/>
  <c r="BM105" i="94"/>
  <c r="BM257" i="94"/>
  <c r="BM182" i="94"/>
  <c r="BM258" i="94"/>
  <c r="BM106" i="94"/>
  <c r="BM259" i="94"/>
  <c r="BM183" i="94"/>
  <c r="BM107" i="94"/>
  <c r="BM108" i="94"/>
  <c r="BM260" i="94"/>
  <c r="BM184" i="94"/>
  <c r="BM261" i="94"/>
  <c r="BM109" i="94"/>
  <c r="BM185" i="94"/>
  <c r="BM186" i="94"/>
  <c r="BM262" i="94"/>
  <c r="BM110" i="94"/>
  <c r="BM111" i="94"/>
  <c r="BM187" i="94"/>
  <c r="BM263" i="94"/>
  <c r="BM112" i="94"/>
  <c r="BM188" i="94"/>
  <c r="BM264" i="94"/>
  <c r="BM265" i="94"/>
  <c r="BM189" i="94"/>
  <c r="BM113" i="94"/>
  <c r="BM266" i="94"/>
  <c r="BM190" i="94"/>
  <c r="BM114" i="94"/>
  <c r="BM191" i="94"/>
  <c r="BM115" i="94"/>
  <c r="BM267" i="94"/>
  <c r="BM268" i="94"/>
  <c r="BM116" i="94"/>
  <c r="BM192" i="94"/>
  <c r="BM117" i="94"/>
  <c r="BM269" i="94"/>
  <c r="BM193" i="94"/>
  <c r="BM194" i="94"/>
  <c r="BM270" i="94"/>
  <c r="BM118" i="94"/>
  <c r="BM195" i="94"/>
  <c r="BM119" i="94"/>
  <c r="BM271" i="94"/>
  <c r="BM272" i="94"/>
  <c r="BM196" i="94"/>
  <c r="BM120" i="94"/>
  <c r="BM197" i="94"/>
  <c r="BM273" i="94"/>
  <c r="BM121" i="94"/>
  <c r="BM274" i="94"/>
  <c r="BM122" i="94"/>
  <c r="BM198" i="94"/>
  <c r="BM123" i="94"/>
  <c r="BM275" i="94"/>
  <c r="BM199" i="94"/>
  <c r="BM124" i="94"/>
  <c r="BM276" i="94"/>
  <c r="BM200" i="94"/>
  <c r="BM125" i="94"/>
  <c r="BM201" i="94"/>
  <c r="BM277" i="94"/>
  <c r="BM278" i="94"/>
  <c r="BM202" i="94"/>
  <c r="BM126" i="94"/>
  <c r="BM279" i="94"/>
  <c r="BM127" i="94"/>
  <c r="BM203" i="94"/>
  <c r="BM204" i="94"/>
  <c r="BM128" i="94"/>
  <c r="BM280" i="94"/>
  <c r="BM281" i="94"/>
  <c r="BM205" i="94"/>
  <c r="BM129" i="94"/>
  <c r="BM282" i="94"/>
  <c r="BM206" i="94"/>
  <c r="BM130" i="94"/>
  <c r="BM207" i="94"/>
  <c r="BM131" i="94"/>
  <c r="BM283" i="94"/>
  <c r="BM132" i="94"/>
  <c r="BM208" i="94"/>
  <c r="BM284" i="94"/>
  <c r="BM285" i="94"/>
  <c r="BM133" i="94"/>
  <c r="BM209" i="94"/>
  <c r="BM134" i="94"/>
  <c r="BM210" i="94"/>
  <c r="BM286" i="94"/>
  <c r="BM287" i="94"/>
  <c r="BM135" i="94"/>
  <c r="BM211" i="94"/>
  <c r="BM212" i="94"/>
  <c r="BM136" i="94"/>
  <c r="BM288" i="94"/>
  <c r="BM289" i="94"/>
  <c r="BM213" i="94"/>
  <c r="BM137" i="94"/>
  <c r="BM290" i="94"/>
  <c r="BM138" i="94"/>
  <c r="BM214" i="94"/>
  <c r="BM215" i="94"/>
  <c r="BM139" i="94"/>
  <c r="BM291" i="94"/>
  <c r="BM140" i="94"/>
  <c r="BM292" i="94"/>
  <c r="BM216" i="94"/>
  <c r="BM217" i="94"/>
  <c r="BM141" i="94"/>
  <c r="BM293" i="94"/>
  <c r="BM218" i="94"/>
  <c r="BM142" i="94"/>
  <c r="BM294" i="94"/>
  <c r="BM219" i="94"/>
  <c r="BM295" i="94"/>
  <c r="BM143" i="94"/>
  <c r="AO145" i="94"/>
  <c r="AS145" i="94"/>
  <c r="AW145" i="94"/>
  <c r="BA145" i="94"/>
  <c r="BE145" i="94"/>
  <c r="BI145" i="94"/>
  <c r="BM145" i="94"/>
  <c r="AT145" i="94"/>
  <c r="AY145" i="94"/>
  <c r="BD145" i="94"/>
  <c r="BJ145" i="94"/>
  <c r="AQ145" i="94"/>
  <c r="AX145" i="94"/>
  <c r="BF145" i="94"/>
  <c r="BL145" i="94"/>
  <c r="AR145" i="94"/>
  <c r="AZ145" i="94"/>
  <c r="BG145" i="94"/>
  <c r="BB145" i="94"/>
  <c r="AP145" i="94"/>
  <c r="BC145" i="94"/>
  <c r="AU145" i="94"/>
  <c r="BH145" i="94"/>
  <c r="AV145" i="94"/>
  <c r="BK145" i="94"/>
  <c r="AP297" i="94"/>
  <c r="AT297" i="94"/>
  <c r="AX297" i="94"/>
  <c r="BB297" i="94"/>
  <c r="BF297" i="94"/>
  <c r="BJ297" i="94"/>
  <c r="AO297" i="94"/>
  <c r="AU297" i="94"/>
  <c r="AZ297" i="94"/>
  <c r="BE297" i="94"/>
  <c r="BK297" i="94"/>
  <c r="AQ297" i="94"/>
  <c r="AV297" i="94"/>
  <c r="BA297" i="94"/>
  <c r="BG297" i="94"/>
  <c r="BL297" i="94"/>
  <c r="AR297" i="94"/>
  <c r="AW297" i="94"/>
  <c r="BC297" i="94"/>
  <c r="BH297" i="94"/>
  <c r="BM297" i="94"/>
  <c r="AS297" i="94"/>
  <c r="AY297" i="94"/>
  <c r="BD297" i="94"/>
  <c r="BI297" i="94"/>
  <c r="AO221" i="94"/>
  <c r="AS221" i="94"/>
  <c r="AW221" i="94"/>
  <c r="BA221" i="94"/>
  <c r="BE221" i="94"/>
  <c r="BI221" i="94"/>
  <c r="BM221" i="94"/>
  <c r="AT221" i="94"/>
  <c r="AY221" i="94"/>
  <c r="BD221" i="94"/>
  <c r="BJ221" i="94"/>
  <c r="AP221" i="94"/>
  <c r="AU221" i="94"/>
  <c r="AZ221" i="94"/>
  <c r="BF221" i="94"/>
  <c r="BK221" i="94"/>
  <c r="AV221" i="94"/>
  <c r="BG221" i="94"/>
  <c r="AX221" i="94"/>
  <c r="BH221" i="94"/>
  <c r="AQ221" i="94"/>
  <c r="BB221" i="94"/>
  <c r="BL221" i="94"/>
  <c r="AR221" i="94"/>
  <c r="BC221" i="94"/>
  <c r="BM296" i="94"/>
  <c r="BM144" i="94"/>
  <c r="BM220" i="94"/>
  <c r="AR296" i="95"/>
  <c r="AV296" i="95"/>
  <c r="AZ296" i="95"/>
  <c r="BD296" i="95"/>
  <c r="BH296" i="95"/>
  <c r="BL296" i="95"/>
  <c r="AO296" i="95"/>
  <c r="AS296" i="95"/>
  <c r="AW296" i="95"/>
  <c r="BA296" i="95"/>
  <c r="BE296" i="95"/>
  <c r="BI296" i="95"/>
  <c r="AT296" i="95"/>
  <c r="BB296" i="95"/>
  <c r="BJ296" i="95"/>
  <c r="BK296" i="95"/>
  <c r="AX296" i="95"/>
  <c r="AQ296" i="95"/>
  <c r="BG296" i="95"/>
  <c r="AU296" i="95"/>
  <c r="BC296" i="95"/>
  <c r="AP296" i="95"/>
  <c r="BF296" i="95"/>
  <c r="AY296" i="95"/>
  <c r="AO220" i="95"/>
  <c r="AS220" i="95"/>
  <c r="AW220" i="95"/>
  <c r="BA220" i="95"/>
  <c r="BE220" i="95"/>
  <c r="BI220" i="95"/>
  <c r="AP220" i="95"/>
  <c r="AT220" i="95"/>
  <c r="AX220" i="95"/>
  <c r="BB220" i="95"/>
  <c r="BF220" i="95"/>
  <c r="BJ220" i="95"/>
  <c r="AQ220" i="95"/>
  <c r="AY220" i="95"/>
  <c r="BG220" i="95"/>
  <c r="BC220" i="95"/>
  <c r="AR220" i="95"/>
  <c r="AZ220" i="95"/>
  <c r="BH220" i="95"/>
  <c r="AU220" i="95"/>
  <c r="BK220" i="95"/>
  <c r="BL220" i="95"/>
  <c r="AV220" i="95"/>
  <c r="BD220" i="95"/>
  <c r="BL239" i="95"/>
  <c r="BL87" i="95"/>
  <c r="BL163" i="95"/>
  <c r="BL240" i="95"/>
  <c r="BL88" i="95"/>
  <c r="BL164" i="95"/>
  <c r="BL165" i="95"/>
  <c r="BL89" i="95"/>
  <c r="BL241" i="95"/>
  <c r="BL166" i="95"/>
  <c r="BL242" i="95"/>
  <c r="BL90" i="95"/>
  <c r="BL91" i="95"/>
  <c r="BL167" i="95"/>
  <c r="BL243" i="95"/>
  <c r="BL168" i="95"/>
  <c r="BL244" i="95"/>
  <c r="BL92" i="95"/>
  <c r="BL245" i="95"/>
  <c r="BL169" i="95"/>
  <c r="BL93" i="95"/>
  <c r="BL170" i="95"/>
  <c r="BL246" i="95"/>
  <c r="BL94" i="95"/>
  <c r="BL247" i="95"/>
  <c r="BL171" i="95"/>
  <c r="BL95" i="95"/>
  <c r="BL248" i="95"/>
  <c r="BL96" i="95"/>
  <c r="BL172" i="95"/>
  <c r="BL249" i="95"/>
  <c r="BL97" i="95"/>
  <c r="BL173" i="95"/>
  <c r="BL174" i="95"/>
  <c r="BL250" i="95"/>
  <c r="BL98" i="95"/>
  <c r="BL251" i="95"/>
  <c r="BL99" i="95"/>
  <c r="BL175" i="95"/>
  <c r="BL100" i="95"/>
  <c r="BL176" i="95"/>
  <c r="BL252" i="95"/>
  <c r="BL177" i="95"/>
  <c r="BL101" i="95"/>
  <c r="BL253" i="95"/>
  <c r="BL254" i="95"/>
  <c r="BL178" i="95"/>
  <c r="BL102" i="95"/>
  <c r="BL103" i="95"/>
  <c r="BL255" i="95"/>
  <c r="BL179" i="95"/>
  <c r="BL104" i="95"/>
  <c r="BL256" i="95"/>
  <c r="BL180" i="95"/>
  <c r="BL105" i="95"/>
  <c r="BL257" i="95"/>
  <c r="BL181" i="95"/>
  <c r="BL258" i="95"/>
  <c r="BL182" i="95"/>
  <c r="BL106" i="95"/>
  <c r="BL183" i="95"/>
  <c r="BL107" i="95"/>
  <c r="BL259" i="95"/>
  <c r="BL184" i="95"/>
  <c r="BL260" i="95"/>
  <c r="BL108" i="95"/>
  <c r="BL261" i="95"/>
  <c r="BL185" i="95"/>
  <c r="BL109" i="95"/>
  <c r="BL186" i="95"/>
  <c r="BL110" i="95"/>
  <c r="BL262" i="95"/>
  <c r="BL187" i="95"/>
  <c r="BL263" i="95"/>
  <c r="BL111" i="95"/>
  <c r="BL188" i="95"/>
  <c r="BL264" i="95"/>
  <c r="BL112" i="95"/>
  <c r="BL189" i="95"/>
  <c r="BL113" i="95"/>
  <c r="BL265" i="95"/>
  <c r="BL114" i="95"/>
  <c r="BL190" i="95"/>
  <c r="BL266" i="95"/>
  <c r="BL191" i="95"/>
  <c r="BL115" i="95"/>
  <c r="BL267" i="95"/>
  <c r="BL116" i="95"/>
  <c r="BL192" i="95"/>
  <c r="BL268" i="95"/>
  <c r="BL117" i="95"/>
  <c r="BL193" i="95"/>
  <c r="BL269" i="95"/>
  <c r="BL118" i="95"/>
  <c r="BL194" i="95"/>
  <c r="BL270" i="95"/>
  <c r="BL271" i="95"/>
  <c r="BL119" i="95"/>
  <c r="BL195" i="95"/>
  <c r="BL196" i="95"/>
  <c r="BL120" i="95"/>
  <c r="BL272" i="95"/>
  <c r="BL273" i="95"/>
  <c r="BL121" i="95"/>
  <c r="BL197" i="95"/>
  <c r="BL198" i="95"/>
  <c r="BL274" i="95"/>
  <c r="BL122" i="95"/>
  <c r="BL275" i="95"/>
  <c r="BL123" i="95"/>
  <c r="BL199" i="95"/>
  <c r="BL276" i="95"/>
  <c r="BL200" i="95"/>
  <c r="BL124" i="95"/>
  <c r="BL277" i="95"/>
  <c r="BL125" i="95"/>
  <c r="BL201" i="95"/>
  <c r="BL202" i="95"/>
  <c r="BL126" i="95"/>
  <c r="BL278" i="95"/>
  <c r="BL203" i="95"/>
  <c r="BL127" i="95"/>
  <c r="BL279" i="95"/>
  <c r="BL204" i="95"/>
  <c r="BL128" i="95"/>
  <c r="BL280" i="95"/>
  <c r="BL205" i="95"/>
  <c r="BL281" i="95"/>
  <c r="BL129" i="95"/>
  <c r="BL206" i="95"/>
  <c r="BL282" i="95"/>
  <c r="BL130" i="95"/>
  <c r="BL207" i="95"/>
  <c r="BL283" i="95"/>
  <c r="BL131" i="95"/>
  <c r="BL284" i="95"/>
  <c r="BL132" i="95"/>
  <c r="BL208" i="95"/>
  <c r="BL133" i="95"/>
  <c r="BL209" i="95"/>
  <c r="BL285" i="95"/>
  <c r="BL134" i="95"/>
  <c r="BL210" i="95"/>
  <c r="BL286" i="95"/>
  <c r="BL135" i="95"/>
  <c r="BL287" i="95"/>
  <c r="BL211" i="95"/>
  <c r="BL136" i="95"/>
  <c r="BL212" i="95"/>
  <c r="BL288" i="95"/>
  <c r="BL289" i="95"/>
  <c r="BL137" i="95"/>
  <c r="BL213" i="95"/>
  <c r="BL290" i="95"/>
  <c r="BL138" i="95"/>
  <c r="BL214" i="95"/>
  <c r="BL139" i="95"/>
  <c r="BL291" i="95"/>
  <c r="BL215" i="95"/>
  <c r="BL292" i="95"/>
  <c r="BL216" i="95"/>
  <c r="BL140" i="95"/>
  <c r="BL217" i="95"/>
  <c r="BL293" i="95"/>
  <c r="BL141" i="95"/>
  <c r="BL218" i="95"/>
  <c r="BL142" i="95"/>
  <c r="BL294" i="95"/>
  <c r="AO70" i="95"/>
  <c r="AS70" i="95"/>
  <c r="AW70" i="95"/>
  <c r="BA70" i="95"/>
  <c r="BE70" i="95"/>
  <c r="BI70" i="95"/>
  <c r="AR70" i="95"/>
  <c r="AV70" i="95"/>
  <c r="AZ70" i="95"/>
  <c r="BD70" i="95"/>
  <c r="BH70" i="95"/>
  <c r="BL70" i="95"/>
  <c r="AT70" i="95"/>
  <c r="BB70" i="95"/>
  <c r="BJ70" i="95"/>
  <c r="AU70" i="95"/>
  <c r="BC70" i="95"/>
  <c r="BK70" i="95"/>
  <c r="AP70" i="95"/>
  <c r="BF70" i="95"/>
  <c r="AQ70" i="95"/>
  <c r="BG70" i="95"/>
  <c r="AX70" i="95"/>
  <c r="AY70" i="95"/>
  <c r="BL143" i="95"/>
  <c r="AO144" i="95"/>
  <c r="AS144" i="95"/>
  <c r="AW144" i="95"/>
  <c r="BA144" i="95"/>
  <c r="BE144" i="95"/>
  <c r="BI144" i="95"/>
  <c r="AT144" i="95"/>
  <c r="AY144" i="95"/>
  <c r="BD144" i="95"/>
  <c r="BJ144" i="95"/>
  <c r="AP144" i="95"/>
  <c r="AU144" i="95"/>
  <c r="AZ144" i="95"/>
  <c r="BF144" i="95"/>
  <c r="BK144" i="95"/>
  <c r="AQ144" i="95"/>
  <c r="BB144" i="95"/>
  <c r="BL144" i="95"/>
  <c r="BC144" i="95"/>
  <c r="AR144" i="95"/>
  <c r="BG144" i="95"/>
  <c r="BH144" i="95"/>
  <c r="AV144" i="95"/>
  <c r="AX144" i="95"/>
  <c r="BL219" i="95"/>
  <c r="BL295" i="95"/>
  <c r="BN932" i="94"/>
  <c r="BN936" i="94"/>
  <c r="BN933" i="94"/>
  <c r="BN886" i="94"/>
  <c r="BN882" i="94"/>
  <c r="BM885" i="94"/>
  <c r="BN858" i="94"/>
  <c r="BM860" i="94"/>
  <c r="BN883" i="94"/>
  <c r="BN857" i="94"/>
  <c r="BN861" i="94"/>
  <c r="BN833" i="94"/>
  <c r="BN836" i="94"/>
  <c r="BN832" i="94"/>
  <c r="BN808" i="94"/>
  <c r="BM810" i="94"/>
  <c r="BM835" i="94"/>
  <c r="BN782" i="94"/>
  <c r="BN807" i="94"/>
  <c r="BN783" i="94"/>
  <c r="BN786" i="94"/>
  <c r="BM785" i="94"/>
  <c r="BN761" i="94"/>
  <c r="BN811" i="94"/>
  <c r="BN758" i="94"/>
  <c r="BM760" i="94"/>
  <c r="BN736" i="94"/>
  <c r="BM735" i="94"/>
  <c r="BN733" i="94"/>
  <c r="BN732" i="94"/>
  <c r="BN757" i="94"/>
  <c r="BM932" i="95"/>
  <c r="BM936" i="95"/>
  <c r="BM933" i="95"/>
  <c r="BM907" i="95"/>
  <c r="BM882" i="95"/>
  <c r="BM908" i="95"/>
  <c r="BM883" i="95"/>
  <c r="BM911" i="95"/>
  <c r="BL885" i="95"/>
  <c r="BM833" i="95"/>
  <c r="BM857" i="95"/>
  <c r="BM858" i="95"/>
  <c r="BL860" i="95"/>
  <c r="BM832" i="95"/>
  <c r="BL835" i="95"/>
  <c r="BM811" i="95"/>
  <c r="BM886" i="95"/>
  <c r="BM861" i="95"/>
  <c r="BM836" i="95"/>
  <c r="BM808" i="95"/>
  <c r="BL810" i="95"/>
  <c r="BM783" i="95"/>
  <c r="BM807" i="95"/>
  <c r="BM782" i="95"/>
  <c r="BL785" i="95"/>
  <c r="BM757" i="95"/>
  <c r="BM786" i="95"/>
  <c r="BL735" i="95"/>
  <c r="BM732" i="95"/>
  <c r="BM758" i="95"/>
  <c r="BL760" i="95"/>
  <c r="BM733" i="95"/>
  <c r="BM761" i="95"/>
  <c r="BM736" i="95"/>
  <c r="BM963" i="94"/>
  <c r="BM966" i="94"/>
  <c r="BL966" i="95"/>
  <c r="BL962" i="95"/>
  <c r="BM962" i="94"/>
  <c r="BL963" i="95"/>
  <c r="BN708" i="94"/>
  <c r="BM710" i="94"/>
  <c r="BN711" i="94"/>
  <c r="BN707" i="94"/>
  <c r="BM707" i="95"/>
  <c r="BL710" i="95"/>
  <c r="BM711" i="95"/>
  <c r="BM708" i="95"/>
  <c r="AD524" i="94"/>
  <c r="AK71" i="94"/>
  <c r="AG71" i="94"/>
  <c r="AC71" i="94"/>
  <c r="Y71" i="94"/>
  <c r="U71" i="94"/>
  <c r="Q71" i="94"/>
  <c r="M71" i="94"/>
  <c r="I71" i="94"/>
  <c r="AL71" i="94"/>
  <c r="Z71" i="94"/>
  <c r="R71" i="94"/>
  <c r="J71" i="94"/>
  <c r="AN71" i="94"/>
  <c r="AJ71" i="94"/>
  <c r="AF71" i="94"/>
  <c r="AB71" i="94"/>
  <c r="X71" i="94"/>
  <c r="T71" i="94"/>
  <c r="P71" i="94"/>
  <c r="L71" i="94"/>
  <c r="H71" i="94"/>
  <c r="AD71" i="94"/>
  <c r="V71" i="94"/>
  <c r="AM71" i="94"/>
  <c r="AI71" i="94"/>
  <c r="AE71" i="94"/>
  <c r="AA71" i="94"/>
  <c r="W71" i="94"/>
  <c r="S71" i="94"/>
  <c r="O71" i="94"/>
  <c r="K71" i="94"/>
  <c r="G71" i="94"/>
  <c r="AH71" i="94"/>
  <c r="N71" i="94"/>
  <c r="BJ679" i="95"/>
  <c r="N524" i="94"/>
  <c r="AT524" i="94"/>
  <c r="BF524" i="94"/>
  <c r="AP524" i="94"/>
  <c r="Z524" i="94"/>
  <c r="J524" i="94"/>
  <c r="BB524" i="94"/>
  <c r="AL524" i="94"/>
  <c r="V524" i="94"/>
  <c r="AX524" i="94"/>
  <c r="AH524" i="94"/>
  <c r="R524" i="94"/>
  <c r="BI524" i="94"/>
  <c r="AW524" i="94"/>
  <c r="AO524" i="94"/>
  <c r="AC524" i="94"/>
  <c r="BJ524" i="94"/>
  <c r="BH524" i="94"/>
  <c r="BD524" i="94"/>
  <c r="AZ524" i="94"/>
  <c r="AV524" i="94"/>
  <c r="AR524" i="94"/>
  <c r="AN524" i="94"/>
  <c r="AJ524" i="94"/>
  <c r="AF524" i="94"/>
  <c r="AB524" i="94"/>
  <c r="X524" i="94"/>
  <c r="T524" i="94"/>
  <c r="P524" i="94"/>
  <c r="L524" i="94"/>
  <c r="H524" i="94"/>
  <c r="BE524" i="94"/>
  <c r="BA524" i="94"/>
  <c r="AS524" i="94"/>
  <c r="AK524" i="94"/>
  <c r="AG524" i="94"/>
  <c r="Y524" i="94"/>
  <c r="U524" i="94"/>
  <c r="Q524" i="94"/>
  <c r="M524" i="94"/>
  <c r="I524" i="94"/>
  <c r="BG524" i="94"/>
  <c r="BC524" i="94"/>
  <c r="AY524" i="94"/>
  <c r="AU524" i="94"/>
  <c r="AQ524" i="94"/>
  <c r="AM524" i="94"/>
  <c r="AI524" i="94"/>
  <c r="AE524" i="94"/>
  <c r="AA524" i="94"/>
  <c r="W524" i="94"/>
  <c r="S524" i="94"/>
  <c r="O524" i="94"/>
  <c r="K524" i="94"/>
  <c r="AK523" i="95"/>
  <c r="D72" i="94"/>
  <c r="AA523" i="95"/>
  <c r="BG523" i="95"/>
  <c r="AJ523" i="95"/>
  <c r="R523" i="95"/>
  <c r="AX523" i="95"/>
  <c r="BK373" i="95"/>
  <c r="BD523" i="95"/>
  <c r="X523" i="95"/>
  <c r="O523" i="95"/>
  <c r="AL523" i="95"/>
  <c r="Y523" i="95"/>
  <c r="AZ523" i="95"/>
  <c r="T523" i="95"/>
  <c r="AQ523" i="95"/>
  <c r="K523" i="95"/>
  <c r="AH523" i="95"/>
  <c r="BA523" i="95"/>
  <c r="U523" i="95"/>
  <c r="BL374" i="94"/>
  <c r="AU523" i="95"/>
  <c r="BE523" i="95"/>
  <c r="AN523" i="95"/>
  <c r="I523" i="95"/>
  <c r="AE523" i="95"/>
  <c r="BB523" i="95"/>
  <c r="V523" i="95"/>
  <c r="AO523" i="95"/>
  <c r="H523" i="95"/>
  <c r="AV523" i="95"/>
  <c r="AF523" i="95"/>
  <c r="P523" i="95"/>
  <c r="BC523" i="95"/>
  <c r="AM523" i="95"/>
  <c r="W523" i="95"/>
  <c r="G523" i="95"/>
  <c r="AT523" i="95"/>
  <c r="AD523" i="95"/>
  <c r="N523" i="95"/>
  <c r="AW523" i="95"/>
  <c r="AG523" i="95"/>
  <c r="Q523" i="95"/>
  <c r="BH523" i="95"/>
  <c r="AR523" i="95"/>
  <c r="AB523" i="95"/>
  <c r="L523" i="95"/>
  <c r="AY523" i="95"/>
  <c r="AI523" i="95"/>
  <c r="S523" i="95"/>
  <c r="BF523" i="95"/>
  <c r="AP523" i="95"/>
  <c r="Z523" i="95"/>
  <c r="J523" i="95"/>
  <c r="AS523" i="95"/>
  <c r="AC523" i="95"/>
  <c r="M523" i="95"/>
  <c r="B525" i="94"/>
  <c r="G525" i="94" s="1"/>
  <c r="F63" i="90"/>
  <c r="B524" i="95"/>
  <c r="H524" i="95" s="1"/>
  <c r="J62" i="90"/>
  <c r="I600" i="95"/>
  <c r="M600" i="95"/>
  <c r="Q600" i="95"/>
  <c r="U600" i="95"/>
  <c r="Y600" i="95"/>
  <c r="AC600" i="95"/>
  <c r="AG600" i="95"/>
  <c r="AK600" i="95"/>
  <c r="AO600" i="95"/>
  <c r="AS600" i="95"/>
  <c r="AW600" i="95"/>
  <c r="BA600" i="95"/>
  <c r="BE600" i="95"/>
  <c r="BI600" i="95"/>
  <c r="J600" i="95"/>
  <c r="N600" i="95"/>
  <c r="R600" i="95"/>
  <c r="V600" i="95"/>
  <c r="Z600" i="95"/>
  <c r="AD600" i="95"/>
  <c r="AH600" i="95"/>
  <c r="AL600" i="95"/>
  <c r="AP600" i="95"/>
  <c r="AT600" i="95"/>
  <c r="AX600" i="95"/>
  <c r="BB600" i="95"/>
  <c r="BF600" i="95"/>
  <c r="G600" i="95"/>
  <c r="K600" i="95"/>
  <c r="O600" i="95"/>
  <c r="S600" i="95"/>
  <c r="W600" i="95"/>
  <c r="AA600" i="95"/>
  <c r="AE600" i="95"/>
  <c r="AI600" i="95"/>
  <c r="AM600" i="95"/>
  <c r="AQ600" i="95"/>
  <c r="AU600" i="95"/>
  <c r="AY600" i="95"/>
  <c r="BC600" i="95"/>
  <c r="BG600" i="95"/>
  <c r="H600" i="95"/>
  <c r="L600" i="95"/>
  <c r="P600" i="95"/>
  <c r="T600" i="95"/>
  <c r="X600" i="95"/>
  <c r="AB600" i="95"/>
  <c r="AF600" i="95"/>
  <c r="AJ600" i="95"/>
  <c r="AN600" i="95"/>
  <c r="AR600" i="95"/>
  <c r="AV600" i="95"/>
  <c r="AZ600" i="95"/>
  <c r="BD600" i="95"/>
  <c r="BH600" i="95"/>
  <c r="AA70" i="95"/>
  <c r="K70" i="95"/>
  <c r="AC70" i="95"/>
  <c r="H70" i="95"/>
  <c r="AG70" i="95"/>
  <c r="N70" i="95"/>
  <c r="AF70" i="95"/>
  <c r="D145" i="95"/>
  <c r="AK70" i="95"/>
  <c r="I70" i="95"/>
  <c r="AH70" i="95"/>
  <c r="U70" i="95"/>
  <c r="J70" i="95"/>
  <c r="D680" i="95"/>
  <c r="B680" i="95" s="1"/>
  <c r="AM70" i="95"/>
  <c r="W70" i="95"/>
  <c r="G70" i="95"/>
  <c r="X70" i="95"/>
  <c r="Z70" i="95"/>
  <c r="D297" i="95"/>
  <c r="Y70" i="95"/>
  <c r="AD70" i="95"/>
  <c r="D450" i="95"/>
  <c r="B450" i="95" s="1"/>
  <c r="AL70" i="95"/>
  <c r="P70" i="95"/>
  <c r="D374" i="95"/>
  <c r="AI70" i="95"/>
  <c r="S70" i="95"/>
  <c r="AN70" i="95"/>
  <c r="R70" i="95"/>
  <c r="T70" i="95"/>
  <c r="AJ70" i="95"/>
  <c r="D221" i="95"/>
  <c r="Q70" i="95"/>
  <c r="V70" i="95"/>
  <c r="AB70" i="95"/>
  <c r="AE70" i="95"/>
  <c r="O70" i="95"/>
  <c r="M70" i="95"/>
  <c r="L70" i="95"/>
  <c r="D71" i="95"/>
  <c r="AF296" i="95"/>
  <c r="P296" i="95"/>
  <c r="AD296" i="95"/>
  <c r="I296" i="95"/>
  <c r="AK296" i="95"/>
  <c r="G296" i="95"/>
  <c r="AH296" i="95"/>
  <c r="AB296" i="95"/>
  <c r="L296" i="95"/>
  <c r="Y296" i="95"/>
  <c r="AC296" i="95"/>
  <c r="AA296" i="95"/>
  <c r="AL296" i="95"/>
  <c r="AM296" i="95"/>
  <c r="K296" i="95"/>
  <c r="AN296" i="95"/>
  <c r="X296" i="95"/>
  <c r="H296" i="95"/>
  <c r="S296" i="95"/>
  <c r="V296" i="95"/>
  <c r="U296" i="95"/>
  <c r="W296" i="95"/>
  <c r="AG296" i="95"/>
  <c r="AE296" i="95"/>
  <c r="Z296" i="95"/>
  <c r="AJ296" i="95"/>
  <c r="T296" i="95"/>
  <c r="AI296" i="95"/>
  <c r="N296" i="95"/>
  <c r="O296" i="95"/>
  <c r="M296" i="95"/>
  <c r="J296" i="95"/>
  <c r="R296" i="95"/>
  <c r="Q296" i="95"/>
  <c r="I373" i="95"/>
  <c r="L373" i="95"/>
  <c r="P373" i="95"/>
  <c r="T373" i="95"/>
  <c r="X373" i="95"/>
  <c r="AB373" i="95"/>
  <c r="AF373" i="95"/>
  <c r="AJ373" i="95"/>
  <c r="AN373" i="95"/>
  <c r="AR373" i="95"/>
  <c r="AV373" i="95"/>
  <c r="AZ373" i="95"/>
  <c r="BD373" i="95"/>
  <c r="BH373" i="95"/>
  <c r="G373" i="95"/>
  <c r="M373" i="95"/>
  <c r="Q373" i="95"/>
  <c r="U373" i="95"/>
  <c r="Y373" i="95"/>
  <c r="AC373" i="95"/>
  <c r="AG373" i="95"/>
  <c r="AK373" i="95"/>
  <c r="AO373" i="95"/>
  <c r="AS373" i="95"/>
  <c r="AW373" i="95"/>
  <c r="BA373" i="95"/>
  <c r="BE373" i="95"/>
  <c r="BI373" i="95"/>
  <c r="J373" i="95"/>
  <c r="N373" i="95"/>
  <c r="R373" i="95"/>
  <c r="V373" i="95"/>
  <c r="Z373" i="95"/>
  <c r="AD373" i="95"/>
  <c r="AH373" i="95"/>
  <c r="AL373" i="95"/>
  <c r="AP373" i="95"/>
  <c r="AT373" i="95"/>
  <c r="AX373" i="95"/>
  <c r="BB373" i="95"/>
  <c r="BF373" i="95"/>
  <c r="H373" i="95"/>
  <c r="K373" i="95"/>
  <c r="O373" i="95"/>
  <c r="S373" i="95"/>
  <c r="W373" i="95"/>
  <c r="AA373" i="95"/>
  <c r="AE373" i="95"/>
  <c r="AI373" i="95"/>
  <c r="AM373" i="95"/>
  <c r="AQ373" i="95"/>
  <c r="AU373" i="95"/>
  <c r="AY373" i="95"/>
  <c r="BC373" i="95"/>
  <c r="BG373" i="95"/>
  <c r="BJ373" i="95"/>
  <c r="D601" i="95"/>
  <c r="B601" i="95" s="1"/>
  <c r="BK601" i="95" s="1"/>
  <c r="AE220" i="95"/>
  <c r="O220" i="95"/>
  <c r="AG220" i="95"/>
  <c r="L220" i="95"/>
  <c r="U220" i="95"/>
  <c r="I220" i="95"/>
  <c r="AC220" i="95"/>
  <c r="AI220" i="95"/>
  <c r="AA220" i="95"/>
  <c r="K220" i="95"/>
  <c r="AB220" i="95"/>
  <c r="AK220" i="95"/>
  <c r="P220" i="95"/>
  <c r="AH220" i="95"/>
  <c r="R220" i="95"/>
  <c r="AJ220" i="95"/>
  <c r="AM220" i="95"/>
  <c r="W220" i="95"/>
  <c r="G220" i="95"/>
  <c r="V220" i="95"/>
  <c r="AF220" i="95"/>
  <c r="J220" i="95"/>
  <c r="X220" i="95"/>
  <c r="AD220" i="95"/>
  <c r="H220" i="95"/>
  <c r="Y220" i="95"/>
  <c r="S220" i="95"/>
  <c r="AL220" i="95"/>
  <c r="Q220" i="95"/>
  <c r="Z220" i="95"/>
  <c r="M220" i="95"/>
  <c r="T220" i="95"/>
  <c r="AN220" i="95"/>
  <c r="N220" i="95"/>
  <c r="BE679" i="95"/>
  <c r="AO679" i="95"/>
  <c r="Y679" i="95"/>
  <c r="I679" i="95"/>
  <c r="AQ679" i="95"/>
  <c r="V679" i="95"/>
  <c r="AU679" i="95"/>
  <c r="S679" i="95"/>
  <c r="AT679" i="95"/>
  <c r="R679" i="95"/>
  <c r="T679" i="95"/>
  <c r="AD679" i="95"/>
  <c r="AY679" i="95"/>
  <c r="H679" i="95"/>
  <c r="BI679" i="95"/>
  <c r="M679" i="95"/>
  <c r="AA679" i="95"/>
  <c r="AZ679" i="95"/>
  <c r="AR679" i="95"/>
  <c r="BA679" i="95"/>
  <c r="AK679" i="95"/>
  <c r="U679" i="95"/>
  <c r="BG679" i="95"/>
  <c r="AL679" i="95"/>
  <c r="P679" i="95"/>
  <c r="AN679" i="95"/>
  <c r="L679" i="95"/>
  <c r="AM679" i="95"/>
  <c r="J679" i="95"/>
  <c r="G679" i="95"/>
  <c r="O679" i="95"/>
  <c r="W679" i="95"/>
  <c r="AP679" i="95"/>
  <c r="AS679" i="95"/>
  <c r="BC679" i="95"/>
  <c r="X679" i="95"/>
  <c r="N679" i="95"/>
  <c r="AW679" i="95"/>
  <c r="AG679" i="95"/>
  <c r="Q679" i="95"/>
  <c r="BB679" i="95"/>
  <c r="AF679" i="95"/>
  <c r="K679" i="95"/>
  <c r="AH679" i="95"/>
  <c r="BH679" i="95"/>
  <c r="AE679" i="95"/>
  <c r="AX679" i="95"/>
  <c r="BF679" i="95"/>
  <c r="BD679" i="95"/>
  <c r="AJ679" i="95"/>
  <c r="AC679" i="95"/>
  <c r="AV679" i="95"/>
  <c r="Z679" i="95"/>
  <c r="AI679" i="95"/>
  <c r="AB679" i="95"/>
  <c r="G449" i="95"/>
  <c r="K449" i="95"/>
  <c r="O449" i="95"/>
  <c r="S449" i="95"/>
  <c r="W449" i="95"/>
  <c r="AA449" i="95"/>
  <c r="AE449" i="95"/>
  <c r="AI449" i="95"/>
  <c r="AM449" i="95"/>
  <c r="AQ449" i="95"/>
  <c r="AU449" i="95"/>
  <c r="AY449" i="95"/>
  <c r="BC449" i="95"/>
  <c r="BG449" i="95"/>
  <c r="I449" i="95"/>
  <c r="L449" i="95"/>
  <c r="P449" i="95"/>
  <c r="T449" i="95"/>
  <c r="X449" i="95"/>
  <c r="AB449" i="95"/>
  <c r="AF449" i="95"/>
  <c r="AJ449" i="95"/>
  <c r="AN449" i="95"/>
  <c r="AR449" i="95"/>
  <c r="AV449" i="95"/>
  <c r="AZ449" i="95"/>
  <c r="BD449" i="95"/>
  <c r="BH449" i="95"/>
  <c r="H449" i="95"/>
  <c r="M449" i="95"/>
  <c r="Q449" i="95"/>
  <c r="U449" i="95"/>
  <c r="Y449" i="95"/>
  <c r="AC449" i="95"/>
  <c r="AG449" i="95"/>
  <c r="AK449" i="95"/>
  <c r="AO449" i="95"/>
  <c r="AS449" i="95"/>
  <c r="AW449" i="95"/>
  <c r="BA449" i="95"/>
  <c r="BE449" i="95"/>
  <c r="J449" i="95"/>
  <c r="N449" i="95"/>
  <c r="R449" i="95"/>
  <c r="V449" i="95"/>
  <c r="Z449" i="95"/>
  <c r="AD449" i="95"/>
  <c r="AH449" i="95"/>
  <c r="AL449" i="95"/>
  <c r="AP449" i="95"/>
  <c r="AT449" i="95"/>
  <c r="AX449" i="95"/>
  <c r="BB449" i="95"/>
  <c r="BF449" i="95"/>
  <c r="BI449" i="95"/>
  <c r="AB144" i="95"/>
  <c r="L144" i="95"/>
  <c r="AA144" i="95"/>
  <c r="AE144" i="95"/>
  <c r="AD144" i="95"/>
  <c r="AC144" i="95"/>
  <c r="Z144" i="95"/>
  <c r="AM144" i="95"/>
  <c r="AI144" i="95"/>
  <c r="AN144" i="95"/>
  <c r="X144" i="95"/>
  <c r="H144" i="95"/>
  <c r="V144" i="95"/>
  <c r="Y144" i="95"/>
  <c r="W144" i="95"/>
  <c r="U144" i="95"/>
  <c r="S144" i="95"/>
  <c r="AF144" i="95"/>
  <c r="AG144" i="95"/>
  <c r="AK144" i="95"/>
  <c r="G144" i="95"/>
  <c r="AJ144" i="95"/>
  <c r="T144" i="95"/>
  <c r="AL144" i="95"/>
  <c r="Q144" i="95"/>
  <c r="R144" i="95"/>
  <c r="O144" i="95"/>
  <c r="N144" i="95"/>
  <c r="M144" i="95"/>
  <c r="D525" i="95"/>
  <c r="P144" i="95"/>
  <c r="K144" i="95"/>
  <c r="J144" i="95"/>
  <c r="I144" i="95"/>
  <c r="AH144" i="95"/>
  <c r="BK505" i="95"/>
  <c r="BK489" i="95"/>
  <c r="BK473" i="95"/>
  <c r="BK500" i="95"/>
  <c r="BK484" i="95"/>
  <c r="BK468" i="95"/>
  <c r="BK506" i="95"/>
  <c r="BK487" i="95"/>
  <c r="BK471" i="95"/>
  <c r="BK494" i="95"/>
  <c r="BK478" i="95"/>
  <c r="BK503" i="95"/>
  <c r="BK509" i="95"/>
  <c r="BK477" i="95"/>
  <c r="BK488" i="95"/>
  <c r="BK491" i="95"/>
  <c r="BK482" i="95"/>
  <c r="BK507" i="95"/>
  <c r="BK679" i="95"/>
  <c r="BK501" i="95"/>
  <c r="BK485" i="95"/>
  <c r="BK469" i="95"/>
  <c r="BK512" i="95"/>
  <c r="BK496" i="95"/>
  <c r="BK480" i="95"/>
  <c r="BK449" i="95"/>
  <c r="BK499" i="95"/>
  <c r="BK483" i="95"/>
  <c r="BK490" i="95"/>
  <c r="BK474" i="95"/>
  <c r="BK515" i="95"/>
  <c r="BK513" i="95"/>
  <c r="BK497" i="95"/>
  <c r="BK481" i="95"/>
  <c r="BK508" i="95"/>
  <c r="BK492" i="95"/>
  <c r="BK476" i="95"/>
  <c r="BK514" i="95"/>
  <c r="BK495" i="95"/>
  <c r="BK479" i="95"/>
  <c r="BK502" i="95"/>
  <c r="BK486" i="95"/>
  <c r="BK470" i="95"/>
  <c r="BK511" i="95"/>
  <c r="BK493" i="95"/>
  <c r="BK504" i="95"/>
  <c r="BK472" i="95"/>
  <c r="BK510" i="95"/>
  <c r="BK475" i="95"/>
  <c r="BK498" i="95"/>
  <c r="BL350" i="95"/>
  <c r="BL334" i="95"/>
  <c r="BL318" i="95"/>
  <c r="BL345" i="95"/>
  <c r="BL324" i="95"/>
  <c r="BL343" i="95"/>
  <c r="BL333" i="95"/>
  <c r="BL372" i="95"/>
  <c r="BL368" i="95"/>
  <c r="BL364" i="95"/>
  <c r="BL360" i="95"/>
  <c r="BL325" i="95"/>
  <c r="BL337" i="95"/>
  <c r="BL317" i="95"/>
  <c r="BL331" i="95"/>
  <c r="BL346" i="95"/>
  <c r="BL330" i="95"/>
  <c r="BL340" i="95"/>
  <c r="BL319" i="95"/>
  <c r="BL336" i="95"/>
  <c r="BL355" i="95"/>
  <c r="BL327" i="95"/>
  <c r="BL371" i="95"/>
  <c r="BL367" i="95"/>
  <c r="BL363" i="95"/>
  <c r="BL353" i="95"/>
  <c r="BL323" i="95"/>
  <c r="BL316" i="95"/>
  <c r="BL354" i="95"/>
  <c r="BL338" i="95"/>
  <c r="BL322" i="95"/>
  <c r="BL329" i="95"/>
  <c r="BL349" i="95"/>
  <c r="BL321" i="95"/>
  <c r="BL341" i="95"/>
  <c r="BL369" i="95"/>
  <c r="BL361" i="95"/>
  <c r="BL332" i="95"/>
  <c r="BL344" i="95"/>
  <c r="BL347" i="95"/>
  <c r="BL352" i="95"/>
  <c r="BL358" i="95"/>
  <c r="BL342" i="95"/>
  <c r="BL326" i="95"/>
  <c r="BL356" i="95"/>
  <c r="BL335" i="95"/>
  <c r="BL357" i="95"/>
  <c r="BL328" i="95"/>
  <c r="BL348" i="95"/>
  <c r="BL320" i="95"/>
  <c r="BL370" i="95"/>
  <c r="BL366" i="95"/>
  <c r="BL362" i="95"/>
  <c r="BL339" i="95"/>
  <c r="BL7" i="95"/>
  <c r="BM9" i="95"/>
  <c r="BM220" i="95" s="1"/>
  <c r="BL359" i="95"/>
  <c r="BL351" i="95"/>
  <c r="BL365" i="95"/>
  <c r="G601" i="94"/>
  <c r="H601" i="94"/>
  <c r="I601" i="94"/>
  <c r="J601" i="94"/>
  <c r="K601" i="94"/>
  <c r="L601" i="94"/>
  <c r="M601" i="94"/>
  <c r="N601" i="94"/>
  <c r="O601" i="94"/>
  <c r="P601" i="94"/>
  <c r="Q601" i="94"/>
  <c r="R601" i="94"/>
  <c r="S601" i="94"/>
  <c r="T601" i="94"/>
  <c r="U601" i="94"/>
  <c r="V601" i="94"/>
  <c r="W601" i="94"/>
  <c r="X601" i="94"/>
  <c r="Y601" i="94"/>
  <c r="Z601" i="94"/>
  <c r="AA601" i="94"/>
  <c r="AB601" i="94"/>
  <c r="AC601" i="94"/>
  <c r="AD601" i="94"/>
  <c r="AE601" i="94"/>
  <c r="AF601" i="94"/>
  <c r="AG601" i="94"/>
  <c r="AH601" i="94"/>
  <c r="AI601" i="94"/>
  <c r="AJ601" i="94"/>
  <c r="AK601" i="94"/>
  <c r="AL601" i="94"/>
  <c r="AM601" i="94"/>
  <c r="AN601" i="94"/>
  <c r="AO601" i="94"/>
  <c r="AP601" i="94"/>
  <c r="AQ601" i="94"/>
  <c r="AR601" i="94"/>
  <c r="AS601" i="94"/>
  <c r="AT601" i="94"/>
  <c r="AU601" i="94"/>
  <c r="AV601" i="94"/>
  <c r="AW601" i="94"/>
  <c r="AX601" i="94"/>
  <c r="AY601" i="94"/>
  <c r="AZ601" i="94"/>
  <c r="BA601" i="94"/>
  <c r="BB601" i="94"/>
  <c r="BC601" i="94"/>
  <c r="BD601" i="94"/>
  <c r="BE601" i="94"/>
  <c r="BF601" i="94"/>
  <c r="BG601" i="94"/>
  <c r="BH601" i="94"/>
  <c r="BI601" i="94"/>
  <c r="BJ601" i="94"/>
  <c r="AK297" i="94"/>
  <c r="AG297" i="94"/>
  <c r="AC297" i="94"/>
  <c r="Y297" i="94"/>
  <c r="U297" i="94"/>
  <c r="Q297" i="94"/>
  <c r="M297" i="94"/>
  <c r="I297" i="94"/>
  <c r="AN297" i="94"/>
  <c r="AJ297" i="94"/>
  <c r="AF297" i="94"/>
  <c r="AB297" i="94"/>
  <c r="X297" i="94"/>
  <c r="T297" i="94"/>
  <c r="P297" i="94"/>
  <c r="L297" i="94"/>
  <c r="H297" i="94"/>
  <c r="AM297" i="94"/>
  <c r="AI297" i="94"/>
  <c r="AE297" i="94"/>
  <c r="AA297" i="94"/>
  <c r="W297" i="94"/>
  <c r="S297" i="94"/>
  <c r="O297" i="94"/>
  <c r="K297" i="94"/>
  <c r="G297" i="94"/>
  <c r="AD297" i="94"/>
  <c r="N297" i="94"/>
  <c r="Z297" i="94"/>
  <c r="J297" i="94"/>
  <c r="AL297" i="94"/>
  <c r="V297" i="94"/>
  <c r="AH297" i="94"/>
  <c r="R297" i="94"/>
  <c r="D681" i="94"/>
  <c r="B681" i="94" s="1"/>
  <c r="D451" i="94"/>
  <c r="B451" i="94" s="1"/>
  <c r="D375" i="94"/>
  <c r="D222" i="94"/>
  <c r="D298" i="94"/>
  <c r="D146" i="94"/>
  <c r="G374" i="94"/>
  <c r="H374" i="94"/>
  <c r="I374" i="94"/>
  <c r="J374" i="94"/>
  <c r="K374" i="94"/>
  <c r="L374" i="94"/>
  <c r="M374" i="94"/>
  <c r="N374" i="94"/>
  <c r="O374" i="94"/>
  <c r="P374" i="94"/>
  <c r="Q374" i="94"/>
  <c r="R374" i="94"/>
  <c r="S374" i="94"/>
  <c r="T374" i="94"/>
  <c r="U374" i="94"/>
  <c r="V374" i="94"/>
  <c r="W374" i="94"/>
  <c r="X374" i="94"/>
  <c r="Y374" i="94"/>
  <c r="Z374" i="94"/>
  <c r="AA374" i="94"/>
  <c r="AB374" i="94"/>
  <c r="AC374" i="94"/>
  <c r="AD374" i="94"/>
  <c r="AE374" i="94"/>
  <c r="AF374" i="94"/>
  <c r="AG374" i="94"/>
  <c r="AH374" i="94"/>
  <c r="AI374" i="94"/>
  <c r="AJ374" i="94"/>
  <c r="AK374" i="94"/>
  <c r="AL374" i="94"/>
  <c r="AM374" i="94"/>
  <c r="AN374" i="94"/>
  <c r="AO374" i="94"/>
  <c r="AP374" i="94"/>
  <c r="AQ374" i="94"/>
  <c r="AR374" i="94"/>
  <c r="AS374" i="94"/>
  <c r="AT374" i="94"/>
  <c r="AU374" i="94"/>
  <c r="AV374" i="94"/>
  <c r="AW374" i="94"/>
  <c r="AX374" i="94"/>
  <c r="AY374" i="94"/>
  <c r="AZ374" i="94"/>
  <c r="BA374" i="94"/>
  <c r="BB374" i="94"/>
  <c r="BC374" i="94"/>
  <c r="BD374" i="94"/>
  <c r="BE374" i="94"/>
  <c r="BF374" i="94"/>
  <c r="BG374" i="94"/>
  <c r="BH374" i="94"/>
  <c r="BI374" i="94"/>
  <c r="BJ374" i="94"/>
  <c r="BK374" i="94"/>
  <c r="BM373" i="94"/>
  <c r="BM372" i="94"/>
  <c r="BM371" i="94"/>
  <c r="BM370" i="94"/>
  <c r="BM369" i="94"/>
  <c r="BM368" i="94"/>
  <c r="BM367" i="94"/>
  <c r="BM366" i="94"/>
  <c r="BM365" i="94"/>
  <c r="BM364" i="94"/>
  <c r="BM363" i="94"/>
  <c r="BM362" i="94"/>
  <c r="BM361" i="94"/>
  <c r="BM360" i="94"/>
  <c r="BM356" i="94"/>
  <c r="BM352" i="94"/>
  <c r="BM348" i="94"/>
  <c r="BM344" i="94"/>
  <c r="BM340" i="94"/>
  <c r="BM359" i="94"/>
  <c r="BM355" i="94"/>
  <c r="BM358" i="94"/>
  <c r="BM354" i="94"/>
  <c r="BM350" i="94"/>
  <c r="BM346" i="94"/>
  <c r="BM342" i="94"/>
  <c r="BM338" i="94"/>
  <c r="BM334" i="94"/>
  <c r="BM330" i="94"/>
  <c r="BM326" i="94"/>
  <c r="BM322" i="94"/>
  <c r="BM318" i="94"/>
  <c r="BM357" i="94"/>
  <c r="BM351" i="94"/>
  <c r="BM343" i="94"/>
  <c r="BM337" i="94"/>
  <c r="BM332" i="94"/>
  <c r="BM327" i="94"/>
  <c r="BM321" i="94"/>
  <c r="BM316" i="94"/>
  <c r="BM349" i="94"/>
  <c r="BM341" i="94"/>
  <c r="BM336" i="94"/>
  <c r="BM331" i="94"/>
  <c r="BM325" i="94"/>
  <c r="BM320" i="94"/>
  <c r="BM347" i="94"/>
  <c r="BM335" i="94"/>
  <c r="BM329" i="94"/>
  <c r="BM324" i="94"/>
  <c r="BM319" i="94"/>
  <c r="BM353" i="94"/>
  <c r="BM339" i="94"/>
  <c r="BM317" i="94"/>
  <c r="BM345" i="94"/>
  <c r="BM333" i="94"/>
  <c r="BM328" i="94"/>
  <c r="BN9" i="94"/>
  <c r="BM7" i="94"/>
  <c r="BM323" i="94"/>
  <c r="BI680" i="94"/>
  <c r="BE680" i="94"/>
  <c r="BA680" i="94"/>
  <c r="AW680" i="94"/>
  <c r="AS680" i="94"/>
  <c r="AO680" i="94"/>
  <c r="AK680" i="94"/>
  <c r="AG680" i="94"/>
  <c r="AC680" i="94"/>
  <c r="Y680" i="94"/>
  <c r="U680" i="94"/>
  <c r="Q680" i="94"/>
  <c r="M680" i="94"/>
  <c r="I680" i="94"/>
  <c r="BK680" i="94"/>
  <c r="BF680" i="94"/>
  <c r="AZ680" i="94"/>
  <c r="AU680" i="94"/>
  <c r="AP680" i="94"/>
  <c r="AJ680" i="94"/>
  <c r="AE680" i="94"/>
  <c r="Z680" i="94"/>
  <c r="T680" i="94"/>
  <c r="O680" i="94"/>
  <c r="J680" i="94"/>
  <c r="BJ680" i="94"/>
  <c r="BD680" i="94"/>
  <c r="AY680" i="94"/>
  <c r="AT680" i="94"/>
  <c r="AN680" i="94"/>
  <c r="AI680" i="94"/>
  <c r="AD680" i="94"/>
  <c r="X680" i="94"/>
  <c r="S680" i="94"/>
  <c r="N680" i="94"/>
  <c r="H680" i="94"/>
  <c r="BH680" i="94"/>
  <c r="BC680" i="94"/>
  <c r="AX680" i="94"/>
  <c r="AR680" i="94"/>
  <c r="AM680" i="94"/>
  <c r="AH680" i="94"/>
  <c r="AB680" i="94"/>
  <c r="W680" i="94"/>
  <c r="R680" i="94"/>
  <c r="L680" i="94"/>
  <c r="G680" i="94"/>
  <c r="BG680" i="94"/>
  <c r="AL680" i="94"/>
  <c r="P680" i="94"/>
  <c r="BB680" i="94"/>
  <c r="AF680" i="94"/>
  <c r="K680" i="94"/>
  <c r="AV680" i="94"/>
  <c r="AA680" i="94"/>
  <c r="V680" i="94"/>
  <c r="BL680" i="94"/>
  <c r="AQ680" i="94"/>
  <c r="D602" i="94"/>
  <c r="B602" i="94" s="1"/>
  <c r="BL602" i="94" s="1"/>
  <c r="AL221" i="94"/>
  <c r="AH221" i="94"/>
  <c r="AD221" i="94"/>
  <c r="Z221" i="94"/>
  <c r="V221" i="94"/>
  <c r="R221" i="94"/>
  <c r="N221" i="94"/>
  <c r="J221" i="94"/>
  <c r="AK221" i="94"/>
  <c r="AG221" i="94"/>
  <c r="AC221" i="94"/>
  <c r="Y221" i="94"/>
  <c r="U221" i="94"/>
  <c r="Q221" i="94"/>
  <c r="M221" i="94"/>
  <c r="I221" i="94"/>
  <c r="AN221" i="94"/>
  <c r="AJ221" i="94"/>
  <c r="AF221" i="94"/>
  <c r="AB221" i="94"/>
  <c r="X221" i="94"/>
  <c r="T221" i="94"/>
  <c r="P221" i="94"/>
  <c r="L221" i="94"/>
  <c r="H221" i="94"/>
  <c r="AI221" i="94"/>
  <c r="S221" i="94"/>
  <c r="AE221" i="94"/>
  <c r="O221" i="94"/>
  <c r="AA221" i="94"/>
  <c r="K221" i="94"/>
  <c r="W221" i="94"/>
  <c r="G221" i="94"/>
  <c r="AM221" i="94"/>
  <c r="D526" i="94"/>
  <c r="AK145" i="94"/>
  <c r="AG145" i="94"/>
  <c r="AC145" i="94"/>
  <c r="Y145" i="94"/>
  <c r="U145" i="94"/>
  <c r="Q145" i="94"/>
  <c r="M145" i="94"/>
  <c r="I145" i="94"/>
  <c r="AJ145" i="94"/>
  <c r="AE145" i="94"/>
  <c r="Z145" i="94"/>
  <c r="T145" i="94"/>
  <c r="O145" i="94"/>
  <c r="J145" i="94"/>
  <c r="AN145" i="94"/>
  <c r="AI145" i="94"/>
  <c r="AD145" i="94"/>
  <c r="X145" i="94"/>
  <c r="S145" i="94"/>
  <c r="N145" i="94"/>
  <c r="H145" i="94"/>
  <c r="AM145" i="94"/>
  <c r="AH145" i="94"/>
  <c r="AB145" i="94"/>
  <c r="W145" i="94"/>
  <c r="R145" i="94"/>
  <c r="L145" i="94"/>
  <c r="G145" i="94"/>
  <c r="V145" i="94"/>
  <c r="AL145" i="94"/>
  <c r="P145" i="94"/>
  <c r="AF145" i="94"/>
  <c r="K145" i="94"/>
  <c r="AA145" i="94"/>
  <c r="G450" i="94"/>
  <c r="H450" i="94"/>
  <c r="I450" i="94"/>
  <c r="J450" i="94"/>
  <c r="K450" i="94"/>
  <c r="L450" i="94"/>
  <c r="M450" i="94"/>
  <c r="N450" i="94"/>
  <c r="O450" i="94"/>
  <c r="P450" i="94"/>
  <c r="Q450" i="94"/>
  <c r="R450" i="94"/>
  <c r="S450" i="94"/>
  <c r="T450" i="94"/>
  <c r="U450" i="94"/>
  <c r="V450" i="94"/>
  <c r="W450" i="94"/>
  <c r="X450" i="94"/>
  <c r="Y450" i="94"/>
  <c r="Z450" i="94"/>
  <c r="AA450" i="94"/>
  <c r="AB450" i="94"/>
  <c r="AC450" i="94"/>
  <c r="AD450" i="94"/>
  <c r="AE450" i="94"/>
  <c r="AF450" i="94"/>
  <c r="AG450" i="94"/>
  <c r="AH450" i="94"/>
  <c r="AI450" i="94"/>
  <c r="AJ450" i="94"/>
  <c r="AK450" i="94"/>
  <c r="AL450" i="94"/>
  <c r="AM450" i="94"/>
  <c r="AN450" i="94"/>
  <c r="AO450" i="94"/>
  <c r="AP450" i="94"/>
  <c r="AQ450" i="94"/>
  <c r="AR450" i="94"/>
  <c r="AS450" i="94"/>
  <c r="AT450" i="94"/>
  <c r="AU450" i="94"/>
  <c r="AV450" i="94"/>
  <c r="AW450" i="94"/>
  <c r="AX450" i="94"/>
  <c r="AY450" i="94"/>
  <c r="AZ450" i="94"/>
  <c r="BA450" i="94"/>
  <c r="BB450" i="94"/>
  <c r="BC450" i="94"/>
  <c r="BD450" i="94"/>
  <c r="BE450" i="94"/>
  <c r="BF450" i="94"/>
  <c r="BG450" i="94"/>
  <c r="BH450" i="94"/>
  <c r="BI450" i="94"/>
  <c r="BJ450" i="94"/>
  <c r="BL515" i="94"/>
  <c r="BL511" i="94"/>
  <c r="BL507" i="94"/>
  <c r="BL503" i="94"/>
  <c r="BL513" i="94"/>
  <c r="BL509" i="94"/>
  <c r="BL505" i="94"/>
  <c r="BL499" i="94"/>
  <c r="BL495" i="94"/>
  <c r="BL491" i="94"/>
  <c r="BL487" i="94"/>
  <c r="BL483" i="94"/>
  <c r="BL479" i="94"/>
  <c r="BL475" i="94"/>
  <c r="BL471" i="94"/>
  <c r="BL498" i="94"/>
  <c r="BL494" i="94"/>
  <c r="BL490" i="94"/>
  <c r="BL486" i="94"/>
  <c r="BL482" i="94"/>
  <c r="BL478" i="94"/>
  <c r="BL474" i="94"/>
  <c r="BL470" i="94"/>
  <c r="BL512" i="94"/>
  <c r="BL508" i="94"/>
  <c r="BL504" i="94"/>
  <c r="BL501" i="94"/>
  <c r="BL497" i="94"/>
  <c r="BL493" i="94"/>
  <c r="BL489" i="94"/>
  <c r="BL485" i="94"/>
  <c r="BL481" i="94"/>
  <c r="BL477" i="94"/>
  <c r="BL473" i="94"/>
  <c r="BL469" i="94"/>
  <c r="BL450" i="94"/>
  <c r="BL500" i="94"/>
  <c r="BL496" i="94"/>
  <c r="BL492" i="94"/>
  <c r="BL488" i="94"/>
  <c r="BL484" i="94"/>
  <c r="BL480" i="94"/>
  <c r="BL476" i="94"/>
  <c r="BL472" i="94"/>
  <c r="BL468" i="94"/>
  <c r="BL514" i="94"/>
  <c r="BL510" i="94"/>
  <c r="BL506" i="94"/>
  <c r="BL502" i="94"/>
  <c r="BK450" i="94"/>
  <c r="BD152" i="91"/>
  <c r="BE5" i="92"/>
  <c r="AQ222" i="94" l="1"/>
  <c r="AU222" i="94"/>
  <c r="AY222" i="94"/>
  <c r="BC222" i="94"/>
  <c r="BG222" i="94"/>
  <c r="BK222" i="94"/>
  <c r="AS222" i="94"/>
  <c r="AX222" i="94"/>
  <c r="BD222" i="94"/>
  <c r="BI222" i="94"/>
  <c r="BN222" i="94"/>
  <c r="AO222" i="94"/>
  <c r="AT222" i="94"/>
  <c r="AZ222" i="94"/>
  <c r="BE222" i="94"/>
  <c r="BJ222" i="94"/>
  <c r="AP222" i="94"/>
  <c r="BA222" i="94"/>
  <c r="BL222" i="94"/>
  <c r="AR222" i="94"/>
  <c r="BB222" i="94"/>
  <c r="BM222" i="94"/>
  <c r="AV222" i="94"/>
  <c r="BF222" i="94"/>
  <c r="AW222" i="94"/>
  <c r="BH222" i="94"/>
  <c r="BN221" i="94"/>
  <c r="BN297" i="94"/>
  <c r="BN239" i="94"/>
  <c r="BN163" i="94"/>
  <c r="BN87" i="94"/>
  <c r="BN164" i="94"/>
  <c r="BN240" i="94"/>
  <c r="BN88" i="94"/>
  <c r="BN165" i="94"/>
  <c r="BN241" i="94"/>
  <c r="BN89" i="94"/>
  <c r="BN242" i="94"/>
  <c r="BN90" i="94"/>
  <c r="BN166" i="94"/>
  <c r="BN243" i="94"/>
  <c r="BN167" i="94"/>
  <c r="BN91" i="94"/>
  <c r="BN168" i="94"/>
  <c r="BN169" i="94"/>
  <c r="BN92" i="94"/>
  <c r="BN244" i="94"/>
  <c r="BN170" i="94"/>
  <c r="BN93" i="94"/>
  <c r="BN245" i="94"/>
  <c r="BN171" i="94"/>
  <c r="BN94" i="94"/>
  <c r="BN247" i="94"/>
  <c r="BN246" i="94"/>
  <c r="BN248" i="94"/>
  <c r="BN95" i="94"/>
  <c r="BN172" i="94"/>
  <c r="BN96" i="94"/>
  <c r="BN249" i="94"/>
  <c r="BN97" i="94"/>
  <c r="BN173" i="94"/>
  <c r="BN98" i="94"/>
  <c r="BN174" i="94"/>
  <c r="BN250" i="94"/>
  <c r="BN175" i="94"/>
  <c r="BN99" i="94"/>
  <c r="BN251" i="94"/>
  <c r="BN176" i="94"/>
  <c r="BN252" i="94"/>
  <c r="BN100" i="94"/>
  <c r="BN177" i="94"/>
  <c r="BN101" i="94"/>
  <c r="BN253" i="94"/>
  <c r="BN178" i="94"/>
  <c r="BN254" i="94"/>
  <c r="BN102" i="94"/>
  <c r="BN103" i="94"/>
  <c r="BN255" i="94"/>
  <c r="BN179" i="94"/>
  <c r="BN180" i="94"/>
  <c r="BN256" i="94"/>
  <c r="BN104" i="94"/>
  <c r="BN181" i="94"/>
  <c r="BN257" i="94"/>
  <c r="BN105" i="94"/>
  <c r="BN106" i="94"/>
  <c r="BN182" i="94"/>
  <c r="BN258" i="94"/>
  <c r="BN183" i="94"/>
  <c r="BN107" i="94"/>
  <c r="BN259" i="94"/>
  <c r="BN260" i="94"/>
  <c r="BN184" i="94"/>
  <c r="BN108" i="94"/>
  <c r="BN261" i="94"/>
  <c r="BN109" i="94"/>
  <c r="BN185" i="94"/>
  <c r="BN262" i="94"/>
  <c r="BN110" i="94"/>
  <c r="BN186" i="94"/>
  <c r="BN263" i="94"/>
  <c r="BN187" i="94"/>
  <c r="BN111" i="94"/>
  <c r="BN264" i="94"/>
  <c r="BN188" i="94"/>
  <c r="BN112" i="94"/>
  <c r="BN265" i="94"/>
  <c r="BN113" i="94"/>
  <c r="BN189" i="94"/>
  <c r="BN190" i="94"/>
  <c r="BN266" i="94"/>
  <c r="BN114" i="94"/>
  <c r="BN191" i="94"/>
  <c r="BN267" i="94"/>
  <c r="BN115" i="94"/>
  <c r="BN268" i="94"/>
  <c r="BN192" i="94"/>
  <c r="BN116" i="94"/>
  <c r="BN117" i="94"/>
  <c r="BN193" i="94"/>
  <c r="BN269" i="94"/>
  <c r="BN270" i="94"/>
  <c r="BN118" i="94"/>
  <c r="BN194" i="94"/>
  <c r="BN195" i="94"/>
  <c r="BN271" i="94"/>
  <c r="BN119" i="94"/>
  <c r="BN196" i="94"/>
  <c r="BN272" i="94"/>
  <c r="BN120" i="94"/>
  <c r="BN273" i="94"/>
  <c r="BN121" i="94"/>
  <c r="BN197" i="94"/>
  <c r="BN122" i="94"/>
  <c r="BN198" i="94"/>
  <c r="BN274" i="94"/>
  <c r="BN275" i="94"/>
  <c r="BN123" i="94"/>
  <c r="BN199" i="94"/>
  <c r="BN124" i="94"/>
  <c r="BN276" i="94"/>
  <c r="BN200" i="94"/>
  <c r="BN125" i="94"/>
  <c r="BN201" i="94"/>
  <c r="BN277" i="94"/>
  <c r="BN278" i="94"/>
  <c r="BN202" i="94"/>
  <c r="BN126" i="94"/>
  <c r="BN127" i="94"/>
  <c r="BN203" i="94"/>
  <c r="BN279" i="94"/>
  <c r="BN128" i="94"/>
  <c r="BN280" i="94"/>
  <c r="BN204" i="94"/>
  <c r="BN129" i="94"/>
  <c r="BN205" i="94"/>
  <c r="BN281" i="94"/>
  <c r="BN282" i="94"/>
  <c r="BN206" i="94"/>
  <c r="BN130" i="94"/>
  <c r="BN283" i="94"/>
  <c r="BN207" i="94"/>
  <c r="BN131" i="94"/>
  <c r="BN284" i="94"/>
  <c r="BN132" i="94"/>
  <c r="BN208" i="94"/>
  <c r="BN285" i="94"/>
  <c r="BN209" i="94"/>
  <c r="BN133" i="94"/>
  <c r="BN210" i="94"/>
  <c r="BN286" i="94"/>
  <c r="BN134" i="94"/>
  <c r="BN135" i="94"/>
  <c r="BN287" i="94"/>
  <c r="BN211" i="94"/>
  <c r="BN136" i="94"/>
  <c r="BN212" i="94"/>
  <c r="BN288" i="94"/>
  <c r="BN213" i="94"/>
  <c r="BN137" i="94"/>
  <c r="BN289" i="94"/>
  <c r="BN138" i="94"/>
  <c r="BN290" i="94"/>
  <c r="BN214" i="94"/>
  <c r="BN215" i="94"/>
  <c r="BN291" i="94"/>
  <c r="BN139" i="94"/>
  <c r="BN216" i="94"/>
  <c r="BN140" i="94"/>
  <c r="BN292" i="94"/>
  <c r="BN293" i="94"/>
  <c r="BN141" i="94"/>
  <c r="BN217" i="94"/>
  <c r="BN142" i="94"/>
  <c r="BN294" i="94"/>
  <c r="BN218" i="94"/>
  <c r="BN295" i="94"/>
  <c r="BN143" i="94"/>
  <c r="BN219" i="94"/>
  <c r="BN220" i="94"/>
  <c r="BN296" i="94"/>
  <c r="BN144" i="94"/>
  <c r="BN145" i="94"/>
  <c r="AR298" i="94"/>
  <c r="AV298" i="94"/>
  <c r="AZ298" i="94"/>
  <c r="BD298" i="94"/>
  <c r="BH298" i="94"/>
  <c r="BL298" i="94"/>
  <c r="AO298" i="94"/>
  <c r="AT298" i="94"/>
  <c r="AY298" i="94"/>
  <c r="BE298" i="94"/>
  <c r="BJ298" i="94"/>
  <c r="AP298" i="94"/>
  <c r="AU298" i="94"/>
  <c r="BA298" i="94"/>
  <c r="BF298" i="94"/>
  <c r="BK298" i="94"/>
  <c r="AQ298" i="94"/>
  <c r="AW298" i="94"/>
  <c r="BB298" i="94"/>
  <c r="BG298" i="94"/>
  <c r="BM298" i="94"/>
  <c r="AS298" i="94"/>
  <c r="AX298" i="94"/>
  <c r="BC298" i="94"/>
  <c r="BI298" i="94"/>
  <c r="BN298" i="94"/>
  <c r="AQ146" i="94"/>
  <c r="AU146" i="94"/>
  <c r="AY146" i="94"/>
  <c r="BC146" i="94"/>
  <c r="BG146" i="94"/>
  <c r="BK146" i="94"/>
  <c r="AS146" i="94"/>
  <c r="AX146" i="94"/>
  <c r="BD146" i="94"/>
  <c r="BI146" i="94"/>
  <c r="BN146" i="94"/>
  <c r="AO146" i="94"/>
  <c r="AV146" i="94"/>
  <c r="BB146" i="94"/>
  <c r="BJ146" i="94"/>
  <c r="AP146" i="94"/>
  <c r="AW146" i="94"/>
  <c r="BE146" i="94"/>
  <c r="BL146" i="94"/>
  <c r="AR146" i="94"/>
  <c r="BF146" i="94"/>
  <c r="AT146" i="94"/>
  <c r="BH146" i="94"/>
  <c r="AZ146" i="94"/>
  <c r="BM146" i="94"/>
  <c r="BA146" i="94"/>
  <c r="AR72" i="94"/>
  <c r="AV72" i="94"/>
  <c r="AZ72" i="94"/>
  <c r="BD72" i="94"/>
  <c r="BH72" i="94"/>
  <c r="BL72" i="94"/>
  <c r="AP72" i="94"/>
  <c r="AU72" i="94"/>
  <c r="BA72" i="94"/>
  <c r="BF72" i="94"/>
  <c r="BK72" i="94"/>
  <c r="AS72" i="94"/>
  <c r="AY72" i="94"/>
  <c r="BG72" i="94"/>
  <c r="BN72" i="94"/>
  <c r="AO72" i="94"/>
  <c r="AX72" i="94"/>
  <c r="BI72" i="94"/>
  <c r="AW72" i="94"/>
  <c r="BJ72" i="94"/>
  <c r="BB72" i="94"/>
  <c r="BM72" i="94"/>
  <c r="BC72" i="94"/>
  <c r="BE72" i="94"/>
  <c r="AQ72" i="94"/>
  <c r="AT72" i="94"/>
  <c r="BM163" i="95"/>
  <c r="BM87" i="95"/>
  <c r="BM239" i="95"/>
  <c r="BM164" i="95"/>
  <c r="BM88" i="95"/>
  <c r="BM240" i="95"/>
  <c r="BM165" i="95"/>
  <c r="BM89" i="95"/>
  <c r="BM241" i="95"/>
  <c r="BM90" i="95"/>
  <c r="BM166" i="95"/>
  <c r="BM242" i="95"/>
  <c r="BM167" i="95"/>
  <c r="BM91" i="95"/>
  <c r="BM243" i="95"/>
  <c r="BM244" i="95"/>
  <c r="BM92" i="95"/>
  <c r="BM168" i="95"/>
  <c r="BM169" i="95"/>
  <c r="BM93" i="95"/>
  <c r="BM245" i="95"/>
  <c r="BM246" i="95"/>
  <c r="BM170" i="95"/>
  <c r="BM94" i="95"/>
  <c r="BM247" i="95"/>
  <c r="BM95" i="95"/>
  <c r="BM171" i="95"/>
  <c r="BM96" i="95"/>
  <c r="BM248" i="95"/>
  <c r="BM172" i="95"/>
  <c r="BM97" i="95"/>
  <c r="BM173" i="95"/>
  <c r="BM249" i="95"/>
  <c r="BM174" i="95"/>
  <c r="BM250" i="95"/>
  <c r="BM98" i="95"/>
  <c r="BM175" i="95"/>
  <c r="BM251" i="95"/>
  <c r="BM99" i="95"/>
  <c r="BM100" i="95"/>
  <c r="BM252" i="95"/>
  <c r="BM176" i="95"/>
  <c r="BM253" i="95"/>
  <c r="BM101" i="95"/>
  <c r="BM177" i="95"/>
  <c r="BM178" i="95"/>
  <c r="BM254" i="95"/>
  <c r="BM102" i="95"/>
  <c r="BM103" i="95"/>
  <c r="BM179" i="95"/>
  <c r="BM255" i="95"/>
  <c r="BM256" i="95"/>
  <c r="BM104" i="95"/>
  <c r="BM180" i="95"/>
  <c r="BM181" i="95"/>
  <c r="BM105" i="95"/>
  <c r="BM257" i="95"/>
  <c r="BM106" i="95"/>
  <c r="BM182" i="95"/>
  <c r="BM258" i="95"/>
  <c r="BM107" i="95"/>
  <c r="BM259" i="95"/>
  <c r="BM183" i="95"/>
  <c r="BM108" i="95"/>
  <c r="BM260" i="95"/>
  <c r="BM184" i="95"/>
  <c r="BM261" i="95"/>
  <c r="BM109" i="95"/>
  <c r="BM185" i="95"/>
  <c r="BM110" i="95"/>
  <c r="BM262" i="95"/>
  <c r="BM186" i="95"/>
  <c r="BM111" i="95"/>
  <c r="BM187" i="95"/>
  <c r="BM263" i="95"/>
  <c r="BM112" i="95"/>
  <c r="BM264" i="95"/>
  <c r="BM188" i="95"/>
  <c r="BM113" i="95"/>
  <c r="BM189" i="95"/>
  <c r="BM265" i="95"/>
  <c r="BM266" i="95"/>
  <c r="BM190" i="95"/>
  <c r="BM114" i="95"/>
  <c r="BM115" i="95"/>
  <c r="BM267" i="95"/>
  <c r="BM191" i="95"/>
  <c r="BM268" i="95"/>
  <c r="BM116" i="95"/>
  <c r="BM192" i="95"/>
  <c r="BM193" i="95"/>
  <c r="BM117" i="95"/>
  <c r="BM269" i="95"/>
  <c r="BM194" i="95"/>
  <c r="BM118" i="95"/>
  <c r="BM270" i="95"/>
  <c r="BM195" i="95"/>
  <c r="BM271" i="95"/>
  <c r="BM119" i="95"/>
  <c r="BM120" i="95"/>
  <c r="BM272" i="95"/>
  <c r="BM196" i="95"/>
  <c r="BM273" i="95"/>
  <c r="BM197" i="95"/>
  <c r="BM121" i="95"/>
  <c r="BM122" i="95"/>
  <c r="BM198" i="95"/>
  <c r="BM274" i="95"/>
  <c r="BM275" i="95"/>
  <c r="BM123" i="95"/>
  <c r="BM199" i="95"/>
  <c r="BM200" i="95"/>
  <c r="BM124" i="95"/>
  <c r="BM276" i="95"/>
  <c r="BM277" i="95"/>
  <c r="BM125" i="95"/>
  <c r="BM201" i="95"/>
  <c r="BM126" i="95"/>
  <c r="BM278" i="95"/>
  <c r="BM202" i="95"/>
  <c r="BM279" i="95"/>
  <c r="BM203" i="95"/>
  <c r="BM127" i="95"/>
  <c r="BM128" i="95"/>
  <c r="BM280" i="95"/>
  <c r="BM204" i="95"/>
  <c r="BM281" i="95"/>
  <c r="BM129" i="95"/>
  <c r="BM205" i="95"/>
  <c r="BM206" i="95"/>
  <c r="BM130" i="95"/>
  <c r="BM282" i="95"/>
  <c r="BM131" i="95"/>
  <c r="BM207" i="95"/>
  <c r="BM283" i="95"/>
  <c r="BM208" i="95"/>
  <c r="BM132" i="95"/>
  <c r="BM284" i="95"/>
  <c r="BM209" i="95"/>
  <c r="BM133" i="95"/>
  <c r="BM285" i="95"/>
  <c r="BM286" i="95"/>
  <c r="BM134" i="95"/>
  <c r="BM210" i="95"/>
  <c r="BM135" i="95"/>
  <c r="BM211" i="95"/>
  <c r="BM287" i="95"/>
  <c r="BM136" i="95"/>
  <c r="BM288" i="95"/>
  <c r="BM212" i="95"/>
  <c r="BM137" i="95"/>
  <c r="BM213" i="95"/>
  <c r="BM289" i="95"/>
  <c r="BM138" i="95"/>
  <c r="BM214" i="95"/>
  <c r="BM290" i="95"/>
  <c r="BM139" i="95"/>
  <c r="BM215" i="95"/>
  <c r="BM291" i="95"/>
  <c r="BM292" i="95"/>
  <c r="BM216" i="95"/>
  <c r="BM140" i="95"/>
  <c r="BM217" i="95"/>
  <c r="BM141" i="95"/>
  <c r="BM293" i="95"/>
  <c r="BM294" i="95"/>
  <c r="BM218" i="95"/>
  <c r="BM142" i="95"/>
  <c r="BM295" i="95"/>
  <c r="BM143" i="95"/>
  <c r="BM219" i="95"/>
  <c r="AQ221" i="95"/>
  <c r="AU221" i="95"/>
  <c r="AY221" i="95"/>
  <c r="BC221" i="95"/>
  <c r="BG221" i="95"/>
  <c r="BK221" i="95"/>
  <c r="AR221" i="95"/>
  <c r="AV221" i="95"/>
  <c r="AZ221" i="95"/>
  <c r="BD221" i="95"/>
  <c r="BH221" i="95"/>
  <c r="BL221" i="95"/>
  <c r="AS221" i="95"/>
  <c r="BA221" i="95"/>
  <c r="BI221" i="95"/>
  <c r="AW221" i="95"/>
  <c r="BM221" i="95"/>
  <c r="AT221" i="95"/>
  <c r="BB221" i="95"/>
  <c r="BJ221" i="95"/>
  <c r="AO221" i="95"/>
  <c r="BE221" i="95"/>
  <c r="AX221" i="95"/>
  <c r="AP221" i="95"/>
  <c r="BF221" i="95"/>
  <c r="AP297" i="95"/>
  <c r="AT297" i="95"/>
  <c r="AX297" i="95"/>
  <c r="BB297" i="95"/>
  <c r="BF297" i="95"/>
  <c r="BJ297" i="95"/>
  <c r="AQ297" i="95"/>
  <c r="AU297" i="95"/>
  <c r="AY297" i="95"/>
  <c r="BC297" i="95"/>
  <c r="BG297" i="95"/>
  <c r="BK297" i="95"/>
  <c r="AV297" i="95"/>
  <c r="BD297" i="95"/>
  <c r="BL297" i="95"/>
  <c r="AZ297" i="95"/>
  <c r="BA297" i="95"/>
  <c r="AO297" i="95"/>
  <c r="AW297" i="95"/>
  <c r="BE297" i="95"/>
  <c r="BM297" i="95"/>
  <c r="AR297" i="95"/>
  <c r="BH297" i="95"/>
  <c r="AS297" i="95"/>
  <c r="BI297" i="95"/>
  <c r="AQ145" i="95"/>
  <c r="AU145" i="95"/>
  <c r="AY145" i="95"/>
  <c r="BC145" i="95"/>
  <c r="BG145" i="95"/>
  <c r="BK145" i="95"/>
  <c r="AS145" i="95"/>
  <c r="AX145" i="95"/>
  <c r="BD145" i="95"/>
  <c r="BI145" i="95"/>
  <c r="AO145" i="95"/>
  <c r="AT145" i="95"/>
  <c r="AZ145" i="95"/>
  <c r="BE145" i="95"/>
  <c r="BJ145" i="95"/>
  <c r="AV145" i="95"/>
  <c r="BF145" i="95"/>
  <c r="AR145" i="95"/>
  <c r="BH145" i="95"/>
  <c r="AW145" i="95"/>
  <c r="BL145" i="95"/>
  <c r="BA145" i="95"/>
  <c r="BB145" i="95"/>
  <c r="BM145" i="95"/>
  <c r="AP145" i="95"/>
  <c r="BM144" i="95"/>
  <c r="AO71" i="95"/>
  <c r="AS71" i="95"/>
  <c r="AW71" i="95"/>
  <c r="BA71" i="95"/>
  <c r="BE71" i="95"/>
  <c r="BI71" i="95"/>
  <c r="BM71" i="95"/>
  <c r="AR71" i="95"/>
  <c r="AV71" i="95"/>
  <c r="AZ71" i="95"/>
  <c r="BD71" i="95"/>
  <c r="BH71" i="95"/>
  <c r="BL71" i="95"/>
  <c r="AT71" i="95"/>
  <c r="BB71" i="95"/>
  <c r="BJ71" i="95"/>
  <c r="AU71" i="95"/>
  <c r="BC71" i="95"/>
  <c r="BK71" i="95"/>
  <c r="AX71" i="95"/>
  <c r="AY71" i="95"/>
  <c r="AP71" i="95"/>
  <c r="AQ71" i="95"/>
  <c r="BF71" i="95"/>
  <c r="BG71" i="95"/>
  <c r="BM296" i="95"/>
  <c r="BN933" i="95"/>
  <c r="BN936" i="95"/>
  <c r="BN932" i="95"/>
  <c r="BN882" i="95"/>
  <c r="BM885" i="95"/>
  <c r="BN886" i="95"/>
  <c r="BN858" i="95"/>
  <c r="BM860" i="95"/>
  <c r="BN833" i="95"/>
  <c r="BN883" i="95"/>
  <c r="BN861" i="95"/>
  <c r="BN836" i="95"/>
  <c r="BN857" i="95"/>
  <c r="BN832" i="95"/>
  <c r="BM835" i="95"/>
  <c r="BN807" i="95"/>
  <c r="BN811" i="95"/>
  <c r="BN808" i="95"/>
  <c r="BN783" i="95"/>
  <c r="BN786" i="95"/>
  <c r="BN758" i="95"/>
  <c r="BM760" i="95"/>
  <c r="BM810" i="95"/>
  <c r="BN782" i="95"/>
  <c r="BM785" i="95"/>
  <c r="BN757" i="95"/>
  <c r="BN736" i="95"/>
  <c r="BM735" i="95"/>
  <c r="BN732" i="95"/>
  <c r="BN761" i="95"/>
  <c r="BN733" i="95"/>
  <c r="BO936" i="94"/>
  <c r="BO932" i="94"/>
  <c r="BO933" i="94"/>
  <c r="BO907" i="94"/>
  <c r="BO911" i="94"/>
  <c r="BO908" i="94"/>
  <c r="BO883" i="94"/>
  <c r="BO886" i="94"/>
  <c r="BN910" i="94"/>
  <c r="BO858" i="94"/>
  <c r="BN860" i="94"/>
  <c r="BN885" i="94"/>
  <c r="BO882" i="94"/>
  <c r="BO857" i="94"/>
  <c r="BO861" i="94"/>
  <c r="BO833" i="94"/>
  <c r="BO807" i="94"/>
  <c r="BO832" i="94"/>
  <c r="BO836" i="94"/>
  <c r="BO808" i="94"/>
  <c r="BN810" i="94"/>
  <c r="BN835" i="94"/>
  <c r="BO811" i="94"/>
  <c r="BO758" i="94"/>
  <c r="BN760" i="94"/>
  <c r="BO783" i="94"/>
  <c r="BO786" i="94"/>
  <c r="BO757" i="94"/>
  <c r="BO782" i="94"/>
  <c r="BN785" i="94"/>
  <c r="BO761" i="94"/>
  <c r="BO733" i="94"/>
  <c r="BO732" i="94"/>
  <c r="BO736" i="94"/>
  <c r="BN735" i="94"/>
  <c r="BM966" i="95"/>
  <c r="BM962" i="95"/>
  <c r="BM963" i="95"/>
  <c r="AR525" i="94"/>
  <c r="AB525" i="94"/>
  <c r="BO707" i="94"/>
  <c r="BN710" i="94"/>
  <c r="BO711" i="94"/>
  <c r="BO708" i="94"/>
  <c r="BN711" i="95"/>
  <c r="BN707" i="95"/>
  <c r="BM710" i="95"/>
  <c r="BN708" i="95"/>
  <c r="BO9" i="94"/>
  <c r="BO222" i="94" s="1"/>
  <c r="BK680" i="95"/>
  <c r="AK71" i="95"/>
  <c r="AG71" i="95"/>
  <c r="AC71" i="95"/>
  <c r="Y71" i="95"/>
  <c r="U71" i="95"/>
  <c r="Q71" i="95"/>
  <c r="M71" i="95"/>
  <c r="I71" i="95"/>
  <c r="AD71" i="95"/>
  <c r="R71" i="95"/>
  <c r="AN71" i="95"/>
  <c r="AJ71" i="95"/>
  <c r="AF71" i="95"/>
  <c r="AB71" i="95"/>
  <c r="X71" i="95"/>
  <c r="T71" i="95"/>
  <c r="P71" i="95"/>
  <c r="L71" i="95"/>
  <c r="H71" i="95"/>
  <c r="AL71" i="95"/>
  <c r="V71" i="95"/>
  <c r="J71" i="95"/>
  <c r="AM71" i="95"/>
  <c r="AI71" i="95"/>
  <c r="AE71" i="95"/>
  <c r="AA71" i="95"/>
  <c r="W71" i="95"/>
  <c r="S71" i="95"/>
  <c r="O71" i="95"/>
  <c r="K71" i="95"/>
  <c r="G71" i="95"/>
  <c r="AH71" i="95"/>
  <c r="Z71" i="95"/>
  <c r="N71" i="95"/>
  <c r="D682" i="94"/>
  <c r="B682" i="94" s="1"/>
  <c r="I72" i="94"/>
  <c r="M72" i="94"/>
  <c r="Q72" i="94"/>
  <c r="U72" i="94"/>
  <c r="Y72" i="94"/>
  <c r="J72" i="94"/>
  <c r="N72" i="94"/>
  <c r="R72" i="94"/>
  <c r="V72" i="94"/>
  <c r="Z72" i="94"/>
  <c r="AD72" i="94"/>
  <c r="AH72" i="94"/>
  <c r="AL72" i="94"/>
  <c r="G72" i="94"/>
  <c r="K72" i="94"/>
  <c r="O72" i="94"/>
  <c r="S72" i="94"/>
  <c r="W72" i="94"/>
  <c r="AA72" i="94"/>
  <c r="AE72" i="94"/>
  <c r="AI72" i="94"/>
  <c r="AM72" i="94"/>
  <c r="L72" i="94"/>
  <c r="AB72" i="94"/>
  <c r="AJ72" i="94"/>
  <c r="P72" i="94"/>
  <c r="AC72" i="94"/>
  <c r="AK72" i="94"/>
  <c r="X72" i="94"/>
  <c r="AF72" i="94"/>
  <c r="H72" i="94"/>
  <c r="AG72" i="94"/>
  <c r="T72" i="94"/>
  <c r="AN72" i="94"/>
  <c r="L525" i="94"/>
  <c r="BH525" i="94"/>
  <c r="D452" i="94"/>
  <c r="B452" i="94" s="1"/>
  <c r="BM452" i="94" s="1"/>
  <c r="BE525" i="94"/>
  <c r="Y525" i="94"/>
  <c r="AZ525" i="94"/>
  <c r="AJ525" i="94"/>
  <c r="T525" i="94"/>
  <c r="AO525" i="94"/>
  <c r="I525" i="94"/>
  <c r="AW525" i="94"/>
  <c r="AG525" i="94"/>
  <c r="Q525" i="94"/>
  <c r="D299" i="94"/>
  <c r="D376" i="94"/>
  <c r="D147" i="94"/>
  <c r="D223" i="94"/>
  <c r="BI525" i="94"/>
  <c r="BA525" i="94"/>
  <c r="AS525" i="94"/>
  <c r="AK525" i="94"/>
  <c r="AC525" i="94"/>
  <c r="U525" i="94"/>
  <c r="M525" i="94"/>
  <c r="BD525" i="94"/>
  <c r="AV525" i="94"/>
  <c r="AN525" i="94"/>
  <c r="AF525" i="94"/>
  <c r="X525" i="94"/>
  <c r="P525" i="94"/>
  <c r="H525" i="94"/>
  <c r="BK525" i="94"/>
  <c r="BJ525" i="94"/>
  <c r="BF525" i="94"/>
  <c r="BB525" i="94"/>
  <c r="AX525" i="94"/>
  <c r="AT525" i="94"/>
  <c r="AP525" i="94"/>
  <c r="AL525" i="94"/>
  <c r="AH525" i="94"/>
  <c r="AD525" i="94"/>
  <c r="Z525" i="94"/>
  <c r="V525" i="94"/>
  <c r="R525" i="94"/>
  <c r="N525" i="94"/>
  <c r="J525" i="94"/>
  <c r="BG525" i="94"/>
  <c r="BC525" i="94"/>
  <c r="AY525" i="94"/>
  <c r="AU525" i="94"/>
  <c r="AQ525" i="94"/>
  <c r="AM525" i="94"/>
  <c r="AI525" i="94"/>
  <c r="AE525" i="94"/>
  <c r="AA525" i="94"/>
  <c r="W525" i="94"/>
  <c r="S525" i="94"/>
  <c r="O525" i="94"/>
  <c r="K525" i="94"/>
  <c r="D73" i="94"/>
  <c r="D72" i="95"/>
  <c r="O524" i="95"/>
  <c r="Z524" i="95"/>
  <c r="BG524" i="95"/>
  <c r="AR524" i="95"/>
  <c r="AS524" i="95"/>
  <c r="AB524" i="95"/>
  <c r="AQ524" i="95"/>
  <c r="J524" i="95"/>
  <c r="AC524" i="95"/>
  <c r="BL374" i="95"/>
  <c r="X524" i="95"/>
  <c r="AI524" i="95"/>
  <c r="AX524" i="95"/>
  <c r="BD524" i="95"/>
  <c r="U524" i="95"/>
  <c r="BM375" i="94"/>
  <c r="BB524" i="95"/>
  <c r="AZ524" i="95"/>
  <c r="I524" i="95"/>
  <c r="S524" i="95"/>
  <c r="AH524" i="95"/>
  <c r="AW524" i="95"/>
  <c r="BH524" i="95"/>
  <c r="AJ524" i="95"/>
  <c r="L524" i="95"/>
  <c r="AU524" i="95"/>
  <c r="AA524" i="95"/>
  <c r="BF524" i="95"/>
  <c r="AL524" i="95"/>
  <c r="R524" i="95"/>
  <c r="BA524" i="95"/>
  <c r="AG524" i="95"/>
  <c r="M524" i="95"/>
  <c r="BJ524" i="95"/>
  <c r="AN524" i="95"/>
  <c r="T524" i="95"/>
  <c r="AY524" i="95"/>
  <c r="AE524" i="95"/>
  <c r="K524" i="95"/>
  <c r="AP524" i="95"/>
  <c r="V524" i="95"/>
  <c r="BI524" i="95"/>
  <c r="AK524" i="95"/>
  <c r="Q524" i="95"/>
  <c r="B526" i="94"/>
  <c r="BL526" i="94" s="1"/>
  <c r="F64" i="90"/>
  <c r="B525" i="95"/>
  <c r="BK525" i="95" s="1"/>
  <c r="J63" i="90"/>
  <c r="AV524" i="95"/>
  <c r="AF524" i="95"/>
  <c r="P524" i="95"/>
  <c r="BC524" i="95"/>
  <c r="AM524" i="95"/>
  <c r="W524" i="95"/>
  <c r="G524" i="95"/>
  <c r="AT524" i="95"/>
  <c r="AD524" i="95"/>
  <c r="N524" i="95"/>
  <c r="BE524" i="95"/>
  <c r="AO524" i="95"/>
  <c r="Y524" i="95"/>
  <c r="H374" i="95"/>
  <c r="L374" i="95"/>
  <c r="P374" i="95"/>
  <c r="T374" i="95"/>
  <c r="X374" i="95"/>
  <c r="AB374" i="95"/>
  <c r="AF374" i="95"/>
  <c r="AJ374" i="95"/>
  <c r="AN374" i="95"/>
  <c r="AR374" i="95"/>
  <c r="AV374" i="95"/>
  <c r="AZ374" i="95"/>
  <c r="BD374" i="95"/>
  <c r="BH374" i="95"/>
  <c r="G374" i="95"/>
  <c r="S374" i="95"/>
  <c r="AE374" i="95"/>
  <c r="AM374" i="95"/>
  <c r="AU374" i="95"/>
  <c r="BG374" i="95"/>
  <c r="I374" i="95"/>
  <c r="M374" i="95"/>
  <c r="Q374" i="95"/>
  <c r="U374" i="95"/>
  <c r="Y374" i="95"/>
  <c r="AC374" i="95"/>
  <c r="AG374" i="95"/>
  <c r="AK374" i="95"/>
  <c r="AO374" i="95"/>
  <c r="AS374" i="95"/>
  <c r="AW374" i="95"/>
  <c r="BA374" i="95"/>
  <c r="BE374" i="95"/>
  <c r="BI374" i="95"/>
  <c r="K374" i="95"/>
  <c r="AA374" i="95"/>
  <c r="AQ374" i="95"/>
  <c r="BC374" i="95"/>
  <c r="J374" i="95"/>
  <c r="N374" i="95"/>
  <c r="R374" i="95"/>
  <c r="V374" i="95"/>
  <c r="Z374" i="95"/>
  <c r="AD374" i="95"/>
  <c r="AH374" i="95"/>
  <c r="AL374" i="95"/>
  <c r="AP374" i="95"/>
  <c r="AT374" i="95"/>
  <c r="AX374" i="95"/>
  <c r="BB374" i="95"/>
  <c r="BF374" i="95"/>
  <c r="BJ374" i="95"/>
  <c r="O374" i="95"/>
  <c r="W374" i="95"/>
  <c r="AI374" i="95"/>
  <c r="AY374" i="95"/>
  <c r="BK374" i="95"/>
  <c r="I601" i="95"/>
  <c r="L601" i="95"/>
  <c r="P601" i="95"/>
  <c r="T601" i="95"/>
  <c r="X601" i="95"/>
  <c r="AB601" i="95"/>
  <c r="AF601" i="95"/>
  <c r="AJ601" i="95"/>
  <c r="AN601" i="95"/>
  <c r="AR601" i="95"/>
  <c r="AV601" i="95"/>
  <c r="AZ601" i="95"/>
  <c r="BD601" i="95"/>
  <c r="BH601" i="95"/>
  <c r="G601" i="95"/>
  <c r="S601" i="95"/>
  <c r="AE601" i="95"/>
  <c r="AI601" i="95"/>
  <c r="AU601" i="95"/>
  <c r="BG601" i="95"/>
  <c r="H601" i="95"/>
  <c r="M601" i="95"/>
  <c r="Q601" i="95"/>
  <c r="U601" i="95"/>
  <c r="Y601" i="95"/>
  <c r="AC601" i="95"/>
  <c r="AG601" i="95"/>
  <c r="AK601" i="95"/>
  <c r="AO601" i="95"/>
  <c r="AS601" i="95"/>
  <c r="AW601" i="95"/>
  <c r="BA601" i="95"/>
  <c r="BE601" i="95"/>
  <c r="BI601" i="95"/>
  <c r="K601" i="95"/>
  <c r="AA601" i="95"/>
  <c r="AQ601" i="95"/>
  <c r="AY601" i="95"/>
  <c r="J601" i="95"/>
  <c r="N601" i="95"/>
  <c r="R601" i="95"/>
  <c r="V601" i="95"/>
  <c r="Z601" i="95"/>
  <c r="AD601" i="95"/>
  <c r="AH601" i="95"/>
  <c r="AL601" i="95"/>
  <c r="AP601" i="95"/>
  <c r="AT601" i="95"/>
  <c r="AX601" i="95"/>
  <c r="BB601" i="95"/>
  <c r="BF601" i="95"/>
  <c r="BJ601" i="95"/>
  <c r="O601" i="95"/>
  <c r="W601" i="95"/>
  <c r="AM601" i="95"/>
  <c r="BC601" i="95"/>
  <c r="I450" i="95"/>
  <c r="M450" i="95"/>
  <c r="Q450" i="95"/>
  <c r="U450" i="95"/>
  <c r="Y450" i="95"/>
  <c r="AC450" i="95"/>
  <c r="AG450" i="95"/>
  <c r="AK450" i="95"/>
  <c r="AO450" i="95"/>
  <c r="AS450" i="95"/>
  <c r="AW450" i="95"/>
  <c r="BA450" i="95"/>
  <c r="BE450" i="95"/>
  <c r="BI450" i="95"/>
  <c r="L450" i="95"/>
  <c r="T450" i="95"/>
  <c r="AF450" i="95"/>
  <c r="AR450" i="95"/>
  <c r="AZ450" i="95"/>
  <c r="BH450" i="95"/>
  <c r="J450" i="95"/>
  <c r="N450" i="95"/>
  <c r="R450" i="95"/>
  <c r="V450" i="95"/>
  <c r="Z450" i="95"/>
  <c r="AD450" i="95"/>
  <c r="AH450" i="95"/>
  <c r="AL450" i="95"/>
  <c r="AP450" i="95"/>
  <c r="AT450" i="95"/>
  <c r="AX450" i="95"/>
  <c r="BB450" i="95"/>
  <c r="BF450" i="95"/>
  <c r="BJ450" i="95"/>
  <c r="H450" i="95"/>
  <c r="X450" i="95"/>
  <c r="AN450" i="95"/>
  <c r="BD450" i="95"/>
  <c r="G450" i="95"/>
  <c r="K450" i="95"/>
  <c r="O450" i="95"/>
  <c r="S450" i="95"/>
  <c r="W450" i="95"/>
  <c r="AA450" i="95"/>
  <c r="AE450" i="95"/>
  <c r="AI450" i="95"/>
  <c r="AM450" i="95"/>
  <c r="AQ450" i="95"/>
  <c r="AU450" i="95"/>
  <c r="AY450" i="95"/>
  <c r="BC450" i="95"/>
  <c r="BG450" i="95"/>
  <c r="P450" i="95"/>
  <c r="AB450" i="95"/>
  <c r="AJ450" i="95"/>
  <c r="AV450" i="95"/>
  <c r="D298" i="95"/>
  <c r="D681" i="95"/>
  <c r="B681" i="95" s="1"/>
  <c r="D451" i="95"/>
  <c r="B451" i="95" s="1"/>
  <c r="D222" i="95"/>
  <c r="D375" i="95"/>
  <c r="D146" i="95"/>
  <c r="D602" i="95"/>
  <c r="B602" i="95" s="1"/>
  <c r="BL602" i="95" s="1"/>
  <c r="AI221" i="95"/>
  <c r="S221" i="95"/>
  <c r="AK221" i="95"/>
  <c r="P221" i="95"/>
  <c r="AD221" i="95"/>
  <c r="I221" i="95"/>
  <c r="AC221" i="95"/>
  <c r="M221" i="95"/>
  <c r="V221" i="95"/>
  <c r="AM221" i="95"/>
  <c r="G221" i="95"/>
  <c r="AN221" i="95"/>
  <c r="Q221" i="95"/>
  <c r="AE221" i="95"/>
  <c r="O221" i="95"/>
  <c r="AF221" i="95"/>
  <c r="J221" i="95"/>
  <c r="Y221" i="95"/>
  <c r="R221" i="95"/>
  <c r="AL221" i="95"/>
  <c r="L221" i="95"/>
  <c r="W221" i="95"/>
  <c r="U221" i="95"/>
  <c r="N221" i="95"/>
  <c r="X221" i="95"/>
  <c r="AA221" i="95"/>
  <c r="K221" i="95"/>
  <c r="Z221" i="95"/>
  <c r="T221" i="95"/>
  <c r="H221" i="95"/>
  <c r="AB221" i="95"/>
  <c r="AH221" i="95"/>
  <c r="AJ221" i="95"/>
  <c r="AG221" i="95"/>
  <c r="AJ297" i="95"/>
  <c r="T297" i="95"/>
  <c r="AM297" i="95"/>
  <c r="R297" i="95"/>
  <c r="Z297" i="95"/>
  <c r="Y297" i="95"/>
  <c r="AK297" i="95"/>
  <c r="AN297" i="95"/>
  <c r="AG297" i="95"/>
  <c r="AF297" i="95"/>
  <c r="P297" i="95"/>
  <c r="AH297" i="95"/>
  <c r="M297" i="95"/>
  <c r="S297" i="95"/>
  <c r="Q297" i="95"/>
  <c r="V297" i="95"/>
  <c r="AI297" i="95"/>
  <c r="AD297" i="95"/>
  <c r="AA297" i="95"/>
  <c r="X297" i="95"/>
  <c r="W297" i="95"/>
  <c r="AB297" i="95"/>
  <c r="L297" i="95"/>
  <c r="AC297" i="95"/>
  <c r="G297" i="95"/>
  <c r="K297" i="95"/>
  <c r="AL297" i="95"/>
  <c r="J297" i="95"/>
  <c r="I297" i="95"/>
  <c r="U297" i="95"/>
  <c r="O297" i="95"/>
  <c r="N297" i="95"/>
  <c r="H297" i="95"/>
  <c r="AE297" i="95"/>
  <c r="AZ680" i="95"/>
  <c r="AJ680" i="95"/>
  <c r="T680" i="95"/>
  <c r="BF680" i="95"/>
  <c r="AK680" i="95"/>
  <c r="O680" i="95"/>
  <c r="AT680" i="95"/>
  <c r="R680" i="95"/>
  <c r="AS680" i="95"/>
  <c r="Q680" i="95"/>
  <c r="V680" i="95"/>
  <c r="AH680" i="95"/>
  <c r="AO680" i="95"/>
  <c r="BC680" i="95"/>
  <c r="BD680" i="95"/>
  <c r="H680" i="95"/>
  <c r="BB680" i="95"/>
  <c r="W680" i="95"/>
  <c r="AW680" i="95"/>
  <c r="AV680" i="95"/>
  <c r="AF680" i="95"/>
  <c r="P680" i="95"/>
  <c r="BA680" i="95"/>
  <c r="AE680" i="95"/>
  <c r="J680" i="95"/>
  <c r="AM680" i="95"/>
  <c r="K680" i="95"/>
  <c r="AL680" i="95"/>
  <c r="I680" i="95"/>
  <c r="G680" i="95"/>
  <c r="S680" i="95"/>
  <c r="M680" i="95"/>
  <c r="AC680" i="95"/>
  <c r="AN680" i="95"/>
  <c r="U680" i="95"/>
  <c r="AY680" i="95"/>
  <c r="N680" i="95"/>
  <c r="BH680" i="95"/>
  <c r="AR680" i="95"/>
  <c r="AB680" i="95"/>
  <c r="L680" i="95"/>
  <c r="AU680" i="95"/>
  <c r="Z680" i="95"/>
  <c r="BI680" i="95"/>
  <c r="AG680" i="95"/>
  <c r="BG680" i="95"/>
  <c r="AD680" i="95"/>
  <c r="AX680" i="95"/>
  <c r="BJ680" i="95"/>
  <c r="AQ680" i="95"/>
  <c r="AA680" i="95"/>
  <c r="X680" i="95"/>
  <c r="AP680" i="95"/>
  <c r="Y680" i="95"/>
  <c r="AI680" i="95"/>
  <c r="BE680" i="95"/>
  <c r="BK450" i="95"/>
  <c r="AB145" i="95"/>
  <c r="L145" i="95"/>
  <c r="AE145" i="95"/>
  <c r="J145" i="95"/>
  <c r="AL145" i="95"/>
  <c r="I145" i="95"/>
  <c r="N145" i="95"/>
  <c r="S145" i="95"/>
  <c r="R145" i="95"/>
  <c r="AF145" i="95"/>
  <c r="AK145" i="95"/>
  <c r="O145" i="95"/>
  <c r="AA145" i="95"/>
  <c r="Y145" i="95"/>
  <c r="AN145" i="95"/>
  <c r="X145" i="95"/>
  <c r="H145" i="95"/>
  <c r="Z145" i="95"/>
  <c r="AD145" i="95"/>
  <c r="D526" i="95"/>
  <c r="AI145" i="95"/>
  <c r="G145" i="95"/>
  <c r="M145" i="95"/>
  <c r="AM145" i="95"/>
  <c r="K145" i="95"/>
  <c r="P145" i="95"/>
  <c r="AJ145" i="95"/>
  <c r="T145" i="95"/>
  <c r="U145" i="95"/>
  <c r="W145" i="95"/>
  <c r="AC145" i="95"/>
  <c r="AH145" i="95"/>
  <c r="AG145" i="95"/>
  <c r="Q145" i="95"/>
  <c r="V145" i="95"/>
  <c r="BM349" i="95"/>
  <c r="BM333" i="95"/>
  <c r="BM317" i="95"/>
  <c r="BM371" i="95"/>
  <c r="BM367" i="95"/>
  <c r="BM363" i="95"/>
  <c r="BM355" i="95"/>
  <c r="BM334" i="95"/>
  <c r="BM356" i="95"/>
  <c r="BM327" i="95"/>
  <c r="BM340" i="95"/>
  <c r="BM346" i="95"/>
  <c r="BM351" i="95"/>
  <c r="BM352" i="95"/>
  <c r="BM343" i="95"/>
  <c r="BM7" i="95"/>
  <c r="BM345" i="95"/>
  <c r="BM329" i="95"/>
  <c r="BM370" i="95"/>
  <c r="BM366" i="95"/>
  <c r="BM362" i="95"/>
  <c r="BM350" i="95"/>
  <c r="BM328" i="95"/>
  <c r="BM348" i="95"/>
  <c r="BM320" i="95"/>
  <c r="BM332" i="95"/>
  <c r="BM330" i="95"/>
  <c r="BM338" i="95"/>
  <c r="BM336" i="95"/>
  <c r="BM353" i="95"/>
  <c r="BM337" i="95"/>
  <c r="BM321" i="95"/>
  <c r="BM368" i="95"/>
  <c r="BM364" i="95"/>
  <c r="BM360" i="95"/>
  <c r="BM318" i="95"/>
  <c r="BM335" i="95"/>
  <c r="BM347" i="95"/>
  <c r="BM319" i="95"/>
  <c r="BM359" i="95"/>
  <c r="BM324" i="95"/>
  <c r="BM357" i="95"/>
  <c r="BM341" i="95"/>
  <c r="BM325" i="95"/>
  <c r="BM373" i="95"/>
  <c r="BM369" i="95"/>
  <c r="BM365" i="95"/>
  <c r="BM361" i="95"/>
  <c r="BM344" i="95"/>
  <c r="BM323" i="95"/>
  <c r="BM342" i="95"/>
  <c r="BM354" i="95"/>
  <c r="BM326" i="95"/>
  <c r="BN9" i="95"/>
  <c r="BN145" i="95" s="1"/>
  <c r="BM316" i="95"/>
  <c r="BM331" i="95"/>
  <c r="BM322" i="95"/>
  <c r="BM372" i="95"/>
  <c r="BM339" i="95"/>
  <c r="BM358" i="95"/>
  <c r="BL508" i="95"/>
  <c r="BL492" i="95"/>
  <c r="BL476" i="95"/>
  <c r="BL509" i="95"/>
  <c r="BL503" i="95"/>
  <c r="BL487" i="95"/>
  <c r="BL471" i="95"/>
  <c r="BL489" i="95"/>
  <c r="BL473" i="95"/>
  <c r="BL514" i="95"/>
  <c r="BL498" i="95"/>
  <c r="BL482" i="95"/>
  <c r="BL507" i="95"/>
  <c r="BL504" i="95"/>
  <c r="BL488" i="95"/>
  <c r="BL472" i="95"/>
  <c r="BL505" i="95"/>
  <c r="BL515" i="95"/>
  <c r="BL499" i="95"/>
  <c r="BL483" i="95"/>
  <c r="BL501" i="95"/>
  <c r="BL485" i="95"/>
  <c r="BL469" i="95"/>
  <c r="BL510" i="95"/>
  <c r="BL494" i="95"/>
  <c r="BL478" i="95"/>
  <c r="BL512" i="95"/>
  <c r="BL496" i="95"/>
  <c r="BL513" i="95"/>
  <c r="BL491" i="95"/>
  <c r="BL477" i="95"/>
  <c r="BL486" i="95"/>
  <c r="BL470" i="95"/>
  <c r="BL500" i="95"/>
  <c r="BL484" i="95"/>
  <c r="BL468" i="95"/>
  <c r="BL511" i="95"/>
  <c r="BL495" i="95"/>
  <c r="BL479" i="95"/>
  <c r="BL497" i="95"/>
  <c r="BL481" i="95"/>
  <c r="BL450" i="95"/>
  <c r="BL506" i="95"/>
  <c r="BL490" i="95"/>
  <c r="BL474" i="95"/>
  <c r="BL680" i="95"/>
  <c r="BL480" i="95"/>
  <c r="BL475" i="95"/>
  <c r="BL493" i="95"/>
  <c r="BL502" i="95"/>
  <c r="G451" i="94"/>
  <c r="H451" i="94"/>
  <c r="I451" i="94"/>
  <c r="J451" i="94"/>
  <c r="K451" i="94"/>
  <c r="L451" i="94"/>
  <c r="M451" i="94"/>
  <c r="N451" i="94"/>
  <c r="O451" i="94"/>
  <c r="P451" i="94"/>
  <c r="Q451" i="94"/>
  <c r="R451" i="94"/>
  <c r="S451" i="94"/>
  <c r="T451" i="94"/>
  <c r="U451" i="94"/>
  <c r="V451" i="94"/>
  <c r="W451" i="94"/>
  <c r="X451" i="94"/>
  <c r="Y451" i="94"/>
  <c r="Z451" i="94"/>
  <c r="AA451" i="94"/>
  <c r="AB451" i="94"/>
  <c r="AC451" i="94"/>
  <c r="AD451" i="94"/>
  <c r="AE451" i="94"/>
  <c r="AF451" i="94"/>
  <c r="AG451" i="94"/>
  <c r="AH451" i="94"/>
  <c r="AI451" i="94"/>
  <c r="AJ451" i="94"/>
  <c r="AK451" i="94"/>
  <c r="AL451" i="94"/>
  <c r="AM451" i="94"/>
  <c r="AN451" i="94"/>
  <c r="AO451" i="94"/>
  <c r="AP451" i="94"/>
  <c r="AQ451" i="94"/>
  <c r="AR451" i="94"/>
  <c r="AS451" i="94"/>
  <c r="AT451" i="94"/>
  <c r="AU451" i="94"/>
  <c r="AV451" i="94"/>
  <c r="AW451" i="94"/>
  <c r="AX451" i="94"/>
  <c r="AY451" i="94"/>
  <c r="AZ451" i="94"/>
  <c r="BA451" i="94"/>
  <c r="BB451" i="94"/>
  <c r="BC451" i="94"/>
  <c r="BD451" i="94"/>
  <c r="BE451" i="94"/>
  <c r="BF451" i="94"/>
  <c r="BG451" i="94"/>
  <c r="BH451" i="94"/>
  <c r="BI451" i="94"/>
  <c r="BJ451" i="94"/>
  <c r="BK451" i="94"/>
  <c r="BL451" i="94"/>
  <c r="BM514" i="94"/>
  <c r="BM510" i="94"/>
  <c r="BM506" i="94"/>
  <c r="BM502" i="94"/>
  <c r="BM498" i="94"/>
  <c r="BM494" i="94"/>
  <c r="BM490" i="94"/>
  <c r="BM486" i="94"/>
  <c r="BM482" i="94"/>
  <c r="BM478" i="94"/>
  <c r="BM474" i="94"/>
  <c r="BM470" i="94"/>
  <c r="BM451" i="94"/>
  <c r="BM512" i="94"/>
  <c r="BM508" i="94"/>
  <c r="BM504" i="94"/>
  <c r="BM501" i="94"/>
  <c r="BM497" i="94"/>
  <c r="BM493" i="94"/>
  <c r="BM489" i="94"/>
  <c r="BM485" i="94"/>
  <c r="BM481" i="94"/>
  <c r="BM477" i="94"/>
  <c r="BM473" i="94"/>
  <c r="BM469" i="94"/>
  <c r="BM515" i="94"/>
  <c r="BM511" i="94"/>
  <c r="BM507" i="94"/>
  <c r="BM503" i="94"/>
  <c r="BM500" i="94"/>
  <c r="BM496" i="94"/>
  <c r="BM492" i="94"/>
  <c r="BM488" i="94"/>
  <c r="BM484" i="94"/>
  <c r="BM480" i="94"/>
  <c r="BM476" i="94"/>
  <c r="BM472" i="94"/>
  <c r="BM468" i="94"/>
  <c r="BM499" i="94"/>
  <c r="BM495" i="94"/>
  <c r="BM491" i="94"/>
  <c r="BM487" i="94"/>
  <c r="BM483" i="94"/>
  <c r="BM479" i="94"/>
  <c r="BM475" i="94"/>
  <c r="BM471" i="94"/>
  <c r="BM513" i="94"/>
  <c r="BM509" i="94"/>
  <c r="BM505" i="94"/>
  <c r="AK298" i="94"/>
  <c r="AG298" i="94"/>
  <c r="AC298" i="94"/>
  <c r="Y298" i="94"/>
  <c r="U298" i="94"/>
  <c r="Q298" i="94"/>
  <c r="M298" i="94"/>
  <c r="I298" i="94"/>
  <c r="AN298" i="94"/>
  <c r="AJ298" i="94"/>
  <c r="AF298" i="94"/>
  <c r="AB298" i="94"/>
  <c r="X298" i="94"/>
  <c r="T298" i="94"/>
  <c r="P298" i="94"/>
  <c r="L298" i="94"/>
  <c r="H298" i="94"/>
  <c r="AM298" i="94"/>
  <c r="AI298" i="94"/>
  <c r="AE298" i="94"/>
  <c r="AA298" i="94"/>
  <c r="W298" i="94"/>
  <c r="S298" i="94"/>
  <c r="O298" i="94"/>
  <c r="K298" i="94"/>
  <c r="G298" i="94"/>
  <c r="AL298" i="94"/>
  <c r="V298" i="94"/>
  <c r="AH298" i="94"/>
  <c r="R298" i="94"/>
  <c r="AD298" i="94"/>
  <c r="N298" i="94"/>
  <c r="Z298" i="94"/>
  <c r="J298" i="94"/>
  <c r="BL681" i="94"/>
  <c r="BH681" i="94"/>
  <c r="BD681" i="94"/>
  <c r="AZ681" i="94"/>
  <c r="AV681" i="94"/>
  <c r="AR681" i="94"/>
  <c r="AN681" i="94"/>
  <c r="AJ681" i="94"/>
  <c r="AF681" i="94"/>
  <c r="AB681" i="94"/>
  <c r="X681" i="94"/>
  <c r="T681" i="94"/>
  <c r="P681" i="94"/>
  <c r="L681" i="94"/>
  <c r="H681" i="94"/>
  <c r="BJ681" i="94"/>
  <c r="BE681" i="94"/>
  <c r="AY681" i="94"/>
  <c r="AT681" i="94"/>
  <c r="AO681" i="94"/>
  <c r="AI681" i="94"/>
  <c r="AD681" i="94"/>
  <c r="Y681" i="94"/>
  <c r="S681" i="94"/>
  <c r="N681" i="94"/>
  <c r="I681" i="94"/>
  <c r="BI681" i="94"/>
  <c r="BC681" i="94"/>
  <c r="AX681" i="94"/>
  <c r="AS681" i="94"/>
  <c r="AM681" i="94"/>
  <c r="AH681" i="94"/>
  <c r="AC681" i="94"/>
  <c r="W681" i="94"/>
  <c r="R681" i="94"/>
  <c r="M681" i="94"/>
  <c r="G681" i="94"/>
  <c r="BM681" i="94"/>
  <c r="BG681" i="94"/>
  <c r="BB681" i="94"/>
  <c r="AW681" i="94"/>
  <c r="AQ681" i="94"/>
  <c r="AL681" i="94"/>
  <c r="AG681" i="94"/>
  <c r="AA681" i="94"/>
  <c r="V681" i="94"/>
  <c r="Q681" i="94"/>
  <c r="K681" i="94"/>
  <c r="BA681" i="94"/>
  <c r="AE681" i="94"/>
  <c r="J681" i="94"/>
  <c r="AU681" i="94"/>
  <c r="Z681" i="94"/>
  <c r="BK681" i="94"/>
  <c r="AP681" i="94"/>
  <c r="U681" i="94"/>
  <c r="O681" i="94"/>
  <c r="BF681" i="94"/>
  <c r="AK681" i="94"/>
  <c r="G602" i="94"/>
  <c r="H602" i="94"/>
  <c r="I602" i="94"/>
  <c r="J602" i="94"/>
  <c r="K602" i="94"/>
  <c r="L602" i="94"/>
  <c r="M602" i="94"/>
  <c r="N602" i="94"/>
  <c r="O602" i="94"/>
  <c r="P602" i="94"/>
  <c r="Q602" i="94"/>
  <c r="R602" i="94"/>
  <c r="S602" i="94"/>
  <c r="T602" i="94"/>
  <c r="U602" i="94"/>
  <c r="V602" i="94"/>
  <c r="W602" i="94"/>
  <c r="X602" i="94"/>
  <c r="Y602" i="94"/>
  <c r="Z602" i="94"/>
  <c r="AA602" i="94"/>
  <c r="AB602" i="94"/>
  <c r="AC602" i="94"/>
  <c r="AD602" i="94"/>
  <c r="AE602" i="94"/>
  <c r="AF602" i="94"/>
  <c r="AG602" i="94"/>
  <c r="AH602" i="94"/>
  <c r="AI602" i="94"/>
  <c r="AJ602" i="94"/>
  <c r="AK602" i="94"/>
  <c r="AL602" i="94"/>
  <c r="AM602" i="94"/>
  <c r="AN602" i="94"/>
  <c r="AO602" i="94"/>
  <c r="AP602" i="94"/>
  <c r="AQ602" i="94"/>
  <c r="AR602" i="94"/>
  <c r="AS602" i="94"/>
  <c r="AT602" i="94"/>
  <c r="AU602" i="94"/>
  <c r="AV602" i="94"/>
  <c r="AW602" i="94"/>
  <c r="AX602" i="94"/>
  <c r="AY602" i="94"/>
  <c r="AZ602" i="94"/>
  <c r="BA602" i="94"/>
  <c r="BB602" i="94"/>
  <c r="BC602" i="94"/>
  <c r="BD602" i="94"/>
  <c r="BE602" i="94"/>
  <c r="BF602" i="94"/>
  <c r="BG602" i="94"/>
  <c r="BH602" i="94"/>
  <c r="BI602" i="94"/>
  <c r="BJ602" i="94"/>
  <c r="BK602" i="94"/>
  <c r="BN359" i="94"/>
  <c r="BN355" i="94"/>
  <c r="BN351" i="94"/>
  <c r="BN347" i="94"/>
  <c r="BN343" i="94"/>
  <c r="BN358" i="94"/>
  <c r="BN354" i="94"/>
  <c r="BN357" i="94"/>
  <c r="BN353" i="94"/>
  <c r="BN349" i="94"/>
  <c r="BN345" i="94"/>
  <c r="BN341" i="94"/>
  <c r="BN337" i="94"/>
  <c r="BN333" i="94"/>
  <c r="BN329" i="94"/>
  <c r="BN325" i="94"/>
  <c r="BN321" i="94"/>
  <c r="BN317" i="94"/>
  <c r="BN356" i="94"/>
  <c r="BN350" i="94"/>
  <c r="BN342" i="94"/>
  <c r="BN336" i="94"/>
  <c r="BN331" i="94"/>
  <c r="BN326" i="94"/>
  <c r="BN320" i="94"/>
  <c r="BN373" i="94"/>
  <c r="BN371" i="94"/>
  <c r="BN369" i="94"/>
  <c r="BN367" i="94"/>
  <c r="BN365" i="94"/>
  <c r="BN363" i="94"/>
  <c r="BN361" i="94"/>
  <c r="BN348" i="94"/>
  <c r="BN340" i="94"/>
  <c r="BN335" i="94"/>
  <c r="BN330" i="94"/>
  <c r="BN324" i="94"/>
  <c r="BN319" i="94"/>
  <c r="BN346" i="94"/>
  <c r="BN339" i="94"/>
  <c r="BN334" i="94"/>
  <c r="BN328" i="94"/>
  <c r="BN323" i="94"/>
  <c r="BN318" i="94"/>
  <c r="BN352" i="94"/>
  <c r="BN338" i="94"/>
  <c r="BN344" i="94"/>
  <c r="BN332" i="94"/>
  <c r="BN316" i="94"/>
  <c r="BN374" i="94"/>
  <c r="BN372" i="94"/>
  <c r="BN370" i="94"/>
  <c r="BN368" i="94"/>
  <c r="BN366" i="94"/>
  <c r="BN364" i="94"/>
  <c r="BN362" i="94"/>
  <c r="BN360" i="94"/>
  <c r="BN327" i="94"/>
  <c r="BN7" i="94"/>
  <c r="BN322" i="94"/>
  <c r="D603" i="94"/>
  <c r="B603" i="94" s="1"/>
  <c r="BM603" i="94" s="1"/>
  <c r="AL222" i="94"/>
  <c r="AH222" i="94"/>
  <c r="AD222" i="94"/>
  <c r="Z222" i="94"/>
  <c r="V222" i="94"/>
  <c r="R222" i="94"/>
  <c r="N222" i="94"/>
  <c r="J222" i="94"/>
  <c r="AK222" i="94"/>
  <c r="AG222" i="94"/>
  <c r="AC222" i="94"/>
  <c r="Y222" i="94"/>
  <c r="U222" i="94"/>
  <c r="Q222" i="94"/>
  <c r="M222" i="94"/>
  <c r="I222" i="94"/>
  <c r="AN222" i="94"/>
  <c r="AJ222" i="94"/>
  <c r="AF222" i="94"/>
  <c r="AB222" i="94"/>
  <c r="X222" i="94"/>
  <c r="T222" i="94"/>
  <c r="P222" i="94"/>
  <c r="L222" i="94"/>
  <c r="H222" i="94"/>
  <c r="AE222" i="94"/>
  <c r="O222" i="94"/>
  <c r="AA222" i="94"/>
  <c r="K222" i="94"/>
  <c r="AM222" i="94"/>
  <c r="W222" i="94"/>
  <c r="G222" i="94"/>
  <c r="AI222" i="94"/>
  <c r="S222" i="94"/>
  <c r="D527" i="94"/>
  <c r="AK146" i="94"/>
  <c r="AG146" i="94"/>
  <c r="AC146" i="94"/>
  <c r="Y146" i="94"/>
  <c r="U146" i="94"/>
  <c r="Q146" i="94"/>
  <c r="M146" i="94"/>
  <c r="I146" i="94"/>
  <c r="AJ146" i="94"/>
  <c r="AE146" i="94"/>
  <c r="Z146" i="94"/>
  <c r="T146" i="94"/>
  <c r="O146" i="94"/>
  <c r="J146" i="94"/>
  <c r="AN146" i="94"/>
  <c r="AI146" i="94"/>
  <c r="AD146" i="94"/>
  <c r="X146" i="94"/>
  <c r="S146" i="94"/>
  <c r="N146" i="94"/>
  <c r="H146" i="94"/>
  <c r="AM146" i="94"/>
  <c r="AH146" i="94"/>
  <c r="AB146" i="94"/>
  <c r="W146" i="94"/>
  <c r="R146" i="94"/>
  <c r="L146" i="94"/>
  <c r="G146" i="94"/>
  <c r="AF146" i="94"/>
  <c r="K146" i="94"/>
  <c r="AA146" i="94"/>
  <c r="V146" i="94"/>
  <c r="AL146" i="94"/>
  <c r="P146" i="94"/>
  <c r="G375" i="94"/>
  <c r="H375" i="94"/>
  <c r="I375" i="94"/>
  <c r="J375" i="94"/>
  <c r="K375" i="94"/>
  <c r="L375" i="94"/>
  <c r="M375" i="94"/>
  <c r="N375" i="94"/>
  <c r="O375" i="94"/>
  <c r="P375" i="94"/>
  <c r="Q375" i="94"/>
  <c r="R375" i="94"/>
  <c r="S375" i="94"/>
  <c r="T375" i="94"/>
  <c r="U375" i="94"/>
  <c r="V375" i="94"/>
  <c r="W375" i="94"/>
  <c r="X375" i="94"/>
  <c r="Y375" i="94"/>
  <c r="Z375" i="94"/>
  <c r="AA375" i="94"/>
  <c r="AB375" i="94"/>
  <c r="AC375" i="94"/>
  <c r="AD375" i="94"/>
  <c r="AE375" i="94"/>
  <c r="AF375" i="94"/>
  <c r="AG375" i="94"/>
  <c r="AH375" i="94"/>
  <c r="AI375" i="94"/>
  <c r="AJ375" i="94"/>
  <c r="AK375" i="94"/>
  <c r="AL375" i="94"/>
  <c r="AM375" i="94"/>
  <c r="AN375" i="94"/>
  <c r="AO375" i="94"/>
  <c r="AP375" i="94"/>
  <c r="AQ375" i="94"/>
  <c r="AR375" i="94"/>
  <c r="AS375" i="94"/>
  <c r="AT375" i="94"/>
  <c r="AU375" i="94"/>
  <c r="AV375" i="94"/>
  <c r="AW375" i="94"/>
  <c r="AX375" i="94"/>
  <c r="AY375" i="94"/>
  <c r="AZ375" i="94"/>
  <c r="BA375" i="94"/>
  <c r="BB375" i="94"/>
  <c r="BC375" i="94"/>
  <c r="BD375" i="94"/>
  <c r="BE375" i="94"/>
  <c r="BF375" i="94"/>
  <c r="BG375" i="94"/>
  <c r="BH375" i="94"/>
  <c r="BI375" i="94"/>
  <c r="BJ375" i="94"/>
  <c r="BK375" i="94"/>
  <c r="BL375" i="94"/>
  <c r="BE152" i="91"/>
  <c r="BF5" i="92"/>
  <c r="AO223" i="94" l="1"/>
  <c r="AS223" i="94"/>
  <c r="AW223" i="94"/>
  <c r="BA223" i="94"/>
  <c r="BE223" i="94"/>
  <c r="BI223" i="94"/>
  <c r="BM223" i="94"/>
  <c r="AR223" i="94"/>
  <c r="AX223" i="94"/>
  <c r="BC223" i="94"/>
  <c r="BH223" i="94"/>
  <c r="BN223" i="94"/>
  <c r="AT223" i="94"/>
  <c r="AY223" i="94"/>
  <c r="BD223" i="94"/>
  <c r="BJ223" i="94"/>
  <c r="BO223" i="94"/>
  <c r="AU223" i="94"/>
  <c r="BF223" i="94"/>
  <c r="AV223" i="94"/>
  <c r="BG223" i="94"/>
  <c r="AP223" i="94"/>
  <c r="AZ223" i="94"/>
  <c r="BK223" i="94"/>
  <c r="AQ223" i="94"/>
  <c r="BB223" i="94"/>
  <c r="BL223" i="94"/>
  <c r="AP299" i="94"/>
  <c r="AT299" i="94"/>
  <c r="AX299" i="94"/>
  <c r="BB299" i="94"/>
  <c r="BF299" i="94"/>
  <c r="BJ299" i="94"/>
  <c r="BN299" i="94"/>
  <c r="AS299" i="94"/>
  <c r="AY299" i="94"/>
  <c r="BD299" i="94"/>
  <c r="BI299" i="94"/>
  <c r="BO299" i="94"/>
  <c r="AO299" i="94"/>
  <c r="AU299" i="94"/>
  <c r="AZ299" i="94"/>
  <c r="BE299" i="94"/>
  <c r="BK299" i="94"/>
  <c r="AQ299" i="94"/>
  <c r="AV299" i="94"/>
  <c r="BA299" i="94"/>
  <c r="BG299" i="94"/>
  <c r="BL299" i="94"/>
  <c r="AR299" i="94"/>
  <c r="AW299" i="94"/>
  <c r="BC299" i="94"/>
  <c r="BH299" i="94"/>
  <c r="BM299" i="94"/>
  <c r="BO146" i="94"/>
  <c r="BO298" i="94"/>
  <c r="AP73" i="94"/>
  <c r="AT73" i="94"/>
  <c r="AX73" i="94"/>
  <c r="BB73" i="94"/>
  <c r="BF73" i="94"/>
  <c r="BJ73" i="94"/>
  <c r="BN73" i="94"/>
  <c r="AQ73" i="94"/>
  <c r="AV73" i="94"/>
  <c r="BA73" i="94"/>
  <c r="BG73" i="94"/>
  <c r="BL73" i="94"/>
  <c r="AU73" i="94"/>
  <c r="BC73" i="94"/>
  <c r="BI73" i="94"/>
  <c r="AR73" i="94"/>
  <c r="AZ73" i="94"/>
  <c r="BK73" i="94"/>
  <c r="AW73" i="94"/>
  <c r="BH73" i="94"/>
  <c r="AY73" i="94"/>
  <c r="BM73" i="94"/>
  <c r="BD73" i="94"/>
  <c r="BE73" i="94"/>
  <c r="AO73" i="94"/>
  <c r="BO73" i="94"/>
  <c r="AS73" i="94"/>
  <c r="AO147" i="94"/>
  <c r="AS147" i="94"/>
  <c r="AW147" i="94"/>
  <c r="BA147" i="94"/>
  <c r="BE147" i="94"/>
  <c r="BI147" i="94"/>
  <c r="BM147" i="94"/>
  <c r="AR147" i="94"/>
  <c r="AX147" i="94"/>
  <c r="BC147" i="94"/>
  <c r="BH147" i="94"/>
  <c r="BN147" i="94"/>
  <c r="AT147" i="94"/>
  <c r="AZ147" i="94"/>
  <c r="BG147" i="94"/>
  <c r="BO147" i="94"/>
  <c r="AU147" i="94"/>
  <c r="BB147" i="94"/>
  <c r="BJ147" i="94"/>
  <c r="AV147" i="94"/>
  <c r="BK147" i="94"/>
  <c r="AY147" i="94"/>
  <c r="BL147" i="94"/>
  <c r="AP147" i="94"/>
  <c r="BD147" i="94"/>
  <c r="AQ147" i="94"/>
  <c r="BF147" i="94"/>
  <c r="BO239" i="94"/>
  <c r="BO87" i="94"/>
  <c r="BO163" i="94"/>
  <c r="BO164" i="94"/>
  <c r="BO88" i="94"/>
  <c r="BO240" i="94"/>
  <c r="BO89" i="94"/>
  <c r="BO241" i="94"/>
  <c r="BO165" i="94"/>
  <c r="BO166" i="94"/>
  <c r="BO242" i="94"/>
  <c r="BO90" i="94"/>
  <c r="BO91" i="94"/>
  <c r="BO167" i="94"/>
  <c r="BO243" i="94"/>
  <c r="BO169" i="94"/>
  <c r="BO168" i="94"/>
  <c r="BO244" i="94"/>
  <c r="BO92" i="94"/>
  <c r="BO245" i="94"/>
  <c r="BO170" i="94"/>
  <c r="BO93" i="94"/>
  <c r="BO171" i="94"/>
  <c r="BO247" i="94"/>
  <c r="BO246" i="94"/>
  <c r="BO94" i="94"/>
  <c r="BO172" i="94"/>
  <c r="BO96" i="94"/>
  <c r="BO248" i="94"/>
  <c r="BO95" i="94"/>
  <c r="BO249" i="94"/>
  <c r="BO97" i="94"/>
  <c r="BO173" i="94"/>
  <c r="BO98" i="94"/>
  <c r="BO174" i="94"/>
  <c r="BO250" i="94"/>
  <c r="BO251" i="94"/>
  <c r="BO99" i="94"/>
  <c r="BO175" i="94"/>
  <c r="BO252" i="94"/>
  <c r="BO176" i="94"/>
  <c r="BO100" i="94"/>
  <c r="BO253" i="94"/>
  <c r="BO177" i="94"/>
  <c r="BO101" i="94"/>
  <c r="BO254" i="94"/>
  <c r="BO178" i="94"/>
  <c r="BO102" i="94"/>
  <c r="BO179" i="94"/>
  <c r="BO103" i="94"/>
  <c r="BO255" i="94"/>
  <c r="BO104" i="94"/>
  <c r="BO180" i="94"/>
  <c r="BO256" i="94"/>
  <c r="BO181" i="94"/>
  <c r="BO257" i="94"/>
  <c r="BO105" i="94"/>
  <c r="BO106" i="94"/>
  <c r="BO182" i="94"/>
  <c r="BO258" i="94"/>
  <c r="BO259" i="94"/>
  <c r="BO107" i="94"/>
  <c r="BO183" i="94"/>
  <c r="BO108" i="94"/>
  <c r="BO260" i="94"/>
  <c r="BO184" i="94"/>
  <c r="BO109" i="94"/>
  <c r="BO261" i="94"/>
  <c r="BO185" i="94"/>
  <c r="BO262" i="94"/>
  <c r="BO186" i="94"/>
  <c r="BO110" i="94"/>
  <c r="BO187" i="94"/>
  <c r="BO263" i="94"/>
  <c r="BO111" i="94"/>
  <c r="BO264" i="94"/>
  <c r="BO112" i="94"/>
  <c r="BO188" i="94"/>
  <c r="BO189" i="94"/>
  <c r="BO265" i="94"/>
  <c r="BO113" i="94"/>
  <c r="BO114" i="94"/>
  <c r="BO190" i="94"/>
  <c r="BO266" i="94"/>
  <c r="BO115" i="94"/>
  <c r="BO267" i="94"/>
  <c r="BO191" i="94"/>
  <c r="BO268" i="94"/>
  <c r="BO192" i="94"/>
  <c r="BO116" i="94"/>
  <c r="BO269" i="94"/>
  <c r="BO117" i="94"/>
  <c r="BO193" i="94"/>
  <c r="BO270" i="94"/>
  <c r="BO118" i="94"/>
  <c r="BO194" i="94"/>
  <c r="BO119" i="94"/>
  <c r="BO195" i="94"/>
  <c r="BO271" i="94"/>
  <c r="BO120" i="94"/>
  <c r="BO196" i="94"/>
  <c r="BO272" i="94"/>
  <c r="BO121" i="94"/>
  <c r="BO197" i="94"/>
  <c r="BO273" i="94"/>
  <c r="BO122" i="94"/>
  <c r="BO274" i="94"/>
  <c r="BO198" i="94"/>
  <c r="BO275" i="94"/>
  <c r="BO199" i="94"/>
  <c r="BO123" i="94"/>
  <c r="BO124" i="94"/>
  <c r="BO276" i="94"/>
  <c r="BO200" i="94"/>
  <c r="BO277" i="94"/>
  <c r="BO125" i="94"/>
  <c r="BO201" i="94"/>
  <c r="BO278" i="94"/>
  <c r="BO202" i="94"/>
  <c r="BO126" i="94"/>
  <c r="BO279" i="94"/>
  <c r="BO203" i="94"/>
  <c r="BO127" i="94"/>
  <c r="BO204" i="94"/>
  <c r="BO280" i="94"/>
  <c r="BO128" i="94"/>
  <c r="BO129" i="94"/>
  <c r="BO281" i="94"/>
  <c r="BO205" i="94"/>
  <c r="BO206" i="94"/>
  <c r="BO282" i="94"/>
  <c r="BO130" i="94"/>
  <c r="BO283" i="94"/>
  <c r="BO207" i="94"/>
  <c r="BO131" i="94"/>
  <c r="BO284" i="94"/>
  <c r="BO208" i="94"/>
  <c r="BO132" i="94"/>
  <c r="BO133" i="94"/>
  <c r="BO209" i="94"/>
  <c r="BO285" i="94"/>
  <c r="BO134" i="94"/>
  <c r="BO286" i="94"/>
  <c r="BO210" i="94"/>
  <c r="BO135" i="94"/>
  <c r="BO211" i="94"/>
  <c r="BO287" i="94"/>
  <c r="BO288" i="94"/>
  <c r="BO136" i="94"/>
  <c r="BO212" i="94"/>
  <c r="BO213" i="94"/>
  <c r="BO289" i="94"/>
  <c r="BO137" i="94"/>
  <c r="BO214" i="94"/>
  <c r="BO138" i="94"/>
  <c r="BO290" i="94"/>
  <c r="BO291" i="94"/>
  <c r="BO215" i="94"/>
  <c r="BO139" i="94"/>
  <c r="BO140" i="94"/>
  <c r="BO292" i="94"/>
  <c r="BO216" i="94"/>
  <c r="BO293" i="94"/>
  <c r="BO217" i="94"/>
  <c r="BO141" i="94"/>
  <c r="BO218" i="94"/>
  <c r="BO142" i="94"/>
  <c r="BO294" i="94"/>
  <c r="BO295" i="94"/>
  <c r="BO143" i="94"/>
  <c r="BO219" i="94"/>
  <c r="BO220" i="94"/>
  <c r="BO296" i="94"/>
  <c r="BO144" i="94"/>
  <c r="BO221" i="94"/>
  <c r="BO297" i="94"/>
  <c r="BO145" i="94"/>
  <c r="BN376" i="94"/>
  <c r="AQ146" i="95"/>
  <c r="AU146" i="95"/>
  <c r="AY146" i="95"/>
  <c r="BC146" i="95"/>
  <c r="BG146" i="95"/>
  <c r="BK146" i="95"/>
  <c r="AR146" i="95"/>
  <c r="AV146" i="95"/>
  <c r="AZ146" i="95"/>
  <c r="BD146" i="95"/>
  <c r="BH146" i="95"/>
  <c r="BL146" i="95"/>
  <c r="AO146" i="95"/>
  <c r="AW146" i="95"/>
  <c r="BE146" i="95"/>
  <c r="BM146" i="95"/>
  <c r="AT146" i="95"/>
  <c r="BF146" i="95"/>
  <c r="AX146" i="95"/>
  <c r="BI146" i="95"/>
  <c r="AP146" i="95"/>
  <c r="BJ146" i="95"/>
  <c r="BA146" i="95"/>
  <c r="AS146" i="95"/>
  <c r="BN146" i="95"/>
  <c r="BB146" i="95"/>
  <c r="AR72" i="95"/>
  <c r="AV72" i="95"/>
  <c r="AZ72" i="95"/>
  <c r="AQ72" i="95"/>
  <c r="AU72" i="95"/>
  <c r="AY72" i="95"/>
  <c r="BC72" i="95"/>
  <c r="AS72" i="95"/>
  <c r="BA72" i="95"/>
  <c r="BF72" i="95"/>
  <c r="BJ72" i="95"/>
  <c r="BN72" i="95"/>
  <c r="AT72" i="95"/>
  <c r="BB72" i="95"/>
  <c r="BG72" i="95"/>
  <c r="BK72" i="95"/>
  <c r="AO72" i="95"/>
  <c r="BD72" i="95"/>
  <c r="BL72" i="95"/>
  <c r="AP72" i="95"/>
  <c r="BE72" i="95"/>
  <c r="BM72" i="95"/>
  <c r="AW72" i="95"/>
  <c r="AX72" i="95"/>
  <c r="BH72" i="95"/>
  <c r="BI72" i="95"/>
  <c r="AO222" i="95"/>
  <c r="AS222" i="95"/>
  <c r="AW222" i="95"/>
  <c r="BA222" i="95"/>
  <c r="BE222" i="95"/>
  <c r="BI222" i="95"/>
  <c r="BM222" i="95"/>
  <c r="AP222" i="95"/>
  <c r="AT222" i="95"/>
  <c r="AX222" i="95"/>
  <c r="BB222" i="95"/>
  <c r="BF222" i="95"/>
  <c r="BJ222" i="95"/>
  <c r="BN222" i="95"/>
  <c r="AU222" i="95"/>
  <c r="BC222" i="95"/>
  <c r="BK222" i="95"/>
  <c r="AQ222" i="95"/>
  <c r="BG222" i="95"/>
  <c r="AV222" i="95"/>
  <c r="BD222" i="95"/>
  <c r="BL222" i="95"/>
  <c r="AY222" i="95"/>
  <c r="BH222" i="95"/>
  <c r="AZ222" i="95"/>
  <c r="AR222" i="95"/>
  <c r="BN239" i="95"/>
  <c r="BN87" i="95"/>
  <c r="BN163" i="95"/>
  <c r="BN88" i="95"/>
  <c r="BN240" i="95"/>
  <c r="BN164" i="95"/>
  <c r="BN165" i="95"/>
  <c r="BN89" i="95"/>
  <c r="BN241" i="95"/>
  <c r="BN90" i="95"/>
  <c r="BN166" i="95"/>
  <c r="BN242" i="95"/>
  <c r="BN167" i="95"/>
  <c r="BN91" i="95"/>
  <c r="BN243" i="95"/>
  <c r="BN168" i="95"/>
  <c r="BN244" i="95"/>
  <c r="BN92" i="95"/>
  <c r="BN245" i="95"/>
  <c r="BN169" i="95"/>
  <c r="BN93" i="95"/>
  <c r="BN170" i="95"/>
  <c r="BN94" i="95"/>
  <c r="BN246" i="95"/>
  <c r="BN171" i="95"/>
  <c r="BN247" i="95"/>
  <c r="BN95" i="95"/>
  <c r="BN96" i="95"/>
  <c r="BN172" i="95"/>
  <c r="BN248" i="95"/>
  <c r="BN97" i="95"/>
  <c r="BN249" i="95"/>
  <c r="BN173" i="95"/>
  <c r="BN250" i="95"/>
  <c r="BN174" i="95"/>
  <c r="BN98" i="95"/>
  <c r="BN251" i="95"/>
  <c r="BN99" i="95"/>
  <c r="BN175" i="95"/>
  <c r="BN176" i="95"/>
  <c r="BN252" i="95"/>
  <c r="BN100" i="95"/>
  <c r="BN101" i="95"/>
  <c r="BN253" i="95"/>
  <c r="BN177" i="95"/>
  <c r="BN178" i="95"/>
  <c r="BN102" i="95"/>
  <c r="BN254" i="95"/>
  <c r="BN103" i="95"/>
  <c r="BN255" i="95"/>
  <c r="BN179" i="95"/>
  <c r="BN104" i="95"/>
  <c r="BN256" i="95"/>
  <c r="BN180" i="95"/>
  <c r="BN181" i="95"/>
  <c r="BN105" i="95"/>
  <c r="BN257" i="95"/>
  <c r="BN106" i="95"/>
  <c r="BN258" i="95"/>
  <c r="BN182" i="95"/>
  <c r="BN107" i="95"/>
  <c r="BN183" i="95"/>
  <c r="BN259" i="95"/>
  <c r="BN108" i="95"/>
  <c r="BN260" i="95"/>
  <c r="BN184" i="95"/>
  <c r="BN109" i="95"/>
  <c r="BN261" i="95"/>
  <c r="BN185" i="95"/>
  <c r="BN186" i="95"/>
  <c r="BN262" i="95"/>
  <c r="BN110" i="95"/>
  <c r="BN187" i="95"/>
  <c r="BN111" i="95"/>
  <c r="BN263" i="95"/>
  <c r="BN112" i="95"/>
  <c r="BN264" i="95"/>
  <c r="BN188" i="95"/>
  <c r="BN189" i="95"/>
  <c r="BN113" i="95"/>
  <c r="BN265" i="95"/>
  <c r="BN114" i="95"/>
  <c r="BN266" i="95"/>
  <c r="BN190" i="95"/>
  <c r="BN115" i="95"/>
  <c r="BN191" i="95"/>
  <c r="BN267" i="95"/>
  <c r="BN268" i="95"/>
  <c r="BN192" i="95"/>
  <c r="BN116" i="95"/>
  <c r="BN193" i="95"/>
  <c r="BN117" i="95"/>
  <c r="BN269" i="95"/>
  <c r="BN194" i="95"/>
  <c r="BN118" i="95"/>
  <c r="BN270" i="95"/>
  <c r="BN271" i="95"/>
  <c r="BN119" i="95"/>
  <c r="BN195" i="95"/>
  <c r="BN272" i="95"/>
  <c r="BN120" i="95"/>
  <c r="BN196" i="95"/>
  <c r="BN121" i="95"/>
  <c r="BN273" i="95"/>
  <c r="BN197" i="95"/>
  <c r="BN198" i="95"/>
  <c r="BN122" i="95"/>
  <c r="BN274" i="95"/>
  <c r="BN275" i="95"/>
  <c r="BN123" i="95"/>
  <c r="BN199" i="95"/>
  <c r="BN124" i="95"/>
  <c r="BN276" i="95"/>
  <c r="BN200" i="95"/>
  <c r="BN125" i="95"/>
  <c r="BN201" i="95"/>
  <c r="BN277" i="95"/>
  <c r="BN278" i="95"/>
  <c r="BN126" i="95"/>
  <c r="BN202" i="95"/>
  <c r="BN127" i="95"/>
  <c r="BN279" i="95"/>
  <c r="BN203" i="95"/>
  <c r="BN128" i="95"/>
  <c r="BN280" i="95"/>
  <c r="BN204" i="95"/>
  <c r="BN281" i="95"/>
  <c r="BN129" i="95"/>
  <c r="BN205" i="95"/>
  <c r="BN130" i="95"/>
  <c r="BN206" i="95"/>
  <c r="BN282" i="95"/>
  <c r="BN131" i="95"/>
  <c r="BN283" i="95"/>
  <c r="BN207" i="95"/>
  <c r="BN208" i="95"/>
  <c r="BN132" i="95"/>
  <c r="BN284" i="95"/>
  <c r="BN209" i="95"/>
  <c r="BN133" i="95"/>
  <c r="BN285" i="95"/>
  <c r="BN286" i="95"/>
  <c r="BN210" i="95"/>
  <c r="BN134" i="95"/>
  <c r="BN135" i="95"/>
  <c r="BN211" i="95"/>
  <c r="BN287" i="95"/>
  <c r="BN136" i="95"/>
  <c r="BN288" i="95"/>
  <c r="BN212" i="95"/>
  <c r="BN137" i="95"/>
  <c r="BN213" i="95"/>
  <c r="BN289" i="95"/>
  <c r="BN214" i="95"/>
  <c r="BN138" i="95"/>
  <c r="BN290" i="95"/>
  <c r="BN215" i="95"/>
  <c r="BN291" i="95"/>
  <c r="BN139" i="95"/>
  <c r="BN140" i="95"/>
  <c r="BN292" i="95"/>
  <c r="BN216" i="95"/>
  <c r="BN293" i="95"/>
  <c r="BN217" i="95"/>
  <c r="BN141" i="95"/>
  <c r="BN294" i="95"/>
  <c r="BN218" i="95"/>
  <c r="BN142" i="95"/>
  <c r="BN295" i="95"/>
  <c r="BN219" i="95"/>
  <c r="BN143" i="95"/>
  <c r="BN220" i="95"/>
  <c r="BN296" i="95"/>
  <c r="BN144" i="95"/>
  <c r="AR298" i="95"/>
  <c r="AV298" i="95"/>
  <c r="AZ298" i="95"/>
  <c r="BD298" i="95"/>
  <c r="BH298" i="95"/>
  <c r="BL298" i="95"/>
  <c r="AO298" i="95"/>
  <c r="AS298" i="95"/>
  <c r="AW298" i="95"/>
  <c r="BA298" i="95"/>
  <c r="BE298" i="95"/>
  <c r="BI298" i="95"/>
  <c r="BM298" i="95"/>
  <c r="AP298" i="95"/>
  <c r="AX298" i="95"/>
  <c r="BF298" i="95"/>
  <c r="BN298" i="95"/>
  <c r="AY298" i="95"/>
  <c r="AT298" i="95"/>
  <c r="BJ298" i="95"/>
  <c r="AU298" i="95"/>
  <c r="BK298" i="95"/>
  <c r="AQ298" i="95"/>
  <c r="BG298" i="95"/>
  <c r="BB298" i="95"/>
  <c r="BC298" i="95"/>
  <c r="BN297" i="95"/>
  <c r="BN221" i="95"/>
  <c r="BP933" i="94"/>
  <c r="BP936" i="94"/>
  <c r="BP932" i="94"/>
  <c r="BP907" i="94"/>
  <c r="BP911" i="94"/>
  <c r="BP908" i="94"/>
  <c r="BP883" i="94"/>
  <c r="BP857" i="94"/>
  <c r="BO910" i="94"/>
  <c r="BP882" i="94"/>
  <c r="BO885" i="94"/>
  <c r="BP858" i="94"/>
  <c r="BO860" i="94"/>
  <c r="BP832" i="94"/>
  <c r="BO835" i="94"/>
  <c r="BP886" i="94"/>
  <c r="BP833" i="94"/>
  <c r="BP807" i="94"/>
  <c r="BP811" i="94"/>
  <c r="BP861" i="94"/>
  <c r="BP836" i="94"/>
  <c r="BP808" i="94"/>
  <c r="BO810" i="94"/>
  <c r="BP782" i="94"/>
  <c r="BO785" i="94"/>
  <c r="BP761" i="94"/>
  <c r="BP783" i="94"/>
  <c r="BO735" i="94"/>
  <c r="BP786" i="94"/>
  <c r="BP757" i="94"/>
  <c r="BP736" i="94"/>
  <c r="BP758" i="94"/>
  <c r="BO760" i="94"/>
  <c r="BP733" i="94"/>
  <c r="BP732" i="94"/>
  <c r="BO932" i="95"/>
  <c r="BO933" i="95"/>
  <c r="BO936" i="95"/>
  <c r="BO908" i="95"/>
  <c r="BN910" i="95"/>
  <c r="BO886" i="95"/>
  <c r="BO882" i="95"/>
  <c r="BN885" i="95"/>
  <c r="BO911" i="95"/>
  <c r="BO907" i="95"/>
  <c r="BO883" i="95"/>
  <c r="BO861" i="95"/>
  <c r="BO832" i="95"/>
  <c r="BO858" i="95"/>
  <c r="BN860" i="95"/>
  <c r="BO833" i="95"/>
  <c r="BO836" i="95"/>
  <c r="BO857" i="95"/>
  <c r="BN835" i="95"/>
  <c r="BO807" i="95"/>
  <c r="BN810" i="95"/>
  <c r="BO782" i="95"/>
  <c r="BN785" i="95"/>
  <c r="BO808" i="95"/>
  <c r="BO783" i="95"/>
  <c r="BO761" i="95"/>
  <c r="BN735" i="95"/>
  <c r="BO811" i="95"/>
  <c r="BO786" i="95"/>
  <c r="BO758" i="95"/>
  <c r="BN760" i="95"/>
  <c r="BO757" i="95"/>
  <c r="BO736" i="95"/>
  <c r="BO733" i="95"/>
  <c r="BO732" i="95"/>
  <c r="AB147" i="94"/>
  <c r="AK147" i="94"/>
  <c r="BO966" i="94"/>
  <c r="BO962" i="94"/>
  <c r="BO963" i="94"/>
  <c r="BP707" i="94"/>
  <c r="BO710" i="94"/>
  <c r="BP711" i="94"/>
  <c r="BP708" i="94"/>
  <c r="BO708" i="95"/>
  <c r="BO711" i="95"/>
  <c r="BN710" i="95"/>
  <c r="BO707" i="95"/>
  <c r="R147" i="94"/>
  <c r="O147" i="94"/>
  <c r="G147" i="94"/>
  <c r="D682" i="95"/>
  <c r="B682" i="95" s="1"/>
  <c r="H72" i="95"/>
  <c r="L72" i="95"/>
  <c r="P72" i="95"/>
  <c r="T72" i="95"/>
  <c r="X72" i="95"/>
  <c r="AB72" i="95"/>
  <c r="AF72" i="95"/>
  <c r="AJ72" i="95"/>
  <c r="AN72" i="95"/>
  <c r="I72" i="95"/>
  <c r="M72" i="95"/>
  <c r="Q72" i="95"/>
  <c r="U72" i="95"/>
  <c r="Y72" i="95"/>
  <c r="AC72" i="95"/>
  <c r="AG72" i="95"/>
  <c r="AK72" i="95"/>
  <c r="J72" i="95"/>
  <c r="R72" i="95"/>
  <c r="Z72" i="95"/>
  <c r="AH72" i="95"/>
  <c r="G72" i="95"/>
  <c r="S72" i="95"/>
  <c r="AD72" i="95"/>
  <c r="AM72" i="95"/>
  <c r="K72" i="95"/>
  <c r="V72" i="95"/>
  <c r="AE72" i="95"/>
  <c r="N72" i="95"/>
  <c r="W72" i="95"/>
  <c r="AI72" i="95"/>
  <c r="AA72" i="95"/>
  <c r="AL72" i="95"/>
  <c r="O72" i="95"/>
  <c r="D604" i="94"/>
  <c r="B604" i="94" s="1"/>
  <c r="BN604" i="94" s="1"/>
  <c r="J682" i="94"/>
  <c r="N682" i="94"/>
  <c r="R682" i="94"/>
  <c r="V682" i="94"/>
  <c r="Z682" i="94"/>
  <c r="AD682" i="94"/>
  <c r="AH682" i="94"/>
  <c r="AL682" i="94"/>
  <c r="AP682" i="94"/>
  <c r="AT682" i="94"/>
  <c r="AX682" i="94"/>
  <c r="BB682" i="94"/>
  <c r="BF682" i="94"/>
  <c r="BJ682" i="94"/>
  <c r="BN682" i="94"/>
  <c r="K682" i="94"/>
  <c r="P682" i="94"/>
  <c r="U682" i="94"/>
  <c r="AA682" i="94"/>
  <c r="AF682" i="94"/>
  <c r="AK682" i="94"/>
  <c r="AQ682" i="94"/>
  <c r="AV682" i="94"/>
  <c r="BA682" i="94"/>
  <c r="BG682" i="94"/>
  <c r="BL682" i="94"/>
  <c r="G682" i="94"/>
  <c r="L682" i="94"/>
  <c r="Q682" i="94"/>
  <c r="W682" i="94"/>
  <c r="AB682" i="94"/>
  <c r="AG682" i="94"/>
  <c r="AM682" i="94"/>
  <c r="AR682" i="94"/>
  <c r="AW682" i="94"/>
  <c r="BC682" i="94"/>
  <c r="BH682" i="94"/>
  <c r="BM682" i="94"/>
  <c r="H682" i="94"/>
  <c r="M682" i="94"/>
  <c r="S682" i="94"/>
  <c r="X682" i="94"/>
  <c r="AC682" i="94"/>
  <c r="AI682" i="94"/>
  <c r="AN682" i="94"/>
  <c r="AS682" i="94"/>
  <c r="AY682" i="94"/>
  <c r="BD682" i="94"/>
  <c r="BI682" i="94"/>
  <c r="O682" i="94"/>
  <c r="AJ682" i="94"/>
  <c r="BE682" i="94"/>
  <c r="T682" i="94"/>
  <c r="AO682" i="94"/>
  <c r="BK682" i="94"/>
  <c r="Y682" i="94"/>
  <c r="AU682" i="94"/>
  <c r="AZ682" i="94"/>
  <c r="I682" i="94"/>
  <c r="AE682" i="94"/>
  <c r="BO7" i="94"/>
  <c r="BP9" i="94"/>
  <c r="BP223" i="94" s="1"/>
  <c r="BO316" i="94"/>
  <c r="BO318" i="94"/>
  <c r="BO320" i="94"/>
  <c r="BO322" i="94"/>
  <c r="BO324" i="94"/>
  <c r="BO326" i="94"/>
  <c r="BO328" i="94"/>
  <c r="BO330" i="94"/>
  <c r="BO332" i="94"/>
  <c r="BO334" i="94"/>
  <c r="BO336" i="94"/>
  <c r="BO338" i="94"/>
  <c r="BO340" i="94"/>
  <c r="BO342" i="94"/>
  <c r="BO344" i="94"/>
  <c r="BO346" i="94"/>
  <c r="BO348" i="94"/>
  <c r="BO350" i="94"/>
  <c r="BO352" i="94"/>
  <c r="BO354" i="94"/>
  <c r="BO356" i="94"/>
  <c r="BO358" i="94"/>
  <c r="BO360" i="94"/>
  <c r="BO362" i="94"/>
  <c r="BO364" i="94"/>
  <c r="BO366" i="94"/>
  <c r="BO368" i="94"/>
  <c r="BO370" i="94"/>
  <c r="BO372" i="94"/>
  <c r="BO374" i="94"/>
  <c r="BO323" i="94"/>
  <c r="BO331" i="94"/>
  <c r="BO339" i="94"/>
  <c r="BO347" i="94"/>
  <c r="BO355" i="94"/>
  <c r="BO363" i="94"/>
  <c r="BO371" i="94"/>
  <c r="BO317" i="94"/>
  <c r="BO325" i="94"/>
  <c r="BO333" i="94"/>
  <c r="BO341" i="94"/>
  <c r="BO349" i="94"/>
  <c r="BO357" i="94"/>
  <c r="BO365" i="94"/>
  <c r="BO373" i="94"/>
  <c r="BO319" i="94"/>
  <c r="BO327" i="94"/>
  <c r="BO335" i="94"/>
  <c r="BO343" i="94"/>
  <c r="BO351" i="94"/>
  <c r="BO359" i="94"/>
  <c r="BO367" i="94"/>
  <c r="BO375" i="94"/>
  <c r="BO321" i="94"/>
  <c r="BO353" i="94"/>
  <c r="BO329" i="94"/>
  <c r="BO361" i="94"/>
  <c r="BO337" i="94"/>
  <c r="BO369" i="94"/>
  <c r="BO345" i="94"/>
  <c r="S299" i="94"/>
  <c r="BN452" i="94"/>
  <c r="BO9" i="95"/>
  <c r="BO146" i="95" s="1"/>
  <c r="BL681" i="95"/>
  <c r="AD147" i="94"/>
  <c r="D683" i="94"/>
  <c r="B683" i="94" s="1"/>
  <c r="J73" i="94"/>
  <c r="N73" i="94"/>
  <c r="R73" i="94"/>
  <c r="V73" i="94"/>
  <c r="Z73" i="94"/>
  <c r="AD73" i="94"/>
  <c r="AH73" i="94"/>
  <c r="AL73" i="94"/>
  <c r="G73" i="94"/>
  <c r="K73" i="94"/>
  <c r="O73" i="94"/>
  <c r="S73" i="94"/>
  <c r="W73" i="94"/>
  <c r="AA73" i="94"/>
  <c r="AE73" i="94"/>
  <c r="AI73" i="94"/>
  <c r="AM73" i="94"/>
  <c r="L73" i="94"/>
  <c r="T73" i="94"/>
  <c r="AB73" i="94"/>
  <c r="AJ73" i="94"/>
  <c r="M73" i="94"/>
  <c r="U73" i="94"/>
  <c r="AC73" i="94"/>
  <c r="AK73" i="94"/>
  <c r="Q73" i="94"/>
  <c r="AG73" i="94"/>
  <c r="H73" i="94"/>
  <c r="X73" i="94"/>
  <c r="AN73" i="94"/>
  <c r="I73" i="94"/>
  <c r="Y73" i="94"/>
  <c r="P73" i="94"/>
  <c r="AF73" i="94"/>
  <c r="G452" i="94"/>
  <c r="H452" i="94"/>
  <c r="I452" i="94"/>
  <c r="J452" i="94"/>
  <c r="K452" i="94"/>
  <c r="L452" i="94"/>
  <c r="M452" i="94"/>
  <c r="N452" i="94"/>
  <c r="O452" i="94"/>
  <c r="P452" i="94"/>
  <c r="Q452" i="94"/>
  <c r="R452" i="94"/>
  <c r="S452" i="94"/>
  <c r="T452" i="94"/>
  <c r="U452" i="94"/>
  <c r="V452" i="94"/>
  <c r="W452" i="94"/>
  <c r="Y452" i="94"/>
  <c r="X452" i="94"/>
  <c r="Z452" i="94"/>
  <c r="AA452" i="94"/>
  <c r="AB452" i="94"/>
  <c r="AC452" i="94"/>
  <c r="AD452" i="94"/>
  <c r="AE452" i="94"/>
  <c r="AF452" i="94"/>
  <c r="AG452" i="94"/>
  <c r="AH452" i="94"/>
  <c r="AI452" i="94"/>
  <c r="AJ452" i="94"/>
  <c r="AK452" i="94"/>
  <c r="AL452" i="94"/>
  <c r="AM452" i="94"/>
  <c r="AN452" i="94"/>
  <c r="AO452" i="94"/>
  <c r="AP452" i="94"/>
  <c r="AQ452" i="94"/>
  <c r="AR452" i="94"/>
  <c r="AS452" i="94"/>
  <c r="AT452" i="94"/>
  <c r="AU452" i="94"/>
  <c r="AV452" i="94"/>
  <c r="AW452" i="94"/>
  <c r="AX452" i="94"/>
  <c r="AY452" i="94"/>
  <c r="AZ452" i="94"/>
  <c r="BA452" i="94"/>
  <c r="BB452" i="94"/>
  <c r="BC452" i="94"/>
  <c r="BD452" i="94"/>
  <c r="BE452" i="94"/>
  <c r="BF452" i="94"/>
  <c r="BG452" i="94"/>
  <c r="BH452" i="94"/>
  <c r="BI452" i="94"/>
  <c r="BJ452" i="94"/>
  <c r="BK452" i="94"/>
  <c r="BL452" i="94"/>
  <c r="Y147" i="94"/>
  <c r="AA147" i="94"/>
  <c r="AE147" i="94"/>
  <c r="H147" i="94"/>
  <c r="K147" i="94"/>
  <c r="N299" i="94"/>
  <c r="J147" i="94"/>
  <c r="D528" i="94"/>
  <c r="B528" i="94" s="1"/>
  <c r="Y299" i="94"/>
  <c r="R299" i="94"/>
  <c r="AJ299" i="94"/>
  <c r="AE299" i="94"/>
  <c r="AM299" i="94"/>
  <c r="BB526" i="94"/>
  <c r="AH299" i="94"/>
  <c r="AD299" i="94"/>
  <c r="L299" i="94"/>
  <c r="D452" i="95"/>
  <c r="B452" i="95" s="1"/>
  <c r="AV525" i="95"/>
  <c r="AL147" i="94"/>
  <c r="D453" i="94"/>
  <c r="B453" i="94" s="1"/>
  <c r="BN453" i="94" s="1"/>
  <c r="N525" i="95"/>
  <c r="Z299" i="94"/>
  <c r="AB299" i="94"/>
  <c r="W299" i="94"/>
  <c r="G376" i="94"/>
  <c r="H376" i="94"/>
  <c r="I376" i="94"/>
  <c r="J376" i="94"/>
  <c r="K376" i="94"/>
  <c r="L376" i="94"/>
  <c r="M376" i="94"/>
  <c r="N376" i="94"/>
  <c r="O376" i="94"/>
  <c r="P376" i="94"/>
  <c r="Q376" i="94"/>
  <c r="R376" i="94"/>
  <c r="S376" i="94"/>
  <c r="T376" i="94"/>
  <c r="U376" i="94"/>
  <c r="V376" i="94"/>
  <c r="W376" i="94"/>
  <c r="X376" i="94"/>
  <c r="Y376" i="94"/>
  <c r="Z376" i="94"/>
  <c r="AA376" i="94"/>
  <c r="AB376" i="94"/>
  <c r="AC376" i="94"/>
  <c r="AD376" i="94"/>
  <c r="AE376" i="94"/>
  <c r="AF376" i="94"/>
  <c r="AG376" i="94"/>
  <c r="AH376" i="94"/>
  <c r="AI376" i="94"/>
  <c r="AJ376" i="94"/>
  <c r="AK376" i="94"/>
  <c r="AL376" i="94"/>
  <c r="AM376" i="94"/>
  <c r="AN376" i="94"/>
  <c r="AO376" i="94"/>
  <c r="AP376" i="94"/>
  <c r="AQ376" i="94"/>
  <c r="AR376" i="94"/>
  <c r="AS376" i="94"/>
  <c r="AT376" i="94"/>
  <c r="AU376" i="94"/>
  <c r="AV376" i="94"/>
  <c r="AW376" i="94"/>
  <c r="AX376" i="94"/>
  <c r="AY376" i="94"/>
  <c r="AZ376" i="94"/>
  <c r="BA376" i="94"/>
  <c r="BB376" i="94"/>
  <c r="BC376" i="94"/>
  <c r="BD376" i="94"/>
  <c r="BE376" i="94"/>
  <c r="BF376" i="94"/>
  <c r="BG376" i="94"/>
  <c r="BH376" i="94"/>
  <c r="BI376" i="94"/>
  <c r="BJ376" i="94"/>
  <c r="BK376" i="94"/>
  <c r="BL376" i="94"/>
  <c r="BM376" i="94"/>
  <c r="M299" i="94"/>
  <c r="J299" i="94"/>
  <c r="T299" i="94"/>
  <c r="O299" i="94"/>
  <c r="D299" i="95"/>
  <c r="D376" i="95"/>
  <c r="D300" i="94"/>
  <c r="D377" i="94"/>
  <c r="AI147" i="94"/>
  <c r="AJ147" i="94"/>
  <c r="X147" i="94"/>
  <c r="AN147" i="94"/>
  <c r="AF147" i="94"/>
  <c r="Q147" i="94"/>
  <c r="AH147" i="94"/>
  <c r="N147" i="94"/>
  <c r="U299" i="94"/>
  <c r="AG299" i="94"/>
  <c r="AK299" i="94"/>
  <c r="I299" i="94"/>
  <c r="AL299" i="94"/>
  <c r="AF299" i="94"/>
  <c r="P299" i="94"/>
  <c r="AA299" i="94"/>
  <c r="K299" i="94"/>
  <c r="G299" i="94"/>
  <c r="AC147" i="94"/>
  <c r="S147" i="94"/>
  <c r="P147" i="94"/>
  <c r="V147" i="94"/>
  <c r="Q299" i="94"/>
  <c r="AC299" i="94"/>
  <c r="V299" i="94"/>
  <c r="AN299" i="94"/>
  <c r="X299" i="94"/>
  <c r="H299" i="94"/>
  <c r="AI299" i="94"/>
  <c r="W526" i="94"/>
  <c r="V526" i="94"/>
  <c r="T147" i="94"/>
  <c r="M147" i="94"/>
  <c r="W147" i="94"/>
  <c r="I147" i="94"/>
  <c r="AM147" i="94"/>
  <c r="AG147" i="94"/>
  <c r="U147" i="94"/>
  <c r="L147" i="94"/>
  <c r="Z147" i="94"/>
  <c r="H223" i="94"/>
  <c r="L223" i="94"/>
  <c r="P223" i="94"/>
  <c r="T223" i="94"/>
  <c r="X223" i="94"/>
  <c r="AB223" i="94"/>
  <c r="AF223" i="94"/>
  <c r="AJ223" i="94"/>
  <c r="AN223" i="94"/>
  <c r="K223" i="94"/>
  <c r="Q223" i="94"/>
  <c r="V223" i="94"/>
  <c r="AA223" i="94"/>
  <c r="AG223" i="94"/>
  <c r="AL223" i="94"/>
  <c r="M223" i="94"/>
  <c r="S223" i="94"/>
  <c r="Z223" i="94"/>
  <c r="AH223" i="94"/>
  <c r="I223" i="94"/>
  <c r="R223" i="94"/>
  <c r="AC223" i="94"/>
  <c r="AK223" i="94"/>
  <c r="G223" i="94"/>
  <c r="U223" i="94"/>
  <c r="AE223" i="94"/>
  <c r="J223" i="94"/>
  <c r="W223" i="94"/>
  <c r="AI223" i="94"/>
  <c r="N223" i="94"/>
  <c r="AM223" i="94"/>
  <c r="O223" i="94"/>
  <c r="Y223" i="94"/>
  <c r="AD223" i="94"/>
  <c r="BC526" i="94"/>
  <c r="AM526" i="94"/>
  <c r="G526" i="94"/>
  <c r="AL526" i="94"/>
  <c r="D147" i="95"/>
  <c r="D223" i="95"/>
  <c r="D148" i="94"/>
  <c r="D224" i="94"/>
  <c r="AC525" i="95"/>
  <c r="P525" i="95"/>
  <c r="BK526" i="94"/>
  <c r="AU526" i="94"/>
  <c r="AE526" i="94"/>
  <c r="O526" i="94"/>
  <c r="BJ526" i="94"/>
  <c r="AT526" i="94"/>
  <c r="AD526" i="94"/>
  <c r="N526" i="94"/>
  <c r="BG526" i="94"/>
  <c r="AY526" i="94"/>
  <c r="AQ526" i="94"/>
  <c r="AI526" i="94"/>
  <c r="AA526" i="94"/>
  <c r="S526" i="94"/>
  <c r="K526" i="94"/>
  <c r="BF526" i="94"/>
  <c r="AX526" i="94"/>
  <c r="AP526" i="94"/>
  <c r="AH526" i="94"/>
  <c r="Z526" i="94"/>
  <c r="R526" i="94"/>
  <c r="J526" i="94"/>
  <c r="D73" i="95"/>
  <c r="D74" i="94"/>
  <c r="BJ525" i="95"/>
  <c r="O525" i="95"/>
  <c r="AD525" i="95"/>
  <c r="AS525" i="95"/>
  <c r="AU525" i="95"/>
  <c r="AN525" i="95"/>
  <c r="M525" i="95"/>
  <c r="AE525" i="95"/>
  <c r="AT525" i="95"/>
  <c r="BI525" i="95"/>
  <c r="BH526" i="94"/>
  <c r="BD526" i="94"/>
  <c r="AZ526" i="94"/>
  <c r="AV526" i="94"/>
  <c r="AR526" i="94"/>
  <c r="AN526" i="94"/>
  <c r="AJ526" i="94"/>
  <c r="AF526" i="94"/>
  <c r="AB526" i="94"/>
  <c r="X526" i="94"/>
  <c r="T526" i="94"/>
  <c r="P526" i="94"/>
  <c r="L526" i="94"/>
  <c r="H526" i="94"/>
  <c r="BI526" i="94"/>
  <c r="BE526" i="94"/>
  <c r="BA526" i="94"/>
  <c r="AW526" i="94"/>
  <c r="AS526" i="94"/>
  <c r="AO526" i="94"/>
  <c r="AK526" i="94"/>
  <c r="AG526" i="94"/>
  <c r="AC526" i="94"/>
  <c r="Y526" i="94"/>
  <c r="U526" i="94"/>
  <c r="Q526" i="94"/>
  <c r="M526" i="94"/>
  <c r="I526" i="94"/>
  <c r="AQ525" i="95"/>
  <c r="K525" i="95"/>
  <c r="BF525" i="95"/>
  <c r="Z525" i="95"/>
  <c r="AB525" i="95"/>
  <c r="AO525" i="95"/>
  <c r="Y525" i="95"/>
  <c r="BM375" i="95"/>
  <c r="AR525" i="95"/>
  <c r="BC525" i="95"/>
  <c r="AM525" i="95"/>
  <c r="W525" i="95"/>
  <c r="G525" i="95"/>
  <c r="X525" i="95"/>
  <c r="BB525" i="95"/>
  <c r="AL525" i="95"/>
  <c r="V525" i="95"/>
  <c r="BH525" i="95"/>
  <c r="T525" i="95"/>
  <c r="BA525" i="95"/>
  <c r="AK525" i="95"/>
  <c r="U525" i="95"/>
  <c r="BG525" i="95"/>
  <c r="AA525" i="95"/>
  <c r="AJ525" i="95"/>
  <c r="AP525" i="95"/>
  <c r="J525" i="95"/>
  <c r="BE525" i="95"/>
  <c r="H525" i="95"/>
  <c r="AF525" i="95"/>
  <c r="AY525" i="95"/>
  <c r="AI525" i="95"/>
  <c r="S525" i="95"/>
  <c r="BD525" i="95"/>
  <c r="L525" i="95"/>
  <c r="AX525" i="95"/>
  <c r="AH525" i="95"/>
  <c r="R525" i="95"/>
  <c r="AZ525" i="95"/>
  <c r="I525" i="95"/>
  <c r="AW525" i="95"/>
  <c r="AG525" i="95"/>
  <c r="Q525" i="95"/>
  <c r="B527" i="94"/>
  <c r="I527" i="94" s="1"/>
  <c r="F65" i="90"/>
  <c r="B526" i="95"/>
  <c r="O526" i="95" s="1"/>
  <c r="J64" i="90"/>
  <c r="G375" i="95"/>
  <c r="K375" i="95"/>
  <c r="O375" i="95"/>
  <c r="S375" i="95"/>
  <c r="W375" i="95"/>
  <c r="AA375" i="95"/>
  <c r="AE375" i="95"/>
  <c r="AI375" i="95"/>
  <c r="AM375" i="95"/>
  <c r="AQ375" i="95"/>
  <c r="AU375" i="95"/>
  <c r="AY375" i="95"/>
  <c r="BC375" i="95"/>
  <c r="BG375" i="95"/>
  <c r="BK375" i="95"/>
  <c r="I375" i="95"/>
  <c r="L375" i="95"/>
  <c r="P375" i="95"/>
  <c r="T375" i="95"/>
  <c r="X375" i="95"/>
  <c r="AB375" i="95"/>
  <c r="AF375" i="95"/>
  <c r="AJ375" i="95"/>
  <c r="AN375" i="95"/>
  <c r="AR375" i="95"/>
  <c r="AV375" i="95"/>
  <c r="AZ375" i="95"/>
  <c r="BD375" i="95"/>
  <c r="BH375" i="95"/>
  <c r="H375" i="95"/>
  <c r="M375" i="95"/>
  <c r="Q375" i="95"/>
  <c r="U375" i="95"/>
  <c r="Y375" i="95"/>
  <c r="AC375" i="95"/>
  <c r="AG375" i="95"/>
  <c r="AK375" i="95"/>
  <c r="AO375" i="95"/>
  <c r="AS375" i="95"/>
  <c r="AW375" i="95"/>
  <c r="BA375" i="95"/>
  <c r="BE375" i="95"/>
  <c r="BI375" i="95"/>
  <c r="J375" i="95"/>
  <c r="N375" i="95"/>
  <c r="R375" i="95"/>
  <c r="V375" i="95"/>
  <c r="Z375" i="95"/>
  <c r="AD375" i="95"/>
  <c r="AH375" i="95"/>
  <c r="AL375" i="95"/>
  <c r="AP375" i="95"/>
  <c r="AT375" i="95"/>
  <c r="AX375" i="95"/>
  <c r="BB375" i="95"/>
  <c r="BF375" i="95"/>
  <c r="BJ375" i="95"/>
  <c r="BL375" i="95"/>
  <c r="I451" i="95"/>
  <c r="M451" i="95"/>
  <c r="Q451" i="95"/>
  <c r="U451" i="95"/>
  <c r="Y451" i="95"/>
  <c r="AC451" i="95"/>
  <c r="AG451" i="95"/>
  <c r="AK451" i="95"/>
  <c r="AO451" i="95"/>
  <c r="AS451" i="95"/>
  <c r="AW451" i="95"/>
  <c r="BA451" i="95"/>
  <c r="BE451" i="95"/>
  <c r="BI451" i="95"/>
  <c r="J451" i="95"/>
  <c r="N451" i="95"/>
  <c r="R451" i="95"/>
  <c r="V451" i="95"/>
  <c r="Z451" i="95"/>
  <c r="AD451" i="95"/>
  <c r="AH451" i="95"/>
  <c r="AL451" i="95"/>
  <c r="AP451" i="95"/>
  <c r="AT451" i="95"/>
  <c r="AX451" i="95"/>
  <c r="BB451" i="95"/>
  <c r="BF451" i="95"/>
  <c r="BJ451" i="95"/>
  <c r="G451" i="95"/>
  <c r="K451" i="95"/>
  <c r="O451" i="95"/>
  <c r="S451" i="95"/>
  <c r="W451" i="95"/>
  <c r="AA451" i="95"/>
  <c r="AE451" i="95"/>
  <c r="AI451" i="95"/>
  <c r="AM451" i="95"/>
  <c r="AQ451" i="95"/>
  <c r="AU451" i="95"/>
  <c r="AY451" i="95"/>
  <c r="BC451" i="95"/>
  <c r="BG451" i="95"/>
  <c r="BK451" i="95"/>
  <c r="H451" i="95"/>
  <c r="L451" i="95"/>
  <c r="P451" i="95"/>
  <c r="T451" i="95"/>
  <c r="X451" i="95"/>
  <c r="AB451" i="95"/>
  <c r="AF451" i="95"/>
  <c r="AJ451" i="95"/>
  <c r="AN451" i="95"/>
  <c r="AR451" i="95"/>
  <c r="AV451" i="95"/>
  <c r="AZ451" i="95"/>
  <c r="BD451" i="95"/>
  <c r="BH451" i="95"/>
  <c r="AF298" i="95"/>
  <c r="P298" i="95"/>
  <c r="AG298" i="95"/>
  <c r="K298" i="95"/>
  <c r="AM298" i="95"/>
  <c r="J298" i="95"/>
  <c r="AK298" i="95"/>
  <c r="I298" i="95"/>
  <c r="U298" i="95"/>
  <c r="AH298" i="95"/>
  <c r="AC298" i="95"/>
  <c r="Z298" i="95"/>
  <c r="AB298" i="95"/>
  <c r="L298" i="95"/>
  <c r="AA298" i="95"/>
  <c r="AE298" i="95"/>
  <c r="AD298" i="95"/>
  <c r="G298" i="95"/>
  <c r="S298" i="95"/>
  <c r="N298" i="95"/>
  <c r="M298" i="95"/>
  <c r="AN298" i="95"/>
  <c r="X298" i="95"/>
  <c r="H298" i="95"/>
  <c r="V298" i="95"/>
  <c r="Y298" i="95"/>
  <c r="W298" i="95"/>
  <c r="AJ298" i="95"/>
  <c r="T298" i="95"/>
  <c r="AL298" i="95"/>
  <c r="Q298" i="95"/>
  <c r="R298" i="95"/>
  <c r="O298" i="95"/>
  <c r="AI298" i="95"/>
  <c r="BL451" i="95"/>
  <c r="H602" i="95"/>
  <c r="M602" i="95"/>
  <c r="Q602" i="95"/>
  <c r="U602" i="95"/>
  <c r="Y602" i="95"/>
  <c r="AC602" i="95"/>
  <c r="AG602" i="95"/>
  <c r="AK602" i="95"/>
  <c r="AO602" i="95"/>
  <c r="AS602" i="95"/>
  <c r="AW602" i="95"/>
  <c r="BA602" i="95"/>
  <c r="BE602" i="95"/>
  <c r="BI602" i="95"/>
  <c r="J602" i="95"/>
  <c r="N602" i="95"/>
  <c r="R602" i="95"/>
  <c r="V602" i="95"/>
  <c r="Z602" i="95"/>
  <c r="AD602" i="95"/>
  <c r="AH602" i="95"/>
  <c r="AL602" i="95"/>
  <c r="AP602" i="95"/>
  <c r="AT602" i="95"/>
  <c r="AX602" i="95"/>
  <c r="BB602" i="95"/>
  <c r="BF602" i="95"/>
  <c r="BJ602" i="95"/>
  <c r="G602" i="95"/>
  <c r="K602" i="95"/>
  <c r="O602" i="95"/>
  <c r="S602" i="95"/>
  <c r="W602" i="95"/>
  <c r="AA602" i="95"/>
  <c r="AE602" i="95"/>
  <c r="AI602" i="95"/>
  <c r="AM602" i="95"/>
  <c r="AQ602" i="95"/>
  <c r="AU602" i="95"/>
  <c r="AY602" i="95"/>
  <c r="BC602" i="95"/>
  <c r="BG602" i="95"/>
  <c r="I602" i="95"/>
  <c r="L602" i="95"/>
  <c r="P602" i="95"/>
  <c r="T602" i="95"/>
  <c r="X602" i="95"/>
  <c r="AB602" i="95"/>
  <c r="AF602" i="95"/>
  <c r="AJ602" i="95"/>
  <c r="AN602" i="95"/>
  <c r="AR602" i="95"/>
  <c r="AV602" i="95"/>
  <c r="AZ602" i="95"/>
  <c r="BD602" i="95"/>
  <c r="BH602" i="95"/>
  <c r="BK602" i="95"/>
  <c r="AB146" i="95"/>
  <c r="L146" i="95"/>
  <c r="AD146" i="95"/>
  <c r="I146" i="95"/>
  <c r="M146" i="95"/>
  <c r="AM146" i="95"/>
  <c r="K146" i="95"/>
  <c r="AL146" i="95"/>
  <c r="J146" i="95"/>
  <c r="AK146" i="95"/>
  <c r="G146" i="95"/>
  <c r="AN146" i="95"/>
  <c r="X146" i="95"/>
  <c r="H146" i="95"/>
  <c r="Y146" i="95"/>
  <c r="AH146" i="95"/>
  <c r="AG146" i="95"/>
  <c r="AE146" i="95"/>
  <c r="AC146" i="95"/>
  <c r="D527" i="95"/>
  <c r="AJ146" i="95"/>
  <c r="T146" i="95"/>
  <c r="S146" i="95"/>
  <c r="AA146" i="95"/>
  <c r="Z146" i="95"/>
  <c r="W146" i="95"/>
  <c r="V146" i="95"/>
  <c r="AF146" i="95"/>
  <c r="P146" i="95"/>
  <c r="AI146" i="95"/>
  <c r="N146" i="95"/>
  <c r="U146" i="95"/>
  <c r="R146" i="95"/>
  <c r="Q146" i="95"/>
  <c r="O146" i="95"/>
  <c r="AW681" i="95"/>
  <c r="BC681" i="95"/>
  <c r="AI681" i="95"/>
  <c r="S681" i="95"/>
  <c r="BD681" i="95"/>
  <c r="AD681" i="95"/>
  <c r="I681" i="95"/>
  <c r="AF681" i="95"/>
  <c r="BB681" i="95"/>
  <c r="V681" i="95"/>
  <c r="AN681" i="95"/>
  <c r="AH681" i="95"/>
  <c r="AB681" i="95"/>
  <c r="M681" i="95"/>
  <c r="BI681" i="95"/>
  <c r="AS681" i="95"/>
  <c r="AX681" i="95"/>
  <c r="AE681" i="95"/>
  <c r="O681" i="95"/>
  <c r="AV681" i="95"/>
  <c r="Y681" i="95"/>
  <c r="BF681" i="95"/>
  <c r="X681" i="95"/>
  <c r="AT681" i="95"/>
  <c r="P681" i="95"/>
  <c r="Z681" i="95"/>
  <c r="U681" i="95"/>
  <c r="AY681" i="95"/>
  <c r="BE681" i="95"/>
  <c r="AO681" i="95"/>
  <c r="AR681" i="95"/>
  <c r="AA681" i="95"/>
  <c r="K681" i="95"/>
  <c r="AP681" i="95"/>
  <c r="T681" i="95"/>
  <c r="AU681" i="95"/>
  <c r="Q681" i="95"/>
  <c r="AK681" i="95"/>
  <c r="H681" i="95"/>
  <c r="L681" i="95"/>
  <c r="AG681" i="95"/>
  <c r="AQ681" i="95"/>
  <c r="BA681" i="95"/>
  <c r="BH681" i="95"/>
  <c r="AM681" i="95"/>
  <c r="W681" i="95"/>
  <c r="G681" i="95"/>
  <c r="AJ681" i="95"/>
  <c r="N681" i="95"/>
  <c r="AL681" i="95"/>
  <c r="J681" i="95"/>
  <c r="AC681" i="95"/>
  <c r="BG681" i="95"/>
  <c r="AZ681" i="95"/>
  <c r="BJ681" i="95"/>
  <c r="R681" i="95"/>
  <c r="BK681" i="95"/>
  <c r="AE222" i="95"/>
  <c r="O222" i="95"/>
  <c r="AJ222" i="95"/>
  <c r="N222" i="95"/>
  <c r="AC222" i="95"/>
  <c r="H222" i="95"/>
  <c r="V222" i="95"/>
  <c r="AF222" i="95"/>
  <c r="P222" i="95"/>
  <c r="AA222" i="95"/>
  <c r="K222" i="95"/>
  <c r="AD222" i="95"/>
  <c r="I222" i="95"/>
  <c r="X222" i="95"/>
  <c r="L222" i="95"/>
  <c r="U222" i="95"/>
  <c r="AL222" i="95"/>
  <c r="AM222" i="95"/>
  <c r="W222" i="95"/>
  <c r="G222" i="95"/>
  <c r="Y222" i="95"/>
  <c r="AN222" i="95"/>
  <c r="R222" i="95"/>
  <c r="J222" i="95"/>
  <c r="AB222" i="95"/>
  <c r="AK222" i="95"/>
  <c r="D603" i="95"/>
  <c r="B603" i="95" s="1"/>
  <c r="BM603" i="95" s="1"/>
  <c r="AI222" i="95"/>
  <c r="S222" i="95"/>
  <c r="T222" i="95"/>
  <c r="AH222" i="95"/>
  <c r="M222" i="95"/>
  <c r="AG222" i="95"/>
  <c r="Q222" i="95"/>
  <c r="Z222" i="95"/>
  <c r="BM515" i="95"/>
  <c r="BM499" i="95"/>
  <c r="BM483" i="95"/>
  <c r="BM512" i="95"/>
  <c r="BM514" i="95"/>
  <c r="BM498" i="95"/>
  <c r="BM482" i="95"/>
  <c r="BM451" i="95"/>
  <c r="BM500" i="95"/>
  <c r="BM484" i="95"/>
  <c r="BM468" i="95"/>
  <c r="BM493" i="95"/>
  <c r="BM477" i="95"/>
  <c r="BM511" i="95"/>
  <c r="BM495" i="95"/>
  <c r="BM479" i="95"/>
  <c r="BM508" i="95"/>
  <c r="BM510" i="95"/>
  <c r="BM494" i="95"/>
  <c r="BM478" i="95"/>
  <c r="BM513" i="95"/>
  <c r="BM496" i="95"/>
  <c r="BM480" i="95"/>
  <c r="BM489" i="95"/>
  <c r="BM473" i="95"/>
  <c r="BM471" i="95"/>
  <c r="BM502" i="95"/>
  <c r="BM486" i="95"/>
  <c r="BM488" i="95"/>
  <c r="BM497" i="95"/>
  <c r="BM681" i="95"/>
  <c r="BM507" i="95"/>
  <c r="BM491" i="95"/>
  <c r="BM475" i="95"/>
  <c r="BM504" i="95"/>
  <c r="BM506" i="95"/>
  <c r="BM490" i="95"/>
  <c r="BM474" i="95"/>
  <c r="BM509" i="95"/>
  <c r="BM492" i="95"/>
  <c r="BM476" i="95"/>
  <c r="BM501" i="95"/>
  <c r="BM485" i="95"/>
  <c r="BM469" i="95"/>
  <c r="BM503" i="95"/>
  <c r="BM487" i="95"/>
  <c r="BM470" i="95"/>
  <c r="BM505" i="95"/>
  <c r="BM472" i="95"/>
  <c r="BM481" i="95"/>
  <c r="BN374" i="95"/>
  <c r="BN370" i="95"/>
  <c r="BN366" i="95"/>
  <c r="BN362" i="95"/>
  <c r="BN352" i="95"/>
  <c r="BN336" i="95"/>
  <c r="BN320" i="95"/>
  <c r="BN349" i="95"/>
  <c r="BN327" i="95"/>
  <c r="BN347" i="95"/>
  <c r="BN319" i="95"/>
  <c r="BN331" i="95"/>
  <c r="BN358" i="95"/>
  <c r="BN323" i="95"/>
  <c r="BN321" i="95"/>
  <c r="BN329" i="95"/>
  <c r="BN373" i="95"/>
  <c r="BN369" i="95"/>
  <c r="BN365" i="95"/>
  <c r="BN361" i="95"/>
  <c r="BN348" i="95"/>
  <c r="BN332" i="95"/>
  <c r="BN316" i="95"/>
  <c r="BN343" i="95"/>
  <c r="BN322" i="95"/>
  <c r="BN341" i="95"/>
  <c r="BN353" i="95"/>
  <c r="BN325" i="95"/>
  <c r="BN351" i="95"/>
  <c r="BN345" i="95"/>
  <c r="BN367" i="95"/>
  <c r="BN363" i="95"/>
  <c r="BN340" i="95"/>
  <c r="BN324" i="95"/>
  <c r="BN354" i="95"/>
  <c r="BN355" i="95"/>
  <c r="BN326" i="95"/>
  <c r="BN339" i="95"/>
  <c r="BN330" i="95"/>
  <c r="BN335" i="95"/>
  <c r="BN350" i="95"/>
  <c r="BN372" i="95"/>
  <c r="BN368" i="95"/>
  <c r="BN364" i="95"/>
  <c r="BN360" i="95"/>
  <c r="BN344" i="95"/>
  <c r="BN328" i="95"/>
  <c r="BN359" i="95"/>
  <c r="BN338" i="95"/>
  <c r="BN317" i="95"/>
  <c r="BN334" i="95"/>
  <c r="BN346" i="95"/>
  <c r="BN318" i="95"/>
  <c r="BN337" i="95"/>
  <c r="BN342" i="95"/>
  <c r="BN357" i="95"/>
  <c r="BN371" i="95"/>
  <c r="BN356" i="95"/>
  <c r="BN333" i="95"/>
  <c r="BN7" i="95"/>
  <c r="G603" i="94"/>
  <c r="H603" i="94"/>
  <c r="I603" i="94"/>
  <c r="J603" i="94"/>
  <c r="K603" i="94"/>
  <c r="L603" i="94"/>
  <c r="M603" i="94"/>
  <c r="N603" i="94"/>
  <c r="O603" i="94"/>
  <c r="P603" i="94"/>
  <c r="Q603" i="94"/>
  <c r="R603" i="94"/>
  <c r="S603" i="94"/>
  <c r="T603" i="94"/>
  <c r="U603" i="94"/>
  <c r="V603" i="94"/>
  <c r="W603" i="94"/>
  <c r="X603" i="94"/>
  <c r="Y603" i="94"/>
  <c r="Z603" i="94"/>
  <c r="AA603" i="94"/>
  <c r="AB603" i="94"/>
  <c r="AC603" i="94"/>
  <c r="AD603" i="94"/>
  <c r="AE603" i="94"/>
  <c r="AF603" i="94"/>
  <c r="AG603" i="94"/>
  <c r="AH603" i="94"/>
  <c r="AI603" i="94"/>
  <c r="AJ603" i="94"/>
  <c r="AK603" i="94"/>
  <c r="AL603" i="94"/>
  <c r="AM603" i="94"/>
  <c r="AN603" i="94"/>
  <c r="AO603" i="94"/>
  <c r="AP603" i="94"/>
  <c r="AQ603" i="94"/>
  <c r="AR603" i="94"/>
  <c r="AS603" i="94"/>
  <c r="AT603" i="94"/>
  <c r="AU603" i="94"/>
  <c r="AV603" i="94"/>
  <c r="AW603" i="94"/>
  <c r="AX603" i="94"/>
  <c r="AY603" i="94"/>
  <c r="AZ603" i="94"/>
  <c r="BA603" i="94"/>
  <c r="BB603" i="94"/>
  <c r="BC603" i="94"/>
  <c r="BD603" i="94"/>
  <c r="BE603" i="94"/>
  <c r="BF603" i="94"/>
  <c r="BG603" i="94"/>
  <c r="BH603" i="94"/>
  <c r="BI603" i="94"/>
  <c r="BJ603" i="94"/>
  <c r="BK603" i="94"/>
  <c r="BL603" i="94"/>
  <c r="BN513" i="94"/>
  <c r="BN509" i="94"/>
  <c r="BN505" i="94"/>
  <c r="BN512" i="94"/>
  <c r="BN508" i="94"/>
  <c r="BN504" i="94"/>
  <c r="BN501" i="94"/>
  <c r="BN497" i="94"/>
  <c r="BN493" i="94"/>
  <c r="BN489" i="94"/>
  <c r="BN485" i="94"/>
  <c r="BN481" i="94"/>
  <c r="BN477" i="94"/>
  <c r="BN473" i="94"/>
  <c r="BN469" i="94"/>
  <c r="BN515" i="94"/>
  <c r="BN511" i="94"/>
  <c r="BN507" i="94"/>
  <c r="BN503" i="94"/>
  <c r="BN500" i="94"/>
  <c r="BN496" i="94"/>
  <c r="BN492" i="94"/>
  <c r="BN488" i="94"/>
  <c r="BN484" i="94"/>
  <c r="BN480" i="94"/>
  <c r="BN476" i="94"/>
  <c r="BN472" i="94"/>
  <c r="BN468" i="94"/>
  <c r="BN514" i="94"/>
  <c r="BN510" i="94"/>
  <c r="BN506" i="94"/>
  <c r="BN502" i="94"/>
  <c r="BN499" i="94"/>
  <c r="BN495" i="94"/>
  <c r="BN491" i="94"/>
  <c r="BN487" i="94"/>
  <c r="BN483" i="94"/>
  <c r="BN479" i="94"/>
  <c r="BN475" i="94"/>
  <c r="BN471" i="94"/>
  <c r="BN498" i="94"/>
  <c r="BN494" i="94"/>
  <c r="BN490" i="94"/>
  <c r="BN486" i="94"/>
  <c r="BN482" i="94"/>
  <c r="BN478" i="94"/>
  <c r="BN474" i="94"/>
  <c r="BN470" i="94"/>
  <c r="BF152" i="91"/>
  <c r="BG5" i="92"/>
  <c r="AQ224" i="94" l="1"/>
  <c r="AU224" i="94"/>
  <c r="AY224" i="94"/>
  <c r="BC224" i="94"/>
  <c r="BG224" i="94"/>
  <c r="BK224" i="94"/>
  <c r="BO224" i="94"/>
  <c r="AR224" i="94"/>
  <c r="AW224" i="94"/>
  <c r="BB224" i="94"/>
  <c r="BH224" i="94"/>
  <c r="BM224" i="94"/>
  <c r="AS224" i="94"/>
  <c r="AX224" i="94"/>
  <c r="BD224" i="94"/>
  <c r="BI224" i="94"/>
  <c r="BN224" i="94"/>
  <c r="AO224" i="94"/>
  <c r="AZ224" i="94"/>
  <c r="BJ224" i="94"/>
  <c r="AP224" i="94"/>
  <c r="BA224" i="94"/>
  <c r="BL224" i="94"/>
  <c r="AT224" i="94"/>
  <c r="BE224" i="94"/>
  <c r="BP224" i="94"/>
  <c r="AV224" i="94"/>
  <c r="BF224" i="94"/>
  <c r="O300" i="94"/>
  <c r="AR300" i="94"/>
  <c r="AV300" i="94"/>
  <c r="AZ300" i="94"/>
  <c r="BD300" i="94"/>
  <c r="BH300" i="94"/>
  <c r="BL300" i="94"/>
  <c r="BP300" i="94"/>
  <c r="AS300" i="94"/>
  <c r="AX300" i="94"/>
  <c r="BC300" i="94"/>
  <c r="BI300" i="94"/>
  <c r="BN300" i="94"/>
  <c r="AO300" i="94"/>
  <c r="AT300" i="94"/>
  <c r="AY300" i="94"/>
  <c r="BE300" i="94"/>
  <c r="BJ300" i="94"/>
  <c r="BO300" i="94"/>
  <c r="AP300" i="94"/>
  <c r="AU300" i="94"/>
  <c r="BA300" i="94"/>
  <c r="BF300" i="94"/>
  <c r="BK300" i="94"/>
  <c r="AQ300" i="94"/>
  <c r="AW300" i="94"/>
  <c r="BB300" i="94"/>
  <c r="BG300" i="94"/>
  <c r="BM300" i="94"/>
  <c r="BP239" i="94"/>
  <c r="BP87" i="94"/>
  <c r="BP163" i="94"/>
  <c r="BP88" i="94"/>
  <c r="BP164" i="94"/>
  <c r="BP240" i="94"/>
  <c r="BP89" i="94"/>
  <c r="BP165" i="94"/>
  <c r="BP241" i="94"/>
  <c r="BP242" i="94"/>
  <c r="BP90" i="94"/>
  <c r="BP166" i="94"/>
  <c r="BP91" i="94"/>
  <c r="BP167" i="94"/>
  <c r="BP243" i="94"/>
  <c r="BP92" i="94"/>
  <c r="BP169" i="94"/>
  <c r="BP168" i="94"/>
  <c r="BP244" i="94"/>
  <c r="BP93" i="94"/>
  <c r="BP245" i="94"/>
  <c r="BP170" i="94"/>
  <c r="BP247" i="94"/>
  <c r="BP246" i="94"/>
  <c r="BP94" i="94"/>
  <c r="BP171" i="94"/>
  <c r="BP96" i="94"/>
  <c r="BP95" i="94"/>
  <c r="BP248" i="94"/>
  <c r="BP172" i="94"/>
  <c r="BP97" i="94"/>
  <c r="BP173" i="94"/>
  <c r="BP249" i="94"/>
  <c r="BP174" i="94"/>
  <c r="BP250" i="94"/>
  <c r="BP98" i="94"/>
  <c r="BP175" i="94"/>
  <c r="BP99" i="94"/>
  <c r="BP251" i="94"/>
  <c r="BP100" i="94"/>
  <c r="BP252" i="94"/>
  <c r="BP176" i="94"/>
  <c r="BP101" i="94"/>
  <c r="BP253" i="94"/>
  <c r="BP177" i="94"/>
  <c r="BP178" i="94"/>
  <c r="BP254" i="94"/>
  <c r="BP102" i="94"/>
  <c r="BP255" i="94"/>
  <c r="BP179" i="94"/>
  <c r="BP103" i="94"/>
  <c r="BP256" i="94"/>
  <c r="BP104" i="94"/>
  <c r="BP180" i="94"/>
  <c r="BP181" i="94"/>
  <c r="BP105" i="94"/>
  <c r="BP257" i="94"/>
  <c r="BP182" i="94"/>
  <c r="BP258" i="94"/>
  <c r="BP106" i="94"/>
  <c r="BP183" i="94"/>
  <c r="BP107" i="94"/>
  <c r="BP259" i="94"/>
  <c r="BP108" i="94"/>
  <c r="BP260" i="94"/>
  <c r="BP184" i="94"/>
  <c r="BP261" i="94"/>
  <c r="BP109" i="94"/>
  <c r="BP185" i="94"/>
  <c r="BP110" i="94"/>
  <c r="BP186" i="94"/>
  <c r="BP262" i="94"/>
  <c r="BP263" i="94"/>
  <c r="BP111" i="94"/>
  <c r="BP187" i="94"/>
  <c r="BP112" i="94"/>
  <c r="BP264" i="94"/>
  <c r="BP188" i="94"/>
  <c r="BP265" i="94"/>
  <c r="BP113" i="94"/>
  <c r="BP189" i="94"/>
  <c r="BP114" i="94"/>
  <c r="BP190" i="94"/>
  <c r="BP266" i="94"/>
  <c r="BP191" i="94"/>
  <c r="BP267" i="94"/>
  <c r="BP115" i="94"/>
  <c r="BP268" i="94"/>
  <c r="BP192" i="94"/>
  <c r="BP116" i="94"/>
  <c r="BP269" i="94"/>
  <c r="BP193" i="94"/>
  <c r="BP117" i="94"/>
  <c r="BP194" i="94"/>
  <c r="BP118" i="94"/>
  <c r="BP270" i="94"/>
  <c r="BP119" i="94"/>
  <c r="BP271" i="94"/>
  <c r="BP195" i="94"/>
  <c r="BP120" i="94"/>
  <c r="BP272" i="94"/>
  <c r="BP196" i="94"/>
  <c r="BP197" i="94"/>
  <c r="BP273" i="94"/>
  <c r="BP121" i="94"/>
  <c r="BP198" i="94"/>
  <c r="BP274" i="94"/>
  <c r="BP122" i="94"/>
  <c r="BP275" i="94"/>
  <c r="BP199" i="94"/>
  <c r="BP123" i="94"/>
  <c r="BP124" i="94"/>
  <c r="BP276" i="94"/>
  <c r="BP200" i="94"/>
  <c r="BP125" i="94"/>
  <c r="BP277" i="94"/>
  <c r="BP201" i="94"/>
  <c r="BP202" i="94"/>
  <c r="BP278" i="94"/>
  <c r="BP126" i="94"/>
  <c r="BP203" i="94"/>
  <c r="BP279" i="94"/>
  <c r="BP127" i="94"/>
  <c r="BP204" i="94"/>
  <c r="BP128" i="94"/>
  <c r="BP280" i="94"/>
  <c r="BP205" i="94"/>
  <c r="BP129" i="94"/>
  <c r="BP281" i="94"/>
  <c r="BP130" i="94"/>
  <c r="BP282" i="94"/>
  <c r="BP206" i="94"/>
  <c r="BP131" i="94"/>
  <c r="BP283" i="94"/>
  <c r="BP207" i="94"/>
  <c r="BP284" i="94"/>
  <c r="BP132" i="94"/>
  <c r="BP208" i="94"/>
  <c r="BP209" i="94"/>
  <c r="BP133" i="94"/>
  <c r="BP285" i="94"/>
  <c r="BP134" i="94"/>
  <c r="BP210" i="94"/>
  <c r="BP286" i="94"/>
  <c r="BP135" i="94"/>
  <c r="BP211" i="94"/>
  <c r="BP287" i="94"/>
  <c r="BP136" i="94"/>
  <c r="BP288" i="94"/>
  <c r="BP212" i="94"/>
  <c r="BP213" i="94"/>
  <c r="BP289" i="94"/>
  <c r="BP137" i="94"/>
  <c r="BP290" i="94"/>
  <c r="BP214" i="94"/>
  <c r="BP138" i="94"/>
  <c r="BP215" i="94"/>
  <c r="BP291" i="94"/>
  <c r="BP139" i="94"/>
  <c r="BP292" i="94"/>
  <c r="BP140" i="94"/>
  <c r="BP216" i="94"/>
  <c r="BP293" i="94"/>
  <c r="BP217" i="94"/>
  <c r="BP141" i="94"/>
  <c r="BP294" i="94"/>
  <c r="BP218" i="94"/>
  <c r="BP142" i="94"/>
  <c r="BP295" i="94"/>
  <c r="BP219" i="94"/>
  <c r="BP143" i="94"/>
  <c r="BP220" i="94"/>
  <c r="BP144" i="94"/>
  <c r="BP296" i="94"/>
  <c r="BP145" i="94"/>
  <c r="BP221" i="94"/>
  <c r="BP297" i="94"/>
  <c r="BP222" i="94"/>
  <c r="BP146" i="94"/>
  <c r="BP298" i="94"/>
  <c r="AQ74" i="94"/>
  <c r="AU74" i="94"/>
  <c r="AY74" i="94"/>
  <c r="BC74" i="94"/>
  <c r="BG74" i="94"/>
  <c r="BK74" i="94"/>
  <c r="BO74" i="94"/>
  <c r="AP74" i="94"/>
  <c r="AV74" i="94"/>
  <c r="BA74" i="94"/>
  <c r="BF74" i="94"/>
  <c r="BL74" i="94"/>
  <c r="AO74" i="94"/>
  <c r="AW74" i="94"/>
  <c r="BD74" i="94"/>
  <c r="BJ74" i="94"/>
  <c r="AS74" i="94"/>
  <c r="BB74" i="94"/>
  <c r="BM74" i="94"/>
  <c r="AT74" i="94"/>
  <c r="BH74" i="94"/>
  <c r="AX74" i="94"/>
  <c r="BI74" i="94"/>
  <c r="AZ74" i="94"/>
  <c r="BE74" i="94"/>
  <c r="BN74" i="94"/>
  <c r="AR74" i="94"/>
  <c r="BP74" i="94"/>
  <c r="AQ148" i="94"/>
  <c r="AU148" i="94"/>
  <c r="AY148" i="94"/>
  <c r="BC148" i="94"/>
  <c r="BG148" i="94"/>
  <c r="BK148" i="94"/>
  <c r="BO148" i="94"/>
  <c r="AR148" i="94"/>
  <c r="AW148" i="94"/>
  <c r="BB148" i="94"/>
  <c r="BH148" i="94"/>
  <c r="BM148" i="94"/>
  <c r="AP148" i="94"/>
  <c r="AX148" i="94"/>
  <c r="BE148" i="94"/>
  <c r="BL148" i="94"/>
  <c r="AS148" i="94"/>
  <c r="AZ148" i="94"/>
  <c r="BF148" i="94"/>
  <c r="BN148" i="94"/>
  <c r="BA148" i="94"/>
  <c r="BP148" i="94"/>
  <c r="AO148" i="94"/>
  <c r="BD148" i="94"/>
  <c r="AT148" i="94"/>
  <c r="BI148" i="94"/>
  <c r="AV148" i="94"/>
  <c r="BJ148" i="94"/>
  <c r="BP299" i="94"/>
  <c r="BO377" i="94"/>
  <c r="BP147" i="94"/>
  <c r="AP299" i="95"/>
  <c r="AT299" i="95"/>
  <c r="AX299" i="95"/>
  <c r="BB299" i="95"/>
  <c r="BF299" i="95"/>
  <c r="BJ299" i="95"/>
  <c r="BN299" i="95"/>
  <c r="AQ299" i="95"/>
  <c r="AU299" i="95"/>
  <c r="AY299" i="95"/>
  <c r="BC299" i="95"/>
  <c r="BG299" i="95"/>
  <c r="BK299" i="95"/>
  <c r="BO299" i="95"/>
  <c r="AR299" i="95"/>
  <c r="AZ299" i="95"/>
  <c r="BH299" i="95"/>
  <c r="BA299" i="95"/>
  <c r="BI299" i="95"/>
  <c r="AV299" i="95"/>
  <c r="BL299" i="95"/>
  <c r="AO299" i="95"/>
  <c r="BE299" i="95"/>
  <c r="AS299" i="95"/>
  <c r="BD299" i="95"/>
  <c r="AW299" i="95"/>
  <c r="BM299" i="95"/>
  <c r="AR73" i="95"/>
  <c r="AV73" i="95"/>
  <c r="AZ73" i="95"/>
  <c r="BD73" i="95"/>
  <c r="BH73" i="95"/>
  <c r="BL73" i="95"/>
  <c r="AO73" i="95"/>
  <c r="AS73" i="95"/>
  <c r="AW73" i="95"/>
  <c r="BA73" i="95"/>
  <c r="BE73" i="95"/>
  <c r="BI73" i="95"/>
  <c r="BM73" i="95"/>
  <c r="AT73" i="95"/>
  <c r="BB73" i="95"/>
  <c r="BJ73" i="95"/>
  <c r="AU73" i="95"/>
  <c r="BC73" i="95"/>
  <c r="BK73" i="95"/>
  <c r="AP73" i="95"/>
  <c r="BF73" i="95"/>
  <c r="AQ73" i="95"/>
  <c r="BG73" i="95"/>
  <c r="BN73" i="95"/>
  <c r="BO73" i="95"/>
  <c r="AX73" i="95"/>
  <c r="AY73" i="95"/>
  <c r="AQ223" i="95"/>
  <c r="AU223" i="95"/>
  <c r="AY223" i="95"/>
  <c r="BC223" i="95"/>
  <c r="BG223" i="95"/>
  <c r="BK223" i="95"/>
  <c r="BO223" i="95"/>
  <c r="AR223" i="95"/>
  <c r="AV223" i="95"/>
  <c r="AZ223" i="95"/>
  <c r="BD223" i="95"/>
  <c r="BH223" i="95"/>
  <c r="BL223" i="95"/>
  <c r="AO223" i="95"/>
  <c r="AW223" i="95"/>
  <c r="BE223" i="95"/>
  <c r="BM223" i="95"/>
  <c r="BA223" i="95"/>
  <c r="AP223" i="95"/>
  <c r="AX223" i="95"/>
  <c r="BF223" i="95"/>
  <c r="BN223" i="95"/>
  <c r="AS223" i="95"/>
  <c r="BI223" i="95"/>
  <c r="BB223" i="95"/>
  <c r="BJ223" i="95"/>
  <c r="AT223" i="95"/>
  <c r="BO222" i="95"/>
  <c r="AO147" i="95"/>
  <c r="AS147" i="95"/>
  <c r="AW147" i="95"/>
  <c r="BA147" i="95"/>
  <c r="BE147" i="95"/>
  <c r="BI147" i="95"/>
  <c r="BM147" i="95"/>
  <c r="AP147" i="95"/>
  <c r="AT147" i="95"/>
  <c r="AX147" i="95"/>
  <c r="BB147" i="95"/>
  <c r="BF147" i="95"/>
  <c r="BJ147" i="95"/>
  <c r="BN147" i="95"/>
  <c r="AQ147" i="95"/>
  <c r="AY147" i="95"/>
  <c r="BG147" i="95"/>
  <c r="BO147" i="95"/>
  <c r="AZ147" i="95"/>
  <c r="BK147" i="95"/>
  <c r="AR147" i="95"/>
  <c r="BC147" i="95"/>
  <c r="BL147" i="95"/>
  <c r="AU147" i="95"/>
  <c r="BD147" i="95"/>
  <c r="AV147" i="95"/>
  <c r="BH147" i="95"/>
  <c r="BO163" i="95"/>
  <c r="BO87" i="95"/>
  <c r="BO239" i="95"/>
  <c r="BO164" i="95"/>
  <c r="BO240" i="95"/>
  <c r="BO88" i="95"/>
  <c r="BO241" i="95"/>
  <c r="BO165" i="95"/>
  <c r="BO89" i="95"/>
  <c r="BO90" i="95"/>
  <c r="BO166" i="95"/>
  <c r="BO242" i="95"/>
  <c r="BO243" i="95"/>
  <c r="BO167" i="95"/>
  <c r="BO91" i="95"/>
  <c r="BO168" i="95"/>
  <c r="BO244" i="95"/>
  <c r="BO92" i="95"/>
  <c r="BO93" i="95"/>
  <c r="BO245" i="95"/>
  <c r="BO169" i="95"/>
  <c r="BO94" i="95"/>
  <c r="BO246" i="95"/>
  <c r="BO170" i="95"/>
  <c r="BO247" i="95"/>
  <c r="BO95" i="95"/>
  <c r="BO171" i="95"/>
  <c r="BO248" i="95"/>
  <c r="BO96" i="95"/>
  <c r="BO172" i="95"/>
  <c r="BO173" i="95"/>
  <c r="BO249" i="95"/>
  <c r="BO97" i="95"/>
  <c r="BO250" i="95"/>
  <c r="BO98" i="95"/>
  <c r="BO174" i="95"/>
  <c r="BO175" i="95"/>
  <c r="BO251" i="95"/>
  <c r="BO99" i="95"/>
  <c r="BO252" i="95"/>
  <c r="BO176" i="95"/>
  <c r="BO100" i="95"/>
  <c r="BO253" i="95"/>
  <c r="BO101" i="95"/>
  <c r="BO177" i="95"/>
  <c r="BO102" i="95"/>
  <c r="BO254" i="95"/>
  <c r="BO178" i="95"/>
  <c r="BO179" i="95"/>
  <c r="BO255" i="95"/>
  <c r="BO103" i="95"/>
  <c r="BO104" i="95"/>
  <c r="BO180" i="95"/>
  <c r="BO256" i="95"/>
  <c r="BO181" i="95"/>
  <c r="BO105" i="95"/>
  <c r="BO257" i="95"/>
  <c r="BO106" i="95"/>
  <c r="BO182" i="95"/>
  <c r="BO258" i="95"/>
  <c r="BO259" i="95"/>
  <c r="BO183" i="95"/>
  <c r="BO107" i="95"/>
  <c r="BO260" i="95"/>
  <c r="BO184" i="95"/>
  <c r="BO108" i="95"/>
  <c r="BO261" i="95"/>
  <c r="BO185" i="95"/>
  <c r="BO109" i="95"/>
  <c r="BO110" i="95"/>
  <c r="BO186" i="95"/>
  <c r="BO262" i="95"/>
  <c r="BO111" i="95"/>
  <c r="BO263" i="95"/>
  <c r="BO187" i="95"/>
  <c r="BO112" i="95"/>
  <c r="BO188" i="95"/>
  <c r="BO264" i="95"/>
  <c r="BO189" i="95"/>
  <c r="BO113" i="95"/>
  <c r="BO265" i="95"/>
  <c r="BO266" i="95"/>
  <c r="BO190" i="95"/>
  <c r="BO114" i="95"/>
  <c r="BO191" i="95"/>
  <c r="BO267" i="95"/>
  <c r="BO115" i="95"/>
  <c r="BO192" i="95"/>
  <c r="BO116" i="95"/>
  <c r="BO268" i="95"/>
  <c r="BO117" i="95"/>
  <c r="BO193" i="95"/>
  <c r="BO269" i="95"/>
  <c r="BO194" i="95"/>
  <c r="BO118" i="95"/>
  <c r="BO270" i="95"/>
  <c r="BO195" i="95"/>
  <c r="BO271" i="95"/>
  <c r="BO119" i="95"/>
  <c r="BO120" i="95"/>
  <c r="BO196" i="95"/>
  <c r="BO272" i="95"/>
  <c r="BO273" i="95"/>
  <c r="BO197" i="95"/>
  <c r="BO121" i="95"/>
  <c r="BO274" i="95"/>
  <c r="BO198" i="95"/>
  <c r="BO122" i="95"/>
  <c r="BO199" i="95"/>
  <c r="BO123" i="95"/>
  <c r="BO275" i="95"/>
  <c r="BO276" i="95"/>
  <c r="BO200" i="95"/>
  <c r="BO124" i="95"/>
  <c r="BO201" i="95"/>
  <c r="BO277" i="95"/>
  <c r="BO125" i="95"/>
  <c r="BO202" i="95"/>
  <c r="BO278" i="95"/>
  <c r="BO126" i="95"/>
  <c r="BO203" i="95"/>
  <c r="BO127" i="95"/>
  <c r="BO279" i="95"/>
  <c r="BO280" i="95"/>
  <c r="BO128" i="95"/>
  <c r="BO204" i="95"/>
  <c r="BO129" i="95"/>
  <c r="BO205" i="95"/>
  <c r="BO281" i="95"/>
  <c r="BO130" i="95"/>
  <c r="BO206" i="95"/>
  <c r="BO282" i="95"/>
  <c r="BO207" i="95"/>
  <c r="BO131" i="95"/>
  <c r="BO283" i="95"/>
  <c r="BO284" i="95"/>
  <c r="BO132" i="95"/>
  <c r="BO208" i="95"/>
  <c r="BO133" i="95"/>
  <c r="BO209" i="95"/>
  <c r="BO285" i="95"/>
  <c r="BO210" i="95"/>
  <c r="BO286" i="95"/>
  <c r="BO134" i="95"/>
  <c r="BO287" i="95"/>
  <c r="BO135" i="95"/>
  <c r="BO211" i="95"/>
  <c r="BO288" i="95"/>
  <c r="BO212" i="95"/>
  <c r="BO136" i="95"/>
  <c r="BO137" i="95"/>
  <c r="BO289" i="95"/>
  <c r="BO213" i="95"/>
  <c r="BO214" i="95"/>
  <c r="BO138" i="95"/>
  <c r="BO290" i="95"/>
  <c r="BO215" i="95"/>
  <c r="BO291" i="95"/>
  <c r="BO139" i="95"/>
  <c r="BO216" i="95"/>
  <c r="BO292" i="95"/>
  <c r="BO140" i="95"/>
  <c r="BO141" i="95"/>
  <c r="BO293" i="95"/>
  <c r="BO217" i="95"/>
  <c r="BO218" i="95"/>
  <c r="BO294" i="95"/>
  <c r="BO142" i="95"/>
  <c r="BO219" i="95"/>
  <c r="BO295" i="95"/>
  <c r="BO143" i="95"/>
  <c r="BO296" i="95"/>
  <c r="BO220" i="95"/>
  <c r="BO144" i="95"/>
  <c r="BO145" i="95"/>
  <c r="BO221" i="95"/>
  <c r="BO297" i="95"/>
  <c r="BO298" i="95"/>
  <c r="BP932" i="95"/>
  <c r="BP933" i="95"/>
  <c r="BP936" i="95"/>
  <c r="BP911" i="95"/>
  <c r="BP882" i="95"/>
  <c r="BP908" i="95"/>
  <c r="BO910" i="95"/>
  <c r="BP883" i="95"/>
  <c r="BP886" i="95"/>
  <c r="BP857" i="95"/>
  <c r="BP907" i="95"/>
  <c r="BO885" i="95"/>
  <c r="BP861" i="95"/>
  <c r="BP832" i="95"/>
  <c r="BP858" i="95"/>
  <c r="BO860" i="95"/>
  <c r="BP833" i="95"/>
  <c r="BP836" i="95"/>
  <c r="BP808" i="95"/>
  <c r="BO810" i="95"/>
  <c r="BO835" i="95"/>
  <c r="BP811" i="95"/>
  <c r="BP786" i="95"/>
  <c r="BP782" i="95"/>
  <c r="BP757" i="95"/>
  <c r="BP807" i="95"/>
  <c r="BP783" i="95"/>
  <c r="BP761" i="95"/>
  <c r="BO735" i="95"/>
  <c r="BP758" i="95"/>
  <c r="BP736" i="95"/>
  <c r="BP733" i="95"/>
  <c r="BO785" i="95"/>
  <c r="BO760" i="95"/>
  <c r="BP732" i="95"/>
  <c r="BQ936" i="94"/>
  <c r="BQ908" i="94"/>
  <c r="BP910" i="94"/>
  <c r="BQ932" i="94"/>
  <c r="BQ907" i="94"/>
  <c r="BQ933" i="94"/>
  <c r="BQ882" i="94"/>
  <c r="BP885" i="94"/>
  <c r="BQ911" i="94"/>
  <c r="BQ857" i="94"/>
  <c r="BQ886" i="94"/>
  <c r="BQ883" i="94"/>
  <c r="BQ836" i="94"/>
  <c r="BQ858" i="94"/>
  <c r="BP860" i="94"/>
  <c r="BQ832" i="94"/>
  <c r="BP835" i="94"/>
  <c r="BQ861" i="94"/>
  <c r="BQ808" i="94"/>
  <c r="BP810" i="94"/>
  <c r="BQ833" i="94"/>
  <c r="BQ807" i="94"/>
  <c r="BQ811" i="94"/>
  <c r="BQ786" i="94"/>
  <c r="BQ757" i="94"/>
  <c r="BQ782" i="94"/>
  <c r="BP785" i="94"/>
  <c r="BQ758" i="94"/>
  <c r="BP760" i="94"/>
  <c r="BQ736" i="94"/>
  <c r="BQ783" i="94"/>
  <c r="BP735" i="94"/>
  <c r="BQ732" i="94"/>
  <c r="BQ761" i="94"/>
  <c r="BQ733" i="94"/>
  <c r="BO966" i="95"/>
  <c r="BP966" i="94"/>
  <c r="BP963" i="94"/>
  <c r="BP962" i="94"/>
  <c r="BO962" i="95"/>
  <c r="BO963" i="95"/>
  <c r="BQ708" i="94"/>
  <c r="BP710" i="94"/>
  <c r="BQ707" i="94"/>
  <c r="BQ711" i="94"/>
  <c r="BP708" i="95"/>
  <c r="BP707" i="95"/>
  <c r="BO710" i="95"/>
  <c r="BP711" i="95"/>
  <c r="J299" i="95"/>
  <c r="D605" i="94"/>
  <c r="B605" i="94" s="1"/>
  <c r="S300" i="94"/>
  <c r="BO683" i="94"/>
  <c r="J683" i="94"/>
  <c r="N683" i="94"/>
  <c r="R683" i="94"/>
  <c r="V683" i="94"/>
  <c r="Z683" i="94"/>
  <c r="AD683" i="94"/>
  <c r="AH683" i="94"/>
  <c r="AL683" i="94"/>
  <c r="AP683" i="94"/>
  <c r="AT683" i="94"/>
  <c r="AX683" i="94"/>
  <c r="BB683" i="94"/>
  <c r="BF683" i="94"/>
  <c r="BJ683" i="94"/>
  <c r="BN683" i="94"/>
  <c r="I683" i="94"/>
  <c r="O683" i="94"/>
  <c r="T683" i="94"/>
  <c r="Y683" i="94"/>
  <c r="AE683" i="94"/>
  <c r="AJ683" i="94"/>
  <c r="AO683" i="94"/>
  <c r="AU683" i="94"/>
  <c r="AZ683" i="94"/>
  <c r="BE683" i="94"/>
  <c r="BK683" i="94"/>
  <c r="K683" i="94"/>
  <c r="P683" i="94"/>
  <c r="U683" i="94"/>
  <c r="AA683" i="94"/>
  <c r="AF683" i="94"/>
  <c r="AK683" i="94"/>
  <c r="AQ683" i="94"/>
  <c r="AV683" i="94"/>
  <c r="BA683" i="94"/>
  <c r="BG683" i="94"/>
  <c r="BL683" i="94"/>
  <c r="G683" i="94"/>
  <c r="L683" i="94"/>
  <c r="Q683" i="94"/>
  <c r="W683" i="94"/>
  <c r="AB683" i="94"/>
  <c r="AG683" i="94"/>
  <c r="AM683" i="94"/>
  <c r="AR683" i="94"/>
  <c r="AW683" i="94"/>
  <c r="BC683" i="94"/>
  <c r="BH683" i="94"/>
  <c r="BM683" i="94"/>
  <c r="S683" i="94"/>
  <c r="AN683" i="94"/>
  <c r="BI683" i="94"/>
  <c r="X683" i="94"/>
  <c r="AS683" i="94"/>
  <c r="H683" i="94"/>
  <c r="AC683" i="94"/>
  <c r="AY683" i="94"/>
  <c r="M683" i="94"/>
  <c r="AI683" i="94"/>
  <c r="BD683" i="94"/>
  <c r="G604" i="94"/>
  <c r="H604" i="94"/>
  <c r="I604" i="94"/>
  <c r="J604" i="94"/>
  <c r="K604" i="94"/>
  <c r="L604" i="94"/>
  <c r="M604" i="94"/>
  <c r="N604" i="94"/>
  <c r="O604" i="94"/>
  <c r="P604" i="94"/>
  <c r="Q604" i="94"/>
  <c r="R604" i="94"/>
  <c r="S604" i="94"/>
  <c r="T604" i="94"/>
  <c r="U604" i="94"/>
  <c r="V604" i="94"/>
  <c r="W604" i="94"/>
  <c r="Y604" i="94"/>
  <c r="X604" i="94"/>
  <c r="Z604" i="94"/>
  <c r="AA604" i="94"/>
  <c r="AB604" i="94"/>
  <c r="AC604" i="94"/>
  <c r="AD604" i="94"/>
  <c r="AE604" i="94"/>
  <c r="AF604" i="94"/>
  <c r="AG604" i="94"/>
  <c r="AH604" i="94"/>
  <c r="AI604" i="94"/>
  <c r="AJ604" i="94"/>
  <c r="AK604" i="94"/>
  <c r="AL604" i="94"/>
  <c r="AM604" i="94"/>
  <c r="AN604" i="94"/>
  <c r="AO604" i="94"/>
  <c r="AP604" i="94"/>
  <c r="AQ604" i="94"/>
  <c r="AR604" i="94"/>
  <c r="AS604" i="94"/>
  <c r="AT604" i="94"/>
  <c r="AU604" i="94"/>
  <c r="AV604" i="94"/>
  <c r="AW604" i="94"/>
  <c r="AX604" i="94"/>
  <c r="AY604" i="94"/>
  <c r="AZ604" i="94"/>
  <c r="BA604" i="94"/>
  <c r="BB604" i="94"/>
  <c r="BC604" i="94"/>
  <c r="BD604" i="94"/>
  <c r="BE604" i="94"/>
  <c r="BF604" i="94"/>
  <c r="BG604" i="94"/>
  <c r="BH604" i="94"/>
  <c r="BI604" i="94"/>
  <c r="BJ604" i="94"/>
  <c r="BK604" i="94"/>
  <c r="BL604" i="94"/>
  <c r="BM604" i="94"/>
  <c r="H682" i="95"/>
  <c r="L682" i="95"/>
  <c r="P682" i="95"/>
  <c r="T682" i="95"/>
  <c r="X682" i="95"/>
  <c r="AB682" i="95"/>
  <c r="AF682" i="95"/>
  <c r="AJ682" i="95"/>
  <c r="AN682" i="95"/>
  <c r="AR682" i="95"/>
  <c r="AV682" i="95"/>
  <c r="AZ682" i="95"/>
  <c r="BD682" i="95"/>
  <c r="BH682" i="95"/>
  <c r="BL682" i="95"/>
  <c r="G682" i="95"/>
  <c r="M682" i="95"/>
  <c r="R682" i="95"/>
  <c r="W682" i="95"/>
  <c r="AC682" i="95"/>
  <c r="AH682" i="95"/>
  <c r="AM682" i="95"/>
  <c r="AS682" i="95"/>
  <c r="AX682" i="95"/>
  <c r="BC682" i="95"/>
  <c r="BI682" i="95"/>
  <c r="BN682" i="95"/>
  <c r="I682" i="95"/>
  <c r="N682" i="95"/>
  <c r="S682" i="95"/>
  <c r="Y682" i="95"/>
  <c r="AD682" i="95"/>
  <c r="AI682" i="95"/>
  <c r="AO682" i="95"/>
  <c r="AT682" i="95"/>
  <c r="AY682" i="95"/>
  <c r="BE682" i="95"/>
  <c r="BJ682" i="95"/>
  <c r="J682" i="95"/>
  <c r="O682" i="95"/>
  <c r="U682" i="95"/>
  <c r="Z682" i="95"/>
  <c r="AE682" i="95"/>
  <c r="AK682" i="95"/>
  <c r="AP682" i="95"/>
  <c r="AU682" i="95"/>
  <c r="BA682" i="95"/>
  <c r="BF682" i="95"/>
  <c r="BK682" i="95"/>
  <c r="V682" i="95"/>
  <c r="AQ682" i="95"/>
  <c r="BM682" i="95"/>
  <c r="AA682" i="95"/>
  <c r="AW682" i="95"/>
  <c r="K682" i="95"/>
  <c r="AG682" i="95"/>
  <c r="BB682" i="95"/>
  <c r="Q682" i="95"/>
  <c r="AL682" i="95"/>
  <c r="BG682" i="95"/>
  <c r="D683" i="95"/>
  <c r="B683" i="95" s="1"/>
  <c r="H73" i="95"/>
  <c r="L73" i="95"/>
  <c r="P73" i="95"/>
  <c r="T73" i="95"/>
  <c r="X73" i="95"/>
  <c r="AB73" i="95"/>
  <c r="AF73" i="95"/>
  <c r="AJ73" i="95"/>
  <c r="AN73" i="95"/>
  <c r="I73" i="95"/>
  <c r="M73" i="95"/>
  <c r="Q73" i="95"/>
  <c r="U73" i="95"/>
  <c r="Y73" i="95"/>
  <c r="AC73" i="95"/>
  <c r="AG73" i="95"/>
  <c r="AK73" i="95"/>
  <c r="J73" i="95"/>
  <c r="R73" i="95"/>
  <c r="Z73" i="95"/>
  <c r="AH73" i="95"/>
  <c r="K73" i="95"/>
  <c r="V73" i="95"/>
  <c r="AE73" i="95"/>
  <c r="N73" i="95"/>
  <c r="W73" i="95"/>
  <c r="AI73" i="95"/>
  <c r="O73" i="95"/>
  <c r="AA73" i="95"/>
  <c r="AL73" i="95"/>
  <c r="AM73" i="95"/>
  <c r="G73" i="95"/>
  <c r="S73" i="95"/>
  <c r="AD73" i="95"/>
  <c r="D684" i="94"/>
  <c r="B684" i="94" s="1"/>
  <c r="J74" i="94"/>
  <c r="N74" i="94"/>
  <c r="R74" i="94"/>
  <c r="V74" i="94"/>
  <c r="Z74" i="94"/>
  <c r="AD74" i="94"/>
  <c r="AH74" i="94"/>
  <c r="AL74" i="94"/>
  <c r="G74" i="94"/>
  <c r="K74" i="94"/>
  <c r="O74" i="94"/>
  <c r="S74" i="94"/>
  <c r="W74" i="94"/>
  <c r="AA74" i="94"/>
  <c r="AE74" i="94"/>
  <c r="AI74" i="94"/>
  <c r="AM74" i="94"/>
  <c r="L74" i="94"/>
  <c r="T74" i="94"/>
  <c r="AB74" i="94"/>
  <c r="AJ74" i="94"/>
  <c r="M74" i="94"/>
  <c r="U74" i="94"/>
  <c r="AC74" i="94"/>
  <c r="AK74" i="94"/>
  <c r="I74" i="94"/>
  <c r="Y74" i="94"/>
  <c r="P74" i="94"/>
  <c r="AF74" i="94"/>
  <c r="Q74" i="94"/>
  <c r="AG74" i="94"/>
  <c r="H74" i="94"/>
  <c r="X74" i="94"/>
  <c r="AN74" i="94"/>
  <c r="AD148" i="94"/>
  <c r="O299" i="95"/>
  <c r="BN452" i="95"/>
  <c r="D604" i="95"/>
  <c r="B604" i="95" s="1"/>
  <c r="G453" i="94"/>
  <c r="H453" i="94"/>
  <c r="I453" i="94"/>
  <c r="J453" i="94"/>
  <c r="K453" i="94"/>
  <c r="L453" i="94"/>
  <c r="M453" i="94"/>
  <c r="N453" i="94"/>
  <c r="O453" i="94"/>
  <c r="P453" i="94"/>
  <c r="Q453" i="94"/>
  <c r="R453" i="94"/>
  <c r="S453" i="94"/>
  <c r="T453" i="94"/>
  <c r="U453" i="94"/>
  <c r="V453" i="94"/>
  <c r="W453" i="94"/>
  <c r="Y453" i="94"/>
  <c r="X453" i="94"/>
  <c r="Z453" i="94"/>
  <c r="AA453" i="94"/>
  <c r="AB453" i="94"/>
  <c r="AC453" i="94"/>
  <c r="AD453" i="94"/>
  <c r="AE453" i="94"/>
  <c r="AF453" i="94"/>
  <c r="AG453" i="94"/>
  <c r="AH453" i="94"/>
  <c r="AI453" i="94"/>
  <c r="AJ453" i="94"/>
  <c r="AK453" i="94"/>
  <c r="AL453" i="94"/>
  <c r="AM453" i="94"/>
  <c r="AN453" i="94"/>
  <c r="AO453" i="94"/>
  <c r="AP453" i="94"/>
  <c r="AQ453" i="94"/>
  <c r="AR453" i="94"/>
  <c r="AS453" i="94"/>
  <c r="AT453" i="94"/>
  <c r="AU453" i="94"/>
  <c r="AV453" i="94"/>
  <c r="AW453" i="94"/>
  <c r="AX453" i="94"/>
  <c r="AY453" i="94"/>
  <c r="AZ453" i="94"/>
  <c r="BA453" i="94"/>
  <c r="BB453" i="94"/>
  <c r="BC453" i="94"/>
  <c r="BD453" i="94"/>
  <c r="BE453" i="94"/>
  <c r="BF453" i="94"/>
  <c r="BG453" i="94"/>
  <c r="BH453" i="94"/>
  <c r="BI453" i="94"/>
  <c r="BJ453" i="94"/>
  <c r="BK453" i="94"/>
  <c r="BL453" i="94"/>
  <c r="BM453" i="94"/>
  <c r="G452" i="95"/>
  <c r="H452" i="95"/>
  <c r="I452" i="95"/>
  <c r="J452" i="95"/>
  <c r="K452" i="95"/>
  <c r="L452" i="95"/>
  <c r="M452" i="95"/>
  <c r="N452" i="95"/>
  <c r="O452" i="95"/>
  <c r="P452" i="95"/>
  <c r="Q452" i="95"/>
  <c r="R452" i="95"/>
  <c r="S452" i="95"/>
  <c r="T452" i="95"/>
  <c r="U452" i="95"/>
  <c r="V452" i="95"/>
  <c r="W452" i="95"/>
  <c r="X452" i="95"/>
  <c r="Y452" i="95"/>
  <c r="Z452" i="95"/>
  <c r="AA452" i="95"/>
  <c r="AB452" i="95"/>
  <c r="AC452" i="95"/>
  <c r="AD452" i="95"/>
  <c r="AE452" i="95"/>
  <c r="AF452" i="95"/>
  <c r="AG452" i="95"/>
  <c r="AH452" i="95"/>
  <c r="AI452" i="95"/>
  <c r="AJ452" i="95"/>
  <c r="AK452" i="95"/>
  <c r="AL452" i="95"/>
  <c r="AM452" i="95"/>
  <c r="AN452" i="95"/>
  <c r="AO452" i="95"/>
  <c r="AP452" i="95"/>
  <c r="AQ452" i="95"/>
  <c r="AR452" i="95"/>
  <c r="AS452" i="95"/>
  <c r="AT452" i="95"/>
  <c r="AU452" i="95"/>
  <c r="AV452" i="95"/>
  <c r="AW452" i="95"/>
  <c r="AX452" i="95"/>
  <c r="AY452" i="95"/>
  <c r="AZ452" i="95"/>
  <c r="BA452" i="95"/>
  <c r="BB452" i="95"/>
  <c r="BC452" i="95"/>
  <c r="BD452" i="95"/>
  <c r="BE452" i="95"/>
  <c r="BF452" i="95"/>
  <c r="BG452" i="95"/>
  <c r="BH452" i="95"/>
  <c r="BI452" i="95"/>
  <c r="BJ452" i="95"/>
  <c r="BK452" i="95"/>
  <c r="BL452" i="95"/>
  <c r="G528" i="94"/>
  <c r="H528" i="94"/>
  <c r="I528" i="94"/>
  <c r="J528" i="94"/>
  <c r="K528" i="94"/>
  <c r="L528" i="94"/>
  <c r="M528" i="94"/>
  <c r="N528" i="94"/>
  <c r="O528" i="94"/>
  <c r="P528" i="94"/>
  <c r="Q528" i="94"/>
  <c r="R528" i="94"/>
  <c r="S528" i="94"/>
  <c r="T528" i="94"/>
  <c r="U528" i="94"/>
  <c r="V528" i="94"/>
  <c r="W528" i="94"/>
  <c r="X528" i="94"/>
  <c r="Y528" i="94"/>
  <c r="Z528" i="94"/>
  <c r="AA528" i="94"/>
  <c r="AB528" i="94"/>
  <c r="AC528" i="94"/>
  <c r="AD528" i="94"/>
  <c r="AE528" i="94"/>
  <c r="AF528" i="94"/>
  <c r="AG528" i="94"/>
  <c r="AH528" i="94"/>
  <c r="AI528" i="94"/>
  <c r="AJ528" i="94"/>
  <c r="AK528" i="94"/>
  <c r="AL528" i="94"/>
  <c r="AM528" i="94"/>
  <c r="AN528" i="94"/>
  <c r="AO528" i="94"/>
  <c r="AP528" i="94"/>
  <c r="AQ528" i="94"/>
  <c r="AR528" i="94"/>
  <c r="AS528" i="94"/>
  <c r="AT528" i="94"/>
  <c r="AU528" i="94"/>
  <c r="AV528" i="94"/>
  <c r="AW528" i="94"/>
  <c r="AX528" i="94"/>
  <c r="AY528" i="94"/>
  <c r="AZ528" i="94"/>
  <c r="BA528" i="94"/>
  <c r="BB528" i="94"/>
  <c r="BC528" i="94"/>
  <c r="BD528" i="94"/>
  <c r="BE528" i="94"/>
  <c r="BF528" i="94"/>
  <c r="BG528" i="94"/>
  <c r="BH528" i="94"/>
  <c r="BI528" i="94"/>
  <c r="BJ528" i="94"/>
  <c r="BK528" i="94"/>
  <c r="BL528" i="94"/>
  <c r="BM528" i="94"/>
  <c r="BM452" i="95"/>
  <c r="BO7" i="95"/>
  <c r="BO317" i="95"/>
  <c r="BO321" i="95"/>
  <c r="BO325" i="95"/>
  <c r="BO329" i="95"/>
  <c r="BO333" i="95"/>
  <c r="BO337" i="95"/>
  <c r="BO341" i="95"/>
  <c r="BO345" i="95"/>
  <c r="BO349" i="95"/>
  <c r="BO353" i="95"/>
  <c r="BO357" i="95"/>
  <c r="BO361" i="95"/>
  <c r="BO365" i="95"/>
  <c r="BO369" i="95"/>
  <c r="BO373" i="95"/>
  <c r="BO316" i="95"/>
  <c r="BO320" i="95"/>
  <c r="BO324" i="95"/>
  <c r="BO328" i="95"/>
  <c r="BO332" i="95"/>
  <c r="BO336" i="95"/>
  <c r="BO340" i="95"/>
  <c r="BO344" i="95"/>
  <c r="BO348" i="95"/>
  <c r="BO352" i="95"/>
  <c r="BO356" i="95"/>
  <c r="BO360" i="95"/>
  <c r="BO364" i="95"/>
  <c r="BO368" i="95"/>
  <c r="BO372" i="95"/>
  <c r="BO319" i="95"/>
  <c r="BO323" i="95"/>
  <c r="BO327" i="95"/>
  <c r="BO331" i="95"/>
  <c r="BO335" i="95"/>
  <c r="BO339" i="95"/>
  <c r="BO343" i="95"/>
  <c r="BO347" i="95"/>
  <c r="BO351" i="95"/>
  <c r="BO355" i="95"/>
  <c r="BO359" i="95"/>
  <c r="BO363" i="95"/>
  <c r="BO367" i="95"/>
  <c r="BO371" i="95"/>
  <c r="BO375" i="95"/>
  <c r="BP9" i="95"/>
  <c r="BO318" i="95"/>
  <c r="BO334" i="95"/>
  <c r="BO350" i="95"/>
  <c r="BO366" i="95"/>
  <c r="BO330" i="95"/>
  <c r="BO346" i="95"/>
  <c r="BO362" i="95"/>
  <c r="BO326" i="95"/>
  <c r="BO342" i="95"/>
  <c r="BO358" i="95"/>
  <c r="BO374" i="95"/>
  <c r="BO354" i="95"/>
  <c r="BO338" i="95"/>
  <c r="BO322" i="95"/>
  <c r="BO370" i="95"/>
  <c r="AD147" i="95"/>
  <c r="BN528" i="94"/>
  <c r="BP317" i="94"/>
  <c r="BP319" i="94"/>
  <c r="BP321" i="94"/>
  <c r="BP323" i="94"/>
  <c r="BP325" i="94"/>
  <c r="BP327" i="94"/>
  <c r="BP329" i="94"/>
  <c r="BP331" i="94"/>
  <c r="BP333" i="94"/>
  <c r="BP335" i="94"/>
  <c r="BP337" i="94"/>
  <c r="BP339" i="94"/>
  <c r="BP341" i="94"/>
  <c r="BP343" i="94"/>
  <c r="BP345" i="94"/>
  <c r="BP347" i="94"/>
  <c r="BP349" i="94"/>
  <c r="BP351" i="94"/>
  <c r="BP353" i="94"/>
  <c r="BP355" i="94"/>
  <c r="BP357" i="94"/>
  <c r="BP359" i="94"/>
  <c r="BP361" i="94"/>
  <c r="BP363" i="94"/>
  <c r="BP365" i="94"/>
  <c r="BP367" i="94"/>
  <c r="BP369" i="94"/>
  <c r="BP371" i="94"/>
  <c r="BP373" i="94"/>
  <c r="BP375" i="94"/>
  <c r="BP316" i="94"/>
  <c r="BP318" i="94"/>
  <c r="BP320" i="94"/>
  <c r="BP322" i="94"/>
  <c r="BP324" i="94"/>
  <c r="BP326" i="94"/>
  <c r="BP328" i="94"/>
  <c r="BP330" i="94"/>
  <c r="BP332" i="94"/>
  <c r="BP334" i="94"/>
  <c r="BP336" i="94"/>
  <c r="BP338" i="94"/>
  <c r="BP340" i="94"/>
  <c r="BP342" i="94"/>
  <c r="BP344" i="94"/>
  <c r="BP346" i="94"/>
  <c r="BP348" i="94"/>
  <c r="BP350" i="94"/>
  <c r="BP352" i="94"/>
  <c r="BP354" i="94"/>
  <c r="BP356" i="94"/>
  <c r="BP358" i="94"/>
  <c r="BP360" i="94"/>
  <c r="BP362" i="94"/>
  <c r="BP364" i="94"/>
  <c r="BP366" i="94"/>
  <c r="BP368" i="94"/>
  <c r="BP370" i="94"/>
  <c r="BP372" i="94"/>
  <c r="BP374" i="94"/>
  <c r="BP376" i="94"/>
  <c r="BP7" i="94"/>
  <c r="BQ9" i="94"/>
  <c r="BO471" i="94"/>
  <c r="BO475" i="94"/>
  <c r="BO479" i="94"/>
  <c r="BO483" i="94"/>
  <c r="BO487" i="94"/>
  <c r="BO491" i="94"/>
  <c r="BO495" i="94"/>
  <c r="BO499" i="94"/>
  <c r="BO503" i="94"/>
  <c r="BO507" i="94"/>
  <c r="BO511" i="94"/>
  <c r="BO515" i="94"/>
  <c r="BO519" i="94"/>
  <c r="BO523" i="94"/>
  <c r="BO527" i="94"/>
  <c r="BO468" i="94"/>
  <c r="BO472" i="94"/>
  <c r="BO476" i="94"/>
  <c r="BO480" i="94"/>
  <c r="BO484" i="94"/>
  <c r="BO488" i="94"/>
  <c r="BO492" i="94"/>
  <c r="BO496" i="94"/>
  <c r="BO500" i="94"/>
  <c r="BO504" i="94"/>
  <c r="BO508" i="94"/>
  <c r="BO512" i="94"/>
  <c r="BO516" i="94"/>
  <c r="BO520" i="94"/>
  <c r="BO524" i="94"/>
  <c r="BO453" i="94"/>
  <c r="BO469" i="94"/>
  <c r="BO473" i="94"/>
  <c r="BO477" i="94"/>
  <c r="BO481" i="94"/>
  <c r="BO485" i="94"/>
  <c r="BO489" i="94"/>
  <c r="BO493" i="94"/>
  <c r="BO497" i="94"/>
  <c r="BO501" i="94"/>
  <c r="BO505" i="94"/>
  <c r="BO509" i="94"/>
  <c r="BO513" i="94"/>
  <c r="BO517" i="94"/>
  <c r="BO521" i="94"/>
  <c r="BO525" i="94"/>
  <c r="BO474" i="94"/>
  <c r="BO490" i="94"/>
  <c r="BO506" i="94"/>
  <c r="BO522" i="94"/>
  <c r="BO478" i="94"/>
  <c r="BO494" i="94"/>
  <c r="BO510" i="94"/>
  <c r="BO526" i="94"/>
  <c r="BO482" i="94"/>
  <c r="BO498" i="94"/>
  <c r="BO514" i="94"/>
  <c r="BO518" i="94"/>
  <c r="BO470" i="94"/>
  <c r="BO486" i="94"/>
  <c r="BO502" i="94"/>
  <c r="BO622" i="94"/>
  <c r="BO623" i="94"/>
  <c r="BO624" i="94"/>
  <c r="BO625" i="94"/>
  <c r="BO626" i="94"/>
  <c r="BO627" i="94"/>
  <c r="BO628" i="94"/>
  <c r="BO629" i="94"/>
  <c r="BO630" i="94"/>
  <c r="BO631" i="94"/>
  <c r="BO632" i="94"/>
  <c r="BO633" i="94"/>
  <c r="P148" i="94"/>
  <c r="AE148" i="94"/>
  <c r="N300" i="94"/>
  <c r="T300" i="94"/>
  <c r="AN299" i="95"/>
  <c r="I299" i="95"/>
  <c r="V299" i="95"/>
  <c r="Y299" i="95"/>
  <c r="K147" i="95"/>
  <c r="D528" i="95"/>
  <c r="B528" i="95" s="1"/>
  <c r="N148" i="94"/>
  <c r="D529" i="94"/>
  <c r="B529" i="94" s="1"/>
  <c r="T299" i="95"/>
  <c r="AL299" i="95"/>
  <c r="AI299" i="95"/>
  <c r="AM299" i="95"/>
  <c r="U299" i="95"/>
  <c r="AH299" i="95"/>
  <c r="P299" i="95"/>
  <c r="S299" i="95"/>
  <c r="H299" i="95"/>
  <c r="AJ299" i="95"/>
  <c r="AE299" i="95"/>
  <c r="AG299" i="95"/>
  <c r="Q299" i="95"/>
  <c r="AD299" i="95"/>
  <c r="N299" i="95"/>
  <c r="AF299" i="95"/>
  <c r="X299" i="95"/>
  <c r="L299" i="95"/>
  <c r="G299" i="95"/>
  <c r="AK299" i="95"/>
  <c r="R299" i="95"/>
  <c r="K299" i="95"/>
  <c r="AA299" i="95"/>
  <c r="AB299" i="95"/>
  <c r="W299" i="95"/>
  <c r="AC299" i="95"/>
  <c r="M299" i="95"/>
  <c r="Z299" i="95"/>
  <c r="D453" i="95"/>
  <c r="B453" i="95" s="1"/>
  <c r="BN453" i="95" s="1"/>
  <c r="AH300" i="94"/>
  <c r="P300" i="94"/>
  <c r="K300" i="94"/>
  <c r="G148" i="94"/>
  <c r="V148" i="94"/>
  <c r="AD300" i="94"/>
  <c r="M300" i="94"/>
  <c r="J300" i="94"/>
  <c r="AJ300" i="94"/>
  <c r="AE300" i="94"/>
  <c r="D454" i="94"/>
  <c r="B454" i="94" s="1"/>
  <c r="AC300" i="94"/>
  <c r="U300" i="94"/>
  <c r="AF300" i="94"/>
  <c r="AA300" i="94"/>
  <c r="S148" i="94"/>
  <c r="O148" i="94"/>
  <c r="J148" i="94"/>
  <c r="AI148" i="94"/>
  <c r="I148" i="94"/>
  <c r="AL148" i="94"/>
  <c r="Y300" i="94"/>
  <c r="I300" i="94"/>
  <c r="AG300" i="94"/>
  <c r="Z300" i="94"/>
  <c r="AB300" i="94"/>
  <c r="L300" i="94"/>
  <c r="AM300" i="94"/>
  <c r="W300" i="94"/>
  <c r="G300" i="94"/>
  <c r="G376" i="95"/>
  <c r="H376" i="95"/>
  <c r="I376" i="95"/>
  <c r="J376" i="95"/>
  <c r="K376" i="95"/>
  <c r="L376" i="95"/>
  <c r="M376" i="95"/>
  <c r="N376" i="95"/>
  <c r="O376" i="95"/>
  <c r="P376" i="95"/>
  <c r="Q376" i="95"/>
  <c r="R376" i="95"/>
  <c r="S376" i="95"/>
  <c r="T376" i="95"/>
  <c r="U376" i="95"/>
  <c r="V376" i="95"/>
  <c r="W376" i="95"/>
  <c r="X376" i="95"/>
  <c r="Y376" i="95"/>
  <c r="Z376" i="95"/>
  <c r="AA376" i="95"/>
  <c r="AB376" i="95"/>
  <c r="AC376" i="95"/>
  <c r="AD376" i="95"/>
  <c r="AE376" i="95"/>
  <c r="AF376" i="95"/>
  <c r="AG376" i="95"/>
  <c r="AH376" i="95"/>
  <c r="AI376" i="95"/>
  <c r="AJ376" i="95"/>
  <c r="AK376" i="95"/>
  <c r="AL376" i="95"/>
  <c r="AM376" i="95"/>
  <c r="AN376" i="95"/>
  <c r="AO376" i="95"/>
  <c r="AP376" i="95"/>
  <c r="AQ376" i="95"/>
  <c r="AR376" i="95"/>
  <c r="AS376" i="95"/>
  <c r="AT376" i="95"/>
  <c r="AU376" i="95"/>
  <c r="AV376" i="95"/>
  <c r="AW376" i="95"/>
  <c r="AX376" i="95"/>
  <c r="AY376" i="95"/>
  <c r="AZ376" i="95"/>
  <c r="BA376" i="95"/>
  <c r="BB376" i="95"/>
  <c r="BC376" i="95"/>
  <c r="BD376" i="95"/>
  <c r="BE376" i="95"/>
  <c r="BF376" i="95"/>
  <c r="BG376" i="95"/>
  <c r="BH376" i="95"/>
  <c r="BI376" i="95"/>
  <c r="BJ376" i="95"/>
  <c r="BK376" i="95"/>
  <c r="BL376" i="95"/>
  <c r="BM376" i="95"/>
  <c r="G377" i="94"/>
  <c r="H377" i="94"/>
  <c r="I377" i="94"/>
  <c r="J377" i="94"/>
  <c r="K377" i="94"/>
  <c r="L377" i="94"/>
  <c r="M377" i="94"/>
  <c r="N377" i="94"/>
  <c r="O377" i="94"/>
  <c r="P377" i="94"/>
  <c r="Q377" i="94"/>
  <c r="R377" i="94"/>
  <c r="S377" i="94"/>
  <c r="T377" i="94"/>
  <c r="U377" i="94"/>
  <c r="V377" i="94"/>
  <c r="W377" i="94"/>
  <c r="Y377" i="94"/>
  <c r="X377" i="94"/>
  <c r="Z377" i="94"/>
  <c r="AA377" i="94"/>
  <c r="AB377" i="94"/>
  <c r="AC377" i="94"/>
  <c r="AD377" i="94"/>
  <c r="AE377" i="94"/>
  <c r="AF377" i="94"/>
  <c r="AG377" i="94"/>
  <c r="AH377" i="94"/>
  <c r="AI377" i="94"/>
  <c r="AJ377" i="94"/>
  <c r="AK377" i="94"/>
  <c r="AL377" i="94"/>
  <c r="AM377" i="94"/>
  <c r="AN377" i="94"/>
  <c r="AO377" i="94"/>
  <c r="AP377" i="94"/>
  <c r="AQ377" i="94"/>
  <c r="AR377" i="94"/>
  <c r="AS377" i="94"/>
  <c r="AT377" i="94"/>
  <c r="AU377" i="94"/>
  <c r="AV377" i="94"/>
  <c r="AW377" i="94"/>
  <c r="AX377" i="94"/>
  <c r="AY377" i="94"/>
  <c r="AZ377" i="94"/>
  <c r="BA377" i="94"/>
  <c r="BB377" i="94"/>
  <c r="BC377" i="94"/>
  <c r="BD377" i="94"/>
  <c r="BE377" i="94"/>
  <c r="BF377" i="94"/>
  <c r="BG377" i="94"/>
  <c r="BH377" i="94"/>
  <c r="BI377" i="94"/>
  <c r="BJ377" i="94"/>
  <c r="BK377" i="94"/>
  <c r="BL377" i="94"/>
  <c r="BM377" i="94"/>
  <c r="BN377" i="94"/>
  <c r="Q148" i="94"/>
  <c r="L148" i="94"/>
  <c r="K148" i="94"/>
  <c r="M148" i="94"/>
  <c r="W148" i="94"/>
  <c r="AJ148" i="94"/>
  <c r="Z148" i="94"/>
  <c r="Q300" i="94"/>
  <c r="AL300" i="94"/>
  <c r="AK300" i="94"/>
  <c r="V300" i="94"/>
  <c r="R300" i="94"/>
  <c r="AN300" i="94"/>
  <c r="X300" i="94"/>
  <c r="H300" i="94"/>
  <c r="AI300" i="94"/>
  <c r="BN376" i="95"/>
  <c r="D300" i="95"/>
  <c r="D377" i="95"/>
  <c r="AH147" i="95"/>
  <c r="D301" i="94"/>
  <c r="D378" i="94"/>
  <c r="AF148" i="94"/>
  <c r="AM148" i="94"/>
  <c r="AB148" i="94"/>
  <c r="AK148" i="94"/>
  <c r="H148" i="94"/>
  <c r="Y148" i="94"/>
  <c r="AH148" i="94"/>
  <c r="R148" i="94"/>
  <c r="AA148" i="94"/>
  <c r="AN148" i="94"/>
  <c r="AG148" i="94"/>
  <c r="X148" i="94"/>
  <c r="U148" i="94"/>
  <c r="AC148" i="94"/>
  <c r="T148" i="94"/>
  <c r="G147" i="95"/>
  <c r="AN147" i="95"/>
  <c r="I147" i="95"/>
  <c r="H224" i="94"/>
  <c r="L224" i="94"/>
  <c r="P224" i="94"/>
  <c r="T224" i="94"/>
  <c r="X224" i="94"/>
  <c r="AB224" i="94"/>
  <c r="AF224" i="94"/>
  <c r="AJ224" i="94"/>
  <c r="AN224" i="94"/>
  <c r="J224" i="94"/>
  <c r="O224" i="94"/>
  <c r="U224" i="94"/>
  <c r="Z224" i="94"/>
  <c r="AE224" i="94"/>
  <c r="AK224" i="94"/>
  <c r="I224" i="94"/>
  <c r="Q224" i="94"/>
  <c r="W224" i="94"/>
  <c r="AD224" i="94"/>
  <c r="AL224" i="94"/>
  <c r="N224" i="94"/>
  <c r="Y224" i="94"/>
  <c r="AH224" i="94"/>
  <c r="K224" i="94"/>
  <c r="V224" i="94"/>
  <c r="AI224" i="94"/>
  <c r="M224" i="94"/>
  <c r="AA224" i="94"/>
  <c r="AM224" i="94"/>
  <c r="AC224" i="94"/>
  <c r="G224" i="94"/>
  <c r="AG224" i="94"/>
  <c r="R224" i="94"/>
  <c r="S224" i="94"/>
  <c r="J147" i="95"/>
  <c r="AM147" i="95"/>
  <c r="AL147" i="95"/>
  <c r="AC147" i="95"/>
  <c r="W147" i="95"/>
  <c r="H223" i="95"/>
  <c r="L223" i="95"/>
  <c r="P223" i="95"/>
  <c r="T223" i="95"/>
  <c r="X223" i="95"/>
  <c r="AB223" i="95"/>
  <c r="AF223" i="95"/>
  <c r="AJ223" i="95"/>
  <c r="AN223" i="95"/>
  <c r="G223" i="95"/>
  <c r="M223" i="95"/>
  <c r="R223" i="95"/>
  <c r="W223" i="95"/>
  <c r="AC223" i="95"/>
  <c r="AH223" i="95"/>
  <c r="AM223" i="95"/>
  <c r="K223" i="95"/>
  <c r="S223" i="95"/>
  <c r="Z223" i="95"/>
  <c r="AG223" i="95"/>
  <c r="N223" i="95"/>
  <c r="U223" i="95"/>
  <c r="AA223" i="95"/>
  <c r="AI223" i="95"/>
  <c r="O223" i="95"/>
  <c r="AD223" i="95"/>
  <c r="Q223" i="95"/>
  <c r="AE223" i="95"/>
  <c r="I223" i="95"/>
  <c r="AK223" i="95"/>
  <c r="J223" i="95"/>
  <c r="AL223" i="95"/>
  <c r="V223" i="95"/>
  <c r="Y223" i="95"/>
  <c r="D149" i="94"/>
  <c r="D225" i="94"/>
  <c r="U147" i="95"/>
  <c r="V147" i="95"/>
  <c r="AF147" i="95"/>
  <c r="Y147" i="95"/>
  <c r="AI147" i="95"/>
  <c r="S147" i="95"/>
  <c r="R147" i="95"/>
  <c r="L147" i="95"/>
  <c r="P147" i="95"/>
  <c r="X147" i="95"/>
  <c r="T147" i="95"/>
  <c r="AE147" i="95"/>
  <c r="O147" i="95"/>
  <c r="AB147" i="95"/>
  <c r="M147" i="95"/>
  <c r="Z147" i="95"/>
  <c r="D148" i="95"/>
  <c r="D224" i="95"/>
  <c r="AG147" i="95"/>
  <c r="AK147" i="95"/>
  <c r="H147" i="95"/>
  <c r="Q147" i="95"/>
  <c r="AJ147" i="95"/>
  <c r="N147" i="95"/>
  <c r="AA147" i="95"/>
  <c r="AF526" i="95"/>
  <c r="AB527" i="94"/>
  <c r="AR527" i="94"/>
  <c r="BI526" i="95"/>
  <c r="D74" i="95"/>
  <c r="L527" i="94"/>
  <c r="D75" i="94"/>
  <c r="BH527" i="94"/>
  <c r="BD527" i="94"/>
  <c r="AN527" i="94"/>
  <c r="H527" i="94"/>
  <c r="AZ527" i="94"/>
  <c r="AJ527" i="94"/>
  <c r="T527" i="94"/>
  <c r="X527" i="94"/>
  <c r="BL527" i="94"/>
  <c r="AV527" i="94"/>
  <c r="AF527" i="94"/>
  <c r="P527" i="94"/>
  <c r="L526" i="95"/>
  <c r="AX526" i="95"/>
  <c r="U526" i="95"/>
  <c r="AQ526" i="95"/>
  <c r="AO526" i="95"/>
  <c r="AD526" i="95"/>
  <c r="AZ526" i="95"/>
  <c r="W526" i="95"/>
  <c r="BK527" i="94"/>
  <c r="BC527" i="94"/>
  <c r="AU527" i="94"/>
  <c r="AM527" i="94"/>
  <c r="AE527" i="94"/>
  <c r="W527" i="94"/>
  <c r="S527" i="94"/>
  <c r="K527" i="94"/>
  <c r="G527" i="94"/>
  <c r="BJ527" i="94"/>
  <c r="BF527" i="94"/>
  <c r="BB527" i="94"/>
  <c r="AX527" i="94"/>
  <c r="AT527" i="94"/>
  <c r="AP527" i="94"/>
  <c r="AL527" i="94"/>
  <c r="AH527" i="94"/>
  <c r="AD527" i="94"/>
  <c r="Z527" i="94"/>
  <c r="V527" i="94"/>
  <c r="R527" i="94"/>
  <c r="N527" i="94"/>
  <c r="J527" i="94"/>
  <c r="BG527" i="94"/>
  <c r="AY527" i="94"/>
  <c r="AQ527" i="94"/>
  <c r="AI527" i="94"/>
  <c r="AA527" i="94"/>
  <c r="O527" i="94"/>
  <c r="BM527" i="94"/>
  <c r="BI527" i="94"/>
  <c r="BE527" i="94"/>
  <c r="BA527" i="94"/>
  <c r="AW527" i="94"/>
  <c r="AS527" i="94"/>
  <c r="AO527" i="94"/>
  <c r="AK527" i="94"/>
  <c r="AG527" i="94"/>
  <c r="AC527" i="94"/>
  <c r="Y527" i="94"/>
  <c r="U527" i="94"/>
  <c r="Q527" i="94"/>
  <c r="M527" i="94"/>
  <c r="AT526" i="95"/>
  <c r="BE526" i="95"/>
  <c r="AK526" i="95"/>
  <c r="AV526" i="95"/>
  <c r="AB526" i="95"/>
  <c r="AM526" i="95"/>
  <c r="S526" i="95"/>
  <c r="BL526" i="95"/>
  <c r="BB526" i="95"/>
  <c r="AH526" i="95"/>
  <c r="N526" i="95"/>
  <c r="AS526" i="95"/>
  <c r="Y526" i="95"/>
  <c r="BH526" i="95"/>
  <c r="AJ526" i="95"/>
  <c r="P526" i="95"/>
  <c r="AY526" i="95"/>
  <c r="AA526" i="95"/>
  <c r="G526" i="95"/>
  <c r="BK526" i="95"/>
  <c r="V526" i="95"/>
  <c r="M526" i="95"/>
  <c r="BG526" i="95"/>
  <c r="BJ526" i="95"/>
  <c r="AL526" i="95"/>
  <c r="R526" i="95"/>
  <c r="BA526" i="95"/>
  <c r="AC526" i="95"/>
  <c r="H526" i="95"/>
  <c r="AR526" i="95"/>
  <c r="T526" i="95"/>
  <c r="BC526" i="95"/>
  <c r="AI526" i="95"/>
  <c r="K526" i="95"/>
  <c r="BF526" i="95"/>
  <c r="AP526" i="95"/>
  <c r="Z526" i="95"/>
  <c r="J526" i="95"/>
  <c r="AW526" i="95"/>
  <c r="AG526" i="95"/>
  <c r="Q526" i="95"/>
  <c r="BD526" i="95"/>
  <c r="AN526" i="95"/>
  <c r="X526" i="95"/>
  <c r="I526" i="95"/>
  <c r="AU526" i="95"/>
  <c r="AE526" i="95"/>
  <c r="B527" i="95"/>
  <c r="BM527" i="95" s="1"/>
  <c r="J65" i="90"/>
  <c r="H603" i="95"/>
  <c r="M603" i="95"/>
  <c r="Q603" i="95"/>
  <c r="U603" i="95"/>
  <c r="Y603" i="95"/>
  <c r="AC603" i="95"/>
  <c r="AG603" i="95"/>
  <c r="AK603" i="95"/>
  <c r="AO603" i="95"/>
  <c r="AS603" i="95"/>
  <c r="AW603" i="95"/>
  <c r="BA603" i="95"/>
  <c r="BE603" i="95"/>
  <c r="BI603" i="95"/>
  <c r="AV603" i="95"/>
  <c r="AZ603" i="95"/>
  <c r="BL603" i="95"/>
  <c r="J603" i="95"/>
  <c r="N603" i="95"/>
  <c r="R603" i="95"/>
  <c r="V603" i="95"/>
  <c r="Z603" i="95"/>
  <c r="AD603" i="95"/>
  <c r="AH603" i="95"/>
  <c r="AL603" i="95"/>
  <c r="AP603" i="95"/>
  <c r="AT603" i="95"/>
  <c r="AX603" i="95"/>
  <c r="BB603" i="95"/>
  <c r="BF603" i="95"/>
  <c r="BJ603" i="95"/>
  <c r="I603" i="95"/>
  <c r="L603" i="95"/>
  <c r="P603" i="95"/>
  <c r="T603" i="95"/>
  <c r="X603" i="95"/>
  <c r="AB603" i="95"/>
  <c r="AJ603" i="95"/>
  <c r="AN603" i="95"/>
  <c r="BH603" i="95"/>
  <c r="G603" i="95"/>
  <c r="K603" i="95"/>
  <c r="O603" i="95"/>
  <c r="S603" i="95"/>
  <c r="W603" i="95"/>
  <c r="AA603" i="95"/>
  <c r="AE603" i="95"/>
  <c r="AI603" i="95"/>
  <c r="AM603" i="95"/>
  <c r="AQ603" i="95"/>
  <c r="AU603" i="95"/>
  <c r="AY603" i="95"/>
  <c r="BC603" i="95"/>
  <c r="BG603" i="95"/>
  <c r="BK603" i="95"/>
  <c r="AF603" i="95"/>
  <c r="AR603" i="95"/>
  <c r="BD603" i="95"/>
  <c r="I527" i="95"/>
  <c r="BN510" i="95"/>
  <c r="BN494" i="95"/>
  <c r="BN478" i="95"/>
  <c r="BN515" i="95"/>
  <c r="BN499" i="95"/>
  <c r="BN483" i="95"/>
  <c r="BN505" i="95"/>
  <c r="BN500" i="95"/>
  <c r="BN492" i="95"/>
  <c r="BN484" i="95"/>
  <c r="BN476" i="95"/>
  <c r="BN468" i="95"/>
  <c r="BN498" i="95"/>
  <c r="BN504" i="95"/>
  <c r="BN493" i="95"/>
  <c r="BN469" i="95"/>
  <c r="BN506" i="95"/>
  <c r="BN490" i="95"/>
  <c r="BN474" i="95"/>
  <c r="BN511" i="95"/>
  <c r="BN512" i="95"/>
  <c r="BN495" i="95"/>
  <c r="BN479" i="95"/>
  <c r="BN497" i="95"/>
  <c r="BN489" i="95"/>
  <c r="BN481" i="95"/>
  <c r="BN473" i="95"/>
  <c r="BN514" i="95"/>
  <c r="BN482" i="95"/>
  <c r="BN503" i="95"/>
  <c r="BN471" i="95"/>
  <c r="BN501" i="95"/>
  <c r="BN477" i="95"/>
  <c r="BN502" i="95"/>
  <c r="BN486" i="95"/>
  <c r="BN470" i="95"/>
  <c r="BN507" i="95"/>
  <c r="BN508" i="95"/>
  <c r="BN491" i="95"/>
  <c r="BN475" i="95"/>
  <c r="BN513" i="95"/>
  <c r="BN496" i="95"/>
  <c r="BN488" i="95"/>
  <c r="BN480" i="95"/>
  <c r="BN472" i="95"/>
  <c r="BN487" i="95"/>
  <c r="BN509" i="95"/>
  <c r="BN485" i="95"/>
  <c r="BH5" i="92"/>
  <c r="BG152" i="91"/>
  <c r="BH152" i="91" s="1"/>
  <c r="BI152" i="91" s="1"/>
  <c r="BJ152" i="91" s="1"/>
  <c r="BK152" i="91" s="1"/>
  <c r="L149" i="94" l="1"/>
  <c r="AO149" i="94"/>
  <c r="AS149" i="94"/>
  <c r="AW149" i="94"/>
  <c r="BA149" i="94"/>
  <c r="BE149" i="94"/>
  <c r="BI149" i="94"/>
  <c r="BM149" i="94"/>
  <c r="BQ149" i="94"/>
  <c r="AQ149" i="94"/>
  <c r="AV149" i="94"/>
  <c r="BB149" i="94"/>
  <c r="BG149" i="94"/>
  <c r="BL149" i="94"/>
  <c r="AU149" i="94"/>
  <c r="BC149" i="94"/>
  <c r="BJ149" i="94"/>
  <c r="BP149" i="94"/>
  <c r="AP149" i="94"/>
  <c r="AX149" i="94"/>
  <c r="BD149" i="94"/>
  <c r="BK149" i="94"/>
  <c r="AR149" i="94"/>
  <c r="BF149" i="94"/>
  <c r="AT149" i="94"/>
  <c r="BH149" i="94"/>
  <c r="AY149" i="94"/>
  <c r="BN149" i="94"/>
  <c r="AZ149" i="94"/>
  <c r="BO149" i="94"/>
  <c r="BQ239" i="94"/>
  <c r="BQ87" i="94"/>
  <c r="BQ163" i="94"/>
  <c r="BQ240" i="94"/>
  <c r="BQ88" i="94"/>
  <c r="BQ164" i="94"/>
  <c r="BQ89" i="94"/>
  <c r="BQ165" i="94"/>
  <c r="BQ241" i="94"/>
  <c r="BQ166" i="94"/>
  <c r="BQ90" i="94"/>
  <c r="BQ242" i="94"/>
  <c r="BQ167" i="94"/>
  <c r="BQ243" i="94"/>
  <c r="BQ91" i="94"/>
  <c r="BQ92" i="94"/>
  <c r="BQ169" i="94"/>
  <c r="BQ168" i="94"/>
  <c r="BQ244" i="94"/>
  <c r="BQ245" i="94"/>
  <c r="BQ170" i="94"/>
  <c r="BQ93" i="94"/>
  <c r="BQ247" i="94"/>
  <c r="BQ94" i="94"/>
  <c r="BQ246" i="94"/>
  <c r="BQ171" i="94"/>
  <c r="BQ95" i="94"/>
  <c r="BQ172" i="94"/>
  <c r="BQ96" i="94"/>
  <c r="BQ248" i="94"/>
  <c r="BQ97" i="94"/>
  <c r="BQ173" i="94"/>
  <c r="BQ249" i="94"/>
  <c r="BQ250" i="94"/>
  <c r="BQ174" i="94"/>
  <c r="BQ98" i="94"/>
  <c r="BQ251" i="94"/>
  <c r="BQ175" i="94"/>
  <c r="BQ99" i="94"/>
  <c r="BQ252" i="94"/>
  <c r="BQ100" i="94"/>
  <c r="BQ176" i="94"/>
  <c r="BQ253" i="94"/>
  <c r="BQ101" i="94"/>
  <c r="BQ177" i="94"/>
  <c r="BQ102" i="94"/>
  <c r="BQ178" i="94"/>
  <c r="BQ254" i="94"/>
  <c r="BQ103" i="94"/>
  <c r="BQ255" i="94"/>
  <c r="BQ179" i="94"/>
  <c r="BQ104" i="94"/>
  <c r="BQ256" i="94"/>
  <c r="BQ180" i="94"/>
  <c r="BQ105" i="94"/>
  <c r="BQ257" i="94"/>
  <c r="BQ181" i="94"/>
  <c r="BQ258" i="94"/>
  <c r="BQ182" i="94"/>
  <c r="BQ106" i="94"/>
  <c r="BQ107" i="94"/>
  <c r="BQ183" i="94"/>
  <c r="BQ259" i="94"/>
  <c r="BQ260" i="94"/>
  <c r="BQ184" i="94"/>
  <c r="BQ108" i="94"/>
  <c r="BQ185" i="94"/>
  <c r="BQ261" i="94"/>
  <c r="BQ109" i="94"/>
  <c r="BQ262" i="94"/>
  <c r="BQ186" i="94"/>
  <c r="BQ110" i="94"/>
  <c r="BQ263" i="94"/>
  <c r="BQ187" i="94"/>
  <c r="BQ111" i="94"/>
  <c r="BQ112" i="94"/>
  <c r="BQ188" i="94"/>
  <c r="BQ264" i="94"/>
  <c r="BQ113" i="94"/>
  <c r="BQ265" i="94"/>
  <c r="BQ189" i="94"/>
  <c r="BQ266" i="94"/>
  <c r="BQ114" i="94"/>
  <c r="BQ190" i="94"/>
  <c r="BQ115" i="94"/>
  <c r="BQ267" i="94"/>
  <c r="BQ191" i="94"/>
  <c r="BQ268" i="94"/>
  <c r="BQ116" i="94"/>
  <c r="BQ192" i="94"/>
  <c r="BQ193" i="94"/>
  <c r="BQ117" i="94"/>
  <c r="BQ269" i="94"/>
  <c r="BQ270" i="94"/>
  <c r="BQ118" i="94"/>
  <c r="BQ194" i="94"/>
  <c r="BQ119" i="94"/>
  <c r="BQ271" i="94"/>
  <c r="BQ195" i="94"/>
  <c r="BQ196" i="94"/>
  <c r="BQ272" i="94"/>
  <c r="BQ120" i="94"/>
  <c r="BQ273" i="94"/>
  <c r="BQ121" i="94"/>
  <c r="BQ197" i="94"/>
  <c r="BQ122" i="94"/>
  <c r="BQ274" i="94"/>
  <c r="BQ198" i="94"/>
  <c r="BQ123" i="94"/>
  <c r="BQ199" i="94"/>
  <c r="BQ275" i="94"/>
  <c r="BQ276" i="94"/>
  <c r="BQ200" i="94"/>
  <c r="BQ124" i="94"/>
  <c r="BQ277" i="94"/>
  <c r="BQ201" i="94"/>
  <c r="BQ125" i="94"/>
  <c r="BQ278" i="94"/>
  <c r="BQ202" i="94"/>
  <c r="BQ126" i="94"/>
  <c r="BQ203" i="94"/>
  <c r="BQ127" i="94"/>
  <c r="BQ279" i="94"/>
  <c r="BQ204" i="94"/>
  <c r="BQ280" i="94"/>
  <c r="BQ128" i="94"/>
  <c r="BQ129" i="94"/>
  <c r="BQ205" i="94"/>
  <c r="BQ281" i="94"/>
  <c r="BQ206" i="94"/>
  <c r="BQ130" i="94"/>
  <c r="BQ282" i="94"/>
  <c r="BQ131" i="94"/>
  <c r="BQ283" i="94"/>
  <c r="BQ207" i="94"/>
  <c r="BQ284" i="94"/>
  <c r="BQ132" i="94"/>
  <c r="BQ208" i="94"/>
  <c r="BQ133" i="94"/>
  <c r="BQ209" i="94"/>
  <c r="BQ285" i="94"/>
  <c r="BQ134" i="94"/>
  <c r="BQ286" i="94"/>
  <c r="BQ210" i="94"/>
  <c r="BQ135" i="94"/>
  <c r="BQ211" i="94"/>
  <c r="BQ287" i="94"/>
  <c r="BQ288" i="94"/>
  <c r="BQ136" i="94"/>
  <c r="BQ212" i="94"/>
  <c r="BQ137" i="94"/>
  <c r="BQ213" i="94"/>
  <c r="BQ289" i="94"/>
  <c r="BQ138" i="94"/>
  <c r="BQ214" i="94"/>
  <c r="BQ290" i="94"/>
  <c r="BQ291" i="94"/>
  <c r="BQ139" i="94"/>
  <c r="BQ215" i="94"/>
  <c r="BQ140" i="94"/>
  <c r="BQ216" i="94"/>
  <c r="BQ292" i="94"/>
  <c r="BQ217" i="94"/>
  <c r="BQ141" i="94"/>
  <c r="BQ293" i="94"/>
  <c r="BQ218" i="94"/>
  <c r="BQ142" i="94"/>
  <c r="BQ294" i="94"/>
  <c r="BQ295" i="94"/>
  <c r="BQ219" i="94"/>
  <c r="BQ143" i="94"/>
  <c r="BQ220" i="94"/>
  <c r="BQ296" i="94"/>
  <c r="BQ144" i="94"/>
  <c r="BQ221" i="94"/>
  <c r="BQ145" i="94"/>
  <c r="BQ297" i="94"/>
  <c r="BQ222" i="94"/>
  <c r="BQ146" i="94"/>
  <c r="BQ298" i="94"/>
  <c r="BQ299" i="94"/>
  <c r="BQ147" i="94"/>
  <c r="BQ223" i="94"/>
  <c r="AQ75" i="94"/>
  <c r="AU75" i="94"/>
  <c r="AY75" i="94"/>
  <c r="BC75" i="94"/>
  <c r="BG75" i="94"/>
  <c r="BK75" i="94"/>
  <c r="BO75" i="94"/>
  <c r="AO75" i="94"/>
  <c r="AT75" i="94"/>
  <c r="AZ75" i="94"/>
  <c r="BE75" i="94"/>
  <c r="BJ75" i="94"/>
  <c r="BP75" i="94"/>
  <c r="AP75" i="94"/>
  <c r="AW75" i="94"/>
  <c r="BD75" i="94"/>
  <c r="BL75" i="94"/>
  <c r="AS75" i="94"/>
  <c r="BB75" i="94"/>
  <c r="BM75" i="94"/>
  <c r="AR75" i="94"/>
  <c r="BF75" i="94"/>
  <c r="BQ75" i="94"/>
  <c r="AV75" i="94"/>
  <c r="BH75" i="94"/>
  <c r="AX75" i="94"/>
  <c r="BA75" i="94"/>
  <c r="BI75" i="94"/>
  <c r="BN75" i="94"/>
  <c r="AO225" i="94"/>
  <c r="AS225" i="94"/>
  <c r="AW225" i="94"/>
  <c r="BA225" i="94"/>
  <c r="BE225" i="94"/>
  <c r="BI225" i="94"/>
  <c r="BM225" i="94"/>
  <c r="BQ225" i="94"/>
  <c r="AQ225" i="94"/>
  <c r="AV225" i="94"/>
  <c r="BB225" i="94"/>
  <c r="BG225" i="94"/>
  <c r="BL225" i="94"/>
  <c r="AR225" i="94"/>
  <c r="AX225" i="94"/>
  <c r="BC225" i="94"/>
  <c r="BH225" i="94"/>
  <c r="BN225" i="94"/>
  <c r="AT225" i="94"/>
  <c r="BD225" i="94"/>
  <c r="BO225" i="94"/>
  <c r="AU225" i="94"/>
  <c r="BF225" i="94"/>
  <c r="BP225" i="94"/>
  <c r="AY225" i="94"/>
  <c r="BJ225" i="94"/>
  <c r="AP225" i="94"/>
  <c r="AZ225" i="94"/>
  <c r="BK225" i="94"/>
  <c r="BQ148" i="94"/>
  <c r="AP301" i="94"/>
  <c r="AT301" i="94"/>
  <c r="AX301" i="94"/>
  <c r="BB301" i="94"/>
  <c r="BF301" i="94"/>
  <c r="BJ301" i="94"/>
  <c r="BN301" i="94"/>
  <c r="AR301" i="94"/>
  <c r="AW301" i="94"/>
  <c r="BC301" i="94"/>
  <c r="BH301" i="94"/>
  <c r="BM301" i="94"/>
  <c r="AS301" i="94"/>
  <c r="AY301" i="94"/>
  <c r="BD301" i="94"/>
  <c r="BI301" i="94"/>
  <c r="BO301" i="94"/>
  <c r="AO301" i="94"/>
  <c r="AU301" i="94"/>
  <c r="AZ301" i="94"/>
  <c r="BE301" i="94"/>
  <c r="BK301" i="94"/>
  <c r="BP301" i="94"/>
  <c r="AQ301" i="94"/>
  <c r="AV301" i="94"/>
  <c r="BA301" i="94"/>
  <c r="BG301" i="94"/>
  <c r="BL301" i="94"/>
  <c r="BQ301" i="94"/>
  <c r="BQ300" i="94"/>
  <c r="BQ224" i="94"/>
  <c r="BO377" i="95"/>
  <c r="BP299" i="95"/>
  <c r="AO74" i="95"/>
  <c r="AS74" i="95"/>
  <c r="AW74" i="95"/>
  <c r="BA74" i="95"/>
  <c r="BE74" i="95"/>
  <c r="BI74" i="95"/>
  <c r="BM74" i="95"/>
  <c r="AP74" i="95"/>
  <c r="AT74" i="95"/>
  <c r="AX74" i="95"/>
  <c r="BB74" i="95"/>
  <c r="BF74" i="95"/>
  <c r="BJ74" i="95"/>
  <c r="BN74" i="95"/>
  <c r="AQ74" i="95"/>
  <c r="AY74" i="95"/>
  <c r="BG74" i="95"/>
  <c r="BO74" i="95"/>
  <c r="AR74" i="95"/>
  <c r="AZ74" i="95"/>
  <c r="BH74" i="95"/>
  <c r="BP74" i="95"/>
  <c r="AU74" i="95"/>
  <c r="BK74" i="95"/>
  <c r="AV74" i="95"/>
  <c r="BL74" i="95"/>
  <c r="BC74" i="95"/>
  <c r="BD74" i="95"/>
  <c r="AO224" i="95"/>
  <c r="AS224" i="95"/>
  <c r="AW224" i="95"/>
  <c r="BA224" i="95"/>
  <c r="BE224" i="95"/>
  <c r="BI224" i="95"/>
  <c r="BM224" i="95"/>
  <c r="AP224" i="95"/>
  <c r="AT224" i="95"/>
  <c r="AX224" i="95"/>
  <c r="BB224" i="95"/>
  <c r="BF224" i="95"/>
  <c r="BJ224" i="95"/>
  <c r="BN224" i="95"/>
  <c r="AQ224" i="95"/>
  <c r="AY224" i="95"/>
  <c r="BG224" i="95"/>
  <c r="BO224" i="95"/>
  <c r="AU224" i="95"/>
  <c r="BK224" i="95"/>
  <c r="AR224" i="95"/>
  <c r="AZ224" i="95"/>
  <c r="BH224" i="95"/>
  <c r="BP224" i="95"/>
  <c r="BC224" i="95"/>
  <c r="AV224" i="95"/>
  <c r="BL224" i="95"/>
  <c r="BD224" i="95"/>
  <c r="BP223" i="95"/>
  <c r="BP239" i="95"/>
  <c r="BP163" i="95"/>
  <c r="BP87" i="95"/>
  <c r="BP88" i="95"/>
  <c r="BP240" i="95"/>
  <c r="BP164" i="95"/>
  <c r="BP165" i="95"/>
  <c r="BP241" i="95"/>
  <c r="BP89" i="95"/>
  <c r="BP90" i="95"/>
  <c r="BP166" i="95"/>
  <c r="BP242" i="95"/>
  <c r="BP167" i="95"/>
  <c r="BP91" i="95"/>
  <c r="BP243" i="95"/>
  <c r="BP92" i="95"/>
  <c r="BP168" i="95"/>
  <c r="BP244" i="95"/>
  <c r="BP245" i="95"/>
  <c r="BP169" i="95"/>
  <c r="BP93" i="95"/>
  <c r="BP94" i="95"/>
  <c r="BP170" i="95"/>
  <c r="BP246" i="95"/>
  <c r="BP247" i="95"/>
  <c r="BP171" i="95"/>
  <c r="BP95" i="95"/>
  <c r="BP248" i="95"/>
  <c r="BP96" i="95"/>
  <c r="BP172" i="95"/>
  <c r="BP173" i="95"/>
  <c r="BP97" i="95"/>
  <c r="BP249" i="95"/>
  <c r="BP250" i="95"/>
  <c r="BP174" i="95"/>
  <c r="BP98" i="95"/>
  <c r="BP251" i="95"/>
  <c r="BP99" i="95"/>
  <c r="BP175" i="95"/>
  <c r="BP252" i="95"/>
  <c r="BP176" i="95"/>
  <c r="BP100" i="95"/>
  <c r="BP253" i="95"/>
  <c r="BP177" i="95"/>
  <c r="BP101" i="95"/>
  <c r="BP254" i="95"/>
  <c r="BP102" i="95"/>
  <c r="BP178" i="95"/>
  <c r="BP255" i="95"/>
  <c r="BP103" i="95"/>
  <c r="BP179" i="95"/>
  <c r="BP104" i="95"/>
  <c r="BP256" i="95"/>
  <c r="BP180" i="95"/>
  <c r="BP257" i="95"/>
  <c r="BP181" i="95"/>
  <c r="BP105" i="95"/>
  <c r="BP258" i="95"/>
  <c r="BP106" i="95"/>
  <c r="BP182" i="95"/>
  <c r="BP259" i="95"/>
  <c r="BP107" i="95"/>
  <c r="BP183" i="95"/>
  <c r="BP184" i="95"/>
  <c r="BP108" i="95"/>
  <c r="BP260" i="95"/>
  <c r="BP109" i="95"/>
  <c r="BP261" i="95"/>
  <c r="BP185" i="95"/>
  <c r="BP262" i="95"/>
  <c r="BP110" i="95"/>
  <c r="BP186" i="95"/>
  <c r="BP111" i="95"/>
  <c r="BP187" i="95"/>
  <c r="BP263" i="95"/>
  <c r="BP112" i="95"/>
  <c r="BP188" i="95"/>
  <c r="BP264" i="95"/>
  <c r="BP113" i="95"/>
  <c r="BP265" i="95"/>
  <c r="BP189" i="95"/>
  <c r="BP114" i="95"/>
  <c r="BP190" i="95"/>
  <c r="BP266" i="95"/>
  <c r="BP115" i="95"/>
  <c r="BP191" i="95"/>
  <c r="BP267" i="95"/>
  <c r="BP268" i="95"/>
  <c r="BP116" i="95"/>
  <c r="BP192" i="95"/>
  <c r="BP117" i="95"/>
  <c r="BP193" i="95"/>
  <c r="BP269" i="95"/>
  <c r="BP118" i="95"/>
  <c r="BP194" i="95"/>
  <c r="BP270" i="95"/>
  <c r="BP195" i="95"/>
  <c r="BP119" i="95"/>
  <c r="BP271" i="95"/>
  <c r="BP272" i="95"/>
  <c r="BP120" i="95"/>
  <c r="BP196" i="95"/>
  <c r="BP121" i="95"/>
  <c r="BP273" i="95"/>
  <c r="BP197" i="95"/>
  <c r="BP122" i="95"/>
  <c r="BP198" i="95"/>
  <c r="BP274" i="95"/>
  <c r="BP199" i="95"/>
  <c r="BP275" i="95"/>
  <c r="BP123" i="95"/>
  <c r="BP200" i="95"/>
  <c r="BP124" i="95"/>
  <c r="BP276" i="95"/>
  <c r="BP201" i="95"/>
  <c r="BP125" i="95"/>
  <c r="BP277" i="95"/>
  <c r="BP126" i="95"/>
  <c r="BP202" i="95"/>
  <c r="BP278" i="95"/>
  <c r="BP203" i="95"/>
  <c r="BP279" i="95"/>
  <c r="BP127" i="95"/>
  <c r="BP280" i="95"/>
  <c r="BP204" i="95"/>
  <c r="BP128" i="95"/>
  <c r="BP205" i="95"/>
  <c r="BP129" i="95"/>
  <c r="BP281" i="95"/>
  <c r="BP282" i="95"/>
  <c r="BP130" i="95"/>
  <c r="BP206" i="95"/>
  <c r="BP283" i="95"/>
  <c r="BP207" i="95"/>
  <c r="BP131" i="95"/>
  <c r="BP284" i="95"/>
  <c r="BP132" i="95"/>
  <c r="BP208" i="95"/>
  <c r="BP133" i="95"/>
  <c r="BP285" i="95"/>
  <c r="BP209" i="95"/>
  <c r="BP134" i="95"/>
  <c r="BP210" i="95"/>
  <c r="BP286" i="95"/>
  <c r="BP211" i="95"/>
  <c r="BP135" i="95"/>
  <c r="BP287" i="95"/>
  <c r="BP288" i="95"/>
  <c r="BP136" i="95"/>
  <c r="BP212" i="95"/>
  <c r="BP289" i="95"/>
  <c r="BP213" i="95"/>
  <c r="BP137" i="95"/>
  <c r="BP290" i="95"/>
  <c r="BP214" i="95"/>
  <c r="BP138" i="95"/>
  <c r="BP139" i="95"/>
  <c r="BP215" i="95"/>
  <c r="BP291" i="95"/>
  <c r="BP140" i="95"/>
  <c r="BP216" i="95"/>
  <c r="BP292" i="95"/>
  <c r="BP293" i="95"/>
  <c r="BP141" i="95"/>
  <c r="BP217" i="95"/>
  <c r="BP294" i="95"/>
  <c r="BP218" i="95"/>
  <c r="BP142" i="95"/>
  <c r="BP295" i="95"/>
  <c r="BP219" i="95"/>
  <c r="BP143" i="95"/>
  <c r="BP296" i="95"/>
  <c r="BP144" i="95"/>
  <c r="BP220" i="95"/>
  <c r="BP297" i="95"/>
  <c r="BP145" i="95"/>
  <c r="BP221" i="95"/>
  <c r="BP298" i="95"/>
  <c r="BP146" i="95"/>
  <c r="BP222" i="95"/>
  <c r="AR300" i="95"/>
  <c r="AV300" i="95"/>
  <c r="AZ300" i="95"/>
  <c r="BD300" i="95"/>
  <c r="BH300" i="95"/>
  <c r="BL300" i="95"/>
  <c r="BP300" i="95"/>
  <c r="AO300" i="95"/>
  <c r="AS300" i="95"/>
  <c r="AW300" i="95"/>
  <c r="BA300" i="95"/>
  <c r="BE300" i="95"/>
  <c r="BI300" i="95"/>
  <c r="BM300" i="95"/>
  <c r="AT300" i="95"/>
  <c r="BB300" i="95"/>
  <c r="BJ300" i="95"/>
  <c r="BC300" i="95"/>
  <c r="BK300" i="95"/>
  <c r="AP300" i="95"/>
  <c r="BF300" i="95"/>
  <c r="AY300" i="95"/>
  <c r="BO300" i="95"/>
  <c r="AU300" i="95"/>
  <c r="AX300" i="95"/>
  <c r="BN300" i="95"/>
  <c r="AQ300" i="95"/>
  <c r="BG300" i="95"/>
  <c r="AQ148" i="95"/>
  <c r="AU148" i="95"/>
  <c r="AY148" i="95"/>
  <c r="BC148" i="95"/>
  <c r="BG148" i="95"/>
  <c r="BK148" i="95"/>
  <c r="BO148" i="95"/>
  <c r="AR148" i="95"/>
  <c r="AV148" i="95"/>
  <c r="AZ148" i="95"/>
  <c r="BD148" i="95"/>
  <c r="BH148" i="95"/>
  <c r="BL148" i="95"/>
  <c r="BP148" i="95"/>
  <c r="AS148" i="95"/>
  <c r="BA148" i="95"/>
  <c r="BI148" i="95"/>
  <c r="AT148" i="95"/>
  <c r="BE148" i="95"/>
  <c r="BN148" i="95"/>
  <c r="AW148" i="95"/>
  <c r="BF148" i="95"/>
  <c r="AX148" i="95"/>
  <c r="BJ148" i="95"/>
  <c r="BB148" i="95"/>
  <c r="AO148" i="95"/>
  <c r="BM148" i="95"/>
  <c r="AP148" i="95"/>
  <c r="BP147" i="95"/>
  <c r="BR932" i="94"/>
  <c r="BR933" i="94"/>
  <c r="BR936" i="94"/>
  <c r="BR908" i="94"/>
  <c r="BQ910" i="94"/>
  <c r="BR907" i="94"/>
  <c r="BR886" i="94"/>
  <c r="BR882" i="94"/>
  <c r="BQ885" i="94"/>
  <c r="BR911" i="94"/>
  <c r="BR858" i="94"/>
  <c r="BQ860" i="94"/>
  <c r="BR857" i="94"/>
  <c r="BR883" i="94"/>
  <c r="BR861" i="94"/>
  <c r="BR833" i="94"/>
  <c r="BR836" i="94"/>
  <c r="BQ835" i="94"/>
  <c r="BR808" i="94"/>
  <c r="BQ810" i="94"/>
  <c r="BR832" i="94"/>
  <c r="BR807" i="94"/>
  <c r="BR783" i="94"/>
  <c r="BR811" i="94"/>
  <c r="BR786" i="94"/>
  <c r="BR782" i="94"/>
  <c r="BQ785" i="94"/>
  <c r="BR761" i="94"/>
  <c r="BR758" i="94"/>
  <c r="BQ760" i="94"/>
  <c r="BR736" i="94"/>
  <c r="BR757" i="94"/>
  <c r="BQ735" i="94"/>
  <c r="BR732" i="94"/>
  <c r="BR733" i="94"/>
  <c r="BQ932" i="95"/>
  <c r="BQ936" i="95"/>
  <c r="BQ933" i="95"/>
  <c r="BQ907" i="95"/>
  <c r="BQ911" i="95"/>
  <c r="BQ882" i="95"/>
  <c r="BP910" i="95"/>
  <c r="BQ883" i="95"/>
  <c r="BQ908" i="95"/>
  <c r="BP885" i="95"/>
  <c r="BQ833" i="95"/>
  <c r="BQ886" i="95"/>
  <c r="BQ857" i="95"/>
  <c r="BP835" i="95"/>
  <c r="BQ861" i="95"/>
  <c r="BQ858" i="95"/>
  <c r="BP860" i="95"/>
  <c r="BQ832" i="95"/>
  <c r="BQ811" i="95"/>
  <c r="BQ836" i="95"/>
  <c r="BQ808" i="95"/>
  <c r="BP810" i="95"/>
  <c r="BQ807" i="95"/>
  <c r="BQ783" i="95"/>
  <c r="BQ782" i="95"/>
  <c r="BP785" i="95"/>
  <c r="BQ757" i="95"/>
  <c r="BQ786" i="95"/>
  <c r="BQ758" i="95"/>
  <c r="BP760" i="95"/>
  <c r="BQ732" i="95"/>
  <c r="BP735" i="95"/>
  <c r="BQ736" i="95"/>
  <c r="BQ761" i="95"/>
  <c r="BQ733" i="95"/>
  <c r="BQ966" i="94"/>
  <c r="BP966" i="95"/>
  <c r="BQ962" i="94"/>
  <c r="BQ963" i="94"/>
  <c r="BP963" i="95"/>
  <c r="BP962" i="95"/>
  <c r="BR708" i="94"/>
  <c r="BR707" i="94"/>
  <c r="BQ710" i="94"/>
  <c r="BR711" i="94"/>
  <c r="BQ707" i="95"/>
  <c r="BP710" i="95"/>
  <c r="BQ711" i="95"/>
  <c r="BQ708" i="95"/>
  <c r="AD148" i="95"/>
  <c r="R300" i="95"/>
  <c r="H300" i="95"/>
  <c r="D684" i="95"/>
  <c r="B684" i="95" s="1"/>
  <c r="H74" i="95"/>
  <c r="L74" i="95"/>
  <c r="P74" i="95"/>
  <c r="T74" i="95"/>
  <c r="X74" i="95"/>
  <c r="AB74" i="95"/>
  <c r="AF74" i="95"/>
  <c r="AJ74" i="95"/>
  <c r="AN74" i="95"/>
  <c r="G74" i="95"/>
  <c r="M74" i="95"/>
  <c r="R74" i="95"/>
  <c r="W74" i="95"/>
  <c r="AC74" i="95"/>
  <c r="AH74" i="95"/>
  <c r="AM74" i="95"/>
  <c r="I74" i="95"/>
  <c r="N74" i="95"/>
  <c r="S74" i="95"/>
  <c r="Y74" i="95"/>
  <c r="AD74" i="95"/>
  <c r="AI74" i="95"/>
  <c r="J74" i="95"/>
  <c r="O74" i="95"/>
  <c r="U74" i="95"/>
  <c r="Z74" i="95"/>
  <c r="AE74" i="95"/>
  <c r="AK74" i="95"/>
  <c r="V74" i="95"/>
  <c r="AA74" i="95"/>
  <c r="K74" i="95"/>
  <c r="AG74" i="95"/>
  <c r="AL74" i="95"/>
  <c r="Q74" i="95"/>
  <c r="J148" i="95"/>
  <c r="AJ300" i="95"/>
  <c r="V301" i="94"/>
  <c r="BO684" i="94"/>
  <c r="J684" i="94"/>
  <c r="N684" i="94"/>
  <c r="R684" i="94"/>
  <c r="V684" i="94"/>
  <c r="Z684" i="94"/>
  <c r="AD684" i="94"/>
  <c r="AH684" i="94"/>
  <c r="AL684" i="94"/>
  <c r="AP684" i="94"/>
  <c r="AT684" i="94"/>
  <c r="AX684" i="94"/>
  <c r="BB684" i="94"/>
  <c r="BF684" i="94"/>
  <c r="BJ684" i="94"/>
  <c r="BN684" i="94"/>
  <c r="H684" i="94"/>
  <c r="M684" i="94"/>
  <c r="S684" i="94"/>
  <c r="X684" i="94"/>
  <c r="AC684" i="94"/>
  <c r="AI684" i="94"/>
  <c r="AN684" i="94"/>
  <c r="AS684" i="94"/>
  <c r="AY684" i="94"/>
  <c r="BD684" i="94"/>
  <c r="BI684" i="94"/>
  <c r="I684" i="94"/>
  <c r="O684" i="94"/>
  <c r="T684" i="94"/>
  <c r="Y684" i="94"/>
  <c r="AE684" i="94"/>
  <c r="AJ684" i="94"/>
  <c r="AO684" i="94"/>
  <c r="AU684" i="94"/>
  <c r="AZ684" i="94"/>
  <c r="BE684" i="94"/>
  <c r="BK684" i="94"/>
  <c r="K684" i="94"/>
  <c r="P684" i="94"/>
  <c r="U684" i="94"/>
  <c r="AA684" i="94"/>
  <c r="AF684" i="94"/>
  <c r="AK684" i="94"/>
  <c r="AQ684" i="94"/>
  <c r="AV684" i="94"/>
  <c r="BA684" i="94"/>
  <c r="BG684" i="94"/>
  <c r="BL684" i="94"/>
  <c r="W684" i="94"/>
  <c r="AR684" i="94"/>
  <c r="BM684" i="94"/>
  <c r="G684" i="94"/>
  <c r="AB684" i="94"/>
  <c r="AW684" i="94"/>
  <c r="L684" i="94"/>
  <c r="AG684" i="94"/>
  <c r="BC684" i="94"/>
  <c r="Q684" i="94"/>
  <c r="AM684" i="94"/>
  <c r="BH684" i="94"/>
  <c r="BP684" i="94"/>
  <c r="D605" i="95"/>
  <c r="B605" i="95" s="1"/>
  <c r="BO605" i="95" s="1"/>
  <c r="D606" i="94"/>
  <c r="B606" i="94" s="1"/>
  <c r="BP606" i="94" s="1"/>
  <c r="W300" i="95"/>
  <c r="M300" i="95"/>
  <c r="BO378" i="94"/>
  <c r="BP378" i="94"/>
  <c r="G528" i="95"/>
  <c r="H528" i="95"/>
  <c r="I528" i="95"/>
  <c r="J528" i="95"/>
  <c r="K528" i="95"/>
  <c r="L528" i="95"/>
  <c r="M528" i="95"/>
  <c r="N528" i="95"/>
  <c r="O528" i="95"/>
  <c r="P528" i="95"/>
  <c r="Q528" i="95"/>
  <c r="R528" i="95"/>
  <c r="S528" i="95"/>
  <c r="T528" i="95"/>
  <c r="U528" i="95"/>
  <c r="V528" i="95"/>
  <c r="W528" i="95"/>
  <c r="X528" i="95"/>
  <c r="Y528" i="95"/>
  <c r="Z528" i="95"/>
  <c r="AA528" i="95"/>
  <c r="AB528" i="95"/>
  <c r="AC528" i="95"/>
  <c r="AD528" i="95"/>
  <c r="AE528" i="95"/>
  <c r="AF528" i="95"/>
  <c r="AG528" i="95"/>
  <c r="AH528" i="95"/>
  <c r="AI528" i="95"/>
  <c r="AJ528" i="95"/>
  <c r="AK528" i="95"/>
  <c r="AL528" i="95"/>
  <c r="AM528" i="95"/>
  <c r="AN528" i="95"/>
  <c r="AO528" i="95"/>
  <c r="AP528" i="95"/>
  <c r="AQ528" i="95"/>
  <c r="AR528" i="95"/>
  <c r="AS528" i="95"/>
  <c r="AT528" i="95"/>
  <c r="AU528" i="95"/>
  <c r="AV528" i="95"/>
  <c r="AW528" i="95"/>
  <c r="AX528" i="95"/>
  <c r="AY528" i="95"/>
  <c r="AZ528" i="95"/>
  <c r="BA528" i="95"/>
  <c r="BB528" i="95"/>
  <c r="BC528" i="95"/>
  <c r="BD528" i="95"/>
  <c r="BE528" i="95"/>
  <c r="BF528" i="95"/>
  <c r="BG528" i="95"/>
  <c r="BH528" i="95"/>
  <c r="BI528" i="95"/>
  <c r="BJ528" i="95"/>
  <c r="BK528" i="95"/>
  <c r="BL528" i="95"/>
  <c r="BM528" i="95"/>
  <c r="BN528" i="95"/>
  <c r="BQ9" i="95"/>
  <c r="BQ300" i="95" s="1"/>
  <c r="BP318" i="95"/>
  <c r="BP322" i="95"/>
  <c r="BP326" i="95"/>
  <c r="BP330" i="95"/>
  <c r="BP334" i="95"/>
  <c r="BP338" i="95"/>
  <c r="BP342" i="95"/>
  <c r="BP346" i="95"/>
  <c r="BP350" i="95"/>
  <c r="BP354" i="95"/>
  <c r="BP358" i="95"/>
  <c r="BP362" i="95"/>
  <c r="BP366" i="95"/>
  <c r="BP370" i="95"/>
  <c r="BP374" i="95"/>
  <c r="BP317" i="95"/>
  <c r="BP321" i="95"/>
  <c r="BP325" i="95"/>
  <c r="BP329" i="95"/>
  <c r="BP333" i="95"/>
  <c r="BP337" i="95"/>
  <c r="BP341" i="95"/>
  <c r="BP345" i="95"/>
  <c r="BP349" i="95"/>
  <c r="BP353" i="95"/>
  <c r="BP357" i="95"/>
  <c r="BP361" i="95"/>
  <c r="BP365" i="95"/>
  <c r="BP369" i="95"/>
  <c r="BP373" i="95"/>
  <c r="BP316" i="95"/>
  <c r="BP320" i="95"/>
  <c r="BP324" i="95"/>
  <c r="BP328" i="95"/>
  <c r="BP332" i="95"/>
  <c r="BP336" i="95"/>
  <c r="BP340" i="95"/>
  <c r="BP344" i="95"/>
  <c r="BP348" i="95"/>
  <c r="BP352" i="95"/>
  <c r="BP356" i="95"/>
  <c r="BP360" i="95"/>
  <c r="BP364" i="95"/>
  <c r="BP368" i="95"/>
  <c r="BP372" i="95"/>
  <c r="BP323" i="95"/>
  <c r="BP339" i="95"/>
  <c r="BP355" i="95"/>
  <c r="BP371" i="95"/>
  <c r="BP319" i="95"/>
  <c r="BP335" i="95"/>
  <c r="BP351" i="95"/>
  <c r="BP367" i="95"/>
  <c r="BP376" i="95"/>
  <c r="BP331" i="95"/>
  <c r="BP347" i="95"/>
  <c r="BP363" i="95"/>
  <c r="BP375" i="95"/>
  <c r="BP359" i="95"/>
  <c r="BP343" i="95"/>
  <c r="BP327" i="95"/>
  <c r="BP7" i="95"/>
  <c r="G604" i="95"/>
  <c r="H604" i="95"/>
  <c r="I604" i="95"/>
  <c r="J604" i="95"/>
  <c r="K604" i="95"/>
  <c r="L604" i="95"/>
  <c r="M604" i="95"/>
  <c r="N604" i="95"/>
  <c r="O604" i="95"/>
  <c r="P604" i="95"/>
  <c r="Q604" i="95"/>
  <c r="R604" i="95"/>
  <c r="S604" i="95"/>
  <c r="T604" i="95"/>
  <c r="U604" i="95"/>
  <c r="V604" i="95"/>
  <c r="W604" i="95"/>
  <c r="X604" i="95"/>
  <c r="Y604" i="95"/>
  <c r="Z604" i="95"/>
  <c r="AA604" i="95"/>
  <c r="AB604" i="95"/>
  <c r="AC604" i="95"/>
  <c r="AD604" i="95"/>
  <c r="AE604" i="95"/>
  <c r="AF604" i="95"/>
  <c r="AG604" i="95"/>
  <c r="AH604" i="95"/>
  <c r="AI604" i="95"/>
  <c r="AJ604" i="95"/>
  <c r="AK604" i="95"/>
  <c r="AL604" i="95"/>
  <c r="AM604" i="95"/>
  <c r="AN604" i="95"/>
  <c r="AO604" i="95"/>
  <c r="AP604" i="95"/>
  <c r="AQ604" i="95"/>
  <c r="AR604" i="95"/>
  <c r="AS604" i="95"/>
  <c r="AT604" i="95"/>
  <c r="AU604" i="95"/>
  <c r="AV604" i="95"/>
  <c r="AW604" i="95"/>
  <c r="AX604" i="95"/>
  <c r="AY604" i="95"/>
  <c r="AZ604" i="95"/>
  <c r="BA604" i="95"/>
  <c r="BB604" i="95"/>
  <c r="BC604" i="95"/>
  <c r="BD604" i="95"/>
  <c r="BE604" i="95"/>
  <c r="BF604" i="95"/>
  <c r="BG604" i="95"/>
  <c r="BH604" i="95"/>
  <c r="BI604" i="95"/>
  <c r="BJ604" i="95"/>
  <c r="BK604" i="95"/>
  <c r="BL604" i="95"/>
  <c r="BM604" i="95"/>
  <c r="BN604" i="95"/>
  <c r="D685" i="94"/>
  <c r="B685" i="94" s="1"/>
  <c r="J75" i="94"/>
  <c r="N75" i="94"/>
  <c r="R75" i="94"/>
  <c r="V75" i="94"/>
  <c r="Z75" i="94"/>
  <c r="AD75" i="94"/>
  <c r="AH75" i="94"/>
  <c r="AL75" i="94"/>
  <c r="G75" i="94"/>
  <c r="K75" i="94"/>
  <c r="O75" i="94"/>
  <c r="S75" i="94"/>
  <c r="W75" i="94"/>
  <c r="AA75" i="94"/>
  <c r="AE75" i="94"/>
  <c r="AI75" i="94"/>
  <c r="AM75" i="94"/>
  <c r="L75" i="94"/>
  <c r="T75" i="94"/>
  <c r="AB75" i="94"/>
  <c r="AJ75" i="94"/>
  <c r="M75" i="94"/>
  <c r="U75" i="94"/>
  <c r="AC75" i="94"/>
  <c r="AK75" i="94"/>
  <c r="Q75" i="94"/>
  <c r="AG75" i="94"/>
  <c r="H75" i="94"/>
  <c r="X75" i="94"/>
  <c r="AN75" i="94"/>
  <c r="I75" i="94"/>
  <c r="Y75" i="94"/>
  <c r="P75" i="94"/>
  <c r="AF75" i="94"/>
  <c r="O301" i="94"/>
  <c r="AF301" i="94"/>
  <c r="G453" i="95"/>
  <c r="H453" i="95"/>
  <c r="I453" i="95"/>
  <c r="J453" i="95"/>
  <c r="K453" i="95"/>
  <c r="L453" i="95"/>
  <c r="M453" i="95"/>
  <c r="N453" i="95"/>
  <c r="O453" i="95"/>
  <c r="P453" i="95"/>
  <c r="Q453" i="95"/>
  <c r="R453" i="95"/>
  <c r="S453" i="95"/>
  <c r="T453" i="95"/>
  <c r="U453" i="95"/>
  <c r="V453" i="95"/>
  <c r="W453" i="95"/>
  <c r="X453" i="95"/>
  <c r="Y453" i="95"/>
  <c r="Z453" i="95"/>
  <c r="AA453" i="95"/>
  <c r="AB453" i="95"/>
  <c r="AC453" i="95"/>
  <c r="AD453" i="95"/>
  <c r="AE453" i="95"/>
  <c r="AF453" i="95"/>
  <c r="AG453" i="95"/>
  <c r="AH453" i="95"/>
  <c r="AI453" i="95"/>
  <c r="AJ453" i="95"/>
  <c r="AK453" i="95"/>
  <c r="AL453" i="95"/>
  <c r="AM453" i="95"/>
  <c r="AN453" i="95"/>
  <c r="AO453" i="95"/>
  <c r="AP453" i="95"/>
  <c r="AQ453" i="95"/>
  <c r="AR453" i="95"/>
  <c r="AS453" i="95"/>
  <c r="AT453" i="95"/>
  <c r="AU453" i="95"/>
  <c r="AV453" i="95"/>
  <c r="AW453" i="95"/>
  <c r="AX453" i="95"/>
  <c r="AY453" i="95"/>
  <c r="AZ453" i="95"/>
  <c r="BA453" i="95"/>
  <c r="BB453" i="95"/>
  <c r="BC453" i="95"/>
  <c r="BD453" i="95"/>
  <c r="BE453" i="95"/>
  <c r="BF453" i="95"/>
  <c r="BG453" i="95"/>
  <c r="BH453" i="95"/>
  <c r="BI453" i="95"/>
  <c r="BJ453" i="95"/>
  <c r="BK453" i="95"/>
  <c r="BL453" i="95"/>
  <c r="BM453" i="95"/>
  <c r="AA300" i="95"/>
  <c r="G454" i="94"/>
  <c r="H454" i="94"/>
  <c r="I454" i="94"/>
  <c r="J454" i="94"/>
  <c r="K454" i="94"/>
  <c r="L454" i="94"/>
  <c r="M454" i="94"/>
  <c r="N454" i="94"/>
  <c r="O454" i="94"/>
  <c r="P454" i="94"/>
  <c r="Q454" i="94"/>
  <c r="R454" i="94"/>
  <c r="S454" i="94"/>
  <c r="T454" i="94"/>
  <c r="U454" i="94"/>
  <c r="V454" i="94"/>
  <c r="W454" i="94"/>
  <c r="X454" i="94"/>
  <c r="Y454" i="94"/>
  <c r="Z454" i="94"/>
  <c r="AA454" i="94"/>
  <c r="AB454" i="94"/>
  <c r="AC454" i="94"/>
  <c r="AD454" i="94"/>
  <c r="AE454" i="94"/>
  <c r="AF454" i="94"/>
  <c r="AG454" i="94"/>
  <c r="AH454" i="94"/>
  <c r="AI454" i="94"/>
  <c r="AJ454" i="94"/>
  <c r="AK454" i="94"/>
  <c r="AL454" i="94"/>
  <c r="AM454" i="94"/>
  <c r="AN454" i="94"/>
  <c r="AO454" i="94"/>
  <c r="AP454" i="94"/>
  <c r="AQ454" i="94"/>
  <c r="AR454" i="94"/>
  <c r="AS454" i="94"/>
  <c r="AT454" i="94"/>
  <c r="AU454" i="94"/>
  <c r="AV454" i="94"/>
  <c r="AW454" i="94"/>
  <c r="AX454" i="94"/>
  <c r="AY454" i="94"/>
  <c r="AZ454" i="94"/>
  <c r="BA454" i="94"/>
  <c r="BB454" i="94"/>
  <c r="BC454" i="94"/>
  <c r="BD454" i="94"/>
  <c r="BE454" i="94"/>
  <c r="BF454" i="94"/>
  <c r="BG454" i="94"/>
  <c r="BH454" i="94"/>
  <c r="BI454" i="94"/>
  <c r="BJ454" i="94"/>
  <c r="BK454" i="94"/>
  <c r="BL454" i="94"/>
  <c r="BM454" i="94"/>
  <c r="BN454" i="94"/>
  <c r="BO454" i="94"/>
  <c r="G529" i="94"/>
  <c r="H529" i="94"/>
  <c r="I529" i="94"/>
  <c r="J529" i="94"/>
  <c r="K529" i="94"/>
  <c r="L529" i="94"/>
  <c r="M529" i="94"/>
  <c r="N529" i="94"/>
  <c r="O529" i="94"/>
  <c r="P529" i="94"/>
  <c r="Q529" i="94"/>
  <c r="R529" i="94"/>
  <c r="S529" i="94"/>
  <c r="T529" i="94"/>
  <c r="U529" i="94"/>
  <c r="V529" i="94"/>
  <c r="W529" i="94"/>
  <c r="X529" i="94"/>
  <c r="Y529" i="94"/>
  <c r="Z529" i="94"/>
  <c r="AA529" i="94"/>
  <c r="AB529" i="94"/>
  <c r="AC529" i="94"/>
  <c r="AD529" i="94"/>
  <c r="AE529" i="94"/>
  <c r="AF529" i="94"/>
  <c r="AG529" i="94"/>
  <c r="AH529" i="94"/>
  <c r="AI529" i="94"/>
  <c r="AJ529" i="94"/>
  <c r="AK529" i="94"/>
  <c r="AL529" i="94"/>
  <c r="AM529" i="94"/>
  <c r="AN529" i="94"/>
  <c r="AO529" i="94"/>
  <c r="AP529" i="94"/>
  <c r="AQ529" i="94"/>
  <c r="AR529" i="94"/>
  <c r="AS529" i="94"/>
  <c r="AT529" i="94"/>
  <c r="AU529" i="94"/>
  <c r="AV529" i="94"/>
  <c r="AW529" i="94"/>
  <c r="AX529" i="94"/>
  <c r="AY529" i="94"/>
  <c r="AZ529" i="94"/>
  <c r="BA529" i="94"/>
  <c r="BB529" i="94"/>
  <c r="BC529" i="94"/>
  <c r="BD529" i="94"/>
  <c r="BE529" i="94"/>
  <c r="BF529" i="94"/>
  <c r="BG529" i="94"/>
  <c r="BH529" i="94"/>
  <c r="BI529" i="94"/>
  <c r="BJ529" i="94"/>
  <c r="BK529" i="94"/>
  <c r="BL529" i="94"/>
  <c r="BM529" i="94"/>
  <c r="BN529" i="94"/>
  <c r="BO529" i="94"/>
  <c r="BO683" i="95"/>
  <c r="H683" i="95"/>
  <c r="L683" i="95"/>
  <c r="P683" i="95"/>
  <c r="T683" i="95"/>
  <c r="X683" i="95"/>
  <c r="AB683" i="95"/>
  <c r="AF683" i="95"/>
  <c r="AJ683" i="95"/>
  <c r="AN683" i="95"/>
  <c r="AR683" i="95"/>
  <c r="AV683" i="95"/>
  <c r="AZ683" i="95"/>
  <c r="BD683" i="95"/>
  <c r="BH683" i="95"/>
  <c r="BL683" i="95"/>
  <c r="K683" i="95"/>
  <c r="Q683" i="95"/>
  <c r="V683" i="95"/>
  <c r="AA683" i="95"/>
  <c r="AG683" i="95"/>
  <c r="AL683" i="95"/>
  <c r="AQ683" i="95"/>
  <c r="AW683" i="95"/>
  <c r="BB683" i="95"/>
  <c r="BG683" i="95"/>
  <c r="BM683" i="95"/>
  <c r="G683" i="95"/>
  <c r="M683" i="95"/>
  <c r="R683" i="95"/>
  <c r="W683" i="95"/>
  <c r="AC683" i="95"/>
  <c r="AH683" i="95"/>
  <c r="AM683" i="95"/>
  <c r="AS683" i="95"/>
  <c r="AX683" i="95"/>
  <c r="BC683" i="95"/>
  <c r="BI683" i="95"/>
  <c r="BN683" i="95"/>
  <c r="I683" i="95"/>
  <c r="N683" i="95"/>
  <c r="S683" i="95"/>
  <c r="Y683" i="95"/>
  <c r="AD683" i="95"/>
  <c r="AI683" i="95"/>
  <c r="AO683" i="95"/>
  <c r="AT683" i="95"/>
  <c r="AY683" i="95"/>
  <c r="BE683" i="95"/>
  <c r="BJ683" i="95"/>
  <c r="Z683" i="95"/>
  <c r="AU683" i="95"/>
  <c r="J683" i="95"/>
  <c r="AE683" i="95"/>
  <c r="BA683" i="95"/>
  <c r="O683" i="95"/>
  <c r="AK683" i="95"/>
  <c r="BF683" i="95"/>
  <c r="AP683" i="95"/>
  <c r="BK683" i="95"/>
  <c r="U683" i="95"/>
  <c r="G605" i="94"/>
  <c r="H605" i="94"/>
  <c r="I605" i="94"/>
  <c r="J605" i="94"/>
  <c r="K605" i="94"/>
  <c r="L605" i="94"/>
  <c r="M605" i="94"/>
  <c r="N605" i="94"/>
  <c r="O605" i="94"/>
  <c r="P605" i="94"/>
  <c r="Q605" i="94"/>
  <c r="R605" i="94"/>
  <c r="S605" i="94"/>
  <c r="T605" i="94"/>
  <c r="U605" i="94"/>
  <c r="V605" i="94"/>
  <c r="W605" i="94"/>
  <c r="Y605" i="94"/>
  <c r="X605" i="94"/>
  <c r="Z605" i="94"/>
  <c r="AA605" i="94"/>
  <c r="AB605" i="94"/>
  <c r="AC605" i="94"/>
  <c r="AD605" i="94"/>
  <c r="AE605" i="94"/>
  <c r="AF605" i="94"/>
  <c r="AG605" i="94"/>
  <c r="AH605" i="94"/>
  <c r="AI605" i="94"/>
  <c r="AJ605" i="94"/>
  <c r="AK605" i="94"/>
  <c r="AL605" i="94"/>
  <c r="AM605" i="94"/>
  <c r="AN605" i="94"/>
  <c r="AO605" i="94"/>
  <c r="AP605" i="94"/>
  <c r="AQ605" i="94"/>
  <c r="AR605" i="94"/>
  <c r="AS605" i="94"/>
  <c r="AT605" i="94"/>
  <c r="AU605" i="94"/>
  <c r="AV605" i="94"/>
  <c r="AW605" i="94"/>
  <c r="AX605" i="94"/>
  <c r="AY605" i="94"/>
  <c r="AZ605" i="94"/>
  <c r="BA605" i="94"/>
  <c r="BB605" i="94"/>
  <c r="BC605" i="94"/>
  <c r="BD605" i="94"/>
  <c r="BE605" i="94"/>
  <c r="BF605" i="94"/>
  <c r="BG605" i="94"/>
  <c r="BH605" i="94"/>
  <c r="BI605" i="94"/>
  <c r="BJ605" i="94"/>
  <c r="BK605" i="94"/>
  <c r="BL605" i="94"/>
  <c r="BM605" i="94"/>
  <c r="BN605" i="94"/>
  <c r="BO605" i="94"/>
  <c r="BP454" i="94"/>
  <c r="BP473" i="94"/>
  <c r="BP489" i="94"/>
  <c r="BP505" i="94"/>
  <c r="BP518" i="94"/>
  <c r="BP522" i="94"/>
  <c r="BP526" i="94"/>
  <c r="BP476" i="94"/>
  <c r="BP492" i="94"/>
  <c r="BP508" i="94"/>
  <c r="BP471" i="94"/>
  <c r="BP487" i="94"/>
  <c r="BP503" i="94"/>
  <c r="BP470" i="94"/>
  <c r="BP486" i="94"/>
  <c r="BP502" i="94"/>
  <c r="BP472" i="94"/>
  <c r="BP499" i="94"/>
  <c r="BP482" i="94"/>
  <c r="BP477" i="94"/>
  <c r="BP493" i="94"/>
  <c r="BP509" i="94"/>
  <c r="BP519" i="94"/>
  <c r="BP523" i="94"/>
  <c r="BP527" i="94"/>
  <c r="BP480" i="94"/>
  <c r="BP496" i="94"/>
  <c r="BP512" i="94"/>
  <c r="BP475" i="94"/>
  <c r="BP491" i="94"/>
  <c r="BP507" i="94"/>
  <c r="BP474" i="94"/>
  <c r="BP490" i="94"/>
  <c r="BP506" i="94"/>
  <c r="BP517" i="94"/>
  <c r="BP488" i="94"/>
  <c r="BP515" i="94"/>
  <c r="BP498" i="94"/>
  <c r="BP481" i="94"/>
  <c r="BP497" i="94"/>
  <c r="BP513" i="94"/>
  <c r="BP520" i="94"/>
  <c r="BP524" i="94"/>
  <c r="BP468" i="94"/>
  <c r="BP484" i="94"/>
  <c r="BP500" i="94"/>
  <c r="BP516" i="94"/>
  <c r="BP479" i="94"/>
  <c r="BP495" i="94"/>
  <c r="BP511" i="94"/>
  <c r="BP478" i="94"/>
  <c r="BP494" i="94"/>
  <c r="BP510" i="94"/>
  <c r="BP469" i="94"/>
  <c r="BP485" i="94"/>
  <c r="BP501" i="94"/>
  <c r="BP521" i="94"/>
  <c r="BP525" i="94"/>
  <c r="BP529" i="94"/>
  <c r="BP504" i="94"/>
  <c r="BP483" i="94"/>
  <c r="BP514" i="94"/>
  <c r="BP622" i="94"/>
  <c r="BP623" i="94"/>
  <c r="BP624" i="94"/>
  <c r="BP625" i="94"/>
  <c r="BP626" i="94"/>
  <c r="BP627" i="94"/>
  <c r="BP628" i="94"/>
  <c r="BP629" i="94"/>
  <c r="BP630" i="94"/>
  <c r="BP631" i="94"/>
  <c r="BP632" i="94"/>
  <c r="BP633" i="94"/>
  <c r="BO470" i="95"/>
  <c r="BO474" i="95"/>
  <c r="BO478" i="95"/>
  <c r="BO482" i="95"/>
  <c r="BO486" i="95"/>
  <c r="BO490" i="95"/>
  <c r="BO494" i="95"/>
  <c r="BO498" i="95"/>
  <c r="BO502" i="95"/>
  <c r="BO506" i="95"/>
  <c r="BO510" i="95"/>
  <c r="BO514" i="95"/>
  <c r="BO518" i="95"/>
  <c r="BO522" i="95"/>
  <c r="BO526" i="95"/>
  <c r="BO471" i="95"/>
  <c r="BO475" i="95"/>
  <c r="BO479" i="95"/>
  <c r="BO483" i="95"/>
  <c r="BO487" i="95"/>
  <c r="BO491" i="95"/>
  <c r="BO495" i="95"/>
  <c r="BO499" i="95"/>
  <c r="BO503" i="95"/>
  <c r="BO507" i="95"/>
  <c r="BO511" i="95"/>
  <c r="BO515" i="95"/>
  <c r="BO519" i="95"/>
  <c r="BO523" i="95"/>
  <c r="BO527" i="95"/>
  <c r="BO468" i="95"/>
  <c r="BO472" i="95"/>
  <c r="BO476" i="95"/>
  <c r="BO480" i="95"/>
  <c r="BO484" i="95"/>
  <c r="BO488" i="95"/>
  <c r="BO492" i="95"/>
  <c r="BO496" i="95"/>
  <c r="BO500" i="95"/>
  <c r="BO504" i="95"/>
  <c r="BO508" i="95"/>
  <c r="BO512" i="95"/>
  <c r="BO516" i="95"/>
  <c r="BO520" i="95"/>
  <c r="BO524" i="95"/>
  <c r="BO469" i="95"/>
  <c r="BO485" i="95"/>
  <c r="BO501" i="95"/>
  <c r="BO517" i="95"/>
  <c r="BO453" i="95"/>
  <c r="BO473" i="95"/>
  <c r="BO489" i="95"/>
  <c r="BO505" i="95"/>
  <c r="BO521" i="95"/>
  <c r="BO477" i="95"/>
  <c r="BO493" i="95"/>
  <c r="BO509" i="95"/>
  <c r="BO525" i="95"/>
  <c r="BO481" i="95"/>
  <c r="BO497" i="95"/>
  <c r="BO513" i="95"/>
  <c r="BO622" i="95"/>
  <c r="BO623" i="95"/>
  <c r="BO624" i="95"/>
  <c r="BO625" i="95"/>
  <c r="BO626" i="95"/>
  <c r="BO627" i="95"/>
  <c r="BO628" i="95"/>
  <c r="BO629" i="95"/>
  <c r="BO630" i="95"/>
  <c r="BO631" i="95"/>
  <c r="BO632" i="95"/>
  <c r="BO633" i="95"/>
  <c r="BQ7" i="94"/>
  <c r="BQ317" i="94"/>
  <c r="BQ321" i="94"/>
  <c r="BQ329" i="94"/>
  <c r="BQ337" i="94"/>
  <c r="BQ345" i="94"/>
  <c r="BQ353" i="94"/>
  <c r="BQ361" i="94"/>
  <c r="BQ369" i="94"/>
  <c r="BQ377" i="94"/>
  <c r="BQ324" i="94"/>
  <c r="BQ332" i="94"/>
  <c r="BQ340" i="94"/>
  <c r="BQ348" i="94"/>
  <c r="BQ356" i="94"/>
  <c r="BQ364" i="94"/>
  <c r="BQ372" i="94"/>
  <c r="BQ316" i="94"/>
  <c r="BQ343" i="94"/>
  <c r="BQ367" i="94"/>
  <c r="BQ330" i="94"/>
  <c r="BQ346" i="94"/>
  <c r="BQ370" i="94"/>
  <c r="BQ318" i="94"/>
  <c r="BQ323" i="94"/>
  <c r="BQ331" i="94"/>
  <c r="BQ339" i="94"/>
  <c r="BQ347" i="94"/>
  <c r="BQ355" i="94"/>
  <c r="BQ363" i="94"/>
  <c r="BQ371" i="94"/>
  <c r="BQ326" i="94"/>
  <c r="BQ334" i="94"/>
  <c r="BQ342" i="94"/>
  <c r="BQ350" i="94"/>
  <c r="BQ358" i="94"/>
  <c r="BQ366" i="94"/>
  <c r="BQ374" i="94"/>
  <c r="BQ327" i="94"/>
  <c r="BQ359" i="94"/>
  <c r="BQ338" i="94"/>
  <c r="BQ362" i="94"/>
  <c r="BR9" i="94"/>
  <c r="BQ319" i="94"/>
  <c r="BQ325" i="94"/>
  <c r="BQ333" i="94"/>
  <c r="BQ341" i="94"/>
  <c r="BQ349" i="94"/>
  <c r="BQ357" i="94"/>
  <c r="BQ365" i="94"/>
  <c r="BQ373" i="94"/>
  <c r="BQ328" i="94"/>
  <c r="BQ336" i="94"/>
  <c r="BQ344" i="94"/>
  <c r="BQ352" i="94"/>
  <c r="BQ360" i="94"/>
  <c r="BQ368" i="94"/>
  <c r="BQ376" i="94"/>
  <c r="BQ320" i="94"/>
  <c r="BQ335" i="94"/>
  <c r="BQ351" i="94"/>
  <c r="BQ375" i="94"/>
  <c r="BQ322" i="94"/>
  <c r="BQ354" i="94"/>
  <c r="S300" i="95"/>
  <c r="AD300" i="95"/>
  <c r="R301" i="94"/>
  <c r="Q301" i="94"/>
  <c r="AB301" i="94"/>
  <c r="T300" i="95"/>
  <c r="AE300" i="95"/>
  <c r="AN300" i="95"/>
  <c r="AC300" i="95"/>
  <c r="Z300" i="95"/>
  <c r="AH301" i="94"/>
  <c r="L301" i="94"/>
  <c r="AA301" i="94"/>
  <c r="AM300" i="95"/>
  <c r="L300" i="95"/>
  <c r="AF300" i="95"/>
  <c r="U300" i="95"/>
  <c r="V300" i="95"/>
  <c r="AG301" i="94"/>
  <c r="Y301" i="94"/>
  <c r="AL301" i="94"/>
  <c r="AN301" i="94"/>
  <c r="H301" i="94"/>
  <c r="W301" i="94"/>
  <c r="AB149" i="94"/>
  <c r="AK300" i="95"/>
  <c r="I300" i="95"/>
  <c r="J300" i="95"/>
  <c r="AK301" i="94"/>
  <c r="AD301" i="94"/>
  <c r="P301" i="94"/>
  <c r="G301" i="94"/>
  <c r="H148" i="95"/>
  <c r="D529" i="95"/>
  <c r="B529" i="95" s="1"/>
  <c r="U149" i="94"/>
  <c r="H149" i="94"/>
  <c r="G149" i="94"/>
  <c r="O300" i="95"/>
  <c r="P300" i="95"/>
  <c r="K300" i="95"/>
  <c r="Y300" i="95"/>
  <c r="AL300" i="95"/>
  <c r="N300" i="95"/>
  <c r="I301" i="94"/>
  <c r="J301" i="94"/>
  <c r="X301" i="94"/>
  <c r="AM301" i="94"/>
  <c r="S301" i="94"/>
  <c r="J149" i="94"/>
  <c r="D530" i="94"/>
  <c r="B530" i="94" s="1"/>
  <c r="BP530" i="94" s="1"/>
  <c r="G148" i="95"/>
  <c r="N149" i="94"/>
  <c r="AI301" i="94"/>
  <c r="K301" i="94"/>
  <c r="AB148" i="95"/>
  <c r="AF149" i="94"/>
  <c r="Q148" i="95"/>
  <c r="AC148" i="95"/>
  <c r="I148" i="95"/>
  <c r="T148" i="95"/>
  <c r="P149" i="94"/>
  <c r="AN149" i="94"/>
  <c r="AD149" i="94"/>
  <c r="D454" i="95"/>
  <c r="B454" i="95" s="1"/>
  <c r="BO454" i="95" s="1"/>
  <c r="D455" i="94"/>
  <c r="B455" i="94" s="1"/>
  <c r="BP455" i="94" s="1"/>
  <c r="AH148" i="95"/>
  <c r="AM149" i="94"/>
  <c r="T149" i="94"/>
  <c r="S149" i="94"/>
  <c r="AH149" i="94"/>
  <c r="G377" i="95"/>
  <c r="H377" i="95"/>
  <c r="I377" i="95"/>
  <c r="J377" i="95"/>
  <c r="K377" i="95"/>
  <c r="L377" i="95"/>
  <c r="M377" i="95"/>
  <c r="N377" i="95"/>
  <c r="O377" i="95"/>
  <c r="P377" i="95"/>
  <c r="Q377" i="95"/>
  <c r="R377" i="95"/>
  <c r="S377" i="95"/>
  <c r="T377" i="95"/>
  <c r="U377" i="95"/>
  <c r="V377" i="95"/>
  <c r="W377" i="95"/>
  <c r="X377" i="95"/>
  <c r="Y377" i="95"/>
  <c r="Z377" i="95"/>
  <c r="AA377" i="95"/>
  <c r="AB377" i="95"/>
  <c r="AC377" i="95"/>
  <c r="AD377" i="95"/>
  <c r="AE377" i="95"/>
  <c r="AF377" i="95"/>
  <c r="AG377" i="95"/>
  <c r="AH377" i="95"/>
  <c r="AI377" i="95"/>
  <c r="AJ377" i="95"/>
  <c r="AK377" i="95"/>
  <c r="AL377" i="95"/>
  <c r="AM377" i="95"/>
  <c r="AN377" i="95"/>
  <c r="AO377" i="95"/>
  <c r="AP377" i="95"/>
  <c r="AQ377" i="95"/>
  <c r="AR377" i="95"/>
  <c r="AS377" i="95"/>
  <c r="AT377" i="95"/>
  <c r="AU377" i="95"/>
  <c r="AV377" i="95"/>
  <c r="AW377" i="95"/>
  <c r="AX377" i="95"/>
  <c r="AY377" i="95"/>
  <c r="AZ377" i="95"/>
  <c r="BA377" i="95"/>
  <c r="BB377" i="95"/>
  <c r="BC377" i="95"/>
  <c r="BD377" i="95"/>
  <c r="BE377" i="95"/>
  <c r="BF377" i="95"/>
  <c r="BG377" i="95"/>
  <c r="BH377" i="95"/>
  <c r="BI377" i="95"/>
  <c r="BJ377" i="95"/>
  <c r="BK377" i="95"/>
  <c r="BL377" i="95"/>
  <c r="BM377" i="95"/>
  <c r="BN377" i="95"/>
  <c r="G378" i="94"/>
  <c r="H378" i="94"/>
  <c r="I378" i="94"/>
  <c r="J378" i="94"/>
  <c r="K378" i="94"/>
  <c r="L378" i="94"/>
  <c r="M378" i="94"/>
  <c r="N378" i="94"/>
  <c r="O378" i="94"/>
  <c r="P378" i="94"/>
  <c r="Q378" i="94"/>
  <c r="R378" i="94"/>
  <c r="S378" i="94"/>
  <c r="T378" i="94"/>
  <c r="U378" i="94"/>
  <c r="V378" i="94"/>
  <c r="W378" i="94"/>
  <c r="Y378" i="94"/>
  <c r="X378" i="94"/>
  <c r="Z378" i="94"/>
  <c r="AA378" i="94"/>
  <c r="AB378" i="94"/>
  <c r="AC378" i="94"/>
  <c r="AD378" i="94"/>
  <c r="AE378" i="94"/>
  <c r="AF378" i="94"/>
  <c r="AG378" i="94"/>
  <c r="AH378" i="94"/>
  <c r="AI378" i="94"/>
  <c r="AJ378" i="94"/>
  <c r="AK378" i="94"/>
  <c r="AL378" i="94"/>
  <c r="AM378" i="94"/>
  <c r="AN378" i="94"/>
  <c r="AO378" i="94"/>
  <c r="AP378" i="94"/>
  <c r="AQ378" i="94"/>
  <c r="AR378" i="94"/>
  <c r="AS378" i="94"/>
  <c r="AT378" i="94"/>
  <c r="AU378" i="94"/>
  <c r="AV378" i="94"/>
  <c r="AW378" i="94"/>
  <c r="AX378" i="94"/>
  <c r="AY378" i="94"/>
  <c r="AZ378" i="94"/>
  <c r="BA378" i="94"/>
  <c r="BB378" i="94"/>
  <c r="BC378" i="94"/>
  <c r="BD378" i="94"/>
  <c r="BE378" i="94"/>
  <c r="BF378" i="94"/>
  <c r="BG378" i="94"/>
  <c r="BH378" i="94"/>
  <c r="BI378" i="94"/>
  <c r="BJ378" i="94"/>
  <c r="BK378" i="94"/>
  <c r="BL378" i="94"/>
  <c r="BM378" i="94"/>
  <c r="BN378" i="94"/>
  <c r="G300" i="95"/>
  <c r="AB300" i="95"/>
  <c r="X300" i="95"/>
  <c r="AI300" i="95"/>
  <c r="AG300" i="95"/>
  <c r="Q300" i="95"/>
  <c r="AH300" i="95"/>
  <c r="AC301" i="94"/>
  <c r="U301" i="94"/>
  <c r="M301" i="94"/>
  <c r="Z301" i="94"/>
  <c r="N301" i="94"/>
  <c r="AJ301" i="94"/>
  <c r="T301" i="94"/>
  <c r="AE301" i="94"/>
  <c r="D302" i="94"/>
  <c r="D379" i="94"/>
  <c r="D301" i="95"/>
  <c r="D378" i="95"/>
  <c r="G302" i="94"/>
  <c r="AL148" i="95"/>
  <c r="AA148" i="95"/>
  <c r="K148" i="95"/>
  <c r="O148" i="95"/>
  <c r="M148" i="95"/>
  <c r="S148" i="95"/>
  <c r="AF148" i="95"/>
  <c r="L148" i="95"/>
  <c r="K149" i="94"/>
  <c r="AG149" i="94"/>
  <c r="X149" i="94"/>
  <c r="AL149" i="94"/>
  <c r="R149" i="94"/>
  <c r="U148" i="95"/>
  <c r="AG148" i="95"/>
  <c r="Z148" i="95"/>
  <c r="W148" i="95"/>
  <c r="Y148" i="95"/>
  <c r="AJ148" i="95"/>
  <c r="P148" i="95"/>
  <c r="W149" i="94"/>
  <c r="I149" i="94"/>
  <c r="Q149" i="94"/>
  <c r="AC149" i="94"/>
  <c r="V149" i="94"/>
  <c r="AE148" i="95"/>
  <c r="V148" i="95"/>
  <c r="AK148" i="95"/>
  <c r="AM148" i="95"/>
  <c r="R148" i="95"/>
  <c r="AI148" i="95"/>
  <c r="N148" i="95"/>
  <c r="AN148" i="95"/>
  <c r="X148" i="95"/>
  <c r="O149" i="94"/>
  <c r="AK149" i="94"/>
  <c r="AE149" i="94"/>
  <c r="AJ149" i="94"/>
  <c r="Y149" i="94"/>
  <c r="AA149" i="94"/>
  <c r="AI149" i="94"/>
  <c r="M149" i="94"/>
  <c r="Z149" i="94"/>
  <c r="H224" i="95"/>
  <c r="L224" i="95"/>
  <c r="P224" i="95"/>
  <c r="T224" i="95"/>
  <c r="X224" i="95"/>
  <c r="AB224" i="95"/>
  <c r="AF224" i="95"/>
  <c r="AJ224" i="95"/>
  <c r="AN224" i="95"/>
  <c r="K224" i="95"/>
  <c r="Q224" i="95"/>
  <c r="V224" i="95"/>
  <c r="AA224" i="95"/>
  <c r="AG224" i="95"/>
  <c r="AL224" i="95"/>
  <c r="J224" i="95"/>
  <c r="R224" i="95"/>
  <c r="Y224" i="95"/>
  <c r="AE224" i="95"/>
  <c r="AM224" i="95"/>
  <c r="G224" i="95"/>
  <c r="O224" i="95"/>
  <c r="Z224" i="95"/>
  <c r="AI224" i="95"/>
  <c r="I224" i="95"/>
  <c r="S224" i="95"/>
  <c r="AC224" i="95"/>
  <c r="AK224" i="95"/>
  <c r="U224" i="95"/>
  <c r="W224" i="95"/>
  <c r="M224" i="95"/>
  <c r="AD224" i="95"/>
  <c r="N224" i="95"/>
  <c r="AH224" i="95"/>
  <c r="H225" i="94"/>
  <c r="L225" i="94"/>
  <c r="P225" i="94"/>
  <c r="T225" i="94"/>
  <c r="X225" i="94"/>
  <c r="AB225" i="94"/>
  <c r="AF225" i="94"/>
  <c r="AJ225" i="94"/>
  <c r="AN225" i="94"/>
  <c r="I225" i="94"/>
  <c r="N225" i="94"/>
  <c r="S225" i="94"/>
  <c r="Y225" i="94"/>
  <c r="AD225" i="94"/>
  <c r="AI225" i="94"/>
  <c r="M225" i="94"/>
  <c r="U225" i="94"/>
  <c r="AA225" i="94"/>
  <c r="AH225" i="94"/>
  <c r="K225" i="94"/>
  <c r="V225" i="94"/>
  <c r="AE225" i="94"/>
  <c r="AM225" i="94"/>
  <c r="O225" i="94"/>
  <c r="Z225" i="94"/>
  <c r="AL225" i="94"/>
  <c r="Q225" i="94"/>
  <c r="AC225" i="94"/>
  <c r="R225" i="94"/>
  <c r="W225" i="94"/>
  <c r="G225" i="94"/>
  <c r="J225" i="94"/>
  <c r="AG225" i="94"/>
  <c r="AK225" i="94"/>
  <c r="D150" i="94"/>
  <c r="D226" i="94"/>
  <c r="D149" i="95"/>
  <c r="D225" i="95"/>
  <c r="AC150" i="94"/>
  <c r="Z527" i="95"/>
  <c r="D76" i="94"/>
  <c r="AE527" i="95"/>
  <c r="P527" i="95"/>
  <c r="D75" i="95"/>
  <c r="BJ527" i="95"/>
  <c r="AS527" i="95"/>
  <c r="AI527" i="95"/>
  <c r="AD527" i="95"/>
  <c r="T527" i="95"/>
  <c r="M527" i="95"/>
  <c r="AZ527" i="95"/>
  <c r="BD527" i="95"/>
  <c r="BK527" i="95"/>
  <c r="BF527" i="95"/>
  <c r="AV527" i="95"/>
  <c r="AO527" i="95"/>
  <c r="AY527" i="95"/>
  <c r="S527" i="95"/>
  <c r="AT527" i="95"/>
  <c r="N527" i="95"/>
  <c r="AJ527" i="95"/>
  <c r="BI527" i="95"/>
  <c r="AC527" i="95"/>
  <c r="AU527" i="95"/>
  <c r="O527" i="95"/>
  <c r="AP527" i="95"/>
  <c r="J527" i="95"/>
  <c r="AF527" i="95"/>
  <c r="BE527" i="95"/>
  <c r="Y527" i="95"/>
  <c r="BC527" i="95"/>
  <c r="AM527" i="95"/>
  <c r="W527" i="95"/>
  <c r="G527" i="95"/>
  <c r="AX527" i="95"/>
  <c r="AH527" i="95"/>
  <c r="R527" i="95"/>
  <c r="BH527" i="95"/>
  <c r="AN527" i="95"/>
  <c r="X527" i="95"/>
  <c r="H527" i="95"/>
  <c r="AW527" i="95"/>
  <c r="AG527" i="95"/>
  <c r="Q527" i="95"/>
  <c r="BG527" i="95"/>
  <c r="AQ527" i="95"/>
  <c r="AA527" i="95"/>
  <c r="K527" i="95"/>
  <c r="BB527" i="95"/>
  <c r="AL527" i="95"/>
  <c r="V527" i="95"/>
  <c r="BL527" i="95"/>
  <c r="AR527" i="95"/>
  <c r="AB527" i="95"/>
  <c r="L527" i="95"/>
  <c r="BA527" i="95"/>
  <c r="AK527" i="95"/>
  <c r="U527" i="95"/>
  <c r="N23" i="68"/>
  <c r="N17" i="68"/>
  <c r="E23" i="85"/>
  <c r="E17" i="85"/>
  <c r="BQ224" i="95" l="1"/>
  <c r="AP76" i="94"/>
  <c r="AT76" i="94"/>
  <c r="AX76" i="94"/>
  <c r="BB76" i="94"/>
  <c r="BF76" i="94"/>
  <c r="BJ76" i="94"/>
  <c r="BN76" i="94"/>
  <c r="BR76" i="94"/>
  <c r="AR76" i="94"/>
  <c r="AW76" i="94"/>
  <c r="BC76" i="94"/>
  <c r="BH76" i="94"/>
  <c r="BM76" i="94"/>
  <c r="AO76" i="94"/>
  <c r="AV76" i="94"/>
  <c r="BD76" i="94"/>
  <c r="BK76" i="94"/>
  <c r="BQ76" i="94"/>
  <c r="AS76" i="94"/>
  <c r="BA76" i="94"/>
  <c r="BL76" i="94"/>
  <c r="AZ76" i="94"/>
  <c r="BO76" i="94"/>
  <c r="AQ76" i="94"/>
  <c r="BE76" i="94"/>
  <c r="BP76" i="94"/>
  <c r="AU76" i="94"/>
  <c r="AY76" i="94"/>
  <c r="BG76" i="94"/>
  <c r="BI76" i="94"/>
  <c r="AQ226" i="94"/>
  <c r="AU226" i="94"/>
  <c r="AY226" i="94"/>
  <c r="BC226" i="94"/>
  <c r="BG226" i="94"/>
  <c r="BK226" i="94"/>
  <c r="BO226" i="94"/>
  <c r="AP226" i="94"/>
  <c r="AV226" i="94"/>
  <c r="BA226" i="94"/>
  <c r="BF226" i="94"/>
  <c r="BL226" i="94"/>
  <c r="BQ226" i="94"/>
  <c r="AR226" i="94"/>
  <c r="AW226" i="94"/>
  <c r="BB226" i="94"/>
  <c r="BH226" i="94"/>
  <c r="BM226" i="94"/>
  <c r="BR226" i="94"/>
  <c r="AX226" i="94"/>
  <c r="BI226" i="94"/>
  <c r="AO226" i="94"/>
  <c r="AZ226" i="94"/>
  <c r="BJ226" i="94"/>
  <c r="AS226" i="94"/>
  <c r="BD226" i="94"/>
  <c r="BN226" i="94"/>
  <c r="AT226" i="94"/>
  <c r="BE226" i="94"/>
  <c r="BP226" i="94"/>
  <c r="BQ379" i="94"/>
  <c r="AQ150" i="94"/>
  <c r="AU150" i="94"/>
  <c r="AY150" i="94"/>
  <c r="BC150" i="94"/>
  <c r="BG150" i="94"/>
  <c r="BK150" i="94"/>
  <c r="BO150" i="94"/>
  <c r="AP150" i="94"/>
  <c r="AV150" i="94"/>
  <c r="BA150" i="94"/>
  <c r="BF150" i="94"/>
  <c r="BL150" i="94"/>
  <c r="BQ150" i="94"/>
  <c r="AS150" i="94"/>
  <c r="AZ150" i="94"/>
  <c r="BH150" i="94"/>
  <c r="BN150" i="94"/>
  <c r="AT150" i="94"/>
  <c r="BB150" i="94"/>
  <c r="BI150" i="94"/>
  <c r="BP150" i="94"/>
  <c r="AW150" i="94"/>
  <c r="BJ150" i="94"/>
  <c r="AX150" i="94"/>
  <c r="BM150" i="94"/>
  <c r="AO150" i="94"/>
  <c r="BD150" i="94"/>
  <c r="BR150" i="94"/>
  <c r="AR150" i="94"/>
  <c r="BE150" i="94"/>
  <c r="AR302" i="94"/>
  <c r="AV302" i="94"/>
  <c r="AZ302" i="94"/>
  <c r="BD302" i="94"/>
  <c r="BH302" i="94"/>
  <c r="BL302" i="94"/>
  <c r="BP302" i="94"/>
  <c r="AQ302" i="94"/>
  <c r="AW302" i="94"/>
  <c r="BB302" i="94"/>
  <c r="BG302" i="94"/>
  <c r="BM302" i="94"/>
  <c r="BR302" i="94"/>
  <c r="AS302" i="94"/>
  <c r="AX302" i="94"/>
  <c r="BC302" i="94"/>
  <c r="BI302" i="94"/>
  <c r="BN302" i="94"/>
  <c r="AO302" i="94"/>
  <c r="AT302" i="94"/>
  <c r="AY302" i="94"/>
  <c r="BE302" i="94"/>
  <c r="BJ302" i="94"/>
  <c r="BO302" i="94"/>
  <c r="AP302" i="94"/>
  <c r="AU302" i="94"/>
  <c r="BA302" i="94"/>
  <c r="BF302" i="94"/>
  <c r="BK302" i="94"/>
  <c r="BQ302" i="94"/>
  <c r="BR239" i="94"/>
  <c r="BR87" i="94"/>
  <c r="BR163" i="94"/>
  <c r="BR88" i="94"/>
  <c r="BR164" i="94"/>
  <c r="BR240" i="94"/>
  <c r="BR89" i="94"/>
  <c r="BR241" i="94"/>
  <c r="BR165" i="94"/>
  <c r="BR242" i="94"/>
  <c r="BR166" i="94"/>
  <c r="BR90" i="94"/>
  <c r="BR243" i="94"/>
  <c r="BR167" i="94"/>
  <c r="BR91" i="94"/>
  <c r="BR244" i="94"/>
  <c r="BR92" i="94"/>
  <c r="BR168" i="94"/>
  <c r="BR169" i="94"/>
  <c r="BR93" i="94"/>
  <c r="BR170" i="94"/>
  <c r="BR245" i="94"/>
  <c r="BR247" i="94"/>
  <c r="BR171" i="94"/>
  <c r="BR246" i="94"/>
  <c r="BR94" i="94"/>
  <c r="BR96" i="94"/>
  <c r="BR95" i="94"/>
  <c r="BR248" i="94"/>
  <c r="BR172" i="94"/>
  <c r="BR249" i="94"/>
  <c r="BR173" i="94"/>
  <c r="BR97" i="94"/>
  <c r="BR250" i="94"/>
  <c r="BR174" i="94"/>
  <c r="BR98" i="94"/>
  <c r="BR251" i="94"/>
  <c r="BR99" i="94"/>
  <c r="BR175" i="94"/>
  <c r="BR176" i="94"/>
  <c r="BR252" i="94"/>
  <c r="BR100" i="94"/>
  <c r="BR101" i="94"/>
  <c r="BR177" i="94"/>
  <c r="BR253" i="94"/>
  <c r="BR102" i="94"/>
  <c r="BR178" i="94"/>
  <c r="BR254" i="94"/>
  <c r="BR255" i="94"/>
  <c r="BR179" i="94"/>
  <c r="BR103" i="94"/>
  <c r="BR256" i="94"/>
  <c r="BR180" i="94"/>
  <c r="BR104" i="94"/>
  <c r="BR181" i="94"/>
  <c r="BR105" i="94"/>
  <c r="BR257" i="94"/>
  <c r="BR258" i="94"/>
  <c r="BR106" i="94"/>
  <c r="BR182" i="94"/>
  <c r="BR259" i="94"/>
  <c r="BR107" i="94"/>
  <c r="BR183" i="94"/>
  <c r="BR108" i="94"/>
  <c r="BR260" i="94"/>
  <c r="BR184" i="94"/>
  <c r="BR185" i="94"/>
  <c r="BR261" i="94"/>
  <c r="BR109" i="94"/>
  <c r="BR186" i="94"/>
  <c r="BR110" i="94"/>
  <c r="BR262" i="94"/>
  <c r="BR263" i="94"/>
  <c r="BR111" i="94"/>
  <c r="BR187" i="94"/>
  <c r="BR112" i="94"/>
  <c r="BR264" i="94"/>
  <c r="BR188" i="94"/>
  <c r="BR113" i="94"/>
  <c r="BR189" i="94"/>
  <c r="BR265" i="94"/>
  <c r="BR114" i="94"/>
  <c r="BR266" i="94"/>
  <c r="BR190" i="94"/>
  <c r="BR267" i="94"/>
  <c r="BR191" i="94"/>
  <c r="BR115" i="94"/>
  <c r="BR192" i="94"/>
  <c r="BR268" i="94"/>
  <c r="BR116" i="94"/>
  <c r="BR117" i="94"/>
  <c r="BR269" i="94"/>
  <c r="BR193" i="94"/>
  <c r="BR118" i="94"/>
  <c r="BR194" i="94"/>
  <c r="BR270" i="94"/>
  <c r="BR195" i="94"/>
  <c r="BR119" i="94"/>
  <c r="BR271" i="94"/>
  <c r="BR120" i="94"/>
  <c r="BR272" i="94"/>
  <c r="BR196" i="94"/>
  <c r="BR197" i="94"/>
  <c r="BR273" i="94"/>
  <c r="BR121" i="94"/>
  <c r="BR198" i="94"/>
  <c r="BR122" i="94"/>
  <c r="BR274" i="94"/>
  <c r="BR275" i="94"/>
  <c r="BR123" i="94"/>
  <c r="BR199" i="94"/>
  <c r="BR124" i="94"/>
  <c r="BR276" i="94"/>
  <c r="BR200" i="94"/>
  <c r="BR277" i="94"/>
  <c r="BR201" i="94"/>
  <c r="BR125" i="94"/>
  <c r="BR126" i="94"/>
  <c r="BR202" i="94"/>
  <c r="BR278" i="94"/>
  <c r="BR127" i="94"/>
  <c r="BR203" i="94"/>
  <c r="BR279" i="94"/>
  <c r="BR280" i="94"/>
  <c r="BR204" i="94"/>
  <c r="BR128" i="94"/>
  <c r="BR205" i="94"/>
  <c r="BR281" i="94"/>
  <c r="BR129" i="94"/>
  <c r="BR130" i="94"/>
  <c r="BR282" i="94"/>
  <c r="BR206" i="94"/>
  <c r="BR131" i="94"/>
  <c r="BR283" i="94"/>
  <c r="BR207" i="94"/>
  <c r="BR208" i="94"/>
  <c r="BR132" i="94"/>
  <c r="BR284" i="94"/>
  <c r="BR285" i="94"/>
  <c r="BR133" i="94"/>
  <c r="BR209" i="94"/>
  <c r="BR210" i="94"/>
  <c r="BR134" i="94"/>
  <c r="BR286" i="94"/>
  <c r="BR287" i="94"/>
  <c r="BR211" i="94"/>
  <c r="BR135" i="94"/>
  <c r="BR288" i="94"/>
  <c r="BR136" i="94"/>
  <c r="BR212" i="94"/>
  <c r="BR213" i="94"/>
  <c r="BR137" i="94"/>
  <c r="BR289" i="94"/>
  <c r="BR138" i="94"/>
  <c r="BR290" i="94"/>
  <c r="BR214" i="94"/>
  <c r="BR139" i="94"/>
  <c r="BR291" i="94"/>
  <c r="BR215" i="94"/>
  <c r="BR140" i="94"/>
  <c r="BR292" i="94"/>
  <c r="BR216" i="94"/>
  <c r="BR217" i="94"/>
  <c r="BR141" i="94"/>
  <c r="BR293" i="94"/>
  <c r="BR294" i="94"/>
  <c r="BR218" i="94"/>
  <c r="BR142" i="94"/>
  <c r="BR295" i="94"/>
  <c r="BR219" i="94"/>
  <c r="BR143" i="94"/>
  <c r="BR220" i="94"/>
  <c r="BR296" i="94"/>
  <c r="BR144" i="94"/>
  <c r="BR221" i="94"/>
  <c r="BR145" i="94"/>
  <c r="BR297" i="94"/>
  <c r="BR222" i="94"/>
  <c r="BR146" i="94"/>
  <c r="BR298" i="94"/>
  <c r="BR223" i="94"/>
  <c r="BR147" i="94"/>
  <c r="BR299" i="94"/>
  <c r="BR300" i="94"/>
  <c r="BR224" i="94"/>
  <c r="BR148" i="94"/>
  <c r="BR225" i="94"/>
  <c r="BR149" i="94"/>
  <c r="BR301" i="94"/>
  <c r="AO149" i="95"/>
  <c r="AS149" i="95"/>
  <c r="AW149" i="95"/>
  <c r="BA149" i="95"/>
  <c r="BE149" i="95"/>
  <c r="BI149" i="95"/>
  <c r="BM149" i="95"/>
  <c r="BQ149" i="95"/>
  <c r="AP149" i="95"/>
  <c r="AT149" i="95"/>
  <c r="AX149" i="95"/>
  <c r="BB149" i="95"/>
  <c r="BF149" i="95"/>
  <c r="BJ149" i="95"/>
  <c r="BN149" i="95"/>
  <c r="AU149" i="95"/>
  <c r="BC149" i="95"/>
  <c r="BK149" i="95"/>
  <c r="AY149" i="95"/>
  <c r="BH149" i="95"/>
  <c r="AQ149" i="95"/>
  <c r="AZ149" i="95"/>
  <c r="BL149" i="95"/>
  <c r="BD149" i="95"/>
  <c r="BO149" i="95"/>
  <c r="BG149" i="95"/>
  <c r="AR149" i="95"/>
  <c r="BP149" i="95"/>
  <c r="AV149" i="95"/>
  <c r="BQ87" i="95"/>
  <c r="BQ239" i="95"/>
  <c r="BQ163" i="95"/>
  <c r="BQ164" i="95"/>
  <c r="BQ88" i="95"/>
  <c r="BQ240" i="95"/>
  <c r="BQ89" i="95"/>
  <c r="BQ165" i="95"/>
  <c r="BQ241" i="95"/>
  <c r="BQ166" i="95"/>
  <c r="BQ90" i="95"/>
  <c r="BQ242" i="95"/>
  <c r="BQ91" i="95"/>
  <c r="BQ243" i="95"/>
  <c r="BQ167" i="95"/>
  <c r="BQ244" i="95"/>
  <c r="BQ92" i="95"/>
  <c r="BQ168" i="95"/>
  <c r="BQ245" i="95"/>
  <c r="BQ93" i="95"/>
  <c r="BQ169" i="95"/>
  <c r="BQ94" i="95"/>
  <c r="BQ246" i="95"/>
  <c r="BQ170" i="95"/>
  <c r="BQ171" i="95"/>
  <c r="BQ247" i="95"/>
  <c r="BQ95" i="95"/>
  <c r="BQ248" i="95"/>
  <c r="BQ172" i="95"/>
  <c r="BQ96" i="95"/>
  <c r="BQ249" i="95"/>
  <c r="BQ97" i="95"/>
  <c r="BQ173" i="95"/>
  <c r="BQ98" i="95"/>
  <c r="BQ174" i="95"/>
  <c r="BQ250" i="95"/>
  <c r="BQ99" i="95"/>
  <c r="BQ251" i="95"/>
  <c r="BQ175" i="95"/>
  <c r="BQ176" i="95"/>
  <c r="BQ100" i="95"/>
  <c r="BQ252" i="95"/>
  <c r="BQ253" i="95"/>
  <c r="BQ177" i="95"/>
  <c r="BQ101" i="95"/>
  <c r="BQ178" i="95"/>
  <c r="BQ102" i="95"/>
  <c r="BQ254" i="95"/>
  <c r="BQ255" i="95"/>
  <c r="BQ103" i="95"/>
  <c r="BQ179" i="95"/>
  <c r="BQ180" i="95"/>
  <c r="BQ256" i="95"/>
  <c r="BQ104" i="95"/>
  <c r="BQ257" i="95"/>
  <c r="BQ181" i="95"/>
  <c r="BQ105" i="95"/>
  <c r="BQ182" i="95"/>
  <c r="BQ258" i="95"/>
  <c r="BQ106" i="95"/>
  <c r="BQ107" i="95"/>
  <c r="BQ259" i="95"/>
  <c r="BQ183" i="95"/>
  <c r="BQ184" i="95"/>
  <c r="BQ108" i="95"/>
  <c r="BQ260" i="95"/>
  <c r="BQ185" i="95"/>
  <c r="BQ261" i="95"/>
  <c r="BQ109" i="95"/>
  <c r="BQ110" i="95"/>
  <c r="BQ186" i="95"/>
  <c r="BQ262" i="95"/>
  <c r="BQ111" i="95"/>
  <c r="BQ187" i="95"/>
  <c r="BQ263" i="95"/>
  <c r="BQ188" i="95"/>
  <c r="BQ112" i="95"/>
  <c r="BQ264" i="95"/>
  <c r="BQ189" i="95"/>
  <c r="BQ113" i="95"/>
  <c r="BQ265" i="95"/>
  <c r="BQ190" i="95"/>
  <c r="BQ114" i="95"/>
  <c r="BQ266" i="95"/>
  <c r="BQ115" i="95"/>
  <c r="BQ267" i="95"/>
  <c r="BQ191" i="95"/>
  <c r="BQ192" i="95"/>
  <c r="BQ116" i="95"/>
  <c r="BQ268" i="95"/>
  <c r="BQ117" i="95"/>
  <c r="BQ193" i="95"/>
  <c r="BQ269" i="95"/>
  <c r="BQ194" i="95"/>
  <c r="BQ270" i="95"/>
  <c r="BQ118" i="95"/>
  <c r="BQ119" i="95"/>
  <c r="BQ195" i="95"/>
  <c r="BQ271" i="95"/>
  <c r="BQ120" i="95"/>
  <c r="BQ196" i="95"/>
  <c r="BQ272" i="95"/>
  <c r="BQ121" i="95"/>
  <c r="BQ197" i="95"/>
  <c r="BQ273" i="95"/>
  <c r="BQ122" i="95"/>
  <c r="BQ274" i="95"/>
  <c r="BQ198" i="95"/>
  <c r="BQ123" i="95"/>
  <c r="BQ199" i="95"/>
  <c r="BQ275" i="95"/>
  <c r="BQ276" i="95"/>
  <c r="BQ200" i="95"/>
  <c r="BQ124" i="95"/>
  <c r="BQ125" i="95"/>
  <c r="BQ201" i="95"/>
  <c r="BQ277" i="95"/>
  <c r="BQ126" i="95"/>
  <c r="BQ278" i="95"/>
  <c r="BQ202" i="95"/>
  <c r="BQ127" i="95"/>
  <c r="BQ279" i="95"/>
  <c r="BQ203" i="95"/>
  <c r="BQ204" i="95"/>
  <c r="BQ128" i="95"/>
  <c r="BQ280" i="95"/>
  <c r="BQ129" i="95"/>
  <c r="BQ281" i="95"/>
  <c r="BQ205" i="95"/>
  <c r="BQ130" i="95"/>
  <c r="BQ282" i="95"/>
  <c r="BQ206" i="95"/>
  <c r="BQ207" i="95"/>
  <c r="BQ283" i="95"/>
  <c r="BQ131" i="95"/>
  <c r="BQ284" i="95"/>
  <c r="BQ208" i="95"/>
  <c r="BQ132" i="95"/>
  <c r="BQ133" i="95"/>
  <c r="BQ209" i="95"/>
  <c r="BQ285" i="95"/>
  <c r="BQ210" i="95"/>
  <c r="BQ286" i="95"/>
  <c r="BQ134" i="95"/>
  <c r="BQ211" i="95"/>
  <c r="BQ287" i="95"/>
  <c r="BQ135" i="95"/>
  <c r="BQ212" i="95"/>
  <c r="BQ136" i="95"/>
  <c r="BQ288" i="95"/>
  <c r="BQ213" i="95"/>
  <c r="BQ289" i="95"/>
  <c r="BQ137" i="95"/>
  <c r="BQ290" i="95"/>
  <c r="BQ214" i="95"/>
  <c r="BQ138" i="95"/>
  <c r="BQ139" i="95"/>
  <c r="BQ291" i="95"/>
  <c r="BQ215" i="95"/>
  <c r="BQ140" i="95"/>
  <c r="BQ216" i="95"/>
  <c r="BQ292" i="95"/>
  <c r="BQ141" i="95"/>
  <c r="BQ217" i="95"/>
  <c r="BQ293" i="95"/>
  <c r="BQ142" i="95"/>
  <c r="BQ294" i="95"/>
  <c r="BQ218" i="95"/>
  <c r="BQ295" i="95"/>
  <c r="BQ143" i="95"/>
  <c r="BQ219" i="95"/>
  <c r="BQ220" i="95"/>
  <c r="BQ144" i="95"/>
  <c r="BQ296" i="95"/>
  <c r="BQ221" i="95"/>
  <c r="BQ297" i="95"/>
  <c r="BQ145" i="95"/>
  <c r="BQ146" i="95"/>
  <c r="BQ222" i="95"/>
  <c r="BQ298" i="95"/>
  <c r="BQ299" i="95"/>
  <c r="BQ223" i="95"/>
  <c r="BQ147" i="95"/>
  <c r="BQ148" i="95"/>
  <c r="AQ225" i="95"/>
  <c r="AU225" i="95"/>
  <c r="AY225" i="95"/>
  <c r="BC225" i="95"/>
  <c r="BG225" i="95"/>
  <c r="BK225" i="95"/>
  <c r="BO225" i="95"/>
  <c r="AR225" i="95"/>
  <c r="AV225" i="95"/>
  <c r="AZ225" i="95"/>
  <c r="BD225" i="95"/>
  <c r="BH225" i="95"/>
  <c r="BL225" i="95"/>
  <c r="BP225" i="95"/>
  <c r="AS225" i="95"/>
  <c r="BA225" i="95"/>
  <c r="BI225" i="95"/>
  <c r="BQ225" i="95"/>
  <c r="AO225" i="95"/>
  <c r="BE225" i="95"/>
  <c r="AT225" i="95"/>
  <c r="BB225" i="95"/>
  <c r="BJ225" i="95"/>
  <c r="AW225" i="95"/>
  <c r="BM225" i="95"/>
  <c r="AP225" i="95"/>
  <c r="BN225" i="95"/>
  <c r="AX225" i="95"/>
  <c r="BF225" i="95"/>
  <c r="BO378" i="95"/>
  <c r="AN301" i="95"/>
  <c r="AP301" i="95"/>
  <c r="AT301" i="95"/>
  <c r="AX301" i="95"/>
  <c r="BB301" i="95"/>
  <c r="BF301" i="95"/>
  <c r="BJ301" i="95"/>
  <c r="BN301" i="95"/>
  <c r="AQ301" i="95"/>
  <c r="AU301" i="95"/>
  <c r="AY301" i="95"/>
  <c r="BC301" i="95"/>
  <c r="BG301" i="95"/>
  <c r="BK301" i="95"/>
  <c r="BO301" i="95"/>
  <c r="AV301" i="95"/>
  <c r="BD301" i="95"/>
  <c r="BL301" i="95"/>
  <c r="AO301" i="95"/>
  <c r="AW301" i="95"/>
  <c r="BM301" i="95"/>
  <c r="AZ301" i="95"/>
  <c r="BP301" i="95"/>
  <c r="AS301" i="95"/>
  <c r="BI301" i="95"/>
  <c r="BE301" i="95"/>
  <c r="AR301" i="95"/>
  <c r="BH301" i="95"/>
  <c r="BA301" i="95"/>
  <c r="BQ301" i="95"/>
  <c r="AO75" i="95"/>
  <c r="AS75" i="95"/>
  <c r="AW75" i="95"/>
  <c r="BA75" i="95"/>
  <c r="BE75" i="95"/>
  <c r="BI75" i="95"/>
  <c r="BM75" i="95"/>
  <c r="BQ75" i="95"/>
  <c r="AP75" i="95"/>
  <c r="AT75" i="95"/>
  <c r="AX75" i="95"/>
  <c r="BB75" i="95"/>
  <c r="BF75" i="95"/>
  <c r="BJ75" i="95"/>
  <c r="BN75" i="95"/>
  <c r="AU75" i="95"/>
  <c r="BC75" i="95"/>
  <c r="BK75" i="95"/>
  <c r="AV75" i="95"/>
  <c r="BD75" i="95"/>
  <c r="BL75" i="95"/>
  <c r="AY75" i="95"/>
  <c r="BO75" i="95"/>
  <c r="AZ75" i="95"/>
  <c r="BP75" i="95"/>
  <c r="AQ75" i="95"/>
  <c r="AR75" i="95"/>
  <c r="BH75" i="95"/>
  <c r="BG75" i="95"/>
  <c r="BR933" i="95"/>
  <c r="BR936" i="95"/>
  <c r="BR932" i="95"/>
  <c r="BR907" i="95"/>
  <c r="BR911" i="95"/>
  <c r="BQ885" i="95"/>
  <c r="BQ910" i="95"/>
  <c r="BR886" i="95"/>
  <c r="BR908" i="95"/>
  <c r="BR882" i="95"/>
  <c r="BR858" i="95"/>
  <c r="BQ860" i="95"/>
  <c r="BR883" i="95"/>
  <c r="BR833" i="95"/>
  <c r="BR836" i="95"/>
  <c r="BQ835" i="95"/>
  <c r="BR861" i="95"/>
  <c r="BR807" i="95"/>
  <c r="BR857" i="95"/>
  <c r="BR832" i="95"/>
  <c r="BR811" i="95"/>
  <c r="BQ810" i="95"/>
  <c r="BR783" i="95"/>
  <c r="BR786" i="95"/>
  <c r="BR758" i="95"/>
  <c r="BQ760" i="95"/>
  <c r="BR808" i="95"/>
  <c r="BR782" i="95"/>
  <c r="BQ785" i="95"/>
  <c r="BR761" i="95"/>
  <c r="BR733" i="95"/>
  <c r="BR757" i="95"/>
  <c r="BR732" i="95"/>
  <c r="BQ735" i="95"/>
  <c r="BR736" i="95"/>
  <c r="BS936" i="94"/>
  <c r="BS932" i="94"/>
  <c r="BS933" i="94"/>
  <c r="BS911" i="94"/>
  <c r="BR910" i="94"/>
  <c r="BS883" i="94"/>
  <c r="BS907" i="94"/>
  <c r="BS886" i="94"/>
  <c r="BS882" i="94"/>
  <c r="BR885" i="94"/>
  <c r="BS858" i="94"/>
  <c r="BR860" i="94"/>
  <c r="BS908" i="94"/>
  <c r="BS861" i="94"/>
  <c r="BS833" i="94"/>
  <c r="BS836" i="94"/>
  <c r="BS807" i="94"/>
  <c r="BS857" i="94"/>
  <c r="BR835" i="94"/>
  <c r="BS808" i="94"/>
  <c r="BR810" i="94"/>
  <c r="BS832" i="94"/>
  <c r="BS758" i="94"/>
  <c r="BR760" i="94"/>
  <c r="BS783" i="94"/>
  <c r="BS811" i="94"/>
  <c r="BS786" i="94"/>
  <c r="BS757" i="94"/>
  <c r="BS782" i="94"/>
  <c r="BR785" i="94"/>
  <c r="BS761" i="94"/>
  <c r="BS736" i="94"/>
  <c r="BS733" i="94"/>
  <c r="BR735" i="94"/>
  <c r="BS732" i="94"/>
  <c r="BR966" i="94"/>
  <c r="AM301" i="95"/>
  <c r="K301" i="95"/>
  <c r="BR963" i="94"/>
  <c r="BQ962" i="95"/>
  <c r="BR962" i="94"/>
  <c r="BQ963" i="95"/>
  <c r="BQ966" i="95"/>
  <c r="BS707" i="94"/>
  <c r="BR710" i="94"/>
  <c r="BS711" i="94"/>
  <c r="BS708" i="94"/>
  <c r="AC301" i="95"/>
  <c r="BR711" i="95"/>
  <c r="BR708" i="95"/>
  <c r="BR707" i="95"/>
  <c r="BQ710" i="95"/>
  <c r="L301" i="95"/>
  <c r="I301" i="95"/>
  <c r="D607" i="94"/>
  <c r="B607" i="94" s="1"/>
  <c r="BQ607" i="94" s="1"/>
  <c r="BR318" i="94"/>
  <c r="BR323" i="94"/>
  <c r="BR331" i="94"/>
  <c r="BR339" i="94"/>
  <c r="BR347" i="94"/>
  <c r="BR355" i="94"/>
  <c r="BR363" i="94"/>
  <c r="BR371" i="94"/>
  <c r="BR322" i="94"/>
  <c r="BR330" i="94"/>
  <c r="BR338" i="94"/>
  <c r="BR346" i="94"/>
  <c r="BR354" i="94"/>
  <c r="BR362" i="94"/>
  <c r="BR370" i="94"/>
  <c r="BR378" i="94"/>
  <c r="BR329" i="94"/>
  <c r="BR353" i="94"/>
  <c r="BR377" i="94"/>
  <c r="BR328" i="94"/>
  <c r="BR352" i="94"/>
  <c r="BR376" i="94"/>
  <c r="BR319" i="94"/>
  <c r="BR325" i="94"/>
  <c r="BR333" i="94"/>
  <c r="BR341" i="94"/>
  <c r="BR349" i="94"/>
  <c r="BR357" i="94"/>
  <c r="BR365" i="94"/>
  <c r="BR373" i="94"/>
  <c r="BR324" i="94"/>
  <c r="BR332" i="94"/>
  <c r="BR340" i="94"/>
  <c r="BR348" i="94"/>
  <c r="BR356" i="94"/>
  <c r="BR364" i="94"/>
  <c r="BR372" i="94"/>
  <c r="BR317" i="94"/>
  <c r="BR337" i="94"/>
  <c r="BR361" i="94"/>
  <c r="BR344" i="94"/>
  <c r="BR368" i="94"/>
  <c r="BS9" i="94"/>
  <c r="BR316" i="94"/>
  <c r="BR320" i="94"/>
  <c r="BR327" i="94"/>
  <c r="BR335" i="94"/>
  <c r="BR343" i="94"/>
  <c r="BR351" i="94"/>
  <c r="BR359" i="94"/>
  <c r="BR367" i="94"/>
  <c r="BR375" i="94"/>
  <c r="BR326" i="94"/>
  <c r="BR334" i="94"/>
  <c r="BR342" i="94"/>
  <c r="BR350" i="94"/>
  <c r="BR358" i="94"/>
  <c r="BR366" i="94"/>
  <c r="BR374" i="94"/>
  <c r="BR7" i="94"/>
  <c r="BR321" i="94"/>
  <c r="BR345" i="94"/>
  <c r="BR369" i="94"/>
  <c r="BR336" i="94"/>
  <c r="BR360" i="94"/>
  <c r="BO684" i="95"/>
  <c r="H684" i="95"/>
  <c r="L684" i="95"/>
  <c r="P684" i="95"/>
  <c r="T684" i="95"/>
  <c r="X684" i="95"/>
  <c r="AB684" i="95"/>
  <c r="AF684" i="95"/>
  <c r="AJ684" i="95"/>
  <c r="AN684" i="95"/>
  <c r="AR684" i="95"/>
  <c r="AV684" i="95"/>
  <c r="AZ684" i="95"/>
  <c r="BD684" i="95"/>
  <c r="BH684" i="95"/>
  <c r="BL684" i="95"/>
  <c r="J684" i="95"/>
  <c r="O684" i="95"/>
  <c r="U684" i="95"/>
  <c r="Z684" i="95"/>
  <c r="AE684" i="95"/>
  <c r="AK684" i="95"/>
  <c r="AP684" i="95"/>
  <c r="AU684" i="95"/>
  <c r="BA684" i="95"/>
  <c r="BF684" i="95"/>
  <c r="BK684" i="95"/>
  <c r="K684" i="95"/>
  <c r="Q684" i="95"/>
  <c r="V684" i="95"/>
  <c r="AA684" i="95"/>
  <c r="AG684" i="95"/>
  <c r="AL684" i="95"/>
  <c r="AQ684" i="95"/>
  <c r="AW684" i="95"/>
  <c r="BB684" i="95"/>
  <c r="BG684" i="95"/>
  <c r="BM684" i="95"/>
  <c r="G684" i="95"/>
  <c r="M684" i="95"/>
  <c r="R684" i="95"/>
  <c r="W684" i="95"/>
  <c r="AC684" i="95"/>
  <c r="AH684" i="95"/>
  <c r="AM684" i="95"/>
  <c r="AS684" i="95"/>
  <c r="AX684" i="95"/>
  <c r="BC684" i="95"/>
  <c r="BI684" i="95"/>
  <c r="BN684" i="95"/>
  <c r="I684" i="95"/>
  <c r="AD684" i="95"/>
  <c r="AY684" i="95"/>
  <c r="N684" i="95"/>
  <c r="AI684" i="95"/>
  <c r="BE684" i="95"/>
  <c r="S684" i="95"/>
  <c r="AO684" i="95"/>
  <c r="BJ684" i="95"/>
  <c r="Y684" i="95"/>
  <c r="AT684" i="95"/>
  <c r="BP684" i="95"/>
  <c r="G530" i="94"/>
  <c r="H530" i="94"/>
  <c r="I530" i="94"/>
  <c r="J530" i="94"/>
  <c r="K530" i="94"/>
  <c r="L530" i="94"/>
  <c r="M530" i="94"/>
  <c r="N530" i="94"/>
  <c r="O530" i="94"/>
  <c r="P530" i="94"/>
  <c r="Q530" i="94"/>
  <c r="R530" i="94"/>
  <c r="S530" i="94"/>
  <c r="T530" i="94"/>
  <c r="U530" i="94"/>
  <c r="V530" i="94"/>
  <c r="W530" i="94"/>
  <c r="X530" i="94"/>
  <c r="Y530" i="94"/>
  <c r="Z530" i="94"/>
  <c r="AA530" i="94"/>
  <c r="AB530" i="94"/>
  <c r="AC530" i="94"/>
  <c r="AD530" i="94"/>
  <c r="AE530" i="94"/>
  <c r="AF530" i="94"/>
  <c r="AG530" i="94"/>
  <c r="AH530" i="94"/>
  <c r="AI530" i="94"/>
  <c r="AJ530" i="94"/>
  <c r="AK530" i="94"/>
  <c r="AL530" i="94"/>
  <c r="AM530" i="94"/>
  <c r="AN530" i="94"/>
  <c r="AO530" i="94"/>
  <c r="AP530" i="94"/>
  <c r="AQ530" i="94"/>
  <c r="AR530" i="94"/>
  <c r="AS530" i="94"/>
  <c r="AT530" i="94"/>
  <c r="AU530" i="94"/>
  <c r="AV530" i="94"/>
  <c r="AW530" i="94"/>
  <c r="AX530" i="94"/>
  <c r="AY530" i="94"/>
  <c r="AZ530" i="94"/>
  <c r="BA530" i="94"/>
  <c r="BB530" i="94"/>
  <c r="BC530" i="94"/>
  <c r="BD530" i="94"/>
  <c r="BE530" i="94"/>
  <c r="BF530" i="94"/>
  <c r="BG530" i="94"/>
  <c r="BH530" i="94"/>
  <c r="BI530" i="94"/>
  <c r="BJ530" i="94"/>
  <c r="BK530" i="94"/>
  <c r="BL530" i="94"/>
  <c r="BM530" i="94"/>
  <c r="BN530" i="94"/>
  <c r="BO530" i="94"/>
  <c r="BQ468" i="94"/>
  <c r="BQ472" i="94"/>
  <c r="BQ476" i="94"/>
  <c r="BQ480" i="94"/>
  <c r="BQ484" i="94"/>
  <c r="BQ488" i="94"/>
  <c r="BQ492" i="94"/>
  <c r="BQ496" i="94"/>
  <c r="BQ500" i="94"/>
  <c r="BQ504" i="94"/>
  <c r="BQ508" i="94"/>
  <c r="BQ512" i="94"/>
  <c r="BQ516" i="94"/>
  <c r="BQ530" i="94"/>
  <c r="BQ521" i="94"/>
  <c r="BQ479" i="94"/>
  <c r="BQ491" i="94"/>
  <c r="BQ507" i="94"/>
  <c r="BQ525" i="94"/>
  <c r="BQ469" i="94"/>
  <c r="BQ473" i="94"/>
  <c r="BQ477" i="94"/>
  <c r="BQ481" i="94"/>
  <c r="BQ485" i="94"/>
  <c r="BQ489" i="94"/>
  <c r="BQ493" i="94"/>
  <c r="BQ497" i="94"/>
  <c r="BQ501" i="94"/>
  <c r="BQ505" i="94"/>
  <c r="BQ509" i="94"/>
  <c r="BQ513" i="94"/>
  <c r="BQ518" i="94"/>
  <c r="BQ519" i="94"/>
  <c r="BQ524" i="94"/>
  <c r="BQ471" i="94"/>
  <c r="BQ483" i="94"/>
  <c r="BQ495" i="94"/>
  <c r="BQ503" i="94"/>
  <c r="BQ515" i="94"/>
  <c r="BQ517" i="94"/>
  <c r="BQ470" i="94"/>
  <c r="BQ474" i="94"/>
  <c r="BQ478" i="94"/>
  <c r="BQ482" i="94"/>
  <c r="BQ486" i="94"/>
  <c r="BQ490" i="94"/>
  <c r="BQ494" i="94"/>
  <c r="BQ498" i="94"/>
  <c r="BQ502" i="94"/>
  <c r="BQ506" i="94"/>
  <c r="BQ510" i="94"/>
  <c r="BQ514" i="94"/>
  <c r="BQ522" i="94"/>
  <c r="BQ523" i="94"/>
  <c r="BQ520" i="94"/>
  <c r="BQ529" i="94"/>
  <c r="BQ455" i="94"/>
  <c r="BQ475" i="94"/>
  <c r="BQ487" i="94"/>
  <c r="BQ499" i="94"/>
  <c r="BQ511" i="94"/>
  <c r="BQ526" i="94"/>
  <c r="BQ527" i="94"/>
  <c r="BQ622" i="94"/>
  <c r="BQ623" i="94"/>
  <c r="BQ625" i="94"/>
  <c r="BQ624" i="94"/>
  <c r="BQ626" i="94"/>
  <c r="BQ627" i="94"/>
  <c r="BQ628" i="94"/>
  <c r="BQ629" i="94"/>
  <c r="BQ630" i="94"/>
  <c r="BQ631" i="94"/>
  <c r="BQ632" i="94"/>
  <c r="BQ633" i="94"/>
  <c r="BO685" i="94"/>
  <c r="J685" i="94"/>
  <c r="N685" i="94"/>
  <c r="R685" i="94"/>
  <c r="V685" i="94"/>
  <c r="Z685" i="94"/>
  <c r="AD685" i="94"/>
  <c r="AH685" i="94"/>
  <c r="AL685" i="94"/>
  <c r="AP685" i="94"/>
  <c r="AT685" i="94"/>
  <c r="AX685" i="94"/>
  <c r="BB685" i="94"/>
  <c r="BF685" i="94"/>
  <c r="BJ685" i="94"/>
  <c r="BN685" i="94"/>
  <c r="G685" i="94"/>
  <c r="L685" i="94"/>
  <c r="Q685" i="94"/>
  <c r="W685" i="94"/>
  <c r="AB685" i="94"/>
  <c r="AG685" i="94"/>
  <c r="AM685" i="94"/>
  <c r="AR685" i="94"/>
  <c r="AW685" i="94"/>
  <c r="BC685" i="94"/>
  <c r="BH685" i="94"/>
  <c r="BM685" i="94"/>
  <c r="H685" i="94"/>
  <c r="M685" i="94"/>
  <c r="S685" i="94"/>
  <c r="X685" i="94"/>
  <c r="AC685" i="94"/>
  <c r="AI685" i="94"/>
  <c r="AN685" i="94"/>
  <c r="AS685" i="94"/>
  <c r="AY685" i="94"/>
  <c r="BD685" i="94"/>
  <c r="BI685" i="94"/>
  <c r="I685" i="94"/>
  <c r="O685" i="94"/>
  <c r="T685" i="94"/>
  <c r="Y685" i="94"/>
  <c r="AE685" i="94"/>
  <c r="AJ685" i="94"/>
  <c r="AO685" i="94"/>
  <c r="AU685" i="94"/>
  <c r="AZ685" i="94"/>
  <c r="BE685" i="94"/>
  <c r="BK685" i="94"/>
  <c r="AA685" i="94"/>
  <c r="AV685" i="94"/>
  <c r="K685" i="94"/>
  <c r="AF685" i="94"/>
  <c r="BA685" i="94"/>
  <c r="P685" i="94"/>
  <c r="AK685" i="94"/>
  <c r="BG685" i="94"/>
  <c r="AQ685" i="94"/>
  <c r="BL685" i="94"/>
  <c r="U685" i="94"/>
  <c r="BP685" i="94"/>
  <c r="BQ685" i="94"/>
  <c r="BP471" i="95"/>
  <c r="BP475" i="95"/>
  <c r="BP479" i="95"/>
  <c r="BP483" i="95"/>
  <c r="BP487" i="95"/>
  <c r="BP491" i="95"/>
  <c r="BP495" i="95"/>
  <c r="BP499" i="95"/>
  <c r="BP503" i="95"/>
  <c r="BP507" i="95"/>
  <c r="BP511" i="95"/>
  <c r="BP515" i="95"/>
  <c r="BP519" i="95"/>
  <c r="BP523" i="95"/>
  <c r="BP527" i="95"/>
  <c r="BP470" i="95"/>
  <c r="BP478" i="95"/>
  <c r="BP490" i="95"/>
  <c r="BP498" i="95"/>
  <c r="BP510" i="95"/>
  <c r="BP518" i="95"/>
  <c r="BP522" i="95"/>
  <c r="BP468" i="95"/>
  <c r="BP472" i="95"/>
  <c r="BP476" i="95"/>
  <c r="BP480" i="95"/>
  <c r="BP484" i="95"/>
  <c r="BP488" i="95"/>
  <c r="BP492" i="95"/>
  <c r="BP496" i="95"/>
  <c r="BP500" i="95"/>
  <c r="BP504" i="95"/>
  <c r="BP508" i="95"/>
  <c r="BP512" i="95"/>
  <c r="BP516" i="95"/>
  <c r="BP520" i="95"/>
  <c r="BP524" i="95"/>
  <c r="BP454" i="95"/>
  <c r="BP474" i="95"/>
  <c r="BP486" i="95"/>
  <c r="BP494" i="95"/>
  <c r="BP502" i="95"/>
  <c r="BP514" i="95"/>
  <c r="BP469" i="95"/>
  <c r="BP473" i="95"/>
  <c r="BP477" i="95"/>
  <c r="BP481" i="95"/>
  <c r="BP485" i="95"/>
  <c r="BP489" i="95"/>
  <c r="BP493" i="95"/>
  <c r="BP497" i="95"/>
  <c r="BP501" i="95"/>
  <c r="BP505" i="95"/>
  <c r="BP509" i="95"/>
  <c r="BP513" i="95"/>
  <c r="BP517" i="95"/>
  <c r="BP521" i="95"/>
  <c r="BP525" i="95"/>
  <c r="BP529" i="95"/>
  <c r="BP482" i="95"/>
  <c r="BP506" i="95"/>
  <c r="BP526" i="95"/>
  <c r="BP622" i="95"/>
  <c r="BP623" i="95"/>
  <c r="BP624" i="95"/>
  <c r="BP625" i="95"/>
  <c r="BP626" i="95"/>
  <c r="BP627" i="95"/>
  <c r="BP628" i="95"/>
  <c r="BP629" i="95"/>
  <c r="BP630" i="95"/>
  <c r="BP631" i="95"/>
  <c r="BP632" i="95"/>
  <c r="BP633" i="95"/>
  <c r="G606" i="94"/>
  <c r="H606" i="94"/>
  <c r="I606" i="94"/>
  <c r="J606" i="94"/>
  <c r="K606" i="94"/>
  <c r="L606" i="94"/>
  <c r="M606" i="94"/>
  <c r="N606" i="94"/>
  <c r="O606" i="94"/>
  <c r="P606" i="94"/>
  <c r="Q606" i="94"/>
  <c r="R606" i="94"/>
  <c r="S606" i="94"/>
  <c r="T606" i="94"/>
  <c r="U606" i="94"/>
  <c r="V606" i="94"/>
  <c r="W606" i="94"/>
  <c r="X606" i="94"/>
  <c r="Y606" i="94"/>
  <c r="Z606" i="94"/>
  <c r="AA606" i="94"/>
  <c r="AB606" i="94"/>
  <c r="AC606" i="94"/>
  <c r="AD606" i="94"/>
  <c r="AE606" i="94"/>
  <c r="AF606" i="94"/>
  <c r="AG606" i="94"/>
  <c r="AH606" i="94"/>
  <c r="AI606" i="94"/>
  <c r="AJ606" i="94"/>
  <c r="AK606" i="94"/>
  <c r="AL606" i="94"/>
  <c r="AM606" i="94"/>
  <c r="AN606" i="94"/>
  <c r="AO606" i="94"/>
  <c r="AP606" i="94"/>
  <c r="AQ606" i="94"/>
  <c r="AR606" i="94"/>
  <c r="AS606" i="94"/>
  <c r="AT606" i="94"/>
  <c r="AU606" i="94"/>
  <c r="AV606" i="94"/>
  <c r="AW606" i="94"/>
  <c r="AX606" i="94"/>
  <c r="AY606" i="94"/>
  <c r="AZ606" i="94"/>
  <c r="BA606" i="94"/>
  <c r="BB606" i="94"/>
  <c r="BC606" i="94"/>
  <c r="BD606" i="94"/>
  <c r="BE606" i="94"/>
  <c r="BF606" i="94"/>
  <c r="BG606" i="94"/>
  <c r="BH606" i="94"/>
  <c r="BI606" i="94"/>
  <c r="BJ606" i="94"/>
  <c r="BK606" i="94"/>
  <c r="BL606" i="94"/>
  <c r="BM606" i="94"/>
  <c r="BN606" i="94"/>
  <c r="BO606" i="94"/>
  <c r="D685" i="95"/>
  <c r="B685" i="95" s="1"/>
  <c r="H75" i="95"/>
  <c r="L75" i="95"/>
  <c r="P75" i="95"/>
  <c r="T75" i="95"/>
  <c r="X75" i="95"/>
  <c r="AB75" i="95"/>
  <c r="AF75" i="95"/>
  <c r="AJ75" i="95"/>
  <c r="AN75" i="95"/>
  <c r="J75" i="95"/>
  <c r="O75" i="95"/>
  <c r="U75" i="95"/>
  <c r="Z75" i="95"/>
  <c r="AE75" i="95"/>
  <c r="AK75" i="95"/>
  <c r="K75" i="95"/>
  <c r="Q75" i="95"/>
  <c r="V75" i="95"/>
  <c r="AA75" i="95"/>
  <c r="AG75" i="95"/>
  <c r="AL75" i="95"/>
  <c r="G75" i="95"/>
  <c r="M75" i="95"/>
  <c r="R75" i="95"/>
  <c r="W75" i="95"/>
  <c r="AC75" i="95"/>
  <c r="AH75" i="95"/>
  <c r="AM75" i="95"/>
  <c r="N75" i="95"/>
  <c r="AI75" i="95"/>
  <c r="S75" i="95"/>
  <c r="Y75" i="95"/>
  <c r="AD75" i="95"/>
  <c r="I75" i="95"/>
  <c r="K302" i="94"/>
  <c r="G529" i="95"/>
  <c r="H529" i="95"/>
  <c r="I529" i="95"/>
  <c r="J529" i="95"/>
  <c r="K529" i="95"/>
  <c r="L529" i="95"/>
  <c r="M529" i="95"/>
  <c r="N529" i="95"/>
  <c r="O529" i="95"/>
  <c r="P529" i="95"/>
  <c r="Q529" i="95"/>
  <c r="R529" i="95"/>
  <c r="S529" i="95"/>
  <c r="T529" i="95"/>
  <c r="U529" i="95"/>
  <c r="V529" i="95"/>
  <c r="W529" i="95"/>
  <c r="X529" i="95"/>
  <c r="Y529" i="95"/>
  <c r="Z529" i="95"/>
  <c r="AA529" i="95"/>
  <c r="AB529" i="95"/>
  <c r="AC529" i="95"/>
  <c r="AD529" i="95"/>
  <c r="AE529" i="95"/>
  <c r="AF529" i="95"/>
  <c r="AG529" i="95"/>
  <c r="AH529" i="95"/>
  <c r="AI529" i="95"/>
  <c r="AJ529" i="95"/>
  <c r="AK529" i="95"/>
  <c r="AL529" i="95"/>
  <c r="AM529" i="95"/>
  <c r="AN529" i="95"/>
  <c r="AO529" i="95"/>
  <c r="AP529" i="95"/>
  <c r="AQ529" i="95"/>
  <c r="AR529" i="95"/>
  <c r="AS529" i="95"/>
  <c r="AT529" i="95"/>
  <c r="AU529" i="95"/>
  <c r="AV529" i="95"/>
  <c r="AW529" i="95"/>
  <c r="AX529" i="95"/>
  <c r="AY529" i="95"/>
  <c r="AZ529" i="95"/>
  <c r="BA529" i="95"/>
  <c r="BB529" i="95"/>
  <c r="BC529" i="95"/>
  <c r="BD529" i="95"/>
  <c r="BE529" i="95"/>
  <c r="BF529" i="95"/>
  <c r="BG529" i="95"/>
  <c r="BH529" i="95"/>
  <c r="BI529" i="95"/>
  <c r="BJ529" i="95"/>
  <c r="BK529" i="95"/>
  <c r="BL529" i="95"/>
  <c r="BM529" i="95"/>
  <c r="BN529" i="95"/>
  <c r="BO529" i="95"/>
  <c r="D606" i="95"/>
  <c r="B606" i="95" s="1"/>
  <c r="BP606" i="95" s="1"/>
  <c r="Q301" i="95"/>
  <c r="G455" i="94"/>
  <c r="H455" i="94"/>
  <c r="I455" i="94"/>
  <c r="J455" i="94"/>
  <c r="K455" i="94"/>
  <c r="L455" i="94"/>
  <c r="M455" i="94"/>
  <c r="N455" i="94"/>
  <c r="O455" i="94"/>
  <c r="P455" i="94"/>
  <c r="Q455" i="94"/>
  <c r="R455" i="94"/>
  <c r="S455" i="94"/>
  <c r="T455" i="94"/>
  <c r="U455" i="94"/>
  <c r="V455" i="94"/>
  <c r="W455" i="94"/>
  <c r="Y455" i="94"/>
  <c r="X455" i="94"/>
  <c r="Z455" i="94"/>
  <c r="AA455" i="94"/>
  <c r="AB455" i="94"/>
  <c r="AC455" i="94"/>
  <c r="AD455" i="94"/>
  <c r="AE455" i="94"/>
  <c r="AF455" i="94"/>
  <c r="AG455" i="94"/>
  <c r="AH455" i="94"/>
  <c r="AI455" i="94"/>
  <c r="AJ455" i="94"/>
  <c r="AK455" i="94"/>
  <c r="AL455" i="94"/>
  <c r="AM455" i="94"/>
  <c r="AN455" i="94"/>
  <c r="AO455" i="94"/>
  <c r="AP455" i="94"/>
  <c r="AQ455" i="94"/>
  <c r="AR455" i="94"/>
  <c r="AS455" i="94"/>
  <c r="AT455" i="94"/>
  <c r="AU455" i="94"/>
  <c r="AV455" i="94"/>
  <c r="AW455" i="94"/>
  <c r="AX455" i="94"/>
  <c r="AY455" i="94"/>
  <c r="AZ455" i="94"/>
  <c r="BA455" i="94"/>
  <c r="BB455" i="94"/>
  <c r="BC455" i="94"/>
  <c r="BD455" i="94"/>
  <c r="BE455" i="94"/>
  <c r="BF455" i="94"/>
  <c r="BG455" i="94"/>
  <c r="BH455" i="94"/>
  <c r="BI455" i="94"/>
  <c r="BJ455" i="94"/>
  <c r="BK455" i="94"/>
  <c r="BL455" i="94"/>
  <c r="BM455" i="94"/>
  <c r="BN455" i="94"/>
  <c r="BO455" i="94"/>
  <c r="BP378" i="95"/>
  <c r="BQ319" i="95"/>
  <c r="BQ323" i="95"/>
  <c r="BQ327" i="95"/>
  <c r="BQ331" i="95"/>
  <c r="BQ335" i="95"/>
  <c r="BQ339" i="95"/>
  <c r="BQ343" i="95"/>
  <c r="BQ347" i="95"/>
  <c r="BQ351" i="95"/>
  <c r="BQ355" i="95"/>
  <c r="BQ359" i="95"/>
  <c r="BQ363" i="95"/>
  <c r="BQ367" i="95"/>
  <c r="BQ371" i="95"/>
  <c r="BQ375" i="95"/>
  <c r="BQ318" i="95"/>
  <c r="BQ322" i="95"/>
  <c r="BQ326" i="95"/>
  <c r="BQ330" i="95"/>
  <c r="BQ334" i="95"/>
  <c r="BQ338" i="95"/>
  <c r="BQ342" i="95"/>
  <c r="BQ346" i="95"/>
  <c r="BQ350" i="95"/>
  <c r="BQ354" i="95"/>
  <c r="BQ358" i="95"/>
  <c r="BQ362" i="95"/>
  <c r="BQ366" i="95"/>
  <c r="BQ370" i="95"/>
  <c r="BQ374" i="95"/>
  <c r="BQ317" i="95"/>
  <c r="BQ321" i="95"/>
  <c r="BQ325" i="95"/>
  <c r="BQ329" i="95"/>
  <c r="BQ333" i="95"/>
  <c r="BQ337" i="95"/>
  <c r="BQ341" i="95"/>
  <c r="BQ345" i="95"/>
  <c r="BQ349" i="95"/>
  <c r="BQ353" i="95"/>
  <c r="BQ357" i="95"/>
  <c r="BQ361" i="95"/>
  <c r="BQ365" i="95"/>
  <c r="BQ369" i="95"/>
  <c r="BQ373" i="95"/>
  <c r="BQ328" i="95"/>
  <c r="BQ344" i="95"/>
  <c r="BQ360" i="95"/>
  <c r="BQ324" i="95"/>
  <c r="BQ340" i="95"/>
  <c r="BQ356" i="95"/>
  <c r="BQ372" i="95"/>
  <c r="BQ377" i="95"/>
  <c r="BQ320" i="95"/>
  <c r="BQ336" i="95"/>
  <c r="BQ352" i="95"/>
  <c r="BQ368" i="95"/>
  <c r="BQ376" i="95"/>
  <c r="BQ332" i="95"/>
  <c r="BQ316" i="95"/>
  <c r="BQ364" i="95"/>
  <c r="BQ348" i="95"/>
  <c r="BR9" i="95"/>
  <c r="BQ7" i="95"/>
  <c r="G605" i="95"/>
  <c r="H605" i="95"/>
  <c r="I605" i="95"/>
  <c r="J605" i="95"/>
  <c r="K605" i="95"/>
  <c r="L605" i="95"/>
  <c r="M605" i="95"/>
  <c r="N605" i="95"/>
  <c r="O605" i="95"/>
  <c r="P605" i="95"/>
  <c r="Q605" i="95"/>
  <c r="R605" i="95"/>
  <c r="S605" i="95"/>
  <c r="T605" i="95"/>
  <c r="U605" i="95"/>
  <c r="V605" i="95"/>
  <c r="W605" i="95"/>
  <c r="X605" i="95"/>
  <c r="Y605" i="95"/>
  <c r="Z605" i="95"/>
  <c r="AA605" i="95"/>
  <c r="AB605" i="95"/>
  <c r="AC605" i="95"/>
  <c r="AD605" i="95"/>
  <c r="AE605" i="95"/>
  <c r="AF605" i="95"/>
  <c r="AG605" i="95"/>
  <c r="AH605" i="95"/>
  <c r="AI605" i="95"/>
  <c r="AJ605" i="95"/>
  <c r="AK605" i="95"/>
  <c r="AL605" i="95"/>
  <c r="AM605" i="95"/>
  <c r="AN605" i="95"/>
  <c r="AO605" i="95"/>
  <c r="AP605" i="95"/>
  <c r="AQ605" i="95"/>
  <c r="AR605" i="95"/>
  <c r="AS605" i="95"/>
  <c r="AT605" i="95"/>
  <c r="AU605" i="95"/>
  <c r="AV605" i="95"/>
  <c r="AW605" i="95"/>
  <c r="AX605" i="95"/>
  <c r="AY605" i="95"/>
  <c r="AZ605" i="95"/>
  <c r="BA605" i="95"/>
  <c r="BB605" i="95"/>
  <c r="BC605" i="95"/>
  <c r="BD605" i="95"/>
  <c r="BE605" i="95"/>
  <c r="BF605" i="95"/>
  <c r="BG605" i="95"/>
  <c r="BH605" i="95"/>
  <c r="BI605" i="95"/>
  <c r="BJ605" i="95"/>
  <c r="BK605" i="95"/>
  <c r="BL605" i="95"/>
  <c r="BM605" i="95"/>
  <c r="BN605" i="95"/>
  <c r="G454" i="95"/>
  <c r="H454" i="95"/>
  <c r="I454" i="95"/>
  <c r="J454" i="95"/>
  <c r="K454" i="95"/>
  <c r="L454" i="95"/>
  <c r="M454" i="95"/>
  <c r="N454" i="95"/>
  <c r="O454" i="95"/>
  <c r="P454" i="95"/>
  <c r="Q454" i="95"/>
  <c r="R454" i="95"/>
  <c r="S454" i="95"/>
  <c r="T454" i="95"/>
  <c r="U454" i="95"/>
  <c r="V454" i="95"/>
  <c r="W454" i="95"/>
  <c r="X454" i="95"/>
  <c r="Y454" i="95"/>
  <c r="Z454" i="95"/>
  <c r="AA454" i="95"/>
  <c r="AB454" i="95"/>
  <c r="AC454" i="95"/>
  <c r="AD454" i="95"/>
  <c r="AE454" i="95"/>
  <c r="AF454" i="95"/>
  <c r="AG454" i="95"/>
  <c r="AH454" i="95"/>
  <c r="AI454" i="95"/>
  <c r="AJ454" i="95"/>
  <c r="AK454" i="95"/>
  <c r="AL454" i="95"/>
  <c r="AM454" i="95"/>
  <c r="AN454" i="95"/>
  <c r="AO454" i="95"/>
  <c r="AP454" i="95"/>
  <c r="AQ454" i="95"/>
  <c r="AR454" i="95"/>
  <c r="AS454" i="95"/>
  <c r="AT454" i="95"/>
  <c r="AU454" i="95"/>
  <c r="AV454" i="95"/>
  <c r="AW454" i="95"/>
  <c r="AX454" i="95"/>
  <c r="AY454" i="95"/>
  <c r="AZ454" i="95"/>
  <c r="BA454" i="95"/>
  <c r="BB454" i="95"/>
  <c r="BC454" i="95"/>
  <c r="BD454" i="95"/>
  <c r="BE454" i="95"/>
  <c r="BF454" i="95"/>
  <c r="BG454" i="95"/>
  <c r="BH454" i="95"/>
  <c r="BI454" i="95"/>
  <c r="BJ454" i="95"/>
  <c r="BK454" i="95"/>
  <c r="BL454" i="95"/>
  <c r="BM454" i="95"/>
  <c r="BN454" i="95"/>
  <c r="D686" i="94"/>
  <c r="B686" i="94" s="1"/>
  <c r="J76" i="94"/>
  <c r="N76" i="94"/>
  <c r="R76" i="94"/>
  <c r="V76" i="94"/>
  <c r="Z76" i="94"/>
  <c r="AD76" i="94"/>
  <c r="AH76" i="94"/>
  <c r="AL76" i="94"/>
  <c r="G76" i="94"/>
  <c r="K76" i="94"/>
  <c r="O76" i="94"/>
  <c r="S76" i="94"/>
  <c r="W76" i="94"/>
  <c r="AA76" i="94"/>
  <c r="AE76" i="94"/>
  <c r="L76" i="94"/>
  <c r="T76" i="94"/>
  <c r="AB76" i="94"/>
  <c r="AI76" i="94"/>
  <c r="AN76" i="94"/>
  <c r="M76" i="94"/>
  <c r="U76" i="94"/>
  <c r="AC76" i="94"/>
  <c r="AJ76" i="94"/>
  <c r="I76" i="94"/>
  <c r="Y76" i="94"/>
  <c r="AM76" i="94"/>
  <c r="P76" i="94"/>
  <c r="AF76" i="94"/>
  <c r="Q76" i="94"/>
  <c r="AG76" i="94"/>
  <c r="H76" i="94"/>
  <c r="X76" i="94"/>
  <c r="AK76" i="94"/>
  <c r="BO379" i="94"/>
  <c r="BP379" i="94"/>
  <c r="AK150" i="94"/>
  <c r="AN150" i="94"/>
  <c r="L150" i="94"/>
  <c r="AE301" i="95"/>
  <c r="N301" i="95"/>
  <c r="L302" i="94"/>
  <c r="J150" i="94"/>
  <c r="S150" i="94"/>
  <c r="AI150" i="94"/>
  <c r="T301" i="95"/>
  <c r="AH301" i="95"/>
  <c r="AI301" i="95"/>
  <c r="H301" i="95"/>
  <c r="Y301" i="95"/>
  <c r="J301" i="95"/>
  <c r="AF301" i="95"/>
  <c r="AJ301" i="95"/>
  <c r="W301" i="95"/>
  <c r="AD301" i="95"/>
  <c r="U301" i="95"/>
  <c r="P301" i="95"/>
  <c r="V301" i="95"/>
  <c r="Z301" i="95"/>
  <c r="R301" i="95"/>
  <c r="S301" i="95"/>
  <c r="AK301" i="95"/>
  <c r="M301" i="95"/>
  <c r="H149" i="95"/>
  <c r="D530" i="95"/>
  <c r="B530" i="95" s="1"/>
  <c r="BP530" i="95" s="1"/>
  <c r="N150" i="94"/>
  <c r="D531" i="94"/>
  <c r="B531" i="94" s="1"/>
  <c r="O150" i="94"/>
  <c r="G150" i="94"/>
  <c r="M150" i="94"/>
  <c r="I150" i="94"/>
  <c r="AG150" i="94"/>
  <c r="AH150" i="94"/>
  <c r="P150" i="94"/>
  <c r="AL150" i="94"/>
  <c r="Y150" i="94"/>
  <c r="AJ150" i="94"/>
  <c r="W150" i="94"/>
  <c r="V150" i="94"/>
  <c r="S149" i="95"/>
  <c r="U302" i="94"/>
  <c r="R302" i="94"/>
  <c r="AN302" i="94"/>
  <c r="AM302" i="94"/>
  <c r="D455" i="95"/>
  <c r="B455" i="95" s="1"/>
  <c r="BP455" i="95" s="1"/>
  <c r="D456" i="94"/>
  <c r="B456" i="94" s="1"/>
  <c r="N302" i="94"/>
  <c r="Q302" i="94"/>
  <c r="T302" i="94"/>
  <c r="O302" i="94"/>
  <c r="U149" i="95"/>
  <c r="K150" i="94"/>
  <c r="H150" i="94"/>
  <c r="AE150" i="94"/>
  <c r="AB150" i="94"/>
  <c r="R150" i="94"/>
  <c r="AA301" i="95"/>
  <c r="AL301" i="95"/>
  <c r="O301" i="95"/>
  <c r="AB301" i="95"/>
  <c r="G301" i="95"/>
  <c r="X301" i="95"/>
  <c r="AG301" i="95"/>
  <c r="AG302" i="94"/>
  <c r="AD302" i="94"/>
  <c r="Z302" i="94"/>
  <c r="G379" i="94"/>
  <c r="H379" i="94"/>
  <c r="I379" i="94"/>
  <c r="J379" i="94"/>
  <c r="K379" i="94"/>
  <c r="L379" i="94"/>
  <c r="M379" i="94"/>
  <c r="N379" i="94"/>
  <c r="O379" i="94"/>
  <c r="P379" i="94"/>
  <c r="Q379" i="94"/>
  <c r="R379" i="94"/>
  <c r="S379" i="94"/>
  <c r="T379" i="94"/>
  <c r="U379" i="94"/>
  <c r="V379" i="94"/>
  <c r="W379" i="94"/>
  <c r="X379" i="94"/>
  <c r="Y379" i="94"/>
  <c r="Z379" i="94"/>
  <c r="AA379" i="94"/>
  <c r="AB379" i="94"/>
  <c r="AC379" i="94"/>
  <c r="AD379" i="94"/>
  <c r="AE379" i="94"/>
  <c r="AF379" i="94"/>
  <c r="AG379" i="94"/>
  <c r="AH379" i="94"/>
  <c r="AI379" i="94"/>
  <c r="AJ379" i="94"/>
  <c r="AK379" i="94"/>
  <c r="AL379" i="94"/>
  <c r="AM379" i="94"/>
  <c r="AN379" i="94"/>
  <c r="AO379" i="94"/>
  <c r="AP379" i="94"/>
  <c r="AQ379" i="94"/>
  <c r="AR379" i="94"/>
  <c r="AS379" i="94"/>
  <c r="AT379" i="94"/>
  <c r="AU379" i="94"/>
  <c r="AV379" i="94"/>
  <c r="AW379" i="94"/>
  <c r="AX379" i="94"/>
  <c r="AY379" i="94"/>
  <c r="AZ379" i="94"/>
  <c r="BA379" i="94"/>
  <c r="BB379" i="94"/>
  <c r="BC379" i="94"/>
  <c r="BD379" i="94"/>
  <c r="BE379" i="94"/>
  <c r="BF379" i="94"/>
  <c r="BG379" i="94"/>
  <c r="BH379" i="94"/>
  <c r="BI379" i="94"/>
  <c r="BJ379" i="94"/>
  <c r="BK379" i="94"/>
  <c r="BL379" i="94"/>
  <c r="BM379" i="94"/>
  <c r="BN379" i="94"/>
  <c r="Y302" i="94"/>
  <c r="AL302" i="94"/>
  <c r="I302" i="94"/>
  <c r="J302" i="94"/>
  <c r="AJ302" i="94"/>
  <c r="AE302" i="94"/>
  <c r="G378" i="95"/>
  <c r="H378" i="95"/>
  <c r="I378" i="95"/>
  <c r="J378" i="95"/>
  <c r="K378" i="95"/>
  <c r="L378" i="95"/>
  <c r="M378" i="95"/>
  <c r="N378" i="95"/>
  <c r="O378" i="95"/>
  <c r="P378" i="95"/>
  <c r="Q378" i="95"/>
  <c r="R378" i="95"/>
  <c r="S378" i="95"/>
  <c r="T378" i="95"/>
  <c r="U378" i="95"/>
  <c r="V378" i="95"/>
  <c r="W378" i="95"/>
  <c r="X378" i="95"/>
  <c r="Y378" i="95"/>
  <c r="Z378" i="95"/>
  <c r="AA378" i="95"/>
  <c r="AB378" i="95"/>
  <c r="AC378" i="95"/>
  <c r="AD378" i="95"/>
  <c r="AE378" i="95"/>
  <c r="AF378" i="95"/>
  <c r="AG378" i="95"/>
  <c r="AH378" i="95"/>
  <c r="AI378" i="95"/>
  <c r="AJ378" i="95"/>
  <c r="AK378" i="95"/>
  <c r="AL378" i="95"/>
  <c r="AM378" i="95"/>
  <c r="AN378" i="95"/>
  <c r="AO378" i="95"/>
  <c r="AP378" i="95"/>
  <c r="AQ378" i="95"/>
  <c r="AR378" i="95"/>
  <c r="AS378" i="95"/>
  <c r="AT378" i="95"/>
  <c r="AU378" i="95"/>
  <c r="AV378" i="95"/>
  <c r="AW378" i="95"/>
  <c r="AX378" i="95"/>
  <c r="AY378" i="95"/>
  <c r="AZ378" i="95"/>
  <c r="BA378" i="95"/>
  <c r="BB378" i="95"/>
  <c r="BC378" i="95"/>
  <c r="BD378" i="95"/>
  <c r="BE378" i="95"/>
  <c r="BF378" i="95"/>
  <c r="BG378" i="95"/>
  <c r="BH378" i="95"/>
  <c r="BI378" i="95"/>
  <c r="BJ378" i="95"/>
  <c r="BK378" i="95"/>
  <c r="BL378" i="95"/>
  <c r="BM378" i="95"/>
  <c r="BN378" i="95"/>
  <c r="AJ149" i="95"/>
  <c r="M302" i="94"/>
  <c r="AK302" i="94"/>
  <c r="V302" i="94"/>
  <c r="AC302" i="94"/>
  <c r="AH302" i="94"/>
  <c r="AB302" i="94"/>
  <c r="W302" i="94"/>
  <c r="X302" i="94"/>
  <c r="H302" i="94"/>
  <c r="AI302" i="94"/>
  <c r="S302" i="94"/>
  <c r="D302" i="95"/>
  <c r="D379" i="95"/>
  <c r="D303" i="94"/>
  <c r="D380" i="94"/>
  <c r="AF302" i="94"/>
  <c r="P302" i="94"/>
  <c r="AA302" i="94"/>
  <c r="AG149" i="95"/>
  <c r="G149" i="95"/>
  <c r="I149" i="95"/>
  <c r="AF149" i="95"/>
  <c r="AK149" i="95"/>
  <c r="AA149" i="95"/>
  <c r="Z150" i="94"/>
  <c r="K149" i="95"/>
  <c r="AC149" i="95"/>
  <c r="T149" i="95"/>
  <c r="T150" i="94"/>
  <c r="AA150" i="94"/>
  <c r="AF150" i="94"/>
  <c r="U150" i="94"/>
  <c r="X150" i="94"/>
  <c r="AM150" i="94"/>
  <c r="Q150" i="94"/>
  <c r="AD150" i="94"/>
  <c r="H226" i="94"/>
  <c r="L226" i="94"/>
  <c r="P226" i="94"/>
  <c r="T226" i="94"/>
  <c r="X226" i="94"/>
  <c r="AB226" i="94"/>
  <c r="AF226" i="94"/>
  <c r="AJ226" i="94"/>
  <c r="AN226" i="94"/>
  <c r="G226" i="94"/>
  <c r="M226" i="94"/>
  <c r="R226" i="94"/>
  <c r="W226" i="94"/>
  <c r="AC226" i="94"/>
  <c r="AH226" i="94"/>
  <c r="AM226" i="94"/>
  <c r="J226" i="94"/>
  <c r="Q226" i="94"/>
  <c r="Y226" i="94"/>
  <c r="AE226" i="94"/>
  <c r="AL226" i="94"/>
  <c r="I226" i="94"/>
  <c r="S226" i="94"/>
  <c r="AA226" i="94"/>
  <c r="AK226" i="94"/>
  <c r="O226" i="94"/>
  <c r="AD226" i="94"/>
  <c r="U226" i="94"/>
  <c r="AG226" i="94"/>
  <c r="K226" i="94"/>
  <c r="AI226" i="94"/>
  <c r="N226" i="94"/>
  <c r="V226" i="94"/>
  <c r="Z226" i="94"/>
  <c r="H225" i="95"/>
  <c r="L225" i="95"/>
  <c r="P225" i="95"/>
  <c r="J225" i="95"/>
  <c r="O225" i="95"/>
  <c r="T225" i="95"/>
  <c r="X225" i="95"/>
  <c r="AB225" i="95"/>
  <c r="AF225" i="95"/>
  <c r="AJ225" i="95"/>
  <c r="AN225" i="95"/>
  <c r="G225" i="95"/>
  <c r="N225" i="95"/>
  <c r="U225" i="95"/>
  <c r="Z225" i="95"/>
  <c r="AE225" i="95"/>
  <c r="AK225" i="95"/>
  <c r="M225" i="95"/>
  <c r="V225" i="95"/>
  <c r="AC225" i="95"/>
  <c r="AI225" i="95"/>
  <c r="Q225" i="95"/>
  <c r="W225" i="95"/>
  <c r="AD225" i="95"/>
  <c r="AL225" i="95"/>
  <c r="R225" i="95"/>
  <c r="AG225" i="95"/>
  <c r="S225" i="95"/>
  <c r="AH225" i="95"/>
  <c r="I225" i="95"/>
  <c r="Y225" i="95"/>
  <c r="AM225" i="95"/>
  <c r="K225" i="95"/>
  <c r="AA225" i="95"/>
  <c r="AE149" i="95"/>
  <c r="W149" i="95"/>
  <c r="P149" i="95"/>
  <c r="D150" i="95"/>
  <c r="D226" i="95"/>
  <c r="D151" i="94"/>
  <c r="D227" i="94"/>
  <c r="Y149" i="95"/>
  <c r="AI149" i="95"/>
  <c r="J149" i="95"/>
  <c r="Z149" i="95"/>
  <c r="V149" i="95"/>
  <c r="AM149" i="95"/>
  <c r="R149" i="95"/>
  <c r="AB149" i="95"/>
  <c r="L149" i="95"/>
  <c r="N149" i="95"/>
  <c r="O149" i="95"/>
  <c r="AD149" i="95"/>
  <c r="AL149" i="95"/>
  <c r="Q149" i="95"/>
  <c r="AH149" i="95"/>
  <c r="M149" i="95"/>
  <c r="AN149" i="95"/>
  <c r="X149" i="95"/>
  <c r="D76" i="95"/>
  <c r="D77" i="94"/>
  <c r="K2" i="25"/>
  <c r="G2" i="26"/>
  <c r="C11" i="26"/>
  <c r="C12" i="26"/>
  <c r="G966" i="23"/>
  <c r="E159" i="23"/>
  <c r="E235" i="23"/>
  <c r="E311" i="23"/>
  <c r="D6" i="90" a="1"/>
  <c r="D6" i="90" s="1"/>
  <c r="E8" i="91"/>
  <c r="E5" i="91" s="1"/>
  <c r="D12" i="23"/>
  <c r="D7" i="23"/>
  <c r="D6" i="23"/>
  <c r="C16" i="25"/>
  <c r="C15" i="25"/>
  <c r="Y64" i="91"/>
  <c r="D7" i="91"/>
  <c r="D6" i="91"/>
  <c r="D9" i="91"/>
  <c r="C14" i="26" l="1"/>
  <c r="E7" i="91"/>
  <c r="BR301" i="95"/>
  <c r="BR225" i="95"/>
  <c r="BR149" i="95"/>
  <c r="BS87" i="94"/>
  <c r="BS163" i="94"/>
  <c r="BS239" i="94"/>
  <c r="BS240" i="94"/>
  <c r="BS88" i="94"/>
  <c r="BS164" i="94"/>
  <c r="BS165" i="94"/>
  <c r="BS241" i="94"/>
  <c r="BS89" i="94"/>
  <c r="BS166" i="94"/>
  <c r="BS242" i="94"/>
  <c r="BS90" i="94"/>
  <c r="BS243" i="94"/>
  <c r="BS167" i="94"/>
  <c r="BS91" i="94"/>
  <c r="BS168" i="94"/>
  <c r="BS244" i="94"/>
  <c r="BS169" i="94"/>
  <c r="BS92" i="94"/>
  <c r="BS245" i="94"/>
  <c r="BS93" i="94"/>
  <c r="BS170" i="94"/>
  <c r="BS247" i="94"/>
  <c r="BS246" i="94"/>
  <c r="BS94" i="94"/>
  <c r="BS171" i="94"/>
  <c r="BS172" i="94"/>
  <c r="BS248" i="94"/>
  <c r="BS95" i="94"/>
  <c r="BS96" i="94"/>
  <c r="BS173" i="94"/>
  <c r="BS97" i="94"/>
  <c r="BS249" i="94"/>
  <c r="BS250" i="94"/>
  <c r="BS98" i="94"/>
  <c r="BS174" i="94"/>
  <c r="BS175" i="94"/>
  <c r="BS251" i="94"/>
  <c r="BS99" i="94"/>
  <c r="BS176" i="94"/>
  <c r="BS252" i="94"/>
  <c r="BS100" i="94"/>
  <c r="BS253" i="94"/>
  <c r="BS101" i="94"/>
  <c r="BS177" i="94"/>
  <c r="BS254" i="94"/>
  <c r="BS102" i="94"/>
  <c r="BS178" i="94"/>
  <c r="BS103" i="94"/>
  <c r="BS255" i="94"/>
  <c r="BS179" i="94"/>
  <c r="BS104" i="94"/>
  <c r="BS256" i="94"/>
  <c r="BS180" i="94"/>
  <c r="BS257" i="94"/>
  <c r="BS105" i="94"/>
  <c r="BS181" i="94"/>
  <c r="BS258" i="94"/>
  <c r="BS106" i="94"/>
  <c r="BS182" i="94"/>
  <c r="BS259" i="94"/>
  <c r="BS183" i="94"/>
  <c r="BS107" i="94"/>
  <c r="BS184" i="94"/>
  <c r="BS260" i="94"/>
  <c r="BS108" i="94"/>
  <c r="BS109" i="94"/>
  <c r="BS261" i="94"/>
  <c r="BS185" i="94"/>
  <c r="BS262" i="94"/>
  <c r="BS186" i="94"/>
  <c r="BS110" i="94"/>
  <c r="BS111" i="94"/>
  <c r="BS263" i="94"/>
  <c r="BS187" i="94"/>
  <c r="BS264" i="94"/>
  <c r="BS188" i="94"/>
  <c r="BS112" i="94"/>
  <c r="BS189" i="94"/>
  <c r="BS113" i="94"/>
  <c r="BS265" i="94"/>
  <c r="BS266" i="94"/>
  <c r="BS114" i="94"/>
  <c r="BS190" i="94"/>
  <c r="BS267" i="94"/>
  <c r="BS115" i="94"/>
  <c r="BS191" i="94"/>
  <c r="BS192" i="94"/>
  <c r="BS116" i="94"/>
  <c r="BS268" i="94"/>
  <c r="BS117" i="94"/>
  <c r="BS193" i="94"/>
  <c r="BS269" i="94"/>
  <c r="BS118" i="94"/>
  <c r="BS270" i="94"/>
  <c r="BS194" i="94"/>
  <c r="BS195" i="94"/>
  <c r="BS271" i="94"/>
  <c r="BS119" i="94"/>
  <c r="BS272" i="94"/>
  <c r="BS120" i="94"/>
  <c r="BS196" i="94"/>
  <c r="BS273" i="94"/>
  <c r="BS121" i="94"/>
  <c r="BS197" i="94"/>
  <c r="BS198" i="94"/>
  <c r="BS274" i="94"/>
  <c r="BS122" i="94"/>
  <c r="BS123" i="94"/>
  <c r="BS275" i="94"/>
  <c r="BS199" i="94"/>
  <c r="BS200" i="94"/>
  <c r="BS124" i="94"/>
  <c r="BS276" i="94"/>
  <c r="BS277" i="94"/>
  <c r="BS125" i="94"/>
  <c r="BS201" i="94"/>
  <c r="BS278" i="94"/>
  <c r="BS202" i="94"/>
  <c r="BS126" i="94"/>
  <c r="BS203" i="94"/>
  <c r="BS127" i="94"/>
  <c r="BS279" i="94"/>
  <c r="BS128" i="94"/>
  <c r="BS204" i="94"/>
  <c r="BS280" i="94"/>
  <c r="BS281" i="94"/>
  <c r="BS205" i="94"/>
  <c r="BS129" i="94"/>
  <c r="BS282" i="94"/>
  <c r="BS130" i="94"/>
  <c r="BS206" i="94"/>
  <c r="BS131" i="94"/>
  <c r="BS283" i="94"/>
  <c r="BS207" i="94"/>
  <c r="BS284" i="94"/>
  <c r="BS208" i="94"/>
  <c r="BS132" i="94"/>
  <c r="BS133" i="94"/>
  <c r="BS285" i="94"/>
  <c r="BS209" i="94"/>
  <c r="BS210" i="94"/>
  <c r="BS134" i="94"/>
  <c r="BS286" i="94"/>
  <c r="BS287" i="94"/>
  <c r="BS135" i="94"/>
  <c r="BS211" i="94"/>
  <c r="BS212" i="94"/>
  <c r="BS136" i="94"/>
  <c r="BS288" i="94"/>
  <c r="BS137" i="94"/>
  <c r="BS213" i="94"/>
  <c r="BS289" i="94"/>
  <c r="BS290" i="94"/>
  <c r="BS214" i="94"/>
  <c r="BS138" i="94"/>
  <c r="BS139" i="94"/>
  <c r="BS215" i="94"/>
  <c r="BS291" i="94"/>
  <c r="BS292" i="94"/>
  <c r="BS140" i="94"/>
  <c r="BS216" i="94"/>
  <c r="BS217" i="94"/>
  <c r="BS141" i="94"/>
  <c r="BS293" i="94"/>
  <c r="BS218" i="94"/>
  <c r="BS294" i="94"/>
  <c r="BS142" i="94"/>
  <c r="BS219" i="94"/>
  <c r="BS143" i="94"/>
  <c r="BS295" i="94"/>
  <c r="BS144" i="94"/>
  <c r="BS220" i="94"/>
  <c r="BS296" i="94"/>
  <c r="BS221" i="94"/>
  <c r="BS145" i="94"/>
  <c r="BS297" i="94"/>
  <c r="BS146" i="94"/>
  <c r="BS298" i="94"/>
  <c r="BS222" i="94"/>
  <c r="BS223" i="94"/>
  <c r="BS299" i="94"/>
  <c r="BS147" i="94"/>
  <c r="BS300" i="94"/>
  <c r="BS224" i="94"/>
  <c r="BS148" i="94"/>
  <c r="BS301" i="94"/>
  <c r="BS149" i="94"/>
  <c r="BS225" i="94"/>
  <c r="AR77" i="94"/>
  <c r="AV77" i="94"/>
  <c r="AZ77" i="94"/>
  <c r="BD77" i="94"/>
  <c r="BH77" i="94"/>
  <c r="BL77" i="94"/>
  <c r="BP77" i="94"/>
  <c r="AO77" i="94"/>
  <c r="AT77" i="94"/>
  <c r="AY77" i="94"/>
  <c r="BE77" i="94"/>
  <c r="BJ77" i="94"/>
  <c r="BO77" i="94"/>
  <c r="AU77" i="94"/>
  <c r="BB77" i="94"/>
  <c r="BI77" i="94"/>
  <c r="BQ77" i="94"/>
  <c r="AQ77" i="94"/>
  <c r="BA77" i="94"/>
  <c r="BK77" i="94"/>
  <c r="BS77" i="94"/>
  <c r="AW77" i="94"/>
  <c r="BG77" i="94"/>
  <c r="AX77" i="94"/>
  <c r="BM77" i="94"/>
  <c r="AP77" i="94"/>
  <c r="BN77" i="94"/>
  <c r="AS77" i="94"/>
  <c r="BR77" i="94"/>
  <c r="BC77" i="94"/>
  <c r="BF77" i="94"/>
  <c r="AO227" i="94"/>
  <c r="AS227" i="94"/>
  <c r="AW227" i="94"/>
  <c r="BA227" i="94"/>
  <c r="BE227" i="94"/>
  <c r="BI227" i="94"/>
  <c r="BM227" i="94"/>
  <c r="BQ227" i="94"/>
  <c r="AP227" i="94"/>
  <c r="AU227" i="94"/>
  <c r="AZ227" i="94"/>
  <c r="BF227" i="94"/>
  <c r="BK227" i="94"/>
  <c r="BP227" i="94"/>
  <c r="AQ227" i="94"/>
  <c r="AV227" i="94"/>
  <c r="BB227" i="94"/>
  <c r="BG227" i="94"/>
  <c r="BL227" i="94"/>
  <c r="BR227" i="94"/>
  <c r="AR227" i="94"/>
  <c r="BC227" i="94"/>
  <c r="BN227" i="94"/>
  <c r="AT227" i="94"/>
  <c r="BD227" i="94"/>
  <c r="BO227" i="94"/>
  <c r="AX227" i="94"/>
  <c r="BH227" i="94"/>
  <c r="BS227" i="94"/>
  <c r="AY227" i="94"/>
  <c r="BJ227" i="94"/>
  <c r="AO151" i="94"/>
  <c r="AS151" i="94"/>
  <c r="AW151" i="94"/>
  <c r="BA151" i="94"/>
  <c r="BE151" i="94"/>
  <c r="BI151" i="94"/>
  <c r="BM151" i="94"/>
  <c r="BQ151" i="94"/>
  <c r="AP151" i="94"/>
  <c r="AU151" i="94"/>
  <c r="AZ151" i="94"/>
  <c r="BF151" i="94"/>
  <c r="BK151" i="94"/>
  <c r="BP151" i="94"/>
  <c r="AQ151" i="94"/>
  <c r="AX151" i="94"/>
  <c r="BD151" i="94"/>
  <c r="BL151" i="94"/>
  <c r="BS151" i="94"/>
  <c r="AR151" i="94"/>
  <c r="AY151" i="94"/>
  <c r="BG151" i="94"/>
  <c r="BN151" i="94"/>
  <c r="BB151" i="94"/>
  <c r="BO151" i="94"/>
  <c r="BC151" i="94"/>
  <c r="BR151" i="94"/>
  <c r="AT151" i="94"/>
  <c r="BH151" i="94"/>
  <c r="AV151" i="94"/>
  <c r="BJ151" i="94"/>
  <c r="AP303" i="94"/>
  <c r="AT303" i="94"/>
  <c r="AX303" i="94"/>
  <c r="BB303" i="94"/>
  <c r="BF303" i="94"/>
  <c r="BJ303" i="94"/>
  <c r="BN303" i="94"/>
  <c r="BR303" i="94"/>
  <c r="AQ303" i="94"/>
  <c r="AV303" i="94"/>
  <c r="BA303" i="94"/>
  <c r="BG303" i="94"/>
  <c r="BL303" i="94"/>
  <c r="BQ303" i="94"/>
  <c r="AR303" i="94"/>
  <c r="AW303" i="94"/>
  <c r="BC303" i="94"/>
  <c r="BH303" i="94"/>
  <c r="BM303" i="94"/>
  <c r="BS303" i="94"/>
  <c r="AS303" i="94"/>
  <c r="AY303" i="94"/>
  <c r="BD303" i="94"/>
  <c r="BI303" i="94"/>
  <c r="BO303" i="94"/>
  <c r="AO303" i="94"/>
  <c r="AU303" i="94"/>
  <c r="AZ303" i="94"/>
  <c r="BE303" i="94"/>
  <c r="BK303" i="94"/>
  <c r="BP303" i="94"/>
  <c r="BS302" i="94"/>
  <c r="BS150" i="94"/>
  <c r="BS226" i="94"/>
  <c r="AR76" i="95"/>
  <c r="AV76" i="95"/>
  <c r="AZ76" i="95"/>
  <c r="BD76" i="95"/>
  <c r="BH76" i="95"/>
  <c r="BL76" i="95"/>
  <c r="BP76" i="95"/>
  <c r="AO76" i="95"/>
  <c r="AS76" i="95"/>
  <c r="AW76" i="95"/>
  <c r="BA76" i="95"/>
  <c r="BE76" i="95"/>
  <c r="BI76" i="95"/>
  <c r="BM76" i="95"/>
  <c r="BQ76" i="95"/>
  <c r="AP76" i="95"/>
  <c r="AX76" i="95"/>
  <c r="BF76" i="95"/>
  <c r="BN76" i="95"/>
  <c r="AQ76" i="95"/>
  <c r="AY76" i="95"/>
  <c r="BG76" i="95"/>
  <c r="BO76" i="95"/>
  <c r="BB76" i="95"/>
  <c r="BR76" i="95"/>
  <c r="BC76" i="95"/>
  <c r="AT76" i="95"/>
  <c r="AU76" i="95"/>
  <c r="BJ76" i="95"/>
  <c r="BK76" i="95"/>
  <c r="AO226" i="95"/>
  <c r="AS226" i="95"/>
  <c r="AW226" i="95"/>
  <c r="BA226" i="95"/>
  <c r="BE226" i="95"/>
  <c r="BI226" i="95"/>
  <c r="BM226" i="95"/>
  <c r="BQ226" i="95"/>
  <c r="AP226" i="95"/>
  <c r="AT226" i="95"/>
  <c r="AX226" i="95"/>
  <c r="BB226" i="95"/>
  <c r="BF226" i="95"/>
  <c r="BJ226" i="95"/>
  <c r="BN226" i="95"/>
  <c r="BR226" i="95"/>
  <c r="AU226" i="95"/>
  <c r="BC226" i="95"/>
  <c r="BK226" i="95"/>
  <c r="AY226" i="95"/>
  <c r="BO226" i="95"/>
  <c r="AV226" i="95"/>
  <c r="BD226" i="95"/>
  <c r="BL226" i="95"/>
  <c r="AQ226" i="95"/>
  <c r="BG226" i="95"/>
  <c r="BP226" i="95"/>
  <c r="AZ226" i="95"/>
  <c r="AR226" i="95"/>
  <c r="BH226" i="95"/>
  <c r="AQ150" i="95"/>
  <c r="AU150" i="95"/>
  <c r="AY150" i="95"/>
  <c r="BC150" i="95"/>
  <c r="BG150" i="95"/>
  <c r="BK150" i="95"/>
  <c r="BO150" i="95"/>
  <c r="AR150" i="95"/>
  <c r="AV150" i="95"/>
  <c r="AZ150" i="95"/>
  <c r="BD150" i="95"/>
  <c r="BH150" i="95"/>
  <c r="BL150" i="95"/>
  <c r="BP150" i="95"/>
  <c r="AO150" i="95"/>
  <c r="AW150" i="95"/>
  <c r="BE150" i="95"/>
  <c r="BM150" i="95"/>
  <c r="AS150" i="95"/>
  <c r="BB150" i="95"/>
  <c r="BN150" i="95"/>
  <c r="AT150" i="95"/>
  <c r="BF150" i="95"/>
  <c r="BQ150" i="95"/>
  <c r="BI150" i="95"/>
  <c r="BR150" i="95"/>
  <c r="AP150" i="95"/>
  <c r="BJ150" i="95"/>
  <c r="AX150" i="95"/>
  <c r="BA150" i="95"/>
  <c r="AR302" i="95"/>
  <c r="AV302" i="95"/>
  <c r="AZ302" i="95"/>
  <c r="BD302" i="95"/>
  <c r="BH302" i="95"/>
  <c r="BL302" i="95"/>
  <c r="BP302" i="95"/>
  <c r="AO302" i="95"/>
  <c r="AS302" i="95"/>
  <c r="AW302" i="95"/>
  <c r="BA302" i="95"/>
  <c r="BE302" i="95"/>
  <c r="BI302" i="95"/>
  <c r="BM302" i="95"/>
  <c r="BQ302" i="95"/>
  <c r="AP302" i="95"/>
  <c r="AX302" i="95"/>
  <c r="BF302" i="95"/>
  <c r="BN302" i="95"/>
  <c r="AY302" i="95"/>
  <c r="BO302" i="95"/>
  <c r="AT302" i="95"/>
  <c r="BJ302" i="95"/>
  <c r="BC302" i="95"/>
  <c r="AQ302" i="95"/>
  <c r="BG302" i="95"/>
  <c r="BB302" i="95"/>
  <c r="BR302" i="95"/>
  <c r="AU302" i="95"/>
  <c r="BK302" i="95"/>
  <c r="BR239" i="95"/>
  <c r="BR163" i="95"/>
  <c r="BR87" i="95"/>
  <c r="BR240" i="95"/>
  <c r="BR88" i="95"/>
  <c r="BR164" i="95"/>
  <c r="BR241" i="95"/>
  <c r="BR89" i="95"/>
  <c r="BR165" i="95"/>
  <c r="BR90" i="95"/>
  <c r="BR242" i="95"/>
  <c r="BR166" i="95"/>
  <c r="BR167" i="95"/>
  <c r="BR91" i="95"/>
  <c r="BR243" i="95"/>
  <c r="BR92" i="95"/>
  <c r="BR168" i="95"/>
  <c r="BR244" i="95"/>
  <c r="BR169" i="95"/>
  <c r="BR245" i="95"/>
  <c r="BR93" i="95"/>
  <c r="BR246" i="95"/>
  <c r="BR94" i="95"/>
  <c r="BR170" i="95"/>
  <c r="BR171" i="95"/>
  <c r="BR95" i="95"/>
  <c r="BR247" i="95"/>
  <c r="BR172" i="95"/>
  <c r="BR248" i="95"/>
  <c r="BR96" i="95"/>
  <c r="BR97" i="95"/>
  <c r="BR173" i="95"/>
  <c r="BR249" i="95"/>
  <c r="BR174" i="95"/>
  <c r="BR98" i="95"/>
  <c r="BR250" i="95"/>
  <c r="BR251" i="95"/>
  <c r="BR99" i="95"/>
  <c r="BR175" i="95"/>
  <c r="BR176" i="95"/>
  <c r="BR100" i="95"/>
  <c r="BR252" i="95"/>
  <c r="BR101" i="95"/>
  <c r="BR177" i="95"/>
  <c r="BR253" i="95"/>
  <c r="BR102" i="95"/>
  <c r="BR178" i="95"/>
  <c r="BR254" i="95"/>
  <c r="BR103" i="95"/>
  <c r="BR255" i="95"/>
  <c r="BR179" i="95"/>
  <c r="BR256" i="95"/>
  <c r="BR104" i="95"/>
  <c r="BR180" i="95"/>
  <c r="BR181" i="95"/>
  <c r="BR105" i="95"/>
  <c r="BR257" i="95"/>
  <c r="BR258" i="95"/>
  <c r="BR106" i="95"/>
  <c r="BR182" i="95"/>
  <c r="BR107" i="95"/>
  <c r="BR259" i="95"/>
  <c r="BR183" i="95"/>
  <c r="BR184" i="95"/>
  <c r="BR260" i="95"/>
  <c r="BR108" i="95"/>
  <c r="BR261" i="95"/>
  <c r="BR109" i="95"/>
  <c r="BR185" i="95"/>
  <c r="BR110" i="95"/>
  <c r="BR186" i="95"/>
  <c r="BR262" i="95"/>
  <c r="BR263" i="95"/>
  <c r="BR187" i="95"/>
  <c r="BR111" i="95"/>
  <c r="BR264" i="95"/>
  <c r="BR188" i="95"/>
  <c r="BR112" i="95"/>
  <c r="BR265" i="95"/>
  <c r="BR189" i="95"/>
  <c r="BR113" i="95"/>
  <c r="BR266" i="95"/>
  <c r="BR190" i="95"/>
  <c r="BR114" i="95"/>
  <c r="BR115" i="95"/>
  <c r="BR191" i="95"/>
  <c r="BR267" i="95"/>
  <c r="BR192" i="95"/>
  <c r="BR116" i="95"/>
  <c r="BR268" i="95"/>
  <c r="BR269" i="95"/>
  <c r="BR117" i="95"/>
  <c r="BR193" i="95"/>
  <c r="BR118" i="95"/>
  <c r="BR194" i="95"/>
  <c r="BR270" i="95"/>
  <c r="BR271" i="95"/>
  <c r="BR119" i="95"/>
  <c r="BR195" i="95"/>
  <c r="BR196" i="95"/>
  <c r="BR120" i="95"/>
  <c r="BR272" i="95"/>
  <c r="BR197" i="95"/>
  <c r="BR121" i="95"/>
  <c r="BR273" i="95"/>
  <c r="BR122" i="95"/>
  <c r="BR198" i="95"/>
  <c r="BR274" i="95"/>
  <c r="BR275" i="95"/>
  <c r="BR123" i="95"/>
  <c r="BR199" i="95"/>
  <c r="BR276" i="95"/>
  <c r="BR124" i="95"/>
  <c r="BR200" i="95"/>
  <c r="BR277" i="95"/>
  <c r="BR125" i="95"/>
  <c r="BR201" i="95"/>
  <c r="BR126" i="95"/>
  <c r="BR202" i="95"/>
  <c r="BR278" i="95"/>
  <c r="BR279" i="95"/>
  <c r="BR203" i="95"/>
  <c r="BR127" i="95"/>
  <c r="BR128" i="95"/>
  <c r="BR280" i="95"/>
  <c r="BR204" i="95"/>
  <c r="BR205" i="95"/>
  <c r="BR281" i="95"/>
  <c r="BR129" i="95"/>
  <c r="BR130" i="95"/>
  <c r="BR206" i="95"/>
  <c r="BR282" i="95"/>
  <c r="BR131" i="95"/>
  <c r="BR283" i="95"/>
  <c r="BR207" i="95"/>
  <c r="BR132" i="95"/>
  <c r="BR208" i="95"/>
  <c r="BR284" i="95"/>
  <c r="BR209" i="95"/>
  <c r="BR285" i="95"/>
  <c r="BR133" i="95"/>
  <c r="BR134" i="95"/>
  <c r="BR286" i="95"/>
  <c r="BR210" i="95"/>
  <c r="BR211" i="95"/>
  <c r="BR287" i="95"/>
  <c r="BR135" i="95"/>
  <c r="BR136" i="95"/>
  <c r="BR288" i="95"/>
  <c r="BR212" i="95"/>
  <c r="BR213" i="95"/>
  <c r="BR289" i="95"/>
  <c r="BR137" i="95"/>
  <c r="BR290" i="95"/>
  <c r="BR138" i="95"/>
  <c r="BR214" i="95"/>
  <c r="BR215" i="95"/>
  <c r="BR291" i="95"/>
  <c r="BR139" i="95"/>
  <c r="BR216" i="95"/>
  <c r="BR140" i="95"/>
  <c r="BR292" i="95"/>
  <c r="BR141" i="95"/>
  <c r="BR293" i="95"/>
  <c r="BR217" i="95"/>
  <c r="BR294" i="95"/>
  <c r="BR218" i="95"/>
  <c r="BR142" i="95"/>
  <c r="BR219" i="95"/>
  <c r="BR295" i="95"/>
  <c r="BR143" i="95"/>
  <c r="BR144" i="95"/>
  <c r="BR296" i="95"/>
  <c r="BR220" i="95"/>
  <c r="BR221" i="95"/>
  <c r="BR297" i="95"/>
  <c r="BR145" i="95"/>
  <c r="BR146" i="95"/>
  <c r="BR298" i="95"/>
  <c r="BR222" i="95"/>
  <c r="BR147" i="95"/>
  <c r="BR223" i="95"/>
  <c r="BR299" i="95"/>
  <c r="BR224" i="95"/>
  <c r="BR300" i="95"/>
  <c r="BR148" i="95"/>
  <c r="BS933" i="95"/>
  <c r="BS936" i="95"/>
  <c r="BS908" i="95"/>
  <c r="BR910" i="95"/>
  <c r="BS932" i="95"/>
  <c r="BS907" i="95"/>
  <c r="BS886" i="95"/>
  <c r="BS911" i="95"/>
  <c r="BR885" i="95"/>
  <c r="BS883" i="95"/>
  <c r="BS882" i="95"/>
  <c r="BS861" i="95"/>
  <c r="BS832" i="95"/>
  <c r="BS858" i="95"/>
  <c r="BR860" i="95"/>
  <c r="BS857" i="95"/>
  <c r="BS836" i="95"/>
  <c r="BS833" i="95"/>
  <c r="BR835" i="95"/>
  <c r="BS807" i="95"/>
  <c r="BS808" i="95"/>
  <c r="BS782" i="95"/>
  <c r="BR785" i="95"/>
  <c r="BS811" i="95"/>
  <c r="BR810" i="95"/>
  <c r="BS783" i="95"/>
  <c r="BS761" i="95"/>
  <c r="BR735" i="95"/>
  <c r="BS786" i="95"/>
  <c r="BS758" i="95"/>
  <c r="BR760" i="95"/>
  <c r="BS736" i="95"/>
  <c r="BS733" i="95"/>
  <c r="BS757" i="95"/>
  <c r="BS732" i="95"/>
  <c r="BT933" i="94"/>
  <c r="BT936" i="94"/>
  <c r="BT932" i="94"/>
  <c r="BT907" i="94"/>
  <c r="BS910" i="94"/>
  <c r="BT883" i="94"/>
  <c r="BT886" i="94"/>
  <c r="BT857" i="94"/>
  <c r="BT911" i="94"/>
  <c r="BT882" i="94"/>
  <c r="BS885" i="94"/>
  <c r="BT858" i="94"/>
  <c r="BS860" i="94"/>
  <c r="BT908" i="94"/>
  <c r="BT832" i="94"/>
  <c r="BS835" i="94"/>
  <c r="BT861" i="94"/>
  <c r="BT836" i="94"/>
  <c r="BT807" i="94"/>
  <c r="BT833" i="94"/>
  <c r="BT811" i="94"/>
  <c r="BT808" i="94"/>
  <c r="BS810" i="94"/>
  <c r="BT782" i="94"/>
  <c r="BS785" i="94"/>
  <c r="BT761" i="94"/>
  <c r="BT783" i="94"/>
  <c r="BS735" i="94"/>
  <c r="BT786" i="94"/>
  <c r="BT757" i="94"/>
  <c r="BT732" i="94"/>
  <c r="BT758" i="94"/>
  <c r="BS760" i="94"/>
  <c r="BT736" i="94"/>
  <c r="BT733" i="94"/>
  <c r="BS966" i="94"/>
  <c r="B946" i="94"/>
  <c r="B946" i="23"/>
  <c r="B921" i="23"/>
  <c r="B896" i="23"/>
  <c r="B871" i="95"/>
  <c r="B846" i="94"/>
  <c r="B846" i="23"/>
  <c r="B821" i="23"/>
  <c r="B946" i="95"/>
  <c r="B921" i="94"/>
  <c r="B921" i="95"/>
  <c r="B896" i="94"/>
  <c r="B896" i="95"/>
  <c r="B871" i="94"/>
  <c r="B871" i="23"/>
  <c r="B846" i="95"/>
  <c r="B821" i="94"/>
  <c r="B821" i="95"/>
  <c r="C54" i="68"/>
  <c r="I54" i="68"/>
  <c r="J54" i="68"/>
  <c r="G54" i="68"/>
  <c r="H54" i="68"/>
  <c r="L54" i="68"/>
  <c r="K54" i="68"/>
  <c r="G56" i="68"/>
  <c r="K56" i="68"/>
  <c r="H56" i="68"/>
  <c r="J56" i="68"/>
  <c r="L56" i="68"/>
  <c r="I56" i="68"/>
  <c r="B945" i="94"/>
  <c r="B945" i="95"/>
  <c r="B945" i="23"/>
  <c r="B920" i="94"/>
  <c r="B920" i="95"/>
  <c r="B920" i="23"/>
  <c r="B895" i="94"/>
  <c r="B895" i="95"/>
  <c r="B895" i="23"/>
  <c r="B870" i="94"/>
  <c r="B870" i="95"/>
  <c r="B870" i="23"/>
  <c r="B845" i="94"/>
  <c r="B845" i="95"/>
  <c r="B845" i="23"/>
  <c r="B820" i="94"/>
  <c r="B820" i="95"/>
  <c r="B820" i="23"/>
  <c r="D53" i="68"/>
  <c r="G53" i="68"/>
  <c r="K53" i="68"/>
  <c r="L53" i="68"/>
  <c r="I53" i="68"/>
  <c r="J53" i="68"/>
  <c r="H53" i="68"/>
  <c r="BS963" i="94"/>
  <c r="BS962" i="94"/>
  <c r="BR962" i="95"/>
  <c r="BR963" i="95"/>
  <c r="BR966" i="95"/>
  <c r="BT707" i="94"/>
  <c r="BS710" i="94"/>
  <c r="BT711" i="94"/>
  <c r="BT708" i="94"/>
  <c r="BS708" i="95"/>
  <c r="BS711" i="95"/>
  <c r="BS707" i="95"/>
  <c r="BR710" i="95"/>
  <c r="D687" i="94"/>
  <c r="B687" i="94" s="1"/>
  <c r="H77" i="94"/>
  <c r="L77" i="94"/>
  <c r="P77" i="94"/>
  <c r="T77" i="94"/>
  <c r="X77" i="94"/>
  <c r="AB77" i="94"/>
  <c r="AF77" i="94"/>
  <c r="AJ77" i="94"/>
  <c r="AN77" i="94"/>
  <c r="I77" i="94"/>
  <c r="M77" i="94"/>
  <c r="Q77" i="94"/>
  <c r="U77" i="94"/>
  <c r="Y77" i="94"/>
  <c r="AC77" i="94"/>
  <c r="AG77" i="94"/>
  <c r="AK77" i="94"/>
  <c r="G77" i="94"/>
  <c r="O77" i="94"/>
  <c r="W77" i="94"/>
  <c r="AE77" i="94"/>
  <c r="AM77" i="94"/>
  <c r="J77" i="94"/>
  <c r="R77" i="94"/>
  <c r="Z77" i="94"/>
  <c r="AH77" i="94"/>
  <c r="K77" i="94"/>
  <c r="S77" i="94"/>
  <c r="AA77" i="94"/>
  <c r="AI77" i="94"/>
  <c r="V77" i="94"/>
  <c r="AD77" i="94"/>
  <c r="AL77" i="94"/>
  <c r="N77" i="94"/>
  <c r="U302" i="95"/>
  <c r="BO685" i="95"/>
  <c r="H685" i="95"/>
  <c r="L685" i="95"/>
  <c r="P685" i="95"/>
  <c r="I685" i="95"/>
  <c r="N685" i="95"/>
  <c r="S685" i="95"/>
  <c r="W685" i="95"/>
  <c r="AA685" i="95"/>
  <c r="AE685" i="95"/>
  <c r="AI685" i="95"/>
  <c r="AM685" i="95"/>
  <c r="AQ685" i="95"/>
  <c r="AU685" i="95"/>
  <c r="AY685" i="95"/>
  <c r="BC685" i="95"/>
  <c r="BG685" i="95"/>
  <c r="BK685" i="95"/>
  <c r="J685" i="95"/>
  <c r="O685" i="95"/>
  <c r="T685" i="95"/>
  <c r="X685" i="95"/>
  <c r="AB685" i="95"/>
  <c r="AF685" i="95"/>
  <c r="AJ685" i="95"/>
  <c r="AN685" i="95"/>
  <c r="AR685" i="95"/>
  <c r="AV685" i="95"/>
  <c r="AZ685" i="95"/>
  <c r="BD685" i="95"/>
  <c r="BH685" i="95"/>
  <c r="BL685" i="95"/>
  <c r="K685" i="95"/>
  <c r="Q685" i="95"/>
  <c r="U685" i="95"/>
  <c r="Y685" i="95"/>
  <c r="AC685" i="95"/>
  <c r="AG685" i="95"/>
  <c r="AK685" i="95"/>
  <c r="AO685" i="95"/>
  <c r="AS685" i="95"/>
  <c r="AW685" i="95"/>
  <c r="BA685" i="95"/>
  <c r="BE685" i="95"/>
  <c r="BI685" i="95"/>
  <c r="BM685" i="95"/>
  <c r="M685" i="95"/>
  <c r="AD685" i="95"/>
  <c r="AT685" i="95"/>
  <c r="BJ685" i="95"/>
  <c r="R685" i="95"/>
  <c r="AH685" i="95"/>
  <c r="AX685" i="95"/>
  <c r="BN685" i="95"/>
  <c r="V685" i="95"/>
  <c r="AL685" i="95"/>
  <c r="BB685" i="95"/>
  <c r="G685" i="95"/>
  <c r="Z685" i="95"/>
  <c r="AP685" i="95"/>
  <c r="BF685" i="95"/>
  <c r="BP685" i="95"/>
  <c r="BQ685" i="95"/>
  <c r="D608" i="94"/>
  <c r="B608" i="94" s="1"/>
  <c r="BR608" i="94" s="1"/>
  <c r="BO379" i="95"/>
  <c r="BP379" i="95"/>
  <c r="G531" i="94"/>
  <c r="H531" i="94"/>
  <c r="I531" i="94"/>
  <c r="J531" i="94"/>
  <c r="K531" i="94"/>
  <c r="L531" i="94"/>
  <c r="M531" i="94"/>
  <c r="N531" i="94"/>
  <c r="O531" i="94"/>
  <c r="P531" i="94"/>
  <c r="Q531" i="94"/>
  <c r="R531" i="94"/>
  <c r="S531" i="94"/>
  <c r="T531" i="94"/>
  <c r="U531" i="94"/>
  <c r="V531" i="94"/>
  <c r="W531" i="94"/>
  <c r="Y531" i="94"/>
  <c r="X531" i="94"/>
  <c r="Z531" i="94"/>
  <c r="AA531" i="94"/>
  <c r="AB531" i="94"/>
  <c r="AC531" i="94"/>
  <c r="AD531" i="94"/>
  <c r="AE531" i="94"/>
  <c r="AF531" i="94"/>
  <c r="AG531" i="94"/>
  <c r="AH531" i="94"/>
  <c r="AI531" i="94"/>
  <c r="AJ531" i="94"/>
  <c r="AK531" i="94"/>
  <c r="AL531" i="94"/>
  <c r="AM531" i="94"/>
  <c r="AN531" i="94"/>
  <c r="AO531" i="94"/>
  <c r="AP531" i="94"/>
  <c r="AQ531" i="94"/>
  <c r="AR531" i="94"/>
  <c r="AS531" i="94"/>
  <c r="AT531" i="94"/>
  <c r="AU531" i="94"/>
  <c r="AV531" i="94"/>
  <c r="AW531" i="94"/>
  <c r="AX531" i="94"/>
  <c r="AY531" i="94"/>
  <c r="AZ531" i="94"/>
  <c r="BA531" i="94"/>
  <c r="BB531" i="94"/>
  <c r="BC531" i="94"/>
  <c r="BD531" i="94"/>
  <c r="BE531" i="94"/>
  <c r="BF531" i="94"/>
  <c r="BG531" i="94"/>
  <c r="BH531" i="94"/>
  <c r="BI531" i="94"/>
  <c r="BJ531" i="94"/>
  <c r="BK531" i="94"/>
  <c r="BL531" i="94"/>
  <c r="BM531" i="94"/>
  <c r="BN531" i="94"/>
  <c r="BO531" i="94"/>
  <c r="BP531" i="94"/>
  <c r="BQ470" i="95"/>
  <c r="BQ469" i="95"/>
  <c r="BQ491" i="95"/>
  <c r="BQ507" i="95"/>
  <c r="BQ523" i="95"/>
  <c r="BQ493" i="95"/>
  <c r="BQ509" i="95"/>
  <c r="BQ525" i="95"/>
  <c r="BQ480" i="95"/>
  <c r="BQ512" i="95"/>
  <c r="BQ481" i="95"/>
  <c r="BQ502" i="95"/>
  <c r="BQ524" i="95"/>
  <c r="BQ475" i="95"/>
  <c r="BQ503" i="95"/>
  <c r="BQ522" i="95"/>
  <c r="BQ518" i="95"/>
  <c r="BQ510" i="95"/>
  <c r="BQ455" i="95"/>
  <c r="BQ474" i="95"/>
  <c r="BQ473" i="95"/>
  <c r="BQ479" i="95"/>
  <c r="BQ495" i="95"/>
  <c r="BQ511" i="95"/>
  <c r="BQ527" i="95"/>
  <c r="BQ482" i="95"/>
  <c r="BQ498" i="95"/>
  <c r="BQ514" i="95"/>
  <c r="BQ530" i="95"/>
  <c r="BQ488" i="95"/>
  <c r="BQ520" i="95"/>
  <c r="BQ468" i="95"/>
  <c r="BQ486" i="95"/>
  <c r="BQ508" i="95"/>
  <c r="BQ529" i="95"/>
  <c r="BQ494" i="95"/>
  <c r="BQ487" i="95"/>
  <c r="BQ506" i="95"/>
  <c r="BQ476" i="95"/>
  <c r="BQ526" i="95"/>
  <c r="BQ500" i="95"/>
  <c r="BQ521" i="95"/>
  <c r="BQ516" i="95"/>
  <c r="BQ477" i="95"/>
  <c r="BQ483" i="95"/>
  <c r="BQ499" i="95"/>
  <c r="BQ515" i="95"/>
  <c r="BQ485" i="95"/>
  <c r="BQ501" i="95"/>
  <c r="BQ517" i="95"/>
  <c r="BQ496" i="95"/>
  <c r="BQ472" i="95"/>
  <c r="BQ492" i="95"/>
  <c r="BQ513" i="95"/>
  <c r="BQ505" i="95"/>
  <c r="BQ478" i="95"/>
  <c r="BQ489" i="95"/>
  <c r="BQ484" i="95"/>
  <c r="BQ519" i="95"/>
  <c r="BQ490" i="95"/>
  <c r="BQ504" i="95"/>
  <c r="BQ497" i="95"/>
  <c r="BQ471" i="95"/>
  <c r="BQ622" i="95"/>
  <c r="BQ623" i="95"/>
  <c r="BQ624" i="95"/>
  <c r="BQ625" i="95"/>
  <c r="BQ626" i="95"/>
  <c r="BQ627" i="95"/>
  <c r="BQ628" i="95"/>
  <c r="BQ629" i="95"/>
  <c r="BQ630" i="95"/>
  <c r="BQ631" i="95"/>
  <c r="BQ632" i="95"/>
  <c r="BQ633" i="95"/>
  <c r="BQ379" i="95"/>
  <c r="G607" i="94"/>
  <c r="H607" i="94"/>
  <c r="I607" i="94"/>
  <c r="J607" i="94"/>
  <c r="K607" i="94"/>
  <c r="L607" i="94"/>
  <c r="M607" i="94"/>
  <c r="N607" i="94"/>
  <c r="O607" i="94"/>
  <c r="P607" i="94"/>
  <c r="Q607" i="94"/>
  <c r="R607" i="94"/>
  <c r="S607" i="94"/>
  <c r="T607" i="94"/>
  <c r="U607" i="94"/>
  <c r="V607" i="94"/>
  <c r="W607" i="94"/>
  <c r="X607" i="94"/>
  <c r="Y607" i="94"/>
  <c r="Z607" i="94"/>
  <c r="AA607" i="94"/>
  <c r="AB607" i="94"/>
  <c r="AC607" i="94"/>
  <c r="AD607" i="94"/>
  <c r="AE607" i="94"/>
  <c r="AF607" i="94"/>
  <c r="AG607" i="94"/>
  <c r="AH607" i="94"/>
  <c r="AI607" i="94"/>
  <c r="AJ607" i="94"/>
  <c r="AK607" i="94"/>
  <c r="AL607" i="94"/>
  <c r="AM607" i="94"/>
  <c r="AN607" i="94"/>
  <c r="AO607" i="94"/>
  <c r="AP607" i="94"/>
  <c r="AQ607" i="94"/>
  <c r="AR607" i="94"/>
  <c r="AS607" i="94"/>
  <c r="AT607" i="94"/>
  <c r="AU607" i="94"/>
  <c r="AV607" i="94"/>
  <c r="AW607" i="94"/>
  <c r="AX607" i="94"/>
  <c r="AY607" i="94"/>
  <c r="AZ607" i="94"/>
  <c r="BA607" i="94"/>
  <c r="BB607" i="94"/>
  <c r="BC607" i="94"/>
  <c r="BD607" i="94"/>
  <c r="BE607" i="94"/>
  <c r="BF607" i="94"/>
  <c r="BG607" i="94"/>
  <c r="BH607" i="94"/>
  <c r="BI607" i="94"/>
  <c r="BJ607" i="94"/>
  <c r="BK607" i="94"/>
  <c r="BL607" i="94"/>
  <c r="BM607" i="94"/>
  <c r="BN607" i="94"/>
  <c r="BO607" i="94"/>
  <c r="BP607" i="94"/>
  <c r="G456" i="94"/>
  <c r="H456" i="94"/>
  <c r="I456" i="94"/>
  <c r="J456" i="94"/>
  <c r="K456" i="94"/>
  <c r="L456" i="94"/>
  <c r="M456" i="94"/>
  <c r="N456" i="94"/>
  <c r="O456" i="94"/>
  <c r="P456" i="94"/>
  <c r="Q456" i="94"/>
  <c r="R456" i="94"/>
  <c r="S456" i="94"/>
  <c r="T456" i="94"/>
  <c r="U456" i="94"/>
  <c r="V456" i="94"/>
  <c r="W456" i="94"/>
  <c r="Y456" i="94"/>
  <c r="X456" i="94"/>
  <c r="Z456" i="94"/>
  <c r="AA456" i="94"/>
  <c r="AB456" i="94"/>
  <c r="AC456" i="94"/>
  <c r="AD456" i="94"/>
  <c r="AE456" i="94"/>
  <c r="AF456" i="94"/>
  <c r="AG456" i="94"/>
  <c r="AH456" i="94"/>
  <c r="AI456" i="94"/>
  <c r="AJ456" i="94"/>
  <c r="AK456" i="94"/>
  <c r="AL456" i="94"/>
  <c r="AM456" i="94"/>
  <c r="AN456" i="94"/>
  <c r="AO456" i="94"/>
  <c r="AP456" i="94"/>
  <c r="AQ456" i="94"/>
  <c r="AR456" i="94"/>
  <c r="AS456" i="94"/>
  <c r="AT456" i="94"/>
  <c r="AU456" i="94"/>
  <c r="AV456" i="94"/>
  <c r="AW456" i="94"/>
  <c r="AX456" i="94"/>
  <c r="AY456" i="94"/>
  <c r="AZ456" i="94"/>
  <c r="BA456" i="94"/>
  <c r="BB456" i="94"/>
  <c r="BC456" i="94"/>
  <c r="BD456" i="94"/>
  <c r="BE456" i="94"/>
  <c r="BF456" i="94"/>
  <c r="BG456" i="94"/>
  <c r="BH456" i="94"/>
  <c r="BI456" i="94"/>
  <c r="BJ456" i="94"/>
  <c r="BK456" i="94"/>
  <c r="BL456" i="94"/>
  <c r="BM456" i="94"/>
  <c r="BN456" i="94"/>
  <c r="BO456" i="94"/>
  <c r="BP456" i="94"/>
  <c r="BR476" i="94"/>
  <c r="BR492" i="94"/>
  <c r="BR508" i="94"/>
  <c r="BR456" i="94"/>
  <c r="BR479" i="94"/>
  <c r="BR495" i="94"/>
  <c r="BR511" i="94"/>
  <c r="BR527" i="94"/>
  <c r="BR478" i="94"/>
  <c r="BR494" i="94"/>
  <c r="BR510" i="94"/>
  <c r="BR518" i="94"/>
  <c r="BR517" i="94"/>
  <c r="BR473" i="94"/>
  <c r="BR505" i="94"/>
  <c r="BR530" i="94"/>
  <c r="BR501" i="94"/>
  <c r="BR472" i="94"/>
  <c r="BR504" i="94"/>
  <c r="BR491" i="94"/>
  <c r="BR507" i="94"/>
  <c r="BR490" i="94"/>
  <c r="BR509" i="94"/>
  <c r="BR480" i="94"/>
  <c r="BR496" i="94"/>
  <c r="BR512" i="94"/>
  <c r="BR483" i="94"/>
  <c r="BR499" i="94"/>
  <c r="BR515" i="94"/>
  <c r="BR531" i="94"/>
  <c r="BR482" i="94"/>
  <c r="BR498" i="94"/>
  <c r="BR514" i="94"/>
  <c r="BR521" i="94"/>
  <c r="BR522" i="94"/>
  <c r="BR481" i="94"/>
  <c r="BR513" i="94"/>
  <c r="BR477" i="94"/>
  <c r="BR474" i="94"/>
  <c r="BR524" i="94"/>
  <c r="BR529" i="94"/>
  <c r="BR497" i="94"/>
  <c r="BR469" i="94"/>
  <c r="BR468" i="94"/>
  <c r="BR484" i="94"/>
  <c r="BR500" i="94"/>
  <c r="BR516" i="94"/>
  <c r="BR471" i="94"/>
  <c r="BR487" i="94"/>
  <c r="BR503" i="94"/>
  <c r="BR519" i="94"/>
  <c r="BR470" i="94"/>
  <c r="BR486" i="94"/>
  <c r="BR502" i="94"/>
  <c r="BR520" i="94"/>
  <c r="BR526" i="94"/>
  <c r="BR489" i="94"/>
  <c r="BR493" i="94"/>
  <c r="BR485" i="94"/>
  <c r="BR525" i="94"/>
  <c r="BR488" i="94"/>
  <c r="BR475" i="94"/>
  <c r="BR523" i="94"/>
  <c r="BR506" i="94"/>
  <c r="BR622" i="94"/>
  <c r="BR623" i="94"/>
  <c r="BR624" i="94"/>
  <c r="BR625" i="94"/>
  <c r="BR626" i="94"/>
  <c r="BR627" i="94"/>
  <c r="BR628" i="94"/>
  <c r="BR629" i="94"/>
  <c r="BR630" i="94"/>
  <c r="BR631" i="94"/>
  <c r="BR632" i="94"/>
  <c r="BR633" i="94"/>
  <c r="D686" i="95"/>
  <c r="B686" i="95" s="1"/>
  <c r="H76" i="95"/>
  <c r="L76" i="95"/>
  <c r="P76" i="95"/>
  <c r="T76" i="95"/>
  <c r="X76" i="95"/>
  <c r="AB76" i="95"/>
  <c r="AF76" i="95"/>
  <c r="AJ76" i="95"/>
  <c r="AN76" i="95"/>
  <c r="G76" i="95"/>
  <c r="M76" i="95"/>
  <c r="R76" i="95"/>
  <c r="W76" i="95"/>
  <c r="AC76" i="95"/>
  <c r="AH76" i="95"/>
  <c r="AM76" i="95"/>
  <c r="I76" i="95"/>
  <c r="N76" i="95"/>
  <c r="S76" i="95"/>
  <c r="Y76" i="95"/>
  <c r="AD76" i="95"/>
  <c r="AI76" i="95"/>
  <c r="J76" i="95"/>
  <c r="O76" i="95"/>
  <c r="U76" i="95"/>
  <c r="Z76" i="95"/>
  <c r="AE76" i="95"/>
  <c r="AK76" i="95"/>
  <c r="AA76" i="95"/>
  <c r="K76" i="95"/>
  <c r="AG76" i="95"/>
  <c r="Q76" i="95"/>
  <c r="AL76" i="95"/>
  <c r="V76" i="95"/>
  <c r="D607" i="95"/>
  <c r="B607" i="95" s="1"/>
  <c r="AG302" i="95"/>
  <c r="BO380" i="94"/>
  <c r="BP380" i="94"/>
  <c r="BQ380" i="94"/>
  <c r="BO686" i="94"/>
  <c r="J686" i="94"/>
  <c r="N686" i="94"/>
  <c r="R686" i="94"/>
  <c r="V686" i="94"/>
  <c r="Z686" i="94"/>
  <c r="AD686" i="94"/>
  <c r="AH686" i="94"/>
  <c r="AL686" i="94"/>
  <c r="AP686" i="94"/>
  <c r="AT686" i="94"/>
  <c r="AX686" i="94"/>
  <c r="BB686" i="94"/>
  <c r="BF686" i="94"/>
  <c r="BJ686" i="94"/>
  <c r="BN686" i="94"/>
  <c r="K686" i="94"/>
  <c r="P686" i="94"/>
  <c r="U686" i="94"/>
  <c r="AA686" i="94"/>
  <c r="AF686" i="94"/>
  <c r="AK686" i="94"/>
  <c r="AQ686" i="94"/>
  <c r="AV686" i="94"/>
  <c r="BA686" i="94"/>
  <c r="BG686" i="94"/>
  <c r="BL686" i="94"/>
  <c r="G686" i="94"/>
  <c r="L686" i="94"/>
  <c r="Q686" i="94"/>
  <c r="W686" i="94"/>
  <c r="AB686" i="94"/>
  <c r="AG686" i="94"/>
  <c r="AM686" i="94"/>
  <c r="AR686" i="94"/>
  <c r="AW686" i="94"/>
  <c r="BC686" i="94"/>
  <c r="BH686" i="94"/>
  <c r="BM686" i="94"/>
  <c r="H686" i="94"/>
  <c r="M686" i="94"/>
  <c r="S686" i="94"/>
  <c r="X686" i="94"/>
  <c r="AC686" i="94"/>
  <c r="AI686" i="94"/>
  <c r="AN686" i="94"/>
  <c r="AS686" i="94"/>
  <c r="AY686" i="94"/>
  <c r="BD686" i="94"/>
  <c r="BI686" i="94"/>
  <c r="I686" i="94"/>
  <c r="AE686" i="94"/>
  <c r="AZ686" i="94"/>
  <c r="O686" i="94"/>
  <c r="AJ686" i="94"/>
  <c r="BE686" i="94"/>
  <c r="T686" i="94"/>
  <c r="AO686" i="94"/>
  <c r="BK686" i="94"/>
  <c r="Y686" i="94"/>
  <c r="AU686" i="94"/>
  <c r="BP686" i="94"/>
  <c r="BQ686" i="94"/>
  <c r="BR686" i="94"/>
  <c r="BQ531" i="94"/>
  <c r="BS319" i="94"/>
  <c r="BS323" i="94"/>
  <c r="BS327" i="94"/>
  <c r="BS331" i="94"/>
  <c r="BS335" i="94"/>
  <c r="BS339" i="94"/>
  <c r="BS343" i="94"/>
  <c r="BS347" i="94"/>
  <c r="BS351" i="94"/>
  <c r="BS355" i="94"/>
  <c r="BS359" i="94"/>
  <c r="BS363" i="94"/>
  <c r="BS367" i="94"/>
  <c r="BS371" i="94"/>
  <c r="BS375" i="94"/>
  <c r="BS379" i="94"/>
  <c r="BS318" i="94"/>
  <c r="BS334" i="94"/>
  <c r="BS350" i="94"/>
  <c r="BS370" i="94"/>
  <c r="BS7" i="94"/>
  <c r="BT9" i="94"/>
  <c r="BT227" i="94" s="1"/>
  <c r="BS316" i="94"/>
  <c r="BS320" i="94"/>
  <c r="BS324" i="94"/>
  <c r="BS328" i="94"/>
  <c r="BS332" i="94"/>
  <c r="BS336" i="94"/>
  <c r="BS340" i="94"/>
  <c r="BS344" i="94"/>
  <c r="BS348" i="94"/>
  <c r="BS352" i="94"/>
  <c r="BS356" i="94"/>
  <c r="BS360" i="94"/>
  <c r="BS364" i="94"/>
  <c r="BS368" i="94"/>
  <c r="BS372" i="94"/>
  <c r="BS376" i="94"/>
  <c r="BS326" i="94"/>
  <c r="BS338" i="94"/>
  <c r="BS346" i="94"/>
  <c r="BS358" i="94"/>
  <c r="BS366" i="94"/>
  <c r="BS378" i="94"/>
  <c r="BS317" i="94"/>
  <c r="BS321" i="94"/>
  <c r="BS325" i="94"/>
  <c r="BS329" i="94"/>
  <c r="BS333" i="94"/>
  <c r="BS337" i="94"/>
  <c r="BS341" i="94"/>
  <c r="BS345" i="94"/>
  <c r="BS349" i="94"/>
  <c r="BS353" i="94"/>
  <c r="BS357" i="94"/>
  <c r="BS361" i="94"/>
  <c r="BS365" i="94"/>
  <c r="BS369" i="94"/>
  <c r="BS373" i="94"/>
  <c r="BS377" i="94"/>
  <c r="BS322" i="94"/>
  <c r="BS330" i="94"/>
  <c r="BS342" i="94"/>
  <c r="BS354" i="94"/>
  <c r="BS362" i="94"/>
  <c r="BS374" i="94"/>
  <c r="BR380" i="94"/>
  <c r="G151" i="94"/>
  <c r="BR320" i="95"/>
  <c r="BR328" i="95"/>
  <c r="BR336" i="95"/>
  <c r="BR344" i="95"/>
  <c r="BR352" i="95"/>
  <c r="BR360" i="95"/>
  <c r="BR368" i="95"/>
  <c r="BR376" i="95"/>
  <c r="BR329" i="95"/>
  <c r="BR361" i="95"/>
  <c r="BR339" i="95"/>
  <c r="BR371" i="95"/>
  <c r="BR333" i="95"/>
  <c r="BR367" i="95"/>
  <c r="BR341" i="95"/>
  <c r="BR327" i="95"/>
  <c r="BR343" i="95"/>
  <c r="BR334" i="95"/>
  <c r="BR358" i="95"/>
  <c r="BR321" i="95"/>
  <c r="BR351" i="95"/>
  <c r="BR322" i="95"/>
  <c r="BR330" i="95"/>
  <c r="BR338" i="95"/>
  <c r="BR346" i="95"/>
  <c r="BR354" i="95"/>
  <c r="BR362" i="95"/>
  <c r="BR370" i="95"/>
  <c r="BR378" i="95"/>
  <c r="BR337" i="95"/>
  <c r="BR369" i="95"/>
  <c r="BR347" i="95"/>
  <c r="BR349" i="95"/>
  <c r="BR319" i="95"/>
  <c r="BR373" i="95"/>
  <c r="BR359" i="95"/>
  <c r="BR375" i="95"/>
  <c r="BR318" i="95"/>
  <c r="BR342" i="95"/>
  <c r="BR366" i="95"/>
  <c r="BR363" i="95"/>
  <c r="BR7" i="95"/>
  <c r="BR316" i="95"/>
  <c r="BR324" i="95"/>
  <c r="BR332" i="95"/>
  <c r="BR340" i="95"/>
  <c r="BR348" i="95"/>
  <c r="BR356" i="95"/>
  <c r="BR364" i="95"/>
  <c r="BR372" i="95"/>
  <c r="BS9" i="95"/>
  <c r="BS150" i="95" s="1"/>
  <c r="BR345" i="95"/>
  <c r="BR377" i="95"/>
  <c r="BR323" i="95"/>
  <c r="BR355" i="95"/>
  <c r="BR365" i="95"/>
  <c r="BR335" i="95"/>
  <c r="BR325" i="95"/>
  <c r="BR326" i="95"/>
  <c r="BR350" i="95"/>
  <c r="BR374" i="95"/>
  <c r="BR353" i="95"/>
  <c r="BR331" i="95"/>
  <c r="BR317" i="95"/>
  <c r="BR357" i="95"/>
  <c r="G303" i="94"/>
  <c r="G455" i="95"/>
  <c r="H455" i="95"/>
  <c r="I455" i="95"/>
  <c r="J455" i="95"/>
  <c r="K455" i="95"/>
  <c r="L455" i="95"/>
  <c r="M455" i="95"/>
  <c r="N455" i="95"/>
  <c r="O455" i="95"/>
  <c r="P455" i="95"/>
  <c r="Q455" i="95"/>
  <c r="R455" i="95"/>
  <c r="S455" i="95"/>
  <c r="T455" i="95"/>
  <c r="U455" i="95"/>
  <c r="V455" i="95"/>
  <c r="W455" i="95"/>
  <c r="X455" i="95"/>
  <c r="Y455" i="95"/>
  <c r="Z455" i="95"/>
  <c r="AA455" i="95"/>
  <c r="AB455" i="95"/>
  <c r="AC455" i="95"/>
  <c r="AD455" i="95"/>
  <c r="AE455" i="95"/>
  <c r="AF455" i="95"/>
  <c r="AG455" i="95"/>
  <c r="AH455" i="95"/>
  <c r="AI455" i="95"/>
  <c r="AJ455" i="95"/>
  <c r="AK455" i="95"/>
  <c r="AL455" i="95"/>
  <c r="AM455" i="95"/>
  <c r="AN455" i="95"/>
  <c r="AO455" i="95"/>
  <c r="AP455" i="95"/>
  <c r="AQ455" i="95"/>
  <c r="AR455" i="95"/>
  <c r="AS455" i="95"/>
  <c r="AT455" i="95"/>
  <c r="AU455" i="95"/>
  <c r="AV455" i="95"/>
  <c r="AW455" i="95"/>
  <c r="AX455" i="95"/>
  <c r="AY455" i="95"/>
  <c r="AZ455" i="95"/>
  <c r="BA455" i="95"/>
  <c r="BB455" i="95"/>
  <c r="BC455" i="95"/>
  <c r="BD455" i="95"/>
  <c r="BE455" i="95"/>
  <c r="BF455" i="95"/>
  <c r="BG455" i="95"/>
  <c r="BH455" i="95"/>
  <c r="BI455" i="95"/>
  <c r="BJ455" i="95"/>
  <c r="BK455" i="95"/>
  <c r="BL455" i="95"/>
  <c r="BM455" i="95"/>
  <c r="BN455" i="95"/>
  <c r="BO455" i="95"/>
  <c r="G530" i="95"/>
  <c r="H530" i="95"/>
  <c r="I530" i="95"/>
  <c r="J530" i="95"/>
  <c r="K530" i="95"/>
  <c r="L530" i="95"/>
  <c r="M530" i="95"/>
  <c r="N530" i="95"/>
  <c r="O530" i="95"/>
  <c r="P530" i="95"/>
  <c r="Q530" i="95"/>
  <c r="R530" i="95"/>
  <c r="S530" i="95"/>
  <c r="T530" i="95"/>
  <c r="U530" i="95"/>
  <c r="V530" i="95"/>
  <c r="W530" i="95"/>
  <c r="X530" i="95"/>
  <c r="Y530" i="95"/>
  <c r="Z530" i="95"/>
  <c r="AA530" i="95"/>
  <c r="AB530" i="95"/>
  <c r="AC530" i="95"/>
  <c r="AD530" i="95"/>
  <c r="AE530" i="95"/>
  <c r="AF530" i="95"/>
  <c r="AG530" i="95"/>
  <c r="AH530" i="95"/>
  <c r="AI530" i="95"/>
  <c r="AJ530" i="95"/>
  <c r="AK530" i="95"/>
  <c r="AL530" i="95"/>
  <c r="AM530" i="95"/>
  <c r="AN530" i="95"/>
  <c r="AO530" i="95"/>
  <c r="AP530" i="95"/>
  <c r="AQ530" i="95"/>
  <c r="AR530" i="95"/>
  <c r="AS530" i="95"/>
  <c r="AT530" i="95"/>
  <c r="AU530" i="95"/>
  <c r="AV530" i="95"/>
  <c r="AW530" i="95"/>
  <c r="AX530" i="95"/>
  <c r="AY530" i="95"/>
  <c r="AZ530" i="95"/>
  <c r="BA530" i="95"/>
  <c r="BB530" i="95"/>
  <c r="BC530" i="95"/>
  <c r="BD530" i="95"/>
  <c r="BE530" i="95"/>
  <c r="BF530" i="95"/>
  <c r="BG530" i="95"/>
  <c r="BH530" i="95"/>
  <c r="BI530" i="95"/>
  <c r="BJ530" i="95"/>
  <c r="BK530" i="95"/>
  <c r="BL530" i="95"/>
  <c r="BM530" i="95"/>
  <c r="BN530" i="95"/>
  <c r="BO530" i="95"/>
  <c r="G606" i="95"/>
  <c r="H606" i="95"/>
  <c r="I606" i="95"/>
  <c r="J606" i="95"/>
  <c r="K606" i="95"/>
  <c r="L606" i="95"/>
  <c r="M606" i="95"/>
  <c r="N606" i="95"/>
  <c r="O606" i="95"/>
  <c r="P606" i="95"/>
  <c r="Q606" i="95"/>
  <c r="R606" i="95"/>
  <c r="S606" i="95"/>
  <c r="T606" i="95"/>
  <c r="U606" i="95"/>
  <c r="V606" i="95"/>
  <c r="W606" i="95"/>
  <c r="X606" i="95"/>
  <c r="Y606" i="95"/>
  <c r="Z606" i="95"/>
  <c r="AA606" i="95"/>
  <c r="AB606" i="95"/>
  <c r="AC606" i="95"/>
  <c r="AD606" i="95"/>
  <c r="AE606" i="95"/>
  <c r="AF606" i="95"/>
  <c r="AG606" i="95"/>
  <c r="AH606" i="95"/>
  <c r="AI606" i="95"/>
  <c r="AJ606" i="95"/>
  <c r="AK606" i="95"/>
  <c r="AL606" i="95"/>
  <c r="AM606" i="95"/>
  <c r="AN606" i="95"/>
  <c r="AO606" i="95"/>
  <c r="AP606" i="95"/>
  <c r="AQ606" i="95"/>
  <c r="AR606" i="95"/>
  <c r="AS606" i="95"/>
  <c r="AT606" i="95"/>
  <c r="AU606" i="95"/>
  <c r="AV606" i="95"/>
  <c r="AW606" i="95"/>
  <c r="AX606" i="95"/>
  <c r="AY606" i="95"/>
  <c r="AZ606" i="95"/>
  <c r="BA606" i="95"/>
  <c r="BB606" i="95"/>
  <c r="BC606" i="95"/>
  <c r="BD606" i="95"/>
  <c r="BE606" i="95"/>
  <c r="BF606" i="95"/>
  <c r="BG606" i="95"/>
  <c r="BH606" i="95"/>
  <c r="BI606" i="95"/>
  <c r="BJ606" i="95"/>
  <c r="BK606" i="95"/>
  <c r="BL606" i="95"/>
  <c r="BM606" i="95"/>
  <c r="BN606" i="95"/>
  <c r="BO606" i="95"/>
  <c r="BQ456" i="94"/>
  <c r="U151" i="94"/>
  <c r="K302" i="95"/>
  <c r="M302" i="95"/>
  <c r="W302" i="95"/>
  <c r="AJ151" i="94"/>
  <c r="AH151" i="94"/>
  <c r="AM151" i="94"/>
  <c r="I303" i="94"/>
  <c r="AG151" i="94"/>
  <c r="J303" i="94"/>
  <c r="AE302" i="95"/>
  <c r="AC302" i="95"/>
  <c r="O302" i="95"/>
  <c r="AD302" i="95"/>
  <c r="AA302" i="95"/>
  <c r="AH302" i="95"/>
  <c r="G302" i="95"/>
  <c r="Y302" i="95"/>
  <c r="L150" i="95"/>
  <c r="D531" i="95"/>
  <c r="B531" i="95" s="1"/>
  <c r="N302" i="95"/>
  <c r="Z302" i="95"/>
  <c r="AN302" i="95"/>
  <c r="AF302" i="95"/>
  <c r="L302" i="95"/>
  <c r="I302" i="95"/>
  <c r="V151" i="94"/>
  <c r="D532" i="94"/>
  <c r="B532" i="94" s="1"/>
  <c r="J302" i="95"/>
  <c r="X302" i="95"/>
  <c r="H302" i="95"/>
  <c r="V302" i="95"/>
  <c r="AB302" i="95"/>
  <c r="Q302" i="95"/>
  <c r="Q303" i="94"/>
  <c r="R303" i="94"/>
  <c r="X303" i="94"/>
  <c r="S303" i="94"/>
  <c r="AH303" i="94"/>
  <c r="AN303" i="94"/>
  <c r="AI303" i="94"/>
  <c r="AK150" i="95"/>
  <c r="V303" i="94"/>
  <c r="H303" i="94"/>
  <c r="D457" i="94"/>
  <c r="B457" i="94" s="1"/>
  <c r="N151" i="94"/>
  <c r="D456" i="95"/>
  <c r="B456" i="95" s="1"/>
  <c r="AI151" i="94"/>
  <c r="AA151" i="94"/>
  <c r="Q151" i="94"/>
  <c r="R151" i="94"/>
  <c r="K150" i="95"/>
  <c r="AI302" i="95"/>
  <c r="T302" i="95"/>
  <c r="AJ302" i="95"/>
  <c r="S302" i="95"/>
  <c r="AL302" i="95"/>
  <c r="P302" i="95"/>
  <c r="AM302" i="95"/>
  <c r="R302" i="95"/>
  <c r="AK302" i="95"/>
  <c r="G150" i="95"/>
  <c r="AN150" i="95"/>
  <c r="AC303" i="94"/>
  <c r="Y303" i="94"/>
  <c r="N303" i="94"/>
  <c r="AJ303" i="94"/>
  <c r="AE303" i="94"/>
  <c r="G379" i="95"/>
  <c r="H379" i="95"/>
  <c r="I379" i="95"/>
  <c r="J379" i="95"/>
  <c r="K379" i="95"/>
  <c r="L379" i="95"/>
  <c r="M379" i="95"/>
  <c r="N379" i="95"/>
  <c r="O379" i="95"/>
  <c r="P379" i="95"/>
  <c r="Q379" i="95"/>
  <c r="R379" i="95"/>
  <c r="S379" i="95"/>
  <c r="T379" i="95"/>
  <c r="U379" i="95"/>
  <c r="V379" i="95"/>
  <c r="W379" i="95"/>
  <c r="X379" i="95"/>
  <c r="Y379" i="95"/>
  <c r="Z379" i="95"/>
  <c r="AA379" i="95"/>
  <c r="AB379" i="95"/>
  <c r="AC379" i="95"/>
  <c r="AD379" i="95"/>
  <c r="AE379" i="95"/>
  <c r="AF379" i="95"/>
  <c r="AG379" i="95"/>
  <c r="AH379" i="95"/>
  <c r="AI379" i="95"/>
  <c r="AJ379" i="95"/>
  <c r="AK379" i="95"/>
  <c r="AL379" i="95"/>
  <c r="AM379" i="95"/>
  <c r="AN379" i="95"/>
  <c r="AO379" i="95"/>
  <c r="AP379" i="95"/>
  <c r="AQ379" i="95"/>
  <c r="AR379" i="95"/>
  <c r="AS379" i="95"/>
  <c r="AT379" i="95"/>
  <c r="AU379" i="95"/>
  <c r="AV379" i="95"/>
  <c r="AW379" i="95"/>
  <c r="AX379" i="95"/>
  <c r="AY379" i="95"/>
  <c r="AZ379" i="95"/>
  <c r="BA379" i="95"/>
  <c r="BB379" i="95"/>
  <c r="BC379" i="95"/>
  <c r="BD379" i="95"/>
  <c r="BE379" i="95"/>
  <c r="BF379" i="95"/>
  <c r="BG379" i="95"/>
  <c r="BH379" i="95"/>
  <c r="BI379" i="95"/>
  <c r="BJ379" i="95"/>
  <c r="BK379" i="95"/>
  <c r="BL379" i="95"/>
  <c r="BM379" i="95"/>
  <c r="BN379" i="95"/>
  <c r="AH150" i="95"/>
  <c r="AJ150" i="95"/>
  <c r="AK303" i="94"/>
  <c r="Z303" i="94"/>
  <c r="AG303" i="94"/>
  <c r="M303" i="94"/>
  <c r="AL303" i="94"/>
  <c r="AF303" i="94"/>
  <c r="P303" i="94"/>
  <c r="AA303" i="94"/>
  <c r="K303" i="94"/>
  <c r="T303" i="94"/>
  <c r="O303" i="94"/>
  <c r="Q150" i="95"/>
  <c r="H150" i="95"/>
  <c r="U303" i="94"/>
  <c r="AD303" i="94"/>
  <c r="AB303" i="94"/>
  <c r="L303" i="94"/>
  <c r="AM303" i="94"/>
  <c r="W303" i="94"/>
  <c r="G380" i="94"/>
  <c r="H380" i="94"/>
  <c r="I380" i="94"/>
  <c r="J380" i="94"/>
  <c r="K380" i="94"/>
  <c r="L380" i="94"/>
  <c r="M380" i="94"/>
  <c r="N380" i="94"/>
  <c r="O380" i="94"/>
  <c r="P380" i="94"/>
  <c r="Q380" i="94"/>
  <c r="R380" i="94"/>
  <c r="S380" i="94"/>
  <c r="T380" i="94"/>
  <c r="U380" i="94"/>
  <c r="V380" i="94"/>
  <c r="W380" i="94"/>
  <c r="X380" i="94"/>
  <c r="Y380" i="94"/>
  <c r="Z380" i="94"/>
  <c r="AA380" i="94"/>
  <c r="AB380" i="94"/>
  <c r="AC380" i="94"/>
  <c r="AD380" i="94"/>
  <c r="AE380" i="94"/>
  <c r="AF380" i="94"/>
  <c r="AG380" i="94"/>
  <c r="AH380" i="94"/>
  <c r="AI380" i="94"/>
  <c r="AJ380" i="94"/>
  <c r="AK380" i="94"/>
  <c r="AL380" i="94"/>
  <c r="AM380" i="94"/>
  <c r="AN380" i="94"/>
  <c r="AO380" i="94"/>
  <c r="AP380" i="94"/>
  <c r="AQ380" i="94"/>
  <c r="AR380" i="94"/>
  <c r="AS380" i="94"/>
  <c r="AT380" i="94"/>
  <c r="AU380" i="94"/>
  <c r="AV380" i="94"/>
  <c r="AW380" i="94"/>
  <c r="AX380" i="94"/>
  <c r="AY380" i="94"/>
  <c r="AZ380" i="94"/>
  <c r="BA380" i="94"/>
  <c r="BB380" i="94"/>
  <c r="BC380" i="94"/>
  <c r="BD380" i="94"/>
  <c r="BE380" i="94"/>
  <c r="BF380" i="94"/>
  <c r="BG380" i="94"/>
  <c r="BH380" i="94"/>
  <c r="BI380" i="94"/>
  <c r="BJ380" i="94"/>
  <c r="BK380" i="94"/>
  <c r="BL380" i="94"/>
  <c r="BM380" i="94"/>
  <c r="BN380" i="94"/>
  <c r="D303" i="95"/>
  <c r="D380" i="95"/>
  <c r="D304" i="94"/>
  <c r="D381" i="94"/>
  <c r="Y150" i="95"/>
  <c r="I150" i="95"/>
  <c r="O150" i="95"/>
  <c r="AG150" i="95"/>
  <c r="T150" i="95"/>
  <c r="R150" i="95"/>
  <c r="S150" i="95"/>
  <c r="U150" i="95"/>
  <c r="AL150" i="95"/>
  <c r="X150" i="95"/>
  <c r="H226" i="95"/>
  <c r="L226" i="95"/>
  <c r="P226" i="95"/>
  <c r="T226" i="95"/>
  <c r="X226" i="95"/>
  <c r="AB226" i="95"/>
  <c r="AF226" i="95"/>
  <c r="AJ226" i="95"/>
  <c r="AN226" i="95"/>
  <c r="I226" i="95"/>
  <c r="N226" i="95"/>
  <c r="S226" i="95"/>
  <c r="Y226" i="95"/>
  <c r="AD226" i="95"/>
  <c r="AI226" i="95"/>
  <c r="K226" i="95"/>
  <c r="R226" i="95"/>
  <c r="Z226" i="95"/>
  <c r="AG226" i="95"/>
  <c r="AM226" i="95"/>
  <c r="M226" i="95"/>
  <c r="U226" i="95"/>
  <c r="AA226" i="95"/>
  <c r="AH226" i="95"/>
  <c r="O226" i="95"/>
  <c r="AC226" i="95"/>
  <c r="Q226" i="95"/>
  <c r="AE226" i="95"/>
  <c r="G226" i="95"/>
  <c r="V226" i="95"/>
  <c r="AK226" i="95"/>
  <c r="J226" i="95"/>
  <c r="W226" i="95"/>
  <c r="AL226" i="95"/>
  <c r="W151" i="94"/>
  <c r="Y151" i="94"/>
  <c r="AB151" i="94"/>
  <c r="AD151" i="94"/>
  <c r="AI150" i="95"/>
  <c r="W150" i="95"/>
  <c r="AE150" i="95"/>
  <c r="J150" i="95"/>
  <c r="AA150" i="95"/>
  <c r="AF150" i="95"/>
  <c r="P150" i="95"/>
  <c r="H227" i="94"/>
  <c r="L227" i="94"/>
  <c r="P227" i="94"/>
  <c r="T227" i="94"/>
  <c r="X227" i="94"/>
  <c r="AB227" i="94"/>
  <c r="AF227" i="94"/>
  <c r="AJ227" i="94"/>
  <c r="AN227" i="94"/>
  <c r="K227" i="94"/>
  <c r="Q227" i="94"/>
  <c r="V227" i="94"/>
  <c r="AA227" i="94"/>
  <c r="AG227" i="94"/>
  <c r="AL227" i="94"/>
  <c r="G227" i="94"/>
  <c r="N227" i="94"/>
  <c r="U227" i="94"/>
  <c r="AC227" i="94"/>
  <c r="AI227" i="94"/>
  <c r="O227" i="94"/>
  <c r="Y227" i="94"/>
  <c r="AH227" i="94"/>
  <c r="I227" i="94"/>
  <c r="S227" i="94"/>
  <c r="AE227" i="94"/>
  <c r="J227" i="94"/>
  <c r="W227" i="94"/>
  <c r="AK227" i="94"/>
  <c r="Z227" i="94"/>
  <c r="AD227" i="94"/>
  <c r="AM227" i="94"/>
  <c r="M227" i="94"/>
  <c r="R227" i="94"/>
  <c r="AC150" i="95"/>
  <c r="AM150" i="95"/>
  <c r="N150" i="95"/>
  <c r="AD150" i="95"/>
  <c r="M150" i="95"/>
  <c r="Z150" i="95"/>
  <c r="V150" i="95"/>
  <c r="AB150" i="95"/>
  <c r="D151" i="95"/>
  <c r="D227" i="95"/>
  <c r="X151" i="94"/>
  <c r="AC151" i="94"/>
  <c r="S151" i="94"/>
  <c r="T151" i="94"/>
  <c r="AK151" i="94"/>
  <c r="P151" i="94"/>
  <c r="Z151" i="94"/>
  <c r="J151" i="94"/>
  <c r="D152" i="94"/>
  <c r="D228" i="94"/>
  <c r="H151" i="94"/>
  <c r="AE151" i="94"/>
  <c r="I151" i="94"/>
  <c r="O151" i="94"/>
  <c r="AN151" i="94"/>
  <c r="L151" i="94"/>
  <c r="M151" i="94"/>
  <c r="AF151" i="94"/>
  <c r="K151" i="94"/>
  <c r="AL151" i="94"/>
  <c r="J152" i="94"/>
  <c r="D78" i="94"/>
  <c r="D77" i="95"/>
  <c r="D13" i="23"/>
  <c r="E6" i="91"/>
  <c r="E86" i="91"/>
  <c r="E69" i="91"/>
  <c r="F9" i="92"/>
  <c r="E9" i="91"/>
  <c r="B721" i="23"/>
  <c r="B771" i="94"/>
  <c r="B721" i="94"/>
  <c r="B796" i="95"/>
  <c r="B746" i="95"/>
  <c r="B796" i="94"/>
  <c r="B746" i="94"/>
  <c r="B771" i="95"/>
  <c r="B721" i="95"/>
  <c r="D3" i="23"/>
  <c r="E3" i="23" s="1"/>
  <c r="B770" i="95"/>
  <c r="B720" i="95"/>
  <c r="G696" i="95"/>
  <c r="B770" i="94"/>
  <c r="B720" i="94"/>
  <c r="G696" i="94"/>
  <c r="B795" i="95"/>
  <c r="B745" i="95"/>
  <c r="B795" i="94"/>
  <c r="B745" i="94"/>
  <c r="F56" i="68"/>
  <c r="E52" i="91"/>
  <c r="G8" i="92"/>
  <c r="G3" i="92" s="1"/>
  <c r="F54" i="68"/>
  <c r="F8" i="91"/>
  <c r="F5" i="91" s="1"/>
  <c r="D54" i="68"/>
  <c r="E56" i="68"/>
  <c r="D56" i="68"/>
  <c r="F53" i="68"/>
  <c r="E53" i="68"/>
  <c r="E54" i="68"/>
  <c r="D49" i="90"/>
  <c r="D36" i="90"/>
  <c r="D23" i="90"/>
  <c r="D12" i="90"/>
  <c r="B746" i="23"/>
  <c r="D43" i="90"/>
  <c r="D31" i="90"/>
  <c r="D16" i="90"/>
  <c r="D52" i="90"/>
  <c r="D41" i="90"/>
  <c r="D27" i="90"/>
  <c r="D15" i="90"/>
  <c r="D44" i="90"/>
  <c r="D33" i="90"/>
  <c r="D21" i="90"/>
  <c r="D7" i="90"/>
  <c r="D48" i="90"/>
  <c r="D37" i="90"/>
  <c r="D28" i="90"/>
  <c r="D20" i="90"/>
  <c r="D9" i="90"/>
  <c r="B795" i="23"/>
  <c r="B770" i="23"/>
  <c r="B720" i="23"/>
  <c r="B745" i="23"/>
  <c r="B796" i="23"/>
  <c r="B771" i="23"/>
  <c r="D53" i="90"/>
  <c r="D47" i="90"/>
  <c r="D39" i="90"/>
  <c r="D32" i="90"/>
  <c r="D25" i="90"/>
  <c r="D17" i="90"/>
  <c r="D11" i="90"/>
  <c r="D51" i="90"/>
  <c r="D45" i="90"/>
  <c r="D40" i="90"/>
  <c r="D35" i="90"/>
  <c r="D29" i="90"/>
  <c r="D24" i="90"/>
  <c r="D19" i="90"/>
  <c r="D13" i="90"/>
  <c r="D8" i="90"/>
  <c r="D50" i="90"/>
  <c r="D46" i="90"/>
  <c r="D42" i="90"/>
  <c r="D38" i="90"/>
  <c r="D34" i="90"/>
  <c r="D30" i="90"/>
  <c r="D26" i="90"/>
  <c r="D22" i="90"/>
  <c r="D18" i="90"/>
  <c r="D14" i="90"/>
  <c r="D10" i="90"/>
  <c r="G9" i="92" l="1"/>
  <c r="G12" i="92" s="1"/>
  <c r="AR304" i="94"/>
  <c r="AV304" i="94"/>
  <c r="AZ304" i="94"/>
  <c r="BD304" i="94"/>
  <c r="BH304" i="94"/>
  <c r="BL304" i="94"/>
  <c r="BP304" i="94"/>
  <c r="BT304" i="94"/>
  <c r="AP304" i="94"/>
  <c r="AU304" i="94"/>
  <c r="BA304" i="94"/>
  <c r="BF304" i="94"/>
  <c r="BK304" i="94"/>
  <c r="BQ304" i="94"/>
  <c r="AQ304" i="94"/>
  <c r="AW304" i="94"/>
  <c r="BB304" i="94"/>
  <c r="BG304" i="94"/>
  <c r="BM304" i="94"/>
  <c r="BR304" i="94"/>
  <c r="AS304" i="94"/>
  <c r="AX304" i="94"/>
  <c r="BC304" i="94"/>
  <c r="BI304" i="94"/>
  <c r="BN304" i="94"/>
  <c r="BS304" i="94"/>
  <c r="AO304" i="94"/>
  <c r="AT304" i="94"/>
  <c r="AY304" i="94"/>
  <c r="BE304" i="94"/>
  <c r="BJ304" i="94"/>
  <c r="BO304" i="94"/>
  <c r="AO78" i="94"/>
  <c r="AS78" i="94"/>
  <c r="AW78" i="94"/>
  <c r="BA78" i="94"/>
  <c r="BE78" i="94"/>
  <c r="BI78" i="94"/>
  <c r="BM78" i="94"/>
  <c r="BQ78" i="94"/>
  <c r="AP78" i="94"/>
  <c r="AU78" i="94"/>
  <c r="AZ78" i="94"/>
  <c r="BF78" i="94"/>
  <c r="BK78" i="94"/>
  <c r="BP78" i="94"/>
  <c r="AR78" i="94"/>
  <c r="AY78" i="94"/>
  <c r="BG78" i="94"/>
  <c r="BN78" i="94"/>
  <c r="BT78" i="94"/>
  <c r="AX78" i="94"/>
  <c r="BH78" i="94"/>
  <c r="BR78" i="94"/>
  <c r="AQ78" i="94"/>
  <c r="BC78" i="94"/>
  <c r="BO78" i="94"/>
  <c r="AT78" i="94"/>
  <c r="BD78" i="94"/>
  <c r="BS78" i="94"/>
  <c r="BJ78" i="94"/>
  <c r="BL78" i="94"/>
  <c r="AV78" i="94"/>
  <c r="BB78" i="94"/>
  <c r="AQ228" i="94"/>
  <c r="AU228" i="94"/>
  <c r="AY228" i="94"/>
  <c r="BC228" i="94"/>
  <c r="BG228" i="94"/>
  <c r="BK228" i="94"/>
  <c r="BO228" i="94"/>
  <c r="BS228" i="94"/>
  <c r="AO228" i="94"/>
  <c r="AT228" i="94"/>
  <c r="AZ228" i="94"/>
  <c r="BE228" i="94"/>
  <c r="BJ228" i="94"/>
  <c r="BP228" i="94"/>
  <c r="AP228" i="94"/>
  <c r="AV228" i="94"/>
  <c r="BA228" i="94"/>
  <c r="BF228" i="94"/>
  <c r="BL228" i="94"/>
  <c r="BQ228" i="94"/>
  <c r="AW228" i="94"/>
  <c r="BH228" i="94"/>
  <c r="BR228" i="94"/>
  <c r="AX228" i="94"/>
  <c r="BI228" i="94"/>
  <c r="BT228" i="94"/>
  <c r="AR228" i="94"/>
  <c r="BB228" i="94"/>
  <c r="BM228" i="94"/>
  <c r="AS228" i="94"/>
  <c r="BD228" i="94"/>
  <c r="BN228" i="94"/>
  <c r="BT239" i="94"/>
  <c r="BT163" i="94"/>
  <c r="BT87" i="94"/>
  <c r="BT164" i="94"/>
  <c r="BT88" i="94"/>
  <c r="BT240" i="94"/>
  <c r="BT89" i="94"/>
  <c r="BT241" i="94"/>
  <c r="BT165" i="94"/>
  <c r="BT166" i="94"/>
  <c r="BT242" i="94"/>
  <c r="BT90" i="94"/>
  <c r="BT243" i="94"/>
  <c r="BT91" i="94"/>
  <c r="BT167" i="94"/>
  <c r="BT92" i="94"/>
  <c r="BT168" i="94"/>
  <c r="BT244" i="94"/>
  <c r="BT169" i="94"/>
  <c r="BT170" i="94"/>
  <c r="BT93" i="94"/>
  <c r="BT245" i="94"/>
  <c r="BT171" i="94"/>
  <c r="BT247" i="94"/>
  <c r="BT246" i="94"/>
  <c r="BT94" i="94"/>
  <c r="BT172" i="94"/>
  <c r="BT95" i="94"/>
  <c r="BT96" i="94"/>
  <c r="BT248" i="94"/>
  <c r="BT97" i="94"/>
  <c r="BT249" i="94"/>
  <c r="BT173" i="94"/>
  <c r="BT250" i="94"/>
  <c r="BT98" i="94"/>
  <c r="BT174" i="94"/>
  <c r="BT175" i="94"/>
  <c r="BT251" i="94"/>
  <c r="BT99" i="94"/>
  <c r="BT100" i="94"/>
  <c r="BT252" i="94"/>
  <c r="BT176" i="94"/>
  <c r="BT177" i="94"/>
  <c r="BT101" i="94"/>
  <c r="BT253" i="94"/>
  <c r="BT102" i="94"/>
  <c r="BT178" i="94"/>
  <c r="BT254" i="94"/>
  <c r="BT103" i="94"/>
  <c r="BT179" i="94"/>
  <c r="BT255" i="94"/>
  <c r="BT104" i="94"/>
  <c r="BT256" i="94"/>
  <c r="BT180" i="94"/>
  <c r="BT257" i="94"/>
  <c r="BT105" i="94"/>
  <c r="BT181" i="94"/>
  <c r="BT106" i="94"/>
  <c r="BT182" i="94"/>
  <c r="BT258" i="94"/>
  <c r="BT259" i="94"/>
  <c r="BT183" i="94"/>
  <c r="BT107" i="94"/>
  <c r="BT108" i="94"/>
  <c r="BT260" i="94"/>
  <c r="BT184" i="94"/>
  <c r="BT109" i="94"/>
  <c r="BT261" i="94"/>
  <c r="BT185" i="94"/>
  <c r="BT110" i="94"/>
  <c r="BT262" i="94"/>
  <c r="BT186" i="94"/>
  <c r="BT187" i="94"/>
  <c r="BT111" i="94"/>
  <c r="BT263" i="94"/>
  <c r="BT188" i="94"/>
  <c r="BT264" i="94"/>
  <c r="BT112" i="94"/>
  <c r="BT265" i="94"/>
  <c r="BT113" i="94"/>
  <c r="BT189" i="94"/>
  <c r="BT114" i="94"/>
  <c r="BT190" i="94"/>
  <c r="BT266" i="94"/>
  <c r="BT191" i="94"/>
  <c r="BT115" i="94"/>
  <c r="BT267" i="94"/>
  <c r="BT116" i="94"/>
  <c r="BT192" i="94"/>
  <c r="BT268" i="94"/>
  <c r="BT117" i="94"/>
  <c r="BT193" i="94"/>
  <c r="BT269" i="94"/>
  <c r="BT118" i="94"/>
  <c r="BT270" i="94"/>
  <c r="BT194" i="94"/>
  <c r="BT119" i="94"/>
  <c r="BT271" i="94"/>
  <c r="BT195" i="94"/>
  <c r="BT120" i="94"/>
  <c r="BT272" i="94"/>
  <c r="BT196" i="94"/>
  <c r="BT121" i="94"/>
  <c r="BT197" i="94"/>
  <c r="BT273" i="94"/>
  <c r="BT122" i="94"/>
  <c r="BT198" i="94"/>
  <c r="BT274" i="94"/>
  <c r="BT275" i="94"/>
  <c r="BT123" i="94"/>
  <c r="BT199" i="94"/>
  <c r="BT124" i="94"/>
  <c r="BT200" i="94"/>
  <c r="BT276" i="94"/>
  <c r="BT125" i="94"/>
  <c r="BT277" i="94"/>
  <c r="BT201" i="94"/>
  <c r="BT202" i="94"/>
  <c r="BT126" i="94"/>
  <c r="BT278" i="94"/>
  <c r="BT279" i="94"/>
  <c r="BT127" i="94"/>
  <c r="BT203" i="94"/>
  <c r="BT128" i="94"/>
  <c r="BT204" i="94"/>
  <c r="BT280" i="94"/>
  <c r="BT129" i="94"/>
  <c r="BT281" i="94"/>
  <c r="BT205" i="94"/>
  <c r="BT206" i="94"/>
  <c r="BT130" i="94"/>
  <c r="BT282" i="94"/>
  <c r="BT131" i="94"/>
  <c r="BT207" i="94"/>
  <c r="BT283" i="94"/>
  <c r="BT132" i="94"/>
  <c r="BT208" i="94"/>
  <c r="BT284" i="94"/>
  <c r="BT133" i="94"/>
  <c r="BT285" i="94"/>
  <c r="BT209" i="94"/>
  <c r="BT286" i="94"/>
  <c r="BT134" i="94"/>
  <c r="BT210" i="94"/>
  <c r="BT287" i="94"/>
  <c r="BT135" i="94"/>
  <c r="BT211" i="94"/>
  <c r="BT136" i="94"/>
  <c r="BT288" i="94"/>
  <c r="BT212" i="94"/>
  <c r="BT289" i="94"/>
  <c r="BT137" i="94"/>
  <c r="BT213" i="94"/>
  <c r="BT290" i="94"/>
  <c r="BT214" i="94"/>
  <c r="BT138" i="94"/>
  <c r="BT215" i="94"/>
  <c r="BT291" i="94"/>
  <c r="BT139" i="94"/>
  <c r="BT292" i="94"/>
  <c r="BT216" i="94"/>
  <c r="BT140" i="94"/>
  <c r="BT217" i="94"/>
  <c r="BT293" i="94"/>
  <c r="BT141" i="94"/>
  <c r="BT218" i="94"/>
  <c r="BT294" i="94"/>
  <c r="BT142" i="94"/>
  <c r="BT219" i="94"/>
  <c r="BT295" i="94"/>
  <c r="BT143" i="94"/>
  <c r="BT296" i="94"/>
  <c r="BT220" i="94"/>
  <c r="BT144" i="94"/>
  <c r="BT297" i="94"/>
  <c r="BT221" i="94"/>
  <c r="BT145" i="94"/>
  <c r="BT298" i="94"/>
  <c r="BT222" i="94"/>
  <c r="BT146" i="94"/>
  <c r="BT147" i="94"/>
  <c r="BT223" i="94"/>
  <c r="BT299" i="94"/>
  <c r="BT148" i="94"/>
  <c r="BT224" i="94"/>
  <c r="BT300" i="94"/>
  <c r="BT149" i="94"/>
  <c r="BT225" i="94"/>
  <c r="BT301" i="94"/>
  <c r="BT226" i="94"/>
  <c r="BT150" i="94"/>
  <c r="BT302" i="94"/>
  <c r="T152" i="94"/>
  <c r="AQ152" i="94"/>
  <c r="AU152" i="94"/>
  <c r="AY152" i="94"/>
  <c r="BC152" i="94"/>
  <c r="BG152" i="94"/>
  <c r="BK152" i="94"/>
  <c r="BO152" i="94"/>
  <c r="BS152" i="94"/>
  <c r="AO152" i="94"/>
  <c r="AT152" i="94"/>
  <c r="AZ152" i="94"/>
  <c r="BE152" i="94"/>
  <c r="BJ152" i="94"/>
  <c r="BP152" i="94"/>
  <c r="AV152" i="94"/>
  <c r="BB152" i="94"/>
  <c r="BI152" i="94"/>
  <c r="BQ152" i="94"/>
  <c r="AP152" i="94"/>
  <c r="AW152" i="94"/>
  <c r="BD152" i="94"/>
  <c r="BL152" i="94"/>
  <c r="BR152" i="94"/>
  <c r="AR152" i="94"/>
  <c r="BF152" i="94"/>
  <c r="BT152" i="94"/>
  <c r="AS152" i="94"/>
  <c r="BH152" i="94"/>
  <c r="AX152" i="94"/>
  <c r="BM152" i="94"/>
  <c r="BA152" i="94"/>
  <c r="BN152" i="94"/>
  <c r="BT303" i="94"/>
  <c r="BT151" i="94"/>
  <c r="AP303" i="95"/>
  <c r="AT303" i="95"/>
  <c r="AX303" i="95"/>
  <c r="BB303" i="95"/>
  <c r="BF303" i="95"/>
  <c r="BJ303" i="95"/>
  <c r="BN303" i="95"/>
  <c r="BR303" i="95"/>
  <c r="AQ303" i="95"/>
  <c r="AU303" i="95"/>
  <c r="AY303" i="95"/>
  <c r="BC303" i="95"/>
  <c r="BG303" i="95"/>
  <c r="BK303" i="95"/>
  <c r="BO303" i="95"/>
  <c r="BS303" i="95"/>
  <c r="AR303" i="95"/>
  <c r="AZ303" i="95"/>
  <c r="BH303" i="95"/>
  <c r="BP303" i="95"/>
  <c r="BA303" i="95"/>
  <c r="BI303" i="95"/>
  <c r="AV303" i="95"/>
  <c r="BL303" i="95"/>
  <c r="AW303" i="95"/>
  <c r="BM303" i="95"/>
  <c r="AS303" i="95"/>
  <c r="BQ303" i="95"/>
  <c r="BD303" i="95"/>
  <c r="AO303" i="95"/>
  <c r="BE303" i="95"/>
  <c r="AQ227" i="95"/>
  <c r="AU227" i="95"/>
  <c r="AY227" i="95"/>
  <c r="BC227" i="95"/>
  <c r="BG227" i="95"/>
  <c r="BK227" i="95"/>
  <c r="BO227" i="95"/>
  <c r="BS227" i="95"/>
  <c r="AR227" i="95"/>
  <c r="AV227" i="95"/>
  <c r="AZ227" i="95"/>
  <c r="BD227" i="95"/>
  <c r="BH227" i="95"/>
  <c r="BL227" i="95"/>
  <c r="BP227" i="95"/>
  <c r="AO227" i="95"/>
  <c r="AW227" i="95"/>
  <c r="BE227" i="95"/>
  <c r="BM227" i="95"/>
  <c r="AS227" i="95"/>
  <c r="BI227" i="95"/>
  <c r="AP227" i="95"/>
  <c r="AX227" i="95"/>
  <c r="BF227" i="95"/>
  <c r="BN227" i="95"/>
  <c r="BA227" i="95"/>
  <c r="BQ227" i="95"/>
  <c r="BJ227" i="95"/>
  <c r="BB227" i="95"/>
  <c r="BR227" i="95"/>
  <c r="AT227" i="95"/>
  <c r="BS87" i="95"/>
  <c r="BS239" i="95"/>
  <c r="BS163" i="95"/>
  <c r="BS88" i="95"/>
  <c r="BS240" i="95"/>
  <c r="BS164" i="95"/>
  <c r="BS89" i="95"/>
  <c r="BS241" i="95"/>
  <c r="BS165" i="95"/>
  <c r="BS90" i="95"/>
  <c r="BS242" i="95"/>
  <c r="BS166" i="95"/>
  <c r="BS243" i="95"/>
  <c r="BS167" i="95"/>
  <c r="BS91" i="95"/>
  <c r="BS244" i="95"/>
  <c r="BS168" i="95"/>
  <c r="BS92" i="95"/>
  <c r="BS245" i="95"/>
  <c r="BS169" i="95"/>
  <c r="BS93" i="95"/>
  <c r="BS170" i="95"/>
  <c r="BS246" i="95"/>
  <c r="BS94" i="95"/>
  <c r="BS171" i="95"/>
  <c r="BS247" i="95"/>
  <c r="BS95" i="95"/>
  <c r="BS96" i="95"/>
  <c r="BS248" i="95"/>
  <c r="BS172" i="95"/>
  <c r="BS249" i="95"/>
  <c r="BS97" i="95"/>
  <c r="BS173" i="95"/>
  <c r="BS98" i="95"/>
  <c r="BS250" i="95"/>
  <c r="BS174" i="95"/>
  <c r="BS175" i="95"/>
  <c r="BS251" i="95"/>
  <c r="BS99" i="95"/>
  <c r="BS100" i="95"/>
  <c r="BS176" i="95"/>
  <c r="BS252" i="95"/>
  <c r="BS253" i="95"/>
  <c r="BS101" i="95"/>
  <c r="BS177" i="95"/>
  <c r="BS102" i="95"/>
  <c r="BS254" i="95"/>
  <c r="BS178" i="95"/>
  <c r="BS103" i="95"/>
  <c r="BS179" i="95"/>
  <c r="BS255" i="95"/>
  <c r="BS104" i="95"/>
  <c r="BS180" i="95"/>
  <c r="BS256" i="95"/>
  <c r="BS181" i="95"/>
  <c r="BS105" i="95"/>
  <c r="BS257" i="95"/>
  <c r="BS258" i="95"/>
  <c r="BS182" i="95"/>
  <c r="BS106" i="95"/>
  <c r="BS183" i="95"/>
  <c r="BS259" i="95"/>
  <c r="BS107" i="95"/>
  <c r="BS260" i="95"/>
  <c r="BS184" i="95"/>
  <c r="BS108" i="95"/>
  <c r="BS261" i="95"/>
  <c r="BS109" i="95"/>
  <c r="BS185" i="95"/>
  <c r="BS110" i="95"/>
  <c r="BS262" i="95"/>
  <c r="BS186" i="95"/>
  <c r="BS111" i="95"/>
  <c r="BS187" i="95"/>
  <c r="BS263" i="95"/>
  <c r="BS188" i="95"/>
  <c r="BS112" i="95"/>
  <c r="BS264" i="95"/>
  <c r="BS265" i="95"/>
  <c r="BS189" i="95"/>
  <c r="BS113" i="95"/>
  <c r="BS266" i="95"/>
  <c r="BS114" i="95"/>
  <c r="BS190" i="95"/>
  <c r="BS191" i="95"/>
  <c r="BS115" i="95"/>
  <c r="BS267" i="95"/>
  <c r="BS192" i="95"/>
  <c r="BS116" i="95"/>
  <c r="BS268" i="95"/>
  <c r="BS193" i="95"/>
  <c r="BS117" i="95"/>
  <c r="BS269" i="95"/>
  <c r="BS270" i="95"/>
  <c r="BS194" i="95"/>
  <c r="BS118" i="95"/>
  <c r="BS271" i="95"/>
  <c r="BS119" i="95"/>
  <c r="BS195" i="95"/>
  <c r="BS272" i="95"/>
  <c r="BS120" i="95"/>
  <c r="BS196" i="95"/>
  <c r="BS121" i="95"/>
  <c r="BS273" i="95"/>
  <c r="BS197" i="95"/>
  <c r="BS274" i="95"/>
  <c r="BS198" i="95"/>
  <c r="BS122" i="95"/>
  <c r="BS275" i="95"/>
  <c r="BS199" i="95"/>
  <c r="BS123" i="95"/>
  <c r="BS276" i="95"/>
  <c r="BS200" i="95"/>
  <c r="BS124" i="95"/>
  <c r="BS201" i="95"/>
  <c r="BS125" i="95"/>
  <c r="BS277" i="95"/>
  <c r="BS278" i="95"/>
  <c r="BS126" i="95"/>
  <c r="BS202" i="95"/>
  <c r="BS279" i="95"/>
  <c r="BS127" i="95"/>
  <c r="BS203" i="95"/>
  <c r="BS280" i="95"/>
  <c r="BS128" i="95"/>
  <c r="BS204" i="95"/>
  <c r="BS281" i="95"/>
  <c r="BS129" i="95"/>
  <c r="BS205" i="95"/>
  <c r="BS282" i="95"/>
  <c r="BS206" i="95"/>
  <c r="BS130" i="95"/>
  <c r="BS131" i="95"/>
  <c r="BS207" i="95"/>
  <c r="BS283" i="95"/>
  <c r="BS284" i="95"/>
  <c r="BS132" i="95"/>
  <c r="BS208" i="95"/>
  <c r="BS133" i="95"/>
  <c r="BS209" i="95"/>
  <c r="BS285" i="95"/>
  <c r="BS286" i="95"/>
  <c r="BS134" i="95"/>
  <c r="BS210" i="95"/>
  <c r="BS135" i="95"/>
  <c r="BS211" i="95"/>
  <c r="BS287" i="95"/>
  <c r="BS288" i="95"/>
  <c r="BS212" i="95"/>
  <c r="BS136" i="95"/>
  <c r="BS289" i="95"/>
  <c r="BS137" i="95"/>
  <c r="BS213" i="95"/>
  <c r="BS290" i="95"/>
  <c r="BS138" i="95"/>
  <c r="BS214" i="95"/>
  <c r="BS215" i="95"/>
  <c r="BS291" i="95"/>
  <c r="BS139" i="95"/>
  <c r="BS216" i="95"/>
  <c r="BS292" i="95"/>
  <c r="BS140" i="95"/>
  <c r="BS141" i="95"/>
  <c r="BS293" i="95"/>
  <c r="BS217" i="95"/>
  <c r="BS142" i="95"/>
  <c r="BS294" i="95"/>
  <c r="BS218" i="95"/>
  <c r="BS295" i="95"/>
  <c r="BS143" i="95"/>
  <c r="BS219" i="95"/>
  <c r="BS296" i="95"/>
  <c r="BS220" i="95"/>
  <c r="BS144" i="95"/>
  <c r="BS221" i="95"/>
  <c r="BS145" i="95"/>
  <c r="BS297" i="95"/>
  <c r="BS298" i="95"/>
  <c r="BS222" i="95"/>
  <c r="BS146" i="95"/>
  <c r="BS299" i="95"/>
  <c r="BS223" i="95"/>
  <c r="BS147" i="95"/>
  <c r="BS224" i="95"/>
  <c r="BS300" i="95"/>
  <c r="BS148" i="95"/>
  <c r="BS149" i="95"/>
  <c r="BS225" i="95"/>
  <c r="BS301" i="95"/>
  <c r="AP77" i="95"/>
  <c r="AT77" i="95"/>
  <c r="AX77" i="95"/>
  <c r="BB77" i="95"/>
  <c r="BF77" i="95"/>
  <c r="BJ77" i="95"/>
  <c r="BN77" i="95"/>
  <c r="BR77" i="95"/>
  <c r="AQ77" i="95"/>
  <c r="AU77" i="95"/>
  <c r="AY77" i="95"/>
  <c r="BC77" i="95"/>
  <c r="BG77" i="95"/>
  <c r="BK77" i="95"/>
  <c r="BO77" i="95"/>
  <c r="BS77" i="95"/>
  <c r="AR77" i="95"/>
  <c r="AZ77" i="95"/>
  <c r="BH77" i="95"/>
  <c r="BP77" i="95"/>
  <c r="AS77" i="95"/>
  <c r="BA77" i="95"/>
  <c r="BI77" i="95"/>
  <c r="BQ77" i="95"/>
  <c r="BD77" i="95"/>
  <c r="AO77" i="95"/>
  <c r="BE77" i="95"/>
  <c r="AV77" i="95"/>
  <c r="AW77" i="95"/>
  <c r="BL77" i="95"/>
  <c r="BM77" i="95"/>
  <c r="AO151" i="95"/>
  <c r="AS151" i="95"/>
  <c r="AW151" i="95"/>
  <c r="BA151" i="95"/>
  <c r="BE151" i="95"/>
  <c r="BI151" i="95"/>
  <c r="BM151" i="95"/>
  <c r="BQ151" i="95"/>
  <c r="AP151" i="95"/>
  <c r="AT151" i="95"/>
  <c r="AX151" i="95"/>
  <c r="BB151" i="95"/>
  <c r="BF151" i="95"/>
  <c r="BJ151" i="95"/>
  <c r="BN151" i="95"/>
  <c r="BR151" i="95"/>
  <c r="AR151" i="95"/>
  <c r="AZ151" i="95"/>
  <c r="BH151" i="95"/>
  <c r="BP151" i="95"/>
  <c r="AU151" i="95"/>
  <c r="BC151" i="95"/>
  <c r="BK151" i="95"/>
  <c r="BS151" i="95"/>
  <c r="BD151" i="95"/>
  <c r="BL151" i="95"/>
  <c r="AQ151" i="95"/>
  <c r="BG151" i="95"/>
  <c r="AV151" i="95"/>
  <c r="AY151" i="95"/>
  <c r="BO151" i="95"/>
  <c r="BS302" i="95"/>
  <c r="BS226" i="95"/>
  <c r="BU936" i="94"/>
  <c r="BU932" i="94"/>
  <c r="BU933" i="94"/>
  <c r="BU907" i="94"/>
  <c r="BU908" i="94"/>
  <c r="BT910" i="94"/>
  <c r="BU911" i="94"/>
  <c r="BU882" i="94"/>
  <c r="BT885" i="94"/>
  <c r="BU883" i="94"/>
  <c r="BU886" i="94"/>
  <c r="BU857" i="94"/>
  <c r="BU836" i="94"/>
  <c r="BU832" i="94"/>
  <c r="BT835" i="94"/>
  <c r="BU808" i="94"/>
  <c r="BT810" i="94"/>
  <c r="BT860" i="94"/>
  <c r="BU858" i="94"/>
  <c r="BU861" i="94"/>
  <c r="BU807" i="94"/>
  <c r="BU833" i="94"/>
  <c r="BU811" i="94"/>
  <c r="BU786" i="94"/>
  <c r="BU757" i="94"/>
  <c r="BU782" i="94"/>
  <c r="BT785" i="94"/>
  <c r="BU758" i="94"/>
  <c r="BT760" i="94"/>
  <c r="BU736" i="94"/>
  <c r="BU783" i="94"/>
  <c r="BT735" i="94"/>
  <c r="BU761" i="94"/>
  <c r="BU732" i="94"/>
  <c r="BU733" i="94"/>
  <c r="BT932" i="95"/>
  <c r="BT911" i="95"/>
  <c r="BT882" i="95"/>
  <c r="BT936" i="95"/>
  <c r="BT908" i="95"/>
  <c r="BS910" i="95"/>
  <c r="BT933" i="95"/>
  <c r="BT883" i="95"/>
  <c r="BT907" i="95"/>
  <c r="BT886" i="95"/>
  <c r="BT857" i="95"/>
  <c r="BT861" i="95"/>
  <c r="BT832" i="95"/>
  <c r="BT836" i="95"/>
  <c r="BT808" i="95"/>
  <c r="BS810" i="95"/>
  <c r="BS885" i="95"/>
  <c r="BT858" i="95"/>
  <c r="BS860" i="95"/>
  <c r="BT833" i="95"/>
  <c r="BS835" i="95"/>
  <c r="BT786" i="95"/>
  <c r="BT807" i="95"/>
  <c r="BT782" i="95"/>
  <c r="BT811" i="95"/>
  <c r="BT757" i="95"/>
  <c r="BT783" i="95"/>
  <c r="BT761" i="95"/>
  <c r="BS735" i="95"/>
  <c r="BS785" i="95"/>
  <c r="BT732" i="95"/>
  <c r="BT758" i="95"/>
  <c r="BS760" i="95"/>
  <c r="BT736" i="95"/>
  <c r="BT733" i="95"/>
  <c r="BT966" i="94"/>
  <c r="BS963" i="95"/>
  <c r="BT963" i="94"/>
  <c r="BT962" i="94"/>
  <c r="BS962" i="95"/>
  <c r="BS966" i="95"/>
  <c r="BU708" i="94"/>
  <c r="BU707" i="94"/>
  <c r="BT710" i="94"/>
  <c r="BU711" i="94"/>
  <c r="BT707" i="95"/>
  <c r="BS710" i="95"/>
  <c r="BT708" i="95"/>
  <c r="BT711" i="95"/>
  <c r="BO380" i="95"/>
  <c r="BP380" i="95"/>
  <c r="BQ380" i="95"/>
  <c r="BR477" i="95"/>
  <c r="BR468" i="95"/>
  <c r="BR480" i="95"/>
  <c r="BR496" i="95"/>
  <c r="BR512" i="95"/>
  <c r="BR503" i="95"/>
  <c r="BR485" i="95"/>
  <c r="BR501" i="95"/>
  <c r="BR517" i="95"/>
  <c r="BR489" i="95"/>
  <c r="BR510" i="95"/>
  <c r="BR531" i="95"/>
  <c r="BR481" i="95"/>
  <c r="BR474" i="95"/>
  <c r="BR473" i="95"/>
  <c r="BR508" i="95"/>
  <c r="BR495" i="95"/>
  <c r="BR498" i="95"/>
  <c r="BR483" i="95"/>
  <c r="BR518" i="95"/>
  <c r="BR472" i="95"/>
  <c r="BR484" i="95"/>
  <c r="BR500" i="95"/>
  <c r="BR516" i="95"/>
  <c r="BR479" i="95"/>
  <c r="BR511" i="95"/>
  <c r="BR490" i="95"/>
  <c r="BR506" i="95"/>
  <c r="BR522" i="95"/>
  <c r="BR494" i="95"/>
  <c r="BR515" i="95"/>
  <c r="BR486" i="95"/>
  <c r="BR470" i="95"/>
  <c r="BR513" i="95"/>
  <c r="BR502" i="95"/>
  <c r="BR497" i="95"/>
  <c r="BR492" i="95"/>
  <c r="BR527" i="95"/>
  <c r="BR514" i="95"/>
  <c r="BR505" i="95"/>
  <c r="BR475" i="95"/>
  <c r="BR469" i="95"/>
  <c r="BR476" i="95"/>
  <c r="BR456" i="95"/>
  <c r="BR488" i="95"/>
  <c r="BR504" i="95"/>
  <c r="BR520" i="95"/>
  <c r="BR487" i="95"/>
  <c r="BR519" i="95"/>
  <c r="BR493" i="95"/>
  <c r="BR509" i="95"/>
  <c r="BR525" i="95"/>
  <c r="BR478" i="95"/>
  <c r="BR499" i="95"/>
  <c r="BR521" i="95"/>
  <c r="BR507" i="95"/>
  <c r="BR491" i="95"/>
  <c r="BR471" i="95"/>
  <c r="BR529" i="95"/>
  <c r="BR524" i="95"/>
  <c r="BR482" i="95"/>
  <c r="BR530" i="95"/>
  <c r="BR526" i="95"/>
  <c r="BR523" i="95"/>
  <c r="BR622" i="95"/>
  <c r="BR623" i="95"/>
  <c r="BR624" i="95"/>
  <c r="BR625" i="95"/>
  <c r="BR626" i="95"/>
  <c r="BR627" i="95"/>
  <c r="BR628" i="95"/>
  <c r="BR629" i="95"/>
  <c r="BR630" i="95"/>
  <c r="BR631" i="95"/>
  <c r="BR632" i="95"/>
  <c r="BR633" i="95"/>
  <c r="AA152" i="94"/>
  <c r="BO381" i="94"/>
  <c r="BP381" i="94"/>
  <c r="BQ381" i="94"/>
  <c r="BR381" i="94"/>
  <c r="G456" i="95"/>
  <c r="H456" i="95"/>
  <c r="I456" i="95"/>
  <c r="J456" i="95"/>
  <c r="K456" i="95"/>
  <c r="L456" i="95"/>
  <c r="M456" i="95"/>
  <c r="N456" i="95"/>
  <c r="O456" i="95"/>
  <c r="P456" i="95"/>
  <c r="Q456" i="95"/>
  <c r="R456" i="95"/>
  <c r="S456" i="95"/>
  <c r="T456" i="95"/>
  <c r="U456" i="95"/>
  <c r="V456" i="95"/>
  <c r="W456" i="95"/>
  <c r="X456" i="95"/>
  <c r="Y456" i="95"/>
  <c r="Z456" i="95"/>
  <c r="AA456" i="95"/>
  <c r="AB456" i="95"/>
  <c r="AC456" i="95"/>
  <c r="AD456" i="95"/>
  <c r="AE456" i="95"/>
  <c r="AF456" i="95"/>
  <c r="AG456" i="95"/>
  <c r="AH456" i="95"/>
  <c r="AI456" i="95"/>
  <c r="AJ456" i="95"/>
  <c r="AK456" i="95"/>
  <c r="AL456" i="95"/>
  <c r="AM456" i="95"/>
  <c r="AN456" i="95"/>
  <c r="AO456" i="95"/>
  <c r="AP456" i="95"/>
  <c r="AQ456" i="95"/>
  <c r="AR456" i="95"/>
  <c r="AS456" i="95"/>
  <c r="AT456" i="95"/>
  <c r="AU456" i="95"/>
  <c r="AV456" i="95"/>
  <c r="AW456" i="95"/>
  <c r="AX456" i="95"/>
  <c r="AY456" i="95"/>
  <c r="AZ456" i="95"/>
  <c r="BA456" i="95"/>
  <c r="BB456" i="95"/>
  <c r="BC456" i="95"/>
  <c r="BD456" i="95"/>
  <c r="BE456" i="95"/>
  <c r="BF456" i="95"/>
  <c r="BG456" i="95"/>
  <c r="BH456" i="95"/>
  <c r="BI456" i="95"/>
  <c r="BJ456" i="95"/>
  <c r="BK456" i="95"/>
  <c r="BL456" i="95"/>
  <c r="BM456" i="95"/>
  <c r="BN456" i="95"/>
  <c r="BO456" i="95"/>
  <c r="BP456" i="95"/>
  <c r="G457" i="94"/>
  <c r="H457" i="94"/>
  <c r="I457" i="94"/>
  <c r="J457" i="94"/>
  <c r="K457" i="94"/>
  <c r="L457" i="94"/>
  <c r="M457" i="94"/>
  <c r="N457" i="94"/>
  <c r="O457" i="94"/>
  <c r="P457" i="94"/>
  <c r="Q457" i="94"/>
  <c r="R457" i="94"/>
  <c r="S457" i="94"/>
  <c r="T457" i="94"/>
  <c r="U457" i="94"/>
  <c r="V457" i="94"/>
  <c r="W457" i="94"/>
  <c r="Y457" i="94"/>
  <c r="X457" i="94"/>
  <c r="Z457" i="94"/>
  <c r="AA457" i="94"/>
  <c r="AB457" i="94"/>
  <c r="AC457" i="94"/>
  <c r="AD457" i="94"/>
  <c r="AE457" i="94"/>
  <c r="AF457" i="94"/>
  <c r="AG457" i="94"/>
  <c r="AH457" i="94"/>
  <c r="AI457" i="94"/>
  <c r="AJ457" i="94"/>
  <c r="AK457" i="94"/>
  <c r="AL457" i="94"/>
  <c r="AM457" i="94"/>
  <c r="AN457" i="94"/>
  <c r="AO457" i="94"/>
  <c r="AP457" i="94"/>
  <c r="AQ457" i="94"/>
  <c r="AR457" i="94"/>
  <c r="AS457" i="94"/>
  <c r="AT457" i="94"/>
  <c r="AU457" i="94"/>
  <c r="AV457" i="94"/>
  <c r="AW457" i="94"/>
  <c r="AX457" i="94"/>
  <c r="AY457" i="94"/>
  <c r="AZ457" i="94"/>
  <c r="BA457" i="94"/>
  <c r="BB457" i="94"/>
  <c r="BC457" i="94"/>
  <c r="BD457" i="94"/>
  <c r="BE457" i="94"/>
  <c r="BF457" i="94"/>
  <c r="BG457" i="94"/>
  <c r="BH457" i="94"/>
  <c r="BI457" i="94"/>
  <c r="BJ457" i="94"/>
  <c r="BK457" i="94"/>
  <c r="BL457" i="94"/>
  <c r="BM457" i="94"/>
  <c r="BN457" i="94"/>
  <c r="BO457" i="94"/>
  <c r="BP457" i="94"/>
  <c r="BQ457" i="94"/>
  <c r="BT9" i="95"/>
  <c r="BS323" i="95"/>
  <c r="BS331" i="95"/>
  <c r="BS339" i="95"/>
  <c r="BS347" i="95"/>
  <c r="BS355" i="95"/>
  <c r="BS363" i="95"/>
  <c r="BS371" i="95"/>
  <c r="BS379" i="95"/>
  <c r="BS330" i="95"/>
  <c r="BS362" i="95"/>
  <c r="BS332" i="95"/>
  <c r="BS364" i="95"/>
  <c r="BS350" i="95"/>
  <c r="BS336" i="95"/>
  <c r="BS342" i="95"/>
  <c r="BS344" i="95"/>
  <c r="BS374" i="95"/>
  <c r="BS329" i="95"/>
  <c r="BS353" i="95"/>
  <c r="BS377" i="95"/>
  <c r="BS354" i="95"/>
  <c r="BS324" i="95"/>
  <c r="BS356" i="95"/>
  <c r="BS334" i="95"/>
  <c r="BS317" i="95"/>
  <c r="BS325" i="95"/>
  <c r="BS333" i="95"/>
  <c r="BS341" i="95"/>
  <c r="BS349" i="95"/>
  <c r="BS357" i="95"/>
  <c r="BS365" i="95"/>
  <c r="BS373" i="95"/>
  <c r="BS338" i="95"/>
  <c r="BS370" i="95"/>
  <c r="BS340" i="95"/>
  <c r="BS372" i="95"/>
  <c r="BS366" i="95"/>
  <c r="BS352" i="95"/>
  <c r="BS326" i="95"/>
  <c r="BS376" i="95"/>
  <c r="BS328" i="95"/>
  <c r="BS7" i="95"/>
  <c r="BS321" i="95"/>
  <c r="BS345" i="95"/>
  <c r="BS369" i="95"/>
  <c r="BS322" i="95"/>
  <c r="BS319" i="95"/>
  <c r="BS327" i="95"/>
  <c r="BS335" i="95"/>
  <c r="BS343" i="95"/>
  <c r="BS351" i="95"/>
  <c r="BS359" i="95"/>
  <c r="BS367" i="95"/>
  <c r="BS375" i="95"/>
  <c r="BS346" i="95"/>
  <c r="BS378" i="95"/>
  <c r="BS316" i="95"/>
  <c r="BS348" i="95"/>
  <c r="BS318" i="95"/>
  <c r="BS368" i="95"/>
  <c r="BS358" i="95"/>
  <c r="BS360" i="95"/>
  <c r="BS337" i="95"/>
  <c r="BS361" i="95"/>
  <c r="BS320" i="95"/>
  <c r="BS475" i="94"/>
  <c r="BS491" i="94"/>
  <c r="BS507" i="94"/>
  <c r="BS474" i="94"/>
  <c r="BS490" i="94"/>
  <c r="BS506" i="94"/>
  <c r="BS518" i="94"/>
  <c r="BS522" i="94"/>
  <c r="BS526" i="94"/>
  <c r="BS530" i="94"/>
  <c r="BS457" i="94"/>
  <c r="BS476" i="94"/>
  <c r="BS492" i="94"/>
  <c r="BS508" i="94"/>
  <c r="BS485" i="94"/>
  <c r="BS489" i="94"/>
  <c r="BS472" i="94"/>
  <c r="BS479" i="94"/>
  <c r="BS495" i="94"/>
  <c r="BS511" i="94"/>
  <c r="BS478" i="94"/>
  <c r="BS494" i="94"/>
  <c r="BS510" i="94"/>
  <c r="BS519" i="94"/>
  <c r="BS523" i="94"/>
  <c r="BS527" i="94"/>
  <c r="BS531" i="94"/>
  <c r="BS480" i="94"/>
  <c r="BS496" i="94"/>
  <c r="BS512" i="94"/>
  <c r="BS493" i="94"/>
  <c r="BS505" i="94"/>
  <c r="BS513" i="94"/>
  <c r="BS483" i="94"/>
  <c r="BS499" i="94"/>
  <c r="BS515" i="94"/>
  <c r="BS482" i="94"/>
  <c r="BS498" i="94"/>
  <c r="BS514" i="94"/>
  <c r="BS520" i="94"/>
  <c r="BS524" i="94"/>
  <c r="BS532" i="94"/>
  <c r="BS468" i="94"/>
  <c r="BS484" i="94"/>
  <c r="BS500" i="94"/>
  <c r="BS516" i="94"/>
  <c r="BS469" i="94"/>
  <c r="BS501" i="94"/>
  <c r="BS497" i="94"/>
  <c r="BS471" i="94"/>
  <c r="BS487" i="94"/>
  <c r="BS503" i="94"/>
  <c r="BS470" i="94"/>
  <c r="BS486" i="94"/>
  <c r="BS502" i="94"/>
  <c r="BS517" i="94"/>
  <c r="BS521" i="94"/>
  <c r="BS525" i="94"/>
  <c r="BS529" i="94"/>
  <c r="BS488" i="94"/>
  <c r="BS504" i="94"/>
  <c r="BS477" i="94"/>
  <c r="BS509" i="94"/>
  <c r="BS473" i="94"/>
  <c r="BS481" i="94"/>
  <c r="BS622" i="94"/>
  <c r="BS623" i="94"/>
  <c r="BS624" i="94"/>
  <c r="BS625" i="94"/>
  <c r="BS626" i="94"/>
  <c r="BS627" i="94"/>
  <c r="BS628" i="94"/>
  <c r="BS629" i="94"/>
  <c r="BS630" i="94"/>
  <c r="BS631" i="94"/>
  <c r="BS632" i="94"/>
  <c r="BS633" i="94"/>
  <c r="G531" i="95"/>
  <c r="H531" i="95"/>
  <c r="I531" i="95"/>
  <c r="J531" i="95"/>
  <c r="K531" i="95"/>
  <c r="L531" i="95"/>
  <c r="M531" i="95"/>
  <c r="N531" i="95"/>
  <c r="O531" i="95"/>
  <c r="P531" i="95"/>
  <c r="Q531" i="95"/>
  <c r="R531" i="95"/>
  <c r="S531" i="95"/>
  <c r="T531" i="95"/>
  <c r="U531" i="95"/>
  <c r="V531" i="95"/>
  <c r="W531" i="95"/>
  <c r="X531" i="95"/>
  <c r="Y531" i="95"/>
  <c r="Z531" i="95"/>
  <c r="AA531" i="95"/>
  <c r="AB531" i="95"/>
  <c r="AC531" i="95"/>
  <c r="AD531" i="95"/>
  <c r="AE531" i="95"/>
  <c r="AF531" i="95"/>
  <c r="AG531" i="95"/>
  <c r="AH531" i="95"/>
  <c r="AI531" i="95"/>
  <c r="AJ531" i="95"/>
  <c r="AK531" i="95"/>
  <c r="AL531" i="95"/>
  <c r="AM531" i="95"/>
  <c r="AN531" i="95"/>
  <c r="AO531" i="95"/>
  <c r="AP531" i="95"/>
  <c r="AQ531" i="95"/>
  <c r="AR531" i="95"/>
  <c r="AS531" i="95"/>
  <c r="AT531" i="95"/>
  <c r="AU531" i="95"/>
  <c r="AV531" i="95"/>
  <c r="AW531" i="95"/>
  <c r="AX531" i="95"/>
  <c r="AY531" i="95"/>
  <c r="AZ531" i="95"/>
  <c r="BA531" i="95"/>
  <c r="BB531" i="95"/>
  <c r="BC531" i="95"/>
  <c r="BD531" i="95"/>
  <c r="BE531" i="95"/>
  <c r="BF531" i="95"/>
  <c r="BG531" i="95"/>
  <c r="BH531" i="95"/>
  <c r="BI531" i="95"/>
  <c r="BJ531" i="95"/>
  <c r="BK531" i="95"/>
  <c r="BL531" i="95"/>
  <c r="BM531" i="95"/>
  <c r="BN531" i="95"/>
  <c r="BO531" i="95"/>
  <c r="BP531" i="95"/>
  <c r="D687" i="95"/>
  <c r="B687" i="95" s="1"/>
  <c r="H77" i="95"/>
  <c r="L77" i="95"/>
  <c r="P77" i="95"/>
  <c r="T77" i="95"/>
  <c r="X77" i="95"/>
  <c r="AB77" i="95"/>
  <c r="AF77" i="95"/>
  <c r="AJ77" i="95"/>
  <c r="AN77" i="95"/>
  <c r="J77" i="95"/>
  <c r="O77" i="95"/>
  <c r="U77" i="95"/>
  <c r="Z77" i="95"/>
  <c r="AE77" i="95"/>
  <c r="K77" i="95"/>
  <c r="Q77" i="95"/>
  <c r="V77" i="95"/>
  <c r="AA77" i="95"/>
  <c r="AG77" i="95"/>
  <c r="AL77" i="95"/>
  <c r="G77" i="95"/>
  <c r="M77" i="95"/>
  <c r="R77" i="95"/>
  <c r="W77" i="95"/>
  <c r="AC77" i="95"/>
  <c r="AH77" i="95"/>
  <c r="AM77" i="95"/>
  <c r="S77" i="95"/>
  <c r="AK77" i="95"/>
  <c r="Y77" i="95"/>
  <c r="I77" i="95"/>
  <c r="AD77" i="95"/>
  <c r="N77" i="95"/>
  <c r="AI77" i="95"/>
  <c r="D609" i="94"/>
  <c r="B609" i="94" s="1"/>
  <c r="BS609" i="94" s="1"/>
  <c r="K304" i="94"/>
  <c r="BR380" i="95"/>
  <c r="BS381" i="94"/>
  <c r="BO686" i="95"/>
  <c r="G686" i="95"/>
  <c r="K686" i="95"/>
  <c r="O686" i="95"/>
  <c r="S686" i="95"/>
  <c r="W686" i="95"/>
  <c r="AA686" i="95"/>
  <c r="AE686" i="95"/>
  <c r="AI686" i="95"/>
  <c r="AM686" i="95"/>
  <c r="AQ686" i="95"/>
  <c r="AU686" i="95"/>
  <c r="AY686" i="95"/>
  <c r="BC686" i="95"/>
  <c r="BG686" i="95"/>
  <c r="BK686" i="95"/>
  <c r="H686" i="95"/>
  <c r="L686" i="95"/>
  <c r="P686" i="95"/>
  <c r="T686" i="95"/>
  <c r="X686" i="95"/>
  <c r="AB686" i="95"/>
  <c r="AF686" i="95"/>
  <c r="AJ686" i="95"/>
  <c r="AN686" i="95"/>
  <c r="AR686" i="95"/>
  <c r="AV686" i="95"/>
  <c r="AZ686" i="95"/>
  <c r="BD686" i="95"/>
  <c r="BH686" i="95"/>
  <c r="BL686" i="95"/>
  <c r="I686" i="95"/>
  <c r="M686" i="95"/>
  <c r="Q686" i="95"/>
  <c r="U686" i="95"/>
  <c r="Y686" i="95"/>
  <c r="AC686" i="95"/>
  <c r="AG686" i="95"/>
  <c r="AK686" i="95"/>
  <c r="AO686" i="95"/>
  <c r="AS686" i="95"/>
  <c r="AW686" i="95"/>
  <c r="BA686" i="95"/>
  <c r="BE686" i="95"/>
  <c r="BI686" i="95"/>
  <c r="BM686" i="95"/>
  <c r="R686" i="95"/>
  <c r="AH686" i="95"/>
  <c r="AX686" i="95"/>
  <c r="BN686" i="95"/>
  <c r="V686" i="95"/>
  <c r="AL686" i="95"/>
  <c r="BB686" i="95"/>
  <c r="J686" i="95"/>
  <c r="Z686" i="95"/>
  <c r="AP686" i="95"/>
  <c r="BF686" i="95"/>
  <c r="N686" i="95"/>
  <c r="AD686" i="95"/>
  <c r="AT686" i="95"/>
  <c r="BJ686" i="95"/>
  <c r="BP686" i="95"/>
  <c r="BQ686" i="95"/>
  <c r="BR686" i="95"/>
  <c r="G608" i="94"/>
  <c r="H608" i="94"/>
  <c r="I608" i="94"/>
  <c r="J608" i="94"/>
  <c r="K608" i="94"/>
  <c r="L608" i="94"/>
  <c r="M608" i="94"/>
  <c r="N608" i="94"/>
  <c r="O608" i="94"/>
  <c r="P608" i="94"/>
  <c r="Q608" i="94"/>
  <c r="R608" i="94"/>
  <c r="S608" i="94"/>
  <c r="T608" i="94"/>
  <c r="U608" i="94"/>
  <c r="V608" i="94"/>
  <c r="W608" i="94"/>
  <c r="Y608" i="94"/>
  <c r="X608" i="94"/>
  <c r="Z608" i="94"/>
  <c r="AA608" i="94"/>
  <c r="AB608" i="94"/>
  <c r="AC608" i="94"/>
  <c r="AD608" i="94"/>
  <c r="AE608" i="94"/>
  <c r="AF608" i="94"/>
  <c r="AG608" i="94"/>
  <c r="AH608" i="94"/>
  <c r="AI608" i="94"/>
  <c r="AJ608" i="94"/>
  <c r="AK608" i="94"/>
  <c r="AL608" i="94"/>
  <c r="AM608" i="94"/>
  <c r="AN608" i="94"/>
  <c r="AO608" i="94"/>
  <c r="AP608" i="94"/>
  <c r="AQ608" i="94"/>
  <c r="AR608" i="94"/>
  <c r="AS608" i="94"/>
  <c r="AT608" i="94"/>
  <c r="AU608" i="94"/>
  <c r="AV608" i="94"/>
  <c r="AW608" i="94"/>
  <c r="AX608" i="94"/>
  <c r="AY608" i="94"/>
  <c r="AZ608" i="94"/>
  <c r="BA608" i="94"/>
  <c r="BB608" i="94"/>
  <c r="BC608" i="94"/>
  <c r="BD608" i="94"/>
  <c r="BE608" i="94"/>
  <c r="BF608" i="94"/>
  <c r="BG608" i="94"/>
  <c r="BH608" i="94"/>
  <c r="BI608" i="94"/>
  <c r="BJ608" i="94"/>
  <c r="BK608" i="94"/>
  <c r="BL608" i="94"/>
  <c r="BM608" i="94"/>
  <c r="BN608" i="94"/>
  <c r="BO608" i="94"/>
  <c r="BP608" i="94"/>
  <c r="BQ608" i="94"/>
  <c r="D608" i="95"/>
  <c r="B608" i="95" s="1"/>
  <c r="G532" i="94"/>
  <c r="H532" i="94"/>
  <c r="I532" i="94"/>
  <c r="J532" i="94"/>
  <c r="K532" i="94"/>
  <c r="L532" i="94"/>
  <c r="M532" i="94"/>
  <c r="N532" i="94"/>
  <c r="O532" i="94"/>
  <c r="P532" i="94"/>
  <c r="Q532" i="94"/>
  <c r="R532" i="94"/>
  <c r="S532" i="94"/>
  <c r="T532" i="94"/>
  <c r="U532" i="94"/>
  <c r="V532" i="94"/>
  <c r="W532" i="94"/>
  <c r="X532" i="94"/>
  <c r="Y532" i="94"/>
  <c r="Z532" i="94"/>
  <c r="AA532" i="94"/>
  <c r="AB532" i="94"/>
  <c r="AC532" i="94"/>
  <c r="AD532" i="94"/>
  <c r="AE532" i="94"/>
  <c r="AF532" i="94"/>
  <c r="AG532" i="94"/>
  <c r="AH532" i="94"/>
  <c r="AI532" i="94"/>
  <c r="AJ532" i="94"/>
  <c r="AK532" i="94"/>
  <c r="AL532" i="94"/>
  <c r="AM532" i="94"/>
  <c r="AN532" i="94"/>
  <c r="AO532" i="94"/>
  <c r="AP532" i="94"/>
  <c r="AQ532" i="94"/>
  <c r="AR532" i="94"/>
  <c r="AS532" i="94"/>
  <c r="AT532" i="94"/>
  <c r="AU532" i="94"/>
  <c r="AV532" i="94"/>
  <c r="AW532" i="94"/>
  <c r="AX532" i="94"/>
  <c r="AY532" i="94"/>
  <c r="AZ532" i="94"/>
  <c r="BA532" i="94"/>
  <c r="BB532" i="94"/>
  <c r="BC532" i="94"/>
  <c r="BD532" i="94"/>
  <c r="BE532" i="94"/>
  <c r="BF532" i="94"/>
  <c r="BG532" i="94"/>
  <c r="BH532" i="94"/>
  <c r="BI532" i="94"/>
  <c r="BJ532" i="94"/>
  <c r="BK532" i="94"/>
  <c r="BL532" i="94"/>
  <c r="BM532" i="94"/>
  <c r="BN532" i="94"/>
  <c r="BO532" i="94"/>
  <c r="BP532" i="94"/>
  <c r="BQ532" i="94"/>
  <c r="BR457" i="94"/>
  <c r="BQ531" i="95"/>
  <c r="BO687" i="94"/>
  <c r="J687" i="94"/>
  <c r="N687" i="94"/>
  <c r="R687" i="94"/>
  <c r="V687" i="94"/>
  <c r="Z687" i="94"/>
  <c r="AD687" i="94"/>
  <c r="AH687" i="94"/>
  <c r="AL687" i="94"/>
  <c r="AP687" i="94"/>
  <c r="AT687" i="94"/>
  <c r="AX687" i="94"/>
  <c r="BB687" i="94"/>
  <c r="BF687" i="94"/>
  <c r="BJ687" i="94"/>
  <c r="BN687" i="94"/>
  <c r="I687" i="94"/>
  <c r="O687" i="94"/>
  <c r="T687" i="94"/>
  <c r="Y687" i="94"/>
  <c r="AE687" i="94"/>
  <c r="AJ687" i="94"/>
  <c r="AO687" i="94"/>
  <c r="AU687" i="94"/>
  <c r="AZ687" i="94"/>
  <c r="BE687" i="94"/>
  <c r="BK687" i="94"/>
  <c r="K687" i="94"/>
  <c r="P687" i="94"/>
  <c r="U687" i="94"/>
  <c r="AA687" i="94"/>
  <c r="AF687" i="94"/>
  <c r="AK687" i="94"/>
  <c r="AQ687" i="94"/>
  <c r="AV687" i="94"/>
  <c r="BA687" i="94"/>
  <c r="BG687" i="94"/>
  <c r="BL687" i="94"/>
  <c r="G687" i="94"/>
  <c r="L687" i="94"/>
  <c r="Q687" i="94"/>
  <c r="W687" i="94"/>
  <c r="AB687" i="94"/>
  <c r="AG687" i="94"/>
  <c r="AM687" i="94"/>
  <c r="AR687" i="94"/>
  <c r="AW687" i="94"/>
  <c r="BC687" i="94"/>
  <c r="BH687" i="94"/>
  <c r="BM687" i="94"/>
  <c r="M687" i="94"/>
  <c r="AI687" i="94"/>
  <c r="BD687" i="94"/>
  <c r="S687" i="94"/>
  <c r="AN687" i="94"/>
  <c r="BI687" i="94"/>
  <c r="X687" i="94"/>
  <c r="AS687" i="94"/>
  <c r="H687" i="94"/>
  <c r="AC687" i="94"/>
  <c r="AY687" i="94"/>
  <c r="BP687" i="94"/>
  <c r="BQ687" i="94"/>
  <c r="BR687" i="94"/>
  <c r="BS687" i="94"/>
  <c r="D688" i="94"/>
  <c r="B688" i="94" s="1"/>
  <c r="H78" i="94"/>
  <c r="L78" i="94"/>
  <c r="P78" i="94"/>
  <c r="T78" i="94"/>
  <c r="X78" i="94"/>
  <c r="AB78" i="94"/>
  <c r="AF78" i="94"/>
  <c r="AJ78" i="94"/>
  <c r="AN78" i="94"/>
  <c r="I78" i="94"/>
  <c r="M78" i="94"/>
  <c r="Q78" i="94"/>
  <c r="U78" i="94"/>
  <c r="Y78" i="94"/>
  <c r="AC78" i="94"/>
  <c r="AG78" i="94"/>
  <c r="AK78" i="94"/>
  <c r="G78" i="94"/>
  <c r="O78" i="94"/>
  <c r="W78" i="94"/>
  <c r="AE78" i="94"/>
  <c r="AM78" i="94"/>
  <c r="J78" i="94"/>
  <c r="R78" i="94"/>
  <c r="Z78" i="94"/>
  <c r="AH78" i="94"/>
  <c r="K78" i="94"/>
  <c r="S78" i="94"/>
  <c r="AA78" i="94"/>
  <c r="AI78" i="94"/>
  <c r="N78" i="94"/>
  <c r="AL78" i="94"/>
  <c r="V78" i="94"/>
  <c r="AD78" i="94"/>
  <c r="AM152" i="94"/>
  <c r="AD152" i="94"/>
  <c r="AL151" i="95"/>
  <c r="P303" i="95"/>
  <c r="BT319" i="94"/>
  <c r="BT326" i="94"/>
  <c r="BT334" i="94"/>
  <c r="BT342" i="94"/>
  <c r="BT350" i="94"/>
  <c r="BT358" i="94"/>
  <c r="BT366" i="94"/>
  <c r="BT374" i="94"/>
  <c r="BT321" i="94"/>
  <c r="BT329" i="94"/>
  <c r="BT337" i="94"/>
  <c r="BT345" i="94"/>
  <c r="BT353" i="94"/>
  <c r="BT361" i="94"/>
  <c r="BT369" i="94"/>
  <c r="BT377" i="94"/>
  <c r="BT316" i="94"/>
  <c r="BT320" i="94"/>
  <c r="BT328" i="94"/>
  <c r="BT336" i="94"/>
  <c r="BT344" i="94"/>
  <c r="BT352" i="94"/>
  <c r="BT360" i="94"/>
  <c r="BT368" i="94"/>
  <c r="BT376" i="94"/>
  <c r="BT323" i="94"/>
  <c r="BT331" i="94"/>
  <c r="BT339" i="94"/>
  <c r="BT347" i="94"/>
  <c r="BT355" i="94"/>
  <c r="BT363" i="94"/>
  <c r="BT371" i="94"/>
  <c r="BT379" i="94"/>
  <c r="BU9" i="94"/>
  <c r="BT7" i="94"/>
  <c r="BT317" i="94"/>
  <c r="BT322" i="94"/>
  <c r="BT330" i="94"/>
  <c r="BT338" i="94"/>
  <c r="BT346" i="94"/>
  <c r="BT354" i="94"/>
  <c r="BT362" i="94"/>
  <c r="BT370" i="94"/>
  <c r="BT378" i="94"/>
  <c r="BT325" i="94"/>
  <c r="BT333" i="94"/>
  <c r="BT341" i="94"/>
  <c r="BT349" i="94"/>
  <c r="BT357" i="94"/>
  <c r="BT365" i="94"/>
  <c r="BT373" i="94"/>
  <c r="BT318" i="94"/>
  <c r="BT324" i="94"/>
  <c r="BT332" i="94"/>
  <c r="BT340" i="94"/>
  <c r="BT348" i="94"/>
  <c r="BT356" i="94"/>
  <c r="BT364" i="94"/>
  <c r="BT372" i="94"/>
  <c r="BT380" i="94"/>
  <c r="BT327" i="94"/>
  <c r="BT335" i="94"/>
  <c r="BT343" i="94"/>
  <c r="BT351" i="94"/>
  <c r="BT359" i="94"/>
  <c r="BT367" i="94"/>
  <c r="BT375" i="94"/>
  <c r="G607" i="95"/>
  <c r="H607" i="95"/>
  <c r="I607" i="95"/>
  <c r="J607" i="95"/>
  <c r="K607" i="95"/>
  <c r="L607" i="95"/>
  <c r="M607" i="95"/>
  <c r="N607" i="95"/>
  <c r="O607" i="95"/>
  <c r="P607" i="95"/>
  <c r="Q607" i="95"/>
  <c r="R607" i="95"/>
  <c r="S607" i="95"/>
  <c r="T607" i="95"/>
  <c r="U607" i="95"/>
  <c r="V607" i="95"/>
  <c r="W607" i="95"/>
  <c r="X607" i="95"/>
  <c r="Y607" i="95"/>
  <c r="Z607" i="95"/>
  <c r="AA607" i="95"/>
  <c r="AB607" i="95"/>
  <c r="AC607" i="95"/>
  <c r="AD607" i="95"/>
  <c r="AE607" i="95"/>
  <c r="AF607" i="95"/>
  <c r="AG607" i="95"/>
  <c r="AH607" i="95"/>
  <c r="AI607" i="95"/>
  <c r="AJ607" i="95"/>
  <c r="AK607" i="95"/>
  <c r="AL607" i="95"/>
  <c r="AM607" i="95"/>
  <c r="AN607" i="95"/>
  <c r="AO607" i="95"/>
  <c r="AP607" i="95"/>
  <c r="AQ607" i="95"/>
  <c r="AR607" i="95"/>
  <c r="AS607" i="95"/>
  <c r="AT607" i="95"/>
  <c r="AU607" i="95"/>
  <c r="AV607" i="95"/>
  <c r="AW607" i="95"/>
  <c r="AX607" i="95"/>
  <c r="AY607" i="95"/>
  <c r="AZ607" i="95"/>
  <c r="BA607" i="95"/>
  <c r="BB607" i="95"/>
  <c r="BC607" i="95"/>
  <c r="BD607" i="95"/>
  <c r="BE607" i="95"/>
  <c r="BF607" i="95"/>
  <c r="BG607" i="95"/>
  <c r="BH607" i="95"/>
  <c r="BI607" i="95"/>
  <c r="BJ607" i="95"/>
  <c r="BK607" i="95"/>
  <c r="BL607" i="95"/>
  <c r="BM607" i="95"/>
  <c r="BN607" i="95"/>
  <c r="BO607" i="95"/>
  <c r="BP607" i="95"/>
  <c r="BR532" i="94"/>
  <c r="BQ456" i="95"/>
  <c r="BQ607" i="95"/>
  <c r="AH303" i="95"/>
  <c r="H303" i="95"/>
  <c r="AC303" i="95"/>
  <c r="AG304" i="94"/>
  <c r="AK304" i="94"/>
  <c r="AN304" i="94"/>
  <c r="V152" i="94"/>
  <c r="D533" i="94"/>
  <c r="B533" i="94" s="1"/>
  <c r="Q304" i="94"/>
  <c r="AM304" i="94"/>
  <c r="H151" i="95"/>
  <c r="D532" i="95"/>
  <c r="B532" i="95" s="1"/>
  <c r="V303" i="95"/>
  <c r="AN303" i="95"/>
  <c r="K152" i="94"/>
  <c r="I152" i="94"/>
  <c r="AI304" i="94"/>
  <c r="AJ151" i="95"/>
  <c r="AI152" i="94"/>
  <c r="W152" i="94"/>
  <c r="K303" i="95"/>
  <c r="X304" i="94"/>
  <c r="S304" i="94"/>
  <c r="S152" i="94"/>
  <c r="K151" i="95"/>
  <c r="P152" i="94"/>
  <c r="N152" i="94"/>
  <c r="I304" i="94"/>
  <c r="AH304" i="94"/>
  <c r="P304" i="94"/>
  <c r="O304" i="94"/>
  <c r="D457" i="95"/>
  <c r="B457" i="95" s="1"/>
  <c r="BR457" i="95" s="1"/>
  <c r="V151" i="95"/>
  <c r="AE151" i="95"/>
  <c r="T151" i="95"/>
  <c r="U304" i="94"/>
  <c r="V304" i="94"/>
  <c r="Y304" i="94"/>
  <c r="AL304" i="94"/>
  <c r="Z304" i="94"/>
  <c r="AF304" i="94"/>
  <c r="L304" i="94"/>
  <c r="AE304" i="94"/>
  <c r="G304" i="94"/>
  <c r="D458" i="94"/>
  <c r="B458" i="94" s="1"/>
  <c r="BS458" i="94" s="1"/>
  <c r="AI151" i="95"/>
  <c r="J151" i="95"/>
  <c r="M304" i="94"/>
  <c r="AC304" i="94"/>
  <c r="J304" i="94"/>
  <c r="AB304" i="94"/>
  <c r="H304" i="94"/>
  <c r="W304" i="94"/>
  <c r="W151" i="95"/>
  <c r="N151" i="95"/>
  <c r="AL303" i="95"/>
  <c r="J303" i="95"/>
  <c r="AB303" i="95"/>
  <c r="AA303" i="95"/>
  <c r="X303" i="95"/>
  <c r="N303" i="95"/>
  <c r="AE303" i="95"/>
  <c r="G381" i="94"/>
  <c r="H381" i="94"/>
  <c r="I381" i="94"/>
  <c r="J381" i="94"/>
  <c r="K381" i="94"/>
  <c r="L381" i="94"/>
  <c r="M381" i="94"/>
  <c r="N381" i="94"/>
  <c r="O381" i="94"/>
  <c r="P381" i="94"/>
  <c r="Q381" i="94"/>
  <c r="R381" i="94"/>
  <c r="S381" i="94"/>
  <c r="T381" i="94"/>
  <c r="U381" i="94"/>
  <c r="V381" i="94"/>
  <c r="W381" i="94"/>
  <c r="X381" i="94"/>
  <c r="Y381" i="94"/>
  <c r="Z381" i="94"/>
  <c r="AA381" i="94"/>
  <c r="AB381" i="94"/>
  <c r="AC381" i="94"/>
  <c r="AD381" i="94"/>
  <c r="AE381" i="94"/>
  <c r="AF381" i="94"/>
  <c r="AG381" i="94"/>
  <c r="AH381" i="94"/>
  <c r="AI381" i="94"/>
  <c r="AJ381" i="94"/>
  <c r="AK381" i="94"/>
  <c r="AL381" i="94"/>
  <c r="AM381" i="94"/>
  <c r="AN381" i="94"/>
  <c r="AO381" i="94"/>
  <c r="AP381" i="94"/>
  <c r="AQ381" i="94"/>
  <c r="AR381" i="94"/>
  <c r="AS381" i="94"/>
  <c r="AT381" i="94"/>
  <c r="AU381" i="94"/>
  <c r="AV381" i="94"/>
  <c r="AW381" i="94"/>
  <c r="AX381" i="94"/>
  <c r="AY381" i="94"/>
  <c r="AZ381" i="94"/>
  <c r="BA381" i="94"/>
  <c r="BB381" i="94"/>
  <c r="BC381" i="94"/>
  <c r="BD381" i="94"/>
  <c r="BE381" i="94"/>
  <c r="BF381" i="94"/>
  <c r="BG381" i="94"/>
  <c r="BH381" i="94"/>
  <c r="BI381" i="94"/>
  <c r="BJ381" i="94"/>
  <c r="BK381" i="94"/>
  <c r="BL381" i="94"/>
  <c r="BM381" i="94"/>
  <c r="BN381" i="94"/>
  <c r="AH152" i="94"/>
  <c r="Q303" i="95"/>
  <c r="AK303" i="95"/>
  <c r="O303" i="95"/>
  <c r="L303" i="95"/>
  <c r="AD304" i="94"/>
  <c r="N304" i="94"/>
  <c r="R304" i="94"/>
  <c r="AJ304" i="94"/>
  <c r="T304" i="94"/>
  <c r="AA304" i="94"/>
  <c r="G380" i="95"/>
  <c r="H380" i="95"/>
  <c r="I380" i="95"/>
  <c r="J380" i="95"/>
  <c r="K380" i="95"/>
  <c r="L380" i="95"/>
  <c r="M380" i="95"/>
  <c r="N380" i="95"/>
  <c r="O380" i="95"/>
  <c r="P380" i="95"/>
  <c r="Q380" i="95"/>
  <c r="R380" i="95"/>
  <c r="S380" i="95"/>
  <c r="T380" i="95"/>
  <c r="U380" i="95"/>
  <c r="V380" i="95"/>
  <c r="W380" i="95"/>
  <c r="X380" i="95"/>
  <c r="Y380" i="95"/>
  <c r="Z380" i="95"/>
  <c r="AA380" i="95"/>
  <c r="AB380" i="95"/>
  <c r="AC380" i="95"/>
  <c r="AD380" i="95"/>
  <c r="AE380" i="95"/>
  <c r="AF380" i="95"/>
  <c r="AG380" i="95"/>
  <c r="AH380" i="95"/>
  <c r="AI380" i="95"/>
  <c r="AJ380" i="95"/>
  <c r="AK380" i="95"/>
  <c r="AL380" i="95"/>
  <c r="AM380" i="95"/>
  <c r="AN380" i="95"/>
  <c r="AO380" i="95"/>
  <c r="AP380" i="95"/>
  <c r="AQ380" i="95"/>
  <c r="AR380" i="95"/>
  <c r="AS380" i="95"/>
  <c r="AT380" i="95"/>
  <c r="AU380" i="95"/>
  <c r="AV380" i="95"/>
  <c r="AW380" i="95"/>
  <c r="AX380" i="95"/>
  <c r="AY380" i="95"/>
  <c r="AZ380" i="95"/>
  <c r="BA380" i="95"/>
  <c r="BB380" i="95"/>
  <c r="BC380" i="95"/>
  <c r="BD380" i="95"/>
  <c r="BE380" i="95"/>
  <c r="BF380" i="95"/>
  <c r="BG380" i="95"/>
  <c r="BH380" i="95"/>
  <c r="BI380" i="95"/>
  <c r="BJ380" i="95"/>
  <c r="BK380" i="95"/>
  <c r="BL380" i="95"/>
  <c r="BM380" i="95"/>
  <c r="BN380" i="95"/>
  <c r="G152" i="94"/>
  <c r="L152" i="94"/>
  <c r="AF152" i="94"/>
  <c r="AE152" i="94"/>
  <c r="Z152" i="94"/>
  <c r="Z303" i="95"/>
  <c r="U303" i="95"/>
  <c r="AM303" i="95"/>
  <c r="W303" i="95"/>
  <c r="G303" i="95"/>
  <c r="AJ303" i="95"/>
  <c r="T303" i="95"/>
  <c r="D304" i="95"/>
  <c r="D381" i="95"/>
  <c r="M152" i="94"/>
  <c r="AC152" i="94"/>
  <c r="X152" i="94"/>
  <c r="Y152" i="94"/>
  <c r="R152" i="94"/>
  <c r="Y303" i="95"/>
  <c r="I303" i="95"/>
  <c r="AG303" i="95"/>
  <c r="AD303" i="95"/>
  <c r="R303" i="95"/>
  <c r="M303" i="95"/>
  <c r="AI303" i="95"/>
  <c r="S303" i="95"/>
  <c r="AF303" i="95"/>
  <c r="D305" i="94"/>
  <c r="D382" i="94"/>
  <c r="AG152" i="94"/>
  <c r="AB152" i="94"/>
  <c r="U152" i="94"/>
  <c r="AN152" i="94"/>
  <c r="AK152" i="94"/>
  <c r="H152" i="94"/>
  <c r="Q152" i="94"/>
  <c r="AJ152" i="94"/>
  <c r="O152" i="94"/>
  <c r="AL152" i="94"/>
  <c r="H227" i="95"/>
  <c r="L227" i="95"/>
  <c r="P227" i="95"/>
  <c r="T227" i="95"/>
  <c r="X227" i="95"/>
  <c r="AB227" i="95"/>
  <c r="AF227" i="95"/>
  <c r="AJ227" i="95"/>
  <c r="AN227" i="95"/>
  <c r="G227" i="95"/>
  <c r="M227" i="95"/>
  <c r="R227" i="95"/>
  <c r="W227" i="95"/>
  <c r="AC227" i="95"/>
  <c r="AH227" i="95"/>
  <c r="AM227" i="95"/>
  <c r="I227" i="95"/>
  <c r="O227" i="95"/>
  <c r="V227" i="95"/>
  <c r="AD227" i="95"/>
  <c r="AK227" i="95"/>
  <c r="J227" i="95"/>
  <c r="Q227" i="95"/>
  <c r="Y227" i="95"/>
  <c r="AE227" i="95"/>
  <c r="AL227" i="95"/>
  <c r="K227" i="95"/>
  <c r="Z227" i="95"/>
  <c r="N227" i="95"/>
  <c r="AA227" i="95"/>
  <c r="S227" i="95"/>
  <c r="AG227" i="95"/>
  <c r="U227" i="95"/>
  <c r="AI227" i="95"/>
  <c r="H228" i="94"/>
  <c r="L228" i="94"/>
  <c r="P228" i="94"/>
  <c r="T228" i="94"/>
  <c r="X228" i="94"/>
  <c r="AB228" i="94"/>
  <c r="AF228" i="94"/>
  <c r="AJ228" i="94"/>
  <c r="AN228" i="94"/>
  <c r="J228" i="94"/>
  <c r="O228" i="94"/>
  <c r="U228" i="94"/>
  <c r="Z228" i="94"/>
  <c r="AE228" i="94"/>
  <c r="AK228" i="94"/>
  <c r="K228" i="94"/>
  <c r="R228" i="94"/>
  <c r="Y228" i="94"/>
  <c r="AG228" i="94"/>
  <c r="AM228" i="94"/>
  <c r="M228" i="94"/>
  <c r="V228" i="94"/>
  <c r="AD228" i="94"/>
  <c r="I228" i="94"/>
  <c r="W228" i="94"/>
  <c r="AI228" i="94"/>
  <c r="N228" i="94"/>
  <c r="AA228" i="94"/>
  <c r="AL228" i="94"/>
  <c r="Q228" i="94"/>
  <c r="S228" i="94"/>
  <c r="AC228" i="94"/>
  <c r="AH228" i="94"/>
  <c r="G228" i="94"/>
  <c r="G151" i="95"/>
  <c r="AA151" i="95"/>
  <c r="I151" i="95"/>
  <c r="Z151" i="95"/>
  <c r="P151" i="95"/>
  <c r="AM151" i="95"/>
  <c r="Q151" i="95"/>
  <c r="Y151" i="95"/>
  <c r="U151" i="95"/>
  <c r="AB151" i="95"/>
  <c r="L151" i="95"/>
  <c r="D152" i="95"/>
  <c r="D228" i="95"/>
  <c r="AC151" i="95"/>
  <c r="M151" i="95"/>
  <c r="AD151" i="95"/>
  <c r="AF151" i="95"/>
  <c r="D153" i="94"/>
  <c r="W153" i="94" s="1"/>
  <c r="D229" i="94"/>
  <c r="AG151" i="95"/>
  <c r="R151" i="95"/>
  <c r="AH151" i="95"/>
  <c r="S151" i="95"/>
  <c r="AK151" i="95"/>
  <c r="O151" i="95"/>
  <c r="AN151" i="95"/>
  <c r="X151" i="95"/>
  <c r="D78" i="95"/>
  <c r="D79" i="94"/>
  <c r="F12" i="92"/>
  <c r="F14" i="92" s="1"/>
  <c r="F86" i="91"/>
  <c r="F69" i="91"/>
  <c r="D14" i="23"/>
  <c r="H696" i="95"/>
  <c r="H696" i="94"/>
  <c r="F52" i="91"/>
  <c r="H8" i="92"/>
  <c r="H3" i="92" s="1"/>
  <c r="F9" i="91"/>
  <c r="F7" i="91"/>
  <c r="G8" i="91"/>
  <c r="G5" i="91" s="1"/>
  <c r="F6" i="91"/>
  <c r="BU163" i="94" l="1"/>
  <c r="BU87" i="94"/>
  <c r="BU239" i="94"/>
  <c r="BU88" i="94"/>
  <c r="BU164" i="94"/>
  <c r="BU240" i="94"/>
  <c r="BU241" i="94"/>
  <c r="BU165" i="94"/>
  <c r="BU89" i="94"/>
  <c r="BU166" i="94"/>
  <c r="BU242" i="94"/>
  <c r="BU90" i="94"/>
  <c r="BU167" i="94"/>
  <c r="BU243" i="94"/>
  <c r="BU91" i="94"/>
  <c r="BU169" i="94"/>
  <c r="BU92" i="94"/>
  <c r="BU168" i="94"/>
  <c r="BU244" i="94"/>
  <c r="BU170" i="94"/>
  <c r="BU245" i="94"/>
  <c r="BU93" i="94"/>
  <c r="BU171" i="94"/>
  <c r="BU246" i="94"/>
  <c r="BU94" i="94"/>
  <c r="BU247" i="94"/>
  <c r="BU172" i="94"/>
  <c r="BU96" i="94"/>
  <c r="BU248" i="94"/>
  <c r="BU95" i="94"/>
  <c r="BU97" i="94"/>
  <c r="BU249" i="94"/>
  <c r="BU173" i="94"/>
  <c r="BU250" i="94"/>
  <c r="BU98" i="94"/>
  <c r="BU174" i="94"/>
  <c r="BU99" i="94"/>
  <c r="BU251" i="94"/>
  <c r="BU175" i="94"/>
  <c r="BU252" i="94"/>
  <c r="BU100" i="94"/>
  <c r="BU176" i="94"/>
  <c r="BU177" i="94"/>
  <c r="BU253" i="94"/>
  <c r="BU101" i="94"/>
  <c r="BU102" i="94"/>
  <c r="BU254" i="94"/>
  <c r="BU178" i="94"/>
  <c r="BU179" i="94"/>
  <c r="BU103" i="94"/>
  <c r="BU255" i="94"/>
  <c r="BU104" i="94"/>
  <c r="BU256" i="94"/>
  <c r="BU180" i="94"/>
  <c r="BU105" i="94"/>
  <c r="BU181" i="94"/>
  <c r="BU257" i="94"/>
  <c r="BU258" i="94"/>
  <c r="BU106" i="94"/>
  <c r="BU182" i="94"/>
  <c r="BU107" i="94"/>
  <c r="BU259" i="94"/>
  <c r="BU183" i="94"/>
  <c r="BU260" i="94"/>
  <c r="BU184" i="94"/>
  <c r="BU108" i="94"/>
  <c r="BU109" i="94"/>
  <c r="BU261" i="94"/>
  <c r="BU185" i="94"/>
  <c r="BU110" i="94"/>
  <c r="BU186" i="94"/>
  <c r="BU262" i="94"/>
  <c r="BU263" i="94"/>
  <c r="BU111" i="94"/>
  <c r="BU187" i="94"/>
  <c r="BU264" i="94"/>
  <c r="BU188" i="94"/>
  <c r="BU112" i="94"/>
  <c r="BU265" i="94"/>
  <c r="BU113" i="94"/>
  <c r="BU189" i="94"/>
  <c r="BU114" i="94"/>
  <c r="BU266" i="94"/>
  <c r="BU190" i="94"/>
  <c r="BU115" i="94"/>
  <c r="BU191" i="94"/>
  <c r="BU267" i="94"/>
  <c r="BU268" i="94"/>
  <c r="BU192" i="94"/>
  <c r="BU116" i="94"/>
  <c r="BU193" i="94"/>
  <c r="BU269" i="94"/>
  <c r="BU117" i="94"/>
  <c r="BU270" i="94"/>
  <c r="BU118" i="94"/>
  <c r="BU194" i="94"/>
  <c r="BU119" i="94"/>
  <c r="BU271" i="94"/>
  <c r="BU195" i="94"/>
  <c r="BU272" i="94"/>
  <c r="BU120" i="94"/>
  <c r="BU196" i="94"/>
  <c r="BU121" i="94"/>
  <c r="BU197" i="94"/>
  <c r="BU273" i="94"/>
  <c r="BU198" i="94"/>
  <c r="BU274" i="94"/>
  <c r="BU122" i="94"/>
  <c r="BU199" i="94"/>
  <c r="BU275" i="94"/>
  <c r="BU123" i="94"/>
  <c r="BU276" i="94"/>
  <c r="BU124" i="94"/>
  <c r="BU200" i="94"/>
  <c r="BU201" i="94"/>
  <c r="BU277" i="94"/>
  <c r="BU125" i="94"/>
  <c r="BU126" i="94"/>
  <c r="BU278" i="94"/>
  <c r="BU202" i="94"/>
  <c r="BU279" i="94"/>
  <c r="BU127" i="94"/>
  <c r="BU203" i="94"/>
  <c r="BU128" i="94"/>
  <c r="BU204" i="94"/>
  <c r="BU280" i="94"/>
  <c r="BU281" i="94"/>
  <c r="BU205" i="94"/>
  <c r="BU129" i="94"/>
  <c r="BU206" i="94"/>
  <c r="BU282" i="94"/>
  <c r="BU130" i="94"/>
  <c r="BU207" i="94"/>
  <c r="BU283" i="94"/>
  <c r="BU131" i="94"/>
  <c r="BU208" i="94"/>
  <c r="BU132" i="94"/>
  <c r="BU284" i="94"/>
  <c r="BU285" i="94"/>
  <c r="BU209" i="94"/>
  <c r="BU133" i="94"/>
  <c r="BU134" i="94"/>
  <c r="BU210" i="94"/>
  <c r="BU286" i="94"/>
  <c r="BU287" i="94"/>
  <c r="BU135" i="94"/>
  <c r="BU211" i="94"/>
  <c r="BU212" i="94"/>
  <c r="BU136" i="94"/>
  <c r="BU288" i="94"/>
  <c r="BU289" i="94"/>
  <c r="BU137" i="94"/>
  <c r="BU213" i="94"/>
  <c r="BU138" i="94"/>
  <c r="BU290" i="94"/>
  <c r="BU214" i="94"/>
  <c r="BU139" i="94"/>
  <c r="BU291" i="94"/>
  <c r="BU215" i="94"/>
  <c r="BU292" i="94"/>
  <c r="BU140" i="94"/>
  <c r="BU216" i="94"/>
  <c r="BU293" i="94"/>
  <c r="BU217" i="94"/>
  <c r="BU141" i="94"/>
  <c r="BU142" i="94"/>
  <c r="BU294" i="94"/>
  <c r="BU218" i="94"/>
  <c r="BU143" i="94"/>
  <c r="BU295" i="94"/>
  <c r="BU219" i="94"/>
  <c r="BU144" i="94"/>
  <c r="BU220" i="94"/>
  <c r="BU296" i="94"/>
  <c r="BU145" i="94"/>
  <c r="BU297" i="94"/>
  <c r="BU221" i="94"/>
  <c r="BU298" i="94"/>
  <c r="BU222" i="94"/>
  <c r="BU146" i="94"/>
  <c r="BU223" i="94"/>
  <c r="BU299" i="94"/>
  <c r="BU147" i="94"/>
  <c r="BU224" i="94"/>
  <c r="BU300" i="94"/>
  <c r="BU148" i="94"/>
  <c r="BU149" i="94"/>
  <c r="BU225" i="94"/>
  <c r="BU301" i="94"/>
  <c r="BU302" i="94"/>
  <c r="BU150" i="94"/>
  <c r="BU226" i="94"/>
  <c r="BU303" i="94"/>
  <c r="BU227" i="94"/>
  <c r="BU151" i="94"/>
  <c r="BU152" i="94"/>
  <c r="AO79" i="94"/>
  <c r="AS79" i="94"/>
  <c r="AW79" i="94"/>
  <c r="BA79" i="94"/>
  <c r="BE79" i="94"/>
  <c r="BI79" i="94"/>
  <c r="BM79" i="94"/>
  <c r="BQ79" i="94"/>
  <c r="BU79" i="94"/>
  <c r="AP79" i="94"/>
  <c r="AU79" i="94"/>
  <c r="AZ79" i="94"/>
  <c r="BF79" i="94"/>
  <c r="BK79" i="94"/>
  <c r="BP79" i="94"/>
  <c r="AV79" i="94"/>
  <c r="BC79" i="94"/>
  <c r="BJ79" i="94"/>
  <c r="BR79" i="94"/>
  <c r="AT79" i="94"/>
  <c r="BD79" i="94"/>
  <c r="BN79" i="94"/>
  <c r="AX79" i="94"/>
  <c r="BH79" i="94"/>
  <c r="BT79" i="94"/>
  <c r="AY79" i="94"/>
  <c r="BL79" i="94"/>
  <c r="BB79" i="94"/>
  <c r="BG79" i="94"/>
  <c r="AQ79" i="94"/>
  <c r="BO79" i="94"/>
  <c r="AR79" i="94"/>
  <c r="BS79" i="94"/>
  <c r="AO153" i="94"/>
  <c r="AS153" i="94"/>
  <c r="AW153" i="94"/>
  <c r="BA153" i="94"/>
  <c r="BE153" i="94"/>
  <c r="BI153" i="94"/>
  <c r="BM153" i="94"/>
  <c r="AT153" i="94"/>
  <c r="AY153" i="94"/>
  <c r="BD153" i="94"/>
  <c r="BJ153" i="94"/>
  <c r="BO153" i="94"/>
  <c r="BS153" i="94"/>
  <c r="AR153" i="94"/>
  <c r="AZ153" i="94"/>
  <c r="BG153" i="94"/>
  <c r="BN153" i="94"/>
  <c r="BT153" i="94"/>
  <c r="AU153" i="94"/>
  <c r="BB153" i="94"/>
  <c r="BH153" i="94"/>
  <c r="BP153" i="94"/>
  <c r="BU153" i="94"/>
  <c r="AV153" i="94"/>
  <c r="BK153" i="94"/>
  <c r="AX153" i="94"/>
  <c r="BL153" i="94"/>
  <c r="AP153" i="94"/>
  <c r="BC153" i="94"/>
  <c r="BQ153" i="94"/>
  <c r="AQ153" i="94"/>
  <c r="BF153" i="94"/>
  <c r="BR153" i="94"/>
  <c r="BU228" i="94"/>
  <c r="BU304" i="94"/>
  <c r="AO229" i="94"/>
  <c r="AS229" i="94"/>
  <c r="AW229" i="94"/>
  <c r="BA229" i="94"/>
  <c r="BE229" i="94"/>
  <c r="BI229" i="94"/>
  <c r="BM229" i="94"/>
  <c r="BQ229" i="94"/>
  <c r="BU229" i="94"/>
  <c r="AT229" i="94"/>
  <c r="AY229" i="94"/>
  <c r="BD229" i="94"/>
  <c r="BJ229" i="94"/>
  <c r="BO229" i="94"/>
  <c r="BT229" i="94"/>
  <c r="AP229" i="94"/>
  <c r="AU229" i="94"/>
  <c r="AZ229" i="94"/>
  <c r="BF229" i="94"/>
  <c r="BK229" i="94"/>
  <c r="BP229" i="94"/>
  <c r="AQ229" i="94"/>
  <c r="BB229" i="94"/>
  <c r="BL229" i="94"/>
  <c r="AR229" i="94"/>
  <c r="BC229" i="94"/>
  <c r="BN229" i="94"/>
  <c r="AV229" i="94"/>
  <c r="BG229" i="94"/>
  <c r="BR229" i="94"/>
  <c r="AX229" i="94"/>
  <c r="BH229" i="94"/>
  <c r="BS229" i="94"/>
  <c r="AP305" i="94"/>
  <c r="AT305" i="94"/>
  <c r="AX305" i="94"/>
  <c r="BB305" i="94"/>
  <c r="BF305" i="94"/>
  <c r="BJ305" i="94"/>
  <c r="BN305" i="94"/>
  <c r="BR305" i="94"/>
  <c r="AO305" i="94"/>
  <c r="AU305" i="94"/>
  <c r="AZ305" i="94"/>
  <c r="BE305" i="94"/>
  <c r="BK305" i="94"/>
  <c r="BP305" i="94"/>
  <c r="BU305" i="94"/>
  <c r="AQ305" i="94"/>
  <c r="AV305" i="94"/>
  <c r="BA305" i="94"/>
  <c r="BG305" i="94"/>
  <c r="BL305" i="94"/>
  <c r="BQ305" i="94"/>
  <c r="AR305" i="94"/>
  <c r="AW305" i="94"/>
  <c r="BC305" i="94"/>
  <c r="BH305" i="94"/>
  <c r="BM305" i="94"/>
  <c r="BS305" i="94"/>
  <c r="AS305" i="94"/>
  <c r="AY305" i="94"/>
  <c r="BD305" i="94"/>
  <c r="BI305" i="94"/>
  <c r="BO305" i="94"/>
  <c r="BT305" i="94"/>
  <c r="BS381" i="95"/>
  <c r="AQ78" i="95"/>
  <c r="AU78" i="95"/>
  <c r="AY78" i="95"/>
  <c r="BC78" i="95"/>
  <c r="BG78" i="95"/>
  <c r="BK78" i="95"/>
  <c r="BO78" i="95"/>
  <c r="BS78" i="95"/>
  <c r="AR78" i="95"/>
  <c r="AV78" i="95"/>
  <c r="AZ78" i="95"/>
  <c r="BD78" i="95"/>
  <c r="BH78" i="95"/>
  <c r="BL78" i="95"/>
  <c r="BP78" i="95"/>
  <c r="BT78" i="95"/>
  <c r="AS78" i="95"/>
  <c r="BA78" i="95"/>
  <c r="BI78" i="95"/>
  <c r="BQ78" i="95"/>
  <c r="AT78" i="95"/>
  <c r="BB78" i="95"/>
  <c r="BJ78" i="95"/>
  <c r="BR78" i="95"/>
  <c r="AO78" i="95"/>
  <c r="BE78" i="95"/>
  <c r="AP78" i="95"/>
  <c r="BF78" i="95"/>
  <c r="AW78" i="95"/>
  <c r="AX78" i="95"/>
  <c r="BM78" i="95"/>
  <c r="BN78" i="95"/>
  <c r="AO228" i="95"/>
  <c r="AS228" i="95"/>
  <c r="AW228" i="95"/>
  <c r="BA228" i="95"/>
  <c r="BE228" i="95"/>
  <c r="BI228" i="95"/>
  <c r="BM228" i="95"/>
  <c r="BQ228" i="95"/>
  <c r="AP228" i="95"/>
  <c r="AT228" i="95"/>
  <c r="AX228" i="95"/>
  <c r="BB228" i="95"/>
  <c r="BF228" i="95"/>
  <c r="BJ228" i="95"/>
  <c r="BN228" i="95"/>
  <c r="BR228" i="95"/>
  <c r="AQ228" i="95"/>
  <c r="AY228" i="95"/>
  <c r="BG228" i="95"/>
  <c r="BO228" i="95"/>
  <c r="BC228" i="95"/>
  <c r="BS228" i="95"/>
  <c r="AR228" i="95"/>
  <c r="AZ228" i="95"/>
  <c r="BH228" i="95"/>
  <c r="BP228" i="95"/>
  <c r="AU228" i="95"/>
  <c r="BK228" i="95"/>
  <c r="BD228" i="95"/>
  <c r="BL228" i="95"/>
  <c r="BT228" i="95"/>
  <c r="AV228" i="95"/>
  <c r="AR304" i="95"/>
  <c r="AV304" i="95"/>
  <c r="AZ304" i="95"/>
  <c r="BD304" i="95"/>
  <c r="BH304" i="95"/>
  <c r="BL304" i="95"/>
  <c r="BP304" i="95"/>
  <c r="BT304" i="95"/>
  <c r="AO304" i="95"/>
  <c r="AS304" i="95"/>
  <c r="AW304" i="95"/>
  <c r="BA304" i="95"/>
  <c r="BE304" i="95"/>
  <c r="BI304" i="95"/>
  <c r="BM304" i="95"/>
  <c r="BQ304" i="95"/>
  <c r="AT304" i="95"/>
  <c r="BB304" i="95"/>
  <c r="BJ304" i="95"/>
  <c r="BR304" i="95"/>
  <c r="BC304" i="95"/>
  <c r="BK304" i="95"/>
  <c r="AP304" i="95"/>
  <c r="BF304" i="95"/>
  <c r="AQ304" i="95"/>
  <c r="BG304" i="95"/>
  <c r="AU304" i="95"/>
  <c r="BS304" i="95"/>
  <c r="AX304" i="95"/>
  <c r="BN304" i="95"/>
  <c r="AY304" i="95"/>
  <c r="BO304" i="95"/>
  <c r="BT87" i="95"/>
  <c r="BT163" i="95"/>
  <c r="BT239" i="95"/>
  <c r="BT164" i="95"/>
  <c r="BT88" i="95"/>
  <c r="BT240" i="95"/>
  <c r="BT89" i="95"/>
  <c r="BT165" i="95"/>
  <c r="BT241" i="95"/>
  <c r="BT90" i="95"/>
  <c r="BT166" i="95"/>
  <c r="BT242" i="95"/>
  <c r="BT167" i="95"/>
  <c r="BT243" i="95"/>
  <c r="BT91" i="95"/>
  <c r="BT244" i="95"/>
  <c r="BT168" i="95"/>
  <c r="BT92" i="95"/>
  <c r="BT169" i="95"/>
  <c r="BT93" i="95"/>
  <c r="BT245" i="95"/>
  <c r="BT246" i="95"/>
  <c r="BT94" i="95"/>
  <c r="BT170" i="95"/>
  <c r="BT95" i="95"/>
  <c r="BT247" i="95"/>
  <c r="BT171" i="95"/>
  <c r="BT96" i="95"/>
  <c r="BT172" i="95"/>
  <c r="BT248" i="95"/>
  <c r="BT249" i="95"/>
  <c r="BT173" i="95"/>
  <c r="BT97" i="95"/>
  <c r="BT174" i="95"/>
  <c r="BT98" i="95"/>
  <c r="BT250" i="95"/>
  <c r="BT175" i="95"/>
  <c r="BT99" i="95"/>
  <c r="BT251" i="95"/>
  <c r="BT100" i="95"/>
  <c r="BT252" i="95"/>
  <c r="BT176" i="95"/>
  <c r="BT253" i="95"/>
  <c r="BT177" i="95"/>
  <c r="BT101" i="95"/>
  <c r="BT178" i="95"/>
  <c r="BT102" i="95"/>
  <c r="BT254" i="95"/>
  <c r="BT103" i="95"/>
  <c r="BT255" i="95"/>
  <c r="BT179" i="95"/>
  <c r="BT256" i="95"/>
  <c r="BT180" i="95"/>
  <c r="BT104" i="95"/>
  <c r="BT181" i="95"/>
  <c r="BT105" i="95"/>
  <c r="BT257" i="95"/>
  <c r="BT182" i="95"/>
  <c r="BT106" i="95"/>
  <c r="BT258" i="95"/>
  <c r="BT107" i="95"/>
  <c r="BT183" i="95"/>
  <c r="BT259" i="95"/>
  <c r="BT108" i="95"/>
  <c r="BT184" i="95"/>
  <c r="BT260" i="95"/>
  <c r="BT261" i="95"/>
  <c r="BT109" i="95"/>
  <c r="BT185" i="95"/>
  <c r="BT186" i="95"/>
  <c r="BT110" i="95"/>
  <c r="BT262" i="95"/>
  <c r="BT111" i="95"/>
  <c r="BT187" i="95"/>
  <c r="BT263" i="95"/>
  <c r="BT112" i="95"/>
  <c r="BT264" i="95"/>
  <c r="BT188" i="95"/>
  <c r="BT113" i="95"/>
  <c r="BT265" i="95"/>
  <c r="BT189" i="95"/>
  <c r="BT266" i="95"/>
  <c r="BT114" i="95"/>
  <c r="BT190" i="95"/>
  <c r="BT115" i="95"/>
  <c r="BT267" i="95"/>
  <c r="BT191" i="95"/>
  <c r="BT268" i="95"/>
  <c r="BT192" i="95"/>
  <c r="BT116" i="95"/>
  <c r="BT269" i="95"/>
  <c r="BT193" i="95"/>
  <c r="BT117" i="95"/>
  <c r="BT118" i="95"/>
  <c r="BT194" i="95"/>
  <c r="BT270" i="95"/>
  <c r="BT195" i="95"/>
  <c r="BT271" i="95"/>
  <c r="BT119" i="95"/>
  <c r="BT272" i="95"/>
  <c r="BT120" i="95"/>
  <c r="BT196" i="95"/>
  <c r="BT273" i="95"/>
  <c r="BT197" i="95"/>
  <c r="BT121" i="95"/>
  <c r="BT198" i="95"/>
  <c r="BT122" i="95"/>
  <c r="BT274" i="95"/>
  <c r="BT275" i="95"/>
  <c r="BT123" i="95"/>
  <c r="BT199" i="95"/>
  <c r="BT200" i="95"/>
  <c r="BT124" i="95"/>
  <c r="BT276" i="95"/>
  <c r="BT277" i="95"/>
  <c r="BT125" i="95"/>
  <c r="BT201" i="95"/>
  <c r="BT202" i="95"/>
  <c r="BT278" i="95"/>
  <c r="BT126" i="95"/>
  <c r="BT203" i="95"/>
  <c r="BT127" i="95"/>
  <c r="BT279" i="95"/>
  <c r="BT128" i="95"/>
  <c r="BT280" i="95"/>
  <c r="BT204" i="95"/>
  <c r="BT281" i="95"/>
  <c r="BT129" i="95"/>
  <c r="BT205" i="95"/>
  <c r="BT282" i="95"/>
  <c r="BT130" i="95"/>
  <c r="BT206" i="95"/>
  <c r="BT207" i="95"/>
  <c r="BT131" i="95"/>
  <c r="BT283" i="95"/>
  <c r="BT284" i="95"/>
  <c r="BT132" i="95"/>
  <c r="BT208" i="95"/>
  <c r="BT209" i="95"/>
  <c r="BT285" i="95"/>
  <c r="BT133" i="95"/>
  <c r="BT286" i="95"/>
  <c r="BT210" i="95"/>
  <c r="BT134" i="95"/>
  <c r="BT287" i="95"/>
  <c r="BT135" i="95"/>
  <c r="BT211" i="95"/>
  <c r="BT212" i="95"/>
  <c r="BT288" i="95"/>
  <c r="BT136" i="95"/>
  <c r="BT213" i="95"/>
  <c r="BT289" i="95"/>
  <c r="BT137" i="95"/>
  <c r="BT138" i="95"/>
  <c r="BT290" i="95"/>
  <c r="BT214" i="95"/>
  <c r="BT139" i="95"/>
  <c r="BT291" i="95"/>
  <c r="BT215" i="95"/>
  <c r="BT140" i="95"/>
  <c r="BT292" i="95"/>
  <c r="BT216" i="95"/>
  <c r="BT293" i="95"/>
  <c r="BT217" i="95"/>
  <c r="BT141" i="95"/>
  <c r="BT294" i="95"/>
  <c r="BT218" i="95"/>
  <c r="BT142" i="95"/>
  <c r="BT219" i="95"/>
  <c r="BT143" i="95"/>
  <c r="BT295" i="95"/>
  <c r="BT296" i="95"/>
  <c r="BT144" i="95"/>
  <c r="BT220" i="95"/>
  <c r="BT297" i="95"/>
  <c r="BT145" i="95"/>
  <c r="BT221" i="95"/>
  <c r="BT222" i="95"/>
  <c r="BT298" i="95"/>
  <c r="BT146" i="95"/>
  <c r="BT147" i="95"/>
  <c r="BT223" i="95"/>
  <c r="BT299" i="95"/>
  <c r="BT224" i="95"/>
  <c r="BT300" i="95"/>
  <c r="BT148" i="95"/>
  <c r="BT149" i="95"/>
  <c r="BT225" i="95"/>
  <c r="BT301" i="95"/>
  <c r="BT302" i="95"/>
  <c r="BT150" i="95"/>
  <c r="BT226" i="95"/>
  <c r="AQ152" i="95"/>
  <c r="AU152" i="95"/>
  <c r="AY152" i="95"/>
  <c r="BC152" i="95"/>
  <c r="BG152" i="95"/>
  <c r="BK152" i="95"/>
  <c r="BO152" i="95"/>
  <c r="BS152" i="95"/>
  <c r="AR152" i="95"/>
  <c r="AV152" i="95"/>
  <c r="AZ152" i="95"/>
  <c r="BD152" i="95"/>
  <c r="BH152" i="95"/>
  <c r="BL152" i="95"/>
  <c r="BP152" i="95"/>
  <c r="BT152" i="95"/>
  <c r="AT152" i="95"/>
  <c r="BB152" i="95"/>
  <c r="BJ152" i="95"/>
  <c r="BR152" i="95"/>
  <c r="AO152" i="95"/>
  <c r="AW152" i="95"/>
  <c r="BE152" i="95"/>
  <c r="BM152" i="95"/>
  <c r="AX152" i="95"/>
  <c r="BN152" i="95"/>
  <c r="BA152" i="95"/>
  <c r="BQ152" i="95"/>
  <c r="AP152" i="95"/>
  <c r="BF152" i="95"/>
  <c r="BI152" i="95"/>
  <c r="AS152" i="95"/>
  <c r="BT303" i="95"/>
  <c r="BT227" i="95"/>
  <c r="BT151" i="95"/>
  <c r="BV932" i="94"/>
  <c r="BV936" i="94"/>
  <c r="BV907" i="94"/>
  <c r="BV908" i="94"/>
  <c r="BU910" i="94"/>
  <c r="BV886" i="94"/>
  <c r="BV933" i="94"/>
  <c r="BV911" i="94"/>
  <c r="BV882" i="94"/>
  <c r="BU885" i="94"/>
  <c r="BV858" i="94"/>
  <c r="BU860" i="94"/>
  <c r="BV883" i="94"/>
  <c r="BV857" i="94"/>
  <c r="BV861" i="94"/>
  <c r="BV833" i="94"/>
  <c r="BV836" i="94"/>
  <c r="BV832" i="94"/>
  <c r="BV808" i="94"/>
  <c r="BU810" i="94"/>
  <c r="BU835" i="94"/>
  <c r="BV807" i="94"/>
  <c r="BV783" i="94"/>
  <c r="BV786" i="94"/>
  <c r="BV782" i="94"/>
  <c r="BU785" i="94"/>
  <c r="BV761" i="94"/>
  <c r="BV811" i="94"/>
  <c r="BV758" i="94"/>
  <c r="BU760" i="94"/>
  <c r="BV736" i="94"/>
  <c r="BV757" i="94"/>
  <c r="BV733" i="94"/>
  <c r="BV732" i="94"/>
  <c r="BU735" i="94"/>
  <c r="BU932" i="95"/>
  <c r="BU936" i="95"/>
  <c r="BU907" i="95"/>
  <c r="BU911" i="95"/>
  <c r="BU882" i="95"/>
  <c r="BU908" i="95"/>
  <c r="BU933" i="95"/>
  <c r="BU883" i="95"/>
  <c r="BT910" i="95"/>
  <c r="BT885" i="95"/>
  <c r="BU833" i="95"/>
  <c r="BU857" i="95"/>
  <c r="BU886" i="95"/>
  <c r="BU858" i="95"/>
  <c r="BT860" i="95"/>
  <c r="BU832" i="95"/>
  <c r="BT835" i="95"/>
  <c r="BU811" i="95"/>
  <c r="BU861" i="95"/>
  <c r="BU836" i="95"/>
  <c r="BU808" i="95"/>
  <c r="BT810" i="95"/>
  <c r="BU783" i="95"/>
  <c r="BU807" i="95"/>
  <c r="BU782" i="95"/>
  <c r="BT785" i="95"/>
  <c r="BU757" i="95"/>
  <c r="BT735" i="95"/>
  <c r="BU732" i="95"/>
  <c r="BU733" i="95"/>
  <c r="BU786" i="95"/>
  <c r="BU761" i="95"/>
  <c r="BU758" i="95"/>
  <c r="BT760" i="95"/>
  <c r="BU736" i="95"/>
  <c r="BT966" i="95"/>
  <c r="BU966" i="94"/>
  <c r="BU962" i="94"/>
  <c r="BU963" i="94"/>
  <c r="BT962" i="95"/>
  <c r="BT963" i="95"/>
  <c r="BV708" i="94"/>
  <c r="BU710" i="94"/>
  <c r="BV711" i="94"/>
  <c r="BV707" i="94"/>
  <c r="BU707" i="95"/>
  <c r="BT710" i="95"/>
  <c r="BU711" i="95"/>
  <c r="BU708" i="95"/>
  <c r="BO382" i="94"/>
  <c r="BP382" i="94"/>
  <c r="BQ382" i="94"/>
  <c r="BR382" i="94"/>
  <c r="BS382" i="94"/>
  <c r="BT382" i="94"/>
  <c r="L304" i="95"/>
  <c r="Z304" i="95"/>
  <c r="G304" i="95"/>
  <c r="AD304" i="95"/>
  <c r="G532" i="95"/>
  <c r="H532" i="95"/>
  <c r="I532" i="95"/>
  <c r="J532" i="95"/>
  <c r="K532" i="95"/>
  <c r="L532" i="95"/>
  <c r="M532" i="95"/>
  <c r="N532" i="95"/>
  <c r="O532" i="95"/>
  <c r="P532" i="95"/>
  <c r="Q532" i="95"/>
  <c r="R532" i="95"/>
  <c r="S532" i="95"/>
  <c r="T532" i="95"/>
  <c r="U532" i="95"/>
  <c r="V532" i="95"/>
  <c r="W532" i="95"/>
  <c r="X532" i="95"/>
  <c r="Y532" i="95"/>
  <c r="Z532" i="95"/>
  <c r="AA532" i="95"/>
  <c r="AB532" i="95"/>
  <c r="AC532" i="95"/>
  <c r="AD532" i="95"/>
  <c r="AE532" i="95"/>
  <c r="AF532" i="95"/>
  <c r="AG532" i="95"/>
  <c r="AH532" i="95"/>
  <c r="AI532" i="95"/>
  <c r="AJ532" i="95"/>
  <c r="AK532" i="95"/>
  <c r="AL532" i="95"/>
  <c r="AM532" i="95"/>
  <c r="AN532" i="95"/>
  <c r="AO532" i="95"/>
  <c r="AP532" i="95"/>
  <c r="AQ532" i="95"/>
  <c r="AR532" i="95"/>
  <c r="AS532" i="95"/>
  <c r="AT532" i="95"/>
  <c r="AU532" i="95"/>
  <c r="AV532" i="95"/>
  <c r="AW532" i="95"/>
  <c r="AX532" i="95"/>
  <c r="AY532" i="95"/>
  <c r="AZ532" i="95"/>
  <c r="BA532" i="95"/>
  <c r="BB532" i="95"/>
  <c r="BC532" i="95"/>
  <c r="BD532" i="95"/>
  <c r="BE532" i="95"/>
  <c r="BF532" i="95"/>
  <c r="BG532" i="95"/>
  <c r="BH532" i="95"/>
  <c r="BI532" i="95"/>
  <c r="BJ532" i="95"/>
  <c r="BK532" i="95"/>
  <c r="BL532" i="95"/>
  <c r="BM532" i="95"/>
  <c r="BN532" i="95"/>
  <c r="BO532" i="95"/>
  <c r="BP532" i="95"/>
  <c r="BQ532" i="95"/>
  <c r="BR532" i="95"/>
  <c r="G608" i="95"/>
  <c r="H608" i="95"/>
  <c r="I608" i="95"/>
  <c r="J608" i="95"/>
  <c r="K608" i="95"/>
  <c r="L608" i="95"/>
  <c r="M608" i="95"/>
  <c r="N608" i="95"/>
  <c r="O608" i="95"/>
  <c r="P608" i="95"/>
  <c r="Q608" i="95"/>
  <c r="R608" i="95"/>
  <c r="S608" i="95"/>
  <c r="T608" i="95"/>
  <c r="U608" i="95"/>
  <c r="V608" i="95"/>
  <c r="W608" i="95"/>
  <c r="X608" i="95"/>
  <c r="Y608" i="95"/>
  <c r="Z608" i="95"/>
  <c r="AA608" i="95"/>
  <c r="AB608" i="95"/>
  <c r="AC608" i="95"/>
  <c r="AD608" i="95"/>
  <c r="AE608" i="95"/>
  <c r="AF608" i="95"/>
  <c r="AG608" i="95"/>
  <c r="AH608" i="95"/>
  <c r="AI608" i="95"/>
  <c r="AJ608" i="95"/>
  <c r="AK608" i="95"/>
  <c r="AL608" i="95"/>
  <c r="AM608" i="95"/>
  <c r="AN608" i="95"/>
  <c r="AO608" i="95"/>
  <c r="AP608" i="95"/>
  <c r="AQ608" i="95"/>
  <c r="AR608" i="95"/>
  <c r="AS608" i="95"/>
  <c r="AT608" i="95"/>
  <c r="AU608" i="95"/>
  <c r="AV608" i="95"/>
  <c r="AW608" i="95"/>
  <c r="AX608" i="95"/>
  <c r="AY608" i="95"/>
  <c r="AZ608" i="95"/>
  <c r="BA608" i="95"/>
  <c r="BB608" i="95"/>
  <c r="BC608" i="95"/>
  <c r="BD608" i="95"/>
  <c r="BE608" i="95"/>
  <c r="BF608" i="95"/>
  <c r="BG608" i="95"/>
  <c r="BH608" i="95"/>
  <c r="BI608" i="95"/>
  <c r="BJ608" i="95"/>
  <c r="BK608" i="95"/>
  <c r="BL608" i="95"/>
  <c r="BM608" i="95"/>
  <c r="BN608" i="95"/>
  <c r="BO608" i="95"/>
  <c r="BP608" i="95"/>
  <c r="BQ608" i="95"/>
  <c r="BR608" i="95"/>
  <c r="D689" i="94"/>
  <c r="B689" i="94" s="1"/>
  <c r="I79" i="94"/>
  <c r="M79" i="94"/>
  <c r="Q79" i="94"/>
  <c r="U79" i="94"/>
  <c r="Y79" i="94"/>
  <c r="AC79" i="94"/>
  <c r="AG79" i="94"/>
  <c r="AK79" i="94"/>
  <c r="J79" i="94"/>
  <c r="N79" i="94"/>
  <c r="R79" i="94"/>
  <c r="V79" i="94"/>
  <c r="Z79" i="94"/>
  <c r="AD79" i="94"/>
  <c r="AH79" i="94"/>
  <c r="AL79" i="94"/>
  <c r="G79" i="94"/>
  <c r="K79" i="94"/>
  <c r="O79" i="94"/>
  <c r="S79" i="94"/>
  <c r="W79" i="94"/>
  <c r="AA79" i="94"/>
  <c r="AE79" i="94"/>
  <c r="AI79" i="94"/>
  <c r="AM79" i="94"/>
  <c r="T79" i="94"/>
  <c r="AJ79" i="94"/>
  <c r="H79" i="94"/>
  <c r="AB79" i="94"/>
  <c r="L79" i="94"/>
  <c r="AF79" i="94"/>
  <c r="P79" i="94"/>
  <c r="AN79" i="94"/>
  <c r="X79" i="94"/>
  <c r="AD152" i="95"/>
  <c r="BT470" i="94"/>
  <c r="BT486" i="94"/>
  <c r="BT502" i="94"/>
  <c r="BT517" i="94"/>
  <c r="BT521" i="94"/>
  <c r="BT525" i="94"/>
  <c r="BT529" i="94"/>
  <c r="BT533" i="94"/>
  <c r="BT469" i="94"/>
  <c r="BT485" i="94"/>
  <c r="BT501" i="94"/>
  <c r="BT471" i="94"/>
  <c r="BT487" i="94"/>
  <c r="BT503" i="94"/>
  <c r="BT476" i="94"/>
  <c r="BT492" i="94"/>
  <c r="BT508" i="94"/>
  <c r="BT482" i="94"/>
  <c r="BT498" i="94"/>
  <c r="BT514" i="94"/>
  <c r="BT520" i="94"/>
  <c r="BT524" i="94"/>
  <c r="BT497" i="94"/>
  <c r="BT513" i="94"/>
  <c r="BT483" i="94"/>
  <c r="BT504" i="94"/>
  <c r="BT474" i="94"/>
  <c r="BT490" i="94"/>
  <c r="BT506" i="94"/>
  <c r="BT518" i="94"/>
  <c r="BT522" i="94"/>
  <c r="BT526" i="94"/>
  <c r="BT530" i="94"/>
  <c r="BT473" i="94"/>
  <c r="BT489" i="94"/>
  <c r="BT505" i="94"/>
  <c r="BT475" i="94"/>
  <c r="BT491" i="94"/>
  <c r="BT507" i="94"/>
  <c r="BT480" i="94"/>
  <c r="BT496" i="94"/>
  <c r="BT512" i="94"/>
  <c r="BT515" i="94"/>
  <c r="BT472" i="94"/>
  <c r="BT478" i="94"/>
  <c r="BT494" i="94"/>
  <c r="BT510" i="94"/>
  <c r="BT519" i="94"/>
  <c r="BT523" i="94"/>
  <c r="BT527" i="94"/>
  <c r="BT531" i="94"/>
  <c r="BT458" i="94"/>
  <c r="BT477" i="94"/>
  <c r="BT493" i="94"/>
  <c r="BT509" i="94"/>
  <c r="BT479" i="94"/>
  <c r="BT495" i="94"/>
  <c r="BT511" i="94"/>
  <c r="BT468" i="94"/>
  <c r="BT484" i="94"/>
  <c r="BT500" i="94"/>
  <c r="BT516" i="94"/>
  <c r="BT532" i="94"/>
  <c r="BT481" i="94"/>
  <c r="BT499" i="94"/>
  <c r="BT488" i="94"/>
  <c r="BT622" i="94"/>
  <c r="BT623" i="94"/>
  <c r="BT624" i="94"/>
  <c r="BT625" i="94"/>
  <c r="BT626" i="94"/>
  <c r="BT627" i="94"/>
  <c r="BT628" i="94"/>
  <c r="BT629" i="94"/>
  <c r="BT630" i="94"/>
  <c r="BT631" i="94"/>
  <c r="BT632" i="94"/>
  <c r="BT633" i="94"/>
  <c r="BT317" i="95"/>
  <c r="BT321" i="95"/>
  <c r="BT325" i="95"/>
  <c r="BT329" i="95"/>
  <c r="BT333" i="95"/>
  <c r="BT337" i="95"/>
  <c r="BT341" i="95"/>
  <c r="BT345" i="95"/>
  <c r="BT349" i="95"/>
  <c r="BT353" i="95"/>
  <c r="BT357" i="95"/>
  <c r="BT361" i="95"/>
  <c r="BT365" i="95"/>
  <c r="BT369" i="95"/>
  <c r="BT373" i="95"/>
  <c r="BT377" i="95"/>
  <c r="BT316" i="95"/>
  <c r="BT328" i="95"/>
  <c r="BT340" i="95"/>
  <c r="BT352" i="95"/>
  <c r="BT364" i="95"/>
  <c r="BT380" i="95"/>
  <c r="BT318" i="95"/>
  <c r="BT322" i="95"/>
  <c r="BT326" i="95"/>
  <c r="BT330" i="95"/>
  <c r="BT334" i="95"/>
  <c r="BT338" i="95"/>
  <c r="BT342" i="95"/>
  <c r="BT346" i="95"/>
  <c r="BT350" i="95"/>
  <c r="BT354" i="95"/>
  <c r="BT358" i="95"/>
  <c r="BT362" i="95"/>
  <c r="BT366" i="95"/>
  <c r="BT370" i="95"/>
  <c r="BT374" i="95"/>
  <c r="BT378" i="95"/>
  <c r="BU9" i="95"/>
  <c r="BU304" i="95" s="1"/>
  <c r="BT320" i="95"/>
  <c r="BT336" i="95"/>
  <c r="BT348" i="95"/>
  <c r="BT360" i="95"/>
  <c r="BT372" i="95"/>
  <c r="BT319" i="95"/>
  <c r="BT323" i="95"/>
  <c r="BT327" i="95"/>
  <c r="BT331" i="95"/>
  <c r="BT335" i="95"/>
  <c r="BT339" i="95"/>
  <c r="BT343" i="95"/>
  <c r="BT347" i="95"/>
  <c r="BT351" i="95"/>
  <c r="BT355" i="95"/>
  <c r="BT359" i="95"/>
  <c r="BT363" i="95"/>
  <c r="BT367" i="95"/>
  <c r="BT371" i="95"/>
  <c r="BT375" i="95"/>
  <c r="BT379" i="95"/>
  <c r="BT7" i="95"/>
  <c r="BT324" i="95"/>
  <c r="BT332" i="95"/>
  <c r="BT344" i="95"/>
  <c r="BT356" i="95"/>
  <c r="BT368" i="95"/>
  <c r="BT376" i="95"/>
  <c r="G533" i="94"/>
  <c r="H533" i="94"/>
  <c r="I533" i="94"/>
  <c r="J533" i="94"/>
  <c r="K533" i="94"/>
  <c r="L533" i="94"/>
  <c r="M533" i="94"/>
  <c r="N533" i="94"/>
  <c r="O533" i="94"/>
  <c r="P533" i="94"/>
  <c r="Q533" i="94"/>
  <c r="R533" i="94"/>
  <c r="S533" i="94"/>
  <c r="T533" i="94"/>
  <c r="U533" i="94"/>
  <c r="V533" i="94"/>
  <c r="W533" i="94"/>
  <c r="X533" i="94"/>
  <c r="Y533" i="94"/>
  <c r="Z533" i="94"/>
  <c r="AA533" i="94"/>
  <c r="AB533" i="94"/>
  <c r="AC533" i="94"/>
  <c r="AD533" i="94"/>
  <c r="AE533" i="94"/>
  <c r="AF533" i="94"/>
  <c r="AG533" i="94"/>
  <c r="AH533" i="94"/>
  <c r="AI533" i="94"/>
  <c r="AJ533" i="94"/>
  <c r="AK533" i="94"/>
  <c r="AL533" i="94"/>
  <c r="AM533" i="94"/>
  <c r="AN533" i="94"/>
  <c r="AO533" i="94"/>
  <c r="AP533" i="94"/>
  <c r="AQ533" i="94"/>
  <c r="AR533" i="94"/>
  <c r="AS533" i="94"/>
  <c r="AT533" i="94"/>
  <c r="AU533" i="94"/>
  <c r="AV533" i="94"/>
  <c r="AW533" i="94"/>
  <c r="AX533" i="94"/>
  <c r="AY533" i="94"/>
  <c r="AZ533" i="94"/>
  <c r="BA533" i="94"/>
  <c r="BB533" i="94"/>
  <c r="BC533" i="94"/>
  <c r="BD533" i="94"/>
  <c r="BE533" i="94"/>
  <c r="BF533" i="94"/>
  <c r="BG533" i="94"/>
  <c r="BH533" i="94"/>
  <c r="BI533" i="94"/>
  <c r="BJ533" i="94"/>
  <c r="BK533" i="94"/>
  <c r="BL533" i="94"/>
  <c r="BM533" i="94"/>
  <c r="BN533" i="94"/>
  <c r="BO533" i="94"/>
  <c r="BP533" i="94"/>
  <c r="BQ533" i="94"/>
  <c r="BR533" i="94"/>
  <c r="BO687" i="95"/>
  <c r="G687" i="95"/>
  <c r="K687" i="95"/>
  <c r="O687" i="95"/>
  <c r="S687" i="95"/>
  <c r="W687" i="95"/>
  <c r="AA687" i="95"/>
  <c r="AE687" i="95"/>
  <c r="AI687" i="95"/>
  <c r="AM687" i="95"/>
  <c r="AQ687" i="95"/>
  <c r="AU687" i="95"/>
  <c r="AY687" i="95"/>
  <c r="BC687" i="95"/>
  <c r="BG687" i="95"/>
  <c r="BK687" i="95"/>
  <c r="H687" i="95"/>
  <c r="L687" i="95"/>
  <c r="P687" i="95"/>
  <c r="T687" i="95"/>
  <c r="X687" i="95"/>
  <c r="AB687" i="95"/>
  <c r="AF687" i="95"/>
  <c r="AJ687" i="95"/>
  <c r="AN687" i="95"/>
  <c r="AR687" i="95"/>
  <c r="AV687" i="95"/>
  <c r="AZ687" i="95"/>
  <c r="BD687" i="95"/>
  <c r="BH687" i="95"/>
  <c r="BL687" i="95"/>
  <c r="I687" i="95"/>
  <c r="M687" i="95"/>
  <c r="Q687" i="95"/>
  <c r="U687" i="95"/>
  <c r="Y687" i="95"/>
  <c r="AC687" i="95"/>
  <c r="AG687" i="95"/>
  <c r="AK687" i="95"/>
  <c r="AO687" i="95"/>
  <c r="AS687" i="95"/>
  <c r="AW687" i="95"/>
  <c r="BA687" i="95"/>
  <c r="BE687" i="95"/>
  <c r="BI687" i="95"/>
  <c r="BM687" i="95"/>
  <c r="V687" i="95"/>
  <c r="AL687" i="95"/>
  <c r="BB687" i="95"/>
  <c r="J687" i="95"/>
  <c r="Z687" i="95"/>
  <c r="AP687" i="95"/>
  <c r="BF687" i="95"/>
  <c r="N687" i="95"/>
  <c r="AD687" i="95"/>
  <c r="AT687" i="95"/>
  <c r="BJ687" i="95"/>
  <c r="R687" i="95"/>
  <c r="AH687" i="95"/>
  <c r="AX687" i="95"/>
  <c r="BN687" i="95"/>
  <c r="BP687" i="95"/>
  <c r="BQ687" i="95"/>
  <c r="BR687" i="95"/>
  <c r="BS687" i="95"/>
  <c r="BS457" i="95"/>
  <c r="BS476" i="95"/>
  <c r="BS478" i="95"/>
  <c r="BS482" i="95"/>
  <c r="BS486" i="95"/>
  <c r="BS490" i="95"/>
  <c r="BS494" i="95"/>
  <c r="BS498" i="95"/>
  <c r="BS502" i="95"/>
  <c r="BS506" i="95"/>
  <c r="BS510" i="95"/>
  <c r="BS514" i="95"/>
  <c r="BS518" i="95"/>
  <c r="BS522" i="95"/>
  <c r="BS526" i="95"/>
  <c r="BS530" i="95"/>
  <c r="BS477" i="95"/>
  <c r="BS479" i="95"/>
  <c r="BS483" i="95"/>
  <c r="BS487" i="95"/>
  <c r="BS491" i="95"/>
  <c r="BS495" i="95"/>
  <c r="BS499" i="95"/>
  <c r="BS503" i="95"/>
  <c r="BS507" i="95"/>
  <c r="BS511" i="95"/>
  <c r="BS515" i="95"/>
  <c r="BS519" i="95"/>
  <c r="BS523" i="95"/>
  <c r="BS527" i="95"/>
  <c r="BS531" i="95"/>
  <c r="BS470" i="95"/>
  <c r="BS481" i="95"/>
  <c r="BS489" i="95"/>
  <c r="BS497" i="95"/>
  <c r="BS505" i="95"/>
  <c r="BS513" i="95"/>
  <c r="BS521" i="95"/>
  <c r="BS529" i="95"/>
  <c r="BS473" i="95"/>
  <c r="BS468" i="95"/>
  <c r="BS471" i="95"/>
  <c r="BS480" i="95"/>
  <c r="BS484" i="95"/>
  <c r="BS488" i="95"/>
  <c r="BS492" i="95"/>
  <c r="BS496" i="95"/>
  <c r="BS500" i="95"/>
  <c r="BS504" i="95"/>
  <c r="BS508" i="95"/>
  <c r="BS512" i="95"/>
  <c r="BS516" i="95"/>
  <c r="BS520" i="95"/>
  <c r="BS524" i="95"/>
  <c r="BS532" i="95"/>
  <c r="BS469" i="95"/>
  <c r="BS474" i="95"/>
  <c r="BS472" i="95"/>
  <c r="BS475" i="95"/>
  <c r="BS485" i="95"/>
  <c r="BS493" i="95"/>
  <c r="BS501" i="95"/>
  <c r="BS509" i="95"/>
  <c r="BS517" i="95"/>
  <c r="BS525" i="95"/>
  <c r="BS622" i="95"/>
  <c r="BS623" i="95"/>
  <c r="BS624" i="95"/>
  <c r="BS625" i="95"/>
  <c r="BS626" i="95"/>
  <c r="BS627" i="95"/>
  <c r="BS628" i="95"/>
  <c r="BS629" i="95"/>
  <c r="BS630" i="95"/>
  <c r="BS631" i="95"/>
  <c r="BS632" i="95"/>
  <c r="BS633" i="95"/>
  <c r="D609" i="95"/>
  <c r="B609" i="95" s="1"/>
  <c r="BO381" i="95"/>
  <c r="BP381" i="95"/>
  <c r="BQ381" i="95"/>
  <c r="BR381" i="95"/>
  <c r="G458" i="94"/>
  <c r="H458" i="94"/>
  <c r="I458" i="94"/>
  <c r="J458" i="94"/>
  <c r="K458" i="94"/>
  <c r="L458" i="94"/>
  <c r="M458" i="94"/>
  <c r="N458" i="94"/>
  <c r="O458" i="94"/>
  <c r="P458" i="94"/>
  <c r="Q458" i="94"/>
  <c r="R458" i="94"/>
  <c r="S458" i="94"/>
  <c r="T458" i="94"/>
  <c r="U458" i="94"/>
  <c r="V458" i="94"/>
  <c r="W458" i="94"/>
  <c r="X458" i="94"/>
  <c r="Y458" i="94"/>
  <c r="Z458" i="94"/>
  <c r="AA458" i="94"/>
  <c r="AB458" i="94"/>
  <c r="AC458" i="94"/>
  <c r="AD458" i="94"/>
  <c r="AE458" i="94"/>
  <c r="AF458" i="94"/>
  <c r="AG458" i="94"/>
  <c r="AH458" i="94"/>
  <c r="AI458" i="94"/>
  <c r="AJ458" i="94"/>
  <c r="AK458" i="94"/>
  <c r="AL458" i="94"/>
  <c r="AM458" i="94"/>
  <c r="AN458" i="94"/>
  <c r="AO458" i="94"/>
  <c r="AP458" i="94"/>
  <c r="AQ458" i="94"/>
  <c r="AR458" i="94"/>
  <c r="AS458" i="94"/>
  <c r="AT458" i="94"/>
  <c r="AU458" i="94"/>
  <c r="AV458" i="94"/>
  <c r="AW458" i="94"/>
  <c r="AX458" i="94"/>
  <c r="AY458" i="94"/>
  <c r="AZ458" i="94"/>
  <c r="BA458" i="94"/>
  <c r="BB458" i="94"/>
  <c r="BC458" i="94"/>
  <c r="BD458" i="94"/>
  <c r="BE458" i="94"/>
  <c r="BF458" i="94"/>
  <c r="BG458" i="94"/>
  <c r="BH458" i="94"/>
  <c r="BI458" i="94"/>
  <c r="BJ458" i="94"/>
  <c r="BK458" i="94"/>
  <c r="BL458" i="94"/>
  <c r="BM458" i="94"/>
  <c r="BN458" i="94"/>
  <c r="BO458" i="94"/>
  <c r="BP458" i="94"/>
  <c r="BQ458" i="94"/>
  <c r="BR458" i="94"/>
  <c r="D688" i="95"/>
  <c r="B688" i="95" s="1"/>
  <c r="H78" i="95"/>
  <c r="L78" i="95"/>
  <c r="P78" i="95"/>
  <c r="T78" i="95"/>
  <c r="X78" i="95"/>
  <c r="AB78" i="95"/>
  <c r="AF78" i="95"/>
  <c r="AJ78" i="95"/>
  <c r="AN78" i="95"/>
  <c r="I78" i="95"/>
  <c r="N78" i="95"/>
  <c r="S78" i="95"/>
  <c r="Y78" i="95"/>
  <c r="AD78" i="95"/>
  <c r="AI78" i="95"/>
  <c r="J78" i="95"/>
  <c r="O78" i="95"/>
  <c r="U78" i="95"/>
  <c r="Z78" i="95"/>
  <c r="AE78" i="95"/>
  <c r="AK78" i="95"/>
  <c r="G78" i="95"/>
  <c r="R78" i="95"/>
  <c r="AC78" i="95"/>
  <c r="AM78" i="95"/>
  <c r="K78" i="95"/>
  <c r="V78" i="95"/>
  <c r="AG78" i="95"/>
  <c r="M78" i="95"/>
  <c r="W78" i="95"/>
  <c r="AH78" i="95"/>
  <c r="AA78" i="95"/>
  <c r="AL78" i="95"/>
  <c r="Q78" i="95"/>
  <c r="D610" i="94"/>
  <c r="B610" i="94" s="1"/>
  <c r="T305" i="94"/>
  <c r="G457" i="95"/>
  <c r="H457" i="95"/>
  <c r="I457" i="95"/>
  <c r="J457" i="95"/>
  <c r="K457" i="95"/>
  <c r="L457" i="95"/>
  <c r="M457" i="95"/>
  <c r="N457" i="95"/>
  <c r="O457" i="95"/>
  <c r="P457" i="95"/>
  <c r="Q457" i="95"/>
  <c r="R457" i="95"/>
  <c r="S457" i="95"/>
  <c r="T457" i="95"/>
  <c r="U457" i="95"/>
  <c r="V457" i="95"/>
  <c r="W457" i="95"/>
  <c r="X457" i="95"/>
  <c r="Y457" i="95"/>
  <c r="Z457" i="95"/>
  <c r="AA457" i="95"/>
  <c r="AB457" i="95"/>
  <c r="AC457" i="95"/>
  <c r="AD457" i="95"/>
  <c r="AE457" i="95"/>
  <c r="AF457" i="95"/>
  <c r="AG457" i="95"/>
  <c r="AH457" i="95"/>
  <c r="AI457" i="95"/>
  <c r="AJ457" i="95"/>
  <c r="AK457" i="95"/>
  <c r="AL457" i="95"/>
  <c r="AM457" i="95"/>
  <c r="AN457" i="95"/>
  <c r="AO457" i="95"/>
  <c r="AP457" i="95"/>
  <c r="AQ457" i="95"/>
  <c r="AR457" i="95"/>
  <c r="AS457" i="95"/>
  <c r="AT457" i="95"/>
  <c r="AU457" i="95"/>
  <c r="AV457" i="95"/>
  <c r="AW457" i="95"/>
  <c r="AX457" i="95"/>
  <c r="AY457" i="95"/>
  <c r="AZ457" i="95"/>
  <c r="BA457" i="95"/>
  <c r="BB457" i="95"/>
  <c r="BC457" i="95"/>
  <c r="BD457" i="95"/>
  <c r="BE457" i="95"/>
  <c r="BF457" i="95"/>
  <c r="BG457" i="95"/>
  <c r="BH457" i="95"/>
  <c r="BI457" i="95"/>
  <c r="BJ457" i="95"/>
  <c r="BK457" i="95"/>
  <c r="BL457" i="95"/>
  <c r="BM457" i="95"/>
  <c r="BN457" i="95"/>
  <c r="BO457" i="95"/>
  <c r="BP457" i="95"/>
  <c r="BQ457" i="95"/>
  <c r="BU324" i="94"/>
  <c r="BU332" i="94"/>
  <c r="BU340" i="94"/>
  <c r="BU348" i="94"/>
  <c r="BU356" i="94"/>
  <c r="BU364" i="94"/>
  <c r="BU372" i="94"/>
  <c r="BU380" i="94"/>
  <c r="BU381" i="94"/>
  <c r="BU323" i="94"/>
  <c r="BU331" i="94"/>
  <c r="BU339" i="94"/>
  <c r="BU347" i="94"/>
  <c r="BU355" i="94"/>
  <c r="BU363" i="94"/>
  <c r="BU371" i="94"/>
  <c r="BU379" i="94"/>
  <c r="BU320" i="94"/>
  <c r="BU322" i="94"/>
  <c r="BU346" i="94"/>
  <c r="BU370" i="94"/>
  <c r="BU337" i="94"/>
  <c r="BU361" i="94"/>
  <c r="BU319" i="94"/>
  <c r="BU326" i="94"/>
  <c r="BU334" i="94"/>
  <c r="BU342" i="94"/>
  <c r="BU350" i="94"/>
  <c r="BU358" i="94"/>
  <c r="BU366" i="94"/>
  <c r="BU374" i="94"/>
  <c r="BU325" i="94"/>
  <c r="BU333" i="94"/>
  <c r="BU341" i="94"/>
  <c r="BU349" i="94"/>
  <c r="BU357" i="94"/>
  <c r="BU365" i="94"/>
  <c r="BU373" i="94"/>
  <c r="BU317" i="94"/>
  <c r="BU7" i="94"/>
  <c r="BU330" i="94"/>
  <c r="BU354" i="94"/>
  <c r="BU378" i="94"/>
  <c r="BU321" i="94"/>
  <c r="BU345" i="94"/>
  <c r="BU369" i="94"/>
  <c r="BV9" i="94"/>
  <c r="BV229" i="94" s="1"/>
  <c r="BU328" i="94"/>
  <c r="BU336" i="94"/>
  <c r="BU344" i="94"/>
  <c r="BU352" i="94"/>
  <c r="BU360" i="94"/>
  <c r="BU368" i="94"/>
  <c r="BU376" i="94"/>
  <c r="BU327" i="94"/>
  <c r="BU335" i="94"/>
  <c r="BU343" i="94"/>
  <c r="BU351" i="94"/>
  <c r="BU359" i="94"/>
  <c r="BU367" i="94"/>
  <c r="BU375" i="94"/>
  <c r="BU318" i="94"/>
  <c r="BU316" i="94"/>
  <c r="BU338" i="94"/>
  <c r="BU362" i="94"/>
  <c r="BU329" i="94"/>
  <c r="BU353" i="94"/>
  <c r="BU377" i="94"/>
  <c r="BO688" i="94"/>
  <c r="J688" i="94"/>
  <c r="N688" i="94"/>
  <c r="R688" i="94"/>
  <c r="V688" i="94"/>
  <c r="Z688" i="94"/>
  <c r="AD688" i="94"/>
  <c r="AH688" i="94"/>
  <c r="AL688" i="94"/>
  <c r="AP688" i="94"/>
  <c r="AT688" i="94"/>
  <c r="AX688" i="94"/>
  <c r="BB688" i="94"/>
  <c r="BF688" i="94"/>
  <c r="BJ688" i="94"/>
  <c r="BN688" i="94"/>
  <c r="H688" i="94"/>
  <c r="M688" i="94"/>
  <c r="S688" i="94"/>
  <c r="X688" i="94"/>
  <c r="AC688" i="94"/>
  <c r="AI688" i="94"/>
  <c r="AN688" i="94"/>
  <c r="AS688" i="94"/>
  <c r="AY688" i="94"/>
  <c r="BD688" i="94"/>
  <c r="BI688" i="94"/>
  <c r="I688" i="94"/>
  <c r="O688" i="94"/>
  <c r="T688" i="94"/>
  <c r="Y688" i="94"/>
  <c r="AE688" i="94"/>
  <c r="AJ688" i="94"/>
  <c r="AO688" i="94"/>
  <c r="AU688" i="94"/>
  <c r="AZ688" i="94"/>
  <c r="BE688" i="94"/>
  <c r="BK688" i="94"/>
  <c r="K688" i="94"/>
  <c r="P688" i="94"/>
  <c r="U688" i="94"/>
  <c r="AA688" i="94"/>
  <c r="AF688" i="94"/>
  <c r="AK688" i="94"/>
  <c r="AQ688" i="94"/>
  <c r="AV688" i="94"/>
  <c r="BA688" i="94"/>
  <c r="BG688" i="94"/>
  <c r="BL688" i="94"/>
  <c r="Q688" i="94"/>
  <c r="AM688" i="94"/>
  <c r="BH688" i="94"/>
  <c r="W688" i="94"/>
  <c r="AR688" i="94"/>
  <c r="BM688" i="94"/>
  <c r="G688" i="94"/>
  <c r="AB688" i="94"/>
  <c r="AW688" i="94"/>
  <c r="AG688" i="94"/>
  <c r="BC688" i="94"/>
  <c r="L688" i="94"/>
  <c r="BP688" i="94"/>
  <c r="BQ688" i="94"/>
  <c r="BR688" i="94"/>
  <c r="BS688" i="94"/>
  <c r="BT688" i="94"/>
  <c r="G609" i="94"/>
  <c r="H609" i="94"/>
  <c r="I609" i="94"/>
  <c r="J609" i="94"/>
  <c r="K609" i="94"/>
  <c r="L609" i="94"/>
  <c r="M609" i="94"/>
  <c r="N609" i="94"/>
  <c r="O609" i="94"/>
  <c r="P609" i="94"/>
  <c r="Q609" i="94"/>
  <c r="R609" i="94"/>
  <c r="S609" i="94"/>
  <c r="T609" i="94"/>
  <c r="U609" i="94"/>
  <c r="V609" i="94"/>
  <c r="W609" i="94"/>
  <c r="Y609" i="94"/>
  <c r="X609" i="94"/>
  <c r="Z609" i="94"/>
  <c r="AA609" i="94"/>
  <c r="AB609" i="94"/>
  <c r="AC609" i="94"/>
  <c r="AD609" i="94"/>
  <c r="AE609" i="94"/>
  <c r="AF609" i="94"/>
  <c r="AG609" i="94"/>
  <c r="AH609" i="94"/>
  <c r="AI609" i="94"/>
  <c r="AJ609" i="94"/>
  <c r="AK609" i="94"/>
  <c r="AL609" i="94"/>
  <c r="AM609" i="94"/>
  <c r="AN609" i="94"/>
  <c r="AO609" i="94"/>
  <c r="AP609" i="94"/>
  <c r="AQ609" i="94"/>
  <c r="AR609" i="94"/>
  <c r="AS609" i="94"/>
  <c r="AT609" i="94"/>
  <c r="AU609" i="94"/>
  <c r="AV609" i="94"/>
  <c r="AW609" i="94"/>
  <c r="AX609" i="94"/>
  <c r="AY609" i="94"/>
  <c r="AZ609" i="94"/>
  <c r="BA609" i="94"/>
  <c r="BB609" i="94"/>
  <c r="BC609" i="94"/>
  <c r="BD609" i="94"/>
  <c r="BE609" i="94"/>
  <c r="BF609" i="94"/>
  <c r="BG609" i="94"/>
  <c r="BH609" i="94"/>
  <c r="BI609" i="94"/>
  <c r="BJ609" i="94"/>
  <c r="BK609" i="94"/>
  <c r="BL609" i="94"/>
  <c r="BM609" i="94"/>
  <c r="BN609" i="94"/>
  <c r="BO609" i="94"/>
  <c r="BP609" i="94"/>
  <c r="BQ609" i="94"/>
  <c r="BR609" i="94"/>
  <c r="BS533" i="94"/>
  <c r="J304" i="95"/>
  <c r="AA304" i="95"/>
  <c r="AJ304" i="95"/>
  <c r="V304" i="95"/>
  <c r="AN304" i="95"/>
  <c r="P305" i="94"/>
  <c r="Q304" i="95"/>
  <c r="K304" i="95"/>
  <c r="X304" i="95"/>
  <c r="Y304" i="95"/>
  <c r="AM304" i="95"/>
  <c r="H304" i="95"/>
  <c r="H152" i="95"/>
  <c r="D533" i="95"/>
  <c r="B533" i="95" s="1"/>
  <c r="J305" i="94"/>
  <c r="Y305" i="94"/>
  <c r="W304" i="95"/>
  <c r="T304" i="95"/>
  <c r="Y152" i="95"/>
  <c r="K153" i="94"/>
  <c r="D534" i="94"/>
  <c r="B534" i="94" s="1"/>
  <c r="AK305" i="94"/>
  <c r="AG305" i="94"/>
  <c r="G305" i="94"/>
  <c r="AF305" i="94"/>
  <c r="P152" i="95"/>
  <c r="AC304" i="95"/>
  <c r="M304" i="95"/>
  <c r="AK304" i="95"/>
  <c r="AH304" i="95"/>
  <c r="N304" i="95"/>
  <c r="I304" i="95"/>
  <c r="AI304" i="95"/>
  <c r="S304" i="95"/>
  <c r="AF304" i="95"/>
  <c r="P304" i="95"/>
  <c r="K152" i="95"/>
  <c r="M152" i="95"/>
  <c r="U304" i="95"/>
  <c r="R304" i="95"/>
  <c r="AL304" i="95"/>
  <c r="AG304" i="95"/>
  <c r="AE304" i="95"/>
  <c r="O304" i="95"/>
  <c r="AB304" i="95"/>
  <c r="D459" i="94"/>
  <c r="B459" i="94" s="1"/>
  <c r="D458" i="95"/>
  <c r="B458" i="95" s="1"/>
  <c r="AL305" i="94"/>
  <c r="AC305" i="94"/>
  <c r="AA305" i="94"/>
  <c r="W305" i="94"/>
  <c r="AB305" i="94"/>
  <c r="O305" i="94"/>
  <c r="Z305" i="94"/>
  <c r="Q305" i="94"/>
  <c r="AE305" i="94"/>
  <c r="AM305" i="94"/>
  <c r="R305" i="94"/>
  <c r="AI305" i="94"/>
  <c r="N305" i="94"/>
  <c r="AN305" i="94"/>
  <c r="X305" i="94"/>
  <c r="H305" i="94"/>
  <c r="G381" i="95"/>
  <c r="H381" i="95"/>
  <c r="I381" i="95"/>
  <c r="J381" i="95"/>
  <c r="K381" i="95"/>
  <c r="L381" i="95"/>
  <c r="M381" i="95"/>
  <c r="N381" i="95"/>
  <c r="O381" i="95"/>
  <c r="P381" i="95"/>
  <c r="Q381" i="95"/>
  <c r="R381" i="95"/>
  <c r="S381" i="95"/>
  <c r="T381" i="95"/>
  <c r="U381" i="95"/>
  <c r="V381" i="95"/>
  <c r="W381" i="95"/>
  <c r="X381" i="95"/>
  <c r="Y381" i="95"/>
  <c r="Z381" i="95"/>
  <c r="AA381" i="95"/>
  <c r="AB381" i="95"/>
  <c r="AC381" i="95"/>
  <c r="AD381" i="95"/>
  <c r="AE381" i="95"/>
  <c r="AF381" i="95"/>
  <c r="AG381" i="95"/>
  <c r="AH381" i="95"/>
  <c r="AI381" i="95"/>
  <c r="AJ381" i="95"/>
  <c r="AK381" i="95"/>
  <c r="AL381" i="95"/>
  <c r="AM381" i="95"/>
  <c r="AN381" i="95"/>
  <c r="AO381" i="95"/>
  <c r="AP381" i="95"/>
  <c r="AQ381" i="95"/>
  <c r="AR381" i="95"/>
  <c r="AS381" i="95"/>
  <c r="AT381" i="95"/>
  <c r="AU381" i="95"/>
  <c r="AV381" i="95"/>
  <c r="AW381" i="95"/>
  <c r="AX381" i="95"/>
  <c r="AY381" i="95"/>
  <c r="AZ381" i="95"/>
  <c r="BA381" i="95"/>
  <c r="BB381" i="95"/>
  <c r="BC381" i="95"/>
  <c r="BD381" i="95"/>
  <c r="BE381" i="95"/>
  <c r="BF381" i="95"/>
  <c r="BG381" i="95"/>
  <c r="BH381" i="95"/>
  <c r="BI381" i="95"/>
  <c r="BJ381" i="95"/>
  <c r="BK381" i="95"/>
  <c r="BL381" i="95"/>
  <c r="BM381" i="95"/>
  <c r="BN381" i="95"/>
  <c r="V305" i="94"/>
  <c r="K305" i="94"/>
  <c r="S305" i="94"/>
  <c r="L305" i="94"/>
  <c r="AH152" i="95"/>
  <c r="U305" i="94"/>
  <c r="AH305" i="94"/>
  <c r="M305" i="94"/>
  <c r="AD305" i="94"/>
  <c r="I305" i="94"/>
  <c r="AJ305" i="94"/>
  <c r="G382" i="94"/>
  <c r="H382" i="94"/>
  <c r="I382" i="94"/>
  <c r="J382" i="94"/>
  <c r="K382" i="94"/>
  <c r="L382" i="94"/>
  <c r="M382" i="94"/>
  <c r="N382" i="94"/>
  <c r="O382" i="94"/>
  <c r="P382" i="94"/>
  <c r="Q382" i="94"/>
  <c r="R382" i="94"/>
  <c r="S382" i="94"/>
  <c r="T382" i="94"/>
  <c r="U382" i="94"/>
  <c r="V382" i="94"/>
  <c r="W382" i="94"/>
  <c r="X382" i="94"/>
  <c r="Y382" i="94"/>
  <c r="Z382" i="94"/>
  <c r="AA382" i="94"/>
  <c r="AB382" i="94"/>
  <c r="AC382" i="94"/>
  <c r="AD382" i="94"/>
  <c r="AE382" i="94"/>
  <c r="AF382" i="94"/>
  <c r="AG382" i="94"/>
  <c r="AH382" i="94"/>
  <c r="AI382" i="94"/>
  <c r="AJ382" i="94"/>
  <c r="AK382" i="94"/>
  <c r="AL382" i="94"/>
  <c r="AM382" i="94"/>
  <c r="AN382" i="94"/>
  <c r="AO382" i="94"/>
  <c r="AP382" i="94"/>
  <c r="AQ382" i="94"/>
  <c r="AR382" i="94"/>
  <c r="AS382" i="94"/>
  <c r="AT382" i="94"/>
  <c r="AU382" i="94"/>
  <c r="AV382" i="94"/>
  <c r="AW382" i="94"/>
  <c r="AX382" i="94"/>
  <c r="AY382" i="94"/>
  <c r="AZ382" i="94"/>
  <c r="BA382" i="94"/>
  <c r="BB382" i="94"/>
  <c r="BC382" i="94"/>
  <c r="BD382" i="94"/>
  <c r="BE382" i="94"/>
  <c r="BF382" i="94"/>
  <c r="BG382" i="94"/>
  <c r="BH382" i="94"/>
  <c r="BI382" i="94"/>
  <c r="BJ382" i="94"/>
  <c r="BK382" i="94"/>
  <c r="BL382" i="94"/>
  <c r="BM382" i="94"/>
  <c r="BN382" i="94"/>
  <c r="D306" i="94"/>
  <c r="D383" i="94"/>
  <c r="D305" i="95"/>
  <c r="D382" i="95"/>
  <c r="AJ153" i="94"/>
  <c r="AH153" i="94"/>
  <c r="G153" i="94"/>
  <c r="I153" i="94"/>
  <c r="AL153" i="94"/>
  <c r="AM153" i="94"/>
  <c r="U152" i="95"/>
  <c r="AF152" i="95"/>
  <c r="M153" i="94"/>
  <c r="AL152" i="95"/>
  <c r="J152" i="95"/>
  <c r="AC152" i="95"/>
  <c r="AA152" i="95"/>
  <c r="X152" i="95"/>
  <c r="U153" i="94"/>
  <c r="Q153" i="94"/>
  <c r="AG152" i="95"/>
  <c r="Z152" i="95"/>
  <c r="Q152" i="95"/>
  <c r="AE152" i="95"/>
  <c r="AM152" i="95"/>
  <c r="R152" i="95"/>
  <c r="I152" i="95"/>
  <c r="AJ152" i="95"/>
  <c r="T152" i="95"/>
  <c r="J228" i="95"/>
  <c r="N228" i="95"/>
  <c r="R228" i="95"/>
  <c r="V228" i="95"/>
  <c r="Z228" i="95"/>
  <c r="AD228" i="95"/>
  <c r="AH228" i="95"/>
  <c r="AL228" i="95"/>
  <c r="K228" i="95"/>
  <c r="P228" i="95"/>
  <c r="U228" i="95"/>
  <c r="AA228" i="95"/>
  <c r="AF228" i="95"/>
  <c r="AK228" i="95"/>
  <c r="G228" i="95"/>
  <c r="L228" i="95"/>
  <c r="Q228" i="95"/>
  <c r="W228" i="95"/>
  <c r="AB228" i="95"/>
  <c r="AG228" i="95"/>
  <c r="AM228" i="95"/>
  <c r="H228" i="95"/>
  <c r="S228" i="95"/>
  <c r="AC228" i="95"/>
  <c r="AN228" i="95"/>
  <c r="I228" i="95"/>
  <c r="T228" i="95"/>
  <c r="AE228" i="95"/>
  <c r="M228" i="95"/>
  <c r="X228" i="95"/>
  <c r="AI228" i="95"/>
  <c r="AJ228" i="95"/>
  <c r="O228" i="95"/>
  <c r="Y228" i="95"/>
  <c r="AK152" i="95"/>
  <c r="G152" i="95"/>
  <c r="S152" i="95"/>
  <c r="AB152" i="95"/>
  <c r="L152" i="95"/>
  <c r="G229" i="94"/>
  <c r="K229" i="94"/>
  <c r="O229" i="94"/>
  <c r="S229" i="94"/>
  <c r="W229" i="94"/>
  <c r="AA229" i="94"/>
  <c r="AE229" i="94"/>
  <c r="AI229" i="94"/>
  <c r="AM229" i="94"/>
  <c r="H229" i="94"/>
  <c r="M229" i="94"/>
  <c r="R229" i="94"/>
  <c r="X229" i="94"/>
  <c r="AC229" i="94"/>
  <c r="AH229" i="94"/>
  <c r="AN229" i="94"/>
  <c r="J229" i="94"/>
  <c r="Q229" i="94"/>
  <c r="Y229" i="94"/>
  <c r="AF229" i="94"/>
  <c r="AL229" i="94"/>
  <c r="P229" i="94"/>
  <c r="Z229" i="94"/>
  <c r="AJ229" i="94"/>
  <c r="I229" i="94"/>
  <c r="T229" i="94"/>
  <c r="AB229" i="94"/>
  <c r="AK229" i="94"/>
  <c r="U229" i="94"/>
  <c r="V229" i="94"/>
  <c r="L229" i="94"/>
  <c r="N229" i="94"/>
  <c r="AD229" i="94"/>
  <c r="AG229" i="94"/>
  <c r="O152" i="95"/>
  <c r="V152" i="95"/>
  <c r="W152" i="95"/>
  <c r="AI152" i="95"/>
  <c r="N152" i="95"/>
  <c r="AN152" i="95"/>
  <c r="D153" i="95"/>
  <c r="D229" i="95"/>
  <c r="AI153" i="94"/>
  <c r="D154" i="94"/>
  <c r="D230" i="94"/>
  <c r="Z153" i="94"/>
  <c r="AK153" i="94"/>
  <c r="N153" i="94"/>
  <c r="AB153" i="94"/>
  <c r="X153" i="94"/>
  <c r="AE153" i="94"/>
  <c r="O153" i="94"/>
  <c r="J153" i="94"/>
  <c r="Y153" i="94"/>
  <c r="AG153" i="94"/>
  <c r="L153" i="94"/>
  <c r="AC153" i="94"/>
  <c r="H153" i="94"/>
  <c r="S153" i="94"/>
  <c r="T153" i="94"/>
  <c r="AD153" i="94"/>
  <c r="P153" i="94"/>
  <c r="AF153" i="94"/>
  <c r="V153" i="94"/>
  <c r="AN153" i="94"/>
  <c r="R153" i="94"/>
  <c r="AA153" i="94"/>
  <c r="D80" i="94"/>
  <c r="D79" i="95"/>
  <c r="D15" i="23"/>
  <c r="I8" i="92"/>
  <c r="I3" i="92" s="1"/>
  <c r="G69" i="91"/>
  <c r="G86" i="91"/>
  <c r="H9" i="92"/>
  <c r="H12" i="92" s="1"/>
  <c r="I696" i="94"/>
  <c r="I696" i="95"/>
  <c r="G52" i="91"/>
  <c r="H8" i="91"/>
  <c r="H5" i="91" s="1"/>
  <c r="G9" i="91"/>
  <c r="G6" i="91"/>
  <c r="G7" i="91"/>
  <c r="I9" i="92" l="1"/>
  <c r="BU152" i="95"/>
  <c r="BU228" i="95"/>
  <c r="AQ230" i="94"/>
  <c r="AU230" i="94"/>
  <c r="AY230" i="94"/>
  <c r="BC230" i="94"/>
  <c r="BG230" i="94"/>
  <c r="BK230" i="94"/>
  <c r="BO230" i="94"/>
  <c r="BS230" i="94"/>
  <c r="AS230" i="94"/>
  <c r="AX230" i="94"/>
  <c r="BD230" i="94"/>
  <c r="BI230" i="94"/>
  <c r="BN230" i="94"/>
  <c r="BT230" i="94"/>
  <c r="AO230" i="94"/>
  <c r="AT230" i="94"/>
  <c r="AZ230" i="94"/>
  <c r="BE230" i="94"/>
  <c r="BJ230" i="94"/>
  <c r="BP230" i="94"/>
  <c r="BU230" i="94"/>
  <c r="AV230" i="94"/>
  <c r="BF230" i="94"/>
  <c r="BQ230" i="94"/>
  <c r="AW230" i="94"/>
  <c r="BH230" i="94"/>
  <c r="BR230" i="94"/>
  <c r="AP230" i="94"/>
  <c r="BA230" i="94"/>
  <c r="BL230" i="94"/>
  <c r="BV230" i="94"/>
  <c r="AR230" i="94"/>
  <c r="BB230" i="94"/>
  <c r="BM230" i="94"/>
  <c r="AR306" i="94"/>
  <c r="AV306" i="94"/>
  <c r="AZ306" i="94"/>
  <c r="BD306" i="94"/>
  <c r="BH306" i="94"/>
  <c r="BL306" i="94"/>
  <c r="BP306" i="94"/>
  <c r="BT306" i="94"/>
  <c r="AO306" i="94"/>
  <c r="AT306" i="94"/>
  <c r="AY306" i="94"/>
  <c r="BE306" i="94"/>
  <c r="BJ306" i="94"/>
  <c r="BO306" i="94"/>
  <c r="BU306" i="94"/>
  <c r="AP306" i="94"/>
  <c r="AU306" i="94"/>
  <c r="BA306" i="94"/>
  <c r="BF306" i="94"/>
  <c r="BK306" i="94"/>
  <c r="BQ306" i="94"/>
  <c r="BV306" i="94"/>
  <c r="AQ306" i="94"/>
  <c r="AW306" i="94"/>
  <c r="BB306" i="94"/>
  <c r="BG306" i="94"/>
  <c r="BM306" i="94"/>
  <c r="BR306" i="94"/>
  <c r="AS306" i="94"/>
  <c r="AX306" i="94"/>
  <c r="BC306" i="94"/>
  <c r="BI306" i="94"/>
  <c r="BN306" i="94"/>
  <c r="BS306" i="94"/>
  <c r="BV153" i="94"/>
  <c r="AO154" i="94"/>
  <c r="AS154" i="94"/>
  <c r="AW154" i="94"/>
  <c r="BA154" i="94"/>
  <c r="BE154" i="94"/>
  <c r="BI154" i="94"/>
  <c r="BM154" i="94"/>
  <c r="BQ154" i="94"/>
  <c r="BU154" i="94"/>
  <c r="AR154" i="94"/>
  <c r="AX154" i="94"/>
  <c r="BC154" i="94"/>
  <c r="BH154" i="94"/>
  <c r="BN154" i="94"/>
  <c r="BS154" i="94"/>
  <c r="AT154" i="94"/>
  <c r="AY154" i="94"/>
  <c r="BD154" i="94"/>
  <c r="BJ154" i="94"/>
  <c r="BO154" i="94"/>
  <c r="BT154" i="94"/>
  <c r="AU154" i="94"/>
  <c r="BF154" i="94"/>
  <c r="BP154" i="94"/>
  <c r="AV154" i="94"/>
  <c r="BG154" i="94"/>
  <c r="BR154" i="94"/>
  <c r="AP154" i="94"/>
  <c r="AZ154" i="94"/>
  <c r="BK154" i="94"/>
  <c r="BV154" i="94"/>
  <c r="AQ154" i="94"/>
  <c r="BB154" i="94"/>
  <c r="BL154" i="94"/>
  <c r="BV163" i="94"/>
  <c r="BV239" i="94"/>
  <c r="BV87" i="94"/>
  <c r="BV88" i="94"/>
  <c r="BV164" i="94"/>
  <c r="BV240" i="94"/>
  <c r="BV165" i="94"/>
  <c r="BV241" i="94"/>
  <c r="BV89" i="94"/>
  <c r="BV90" i="94"/>
  <c r="BV166" i="94"/>
  <c r="BV242" i="94"/>
  <c r="BV243" i="94"/>
  <c r="BV167" i="94"/>
  <c r="BV91" i="94"/>
  <c r="BV244" i="94"/>
  <c r="BV168" i="94"/>
  <c r="BV169" i="94"/>
  <c r="BV92" i="94"/>
  <c r="BV170" i="94"/>
  <c r="BV93" i="94"/>
  <c r="BV245" i="94"/>
  <c r="BV171" i="94"/>
  <c r="BV94" i="94"/>
  <c r="BV247" i="94"/>
  <c r="BV246" i="94"/>
  <c r="BV172" i="94"/>
  <c r="BV248" i="94"/>
  <c r="BV96" i="94"/>
  <c r="BV95" i="94"/>
  <c r="BV97" i="94"/>
  <c r="BV249" i="94"/>
  <c r="BV173" i="94"/>
  <c r="BV174" i="94"/>
  <c r="BV98" i="94"/>
  <c r="BV250" i="94"/>
  <c r="BV251" i="94"/>
  <c r="BV175" i="94"/>
  <c r="BV99" i="94"/>
  <c r="BV100" i="94"/>
  <c r="BV176" i="94"/>
  <c r="BV252" i="94"/>
  <c r="BV253" i="94"/>
  <c r="BV177" i="94"/>
  <c r="BV101" i="94"/>
  <c r="BV102" i="94"/>
  <c r="BV178" i="94"/>
  <c r="BV254" i="94"/>
  <c r="BV179" i="94"/>
  <c r="BV103" i="94"/>
  <c r="BV255" i="94"/>
  <c r="BV104" i="94"/>
  <c r="BV256" i="94"/>
  <c r="BV180" i="94"/>
  <c r="BV105" i="94"/>
  <c r="BV257" i="94"/>
  <c r="BV181" i="94"/>
  <c r="BV182" i="94"/>
  <c r="BV106" i="94"/>
  <c r="BV258" i="94"/>
  <c r="BV259" i="94"/>
  <c r="BV107" i="94"/>
  <c r="BV183" i="94"/>
  <c r="BV108" i="94"/>
  <c r="BV260" i="94"/>
  <c r="BV184" i="94"/>
  <c r="BV109" i="94"/>
  <c r="BV261" i="94"/>
  <c r="BV185" i="94"/>
  <c r="BV262" i="94"/>
  <c r="BV186" i="94"/>
  <c r="BV110" i="94"/>
  <c r="BV111" i="94"/>
  <c r="BV187" i="94"/>
  <c r="BV263" i="94"/>
  <c r="BV264" i="94"/>
  <c r="BV112" i="94"/>
  <c r="BV188" i="94"/>
  <c r="BV265" i="94"/>
  <c r="BV189" i="94"/>
  <c r="BV113" i="94"/>
  <c r="BV266" i="94"/>
  <c r="BV114" i="94"/>
  <c r="BV190" i="94"/>
  <c r="BV267" i="94"/>
  <c r="BV115" i="94"/>
  <c r="BV191" i="94"/>
  <c r="BV268" i="94"/>
  <c r="BV116" i="94"/>
  <c r="BV192" i="94"/>
  <c r="BV117" i="94"/>
  <c r="BV193" i="94"/>
  <c r="BV269" i="94"/>
  <c r="BV118" i="94"/>
  <c r="BV270" i="94"/>
  <c r="BV194" i="94"/>
  <c r="BV271" i="94"/>
  <c r="BV119" i="94"/>
  <c r="BV195" i="94"/>
  <c r="BV120" i="94"/>
  <c r="BV272" i="94"/>
  <c r="BV196" i="94"/>
  <c r="BV197" i="94"/>
  <c r="BV273" i="94"/>
  <c r="BV121" i="94"/>
  <c r="BV122" i="94"/>
  <c r="BV198" i="94"/>
  <c r="BV274" i="94"/>
  <c r="BV123" i="94"/>
  <c r="BV275" i="94"/>
  <c r="BV199" i="94"/>
  <c r="BV276" i="94"/>
  <c r="BV200" i="94"/>
  <c r="BV124" i="94"/>
  <c r="BV277" i="94"/>
  <c r="BV125" i="94"/>
  <c r="BV201" i="94"/>
  <c r="BV278" i="94"/>
  <c r="BV202" i="94"/>
  <c r="BV126" i="94"/>
  <c r="BV127" i="94"/>
  <c r="BV203" i="94"/>
  <c r="BV279" i="94"/>
  <c r="BV128" i="94"/>
  <c r="BV204" i="94"/>
  <c r="BV280" i="94"/>
  <c r="BV281" i="94"/>
  <c r="BV205" i="94"/>
  <c r="BV129" i="94"/>
  <c r="BV206" i="94"/>
  <c r="BV130" i="94"/>
  <c r="BV282" i="94"/>
  <c r="BV131" i="94"/>
  <c r="BV207" i="94"/>
  <c r="BV283" i="94"/>
  <c r="BV132" i="94"/>
  <c r="BV208" i="94"/>
  <c r="BV284" i="94"/>
  <c r="BV285" i="94"/>
  <c r="BV133" i="94"/>
  <c r="BV209" i="94"/>
  <c r="BV134" i="94"/>
  <c r="BV286" i="94"/>
  <c r="BV210" i="94"/>
  <c r="BV135" i="94"/>
  <c r="BV211" i="94"/>
  <c r="BV287" i="94"/>
  <c r="BV212" i="94"/>
  <c r="BV136" i="94"/>
  <c r="BV288" i="94"/>
  <c r="BV289" i="94"/>
  <c r="BV213" i="94"/>
  <c r="BV137" i="94"/>
  <c r="BV290" i="94"/>
  <c r="BV138" i="94"/>
  <c r="BV214" i="94"/>
  <c r="BV215" i="94"/>
  <c r="BV291" i="94"/>
  <c r="BV139" i="94"/>
  <c r="BV292" i="94"/>
  <c r="BV140" i="94"/>
  <c r="BV216" i="94"/>
  <c r="BV217" i="94"/>
  <c r="BV293" i="94"/>
  <c r="BV141" i="94"/>
  <c r="BV218" i="94"/>
  <c r="BV294" i="94"/>
  <c r="BV142" i="94"/>
  <c r="BV295" i="94"/>
  <c r="BV143" i="94"/>
  <c r="BV219" i="94"/>
  <c r="BV296" i="94"/>
  <c r="BV220" i="94"/>
  <c r="BV144" i="94"/>
  <c r="BV297" i="94"/>
  <c r="BV221" i="94"/>
  <c r="BV145" i="94"/>
  <c r="BV298" i="94"/>
  <c r="BV146" i="94"/>
  <c r="BV222" i="94"/>
  <c r="BV147" i="94"/>
  <c r="BV223" i="94"/>
  <c r="BV299" i="94"/>
  <c r="BV224" i="94"/>
  <c r="BV300" i="94"/>
  <c r="BV148" i="94"/>
  <c r="BV149" i="94"/>
  <c r="BV225" i="94"/>
  <c r="BV301" i="94"/>
  <c r="BV226" i="94"/>
  <c r="BV150" i="94"/>
  <c r="BV302" i="94"/>
  <c r="BV151" i="94"/>
  <c r="BV303" i="94"/>
  <c r="BV227" i="94"/>
  <c r="BV304" i="94"/>
  <c r="BV228" i="94"/>
  <c r="BV152" i="94"/>
  <c r="AR80" i="94"/>
  <c r="AV80" i="94"/>
  <c r="AZ80" i="94"/>
  <c r="BD80" i="94"/>
  <c r="BH80" i="94"/>
  <c r="BL80" i="94"/>
  <c r="BP80" i="94"/>
  <c r="BT80" i="94"/>
  <c r="AO80" i="94"/>
  <c r="AT80" i="94"/>
  <c r="AY80" i="94"/>
  <c r="BE80" i="94"/>
  <c r="BJ80" i="94"/>
  <c r="BO80" i="94"/>
  <c r="BU80" i="94"/>
  <c r="AQ80" i="94"/>
  <c r="AX80" i="94"/>
  <c r="BF80" i="94"/>
  <c r="BM80" i="94"/>
  <c r="BS80" i="94"/>
  <c r="AP80" i="94"/>
  <c r="BA80" i="94"/>
  <c r="BI80" i="94"/>
  <c r="BR80" i="94"/>
  <c r="BB80" i="94"/>
  <c r="BN80" i="94"/>
  <c r="AS80" i="94"/>
  <c r="BC80" i="94"/>
  <c r="BQ80" i="94"/>
  <c r="AU80" i="94"/>
  <c r="BV80" i="94"/>
  <c r="AW80" i="94"/>
  <c r="BG80" i="94"/>
  <c r="BK80" i="94"/>
  <c r="BV305" i="94"/>
  <c r="AQ79" i="95"/>
  <c r="AU79" i="95"/>
  <c r="AY79" i="95"/>
  <c r="BC79" i="95"/>
  <c r="BG79" i="95"/>
  <c r="BK79" i="95"/>
  <c r="BO79" i="95"/>
  <c r="BS79" i="95"/>
  <c r="AR79" i="95"/>
  <c r="AV79" i="95"/>
  <c r="AZ79" i="95"/>
  <c r="BD79" i="95"/>
  <c r="BH79" i="95"/>
  <c r="BL79" i="95"/>
  <c r="BP79" i="95"/>
  <c r="BT79" i="95"/>
  <c r="AS79" i="95"/>
  <c r="BA79" i="95"/>
  <c r="BI79" i="95"/>
  <c r="BQ79" i="95"/>
  <c r="AT79" i="95"/>
  <c r="BB79" i="95"/>
  <c r="BJ79" i="95"/>
  <c r="BR79" i="95"/>
  <c r="AO79" i="95"/>
  <c r="BE79" i="95"/>
  <c r="BU79" i="95"/>
  <c r="AP79" i="95"/>
  <c r="BF79" i="95"/>
  <c r="AW79" i="95"/>
  <c r="AX79" i="95"/>
  <c r="BN79" i="95"/>
  <c r="BM79" i="95"/>
  <c r="BT382" i="95"/>
  <c r="AQ229" i="95"/>
  <c r="AU229" i="95"/>
  <c r="AY229" i="95"/>
  <c r="BC229" i="95"/>
  <c r="BG229" i="95"/>
  <c r="BK229" i="95"/>
  <c r="BO229" i="95"/>
  <c r="BS229" i="95"/>
  <c r="AR229" i="95"/>
  <c r="AV229" i="95"/>
  <c r="AZ229" i="95"/>
  <c r="BD229" i="95"/>
  <c r="BH229" i="95"/>
  <c r="BL229" i="95"/>
  <c r="BP229" i="95"/>
  <c r="BT229" i="95"/>
  <c r="AS229" i="95"/>
  <c r="BA229" i="95"/>
  <c r="BI229" i="95"/>
  <c r="BQ229" i="95"/>
  <c r="AW229" i="95"/>
  <c r="BM229" i="95"/>
  <c r="AT229" i="95"/>
  <c r="BB229" i="95"/>
  <c r="BJ229" i="95"/>
  <c r="BR229" i="95"/>
  <c r="AO229" i="95"/>
  <c r="BE229" i="95"/>
  <c r="BU229" i="95"/>
  <c r="AX229" i="95"/>
  <c r="BN229" i="95"/>
  <c r="AP229" i="95"/>
  <c r="BF229" i="95"/>
  <c r="AO153" i="95"/>
  <c r="AS153" i="95"/>
  <c r="AW153" i="95"/>
  <c r="BA153" i="95"/>
  <c r="BE153" i="95"/>
  <c r="BI153" i="95"/>
  <c r="BM153" i="95"/>
  <c r="BQ153" i="95"/>
  <c r="BU153" i="95"/>
  <c r="AP153" i="95"/>
  <c r="AT153" i="95"/>
  <c r="AX153" i="95"/>
  <c r="BB153" i="95"/>
  <c r="BF153" i="95"/>
  <c r="BJ153" i="95"/>
  <c r="BN153" i="95"/>
  <c r="BR153" i="95"/>
  <c r="AV153" i="95"/>
  <c r="BD153" i="95"/>
  <c r="BL153" i="95"/>
  <c r="BT153" i="95"/>
  <c r="AQ153" i="95"/>
  <c r="AY153" i="95"/>
  <c r="BG153" i="95"/>
  <c r="BO153" i="95"/>
  <c r="AR153" i="95"/>
  <c r="BH153" i="95"/>
  <c r="BP153" i="95"/>
  <c r="AU153" i="95"/>
  <c r="BK153" i="95"/>
  <c r="AZ153" i="95"/>
  <c r="BC153" i="95"/>
  <c r="BS153" i="95"/>
  <c r="AP305" i="95"/>
  <c r="AT305" i="95"/>
  <c r="AX305" i="95"/>
  <c r="BB305" i="95"/>
  <c r="BF305" i="95"/>
  <c r="BJ305" i="95"/>
  <c r="BN305" i="95"/>
  <c r="BR305" i="95"/>
  <c r="AQ305" i="95"/>
  <c r="AU305" i="95"/>
  <c r="AY305" i="95"/>
  <c r="BC305" i="95"/>
  <c r="BG305" i="95"/>
  <c r="BK305" i="95"/>
  <c r="BO305" i="95"/>
  <c r="BS305" i="95"/>
  <c r="AV305" i="95"/>
  <c r="BD305" i="95"/>
  <c r="BL305" i="95"/>
  <c r="BT305" i="95"/>
  <c r="AO305" i="95"/>
  <c r="AW305" i="95"/>
  <c r="BM305" i="95"/>
  <c r="BU305" i="95"/>
  <c r="AZ305" i="95"/>
  <c r="BP305" i="95"/>
  <c r="BA305" i="95"/>
  <c r="BQ305" i="95"/>
  <c r="BE305" i="95"/>
  <c r="AR305" i="95"/>
  <c r="BH305" i="95"/>
  <c r="AS305" i="95"/>
  <c r="BI305" i="95"/>
  <c r="BU239" i="95"/>
  <c r="BU163" i="95"/>
  <c r="BU87" i="95"/>
  <c r="BU240" i="95"/>
  <c r="BU88" i="95"/>
  <c r="BU164" i="95"/>
  <c r="BU89" i="95"/>
  <c r="BU165" i="95"/>
  <c r="BU241" i="95"/>
  <c r="BU166" i="95"/>
  <c r="BU242" i="95"/>
  <c r="BU90" i="95"/>
  <c r="BU91" i="95"/>
  <c r="BU243" i="95"/>
  <c r="BU167" i="95"/>
  <c r="BU168" i="95"/>
  <c r="BU244" i="95"/>
  <c r="BU92" i="95"/>
  <c r="BU245" i="95"/>
  <c r="BU169" i="95"/>
  <c r="BU93" i="95"/>
  <c r="BU170" i="95"/>
  <c r="BU94" i="95"/>
  <c r="BU246" i="95"/>
  <c r="BU171" i="95"/>
  <c r="BU95" i="95"/>
  <c r="BU247" i="95"/>
  <c r="BU248" i="95"/>
  <c r="BU172" i="95"/>
  <c r="BU96" i="95"/>
  <c r="BU249" i="95"/>
  <c r="BU173" i="95"/>
  <c r="BU97" i="95"/>
  <c r="BU98" i="95"/>
  <c r="BU174" i="95"/>
  <c r="BU250" i="95"/>
  <c r="BU99" i="95"/>
  <c r="BU251" i="95"/>
  <c r="BU175" i="95"/>
  <c r="BU252" i="95"/>
  <c r="BU100" i="95"/>
  <c r="BU176" i="95"/>
  <c r="BU177" i="95"/>
  <c r="BU253" i="95"/>
  <c r="BU101" i="95"/>
  <c r="BU254" i="95"/>
  <c r="BU178" i="95"/>
  <c r="BU102" i="95"/>
  <c r="BU103" i="95"/>
  <c r="BU179" i="95"/>
  <c r="BU255" i="95"/>
  <c r="BU104" i="95"/>
  <c r="BU180" i="95"/>
  <c r="BU256" i="95"/>
  <c r="BU257" i="95"/>
  <c r="BU181" i="95"/>
  <c r="BU105" i="95"/>
  <c r="BU258" i="95"/>
  <c r="BU106" i="95"/>
  <c r="BU182" i="95"/>
  <c r="BU259" i="95"/>
  <c r="BU107" i="95"/>
  <c r="BU183" i="95"/>
  <c r="BU184" i="95"/>
  <c r="BU108" i="95"/>
  <c r="BU260" i="95"/>
  <c r="BU261" i="95"/>
  <c r="BU109" i="95"/>
  <c r="BU185" i="95"/>
  <c r="BU186" i="95"/>
  <c r="BU110" i="95"/>
  <c r="BU262" i="95"/>
  <c r="BU187" i="95"/>
  <c r="BU111" i="95"/>
  <c r="BU263" i="95"/>
  <c r="BU188" i="95"/>
  <c r="BU112" i="95"/>
  <c r="BU264" i="95"/>
  <c r="BU265" i="95"/>
  <c r="BU189" i="95"/>
  <c r="BU113" i="95"/>
  <c r="BU114" i="95"/>
  <c r="BU266" i="95"/>
  <c r="BU190" i="95"/>
  <c r="BU115" i="95"/>
  <c r="BU267" i="95"/>
  <c r="BU191" i="95"/>
  <c r="BU268" i="95"/>
  <c r="BU116" i="95"/>
  <c r="BU192" i="95"/>
  <c r="BU117" i="95"/>
  <c r="BU269" i="95"/>
  <c r="BU193" i="95"/>
  <c r="BU194" i="95"/>
  <c r="BU270" i="95"/>
  <c r="BU118" i="95"/>
  <c r="BU271" i="95"/>
  <c r="BU119" i="95"/>
  <c r="BU195" i="95"/>
  <c r="BU196" i="95"/>
  <c r="BU120" i="95"/>
  <c r="BU272" i="95"/>
  <c r="BU121" i="95"/>
  <c r="BU273" i="95"/>
  <c r="BU197" i="95"/>
  <c r="BU198" i="95"/>
  <c r="BU122" i="95"/>
  <c r="BU274" i="95"/>
  <c r="BU275" i="95"/>
  <c r="BU199" i="95"/>
  <c r="BU123" i="95"/>
  <c r="BU276" i="95"/>
  <c r="BU124" i="95"/>
  <c r="BU200" i="95"/>
  <c r="BU201" i="95"/>
  <c r="BU125" i="95"/>
  <c r="BU277" i="95"/>
  <c r="BU202" i="95"/>
  <c r="BU126" i="95"/>
  <c r="BU278" i="95"/>
  <c r="BU203" i="95"/>
  <c r="BU127" i="95"/>
  <c r="BU279" i="95"/>
  <c r="BU280" i="95"/>
  <c r="BU204" i="95"/>
  <c r="BU128" i="95"/>
  <c r="BU281" i="95"/>
  <c r="BU129" i="95"/>
  <c r="BU205" i="95"/>
  <c r="BU282" i="95"/>
  <c r="BU206" i="95"/>
  <c r="BU130" i="95"/>
  <c r="BU131" i="95"/>
  <c r="BU283" i="95"/>
  <c r="BU207" i="95"/>
  <c r="BU208" i="95"/>
  <c r="BU132" i="95"/>
  <c r="BU284" i="95"/>
  <c r="BU209" i="95"/>
  <c r="BU285" i="95"/>
  <c r="BU133" i="95"/>
  <c r="BU286" i="95"/>
  <c r="BU210" i="95"/>
  <c r="BU134" i="95"/>
  <c r="BU211" i="95"/>
  <c r="BU135" i="95"/>
  <c r="BU287" i="95"/>
  <c r="BU136" i="95"/>
  <c r="BU288" i="95"/>
  <c r="BU212" i="95"/>
  <c r="BU289" i="95"/>
  <c r="BU137" i="95"/>
  <c r="BU213" i="95"/>
  <c r="BU290" i="95"/>
  <c r="BU214" i="95"/>
  <c r="BU138" i="95"/>
  <c r="BU139" i="95"/>
  <c r="BU215" i="95"/>
  <c r="BU291" i="95"/>
  <c r="BU292" i="95"/>
  <c r="BU140" i="95"/>
  <c r="BU216" i="95"/>
  <c r="BU293" i="95"/>
  <c r="BU217" i="95"/>
  <c r="BU141" i="95"/>
  <c r="BU218" i="95"/>
  <c r="BU142" i="95"/>
  <c r="BU294" i="95"/>
  <c r="BU219" i="95"/>
  <c r="BU143" i="95"/>
  <c r="BU295" i="95"/>
  <c r="BU296" i="95"/>
  <c r="BU144" i="95"/>
  <c r="BU220" i="95"/>
  <c r="BU297" i="95"/>
  <c r="BU145" i="95"/>
  <c r="BU221" i="95"/>
  <c r="BU298" i="95"/>
  <c r="BU146" i="95"/>
  <c r="BU222" i="95"/>
  <c r="BU223" i="95"/>
  <c r="BU299" i="95"/>
  <c r="BU147" i="95"/>
  <c r="BU224" i="95"/>
  <c r="BU300" i="95"/>
  <c r="BU148" i="95"/>
  <c r="BU225" i="95"/>
  <c r="BU149" i="95"/>
  <c r="BU301" i="95"/>
  <c r="BU302" i="95"/>
  <c r="BU150" i="95"/>
  <c r="BU226" i="95"/>
  <c r="BU303" i="95"/>
  <c r="BU227" i="95"/>
  <c r="BU151" i="95"/>
  <c r="BV933" i="95"/>
  <c r="BV932" i="95"/>
  <c r="BV936" i="95"/>
  <c r="BV907" i="95"/>
  <c r="BV882" i="95"/>
  <c r="BU885" i="95"/>
  <c r="BV908" i="95"/>
  <c r="BU910" i="95"/>
  <c r="BV911" i="95"/>
  <c r="BV886" i="95"/>
  <c r="BV858" i="95"/>
  <c r="BU860" i="95"/>
  <c r="BV833" i="95"/>
  <c r="BV861" i="95"/>
  <c r="BV836" i="95"/>
  <c r="BV883" i="95"/>
  <c r="BV857" i="95"/>
  <c r="BV832" i="95"/>
  <c r="BU835" i="95"/>
  <c r="BV807" i="95"/>
  <c r="BV811" i="95"/>
  <c r="BV808" i="95"/>
  <c r="BV783" i="95"/>
  <c r="BV786" i="95"/>
  <c r="BV758" i="95"/>
  <c r="BU760" i="95"/>
  <c r="BU810" i="95"/>
  <c r="BV782" i="95"/>
  <c r="BU785" i="95"/>
  <c r="BV757" i="95"/>
  <c r="BV761" i="95"/>
  <c r="BV736" i="95"/>
  <c r="BU735" i="95"/>
  <c r="BV732" i="95"/>
  <c r="BV733" i="95"/>
  <c r="BW936" i="94"/>
  <c r="BW933" i="94"/>
  <c r="BW911" i="94"/>
  <c r="BW932" i="94"/>
  <c r="BW908" i="94"/>
  <c r="BW883" i="94"/>
  <c r="BW886" i="94"/>
  <c r="BW858" i="94"/>
  <c r="BV860" i="94"/>
  <c r="BW907" i="94"/>
  <c r="BW882" i="94"/>
  <c r="BV910" i="94"/>
  <c r="BV885" i="94"/>
  <c r="BW857" i="94"/>
  <c r="BW861" i="94"/>
  <c r="BW833" i="94"/>
  <c r="BW807" i="94"/>
  <c r="BW832" i="94"/>
  <c r="BW836" i="94"/>
  <c r="BW808" i="94"/>
  <c r="BV810" i="94"/>
  <c r="BV835" i="94"/>
  <c r="BW811" i="94"/>
  <c r="BW758" i="94"/>
  <c r="BV760" i="94"/>
  <c r="BW783" i="94"/>
  <c r="BW786" i="94"/>
  <c r="BW757" i="94"/>
  <c r="BW782" i="94"/>
  <c r="BV785" i="94"/>
  <c r="BW761" i="94"/>
  <c r="BW733" i="94"/>
  <c r="BW736" i="94"/>
  <c r="BW732" i="94"/>
  <c r="BV735" i="94"/>
  <c r="BV966" i="94"/>
  <c r="BV963" i="94"/>
  <c r="BV962" i="94"/>
  <c r="BU962" i="95"/>
  <c r="BU966" i="95"/>
  <c r="BU963" i="95"/>
  <c r="BW707" i="94"/>
  <c r="BV710" i="94"/>
  <c r="BW711" i="94"/>
  <c r="BW708" i="94"/>
  <c r="BV711" i="95"/>
  <c r="BV707" i="95"/>
  <c r="BU710" i="95"/>
  <c r="BV708" i="95"/>
  <c r="G459" i="94"/>
  <c r="H459" i="94"/>
  <c r="I459" i="94"/>
  <c r="J459" i="94"/>
  <c r="K459" i="94"/>
  <c r="L459" i="94"/>
  <c r="M459" i="94"/>
  <c r="N459" i="94"/>
  <c r="O459" i="94"/>
  <c r="P459" i="94"/>
  <c r="Q459" i="94"/>
  <c r="R459" i="94"/>
  <c r="S459" i="94"/>
  <c r="T459" i="94"/>
  <c r="U459" i="94"/>
  <c r="V459" i="94"/>
  <c r="W459" i="94"/>
  <c r="Y459" i="94"/>
  <c r="X459" i="94"/>
  <c r="Z459" i="94"/>
  <c r="AA459" i="94"/>
  <c r="AB459" i="94"/>
  <c r="AC459" i="94"/>
  <c r="AD459" i="94"/>
  <c r="AE459" i="94"/>
  <c r="AF459" i="94"/>
  <c r="AG459" i="94"/>
  <c r="AH459" i="94"/>
  <c r="AI459" i="94"/>
  <c r="AJ459" i="94"/>
  <c r="AK459" i="94"/>
  <c r="AL459" i="94"/>
  <c r="AM459" i="94"/>
  <c r="AN459" i="94"/>
  <c r="AO459" i="94"/>
  <c r="AP459" i="94"/>
  <c r="AQ459" i="94"/>
  <c r="AR459" i="94"/>
  <c r="AS459" i="94"/>
  <c r="AT459" i="94"/>
  <c r="AU459" i="94"/>
  <c r="AV459" i="94"/>
  <c r="AW459" i="94"/>
  <c r="AX459" i="94"/>
  <c r="AY459" i="94"/>
  <c r="AZ459" i="94"/>
  <c r="BA459" i="94"/>
  <c r="BB459" i="94"/>
  <c r="BC459" i="94"/>
  <c r="BD459" i="94"/>
  <c r="BE459" i="94"/>
  <c r="BF459" i="94"/>
  <c r="BG459" i="94"/>
  <c r="BH459" i="94"/>
  <c r="BI459" i="94"/>
  <c r="BJ459" i="94"/>
  <c r="BK459" i="94"/>
  <c r="BL459" i="94"/>
  <c r="BM459" i="94"/>
  <c r="BN459" i="94"/>
  <c r="BO459" i="94"/>
  <c r="BP459" i="94"/>
  <c r="BQ459" i="94"/>
  <c r="BR459" i="94"/>
  <c r="BS459" i="94"/>
  <c r="BV9" i="95"/>
  <c r="BV153" i="95" s="1"/>
  <c r="BU319" i="95"/>
  <c r="BU323" i="95"/>
  <c r="BU327" i="95"/>
  <c r="BU331" i="95"/>
  <c r="BU335" i="95"/>
  <c r="BU339" i="95"/>
  <c r="BU343" i="95"/>
  <c r="BU347" i="95"/>
  <c r="BU351" i="95"/>
  <c r="BU355" i="95"/>
  <c r="BU359" i="95"/>
  <c r="BU363" i="95"/>
  <c r="BU367" i="95"/>
  <c r="BU371" i="95"/>
  <c r="BU375" i="95"/>
  <c r="BU379" i="95"/>
  <c r="BU322" i="95"/>
  <c r="BU330" i="95"/>
  <c r="BU342" i="95"/>
  <c r="BU350" i="95"/>
  <c r="BU358" i="95"/>
  <c r="BU370" i="95"/>
  <c r="BU378" i="95"/>
  <c r="BU7" i="95"/>
  <c r="BU316" i="95"/>
  <c r="BU320" i="95"/>
  <c r="BU324" i="95"/>
  <c r="BU328" i="95"/>
  <c r="BU332" i="95"/>
  <c r="BU336" i="95"/>
  <c r="BU340" i="95"/>
  <c r="BU344" i="95"/>
  <c r="BU348" i="95"/>
  <c r="BU352" i="95"/>
  <c r="BU356" i="95"/>
  <c r="BU360" i="95"/>
  <c r="BU364" i="95"/>
  <c r="BU368" i="95"/>
  <c r="BU372" i="95"/>
  <c r="BU376" i="95"/>
  <c r="BU380" i="95"/>
  <c r="BU326" i="95"/>
  <c r="BU338" i="95"/>
  <c r="BU354" i="95"/>
  <c r="BU366" i="95"/>
  <c r="BU374" i="95"/>
  <c r="BU317" i="95"/>
  <c r="BU321" i="95"/>
  <c r="BU325" i="95"/>
  <c r="BU329" i="95"/>
  <c r="BU333" i="95"/>
  <c r="BU337" i="95"/>
  <c r="BU341" i="95"/>
  <c r="BU345" i="95"/>
  <c r="BU349" i="95"/>
  <c r="BU353" i="95"/>
  <c r="BU357" i="95"/>
  <c r="BU361" i="95"/>
  <c r="BU365" i="95"/>
  <c r="BU369" i="95"/>
  <c r="BU373" i="95"/>
  <c r="BU377" i="95"/>
  <c r="BU381" i="95"/>
  <c r="BU318" i="95"/>
  <c r="BU334" i="95"/>
  <c r="BU346" i="95"/>
  <c r="BU362" i="95"/>
  <c r="BO383" i="94"/>
  <c r="BP383" i="94"/>
  <c r="BQ383" i="94"/>
  <c r="BR383" i="94"/>
  <c r="BS383" i="94"/>
  <c r="BT383" i="94"/>
  <c r="G458" i="95"/>
  <c r="H458" i="95"/>
  <c r="I458" i="95"/>
  <c r="J458" i="95"/>
  <c r="K458" i="95"/>
  <c r="L458" i="95"/>
  <c r="M458" i="95"/>
  <c r="N458" i="95"/>
  <c r="O458" i="95"/>
  <c r="P458" i="95"/>
  <c r="Q458" i="95"/>
  <c r="R458" i="95"/>
  <c r="S458" i="95"/>
  <c r="T458" i="95"/>
  <c r="U458" i="95"/>
  <c r="V458" i="95"/>
  <c r="W458" i="95"/>
  <c r="X458" i="95"/>
  <c r="Y458" i="95"/>
  <c r="Z458" i="95"/>
  <c r="AA458" i="95"/>
  <c r="AB458" i="95"/>
  <c r="AC458" i="95"/>
  <c r="AD458" i="95"/>
  <c r="AE458" i="95"/>
  <c r="AF458" i="95"/>
  <c r="AG458" i="95"/>
  <c r="AH458" i="95"/>
  <c r="AI458" i="95"/>
  <c r="AJ458" i="95"/>
  <c r="AK458" i="95"/>
  <c r="AL458" i="95"/>
  <c r="AM458" i="95"/>
  <c r="AN458" i="95"/>
  <c r="AO458" i="95"/>
  <c r="AP458" i="95"/>
  <c r="AQ458" i="95"/>
  <c r="AR458" i="95"/>
  <c r="AS458" i="95"/>
  <c r="AT458" i="95"/>
  <c r="AU458" i="95"/>
  <c r="AV458" i="95"/>
  <c r="AW458" i="95"/>
  <c r="AX458" i="95"/>
  <c r="AY458" i="95"/>
  <c r="AZ458" i="95"/>
  <c r="BA458" i="95"/>
  <c r="BB458" i="95"/>
  <c r="BC458" i="95"/>
  <c r="BD458" i="95"/>
  <c r="BE458" i="95"/>
  <c r="BF458" i="95"/>
  <c r="BG458" i="95"/>
  <c r="BH458" i="95"/>
  <c r="BI458" i="95"/>
  <c r="BJ458" i="95"/>
  <c r="BK458" i="95"/>
  <c r="BL458" i="95"/>
  <c r="BM458" i="95"/>
  <c r="BN458" i="95"/>
  <c r="BO458" i="95"/>
  <c r="BP458" i="95"/>
  <c r="BQ458" i="95"/>
  <c r="BR458" i="95"/>
  <c r="BU469" i="94"/>
  <c r="BU473" i="94"/>
  <c r="BU481" i="94"/>
  <c r="BU485" i="94"/>
  <c r="BU489" i="94"/>
  <c r="BU493" i="94"/>
  <c r="BU497" i="94"/>
  <c r="BU501" i="94"/>
  <c r="BU505" i="94"/>
  <c r="BU509" i="94"/>
  <c r="BU520" i="94"/>
  <c r="BU521" i="94"/>
  <c r="BU470" i="94"/>
  <c r="BU474" i="94"/>
  <c r="BU478" i="94"/>
  <c r="BU482" i="94"/>
  <c r="BU486" i="94"/>
  <c r="BU490" i="94"/>
  <c r="BU494" i="94"/>
  <c r="BU498" i="94"/>
  <c r="BU502" i="94"/>
  <c r="BU506" i="94"/>
  <c r="BU510" i="94"/>
  <c r="BU514" i="94"/>
  <c r="BU524" i="94"/>
  <c r="BU525" i="94"/>
  <c r="BU530" i="94"/>
  <c r="BU531" i="94"/>
  <c r="BU459" i="94"/>
  <c r="BU471" i="94"/>
  <c r="BU475" i="94"/>
  <c r="BU479" i="94"/>
  <c r="BU483" i="94"/>
  <c r="BU487" i="94"/>
  <c r="BU491" i="94"/>
  <c r="BU495" i="94"/>
  <c r="BU499" i="94"/>
  <c r="BU503" i="94"/>
  <c r="BU507" i="94"/>
  <c r="BU511" i="94"/>
  <c r="BU515" i="94"/>
  <c r="BU529" i="94"/>
  <c r="BU518" i="94"/>
  <c r="BU534" i="94"/>
  <c r="BU527" i="94"/>
  <c r="BU468" i="94"/>
  <c r="BU472" i="94"/>
  <c r="BU476" i="94"/>
  <c r="BU480" i="94"/>
  <c r="BU484" i="94"/>
  <c r="BU488" i="94"/>
  <c r="BU492" i="94"/>
  <c r="BU496" i="94"/>
  <c r="BU500" i="94"/>
  <c r="BU504" i="94"/>
  <c r="BU508" i="94"/>
  <c r="BU512" i="94"/>
  <c r="BU516" i="94"/>
  <c r="BU532" i="94"/>
  <c r="BU517" i="94"/>
  <c r="BU533" i="94"/>
  <c r="BU522" i="94"/>
  <c r="BU477" i="94"/>
  <c r="BU513" i="94"/>
  <c r="BU526" i="94"/>
  <c r="BU523" i="94"/>
  <c r="BU519" i="94"/>
  <c r="BU622" i="94"/>
  <c r="BU623" i="94"/>
  <c r="BU625" i="94"/>
  <c r="BU624" i="94"/>
  <c r="BU626" i="94"/>
  <c r="BU627" i="94"/>
  <c r="BU628" i="94"/>
  <c r="BU629" i="94"/>
  <c r="BU630" i="94"/>
  <c r="BU631" i="94"/>
  <c r="BU632" i="94"/>
  <c r="BU633" i="94"/>
  <c r="BO688" i="95"/>
  <c r="G688" i="95"/>
  <c r="K688" i="95"/>
  <c r="O688" i="95"/>
  <c r="S688" i="95"/>
  <c r="W688" i="95"/>
  <c r="AA688" i="95"/>
  <c r="AE688" i="95"/>
  <c r="AI688" i="95"/>
  <c r="AM688" i="95"/>
  <c r="AQ688" i="95"/>
  <c r="AU688" i="95"/>
  <c r="AY688" i="95"/>
  <c r="BC688" i="95"/>
  <c r="BG688" i="95"/>
  <c r="BK688" i="95"/>
  <c r="H688" i="95"/>
  <c r="L688" i="95"/>
  <c r="P688" i="95"/>
  <c r="T688" i="95"/>
  <c r="X688" i="95"/>
  <c r="AB688" i="95"/>
  <c r="AF688" i="95"/>
  <c r="AJ688" i="95"/>
  <c r="AN688" i="95"/>
  <c r="AR688" i="95"/>
  <c r="AV688" i="95"/>
  <c r="AZ688" i="95"/>
  <c r="BD688" i="95"/>
  <c r="BH688" i="95"/>
  <c r="BL688" i="95"/>
  <c r="I688" i="95"/>
  <c r="M688" i="95"/>
  <c r="Q688" i="95"/>
  <c r="U688" i="95"/>
  <c r="Y688" i="95"/>
  <c r="AC688" i="95"/>
  <c r="AG688" i="95"/>
  <c r="AK688" i="95"/>
  <c r="AO688" i="95"/>
  <c r="AS688" i="95"/>
  <c r="AW688" i="95"/>
  <c r="BA688" i="95"/>
  <c r="BE688" i="95"/>
  <c r="BI688" i="95"/>
  <c r="BM688" i="95"/>
  <c r="J688" i="95"/>
  <c r="Z688" i="95"/>
  <c r="AP688" i="95"/>
  <c r="BF688" i="95"/>
  <c r="N688" i="95"/>
  <c r="AD688" i="95"/>
  <c r="AT688" i="95"/>
  <c r="BJ688" i="95"/>
  <c r="R688" i="95"/>
  <c r="AH688" i="95"/>
  <c r="AX688" i="95"/>
  <c r="BN688" i="95"/>
  <c r="V688" i="95"/>
  <c r="AL688" i="95"/>
  <c r="BB688" i="95"/>
  <c r="BQ688" i="95"/>
  <c r="BP688" i="95"/>
  <c r="BR688" i="95"/>
  <c r="BS688" i="95"/>
  <c r="BT688" i="95"/>
  <c r="G609" i="95"/>
  <c r="H609" i="95"/>
  <c r="I609" i="95"/>
  <c r="J609" i="95"/>
  <c r="K609" i="95"/>
  <c r="L609" i="95"/>
  <c r="M609" i="95"/>
  <c r="N609" i="95"/>
  <c r="O609" i="95"/>
  <c r="P609" i="95"/>
  <c r="Q609" i="95"/>
  <c r="R609" i="95"/>
  <c r="S609" i="95"/>
  <c r="T609" i="95"/>
  <c r="U609" i="95"/>
  <c r="V609" i="95"/>
  <c r="W609" i="95"/>
  <c r="X609" i="95"/>
  <c r="Y609" i="95"/>
  <c r="Z609" i="95"/>
  <c r="AA609" i="95"/>
  <c r="AB609" i="95"/>
  <c r="AC609" i="95"/>
  <c r="AD609" i="95"/>
  <c r="AE609" i="95"/>
  <c r="AF609" i="95"/>
  <c r="AG609" i="95"/>
  <c r="AH609" i="95"/>
  <c r="AI609" i="95"/>
  <c r="AJ609" i="95"/>
  <c r="AK609" i="95"/>
  <c r="AL609" i="95"/>
  <c r="AM609" i="95"/>
  <c r="AN609" i="95"/>
  <c r="AO609" i="95"/>
  <c r="AP609" i="95"/>
  <c r="AQ609" i="95"/>
  <c r="AR609" i="95"/>
  <c r="AS609" i="95"/>
  <c r="AT609" i="95"/>
  <c r="AU609" i="95"/>
  <c r="AV609" i="95"/>
  <c r="AW609" i="95"/>
  <c r="AX609" i="95"/>
  <c r="AY609" i="95"/>
  <c r="AZ609" i="95"/>
  <c r="BA609" i="95"/>
  <c r="BB609" i="95"/>
  <c r="BC609" i="95"/>
  <c r="BD609" i="95"/>
  <c r="BE609" i="95"/>
  <c r="BF609" i="95"/>
  <c r="BG609" i="95"/>
  <c r="BH609" i="95"/>
  <c r="BI609" i="95"/>
  <c r="BJ609" i="95"/>
  <c r="BK609" i="95"/>
  <c r="BL609" i="95"/>
  <c r="BM609" i="95"/>
  <c r="BN609" i="95"/>
  <c r="BO609" i="95"/>
  <c r="BP609" i="95"/>
  <c r="BQ609" i="95"/>
  <c r="BR609" i="95"/>
  <c r="D611" i="94"/>
  <c r="B611" i="94" s="1"/>
  <c r="G534" i="94"/>
  <c r="H534" i="94"/>
  <c r="I534" i="94"/>
  <c r="J534" i="94"/>
  <c r="K534" i="94"/>
  <c r="L534" i="94"/>
  <c r="M534" i="94"/>
  <c r="N534" i="94"/>
  <c r="O534" i="94"/>
  <c r="P534" i="94"/>
  <c r="Q534" i="94"/>
  <c r="R534" i="94"/>
  <c r="S534" i="94"/>
  <c r="T534" i="94"/>
  <c r="U534" i="94"/>
  <c r="V534" i="94"/>
  <c r="W534" i="94"/>
  <c r="X534" i="94"/>
  <c r="Y534" i="94"/>
  <c r="Z534" i="94"/>
  <c r="AA534" i="94"/>
  <c r="AB534" i="94"/>
  <c r="AC534" i="94"/>
  <c r="AD534" i="94"/>
  <c r="AE534" i="94"/>
  <c r="AF534" i="94"/>
  <c r="AG534" i="94"/>
  <c r="AH534" i="94"/>
  <c r="AI534" i="94"/>
  <c r="AJ534" i="94"/>
  <c r="AK534" i="94"/>
  <c r="AL534" i="94"/>
  <c r="AM534" i="94"/>
  <c r="AN534" i="94"/>
  <c r="AO534" i="94"/>
  <c r="AP534" i="94"/>
  <c r="AQ534" i="94"/>
  <c r="AR534" i="94"/>
  <c r="AS534" i="94"/>
  <c r="AT534" i="94"/>
  <c r="AU534" i="94"/>
  <c r="AV534" i="94"/>
  <c r="AW534" i="94"/>
  <c r="AX534" i="94"/>
  <c r="AY534" i="94"/>
  <c r="AZ534" i="94"/>
  <c r="BA534" i="94"/>
  <c r="BB534" i="94"/>
  <c r="BC534" i="94"/>
  <c r="BD534" i="94"/>
  <c r="BE534" i="94"/>
  <c r="BF534" i="94"/>
  <c r="BG534" i="94"/>
  <c r="BH534" i="94"/>
  <c r="BI534" i="94"/>
  <c r="BJ534" i="94"/>
  <c r="BK534" i="94"/>
  <c r="BL534" i="94"/>
  <c r="BM534" i="94"/>
  <c r="BN534" i="94"/>
  <c r="BO534" i="94"/>
  <c r="BP534" i="94"/>
  <c r="BQ534" i="94"/>
  <c r="BR534" i="94"/>
  <c r="BS534" i="94"/>
  <c r="BT458" i="95"/>
  <c r="BT470" i="95"/>
  <c r="BT474" i="95"/>
  <c r="BT478" i="95"/>
  <c r="BT482" i="95"/>
  <c r="BT486" i="95"/>
  <c r="BT490" i="95"/>
  <c r="BT494" i="95"/>
  <c r="BT498" i="95"/>
  <c r="BT502" i="95"/>
  <c r="BT506" i="95"/>
  <c r="BT510" i="95"/>
  <c r="BT514" i="95"/>
  <c r="BT518" i="95"/>
  <c r="BT522" i="95"/>
  <c r="BT526" i="95"/>
  <c r="BT530" i="95"/>
  <c r="BT471" i="95"/>
  <c r="BT475" i="95"/>
  <c r="BT479" i="95"/>
  <c r="BT483" i="95"/>
  <c r="BT487" i="95"/>
  <c r="BT491" i="95"/>
  <c r="BT495" i="95"/>
  <c r="BT499" i="95"/>
  <c r="BT503" i="95"/>
  <c r="BT507" i="95"/>
  <c r="BT511" i="95"/>
  <c r="BT515" i="95"/>
  <c r="BT519" i="95"/>
  <c r="BT523" i="95"/>
  <c r="BT527" i="95"/>
  <c r="BT531" i="95"/>
  <c r="BT468" i="95"/>
  <c r="BT472" i="95"/>
  <c r="BT476" i="95"/>
  <c r="BT480" i="95"/>
  <c r="BT484" i="95"/>
  <c r="BT488" i="95"/>
  <c r="BT492" i="95"/>
  <c r="BT496" i="95"/>
  <c r="BT500" i="95"/>
  <c r="BT504" i="95"/>
  <c r="BT508" i="95"/>
  <c r="BT512" i="95"/>
  <c r="BT516" i="95"/>
  <c r="BT520" i="95"/>
  <c r="BT524" i="95"/>
  <c r="BT532" i="95"/>
  <c r="BT469" i="95"/>
  <c r="BT473" i="95"/>
  <c r="BT477" i="95"/>
  <c r="BT481" i="95"/>
  <c r="BT485" i="95"/>
  <c r="BT489" i="95"/>
  <c r="BT493" i="95"/>
  <c r="BT497" i="95"/>
  <c r="BT501" i="95"/>
  <c r="BT505" i="95"/>
  <c r="BT509" i="95"/>
  <c r="BT513" i="95"/>
  <c r="BT517" i="95"/>
  <c r="BT521" i="95"/>
  <c r="BT525" i="95"/>
  <c r="BT529" i="95"/>
  <c r="BT533" i="95"/>
  <c r="BT622" i="95"/>
  <c r="BT623" i="95"/>
  <c r="BT624" i="95"/>
  <c r="BT625" i="95"/>
  <c r="BT626" i="95"/>
  <c r="BT627" i="95"/>
  <c r="BT628" i="95"/>
  <c r="BT629" i="95"/>
  <c r="BT630" i="95"/>
  <c r="BT631" i="95"/>
  <c r="BT632" i="95"/>
  <c r="BT633" i="95"/>
  <c r="D689" i="95"/>
  <c r="B689" i="95" s="1"/>
  <c r="H79" i="95"/>
  <c r="L79" i="95"/>
  <c r="P79" i="95"/>
  <c r="T79" i="95"/>
  <c r="X79" i="95"/>
  <c r="AB79" i="95"/>
  <c r="AF79" i="95"/>
  <c r="AJ79" i="95"/>
  <c r="AN79" i="95"/>
  <c r="K79" i="95"/>
  <c r="Q79" i="95"/>
  <c r="V79" i="95"/>
  <c r="AA79" i="95"/>
  <c r="AG79" i="95"/>
  <c r="AL79" i="95"/>
  <c r="G79" i="95"/>
  <c r="M79" i="95"/>
  <c r="R79" i="95"/>
  <c r="W79" i="95"/>
  <c r="AC79" i="95"/>
  <c r="AH79" i="95"/>
  <c r="AM79" i="95"/>
  <c r="J79" i="95"/>
  <c r="U79" i="95"/>
  <c r="AE79" i="95"/>
  <c r="N79" i="95"/>
  <c r="Y79" i="95"/>
  <c r="AI79" i="95"/>
  <c r="O79" i="95"/>
  <c r="Z79" i="95"/>
  <c r="AK79" i="95"/>
  <c r="I79" i="95"/>
  <c r="S79" i="95"/>
  <c r="AD79" i="95"/>
  <c r="D610" i="95"/>
  <c r="B610" i="95" s="1"/>
  <c r="T306" i="94"/>
  <c r="G533" i="95"/>
  <c r="H533" i="95"/>
  <c r="I533" i="95"/>
  <c r="J533" i="95"/>
  <c r="K533" i="95"/>
  <c r="L533" i="95"/>
  <c r="M533" i="95"/>
  <c r="N533" i="95"/>
  <c r="O533" i="95"/>
  <c r="P533" i="95"/>
  <c r="Q533" i="95"/>
  <c r="R533" i="95"/>
  <c r="S533" i="95"/>
  <c r="T533" i="95"/>
  <c r="U533" i="95"/>
  <c r="V533" i="95"/>
  <c r="W533" i="95"/>
  <c r="X533" i="95"/>
  <c r="Y533" i="95"/>
  <c r="Z533" i="95"/>
  <c r="AA533" i="95"/>
  <c r="AB533" i="95"/>
  <c r="AC533" i="95"/>
  <c r="AD533" i="95"/>
  <c r="AE533" i="95"/>
  <c r="AF533" i="95"/>
  <c r="AG533" i="95"/>
  <c r="AH533" i="95"/>
  <c r="AI533" i="95"/>
  <c r="AJ533" i="95"/>
  <c r="AK533" i="95"/>
  <c r="AL533" i="95"/>
  <c r="AM533" i="95"/>
  <c r="AN533" i="95"/>
  <c r="AO533" i="95"/>
  <c r="AP533" i="95"/>
  <c r="AQ533" i="95"/>
  <c r="AR533" i="95"/>
  <c r="AS533" i="95"/>
  <c r="AT533" i="95"/>
  <c r="AU533" i="95"/>
  <c r="AV533" i="95"/>
  <c r="AW533" i="95"/>
  <c r="AX533" i="95"/>
  <c r="AY533" i="95"/>
  <c r="AZ533" i="95"/>
  <c r="BA533" i="95"/>
  <c r="BB533" i="95"/>
  <c r="BC533" i="95"/>
  <c r="BD533" i="95"/>
  <c r="BE533" i="95"/>
  <c r="BF533" i="95"/>
  <c r="BG533" i="95"/>
  <c r="BH533" i="95"/>
  <c r="BI533" i="95"/>
  <c r="BJ533" i="95"/>
  <c r="BK533" i="95"/>
  <c r="BL533" i="95"/>
  <c r="BM533" i="95"/>
  <c r="BN533" i="95"/>
  <c r="BO533" i="95"/>
  <c r="BP533" i="95"/>
  <c r="BQ533" i="95"/>
  <c r="BR533" i="95"/>
  <c r="BS533" i="95"/>
  <c r="BS458" i="95"/>
  <c r="BT534" i="94"/>
  <c r="BO689" i="94"/>
  <c r="J689" i="94"/>
  <c r="N689" i="94"/>
  <c r="R689" i="94"/>
  <c r="V689" i="94"/>
  <c r="Z689" i="94"/>
  <c r="AD689" i="94"/>
  <c r="AH689" i="94"/>
  <c r="AL689" i="94"/>
  <c r="AP689" i="94"/>
  <c r="AT689" i="94"/>
  <c r="AX689" i="94"/>
  <c r="BB689" i="94"/>
  <c r="BF689" i="94"/>
  <c r="BJ689" i="94"/>
  <c r="BN689" i="94"/>
  <c r="G689" i="94"/>
  <c r="L689" i="94"/>
  <c r="Q689" i="94"/>
  <c r="W689" i="94"/>
  <c r="AB689" i="94"/>
  <c r="AG689" i="94"/>
  <c r="AM689" i="94"/>
  <c r="AR689" i="94"/>
  <c r="AW689" i="94"/>
  <c r="BC689" i="94"/>
  <c r="BH689" i="94"/>
  <c r="BM689" i="94"/>
  <c r="H689" i="94"/>
  <c r="M689" i="94"/>
  <c r="S689" i="94"/>
  <c r="X689" i="94"/>
  <c r="AC689" i="94"/>
  <c r="AI689" i="94"/>
  <c r="AN689" i="94"/>
  <c r="AS689" i="94"/>
  <c r="AY689" i="94"/>
  <c r="BD689" i="94"/>
  <c r="BI689" i="94"/>
  <c r="I689" i="94"/>
  <c r="O689" i="94"/>
  <c r="T689" i="94"/>
  <c r="Y689" i="94"/>
  <c r="AE689" i="94"/>
  <c r="AJ689" i="94"/>
  <c r="AO689" i="94"/>
  <c r="AU689" i="94"/>
  <c r="AZ689" i="94"/>
  <c r="BE689" i="94"/>
  <c r="BK689" i="94"/>
  <c r="U689" i="94"/>
  <c r="AQ689" i="94"/>
  <c r="BL689" i="94"/>
  <c r="AA689" i="94"/>
  <c r="AV689" i="94"/>
  <c r="K689" i="94"/>
  <c r="AF689" i="94"/>
  <c r="BA689" i="94"/>
  <c r="BG689" i="94"/>
  <c r="P689" i="94"/>
  <c r="AK689" i="94"/>
  <c r="BP689" i="94"/>
  <c r="BQ689" i="94"/>
  <c r="BR689" i="94"/>
  <c r="BS689" i="94"/>
  <c r="BT689" i="94"/>
  <c r="BU689" i="94"/>
  <c r="D690" i="94"/>
  <c r="B690" i="94" s="1"/>
  <c r="I80" i="94"/>
  <c r="M80" i="94"/>
  <c r="Q80" i="94"/>
  <c r="U80" i="94"/>
  <c r="Y80" i="94"/>
  <c r="AC80" i="94"/>
  <c r="AG80" i="94"/>
  <c r="AK80" i="94"/>
  <c r="J80" i="94"/>
  <c r="N80" i="94"/>
  <c r="R80" i="94"/>
  <c r="V80" i="94"/>
  <c r="Z80" i="94"/>
  <c r="AD80" i="94"/>
  <c r="AH80" i="94"/>
  <c r="AL80" i="94"/>
  <c r="G80" i="94"/>
  <c r="K80" i="94"/>
  <c r="O80" i="94"/>
  <c r="S80" i="94"/>
  <c r="W80" i="94"/>
  <c r="AA80" i="94"/>
  <c r="AE80" i="94"/>
  <c r="AI80" i="94"/>
  <c r="AM80" i="94"/>
  <c r="L80" i="94"/>
  <c r="AB80" i="94"/>
  <c r="T80" i="94"/>
  <c r="AN80" i="94"/>
  <c r="X80" i="94"/>
  <c r="H80" i="94"/>
  <c r="AF80" i="94"/>
  <c r="P80" i="94"/>
  <c r="AJ80" i="94"/>
  <c r="BO382" i="95"/>
  <c r="BP382" i="95"/>
  <c r="BQ382" i="95"/>
  <c r="BR382" i="95"/>
  <c r="BS382" i="95"/>
  <c r="BT459" i="94"/>
  <c r="AK154" i="94"/>
  <c r="H305" i="95"/>
  <c r="BU383" i="94"/>
  <c r="BW9" i="94"/>
  <c r="BW230" i="94" s="1"/>
  <c r="BV381" i="94"/>
  <c r="BV327" i="94"/>
  <c r="BV335" i="94"/>
  <c r="BV343" i="94"/>
  <c r="BV351" i="94"/>
  <c r="BV359" i="94"/>
  <c r="BV367" i="94"/>
  <c r="BV375" i="94"/>
  <c r="BV318" i="94"/>
  <c r="BV328" i="94"/>
  <c r="BV344" i="94"/>
  <c r="BV360" i="94"/>
  <c r="BV376" i="94"/>
  <c r="BV346" i="94"/>
  <c r="BV378" i="94"/>
  <c r="BV334" i="94"/>
  <c r="BV326" i="94"/>
  <c r="BV342" i="94"/>
  <c r="BV7" i="94"/>
  <c r="BV382" i="94"/>
  <c r="BV321" i="94"/>
  <c r="BV329" i="94"/>
  <c r="BV337" i="94"/>
  <c r="BV345" i="94"/>
  <c r="BV353" i="94"/>
  <c r="BV361" i="94"/>
  <c r="BV369" i="94"/>
  <c r="BV377" i="94"/>
  <c r="BV319" i="94"/>
  <c r="BV332" i="94"/>
  <c r="BV348" i="94"/>
  <c r="BV364" i="94"/>
  <c r="BV380" i="94"/>
  <c r="BV322" i="94"/>
  <c r="BV354" i="94"/>
  <c r="BV350" i="94"/>
  <c r="BV358" i="94"/>
  <c r="BV323" i="94"/>
  <c r="BV331" i="94"/>
  <c r="BV339" i="94"/>
  <c r="BV347" i="94"/>
  <c r="BV355" i="94"/>
  <c r="BV363" i="94"/>
  <c r="BV371" i="94"/>
  <c r="BV379" i="94"/>
  <c r="BV316" i="94"/>
  <c r="BV320" i="94"/>
  <c r="BV336" i="94"/>
  <c r="BV352" i="94"/>
  <c r="BV368" i="94"/>
  <c r="BV330" i="94"/>
  <c r="BV362" i="94"/>
  <c r="BV366" i="94"/>
  <c r="BV325" i="94"/>
  <c r="BV333" i="94"/>
  <c r="BV341" i="94"/>
  <c r="BV349" i="94"/>
  <c r="BV357" i="94"/>
  <c r="BV365" i="94"/>
  <c r="BV373" i="94"/>
  <c r="BV317" i="94"/>
  <c r="BV324" i="94"/>
  <c r="BV340" i="94"/>
  <c r="BV356" i="94"/>
  <c r="BV372" i="94"/>
  <c r="BV338" i="94"/>
  <c r="BV370" i="94"/>
  <c r="BV374" i="94"/>
  <c r="G610" i="94"/>
  <c r="H610" i="94"/>
  <c r="I610" i="94"/>
  <c r="J610" i="94"/>
  <c r="K610" i="94"/>
  <c r="L610" i="94"/>
  <c r="M610" i="94"/>
  <c r="N610" i="94"/>
  <c r="O610" i="94"/>
  <c r="P610" i="94"/>
  <c r="Q610" i="94"/>
  <c r="R610" i="94"/>
  <c r="S610" i="94"/>
  <c r="T610" i="94"/>
  <c r="U610" i="94"/>
  <c r="V610" i="94"/>
  <c r="W610" i="94"/>
  <c r="Y610" i="94"/>
  <c r="X610" i="94"/>
  <c r="Z610" i="94"/>
  <c r="AA610" i="94"/>
  <c r="AB610" i="94"/>
  <c r="AC610" i="94"/>
  <c r="AD610" i="94"/>
  <c r="AE610" i="94"/>
  <c r="AF610" i="94"/>
  <c r="AG610" i="94"/>
  <c r="AH610" i="94"/>
  <c r="AI610" i="94"/>
  <c r="AJ610" i="94"/>
  <c r="AK610" i="94"/>
  <c r="AL610" i="94"/>
  <c r="AM610" i="94"/>
  <c r="AN610" i="94"/>
  <c r="AO610" i="94"/>
  <c r="AP610" i="94"/>
  <c r="AQ610" i="94"/>
  <c r="AR610" i="94"/>
  <c r="AS610" i="94"/>
  <c r="AT610" i="94"/>
  <c r="AU610" i="94"/>
  <c r="AV610" i="94"/>
  <c r="AW610" i="94"/>
  <c r="AX610" i="94"/>
  <c r="AY610" i="94"/>
  <c r="AZ610" i="94"/>
  <c r="BA610" i="94"/>
  <c r="BB610" i="94"/>
  <c r="BC610" i="94"/>
  <c r="BD610" i="94"/>
  <c r="BE610" i="94"/>
  <c r="BF610" i="94"/>
  <c r="BG610" i="94"/>
  <c r="BH610" i="94"/>
  <c r="BI610" i="94"/>
  <c r="BJ610" i="94"/>
  <c r="BK610" i="94"/>
  <c r="BL610" i="94"/>
  <c r="BM610" i="94"/>
  <c r="BN610" i="94"/>
  <c r="BO610" i="94"/>
  <c r="BP610" i="94"/>
  <c r="BQ610" i="94"/>
  <c r="BR610" i="94"/>
  <c r="BS610" i="94"/>
  <c r="BS609" i="95"/>
  <c r="BT610" i="94"/>
  <c r="AB306" i="94"/>
  <c r="AD306" i="94"/>
  <c r="AG305" i="95"/>
  <c r="AK306" i="94"/>
  <c r="S306" i="94"/>
  <c r="O306" i="94"/>
  <c r="W306" i="94"/>
  <c r="P306" i="94"/>
  <c r="AE306" i="94"/>
  <c r="V306" i="94"/>
  <c r="R306" i="94"/>
  <c r="AH153" i="95"/>
  <c r="K154" i="94"/>
  <c r="D535" i="94"/>
  <c r="B535" i="94" s="1"/>
  <c r="W305" i="95"/>
  <c r="T305" i="95"/>
  <c r="S305" i="95"/>
  <c r="P305" i="95"/>
  <c r="L153" i="95"/>
  <c r="D534" i="95"/>
  <c r="B534" i="95" s="1"/>
  <c r="BT534" i="95" s="1"/>
  <c r="H153" i="95"/>
  <c r="W153" i="95"/>
  <c r="Z305" i="95"/>
  <c r="U305" i="95"/>
  <c r="AM305" i="95"/>
  <c r="G305" i="95"/>
  <c r="AJ305" i="95"/>
  <c r="Z306" i="94"/>
  <c r="AM306" i="94"/>
  <c r="Q153" i="95"/>
  <c r="Q305" i="95"/>
  <c r="AL305" i="95"/>
  <c r="R305" i="95"/>
  <c r="M305" i="95"/>
  <c r="AI305" i="95"/>
  <c r="AF305" i="95"/>
  <c r="D460" i="94"/>
  <c r="B460" i="94" s="1"/>
  <c r="D459" i="95"/>
  <c r="B459" i="95" s="1"/>
  <c r="BT459" i="95" s="1"/>
  <c r="L306" i="94"/>
  <c r="R153" i="95"/>
  <c r="I306" i="94"/>
  <c r="N306" i="94"/>
  <c r="AA306" i="94"/>
  <c r="AF306" i="94"/>
  <c r="AN153" i="95"/>
  <c r="Y305" i="95"/>
  <c r="V305" i="95"/>
  <c r="J305" i="95"/>
  <c r="AK305" i="95"/>
  <c r="AE305" i="95"/>
  <c r="O305" i="95"/>
  <c r="AB305" i="95"/>
  <c r="L305" i="95"/>
  <c r="G383" i="94"/>
  <c r="H383" i="94"/>
  <c r="I383" i="94"/>
  <c r="J383" i="94"/>
  <c r="K383" i="94"/>
  <c r="L383" i="94"/>
  <c r="M383" i="94"/>
  <c r="N383" i="94"/>
  <c r="O383" i="94"/>
  <c r="P383" i="94"/>
  <c r="Q383" i="94"/>
  <c r="R383" i="94"/>
  <c r="S383" i="94"/>
  <c r="T383" i="94"/>
  <c r="U383" i="94"/>
  <c r="V383" i="94"/>
  <c r="W383" i="94"/>
  <c r="Y383" i="94"/>
  <c r="X383" i="94"/>
  <c r="Z383" i="94"/>
  <c r="AA383" i="94"/>
  <c r="AB383" i="94"/>
  <c r="AC383" i="94"/>
  <c r="AD383" i="94"/>
  <c r="AE383" i="94"/>
  <c r="AF383" i="94"/>
  <c r="AG383" i="94"/>
  <c r="AH383" i="94"/>
  <c r="AI383" i="94"/>
  <c r="AJ383" i="94"/>
  <c r="AK383" i="94"/>
  <c r="AL383" i="94"/>
  <c r="AM383" i="94"/>
  <c r="AN383" i="94"/>
  <c r="AO383" i="94"/>
  <c r="AP383" i="94"/>
  <c r="AQ383" i="94"/>
  <c r="AR383" i="94"/>
  <c r="AS383" i="94"/>
  <c r="AT383" i="94"/>
  <c r="AU383" i="94"/>
  <c r="AV383" i="94"/>
  <c r="AW383" i="94"/>
  <c r="AX383" i="94"/>
  <c r="AY383" i="94"/>
  <c r="AZ383" i="94"/>
  <c r="BA383" i="94"/>
  <c r="BB383" i="94"/>
  <c r="BC383" i="94"/>
  <c r="BD383" i="94"/>
  <c r="BE383" i="94"/>
  <c r="BF383" i="94"/>
  <c r="BG383" i="94"/>
  <c r="BH383" i="94"/>
  <c r="BI383" i="94"/>
  <c r="BJ383" i="94"/>
  <c r="BK383" i="94"/>
  <c r="BL383" i="94"/>
  <c r="BM383" i="94"/>
  <c r="BN383" i="94"/>
  <c r="G382" i="95"/>
  <c r="H382" i="95"/>
  <c r="I382" i="95"/>
  <c r="J382" i="95"/>
  <c r="K382" i="95"/>
  <c r="L382" i="95"/>
  <c r="M382" i="95"/>
  <c r="N382" i="95"/>
  <c r="O382" i="95"/>
  <c r="P382" i="95"/>
  <c r="Q382" i="95"/>
  <c r="R382" i="95"/>
  <c r="S382" i="95"/>
  <c r="T382" i="95"/>
  <c r="U382" i="95"/>
  <c r="V382" i="95"/>
  <c r="W382" i="95"/>
  <c r="X382" i="95"/>
  <c r="Y382" i="95"/>
  <c r="Z382" i="95"/>
  <c r="AA382" i="95"/>
  <c r="AB382" i="95"/>
  <c r="AC382" i="95"/>
  <c r="AD382" i="95"/>
  <c r="AE382" i="95"/>
  <c r="AF382" i="95"/>
  <c r="AG382" i="95"/>
  <c r="AH382" i="95"/>
  <c r="AI382" i="95"/>
  <c r="AJ382" i="95"/>
  <c r="AK382" i="95"/>
  <c r="AL382" i="95"/>
  <c r="AM382" i="95"/>
  <c r="AN382" i="95"/>
  <c r="AO382" i="95"/>
  <c r="AP382" i="95"/>
  <c r="AQ382" i="95"/>
  <c r="AR382" i="95"/>
  <c r="AS382" i="95"/>
  <c r="AT382" i="95"/>
  <c r="AU382" i="95"/>
  <c r="AV382" i="95"/>
  <c r="AW382" i="95"/>
  <c r="AX382" i="95"/>
  <c r="AY382" i="95"/>
  <c r="AZ382" i="95"/>
  <c r="BA382" i="95"/>
  <c r="BB382" i="95"/>
  <c r="BC382" i="95"/>
  <c r="BD382" i="95"/>
  <c r="BE382" i="95"/>
  <c r="BF382" i="95"/>
  <c r="BG382" i="95"/>
  <c r="BH382" i="95"/>
  <c r="BI382" i="95"/>
  <c r="BJ382" i="95"/>
  <c r="BK382" i="95"/>
  <c r="BL382" i="95"/>
  <c r="BM382" i="95"/>
  <c r="BN382" i="95"/>
  <c r="N153" i="95"/>
  <c r="AL153" i="95"/>
  <c r="X153" i="95"/>
  <c r="AD305" i="95"/>
  <c r="N305" i="95"/>
  <c r="I305" i="95"/>
  <c r="AH305" i="95"/>
  <c r="AC305" i="95"/>
  <c r="AA305" i="95"/>
  <c r="K305" i="95"/>
  <c r="AN305" i="95"/>
  <c r="X305" i="95"/>
  <c r="D307" i="94"/>
  <c r="D384" i="94"/>
  <c r="U306" i="94"/>
  <c r="AI306" i="94"/>
  <c r="AL306" i="94"/>
  <c r="Q306" i="94"/>
  <c r="AH306" i="94"/>
  <c r="M306" i="94"/>
  <c r="AN306" i="94"/>
  <c r="X306" i="94"/>
  <c r="H306" i="94"/>
  <c r="J306" i="94"/>
  <c r="Y306" i="94"/>
  <c r="AG306" i="94"/>
  <c r="K306" i="94"/>
  <c r="AC306" i="94"/>
  <c r="G306" i="94"/>
  <c r="AJ306" i="94"/>
  <c r="D306" i="95"/>
  <c r="L306" i="95" s="1"/>
  <c r="D383" i="95"/>
  <c r="H307" i="94"/>
  <c r="AC154" i="94"/>
  <c r="AI154" i="94"/>
  <c r="L154" i="94"/>
  <c r="Y154" i="94"/>
  <c r="U154" i="94"/>
  <c r="N154" i="94"/>
  <c r="AG154" i="94"/>
  <c r="AD154" i="94"/>
  <c r="T154" i="94"/>
  <c r="AN154" i="94"/>
  <c r="Q154" i="94"/>
  <c r="AM154" i="94"/>
  <c r="G154" i="94"/>
  <c r="G230" i="94"/>
  <c r="K230" i="94"/>
  <c r="L230" i="94"/>
  <c r="P230" i="94"/>
  <c r="T230" i="94"/>
  <c r="X230" i="94"/>
  <c r="AB230" i="94"/>
  <c r="AF230" i="94"/>
  <c r="AJ230" i="94"/>
  <c r="AN230" i="94"/>
  <c r="H230" i="94"/>
  <c r="N230" i="94"/>
  <c r="S230" i="94"/>
  <c r="Y230" i="94"/>
  <c r="AD230" i="94"/>
  <c r="AI230" i="94"/>
  <c r="M230" i="94"/>
  <c r="U230" i="94"/>
  <c r="AA230" i="94"/>
  <c r="AH230" i="94"/>
  <c r="O230" i="94"/>
  <c r="V230" i="94"/>
  <c r="AC230" i="94"/>
  <c r="AK230" i="94"/>
  <c r="Q230" i="94"/>
  <c r="AE230" i="94"/>
  <c r="R230" i="94"/>
  <c r="AG230" i="94"/>
  <c r="W230" i="94"/>
  <c r="Z230" i="94"/>
  <c r="I230" i="94"/>
  <c r="AL230" i="94"/>
  <c r="J230" i="94"/>
  <c r="AM230" i="94"/>
  <c r="AH154" i="94"/>
  <c r="AL154" i="94"/>
  <c r="W154" i="94"/>
  <c r="M154" i="94"/>
  <c r="P154" i="94"/>
  <c r="S154" i="94"/>
  <c r="J229" i="95"/>
  <c r="N229" i="95"/>
  <c r="R229" i="95"/>
  <c r="V229" i="95"/>
  <c r="Z229" i="95"/>
  <c r="AD229" i="95"/>
  <c r="AH229" i="95"/>
  <c r="AL229" i="95"/>
  <c r="I229" i="95"/>
  <c r="O229" i="95"/>
  <c r="T229" i="95"/>
  <c r="Y229" i="95"/>
  <c r="AE229" i="95"/>
  <c r="AJ229" i="95"/>
  <c r="K229" i="95"/>
  <c r="P229" i="95"/>
  <c r="U229" i="95"/>
  <c r="AA229" i="95"/>
  <c r="AF229" i="95"/>
  <c r="AK229" i="95"/>
  <c r="L229" i="95"/>
  <c r="W229" i="95"/>
  <c r="AG229" i="95"/>
  <c r="M229" i="95"/>
  <c r="X229" i="95"/>
  <c r="AI229" i="95"/>
  <c r="G229" i="95"/>
  <c r="Q229" i="95"/>
  <c r="AB229" i="95"/>
  <c r="AM229" i="95"/>
  <c r="AC229" i="95"/>
  <c r="S229" i="95"/>
  <c r="AN229" i="95"/>
  <c r="H229" i="95"/>
  <c r="D155" i="94"/>
  <c r="D231" i="94"/>
  <c r="AM153" i="95"/>
  <c r="G153" i="95"/>
  <c r="K153" i="95"/>
  <c r="D154" i="95"/>
  <c r="D230" i="95"/>
  <c r="J153" i="95"/>
  <c r="Z153" i="95"/>
  <c r="AC153" i="95"/>
  <c r="AK153" i="95"/>
  <c r="I153" i="95"/>
  <c r="AA153" i="95"/>
  <c r="AF153" i="95"/>
  <c r="P153" i="95"/>
  <c r="I154" i="94"/>
  <c r="X154" i="94"/>
  <c r="R154" i="94"/>
  <c r="AF154" i="94"/>
  <c r="J154" i="94"/>
  <c r="AB154" i="94"/>
  <c r="AE154" i="94"/>
  <c r="O154" i="94"/>
  <c r="Y153" i="95"/>
  <c r="AI153" i="95"/>
  <c r="O153" i="95"/>
  <c r="AG153" i="95"/>
  <c r="AJ153" i="95"/>
  <c r="T153" i="95"/>
  <c r="S153" i="95"/>
  <c r="M153" i="95"/>
  <c r="AE153" i="95"/>
  <c r="U153" i="95"/>
  <c r="AD153" i="95"/>
  <c r="V153" i="95"/>
  <c r="AB153" i="95"/>
  <c r="AJ154" i="94"/>
  <c r="H154" i="94"/>
  <c r="Z154" i="94"/>
  <c r="V154" i="94"/>
  <c r="AA154" i="94"/>
  <c r="D80" i="95"/>
  <c r="D81" i="94"/>
  <c r="J8" i="92"/>
  <c r="J3" i="92" s="1"/>
  <c r="H86" i="91"/>
  <c r="H69" i="91"/>
  <c r="D16" i="23"/>
  <c r="J696" i="94"/>
  <c r="J696" i="95"/>
  <c r="I12" i="92"/>
  <c r="H9" i="91"/>
  <c r="I8" i="91"/>
  <c r="I5" i="91" s="1"/>
  <c r="H52" i="91"/>
  <c r="H6" i="91"/>
  <c r="H7" i="91"/>
  <c r="BV305" i="95" l="1"/>
  <c r="J9" i="92"/>
  <c r="BV229" i="95"/>
  <c r="AQ155" i="94"/>
  <c r="AU155" i="94"/>
  <c r="AY155" i="94"/>
  <c r="BC155" i="94"/>
  <c r="BG155" i="94"/>
  <c r="BK155" i="94"/>
  <c r="BO155" i="94"/>
  <c r="BS155" i="94"/>
  <c r="BW155" i="94"/>
  <c r="AR155" i="94"/>
  <c r="AW155" i="94"/>
  <c r="BB155" i="94"/>
  <c r="BH155" i="94"/>
  <c r="BM155" i="94"/>
  <c r="BR155" i="94"/>
  <c r="AS155" i="94"/>
  <c r="AX155" i="94"/>
  <c r="BD155" i="94"/>
  <c r="BI155" i="94"/>
  <c r="BN155" i="94"/>
  <c r="BT155" i="94"/>
  <c r="AO155" i="94"/>
  <c r="AZ155" i="94"/>
  <c r="BJ155" i="94"/>
  <c r="BU155" i="94"/>
  <c r="AP155" i="94"/>
  <c r="BA155" i="94"/>
  <c r="BL155" i="94"/>
  <c r="BV155" i="94"/>
  <c r="AT155" i="94"/>
  <c r="BE155" i="94"/>
  <c r="BP155" i="94"/>
  <c r="AV155" i="94"/>
  <c r="BF155" i="94"/>
  <c r="BQ155" i="94"/>
  <c r="BW306" i="94"/>
  <c r="AP307" i="94"/>
  <c r="AT307" i="94"/>
  <c r="AX307" i="94"/>
  <c r="BB307" i="94"/>
  <c r="BF307" i="94"/>
  <c r="BJ307" i="94"/>
  <c r="BN307" i="94"/>
  <c r="BR307" i="94"/>
  <c r="BV307" i="94"/>
  <c r="AS307" i="94"/>
  <c r="AY307" i="94"/>
  <c r="BD307" i="94"/>
  <c r="BI307" i="94"/>
  <c r="BO307" i="94"/>
  <c r="BT307" i="94"/>
  <c r="AO307" i="94"/>
  <c r="AU307" i="94"/>
  <c r="AZ307" i="94"/>
  <c r="BE307" i="94"/>
  <c r="BK307" i="94"/>
  <c r="BP307" i="94"/>
  <c r="BU307" i="94"/>
  <c r="AQ307" i="94"/>
  <c r="AV307" i="94"/>
  <c r="BA307" i="94"/>
  <c r="BG307" i="94"/>
  <c r="BL307" i="94"/>
  <c r="BQ307" i="94"/>
  <c r="BW307" i="94"/>
  <c r="AR307" i="94"/>
  <c r="AW307" i="94"/>
  <c r="BC307" i="94"/>
  <c r="BH307" i="94"/>
  <c r="BM307" i="94"/>
  <c r="BS307" i="94"/>
  <c r="BV384" i="94"/>
  <c r="BW87" i="94"/>
  <c r="BW239" i="94"/>
  <c r="BW163" i="94"/>
  <c r="BW88" i="94"/>
  <c r="BW164" i="94"/>
  <c r="BW240" i="94"/>
  <c r="BW241" i="94"/>
  <c r="BW89" i="94"/>
  <c r="BW165" i="94"/>
  <c r="BW90" i="94"/>
  <c r="BW166" i="94"/>
  <c r="BW242" i="94"/>
  <c r="BW167" i="94"/>
  <c r="BW243" i="94"/>
  <c r="BW91" i="94"/>
  <c r="BW169" i="94"/>
  <c r="BW168" i="94"/>
  <c r="BW244" i="94"/>
  <c r="BW92" i="94"/>
  <c r="BW170" i="94"/>
  <c r="BW245" i="94"/>
  <c r="BW93" i="94"/>
  <c r="BW246" i="94"/>
  <c r="BW94" i="94"/>
  <c r="BW171" i="94"/>
  <c r="BW247" i="94"/>
  <c r="BW172" i="94"/>
  <c r="BW96" i="94"/>
  <c r="BW248" i="94"/>
  <c r="BW95" i="94"/>
  <c r="BW173" i="94"/>
  <c r="BW249" i="94"/>
  <c r="BW97" i="94"/>
  <c r="BW174" i="94"/>
  <c r="BW98" i="94"/>
  <c r="BW250" i="94"/>
  <c r="BW251" i="94"/>
  <c r="BW175" i="94"/>
  <c r="BW99" i="94"/>
  <c r="BW252" i="94"/>
  <c r="BW176" i="94"/>
  <c r="BW100" i="94"/>
  <c r="BW177" i="94"/>
  <c r="BW101" i="94"/>
  <c r="BW253" i="94"/>
  <c r="BW178" i="94"/>
  <c r="BW102" i="94"/>
  <c r="BW254" i="94"/>
  <c r="BW255" i="94"/>
  <c r="BW103" i="94"/>
  <c r="BW179" i="94"/>
  <c r="BW180" i="94"/>
  <c r="BW104" i="94"/>
  <c r="BW256" i="94"/>
  <c r="BW105" i="94"/>
  <c r="BW181" i="94"/>
  <c r="BW257" i="94"/>
  <c r="BW258" i="94"/>
  <c r="BW182" i="94"/>
  <c r="BW106" i="94"/>
  <c r="BW107" i="94"/>
  <c r="BW183" i="94"/>
  <c r="BW259" i="94"/>
  <c r="BW260" i="94"/>
  <c r="BW184" i="94"/>
  <c r="BW108" i="94"/>
  <c r="BW109" i="94"/>
  <c r="BW185" i="94"/>
  <c r="BW261" i="94"/>
  <c r="BW262" i="94"/>
  <c r="BW186" i="94"/>
  <c r="BW110" i="94"/>
  <c r="BW111" i="94"/>
  <c r="BW263" i="94"/>
  <c r="BW187" i="94"/>
  <c r="BW188" i="94"/>
  <c r="BW264" i="94"/>
  <c r="BW112" i="94"/>
  <c r="BW189" i="94"/>
  <c r="BW113" i="94"/>
  <c r="BW265" i="94"/>
  <c r="BW190" i="94"/>
  <c r="BW266" i="94"/>
  <c r="BW114" i="94"/>
  <c r="BW191" i="94"/>
  <c r="BW267" i="94"/>
  <c r="BW115" i="94"/>
  <c r="BW268" i="94"/>
  <c r="BW192" i="94"/>
  <c r="BW116" i="94"/>
  <c r="BW193" i="94"/>
  <c r="BW269" i="94"/>
  <c r="BW117" i="94"/>
  <c r="BW194" i="94"/>
  <c r="BW118" i="94"/>
  <c r="BW270" i="94"/>
  <c r="BW271" i="94"/>
  <c r="BW119" i="94"/>
  <c r="BW195" i="94"/>
  <c r="BW196" i="94"/>
  <c r="BW120" i="94"/>
  <c r="BW272" i="94"/>
  <c r="BW197" i="94"/>
  <c r="BW273" i="94"/>
  <c r="BW121" i="94"/>
  <c r="BW274" i="94"/>
  <c r="BW122" i="94"/>
  <c r="BW198" i="94"/>
  <c r="BW123" i="94"/>
  <c r="BW275" i="94"/>
  <c r="BW199" i="94"/>
  <c r="BW276" i="94"/>
  <c r="BW124" i="94"/>
  <c r="BW200" i="94"/>
  <c r="BW201" i="94"/>
  <c r="BW277" i="94"/>
  <c r="BW125" i="94"/>
  <c r="BW202" i="94"/>
  <c r="BW278" i="94"/>
  <c r="BW126" i="94"/>
  <c r="BW203" i="94"/>
  <c r="BW127" i="94"/>
  <c r="BW279" i="94"/>
  <c r="BW204" i="94"/>
  <c r="BW280" i="94"/>
  <c r="BW128" i="94"/>
  <c r="BW205" i="94"/>
  <c r="BW129" i="94"/>
  <c r="BW281" i="94"/>
  <c r="BW130" i="94"/>
  <c r="BW282" i="94"/>
  <c r="BW206" i="94"/>
  <c r="BW131" i="94"/>
  <c r="BW283" i="94"/>
  <c r="BW207" i="94"/>
  <c r="BW132" i="94"/>
  <c r="BW284" i="94"/>
  <c r="BW208" i="94"/>
  <c r="BW209" i="94"/>
  <c r="BW133" i="94"/>
  <c r="BW285" i="94"/>
  <c r="BW286" i="94"/>
  <c r="BW210" i="94"/>
  <c r="BW134" i="94"/>
  <c r="BW211" i="94"/>
  <c r="BW287" i="94"/>
  <c r="BW135" i="94"/>
  <c r="BW288" i="94"/>
  <c r="BW212" i="94"/>
  <c r="BW136" i="94"/>
  <c r="BW213" i="94"/>
  <c r="BW137" i="94"/>
  <c r="BW289" i="94"/>
  <c r="BW138" i="94"/>
  <c r="BW290" i="94"/>
  <c r="BW214" i="94"/>
  <c r="BW215" i="94"/>
  <c r="BW291" i="94"/>
  <c r="BW139" i="94"/>
  <c r="BW140" i="94"/>
  <c r="BW216" i="94"/>
  <c r="BW292" i="94"/>
  <c r="BW293" i="94"/>
  <c r="BW217" i="94"/>
  <c r="BW141" i="94"/>
  <c r="BW294" i="94"/>
  <c r="BW142" i="94"/>
  <c r="BW218" i="94"/>
  <c r="BW295" i="94"/>
  <c r="BW143" i="94"/>
  <c r="BW219" i="94"/>
  <c r="BW220" i="94"/>
  <c r="BW144" i="94"/>
  <c r="BW296" i="94"/>
  <c r="BW297" i="94"/>
  <c r="BW145" i="94"/>
  <c r="BW221" i="94"/>
  <c r="BW146" i="94"/>
  <c r="BW222" i="94"/>
  <c r="BW298" i="94"/>
  <c r="BW223" i="94"/>
  <c r="BW299" i="94"/>
  <c r="BW147" i="94"/>
  <c r="BW224" i="94"/>
  <c r="BW148" i="94"/>
  <c r="BW300" i="94"/>
  <c r="BW149" i="94"/>
  <c r="BW225" i="94"/>
  <c r="BW301" i="94"/>
  <c r="BW226" i="94"/>
  <c r="BW150" i="94"/>
  <c r="BW302" i="94"/>
  <c r="BW227" i="94"/>
  <c r="BW151" i="94"/>
  <c r="BW303" i="94"/>
  <c r="BW152" i="94"/>
  <c r="BW228" i="94"/>
  <c r="BW304" i="94"/>
  <c r="BW153" i="94"/>
  <c r="BW305" i="94"/>
  <c r="BW229" i="94"/>
  <c r="AP81" i="94"/>
  <c r="AT81" i="94"/>
  <c r="AX81" i="94"/>
  <c r="BB81" i="94"/>
  <c r="BF81" i="94"/>
  <c r="BJ81" i="94"/>
  <c r="BN81" i="94"/>
  <c r="BR81" i="94"/>
  <c r="BV81" i="94"/>
  <c r="AR81" i="94"/>
  <c r="AW81" i="94"/>
  <c r="BC81" i="94"/>
  <c r="BH81" i="94"/>
  <c r="BM81" i="94"/>
  <c r="BS81" i="94"/>
  <c r="AS81" i="94"/>
  <c r="AZ81" i="94"/>
  <c r="BG81" i="94"/>
  <c r="BO81" i="94"/>
  <c r="BU81" i="94"/>
  <c r="AU81" i="94"/>
  <c r="BD81" i="94"/>
  <c r="BL81" i="94"/>
  <c r="BW81" i="94"/>
  <c r="AQ81" i="94"/>
  <c r="BE81" i="94"/>
  <c r="BQ81" i="94"/>
  <c r="AV81" i="94"/>
  <c r="BI81" i="94"/>
  <c r="BT81" i="94"/>
  <c r="BK81" i="94"/>
  <c r="AO81" i="94"/>
  <c r="BP81" i="94"/>
  <c r="AY81" i="94"/>
  <c r="BA81" i="94"/>
  <c r="AO231" i="94"/>
  <c r="AS231" i="94"/>
  <c r="AW231" i="94"/>
  <c r="BA231" i="94"/>
  <c r="BE231" i="94"/>
  <c r="BI231" i="94"/>
  <c r="BM231" i="94"/>
  <c r="BQ231" i="94"/>
  <c r="BU231" i="94"/>
  <c r="AR231" i="94"/>
  <c r="AX231" i="94"/>
  <c r="BC231" i="94"/>
  <c r="BH231" i="94"/>
  <c r="BN231" i="94"/>
  <c r="BS231" i="94"/>
  <c r="AT231" i="94"/>
  <c r="AY231" i="94"/>
  <c r="BD231" i="94"/>
  <c r="BJ231" i="94"/>
  <c r="BO231" i="94"/>
  <c r="BT231" i="94"/>
  <c r="AP231" i="94"/>
  <c r="AZ231" i="94"/>
  <c r="BK231" i="94"/>
  <c r="BV231" i="94"/>
  <c r="AQ231" i="94"/>
  <c r="BB231" i="94"/>
  <c r="BL231" i="94"/>
  <c r="BW231" i="94"/>
  <c r="AU231" i="94"/>
  <c r="BF231" i="94"/>
  <c r="BP231" i="94"/>
  <c r="AV231" i="94"/>
  <c r="BG231" i="94"/>
  <c r="BR231" i="94"/>
  <c r="BW154" i="94"/>
  <c r="BU383" i="95"/>
  <c r="AP80" i="95"/>
  <c r="AT80" i="95"/>
  <c r="AX80" i="95"/>
  <c r="BB80" i="95"/>
  <c r="BF80" i="95"/>
  <c r="BJ80" i="95"/>
  <c r="BN80" i="95"/>
  <c r="BR80" i="95"/>
  <c r="BV80" i="95"/>
  <c r="AQ80" i="95"/>
  <c r="AU80" i="95"/>
  <c r="AY80" i="95"/>
  <c r="BC80" i="95"/>
  <c r="BG80" i="95"/>
  <c r="BK80" i="95"/>
  <c r="BO80" i="95"/>
  <c r="BS80" i="95"/>
  <c r="AR80" i="95"/>
  <c r="AZ80" i="95"/>
  <c r="BH80" i="95"/>
  <c r="BP80" i="95"/>
  <c r="AS80" i="95"/>
  <c r="BA80" i="95"/>
  <c r="BI80" i="95"/>
  <c r="BQ80" i="95"/>
  <c r="BD80" i="95"/>
  <c r="BT80" i="95"/>
  <c r="AO80" i="95"/>
  <c r="BE80" i="95"/>
  <c r="BU80" i="95"/>
  <c r="AV80" i="95"/>
  <c r="AW80" i="95"/>
  <c r="BL80" i="95"/>
  <c r="BM80" i="95"/>
  <c r="AQ154" i="95"/>
  <c r="AU154" i="95"/>
  <c r="AY154" i="95"/>
  <c r="BC154" i="95"/>
  <c r="BG154" i="95"/>
  <c r="BK154" i="95"/>
  <c r="BO154" i="95"/>
  <c r="BS154" i="95"/>
  <c r="AR154" i="95"/>
  <c r="AV154" i="95"/>
  <c r="AZ154" i="95"/>
  <c r="BD154" i="95"/>
  <c r="BH154" i="95"/>
  <c r="BL154" i="95"/>
  <c r="BP154" i="95"/>
  <c r="BT154" i="95"/>
  <c r="AP154" i="95"/>
  <c r="AX154" i="95"/>
  <c r="BF154" i="95"/>
  <c r="BN154" i="95"/>
  <c r="BV154" i="95"/>
  <c r="AS154" i="95"/>
  <c r="BA154" i="95"/>
  <c r="BI154" i="95"/>
  <c r="BQ154" i="95"/>
  <c r="BB154" i="95"/>
  <c r="BR154" i="95"/>
  <c r="BJ154" i="95"/>
  <c r="AO154" i="95"/>
  <c r="BE154" i="95"/>
  <c r="BU154" i="95"/>
  <c r="AT154" i="95"/>
  <c r="AW154" i="95"/>
  <c r="BM154" i="95"/>
  <c r="AR306" i="95"/>
  <c r="AV306" i="95"/>
  <c r="AZ306" i="95"/>
  <c r="BD306" i="95"/>
  <c r="BH306" i="95"/>
  <c r="BL306" i="95"/>
  <c r="BP306" i="95"/>
  <c r="BT306" i="95"/>
  <c r="AO306" i="95"/>
  <c r="AS306" i="95"/>
  <c r="AW306" i="95"/>
  <c r="BA306" i="95"/>
  <c r="BE306" i="95"/>
  <c r="BI306" i="95"/>
  <c r="BM306" i="95"/>
  <c r="BQ306" i="95"/>
  <c r="BU306" i="95"/>
  <c r="AP306" i="95"/>
  <c r="AX306" i="95"/>
  <c r="BF306" i="95"/>
  <c r="BN306" i="95"/>
  <c r="BV306" i="95"/>
  <c r="AY306" i="95"/>
  <c r="BG306" i="95"/>
  <c r="AT306" i="95"/>
  <c r="BJ306" i="95"/>
  <c r="AU306" i="95"/>
  <c r="BK306" i="95"/>
  <c r="AQ306" i="95"/>
  <c r="BO306" i="95"/>
  <c r="BB306" i="95"/>
  <c r="BR306" i="95"/>
  <c r="BC306" i="95"/>
  <c r="BS306" i="95"/>
  <c r="BV163" i="95"/>
  <c r="BV87" i="95"/>
  <c r="BV239" i="95"/>
  <c r="BV164" i="95"/>
  <c r="BV240" i="95"/>
  <c r="BV88" i="95"/>
  <c r="BV241" i="95"/>
  <c r="BV165" i="95"/>
  <c r="BV89" i="95"/>
  <c r="BV166" i="95"/>
  <c r="BV90" i="95"/>
  <c r="BV242" i="95"/>
  <c r="BV243" i="95"/>
  <c r="BV167" i="95"/>
  <c r="BV91" i="95"/>
  <c r="BV244" i="95"/>
  <c r="BV92" i="95"/>
  <c r="BV168" i="95"/>
  <c r="BV245" i="95"/>
  <c r="BV169" i="95"/>
  <c r="BV93" i="95"/>
  <c r="BV170" i="95"/>
  <c r="BV246" i="95"/>
  <c r="BV94" i="95"/>
  <c r="BV247" i="95"/>
  <c r="BV95" i="95"/>
  <c r="BV171" i="95"/>
  <c r="BV96" i="95"/>
  <c r="BV248" i="95"/>
  <c r="BV172" i="95"/>
  <c r="BV173" i="95"/>
  <c r="BV249" i="95"/>
  <c r="BV97" i="95"/>
  <c r="BV98" i="95"/>
  <c r="BV250" i="95"/>
  <c r="BV174" i="95"/>
  <c r="BV175" i="95"/>
  <c r="BV99" i="95"/>
  <c r="BV251" i="95"/>
  <c r="BV100" i="95"/>
  <c r="BV176" i="95"/>
  <c r="BV252" i="95"/>
  <c r="BV253" i="95"/>
  <c r="BV177" i="95"/>
  <c r="BV101" i="95"/>
  <c r="BV178" i="95"/>
  <c r="BV102" i="95"/>
  <c r="BV254" i="95"/>
  <c r="BV255" i="95"/>
  <c r="BV179" i="95"/>
  <c r="BV103" i="95"/>
  <c r="BV256" i="95"/>
  <c r="BV180" i="95"/>
  <c r="BV104" i="95"/>
  <c r="BV181" i="95"/>
  <c r="BV105" i="95"/>
  <c r="BV257" i="95"/>
  <c r="BV106" i="95"/>
  <c r="BV258" i="95"/>
  <c r="BV182" i="95"/>
  <c r="BV259" i="95"/>
  <c r="BV107" i="95"/>
  <c r="BV183" i="95"/>
  <c r="BV260" i="95"/>
  <c r="BV108" i="95"/>
  <c r="BV184" i="95"/>
  <c r="BV261" i="95"/>
  <c r="BV185" i="95"/>
  <c r="BV109" i="95"/>
  <c r="BV262" i="95"/>
  <c r="BV110" i="95"/>
  <c r="BV186" i="95"/>
  <c r="BV187" i="95"/>
  <c r="BV263" i="95"/>
  <c r="BV111" i="95"/>
  <c r="BV112" i="95"/>
  <c r="BV264" i="95"/>
  <c r="BV188" i="95"/>
  <c r="BV189" i="95"/>
  <c r="BV113" i="95"/>
  <c r="BV265" i="95"/>
  <c r="BV190" i="95"/>
  <c r="BV266" i="95"/>
  <c r="BV114" i="95"/>
  <c r="BV191" i="95"/>
  <c r="BV115" i="95"/>
  <c r="BV267" i="95"/>
  <c r="BV116" i="95"/>
  <c r="BV192" i="95"/>
  <c r="BV268" i="95"/>
  <c r="BV117" i="95"/>
  <c r="BV269" i="95"/>
  <c r="BV193" i="95"/>
  <c r="BV270" i="95"/>
  <c r="BV194" i="95"/>
  <c r="BV118" i="95"/>
  <c r="BV195" i="95"/>
  <c r="BV119" i="95"/>
  <c r="BV271" i="95"/>
  <c r="BV120" i="95"/>
  <c r="BV196" i="95"/>
  <c r="BV272" i="95"/>
  <c r="BV273" i="95"/>
  <c r="BV197" i="95"/>
  <c r="BV121" i="95"/>
  <c r="BV198" i="95"/>
  <c r="BV274" i="95"/>
  <c r="BV122" i="95"/>
  <c r="BV199" i="95"/>
  <c r="BV123" i="95"/>
  <c r="BV275" i="95"/>
  <c r="BV200" i="95"/>
  <c r="BV276" i="95"/>
  <c r="BV124" i="95"/>
  <c r="BV201" i="95"/>
  <c r="BV277" i="95"/>
  <c r="BV125" i="95"/>
  <c r="BV126" i="95"/>
  <c r="BV202" i="95"/>
  <c r="BV278" i="95"/>
  <c r="BV203" i="95"/>
  <c r="BV279" i="95"/>
  <c r="BV127" i="95"/>
  <c r="BV128" i="95"/>
  <c r="BV280" i="95"/>
  <c r="BV204" i="95"/>
  <c r="BV129" i="95"/>
  <c r="BV205" i="95"/>
  <c r="BV281" i="95"/>
  <c r="BV130" i="95"/>
  <c r="BV282" i="95"/>
  <c r="BV206" i="95"/>
  <c r="BV207" i="95"/>
  <c r="BV131" i="95"/>
  <c r="BV283" i="95"/>
  <c r="BV284" i="95"/>
  <c r="BV132" i="95"/>
  <c r="BV208" i="95"/>
  <c r="BV209" i="95"/>
  <c r="BV285" i="95"/>
  <c r="BV133" i="95"/>
  <c r="BV134" i="95"/>
  <c r="BV286" i="95"/>
  <c r="BV210" i="95"/>
  <c r="BV287" i="95"/>
  <c r="BV135" i="95"/>
  <c r="BV211" i="95"/>
  <c r="BV136" i="95"/>
  <c r="BV288" i="95"/>
  <c r="BV212" i="95"/>
  <c r="BV137" i="95"/>
  <c r="BV289" i="95"/>
  <c r="BV213" i="95"/>
  <c r="BV290" i="95"/>
  <c r="BV214" i="95"/>
  <c r="BV138" i="95"/>
  <c r="BV215" i="95"/>
  <c r="BV139" i="95"/>
  <c r="BV291" i="95"/>
  <c r="BV140" i="95"/>
  <c r="BV216" i="95"/>
  <c r="BV292" i="95"/>
  <c r="BV293" i="95"/>
  <c r="BV217" i="95"/>
  <c r="BV141" i="95"/>
  <c r="BV294" i="95"/>
  <c r="BV142" i="95"/>
  <c r="BV218" i="95"/>
  <c r="BV219" i="95"/>
  <c r="BV295" i="95"/>
  <c r="BV143" i="95"/>
  <c r="BV296" i="95"/>
  <c r="BV144" i="95"/>
  <c r="BV220" i="95"/>
  <c r="BV297" i="95"/>
  <c r="BV145" i="95"/>
  <c r="BV221" i="95"/>
  <c r="BV222" i="95"/>
  <c r="BV146" i="95"/>
  <c r="BV298" i="95"/>
  <c r="BV299" i="95"/>
  <c r="BV223" i="95"/>
  <c r="BV147" i="95"/>
  <c r="BV300" i="95"/>
  <c r="BV148" i="95"/>
  <c r="BV224" i="95"/>
  <c r="BV149" i="95"/>
  <c r="BV225" i="95"/>
  <c r="BV301" i="95"/>
  <c r="BV150" i="95"/>
  <c r="BV302" i="95"/>
  <c r="BV226" i="95"/>
  <c r="BV227" i="95"/>
  <c r="BV151" i="95"/>
  <c r="BV303" i="95"/>
  <c r="BV228" i="95"/>
  <c r="BV304" i="95"/>
  <c r="BV152" i="95"/>
  <c r="AO230" i="95"/>
  <c r="AS230" i="95"/>
  <c r="AW230" i="95"/>
  <c r="BA230" i="95"/>
  <c r="BE230" i="95"/>
  <c r="BI230" i="95"/>
  <c r="BM230" i="95"/>
  <c r="BQ230" i="95"/>
  <c r="BU230" i="95"/>
  <c r="AP230" i="95"/>
  <c r="AT230" i="95"/>
  <c r="AX230" i="95"/>
  <c r="BB230" i="95"/>
  <c r="BF230" i="95"/>
  <c r="BJ230" i="95"/>
  <c r="BN230" i="95"/>
  <c r="BR230" i="95"/>
  <c r="BV230" i="95"/>
  <c r="AU230" i="95"/>
  <c r="BC230" i="95"/>
  <c r="BK230" i="95"/>
  <c r="BS230" i="95"/>
  <c r="AQ230" i="95"/>
  <c r="BG230" i="95"/>
  <c r="AV230" i="95"/>
  <c r="BD230" i="95"/>
  <c r="BL230" i="95"/>
  <c r="BT230" i="95"/>
  <c r="AY230" i="95"/>
  <c r="BO230" i="95"/>
  <c r="AR230" i="95"/>
  <c r="AZ230" i="95"/>
  <c r="BH230" i="95"/>
  <c r="BP230" i="95"/>
  <c r="BX907" i="94"/>
  <c r="BX908" i="94"/>
  <c r="BX883" i="94"/>
  <c r="BX857" i="94"/>
  <c r="BX911" i="94"/>
  <c r="BW885" i="94"/>
  <c r="BX886" i="94"/>
  <c r="BX882" i="94"/>
  <c r="BX858" i="94"/>
  <c r="BW860" i="94"/>
  <c r="BX832" i="94"/>
  <c r="BW835" i="94"/>
  <c r="BW910" i="94"/>
  <c r="BX833" i="94"/>
  <c r="BX807" i="94"/>
  <c r="BX811" i="94"/>
  <c r="BX861" i="94"/>
  <c r="BX836" i="94"/>
  <c r="BX808" i="94"/>
  <c r="BW810" i="94"/>
  <c r="BX782" i="94"/>
  <c r="BW785" i="94"/>
  <c r="BX761" i="94"/>
  <c r="BX783" i="94"/>
  <c r="BW735" i="94"/>
  <c r="BX786" i="94"/>
  <c r="BX757" i="94"/>
  <c r="BX758" i="94"/>
  <c r="BX736" i="94"/>
  <c r="BX733" i="94"/>
  <c r="BW760" i="94"/>
  <c r="BX732" i="94"/>
  <c r="BW933" i="95"/>
  <c r="BW932" i="95"/>
  <c r="BW936" i="95"/>
  <c r="BW908" i="95"/>
  <c r="BV910" i="95"/>
  <c r="BW886" i="95"/>
  <c r="BW882" i="95"/>
  <c r="BV885" i="95"/>
  <c r="BW907" i="95"/>
  <c r="BW883" i="95"/>
  <c r="BW861" i="95"/>
  <c r="BW832" i="95"/>
  <c r="BW911" i="95"/>
  <c r="BW858" i="95"/>
  <c r="BV860" i="95"/>
  <c r="BW833" i="95"/>
  <c r="BW836" i="95"/>
  <c r="BW857" i="95"/>
  <c r="BV835" i="95"/>
  <c r="BW807" i="95"/>
  <c r="BV810" i="95"/>
  <c r="BW782" i="95"/>
  <c r="BV785" i="95"/>
  <c r="BW808" i="95"/>
  <c r="BW783" i="95"/>
  <c r="BW761" i="95"/>
  <c r="BV735" i="95"/>
  <c r="BW811" i="95"/>
  <c r="BW786" i="95"/>
  <c r="BW758" i="95"/>
  <c r="BV760" i="95"/>
  <c r="BW757" i="95"/>
  <c r="BW736" i="95"/>
  <c r="BW733" i="95"/>
  <c r="BW732" i="95"/>
  <c r="BW966" i="94"/>
  <c r="BV966" i="95"/>
  <c r="BW963" i="94"/>
  <c r="BW962" i="94"/>
  <c r="BV962" i="95"/>
  <c r="BV963" i="95"/>
  <c r="BX707" i="94"/>
  <c r="BW710" i="94"/>
  <c r="BX711" i="94"/>
  <c r="BX708" i="94"/>
  <c r="BW708" i="95"/>
  <c r="BW711" i="95"/>
  <c r="BV710" i="95"/>
  <c r="BW707" i="95"/>
  <c r="D690" i="95"/>
  <c r="B690" i="95" s="1"/>
  <c r="I80" i="95"/>
  <c r="M80" i="95"/>
  <c r="Q80" i="95"/>
  <c r="U80" i="95"/>
  <c r="Y80" i="95"/>
  <c r="AC80" i="95"/>
  <c r="AG80" i="95"/>
  <c r="AK80" i="95"/>
  <c r="J80" i="95"/>
  <c r="N80" i="95"/>
  <c r="R80" i="95"/>
  <c r="V80" i="95"/>
  <c r="Z80" i="95"/>
  <c r="AD80" i="95"/>
  <c r="AH80" i="95"/>
  <c r="AL80" i="95"/>
  <c r="H80" i="95"/>
  <c r="P80" i="95"/>
  <c r="X80" i="95"/>
  <c r="AF80" i="95"/>
  <c r="AN80" i="95"/>
  <c r="K80" i="95"/>
  <c r="S80" i="95"/>
  <c r="AA80" i="95"/>
  <c r="AI80" i="95"/>
  <c r="L80" i="95"/>
  <c r="T80" i="95"/>
  <c r="AB80" i="95"/>
  <c r="AJ80" i="95"/>
  <c r="G80" i="95"/>
  <c r="AM80" i="95"/>
  <c r="O80" i="95"/>
  <c r="W80" i="95"/>
  <c r="AE80" i="95"/>
  <c r="D612" i="94"/>
  <c r="B612" i="94" s="1"/>
  <c r="BV612" i="94" s="1"/>
  <c r="BO384" i="94"/>
  <c r="BP384" i="94"/>
  <c r="BQ384" i="94"/>
  <c r="BR384" i="94"/>
  <c r="BS384" i="94"/>
  <c r="BT384" i="94"/>
  <c r="BU384" i="94"/>
  <c r="G534" i="95"/>
  <c r="H534" i="95"/>
  <c r="I534" i="95"/>
  <c r="J534" i="95"/>
  <c r="K534" i="95"/>
  <c r="L534" i="95"/>
  <c r="M534" i="95"/>
  <c r="N534" i="95"/>
  <c r="O534" i="95"/>
  <c r="P534" i="95"/>
  <c r="Q534" i="95"/>
  <c r="R534" i="95"/>
  <c r="S534" i="95"/>
  <c r="T534" i="95"/>
  <c r="U534" i="95"/>
  <c r="V534" i="95"/>
  <c r="W534" i="95"/>
  <c r="X534" i="95"/>
  <c r="Y534" i="95"/>
  <c r="Z534" i="95"/>
  <c r="AA534" i="95"/>
  <c r="AB534" i="95"/>
  <c r="AC534" i="95"/>
  <c r="AD534" i="95"/>
  <c r="AE534" i="95"/>
  <c r="AF534" i="95"/>
  <c r="AG534" i="95"/>
  <c r="AH534" i="95"/>
  <c r="AI534" i="95"/>
  <c r="AJ534" i="95"/>
  <c r="AK534" i="95"/>
  <c r="AL534" i="95"/>
  <c r="AM534" i="95"/>
  <c r="AN534" i="95"/>
  <c r="AO534" i="95"/>
  <c r="AP534" i="95"/>
  <c r="AQ534" i="95"/>
  <c r="AR534" i="95"/>
  <c r="AS534" i="95"/>
  <c r="AT534" i="95"/>
  <c r="AU534" i="95"/>
  <c r="AV534" i="95"/>
  <c r="AW534" i="95"/>
  <c r="AX534" i="95"/>
  <c r="AY534" i="95"/>
  <c r="AZ534" i="95"/>
  <c r="BA534" i="95"/>
  <c r="BB534" i="95"/>
  <c r="BC534" i="95"/>
  <c r="BD534" i="95"/>
  <c r="BE534" i="95"/>
  <c r="BF534" i="95"/>
  <c r="BG534" i="95"/>
  <c r="BH534" i="95"/>
  <c r="BI534" i="95"/>
  <c r="BJ534" i="95"/>
  <c r="BK534" i="95"/>
  <c r="BL534" i="95"/>
  <c r="BM534" i="95"/>
  <c r="BN534" i="95"/>
  <c r="BO534" i="95"/>
  <c r="BP534" i="95"/>
  <c r="BQ534" i="95"/>
  <c r="BR534" i="95"/>
  <c r="BS534" i="95"/>
  <c r="G610" i="95"/>
  <c r="H610" i="95"/>
  <c r="I610" i="95"/>
  <c r="J610" i="95"/>
  <c r="K610" i="95"/>
  <c r="L610" i="95"/>
  <c r="M610" i="95"/>
  <c r="N610" i="95"/>
  <c r="O610" i="95"/>
  <c r="P610" i="95"/>
  <c r="Q610" i="95"/>
  <c r="R610" i="95"/>
  <c r="S610" i="95"/>
  <c r="T610" i="95"/>
  <c r="U610" i="95"/>
  <c r="V610" i="95"/>
  <c r="W610" i="95"/>
  <c r="X610" i="95"/>
  <c r="Y610" i="95"/>
  <c r="Z610" i="95"/>
  <c r="AA610" i="95"/>
  <c r="AB610" i="95"/>
  <c r="AC610" i="95"/>
  <c r="AD610" i="95"/>
  <c r="AE610" i="95"/>
  <c r="AF610" i="95"/>
  <c r="AG610" i="95"/>
  <c r="AH610" i="95"/>
  <c r="AI610" i="95"/>
  <c r="AJ610" i="95"/>
  <c r="AK610" i="95"/>
  <c r="AL610" i="95"/>
  <c r="AM610" i="95"/>
  <c r="AN610" i="95"/>
  <c r="AO610" i="95"/>
  <c r="AP610" i="95"/>
  <c r="AQ610" i="95"/>
  <c r="AR610" i="95"/>
  <c r="AS610" i="95"/>
  <c r="AT610" i="95"/>
  <c r="AU610" i="95"/>
  <c r="AV610" i="95"/>
  <c r="AW610" i="95"/>
  <c r="AX610" i="95"/>
  <c r="AY610" i="95"/>
  <c r="AZ610" i="95"/>
  <c r="BA610" i="95"/>
  <c r="BB610" i="95"/>
  <c r="BC610" i="95"/>
  <c r="BD610" i="95"/>
  <c r="BE610" i="95"/>
  <c r="BF610" i="95"/>
  <c r="BG610" i="95"/>
  <c r="BH610" i="95"/>
  <c r="BI610" i="95"/>
  <c r="BJ610" i="95"/>
  <c r="BK610" i="95"/>
  <c r="BL610" i="95"/>
  <c r="BM610" i="95"/>
  <c r="BN610" i="95"/>
  <c r="BO610" i="95"/>
  <c r="BP610" i="95"/>
  <c r="BQ610" i="95"/>
  <c r="BR610" i="95"/>
  <c r="BS610" i="95"/>
  <c r="BT610" i="95"/>
  <c r="L307" i="94"/>
  <c r="G459" i="95"/>
  <c r="H459" i="95"/>
  <c r="I459" i="95"/>
  <c r="J459" i="95"/>
  <c r="K459" i="95"/>
  <c r="L459" i="95"/>
  <c r="M459" i="95"/>
  <c r="N459" i="95"/>
  <c r="O459" i="95"/>
  <c r="P459" i="95"/>
  <c r="Q459" i="95"/>
  <c r="R459" i="95"/>
  <c r="S459" i="95"/>
  <c r="T459" i="95"/>
  <c r="U459" i="95"/>
  <c r="V459" i="95"/>
  <c r="W459" i="95"/>
  <c r="X459" i="95"/>
  <c r="Y459" i="95"/>
  <c r="Z459" i="95"/>
  <c r="AA459" i="95"/>
  <c r="AB459" i="95"/>
  <c r="AC459" i="95"/>
  <c r="AD459" i="95"/>
  <c r="AE459" i="95"/>
  <c r="AF459" i="95"/>
  <c r="AG459" i="95"/>
  <c r="AH459" i="95"/>
  <c r="AI459" i="95"/>
  <c r="AJ459" i="95"/>
  <c r="AK459" i="95"/>
  <c r="AL459" i="95"/>
  <c r="AM459" i="95"/>
  <c r="AN459" i="95"/>
  <c r="AO459" i="95"/>
  <c r="AP459" i="95"/>
  <c r="AQ459" i="95"/>
  <c r="AR459" i="95"/>
  <c r="AS459" i="95"/>
  <c r="AT459" i="95"/>
  <c r="AU459" i="95"/>
  <c r="AV459" i="95"/>
  <c r="AW459" i="95"/>
  <c r="AX459" i="95"/>
  <c r="AY459" i="95"/>
  <c r="AZ459" i="95"/>
  <c r="BA459" i="95"/>
  <c r="BB459" i="95"/>
  <c r="BC459" i="95"/>
  <c r="BD459" i="95"/>
  <c r="BE459" i="95"/>
  <c r="BF459" i="95"/>
  <c r="BG459" i="95"/>
  <c r="BH459" i="95"/>
  <c r="BI459" i="95"/>
  <c r="BJ459" i="95"/>
  <c r="BK459" i="95"/>
  <c r="BL459" i="95"/>
  <c r="BM459" i="95"/>
  <c r="BN459" i="95"/>
  <c r="BO459" i="95"/>
  <c r="BP459" i="95"/>
  <c r="BQ459" i="95"/>
  <c r="BR459" i="95"/>
  <c r="BS459" i="95"/>
  <c r="BO689" i="95"/>
  <c r="G689" i="95"/>
  <c r="K689" i="95"/>
  <c r="O689" i="95"/>
  <c r="S689" i="95"/>
  <c r="W689" i="95"/>
  <c r="AA689" i="95"/>
  <c r="AE689" i="95"/>
  <c r="AI689" i="95"/>
  <c r="AM689" i="95"/>
  <c r="AQ689" i="95"/>
  <c r="AU689" i="95"/>
  <c r="AY689" i="95"/>
  <c r="BC689" i="95"/>
  <c r="BG689" i="95"/>
  <c r="BK689" i="95"/>
  <c r="H689" i="95"/>
  <c r="L689" i="95"/>
  <c r="P689" i="95"/>
  <c r="T689" i="95"/>
  <c r="X689" i="95"/>
  <c r="AB689" i="95"/>
  <c r="AF689" i="95"/>
  <c r="AJ689" i="95"/>
  <c r="AN689" i="95"/>
  <c r="AR689" i="95"/>
  <c r="AV689" i="95"/>
  <c r="AZ689" i="95"/>
  <c r="BD689" i="95"/>
  <c r="BH689" i="95"/>
  <c r="BL689" i="95"/>
  <c r="I689" i="95"/>
  <c r="M689" i="95"/>
  <c r="Q689" i="95"/>
  <c r="U689" i="95"/>
  <c r="Y689" i="95"/>
  <c r="AC689" i="95"/>
  <c r="AG689" i="95"/>
  <c r="AK689" i="95"/>
  <c r="AO689" i="95"/>
  <c r="AS689" i="95"/>
  <c r="AW689" i="95"/>
  <c r="BA689" i="95"/>
  <c r="BE689" i="95"/>
  <c r="BI689" i="95"/>
  <c r="BM689" i="95"/>
  <c r="N689" i="95"/>
  <c r="AD689" i="95"/>
  <c r="AT689" i="95"/>
  <c r="BJ689" i="95"/>
  <c r="R689" i="95"/>
  <c r="AH689" i="95"/>
  <c r="AX689" i="95"/>
  <c r="BN689" i="95"/>
  <c r="V689" i="95"/>
  <c r="AL689" i="95"/>
  <c r="BB689" i="95"/>
  <c r="Z689" i="95"/>
  <c r="AP689" i="95"/>
  <c r="BF689" i="95"/>
  <c r="J689" i="95"/>
  <c r="BP689" i="95"/>
  <c r="BQ689" i="95"/>
  <c r="BR689" i="95"/>
  <c r="BS689" i="95"/>
  <c r="BT689" i="95"/>
  <c r="BU689" i="95"/>
  <c r="G611" i="94"/>
  <c r="H611" i="94"/>
  <c r="I611" i="94"/>
  <c r="J611" i="94"/>
  <c r="K611" i="94"/>
  <c r="L611" i="94"/>
  <c r="M611" i="94"/>
  <c r="N611" i="94"/>
  <c r="O611" i="94"/>
  <c r="P611" i="94"/>
  <c r="Q611" i="94"/>
  <c r="R611" i="94"/>
  <c r="S611" i="94"/>
  <c r="T611" i="94"/>
  <c r="U611" i="94"/>
  <c r="V611" i="94"/>
  <c r="W611" i="94"/>
  <c r="X611" i="94"/>
  <c r="Y611" i="94"/>
  <c r="Z611" i="94"/>
  <c r="AA611" i="94"/>
  <c r="AB611" i="94"/>
  <c r="AC611" i="94"/>
  <c r="AD611" i="94"/>
  <c r="AE611" i="94"/>
  <c r="AF611" i="94"/>
  <c r="AG611" i="94"/>
  <c r="AH611" i="94"/>
  <c r="AI611" i="94"/>
  <c r="AJ611" i="94"/>
  <c r="AK611" i="94"/>
  <c r="AL611" i="94"/>
  <c r="AM611" i="94"/>
  <c r="AN611" i="94"/>
  <c r="AO611" i="94"/>
  <c r="AP611" i="94"/>
  <c r="AQ611" i="94"/>
  <c r="AR611" i="94"/>
  <c r="AS611" i="94"/>
  <c r="AT611" i="94"/>
  <c r="AU611" i="94"/>
  <c r="AV611" i="94"/>
  <c r="AW611" i="94"/>
  <c r="AX611" i="94"/>
  <c r="AY611" i="94"/>
  <c r="AZ611" i="94"/>
  <c r="BA611" i="94"/>
  <c r="BB611" i="94"/>
  <c r="BC611" i="94"/>
  <c r="BD611" i="94"/>
  <c r="BE611" i="94"/>
  <c r="BF611" i="94"/>
  <c r="BG611" i="94"/>
  <c r="BH611" i="94"/>
  <c r="BI611" i="94"/>
  <c r="BJ611" i="94"/>
  <c r="BK611" i="94"/>
  <c r="BL611" i="94"/>
  <c r="BM611" i="94"/>
  <c r="BN611" i="94"/>
  <c r="BO611" i="94"/>
  <c r="BP611" i="94"/>
  <c r="BQ611" i="94"/>
  <c r="BR611" i="94"/>
  <c r="BS611" i="94"/>
  <c r="BT611" i="94"/>
  <c r="BU459" i="95"/>
  <c r="BU468" i="95"/>
  <c r="BU485" i="95"/>
  <c r="BU501" i="95"/>
  <c r="BU517" i="95"/>
  <c r="BU533" i="95"/>
  <c r="BU478" i="95"/>
  <c r="BU494" i="95"/>
  <c r="BU510" i="95"/>
  <c r="BU526" i="95"/>
  <c r="BU503" i="95"/>
  <c r="BU473" i="95"/>
  <c r="BU520" i="95"/>
  <c r="BU499" i="95"/>
  <c r="BU531" i="95"/>
  <c r="BU522" i="95"/>
  <c r="BU523" i="95"/>
  <c r="BU512" i="95"/>
  <c r="BU481" i="95"/>
  <c r="BU529" i="95"/>
  <c r="BU508" i="95"/>
  <c r="BU530" i="95"/>
  <c r="BU480" i="95"/>
  <c r="BU472" i="95"/>
  <c r="BU489" i="95"/>
  <c r="BU505" i="95"/>
  <c r="BU521" i="95"/>
  <c r="BU484" i="95"/>
  <c r="BU500" i="95"/>
  <c r="BU516" i="95"/>
  <c r="BU532" i="95"/>
  <c r="BU479" i="95"/>
  <c r="BU511" i="95"/>
  <c r="BU477" i="95"/>
  <c r="BU482" i="95"/>
  <c r="BU514" i="95"/>
  <c r="BU507" i="95"/>
  <c r="BU475" i="95"/>
  <c r="BU474" i="95"/>
  <c r="BU497" i="95"/>
  <c r="BU492" i="95"/>
  <c r="BU495" i="95"/>
  <c r="BU469" i="95"/>
  <c r="BU496" i="95"/>
  <c r="BU491" i="95"/>
  <c r="BU471" i="95"/>
  <c r="BU470" i="95"/>
  <c r="BU476" i="95"/>
  <c r="BU493" i="95"/>
  <c r="BU509" i="95"/>
  <c r="BU525" i="95"/>
  <c r="BU486" i="95"/>
  <c r="BU502" i="95"/>
  <c r="BU518" i="95"/>
  <c r="BU534" i="95"/>
  <c r="BU487" i="95"/>
  <c r="BU519" i="95"/>
  <c r="BU488" i="95"/>
  <c r="BU483" i="95"/>
  <c r="BU515" i="95"/>
  <c r="BU490" i="95"/>
  <c r="BU506" i="95"/>
  <c r="BU513" i="95"/>
  <c r="BU524" i="95"/>
  <c r="BU527" i="95"/>
  <c r="BU504" i="95"/>
  <c r="BU498" i="95"/>
  <c r="BU622" i="95"/>
  <c r="BU623" i="95"/>
  <c r="BU624" i="95"/>
  <c r="BU625" i="95"/>
  <c r="BU626" i="95"/>
  <c r="BU627" i="95"/>
  <c r="BU628" i="95"/>
  <c r="BU629" i="95"/>
  <c r="BU630" i="95"/>
  <c r="BU631" i="95"/>
  <c r="BU632" i="95"/>
  <c r="BU633" i="95"/>
  <c r="D611" i="95"/>
  <c r="B611" i="95" s="1"/>
  <c r="BO383" i="95"/>
  <c r="BP383" i="95"/>
  <c r="BQ383" i="95"/>
  <c r="BR383" i="95"/>
  <c r="BS383" i="95"/>
  <c r="BT383" i="95"/>
  <c r="G535" i="94"/>
  <c r="H535" i="94"/>
  <c r="I535" i="94"/>
  <c r="J535" i="94"/>
  <c r="K535" i="94"/>
  <c r="L535" i="94"/>
  <c r="M535" i="94"/>
  <c r="N535" i="94"/>
  <c r="O535" i="94"/>
  <c r="P535" i="94"/>
  <c r="Q535" i="94"/>
  <c r="R535" i="94"/>
  <c r="S535" i="94"/>
  <c r="T535" i="94"/>
  <c r="U535" i="94"/>
  <c r="V535" i="94"/>
  <c r="W535" i="94"/>
  <c r="Y535" i="94"/>
  <c r="X535" i="94"/>
  <c r="Z535" i="94"/>
  <c r="AA535" i="94"/>
  <c r="AB535" i="94"/>
  <c r="AC535" i="94"/>
  <c r="AD535" i="94"/>
  <c r="AE535" i="94"/>
  <c r="AF535" i="94"/>
  <c r="AG535" i="94"/>
  <c r="AH535" i="94"/>
  <c r="AI535" i="94"/>
  <c r="AJ535" i="94"/>
  <c r="AK535" i="94"/>
  <c r="AL535" i="94"/>
  <c r="AM535" i="94"/>
  <c r="AN535" i="94"/>
  <c r="AO535" i="94"/>
  <c r="AP535" i="94"/>
  <c r="AQ535" i="94"/>
  <c r="AR535" i="94"/>
  <c r="AS535" i="94"/>
  <c r="AT535" i="94"/>
  <c r="AU535" i="94"/>
  <c r="AV535" i="94"/>
  <c r="AW535" i="94"/>
  <c r="AX535" i="94"/>
  <c r="AY535" i="94"/>
  <c r="AZ535" i="94"/>
  <c r="BA535" i="94"/>
  <c r="BB535" i="94"/>
  <c r="BC535" i="94"/>
  <c r="BD535" i="94"/>
  <c r="BE535" i="94"/>
  <c r="BF535" i="94"/>
  <c r="BG535" i="94"/>
  <c r="BH535" i="94"/>
  <c r="BI535" i="94"/>
  <c r="BJ535" i="94"/>
  <c r="BK535" i="94"/>
  <c r="BL535" i="94"/>
  <c r="BM535" i="94"/>
  <c r="BN535" i="94"/>
  <c r="BO535" i="94"/>
  <c r="BP535" i="94"/>
  <c r="BQ535" i="94"/>
  <c r="BR535" i="94"/>
  <c r="BS535" i="94"/>
  <c r="BT535" i="94"/>
  <c r="BO690" i="94"/>
  <c r="J690" i="94"/>
  <c r="N690" i="94"/>
  <c r="R690" i="94"/>
  <c r="V690" i="94"/>
  <c r="Z690" i="94"/>
  <c r="AD690" i="94"/>
  <c r="AH690" i="94"/>
  <c r="AL690" i="94"/>
  <c r="AP690" i="94"/>
  <c r="AT690" i="94"/>
  <c r="AX690" i="94"/>
  <c r="BB690" i="94"/>
  <c r="BF690" i="94"/>
  <c r="BJ690" i="94"/>
  <c r="BN690" i="94"/>
  <c r="K690" i="94"/>
  <c r="P690" i="94"/>
  <c r="U690" i="94"/>
  <c r="AA690" i="94"/>
  <c r="AF690" i="94"/>
  <c r="AK690" i="94"/>
  <c r="AQ690" i="94"/>
  <c r="AV690" i="94"/>
  <c r="BA690" i="94"/>
  <c r="BG690" i="94"/>
  <c r="BL690" i="94"/>
  <c r="G690" i="94"/>
  <c r="L690" i="94"/>
  <c r="Q690" i="94"/>
  <c r="W690" i="94"/>
  <c r="AB690" i="94"/>
  <c r="AG690" i="94"/>
  <c r="AM690" i="94"/>
  <c r="AR690" i="94"/>
  <c r="AW690" i="94"/>
  <c r="BC690" i="94"/>
  <c r="BH690" i="94"/>
  <c r="BM690" i="94"/>
  <c r="H690" i="94"/>
  <c r="M690" i="94"/>
  <c r="S690" i="94"/>
  <c r="X690" i="94"/>
  <c r="AC690" i="94"/>
  <c r="AI690" i="94"/>
  <c r="AN690" i="94"/>
  <c r="AS690" i="94"/>
  <c r="AY690" i="94"/>
  <c r="BD690" i="94"/>
  <c r="BI690" i="94"/>
  <c r="Y690" i="94"/>
  <c r="AU690" i="94"/>
  <c r="I690" i="94"/>
  <c r="AE690" i="94"/>
  <c r="AZ690" i="94"/>
  <c r="O690" i="94"/>
  <c r="AJ690" i="94"/>
  <c r="BE690" i="94"/>
  <c r="T690" i="94"/>
  <c r="AO690" i="94"/>
  <c r="BK690" i="94"/>
  <c r="BP690" i="94"/>
  <c r="BQ690" i="94"/>
  <c r="BR690" i="94"/>
  <c r="BS690" i="94"/>
  <c r="BT690" i="94"/>
  <c r="BU690" i="94"/>
  <c r="BV690" i="94"/>
  <c r="BW9" i="95"/>
  <c r="BW230" i="95" s="1"/>
  <c r="BV318" i="95"/>
  <c r="BV322" i="95"/>
  <c r="BV326" i="95"/>
  <c r="BV330" i="95"/>
  <c r="BV334" i="95"/>
  <c r="BV338" i="95"/>
  <c r="BV342" i="95"/>
  <c r="BV346" i="95"/>
  <c r="BV350" i="95"/>
  <c r="BV354" i="95"/>
  <c r="BV358" i="95"/>
  <c r="BV362" i="95"/>
  <c r="BV366" i="95"/>
  <c r="BV370" i="95"/>
  <c r="BV374" i="95"/>
  <c r="BV378" i="95"/>
  <c r="BV382" i="95"/>
  <c r="BV319" i="95"/>
  <c r="BV323" i="95"/>
  <c r="BV327" i="95"/>
  <c r="BV331" i="95"/>
  <c r="BV335" i="95"/>
  <c r="BV339" i="95"/>
  <c r="BV343" i="95"/>
  <c r="BV347" i="95"/>
  <c r="BV351" i="95"/>
  <c r="BV355" i="95"/>
  <c r="BV359" i="95"/>
  <c r="BV363" i="95"/>
  <c r="BV367" i="95"/>
  <c r="BV371" i="95"/>
  <c r="BV375" i="95"/>
  <c r="BV379" i="95"/>
  <c r="BV317" i="95"/>
  <c r="BV325" i="95"/>
  <c r="BV333" i="95"/>
  <c r="BV341" i="95"/>
  <c r="BV349" i="95"/>
  <c r="BV357" i="95"/>
  <c r="BV365" i="95"/>
  <c r="BV373" i="95"/>
  <c r="BV381" i="95"/>
  <c r="BV7" i="95"/>
  <c r="BV316" i="95"/>
  <c r="BV320" i="95"/>
  <c r="BV324" i="95"/>
  <c r="BV328" i="95"/>
  <c r="BV332" i="95"/>
  <c r="BV336" i="95"/>
  <c r="BV340" i="95"/>
  <c r="BV344" i="95"/>
  <c r="BV348" i="95"/>
  <c r="BV352" i="95"/>
  <c r="BV356" i="95"/>
  <c r="BV360" i="95"/>
  <c r="BV364" i="95"/>
  <c r="BV368" i="95"/>
  <c r="BV372" i="95"/>
  <c r="BV376" i="95"/>
  <c r="BV380" i="95"/>
  <c r="BV321" i="95"/>
  <c r="BV329" i="95"/>
  <c r="BV337" i="95"/>
  <c r="BV345" i="95"/>
  <c r="BV353" i="95"/>
  <c r="BV361" i="95"/>
  <c r="BV369" i="95"/>
  <c r="BV377" i="95"/>
  <c r="D691" i="94"/>
  <c r="B691" i="94" s="1"/>
  <c r="I81" i="94"/>
  <c r="M81" i="94"/>
  <c r="Q81" i="94"/>
  <c r="U81" i="94"/>
  <c r="Y81" i="94"/>
  <c r="J81" i="94"/>
  <c r="N81" i="94"/>
  <c r="R81" i="94"/>
  <c r="V81" i="94"/>
  <c r="Z81" i="94"/>
  <c r="AD81" i="94"/>
  <c r="AH81" i="94"/>
  <c r="AL81" i="94"/>
  <c r="G81" i="94"/>
  <c r="K81" i="94"/>
  <c r="O81" i="94"/>
  <c r="S81" i="94"/>
  <c r="W81" i="94"/>
  <c r="AA81" i="94"/>
  <c r="AE81" i="94"/>
  <c r="AI81" i="94"/>
  <c r="AM81" i="94"/>
  <c r="T81" i="94"/>
  <c r="AF81" i="94"/>
  <c r="AN81" i="94"/>
  <c r="L81" i="94"/>
  <c r="AC81" i="94"/>
  <c r="P81" i="94"/>
  <c r="AG81" i="94"/>
  <c r="X81" i="94"/>
  <c r="AJ81" i="94"/>
  <c r="AB81" i="94"/>
  <c r="AK81" i="94"/>
  <c r="H81" i="94"/>
  <c r="T306" i="95"/>
  <c r="G460" i="94"/>
  <c r="H460" i="94"/>
  <c r="I460" i="94"/>
  <c r="J460" i="94"/>
  <c r="K460" i="94"/>
  <c r="L460" i="94"/>
  <c r="M460" i="94"/>
  <c r="N460" i="94"/>
  <c r="O460" i="94"/>
  <c r="P460" i="94"/>
  <c r="Q460" i="94"/>
  <c r="R460" i="94"/>
  <c r="S460" i="94"/>
  <c r="T460" i="94"/>
  <c r="U460" i="94"/>
  <c r="V460" i="94"/>
  <c r="W460" i="94"/>
  <c r="Y460" i="94"/>
  <c r="X460" i="94"/>
  <c r="Z460" i="94"/>
  <c r="AA460" i="94"/>
  <c r="AB460" i="94"/>
  <c r="AC460" i="94"/>
  <c r="AD460" i="94"/>
  <c r="AE460" i="94"/>
  <c r="AF460" i="94"/>
  <c r="AG460" i="94"/>
  <c r="AH460" i="94"/>
  <c r="AI460" i="94"/>
  <c r="AJ460" i="94"/>
  <c r="AK460" i="94"/>
  <c r="AL460" i="94"/>
  <c r="AM460" i="94"/>
  <c r="AN460" i="94"/>
  <c r="AO460" i="94"/>
  <c r="AP460" i="94"/>
  <c r="AQ460" i="94"/>
  <c r="AR460" i="94"/>
  <c r="AS460" i="94"/>
  <c r="AT460" i="94"/>
  <c r="AU460" i="94"/>
  <c r="AV460" i="94"/>
  <c r="AW460" i="94"/>
  <c r="AX460" i="94"/>
  <c r="AY460" i="94"/>
  <c r="AZ460" i="94"/>
  <c r="BA460" i="94"/>
  <c r="BB460" i="94"/>
  <c r="BC460" i="94"/>
  <c r="BD460" i="94"/>
  <c r="BE460" i="94"/>
  <c r="BF460" i="94"/>
  <c r="BG460" i="94"/>
  <c r="BH460" i="94"/>
  <c r="BI460" i="94"/>
  <c r="BJ460" i="94"/>
  <c r="BK460" i="94"/>
  <c r="BL460" i="94"/>
  <c r="BM460" i="94"/>
  <c r="BN460" i="94"/>
  <c r="BO460" i="94"/>
  <c r="BP460" i="94"/>
  <c r="BQ460" i="94"/>
  <c r="BR460" i="94"/>
  <c r="BS460" i="94"/>
  <c r="BT460" i="94"/>
  <c r="BV477" i="94"/>
  <c r="BV493" i="94"/>
  <c r="BV509" i="94"/>
  <c r="BV480" i="94"/>
  <c r="BV496" i="94"/>
  <c r="BV512" i="94"/>
  <c r="BV478" i="94"/>
  <c r="BV494" i="94"/>
  <c r="BV510" i="94"/>
  <c r="BV525" i="94"/>
  <c r="BV526" i="94"/>
  <c r="BV471" i="94"/>
  <c r="BV487" i="94"/>
  <c r="BV503" i="94"/>
  <c r="BV519" i="94"/>
  <c r="BV535" i="94"/>
  <c r="BV481" i="94"/>
  <c r="BV497" i="94"/>
  <c r="BV513" i="94"/>
  <c r="BV468" i="94"/>
  <c r="BV484" i="94"/>
  <c r="BV500" i="94"/>
  <c r="BV516" i="94"/>
  <c r="BV482" i="94"/>
  <c r="BV498" i="94"/>
  <c r="BV514" i="94"/>
  <c r="BV529" i="94"/>
  <c r="BV530" i="94"/>
  <c r="BV475" i="94"/>
  <c r="BV491" i="94"/>
  <c r="BV507" i="94"/>
  <c r="BV523" i="94"/>
  <c r="BV524" i="94"/>
  <c r="BV520" i="94"/>
  <c r="BV469" i="94"/>
  <c r="BV485" i="94"/>
  <c r="BV501" i="94"/>
  <c r="BV472" i="94"/>
  <c r="BV488" i="94"/>
  <c r="BV504" i="94"/>
  <c r="BV470" i="94"/>
  <c r="BV486" i="94"/>
  <c r="BV502" i="94"/>
  <c r="BV517" i="94"/>
  <c r="BV533" i="94"/>
  <c r="BV518" i="94"/>
  <c r="BV534" i="94"/>
  <c r="BV479" i="94"/>
  <c r="BV495" i="94"/>
  <c r="BV511" i="94"/>
  <c r="BV527" i="94"/>
  <c r="BV532" i="94"/>
  <c r="BV473" i="94"/>
  <c r="BV489" i="94"/>
  <c r="BV505" i="94"/>
  <c r="BV476" i="94"/>
  <c r="BV492" i="94"/>
  <c r="BV508" i="94"/>
  <c r="BV474" i="94"/>
  <c r="BV490" i="94"/>
  <c r="BV506" i="94"/>
  <c r="BV521" i="94"/>
  <c r="BV522" i="94"/>
  <c r="BV460" i="94"/>
  <c r="BV483" i="94"/>
  <c r="BV499" i="94"/>
  <c r="BV515" i="94"/>
  <c r="BV531" i="94"/>
  <c r="BV622" i="94"/>
  <c r="BV623" i="94"/>
  <c r="BV625" i="94"/>
  <c r="BV624" i="94"/>
  <c r="BV626" i="94"/>
  <c r="BV627" i="94"/>
  <c r="BV628" i="94"/>
  <c r="BV629" i="94"/>
  <c r="BV630" i="94"/>
  <c r="BV631" i="94"/>
  <c r="BV632" i="94"/>
  <c r="BV633" i="94"/>
  <c r="BW318" i="94"/>
  <c r="BW322" i="94"/>
  <c r="BW326" i="94"/>
  <c r="BW330" i="94"/>
  <c r="BW334" i="94"/>
  <c r="BW338" i="94"/>
  <c r="BW342" i="94"/>
  <c r="BW346" i="94"/>
  <c r="BW350" i="94"/>
  <c r="BW354" i="94"/>
  <c r="BW358" i="94"/>
  <c r="BW362" i="94"/>
  <c r="BW366" i="94"/>
  <c r="BW370" i="94"/>
  <c r="BW374" i="94"/>
  <c r="BW378" i="94"/>
  <c r="BW383" i="94"/>
  <c r="BW325" i="94"/>
  <c r="BW341" i="94"/>
  <c r="BW353" i="94"/>
  <c r="BW361" i="94"/>
  <c r="BW373" i="94"/>
  <c r="BW7" i="94"/>
  <c r="BW319" i="94"/>
  <c r="BW323" i="94"/>
  <c r="BW327" i="94"/>
  <c r="BW331" i="94"/>
  <c r="BW335" i="94"/>
  <c r="BW339" i="94"/>
  <c r="BW343" i="94"/>
  <c r="BW347" i="94"/>
  <c r="BW351" i="94"/>
  <c r="BW355" i="94"/>
  <c r="BW359" i="94"/>
  <c r="BW363" i="94"/>
  <c r="BW367" i="94"/>
  <c r="BW371" i="94"/>
  <c r="BW375" i="94"/>
  <c r="BW379" i="94"/>
  <c r="BW321" i="94"/>
  <c r="BW333" i="94"/>
  <c r="BW349" i="94"/>
  <c r="BW365" i="94"/>
  <c r="BW377" i="94"/>
  <c r="BW382" i="94"/>
  <c r="BX9" i="94"/>
  <c r="BW316" i="94"/>
  <c r="BW320" i="94"/>
  <c r="BW324" i="94"/>
  <c r="BW328" i="94"/>
  <c r="BW332" i="94"/>
  <c r="BW336" i="94"/>
  <c r="BW340" i="94"/>
  <c r="BW344" i="94"/>
  <c r="BW348" i="94"/>
  <c r="BW352" i="94"/>
  <c r="BW356" i="94"/>
  <c r="BW360" i="94"/>
  <c r="BW364" i="94"/>
  <c r="BW368" i="94"/>
  <c r="BW372" i="94"/>
  <c r="BW376" i="94"/>
  <c r="BW380" i="94"/>
  <c r="BW317" i="94"/>
  <c r="BW329" i="94"/>
  <c r="BW337" i="94"/>
  <c r="BW345" i="94"/>
  <c r="BW357" i="94"/>
  <c r="BW369" i="94"/>
  <c r="BW381" i="94"/>
  <c r="BU460" i="94"/>
  <c r="BU535" i="94"/>
  <c r="BU611" i="94"/>
  <c r="AL306" i="95"/>
  <c r="AM306" i="95"/>
  <c r="R306" i="95"/>
  <c r="AJ306" i="95"/>
  <c r="Q306" i="95"/>
  <c r="S306" i="95"/>
  <c r="Z306" i="95"/>
  <c r="AK306" i="95"/>
  <c r="W306" i="95"/>
  <c r="AC306" i="95"/>
  <c r="AD306" i="95"/>
  <c r="P306" i="95"/>
  <c r="AG155" i="94"/>
  <c r="AI155" i="94"/>
  <c r="AB155" i="94"/>
  <c r="N155" i="94"/>
  <c r="H155" i="94"/>
  <c r="AH306" i="95"/>
  <c r="G306" i="95"/>
  <c r="G155" i="94"/>
  <c r="D536" i="94"/>
  <c r="B536" i="94" s="1"/>
  <c r="U306" i="95"/>
  <c r="M306" i="95"/>
  <c r="I306" i="95"/>
  <c r="AI306" i="95"/>
  <c r="AB306" i="95"/>
  <c r="AN307" i="94"/>
  <c r="AN154" i="95"/>
  <c r="D535" i="95"/>
  <c r="B535" i="95" s="1"/>
  <c r="BU535" i="95" s="1"/>
  <c r="P154" i="95"/>
  <c r="AG307" i="94"/>
  <c r="N154" i="95"/>
  <c r="Z307" i="94"/>
  <c r="K307" i="94"/>
  <c r="K154" i="95"/>
  <c r="AC307" i="94"/>
  <c r="X307" i="94"/>
  <c r="D460" i="95"/>
  <c r="B460" i="95" s="1"/>
  <c r="AI154" i="95"/>
  <c r="M154" i="95"/>
  <c r="AD307" i="94"/>
  <c r="AH307" i="94"/>
  <c r="S307" i="94"/>
  <c r="AI307" i="94"/>
  <c r="R307" i="94"/>
  <c r="U307" i="94"/>
  <c r="AA307" i="94"/>
  <c r="AJ307" i="94"/>
  <c r="T307" i="94"/>
  <c r="V154" i="95"/>
  <c r="Z154" i="95"/>
  <c r="W307" i="94"/>
  <c r="I307" i="94"/>
  <c r="M307" i="94"/>
  <c r="Y307" i="94"/>
  <c r="G307" i="94"/>
  <c r="AK307" i="94"/>
  <c r="O307" i="94"/>
  <c r="V307" i="94"/>
  <c r="AF307" i="94"/>
  <c r="P307" i="94"/>
  <c r="D461" i="94"/>
  <c r="B461" i="94" s="1"/>
  <c r="BV461" i="94" s="1"/>
  <c r="N307" i="94"/>
  <c r="AM307" i="94"/>
  <c r="AE307" i="94"/>
  <c r="J307" i="94"/>
  <c r="AL307" i="94"/>
  <c r="Q307" i="94"/>
  <c r="AB307" i="94"/>
  <c r="G383" i="95"/>
  <c r="H383" i="95"/>
  <c r="I383" i="95"/>
  <c r="J383" i="95"/>
  <c r="K383" i="95"/>
  <c r="L383" i="95"/>
  <c r="M383" i="95"/>
  <c r="N383" i="95"/>
  <c r="O383" i="95"/>
  <c r="P383" i="95"/>
  <c r="Q383" i="95"/>
  <c r="R383" i="95"/>
  <c r="S383" i="95"/>
  <c r="T383" i="95"/>
  <c r="U383" i="95"/>
  <c r="V383" i="95"/>
  <c r="W383" i="95"/>
  <c r="X383" i="95"/>
  <c r="Y383" i="95"/>
  <c r="Z383" i="95"/>
  <c r="AA383" i="95"/>
  <c r="AB383" i="95"/>
  <c r="AC383" i="95"/>
  <c r="AD383" i="95"/>
  <c r="AE383" i="95"/>
  <c r="AF383" i="95"/>
  <c r="AG383" i="95"/>
  <c r="AH383" i="95"/>
  <c r="AI383" i="95"/>
  <c r="AJ383" i="95"/>
  <c r="AK383" i="95"/>
  <c r="AL383" i="95"/>
  <c r="AM383" i="95"/>
  <c r="AN383" i="95"/>
  <c r="AO383" i="95"/>
  <c r="AP383" i="95"/>
  <c r="AQ383" i="95"/>
  <c r="AR383" i="95"/>
  <c r="AS383" i="95"/>
  <c r="AT383" i="95"/>
  <c r="AU383" i="95"/>
  <c r="AV383" i="95"/>
  <c r="AW383" i="95"/>
  <c r="AX383" i="95"/>
  <c r="AY383" i="95"/>
  <c r="AZ383" i="95"/>
  <c r="BA383" i="95"/>
  <c r="BB383" i="95"/>
  <c r="BC383" i="95"/>
  <c r="BD383" i="95"/>
  <c r="BE383" i="95"/>
  <c r="BF383" i="95"/>
  <c r="BG383" i="95"/>
  <c r="BH383" i="95"/>
  <c r="BI383" i="95"/>
  <c r="BJ383" i="95"/>
  <c r="BK383" i="95"/>
  <c r="BL383" i="95"/>
  <c r="BM383" i="95"/>
  <c r="BN383" i="95"/>
  <c r="AL154" i="95"/>
  <c r="Q154" i="95"/>
  <c r="AM154" i="95"/>
  <c r="AF154" i="95"/>
  <c r="AG306" i="95"/>
  <c r="J306" i="95"/>
  <c r="V306" i="95"/>
  <c r="AF306" i="95"/>
  <c r="AE306" i="95"/>
  <c r="O306" i="95"/>
  <c r="X306" i="95"/>
  <c r="H306" i="95"/>
  <c r="G384" i="94"/>
  <c r="H384" i="94"/>
  <c r="I384" i="94"/>
  <c r="J384" i="94"/>
  <c r="K384" i="94"/>
  <c r="L384" i="94"/>
  <c r="M384" i="94"/>
  <c r="N384" i="94"/>
  <c r="O384" i="94"/>
  <c r="P384" i="94"/>
  <c r="Q384" i="94"/>
  <c r="R384" i="94"/>
  <c r="S384" i="94"/>
  <c r="T384" i="94"/>
  <c r="U384" i="94"/>
  <c r="V384" i="94"/>
  <c r="W384" i="94"/>
  <c r="X384" i="94"/>
  <c r="Y384" i="94"/>
  <c r="Z384" i="94"/>
  <c r="AA384" i="94"/>
  <c r="AB384" i="94"/>
  <c r="AC384" i="94"/>
  <c r="AD384" i="94"/>
  <c r="AE384" i="94"/>
  <c r="AF384" i="94"/>
  <c r="AG384" i="94"/>
  <c r="AH384" i="94"/>
  <c r="AI384" i="94"/>
  <c r="AJ384" i="94"/>
  <c r="AK384" i="94"/>
  <c r="AL384" i="94"/>
  <c r="AM384" i="94"/>
  <c r="AN384" i="94"/>
  <c r="AO384" i="94"/>
  <c r="AP384" i="94"/>
  <c r="AQ384" i="94"/>
  <c r="AR384" i="94"/>
  <c r="AS384" i="94"/>
  <c r="AT384" i="94"/>
  <c r="AU384" i="94"/>
  <c r="AV384" i="94"/>
  <c r="AW384" i="94"/>
  <c r="AX384" i="94"/>
  <c r="AY384" i="94"/>
  <c r="AZ384" i="94"/>
  <c r="BA384" i="94"/>
  <c r="BB384" i="94"/>
  <c r="BC384" i="94"/>
  <c r="BD384" i="94"/>
  <c r="BE384" i="94"/>
  <c r="BF384" i="94"/>
  <c r="BG384" i="94"/>
  <c r="BH384" i="94"/>
  <c r="BI384" i="94"/>
  <c r="BJ384" i="94"/>
  <c r="BK384" i="94"/>
  <c r="BL384" i="94"/>
  <c r="BM384" i="94"/>
  <c r="BN384" i="94"/>
  <c r="G154" i="95"/>
  <c r="U154" i="95"/>
  <c r="L154" i="95"/>
  <c r="W154" i="95"/>
  <c r="AG154" i="95"/>
  <c r="AH154" i="95"/>
  <c r="AB154" i="95"/>
  <c r="AN306" i="95"/>
  <c r="N306" i="95"/>
  <c r="Y306" i="95"/>
  <c r="AA306" i="95"/>
  <c r="K306" i="95"/>
  <c r="D308" i="94"/>
  <c r="D385" i="94"/>
  <c r="D307" i="95"/>
  <c r="D384" i="95"/>
  <c r="AJ155" i="94"/>
  <c r="J155" i="94"/>
  <c r="AF155" i="94"/>
  <c r="S155" i="94"/>
  <c r="I154" i="95"/>
  <c r="Y154" i="95"/>
  <c r="AA154" i="95"/>
  <c r="AK154" i="95"/>
  <c r="O154" i="95"/>
  <c r="X154" i="95"/>
  <c r="H154" i="95"/>
  <c r="H231" i="94"/>
  <c r="L231" i="94"/>
  <c r="P231" i="94"/>
  <c r="T231" i="94"/>
  <c r="X231" i="94"/>
  <c r="AB231" i="94"/>
  <c r="AF231" i="94"/>
  <c r="AJ231" i="94"/>
  <c r="AN231" i="94"/>
  <c r="G231" i="94"/>
  <c r="M231" i="94"/>
  <c r="R231" i="94"/>
  <c r="W231" i="94"/>
  <c r="AC231" i="94"/>
  <c r="AH231" i="94"/>
  <c r="AM231" i="94"/>
  <c r="J231" i="94"/>
  <c r="Q231" i="94"/>
  <c r="Y231" i="94"/>
  <c r="AE231" i="94"/>
  <c r="AL231" i="94"/>
  <c r="K231" i="94"/>
  <c r="S231" i="94"/>
  <c r="Z231" i="94"/>
  <c r="AG231" i="94"/>
  <c r="N231" i="94"/>
  <c r="AA231" i="94"/>
  <c r="O231" i="94"/>
  <c r="AD231" i="94"/>
  <c r="U231" i="94"/>
  <c r="V231" i="94"/>
  <c r="AI231" i="94"/>
  <c r="I231" i="94"/>
  <c r="AK231" i="94"/>
  <c r="AD154" i="95"/>
  <c r="AC154" i="95"/>
  <c r="R154" i="95"/>
  <c r="S154" i="95"/>
  <c r="AE154" i="95"/>
  <c r="J154" i="95"/>
  <c r="AJ154" i="95"/>
  <c r="T154" i="95"/>
  <c r="J230" i="95"/>
  <c r="N230" i="95"/>
  <c r="R230" i="95"/>
  <c r="V230" i="95"/>
  <c r="Z230" i="95"/>
  <c r="AD230" i="95"/>
  <c r="AH230" i="95"/>
  <c r="AL230" i="95"/>
  <c r="H230" i="95"/>
  <c r="M230" i="95"/>
  <c r="S230" i="95"/>
  <c r="X230" i="95"/>
  <c r="AC230" i="95"/>
  <c r="AI230" i="95"/>
  <c r="AN230" i="95"/>
  <c r="I230" i="95"/>
  <c r="O230" i="95"/>
  <c r="T230" i="95"/>
  <c r="Y230" i="95"/>
  <c r="AE230" i="95"/>
  <c r="AJ230" i="95"/>
  <c r="P230" i="95"/>
  <c r="AA230" i="95"/>
  <c r="AK230" i="95"/>
  <c r="G230" i="95"/>
  <c r="Q230" i="95"/>
  <c r="AB230" i="95"/>
  <c r="AM230" i="95"/>
  <c r="K230" i="95"/>
  <c r="U230" i="95"/>
  <c r="AF230" i="95"/>
  <c r="L230" i="95"/>
  <c r="W230" i="95"/>
  <c r="AG230" i="95"/>
  <c r="D156" i="94"/>
  <c r="D232" i="94"/>
  <c r="AL155" i="94"/>
  <c r="X155" i="94"/>
  <c r="AC155" i="94"/>
  <c r="L155" i="94"/>
  <c r="Y155" i="94"/>
  <c r="U155" i="94"/>
  <c r="AA155" i="94"/>
  <c r="K155" i="94"/>
  <c r="AH155" i="94"/>
  <c r="AN155" i="94"/>
  <c r="V155" i="94"/>
  <c r="AD155" i="94"/>
  <c r="I155" i="94"/>
  <c r="Z155" i="94"/>
  <c r="AE155" i="94"/>
  <c r="O155" i="94"/>
  <c r="D155" i="95"/>
  <c r="D231" i="95"/>
  <c r="M155" i="94"/>
  <c r="Q155" i="94"/>
  <c r="R155" i="94"/>
  <c r="T155" i="94"/>
  <c r="AK155" i="94"/>
  <c r="P155" i="94"/>
  <c r="AM155" i="94"/>
  <c r="W155" i="94"/>
  <c r="G156" i="94"/>
  <c r="D82" i="94"/>
  <c r="D81" i="95"/>
  <c r="K8" i="92"/>
  <c r="K3" i="92" s="1"/>
  <c r="I86" i="91"/>
  <c r="I69" i="91"/>
  <c r="D17" i="23"/>
  <c r="K696" i="94"/>
  <c r="K696" i="95"/>
  <c r="J12" i="92"/>
  <c r="I52" i="91"/>
  <c r="I7" i="91"/>
  <c r="I9" i="91"/>
  <c r="J8" i="91"/>
  <c r="J5" i="91" s="1"/>
  <c r="I6" i="91"/>
  <c r="AO156" i="94" l="1"/>
  <c r="AS156" i="94"/>
  <c r="AW156" i="94"/>
  <c r="BA156" i="94"/>
  <c r="BE156" i="94"/>
  <c r="BI156" i="94"/>
  <c r="BM156" i="94"/>
  <c r="BQ156" i="94"/>
  <c r="BU156" i="94"/>
  <c r="AQ156" i="94"/>
  <c r="AV156" i="94"/>
  <c r="BB156" i="94"/>
  <c r="BG156" i="94"/>
  <c r="BL156" i="94"/>
  <c r="BR156" i="94"/>
  <c r="BW156" i="94"/>
  <c r="AR156" i="94"/>
  <c r="AX156" i="94"/>
  <c r="BC156" i="94"/>
  <c r="BH156" i="94"/>
  <c r="BN156" i="94"/>
  <c r="BS156" i="94"/>
  <c r="BX156" i="94"/>
  <c r="AT156" i="94"/>
  <c r="BD156" i="94"/>
  <c r="BO156" i="94"/>
  <c r="AU156" i="94"/>
  <c r="BF156" i="94"/>
  <c r="BP156" i="94"/>
  <c r="AY156" i="94"/>
  <c r="BJ156" i="94"/>
  <c r="BT156" i="94"/>
  <c r="AP156" i="94"/>
  <c r="AZ156" i="94"/>
  <c r="BK156" i="94"/>
  <c r="BV156" i="94"/>
  <c r="BX87" i="94"/>
  <c r="BX239" i="94"/>
  <c r="BX163" i="94"/>
  <c r="BX164" i="94"/>
  <c r="BX88" i="94"/>
  <c r="BX240" i="94"/>
  <c r="BX241" i="94"/>
  <c r="BX165" i="94"/>
  <c r="BX89" i="94"/>
  <c r="BX242" i="94"/>
  <c r="BX90" i="94"/>
  <c r="BX166" i="94"/>
  <c r="BX243" i="94"/>
  <c r="BX167" i="94"/>
  <c r="BX91" i="94"/>
  <c r="BX92" i="94"/>
  <c r="BX168" i="94"/>
  <c r="BX244" i="94"/>
  <c r="BX169" i="94"/>
  <c r="BX170" i="94"/>
  <c r="BX93" i="94"/>
  <c r="BX245" i="94"/>
  <c r="BX247" i="94"/>
  <c r="BX246" i="94"/>
  <c r="BX171" i="94"/>
  <c r="BX94" i="94"/>
  <c r="BX96" i="94"/>
  <c r="BX95" i="94"/>
  <c r="BX172" i="94"/>
  <c r="BX248" i="94"/>
  <c r="BX173" i="94"/>
  <c r="BX249" i="94"/>
  <c r="BX97" i="94"/>
  <c r="BX250" i="94"/>
  <c r="BX98" i="94"/>
  <c r="BX174" i="94"/>
  <c r="BX251" i="94"/>
  <c r="BX99" i="94"/>
  <c r="BX175" i="94"/>
  <c r="BX176" i="94"/>
  <c r="BX100" i="94"/>
  <c r="BX252" i="94"/>
  <c r="BX253" i="94"/>
  <c r="BX177" i="94"/>
  <c r="BX101" i="94"/>
  <c r="BX102" i="94"/>
  <c r="BX254" i="94"/>
  <c r="BX178" i="94"/>
  <c r="BX255" i="94"/>
  <c r="BX103" i="94"/>
  <c r="BX179" i="94"/>
  <c r="BX104" i="94"/>
  <c r="BX180" i="94"/>
  <c r="BX256" i="94"/>
  <c r="BX105" i="94"/>
  <c r="BX257" i="94"/>
  <c r="BX181" i="94"/>
  <c r="BX258" i="94"/>
  <c r="BX182" i="94"/>
  <c r="BX106" i="94"/>
  <c r="BX107" i="94"/>
  <c r="BX259" i="94"/>
  <c r="BX183" i="94"/>
  <c r="BX184" i="94"/>
  <c r="BX108" i="94"/>
  <c r="BX260" i="94"/>
  <c r="BX185" i="94"/>
  <c r="BX109" i="94"/>
  <c r="BX261" i="94"/>
  <c r="BX262" i="94"/>
  <c r="BX186" i="94"/>
  <c r="BX110" i="94"/>
  <c r="BX263" i="94"/>
  <c r="BX187" i="94"/>
  <c r="BX111" i="94"/>
  <c r="BX264" i="94"/>
  <c r="BX112" i="94"/>
  <c r="BX188" i="94"/>
  <c r="BX189" i="94"/>
  <c r="BX265" i="94"/>
  <c r="BX113" i="94"/>
  <c r="BX266" i="94"/>
  <c r="BX114" i="94"/>
  <c r="BX190" i="94"/>
  <c r="BX267" i="94"/>
  <c r="BX115" i="94"/>
  <c r="BX191" i="94"/>
  <c r="BX192" i="94"/>
  <c r="BX116" i="94"/>
  <c r="BX268" i="94"/>
  <c r="BX269" i="94"/>
  <c r="BX193" i="94"/>
  <c r="BX117" i="94"/>
  <c r="BX270" i="94"/>
  <c r="BX118" i="94"/>
  <c r="BX194" i="94"/>
  <c r="BX119" i="94"/>
  <c r="BX195" i="94"/>
  <c r="BX271" i="94"/>
  <c r="BX272" i="94"/>
  <c r="BX120" i="94"/>
  <c r="BX196" i="94"/>
  <c r="BX273" i="94"/>
  <c r="BX121" i="94"/>
  <c r="BX197" i="94"/>
  <c r="BX274" i="94"/>
  <c r="BX198" i="94"/>
  <c r="BX122" i="94"/>
  <c r="BX199" i="94"/>
  <c r="BX123" i="94"/>
  <c r="BX275" i="94"/>
  <c r="BX276" i="94"/>
  <c r="BX200" i="94"/>
  <c r="BX124" i="94"/>
  <c r="BX277" i="94"/>
  <c r="BX125" i="94"/>
  <c r="BX201" i="94"/>
  <c r="BX278" i="94"/>
  <c r="BX202" i="94"/>
  <c r="BX126" i="94"/>
  <c r="BX203" i="94"/>
  <c r="BX279" i="94"/>
  <c r="BX127" i="94"/>
  <c r="BX128" i="94"/>
  <c r="BX280" i="94"/>
  <c r="BX204" i="94"/>
  <c r="BX129" i="94"/>
  <c r="BX205" i="94"/>
  <c r="BX281" i="94"/>
  <c r="BX282" i="94"/>
  <c r="BX206" i="94"/>
  <c r="BX130" i="94"/>
  <c r="BX207" i="94"/>
  <c r="BX131" i="94"/>
  <c r="BX283" i="94"/>
  <c r="BX208" i="94"/>
  <c r="BX132" i="94"/>
  <c r="BX284" i="94"/>
  <c r="BX285" i="94"/>
  <c r="BX133" i="94"/>
  <c r="BX209" i="94"/>
  <c r="BX134" i="94"/>
  <c r="BX286" i="94"/>
  <c r="BX210" i="94"/>
  <c r="BX211" i="94"/>
  <c r="BX287" i="94"/>
  <c r="BX135" i="94"/>
  <c r="BX136" i="94"/>
  <c r="BX212" i="94"/>
  <c r="BX288" i="94"/>
  <c r="BX137" i="94"/>
  <c r="BX213" i="94"/>
  <c r="BX289" i="94"/>
  <c r="BX138" i="94"/>
  <c r="BX290" i="94"/>
  <c r="BX214" i="94"/>
  <c r="BX291" i="94"/>
  <c r="BX139" i="94"/>
  <c r="BX215" i="94"/>
  <c r="BX140" i="94"/>
  <c r="BX216" i="94"/>
  <c r="BX292" i="94"/>
  <c r="BX141" i="94"/>
  <c r="BX217" i="94"/>
  <c r="BX293" i="94"/>
  <c r="BX218" i="94"/>
  <c r="BX142" i="94"/>
  <c r="BX294" i="94"/>
  <c r="BX219" i="94"/>
  <c r="BX143" i="94"/>
  <c r="BX295" i="94"/>
  <c r="BX220" i="94"/>
  <c r="BX296" i="94"/>
  <c r="BX144" i="94"/>
  <c r="BX221" i="94"/>
  <c r="BX145" i="94"/>
  <c r="BX297" i="94"/>
  <c r="BX146" i="94"/>
  <c r="BX298" i="94"/>
  <c r="BX222" i="94"/>
  <c r="BX223" i="94"/>
  <c r="BX299" i="94"/>
  <c r="BX147" i="94"/>
  <c r="BX300" i="94"/>
  <c r="BX224" i="94"/>
  <c r="BX148" i="94"/>
  <c r="BX149" i="94"/>
  <c r="BX301" i="94"/>
  <c r="BX225" i="94"/>
  <c r="BX302" i="94"/>
  <c r="BX226" i="94"/>
  <c r="BX150" i="94"/>
  <c r="BX303" i="94"/>
  <c r="BX227" i="94"/>
  <c r="BX151" i="94"/>
  <c r="BX304" i="94"/>
  <c r="BX152" i="94"/>
  <c r="BX228" i="94"/>
  <c r="BX229" i="94"/>
  <c r="BX153" i="94"/>
  <c r="BX305" i="94"/>
  <c r="BX306" i="94"/>
  <c r="BX230" i="94"/>
  <c r="BX154" i="94"/>
  <c r="AQ82" i="94"/>
  <c r="AU82" i="94"/>
  <c r="AY82" i="94"/>
  <c r="BC82" i="94"/>
  <c r="BG82" i="94"/>
  <c r="BK82" i="94"/>
  <c r="BO82" i="94"/>
  <c r="BS82" i="94"/>
  <c r="BW82" i="94"/>
  <c r="AO82" i="94"/>
  <c r="AT82" i="94"/>
  <c r="AZ82" i="94"/>
  <c r="BE82" i="94"/>
  <c r="BJ82" i="94"/>
  <c r="BP82" i="94"/>
  <c r="BU82" i="94"/>
  <c r="AS82" i="94"/>
  <c r="BA82" i="94"/>
  <c r="BH82" i="94"/>
  <c r="BN82" i="94"/>
  <c r="BV82" i="94"/>
  <c r="AW82" i="94"/>
  <c r="BF82" i="94"/>
  <c r="BQ82" i="94"/>
  <c r="AV82" i="94"/>
  <c r="BI82" i="94"/>
  <c r="BT82" i="94"/>
  <c r="AX82" i="94"/>
  <c r="BL82" i="94"/>
  <c r="BX82" i="94"/>
  <c r="BB82" i="94"/>
  <c r="BD82" i="94"/>
  <c r="AP82" i="94"/>
  <c r="BM82" i="94"/>
  <c r="AR82" i="94"/>
  <c r="BR82" i="94"/>
  <c r="AQ232" i="94"/>
  <c r="AU232" i="94"/>
  <c r="AY232" i="94"/>
  <c r="BC232" i="94"/>
  <c r="BG232" i="94"/>
  <c r="BK232" i="94"/>
  <c r="BO232" i="94"/>
  <c r="BS232" i="94"/>
  <c r="BW232" i="94"/>
  <c r="AR232" i="94"/>
  <c r="AW232" i="94"/>
  <c r="BB232" i="94"/>
  <c r="BH232" i="94"/>
  <c r="BM232" i="94"/>
  <c r="BR232" i="94"/>
  <c r="BX232" i="94"/>
  <c r="AS232" i="94"/>
  <c r="AX232" i="94"/>
  <c r="BD232" i="94"/>
  <c r="BI232" i="94"/>
  <c r="BN232" i="94"/>
  <c r="BT232" i="94"/>
  <c r="AT232" i="94"/>
  <c r="BE232" i="94"/>
  <c r="BP232" i="94"/>
  <c r="AV232" i="94"/>
  <c r="BF232" i="94"/>
  <c r="BQ232" i="94"/>
  <c r="AO232" i="94"/>
  <c r="AZ232" i="94"/>
  <c r="BJ232" i="94"/>
  <c r="BU232" i="94"/>
  <c r="AP232" i="94"/>
  <c r="BA232" i="94"/>
  <c r="BL232" i="94"/>
  <c r="BV232" i="94"/>
  <c r="AH308" i="94"/>
  <c r="AR308" i="94"/>
  <c r="AV308" i="94"/>
  <c r="AZ308" i="94"/>
  <c r="BD308" i="94"/>
  <c r="BH308" i="94"/>
  <c r="BL308" i="94"/>
  <c r="BP308" i="94"/>
  <c r="BT308" i="94"/>
  <c r="BX308" i="94"/>
  <c r="AS308" i="94"/>
  <c r="AX308" i="94"/>
  <c r="BC308" i="94"/>
  <c r="BI308" i="94"/>
  <c r="BN308" i="94"/>
  <c r="BS308" i="94"/>
  <c r="AO308" i="94"/>
  <c r="AT308" i="94"/>
  <c r="AY308" i="94"/>
  <c r="BE308" i="94"/>
  <c r="BJ308" i="94"/>
  <c r="BO308" i="94"/>
  <c r="BU308" i="94"/>
  <c r="AP308" i="94"/>
  <c r="AU308" i="94"/>
  <c r="BA308" i="94"/>
  <c r="BF308" i="94"/>
  <c r="BK308" i="94"/>
  <c r="BQ308" i="94"/>
  <c r="BV308" i="94"/>
  <c r="AQ308" i="94"/>
  <c r="AW308" i="94"/>
  <c r="BB308" i="94"/>
  <c r="BG308" i="94"/>
  <c r="BM308" i="94"/>
  <c r="BR308" i="94"/>
  <c r="BW308" i="94"/>
  <c r="BX307" i="94"/>
  <c r="BX231" i="94"/>
  <c r="BX155" i="94"/>
  <c r="AQ231" i="95"/>
  <c r="AU231" i="95"/>
  <c r="AY231" i="95"/>
  <c r="BC231" i="95"/>
  <c r="BG231" i="95"/>
  <c r="BK231" i="95"/>
  <c r="BO231" i="95"/>
  <c r="BS231" i="95"/>
  <c r="BW231" i="95"/>
  <c r="AR231" i="95"/>
  <c r="AV231" i="95"/>
  <c r="AZ231" i="95"/>
  <c r="BD231" i="95"/>
  <c r="BH231" i="95"/>
  <c r="BL231" i="95"/>
  <c r="BP231" i="95"/>
  <c r="BT231" i="95"/>
  <c r="AO231" i="95"/>
  <c r="AW231" i="95"/>
  <c r="BE231" i="95"/>
  <c r="BM231" i="95"/>
  <c r="BU231" i="95"/>
  <c r="BA231" i="95"/>
  <c r="AP231" i="95"/>
  <c r="AX231" i="95"/>
  <c r="BF231" i="95"/>
  <c r="BN231" i="95"/>
  <c r="BV231" i="95"/>
  <c r="AS231" i="95"/>
  <c r="BI231" i="95"/>
  <c r="BQ231" i="95"/>
  <c r="BR231" i="95"/>
  <c r="BJ231" i="95"/>
  <c r="AT231" i="95"/>
  <c r="BB231" i="95"/>
  <c r="AR81" i="95"/>
  <c r="AV81" i="95"/>
  <c r="AZ81" i="95"/>
  <c r="BD81" i="95"/>
  <c r="BH81" i="95"/>
  <c r="BL81" i="95"/>
  <c r="BP81" i="95"/>
  <c r="BT81" i="95"/>
  <c r="AO81" i="95"/>
  <c r="AS81" i="95"/>
  <c r="AW81" i="95"/>
  <c r="BA81" i="95"/>
  <c r="BE81" i="95"/>
  <c r="BI81" i="95"/>
  <c r="BM81" i="95"/>
  <c r="BQ81" i="95"/>
  <c r="BU81" i="95"/>
  <c r="AP81" i="95"/>
  <c r="AX81" i="95"/>
  <c r="BF81" i="95"/>
  <c r="BN81" i="95"/>
  <c r="BV81" i="95"/>
  <c r="AQ81" i="95"/>
  <c r="AY81" i="95"/>
  <c r="BG81" i="95"/>
  <c r="BO81" i="95"/>
  <c r="BW81" i="95"/>
  <c r="BB81" i="95"/>
  <c r="BR81" i="95"/>
  <c r="BC81" i="95"/>
  <c r="BS81" i="95"/>
  <c r="AT81" i="95"/>
  <c r="AU81" i="95"/>
  <c r="BJ81" i="95"/>
  <c r="BK81" i="95"/>
  <c r="AO155" i="95"/>
  <c r="AS155" i="95"/>
  <c r="AW155" i="95"/>
  <c r="BA155" i="95"/>
  <c r="BE155" i="95"/>
  <c r="BI155" i="95"/>
  <c r="BM155" i="95"/>
  <c r="BQ155" i="95"/>
  <c r="BU155" i="95"/>
  <c r="AP155" i="95"/>
  <c r="AT155" i="95"/>
  <c r="AX155" i="95"/>
  <c r="BB155" i="95"/>
  <c r="BF155" i="95"/>
  <c r="BJ155" i="95"/>
  <c r="BN155" i="95"/>
  <c r="BR155" i="95"/>
  <c r="BV155" i="95"/>
  <c r="AR155" i="95"/>
  <c r="AZ155" i="95"/>
  <c r="BH155" i="95"/>
  <c r="BP155" i="95"/>
  <c r="AU155" i="95"/>
  <c r="BC155" i="95"/>
  <c r="BK155" i="95"/>
  <c r="BS155" i="95"/>
  <c r="AV155" i="95"/>
  <c r="BL155" i="95"/>
  <c r="BT155" i="95"/>
  <c r="AY155" i="95"/>
  <c r="BO155" i="95"/>
  <c r="BD155" i="95"/>
  <c r="BW155" i="95"/>
  <c r="AQ155" i="95"/>
  <c r="BG155" i="95"/>
  <c r="AP307" i="95"/>
  <c r="AT307" i="95"/>
  <c r="AX307" i="95"/>
  <c r="BB307" i="95"/>
  <c r="BF307" i="95"/>
  <c r="BJ307" i="95"/>
  <c r="BN307" i="95"/>
  <c r="BR307" i="95"/>
  <c r="BV307" i="95"/>
  <c r="AQ307" i="95"/>
  <c r="AU307" i="95"/>
  <c r="AY307" i="95"/>
  <c r="BC307" i="95"/>
  <c r="BG307" i="95"/>
  <c r="BK307" i="95"/>
  <c r="BO307" i="95"/>
  <c r="BS307" i="95"/>
  <c r="BW307" i="95"/>
  <c r="AR307" i="95"/>
  <c r="AZ307" i="95"/>
  <c r="BH307" i="95"/>
  <c r="BP307" i="95"/>
  <c r="BA307" i="95"/>
  <c r="BI307" i="95"/>
  <c r="BD307" i="95"/>
  <c r="BT307" i="95"/>
  <c r="AO307" i="95"/>
  <c r="BE307" i="95"/>
  <c r="BU307" i="95"/>
  <c r="AS307" i="95"/>
  <c r="BQ307" i="95"/>
  <c r="AV307" i="95"/>
  <c r="BL307" i="95"/>
  <c r="AW307" i="95"/>
  <c r="BM307" i="95"/>
  <c r="BW239" i="95"/>
  <c r="BW87" i="95"/>
  <c r="BW163" i="95"/>
  <c r="BW88" i="95"/>
  <c r="BW240" i="95"/>
  <c r="BW164" i="95"/>
  <c r="BW89" i="95"/>
  <c r="BW165" i="95"/>
  <c r="BW241" i="95"/>
  <c r="BW90" i="95"/>
  <c r="BW166" i="95"/>
  <c r="BW242" i="95"/>
  <c r="BW243" i="95"/>
  <c r="BW167" i="95"/>
  <c r="BW91" i="95"/>
  <c r="BW168" i="95"/>
  <c r="BW92" i="95"/>
  <c r="BW244" i="95"/>
  <c r="BW93" i="95"/>
  <c r="BW245" i="95"/>
  <c r="BW169" i="95"/>
  <c r="BW246" i="95"/>
  <c r="BW94" i="95"/>
  <c r="BW170" i="95"/>
  <c r="BW171" i="95"/>
  <c r="BW95" i="95"/>
  <c r="BW247" i="95"/>
  <c r="BW248" i="95"/>
  <c r="BW96" i="95"/>
  <c r="BW172" i="95"/>
  <c r="BW249" i="95"/>
  <c r="BW97" i="95"/>
  <c r="BW173" i="95"/>
  <c r="BW174" i="95"/>
  <c r="BW98" i="95"/>
  <c r="BW250" i="95"/>
  <c r="BW251" i="95"/>
  <c r="BW99" i="95"/>
  <c r="BW175" i="95"/>
  <c r="BW100" i="95"/>
  <c r="BW252" i="95"/>
  <c r="BW176" i="95"/>
  <c r="BW101" i="95"/>
  <c r="BW177" i="95"/>
  <c r="BW253" i="95"/>
  <c r="BW178" i="95"/>
  <c r="BW254" i="95"/>
  <c r="BW102" i="95"/>
  <c r="BW179" i="95"/>
  <c r="BW255" i="95"/>
  <c r="BW103" i="95"/>
  <c r="BW256" i="95"/>
  <c r="BW180" i="95"/>
  <c r="BW104" i="95"/>
  <c r="BW181" i="95"/>
  <c r="BW105" i="95"/>
  <c r="BW257" i="95"/>
  <c r="BW182" i="95"/>
  <c r="BW106" i="95"/>
  <c r="BW258" i="95"/>
  <c r="BW183" i="95"/>
  <c r="BW259" i="95"/>
  <c r="BW107" i="95"/>
  <c r="BW108" i="95"/>
  <c r="BW260" i="95"/>
  <c r="BW184" i="95"/>
  <c r="BW261" i="95"/>
  <c r="BW185" i="95"/>
  <c r="BW109" i="95"/>
  <c r="BW186" i="95"/>
  <c r="BW262" i="95"/>
  <c r="BW110" i="95"/>
  <c r="BW187" i="95"/>
  <c r="BW111" i="95"/>
  <c r="BW263" i="95"/>
  <c r="BW112" i="95"/>
  <c r="BW188" i="95"/>
  <c r="BW264" i="95"/>
  <c r="BW113" i="95"/>
  <c r="BW265" i="95"/>
  <c r="BW189" i="95"/>
  <c r="BW266" i="95"/>
  <c r="BW114" i="95"/>
  <c r="BW190" i="95"/>
  <c r="BW191" i="95"/>
  <c r="BW115" i="95"/>
  <c r="BW267" i="95"/>
  <c r="BW116" i="95"/>
  <c r="BW268" i="95"/>
  <c r="BW192" i="95"/>
  <c r="BW193" i="95"/>
  <c r="BW269" i="95"/>
  <c r="BW117" i="95"/>
  <c r="BW118" i="95"/>
  <c r="BW270" i="95"/>
  <c r="BW194" i="95"/>
  <c r="BW271" i="95"/>
  <c r="BW119" i="95"/>
  <c r="BW195" i="95"/>
  <c r="BW120" i="95"/>
  <c r="BW272" i="95"/>
  <c r="BW196" i="95"/>
  <c r="BW273" i="95"/>
  <c r="BW197" i="95"/>
  <c r="BW121" i="95"/>
  <c r="BW122" i="95"/>
  <c r="BW198" i="95"/>
  <c r="BW274" i="95"/>
  <c r="BW275" i="95"/>
  <c r="BW123" i="95"/>
  <c r="BW199" i="95"/>
  <c r="BW200" i="95"/>
  <c r="BW124" i="95"/>
  <c r="BW276" i="95"/>
  <c r="BW277" i="95"/>
  <c r="BW125" i="95"/>
  <c r="BW201" i="95"/>
  <c r="BW278" i="95"/>
  <c r="BW126" i="95"/>
  <c r="BW202" i="95"/>
  <c r="BW203" i="95"/>
  <c r="BW127" i="95"/>
  <c r="BW279" i="95"/>
  <c r="BW128" i="95"/>
  <c r="BW204" i="95"/>
  <c r="BW280" i="95"/>
  <c r="BW205" i="95"/>
  <c r="BW281" i="95"/>
  <c r="BW129" i="95"/>
  <c r="BW206" i="95"/>
  <c r="BW282" i="95"/>
  <c r="BW130" i="95"/>
  <c r="BW207" i="95"/>
  <c r="BW131" i="95"/>
  <c r="BW283" i="95"/>
  <c r="BW208" i="95"/>
  <c r="BW284" i="95"/>
  <c r="BW132" i="95"/>
  <c r="BW209" i="95"/>
  <c r="BW285" i="95"/>
  <c r="BW133" i="95"/>
  <c r="BW134" i="95"/>
  <c r="BW286" i="95"/>
  <c r="BW210" i="95"/>
  <c r="BW135" i="95"/>
  <c r="BW211" i="95"/>
  <c r="BW287" i="95"/>
  <c r="BW288" i="95"/>
  <c r="BW136" i="95"/>
  <c r="BW212" i="95"/>
  <c r="BW213" i="95"/>
  <c r="BW289" i="95"/>
  <c r="BW137" i="95"/>
  <c r="BW138" i="95"/>
  <c r="BW214" i="95"/>
  <c r="BW290" i="95"/>
  <c r="BW139" i="95"/>
  <c r="BW215" i="95"/>
  <c r="BW291" i="95"/>
  <c r="BW292" i="95"/>
  <c r="BW140" i="95"/>
  <c r="BW216" i="95"/>
  <c r="BW293" i="95"/>
  <c r="BW217" i="95"/>
  <c r="BW141" i="95"/>
  <c r="BW218" i="95"/>
  <c r="BW142" i="95"/>
  <c r="BW294" i="95"/>
  <c r="BW295" i="95"/>
  <c r="BW143" i="95"/>
  <c r="BW219" i="95"/>
  <c r="BW296" i="95"/>
  <c r="BW220" i="95"/>
  <c r="BW144" i="95"/>
  <c r="BW297" i="95"/>
  <c r="BW145" i="95"/>
  <c r="BW221" i="95"/>
  <c r="BW222" i="95"/>
  <c r="BW298" i="95"/>
  <c r="BW146" i="95"/>
  <c r="BW299" i="95"/>
  <c r="BW223" i="95"/>
  <c r="BW147" i="95"/>
  <c r="BW300" i="95"/>
  <c r="BW148" i="95"/>
  <c r="BW224" i="95"/>
  <c r="BW149" i="95"/>
  <c r="BW225" i="95"/>
  <c r="BW301" i="95"/>
  <c r="BW226" i="95"/>
  <c r="BW150" i="95"/>
  <c r="BW302" i="95"/>
  <c r="BW151" i="95"/>
  <c r="BW227" i="95"/>
  <c r="BW303" i="95"/>
  <c r="BW152" i="95"/>
  <c r="BW228" i="95"/>
  <c r="BW304" i="95"/>
  <c r="BW153" i="95"/>
  <c r="BW305" i="95"/>
  <c r="BW229" i="95"/>
  <c r="BW306" i="95"/>
  <c r="BW154" i="95"/>
  <c r="BY933" i="94"/>
  <c r="BY932" i="94"/>
  <c r="BX935" i="94"/>
  <c r="BY908" i="94"/>
  <c r="BX910" i="94"/>
  <c r="BY936" i="94"/>
  <c r="BY882" i="94"/>
  <c r="BX885" i="94"/>
  <c r="BY857" i="94"/>
  <c r="BY907" i="94"/>
  <c r="BY911" i="94"/>
  <c r="BY886" i="94"/>
  <c r="BY836" i="94"/>
  <c r="BY883" i="94"/>
  <c r="BY858" i="94"/>
  <c r="BX860" i="94"/>
  <c r="BY832" i="94"/>
  <c r="BX835" i="94"/>
  <c r="BY861" i="94"/>
  <c r="BY808" i="94"/>
  <c r="BX810" i="94"/>
  <c r="BY833" i="94"/>
  <c r="BY807" i="94"/>
  <c r="BY811" i="94"/>
  <c r="BY786" i="94"/>
  <c r="BY757" i="94"/>
  <c r="BY782" i="94"/>
  <c r="BX785" i="94"/>
  <c r="BY758" i="94"/>
  <c r="BX760" i="94"/>
  <c r="BY736" i="94"/>
  <c r="BY783" i="94"/>
  <c r="BX735" i="94"/>
  <c r="BY761" i="94"/>
  <c r="BY732" i="94"/>
  <c r="BY733" i="94"/>
  <c r="BX911" i="95"/>
  <c r="BX908" i="95"/>
  <c r="BW910" i="95"/>
  <c r="BX883" i="95"/>
  <c r="BX886" i="95"/>
  <c r="BX907" i="95"/>
  <c r="BX857" i="95"/>
  <c r="BX882" i="95"/>
  <c r="BW885" i="95"/>
  <c r="BX861" i="95"/>
  <c r="BX832" i="95"/>
  <c r="BX858" i="95"/>
  <c r="BW860" i="95"/>
  <c r="BX833" i="95"/>
  <c r="BX836" i="95"/>
  <c r="BX808" i="95"/>
  <c r="BW810" i="95"/>
  <c r="BW835" i="95"/>
  <c r="BX811" i="95"/>
  <c r="BX786" i="95"/>
  <c r="BX782" i="95"/>
  <c r="BX757" i="95"/>
  <c r="BX807" i="95"/>
  <c r="BX783" i="95"/>
  <c r="BX761" i="95"/>
  <c r="BW735" i="95"/>
  <c r="BW785" i="95"/>
  <c r="BW760" i="95"/>
  <c r="BX736" i="95"/>
  <c r="BX733" i="95"/>
  <c r="BX758" i="95"/>
  <c r="BX732" i="95"/>
  <c r="N308" i="94"/>
  <c r="G308" i="94"/>
  <c r="P308" i="94"/>
  <c r="K308" i="94"/>
  <c r="BW966" i="95"/>
  <c r="BW963" i="95"/>
  <c r="BW962" i="95"/>
  <c r="BY708" i="94"/>
  <c r="BY711" i="94"/>
  <c r="BY707" i="94"/>
  <c r="BX710" i="94"/>
  <c r="BX708" i="95"/>
  <c r="BX707" i="95"/>
  <c r="BW710" i="95"/>
  <c r="BX711" i="95"/>
  <c r="AE308" i="94"/>
  <c r="AG308" i="94"/>
  <c r="D691" i="95"/>
  <c r="B691" i="95" s="1"/>
  <c r="I81" i="95"/>
  <c r="M81" i="95"/>
  <c r="Q81" i="95"/>
  <c r="U81" i="95"/>
  <c r="Y81" i="95"/>
  <c r="AC81" i="95"/>
  <c r="AG81" i="95"/>
  <c r="AK81" i="95"/>
  <c r="J81" i="95"/>
  <c r="N81" i="95"/>
  <c r="R81" i="95"/>
  <c r="V81" i="95"/>
  <c r="Z81" i="95"/>
  <c r="AD81" i="95"/>
  <c r="AH81" i="95"/>
  <c r="AL81" i="95"/>
  <c r="H81" i="95"/>
  <c r="P81" i="95"/>
  <c r="X81" i="95"/>
  <c r="AF81" i="95"/>
  <c r="AN81" i="95"/>
  <c r="K81" i="95"/>
  <c r="S81" i="95"/>
  <c r="AA81" i="95"/>
  <c r="AI81" i="95"/>
  <c r="L81" i="95"/>
  <c r="T81" i="95"/>
  <c r="AB81" i="95"/>
  <c r="AJ81" i="95"/>
  <c r="AE81" i="95"/>
  <c r="G81" i="95"/>
  <c r="AM81" i="95"/>
  <c r="O81" i="95"/>
  <c r="W81" i="95"/>
  <c r="G536" i="94"/>
  <c r="H536" i="94"/>
  <c r="I536" i="94"/>
  <c r="J536" i="94"/>
  <c r="K536" i="94"/>
  <c r="L536" i="94"/>
  <c r="M536" i="94"/>
  <c r="N536" i="94"/>
  <c r="O536" i="94"/>
  <c r="P536" i="94"/>
  <c r="Q536" i="94"/>
  <c r="R536" i="94"/>
  <c r="S536" i="94"/>
  <c r="T536" i="94"/>
  <c r="U536" i="94"/>
  <c r="V536" i="94"/>
  <c r="W536" i="94"/>
  <c r="X536" i="94"/>
  <c r="Y536" i="94"/>
  <c r="Z536" i="94"/>
  <c r="AA536" i="94"/>
  <c r="AB536" i="94"/>
  <c r="AC536" i="94"/>
  <c r="AD536" i="94"/>
  <c r="AE536" i="94"/>
  <c r="AF536" i="94"/>
  <c r="AG536" i="94"/>
  <c r="AH536" i="94"/>
  <c r="AI536" i="94"/>
  <c r="AJ536" i="94"/>
  <c r="AK536" i="94"/>
  <c r="AL536" i="94"/>
  <c r="AM536" i="94"/>
  <c r="AN536" i="94"/>
  <c r="AO536" i="94"/>
  <c r="AP536" i="94"/>
  <c r="AQ536" i="94"/>
  <c r="AR536" i="94"/>
  <c r="AS536" i="94"/>
  <c r="AT536" i="94"/>
  <c r="AU536" i="94"/>
  <c r="AV536" i="94"/>
  <c r="AW536" i="94"/>
  <c r="AX536" i="94"/>
  <c r="AY536" i="94"/>
  <c r="AZ536" i="94"/>
  <c r="BA536" i="94"/>
  <c r="BB536" i="94"/>
  <c r="BC536" i="94"/>
  <c r="BD536" i="94"/>
  <c r="BE536" i="94"/>
  <c r="BF536" i="94"/>
  <c r="BG536" i="94"/>
  <c r="BH536" i="94"/>
  <c r="BI536" i="94"/>
  <c r="BJ536" i="94"/>
  <c r="BK536" i="94"/>
  <c r="BL536" i="94"/>
  <c r="BM536" i="94"/>
  <c r="BN536" i="94"/>
  <c r="BO536" i="94"/>
  <c r="BP536" i="94"/>
  <c r="BQ536" i="94"/>
  <c r="BR536" i="94"/>
  <c r="BS536" i="94"/>
  <c r="BT536" i="94"/>
  <c r="BU536" i="94"/>
  <c r="BV477" i="95"/>
  <c r="BV482" i="95"/>
  <c r="BV498" i="95"/>
  <c r="BV514" i="95"/>
  <c r="BV530" i="95"/>
  <c r="BV460" i="95"/>
  <c r="BV491" i="95"/>
  <c r="BV507" i="95"/>
  <c r="BV523" i="95"/>
  <c r="BV508" i="95"/>
  <c r="BV525" i="95"/>
  <c r="BV504" i="95"/>
  <c r="BV495" i="95"/>
  <c r="BV476" i="95"/>
  <c r="BV533" i="95"/>
  <c r="BV485" i="95"/>
  <c r="BV471" i="95"/>
  <c r="BV486" i="95"/>
  <c r="BV502" i="95"/>
  <c r="BV518" i="95"/>
  <c r="BV534" i="95"/>
  <c r="BV481" i="95"/>
  <c r="BV497" i="95"/>
  <c r="BV513" i="95"/>
  <c r="BV529" i="95"/>
  <c r="BV484" i="95"/>
  <c r="BV516" i="95"/>
  <c r="BV487" i="95"/>
  <c r="BV519" i="95"/>
  <c r="BV527" i="95"/>
  <c r="BV480" i="95"/>
  <c r="BV496" i="95"/>
  <c r="BV472" i="95"/>
  <c r="BV473" i="95"/>
  <c r="BV494" i="95"/>
  <c r="BV526" i="95"/>
  <c r="BV489" i="95"/>
  <c r="BV521" i="95"/>
  <c r="BV532" i="95"/>
  <c r="BV503" i="95"/>
  <c r="BV511" i="95"/>
  <c r="BV512" i="95"/>
  <c r="BV470" i="95"/>
  <c r="BV469" i="95"/>
  <c r="BV475" i="95"/>
  <c r="BV490" i="95"/>
  <c r="BV506" i="95"/>
  <c r="BV522" i="95"/>
  <c r="BV483" i="95"/>
  <c r="BV499" i="95"/>
  <c r="BV515" i="95"/>
  <c r="BV531" i="95"/>
  <c r="BV492" i="95"/>
  <c r="BV524" i="95"/>
  <c r="BV493" i="95"/>
  <c r="BV488" i="95"/>
  <c r="BV520" i="95"/>
  <c r="BV479" i="95"/>
  <c r="BV501" i="95"/>
  <c r="BV517" i="95"/>
  <c r="BV474" i="95"/>
  <c r="BV478" i="95"/>
  <c r="BV510" i="95"/>
  <c r="BV505" i="95"/>
  <c r="BV500" i="95"/>
  <c r="BV509" i="95"/>
  <c r="BV535" i="95"/>
  <c r="BV468" i="95"/>
  <c r="BV622" i="95"/>
  <c r="BV623" i="95"/>
  <c r="BV624" i="95"/>
  <c r="BV625" i="95"/>
  <c r="BV626" i="95"/>
  <c r="BV627" i="95"/>
  <c r="BV628" i="95"/>
  <c r="BV629" i="95"/>
  <c r="BV630" i="95"/>
  <c r="BV631" i="95"/>
  <c r="BV632" i="95"/>
  <c r="BV633" i="95"/>
  <c r="D692" i="94"/>
  <c r="B692" i="94" s="1"/>
  <c r="J82" i="94"/>
  <c r="N82" i="94"/>
  <c r="R82" i="94"/>
  <c r="V82" i="94"/>
  <c r="Z82" i="94"/>
  <c r="AD82" i="94"/>
  <c r="AH82" i="94"/>
  <c r="AL82" i="94"/>
  <c r="G82" i="94"/>
  <c r="K82" i="94"/>
  <c r="O82" i="94"/>
  <c r="S82" i="94"/>
  <c r="W82" i="94"/>
  <c r="AA82" i="94"/>
  <c r="AE82" i="94"/>
  <c r="AI82" i="94"/>
  <c r="AM82" i="94"/>
  <c r="H82" i="94"/>
  <c r="P82" i="94"/>
  <c r="X82" i="94"/>
  <c r="AF82" i="94"/>
  <c r="AN82" i="94"/>
  <c r="L82" i="94"/>
  <c r="U82" i="94"/>
  <c r="AG82" i="94"/>
  <c r="M82" i="94"/>
  <c r="Y82" i="94"/>
  <c r="AJ82" i="94"/>
  <c r="Q82" i="94"/>
  <c r="AB82" i="94"/>
  <c r="AK82" i="94"/>
  <c r="I82" i="94"/>
  <c r="T82" i="94"/>
  <c r="AC82" i="94"/>
  <c r="D612" i="95"/>
  <c r="B612" i="95" s="1"/>
  <c r="BV612" i="95" s="1"/>
  <c r="D613" i="94"/>
  <c r="B613" i="94" s="1"/>
  <c r="BW613" i="94" s="1"/>
  <c r="AD232" i="94"/>
  <c r="AB308" i="94"/>
  <c r="H308" i="94"/>
  <c r="Q308" i="94"/>
  <c r="J308" i="94"/>
  <c r="BO384" i="95"/>
  <c r="BP384" i="95"/>
  <c r="BQ384" i="95"/>
  <c r="BR384" i="95"/>
  <c r="BS384" i="95"/>
  <c r="BT384" i="95"/>
  <c r="BU384" i="95"/>
  <c r="G535" i="95"/>
  <c r="H535" i="95"/>
  <c r="I535" i="95"/>
  <c r="J535" i="95"/>
  <c r="K535" i="95"/>
  <c r="L535" i="95"/>
  <c r="M535" i="95"/>
  <c r="N535" i="95"/>
  <c r="O535" i="95"/>
  <c r="P535" i="95"/>
  <c r="Q535" i="95"/>
  <c r="R535" i="95"/>
  <c r="S535" i="95"/>
  <c r="T535" i="95"/>
  <c r="U535" i="95"/>
  <c r="V535" i="95"/>
  <c r="W535" i="95"/>
  <c r="X535" i="95"/>
  <c r="Y535" i="95"/>
  <c r="Z535" i="95"/>
  <c r="AA535" i="95"/>
  <c r="AB535" i="95"/>
  <c r="AC535" i="95"/>
  <c r="AD535" i="95"/>
  <c r="AE535" i="95"/>
  <c r="AF535" i="95"/>
  <c r="AG535" i="95"/>
  <c r="AH535" i="95"/>
  <c r="AI535" i="95"/>
  <c r="AJ535" i="95"/>
  <c r="AK535" i="95"/>
  <c r="AL535" i="95"/>
  <c r="AM535" i="95"/>
  <c r="AN535" i="95"/>
  <c r="AO535" i="95"/>
  <c r="AP535" i="95"/>
  <c r="AQ535" i="95"/>
  <c r="AR535" i="95"/>
  <c r="AS535" i="95"/>
  <c r="AT535" i="95"/>
  <c r="AU535" i="95"/>
  <c r="AV535" i="95"/>
  <c r="AW535" i="95"/>
  <c r="AX535" i="95"/>
  <c r="AY535" i="95"/>
  <c r="AZ535" i="95"/>
  <c r="BA535" i="95"/>
  <c r="BB535" i="95"/>
  <c r="BC535" i="95"/>
  <c r="BD535" i="95"/>
  <c r="BE535" i="95"/>
  <c r="BF535" i="95"/>
  <c r="BG535" i="95"/>
  <c r="BH535" i="95"/>
  <c r="BI535" i="95"/>
  <c r="BJ535" i="95"/>
  <c r="BK535" i="95"/>
  <c r="BL535" i="95"/>
  <c r="BM535" i="95"/>
  <c r="BN535" i="95"/>
  <c r="BO535" i="95"/>
  <c r="BP535" i="95"/>
  <c r="BQ535" i="95"/>
  <c r="BR535" i="95"/>
  <c r="BS535" i="95"/>
  <c r="BT535" i="95"/>
  <c r="BX318" i="94"/>
  <c r="BX327" i="94"/>
  <c r="BX335" i="94"/>
  <c r="BX343" i="94"/>
  <c r="BX351" i="94"/>
  <c r="BX359" i="94"/>
  <c r="BX367" i="94"/>
  <c r="BX375" i="94"/>
  <c r="BX322" i="94"/>
  <c r="BX330" i="94"/>
  <c r="BX338" i="94"/>
  <c r="BX346" i="94"/>
  <c r="BX354" i="94"/>
  <c r="BX362" i="94"/>
  <c r="BX370" i="94"/>
  <c r="BX378" i="94"/>
  <c r="BX317" i="94"/>
  <c r="BX333" i="94"/>
  <c r="BX365" i="94"/>
  <c r="BX352" i="94"/>
  <c r="BY9" i="94"/>
  <c r="BY308" i="94" s="1"/>
  <c r="BX319" i="94"/>
  <c r="BX321" i="94"/>
  <c r="BX329" i="94"/>
  <c r="BX337" i="94"/>
  <c r="BX345" i="94"/>
  <c r="BX353" i="94"/>
  <c r="BX361" i="94"/>
  <c r="BX369" i="94"/>
  <c r="BX377" i="94"/>
  <c r="BX324" i="94"/>
  <c r="BX332" i="94"/>
  <c r="BX340" i="94"/>
  <c r="BX348" i="94"/>
  <c r="BX356" i="94"/>
  <c r="BX364" i="94"/>
  <c r="BX372" i="94"/>
  <c r="BX380" i="94"/>
  <c r="BX383" i="94"/>
  <c r="BX7" i="94"/>
  <c r="BX341" i="94"/>
  <c r="BX357" i="94"/>
  <c r="BX336" i="94"/>
  <c r="BX360" i="94"/>
  <c r="BX376" i="94"/>
  <c r="BX316" i="94"/>
  <c r="BX320" i="94"/>
  <c r="BX323" i="94"/>
  <c r="BX331" i="94"/>
  <c r="BX339" i="94"/>
  <c r="BX347" i="94"/>
  <c r="BX355" i="94"/>
  <c r="BX363" i="94"/>
  <c r="BX371" i="94"/>
  <c r="BX379" i="94"/>
  <c r="BX326" i="94"/>
  <c r="BX334" i="94"/>
  <c r="BX342" i="94"/>
  <c r="BX350" i="94"/>
  <c r="BX358" i="94"/>
  <c r="BX366" i="94"/>
  <c r="BX374" i="94"/>
  <c r="BX382" i="94"/>
  <c r="BX381" i="94"/>
  <c r="BX325" i="94"/>
  <c r="BX349" i="94"/>
  <c r="BX373" i="94"/>
  <c r="BX328" i="94"/>
  <c r="BX344" i="94"/>
  <c r="BX368" i="94"/>
  <c r="BX384" i="94"/>
  <c r="BO691" i="94"/>
  <c r="J691" i="94"/>
  <c r="N691" i="94"/>
  <c r="R691" i="94"/>
  <c r="V691" i="94"/>
  <c r="Z691" i="94"/>
  <c r="AD691" i="94"/>
  <c r="AH691" i="94"/>
  <c r="AL691" i="94"/>
  <c r="AP691" i="94"/>
  <c r="AT691" i="94"/>
  <c r="AX691" i="94"/>
  <c r="BB691" i="94"/>
  <c r="BF691" i="94"/>
  <c r="BJ691" i="94"/>
  <c r="BN691" i="94"/>
  <c r="I691" i="94"/>
  <c r="O691" i="94"/>
  <c r="T691" i="94"/>
  <c r="Y691" i="94"/>
  <c r="AE691" i="94"/>
  <c r="AJ691" i="94"/>
  <c r="AO691" i="94"/>
  <c r="AU691" i="94"/>
  <c r="AZ691" i="94"/>
  <c r="BE691" i="94"/>
  <c r="BK691" i="94"/>
  <c r="K691" i="94"/>
  <c r="P691" i="94"/>
  <c r="U691" i="94"/>
  <c r="AA691" i="94"/>
  <c r="AF691" i="94"/>
  <c r="AK691" i="94"/>
  <c r="AQ691" i="94"/>
  <c r="AV691" i="94"/>
  <c r="BA691" i="94"/>
  <c r="BG691" i="94"/>
  <c r="BL691" i="94"/>
  <c r="G691" i="94"/>
  <c r="L691" i="94"/>
  <c r="Q691" i="94"/>
  <c r="W691" i="94"/>
  <c r="AB691" i="94"/>
  <c r="AG691" i="94"/>
  <c r="AM691" i="94"/>
  <c r="AR691" i="94"/>
  <c r="AW691" i="94"/>
  <c r="BC691" i="94"/>
  <c r="BH691" i="94"/>
  <c r="BM691" i="94"/>
  <c r="H691" i="94"/>
  <c r="AC691" i="94"/>
  <c r="AY691" i="94"/>
  <c r="M691" i="94"/>
  <c r="AI691" i="94"/>
  <c r="BD691" i="94"/>
  <c r="S691" i="94"/>
  <c r="AN691" i="94"/>
  <c r="BI691" i="94"/>
  <c r="X691" i="94"/>
  <c r="AS691" i="94"/>
  <c r="BP691" i="94"/>
  <c r="BQ691" i="94"/>
  <c r="BR691" i="94"/>
  <c r="BS691" i="94"/>
  <c r="BT691" i="94"/>
  <c r="BU691" i="94"/>
  <c r="BV691" i="94"/>
  <c r="BW691" i="94"/>
  <c r="BW318" i="95"/>
  <c r="BW322" i="95"/>
  <c r="BW326" i="95"/>
  <c r="BW330" i="95"/>
  <c r="BW334" i="95"/>
  <c r="BW338" i="95"/>
  <c r="BW342" i="95"/>
  <c r="BW346" i="95"/>
  <c r="BW350" i="95"/>
  <c r="BW354" i="95"/>
  <c r="BW358" i="95"/>
  <c r="BW362" i="95"/>
  <c r="BW366" i="95"/>
  <c r="BW370" i="95"/>
  <c r="BW374" i="95"/>
  <c r="BW378" i="95"/>
  <c r="BW382" i="95"/>
  <c r="BW319" i="95"/>
  <c r="BW323" i="95"/>
  <c r="BW327" i="95"/>
  <c r="BW331" i="95"/>
  <c r="BW335" i="95"/>
  <c r="BW339" i="95"/>
  <c r="BW343" i="95"/>
  <c r="BW347" i="95"/>
  <c r="BW351" i="95"/>
  <c r="BW355" i="95"/>
  <c r="BW359" i="95"/>
  <c r="BW363" i="95"/>
  <c r="BW367" i="95"/>
  <c r="BW371" i="95"/>
  <c r="BW375" i="95"/>
  <c r="BW379" i="95"/>
  <c r="BW383" i="95"/>
  <c r="BX9" i="95"/>
  <c r="BX307" i="95" s="1"/>
  <c r="BW316" i="95"/>
  <c r="BW320" i="95"/>
  <c r="BW324" i="95"/>
  <c r="BW328" i="95"/>
  <c r="BW332" i="95"/>
  <c r="BW336" i="95"/>
  <c r="BW340" i="95"/>
  <c r="BW344" i="95"/>
  <c r="BW348" i="95"/>
  <c r="BW352" i="95"/>
  <c r="BW356" i="95"/>
  <c r="BW360" i="95"/>
  <c r="BW364" i="95"/>
  <c r="BW368" i="95"/>
  <c r="BW372" i="95"/>
  <c r="BW376" i="95"/>
  <c r="BW380" i="95"/>
  <c r="BW7" i="95"/>
  <c r="BW317" i="95"/>
  <c r="BW321" i="95"/>
  <c r="BW325" i="95"/>
  <c r="BW329" i="95"/>
  <c r="BW333" i="95"/>
  <c r="BW337" i="95"/>
  <c r="BW341" i="95"/>
  <c r="BW345" i="95"/>
  <c r="BW349" i="95"/>
  <c r="BW353" i="95"/>
  <c r="BW357" i="95"/>
  <c r="BW361" i="95"/>
  <c r="BW365" i="95"/>
  <c r="BW369" i="95"/>
  <c r="BW373" i="95"/>
  <c r="BW377" i="95"/>
  <c r="BW381" i="95"/>
  <c r="G612" i="94"/>
  <c r="H612" i="94"/>
  <c r="I612" i="94"/>
  <c r="J612" i="94"/>
  <c r="K612" i="94"/>
  <c r="L612" i="94"/>
  <c r="M612" i="94"/>
  <c r="N612" i="94"/>
  <c r="O612" i="94"/>
  <c r="P612" i="94"/>
  <c r="Q612" i="94"/>
  <c r="R612" i="94"/>
  <c r="S612" i="94"/>
  <c r="T612" i="94"/>
  <c r="U612" i="94"/>
  <c r="V612" i="94"/>
  <c r="W612" i="94"/>
  <c r="X612" i="94"/>
  <c r="Y612" i="94"/>
  <c r="Z612" i="94"/>
  <c r="AA612" i="94"/>
  <c r="AB612" i="94"/>
  <c r="AC612" i="94"/>
  <c r="AD612" i="94"/>
  <c r="AE612" i="94"/>
  <c r="AF612" i="94"/>
  <c r="AG612" i="94"/>
  <c r="AH612" i="94"/>
  <c r="AI612" i="94"/>
  <c r="AJ612" i="94"/>
  <c r="AK612" i="94"/>
  <c r="AL612" i="94"/>
  <c r="AM612" i="94"/>
  <c r="AN612" i="94"/>
  <c r="AO612" i="94"/>
  <c r="AP612" i="94"/>
  <c r="AQ612" i="94"/>
  <c r="AR612" i="94"/>
  <c r="AS612" i="94"/>
  <c r="AT612" i="94"/>
  <c r="AU612" i="94"/>
  <c r="AV612" i="94"/>
  <c r="AW612" i="94"/>
  <c r="AX612" i="94"/>
  <c r="AY612" i="94"/>
  <c r="AZ612" i="94"/>
  <c r="BA612" i="94"/>
  <c r="BB612" i="94"/>
  <c r="BC612" i="94"/>
  <c r="BD612" i="94"/>
  <c r="BE612" i="94"/>
  <c r="BF612" i="94"/>
  <c r="BG612" i="94"/>
  <c r="BH612" i="94"/>
  <c r="BI612" i="94"/>
  <c r="BJ612" i="94"/>
  <c r="BK612" i="94"/>
  <c r="BL612" i="94"/>
  <c r="BM612" i="94"/>
  <c r="BN612" i="94"/>
  <c r="BO612" i="94"/>
  <c r="BP612" i="94"/>
  <c r="BQ612" i="94"/>
  <c r="BR612" i="94"/>
  <c r="BS612" i="94"/>
  <c r="BT612" i="94"/>
  <c r="BU612" i="94"/>
  <c r="G461" i="94"/>
  <c r="H461" i="94"/>
  <c r="I461" i="94"/>
  <c r="J461" i="94"/>
  <c r="K461" i="94"/>
  <c r="L461" i="94"/>
  <c r="M461" i="94"/>
  <c r="N461" i="94"/>
  <c r="O461" i="94"/>
  <c r="P461" i="94"/>
  <c r="Q461" i="94"/>
  <c r="R461" i="94"/>
  <c r="S461" i="94"/>
  <c r="T461" i="94"/>
  <c r="U461" i="94"/>
  <c r="V461" i="94"/>
  <c r="W461" i="94"/>
  <c r="Y461" i="94"/>
  <c r="X461" i="94"/>
  <c r="Z461" i="94"/>
  <c r="AA461" i="94"/>
  <c r="AB461" i="94"/>
  <c r="AC461" i="94"/>
  <c r="AD461" i="94"/>
  <c r="AE461" i="94"/>
  <c r="AF461" i="94"/>
  <c r="AG461" i="94"/>
  <c r="AH461" i="94"/>
  <c r="AI461" i="94"/>
  <c r="AJ461" i="94"/>
  <c r="AK461" i="94"/>
  <c r="AL461" i="94"/>
  <c r="AM461" i="94"/>
  <c r="AN461" i="94"/>
  <c r="AO461" i="94"/>
  <c r="AP461" i="94"/>
  <c r="AQ461" i="94"/>
  <c r="AR461" i="94"/>
  <c r="AS461" i="94"/>
  <c r="AT461" i="94"/>
  <c r="AU461" i="94"/>
  <c r="AV461" i="94"/>
  <c r="AW461" i="94"/>
  <c r="AX461" i="94"/>
  <c r="AY461" i="94"/>
  <c r="AZ461" i="94"/>
  <c r="BA461" i="94"/>
  <c r="BB461" i="94"/>
  <c r="BC461" i="94"/>
  <c r="BD461" i="94"/>
  <c r="BE461" i="94"/>
  <c r="BF461" i="94"/>
  <c r="BG461" i="94"/>
  <c r="BH461" i="94"/>
  <c r="BI461" i="94"/>
  <c r="BJ461" i="94"/>
  <c r="BK461" i="94"/>
  <c r="BL461" i="94"/>
  <c r="BM461" i="94"/>
  <c r="BN461" i="94"/>
  <c r="BO461" i="94"/>
  <c r="BP461" i="94"/>
  <c r="BQ461" i="94"/>
  <c r="BR461" i="94"/>
  <c r="BS461" i="94"/>
  <c r="BT461" i="94"/>
  <c r="BU461" i="94"/>
  <c r="Q156" i="94"/>
  <c r="O308" i="94"/>
  <c r="M308" i="94"/>
  <c r="S307" i="95"/>
  <c r="BV384" i="95"/>
  <c r="BO690" i="95"/>
  <c r="G690" i="95"/>
  <c r="K690" i="95"/>
  <c r="O690" i="95"/>
  <c r="S690" i="95"/>
  <c r="W690" i="95"/>
  <c r="AA690" i="95"/>
  <c r="AE690" i="95"/>
  <c r="AI690" i="95"/>
  <c r="AM690" i="95"/>
  <c r="AQ690" i="95"/>
  <c r="AU690" i="95"/>
  <c r="AY690" i="95"/>
  <c r="BC690" i="95"/>
  <c r="BG690" i="95"/>
  <c r="BK690" i="95"/>
  <c r="H690" i="95"/>
  <c r="L690" i="95"/>
  <c r="P690" i="95"/>
  <c r="T690" i="95"/>
  <c r="X690" i="95"/>
  <c r="AB690" i="95"/>
  <c r="AF690" i="95"/>
  <c r="AJ690" i="95"/>
  <c r="AN690" i="95"/>
  <c r="AR690" i="95"/>
  <c r="AV690" i="95"/>
  <c r="AZ690" i="95"/>
  <c r="BD690" i="95"/>
  <c r="BH690" i="95"/>
  <c r="BL690" i="95"/>
  <c r="I690" i="95"/>
  <c r="M690" i="95"/>
  <c r="Q690" i="95"/>
  <c r="U690" i="95"/>
  <c r="Y690" i="95"/>
  <c r="AC690" i="95"/>
  <c r="AG690" i="95"/>
  <c r="AK690" i="95"/>
  <c r="AO690" i="95"/>
  <c r="AS690" i="95"/>
  <c r="AW690" i="95"/>
  <c r="BA690" i="95"/>
  <c r="BE690" i="95"/>
  <c r="BI690" i="95"/>
  <c r="BM690" i="95"/>
  <c r="R690" i="95"/>
  <c r="AH690" i="95"/>
  <c r="AX690" i="95"/>
  <c r="BN690" i="95"/>
  <c r="V690" i="95"/>
  <c r="AL690" i="95"/>
  <c r="BB690" i="95"/>
  <c r="J690" i="95"/>
  <c r="Z690" i="95"/>
  <c r="AP690" i="95"/>
  <c r="BF690" i="95"/>
  <c r="AD690" i="95"/>
  <c r="AT690" i="95"/>
  <c r="BJ690" i="95"/>
  <c r="N690" i="95"/>
  <c r="BQ690" i="95"/>
  <c r="BP690" i="95"/>
  <c r="BR690" i="95"/>
  <c r="BS690" i="95"/>
  <c r="BT690" i="95"/>
  <c r="BU690" i="95"/>
  <c r="BV690" i="95"/>
  <c r="V308" i="94"/>
  <c r="G460" i="95"/>
  <c r="H460" i="95"/>
  <c r="I460" i="95"/>
  <c r="J460" i="95"/>
  <c r="K460" i="95"/>
  <c r="L460" i="95"/>
  <c r="M460" i="95"/>
  <c r="N460" i="95"/>
  <c r="O460" i="95"/>
  <c r="P460" i="95"/>
  <c r="Q460" i="95"/>
  <c r="R460" i="95"/>
  <c r="S460" i="95"/>
  <c r="T460" i="95"/>
  <c r="U460" i="95"/>
  <c r="V460" i="95"/>
  <c r="W460" i="95"/>
  <c r="X460" i="95"/>
  <c r="Y460" i="95"/>
  <c r="Z460" i="95"/>
  <c r="AA460" i="95"/>
  <c r="AB460" i="95"/>
  <c r="AC460" i="95"/>
  <c r="AD460" i="95"/>
  <c r="AE460" i="95"/>
  <c r="AF460" i="95"/>
  <c r="AG460" i="95"/>
  <c r="AH460" i="95"/>
  <c r="AI460" i="95"/>
  <c r="AJ460" i="95"/>
  <c r="AK460" i="95"/>
  <c r="AL460" i="95"/>
  <c r="AM460" i="95"/>
  <c r="AN460" i="95"/>
  <c r="AO460" i="95"/>
  <c r="AP460" i="95"/>
  <c r="AQ460" i="95"/>
  <c r="AR460" i="95"/>
  <c r="AS460" i="95"/>
  <c r="AT460" i="95"/>
  <c r="AU460" i="95"/>
  <c r="AV460" i="95"/>
  <c r="AW460" i="95"/>
  <c r="AX460" i="95"/>
  <c r="AY460" i="95"/>
  <c r="AZ460" i="95"/>
  <c r="BA460" i="95"/>
  <c r="BB460" i="95"/>
  <c r="BC460" i="95"/>
  <c r="BD460" i="95"/>
  <c r="BE460" i="95"/>
  <c r="BF460" i="95"/>
  <c r="BG460" i="95"/>
  <c r="BH460" i="95"/>
  <c r="BI460" i="95"/>
  <c r="BJ460" i="95"/>
  <c r="BK460" i="95"/>
  <c r="BL460" i="95"/>
  <c r="BM460" i="95"/>
  <c r="BN460" i="95"/>
  <c r="BO460" i="95"/>
  <c r="BP460" i="95"/>
  <c r="BQ460" i="95"/>
  <c r="BR460" i="95"/>
  <c r="BS460" i="95"/>
  <c r="BT460" i="95"/>
  <c r="BW461" i="94"/>
  <c r="BW480" i="94"/>
  <c r="BW496" i="94"/>
  <c r="BW512" i="94"/>
  <c r="BW483" i="94"/>
  <c r="BW499" i="94"/>
  <c r="BW515" i="94"/>
  <c r="BW520" i="94"/>
  <c r="BW524" i="94"/>
  <c r="BW532" i="94"/>
  <c r="BW536" i="94"/>
  <c r="BW477" i="94"/>
  <c r="BW493" i="94"/>
  <c r="BW509" i="94"/>
  <c r="BW478" i="94"/>
  <c r="BW494" i="94"/>
  <c r="BW510" i="94"/>
  <c r="BW468" i="94"/>
  <c r="BW484" i="94"/>
  <c r="BW500" i="94"/>
  <c r="BW516" i="94"/>
  <c r="BW471" i="94"/>
  <c r="BW487" i="94"/>
  <c r="BW503" i="94"/>
  <c r="BW517" i="94"/>
  <c r="BW521" i="94"/>
  <c r="BW525" i="94"/>
  <c r="BW529" i="94"/>
  <c r="BW533" i="94"/>
  <c r="BW481" i="94"/>
  <c r="BW497" i="94"/>
  <c r="BW513" i="94"/>
  <c r="BW482" i="94"/>
  <c r="BW498" i="94"/>
  <c r="BW514" i="94"/>
  <c r="BW492" i="94"/>
  <c r="BW495" i="94"/>
  <c r="BW519" i="94"/>
  <c r="BW527" i="94"/>
  <c r="BW535" i="94"/>
  <c r="BW505" i="94"/>
  <c r="BW474" i="94"/>
  <c r="BW506" i="94"/>
  <c r="BW472" i="94"/>
  <c r="BW488" i="94"/>
  <c r="BW504" i="94"/>
  <c r="BW475" i="94"/>
  <c r="BW491" i="94"/>
  <c r="BW507" i="94"/>
  <c r="BW518" i="94"/>
  <c r="BW522" i="94"/>
  <c r="BW526" i="94"/>
  <c r="BW530" i="94"/>
  <c r="BW534" i="94"/>
  <c r="BW469" i="94"/>
  <c r="BW485" i="94"/>
  <c r="BW501" i="94"/>
  <c r="BW470" i="94"/>
  <c r="BW486" i="94"/>
  <c r="BW502" i="94"/>
  <c r="BW476" i="94"/>
  <c r="BW508" i="94"/>
  <c r="BW479" i="94"/>
  <c r="BW511" i="94"/>
  <c r="BW523" i="94"/>
  <c r="BW531" i="94"/>
  <c r="BW473" i="94"/>
  <c r="BW489" i="94"/>
  <c r="BW490" i="94"/>
  <c r="BW622" i="94"/>
  <c r="BW623" i="94"/>
  <c r="BW624" i="94"/>
  <c r="BW625" i="94"/>
  <c r="BW626" i="94"/>
  <c r="BW627" i="94"/>
  <c r="BW628" i="94"/>
  <c r="BW629" i="94"/>
  <c r="BW630" i="94"/>
  <c r="BW631" i="94"/>
  <c r="BW632" i="94"/>
  <c r="BW633" i="94"/>
  <c r="BV536" i="94"/>
  <c r="AA308" i="94"/>
  <c r="AK308" i="94"/>
  <c r="Z308" i="94"/>
  <c r="BO385" i="94"/>
  <c r="BP385" i="94"/>
  <c r="BQ385" i="94"/>
  <c r="BR385" i="94"/>
  <c r="BS385" i="94"/>
  <c r="BT385" i="94"/>
  <c r="BU385" i="94"/>
  <c r="BV385" i="94"/>
  <c r="BW385" i="94"/>
  <c r="G611" i="95"/>
  <c r="H611" i="95"/>
  <c r="I611" i="95"/>
  <c r="J611" i="95"/>
  <c r="K611" i="95"/>
  <c r="L611" i="95"/>
  <c r="M611" i="95"/>
  <c r="N611" i="95"/>
  <c r="O611" i="95"/>
  <c r="P611" i="95"/>
  <c r="Q611" i="95"/>
  <c r="R611" i="95"/>
  <c r="S611" i="95"/>
  <c r="T611" i="95"/>
  <c r="U611" i="95"/>
  <c r="V611" i="95"/>
  <c r="W611" i="95"/>
  <c r="X611" i="95"/>
  <c r="Y611" i="95"/>
  <c r="Z611" i="95"/>
  <c r="AA611" i="95"/>
  <c r="AB611" i="95"/>
  <c r="AC611" i="95"/>
  <c r="AD611" i="95"/>
  <c r="AE611" i="95"/>
  <c r="AF611" i="95"/>
  <c r="AG611" i="95"/>
  <c r="AH611" i="95"/>
  <c r="AI611" i="95"/>
  <c r="AJ611" i="95"/>
  <c r="AK611" i="95"/>
  <c r="AL611" i="95"/>
  <c r="AM611" i="95"/>
  <c r="AN611" i="95"/>
  <c r="AO611" i="95"/>
  <c r="AP611" i="95"/>
  <c r="AQ611" i="95"/>
  <c r="AR611" i="95"/>
  <c r="AS611" i="95"/>
  <c r="AT611" i="95"/>
  <c r="AU611" i="95"/>
  <c r="AV611" i="95"/>
  <c r="AW611" i="95"/>
  <c r="AX611" i="95"/>
  <c r="AY611" i="95"/>
  <c r="AZ611" i="95"/>
  <c r="BA611" i="95"/>
  <c r="BB611" i="95"/>
  <c r="BC611" i="95"/>
  <c r="BD611" i="95"/>
  <c r="BE611" i="95"/>
  <c r="BF611" i="95"/>
  <c r="BG611" i="95"/>
  <c r="BH611" i="95"/>
  <c r="BI611" i="95"/>
  <c r="BJ611" i="95"/>
  <c r="BK611" i="95"/>
  <c r="BL611" i="95"/>
  <c r="BM611" i="95"/>
  <c r="BN611" i="95"/>
  <c r="BO611" i="95"/>
  <c r="BP611" i="95"/>
  <c r="BQ611" i="95"/>
  <c r="BR611" i="95"/>
  <c r="BS611" i="95"/>
  <c r="BT611" i="95"/>
  <c r="BU611" i="95"/>
  <c r="BU460" i="95"/>
  <c r="AN308" i="94"/>
  <c r="AI308" i="94"/>
  <c r="AC308" i="94"/>
  <c r="AD308" i="94"/>
  <c r="W308" i="94"/>
  <c r="L308" i="94"/>
  <c r="AF308" i="94"/>
  <c r="U308" i="94"/>
  <c r="R308" i="94"/>
  <c r="AN155" i="95"/>
  <c r="D536" i="95"/>
  <c r="B536" i="95" s="1"/>
  <c r="D537" i="94"/>
  <c r="B537" i="94" s="1"/>
  <c r="K155" i="95"/>
  <c r="W156" i="94"/>
  <c r="H307" i="95"/>
  <c r="X155" i="95"/>
  <c r="AH156" i="94"/>
  <c r="AH155" i="95"/>
  <c r="W155" i="95"/>
  <c r="AD156" i="94"/>
  <c r="M156" i="94"/>
  <c r="AJ308" i="94"/>
  <c r="T308" i="94"/>
  <c r="AM308" i="94"/>
  <c r="X308" i="94"/>
  <c r="S308" i="94"/>
  <c r="Y308" i="94"/>
  <c r="I308" i="94"/>
  <c r="AL308" i="94"/>
  <c r="P307" i="95"/>
  <c r="J307" i="95"/>
  <c r="AE307" i="95"/>
  <c r="D461" i="95"/>
  <c r="B461" i="95" s="1"/>
  <c r="Z307" i="95"/>
  <c r="Y307" i="95"/>
  <c r="O307" i="95"/>
  <c r="D462" i="94"/>
  <c r="B462" i="94" s="1"/>
  <c r="BW462" i="94" s="1"/>
  <c r="AG307" i="95"/>
  <c r="AC307" i="95"/>
  <c r="Q307" i="95"/>
  <c r="AA307" i="95"/>
  <c r="G385" i="94"/>
  <c r="H385" i="94"/>
  <c r="I385" i="94"/>
  <c r="J385" i="94"/>
  <c r="K385" i="94"/>
  <c r="L385" i="94"/>
  <c r="M385" i="94"/>
  <c r="N385" i="94"/>
  <c r="O385" i="94"/>
  <c r="P385" i="94"/>
  <c r="Q385" i="94"/>
  <c r="R385" i="94"/>
  <c r="S385" i="94"/>
  <c r="T385" i="94"/>
  <c r="U385" i="94"/>
  <c r="V385" i="94"/>
  <c r="W385" i="94"/>
  <c r="X385" i="94"/>
  <c r="Y385" i="94"/>
  <c r="Z385" i="94"/>
  <c r="AA385" i="94"/>
  <c r="AB385" i="94"/>
  <c r="AC385" i="94"/>
  <c r="AD385" i="94"/>
  <c r="AE385" i="94"/>
  <c r="AF385" i="94"/>
  <c r="AG385" i="94"/>
  <c r="AH385" i="94"/>
  <c r="AI385" i="94"/>
  <c r="AJ385" i="94"/>
  <c r="AK385" i="94"/>
  <c r="AL385" i="94"/>
  <c r="AM385" i="94"/>
  <c r="AN385" i="94"/>
  <c r="AO385" i="94"/>
  <c r="AP385" i="94"/>
  <c r="AQ385" i="94"/>
  <c r="AR385" i="94"/>
  <c r="AS385" i="94"/>
  <c r="AT385" i="94"/>
  <c r="AU385" i="94"/>
  <c r="AV385" i="94"/>
  <c r="AW385" i="94"/>
  <c r="AX385" i="94"/>
  <c r="AY385" i="94"/>
  <c r="AZ385" i="94"/>
  <c r="BA385" i="94"/>
  <c r="BB385" i="94"/>
  <c r="BC385" i="94"/>
  <c r="BD385" i="94"/>
  <c r="BE385" i="94"/>
  <c r="BF385" i="94"/>
  <c r="BG385" i="94"/>
  <c r="BH385" i="94"/>
  <c r="BI385" i="94"/>
  <c r="BJ385" i="94"/>
  <c r="BK385" i="94"/>
  <c r="BL385" i="94"/>
  <c r="BM385" i="94"/>
  <c r="BN385" i="94"/>
  <c r="AB307" i="95"/>
  <c r="L307" i="95"/>
  <c r="AF307" i="95"/>
  <c r="AN307" i="95"/>
  <c r="R307" i="95"/>
  <c r="AJ307" i="95"/>
  <c r="N307" i="95"/>
  <c r="AM307" i="95"/>
  <c r="W307" i="95"/>
  <c r="G307" i="95"/>
  <c r="V307" i="95"/>
  <c r="X307" i="95"/>
  <c r="T307" i="95"/>
  <c r="K307" i="95"/>
  <c r="AL307" i="95"/>
  <c r="AK307" i="95"/>
  <c r="U307" i="95"/>
  <c r="AH307" i="95"/>
  <c r="M307" i="95"/>
  <c r="AD307" i="95"/>
  <c r="I307" i="95"/>
  <c r="AI307" i="95"/>
  <c r="G384" i="95"/>
  <c r="H384" i="95"/>
  <c r="I384" i="95"/>
  <c r="J384" i="95"/>
  <c r="K384" i="95"/>
  <c r="L384" i="95"/>
  <c r="M384" i="95"/>
  <c r="N384" i="95"/>
  <c r="O384" i="95"/>
  <c r="P384" i="95"/>
  <c r="Q384" i="95"/>
  <c r="R384" i="95"/>
  <c r="S384" i="95"/>
  <c r="T384" i="95"/>
  <c r="U384" i="95"/>
  <c r="V384" i="95"/>
  <c r="W384" i="95"/>
  <c r="X384" i="95"/>
  <c r="Y384" i="95"/>
  <c r="Z384" i="95"/>
  <c r="AA384" i="95"/>
  <c r="AB384" i="95"/>
  <c r="AC384" i="95"/>
  <c r="AD384" i="95"/>
  <c r="AE384" i="95"/>
  <c r="AF384" i="95"/>
  <c r="AG384" i="95"/>
  <c r="AH384" i="95"/>
  <c r="AI384" i="95"/>
  <c r="AJ384" i="95"/>
  <c r="AK384" i="95"/>
  <c r="AL384" i="95"/>
  <c r="AM384" i="95"/>
  <c r="AN384" i="95"/>
  <c r="AO384" i="95"/>
  <c r="AP384" i="95"/>
  <c r="AQ384" i="95"/>
  <c r="AR384" i="95"/>
  <c r="AS384" i="95"/>
  <c r="AT384" i="95"/>
  <c r="AU384" i="95"/>
  <c r="AV384" i="95"/>
  <c r="AW384" i="95"/>
  <c r="AX384" i="95"/>
  <c r="AY384" i="95"/>
  <c r="AZ384" i="95"/>
  <c r="BA384" i="95"/>
  <c r="BB384" i="95"/>
  <c r="BC384" i="95"/>
  <c r="BD384" i="95"/>
  <c r="BE384" i="95"/>
  <c r="BF384" i="95"/>
  <c r="BG384" i="95"/>
  <c r="BH384" i="95"/>
  <c r="BI384" i="95"/>
  <c r="BJ384" i="95"/>
  <c r="BK384" i="95"/>
  <c r="BL384" i="95"/>
  <c r="BM384" i="95"/>
  <c r="BN384" i="95"/>
  <c r="D308" i="95"/>
  <c r="D385" i="95"/>
  <c r="D309" i="94"/>
  <c r="D386" i="94"/>
  <c r="H232" i="94"/>
  <c r="L232" i="94"/>
  <c r="P232" i="94"/>
  <c r="T232" i="94"/>
  <c r="X232" i="94"/>
  <c r="AB232" i="94"/>
  <c r="AF232" i="94"/>
  <c r="AJ232" i="94"/>
  <c r="AN232" i="94"/>
  <c r="K232" i="94"/>
  <c r="Q232" i="94"/>
  <c r="V232" i="94"/>
  <c r="AA232" i="94"/>
  <c r="AG232" i="94"/>
  <c r="AL232" i="94"/>
  <c r="G232" i="94"/>
  <c r="N232" i="94"/>
  <c r="U232" i="94"/>
  <c r="AC232" i="94"/>
  <c r="AI232" i="94"/>
  <c r="I232" i="94"/>
  <c r="O232" i="94"/>
  <c r="W232" i="94"/>
  <c r="AK232" i="94"/>
  <c r="J232" i="94"/>
  <c r="Y232" i="94"/>
  <c r="AM232" i="94"/>
  <c r="M232" i="94"/>
  <c r="Z232" i="94"/>
  <c r="R232" i="94"/>
  <c r="S232" i="94"/>
  <c r="AE232" i="94"/>
  <c r="AH232" i="94"/>
  <c r="AI155" i="95"/>
  <c r="T156" i="94"/>
  <c r="O155" i="95"/>
  <c r="N155" i="95"/>
  <c r="AM156" i="94"/>
  <c r="J231" i="95"/>
  <c r="N231" i="95"/>
  <c r="R231" i="95"/>
  <c r="V231" i="95"/>
  <c r="Z231" i="95"/>
  <c r="AD231" i="95"/>
  <c r="AH231" i="95"/>
  <c r="AL231" i="95"/>
  <c r="G231" i="95"/>
  <c r="L231" i="95"/>
  <c r="Q231" i="95"/>
  <c r="W231" i="95"/>
  <c r="AB231" i="95"/>
  <c r="AG231" i="95"/>
  <c r="AM231" i="95"/>
  <c r="H231" i="95"/>
  <c r="M231" i="95"/>
  <c r="S231" i="95"/>
  <c r="X231" i="95"/>
  <c r="AC231" i="95"/>
  <c r="AI231" i="95"/>
  <c r="AN231" i="95"/>
  <c r="I231" i="95"/>
  <c r="T231" i="95"/>
  <c r="AE231" i="95"/>
  <c r="K231" i="95"/>
  <c r="U231" i="95"/>
  <c r="AF231" i="95"/>
  <c r="O231" i="95"/>
  <c r="Y231" i="95"/>
  <c r="AJ231" i="95"/>
  <c r="AK231" i="95"/>
  <c r="AA231" i="95"/>
  <c r="P231" i="95"/>
  <c r="R155" i="95"/>
  <c r="H155" i="95"/>
  <c r="AJ156" i="94"/>
  <c r="D157" i="94"/>
  <c r="D233" i="94"/>
  <c r="M155" i="95"/>
  <c r="L155" i="95"/>
  <c r="AB155" i="95"/>
  <c r="S155" i="95"/>
  <c r="AE155" i="95"/>
  <c r="V155" i="95"/>
  <c r="Z155" i="95"/>
  <c r="AA155" i="95"/>
  <c r="P155" i="95"/>
  <c r="AF155" i="95"/>
  <c r="Y155" i="95"/>
  <c r="J155" i="95"/>
  <c r="AL155" i="95"/>
  <c r="AC155" i="95"/>
  <c r="AM155" i="95"/>
  <c r="U155" i="95"/>
  <c r="AG155" i="95"/>
  <c r="T155" i="95"/>
  <c r="AJ155" i="95"/>
  <c r="I155" i="95"/>
  <c r="AD155" i="95"/>
  <c r="Q155" i="95"/>
  <c r="G155" i="95"/>
  <c r="AK155" i="95"/>
  <c r="K156" i="94"/>
  <c r="AA156" i="94"/>
  <c r="R156" i="94"/>
  <c r="AN156" i="94"/>
  <c r="Z156" i="94"/>
  <c r="Y156" i="94"/>
  <c r="AB156" i="94"/>
  <c r="N156" i="94"/>
  <c r="O156" i="94"/>
  <c r="AE156" i="94"/>
  <c r="X156" i="94"/>
  <c r="AG156" i="94"/>
  <c r="AF156" i="94"/>
  <c r="S156" i="94"/>
  <c r="AI156" i="94"/>
  <c r="H156" i="94"/>
  <c r="AC156" i="94"/>
  <c r="L156" i="94"/>
  <c r="J156" i="94"/>
  <c r="AL156" i="94"/>
  <c r="U156" i="94"/>
  <c r="P156" i="94"/>
  <c r="V156" i="94"/>
  <c r="I156" i="94"/>
  <c r="AK156" i="94"/>
  <c r="D156" i="95"/>
  <c r="D232" i="95"/>
  <c r="D82" i="95"/>
  <c r="D83" i="94"/>
  <c r="D18" i="23"/>
  <c r="L8" i="92"/>
  <c r="L3" i="92" s="1"/>
  <c r="J86" i="91"/>
  <c r="J69" i="91"/>
  <c r="K9" i="92"/>
  <c r="L696" i="95"/>
  <c r="L696" i="94"/>
  <c r="K8" i="91"/>
  <c r="K5" i="91" s="1"/>
  <c r="J6" i="91"/>
  <c r="J52" i="91"/>
  <c r="J7" i="91"/>
  <c r="J9" i="91"/>
  <c r="BY232" i="94" l="1"/>
  <c r="O309" i="94"/>
  <c r="AP309" i="94"/>
  <c r="AT309" i="94"/>
  <c r="AX309" i="94"/>
  <c r="BB309" i="94"/>
  <c r="BF309" i="94"/>
  <c r="BJ309" i="94"/>
  <c r="BN309" i="94"/>
  <c r="BR309" i="94"/>
  <c r="BV309" i="94"/>
  <c r="AR309" i="94"/>
  <c r="AW309" i="94"/>
  <c r="BC309" i="94"/>
  <c r="BH309" i="94"/>
  <c r="BM309" i="94"/>
  <c r="BS309" i="94"/>
  <c r="BX309" i="94"/>
  <c r="AS309" i="94"/>
  <c r="AY309" i="94"/>
  <c r="BD309" i="94"/>
  <c r="BI309" i="94"/>
  <c r="BO309" i="94"/>
  <c r="BT309" i="94"/>
  <c r="BY309" i="94"/>
  <c r="AO309" i="94"/>
  <c r="AU309" i="94"/>
  <c r="AZ309" i="94"/>
  <c r="BE309" i="94"/>
  <c r="BK309" i="94"/>
  <c r="BP309" i="94"/>
  <c r="BU309" i="94"/>
  <c r="AQ309" i="94"/>
  <c r="AV309" i="94"/>
  <c r="BA309" i="94"/>
  <c r="BG309" i="94"/>
  <c r="BL309" i="94"/>
  <c r="BQ309" i="94"/>
  <c r="BW309" i="94"/>
  <c r="AQ83" i="94"/>
  <c r="AU83" i="94"/>
  <c r="AY83" i="94"/>
  <c r="AP83" i="94"/>
  <c r="AV83" i="94"/>
  <c r="BA83" i="94"/>
  <c r="BE83" i="94"/>
  <c r="BI83" i="94"/>
  <c r="BM83" i="94"/>
  <c r="BQ83" i="94"/>
  <c r="BU83" i="94"/>
  <c r="BY83" i="94"/>
  <c r="AS83" i="94"/>
  <c r="AZ83" i="94"/>
  <c r="BF83" i="94"/>
  <c r="BK83" i="94"/>
  <c r="BP83" i="94"/>
  <c r="BV83" i="94"/>
  <c r="AO83" i="94"/>
  <c r="AX83" i="94"/>
  <c r="BG83" i="94"/>
  <c r="BN83" i="94"/>
  <c r="BT83" i="94"/>
  <c r="AW83" i="94"/>
  <c r="BH83" i="94"/>
  <c r="BR83" i="94"/>
  <c r="BB83" i="94"/>
  <c r="BJ83" i="94"/>
  <c r="BS83" i="94"/>
  <c r="AR83" i="94"/>
  <c r="BL83" i="94"/>
  <c r="AT83" i="94"/>
  <c r="BO83" i="94"/>
  <c r="BC83" i="94"/>
  <c r="BW83" i="94"/>
  <c r="BD83" i="94"/>
  <c r="BX83" i="94"/>
  <c r="BY87" i="94"/>
  <c r="BY163" i="94"/>
  <c r="BY239" i="94"/>
  <c r="BY164" i="94"/>
  <c r="BY240" i="94"/>
  <c r="BY88" i="94"/>
  <c r="BY165" i="94"/>
  <c r="BY241" i="94"/>
  <c r="BY89" i="94"/>
  <c r="BY242" i="94"/>
  <c r="BY90" i="94"/>
  <c r="BY166" i="94"/>
  <c r="BY91" i="94"/>
  <c r="BY167" i="94"/>
  <c r="BY243" i="94"/>
  <c r="BY92" i="94"/>
  <c r="BY169" i="94"/>
  <c r="BY168" i="94"/>
  <c r="BY244" i="94"/>
  <c r="BY170" i="94"/>
  <c r="BY245" i="94"/>
  <c r="BY93" i="94"/>
  <c r="BY246" i="94"/>
  <c r="BY171" i="94"/>
  <c r="BY247" i="94"/>
  <c r="BY94" i="94"/>
  <c r="BY172" i="94"/>
  <c r="BY96" i="94"/>
  <c r="BY95" i="94"/>
  <c r="BY248" i="94"/>
  <c r="BY173" i="94"/>
  <c r="BY249" i="94"/>
  <c r="BY97" i="94"/>
  <c r="BY250" i="94"/>
  <c r="BY98" i="94"/>
  <c r="BY174" i="94"/>
  <c r="BY99" i="94"/>
  <c r="BY251" i="94"/>
  <c r="BY175" i="94"/>
  <c r="BY176" i="94"/>
  <c r="BY252" i="94"/>
  <c r="BY100" i="94"/>
  <c r="BY177" i="94"/>
  <c r="BY253" i="94"/>
  <c r="BY101" i="94"/>
  <c r="BY178" i="94"/>
  <c r="BY254" i="94"/>
  <c r="BY102" i="94"/>
  <c r="BY103" i="94"/>
  <c r="BY179" i="94"/>
  <c r="BY255" i="94"/>
  <c r="BY256" i="94"/>
  <c r="BY104" i="94"/>
  <c r="BY180" i="94"/>
  <c r="BY257" i="94"/>
  <c r="BY181" i="94"/>
  <c r="BY105" i="94"/>
  <c r="BY258" i="94"/>
  <c r="BY106" i="94"/>
  <c r="BY182" i="94"/>
  <c r="BY259" i="94"/>
  <c r="BY183" i="94"/>
  <c r="BY107" i="94"/>
  <c r="BY108" i="94"/>
  <c r="BY260" i="94"/>
  <c r="BY184" i="94"/>
  <c r="BY109" i="94"/>
  <c r="BY261" i="94"/>
  <c r="BY185" i="94"/>
  <c r="BY186" i="94"/>
  <c r="BY262" i="94"/>
  <c r="BY110" i="94"/>
  <c r="BY187" i="94"/>
  <c r="BY263" i="94"/>
  <c r="BY111" i="94"/>
  <c r="BY188" i="94"/>
  <c r="BY264" i="94"/>
  <c r="BY112" i="94"/>
  <c r="BY189" i="94"/>
  <c r="BY113" i="94"/>
  <c r="BY265" i="94"/>
  <c r="BY266" i="94"/>
  <c r="BY114" i="94"/>
  <c r="BY190" i="94"/>
  <c r="BY267" i="94"/>
  <c r="BY115" i="94"/>
  <c r="BY191" i="94"/>
  <c r="BY116" i="94"/>
  <c r="BY192" i="94"/>
  <c r="BY268" i="94"/>
  <c r="BY193" i="94"/>
  <c r="BY269" i="94"/>
  <c r="BY117" i="94"/>
  <c r="BY194" i="94"/>
  <c r="BY270" i="94"/>
  <c r="BY118" i="94"/>
  <c r="BY271" i="94"/>
  <c r="BY119" i="94"/>
  <c r="BY195" i="94"/>
  <c r="BY272" i="94"/>
  <c r="BY120" i="94"/>
  <c r="BY196" i="94"/>
  <c r="BY121" i="94"/>
  <c r="BY197" i="94"/>
  <c r="BY273" i="94"/>
  <c r="BY198" i="94"/>
  <c r="BY274" i="94"/>
  <c r="BY122" i="94"/>
  <c r="BY123" i="94"/>
  <c r="BY275" i="94"/>
  <c r="BY199" i="94"/>
  <c r="BY124" i="94"/>
  <c r="BY276" i="94"/>
  <c r="BY200" i="94"/>
  <c r="BY277" i="94"/>
  <c r="BY125" i="94"/>
  <c r="BY201" i="94"/>
  <c r="BY202" i="94"/>
  <c r="BY126" i="94"/>
  <c r="BY278" i="94"/>
  <c r="BY279" i="94"/>
  <c r="BY127" i="94"/>
  <c r="BY203" i="94"/>
  <c r="BY280" i="94"/>
  <c r="BY128" i="94"/>
  <c r="BY204" i="94"/>
  <c r="BY281" i="94"/>
  <c r="BY205" i="94"/>
  <c r="BY129" i="94"/>
  <c r="BY130" i="94"/>
  <c r="BY282" i="94"/>
  <c r="BY206" i="94"/>
  <c r="BY131" i="94"/>
  <c r="BY207" i="94"/>
  <c r="BY283" i="94"/>
  <c r="BY208" i="94"/>
  <c r="BY132" i="94"/>
  <c r="BY284" i="94"/>
  <c r="BY133" i="94"/>
  <c r="BY285" i="94"/>
  <c r="BY209" i="94"/>
  <c r="BY134" i="94"/>
  <c r="BY210" i="94"/>
  <c r="BY286" i="94"/>
  <c r="BY287" i="94"/>
  <c r="BY135" i="94"/>
  <c r="BY211" i="94"/>
  <c r="BY136" i="94"/>
  <c r="BY288" i="94"/>
  <c r="BY212" i="94"/>
  <c r="BY289" i="94"/>
  <c r="BY137" i="94"/>
  <c r="BY213" i="94"/>
  <c r="BY214" i="94"/>
  <c r="BY138" i="94"/>
  <c r="BY290" i="94"/>
  <c r="BY139" i="94"/>
  <c r="BY291" i="94"/>
  <c r="BY215" i="94"/>
  <c r="BY216" i="94"/>
  <c r="BY140" i="94"/>
  <c r="BY292" i="94"/>
  <c r="BY217" i="94"/>
  <c r="BY141" i="94"/>
  <c r="BY293" i="94"/>
  <c r="BY294" i="94"/>
  <c r="BY218" i="94"/>
  <c r="BY142" i="94"/>
  <c r="BY219" i="94"/>
  <c r="BY143" i="94"/>
  <c r="BY295" i="94"/>
  <c r="BY220" i="94"/>
  <c r="BY144" i="94"/>
  <c r="BY296" i="94"/>
  <c r="BY221" i="94"/>
  <c r="BY145" i="94"/>
  <c r="BY297" i="94"/>
  <c r="BY146" i="94"/>
  <c r="BY222" i="94"/>
  <c r="BY298" i="94"/>
  <c r="BY147" i="94"/>
  <c r="BY223" i="94"/>
  <c r="BY299" i="94"/>
  <c r="BY148" i="94"/>
  <c r="BY224" i="94"/>
  <c r="BY300" i="94"/>
  <c r="BY301" i="94"/>
  <c r="BY149" i="94"/>
  <c r="BY225" i="94"/>
  <c r="BY150" i="94"/>
  <c r="BY302" i="94"/>
  <c r="BY226" i="94"/>
  <c r="BY303" i="94"/>
  <c r="BY227" i="94"/>
  <c r="BY151" i="94"/>
  <c r="BY304" i="94"/>
  <c r="BY228" i="94"/>
  <c r="BY152" i="94"/>
  <c r="BY229" i="94"/>
  <c r="BY305" i="94"/>
  <c r="BY153" i="94"/>
  <c r="BY154" i="94"/>
  <c r="BY230" i="94"/>
  <c r="BY306" i="94"/>
  <c r="BY231" i="94"/>
  <c r="BY307" i="94"/>
  <c r="BY155" i="94"/>
  <c r="AO233" i="94"/>
  <c r="AS233" i="94"/>
  <c r="AW233" i="94"/>
  <c r="BA233" i="94"/>
  <c r="BE233" i="94"/>
  <c r="BI233" i="94"/>
  <c r="BM233" i="94"/>
  <c r="BQ233" i="94"/>
  <c r="BU233" i="94"/>
  <c r="BY233" i="94"/>
  <c r="AQ233" i="94"/>
  <c r="AV233" i="94"/>
  <c r="BB233" i="94"/>
  <c r="BG233" i="94"/>
  <c r="BL233" i="94"/>
  <c r="BR233" i="94"/>
  <c r="BW233" i="94"/>
  <c r="AR233" i="94"/>
  <c r="AX233" i="94"/>
  <c r="BC233" i="94"/>
  <c r="BH233" i="94"/>
  <c r="BN233" i="94"/>
  <c r="BS233" i="94"/>
  <c r="BX233" i="94"/>
  <c r="AY233" i="94"/>
  <c r="BJ233" i="94"/>
  <c r="BT233" i="94"/>
  <c r="AP233" i="94"/>
  <c r="AZ233" i="94"/>
  <c r="BK233" i="94"/>
  <c r="BV233" i="94"/>
  <c r="AT233" i="94"/>
  <c r="BD233" i="94"/>
  <c r="BO233" i="94"/>
  <c r="AU233" i="94"/>
  <c r="BF233" i="94"/>
  <c r="BP233" i="94"/>
  <c r="J157" i="94"/>
  <c r="AQ157" i="94"/>
  <c r="AU157" i="94"/>
  <c r="AY157" i="94"/>
  <c r="BC157" i="94"/>
  <c r="BG157" i="94"/>
  <c r="BK157" i="94"/>
  <c r="BO157" i="94"/>
  <c r="BS157" i="94"/>
  <c r="BW157" i="94"/>
  <c r="AP157" i="94"/>
  <c r="AV157" i="94"/>
  <c r="BA157" i="94"/>
  <c r="BF157" i="94"/>
  <c r="BL157" i="94"/>
  <c r="BQ157" i="94"/>
  <c r="BV157" i="94"/>
  <c r="AR157" i="94"/>
  <c r="AW157" i="94"/>
  <c r="BB157" i="94"/>
  <c r="BH157" i="94"/>
  <c r="BM157" i="94"/>
  <c r="BR157" i="94"/>
  <c r="BX157" i="94"/>
  <c r="AX157" i="94"/>
  <c r="BI157" i="94"/>
  <c r="BT157" i="94"/>
  <c r="AO157" i="94"/>
  <c r="AZ157" i="94"/>
  <c r="BJ157" i="94"/>
  <c r="BU157" i="94"/>
  <c r="AS157" i="94"/>
  <c r="BD157" i="94"/>
  <c r="BN157" i="94"/>
  <c r="BY157" i="94"/>
  <c r="AT157" i="94"/>
  <c r="BE157" i="94"/>
  <c r="BP157" i="94"/>
  <c r="BY156" i="94"/>
  <c r="AO82" i="95"/>
  <c r="AS82" i="95"/>
  <c r="AW82" i="95"/>
  <c r="BA82" i="95"/>
  <c r="BE82" i="95"/>
  <c r="BI82" i="95"/>
  <c r="BM82" i="95"/>
  <c r="BQ82" i="95"/>
  <c r="BU82" i="95"/>
  <c r="AP82" i="95"/>
  <c r="AT82" i="95"/>
  <c r="AX82" i="95"/>
  <c r="BB82" i="95"/>
  <c r="BF82" i="95"/>
  <c r="BJ82" i="95"/>
  <c r="BN82" i="95"/>
  <c r="BR82" i="95"/>
  <c r="BV82" i="95"/>
  <c r="AU82" i="95"/>
  <c r="BC82" i="95"/>
  <c r="BK82" i="95"/>
  <c r="BS82" i="95"/>
  <c r="AV82" i="95"/>
  <c r="BD82" i="95"/>
  <c r="BL82" i="95"/>
  <c r="BT82" i="95"/>
  <c r="AY82" i="95"/>
  <c r="BO82" i="95"/>
  <c r="AZ82" i="95"/>
  <c r="BP82" i="95"/>
  <c r="AQ82" i="95"/>
  <c r="BW82" i="95"/>
  <c r="AR82" i="95"/>
  <c r="BX82" i="95"/>
  <c r="BG82" i="95"/>
  <c r="BH82" i="95"/>
  <c r="AR308" i="95"/>
  <c r="AV308" i="95"/>
  <c r="AZ308" i="95"/>
  <c r="BD308" i="95"/>
  <c r="BH308" i="95"/>
  <c r="BL308" i="95"/>
  <c r="BP308" i="95"/>
  <c r="BT308" i="95"/>
  <c r="BX308" i="95"/>
  <c r="AO308" i="95"/>
  <c r="AS308" i="95"/>
  <c r="AW308" i="95"/>
  <c r="BA308" i="95"/>
  <c r="BE308" i="95"/>
  <c r="BI308" i="95"/>
  <c r="BM308" i="95"/>
  <c r="BQ308" i="95"/>
  <c r="BU308" i="95"/>
  <c r="AT308" i="95"/>
  <c r="BB308" i="95"/>
  <c r="BJ308" i="95"/>
  <c r="BR308" i="95"/>
  <c r="AU308" i="95"/>
  <c r="BK308" i="95"/>
  <c r="BS308" i="95"/>
  <c r="AX308" i="95"/>
  <c r="BN308" i="95"/>
  <c r="AY308" i="95"/>
  <c r="BW308" i="95"/>
  <c r="BC308" i="95"/>
  <c r="AP308" i="95"/>
  <c r="BF308" i="95"/>
  <c r="BV308" i="95"/>
  <c r="AQ308" i="95"/>
  <c r="BG308" i="95"/>
  <c r="BO308" i="95"/>
  <c r="AO232" i="95"/>
  <c r="AS232" i="95"/>
  <c r="AW232" i="95"/>
  <c r="BA232" i="95"/>
  <c r="BE232" i="95"/>
  <c r="BI232" i="95"/>
  <c r="BM232" i="95"/>
  <c r="BQ232" i="95"/>
  <c r="BU232" i="95"/>
  <c r="AP232" i="95"/>
  <c r="AT232" i="95"/>
  <c r="AX232" i="95"/>
  <c r="BB232" i="95"/>
  <c r="BF232" i="95"/>
  <c r="BJ232" i="95"/>
  <c r="BN232" i="95"/>
  <c r="BR232" i="95"/>
  <c r="BV232" i="95"/>
  <c r="AQ232" i="95"/>
  <c r="AY232" i="95"/>
  <c r="BG232" i="95"/>
  <c r="BO232" i="95"/>
  <c r="BW232" i="95"/>
  <c r="BC232" i="95"/>
  <c r="BS232" i="95"/>
  <c r="AR232" i="95"/>
  <c r="AZ232" i="95"/>
  <c r="BH232" i="95"/>
  <c r="BP232" i="95"/>
  <c r="BX232" i="95"/>
  <c r="AU232" i="95"/>
  <c r="BK232" i="95"/>
  <c r="BL232" i="95"/>
  <c r="AV232" i="95"/>
  <c r="BT232" i="95"/>
  <c r="BD232" i="95"/>
  <c r="AQ156" i="95"/>
  <c r="AU156" i="95"/>
  <c r="AY156" i="95"/>
  <c r="BC156" i="95"/>
  <c r="BG156" i="95"/>
  <c r="BK156" i="95"/>
  <c r="BO156" i="95"/>
  <c r="BS156" i="95"/>
  <c r="BW156" i="95"/>
  <c r="AR156" i="95"/>
  <c r="AV156" i="95"/>
  <c r="AZ156" i="95"/>
  <c r="BD156" i="95"/>
  <c r="BH156" i="95"/>
  <c r="BL156" i="95"/>
  <c r="BP156" i="95"/>
  <c r="BT156" i="95"/>
  <c r="BX156" i="95"/>
  <c r="AT156" i="95"/>
  <c r="BB156" i="95"/>
  <c r="BJ156" i="95"/>
  <c r="BR156" i="95"/>
  <c r="AO156" i="95"/>
  <c r="AW156" i="95"/>
  <c r="BE156" i="95"/>
  <c r="BM156" i="95"/>
  <c r="BU156" i="95"/>
  <c r="AP156" i="95"/>
  <c r="BF156" i="95"/>
  <c r="BV156" i="95"/>
  <c r="BN156" i="95"/>
  <c r="AS156" i="95"/>
  <c r="BI156" i="95"/>
  <c r="AX156" i="95"/>
  <c r="BQ156" i="95"/>
  <c r="BA156" i="95"/>
  <c r="BX87" i="95"/>
  <c r="BX163" i="95"/>
  <c r="BX239" i="95"/>
  <c r="BX88" i="95"/>
  <c r="BX164" i="95"/>
  <c r="BX240" i="95"/>
  <c r="BX89" i="95"/>
  <c r="BX241" i="95"/>
  <c r="BX165" i="95"/>
  <c r="BX166" i="95"/>
  <c r="BX242" i="95"/>
  <c r="BX90" i="95"/>
  <c r="BX91" i="95"/>
  <c r="BX167" i="95"/>
  <c r="BX243" i="95"/>
  <c r="BX244" i="95"/>
  <c r="BX92" i="95"/>
  <c r="BX168" i="95"/>
  <c r="BX245" i="95"/>
  <c r="BX93" i="95"/>
  <c r="BX169" i="95"/>
  <c r="BX246" i="95"/>
  <c r="BX94" i="95"/>
  <c r="BX170" i="95"/>
  <c r="BX95" i="95"/>
  <c r="BX247" i="95"/>
  <c r="BX171" i="95"/>
  <c r="BX172" i="95"/>
  <c r="BX96" i="95"/>
  <c r="BX248" i="95"/>
  <c r="BX97" i="95"/>
  <c r="BX173" i="95"/>
  <c r="BX249" i="95"/>
  <c r="BX98" i="95"/>
  <c r="BX250" i="95"/>
  <c r="BX174" i="95"/>
  <c r="BX99" i="95"/>
  <c r="BX251" i="95"/>
  <c r="BX175" i="95"/>
  <c r="BX176" i="95"/>
  <c r="BX252" i="95"/>
  <c r="BX100" i="95"/>
  <c r="BX101" i="95"/>
  <c r="BX253" i="95"/>
  <c r="BX177" i="95"/>
  <c r="BX254" i="95"/>
  <c r="BX102" i="95"/>
  <c r="BX178" i="95"/>
  <c r="BX179" i="95"/>
  <c r="BX255" i="95"/>
  <c r="BX103" i="95"/>
  <c r="BX256" i="95"/>
  <c r="BX180" i="95"/>
  <c r="BX104" i="95"/>
  <c r="BX181" i="95"/>
  <c r="BX257" i="95"/>
  <c r="BX105" i="95"/>
  <c r="BX182" i="95"/>
  <c r="BX106" i="95"/>
  <c r="BX258" i="95"/>
  <c r="BX183" i="95"/>
  <c r="BX107" i="95"/>
  <c r="BX259" i="95"/>
  <c r="BX184" i="95"/>
  <c r="BX260" i="95"/>
  <c r="BX108" i="95"/>
  <c r="BX185" i="95"/>
  <c r="BX109" i="95"/>
  <c r="BX261" i="95"/>
  <c r="BX110" i="95"/>
  <c r="BX262" i="95"/>
  <c r="BX186" i="95"/>
  <c r="BX263" i="95"/>
  <c r="BX111" i="95"/>
  <c r="BX187" i="95"/>
  <c r="BX188" i="95"/>
  <c r="BX112" i="95"/>
  <c r="BX264" i="95"/>
  <c r="BX189" i="95"/>
  <c r="BX265" i="95"/>
  <c r="BX113" i="95"/>
  <c r="BX190" i="95"/>
  <c r="BX266" i="95"/>
  <c r="BX114" i="95"/>
  <c r="BX191" i="95"/>
  <c r="BX115" i="95"/>
  <c r="BX267" i="95"/>
  <c r="BX192" i="95"/>
  <c r="BX268" i="95"/>
  <c r="BX116" i="95"/>
  <c r="BX193" i="95"/>
  <c r="BX117" i="95"/>
  <c r="BX269" i="95"/>
  <c r="BX194" i="95"/>
  <c r="BX270" i="95"/>
  <c r="BX118" i="95"/>
  <c r="BX271" i="95"/>
  <c r="BX195" i="95"/>
  <c r="BX119" i="95"/>
  <c r="BX120" i="95"/>
  <c r="BX196" i="95"/>
  <c r="BX272" i="95"/>
  <c r="BX197" i="95"/>
  <c r="BX121" i="95"/>
  <c r="BX273" i="95"/>
  <c r="BX122" i="95"/>
  <c r="BX198" i="95"/>
  <c r="BX274" i="95"/>
  <c r="BX123" i="95"/>
  <c r="BX199" i="95"/>
  <c r="BX275" i="95"/>
  <c r="BX124" i="95"/>
  <c r="BX200" i="95"/>
  <c r="BX276" i="95"/>
  <c r="BX125" i="95"/>
  <c r="BX277" i="95"/>
  <c r="BX201" i="95"/>
  <c r="BX126" i="95"/>
  <c r="BX202" i="95"/>
  <c r="BX278" i="95"/>
  <c r="BX203" i="95"/>
  <c r="BX279" i="95"/>
  <c r="BX127" i="95"/>
  <c r="BX204" i="95"/>
  <c r="BX128" i="95"/>
  <c r="BX280" i="95"/>
  <c r="BX281" i="95"/>
  <c r="BX129" i="95"/>
  <c r="BX205" i="95"/>
  <c r="BX206" i="95"/>
  <c r="BX130" i="95"/>
  <c r="BX282" i="95"/>
  <c r="BX131" i="95"/>
  <c r="BX207" i="95"/>
  <c r="BX283" i="95"/>
  <c r="BX284" i="95"/>
  <c r="BX208" i="95"/>
  <c r="BX132" i="95"/>
  <c r="BX133" i="95"/>
  <c r="BX209" i="95"/>
  <c r="BX285" i="95"/>
  <c r="BX134" i="95"/>
  <c r="BX286" i="95"/>
  <c r="BX210" i="95"/>
  <c r="BX135" i="95"/>
  <c r="BX211" i="95"/>
  <c r="BX287" i="95"/>
  <c r="BX212" i="95"/>
  <c r="BX288" i="95"/>
  <c r="BX136" i="95"/>
  <c r="BX213" i="95"/>
  <c r="BX289" i="95"/>
  <c r="BX137" i="95"/>
  <c r="BX138" i="95"/>
  <c r="BX214" i="95"/>
  <c r="BX290" i="95"/>
  <c r="BX215" i="95"/>
  <c r="BX291" i="95"/>
  <c r="BX139" i="95"/>
  <c r="BX140" i="95"/>
  <c r="BX216" i="95"/>
  <c r="BX292" i="95"/>
  <c r="BX141" i="95"/>
  <c r="BX293" i="95"/>
  <c r="BX217" i="95"/>
  <c r="BX142" i="95"/>
  <c r="BX294" i="95"/>
  <c r="BX218" i="95"/>
  <c r="BX143" i="95"/>
  <c r="BX219" i="95"/>
  <c r="BX295" i="95"/>
  <c r="BX220" i="95"/>
  <c r="BX296" i="95"/>
  <c r="BX144" i="95"/>
  <c r="BX221" i="95"/>
  <c r="BX297" i="95"/>
  <c r="BX145" i="95"/>
  <c r="BX146" i="95"/>
  <c r="BX222" i="95"/>
  <c r="BX298" i="95"/>
  <c r="BX147" i="95"/>
  <c r="BX223" i="95"/>
  <c r="BX299" i="95"/>
  <c r="BX300" i="95"/>
  <c r="BX224" i="95"/>
  <c r="BX148" i="95"/>
  <c r="BX149" i="95"/>
  <c r="BX225" i="95"/>
  <c r="BX301" i="95"/>
  <c r="BX150" i="95"/>
  <c r="BX226" i="95"/>
  <c r="BX302" i="95"/>
  <c r="BX227" i="95"/>
  <c r="BX303" i="95"/>
  <c r="BX151" i="95"/>
  <c r="BX304" i="95"/>
  <c r="BX228" i="95"/>
  <c r="BX152" i="95"/>
  <c r="BX305" i="95"/>
  <c r="BX229" i="95"/>
  <c r="BX153" i="95"/>
  <c r="BX154" i="95"/>
  <c r="BX230" i="95"/>
  <c r="BX306" i="95"/>
  <c r="BX155" i="95"/>
  <c r="BX231" i="95"/>
  <c r="BW385" i="95"/>
  <c r="BX935" i="95"/>
  <c r="BY933" i="95"/>
  <c r="BY932" i="95"/>
  <c r="BY936" i="95"/>
  <c r="BY907" i="95"/>
  <c r="BY911" i="95"/>
  <c r="BX910" i="95"/>
  <c r="BY883" i="95"/>
  <c r="BY882" i="95"/>
  <c r="BX885" i="95"/>
  <c r="BY908" i="95"/>
  <c r="BY833" i="95"/>
  <c r="BY886" i="95"/>
  <c r="BY857" i="95"/>
  <c r="BX835" i="95"/>
  <c r="BY861" i="95"/>
  <c r="BY858" i="95"/>
  <c r="BX860" i="95"/>
  <c r="BY832" i="95"/>
  <c r="BY811" i="95"/>
  <c r="BY836" i="95"/>
  <c r="BY808" i="95"/>
  <c r="BX810" i="95"/>
  <c r="BY807" i="95"/>
  <c r="BY783" i="95"/>
  <c r="BY782" i="95"/>
  <c r="BX785" i="95"/>
  <c r="BY757" i="95"/>
  <c r="BY758" i="95"/>
  <c r="BX760" i="95"/>
  <c r="BY732" i="95"/>
  <c r="BY736" i="95"/>
  <c r="BY786" i="95"/>
  <c r="BX735" i="95"/>
  <c r="BY733" i="95"/>
  <c r="BY761" i="95"/>
  <c r="BZ936" i="94"/>
  <c r="BZ932" i="94"/>
  <c r="BZ933" i="94"/>
  <c r="BY935" i="94"/>
  <c r="BZ907" i="94"/>
  <c r="BZ908" i="94"/>
  <c r="BY910" i="94"/>
  <c r="BZ911" i="94"/>
  <c r="BZ886" i="94"/>
  <c r="BZ882" i="94"/>
  <c r="BY885" i="94"/>
  <c r="BZ858" i="94"/>
  <c r="BY860" i="94"/>
  <c r="BZ883" i="94"/>
  <c r="BZ857" i="94"/>
  <c r="BZ861" i="94"/>
  <c r="BZ833" i="94"/>
  <c r="BZ836" i="94"/>
  <c r="BY835" i="94"/>
  <c r="BZ808" i="94"/>
  <c r="BY810" i="94"/>
  <c r="BZ832" i="94"/>
  <c r="BZ807" i="94"/>
  <c r="BZ783" i="94"/>
  <c r="BZ811" i="94"/>
  <c r="BZ786" i="94"/>
  <c r="BZ782" i="94"/>
  <c r="BY785" i="94"/>
  <c r="BZ761" i="94"/>
  <c r="BZ758" i="94"/>
  <c r="BY760" i="94"/>
  <c r="BZ736" i="94"/>
  <c r="BY735" i="94"/>
  <c r="BZ757" i="94"/>
  <c r="BZ732" i="94"/>
  <c r="BZ733" i="94"/>
  <c r="BY966" i="94"/>
  <c r="BX965" i="94"/>
  <c r="AG309" i="94"/>
  <c r="S309" i="94"/>
  <c r="I309" i="94"/>
  <c r="BY963" i="94"/>
  <c r="BY962" i="94"/>
  <c r="AI309" i="94"/>
  <c r="BZ708" i="94"/>
  <c r="BZ707" i="94"/>
  <c r="BZ711" i="94"/>
  <c r="BY710" i="94"/>
  <c r="BY707" i="95"/>
  <c r="BX710" i="95"/>
  <c r="BY711" i="95"/>
  <c r="BY708" i="95"/>
  <c r="O308" i="95"/>
  <c r="G83" i="94"/>
  <c r="K83" i="94"/>
  <c r="O83" i="94"/>
  <c r="S83" i="94"/>
  <c r="W83" i="94"/>
  <c r="AA83" i="94"/>
  <c r="AE83" i="94"/>
  <c r="AI83" i="94"/>
  <c r="AM83" i="94"/>
  <c r="H83" i="94"/>
  <c r="L83" i="94"/>
  <c r="P83" i="94"/>
  <c r="T83" i="94"/>
  <c r="X83" i="94"/>
  <c r="AB83" i="94"/>
  <c r="AF83" i="94"/>
  <c r="AJ83" i="94"/>
  <c r="AN83" i="94"/>
  <c r="I83" i="94"/>
  <c r="Q83" i="94"/>
  <c r="Y83" i="94"/>
  <c r="AG83" i="94"/>
  <c r="N83" i="94"/>
  <c r="Z83" i="94"/>
  <c r="AK83" i="94"/>
  <c r="R83" i="94"/>
  <c r="AC83" i="94"/>
  <c r="AL83" i="94"/>
  <c r="J83" i="94"/>
  <c r="U83" i="94"/>
  <c r="AD83" i="94"/>
  <c r="M83" i="94"/>
  <c r="V83" i="94"/>
  <c r="AH83" i="94"/>
  <c r="D613" i="95"/>
  <c r="B613" i="95" s="1"/>
  <c r="AD232" i="95"/>
  <c r="BO385" i="95"/>
  <c r="BP385" i="95"/>
  <c r="BQ385" i="95"/>
  <c r="BR385" i="95"/>
  <c r="BS385" i="95"/>
  <c r="BT385" i="95"/>
  <c r="BU385" i="95"/>
  <c r="BV385" i="95"/>
  <c r="G537" i="94"/>
  <c r="H537" i="94"/>
  <c r="I537" i="94"/>
  <c r="J537" i="94"/>
  <c r="K537" i="94"/>
  <c r="L537" i="94"/>
  <c r="M537" i="94"/>
  <c r="N537" i="94"/>
  <c r="O537" i="94"/>
  <c r="P537" i="94"/>
  <c r="Q537" i="94"/>
  <c r="R537" i="94"/>
  <c r="S537" i="94"/>
  <c r="T537" i="94"/>
  <c r="U537" i="94"/>
  <c r="V537" i="94"/>
  <c r="W537" i="94"/>
  <c r="X537" i="94"/>
  <c r="Y537" i="94"/>
  <c r="Z537" i="94"/>
  <c r="AA537" i="94"/>
  <c r="AB537" i="94"/>
  <c r="AC537" i="94"/>
  <c r="AD537" i="94"/>
  <c r="AE537" i="94"/>
  <c r="AF537" i="94"/>
  <c r="AG537" i="94"/>
  <c r="AH537" i="94"/>
  <c r="AI537" i="94"/>
  <c r="AJ537" i="94"/>
  <c r="AK537" i="94"/>
  <c r="AL537" i="94"/>
  <c r="AM537" i="94"/>
  <c r="AN537" i="94"/>
  <c r="AO537" i="94"/>
  <c r="AP537" i="94"/>
  <c r="AQ537" i="94"/>
  <c r="AR537" i="94"/>
  <c r="AS537" i="94"/>
  <c r="AT537" i="94"/>
  <c r="AU537" i="94"/>
  <c r="AV537" i="94"/>
  <c r="AW537" i="94"/>
  <c r="AX537" i="94"/>
  <c r="AY537" i="94"/>
  <c r="AZ537" i="94"/>
  <c r="BA537" i="94"/>
  <c r="BB537" i="94"/>
  <c r="BC537" i="94"/>
  <c r="BD537" i="94"/>
  <c r="BE537" i="94"/>
  <c r="BF537" i="94"/>
  <c r="BG537" i="94"/>
  <c r="BH537" i="94"/>
  <c r="BI537" i="94"/>
  <c r="BJ537" i="94"/>
  <c r="BK537" i="94"/>
  <c r="BL537" i="94"/>
  <c r="BM537" i="94"/>
  <c r="BN537" i="94"/>
  <c r="BO537" i="94"/>
  <c r="BP537" i="94"/>
  <c r="BQ537" i="94"/>
  <c r="BR537" i="94"/>
  <c r="BS537" i="94"/>
  <c r="BT537" i="94"/>
  <c r="BU537" i="94"/>
  <c r="BV537" i="94"/>
  <c r="G536" i="95"/>
  <c r="H536" i="95"/>
  <c r="I536" i="95"/>
  <c r="J536" i="95"/>
  <c r="K536" i="95"/>
  <c r="L536" i="95"/>
  <c r="M536" i="95"/>
  <c r="N536" i="95"/>
  <c r="O536" i="95"/>
  <c r="P536" i="95"/>
  <c r="Q536" i="95"/>
  <c r="R536" i="95"/>
  <c r="S536" i="95"/>
  <c r="T536" i="95"/>
  <c r="U536" i="95"/>
  <c r="V536" i="95"/>
  <c r="W536" i="95"/>
  <c r="X536" i="95"/>
  <c r="Y536" i="95"/>
  <c r="Z536" i="95"/>
  <c r="AA536" i="95"/>
  <c r="AB536" i="95"/>
  <c r="AC536" i="95"/>
  <c r="AD536" i="95"/>
  <c r="AE536" i="95"/>
  <c r="AF536" i="95"/>
  <c r="AG536" i="95"/>
  <c r="AH536" i="95"/>
  <c r="AI536" i="95"/>
  <c r="AJ536" i="95"/>
  <c r="AK536" i="95"/>
  <c r="AL536" i="95"/>
  <c r="AM536" i="95"/>
  <c r="AN536" i="95"/>
  <c r="AO536" i="95"/>
  <c r="AP536" i="95"/>
  <c r="AQ536" i="95"/>
  <c r="AR536" i="95"/>
  <c r="AS536" i="95"/>
  <c r="AT536" i="95"/>
  <c r="AU536" i="95"/>
  <c r="AV536" i="95"/>
  <c r="AW536" i="95"/>
  <c r="AX536" i="95"/>
  <c r="AY536" i="95"/>
  <c r="AZ536" i="95"/>
  <c r="BA536" i="95"/>
  <c r="BB536" i="95"/>
  <c r="BC536" i="95"/>
  <c r="BD536" i="95"/>
  <c r="BE536" i="95"/>
  <c r="BF536" i="95"/>
  <c r="BG536" i="95"/>
  <c r="BH536" i="95"/>
  <c r="BI536" i="95"/>
  <c r="BJ536" i="95"/>
  <c r="BK536" i="95"/>
  <c r="BL536" i="95"/>
  <c r="BM536" i="95"/>
  <c r="BN536" i="95"/>
  <c r="BO536" i="95"/>
  <c r="BP536" i="95"/>
  <c r="BQ536" i="95"/>
  <c r="BR536" i="95"/>
  <c r="BS536" i="95"/>
  <c r="BT536" i="95"/>
  <c r="BU536" i="95"/>
  <c r="AD692" i="94"/>
  <c r="BO692" i="94"/>
  <c r="J692" i="94"/>
  <c r="N692" i="94"/>
  <c r="R692" i="94"/>
  <c r="V692" i="94"/>
  <c r="Z692" i="94"/>
  <c r="AE692" i="94"/>
  <c r="AI692" i="94"/>
  <c r="AM692" i="94"/>
  <c r="AQ692" i="94"/>
  <c r="AU692" i="94"/>
  <c r="AY692" i="94"/>
  <c r="BC692" i="94"/>
  <c r="BG692" i="94"/>
  <c r="BK692" i="94"/>
  <c r="H692" i="94"/>
  <c r="M692" i="94"/>
  <c r="S692" i="94"/>
  <c r="X692" i="94"/>
  <c r="AC692" i="94"/>
  <c r="AJ692" i="94"/>
  <c r="AO692" i="94"/>
  <c r="AT692" i="94"/>
  <c r="AZ692" i="94"/>
  <c r="BE692" i="94"/>
  <c r="BJ692" i="94"/>
  <c r="I692" i="94"/>
  <c r="O692" i="94"/>
  <c r="T692" i="94"/>
  <c r="Y692" i="94"/>
  <c r="AF692" i="94"/>
  <c r="AK692" i="94"/>
  <c r="AP692" i="94"/>
  <c r="AV692" i="94"/>
  <c r="BA692" i="94"/>
  <c r="BF692" i="94"/>
  <c r="BL692" i="94"/>
  <c r="K692" i="94"/>
  <c r="P692" i="94"/>
  <c r="U692" i="94"/>
  <c r="AA692" i="94"/>
  <c r="AG692" i="94"/>
  <c r="AL692" i="94"/>
  <c r="AR692" i="94"/>
  <c r="AW692" i="94"/>
  <c r="BB692" i="94"/>
  <c r="BH692" i="94"/>
  <c r="BM692" i="94"/>
  <c r="L692" i="94"/>
  <c r="AH692" i="94"/>
  <c r="BD692" i="94"/>
  <c r="Q692" i="94"/>
  <c r="AN692" i="94"/>
  <c r="BI692" i="94"/>
  <c r="W692" i="94"/>
  <c r="AS692" i="94"/>
  <c r="BN692" i="94"/>
  <c r="AX692" i="94"/>
  <c r="G692" i="94"/>
  <c r="AB692" i="94"/>
  <c r="BP692" i="94"/>
  <c r="BQ692" i="94"/>
  <c r="BR692" i="94"/>
  <c r="BS692" i="94"/>
  <c r="BT692" i="94"/>
  <c r="BU692" i="94"/>
  <c r="BV692" i="94"/>
  <c r="BW692" i="94"/>
  <c r="BX692" i="94"/>
  <c r="BO691" i="95"/>
  <c r="G691" i="95"/>
  <c r="K691" i="95"/>
  <c r="O691" i="95"/>
  <c r="S691" i="95"/>
  <c r="W691" i="95"/>
  <c r="AA691" i="95"/>
  <c r="AE691" i="95"/>
  <c r="AI691" i="95"/>
  <c r="AM691" i="95"/>
  <c r="AQ691" i="95"/>
  <c r="AU691" i="95"/>
  <c r="AY691" i="95"/>
  <c r="BC691" i="95"/>
  <c r="BG691" i="95"/>
  <c r="BK691" i="95"/>
  <c r="H691" i="95"/>
  <c r="L691" i="95"/>
  <c r="P691" i="95"/>
  <c r="T691" i="95"/>
  <c r="X691" i="95"/>
  <c r="AB691" i="95"/>
  <c r="AF691" i="95"/>
  <c r="AJ691" i="95"/>
  <c r="AN691" i="95"/>
  <c r="AR691" i="95"/>
  <c r="AV691" i="95"/>
  <c r="AZ691" i="95"/>
  <c r="BD691" i="95"/>
  <c r="BH691" i="95"/>
  <c r="BL691" i="95"/>
  <c r="I691" i="95"/>
  <c r="M691" i="95"/>
  <c r="Q691" i="95"/>
  <c r="U691" i="95"/>
  <c r="Y691" i="95"/>
  <c r="AC691" i="95"/>
  <c r="AG691" i="95"/>
  <c r="AK691" i="95"/>
  <c r="AO691" i="95"/>
  <c r="AS691" i="95"/>
  <c r="AW691" i="95"/>
  <c r="BA691" i="95"/>
  <c r="BE691" i="95"/>
  <c r="BI691" i="95"/>
  <c r="BM691" i="95"/>
  <c r="V691" i="95"/>
  <c r="AL691" i="95"/>
  <c r="BB691" i="95"/>
  <c r="J691" i="95"/>
  <c r="Z691" i="95"/>
  <c r="AP691" i="95"/>
  <c r="BF691" i="95"/>
  <c r="N691" i="95"/>
  <c r="AD691" i="95"/>
  <c r="AT691" i="95"/>
  <c r="BJ691" i="95"/>
  <c r="AH691" i="95"/>
  <c r="AX691" i="95"/>
  <c r="BN691" i="95"/>
  <c r="R691" i="95"/>
  <c r="BQ691" i="95"/>
  <c r="BP691" i="95"/>
  <c r="BR691" i="95"/>
  <c r="BS691" i="95"/>
  <c r="BT691" i="95"/>
  <c r="BU691" i="95"/>
  <c r="BV691" i="95"/>
  <c r="BW691" i="95"/>
  <c r="D692" i="95"/>
  <c r="B692" i="95" s="1"/>
  <c r="I82" i="95"/>
  <c r="M82" i="95"/>
  <c r="Q82" i="95"/>
  <c r="U82" i="95"/>
  <c r="Y82" i="95"/>
  <c r="AC82" i="95"/>
  <c r="J82" i="95"/>
  <c r="N82" i="95"/>
  <c r="R82" i="95"/>
  <c r="V82" i="95"/>
  <c r="Z82" i="95"/>
  <c r="AD82" i="95"/>
  <c r="H82" i="95"/>
  <c r="P82" i="95"/>
  <c r="X82" i="95"/>
  <c r="AF82" i="95"/>
  <c r="AJ82" i="95"/>
  <c r="AN82" i="95"/>
  <c r="K82" i="95"/>
  <c r="S82" i="95"/>
  <c r="AA82" i="95"/>
  <c r="AG82" i="95"/>
  <c r="AK82" i="95"/>
  <c r="L82" i="95"/>
  <c r="T82" i="95"/>
  <c r="AB82" i="95"/>
  <c r="AH82" i="95"/>
  <c r="AL82" i="95"/>
  <c r="W82" i="95"/>
  <c r="AE82" i="95"/>
  <c r="AM82" i="95"/>
  <c r="G82" i="95"/>
  <c r="AI82" i="95"/>
  <c r="O82" i="95"/>
  <c r="G461" i="95"/>
  <c r="H461" i="95"/>
  <c r="I461" i="95"/>
  <c r="J461" i="95"/>
  <c r="K461" i="95"/>
  <c r="L461" i="95"/>
  <c r="M461" i="95"/>
  <c r="N461" i="95"/>
  <c r="O461" i="95"/>
  <c r="P461" i="95"/>
  <c r="Q461" i="95"/>
  <c r="R461" i="95"/>
  <c r="S461" i="95"/>
  <c r="T461" i="95"/>
  <c r="U461" i="95"/>
  <c r="V461" i="95"/>
  <c r="W461" i="95"/>
  <c r="X461" i="95"/>
  <c r="Y461" i="95"/>
  <c r="Z461" i="95"/>
  <c r="AA461" i="95"/>
  <c r="AB461" i="95"/>
  <c r="AC461" i="95"/>
  <c r="AD461" i="95"/>
  <c r="AE461" i="95"/>
  <c r="AF461" i="95"/>
  <c r="AG461" i="95"/>
  <c r="AH461" i="95"/>
  <c r="AI461" i="95"/>
  <c r="AJ461" i="95"/>
  <c r="AK461" i="95"/>
  <c r="AL461" i="95"/>
  <c r="AM461" i="95"/>
  <c r="AN461" i="95"/>
  <c r="AO461" i="95"/>
  <c r="AP461" i="95"/>
  <c r="AQ461" i="95"/>
  <c r="AR461" i="95"/>
  <c r="AS461" i="95"/>
  <c r="AT461" i="95"/>
  <c r="AU461" i="95"/>
  <c r="AV461" i="95"/>
  <c r="AW461" i="95"/>
  <c r="AX461" i="95"/>
  <c r="AY461" i="95"/>
  <c r="AZ461" i="95"/>
  <c r="BA461" i="95"/>
  <c r="BB461" i="95"/>
  <c r="BC461" i="95"/>
  <c r="BD461" i="95"/>
  <c r="BE461" i="95"/>
  <c r="BF461" i="95"/>
  <c r="BG461" i="95"/>
  <c r="BH461" i="95"/>
  <c r="BI461" i="95"/>
  <c r="BJ461" i="95"/>
  <c r="BK461" i="95"/>
  <c r="BL461" i="95"/>
  <c r="BM461" i="95"/>
  <c r="BN461" i="95"/>
  <c r="BO461" i="95"/>
  <c r="BP461" i="95"/>
  <c r="BQ461" i="95"/>
  <c r="BR461" i="95"/>
  <c r="BS461" i="95"/>
  <c r="BT461" i="95"/>
  <c r="BU461" i="95"/>
  <c r="G386" i="94"/>
  <c r="AD386" i="94"/>
  <c r="BO386" i="94"/>
  <c r="BP386" i="94"/>
  <c r="BQ386" i="94"/>
  <c r="BR386" i="94"/>
  <c r="BS386" i="94"/>
  <c r="BT386" i="94"/>
  <c r="BU386" i="94"/>
  <c r="BV386" i="94"/>
  <c r="BW386" i="94"/>
  <c r="BW537" i="94"/>
  <c r="BX475" i="94"/>
  <c r="BX491" i="94"/>
  <c r="BX507" i="94"/>
  <c r="BX518" i="94"/>
  <c r="BX522" i="94"/>
  <c r="BX526" i="94"/>
  <c r="BX530" i="94"/>
  <c r="BX534" i="94"/>
  <c r="BX474" i="94"/>
  <c r="BX490" i="94"/>
  <c r="BX506" i="94"/>
  <c r="BX462" i="94"/>
  <c r="BX481" i="94"/>
  <c r="BX497" i="94"/>
  <c r="BX513" i="94"/>
  <c r="BX480" i="94"/>
  <c r="BX496" i="94"/>
  <c r="BX512" i="94"/>
  <c r="BX502" i="94"/>
  <c r="BX492" i="94"/>
  <c r="BX479" i="94"/>
  <c r="BX495" i="94"/>
  <c r="BX511" i="94"/>
  <c r="BX519" i="94"/>
  <c r="BX523" i="94"/>
  <c r="BX527" i="94"/>
  <c r="BX531" i="94"/>
  <c r="BX535" i="94"/>
  <c r="BX478" i="94"/>
  <c r="BX494" i="94"/>
  <c r="BX510" i="94"/>
  <c r="BX469" i="94"/>
  <c r="BX485" i="94"/>
  <c r="BX501" i="94"/>
  <c r="BX468" i="94"/>
  <c r="BX484" i="94"/>
  <c r="BX500" i="94"/>
  <c r="BX516" i="94"/>
  <c r="BX486" i="94"/>
  <c r="BX477" i="94"/>
  <c r="BX509" i="94"/>
  <c r="BX508" i="94"/>
  <c r="BX483" i="94"/>
  <c r="BX499" i="94"/>
  <c r="BX515" i="94"/>
  <c r="BX520" i="94"/>
  <c r="BX524" i="94"/>
  <c r="BX532" i="94"/>
  <c r="BX536" i="94"/>
  <c r="BX482" i="94"/>
  <c r="BX498" i="94"/>
  <c r="BX514" i="94"/>
  <c r="BX473" i="94"/>
  <c r="BX489" i="94"/>
  <c r="BX505" i="94"/>
  <c r="BX472" i="94"/>
  <c r="BX488" i="94"/>
  <c r="BX504" i="94"/>
  <c r="BX471" i="94"/>
  <c r="BX487" i="94"/>
  <c r="BX503" i="94"/>
  <c r="BX517" i="94"/>
  <c r="BX521" i="94"/>
  <c r="BX525" i="94"/>
  <c r="BX529" i="94"/>
  <c r="BX533" i="94"/>
  <c r="BX537" i="94"/>
  <c r="BX470" i="94"/>
  <c r="BX493" i="94"/>
  <c r="BX476" i="94"/>
  <c r="BX622" i="94"/>
  <c r="BX623" i="94"/>
  <c r="BX624" i="94"/>
  <c r="BX625" i="94"/>
  <c r="BX626" i="94"/>
  <c r="BX627" i="94"/>
  <c r="BX628" i="94"/>
  <c r="BX629" i="94"/>
  <c r="BX630" i="94"/>
  <c r="BX631" i="94"/>
  <c r="BX632" i="94"/>
  <c r="BX633" i="94"/>
  <c r="G613" i="94"/>
  <c r="H613" i="94"/>
  <c r="I613" i="94"/>
  <c r="J613" i="94"/>
  <c r="K613" i="94"/>
  <c r="L613" i="94"/>
  <c r="M613" i="94"/>
  <c r="N613" i="94"/>
  <c r="O613" i="94"/>
  <c r="P613" i="94"/>
  <c r="Q613" i="94"/>
  <c r="R613" i="94"/>
  <c r="S613" i="94"/>
  <c r="T613" i="94"/>
  <c r="U613" i="94"/>
  <c r="V613" i="94"/>
  <c r="W613" i="94"/>
  <c r="X613" i="94"/>
  <c r="Y613" i="94"/>
  <c r="Z613" i="94"/>
  <c r="AA613" i="94"/>
  <c r="AB613" i="94"/>
  <c r="AC613" i="94"/>
  <c r="AD613" i="94"/>
  <c r="AE613" i="94"/>
  <c r="AF613" i="94"/>
  <c r="AG613" i="94"/>
  <c r="AH613" i="94"/>
  <c r="AI613" i="94"/>
  <c r="AJ613" i="94"/>
  <c r="AK613" i="94"/>
  <c r="AL613" i="94"/>
  <c r="AM613" i="94"/>
  <c r="AN613" i="94"/>
  <c r="AO613" i="94"/>
  <c r="AP613" i="94"/>
  <c r="AQ613" i="94"/>
  <c r="AR613" i="94"/>
  <c r="AS613" i="94"/>
  <c r="AT613" i="94"/>
  <c r="AU613" i="94"/>
  <c r="AV613" i="94"/>
  <c r="AW613" i="94"/>
  <c r="AX613" i="94"/>
  <c r="AY613" i="94"/>
  <c r="AZ613" i="94"/>
  <c r="BA613" i="94"/>
  <c r="BB613" i="94"/>
  <c r="BC613" i="94"/>
  <c r="BD613" i="94"/>
  <c r="BE613" i="94"/>
  <c r="BF613" i="94"/>
  <c r="BG613" i="94"/>
  <c r="BH613" i="94"/>
  <c r="BI613" i="94"/>
  <c r="BJ613" i="94"/>
  <c r="BK613" i="94"/>
  <c r="BL613" i="94"/>
  <c r="BM613" i="94"/>
  <c r="BN613" i="94"/>
  <c r="BO613" i="94"/>
  <c r="BP613" i="94"/>
  <c r="BQ613" i="94"/>
  <c r="BR613" i="94"/>
  <c r="BS613" i="94"/>
  <c r="BT613" i="94"/>
  <c r="BU613" i="94"/>
  <c r="BV613" i="94"/>
  <c r="AD156" i="95"/>
  <c r="BV461" i="95"/>
  <c r="D614" i="94"/>
  <c r="B614" i="94" s="1"/>
  <c r="J309" i="94"/>
  <c r="AD309" i="94"/>
  <c r="G462" i="94"/>
  <c r="H462" i="94"/>
  <c r="I462" i="94"/>
  <c r="J462" i="94"/>
  <c r="K462" i="94"/>
  <c r="L462" i="94"/>
  <c r="M462" i="94"/>
  <c r="N462" i="94"/>
  <c r="O462" i="94"/>
  <c r="P462" i="94"/>
  <c r="Q462" i="94"/>
  <c r="R462" i="94"/>
  <c r="S462" i="94"/>
  <c r="T462" i="94"/>
  <c r="U462" i="94"/>
  <c r="V462" i="94"/>
  <c r="W462" i="94"/>
  <c r="X462" i="94"/>
  <c r="Y462" i="94"/>
  <c r="Z462" i="94"/>
  <c r="AA462" i="94"/>
  <c r="AB462" i="94"/>
  <c r="AC462" i="94"/>
  <c r="AD462" i="94"/>
  <c r="AE462" i="94"/>
  <c r="AF462" i="94"/>
  <c r="AG462" i="94"/>
  <c r="AH462" i="94"/>
  <c r="AI462" i="94"/>
  <c r="AJ462" i="94"/>
  <c r="AK462" i="94"/>
  <c r="AL462" i="94"/>
  <c r="AM462" i="94"/>
  <c r="AN462" i="94"/>
  <c r="AO462" i="94"/>
  <c r="AP462" i="94"/>
  <c r="AQ462" i="94"/>
  <c r="AR462" i="94"/>
  <c r="AS462" i="94"/>
  <c r="AT462" i="94"/>
  <c r="AU462" i="94"/>
  <c r="AV462" i="94"/>
  <c r="AW462" i="94"/>
  <c r="AX462" i="94"/>
  <c r="AY462" i="94"/>
  <c r="AZ462" i="94"/>
  <c r="BA462" i="94"/>
  <c r="BB462" i="94"/>
  <c r="BC462" i="94"/>
  <c r="BD462" i="94"/>
  <c r="BE462" i="94"/>
  <c r="BF462" i="94"/>
  <c r="BG462" i="94"/>
  <c r="BH462" i="94"/>
  <c r="BI462" i="94"/>
  <c r="BJ462" i="94"/>
  <c r="BK462" i="94"/>
  <c r="BL462" i="94"/>
  <c r="BM462" i="94"/>
  <c r="BN462" i="94"/>
  <c r="BO462" i="94"/>
  <c r="BP462" i="94"/>
  <c r="BQ462" i="94"/>
  <c r="BR462" i="94"/>
  <c r="BS462" i="94"/>
  <c r="BT462" i="94"/>
  <c r="BU462" i="94"/>
  <c r="BV462" i="94"/>
  <c r="BW469" i="95"/>
  <c r="BW461" i="95"/>
  <c r="BW478" i="95"/>
  <c r="BW482" i="95"/>
  <c r="BW486" i="95"/>
  <c r="BW490" i="95"/>
  <c r="BW494" i="95"/>
  <c r="BW498" i="95"/>
  <c r="BW502" i="95"/>
  <c r="BW506" i="95"/>
  <c r="BW510" i="95"/>
  <c r="BW514" i="95"/>
  <c r="BW518" i="95"/>
  <c r="BW522" i="95"/>
  <c r="BW526" i="95"/>
  <c r="BW530" i="95"/>
  <c r="BW534" i="95"/>
  <c r="BW474" i="95"/>
  <c r="BW476" i="95"/>
  <c r="BW485" i="95"/>
  <c r="BW493" i="95"/>
  <c r="BW505" i="95"/>
  <c r="BW513" i="95"/>
  <c r="BW521" i="95"/>
  <c r="BW533" i="95"/>
  <c r="BW473" i="95"/>
  <c r="BW468" i="95"/>
  <c r="BW479" i="95"/>
  <c r="BW483" i="95"/>
  <c r="BW487" i="95"/>
  <c r="BW491" i="95"/>
  <c r="BW495" i="95"/>
  <c r="BW499" i="95"/>
  <c r="BW503" i="95"/>
  <c r="BW507" i="95"/>
  <c r="BW511" i="95"/>
  <c r="BW515" i="95"/>
  <c r="BW519" i="95"/>
  <c r="BW523" i="95"/>
  <c r="BW527" i="95"/>
  <c r="BW531" i="95"/>
  <c r="BW535" i="95"/>
  <c r="BW475" i="95"/>
  <c r="BW481" i="95"/>
  <c r="BW497" i="95"/>
  <c r="BW509" i="95"/>
  <c r="BW525" i="95"/>
  <c r="BW477" i="95"/>
  <c r="BW472" i="95"/>
  <c r="BW480" i="95"/>
  <c r="BW484" i="95"/>
  <c r="BW488" i="95"/>
  <c r="BW492" i="95"/>
  <c r="BW496" i="95"/>
  <c r="BW500" i="95"/>
  <c r="BW504" i="95"/>
  <c r="BW508" i="95"/>
  <c r="BW512" i="95"/>
  <c r="BW516" i="95"/>
  <c r="BW520" i="95"/>
  <c r="BW524" i="95"/>
  <c r="BW532" i="95"/>
  <c r="BW536" i="95"/>
  <c r="BW470" i="95"/>
  <c r="BW489" i="95"/>
  <c r="BW501" i="95"/>
  <c r="BW517" i="95"/>
  <c r="BW529" i="95"/>
  <c r="BW471" i="95"/>
  <c r="BW622" i="95"/>
  <c r="BW623" i="95"/>
  <c r="BW624" i="95"/>
  <c r="BW625" i="95"/>
  <c r="BW626" i="95"/>
  <c r="BW627" i="95"/>
  <c r="BW628" i="95"/>
  <c r="BW629" i="95"/>
  <c r="BW630" i="95"/>
  <c r="BW631" i="95"/>
  <c r="BW632" i="95"/>
  <c r="BW633" i="95"/>
  <c r="BY9" i="95"/>
  <c r="BX316" i="95"/>
  <c r="BX320" i="95"/>
  <c r="BX324" i="95"/>
  <c r="BX328" i="95"/>
  <c r="BX332" i="95"/>
  <c r="BX336" i="95"/>
  <c r="BX340" i="95"/>
  <c r="BX344" i="95"/>
  <c r="BX348" i="95"/>
  <c r="BX352" i="95"/>
  <c r="BX356" i="95"/>
  <c r="BX360" i="95"/>
  <c r="BX364" i="95"/>
  <c r="BX368" i="95"/>
  <c r="BX372" i="95"/>
  <c r="BX376" i="95"/>
  <c r="BX380" i="95"/>
  <c r="BX384" i="95"/>
  <c r="BX327" i="95"/>
  <c r="BX335" i="95"/>
  <c r="BX347" i="95"/>
  <c r="BX359" i="95"/>
  <c r="BX371" i="95"/>
  <c r="BX379" i="95"/>
  <c r="BX7" i="95"/>
  <c r="BX317" i="95"/>
  <c r="BX321" i="95"/>
  <c r="BX325" i="95"/>
  <c r="BX329" i="95"/>
  <c r="BX333" i="95"/>
  <c r="BX337" i="95"/>
  <c r="BX341" i="95"/>
  <c r="BX345" i="95"/>
  <c r="BX349" i="95"/>
  <c r="BX353" i="95"/>
  <c r="BX357" i="95"/>
  <c r="BX361" i="95"/>
  <c r="BX365" i="95"/>
  <c r="BX369" i="95"/>
  <c r="BX373" i="95"/>
  <c r="BX377" i="95"/>
  <c r="BX381" i="95"/>
  <c r="BX323" i="95"/>
  <c r="BX339" i="95"/>
  <c r="BX351" i="95"/>
  <c r="BX363" i="95"/>
  <c r="BX375" i="95"/>
  <c r="BX318" i="95"/>
  <c r="BX322" i="95"/>
  <c r="BX326" i="95"/>
  <c r="BX330" i="95"/>
  <c r="BX334" i="95"/>
  <c r="BX338" i="95"/>
  <c r="BX342" i="95"/>
  <c r="BX346" i="95"/>
  <c r="BX350" i="95"/>
  <c r="BX354" i="95"/>
  <c r="BX358" i="95"/>
  <c r="BX362" i="95"/>
  <c r="BX366" i="95"/>
  <c r="BX370" i="95"/>
  <c r="BX374" i="95"/>
  <c r="BX378" i="95"/>
  <c r="BX382" i="95"/>
  <c r="BX319" i="95"/>
  <c r="BX331" i="95"/>
  <c r="BX343" i="95"/>
  <c r="BX355" i="95"/>
  <c r="BX367" i="95"/>
  <c r="BX383" i="95"/>
  <c r="BZ9" i="94"/>
  <c r="BY316" i="94"/>
  <c r="BY320" i="94"/>
  <c r="BY328" i="94"/>
  <c r="BY336" i="94"/>
  <c r="BY344" i="94"/>
  <c r="BY352" i="94"/>
  <c r="BY360" i="94"/>
  <c r="BY368" i="94"/>
  <c r="BY376" i="94"/>
  <c r="BY382" i="94"/>
  <c r="BY327" i="94"/>
  <c r="BY335" i="94"/>
  <c r="BY343" i="94"/>
  <c r="BY351" i="94"/>
  <c r="BY359" i="94"/>
  <c r="BY367" i="94"/>
  <c r="BY375" i="94"/>
  <c r="BY334" i="94"/>
  <c r="BY358" i="94"/>
  <c r="BY374" i="94"/>
  <c r="BY385" i="94"/>
  <c r="BY341" i="94"/>
  <c r="BY365" i="94"/>
  <c r="BY317" i="94"/>
  <c r="BY322" i="94"/>
  <c r="BY330" i="94"/>
  <c r="BY338" i="94"/>
  <c r="BY346" i="94"/>
  <c r="BY354" i="94"/>
  <c r="BY362" i="94"/>
  <c r="BY370" i="94"/>
  <c r="BY378" i="94"/>
  <c r="BY383" i="94"/>
  <c r="BY321" i="94"/>
  <c r="BY329" i="94"/>
  <c r="BY337" i="94"/>
  <c r="BY345" i="94"/>
  <c r="BY353" i="94"/>
  <c r="BY361" i="94"/>
  <c r="BY369" i="94"/>
  <c r="BY377" i="94"/>
  <c r="BY319" i="94"/>
  <c r="BY342" i="94"/>
  <c r="BY366" i="94"/>
  <c r="BY325" i="94"/>
  <c r="BY349" i="94"/>
  <c r="BY373" i="94"/>
  <c r="BY7" i="94"/>
  <c r="BY318" i="94"/>
  <c r="BY324" i="94"/>
  <c r="BY332" i="94"/>
  <c r="BY340" i="94"/>
  <c r="BY348" i="94"/>
  <c r="BY356" i="94"/>
  <c r="BY364" i="94"/>
  <c r="BY372" i="94"/>
  <c r="BY380" i="94"/>
  <c r="BY384" i="94"/>
  <c r="BY323" i="94"/>
  <c r="BY331" i="94"/>
  <c r="BY339" i="94"/>
  <c r="BY347" i="94"/>
  <c r="BY355" i="94"/>
  <c r="BY363" i="94"/>
  <c r="BY371" i="94"/>
  <c r="BY379" i="94"/>
  <c r="BY326" i="94"/>
  <c r="BY350" i="94"/>
  <c r="BY381" i="94"/>
  <c r="BY333" i="94"/>
  <c r="BY357" i="94"/>
  <c r="BX386" i="94"/>
  <c r="G612" i="95"/>
  <c r="H612" i="95"/>
  <c r="I612" i="95"/>
  <c r="J612" i="95"/>
  <c r="K612" i="95"/>
  <c r="L612" i="95"/>
  <c r="M612" i="95"/>
  <c r="N612" i="95"/>
  <c r="O612" i="95"/>
  <c r="P612" i="95"/>
  <c r="Q612" i="95"/>
  <c r="R612" i="95"/>
  <c r="S612" i="95"/>
  <c r="T612" i="95"/>
  <c r="U612" i="95"/>
  <c r="V612" i="95"/>
  <c r="W612" i="95"/>
  <c r="X612" i="95"/>
  <c r="Y612" i="95"/>
  <c r="Z612" i="95"/>
  <c r="AA612" i="95"/>
  <c r="AB612" i="95"/>
  <c r="AC612" i="95"/>
  <c r="AD612" i="95"/>
  <c r="AE612" i="95"/>
  <c r="AF612" i="95"/>
  <c r="AG612" i="95"/>
  <c r="AH612" i="95"/>
  <c r="AI612" i="95"/>
  <c r="AJ612" i="95"/>
  <c r="AK612" i="95"/>
  <c r="AL612" i="95"/>
  <c r="AM612" i="95"/>
  <c r="AN612" i="95"/>
  <c r="AO612" i="95"/>
  <c r="AP612" i="95"/>
  <c r="AQ612" i="95"/>
  <c r="AR612" i="95"/>
  <c r="AS612" i="95"/>
  <c r="AT612" i="95"/>
  <c r="AU612" i="95"/>
  <c r="AV612" i="95"/>
  <c r="AW612" i="95"/>
  <c r="AX612" i="95"/>
  <c r="AY612" i="95"/>
  <c r="AZ612" i="95"/>
  <c r="BA612" i="95"/>
  <c r="BB612" i="95"/>
  <c r="BC612" i="95"/>
  <c r="BD612" i="95"/>
  <c r="BE612" i="95"/>
  <c r="BF612" i="95"/>
  <c r="BG612" i="95"/>
  <c r="BH612" i="95"/>
  <c r="BI612" i="95"/>
  <c r="BJ612" i="95"/>
  <c r="BK612" i="95"/>
  <c r="BL612" i="95"/>
  <c r="BM612" i="95"/>
  <c r="BN612" i="95"/>
  <c r="BO612" i="95"/>
  <c r="BP612" i="95"/>
  <c r="BQ612" i="95"/>
  <c r="BR612" i="95"/>
  <c r="BS612" i="95"/>
  <c r="BT612" i="95"/>
  <c r="BU612" i="95"/>
  <c r="BV536" i="95"/>
  <c r="D463" i="94"/>
  <c r="B463" i="94" s="1"/>
  <c r="D693" i="94"/>
  <c r="B693" i="94" s="1"/>
  <c r="W156" i="95"/>
  <c r="AD308" i="95"/>
  <c r="AN309" i="94"/>
  <c r="K309" i="94"/>
  <c r="L309" i="94"/>
  <c r="AE309" i="94"/>
  <c r="AK309" i="94"/>
  <c r="Q309" i="94"/>
  <c r="AH309" i="94"/>
  <c r="N309" i="94"/>
  <c r="H309" i="94"/>
  <c r="AF309" i="94"/>
  <c r="AJ309" i="94"/>
  <c r="G309" i="94"/>
  <c r="Y309" i="94"/>
  <c r="V309" i="94"/>
  <c r="R308" i="95"/>
  <c r="X309" i="94"/>
  <c r="AA309" i="94"/>
  <c r="P309" i="94"/>
  <c r="T309" i="94"/>
  <c r="AM309" i="94"/>
  <c r="U309" i="94"/>
  <c r="AL309" i="94"/>
  <c r="R309" i="94"/>
  <c r="AI157" i="94"/>
  <c r="D538" i="94"/>
  <c r="B538" i="94" s="1"/>
  <c r="T156" i="95"/>
  <c r="D537" i="95"/>
  <c r="B537" i="95" s="1"/>
  <c r="BW537" i="95" s="1"/>
  <c r="AB309" i="94"/>
  <c r="W309" i="94"/>
  <c r="AC309" i="94"/>
  <c r="M309" i="94"/>
  <c r="Z309" i="94"/>
  <c r="U308" i="95"/>
  <c r="D462" i="95"/>
  <c r="B462" i="95" s="1"/>
  <c r="I308" i="95"/>
  <c r="AJ308" i="95"/>
  <c r="AL308" i="95"/>
  <c r="M308" i="95"/>
  <c r="AM308" i="95"/>
  <c r="AK308" i="95"/>
  <c r="V308" i="95"/>
  <c r="AN308" i="95"/>
  <c r="AA308" i="95"/>
  <c r="K308" i="95"/>
  <c r="AF308" i="95"/>
  <c r="Z308" i="95"/>
  <c r="Q308" i="95"/>
  <c r="AH308" i="95"/>
  <c r="W308" i="95"/>
  <c r="G385" i="95"/>
  <c r="H385" i="95"/>
  <c r="I385" i="95"/>
  <c r="J385" i="95"/>
  <c r="K385" i="95"/>
  <c r="L385" i="95"/>
  <c r="M385" i="95"/>
  <c r="N385" i="95"/>
  <c r="O385" i="95"/>
  <c r="P385" i="95"/>
  <c r="Q385" i="95"/>
  <c r="R385" i="95"/>
  <c r="S385" i="95"/>
  <c r="T385" i="95"/>
  <c r="U385" i="95"/>
  <c r="V385" i="95"/>
  <c r="W385" i="95"/>
  <c r="X385" i="95"/>
  <c r="Y385" i="95"/>
  <c r="Z385" i="95"/>
  <c r="AA385" i="95"/>
  <c r="AB385" i="95"/>
  <c r="AC385" i="95"/>
  <c r="AD385" i="95"/>
  <c r="AE385" i="95"/>
  <c r="AF385" i="95"/>
  <c r="AG385" i="95"/>
  <c r="AH385" i="95"/>
  <c r="AI385" i="95"/>
  <c r="AJ385" i="95"/>
  <c r="AK385" i="95"/>
  <c r="AL385" i="95"/>
  <c r="AM385" i="95"/>
  <c r="AN385" i="95"/>
  <c r="AO385" i="95"/>
  <c r="AP385" i="95"/>
  <c r="AQ385" i="95"/>
  <c r="AR385" i="95"/>
  <c r="AS385" i="95"/>
  <c r="AT385" i="95"/>
  <c r="AU385" i="95"/>
  <c r="AV385" i="95"/>
  <c r="AW385" i="95"/>
  <c r="AX385" i="95"/>
  <c r="AY385" i="95"/>
  <c r="AZ385" i="95"/>
  <c r="BA385" i="95"/>
  <c r="BB385" i="95"/>
  <c r="BC385" i="95"/>
  <c r="BD385" i="95"/>
  <c r="BE385" i="95"/>
  <c r="BF385" i="95"/>
  <c r="BG385" i="95"/>
  <c r="BH385" i="95"/>
  <c r="BI385" i="95"/>
  <c r="BJ385" i="95"/>
  <c r="BK385" i="95"/>
  <c r="BL385" i="95"/>
  <c r="BM385" i="95"/>
  <c r="BN385" i="95"/>
  <c r="D310" i="94"/>
  <c r="D387" i="94"/>
  <c r="Z157" i="94"/>
  <c r="V157" i="94"/>
  <c r="K157" i="94"/>
  <c r="J308" i="95"/>
  <c r="P308" i="95"/>
  <c r="Y308" i="95"/>
  <c r="AG308" i="95"/>
  <c r="L308" i="95"/>
  <c r="AC308" i="95"/>
  <c r="H308" i="95"/>
  <c r="AI308" i="95"/>
  <c r="S308" i="95"/>
  <c r="H386" i="94"/>
  <c r="I386" i="94"/>
  <c r="J386" i="94"/>
  <c r="K386" i="94"/>
  <c r="L386" i="94"/>
  <c r="M386" i="94"/>
  <c r="N386" i="94"/>
  <c r="O386" i="94"/>
  <c r="P386" i="94"/>
  <c r="Q386" i="94"/>
  <c r="R386" i="94"/>
  <c r="S386" i="94"/>
  <c r="T386" i="94"/>
  <c r="U386" i="94"/>
  <c r="V386" i="94"/>
  <c r="W386" i="94"/>
  <c r="Y386" i="94"/>
  <c r="X386" i="94"/>
  <c r="Z386" i="94"/>
  <c r="AA386" i="94"/>
  <c r="AB386" i="94"/>
  <c r="AC386" i="94"/>
  <c r="AE386" i="94"/>
  <c r="AF386" i="94"/>
  <c r="AG386" i="94"/>
  <c r="AH386" i="94"/>
  <c r="AI386" i="94"/>
  <c r="AJ386" i="94"/>
  <c r="AK386" i="94"/>
  <c r="AL386" i="94"/>
  <c r="AM386" i="94"/>
  <c r="AN386" i="94"/>
  <c r="AO386" i="94"/>
  <c r="AP386" i="94"/>
  <c r="AQ386" i="94"/>
  <c r="AR386" i="94"/>
  <c r="AS386" i="94"/>
  <c r="AT386" i="94"/>
  <c r="AU386" i="94"/>
  <c r="AV386" i="94"/>
  <c r="AW386" i="94"/>
  <c r="AX386" i="94"/>
  <c r="AY386" i="94"/>
  <c r="AZ386" i="94"/>
  <c r="BA386" i="94"/>
  <c r="BB386" i="94"/>
  <c r="BC386" i="94"/>
  <c r="BD386" i="94"/>
  <c r="BE386" i="94"/>
  <c r="BF386" i="94"/>
  <c r="BG386" i="94"/>
  <c r="BH386" i="94"/>
  <c r="BI386" i="94"/>
  <c r="BJ386" i="94"/>
  <c r="BK386" i="94"/>
  <c r="BL386" i="94"/>
  <c r="BM386" i="94"/>
  <c r="BN386" i="94"/>
  <c r="AM157" i="94"/>
  <c r="G308" i="95"/>
  <c r="M157" i="94"/>
  <c r="Q157" i="94"/>
  <c r="G157" i="94"/>
  <c r="P156" i="95"/>
  <c r="T308" i="95"/>
  <c r="N308" i="95"/>
  <c r="AB308" i="95"/>
  <c r="X308" i="95"/>
  <c r="AE308" i="95"/>
  <c r="D309" i="95"/>
  <c r="D386" i="95"/>
  <c r="T157" i="94"/>
  <c r="R157" i="94"/>
  <c r="N157" i="94"/>
  <c r="X157" i="94"/>
  <c r="AL157" i="94"/>
  <c r="W157" i="94"/>
  <c r="AL156" i="95"/>
  <c r="AI156" i="95"/>
  <c r="AF157" i="94"/>
  <c r="U157" i="94"/>
  <c r="AD157" i="94"/>
  <c r="AA157" i="94"/>
  <c r="J232" i="95"/>
  <c r="N232" i="95"/>
  <c r="R232" i="95"/>
  <c r="V232" i="95"/>
  <c r="Z232" i="95"/>
  <c r="AH232" i="95"/>
  <c r="AL232" i="95"/>
  <c r="K232" i="95"/>
  <c r="P232" i="95"/>
  <c r="U232" i="95"/>
  <c r="AA232" i="95"/>
  <c r="AF232" i="95"/>
  <c r="AK232" i="95"/>
  <c r="G232" i="95"/>
  <c r="L232" i="95"/>
  <c r="Q232" i="95"/>
  <c r="W232" i="95"/>
  <c r="AB232" i="95"/>
  <c r="AG232" i="95"/>
  <c r="AM232" i="95"/>
  <c r="M232" i="95"/>
  <c r="X232" i="95"/>
  <c r="AI232" i="95"/>
  <c r="O232" i="95"/>
  <c r="Y232" i="95"/>
  <c r="AJ232" i="95"/>
  <c r="H232" i="95"/>
  <c r="S232" i="95"/>
  <c r="AC232" i="95"/>
  <c r="AN232" i="95"/>
  <c r="T232" i="95"/>
  <c r="I232" i="95"/>
  <c r="AE232" i="95"/>
  <c r="AJ157" i="94"/>
  <c r="L157" i="94"/>
  <c r="S157" i="94"/>
  <c r="D158" i="94"/>
  <c r="D234" i="94"/>
  <c r="AN157" i="94"/>
  <c r="Y157" i="94"/>
  <c r="AC157" i="94"/>
  <c r="AK157" i="94"/>
  <c r="I157" i="94"/>
  <c r="AB157" i="94"/>
  <c r="AE157" i="94"/>
  <c r="O157" i="94"/>
  <c r="Q156" i="95"/>
  <c r="AG156" i="95"/>
  <c r="AF156" i="95"/>
  <c r="H233" i="94"/>
  <c r="L233" i="94"/>
  <c r="P233" i="94"/>
  <c r="T233" i="94"/>
  <c r="X233" i="94"/>
  <c r="AB233" i="94"/>
  <c r="AF233" i="94"/>
  <c r="AJ233" i="94"/>
  <c r="AN233" i="94"/>
  <c r="J233" i="94"/>
  <c r="O233" i="94"/>
  <c r="U233" i="94"/>
  <c r="Z233" i="94"/>
  <c r="AE233" i="94"/>
  <c r="AK233" i="94"/>
  <c r="K233" i="94"/>
  <c r="R233" i="94"/>
  <c r="Y233" i="94"/>
  <c r="AG233" i="94"/>
  <c r="AM233" i="94"/>
  <c r="M233" i="94"/>
  <c r="S233" i="94"/>
  <c r="AA233" i="94"/>
  <c r="AH233" i="94"/>
  <c r="G233" i="94"/>
  <c r="V233" i="94"/>
  <c r="AI233" i="94"/>
  <c r="I233" i="94"/>
  <c r="W233" i="94"/>
  <c r="AL233" i="94"/>
  <c r="N233" i="94"/>
  <c r="Q233" i="94"/>
  <c r="AC233" i="94"/>
  <c r="AD233" i="94"/>
  <c r="AH157" i="94"/>
  <c r="H157" i="94"/>
  <c r="P157" i="94"/>
  <c r="AG157" i="94"/>
  <c r="Y156" i="95"/>
  <c r="AK156" i="95"/>
  <c r="Z156" i="95"/>
  <c r="AA156" i="95"/>
  <c r="AM156" i="95"/>
  <c r="R156" i="95"/>
  <c r="AB156" i="95"/>
  <c r="L156" i="95"/>
  <c r="D157" i="95"/>
  <c r="D233" i="95"/>
  <c r="O156" i="95"/>
  <c r="J156" i="95"/>
  <c r="V156" i="95"/>
  <c r="S156" i="95"/>
  <c r="U156" i="95"/>
  <c r="AH156" i="95"/>
  <c r="M156" i="95"/>
  <c r="AN156" i="95"/>
  <c r="X156" i="95"/>
  <c r="H156" i="95"/>
  <c r="AE156" i="95"/>
  <c r="I156" i="95"/>
  <c r="K156" i="95"/>
  <c r="N156" i="95"/>
  <c r="AC156" i="95"/>
  <c r="G156" i="95"/>
  <c r="AJ156" i="95"/>
  <c r="D83" i="95"/>
  <c r="M8" i="92"/>
  <c r="M3" i="92" s="1"/>
  <c r="K86" i="91"/>
  <c r="K69" i="91"/>
  <c r="D19" i="23"/>
  <c r="K12" i="92"/>
  <c r="L9" i="92"/>
  <c r="L12" i="92" s="1"/>
  <c r="M696" i="94"/>
  <c r="M696" i="95"/>
  <c r="K6" i="91"/>
  <c r="K7" i="91"/>
  <c r="L8" i="91"/>
  <c r="K52" i="91"/>
  <c r="K9" i="91"/>
  <c r="M9" i="92" l="1"/>
  <c r="M12" i="92" s="1"/>
  <c r="AR310" i="94"/>
  <c r="AR311" i="94" s="1"/>
  <c r="AV310" i="94"/>
  <c r="AV311" i="94" s="1"/>
  <c r="AZ310" i="94"/>
  <c r="AZ311" i="94" s="1"/>
  <c r="BD310" i="94"/>
  <c r="BD311" i="94" s="1"/>
  <c r="BH310" i="94"/>
  <c r="BH311" i="94" s="1"/>
  <c r="BL310" i="94"/>
  <c r="BL311" i="94" s="1"/>
  <c r="BP310" i="94"/>
  <c r="BP311" i="94" s="1"/>
  <c r="BT310" i="94"/>
  <c r="BT311" i="94" s="1"/>
  <c r="BX310" i="94"/>
  <c r="BX311" i="94" s="1"/>
  <c r="AQ310" i="94"/>
  <c r="AQ311" i="94" s="1"/>
  <c r="AW310" i="94"/>
  <c r="AW311" i="94" s="1"/>
  <c r="BB310" i="94"/>
  <c r="BB311" i="94" s="1"/>
  <c r="BG310" i="94"/>
  <c r="BG311" i="94" s="1"/>
  <c r="BM310" i="94"/>
  <c r="BM311" i="94" s="1"/>
  <c r="BR310" i="94"/>
  <c r="BR311" i="94" s="1"/>
  <c r="BW310" i="94"/>
  <c r="AS310" i="94"/>
  <c r="AS311" i="94" s="1"/>
  <c r="AX310" i="94"/>
  <c r="AX311" i="94" s="1"/>
  <c r="BC310" i="94"/>
  <c r="BC311" i="94" s="1"/>
  <c r="BI310" i="94"/>
  <c r="BI311" i="94" s="1"/>
  <c r="BN310" i="94"/>
  <c r="BN311" i="94" s="1"/>
  <c r="BS310" i="94"/>
  <c r="BS311" i="94" s="1"/>
  <c r="BY310" i="94"/>
  <c r="BY311" i="94" s="1"/>
  <c r="AO310" i="94"/>
  <c r="AO311" i="94" s="1"/>
  <c r="AT310" i="94"/>
  <c r="AT311" i="94" s="1"/>
  <c r="AY310" i="94"/>
  <c r="AY311" i="94" s="1"/>
  <c r="BE310" i="94"/>
  <c r="BE311" i="94" s="1"/>
  <c r="BJ310" i="94"/>
  <c r="BJ311" i="94" s="1"/>
  <c r="BO310" i="94"/>
  <c r="BO311" i="94" s="1"/>
  <c r="BU310" i="94"/>
  <c r="BZ310" i="94"/>
  <c r="AP310" i="94"/>
  <c r="AP311" i="94" s="1"/>
  <c r="AU310" i="94"/>
  <c r="AU311" i="94" s="1"/>
  <c r="BA310" i="94"/>
  <c r="BA311" i="94" s="1"/>
  <c r="BF310" i="94"/>
  <c r="BF311" i="94" s="1"/>
  <c r="BK310" i="94"/>
  <c r="BK311" i="94" s="1"/>
  <c r="BQ310" i="94"/>
  <c r="BQ311" i="94" s="1"/>
  <c r="BV310" i="94"/>
  <c r="AQ234" i="94"/>
  <c r="AQ235" i="94" s="1"/>
  <c r="AU234" i="94"/>
  <c r="AU235" i="94" s="1"/>
  <c r="AY234" i="94"/>
  <c r="AY235" i="94" s="1"/>
  <c r="BC234" i="94"/>
  <c r="BC235" i="94" s="1"/>
  <c r="BG234" i="94"/>
  <c r="BG235" i="94" s="1"/>
  <c r="BK234" i="94"/>
  <c r="BK235" i="94" s="1"/>
  <c r="BO234" i="94"/>
  <c r="BO235" i="94" s="1"/>
  <c r="BS234" i="94"/>
  <c r="BS235" i="94" s="1"/>
  <c r="BW234" i="94"/>
  <c r="BW235" i="94" s="1"/>
  <c r="AP234" i="94"/>
  <c r="AP235" i="94" s="1"/>
  <c r="AV234" i="94"/>
  <c r="AV235" i="94" s="1"/>
  <c r="BA234" i="94"/>
  <c r="BA235" i="94" s="1"/>
  <c r="BF234" i="94"/>
  <c r="BF235" i="94" s="1"/>
  <c r="BL234" i="94"/>
  <c r="BL235" i="94" s="1"/>
  <c r="BQ234" i="94"/>
  <c r="BQ235" i="94" s="1"/>
  <c r="BV234" i="94"/>
  <c r="BV235" i="94" s="1"/>
  <c r="AR234" i="94"/>
  <c r="AR235" i="94" s="1"/>
  <c r="AW234" i="94"/>
  <c r="AW235" i="94" s="1"/>
  <c r="BB234" i="94"/>
  <c r="BB235" i="94" s="1"/>
  <c r="BH234" i="94"/>
  <c r="BH235" i="94" s="1"/>
  <c r="BM234" i="94"/>
  <c r="BM235" i="94" s="1"/>
  <c r="BR234" i="94"/>
  <c r="BR235" i="94" s="1"/>
  <c r="BX234" i="94"/>
  <c r="BX235" i="94" s="1"/>
  <c r="AS234" i="94"/>
  <c r="AS235" i="94" s="1"/>
  <c r="BD234" i="94"/>
  <c r="BD235" i="94" s="1"/>
  <c r="BN234" i="94"/>
  <c r="BN235" i="94" s="1"/>
  <c r="BY234" i="94"/>
  <c r="AT234" i="94"/>
  <c r="AT235" i="94" s="1"/>
  <c r="BE234" i="94"/>
  <c r="BE235" i="94" s="1"/>
  <c r="BP234" i="94"/>
  <c r="BP235" i="94" s="1"/>
  <c r="BZ234" i="94"/>
  <c r="AX234" i="94"/>
  <c r="AX235" i="94" s="1"/>
  <c r="BI234" i="94"/>
  <c r="BI235" i="94" s="1"/>
  <c r="BT234" i="94"/>
  <c r="BT235" i="94" s="1"/>
  <c r="AO234" i="94"/>
  <c r="AO235" i="94" s="1"/>
  <c r="AZ234" i="94"/>
  <c r="AZ235" i="94" s="1"/>
  <c r="BJ234" i="94"/>
  <c r="BJ235" i="94" s="1"/>
  <c r="BU234" i="94"/>
  <c r="BZ157" i="94"/>
  <c r="BV311" i="94"/>
  <c r="AO158" i="94"/>
  <c r="AO159" i="94" s="1"/>
  <c r="AS158" i="94"/>
  <c r="AS159" i="94" s="1"/>
  <c r="AW158" i="94"/>
  <c r="AW159" i="94" s="1"/>
  <c r="BA158" i="94"/>
  <c r="BA159" i="94" s="1"/>
  <c r="BE158" i="94"/>
  <c r="BE159" i="94" s="1"/>
  <c r="BI158" i="94"/>
  <c r="BI159" i="94" s="1"/>
  <c r="BM158" i="94"/>
  <c r="BM159" i="94" s="1"/>
  <c r="BQ158" i="94"/>
  <c r="BQ159" i="94" s="1"/>
  <c r="BU158" i="94"/>
  <c r="BU159" i="94" s="1"/>
  <c r="BY158" i="94"/>
  <c r="BY159" i="94" s="1"/>
  <c r="AP158" i="94"/>
  <c r="AP159" i="94" s="1"/>
  <c r="AU158" i="94"/>
  <c r="AU159" i="94" s="1"/>
  <c r="AZ158" i="94"/>
  <c r="AZ159" i="94" s="1"/>
  <c r="BF158" i="94"/>
  <c r="BF159" i="94" s="1"/>
  <c r="BK158" i="94"/>
  <c r="BK159" i="94" s="1"/>
  <c r="BP158" i="94"/>
  <c r="BP159" i="94" s="1"/>
  <c r="BV158" i="94"/>
  <c r="BV159" i="94" s="1"/>
  <c r="AQ158" i="94"/>
  <c r="AQ159" i="94" s="1"/>
  <c r="AV158" i="94"/>
  <c r="AV159" i="94" s="1"/>
  <c r="BB158" i="94"/>
  <c r="BB159" i="94" s="1"/>
  <c r="BG158" i="94"/>
  <c r="BG159" i="94" s="1"/>
  <c r="BL158" i="94"/>
  <c r="BL159" i="94" s="1"/>
  <c r="BR158" i="94"/>
  <c r="BR159" i="94" s="1"/>
  <c r="BW158" i="94"/>
  <c r="AR158" i="94"/>
  <c r="AR159" i="94" s="1"/>
  <c r="BC158" i="94"/>
  <c r="BC159" i="94" s="1"/>
  <c r="BN158" i="94"/>
  <c r="BN159" i="94" s="1"/>
  <c r="BX158" i="94"/>
  <c r="BX159" i="94" s="1"/>
  <c r="AT158" i="94"/>
  <c r="AT159" i="94" s="1"/>
  <c r="BD158" i="94"/>
  <c r="BD159" i="94" s="1"/>
  <c r="BO158" i="94"/>
  <c r="BO159" i="94" s="1"/>
  <c r="BZ158" i="94"/>
  <c r="AX158" i="94"/>
  <c r="AX159" i="94" s="1"/>
  <c r="BH158" i="94"/>
  <c r="BH159" i="94" s="1"/>
  <c r="BS158" i="94"/>
  <c r="BS159" i="94" s="1"/>
  <c r="AY158" i="94"/>
  <c r="AY159" i="94" s="1"/>
  <c r="BJ158" i="94"/>
  <c r="BJ159" i="94" s="1"/>
  <c r="BT158" i="94"/>
  <c r="BT159" i="94" s="1"/>
  <c r="BZ87" i="94"/>
  <c r="BZ239" i="94"/>
  <c r="BZ163" i="94"/>
  <c r="BZ240" i="94"/>
  <c r="BZ88" i="94"/>
  <c r="BZ164" i="94"/>
  <c r="BZ241" i="94"/>
  <c r="BZ165" i="94"/>
  <c r="BZ89" i="94"/>
  <c r="BZ242" i="94"/>
  <c r="BZ166" i="94"/>
  <c r="BZ90" i="94"/>
  <c r="BZ243" i="94"/>
  <c r="BZ167" i="94"/>
  <c r="BZ91" i="94"/>
  <c r="BZ92" i="94"/>
  <c r="BZ169" i="94"/>
  <c r="BZ168" i="94"/>
  <c r="BZ244" i="94"/>
  <c r="BZ170" i="94"/>
  <c r="BZ245" i="94"/>
  <c r="BZ93" i="94"/>
  <c r="BZ246" i="94"/>
  <c r="BZ94" i="94"/>
  <c r="BZ171" i="94"/>
  <c r="BZ247" i="94"/>
  <c r="BZ172" i="94"/>
  <c r="BZ96" i="94"/>
  <c r="BZ248" i="94"/>
  <c r="BZ95" i="94"/>
  <c r="BZ173" i="94"/>
  <c r="BZ97" i="94"/>
  <c r="BZ249" i="94"/>
  <c r="BZ250" i="94"/>
  <c r="BZ174" i="94"/>
  <c r="BZ98" i="94"/>
  <c r="BZ175" i="94"/>
  <c r="BZ99" i="94"/>
  <c r="BZ251" i="94"/>
  <c r="BZ100" i="94"/>
  <c r="BZ252" i="94"/>
  <c r="BZ176" i="94"/>
  <c r="BZ253" i="94"/>
  <c r="BZ177" i="94"/>
  <c r="BZ101" i="94"/>
  <c r="BZ254" i="94"/>
  <c r="BZ178" i="94"/>
  <c r="BZ102" i="94"/>
  <c r="BZ103" i="94"/>
  <c r="BZ255" i="94"/>
  <c r="BZ179" i="94"/>
  <c r="BZ180" i="94"/>
  <c r="BZ104" i="94"/>
  <c r="BZ256" i="94"/>
  <c r="BZ105" i="94"/>
  <c r="BZ257" i="94"/>
  <c r="BZ181" i="94"/>
  <c r="BZ258" i="94"/>
  <c r="BZ106" i="94"/>
  <c r="BZ182" i="94"/>
  <c r="BZ107" i="94"/>
  <c r="BZ259" i="94"/>
  <c r="BZ183" i="94"/>
  <c r="BZ260" i="94"/>
  <c r="BZ184" i="94"/>
  <c r="BZ108" i="94"/>
  <c r="BZ109" i="94"/>
  <c r="BZ185" i="94"/>
  <c r="BZ261" i="94"/>
  <c r="BZ186" i="94"/>
  <c r="BZ110" i="94"/>
  <c r="BZ262" i="94"/>
  <c r="BZ187" i="94"/>
  <c r="BZ111" i="94"/>
  <c r="BZ263" i="94"/>
  <c r="BZ188" i="94"/>
  <c r="BZ112" i="94"/>
  <c r="BZ264" i="94"/>
  <c r="BZ265" i="94"/>
  <c r="BZ113" i="94"/>
  <c r="BZ189" i="94"/>
  <c r="BZ266" i="94"/>
  <c r="BZ190" i="94"/>
  <c r="BZ114" i="94"/>
  <c r="BZ115" i="94"/>
  <c r="BZ267" i="94"/>
  <c r="BZ191" i="94"/>
  <c r="BZ116" i="94"/>
  <c r="BZ192" i="94"/>
  <c r="BZ268" i="94"/>
  <c r="BZ269" i="94"/>
  <c r="BZ117" i="94"/>
  <c r="BZ193" i="94"/>
  <c r="BZ194" i="94"/>
  <c r="BZ270" i="94"/>
  <c r="BZ118" i="94"/>
  <c r="BZ195" i="94"/>
  <c r="BZ271" i="94"/>
  <c r="BZ119" i="94"/>
  <c r="BZ196" i="94"/>
  <c r="BZ120" i="94"/>
  <c r="BZ272" i="94"/>
  <c r="BZ121" i="94"/>
  <c r="BZ197" i="94"/>
  <c r="BZ273" i="94"/>
  <c r="BZ198" i="94"/>
  <c r="BZ274" i="94"/>
  <c r="BZ122" i="94"/>
  <c r="BZ123" i="94"/>
  <c r="BZ199" i="94"/>
  <c r="BZ275" i="94"/>
  <c r="BZ124" i="94"/>
  <c r="BZ276" i="94"/>
  <c r="BZ200" i="94"/>
  <c r="BZ125" i="94"/>
  <c r="BZ201" i="94"/>
  <c r="BZ277" i="94"/>
  <c r="BZ202" i="94"/>
  <c r="BZ126" i="94"/>
  <c r="BZ278" i="94"/>
  <c r="BZ279" i="94"/>
  <c r="BZ127" i="94"/>
  <c r="BZ203" i="94"/>
  <c r="BZ280" i="94"/>
  <c r="BZ204" i="94"/>
  <c r="BZ128" i="94"/>
  <c r="BZ205" i="94"/>
  <c r="BZ129" i="94"/>
  <c r="BZ281" i="94"/>
  <c r="BZ282" i="94"/>
  <c r="BZ206" i="94"/>
  <c r="BZ130" i="94"/>
  <c r="BZ131" i="94"/>
  <c r="BZ283" i="94"/>
  <c r="BZ207" i="94"/>
  <c r="BZ208" i="94"/>
  <c r="BZ132" i="94"/>
  <c r="BZ284" i="94"/>
  <c r="BZ133" i="94"/>
  <c r="BZ285" i="94"/>
  <c r="BZ209" i="94"/>
  <c r="BZ210" i="94"/>
  <c r="BZ134" i="94"/>
  <c r="BZ286" i="94"/>
  <c r="BZ211" i="94"/>
  <c r="BZ287" i="94"/>
  <c r="BZ135" i="94"/>
  <c r="BZ288" i="94"/>
  <c r="BZ212" i="94"/>
  <c r="BZ136" i="94"/>
  <c r="BZ289" i="94"/>
  <c r="BZ137" i="94"/>
  <c r="BZ213" i="94"/>
  <c r="BZ138" i="94"/>
  <c r="BZ290" i="94"/>
  <c r="BZ214" i="94"/>
  <c r="BZ291" i="94"/>
  <c r="BZ215" i="94"/>
  <c r="BZ139" i="94"/>
  <c r="BZ292" i="94"/>
  <c r="BZ216" i="94"/>
  <c r="BZ140" i="94"/>
  <c r="BZ217" i="94"/>
  <c r="BZ293" i="94"/>
  <c r="BZ141" i="94"/>
  <c r="BZ294" i="94"/>
  <c r="BZ218" i="94"/>
  <c r="BZ142" i="94"/>
  <c r="BZ219" i="94"/>
  <c r="BZ295" i="94"/>
  <c r="BZ143" i="94"/>
  <c r="BZ144" i="94"/>
  <c r="BZ220" i="94"/>
  <c r="BZ296" i="94"/>
  <c r="BZ145" i="94"/>
  <c r="BZ297" i="94"/>
  <c r="BZ221" i="94"/>
  <c r="BZ146" i="94"/>
  <c r="BZ298" i="94"/>
  <c r="BZ222" i="94"/>
  <c r="BZ299" i="94"/>
  <c r="BZ147" i="94"/>
  <c r="BZ223" i="94"/>
  <c r="BZ224" i="94"/>
  <c r="BZ148" i="94"/>
  <c r="BZ300" i="94"/>
  <c r="BZ149" i="94"/>
  <c r="BZ225" i="94"/>
  <c r="BZ301" i="94"/>
  <c r="BZ150" i="94"/>
  <c r="BZ302" i="94"/>
  <c r="BZ226" i="94"/>
  <c r="BZ303" i="94"/>
  <c r="BZ227" i="94"/>
  <c r="BZ151" i="94"/>
  <c r="BZ152" i="94"/>
  <c r="BZ304" i="94"/>
  <c r="BZ228" i="94"/>
  <c r="BZ153" i="94"/>
  <c r="BZ305" i="94"/>
  <c r="BZ229" i="94"/>
  <c r="BZ306" i="94"/>
  <c r="BZ230" i="94"/>
  <c r="BZ154" i="94"/>
  <c r="BZ231" i="94"/>
  <c r="BZ155" i="94"/>
  <c r="BZ307" i="94"/>
  <c r="BZ156" i="94"/>
  <c r="BZ232" i="94"/>
  <c r="BZ308" i="94"/>
  <c r="BW159" i="94"/>
  <c r="BZ233" i="94"/>
  <c r="BY235" i="94"/>
  <c r="BU311" i="94"/>
  <c r="BU235" i="94"/>
  <c r="BW311" i="94"/>
  <c r="BZ309" i="94"/>
  <c r="BY239" i="95"/>
  <c r="BY163" i="95"/>
  <c r="BY87" i="95"/>
  <c r="BY240" i="95"/>
  <c r="BY88" i="95"/>
  <c r="BY164" i="95"/>
  <c r="BY89" i="95"/>
  <c r="BY241" i="95"/>
  <c r="BY165" i="95"/>
  <c r="BY90" i="95"/>
  <c r="BY166" i="95"/>
  <c r="BY242" i="95"/>
  <c r="BY167" i="95"/>
  <c r="BY91" i="95"/>
  <c r="BY243" i="95"/>
  <c r="BY92" i="95"/>
  <c r="BY168" i="95"/>
  <c r="BY244" i="95"/>
  <c r="BY93" i="95"/>
  <c r="BY169" i="95"/>
  <c r="BY245" i="95"/>
  <c r="BY170" i="95"/>
  <c r="BY94" i="95"/>
  <c r="BY246" i="95"/>
  <c r="BY95" i="95"/>
  <c r="BY171" i="95"/>
  <c r="BY247" i="95"/>
  <c r="BY248" i="95"/>
  <c r="BY172" i="95"/>
  <c r="BY96" i="95"/>
  <c r="BY173" i="95"/>
  <c r="BY249" i="95"/>
  <c r="BY97" i="95"/>
  <c r="BY98" i="95"/>
  <c r="BY174" i="95"/>
  <c r="BY250" i="95"/>
  <c r="BY99" i="95"/>
  <c r="BY175" i="95"/>
  <c r="BY251" i="95"/>
  <c r="BY252" i="95"/>
  <c r="BY100" i="95"/>
  <c r="BY176" i="95"/>
  <c r="BY177" i="95"/>
  <c r="BY253" i="95"/>
  <c r="BY101" i="95"/>
  <c r="BY102" i="95"/>
  <c r="BY178" i="95"/>
  <c r="BY254" i="95"/>
  <c r="BY255" i="95"/>
  <c r="BY103" i="95"/>
  <c r="BY179" i="95"/>
  <c r="BY104" i="95"/>
  <c r="BY256" i="95"/>
  <c r="BY180" i="95"/>
  <c r="BY105" i="95"/>
  <c r="BY181" i="95"/>
  <c r="BY257" i="95"/>
  <c r="BY106" i="95"/>
  <c r="BY182" i="95"/>
  <c r="BY258" i="95"/>
  <c r="BY107" i="95"/>
  <c r="BY259" i="95"/>
  <c r="BY183" i="95"/>
  <c r="BY108" i="95"/>
  <c r="BY260" i="95"/>
  <c r="BY184" i="95"/>
  <c r="BY261" i="95"/>
  <c r="BY109" i="95"/>
  <c r="BY185" i="95"/>
  <c r="BY110" i="95"/>
  <c r="BY186" i="95"/>
  <c r="BY262" i="95"/>
  <c r="BY263" i="95"/>
  <c r="BY187" i="95"/>
  <c r="BY111" i="95"/>
  <c r="BY264" i="95"/>
  <c r="BY112" i="95"/>
  <c r="BY188" i="95"/>
  <c r="BY265" i="95"/>
  <c r="BY189" i="95"/>
  <c r="BY113" i="95"/>
  <c r="BY266" i="95"/>
  <c r="BY114" i="95"/>
  <c r="BY190" i="95"/>
  <c r="BY115" i="95"/>
  <c r="BY267" i="95"/>
  <c r="BY191" i="95"/>
  <c r="BY192" i="95"/>
  <c r="BY116" i="95"/>
  <c r="BY268" i="95"/>
  <c r="BY117" i="95"/>
  <c r="BY193" i="95"/>
  <c r="BY269" i="95"/>
  <c r="BY194" i="95"/>
  <c r="BY118" i="95"/>
  <c r="BY270" i="95"/>
  <c r="BY195" i="95"/>
  <c r="BY271" i="95"/>
  <c r="BY119" i="95"/>
  <c r="BY272" i="95"/>
  <c r="BY120" i="95"/>
  <c r="BY196" i="95"/>
  <c r="BY197" i="95"/>
  <c r="BY121" i="95"/>
  <c r="BY273" i="95"/>
  <c r="BY198" i="95"/>
  <c r="BY122" i="95"/>
  <c r="BY274" i="95"/>
  <c r="BY275" i="95"/>
  <c r="BY199" i="95"/>
  <c r="BY123" i="95"/>
  <c r="BY124" i="95"/>
  <c r="BY276" i="95"/>
  <c r="BY200" i="95"/>
  <c r="BY201" i="95"/>
  <c r="BY125" i="95"/>
  <c r="BY277" i="95"/>
  <c r="BY202" i="95"/>
  <c r="BY278" i="95"/>
  <c r="BY126" i="95"/>
  <c r="BY203" i="95"/>
  <c r="BY279" i="95"/>
  <c r="BY127" i="95"/>
  <c r="BY128" i="95"/>
  <c r="BY280" i="95"/>
  <c r="BY204" i="95"/>
  <c r="BY129" i="95"/>
  <c r="BY205" i="95"/>
  <c r="BY281" i="95"/>
  <c r="BY130" i="95"/>
  <c r="BY282" i="95"/>
  <c r="BY206" i="95"/>
  <c r="BY283" i="95"/>
  <c r="BY207" i="95"/>
  <c r="BY131" i="95"/>
  <c r="BY208" i="95"/>
  <c r="BY132" i="95"/>
  <c r="BY284" i="95"/>
  <c r="BY285" i="95"/>
  <c r="BY133" i="95"/>
  <c r="BY209" i="95"/>
  <c r="BY134" i="95"/>
  <c r="BY210" i="95"/>
  <c r="BY286" i="95"/>
  <c r="BY287" i="95"/>
  <c r="BY135" i="95"/>
  <c r="BY211" i="95"/>
  <c r="BY212" i="95"/>
  <c r="BY136" i="95"/>
  <c r="BY288" i="95"/>
  <c r="BY137" i="95"/>
  <c r="BY213" i="95"/>
  <c r="BY289" i="95"/>
  <c r="BY290" i="95"/>
  <c r="BY214" i="95"/>
  <c r="BY138" i="95"/>
  <c r="BY291" i="95"/>
  <c r="BY139" i="95"/>
  <c r="BY215" i="95"/>
  <c r="BY216" i="95"/>
  <c r="BY140" i="95"/>
  <c r="BY292" i="95"/>
  <c r="BY141" i="95"/>
  <c r="BY293" i="95"/>
  <c r="BY217" i="95"/>
  <c r="BY294" i="95"/>
  <c r="BY218" i="95"/>
  <c r="BY142" i="95"/>
  <c r="BY143" i="95"/>
  <c r="BY295" i="95"/>
  <c r="BY219" i="95"/>
  <c r="BY144" i="95"/>
  <c r="BY296" i="95"/>
  <c r="BY220" i="95"/>
  <c r="BY221" i="95"/>
  <c r="BY297" i="95"/>
  <c r="BY145" i="95"/>
  <c r="BY146" i="95"/>
  <c r="BY298" i="95"/>
  <c r="BY222" i="95"/>
  <c r="BY147" i="95"/>
  <c r="BY299" i="95"/>
  <c r="BY223" i="95"/>
  <c r="BY224" i="95"/>
  <c r="BY148" i="95"/>
  <c r="BY300" i="95"/>
  <c r="BY225" i="95"/>
  <c r="BY149" i="95"/>
  <c r="BY301" i="95"/>
  <c r="BY150" i="95"/>
  <c r="BY302" i="95"/>
  <c r="BY226" i="95"/>
  <c r="BY227" i="95"/>
  <c r="BY151" i="95"/>
  <c r="BY303" i="95"/>
  <c r="BY152" i="95"/>
  <c r="BY228" i="95"/>
  <c r="BY304" i="95"/>
  <c r="BY229" i="95"/>
  <c r="BY305" i="95"/>
  <c r="BY153" i="95"/>
  <c r="BY306" i="95"/>
  <c r="BY230" i="95"/>
  <c r="BY154" i="95"/>
  <c r="BY155" i="95"/>
  <c r="BY307" i="95"/>
  <c r="BY231" i="95"/>
  <c r="BY156" i="95"/>
  <c r="BX386" i="95"/>
  <c r="AO83" i="95"/>
  <c r="AS83" i="95"/>
  <c r="AW83" i="95"/>
  <c r="BA83" i="95"/>
  <c r="BE83" i="95"/>
  <c r="BI83" i="95"/>
  <c r="BM83" i="95"/>
  <c r="BQ83" i="95"/>
  <c r="BU83" i="95"/>
  <c r="BY83" i="95"/>
  <c r="AP83" i="95"/>
  <c r="AT83" i="95"/>
  <c r="AX83" i="95"/>
  <c r="BB83" i="95"/>
  <c r="BF83" i="95"/>
  <c r="BJ83" i="95"/>
  <c r="BN83" i="95"/>
  <c r="BR83" i="95"/>
  <c r="BV83" i="95"/>
  <c r="AQ83" i="95"/>
  <c r="AY83" i="95"/>
  <c r="BG83" i="95"/>
  <c r="BO83" i="95"/>
  <c r="BW83" i="95"/>
  <c r="AR83" i="95"/>
  <c r="AZ83" i="95"/>
  <c r="BH83" i="95"/>
  <c r="BP83" i="95"/>
  <c r="BX83" i="95"/>
  <c r="AU83" i="95"/>
  <c r="BK83" i="95"/>
  <c r="AV83" i="95"/>
  <c r="BL83" i="95"/>
  <c r="BS83" i="95"/>
  <c r="BT83" i="95"/>
  <c r="BD83" i="95"/>
  <c r="BC83" i="95"/>
  <c r="AH309" i="95"/>
  <c r="AP309" i="95"/>
  <c r="AT309" i="95"/>
  <c r="AX309" i="95"/>
  <c r="BB309" i="95"/>
  <c r="BF309" i="95"/>
  <c r="BJ309" i="95"/>
  <c r="BN309" i="95"/>
  <c r="BR309" i="95"/>
  <c r="BV309" i="95"/>
  <c r="AQ309" i="95"/>
  <c r="AU309" i="95"/>
  <c r="AY309" i="95"/>
  <c r="BC309" i="95"/>
  <c r="BG309" i="95"/>
  <c r="BK309" i="95"/>
  <c r="BO309" i="95"/>
  <c r="BS309" i="95"/>
  <c r="BW309" i="95"/>
  <c r="AV309" i="95"/>
  <c r="BD309" i="95"/>
  <c r="BL309" i="95"/>
  <c r="BT309" i="95"/>
  <c r="AW309" i="95"/>
  <c r="BE309" i="95"/>
  <c r="BU309" i="95"/>
  <c r="AR309" i="95"/>
  <c r="BH309" i="95"/>
  <c r="BX309" i="95"/>
  <c r="BA309" i="95"/>
  <c r="BQ309" i="95"/>
  <c r="BY309" i="95"/>
  <c r="AO309" i="95"/>
  <c r="BM309" i="95"/>
  <c r="AZ309" i="95"/>
  <c r="BP309" i="95"/>
  <c r="AS309" i="95"/>
  <c r="BI309" i="95"/>
  <c r="AQ233" i="95"/>
  <c r="AU233" i="95"/>
  <c r="AY233" i="95"/>
  <c r="BC233" i="95"/>
  <c r="BG233" i="95"/>
  <c r="BK233" i="95"/>
  <c r="BO233" i="95"/>
  <c r="BS233" i="95"/>
  <c r="BW233" i="95"/>
  <c r="AR233" i="95"/>
  <c r="AV233" i="95"/>
  <c r="AZ233" i="95"/>
  <c r="BD233" i="95"/>
  <c r="BH233" i="95"/>
  <c r="BL233" i="95"/>
  <c r="BP233" i="95"/>
  <c r="BT233" i="95"/>
  <c r="BX233" i="95"/>
  <c r="AS233" i="95"/>
  <c r="BA233" i="95"/>
  <c r="BI233" i="95"/>
  <c r="BQ233" i="95"/>
  <c r="BY233" i="95"/>
  <c r="AW233" i="95"/>
  <c r="BU233" i="95"/>
  <c r="AT233" i="95"/>
  <c r="BB233" i="95"/>
  <c r="BJ233" i="95"/>
  <c r="BR233" i="95"/>
  <c r="AO233" i="95"/>
  <c r="BE233" i="95"/>
  <c r="BM233" i="95"/>
  <c r="BF233" i="95"/>
  <c r="BV233" i="95"/>
  <c r="AX233" i="95"/>
  <c r="BN233" i="95"/>
  <c r="AP233" i="95"/>
  <c r="AO157" i="95"/>
  <c r="AS157" i="95"/>
  <c r="AW157" i="95"/>
  <c r="BA157" i="95"/>
  <c r="BE157" i="95"/>
  <c r="BI157" i="95"/>
  <c r="BM157" i="95"/>
  <c r="BQ157" i="95"/>
  <c r="BU157" i="95"/>
  <c r="BY157" i="95"/>
  <c r="AP157" i="95"/>
  <c r="AT157" i="95"/>
  <c r="AX157" i="95"/>
  <c r="BB157" i="95"/>
  <c r="BF157" i="95"/>
  <c r="BJ157" i="95"/>
  <c r="BN157" i="95"/>
  <c r="BR157" i="95"/>
  <c r="BV157" i="95"/>
  <c r="AV157" i="95"/>
  <c r="BD157" i="95"/>
  <c r="BL157" i="95"/>
  <c r="BT157" i="95"/>
  <c r="AQ157" i="95"/>
  <c r="AY157" i="95"/>
  <c r="BG157" i="95"/>
  <c r="BO157" i="95"/>
  <c r="BW157" i="95"/>
  <c r="AZ157" i="95"/>
  <c r="BP157" i="95"/>
  <c r="BX157" i="95"/>
  <c r="BC157" i="95"/>
  <c r="BS157" i="95"/>
  <c r="AR157" i="95"/>
  <c r="BH157" i="95"/>
  <c r="BK157" i="95"/>
  <c r="AU157" i="95"/>
  <c r="BY308" i="95"/>
  <c r="BY232" i="95"/>
  <c r="L5" i="91"/>
  <c r="L9" i="91"/>
  <c r="L7" i="91"/>
  <c r="BZ935" i="94"/>
  <c r="BZ910" i="94"/>
  <c r="BZ885" i="94"/>
  <c r="BZ860" i="94"/>
  <c r="BZ835" i="94"/>
  <c r="BZ810" i="94"/>
  <c r="BZ760" i="94"/>
  <c r="BZ785" i="94"/>
  <c r="BZ735" i="94"/>
  <c r="BZ932" i="95"/>
  <c r="BZ936" i="95"/>
  <c r="BY935" i="95"/>
  <c r="BZ933" i="95"/>
  <c r="BZ907" i="95"/>
  <c r="BZ911" i="95"/>
  <c r="BZ882" i="95"/>
  <c r="BY885" i="95"/>
  <c r="BY910" i="95"/>
  <c r="BZ886" i="95"/>
  <c r="BZ858" i="95"/>
  <c r="BY860" i="95"/>
  <c r="BZ908" i="95"/>
  <c r="BZ883" i="95"/>
  <c r="BZ833" i="95"/>
  <c r="BZ836" i="95"/>
  <c r="BY835" i="95"/>
  <c r="BZ861" i="95"/>
  <c r="BZ807" i="95"/>
  <c r="BZ857" i="95"/>
  <c r="BZ832" i="95"/>
  <c r="BZ811" i="95"/>
  <c r="BY810" i="95"/>
  <c r="BZ783" i="95"/>
  <c r="BZ786" i="95"/>
  <c r="BZ758" i="95"/>
  <c r="BY760" i="95"/>
  <c r="BZ808" i="95"/>
  <c r="BZ782" i="95"/>
  <c r="BY785" i="95"/>
  <c r="BZ733" i="95"/>
  <c r="BZ761" i="95"/>
  <c r="BY735" i="95"/>
  <c r="BZ757" i="95"/>
  <c r="BZ732" i="95"/>
  <c r="BZ736" i="95"/>
  <c r="BZ966" i="94"/>
  <c r="BZ962" i="94"/>
  <c r="BZ963" i="94"/>
  <c r="BY963" i="95"/>
  <c r="BY962" i="95"/>
  <c r="BY966" i="95"/>
  <c r="BY965" i="94"/>
  <c r="BZ710" i="94"/>
  <c r="BZ711" i="95"/>
  <c r="BZ708" i="95"/>
  <c r="BZ707" i="95"/>
  <c r="BY710" i="95"/>
  <c r="BX965" i="95"/>
  <c r="G158" i="94"/>
  <c r="G159" i="94" s="1"/>
  <c r="S309" i="95"/>
  <c r="AD309" i="95"/>
  <c r="G462" i="95"/>
  <c r="H462" i="95"/>
  <c r="I462" i="95"/>
  <c r="J462" i="95"/>
  <c r="K462" i="95"/>
  <c r="L462" i="95"/>
  <c r="M462" i="95"/>
  <c r="N462" i="95"/>
  <c r="O462" i="95"/>
  <c r="P462" i="95"/>
  <c r="Q462" i="95"/>
  <c r="R462" i="95"/>
  <c r="S462" i="95"/>
  <c r="T462" i="95"/>
  <c r="U462" i="95"/>
  <c r="V462" i="95"/>
  <c r="W462" i="95"/>
  <c r="X462" i="95"/>
  <c r="Y462" i="95"/>
  <c r="Z462" i="95"/>
  <c r="AA462" i="95"/>
  <c r="AB462" i="95"/>
  <c r="AC462" i="95"/>
  <c r="AD462" i="95"/>
  <c r="AE462" i="95"/>
  <c r="AF462" i="95"/>
  <c r="AG462" i="95"/>
  <c r="AH462" i="95"/>
  <c r="AI462" i="95"/>
  <c r="AJ462" i="95"/>
  <c r="AK462" i="95"/>
  <c r="AL462" i="95"/>
  <c r="AM462" i="95"/>
  <c r="AN462" i="95"/>
  <c r="AO462" i="95"/>
  <c r="AP462" i="95"/>
  <c r="AQ462" i="95"/>
  <c r="AR462" i="95"/>
  <c r="AS462" i="95"/>
  <c r="AT462" i="95"/>
  <c r="AU462" i="95"/>
  <c r="AV462" i="95"/>
  <c r="AW462" i="95"/>
  <c r="AX462" i="95"/>
  <c r="AY462" i="95"/>
  <c r="AZ462" i="95"/>
  <c r="BA462" i="95"/>
  <c r="BB462" i="95"/>
  <c r="BC462" i="95"/>
  <c r="BD462" i="95"/>
  <c r="BE462" i="95"/>
  <c r="BF462" i="95"/>
  <c r="BG462" i="95"/>
  <c r="BH462" i="95"/>
  <c r="BI462" i="95"/>
  <c r="BJ462" i="95"/>
  <c r="BK462" i="95"/>
  <c r="BL462" i="95"/>
  <c r="BM462" i="95"/>
  <c r="BN462" i="95"/>
  <c r="BO462" i="95"/>
  <c r="BP462" i="95"/>
  <c r="BQ462" i="95"/>
  <c r="BR462" i="95"/>
  <c r="BS462" i="95"/>
  <c r="BT462" i="95"/>
  <c r="BU462" i="95"/>
  <c r="BV462" i="95"/>
  <c r="BZ7" i="94"/>
  <c r="BZ317" i="94"/>
  <c r="BZ322" i="94"/>
  <c r="BZ330" i="94"/>
  <c r="BZ338" i="94"/>
  <c r="BZ346" i="94"/>
  <c r="BZ354" i="94"/>
  <c r="BZ362" i="94"/>
  <c r="BZ370" i="94"/>
  <c r="BZ378" i="94"/>
  <c r="BZ383" i="94"/>
  <c r="BZ335" i="94"/>
  <c r="BZ351" i="94"/>
  <c r="BZ367" i="94"/>
  <c r="BZ333" i="94"/>
  <c r="BZ365" i="94"/>
  <c r="BZ321" i="94"/>
  <c r="BZ329" i="94"/>
  <c r="BZ345" i="94"/>
  <c r="BZ316" i="94"/>
  <c r="BZ336" i="94"/>
  <c r="BZ360" i="94"/>
  <c r="BZ382" i="94"/>
  <c r="BZ347" i="94"/>
  <c r="BZ379" i="94"/>
  <c r="BZ325" i="94"/>
  <c r="BZ318" i="94"/>
  <c r="BZ324" i="94"/>
  <c r="BZ332" i="94"/>
  <c r="BZ340" i="94"/>
  <c r="BZ348" i="94"/>
  <c r="BZ356" i="94"/>
  <c r="BZ364" i="94"/>
  <c r="BZ372" i="94"/>
  <c r="BZ380" i="94"/>
  <c r="BZ384" i="94"/>
  <c r="BZ323" i="94"/>
  <c r="BZ339" i="94"/>
  <c r="BZ355" i="94"/>
  <c r="BZ371" i="94"/>
  <c r="BZ341" i="94"/>
  <c r="BZ373" i="94"/>
  <c r="BZ337" i="94"/>
  <c r="BZ361" i="94"/>
  <c r="BZ377" i="94"/>
  <c r="BZ328" i="94"/>
  <c r="BZ344" i="94"/>
  <c r="BZ368" i="94"/>
  <c r="BZ386" i="94"/>
  <c r="BZ363" i="94"/>
  <c r="BZ357" i="94"/>
  <c r="BZ319" i="94"/>
  <c r="BZ326" i="94"/>
  <c r="BZ334" i="94"/>
  <c r="BZ342" i="94"/>
  <c r="BZ350" i="94"/>
  <c r="BZ358" i="94"/>
  <c r="BZ366" i="94"/>
  <c r="BZ374" i="94"/>
  <c r="BZ381" i="94"/>
  <c r="BZ385" i="94"/>
  <c r="BZ327" i="94"/>
  <c r="BZ343" i="94"/>
  <c r="BZ359" i="94"/>
  <c r="BZ375" i="94"/>
  <c r="BZ349" i="94"/>
  <c r="BZ353" i="94"/>
  <c r="BZ320" i="94"/>
  <c r="BZ352" i="94"/>
  <c r="BZ376" i="94"/>
  <c r="BZ331" i="94"/>
  <c r="BZ369" i="94"/>
  <c r="BW462" i="95"/>
  <c r="D614" i="95"/>
  <c r="B614" i="95" s="1"/>
  <c r="BO387" i="94"/>
  <c r="BP387" i="94"/>
  <c r="BQ387" i="94"/>
  <c r="BR387" i="94"/>
  <c r="BS387" i="94"/>
  <c r="BT387" i="94"/>
  <c r="BU387" i="94"/>
  <c r="BV387" i="94"/>
  <c r="BW387" i="94"/>
  <c r="BX387" i="94"/>
  <c r="G538" i="94"/>
  <c r="H538" i="94"/>
  <c r="I538" i="94"/>
  <c r="J538" i="94"/>
  <c r="K538" i="94"/>
  <c r="L538" i="94"/>
  <c r="M538" i="94"/>
  <c r="N538" i="94"/>
  <c r="O538" i="94"/>
  <c r="P538" i="94"/>
  <c r="Q538" i="94"/>
  <c r="R538" i="94"/>
  <c r="S538" i="94"/>
  <c r="T538" i="94"/>
  <c r="U538" i="94"/>
  <c r="V538" i="94"/>
  <c r="W538" i="94"/>
  <c r="X538" i="94"/>
  <c r="Y538" i="94"/>
  <c r="Z538" i="94"/>
  <c r="AA538" i="94"/>
  <c r="AB538" i="94"/>
  <c r="AC538" i="94"/>
  <c r="AD538" i="94"/>
  <c r="AE538" i="94"/>
  <c r="AF538" i="94"/>
  <c r="AG538" i="94"/>
  <c r="AH538" i="94"/>
  <c r="AI538" i="94"/>
  <c r="AJ538" i="94"/>
  <c r="AK538" i="94"/>
  <c r="AL538" i="94"/>
  <c r="AM538" i="94"/>
  <c r="AN538" i="94"/>
  <c r="AO538" i="94"/>
  <c r="AP538" i="94"/>
  <c r="AQ538" i="94"/>
  <c r="AR538" i="94"/>
  <c r="AS538" i="94"/>
  <c r="AT538" i="94"/>
  <c r="AU538" i="94"/>
  <c r="AV538" i="94"/>
  <c r="AW538" i="94"/>
  <c r="AX538" i="94"/>
  <c r="AY538" i="94"/>
  <c r="AZ538" i="94"/>
  <c r="BA538" i="94"/>
  <c r="BB538" i="94"/>
  <c r="BC538" i="94"/>
  <c r="BD538" i="94"/>
  <c r="BE538" i="94"/>
  <c r="BF538" i="94"/>
  <c r="BG538" i="94"/>
  <c r="BH538" i="94"/>
  <c r="BI538" i="94"/>
  <c r="BJ538" i="94"/>
  <c r="BK538" i="94"/>
  <c r="BL538" i="94"/>
  <c r="BM538" i="94"/>
  <c r="BN538" i="94"/>
  <c r="BO538" i="94"/>
  <c r="BP538" i="94"/>
  <c r="BQ538" i="94"/>
  <c r="BR538" i="94"/>
  <c r="BS538" i="94"/>
  <c r="BT538" i="94"/>
  <c r="BU538" i="94"/>
  <c r="BV538" i="94"/>
  <c r="BW538" i="94"/>
  <c r="BX468" i="95"/>
  <c r="BX472" i="95"/>
  <c r="BX476" i="95"/>
  <c r="BX480" i="95"/>
  <c r="BX484" i="95"/>
  <c r="BX488" i="95"/>
  <c r="BX492" i="95"/>
  <c r="BX496" i="95"/>
  <c r="BX500" i="95"/>
  <c r="BX504" i="95"/>
  <c r="BX508" i="95"/>
  <c r="BX512" i="95"/>
  <c r="BX516" i="95"/>
  <c r="BX520" i="95"/>
  <c r="BX524" i="95"/>
  <c r="BX532" i="95"/>
  <c r="BX536" i="95"/>
  <c r="BX469" i="95"/>
  <c r="BX473" i="95"/>
  <c r="BX477" i="95"/>
  <c r="BX481" i="95"/>
  <c r="BX485" i="95"/>
  <c r="BX489" i="95"/>
  <c r="BX493" i="95"/>
  <c r="BX497" i="95"/>
  <c r="BX501" i="95"/>
  <c r="BX505" i="95"/>
  <c r="BX509" i="95"/>
  <c r="BX513" i="95"/>
  <c r="BX517" i="95"/>
  <c r="BX521" i="95"/>
  <c r="BX525" i="95"/>
  <c r="BX529" i="95"/>
  <c r="BX533" i="95"/>
  <c r="BX537" i="95"/>
  <c r="BX471" i="95"/>
  <c r="BX479" i="95"/>
  <c r="BX487" i="95"/>
  <c r="BX495" i="95"/>
  <c r="BX503" i="95"/>
  <c r="BX511" i="95"/>
  <c r="BX519" i="95"/>
  <c r="BX527" i="95"/>
  <c r="BX535" i="95"/>
  <c r="BX462" i="95"/>
  <c r="BX470" i="95"/>
  <c r="BX474" i="95"/>
  <c r="BX478" i="95"/>
  <c r="BX482" i="95"/>
  <c r="BX486" i="95"/>
  <c r="BX490" i="95"/>
  <c r="BX494" i="95"/>
  <c r="BX498" i="95"/>
  <c r="BX502" i="95"/>
  <c r="BX506" i="95"/>
  <c r="BX510" i="95"/>
  <c r="BX514" i="95"/>
  <c r="BX518" i="95"/>
  <c r="BX522" i="95"/>
  <c r="BX526" i="95"/>
  <c r="BX530" i="95"/>
  <c r="BX534" i="95"/>
  <c r="BX475" i="95"/>
  <c r="BX483" i="95"/>
  <c r="BX491" i="95"/>
  <c r="BX499" i="95"/>
  <c r="BX507" i="95"/>
  <c r="BX515" i="95"/>
  <c r="BX523" i="95"/>
  <c r="BX531" i="95"/>
  <c r="BX622" i="95"/>
  <c r="BX623" i="95"/>
  <c r="BX624" i="95"/>
  <c r="BX625" i="95"/>
  <c r="BX626" i="95"/>
  <c r="BX627" i="95"/>
  <c r="BX628" i="95"/>
  <c r="BX629" i="95"/>
  <c r="BX630" i="95"/>
  <c r="BX631" i="95"/>
  <c r="BX632" i="95"/>
  <c r="BX633" i="95"/>
  <c r="BX538" i="94"/>
  <c r="AD692" i="95"/>
  <c r="BO692" i="95"/>
  <c r="G692" i="95"/>
  <c r="K692" i="95"/>
  <c r="O692" i="95"/>
  <c r="S692" i="95"/>
  <c r="W692" i="95"/>
  <c r="AA692" i="95"/>
  <c r="AF692" i="95"/>
  <c r="AJ692" i="95"/>
  <c r="AN692" i="95"/>
  <c r="AR692" i="95"/>
  <c r="AV692" i="95"/>
  <c r="AZ692" i="95"/>
  <c r="BD692" i="95"/>
  <c r="BH692" i="95"/>
  <c r="BL692" i="95"/>
  <c r="H692" i="95"/>
  <c r="L692" i="95"/>
  <c r="P692" i="95"/>
  <c r="T692" i="95"/>
  <c r="X692" i="95"/>
  <c r="AB692" i="95"/>
  <c r="AG692" i="95"/>
  <c r="AK692" i="95"/>
  <c r="AO692" i="95"/>
  <c r="AS692" i="95"/>
  <c r="AW692" i="95"/>
  <c r="BA692" i="95"/>
  <c r="BE692" i="95"/>
  <c r="BI692" i="95"/>
  <c r="BM692" i="95"/>
  <c r="I692" i="95"/>
  <c r="M692" i="95"/>
  <c r="Q692" i="95"/>
  <c r="U692" i="95"/>
  <c r="Y692" i="95"/>
  <c r="AC692" i="95"/>
  <c r="AH692" i="95"/>
  <c r="AL692" i="95"/>
  <c r="AP692" i="95"/>
  <c r="AT692" i="95"/>
  <c r="AX692" i="95"/>
  <c r="BB692" i="95"/>
  <c r="BF692" i="95"/>
  <c r="BJ692" i="95"/>
  <c r="BN692" i="95"/>
  <c r="J692" i="95"/>
  <c r="Z692" i="95"/>
  <c r="AQ692" i="95"/>
  <c r="BG692" i="95"/>
  <c r="N692" i="95"/>
  <c r="AE692" i="95"/>
  <c r="AU692" i="95"/>
  <c r="BK692" i="95"/>
  <c r="R692" i="95"/>
  <c r="AI692" i="95"/>
  <c r="AY692" i="95"/>
  <c r="AM692" i="95"/>
  <c r="BC692" i="95"/>
  <c r="V692" i="95"/>
  <c r="BQ692" i="95"/>
  <c r="BP692" i="95"/>
  <c r="BR692" i="95"/>
  <c r="BS692" i="95"/>
  <c r="BT692" i="95"/>
  <c r="BU692" i="95"/>
  <c r="BV692" i="95"/>
  <c r="BW692" i="95"/>
  <c r="BX692" i="95"/>
  <c r="G613" i="95"/>
  <c r="H613" i="95"/>
  <c r="I613" i="95"/>
  <c r="J613" i="95"/>
  <c r="K613" i="95"/>
  <c r="L613" i="95"/>
  <c r="M613" i="95"/>
  <c r="N613" i="95"/>
  <c r="O613" i="95"/>
  <c r="P613" i="95"/>
  <c r="Q613" i="95"/>
  <c r="R613" i="95"/>
  <c r="S613" i="95"/>
  <c r="T613" i="95"/>
  <c r="U613" i="95"/>
  <c r="V613" i="95"/>
  <c r="W613" i="95"/>
  <c r="X613" i="95"/>
  <c r="Y613" i="95"/>
  <c r="Z613" i="95"/>
  <c r="AA613" i="95"/>
  <c r="AB613" i="95"/>
  <c r="AC613" i="95"/>
  <c r="AD613" i="95"/>
  <c r="AE613" i="95"/>
  <c r="AF613" i="95"/>
  <c r="AG613" i="95"/>
  <c r="AH613" i="95"/>
  <c r="AI613" i="95"/>
  <c r="AJ613" i="95"/>
  <c r="AK613" i="95"/>
  <c r="AL613" i="95"/>
  <c r="AM613" i="95"/>
  <c r="AN613" i="95"/>
  <c r="AO613" i="95"/>
  <c r="AP613" i="95"/>
  <c r="AQ613" i="95"/>
  <c r="AR613" i="95"/>
  <c r="AS613" i="95"/>
  <c r="AT613" i="95"/>
  <c r="AU613" i="95"/>
  <c r="AV613" i="95"/>
  <c r="AW613" i="95"/>
  <c r="AX613" i="95"/>
  <c r="AY613" i="95"/>
  <c r="AZ613" i="95"/>
  <c r="BA613" i="95"/>
  <c r="BB613" i="95"/>
  <c r="BC613" i="95"/>
  <c r="BD613" i="95"/>
  <c r="BE613" i="95"/>
  <c r="BF613" i="95"/>
  <c r="BG613" i="95"/>
  <c r="BH613" i="95"/>
  <c r="BI613" i="95"/>
  <c r="BJ613" i="95"/>
  <c r="BK613" i="95"/>
  <c r="BL613" i="95"/>
  <c r="BM613" i="95"/>
  <c r="BN613" i="95"/>
  <c r="BO613" i="95"/>
  <c r="BP613" i="95"/>
  <c r="BQ613" i="95"/>
  <c r="BR613" i="95"/>
  <c r="BS613" i="95"/>
  <c r="BT613" i="95"/>
  <c r="BU613" i="95"/>
  <c r="BV613" i="95"/>
  <c r="G83" i="95"/>
  <c r="I83" i="95"/>
  <c r="M83" i="95"/>
  <c r="Q83" i="95"/>
  <c r="U83" i="95"/>
  <c r="Y83" i="95"/>
  <c r="AC83" i="95"/>
  <c r="AG83" i="95"/>
  <c r="AK83" i="95"/>
  <c r="J83" i="95"/>
  <c r="N83" i="95"/>
  <c r="R83" i="95"/>
  <c r="V83" i="95"/>
  <c r="Z83" i="95"/>
  <c r="AD83" i="95"/>
  <c r="AH83" i="95"/>
  <c r="AL83" i="95"/>
  <c r="K83" i="95"/>
  <c r="O83" i="95"/>
  <c r="S83" i="95"/>
  <c r="W83" i="95"/>
  <c r="AA83" i="95"/>
  <c r="AE83" i="95"/>
  <c r="AI83" i="95"/>
  <c r="AM83" i="95"/>
  <c r="T83" i="95"/>
  <c r="AJ83" i="95"/>
  <c r="H83" i="95"/>
  <c r="X83" i="95"/>
  <c r="AN83" i="95"/>
  <c r="AF83" i="95"/>
  <c r="L83" i="95"/>
  <c r="AB83" i="95"/>
  <c r="P83" i="95"/>
  <c r="G537" i="95"/>
  <c r="H537" i="95"/>
  <c r="I537" i="95"/>
  <c r="J537" i="95"/>
  <c r="K537" i="95"/>
  <c r="L537" i="95"/>
  <c r="M537" i="95"/>
  <c r="N537" i="95"/>
  <c r="O537" i="95"/>
  <c r="P537" i="95"/>
  <c r="Q537" i="95"/>
  <c r="R537" i="95"/>
  <c r="S537" i="95"/>
  <c r="T537" i="95"/>
  <c r="U537" i="95"/>
  <c r="V537" i="95"/>
  <c r="W537" i="95"/>
  <c r="X537" i="95"/>
  <c r="Y537" i="95"/>
  <c r="Z537" i="95"/>
  <c r="AA537" i="95"/>
  <c r="AB537" i="95"/>
  <c r="AC537" i="95"/>
  <c r="AD537" i="95"/>
  <c r="AE537" i="95"/>
  <c r="AF537" i="95"/>
  <c r="AG537" i="95"/>
  <c r="AH537" i="95"/>
  <c r="AI537" i="95"/>
  <c r="AJ537" i="95"/>
  <c r="AK537" i="95"/>
  <c r="AL537" i="95"/>
  <c r="AM537" i="95"/>
  <c r="AN537" i="95"/>
  <c r="AO537" i="95"/>
  <c r="AP537" i="95"/>
  <c r="AQ537" i="95"/>
  <c r="AR537" i="95"/>
  <c r="AS537" i="95"/>
  <c r="AT537" i="95"/>
  <c r="AU537" i="95"/>
  <c r="AV537" i="95"/>
  <c r="AW537" i="95"/>
  <c r="AX537" i="95"/>
  <c r="AY537" i="95"/>
  <c r="AZ537" i="95"/>
  <c r="BA537" i="95"/>
  <c r="BB537" i="95"/>
  <c r="BC537" i="95"/>
  <c r="BD537" i="95"/>
  <c r="BE537" i="95"/>
  <c r="BF537" i="95"/>
  <c r="BG537" i="95"/>
  <c r="BH537" i="95"/>
  <c r="BI537" i="95"/>
  <c r="BJ537" i="95"/>
  <c r="BK537" i="95"/>
  <c r="BL537" i="95"/>
  <c r="BM537" i="95"/>
  <c r="BN537" i="95"/>
  <c r="BO537" i="95"/>
  <c r="BP537" i="95"/>
  <c r="BQ537" i="95"/>
  <c r="BR537" i="95"/>
  <c r="BS537" i="95"/>
  <c r="BT537" i="95"/>
  <c r="BU537" i="95"/>
  <c r="BV537" i="95"/>
  <c r="G693" i="94"/>
  <c r="BO693" i="94"/>
  <c r="H693" i="94"/>
  <c r="L693" i="94"/>
  <c r="P693" i="94"/>
  <c r="T693" i="94"/>
  <c r="X693" i="94"/>
  <c r="AB693" i="94"/>
  <c r="AF693" i="94"/>
  <c r="AJ693" i="94"/>
  <c r="AN693" i="94"/>
  <c r="AR693" i="94"/>
  <c r="AV693" i="94"/>
  <c r="AZ693" i="94"/>
  <c r="BD693" i="94"/>
  <c r="BH693" i="94"/>
  <c r="BL693" i="94"/>
  <c r="I693" i="94"/>
  <c r="N693" i="94"/>
  <c r="S693" i="94"/>
  <c r="Y693" i="94"/>
  <c r="AD693" i="94"/>
  <c r="AI693" i="94"/>
  <c r="AO693" i="94"/>
  <c r="AT693" i="94"/>
  <c r="AY693" i="94"/>
  <c r="BE693" i="94"/>
  <c r="BJ693" i="94"/>
  <c r="J693" i="94"/>
  <c r="O693" i="94"/>
  <c r="U693" i="94"/>
  <c r="Z693" i="94"/>
  <c r="AE693" i="94"/>
  <c r="AK693" i="94"/>
  <c r="AP693" i="94"/>
  <c r="AU693" i="94"/>
  <c r="BA693" i="94"/>
  <c r="BF693" i="94"/>
  <c r="BK693" i="94"/>
  <c r="K693" i="94"/>
  <c r="Q693" i="94"/>
  <c r="V693" i="94"/>
  <c r="AA693" i="94"/>
  <c r="AG693" i="94"/>
  <c r="AL693" i="94"/>
  <c r="AQ693" i="94"/>
  <c r="AW693" i="94"/>
  <c r="BB693" i="94"/>
  <c r="BG693" i="94"/>
  <c r="BM693" i="94"/>
  <c r="R693" i="94"/>
  <c r="AM693" i="94"/>
  <c r="BI693" i="94"/>
  <c r="W693" i="94"/>
  <c r="AS693" i="94"/>
  <c r="BN693" i="94"/>
  <c r="AC693" i="94"/>
  <c r="AX693" i="94"/>
  <c r="M693" i="94"/>
  <c r="AH693" i="94"/>
  <c r="BC693" i="94"/>
  <c r="BP693" i="94"/>
  <c r="BQ693" i="94"/>
  <c r="BR693" i="94"/>
  <c r="BS693" i="94"/>
  <c r="BT693" i="94"/>
  <c r="BU693" i="94"/>
  <c r="BV693" i="94"/>
  <c r="BW693" i="94"/>
  <c r="BX693" i="94"/>
  <c r="BY693" i="94"/>
  <c r="BY387" i="94"/>
  <c r="BZ9" i="95"/>
  <c r="BZ157" i="95" s="1"/>
  <c r="BY319" i="95"/>
  <c r="BY323" i="95"/>
  <c r="BY327" i="95"/>
  <c r="BY331" i="95"/>
  <c r="BY335" i="95"/>
  <c r="BY339" i="95"/>
  <c r="BY343" i="95"/>
  <c r="BY347" i="95"/>
  <c r="BY351" i="95"/>
  <c r="BY355" i="95"/>
  <c r="BY359" i="95"/>
  <c r="BY363" i="95"/>
  <c r="BY367" i="95"/>
  <c r="BY371" i="95"/>
  <c r="BY375" i="95"/>
  <c r="BY379" i="95"/>
  <c r="BY383" i="95"/>
  <c r="BY322" i="95"/>
  <c r="BY334" i="95"/>
  <c r="BY346" i="95"/>
  <c r="BY362" i="95"/>
  <c r="BY374" i="95"/>
  <c r="BY7" i="95"/>
  <c r="BY316" i="95"/>
  <c r="BY320" i="95"/>
  <c r="BY324" i="95"/>
  <c r="BY328" i="95"/>
  <c r="BY332" i="95"/>
  <c r="BY336" i="95"/>
  <c r="BY340" i="95"/>
  <c r="BY344" i="95"/>
  <c r="BY348" i="95"/>
  <c r="BY352" i="95"/>
  <c r="BY356" i="95"/>
  <c r="BY360" i="95"/>
  <c r="BY364" i="95"/>
  <c r="BY368" i="95"/>
  <c r="BY372" i="95"/>
  <c r="BY376" i="95"/>
  <c r="BY380" i="95"/>
  <c r="BY384" i="95"/>
  <c r="BY326" i="95"/>
  <c r="BY338" i="95"/>
  <c r="BY350" i="95"/>
  <c r="BY358" i="95"/>
  <c r="BY370" i="95"/>
  <c r="BY382" i="95"/>
  <c r="BY317" i="95"/>
  <c r="BY321" i="95"/>
  <c r="BY325" i="95"/>
  <c r="BY329" i="95"/>
  <c r="BY333" i="95"/>
  <c r="BY337" i="95"/>
  <c r="BY341" i="95"/>
  <c r="BY345" i="95"/>
  <c r="BY349" i="95"/>
  <c r="BY353" i="95"/>
  <c r="BY357" i="95"/>
  <c r="BY361" i="95"/>
  <c r="BY365" i="95"/>
  <c r="BY369" i="95"/>
  <c r="BY373" i="95"/>
  <c r="BY377" i="95"/>
  <c r="BY381" i="95"/>
  <c r="BY385" i="95"/>
  <c r="BY318" i="95"/>
  <c r="BY330" i="95"/>
  <c r="BY342" i="95"/>
  <c r="BY354" i="95"/>
  <c r="BY366" i="95"/>
  <c r="BY378" i="95"/>
  <c r="G614" i="94"/>
  <c r="H614" i="94"/>
  <c r="I614" i="94"/>
  <c r="J614" i="94"/>
  <c r="K614" i="94"/>
  <c r="L614" i="94"/>
  <c r="M614" i="94"/>
  <c r="N614" i="94"/>
  <c r="O614" i="94"/>
  <c r="P614" i="94"/>
  <c r="Q614" i="94"/>
  <c r="R614" i="94"/>
  <c r="S614" i="94"/>
  <c r="T614" i="94"/>
  <c r="U614" i="94"/>
  <c r="V614" i="94"/>
  <c r="W614" i="94"/>
  <c r="X614" i="94"/>
  <c r="Y614" i="94"/>
  <c r="Z614" i="94"/>
  <c r="AA614" i="94"/>
  <c r="AB614" i="94"/>
  <c r="AC614" i="94"/>
  <c r="AD614" i="94"/>
  <c r="AE614" i="94"/>
  <c r="AF614" i="94"/>
  <c r="AG614" i="94"/>
  <c r="AH614" i="94"/>
  <c r="AI614" i="94"/>
  <c r="AJ614" i="94"/>
  <c r="AK614" i="94"/>
  <c r="AL614" i="94"/>
  <c r="AM614" i="94"/>
  <c r="AN614" i="94"/>
  <c r="AO614" i="94"/>
  <c r="AP614" i="94"/>
  <c r="AQ614" i="94"/>
  <c r="AR614" i="94"/>
  <c r="AS614" i="94"/>
  <c r="AT614" i="94"/>
  <c r="AU614" i="94"/>
  <c r="AV614" i="94"/>
  <c r="AW614" i="94"/>
  <c r="AX614" i="94"/>
  <c r="AY614" i="94"/>
  <c r="AZ614" i="94"/>
  <c r="BA614" i="94"/>
  <c r="BB614" i="94"/>
  <c r="BC614" i="94"/>
  <c r="BD614" i="94"/>
  <c r="BE614" i="94"/>
  <c r="BF614" i="94"/>
  <c r="BG614" i="94"/>
  <c r="BH614" i="94"/>
  <c r="BI614" i="94"/>
  <c r="BJ614" i="94"/>
  <c r="BK614" i="94"/>
  <c r="BL614" i="94"/>
  <c r="BM614" i="94"/>
  <c r="BN614" i="94"/>
  <c r="BO614" i="94"/>
  <c r="BP614" i="94"/>
  <c r="BQ614" i="94"/>
  <c r="BR614" i="94"/>
  <c r="BS614" i="94"/>
  <c r="BT614" i="94"/>
  <c r="BU614" i="94"/>
  <c r="BV614" i="94"/>
  <c r="BW614" i="94"/>
  <c r="D615" i="94"/>
  <c r="B615" i="94" s="1"/>
  <c r="BY615" i="94" s="1"/>
  <c r="G386" i="95"/>
  <c r="AD386" i="95"/>
  <c r="BO386" i="95"/>
  <c r="BP386" i="95"/>
  <c r="BQ386" i="95"/>
  <c r="BR386" i="95"/>
  <c r="BS386" i="95"/>
  <c r="BT386" i="95"/>
  <c r="BU386" i="95"/>
  <c r="BV386" i="95"/>
  <c r="BW386" i="95"/>
  <c r="V310" i="94"/>
  <c r="V311" i="94" s="1"/>
  <c r="G463" i="94"/>
  <c r="H463" i="94"/>
  <c r="I463" i="94"/>
  <c r="J463" i="94"/>
  <c r="K463" i="94"/>
  <c r="L463" i="94"/>
  <c r="M463" i="94"/>
  <c r="N463" i="94"/>
  <c r="O463" i="94"/>
  <c r="P463" i="94"/>
  <c r="Q463" i="94"/>
  <c r="R463" i="94"/>
  <c r="S463" i="94"/>
  <c r="T463" i="94"/>
  <c r="U463" i="94"/>
  <c r="V463" i="94"/>
  <c r="W463" i="94"/>
  <c r="Y463" i="94"/>
  <c r="X463" i="94"/>
  <c r="Z463" i="94"/>
  <c r="AA463" i="94"/>
  <c r="AB463" i="94"/>
  <c r="AC463" i="94"/>
  <c r="AD463" i="94"/>
  <c r="AE463" i="94"/>
  <c r="AF463" i="94"/>
  <c r="AG463" i="94"/>
  <c r="AH463" i="94"/>
  <c r="AI463" i="94"/>
  <c r="AJ463" i="94"/>
  <c r="AK463" i="94"/>
  <c r="AL463" i="94"/>
  <c r="AM463" i="94"/>
  <c r="AN463" i="94"/>
  <c r="AO463" i="94"/>
  <c r="AP463" i="94"/>
  <c r="AQ463" i="94"/>
  <c r="AR463" i="94"/>
  <c r="AS463" i="94"/>
  <c r="AT463" i="94"/>
  <c r="AU463" i="94"/>
  <c r="AV463" i="94"/>
  <c r="AW463" i="94"/>
  <c r="AX463" i="94"/>
  <c r="AY463" i="94"/>
  <c r="AZ463" i="94"/>
  <c r="BA463" i="94"/>
  <c r="BB463" i="94"/>
  <c r="BC463" i="94"/>
  <c r="BD463" i="94"/>
  <c r="BE463" i="94"/>
  <c r="BF463" i="94"/>
  <c r="BG463" i="94"/>
  <c r="BH463" i="94"/>
  <c r="BI463" i="94"/>
  <c r="BJ463" i="94"/>
  <c r="BK463" i="94"/>
  <c r="BL463" i="94"/>
  <c r="BM463" i="94"/>
  <c r="BN463" i="94"/>
  <c r="BO463" i="94"/>
  <c r="BP463" i="94"/>
  <c r="BQ463" i="94"/>
  <c r="BR463" i="94"/>
  <c r="BS463" i="94"/>
  <c r="BT463" i="94"/>
  <c r="BU463" i="94"/>
  <c r="BV463" i="94"/>
  <c r="BW463" i="94"/>
  <c r="BY469" i="94"/>
  <c r="BY473" i="94"/>
  <c r="BY477" i="94"/>
  <c r="BY481" i="94"/>
  <c r="BY485" i="94"/>
  <c r="BY489" i="94"/>
  <c r="BY493" i="94"/>
  <c r="BY497" i="94"/>
  <c r="BY501" i="94"/>
  <c r="BY505" i="94"/>
  <c r="BY509" i="94"/>
  <c r="BY513" i="94"/>
  <c r="BY518" i="94"/>
  <c r="BY534" i="94"/>
  <c r="BY519" i="94"/>
  <c r="BY535" i="94"/>
  <c r="BY520" i="94"/>
  <c r="BY536" i="94"/>
  <c r="BY476" i="94"/>
  <c r="BY488" i="94"/>
  <c r="BY500" i="94"/>
  <c r="BY516" i="94"/>
  <c r="BY525" i="94"/>
  <c r="BY470" i="94"/>
  <c r="BY474" i="94"/>
  <c r="BY478" i="94"/>
  <c r="BY482" i="94"/>
  <c r="BY486" i="94"/>
  <c r="BY490" i="94"/>
  <c r="BY494" i="94"/>
  <c r="BY498" i="94"/>
  <c r="BY502" i="94"/>
  <c r="BY506" i="94"/>
  <c r="BY510" i="94"/>
  <c r="BY514" i="94"/>
  <c r="BY522" i="94"/>
  <c r="BY538" i="94"/>
  <c r="BY523" i="94"/>
  <c r="BY521" i="94"/>
  <c r="BY529" i="94"/>
  <c r="BY537" i="94"/>
  <c r="BY468" i="94"/>
  <c r="BY480" i="94"/>
  <c r="BY492" i="94"/>
  <c r="BY508" i="94"/>
  <c r="BY530" i="94"/>
  <c r="BY531" i="94"/>
  <c r="BY463" i="94"/>
  <c r="BY471" i="94"/>
  <c r="BY475" i="94"/>
  <c r="BY479" i="94"/>
  <c r="BY483" i="94"/>
  <c r="BY487" i="94"/>
  <c r="BY491" i="94"/>
  <c r="BY495" i="94"/>
  <c r="BY499" i="94"/>
  <c r="BY503" i="94"/>
  <c r="BY507" i="94"/>
  <c r="BY511" i="94"/>
  <c r="BY515" i="94"/>
  <c r="BY526" i="94"/>
  <c r="BY527" i="94"/>
  <c r="BY524" i="94"/>
  <c r="BY532" i="94"/>
  <c r="BY472" i="94"/>
  <c r="BY484" i="94"/>
  <c r="BY496" i="94"/>
  <c r="BY504" i="94"/>
  <c r="BY512" i="94"/>
  <c r="BY517" i="94"/>
  <c r="BY533" i="94"/>
  <c r="BY622" i="94"/>
  <c r="BY623" i="94"/>
  <c r="BY625" i="94"/>
  <c r="BY624" i="94"/>
  <c r="BY626" i="94"/>
  <c r="BY627" i="94"/>
  <c r="BY628" i="94"/>
  <c r="BY629" i="94"/>
  <c r="BY630" i="94"/>
  <c r="BY631" i="94"/>
  <c r="BY632" i="94"/>
  <c r="BY633" i="94"/>
  <c r="BW613" i="95"/>
  <c r="BX463" i="94"/>
  <c r="BX614" i="94"/>
  <c r="P158" i="94"/>
  <c r="P159" i="94" s="1"/>
  <c r="D463" i="95"/>
  <c r="B463" i="95" s="1"/>
  <c r="D693" i="95"/>
  <c r="B693" i="95" s="1"/>
  <c r="AL158" i="94"/>
  <c r="AL159" i="94" s="1"/>
  <c r="AI158" i="94"/>
  <c r="AI159" i="94" s="1"/>
  <c r="J158" i="94"/>
  <c r="J159" i="94" s="1"/>
  <c r="X158" i="94"/>
  <c r="X159" i="94" s="1"/>
  <c r="O158" i="94"/>
  <c r="O159" i="94" s="1"/>
  <c r="D539" i="94"/>
  <c r="B539" i="94" s="1"/>
  <c r="O309" i="95"/>
  <c r="R310" i="94"/>
  <c r="R311" i="94" s="1"/>
  <c r="AM310" i="94"/>
  <c r="AM311" i="94" s="1"/>
  <c r="P157" i="95"/>
  <c r="D538" i="95"/>
  <c r="B538" i="95" s="1"/>
  <c r="U310" i="94"/>
  <c r="U311" i="94" s="1"/>
  <c r="AE310" i="94"/>
  <c r="AE311" i="94" s="1"/>
  <c r="AI310" i="94"/>
  <c r="AI311" i="94" s="1"/>
  <c r="AB309" i="95"/>
  <c r="AB310" i="94"/>
  <c r="AB311" i="94" s="1"/>
  <c r="AJ310" i="94"/>
  <c r="AJ311" i="94" s="1"/>
  <c r="P310" i="94"/>
  <c r="K310" i="94"/>
  <c r="AK310" i="94"/>
  <c r="AK311" i="94" s="1"/>
  <c r="AH310" i="94"/>
  <c r="AH311" i="94" s="1"/>
  <c r="AD157" i="95"/>
  <c r="L310" i="94"/>
  <c r="AN310" i="94"/>
  <c r="AN311" i="94" s="1"/>
  <c r="Q310" i="94"/>
  <c r="N310" i="94"/>
  <c r="T310" i="94"/>
  <c r="T311" i="94" s="1"/>
  <c r="H310" i="94"/>
  <c r="AG310" i="94"/>
  <c r="AG311" i="94" s="1"/>
  <c r="AD310" i="94"/>
  <c r="AD311" i="94" s="1"/>
  <c r="AB157" i="95"/>
  <c r="H158" i="94"/>
  <c r="H159" i="94" s="1"/>
  <c r="AM158" i="94"/>
  <c r="AM159" i="94" s="1"/>
  <c r="AF309" i="95"/>
  <c r="J309" i="95"/>
  <c r="R309" i="95"/>
  <c r="AE309" i="95"/>
  <c r="AJ309" i="95"/>
  <c r="K309" i="95"/>
  <c r="D310" i="95"/>
  <c r="D387" i="95"/>
  <c r="Y158" i="94"/>
  <c r="Y159" i="94" s="1"/>
  <c r="AB158" i="94"/>
  <c r="AB159" i="94" s="1"/>
  <c r="AK158" i="94"/>
  <c r="AK159" i="94" s="1"/>
  <c r="W158" i="94"/>
  <c r="W159" i="94" s="1"/>
  <c r="N309" i="95"/>
  <c r="T309" i="95"/>
  <c r="AN309" i="95"/>
  <c r="U309" i="95"/>
  <c r="AL309" i="95"/>
  <c r="Q309" i="95"/>
  <c r="AM309" i="95"/>
  <c r="W309" i="95"/>
  <c r="G309" i="95"/>
  <c r="G310" i="94"/>
  <c r="W310" i="94"/>
  <c r="W311" i="94" s="1"/>
  <c r="O310" i="94"/>
  <c r="AF310" i="94"/>
  <c r="AF311" i="94" s="1"/>
  <c r="AA310" i="94"/>
  <c r="AA311" i="94" s="1"/>
  <c r="AC310" i="94"/>
  <c r="AC311" i="94" s="1"/>
  <c r="M310" i="94"/>
  <c r="Z310" i="94"/>
  <c r="Z311" i="94" s="1"/>
  <c r="J310" i="94"/>
  <c r="M309" i="95"/>
  <c r="H309" i="95"/>
  <c r="Z309" i="95"/>
  <c r="V309" i="95"/>
  <c r="AA309" i="95"/>
  <c r="AD158" i="94"/>
  <c r="AD159" i="94" s="1"/>
  <c r="Q158" i="94"/>
  <c r="Q159" i="94" s="1"/>
  <c r="AC158" i="94"/>
  <c r="AC159" i="94" s="1"/>
  <c r="R158" i="94"/>
  <c r="R159" i="94" s="1"/>
  <c r="T158" i="94"/>
  <c r="T159" i="94" s="1"/>
  <c r="AF158" i="94"/>
  <c r="AF159" i="94" s="1"/>
  <c r="S158" i="94"/>
  <c r="S159" i="94" s="1"/>
  <c r="Y309" i="95"/>
  <c r="X309" i="95"/>
  <c r="I309" i="95"/>
  <c r="AC309" i="95"/>
  <c r="AK309" i="95"/>
  <c r="P309" i="95"/>
  <c r="AG309" i="95"/>
  <c r="L309" i="95"/>
  <c r="AI309" i="95"/>
  <c r="X310" i="94"/>
  <c r="X311" i="94" s="1"/>
  <c r="S310" i="94"/>
  <c r="S311" i="94" s="1"/>
  <c r="Y310" i="94"/>
  <c r="Y311" i="94" s="1"/>
  <c r="I310" i="94"/>
  <c r="AL310" i="94"/>
  <c r="AL311" i="94" s="1"/>
  <c r="H386" i="95"/>
  <c r="I386" i="95"/>
  <c r="J386" i="95"/>
  <c r="K386" i="95"/>
  <c r="L386" i="95"/>
  <c r="M386" i="95"/>
  <c r="N386" i="95"/>
  <c r="O386" i="95"/>
  <c r="P386" i="95"/>
  <c r="Q386" i="95"/>
  <c r="R386" i="95"/>
  <c r="S386" i="95"/>
  <c r="T386" i="95"/>
  <c r="U386" i="95"/>
  <c r="V386" i="95"/>
  <c r="W386" i="95"/>
  <c r="X386" i="95"/>
  <c r="Y386" i="95"/>
  <c r="Z386" i="95"/>
  <c r="AA386" i="95"/>
  <c r="AB386" i="95"/>
  <c r="AC386" i="95"/>
  <c r="AE386" i="95"/>
  <c r="AF386" i="95"/>
  <c r="AG386" i="95"/>
  <c r="AH386" i="95"/>
  <c r="AI386" i="95"/>
  <c r="AJ386" i="95"/>
  <c r="AK386" i="95"/>
  <c r="AL386" i="95"/>
  <c r="AM386" i="95"/>
  <c r="AN386" i="95"/>
  <c r="AO386" i="95"/>
  <c r="AP386" i="95"/>
  <c r="AQ386" i="95"/>
  <c r="AR386" i="95"/>
  <c r="AS386" i="95"/>
  <c r="AT386" i="95"/>
  <c r="AU386" i="95"/>
  <c r="AV386" i="95"/>
  <c r="AW386" i="95"/>
  <c r="AX386" i="95"/>
  <c r="AY386" i="95"/>
  <c r="AZ386" i="95"/>
  <c r="BA386" i="95"/>
  <c r="BB386" i="95"/>
  <c r="BC386" i="95"/>
  <c r="BD386" i="95"/>
  <c r="BE386" i="95"/>
  <c r="BF386" i="95"/>
  <c r="BG386" i="95"/>
  <c r="BH386" i="95"/>
  <c r="BI386" i="95"/>
  <c r="BJ386" i="95"/>
  <c r="BK386" i="95"/>
  <c r="BL386" i="95"/>
  <c r="BM386" i="95"/>
  <c r="BN386" i="95"/>
  <c r="G387" i="94"/>
  <c r="H387" i="94"/>
  <c r="I387" i="94"/>
  <c r="J387" i="94"/>
  <c r="K387" i="94"/>
  <c r="L387" i="94"/>
  <c r="M387" i="94"/>
  <c r="N387" i="94"/>
  <c r="O387" i="94"/>
  <c r="P387" i="94"/>
  <c r="Q387" i="94"/>
  <c r="R387" i="94"/>
  <c r="S387" i="94"/>
  <c r="T387" i="94"/>
  <c r="U387" i="94"/>
  <c r="V387" i="94"/>
  <c r="W387" i="94"/>
  <c r="X387" i="94"/>
  <c r="Y387" i="94"/>
  <c r="Z387" i="94"/>
  <c r="AA387" i="94"/>
  <c r="AB387" i="94"/>
  <c r="AC387" i="94"/>
  <c r="AD387" i="94"/>
  <c r="AE387" i="94"/>
  <c r="AF387" i="94"/>
  <c r="AG387" i="94"/>
  <c r="AH387" i="94"/>
  <c r="AI387" i="94"/>
  <c r="AJ387" i="94"/>
  <c r="AK387" i="94"/>
  <c r="AL387" i="94"/>
  <c r="AM387" i="94"/>
  <c r="AN387" i="94"/>
  <c r="AO387" i="94"/>
  <c r="AP387" i="94"/>
  <c r="AQ387" i="94"/>
  <c r="AR387" i="94"/>
  <c r="AS387" i="94"/>
  <c r="AT387" i="94"/>
  <c r="AU387" i="94"/>
  <c r="AV387" i="94"/>
  <c r="AW387" i="94"/>
  <c r="AX387" i="94"/>
  <c r="AY387" i="94"/>
  <c r="AZ387" i="94"/>
  <c r="BA387" i="94"/>
  <c r="BB387" i="94"/>
  <c r="BC387" i="94"/>
  <c r="BD387" i="94"/>
  <c r="BE387" i="94"/>
  <c r="BF387" i="94"/>
  <c r="BG387" i="94"/>
  <c r="BH387" i="94"/>
  <c r="BI387" i="94"/>
  <c r="BJ387" i="94"/>
  <c r="BK387" i="94"/>
  <c r="BL387" i="94"/>
  <c r="BM387" i="94"/>
  <c r="BN387" i="94"/>
  <c r="AJ158" i="94"/>
  <c r="AJ159" i="94" s="1"/>
  <c r="V158" i="94"/>
  <c r="V159" i="94" s="1"/>
  <c r="AG158" i="94"/>
  <c r="AG159" i="94" s="1"/>
  <c r="AH158" i="94"/>
  <c r="AH159" i="94" s="1"/>
  <c r="U158" i="94"/>
  <c r="U159" i="94" s="1"/>
  <c r="AA158" i="94"/>
  <c r="AA159" i="94" s="1"/>
  <c r="K158" i="94"/>
  <c r="K159" i="94" s="1"/>
  <c r="I158" i="94"/>
  <c r="I159" i="94" s="1"/>
  <c r="N158" i="94"/>
  <c r="N159" i="94" s="1"/>
  <c r="AN158" i="94"/>
  <c r="AN159" i="94" s="1"/>
  <c r="L158" i="94"/>
  <c r="L159" i="94" s="1"/>
  <c r="M158" i="94"/>
  <c r="M159" i="94" s="1"/>
  <c r="Z158" i="94"/>
  <c r="Z159" i="94" s="1"/>
  <c r="AE158" i="94"/>
  <c r="AE159" i="94" s="1"/>
  <c r="AI157" i="95"/>
  <c r="V157" i="95"/>
  <c r="H234" i="94"/>
  <c r="L234" i="94"/>
  <c r="P234" i="94"/>
  <c r="T234" i="94"/>
  <c r="X234" i="94"/>
  <c r="AB234" i="94"/>
  <c r="AF234" i="94"/>
  <c r="AJ234" i="94"/>
  <c r="AN234" i="94"/>
  <c r="I234" i="94"/>
  <c r="N234" i="94"/>
  <c r="S234" i="94"/>
  <c r="Y234" i="94"/>
  <c r="AD234" i="94"/>
  <c r="AI234" i="94"/>
  <c r="G234" i="94"/>
  <c r="O234" i="94"/>
  <c r="V234" i="94"/>
  <c r="AC234" i="94"/>
  <c r="AK234" i="94"/>
  <c r="J234" i="94"/>
  <c r="Q234" i="94"/>
  <c r="W234" i="94"/>
  <c r="AE234" i="94"/>
  <c r="AL234" i="94"/>
  <c r="R234" i="94"/>
  <c r="AG234" i="94"/>
  <c r="U234" i="94"/>
  <c r="AH234" i="94"/>
  <c r="K234" i="94"/>
  <c r="AM234" i="94"/>
  <c r="M234" i="94"/>
  <c r="Z234" i="94"/>
  <c r="AA234" i="94"/>
  <c r="J233" i="95"/>
  <c r="N233" i="95"/>
  <c r="R233" i="95"/>
  <c r="V233" i="95"/>
  <c r="Z233" i="95"/>
  <c r="AD233" i="95"/>
  <c r="AH233" i="95"/>
  <c r="AL233" i="95"/>
  <c r="I233" i="95"/>
  <c r="O233" i="95"/>
  <c r="T233" i="95"/>
  <c r="Y233" i="95"/>
  <c r="AE233" i="95"/>
  <c r="AJ233" i="95"/>
  <c r="K233" i="95"/>
  <c r="P233" i="95"/>
  <c r="U233" i="95"/>
  <c r="AA233" i="95"/>
  <c r="AF233" i="95"/>
  <c r="AK233" i="95"/>
  <c r="G233" i="95"/>
  <c r="Q233" i="95"/>
  <c r="AB233" i="95"/>
  <c r="AM233" i="95"/>
  <c r="H233" i="95"/>
  <c r="S233" i="95"/>
  <c r="AC233" i="95"/>
  <c r="AN233" i="95"/>
  <c r="L233" i="95"/>
  <c r="W233" i="95"/>
  <c r="AG233" i="95"/>
  <c r="AI233" i="95"/>
  <c r="M233" i="95"/>
  <c r="X233" i="95"/>
  <c r="L157" i="95"/>
  <c r="D158" i="95"/>
  <c r="D234" i="95"/>
  <c r="AE157" i="95"/>
  <c r="M157" i="95"/>
  <c r="U157" i="95"/>
  <c r="AH157" i="95"/>
  <c r="W157" i="95"/>
  <c r="Y157" i="95"/>
  <c r="AL157" i="95"/>
  <c r="Q157" i="95"/>
  <c r="AN157" i="95"/>
  <c r="X157" i="95"/>
  <c r="H157" i="95"/>
  <c r="AC157" i="95"/>
  <c r="G157" i="95"/>
  <c r="S157" i="95"/>
  <c r="O157" i="95"/>
  <c r="R157" i="95"/>
  <c r="AG157" i="95"/>
  <c r="K157" i="95"/>
  <c r="AJ157" i="95"/>
  <c r="T157" i="95"/>
  <c r="Z157" i="95"/>
  <c r="N157" i="95"/>
  <c r="AK157" i="95"/>
  <c r="I157" i="95"/>
  <c r="AM157" i="95"/>
  <c r="J157" i="95"/>
  <c r="AA157" i="95"/>
  <c r="AF157" i="95"/>
  <c r="D20" i="23"/>
  <c r="N8" i="92"/>
  <c r="N3" i="92" s="1"/>
  <c r="L86" i="91"/>
  <c r="L69" i="91"/>
  <c r="N696" i="95"/>
  <c r="N696" i="94"/>
  <c r="M8" i="91"/>
  <c r="M5" i="91" s="1"/>
  <c r="L52" i="91"/>
  <c r="L6" i="91"/>
  <c r="N9" i="92" l="1"/>
  <c r="N12" i="92" s="1"/>
  <c r="BZ159" i="94"/>
  <c r="BZ235" i="94"/>
  <c r="BZ311" i="94"/>
  <c r="AO234" i="95"/>
  <c r="AO235" i="95" s="1"/>
  <c r="AS234" i="95"/>
  <c r="AS235" i="95" s="1"/>
  <c r="AW234" i="95"/>
  <c r="AW235" i="95" s="1"/>
  <c r="BA234" i="95"/>
  <c r="BA235" i="95" s="1"/>
  <c r="BE234" i="95"/>
  <c r="BE235" i="95" s="1"/>
  <c r="BI234" i="95"/>
  <c r="BI235" i="95" s="1"/>
  <c r="BM234" i="95"/>
  <c r="BM235" i="95" s="1"/>
  <c r="BQ234" i="95"/>
  <c r="BQ235" i="95" s="1"/>
  <c r="BU234" i="95"/>
  <c r="BU235" i="95" s="1"/>
  <c r="BY234" i="95"/>
  <c r="BY235" i="95" s="1"/>
  <c r="AP234" i="95"/>
  <c r="AP235" i="95" s="1"/>
  <c r="AT234" i="95"/>
  <c r="AT235" i="95" s="1"/>
  <c r="AX234" i="95"/>
  <c r="AX235" i="95" s="1"/>
  <c r="BB234" i="95"/>
  <c r="BB235" i="95" s="1"/>
  <c r="BF234" i="95"/>
  <c r="BF235" i="95" s="1"/>
  <c r="BJ234" i="95"/>
  <c r="BJ235" i="95" s="1"/>
  <c r="BN234" i="95"/>
  <c r="BN235" i="95" s="1"/>
  <c r="BR234" i="95"/>
  <c r="BR235" i="95" s="1"/>
  <c r="BV234" i="95"/>
  <c r="BV235" i="95" s="1"/>
  <c r="BZ234" i="95"/>
  <c r="AU234" i="95"/>
  <c r="AU235" i="95" s="1"/>
  <c r="BC234" i="95"/>
  <c r="BC235" i="95" s="1"/>
  <c r="BK234" i="95"/>
  <c r="BK235" i="95" s="1"/>
  <c r="BS234" i="95"/>
  <c r="BS235" i="95" s="1"/>
  <c r="AY234" i="95"/>
  <c r="AY235" i="95" s="1"/>
  <c r="BO234" i="95"/>
  <c r="BO235" i="95" s="1"/>
  <c r="AV234" i="95"/>
  <c r="AV235" i="95" s="1"/>
  <c r="BD234" i="95"/>
  <c r="BD235" i="95" s="1"/>
  <c r="BL234" i="95"/>
  <c r="BL235" i="95" s="1"/>
  <c r="BT234" i="95"/>
  <c r="BT235" i="95" s="1"/>
  <c r="AQ234" i="95"/>
  <c r="AQ235" i="95" s="1"/>
  <c r="BG234" i="95"/>
  <c r="BG235" i="95" s="1"/>
  <c r="BW234" i="95"/>
  <c r="BW235" i="95" s="1"/>
  <c r="AZ234" i="95"/>
  <c r="AZ235" i="95" s="1"/>
  <c r="AR234" i="95"/>
  <c r="AR235" i="95" s="1"/>
  <c r="BH234" i="95"/>
  <c r="BH235" i="95" s="1"/>
  <c r="BP234" i="95"/>
  <c r="BP235" i="95" s="1"/>
  <c r="BX234" i="95"/>
  <c r="BX235" i="95" s="1"/>
  <c r="AR310" i="95"/>
  <c r="AR311" i="95" s="1"/>
  <c r="AV310" i="95"/>
  <c r="AV311" i="95" s="1"/>
  <c r="AZ310" i="95"/>
  <c r="AZ311" i="95" s="1"/>
  <c r="BD310" i="95"/>
  <c r="BD311" i="95" s="1"/>
  <c r="BH310" i="95"/>
  <c r="BH311" i="95" s="1"/>
  <c r="BL310" i="95"/>
  <c r="BL311" i="95" s="1"/>
  <c r="BP310" i="95"/>
  <c r="BP311" i="95" s="1"/>
  <c r="BT310" i="95"/>
  <c r="BT311" i="95" s="1"/>
  <c r="BX310" i="95"/>
  <c r="BX311" i="95" s="1"/>
  <c r="AO310" i="95"/>
  <c r="AO311" i="95" s="1"/>
  <c r="AS310" i="95"/>
  <c r="AS311" i="95" s="1"/>
  <c r="AW310" i="95"/>
  <c r="AW311" i="95" s="1"/>
  <c r="BA310" i="95"/>
  <c r="BA311" i="95" s="1"/>
  <c r="BE310" i="95"/>
  <c r="BE311" i="95" s="1"/>
  <c r="BI310" i="95"/>
  <c r="BI311" i="95" s="1"/>
  <c r="BM310" i="95"/>
  <c r="BM311" i="95" s="1"/>
  <c r="BQ310" i="95"/>
  <c r="BQ311" i="95" s="1"/>
  <c r="BU310" i="95"/>
  <c r="BU311" i="95" s="1"/>
  <c r="BY310" i="95"/>
  <c r="BY311" i="95" s="1"/>
  <c r="AP310" i="95"/>
  <c r="AP311" i="95" s="1"/>
  <c r="AX310" i="95"/>
  <c r="AX311" i="95" s="1"/>
  <c r="BF310" i="95"/>
  <c r="BF311" i="95" s="1"/>
  <c r="BN310" i="95"/>
  <c r="BN311" i="95" s="1"/>
  <c r="BV310" i="95"/>
  <c r="BV311" i="95" s="1"/>
  <c r="AY310" i="95"/>
  <c r="AY311" i="95" s="1"/>
  <c r="BG310" i="95"/>
  <c r="BG311" i="95" s="1"/>
  <c r="BW310" i="95"/>
  <c r="BW311" i="95" s="1"/>
  <c r="BB310" i="95"/>
  <c r="BB311" i="95" s="1"/>
  <c r="BR310" i="95"/>
  <c r="BR311" i="95" s="1"/>
  <c r="BC310" i="95"/>
  <c r="BC311" i="95" s="1"/>
  <c r="BS310" i="95"/>
  <c r="BS311" i="95" s="1"/>
  <c r="AQ310" i="95"/>
  <c r="AQ311" i="95" s="1"/>
  <c r="BO310" i="95"/>
  <c r="BO311" i="95" s="1"/>
  <c r="AT310" i="95"/>
  <c r="AT311" i="95" s="1"/>
  <c r="BJ310" i="95"/>
  <c r="BJ311" i="95" s="1"/>
  <c r="BZ310" i="95"/>
  <c r="AU310" i="95"/>
  <c r="AU311" i="95" s="1"/>
  <c r="BK310" i="95"/>
  <c r="BK311" i="95" s="1"/>
  <c r="BZ87" i="95"/>
  <c r="BZ239" i="95"/>
  <c r="BZ163" i="95"/>
  <c r="BZ88" i="95"/>
  <c r="BZ240" i="95"/>
  <c r="BZ164" i="95"/>
  <c r="BZ241" i="95"/>
  <c r="BZ89" i="95"/>
  <c r="BZ165" i="95"/>
  <c r="BZ166" i="95"/>
  <c r="BZ90" i="95"/>
  <c r="BZ242" i="95"/>
  <c r="BZ243" i="95"/>
  <c r="BZ167" i="95"/>
  <c r="BZ91" i="95"/>
  <c r="BZ168" i="95"/>
  <c r="BZ244" i="95"/>
  <c r="BZ92" i="95"/>
  <c r="BZ169" i="95"/>
  <c r="BZ245" i="95"/>
  <c r="BZ93" i="95"/>
  <c r="BZ94" i="95"/>
  <c r="BZ246" i="95"/>
  <c r="BZ170" i="95"/>
  <c r="BZ171" i="95"/>
  <c r="BZ95" i="95"/>
  <c r="BZ247" i="95"/>
  <c r="BZ248" i="95"/>
  <c r="BZ96" i="95"/>
  <c r="BZ172" i="95"/>
  <c r="BZ97" i="95"/>
  <c r="BZ249" i="95"/>
  <c r="BZ173" i="95"/>
  <c r="BZ250" i="95"/>
  <c r="BZ174" i="95"/>
  <c r="BZ98" i="95"/>
  <c r="BZ99" i="95"/>
  <c r="BZ175" i="95"/>
  <c r="BZ251" i="95"/>
  <c r="BZ176" i="95"/>
  <c r="BZ252" i="95"/>
  <c r="BZ100" i="95"/>
  <c r="BZ253" i="95"/>
  <c r="BZ101" i="95"/>
  <c r="BZ177" i="95"/>
  <c r="BZ178" i="95"/>
  <c r="BZ102" i="95"/>
  <c r="BZ254" i="95"/>
  <c r="BZ255" i="95"/>
  <c r="BZ179" i="95"/>
  <c r="BZ103" i="95"/>
  <c r="BZ256" i="95"/>
  <c r="BZ104" i="95"/>
  <c r="BZ180" i="95"/>
  <c r="BZ181" i="95"/>
  <c r="BZ257" i="95"/>
  <c r="BZ105" i="95"/>
  <c r="BZ182" i="95"/>
  <c r="BZ258" i="95"/>
  <c r="BZ106" i="95"/>
  <c r="BZ183" i="95"/>
  <c r="BZ107" i="95"/>
  <c r="BZ259" i="95"/>
  <c r="BZ184" i="95"/>
  <c r="BZ260" i="95"/>
  <c r="BZ108" i="95"/>
  <c r="BZ261" i="95"/>
  <c r="BZ109" i="95"/>
  <c r="BZ185" i="95"/>
  <c r="BZ110" i="95"/>
  <c r="BZ262" i="95"/>
  <c r="BZ186" i="95"/>
  <c r="BZ111" i="95"/>
  <c r="BZ187" i="95"/>
  <c r="BZ263" i="95"/>
  <c r="BZ112" i="95"/>
  <c r="BZ264" i="95"/>
  <c r="BZ188" i="95"/>
  <c r="BZ265" i="95"/>
  <c r="BZ189" i="95"/>
  <c r="BZ113" i="95"/>
  <c r="BZ190" i="95"/>
  <c r="BZ266" i="95"/>
  <c r="BZ114" i="95"/>
  <c r="BZ191" i="95"/>
  <c r="BZ115" i="95"/>
  <c r="BZ267" i="95"/>
  <c r="BZ268" i="95"/>
  <c r="BZ116" i="95"/>
  <c r="BZ192" i="95"/>
  <c r="BZ193" i="95"/>
  <c r="BZ117" i="95"/>
  <c r="BZ269" i="95"/>
  <c r="BZ194" i="95"/>
  <c r="BZ270" i="95"/>
  <c r="BZ118" i="95"/>
  <c r="BZ271" i="95"/>
  <c r="BZ195" i="95"/>
  <c r="BZ119" i="95"/>
  <c r="BZ120" i="95"/>
  <c r="BZ196" i="95"/>
  <c r="BZ272" i="95"/>
  <c r="BZ273" i="95"/>
  <c r="BZ197" i="95"/>
  <c r="BZ121" i="95"/>
  <c r="BZ198" i="95"/>
  <c r="BZ122" i="95"/>
  <c r="BZ274" i="95"/>
  <c r="BZ275" i="95"/>
  <c r="BZ199" i="95"/>
  <c r="BZ123" i="95"/>
  <c r="BZ276" i="95"/>
  <c r="BZ200" i="95"/>
  <c r="BZ124" i="95"/>
  <c r="BZ277" i="95"/>
  <c r="BZ201" i="95"/>
  <c r="BZ125" i="95"/>
  <c r="BZ278" i="95"/>
  <c r="BZ126" i="95"/>
  <c r="BZ202" i="95"/>
  <c r="BZ203" i="95"/>
  <c r="BZ127" i="95"/>
  <c r="BZ279" i="95"/>
  <c r="BZ128" i="95"/>
  <c r="BZ204" i="95"/>
  <c r="BZ280" i="95"/>
  <c r="BZ281" i="95"/>
  <c r="BZ205" i="95"/>
  <c r="BZ129" i="95"/>
  <c r="BZ130" i="95"/>
  <c r="BZ282" i="95"/>
  <c r="BZ206" i="95"/>
  <c r="BZ131" i="95"/>
  <c r="BZ283" i="95"/>
  <c r="BZ207" i="95"/>
  <c r="BZ132" i="95"/>
  <c r="BZ284" i="95"/>
  <c r="BZ208" i="95"/>
  <c r="BZ133" i="95"/>
  <c r="BZ285" i="95"/>
  <c r="BZ209" i="95"/>
  <c r="BZ210" i="95"/>
  <c r="BZ134" i="95"/>
  <c r="BZ286" i="95"/>
  <c r="BZ135" i="95"/>
  <c r="BZ211" i="95"/>
  <c r="BZ287" i="95"/>
  <c r="BZ136" i="95"/>
  <c r="BZ212" i="95"/>
  <c r="BZ288" i="95"/>
  <c r="BZ213" i="95"/>
  <c r="BZ137" i="95"/>
  <c r="BZ289" i="95"/>
  <c r="BZ138" i="95"/>
  <c r="BZ290" i="95"/>
  <c r="BZ214" i="95"/>
  <c r="BZ215" i="95"/>
  <c r="BZ139" i="95"/>
  <c r="BZ291" i="95"/>
  <c r="BZ140" i="95"/>
  <c r="BZ292" i="95"/>
  <c r="BZ216" i="95"/>
  <c r="BZ217" i="95"/>
  <c r="BZ293" i="95"/>
  <c r="BZ141" i="95"/>
  <c r="BZ294" i="95"/>
  <c r="BZ142" i="95"/>
  <c r="BZ218" i="95"/>
  <c r="BZ143" i="95"/>
  <c r="BZ219" i="95"/>
  <c r="BZ295" i="95"/>
  <c r="BZ220" i="95"/>
  <c r="BZ296" i="95"/>
  <c r="BZ144" i="95"/>
  <c r="BZ221" i="95"/>
  <c r="BZ145" i="95"/>
  <c r="BZ297" i="95"/>
  <c r="BZ146" i="95"/>
  <c r="BZ222" i="95"/>
  <c r="BZ298" i="95"/>
  <c r="BZ223" i="95"/>
  <c r="BZ147" i="95"/>
  <c r="BZ299" i="95"/>
  <c r="BZ148" i="95"/>
  <c r="BZ224" i="95"/>
  <c r="BZ300" i="95"/>
  <c r="BZ225" i="95"/>
  <c r="BZ149" i="95"/>
  <c r="BZ301" i="95"/>
  <c r="BZ226" i="95"/>
  <c r="BZ302" i="95"/>
  <c r="BZ150" i="95"/>
  <c r="BZ303" i="95"/>
  <c r="BZ227" i="95"/>
  <c r="BZ151" i="95"/>
  <c r="BZ152" i="95"/>
  <c r="BZ304" i="95"/>
  <c r="BZ228" i="95"/>
  <c r="BZ305" i="95"/>
  <c r="BZ229" i="95"/>
  <c r="BZ153" i="95"/>
  <c r="BZ154" i="95"/>
  <c r="BZ230" i="95"/>
  <c r="BZ306" i="95"/>
  <c r="BZ307" i="95"/>
  <c r="BZ155" i="95"/>
  <c r="BZ231" i="95"/>
  <c r="BZ232" i="95"/>
  <c r="BZ308" i="95"/>
  <c r="BZ156" i="95"/>
  <c r="BZ233" i="95"/>
  <c r="BZ309" i="95"/>
  <c r="AQ158" i="95"/>
  <c r="AQ159" i="95" s="1"/>
  <c r="AU158" i="95"/>
  <c r="AU159" i="95" s="1"/>
  <c r="AY158" i="95"/>
  <c r="AY159" i="95" s="1"/>
  <c r="BC158" i="95"/>
  <c r="BC159" i="95" s="1"/>
  <c r="BG158" i="95"/>
  <c r="BG159" i="95" s="1"/>
  <c r="BK158" i="95"/>
  <c r="BK159" i="95" s="1"/>
  <c r="BO158" i="95"/>
  <c r="BO159" i="95" s="1"/>
  <c r="BS158" i="95"/>
  <c r="BS159" i="95" s="1"/>
  <c r="BW158" i="95"/>
  <c r="BW159" i="95" s="1"/>
  <c r="AR158" i="95"/>
  <c r="AR159" i="95" s="1"/>
  <c r="AV158" i="95"/>
  <c r="AV159" i="95" s="1"/>
  <c r="AZ158" i="95"/>
  <c r="AZ159" i="95" s="1"/>
  <c r="BD158" i="95"/>
  <c r="BD159" i="95" s="1"/>
  <c r="BH158" i="95"/>
  <c r="BH159" i="95" s="1"/>
  <c r="BL158" i="95"/>
  <c r="BL159" i="95" s="1"/>
  <c r="BP158" i="95"/>
  <c r="BP159" i="95" s="1"/>
  <c r="BT158" i="95"/>
  <c r="BT159" i="95" s="1"/>
  <c r="BX158" i="95"/>
  <c r="BX159" i="95" s="1"/>
  <c r="AP158" i="95"/>
  <c r="AP159" i="95" s="1"/>
  <c r="AX158" i="95"/>
  <c r="AX159" i="95" s="1"/>
  <c r="BF158" i="95"/>
  <c r="BF159" i="95" s="1"/>
  <c r="BN158" i="95"/>
  <c r="BN159" i="95" s="1"/>
  <c r="BV158" i="95"/>
  <c r="BV159" i="95" s="1"/>
  <c r="AS158" i="95"/>
  <c r="AS159" i="95" s="1"/>
  <c r="BA158" i="95"/>
  <c r="BA159" i="95" s="1"/>
  <c r="BI158" i="95"/>
  <c r="BI159" i="95" s="1"/>
  <c r="BQ158" i="95"/>
  <c r="BQ159" i="95" s="1"/>
  <c r="BY158" i="95"/>
  <c r="BY159" i="95" s="1"/>
  <c r="AT158" i="95"/>
  <c r="AT159" i="95" s="1"/>
  <c r="BJ158" i="95"/>
  <c r="BJ159" i="95" s="1"/>
  <c r="BZ158" i="95"/>
  <c r="BR158" i="95"/>
  <c r="BR159" i="95" s="1"/>
  <c r="AW158" i="95"/>
  <c r="AW159" i="95" s="1"/>
  <c r="BM158" i="95"/>
  <c r="BM159" i="95" s="1"/>
  <c r="BB158" i="95"/>
  <c r="BB159" i="95" s="1"/>
  <c r="AO158" i="95"/>
  <c r="AO159" i="95" s="1"/>
  <c r="BE158" i="95"/>
  <c r="BE159" i="95" s="1"/>
  <c r="BU158" i="95"/>
  <c r="BU159" i="95" s="1"/>
  <c r="BZ935" i="95"/>
  <c r="BZ910" i="95"/>
  <c r="BZ885" i="95"/>
  <c r="BZ860" i="95"/>
  <c r="BZ835" i="95"/>
  <c r="BZ785" i="95"/>
  <c r="BZ810" i="95"/>
  <c r="BZ735" i="95"/>
  <c r="BZ760" i="95"/>
  <c r="BZ963" i="95"/>
  <c r="BZ966" i="95"/>
  <c r="BZ962" i="95"/>
  <c r="AL235" i="94"/>
  <c r="O235" i="94"/>
  <c r="AD235" i="94"/>
  <c r="P311" i="94"/>
  <c r="AA235" i="94"/>
  <c r="M235" i="94"/>
  <c r="AE235" i="94"/>
  <c r="AK235" i="94"/>
  <c r="G235" i="94"/>
  <c r="Y235" i="94"/>
  <c r="AF235" i="94"/>
  <c r="P235" i="94"/>
  <c r="I311" i="94"/>
  <c r="J311" i="94"/>
  <c r="M311" i="94"/>
  <c r="O311" i="94"/>
  <c r="BZ965" i="94"/>
  <c r="AJ235" i="94"/>
  <c r="AM235" i="94"/>
  <c r="AH235" i="94"/>
  <c r="AG235" i="94"/>
  <c r="W235" i="94"/>
  <c r="AC235" i="94"/>
  <c r="S235" i="94"/>
  <c r="AB235" i="94"/>
  <c r="L235" i="94"/>
  <c r="N311" i="94"/>
  <c r="L311" i="94"/>
  <c r="J235" i="94"/>
  <c r="I235" i="94"/>
  <c r="T235" i="94"/>
  <c r="Z235" i="94"/>
  <c r="K235" i="94"/>
  <c r="U235" i="94"/>
  <c r="R235" i="94"/>
  <c r="Q235" i="94"/>
  <c r="V235" i="94"/>
  <c r="AI235" i="94"/>
  <c r="N235" i="94"/>
  <c r="AN235" i="94"/>
  <c r="X235" i="94"/>
  <c r="H235" i="94"/>
  <c r="G311" i="94"/>
  <c r="H311" i="94"/>
  <c r="Q311" i="94"/>
  <c r="K311" i="94"/>
  <c r="AN310" i="95"/>
  <c r="AN311" i="95" s="1"/>
  <c r="BZ710" i="95"/>
  <c r="BY965" i="95"/>
  <c r="L310" i="95"/>
  <c r="L311" i="95" s="1"/>
  <c r="AA310" i="95"/>
  <c r="AA311" i="95" s="1"/>
  <c r="Y158" i="95"/>
  <c r="Y159" i="95" s="1"/>
  <c r="G463" i="95"/>
  <c r="H463" i="95"/>
  <c r="I463" i="95"/>
  <c r="J463" i="95"/>
  <c r="K463" i="95"/>
  <c r="L463" i="95"/>
  <c r="M463" i="95"/>
  <c r="N463" i="95"/>
  <c r="O463" i="95"/>
  <c r="P463" i="95"/>
  <c r="Q463" i="95"/>
  <c r="R463" i="95"/>
  <c r="S463" i="95"/>
  <c r="T463" i="95"/>
  <c r="U463" i="95"/>
  <c r="V463" i="95"/>
  <c r="W463" i="95"/>
  <c r="X463" i="95"/>
  <c r="Y463" i="95"/>
  <c r="Z463" i="95"/>
  <c r="AA463" i="95"/>
  <c r="AB463" i="95"/>
  <c r="AC463" i="95"/>
  <c r="AD463" i="95"/>
  <c r="AE463" i="95"/>
  <c r="AF463" i="95"/>
  <c r="AG463" i="95"/>
  <c r="AH463" i="95"/>
  <c r="AI463" i="95"/>
  <c r="AJ463" i="95"/>
  <c r="AK463" i="95"/>
  <c r="AL463" i="95"/>
  <c r="AM463" i="95"/>
  <c r="AN463" i="95"/>
  <c r="AO463" i="95"/>
  <c r="AP463" i="95"/>
  <c r="AQ463" i="95"/>
  <c r="AR463" i="95"/>
  <c r="AS463" i="95"/>
  <c r="AT463" i="95"/>
  <c r="AU463" i="95"/>
  <c r="AV463" i="95"/>
  <c r="AW463" i="95"/>
  <c r="AX463" i="95"/>
  <c r="AY463" i="95"/>
  <c r="AZ463" i="95"/>
  <c r="BA463" i="95"/>
  <c r="BB463" i="95"/>
  <c r="BC463" i="95"/>
  <c r="BD463" i="95"/>
  <c r="BE463" i="95"/>
  <c r="BF463" i="95"/>
  <c r="BG463" i="95"/>
  <c r="BH463" i="95"/>
  <c r="BI463" i="95"/>
  <c r="BJ463" i="95"/>
  <c r="BK463" i="95"/>
  <c r="BL463" i="95"/>
  <c r="BM463" i="95"/>
  <c r="BN463" i="95"/>
  <c r="BO463" i="95"/>
  <c r="BP463" i="95"/>
  <c r="BQ463" i="95"/>
  <c r="BR463" i="95"/>
  <c r="BS463" i="95"/>
  <c r="BT463" i="95"/>
  <c r="BU463" i="95"/>
  <c r="BV463" i="95"/>
  <c r="BW463" i="95"/>
  <c r="BY470" i="95"/>
  <c r="BY487" i="95"/>
  <c r="BY503" i="95"/>
  <c r="BY519" i="95"/>
  <c r="BY535" i="95"/>
  <c r="BY480" i="95"/>
  <c r="BY512" i="95"/>
  <c r="BY486" i="95"/>
  <c r="BY502" i="95"/>
  <c r="BY518" i="95"/>
  <c r="BY534" i="95"/>
  <c r="BY484" i="95"/>
  <c r="BY516" i="95"/>
  <c r="BY493" i="95"/>
  <c r="BY514" i="95"/>
  <c r="BY524" i="95"/>
  <c r="BY530" i="95"/>
  <c r="BY476" i="95"/>
  <c r="BY483" i="95"/>
  <c r="BY531" i="95"/>
  <c r="BY504" i="95"/>
  <c r="BY481" i="95"/>
  <c r="BY513" i="95"/>
  <c r="BY517" i="95"/>
  <c r="BY468" i="95"/>
  <c r="BY474" i="95"/>
  <c r="BY491" i="95"/>
  <c r="BY507" i="95"/>
  <c r="BY523" i="95"/>
  <c r="BY488" i="95"/>
  <c r="BY520" i="95"/>
  <c r="BY489" i="95"/>
  <c r="BY505" i="95"/>
  <c r="BY521" i="95"/>
  <c r="BY537" i="95"/>
  <c r="BY490" i="95"/>
  <c r="BY522" i="95"/>
  <c r="BY469" i="95"/>
  <c r="BY509" i="95"/>
  <c r="BY533" i="95"/>
  <c r="BY508" i="95"/>
  <c r="BY485" i="95"/>
  <c r="BY475" i="95"/>
  <c r="BY499" i="95"/>
  <c r="BY536" i="95"/>
  <c r="BY497" i="95"/>
  <c r="BY506" i="95"/>
  <c r="BY472" i="95"/>
  <c r="BY471" i="95"/>
  <c r="BY479" i="95"/>
  <c r="BY495" i="95"/>
  <c r="BY511" i="95"/>
  <c r="BY527" i="95"/>
  <c r="BY496" i="95"/>
  <c r="BY478" i="95"/>
  <c r="BY494" i="95"/>
  <c r="BY510" i="95"/>
  <c r="BY526" i="95"/>
  <c r="BY500" i="95"/>
  <c r="BY532" i="95"/>
  <c r="BY473" i="95"/>
  <c r="BY525" i="95"/>
  <c r="BY482" i="95"/>
  <c r="BY498" i="95"/>
  <c r="BY515" i="95"/>
  <c r="BY463" i="95"/>
  <c r="BY529" i="95"/>
  <c r="BY538" i="95"/>
  <c r="BY477" i="95"/>
  <c r="BY501" i="95"/>
  <c r="BY492" i="95"/>
  <c r="BY622" i="95"/>
  <c r="BY623" i="95"/>
  <c r="BY624" i="95"/>
  <c r="BY625" i="95"/>
  <c r="BY626" i="95"/>
  <c r="BY627" i="95"/>
  <c r="BY628" i="95"/>
  <c r="BY629" i="95"/>
  <c r="BY630" i="95"/>
  <c r="BY631" i="95"/>
  <c r="BY632" i="95"/>
  <c r="BY633" i="95"/>
  <c r="BX463" i="95"/>
  <c r="G614" i="95"/>
  <c r="H614" i="95"/>
  <c r="I614" i="95"/>
  <c r="J614" i="95"/>
  <c r="K614" i="95"/>
  <c r="L614" i="95"/>
  <c r="M614" i="95"/>
  <c r="N614" i="95"/>
  <c r="O614" i="95"/>
  <c r="P614" i="95"/>
  <c r="Q614" i="95"/>
  <c r="R614" i="95"/>
  <c r="S614" i="95"/>
  <c r="T614" i="95"/>
  <c r="U614" i="95"/>
  <c r="V614" i="95"/>
  <c r="W614" i="95"/>
  <c r="X614" i="95"/>
  <c r="Y614" i="95"/>
  <c r="Z614" i="95"/>
  <c r="AA614" i="95"/>
  <c r="AB614" i="95"/>
  <c r="AC614" i="95"/>
  <c r="AD614" i="95"/>
  <c r="AE614" i="95"/>
  <c r="AF614" i="95"/>
  <c r="AG614" i="95"/>
  <c r="AH614" i="95"/>
  <c r="AI614" i="95"/>
  <c r="AJ614" i="95"/>
  <c r="AK614" i="95"/>
  <c r="AL614" i="95"/>
  <c r="AM614" i="95"/>
  <c r="AN614" i="95"/>
  <c r="AO614" i="95"/>
  <c r="AP614" i="95"/>
  <c r="AQ614" i="95"/>
  <c r="AR614" i="95"/>
  <c r="AS614" i="95"/>
  <c r="AT614" i="95"/>
  <c r="AU614" i="95"/>
  <c r="AV614" i="95"/>
  <c r="AW614" i="95"/>
  <c r="AX614" i="95"/>
  <c r="AY614" i="95"/>
  <c r="AZ614" i="95"/>
  <c r="BA614" i="95"/>
  <c r="BB614" i="95"/>
  <c r="BC614" i="95"/>
  <c r="BD614" i="95"/>
  <c r="BE614" i="95"/>
  <c r="BF614" i="95"/>
  <c r="BG614" i="95"/>
  <c r="BH614" i="95"/>
  <c r="BI614" i="95"/>
  <c r="BJ614" i="95"/>
  <c r="BK614" i="95"/>
  <c r="BL614" i="95"/>
  <c r="BM614" i="95"/>
  <c r="BN614" i="95"/>
  <c r="BO614" i="95"/>
  <c r="BP614" i="95"/>
  <c r="BQ614" i="95"/>
  <c r="BR614" i="95"/>
  <c r="BS614" i="95"/>
  <c r="BT614" i="95"/>
  <c r="BU614" i="95"/>
  <c r="BV614" i="95"/>
  <c r="BW614" i="95"/>
  <c r="BO387" i="95"/>
  <c r="BP387" i="95"/>
  <c r="BQ387" i="95"/>
  <c r="BR387" i="95"/>
  <c r="BS387" i="95"/>
  <c r="BT387" i="95"/>
  <c r="BU387" i="95"/>
  <c r="BV387" i="95"/>
  <c r="BW387" i="95"/>
  <c r="BX387" i="95"/>
  <c r="G538" i="95"/>
  <c r="H538" i="95"/>
  <c r="I538" i="95"/>
  <c r="J538" i="95"/>
  <c r="K538" i="95"/>
  <c r="L538" i="95"/>
  <c r="M538" i="95"/>
  <c r="N538" i="95"/>
  <c r="O538" i="95"/>
  <c r="P538" i="95"/>
  <c r="Q538" i="95"/>
  <c r="R538" i="95"/>
  <c r="S538" i="95"/>
  <c r="T538" i="95"/>
  <c r="U538" i="95"/>
  <c r="V538" i="95"/>
  <c r="W538" i="95"/>
  <c r="X538" i="95"/>
  <c r="Y538" i="95"/>
  <c r="Z538" i="95"/>
  <c r="AA538" i="95"/>
  <c r="AB538" i="95"/>
  <c r="AC538" i="95"/>
  <c r="AD538" i="95"/>
  <c r="AE538" i="95"/>
  <c r="AF538" i="95"/>
  <c r="AG538" i="95"/>
  <c r="AH538" i="95"/>
  <c r="AI538" i="95"/>
  <c r="AJ538" i="95"/>
  <c r="AK538" i="95"/>
  <c r="AL538" i="95"/>
  <c r="AM538" i="95"/>
  <c r="AN538" i="95"/>
  <c r="AO538" i="95"/>
  <c r="AP538" i="95"/>
  <c r="AQ538" i="95"/>
  <c r="AR538" i="95"/>
  <c r="AS538" i="95"/>
  <c r="AT538" i="95"/>
  <c r="AU538" i="95"/>
  <c r="AV538" i="95"/>
  <c r="AW538" i="95"/>
  <c r="AX538" i="95"/>
  <c r="AY538" i="95"/>
  <c r="AZ538" i="95"/>
  <c r="BA538" i="95"/>
  <c r="BB538" i="95"/>
  <c r="BC538" i="95"/>
  <c r="BD538" i="95"/>
  <c r="BE538" i="95"/>
  <c r="BF538" i="95"/>
  <c r="BG538" i="95"/>
  <c r="BH538" i="95"/>
  <c r="BI538" i="95"/>
  <c r="BJ538" i="95"/>
  <c r="BK538" i="95"/>
  <c r="BL538" i="95"/>
  <c r="BM538" i="95"/>
  <c r="BN538" i="95"/>
  <c r="BO538" i="95"/>
  <c r="BP538" i="95"/>
  <c r="BQ538" i="95"/>
  <c r="BR538" i="95"/>
  <c r="BS538" i="95"/>
  <c r="BT538" i="95"/>
  <c r="BU538" i="95"/>
  <c r="BV538" i="95"/>
  <c r="BW538" i="95"/>
  <c r="BY387" i="95"/>
  <c r="BX538" i="95"/>
  <c r="BZ470" i="94"/>
  <c r="BZ486" i="94"/>
  <c r="BZ502" i="94"/>
  <c r="BZ469" i="94"/>
  <c r="BZ485" i="94"/>
  <c r="BZ501" i="94"/>
  <c r="BZ519" i="94"/>
  <c r="BZ535" i="94"/>
  <c r="BZ472" i="94"/>
  <c r="BZ488" i="94"/>
  <c r="BZ504" i="94"/>
  <c r="BZ520" i="94"/>
  <c r="BZ536" i="94"/>
  <c r="BZ479" i="94"/>
  <c r="BZ495" i="94"/>
  <c r="BZ511" i="94"/>
  <c r="BZ521" i="94"/>
  <c r="BZ529" i="94"/>
  <c r="BZ537" i="94"/>
  <c r="BZ474" i="94"/>
  <c r="BZ490" i="94"/>
  <c r="BZ506" i="94"/>
  <c r="BZ473" i="94"/>
  <c r="BZ489" i="94"/>
  <c r="BZ505" i="94"/>
  <c r="BZ523" i="94"/>
  <c r="BZ539" i="94"/>
  <c r="BZ476" i="94"/>
  <c r="BZ492" i="94"/>
  <c r="BZ508" i="94"/>
  <c r="BZ524" i="94"/>
  <c r="BZ483" i="94"/>
  <c r="BZ499" i="94"/>
  <c r="BZ515" i="94"/>
  <c r="BZ522" i="94"/>
  <c r="BZ530" i="94"/>
  <c r="BZ538" i="94"/>
  <c r="BZ478" i="94"/>
  <c r="BZ494" i="94"/>
  <c r="BZ510" i="94"/>
  <c r="BZ477" i="94"/>
  <c r="BZ493" i="94"/>
  <c r="BZ509" i="94"/>
  <c r="BZ527" i="94"/>
  <c r="BZ480" i="94"/>
  <c r="BZ496" i="94"/>
  <c r="BZ512" i="94"/>
  <c r="BZ471" i="94"/>
  <c r="BZ487" i="94"/>
  <c r="BZ503" i="94"/>
  <c r="BZ517" i="94"/>
  <c r="BZ525" i="94"/>
  <c r="BZ533" i="94"/>
  <c r="BZ482" i="94"/>
  <c r="BZ498" i="94"/>
  <c r="BZ514" i="94"/>
  <c r="BZ481" i="94"/>
  <c r="BZ497" i="94"/>
  <c r="BZ513" i="94"/>
  <c r="BZ531" i="94"/>
  <c r="BZ468" i="94"/>
  <c r="BZ484" i="94"/>
  <c r="BZ500" i="94"/>
  <c r="BZ516" i="94"/>
  <c r="BZ532" i="94"/>
  <c r="BZ475" i="94"/>
  <c r="BZ491" i="94"/>
  <c r="BZ507" i="94"/>
  <c r="BZ518" i="94"/>
  <c r="BZ526" i="94"/>
  <c r="BZ534" i="94"/>
  <c r="BZ622" i="94"/>
  <c r="BZ623" i="94"/>
  <c r="BZ624" i="94"/>
  <c r="BZ625" i="94"/>
  <c r="BZ626" i="94"/>
  <c r="BZ627" i="94"/>
  <c r="BZ628" i="94"/>
  <c r="BZ629" i="94"/>
  <c r="BZ630" i="94"/>
  <c r="BZ631" i="94"/>
  <c r="BZ632" i="94"/>
  <c r="BZ633" i="94"/>
  <c r="G539" i="94"/>
  <c r="H539" i="94"/>
  <c r="I539" i="94"/>
  <c r="J539" i="94"/>
  <c r="K539" i="94"/>
  <c r="L539" i="94"/>
  <c r="M539" i="94"/>
  <c r="N539" i="94"/>
  <c r="O539" i="94"/>
  <c r="P539" i="94"/>
  <c r="Q539" i="94"/>
  <c r="R539" i="94"/>
  <c r="S539" i="94"/>
  <c r="T539" i="94"/>
  <c r="U539" i="94"/>
  <c r="V539" i="94"/>
  <c r="W539" i="94"/>
  <c r="Y539" i="94"/>
  <c r="X539" i="94"/>
  <c r="Z539" i="94"/>
  <c r="AA539" i="94"/>
  <c r="AB539" i="94"/>
  <c r="AC539" i="94"/>
  <c r="AD539" i="94"/>
  <c r="AE539" i="94"/>
  <c r="AF539" i="94"/>
  <c r="AG539" i="94"/>
  <c r="AH539" i="94"/>
  <c r="AI539" i="94"/>
  <c r="AJ539" i="94"/>
  <c r="AK539" i="94"/>
  <c r="AL539" i="94"/>
  <c r="AM539" i="94"/>
  <c r="AN539" i="94"/>
  <c r="AO539" i="94"/>
  <c r="AP539" i="94"/>
  <c r="AQ539" i="94"/>
  <c r="AR539" i="94"/>
  <c r="AS539" i="94"/>
  <c r="AT539" i="94"/>
  <c r="AU539" i="94"/>
  <c r="AV539" i="94"/>
  <c r="AW539" i="94"/>
  <c r="AX539" i="94"/>
  <c r="AY539" i="94"/>
  <c r="AZ539" i="94"/>
  <c r="BA539" i="94"/>
  <c r="BB539" i="94"/>
  <c r="BC539" i="94"/>
  <c r="BD539" i="94"/>
  <c r="BE539" i="94"/>
  <c r="BF539" i="94"/>
  <c r="BG539" i="94"/>
  <c r="BH539" i="94"/>
  <c r="BI539" i="94"/>
  <c r="BJ539" i="94"/>
  <c r="BK539" i="94"/>
  <c r="BL539" i="94"/>
  <c r="BM539" i="94"/>
  <c r="BN539" i="94"/>
  <c r="BO539" i="94"/>
  <c r="BP539" i="94"/>
  <c r="BQ539" i="94"/>
  <c r="BR539" i="94"/>
  <c r="BS539" i="94"/>
  <c r="BT539" i="94"/>
  <c r="BU539" i="94"/>
  <c r="BV539" i="94"/>
  <c r="BW539" i="94"/>
  <c r="BX539" i="94"/>
  <c r="G615" i="94"/>
  <c r="H615" i="94"/>
  <c r="I615" i="94"/>
  <c r="J615" i="94"/>
  <c r="K615" i="94"/>
  <c r="L615" i="94"/>
  <c r="M615" i="94"/>
  <c r="N615" i="94"/>
  <c r="O615" i="94"/>
  <c r="P615" i="94"/>
  <c r="Q615" i="94"/>
  <c r="R615" i="94"/>
  <c r="S615" i="94"/>
  <c r="T615" i="94"/>
  <c r="U615" i="94"/>
  <c r="V615" i="94"/>
  <c r="W615" i="94"/>
  <c r="X615" i="94"/>
  <c r="Y615" i="94"/>
  <c r="Z615" i="94"/>
  <c r="AA615" i="94"/>
  <c r="AB615" i="94"/>
  <c r="AC615" i="94"/>
  <c r="AD615" i="94"/>
  <c r="AE615" i="94"/>
  <c r="AF615" i="94"/>
  <c r="AG615" i="94"/>
  <c r="AH615" i="94"/>
  <c r="AI615" i="94"/>
  <c r="AJ615" i="94"/>
  <c r="AK615" i="94"/>
  <c r="AL615" i="94"/>
  <c r="AM615" i="94"/>
  <c r="AN615" i="94"/>
  <c r="AO615" i="94"/>
  <c r="AP615" i="94"/>
  <c r="AQ615" i="94"/>
  <c r="AR615" i="94"/>
  <c r="AS615" i="94"/>
  <c r="AT615" i="94"/>
  <c r="AU615" i="94"/>
  <c r="AV615" i="94"/>
  <c r="AW615" i="94"/>
  <c r="AX615" i="94"/>
  <c r="AY615" i="94"/>
  <c r="AZ615" i="94"/>
  <c r="BA615" i="94"/>
  <c r="BB615" i="94"/>
  <c r="BC615" i="94"/>
  <c r="BD615" i="94"/>
  <c r="BE615" i="94"/>
  <c r="BF615" i="94"/>
  <c r="BG615" i="94"/>
  <c r="BH615" i="94"/>
  <c r="BI615" i="94"/>
  <c r="BJ615" i="94"/>
  <c r="BK615" i="94"/>
  <c r="BL615" i="94"/>
  <c r="BM615" i="94"/>
  <c r="BN615" i="94"/>
  <c r="BO615" i="94"/>
  <c r="BP615" i="94"/>
  <c r="BQ615" i="94"/>
  <c r="BR615" i="94"/>
  <c r="BS615" i="94"/>
  <c r="BT615" i="94"/>
  <c r="BU615" i="94"/>
  <c r="BV615" i="94"/>
  <c r="BW615" i="94"/>
  <c r="BX615" i="94"/>
  <c r="D615" i="95"/>
  <c r="B615" i="95" s="1"/>
  <c r="BY615" i="95" s="1"/>
  <c r="S310" i="95"/>
  <c r="S311" i="95" s="1"/>
  <c r="G693" i="95"/>
  <c r="BO693" i="95"/>
  <c r="I693" i="95"/>
  <c r="M693" i="95"/>
  <c r="Q693" i="95"/>
  <c r="U693" i="95"/>
  <c r="Y693" i="95"/>
  <c r="AC693" i="95"/>
  <c r="AG693" i="95"/>
  <c r="AK693" i="95"/>
  <c r="AO693" i="95"/>
  <c r="AS693" i="95"/>
  <c r="AW693" i="95"/>
  <c r="BA693" i="95"/>
  <c r="BE693" i="95"/>
  <c r="BI693" i="95"/>
  <c r="BM693" i="95"/>
  <c r="J693" i="95"/>
  <c r="N693" i="95"/>
  <c r="R693" i="95"/>
  <c r="V693" i="95"/>
  <c r="Z693" i="95"/>
  <c r="AD693" i="95"/>
  <c r="AH693" i="95"/>
  <c r="AL693" i="95"/>
  <c r="AP693" i="95"/>
  <c r="AT693" i="95"/>
  <c r="AX693" i="95"/>
  <c r="BB693" i="95"/>
  <c r="BF693" i="95"/>
  <c r="BJ693" i="95"/>
  <c r="BN693" i="95"/>
  <c r="K693" i="95"/>
  <c r="O693" i="95"/>
  <c r="S693" i="95"/>
  <c r="W693" i="95"/>
  <c r="AA693" i="95"/>
  <c r="AE693" i="95"/>
  <c r="AI693" i="95"/>
  <c r="AM693" i="95"/>
  <c r="AQ693" i="95"/>
  <c r="AU693" i="95"/>
  <c r="AY693" i="95"/>
  <c r="BC693" i="95"/>
  <c r="BG693" i="95"/>
  <c r="BK693" i="95"/>
  <c r="P693" i="95"/>
  <c r="AF693" i="95"/>
  <c r="AV693" i="95"/>
  <c r="BL693" i="95"/>
  <c r="T693" i="95"/>
  <c r="AJ693" i="95"/>
  <c r="AZ693" i="95"/>
  <c r="H693" i="95"/>
  <c r="X693" i="95"/>
  <c r="AN693" i="95"/>
  <c r="BD693" i="95"/>
  <c r="AR693" i="95"/>
  <c r="BH693" i="95"/>
  <c r="L693" i="95"/>
  <c r="AB693" i="95"/>
  <c r="BP693" i="95"/>
  <c r="BQ693" i="95"/>
  <c r="BR693" i="95"/>
  <c r="BS693" i="95"/>
  <c r="BT693" i="95"/>
  <c r="BU693" i="95"/>
  <c r="BV693" i="95"/>
  <c r="BW693" i="95"/>
  <c r="BX693" i="95"/>
  <c r="BY693" i="95"/>
  <c r="BY539" i="94"/>
  <c r="BZ321" i="95"/>
  <c r="BZ329" i="95"/>
  <c r="BZ337" i="95"/>
  <c r="BZ345" i="95"/>
  <c r="BZ353" i="95"/>
  <c r="BZ361" i="95"/>
  <c r="BZ369" i="95"/>
  <c r="BZ377" i="95"/>
  <c r="BZ385" i="95"/>
  <c r="BZ344" i="95"/>
  <c r="BZ376" i="95"/>
  <c r="BZ330" i="95"/>
  <c r="BZ362" i="95"/>
  <c r="BZ332" i="95"/>
  <c r="BZ318" i="95"/>
  <c r="BZ382" i="95"/>
  <c r="BZ372" i="95"/>
  <c r="BZ374" i="95"/>
  <c r="BZ323" i="95"/>
  <c r="BZ331" i="95"/>
  <c r="BZ339" i="95"/>
  <c r="BZ347" i="95"/>
  <c r="BZ355" i="95"/>
  <c r="BZ363" i="95"/>
  <c r="BZ371" i="95"/>
  <c r="BZ379" i="95"/>
  <c r="BZ320" i="95"/>
  <c r="BZ352" i="95"/>
  <c r="BZ384" i="95"/>
  <c r="BZ338" i="95"/>
  <c r="BZ370" i="95"/>
  <c r="BZ348" i="95"/>
  <c r="BZ334" i="95"/>
  <c r="BZ324" i="95"/>
  <c r="BZ317" i="95"/>
  <c r="BZ325" i="95"/>
  <c r="BZ333" i="95"/>
  <c r="BZ341" i="95"/>
  <c r="BZ349" i="95"/>
  <c r="BZ357" i="95"/>
  <c r="BZ365" i="95"/>
  <c r="BZ373" i="95"/>
  <c r="BZ381" i="95"/>
  <c r="BZ328" i="95"/>
  <c r="BZ360" i="95"/>
  <c r="BZ346" i="95"/>
  <c r="BZ378" i="95"/>
  <c r="BZ364" i="95"/>
  <c r="BZ350" i="95"/>
  <c r="BZ356" i="95"/>
  <c r="BZ326" i="95"/>
  <c r="BZ7" i="95"/>
  <c r="BZ319" i="95"/>
  <c r="BZ327" i="95"/>
  <c r="BZ335" i="95"/>
  <c r="BZ343" i="95"/>
  <c r="BZ351" i="95"/>
  <c r="BZ359" i="95"/>
  <c r="BZ367" i="95"/>
  <c r="BZ375" i="95"/>
  <c r="BZ383" i="95"/>
  <c r="BZ336" i="95"/>
  <c r="BZ368" i="95"/>
  <c r="BZ322" i="95"/>
  <c r="BZ354" i="95"/>
  <c r="BZ386" i="95"/>
  <c r="BZ316" i="95"/>
  <c r="BZ380" i="95"/>
  <c r="BZ366" i="95"/>
  <c r="BZ340" i="95"/>
  <c r="BZ342" i="95"/>
  <c r="BZ358" i="95"/>
  <c r="BX614" i="95"/>
  <c r="P158" i="95"/>
  <c r="P159" i="95" s="1"/>
  <c r="D539" i="95"/>
  <c r="B539" i="95" s="1"/>
  <c r="Q310" i="95"/>
  <c r="U310" i="95"/>
  <c r="U311" i="95" s="1"/>
  <c r="K310" i="95"/>
  <c r="AH310" i="95"/>
  <c r="AH311" i="95" s="1"/>
  <c r="Y310" i="95"/>
  <c r="Y311" i="95" s="1"/>
  <c r="N158" i="95"/>
  <c r="N159" i="95" s="1"/>
  <c r="AC310" i="95"/>
  <c r="AC311" i="95" s="1"/>
  <c r="R310" i="95"/>
  <c r="R311" i="95" s="1"/>
  <c r="X310" i="95"/>
  <c r="X311" i="95" s="1"/>
  <c r="T310" i="95"/>
  <c r="T311" i="95" s="1"/>
  <c r="P310" i="95"/>
  <c r="W310" i="95"/>
  <c r="W311" i="95" s="1"/>
  <c r="H310" i="95"/>
  <c r="AL310" i="95"/>
  <c r="AL311" i="95" s="1"/>
  <c r="V310" i="95"/>
  <c r="V311" i="95" s="1"/>
  <c r="AD310" i="95"/>
  <c r="AD311" i="95" s="1"/>
  <c r="I310" i="95"/>
  <c r="Z310" i="95"/>
  <c r="Z311" i="95" s="1"/>
  <c r="AE310" i="95"/>
  <c r="AE311" i="95" s="1"/>
  <c r="O310" i="95"/>
  <c r="AB310" i="95"/>
  <c r="AB311" i="95" s="1"/>
  <c r="AK310" i="95"/>
  <c r="AK311" i="95" s="1"/>
  <c r="AM310" i="95"/>
  <c r="AM311" i="95" s="1"/>
  <c r="G310" i="95"/>
  <c r="M310" i="95"/>
  <c r="AG310" i="95"/>
  <c r="AG311" i="95" s="1"/>
  <c r="AJ310" i="95"/>
  <c r="AJ311" i="95" s="1"/>
  <c r="N310" i="95"/>
  <c r="AF310" i="95"/>
  <c r="AF311" i="95" s="1"/>
  <c r="J310" i="95"/>
  <c r="AI310" i="95"/>
  <c r="AI311" i="95" s="1"/>
  <c r="S158" i="95"/>
  <c r="S159" i="95" s="1"/>
  <c r="AJ158" i="95"/>
  <c r="AJ159" i="95" s="1"/>
  <c r="AG158" i="95"/>
  <c r="AG159" i="95" s="1"/>
  <c r="AK158" i="95"/>
  <c r="AK159" i="95" s="1"/>
  <c r="AB158" i="95"/>
  <c r="AB159" i="95" s="1"/>
  <c r="Q158" i="95"/>
  <c r="Q159" i="95" s="1"/>
  <c r="V158" i="95"/>
  <c r="V159" i="95" s="1"/>
  <c r="J158" i="95"/>
  <c r="J159" i="95" s="1"/>
  <c r="H158" i="95"/>
  <c r="H159" i="95" s="1"/>
  <c r="R158" i="95"/>
  <c r="R159" i="95" s="1"/>
  <c r="U158" i="95"/>
  <c r="U159" i="95" s="1"/>
  <c r="X158" i="95"/>
  <c r="X159" i="95" s="1"/>
  <c r="G387" i="95"/>
  <c r="H387" i="95"/>
  <c r="I387" i="95"/>
  <c r="J387" i="95"/>
  <c r="K387" i="95"/>
  <c r="L387" i="95"/>
  <c r="M387" i="95"/>
  <c r="N387" i="95"/>
  <c r="O387" i="95"/>
  <c r="P387" i="95"/>
  <c r="Q387" i="95"/>
  <c r="R387" i="95"/>
  <c r="S387" i="95"/>
  <c r="T387" i="95"/>
  <c r="U387" i="95"/>
  <c r="V387" i="95"/>
  <c r="W387" i="95"/>
  <c r="X387" i="95"/>
  <c r="Y387" i="95"/>
  <c r="Z387" i="95"/>
  <c r="AA387" i="95"/>
  <c r="AB387" i="95"/>
  <c r="AC387" i="95"/>
  <c r="AD387" i="95"/>
  <c r="AE387" i="95"/>
  <c r="AF387" i="95"/>
  <c r="AG387" i="95"/>
  <c r="AH387" i="95"/>
  <c r="AI387" i="95"/>
  <c r="AJ387" i="95"/>
  <c r="AK387" i="95"/>
  <c r="AL387" i="95"/>
  <c r="AM387" i="95"/>
  <c r="AN387" i="95"/>
  <c r="AO387" i="95"/>
  <c r="AP387" i="95"/>
  <c r="AQ387" i="95"/>
  <c r="AR387" i="95"/>
  <c r="AS387" i="95"/>
  <c r="AT387" i="95"/>
  <c r="AU387" i="95"/>
  <c r="AV387" i="95"/>
  <c r="AW387" i="95"/>
  <c r="AX387" i="95"/>
  <c r="AY387" i="95"/>
  <c r="AZ387" i="95"/>
  <c r="BA387" i="95"/>
  <c r="BB387" i="95"/>
  <c r="BC387" i="95"/>
  <c r="BD387" i="95"/>
  <c r="BE387" i="95"/>
  <c r="BF387" i="95"/>
  <c r="BG387" i="95"/>
  <c r="BH387" i="95"/>
  <c r="BI387" i="95"/>
  <c r="BJ387" i="95"/>
  <c r="BK387" i="95"/>
  <c r="BL387" i="95"/>
  <c r="BM387" i="95"/>
  <c r="BN387" i="95"/>
  <c r="AL158" i="95"/>
  <c r="AL159" i="95" s="1"/>
  <c r="AD158" i="95"/>
  <c r="AD159" i="95" s="1"/>
  <c r="AA158" i="95"/>
  <c r="AA159" i="95" s="1"/>
  <c r="O158" i="95"/>
  <c r="O159" i="95" s="1"/>
  <c r="L158" i="95"/>
  <c r="L159" i="95" s="1"/>
  <c r="AM158" i="95"/>
  <c r="AM159" i="95" s="1"/>
  <c r="I158" i="95"/>
  <c r="I159" i="95" s="1"/>
  <c r="M158" i="95"/>
  <c r="M159" i="95" s="1"/>
  <c r="AC158" i="95"/>
  <c r="AC159" i="95" s="1"/>
  <c r="AE158" i="95"/>
  <c r="AE159" i="95" s="1"/>
  <c r="AN158" i="95"/>
  <c r="AN159" i="95" s="1"/>
  <c r="T158" i="95"/>
  <c r="T159" i="95" s="1"/>
  <c r="J234" i="95"/>
  <c r="N234" i="95"/>
  <c r="R234" i="95"/>
  <c r="V234" i="95"/>
  <c r="Z234" i="95"/>
  <c r="AD234" i="95"/>
  <c r="AH234" i="95"/>
  <c r="AL234" i="95"/>
  <c r="H234" i="95"/>
  <c r="M234" i="95"/>
  <c r="S234" i="95"/>
  <c r="X234" i="95"/>
  <c r="AC234" i="95"/>
  <c r="AI234" i="95"/>
  <c r="AN234" i="95"/>
  <c r="I234" i="95"/>
  <c r="O234" i="95"/>
  <c r="T234" i="95"/>
  <c r="Y234" i="95"/>
  <c r="AE234" i="95"/>
  <c r="AJ234" i="95"/>
  <c r="K234" i="95"/>
  <c r="U234" i="95"/>
  <c r="AF234" i="95"/>
  <c r="L234" i="95"/>
  <c r="W234" i="95"/>
  <c r="AG234" i="95"/>
  <c r="P234" i="95"/>
  <c r="AA234" i="95"/>
  <c r="AK234" i="95"/>
  <c r="AB234" i="95"/>
  <c r="Q234" i="95"/>
  <c r="AM234" i="95"/>
  <c r="G234" i="95"/>
  <c r="W158" i="95"/>
  <c r="W159" i="95" s="1"/>
  <c r="K158" i="95"/>
  <c r="K159" i="95" s="1"/>
  <c r="AH158" i="95"/>
  <c r="AH159" i="95" s="1"/>
  <c r="AI158" i="95"/>
  <c r="AI159" i="95" s="1"/>
  <c r="G158" i="95"/>
  <c r="G159" i="95" s="1"/>
  <c r="Z158" i="95"/>
  <c r="Z159" i="95" s="1"/>
  <c r="AF158" i="95"/>
  <c r="AF159" i="95" s="1"/>
  <c r="O8" i="92"/>
  <c r="O3" i="92" s="1"/>
  <c r="M86" i="91"/>
  <c r="M69" i="91"/>
  <c r="D21" i="23"/>
  <c r="O696" i="95"/>
  <c r="O696" i="94"/>
  <c r="M6" i="91"/>
  <c r="M7" i="91"/>
  <c r="M52" i="91"/>
  <c r="M9" i="91"/>
  <c r="N8" i="91"/>
  <c r="N5" i="91" s="1"/>
  <c r="O9" i="92" l="1"/>
  <c r="O12" i="92" s="1"/>
  <c r="BZ159" i="95"/>
  <c r="BZ311" i="95"/>
  <c r="BZ235" i="95"/>
  <c r="BZ965" i="95"/>
  <c r="AK235" i="95"/>
  <c r="L235" i="95"/>
  <c r="H235" i="95"/>
  <c r="AL235" i="95"/>
  <c r="J311" i="95"/>
  <c r="G235" i="95"/>
  <c r="AB235" i="95"/>
  <c r="AA235" i="95"/>
  <c r="U235" i="95"/>
  <c r="AE235" i="95"/>
  <c r="I235" i="95"/>
  <c r="X235" i="95"/>
  <c r="AH235" i="95"/>
  <c r="R235" i="95"/>
  <c r="P311" i="95"/>
  <c r="Q235" i="95"/>
  <c r="AF235" i="95"/>
  <c r="O235" i="95"/>
  <c r="AC235" i="95"/>
  <c r="V235" i="95"/>
  <c r="G311" i="95"/>
  <c r="K311" i="95"/>
  <c r="AM235" i="95"/>
  <c r="P235" i="95"/>
  <c r="AG235" i="95"/>
  <c r="K235" i="95"/>
  <c r="Y235" i="95"/>
  <c r="AN235" i="95"/>
  <c r="S235" i="95"/>
  <c r="AD235" i="95"/>
  <c r="N235" i="95"/>
  <c r="I311" i="95"/>
  <c r="H311" i="95"/>
  <c r="AJ235" i="95"/>
  <c r="O311" i="95"/>
  <c r="W235" i="95"/>
  <c r="T235" i="95"/>
  <c r="AI235" i="95"/>
  <c r="M235" i="95"/>
  <c r="Z235" i="95"/>
  <c r="J235" i="95"/>
  <c r="N311" i="95"/>
  <c r="M311" i="95"/>
  <c r="Q311" i="95"/>
  <c r="BZ492" i="95"/>
  <c r="BZ508" i="95"/>
  <c r="BZ524" i="95"/>
  <c r="BZ468" i="95"/>
  <c r="BZ476" i="95"/>
  <c r="BZ490" i="95"/>
  <c r="BZ506" i="95"/>
  <c r="BZ522" i="95"/>
  <c r="BZ538" i="95"/>
  <c r="BZ507" i="95"/>
  <c r="BZ539" i="95"/>
  <c r="BZ495" i="95"/>
  <c r="BZ505" i="95"/>
  <c r="BZ537" i="95"/>
  <c r="BZ503" i="95"/>
  <c r="BZ502" i="95"/>
  <c r="BZ504" i="95"/>
  <c r="BZ536" i="95"/>
  <c r="BZ485" i="95"/>
  <c r="BZ501" i="95"/>
  <c r="BZ517" i="95"/>
  <c r="BZ531" i="95"/>
  <c r="BZ526" i="95"/>
  <c r="BZ481" i="95"/>
  <c r="BZ513" i="95"/>
  <c r="BZ471" i="95"/>
  <c r="BZ470" i="95"/>
  <c r="BZ480" i="95"/>
  <c r="BZ496" i="95"/>
  <c r="BZ512" i="95"/>
  <c r="BZ469" i="95"/>
  <c r="BZ477" i="95"/>
  <c r="BZ493" i="95"/>
  <c r="BZ509" i="95"/>
  <c r="BZ525" i="95"/>
  <c r="BZ483" i="95"/>
  <c r="BZ515" i="95"/>
  <c r="BZ511" i="95"/>
  <c r="BZ478" i="95"/>
  <c r="BZ510" i="95"/>
  <c r="BZ487" i="95"/>
  <c r="BZ518" i="95"/>
  <c r="BZ519" i="95"/>
  <c r="BZ488" i="95"/>
  <c r="BZ520" i="95"/>
  <c r="BZ533" i="95"/>
  <c r="BZ499" i="95"/>
  <c r="BZ479" i="95"/>
  <c r="BZ475" i="95"/>
  <c r="BZ474" i="95"/>
  <c r="BZ484" i="95"/>
  <c r="BZ500" i="95"/>
  <c r="BZ516" i="95"/>
  <c r="BZ532" i="95"/>
  <c r="BZ472" i="95"/>
  <c r="BZ482" i="95"/>
  <c r="BZ498" i="95"/>
  <c r="BZ514" i="95"/>
  <c r="BZ530" i="95"/>
  <c r="BZ491" i="95"/>
  <c r="BZ523" i="95"/>
  <c r="BZ527" i="95"/>
  <c r="BZ489" i="95"/>
  <c r="BZ521" i="95"/>
  <c r="BZ497" i="95"/>
  <c r="BZ535" i="95"/>
  <c r="BZ534" i="95"/>
  <c r="BZ473" i="95"/>
  <c r="BZ494" i="95"/>
  <c r="BZ529" i="95"/>
  <c r="BZ486" i="95"/>
  <c r="BZ622" i="95"/>
  <c r="BZ623" i="95"/>
  <c r="BZ624" i="95"/>
  <c r="BZ625" i="95"/>
  <c r="BZ626" i="95"/>
  <c r="BZ627" i="95"/>
  <c r="BZ628" i="95"/>
  <c r="BZ629" i="95"/>
  <c r="BZ630" i="95"/>
  <c r="BZ631" i="95"/>
  <c r="BZ632" i="95"/>
  <c r="BZ633" i="95"/>
  <c r="G615" i="95"/>
  <c r="H615" i="95"/>
  <c r="I615" i="95"/>
  <c r="J615" i="95"/>
  <c r="K615" i="95"/>
  <c r="L615" i="95"/>
  <c r="M615" i="95"/>
  <c r="N615" i="95"/>
  <c r="O615" i="95"/>
  <c r="P615" i="95"/>
  <c r="Q615" i="95"/>
  <c r="R615" i="95"/>
  <c r="S615" i="95"/>
  <c r="T615" i="95"/>
  <c r="U615" i="95"/>
  <c r="V615" i="95"/>
  <c r="W615" i="95"/>
  <c r="X615" i="95"/>
  <c r="Y615" i="95"/>
  <c r="Z615" i="95"/>
  <c r="AA615" i="95"/>
  <c r="AB615" i="95"/>
  <c r="AC615" i="95"/>
  <c r="AD615" i="95"/>
  <c r="AE615" i="95"/>
  <c r="AF615" i="95"/>
  <c r="AG615" i="95"/>
  <c r="AH615" i="95"/>
  <c r="AI615" i="95"/>
  <c r="AJ615" i="95"/>
  <c r="AK615" i="95"/>
  <c r="AL615" i="95"/>
  <c r="AM615" i="95"/>
  <c r="AN615" i="95"/>
  <c r="AO615" i="95"/>
  <c r="AP615" i="95"/>
  <c r="AQ615" i="95"/>
  <c r="AR615" i="95"/>
  <c r="AS615" i="95"/>
  <c r="AT615" i="95"/>
  <c r="AU615" i="95"/>
  <c r="AV615" i="95"/>
  <c r="AW615" i="95"/>
  <c r="AX615" i="95"/>
  <c r="AY615" i="95"/>
  <c r="AZ615" i="95"/>
  <c r="BA615" i="95"/>
  <c r="BB615" i="95"/>
  <c r="BC615" i="95"/>
  <c r="BD615" i="95"/>
  <c r="BE615" i="95"/>
  <c r="BF615" i="95"/>
  <c r="BG615" i="95"/>
  <c r="BH615" i="95"/>
  <c r="BI615" i="95"/>
  <c r="BJ615" i="95"/>
  <c r="BK615" i="95"/>
  <c r="BL615" i="95"/>
  <c r="BM615" i="95"/>
  <c r="BN615" i="95"/>
  <c r="BO615" i="95"/>
  <c r="BP615" i="95"/>
  <c r="BQ615" i="95"/>
  <c r="BR615" i="95"/>
  <c r="BS615" i="95"/>
  <c r="BT615" i="95"/>
  <c r="BU615" i="95"/>
  <c r="BV615" i="95"/>
  <c r="BW615" i="95"/>
  <c r="BX615" i="95"/>
  <c r="G539" i="95"/>
  <c r="H539" i="95"/>
  <c r="I539" i="95"/>
  <c r="J539" i="95"/>
  <c r="K539" i="95"/>
  <c r="L539" i="95"/>
  <c r="M539" i="95"/>
  <c r="N539" i="95"/>
  <c r="O539" i="95"/>
  <c r="P539" i="95"/>
  <c r="Q539" i="95"/>
  <c r="R539" i="95"/>
  <c r="S539" i="95"/>
  <c r="T539" i="95"/>
  <c r="U539" i="95"/>
  <c r="V539" i="95"/>
  <c r="W539" i="95"/>
  <c r="X539" i="95"/>
  <c r="Y539" i="95"/>
  <c r="Z539" i="95"/>
  <c r="AA539" i="95"/>
  <c r="AB539" i="95"/>
  <c r="AC539" i="95"/>
  <c r="AD539" i="95"/>
  <c r="AE539" i="95"/>
  <c r="AF539" i="95"/>
  <c r="AG539" i="95"/>
  <c r="AH539" i="95"/>
  <c r="AI539" i="95"/>
  <c r="AJ539" i="95"/>
  <c r="AK539" i="95"/>
  <c r="AL539" i="95"/>
  <c r="AM539" i="95"/>
  <c r="AN539" i="95"/>
  <c r="AO539" i="95"/>
  <c r="AP539" i="95"/>
  <c r="AQ539" i="95"/>
  <c r="AR539" i="95"/>
  <c r="AS539" i="95"/>
  <c r="AT539" i="95"/>
  <c r="AU539" i="95"/>
  <c r="AV539" i="95"/>
  <c r="AW539" i="95"/>
  <c r="AX539" i="95"/>
  <c r="AY539" i="95"/>
  <c r="AZ539" i="95"/>
  <c r="BA539" i="95"/>
  <c r="BB539" i="95"/>
  <c r="BC539" i="95"/>
  <c r="BD539" i="95"/>
  <c r="BE539" i="95"/>
  <c r="BF539" i="95"/>
  <c r="BG539" i="95"/>
  <c r="BH539" i="95"/>
  <c r="BI539" i="95"/>
  <c r="BJ539" i="95"/>
  <c r="BK539" i="95"/>
  <c r="BL539" i="95"/>
  <c r="BM539" i="95"/>
  <c r="BN539" i="95"/>
  <c r="BO539" i="95"/>
  <c r="BP539" i="95"/>
  <c r="BQ539" i="95"/>
  <c r="BR539" i="95"/>
  <c r="BS539" i="95"/>
  <c r="BT539" i="95"/>
  <c r="BU539" i="95"/>
  <c r="BV539" i="95"/>
  <c r="BW539" i="95"/>
  <c r="BX539" i="95"/>
  <c r="BY539" i="95"/>
  <c r="D22" i="23"/>
  <c r="P8" i="92"/>
  <c r="P3" i="92" s="1"/>
  <c r="N86" i="91"/>
  <c r="N69" i="91"/>
  <c r="P696" i="95"/>
  <c r="P696" i="94"/>
  <c r="N6" i="91"/>
  <c r="N7" i="91"/>
  <c r="N52" i="91"/>
  <c r="N9" i="91"/>
  <c r="O8" i="91"/>
  <c r="O5" i="91" s="1"/>
  <c r="P9" i="92" l="1"/>
  <c r="P12" i="92" s="1"/>
  <c r="Q8" i="92"/>
  <c r="Q3" i="92" s="1"/>
  <c r="O69" i="91"/>
  <c r="O86" i="91"/>
  <c r="D23" i="23"/>
  <c r="Q696" i="95"/>
  <c r="Q696" i="94"/>
  <c r="O7" i="91"/>
  <c r="O9" i="91"/>
  <c r="O52" i="91"/>
  <c r="P8" i="91"/>
  <c r="P5" i="91" s="1"/>
  <c r="O6" i="91"/>
  <c r="Q9" i="92" l="1"/>
  <c r="Q12" i="92" s="1"/>
  <c r="D24" i="23"/>
  <c r="R8" i="92"/>
  <c r="R3" i="92" s="1"/>
  <c r="P86" i="91"/>
  <c r="P69" i="91"/>
  <c r="R696" i="94"/>
  <c r="R696" i="95"/>
  <c r="Q8" i="91"/>
  <c r="Q5" i="91" s="1"/>
  <c r="P52" i="91"/>
  <c r="P7" i="91"/>
  <c r="P6" i="91"/>
  <c r="P9" i="91"/>
  <c r="R9" i="92" l="1"/>
  <c r="R12" i="92" s="1"/>
  <c r="S8" i="92"/>
  <c r="S3" i="92" s="1"/>
  <c r="Q86" i="91"/>
  <c r="Q69" i="91"/>
  <c r="D25" i="23"/>
  <c r="S696" i="95"/>
  <c r="S696" i="94"/>
  <c r="Q6" i="91"/>
  <c r="Q52" i="91"/>
  <c r="Q7" i="91"/>
  <c r="Q9" i="91"/>
  <c r="R8" i="91"/>
  <c r="R5" i="91" s="1"/>
  <c r="S9" i="92" l="1"/>
  <c r="S12" i="92" s="1"/>
  <c r="D26" i="23"/>
  <c r="T8" i="92"/>
  <c r="T3" i="92" s="1"/>
  <c r="R86" i="91"/>
  <c r="R69" i="91"/>
  <c r="T696" i="95"/>
  <c r="T696" i="94"/>
  <c r="R9" i="91"/>
  <c r="R52" i="91"/>
  <c r="R6" i="91"/>
  <c r="R7" i="91"/>
  <c r="S8" i="91"/>
  <c r="S5" i="91" s="1"/>
  <c r="T9" i="92" l="1"/>
  <c r="T12" i="92" s="1"/>
  <c r="U8" i="92"/>
  <c r="U3" i="92" s="1"/>
  <c r="S86" i="91"/>
  <c r="S69" i="91"/>
  <c r="D27" i="23"/>
  <c r="U696" i="94"/>
  <c r="U696" i="95"/>
  <c r="S6" i="91"/>
  <c r="S9" i="91"/>
  <c r="S52" i="91"/>
  <c r="T8" i="91"/>
  <c r="T5" i="91" s="1"/>
  <c r="S7" i="91"/>
  <c r="U9" i="92" l="1"/>
  <c r="U12" i="92" s="1"/>
  <c r="V8" i="92"/>
  <c r="V3" i="92" s="1"/>
  <c r="T86" i="91"/>
  <c r="T69" i="91"/>
  <c r="D28" i="23"/>
  <c r="V696" i="95"/>
  <c r="V696" i="94"/>
  <c r="T9" i="91"/>
  <c r="T52" i="91"/>
  <c r="T7" i="91"/>
  <c r="U8" i="91"/>
  <c r="U5" i="91" s="1"/>
  <c r="T6" i="91"/>
  <c r="V9" i="92" l="1"/>
  <c r="V12" i="92" s="1"/>
  <c r="W8" i="92"/>
  <c r="W3" i="92" s="1"/>
  <c r="U86" i="91"/>
  <c r="U69" i="91"/>
  <c r="D29" i="23"/>
  <c r="W696" i="94"/>
  <c r="W696" i="95"/>
  <c r="U7" i="91"/>
  <c r="U52" i="91"/>
  <c r="U9" i="91"/>
  <c r="V8" i="91"/>
  <c r="V5" i="91" s="1"/>
  <c r="U6" i="91"/>
  <c r="W9" i="92" l="1"/>
  <c r="W12" i="92" s="1"/>
  <c r="X8" i="92"/>
  <c r="X3" i="92" s="1"/>
  <c r="V86" i="91"/>
  <c r="V69" i="91"/>
  <c r="D30" i="23"/>
  <c r="X696" i="95"/>
  <c r="X696" i="94"/>
  <c r="V9" i="91"/>
  <c r="V52" i="91"/>
  <c r="V6" i="91"/>
  <c r="W8" i="91"/>
  <c r="W5" i="91" s="1"/>
  <c r="V7" i="91"/>
  <c r="X9" i="92" l="1"/>
  <c r="X12" i="92" s="1"/>
  <c r="Y8" i="92"/>
  <c r="Y3" i="92" s="1"/>
  <c r="W69" i="91"/>
  <c r="W86" i="91"/>
  <c r="D31" i="23"/>
  <c r="Y696" i="95"/>
  <c r="Y696" i="94"/>
  <c r="W6" i="91"/>
  <c r="W9" i="91"/>
  <c r="W52" i="91"/>
  <c r="X8" i="91"/>
  <c r="X5" i="91" s="1"/>
  <c r="W7" i="91"/>
  <c r="Y9" i="92" l="1"/>
  <c r="Y12" i="92" s="1"/>
  <c r="Z8" i="92"/>
  <c r="Z3" i="92" s="1"/>
  <c r="X86" i="91"/>
  <c r="X69" i="91"/>
  <c r="D32" i="23"/>
  <c r="Z696" i="94"/>
  <c r="Z696" i="95"/>
  <c r="X52" i="91"/>
  <c r="X6" i="91"/>
  <c r="X7" i="91"/>
  <c r="X9" i="91"/>
  <c r="Y8" i="91"/>
  <c r="Y5" i="91" s="1"/>
  <c r="Z9" i="92" l="1"/>
  <c r="Z12" i="92" s="1"/>
  <c r="AA8" i="92"/>
  <c r="AA3" i="92" s="1"/>
  <c r="Y86" i="91"/>
  <c r="Y69" i="91"/>
  <c r="D33" i="23"/>
  <c r="AA696" i="94"/>
  <c r="AA696" i="95"/>
  <c r="Y52" i="91"/>
  <c r="Y6" i="91"/>
  <c r="Y7" i="91"/>
  <c r="Y9" i="91"/>
  <c r="Z8" i="91"/>
  <c r="Z5" i="91" s="1"/>
  <c r="AA9" i="92" l="1"/>
  <c r="AA12" i="92" s="1"/>
  <c r="D34" i="23"/>
  <c r="AB8" i="92"/>
  <c r="AB3" i="92" s="1"/>
  <c r="Z86" i="91"/>
  <c r="Z69" i="91"/>
  <c r="AB696" i="94"/>
  <c r="AB696" i="95"/>
  <c r="Z52" i="91"/>
  <c r="Z7" i="91"/>
  <c r="Z9" i="91"/>
  <c r="AA8" i="91"/>
  <c r="AA5" i="91" s="1"/>
  <c r="Z6" i="91"/>
  <c r="AB9" i="92" l="1"/>
  <c r="AB12" i="92" s="1"/>
  <c r="AC8" i="92"/>
  <c r="AC3" i="92" s="1"/>
  <c r="AA86" i="91"/>
  <c r="AA69" i="91"/>
  <c r="D35" i="23"/>
  <c r="AC696" i="95"/>
  <c r="AC696" i="94"/>
  <c r="AB8" i="91"/>
  <c r="AB5" i="91" s="1"/>
  <c r="AA52" i="91"/>
  <c r="AA9" i="91"/>
  <c r="AA6" i="91"/>
  <c r="AA7" i="91"/>
  <c r="AC9" i="92" l="1"/>
  <c r="AC12" i="92" s="1"/>
  <c r="D36" i="23"/>
  <c r="AD8" i="92"/>
  <c r="AD3" i="92" s="1"/>
  <c r="AB86" i="91"/>
  <c r="AB69" i="91"/>
  <c r="AD696" i="94"/>
  <c r="AD696" i="95"/>
  <c r="AB52" i="91"/>
  <c r="AB6" i="91"/>
  <c r="AB7" i="91"/>
  <c r="AC8" i="91"/>
  <c r="AC5" i="91" s="1"/>
  <c r="AB9" i="91"/>
  <c r="AD9" i="92" l="1"/>
  <c r="AD12" i="92" s="1"/>
  <c r="AE8" i="92"/>
  <c r="AE3" i="92" s="1"/>
  <c r="AC86" i="91"/>
  <c r="AC69" i="91"/>
  <c r="D37" i="23"/>
  <c r="AE696" i="94"/>
  <c r="AE696" i="95"/>
  <c r="AD8" i="91"/>
  <c r="AD5" i="91" s="1"/>
  <c r="AC52" i="91"/>
  <c r="AC6" i="91"/>
  <c r="AC7" i="91"/>
  <c r="AC9" i="91"/>
  <c r="AE9" i="92" l="1"/>
  <c r="AE12" i="92" s="1"/>
  <c r="D38" i="23"/>
  <c r="AF8" i="92"/>
  <c r="AF3" i="92" s="1"/>
  <c r="AD86" i="91"/>
  <c r="AD69" i="91"/>
  <c r="AF696" i="95"/>
  <c r="AF696" i="94"/>
  <c r="AE8" i="91"/>
  <c r="AE5" i="91" s="1"/>
  <c r="AD7" i="91"/>
  <c r="AD9" i="91"/>
  <c r="AD52" i="91"/>
  <c r="AD6" i="91"/>
  <c r="AF9" i="92" l="1"/>
  <c r="AF12" i="92" s="1"/>
  <c r="AG8" i="92"/>
  <c r="AG3" i="92" s="1"/>
  <c r="AE69" i="91"/>
  <c r="AE86" i="91"/>
  <c r="D39" i="23"/>
  <c r="AG696" i="94"/>
  <c r="AG696" i="95"/>
  <c r="AE9" i="91"/>
  <c r="AE52" i="91"/>
  <c r="AF8" i="91"/>
  <c r="AF5" i="91" s="1"/>
  <c r="AE6" i="91"/>
  <c r="AE7" i="91"/>
  <c r="AG9" i="92" l="1"/>
  <c r="AG12" i="92" s="1"/>
  <c r="D40" i="23"/>
  <c r="AH8" i="92"/>
  <c r="AH3" i="92" s="1"/>
  <c r="AF86" i="91"/>
  <c r="AF69" i="91"/>
  <c r="AH696" i="95"/>
  <c r="AH696" i="94"/>
  <c r="AF52" i="91"/>
  <c r="AF7" i="91"/>
  <c r="AF6" i="91"/>
  <c r="AG8" i="91"/>
  <c r="AG5" i="91" s="1"/>
  <c r="AF9" i="91"/>
  <c r="AH9" i="92" l="1"/>
  <c r="AH12" i="92" s="1"/>
  <c r="AI8" i="92"/>
  <c r="AI3" i="92" s="1"/>
  <c r="AG86" i="91"/>
  <c r="AG69" i="91"/>
  <c r="D41" i="23"/>
  <c r="AI696" i="95"/>
  <c r="AI696" i="94"/>
  <c r="AG6" i="91"/>
  <c r="AG52" i="91"/>
  <c r="AG7" i="91"/>
  <c r="AG9" i="91"/>
  <c r="AH8" i="91"/>
  <c r="AH5" i="91" s="1"/>
  <c r="AI9" i="92" l="1"/>
  <c r="AI12" i="92" s="1"/>
  <c r="D42" i="23"/>
  <c r="AJ8" i="92"/>
  <c r="AJ3" i="92" s="1"/>
  <c r="AH86" i="91"/>
  <c r="AH69" i="91"/>
  <c r="AJ696" i="94"/>
  <c r="AJ696" i="95"/>
  <c r="AH7" i="91"/>
  <c r="AH52" i="91"/>
  <c r="AH9" i="91"/>
  <c r="AI8" i="91"/>
  <c r="AI5" i="91" s="1"/>
  <c r="AH6" i="91"/>
  <c r="AJ9" i="92" l="1"/>
  <c r="AJ12" i="92" s="1"/>
  <c r="AK8" i="92"/>
  <c r="AK3" i="92" s="1"/>
  <c r="AI86" i="91"/>
  <c r="AI69" i="91"/>
  <c r="D43" i="23"/>
  <c r="AK696" i="95"/>
  <c r="AK696" i="94"/>
  <c r="AJ8" i="91"/>
  <c r="AJ5" i="91" s="1"/>
  <c r="AI52" i="91"/>
  <c r="AI9" i="91"/>
  <c r="AI6" i="91"/>
  <c r="AI7" i="91"/>
  <c r="AK9" i="92" l="1"/>
  <c r="AK12" i="92" s="1"/>
  <c r="D44" i="23"/>
  <c r="AL8" i="92"/>
  <c r="AL3" i="92" s="1"/>
  <c r="AJ86" i="91"/>
  <c r="AJ69" i="91"/>
  <c r="AL696" i="95"/>
  <c r="AL696" i="94"/>
  <c r="AJ52" i="91"/>
  <c r="AJ7" i="91"/>
  <c r="AJ6" i="91"/>
  <c r="AK8" i="91"/>
  <c r="AK5" i="91" s="1"/>
  <c r="AJ9" i="91"/>
  <c r="AL9" i="92" l="1"/>
  <c r="AL12" i="92" s="1"/>
  <c r="AM8" i="92"/>
  <c r="AM3" i="92" s="1"/>
  <c r="AK86" i="91"/>
  <c r="AK69" i="91"/>
  <c r="D45" i="23"/>
  <c r="AM696" i="94"/>
  <c r="AM696" i="95"/>
  <c r="AK52" i="91"/>
  <c r="AK6" i="91"/>
  <c r="AK7" i="91"/>
  <c r="AK9" i="91"/>
  <c r="AL8" i="91"/>
  <c r="AL5" i="91" s="1"/>
  <c r="AM9" i="92" l="1"/>
  <c r="AM12" i="92" s="1"/>
  <c r="D46" i="23"/>
  <c r="AN8" i="92"/>
  <c r="AN3" i="92" s="1"/>
  <c r="AL86" i="91"/>
  <c r="AL69" i="91"/>
  <c r="AN696" i="95"/>
  <c r="AN696" i="94"/>
  <c r="AL52" i="91"/>
  <c r="AL9" i="91"/>
  <c r="AL6" i="91"/>
  <c r="AM8" i="91"/>
  <c r="AM5" i="91" s="1"/>
  <c r="AL7" i="91"/>
  <c r="AN9" i="92" l="1"/>
  <c r="AN12" i="92" s="1"/>
  <c r="AO8" i="92"/>
  <c r="AO3" i="92" s="1"/>
  <c r="AM86" i="91"/>
  <c r="AM69" i="91"/>
  <c r="D47" i="23"/>
  <c r="AO696" i="94"/>
  <c r="AO696" i="95"/>
  <c r="AM6" i="91"/>
  <c r="AM7" i="91"/>
  <c r="AN8" i="91"/>
  <c r="AN5" i="91" s="1"/>
  <c r="AM52" i="91"/>
  <c r="AM9" i="91"/>
  <c r="AO9" i="92" l="1"/>
  <c r="AO12" i="92" s="1"/>
  <c r="D48" i="23"/>
  <c r="AP8" i="92"/>
  <c r="AP3" i="92" s="1"/>
  <c r="AN86" i="91"/>
  <c r="AN69" i="91"/>
  <c r="AP696" i="94"/>
  <c r="AP696" i="95"/>
  <c r="AO8" i="91"/>
  <c r="AO5" i="91" s="1"/>
  <c r="AN7" i="91"/>
  <c r="AN9" i="91"/>
  <c r="AN52" i="91"/>
  <c r="AN6" i="91"/>
  <c r="AP9" i="92" l="1"/>
  <c r="AP12" i="92" s="1"/>
  <c r="AQ8" i="92"/>
  <c r="AQ3" i="92" s="1"/>
  <c r="AO86" i="91"/>
  <c r="AO69" i="91"/>
  <c r="D49" i="23"/>
  <c r="AQ696" i="95"/>
  <c r="AQ696" i="94"/>
  <c r="AO9" i="91"/>
  <c r="AO6" i="91"/>
  <c r="AO7" i="91"/>
  <c r="AP8" i="91"/>
  <c r="AP5" i="91" s="1"/>
  <c r="AO52" i="91"/>
  <c r="AQ9" i="92" l="1"/>
  <c r="AQ12" i="92" s="1"/>
  <c r="D50" i="23"/>
  <c r="AR8" i="92"/>
  <c r="AR3" i="92" s="1"/>
  <c r="AP86" i="91"/>
  <c r="AP69" i="91"/>
  <c r="AR696" i="95"/>
  <c r="AR696" i="94"/>
  <c r="AQ8" i="91"/>
  <c r="AQ5" i="91" s="1"/>
  <c r="AP52" i="91"/>
  <c r="AP7" i="91"/>
  <c r="AP6" i="91"/>
  <c r="AP9" i="91"/>
  <c r="AR9" i="92" l="1"/>
  <c r="AR12" i="92" s="1"/>
  <c r="AS8" i="92"/>
  <c r="AS3" i="92" s="1"/>
  <c r="AQ86" i="91"/>
  <c r="AQ69" i="91"/>
  <c r="D51" i="23"/>
  <c r="AS696" i="94"/>
  <c r="AS696" i="95"/>
  <c r="AQ6" i="91"/>
  <c r="AQ7" i="91"/>
  <c r="AR8" i="91"/>
  <c r="AR5" i="91" s="1"/>
  <c r="AQ52" i="91"/>
  <c r="AQ9" i="91"/>
  <c r="AS9" i="92" l="1"/>
  <c r="AS12" i="92" s="1"/>
  <c r="D52" i="23"/>
  <c r="AT8" i="92"/>
  <c r="AT3" i="92" s="1"/>
  <c r="AR86" i="91"/>
  <c r="AR69" i="91"/>
  <c r="AT696" i="95"/>
  <c r="AT696" i="94"/>
  <c r="AR52" i="91"/>
  <c r="AR7" i="91"/>
  <c r="AR9" i="91"/>
  <c r="AS8" i="91"/>
  <c r="AS5" i="91" s="1"/>
  <c r="AR6" i="91"/>
  <c r="AT9" i="92" l="1"/>
  <c r="AT12" i="92" s="1"/>
  <c r="AU8" i="92"/>
  <c r="AU3" i="92" s="1"/>
  <c r="AS86" i="91"/>
  <c r="AS69" i="91"/>
  <c r="D53" i="23"/>
  <c r="AU696" i="94"/>
  <c r="AU696" i="95"/>
  <c r="AS9" i="91"/>
  <c r="AT8" i="91"/>
  <c r="AT5" i="91" s="1"/>
  <c r="AS52" i="91"/>
  <c r="AS6" i="91"/>
  <c r="AS7" i="91"/>
  <c r="AU9" i="92" l="1"/>
  <c r="AU12" i="92" s="1"/>
  <c r="D54" i="23"/>
  <c r="AV8" i="92"/>
  <c r="AV3" i="92" s="1"/>
  <c r="AT86" i="91"/>
  <c r="AT69" i="91"/>
  <c r="AV696" i="94"/>
  <c r="AV696" i="95"/>
  <c r="AT52" i="91"/>
  <c r="AT6" i="91"/>
  <c r="AT9" i="91"/>
  <c r="AU8" i="91"/>
  <c r="AU5" i="91" s="1"/>
  <c r="AT7" i="91"/>
  <c r="AV9" i="92" l="1"/>
  <c r="AV12" i="92" s="1"/>
  <c r="AW8" i="92"/>
  <c r="AW3" i="92" s="1"/>
  <c r="AU69" i="91"/>
  <c r="AU86" i="91"/>
  <c r="D55" i="23"/>
  <c r="AW696" i="95"/>
  <c r="AW696" i="94"/>
  <c r="AU9" i="91"/>
  <c r="AU52" i="91"/>
  <c r="AV8" i="91"/>
  <c r="AV5" i="91" s="1"/>
  <c r="AU6" i="91"/>
  <c r="AU7" i="91"/>
  <c r="AW9" i="92" l="1"/>
  <c r="AW12" i="92" s="1"/>
  <c r="D56" i="23"/>
  <c r="AX8" i="92"/>
  <c r="AX3" i="92" s="1"/>
  <c r="AV86" i="91"/>
  <c r="AV69" i="91"/>
  <c r="AX696" i="94"/>
  <c r="AX696" i="95"/>
  <c r="AV52" i="91"/>
  <c r="AV7" i="91"/>
  <c r="AV6" i="91"/>
  <c r="AW8" i="91"/>
  <c r="AV9" i="91"/>
  <c r="AW9" i="91" l="1"/>
  <c r="AW5" i="91"/>
  <c r="AY8" i="92"/>
  <c r="AY3" i="92" s="1"/>
  <c r="AW86" i="91"/>
  <c r="AW69" i="91"/>
  <c r="D57" i="23"/>
  <c r="AY696" i="95"/>
  <c r="AY696" i="94"/>
  <c r="AX9" i="92"/>
  <c r="AX12" i="92" s="1"/>
  <c r="AW52" i="91"/>
  <c r="AX8" i="91"/>
  <c r="AW7" i="91"/>
  <c r="AW6" i="91"/>
  <c r="AY9" i="92" l="1"/>
  <c r="AY12" i="92" s="1"/>
  <c r="AX5" i="91"/>
  <c r="AX9" i="91"/>
  <c r="D58" i="23"/>
  <c r="AZ8" i="92"/>
  <c r="AZ3" i="92" s="1"/>
  <c r="AX86" i="91"/>
  <c r="AX69" i="91"/>
  <c r="AZ696" i="94"/>
  <c r="AZ696" i="95"/>
  <c r="AX52" i="91"/>
  <c r="AY8" i="91"/>
  <c r="AX7" i="91"/>
  <c r="AX6" i="91"/>
  <c r="AZ9" i="92" l="1"/>
  <c r="AZ12" i="92" s="1"/>
  <c r="AY9" i="91"/>
  <c r="AY5" i="91"/>
  <c r="BA8" i="92"/>
  <c r="BA3" i="92" s="1"/>
  <c r="AY86" i="91"/>
  <c r="AY69" i="91"/>
  <c r="D59" i="23"/>
  <c r="BA696" i="95"/>
  <c r="BA696" i="94"/>
  <c r="AY52" i="91"/>
  <c r="AZ8" i="91"/>
  <c r="AY7" i="91"/>
  <c r="AY6" i="91"/>
  <c r="BA9" i="92" l="1"/>
  <c r="BA12" i="92" s="1"/>
  <c r="AZ5" i="91"/>
  <c r="AZ9" i="91"/>
  <c r="D60" i="23"/>
  <c r="BB8" i="92"/>
  <c r="BB3" i="92" s="1"/>
  <c r="AZ86" i="91"/>
  <c r="AZ69" i="91"/>
  <c r="BB696" i="94"/>
  <c r="BB696" i="95"/>
  <c r="AZ52" i="91"/>
  <c r="AZ6" i="91"/>
  <c r="AZ7" i="91"/>
  <c r="BA8" i="91"/>
  <c r="BB9" i="92" l="1"/>
  <c r="BB12" i="92" s="1"/>
  <c r="BA9" i="91"/>
  <c r="BA5" i="91"/>
  <c r="BC8" i="92"/>
  <c r="BC3" i="92" s="1"/>
  <c r="BA86" i="91"/>
  <c r="BA69" i="91"/>
  <c r="D61" i="23"/>
  <c r="BC696" i="94"/>
  <c r="BC696" i="95"/>
  <c r="BA52" i="91"/>
  <c r="BB8" i="91"/>
  <c r="BA7" i="91"/>
  <c r="BA6" i="91"/>
  <c r="BC9" i="92" l="1"/>
  <c r="BC12" i="92" s="1"/>
  <c r="BB5" i="91"/>
  <c r="BB9" i="91"/>
  <c r="D62" i="23"/>
  <c r="BD8" i="92"/>
  <c r="BD3" i="92" s="1"/>
  <c r="BB86" i="91"/>
  <c r="BB69" i="91"/>
  <c r="BD696" i="95"/>
  <c r="BD696" i="94"/>
  <c r="BB52" i="91"/>
  <c r="BC8" i="91"/>
  <c r="BB7" i="91"/>
  <c r="BB6" i="91"/>
  <c r="BD9" i="92" l="1"/>
  <c r="BD12" i="92" s="1"/>
  <c r="BC9" i="91"/>
  <c r="BC5" i="91"/>
  <c r="S963" i="94"/>
  <c r="S963" i="95"/>
  <c r="BE8" i="92"/>
  <c r="BE3" i="92" s="1"/>
  <c r="BC69" i="91"/>
  <c r="BC86" i="91"/>
  <c r="D63" i="23"/>
  <c r="BE696" i="94"/>
  <c r="BE696" i="95"/>
  <c r="BC52" i="91"/>
  <c r="BD8" i="91"/>
  <c r="BC7" i="91"/>
  <c r="BC6" i="91"/>
  <c r="BE9" i="92" l="1"/>
  <c r="BE12" i="92" s="1"/>
  <c r="BD5" i="91"/>
  <c r="BD9" i="91"/>
  <c r="D64" i="23"/>
  <c r="BF8" i="92"/>
  <c r="BF3" i="92" s="1"/>
  <c r="BD86" i="91"/>
  <c r="BD69" i="91"/>
  <c r="BF696" i="94"/>
  <c r="BF696" i="95"/>
  <c r="BD52" i="91"/>
  <c r="BD7" i="91"/>
  <c r="BE8" i="91"/>
  <c r="BD6" i="91"/>
  <c r="BF9" i="92" l="1"/>
  <c r="BF12" i="92" s="1"/>
  <c r="BE9" i="91"/>
  <c r="BE5" i="91"/>
  <c r="BG8" i="92"/>
  <c r="BG3" i="92" s="1"/>
  <c r="BE86" i="91"/>
  <c r="BE69" i="91"/>
  <c r="D65" i="23"/>
  <c r="BG696" i="95"/>
  <c r="BG696" i="94"/>
  <c r="BE52" i="91"/>
  <c r="BE6" i="91"/>
  <c r="BF8" i="91"/>
  <c r="BE7" i="91"/>
  <c r="BG9" i="92" l="1"/>
  <c r="BG12" i="92" s="1"/>
  <c r="BF5" i="91"/>
  <c r="BF9" i="91"/>
  <c r="BH8" i="92"/>
  <c r="BH3" i="92" s="1"/>
  <c r="BF86" i="91"/>
  <c r="BF69" i="91"/>
  <c r="D66" i="23"/>
  <c r="BH696" i="94"/>
  <c r="BH696" i="95"/>
  <c r="BF52" i="91"/>
  <c r="BF7" i="91"/>
  <c r="BG8" i="91"/>
  <c r="BF6" i="91"/>
  <c r="BH9" i="92" l="1"/>
  <c r="BH12" i="92" s="1"/>
  <c r="BG9" i="91"/>
  <c r="BG5" i="91"/>
  <c r="BG86" i="91"/>
  <c r="BG69" i="91"/>
  <c r="D67" i="23"/>
  <c r="BI696" i="94"/>
  <c r="BI696" i="95"/>
  <c r="BG52" i="91"/>
  <c r="BH8" i="91"/>
  <c r="BG7" i="91"/>
  <c r="BG6" i="91"/>
  <c r="BH5" i="91" l="1"/>
  <c r="BH9" i="91"/>
  <c r="BH86" i="91"/>
  <c r="BH69" i="91"/>
  <c r="D68" i="23"/>
  <c r="BJ696" i="94"/>
  <c r="BJ696" i="95"/>
  <c r="BH52" i="91"/>
  <c r="BH7" i="91"/>
  <c r="BI8" i="91"/>
  <c r="BH6" i="91"/>
  <c r="BI9" i="91" l="1"/>
  <c r="BI5" i="91"/>
  <c r="BI86" i="91"/>
  <c r="BI69" i="91"/>
  <c r="D69" i="23"/>
  <c r="BK696" i="94"/>
  <c r="BK696" i="95"/>
  <c r="BI52" i="91"/>
  <c r="BI6" i="91"/>
  <c r="BJ8" i="91"/>
  <c r="BI7" i="91"/>
  <c r="BJ5" i="91" l="1"/>
  <c r="BJ9" i="91"/>
  <c r="BJ86" i="91"/>
  <c r="BJ69" i="91"/>
  <c r="D70" i="23"/>
  <c r="BL696" i="95"/>
  <c r="BL696" i="94"/>
  <c r="BJ52" i="91"/>
  <c r="BJ7" i="91"/>
  <c r="BK8" i="91"/>
  <c r="BJ6" i="91"/>
  <c r="BK9" i="91" l="1"/>
  <c r="BK5" i="91"/>
  <c r="BL8" i="91"/>
  <c r="BK69" i="91"/>
  <c r="BK86" i="91"/>
  <c r="D71" i="23"/>
  <c r="BM696" i="95"/>
  <c r="BM696" i="94"/>
  <c r="BK52" i="91"/>
  <c r="BK7" i="91"/>
  <c r="BK6" i="91"/>
  <c r="BL69" i="91" l="1"/>
  <c r="BL52" i="91"/>
  <c r="BL86" i="91"/>
  <c r="BL5" i="91"/>
  <c r="BL7" i="91"/>
  <c r="BM8" i="91"/>
  <c r="BL6" i="91"/>
  <c r="BL9" i="91"/>
  <c r="D72" i="23"/>
  <c r="BN696" i="95"/>
  <c r="BN696" i="94"/>
  <c r="G9" i="23"/>
  <c r="BM86" i="91" l="1"/>
  <c r="BM69" i="91"/>
  <c r="BM52" i="91"/>
  <c r="BN8" i="91"/>
  <c r="BM5" i="91"/>
  <c r="BM9" i="91"/>
  <c r="BM6" i="91"/>
  <c r="BM7" i="91"/>
  <c r="H933" i="23"/>
  <c r="H858" i="23"/>
  <c r="H911" i="23"/>
  <c r="H857" i="23"/>
  <c r="H907" i="23"/>
  <c r="H882" i="23"/>
  <c r="H883" i="23"/>
  <c r="H886" i="23"/>
  <c r="H832" i="23"/>
  <c r="H836" i="23"/>
  <c r="H936" i="23"/>
  <c r="H833" i="23"/>
  <c r="H807" i="23"/>
  <c r="H783" i="23"/>
  <c r="H861" i="23"/>
  <c r="H808" i="23"/>
  <c r="H786" i="23"/>
  <c r="H757" i="23"/>
  <c r="H758" i="23"/>
  <c r="H736" i="23"/>
  <c r="H733" i="23"/>
  <c r="H811" i="23"/>
  <c r="H732" i="23"/>
  <c r="H908" i="23"/>
  <c r="H782" i="23"/>
  <c r="H932" i="23"/>
  <c r="H761" i="23"/>
  <c r="H707" i="23"/>
  <c r="H708" i="23"/>
  <c r="H711" i="23"/>
  <c r="BO696" i="94"/>
  <c r="D682" i="23"/>
  <c r="B682" i="23" s="1"/>
  <c r="BO696" i="95"/>
  <c r="D452" i="23"/>
  <c r="B452" i="23" s="1"/>
  <c r="D299" i="23"/>
  <c r="D376" i="23"/>
  <c r="D147" i="23"/>
  <c r="D223" i="23"/>
  <c r="D73" i="23"/>
  <c r="H9" i="23"/>
  <c r="G7" i="23"/>
  <c r="C622" i="23"/>
  <c r="C392" i="23"/>
  <c r="C316" i="23"/>
  <c r="C239" i="23"/>
  <c r="C163" i="23"/>
  <c r="C544" i="23" s="1"/>
  <c r="C87" i="23"/>
  <c r="C468" i="23" s="1"/>
  <c r="D87" i="23"/>
  <c r="E4" i="23"/>
  <c r="G696" i="23"/>
  <c r="BN86" i="91" l="1"/>
  <c r="BN69" i="91"/>
  <c r="BN52" i="91"/>
  <c r="BN5" i="91"/>
  <c r="BN7" i="91"/>
  <c r="BN6" i="91"/>
  <c r="BO8" i="91"/>
  <c r="BN9" i="91"/>
  <c r="I932" i="23"/>
  <c r="I936" i="23"/>
  <c r="I907" i="23"/>
  <c r="I908" i="23"/>
  <c r="I882" i="23"/>
  <c r="I886" i="23"/>
  <c r="I883" i="23"/>
  <c r="I933" i="23"/>
  <c r="I833" i="23"/>
  <c r="I836" i="23"/>
  <c r="I807" i="23"/>
  <c r="I911" i="23"/>
  <c r="I857" i="23"/>
  <c r="I832" i="23"/>
  <c r="I808" i="23"/>
  <c r="I811" i="23"/>
  <c r="I757" i="23"/>
  <c r="I786" i="23"/>
  <c r="I858" i="23"/>
  <c r="I732" i="23"/>
  <c r="I758" i="23"/>
  <c r="I783" i="23"/>
  <c r="I761" i="23"/>
  <c r="I736" i="23"/>
  <c r="I861" i="23"/>
  <c r="I782" i="23"/>
  <c r="I733" i="23"/>
  <c r="H963" i="23"/>
  <c r="H962" i="23"/>
  <c r="H966" i="23"/>
  <c r="I707" i="23"/>
  <c r="I711" i="23"/>
  <c r="I708" i="23"/>
  <c r="G452" i="23"/>
  <c r="D683" i="23"/>
  <c r="B683" i="23" s="1"/>
  <c r="G682" i="23"/>
  <c r="D528" i="23"/>
  <c r="B528" i="23" s="1"/>
  <c r="G528" i="23" s="1"/>
  <c r="D604" i="23"/>
  <c r="B604" i="23" s="1"/>
  <c r="G604" i="23" s="1"/>
  <c r="BP696" i="95"/>
  <c r="BP696" i="94"/>
  <c r="D453" i="23"/>
  <c r="B453" i="23" s="1"/>
  <c r="G453" i="23" s="1"/>
  <c r="G376" i="23"/>
  <c r="I9" i="23"/>
  <c r="H376" i="23"/>
  <c r="D300" i="23"/>
  <c r="D377" i="23"/>
  <c r="D148" i="23"/>
  <c r="D224" i="23"/>
  <c r="D74" i="23"/>
  <c r="H377" i="23" l="1"/>
  <c r="BO86" i="91"/>
  <c r="BO69" i="91"/>
  <c r="BO52" i="91"/>
  <c r="BO5" i="91"/>
  <c r="BP8" i="91"/>
  <c r="BO9" i="91"/>
  <c r="BO6" i="91"/>
  <c r="BO7" i="91"/>
  <c r="J932" i="23"/>
  <c r="J936" i="23"/>
  <c r="J908" i="23"/>
  <c r="J907" i="23"/>
  <c r="J911" i="23"/>
  <c r="J857" i="23"/>
  <c r="J933" i="23"/>
  <c r="J882" i="23"/>
  <c r="J886" i="23"/>
  <c r="J833" i="23"/>
  <c r="J832" i="23"/>
  <c r="J808" i="23"/>
  <c r="J811" i="23"/>
  <c r="J858" i="23"/>
  <c r="J861" i="23"/>
  <c r="J782" i="23"/>
  <c r="J786" i="23"/>
  <c r="J836" i="23"/>
  <c r="J783" i="23"/>
  <c r="J761" i="23"/>
  <c r="J757" i="23"/>
  <c r="J732" i="23"/>
  <c r="J883" i="23"/>
  <c r="J807" i="23"/>
  <c r="J736" i="23"/>
  <c r="J733" i="23"/>
  <c r="J758" i="23"/>
  <c r="I966" i="23"/>
  <c r="I962" i="23"/>
  <c r="I963" i="23"/>
  <c r="J711" i="23"/>
  <c r="J707" i="23"/>
  <c r="J708" i="23"/>
  <c r="D529" i="23"/>
  <c r="B529" i="23" s="1"/>
  <c r="G529" i="23" s="1"/>
  <c r="BQ696" i="94"/>
  <c r="D684" i="23"/>
  <c r="B684" i="23" s="1"/>
  <c r="D605" i="23"/>
  <c r="B605" i="23" s="1"/>
  <c r="G605" i="23" s="1"/>
  <c r="BQ696" i="95"/>
  <c r="G683" i="23"/>
  <c r="J9" i="23"/>
  <c r="D454" i="23"/>
  <c r="B454" i="23" s="1"/>
  <c r="G454" i="23" s="1"/>
  <c r="G377" i="23"/>
  <c r="I376" i="23"/>
  <c r="I377" i="23"/>
  <c r="D301" i="23"/>
  <c r="D378" i="23"/>
  <c r="D149" i="23"/>
  <c r="D225" i="23"/>
  <c r="D75" i="23"/>
  <c r="BP86" i="91" l="1"/>
  <c r="BP69" i="91"/>
  <c r="BP52" i="91"/>
  <c r="BP5" i="91"/>
  <c r="BP7" i="91"/>
  <c r="BQ8" i="91"/>
  <c r="BP6" i="91"/>
  <c r="BP9" i="91"/>
  <c r="K933" i="23"/>
  <c r="K908" i="23"/>
  <c r="K907" i="23"/>
  <c r="K911" i="23"/>
  <c r="K932" i="23"/>
  <c r="K936" i="23"/>
  <c r="K883" i="23"/>
  <c r="K858" i="23"/>
  <c r="K861" i="23"/>
  <c r="K807" i="23"/>
  <c r="K882" i="23"/>
  <c r="K886" i="23"/>
  <c r="K857" i="23"/>
  <c r="K758" i="23"/>
  <c r="K761" i="23"/>
  <c r="K832" i="23"/>
  <c r="K783" i="23"/>
  <c r="K811" i="23"/>
  <c r="K782" i="23"/>
  <c r="K736" i="23"/>
  <c r="K733" i="23"/>
  <c r="K836" i="23"/>
  <c r="K808" i="23"/>
  <c r="K757" i="23"/>
  <c r="K732" i="23"/>
  <c r="K786" i="23"/>
  <c r="K833" i="23"/>
  <c r="J966" i="23"/>
  <c r="J963" i="23"/>
  <c r="J962" i="23"/>
  <c r="K708" i="23"/>
  <c r="K711" i="23"/>
  <c r="K707" i="23"/>
  <c r="D606" i="23"/>
  <c r="B606" i="23" s="1"/>
  <c r="G606" i="23" s="1"/>
  <c r="BR696" i="95"/>
  <c r="D685" i="23"/>
  <c r="B685" i="23" s="1"/>
  <c r="J377" i="23"/>
  <c r="BR696" i="94"/>
  <c r="D530" i="23"/>
  <c r="B530" i="23" s="1"/>
  <c r="G530" i="23" s="1"/>
  <c r="G684" i="23"/>
  <c r="K9" i="23"/>
  <c r="J376" i="23"/>
  <c r="D455" i="23"/>
  <c r="B455" i="23" s="1"/>
  <c r="G455" i="23" s="1"/>
  <c r="G378" i="23"/>
  <c r="H378" i="23"/>
  <c r="J378" i="23"/>
  <c r="I378" i="23"/>
  <c r="D302" i="23"/>
  <c r="D379" i="23"/>
  <c r="D150" i="23"/>
  <c r="D226" i="23"/>
  <c r="D76" i="23"/>
  <c r="BQ86" i="91" l="1"/>
  <c r="BQ69" i="91"/>
  <c r="BQ52" i="91"/>
  <c r="BQ5" i="91"/>
  <c r="BR8" i="91"/>
  <c r="BQ6" i="91"/>
  <c r="BQ7" i="91"/>
  <c r="BQ9" i="91"/>
  <c r="L933" i="23"/>
  <c r="L932" i="23"/>
  <c r="L936" i="23"/>
  <c r="L858" i="23"/>
  <c r="L907" i="23"/>
  <c r="L857" i="23"/>
  <c r="L832" i="23"/>
  <c r="L836" i="23"/>
  <c r="L911" i="23"/>
  <c r="L861" i="23"/>
  <c r="L883" i="23"/>
  <c r="L783" i="23"/>
  <c r="L882" i="23"/>
  <c r="L811" i="23"/>
  <c r="L782" i="23"/>
  <c r="L761" i="23"/>
  <c r="L733" i="23"/>
  <c r="L833" i="23"/>
  <c r="L736" i="23"/>
  <c r="L786" i="23"/>
  <c r="L807" i="23"/>
  <c r="L808" i="23"/>
  <c r="L757" i="23"/>
  <c r="L758" i="23"/>
  <c r="L886" i="23"/>
  <c r="L732" i="23"/>
  <c r="L908" i="23"/>
  <c r="K962" i="23"/>
  <c r="K966" i="23"/>
  <c r="K963" i="23"/>
  <c r="L708" i="23"/>
  <c r="L707" i="23"/>
  <c r="L711" i="23"/>
  <c r="G685" i="23"/>
  <c r="BS696" i="95"/>
  <c r="K378" i="23"/>
  <c r="D686" i="23"/>
  <c r="B686" i="23" s="1"/>
  <c r="D607" i="23"/>
  <c r="B607" i="23" s="1"/>
  <c r="G607" i="23" s="1"/>
  <c r="D531" i="23"/>
  <c r="B531" i="23" s="1"/>
  <c r="G531" i="23" s="1"/>
  <c r="BS696" i="94"/>
  <c r="K377" i="23"/>
  <c r="L9" i="23"/>
  <c r="K376" i="23"/>
  <c r="D456" i="23"/>
  <c r="B456" i="23" s="1"/>
  <c r="G456" i="23" s="1"/>
  <c r="G379" i="23"/>
  <c r="H379" i="23"/>
  <c r="J379" i="23"/>
  <c r="I379" i="23"/>
  <c r="K379" i="23"/>
  <c r="D303" i="23"/>
  <c r="D380" i="23"/>
  <c r="D151" i="23"/>
  <c r="D227" i="23"/>
  <c r="D77" i="23"/>
  <c r="BR86" i="91" l="1"/>
  <c r="BR69" i="91"/>
  <c r="BR52" i="91"/>
  <c r="BR5" i="91"/>
  <c r="BS8" i="91"/>
  <c r="BR7" i="91"/>
  <c r="BR6" i="91"/>
  <c r="BR9" i="91"/>
  <c r="M932" i="23"/>
  <c r="M936" i="23"/>
  <c r="M907" i="23"/>
  <c r="M933" i="23"/>
  <c r="M882" i="23"/>
  <c r="M886" i="23"/>
  <c r="M908" i="23"/>
  <c r="M911" i="23"/>
  <c r="M883" i="23"/>
  <c r="M858" i="23"/>
  <c r="M833" i="23"/>
  <c r="M836" i="23"/>
  <c r="M807" i="23"/>
  <c r="M808" i="23"/>
  <c r="M811" i="23"/>
  <c r="M757" i="23"/>
  <c r="M857" i="23"/>
  <c r="M786" i="23"/>
  <c r="M758" i="23"/>
  <c r="M732" i="23"/>
  <c r="M832" i="23"/>
  <c r="M761" i="23"/>
  <c r="M783" i="23"/>
  <c r="M782" i="23"/>
  <c r="M733" i="23"/>
  <c r="M861" i="23"/>
  <c r="M736" i="23"/>
  <c r="L962" i="23"/>
  <c r="L963" i="23"/>
  <c r="L966" i="23"/>
  <c r="M707" i="23"/>
  <c r="M711" i="23"/>
  <c r="M708" i="23"/>
  <c r="L378" i="23"/>
  <c r="D532" i="23"/>
  <c r="B532" i="23" s="1"/>
  <c r="G532" i="23" s="1"/>
  <c r="BT696" i="94"/>
  <c r="BT696" i="95"/>
  <c r="D687" i="23"/>
  <c r="B687" i="23" s="1"/>
  <c r="D608" i="23"/>
  <c r="B608" i="23" s="1"/>
  <c r="G608" i="23" s="1"/>
  <c r="G686" i="23"/>
  <c r="L377" i="23"/>
  <c r="L376" i="23"/>
  <c r="L379" i="23"/>
  <c r="M9" i="23"/>
  <c r="L380" i="23"/>
  <c r="D457" i="23"/>
  <c r="B457" i="23" s="1"/>
  <c r="G457" i="23" s="1"/>
  <c r="G380" i="23"/>
  <c r="H380" i="23"/>
  <c r="J380" i="23"/>
  <c r="I380" i="23"/>
  <c r="K380" i="23"/>
  <c r="D304" i="23"/>
  <c r="D381" i="23"/>
  <c r="D152" i="23"/>
  <c r="D228" i="23"/>
  <c r="D78" i="23"/>
  <c r="BS86" i="91" l="1"/>
  <c r="BS69" i="91"/>
  <c r="BS52" i="91"/>
  <c r="BS5" i="91"/>
  <c r="BT8" i="91"/>
  <c r="BS6" i="91"/>
  <c r="BS7" i="91"/>
  <c r="BS9" i="91"/>
  <c r="N932" i="23"/>
  <c r="N936" i="23"/>
  <c r="N933" i="23"/>
  <c r="N908" i="23"/>
  <c r="N911" i="23"/>
  <c r="N857" i="23"/>
  <c r="N883" i="23"/>
  <c r="N882" i="23"/>
  <c r="N886" i="23"/>
  <c r="N833" i="23"/>
  <c r="N836" i="23"/>
  <c r="N807" i="23"/>
  <c r="N808" i="23"/>
  <c r="N811" i="23"/>
  <c r="N832" i="23"/>
  <c r="N782" i="23"/>
  <c r="N786" i="23"/>
  <c r="N858" i="23"/>
  <c r="N758" i="23"/>
  <c r="N907" i="23"/>
  <c r="N861" i="23"/>
  <c r="N757" i="23"/>
  <c r="N732" i="23"/>
  <c r="N761" i="23"/>
  <c r="N736" i="23"/>
  <c r="N733" i="23"/>
  <c r="N783" i="23"/>
  <c r="M962" i="23"/>
  <c r="M966" i="23"/>
  <c r="M963" i="23"/>
  <c r="N711" i="23"/>
  <c r="N708" i="23"/>
  <c r="N707" i="23"/>
  <c r="D688" i="23"/>
  <c r="B688" i="23" s="1"/>
  <c r="D533" i="23"/>
  <c r="B533" i="23" s="1"/>
  <c r="G533" i="23" s="1"/>
  <c r="M379" i="23"/>
  <c r="BU696" i="95"/>
  <c r="BU696" i="94"/>
  <c r="M378" i="23"/>
  <c r="G687" i="23"/>
  <c r="D609" i="23"/>
  <c r="B609" i="23" s="1"/>
  <c r="G609" i="23" s="1"/>
  <c r="M377" i="23"/>
  <c r="N9" i="23"/>
  <c r="M380" i="23"/>
  <c r="M376" i="23"/>
  <c r="D458" i="23"/>
  <c r="B458" i="23" s="1"/>
  <c r="G458" i="23" s="1"/>
  <c r="G381" i="23"/>
  <c r="H381" i="23"/>
  <c r="I381" i="23"/>
  <c r="J381" i="23"/>
  <c r="K381" i="23"/>
  <c r="L381" i="23"/>
  <c r="M381" i="23"/>
  <c r="D305" i="23"/>
  <c r="D382" i="23"/>
  <c r="D153" i="23"/>
  <c r="D229" i="23"/>
  <c r="D79" i="23"/>
  <c r="BT86" i="91" l="1"/>
  <c r="BT69" i="91"/>
  <c r="BT52" i="91"/>
  <c r="BT5" i="91"/>
  <c r="BT7" i="91"/>
  <c r="BU8" i="91"/>
  <c r="BT9" i="91"/>
  <c r="BT6" i="91"/>
  <c r="O933" i="23"/>
  <c r="O908" i="23"/>
  <c r="O911" i="23"/>
  <c r="O907" i="23"/>
  <c r="O883" i="23"/>
  <c r="O882" i="23"/>
  <c r="O886" i="23"/>
  <c r="O932" i="23"/>
  <c r="O936" i="23"/>
  <c r="O861" i="23"/>
  <c r="O807" i="23"/>
  <c r="O832" i="23"/>
  <c r="O833" i="23"/>
  <c r="O758" i="23"/>
  <c r="O761" i="23"/>
  <c r="O786" i="23"/>
  <c r="O757" i="23"/>
  <c r="O808" i="23"/>
  <c r="O783" i="23"/>
  <c r="O736" i="23"/>
  <c r="O733" i="23"/>
  <c r="O811" i="23"/>
  <c r="O782" i="23"/>
  <c r="O732" i="23"/>
  <c r="O858" i="23"/>
  <c r="O857" i="23"/>
  <c r="O836" i="23"/>
  <c r="N966" i="23"/>
  <c r="N962" i="23"/>
  <c r="O708" i="23"/>
  <c r="O711" i="23"/>
  <c r="O707" i="23"/>
  <c r="N963" i="23"/>
  <c r="N376" i="23"/>
  <c r="D689" i="23"/>
  <c r="B689" i="23" s="1"/>
  <c r="D610" i="23"/>
  <c r="B610" i="23" s="1"/>
  <c r="G610" i="23" s="1"/>
  <c r="N381" i="23"/>
  <c r="D534" i="23"/>
  <c r="B534" i="23" s="1"/>
  <c r="G534" i="23" s="1"/>
  <c r="N380" i="23"/>
  <c r="BV696" i="95"/>
  <c r="BV696" i="94"/>
  <c r="G688" i="23"/>
  <c r="N377" i="23"/>
  <c r="N378" i="23"/>
  <c r="O9" i="23"/>
  <c r="N379" i="23"/>
  <c r="D459" i="23"/>
  <c r="B459" i="23" s="1"/>
  <c r="G459" i="23" s="1"/>
  <c r="G382" i="23"/>
  <c r="H382" i="23"/>
  <c r="I382" i="23"/>
  <c r="J382" i="23"/>
  <c r="K382" i="23"/>
  <c r="L382" i="23"/>
  <c r="M382" i="23"/>
  <c r="N382" i="23"/>
  <c r="D306" i="23"/>
  <c r="D383" i="23"/>
  <c r="D154" i="23"/>
  <c r="D230" i="23"/>
  <c r="D80" i="23"/>
  <c r="BU86" i="91" l="1"/>
  <c r="BU69" i="91"/>
  <c r="BU52" i="91"/>
  <c r="BU5" i="91"/>
  <c r="BU6" i="91"/>
  <c r="BU7" i="91"/>
  <c r="BV8" i="91"/>
  <c r="BU9" i="91"/>
  <c r="P933" i="23"/>
  <c r="P907" i="23"/>
  <c r="P908" i="23"/>
  <c r="P858" i="23"/>
  <c r="P932" i="23"/>
  <c r="P936" i="23"/>
  <c r="P911" i="23"/>
  <c r="P832" i="23"/>
  <c r="P836" i="23"/>
  <c r="P883" i="23"/>
  <c r="P857" i="23"/>
  <c r="P861" i="23"/>
  <c r="P783" i="23"/>
  <c r="P833" i="23"/>
  <c r="P808" i="23"/>
  <c r="P886" i="23"/>
  <c r="P807" i="23"/>
  <c r="P782" i="23"/>
  <c r="P761" i="23"/>
  <c r="P736" i="23"/>
  <c r="P733" i="23"/>
  <c r="P732" i="23"/>
  <c r="P758" i="23"/>
  <c r="P811" i="23"/>
  <c r="P786" i="23"/>
  <c r="P882" i="23"/>
  <c r="P757" i="23"/>
  <c r="O966" i="23"/>
  <c r="O963" i="23"/>
  <c r="P707" i="23"/>
  <c r="P708" i="23"/>
  <c r="P711" i="23"/>
  <c r="O962" i="23"/>
  <c r="BW696" i="95"/>
  <c r="O377" i="23"/>
  <c r="BW696" i="94"/>
  <c r="D690" i="23"/>
  <c r="B690" i="23" s="1"/>
  <c r="D611" i="23"/>
  <c r="B611" i="23" s="1"/>
  <c r="G611" i="23" s="1"/>
  <c r="D535" i="23"/>
  <c r="B535" i="23" s="1"/>
  <c r="G535" i="23" s="1"/>
  <c r="G689" i="23"/>
  <c r="O379" i="23"/>
  <c r="P9" i="23"/>
  <c r="O382" i="23"/>
  <c r="O381" i="23"/>
  <c r="O376" i="23"/>
  <c r="O378" i="23"/>
  <c r="O380" i="23"/>
  <c r="D460" i="23"/>
  <c r="B460" i="23" s="1"/>
  <c r="G460" i="23" s="1"/>
  <c r="G383" i="23"/>
  <c r="H383" i="23"/>
  <c r="J383" i="23"/>
  <c r="I383" i="23"/>
  <c r="K383" i="23"/>
  <c r="L383" i="23"/>
  <c r="M383" i="23"/>
  <c r="N383" i="23"/>
  <c r="O383" i="23"/>
  <c r="D307" i="23"/>
  <c r="D384" i="23"/>
  <c r="D155" i="23"/>
  <c r="D231" i="23"/>
  <c r="D81" i="23"/>
  <c r="BV86" i="91" l="1"/>
  <c r="BV69" i="91"/>
  <c r="BV52" i="91"/>
  <c r="BV5" i="91"/>
  <c r="BW8" i="91"/>
  <c r="BV9" i="91"/>
  <c r="BV6" i="91"/>
  <c r="BV7" i="91"/>
  <c r="P383" i="23"/>
  <c r="Q932" i="23"/>
  <c r="Q936" i="23"/>
  <c r="Q907" i="23"/>
  <c r="Q882" i="23"/>
  <c r="Q886" i="23"/>
  <c r="Q908" i="23"/>
  <c r="Q857" i="23"/>
  <c r="Q858" i="23"/>
  <c r="Q861" i="23"/>
  <c r="Q933" i="23"/>
  <c r="Q808" i="23"/>
  <c r="Q811" i="23"/>
  <c r="Q757" i="23"/>
  <c r="Q807" i="23"/>
  <c r="Q782" i="23"/>
  <c r="Q783" i="23"/>
  <c r="Q911" i="23"/>
  <c r="Q836" i="23"/>
  <c r="Q732" i="23"/>
  <c r="Q761" i="23"/>
  <c r="Q883" i="23"/>
  <c r="Q832" i="23"/>
  <c r="Q758" i="23"/>
  <c r="Q786" i="23"/>
  <c r="Q733" i="23"/>
  <c r="Q736" i="23"/>
  <c r="Q833" i="23"/>
  <c r="P966" i="23"/>
  <c r="P381" i="23"/>
  <c r="Q707" i="23"/>
  <c r="Q711" i="23"/>
  <c r="Q708" i="23"/>
  <c r="D612" i="23"/>
  <c r="B612" i="23" s="1"/>
  <c r="G612" i="23" s="1"/>
  <c r="BX696" i="94"/>
  <c r="G690" i="23"/>
  <c r="P376" i="23"/>
  <c r="D536" i="23"/>
  <c r="B536" i="23" s="1"/>
  <c r="G536" i="23" s="1"/>
  <c r="D691" i="23"/>
  <c r="B691" i="23" s="1"/>
  <c r="BX696" i="95"/>
  <c r="P379" i="23"/>
  <c r="P382" i="23"/>
  <c r="P380" i="23"/>
  <c r="Q9" i="23"/>
  <c r="P378" i="23"/>
  <c r="P377" i="23"/>
  <c r="D461" i="23"/>
  <c r="B461" i="23" s="1"/>
  <c r="G461" i="23" s="1"/>
  <c r="G384" i="23"/>
  <c r="H384" i="23"/>
  <c r="J384" i="23"/>
  <c r="I384" i="23"/>
  <c r="K384" i="23"/>
  <c r="L384" i="23"/>
  <c r="M384" i="23"/>
  <c r="N384" i="23"/>
  <c r="O384" i="23"/>
  <c r="P384" i="23"/>
  <c r="D308" i="23"/>
  <c r="D385" i="23"/>
  <c r="D156" i="23"/>
  <c r="D232" i="23"/>
  <c r="D82" i="23"/>
  <c r="BW86" i="91" l="1"/>
  <c r="BW69" i="91"/>
  <c r="BW52" i="91"/>
  <c r="BW5" i="91"/>
  <c r="BW9" i="91"/>
  <c r="BW7" i="91"/>
  <c r="BW6" i="91"/>
  <c r="R932" i="23"/>
  <c r="R936" i="23"/>
  <c r="R911" i="23"/>
  <c r="R857" i="23"/>
  <c r="R883" i="23"/>
  <c r="R833" i="23"/>
  <c r="R933" i="23"/>
  <c r="R808" i="23"/>
  <c r="R908" i="23"/>
  <c r="R882" i="23"/>
  <c r="R886" i="23"/>
  <c r="R858" i="23"/>
  <c r="R836" i="23"/>
  <c r="R807" i="23"/>
  <c r="R782" i="23"/>
  <c r="R786" i="23"/>
  <c r="R907" i="23"/>
  <c r="R861" i="23"/>
  <c r="R832" i="23"/>
  <c r="R811" i="23"/>
  <c r="R758" i="23"/>
  <c r="R732" i="23"/>
  <c r="R761" i="23"/>
  <c r="R783" i="23"/>
  <c r="R757" i="23"/>
  <c r="R733" i="23"/>
  <c r="R736" i="23"/>
  <c r="Q966" i="23"/>
  <c r="Q962" i="23"/>
  <c r="Q963" i="23"/>
  <c r="R9" i="23"/>
  <c r="S9" i="23" s="1"/>
  <c r="Q385" i="23"/>
  <c r="Q382" i="23"/>
  <c r="Q378" i="23"/>
  <c r="Q383" i="23"/>
  <c r="Q379" i="23"/>
  <c r="D613" i="23"/>
  <c r="B613" i="23" s="1"/>
  <c r="G613" i="23" s="1"/>
  <c r="G691" i="23"/>
  <c r="D537" i="23"/>
  <c r="B537" i="23" s="1"/>
  <c r="G537" i="23" s="1"/>
  <c r="Q381" i="23"/>
  <c r="Q377" i="23"/>
  <c r="BY696" i="94"/>
  <c r="D692" i="23"/>
  <c r="B692" i="23" s="1"/>
  <c r="Q384" i="23"/>
  <c r="Q380" i="23"/>
  <c r="Q376" i="23"/>
  <c r="BY696" i="95"/>
  <c r="D462" i="23"/>
  <c r="B462" i="23" s="1"/>
  <c r="G462" i="23" s="1"/>
  <c r="G385" i="23"/>
  <c r="H385" i="23"/>
  <c r="J385" i="23"/>
  <c r="I385" i="23"/>
  <c r="K385" i="23"/>
  <c r="L385" i="23"/>
  <c r="M385" i="23"/>
  <c r="N385" i="23"/>
  <c r="O385" i="23"/>
  <c r="P385" i="23"/>
  <c r="D309" i="23"/>
  <c r="D386" i="23"/>
  <c r="D157" i="23"/>
  <c r="D233" i="23"/>
  <c r="D83" i="23"/>
  <c r="C11" i="97" l="1"/>
  <c r="C12" i="97"/>
  <c r="C10" i="97"/>
  <c r="A12" i="23" a="1"/>
  <c r="C13" i="97"/>
  <c r="A12" i="94" a="1"/>
  <c r="A12" i="95" a="1"/>
  <c r="C8" i="97"/>
  <c r="C9" i="97"/>
  <c r="B12" i="94" a="1"/>
  <c r="B12" i="23" a="1"/>
  <c r="B12" i="95" a="1"/>
  <c r="R380" i="23"/>
  <c r="S933" i="23"/>
  <c r="S908" i="23"/>
  <c r="S911" i="23"/>
  <c r="S932" i="23"/>
  <c r="S936" i="23"/>
  <c r="S883" i="23"/>
  <c r="S907" i="23"/>
  <c r="S882" i="23"/>
  <c r="S886" i="23"/>
  <c r="S861" i="23"/>
  <c r="S807" i="23"/>
  <c r="S857" i="23"/>
  <c r="S858" i="23"/>
  <c r="S836" i="23"/>
  <c r="S832" i="23"/>
  <c r="S833" i="23"/>
  <c r="S758" i="23"/>
  <c r="S761" i="23"/>
  <c r="S811" i="23"/>
  <c r="S786" i="23"/>
  <c r="S757" i="23"/>
  <c r="S736" i="23"/>
  <c r="S733" i="23"/>
  <c r="S783" i="23"/>
  <c r="S782" i="23"/>
  <c r="S732" i="23"/>
  <c r="S808" i="23"/>
  <c r="T933" i="23"/>
  <c r="T932" i="23"/>
  <c r="T936" i="23"/>
  <c r="T907" i="23"/>
  <c r="T908" i="23"/>
  <c r="T858" i="23"/>
  <c r="T882" i="23"/>
  <c r="T883" i="23"/>
  <c r="T886" i="23"/>
  <c r="T832" i="23"/>
  <c r="T836" i="23"/>
  <c r="T833" i="23"/>
  <c r="T807" i="23"/>
  <c r="T783" i="23"/>
  <c r="T911" i="23"/>
  <c r="T786" i="23"/>
  <c r="T757" i="23"/>
  <c r="T758" i="23"/>
  <c r="T736" i="23"/>
  <c r="T733" i="23"/>
  <c r="T732" i="23"/>
  <c r="T861" i="23"/>
  <c r="T808" i="23"/>
  <c r="T761" i="23"/>
  <c r="T857" i="23"/>
  <c r="T811" i="23"/>
  <c r="T782" i="23"/>
  <c r="R382" i="23"/>
  <c r="R381" i="23"/>
  <c r="R376" i="23"/>
  <c r="R385" i="23"/>
  <c r="R378" i="23"/>
  <c r="R383" i="23"/>
  <c r="R384" i="23"/>
  <c r="R379" i="23"/>
  <c r="R377" i="23"/>
  <c r="T708" i="23"/>
  <c r="T711" i="23"/>
  <c r="S710" i="23"/>
  <c r="T707" i="23"/>
  <c r="S711" i="23"/>
  <c r="S707" i="23"/>
  <c r="S708" i="23"/>
  <c r="R710" i="23"/>
  <c r="R386" i="23"/>
  <c r="G386" i="23"/>
  <c r="D614" i="23"/>
  <c r="B614" i="23" s="1"/>
  <c r="G614" i="23" s="1"/>
  <c r="BZ696" i="94"/>
  <c r="D538" i="23"/>
  <c r="B538" i="23" s="1"/>
  <c r="G538" i="23" s="1"/>
  <c r="BZ696" i="95"/>
  <c r="G692" i="23"/>
  <c r="D463" i="23"/>
  <c r="B463" i="23" s="1"/>
  <c r="G463" i="23" s="1"/>
  <c r="D693" i="23"/>
  <c r="B693" i="23" s="1"/>
  <c r="D310" i="23"/>
  <c r="D387" i="23"/>
  <c r="S378" i="23"/>
  <c r="S377" i="23"/>
  <c r="S381" i="23"/>
  <c r="S376" i="23"/>
  <c r="S383" i="23"/>
  <c r="S380" i="23"/>
  <c r="S382" i="23"/>
  <c r="S384" i="23"/>
  <c r="S385" i="23"/>
  <c r="S379" i="23"/>
  <c r="S386" i="23"/>
  <c r="H386" i="23"/>
  <c r="I386" i="23"/>
  <c r="J386" i="23"/>
  <c r="K386" i="23"/>
  <c r="L386" i="23"/>
  <c r="M386" i="23"/>
  <c r="N386" i="23"/>
  <c r="O386" i="23"/>
  <c r="P386" i="23"/>
  <c r="Q386" i="23"/>
  <c r="D158" i="23"/>
  <c r="D234" i="23"/>
  <c r="T9" i="23"/>
  <c r="B19" i="23" l="1"/>
  <c r="B63" i="23"/>
  <c r="B56" i="23"/>
  <c r="B32" i="23"/>
  <c r="B68" i="23"/>
  <c r="B20" i="23"/>
  <c r="B12" i="23"/>
  <c r="B33" i="23"/>
  <c r="B76" i="23"/>
  <c r="E76" i="23" s="1"/>
  <c r="B55" i="23"/>
  <c r="B31" i="23"/>
  <c r="B75" i="23"/>
  <c r="E75" i="23" s="1"/>
  <c r="B53" i="23"/>
  <c r="B29" i="23"/>
  <c r="B74" i="23"/>
  <c r="E74" i="23" s="1"/>
  <c r="B58" i="23"/>
  <c r="B42" i="23"/>
  <c r="B26" i="23"/>
  <c r="B41" i="23"/>
  <c r="B35" i="23"/>
  <c r="B14" i="23"/>
  <c r="B81" i="23"/>
  <c r="E81" i="23" s="1"/>
  <c r="B80" i="23"/>
  <c r="E80" i="23" s="1"/>
  <c r="B62" i="23"/>
  <c r="B45" i="23"/>
  <c r="B13" i="23"/>
  <c r="B61" i="23"/>
  <c r="B67" i="23"/>
  <c r="B73" i="23"/>
  <c r="E73" i="23" s="1"/>
  <c r="B72" i="23"/>
  <c r="E72" i="23" s="1"/>
  <c r="E604" i="23" s="1"/>
  <c r="B57" i="23"/>
  <c r="B17" i="23"/>
  <c r="B39" i="23"/>
  <c r="B71" i="23"/>
  <c r="B49" i="23"/>
  <c r="B24" i="23"/>
  <c r="B69" i="23"/>
  <c r="B48" i="23"/>
  <c r="B21" i="23"/>
  <c r="B70" i="23"/>
  <c r="B54" i="23"/>
  <c r="B38" i="23"/>
  <c r="B22" i="23"/>
  <c r="B79" i="23"/>
  <c r="E79" i="23" s="1"/>
  <c r="B28" i="23"/>
  <c r="B60" i="23"/>
  <c r="B59" i="23"/>
  <c r="B46" i="23"/>
  <c r="B40" i="23"/>
  <c r="B25" i="23"/>
  <c r="B51" i="23"/>
  <c r="B83" i="23"/>
  <c r="E83" i="23" s="1"/>
  <c r="E615" i="23" s="1"/>
  <c r="B47" i="23"/>
  <c r="B77" i="23"/>
  <c r="E77" i="23" s="1"/>
  <c r="B23" i="23"/>
  <c r="B65" i="23"/>
  <c r="B44" i="23"/>
  <c r="B16" i="23"/>
  <c r="B64" i="23"/>
  <c r="B43" i="23"/>
  <c r="B15" i="23"/>
  <c r="B82" i="23"/>
  <c r="E82" i="23" s="1"/>
  <c r="B66" i="23"/>
  <c r="B50" i="23"/>
  <c r="B34" i="23"/>
  <c r="B18" i="23"/>
  <c r="B27" i="23"/>
  <c r="B52" i="23"/>
  <c r="B37" i="23"/>
  <c r="B36" i="23"/>
  <c r="B78" i="23"/>
  <c r="E78" i="23" s="1"/>
  <c r="B30" i="23"/>
  <c r="B83" i="94"/>
  <c r="E83" i="94" s="1"/>
  <c r="B31" i="94"/>
  <c r="B67" i="94"/>
  <c r="B39" i="94"/>
  <c r="B18" i="94"/>
  <c r="B63" i="94"/>
  <c r="B75" i="94"/>
  <c r="E75" i="94" s="1"/>
  <c r="B22" i="94"/>
  <c r="B78" i="94"/>
  <c r="E78" i="94" s="1"/>
  <c r="B62" i="94"/>
  <c r="B46" i="94"/>
  <c r="B81" i="94"/>
  <c r="E81" i="94" s="1"/>
  <c r="B65" i="94"/>
  <c r="B49" i="94"/>
  <c r="B33" i="94"/>
  <c r="B17" i="94"/>
  <c r="B76" i="94"/>
  <c r="E76" i="94" s="1"/>
  <c r="B60" i="94"/>
  <c r="B44" i="94"/>
  <c r="B28" i="94"/>
  <c r="B12" i="94"/>
  <c r="B82" i="94"/>
  <c r="E82" i="94" s="1"/>
  <c r="B34" i="94"/>
  <c r="B37" i="94"/>
  <c r="B80" i="94"/>
  <c r="E80" i="94" s="1"/>
  <c r="B32" i="94"/>
  <c r="B55" i="94"/>
  <c r="B27" i="94"/>
  <c r="B59" i="94"/>
  <c r="B14" i="94"/>
  <c r="B74" i="94"/>
  <c r="E74" i="94" s="1"/>
  <c r="B58" i="94"/>
  <c r="B42" i="94"/>
  <c r="B77" i="94"/>
  <c r="E77" i="94" s="1"/>
  <c r="B61" i="94"/>
  <c r="B45" i="94"/>
  <c r="B29" i="94"/>
  <c r="B13" i="94"/>
  <c r="B72" i="94"/>
  <c r="E72" i="94" s="1"/>
  <c r="B56" i="94"/>
  <c r="B40" i="94"/>
  <c r="B24" i="94"/>
  <c r="B51" i="94"/>
  <c r="B26" i="94"/>
  <c r="B71" i="94"/>
  <c r="B30" i="94"/>
  <c r="B66" i="94"/>
  <c r="B69" i="94"/>
  <c r="B21" i="94"/>
  <c r="B64" i="94"/>
  <c r="B16" i="94"/>
  <c r="B23" i="94"/>
  <c r="B19" i="94"/>
  <c r="B47" i="94"/>
  <c r="B43" i="94"/>
  <c r="B70" i="94"/>
  <c r="B54" i="94"/>
  <c r="B38" i="94"/>
  <c r="B73" i="94"/>
  <c r="E73" i="94" s="1"/>
  <c r="B57" i="94"/>
  <c r="B41" i="94"/>
  <c r="B25" i="94"/>
  <c r="B68" i="94"/>
  <c r="B52" i="94"/>
  <c r="B36" i="94"/>
  <c r="B20" i="94"/>
  <c r="B15" i="94"/>
  <c r="B35" i="94"/>
  <c r="B79" i="94"/>
  <c r="E79" i="94" s="1"/>
  <c r="B50" i="94"/>
  <c r="B53" i="94"/>
  <c r="B48" i="94"/>
  <c r="A27" i="95"/>
  <c r="A70" i="95"/>
  <c r="A42" i="95"/>
  <c r="A15" i="95"/>
  <c r="A58" i="95"/>
  <c r="A33" i="95"/>
  <c r="A43" i="95"/>
  <c r="A73" i="95"/>
  <c r="A51" i="95"/>
  <c r="A30" i="95"/>
  <c r="A66" i="95"/>
  <c r="A45" i="95"/>
  <c r="A23" i="95"/>
  <c r="A72" i="95"/>
  <c r="A56" i="95"/>
  <c r="A40" i="95"/>
  <c r="A24" i="95"/>
  <c r="A74" i="95"/>
  <c r="A35" i="95"/>
  <c r="A50" i="95"/>
  <c r="A60" i="95"/>
  <c r="A38" i="95"/>
  <c r="A81" i="95"/>
  <c r="A53" i="95"/>
  <c r="A26" i="95"/>
  <c r="A69" i="95"/>
  <c r="A65" i="95"/>
  <c r="A67" i="95"/>
  <c r="A46" i="95"/>
  <c r="A25" i="95"/>
  <c r="A82" i="95"/>
  <c r="A61" i="95"/>
  <c r="A39" i="95"/>
  <c r="A18" i="95"/>
  <c r="A68" i="95"/>
  <c r="A52" i="95"/>
  <c r="A36" i="95"/>
  <c r="A20" i="95"/>
  <c r="A59" i="95"/>
  <c r="A75" i="95"/>
  <c r="A78" i="95"/>
  <c r="A14" i="95"/>
  <c r="A71" i="95"/>
  <c r="A44" i="95"/>
  <c r="A12" i="95"/>
  <c r="A49" i="95"/>
  <c r="A21" i="95"/>
  <c r="A63" i="95"/>
  <c r="A37" i="95"/>
  <c r="A79" i="95"/>
  <c r="A22" i="95"/>
  <c r="A83" i="95"/>
  <c r="A62" i="95"/>
  <c r="A41" i="95"/>
  <c r="A19" i="95"/>
  <c r="A77" i="95"/>
  <c r="A55" i="95"/>
  <c r="A34" i="95"/>
  <c r="A13" i="95"/>
  <c r="A80" i="95"/>
  <c r="A64" i="95"/>
  <c r="A48" i="95"/>
  <c r="A32" i="95"/>
  <c r="A16" i="95"/>
  <c r="A17" i="95"/>
  <c r="A31" i="95"/>
  <c r="A47" i="95"/>
  <c r="A54" i="95"/>
  <c r="A57" i="95"/>
  <c r="A29" i="95"/>
  <c r="A76" i="95"/>
  <c r="A28" i="95"/>
  <c r="A55" i="23"/>
  <c r="A33" i="23"/>
  <c r="A12" i="23"/>
  <c r="A21" i="23"/>
  <c r="A65" i="23"/>
  <c r="A24" i="23"/>
  <c r="A45" i="23"/>
  <c r="A67" i="23"/>
  <c r="A25" i="23"/>
  <c r="A47" i="23"/>
  <c r="A68" i="23"/>
  <c r="A49" i="23"/>
  <c r="A71" i="23"/>
  <c r="A27" i="23"/>
  <c r="A74" i="23"/>
  <c r="A58" i="23"/>
  <c r="A42" i="23"/>
  <c r="A26" i="23"/>
  <c r="A73" i="23"/>
  <c r="A79" i="23"/>
  <c r="A19" i="23"/>
  <c r="A41" i="23"/>
  <c r="A17" i="23"/>
  <c r="A46" i="23"/>
  <c r="A80" i="23"/>
  <c r="A53" i="23"/>
  <c r="A44" i="23"/>
  <c r="A69" i="23"/>
  <c r="A29" i="23"/>
  <c r="A51" i="23"/>
  <c r="A75" i="23"/>
  <c r="A31" i="23"/>
  <c r="A52" i="23"/>
  <c r="A76" i="23"/>
  <c r="A39" i="23"/>
  <c r="A59" i="23"/>
  <c r="A16" i="23"/>
  <c r="A70" i="23"/>
  <c r="A54" i="23"/>
  <c r="A38" i="23"/>
  <c r="A22" i="23"/>
  <c r="A83" i="23"/>
  <c r="A43" i="23"/>
  <c r="A40" i="23"/>
  <c r="A20" i="23"/>
  <c r="A60" i="23"/>
  <c r="A78" i="23"/>
  <c r="A30" i="23"/>
  <c r="A77" i="23"/>
  <c r="A32" i="23"/>
  <c r="A64" i="23"/>
  <c r="A13" i="23"/>
  <c r="A35" i="23"/>
  <c r="A56" i="23"/>
  <c r="A15" i="23"/>
  <c r="A36" i="23"/>
  <c r="A57" i="23"/>
  <c r="A72" i="23"/>
  <c r="A28" i="23"/>
  <c r="A48" i="23"/>
  <c r="A82" i="23"/>
  <c r="A66" i="23"/>
  <c r="A50" i="23"/>
  <c r="A34" i="23"/>
  <c r="A18" i="23"/>
  <c r="A81" i="23"/>
  <c r="A23" i="23"/>
  <c r="A61" i="23"/>
  <c r="A63" i="23"/>
  <c r="A37" i="23"/>
  <c r="A62" i="23"/>
  <c r="A14" i="23"/>
  <c r="A13" i="94"/>
  <c r="A34" i="94"/>
  <c r="A62" i="94"/>
  <c r="A19" i="94"/>
  <c r="A41" i="94"/>
  <c r="A71" i="94"/>
  <c r="A26" i="94"/>
  <c r="A50" i="94"/>
  <c r="A82" i="94"/>
  <c r="A75" i="94"/>
  <c r="A38" i="94"/>
  <c r="A81" i="94"/>
  <c r="A65" i="94"/>
  <c r="A49" i="94"/>
  <c r="A80" i="94"/>
  <c r="A64" i="94"/>
  <c r="A48" i="94"/>
  <c r="A32" i="94"/>
  <c r="A16" i="94"/>
  <c r="A29" i="94"/>
  <c r="A21" i="94"/>
  <c r="A27" i="94"/>
  <c r="A53" i="94"/>
  <c r="A68" i="94"/>
  <c r="A20" i="94"/>
  <c r="A18" i="94"/>
  <c r="A39" i="94"/>
  <c r="A70" i="94"/>
  <c r="A25" i="94"/>
  <c r="A47" i="94"/>
  <c r="A79" i="94"/>
  <c r="A31" i="94"/>
  <c r="A58" i="94"/>
  <c r="A83" i="94"/>
  <c r="A43" i="94"/>
  <c r="A17" i="94"/>
  <c r="A59" i="94"/>
  <c r="A77" i="94"/>
  <c r="A61" i="94"/>
  <c r="A45" i="94"/>
  <c r="A76" i="94"/>
  <c r="A60" i="94"/>
  <c r="A44" i="94"/>
  <c r="A28" i="94"/>
  <c r="A54" i="94"/>
  <c r="A35" i="94"/>
  <c r="A42" i="94"/>
  <c r="A67" i="94"/>
  <c r="A52" i="94"/>
  <c r="A23" i="94"/>
  <c r="A46" i="94"/>
  <c r="A78" i="94"/>
  <c r="A30" i="94"/>
  <c r="A55" i="94"/>
  <c r="A15" i="94"/>
  <c r="A37" i="94"/>
  <c r="A66" i="94"/>
  <c r="A51" i="94"/>
  <c r="A22" i="94"/>
  <c r="A33" i="94"/>
  <c r="A73" i="94"/>
  <c r="A57" i="94"/>
  <c r="A72" i="94"/>
  <c r="A56" i="94"/>
  <c r="A40" i="94"/>
  <c r="A24" i="94"/>
  <c r="A12" i="94"/>
  <c r="A14" i="94"/>
  <c r="A63" i="94"/>
  <c r="A74" i="94"/>
  <c r="A69" i="94"/>
  <c r="A36" i="94"/>
  <c r="B54" i="95"/>
  <c r="B16" i="95"/>
  <c r="B64" i="95"/>
  <c r="B21" i="95"/>
  <c r="B37" i="95"/>
  <c r="B53" i="95"/>
  <c r="B69" i="95"/>
  <c r="B12" i="95"/>
  <c r="B34" i="95"/>
  <c r="B55" i="95"/>
  <c r="B76" i="95"/>
  <c r="E76" i="95" s="1"/>
  <c r="B24" i="95"/>
  <c r="B46" i="95"/>
  <c r="B67" i="95"/>
  <c r="B15" i="95"/>
  <c r="B36" i="95"/>
  <c r="B58" i="95"/>
  <c r="B79" i="95"/>
  <c r="E79" i="95" s="1"/>
  <c r="B49" i="95"/>
  <c r="B50" i="95"/>
  <c r="B40" i="95"/>
  <c r="B31" i="95"/>
  <c r="B27" i="95"/>
  <c r="B32" i="95"/>
  <c r="B43" i="95"/>
  <c r="B80" i="95"/>
  <c r="E80" i="95" s="1"/>
  <c r="B25" i="95"/>
  <c r="B41" i="95"/>
  <c r="B57" i="95"/>
  <c r="B73" i="95"/>
  <c r="E73" i="95" s="1"/>
  <c r="B18" i="95"/>
  <c r="B39" i="95"/>
  <c r="B60" i="95"/>
  <c r="B82" i="95"/>
  <c r="E82" i="95" s="1"/>
  <c r="B30" i="95"/>
  <c r="B51" i="95"/>
  <c r="B72" i="95"/>
  <c r="E72" i="95" s="1"/>
  <c r="B20" i="95"/>
  <c r="B42" i="95"/>
  <c r="B63" i="95"/>
  <c r="B33" i="95"/>
  <c r="B81" i="95"/>
  <c r="E81" i="95" s="1"/>
  <c r="B71" i="95"/>
  <c r="B62" i="95"/>
  <c r="B52" i="95"/>
  <c r="B70" i="95"/>
  <c r="B48" i="95"/>
  <c r="B75" i="95"/>
  <c r="E75" i="95" s="1"/>
  <c r="B22" i="95"/>
  <c r="B59" i="95"/>
  <c r="B13" i="95"/>
  <c r="B29" i="95"/>
  <c r="B45" i="95"/>
  <c r="B61" i="95"/>
  <c r="B77" i="95"/>
  <c r="E77" i="95" s="1"/>
  <c r="B23" i="95"/>
  <c r="B44" i="95"/>
  <c r="B66" i="95"/>
  <c r="B14" i="95"/>
  <c r="B35" i="95"/>
  <c r="B56" i="95"/>
  <c r="B78" i="95"/>
  <c r="E78" i="95" s="1"/>
  <c r="B26" i="95"/>
  <c r="B47" i="95"/>
  <c r="B68" i="95"/>
  <c r="B38" i="95"/>
  <c r="B17" i="95"/>
  <c r="B65" i="95"/>
  <c r="B28" i="95"/>
  <c r="B19" i="95"/>
  <c r="B83" i="95"/>
  <c r="E83" i="95" s="1"/>
  <c r="B74" i="95"/>
  <c r="E74" i="95" s="1"/>
  <c r="U932" i="23"/>
  <c r="U936" i="23"/>
  <c r="U907" i="23"/>
  <c r="U908" i="23"/>
  <c r="U933" i="23"/>
  <c r="U882" i="23"/>
  <c r="U886" i="23"/>
  <c r="U911" i="23"/>
  <c r="U832" i="23"/>
  <c r="U861" i="23"/>
  <c r="U808" i="23"/>
  <c r="U811" i="23"/>
  <c r="U757" i="23"/>
  <c r="U836" i="23"/>
  <c r="U883" i="23"/>
  <c r="U857" i="23"/>
  <c r="U782" i="23"/>
  <c r="U783" i="23"/>
  <c r="U761" i="23"/>
  <c r="U732" i="23"/>
  <c r="U858" i="23"/>
  <c r="U733" i="23"/>
  <c r="U758" i="23"/>
  <c r="U736" i="23"/>
  <c r="U833" i="23"/>
  <c r="U786" i="23"/>
  <c r="U807" i="23"/>
  <c r="T966" i="23"/>
  <c r="T963" i="23"/>
  <c r="T962" i="23"/>
  <c r="U708" i="23"/>
  <c r="U707" i="23"/>
  <c r="T710" i="23"/>
  <c r="U711" i="23"/>
  <c r="D615" i="23"/>
  <c r="B615" i="23" s="1"/>
  <c r="G615" i="23" s="1"/>
  <c r="G693" i="23"/>
  <c r="D539" i="23"/>
  <c r="B539" i="23" s="1"/>
  <c r="G539" i="23" s="1"/>
  <c r="T377" i="23"/>
  <c r="T376" i="23"/>
  <c r="T380" i="23"/>
  <c r="T384" i="23"/>
  <c r="T385" i="23"/>
  <c r="T386" i="23"/>
  <c r="T387" i="23"/>
  <c r="T378" i="23"/>
  <c r="T381" i="23"/>
  <c r="T383" i="23"/>
  <c r="T379" i="23"/>
  <c r="T382" i="23"/>
  <c r="G387" i="23"/>
  <c r="H387" i="23"/>
  <c r="J387" i="23"/>
  <c r="I387" i="23"/>
  <c r="K387" i="23"/>
  <c r="L387" i="23"/>
  <c r="M387" i="23"/>
  <c r="N387" i="23"/>
  <c r="O387" i="23"/>
  <c r="P387" i="23"/>
  <c r="Q387" i="23"/>
  <c r="R387" i="23"/>
  <c r="S387" i="23"/>
  <c r="U9" i="23"/>
  <c r="E463" i="23" l="1"/>
  <c r="BZ83" i="95"/>
  <c r="E463" i="95"/>
  <c r="BZ463" i="95" s="1"/>
  <c r="E615" i="95"/>
  <c r="BZ615" i="95" s="1"/>
  <c r="BT77" i="95"/>
  <c r="E609" i="95"/>
  <c r="E457" i="95"/>
  <c r="BU77" i="95"/>
  <c r="BV77" i="95"/>
  <c r="BW77" i="95"/>
  <c r="BX77" i="95"/>
  <c r="BY77" i="95"/>
  <c r="BZ77" i="95"/>
  <c r="E608" i="95"/>
  <c r="BS76" i="95"/>
  <c r="E456" i="95"/>
  <c r="BT76" i="95"/>
  <c r="BU76" i="95"/>
  <c r="BV76" i="95"/>
  <c r="BW76" i="95"/>
  <c r="BX76" i="95"/>
  <c r="BY76" i="95"/>
  <c r="BZ76" i="95"/>
  <c r="E453" i="94"/>
  <c r="E605" i="94"/>
  <c r="BP73" i="94"/>
  <c r="BQ73" i="94"/>
  <c r="BR73" i="94"/>
  <c r="BS73" i="94"/>
  <c r="BT73" i="94"/>
  <c r="BU73" i="94"/>
  <c r="BV73" i="94"/>
  <c r="BW73" i="94"/>
  <c r="BX73" i="94"/>
  <c r="BY73" i="94"/>
  <c r="BZ73" i="94"/>
  <c r="BO72" i="94"/>
  <c r="E604" i="94"/>
  <c r="BP72" i="94"/>
  <c r="BQ72" i="94"/>
  <c r="BR72" i="94"/>
  <c r="BS72" i="94"/>
  <c r="BT72" i="94"/>
  <c r="BU72" i="94"/>
  <c r="BV72" i="94"/>
  <c r="BW72" i="94"/>
  <c r="BX72" i="94"/>
  <c r="BY72" i="94"/>
  <c r="BZ72" i="94"/>
  <c r="E454" i="94"/>
  <c r="E606" i="94"/>
  <c r="BQ74" i="94"/>
  <c r="BR74" i="94"/>
  <c r="BS74" i="94"/>
  <c r="BT74" i="94"/>
  <c r="BU74" i="94"/>
  <c r="BV74" i="94"/>
  <c r="BW74" i="94"/>
  <c r="BX74" i="94"/>
  <c r="BY74" i="94"/>
  <c r="BZ74" i="94"/>
  <c r="E455" i="94"/>
  <c r="E607" i="94"/>
  <c r="BR75" i="94"/>
  <c r="BS75" i="94"/>
  <c r="BT75" i="94"/>
  <c r="BU75" i="94"/>
  <c r="BV75" i="94"/>
  <c r="BW75" i="94"/>
  <c r="BX75" i="94"/>
  <c r="BY75" i="94"/>
  <c r="BZ75" i="94"/>
  <c r="E459" i="23"/>
  <c r="E611" i="23"/>
  <c r="E455" i="23"/>
  <c r="E607" i="23"/>
  <c r="E610" i="95"/>
  <c r="BU78" i="95"/>
  <c r="E458" i="95"/>
  <c r="BV78" i="95"/>
  <c r="BW78" i="95"/>
  <c r="BX78" i="95"/>
  <c r="BY78" i="95"/>
  <c r="BZ78" i="95"/>
  <c r="BX81" i="95"/>
  <c r="E613" i="95"/>
  <c r="E461" i="95"/>
  <c r="BY81" i="95"/>
  <c r="BZ81" i="95"/>
  <c r="BY82" i="95"/>
  <c r="E614" i="95"/>
  <c r="E462" i="95"/>
  <c r="BZ82" i="95"/>
  <c r="E453" i="95"/>
  <c r="BP73" i="95"/>
  <c r="E605" i="95"/>
  <c r="BQ73" i="95"/>
  <c r="BR73" i="95"/>
  <c r="BS73" i="95"/>
  <c r="BT73" i="95"/>
  <c r="BU73" i="95"/>
  <c r="BV73" i="95"/>
  <c r="BW73" i="95"/>
  <c r="BX73" i="95"/>
  <c r="BY73" i="95"/>
  <c r="BZ73" i="95"/>
  <c r="BW80" i="95"/>
  <c r="E612" i="95"/>
  <c r="E460" i="95"/>
  <c r="BX80" i="95"/>
  <c r="BY80" i="95"/>
  <c r="BZ80" i="95"/>
  <c r="BV79" i="95"/>
  <c r="E611" i="95"/>
  <c r="E459" i="95"/>
  <c r="BW79" i="95"/>
  <c r="BX79" i="95"/>
  <c r="BY79" i="95"/>
  <c r="BZ79" i="95"/>
  <c r="E609" i="94"/>
  <c r="BT77" i="94"/>
  <c r="E457" i="94"/>
  <c r="BU77" i="94"/>
  <c r="BV77" i="94"/>
  <c r="BW77" i="94"/>
  <c r="BX77" i="94"/>
  <c r="BY77" i="94"/>
  <c r="BZ77" i="94"/>
  <c r="BY82" i="94"/>
  <c r="E614" i="94"/>
  <c r="E462" i="94"/>
  <c r="BZ82" i="94"/>
  <c r="E458" i="23"/>
  <c r="E610" i="23"/>
  <c r="E460" i="23"/>
  <c r="E612" i="23"/>
  <c r="E454" i="23"/>
  <c r="E606" i="23"/>
  <c r="E604" i="95"/>
  <c r="BO72" i="95"/>
  <c r="BP72" i="95"/>
  <c r="BQ72" i="95"/>
  <c r="BR72" i="95"/>
  <c r="BS72" i="95"/>
  <c r="BT72" i="95"/>
  <c r="BU72" i="95"/>
  <c r="BV72" i="95"/>
  <c r="BW72" i="95"/>
  <c r="BX72" i="95"/>
  <c r="BY72" i="95"/>
  <c r="BZ72" i="95"/>
  <c r="BV79" i="94"/>
  <c r="E611" i="94"/>
  <c r="E459" i="94"/>
  <c r="BW79" i="94"/>
  <c r="BX79" i="94"/>
  <c r="BY79" i="94"/>
  <c r="BZ79" i="94"/>
  <c r="BW80" i="94"/>
  <c r="E612" i="94"/>
  <c r="E460" i="94"/>
  <c r="BX80" i="94"/>
  <c r="BY80" i="94"/>
  <c r="BZ80" i="94"/>
  <c r="E608" i="94"/>
  <c r="E456" i="94"/>
  <c r="BS76" i="94"/>
  <c r="BT76" i="94"/>
  <c r="BU76" i="94"/>
  <c r="BV76" i="94"/>
  <c r="BW76" i="94"/>
  <c r="BX76" i="94"/>
  <c r="BY76" i="94"/>
  <c r="BZ76" i="94"/>
  <c r="E458" i="94"/>
  <c r="BU78" i="94"/>
  <c r="E610" i="94"/>
  <c r="BV78" i="94"/>
  <c r="BW78" i="94"/>
  <c r="BX78" i="94"/>
  <c r="BY78" i="94"/>
  <c r="BZ78" i="94"/>
  <c r="BZ83" i="94"/>
  <c r="E615" i="94"/>
  <c r="BZ615" i="94" s="1"/>
  <c r="E463" i="94"/>
  <c r="BZ463" i="94" s="1"/>
  <c r="E462" i="23"/>
  <c r="E614" i="23"/>
  <c r="E457" i="23"/>
  <c r="E609" i="23"/>
  <c r="E461" i="23"/>
  <c r="E613" i="23"/>
  <c r="BQ74" i="95"/>
  <c r="E454" i="95"/>
  <c r="E606" i="95"/>
  <c r="BR74" i="95"/>
  <c r="BS74" i="95"/>
  <c r="BT74" i="95"/>
  <c r="BU74" i="95"/>
  <c r="BV74" i="95"/>
  <c r="BW74" i="95"/>
  <c r="BX74" i="95"/>
  <c r="BY74" i="95"/>
  <c r="BZ74" i="95"/>
  <c r="E455" i="95"/>
  <c r="E607" i="95"/>
  <c r="BR75" i="95"/>
  <c r="BS75" i="95"/>
  <c r="BT75" i="95"/>
  <c r="BU75" i="95"/>
  <c r="BV75" i="95"/>
  <c r="BW75" i="95"/>
  <c r="BX75" i="95"/>
  <c r="BY75" i="95"/>
  <c r="BZ75" i="95"/>
  <c r="BX81" i="94"/>
  <c r="E613" i="94"/>
  <c r="E461" i="94"/>
  <c r="BY81" i="94"/>
  <c r="BZ81" i="94"/>
  <c r="E453" i="23"/>
  <c r="E605" i="23"/>
  <c r="E608" i="23"/>
  <c r="E456" i="23"/>
  <c r="B387" i="95"/>
  <c r="E387" i="95" s="1"/>
  <c r="B234" i="95"/>
  <c r="B158" i="95"/>
  <c r="B310" i="95"/>
  <c r="B321" i="95"/>
  <c r="B92" i="95"/>
  <c r="B244" i="95"/>
  <c r="B168" i="95"/>
  <c r="B330" i="95"/>
  <c r="B253" i="95"/>
  <c r="B177" i="95"/>
  <c r="B101" i="95"/>
  <c r="B318" i="95"/>
  <c r="B241" i="95"/>
  <c r="B165" i="95"/>
  <c r="B89" i="95"/>
  <c r="B228" i="95"/>
  <c r="B304" i="95"/>
  <c r="B152" i="95"/>
  <c r="B381" i="95"/>
  <c r="E381" i="95" s="1"/>
  <c r="B317" i="95"/>
  <c r="B240" i="95"/>
  <c r="B164" i="95"/>
  <c r="B88" i="95"/>
  <c r="B123" i="95"/>
  <c r="B352" i="95"/>
  <c r="B275" i="95"/>
  <c r="B199" i="95"/>
  <c r="B375" i="95"/>
  <c r="B298" i="95"/>
  <c r="B222" i="95"/>
  <c r="B146" i="95"/>
  <c r="B193" i="95"/>
  <c r="B117" i="95"/>
  <c r="B346" i="95"/>
  <c r="B269" i="95"/>
  <c r="B257" i="95"/>
  <c r="B334" i="95"/>
  <c r="B181" i="95"/>
  <c r="B105" i="95"/>
  <c r="B93" i="95"/>
  <c r="B169" i="95"/>
  <c r="B245" i="95"/>
  <c r="B322" i="95"/>
  <c r="B100" i="95"/>
  <c r="B252" i="95"/>
  <c r="B329" i="95"/>
  <c r="B176" i="95"/>
  <c r="B254" i="95"/>
  <c r="B178" i="95"/>
  <c r="B331" i="95"/>
  <c r="B102" i="95"/>
  <c r="B276" i="95"/>
  <c r="B200" i="95"/>
  <c r="B353" i="95"/>
  <c r="B124" i="95"/>
  <c r="B90" i="95"/>
  <c r="B242" i="95"/>
  <c r="B166" i="95"/>
  <c r="B319" i="95"/>
  <c r="B303" i="95"/>
  <c r="B380" i="95"/>
  <c r="E380" i="95" s="1"/>
  <c r="B227" i="95"/>
  <c r="B151" i="95"/>
  <c r="B373" i="95"/>
  <c r="B296" i="95"/>
  <c r="B220" i="95"/>
  <c r="B144" i="95"/>
  <c r="B368" i="95"/>
  <c r="B291" i="95"/>
  <c r="B215" i="95"/>
  <c r="B139" i="95"/>
  <c r="A679" i="94"/>
  <c r="A373" i="94"/>
  <c r="A296" i="94"/>
  <c r="A220" i="94"/>
  <c r="A601" i="94" s="1"/>
  <c r="A144" i="94"/>
  <c r="A525" i="94" s="1"/>
  <c r="A449" i="94"/>
  <c r="G700" i="94" a="1"/>
  <c r="A239" i="94"/>
  <c r="A316" i="94"/>
  <c r="A392" i="94"/>
  <c r="A622" i="94"/>
  <c r="A87" i="94"/>
  <c r="A163" i="94"/>
  <c r="A544" i="94" s="1"/>
  <c r="A299" i="94"/>
  <c r="A147" i="94"/>
  <c r="A528" i="94" s="1"/>
  <c r="A452" i="94"/>
  <c r="A376" i="94"/>
  <c r="A223" i="94"/>
  <c r="A604" i="94" s="1"/>
  <c r="A682" i="94"/>
  <c r="A249" i="94"/>
  <c r="A97" i="94"/>
  <c r="A478" i="94" s="1"/>
  <c r="A632" i="94"/>
  <c r="A173" i="94"/>
  <c r="A554" i="94" s="1"/>
  <c r="A402" i="94"/>
  <c r="A326" i="94"/>
  <c r="A625" i="94"/>
  <c r="A319" i="94"/>
  <c r="A166" i="94"/>
  <c r="A547" i="94" s="1"/>
  <c r="A395" i="94"/>
  <c r="A242" i="94"/>
  <c r="A90" i="94"/>
  <c r="A471" i="94" s="1"/>
  <c r="A656" i="94"/>
  <c r="A121" i="94"/>
  <c r="A502" i="94" s="1"/>
  <c r="A197" i="94"/>
  <c r="A578" i="94" s="1"/>
  <c r="A350" i="94"/>
  <c r="A273" i="94"/>
  <c r="A426" i="94"/>
  <c r="A117" i="94"/>
  <c r="A498" i="94" s="1"/>
  <c r="A652" i="94"/>
  <c r="A346" i="94"/>
  <c r="A193" i="94"/>
  <c r="A574" i="94" s="1"/>
  <c r="A269" i="94"/>
  <c r="A422" i="94"/>
  <c r="A195" i="94"/>
  <c r="A576" i="94" s="1"/>
  <c r="A271" i="94"/>
  <c r="A424" i="94"/>
  <c r="A119" i="94"/>
  <c r="A500" i="94" s="1"/>
  <c r="A654" i="94"/>
  <c r="A348" i="94"/>
  <c r="A671" i="94"/>
  <c r="A365" i="94"/>
  <c r="A288" i="94"/>
  <c r="A212" i="94"/>
  <c r="A593" i="94" s="1"/>
  <c r="A136" i="94"/>
  <c r="A517" i="94" s="1"/>
  <c r="A441" i="94"/>
  <c r="A270" i="94"/>
  <c r="A423" i="94"/>
  <c r="A118" i="94"/>
  <c r="A499" i="94" s="1"/>
  <c r="A653" i="94"/>
  <c r="A347" i="94"/>
  <c r="A194" i="94"/>
  <c r="A575" i="94" s="1"/>
  <c r="A689" i="94"/>
  <c r="A306" i="94"/>
  <c r="A383" i="94"/>
  <c r="A154" i="94"/>
  <c r="A535" i="94" s="1"/>
  <c r="A459" i="94"/>
  <c r="A230" i="94"/>
  <c r="A611" i="94" s="1"/>
  <c r="A190" i="94"/>
  <c r="A571" i="94" s="1"/>
  <c r="A266" i="94"/>
  <c r="A343" i="94"/>
  <c r="A419" i="94"/>
  <c r="A114" i="94"/>
  <c r="A495" i="94" s="1"/>
  <c r="A649" i="94"/>
  <c r="A204" i="94"/>
  <c r="A585" i="94" s="1"/>
  <c r="A280" i="94"/>
  <c r="A128" i="94"/>
  <c r="A509" i="94" s="1"/>
  <c r="A433" i="94"/>
  <c r="A663" i="94"/>
  <c r="A357" i="94"/>
  <c r="A320" i="94"/>
  <c r="A396" i="94"/>
  <c r="A167" i="94"/>
  <c r="A548" i="94" s="1"/>
  <c r="A91" i="94"/>
  <c r="A472" i="94" s="1"/>
  <c r="A243" i="94"/>
  <c r="A626" i="94"/>
  <c r="A155" i="94"/>
  <c r="A536" i="94" s="1"/>
  <c r="A460" i="94"/>
  <c r="A231" i="94"/>
  <c r="A612" i="94" s="1"/>
  <c r="A690" i="94"/>
  <c r="A307" i="94"/>
  <c r="A384" i="94"/>
  <c r="A113" i="94"/>
  <c r="A494" i="94" s="1"/>
  <c r="A189" i="94"/>
  <c r="A570" i="94" s="1"/>
  <c r="A342" i="94"/>
  <c r="A265" i="94"/>
  <c r="A418" i="94"/>
  <c r="A648" i="94"/>
  <c r="A636" i="94"/>
  <c r="A406" i="94"/>
  <c r="A177" i="94"/>
  <c r="A558" i="94" s="1"/>
  <c r="A253" i="94"/>
  <c r="A101" i="94"/>
  <c r="A482" i="94" s="1"/>
  <c r="A330" i="94"/>
  <c r="A672" i="94"/>
  <c r="A366" i="94"/>
  <c r="A289" i="94"/>
  <c r="A213" i="94"/>
  <c r="A594" i="94" s="1"/>
  <c r="A442" i="94"/>
  <c r="A137" i="94"/>
  <c r="A518" i="94" s="1"/>
  <c r="A688" i="23"/>
  <c r="A153" i="23"/>
  <c r="A534" i="23" s="1"/>
  <c r="A229" i="23"/>
  <c r="A610" i="23" s="1"/>
  <c r="A305" i="23"/>
  <c r="A458" i="23"/>
  <c r="A382" i="23"/>
  <c r="A685" i="23"/>
  <c r="A302" i="23"/>
  <c r="A379" i="23"/>
  <c r="A226" i="23"/>
  <c r="A607" i="23" s="1"/>
  <c r="A150" i="23"/>
  <c r="A531" i="23" s="1"/>
  <c r="A455" i="23"/>
  <c r="A683" i="23"/>
  <c r="A300" i="23"/>
  <c r="A224" i="23"/>
  <c r="A605" i="23" s="1"/>
  <c r="A377" i="23"/>
  <c r="A148" i="23"/>
  <c r="A529" i="23" s="1"/>
  <c r="A453" i="23"/>
  <c r="A684" i="23"/>
  <c r="A301" i="23"/>
  <c r="A378" i="23"/>
  <c r="A225" i="23"/>
  <c r="A606" i="23" s="1"/>
  <c r="A149" i="23"/>
  <c r="A530" i="23" s="1"/>
  <c r="A454" i="23"/>
  <c r="G700" i="23" a="1"/>
  <c r="A87" i="23"/>
  <c r="F1" i="92" a="1"/>
  <c r="A303" i="95"/>
  <c r="A456" i="95"/>
  <c r="A380" i="95"/>
  <c r="A686" i="95"/>
  <c r="A151" i="95"/>
  <c r="A532" i="95" s="1"/>
  <c r="A227" i="95"/>
  <c r="A608" i="95" s="1"/>
  <c r="A351" i="95"/>
  <c r="A122" i="95"/>
  <c r="A503" i="95" s="1"/>
  <c r="A198" i="95"/>
  <c r="A579" i="95" s="1"/>
  <c r="A274" i="95"/>
  <c r="A657" i="95"/>
  <c r="A427" i="95"/>
  <c r="A183" i="95"/>
  <c r="A564" i="95" s="1"/>
  <c r="A336" i="95"/>
  <c r="A107" i="95"/>
  <c r="A488" i="95" s="1"/>
  <c r="A642" i="95"/>
  <c r="A412" i="95"/>
  <c r="A259" i="95"/>
  <c r="A240" i="95"/>
  <c r="A164" i="95"/>
  <c r="A545" i="95" s="1"/>
  <c r="A623" i="95"/>
  <c r="A393" i="95"/>
  <c r="A317" i="95"/>
  <c r="A88" i="95"/>
  <c r="A469" i="95" s="1"/>
  <c r="A94" i="95"/>
  <c r="A475" i="95" s="1"/>
  <c r="A170" i="95"/>
  <c r="A551" i="95" s="1"/>
  <c r="A323" i="95"/>
  <c r="A246" i="95"/>
  <c r="A629" i="95"/>
  <c r="A399" i="95"/>
  <c r="A402" i="95"/>
  <c r="A97" i="95"/>
  <c r="A478" i="95" s="1"/>
  <c r="A249" i="95"/>
  <c r="A326" i="95"/>
  <c r="A173" i="95"/>
  <c r="A554" i="95" s="1"/>
  <c r="A632" i="95"/>
  <c r="A631" i="95"/>
  <c r="A248" i="95"/>
  <c r="A172" i="95"/>
  <c r="A553" i="95" s="1"/>
  <c r="A401" i="95"/>
  <c r="A96" i="95"/>
  <c r="A477" i="95" s="1"/>
  <c r="A325" i="95"/>
  <c r="A681" i="95"/>
  <c r="A451" i="95"/>
  <c r="A375" i="95"/>
  <c r="A298" i="95"/>
  <c r="A222" i="95"/>
  <c r="A603" i="95" s="1"/>
  <c r="A146" i="95"/>
  <c r="A527" i="95" s="1"/>
  <c r="A669" i="95"/>
  <c r="A439" i="95"/>
  <c r="A363" i="95"/>
  <c r="A286" i="95"/>
  <c r="A210" i="95"/>
  <c r="A591" i="95" s="1"/>
  <c r="A134" i="95"/>
  <c r="A515" i="95" s="1"/>
  <c r="A678" i="95"/>
  <c r="A448" i="95"/>
  <c r="A372" i="95"/>
  <c r="A295" i="95"/>
  <c r="A219" i="95"/>
  <c r="A600" i="95" s="1"/>
  <c r="A143" i="95"/>
  <c r="A524" i="95" s="1"/>
  <c r="A692" i="95"/>
  <c r="A309" i="95"/>
  <c r="A233" i="95"/>
  <c r="A614" i="95" s="1"/>
  <c r="A386" i="95"/>
  <c r="A157" i="95"/>
  <c r="A538" i="95" s="1"/>
  <c r="A462" i="95"/>
  <c r="A445" i="95"/>
  <c r="A675" i="95"/>
  <c r="A369" i="95"/>
  <c r="A292" i="95"/>
  <c r="A216" i="95"/>
  <c r="A597" i="95" s="1"/>
  <c r="A140" i="95"/>
  <c r="A521" i="95" s="1"/>
  <c r="A156" i="95"/>
  <c r="A537" i="95" s="1"/>
  <c r="A461" i="95"/>
  <c r="A232" i="95"/>
  <c r="A613" i="95" s="1"/>
  <c r="A691" i="95"/>
  <c r="A308" i="95"/>
  <c r="A385" i="95"/>
  <c r="A186" i="95"/>
  <c r="A567" i="95" s="1"/>
  <c r="A339" i="95"/>
  <c r="A262" i="95"/>
  <c r="A645" i="95"/>
  <c r="A415" i="95"/>
  <c r="A110" i="95"/>
  <c r="A491" i="95" s="1"/>
  <c r="A436" i="95"/>
  <c r="A207" i="95"/>
  <c r="A588" i="95" s="1"/>
  <c r="A360" i="95"/>
  <c r="A131" i="95"/>
  <c r="A512" i="95" s="1"/>
  <c r="A283" i="95"/>
  <c r="A666" i="95"/>
  <c r="A370" i="95"/>
  <c r="A293" i="95"/>
  <c r="A217" i="95"/>
  <c r="A598" i="95" s="1"/>
  <c r="A141" i="95"/>
  <c r="A522" i="95" s="1"/>
  <c r="A676" i="95"/>
  <c r="A446" i="95"/>
  <c r="A653" i="95"/>
  <c r="A347" i="95"/>
  <c r="A194" i="95"/>
  <c r="A575" i="95" s="1"/>
  <c r="A270" i="95"/>
  <c r="A118" i="95"/>
  <c r="A499" i="95" s="1"/>
  <c r="A423" i="95"/>
  <c r="A652" i="95"/>
  <c r="A269" i="95"/>
  <c r="A422" i="95"/>
  <c r="A193" i="95"/>
  <c r="A574" i="95" s="1"/>
  <c r="A117" i="95"/>
  <c r="A498" i="95" s="1"/>
  <c r="A346" i="95"/>
  <c r="B357" i="94"/>
  <c r="B280" i="94"/>
  <c r="B204" i="94"/>
  <c r="B128" i="94"/>
  <c r="B319" i="94"/>
  <c r="B166" i="94"/>
  <c r="B90" i="94"/>
  <c r="B242" i="94"/>
  <c r="B219" i="94"/>
  <c r="B295" i="94"/>
  <c r="B372" i="94"/>
  <c r="B143" i="94"/>
  <c r="B300" i="94"/>
  <c r="B148" i="94"/>
  <c r="B377" i="94"/>
  <c r="E377" i="94" s="1"/>
  <c r="B224" i="94"/>
  <c r="B270" i="94"/>
  <c r="B118" i="94"/>
  <c r="B194" i="94"/>
  <c r="B347" i="94"/>
  <c r="B167" i="94"/>
  <c r="B91" i="94"/>
  <c r="B320" i="94"/>
  <c r="B243" i="94"/>
  <c r="B217" i="94"/>
  <c r="B293" i="94"/>
  <c r="B370" i="94"/>
  <c r="B141" i="94"/>
  <c r="B202" i="94"/>
  <c r="B355" i="94"/>
  <c r="B278" i="94"/>
  <c r="B126" i="94"/>
  <c r="B299" i="94"/>
  <c r="B376" i="94"/>
  <c r="E376" i="94" s="1"/>
  <c r="B147" i="94"/>
  <c r="B223" i="94"/>
  <c r="B365" i="94"/>
  <c r="B288" i="94"/>
  <c r="B212" i="94"/>
  <c r="B136" i="94"/>
  <c r="B301" i="94"/>
  <c r="B225" i="94"/>
  <c r="B378" i="94"/>
  <c r="E378" i="94" s="1"/>
  <c r="B149" i="94"/>
  <c r="B130" i="94"/>
  <c r="B282" i="94"/>
  <c r="B206" i="94"/>
  <c r="B359" i="94"/>
  <c r="B185" i="94"/>
  <c r="B261" i="94"/>
  <c r="B338" i="94"/>
  <c r="B109" i="94"/>
  <c r="B119" i="94"/>
  <c r="B348" i="94"/>
  <c r="B271" i="94"/>
  <c r="B195" i="94"/>
  <c r="B260" i="94"/>
  <c r="B337" i="94"/>
  <c r="B108" i="94"/>
  <c r="B184" i="94"/>
  <c r="B350" i="94"/>
  <c r="B197" i="94"/>
  <c r="B121" i="94"/>
  <c r="B273" i="94"/>
  <c r="B150" i="94"/>
  <c r="B226" i="94"/>
  <c r="B302" i="94"/>
  <c r="B379" i="94"/>
  <c r="E379" i="94" s="1"/>
  <c r="B371" i="94"/>
  <c r="B294" i="94"/>
  <c r="B218" i="94"/>
  <c r="B142" i="94"/>
  <c r="B181" i="23"/>
  <c r="B105" i="23"/>
  <c r="B257" i="23"/>
  <c r="B334" i="23"/>
  <c r="B279" i="23"/>
  <c r="B356" i="23"/>
  <c r="B203" i="23"/>
  <c r="B127" i="23"/>
  <c r="B354" i="23"/>
  <c r="B125" i="23"/>
  <c r="B277" i="23"/>
  <c r="B201" i="23"/>
  <c r="B194" i="23"/>
  <c r="B118" i="23"/>
  <c r="B347" i="23"/>
  <c r="B270" i="23"/>
  <c r="B369" i="23"/>
  <c r="B140" i="23"/>
  <c r="B216" i="23"/>
  <c r="B292" i="23"/>
  <c r="B310" i="23"/>
  <c r="B234" i="23"/>
  <c r="B387" i="23"/>
  <c r="E387" i="23" s="1"/>
  <c r="E693" i="23" s="1"/>
  <c r="B158" i="23"/>
  <c r="B197" i="23"/>
  <c r="B273" i="23"/>
  <c r="B121" i="23"/>
  <c r="B350" i="23"/>
  <c r="B154" i="23"/>
  <c r="B230" i="23"/>
  <c r="B306" i="23"/>
  <c r="B383" i="23"/>
  <c r="E383" i="23" s="1"/>
  <c r="E689" i="23" s="1"/>
  <c r="B297" i="23"/>
  <c r="B374" i="23"/>
  <c r="B145" i="23"/>
  <c r="B221" i="23"/>
  <c r="B328" i="23"/>
  <c r="B99" i="23"/>
  <c r="B175" i="23"/>
  <c r="B251" i="23"/>
  <c r="B321" i="23"/>
  <c r="B244" i="23"/>
  <c r="B92" i="23"/>
  <c r="B168" i="23"/>
  <c r="B218" i="23"/>
  <c r="B294" i="23"/>
  <c r="B142" i="23"/>
  <c r="B371" i="23"/>
  <c r="B289" i="23"/>
  <c r="B213" i="23"/>
  <c r="B366" i="23"/>
  <c r="B137" i="23"/>
  <c r="B186" i="23"/>
  <c r="B262" i="23"/>
  <c r="B110" i="23"/>
  <c r="B339" i="23"/>
  <c r="B285" i="23"/>
  <c r="B362" i="23"/>
  <c r="B133" i="23"/>
  <c r="B209" i="23"/>
  <c r="B302" i="23"/>
  <c r="B226" i="23"/>
  <c r="B379" i="23"/>
  <c r="E379" i="23" s="1"/>
  <c r="E685" i="23" s="1"/>
  <c r="B150" i="23"/>
  <c r="B108" i="23"/>
  <c r="B337" i="23"/>
  <c r="B260" i="23"/>
  <c r="B184" i="23"/>
  <c r="B259" i="23"/>
  <c r="B107" i="23"/>
  <c r="B336" i="23"/>
  <c r="B183" i="23"/>
  <c r="B94" i="95"/>
  <c r="B246" i="95"/>
  <c r="B170" i="95"/>
  <c r="B323" i="95"/>
  <c r="B265" i="95"/>
  <c r="B189" i="95"/>
  <c r="B342" i="95"/>
  <c r="B113" i="95"/>
  <c r="B305" i="95"/>
  <c r="B153" i="95"/>
  <c r="B382" i="95"/>
  <c r="E382" i="95" s="1"/>
  <c r="B229" i="95"/>
  <c r="B370" i="95"/>
  <c r="B293" i="95"/>
  <c r="B217" i="95"/>
  <c r="B141" i="95"/>
  <c r="B365" i="95"/>
  <c r="B288" i="95"/>
  <c r="B212" i="95"/>
  <c r="B136" i="95"/>
  <c r="B363" i="95"/>
  <c r="B286" i="95"/>
  <c r="B210" i="95"/>
  <c r="B134" i="95"/>
  <c r="B374" i="95"/>
  <c r="B297" i="95"/>
  <c r="B221" i="95"/>
  <c r="B145" i="95"/>
  <c r="B308" i="95"/>
  <c r="B156" i="95"/>
  <c r="B385" i="95"/>
  <c r="E385" i="95" s="1"/>
  <c r="B232" i="95"/>
  <c r="B171" i="95"/>
  <c r="B95" i="95"/>
  <c r="B324" i="95"/>
  <c r="B247" i="95"/>
  <c r="B309" i="95"/>
  <c r="B386" i="95"/>
  <c r="E386" i="95" s="1"/>
  <c r="B233" i="95"/>
  <c r="B157" i="95"/>
  <c r="B148" i="95"/>
  <c r="B224" i="95"/>
  <c r="B300" i="95"/>
  <c r="B377" i="95"/>
  <c r="E377" i="95" s="1"/>
  <c r="B155" i="95"/>
  <c r="B231" i="95"/>
  <c r="B307" i="95"/>
  <c r="B384" i="95"/>
  <c r="E384" i="95" s="1"/>
  <c r="B182" i="95"/>
  <c r="B335" i="95"/>
  <c r="B106" i="95"/>
  <c r="B258" i="95"/>
  <c r="B154" i="95"/>
  <c r="B230" i="95"/>
  <c r="B306" i="95"/>
  <c r="B383" i="95"/>
  <c r="E383" i="95" s="1"/>
  <c r="B371" i="95"/>
  <c r="B294" i="95"/>
  <c r="B218" i="95"/>
  <c r="B142" i="95"/>
  <c r="B282" i="95"/>
  <c r="B359" i="95"/>
  <c r="B130" i="95"/>
  <c r="B206" i="95"/>
  <c r="B280" i="95"/>
  <c r="B357" i="95"/>
  <c r="B204" i="95"/>
  <c r="B128" i="95"/>
  <c r="B91" i="95"/>
  <c r="B243" i="95"/>
  <c r="B320" i="95"/>
  <c r="B167" i="95"/>
  <c r="A684" i="94"/>
  <c r="A301" i="94"/>
  <c r="A149" i="94"/>
  <c r="A530" i="94" s="1"/>
  <c r="A454" i="94"/>
  <c r="A378" i="94"/>
  <c r="A225" i="94"/>
  <c r="A606" i="94" s="1"/>
  <c r="A175" i="94"/>
  <c r="A556" i="94" s="1"/>
  <c r="A251" i="94"/>
  <c r="A404" i="94"/>
  <c r="A99" i="94"/>
  <c r="A480" i="94" s="1"/>
  <c r="A634" i="94"/>
  <c r="A328" i="94"/>
  <c r="A667" i="94"/>
  <c r="A361" i="94"/>
  <c r="A284" i="94"/>
  <c r="A208" i="94"/>
  <c r="A589" i="94" s="1"/>
  <c r="A132" i="94"/>
  <c r="A513" i="94" s="1"/>
  <c r="A437" i="94"/>
  <c r="A126" i="94"/>
  <c r="A507" i="94" s="1"/>
  <c r="A202" i="94"/>
  <c r="A583" i="94" s="1"/>
  <c r="A431" i="94"/>
  <c r="A661" i="94"/>
  <c r="A355" i="94"/>
  <c r="A278" i="94"/>
  <c r="A435" i="94"/>
  <c r="A359" i="94"/>
  <c r="A282" i="94"/>
  <c r="A130" i="94"/>
  <c r="A511" i="94" s="1"/>
  <c r="A206" i="94"/>
  <c r="A587" i="94" s="1"/>
  <c r="A665" i="94"/>
  <c r="A250" i="94"/>
  <c r="A403" i="94"/>
  <c r="A327" i="94"/>
  <c r="A98" i="94"/>
  <c r="A479" i="94" s="1"/>
  <c r="A633" i="94"/>
  <c r="A174" i="94"/>
  <c r="A555" i="94" s="1"/>
  <c r="A186" i="94"/>
  <c r="A567" i="94" s="1"/>
  <c r="A262" i="94"/>
  <c r="A415" i="94"/>
  <c r="A339" i="94"/>
  <c r="A110" i="94"/>
  <c r="A491" i="94" s="1"/>
  <c r="A645" i="94"/>
  <c r="A440" i="94"/>
  <c r="A364" i="94"/>
  <c r="A287" i="94"/>
  <c r="A211" i="94"/>
  <c r="A592" i="94" s="1"/>
  <c r="A135" i="94"/>
  <c r="A516" i="94" s="1"/>
  <c r="A670" i="94"/>
  <c r="A152" i="94"/>
  <c r="A533" i="94" s="1"/>
  <c r="A457" i="94"/>
  <c r="A228" i="94"/>
  <c r="A609" i="94" s="1"/>
  <c r="A687" i="94"/>
  <c r="A304" i="94"/>
  <c r="A381" i="94"/>
  <c r="A463" i="94"/>
  <c r="A310" i="94"/>
  <c r="A693" i="94"/>
  <c r="A387" i="94"/>
  <c r="A158" i="94"/>
  <c r="A539" i="94" s="1"/>
  <c r="A234" i="94"/>
  <c r="A615" i="94" s="1"/>
  <c r="A198" i="94"/>
  <c r="A579" i="94" s="1"/>
  <c r="A427" i="94"/>
  <c r="A351" i="94"/>
  <c r="A122" i="94"/>
  <c r="A503" i="94" s="1"/>
  <c r="A657" i="94"/>
  <c r="A274" i="94"/>
  <c r="A628" i="94"/>
  <c r="A245" i="94"/>
  <c r="A93" i="94"/>
  <c r="A474" i="94" s="1"/>
  <c r="A398" i="94"/>
  <c r="A169" i="94"/>
  <c r="A550" i="94" s="1"/>
  <c r="A322" i="94"/>
  <c r="A102" i="94"/>
  <c r="A483" i="94" s="1"/>
  <c r="A637" i="94"/>
  <c r="A331" i="94"/>
  <c r="A178" i="94"/>
  <c r="A559" i="94" s="1"/>
  <c r="A254" i="94"/>
  <c r="A407" i="94"/>
  <c r="A336" i="94"/>
  <c r="A107" i="94"/>
  <c r="A488" i="94" s="1"/>
  <c r="A642" i="94"/>
  <c r="A183" i="94"/>
  <c r="A564" i="94" s="1"/>
  <c r="A259" i="94"/>
  <c r="A412" i="94"/>
  <c r="A353" i="94"/>
  <c r="A124" i="94"/>
  <c r="A505" i="94" s="1"/>
  <c r="A276" i="94"/>
  <c r="A659" i="94"/>
  <c r="A429" i="94"/>
  <c r="A200" i="94"/>
  <c r="A581" i="94" s="1"/>
  <c r="A150" i="94"/>
  <c r="A531" i="94" s="1"/>
  <c r="A455" i="94"/>
  <c r="A226" i="94"/>
  <c r="A607" i="94" s="1"/>
  <c r="A685" i="94"/>
  <c r="A302" i="94"/>
  <c r="A379" i="94"/>
  <c r="A681" i="94"/>
  <c r="A451" i="94"/>
  <c r="A375" i="94"/>
  <c r="A298" i="94"/>
  <c r="A222" i="94"/>
  <c r="A603" i="94" s="1"/>
  <c r="A146" i="94"/>
  <c r="A527" i="94" s="1"/>
  <c r="A261" i="94"/>
  <c r="A414" i="94"/>
  <c r="A338" i="94"/>
  <c r="A109" i="94"/>
  <c r="A490" i="94" s="1"/>
  <c r="A644" i="94"/>
  <c r="A185" i="94"/>
  <c r="A566" i="94" s="1"/>
  <c r="A691" i="23"/>
  <c r="A232" i="23"/>
  <c r="A613" i="23" s="1"/>
  <c r="A308" i="23"/>
  <c r="A156" i="23"/>
  <c r="A537" i="23" s="1"/>
  <c r="A461" i="23"/>
  <c r="A385" i="23"/>
  <c r="A682" i="23"/>
  <c r="A147" i="23"/>
  <c r="A528" i="23" s="1"/>
  <c r="A223" i="23"/>
  <c r="A604" i="23" s="1"/>
  <c r="A299" i="23"/>
  <c r="A452" i="23"/>
  <c r="A376" i="23"/>
  <c r="A693" i="23"/>
  <c r="A387" i="23"/>
  <c r="A158" i="23"/>
  <c r="A539" i="23" s="1"/>
  <c r="A234" i="23"/>
  <c r="A615" i="23" s="1"/>
  <c r="A463" i="23"/>
  <c r="A310" i="23"/>
  <c r="A151" i="23"/>
  <c r="A532" i="23" s="1"/>
  <c r="A456" i="23"/>
  <c r="A227" i="23"/>
  <c r="A608" i="23" s="1"/>
  <c r="A686" i="23"/>
  <c r="A303" i="23"/>
  <c r="A380" i="23"/>
  <c r="A409" i="95"/>
  <c r="A104" i="95"/>
  <c r="A485" i="95" s="1"/>
  <c r="A639" i="95"/>
  <c r="A333" i="95"/>
  <c r="A180" i="95"/>
  <c r="A561" i="95" s="1"/>
  <c r="A256" i="95"/>
  <c r="A411" i="95"/>
  <c r="A335" i="95"/>
  <c r="A641" i="95"/>
  <c r="A258" i="95"/>
  <c r="A106" i="95"/>
  <c r="A487" i="95" s="1"/>
  <c r="A182" i="95"/>
  <c r="A563" i="95" s="1"/>
  <c r="A658" i="95"/>
  <c r="A275" i="95"/>
  <c r="A199" i="95"/>
  <c r="A580" i="95" s="1"/>
  <c r="A123" i="95"/>
  <c r="A504" i="95" s="1"/>
  <c r="A428" i="95"/>
  <c r="A352" i="95"/>
  <c r="A261" i="95"/>
  <c r="A338" i="95"/>
  <c r="A109" i="95"/>
  <c r="A490" i="95" s="1"/>
  <c r="A414" i="95"/>
  <c r="A185" i="95"/>
  <c r="A566" i="95" s="1"/>
  <c r="A644" i="95"/>
  <c r="A192" i="95"/>
  <c r="A573" i="95" s="1"/>
  <c r="A421" i="95"/>
  <c r="A116" i="95"/>
  <c r="A497" i="95" s="1"/>
  <c r="A268" i="95"/>
  <c r="A345" i="95"/>
  <c r="A651" i="95"/>
  <c r="A459" i="95"/>
  <c r="A689" i="95"/>
  <c r="A306" i="95"/>
  <c r="A154" i="95"/>
  <c r="A535" i="95" s="1"/>
  <c r="A383" i="95"/>
  <c r="A230" i="95"/>
  <c r="A611" i="95" s="1"/>
  <c r="A353" i="95"/>
  <c r="A200" i="95"/>
  <c r="A581" i="95" s="1"/>
  <c r="A659" i="95"/>
  <c r="A429" i="95"/>
  <c r="A124" i="95"/>
  <c r="A505" i="95" s="1"/>
  <c r="A276" i="95"/>
  <c r="A318" i="95"/>
  <c r="A165" i="95"/>
  <c r="A546" i="95" s="1"/>
  <c r="A624" i="95"/>
  <c r="A394" i="95"/>
  <c r="A241" i="95"/>
  <c r="A89" i="95"/>
  <c r="A470" i="95" s="1"/>
  <c r="A630" i="95"/>
  <c r="A247" i="95"/>
  <c r="A324" i="95"/>
  <c r="A400" i="95"/>
  <c r="A171" i="95"/>
  <c r="A552" i="95" s="1"/>
  <c r="A95" i="95"/>
  <c r="A476" i="95" s="1"/>
  <c r="A322" i="95"/>
  <c r="A245" i="95"/>
  <c r="A169" i="95"/>
  <c r="A550" i="95" s="1"/>
  <c r="A628" i="95"/>
  <c r="A398" i="95"/>
  <c r="A93" i="95"/>
  <c r="A474" i="95" s="1"/>
  <c r="A252" i="95"/>
  <c r="A635" i="95"/>
  <c r="A176" i="95"/>
  <c r="A557" i="95" s="1"/>
  <c r="A100" i="95"/>
  <c r="A481" i="95" s="1"/>
  <c r="A329" i="95"/>
  <c r="A405" i="95"/>
  <c r="A449" i="95"/>
  <c r="A679" i="95"/>
  <c r="A373" i="95"/>
  <c r="A296" i="95"/>
  <c r="A220" i="95"/>
  <c r="A601" i="95" s="1"/>
  <c r="A144" i="95"/>
  <c r="A525" i="95" s="1"/>
  <c r="A113" i="95"/>
  <c r="A494" i="95" s="1"/>
  <c r="A648" i="95"/>
  <c r="A189" i="95"/>
  <c r="A570" i="95" s="1"/>
  <c r="A265" i="95"/>
  <c r="A418" i="95"/>
  <c r="A342" i="95"/>
  <c r="A301" i="95"/>
  <c r="A149" i="95"/>
  <c r="A530" i="95" s="1"/>
  <c r="A454" i="95"/>
  <c r="A378" i="95"/>
  <c r="A225" i="95"/>
  <c r="A606" i="95" s="1"/>
  <c r="A684" i="95"/>
  <c r="A682" i="95"/>
  <c r="A299" i="95"/>
  <c r="A376" i="95"/>
  <c r="A147" i="95"/>
  <c r="A528" i="95" s="1"/>
  <c r="A452" i="95"/>
  <c r="A223" i="95"/>
  <c r="A604" i="95" s="1"/>
  <c r="A334" i="95"/>
  <c r="A181" i="95"/>
  <c r="A562" i="95" s="1"/>
  <c r="A640" i="95"/>
  <c r="A410" i="95"/>
  <c r="A257" i="95"/>
  <c r="A105" i="95"/>
  <c r="A486" i="95" s="1"/>
  <c r="A184" i="95"/>
  <c r="A565" i="95" s="1"/>
  <c r="A337" i="95"/>
  <c r="A260" i="95"/>
  <c r="A643" i="95"/>
  <c r="A108" i="95"/>
  <c r="A489" i="95" s="1"/>
  <c r="A413" i="95"/>
  <c r="A374" i="95"/>
  <c r="A297" i="95"/>
  <c r="A221" i="95"/>
  <c r="A602" i="95" s="1"/>
  <c r="A145" i="95"/>
  <c r="A526" i="95" s="1"/>
  <c r="A680" i="95"/>
  <c r="A450" i="95"/>
  <c r="B277" i="94"/>
  <c r="B125" i="94"/>
  <c r="B201" i="94"/>
  <c r="B354" i="94"/>
  <c r="B324" i="94"/>
  <c r="B247" i="94"/>
  <c r="B171" i="94"/>
  <c r="B95" i="94"/>
  <c r="B176" i="94"/>
  <c r="B329" i="94"/>
  <c r="B252" i="94"/>
  <c r="B100" i="94"/>
  <c r="B342" i="94"/>
  <c r="B189" i="94"/>
  <c r="B113" i="94"/>
  <c r="B265" i="94"/>
  <c r="B274" i="94"/>
  <c r="B198" i="94"/>
  <c r="B351" i="94"/>
  <c r="B122" i="94"/>
  <c r="B215" i="94"/>
  <c r="B291" i="94"/>
  <c r="B139" i="94"/>
  <c r="B368" i="94"/>
  <c r="B105" i="94"/>
  <c r="B334" i="94"/>
  <c r="B257" i="94"/>
  <c r="B181" i="94"/>
  <c r="B328" i="94"/>
  <c r="B251" i="94"/>
  <c r="B175" i="94"/>
  <c r="B99" i="94"/>
  <c r="B240" i="94"/>
  <c r="B164" i="94"/>
  <c r="B88" i="94"/>
  <c r="B317" i="94"/>
  <c r="B152" i="94"/>
  <c r="B228" i="94"/>
  <c r="B304" i="94"/>
  <c r="B381" i="94"/>
  <c r="E381" i="94" s="1"/>
  <c r="B318" i="94"/>
  <c r="B165" i="94"/>
  <c r="B89" i="94"/>
  <c r="B241" i="94"/>
  <c r="B259" i="94"/>
  <c r="B107" i="94"/>
  <c r="B183" i="94"/>
  <c r="B336" i="94"/>
  <c r="B157" i="94"/>
  <c r="B233" i="94"/>
  <c r="B309" i="94"/>
  <c r="B386" i="94"/>
  <c r="E386" i="94" s="1"/>
  <c r="B211" i="94"/>
  <c r="B287" i="94"/>
  <c r="B364" i="94"/>
  <c r="B135" i="94"/>
  <c r="B353" i="94"/>
  <c r="B200" i="94"/>
  <c r="B124" i="94"/>
  <c r="B276" i="94"/>
  <c r="B213" i="94"/>
  <c r="B289" i="94"/>
  <c r="B366" i="94"/>
  <c r="B137" i="94"/>
  <c r="B367" i="94"/>
  <c r="B290" i="94"/>
  <c r="B214" i="94"/>
  <c r="B138" i="94"/>
  <c r="B335" i="94"/>
  <c r="B258" i="94"/>
  <c r="B182" i="94"/>
  <c r="B106" i="94"/>
  <c r="B153" i="23"/>
  <c r="B229" i="23"/>
  <c r="B305" i="23"/>
  <c r="B382" i="23"/>
  <c r="E382" i="23" s="1"/>
  <c r="E688" i="23" s="1"/>
  <c r="B331" i="23"/>
  <c r="B178" i="23"/>
  <c r="B254" i="23"/>
  <c r="B102" i="23"/>
  <c r="B293" i="23"/>
  <c r="B370" i="23"/>
  <c r="B141" i="23"/>
  <c r="B217" i="23"/>
  <c r="B139" i="23"/>
  <c r="B368" i="23"/>
  <c r="B215" i="23"/>
  <c r="B291" i="23"/>
  <c r="B327" i="23"/>
  <c r="B98" i="23"/>
  <c r="B250" i="23"/>
  <c r="B174" i="23"/>
  <c r="B126" i="23"/>
  <c r="B355" i="23"/>
  <c r="B202" i="23"/>
  <c r="B278" i="23"/>
  <c r="B210" i="23"/>
  <c r="B134" i="23"/>
  <c r="B286" i="23"/>
  <c r="B363" i="23"/>
  <c r="B173" i="23"/>
  <c r="B97" i="23"/>
  <c r="B249" i="23"/>
  <c r="B326" i="23"/>
  <c r="B96" i="23"/>
  <c r="B248" i="23"/>
  <c r="B172" i="23"/>
  <c r="B325" i="23"/>
  <c r="B124" i="23"/>
  <c r="B276" i="23"/>
  <c r="B353" i="23"/>
  <c r="B200" i="23"/>
  <c r="B361" i="23"/>
  <c r="B284" i="23"/>
  <c r="B132" i="23"/>
  <c r="B208" i="23"/>
  <c r="B365" i="23"/>
  <c r="B288" i="23"/>
  <c r="B136" i="23"/>
  <c r="B212" i="23"/>
  <c r="B307" i="23"/>
  <c r="B384" i="23"/>
  <c r="E384" i="23" s="1"/>
  <c r="E690" i="23" s="1"/>
  <c r="B155" i="23"/>
  <c r="B231" i="23"/>
  <c r="B345" i="23"/>
  <c r="B192" i="23"/>
  <c r="B116" i="23"/>
  <c r="B268" i="23"/>
  <c r="B149" i="23"/>
  <c r="B225" i="23"/>
  <c r="B301" i="23"/>
  <c r="B378" i="23"/>
  <c r="E378" i="23" s="1"/>
  <c r="E684" i="23" s="1"/>
  <c r="B182" i="23"/>
  <c r="B258" i="23"/>
  <c r="B335" i="23"/>
  <c r="B106" i="23"/>
  <c r="B87" i="23"/>
  <c r="B163" i="23"/>
  <c r="B316" i="23"/>
  <c r="B239" i="23"/>
  <c r="B131" i="23"/>
  <c r="B207" i="23"/>
  <c r="B360" i="23"/>
  <c r="B283" i="23"/>
  <c r="J66" i="68"/>
  <c r="H66" i="68"/>
  <c r="F66" i="68"/>
  <c r="E66" i="68"/>
  <c r="K66" i="68"/>
  <c r="I66" i="68"/>
  <c r="D66" i="68"/>
  <c r="L66" i="68"/>
  <c r="G66" i="68"/>
  <c r="B332" i="95"/>
  <c r="B179" i="95"/>
  <c r="B103" i="95"/>
  <c r="B255" i="95"/>
  <c r="B372" i="95"/>
  <c r="B295" i="95"/>
  <c r="B219" i="95"/>
  <c r="B143" i="95"/>
  <c r="B207" i="95"/>
  <c r="B131" i="95"/>
  <c r="B360" i="95"/>
  <c r="B283" i="95"/>
  <c r="B271" i="95"/>
  <c r="B195" i="95"/>
  <c r="B348" i="95"/>
  <c r="B119" i="95"/>
  <c r="B349" i="95"/>
  <c r="B120" i="95"/>
  <c r="B272" i="95"/>
  <c r="B196" i="95"/>
  <c r="B97" i="95"/>
  <c r="B249" i="95"/>
  <c r="B173" i="95"/>
  <c r="B326" i="95"/>
  <c r="B203" i="95"/>
  <c r="B356" i="95"/>
  <c r="B127" i="95"/>
  <c r="B279" i="95"/>
  <c r="B337" i="95"/>
  <c r="B108" i="95"/>
  <c r="B260" i="95"/>
  <c r="B184" i="95"/>
  <c r="B147" i="95"/>
  <c r="B223" i="95"/>
  <c r="B299" i="95"/>
  <c r="B376" i="95"/>
  <c r="E376" i="95" s="1"/>
  <c r="B364" i="95"/>
  <c r="B287" i="95"/>
  <c r="B211" i="95"/>
  <c r="B135" i="95"/>
  <c r="B361" i="95"/>
  <c r="B284" i="95"/>
  <c r="B208" i="95"/>
  <c r="B132" i="95"/>
  <c r="B118" i="95"/>
  <c r="B270" i="95"/>
  <c r="B194" i="95"/>
  <c r="B347" i="95"/>
  <c r="B267" i="95"/>
  <c r="B344" i="95"/>
  <c r="B191" i="95"/>
  <c r="B115" i="95"/>
  <c r="B362" i="95"/>
  <c r="B285" i="95"/>
  <c r="B209" i="95"/>
  <c r="B133" i="95"/>
  <c r="B273" i="95"/>
  <c r="B350" i="95"/>
  <c r="B197" i="95"/>
  <c r="B121" i="95"/>
  <c r="B338" i="95"/>
  <c r="B185" i="95"/>
  <c r="B261" i="95"/>
  <c r="B109" i="95"/>
  <c r="B188" i="95"/>
  <c r="B112" i="95"/>
  <c r="B264" i="95"/>
  <c r="B341" i="95"/>
  <c r="B205" i="95"/>
  <c r="B358" i="95"/>
  <c r="B129" i="95"/>
  <c r="B281" i="95"/>
  <c r="A673" i="94"/>
  <c r="A443" i="94"/>
  <c r="A367" i="94"/>
  <c r="A290" i="94"/>
  <c r="A214" i="94"/>
  <c r="A595" i="94" s="1"/>
  <c r="A138" i="94"/>
  <c r="A519" i="94" s="1"/>
  <c r="A650" i="94"/>
  <c r="A267" i="94"/>
  <c r="A191" i="94"/>
  <c r="A572" i="94" s="1"/>
  <c r="A344" i="94"/>
  <c r="A420" i="94"/>
  <c r="A115" i="94"/>
  <c r="A496" i="94" s="1"/>
  <c r="A300" i="94"/>
  <c r="A148" i="94"/>
  <c r="A529" i="94" s="1"/>
  <c r="A453" i="94"/>
  <c r="A377" i="94"/>
  <c r="A224" i="94"/>
  <c r="A605" i="94" s="1"/>
  <c r="A683" i="94"/>
  <c r="A676" i="94"/>
  <c r="A370" i="94"/>
  <c r="A293" i="94"/>
  <c r="A217" i="94"/>
  <c r="A598" i="94" s="1"/>
  <c r="A446" i="94"/>
  <c r="A141" i="94"/>
  <c r="A522" i="94" s="1"/>
  <c r="A105" i="94"/>
  <c r="A486" i="94" s="1"/>
  <c r="A640" i="94"/>
  <c r="A181" i="94"/>
  <c r="A562" i="94" s="1"/>
  <c r="A334" i="94"/>
  <c r="A410" i="94"/>
  <c r="A257" i="94"/>
  <c r="A356" i="94"/>
  <c r="A432" i="94"/>
  <c r="A279" i="94"/>
  <c r="A127" i="94"/>
  <c r="A508" i="94" s="1"/>
  <c r="A662" i="94"/>
  <c r="A203" i="94"/>
  <c r="A584" i="94" s="1"/>
  <c r="A434" i="94"/>
  <c r="A281" i="94"/>
  <c r="A129" i="94"/>
  <c r="A510" i="94" s="1"/>
  <c r="A664" i="94"/>
  <c r="A358" i="94"/>
  <c r="A205" i="94"/>
  <c r="A586" i="94" s="1"/>
  <c r="A686" i="94"/>
  <c r="A303" i="94"/>
  <c r="A380" i="94"/>
  <c r="A227" i="94"/>
  <c r="A608" i="94" s="1"/>
  <c r="A151" i="94"/>
  <c r="A532" i="94" s="1"/>
  <c r="A456" i="94"/>
  <c r="A669" i="94"/>
  <c r="A439" i="94"/>
  <c r="A363" i="94"/>
  <c r="A286" i="94"/>
  <c r="A210" i="94"/>
  <c r="A591" i="94" s="1"/>
  <c r="A134" i="94"/>
  <c r="A515" i="94" s="1"/>
  <c r="A668" i="94"/>
  <c r="A362" i="94"/>
  <c r="A285" i="94"/>
  <c r="A209" i="94"/>
  <c r="A590" i="94" s="1"/>
  <c r="A438" i="94"/>
  <c r="A133" i="94"/>
  <c r="A514" i="94" s="1"/>
  <c r="A100" i="94"/>
  <c r="A481" i="94" s="1"/>
  <c r="A252" i="94"/>
  <c r="A405" i="94"/>
  <c r="A176" i="94"/>
  <c r="A557" i="94" s="1"/>
  <c r="A329" i="94"/>
  <c r="A635" i="94"/>
  <c r="A247" i="94"/>
  <c r="A400" i="94"/>
  <c r="A630" i="94"/>
  <c r="A95" i="94"/>
  <c r="A476" i="94" s="1"/>
  <c r="A171" i="94"/>
  <c r="A552" i="94" s="1"/>
  <c r="A324" i="94"/>
  <c r="A401" i="94"/>
  <c r="A325" i="94"/>
  <c r="A248" i="94"/>
  <c r="A96" i="94"/>
  <c r="A477" i="94" s="1"/>
  <c r="A172" i="94"/>
  <c r="A553" i="94" s="1"/>
  <c r="A631" i="94"/>
  <c r="A123" i="94"/>
  <c r="A504" i="94" s="1"/>
  <c r="A352" i="94"/>
  <c r="A658" i="94"/>
  <c r="A199" i="94"/>
  <c r="A580" i="94" s="1"/>
  <c r="A428" i="94"/>
  <c r="A275" i="94"/>
  <c r="A675" i="94"/>
  <c r="A369" i="94"/>
  <c r="A292" i="94"/>
  <c r="A216" i="94"/>
  <c r="A597" i="94" s="1"/>
  <c r="A140" i="94"/>
  <c r="A521" i="94" s="1"/>
  <c r="A445" i="94"/>
  <c r="A692" i="94"/>
  <c r="A309" i="94"/>
  <c r="A233" i="94"/>
  <c r="A614" i="94" s="1"/>
  <c r="A386" i="94"/>
  <c r="A157" i="94"/>
  <c r="A538" i="94" s="1"/>
  <c r="A462" i="94"/>
  <c r="A268" i="94"/>
  <c r="A421" i="94"/>
  <c r="A116" i="94"/>
  <c r="A497" i="94" s="1"/>
  <c r="A651" i="94"/>
  <c r="A345" i="94"/>
  <c r="A192" i="94"/>
  <c r="A573" i="94" s="1"/>
  <c r="A623" i="94"/>
  <c r="A317" i="94"/>
  <c r="A164" i="94"/>
  <c r="A545" i="94" s="1"/>
  <c r="A393" i="94"/>
  <c r="A240" i="94"/>
  <c r="A88" i="94"/>
  <c r="A469" i="94" s="1"/>
  <c r="A692" i="23"/>
  <c r="A309" i="23"/>
  <c r="A157" i="23"/>
  <c r="A538" i="23" s="1"/>
  <c r="A462" i="23"/>
  <c r="A386" i="23"/>
  <c r="A233" i="23"/>
  <c r="A614" i="23" s="1"/>
  <c r="A304" i="23"/>
  <c r="A457" i="23"/>
  <c r="A381" i="23"/>
  <c r="A687" i="23"/>
  <c r="A152" i="23"/>
  <c r="A533" i="23" s="1"/>
  <c r="A228" i="23"/>
  <c r="A609" i="23" s="1"/>
  <c r="A690" i="23"/>
  <c r="A460" i="23"/>
  <c r="A155" i="23"/>
  <c r="A536" i="23" s="1"/>
  <c r="A231" i="23"/>
  <c r="A612" i="23" s="1"/>
  <c r="A307" i="23"/>
  <c r="A384" i="23"/>
  <c r="A437" i="95"/>
  <c r="A667" i="95"/>
  <c r="A361" i="95"/>
  <c r="A284" i="95"/>
  <c r="A208" i="95"/>
  <c r="A589" i="95" s="1"/>
  <c r="A132" i="95"/>
  <c r="A513" i="95" s="1"/>
  <c r="A627" i="95"/>
  <c r="A168" i="95"/>
  <c r="A549" i="95" s="1"/>
  <c r="A321" i="95"/>
  <c r="A92" i="95"/>
  <c r="A473" i="95" s="1"/>
  <c r="A397" i="95"/>
  <c r="A244" i="95"/>
  <c r="A674" i="95"/>
  <c r="A444" i="95"/>
  <c r="A368" i="95"/>
  <c r="A291" i="95"/>
  <c r="A215" i="95"/>
  <c r="A596" i="95" s="1"/>
  <c r="A139" i="95"/>
  <c r="A520" i="95" s="1"/>
  <c r="A435" i="95"/>
  <c r="A665" i="95"/>
  <c r="A359" i="95"/>
  <c r="A206" i="95"/>
  <c r="A587" i="95" s="1"/>
  <c r="A282" i="95"/>
  <c r="A130" i="95"/>
  <c r="A511" i="95" s="1"/>
  <c r="A366" i="95"/>
  <c r="A289" i="95"/>
  <c r="A213" i="95"/>
  <c r="A594" i="95" s="1"/>
  <c r="A137" i="95"/>
  <c r="A518" i="95" s="1"/>
  <c r="A672" i="95"/>
  <c r="A442" i="95"/>
  <c r="A264" i="95"/>
  <c r="A647" i="95"/>
  <c r="A188" i="95"/>
  <c r="A569" i="95" s="1"/>
  <c r="A341" i="95"/>
  <c r="A112" i="95"/>
  <c r="A493" i="95" s="1"/>
  <c r="A417" i="95"/>
  <c r="G700" i="95" a="1"/>
  <c r="A392" i="95"/>
  <c r="A87" i="95"/>
  <c r="A622" i="95"/>
  <c r="A316" i="95"/>
  <c r="A163" i="95"/>
  <c r="A544" i="95" s="1"/>
  <c r="A239" i="95"/>
  <c r="A305" i="95"/>
  <c r="A153" i="95"/>
  <c r="A534" i="95" s="1"/>
  <c r="A458" i="95"/>
  <c r="A382" i="95"/>
  <c r="A229" i="95"/>
  <c r="A610" i="95" s="1"/>
  <c r="A688" i="95"/>
  <c r="A340" i="95"/>
  <c r="A263" i="95"/>
  <c r="A111" i="95"/>
  <c r="A492" i="95" s="1"/>
  <c r="A416" i="95"/>
  <c r="A187" i="95"/>
  <c r="A568" i="95" s="1"/>
  <c r="A646" i="95"/>
  <c r="A266" i="95"/>
  <c r="A649" i="95"/>
  <c r="A343" i="95"/>
  <c r="A114" i="95"/>
  <c r="A495" i="95" s="1"/>
  <c r="A190" i="95"/>
  <c r="A571" i="95" s="1"/>
  <c r="A419" i="95"/>
  <c r="A121" i="95"/>
  <c r="A502" i="95" s="1"/>
  <c r="A197" i="95"/>
  <c r="A578" i="95" s="1"/>
  <c r="A273" i="95"/>
  <c r="A656" i="95"/>
  <c r="A350" i="95"/>
  <c r="A426" i="95"/>
  <c r="A253" i="95"/>
  <c r="A177" i="95"/>
  <c r="A558" i="95" s="1"/>
  <c r="A636" i="95"/>
  <c r="A330" i="95"/>
  <c r="A406" i="95"/>
  <c r="A101" i="95"/>
  <c r="A482" i="95" s="1"/>
  <c r="A670" i="95"/>
  <c r="A440" i="95"/>
  <c r="A364" i="95"/>
  <c r="A287" i="95"/>
  <c r="A211" i="95"/>
  <c r="A592" i="95" s="1"/>
  <c r="A135" i="95"/>
  <c r="A516" i="95" s="1"/>
  <c r="A634" i="95"/>
  <c r="A328" i="95"/>
  <c r="A251" i="95"/>
  <c r="A175" i="95"/>
  <c r="A556" i="95" s="1"/>
  <c r="A99" i="95"/>
  <c r="A480" i="95" s="1"/>
  <c r="A404" i="95"/>
  <c r="A174" i="95"/>
  <c r="A555" i="95" s="1"/>
  <c r="A250" i="95"/>
  <c r="A633" i="95"/>
  <c r="A98" i="95"/>
  <c r="A479" i="95" s="1"/>
  <c r="A327" i="95"/>
  <c r="A403" i="95"/>
  <c r="A278" i="95"/>
  <c r="A661" i="95"/>
  <c r="A202" i="95"/>
  <c r="A583" i="95" s="1"/>
  <c r="A355" i="95"/>
  <c r="A431" i="95"/>
  <c r="A126" i="95"/>
  <c r="A507" i="95" s="1"/>
  <c r="A362" i="95"/>
  <c r="A285" i="95"/>
  <c r="A209" i="95"/>
  <c r="A590" i="95" s="1"/>
  <c r="A133" i="95"/>
  <c r="A514" i="95" s="1"/>
  <c r="A668" i="95"/>
  <c r="A438" i="95"/>
  <c r="A102" i="95"/>
  <c r="A483" i="95" s="1"/>
  <c r="A407" i="95"/>
  <c r="A178" i="95"/>
  <c r="A559" i="95" s="1"/>
  <c r="A331" i="95"/>
  <c r="A254" i="95"/>
  <c r="A637" i="95"/>
  <c r="B306" i="94"/>
  <c r="B230" i="94"/>
  <c r="B383" i="94"/>
  <c r="E383" i="94" s="1"/>
  <c r="B154" i="94"/>
  <c r="B263" i="94"/>
  <c r="B111" i="94"/>
  <c r="B187" i="94"/>
  <c r="B340" i="94"/>
  <c r="B268" i="94"/>
  <c r="B345" i="94"/>
  <c r="B192" i="94"/>
  <c r="B116" i="94"/>
  <c r="B129" i="94"/>
  <c r="B358" i="94"/>
  <c r="B205" i="94"/>
  <c r="B281" i="94"/>
  <c r="B246" i="94"/>
  <c r="B170" i="94"/>
  <c r="B94" i="94"/>
  <c r="B323" i="94"/>
  <c r="B325" i="94"/>
  <c r="B248" i="94"/>
  <c r="B172" i="94"/>
  <c r="B96" i="94"/>
  <c r="B375" i="94"/>
  <c r="B298" i="94"/>
  <c r="B222" i="94"/>
  <c r="B146" i="94"/>
  <c r="B344" i="94"/>
  <c r="B267" i="94"/>
  <c r="B191" i="94"/>
  <c r="B115" i="94"/>
  <c r="B104" i="94"/>
  <c r="B256" i="94"/>
  <c r="B333" i="94"/>
  <c r="B180" i="94"/>
  <c r="B193" i="94"/>
  <c r="B346" i="94"/>
  <c r="B117" i="94"/>
  <c r="B269" i="94"/>
  <c r="B363" i="94"/>
  <c r="B286" i="94"/>
  <c r="B210" i="94"/>
  <c r="B134" i="94"/>
  <c r="B307" i="94"/>
  <c r="B384" i="94"/>
  <c r="E384" i="94" s="1"/>
  <c r="B155" i="94"/>
  <c r="B231" i="94"/>
  <c r="B239" i="94"/>
  <c r="B163" i="94"/>
  <c r="B87" i="94"/>
  <c r="B316" i="94"/>
  <c r="B303" i="94"/>
  <c r="B380" i="94"/>
  <c r="E380" i="94" s="1"/>
  <c r="B151" i="94"/>
  <c r="B227" i="94"/>
  <c r="B369" i="94"/>
  <c r="B292" i="94"/>
  <c r="B216" i="94"/>
  <c r="B140" i="94"/>
  <c r="B153" i="94"/>
  <c r="B229" i="94"/>
  <c r="B305" i="94"/>
  <c r="B382" i="94"/>
  <c r="E382" i="94" s="1"/>
  <c r="B93" i="94"/>
  <c r="B322" i="94"/>
  <c r="B169" i="94"/>
  <c r="B245" i="94"/>
  <c r="B387" i="94"/>
  <c r="E387" i="94" s="1"/>
  <c r="B158" i="94"/>
  <c r="B310" i="94"/>
  <c r="B234" i="94"/>
  <c r="B263" i="23"/>
  <c r="B111" i="23"/>
  <c r="B340" i="23"/>
  <c r="B187" i="23"/>
  <c r="B245" i="23"/>
  <c r="B322" i="23"/>
  <c r="B93" i="23"/>
  <c r="B169" i="23"/>
  <c r="B233" i="23"/>
  <c r="B309" i="23"/>
  <c r="B157" i="23"/>
  <c r="B386" i="23"/>
  <c r="E386" i="23" s="1"/>
  <c r="E692" i="23" s="1"/>
  <c r="B320" i="23"/>
  <c r="B91" i="23"/>
  <c r="B167" i="23"/>
  <c r="B243" i="23"/>
  <c r="B228" i="23"/>
  <c r="B304" i="23"/>
  <c r="B152" i="23"/>
  <c r="B381" i="23"/>
  <c r="E381" i="23" s="1"/>
  <c r="E687" i="23" s="1"/>
  <c r="B176" i="23"/>
  <c r="B100" i="23"/>
  <c r="B252" i="23"/>
  <c r="B329" i="23"/>
  <c r="B135" i="23"/>
  <c r="B364" i="23"/>
  <c r="B211" i="23"/>
  <c r="B287" i="23"/>
  <c r="B342" i="23"/>
  <c r="B189" i="23"/>
  <c r="B265" i="23"/>
  <c r="B113" i="23"/>
  <c r="B352" i="23"/>
  <c r="B199" i="23"/>
  <c r="B123" i="23"/>
  <c r="B275" i="23"/>
  <c r="B222" i="23"/>
  <c r="B146" i="23"/>
  <c r="B298" i="23"/>
  <c r="B375" i="23"/>
  <c r="B147" i="23"/>
  <c r="B223" i="23"/>
  <c r="B299" i="23"/>
  <c r="B376" i="23"/>
  <c r="E376" i="23" s="1"/>
  <c r="E682" i="23" s="1"/>
  <c r="B240" i="23"/>
  <c r="B164" i="23"/>
  <c r="B88" i="23"/>
  <c r="B317" i="23"/>
  <c r="B156" i="23"/>
  <c r="B232" i="23"/>
  <c r="B308" i="23"/>
  <c r="B385" i="23"/>
  <c r="E385" i="23" s="1"/>
  <c r="E691" i="23" s="1"/>
  <c r="B177" i="23"/>
  <c r="B101" i="23"/>
  <c r="B253" i="23"/>
  <c r="B330" i="23"/>
  <c r="B256" i="23"/>
  <c r="B180" i="23"/>
  <c r="B104" i="23"/>
  <c r="B333" i="23"/>
  <c r="B359" i="23"/>
  <c r="B130" i="23"/>
  <c r="B206" i="23"/>
  <c r="B282" i="23"/>
  <c r="B324" i="23"/>
  <c r="B95" i="23"/>
  <c r="B247" i="23"/>
  <c r="B171" i="23"/>
  <c r="B214" i="23"/>
  <c r="B290" i="23"/>
  <c r="B367" i="23"/>
  <c r="B138" i="23"/>
  <c r="B149" i="95"/>
  <c r="B225" i="95"/>
  <c r="B301" i="95"/>
  <c r="B378" i="95"/>
  <c r="E378" i="95" s="1"/>
  <c r="B369" i="95"/>
  <c r="B292" i="95"/>
  <c r="B216" i="95"/>
  <c r="B140" i="95"/>
  <c r="B198" i="95"/>
  <c r="B351" i="95"/>
  <c r="B122" i="95"/>
  <c r="B274" i="95"/>
  <c r="B110" i="95"/>
  <c r="B262" i="95"/>
  <c r="B186" i="95"/>
  <c r="B339" i="95"/>
  <c r="B250" i="95"/>
  <c r="B174" i="95"/>
  <c r="B327" i="95"/>
  <c r="B98" i="95"/>
  <c r="B333" i="95"/>
  <c r="B256" i="95"/>
  <c r="B180" i="95"/>
  <c r="B104" i="95"/>
  <c r="B302" i="95"/>
  <c r="B150" i="95"/>
  <c r="B379" i="95"/>
  <c r="E379" i="95" s="1"/>
  <c r="B226" i="95"/>
  <c r="B366" i="95"/>
  <c r="B289" i="95"/>
  <c r="B213" i="95"/>
  <c r="B137" i="95"/>
  <c r="B367" i="95"/>
  <c r="B290" i="95"/>
  <c r="B214" i="95"/>
  <c r="B138" i="95"/>
  <c r="B202" i="95"/>
  <c r="B355" i="95"/>
  <c r="B126" i="95"/>
  <c r="B278" i="95"/>
  <c r="B343" i="95"/>
  <c r="B114" i="95"/>
  <c r="B266" i="95"/>
  <c r="B190" i="95"/>
  <c r="B268" i="95"/>
  <c r="B192" i="95"/>
  <c r="B116" i="95"/>
  <c r="B345" i="95"/>
  <c r="B259" i="95"/>
  <c r="B336" i="95"/>
  <c r="B183" i="95"/>
  <c r="B107" i="95"/>
  <c r="B354" i="95"/>
  <c r="B277" i="95"/>
  <c r="B125" i="95"/>
  <c r="B201" i="95"/>
  <c r="B340" i="95"/>
  <c r="B263" i="95"/>
  <c r="B187" i="95"/>
  <c r="B111" i="95"/>
  <c r="B328" i="95"/>
  <c r="B99" i="95"/>
  <c r="B251" i="95"/>
  <c r="B175" i="95"/>
  <c r="B316" i="95"/>
  <c r="B87" i="95"/>
  <c r="B239" i="95"/>
  <c r="B163" i="95"/>
  <c r="B172" i="95"/>
  <c r="B96" i="95"/>
  <c r="B325" i="95"/>
  <c r="B248" i="95"/>
  <c r="A416" i="94"/>
  <c r="A263" i="94"/>
  <c r="A111" i="94"/>
  <c r="A492" i="94" s="1"/>
  <c r="A646" i="94"/>
  <c r="A340" i="94"/>
  <c r="A187" i="94"/>
  <c r="A568" i="94" s="1"/>
  <c r="A318" i="94"/>
  <c r="A241" i="94"/>
  <c r="A394" i="94"/>
  <c r="A624" i="94"/>
  <c r="A89" i="94"/>
  <c r="A470" i="94" s="1"/>
  <c r="A165" i="94"/>
  <c r="A546" i="94" s="1"/>
  <c r="A207" i="94"/>
  <c r="A588" i="94" s="1"/>
  <c r="A283" i="94"/>
  <c r="A666" i="94"/>
  <c r="A131" i="94"/>
  <c r="A512" i="94" s="1"/>
  <c r="A360" i="94"/>
  <c r="A436" i="94"/>
  <c r="A413" i="94"/>
  <c r="A260" i="94"/>
  <c r="A108" i="94"/>
  <c r="A489" i="94" s="1"/>
  <c r="A643" i="94"/>
  <c r="A337" i="94"/>
  <c r="A184" i="94"/>
  <c r="A565" i="94" s="1"/>
  <c r="A417" i="94"/>
  <c r="A341" i="94"/>
  <c r="A264" i="94"/>
  <c r="A647" i="94"/>
  <c r="A188" i="94"/>
  <c r="A569" i="94" s="1"/>
  <c r="A112" i="94"/>
  <c r="A493" i="94" s="1"/>
  <c r="A305" i="94"/>
  <c r="A153" i="94"/>
  <c r="A534" i="94" s="1"/>
  <c r="A458" i="94"/>
  <c r="A382" i="94"/>
  <c r="A229" i="94"/>
  <c r="A610" i="94" s="1"/>
  <c r="A688" i="94"/>
  <c r="A677" i="94"/>
  <c r="A447" i="94"/>
  <c r="A371" i="94"/>
  <c r="A294" i="94"/>
  <c r="A218" i="94"/>
  <c r="A599" i="94" s="1"/>
  <c r="A142" i="94"/>
  <c r="A523" i="94" s="1"/>
  <c r="A103" i="94"/>
  <c r="A484" i="94" s="1"/>
  <c r="A179" i="94"/>
  <c r="A560" i="94" s="1"/>
  <c r="A332" i="94"/>
  <c r="A408" i="94"/>
  <c r="A255" i="94"/>
  <c r="A638" i="94"/>
  <c r="A272" i="94"/>
  <c r="A655" i="94"/>
  <c r="A120" i="94"/>
  <c r="A501" i="94" s="1"/>
  <c r="A425" i="94"/>
  <c r="A349" i="94"/>
  <c r="A196" i="94"/>
  <c r="A577" i="94" s="1"/>
  <c r="A168" i="94"/>
  <c r="A549" i="94" s="1"/>
  <c r="A244" i="94"/>
  <c r="A92" i="94"/>
  <c r="A473" i="94" s="1"/>
  <c r="A627" i="94"/>
  <c r="A321" i="94"/>
  <c r="A397" i="94"/>
  <c r="A258" i="94"/>
  <c r="A106" i="94"/>
  <c r="A487" i="94" s="1"/>
  <c r="A641" i="94"/>
  <c r="A182" i="94"/>
  <c r="A563" i="94" s="1"/>
  <c r="A335" i="94"/>
  <c r="A411" i="94"/>
  <c r="A680" i="94"/>
  <c r="A374" i="94"/>
  <c r="A297" i="94"/>
  <c r="A221" i="94"/>
  <c r="A602" i="94" s="1"/>
  <c r="A450" i="94"/>
  <c r="A145" i="94"/>
  <c r="A526" i="94" s="1"/>
  <c r="A448" i="94"/>
  <c r="A372" i="94"/>
  <c r="A295" i="94"/>
  <c r="A219" i="94"/>
  <c r="A600" i="94" s="1"/>
  <c r="A143" i="94"/>
  <c r="A524" i="94" s="1"/>
  <c r="A678" i="94"/>
  <c r="A409" i="94"/>
  <c r="A256" i="94"/>
  <c r="A104" i="94"/>
  <c r="A485" i="94" s="1"/>
  <c r="A639" i="94"/>
  <c r="A333" i="94"/>
  <c r="A180" i="94"/>
  <c r="A561" i="94" s="1"/>
  <c r="A444" i="94"/>
  <c r="A368" i="94"/>
  <c r="A291" i="94"/>
  <c r="A215" i="94"/>
  <c r="A596" i="94" s="1"/>
  <c r="A139" i="94"/>
  <c r="A520" i="94" s="1"/>
  <c r="A674" i="94"/>
  <c r="A156" i="94"/>
  <c r="A537" i="94" s="1"/>
  <c r="A461" i="94"/>
  <c r="A232" i="94"/>
  <c r="A613" i="94" s="1"/>
  <c r="A691" i="94"/>
  <c r="A308" i="94"/>
  <c r="A385" i="94"/>
  <c r="A354" i="94"/>
  <c r="A125" i="94"/>
  <c r="A506" i="94" s="1"/>
  <c r="A660" i="94"/>
  <c r="A201" i="94"/>
  <c r="A582" i="94" s="1"/>
  <c r="A277" i="94"/>
  <c r="A430" i="94"/>
  <c r="A629" i="94"/>
  <c r="A399" i="94"/>
  <c r="A246" i="94"/>
  <c r="A94" i="94"/>
  <c r="A475" i="94" s="1"/>
  <c r="A170" i="94"/>
  <c r="A551" i="94" s="1"/>
  <c r="A323" i="94"/>
  <c r="A689" i="23"/>
  <c r="A154" i="23"/>
  <c r="A535" i="23" s="1"/>
  <c r="A383" i="23"/>
  <c r="A306" i="23"/>
  <c r="A459" i="23"/>
  <c r="A230" i="23"/>
  <c r="A611" i="23" s="1"/>
  <c r="A408" i="95"/>
  <c r="A332" i="95"/>
  <c r="A179" i="95"/>
  <c r="A560" i="95" s="1"/>
  <c r="A638" i="95"/>
  <c r="A103" i="95"/>
  <c r="A484" i="95" s="1"/>
  <c r="A255" i="95"/>
  <c r="A281" i="95"/>
  <c r="A129" i="95"/>
  <c r="A510" i="95" s="1"/>
  <c r="A664" i="95"/>
  <c r="A205" i="95"/>
  <c r="A586" i="95" s="1"/>
  <c r="A434" i="95"/>
  <c r="A358" i="95"/>
  <c r="A396" i="95"/>
  <c r="A243" i="95"/>
  <c r="A626" i="95"/>
  <c r="A320" i="95"/>
  <c r="A91" i="95"/>
  <c r="A472" i="95" s="1"/>
  <c r="A167" i="95"/>
  <c r="A548" i="95" s="1"/>
  <c r="A690" i="95"/>
  <c r="A307" i="95"/>
  <c r="A155" i="95"/>
  <c r="A536" i="95" s="1"/>
  <c r="A460" i="95"/>
  <c r="A384" i="95"/>
  <c r="A231" i="95"/>
  <c r="A612" i="95" s="1"/>
  <c r="A687" i="95"/>
  <c r="A304" i="95"/>
  <c r="A152" i="95"/>
  <c r="A533" i="95" s="1"/>
  <c r="A381" i="95"/>
  <c r="A228" i="95"/>
  <c r="A609" i="95" s="1"/>
  <c r="A457" i="95"/>
  <c r="A463" i="95"/>
  <c r="A693" i="95"/>
  <c r="A310" i="95"/>
  <c r="A158" i="95"/>
  <c r="A539" i="95" s="1"/>
  <c r="A387" i="95"/>
  <c r="A234" i="95"/>
  <c r="A615" i="95" s="1"/>
  <c r="A673" i="95"/>
  <c r="A443" i="95"/>
  <c r="A367" i="95"/>
  <c r="A290" i="95"/>
  <c r="A214" i="95"/>
  <c r="A595" i="95" s="1"/>
  <c r="A138" i="95"/>
  <c r="A519" i="95" s="1"/>
  <c r="A654" i="95"/>
  <c r="A119" i="95"/>
  <c r="A500" i="95" s="1"/>
  <c r="A271" i="95"/>
  <c r="A424" i="95"/>
  <c r="A348" i="95"/>
  <c r="A195" i="95"/>
  <c r="A576" i="95" s="1"/>
  <c r="A685" i="95"/>
  <c r="A302" i="95"/>
  <c r="A150" i="95"/>
  <c r="A531" i="95" s="1"/>
  <c r="A455" i="95"/>
  <c r="A379" i="95"/>
  <c r="A226" i="95"/>
  <c r="A607" i="95" s="1"/>
  <c r="A356" i="95"/>
  <c r="A662" i="95"/>
  <c r="A127" i="95"/>
  <c r="A508" i="95" s="1"/>
  <c r="A432" i="95"/>
  <c r="A279" i="95"/>
  <c r="A203" i="95"/>
  <c r="A584" i="95" s="1"/>
  <c r="A441" i="95"/>
  <c r="A671" i="95"/>
  <c r="A365" i="95"/>
  <c r="A288" i="95"/>
  <c r="A212" i="95"/>
  <c r="A593" i="95" s="1"/>
  <c r="A136" i="95"/>
  <c r="A517" i="95" s="1"/>
  <c r="A677" i="95"/>
  <c r="A447" i="95"/>
  <c r="A371" i="95"/>
  <c r="A294" i="95"/>
  <c r="A218" i="95"/>
  <c r="A599" i="95" s="1"/>
  <c r="A142" i="95"/>
  <c r="A523" i="95" s="1"/>
  <c r="A663" i="95"/>
  <c r="A357" i="95"/>
  <c r="A204" i="95"/>
  <c r="A585" i="95" s="1"/>
  <c r="A280" i="95"/>
  <c r="A128" i="95"/>
  <c r="A509" i="95" s="1"/>
  <c r="A433" i="95"/>
  <c r="A430" i="95"/>
  <c r="A354" i="95"/>
  <c r="A125" i="95"/>
  <c r="A506" i="95" s="1"/>
  <c r="A201" i="95"/>
  <c r="A582" i="95" s="1"/>
  <c r="A277" i="95"/>
  <c r="A660" i="95"/>
  <c r="A191" i="95"/>
  <c r="A572" i="95" s="1"/>
  <c r="A420" i="95"/>
  <c r="A650" i="95"/>
  <c r="A267" i="95"/>
  <c r="A344" i="95"/>
  <c r="A115" i="95"/>
  <c r="A496" i="95" s="1"/>
  <c r="A196" i="95"/>
  <c r="A577" i="95" s="1"/>
  <c r="A120" i="95"/>
  <c r="A501" i="95" s="1"/>
  <c r="A655" i="95"/>
  <c r="A425" i="95"/>
  <c r="A349" i="95"/>
  <c r="A272" i="95"/>
  <c r="A300" i="95"/>
  <c r="A453" i="95"/>
  <c r="A377" i="95"/>
  <c r="A224" i="95"/>
  <c r="A605" i="95" s="1"/>
  <c r="A683" i="95"/>
  <c r="A148" i="95"/>
  <c r="A529" i="95" s="1"/>
  <c r="A90" i="95"/>
  <c r="A471" i="95" s="1"/>
  <c r="A625" i="95"/>
  <c r="A395" i="95"/>
  <c r="A242" i="95"/>
  <c r="A166" i="95"/>
  <c r="A547" i="95" s="1"/>
  <c r="A319" i="95"/>
  <c r="B275" i="94"/>
  <c r="B123" i="94"/>
  <c r="B352" i="94"/>
  <c r="B199" i="94"/>
  <c r="B186" i="94"/>
  <c r="B339" i="94"/>
  <c r="B262" i="94"/>
  <c r="B110" i="94"/>
  <c r="B203" i="94"/>
  <c r="B127" i="94"/>
  <c r="B356" i="94"/>
  <c r="B279" i="94"/>
  <c r="B361" i="94"/>
  <c r="B284" i="94"/>
  <c r="B208" i="94"/>
  <c r="B132" i="94"/>
  <c r="B221" i="94"/>
  <c r="B297" i="94"/>
  <c r="B374" i="94"/>
  <c r="B145" i="94"/>
  <c r="B98" i="94"/>
  <c r="B327" i="94"/>
  <c r="B250" i="94"/>
  <c r="B174" i="94"/>
  <c r="B373" i="94"/>
  <c r="B296" i="94"/>
  <c r="B220" i="94"/>
  <c r="B144" i="94"/>
  <c r="B177" i="94"/>
  <c r="B101" i="94"/>
  <c r="B330" i="94"/>
  <c r="B253" i="94"/>
  <c r="B360" i="94"/>
  <c r="B283" i="94"/>
  <c r="B207" i="94"/>
  <c r="B131" i="94"/>
  <c r="B349" i="94"/>
  <c r="B196" i="94"/>
  <c r="B120" i="94"/>
  <c r="B272" i="94"/>
  <c r="B209" i="94"/>
  <c r="B285" i="94"/>
  <c r="B362" i="94"/>
  <c r="B133" i="94"/>
  <c r="B178" i="94"/>
  <c r="B331" i="94"/>
  <c r="B102" i="94"/>
  <c r="B254" i="94"/>
  <c r="B112" i="94"/>
  <c r="B264" i="94"/>
  <c r="B188" i="94"/>
  <c r="B341" i="94"/>
  <c r="B103" i="94"/>
  <c r="B332" i="94"/>
  <c r="B255" i="94"/>
  <c r="B179" i="94"/>
  <c r="B92" i="94"/>
  <c r="B321" i="94"/>
  <c r="B244" i="94"/>
  <c r="B168" i="94"/>
  <c r="B308" i="94"/>
  <c r="B385" i="94"/>
  <c r="E385" i="94" s="1"/>
  <c r="B232" i="94"/>
  <c r="B156" i="94"/>
  <c r="B97" i="94"/>
  <c r="B173" i="94"/>
  <c r="B326" i="94"/>
  <c r="B249" i="94"/>
  <c r="B114" i="94"/>
  <c r="B190" i="94"/>
  <c r="B343" i="94"/>
  <c r="B266" i="94"/>
  <c r="B112" i="23"/>
  <c r="B264" i="23"/>
  <c r="B188" i="23"/>
  <c r="B341" i="23"/>
  <c r="B338" i="23"/>
  <c r="B185" i="23"/>
  <c r="B109" i="23"/>
  <c r="B261" i="23"/>
  <c r="B166" i="23"/>
  <c r="B242" i="23"/>
  <c r="B90" i="23"/>
  <c r="B319" i="23"/>
  <c r="B119" i="23"/>
  <c r="B348" i="23"/>
  <c r="B195" i="23"/>
  <c r="B271" i="23"/>
  <c r="B274" i="23"/>
  <c r="B351" i="23"/>
  <c r="B198" i="23"/>
  <c r="B122" i="23"/>
  <c r="B344" i="23"/>
  <c r="B115" i="23"/>
  <c r="B191" i="23"/>
  <c r="B267" i="23"/>
  <c r="B103" i="23"/>
  <c r="B179" i="23"/>
  <c r="B255" i="23"/>
  <c r="B332" i="23"/>
  <c r="B281" i="23"/>
  <c r="B358" i="23"/>
  <c r="B129" i="23"/>
  <c r="B205" i="23"/>
  <c r="B373" i="23"/>
  <c r="B296" i="23"/>
  <c r="B144" i="23"/>
  <c r="B220" i="23"/>
  <c r="B114" i="23"/>
  <c r="B266" i="23"/>
  <c r="B190" i="23"/>
  <c r="B343" i="23"/>
  <c r="B300" i="23"/>
  <c r="B377" i="23"/>
  <c r="E377" i="23" s="1"/>
  <c r="E683" i="23" s="1"/>
  <c r="B148" i="23"/>
  <c r="B224" i="23"/>
  <c r="B349" i="23"/>
  <c r="B196" i="23"/>
  <c r="B120" i="23"/>
  <c r="B272" i="23"/>
  <c r="B318" i="23"/>
  <c r="B89" i="23"/>
  <c r="B241" i="23"/>
  <c r="B165" i="23"/>
  <c r="B269" i="23"/>
  <c r="B193" i="23"/>
  <c r="B117" i="23"/>
  <c r="B346" i="23"/>
  <c r="B357" i="23"/>
  <c r="B204" i="23"/>
  <c r="B280" i="23"/>
  <c r="B128" i="23"/>
  <c r="B151" i="23"/>
  <c r="B227" i="23"/>
  <c r="B303" i="23"/>
  <c r="B380" i="23"/>
  <c r="E380" i="23" s="1"/>
  <c r="E686" i="23" s="1"/>
  <c r="B143" i="23"/>
  <c r="B219" i="23"/>
  <c r="B295" i="23"/>
  <c r="B372" i="23"/>
  <c r="B246" i="23"/>
  <c r="B323" i="23"/>
  <c r="B170" i="23"/>
  <c r="B94" i="23"/>
  <c r="V932" i="23"/>
  <c r="V936" i="23"/>
  <c r="V933" i="23"/>
  <c r="V907" i="23"/>
  <c r="V911" i="23"/>
  <c r="V857" i="23"/>
  <c r="V858" i="23"/>
  <c r="V833" i="23"/>
  <c r="V908" i="23"/>
  <c r="V882" i="23"/>
  <c r="V886" i="23"/>
  <c r="V861" i="23"/>
  <c r="V808" i="23"/>
  <c r="V883" i="23"/>
  <c r="V782" i="23"/>
  <c r="V786" i="23"/>
  <c r="V832" i="23"/>
  <c r="V783" i="23"/>
  <c r="V761" i="23"/>
  <c r="V732" i="23"/>
  <c r="V733" i="23"/>
  <c r="V807" i="23"/>
  <c r="V811" i="23"/>
  <c r="V758" i="23"/>
  <c r="V736" i="23"/>
  <c r="V757" i="23"/>
  <c r="V836" i="23"/>
  <c r="U963" i="23"/>
  <c r="U962" i="23"/>
  <c r="U966" i="23"/>
  <c r="V707" i="23"/>
  <c r="U710" i="23"/>
  <c r="V711" i="23"/>
  <c r="V708" i="23"/>
  <c r="U376" i="23"/>
  <c r="U377" i="23"/>
  <c r="U378" i="23"/>
  <c r="U379" i="23"/>
  <c r="U380" i="23"/>
  <c r="U381" i="23"/>
  <c r="U382" i="23"/>
  <c r="U383" i="23"/>
  <c r="U384" i="23"/>
  <c r="U387" i="23"/>
  <c r="U386" i="23"/>
  <c r="U385" i="23"/>
  <c r="V9" i="23"/>
  <c r="BQ454" i="95" l="1"/>
  <c r="BR454" i="95"/>
  <c r="BS454" i="95"/>
  <c r="BT454" i="95"/>
  <c r="BU454" i="95"/>
  <c r="BV454" i="95"/>
  <c r="BW454" i="95"/>
  <c r="BX454" i="95"/>
  <c r="BY454" i="95"/>
  <c r="BZ454" i="95"/>
  <c r="BU610" i="94"/>
  <c r="BV610" i="94"/>
  <c r="BW610" i="94"/>
  <c r="BX610" i="94"/>
  <c r="BY610" i="94"/>
  <c r="BZ610" i="94"/>
  <c r="BS456" i="94"/>
  <c r="BT456" i="94"/>
  <c r="BU456" i="94"/>
  <c r="BV456" i="94"/>
  <c r="BW456" i="94"/>
  <c r="BX456" i="94"/>
  <c r="BY456" i="94"/>
  <c r="BZ456" i="94"/>
  <c r="BV459" i="95"/>
  <c r="BW459" i="95"/>
  <c r="BX459" i="95"/>
  <c r="BY459" i="95"/>
  <c r="BZ459" i="95"/>
  <c r="BP453" i="95"/>
  <c r="BQ453" i="95"/>
  <c r="BR453" i="95"/>
  <c r="BS453" i="95"/>
  <c r="BT453" i="95"/>
  <c r="BU453" i="95"/>
  <c r="BV453" i="95"/>
  <c r="BW453" i="95"/>
  <c r="BX453" i="95"/>
  <c r="BY453" i="95"/>
  <c r="BZ453" i="95"/>
  <c r="BR455" i="94"/>
  <c r="BS455" i="94"/>
  <c r="BT455" i="94"/>
  <c r="BU455" i="94"/>
  <c r="BV455" i="94"/>
  <c r="BW455" i="94"/>
  <c r="BX455" i="94"/>
  <c r="BY455" i="94"/>
  <c r="BZ455" i="94"/>
  <c r="BP605" i="94"/>
  <c r="BQ605" i="94"/>
  <c r="BR605" i="94"/>
  <c r="BS605" i="94"/>
  <c r="BT605" i="94"/>
  <c r="BU605" i="94"/>
  <c r="BV605" i="94"/>
  <c r="BW605" i="94"/>
  <c r="BX605" i="94"/>
  <c r="BY605" i="94"/>
  <c r="BZ605" i="94"/>
  <c r="BS608" i="95"/>
  <c r="BT608" i="95"/>
  <c r="BU608" i="95"/>
  <c r="BV608" i="95"/>
  <c r="BW608" i="95"/>
  <c r="BX608" i="95"/>
  <c r="BY608" i="95"/>
  <c r="BZ608" i="95"/>
  <c r="BX461" i="94"/>
  <c r="BY461" i="94"/>
  <c r="BZ461" i="94"/>
  <c r="BR607" i="95"/>
  <c r="BS607" i="95"/>
  <c r="BT607" i="95"/>
  <c r="BU607" i="95"/>
  <c r="BV607" i="95"/>
  <c r="BW607" i="95"/>
  <c r="BX607" i="95"/>
  <c r="BY607" i="95"/>
  <c r="BZ607" i="95"/>
  <c r="BS608" i="94"/>
  <c r="BT608" i="94"/>
  <c r="BU608" i="94"/>
  <c r="BV608" i="94"/>
  <c r="BW608" i="94"/>
  <c r="BX608" i="94"/>
  <c r="BY608" i="94"/>
  <c r="BZ608" i="94"/>
  <c r="BV459" i="94"/>
  <c r="BW459" i="94"/>
  <c r="BX459" i="94"/>
  <c r="BY459" i="94"/>
  <c r="BZ459" i="94"/>
  <c r="BO604" i="95"/>
  <c r="BP604" i="95"/>
  <c r="BQ604" i="95"/>
  <c r="BR604" i="95"/>
  <c r="BS604" i="95"/>
  <c r="BT604" i="95"/>
  <c r="BU604" i="95"/>
  <c r="BV604" i="95"/>
  <c r="BW604" i="95"/>
  <c r="BX604" i="95"/>
  <c r="BY604" i="95"/>
  <c r="BZ604" i="95"/>
  <c r="BT457" i="94"/>
  <c r="BU457" i="94"/>
  <c r="BV457" i="94"/>
  <c r="BW457" i="94"/>
  <c r="BX457" i="94"/>
  <c r="BY457" i="94"/>
  <c r="BZ457" i="94"/>
  <c r="BV611" i="95"/>
  <c r="BW611" i="95"/>
  <c r="BX611" i="95"/>
  <c r="BY611" i="95"/>
  <c r="BZ611" i="95"/>
  <c r="BW460" i="95"/>
  <c r="BX460" i="95"/>
  <c r="BY460" i="95"/>
  <c r="BZ460" i="95"/>
  <c r="BX461" i="95"/>
  <c r="BY461" i="95"/>
  <c r="BZ461" i="95"/>
  <c r="BU458" i="95"/>
  <c r="BV458" i="95"/>
  <c r="BW458" i="95"/>
  <c r="BX458" i="95"/>
  <c r="BY458" i="95"/>
  <c r="BZ458" i="95"/>
  <c r="BQ606" i="94"/>
  <c r="BR606" i="94"/>
  <c r="BS606" i="94"/>
  <c r="BT606" i="94"/>
  <c r="BU606" i="94"/>
  <c r="BV606" i="94"/>
  <c r="BW606" i="94"/>
  <c r="BX606" i="94"/>
  <c r="BY606" i="94"/>
  <c r="BZ606" i="94"/>
  <c r="BP453" i="94"/>
  <c r="BQ453" i="94"/>
  <c r="BR453" i="94"/>
  <c r="BS453" i="94"/>
  <c r="BT453" i="94"/>
  <c r="BU453" i="94"/>
  <c r="BV453" i="94"/>
  <c r="BW453" i="94"/>
  <c r="BX453" i="94"/>
  <c r="BY453" i="94"/>
  <c r="BZ453" i="94"/>
  <c r="BT457" i="95"/>
  <c r="BU457" i="95"/>
  <c r="BV457" i="95"/>
  <c r="BW457" i="95"/>
  <c r="BX457" i="95"/>
  <c r="BY457" i="95"/>
  <c r="BZ457" i="95"/>
  <c r="BX613" i="94"/>
  <c r="BY613" i="94"/>
  <c r="BZ613" i="94"/>
  <c r="BR455" i="95"/>
  <c r="BS455" i="95"/>
  <c r="BT455" i="95"/>
  <c r="BU455" i="95"/>
  <c r="BV455" i="95"/>
  <c r="BW455" i="95"/>
  <c r="BX455" i="95"/>
  <c r="BY455" i="95"/>
  <c r="BZ455" i="95"/>
  <c r="BU458" i="94"/>
  <c r="BV458" i="94"/>
  <c r="BW458" i="94"/>
  <c r="BX458" i="94"/>
  <c r="BY458" i="94"/>
  <c r="BZ458" i="94"/>
  <c r="BW460" i="94"/>
  <c r="BX460" i="94"/>
  <c r="BY460" i="94"/>
  <c r="BZ460" i="94"/>
  <c r="BV611" i="94"/>
  <c r="BW611" i="94"/>
  <c r="BX611" i="94"/>
  <c r="BY611" i="94"/>
  <c r="BZ611" i="94"/>
  <c r="BY462" i="94"/>
  <c r="BZ462" i="94"/>
  <c r="BW612" i="95"/>
  <c r="BX612" i="95"/>
  <c r="BY612" i="95"/>
  <c r="BZ612" i="95"/>
  <c r="BP605" i="95"/>
  <c r="BQ605" i="95"/>
  <c r="BR605" i="95"/>
  <c r="BS605" i="95"/>
  <c r="BT605" i="95"/>
  <c r="BU605" i="95"/>
  <c r="BV605" i="95"/>
  <c r="BW605" i="95"/>
  <c r="BX605" i="95"/>
  <c r="BY605" i="95"/>
  <c r="BZ605" i="95"/>
  <c r="BY462" i="95"/>
  <c r="BZ462" i="95"/>
  <c r="BX613" i="95"/>
  <c r="BY613" i="95"/>
  <c r="BZ613" i="95"/>
  <c r="BQ454" i="94"/>
  <c r="BR454" i="94"/>
  <c r="BS454" i="94"/>
  <c r="BT454" i="94"/>
  <c r="BU454" i="94"/>
  <c r="BV454" i="94"/>
  <c r="BW454" i="94"/>
  <c r="BX454" i="94"/>
  <c r="BY454" i="94"/>
  <c r="BZ454" i="94"/>
  <c r="BS456" i="95"/>
  <c r="BT456" i="95"/>
  <c r="BU456" i="95"/>
  <c r="BV456" i="95"/>
  <c r="BW456" i="95"/>
  <c r="BX456" i="95"/>
  <c r="BY456" i="95"/>
  <c r="BZ456" i="95"/>
  <c r="BT609" i="95"/>
  <c r="BU609" i="95"/>
  <c r="BV609" i="95"/>
  <c r="BW609" i="95"/>
  <c r="BX609" i="95"/>
  <c r="BY609" i="95"/>
  <c r="BZ609" i="95"/>
  <c r="BQ606" i="95"/>
  <c r="BR606" i="95"/>
  <c r="BS606" i="95"/>
  <c r="BT606" i="95"/>
  <c r="BU606" i="95"/>
  <c r="BV606" i="95"/>
  <c r="BW606" i="95"/>
  <c r="BX606" i="95"/>
  <c r="BY606" i="95"/>
  <c r="BZ606" i="95"/>
  <c r="BW612" i="94"/>
  <c r="BX612" i="94"/>
  <c r="BY612" i="94"/>
  <c r="BZ612" i="94"/>
  <c r="BY614" i="94"/>
  <c r="BZ614" i="94"/>
  <c r="BT609" i="94"/>
  <c r="BU609" i="94"/>
  <c r="BV609" i="94"/>
  <c r="BW609" i="94"/>
  <c r="BX609" i="94"/>
  <c r="BY609" i="94"/>
  <c r="BZ609" i="94"/>
  <c r="BY614" i="95"/>
  <c r="BZ614" i="95"/>
  <c r="BU610" i="95"/>
  <c r="BV610" i="95"/>
  <c r="BW610" i="95"/>
  <c r="BX610" i="95"/>
  <c r="BY610" i="95"/>
  <c r="BZ610" i="95"/>
  <c r="BR607" i="94"/>
  <c r="BS607" i="94"/>
  <c r="BT607" i="94"/>
  <c r="BU607" i="94"/>
  <c r="BV607" i="94"/>
  <c r="BW607" i="94"/>
  <c r="BX607" i="94"/>
  <c r="BY607" i="94"/>
  <c r="BZ607" i="94"/>
  <c r="BO604" i="94"/>
  <c r="BP604" i="94"/>
  <c r="BQ604" i="94"/>
  <c r="BR604" i="94"/>
  <c r="BS604" i="94"/>
  <c r="BT604" i="94"/>
  <c r="BU604" i="94"/>
  <c r="BV604" i="94"/>
  <c r="BW604" i="94"/>
  <c r="BX604" i="94"/>
  <c r="BY604" i="94"/>
  <c r="BZ604" i="94"/>
  <c r="E691" i="94"/>
  <c r="BX385" i="94"/>
  <c r="BX388" i="94" s="1"/>
  <c r="E688" i="94"/>
  <c r="BU382" i="94"/>
  <c r="BU388" i="94" s="1"/>
  <c r="E687" i="94"/>
  <c r="BT381" i="94"/>
  <c r="BT388" i="94" s="1"/>
  <c r="E689" i="94"/>
  <c r="BV383" i="94"/>
  <c r="BV388" i="94" s="1"/>
  <c r="E684" i="94"/>
  <c r="BQ378" i="94"/>
  <c r="BQ388" i="94" s="1"/>
  <c r="E683" i="94"/>
  <c r="BP377" i="94"/>
  <c r="BP388" i="94" s="1"/>
  <c r="E692" i="94"/>
  <c r="BY386" i="94"/>
  <c r="BY388" i="94" s="1"/>
  <c r="E686" i="94"/>
  <c r="BS380" i="94"/>
  <c r="BS388" i="94" s="1"/>
  <c r="E690" i="94"/>
  <c r="BW384" i="94"/>
  <c r="BW388" i="94" s="1"/>
  <c r="E682" i="94"/>
  <c r="BO376" i="94"/>
  <c r="BO388" i="94" s="1"/>
  <c r="E685" i="94"/>
  <c r="BR379" i="94"/>
  <c r="BR388" i="94" s="1"/>
  <c r="A468" i="94"/>
  <c r="E693" i="94"/>
  <c r="BZ693" i="94" s="1"/>
  <c r="BZ387" i="94"/>
  <c r="BZ388" i="94" s="1"/>
  <c r="E684" i="95"/>
  <c r="BQ378" i="95"/>
  <c r="BQ388" i="95" s="1"/>
  <c r="E689" i="95"/>
  <c r="BV383" i="95"/>
  <c r="BV388" i="95" s="1"/>
  <c r="E690" i="95"/>
  <c r="BW384" i="95"/>
  <c r="BW388" i="95" s="1"/>
  <c r="E683" i="95"/>
  <c r="BP377" i="95"/>
  <c r="E687" i="95"/>
  <c r="BT381" i="95"/>
  <c r="BT388" i="95" s="1"/>
  <c r="BO376" i="95"/>
  <c r="BO388" i="95" s="1"/>
  <c r="E682" i="95"/>
  <c r="E685" i="95"/>
  <c r="BR379" i="95"/>
  <c r="BR388" i="95" s="1"/>
  <c r="E691" i="95"/>
  <c r="BX385" i="95"/>
  <c r="BX388" i="95" s="1"/>
  <c r="E688" i="95"/>
  <c r="BU382" i="95"/>
  <c r="BU388" i="95" s="1"/>
  <c r="A468" i="95"/>
  <c r="E692" i="95"/>
  <c r="BY386" i="95"/>
  <c r="BY388" i="95" s="1"/>
  <c r="E686" i="95"/>
  <c r="BS380" i="95"/>
  <c r="BS388" i="95" s="1"/>
  <c r="E693" i="95"/>
  <c r="BZ693" i="95" s="1"/>
  <c r="BZ387" i="95"/>
  <c r="BZ388" i="95" s="1"/>
  <c r="N914" i="95"/>
  <c r="AN914" i="95"/>
  <c r="I789" i="95"/>
  <c r="S764" i="95"/>
  <c r="AB914" i="95"/>
  <c r="AR889" i="95"/>
  <c r="U814" i="95"/>
  <c r="AN864" i="95"/>
  <c r="AA814" i="95"/>
  <c r="AI914" i="95"/>
  <c r="O764" i="95"/>
  <c r="AK839" i="95"/>
  <c r="Q839" i="95"/>
  <c r="Y914" i="95"/>
  <c r="K764" i="95"/>
  <c r="Q914" i="95"/>
  <c r="G914" i="95"/>
  <c r="Q864" i="95"/>
  <c r="AO864" i="95"/>
  <c r="P789" i="95"/>
  <c r="V814" i="95"/>
  <c r="L889" i="95"/>
  <c r="K889" i="95"/>
  <c r="U789" i="95"/>
  <c r="AN910" i="95"/>
  <c r="AO860" i="95"/>
  <c r="AO889" i="95"/>
  <c r="AI864" i="95"/>
  <c r="I739" i="95"/>
  <c r="BC939" i="95"/>
  <c r="M939" i="95"/>
  <c r="N789" i="95"/>
  <c r="BB939" i="95"/>
  <c r="J939" i="95"/>
  <c r="AT889" i="95"/>
  <c r="AV889" i="95"/>
  <c r="W789" i="95"/>
  <c r="V864" i="95"/>
  <c r="K789" i="95"/>
  <c r="AS939" i="95"/>
  <c r="L914" i="95"/>
  <c r="AR864" i="95"/>
  <c r="AH939" i="95"/>
  <c r="AK939" i="95"/>
  <c r="O889" i="95"/>
  <c r="O864" i="95"/>
  <c r="K739" i="95"/>
  <c r="AW939" i="95"/>
  <c r="V939" i="95"/>
  <c r="M864" i="95"/>
  <c r="N739" i="95"/>
  <c r="AC939" i="95"/>
  <c r="Z889" i="95"/>
  <c r="S889" i="95"/>
  <c r="J914" i="95"/>
  <c r="AV914" i="95"/>
  <c r="AC914" i="95"/>
  <c r="BA939" i="95"/>
  <c r="I839" i="95"/>
  <c r="L839" i="95"/>
  <c r="AA839" i="95"/>
  <c r="AH889" i="95"/>
  <c r="AK864" i="95"/>
  <c r="Q889" i="95"/>
  <c r="AA864" i="95"/>
  <c r="G764" i="95"/>
  <c r="O914" i="95"/>
  <c r="M814" i="95"/>
  <c r="AD939" i="95"/>
  <c r="AC889" i="95"/>
  <c r="AP914" i="95"/>
  <c r="AN939" i="95"/>
  <c r="Z864" i="95"/>
  <c r="AJ914" i="95"/>
  <c r="AC839" i="95"/>
  <c r="AG914" i="95"/>
  <c r="AE939" i="95"/>
  <c r="L739" i="95"/>
  <c r="AB939" i="95"/>
  <c r="AX889" i="95"/>
  <c r="H914" i="95"/>
  <c r="G889" i="95"/>
  <c r="AH864" i="95"/>
  <c r="T764" i="95"/>
  <c r="S814" i="95"/>
  <c r="AA889" i="95"/>
  <c r="T814" i="95"/>
  <c r="S789" i="95"/>
  <c r="AS914" i="95"/>
  <c r="W889" i="95"/>
  <c r="V789" i="95"/>
  <c r="M789" i="95"/>
  <c r="S864" i="95"/>
  <c r="AH914" i="95"/>
  <c r="BB914" i="95"/>
  <c r="AR914" i="95"/>
  <c r="R889" i="95"/>
  <c r="AY939" i="95"/>
  <c r="U864" i="95"/>
  <c r="K700" i="95"/>
  <c r="AA700" i="95"/>
  <c r="AQ700" i="95"/>
  <c r="BG700" i="95"/>
  <c r="BW700" i="95"/>
  <c r="U700" i="95"/>
  <c r="AK700" i="95"/>
  <c r="BA700" i="95"/>
  <c r="BQ700" i="95"/>
  <c r="L700" i="95"/>
  <c r="AB700" i="95"/>
  <c r="AR700" i="95"/>
  <c r="BH700" i="95"/>
  <c r="BX700" i="95"/>
  <c r="AH700" i="95"/>
  <c r="BR700" i="95"/>
  <c r="BF700" i="95"/>
  <c r="R700" i="95"/>
  <c r="O700" i="95"/>
  <c r="AU700" i="95"/>
  <c r="I700" i="95"/>
  <c r="Y700" i="95"/>
  <c r="AO700" i="95"/>
  <c r="BU700" i="95"/>
  <c r="P700" i="95"/>
  <c r="AF700" i="95"/>
  <c r="AV700" i="95"/>
  <c r="N700" i="95"/>
  <c r="V700" i="95"/>
  <c r="J700" i="95"/>
  <c r="BV700" i="95"/>
  <c r="AI700" i="95"/>
  <c r="BO700" i="95"/>
  <c r="AC700" i="95"/>
  <c r="BI700" i="95"/>
  <c r="T700" i="95"/>
  <c r="AZ700" i="95"/>
  <c r="AT700" i="95"/>
  <c r="Z700" i="95"/>
  <c r="BN700" i="95"/>
  <c r="W700" i="95"/>
  <c r="BC700" i="95"/>
  <c r="Q700" i="95"/>
  <c r="AW700" i="95"/>
  <c r="H700" i="95"/>
  <c r="AN700" i="95"/>
  <c r="BT700" i="95"/>
  <c r="BB700" i="95"/>
  <c r="BJ700" i="95"/>
  <c r="AE700" i="95"/>
  <c r="BK700" i="95"/>
  <c r="BE700" i="95"/>
  <c r="BL700" i="95"/>
  <c r="AX700" i="95"/>
  <c r="S700" i="95"/>
  <c r="AY700" i="95"/>
  <c r="M700" i="95"/>
  <c r="AS700" i="95"/>
  <c r="BY700" i="95"/>
  <c r="AJ700" i="95"/>
  <c r="BP700" i="95"/>
  <c r="AL700" i="95"/>
  <c r="AD700" i="95"/>
  <c r="G700" i="95"/>
  <c r="AM700" i="95"/>
  <c r="BS700" i="95"/>
  <c r="AG700" i="95"/>
  <c r="BM700" i="95"/>
  <c r="X700" i="95"/>
  <c r="BD700" i="95"/>
  <c r="BZ700" i="95"/>
  <c r="AP700" i="95"/>
  <c r="M66" i="68"/>
  <c r="M64" i="68"/>
  <c r="AO885" i="94"/>
  <c r="AO935" i="94"/>
  <c r="H839" i="94"/>
  <c r="J939" i="94"/>
  <c r="X914" i="94"/>
  <c r="K939" i="94"/>
  <c r="AC839" i="94"/>
  <c r="X939" i="94"/>
  <c r="T864" i="94"/>
  <c r="AF814" i="94"/>
  <c r="AS939" i="94"/>
  <c r="AO914" i="94"/>
  <c r="L739" i="94"/>
  <c r="BI939" i="94"/>
  <c r="AD864" i="94"/>
  <c r="AW889" i="94"/>
  <c r="G814" i="94"/>
  <c r="O914" i="94"/>
  <c r="P914" i="94"/>
  <c r="AV914" i="94"/>
  <c r="J864" i="94"/>
  <c r="M814" i="94"/>
  <c r="U814" i="94"/>
  <c r="AQ889" i="94"/>
  <c r="Q839" i="94"/>
  <c r="J914" i="94"/>
  <c r="AF889" i="94"/>
  <c r="V939" i="94"/>
  <c r="S939" i="94"/>
  <c r="BD939" i="94"/>
  <c r="J789" i="94"/>
  <c r="AJ914" i="94"/>
  <c r="AG889" i="94"/>
  <c r="AK939" i="94"/>
  <c r="G939" i="94"/>
  <c r="P939" i="94"/>
  <c r="AA889" i="94"/>
  <c r="N814" i="94"/>
  <c r="O889" i="94"/>
  <c r="X839" i="94"/>
  <c r="J764" i="94"/>
  <c r="K839" i="94"/>
  <c r="AF939" i="94"/>
  <c r="AS889" i="94"/>
  <c r="Y864" i="94"/>
  <c r="Q939" i="94"/>
  <c r="W814" i="94"/>
  <c r="N839" i="94"/>
  <c r="BC939" i="94"/>
  <c r="AU939" i="94"/>
  <c r="AH914" i="94"/>
  <c r="AE864" i="94"/>
  <c r="G839" i="94"/>
  <c r="P889" i="94"/>
  <c r="Q814" i="94"/>
  <c r="AS914" i="94"/>
  <c r="AB864" i="94"/>
  <c r="K814" i="94"/>
  <c r="G764" i="94"/>
  <c r="R939" i="94"/>
  <c r="AO864" i="94"/>
  <c r="AX914" i="94"/>
  <c r="I914" i="94"/>
  <c r="AY939" i="94"/>
  <c r="AI864" i="94"/>
  <c r="AB814" i="94"/>
  <c r="H864" i="94"/>
  <c r="T814" i="94"/>
  <c r="BB939" i="94"/>
  <c r="W789" i="94"/>
  <c r="G789" i="94"/>
  <c r="AF914" i="94"/>
  <c r="AP939" i="94"/>
  <c r="AW914" i="94"/>
  <c r="L839" i="94"/>
  <c r="AJ889" i="94"/>
  <c r="O839" i="94"/>
  <c r="T789" i="94"/>
  <c r="BJ941" i="94"/>
  <c r="K885" i="94"/>
  <c r="X810" i="94"/>
  <c r="AN860" i="95"/>
  <c r="AN885" i="95"/>
  <c r="AO910" i="95"/>
  <c r="AO885" i="95"/>
  <c r="AZ914" i="95"/>
  <c r="AF889" i="95"/>
  <c r="V839" i="95"/>
  <c r="J889" i="95"/>
  <c r="N814" i="95"/>
  <c r="AF839" i="95"/>
  <c r="AI939" i="95"/>
  <c r="AD839" i="95"/>
  <c r="Q939" i="95"/>
  <c r="AI839" i="95"/>
  <c r="BA914" i="95"/>
  <c r="AP864" i="95"/>
  <c r="AD914" i="95"/>
  <c r="O839" i="95"/>
  <c r="AM889" i="95"/>
  <c r="AZ939" i="95"/>
  <c r="Q814" i="95"/>
  <c r="X839" i="95"/>
  <c r="S914" i="95"/>
  <c r="P889" i="95"/>
  <c r="H839" i="95"/>
  <c r="Z939" i="95"/>
  <c r="BJ939" i="95"/>
  <c r="U839" i="95"/>
  <c r="T939" i="95"/>
  <c r="AT939" i="95"/>
  <c r="R789" i="95"/>
  <c r="T889" i="95"/>
  <c r="AM914" i="95"/>
  <c r="M914" i="95"/>
  <c r="AD864" i="95"/>
  <c r="U889" i="95"/>
  <c r="AL889" i="95"/>
  <c r="I889" i="95"/>
  <c r="AW914" i="95"/>
  <c r="AK889" i="95"/>
  <c r="L864" i="95"/>
  <c r="G739" i="95"/>
  <c r="AP939" i="95"/>
  <c r="S939" i="95"/>
  <c r="AR939" i="95"/>
  <c r="T864" i="95"/>
  <c r="S839" i="95"/>
  <c r="X939" i="95"/>
  <c r="T789" i="95"/>
  <c r="AM864" i="95"/>
  <c r="M839" i="95"/>
  <c r="AT914" i="95"/>
  <c r="R914" i="95"/>
  <c r="V889" i="95"/>
  <c r="H814" i="95"/>
  <c r="AE814" i="95"/>
  <c r="V914" i="95"/>
  <c r="K864" i="95"/>
  <c r="AB839" i="95"/>
  <c r="J764" i="95"/>
  <c r="Y864" i="95"/>
  <c r="J789" i="95"/>
  <c r="W939" i="95"/>
  <c r="AG864" i="95"/>
  <c r="G789" i="95"/>
  <c r="BC914" i="95"/>
  <c r="AO939" i="95"/>
  <c r="Y939" i="95"/>
  <c r="H739" i="95"/>
  <c r="AL839" i="95"/>
  <c r="I914" i="95"/>
  <c r="Q789" i="95"/>
  <c r="G939" i="95"/>
  <c r="W839" i="95"/>
  <c r="J814" i="95"/>
  <c r="G1" i="92"/>
  <c r="BF1" i="92"/>
  <c r="AL1" i="92"/>
  <c r="V1" i="92"/>
  <c r="F1" i="92"/>
  <c r="BA1" i="92"/>
  <c r="AK1" i="92"/>
  <c r="U1" i="92"/>
  <c r="BL1" i="92"/>
  <c r="AV1" i="92"/>
  <c r="AF1" i="92"/>
  <c r="P1" i="92"/>
  <c r="BG1" i="92"/>
  <c r="AQ1" i="92"/>
  <c r="AA1" i="92"/>
  <c r="K1" i="92"/>
  <c r="AR1" i="92"/>
  <c r="AM1" i="92"/>
  <c r="BB1" i="92"/>
  <c r="AH1" i="92"/>
  <c r="R1" i="92"/>
  <c r="BM1" i="92"/>
  <c r="AW1" i="92"/>
  <c r="AG1" i="92"/>
  <c r="Q1" i="92"/>
  <c r="BH1" i="92"/>
  <c r="L1" i="92"/>
  <c r="AX1" i="92"/>
  <c r="AT1" i="92"/>
  <c r="AD1" i="92"/>
  <c r="N1" i="92"/>
  <c r="BI1" i="92"/>
  <c r="AS1" i="92"/>
  <c r="AC1" i="92"/>
  <c r="M1" i="92"/>
  <c r="BD1" i="92"/>
  <c r="AN1" i="92"/>
  <c r="X1" i="92"/>
  <c r="H1" i="92"/>
  <c r="AY1" i="92"/>
  <c r="AI1" i="92"/>
  <c r="S1" i="92"/>
  <c r="BJ1" i="92"/>
  <c r="AP1" i="92"/>
  <c r="Z1" i="92"/>
  <c r="J1" i="92"/>
  <c r="BE1" i="92"/>
  <c r="AO1" i="92"/>
  <c r="Y1" i="92"/>
  <c r="I1" i="92"/>
  <c r="AZ1" i="92"/>
  <c r="AJ1" i="92"/>
  <c r="T1" i="92"/>
  <c r="BK1" i="92"/>
  <c r="AU1" i="92"/>
  <c r="AE1" i="92"/>
  <c r="O1" i="92"/>
  <c r="AB1" i="92"/>
  <c r="BC1" i="92"/>
  <c r="W1" i="92"/>
  <c r="AN885" i="94"/>
  <c r="AN935" i="94"/>
  <c r="AI914" i="94"/>
  <c r="AR939" i="94"/>
  <c r="N764" i="94"/>
  <c r="T889" i="94"/>
  <c r="AG864" i="94"/>
  <c r="N914" i="94"/>
  <c r="AP914" i="94"/>
  <c r="U889" i="94"/>
  <c r="BA914" i="94"/>
  <c r="AO939" i="94"/>
  <c r="AF864" i="94"/>
  <c r="AQ914" i="94"/>
  <c r="O939" i="94"/>
  <c r="AE939" i="94"/>
  <c r="K889" i="94"/>
  <c r="AC889" i="94"/>
  <c r="AA864" i="94"/>
  <c r="O789" i="94"/>
  <c r="H939" i="94"/>
  <c r="Z839" i="94"/>
  <c r="U914" i="94"/>
  <c r="S864" i="94"/>
  <c r="AA814" i="94"/>
  <c r="K789" i="94"/>
  <c r="AJ939" i="94"/>
  <c r="AX889" i="94"/>
  <c r="S914" i="94"/>
  <c r="BC914" i="94"/>
  <c r="AJ839" i="94"/>
  <c r="AE914" i="94"/>
  <c r="Y939" i="94"/>
  <c r="AD939" i="94"/>
  <c r="N739" i="94"/>
  <c r="AU914" i="94"/>
  <c r="X864" i="94"/>
  <c r="L814" i="94"/>
  <c r="R764" i="94"/>
  <c r="T914" i="94"/>
  <c r="H914" i="94"/>
  <c r="U839" i="94"/>
  <c r="S789" i="94"/>
  <c r="AZ914" i="94"/>
  <c r="K739" i="94"/>
  <c r="AJ864" i="94"/>
  <c r="Q914" i="94"/>
  <c r="S839" i="94"/>
  <c r="L914" i="94"/>
  <c r="AQ939" i="94"/>
  <c r="BG939" i="94"/>
  <c r="Y789" i="94"/>
  <c r="AD889" i="94"/>
  <c r="AH889" i="94"/>
  <c r="U864" i="94"/>
  <c r="Z789" i="94"/>
  <c r="H739" i="94"/>
  <c r="K764" i="94"/>
  <c r="AT914" i="94"/>
  <c r="R914" i="94"/>
  <c r="AB914" i="94"/>
  <c r="R814" i="94"/>
  <c r="AG839" i="94"/>
  <c r="V789" i="94"/>
  <c r="AA939" i="94"/>
  <c r="AH839" i="94"/>
  <c r="M939" i="94"/>
  <c r="AK889" i="94"/>
  <c r="AF839" i="94"/>
  <c r="P764" i="94"/>
  <c r="Y889" i="94"/>
  <c r="AI839" i="94"/>
  <c r="Q764" i="94"/>
  <c r="AI910" i="94"/>
  <c r="M885" i="94"/>
  <c r="I700" i="94"/>
  <c r="AD700" i="94"/>
  <c r="AZ700" i="94"/>
  <c r="L700" i="94"/>
  <c r="AG700" i="94"/>
  <c r="BB700" i="94"/>
  <c r="J700" i="94"/>
  <c r="AF700" i="94"/>
  <c r="BA700" i="94"/>
  <c r="AH700" i="94"/>
  <c r="BU700" i="94"/>
  <c r="M700" i="94"/>
  <c r="BP700" i="94"/>
  <c r="S700" i="94"/>
  <c r="AQ700" i="94"/>
  <c r="BS700" i="94"/>
  <c r="BL700" i="94"/>
  <c r="BH700" i="94"/>
  <c r="T700" i="94"/>
  <c r="BN700" i="94"/>
  <c r="AR700" i="94"/>
  <c r="U700" i="94"/>
  <c r="BQ700" i="94"/>
  <c r="AN700" i="94"/>
  <c r="BX700" i="94"/>
  <c r="AM700" i="94"/>
  <c r="AA700" i="94"/>
  <c r="Y700" i="94"/>
  <c r="AB700" i="94"/>
  <c r="Z700" i="94"/>
  <c r="BY700" i="94"/>
  <c r="AX700" i="94"/>
  <c r="AI700" i="94"/>
  <c r="BD700" i="94"/>
  <c r="O700" i="94"/>
  <c r="N700" i="94"/>
  <c r="AJ700" i="94"/>
  <c r="BF700" i="94"/>
  <c r="Q700" i="94"/>
  <c r="AL700" i="94"/>
  <c r="BJ700" i="94"/>
  <c r="P700" i="94"/>
  <c r="AK700" i="94"/>
  <c r="BI700" i="94"/>
  <c r="R700" i="94"/>
  <c r="H700" i="94"/>
  <c r="BE700" i="94"/>
  <c r="BO700" i="94"/>
  <c r="AU700" i="94"/>
  <c r="K700" i="94"/>
  <c r="BC700" i="94"/>
  <c r="BK700" i="94"/>
  <c r="BG700" i="94"/>
  <c r="AO700" i="94"/>
  <c r="V700" i="94"/>
  <c r="BR700" i="94"/>
  <c r="AP700" i="94"/>
  <c r="BM700" i="94"/>
  <c r="AC700" i="94"/>
  <c r="AY700" i="94"/>
  <c r="BT700" i="94"/>
  <c r="AE700" i="94"/>
  <c r="G700" i="94"/>
  <c r="AT700" i="94"/>
  <c r="BV700" i="94"/>
  <c r="AW700" i="94"/>
  <c r="BZ700" i="94"/>
  <c r="AV700" i="94"/>
  <c r="X700" i="94"/>
  <c r="AS700" i="94"/>
  <c r="BW700" i="94"/>
  <c r="W700" i="94"/>
  <c r="P839" i="95"/>
  <c r="J839" i="95"/>
  <c r="AO914" i="95"/>
  <c r="M739" i="95"/>
  <c r="AC814" i="95"/>
  <c r="L814" i="95"/>
  <c r="AJ864" i="95"/>
  <c r="AU939" i="95"/>
  <c r="AF814" i="95"/>
  <c r="AA939" i="95"/>
  <c r="X914" i="95"/>
  <c r="AE914" i="95"/>
  <c r="AQ939" i="95"/>
  <c r="AQ889" i="95"/>
  <c r="AJ939" i="95"/>
  <c r="BI939" i="95"/>
  <c r="AL914" i="95"/>
  <c r="AB889" i="95"/>
  <c r="Y789" i="95"/>
  <c r="AP889" i="95"/>
  <c r="W864" i="95"/>
  <c r="X814" i="95"/>
  <c r="R839" i="95"/>
  <c r="AI889" i="95"/>
  <c r="I764" i="95"/>
  <c r="R764" i="95"/>
  <c r="M842" i="95"/>
  <c r="M817" i="95"/>
  <c r="V867" i="95"/>
  <c r="G767" i="95"/>
  <c r="AL867" i="95"/>
  <c r="AN942" i="95"/>
  <c r="T767" i="95"/>
  <c r="R892" i="95"/>
  <c r="AK942" i="95"/>
  <c r="AF817" i="95"/>
  <c r="AH892" i="95"/>
  <c r="BA942" i="95"/>
  <c r="N792" i="95"/>
  <c r="V817" i="95"/>
  <c r="S892" i="95"/>
  <c r="Y917" i="95"/>
  <c r="I767" i="95"/>
  <c r="H867" i="95"/>
  <c r="O917" i="95"/>
  <c r="AU942" i="95"/>
  <c r="N767" i="95"/>
  <c r="P817" i="95"/>
  <c r="AE892" i="95"/>
  <c r="P867" i="95"/>
  <c r="X792" i="95"/>
  <c r="AD842" i="95"/>
  <c r="O892" i="95"/>
  <c r="Z817" i="95"/>
  <c r="K842" i="95"/>
  <c r="K867" i="95"/>
  <c r="J867" i="95"/>
  <c r="AZ917" i="95"/>
  <c r="I892" i="95"/>
  <c r="H917" i="95"/>
  <c r="BC917" i="95"/>
  <c r="AX917" i="95"/>
  <c r="P942" i="95"/>
  <c r="AO942" i="95"/>
  <c r="AH942" i="95"/>
  <c r="G742" i="95"/>
  <c r="O767" i="95"/>
  <c r="Q792" i="95"/>
  <c r="X817" i="95"/>
  <c r="AH842" i="95"/>
  <c r="Y867" i="95"/>
  <c r="T842" i="95"/>
  <c r="O842" i="95"/>
  <c r="O867" i="95"/>
  <c r="N867" i="95"/>
  <c r="Z892" i="95"/>
  <c r="AC892" i="95"/>
  <c r="AV917" i="95"/>
  <c r="Q917" i="95"/>
  <c r="AQ942" i="95"/>
  <c r="BD942" i="95"/>
  <c r="BI942" i="95"/>
  <c r="BB942" i="95"/>
  <c r="I842" i="95"/>
  <c r="L742" i="95"/>
  <c r="I742" i="95"/>
  <c r="H892" i="95"/>
  <c r="Q842" i="95"/>
  <c r="AN892" i="95"/>
  <c r="AO867" i="95"/>
  <c r="AC867" i="95"/>
  <c r="AI842" i="95"/>
  <c r="S867" i="95"/>
  <c r="R867" i="95"/>
  <c r="N892" i="95"/>
  <c r="Q892" i="95"/>
  <c r="AM917" i="95"/>
  <c r="BA917" i="95"/>
  <c r="AP917" i="95"/>
  <c r="AI942" i="95"/>
  <c r="AG942" i="95"/>
  <c r="Z942" i="95"/>
  <c r="AU917" i="95"/>
  <c r="AD942" i="95"/>
  <c r="W842" i="95"/>
  <c r="H942" i="95"/>
  <c r="AG842" i="95"/>
  <c r="U892" i="95"/>
  <c r="AT942" i="95"/>
  <c r="AB817" i="95"/>
  <c r="AJ942" i="95"/>
  <c r="N842" i="95"/>
  <c r="AF917" i="95"/>
  <c r="AL842" i="95"/>
  <c r="AM892" i="95"/>
  <c r="AX892" i="95"/>
  <c r="N917" i="95"/>
  <c r="M742" i="95"/>
  <c r="L842" i="95"/>
  <c r="T917" i="95"/>
  <c r="AO917" i="95"/>
  <c r="U942" i="95"/>
  <c r="V842" i="95"/>
  <c r="Q767" i="95"/>
  <c r="K767" i="95"/>
  <c r="K771" i="95" s="1"/>
  <c r="H767" i="95"/>
  <c r="S817" i="95"/>
  <c r="Q867" i="95"/>
  <c r="U842" i="95"/>
  <c r="P842" i="95"/>
  <c r="AA842" i="95"/>
  <c r="AA867" i="95"/>
  <c r="Z867" i="95"/>
  <c r="V892" i="95"/>
  <c r="Y892" i="95"/>
  <c r="AN917" i="95"/>
  <c r="M917" i="95"/>
  <c r="BH942" i="95"/>
  <c r="AV942" i="95"/>
  <c r="BE942" i="95"/>
  <c r="AX942" i="95"/>
  <c r="R767" i="95"/>
  <c r="T817" i="95"/>
  <c r="K817" i="95"/>
  <c r="G792" i="95"/>
  <c r="AN867" i="95"/>
  <c r="X892" i="95"/>
  <c r="AJ842" i="95"/>
  <c r="AE842" i="95"/>
  <c r="AE867" i="95"/>
  <c r="AD867" i="95"/>
  <c r="AP892" i="95"/>
  <c r="AS892" i="95"/>
  <c r="K942" i="95"/>
  <c r="AG917" i="95"/>
  <c r="V917" i="95"/>
  <c r="AA942" i="95"/>
  <c r="AE942" i="95"/>
  <c r="M942" i="95"/>
  <c r="Y817" i="95"/>
  <c r="S767" i="95"/>
  <c r="P767" i="95"/>
  <c r="P792" i="95"/>
  <c r="P796" i="95" s="1"/>
  <c r="AF867" i="95"/>
  <c r="J842" i="95"/>
  <c r="R817" i="95"/>
  <c r="W892" i="95"/>
  <c r="T867" i="95"/>
  <c r="AI867" i="95"/>
  <c r="AH867" i="95"/>
  <c r="AD892" i="95"/>
  <c r="AG892" i="95"/>
  <c r="X917" i="95"/>
  <c r="AB942" i="95"/>
  <c r="AF942" i="95"/>
  <c r="AW942" i="95"/>
  <c r="AP942" i="95"/>
  <c r="AT917" i="95"/>
  <c r="I917" i="95"/>
  <c r="AB842" i="95"/>
  <c r="AK867" i="95"/>
  <c r="O792" i="95"/>
  <c r="AF892" i="95"/>
  <c r="AK892" i="95"/>
  <c r="BJ942" i="95"/>
  <c r="T792" i="95"/>
  <c r="G842" i="95"/>
  <c r="S917" i="95"/>
  <c r="AD917" i="95"/>
  <c r="N942" i="95"/>
  <c r="J767" i="95"/>
  <c r="Z792" i="95"/>
  <c r="V792" i="95"/>
  <c r="I792" i="95"/>
  <c r="S792" i="95"/>
  <c r="Z842" i="95"/>
  <c r="I867" i="95"/>
  <c r="AF842" i="95"/>
  <c r="AJ867" i="95"/>
  <c r="AQ867" i="95"/>
  <c r="AP867" i="95"/>
  <c r="AL892" i="95"/>
  <c r="AO892" i="95"/>
  <c r="AC917" i="95"/>
  <c r="R917" i="95"/>
  <c r="W942" i="95"/>
  <c r="I942" i="95"/>
  <c r="O817" i="95"/>
  <c r="K917" i="95"/>
  <c r="AG867" i="95"/>
  <c r="W792" i="95"/>
  <c r="AU892" i="95"/>
  <c r="N817" i="95"/>
  <c r="U867" i="95"/>
  <c r="L867" i="95"/>
  <c r="L892" i="95"/>
  <c r="AI892" i="95"/>
  <c r="AY917" i="95"/>
  <c r="AE917" i="95"/>
  <c r="AW917" i="95"/>
  <c r="AL917" i="95"/>
  <c r="S942" i="95"/>
  <c r="AC942" i="95"/>
  <c r="V942" i="95"/>
  <c r="M767" i="95"/>
  <c r="AE817" i="95"/>
  <c r="Y792" i="95"/>
  <c r="H817" i="95"/>
  <c r="K792" i="95"/>
  <c r="AJ917" i="95"/>
  <c r="H842" i="95"/>
  <c r="P892" i="95"/>
  <c r="T892" i="95"/>
  <c r="K892" i="95"/>
  <c r="AT892" i="95"/>
  <c r="AW892" i="95"/>
  <c r="BD917" i="95"/>
  <c r="U917" i="95"/>
  <c r="J917" i="95"/>
  <c r="G942" i="95"/>
  <c r="BF942" i="95"/>
  <c r="J792" i="95"/>
  <c r="AB867" i="95"/>
  <c r="N742" i="95"/>
  <c r="W867" i="95"/>
  <c r="AY942" i="95"/>
  <c r="J742" i="95"/>
  <c r="AM867" i="95"/>
  <c r="AR942" i="95"/>
  <c r="U792" i="95"/>
  <c r="R842" i="95"/>
  <c r="AB892" i="95"/>
  <c r="O942" i="95"/>
  <c r="R792" i="95"/>
  <c r="G817" i="95"/>
  <c r="G867" i="95"/>
  <c r="AB917" i="95"/>
  <c r="T942" i="95"/>
  <c r="M792" i="95"/>
  <c r="AA817" i="95"/>
  <c r="I817" i="95"/>
  <c r="H792" i="95"/>
  <c r="L817" i="95"/>
  <c r="X867" i="95"/>
  <c r="J817" i="95"/>
  <c r="M867" i="95"/>
  <c r="AV892" i="95"/>
  <c r="AJ892" i="95"/>
  <c r="AA892" i="95"/>
  <c r="AI917" i="95"/>
  <c r="AR917" i="95"/>
  <c r="W917" i="95"/>
  <c r="AS917" i="95"/>
  <c r="AH917" i="95"/>
  <c r="AZ942" i="95"/>
  <c r="BC942" i="95"/>
  <c r="Y942" i="95"/>
  <c r="R942" i="95"/>
  <c r="H742" i="95"/>
  <c r="L767" i="95"/>
  <c r="L792" i="95"/>
  <c r="Q817" i="95"/>
  <c r="AC842" i="95"/>
  <c r="AD817" i="95"/>
  <c r="G892" i="95"/>
  <c r="AR867" i="95"/>
  <c r="AR892" i="95"/>
  <c r="J892" i="95"/>
  <c r="M892" i="95"/>
  <c r="P917" i="95"/>
  <c r="BB917" i="95"/>
  <c r="L942" i="95"/>
  <c r="X942" i="95"/>
  <c r="AS942" i="95"/>
  <c r="AL942" i="95"/>
  <c r="K742" i="95"/>
  <c r="Y842" i="95"/>
  <c r="U817" i="95"/>
  <c r="AC817" i="95"/>
  <c r="W817" i="95"/>
  <c r="AK842" i="95"/>
  <c r="X842" i="95"/>
  <c r="S842" i="95"/>
  <c r="AQ917" i="95"/>
  <c r="AA917" i="95"/>
  <c r="AQ892" i="95"/>
  <c r="L917" i="95"/>
  <c r="G917" i="95"/>
  <c r="AK917" i="95"/>
  <c r="Z917" i="95"/>
  <c r="BG942" i="95"/>
  <c r="AM942" i="95"/>
  <c r="Q942" i="95"/>
  <c r="J942" i="95"/>
  <c r="AO860" i="94"/>
  <c r="AO910" i="94"/>
  <c r="R889" i="94"/>
  <c r="W864" i="94"/>
  <c r="Q889" i="94"/>
  <c r="I739" i="94"/>
  <c r="P864" i="94"/>
  <c r="BE939" i="94"/>
  <c r="AR914" i="94"/>
  <c r="AN889" i="94"/>
  <c r="I939" i="94"/>
  <c r="AG939" i="94"/>
  <c r="G739" i="94"/>
  <c r="AT889" i="94"/>
  <c r="AP864" i="94"/>
  <c r="M889" i="94"/>
  <c r="H814" i="94"/>
  <c r="I889" i="94"/>
  <c r="W839" i="94"/>
  <c r="L789" i="94"/>
  <c r="AN864" i="94"/>
  <c r="J839" i="94"/>
  <c r="X814" i="94"/>
  <c r="Z939" i="94"/>
  <c r="BF939" i="94"/>
  <c r="X889" i="94"/>
  <c r="I814" i="94"/>
  <c r="R839" i="94"/>
  <c r="BJ939" i="94"/>
  <c r="AB939" i="94"/>
  <c r="AL864" i="94"/>
  <c r="M839" i="94"/>
  <c r="O814" i="94"/>
  <c r="AM914" i="94"/>
  <c r="M914" i="94"/>
  <c r="V864" i="94"/>
  <c r="AE814" i="94"/>
  <c r="N889" i="94"/>
  <c r="AN914" i="94"/>
  <c r="Z864" i="94"/>
  <c r="W914" i="94"/>
  <c r="AN939" i="94"/>
  <c r="J814" i="94"/>
  <c r="G914" i="94"/>
  <c r="R789" i="94"/>
  <c r="W939" i="94"/>
  <c r="AB889" i="94"/>
  <c r="AP889" i="94"/>
  <c r="AA914" i="94"/>
  <c r="AK914" i="94"/>
  <c r="AI889" i="94"/>
  <c r="AA839" i="94"/>
  <c r="Q789" i="94"/>
  <c r="I864" i="94"/>
  <c r="H789" i="94"/>
  <c r="U789" i="94"/>
  <c r="AC939" i="94"/>
  <c r="AL939" i="94"/>
  <c r="Z814" i="94"/>
  <c r="P814" i="94"/>
  <c r="Q864" i="94"/>
  <c r="S764" i="94"/>
  <c r="L864" i="94"/>
  <c r="AQ864" i="94"/>
  <c r="AD914" i="94"/>
  <c r="AW939" i="94"/>
  <c r="AT939" i="94"/>
  <c r="AD814" i="94"/>
  <c r="AC914" i="94"/>
  <c r="AM864" i="94"/>
  <c r="Y814" i="94"/>
  <c r="M739" i="94"/>
  <c r="U841" i="94"/>
  <c r="AE866" i="94"/>
  <c r="AI841" i="94"/>
  <c r="X816" i="94"/>
  <c r="L741" i="94"/>
  <c r="R791" i="94"/>
  <c r="G841" i="94"/>
  <c r="N891" i="94"/>
  <c r="BI941" i="94"/>
  <c r="BG941" i="94"/>
  <c r="Z941" i="94"/>
  <c r="AZ916" i="94"/>
  <c r="N916" i="94"/>
  <c r="AG916" i="94"/>
  <c r="AI891" i="94"/>
  <c r="AO891" i="94"/>
  <c r="G866" i="94"/>
  <c r="BD941" i="94"/>
  <c r="U941" i="94"/>
  <c r="AV941" i="94"/>
  <c r="AK941" i="94"/>
  <c r="AT941" i="94"/>
  <c r="AQ916" i="94"/>
  <c r="BA941" i="94"/>
  <c r="AD941" i="94"/>
  <c r="AM916" i="94"/>
  <c r="L916" i="94"/>
  <c r="Q916" i="94"/>
  <c r="AC891" i="94"/>
  <c r="I891" i="94"/>
  <c r="AN866" i="94"/>
  <c r="AO866" i="94"/>
  <c r="Y816" i="94"/>
  <c r="AK841" i="94"/>
  <c r="H841" i="94"/>
  <c r="AW891" i="94"/>
  <c r="L841" i="94"/>
  <c r="I741" i="94"/>
  <c r="Y941" i="94"/>
  <c r="G916" i="94"/>
  <c r="AH891" i="94"/>
  <c r="J866" i="94"/>
  <c r="P866" i="94"/>
  <c r="M816" i="94"/>
  <c r="T791" i="94"/>
  <c r="U791" i="94"/>
  <c r="O766" i="94"/>
  <c r="AJ841" i="94"/>
  <c r="S791" i="94"/>
  <c r="BC941" i="94"/>
  <c r="J916" i="94"/>
  <c r="AQ866" i="94"/>
  <c r="AE916" i="94"/>
  <c r="M916" i="94"/>
  <c r="AD866" i="94"/>
  <c r="H866" i="94"/>
  <c r="S841" i="94"/>
  <c r="L791" i="94"/>
  <c r="M791" i="94"/>
  <c r="H816" i="94"/>
  <c r="U891" i="94"/>
  <c r="H741" i="94"/>
  <c r="P916" i="94"/>
  <c r="T841" i="94"/>
  <c r="L766" i="94"/>
  <c r="AA816" i="94"/>
  <c r="Y891" i="94"/>
  <c r="AW941" i="94"/>
  <c r="G741" i="94"/>
  <c r="Y791" i="94"/>
  <c r="AB866" i="94"/>
  <c r="J841" i="94"/>
  <c r="BC916" i="94"/>
  <c r="AJ866" i="94"/>
  <c r="AA891" i="94"/>
  <c r="U816" i="94"/>
  <c r="Z816" i="94"/>
  <c r="K791" i="94"/>
  <c r="V816" i="94"/>
  <c r="AG866" i="94"/>
  <c r="AS916" i="94"/>
  <c r="AZ941" i="94"/>
  <c r="AS941" i="94"/>
  <c r="AA941" i="94"/>
  <c r="AY916" i="94"/>
  <c r="AJ916" i="94"/>
  <c r="BA916" i="94"/>
  <c r="AL891" i="94"/>
  <c r="M891" i="94"/>
  <c r="T891" i="94"/>
  <c r="W891" i="94"/>
  <c r="AF941" i="94"/>
  <c r="S941" i="94"/>
  <c r="AB941" i="94"/>
  <c r="Q941" i="94"/>
  <c r="AX941" i="94"/>
  <c r="W916" i="94"/>
  <c r="AG941" i="94"/>
  <c r="AH941" i="94"/>
  <c r="O916" i="94"/>
  <c r="BB916" i="94"/>
  <c r="AP891" i="94"/>
  <c r="AH866" i="94"/>
  <c r="AI866" i="94"/>
  <c r="AH841" i="94"/>
  <c r="I866" i="94"/>
  <c r="I816" i="94"/>
  <c r="AE816" i="94"/>
  <c r="AF816" i="94"/>
  <c r="W816" i="94"/>
  <c r="G791" i="94"/>
  <c r="AB816" i="94"/>
  <c r="V941" i="94"/>
  <c r="AB916" i="94"/>
  <c r="J891" i="94"/>
  <c r="O891" i="94"/>
  <c r="AD841" i="94"/>
  <c r="K891" i="94"/>
  <c r="AM891" i="94"/>
  <c r="G891" i="94"/>
  <c r="U866" i="94"/>
  <c r="M766" i="94"/>
  <c r="T766" i="94"/>
  <c r="AR916" i="94"/>
  <c r="AS891" i="94"/>
  <c r="AR891" i="94"/>
  <c r="J941" i="94"/>
  <c r="AW916" i="94"/>
  <c r="Y916" i="94"/>
  <c r="V841" i="94"/>
  <c r="AC816" i="94"/>
  <c r="Q891" i="94"/>
  <c r="Q841" i="94"/>
  <c r="J766" i="94"/>
  <c r="P766" i="94"/>
  <c r="N816" i="94"/>
  <c r="Z891" i="94"/>
  <c r="R816" i="94"/>
  <c r="W791" i="94"/>
  <c r="X841" i="94"/>
  <c r="AT891" i="94"/>
  <c r="G816" i="94"/>
  <c r="Z916" i="94"/>
  <c r="Q816" i="94"/>
  <c r="O941" i="94"/>
  <c r="BH941" i="94"/>
  <c r="R841" i="94"/>
  <c r="R916" i="94"/>
  <c r="N791" i="94"/>
  <c r="AN916" i="94"/>
  <c r="R866" i="94"/>
  <c r="O791" i="94"/>
  <c r="P841" i="94"/>
  <c r="AL841" i="94"/>
  <c r="AJ941" i="94"/>
  <c r="AC941" i="94"/>
  <c r="AL941" i="94"/>
  <c r="AI916" i="94"/>
  <c r="T916" i="94"/>
  <c r="U916" i="94"/>
  <c r="V891" i="94"/>
  <c r="AL866" i="94"/>
  <c r="AM866" i="94"/>
  <c r="X866" i="94"/>
  <c r="L941" i="94"/>
  <c r="BB941" i="94"/>
  <c r="H941" i="94"/>
  <c r="AY941" i="94"/>
  <c r="AM941" i="94"/>
  <c r="AR941" i="94"/>
  <c r="I941" i="94"/>
  <c r="W941" i="94"/>
  <c r="BD916" i="94"/>
  <c r="AK916" i="94"/>
  <c r="R891" i="94"/>
  <c r="N866" i="94"/>
  <c r="O866" i="94"/>
  <c r="N841" i="94"/>
  <c r="AE841" i="94"/>
  <c r="AF891" i="94"/>
  <c r="J816" i="94"/>
  <c r="K816" i="94"/>
  <c r="Z791" i="94"/>
  <c r="R766" i="94"/>
  <c r="K741" i="94"/>
  <c r="AE941" i="94"/>
  <c r="V916" i="94"/>
  <c r="X891" i="94"/>
  <c r="AA866" i="94"/>
  <c r="Y866" i="94"/>
  <c r="L866" i="94"/>
  <c r="AC866" i="94"/>
  <c r="AG841" i="94"/>
  <c r="S816" i="94"/>
  <c r="Y841" i="94"/>
  <c r="Q766" i="94"/>
  <c r="AL916" i="94"/>
  <c r="Z866" i="94"/>
  <c r="P941" i="94"/>
  <c r="AV916" i="94"/>
  <c r="AD891" i="94"/>
  <c r="AU891" i="94"/>
  <c r="AK891" i="94"/>
  <c r="I916" i="94"/>
  <c r="M866" i="94"/>
  <c r="L816" i="94"/>
  <c r="V791" i="94"/>
  <c r="M741" i="94"/>
  <c r="AI941" i="94"/>
  <c r="H891" i="94"/>
  <c r="H766" i="94"/>
  <c r="AQ891" i="94"/>
  <c r="K841" i="94"/>
  <c r="AD916" i="94"/>
  <c r="AB841" i="94"/>
  <c r="T816" i="94"/>
  <c r="AA841" i="94"/>
  <c r="AN891" i="94"/>
  <c r="H791" i="94"/>
  <c r="AD816" i="94"/>
  <c r="X791" i="94"/>
  <c r="AF866" i="94"/>
  <c r="T941" i="94"/>
  <c r="M941" i="94"/>
  <c r="G941" i="94"/>
  <c r="S916" i="94"/>
  <c r="AT916" i="94"/>
  <c r="AH916" i="94"/>
  <c r="AP941" i="94"/>
  <c r="V866" i="94"/>
  <c r="W866" i="94"/>
  <c r="Z841" i="94"/>
  <c r="AO941" i="94"/>
  <c r="N941" i="94"/>
  <c r="BE941" i="94"/>
  <c r="K941" i="94"/>
  <c r="BF941" i="94"/>
  <c r="X941" i="94"/>
  <c r="AQ941" i="94"/>
  <c r="AU941" i="94"/>
  <c r="AF916" i="94"/>
  <c r="AX916" i="94"/>
  <c r="AP916" i="94"/>
  <c r="AJ891" i="94"/>
  <c r="L891" i="94"/>
  <c r="AV891" i="94"/>
  <c r="O841" i="94"/>
  <c r="AR866" i="94"/>
  <c r="P791" i="94"/>
  <c r="Q791" i="94"/>
  <c r="G766" i="94"/>
  <c r="J741" i="94"/>
  <c r="AN941" i="94"/>
  <c r="AU916" i="94"/>
  <c r="AC916" i="94"/>
  <c r="AP866" i="94"/>
  <c r="AO916" i="94"/>
  <c r="W841" i="94"/>
  <c r="O816" i="94"/>
  <c r="P816" i="94"/>
  <c r="J791" i="94"/>
  <c r="N766" i="94"/>
  <c r="I841" i="94"/>
  <c r="AB891" i="94"/>
  <c r="AX891" i="94"/>
  <c r="AE891" i="94"/>
  <c r="R941" i="94"/>
  <c r="X916" i="94"/>
  <c r="S891" i="94"/>
  <c r="S866" i="94"/>
  <c r="Q866" i="94"/>
  <c r="AC841" i="94"/>
  <c r="AF841" i="94"/>
  <c r="K766" i="94"/>
  <c r="N741" i="94"/>
  <c r="AK866" i="94"/>
  <c r="AA916" i="94"/>
  <c r="K866" i="94"/>
  <c r="T866" i="94"/>
  <c r="I791" i="94"/>
  <c r="AG891" i="94"/>
  <c r="K916" i="94"/>
  <c r="I766" i="94"/>
  <c r="S766" i="94"/>
  <c r="M841" i="94"/>
  <c r="P891" i="94"/>
  <c r="H916" i="94"/>
  <c r="N860" i="94"/>
  <c r="I864" i="95"/>
  <c r="G839" i="95"/>
  <c r="Y839" i="95"/>
  <c r="AC864" i="95"/>
  <c r="I939" i="95"/>
  <c r="R814" i="95"/>
  <c r="AX914" i="95"/>
  <c r="M889" i="95"/>
  <c r="AN889" i="95"/>
  <c r="AB864" i="95"/>
  <c r="AA914" i="95"/>
  <c r="AG889" i="95"/>
  <c r="J864" i="95"/>
  <c r="AB814" i="95"/>
  <c r="T839" i="95"/>
  <c r="AF939" i="95"/>
  <c r="X789" i="95"/>
  <c r="BD914" i="95"/>
  <c r="AJ839" i="95"/>
  <c r="N939" i="95"/>
  <c r="AD814" i="95"/>
  <c r="BG939" i="95"/>
  <c r="L789" i="95"/>
  <c r="I916" i="95"/>
  <c r="Z891" i="95"/>
  <c r="AI841" i="95"/>
  <c r="X791" i="95"/>
  <c r="W916" i="95"/>
  <c r="M766" i="95"/>
  <c r="AF816" i="95"/>
  <c r="AE891" i="95"/>
  <c r="AL941" i="95"/>
  <c r="AK916" i="95"/>
  <c r="Y891" i="95"/>
  <c r="O891" i="95"/>
  <c r="AV891" i="95"/>
  <c r="L791" i="95"/>
  <c r="BA916" i="95"/>
  <c r="AM866" i="95"/>
  <c r="J916" i="95"/>
  <c r="AP866" i="95"/>
  <c r="O841" i="95"/>
  <c r="V866" i="95"/>
  <c r="G766" i="95"/>
  <c r="BD941" i="95"/>
  <c r="I891" i="95"/>
  <c r="J791" i="95"/>
  <c r="AC841" i="95"/>
  <c r="AA891" i="95"/>
  <c r="N916" i="95"/>
  <c r="Q941" i="95"/>
  <c r="Z941" i="95"/>
  <c r="R766" i="95"/>
  <c r="J841" i="95"/>
  <c r="T866" i="95"/>
  <c r="AT891" i="95"/>
  <c r="BA941" i="95"/>
  <c r="Z791" i="95"/>
  <c r="H741" i="95"/>
  <c r="G816" i="95"/>
  <c r="S916" i="95"/>
  <c r="W841" i="95"/>
  <c r="Q891" i="95"/>
  <c r="AE916" i="95"/>
  <c r="AH916" i="95"/>
  <c r="N941" i="95"/>
  <c r="U816" i="95"/>
  <c r="R791" i="95"/>
  <c r="P766" i="95"/>
  <c r="L816" i="95"/>
  <c r="S791" i="95"/>
  <c r="M866" i="95"/>
  <c r="K841" i="95"/>
  <c r="O866" i="95"/>
  <c r="AH891" i="95"/>
  <c r="AK891" i="95"/>
  <c r="G916" i="95"/>
  <c r="BB916" i="95"/>
  <c r="W941" i="95"/>
  <c r="I941" i="95"/>
  <c r="Q816" i="95"/>
  <c r="K791" i="95"/>
  <c r="X941" i="95"/>
  <c r="W791" i="95"/>
  <c r="Z841" i="95"/>
  <c r="R866" i="95"/>
  <c r="AE816" i="95"/>
  <c r="AC941" i="95"/>
  <c r="AR941" i="95"/>
  <c r="AN891" i="95"/>
  <c r="L841" i="95"/>
  <c r="S816" i="95"/>
  <c r="N766" i="95"/>
  <c r="U916" i="95"/>
  <c r="V941" i="95"/>
  <c r="M891" i="95"/>
  <c r="S866" i="95"/>
  <c r="AF866" i="95"/>
  <c r="Y791" i="95"/>
  <c r="K741" i="95"/>
  <c r="AI941" i="95"/>
  <c r="AR916" i="95"/>
  <c r="AB841" i="95"/>
  <c r="G941" i="95"/>
  <c r="AG941" i="95"/>
  <c r="AP941" i="95"/>
  <c r="X816" i="95"/>
  <c r="T841" i="95"/>
  <c r="AA866" i="95"/>
  <c r="AB941" i="95"/>
  <c r="AD941" i="95"/>
  <c r="U791" i="95"/>
  <c r="H816" i="95"/>
  <c r="V841" i="95"/>
  <c r="AJ841" i="95"/>
  <c r="AQ891" i="95"/>
  <c r="AW891" i="95"/>
  <c r="M916" i="95"/>
  <c r="AN941" i="95"/>
  <c r="AT941" i="95"/>
  <c r="AC816" i="95"/>
  <c r="I816" i="95"/>
  <c r="I791" i="95"/>
  <c r="AB816" i="95"/>
  <c r="R841" i="95"/>
  <c r="H841" i="95"/>
  <c r="AA841" i="95"/>
  <c r="S891" i="95"/>
  <c r="AX891" i="95"/>
  <c r="AJ916" i="95"/>
  <c r="AY941" i="95"/>
  <c r="BH941" i="95"/>
  <c r="BC941" i="95"/>
  <c r="AH941" i="95"/>
  <c r="J766" i="95"/>
  <c r="AH866" i="95"/>
  <c r="AF891" i="95"/>
  <c r="J866" i="95"/>
  <c r="M741" i="95"/>
  <c r="W891" i="95"/>
  <c r="AB891" i="95"/>
  <c r="AE941" i="95"/>
  <c r="O916" i="95"/>
  <c r="V891" i="95"/>
  <c r="X866" i="95"/>
  <c r="G791" i="95"/>
  <c r="T766" i="95"/>
  <c r="AO891" i="95"/>
  <c r="M941" i="95"/>
  <c r="BC916" i="95"/>
  <c r="X891" i="95"/>
  <c r="AF841" i="95"/>
  <c r="AN866" i="95"/>
  <c r="Q841" i="95"/>
  <c r="AU916" i="95"/>
  <c r="AI916" i="95"/>
  <c r="N841" i="95"/>
  <c r="L916" i="95"/>
  <c r="AP916" i="95"/>
  <c r="AT916" i="95"/>
  <c r="AM941" i="95"/>
  <c r="BF941" i="95"/>
  <c r="G891" i="95"/>
  <c r="S941" i="95"/>
  <c r="T916" i="95"/>
  <c r="AJ941" i="95"/>
  <c r="P891" i="95"/>
  <c r="AM891" i="95"/>
  <c r="I841" i="95"/>
  <c r="P866" i="95"/>
  <c r="K866" i="95"/>
  <c r="N891" i="95"/>
  <c r="AC916" i="95"/>
  <c r="AQ941" i="95"/>
  <c r="U941" i="95"/>
  <c r="L741" i="95"/>
  <c r="AG841" i="95"/>
  <c r="AO866" i="95"/>
  <c r="AA816" i="95"/>
  <c r="L866" i="95"/>
  <c r="X841" i="95"/>
  <c r="L891" i="95"/>
  <c r="AB916" i="95"/>
  <c r="K916" i="95"/>
  <c r="Q916" i="95"/>
  <c r="V916" i="95"/>
  <c r="BG941" i="95"/>
  <c r="AO941" i="95"/>
  <c r="BB941" i="95"/>
  <c r="Q791" i="95"/>
  <c r="AQ916" i="95"/>
  <c r="P841" i="95"/>
  <c r="AC891" i="95"/>
  <c r="AX941" i="95"/>
  <c r="AZ916" i="95"/>
  <c r="T891" i="95"/>
  <c r="S841" i="95"/>
  <c r="T816" i="95"/>
  <c r="AB866" i="95"/>
  <c r="BI941" i="95"/>
  <c r="K941" i="95"/>
  <c r="BD916" i="95"/>
  <c r="J891" i="95"/>
  <c r="AK841" i="95"/>
  <c r="P816" i="95"/>
  <c r="Y816" i="95"/>
  <c r="AF916" i="95"/>
  <c r="G866" i="95"/>
  <c r="AD816" i="95"/>
  <c r="AJ866" i="95"/>
  <c r="AA941" i="95"/>
  <c r="AF941" i="95"/>
  <c r="J941" i="95"/>
  <c r="W816" i="95"/>
  <c r="G841" i="95"/>
  <c r="K891" i="95"/>
  <c r="H941" i="95"/>
  <c r="G741" i="95"/>
  <c r="I766" i="95"/>
  <c r="O791" i="95"/>
  <c r="M841" i="95"/>
  <c r="AU891" i="95"/>
  <c r="AD891" i="95"/>
  <c r="AN916" i="95"/>
  <c r="R916" i="95"/>
  <c r="AK941" i="95"/>
  <c r="J741" i="95"/>
  <c r="Q766" i="95"/>
  <c r="I741" i="95"/>
  <c r="T791" i="95"/>
  <c r="Q866" i="95"/>
  <c r="U841" i="95"/>
  <c r="U866" i="95"/>
  <c r="H891" i="95"/>
  <c r="R891" i="95"/>
  <c r="U891" i="95"/>
  <c r="AV916" i="95"/>
  <c r="AL916" i="95"/>
  <c r="AZ941" i="95"/>
  <c r="AV941" i="95"/>
  <c r="AA942" i="94"/>
  <c r="AN935" i="95"/>
  <c r="AO935" i="95"/>
  <c r="T914" i="95"/>
  <c r="R864" i="95"/>
  <c r="H764" i="95"/>
  <c r="AU889" i="95"/>
  <c r="Z914" i="95"/>
  <c r="W814" i="95"/>
  <c r="P914" i="95"/>
  <c r="AW889" i="95"/>
  <c r="AX939" i="95"/>
  <c r="AQ914" i="95"/>
  <c r="Y814" i="95"/>
  <c r="BE939" i="95"/>
  <c r="AH839" i="95"/>
  <c r="H939" i="95"/>
  <c r="I814" i="95"/>
  <c r="G814" i="95"/>
  <c r="U914" i="95"/>
  <c r="AF864" i="95"/>
  <c r="Q764" i="95"/>
  <c r="BD939" i="95"/>
  <c r="AG939" i="95"/>
  <c r="Z839" i="95"/>
  <c r="AV939" i="95"/>
  <c r="P764" i="95"/>
  <c r="H864" i="95"/>
  <c r="N889" i="95"/>
  <c r="AQ864" i="95"/>
  <c r="K939" i="95"/>
  <c r="L764" i="95"/>
  <c r="H789" i="95"/>
  <c r="AE889" i="95"/>
  <c r="AL939" i="95"/>
  <c r="K914" i="95"/>
  <c r="P864" i="95"/>
  <c r="K814" i="95"/>
  <c r="BH939" i="95"/>
  <c r="P939" i="95"/>
  <c r="Z789" i="95"/>
  <c r="AJ889" i="95"/>
  <c r="AM939" i="95"/>
  <c r="L939" i="95"/>
  <c r="N839" i="95"/>
  <c r="AL864" i="95"/>
  <c r="W914" i="95"/>
  <c r="K839" i="95"/>
  <c r="AU914" i="95"/>
  <c r="X864" i="95"/>
  <c r="AY914" i="95"/>
  <c r="U939" i="95"/>
  <c r="R939" i="95"/>
  <c r="H889" i="95"/>
  <c r="AS889" i="95"/>
  <c r="AE864" i="95"/>
  <c r="J739" i="95"/>
  <c r="N864" i="95"/>
  <c r="O814" i="95"/>
  <c r="M764" i="95"/>
  <c r="AD889" i="95"/>
  <c r="AF914" i="95"/>
  <c r="BF939" i="95"/>
  <c r="Y889" i="95"/>
  <c r="Z814" i="95"/>
  <c r="N764" i="95"/>
  <c r="O939" i="95"/>
  <c r="AG839" i="95"/>
  <c r="AE839" i="95"/>
  <c r="AK914" i="95"/>
  <c r="G864" i="95"/>
  <c r="X889" i="95"/>
  <c r="P814" i="95"/>
  <c r="O789" i="95"/>
  <c r="BJ943" i="95"/>
  <c r="AT943" i="95"/>
  <c r="AD943" i="95"/>
  <c r="N943" i="95"/>
  <c r="BA943" i="95"/>
  <c r="AK943" i="95"/>
  <c r="U943" i="95"/>
  <c r="AN943" i="95"/>
  <c r="H943" i="95"/>
  <c r="AU943" i="95"/>
  <c r="O943" i="95"/>
  <c r="AJ943" i="95"/>
  <c r="AQ943" i="95"/>
  <c r="AR943" i="95"/>
  <c r="BH943" i="95"/>
  <c r="BN918" i="95"/>
  <c r="AX918" i="95"/>
  <c r="AH918" i="95"/>
  <c r="R918" i="95"/>
  <c r="BY918" i="95"/>
  <c r="AS918" i="95"/>
  <c r="AC918" i="95"/>
  <c r="M918" i="95"/>
  <c r="BK918" i="95"/>
  <c r="AE918" i="95"/>
  <c r="AV918" i="95"/>
  <c r="P918" i="95"/>
  <c r="AJ918" i="95"/>
  <c r="BQ893" i="95"/>
  <c r="AK893" i="95"/>
  <c r="U893" i="95"/>
  <c r="BW918" i="95"/>
  <c r="K918" i="95"/>
  <c r="BN893" i="95"/>
  <c r="AX893" i="95"/>
  <c r="AH893" i="95"/>
  <c r="R893" i="95"/>
  <c r="AR918" i="95"/>
  <c r="BG893" i="95"/>
  <c r="S893" i="95"/>
  <c r="BR868" i="95"/>
  <c r="BB868" i="95"/>
  <c r="AD868" i="95"/>
  <c r="N868" i="95"/>
  <c r="BX893" i="95"/>
  <c r="AR893" i="95"/>
  <c r="L893" i="95"/>
  <c r="BK868" i="95"/>
  <c r="AQ868" i="95"/>
  <c r="AA868" i="95"/>
  <c r="K868" i="95"/>
  <c r="BX868" i="95"/>
  <c r="AR868" i="95"/>
  <c r="L868" i="95"/>
  <c r="BK843" i="95"/>
  <c r="AU843" i="95"/>
  <c r="W843" i="95"/>
  <c r="G843" i="95"/>
  <c r="AE893" i="95"/>
  <c r="BI868" i="95"/>
  <c r="U868" i="95"/>
  <c r="BP843" i="95"/>
  <c r="AZ843" i="95"/>
  <c r="AB843" i="95"/>
  <c r="L843" i="95"/>
  <c r="BR818" i="95"/>
  <c r="BB818" i="95"/>
  <c r="AD818" i="95"/>
  <c r="N818" i="95"/>
  <c r="BM868" i="95"/>
  <c r="BQ843" i="95"/>
  <c r="AK843" i="95"/>
  <c r="BS893" i="95"/>
  <c r="AF868" i="95"/>
  <c r="BF843" i="95"/>
  <c r="R843" i="95"/>
  <c r="BK818" i="95"/>
  <c r="AO818" i="95"/>
  <c r="O818" i="95"/>
  <c r="BU868" i="95"/>
  <c r="BB843" i="95"/>
  <c r="BM818" i="95"/>
  <c r="AC818" i="95"/>
  <c r="BW793" i="95"/>
  <c r="BG793" i="95"/>
  <c r="AQ793" i="95"/>
  <c r="S793" i="95"/>
  <c r="BX768" i="95"/>
  <c r="BH768" i="95"/>
  <c r="AR768" i="95"/>
  <c r="BD868" i="95"/>
  <c r="Y843" i="95"/>
  <c r="BH818" i="95"/>
  <c r="AF818" i="95"/>
  <c r="BX793" i="95"/>
  <c r="BH793" i="95"/>
  <c r="AR793" i="95"/>
  <c r="T793" i="95"/>
  <c r="BY768" i="95"/>
  <c r="BI768" i="95"/>
  <c r="AS768" i="95"/>
  <c r="AC768" i="95"/>
  <c r="BL893" i="95"/>
  <c r="BS818" i="95"/>
  <c r="M818" i="95"/>
  <c r="AW793" i="95"/>
  <c r="Q793" i="95"/>
  <c r="BG768" i="95"/>
  <c r="AE768" i="95"/>
  <c r="BY743" i="95"/>
  <c r="BI743" i="95"/>
  <c r="AS743" i="95"/>
  <c r="AC743" i="95"/>
  <c r="I743" i="95"/>
  <c r="AW843" i="95"/>
  <c r="AN818" i="95"/>
  <c r="BR793" i="95"/>
  <c r="AL793" i="95"/>
  <c r="BN768" i="95"/>
  <c r="AI768" i="95"/>
  <c r="H768" i="95"/>
  <c r="BL743" i="95"/>
  <c r="AV743" i="95"/>
  <c r="AF743" i="95"/>
  <c r="H743" i="95"/>
  <c r="BN793" i="95"/>
  <c r="BZ768" i="95"/>
  <c r="K768" i="95"/>
  <c r="AY743" i="95"/>
  <c r="K743" i="95"/>
  <c r="AA718" i="95"/>
  <c r="AQ718" i="95"/>
  <c r="BG718" i="95"/>
  <c r="BW718" i="95"/>
  <c r="M793" i="95"/>
  <c r="BN743" i="95"/>
  <c r="X718" i="95"/>
  <c r="BD718" i="95"/>
  <c r="BF793" i="95"/>
  <c r="P768" i="95"/>
  <c r="AV818" i="95"/>
  <c r="AK793" i="95"/>
  <c r="AH768" i="95"/>
  <c r="BJ743" i="95"/>
  <c r="AD743" i="95"/>
  <c r="V718" i="95"/>
  <c r="AL718" i="95"/>
  <c r="BB718" i="95"/>
  <c r="BR718" i="95"/>
  <c r="BI818" i="95"/>
  <c r="R768" i="95"/>
  <c r="Z743" i="95"/>
  <c r="AJ718" i="95"/>
  <c r="BP718" i="95"/>
  <c r="AW818" i="95"/>
  <c r="J793" i="95"/>
  <c r="AM743" i="95"/>
  <c r="AW718" i="95"/>
  <c r="U718" i="95"/>
  <c r="BC743" i="95"/>
  <c r="BE718" i="95"/>
  <c r="AS718" i="95"/>
  <c r="BF943" i="95"/>
  <c r="AP943" i="95"/>
  <c r="Z943" i="95"/>
  <c r="J943" i="95"/>
  <c r="AW943" i="95"/>
  <c r="AG943" i="95"/>
  <c r="Q943" i="95"/>
  <c r="AF943" i="95"/>
  <c r="AM943" i="95"/>
  <c r="G943" i="95"/>
  <c r="T943" i="95"/>
  <c r="AA943" i="95"/>
  <c r="L943" i="95"/>
  <c r="BZ918" i="95"/>
  <c r="AT918" i="95"/>
  <c r="AD918" i="95"/>
  <c r="N918" i="95"/>
  <c r="BU918" i="95"/>
  <c r="AO918" i="95"/>
  <c r="Y918" i="95"/>
  <c r="I918" i="95"/>
  <c r="BC918" i="95"/>
  <c r="W918" i="95"/>
  <c r="BT918" i="95"/>
  <c r="AN918" i="95"/>
  <c r="H918" i="95"/>
  <c r="T918" i="95"/>
  <c r="BM893" i="95"/>
  <c r="AW893" i="95"/>
  <c r="AG893" i="95"/>
  <c r="Q893" i="95"/>
  <c r="BZ893" i="95"/>
  <c r="BJ893" i="95"/>
  <c r="AT893" i="95"/>
  <c r="AD893" i="95"/>
  <c r="N893" i="95"/>
  <c r="L918" i="95"/>
  <c r="AQ893" i="95"/>
  <c r="K893" i="95"/>
  <c r="BN868" i="95"/>
  <c r="AP868" i="95"/>
  <c r="Z868" i="95"/>
  <c r="J868" i="95"/>
  <c r="BP893" i="95"/>
  <c r="AJ893" i="95"/>
  <c r="BW868" i="95"/>
  <c r="BG868" i="95"/>
  <c r="AM868" i="95"/>
  <c r="W868" i="95"/>
  <c r="G868" i="95"/>
  <c r="AN893" i="95"/>
  <c r="BP868" i="95"/>
  <c r="AJ868" i="95"/>
  <c r="BW843" i="95"/>
  <c r="BG843" i="95"/>
  <c r="AI843" i="95"/>
  <c r="S843" i="95"/>
  <c r="O893" i="95"/>
  <c r="BA868" i="95"/>
  <c r="M868" i="95"/>
  <c r="BL843" i="95"/>
  <c r="AV843" i="95"/>
  <c r="X843" i="95"/>
  <c r="H843" i="95"/>
  <c r="BN818" i="95"/>
  <c r="AX818" i="95"/>
  <c r="Z818" i="95"/>
  <c r="J818" i="95"/>
  <c r="AG868" i="95"/>
  <c r="BI843" i="95"/>
  <c r="AC843" i="95"/>
  <c r="AM893" i="95"/>
  <c r="P868" i="95"/>
  <c r="AX843" i="95"/>
  <c r="J843" i="95"/>
  <c r="BE818" i="95"/>
  <c r="AE818" i="95"/>
  <c r="I818" i="95"/>
  <c r="AO868" i="95"/>
  <c r="AL843" i="95"/>
  <c r="BG818" i="95"/>
  <c r="W818" i="95"/>
  <c r="BS793" i="95"/>
  <c r="BC793" i="95"/>
  <c r="AM793" i="95"/>
  <c r="O793" i="95"/>
  <c r="BT768" i="95"/>
  <c r="BD768" i="95"/>
  <c r="AN768" i="95"/>
  <c r="X868" i="95"/>
  <c r="I843" i="95"/>
  <c r="BA818" i="95"/>
  <c r="X818" i="95"/>
  <c r="BT793" i="95"/>
  <c r="BD793" i="95"/>
  <c r="AN793" i="95"/>
  <c r="P793" i="95"/>
  <c r="BU768" i="95"/>
  <c r="BE768" i="95"/>
  <c r="AO768" i="95"/>
  <c r="Q768" i="95"/>
  <c r="Y868" i="95"/>
  <c r="BD818" i="95"/>
  <c r="BU793" i="95"/>
  <c r="AO793" i="95"/>
  <c r="I793" i="95"/>
  <c r="AY768" i="95"/>
  <c r="T768" i="95"/>
  <c r="BU743" i="95"/>
  <c r="BE743" i="95"/>
  <c r="AO743" i="95"/>
  <c r="Y743" i="95"/>
  <c r="W893" i="95"/>
  <c r="Q843" i="95"/>
  <c r="AA818" i="95"/>
  <c r="BJ793" i="95"/>
  <c r="V793" i="95"/>
  <c r="BF768" i="95"/>
  <c r="AD768" i="95"/>
  <c r="BX743" i="95"/>
  <c r="BH743" i="95"/>
  <c r="AR743" i="95"/>
  <c r="AB743" i="95"/>
  <c r="AG843" i="95"/>
  <c r="AX793" i="95"/>
  <c r="BJ768" i="95"/>
  <c r="BW743" i="95"/>
  <c r="AQ743" i="95"/>
  <c r="O718" i="95"/>
  <c r="AE718" i="95"/>
  <c r="AU718" i="95"/>
  <c r="BK718" i="95"/>
  <c r="BZ843" i="95"/>
  <c r="BC768" i="95"/>
  <c r="AX743" i="95"/>
  <c r="AF718" i="95"/>
  <c r="BL718" i="95"/>
  <c r="Z793" i="95"/>
  <c r="AN868" i="95"/>
  <c r="S818" i="95"/>
  <c r="U793" i="95"/>
  <c r="L768" i="95"/>
  <c r="BB743" i="95"/>
  <c r="V743" i="95"/>
  <c r="Z718" i="95"/>
  <c r="AP718" i="95"/>
  <c r="BF718" i="95"/>
  <c r="BV718" i="95"/>
  <c r="BI793" i="95"/>
  <c r="BV743" i="95"/>
  <c r="J743" i="95"/>
  <c r="AR718" i="95"/>
  <c r="BX718" i="95"/>
  <c r="U818" i="95"/>
  <c r="BB768" i="95"/>
  <c r="G743" i="95"/>
  <c r="BM718" i="95"/>
  <c r="AK718" i="95"/>
  <c r="W743" i="95"/>
  <c r="BU718" i="95"/>
  <c r="BI718" i="95"/>
  <c r="BB943" i="95"/>
  <c r="AL943" i="95"/>
  <c r="V943" i="95"/>
  <c r="BI943" i="95"/>
  <c r="AS943" i="95"/>
  <c r="AC943" i="95"/>
  <c r="M943" i="95"/>
  <c r="BD943" i="95"/>
  <c r="X943" i="95"/>
  <c r="AE943" i="95"/>
  <c r="BW943" i="95"/>
  <c r="K943" i="95"/>
  <c r="AY943" i="95"/>
  <c r="BV918" i="95"/>
  <c r="AP918" i="95"/>
  <c r="Z918" i="95"/>
  <c r="J918" i="95"/>
  <c r="BQ918" i="95"/>
  <c r="BA918" i="95"/>
  <c r="AK918" i="95"/>
  <c r="U918" i="95"/>
  <c r="AB943" i="95"/>
  <c r="AU918" i="95"/>
  <c r="O918" i="95"/>
  <c r="BL918" i="95"/>
  <c r="AF918" i="95"/>
  <c r="BP918" i="95"/>
  <c r="BY893" i="95"/>
  <c r="BI893" i="95"/>
  <c r="AS893" i="95"/>
  <c r="AC893" i="95"/>
  <c r="M893" i="95"/>
  <c r="AQ918" i="95"/>
  <c r="BV893" i="95"/>
  <c r="BF893" i="95"/>
  <c r="AP893" i="95"/>
  <c r="Z893" i="95"/>
  <c r="J893" i="95"/>
  <c r="BW893" i="95"/>
  <c r="AI893" i="95"/>
  <c r="BZ868" i="95"/>
  <c r="BJ868" i="95"/>
  <c r="AL868" i="95"/>
  <c r="V868" i="95"/>
  <c r="AY918" i="95"/>
  <c r="BH893" i="95"/>
  <c r="AB893" i="95"/>
  <c r="BS868" i="95"/>
  <c r="BC868" i="95"/>
  <c r="AI868" i="95"/>
  <c r="S868" i="95"/>
  <c r="AI918" i="95"/>
  <c r="X893" i="95"/>
  <c r="BH868" i="95"/>
  <c r="AB868" i="95"/>
  <c r="BS843" i="95"/>
  <c r="BC843" i="95"/>
  <c r="AE843" i="95"/>
  <c r="O843" i="95"/>
  <c r="BK893" i="95"/>
  <c r="BY868" i="95"/>
  <c r="AK868" i="95"/>
  <c r="BX843" i="95"/>
  <c r="BH843" i="95"/>
  <c r="AJ843" i="95"/>
  <c r="T843" i="95"/>
  <c r="BZ818" i="95"/>
  <c r="BJ818" i="95"/>
  <c r="AT818" i="95"/>
  <c r="V818" i="95"/>
  <c r="AV893" i="95"/>
  <c r="Q868" i="95"/>
  <c r="BA843" i="95"/>
  <c r="U843" i="95"/>
  <c r="G893" i="95"/>
  <c r="BV843" i="95"/>
  <c r="AH843" i="95"/>
  <c r="BU818" i="95"/>
  <c r="AZ818" i="95"/>
  <c r="Y818" i="95"/>
  <c r="AB918" i="95"/>
  <c r="I868" i="95"/>
  <c r="V843" i="95"/>
  <c r="AY818" i="95"/>
  <c r="P818" i="95"/>
  <c r="BO793" i="95"/>
  <c r="AY793" i="95"/>
  <c r="AI793" i="95"/>
  <c r="K793" i="95"/>
  <c r="BP768" i="95"/>
  <c r="AZ768" i="95"/>
  <c r="BO918" i="95"/>
  <c r="BU843" i="95"/>
  <c r="BW818" i="95"/>
  <c r="AS818" i="95"/>
  <c r="Q818" i="95"/>
  <c r="BP793" i="95"/>
  <c r="AZ793" i="95"/>
  <c r="AJ793" i="95"/>
  <c r="L793" i="95"/>
  <c r="BQ768" i="95"/>
  <c r="BA768" i="95"/>
  <c r="AK768" i="95"/>
  <c r="M768" i="95"/>
  <c r="BJ843" i="95"/>
  <c r="AQ818" i="95"/>
  <c r="BM793" i="95"/>
  <c r="AG793" i="95"/>
  <c r="BW768" i="95"/>
  <c r="AQ768" i="95"/>
  <c r="O768" i="95"/>
  <c r="BQ743" i="95"/>
  <c r="BA743" i="95"/>
  <c r="AK743" i="95"/>
  <c r="U743" i="95"/>
  <c r="BT868" i="95"/>
  <c r="BQ818" i="95"/>
  <c r="L818" i="95"/>
  <c r="BB793" i="95"/>
  <c r="N793" i="95"/>
  <c r="AX768" i="95"/>
  <c r="S768" i="95"/>
  <c r="BT743" i="95"/>
  <c r="BD743" i="95"/>
  <c r="AN743" i="95"/>
  <c r="X743" i="95"/>
  <c r="BL818" i="95"/>
  <c r="AH793" i="95"/>
  <c r="AT768" i="95"/>
  <c r="BO743" i="95"/>
  <c r="AI743" i="95"/>
  <c r="S718" i="95"/>
  <c r="AI718" i="95"/>
  <c r="AY718" i="95"/>
  <c r="BO718" i="95"/>
  <c r="BY793" i="95"/>
  <c r="AB768" i="95"/>
  <c r="AH743" i="95"/>
  <c r="AN718" i="95"/>
  <c r="BT718" i="95"/>
  <c r="BR768" i="95"/>
  <c r="AT843" i="95"/>
  <c r="BQ793" i="95"/>
  <c r="BK768" i="95"/>
  <c r="BZ743" i="95"/>
  <c r="AT743" i="95"/>
  <c r="N743" i="95"/>
  <c r="AD718" i="95"/>
  <c r="AT718" i="95"/>
  <c r="BJ718" i="95"/>
  <c r="BZ718" i="95"/>
  <c r="BS768" i="95"/>
  <c r="BF743" i="95"/>
  <c r="T718" i="95"/>
  <c r="AZ718" i="95"/>
  <c r="BE868" i="95"/>
  <c r="BV793" i="95"/>
  <c r="AA768" i="95"/>
  <c r="Q718" i="95"/>
  <c r="BK743" i="95"/>
  <c r="BA718" i="95"/>
  <c r="Y718" i="95"/>
  <c r="AU743" i="95"/>
  <c r="BY718" i="95"/>
  <c r="AX943" i="95"/>
  <c r="AH943" i="95"/>
  <c r="R943" i="95"/>
  <c r="BE943" i="95"/>
  <c r="AO943" i="95"/>
  <c r="Y943" i="95"/>
  <c r="I943" i="95"/>
  <c r="AV943" i="95"/>
  <c r="P943" i="95"/>
  <c r="BC943" i="95"/>
  <c r="W943" i="95"/>
  <c r="AZ943" i="95"/>
  <c r="BG943" i="95"/>
  <c r="S943" i="95"/>
  <c r="BR918" i="95"/>
  <c r="BB918" i="95"/>
  <c r="AL918" i="95"/>
  <c r="V918" i="95"/>
  <c r="AI943" i="95"/>
  <c r="BM918" i="95"/>
  <c r="AW918" i="95"/>
  <c r="AG918" i="95"/>
  <c r="Q918" i="95"/>
  <c r="BS918" i="95"/>
  <c r="AM918" i="95"/>
  <c r="G918" i="95"/>
  <c r="BD918" i="95"/>
  <c r="X918" i="95"/>
  <c r="AZ918" i="95"/>
  <c r="BU893" i="95"/>
  <c r="BE893" i="95"/>
  <c r="AO893" i="95"/>
  <c r="Y893" i="95"/>
  <c r="I893" i="95"/>
  <c r="AA918" i="95"/>
  <c r="BR893" i="95"/>
  <c r="AL893" i="95"/>
  <c r="V893" i="95"/>
  <c r="BX918" i="95"/>
  <c r="BO893" i="95"/>
  <c r="AA893" i="95"/>
  <c r="BV868" i="95"/>
  <c r="BF868" i="95"/>
  <c r="AH868" i="95"/>
  <c r="R868" i="95"/>
  <c r="S918" i="95"/>
  <c r="T893" i="95"/>
  <c r="BO868" i="95"/>
  <c r="AY868" i="95"/>
  <c r="AE868" i="95"/>
  <c r="O868" i="95"/>
  <c r="BT893" i="95"/>
  <c r="H893" i="95"/>
  <c r="AZ868" i="95"/>
  <c r="T868" i="95"/>
  <c r="BO843" i="95"/>
  <c r="AY843" i="95"/>
  <c r="AA843" i="95"/>
  <c r="K843" i="95"/>
  <c r="AU893" i="95"/>
  <c r="BQ868" i="95"/>
  <c r="AC868" i="95"/>
  <c r="BT843" i="95"/>
  <c r="BD843" i="95"/>
  <c r="AF843" i="95"/>
  <c r="P843" i="95"/>
  <c r="BV818" i="95"/>
  <c r="BF818" i="95"/>
  <c r="AP818" i="95"/>
  <c r="R818" i="95"/>
  <c r="P893" i="95"/>
  <c r="BY843" i="95"/>
  <c r="AS843" i="95"/>
  <c r="M843" i="95"/>
  <c r="BL868" i="95"/>
  <c r="BN843" i="95"/>
  <c r="Z843" i="95"/>
  <c r="BP818" i="95"/>
  <c r="AU818" i="95"/>
  <c r="T818" i="95"/>
  <c r="AF893" i="95"/>
  <c r="BR843" i="95"/>
  <c r="BT818" i="95"/>
  <c r="AR818" i="95"/>
  <c r="H818" i="95"/>
  <c r="BK793" i="95"/>
  <c r="AU793" i="95"/>
  <c r="W793" i="95"/>
  <c r="G793" i="95"/>
  <c r="BL768" i="95"/>
  <c r="AV768" i="95"/>
  <c r="BE843" i="95"/>
  <c r="BO818" i="95"/>
  <c r="AM818" i="95"/>
  <c r="K818" i="95"/>
  <c r="BL793" i="95"/>
  <c r="AV793" i="95"/>
  <c r="X793" i="95"/>
  <c r="H793" i="95"/>
  <c r="BM768" i="95"/>
  <c r="AW768" i="95"/>
  <c r="AG768" i="95"/>
  <c r="I768" i="95"/>
  <c r="AD843" i="95"/>
  <c r="AB818" i="95"/>
  <c r="BE793" i="95"/>
  <c r="Y793" i="95"/>
  <c r="BO768" i="95"/>
  <c r="AJ768" i="95"/>
  <c r="J768" i="95"/>
  <c r="BM743" i="95"/>
  <c r="AW743" i="95"/>
  <c r="AG743" i="95"/>
  <c r="M743" i="95"/>
  <c r="H868" i="95"/>
  <c r="BC818" i="95"/>
  <c r="BZ793" i="95"/>
  <c r="AT793" i="95"/>
  <c r="BV768" i="95"/>
  <c r="AP768" i="95"/>
  <c r="N768" i="95"/>
  <c r="BP743" i="95"/>
  <c r="AZ743" i="95"/>
  <c r="AJ743" i="95"/>
  <c r="L743" i="95"/>
  <c r="G818" i="95"/>
  <c r="R793" i="95"/>
  <c r="AF768" i="95"/>
  <c r="BG743" i="95"/>
  <c r="AA743" i="95"/>
  <c r="W718" i="95"/>
  <c r="AM718" i="95"/>
  <c r="BC718" i="95"/>
  <c r="BS718" i="95"/>
  <c r="AS793" i="95"/>
  <c r="G768" i="95"/>
  <c r="P718" i="95"/>
  <c r="AV718" i="95"/>
  <c r="BY818" i="95"/>
  <c r="AL768" i="95"/>
  <c r="BX818" i="95"/>
  <c r="BA793" i="95"/>
  <c r="AU768" i="95"/>
  <c r="BR743" i="95"/>
  <c r="AL743" i="95"/>
  <c r="R718" i="95"/>
  <c r="AH718" i="95"/>
  <c r="AX718" i="95"/>
  <c r="BN718" i="95"/>
  <c r="N843" i="95"/>
  <c r="AM768" i="95"/>
  <c r="AP743" i="95"/>
  <c r="AB718" i="95"/>
  <c r="BH718" i="95"/>
  <c r="BM843" i="95"/>
  <c r="AP793" i="95"/>
  <c r="BS743" i="95"/>
  <c r="AG718" i="95"/>
  <c r="AE743" i="95"/>
  <c r="BQ718" i="95"/>
  <c r="AO718" i="95"/>
  <c r="AC718" i="95"/>
  <c r="AR885" i="95"/>
  <c r="K700" i="23"/>
  <c r="AL700" i="23"/>
  <c r="BR700" i="23"/>
  <c r="S700" i="23"/>
  <c r="AX700" i="23"/>
  <c r="G700" i="23"/>
  <c r="AE700" i="23"/>
  <c r="BK700" i="23"/>
  <c r="BO700" i="23"/>
  <c r="T700" i="23"/>
  <c r="BY700" i="23"/>
  <c r="M700" i="23"/>
  <c r="BE700" i="23"/>
  <c r="AK700" i="23"/>
  <c r="AG700" i="23"/>
  <c r="AR700" i="23"/>
  <c r="Y700" i="23"/>
  <c r="U700" i="23"/>
  <c r="BB700" i="23"/>
  <c r="AH700" i="23"/>
  <c r="R700" i="23"/>
  <c r="AA700" i="23"/>
  <c r="BG700" i="23"/>
  <c r="BD700" i="23"/>
  <c r="BM700" i="23"/>
  <c r="BU700" i="23"/>
  <c r="AV700" i="23"/>
  <c r="AD700" i="23"/>
  <c r="N700" i="23"/>
  <c r="BV700" i="23"/>
  <c r="BC700" i="23"/>
  <c r="BW700" i="23"/>
  <c r="AC700" i="23"/>
  <c r="BQ700" i="23"/>
  <c r="BH700" i="23"/>
  <c r="BA700" i="23"/>
  <c r="P700" i="23"/>
  <c r="AT700" i="23"/>
  <c r="BZ700" i="23"/>
  <c r="Z700" i="23"/>
  <c r="BF700" i="23"/>
  <c r="L700" i="23"/>
  <c r="AM700" i="23"/>
  <c r="BS700" i="23"/>
  <c r="O700" i="23"/>
  <c r="AY700" i="23"/>
  <c r="BI700" i="23"/>
  <c r="BT700" i="23"/>
  <c r="I700" i="23"/>
  <c r="AF700" i="23"/>
  <c r="Q700" i="23"/>
  <c r="AB700" i="23"/>
  <c r="AZ700" i="23"/>
  <c r="BL700" i="23"/>
  <c r="V700" i="23"/>
  <c r="H700" i="23"/>
  <c r="BN700" i="23"/>
  <c r="AU700" i="23"/>
  <c r="AQ700" i="23"/>
  <c r="AS700" i="23"/>
  <c r="BP700" i="23"/>
  <c r="BX700" i="23"/>
  <c r="AJ700" i="23"/>
  <c r="X700" i="23"/>
  <c r="BJ700" i="23"/>
  <c r="AP700" i="23"/>
  <c r="W700" i="23"/>
  <c r="J700" i="23"/>
  <c r="AI700" i="23"/>
  <c r="AN700" i="23"/>
  <c r="AW700" i="23"/>
  <c r="AO700" i="23"/>
  <c r="AN860" i="94"/>
  <c r="AN910" i="94"/>
  <c r="X789" i="94"/>
  <c r="Z889" i="94"/>
  <c r="R864" i="94"/>
  <c r="AB839" i="94"/>
  <c r="M764" i="94"/>
  <c r="K914" i="94"/>
  <c r="AH864" i="94"/>
  <c r="AX939" i="94"/>
  <c r="AR889" i="94"/>
  <c r="AL839" i="94"/>
  <c r="BB914" i="94"/>
  <c r="M864" i="94"/>
  <c r="AK839" i="94"/>
  <c r="AV939" i="94"/>
  <c r="AZ939" i="94"/>
  <c r="H764" i="94"/>
  <c r="J889" i="94"/>
  <c r="S814" i="94"/>
  <c r="L764" i="94"/>
  <c r="V914" i="94"/>
  <c r="AR864" i="94"/>
  <c r="V889" i="94"/>
  <c r="T839" i="94"/>
  <c r="AH939" i="94"/>
  <c r="N864" i="94"/>
  <c r="L939" i="94"/>
  <c r="K864" i="94"/>
  <c r="AG914" i="94"/>
  <c r="AC864" i="94"/>
  <c r="Y914" i="94"/>
  <c r="O764" i="94"/>
  <c r="AE839" i="94"/>
  <c r="AO889" i="94"/>
  <c r="AV889" i="94"/>
  <c r="G864" i="94"/>
  <c r="M789" i="94"/>
  <c r="V839" i="94"/>
  <c r="BH939" i="94"/>
  <c r="V814" i="94"/>
  <c r="T764" i="94"/>
  <c r="AM939" i="94"/>
  <c r="AI939" i="94"/>
  <c r="L889" i="94"/>
  <c r="Z914" i="94"/>
  <c r="AM889" i="94"/>
  <c r="AC814" i="94"/>
  <c r="Y839" i="94"/>
  <c r="P839" i="94"/>
  <c r="AL914" i="94"/>
  <c r="AU889" i="94"/>
  <c r="AD839" i="94"/>
  <c r="H889" i="94"/>
  <c r="I839" i="94"/>
  <c r="I764" i="94"/>
  <c r="N789" i="94"/>
  <c r="N939" i="94"/>
  <c r="T939" i="94"/>
  <c r="BA939" i="94"/>
  <c r="BD914" i="94"/>
  <c r="J739" i="94"/>
  <c r="AL889" i="94"/>
  <c r="U939" i="94"/>
  <c r="W889" i="94"/>
  <c r="S889" i="94"/>
  <c r="P789" i="94"/>
  <c r="AY914" i="94"/>
  <c r="AK864" i="94"/>
  <c r="G889" i="94"/>
  <c r="AE889" i="94"/>
  <c r="O864" i="94"/>
  <c r="I789" i="94"/>
  <c r="P892" i="94"/>
  <c r="AC867" i="94"/>
  <c r="P942" i="94"/>
  <c r="Y942" i="94"/>
  <c r="BJ942" i="94"/>
  <c r="BC942" i="94"/>
  <c r="O917" i="94"/>
  <c r="L917" i="94"/>
  <c r="M917" i="94"/>
  <c r="AH892" i="94"/>
  <c r="AH867" i="94"/>
  <c r="L892" i="94"/>
  <c r="AJ892" i="94"/>
  <c r="T817" i="94"/>
  <c r="I867" i="94"/>
  <c r="BH942" i="94"/>
  <c r="V942" i="94"/>
  <c r="AH942" i="94"/>
  <c r="AD892" i="94"/>
  <c r="AD867" i="94"/>
  <c r="G892" i="94"/>
  <c r="X867" i="94"/>
  <c r="P817" i="94"/>
  <c r="AZ942" i="94"/>
  <c r="BG942" i="94"/>
  <c r="AW917" i="94"/>
  <c r="AD917" i="94"/>
  <c r="AL867" i="94"/>
  <c r="G867" i="94"/>
  <c r="AI842" i="94"/>
  <c r="AJ867" i="94"/>
  <c r="AK867" i="94"/>
  <c r="J792" i="94"/>
  <c r="R767" i="94"/>
  <c r="AW942" i="94"/>
  <c r="Z942" i="94"/>
  <c r="AU917" i="94"/>
  <c r="AH917" i="94"/>
  <c r="Z867" i="94"/>
  <c r="L817" i="94"/>
  <c r="AC817" i="94"/>
  <c r="U842" i="94"/>
  <c r="I892" i="94"/>
  <c r="Y792" i="94"/>
  <c r="K767" i="94"/>
  <c r="AE942" i="94"/>
  <c r="P867" i="94"/>
  <c r="P792" i="94"/>
  <c r="J767" i="94"/>
  <c r="L867" i="94"/>
  <c r="AP892" i="94"/>
  <c r="AQ867" i="94"/>
  <c r="AK842" i="94"/>
  <c r="R792" i="94"/>
  <c r="O792" i="94"/>
  <c r="K742" i="94"/>
  <c r="X917" i="94"/>
  <c r="AH842" i="94"/>
  <c r="I842" i="94"/>
  <c r="T767" i="94"/>
  <c r="M942" i="94"/>
  <c r="AU892" i="94"/>
  <c r="Z817" i="94"/>
  <c r="AO892" i="94"/>
  <c r="I767" i="94"/>
  <c r="Z792" i="94"/>
  <c r="AJ942" i="94"/>
  <c r="V817" i="94"/>
  <c r="H842" i="94"/>
  <c r="AJ842" i="94"/>
  <c r="I942" i="94"/>
  <c r="AD942" i="94"/>
  <c r="AM942" i="94"/>
  <c r="BD917" i="94"/>
  <c r="J917" i="94"/>
  <c r="R892" i="94"/>
  <c r="R867" i="94"/>
  <c r="AI867" i="94"/>
  <c r="AF867" i="94"/>
  <c r="AE842" i="94"/>
  <c r="AR942" i="94"/>
  <c r="BA942" i="94"/>
  <c r="AQ942" i="94"/>
  <c r="AP942" i="94"/>
  <c r="AO917" i="94"/>
  <c r="AZ917" i="94"/>
  <c r="AV917" i="94"/>
  <c r="AT917" i="94"/>
  <c r="N892" i="94"/>
  <c r="N867" i="94"/>
  <c r="AE867" i="94"/>
  <c r="Z842" i="94"/>
  <c r="AC892" i="94"/>
  <c r="T942" i="94"/>
  <c r="Q917" i="94"/>
  <c r="P917" i="94"/>
  <c r="AL892" i="94"/>
  <c r="H867" i="94"/>
  <c r="G842" i="94"/>
  <c r="AC842" i="94"/>
  <c r="X842" i="94"/>
  <c r="O767" i="94"/>
  <c r="Q942" i="94"/>
  <c r="G917" i="94"/>
  <c r="W892" i="94"/>
  <c r="S892" i="94"/>
  <c r="M817" i="94"/>
  <c r="AD817" i="94"/>
  <c r="U867" i="94"/>
  <c r="I792" i="94"/>
  <c r="X942" i="94"/>
  <c r="X946" i="94" s="1"/>
  <c r="U917" i="94"/>
  <c r="J892" i="94"/>
  <c r="V842" i="94"/>
  <c r="AF842" i="94"/>
  <c r="N742" i="94"/>
  <c r="S792" i="94"/>
  <c r="AQ892" i="94"/>
  <c r="O892" i="94"/>
  <c r="G817" i="94"/>
  <c r="S767" i="94"/>
  <c r="N792" i="94"/>
  <c r="AS942" i="94"/>
  <c r="V892" i="94"/>
  <c r="H892" i="94"/>
  <c r="G767" i="94"/>
  <c r="G742" i="94"/>
  <c r="Q867" i="94"/>
  <c r="W792" i="94"/>
  <c r="W796" i="94" s="1"/>
  <c r="V792" i="94"/>
  <c r="L842" i="94"/>
  <c r="H767" i="94"/>
  <c r="AG917" i="94"/>
  <c r="AB842" i="94"/>
  <c r="R942" i="94"/>
  <c r="AA817" i="94"/>
  <c r="AL917" i="94"/>
  <c r="AV942" i="94"/>
  <c r="BE942" i="94"/>
  <c r="AY942" i="94"/>
  <c r="BF942" i="94"/>
  <c r="AS917" i="94"/>
  <c r="BB917" i="94"/>
  <c r="N917" i="94"/>
  <c r="AB917" i="94"/>
  <c r="AF892" i="94"/>
  <c r="R917" i="94"/>
  <c r="S867" i="94"/>
  <c r="AD842" i="94"/>
  <c r="AN892" i="94"/>
  <c r="O842" i="94"/>
  <c r="AB942" i="94"/>
  <c r="AK942" i="94"/>
  <c r="K942" i="94"/>
  <c r="AU942" i="94"/>
  <c r="Y917" i="94"/>
  <c r="AE917" i="94"/>
  <c r="AA917" i="94"/>
  <c r="G942" i="94"/>
  <c r="I917" i="94"/>
  <c r="AV892" i="94"/>
  <c r="AW892" i="94"/>
  <c r="O867" i="94"/>
  <c r="J842" i="94"/>
  <c r="AG867" i="94"/>
  <c r="BI942" i="94"/>
  <c r="AN917" i="94"/>
  <c r="AM892" i="94"/>
  <c r="R842" i="94"/>
  <c r="Q817" i="94"/>
  <c r="L792" i="94"/>
  <c r="AE817" i="94"/>
  <c r="M892" i="94"/>
  <c r="AN942" i="94"/>
  <c r="AI942" i="94"/>
  <c r="AK917" i="94"/>
  <c r="AQ917" i="94"/>
  <c r="Z892" i="94"/>
  <c r="AA867" i="94"/>
  <c r="Y867" i="94"/>
  <c r="X892" i="94"/>
  <c r="X792" i="94"/>
  <c r="P842" i="94"/>
  <c r="AB867" i="94"/>
  <c r="AG942" i="94"/>
  <c r="Z917" i="94"/>
  <c r="J867" i="94"/>
  <c r="AB817" i="94"/>
  <c r="AB821" i="94" s="1"/>
  <c r="T892" i="94"/>
  <c r="Q842" i="94"/>
  <c r="P767" i="94"/>
  <c r="N942" i="94"/>
  <c r="AP867" i="94"/>
  <c r="K842" i="94"/>
  <c r="Q792" i="94"/>
  <c r="M867" i="94"/>
  <c r="AI892" i="94"/>
  <c r="J942" i="94"/>
  <c r="V867" i="94"/>
  <c r="I817" i="94"/>
  <c r="N767" i="94"/>
  <c r="M742" i="94"/>
  <c r="O817" i="94"/>
  <c r="R817" i="94"/>
  <c r="H742" i="94"/>
  <c r="AL942" i="94"/>
  <c r="K792" i="94"/>
  <c r="AX917" i="94"/>
  <c r="AX921" i="94" s="1"/>
  <c r="M767" i="94"/>
  <c r="H817" i="94"/>
  <c r="J742" i="94"/>
  <c r="AN867" i="94"/>
  <c r="T792" i="94"/>
  <c r="AF942" i="94"/>
  <c r="AO942" i="94"/>
  <c r="S942" i="94"/>
  <c r="AC917" i="94"/>
  <c r="AJ917" i="94"/>
  <c r="AF917" i="94"/>
  <c r="BC917" i="94"/>
  <c r="AX892" i="94"/>
  <c r="K892" i="94"/>
  <c r="AG892" i="94"/>
  <c r="AG896" i="94" s="1"/>
  <c r="AM917" i="94"/>
  <c r="N842" i="94"/>
  <c r="AO867" i="94"/>
  <c r="L942" i="94"/>
  <c r="U942" i="94"/>
  <c r="BB942" i="94"/>
  <c r="W942" i="94"/>
  <c r="K917" i="94"/>
  <c r="H917" i="94"/>
  <c r="AR917" i="94"/>
  <c r="AT892" i="94"/>
  <c r="AA892" i="94"/>
  <c r="AA896" i="94" s="1"/>
  <c r="AB892" i="94"/>
  <c r="Y892" i="94"/>
  <c r="AF817" i="94"/>
  <c r="AA842" i="94"/>
  <c r="AC942" i="94"/>
  <c r="O942" i="94"/>
  <c r="T917" i="94"/>
  <c r="AK892" i="94"/>
  <c r="AM867" i="94"/>
  <c r="X817" i="94"/>
  <c r="AS892" i="94"/>
  <c r="AE892" i="94"/>
  <c r="M792" i="94"/>
  <c r="G792" i="94"/>
  <c r="H942" i="94"/>
  <c r="AT942" i="94"/>
  <c r="AX942" i="94"/>
  <c r="AI917" i="94"/>
  <c r="U892" i="94"/>
  <c r="AL842" i="94"/>
  <c r="W842" i="94"/>
  <c r="T867" i="94"/>
  <c r="H792" i="94"/>
  <c r="W817" i="94"/>
  <c r="Y842" i="94"/>
  <c r="V917" i="94"/>
  <c r="K867" i="94"/>
  <c r="N817" i="94"/>
  <c r="T842" i="94"/>
  <c r="I742" i="94"/>
  <c r="BD942" i="94"/>
  <c r="BA917" i="94"/>
  <c r="AY917" i="94"/>
  <c r="AR892" i="94"/>
  <c r="U817" i="94"/>
  <c r="J817" i="94"/>
  <c r="S817" i="94"/>
  <c r="AG842" i="94"/>
  <c r="AP917" i="94"/>
  <c r="W867" i="94"/>
  <c r="M842" i="94"/>
  <c r="AR867" i="94"/>
  <c r="W917" i="94"/>
  <c r="U792" i="94"/>
  <c r="S917" i="94"/>
  <c r="K817" i="94"/>
  <c r="S842" i="94"/>
  <c r="L742" i="94"/>
  <c r="Q892" i="94"/>
  <c r="Q767" i="94"/>
  <c r="Y817" i="94"/>
  <c r="L767" i="94"/>
  <c r="AZ943" i="94"/>
  <c r="AJ943" i="94"/>
  <c r="T943" i="94"/>
  <c r="BI943" i="94"/>
  <c r="AS943" i="94"/>
  <c r="AC943" i="94"/>
  <c r="M943" i="94"/>
  <c r="BG943" i="94"/>
  <c r="AA943" i="94"/>
  <c r="BR943" i="94"/>
  <c r="AL943" i="94"/>
  <c r="G943" i="94"/>
  <c r="BM918" i="94"/>
  <c r="AW918" i="94"/>
  <c r="AG918" i="94"/>
  <c r="Q918" i="94"/>
  <c r="O943" i="94"/>
  <c r="AE943" i="94"/>
  <c r="AM918" i="94"/>
  <c r="R918" i="94"/>
  <c r="BZ918" i="94"/>
  <c r="BD918" i="94"/>
  <c r="AI918" i="94"/>
  <c r="N918" i="94"/>
  <c r="BR893" i="94"/>
  <c r="AL893" i="94"/>
  <c r="V893" i="94"/>
  <c r="BR918" i="94"/>
  <c r="AA918" i="94"/>
  <c r="O918" i="94"/>
  <c r="BH893" i="94"/>
  <c r="AQ918" i="94"/>
  <c r="T918" i="94"/>
  <c r="AE893" i="94"/>
  <c r="I893" i="94"/>
  <c r="BL893" i="94"/>
  <c r="AG893" i="94"/>
  <c r="BZ868" i="94"/>
  <c r="BJ868" i="94"/>
  <c r="AL868" i="94"/>
  <c r="V868" i="94"/>
  <c r="BV918" i="94"/>
  <c r="BE893" i="94"/>
  <c r="AB893" i="94"/>
  <c r="BW868" i="94"/>
  <c r="BG868" i="94"/>
  <c r="AM868" i="94"/>
  <c r="W868" i="94"/>
  <c r="G868" i="94"/>
  <c r="AM893" i="94"/>
  <c r="BL868" i="94"/>
  <c r="X868" i="94"/>
  <c r="BV843" i="94"/>
  <c r="BF843" i="94"/>
  <c r="AL843" i="94"/>
  <c r="V843" i="94"/>
  <c r="BX818" i="94"/>
  <c r="BH818" i="94"/>
  <c r="AR818" i="94"/>
  <c r="X818" i="94"/>
  <c r="H818" i="94"/>
  <c r="AC893" i="94"/>
  <c r="BE868" i="94"/>
  <c r="Q868" i="94"/>
  <c r="BO843" i="94"/>
  <c r="AY843" i="94"/>
  <c r="AA843" i="94"/>
  <c r="K843" i="94"/>
  <c r="BQ818" i="94"/>
  <c r="BA818" i="94"/>
  <c r="AC818" i="94"/>
  <c r="M818" i="94"/>
  <c r="BX868" i="94"/>
  <c r="L868" i="94"/>
  <c r="BA843" i="94"/>
  <c r="U843" i="94"/>
  <c r="BJ818" i="94"/>
  <c r="V818" i="94"/>
  <c r="BP793" i="94"/>
  <c r="AZ793" i="94"/>
  <c r="AJ793" i="94"/>
  <c r="L793" i="94"/>
  <c r="AF893" i="94"/>
  <c r="M868" i="94"/>
  <c r="AV843" i="94"/>
  <c r="H843" i="94"/>
  <c r="AU818" i="94"/>
  <c r="O818" i="94"/>
  <c r="BQ793" i="94"/>
  <c r="BA793" i="94"/>
  <c r="AK793" i="94"/>
  <c r="Q793" i="94"/>
  <c r="BU768" i="94"/>
  <c r="BE768" i="94"/>
  <c r="AO768" i="94"/>
  <c r="Q768" i="94"/>
  <c r="BM843" i="94"/>
  <c r="BN818" i="94"/>
  <c r="BN793" i="94"/>
  <c r="AH793" i="94"/>
  <c r="BV768" i="94"/>
  <c r="AZ768" i="94"/>
  <c r="AE768" i="94"/>
  <c r="G768" i="94"/>
  <c r="BX843" i="94"/>
  <c r="BW818" i="94"/>
  <c r="K818" i="94"/>
  <c r="AU793" i="94"/>
  <c r="G793" i="94"/>
  <c r="BJ768" i="94"/>
  <c r="AN768" i="94"/>
  <c r="N768" i="94"/>
  <c r="AZ843" i="94"/>
  <c r="BR793" i="94"/>
  <c r="BX768" i="94"/>
  <c r="AH768" i="94"/>
  <c r="BR743" i="94"/>
  <c r="BB743" i="94"/>
  <c r="AL743" i="94"/>
  <c r="V743" i="94"/>
  <c r="U718" i="94"/>
  <c r="AS718" i="94"/>
  <c r="BY718" i="94"/>
  <c r="J818" i="94"/>
  <c r="AQ768" i="94"/>
  <c r="BI743" i="94"/>
  <c r="AC743" i="94"/>
  <c r="BP868" i="94"/>
  <c r="Z818" i="94"/>
  <c r="K793" i="94"/>
  <c r="AL768" i="94"/>
  <c r="BW743" i="94"/>
  <c r="BG743" i="94"/>
  <c r="AQ743" i="94"/>
  <c r="AA743" i="94"/>
  <c r="P718" i="94"/>
  <c r="AF718" i="94"/>
  <c r="AV718" i="94"/>
  <c r="BL718" i="94"/>
  <c r="AG718" i="94"/>
  <c r="BM718" i="94"/>
  <c r="AP818" i="94"/>
  <c r="BB768" i="94"/>
  <c r="BE743" i="94"/>
  <c r="Y743" i="94"/>
  <c r="BP743" i="94"/>
  <c r="W718" i="94"/>
  <c r="BC718" i="94"/>
  <c r="BH768" i="94"/>
  <c r="AP718" i="94"/>
  <c r="BJ793" i="94"/>
  <c r="AA718" i="94"/>
  <c r="U868" i="94"/>
  <c r="AM768" i="94"/>
  <c r="X743" i="94"/>
  <c r="AL718" i="94"/>
  <c r="BR718" i="94"/>
  <c r="AV743" i="94"/>
  <c r="BN718" i="94"/>
  <c r="L743" i="94"/>
  <c r="BO718" i="94"/>
  <c r="AV943" i="94"/>
  <c r="AF943" i="94"/>
  <c r="P943" i="94"/>
  <c r="BE943" i="94"/>
  <c r="AO943" i="94"/>
  <c r="Y943" i="94"/>
  <c r="I943" i="94"/>
  <c r="AY943" i="94"/>
  <c r="S943" i="94"/>
  <c r="BJ943" i="94"/>
  <c r="AD943" i="94"/>
  <c r="AX943" i="94"/>
  <c r="BC943" i="94"/>
  <c r="BY918" i="94"/>
  <c r="AS918" i="94"/>
  <c r="AC918" i="94"/>
  <c r="M918" i="94"/>
  <c r="BX918" i="94"/>
  <c r="BC918" i="94"/>
  <c r="AH918" i="94"/>
  <c r="L918" i="94"/>
  <c r="BT918" i="94"/>
  <c r="AY918" i="94"/>
  <c r="AD918" i="94"/>
  <c r="H918" i="94"/>
  <c r="BN893" i="94"/>
  <c r="AX893" i="94"/>
  <c r="AH893" i="94"/>
  <c r="R893" i="94"/>
  <c r="P918" i="94"/>
  <c r="AU918" i="94"/>
  <c r="BX893" i="94"/>
  <c r="V918" i="94"/>
  <c r="BU893" i="94"/>
  <c r="AU893" i="94"/>
  <c r="Y893" i="94"/>
  <c r="BB918" i="94"/>
  <c r="AA893" i="94"/>
  <c r="BV868" i="94"/>
  <c r="BF868" i="94"/>
  <c r="AH868" i="94"/>
  <c r="R868" i="94"/>
  <c r="AE918" i="94"/>
  <c r="AW893" i="94"/>
  <c r="U893" i="94"/>
  <c r="BS868" i="94"/>
  <c r="BC868" i="94"/>
  <c r="AI868" i="94"/>
  <c r="S868" i="94"/>
  <c r="AZ918" i="94"/>
  <c r="X893" i="94"/>
  <c r="BD868" i="94"/>
  <c r="P868" i="94"/>
  <c r="BR843" i="94"/>
  <c r="BB843" i="94"/>
  <c r="AH843" i="94"/>
  <c r="R843" i="94"/>
  <c r="BT818" i="94"/>
  <c r="BD818" i="94"/>
  <c r="AN818" i="94"/>
  <c r="T818" i="94"/>
  <c r="BW918" i="94"/>
  <c r="P893" i="94"/>
  <c r="AO868" i="94"/>
  <c r="I868" i="94"/>
  <c r="BK843" i="94"/>
  <c r="AU843" i="94"/>
  <c r="W843" i="94"/>
  <c r="G843" i="94"/>
  <c r="BM818" i="94"/>
  <c r="AW818" i="94"/>
  <c r="Y818" i="94"/>
  <c r="I818" i="94"/>
  <c r="BH868" i="94"/>
  <c r="BY843" i="94"/>
  <c r="AS843" i="94"/>
  <c r="M843" i="94"/>
  <c r="BB818" i="94"/>
  <c r="N818" i="94"/>
  <c r="BL793" i="94"/>
  <c r="AV793" i="94"/>
  <c r="X793" i="94"/>
  <c r="H793" i="94"/>
  <c r="BY868" i="94"/>
  <c r="BT843" i="94"/>
  <c r="AF843" i="94"/>
  <c r="BS818" i="94"/>
  <c r="AM818" i="94"/>
  <c r="G818" i="94"/>
  <c r="BM793" i="94"/>
  <c r="AW793" i="94"/>
  <c r="AG793" i="94"/>
  <c r="M793" i="94"/>
  <c r="BQ768" i="94"/>
  <c r="BA768" i="94"/>
  <c r="AK768" i="94"/>
  <c r="AS893" i="94"/>
  <c r="AW843" i="94"/>
  <c r="AX818" i="94"/>
  <c r="BF793" i="94"/>
  <c r="Z793" i="94"/>
  <c r="BP768" i="94"/>
  <c r="AU768" i="94"/>
  <c r="T768" i="94"/>
  <c r="AK893" i="94"/>
  <c r="BH843" i="94"/>
  <c r="BG818" i="94"/>
  <c r="BS793" i="94"/>
  <c r="AM793" i="94"/>
  <c r="BZ768" i="94"/>
  <c r="BD768" i="94"/>
  <c r="AI768" i="94"/>
  <c r="J768" i="94"/>
  <c r="T843" i="94"/>
  <c r="BB793" i="94"/>
  <c r="BN768" i="94"/>
  <c r="M768" i="94"/>
  <c r="BN743" i="94"/>
  <c r="AX743" i="94"/>
  <c r="AH743" i="94"/>
  <c r="N743" i="94"/>
  <c r="Y718" i="94"/>
  <c r="BA718" i="94"/>
  <c r="BU843" i="94"/>
  <c r="AY793" i="94"/>
  <c r="L768" i="94"/>
  <c r="BA743" i="94"/>
  <c r="U743" i="94"/>
  <c r="BE843" i="94"/>
  <c r="BW793" i="94"/>
  <c r="BR768" i="94"/>
  <c r="AA768" i="94"/>
  <c r="BS743" i="94"/>
  <c r="BC743" i="94"/>
  <c r="AM743" i="94"/>
  <c r="W743" i="94"/>
  <c r="T718" i="94"/>
  <c r="AJ718" i="94"/>
  <c r="AZ718" i="94"/>
  <c r="BP718" i="94"/>
  <c r="AO718" i="94"/>
  <c r="BU718" i="94"/>
  <c r="BO793" i="94"/>
  <c r="AF768" i="94"/>
  <c r="AW743" i="94"/>
  <c r="M743" i="94"/>
  <c r="AZ743" i="94"/>
  <c r="AE718" i="94"/>
  <c r="BK718" i="94"/>
  <c r="BL743" i="94"/>
  <c r="BF718" i="94"/>
  <c r="I768" i="94"/>
  <c r="AQ718" i="94"/>
  <c r="AJ843" i="94"/>
  <c r="BT743" i="94"/>
  <c r="H743" i="94"/>
  <c r="AT718" i="94"/>
  <c r="BZ718" i="94"/>
  <c r="R718" i="94"/>
  <c r="AX768" i="94"/>
  <c r="S718" i="94"/>
  <c r="BH943" i="94"/>
  <c r="AR943" i="94"/>
  <c r="AB943" i="94"/>
  <c r="L943" i="94"/>
  <c r="BA943" i="94"/>
  <c r="AK943" i="94"/>
  <c r="U943" i="94"/>
  <c r="BW943" i="94"/>
  <c r="AQ943" i="94"/>
  <c r="K943" i="94"/>
  <c r="BB943" i="94"/>
  <c r="V943" i="94"/>
  <c r="AH943" i="94"/>
  <c r="AM943" i="94"/>
  <c r="BU918" i="94"/>
  <c r="AO918" i="94"/>
  <c r="Y918" i="94"/>
  <c r="I918" i="94"/>
  <c r="AP943" i="94"/>
  <c r="BS918" i="94"/>
  <c r="AX918" i="94"/>
  <c r="AB918" i="94"/>
  <c r="G918" i="94"/>
  <c r="BO918" i="94"/>
  <c r="AT918" i="94"/>
  <c r="X918" i="94"/>
  <c r="BZ893" i="94"/>
  <c r="BJ893" i="94"/>
  <c r="AT893" i="94"/>
  <c r="AD893" i="94"/>
  <c r="N893" i="94"/>
  <c r="AV918" i="94"/>
  <c r="AJ918" i="94"/>
  <c r="BS893" i="94"/>
  <c r="Z943" i="94"/>
  <c r="BK918" i="94"/>
  <c r="BO893" i="94"/>
  <c r="AO893" i="94"/>
  <c r="T893" i="94"/>
  <c r="K918" i="94"/>
  <c r="AV893" i="94"/>
  <c r="S893" i="94"/>
  <c r="BR868" i="94"/>
  <c r="BB868" i="94"/>
  <c r="AD868" i="94"/>
  <c r="N868" i="94"/>
  <c r="BY893" i="94"/>
  <c r="AQ893" i="94"/>
  <c r="M893" i="94"/>
  <c r="BO868" i="94"/>
  <c r="AY868" i="94"/>
  <c r="AE868" i="94"/>
  <c r="O868" i="94"/>
  <c r="BT893" i="94"/>
  <c r="K893" i="94"/>
  <c r="AN868" i="94"/>
  <c r="H868" i="94"/>
  <c r="BN843" i="94"/>
  <c r="AX843" i="94"/>
  <c r="AD843" i="94"/>
  <c r="N843" i="94"/>
  <c r="BP818" i="94"/>
  <c r="AZ818" i="94"/>
  <c r="AF818" i="94"/>
  <c r="P818" i="94"/>
  <c r="BI893" i="94"/>
  <c r="BU868" i="94"/>
  <c r="AG868" i="94"/>
  <c r="BW843" i="94"/>
  <c r="BG843" i="94"/>
  <c r="AI843" i="94"/>
  <c r="S843" i="94"/>
  <c r="BY818" i="94"/>
  <c r="BI818" i="94"/>
  <c r="AS818" i="94"/>
  <c r="U818" i="94"/>
  <c r="J918" i="94"/>
  <c r="AR868" i="94"/>
  <c r="BQ843" i="94"/>
  <c r="AK843" i="94"/>
  <c r="BZ818" i="94"/>
  <c r="AT818" i="94"/>
  <c r="BX793" i="94"/>
  <c r="BH793" i="94"/>
  <c r="AR793" i="94"/>
  <c r="T793" i="94"/>
  <c r="AF918" i="94"/>
  <c r="BI868" i="94"/>
  <c r="BL843" i="94"/>
  <c r="X843" i="94"/>
  <c r="BK818" i="94"/>
  <c r="AE818" i="94"/>
  <c r="BY793" i="94"/>
  <c r="BI793" i="94"/>
  <c r="AS793" i="94"/>
  <c r="Y793" i="94"/>
  <c r="I793" i="94"/>
  <c r="BM768" i="94"/>
  <c r="AW768" i="94"/>
  <c r="AG768" i="94"/>
  <c r="AZ868" i="94"/>
  <c r="AG843" i="94"/>
  <c r="R818" i="94"/>
  <c r="AX793" i="94"/>
  <c r="R793" i="94"/>
  <c r="BK768" i="94"/>
  <c r="AP768" i="94"/>
  <c r="O768" i="94"/>
  <c r="BQ868" i="94"/>
  <c r="AB843" i="94"/>
  <c r="AQ818" i="94"/>
  <c r="BK793" i="94"/>
  <c r="W793" i="94"/>
  <c r="BT768" i="94"/>
  <c r="AY768" i="94"/>
  <c r="AD768" i="94"/>
  <c r="Q893" i="94"/>
  <c r="AY818" i="94"/>
  <c r="AL793" i="94"/>
  <c r="BC768" i="94"/>
  <c r="BZ743" i="94"/>
  <c r="BJ743" i="94"/>
  <c r="AT743" i="94"/>
  <c r="AD743" i="94"/>
  <c r="J743" i="94"/>
  <c r="AC718" i="94"/>
  <c r="BI718" i="94"/>
  <c r="I843" i="94"/>
  <c r="S793" i="94"/>
  <c r="BU743" i="94"/>
  <c r="AS743" i="94"/>
  <c r="I743" i="94"/>
  <c r="Y843" i="94"/>
  <c r="BG793" i="94"/>
  <c r="BG768" i="94"/>
  <c r="P768" i="94"/>
  <c r="BO743" i="94"/>
  <c r="AY743" i="94"/>
  <c r="AI743" i="94"/>
  <c r="K743" i="94"/>
  <c r="X718" i="94"/>
  <c r="AN718" i="94"/>
  <c r="BD718" i="94"/>
  <c r="BT718" i="94"/>
  <c r="AW718" i="94"/>
  <c r="H893" i="94"/>
  <c r="AI793" i="94"/>
  <c r="BY743" i="94"/>
  <c r="AO743" i="94"/>
  <c r="BS768" i="94"/>
  <c r="AJ743" i="94"/>
  <c r="AM718" i="94"/>
  <c r="BS718" i="94"/>
  <c r="AF743" i="94"/>
  <c r="BV718" i="94"/>
  <c r="BH743" i="94"/>
  <c r="BG718" i="94"/>
  <c r="BO818" i="94"/>
  <c r="BD743" i="94"/>
  <c r="V718" i="94"/>
  <c r="BB718" i="94"/>
  <c r="N793" i="94"/>
  <c r="AH718" i="94"/>
  <c r="BX743" i="94"/>
  <c r="AI718" i="94"/>
  <c r="BD943" i="94"/>
  <c r="AN943" i="94"/>
  <c r="X943" i="94"/>
  <c r="H943" i="94"/>
  <c r="AW943" i="94"/>
  <c r="AG943" i="94"/>
  <c r="Q943" i="94"/>
  <c r="AI943" i="94"/>
  <c r="AT943" i="94"/>
  <c r="N943" i="94"/>
  <c r="R943" i="94"/>
  <c r="W943" i="94"/>
  <c r="BQ918" i="94"/>
  <c r="BA918" i="94"/>
  <c r="AK918" i="94"/>
  <c r="U918" i="94"/>
  <c r="AU943" i="94"/>
  <c r="J943" i="94"/>
  <c r="BN918" i="94"/>
  <c r="AR918" i="94"/>
  <c r="W918" i="94"/>
  <c r="BF943" i="94"/>
  <c r="AN918" i="94"/>
  <c r="S918" i="94"/>
  <c r="BV893" i="94"/>
  <c r="BF893" i="94"/>
  <c r="AP893" i="94"/>
  <c r="Z893" i="94"/>
  <c r="J893" i="94"/>
  <c r="AL918" i="94"/>
  <c r="BP918" i="94"/>
  <c r="Z918" i="94"/>
  <c r="BM893" i="94"/>
  <c r="BL918" i="94"/>
  <c r="AP918" i="94"/>
  <c r="BG893" i="94"/>
  <c r="AJ893" i="94"/>
  <c r="O893" i="94"/>
  <c r="BW893" i="94"/>
  <c r="AN893" i="94"/>
  <c r="L893" i="94"/>
  <c r="BN868" i="94"/>
  <c r="AP868" i="94"/>
  <c r="Z868" i="94"/>
  <c r="J868" i="94"/>
  <c r="BP893" i="94"/>
  <c r="AI893" i="94"/>
  <c r="G893" i="94"/>
  <c r="BK868" i="94"/>
  <c r="AQ868" i="94"/>
  <c r="AA868" i="94"/>
  <c r="K868" i="94"/>
  <c r="BT868" i="94"/>
  <c r="AF868" i="94"/>
  <c r="BZ843" i="94"/>
  <c r="BJ843" i="94"/>
  <c r="AT843" i="94"/>
  <c r="Z843" i="94"/>
  <c r="J843" i="94"/>
  <c r="BL818" i="94"/>
  <c r="AV818" i="94"/>
  <c r="AB818" i="94"/>
  <c r="L818" i="94"/>
  <c r="AR893" i="94"/>
  <c r="BM868" i="94"/>
  <c r="Y868" i="94"/>
  <c r="BS843" i="94"/>
  <c r="BC843" i="94"/>
  <c r="AE843" i="94"/>
  <c r="O843" i="94"/>
  <c r="BU818" i="94"/>
  <c r="BE818" i="94"/>
  <c r="AO818" i="94"/>
  <c r="Q818" i="94"/>
  <c r="W893" i="94"/>
  <c r="AB868" i="94"/>
  <c r="BI843" i="94"/>
  <c r="AC843" i="94"/>
  <c r="BR818" i="94"/>
  <c r="AD818" i="94"/>
  <c r="BT793" i="94"/>
  <c r="BD793" i="94"/>
  <c r="AN793" i="94"/>
  <c r="P793" i="94"/>
  <c r="BK893" i="94"/>
  <c r="AC868" i="94"/>
  <c r="BD843" i="94"/>
  <c r="P843" i="94"/>
  <c r="BC818" i="94"/>
  <c r="W818" i="94"/>
  <c r="BU793" i="94"/>
  <c r="BE793" i="94"/>
  <c r="AO793" i="94"/>
  <c r="U793" i="94"/>
  <c r="BY768" i="94"/>
  <c r="BI768" i="94"/>
  <c r="AS768" i="94"/>
  <c r="AC768" i="94"/>
  <c r="T868" i="94"/>
  <c r="Q843" i="94"/>
  <c r="BV793" i="94"/>
  <c r="AP793" i="94"/>
  <c r="J793" i="94"/>
  <c r="BF768" i="94"/>
  <c r="AJ768" i="94"/>
  <c r="K768" i="94"/>
  <c r="AK868" i="94"/>
  <c r="L843" i="94"/>
  <c r="AA818" i="94"/>
  <c r="BC793" i="94"/>
  <c r="O793" i="94"/>
  <c r="BO768" i="94"/>
  <c r="AT768" i="94"/>
  <c r="S768" i="94"/>
  <c r="BA868" i="94"/>
  <c r="S818" i="94"/>
  <c r="V793" i="94"/>
  <c r="AR768" i="94"/>
  <c r="BV743" i="94"/>
  <c r="BF743" i="94"/>
  <c r="AP743" i="94"/>
  <c r="Z743" i="94"/>
  <c r="Q718" i="94"/>
  <c r="AK718" i="94"/>
  <c r="BQ718" i="94"/>
  <c r="BV818" i="94"/>
  <c r="BL768" i="94"/>
  <c r="BQ743" i="94"/>
  <c r="AK743" i="94"/>
  <c r="BQ893" i="94"/>
  <c r="BF818" i="94"/>
  <c r="AQ793" i="94"/>
  <c r="AV768" i="94"/>
  <c r="H768" i="94"/>
  <c r="BK743" i="94"/>
  <c r="AU743" i="94"/>
  <c r="AE743" i="94"/>
  <c r="G743" i="94"/>
  <c r="AB718" i="94"/>
  <c r="AR718" i="94"/>
  <c r="BH718" i="94"/>
  <c r="BX718" i="94"/>
  <c r="BE718" i="94"/>
  <c r="AJ868" i="94"/>
  <c r="BW768" i="94"/>
  <c r="BM743" i="94"/>
  <c r="AG743" i="94"/>
  <c r="AB768" i="94"/>
  <c r="O718" i="94"/>
  <c r="AU718" i="94"/>
  <c r="BZ793" i="94"/>
  <c r="Z718" i="94"/>
  <c r="BP843" i="94"/>
  <c r="AB743" i="94"/>
  <c r="BW718" i="94"/>
  <c r="AT793" i="94"/>
  <c r="AN743" i="94"/>
  <c r="AD718" i="94"/>
  <c r="BJ718" i="94"/>
  <c r="R768" i="94"/>
  <c r="AX718" i="94"/>
  <c r="AR743" i="94"/>
  <c r="AY718" i="94"/>
  <c r="AU910" i="94"/>
  <c r="S910" i="94"/>
  <c r="AJ860" i="94"/>
  <c r="W933" i="23"/>
  <c r="W908" i="23"/>
  <c r="W911" i="23"/>
  <c r="W883" i="23"/>
  <c r="W907" i="23"/>
  <c r="W857" i="23"/>
  <c r="W861" i="23"/>
  <c r="W807" i="23"/>
  <c r="W932" i="23"/>
  <c r="W836" i="23"/>
  <c r="W758" i="23"/>
  <c r="W761" i="23"/>
  <c r="W886" i="23"/>
  <c r="W782" i="23"/>
  <c r="W936" i="23"/>
  <c r="W858" i="23"/>
  <c r="W833" i="23"/>
  <c r="W808" i="23"/>
  <c r="W811" i="23"/>
  <c r="W736" i="23"/>
  <c r="W733" i="23"/>
  <c r="W786" i="23"/>
  <c r="W882" i="23"/>
  <c r="W783" i="23"/>
  <c r="W757" i="23"/>
  <c r="W832" i="23"/>
  <c r="W732" i="23"/>
  <c r="V962" i="23"/>
  <c r="V963" i="23"/>
  <c r="V966" i="23"/>
  <c r="W711" i="23"/>
  <c r="V710" i="23"/>
  <c r="W708" i="23"/>
  <c r="W707" i="23"/>
  <c r="V376" i="23"/>
  <c r="V380" i="23"/>
  <c r="V379" i="23"/>
  <c r="V383" i="23"/>
  <c r="V386" i="23"/>
  <c r="V382" i="23"/>
  <c r="V385" i="23"/>
  <c r="V378" i="23"/>
  <c r="V381" i="23"/>
  <c r="V387" i="23"/>
  <c r="V377" i="23"/>
  <c r="V384" i="23"/>
  <c r="W9" i="23"/>
  <c r="AV921" i="95" l="1"/>
  <c r="AV920" i="95" s="1"/>
  <c r="BO943" i="94"/>
  <c r="Q846" i="94"/>
  <c r="Q845" i="94" s="1"/>
  <c r="BU943" i="94"/>
  <c r="S946" i="94"/>
  <c r="S945" i="94" s="1"/>
  <c r="AS921" i="95"/>
  <c r="R896" i="95"/>
  <c r="R895" i="95" s="1"/>
  <c r="N821" i="94"/>
  <c r="N820" i="94" s="1"/>
  <c r="O896" i="94"/>
  <c r="O895" i="94" s="1"/>
  <c r="N846" i="94"/>
  <c r="AV921" i="94"/>
  <c r="AV920" i="94" s="1"/>
  <c r="K821" i="94"/>
  <c r="K820" i="94" s="1"/>
  <c r="BT943" i="94"/>
  <c r="BP943" i="94"/>
  <c r="BV943" i="94"/>
  <c r="BY943" i="95"/>
  <c r="H921" i="95"/>
  <c r="T921" i="94"/>
  <c r="T920" i="94" s="1"/>
  <c r="BU943" i="95"/>
  <c r="N871" i="94"/>
  <c r="N870" i="94" s="1"/>
  <c r="BO943" i="95"/>
  <c r="Q846" i="95"/>
  <c r="Q845" i="95" s="1"/>
  <c r="T771" i="95"/>
  <c r="T770" i="95" s="1"/>
  <c r="T796" i="94"/>
  <c r="T795" i="94" s="1"/>
  <c r="J796" i="94"/>
  <c r="J795" i="94" s="1"/>
  <c r="AN946" i="95"/>
  <c r="AN945" i="95" s="1"/>
  <c r="M821" i="95"/>
  <c r="AR871" i="95"/>
  <c r="AH921" i="95"/>
  <c r="AH920" i="95" s="1"/>
  <c r="AO896" i="95"/>
  <c r="AO895" i="95" s="1"/>
  <c r="Q921" i="95"/>
  <c r="Q920" i="95" s="1"/>
  <c r="O896" i="95"/>
  <c r="O895" i="95" s="1"/>
  <c r="O921" i="95"/>
  <c r="O920" i="95" s="1"/>
  <c r="BQ943" i="94"/>
  <c r="Z946" i="94"/>
  <c r="Z945" i="94" s="1"/>
  <c r="W921" i="94"/>
  <c r="W920" i="94" s="1"/>
  <c r="BI946" i="94"/>
  <c r="BI945" i="94" s="1"/>
  <c r="K946" i="94"/>
  <c r="K945" i="94" s="1"/>
  <c r="AF896" i="94"/>
  <c r="AF895" i="94" s="1"/>
  <c r="G921" i="95"/>
  <c r="G920" i="95" s="1"/>
  <c r="BS943" i="94"/>
  <c r="AB896" i="95"/>
  <c r="AB895" i="95" s="1"/>
  <c r="W946" i="94"/>
  <c r="W945" i="94" s="1"/>
  <c r="AA921" i="94"/>
  <c r="AA920" i="94" s="1"/>
  <c r="BZ943" i="94"/>
  <c r="BY943" i="94"/>
  <c r="AF821" i="94"/>
  <c r="AF820" i="94" s="1"/>
  <c r="J871" i="94"/>
  <c r="J870" i="94" s="1"/>
  <c r="R946" i="94"/>
  <c r="R945" i="94" s="1"/>
  <c r="P896" i="94"/>
  <c r="P895" i="94" s="1"/>
  <c r="AX946" i="94"/>
  <c r="AX945" i="94" s="1"/>
  <c r="AD846" i="94"/>
  <c r="AD845" i="94" s="1"/>
  <c r="AX896" i="95"/>
  <c r="AX895" i="95" s="1"/>
  <c r="U896" i="95"/>
  <c r="U895" i="95" s="1"/>
  <c r="U796" i="94"/>
  <c r="U795" i="94" s="1"/>
  <c r="Z871" i="94"/>
  <c r="Z870" i="94" s="1"/>
  <c r="AW946" i="94"/>
  <c r="AW945" i="94" s="1"/>
  <c r="AZ946" i="95"/>
  <c r="AZ945" i="95" s="1"/>
  <c r="I821" i="94"/>
  <c r="I820" i="94" s="1"/>
  <c r="AB946" i="94"/>
  <c r="AB945" i="94" s="1"/>
  <c r="K921" i="94"/>
  <c r="K920" i="94" s="1"/>
  <c r="X796" i="94"/>
  <c r="X795" i="94" s="1"/>
  <c r="AB846" i="94"/>
  <c r="AB845" i="94" s="1"/>
  <c r="T871" i="94"/>
  <c r="T870" i="94" s="1"/>
  <c r="G796" i="94"/>
  <c r="G795" i="94" s="1"/>
  <c r="K846" i="94"/>
  <c r="K845" i="94" s="1"/>
  <c r="BE946" i="94"/>
  <c r="BE945" i="94" s="1"/>
  <c r="G821" i="94"/>
  <c r="G820" i="94" s="1"/>
  <c r="W871" i="94"/>
  <c r="W870" i="94" s="1"/>
  <c r="AL921" i="94"/>
  <c r="AL920" i="94" s="1"/>
  <c r="X921" i="94"/>
  <c r="X920" i="94" s="1"/>
  <c r="L746" i="94"/>
  <c r="L745" i="94" s="1"/>
  <c r="P771" i="94"/>
  <c r="P770" i="94" s="1"/>
  <c r="AH846" i="94"/>
  <c r="AH845" i="94" s="1"/>
  <c r="R796" i="94"/>
  <c r="R795" i="94" s="1"/>
  <c r="AZ946" i="94"/>
  <c r="AZ945" i="94" s="1"/>
  <c r="K871" i="94"/>
  <c r="K870" i="94" s="1"/>
  <c r="L946" i="94"/>
  <c r="L945" i="94" s="1"/>
  <c r="AP871" i="94"/>
  <c r="AP870" i="94" s="1"/>
  <c r="AK946" i="94"/>
  <c r="AK945" i="94" s="1"/>
  <c r="X846" i="94"/>
  <c r="X845" i="94" s="1"/>
  <c r="R771" i="95"/>
  <c r="R770" i="95" s="1"/>
  <c r="N946" i="94"/>
  <c r="N945" i="94" s="1"/>
  <c r="BP388" i="95"/>
  <c r="BP943" i="95"/>
  <c r="AI921" i="94"/>
  <c r="AI920" i="94" s="1"/>
  <c r="K771" i="94"/>
  <c r="K770" i="94" s="1"/>
  <c r="AU921" i="94"/>
  <c r="AU920" i="94" s="1"/>
  <c r="BX943" i="94"/>
  <c r="L771" i="94"/>
  <c r="L770" i="94" s="1"/>
  <c r="BC921" i="94"/>
  <c r="BC920" i="94" s="1"/>
  <c r="M771" i="94"/>
  <c r="M770" i="94" s="1"/>
  <c r="AP896" i="95"/>
  <c r="AO921" i="95"/>
  <c r="AG871" i="94"/>
  <c r="AG870" i="94" s="1"/>
  <c r="U871" i="94"/>
  <c r="U870" i="94" s="1"/>
  <c r="AQ946" i="94"/>
  <c r="AQ945" i="94" s="1"/>
  <c r="Y946" i="94"/>
  <c r="Y945" i="94" s="1"/>
  <c r="BX943" i="95"/>
  <c r="BR943" i="95"/>
  <c r="BT943" i="95"/>
  <c r="BZ943" i="95"/>
  <c r="Q771" i="94"/>
  <c r="Q770" i="94" s="1"/>
  <c r="AK896" i="94"/>
  <c r="AK895" i="94" s="1"/>
  <c r="K796" i="94"/>
  <c r="K795" i="94" s="1"/>
  <c r="AQ921" i="94"/>
  <c r="AQ920" i="94" s="1"/>
  <c r="AJ871" i="94"/>
  <c r="AJ870" i="94" s="1"/>
  <c r="BV943" i="95"/>
  <c r="U896" i="94"/>
  <c r="U895" i="94" s="1"/>
  <c r="AS896" i="94"/>
  <c r="AS895" i="94" s="1"/>
  <c r="AB871" i="94"/>
  <c r="AB870" i="94" s="1"/>
  <c r="M821" i="94"/>
  <c r="M820" i="94" s="1"/>
  <c r="AI871" i="94"/>
  <c r="AI870" i="94" s="1"/>
  <c r="O796" i="94"/>
  <c r="O795" i="94" s="1"/>
  <c r="U846" i="94"/>
  <c r="U845" i="94" s="1"/>
  <c r="AH921" i="94"/>
  <c r="AH920" i="94" s="1"/>
  <c r="AD896" i="94"/>
  <c r="AD895" i="94" s="1"/>
  <c r="BS943" i="95"/>
  <c r="AF821" i="95"/>
  <c r="AF820" i="95" s="1"/>
  <c r="Q871" i="95"/>
  <c r="Q870" i="95" s="1"/>
  <c r="I771" i="95"/>
  <c r="I770" i="95" s="1"/>
  <c r="AL921" i="95"/>
  <c r="AL920" i="95" s="1"/>
  <c r="X921" i="95"/>
  <c r="AE946" i="95"/>
  <c r="AE945" i="95" s="1"/>
  <c r="H821" i="95"/>
  <c r="H820" i="95" s="1"/>
  <c r="R921" i="95"/>
  <c r="R920" i="95" s="1"/>
  <c r="AL896" i="95"/>
  <c r="AF846" i="95"/>
  <c r="AF845" i="95" s="1"/>
  <c r="T796" i="95"/>
  <c r="T795" i="95" s="1"/>
  <c r="AF896" i="95"/>
  <c r="AF895" i="95" s="1"/>
  <c r="U846" i="95"/>
  <c r="U845" i="95" s="1"/>
  <c r="AI846" i="95"/>
  <c r="AI845" i="95" s="1"/>
  <c r="K871" i="95"/>
  <c r="K870" i="95" s="1"/>
  <c r="Q946" i="95"/>
  <c r="Q945" i="95" s="1"/>
  <c r="U821" i="95"/>
  <c r="U820" i="95" s="1"/>
  <c r="AA821" i="95"/>
  <c r="AA820" i="95" s="1"/>
  <c r="AY946" i="95"/>
  <c r="AY945" i="95" s="1"/>
  <c r="K896" i="95"/>
  <c r="K895" i="95" s="1"/>
  <c r="AW921" i="95"/>
  <c r="N821" i="95"/>
  <c r="AC921" i="95"/>
  <c r="AC920" i="95" s="1"/>
  <c r="AD921" i="95"/>
  <c r="BJ946" i="95"/>
  <c r="AN921" i="95"/>
  <c r="AN920" i="95" s="1"/>
  <c r="N921" i="95"/>
  <c r="N920" i="95" s="1"/>
  <c r="V871" i="95"/>
  <c r="V870" i="95" s="1"/>
  <c r="BQ943" i="95"/>
  <c r="J946" i="94"/>
  <c r="J945" i="94" s="1"/>
  <c r="AW896" i="94"/>
  <c r="AW895" i="94" s="1"/>
  <c r="L846" i="94"/>
  <c r="L845" i="94" s="1"/>
  <c r="AE871" i="94"/>
  <c r="AE870" i="94" s="1"/>
  <c r="AW921" i="94"/>
  <c r="AW920" i="94" s="1"/>
  <c r="BS686" i="94"/>
  <c r="BT686" i="94"/>
  <c r="BU686" i="94"/>
  <c r="BV686" i="94"/>
  <c r="BW686" i="94"/>
  <c r="BX686" i="94"/>
  <c r="BY686" i="94"/>
  <c r="BZ686" i="94"/>
  <c r="BY692" i="94"/>
  <c r="BZ692" i="94"/>
  <c r="BQ684" i="94"/>
  <c r="BR684" i="94"/>
  <c r="BS684" i="94"/>
  <c r="BT684" i="94"/>
  <c r="BU684" i="94"/>
  <c r="BV684" i="94"/>
  <c r="BW684" i="94"/>
  <c r="BX684" i="94"/>
  <c r="BY684" i="94"/>
  <c r="BZ684" i="94"/>
  <c r="BU688" i="94"/>
  <c r="BV688" i="94"/>
  <c r="BW688" i="94"/>
  <c r="BX688" i="94"/>
  <c r="BY688" i="94"/>
  <c r="BZ688" i="94"/>
  <c r="BR685" i="94"/>
  <c r="BS685" i="94"/>
  <c r="BT685" i="94"/>
  <c r="BU685" i="94"/>
  <c r="BV685" i="94"/>
  <c r="BW685" i="94"/>
  <c r="BX685" i="94"/>
  <c r="BY685" i="94"/>
  <c r="BZ685" i="94"/>
  <c r="BO682" i="94"/>
  <c r="BP682" i="94"/>
  <c r="BQ682" i="94"/>
  <c r="BR682" i="94"/>
  <c r="BS682" i="94"/>
  <c r="BT682" i="94"/>
  <c r="BU682" i="94"/>
  <c r="BV682" i="94"/>
  <c r="BW682" i="94"/>
  <c r="BX682" i="94"/>
  <c r="BY682" i="94"/>
  <c r="BZ682" i="94"/>
  <c r="BW690" i="94"/>
  <c r="BX690" i="94"/>
  <c r="BY690" i="94"/>
  <c r="BZ690" i="94"/>
  <c r="BP683" i="94"/>
  <c r="BQ683" i="94"/>
  <c r="BR683" i="94"/>
  <c r="BS683" i="94"/>
  <c r="BT683" i="94"/>
  <c r="BU683" i="94"/>
  <c r="BV683" i="94"/>
  <c r="BW683" i="94"/>
  <c r="BX683" i="94"/>
  <c r="BY683" i="94"/>
  <c r="BZ683" i="94"/>
  <c r="BV689" i="94"/>
  <c r="BW689" i="94"/>
  <c r="BX689" i="94"/>
  <c r="BY689" i="94"/>
  <c r="BZ689" i="94"/>
  <c r="BT687" i="94"/>
  <c r="BU687" i="94"/>
  <c r="BV687" i="94"/>
  <c r="BW687" i="94"/>
  <c r="BX687" i="94"/>
  <c r="BY687" i="94"/>
  <c r="BZ687" i="94"/>
  <c r="S921" i="94"/>
  <c r="S920" i="94" s="1"/>
  <c r="I746" i="94"/>
  <c r="I745" i="94" s="1"/>
  <c r="AK921" i="94"/>
  <c r="AK920" i="94" s="1"/>
  <c r="AA821" i="94"/>
  <c r="AA820" i="94" s="1"/>
  <c r="Q871" i="94"/>
  <c r="Q870" i="94" s="1"/>
  <c r="Z846" i="94"/>
  <c r="Z845" i="94" s="1"/>
  <c r="R771" i="94"/>
  <c r="R770" i="94" s="1"/>
  <c r="AI846" i="94"/>
  <c r="AI845" i="94" s="1"/>
  <c r="AJ896" i="94"/>
  <c r="AJ895" i="94" s="1"/>
  <c r="BX691" i="94"/>
  <c r="BY691" i="94"/>
  <c r="BZ691" i="94"/>
  <c r="BY692" i="95"/>
  <c r="BZ692" i="95"/>
  <c r="BU688" i="95"/>
  <c r="BV688" i="95"/>
  <c r="BW688" i="95"/>
  <c r="BX688" i="95"/>
  <c r="BY688" i="95"/>
  <c r="BZ688" i="95"/>
  <c r="BW690" i="95"/>
  <c r="BX690" i="95"/>
  <c r="BY690" i="95"/>
  <c r="BZ690" i="95"/>
  <c r="BQ684" i="95"/>
  <c r="BR684" i="95"/>
  <c r="BS684" i="95"/>
  <c r="BT684" i="95"/>
  <c r="BU684" i="95"/>
  <c r="BV684" i="95"/>
  <c r="BW684" i="95"/>
  <c r="BX684" i="95"/>
  <c r="BY684" i="95"/>
  <c r="BZ684" i="95"/>
  <c r="BC946" i="95"/>
  <c r="BC945" i="95" s="1"/>
  <c r="AB921" i="95"/>
  <c r="AB920" i="95" s="1"/>
  <c r="AC946" i="95"/>
  <c r="AC945" i="95" s="1"/>
  <c r="AN871" i="95"/>
  <c r="AN870" i="95" s="1"/>
  <c r="BB946" i="95"/>
  <c r="BB945" i="95" s="1"/>
  <c r="AC896" i="95"/>
  <c r="AC895" i="95" s="1"/>
  <c r="O846" i="95"/>
  <c r="O845" i="95" s="1"/>
  <c r="AI866" i="95"/>
  <c r="AK846" i="95"/>
  <c r="AK845" i="95" s="1"/>
  <c r="H746" i="95"/>
  <c r="H745" i="95" s="1"/>
  <c r="AR946" i="95"/>
  <c r="AR945" i="95" s="1"/>
  <c r="J796" i="95"/>
  <c r="J795" i="95" s="1"/>
  <c r="T896" i="95"/>
  <c r="T895" i="95" s="1"/>
  <c r="AJ921" i="95"/>
  <c r="AJ920" i="95" s="1"/>
  <c r="L896" i="95"/>
  <c r="L895" i="95" s="1"/>
  <c r="AW946" i="95"/>
  <c r="S821" i="95"/>
  <c r="S820" i="95" s="1"/>
  <c r="L846" i="95"/>
  <c r="L845" i="95" s="1"/>
  <c r="Q796" i="95"/>
  <c r="Q795" i="95" s="1"/>
  <c r="BS686" i="95"/>
  <c r="BT686" i="95"/>
  <c r="BU686" i="95"/>
  <c r="BV686" i="95"/>
  <c r="BW686" i="95"/>
  <c r="BX686" i="95"/>
  <c r="BY686" i="95"/>
  <c r="BZ686" i="95"/>
  <c r="BX691" i="95"/>
  <c r="BY691" i="95"/>
  <c r="BZ691" i="95"/>
  <c r="BR685" i="95"/>
  <c r="BS685" i="95"/>
  <c r="BT685" i="95"/>
  <c r="BU685" i="95"/>
  <c r="BV685" i="95"/>
  <c r="BW685" i="95"/>
  <c r="BX685" i="95"/>
  <c r="BY685" i="95"/>
  <c r="BZ685" i="95"/>
  <c r="BT687" i="95"/>
  <c r="BU687" i="95"/>
  <c r="BV687" i="95"/>
  <c r="BW687" i="95"/>
  <c r="BX687" i="95"/>
  <c r="BY687" i="95"/>
  <c r="BZ687" i="95"/>
  <c r="BP683" i="95"/>
  <c r="BQ683" i="95"/>
  <c r="BR683" i="95"/>
  <c r="BS683" i="95"/>
  <c r="BT683" i="95"/>
  <c r="BU683" i="95"/>
  <c r="BV683" i="95"/>
  <c r="BW683" i="95"/>
  <c r="BX683" i="95"/>
  <c r="BY683" i="95"/>
  <c r="BZ683" i="95"/>
  <c r="BV689" i="95"/>
  <c r="BW689" i="95"/>
  <c r="BX689" i="95"/>
  <c r="BY689" i="95"/>
  <c r="BZ689" i="95"/>
  <c r="BE941" i="95"/>
  <c r="AG916" i="95"/>
  <c r="AR891" i="95"/>
  <c r="AL841" i="95"/>
  <c r="S766" i="95"/>
  <c r="O941" i="95"/>
  <c r="AQ866" i="95"/>
  <c r="L766" i="95"/>
  <c r="AS916" i="95"/>
  <c r="AS920" i="95" s="1"/>
  <c r="O766" i="95"/>
  <c r="M791" i="95"/>
  <c r="I866" i="95"/>
  <c r="AL891" i="95"/>
  <c r="AG866" i="95"/>
  <c r="Z916" i="95"/>
  <c r="R816" i="95"/>
  <c r="AY916" i="95"/>
  <c r="AE841" i="95"/>
  <c r="AH841" i="95"/>
  <c r="Z866" i="95"/>
  <c r="P941" i="95"/>
  <c r="P916" i="95"/>
  <c r="Y866" i="95"/>
  <c r="Y841" i="95"/>
  <c r="N816" i="95"/>
  <c r="H916" i="95"/>
  <c r="H866" i="95"/>
  <c r="BJ941" i="95"/>
  <c r="AK866" i="95"/>
  <c r="AW941" i="95"/>
  <c r="H766" i="95"/>
  <c r="AP891" i="95"/>
  <c r="N741" i="95"/>
  <c r="N866" i="95"/>
  <c r="Y941" i="95"/>
  <c r="AM916" i="95"/>
  <c r="AE866" i="95"/>
  <c r="K816" i="95"/>
  <c r="V816" i="95"/>
  <c r="L941" i="95"/>
  <c r="AR866" i="95"/>
  <c r="N791" i="95"/>
  <c r="AG891" i="95"/>
  <c r="M816" i="95"/>
  <c r="AD916" i="95"/>
  <c r="X916" i="95"/>
  <c r="AI891" i="95"/>
  <c r="O816" i="95"/>
  <c r="Y916" i="95"/>
  <c r="J816" i="95"/>
  <c r="AA916" i="95"/>
  <c r="AD866" i="95"/>
  <c r="AS941" i="95"/>
  <c r="R941" i="95"/>
  <c r="AW916" i="95"/>
  <c r="AL866" i="95"/>
  <c r="AC866" i="95"/>
  <c r="V791" i="95"/>
  <c r="AU941" i="95"/>
  <c r="AJ891" i="95"/>
  <c r="P791" i="95"/>
  <c r="P795" i="95" s="1"/>
  <c r="AX916" i="95"/>
  <c r="Z816" i="95"/>
  <c r="T941" i="95"/>
  <c r="H791" i="95"/>
  <c r="AS891" i="95"/>
  <c r="K766" i="95"/>
  <c r="K770" i="95" s="1"/>
  <c r="W866" i="95"/>
  <c r="AO916" i="95"/>
  <c r="AD841" i="95"/>
  <c r="L921" i="95"/>
  <c r="L920" i="95" s="1"/>
  <c r="P896" i="95"/>
  <c r="P895" i="95" s="1"/>
  <c r="W796" i="95"/>
  <c r="W795" i="95" s="1"/>
  <c r="AK896" i="95"/>
  <c r="AK895" i="95" s="1"/>
  <c r="S871" i="95"/>
  <c r="S870" i="95" s="1"/>
  <c r="L746" i="95"/>
  <c r="L745" i="95" s="1"/>
  <c r="BC921" i="95"/>
  <c r="BC920" i="95" s="1"/>
  <c r="BO682" i="95"/>
  <c r="BP682" i="95"/>
  <c r="BQ682" i="95"/>
  <c r="BR682" i="95"/>
  <c r="BS682" i="95"/>
  <c r="BT682" i="95"/>
  <c r="BU682" i="95"/>
  <c r="BV682" i="95"/>
  <c r="BW682" i="95"/>
  <c r="BX682" i="95"/>
  <c r="BY682" i="95"/>
  <c r="BZ682" i="95"/>
  <c r="AR896" i="95"/>
  <c r="AC846" i="95"/>
  <c r="AC845" i="95" s="1"/>
  <c r="W896" i="95"/>
  <c r="W895" i="95" s="1"/>
  <c r="AA846" i="95"/>
  <c r="AA845" i="95" s="1"/>
  <c r="Z896" i="95"/>
  <c r="Z895" i="95" s="1"/>
  <c r="AS946" i="95"/>
  <c r="J946" i="95"/>
  <c r="J945" i="95" s="1"/>
  <c r="G896" i="95"/>
  <c r="G895" i="95" s="1"/>
  <c r="AA896" i="95"/>
  <c r="AA895" i="95" s="1"/>
  <c r="J821" i="95"/>
  <c r="T946" i="95"/>
  <c r="V946" i="95"/>
  <c r="V945" i="95" s="1"/>
  <c r="AB946" i="95"/>
  <c r="AB945" i="95" s="1"/>
  <c r="AP921" i="95"/>
  <c r="AP920" i="95" s="1"/>
  <c r="Q896" i="95"/>
  <c r="Q895" i="95" s="1"/>
  <c r="AV896" i="95"/>
  <c r="AV895" i="95" s="1"/>
  <c r="S921" i="95"/>
  <c r="S920" i="95" s="1"/>
  <c r="I921" i="95"/>
  <c r="I920" i="95" s="1"/>
  <c r="G796" i="95"/>
  <c r="G795" i="95" s="1"/>
  <c r="I746" i="95"/>
  <c r="I745" i="95" s="1"/>
  <c r="AZ921" i="95"/>
  <c r="AZ920" i="95" s="1"/>
  <c r="K746" i="95"/>
  <c r="K745" i="95" s="1"/>
  <c r="Q821" i="95"/>
  <c r="Q820" i="95" s="1"/>
  <c r="N746" i="95"/>
  <c r="S946" i="95"/>
  <c r="S945" i="95" s="1"/>
  <c r="S796" i="95"/>
  <c r="S795" i="95" s="1"/>
  <c r="AK871" i="95"/>
  <c r="V921" i="95"/>
  <c r="V920" i="95" s="1"/>
  <c r="Y871" i="95"/>
  <c r="O771" i="95"/>
  <c r="N796" i="95"/>
  <c r="AK946" i="95"/>
  <c r="AK945" i="95" s="1"/>
  <c r="X946" i="95"/>
  <c r="X945" i="95" s="1"/>
  <c r="AR921" i="95"/>
  <c r="AR920" i="95" s="1"/>
  <c r="M796" i="95"/>
  <c r="AD946" i="95"/>
  <c r="AD945" i="95" s="1"/>
  <c r="AO871" i="95"/>
  <c r="AO870" i="95" s="1"/>
  <c r="V821" i="95"/>
  <c r="Y946" i="95"/>
  <c r="R796" i="95"/>
  <c r="R795" i="95" s="1"/>
  <c r="J921" i="95"/>
  <c r="J920" i="95" s="1"/>
  <c r="AT921" i="95"/>
  <c r="AT920" i="95" s="1"/>
  <c r="S771" i="95"/>
  <c r="AD871" i="95"/>
  <c r="Z871" i="95"/>
  <c r="I846" i="95"/>
  <c r="I845" i="95" s="1"/>
  <c r="Y921" i="95"/>
  <c r="G771" i="95"/>
  <c r="G770" i="95" s="1"/>
  <c r="J896" i="95"/>
  <c r="J895" i="95" s="1"/>
  <c r="U796" i="95"/>
  <c r="U795" i="95" s="1"/>
  <c r="AP871" i="95"/>
  <c r="AP870" i="95" s="1"/>
  <c r="V796" i="95"/>
  <c r="AP946" i="95"/>
  <c r="AP945" i="95" s="1"/>
  <c r="AA871" i="95"/>
  <c r="AA870" i="95" s="1"/>
  <c r="AT946" i="95"/>
  <c r="AT945" i="95" s="1"/>
  <c r="AH946" i="95"/>
  <c r="AH945" i="95" s="1"/>
  <c r="S896" i="95"/>
  <c r="S895" i="95" s="1"/>
  <c r="AH896" i="95"/>
  <c r="AH895" i="95" s="1"/>
  <c r="AI921" i="95"/>
  <c r="AI920" i="95" s="1"/>
  <c r="M871" i="95"/>
  <c r="M870" i="95" s="1"/>
  <c r="K796" i="95"/>
  <c r="K795" i="95" s="1"/>
  <c r="J771" i="95"/>
  <c r="J770" i="95" s="1"/>
  <c r="AH871" i="95"/>
  <c r="AH870" i="95" s="1"/>
  <c r="S846" i="95"/>
  <c r="S845" i="95" s="1"/>
  <c r="BB921" i="95"/>
  <c r="BB920" i="95" s="1"/>
  <c r="AT896" i="95"/>
  <c r="AT895" i="95" s="1"/>
  <c r="U871" i="95"/>
  <c r="U870" i="95" s="1"/>
  <c r="AG871" i="95"/>
  <c r="I796" i="95"/>
  <c r="I795" i="95" s="1"/>
  <c r="AI871" i="95"/>
  <c r="M946" i="95"/>
  <c r="M945" i="95" s="1"/>
  <c r="AG921" i="95"/>
  <c r="T821" i="95"/>
  <c r="T820" i="95" s="1"/>
  <c r="M921" i="95"/>
  <c r="M920" i="95" s="1"/>
  <c r="AL846" i="95"/>
  <c r="Z946" i="95"/>
  <c r="Z945" i="95" s="1"/>
  <c r="O871" i="95"/>
  <c r="O870" i="95" s="1"/>
  <c r="G746" i="95"/>
  <c r="G745" i="95" s="1"/>
  <c r="AD846" i="95"/>
  <c r="BA946" i="95"/>
  <c r="BA945" i="95" s="1"/>
  <c r="AE846" i="94"/>
  <c r="AE845" i="94" s="1"/>
  <c r="V896" i="94"/>
  <c r="V895" i="94" s="1"/>
  <c r="M846" i="94"/>
  <c r="M845" i="94" s="1"/>
  <c r="T846" i="94"/>
  <c r="T845" i="94" s="1"/>
  <c r="H746" i="94"/>
  <c r="H745" i="94" s="1"/>
  <c r="AA871" i="94"/>
  <c r="AA870" i="94" s="1"/>
  <c r="AN921" i="94"/>
  <c r="AN920" i="94" s="1"/>
  <c r="AN896" i="94"/>
  <c r="AN895" i="94" s="1"/>
  <c r="AP946" i="94"/>
  <c r="AP945" i="94" s="1"/>
  <c r="H846" i="94"/>
  <c r="H845" i="94" s="1"/>
  <c r="L921" i="94"/>
  <c r="L920" i="94" s="1"/>
  <c r="BJ946" i="94"/>
  <c r="BJ945" i="94" s="1"/>
  <c r="Y821" i="94"/>
  <c r="Y820" i="94" s="1"/>
  <c r="J821" i="94"/>
  <c r="J820" i="94" s="1"/>
  <c r="W846" i="94"/>
  <c r="W845" i="94" s="1"/>
  <c r="AI896" i="94"/>
  <c r="AI895" i="94" s="1"/>
  <c r="Q821" i="94"/>
  <c r="Q820" i="94" s="1"/>
  <c r="AE921" i="94"/>
  <c r="AE920" i="94" s="1"/>
  <c r="AB921" i="94"/>
  <c r="AB920" i="94" s="1"/>
  <c r="V796" i="94"/>
  <c r="V795" i="94" s="1"/>
  <c r="G746" i="94"/>
  <c r="G745" i="94" s="1"/>
  <c r="AS946" i="94"/>
  <c r="AS945" i="94" s="1"/>
  <c r="AC846" i="94"/>
  <c r="AC845" i="94" s="1"/>
  <c r="M946" i="94"/>
  <c r="M945" i="94" s="1"/>
  <c r="Y796" i="94"/>
  <c r="Y795" i="94" s="1"/>
  <c r="V946" i="94"/>
  <c r="V945" i="94" s="1"/>
  <c r="AP921" i="94"/>
  <c r="AP920" i="94" s="1"/>
  <c r="W821" i="94"/>
  <c r="W820" i="94" s="1"/>
  <c r="AC946" i="94"/>
  <c r="AC945" i="94" s="1"/>
  <c r="AB896" i="94"/>
  <c r="AB895" i="94" s="1"/>
  <c r="H921" i="94"/>
  <c r="H920" i="94" s="1"/>
  <c r="BB946" i="94"/>
  <c r="BB945" i="94" s="1"/>
  <c r="AO871" i="94"/>
  <c r="AO870" i="94" s="1"/>
  <c r="AJ921" i="94"/>
  <c r="AJ920" i="94" s="1"/>
  <c r="T896" i="94"/>
  <c r="T895" i="94" s="1"/>
  <c r="X896" i="94"/>
  <c r="X895" i="94" s="1"/>
  <c r="J846" i="94"/>
  <c r="J845" i="94" s="1"/>
  <c r="AQ896" i="94"/>
  <c r="AQ895" i="94" s="1"/>
  <c r="AF871" i="94"/>
  <c r="AF870" i="94" s="1"/>
  <c r="K746" i="94"/>
  <c r="K745" i="94" s="1"/>
  <c r="AD921" i="94"/>
  <c r="AD920" i="94" s="1"/>
  <c r="AD871" i="94"/>
  <c r="AD870" i="94" s="1"/>
  <c r="AH896" i="94"/>
  <c r="AH895" i="94" s="1"/>
  <c r="P946" i="94"/>
  <c r="P945" i="94" s="1"/>
  <c r="AM871" i="94"/>
  <c r="AM870" i="94" s="1"/>
  <c r="Y896" i="94"/>
  <c r="Y895" i="94" s="1"/>
  <c r="AF921" i="94"/>
  <c r="AF920" i="94" s="1"/>
  <c r="AN871" i="94"/>
  <c r="AN870" i="94" s="1"/>
  <c r="AS921" i="94"/>
  <c r="AS920" i="94" s="1"/>
  <c r="Q946" i="94"/>
  <c r="Q945" i="94" s="1"/>
  <c r="BG946" i="94"/>
  <c r="BG945" i="94" s="1"/>
  <c r="S846" i="94"/>
  <c r="S845" i="94" s="1"/>
  <c r="N771" i="94"/>
  <c r="N770" i="94" s="1"/>
  <c r="AN946" i="94"/>
  <c r="AN945" i="94" s="1"/>
  <c r="AL871" i="94"/>
  <c r="AL870" i="94" s="1"/>
  <c r="AR921" i="94"/>
  <c r="AR920" i="94" s="1"/>
  <c r="L821" i="94"/>
  <c r="L820" i="94" s="1"/>
  <c r="O921" i="94"/>
  <c r="O920" i="94" s="1"/>
  <c r="U821" i="94"/>
  <c r="U820" i="94" s="1"/>
  <c r="BD946" i="94"/>
  <c r="BD945" i="94" s="1"/>
  <c r="AT946" i="94"/>
  <c r="AT945" i="94" s="1"/>
  <c r="K896" i="94"/>
  <c r="K895" i="94" s="1"/>
  <c r="R846" i="94"/>
  <c r="R845" i="94" s="1"/>
  <c r="I921" i="94"/>
  <c r="I920" i="94" s="1"/>
  <c r="S871" i="94"/>
  <c r="S870" i="94" s="1"/>
  <c r="N921" i="94"/>
  <c r="N920" i="94" s="1"/>
  <c r="G771" i="94"/>
  <c r="G770" i="94" s="1"/>
  <c r="N746" i="94"/>
  <c r="N745" i="94" s="1"/>
  <c r="AD821" i="94"/>
  <c r="AD820" i="94" s="1"/>
  <c r="G846" i="94"/>
  <c r="G845" i="94" s="1"/>
  <c r="P921" i="94"/>
  <c r="P920" i="94" s="1"/>
  <c r="N896" i="94"/>
  <c r="N895" i="94" s="1"/>
  <c r="AQ871" i="94"/>
  <c r="AQ870" i="94" s="1"/>
  <c r="I896" i="94"/>
  <c r="I895" i="94" s="1"/>
  <c r="Q896" i="94"/>
  <c r="Q895" i="94" s="1"/>
  <c r="AG846" i="94"/>
  <c r="AG845" i="94" s="1"/>
  <c r="H796" i="94"/>
  <c r="H795" i="94" s="1"/>
  <c r="H946" i="94"/>
  <c r="H945" i="94" s="1"/>
  <c r="AX896" i="94"/>
  <c r="AX895" i="94" s="1"/>
  <c r="AC921" i="94"/>
  <c r="AC920" i="94" s="1"/>
  <c r="AF946" i="94"/>
  <c r="AF945" i="94" s="1"/>
  <c r="H821" i="94"/>
  <c r="H820" i="94" s="1"/>
  <c r="V871" i="94"/>
  <c r="V870" i="94" s="1"/>
  <c r="Q796" i="94"/>
  <c r="Q795" i="94" s="1"/>
  <c r="Y871" i="94"/>
  <c r="Y870" i="94" s="1"/>
  <c r="AE821" i="94"/>
  <c r="AE820" i="94" s="1"/>
  <c r="G946" i="94"/>
  <c r="G945" i="94" s="1"/>
  <c r="AU946" i="94"/>
  <c r="AU945" i="94" s="1"/>
  <c r="O846" i="94"/>
  <c r="O845" i="94" s="1"/>
  <c r="R921" i="94"/>
  <c r="R920" i="94" s="1"/>
  <c r="AY946" i="94"/>
  <c r="AY945" i="94" s="1"/>
  <c r="H871" i="94"/>
  <c r="H870" i="94" s="1"/>
  <c r="Z821" i="94"/>
  <c r="Z820" i="94" s="1"/>
  <c r="AP896" i="94"/>
  <c r="AP895" i="94" s="1"/>
  <c r="J771" i="94"/>
  <c r="J770" i="94" s="1"/>
  <c r="AE946" i="94"/>
  <c r="AE945" i="94" s="1"/>
  <c r="P821" i="94"/>
  <c r="P820" i="94" s="1"/>
  <c r="AO946" i="94"/>
  <c r="AO945" i="94" s="1"/>
  <c r="O821" i="94"/>
  <c r="O820" i="94" s="1"/>
  <c r="AG946" i="94"/>
  <c r="AG945" i="94" s="1"/>
  <c r="M896" i="94"/>
  <c r="M895" i="94" s="1"/>
  <c r="BF946" i="94"/>
  <c r="BF945" i="94" s="1"/>
  <c r="U921" i="94"/>
  <c r="U920" i="94" s="1"/>
  <c r="AC896" i="94"/>
  <c r="AC895" i="94" s="1"/>
  <c r="AZ921" i="94"/>
  <c r="AZ920" i="94" s="1"/>
  <c r="J921" i="94"/>
  <c r="J920" i="94" s="1"/>
  <c r="L871" i="94"/>
  <c r="L870" i="94" s="1"/>
  <c r="T821" i="94"/>
  <c r="T820" i="94" s="1"/>
  <c r="BC946" i="94"/>
  <c r="BC945" i="94" s="1"/>
  <c r="W846" i="95"/>
  <c r="W845" i="95" s="1"/>
  <c r="S821" i="94"/>
  <c r="S820" i="94" s="1"/>
  <c r="AO946" i="95"/>
  <c r="AO945" i="95" s="1"/>
  <c r="M871" i="94"/>
  <c r="M870" i="94" s="1"/>
  <c r="R846" i="95"/>
  <c r="R845" i="95" s="1"/>
  <c r="AR871" i="94"/>
  <c r="AR870" i="94" s="1"/>
  <c r="U946" i="94"/>
  <c r="U945" i="94" s="1"/>
  <c r="H896" i="94"/>
  <c r="H895" i="94" s="1"/>
  <c r="O771" i="94"/>
  <c r="O770" i="94" s="1"/>
  <c r="S896" i="94"/>
  <c r="S895" i="94" s="1"/>
  <c r="AL846" i="94"/>
  <c r="AL845" i="94" s="1"/>
  <c r="AE896" i="94"/>
  <c r="AE895" i="94" s="1"/>
  <c r="J746" i="94"/>
  <c r="J745" i="94" s="1"/>
  <c r="Y921" i="94"/>
  <c r="Y920" i="94" s="1"/>
  <c r="AG921" i="94"/>
  <c r="AG920" i="94" s="1"/>
  <c r="N796" i="94"/>
  <c r="N795" i="94" s="1"/>
  <c r="V821" i="94"/>
  <c r="V820" i="94" s="1"/>
  <c r="AO896" i="94"/>
  <c r="AO895" i="94" s="1"/>
  <c r="T771" i="94"/>
  <c r="T770" i="94" s="1"/>
  <c r="AC821" i="95"/>
  <c r="AC820" i="95" s="1"/>
  <c r="J846" i="95"/>
  <c r="J845" i="95" s="1"/>
  <c r="V846" i="94"/>
  <c r="V845" i="94" s="1"/>
  <c r="W871" i="95"/>
  <c r="AA946" i="95"/>
  <c r="AA945" i="95" s="1"/>
  <c r="P846" i="94"/>
  <c r="P845" i="94" s="1"/>
  <c r="G871" i="94"/>
  <c r="G870" i="94" s="1"/>
  <c r="Z921" i="94"/>
  <c r="Z920" i="94" s="1"/>
  <c r="AV946" i="94"/>
  <c r="AV945" i="94" s="1"/>
  <c r="AM946" i="94"/>
  <c r="AM945" i="94" s="1"/>
  <c r="I771" i="94"/>
  <c r="I770" i="94" s="1"/>
  <c r="AK871" i="94"/>
  <c r="AK870" i="94" s="1"/>
  <c r="M746" i="95"/>
  <c r="M745" i="95" s="1"/>
  <c r="AJ946" i="95"/>
  <c r="AJ945" i="95" s="1"/>
  <c r="AR896" i="94"/>
  <c r="AR895" i="94" s="1"/>
  <c r="AA846" i="94"/>
  <c r="AA845" i="94" s="1"/>
  <c r="AL946" i="94"/>
  <c r="AL945" i="94" s="1"/>
  <c r="S771" i="94"/>
  <c r="S770" i="94" s="1"/>
  <c r="AF846" i="94"/>
  <c r="AF845" i="94" s="1"/>
  <c r="G921" i="94"/>
  <c r="G920" i="94" s="1"/>
  <c r="Q921" i="94"/>
  <c r="Q920" i="94" s="1"/>
  <c r="AR946" i="94"/>
  <c r="AR945" i="94" s="1"/>
  <c r="BD921" i="94"/>
  <c r="BD920" i="94" s="1"/>
  <c r="AD946" i="94"/>
  <c r="AD945" i="94" s="1"/>
  <c r="AJ846" i="94"/>
  <c r="AJ845" i="94" s="1"/>
  <c r="AJ946" i="94"/>
  <c r="AJ945" i="94" s="1"/>
  <c r="I846" i="94"/>
  <c r="I845" i="94" s="1"/>
  <c r="M921" i="94"/>
  <c r="M920" i="94" s="1"/>
  <c r="AC871" i="94"/>
  <c r="AC870" i="94" s="1"/>
  <c r="X821" i="94"/>
  <c r="X820" i="94" s="1"/>
  <c r="AT896" i="94"/>
  <c r="AT895" i="94" s="1"/>
  <c r="AM921" i="94"/>
  <c r="AM920" i="94" s="1"/>
  <c r="M746" i="94"/>
  <c r="M745" i="94" s="1"/>
  <c r="L796" i="94"/>
  <c r="L795" i="94" s="1"/>
  <c r="AT921" i="94"/>
  <c r="AT920" i="94" s="1"/>
  <c r="I946" i="94"/>
  <c r="I945" i="94" s="1"/>
  <c r="Z796" i="94"/>
  <c r="Z795" i="94" s="1"/>
  <c r="X871" i="94"/>
  <c r="X870" i="94" s="1"/>
  <c r="BA921" i="94"/>
  <c r="BA920" i="94" s="1"/>
  <c r="Y846" i="94"/>
  <c r="Y845" i="94" s="1"/>
  <c r="O946" i="94"/>
  <c r="O945" i="94" s="1"/>
  <c r="R821" i="94"/>
  <c r="R820" i="94" s="1"/>
  <c r="Z896" i="94"/>
  <c r="Z895" i="94" s="1"/>
  <c r="AV896" i="94"/>
  <c r="AV895" i="94" s="1"/>
  <c r="S796" i="94"/>
  <c r="S795" i="94" s="1"/>
  <c r="W896" i="94"/>
  <c r="W895" i="94" s="1"/>
  <c r="R896" i="94"/>
  <c r="R895" i="94" s="1"/>
  <c r="AK846" i="94"/>
  <c r="AK845" i="94" s="1"/>
  <c r="P871" i="94"/>
  <c r="P870" i="94" s="1"/>
  <c r="I871" i="94"/>
  <c r="I870" i="94" s="1"/>
  <c r="V921" i="94"/>
  <c r="V920" i="94" s="1"/>
  <c r="AM896" i="94"/>
  <c r="AM895" i="94" s="1"/>
  <c r="O871" i="94"/>
  <c r="O870" i="94" s="1"/>
  <c r="BB921" i="94"/>
  <c r="BB920" i="94" s="1"/>
  <c r="H771" i="94"/>
  <c r="H770" i="94" s="1"/>
  <c r="AQ896" i="95"/>
  <c r="AQ895" i="95" s="1"/>
  <c r="X846" i="95"/>
  <c r="X845" i="95" s="1"/>
  <c r="H846" i="95"/>
  <c r="H845" i="95" s="1"/>
  <c r="Y796" i="95"/>
  <c r="Y795" i="95" s="1"/>
  <c r="AI896" i="95"/>
  <c r="AB846" i="95"/>
  <c r="AB845" i="95" s="1"/>
  <c r="T871" i="95"/>
  <c r="T870" i="95" s="1"/>
  <c r="BA921" i="95"/>
  <c r="BA920" i="95" s="1"/>
  <c r="X821" i="95"/>
  <c r="X820" i="95" s="1"/>
  <c r="I896" i="95"/>
  <c r="I895" i="95" s="1"/>
  <c r="AI946" i="94"/>
  <c r="AI945" i="94" s="1"/>
  <c r="I796" i="94"/>
  <c r="I795" i="94" s="1"/>
  <c r="R871" i="94"/>
  <c r="R870" i="94" s="1"/>
  <c r="P796" i="94"/>
  <c r="P795" i="94" s="1"/>
  <c r="AC821" i="94"/>
  <c r="AC820" i="94" s="1"/>
  <c r="BH946" i="94"/>
  <c r="BH945" i="94" s="1"/>
  <c r="L896" i="94"/>
  <c r="L895" i="94" s="1"/>
  <c r="L821" i="95"/>
  <c r="L820" i="95" s="1"/>
  <c r="G946" i="95"/>
  <c r="G945" i="95" s="1"/>
  <c r="AE821" i="95"/>
  <c r="AE820" i="95" s="1"/>
  <c r="AE921" i="95"/>
  <c r="AE920" i="95" s="1"/>
  <c r="W946" i="95"/>
  <c r="W945" i="95" s="1"/>
  <c r="V846" i="95"/>
  <c r="V845" i="95" s="1"/>
  <c r="AM921" i="95"/>
  <c r="AQ946" i="95"/>
  <c r="AQ945" i="95" s="1"/>
  <c r="M796" i="94"/>
  <c r="M795" i="94" s="1"/>
  <c r="J896" i="94"/>
  <c r="J895" i="94" s="1"/>
  <c r="AL896" i="94"/>
  <c r="AL895" i="94" s="1"/>
  <c r="T946" i="94"/>
  <c r="T945" i="94" s="1"/>
  <c r="AH946" i="94"/>
  <c r="AH945" i="94" s="1"/>
  <c r="AH871" i="94"/>
  <c r="AH870" i="94" s="1"/>
  <c r="AM871" i="95"/>
  <c r="AM870" i="95" s="1"/>
  <c r="L871" i="95"/>
  <c r="L870" i="95" s="1"/>
  <c r="AJ871" i="95"/>
  <c r="AJ870" i="95" s="1"/>
  <c r="V896" i="95"/>
  <c r="V895" i="95" s="1"/>
  <c r="P846" i="95"/>
  <c r="P845" i="95" s="1"/>
  <c r="AM896" i="95"/>
  <c r="AM895" i="95" s="1"/>
  <c r="AI946" i="95"/>
  <c r="AI945" i="95" s="1"/>
  <c r="BA946" i="94"/>
  <c r="BA945" i="94" s="1"/>
  <c r="AY921" i="94"/>
  <c r="AY920" i="94" s="1"/>
  <c r="AU896" i="94"/>
  <c r="AU895" i="94" s="1"/>
  <c r="BI946" i="95"/>
  <c r="BI945" i="95" s="1"/>
  <c r="AU946" i="95"/>
  <c r="AN927" i="23"/>
  <c r="AN930" i="23"/>
  <c r="AN881" i="23"/>
  <c r="AN878" i="23"/>
  <c r="AN853" i="23"/>
  <c r="AN806" i="23"/>
  <c r="AN778" i="23"/>
  <c r="AN931" i="23"/>
  <c r="AN929" i="23"/>
  <c r="AN904" i="23"/>
  <c r="AN877" i="23"/>
  <c r="AN852" i="23"/>
  <c r="AN781" i="23"/>
  <c r="AN804" i="23"/>
  <c r="AN805" i="23"/>
  <c r="AN754" i="23"/>
  <c r="AN755" i="23"/>
  <c r="AN731" i="23"/>
  <c r="AN728" i="23"/>
  <c r="AN903" i="23"/>
  <c r="AN855" i="23"/>
  <c r="AN779" i="23"/>
  <c r="AN702" i="23"/>
  <c r="AN777" i="23"/>
  <c r="AN730" i="23"/>
  <c r="AN902" i="23"/>
  <c r="AN880" i="23"/>
  <c r="AN803" i="23"/>
  <c r="AN706" i="23"/>
  <c r="AN703" i="23"/>
  <c r="AN729" i="23"/>
  <c r="AN928" i="23"/>
  <c r="AN879" i="23"/>
  <c r="AN854" i="23"/>
  <c r="AN802" i="23"/>
  <c r="AN756" i="23"/>
  <c r="AN753" i="23"/>
  <c r="AN727" i="23"/>
  <c r="AN906" i="23"/>
  <c r="AN752" i="23"/>
  <c r="AN780" i="23"/>
  <c r="AN704" i="23"/>
  <c r="AN856" i="23"/>
  <c r="AN905" i="23"/>
  <c r="AN705" i="23"/>
  <c r="AP928" i="23"/>
  <c r="AP930" i="23"/>
  <c r="AP879" i="23"/>
  <c r="AP856" i="23"/>
  <c r="AP806" i="23"/>
  <c r="AP805" i="23"/>
  <c r="AP753" i="23"/>
  <c r="AP779" i="23"/>
  <c r="AP729" i="23"/>
  <c r="AP855" i="23"/>
  <c r="AP703" i="23"/>
  <c r="AP931" i="23"/>
  <c r="AP904" i="23"/>
  <c r="AP905" i="23"/>
  <c r="AP877" i="23"/>
  <c r="AP852" i="23"/>
  <c r="AP803" i="23"/>
  <c r="AP755" i="23"/>
  <c r="AP903" i="23"/>
  <c r="AP731" i="23"/>
  <c r="AP727" i="23"/>
  <c r="AP705" i="23"/>
  <c r="AP706" i="23"/>
  <c r="AP906" i="23"/>
  <c r="AP878" i="23"/>
  <c r="AP804" i="23"/>
  <c r="AP752" i="23"/>
  <c r="AP728" i="23"/>
  <c r="AP702" i="23"/>
  <c r="AP902" i="23"/>
  <c r="AP881" i="23"/>
  <c r="AP802" i="23"/>
  <c r="AP781" i="23"/>
  <c r="AP704" i="23"/>
  <c r="AP927" i="23"/>
  <c r="AP854" i="23"/>
  <c r="AP756" i="23"/>
  <c r="AP777" i="23"/>
  <c r="AP780" i="23"/>
  <c r="AP853" i="23"/>
  <c r="AP754" i="23"/>
  <c r="AP929" i="23"/>
  <c r="AP730" i="23"/>
  <c r="AP880" i="23"/>
  <c r="AP778" i="23"/>
  <c r="BX906" i="23"/>
  <c r="BX855" i="23"/>
  <c r="BX877" i="23"/>
  <c r="BX830" i="23"/>
  <c r="BX781" i="23"/>
  <c r="BX777" i="23"/>
  <c r="BX702" i="23"/>
  <c r="BX756" i="23"/>
  <c r="BX752" i="23"/>
  <c r="BX705" i="23"/>
  <c r="BX730" i="23"/>
  <c r="BX905" i="23"/>
  <c r="BX880" i="23"/>
  <c r="BX904" i="23"/>
  <c r="BX805" i="23"/>
  <c r="BX828" i="23"/>
  <c r="BX779" i="23"/>
  <c r="BX852" i="23"/>
  <c r="BX804" i="23"/>
  <c r="BX754" i="23"/>
  <c r="BX856" i="23"/>
  <c r="BX729" i="23"/>
  <c r="BX704" i="23"/>
  <c r="BX902" i="23"/>
  <c r="BX854" i="23"/>
  <c r="BX780" i="23"/>
  <c r="BX706" i="23"/>
  <c r="BX703" i="23"/>
  <c r="BX728" i="23"/>
  <c r="BX881" i="23"/>
  <c r="BX831" i="23"/>
  <c r="BX778" i="23"/>
  <c r="BX802" i="23"/>
  <c r="BX803" i="23"/>
  <c r="BX853" i="23"/>
  <c r="BX829" i="23"/>
  <c r="BX878" i="23"/>
  <c r="BX755" i="23"/>
  <c r="BX731" i="23"/>
  <c r="BX879" i="23"/>
  <c r="BX727" i="23"/>
  <c r="BX827" i="23"/>
  <c r="BX806" i="23"/>
  <c r="BX903" i="23"/>
  <c r="BX753" i="23"/>
  <c r="AU931" i="23"/>
  <c r="AU906" i="23"/>
  <c r="AU880" i="23"/>
  <c r="AU905" i="23"/>
  <c r="AU828" i="23"/>
  <c r="AU777" i="23"/>
  <c r="AU781" i="23"/>
  <c r="AU704" i="23"/>
  <c r="AU730" i="23"/>
  <c r="AU702" i="23"/>
  <c r="AU753" i="23"/>
  <c r="AU755" i="23"/>
  <c r="AU927" i="23"/>
  <c r="AU881" i="23"/>
  <c r="AU831" i="23"/>
  <c r="AU806" i="23"/>
  <c r="AU802" i="23"/>
  <c r="AU805" i="23"/>
  <c r="AU728" i="23"/>
  <c r="AU754" i="23"/>
  <c r="AU928" i="23"/>
  <c r="AU903" i="23"/>
  <c r="AU830" i="23"/>
  <c r="AU879" i="23"/>
  <c r="AU779" i="23"/>
  <c r="AU778" i="23"/>
  <c r="AU727" i="23"/>
  <c r="AU703" i="23"/>
  <c r="AU904" i="23"/>
  <c r="AU930" i="23"/>
  <c r="AU829" i="23"/>
  <c r="AU804" i="23"/>
  <c r="AU705" i="23"/>
  <c r="AU731" i="23"/>
  <c r="AU706" i="23"/>
  <c r="AU756" i="23"/>
  <c r="AU878" i="23"/>
  <c r="AU729" i="23"/>
  <c r="AU827" i="23"/>
  <c r="AU877" i="23"/>
  <c r="AU929" i="23"/>
  <c r="AU803" i="23"/>
  <c r="AU752" i="23"/>
  <c r="AU902" i="23"/>
  <c r="AU780" i="23"/>
  <c r="BL906" i="23"/>
  <c r="BL905" i="23"/>
  <c r="BL881" i="23"/>
  <c r="BL855" i="23"/>
  <c r="BL779" i="23"/>
  <c r="BL830" i="23"/>
  <c r="BL802" i="23"/>
  <c r="BL706" i="23"/>
  <c r="BL705" i="23"/>
  <c r="BL756" i="23"/>
  <c r="BL729" i="23"/>
  <c r="BL728" i="23"/>
  <c r="BL904" i="23"/>
  <c r="BL879" i="23"/>
  <c r="BL856" i="23"/>
  <c r="BL805" i="23"/>
  <c r="BL778" i="23"/>
  <c r="BL828" i="23"/>
  <c r="BL853" i="23"/>
  <c r="BL831" i="23"/>
  <c r="BL829" i="23"/>
  <c r="BL754" i="23"/>
  <c r="BL727" i="23"/>
  <c r="BL902" i="23"/>
  <c r="BL878" i="23"/>
  <c r="BL854" i="23"/>
  <c r="BL781" i="23"/>
  <c r="BL777" i="23"/>
  <c r="BL804" i="23"/>
  <c r="BL806" i="23"/>
  <c r="BL755" i="23"/>
  <c r="BL703" i="23"/>
  <c r="BL752" i="23"/>
  <c r="BL704" i="23"/>
  <c r="BL880" i="23"/>
  <c r="BL903" i="23"/>
  <c r="BL827" i="23"/>
  <c r="BL877" i="23"/>
  <c r="BL803" i="23"/>
  <c r="BL731" i="23"/>
  <c r="BL852" i="23"/>
  <c r="BL702" i="23"/>
  <c r="BL730" i="23"/>
  <c r="BL780" i="23"/>
  <c r="BL753" i="23"/>
  <c r="AF931" i="23"/>
  <c r="AF930" i="23"/>
  <c r="AF905" i="23"/>
  <c r="AF878" i="23"/>
  <c r="AF852" i="23"/>
  <c r="AF828" i="23"/>
  <c r="AF806" i="23"/>
  <c r="AF755" i="23"/>
  <c r="AF853" i="23"/>
  <c r="AF831" i="23"/>
  <c r="AF727" i="23"/>
  <c r="AF731" i="23"/>
  <c r="AF929" i="23"/>
  <c r="AF906" i="23"/>
  <c r="AF903" i="23"/>
  <c r="AF877" i="23"/>
  <c r="AF855" i="23"/>
  <c r="AF804" i="23"/>
  <c r="AF702" i="23"/>
  <c r="AF753" i="23"/>
  <c r="AF829" i="23"/>
  <c r="AF756" i="23"/>
  <c r="AF704" i="23"/>
  <c r="AF928" i="23"/>
  <c r="AF904" i="23"/>
  <c r="AF880" i="23"/>
  <c r="AF856" i="23"/>
  <c r="AF805" i="23"/>
  <c r="AF803" i="23"/>
  <c r="AF706" i="23"/>
  <c r="AF752" i="23"/>
  <c r="AF703" i="23"/>
  <c r="AF754" i="23"/>
  <c r="AF730" i="23"/>
  <c r="AF854" i="23"/>
  <c r="AF705" i="23"/>
  <c r="AF927" i="23"/>
  <c r="AF830" i="23"/>
  <c r="AF881" i="23"/>
  <c r="AF902" i="23"/>
  <c r="AF802" i="23"/>
  <c r="AF729" i="23"/>
  <c r="AF827" i="23"/>
  <c r="AF728" i="23"/>
  <c r="AF879" i="23"/>
  <c r="AY931" i="23"/>
  <c r="AY928" i="23"/>
  <c r="AY906" i="23"/>
  <c r="AY830" i="23"/>
  <c r="AY854" i="23"/>
  <c r="AY777" i="23"/>
  <c r="AY803" i="23"/>
  <c r="AY754" i="23"/>
  <c r="AY802" i="23"/>
  <c r="AY729" i="23"/>
  <c r="AY706" i="23"/>
  <c r="AY779" i="23"/>
  <c r="AY927" i="23"/>
  <c r="AY905" i="23"/>
  <c r="AY855" i="23"/>
  <c r="AY829" i="23"/>
  <c r="AY806" i="23"/>
  <c r="AY852" i="23"/>
  <c r="AY781" i="23"/>
  <c r="AY753" i="23"/>
  <c r="AY902" i="23"/>
  <c r="AY728" i="23"/>
  <c r="AY704" i="23"/>
  <c r="AY930" i="23"/>
  <c r="AY903" i="23"/>
  <c r="AY853" i="23"/>
  <c r="AY828" i="23"/>
  <c r="AY780" i="23"/>
  <c r="AY805" i="23"/>
  <c r="AY756" i="23"/>
  <c r="AY752" i="23"/>
  <c r="AY731" i="23"/>
  <c r="AY727" i="23"/>
  <c r="AY804" i="23"/>
  <c r="AY831" i="23"/>
  <c r="AY755" i="23"/>
  <c r="AY703" i="23"/>
  <c r="AY827" i="23"/>
  <c r="AY705" i="23"/>
  <c r="AY929" i="23"/>
  <c r="AY778" i="23"/>
  <c r="AY730" i="23"/>
  <c r="AY702" i="23"/>
  <c r="AY904" i="23"/>
  <c r="AY856" i="23"/>
  <c r="L930" i="23"/>
  <c r="L905" i="23"/>
  <c r="L931" i="23"/>
  <c r="L879" i="23"/>
  <c r="L805" i="23"/>
  <c r="L829" i="23"/>
  <c r="L780" i="23"/>
  <c r="L806" i="23"/>
  <c r="L804" i="23"/>
  <c r="L754" i="23"/>
  <c r="L731" i="23"/>
  <c r="L728" i="23"/>
  <c r="L928" i="23"/>
  <c r="L903" i="23"/>
  <c r="L881" i="23"/>
  <c r="L877" i="23"/>
  <c r="L904" i="23"/>
  <c r="L828" i="23"/>
  <c r="L779" i="23"/>
  <c r="L777" i="23"/>
  <c r="L802" i="23"/>
  <c r="L753" i="23"/>
  <c r="L729" i="23"/>
  <c r="L927" i="23"/>
  <c r="L906" i="23"/>
  <c r="L855" i="23"/>
  <c r="L880" i="23"/>
  <c r="L831" i="23"/>
  <c r="L827" i="23"/>
  <c r="L778" i="23"/>
  <c r="L856" i="23"/>
  <c r="L756" i="23"/>
  <c r="L752" i="23"/>
  <c r="L727" i="23"/>
  <c r="L902" i="23"/>
  <c r="L781" i="23"/>
  <c r="L803" i="23"/>
  <c r="L853" i="23"/>
  <c r="L878" i="23"/>
  <c r="L730" i="23"/>
  <c r="L854" i="23"/>
  <c r="L852" i="23"/>
  <c r="L929" i="23"/>
  <c r="L830" i="23"/>
  <c r="L755" i="23"/>
  <c r="AT929" i="23"/>
  <c r="AT906" i="23"/>
  <c r="AT878" i="23"/>
  <c r="AT830" i="23"/>
  <c r="AT880" i="23"/>
  <c r="AT806" i="23"/>
  <c r="AT755" i="23"/>
  <c r="AT777" i="23"/>
  <c r="AT730" i="23"/>
  <c r="AT704" i="23"/>
  <c r="AT702" i="23"/>
  <c r="AT931" i="23"/>
  <c r="AT905" i="23"/>
  <c r="AT902" i="23"/>
  <c r="AT877" i="23"/>
  <c r="AT829" i="23"/>
  <c r="AT804" i="23"/>
  <c r="AT780" i="23"/>
  <c r="AT754" i="23"/>
  <c r="AT805" i="23"/>
  <c r="AT729" i="23"/>
  <c r="AT703" i="23"/>
  <c r="AT781" i="23"/>
  <c r="AT928" i="23"/>
  <c r="AT903" i="23"/>
  <c r="AT881" i="23"/>
  <c r="AT904" i="23"/>
  <c r="AT828" i="23"/>
  <c r="AT803" i="23"/>
  <c r="AT778" i="23"/>
  <c r="AT753" i="23"/>
  <c r="AT779" i="23"/>
  <c r="AT728" i="23"/>
  <c r="AT705" i="23"/>
  <c r="AT831" i="23"/>
  <c r="AT752" i="23"/>
  <c r="AT930" i="23"/>
  <c r="AT827" i="23"/>
  <c r="AT731" i="23"/>
  <c r="AT927" i="23"/>
  <c r="AT802" i="23"/>
  <c r="AT727" i="23"/>
  <c r="AT879" i="23"/>
  <c r="AT756" i="23"/>
  <c r="AT706" i="23"/>
  <c r="BQ903" i="23"/>
  <c r="BQ878" i="23"/>
  <c r="BQ855" i="23"/>
  <c r="BQ806" i="23"/>
  <c r="BQ829" i="23"/>
  <c r="BQ803" i="23"/>
  <c r="BQ777" i="23"/>
  <c r="BQ753" i="23"/>
  <c r="BQ731" i="23"/>
  <c r="BQ727" i="23"/>
  <c r="BQ706" i="23"/>
  <c r="BQ906" i="23"/>
  <c r="BQ902" i="23"/>
  <c r="BQ877" i="23"/>
  <c r="BQ854" i="23"/>
  <c r="BQ805" i="23"/>
  <c r="BQ828" i="23"/>
  <c r="BQ802" i="23"/>
  <c r="BQ756" i="23"/>
  <c r="BQ752" i="23"/>
  <c r="BQ730" i="23"/>
  <c r="BQ702" i="23"/>
  <c r="BQ705" i="23"/>
  <c r="BQ905" i="23"/>
  <c r="BQ880" i="23"/>
  <c r="BQ881" i="23"/>
  <c r="BQ853" i="23"/>
  <c r="BQ831" i="23"/>
  <c r="BQ827" i="23"/>
  <c r="BQ781" i="23"/>
  <c r="BQ755" i="23"/>
  <c r="BQ703" i="23"/>
  <c r="BQ729" i="23"/>
  <c r="BQ778" i="23"/>
  <c r="BQ879" i="23"/>
  <c r="BQ804" i="23"/>
  <c r="BQ728" i="23"/>
  <c r="BQ856" i="23"/>
  <c r="BQ779" i="23"/>
  <c r="BQ704" i="23"/>
  <c r="BQ852" i="23"/>
  <c r="BQ754" i="23"/>
  <c r="BQ904" i="23"/>
  <c r="BQ830" i="23"/>
  <c r="BQ780" i="23"/>
  <c r="BV905" i="23"/>
  <c r="BV877" i="23"/>
  <c r="BV852" i="23"/>
  <c r="BV828" i="23"/>
  <c r="BV804" i="23"/>
  <c r="BV805" i="23"/>
  <c r="BV753" i="23"/>
  <c r="BV779" i="23"/>
  <c r="BV729" i="23"/>
  <c r="BV778" i="23"/>
  <c r="BV706" i="23"/>
  <c r="BV906" i="23"/>
  <c r="BV880" i="23"/>
  <c r="BV903" i="23"/>
  <c r="BV831" i="23"/>
  <c r="BV827" i="23"/>
  <c r="BV803" i="23"/>
  <c r="BV756" i="23"/>
  <c r="BV752" i="23"/>
  <c r="BV777" i="23"/>
  <c r="BV904" i="23"/>
  <c r="BV879" i="23"/>
  <c r="BV856" i="23"/>
  <c r="BV830" i="23"/>
  <c r="BV853" i="23"/>
  <c r="BV802" i="23"/>
  <c r="BV755" i="23"/>
  <c r="BV881" i="23"/>
  <c r="BV731" i="23"/>
  <c r="BV727" i="23"/>
  <c r="BV705" i="23"/>
  <c r="BV829" i="23"/>
  <c r="BV781" i="23"/>
  <c r="BV780" i="23"/>
  <c r="BV902" i="23"/>
  <c r="BV806" i="23"/>
  <c r="BV730" i="23"/>
  <c r="BV703" i="23"/>
  <c r="BV878" i="23"/>
  <c r="BV855" i="23"/>
  <c r="BV728" i="23"/>
  <c r="BV702" i="23"/>
  <c r="BV754" i="23"/>
  <c r="BV704" i="23"/>
  <c r="BV854" i="23"/>
  <c r="BU903" i="23"/>
  <c r="BU877" i="23"/>
  <c r="BU855" i="23"/>
  <c r="BU806" i="23"/>
  <c r="BU802" i="23"/>
  <c r="BU828" i="23"/>
  <c r="BU753" i="23"/>
  <c r="BU781" i="23"/>
  <c r="BU704" i="23"/>
  <c r="BU728" i="23"/>
  <c r="BU779" i="23"/>
  <c r="BU905" i="23"/>
  <c r="BU879" i="23"/>
  <c r="BU880" i="23"/>
  <c r="BU853" i="23"/>
  <c r="BU804" i="23"/>
  <c r="BU778" i="23"/>
  <c r="BU755" i="23"/>
  <c r="BU831" i="23"/>
  <c r="BU703" i="23"/>
  <c r="BU730" i="23"/>
  <c r="BU702" i="23"/>
  <c r="BU906" i="23"/>
  <c r="BU881" i="23"/>
  <c r="BU805" i="23"/>
  <c r="BU756" i="23"/>
  <c r="BU777" i="23"/>
  <c r="BU727" i="23"/>
  <c r="BU904" i="23"/>
  <c r="BU856" i="23"/>
  <c r="BU803" i="23"/>
  <c r="BU754" i="23"/>
  <c r="BU706" i="23"/>
  <c r="BU829" i="23"/>
  <c r="BU902" i="23"/>
  <c r="BU854" i="23"/>
  <c r="BU780" i="23"/>
  <c r="BU752" i="23"/>
  <c r="BU731" i="23"/>
  <c r="BU705" i="23"/>
  <c r="BU830" i="23"/>
  <c r="BU827" i="23"/>
  <c r="BU878" i="23"/>
  <c r="BU729" i="23"/>
  <c r="BU852" i="23"/>
  <c r="AA931" i="23"/>
  <c r="AA902" i="23"/>
  <c r="AA879" i="23"/>
  <c r="AA929" i="23"/>
  <c r="AA906" i="23"/>
  <c r="AA903" i="23"/>
  <c r="AA877" i="23"/>
  <c r="AA852" i="23"/>
  <c r="AA828" i="23"/>
  <c r="AA855" i="23"/>
  <c r="AA755" i="23"/>
  <c r="AA705" i="23"/>
  <c r="AA728" i="23"/>
  <c r="AA704" i="23"/>
  <c r="AA927" i="23"/>
  <c r="AA881" i="23"/>
  <c r="AA856" i="23"/>
  <c r="AA829" i="23"/>
  <c r="AA804" i="23"/>
  <c r="AA753" i="23"/>
  <c r="AA729" i="23"/>
  <c r="AA806" i="23"/>
  <c r="AA928" i="23"/>
  <c r="AA880" i="23"/>
  <c r="AA854" i="23"/>
  <c r="AA827" i="23"/>
  <c r="AA802" i="23"/>
  <c r="AA752" i="23"/>
  <c r="AA727" i="23"/>
  <c r="AA803" i="23"/>
  <c r="AA930" i="23"/>
  <c r="AA878" i="23"/>
  <c r="AA831" i="23"/>
  <c r="AA853" i="23"/>
  <c r="AA756" i="23"/>
  <c r="AA731" i="23"/>
  <c r="AA702" i="23"/>
  <c r="AA703" i="23"/>
  <c r="AA905" i="23"/>
  <c r="AA730" i="23"/>
  <c r="AA830" i="23"/>
  <c r="AA706" i="23"/>
  <c r="AA805" i="23"/>
  <c r="AA754" i="23"/>
  <c r="AA904" i="23"/>
  <c r="U930" i="23"/>
  <c r="U905" i="23"/>
  <c r="U880" i="23"/>
  <c r="U927" i="23"/>
  <c r="U853" i="23"/>
  <c r="U831" i="23"/>
  <c r="U827" i="23"/>
  <c r="U802" i="23"/>
  <c r="U703" i="23"/>
  <c r="U728" i="23"/>
  <c r="U704" i="23"/>
  <c r="U929" i="23"/>
  <c r="U904" i="23"/>
  <c r="U879" i="23"/>
  <c r="U856" i="23"/>
  <c r="U881" i="23"/>
  <c r="U830" i="23"/>
  <c r="U852" i="23"/>
  <c r="U781" i="23"/>
  <c r="U731" i="23"/>
  <c r="U727" i="23"/>
  <c r="U778" i="23"/>
  <c r="U928" i="23"/>
  <c r="U903" i="23"/>
  <c r="U878" i="23"/>
  <c r="U855" i="23"/>
  <c r="U806" i="23"/>
  <c r="U829" i="23"/>
  <c r="U804" i="23"/>
  <c r="U779" i="23"/>
  <c r="U730" i="23"/>
  <c r="U702" i="23"/>
  <c r="U706" i="23"/>
  <c r="U906" i="23"/>
  <c r="U805" i="23"/>
  <c r="U729" i="23"/>
  <c r="U902" i="23"/>
  <c r="U828" i="23"/>
  <c r="U780" i="23"/>
  <c r="U877" i="23"/>
  <c r="U803" i="23"/>
  <c r="U705" i="23"/>
  <c r="U777" i="23"/>
  <c r="U931" i="23"/>
  <c r="U854" i="23"/>
  <c r="AK930" i="23"/>
  <c r="AK906" i="23"/>
  <c r="AK902" i="23"/>
  <c r="AK877" i="23"/>
  <c r="AK854" i="23"/>
  <c r="AK829" i="23"/>
  <c r="AK781" i="23"/>
  <c r="AK754" i="23"/>
  <c r="AK703" i="23"/>
  <c r="AK729" i="23"/>
  <c r="AK778" i="23"/>
  <c r="AK929" i="23"/>
  <c r="AK905" i="23"/>
  <c r="AK880" i="23"/>
  <c r="AK881" i="23"/>
  <c r="AK853" i="23"/>
  <c r="AK828" i="23"/>
  <c r="AK779" i="23"/>
  <c r="AK753" i="23"/>
  <c r="AK780" i="23"/>
  <c r="AK728" i="23"/>
  <c r="AK704" i="23"/>
  <c r="AK928" i="23"/>
  <c r="AK904" i="23"/>
  <c r="AK879" i="23"/>
  <c r="AK856" i="23"/>
  <c r="AK831" i="23"/>
  <c r="AK827" i="23"/>
  <c r="AK756" i="23"/>
  <c r="AK752" i="23"/>
  <c r="AK731" i="23"/>
  <c r="AK727" i="23"/>
  <c r="AK706" i="23"/>
  <c r="AK931" i="23"/>
  <c r="AK855" i="23"/>
  <c r="AK777" i="23"/>
  <c r="AK927" i="23"/>
  <c r="AK830" i="23"/>
  <c r="AK730" i="23"/>
  <c r="AK903" i="23"/>
  <c r="AK852" i="23"/>
  <c r="AK702" i="23"/>
  <c r="AK705" i="23"/>
  <c r="AK878" i="23"/>
  <c r="AK755" i="23"/>
  <c r="T929" i="23"/>
  <c r="T904" i="23"/>
  <c r="T881" i="23"/>
  <c r="T880" i="23"/>
  <c r="T806" i="23"/>
  <c r="T828" i="23"/>
  <c r="T779" i="23"/>
  <c r="T805" i="23"/>
  <c r="T803" i="23"/>
  <c r="T753" i="23"/>
  <c r="T802" i="23"/>
  <c r="T927" i="23"/>
  <c r="T902" i="23"/>
  <c r="T856" i="23"/>
  <c r="T878" i="23"/>
  <c r="T831" i="23"/>
  <c r="T827" i="23"/>
  <c r="T778" i="23"/>
  <c r="T702" i="23"/>
  <c r="T756" i="23"/>
  <c r="T752" i="23"/>
  <c r="T777" i="23"/>
  <c r="T930" i="23"/>
  <c r="T905" i="23"/>
  <c r="T854" i="23"/>
  <c r="T879" i="23"/>
  <c r="T830" i="23"/>
  <c r="T781" i="23"/>
  <c r="T877" i="23"/>
  <c r="T706" i="23"/>
  <c r="T755" i="23"/>
  <c r="T703" i="23"/>
  <c r="T705" i="23"/>
  <c r="T903" i="23"/>
  <c r="T852" i="23"/>
  <c r="T704" i="23"/>
  <c r="T931" i="23"/>
  <c r="T853" i="23"/>
  <c r="T804" i="23"/>
  <c r="T906" i="23"/>
  <c r="T829" i="23"/>
  <c r="T754" i="23"/>
  <c r="T928" i="23"/>
  <c r="T780" i="23"/>
  <c r="T855" i="23"/>
  <c r="G928" i="23"/>
  <c r="G905" i="23"/>
  <c r="G906" i="23"/>
  <c r="G853" i="23"/>
  <c r="G830" i="23"/>
  <c r="G856" i="23"/>
  <c r="G878" i="23"/>
  <c r="G780" i="23"/>
  <c r="G731" i="23"/>
  <c r="G727" i="23"/>
  <c r="G754" i="23"/>
  <c r="G927" i="23"/>
  <c r="G903" i="23"/>
  <c r="G879" i="23"/>
  <c r="G902" i="23"/>
  <c r="G829" i="23"/>
  <c r="G805" i="23"/>
  <c r="G804" i="23"/>
  <c r="G778" i="23"/>
  <c r="G730" i="23"/>
  <c r="G806" i="23"/>
  <c r="G753" i="23"/>
  <c r="G931" i="23"/>
  <c r="G881" i="23"/>
  <c r="G877" i="23"/>
  <c r="G852" i="23"/>
  <c r="G828" i="23"/>
  <c r="G880" i="23"/>
  <c r="G803" i="23"/>
  <c r="G854" i="23"/>
  <c r="G729" i="23"/>
  <c r="G781" i="23"/>
  <c r="G756" i="23"/>
  <c r="G904" i="23"/>
  <c r="G777" i="23"/>
  <c r="G755" i="23"/>
  <c r="G855" i="23"/>
  <c r="G802" i="23"/>
  <c r="G752" i="23"/>
  <c r="G930" i="23"/>
  <c r="G831" i="23"/>
  <c r="G779" i="23"/>
  <c r="G929" i="23"/>
  <c r="G827" i="23"/>
  <c r="G728" i="23"/>
  <c r="G703" i="23"/>
  <c r="AL928" i="23"/>
  <c r="AL906" i="23"/>
  <c r="AL880" i="23"/>
  <c r="AL905" i="23"/>
  <c r="AL829" i="23"/>
  <c r="AL854" i="23"/>
  <c r="AL756" i="23"/>
  <c r="AL752" i="23"/>
  <c r="AL780" i="23"/>
  <c r="AL728" i="23"/>
  <c r="AL705" i="23"/>
  <c r="AL927" i="23"/>
  <c r="AL904" i="23"/>
  <c r="AL879" i="23"/>
  <c r="AL852" i="23"/>
  <c r="AL828" i="23"/>
  <c r="AL853" i="23"/>
  <c r="AL755" i="23"/>
  <c r="AL777" i="23"/>
  <c r="AL731" i="23"/>
  <c r="AL727" i="23"/>
  <c r="AL706" i="23"/>
  <c r="AL930" i="23"/>
  <c r="AL902" i="23"/>
  <c r="AL878" i="23"/>
  <c r="AL831" i="23"/>
  <c r="AL827" i="23"/>
  <c r="AL781" i="23"/>
  <c r="AL754" i="23"/>
  <c r="AL881" i="23"/>
  <c r="AL730" i="23"/>
  <c r="AL704" i="23"/>
  <c r="AL702" i="23"/>
  <c r="AL931" i="23"/>
  <c r="AL856" i="23"/>
  <c r="AL729" i="23"/>
  <c r="AL903" i="23"/>
  <c r="AL779" i="23"/>
  <c r="AL703" i="23"/>
  <c r="AL877" i="23"/>
  <c r="AL753" i="23"/>
  <c r="AL778" i="23"/>
  <c r="AL830" i="23"/>
  <c r="AL855" i="23"/>
  <c r="AL929" i="23"/>
  <c r="Z921" i="95"/>
  <c r="AL946" i="95"/>
  <c r="AL945" i="95" s="1"/>
  <c r="M896" i="95"/>
  <c r="M895" i="95" s="1"/>
  <c r="L796" i="95"/>
  <c r="L795" i="95" s="1"/>
  <c r="I821" i="95"/>
  <c r="I820" i="95" s="1"/>
  <c r="J746" i="95"/>
  <c r="J745" i="95" s="1"/>
  <c r="AY921" i="95"/>
  <c r="N946" i="95"/>
  <c r="N945" i="95" s="1"/>
  <c r="X896" i="95"/>
  <c r="X895" i="95" s="1"/>
  <c r="AV946" i="95"/>
  <c r="AV945" i="95" s="1"/>
  <c r="AB821" i="95"/>
  <c r="AB820" i="95" s="1"/>
  <c r="H946" i="95"/>
  <c r="H945" i="95" s="1"/>
  <c r="AH846" i="95"/>
  <c r="P821" i="95"/>
  <c r="P820" i="95" s="1"/>
  <c r="BW905" i="94"/>
  <c r="BW881" i="94"/>
  <c r="BW877" i="94"/>
  <c r="BW828" i="94"/>
  <c r="BW854" i="94"/>
  <c r="BW805" i="94"/>
  <c r="BW781" i="94"/>
  <c r="BW755" i="94"/>
  <c r="BW731" i="94"/>
  <c r="BW727" i="94"/>
  <c r="BW704" i="94"/>
  <c r="BW904" i="94"/>
  <c r="BW880" i="94"/>
  <c r="BW831" i="94"/>
  <c r="BW827" i="94"/>
  <c r="BW853" i="94"/>
  <c r="BW804" i="94"/>
  <c r="BW779" i="94"/>
  <c r="BW754" i="94"/>
  <c r="BW730" i="94"/>
  <c r="BW703" i="94"/>
  <c r="BW705" i="94"/>
  <c r="BW903" i="94"/>
  <c r="BW879" i="94"/>
  <c r="BW830" i="94"/>
  <c r="BW856" i="94"/>
  <c r="BW852" i="94"/>
  <c r="BW803" i="94"/>
  <c r="BW777" i="94"/>
  <c r="BW753" i="94"/>
  <c r="BW729" i="94"/>
  <c r="BW778" i="94"/>
  <c r="BW706" i="94"/>
  <c r="BW878" i="94"/>
  <c r="BW802" i="94"/>
  <c r="BW780" i="94"/>
  <c r="BW829" i="94"/>
  <c r="BW756" i="94"/>
  <c r="BW702" i="94"/>
  <c r="BW906" i="94"/>
  <c r="BW855" i="94"/>
  <c r="BW752" i="94"/>
  <c r="BW902" i="94"/>
  <c r="BW806" i="94"/>
  <c r="BW728" i="94"/>
  <c r="BW929" i="94"/>
  <c r="BW928" i="94"/>
  <c r="BW927" i="94"/>
  <c r="BW930" i="94"/>
  <c r="BW931" i="94"/>
  <c r="BZ905" i="94"/>
  <c r="BZ881" i="94"/>
  <c r="BZ880" i="94"/>
  <c r="BZ853" i="94"/>
  <c r="BZ829" i="94"/>
  <c r="BZ805" i="94"/>
  <c r="BZ781" i="94"/>
  <c r="BZ777" i="94"/>
  <c r="BZ752" i="94"/>
  <c r="BZ730" i="94"/>
  <c r="BZ728" i="94"/>
  <c r="BZ704" i="94"/>
  <c r="BZ904" i="94"/>
  <c r="BZ879" i="94"/>
  <c r="BZ856" i="94"/>
  <c r="BZ852" i="94"/>
  <c r="BZ828" i="94"/>
  <c r="BZ804" i="94"/>
  <c r="BZ780" i="94"/>
  <c r="BZ878" i="94"/>
  <c r="BZ702" i="94"/>
  <c r="BZ703" i="94"/>
  <c r="BZ727" i="94"/>
  <c r="BZ903" i="94"/>
  <c r="BZ877" i="94"/>
  <c r="BZ855" i="94"/>
  <c r="BZ831" i="94"/>
  <c r="BZ827" i="94"/>
  <c r="BZ803" i="94"/>
  <c r="BZ779" i="94"/>
  <c r="BZ756" i="94"/>
  <c r="BZ706" i="94"/>
  <c r="BZ729" i="94"/>
  <c r="BZ755" i="94"/>
  <c r="BZ854" i="94"/>
  <c r="BZ778" i="94"/>
  <c r="BZ705" i="94"/>
  <c r="BZ830" i="94"/>
  <c r="BZ754" i="94"/>
  <c r="BZ902" i="94"/>
  <c r="BZ806" i="94"/>
  <c r="BZ731" i="94"/>
  <c r="BZ906" i="94"/>
  <c r="BZ802" i="94"/>
  <c r="BZ753" i="94"/>
  <c r="BZ927" i="94"/>
  <c r="BZ930" i="94"/>
  <c r="BZ929" i="94"/>
  <c r="BZ928" i="94"/>
  <c r="BZ931" i="94"/>
  <c r="G927" i="94"/>
  <c r="G880" i="94"/>
  <c r="G877" i="94"/>
  <c r="G930" i="94"/>
  <c r="G828" i="94"/>
  <c r="G854" i="94"/>
  <c r="G779" i="94"/>
  <c r="G754" i="94"/>
  <c r="G803" i="94"/>
  <c r="G729" i="94"/>
  <c r="G804" i="94"/>
  <c r="G929" i="94"/>
  <c r="G879" i="94"/>
  <c r="G906" i="94"/>
  <c r="G831" i="94"/>
  <c r="G827" i="94"/>
  <c r="G853" i="94"/>
  <c r="G777" i="94"/>
  <c r="G753" i="94"/>
  <c r="G780" i="94"/>
  <c r="G728" i="94"/>
  <c r="G802" i="94"/>
  <c r="G931" i="94"/>
  <c r="G903" i="94"/>
  <c r="G878" i="94"/>
  <c r="G905" i="94"/>
  <c r="G830" i="94"/>
  <c r="G856" i="94"/>
  <c r="G852" i="94"/>
  <c r="G756" i="94"/>
  <c r="G752" i="94"/>
  <c r="G731" i="94"/>
  <c r="G727" i="94"/>
  <c r="G778" i="94"/>
  <c r="G904" i="94"/>
  <c r="G755" i="94"/>
  <c r="G928" i="94"/>
  <c r="G829" i="94"/>
  <c r="G805" i="94"/>
  <c r="G881" i="94"/>
  <c r="G855" i="94"/>
  <c r="G730" i="94"/>
  <c r="G902" i="94"/>
  <c r="G781" i="94"/>
  <c r="G806" i="94"/>
  <c r="G705" i="94"/>
  <c r="G703" i="94"/>
  <c r="G704" i="94"/>
  <c r="AC929" i="94"/>
  <c r="AC905" i="94"/>
  <c r="AC880" i="94"/>
  <c r="AC831" i="94"/>
  <c r="AC827" i="94"/>
  <c r="AC803" i="94"/>
  <c r="AC879" i="94"/>
  <c r="AC752" i="94"/>
  <c r="AC753" i="94"/>
  <c r="AC729" i="94"/>
  <c r="AC730" i="94"/>
  <c r="AC928" i="94"/>
  <c r="AC904" i="94"/>
  <c r="AC878" i="94"/>
  <c r="AC830" i="94"/>
  <c r="AC806" i="94"/>
  <c r="AC802" i="94"/>
  <c r="AC705" i="94"/>
  <c r="AC856" i="94"/>
  <c r="AC702" i="94"/>
  <c r="AC728" i="94"/>
  <c r="AC704" i="94"/>
  <c r="AC931" i="94"/>
  <c r="AC927" i="94"/>
  <c r="AC903" i="94"/>
  <c r="AC877" i="94"/>
  <c r="AC829" i="94"/>
  <c r="AC805" i="94"/>
  <c r="AC855" i="94"/>
  <c r="AC854" i="94"/>
  <c r="AC852" i="94"/>
  <c r="AC706" i="94"/>
  <c r="AC727" i="94"/>
  <c r="AC703" i="94"/>
  <c r="AC906" i="94"/>
  <c r="AC804" i="94"/>
  <c r="AC754" i="94"/>
  <c r="AC902" i="94"/>
  <c r="AC853" i="94"/>
  <c r="AC731" i="94"/>
  <c r="AC881" i="94"/>
  <c r="AC756" i="94"/>
  <c r="AC828" i="94"/>
  <c r="AC755" i="94"/>
  <c r="AC930" i="94"/>
  <c r="AC778" i="94"/>
  <c r="AC780" i="94"/>
  <c r="AC779" i="94"/>
  <c r="V927" i="94"/>
  <c r="V902" i="94"/>
  <c r="V905" i="94"/>
  <c r="V854" i="94"/>
  <c r="V881" i="94"/>
  <c r="V828" i="94"/>
  <c r="V804" i="94"/>
  <c r="V780" i="94"/>
  <c r="V702" i="94"/>
  <c r="V703" i="94"/>
  <c r="V727" i="94"/>
  <c r="V931" i="94"/>
  <c r="V930" i="94"/>
  <c r="V880" i="94"/>
  <c r="V879" i="94"/>
  <c r="V853" i="94"/>
  <c r="V831" i="94"/>
  <c r="V827" i="94"/>
  <c r="V803" i="94"/>
  <c r="V779" i="94"/>
  <c r="V706" i="94"/>
  <c r="V705" i="94"/>
  <c r="V704" i="94"/>
  <c r="V929" i="94"/>
  <c r="V904" i="94"/>
  <c r="V878" i="94"/>
  <c r="V856" i="94"/>
  <c r="V852" i="94"/>
  <c r="V830" i="94"/>
  <c r="V806" i="94"/>
  <c r="V802" i="94"/>
  <c r="V778" i="94"/>
  <c r="V731" i="94"/>
  <c r="V729" i="94"/>
  <c r="V906" i="94"/>
  <c r="V805" i="94"/>
  <c r="V728" i="94"/>
  <c r="V855" i="94"/>
  <c r="V781" i="94"/>
  <c r="V928" i="94"/>
  <c r="V877" i="94"/>
  <c r="V777" i="94"/>
  <c r="V829" i="94"/>
  <c r="V730" i="94"/>
  <c r="V903" i="94"/>
  <c r="V753" i="94"/>
  <c r="V754" i="94"/>
  <c r="V755" i="94"/>
  <c r="BC930" i="94"/>
  <c r="BC831" i="94"/>
  <c r="BC827" i="94"/>
  <c r="BC855" i="94"/>
  <c r="BC781" i="94"/>
  <c r="BC756" i="94"/>
  <c r="BC752" i="94"/>
  <c r="BC731" i="94"/>
  <c r="BC727" i="94"/>
  <c r="BC906" i="94"/>
  <c r="BC706" i="94"/>
  <c r="BC928" i="94"/>
  <c r="BC830" i="94"/>
  <c r="BC904" i="94"/>
  <c r="BC854" i="94"/>
  <c r="BC779" i="94"/>
  <c r="BC755" i="94"/>
  <c r="BC805" i="94"/>
  <c r="BC730" i="94"/>
  <c r="BC703" i="94"/>
  <c r="BC802" i="94"/>
  <c r="BC804" i="94"/>
  <c r="BC931" i="94"/>
  <c r="BC927" i="94"/>
  <c r="BC829" i="94"/>
  <c r="BC902" i="94"/>
  <c r="BC853" i="94"/>
  <c r="BC777" i="94"/>
  <c r="BC754" i="94"/>
  <c r="BC803" i="94"/>
  <c r="BC729" i="94"/>
  <c r="BC704" i="94"/>
  <c r="BC702" i="94"/>
  <c r="BC705" i="94"/>
  <c r="BC828" i="94"/>
  <c r="BC753" i="94"/>
  <c r="BC806" i="94"/>
  <c r="BC856" i="94"/>
  <c r="BC778" i="94"/>
  <c r="BC929" i="94"/>
  <c r="BC852" i="94"/>
  <c r="BC728" i="94"/>
  <c r="BC905" i="94"/>
  <c r="BC903" i="94"/>
  <c r="BC780" i="94"/>
  <c r="BC880" i="94"/>
  <c r="BC879" i="94"/>
  <c r="BC878" i="94"/>
  <c r="BE929" i="94"/>
  <c r="BE879" i="94"/>
  <c r="BE805" i="94"/>
  <c r="BE856" i="94"/>
  <c r="BE852" i="94"/>
  <c r="BE829" i="94"/>
  <c r="BE756" i="94"/>
  <c r="BE702" i="94"/>
  <c r="BE777" i="94"/>
  <c r="BE729" i="94"/>
  <c r="BE755" i="94"/>
  <c r="BE928" i="94"/>
  <c r="BE877" i="94"/>
  <c r="BE804" i="94"/>
  <c r="BE855" i="94"/>
  <c r="BE780" i="94"/>
  <c r="BE827" i="94"/>
  <c r="BE754" i="94"/>
  <c r="BE706" i="94"/>
  <c r="BE753" i="94"/>
  <c r="BE727" i="94"/>
  <c r="BE731" i="94"/>
  <c r="BE931" i="94"/>
  <c r="BE927" i="94"/>
  <c r="BE880" i="94"/>
  <c r="BE803" i="94"/>
  <c r="BE854" i="94"/>
  <c r="BE778" i="94"/>
  <c r="BE830" i="94"/>
  <c r="BE752" i="94"/>
  <c r="BE878" i="94"/>
  <c r="BE730" i="94"/>
  <c r="BE704" i="94"/>
  <c r="BE728" i="94"/>
  <c r="BE881" i="94"/>
  <c r="BE831" i="94"/>
  <c r="BE703" i="94"/>
  <c r="BE806" i="94"/>
  <c r="BE779" i="94"/>
  <c r="BE781" i="94"/>
  <c r="BE802" i="94"/>
  <c r="BE705" i="94"/>
  <c r="BE930" i="94"/>
  <c r="BE853" i="94"/>
  <c r="BE828" i="94"/>
  <c r="BE903" i="94"/>
  <c r="BE904" i="94"/>
  <c r="BE905" i="94"/>
  <c r="AK929" i="94"/>
  <c r="AK905" i="94"/>
  <c r="AK881" i="94"/>
  <c r="AK831" i="94"/>
  <c r="AK827" i="94"/>
  <c r="AK781" i="94"/>
  <c r="AK853" i="94"/>
  <c r="AK778" i="94"/>
  <c r="AK702" i="94"/>
  <c r="AK729" i="94"/>
  <c r="AK703" i="94"/>
  <c r="AK928" i="94"/>
  <c r="AK904" i="94"/>
  <c r="AK879" i="94"/>
  <c r="AK830" i="94"/>
  <c r="AK856" i="94"/>
  <c r="AK779" i="94"/>
  <c r="AK780" i="94"/>
  <c r="AK756" i="94"/>
  <c r="AK706" i="94"/>
  <c r="AK728" i="94"/>
  <c r="AK731" i="94"/>
  <c r="AK931" i="94"/>
  <c r="AK927" i="94"/>
  <c r="AK903" i="94"/>
  <c r="AK877" i="94"/>
  <c r="AK829" i="94"/>
  <c r="AK854" i="94"/>
  <c r="AK777" i="94"/>
  <c r="AK755" i="94"/>
  <c r="AK754" i="94"/>
  <c r="AK753" i="94"/>
  <c r="AK727" i="94"/>
  <c r="AK730" i="94"/>
  <c r="AK930" i="94"/>
  <c r="AK828" i="94"/>
  <c r="AK752" i="94"/>
  <c r="AK906" i="94"/>
  <c r="AK852" i="94"/>
  <c r="AK878" i="94"/>
  <c r="AK902" i="94"/>
  <c r="AK705" i="94"/>
  <c r="AK704" i="94"/>
  <c r="AK880" i="94"/>
  <c r="AK855" i="94"/>
  <c r="AK803" i="94"/>
  <c r="AK805" i="94"/>
  <c r="AK804" i="94"/>
  <c r="Q929" i="94"/>
  <c r="Q905" i="94"/>
  <c r="Q880" i="94"/>
  <c r="Q877" i="94"/>
  <c r="Q803" i="94"/>
  <c r="Q854" i="94"/>
  <c r="Q779" i="94"/>
  <c r="Q831" i="94"/>
  <c r="Q753" i="94"/>
  <c r="Q703" i="94"/>
  <c r="Q829" i="94"/>
  <c r="Q928" i="94"/>
  <c r="Q904" i="94"/>
  <c r="Q878" i="94"/>
  <c r="Q806" i="94"/>
  <c r="Q802" i="94"/>
  <c r="Q853" i="94"/>
  <c r="Q777" i="94"/>
  <c r="Q827" i="94"/>
  <c r="Q705" i="94"/>
  <c r="Q778" i="94"/>
  <c r="Q756" i="94"/>
  <c r="Q931" i="94"/>
  <c r="Q927" i="94"/>
  <c r="Q903" i="94"/>
  <c r="Q881" i="94"/>
  <c r="Q805" i="94"/>
  <c r="Q856" i="94"/>
  <c r="Q852" i="94"/>
  <c r="Q830" i="94"/>
  <c r="Q780" i="94"/>
  <c r="Q702" i="94"/>
  <c r="Q752" i="94"/>
  <c r="Q704" i="94"/>
  <c r="Q879" i="94"/>
  <c r="Q828" i="94"/>
  <c r="Q930" i="94"/>
  <c r="Q804" i="94"/>
  <c r="Q755" i="94"/>
  <c r="Q906" i="94"/>
  <c r="Q855" i="94"/>
  <c r="Q706" i="94"/>
  <c r="Q781" i="94"/>
  <c r="Q754" i="94"/>
  <c r="Q902" i="94"/>
  <c r="Q728" i="94"/>
  <c r="Q729" i="94"/>
  <c r="Q730" i="94"/>
  <c r="O930" i="94"/>
  <c r="O906" i="94"/>
  <c r="O879" i="94"/>
  <c r="O904" i="94"/>
  <c r="O828" i="94"/>
  <c r="O854" i="94"/>
  <c r="O780" i="94"/>
  <c r="O754" i="94"/>
  <c r="O806" i="94"/>
  <c r="O703" i="94"/>
  <c r="O781" i="94"/>
  <c r="O803" i="94"/>
  <c r="O927" i="94"/>
  <c r="O902" i="94"/>
  <c r="O878" i="94"/>
  <c r="O831" i="94"/>
  <c r="O827" i="94"/>
  <c r="O853" i="94"/>
  <c r="O778" i="94"/>
  <c r="O753" i="94"/>
  <c r="O804" i="94"/>
  <c r="O704" i="94"/>
  <c r="O706" i="94"/>
  <c r="O931" i="94"/>
  <c r="O881" i="94"/>
  <c r="O877" i="94"/>
  <c r="O830" i="94"/>
  <c r="O856" i="94"/>
  <c r="O852" i="94"/>
  <c r="O756" i="94"/>
  <c r="O752" i="94"/>
  <c r="O802" i="94"/>
  <c r="O805" i="94"/>
  <c r="O705" i="94"/>
  <c r="O829" i="94"/>
  <c r="O905" i="94"/>
  <c r="O929" i="94"/>
  <c r="O855" i="94"/>
  <c r="O779" i="94"/>
  <c r="O880" i="94"/>
  <c r="O903" i="94"/>
  <c r="O777" i="94"/>
  <c r="O928" i="94"/>
  <c r="O755" i="94"/>
  <c r="O702" i="94"/>
  <c r="O729" i="94"/>
  <c r="O730" i="94"/>
  <c r="O728" i="94"/>
  <c r="BY903" i="94"/>
  <c r="BY879" i="94"/>
  <c r="BY828" i="94"/>
  <c r="BY804" i="94"/>
  <c r="BY855" i="94"/>
  <c r="BY705" i="94"/>
  <c r="BY781" i="94"/>
  <c r="BY702" i="94"/>
  <c r="BY779" i="94"/>
  <c r="BY881" i="94"/>
  <c r="BY729" i="94"/>
  <c r="BY906" i="94"/>
  <c r="BY902" i="94"/>
  <c r="BY831" i="94"/>
  <c r="BY827" i="94"/>
  <c r="BY803" i="94"/>
  <c r="BY853" i="94"/>
  <c r="BY756" i="94"/>
  <c r="BY777" i="94"/>
  <c r="BY706" i="94"/>
  <c r="BY752" i="94"/>
  <c r="BY704" i="94"/>
  <c r="BY703" i="94"/>
  <c r="BY905" i="94"/>
  <c r="BY880" i="94"/>
  <c r="BY830" i="94"/>
  <c r="BY806" i="94"/>
  <c r="BY802" i="94"/>
  <c r="BY780" i="94"/>
  <c r="BY754" i="94"/>
  <c r="BY755" i="94"/>
  <c r="BY856" i="94"/>
  <c r="BY728" i="94"/>
  <c r="BY730" i="94"/>
  <c r="BY904" i="94"/>
  <c r="BY877" i="94"/>
  <c r="BY852" i="94"/>
  <c r="BY878" i="94"/>
  <c r="BY778" i="94"/>
  <c r="BY727" i="94"/>
  <c r="BY829" i="94"/>
  <c r="BY854" i="94"/>
  <c r="BY731" i="94"/>
  <c r="BY805" i="94"/>
  <c r="BY753" i="94"/>
  <c r="BY930" i="94"/>
  <c r="BY928" i="94"/>
  <c r="BY929" i="94"/>
  <c r="BY927" i="94"/>
  <c r="BY931" i="94"/>
  <c r="AA930" i="94"/>
  <c r="AA905" i="94"/>
  <c r="AA881" i="94"/>
  <c r="AA877" i="94"/>
  <c r="AA829" i="94"/>
  <c r="AA855" i="94"/>
  <c r="AA806" i="94"/>
  <c r="AA802" i="94"/>
  <c r="AA753" i="94"/>
  <c r="AA729" i="94"/>
  <c r="AA704" i="94"/>
  <c r="AA928" i="94"/>
  <c r="AA904" i="94"/>
  <c r="AA880" i="94"/>
  <c r="AA929" i="94"/>
  <c r="AA828" i="94"/>
  <c r="AA854" i="94"/>
  <c r="AA805" i="94"/>
  <c r="AA756" i="94"/>
  <c r="AA752" i="94"/>
  <c r="AA728" i="94"/>
  <c r="AA705" i="94"/>
  <c r="AA927" i="94"/>
  <c r="AA903" i="94"/>
  <c r="AA879" i="94"/>
  <c r="AA831" i="94"/>
  <c r="AA827" i="94"/>
  <c r="AA853" i="94"/>
  <c r="AA804" i="94"/>
  <c r="AA755" i="94"/>
  <c r="AA731" i="94"/>
  <c r="AA727" i="94"/>
  <c r="AA702" i="94"/>
  <c r="AA931" i="94"/>
  <c r="AA830" i="94"/>
  <c r="AA754" i="94"/>
  <c r="AA906" i="94"/>
  <c r="AA856" i="94"/>
  <c r="AA730" i="94"/>
  <c r="AA902" i="94"/>
  <c r="AA852" i="94"/>
  <c r="AA703" i="94"/>
  <c r="AA878" i="94"/>
  <c r="AA803" i="94"/>
  <c r="AA706" i="94"/>
  <c r="AA779" i="94"/>
  <c r="AA780" i="94"/>
  <c r="AA778" i="94"/>
  <c r="BQ906" i="94"/>
  <c r="BQ902" i="94"/>
  <c r="BQ880" i="94"/>
  <c r="BQ828" i="94"/>
  <c r="BQ804" i="94"/>
  <c r="BQ856" i="94"/>
  <c r="BQ779" i="94"/>
  <c r="BQ755" i="94"/>
  <c r="BQ754" i="94"/>
  <c r="BQ853" i="94"/>
  <c r="BQ703" i="94"/>
  <c r="BQ704" i="94"/>
  <c r="BQ905" i="94"/>
  <c r="BQ881" i="94"/>
  <c r="BQ831" i="94"/>
  <c r="BQ827" i="94"/>
  <c r="BQ803" i="94"/>
  <c r="BQ854" i="94"/>
  <c r="BQ777" i="94"/>
  <c r="BQ855" i="94"/>
  <c r="BQ752" i="94"/>
  <c r="BQ753" i="94"/>
  <c r="BQ731" i="94"/>
  <c r="BQ904" i="94"/>
  <c r="BQ879" i="94"/>
  <c r="BQ830" i="94"/>
  <c r="BQ806" i="94"/>
  <c r="BQ802" i="94"/>
  <c r="BQ852" i="94"/>
  <c r="BQ705" i="94"/>
  <c r="BQ778" i="94"/>
  <c r="BQ702" i="94"/>
  <c r="BQ728" i="94"/>
  <c r="BQ729" i="94"/>
  <c r="BQ829" i="94"/>
  <c r="BQ780" i="94"/>
  <c r="BQ730" i="94"/>
  <c r="BQ805" i="94"/>
  <c r="BQ756" i="94"/>
  <c r="BQ903" i="94"/>
  <c r="BQ878" i="94"/>
  <c r="BQ706" i="94"/>
  <c r="BQ877" i="94"/>
  <c r="BQ781" i="94"/>
  <c r="BQ727" i="94"/>
  <c r="BQ928" i="94"/>
  <c r="BQ927" i="94"/>
  <c r="BQ929" i="94"/>
  <c r="BQ930" i="94"/>
  <c r="BQ931" i="94"/>
  <c r="T929" i="94"/>
  <c r="T906" i="94"/>
  <c r="T902" i="94"/>
  <c r="T877" i="94"/>
  <c r="T829" i="94"/>
  <c r="T780" i="94"/>
  <c r="T852" i="94"/>
  <c r="T756" i="94"/>
  <c r="T805" i="94"/>
  <c r="T802" i="94"/>
  <c r="T855" i="94"/>
  <c r="T753" i="94"/>
  <c r="T928" i="94"/>
  <c r="T905" i="94"/>
  <c r="T931" i="94"/>
  <c r="T878" i="94"/>
  <c r="T828" i="94"/>
  <c r="T778" i="94"/>
  <c r="T853" i="94"/>
  <c r="T754" i="94"/>
  <c r="T803" i="94"/>
  <c r="T705" i="94"/>
  <c r="T703" i="94"/>
  <c r="T927" i="94"/>
  <c r="T904" i="94"/>
  <c r="T881" i="94"/>
  <c r="T831" i="94"/>
  <c r="T827" i="94"/>
  <c r="T856" i="94"/>
  <c r="T781" i="94"/>
  <c r="T752" i="94"/>
  <c r="T806" i="94"/>
  <c r="T755" i="94"/>
  <c r="T779" i="94"/>
  <c r="T930" i="94"/>
  <c r="T880" i="94"/>
  <c r="T804" i="94"/>
  <c r="T903" i="94"/>
  <c r="T854" i="94"/>
  <c r="T706" i="94"/>
  <c r="T879" i="94"/>
  <c r="T777" i="94"/>
  <c r="T702" i="94"/>
  <c r="T830" i="94"/>
  <c r="T704" i="94"/>
  <c r="T729" i="94"/>
  <c r="T728" i="94"/>
  <c r="T730" i="94"/>
  <c r="AQ906" i="94"/>
  <c r="AQ902" i="94"/>
  <c r="AQ879" i="94"/>
  <c r="AQ856" i="94"/>
  <c r="AQ852" i="94"/>
  <c r="AQ803" i="94"/>
  <c r="AQ777" i="94"/>
  <c r="AQ753" i="94"/>
  <c r="AQ729" i="94"/>
  <c r="AQ780" i="94"/>
  <c r="AQ702" i="94"/>
  <c r="AQ931" i="94"/>
  <c r="AQ905" i="94"/>
  <c r="AQ928" i="94"/>
  <c r="AQ878" i="94"/>
  <c r="AQ855" i="94"/>
  <c r="AQ806" i="94"/>
  <c r="AQ802" i="94"/>
  <c r="AQ756" i="94"/>
  <c r="AQ752" i="94"/>
  <c r="AQ728" i="94"/>
  <c r="AQ704" i="94"/>
  <c r="AQ706" i="94"/>
  <c r="AQ930" i="94"/>
  <c r="AQ904" i="94"/>
  <c r="AQ881" i="94"/>
  <c r="AQ877" i="94"/>
  <c r="AQ854" i="94"/>
  <c r="AQ805" i="94"/>
  <c r="AQ781" i="94"/>
  <c r="AQ755" i="94"/>
  <c r="AQ731" i="94"/>
  <c r="AQ727" i="94"/>
  <c r="AQ778" i="94"/>
  <c r="AQ929" i="94"/>
  <c r="AQ853" i="94"/>
  <c r="AQ730" i="94"/>
  <c r="AQ903" i="94"/>
  <c r="AQ804" i="94"/>
  <c r="AQ703" i="94"/>
  <c r="AQ880" i="94"/>
  <c r="AQ779" i="94"/>
  <c r="AQ705" i="94"/>
  <c r="AQ754" i="94"/>
  <c r="AQ927" i="94"/>
  <c r="AQ829" i="94"/>
  <c r="AQ828" i="94"/>
  <c r="AQ830" i="94"/>
  <c r="BU903" i="94"/>
  <c r="BU877" i="94"/>
  <c r="BU805" i="94"/>
  <c r="BU856" i="94"/>
  <c r="BU852" i="94"/>
  <c r="BU829" i="94"/>
  <c r="BU777" i="94"/>
  <c r="BU705" i="94"/>
  <c r="BU703" i="94"/>
  <c r="BU727" i="94"/>
  <c r="BU729" i="94"/>
  <c r="BU906" i="94"/>
  <c r="BU902" i="94"/>
  <c r="BU878" i="94"/>
  <c r="BU804" i="94"/>
  <c r="BU855" i="94"/>
  <c r="BU780" i="94"/>
  <c r="BU827" i="94"/>
  <c r="BU756" i="94"/>
  <c r="BU702" i="94"/>
  <c r="BU779" i="94"/>
  <c r="BU830" i="94"/>
  <c r="BU728" i="94"/>
  <c r="BU905" i="94"/>
  <c r="BU881" i="94"/>
  <c r="BU880" i="94"/>
  <c r="BU803" i="94"/>
  <c r="BU854" i="94"/>
  <c r="BU778" i="94"/>
  <c r="BU828" i="94"/>
  <c r="BU754" i="94"/>
  <c r="BU706" i="94"/>
  <c r="BU755" i="94"/>
  <c r="BU704" i="94"/>
  <c r="BU802" i="94"/>
  <c r="BU752" i="94"/>
  <c r="BU904" i="94"/>
  <c r="BU853" i="94"/>
  <c r="BU730" i="94"/>
  <c r="BU879" i="94"/>
  <c r="BU831" i="94"/>
  <c r="BU731" i="94"/>
  <c r="BU753" i="94"/>
  <c r="BU806" i="94"/>
  <c r="BU781" i="94"/>
  <c r="BU930" i="94"/>
  <c r="BU927" i="94"/>
  <c r="BU929" i="94"/>
  <c r="BU928" i="94"/>
  <c r="BU931" i="94"/>
  <c r="J928" i="94"/>
  <c r="J881" i="94"/>
  <c r="J854" i="94"/>
  <c r="J878" i="94"/>
  <c r="J804" i="94"/>
  <c r="J780" i="94"/>
  <c r="J831" i="94"/>
  <c r="J877" i="94"/>
  <c r="J906" i="94"/>
  <c r="J752" i="94"/>
  <c r="J728" i="94"/>
  <c r="J930" i="94"/>
  <c r="J904" i="94"/>
  <c r="J879" i="94"/>
  <c r="J853" i="94"/>
  <c r="J880" i="94"/>
  <c r="J803" i="94"/>
  <c r="J779" i="94"/>
  <c r="J829" i="94"/>
  <c r="J830" i="94"/>
  <c r="J828" i="94"/>
  <c r="J755" i="94"/>
  <c r="J727" i="94"/>
  <c r="J931" i="94"/>
  <c r="J903" i="94"/>
  <c r="J856" i="94"/>
  <c r="J852" i="94"/>
  <c r="J806" i="94"/>
  <c r="J802" i="94"/>
  <c r="J778" i="94"/>
  <c r="J827" i="94"/>
  <c r="J753" i="94"/>
  <c r="J756" i="94"/>
  <c r="J731" i="94"/>
  <c r="J855" i="94"/>
  <c r="J777" i="94"/>
  <c r="J729" i="94"/>
  <c r="J905" i="94"/>
  <c r="J927" i="94"/>
  <c r="J929" i="94"/>
  <c r="J805" i="94"/>
  <c r="J730" i="94"/>
  <c r="J902" i="94"/>
  <c r="J781" i="94"/>
  <c r="J754" i="94"/>
  <c r="J705" i="94"/>
  <c r="J703" i="94"/>
  <c r="J704" i="94"/>
  <c r="AZ931" i="94"/>
  <c r="AZ904" i="94"/>
  <c r="AZ830" i="94"/>
  <c r="AZ780" i="94"/>
  <c r="AZ852" i="94"/>
  <c r="AZ756" i="94"/>
  <c r="AZ805" i="94"/>
  <c r="AZ802" i="94"/>
  <c r="AZ728" i="94"/>
  <c r="AZ706" i="94"/>
  <c r="AZ755" i="94"/>
  <c r="AZ928" i="94"/>
  <c r="AZ929" i="94"/>
  <c r="AZ903" i="94"/>
  <c r="AZ829" i="94"/>
  <c r="AZ778" i="94"/>
  <c r="AZ853" i="94"/>
  <c r="AZ754" i="94"/>
  <c r="AZ803" i="94"/>
  <c r="AZ731" i="94"/>
  <c r="AZ727" i="94"/>
  <c r="AZ753" i="94"/>
  <c r="AZ702" i="94"/>
  <c r="AZ927" i="94"/>
  <c r="AZ906" i="94"/>
  <c r="AZ902" i="94"/>
  <c r="AZ828" i="94"/>
  <c r="AZ856" i="94"/>
  <c r="AZ781" i="94"/>
  <c r="AZ752" i="94"/>
  <c r="AZ806" i="94"/>
  <c r="AZ730" i="94"/>
  <c r="AZ705" i="94"/>
  <c r="AZ703" i="94"/>
  <c r="AZ905" i="94"/>
  <c r="AZ777" i="94"/>
  <c r="AZ855" i="94"/>
  <c r="AZ831" i="94"/>
  <c r="AZ704" i="94"/>
  <c r="AZ779" i="94"/>
  <c r="AZ827" i="94"/>
  <c r="AZ804" i="94"/>
  <c r="AZ930" i="94"/>
  <c r="AZ854" i="94"/>
  <c r="AZ729" i="94"/>
  <c r="AZ879" i="94"/>
  <c r="AZ878" i="94"/>
  <c r="AZ880" i="94"/>
  <c r="AA946" i="94"/>
  <c r="AA945" i="94" s="1"/>
  <c r="M846" i="95"/>
  <c r="M845" i="95" s="1"/>
  <c r="N845" i="94"/>
  <c r="AA895" i="94"/>
  <c r="AG895" i="94"/>
  <c r="AO921" i="94"/>
  <c r="AO920" i="94" s="1"/>
  <c r="X945" i="94"/>
  <c r="BD928" i="95"/>
  <c r="BD903" i="95"/>
  <c r="BD830" i="95"/>
  <c r="BD856" i="95"/>
  <c r="BD852" i="95"/>
  <c r="BD803" i="95"/>
  <c r="BD779" i="95"/>
  <c r="BD755" i="95"/>
  <c r="BD703" i="95"/>
  <c r="BD730" i="95"/>
  <c r="BD706" i="95"/>
  <c r="BD930" i="95"/>
  <c r="BD905" i="95"/>
  <c r="BD906" i="95"/>
  <c r="BD828" i="95"/>
  <c r="BD854" i="95"/>
  <c r="BD805" i="95"/>
  <c r="BD781" i="95"/>
  <c r="BD777" i="95"/>
  <c r="BD753" i="95"/>
  <c r="BD704" i="95"/>
  <c r="BD727" i="95"/>
  <c r="BD904" i="95"/>
  <c r="BD827" i="95"/>
  <c r="BD804" i="95"/>
  <c r="BD756" i="95"/>
  <c r="BD731" i="95"/>
  <c r="BD927" i="95"/>
  <c r="BD778" i="95"/>
  <c r="BD931" i="95"/>
  <c r="BD902" i="95"/>
  <c r="BD855" i="95"/>
  <c r="BD802" i="95"/>
  <c r="BD754" i="95"/>
  <c r="BD729" i="95"/>
  <c r="BD806" i="95"/>
  <c r="BD705" i="95"/>
  <c r="BD929" i="95"/>
  <c r="BD831" i="95"/>
  <c r="BD853" i="95"/>
  <c r="BD780" i="95"/>
  <c r="BD752" i="95"/>
  <c r="BD702" i="95"/>
  <c r="BD829" i="95"/>
  <c r="BD728" i="95"/>
  <c r="BD878" i="95"/>
  <c r="BD879" i="95"/>
  <c r="BD880" i="95"/>
  <c r="BS905" i="95"/>
  <c r="BS906" i="95"/>
  <c r="BS853" i="95"/>
  <c r="BS877" i="95"/>
  <c r="BS831" i="95"/>
  <c r="BS778" i="95"/>
  <c r="BS805" i="95"/>
  <c r="BS829" i="95"/>
  <c r="BS753" i="95"/>
  <c r="BS705" i="95"/>
  <c r="BS729" i="95"/>
  <c r="BS704" i="95"/>
  <c r="BS904" i="95"/>
  <c r="BS852" i="95"/>
  <c r="BS878" i="95"/>
  <c r="BS777" i="95"/>
  <c r="BS756" i="95"/>
  <c r="BS703" i="95"/>
  <c r="BS727" i="95"/>
  <c r="BS879" i="95"/>
  <c r="BS806" i="95"/>
  <c r="BS706" i="95"/>
  <c r="BS856" i="95"/>
  <c r="BS781" i="95"/>
  <c r="BS804" i="95"/>
  <c r="BS752" i="95"/>
  <c r="BS854" i="95"/>
  <c r="BS779" i="95"/>
  <c r="BS802" i="95"/>
  <c r="BS731" i="95"/>
  <c r="BS903" i="95"/>
  <c r="BS855" i="95"/>
  <c r="BS881" i="95"/>
  <c r="BS830" i="95"/>
  <c r="BS780" i="95"/>
  <c r="BS880" i="95"/>
  <c r="BS803" i="95"/>
  <c r="BS755" i="95"/>
  <c r="BS702" i="95"/>
  <c r="BS827" i="95"/>
  <c r="BS730" i="95"/>
  <c r="BS902" i="95"/>
  <c r="BS828" i="95"/>
  <c r="BS754" i="95"/>
  <c r="BS728" i="95"/>
  <c r="BS927" i="95"/>
  <c r="BS929" i="95"/>
  <c r="BS930" i="95"/>
  <c r="BS928" i="95"/>
  <c r="BS931" i="95"/>
  <c r="AL927" i="95"/>
  <c r="AL905" i="95"/>
  <c r="AL881" i="95"/>
  <c r="AL830" i="95"/>
  <c r="AL852" i="95"/>
  <c r="AL781" i="95"/>
  <c r="AL777" i="95"/>
  <c r="AL752" i="95"/>
  <c r="AL731" i="95"/>
  <c r="AL727" i="95"/>
  <c r="AL755" i="95"/>
  <c r="AL929" i="95"/>
  <c r="AL904" i="95"/>
  <c r="AL879" i="95"/>
  <c r="AL828" i="95"/>
  <c r="AL880" i="95"/>
  <c r="AL780" i="95"/>
  <c r="AL705" i="95"/>
  <c r="AL704" i="95"/>
  <c r="AL730" i="95"/>
  <c r="AL702" i="95"/>
  <c r="AL753" i="95"/>
  <c r="AL931" i="95"/>
  <c r="AL928" i="95"/>
  <c r="AL903" i="95"/>
  <c r="AL877" i="95"/>
  <c r="AL856" i="95"/>
  <c r="AL853" i="95"/>
  <c r="AL779" i="95"/>
  <c r="AL756" i="95"/>
  <c r="AL827" i="95"/>
  <c r="AL729" i="95"/>
  <c r="AL706" i="95"/>
  <c r="AL703" i="95"/>
  <c r="AL902" i="95"/>
  <c r="AL778" i="95"/>
  <c r="AL855" i="95"/>
  <c r="AL878" i="95"/>
  <c r="AL754" i="95"/>
  <c r="AL930" i="95"/>
  <c r="AL854" i="95"/>
  <c r="AL829" i="95"/>
  <c r="AL906" i="95"/>
  <c r="AL831" i="95"/>
  <c r="AL728" i="95"/>
  <c r="AL805" i="95"/>
  <c r="AL804" i="95"/>
  <c r="AL803" i="95"/>
  <c r="AS928" i="95"/>
  <c r="AS881" i="95"/>
  <c r="AS877" i="95"/>
  <c r="AS830" i="95"/>
  <c r="AS905" i="95"/>
  <c r="AS804" i="95"/>
  <c r="AS780" i="95"/>
  <c r="AS756" i="95"/>
  <c r="AS752" i="95"/>
  <c r="AS728" i="95"/>
  <c r="AS705" i="95"/>
  <c r="AS927" i="95"/>
  <c r="AS880" i="95"/>
  <c r="AS904" i="95"/>
  <c r="AS829" i="95"/>
  <c r="AS903" i="95"/>
  <c r="AS803" i="95"/>
  <c r="AS779" i="95"/>
  <c r="AS755" i="95"/>
  <c r="AS731" i="95"/>
  <c r="AS727" i="95"/>
  <c r="AS706" i="95"/>
  <c r="AS931" i="95"/>
  <c r="AS930" i="95"/>
  <c r="AS879" i="95"/>
  <c r="AS902" i="95"/>
  <c r="AS828" i="95"/>
  <c r="AS806" i="95"/>
  <c r="AS802" i="95"/>
  <c r="AS778" i="95"/>
  <c r="AS754" i="95"/>
  <c r="AS730" i="95"/>
  <c r="AS704" i="95"/>
  <c r="AS702" i="95"/>
  <c r="AS906" i="95"/>
  <c r="AS805" i="95"/>
  <c r="AS729" i="95"/>
  <c r="AS878" i="95"/>
  <c r="AS781" i="95"/>
  <c r="AS703" i="95"/>
  <c r="AS831" i="95"/>
  <c r="AS777" i="95"/>
  <c r="AS929" i="95"/>
  <c r="AS827" i="95"/>
  <c r="AS753" i="95"/>
  <c r="AS853" i="95"/>
  <c r="AS855" i="95"/>
  <c r="AS854" i="95"/>
  <c r="AX930" i="95"/>
  <c r="AX881" i="95"/>
  <c r="AX877" i="95"/>
  <c r="AX830" i="95"/>
  <c r="AX805" i="95"/>
  <c r="AX705" i="95"/>
  <c r="AX780" i="95"/>
  <c r="AX754" i="95"/>
  <c r="AX730" i="95"/>
  <c r="AX702" i="95"/>
  <c r="AX704" i="95"/>
  <c r="AX931" i="95"/>
  <c r="AX906" i="95"/>
  <c r="AX880" i="95"/>
  <c r="AX927" i="95"/>
  <c r="AX829" i="95"/>
  <c r="AX804" i="95"/>
  <c r="AX902" i="95"/>
  <c r="AX778" i="95"/>
  <c r="AX753" i="95"/>
  <c r="AX729" i="95"/>
  <c r="AX706" i="95"/>
  <c r="AX703" i="95"/>
  <c r="AX929" i="95"/>
  <c r="AX905" i="95"/>
  <c r="AX879" i="95"/>
  <c r="AX904" i="95"/>
  <c r="AX828" i="95"/>
  <c r="AX803" i="95"/>
  <c r="AX827" i="95"/>
  <c r="AX756" i="95"/>
  <c r="AX752" i="95"/>
  <c r="AX728" i="95"/>
  <c r="AX781" i="95"/>
  <c r="AX903" i="95"/>
  <c r="AX802" i="95"/>
  <c r="AX727" i="95"/>
  <c r="AX731" i="95"/>
  <c r="AX878" i="95"/>
  <c r="AX779" i="95"/>
  <c r="AX777" i="95"/>
  <c r="AX806" i="95"/>
  <c r="AX831" i="95"/>
  <c r="AX755" i="95"/>
  <c r="AX928" i="95"/>
  <c r="AX855" i="95"/>
  <c r="AX853" i="95"/>
  <c r="AX854" i="95"/>
  <c r="AE929" i="95"/>
  <c r="AE904" i="95"/>
  <c r="AE928" i="95"/>
  <c r="AE853" i="95"/>
  <c r="AE879" i="95"/>
  <c r="AE827" i="95"/>
  <c r="AE804" i="95"/>
  <c r="AE755" i="95"/>
  <c r="AE702" i="95"/>
  <c r="AE703" i="95"/>
  <c r="AE704" i="95"/>
  <c r="AE927" i="95"/>
  <c r="AE903" i="95"/>
  <c r="AE856" i="95"/>
  <c r="AE852" i="95"/>
  <c r="AE831" i="95"/>
  <c r="AE877" i="95"/>
  <c r="AE803" i="95"/>
  <c r="AE754" i="95"/>
  <c r="AE706" i="95"/>
  <c r="AE830" i="95"/>
  <c r="AE731" i="95"/>
  <c r="AE906" i="95"/>
  <c r="AE902" i="95"/>
  <c r="AE855" i="95"/>
  <c r="AE880" i="95"/>
  <c r="AE829" i="95"/>
  <c r="AE806" i="95"/>
  <c r="AE802" i="95"/>
  <c r="AE753" i="95"/>
  <c r="AE705" i="95"/>
  <c r="AE730" i="95"/>
  <c r="AE729" i="95"/>
  <c r="AE905" i="95"/>
  <c r="AE828" i="95"/>
  <c r="AE881" i="95"/>
  <c r="AE878" i="95"/>
  <c r="AE931" i="95"/>
  <c r="AE805" i="95"/>
  <c r="AE728" i="95"/>
  <c r="AE752" i="95"/>
  <c r="AE854" i="95"/>
  <c r="AE756" i="95"/>
  <c r="AE727" i="95"/>
  <c r="AE930" i="95"/>
  <c r="AE779" i="95"/>
  <c r="AE778" i="95"/>
  <c r="AE780" i="95"/>
  <c r="AN929" i="95"/>
  <c r="AN903" i="95"/>
  <c r="AN879" i="95"/>
  <c r="AN856" i="95"/>
  <c r="AN852" i="95"/>
  <c r="AN804" i="95"/>
  <c r="AN780" i="95"/>
  <c r="AN756" i="95"/>
  <c r="AN752" i="95"/>
  <c r="AN704" i="95"/>
  <c r="AN702" i="95"/>
  <c r="AN931" i="95"/>
  <c r="AN905" i="95"/>
  <c r="AN881" i="95"/>
  <c r="AN877" i="95"/>
  <c r="AN854" i="95"/>
  <c r="AN806" i="95"/>
  <c r="AN802" i="95"/>
  <c r="AN778" i="95"/>
  <c r="AN754" i="95"/>
  <c r="AN729" i="95"/>
  <c r="AN730" i="95"/>
  <c r="AN705" i="95"/>
  <c r="AN930" i="95"/>
  <c r="AN880" i="95"/>
  <c r="AN853" i="95"/>
  <c r="AN781" i="95"/>
  <c r="AN753" i="95"/>
  <c r="AN727" i="95"/>
  <c r="AN902" i="95"/>
  <c r="AN755" i="95"/>
  <c r="AN928" i="95"/>
  <c r="AN878" i="95"/>
  <c r="AN906" i="95"/>
  <c r="AN779" i="95"/>
  <c r="AN703" i="95"/>
  <c r="AN706" i="95"/>
  <c r="AN803" i="95"/>
  <c r="AN904" i="95"/>
  <c r="AN927" i="95"/>
  <c r="AN805" i="95"/>
  <c r="AN777" i="95"/>
  <c r="AN728" i="95"/>
  <c r="AN855" i="95"/>
  <c r="AN731" i="95"/>
  <c r="AN829" i="95"/>
  <c r="AN828" i="95"/>
  <c r="AN830" i="95"/>
  <c r="BC927" i="95"/>
  <c r="BC902" i="95"/>
  <c r="BC853" i="95"/>
  <c r="BC830" i="95"/>
  <c r="BC781" i="95"/>
  <c r="BC777" i="95"/>
  <c r="BC803" i="95"/>
  <c r="BC755" i="95"/>
  <c r="BC702" i="95"/>
  <c r="BC731" i="95"/>
  <c r="BC728" i="95"/>
  <c r="BC905" i="95"/>
  <c r="BC852" i="95"/>
  <c r="BC706" i="95"/>
  <c r="BC928" i="95"/>
  <c r="BC906" i="95"/>
  <c r="BC804" i="95"/>
  <c r="BC703" i="95"/>
  <c r="BC929" i="95"/>
  <c r="BC856" i="95"/>
  <c r="BC828" i="95"/>
  <c r="BC780" i="95"/>
  <c r="BC806" i="95"/>
  <c r="BC802" i="95"/>
  <c r="BC754" i="95"/>
  <c r="BC729" i="95"/>
  <c r="BC704" i="95"/>
  <c r="BC903" i="95"/>
  <c r="BC829" i="95"/>
  <c r="BC756" i="95"/>
  <c r="BC730" i="95"/>
  <c r="BC930" i="95"/>
  <c r="BC904" i="95"/>
  <c r="BC855" i="95"/>
  <c r="BC931" i="95"/>
  <c r="BC827" i="95"/>
  <c r="BC779" i="95"/>
  <c r="BC805" i="95"/>
  <c r="BC831" i="95"/>
  <c r="BC753" i="95"/>
  <c r="BC705" i="95"/>
  <c r="BC727" i="95"/>
  <c r="BC854" i="95"/>
  <c r="BC778" i="95"/>
  <c r="BC752" i="95"/>
  <c r="BC878" i="95"/>
  <c r="BC880" i="95"/>
  <c r="BC879" i="95"/>
  <c r="AT929" i="95"/>
  <c r="AT905" i="95"/>
  <c r="AT880" i="95"/>
  <c r="AT877" i="95"/>
  <c r="AT830" i="95"/>
  <c r="AT778" i="95"/>
  <c r="AT753" i="95"/>
  <c r="AT803" i="95"/>
  <c r="AT728" i="95"/>
  <c r="AT806" i="95"/>
  <c r="AT754" i="95"/>
  <c r="AT931" i="95"/>
  <c r="AT904" i="95"/>
  <c r="AT878" i="95"/>
  <c r="AT831" i="95"/>
  <c r="AT781" i="95"/>
  <c r="AT777" i="95"/>
  <c r="AT704" i="95"/>
  <c r="AT731" i="95"/>
  <c r="AT727" i="95"/>
  <c r="AT802" i="95"/>
  <c r="AT752" i="95"/>
  <c r="AT930" i="95"/>
  <c r="AT927" i="95"/>
  <c r="AT903" i="95"/>
  <c r="AT827" i="95"/>
  <c r="AT829" i="95"/>
  <c r="AT780" i="95"/>
  <c r="AT705" i="95"/>
  <c r="AT828" i="95"/>
  <c r="AT730" i="95"/>
  <c r="AT702" i="95"/>
  <c r="AT756" i="95"/>
  <c r="AT703" i="95"/>
  <c r="AT928" i="95"/>
  <c r="AT879" i="95"/>
  <c r="AT729" i="95"/>
  <c r="AT805" i="95"/>
  <c r="AT906" i="95"/>
  <c r="AT779" i="95"/>
  <c r="AT706" i="95"/>
  <c r="AT881" i="95"/>
  <c r="AT902" i="95"/>
  <c r="AT804" i="95"/>
  <c r="AT755" i="95"/>
  <c r="AT854" i="95"/>
  <c r="AT855" i="95"/>
  <c r="AT853" i="95"/>
  <c r="AC928" i="95"/>
  <c r="AC880" i="95"/>
  <c r="AC906" i="95"/>
  <c r="AC830" i="95"/>
  <c r="AC903" i="95"/>
  <c r="AC853" i="95"/>
  <c r="AC805" i="95"/>
  <c r="AC756" i="95"/>
  <c r="AC752" i="95"/>
  <c r="AC728" i="95"/>
  <c r="AC705" i="95"/>
  <c r="AC927" i="95"/>
  <c r="AC879" i="95"/>
  <c r="AC904" i="95"/>
  <c r="AC829" i="95"/>
  <c r="AC856" i="95"/>
  <c r="AC852" i="95"/>
  <c r="AC804" i="95"/>
  <c r="AC755" i="95"/>
  <c r="AC731" i="95"/>
  <c r="AC727" i="95"/>
  <c r="AC706" i="95"/>
  <c r="AC931" i="95"/>
  <c r="AC930" i="95"/>
  <c r="AC878" i="95"/>
  <c r="AC902" i="95"/>
  <c r="AC828" i="95"/>
  <c r="AC855" i="95"/>
  <c r="AC905" i="95"/>
  <c r="AC803" i="95"/>
  <c r="AC754" i="95"/>
  <c r="AC730" i="95"/>
  <c r="AC704" i="95"/>
  <c r="AC702" i="95"/>
  <c r="AC831" i="95"/>
  <c r="AC802" i="95"/>
  <c r="AC806" i="95"/>
  <c r="AC929" i="95"/>
  <c r="AC827" i="95"/>
  <c r="AC753" i="95"/>
  <c r="AC877" i="95"/>
  <c r="AC881" i="95"/>
  <c r="AC854" i="95"/>
  <c r="AC729" i="95"/>
  <c r="AC703" i="95"/>
  <c r="AC780" i="95"/>
  <c r="AC778" i="95"/>
  <c r="AC779" i="95"/>
  <c r="J927" i="95"/>
  <c r="J904" i="95"/>
  <c r="J879" i="95"/>
  <c r="J856" i="95"/>
  <c r="J852" i="95"/>
  <c r="J828" i="95"/>
  <c r="J804" i="95"/>
  <c r="J781" i="95"/>
  <c r="J755" i="95"/>
  <c r="J731" i="95"/>
  <c r="J727" i="95"/>
  <c r="J928" i="95"/>
  <c r="J902" i="95"/>
  <c r="J878" i="95"/>
  <c r="J855" i="95"/>
  <c r="J831" i="95"/>
  <c r="J903" i="95"/>
  <c r="J803" i="95"/>
  <c r="J779" i="95"/>
  <c r="J754" i="95"/>
  <c r="J730" i="95"/>
  <c r="J778" i="95"/>
  <c r="J930" i="95"/>
  <c r="J931" i="95"/>
  <c r="J881" i="95"/>
  <c r="J877" i="95"/>
  <c r="J854" i="95"/>
  <c r="J830" i="95"/>
  <c r="J806" i="95"/>
  <c r="J802" i="95"/>
  <c r="J777" i="95"/>
  <c r="J753" i="95"/>
  <c r="J729" i="95"/>
  <c r="J827" i="95"/>
  <c r="J880" i="95"/>
  <c r="J805" i="95"/>
  <c r="J728" i="95"/>
  <c r="J752" i="95"/>
  <c r="J905" i="95"/>
  <c r="J780" i="95"/>
  <c r="J829" i="95"/>
  <c r="J929" i="95"/>
  <c r="J853" i="95"/>
  <c r="J756" i="95"/>
  <c r="J906" i="95"/>
  <c r="J704" i="95"/>
  <c r="J705" i="95"/>
  <c r="J703" i="95"/>
  <c r="AF927" i="95"/>
  <c r="AF903" i="95"/>
  <c r="AF879" i="95"/>
  <c r="AF830" i="95"/>
  <c r="AF855" i="95"/>
  <c r="AF928" i="95"/>
  <c r="AF804" i="95"/>
  <c r="AF755" i="95"/>
  <c r="AF703" i="95"/>
  <c r="AF704" i="95"/>
  <c r="AF706" i="95"/>
  <c r="AF931" i="95"/>
  <c r="AF906" i="95"/>
  <c r="AF902" i="95"/>
  <c r="AF878" i="95"/>
  <c r="AF829" i="95"/>
  <c r="AF854" i="95"/>
  <c r="AF827" i="95"/>
  <c r="AF803" i="95"/>
  <c r="AF754" i="95"/>
  <c r="AF729" i="95"/>
  <c r="AF731" i="95"/>
  <c r="AF705" i="95"/>
  <c r="AF930" i="95"/>
  <c r="AF905" i="95"/>
  <c r="AF881" i="95"/>
  <c r="AF877" i="95"/>
  <c r="AF828" i="95"/>
  <c r="AF853" i="95"/>
  <c r="AF806" i="95"/>
  <c r="AF802" i="95"/>
  <c r="AF753" i="95"/>
  <c r="AF728" i="95"/>
  <c r="AF730" i="95"/>
  <c r="AF880" i="95"/>
  <c r="AF805" i="95"/>
  <c r="AF702" i="95"/>
  <c r="AF831" i="95"/>
  <c r="AF756" i="95"/>
  <c r="AF929" i="95"/>
  <c r="AF856" i="95"/>
  <c r="AF752" i="95"/>
  <c r="AF904" i="95"/>
  <c r="AF852" i="95"/>
  <c r="AF727" i="95"/>
  <c r="AF778" i="95"/>
  <c r="AF780" i="95"/>
  <c r="AF779" i="95"/>
  <c r="Y930" i="95"/>
  <c r="Y931" i="95"/>
  <c r="Y903" i="95"/>
  <c r="Y879" i="95"/>
  <c r="Y830" i="95"/>
  <c r="Y855" i="95"/>
  <c r="Y804" i="95"/>
  <c r="Y780" i="95"/>
  <c r="Y856" i="95"/>
  <c r="Y729" i="95"/>
  <c r="Y705" i="95"/>
  <c r="Y706" i="95"/>
  <c r="Y929" i="95"/>
  <c r="Y906" i="95"/>
  <c r="Y902" i="95"/>
  <c r="Y878" i="95"/>
  <c r="Y829" i="95"/>
  <c r="Y853" i="95"/>
  <c r="Y803" i="95"/>
  <c r="Y779" i="95"/>
  <c r="Y852" i="95"/>
  <c r="Y728" i="95"/>
  <c r="Y703" i="95"/>
  <c r="Y928" i="95"/>
  <c r="Y905" i="95"/>
  <c r="Y881" i="95"/>
  <c r="Y877" i="95"/>
  <c r="Y828" i="95"/>
  <c r="Y806" i="95"/>
  <c r="Y802" i="95"/>
  <c r="Y778" i="95"/>
  <c r="Y731" i="95"/>
  <c r="Y727" i="95"/>
  <c r="Y854" i="95"/>
  <c r="Y880" i="95"/>
  <c r="Y781" i="95"/>
  <c r="Y702" i="95"/>
  <c r="Y704" i="95"/>
  <c r="Y831" i="95"/>
  <c r="Y777" i="95"/>
  <c r="Y904" i="95"/>
  <c r="Y927" i="95"/>
  <c r="Y827" i="95"/>
  <c r="Y730" i="95"/>
  <c r="Y805" i="95"/>
  <c r="Y753" i="95"/>
  <c r="Y755" i="95"/>
  <c r="Y754" i="95"/>
  <c r="R929" i="95"/>
  <c r="R905" i="95"/>
  <c r="R879" i="95"/>
  <c r="R856" i="95"/>
  <c r="R852" i="95"/>
  <c r="R828" i="95"/>
  <c r="R805" i="95"/>
  <c r="R705" i="95"/>
  <c r="R756" i="95"/>
  <c r="R752" i="95"/>
  <c r="R777" i="95"/>
  <c r="R906" i="95"/>
  <c r="R903" i="95"/>
  <c r="R878" i="95"/>
  <c r="R855" i="95"/>
  <c r="R831" i="95"/>
  <c r="R827" i="95"/>
  <c r="R804" i="95"/>
  <c r="R779" i="95"/>
  <c r="R755" i="95"/>
  <c r="R702" i="95"/>
  <c r="R704" i="95"/>
  <c r="R931" i="95"/>
  <c r="R930" i="95"/>
  <c r="R881" i="95"/>
  <c r="R877" i="95"/>
  <c r="R854" i="95"/>
  <c r="R830" i="95"/>
  <c r="R902" i="95"/>
  <c r="R803" i="95"/>
  <c r="R780" i="95"/>
  <c r="R754" i="95"/>
  <c r="R706" i="95"/>
  <c r="R703" i="95"/>
  <c r="R927" i="95"/>
  <c r="R829" i="95"/>
  <c r="R753" i="95"/>
  <c r="R880" i="95"/>
  <c r="R806" i="95"/>
  <c r="R781" i="95"/>
  <c r="R904" i="95"/>
  <c r="R802" i="95"/>
  <c r="R928" i="95"/>
  <c r="R853" i="95"/>
  <c r="R778" i="95"/>
  <c r="R730" i="95"/>
  <c r="R729" i="95"/>
  <c r="R728" i="95"/>
  <c r="BX903" i="95"/>
  <c r="BX879" i="95"/>
  <c r="BX830" i="95"/>
  <c r="BX906" i="95"/>
  <c r="BX853" i="95"/>
  <c r="BX804" i="95"/>
  <c r="BX780" i="95"/>
  <c r="BX756" i="95"/>
  <c r="BX752" i="95"/>
  <c r="BX729" i="95"/>
  <c r="BX706" i="95"/>
  <c r="BX902" i="95"/>
  <c r="BX878" i="95"/>
  <c r="BX829" i="95"/>
  <c r="BX856" i="95"/>
  <c r="BX852" i="95"/>
  <c r="BX803" i="95"/>
  <c r="BX779" i="95"/>
  <c r="BX755" i="95"/>
  <c r="BX703" i="95"/>
  <c r="BX728" i="95"/>
  <c r="BX704" i="95"/>
  <c r="BX905" i="95"/>
  <c r="BX881" i="95"/>
  <c r="BX877" i="95"/>
  <c r="BX828" i="95"/>
  <c r="BX855" i="95"/>
  <c r="BX806" i="95"/>
  <c r="BX802" i="95"/>
  <c r="BX778" i="95"/>
  <c r="BX754" i="95"/>
  <c r="BX731" i="95"/>
  <c r="BX727" i="95"/>
  <c r="BX705" i="95"/>
  <c r="BX904" i="95"/>
  <c r="BX854" i="95"/>
  <c r="BX753" i="95"/>
  <c r="BX880" i="95"/>
  <c r="BX805" i="95"/>
  <c r="BX730" i="95"/>
  <c r="BX827" i="95"/>
  <c r="BX831" i="95"/>
  <c r="BX781" i="95"/>
  <c r="BX702" i="95"/>
  <c r="BX777" i="95"/>
  <c r="BX930" i="95"/>
  <c r="BX929" i="95"/>
  <c r="BX928" i="95"/>
  <c r="BX927" i="95"/>
  <c r="BX931" i="95"/>
  <c r="L928" i="95"/>
  <c r="L904" i="95"/>
  <c r="L881" i="95"/>
  <c r="L877" i="95"/>
  <c r="L828" i="95"/>
  <c r="L853" i="95"/>
  <c r="L804" i="95"/>
  <c r="L780" i="95"/>
  <c r="L827" i="95"/>
  <c r="L753" i="95"/>
  <c r="L729" i="95"/>
  <c r="L927" i="95"/>
  <c r="L903" i="95"/>
  <c r="L880" i="95"/>
  <c r="L831" i="95"/>
  <c r="L856" i="95"/>
  <c r="L852" i="95"/>
  <c r="L803" i="95"/>
  <c r="L779" i="95"/>
  <c r="L756" i="95"/>
  <c r="L752" i="95"/>
  <c r="L728" i="95"/>
  <c r="L931" i="95"/>
  <c r="L906" i="95"/>
  <c r="L902" i="95"/>
  <c r="L879" i="95"/>
  <c r="L830" i="95"/>
  <c r="L855" i="95"/>
  <c r="L806" i="95"/>
  <c r="L802" i="95"/>
  <c r="L778" i="95"/>
  <c r="L755" i="95"/>
  <c r="L731" i="95"/>
  <c r="L727" i="95"/>
  <c r="L878" i="95"/>
  <c r="L781" i="95"/>
  <c r="L930" i="95"/>
  <c r="L829" i="95"/>
  <c r="L777" i="95"/>
  <c r="L805" i="95"/>
  <c r="L905" i="95"/>
  <c r="L854" i="95"/>
  <c r="L754" i="95"/>
  <c r="L929" i="95"/>
  <c r="L730" i="95"/>
  <c r="L703" i="95"/>
  <c r="L704" i="95"/>
  <c r="L705" i="95"/>
  <c r="U928" i="95"/>
  <c r="U881" i="95"/>
  <c r="U877" i="95"/>
  <c r="U830" i="95"/>
  <c r="U904" i="95"/>
  <c r="U853" i="95"/>
  <c r="U804" i="95"/>
  <c r="U780" i="95"/>
  <c r="U731" i="95"/>
  <c r="U727" i="95"/>
  <c r="U705" i="95"/>
  <c r="U927" i="95"/>
  <c r="U880" i="95"/>
  <c r="U905" i="95"/>
  <c r="U829" i="95"/>
  <c r="U856" i="95"/>
  <c r="U852" i="95"/>
  <c r="U803" i="95"/>
  <c r="U779" i="95"/>
  <c r="U730" i="95"/>
  <c r="U704" i="95"/>
  <c r="U706" i="95"/>
  <c r="U930" i="95"/>
  <c r="U931" i="95"/>
  <c r="U879" i="95"/>
  <c r="U903" i="95"/>
  <c r="U828" i="95"/>
  <c r="U855" i="95"/>
  <c r="U806" i="95"/>
  <c r="U802" i="95"/>
  <c r="U778" i="95"/>
  <c r="U729" i="95"/>
  <c r="U703" i="95"/>
  <c r="U702" i="95"/>
  <c r="U878" i="95"/>
  <c r="U805" i="95"/>
  <c r="U902" i="95"/>
  <c r="U854" i="95"/>
  <c r="U831" i="95"/>
  <c r="U781" i="95"/>
  <c r="U929" i="95"/>
  <c r="U827" i="95"/>
  <c r="U777" i="95"/>
  <c r="U906" i="95"/>
  <c r="U728" i="95"/>
  <c r="U755" i="95"/>
  <c r="U754" i="95"/>
  <c r="U753" i="95"/>
  <c r="AA929" i="95"/>
  <c r="AA904" i="95"/>
  <c r="AA856" i="95"/>
  <c r="AA852" i="95"/>
  <c r="AA878" i="95"/>
  <c r="AA829" i="95"/>
  <c r="AA803" i="95"/>
  <c r="AA802" i="95"/>
  <c r="AA705" i="95"/>
  <c r="AA752" i="95"/>
  <c r="AA704" i="95"/>
  <c r="AA927" i="95"/>
  <c r="AA903" i="95"/>
  <c r="AA855" i="95"/>
  <c r="AA881" i="95"/>
  <c r="AA877" i="95"/>
  <c r="AA828" i="95"/>
  <c r="AA702" i="95"/>
  <c r="AA755" i="95"/>
  <c r="AA804" i="95"/>
  <c r="AA731" i="95"/>
  <c r="AA730" i="95"/>
  <c r="AA931" i="95"/>
  <c r="AA928" i="95"/>
  <c r="AA902" i="95"/>
  <c r="AA854" i="95"/>
  <c r="AA880" i="95"/>
  <c r="AA831" i="95"/>
  <c r="AA827" i="95"/>
  <c r="AA706" i="95"/>
  <c r="AA753" i="95"/>
  <c r="AA756" i="95"/>
  <c r="AA729" i="95"/>
  <c r="AA728" i="95"/>
  <c r="AA905" i="95"/>
  <c r="AA830" i="95"/>
  <c r="AA754" i="95"/>
  <c r="AA879" i="95"/>
  <c r="AA906" i="95"/>
  <c r="AA805" i="95"/>
  <c r="AA727" i="95"/>
  <c r="AA853" i="95"/>
  <c r="AA806" i="95"/>
  <c r="AA930" i="95"/>
  <c r="AA703" i="95"/>
  <c r="AA778" i="95"/>
  <c r="AA779" i="95"/>
  <c r="AA780" i="95"/>
  <c r="AI931" i="23"/>
  <c r="AI928" i="23"/>
  <c r="AI906" i="23"/>
  <c r="AI878" i="23"/>
  <c r="AI852" i="23"/>
  <c r="AI828" i="23"/>
  <c r="AI780" i="23"/>
  <c r="AI779" i="23"/>
  <c r="AI753" i="23"/>
  <c r="AI730" i="23"/>
  <c r="AI702" i="23"/>
  <c r="AI703" i="23"/>
  <c r="AI927" i="23"/>
  <c r="AI905" i="23"/>
  <c r="AI902" i="23"/>
  <c r="AI877" i="23"/>
  <c r="AI831" i="23"/>
  <c r="AI827" i="23"/>
  <c r="AI778" i="23"/>
  <c r="AI756" i="23"/>
  <c r="AI752" i="23"/>
  <c r="AI729" i="23"/>
  <c r="AI706" i="23"/>
  <c r="AI930" i="23"/>
  <c r="AI903" i="23"/>
  <c r="AI880" i="23"/>
  <c r="AI855" i="23"/>
  <c r="AI830" i="23"/>
  <c r="AI904" i="23"/>
  <c r="AI777" i="23"/>
  <c r="AI755" i="23"/>
  <c r="AI705" i="23"/>
  <c r="AI728" i="23"/>
  <c r="AI704" i="23"/>
  <c r="AI853" i="23"/>
  <c r="AI754" i="23"/>
  <c r="AI929" i="23"/>
  <c r="AI829" i="23"/>
  <c r="AI731" i="23"/>
  <c r="AI881" i="23"/>
  <c r="AI856" i="23"/>
  <c r="AI727" i="23"/>
  <c r="AI879" i="23"/>
  <c r="AI854" i="23"/>
  <c r="AI781" i="23"/>
  <c r="BJ931" i="23"/>
  <c r="BJ929" i="23"/>
  <c r="BJ877" i="23"/>
  <c r="BJ829" i="23"/>
  <c r="BJ853" i="23"/>
  <c r="BJ854" i="23"/>
  <c r="BJ756" i="23"/>
  <c r="BJ752" i="23"/>
  <c r="BJ777" i="23"/>
  <c r="BJ728" i="23"/>
  <c r="BJ705" i="23"/>
  <c r="BJ702" i="23"/>
  <c r="BJ928" i="23"/>
  <c r="BJ879" i="23"/>
  <c r="BJ831" i="23"/>
  <c r="BJ827" i="23"/>
  <c r="BJ803" i="23"/>
  <c r="BJ780" i="23"/>
  <c r="BJ754" i="23"/>
  <c r="BJ805" i="23"/>
  <c r="BJ730" i="23"/>
  <c r="BJ704" i="23"/>
  <c r="BJ779" i="23"/>
  <c r="BJ930" i="23"/>
  <c r="BJ880" i="23"/>
  <c r="BJ804" i="23"/>
  <c r="BJ755" i="23"/>
  <c r="BJ731" i="23"/>
  <c r="BJ852" i="23"/>
  <c r="BJ927" i="23"/>
  <c r="BJ830" i="23"/>
  <c r="BJ802" i="23"/>
  <c r="BJ753" i="23"/>
  <c r="BJ729" i="23"/>
  <c r="BJ706" i="23"/>
  <c r="BJ881" i="23"/>
  <c r="BJ828" i="23"/>
  <c r="BJ806" i="23"/>
  <c r="BJ856" i="23"/>
  <c r="BJ727" i="23"/>
  <c r="BJ778" i="23"/>
  <c r="BJ781" i="23"/>
  <c r="BJ878" i="23"/>
  <c r="BJ703" i="23"/>
  <c r="BJ855" i="23"/>
  <c r="BP906" i="23"/>
  <c r="BP881" i="23"/>
  <c r="BP878" i="23"/>
  <c r="BP831" i="23"/>
  <c r="BP827" i="23"/>
  <c r="BP778" i="23"/>
  <c r="BP853" i="23"/>
  <c r="BP804" i="23"/>
  <c r="BP756" i="23"/>
  <c r="BP752" i="23"/>
  <c r="BP728" i="23"/>
  <c r="BP729" i="23"/>
  <c r="BP902" i="23"/>
  <c r="BP854" i="23"/>
  <c r="BP855" i="23"/>
  <c r="BP829" i="23"/>
  <c r="BP780" i="23"/>
  <c r="BP880" i="23"/>
  <c r="BP702" i="23"/>
  <c r="BP805" i="23"/>
  <c r="BP754" i="23"/>
  <c r="BP705" i="23"/>
  <c r="BP731" i="23"/>
  <c r="BP904" i="23"/>
  <c r="BP877" i="23"/>
  <c r="BP781" i="23"/>
  <c r="BP905" i="23"/>
  <c r="BP755" i="23"/>
  <c r="BP704" i="23"/>
  <c r="BP903" i="23"/>
  <c r="BP806" i="23"/>
  <c r="BP779" i="23"/>
  <c r="BP706" i="23"/>
  <c r="BP753" i="23"/>
  <c r="BP727" i="23"/>
  <c r="BP856" i="23"/>
  <c r="BP830" i="23"/>
  <c r="BP777" i="23"/>
  <c r="BP802" i="23"/>
  <c r="BP703" i="23"/>
  <c r="BP828" i="23"/>
  <c r="BP879" i="23"/>
  <c r="BP803" i="23"/>
  <c r="BP852" i="23"/>
  <c r="BP730" i="23"/>
  <c r="BN903" i="23"/>
  <c r="BN879" i="23"/>
  <c r="BN904" i="23"/>
  <c r="BN830" i="23"/>
  <c r="BN854" i="23"/>
  <c r="BN802" i="23"/>
  <c r="BN755" i="23"/>
  <c r="BN780" i="23"/>
  <c r="BN729" i="23"/>
  <c r="BN779" i="23"/>
  <c r="BN852" i="23"/>
  <c r="BN906" i="23"/>
  <c r="BN878" i="23"/>
  <c r="BN855" i="23"/>
  <c r="BN829" i="23"/>
  <c r="BN805" i="23"/>
  <c r="BN856" i="23"/>
  <c r="BN754" i="23"/>
  <c r="BN778" i="23"/>
  <c r="BN728" i="23"/>
  <c r="BN781" i="23"/>
  <c r="BN703" i="23"/>
  <c r="BN902" i="23"/>
  <c r="BN877" i="23"/>
  <c r="BN853" i="23"/>
  <c r="BN828" i="23"/>
  <c r="BN804" i="23"/>
  <c r="BN806" i="23"/>
  <c r="BN753" i="23"/>
  <c r="BN731" i="23"/>
  <c r="BN727" i="23"/>
  <c r="BN777" i="23"/>
  <c r="BN702" i="23"/>
  <c r="BN881" i="23"/>
  <c r="BN803" i="23"/>
  <c r="BN704" i="23"/>
  <c r="BN880" i="23"/>
  <c r="BN756" i="23"/>
  <c r="BN705" i="23"/>
  <c r="BN831" i="23"/>
  <c r="BN752" i="23"/>
  <c r="BN706" i="23"/>
  <c r="BN905" i="23"/>
  <c r="BN827" i="23"/>
  <c r="BN730" i="23"/>
  <c r="AZ930" i="23"/>
  <c r="AZ902" i="23"/>
  <c r="AZ854" i="23"/>
  <c r="AZ831" i="23"/>
  <c r="AZ827" i="23"/>
  <c r="AZ778" i="23"/>
  <c r="AZ706" i="23"/>
  <c r="AZ754" i="23"/>
  <c r="AZ804" i="23"/>
  <c r="AZ730" i="23"/>
  <c r="AZ731" i="23"/>
  <c r="AZ931" i="23"/>
  <c r="AZ927" i="23"/>
  <c r="AZ905" i="23"/>
  <c r="AZ852" i="23"/>
  <c r="AZ830" i="23"/>
  <c r="AZ781" i="23"/>
  <c r="AZ855" i="23"/>
  <c r="AZ803" i="23"/>
  <c r="AZ753" i="23"/>
  <c r="AZ802" i="23"/>
  <c r="AZ728" i="23"/>
  <c r="AZ727" i="23"/>
  <c r="AZ929" i="23"/>
  <c r="AZ906" i="23"/>
  <c r="AZ903" i="23"/>
  <c r="AZ853" i="23"/>
  <c r="AZ829" i="23"/>
  <c r="AZ780" i="23"/>
  <c r="AZ805" i="23"/>
  <c r="AZ756" i="23"/>
  <c r="AZ752" i="23"/>
  <c r="AZ777" i="23"/>
  <c r="AZ704" i="23"/>
  <c r="AZ904" i="23"/>
  <c r="AZ779" i="23"/>
  <c r="AZ705" i="23"/>
  <c r="AZ856" i="23"/>
  <c r="AZ702" i="23"/>
  <c r="AZ729" i="23"/>
  <c r="AZ806" i="23"/>
  <c r="AZ755" i="23"/>
  <c r="AZ703" i="23"/>
  <c r="AZ928" i="23"/>
  <c r="AZ828" i="23"/>
  <c r="I928" i="23"/>
  <c r="I904" i="23"/>
  <c r="I879" i="23"/>
  <c r="I856" i="23"/>
  <c r="I806" i="23"/>
  <c r="I802" i="23"/>
  <c r="I828" i="23"/>
  <c r="I753" i="23"/>
  <c r="I827" i="23"/>
  <c r="I730" i="23"/>
  <c r="I777" i="23"/>
  <c r="I931" i="23"/>
  <c r="I927" i="23"/>
  <c r="I903" i="23"/>
  <c r="I878" i="23"/>
  <c r="I855" i="23"/>
  <c r="I805" i="23"/>
  <c r="I780" i="23"/>
  <c r="I756" i="23"/>
  <c r="I752" i="23"/>
  <c r="I781" i="23"/>
  <c r="I729" i="23"/>
  <c r="I779" i="23"/>
  <c r="I930" i="23"/>
  <c r="I906" i="23"/>
  <c r="I902" i="23"/>
  <c r="I877" i="23"/>
  <c r="I854" i="23"/>
  <c r="I804" i="23"/>
  <c r="I778" i="23"/>
  <c r="I755" i="23"/>
  <c r="I852" i="23"/>
  <c r="I727" i="23"/>
  <c r="I728" i="23"/>
  <c r="I929" i="23"/>
  <c r="I853" i="23"/>
  <c r="I831" i="23"/>
  <c r="I905" i="23"/>
  <c r="I803" i="23"/>
  <c r="I731" i="23"/>
  <c r="I880" i="23"/>
  <c r="I830" i="23"/>
  <c r="I829" i="23"/>
  <c r="I881" i="23"/>
  <c r="I754" i="23"/>
  <c r="O930" i="23"/>
  <c r="O881" i="23"/>
  <c r="O880" i="23"/>
  <c r="O852" i="23"/>
  <c r="O828" i="23"/>
  <c r="O879" i="23"/>
  <c r="O803" i="23"/>
  <c r="O705" i="23"/>
  <c r="O778" i="23"/>
  <c r="O754" i="23"/>
  <c r="O756" i="23"/>
  <c r="O931" i="23"/>
  <c r="O906" i="23"/>
  <c r="O928" i="23"/>
  <c r="O878" i="23"/>
  <c r="O831" i="23"/>
  <c r="O827" i="23"/>
  <c r="O777" i="23"/>
  <c r="O802" i="23"/>
  <c r="O780" i="23"/>
  <c r="O702" i="23"/>
  <c r="O755" i="23"/>
  <c r="O752" i="23"/>
  <c r="O929" i="23"/>
  <c r="O904" i="23"/>
  <c r="O903" i="23"/>
  <c r="O856" i="23"/>
  <c r="O830" i="23"/>
  <c r="O855" i="23"/>
  <c r="O877" i="23"/>
  <c r="O781" i="23"/>
  <c r="O704" i="23"/>
  <c r="O706" i="23"/>
  <c r="O753" i="23"/>
  <c r="O854" i="23"/>
  <c r="O779" i="23"/>
  <c r="O927" i="23"/>
  <c r="O829" i="23"/>
  <c r="O853" i="23"/>
  <c r="O902" i="23"/>
  <c r="O806" i="23"/>
  <c r="O805" i="23"/>
  <c r="O905" i="23"/>
  <c r="O804" i="23"/>
  <c r="O703" i="23"/>
  <c r="BF927" i="23"/>
  <c r="BF878" i="23"/>
  <c r="BF854" i="23"/>
  <c r="BF829" i="23"/>
  <c r="BF806" i="23"/>
  <c r="BF756" i="23"/>
  <c r="BF752" i="23"/>
  <c r="BF731" i="23"/>
  <c r="BF727" i="23"/>
  <c r="BF778" i="23"/>
  <c r="BF702" i="23"/>
  <c r="BF931" i="23"/>
  <c r="BF928" i="23"/>
  <c r="BF877" i="23"/>
  <c r="BF852" i="23"/>
  <c r="BF828" i="23"/>
  <c r="BF804" i="23"/>
  <c r="BF755" i="23"/>
  <c r="BF781" i="23"/>
  <c r="BF730" i="23"/>
  <c r="BF704" i="23"/>
  <c r="BF705" i="23"/>
  <c r="BF706" i="23"/>
  <c r="BF929" i="23"/>
  <c r="BF880" i="23"/>
  <c r="BF881" i="23"/>
  <c r="BF831" i="23"/>
  <c r="BF827" i="23"/>
  <c r="BF803" i="23"/>
  <c r="BF754" i="23"/>
  <c r="BF779" i="23"/>
  <c r="BF729" i="23"/>
  <c r="BF805" i="23"/>
  <c r="BF780" i="23"/>
  <c r="BF856" i="23"/>
  <c r="BF753" i="23"/>
  <c r="BF703" i="23"/>
  <c r="BF830" i="23"/>
  <c r="BF777" i="23"/>
  <c r="BF930" i="23"/>
  <c r="BF855" i="23"/>
  <c r="BF728" i="23"/>
  <c r="BF879" i="23"/>
  <c r="BF802" i="23"/>
  <c r="BF853" i="23"/>
  <c r="P930" i="23"/>
  <c r="P904" i="23"/>
  <c r="P881" i="23"/>
  <c r="P877" i="23"/>
  <c r="P853" i="23"/>
  <c r="P779" i="23"/>
  <c r="P804" i="23"/>
  <c r="P702" i="23"/>
  <c r="P753" i="23"/>
  <c r="P827" i="23"/>
  <c r="P754" i="23"/>
  <c r="P931" i="23"/>
  <c r="P902" i="23"/>
  <c r="P880" i="23"/>
  <c r="P856" i="23"/>
  <c r="P805" i="23"/>
  <c r="P778" i="23"/>
  <c r="P803" i="23"/>
  <c r="P706" i="23"/>
  <c r="P752" i="23"/>
  <c r="P777" i="23"/>
  <c r="P855" i="23"/>
  <c r="P929" i="23"/>
  <c r="P927" i="23"/>
  <c r="P903" i="23"/>
  <c r="P879" i="23"/>
  <c r="P854" i="23"/>
  <c r="P781" i="23"/>
  <c r="P830" i="23"/>
  <c r="P802" i="23"/>
  <c r="P829" i="23"/>
  <c r="P705" i="23"/>
  <c r="P703" i="23"/>
  <c r="P704" i="23"/>
  <c r="P928" i="23"/>
  <c r="P852" i="23"/>
  <c r="P755" i="23"/>
  <c r="P906" i="23"/>
  <c r="P780" i="23"/>
  <c r="P831" i="23"/>
  <c r="P905" i="23"/>
  <c r="P828" i="23"/>
  <c r="P756" i="23"/>
  <c r="P878" i="23"/>
  <c r="P806" i="23"/>
  <c r="AC928" i="23"/>
  <c r="AC931" i="23"/>
  <c r="AC906" i="23"/>
  <c r="AC902" i="23"/>
  <c r="AC878" i="23"/>
  <c r="AC854" i="23"/>
  <c r="AC831" i="23"/>
  <c r="AC827" i="23"/>
  <c r="AC802" i="23"/>
  <c r="AC753" i="23"/>
  <c r="AC730" i="23"/>
  <c r="AC702" i="23"/>
  <c r="AC930" i="23"/>
  <c r="AC905" i="23"/>
  <c r="AC881" i="23"/>
  <c r="AC877" i="23"/>
  <c r="AC853" i="23"/>
  <c r="AC830" i="23"/>
  <c r="AC852" i="23"/>
  <c r="AC756" i="23"/>
  <c r="AC752" i="23"/>
  <c r="AC729" i="23"/>
  <c r="AC704" i="23"/>
  <c r="AC929" i="23"/>
  <c r="AC904" i="23"/>
  <c r="AC880" i="23"/>
  <c r="AC856" i="23"/>
  <c r="AC806" i="23"/>
  <c r="AC829" i="23"/>
  <c r="AC804" i="23"/>
  <c r="AC755" i="23"/>
  <c r="AC703" i="23"/>
  <c r="AC728" i="23"/>
  <c r="AC706" i="23"/>
  <c r="AC879" i="23"/>
  <c r="AC803" i="23"/>
  <c r="AC705" i="23"/>
  <c r="AC855" i="23"/>
  <c r="AC754" i="23"/>
  <c r="AC927" i="23"/>
  <c r="AC805" i="23"/>
  <c r="AC731" i="23"/>
  <c r="AC727" i="23"/>
  <c r="AC903" i="23"/>
  <c r="AC828" i="23"/>
  <c r="N928" i="23"/>
  <c r="N903" i="23"/>
  <c r="N880" i="23"/>
  <c r="N930" i="23"/>
  <c r="N830" i="23"/>
  <c r="N855" i="23"/>
  <c r="N802" i="23"/>
  <c r="N778" i="23"/>
  <c r="N753" i="23"/>
  <c r="N779" i="23"/>
  <c r="N728" i="23"/>
  <c r="N927" i="23"/>
  <c r="N902" i="23"/>
  <c r="N878" i="23"/>
  <c r="N852" i="23"/>
  <c r="N828" i="23"/>
  <c r="N804" i="23"/>
  <c r="N806" i="23"/>
  <c r="N755" i="23"/>
  <c r="N854" i="23"/>
  <c r="N730" i="23"/>
  <c r="N805" i="23"/>
  <c r="N906" i="23"/>
  <c r="N904" i="23"/>
  <c r="N853" i="23"/>
  <c r="N756" i="23"/>
  <c r="N731" i="23"/>
  <c r="N931" i="23"/>
  <c r="N881" i="23"/>
  <c r="N831" i="23"/>
  <c r="N803" i="23"/>
  <c r="N754" i="23"/>
  <c r="N729" i="23"/>
  <c r="N929" i="23"/>
  <c r="N879" i="23"/>
  <c r="N829" i="23"/>
  <c r="N856" i="23"/>
  <c r="N752" i="23"/>
  <c r="N727" i="23"/>
  <c r="N905" i="23"/>
  <c r="N777" i="23"/>
  <c r="N877" i="23"/>
  <c r="N781" i="23"/>
  <c r="N827" i="23"/>
  <c r="N780" i="23"/>
  <c r="BM905" i="23"/>
  <c r="BM879" i="23"/>
  <c r="BM881" i="23"/>
  <c r="BM853" i="23"/>
  <c r="BM804" i="23"/>
  <c r="BM779" i="23"/>
  <c r="BM827" i="23"/>
  <c r="BM753" i="23"/>
  <c r="BM703" i="23"/>
  <c r="BM730" i="23"/>
  <c r="BM702" i="23"/>
  <c r="BM903" i="23"/>
  <c r="BM877" i="23"/>
  <c r="BM855" i="23"/>
  <c r="BM806" i="23"/>
  <c r="BM802" i="23"/>
  <c r="BM831" i="23"/>
  <c r="BM755" i="23"/>
  <c r="BM828" i="23"/>
  <c r="BM704" i="23"/>
  <c r="BM728" i="23"/>
  <c r="BM705" i="23"/>
  <c r="BM878" i="23"/>
  <c r="BM852" i="23"/>
  <c r="BM777" i="23"/>
  <c r="BM752" i="23"/>
  <c r="BM729" i="23"/>
  <c r="BM906" i="23"/>
  <c r="BM880" i="23"/>
  <c r="BM805" i="23"/>
  <c r="BM829" i="23"/>
  <c r="BM778" i="23"/>
  <c r="BM727" i="23"/>
  <c r="BM904" i="23"/>
  <c r="BM856" i="23"/>
  <c r="BM803" i="23"/>
  <c r="BM756" i="23"/>
  <c r="BM706" i="23"/>
  <c r="BM830" i="23"/>
  <c r="BM754" i="23"/>
  <c r="BM902" i="23"/>
  <c r="BM731" i="23"/>
  <c r="BM854" i="23"/>
  <c r="BM780" i="23"/>
  <c r="BM781" i="23"/>
  <c r="R929" i="23"/>
  <c r="R904" i="23"/>
  <c r="R878" i="23"/>
  <c r="R853" i="23"/>
  <c r="R829" i="23"/>
  <c r="R856" i="23"/>
  <c r="R802" i="23"/>
  <c r="R754" i="23"/>
  <c r="R778" i="23"/>
  <c r="R806" i="23"/>
  <c r="R930" i="23"/>
  <c r="R905" i="23"/>
  <c r="R879" i="23"/>
  <c r="R852" i="23"/>
  <c r="R827" i="23"/>
  <c r="R803" i="23"/>
  <c r="R753" i="23"/>
  <c r="R704" i="23"/>
  <c r="R703" i="23"/>
  <c r="R928" i="23"/>
  <c r="R903" i="23"/>
  <c r="R877" i="23"/>
  <c r="R831" i="23"/>
  <c r="R906" i="23"/>
  <c r="R854" i="23"/>
  <c r="R752" i="23"/>
  <c r="R781" i="23"/>
  <c r="R702" i="23"/>
  <c r="R931" i="23"/>
  <c r="R881" i="23"/>
  <c r="R902" i="23"/>
  <c r="R830" i="23"/>
  <c r="R805" i="23"/>
  <c r="R756" i="23"/>
  <c r="R780" i="23"/>
  <c r="R779" i="23"/>
  <c r="R706" i="23"/>
  <c r="R880" i="23"/>
  <c r="R755" i="23"/>
  <c r="R855" i="23"/>
  <c r="R777" i="23"/>
  <c r="R828" i="23"/>
  <c r="R705" i="23"/>
  <c r="R804" i="23"/>
  <c r="R927" i="23"/>
  <c r="Y931" i="23"/>
  <c r="Y906" i="23"/>
  <c r="Y902" i="23"/>
  <c r="Y877" i="23"/>
  <c r="Y854" i="23"/>
  <c r="Y805" i="23"/>
  <c r="Y780" i="23"/>
  <c r="Y829" i="23"/>
  <c r="Y852" i="23"/>
  <c r="Y730" i="23"/>
  <c r="Y702" i="23"/>
  <c r="Y705" i="23"/>
  <c r="Y930" i="23"/>
  <c r="Y905" i="23"/>
  <c r="Y880" i="23"/>
  <c r="Y881" i="23"/>
  <c r="Y853" i="23"/>
  <c r="Y804" i="23"/>
  <c r="Y778" i="23"/>
  <c r="Y779" i="23"/>
  <c r="Y827" i="23"/>
  <c r="Y729" i="23"/>
  <c r="Y831" i="23"/>
  <c r="Y929" i="23"/>
  <c r="Y904" i="23"/>
  <c r="Y879" i="23"/>
  <c r="Y856" i="23"/>
  <c r="Y927" i="23"/>
  <c r="Y803" i="23"/>
  <c r="Y830" i="23"/>
  <c r="Y703" i="23"/>
  <c r="Y704" i="23"/>
  <c r="Y728" i="23"/>
  <c r="Y781" i="23"/>
  <c r="Y903" i="23"/>
  <c r="Y802" i="23"/>
  <c r="Y727" i="23"/>
  <c r="Y878" i="23"/>
  <c r="Y828" i="23"/>
  <c r="Y777" i="23"/>
  <c r="Y855" i="23"/>
  <c r="Y706" i="23"/>
  <c r="Y928" i="23"/>
  <c r="Y806" i="23"/>
  <c r="Y731" i="23"/>
  <c r="BE931" i="23"/>
  <c r="BE927" i="23"/>
  <c r="BE881" i="23"/>
  <c r="BE853" i="23"/>
  <c r="BE805" i="23"/>
  <c r="BE780" i="23"/>
  <c r="BE756" i="23"/>
  <c r="BE752" i="23"/>
  <c r="BE706" i="23"/>
  <c r="BE729" i="23"/>
  <c r="BE831" i="23"/>
  <c r="BE777" i="23"/>
  <c r="BE930" i="23"/>
  <c r="BE879" i="23"/>
  <c r="BE856" i="23"/>
  <c r="BE852" i="23"/>
  <c r="BE804" i="23"/>
  <c r="BE778" i="23"/>
  <c r="BE755" i="23"/>
  <c r="BE829" i="23"/>
  <c r="BE704" i="23"/>
  <c r="BE728" i="23"/>
  <c r="BE827" i="23"/>
  <c r="BE929" i="23"/>
  <c r="BE878" i="23"/>
  <c r="BE855" i="23"/>
  <c r="BE880" i="23"/>
  <c r="BE803" i="23"/>
  <c r="BE830" i="23"/>
  <c r="BE754" i="23"/>
  <c r="BE779" i="23"/>
  <c r="BE731" i="23"/>
  <c r="BE727" i="23"/>
  <c r="BE781" i="23"/>
  <c r="BE928" i="23"/>
  <c r="BE802" i="23"/>
  <c r="BE730" i="23"/>
  <c r="BE877" i="23"/>
  <c r="BE828" i="23"/>
  <c r="BE702" i="23"/>
  <c r="BE854" i="23"/>
  <c r="BE753" i="23"/>
  <c r="BE705" i="23"/>
  <c r="BE806" i="23"/>
  <c r="BE703" i="23"/>
  <c r="BO905" i="23"/>
  <c r="BO906" i="23"/>
  <c r="BO878" i="23"/>
  <c r="BO831" i="23"/>
  <c r="BO827" i="23"/>
  <c r="BO780" i="23"/>
  <c r="BO803" i="23"/>
  <c r="BO754" i="23"/>
  <c r="BO804" i="23"/>
  <c r="BO728" i="23"/>
  <c r="BO704" i="23"/>
  <c r="BO781" i="23"/>
  <c r="BO903" i="23"/>
  <c r="BO902" i="23"/>
  <c r="BO877" i="23"/>
  <c r="BO830" i="23"/>
  <c r="BO856" i="23"/>
  <c r="BO778" i="23"/>
  <c r="BO779" i="23"/>
  <c r="BO753" i="23"/>
  <c r="BO731" i="23"/>
  <c r="BO727" i="23"/>
  <c r="BO802" i="23"/>
  <c r="BO881" i="23"/>
  <c r="BO904" i="23"/>
  <c r="BO855" i="23"/>
  <c r="BO829" i="23"/>
  <c r="BO852" i="23"/>
  <c r="BO854" i="23"/>
  <c r="BO756" i="23"/>
  <c r="BO752" i="23"/>
  <c r="BO730" i="23"/>
  <c r="BO702" i="23"/>
  <c r="BO777" i="23"/>
  <c r="BO828" i="23"/>
  <c r="BO705" i="23"/>
  <c r="BO880" i="23"/>
  <c r="BO806" i="23"/>
  <c r="BO729" i="23"/>
  <c r="BO879" i="23"/>
  <c r="BO805" i="23"/>
  <c r="BO706" i="23"/>
  <c r="BO853" i="23"/>
  <c r="BO755" i="23"/>
  <c r="BO703" i="23"/>
  <c r="AX930" i="23"/>
  <c r="AX929" i="23"/>
  <c r="AX881" i="23"/>
  <c r="AX906" i="23"/>
  <c r="AX829" i="23"/>
  <c r="AX805" i="23"/>
  <c r="AX756" i="23"/>
  <c r="AX752" i="23"/>
  <c r="AX731" i="23"/>
  <c r="AX727" i="23"/>
  <c r="AX806" i="23"/>
  <c r="AX706" i="23"/>
  <c r="AX928" i="23"/>
  <c r="AX905" i="23"/>
  <c r="AX879" i="23"/>
  <c r="AX880" i="23"/>
  <c r="AX828" i="23"/>
  <c r="AX804" i="23"/>
  <c r="AX755" i="23"/>
  <c r="AX780" i="23"/>
  <c r="AX730" i="23"/>
  <c r="AX704" i="23"/>
  <c r="AX781" i="23"/>
  <c r="AX931" i="23"/>
  <c r="AX903" i="23"/>
  <c r="AX878" i="23"/>
  <c r="AX831" i="23"/>
  <c r="AX827" i="23"/>
  <c r="AX803" i="23"/>
  <c r="AX754" i="23"/>
  <c r="AX778" i="23"/>
  <c r="AX729" i="23"/>
  <c r="AX779" i="23"/>
  <c r="AX703" i="23"/>
  <c r="AX877" i="23"/>
  <c r="AX753" i="23"/>
  <c r="AX702" i="23"/>
  <c r="AX830" i="23"/>
  <c r="AX777" i="23"/>
  <c r="AX927" i="23"/>
  <c r="AX902" i="23"/>
  <c r="AX728" i="23"/>
  <c r="AX802" i="23"/>
  <c r="AX705" i="23"/>
  <c r="AX904" i="23"/>
  <c r="K927" i="23"/>
  <c r="K930" i="23"/>
  <c r="K881" i="23"/>
  <c r="K879" i="23"/>
  <c r="K854" i="23"/>
  <c r="K829" i="23"/>
  <c r="K805" i="23"/>
  <c r="K806" i="23"/>
  <c r="K778" i="23"/>
  <c r="K753" i="23"/>
  <c r="K730" i="23"/>
  <c r="K780" i="23"/>
  <c r="K931" i="23"/>
  <c r="K906" i="23"/>
  <c r="K905" i="23"/>
  <c r="K878" i="23"/>
  <c r="K852" i="23"/>
  <c r="K828" i="23"/>
  <c r="K781" i="23"/>
  <c r="K853" i="23"/>
  <c r="K756" i="23"/>
  <c r="K752" i="23"/>
  <c r="K729" i="23"/>
  <c r="K929" i="23"/>
  <c r="K904" i="23"/>
  <c r="K903" i="23"/>
  <c r="K877" i="23"/>
  <c r="K831" i="23"/>
  <c r="K827" i="23"/>
  <c r="K779" i="23"/>
  <c r="K804" i="23"/>
  <c r="K755" i="23"/>
  <c r="K803" i="23"/>
  <c r="K728" i="23"/>
  <c r="K902" i="23"/>
  <c r="K855" i="23"/>
  <c r="K731" i="23"/>
  <c r="K880" i="23"/>
  <c r="K777" i="23"/>
  <c r="K727" i="23"/>
  <c r="K856" i="23"/>
  <c r="K802" i="23"/>
  <c r="K754" i="23"/>
  <c r="K928" i="23"/>
  <c r="K830" i="23"/>
  <c r="AK921" i="95"/>
  <c r="AK920" i="95" s="1"/>
  <c r="AD821" i="95"/>
  <c r="AD820" i="95" s="1"/>
  <c r="L771" i="95"/>
  <c r="W921" i="95"/>
  <c r="W920" i="95" s="1"/>
  <c r="AJ896" i="95"/>
  <c r="X871" i="95"/>
  <c r="X870" i="95" s="1"/>
  <c r="AB871" i="95"/>
  <c r="AB870" i="95" s="1"/>
  <c r="U921" i="95"/>
  <c r="U920" i="95" s="1"/>
  <c r="K921" i="95"/>
  <c r="K920" i="95" s="1"/>
  <c r="I946" i="95"/>
  <c r="I945" i="95" s="1"/>
  <c r="I871" i="95"/>
  <c r="O796" i="95"/>
  <c r="O795" i="95" s="1"/>
  <c r="AG896" i="95"/>
  <c r="AF871" i="95"/>
  <c r="AF870" i="95" s="1"/>
  <c r="Y821" i="95"/>
  <c r="Y820" i="95" s="1"/>
  <c r="K946" i="95"/>
  <c r="K945" i="95" s="1"/>
  <c r="AE871" i="95"/>
  <c r="BH946" i="95"/>
  <c r="BH945" i="95" s="1"/>
  <c r="Q771" i="95"/>
  <c r="Q770" i="95" s="1"/>
  <c r="T921" i="95"/>
  <c r="T920" i="95" s="1"/>
  <c r="AF921" i="95"/>
  <c r="AF920" i="95" s="1"/>
  <c r="AG946" i="95"/>
  <c r="AG945" i="95" s="1"/>
  <c r="N896" i="95"/>
  <c r="N895" i="95" s="1"/>
  <c r="AC871" i="95"/>
  <c r="H896" i="95"/>
  <c r="H895" i="95" s="1"/>
  <c r="AX921" i="95"/>
  <c r="K846" i="95"/>
  <c r="K845" i="95" s="1"/>
  <c r="X796" i="95"/>
  <c r="X795" i="95" s="1"/>
  <c r="N771" i="95"/>
  <c r="N770" i="95" s="1"/>
  <c r="H871" i="95"/>
  <c r="AS928" i="94"/>
  <c r="AS904" i="94"/>
  <c r="AS878" i="94"/>
  <c r="AS829" i="94"/>
  <c r="AS805" i="94"/>
  <c r="AS881" i="94"/>
  <c r="AS705" i="94"/>
  <c r="AS781" i="94"/>
  <c r="AS702" i="94"/>
  <c r="AS728" i="94"/>
  <c r="AS704" i="94"/>
  <c r="AS931" i="94"/>
  <c r="AS927" i="94"/>
  <c r="AS903" i="94"/>
  <c r="AS879" i="94"/>
  <c r="AS828" i="94"/>
  <c r="AS804" i="94"/>
  <c r="AS877" i="94"/>
  <c r="AS779" i="94"/>
  <c r="AS777" i="94"/>
  <c r="AS706" i="94"/>
  <c r="AS727" i="94"/>
  <c r="AS930" i="94"/>
  <c r="AS906" i="94"/>
  <c r="AS902" i="94"/>
  <c r="AS831" i="94"/>
  <c r="AS827" i="94"/>
  <c r="AS803" i="94"/>
  <c r="AS780" i="94"/>
  <c r="AS754" i="94"/>
  <c r="AS755" i="94"/>
  <c r="AS756" i="94"/>
  <c r="AS730" i="94"/>
  <c r="AS830" i="94"/>
  <c r="AS752" i="94"/>
  <c r="AS703" i="94"/>
  <c r="AS929" i="94"/>
  <c r="AS806" i="94"/>
  <c r="AS753" i="94"/>
  <c r="AS905" i="94"/>
  <c r="AS802" i="94"/>
  <c r="AS729" i="94"/>
  <c r="AS778" i="94"/>
  <c r="AS731" i="94"/>
  <c r="AS880" i="94"/>
  <c r="AS855" i="94"/>
  <c r="AS853" i="94"/>
  <c r="AS854" i="94"/>
  <c r="AW928" i="94"/>
  <c r="AW904" i="94"/>
  <c r="AW878" i="94"/>
  <c r="AW805" i="94"/>
  <c r="AW879" i="94"/>
  <c r="AW830" i="94"/>
  <c r="AW780" i="94"/>
  <c r="AW702" i="94"/>
  <c r="AW703" i="94"/>
  <c r="AW704" i="94"/>
  <c r="AW729" i="94"/>
  <c r="AW931" i="94"/>
  <c r="AW927" i="94"/>
  <c r="AW903" i="94"/>
  <c r="AW881" i="94"/>
  <c r="AW804" i="94"/>
  <c r="AW781" i="94"/>
  <c r="AW828" i="94"/>
  <c r="AW755" i="94"/>
  <c r="AW706" i="94"/>
  <c r="AW730" i="94"/>
  <c r="AW756" i="94"/>
  <c r="AW727" i="94"/>
  <c r="AW930" i="94"/>
  <c r="AW906" i="94"/>
  <c r="AW902" i="94"/>
  <c r="AW877" i="94"/>
  <c r="AW803" i="94"/>
  <c r="AW779" i="94"/>
  <c r="AW831" i="94"/>
  <c r="AW753" i="94"/>
  <c r="AW754" i="94"/>
  <c r="AW728" i="94"/>
  <c r="AW829" i="94"/>
  <c r="AW806" i="94"/>
  <c r="AW705" i="94"/>
  <c r="AW929" i="94"/>
  <c r="AW802" i="94"/>
  <c r="AW731" i="94"/>
  <c r="AW905" i="94"/>
  <c r="AW777" i="94"/>
  <c r="AW752" i="94"/>
  <c r="AW827" i="94"/>
  <c r="AW778" i="94"/>
  <c r="AW880" i="94"/>
  <c r="AW854" i="94"/>
  <c r="AW853" i="94"/>
  <c r="AW855" i="94"/>
  <c r="AE930" i="94"/>
  <c r="AE927" i="94"/>
  <c r="AE879" i="94"/>
  <c r="AE877" i="94"/>
  <c r="AE829" i="94"/>
  <c r="AE855" i="94"/>
  <c r="AE902" i="94"/>
  <c r="AE753" i="94"/>
  <c r="AE802" i="94"/>
  <c r="AE728" i="94"/>
  <c r="AE803" i="94"/>
  <c r="AE702" i="94"/>
  <c r="AE929" i="94"/>
  <c r="AE904" i="94"/>
  <c r="AE878" i="94"/>
  <c r="AE903" i="94"/>
  <c r="AE828" i="94"/>
  <c r="AE854" i="94"/>
  <c r="AE756" i="94"/>
  <c r="AE752" i="94"/>
  <c r="AE731" i="94"/>
  <c r="AE727" i="94"/>
  <c r="AE706" i="94"/>
  <c r="AE928" i="94"/>
  <c r="AE881" i="94"/>
  <c r="AE906" i="94"/>
  <c r="AE831" i="94"/>
  <c r="AE827" i="94"/>
  <c r="AE853" i="94"/>
  <c r="AE755" i="94"/>
  <c r="AE806" i="94"/>
  <c r="AE730" i="94"/>
  <c r="AE703" i="94"/>
  <c r="AE705" i="94"/>
  <c r="AE931" i="94"/>
  <c r="AE856" i="94"/>
  <c r="AE729" i="94"/>
  <c r="AE880" i="94"/>
  <c r="AE852" i="94"/>
  <c r="AE704" i="94"/>
  <c r="AE905" i="94"/>
  <c r="AE754" i="94"/>
  <c r="AE805" i="94"/>
  <c r="AE804" i="94"/>
  <c r="AE830" i="94"/>
  <c r="AE778" i="94"/>
  <c r="AE779" i="94"/>
  <c r="AE780" i="94"/>
  <c r="BM905" i="94"/>
  <c r="BM880" i="94"/>
  <c r="BM806" i="94"/>
  <c r="BM802" i="94"/>
  <c r="BM853" i="94"/>
  <c r="BM779" i="94"/>
  <c r="BM829" i="94"/>
  <c r="BM705" i="94"/>
  <c r="BM731" i="94"/>
  <c r="BM730" i="94"/>
  <c r="BM831" i="94"/>
  <c r="BM904" i="94"/>
  <c r="BM878" i="94"/>
  <c r="BM805" i="94"/>
  <c r="BM856" i="94"/>
  <c r="BM852" i="94"/>
  <c r="BM777" i="94"/>
  <c r="BM778" i="94"/>
  <c r="BM702" i="94"/>
  <c r="BM729" i="94"/>
  <c r="BM728" i="94"/>
  <c r="BM754" i="94"/>
  <c r="BM903" i="94"/>
  <c r="BM879" i="94"/>
  <c r="BM804" i="94"/>
  <c r="BM855" i="94"/>
  <c r="BM877" i="94"/>
  <c r="BM830" i="94"/>
  <c r="BM755" i="94"/>
  <c r="BM706" i="94"/>
  <c r="BM703" i="94"/>
  <c r="BM780" i="94"/>
  <c r="BM827" i="94"/>
  <c r="BM881" i="94"/>
  <c r="BM828" i="94"/>
  <c r="BM704" i="94"/>
  <c r="BM803" i="94"/>
  <c r="BM753" i="94"/>
  <c r="BM727" i="94"/>
  <c r="BM906" i="94"/>
  <c r="BM854" i="94"/>
  <c r="BM752" i="94"/>
  <c r="BM756" i="94"/>
  <c r="BM902" i="94"/>
  <c r="BM781" i="94"/>
  <c r="BM928" i="94"/>
  <c r="BM929" i="94"/>
  <c r="BM930" i="94"/>
  <c r="AO930" i="94"/>
  <c r="AO906" i="94"/>
  <c r="AO902" i="94"/>
  <c r="AO878" i="94"/>
  <c r="AO803" i="94"/>
  <c r="AO854" i="94"/>
  <c r="AO778" i="94"/>
  <c r="AO754" i="94"/>
  <c r="AO702" i="94"/>
  <c r="AO730" i="94"/>
  <c r="AO727" i="94"/>
  <c r="AO929" i="94"/>
  <c r="AO905" i="94"/>
  <c r="AO881" i="94"/>
  <c r="AO806" i="94"/>
  <c r="AO802" i="94"/>
  <c r="AO853" i="94"/>
  <c r="AO781" i="94"/>
  <c r="AO752" i="94"/>
  <c r="AO706" i="94"/>
  <c r="AO703" i="94"/>
  <c r="AO753" i="94"/>
  <c r="AO928" i="94"/>
  <c r="AO904" i="94"/>
  <c r="AO879" i="94"/>
  <c r="AO805" i="94"/>
  <c r="AO856" i="94"/>
  <c r="AO852" i="94"/>
  <c r="AO777" i="94"/>
  <c r="AO705" i="94"/>
  <c r="AO779" i="94"/>
  <c r="AO731" i="94"/>
  <c r="AO704" i="94"/>
  <c r="AO931" i="94"/>
  <c r="AO804" i="94"/>
  <c r="AO880" i="94"/>
  <c r="AO927" i="94"/>
  <c r="AO855" i="94"/>
  <c r="AO755" i="94"/>
  <c r="AO903" i="94"/>
  <c r="AO780" i="94"/>
  <c r="AO729" i="94"/>
  <c r="AO877" i="94"/>
  <c r="AO756" i="94"/>
  <c r="AO728" i="94"/>
  <c r="AO829" i="94"/>
  <c r="AO830" i="94"/>
  <c r="AO828" i="94"/>
  <c r="K930" i="94"/>
  <c r="K906" i="94"/>
  <c r="K902" i="94"/>
  <c r="K878" i="94"/>
  <c r="K829" i="94"/>
  <c r="K855" i="94"/>
  <c r="K806" i="94"/>
  <c r="K802" i="94"/>
  <c r="K756" i="94"/>
  <c r="K752" i="94"/>
  <c r="K728" i="94"/>
  <c r="K929" i="94"/>
  <c r="K905" i="94"/>
  <c r="K881" i="94"/>
  <c r="K877" i="94"/>
  <c r="K828" i="94"/>
  <c r="K854" i="94"/>
  <c r="K805" i="94"/>
  <c r="K781" i="94"/>
  <c r="K755" i="94"/>
  <c r="K731" i="94"/>
  <c r="K727" i="94"/>
  <c r="K928" i="94"/>
  <c r="K904" i="94"/>
  <c r="K880" i="94"/>
  <c r="K831" i="94"/>
  <c r="K827" i="94"/>
  <c r="K853" i="94"/>
  <c r="K804" i="94"/>
  <c r="K779" i="94"/>
  <c r="K754" i="94"/>
  <c r="K730" i="94"/>
  <c r="K780" i="94"/>
  <c r="K879" i="94"/>
  <c r="K803" i="94"/>
  <c r="K778" i="94"/>
  <c r="K931" i="94"/>
  <c r="K830" i="94"/>
  <c r="K777" i="94"/>
  <c r="K927" i="94"/>
  <c r="K856" i="94"/>
  <c r="K753" i="94"/>
  <c r="K903" i="94"/>
  <c r="K852" i="94"/>
  <c r="K729" i="94"/>
  <c r="K703" i="94"/>
  <c r="K705" i="94"/>
  <c r="K704" i="94"/>
  <c r="H929" i="94"/>
  <c r="H906" i="94"/>
  <c r="H902" i="94"/>
  <c r="H881" i="94"/>
  <c r="H828" i="94"/>
  <c r="H854" i="94"/>
  <c r="H805" i="94"/>
  <c r="H780" i="94"/>
  <c r="H756" i="94"/>
  <c r="H731" i="94"/>
  <c r="H727" i="94"/>
  <c r="H928" i="94"/>
  <c r="H905" i="94"/>
  <c r="H880" i="94"/>
  <c r="H831" i="94"/>
  <c r="H827" i="94"/>
  <c r="H853" i="94"/>
  <c r="H804" i="94"/>
  <c r="H778" i="94"/>
  <c r="H779" i="94"/>
  <c r="H730" i="94"/>
  <c r="H781" i="94"/>
  <c r="H927" i="94"/>
  <c r="H904" i="94"/>
  <c r="H878" i="94"/>
  <c r="H830" i="94"/>
  <c r="H856" i="94"/>
  <c r="H852" i="94"/>
  <c r="H803" i="94"/>
  <c r="H879" i="94"/>
  <c r="H755" i="94"/>
  <c r="H729" i="94"/>
  <c r="H754" i="94"/>
  <c r="H903" i="94"/>
  <c r="H806" i="94"/>
  <c r="H728" i="94"/>
  <c r="H877" i="94"/>
  <c r="H802" i="94"/>
  <c r="H752" i="94"/>
  <c r="H930" i="94"/>
  <c r="H829" i="94"/>
  <c r="H777" i="94"/>
  <c r="H855" i="94"/>
  <c r="H753" i="94"/>
  <c r="H931" i="94"/>
  <c r="H705" i="94"/>
  <c r="H703" i="94"/>
  <c r="H704" i="94"/>
  <c r="P929" i="94"/>
  <c r="P906" i="94"/>
  <c r="P902" i="94"/>
  <c r="P880" i="94"/>
  <c r="P828" i="94"/>
  <c r="P854" i="94"/>
  <c r="P806" i="94"/>
  <c r="P802" i="94"/>
  <c r="P704" i="94"/>
  <c r="P756" i="94"/>
  <c r="P753" i="94"/>
  <c r="P928" i="94"/>
  <c r="P905" i="94"/>
  <c r="P881" i="94"/>
  <c r="P831" i="94"/>
  <c r="P827" i="94"/>
  <c r="P853" i="94"/>
  <c r="P805" i="94"/>
  <c r="P781" i="94"/>
  <c r="P780" i="94"/>
  <c r="P754" i="94"/>
  <c r="P702" i="94"/>
  <c r="P927" i="94"/>
  <c r="P904" i="94"/>
  <c r="P879" i="94"/>
  <c r="P830" i="94"/>
  <c r="P856" i="94"/>
  <c r="P852" i="94"/>
  <c r="P804" i="94"/>
  <c r="P779" i="94"/>
  <c r="P755" i="94"/>
  <c r="P752" i="94"/>
  <c r="P703" i="94"/>
  <c r="P930" i="94"/>
  <c r="P855" i="94"/>
  <c r="P778" i="94"/>
  <c r="P903" i="94"/>
  <c r="P878" i="94"/>
  <c r="P705" i="94"/>
  <c r="P877" i="94"/>
  <c r="P803" i="94"/>
  <c r="P706" i="94"/>
  <c r="P777" i="94"/>
  <c r="P931" i="94"/>
  <c r="P829" i="94"/>
  <c r="P729" i="94"/>
  <c r="P728" i="94"/>
  <c r="P730" i="94"/>
  <c r="BF927" i="94"/>
  <c r="BF879" i="94"/>
  <c r="BF854" i="94"/>
  <c r="BF928" i="94"/>
  <c r="BF803" i="94"/>
  <c r="BF779" i="94"/>
  <c r="BF829" i="94"/>
  <c r="BF706" i="94"/>
  <c r="BF830" i="94"/>
  <c r="BF703" i="94"/>
  <c r="BF704" i="94"/>
  <c r="BF929" i="94"/>
  <c r="BF877" i="94"/>
  <c r="BF853" i="94"/>
  <c r="BF806" i="94"/>
  <c r="BF802" i="94"/>
  <c r="BF778" i="94"/>
  <c r="BF827" i="94"/>
  <c r="BF828" i="94"/>
  <c r="BF756" i="94"/>
  <c r="BF753" i="94"/>
  <c r="BF705" i="94"/>
  <c r="BF931" i="94"/>
  <c r="BF856" i="94"/>
  <c r="BF852" i="94"/>
  <c r="BF805" i="94"/>
  <c r="BF781" i="94"/>
  <c r="BF777" i="94"/>
  <c r="BF878" i="94"/>
  <c r="BF755" i="94"/>
  <c r="BF754" i="94"/>
  <c r="BF731" i="94"/>
  <c r="BF728" i="94"/>
  <c r="BF930" i="94"/>
  <c r="BF804" i="94"/>
  <c r="BF729" i="94"/>
  <c r="BF881" i="94"/>
  <c r="BF780" i="94"/>
  <c r="BF752" i="94"/>
  <c r="BF855" i="94"/>
  <c r="BF831" i="94"/>
  <c r="BF730" i="94"/>
  <c r="BF727" i="94"/>
  <c r="BF880" i="94"/>
  <c r="BF702" i="94"/>
  <c r="BF905" i="94"/>
  <c r="BF903" i="94"/>
  <c r="BF904" i="94"/>
  <c r="BD927" i="94"/>
  <c r="BD904" i="94"/>
  <c r="BD831" i="94"/>
  <c r="BD827" i="94"/>
  <c r="BD853" i="94"/>
  <c r="BD804" i="94"/>
  <c r="BD778" i="94"/>
  <c r="BD781" i="94"/>
  <c r="BD731" i="94"/>
  <c r="BD727" i="94"/>
  <c r="BD702" i="94"/>
  <c r="BD929" i="94"/>
  <c r="BD903" i="94"/>
  <c r="BD830" i="94"/>
  <c r="BD856" i="94"/>
  <c r="BD852" i="94"/>
  <c r="BD803" i="94"/>
  <c r="BD704" i="94"/>
  <c r="BD777" i="94"/>
  <c r="BD730" i="94"/>
  <c r="BD705" i="94"/>
  <c r="BD706" i="94"/>
  <c r="BD930" i="94"/>
  <c r="BD906" i="94"/>
  <c r="BD902" i="94"/>
  <c r="BD829" i="94"/>
  <c r="BD855" i="94"/>
  <c r="BD806" i="94"/>
  <c r="BD802" i="94"/>
  <c r="BD754" i="94"/>
  <c r="BD755" i="94"/>
  <c r="BD729" i="94"/>
  <c r="BD779" i="94"/>
  <c r="BD703" i="94"/>
  <c r="BD905" i="94"/>
  <c r="BD805" i="94"/>
  <c r="BD728" i="94"/>
  <c r="BD931" i="94"/>
  <c r="BD780" i="94"/>
  <c r="BD756" i="94"/>
  <c r="BD828" i="94"/>
  <c r="BD752" i="94"/>
  <c r="BD753" i="94"/>
  <c r="BD928" i="94"/>
  <c r="BD854" i="94"/>
  <c r="BD880" i="94"/>
  <c r="BD878" i="94"/>
  <c r="BD879" i="94"/>
  <c r="Z927" i="94"/>
  <c r="Z906" i="94"/>
  <c r="Z856" i="94"/>
  <c r="Z852" i="94"/>
  <c r="Z878" i="94"/>
  <c r="Z803" i="94"/>
  <c r="Z779" i="94"/>
  <c r="Z829" i="94"/>
  <c r="Z706" i="94"/>
  <c r="Z731" i="94"/>
  <c r="Z729" i="94"/>
  <c r="Z931" i="94"/>
  <c r="Z902" i="94"/>
  <c r="Z855" i="94"/>
  <c r="Z904" i="94"/>
  <c r="Z806" i="94"/>
  <c r="Z802" i="94"/>
  <c r="Z778" i="94"/>
  <c r="Z827" i="94"/>
  <c r="Z828" i="94"/>
  <c r="Z730" i="94"/>
  <c r="Z728" i="94"/>
  <c r="Z929" i="94"/>
  <c r="Z881" i="94"/>
  <c r="Z854" i="94"/>
  <c r="Z880" i="94"/>
  <c r="Z805" i="94"/>
  <c r="Z781" i="94"/>
  <c r="Z777" i="94"/>
  <c r="Z905" i="94"/>
  <c r="Z830" i="94"/>
  <c r="Z704" i="94"/>
  <c r="Z705" i="94"/>
  <c r="Z879" i="94"/>
  <c r="Z780" i="94"/>
  <c r="Z877" i="94"/>
  <c r="Z853" i="94"/>
  <c r="Z831" i="94"/>
  <c r="Z727" i="94"/>
  <c r="Z930" i="94"/>
  <c r="Z903" i="94"/>
  <c r="Z702" i="94"/>
  <c r="Z928" i="94"/>
  <c r="Z804" i="94"/>
  <c r="Z703" i="94"/>
  <c r="Z753" i="94"/>
  <c r="Z754" i="94"/>
  <c r="Z755" i="94"/>
  <c r="AM927" i="94"/>
  <c r="AM880" i="94"/>
  <c r="AM902" i="94"/>
  <c r="AM854" i="94"/>
  <c r="AM781" i="94"/>
  <c r="AM755" i="94"/>
  <c r="AM805" i="94"/>
  <c r="AM730" i="94"/>
  <c r="AM703" i="94"/>
  <c r="AM804" i="94"/>
  <c r="AM806" i="94"/>
  <c r="AM931" i="94"/>
  <c r="AM929" i="94"/>
  <c r="AM879" i="94"/>
  <c r="AM905" i="94"/>
  <c r="AM853" i="94"/>
  <c r="AM779" i="94"/>
  <c r="AM754" i="94"/>
  <c r="AM803" i="94"/>
  <c r="AM729" i="94"/>
  <c r="AM704" i="94"/>
  <c r="AM778" i="94"/>
  <c r="AM705" i="94"/>
  <c r="AM930" i="94"/>
  <c r="AM903" i="94"/>
  <c r="AM878" i="94"/>
  <c r="AM856" i="94"/>
  <c r="AM852" i="94"/>
  <c r="AM777" i="94"/>
  <c r="AM753" i="94"/>
  <c r="AM780" i="94"/>
  <c r="AM728" i="94"/>
  <c r="AM904" i="94"/>
  <c r="AM702" i="94"/>
  <c r="AM881" i="94"/>
  <c r="AM756" i="94"/>
  <c r="AM802" i="94"/>
  <c r="AM877" i="94"/>
  <c r="AM752" i="94"/>
  <c r="AM706" i="94"/>
  <c r="AM855" i="94"/>
  <c r="AM731" i="94"/>
  <c r="AM928" i="94"/>
  <c r="AM906" i="94"/>
  <c r="AM727" i="94"/>
  <c r="AM830" i="94"/>
  <c r="AM828" i="94"/>
  <c r="AM829" i="94"/>
  <c r="U929" i="94"/>
  <c r="U905" i="94"/>
  <c r="U881" i="94"/>
  <c r="U831" i="94"/>
  <c r="U827" i="94"/>
  <c r="U803" i="94"/>
  <c r="U852" i="94"/>
  <c r="U880" i="94"/>
  <c r="U780" i="94"/>
  <c r="U729" i="94"/>
  <c r="U704" i="94"/>
  <c r="U928" i="94"/>
  <c r="U904" i="94"/>
  <c r="U879" i="94"/>
  <c r="U830" i="94"/>
  <c r="U806" i="94"/>
  <c r="U802" i="94"/>
  <c r="U781" i="94"/>
  <c r="U705" i="94"/>
  <c r="U702" i="94"/>
  <c r="U728" i="94"/>
  <c r="U703" i="94"/>
  <c r="U931" i="94"/>
  <c r="U927" i="94"/>
  <c r="U903" i="94"/>
  <c r="U877" i="94"/>
  <c r="U829" i="94"/>
  <c r="U805" i="94"/>
  <c r="U856" i="94"/>
  <c r="U779" i="94"/>
  <c r="U778" i="94"/>
  <c r="U706" i="94"/>
  <c r="U727" i="94"/>
  <c r="U731" i="94"/>
  <c r="U930" i="94"/>
  <c r="U828" i="94"/>
  <c r="U853" i="94"/>
  <c r="U906" i="94"/>
  <c r="U804" i="94"/>
  <c r="U855" i="94"/>
  <c r="U902" i="94"/>
  <c r="U854" i="94"/>
  <c r="U730" i="94"/>
  <c r="U777" i="94"/>
  <c r="U878" i="94"/>
  <c r="U754" i="94"/>
  <c r="U755" i="94"/>
  <c r="U753" i="94"/>
  <c r="BH931" i="94"/>
  <c r="BH878" i="94"/>
  <c r="BH830" i="94"/>
  <c r="BH879" i="94"/>
  <c r="BH855" i="94"/>
  <c r="BH780" i="94"/>
  <c r="BH806" i="94"/>
  <c r="BH731" i="94"/>
  <c r="BH727" i="94"/>
  <c r="BH752" i="94"/>
  <c r="BH756" i="94"/>
  <c r="BH929" i="94"/>
  <c r="BH881" i="94"/>
  <c r="BH829" i="94"/>
  <c r="BH781" i="94"/>
  <c r="BH853" i="94"/>
  <c r="BH755" i="94"/>
  <c r="BH802" i="94"/>
  <c r="BH730" i="94"/>
  <c r="BH705" i="94"/>
  <c r="BH703" i="94"/>
  <c r="BH778" i="94"/>
  <c r="BH928" i="94"/>
  <c r="BH930" i="94"/>
  <c r="BH877" i="94"/>
  <c r="BH828" i="94"/>
  <c r="BH779" i="94"/>
  <c r="BH856" i="94"/>
  <c r="BH753" i="94"/>
  <c r="BH805" i="94"/>
  <c r="BH729" i="94"/>
  <c r="BH804" i="94"/>
  <c r="BH754" i="94"/>
  <c r="BH854" i="94"/>
  <c r="BH831" i="94"/>
  <c r="BH704" i="94"/>
  <c r="BH702" i="94"/>
  <c r="BH827" i="94"/>
  <c r="BH803" i="94"/>
  <c r="BH927" i="94"/>
  <c r="BH777" i="94"/>
  <c r="BH728" i="94"/>
  <c r="BH706" i="94"/>
  <c r="BH880" i="94"/>
  <c r="BH852" i="94"/>
  <c r="BH903" i="94"/>
  <c r="BH905" i="94"/>
  <c r="BH904" i="94"/>
  <c r="S929" i="94"/>
  <c r="S905" i="94"/>
  <c r="S881" i="94"/>
  <c r="S877" i="94"/>
  <c r="S828" i="94"/>
  <c r="S854" i="94"/>
  <c r="S805" i="94"/>
  <c r="S780" i="94"/>
  <c r="S754" i="94"/>
  <c r="S781" i="94"/>
  <c r="S705" i="94"/>
  <c r="S928" i="94"/>
  <c r="S904" i="94"/>
  <c r="S880" i="94"/>
  <c r="S831" i="94"/>
  <c r="S827" i="94"/>
  <c r="S853" i="94"/>
  <c r="S804" i="94"/>
  <c r="S778" i="94"/>
  <c r="S753" i="94"/>
  <c r="S779" i="94"/>
  <c r="S706" i="94"/>
  <c r="S930" i="94"/>
  <c r="S927" i="94"/>
  <c r="S903" i="94"/>
  <c r="S879" i="94"/>
  <c r="S830" i="94"/>
  <c r="S856" i="94"/>
  <c r="S852" i="94"/>
  <c r="S803" i="94"/>
  <c r="S756" i="94"/>
  <c r="S752" i="94"/>
  <c r="S704" i="94"/>
  <c r="S702" i="94"/>
  <c r="S906" i="94"/>
  <c r="S855" i="94"/>
  <c r="S703" i="94"/>
  <c r="S902" i="94"/>
  <c r="S806" i="94"/>
  <c r="S777" i="94"/>
  <c r="S878" i="94"/>
  <c r="S802" i="94"/>
  <c r="S931" i="94"/>
  <c r="S829" i="94"/>
  <c r="S755" i="94"/>
  <c r="S729" i="94"/>
  <c r="S728" i="94"/>
  <c r="S730" i="94"/>
  <c r="AH928" i="94"/>
  <c r="AH904" i="94"/>
  <c r="AH880" i="94"/>
  <c r="AH854" i="94"/>
  <c r="AH877" i="94"/>
  <c r="AH778" i="94"/>
  <c r="AH881" i="94"/>
  <c r="AH827" i="94"/>
  <c r="AH753" i="94"/>
  <c r="AH731" i="94"/>
  <c r="AH705" i="94"/>
  <c r="AH927" i="94"/>
  <c r="AH903" i="94"/>
  <c r="AH878" i="94"/>
  <c r="AH853" i="94"/>
  <c r="AH781" i="94"/>
  <c r="AH777" i="94"/>
  <c r="AH702" i="94"/>
  <c r="AH754" i="94"/>
  <c r="AH703" i="94"/>
  <c r="AH730" i="94"/>
  <c r="AH729" i="94"/>
  <c r="AH931" i="94"/>
  <c r="AH930" i="94"/>
  <c r="AH902" i="94"/>
  <c r="AH856" i="94"/>
  <c r="AH852" i="94"/>
  <c r="AH780" i="94"/>
  <c r="AH830" i="94"/>
  <c r="AH706" i="94"/>
  <c r="AH829" i="94"/>
  <c r="AH756" i="94"/>
  <c r="AH704" i="94"/>
  <c r="AH728" i="94"/>
  <c r="AH929" i="94"/>
  <c r="AH879" i="94"/>
  <c r="AH755" i="94"/>
  <c r="AH905" i="94"/>
  <c r="AH779" i="94"/>
  <c r="AH752" i="94"/>
  <c r="AH906" i="94"/>
  <c r="AH828" i="94"/>
  <c r="AH727" i="94"/>
  <c r="AH855" i="94"/>
  <c r="AH831" i="94"/>
  <c r="AH805" i="94"/>
  <c r="AH804" i="94"/>
  <c r="AH803" i="94"/>
  <c r="BB928" i="94"/>
  <c r="BB903" i="94"/>
  <c r="BB854" i="94"/>
  <c r="BB905" i="94"/>
  <c r="BB828" i="94"/>
  <c r="BB804" i="94"/>
  <c r="BB780" i="94"/>
  <c r="BB755" i="94"/>
  <c r="BB731" i="94"/>
  <c r="BB705" i="94"/>
  <c r="BB728" i="94"/>
  <c r="BB927" i="94"/>
  <c r="BB902" i="94"/>
  <c r="BB853" i="94"/>
  <c r="BB831" i="94"/>
  <c r="BB827" i="94"/>
  <c r="BB803" i="94"/>
  <c r="BB779" i="94"/>
  <c r="BB753" i="94"/>
  <c r="BB730" i="94"/>
  <c r="BB704" i="94"/>
  <c r="BB727" i="94"/>
  <c r="BB931" i="94"/>
  <c r="BB930" i="94"/>
  <c r="BB856" i="94"/>
  <c r="BB852" i="94"/>
  <c r="BB830" i="94"/>
  <c r="BB806" i="94"/>
  <c r="BB802" i="94"/>
  <c r="BB778" i="94"/>
  <c r="BB702" i="94"/>
  <c r="BB703" i="94"/>
  <c r="BB754" i="94"/>
  <c r="BB752" i="94"/>
  <c r="BB906" i="94"/>
  <c r="BB777" i="94"/>
  <c r="BB929" i="94"/>
  <c r="BB829" i="94"/>
  <c r="BB706" i="94"/>
  <c r="BB904" i="94"/>
  <c r="BB805" i="94"/>
  <c r="BB756" i="94"/>
  <c r="BB855" i="94"/>
  <c r="BB781" i="94"/>
  <c r="BB729" i="94"/>
  <c r="BB878" i="94"/>
  <c r="BB880" i="94"/>
  <c r="BB879" i="94"/>
  <c r="AD929" i="94"/>
  <c r="AD881" i="94"/>
  <c r="AD856" i="94"/>
  <c r="AD852" i="94"/>
  <c r="AD880" i="94"/>
  <c r="AD828" i="94"/>
  <c r="AD804" i="94"/>
  <c r="AD756" i="94"/>
  <c r="AD706" i="94"/>
  <c r="AD755" i="94"/>
  <c r="AD727" i="94"/>
  <c r="AD928" i="94"/>
  <c r="AD879" i="94"/>
  <c r="AD855" i="94"/>
  <c r="AD902" i="94"/>
  <c r="AD831" i="94"/>
  <c r="AD827" i="94"/>
  <c r="AD803" i="94"/>
  <c r="AD754" i="94"/>
  <c r="AD731" i="94"/>
  <c r="AD704" i="94"/>
  <c r="AD753" i="94"/>
  <c r="AD930" i="94"/>
  <c r="AD927" i="94"/>
  <c r="AD905" i="94"/>
  <c r="AD854" i="94"/>
  <c r="AD877" i="94"/>
  <c r="AD830" i="94"/>
  <c r="AD806" i="94"/>
  <c r="AD802" i="94"/>
  <c r="AD752" i="94"/>
  <c r="AD730" i="94"/>
  <c r="AD729" i="94"/>
  <c r="AD705" i="94"/>
  <c r="AD878" i="94"/>
  <c r="AD805" i="94"/>
  <c r="AD728" i="94"/>
  <c r="AD853" i="94"/>
  <c r="AD904" i="94"/>
  <c r="AD931" i="94"/>
  <c r="AD906" i="94"/>
  <c r="AD702" i="94"/>
  <c r="AD829" i="94"/>
  <c r="AD703" i="94"/>
  <c r="AD903" i="94"/>
  <c r="AD779" i="94"/>
  <c r="AD780" i="94"/>
  <c r="AD778" i="94"/>
  <c r="X930" i="95"/>
  <c r="X904" i="95"/>
  <c r="X881" i="95"/>
  <c r="X877" i="95"/>
  <c r="X927" i="95"/>
  <c r="X906" i="95"/>
  <c r="X929" i="95"/>
  <c r="X828" i="95"/>
  <c r="X853" i="95"/>
  <c r="X805" i="95"/>
  <c r="X781" i="95"/>
  <c r="X777" i="95"/>
  <c r="X704" i="95"/>
  <c r="X727" i="95"/>
  <c r="X905" i="95"/>
  <c r="X856" i="95"/>
  <c r="X804" i="95"/>
  <c r="X703" i="95"/>
  <c r="X731" i="95"/>
  <c r="X902" i="95"/>
  <c r="X854" i="95"/>
  <c r="X706" i="95"/>
  <c r="X880" i="95"/>
  <c r="X831" i="95"/>
  <c r="X852" i="95"/>
  <c r="X780" i="95"/>
  <c r="X702" i="95"/>
  <c r="X928" i="95"/>
  <c r="X878" i="95"/>
  <c r="X806" i="95"/>
  <c r="X778" i="95"/>
  <c r="X931" i="95"/>
  <c r="X903" i="95"/>
  <c r="X879" i="95"/>
  <c r="X830" i="95"/>
  <c r="X855" i="95"/>
  <c r="X827" i="95"/>
  <c r="X803" i="95"/>
  <c r="X779" i="95"/>
  <c r="X728" i="95"/>
  <c r="X730" i="95"/>
  <c r="X705" i="95"/>
  <c r="X829" i="95"/>
  <c r="X802" i="95"/>
  <c r="X729" i="95"/>
  <c r="X754" i="95"/>
  <c r="X755" i="95"/>
  <c r="X753" i="95"/>
  <c r="AM928" i="95"/>
  <c r="AM902" i="95"/>
  <c r="AM855" i="95"/>
  <c r="AM930" i="95"/>
  <c r="AM878" i="95"/>
  <c r="AM778" i="95"/>
  <c r="AM804" i="95"/>
  <c r="AM755" i="95"/>
  <c r="AM702" i="95"/>
  <c r="AM703" i="95"/>
  <c r="AM730" i="95"/>
  <c r="AM905" i="95"/>
  <c r="AM854" i="95"/>
  <c r="AM881" i="95"/>
  <c r="AM777" i="95"/>
  <c r="AM754" i="95"/>
  <c r="AM706" i="95"/>
  <c r="AM728" i="95"/>
  <c r="AM929" i="95"/>
  <c r="AM852" i="95"/>
  <c r="AM805" i="95"/>
  <c r="AM705" i="95"/>
  <c r="AM927" i="95"/>
  <c r="AM781" i="95"/>
  <c r="AM803" i="95"/>
  <c r="AM731" i="95"/>
  <c r="AM903" i="95"/>
  <c r="AM877" i="95"/>
  <c r="AM756" i="95"/>
  <c r="AM727" i="95"/>
  <c r="AM931" i="95"/>
  <c r="AM904" i="95"/>
  <c r="AM906" i="95"/>
  <c r="AM853" i="95"/>
  <c r="AM879" i="95"/>
  <c r="AM780" i="95"/>
  <c r="AM806" i="95"/>
  <c r="AM802" i="95"/>
  <c r="AM753" i="95"/>
  <c r="AM880" i="95"/>
  <c r="AM729" i="95"/>
  <c r="AM704" i="95"/>
  <c r="AM856" i="95"/>
  <c r="AM779" i="95"/>
  <c r="AM752" i="95"/>
  <c r="AM829" i="95"/>
  <c r="AM828" i="95"/>
  <c r="AM830" i="95"/>
  <c r="BP905" i="95"/>
  <c r="BP881" i="95"/>
  <c r="BP877" i="95"/>
  <c r="BP828" i="95"/>
  <c r="BP854" i="95"/>
  <c r="BP805" i="95"/>
  <c r="BP781" i="95"/>
  <c r="BP777" i="95"/>
  <c r="BP753" i="95"/>
  <c r="BP730" i="95"/>
  <c r="BP702" i="95"/>
  <c r="BP904" i="95"/>
  <c r="BP880" i="95"/>
  <c r="BP831" i="95"/>
  <c r="BP827" i="95"/>
  <c r="BP853" i="95"/>
  <c r="BP804" i="95"/>
  <c r="BP780" i="95"/>
  <c r="BP756" i="95"/>
  <c r="BP752" i="95"/>
  <c r="BP729" i="95"/>
  <c r="BP706" i="95"/>
  <c r="BP903" i="95"/>
  <c r="BP879" i="95"/>
  <c r="BP830" i="95"/>
  <c r="BP856" i="95"/>
  <c r="BP852" i="95"/>
  <c r="BP803" i="95"/>
  <c r="BP779" i="95"/>
  <c r="BP755" i="95"/>
  <c r="BP703" i="95"/>
  <c r="BP728" i="95"/>
  <c r="BP704" i="95"/>
  <c r="BP829" i="95"/>
  <c r="BP778" i="95"/>
  <c r="BP705" i="95"/>
  <c r="BP906" i="95"/>
  <c r="BP855" i="95"/>
  <c r="BP754" i="95"/>
  <c r="BP902" i="95"/>
  <c r="BP806" i="95"/>
  <c r="BP731" i="95"/>
  <c r="BP878" i="95"/>
  <c r="BP802" i="95"/>
  <c r="BP727" i="95"/>
  <c r="BP928" i="95"/>
  <c r="BP930" i="95"/>
  <c r="BP929" i="95"/>
  <c r="BP927" i="95"/>
  <c r="BP931" i="95"/>
  <c r="M929" i="95"/>
  <c r="M881" i="95"/>
  <c r="M877" i="95"/>
  <c r="M831" i="95"/>
  <c r="M827" i="95"/>
  <c r="M854" i="95"/>
  <c r="M805" i="95"/>
  <c r="M781" i="95"/>
  <c r="M777" i="95"/>
  <c r="M753" i="95"/>
  <c r="M730" i="95"/>
  <c r="M928" i="95"/>
  <c r="M880" i="95"/>
  <c r="M906" i="95"/>
  <c r="M830" i="95"/>
  <c r="M905" i="95"/>
  <c r="M853" i="95"/>
  <c r="M804" i="95"/>
  <c r="M780" i="95"/>
  <c r="M756" i="95"/>
  <c r="M752" i="95"/>
  <c r="M729" i="95"/>
  <c r="M927" i="95"/>
  <c r="M879" i="95"/>
  <c r="M904" i="95"/>
  <c r="M829" i="95"/>
  <c r="M856" i="95"/>
  <c r="M852" i="95"/>
  <c r="M803" i="95"/>
  <c r="M779" i="95"/>
  <c r="M755" i="95"/>
  <c r="M903" i="95"/>
  <c r="M728" i="95"/>
  <c r="M878" i="95"/>
  <c r="M806" i="95"/>
  <c r="M731" i="95"/>
  <c r="M902" i="95"/>
  <c r="M802" i="95"/>
  <c r="M727" i="95"/>
  <c r="M931" i="95"/>
  <c r="M828" i="95"/>
  <c r="M778" i="95"/>
  <c r="M855" i="95"/>
  <c r="M754" i="95"/>
  <c r="M930" i="95"/>
  <c r="M703" i="95"/>
  <c r="M705" i="95"/>
  <c r="M704" i="95"/>
  <c r="BL906" i="95"/>
  <c r="BL902" i="95"/>
  <c r="BL878" i="95"/>
  <c r="BL829" i="95"/>
  <c r="BL855" i="95"/>
  <c r="BL806" i="95"/>
  <c r="BL802" i="95"/>
  <c r="BL778" i="95"/>
  <c r="BL754" i="95"/>
  <c r="BL728" i="95"/>
  <c r="BL729" i="95"/>
  <c r="BL705" i="95"/>
  <c r="BL905" i="95"/>
  <c r="BL881" i="95"/>
  <c r="BL877" i="95"/>
  <c r="BL828" i="95"/>
  <c r="BL854" i="95"/>
  <c r="BL805" i="95"/>
  <c r="BL781" i="95"/>
  <c r="BL777" i="95"/>
  <c r="BL753" i="95"/>
  <c r="BL704" i="95"/>
  <c r="BL727" i="95"/>
  <c r="BL904" i="95"/>
  <c r="BL880" i="95"/>
  <c r="BL831" i="95"/>
  <c r="BL827" i="95"/>
  <c r="BL853" i="95"/>
  <c r="BL804" i="95"/>
  <c r="BL780" i="95"/>
  <c r="BL756" i="95"/>
  <c r="BL752" i="95"/>
  <c r="BL731" i="95"/>
  <c r="BL702" i="95"/>
  <c r="BL879" i="95"/>
  <c r="BL803" i="95"/>
  <c r="BL730" i="95"/>
  <c r="BL830" i="95"/>
  <c r="BL779" i="95"/>
  <c r="BL706" i="95"/>
  <c r="BL856" i="95"/>
  <c r="BL755" i="95"/>
  <c r="BL903" i="95"/>
  <c r="BL852" i="95"/>
  <c r="BL703" i="95"/>
  <c r="BL928" i="95"/>
  <c r="BL929" i="95"/>
  <c r="BL930" i="95"/>
  <c r="BJ930" i="95"/>
  <c r="BJ927" i="95"/>
  <c r="BJ831" i="95"/>
  <c r="BJ877" i="95"/>
  <c r="BJ781" i="95"/>
  <c r="BJ777" i="95"/>
  <c r="BJ753" i="95"/>
  <c r="BJ803" i="95"/>
  <c r="BJ728" i="95"/>
  <c r="BJ852" i="95"/>
  <c r="BJ755" i="95"/>
  <c r="BJ703" i="95"/>
  <c r="BJ928" i="95"/>
  <c r="BJ880" i="95"/>
  <c r="BJ829" i="95"/>
  <c r="BJ827" i="95"/>
  <c r="BJ780" i="95"/>
  <c r="BJ705" i="95"/>
  <c r="BJ704" i="95"/>
  <c r="BJ731" i="95"/>
  <c r="BJ727" i="95"/>
  <c r="BJ830" i="95"/>
  <c r="BJ754" i="95"/>
  <c r="BJ931" i="95"/>
  <c r="BJ878" i="95"/>
  <c r="BJ855" i="95"/>
  <c r="BJ854" i="95"/>
  <c r="BJ779" i="95"/>
  <c r="BJ806" i="95"/>
  <c r="BJ856" i="95"/>
  <c r="BJ730" i="95"/>
  <c r="BJ702" i="95"/>
  <c r="BJ804" i="95"/>
  <c r="BJ752" i="95"/>
  <c r="BJ879" i="95"/>
  <c r="BJ802" i="95"/>
  <c r="BJ756" i="95"/>
  <c r="BJ929" i="95"/>
  <c r="BJ853" i="95"/>
  <c r="BJ805" i="95"/>
  <c r="BJ881" i="95"/>
  <c r="BJ706" i="95"/>
  <c r="BJ828" i="95"/>
  <c r="BJ729" i="95"/>
  <c r="BJ778" i="95"/>
  <c r="BJ905" i="95"/>
  <c r="BJ904" i="95"/>
  <c r="BJ903" i="95"/>
  <c r="H930" i="95"/>
  <c r="H906" i="95"/>
  <c r="H902" i="95"/>
  <c r="H878" i="95"/>
  <c r="H829" i="95"/>
  <c r="H854" i="95"/>
  <c r="H806" i="95"/>
  <c r="H802" i="95"/>
  <c r="H778" i="95"/>
  <c r="H754" i="95"/>
  <c r="H731" i="95"/>
  <c r="H928" i="95"/>
  <c r="H905" i="95"/>
  <c r="H877" i="95"/>
  <c r="H853" i="95"/>
  <c r="H805" i="95"/>
  <c r="H777" i="95"/>
  <c r="H753" i="95"/>
  <c r="H927" i="95"/>
  <c r="H830" i="95"/>
  <c r="H803" i="95"/>
  <c r="H728" i="95"/>
  <c r="H881" i="95"/>
  <c r="H828" i="95"/>
  <c r="H781" i="95"/>
  <c r="H730" i="95"/>
  <c r="H931" i="95"/>
  <c r="H879" i="95"/>
  <c r="H827" i="95"/>
  <c r="H755" i="95"/>
  <c r="H929" i="95"/>
  <c r="H904" i="95"/>
  <c r="H880" i="95"/>
  <c r="H831" i="95"/>
  <c r="H856" i="95"/>
  <c r="H852" i="95"/>
  <c r="H804" i="95"/>
  <c r="H780" i="95"/>
  <c r="H756" i="95"/>
  <c r="H752" i="95"/>
  <c r="H729" i="95"/>
  <c r="H903" i="95"/>
  <c r="H855" i="95"/>
  <c r="H779" i="95"/>
  <c r="H727" i="95"/>
  <c r="H704" i="95"/>
  <c r="H705" i="95"/>
  <c r="H703" i="95"/>
  <c r="W930" i="95"/>
  <c r="W904" i="95"/>
  <c r="W856" i="95"/>
  <c r="W852" i="95"/>
  <c r="W906" i="95"/>
  <c r="W829" i="95"/>
  <c r="W778" i="95"/>
  <c r="W805" i="95"/>
  <c r="W827" i="95"/>
  <c r="W831" i="95"/>
  <c r="W727" i="95"/>
  <c r="W928" i="95"/>
  <c r="W855" i="95"/>
  <c r="W828" i="95"/>
  <c r="W781" i="95"/>
  <c r="W804" i="95"/>
  <c r="W702" i="95"/>
  <c r="W703" i="95"/>
  <c r="W730" i="95"/>
  <c r="W905" i="95"/>
  <c r="W877" i="95"/>
  <c r="W802" i="95"/>
  <c r="W704" i="95"/>
  <c r="W903" i="95"/>
  <c r="W881" i="95"/>
  <c r="W777" i="95"/>
  <c r="W929" i="95"/>
  <c r="W830" i="95"/>
  <c r="W806" i="95"/>
  <c r="W729" i="95"/>
  <c r="W927" i="95"/>
  <c r="W902" i="95"/>
  <c r="W854" i="95"/>
  <c r="W879" i="95"/>
  <c r="W880" i="95"/>
  <c r="W780" i="95"/>
  <c r="W878" i="95"/>
  <c r="W803" i="95"/>
  <c r="W706" i="95"/>
  <c r="W731" i="95"/>
  <c r="W728" i="95"/>
  <c r="W931" i="95"/>
  <c r="W853" i="95"/>
  <c r="W779" i="95"/>
  <c r="W705" i="95"/>
  <c r="W753" i="95"/>
  <c r="W755" i="95"/>
  <c r="W754" i="95"/>
  <c r="AZ930" i="95"/>
  <c r="AZ928" i="95"/>
  <c r="AZ902" i="95"/>
  <c r="AZ828" i="95"/>
  <c r="AZ853" i="95"/>
  <c r="AZ804" i="95"/>
  <c r="AZ780" i="95"/>
  <c r="AZ756" i="95"/>
  <c r="AZ752" i="95"/>
  <c r="AZ730" i="95"/>
  <c r="AZ706" i="95"/>
  <c r="AZ929" i="95"/>
  <c r="AZ905" i="95"/>
  <c r="AZ831" i="95"/>
  <c r="AZ856" i="95"/>
  <c r="AZ852" i="95"/>
  <c r="AZ803" i="95"/>
  <c r="AZ779" i="95"/>
  <c r="AZ755" i="95"/>
  <c r="AZ827" i="95"/>
  <c r="AZ729" i="95"/>
  <c r="AZ704" i="95"/>
  <c r="AZ927" i="95"/>
  <c r="AZ904" i="95"/>
  <c r="AZ830" i="95"/>
  <c r="AZ855" i="95"/>
  <c r="AZ806" i="95"/>
  <c r="AZ802" i="95"/>
  <c r="AZ778" i="95"/>
  <c r="AZ754" i="95"/>
  <c r="AZ703" i="95"/>
  <c r="AZ727" i="95"/>
  <c r="AZ728" i="95"/>
  <c r="AZ906" i="95"/>
  <c r="AZ805" i="95"/>
  <c r="AZ731" i="95"/>
  <c r="AZ753" i="95"/>
  <c r="AZ903" i="95"/>
  <c r="AZ781" i="95"/>
  <c r="AZ702" i="95"/>
  <c r="AZ854" i="95"/>
  <c r="AZ829" i="95"/>
  <c r="AZ777" i="95"/>
  <c r="AZ705" i="95"/>
  <c r="AZ931" i="95"/>
  <c r="AZ880" i="95"/>
  <c r="AZ879" i="95"/>
  <c r="AZ878" i="95"/>
  <c r="BO904" i="95"/>
  <c r="BO856" i="95"/>
  <c r="BO852" i="95"/>
  <c r="BO878" i="95"/>
  <c r="BO829" i="95"/>
  <c r="BO804" i="95"/>
  <c r="BO777" i="95"/>
  <c r="BO780" i="95"/>
  <c r="BO703" i="95"/>
  <c r="BO755" i="95"/>
  <c r="BO731" i="95"/>
  <c r="BO903" i="95"/>
  <c r="BO855" i="95"/>
  <c r="BO881" i="95"/>
  <c r="BO877" i="95"/>
  <c r="BO828" i="95"/>
  <c r="BO802" i="95"/>
  <c r="BO702" i="95"/>
  <c r="BO778" i="95"/>
  <c r="BO705" i="95"/>
  <c r="BO753" i="95"/>
  <c r="BO729" i="95"/>
  <c r="BO902" i="95"/>
  <c r="BO854" i="95"/>
  <c r="BO880" i="95"/>
  <c r="BO831" i="95"/>
  <c r="BO827" i="95"/>
  <c r="BO781" i="95"/>
  <c r="BO706" i="95"/>
  <c r="BO754" i="95"/>
  <c r="BO803" i="95"/>
  <c r="BO730" i="95"/>
  <c r="BO727" i="95"/>
  <c r="BO905" i="95"/>
  <c r="BO830" i="95"/>
  <c r="BO752" i="95"/>
  <c r="BO879" i="95"/>
  <c r="BO906" i="95"/>
  <c r="BO806" i="95"/>
  <c r="BO756" i="95"/>
  <c r="BO805" i="95"/>
  <c r="BO853" i="95"/>
  <c r="BO779" i="95"/>
  <c r="BO728" i="95"/>
  <c r="BO704" i="95"/>
  <c r="BO929" i="95"/>
  <c r="BO931" i="95"/>
  <c r="BO928" i="95"/>
  <c r="BO930" i="95"/>
  <c r="BO927" i="95"/>
  <c r="V929" i="95"/>
  <c r="V905" i="95"/>
  <c r="V930" i="95"/>
  <c r="V880" i="95"/>
  <c r="V852" i="95"/>
  <c r="V780" i="95"/>
  <c r="V828" i="95"/>
  <c r="V853" i="95"/>
  <c r="V802" i="95"/>
  <c r="V728" i="95"/>
  <c r="V827" i="95"/>
  <c r="V927" i="95"/>
  <c r="V904" i="95"/>
  <c r="V881" i="95"/>
  <c r="V830" i="95"/>
  <c r="V855" i="95"/>
  <c r="V779" i="95"/>
  <c r="V705" i="95"/>
  <c r="V831" i="95"/>
  <c r="V731" i="95"/>
  <c r="V727" i="95"/>
  <c r="V805" i="95"/>
  <c r="V906" i="95"/>
  <c r="V903" i="95"/>
  <c r="V879" i="95"/>
  <c r="V856" i="95"/>
  <c r="V829" i="95"/>
  <c r="V778" i="95"/>
  <c r="V803" i="95"/>
  <c r="V806" i="95"/>
  <c r="V730" i="95"/>
  <c r="V702" i="95"/>
  <c r="V878" i="95"/>
  <c r="V928" i="95"/>
  <c r="V781" i="95"/>
  <c r="V729" i="95"/>
  <c r="V902" i="95"/>
  <c r="V777" i="95"/>
  <c r="V706" i="95"/>
  <c r="V877" i="95"/>
  <c r="V704" i="95"/>
  <c r="V703" i="95"/>
  <c r="V804" i="95"/>
  <c r="V931" i="95"/>
  <c r="V854" i="95"/>
  <c r="V753" i="95"/>
  <c r="V755" i="95"/>
  <c r="V754" i="95"/>
  <c r="P927" i="95"/>
  <c r="P904" i="95"/>
  <c r="P880" i="95"/>
  <c r="P831" i="95"/>
  <c r="P856" i="95"/>
  <c r="P852" i="95"/>
  <c r="P803" i="95"/>
  <c r="P779" i="95"/>
  <c r="P756" i="95"/>
  <c r="P752" i="95"/>
  <c r="P704" i="95"/>
  <c r="P931" i="95"/>
  <c r="P928" i="95"/>
  <c r="P903" i="95"/>
  <c r="P879" i="95"/>
  <c r="P830" i="95"/>
  <c r="P855" i="95"/>
  <c r="P806" i="95"/>
  <c r="P802" i="95"/>
  <c r="P778" i="95"/>
  <c r="P755" i="95"/>
  <c r="P703" i="95"/>
  <c r="P705" i="95"/>
  <c r="P930" i="95"/>
  <c r="P906" i="95"/>
  <c r="P902" i="95"/>
  <c r="P878" i="95"/>
  <c r="P829" i="95"/>
  <c r="P854" i="95"/>
  <c r="P805" i="95"/>
  <c r="P781" i="95"/>
  <c r="P777" i="95"/>
  <c r="P754" i="95"/>
  <c r="P702" i="95"/>
  <c r="P929" i="95"/>
  <c r="P828" i="95"/>
  <c r="P827" i="95"/>
  <c r="P877" i="95"/>
  <c r="P905" i="95"/>
  <c r="P853" i="95"/>
  <c r="P753" i="95"/>
  <c r="P780" i="95"/>
  <c r="P881" i="95"/>
  <c r="P804" i="95"/>
  <c r="P706" i="95"/>
  <c r="P729" i="95"/>
  <c r="P728" i="95"/>
  <c r="P730" i="95"/>
  <c r="I927" i="95"/>
  <c r="I904" i="95"/>
  <c r="I880" i="95"/>
  <c r="I831" i="95"/>
  <c r="I827" i="95"/>
  <c r="I805" i="95"/>
  <c r="I781" i="95"/>
  <c r="I777" i="95"/>
  <c r="I754" i="95"/>
  <c r="I731" i="95"/>
  <c r="I727" i="95"/>
  <c r="I930" i="95"/>
  <c r="I931" i="95"/>
  <c r="I903" i="95"/>
  <c r="I879" i="95"/>
  <c r="I830" i="95"/>
  <c r="I855" i="95"/>
  <c r="I804" i="95"/>
  <c r="I780" i="95"/>
  <c r="I854" i="95"/>
  <c r="I753" i="95"/>
  <c r="I730" i="95"/>
  <c r="I856" i="95"/>
  <c r="I929" i="95"/>
  <c r="I906" i="95"/>
  <c r="I902" i="95"/>
  <c r="I878" i="95"/>
  <c r="I829" i="95"/>
  <c r="I853" i="95"/>
  <c r="I803" i="95"/>
  <c r="I779" i="95"/>
  <c r="I756" i="95"/>
  <c r="I752" i="95"/>
  <c r="I729" i="95"/>
  <c r="I877" i="95"/>
  <c r="I778" i="95"/>
  <c r="I928" i="95"/>
  <c r="I828" i="95"/>
  <c r="I755" i="95"/>
  <c r="I881" i="95"/>
  <c r="I728" i="95"/>
  <c r="I905" i="95"/>
  <c r="I806" i="95"/>
  <c r="I852" i="95"/>
  <c r="I802" i="95"/>
  <c r="I704" i="95"/>
  <c r="I705" i="95"/>
  <c r="I703" i="95"/>
  <c r="BF930" i="95"/>
  <c r="BF881" i="95"/>
  <c r="BF877" i="95"/>
  <c r="BF853" i="95"/>
  <c r="BF829" i="95"/>
  <c r="BF805" i="95"/>
  <c r="BF705" i="95"/>
  <c r="BF777" i="95"/>
  <c r="BF753" i="95"/>
  <c r="BF729" i="95"/>
  <c r="BF706" i="95"/>
  <c r="BF927" i="95"/>
  <c r="BF880" i="95"/>
  <c r="BF856" i="95"/>
  <c r="BF852" i="95"/>
  <c r="BF828" i="95"/>
  <c r="BF804" i="95"/>
  <c r="BF778" i="95"/>
  <c r="BF756" i="95"/>
  <c r="BF752" i="95"/>
  <c r="BF728" i="95"/>
  <c r="BF780" i="95"/>
  <c r="BF929" i="95"/>
  <c r="BF879" i="95"/>
  <c r="BF855" i="95"/>
  <c r="BF831" i="95"/>
  <c r="BF827" i="95"/>
  <c r="BF803" i="95"/>
  <c r="BF781" i="95"/>
  <c r="BF755" i="95"/>
  <c r="BF731" i="95"/>
  <c r="BF727" i="95"/>
  <c r="BF704" i="95"/>
  <c r="BF878" i="95"/>
  <c r="BF802" i="95"/>
  <c r="BF702" i="95"/>
  <c r="BF854" i="95"/>
  <c r="BF779" i="95"/>
  <c r="BF703" i="95"/>
  <c r="BF931" i="95"/>
  <c r="BF830" i="95"/>
  <c r="BF754" i="95"/>
  <c r="BF928" i="95"/>
  <c r="BF806" i="95"/>
  <c r="BF730" i="95"/>
  <c r="BF904" i="95"/>
  <c r="BF903" i="95"/>
  <c r="BF905" i="95"/>
  <c r="BH930" i="95"/>
  <c r="BH881" i="95"/>
  <c r="BH877" i="95"/>
  <c r="BH828" i="95"/>
  <c r="BH854" i="95"/>
  <c r="BH805" i="95"/>
  <c r="BH781" i="95"/>
  <c r="BH777" i="95"/>
  <c r="BH753" i="95"/>
  <c r="BH730" i="95"/>
  <c r="BH706" i="95"/>
  <c r="BH929" i="95"/>
  <c r="BH880" i="95"/>
  <c r="BH831" i="95"/>
  <c r="BH827" i="95"/>
  <c r="BH853" i="95"/>
  <c r="BH804" i="95"/>
  <c r="BH780" i="95"/>
  <c r="BH756" i="95"/>
  <c r="BH752" i="95"/>
  <c r="BH729" i="95"/>
  <c r="BH704" i="95"/>
  <c r="BH928" i="95"/>
  <c r="BH879" i="95"/>
  <c r="BH830" i="95"/>
  <c r="BH856" i="95"/>
  <c r="BH852" i="95"/>
  <c r="BH803" i="95"/>
  <c r="BH779" i="95"/>
  <c r="BH755" i="95"/>
  <c r="BH703" i="95"/>
  <c r="BH727" i="95"/>
  <c r="BH728" i="95"/>
  <c r="BH927" i="95"/>
  <c r="BH806" i="95"/>
  <c r="BH731" i="95"/>
  <c r="BH931" i="95"/>
  <c r="BH878" i="95"/>
  <c r="BH802" i="95"/>
  <c r="BH702" i="95"/>
  <c r="BH829" i="95"/>
  <c r="BH778" i="95"/>
  <c r="BH705" i="95"/>
  <c r="BH855" i="95"/>
  <c r="BH754" i="95"/>
  <c r="BH903" i="95"/>
  <c r="BH904" i="95"/>
  <c r="BH905" i="95"/>
  <c r="BQ881" i="95"/>
  <c r="BQ877" i="95"/>
  <c r="BQ830" i="95"/>
  <c r="BQ902" i="95"/>
  <c r="BQ853" i="95"/>
  <c r="BQ804" i="95"/>
  <c r="BQ780" i="95"/>
  <c r="BQ756" i="95"/>
  <c r="BQ752" i="95"/>
  <c r="BQ729" i="95"/>
  <c r="BQ703" i="95"/>
  <c r="BQ880" i="95"/>
  <c r="BQ905" i="95"/>
  <c r="BQ829" i="95"/>
  <c r="BQ856" i="95"/>
  <c r="BQ852" i="95"/>
  <c r="BQ803" i="95"/>
  <c r="BQ779" i="95"/>
  <c r="BQ755" i="95"/>
  <c r="BQ904" i="95"/>
  <c r="BQ728" i="95"/>
  <c r="BQ705" i="95"/>
  <c r="BQ879" i="95"/>
  <c r="BQ903" i="95"/>
  <c r="BQ828" i="95"/>
  <c r="BQ855" i="95"/>
  <c r="BQ806" i="95"/>
  <c r="BQ802" i="95"/>
  <c r="BQ778" i="95"/>
  <c r="BQ754" i="95"/>
  <c r="BQ731" i="95"/>
  <c r="BQ727" i="95"/>
  <c r="BQ706" i="95"/>
  <c r="BQ906" i="95"/>
  <c r="BQ854" i="95"/>
  <c r="BQ753" i="95"/>
  <c r="BQ827" i="95"/>
  <c r="BQ878" i="95"/>
  <c r="BQ805" i="95"/>
  <c r="BQ730" i="95"/>
  <c r="BQ777" i="95"/>
  <c r="BQ831" i="95"/>
  <c r="BQ781" i="95"/>
  <c r="BQ704" i="95"/>
  <c r="BQ702" i="95"/>
  <c r="BQ930" i="95"/>
  <c r="BQ928" i="95"/>
  <c r="BQ929" i="95"/>
  <c r="BQ927" i="95"/>
  <c r="BQ931" i="95"/>
  <c r="BW904" i="95"/>
  <c r="BW856" i="95"/>
  <c r="BW852" i="95"/>
  <c r="BW878" i="95"/>
  <c r="BW829" i="95"/>
  <c r="BW803" i="95"/>
  <c r="BW706" i="95"/>
  <c r="BW755" i="95"/>
  <c r="BW804" i="95"/>
  <c r="BW754" i="95"/>
  <c r="BW727" i="95"/>
  <c r="BW903" i="95"/>
  <c r="BW855" i="95"/>
  <c r="BW881" i="95"/>
  <c r="BW877" i="95"/>
  <c r="BW828" i="95"/>
  <c r="BW780" i="95"/>
  <c r="BW806" i="95"/>
  <c r="BW753" i="95"/>
  <c r="BW802" i="95"/>
  <c r="BW752" i="95"/>
  <c r="BW704" i="95"/>
  <c r="BW902" i="95"/>
  <c r="BW854" i="95"/>
  <c r="BW880" i="95"/>
  <c r="BW831" i="95"/>
  <c r="BW827" i="95"/>
  <c r="BW778" i="95"/>
  <c r="BW777" i="95"/>
  <c r="BW703" i="95"/>
  <c r="BW781" i="95"/>
  <c r="BW731" i="95"/>
  <c r="BW730" i="95"/>
  <c r="BW879" i="95"/>
  <c r="BW756" i="95"/>
  <c r="BW728" i="95"/>
  <c r="BW702" i="95"/>
  <c r="BW905" i="95"/>
  <c r="BW830" i="95"/>
  <c r="BW705" i="95"/>
  <c r="BW853" i="95"/>
  <c r="BW906" i="95"/>
  <c r="BW805" i="95"/>
  <c r="BW779" i="95"/>
  <c r="BW729" i="95"/>
  <c r="BW930" i="95"/>
  <c r="BW929" i="95"/>
  <c r="BW928" i="95"/>
  <c r="BW927" i="95"/>
  <c r="BW931" i="95"/>
  <c r="K929" i="95"/>
  <c r="K905" i="95"/>
  <c r="K928" i="95"/>
  <c r="K853" i="95"/>
  <c r="K879" i="95"/>
  <c r="K830" i="95"/>
  <c r="K805" i="95"/>
  <c r="K806" i="95"/>
  <c r="K755" i="95"/>
  <c r="K756" i="95"/>
  <c r="K729" i="95"/>
  <c r="K927" i="95"/>
  <c r="K904" i="95"/>
  <c r="K856" i="95"/>
  <c r="K852" i="95"/>
  <c r="K878" i="95"/>
  <c r="K829" i="95"/>
  <c r="K803" i="95"/>
  <c r="K804" i="95"/>
  <c r="K753" i="95"/>
  <c r="K754" i="95"/>
  <c r="K727" i="95"/>
  <c r="K930" i="95"/>
  <c r="K903" i="95"/>
  <c r="K855" i="95"/>
  <c r="K881" i="95"/>
  <c r="K877" i="95"/>
  <c r="K827" i="95"/>
  <c r="K780" i="95"/>
  <c r="K802" i="95"/>
  <c r="K781" i="95"/>
  <c r="K752" i="95"/>
  <c r="K730" i="95"/>
  <c r="K902" i="95"/>
  <c r="K828" i="95"/>
  <c r="K731" i="95"/>
  <c r="K831" i="95"/>
  <c r="K854" i="95"/>
  <c r="K778" i="95"/>
  <c r="K728" i="95"/>
  <c r="K906" i="95"/>
  <c r="K931" i="95"/>
  <c r="K880" i="95"/>
  <c r="K777" i="95"/>
  <c r="K779" i="95"/>
  <c r="K705" i="95"/>
  <c r="K704" i="95"/>
  <c r="K703" i="95"/>
  <c r="AO929" i="23"/>
  <c r="AO905" i="23"/>
  <c r="AO879" i="23"/>
  <c r="AO880" i="23"/>
  <c r="AO853" i="23"/>
  <c r="AO803" i="23"/>
  <c r="AO756" i="23"/>
  <c r="AO752" i="23"/>
  <c r="AO706" i="23"/>
  <c r="AO729" i="23"/>
  <c r="AO777" i="23"/>
  <c r="AO928" i="23"/>
  <c r="AO904" i="23"/>
  <c r="AO878" i="23"/>
  <c r="AO856" i="23"/>
  <c r="AO806" i="23"/>
  <c r="AO802" i="23"/>
  <c r="AO755" i="23"/>
  <c r="AO852" i="23"/>
  <c r="AO704" i="23"/>
  <c r="AO728" i="23"/>
  <c r="AO779" i="23"/>
  <c r="AO931" i="23"/>
  <c r="AO927" i="23"/>
  <c r="AO903" i="23"/>
  <c r="AO877" i="23"/>
  <c r="AO855" i="23"/>
  <c r="AO805" i="23"/>
  <c r="AO780" i="23"/>
  <c r="AO754" i="23"/>
  <c r="AO781" i="23"/>
  <c r="AO731" i="23"/>
  <c r="AO727" i="23"/>
  <c r="AO705" i="23"/>
  <c r="AO881" i="23"/>
  <c r="AO753" i="23"/>
  <c r="AO930" i="23"/>
  <c r="AO854" i="23"/>
  <c r="AO703" i="23"/>
  <c r="AO906" i="23"/>
  <c r="AO804" i="23"/>
  <c r="AO730" i="23"/>
  <c r="AO902" i="23"/>
  <c r="AO778" i="23"/>
  <c r="AO702" i="23"/>
  <c r="J928" i="23"/>
  <c r="J904" i="23"/>
  <c r="J879" i="23"/>
  <c r="J856" i="23"/>
  <c r="J830" i="23"/>
  <c r="J853" i="23"/>
  <c r="J802" i="23"/>
  <c r="J756" i="23"/>
  <c r="J752" i="23"/>
  <c r="J731" i="23"/>
  <c r="J727" i="23"/>
  <c r="J930" i="23"/>
  <c r="J902" i="23"/>
  <c r="J878" i="23"/>
  <c r="J854" i="23"/>
  <c r="J829" i="23"/>
  <c r="J806" i="23"/>
  <c r="J881" i="23"/>
  <c r="J755" i="23"/>
  <c r="J781" i="23"/>
  <c r="J730" i="23"/>
  <c r="J778" i="23"/>
  <c r="J931" i="23"/>
  <c r="J927" i="23"/>
  <c r="J905" i="23"/>
  <c r="J877" i="23"/>
  <c r="J852" i="23"/>
  <c r="J828" i="23"/>
  <c r="J804" i="23"/>
  <c r="J855" i="23"/>
  <c r="J754" i="23"/>
  <c r="J779" i="23"/>
  <c r="J729" i="23"/>
  <c r="J780" i="23"/>
  <c r="J906" i="23"/>
  <c r="J827" i="23"/>
  <c r="J777" i="23"/>
  <c r="J880" i="23"/>
  <c r="J803" i="23"/>
  <c r="J728" i="23"/>
  <c r="J903" i="23"/>
  <c r="J805" i="23"/>
  <c r="J753" i="23"/>
  <c r="J929" i="23"/>
  <c r="J831" i="23"/>
  <c r="X930" i="23"/>
  <c r="X903" i="23"/>
  <c r="X904" i="23"/>
  <c r="X877" i="23"/>
  <c r="X856" i="23"/>
  <c r="X779" i="23"/>
  <c r="X827" i="23"/>
  <c r="X854" i="23"/>
  <c r="X828" i="23"/>
  <c r="X703" i="23"/>
  <c r="X729" i="23"/>
  <c r="X931" i="23"/>
  <c r="X927" i="23"/>
  <c r="X906" i="23"/>
  <c r="X879" i="23"/>
  <c r="X853" i="23"/>
  <c r="X781" i="23"/>
  <c r="X831" i="23"/>
  <c r="X803" i="23"/>
  <c r="X702" i="23"/>
  <c r="X830" i="23"/>
  <c r="X728" i="23"/>
  <c r="X704" i="23"/>
  <c r="X881" i="23"/>
  <c r="X855" i="23"/>
  <c r="X778" i="23"/>
  <c r="X805" i="23"/>
  <c r="X730" i="23"/>
  <c r="X928" i="23"/>
  <c r="X902" i="23"/>
  <c r="X852" i="23"/>
  <c r="X829" i="23"/>
  <c r="X706" i="23"/>
  <c r="X731" i="23"/>
  <c r="X929" i="23"/>
  <c r="X880" i="23"/>
  <c r="X806" i="23"/>
  <c r="X804" i="23"/>
  <c r="X705" i="23"/>
  <c r="X727" i="23"/>
  <c r="X802" i="23"/>
  <c r="X905" i="23"/>
  <c r="X777" i="23"/>
  <c r="X878" i="23"/>
  <c r="X780" i="23"/>
  <c r="AS929" i="23"/>
  <c r="AS905" i="23"/>
  <c r="AS881" i="23"/>
  <c r="AS880" i="23"/>
  <c r="AS830" i="23"/>
  <c r="AS804" i="23"/>
  <c r="AS778" i="23"/>
  <c r="AS753" i="23"/>
  <c r="AS779" i="23"/>
  <c r="AS728" i="23"/>
  <c r="AS704" i="23"/>
  <c r="AS931" i="23"/>
  <c r="AS927" i="23"/>
  <c r="AS903" i="23"/>
  <c r="AS878" i="23"/>
  <c r="AS805" i="23"/>
  <c r="AS828" i="23"/>
  <c r="AS802" i="23"/>
  <c r="AS755" i="23"/>
  <c r="AS777" i="23"/>
  <c r="AS730" i="23"/>
  <c r="AS702" i="23"/>
  <c r="AS705" i="23"/>
  <c r="AS904" i="23"/>
  <c r="AS806" i="23"/>
  <c r="AS803" i="23"/>
  <c r="AS752" i="23"/>
  <c r="AS727" i="23"/>
  <c r="AS930" i="23"/>
  <c r="AS902" i="23"/>
  <c r="AS831" i="23"/>
  <c r="AS780" i="23"/>
  <c r="AS703" i="23"/>
  <c r="AS781" i="23"/>
  <c r="AS928" i="23"/>
  <c r="AS879" i="23"/>
  <c r="AS829" i="23"/>
  <c r="AS756" i="23"/>
  <c r="AS731" i="23"/>
  <c r="AS706" i="23"/>
  <c r="AS827" i="23"/>
  <c r="AS754" i="23"/>
  <c r="AS906" i="23"/>
  <c r="AS729" i="23"/>
  <c r="AS877" i="23"/>
  <c r="H927" i="23"/>
  <c r="H881" i="23"/>
  <c r="H879" i="23"/>
  <c r="H853" i="23"/>
  <c r="H806" i="23"/>
  <c r="H778" i="23"/>
  <c r="H804" i="23"/>
  <c r="H856" i="23"/>
  <c r="H752" i="23"/>
  <c r="H753" i="23"/>
  <c r="H730" i="23"/>
  <c r="H931" i="23"/>
  <c r="H928" i="23"/>
  <c r="H904" i="23"/>
  <c r="H878" i="23"/>
  <c r="H902" i="23"/>
  <c r="H781" i="23"/>
  <c r="H831" i="23"/>
  <c r="H803" i="23"/>
  <c r="H830" i="23"/>
  <c r="H828" i="23"/>
  <c r="H731" i="23"/>
  <c r="H728" i="23"/>
  <c r="H930" i="23"/>
  <c r="H905" i="23"/>
  <c r="H906" i="23"/>
  <c r="H877" i="23"/>
  <c r="H852" i="23"/>
  <c r="H780" i="23"/>
  <c r="H829" i="23"/>
  <c r="H802" i="23"/>
  <c r="H756" i="23"/>
  <c r="H777" i="23"/>
  <c r="H729" i="23"/>
  <c r="H880" i="23"/>
  <c r="H827" i="23"/>
  <c r="H727" i="23"/>
  <c r="H855" i="23"/>
  <c r="H805" i="23"/>
  <c r="H929" i="23"/>
  <c r="H854" i="23"/>
  <c r="H754" i="23"/>
  <c r="H779" i="23"/>
  <c r="H755" i="23"/>
  <c r="H903" i="23"/>
  <c r="AB931" i="23"/>
  <c r="AB904" i="23"/>
  <c r="AB853" i="23"/>
  <c r="AB878" i="23"/>
  <c r="AB830" i="23"/>
  <c r="AB902" i="23"/>
  <c r="AB806" i="23"/>
  <c r="AB804" i="23"/>
  <c r="AB754" i="23"/>
  <c r="AB705" i="23"/>
  <c r="AB730" i="23"/>
  <c r="AB927" i="23"/>
  <c r="AB906" i="23"/>
  <c r="AB881" i="23"/>
  <c r="AB856" i="23"/>
  <c r="AB829" i="23"/>
  <c r="AB702" i="23"/>
  <c r="AB803" i="23"/>
  <c r="AB802" i="23"/>
  <c r="AB753" i="23"/>
  <c r="AB731" i="23"/>
  <c r="AB728" i="23"/>
  <c r="AB930" i="23"/>
  <c r="AB905" i="23"/>
  <c r="AB929" i="23"/>
  <c r="AB879" i="23"/>
  <c r="AB805" i="23"/>
  <c r="AB828" i="23"/>
  <c r="AB706" i="23"/>
  <c r="AB880" i="23"/>
  <c r="AB756" i="23"/>
  <c r="AB752" i="23"/>
  <c r="AB729" i="23"/>
  <c r="AB704" i="23"/>
  <c r="AB855" i="23"/>
  <c r="AB852" i="23"/>
  <c r="AB727" i="23"/>
  <c r="AB877" i="23"/>
  <c r="AB854" i="23"/>
  <c r="AB928" i="23"/>
  <c r="AB831" i="23"/>
  <c r="AB755" i="23"/>
  <c r="AB903" i="23"/>
  <c r="AB827" i="23"/>
  <c r="AB703" i="23"/>
  <c r="BT881" i="23"/>
  <c r="BT878" i="23"/>
  <c r="BT855" i="23"/>
  <c r="BT781" i="23"/>
  <c r="BT777" i="23"/>
  <c r="BT804" i="23"/>
  <c r="BT805" i="23"/>
  <c r="BT756" i="23"/>
  <c r="BT856" i="23"/>
  <c r="BT753" i="23"/>
  <c r="BT729" i="23"/>
  <c r="BT904" i="23"/>
  <c r="BT877" i="23"/>
  <c r="BT853" i="23"/>
  <c r="BT780" i="23"/>
  <c r="BT831" i="23"/>
  <c r="BT803" i="23"/>
  <c r="BT702" i="23"/>
  <c r="BT754" i="23"/>
  <c r="BT828" i="23"/>
  <c r="BT730" i="23"/>
  <c r="BT727" i="23"/>
  <c r="BT905" i="23"/>
  <c r="BT906" i="23"/>
  <c r="BT902" i="23"/>
  <c r="BT854" i="23"/>
  <c r="BT779" i="23"/>
  <c r="BT829" i="23"/>
  <c r="BT802" i="23"/>
  <c r="BT706" i="23"/>
  <c r="BT752" i="23"/>
  <c r="BT703" i="23"/>
  <c r="BT728" i="23"/>
  <c r="BT704" i="23"/>
  <c r="BT879" i="23"/>
  <c r="BT827" i="23"/>
  <c r="BT755" i="23"/>
  <c r="BT880" i="23"/>
  <c r="BT852" i="23"/>
  <c r="BT731" i="23"/>
  <c r="BT806" i="23"/>
  <c r="BT830" i="23"/>
  <c r="BT903" i="23"/>
  <c r="BT778" i="23"/>
  <c r="BT705" i="23"/>
  <c r="BS881" i="23"/>
  <c r="BS879" i="23"/>
  <c r="BS831" i="23"/>
  <c r="BS827" i="23"/>
  <c r="BS902" i="23"/>
  <c r="BS802" i="23"/>
  <c r="BS806" i="23"/>
  <c r="BS731" i="23"/>
  <c r="BS727" i="23"/>
  <c r="BS777" i="23"/>
  <c r="BS753" i="23"/>
  <c r="BS880" i="23"/>
  <c r="BS877" i="23"/>
  <c r="BS830" i="23"/>
  <c r="BS856" i="23"/>
  <c r="BS878" i="23"/>
  <c r="BS780" i="23"/>
  <c r="BS704" i="23"/>
  <c r="BS730" i="23"/>
  <c r="BS702" i="23"/>
  <c r="BS755" i="23"/>
  <c r="BS756" i="23"/>
  <c r="BS905" i="23"/>
  <c r="BS904" i="23"/>
  <c r="BS855" i="23"/>
  <c r="BS829" i="23"/>
  <c r="BS852" i="23"/>
  <c r="BS804" i="23"/>
  <c r="BS778" i="23"/>
  <c r="BS854" i="23"/>
  <c r="BS729" i="23"/>
  <c r="BS706" i="23"/>
  <c r="BS703" i="23"/>
  <c r="BS752" i="23"/>
  <c r="BS903" i="23"/>
  <c r="BS805" i="23"/>
  <c r="BS728" i="23"/>
  <c r="BS906" i="23"/>
  <c r="BS803" i="23"/>
  <c r="BS781" i="23"/>
  <c r="BS853" i="23"/>
  <c r="BS705" i="23"/>
  <c r="BS754" i="23"/>
  <c r="BS828" i="23"/>
  <c r="BS779" i="23"/>
  <c r="Z928" i="23"/>
  <c r="Z930" i="23"/>
  <c r="Z902" i="23"/>
  <c r="Z878" i="23"/>
  <c r="Z854" i="23"/>
  <c r="Z829" i="23"/>
  <c r="Z806" i="23"/>
  <c r="Z905" i="23"/>
  <c r="Z777" i="23"/>
  <c r="Z728" i="23"/>
  <c r="Z778" i="23"/>
  <c r="Z706" i="23"/>
  <c r="Z931" i="23"/>
  <c r="Z927" i="23"/>
  <c r="Z903" i="23"/>
  <c r="Z877" i="23"/>
  <c r="Z852" i="23"/>
  <c r="Z828" i="23"/>
  <c r="Z804" i="23"/>
  <c r="Z853" i="23"/>
  <c r="Z731" i="23"/>
  <c r="Z727" i="23"/>
  <c r="Z705" i="23"/>
  <c r="Z702" i="23"/>
  <c r="Z880" i="23"/>
  <c r="Z831" i="23"/>
  <c r="Z803" i="23"/>
  <c r="Z730" i="23"/>
  <c r="Z780" i="23"/>
  <c r="Z929" i="23"/>
  <c r="Z879" i="23"/>
  <c r="Z830" i="23"/>
  <c r="Z802" i="23"/>
  <c r="Z729" i="23"/>
  <c r="Z703" i="23"/>
  <c r="Z906" i="23"/>
  <c r="Z881" i="23"/>
  <c r="Z827" i="23"/>
  <c r="Z781" i="23"/>
  <c r="Z704" i="23"/>
  <c r="Z856" i="23"/>
  <c r="Z855" i="23"/>
  <c r="Z779" i="23"/>
  <c r="Z904" i="23"/>
  <c r="Z805" i="23"/>
  <c r="BA928" i="23"/>
  <c r="BA903" i="23"/>
  <c r="BA855" i="23"/>
  <c r="BA806" i="23"/>
  <c r="BA829" i="23"/>
  <c r="BA803" i="23"/>
  <c r="BA756" i="23"/>
  <c r="BA752" i="23"/>
  <c r="BA731" i="23"/>
  <c r="BA727" i="23"/>
  <c r="BA706" i="23"/>
  <c r="BA931" i="23"/>
  <c r="BA906" i="23"/>
  <c r="BA902" i="23"/>
  <c r="BA854" i="23"/>
  <c r="BA805" i="23"/>
  <c r="BA828" i="23"/>
  <c r="BA802" i="23"/>
  <c r="BA755" i="23"/>
  <c r="BA777" i="23"/>
  <c r="BA730" i="23"/>
  <c r="BA702" i="23"/>
  <c r="BA705" i="23"/>
  <c r="BA930" i="23"/>
  <c r="BA905" i="23"/>
  <c r="BA927" i="23"/>
  <c r="BA853" i="23"/>
  <c r="BA831" i="23"/>
  <c r="BA827" i="23"/>
  <c r="BA781" i="23"/>
  <c r="BA754" i="23"/>
  <c r="BA703" i="23"/>
  <c r="BA729" i="23"/>
  <c r="BA780" i="23"/>
  <c r="BA856" i="23"/>
  <c r="BA779" i="23"/>
  <c r="BA704" i="23"/>
  <c r="BA852" i="23"/>
  <c r="BA753" i="23"/>
  <c r="BA929" i="23"/>
  <c r="BA830" i="23"/>
  <c r="BA778" i="23"/>
  <c r="BA904" i="23"/>
  <c r="BA804" i="23"/>
  <c r="BA728" i="23"/>
  <c r="BW881" i="23"/>
  <c r="BW879" i="23"/>
  <c r="BW854" i="23"/>
  <c r="BW829" i="23"/>
  <c r="BW805" i="23"/>
  <c r="BW806" i="23"/>
  <c r="BW756" i="23"/>
  <c r="BW752" i="23"/>
  <c r="BW730" i="23"/>
  <c r="BW702" i="23"/>
  <c r="BW703" i="23"/>
  <c r="BW906" i="23"/>
  <c r="BW880" i="23"/>
  <c r="BW878" i="23"/>
  <c r="BW852" i="23"/>
  <c r="BW828" i="23"/>
  <c r="BW781" i="23"/>
  <c r="BW804" i="23"/>
  <c r="BW755" i="23"/>
  <c r="BW705" i="23"/>
  <c r="BW729" i="23"/>
  <c r="BW706" i="23"/>
  <c r="BW780" i="23"/>
  <c r="BW904" i="23"/>
  <c r="BW905" i="23"/>
  <c r="BW877" i="23"/>
  <c r="BW831" i="23"/>
  <c r="BW827" i="23"/>
  <c r="BW779" i="23"/>
  <c r="BW802" i="23"/>
  <c r="BW754" i="23"/>
  <c r="BW803" i="23"/>
  <c r="BW728" i="23"/>
  <c r="BW704" i="23"/>
  <c r="BW902" i="23"/>
  <c r="BW855" i="23"/>
  <c r="BW731" i="23"/>
  <c r="BW903" i="23"/>
  <c r="BW777" i="23"/>
  <c r="BW727" i="23"/>
  <c r="BW856" i="23"/>
  <c r="BW778" i="23"/>
  <c r="BW853" i="23"/>
  <c r="BW830" i="23"/>
  <c r="BW753" i="23"/>
  <c r="AD927" i="23"/>
  <c r="AD904" i="23"/>
  <c r="AD878" i="23"/>
  <c r="AD852" i="23"/>
  <c r="AD828" i="23"/>
  <c r="AD804" i="23"/>
  <c r="AD806" i="23"/>
  <c r="AD753" i="23"/>
  <c r="AD730" i="23"/>
  <c r="AD704" i="23"/>
  <c r="AD706" i="23"/>
  <c r="AD930" i="23"/>
  <c r="AD905" i="23"/>
  <c r="AD880" i="23"/>
  <c r="AD906" i="23"/>
  <c r="AD830" i="23"/>
  <c r="AD855" i="23"/>
  <c r="AD802" i="23"/>
  <c r="AD755" i="23"/>
  <c r="AD805" i="23"/>
  <c r="AD728" i="23"/>
  <c r="AD705" i="23"/>
  <c r="AD928" i="23"/>
  <c r="AD877" i="23"/>
  <c r="AD827" i="23"/>
  <c r="AD756" i="23"/>
  <c r="AD729" i="23"/>
  <c r="AD702" i="23"/>
  <c r="AD903" i="23"/>
  <c r="AD902" i="23"/>
  <c r="AD853" i="23"/>
  <c r="AD754" i="23"/>
  <c r="AD727" i="23"/>
  <c r="AD931" i="23"/>
  <c r="AD881" i="23"/>
  <c r="AD831" i="23"/>
  <c r="AD803" i="23"/>
  <c r="AD752" i="23"/>
  <c r="AD703" i="23"/>
  <c r="AD879" i="23"/>
  <c r="AD856" i="23"/>
  <c r="AD829" i="23"/>
  <c r="AD854" i="23"/>
  <c r="AD929" i="23"/>
  <c r="AD731" i="23"/>
  <c r="BD930" i="23"/>
  <c r="BD906" i="23"/>
  <c r="BD853" i="23"/>
  <c r="BD781" i="23"/>
  <c r="BD831" i="23"/>
  <c r="BD803" i="23"/>
  <c r="BD706" i="23"/>
  <c r="BD705" i="23"/>
  <c r="BD828" i="23"/>
  <c r="BD728" i="23"/>
  <c r="BD704" i="23"/>
  <c r="BD927" i="23"/>
  <c r="BD903" i="23"/>
  <c r="BD904" i="23"/>
  <c r="BD852" i="23"/>
  <c r="BD779" i="23"/>
  <c r="BD827" i="23"/>
  <c r="BD854" i="23"/>
  <c r="BD754" i="23"/>
  <c r="BD777" i="23"/>
  <c r="BD753" i="23"/>
  <c r="BD729" i="23"/>
  <c r="BD905" i="23"/>
  <c r="BD856" i="23"/>
  <c r="BD829" i="23"/>
  <c r="BD756" i="23"/>
  <c r="BD755" i="23"/>
  <c r="BD730" i="23"/>
  <c r="BD929" i="23"/>
  <c r="BD806" i="23"/>
  <c r="BD804" i="23"/>
  <c r="BD752" i="23"/>
  <c r="BD805" i="23"/>
  <c r="BD931" i="23"/>
  <c r="BD902" i="23"/>
  <c r="BD780" i="23"/>
  <c r="BD802" i="23"/>
  <c r="BD830" i="23"/>
  <c r="BD731" i="23"/>
  <c r="BD928" i="23"/>
  <c r="BD703" i="23"/>
  <c r="BD855" i="23"/>
  <c r="BD727" i="23"/>
  <c r="BD778" i="23"/>
  <c r="BD702" i="23"/>
  <c r="AH930" i="23"/>
  <c r="AH903" i="23"/>
  <c r="AH881" i="23"/>
  <c r="AH877" i="23"/>
  <c r="AH852" i="23"/>
  <c r="AH828" i="23"/>
  <c r="AH756" i="23"/>
  <c r="AH752" i="23"/>
  <c r="AH731" i="23"/>
  <c r="AH727" i="23"/>
  <c r="AH856" i="23"/>
  <c r="AH706" i="23"/>
  <c r="AH928" i="23"/>
  <c r="AH931" i="23"/>
  <c r="AH880" i="23"/>
  <c r="AH929" i="23"/>
  <c r="AH831" i="23"/>
  <c r="AH827" i="23"/>
  <c r="AH755" i="23"/>
  <c r="AH780" i="23"/>
  <c r="AH730" i="23"/>
  <c r="AH704" i="23"/>
  <c r="AH779" i="23"/>
  <c r="AH927" i="23"/>
  <c r="AH906" i="23"/>
  <c r="AH879" i="23"/>
  <c r="AH855" i="23"/>
  <c r="AH830" i="23"/>
  <c r="AH904" i="23"/>
  <c r="AH754" i="23"/>
  <c r="AH778" i="23"/>
  <c r="AH729" i="23"/>
  <c r="AH781" i="23"/>
  <c r="AH703" i="23"/>
  <c r="AH902" i="23"/>
  <c r="AH854" i="23"/>
  <c r="AH705" i="23"/>
  <c r="AH878" i="23"/>
  <c r="AH753" i="23"/>
  <c r="AH702" i="23"/>
  <c r="AH853" i="23"/>
  <c r="AH777" i="23"/>
  <c r="AH905" i="23"/>
  <c r="AH829" i="23"/>
  <c r="AH728" i="23"/>
  <c r="AR927" i="23"/>
  <c r="AR906" i="23"/>
  <c r="AR881" i="23"/>
  <c r="AR877" i="23"/>
  <c r="AR780" i="23"/>
  <c r="AR806" i="23"/>
  <c r="AR878" i="23"/>
  <c r="AR756" i="23"/>
  <c r="AR752" i="23"/>
  <c r="AR731" i="23"/>
  <c r="AR730" i="23"/>
  <c r="AR930" i="23"/>
  <c r="AR931" i="23"/>
  <c r="AR902" i="23"/>
  <c r="AR855" i="23"/>
  <c r="AR854" i="23"/>
  <c r="AR779" i="23"/>
  <c r="AR702" i="23"/>
  <c r="AR852" i="23"/>
  <c r="AR755" i="23"/>
  <c r="AR703" i="23"/>
  <c r="AR729" i="23"/>
  <c r="AR728" i="23"/>
  <c r="AR928" i="23"/>
  <c r="AR905" i="23"/>
  <c r="AR880" i="23"/>
  <c r="AR853" i="23"/>
  <c r="AR805" i="23"/>
  <c r="AR778" i="23"/>
  <c r="AR706" i="23"/>
  <c r="AR804" i="23"/>
  <c r="AR754" i="23"/>
  <c r="AR803" i="23"/>
  <c r="AR727" i="23"/>
  <c r="AR904" i="23"/>
  <c r="AR777" i="23"/>
  <c r="AR704" i="23"/>
  <c r="AR879" i="23"/>
  <c r="AR802" i="23"/>
  <c r="AR929" i="23"/>
  <c r="AR781" i="23"/>
  <c r="AR753" i="23"/>
  <c r="AR903" i="23"/>
  <c r="AR856" i="23"/>
  <c r="AR705" i="23"/>
  <c r="M928" i="23"/>
  <c r="M904" i="23"/>
  <c r="M880" i="23"/>
  <c r="M856" i="23"/>
  <c r="M806" i="23"/>
  <c r="M829" i="23"/>
  <c r="M804" i="23"/>
  <c r="M778" i="23"/>
  <c r="M753" i="23"/>
  <c r="M730" i="23"/>
  <c r="M779" i="23"/>
  <c r="M931" i="23"/>
  <c r="M927" i="23"/>
  <c r="M903" i="23"/>
  <c r="M879" i="23"/>
  <c r="M855" i="23"/>
  <c r="M805" i="23"/>
  <c r="M828" i="23"/>
  <c r="M803" i="23"/>
  <c r="M756" i="23"/>
  <c r="M752" i="23"/>
  <c r="M729" i="23"/>
  <c r="M727" i="23"/>
  <c r="M930" i="23"/>
  <c r="M906" i="23"/>
  <c r="M902" i="23"/>
  <c r="M878" i="23"/>
  <c r="M854" i="23"/>
  <c r="M831" i="23"/>
  <c r="M827" i="23"/>
  <c r="M802" i="23"/>
  <c r="M755" i="23"/>
  <c r="M777" i="23"/>
  <c r="M728" i="23"/>
  <c r="M905" i="23"/>
  <c r="M830" i="23"/>
  <c r="M731" i="23"/>
  <c r="M881" i="23"/>
  <c r="M852" i="23"/>
  <c r="M781" i="23"/>
  <c r="M877" i="23"/>
  <c r="M780" i="23"/>
  <c r="M853" i="23"/>
  <c r="M754" i="23"/>
  <c r="M929" i="23"/>
  <c r="BK881" i="23"/>
  <c r="BK856" i="23"/>
  <c r="BK831" i="23"/>
  <c r="BK827" i="23"/>
  <c r="BK805" i="23"/>
  <c r="BK802" i="23"/>
  <c r="BK705" i="23"/>
  <c r="BK731" i="23"/>
  <c r="BK727" i="23"/>
  <c r="BK756" i="23"/>
  <c r="BK754" i="23"/>
  <c r="BK906" i="23"/>
  <c r="BK880" i="23"/>
  <c r="BK854" i="23"/>
  <c r="BK830" i="23"/>
  <c r="BK853" i="23"/>
  <c r="BK879" i="23"/>
  <c r="BK781" i="23"/>
  <c r="BK855" i="23"/>
  <c r="BK730" i="23"/>
  <c r="BK702" i="23"/>
  <c r="BK752" i="23"/>
  <c r="BK753" i="23"/>
  <c r="BK904" i="23"/>
  <c r="BK905" i="23"/>
  <c r="BK852" i="23"/>
  <c r="BK829" i="23"/>
  <c r="BK806" i="23"/>
  <c r="BK804" i="23"/>
  <c r="BK779" i="23"/>
  <c r="BK704" i="23"/>
  <c r="BK729" i="23"/>
  <c r="BK706" i="23"/>
  <c r="BK755" i="23"/>
  <c r="BK902" i="23"/>
  <c r="BK877" i="23"/>
  <c r="BK728" i="23"/>
  <c r="BK878" i="23"/>
  <c r="BK803" i="23"/>
  <c r="BK778" i="23"/>
  <c r="BK903" i="23"/>
  <c r="BK777" i="23"/>
  <c r="BK703" i="23"/>
  <c r="BK780" i="23"/>
  <c r="BK828" i="23"/>
  <c r="S929" i="23"/>
  <c r="S904" i="23"/>
  <c r="S878" i="23"/>
  <c r="S853" i="23"/>
  <c r="S829" i="23"/>
  <c r="S806" i="23"/>
  <c r="S777" i="23"/>
  <c r="S781" i="23"/>
  <c r="S753" i="23"/>
  <c r="S702" i="23"/>
  <c r="S703" i="23"/>
  <c r="S931" i="23"/>
  <c r="S905" i="23"/>
  <c r="S902" i="23"/>
  <c r="S877" i="23"/>
  <c r="S852" i="23"/>
  <c r="S828" i="23"/>
  <c r="S906" i="23"/>
  <c r="S856" i="23"/>
  <c r="S756" i="23"/>
  <c r="S752" i="23"/>
  <c r="S706" i="23"/>
  <c r="S779" i="23"/>
  <c r="S927" i="23"/>
  <c r="S903" i="23"/>
  <c r="S880" i="23"/>
  <c r="S930" i="23"/>
  <c r="S831" i="23"/>
  <c r="S827" i="23"/>
  <c r="S780" i="23"/>
  <c r="S805" i="23"/>
  <c r="S755" i="23"/>
  <c r="S705" i="23"/>
  <c r="S704" i="23"/>
  <c r="S855" i="23"/>
  <c r="S803" i="23"/>
  <c r="S928" i="23"/>
  <c r="S830" i="23"/>
  <c r="S754" i="23"/>
  <c r="S881" i="23"/>
  <c r="S854" i="23"/>
  <c r="S802" i="23"/>
  <c r="S804" i="23"/>
  <c r="S879" i="23"/>
  <c r="S778" i="23"/>
  <c r="O946" i="95"/>
  <c r="AM946" i="95"/>
  <c r="AM945" i="95" s="1"/>
  <c r="AA921" i="95"/>
  <c r="Y846" i="95"/>
  <c r="G871" i="95"/>
  <c r="G870" i="95" s="1"/>
  <c r="BD921" i="95"/>
  <c r="BD920" i="95" s="1"/>
  <c r="AU896" i="95"/>
  <c r="AU895" i="95" s="1"/>
  <c r="O821" i="95"/>
  <c r="AQ871" i="95"/>
  <c r="Z846" i="95"/>
  <c r="Z845" i="95" s="1"/>
  <c r="Z796" i="95"/>
  <c r="Z795" i="95" s="1"/>
  <c r="AD896" i="95"/>
  <c r="AD895" i="95" s="1"/>
  <c r="AS896" i="95"/>
  <c r="AE846" i="95"/>
  <c r="AX946" i="95"/>
  <c r="AX945" i="95" s="1"/>
  <c r="Y896" i="95"/>
  <c r="Y895" i="95" s="1"/>
  <c r="N846" i="95"/>
  <c r="N845" i="95" s="1"/>
  <c r="R871" i="95"/>
  <c r="R870" i="95" s="1"/>
  <c r="T846" i="95"/>
  <c r="T845" i="95" s="1"/>
  <c r="Z821" i="95"/>
  <c r="P871" i="95"/>
  <c r="P870" i="95" s="1"/>
  <c r="X930" i="94"/>
  <c r="X931" i="94"/>
  <c r="X903" i="94"/>
  <c r="X877" i="94"/>
  <c r="X829" i="94"/>
  <c r="X855" i="94"/>
  <c r="X881" i="94"/>
  <c r="X803" i="94"/>
  <c r="X704" i="94"/>
  <c r="X731" i="94"/>
  <c r="X727" i="94"/>
  <c r="X703" i="94"/>
  <c r="X929" i="94"/>
  <c r="X906" i="94"/>
  <c r="X902" i="94"/>
  <c r="X879" i="94"/>
  <c r="X828" i="94"/>
  <c r="X854" i="94"/>
  <c r="X806" i="94"/>
  <c r="X802" i="94"/>
  <c r="X779" i="94"/>
  <c r="X730" i="94"/>
  <c r="X705" i="94"/>
  <c r="X928" i="94"/>
  <c r="X905" i="94"/>
  <c r="X880" i="94"/>
  <c r="X831" i="94"/>
  <c r="X827" i="94"/>
  <c r="X853" i="94"/>
  <c r="X805" i="94"/>
  <c r="X780" i="94"/>
  <c r="X781" i="94"/>
  <c r="X729" i="94"/>
  <c r="X702" i="94"/>
  <c r="X830" i="94"/>
  <c r="X778" i="94"/>
  <c r="X927" i="94"/>
  <c r="X856" i="94"/>
  <c r="X777" i="94"/>
  <c r="X904" i="94"/>
  <c r="X852" i="94"/>
  <c r="X728" i="94"/>
  <c r="X878" i="94"/>
  <c r="X804" i="94"/>
  <c r="X706" i="94"/>
  <c r="X753" i="94"/>
  <c r="X754" i="94"/>
  <c r="X755" i="94"/>
  <c r="BV906" i="94"/>
  <c r="BV877" i="94"/>
  <c r="BV854" i="94"/>
  <c r="BV903" i="94"/>
  <c r="BV804" i="94"/>
  <c r="BV780" i="94"/>
  <c r="BV831" i="94"/>
  <c r="BV706" i="94"/>
  <c r="BV756" i="94"/>
  <c r="BV830" i="94"/>
  <c r="BV704" i="94"/>
  <c r="BV905" i="94"/>
  <c r="BV902" i="94"/>
  <c r="BV853" i="94"/>
  <c r="BV880" i="94"/>
  <c r="BV803" i="94"/>
  <c r="BV779" i="94"/>
  <c r="BV829" i="94"/>
  <c r="BV753" i="94"/>
  <c r="BV754" i="94"/>
  <c r="BV755" i="94"/>
  <c r="BV705" i="94"/>
  <c r="BV881" i="94"/>
  <c r="BV856" i="94"/>
  <c r="BV852" i="94"/>
  <c r="BV806" i="94"/>
  <c r="BV802" i="94"/>
  <c r="BV778" i="94"/>
  <c r="BV827" i="94"/>
  <c r="BV729" i="94"/>
  <c r="BV752" i="94"/>
  <c r="BV731" i="94"/>
  <c r="BV728" i="94"/>
  <c r="BV879" i="94"/>
  <c r="BV781" i="94"/>
  <c r="BV703" i="94"/>
  <c r="BV855" i="94"/>
  <c r="BV777" i="94"/>
  <c r="BV730" i="94"/>
  <c r="BV878" i="94"/>
  <c r="BV702" i="94"/>
  <c r="BV727" i="94"/>
  <c r="BV904" i="94"/>
  <c r="BV805" i="94"/>
  <c r="BV828" i="94"/>
  <c r="BV928" i="94"/>
  <c r="BV929" i="94"/>
  <c r="BV930" i="94"/>
  <c r="BV927" i="94"/>
  <c r="BV931" i="94"/>
  <c r="BT904" i="94"/>
  <c r="BT878" i="94"/>
  <c r="BT830" i="94"/>
  <c r="BT856" i="94"/>
  <c r="BT852" i="94"/>
  <c r="BT804" i="94"/>
  <c r="BT778" i="94"/>
  <c r="BT779" i="94"/>
  <c r="BT730" i="94"/>
  <c r="BT705" i="94"/>
  <c r="BT702" i="94"/>
  <c r="BT903" i="94"/>
  <c r="BT881" i="94"/>
  <c r="BT829" i="94"/>
  <c r="BT855" i="94"/>
  <c r="BT879" i="94"/>
  <c r="BT803" i="94"/>
  <c r="BT704" i="94"/>
  <c r="BT755" i="94"/>
  <c r="BT729" i="94"/>
  <c r="BT781" i="94"/>
  <c r="BT706" i="94"/>
  <c r="BT906" i="94"/>
  <c r="BT902" i="94"/>
  <c r="BT877" i="94"/>
  <c r="BT828" i="94"/>
  <c r="BT854" i="94"/>
  <c r="BT806" i="94"/>
  <c r="BT802" i="94"/>
  <c r="BT777" i="94"/>
  <c r="BT753" i="94"/>
  <c r="BT728" i="94"/>
  <c r="BT756" i="94"/>
  <c r="BT703" i="94"/>
  <c r="BT831" i="94"/>
  <c r="BT780" i="94"/>
  <c r="BT754" i="94"/>
  <c r="BT827" i="94"/>
  <c r="BT752" i="94"/>
  <c r="BT905" i="94"/>
  <c r="BT853" i="94"/>
  <c r="BT731" i="94"/>
  <c r="BT880" i="94"/>
  <c r="BT805" i="94"/>
  <c r="BT727" i="94"/>
  <c r="BT928" i="94"/>
  <c r="BT929" i="94"/>
  <c r="BT927" i="94"/>
  <c r="BT930" i="94"/>
  <c r="BT931" i="94"/>
  <c r="AP928" i="94"/>
  <c r="AP879" i="94"/>
  <c r="AP855" i="94"/>
  <c r="AP903" i="94"/>
  <c r="AP806" i="94"/>
  <c r="AP802" i="94"/>
  <c r="AP778" i="94"/>
  <c r="AP706" i="94"/>
  <c r="AP752" i="94"/>
  <c r="AP730" i="94"/>
  <c r="AP728" i="94"/>
  <c r="AP930" i="94"/>
  <c r="AP927" i="94"/>
  <c r="AP877" i="94"/>
  <c r="AP854" i="94"/>
  <c r="AP878" i="94"/>
  <c r="AP805" i="94"/>
  <c r="AP781" i="94"/>
  <c r="AP777" i="94"/>
  <c r="AP753" i="94"/>
  <c r="AP703" i="94"/>
  <c r="AP704" i="94"/>
  <c r="AP727" i="94"/>
  <c r="AP929" i="94"/>
  <c r="AP904" i="94"/>
  <c r="AP906" i="94"/>
  <c r="AP853" i="94"/>
  <c r="AP905" i="94"/>
  <c r="AP804" i="94"/>
  <c r="AP780" i="94"/>
  <c r="AP880" i="94"/>
  <c r="AP756" i="94"/>
  <c r="AP755" i="94"/>
  <c r="AP705" i="94"/>
  <c r="AP852" i="94"/>
  <c r="AP702" i="94"/>
  <c r="AP931" i="94"/>
  <c r="AP902" i="94"/>
  <c r="AP754" i="94"/>
  <c r="AP881" i="94"/>
  <c r="AP803" i="94"/>
  <c r="AP731" i="94"/>
  <c r="AP856" i="94"/>
  <c r="AP779" i="94"/>
  <c r="AP729" i="94"/>
  <c r="AP828" i="94"/>
  <c r="AP829" i="94"/>
  <c r="AP830" i="94"/>
  <c r="BG931" i="94"/>
  <c r="BG927" i="94"/>
  <c r="BG878" i="94"/>
  <c r="BG829" i="94"/>
  <c r="BG855" i="94"/>
  <c r="BG806" i="94"/>
  <c r="BG802" i="94"/>
  <c r="BG756" i="94"/>
  <c r="BG752" i="94"/>
  <c r="BG728" i="94"/>
  <c r="BG704" i="94"/>
  <c r="BG702" i="94"/>
  <c r="BG929" i="94"/>
  <c r="BG881" i="94"/>
  <c r="BG877" i="94"/>
  <c r="BG828" i="94"/>
  <c r="BG854" i="94"/>
  <c r="BG805" i="94"/>
  <c r="BG781" i="94"/>
  <c r="BG755" i="94"/>
  <c r="BG731" i="94"/>
  <c r="BG727" i="94"/>
  <c r="BG780" i="94"/>
  <c r="BG930" i="94"/>
  <c r="BG880" i="94"/>
  <c r="BG831" i="94"/>
  <c r="BG827" i="94"/>
  <c r="BG853" i="94"/>
  <c r="BG804" i="94"/>
  <c r="BG779" i="94"/>
  <c r="BG754" i="94"/>
  <c r="BG730" i="94"/>
  <c r="BG703" i="94"/>
  <c r="BG705" i="94"/>
  <c r="BG928" i="94"/>
  <c r="BG852" i="94"/>
  <c r="BG729" i="94"/>
  <c r="BG879" i="94"/>
  <c r="BG803" i="94"/>
  <c r="BG778" i="94"/>
  <c r="BG830" i="94"/>
  <c r="BG777" i="94"/>
  <c r="BG706" i="94"/>
  <c r="BG856" i="94"/>
  <c r="BG753" i="94"/>
  <c r="BG903" i="94"/>
  <c r="BG904" i="94"/>
  <c r="BG905" i="94"/>
  <c r="AU930" i="94"/>
  <c r="AU906" i="94"/>
  <c r="AU879" i="94"/>
  <c r="AU904" i="94"/>
  <c r="AU829" i="94"/>
  <c r="AU780" i="94"/>
  <c r="AU754" i="94"/>
  <c r="AU804" i="94"/>
  <c r="AU730" i="94"/>
  <c r="AU703" i="94"/>
  <c r="AU781" i="94"/>
  <c r="AU777" i="94"/>
  <c r="AU927" i="94"/>
  <c r="AU902" i="94"/>
  <c r="AU878" i="94"/>
  <c r="AU903" i="94"/>
  <c r="AU828" i="94"/>
  <c r="AU778" i="94"/>
  <c r="AU753" i="94"/>
  <c r="AU802" i="94"/>
  <c r="AU729" i="94"/>
  <c r="AU704" i="94"/>
  <c r="AU705" i="94"/>
  <c r="AU929" i="94"/>
  <c r="AU881" i="94"/>
  <c r="AU877" i="94"/>
  <c r="AU831" i="94"/>
  <c r="AU827" i="94"/>
  <c r="AU756" i="94"/>
  <c r="AU752" i="94"/>
  <c r="AU779" i="94"/>
  <c r="AU728" i="94"/>
  <c r="AU706" i="94"/>
  <c r="AU803" i="94"/>
  <c r="AU830" i="94"/>
  <c r="AU731" i="94"/>
  <c r="AU928" i="94"/>
  <c r="AU931" i="94"/>
  <c r="AU727" i="94"/>
  <c r="AU880" i="94"/>
  <c r="AU755" i="94"/>
  <c r="AU805" i="94"/>
  <c r="AU806" i="94"/>
  <c r="AU702" i="94"/>
  <c r="AU905" i="94"/>
  <c r="AU854" i="94"/>
  <c r="AU853" i="94"/>
  <c r="AU855" i="94"/>
  <c r="R931" i="94"/>
  <c r="R903" i="94"/>
  <c r="R904" i="94"/>
  <c r="R856" i="94"/>
  <c r="R852" i="94"/>
  <c r="R806" i="94"/>
  <c r="R802" i="94"/>
  <c r="R778" i="94"/>
  <c r="R702" i="94"/>
  <c r="R831" i="94"/>
  <c r="R703" i="94"/>
  <c r="R705" i="94"/>
  <c r="R928" i="94"/>
  <c r="R930" i="94"/>
  <c r="R880" i="94"/>
  <c r="R855" i="94"/>
  <c r="R881" i="94"/>
  <c r="R805" i="94"/>
  <c r="R781" i="94"/>
  <c r="R777" i="94"/>
  <c r="R706" i="94"/>
  <c r="R827" i="94"/>
  <c r="R754" i="94"/>
  <c r="R927" i="94"/>
  <c r="R906" i="94"/>
  <c r="R878" i="94"/>
  <c r="R854" i="94"/>
  <c r="R879" i="94"/>
  <c r="R804" i="94"/>
  <c r="R780" i="94"/>
  <c r="R830" i="94"/>
  <c r="R829" i="94"/>
  <c r="R755" i="94"/>
  <c r="R752" i="94"/>
  <c r="R902" i="94"/>
  <c r="R779" i="94"/>
  <c r="R704" i="94"/>
  <c r="R853" i="94"/>
  <c r="R828" i="94"/>
  <c r="R929" i="94"/>
  <c r="R877" i="94"/>
  <c r="R756" i="94"/>
  <c r="R753" i="94"/>
  <c r="R905" i="94"/>
  <c r="R803" i="94"/>
  <c r="R730" i="94"/>
  <c r="R729" i="94"/>
  <c r="R728" i="94"/>
  <c r="BJ930" i="94"/>
  <c r="BJ929" i="94"/>
  <c r="BJ878" i="94"/>
  <c r="BJ853" i="94"/>
  <c r="BJ829" i="94"/>
  <c r="BJ805" i="94"/>
  <c r="BJ781" i="94"/>
  <c r="BJ777" i="94"/>
  <c r="BJ752" i="94"/>
  <c r="BJ730" i="94"/>
  <c r="BJ753" i="94"/>
  <c r="BJ704" i="94"/>
  <c r="BJ931" i="94"/>
  <c r="BJ881" i="94"/>
  <c r="BJ856" i="94"/>
  <c r="BJ852" i="94"/>
  <c r="BJ828" i="94"/>
  <c r="BJ804" i="94"/>
  <c r="BJ780" i="94"/>
  <c r="BJ880" i="94"/>
  <c r="BJ702" i="94"/>
  <c r="BJ703" i="94"/>
  <c r="BJ728" i="94"/>
  <c r="BJ928" i="94"/>
  <c r="BJ879" i="94"/>
  <c r="BJ855" i="94"/>
  <c r="BJ831" i="94"/>
  <c r="BJ827" i="94"/>
  <c r="BJ803" i="94"/>
  <c r="BJ779" i="94"/>
  <c r="BJ756" i="94"/>
  <c r="BJ706" i="94"/>
  <c r="BJ729" i="94"/>
  <c r="BJ727" i="94"/>
  <c r="BJ877" i="94"/>
  <c r="BJ802" i="94"/>
  <c r="BJ755" i="94"/>
  <c r="BJ854" i="94"/>
  <c r="BJ778" i="94"/>
  <c r="BJ705" i="94"/>
  <c r="BJ830" i="94"/>
  <c r="BJ754" i="94"/>
  <c r="BJ927" i="94"/>
  <c r="BJ806" i="94"/>
  <c r="BJ731" i="94"/>
  <c r="BJ905" i="94"/>
  <c r="BJ904" i="94"/>
  <c r="BJ903" i="94"/>
  <c r="AJ929" i="94"/>
  <c r="AJ931" i="94"/>
  <c r="AJ903" i="94"/>
  <c r="AJ877" i="94"/>
  <c r="AJ829" i="94"/>
  <c r="AJ780" i="94"/>
  <c r="AJ852" i="94"/>
  <c r="AJ754" i="94"/>
  <c r="AJ730" i="94"/>
  <c r="AJ705" i="94"/>
  <c r="AJ703" i="94"/>
  <c r="AJ702" i="94"/>
  <c r="AJ928" i="94"/>
  <c r="AJ906" i="94"/>
  <c r="AJ902" i="94"/>
  <c r="AJ880" i="94"/>
  <c r="AJ828" i="94"/>
  <c r="AJ778" i="94"/>
  <c r="AJ855" i="94"/>
  <c r="AJ752" i="94"/>
  <c r="AJ729" i="94"/>
  <c r="AJ753" i="94"/>
  <c r="AJ781" i="94"/>
  <c r="AJ927" i="94"/>
  <c r="AJ905" i="94"/>
  <c r="AJ881" i="94"/>
  <c r="AJ831" i="94"/>
  <c r="AJ827" i="94"/>
  <c r="AJ856" i="94"/>
  <c r="AJ779" i="94"/>
  <c r="AJ704" i="94"/>
  <c r="AJ728" i="94"/>
  <c r="AJ706" i="94"/>
  <c r="AJ853" i="94"/>
  <c r="AJ930" i="94"/>
  <c r="AJ878" i="94"/>
  <c r="AJ727" i="94"/>
  <c r="AJ904" i="94"/>
  <c r="AJ854" i="94"/>
  <c r="AJ755" i="94"/>
  <c r="AJ879" i="94"/>
  <c r="AJ756" i="94"/>
  <c r="AJ777" i="94"/>
  <c r="AJ830" i="94"/>
  <c r="AJ731" i="94"/>
  <c r="AJ804" i="94"/>
  <c r="AJ803" i="94"/>
  <c r="AJ805" i="94"/>
  <c r="AI930" i="94"/>
  <c r="AI905" i="94"/>
  <c r="AI928" i="94"/>
  <c r="AI878" i="94"/>
  <c r="AI829" i="94"/>
  <c r="AI855" i="94"/>
  <c r="AI929" i="94"/>
  <c r="AI755" i="94"/>
  <c r="AI731" i="94"/>
  <c r="AI727" i="94"/>
  <c r="AI704" i="94"/>
  <c r="AI702" i="94"/>
  <c r="AI927" i="94"/>
  <c r="AI904" i="94"/>
  <c r="AI881" i="94"/>
  <c r="AI877" i="94"/>
  <c r="AI828" i="94"/>
  <c r="AI854" i="94"/>
  <c r="AI780" i="94"/>
  <c r="AI754" i="94"/>
  <c r="AI730" i="94"/>
  <c r="AI703" i="94"/>
  <c r="AI779" i="94"/>
  <c r="AI931" i="94"/>
  <c r="AI903" i="94"/>
  <c r="AI880" i="94"/>
  <c r="AI831" i="94"/>
  <c r="AI827" i="94"/>
  <c r="AI853" i="94"/>
  <c r="AI778" i="94"/>
  <c r="AI753" i="94"/>
  <c r="AI729" i="94"/>
  <c r="AI781" i="94"/>
  <c r="AI705" i="94"/>
  <c r="AI879" i="94"/>
  <c r="AI756" i="94"/>
  <c r="AI706" i="94"/>
  <c r="AI830" i="94"/>
  <c r="AI752" i="94"/>
  <c r="AI906" i="94"/>
  <c r="AI856" i="94"/>
  <c r="AI728" i="94"/>
  <c r="AI902" i="94"/>
  <c r="AI852" i="94"/>
  <c r="AI777" i="94"/>
  <c r="AI804" i="94"/>
  <c r="AI803" i="94"/>
  <c r="AI805" i="94"/>
  <c r="AB927" i="94"/>
  <c r="AB904" i="94"/>
  <c r="AB880" i="94"/>
  <c r="AB831" i="94"/>
  <c r="AB827" i="94"/>
  <c r="AB852" i="94"/>
  <c r="AB806" i="94"/>
  <c r="AB803" i="94"/>
  <c r="AB728" i="94"/>
  <c r="AB754" i="94"/>
  <c r="AB854" i="94"/>
  <c r="AB931" i="94"/>
  <c r="AB903" i="94"/>
  <c r="AB878" i="94"/>
  <c r="AB830" i="94"/>
  <c r="AB855" i="94"/>
  <c r="AB755" i="94"/>
  <c r="AB804" i="94"/>
  <c r="AB731" i="94"/>
  <c r="AB727" i="94"/>
  <c r="AB706" i="94"/>
  <c r="AB752" i="94"/>
  <c r="AB929" i="94"/>
  <c r="AB906" i="94"/>
  <c r="AB902" i="94"/>
  <c r="AB877" i="94"/>
  <c r="AB829" i="94"/>
  <c r="AB853" i="94"/>
  <c r="AB753" i="94"/>
  <c r="AB879" i="94"/>
  <c r="AB730" i="94"/>
  <c r="AB705" i="94"/>
  <c r="AB756" i="94"/>
  <c r="AB703" i="94"/>
  <c r="AB928" i="94"/>
  <c r="AB828" i="94"/>
  <c r="AB729" i="94"/>
  <c r="AB905" i="94"/>
  <c r="AB856" i="94"/>
  <c r="AB802" i="94"/>
  <c r="AB930" i="94"/>
  <c r="AB704" i="94"/>
  <c r="AB702" i="94"/>
  <c r="AB805" i="94"/>
  <c r="AB881" i="94"/>
  <c r="AB779" i="94"/>
  <c r="AB778" i="94"/>
  <c r="AB780" i="94"/>
  <c r="BX905" i="94"/>
  <c r="BX880" i="94"/>
  <c r="BX830" i="94"/>
  <c r="BX877" i="94"/>
  <c r="BX777" i="94"/>
  <c r="BX778" i="94"/>
  <c r="BX806" i="94"/>
  <c r="BX731" i="94"/>
  <c r="BX727" i="94"/>
  <c r="BX706" i="94"/>
  <c r="BX754" i="94"/>
  <c r="BX904" i="94"/>
  <c r="BX878" i="94"/>
  <c r="BX829" i="94"/>
  <c r="BX881" i="94"/>
  <c r="BX855" i="94"/>
  <c r="BX755" i="94"/>
  <c r="BX804" i="94"/>
  <c r="BX730" i="94"/>
  <c r="BX705" i="94"/>
  <c r="BX703" i="94"/>
  <c r="BX856" i="94"/>
  <c r="BX903" i="94"/>
  <c r="BX879" i="94"/>
  <c r="BX828" i="94"/>
  <c r="BX781" i="94"/>
  <c r="BX853" i="94"/>
  <c r="BX753" i="94"/>
  <c r="BX805" i="94"/>
  <c r="BX729" i="94"/>
  <c r="BX802" i="94"/>
  <c r="BX752" i="94"/>
  <c r="BX852" i="94"/>
  <c r="BX827" i="94"/>
  <c r="BX803" i="94"/>
  <c r="BX780" i="94"/>
  <c r="BX906" i="94"/>
  <c r="BX779" i="94"/>
  <c r="BX728" i="94"/>
  <c r="BX902" i="94"/>
  <c r="BX854" i="94"/>
  <c r="BX756" i="94"/>
  <c r="BX704" i="94"/>
  <c r="BX702" i="94"/>
  <c r="BX831" i="94"/>
  <c r="BX927" i="94"/>
  <c r="BX930" i="94"/>
  <c r="BX929" i="94"/>
  <c r="BX928" i="94"/>
  <c r="BX931" i="94"/>
  <c r="AR929" i="94"/>
  <c r="AR906" i="94"/>
  <c r="AR902" i="94"/>
  <c r="AR879" i="94"/>
  <c r="AR777" i="94"/>
  <c r="AR778" i="94"/>
  <c r="AR806" i="94"/>
  <c r="AR803" i="94"/>
  <c r="AR728" i="94"/>
  <c r="AR752" i="94"/>
  <c r="AR702" i="94"/>
  <c r="AR856" i="94"/>
  <c r="AR928" i="94"/>
  <c r="AR905" i="94"/>
  <c r="AR930" i="94"/>
  <c r="AR881" i="94"/>
  <c r="AR855" i="94"/>
  <c r="AR755" i="94"/>
  <c r="AR804" i="94"/>
  <c r="AR731" i="94"/>
  <c r="AR727" i="94"/>
  <c r="AR706" i="94"/>
  <c r="AR852" i="94"/>
  <c r="AR927" i="94"/>
  <c r="AR904" i="94"/>
  <c r="AR880" i="94"/>
  <c r="AR781" i="94"/>
  <c r="AR853" i="94"/>
  <c r="AR753" i="94"/>
  <c r="AR802" i="94"/>
  <c r="AR730" i="94"/>
  <c r="AR705" i="94"/>
  <c r="AR754" i="94"/>
  <c r="AR780" i="94"/>
  <c r="AR903" i="94"/>
  <c r="AR704" i="94"/>
  <c r="AR756" i="94"/>
  <c r="AR878" i="94"/>
  <c r="AR805" i="94"/>
  <c r="AR703" i="94"/>
  <c r="AR779" i="94"/>
  <c r="AR729" i="94"/>
  <c r="AR931" i="94"/>
  <c r="AR854" i="94"/>
  <c r="AR877" i="94"/>
  <c r="AR829" i="94"/>
  <c r="AR830" i="94"/>
  <c r="AR828" i="94"/>
  <c r="BL905" i="94"/>
  <c r="BL881" i="94"/>
  <c r="BL831" i="94"/>
  <c r="BL827" i="94"/>
  <c r="BL853" i="94"/>
  <c r="BL804" i="94"/>
  <c r="BL779" i="94"/>
  <c r="BL780" i="94"/>
  <c r="BL731" i="94"/>
  <c r="BL727" i="94"/>
  <c r="BL702" i="94"/>
  <c r="BL904" i="94"/>
  <c r="BL879" i="94"/>
  <c r="BL830" i="94"/>
  <c r="BL856" i="94"/>
  <c r="BL852" i="94"/>
  <c r="BL803" i="94"/>
  <c r="BL777" i="94"/>
  <c r="BL756" i="94"/>
  <c r="BL730" i="94"/>
  <c r="BL705" i="94"/>
  <c r="BL880" i="94"/>
  <c r="BL903" i="94"/>
  <c r="BL877" i="94"/>
  <c r="BL829" i="94"/>
  <c r="BL855" i="94"/>
  <c r="BL806" i="94"/>
  <c r="BL802" i="94"/>
  <c r="BL704" i="94"/>
  <c r="BL754" i="94"/>
  <c r="BL729" i="94"/>
  <c r="BL778" i="94"/>
  <c r="BL703" i="94"/>
  <c r="BL828" i="94"/>
  <c r="BL753" i="94"/>
  <c r="BL706" i="94"/>
  <c r="BL906" i="94"/>
  <c r="BL854" i="94"/>
  <c r="BL752" i="94"/>
  <c r="BL902" i="94"/>
  <c r="BL805" i="94"/>
  <c r="BL728" i="94"/>
  <c r="BL878" i="94"/>
  <c r="BL781" i="94"/>
  <c r="BL755" i="94"/>
  <c r="BL929" i="94"/>
  <c r="BL928" i="94"/>
  <c r="BL930" i="94"/>
  <c r="BP905" i="94"/>
  <c r="BP881" i="94"/>
  <c r="BP831" i="94"/>
  <c r="BP827" i="94"/>
  <c r="BP856" i="94"/>
  <c r="BP779" i="94"/>
  <c r="BP704" i="94"/>
  <c r="BP731" i="94"/>
  <c r="BP727" i="94"/>
  <c r="BP853" i="94"/>
  <c r="BP777" i="94"/>
  <c r="BP904" i="94"/>
  <c r="BP879" i="94"/>
  <c r="BP830" i="94"/>
  <c r="BP878" i="94"/>
  <c r="BP854" i="94"/>
  <c r="BP756" i="94"/>
  <c r="BP806" i="94"/>
  <c r="BP730" i="94"/>
  <c r="BP705" i="94"/>
  <c r="BP781" i="94"/>
  <c r="BP755" i="94"/>
  <c r="BP903" i="94"/>
  <c r="BP877" i="94"/>
  <c r="BP829" i="94"/>
  <c r="BP780" i="94"/>
  <c r="BP852" i="94"/>
  <c r="BP754" i="94"/>
  <c r="BP804" i="94"/>
  <c r="BP729" i="94"/>
  <c r="BP805" i="94"/>
  <c r="BP706" i="94"/>
  <c r="BP703" i="94"/>
  <c r="BP880" i="94"/>
  <c r="BP752" i="94"/>
  <c r="BP753" i="94"/>
  <c r="BP828" i="94"/>
  <c r="BP802" i="94"/>
  <c r="BP702" i="94"/>
  <c r="BP906" i="94"/>
  <c r="BP778" i="94"/>
  <c r="BP728" i="94"/>
  <c r="BP902" i="94"/>
  <c r="BP855" i="94"/>
  <c r="BP803" i="94"/>
  <c r="BP930" i="94"/>
  <c r="BP929" i="94"/>
  <c r="BP927" i="94"/>
  <c r="BP928" i="94"/>
  <c r="BP931" i="94"/>
  <c r="BA930" i="94"/>
  <c r="BA906" i="94"/>
  <c r="BA902" i="94"/>
  <c r="BA828" i="94"/>
  <c r="BA804" i="94"/>
  <c r="BA854" i="94"/>
  <c r="BA777" i="94"/>
  <c r="BA753" i="94"/>
  <c r="BA754" i="94"/>
  <c r="BA755" i="94"/>
  <c r="BA703" i="94"/>
  <c r="BA929" i="94"/>
  <c r="BA905" i="94"/>
  <c r="BA831" i="94"/>
  <c r="BA827" i="94"/>
  <c r="BA803" i="94"/>
  <c r="BA852" i="94"/>
  <c r="BA705" i="94"/>
  <c r="BA853" i="94"/>
  <c r="BA752" i="94"/>
  <c r="BA729" i="94"/>
  <c r="BA731" i="94"/>
  <c r="BA928" i="94"/>
  <c r="BA904" i="94"/>
  <c r="BA830" i="94"/>
  <c r="BA806" i="94"/>
  <c r="BA802" i="94"/>
  <c r="BA781" i="94"/>
  <c r="BA855" i="94"/>
  <c r="BA780" i="94"/>
  <c r="BA702" i="94"/>
  <c r="BA728" i="94"/>
  <c r="BA730" i="94"/>
  <c r="BA927" i="94"/>
  <c r="BA856" i="94"/>
  <c r="BA706" i="94"/>
  <c r="BA903" i="94"/>
  <c r="BA779" i="94"/>
  <c r="BA727" i="94"/>
  <c r="BA829" i="94"/>
  <c r="BA778" i="94"/>
  <c r="BA704" i="94"/>
  <c r="BA805" i="94"/>
  <c r="BA756" i="94"/>
  <c r="BA931" i="94"/>
  <c r="BA880" i="94"/>
  <c r="BA879" i="94"/>
  <c r="BA878" i="94"/>
  <c r="AG930" i="94"/>
  <c r="AG906" i="94"/>
  <c r="AG902" i="94"/>
  <c r="AG877" i="94"/>
  <c r="AG853" i="94"/>
  <c r="AG779" i="94"/>
  <c r="AG829" i="94"/>
  <c r="AG705" i="94"/>
  <c r="AG731" i="94"/>
  <c r="AG728" i="94"/>
  <c r="AG704" i="94"/>
  <c r="AG929" i="94"/>
  <c r="AG905" i="94"/>
  <c r="AG880" i="94"/>
  <c r="AG856" i="94"/>
  <c r="AG852" i="94"/>
  <c r="AG777" i="94"/>
  <c r="AG778" i="94"/>
  <c r="AG702" i="94"/>
  <c r="AG703" i="94"/>
  <c r="AG727" i="94"/>
  <c r="AG831" i="94"/>
  <c r="AG928" i="94"/>
  <c r="AG904" i="94"/>
  <c r="AG878" i="94"/>
  <c r="AG855" i="94"/>
  <c r="AG881" i="94"/>
  <c r="AG830" i="94"/>
  <c r="AG755" i="94"/>
  <c r="AG706" i="94"/>
  <c r="AG780" i="94"/>
  <c r="AG827" i="94"/>
  <c r="AG730" i="94"/>
  <c r="AG931" i="94"/>
  <c r="AG854" i="94"/>
  <c r="AG756" i="94"/>
  <c r="AG927" i="94"/>
  <c r="AG781" i="94"/>
  <c r="AG752" i="94"/>
  <c r="AG903" i="94"/>
  <c r="AG828" i="94"/>
  <c r="AG754" i="94"/>
  <c r="AG753" i="94"/>
  <c r="AG729" i="94"/>
  <c r="AG879" i="94"/>
  <c r="AG803" i="94"/>
  <c r="AG804" i="94"/>
  <c r="AG805" i="94"/>
  <c r="I930" i="94"/>
  <c r="I906" i="94"/>
  <c r="I902" i="94"/>
  <c r="I880" i="94"/>
  <c r="I803" i="94"/>
  <c r="I854" i="94"/>
  <c r="I778" i="94"/>
  <c r="I828" i="94"/>
  <c r="I754" i="94"/>
  <c r="I755" i="94"/>
  <c r="I753" i="94"/>
  <c r="I929" i="94"/>
  <c r="I905" i="94"/>
  <c r="I881" i="94"/>
  <c r="I806" i="94"/>
  <c r="I802" i="94"/>
  <c r="I853" i="94"/>
  <c r="I831" i="94"/>
  <c r="I781" i="94"/>
  <c r="I752" i="94"/>
  <c r="I729" i="94"/>
  <c r="I731" i="94"/>
  <c r="I928" i="94"/>
  <c r="I904" i="94"/>
  <c r="I879" i="94"/>
  <c r="I805" i="94"/>
  <c r="I856" i="94"/>
  <c r="I852" i="94"/>
  <c r="I829" i="94"/>
  <c r="I777" i="94"/>
  <c r="I877" i="94"/>
  <c r="I779" i="94"/>
  <c r="I728" i="94"/>
  <c r="I878" i="94"/>
  <c r="I827" i="94"/>
  <c r="I727" i="94"/>
  <c r="I931" i="94"/>
  <c r="I804" i="94"/>
  <c r="I756" i="94"/>
  <c r="I927" i="94"/>
  <c r="I855" i="94"/>
  <c r="I730" i="94"/>
  <c r="I830" i="94"/>
  <c r="I903" i="94"/>
  <c r="I780" i="94"/>
  <c r="I703" i="94"/>
  <c r="I705" i="94"/>
  <c r="I704" i="94"/>
  <c r="AP929" i="95"/>
  <c r="AP902" i="95"/>
  <c r="AP878" i="95"/>
  <c r="AP855" i="95"/>
  <c r="AP903" i="95"/>
  <c r="AP803" i="95"/>
  <c r="AP781" i="95"/>
  <c r="AP755" i="95"/>
  <c r="AP731" i="95"/>
  <c r="AP727" i="95"/>
  <c r="AP704" i="95"/>
  <c r="AP930" i="95"/>
  <c r="AP906" i="95"/>
  <c r="AP881" i="95"/>
  <c r="AP877" i="95"/>
  <c r="AP854" i="95"/>
  <c r="AP806" i="95"/>
  <c r="AP802" i="95"/>
  <c r="AP779" i="95"/>
  <c r="AP754" i="95"/>
  <c r="AP730" i="95"/>
  <c r="AP702" i="95"/>
  <c r="AP703" i="95"/>
  <c r="AP927" i="95"/>
  <c r="AP928" i="95"/>
  <c r="AP880" i="95"/>
  <c r="AP905" i="95"/>
  <c r="AP853" i="95"/>
  <c r="AP805" i="95"/>
  <c r="AP705" i="95"/>
  <c r="AP777" i="95"/>
  <c r="AP753" i="95"/>
  <c r="AP729" i="95"/>
  <c r="AP706" i="95"/>
  <c r="AP879" i="95"/>
  <c r="AP780" i="95"/>
  <c r="AP778" i="95"/>
  <c r="AP904" i="95"/>
  <c r="AP856" i="95"/>
  <c r="AP756" i="95"/>
  <c r="AP728" i="95"/>
  <c r="AP931" i="95"/>
  <c r="AP852" i="95"/>
  <c r="AP752" i="95"/>
  <c r="AP804" i="95"/>
  <c r="AP829" i="95"/>
  <c r="AP828" i="95"/>
  <c r="AP830" i="95"/>
  <c r="BM905" i="95"/>
  <c r="BM881" i="95"/>
  <c r="BM877" i="95"/>
  <c r="BM828" i="95"/>
  <c r="BM852" i="95"/>
  <c r="BM803" i="95"/>
  <c r="BM779" i="95"/>
  <c r="BM756" i="95"/>
  <c r="BM752" i="95"/>
  <c r="BM730" i="95"/>
  <c r="BM704" i="95"/>
  <c r="BM702" i="95"/>
  <c r="BM904" i="95"/>
  <c r="BM880" i="95"/>
  <c r="BM827" i="95"/>
  <c r="BM806" i="95"/>
  <c r="BM778" i="95"/>
  <c r="BM755" i="95"/>
  <c r="BM906" i="95"/>
  <c r="BM705" i="95"/>
  <c r="BM878" i="95"/>
  <c r="BM804" i="95"/>
  <c r="BM753" i="95"/>
  <c r="BM706" i="95"/>
  <c r="BM831" i="95"/>
  <c r="BM802" i="95"/>
  <c r="BM729" i="95"/>
  <c r="BM902" i="95"/>
  <c r="BM854" i="95"/>
  <c r="BM855" i="95"/>
  <c r="BM727" i="95"/>
  <c r="BM903" i="95"/>
  <c r="BM879" i="95"/>
  <c r="BM830" i="95"/>
  <c r="BM856" i="95"/>
  <c r="BM805" i="95"/>
  <c r="BM781" i="95"/>
  <c r="BM777" i="95"/>
  <c r="BM754" i="95"/>
  <c r="BM853" i="95"/>
  <c r="BM728" i="95"/>
  <c r="BM703" i="95"/>
  <c r="BM829" i="95"/>
  <c r="BM780" i="95"/>
  <c r="BM731" i="95"/>
  <c r="BM929" i="95"/>
  <c r="BM928" i="95"/>
  <c r="BM930" i="95"/>
  <c r="G931" i="95"/>
  <c r="G906" i="95"/>
  <c r="G902" i="95"/>
  <c r="G853" i="95"/>
  <c r="G879" i="95"/>
  <c r="G831" i="95"/>
  <c r="G778" i="95"/>
  <c r="G806" i="95"/>
  <c r="G802" i="95"/>
  <c r="G754" i="95"/>
  <c r="G731" i="95"/>
  <c r="G728" i="95"/>
  <c r="G928" i="95"/>
  <c r="G905" i="95"/>
  <c r="G856" i="95"/>
  <c r="G877" i="95"/>
  <c r="G781" i="95"/>
  <c r="G777" i="95"/>
  <c r="G805" i="95"/>
  <c r="G753" i="95"/>
  <c r="G729" i="95"/>
  <c r="G854" i="95"/>
  <c r="G779" i="95"/>
  <c r="G755" i="95"/>
  <c r="G852" i="95"/>
  <c r="G829" i="95"/>
  <c r="G929" i="95"/>
  <c r="G881" i="95"/>
  <c r="G828" i="95"/>
  <c r="G827" i="95"/>
  <c r="G930" i="95"/>
  <c r="G904" i="95"/>
  <c r="G855" i="95"/>
  <c r="G927" i="95"/>
  <c r="G878" i="95"/>
  <c r="G780" i="95"/>
  <c r="G880" i="95"/>
  <c r="G804" i="95"/>
  <c r="G756" i="95"/>
  <c r="G752" i="95"/>
  <c r="G727" i="95"/>
  <c r="G903" i="95"/>
  <c r="G830" i="95"/>
  <c r="G803" i="95"/>
  <c r="G730" i="95"/>
  <c r="G703" i="95"/>
  <c r="G704" i="95"/>
  <c r="G705" i="95"/>
  <c r="AJ931" i="95"/>
  <c r="AJ928" i="95"/>
  <c r="AJ903" i="95"/>
  <c r="AJ879" i="95"/>
  <c r="AJ830" i="95"/>
  <c r="AJ855" i="95"/>
  <c r="AJ781" i="95"/>
  <c r="AJ777" i="95"/>
  <c r="AJ753" i="95"/>
  <c r="AJ730" i="95"/>
  <c r="AJ827" i="95"/>
  <c r="AJ705" i="95"/>
  <c r="AJ930" i="95"/>
  <c r="AJ906" i="95"/>
  <c r="AJ902" i="95"/>
  <c r="AJ878" i="95"/>
  <c r="AJ829" i="95"/>
  <c r="AJ854" i="95"/>
  <c r="AJ780" i="95"/>
  <c r="AJ756" i="95"/>
  <c r="AJ752" i="95"/>
  <c r="AJ727" i="95"/>
  <c r="AJ704" i="95"/>
  <c r="AJ929" i="95"/>
  <c r="AJ905" i="95"/>
  <c r="AJ881" i="95"/>
  <c r="AJ877" i="95"/>
  <c r="AJ828" i="95"/>
  <c r="AJ853" i="95"/>
  <c r="AJ779" i="95"/>
  <c r="AJ755" i="95"/>
  <c r="AJ703" i="95"/>
  <c r="AJ702" i="95"/>
  <c r="AJ729" i="95"/>
  <c r="AJ831" i="95"/>
  <c r="AJ754" i="95"/>
  <c r="AJ927" i="95"/>
  <c r="AJ856" i="95"/>
  <c r="AJ731" i="95"/>
  <c r="AJ904" i="95"/>
  <c r="AJ852" i="95"/>
  <c r="AJ706" i="95"/>
  <c r="AJ778" i="95"/>
  <c r="AJ728" i="95"/>
  <c r="AJ880" i="95"/>
  <c r="AJ803" i="95"/>
  <c r="AJ804" i="95"/>
  <c r="AJ805" i="95"/>
  <c r="AY930" i="95"/>
  <c r="AY905" i="95"/>
  <c r="AY906" i="95"/>
  <c r="AY853" i="95"/>
  <c r="AY829" i="95"/>
  <c r="AY806" i="95"/>
  <c r="AY779" i="95"/>
  <c r="AY803" i="95"/>
  <c r="AY703" i="95"/>
  <c r="AY778" i="95"/>
  <c r="AY728" i="95"/>
  <c r="AY704" i="95"/>
  <c r="AY931" i="95"/>
  <c r="AY904" i="95"/>
  <c r="AY856" i="95"/>
  <c r="AY852" i="95"/>
  <c r="AY828" i="95"/>
  <c r="AY804" i="95"/>
  <c r="AY777" i="95"/>
  <c r="AY756" i="95"/>
  <c r="AY705" i="95"/>
  <c r="AY755" i="95"/>
  <c r="AY731" i="95"/>
  <c r="AY928" i="95"/>
  <c r="AY903" i="95"/>
  <c r="AY855" i="95"/>
  <c r="AY831" i="95"/>
  <c r="AY929" i="95"/>
  <c r="AY802" i="95"/>
  <c r="AY702" i="95"/>
  <c r="AY754" i="95"/>
  <c r="AY805" i="95"/>
  <c r="AY753" i="95"/>
  <c r="AY729" i="95"/>
  <c r="AY854" i="95"/>
  <c r="AY706" i="95"/>
  <c r="AY727" i="95"/>
  <c r="AY830" i="95"/>
  <c r="AY752" i="95"/>
  <c r="AY927" i="95"/>
  <c r="AY827" i="95"/>
  <c r="AY780" i="95"/>
  <c r="AY730" i="95"/>
  <c r="AY902" i="95"/>
  <c r="AY781" i="95"/>
  <c r="AY878" i="95"/>
  <c r="AY879" i="95"/>
  <c r="AY880" i="95"/>
  <c r="BE928" i="95"/>
  <c r="BE880" i="95"/>
  <c r="BE831" i="95"/>
  <c r="BE827" i="95"/>
  <c r="BE805" i="95"/>
  <c r="BE781" i="95"/>
  <c r="BE777" i="95"/>
  <c r="BE755" i="95"/>
  <c r="BE854" i="95"/>
  <c r="BE728" i="95"/>
  <c r="BE703" i="95"/>
  <c r="BE927" i="95"/>
  <c r="BE879" i="95"/>
  <c r="BE830" i="95"/>
  <c r="BE855" i="95"/>
  <c r="BE804" i="95"/>
  <c r="BE780" i="95"/>
  <c r="BE856" i="95"/>
  <c r="BE754" i="95"/>
  <c r="BE731" i="95"/>
  <c r="BE727" i="95"/>
  <c r="BE702" i="95"/>
  <c r="BE931" i="95"/>
  <c r="BE929" i="95"/>
  <c r="BE878" i="95"/>
  <c r="BE829" i="95"/>
  <c r="BE853" i="95"/>
  <c r="BE803" i="95"/>
  <c r="BE779" i="95"/>
  <c r="BE852" i="95"/>
  <c r="BE753" i="95"/>
  <c r="BE730" i="95"/>
  <c r="BE704" i="95"/>
  <c r="BE706" i="95"/>
  <c r="BE828" i="95"/>
  <c r="BE756" i="95"/>
  <c r="BE930" i="95"/>
  <c r="BE806" i="95"/>
  <c r="BE752" i="95"/>
  <c r="BE881" i="95"/>
  <c r="BE802" i="95"/>
  <c r="BE729" i="95"/>
  <c r="BE778" i="95"/>
  <c r="BE705" i="95"/>
  <c r="BE877" i="95"/>
  <c r="BE903" i="95"/>
  <c r="BE905" i="95"/>
  <c r="BE904" i="95"/>
  <c r="BB927" i="95"/>
  <c r="BB904" i="95"/>
  <c r="BB830" i="95"/>
  <c r="BB854" i="95"/>
  <c r="BB781" i="95"/>
  <c r="BB777" i="95"/>
  <c r="BB756" i="95"/>
  <c r="BB704" i="95"/>
  <c r="BB731" i="95"/>
  <c r="BB727" i="95"/>
  <c r="BB805" i="95"/>
  <c r="BB930" i="95"/>
  <c r="BB903" i="95"/>
  <c r="BB828" i="95"/>
  <c r="BB852" i="95"/>
  <c r="BB780" i="95"/>
  <c r="BB705" i="95"/>
  <c r="BB755" i="95"/>
  <c r="BB806" i="95"/>
  <c r="BB730" i="95"/>
  <c r="BB702" i="95"/>
  <c r="BB753" i="95"/>
  <c r="BB931" i="95"/>
  <c r="BB906" i="95"/>
  <c r="BB902" i="95"/>
  <c r="BB827" i="95"/>
  <c r="BB855" i="95"/>
  <c r="BB779" i="95"/>
  <c r="BB831" i="95"/>
  <c r="BB754" i="95"/>
  <c r="BB804" i="95"/>
  <c r="BB729" i="95"/>
  <c r="BB706" i="95"/>
  <c r="BB703" i="95"/>
  <c r="BB856" i="95"/>
  <c r="BB752" i="95"/>
  <c r="BB802" i="95"/>
  <c r="BB928" i="95"/>
  <c r="BB929" i="95"/>
  <c r="BB829" i="95"/>
  <c r="BB853" i="95"/>
  <c r="BB905" i="95"/>
  <c r="BB778" i="95"/>
  <c r="BB728" i="95"/>
  <c r="BB803" i="95"/>
  <c r="BB880" i="95"/>
  <c r="BB878" i="95"/>
  <c r="BB879" i="95"/>
  <c r="AW930" i="95"/>
  <c r="AW904" i="95"/>
  <c r="AW880" i="95"/>
  <c r="AW831" i="95"/>
  <c r="AW827" i="95"/>
  <c r="AW803" i="95"/>
  <c r="AW779" i="95"/>
  <c r="AW755" i="95"/>
  <c r="AW731" i="95"/>
  <c r="AW727" i="95"/>
  <c r="AW706" i="95"/>
  <c r="AW931" i="95"/>
  <c r="AW903" i="95"/>
  <c r="AW830" i="95"/>
  <c r="AW802" i="95"/>
  <c r="AW778" i="95"/>
  <c r="AW730" i="95"/>
  <c r="AW704" i="95"/>
  <c r="AW881" i="95"/>
  <c r="AW828" i="95"/>
  <c r="AW756" i="95"/>
  <c r="AW703" i="95"/>
  <c r="AW929" i="95"/>
  <c r="AW879" i="95"/>
  <c r="AW806" i="95"/>
  <c r="AW754" i="95"/>
  <c r="AW702" i="95"/>
  <c r="AW905" i="95"/>
  <c r="AW877" i="95"/>
  <c r="AW780" i="95"/>
  <c r="AW728" i="95"/>
  <c r="AW928" i="95"/>
  <c r="AW906" i="95"/>
  <c r="AW902" i="95"/>
  <c r="AW878" i="95"/>
  <c r="AW829" i="95"/>
  <c r="AW805" i="95"/>
  <c r="AW781" i="95"/>
  <c r="AW777" i="95"/>
  <c r="AW753" i="95"/>
  <c r="AW729" i="95"/>
  <c r="AW705" i="95"/>
  <c r="AW927" i="95"/>
  <c r="AW804" i="95"/>
  <c r="AW752" i="95"/>
  <c r="AW853" i="95"/>
  <c r="AW854" i="95"/>
  <c r="AW855" i="95"/>
  <c r="BN906" i="95"/>
  <c r="BN880" i="95"/>
  <c r="BN902" i="95"/>
  <c r="BN853" i="95"/>
  <c r="BN829" i="95"/>
  <c r="BN806" i="95"/>
  <c r="BN802" i="95"/>
  <c r="BN780" i="95"/>
  <c r="BN754" i="95"/>
  <c r="BN730" i="95"/>
  <c r="BN702" i="95"/>
  <c r="BN703" i="95"/>
  <c r="BN905" i="95"/>
  <c r="BN879" i="95"/>
  <c r="BN856" i="95"/>
  <c r="BN852" i="95"/>
  <c r="BN828" i="95"/>
  <c r="BN805" i="95"/>
  <c r="BN705" i="95"/>
  <c r="BN778" i="95"/>
  <c r="BN753" i="95"/>
  <c r="BN729" i="95"/>
  <c r="BN706" i="95"/>
  <c r="BN903" i="95"/>
  <c r="BN878" i="95"/>
  <c r="BN855" i="95"/>
  <c r="BN831" i="95"/>
  <c r="BN827" i="95"/>
  <c r="BN804" i="95"/>
  <c r="BN781" i="95"/>
  <c r="BN756" i="95"/>
  <c r="BN752" i="95"/>
  <c r="BN728" i="95"/>
  <c r="BN779" i="95"/>
  <c r="BN854" i="95"/>
  <c r="BN777" i="95"/>
  <c r="BN704" i="95"/>
  <c r="BN803" i="95"/>
  <c r="BN830" i="95"/>
  <c r="BN755" i="95"/>
  <c r="BN877" i="95"/>
  <c r="BN881" i="95"/>
  <c r="BN904" i="95"/>
  <c r="BN731" i="95"/>
  <c r="BN727" i="95"/>
  <c r="BN929" i="95"/>
  <c r="BN930" i="95"/>
  <c r="BN928" i="95"/>
  <c r="T931" i="95"/>
  <c r="T906" i="95"/>
  <c r="T902" i="95"/>
  <c r="T878" i="95"/>
  <c r="T829" i="95"/>
  <c r="T855" i="95"/>
  <c r="T806" i="95"/>
  <c r="T802" i="95"/>
  <c r="T778" i="95"/>
  <c r="T755" i="95"/>
  <c r="T703" i="95"/>
  <c r="T705" i="95"/>
  <c r="T930" i="95"/>
  <c r="T905" i="95"/>
  <c r="T881" i="95"/>
  <c r="T877" i="95"/>
  <c r="T828" i="95"/>
  <c r="T854" i="95"/>
  <c r="T805" i="95"/>
  <c r="T781" i="95"/>
  <c r="T777" i="95"/>
  <c r="T754" i="95"/>
  <c r="T704" i="95"/>
  <c r="T929" i="95"/>
  <c r="T904" i="95"/>
  <c r="T880" i="95"/>
  <c r="T831" i="95"/>
  <c r="T928" i="95"/>
  <c r="T853" i="95"/>
  <c r="T804" i="95"/>
  <c r="T780" i="95"/>
  <c r="T827" i="95"/>
  <c r="T753" i="95"/>
  <c r="T702" i="95"/>
  <c r="T903" i="95"/>
  <c r="T852" i="95"/>
  <c r="T752" i="95"/>
  <c r="T756" i="95"/>
  <c r="T879" i="95"/>
  <c r="T803" i="95"/>
  <c r="T706" i="95"/>
  <c r="T856" i="95"/>
  <c r="T830" i="95"/>
  <c r="T779" i="95"/>
  <c r="T927" i="95"/>
  <c r="T730" i="95"/>
  <c r="T729" i="95"/>
  <c r="T728" i="95"/>
  <c r="AI930" i="95"/>
  <c r="AI904" i="95"/>
  <c r="AI931" i="95"/>
  <c r="AI853" i="95"/>
  <c r="AI880" i="95"/>
  <c r="AI831" i="95"/>
  <c r="AI827" i="95"/>
  <c r="AI702" i="95"/>
  <c r="AI754" i="95"/>
  <c r="AI780" i="95"/>
  <c r="AI728" i="95"/>
  <c r="AI704" i="95"/>
  <c r="AI928" i="95"/>
  <c r="AI903" i="95"/>
  <c r="AI856" i="95"/>
  <c r="AI852" i="95"/>
  <c r="AI879" i="95"/>
  <c r="AI830" i="95"/>
  <c r="AI781" i="95"/>
  <c r="AI706" i="95"/>
  <c r="AI752" i="95"/>
  <c r="AI755" i="95"/>
  <c r="AI731" i="95"/>
  <c r="AI927" i="95"/>
  <c r="AI902" i="95"/>
  <c r="AI855" i="95"/>
  <c r="AI929" i="95"/>
  <c r="AI878" i="95"/>
  <c r="AI829" i="95"/>
  <c r="AI779" i="95"/>
  <c r="AI778" i="95"/>
  <c r="AI703" i="95"/>
  <c r="AI753" i="95"/>
  <c r="AI729" i="95"/>
  <c r="AI905" i="95"/>
  <c r="AI877" i="95"/>
  <c r="AI705" i="95"/>
  <c r="AI881" i="95"/>
  <c r="AI906" i="95"/>
  <c r="AI828" i="95"/>
  <c r="AI730" i="95"/>
  <c r="AI756" i="95"/>
  <c r="AI854" i="95"/>
  <c r="AI777" i="95"/>
  <c r="AI727" i="95"/>
  <c r="AI805" i="95"/>
  <c r="AI803" i="95"/>
  <c r="AI804" i="95"/>
  <c r="N928" i="95"/>
  <c r="N906" i="95"/>
  <c r="N902" i="95"/>
  <c r="N881" i="95"/>
  <c r="N828" i="95"/>
  <c r="N852" i="95"/>
  <c r="N779" i="95"/>
  <c r="N804" i="95"/>
  <c r="N805" i="95"/>
  <c r="N729" i="95"/>
  <c r="N802" i="95"/>
  <c r="N927" i="95"/>
  <c r="N905" i="95"/>
  <c r="N880" i="95"/>
  <c r="N877" i="95"/>
  <c r="N855" i="95"/>
  <c r="N830" i="95"/>
  <c r="N778" i="95"/>
  <c r="N755" i="95"/>
  <c r="N803" i="95"/>
  <c r="N728" i="95"/>
  <c r="N756" i="95"/>
  <c r="N931" i="95"/>
  <c r="N904" i="95"/>
  <c r="N878" i="95"/>
  <c r="N831" i="95"/>
  <c r="N853" i="95"/>
  <c r="N781" i="95"/>
  <c r="N777" i="95"/>
  <c r="N753" i="95"/>
  <c r="N731" i="95"/>
  <c r="N727" i="95"/>
  <c r="N754" i="95"/>
  <c r="N827" i="95"/>
  <c r="N879" i="95"/>
  <c r="N752" i="95"/>
  <c r="N930" i="95"/>
  <c r="N829" i="95"/>
  <c r="N854" i="95"/>
  <c r="N780" i="95"/>
  <c r="N929" i="95"/>
  <c r="N856" i="95"/>
  <c r="N730" i="95"/>
  <c r="N903" i="95"/>
  <c r="N806" i="95"/>
  <c r="N705" i="95"/>
  <c r="N704" i="95"/>
  <c r="N703" i="95"/>
  <c r="BU904" i="95"/>
  <c r="BU880" i="95"/>
  <c r="BU831" i="95"/>
  <c r="BU827" i="95"/>
  <c r="BU805" i="95"/>
  <c r="BU781" i="95"/>
  <c r="BU777" i="95"/>
  <c r="BU754" i="95"/>
  <c r="BU731" i="95"/>
  <c r="BU727" i="95"/>
  <c r="BU856" i="95"/>
  <c r="BU903" i="95"/>
  <c r="BU879" i="95"/>
  <c r="BU830" i="95"/>
  <c r="BU855" i="95"/>
  <c r="BU804" i="95"/>
  <c r="BU780" i="95"/>
  <c r="BU854" i="95"/>
  <c r="BU753" i="95"/>
  <c r="BU730" i="95"/>
  <c r="BU704" i="95"/>
  <c r="BU702" i="95"/>
  <c r="BU906" i="95"/>
  <c r="BU902" i="95"/>
  <c r="BU878" i="95"/>
  <c r="BU829" i="95"/>
  <c r="BU853" i="95"/>
  <c r="BU803" i="95"/>
  <c r="BU779" i="95"/>
  <c r="BU756" i="95"/>
  <c r="BU752" i="95"/>
  <c r="BU729" i="95"/>
  <c r="BU705" i="95"/>
  <c r="BU706" i="95"/>
  <c r="BU881" i="95"/>
  <c r="BU802" i="95"/>
  <c r="BU728" i="95"/>
  <c r="BU852" i="95"/>
  <c r="BU877" i="95"/>
  <c r="BU778" i="95"/>
  <c r="BU703" i="95"/>
  <c r="BU806" i="95"/>
  <c r="BU828" i="95"/>
  <c r="BU755" i="95"/>
  <c r="BU905" i="95"/>
  <c r="BU929" i="95"/>
  <c r="BU928" i="95"/>
  <c r="BU927" i="95"/>
  <c r="BU930" i="95"/>
  <c r="BU931" i="95"/>
  <c r="AU931" i="95"/>
  <c r="AU905" i="95"/>
  <c r="AU880" i="95"/>
  <c r="AU877" i="95"/>
  <c r="AU781" i="95"/>
  <c r="AU777" i="95"/>
  <c r="AU803" i="95"/>
  <c r="AU754" i="95"/>
  <c r="AU706" i="95"/>
  <c r="AU703" i="95"/>
  <c r="AU731" i="95"/>
  <c r="AU927" i="95"/>
  <c r="AU904" i="95"/>
  <c r="AU878" i="95"/>
  <c r="AU831" i="95"/>
  <c r="AU780" i="95"/>
  <c r="AU806" i="95"/>
  <c r="AU802" i="95"/>
  <c r="AU753" i="95"/>
  <c r="AU705" i="95"/>
  <c r="AU730" i="95"/>
  <c r="AU729" i="95"/>
  <c r="AU930" i="95"/>
  <c r="AU928" i="95"/>
  <c r="AU903" i="95"/>
  <c r="AU827" i="95"/>
  <c r="AU829" i="95"/>
  <c r="AU779" i="95"/>
  <c r="AU805" i="95"/>
  <c r="AU756" i="95"/>
  <c r="AU752" i="95"/>
  <c r="AU828" i="95"/>
  <c r="AU728" i="95"/>
  <c r="AU727" i="95"/>
  <c r="AU929" i="95"/>
  <c r="AU830" i="95"/>
  <c r="AU702" i="95"/>
  <c r="AU881" i="95"/>
  <c r="AU906" i="95"/>
  <c r="AU778" i="95"/>
  <c r="AU879" i="95"/>
  <c r="AU755" i="95"/>
  <c r="AU902" i="95"/>
  <c r="AU804" i="95"/>
  <c r="AU704" i="95"/>
  <c r="AU853" i="95"/>
  <c r="AU855" i="95"/>
  <c r="AU854" i="95"/>
  <c r="BR906" i="95"/>
  <c r="BR902" i="95"/>
  <c r="BR878" i="95"/>
  <c r="BR854" i="95"/>
  <c r="BR781" i="95"/>
  <c r="BR777" i="95"/>
  <c r="BR805" i="95"/>
  <c r="BR855" i="95"/>
  <c r="BR802" i="95"/>
  <c r="BR728" i="95"/>
  <c r="BR803" i="95"/>
  <c r="BR703" i="95"/>
  <c r="BR905" i="95"/>
  <c r="BR881" i="95"/>
  <c r="BR830" i="95"/>
  <c r="BR852" i="95"/>
  <c r="BR780" i="95"/>
  <c r="BR880" i="95"/>
  <c r="BR754" i="95"/>
  <c r="BR827" i="95"/>
  <c r="BR731" i="95"/>
  <c r="BR727" i="95"/>
  <c r="BR756" i="95"/>
  <c r="BR904" i="95"/>
  <c r="BR879" i="95"/>
  <c r="BR828" i="95"/>
  <c r="BR853" i="95"/>
  <c r="BR779" i="95"/>
  <c r="BR705" i="95"/>
  <c r="BR752" i="95"/>
  <c r="BR806" i="95"/>
  <c r="BR730" i="95"/>
  <c r="BR702" i="95"/>
  <c r="BR755" i="95"/>
  <c r="BR856" i="95"/>
  <c r="BR704" i="95"/>
  <c r="BR753" i="95"/>
  <c r="BR831" i="95"/>
  <c r="BR804" i="95"/>
  <c r="BR903" i="95"/>
  <c r="BR778" i="95"/>
  <c r="BR729" i="95"/>
  <c r="BR877" i="95"/>
  <c r="BR829" i="95"/>
  <c r="BR706" i="95"/>
  <c r="BR927" i="95"/>
  <c r="BR928" i="95"/>
  <c r="BR929" i="95"/>
  <c r="BR930" i="95"/>
  <c r="BR931" i="95"/>
  <c r="AR931" i="95"/>
  <c r="AR927" i="95"/>
  <c r="AR902" i="95"/>
  <c r="AR878" i="95"/>
  <c r="AR854" i="95"/>
  <c r="AR806" i="95"/>
  <c r="AR802" i="95"/>
  <c r="AR778" i="95"/>
  <c r="AR754" i="95"/>
  <c r="AR731" i="95"/>
  <c r="AR702" i="95"/>
  <c r="AR705" i="95"/>
  <c r="AR930" i="95"/>
  <c r="AR905" i="95"/>
  <c r="AR881" i="95"/>
  <c r="AR877" i="95"/>
  <c r="AR853" i="95"/>
  <c r="AR805" i="95"/>
  <c r="AR781" i="95"/>
  <c r="AR777" i="95"/>
  <c r="AR753" i="95"/>
  <c r="AR730" i="95"/>
  <c r="AR706" i="95"/>
  <c r="AR929" i="95"/>
  <c r="AR904" i="95"/>
  <c r="AR880" i="95"/>
  <c r="AR856" i="95"/>
  <c r="AR852" i="95"/>
  <c r="AR804" i="95"/>
  <c r="AR780" i="95"/>
  <c r="AR756" i="95"/>
  <c r="AR752" i="95"/>
  <c r="AR729" i="95"/>
  <c r="AR704" i="95"/>
  <c r="AR903" i="95"/>
  <c r="AR803" i="95"/>
  <c r="AR727" i="95"/>
  <c r="AR879" i="95"/>
  <c r="AR779" i="95"/>
  <c r="AR728" i="95"/>
  <c r="AR855" i="95"/>
  <c r="AR755" i="95"/>
  <c r="AR928" i="95"/>
  <c r="AR906" i="95"/>
  <c r="AR703" i="95"/>
  <c r="AR830" i="95"/>
  <c r="AR829" i="95"/>
  <c r="AR828" i="95"/>
  <c r="BA930" i="95"/>
  <c r="BA929" i="95"/>
  <c r="BA831" i="95"/>
  <c r="BA827" i="95"/>
  <c r="BA854" i="95"/>
  <c r="BA806" i="95"/>
  <c r="BA802" i="95"/>
  <c r="BA778" i="95"/>
  <c r="BA754" i="95"/>
  <c r="BA730" i="95"/>
  <c r="BA704" i="95"/>
  <c r="BA702" i="95"/>
  <c r="BA928" i="95"/>
  <c r="BA906" i="95"/>
  <c r="BA830" i="95"/>
  <c r="BA904" i="95"/>
  <c r="BA853" i="95"/>
  <c r="BA805" i="95"/>
  <c r="BA781" i="95"/>
  <c r="BA777" i="95"/>
  <c r="BA753" i="95"/>
  <c r="BA729" i="95"/>
  <c r="BA703" i="95"/>
  <c r="BA927" i="95"/>
  <c r="BA905" i="95"/>
  <c r="BA829" i="95"/>
  <c r="BA856" i="95"/>
  <c r="BA852" i="95"/>
  <c r="BA804" i="95"/>
  <c r="BA780" i="95"/>
  <c r="BA756" i="95"/>
  <c r="BA752" i="95"/>
  <c r="BA728" i="95"/>
  <c r="BA705" i="95"/>
  <c r="BA931" i="95"/>
  <c r="BA902" i="95"/>
  <c r="BA731" i="95"/>
  <c r="BA855" i="95"/>
  <c r="BA903" i="95"/>
  <c r="BA803" i="95"/>
  <c r="BA727" i="95"/>
  <c r="BA755" i="95"/>
  <c r="BA828" i="95"/>
  <c r="BA779" i="95"/>
  <c r="BA706" i="95"/>
  <c r="BA878" i="95"/>
  <c r="BA879" i="95"/>
  <c r="BA880" i="95"/>
  <c r="BG931" i="95"/>
  <c r="BG928" i="95"/>
  <c r="BG853" i="95"/>
  <c r="BG879" i="95"/>
  <c r="BG830" i="95"/>
  <c r="BG805" i="95"/>
  <c r="BG702" i="95"/>
  <c r="BG781" i="95"/>
  <c r="BG753" i="95"/>
  <c r="BG777" i="95"/>
  <c r="BG729" i="95"/>
  <c r="BG728" i="95"/>
  <c r="BG929" i="95"/>
  <c r="BG856" i="95"/>
  <c r="BG852" i="95"/>
  <c r="BG878" i="95"/>
  <c r="BG829" i="95"/>
  <c r="BG803" i="95"/>
  <c r="BG706" i="95"/>
  <c r="BG779" i="95"/>
  <c r="BG703" i="95"/>
  <c r="BG754" i="95"/>
  <c r="BG727" i="95"/>
  <c r="BG930" i="95"/>
  <c r="BG855" i="95"/>
  <c r="BG881" i="95"/>
  <c r="BG877" i="95"/>
  <c r="BG828" i="95"/>
  <c r="BG780" i="95"/>
  <c r="BG804" i="95"/>
  <c r="BG756" i="95"/>
  <c r="BG705" i="95"/>
  <c r="BG752" i="95"/>
  <c r="BG704" i="95"/>
  <c r="BG831" i="95"/>
  <c r="BG755" i="95"/>
  <c r="BG802" i="95"/>
  <c r="BG927" i="95"/>
  <c r="BG827" i="95"/>
  <c r="BG806" i="95"/>
  <c r="BG880" i="95"/>
  <c r="BG854" i="95"/>
  <c r="BG778" i="95"/>
  <c r="BG731" i="95"/>
  <c r="BG730" i="95"/>
  <c r="BG903" i="95"/>
  <c r="BG904" i="95"/>
  <c r="BG905" i="95"/>
  <c r="G896" i="94"/>
  <c r="G895" i="94" s="1"/>
  <c r="AW931" i="23"/>
  <c r="AW927" i="23"/>
  <c r="AW903" i="23"/>
  <c r="AW877" i="23"/>
  <c r="AW805" i="23"/>
  <c r="AW781" i="23"/>
  <c r="AW827" i="23"/>
  <c r="AW753" i="23"/>
  <c r="AW703" i="23"/>
  <c r="AW730" i="23"/>
  <c r="AW702" i="23"/>
  <c r="AW705" i="23"/>
  <c r="AW930" i="23"/>
  <c r="AW906" i="23"/>
  <c r="AW902" i="23"/>
  <c r="AW880" i="23"/>
  <c r="AW804" i="23"/>
  <c r="AW779" i="23"/>
  <c r="AW756" i="23"/>
  <c r="AW752" i="23"/>
  <c r="AW706" i="23"/>
  <c r="AW729" i="23"/>
  <c r="AW828" i="23"/>
  <c r="AW929" i="23"/>
  <c r="AW905" i="23"/>
  <c r="AW879" i="23"/>
  <c r="AW881" i="23"/>
  <c r="AW803" i="23"/>
  <c r="AW831" i="23"/>
  <c r="AW755" i="23"/>
  <c r="AW830" i="23"/>
  <c r="AW704" i="23"/>
  <c r="AW728" i="23"/>
  <c r="AW777" i="23"/>
  <c r="AW928" i="23"/>
  <c r="AW802" i="23"/>
  <c r="AW731" i="23"/>
  <c r="AW904" i="23"/>
  <c r="AW829" i="23"/>
  <c r="AW727" i="23"/>
  <c r="AW878" i="23"/>
  <c r="AW754" i="23"/>
  <c r="AW778" i="23"/>
  <c r="AW806" i="23"/>
  <c r="AW780" i="23"/>
  <c r="W930" i="23"/>
  <c r="W931" i="23"/>
  <c r="W906" i="23"/>
  <c r="W877" i="23"/>
  <c r="W831" i="23"/>
  <c r="W827" i="23"/>
  <c r="W856" i="23"/>
  <c r="W803" i="23"/>
  <c r="W705" i="23"/>
  <c r="W781" i="23"/>
  <c r="W728" i="23"/>
  <c r="W703" i="23"/>
  <c r="W928" i="23"/>
  <c r="W905" i="23"/>
  <c r="W902" i="23"/>
  <c r="W855" i="23"/>
  <c r="W830" i="23"/>
  <c r="W854" i="23"/>
  <c r="W806" i="23"/>
  <c r="W802" i="23"/>
  <c r="W779" i="23"/>
  <c r="W731" i="23"/>
  <c r="W727" i="23"/>
  <c r="W927" i="23"/>
  <c r="W903" i="23"/>
  <c r="W904" i="23"/>
  <c r="W853" i="23"/>
  <c r="W829" i="23"/>
  <c r="W805" i="23"/>
  <c r="W777" i="23"/>
  <c r="W780" i="23"/>
  <c r="W704" i="23"/>
  <c r="W730" i="23"/>
  <c r="W702" i="23"/>
  <c r="W879" i="23"/>
  <c r="W804" i="23"/>
  <c r="W706" i="23"/>
  <c r="W852" i="23"/>
  <c r="W778" i="23"/>
  <c r="W929" i="23"/>
  <c r="W828" i="23"/>
  <c r="W880" i="23"/>
  <c r="W881" i="23"/>
  <c r="W878" i="23"/>
  <c r="W729" i="23"/>
  <c r="AJ931" i="23"/>
  <c r="AJ906" i="23"/>
  <c r="AJ903" i="23"/>
  <c r="AJ854" i="23"/>
  <c r="AJ855" i="23"/>
  <c r="AJ828" i="23"/>
  <c r="AJ779" i="23"/>
  <c r="AJ702" i="23"/>
  <c r="AJ754" i="23"/>
  <c r="AJ853" i="23"/>
  <c r="AJ728" i="23"/>
  <c r="AJ729" i="23"/>
  <c r="AJ930" i="23"/>
  <c r="AJ902" i="23"/>
  <c r="AJ905" i="23"/>
  <c r="AJ878" i="23"/>
  <c r="AJ830" i="23"/>
  <c r="AJ781" i="23"/>
  <c r="AJ852" i="23"/>
  <c r="AJ756" i="23"/>
  <c r="AJ752" i="23"/>
  <c r="AJ705" i="23"/>
  <c r="AJ731" i="23"/>
  <c r="AJ904" i="23"/>
  <c r="AJ880" i="23"/>
  <c r="AJ827" i="23"/>
  <c r="AJ706" i="23"/>
  <c r="AJ777" i="23"/>
  <c r="AJ927" i="23"/>
  <c r="AJ877" i="23"/>
  <c r="AJ780" i="23"/>
  <c r="AJ755" i="23"/>
  <c r="AJ730" i="23"/>
  <c r="AJ929" i="23"/>
  <c r="AJ881" i="23"/>
  <c r="AJ831" i="23"/>
  <c r="AJ778" i="23"/>
  <c r="AJ753" i="23"/>
  <c r="AJ704" i="23"/>
  <c r="AJ928" i="23"/>
  <c r="AJ703" i="23"/>
  <c r="AJ856" i="23"/>
  <c r="AJ727" i="23"/>
  <c r="AJ829" i="23"/>
  <c r="AJ879" i="23"/>
  <c r="AQ927" i="23"/>
  <c r="AQ906" i="23"/>
  <c r="AQ880" i="23"/>
  <c r="AQ878" i="23"/>
  <c r="AQ854" i="23"/>
  <c r="AQ781" i="23"/>
  <c r="AQ806" i="23"/>
  <c r="AQ756" i="23"/>
  <c r="AQ752" i="23"/>
  <c r="AQ730" i="23"/>
  <c r="AQ702" i="23"/>
  <c r="AQ703" i="23"/>
  <c r="AQ931" i="23"/>
  <c r="AQ902" i="23"/>
  <c r="AQ928" i="23"/>
  <c r="AQ903" i="23"/>
  <c r="AQ855" i="23"/>
  <c r="AQ777" i="23"/>
  <c r="AQ802" i="23"/>
  <c r="AQ754" i="23"/>
  <c r="AQ803" i="23"/>
  <c r="AQ728" i="23"/>
  <c r="AQ704" i="23"/>
  <c r="AQ904" i="23"/>
  <c r="AQ877" i="23"/>
  <c r="AQ779" i="23"/>
  <c r="AQ755" i="23"/>
  <c r="AQ729" i="23"/>
  <c r="AQ881" i="23"/>
  <c r="AQ856" i="23"/>
  <c r="AQ853" i="23"/>
  <c r="AQ753" i="23"/>
  <c r="AQ727" i="23"/>
  <c r="AQ930" i="23"/>
  <c r="AQ905" i="23"/>
  <c r="AQ852" i="23"/>
  <c r="AQ804" i="23"/>
  <c r="AQ705" i="23"/>
  <c r="AQ706" i="23"/>
  <c r="AQ778" i="23"/>
  <c r="AQ929" i="23"/>
  <c r="AQ731" i="23"/>
  <c r="AQ879" i="23"/>
  <c r="AQ780" i="23"/>
  <c r="AQ805" i="23"/>
  <c r="V927" i="23"/>
  <c r="V906" i="23"/>
  <c r="V880" i="23"/>
  <c r="V881" i="23"/>
  <c r="V829" i="23"/>
  <c r="V854" i="23"/>
  <c r="V802" i="23"/>
  <c r="V779" i="23"/>
  <c r="V778" i="23"/>
  <c r="V728" i="23"/>
  <c r="V705" i="23"/>
  <c r="V931" i="23"/>
  <c r="V904" i="23"/>
  <c r="V879" i="23"/>
  <c r="V852" i="23"/>
  <c r="V828" i="23"/>
  <c r="V903" i="23"/>
  <c r="V855" i="23"/>
  <c r="V853" i="23"/>
  <c r="V731" i="23"/>
  <c r="V727" i="23"/>
  <c r="V706" i="23"/>
  <c r="V929" i="23"/>
  <c r="V902" i="23"/>
  <c r="V878" i="23"/>
  <c r="V831" i="23"/>
  <c r="V827" i="23"/>
  <c r="V804" i="23"/>
  <c r="V805" i="23"/>
  <c r="V806" i="23"/>
  <c r="V730" i="23"/>
  <c r="V704" i="23"/>
  <c r="V702" i="23"/>
  <c r="V930" i="23"/>
  <c r="V830" i="23"/>
  <c r="V777" i="23"/>
  <c r="V928" i="23"/>
  <c r="V856" i="23"/>
  <c r="V729" i="23"/>
  <c r="V905" i="23"/>
  <c r="V803" i="23"/>
  <c r="V703" i="23"/>
  <c r="V877" i="23"/>
  <c r="V781" i="23"/>
  <c r="V780" i="23"/>
  <c r="Q930" i="23"/>
  <c r="Q906" i="23"/>
  <c r="Q902" i="23"/>
  <c r="Q877" i="23"/>
  <c r="Q853" i="23"/>
  <c r="Q804" i="23"/>
  <c r="Q779" i="23"/>
  <c r="Q827" i="23"/>
  <c r="Q753" i="23"/>
  <c r="Q703" i="23"/>
  <c r="Q828" i="23"/>
  <c r="Q929" i="23"/>
  <c r="Q905" i="23"/>
  <c r="Q880" i="23"/>
  <c r="Q856" i="23"/>
  <c r="Q806" i="23"/>
  <c r="Q803" i="23"/>
  <c r="Q852" i="23"/>
  <c r="Q756" i="23"/>
  <c r="Q752" i="23"/>
  <c r="Q706" i="23"/>
  <c r="Q778" i="23"/>
  <c r="Q928" i="23"/>
  <c r="Q904" i="23"/>
  <c r="Q879" i="23"/>
  <c r="Q855" i="23"/>
  <c r="Q805" i="23"/>
  <c r="Q802" i="23"/>
  <c r="Q831" i="23"/>
  <c r="Q755" i="23"/>
  <c r="Q830" i="23"/>
  <c r="Q704" i="23"/>
  <c r="Q777" i="23"/>
  <c r="Q878" i="23"/>
  <c r="Q829" i="23"/>
  <c r="Q705" i="23"/>
  <c r="Q931" i="23"/>
  <c r="Q854" i="23"/>
  <c r="Q754" i="23"/>
  <c r="Q927" i="23"/>
  <c r="Q881" i="23"/>
  <c r="Q780" i="23"/>
  <c r="Q903" i="23"/>
  <c r="Q781" i="23"/>
  <c r="Q702" i="23"/>
  <c r="BI930" i="23"/>
  <c r="BI881" i="23"/>
  <c r="BI856" i="23"/>
  <c r="BI852" i="23"/>
  <c r="BI830" i="23"/>
  <c r="BI804" i="23"/>
  <c r="BI780" i="23"/>
  <c r="BI754" i="23"/>
  <c r="BI781" i="23"/>
  <c r="BI729" i="23"/>
  <c r="BI779" i="23"/>
  <c r="BI929" i="23"/>
  <c r="BI879" i="23"/>
  <c r="BI855" i="23"/>
  <c r="BI806" i="23"/>
  <c r="BI829" i="23"/>
  <c r="BI803" i="23"/>
  <c r="BI778" i="23"/>
  <c r="BI753" i="23"/>
  <c r="BI777" i="23"/>
  <c r="BI728" i="23"/>
  <c r="BI704" i="23"/>
  <c r="BI928" i="23"/>
  <c r="BI878" i="23"/>
  <c r="BI854" i="23"/>
  <c r="BI805" i="23"/>
  <c r="BI828" i="23"/>
  <c r="BI802" i="23"/>
  <c r="BI756" i="23"/>
  <c r="BI752" i="23"/>
  <c r="BI731" i="23"/>
  <c r="BI727" i="23"/>
  <c r="BI706" i="23"/>
  <c r="BI877" i="23"/>
  <c r="BI880" i="23"/>
  <c r="BI702" i="23"/>
  <c r="BI853" i="23"/>
  <c r="BI755" i="23"/>
  <c r="BI705" i="23"/>
  <c r="BI931" i="23"/>
  <c r="BI831" i="23"/>
  <c r="BI703" i="23"/>
  <c r="BI827" i="23"/>
  <c r="BI730" i="23"/>
  <c r="BI927" i="23"/>
  <c r="AM928" i="23"/>
  <c r="AM905" i="23"/>
  <c r="AM904" i="23"/>
  <c r="AM855" i="23"/>
  <c r="AM805" i="23"/>
  <c r="AM804" i="23"/>
  <c r="AM778" i="23"/>
  <c r="AM878" i="23"/>
  <c r="AM730" i="23"/>
  <c r="AM702" i="23"/>
  <c r="AM703" i="23"/>
  <c r="AM927" i="23"/>
  <c r="AM903" i="23"/>
  <c r="AM902" i="23"/>
  <c r="AM853" i="23"/>
  <c r="AM906" i="23"/>
  <c r="AM803" i="23"/>
  <c r="AM705" i="23"/>
  <c r="AM806" i="23"/>
  <c r="AM729" i="23"/>
  <c r="AM706" i="23"/>
  <c r="AM754" i="23"/>
  <c r="AM931" i="23"/>
  <c r="AM881" i="23"/>
  <c r="AM879" i="23"/>
  <c r="AM852" i="23"/>
  <c r="AM854" i="23"/>
  <c r="AM802" i="23"/>
  <c r="AM781" i="23"/>
  <c r="AM779" i="23"/>
  <c r="AM728" i="23"/>
  <c r="AM755" i="23"/>
  <c r="AM753" i="23"/>
  <c r="AM929" i="23"/>
  <c r="AM777" i="23"/>
  <c r="AM727" i="23"/>
  <c r="AM880" i="23"/>
  <c r="AM780" i="23"/>
  <c r="AM752" i="23"/>
  <c r="AM877" i="23"/>
  <c r="AM704" i="23"/>
  <c r="AM756" i="23"/>
  <c r="AM731" i="23"/>
  <c r="AM930" i="23"/>
  <c r="AM856" i="23"/>
  <c r="BZ906" i="23"/>
  <c r="BZ902" i="23"/>
  <c r="BZ877" i="23"/>
  <c r="BZ828" i="23"/>
  <c r="BZ853" i="23"/>
  <c r="BZ852" i="23"/>
  <c r="BZ778" i="23"/>
  <c r="BZ753" i="23"/>
  <c r="BZ731" i="23"/>
  <c r="BZ727" i="23"/>
  <c r="BZ881" i="23"/>
  <c r="BZ830" i="23"/>
  <c r="BZ855" i="23"/>
  <c r="BZ806" i="23"/>
  <c r="BZ755" i="23"/>
  <c r="BZ779" i="23"/>
  <c r="BZ704" i="23"/>
  <c r="BZ705" i="23"/>
  <c r="BZ781" i="23"/>
  <c r="BZ879" i="23"/>
  <c r="BZ829" i="23"/>
  <c r="BZ803" i="23"/>
  <c r="BZ804" i="23"/>
  <c r="BZ754" i="23"/>
  <c r="BZ730" i="23"/>
  <c r="BZ904" i="23"/>
  <c r="BZ706" i="23"/>
  <c r="BZ905" i="23"/>
  <c r="BZ878" i="23"/>
  <c r="BZ827" i="23"/>
  <c r="BZ802" i="23"/>
  <c r="BZ780" i="23"/>
  <c r="BZ752" i="23"/>
  <c r="BZ729" i="23"/>
  <c r="BZ703" i="23"/>
  <c r="BZ702" i="23"/>
  <c r="BZ903" i="23"/>
  <c r="BZ756" i="23"/>
  <c r="BZ777" i="23"/>
  <c r="BZ831" i="23"/>
  <c r="BZ854" i="23"/>
  <c r="BZ880" i="23"/>
  <c r="BZ728" i="23"/>
  <c r="BZ805" i="23"/>
  <c r="BZ856" i="23"/>
  <c r="BH928" i="23"/>
  <c r="BH880" i="23"/>
  <c r="BH877" i="23"/>
  <c r="BH852" i="23"/>
  <c r="BH829" i="23"/>
  <c r="BH780" i="23"/>
  <c r="BH854" i="23"/>
  <c r="BH806" i="23"/>
  <c r="BH755" i="23"/>
  <c r="BH703" i="23"/>
  <c r="BH727" i="23"/>
  <c r="BH931" i="23"/>
  <c r="BH855" i="23"/>
  <c r="BH881" i="23"/>
  <c r="BH805" i="23"/>
  <c r="BH828" i="23"/>
  <c r="BH779" i="23"/>
  <c r="BH702" i="23"/>
  <c r="BH804" i="23"/>
  <c r="BH754" i="23"/>
  <c r="BH705" i="23"/>
  <c r="BH730" i="23"/>
  <c r="BH927" i="23"/>
  <c r="BH853" i="23"/>
  <c r="BH878" i="23"/>
  <c r="BH831" i="23"/>
  <c r="BH827" i="23"/>
  <c r="BH778" i="23"/>
  <c r="BH706" i="23"/>
  <c r="BH802" i="23"/>
  <c r="BH753" i="23"/>
  <c r="BH731" i="23"/>
  <c r="BH728" i="23"/>
  <c r="BH930" i="23"/>
  <c r="BH830" i="23"/>
  <c r="BH756" i="23"/>
  <c r="BH929" i="23"/>
  <c r="BH781" i="23"/>
  <c r="BH752" i="23"/>
  <c r="BH879" i="23"/>
  <c r="BH777" i="23"/>
  <c r="BH729" i="23"/>
  <c r="BH803" i="23"/>
  <c r="BH704" i="23"/>
  <c r="BH856" i="23"/>
  <c r="BC928" i="23"/>
  <c r="BC903" i="23"/>
  <c r="BC855" i="23"/>
  <c r="BC829" i="23"/>
  <c r="BC805" i="23"/>
  <c r="BC804" i="23"/>
  <c r="BC778" i="23"/>
  <c r="BC856" i="23"/>
  <c r="BC729" i="23"/>
  <c r="BC706" i="23"/>
  <c r="BC752" i="23"/>
  <c r="BC927" i="23"/>
  <c r="BC906" i="23"/>
  <c r="BC853" i="23"/>
  <c r="BC828" i="23"/>
  <c r="BC852" i="23"/>
  <c r="BC803" i="23"/>
  <c r="BC705" i="23"/>
  <c r="BC781" i="23"/>
  <c r="BC728" i="23"/>
  <c r="BC779" i="23"/>
  <c r="BC755" i="23"/>
  <c r="BC929" i="23"/>
  <c r="BC902" i="23"/>
  <c r="BC831" i="23"/>
  <c r="BC827" i="23"/>
  <c r="BC806" i="23"/>
  <c r="BC802" i="23"/>
  <c r="BC704" i="23"/>
  <c r="BC731" i="23"/>
  <c r="BC727" i="23"/>
  <c r="BC753" i="23"/>
  <c r="BC754" i="23"/>
  <c r="BC931" i="23"/>
  <c r="BC780" i="23"/>
  <c r="BC756" i="23"/>
  <c r="BC830" i="23"/>
  <c r="BC904" i="23"/>
  <c r="BC703" i="23"/>
  <c r="BC930" i="23"/>
  <c r="BC854" i="23"/>
  <c r="BC730" i="23"/>
  <c r="BC905" i="23"/>
  <c r="BC777" i="23"/>
  <c r="BC702" i="23"/>
  <c r="AV927" i="23"/>
  <c r="AV902" i="23"/>
  <c r="AV881" i="23"/>
  <c r="AV905" i="23"/>
  <c r="AV780" i="23"/>
  <c r="AV828" i="23"/>
  <c r="AV702" i="23"/>
  <c r="AV752" i="23"/>
  <c r="AV827" i="23"/>
  <c r="AV756" i="23"/>
  <c r="AV728" i="23"/>
  <c r="AV906" i="23"/>
  <c r="AV880" i="23"/>
  <c r="AV878" i="23"/>
  <c r="AV805" i="23"/>
  <c r="AV778" i="23"/>
  <c r="AV803" i="23"/>
  <c r="AV755" i="23"/>
  <c r="AV806" i="23"/>
  <c r="AV703" i="23"/>
  <c r="AV731" i="23"/>
  <c r="AV727" i="23"/>
  <c r="AV929" i="23"/>
  <c r="AV879" i="23"/>
  <c r="AV779" i="23"/>
  <c r="AV706" i="23"/>
  <c r="AV777" i="23"/>
  <c r="AV729" i="23"/>
  <c r="AV904" i="23"/>
  <c r="AV877" i="23"/>
  <c r="AV830" i="23"/>
  <c r="AV753" i="23"/>
  <c r="AV829" i="23"/>
  <c r="AV704" i="23"/>
  <c r="AV931" i="23"/>
  <c r="AV928" i="23"/>
  <c r="AV804" i="23"/>
  <c r="AV705" i="23"/>
  <c r="AV754" i="23"/>
  <c r="AV781" i="23"/>
  <c r="AV802" i="23"/>
  <c r="AV930" i="23"/>
  <c r="AV831" i="23"/>
  <c r="AV903" i="23"/>
  <c r="AV730" i="23"/>
  <c r="BG927" i="23"/>
  <c r="BG881" i="23"/>
  <c r="BG877" i="23"/>
  <c r="BG831" i="23"/>
  <c r="BG827" i="23"/>
  <c r="BG779" i="23"/>
  <c r="BG802" i="23"/>
  <c r="BG754" i="23"/>
  <c r="BG855" i="23"/>
  <c r="BG728" i="23"/>
  <c r="BG704" i="23"/>
  <c r="BG928" i="23"/>
  <c r="BG879" i="23"/>
  <c r="BG854" i="23"/>
  <c r="BG829" i="23"/>
  <c r="BG805" i="23"/>
  <c r="BG806" i="23"/>
  <c r="BG756" i="23"/>
  <c r="BG752" i="23"/>
  <c r="BG730" i="23"/>
  <c r="BG702" i="23"/>
  <c r="BG778" i="23"/>
  <c r="BG929" i="23"/>
  <c r="BG856" i="23"/>
  <c r="BG853" i="23"/>
  <c r="BG780" i="23"/>
  <c r="BG731" i="23"/>
  <c r="BG803" i="23"/>
  <c r="BG931" i="23"/>
  <c r="BG852" i="23"/>
  <c r="BG781" i="23"/>
  <c r="BG755" i="23"/>
  <c r="BG729" i="23"/>
  <c r="BG703" i="23"/>
  <c r="BG880" i="23"/>
  <c r="BG830" i="23"/>
  <c r="BG777" i="23"/>
  <c r="BG753" i="23"/>
  <c r="BG727" i="23"/>
  <c r="BG878" i="23"/>
  <c r="BG706" i="23"/>
  <c r="BG828" i="23"/>
  <c r="BG804" i="23"/>
  <c r="BG930" i="23"/>
  <c r="BG705" i="23"/>
  <c r="BB929" i="23"/>
  <c r="BB904" i="23"/>
  <c r="BB831" i="23"/>
  <c r="BB827" i="23"/>
  <c r="BB804" i="23"/>
  <c r="BB805" i="23"/>
  <c r="BB755" i="23"/>
  <c r="BB806" i="23"/>
  <c r="BB731" i="23"/>
  <c r="BB727" i="23"/>
  <c r="BB706" i="23"/>
  <c r="BB928" i="23"/>
  <c r="BB902" i="23"/>
  <c r="BB830" i="23"/>
  <c r="BB856" i="23"/>
  <c r="BB803" i="23"/>
  <c r="BB781" i="23"/>
  <c r="BB754" i="23"/>
  <c r="BB777" i="23"/>
  <c r="BB730" i="23"/>
  <c r="BB704" i="23"/>
  <c r="BB702" i="23"/>
  <c r="BB927" i="23"/>
  <c r="BB930" i="23"/>
  <c r="BB905" i="23"/>
  <c r="BB829" i="23"/>
  <c r="BB854" i="23"/>
  <c r="BB802" i="23"/>
  <c r="BB779" i="23"/>
  <c r="BB753" i="23"/>
  <c r="BB853" i="23"/>
  <c r="BB729" i="23"/>
  <c r="BB703" i="23"/>
  <c r="BB780" i="23"/>
  <c r="BB828" i="23"/>
  <c r="BB752" i="23"/>
  <c r="BB931" i="23"/>
  <c r="BB852" i="23"/>
  <c r="BB778" i="23"/>
  <c r="BB906" i="23"/>
  <c r="BB855" i="23"/>
  <c r="BB728" i="23"/>
  <c r="BB705" i="23"/>
  <c r="BB903" i="23"/>
  <c r="BB756" i="23"/>
  <c r="AG929" i="23"/>
  <c r="AG905" i="23"/>
  <c r="AG880" i="23"/>
  <c r="AG881" i="23"/>
  <c r="AG853" i="23"/>
  <c r="AG831" i="23"/>
  <c r="AG755" i="23"/>
  <c r="AG828" i="23"/>
  <c r="AG704" i="23"/>
  <c r="AG728" i="23"/>
  <c r="AG780" i="23"/>
  <c r="AG928" i="23"/>
  <c r="AG904" i="23"/>
  <c r="AG879" i="23"/>
  <c r="AG856" i="23"/>
  <c r="AG781" i="23"/>
  <c r="AG829" i="23"/>
  <c r="AG754" i="23"/>
  <c r="AG778" i="23"/>
  <c r="AG731" i="23"/>
  <c r="AG727" i="23"/>
  <c r="AG705" i="23"/>
  <c r="AG931" i="23"/>
  <c r="AG927" i="23"/>
  <c r="AG903" i="23"/>
  <c r="AG878" i="23"/>
  <c r="AG855" i="23"/>
  <c r="AG779" i="23"/>
  <c r="AG827" i="23"/>
  <c r="AG753" i="23"/>
  <c r="AG703" i="23"/>
  <c r="AG730" i="23"/>
  <c r="AG702" i="23"/>
  <c r="AG777" i="23"/>
  <c r="AG877" i="23"/>
  <c r="AG752" i="23"/>
  <c r="AG930" i="23"/>
  <c r="AG854" i="23"/>
  <c r="AG706" i="23"/>
  <c r="AG906" i="23"/>
  <c r="AG852" i="23"/>
  <c r="AG729" i="23"/>
  <c r="AG756" i="23"/>
  <c r="AG830" i="23"/>
  <c r="AG902" i="23"/>
  <c r="BY904" i="23"/>
  <c r="BY879" i="23"/>
  <c r="BY856" i="23"/>
  <c r="BY852" i="23"/>
  <c r="BY831" i="23"/>
  <c r="BY827" i="23"/>
  <c r="BY778" i="23"/>
  <c r="BY753" i="23"/>
  <c r="BY730" i="23"/>
  <c r="BY702" i="23"/>
  <c r="BY779" i="23"/>
  <c r="BY903" i="23"/>
  <c r="BY878" i="23"/>
  <c r="BY855" i="23"/>
  <c r="BY806" i="23"/>
  <c r="BY830" i="23"/>
  <c r="BY803" i="23"/>
  <c r="BY756" i="23"/>
  <c r="BY752" i="23"/>
  <c r="BY729" i="23"/>
  <c r="BY781" i="23"/>
  <c r="BY706" i="23"/>
  <c r="BY906" i="23"/>
  <c r="BY902" i="23"/>
  <c r="BY877" i="23"/>
  <c r="BY854" i="23"/>
  <c r="BY805" i="23"/>
  <c r="BY829" i="23"/>
  <c r="BY802" i="23"/>
  <c r="BY755" i="23"/>
  <c r="BY703" i="23"/>
  <c r="BY728" i="23"/>
  <c r="BY777" i="23"/>
  <c r="BY705" i="23"/>
  <c r="BY880" i="23"/>
  <c r="BY780" i="23"/>
  <c r="BY704" i="23"/>
  <c r="BY853" i="23"/>
  <c r="BY754" i="23"/>
  <c r="BY905" i="23"/>
  <c r="BY804" i="23"/>
  <c r="BY731" i="23"/>
  <c r="BY727" i="23"/>
  <c r="BY881" i="23"/>
  <c r="BY828" i="23"/>
  <c r="AE927" i="23"/>
  <c r="AE904" i="23"/>
  <c r="AE903" i="23"/>
  <c r="AE854" i="23"/>
  <c r="AE829" i="23"/>
  <c r="AE806" i="23"/>
  <c r="AE804" i="23"/>
  <c r="AE879" i="23"/>
  <c r="AE729" i="23"/>
  <c r="AE706" i="23"/>
  <c r="AE755" i="23"/>
  <c r="AE928" i="23"/>
  <c r="AE902" i="23"/>
  <c r="AE880" i="23"/>
  <c r="AE852" i="23"/>
  <c r="AE828" i="23"/>
  <c r="AE877" i="23"/>
  <c r="AE803" i="23"/>
  <c r="AE704" i="23"/>
  <c r="AE728" i="23"/>
  <c r="AE756" i="23"/>
  <c r="AE703" i="23"/>
  <c r="AE931" i="23"/>
  <c r="AE930" i="23"/>
  <c r="AE881" i="23"/>
  <c r="AE878" i="23"/>
  <c r="AE831" i="23"/>
  <c r="AE827" i="23"/>
  <c r="AE855" i="23"/>
  <c r="AE802" i="23"/>
  <c r="AE731" i="23"/>
  <c r="AE727" i="23"/>
  <c r="AE752" i="23"/>
  <c r="AE754" i="23"/>
  <c r="AE906" i="23"/>
  <c r="AE853" i="23"/>
  <c r="AE702" i="23"/>
  <c r="AE905" i="23"/>
  <c r="AE805" i="23"/>
  <c r="AE753" i="23"/>
  <c r="AE856" i="23"/>
  <c r="AE705" i="23"/>
  <c r="AE929" i="23"/>
  <c r="AE830" i="23"/>
  <c r="AE730" i="23"/>
  <c r="BR902" i="23"/>
  <c r="BR878" i="23"/>
  <c r="BR830" i="23"/>
  <c r="BR881" i="23"/>
  <c r="BR804" i="23"/>
  <c r="BR805" i="23"/>
  <c r="BR756" i="23"/>
  <c r="BR752" i="23"/>
  <c r="BR730" i="23"/>
  <c r="BR704" i="23"/>
  <c r="BR706" i="23"/>
  <c r="BR903" i="23"/>
  <c r="BR877" i="23"/>
  <c r="BR829" i="23"/>
  <c r="BR856" i="23"/>
  <c r="BR803" i="23"/>
  <c r="BR781" i="23"/>
  <c r="BR755" i="23"/>
  <c r="BR855" i="23"/>
  <c r="BR729" i="23"/>
  <c r="BR703" i="23"/>
  <c r="BR778" i="23"/>
  <c r="BR906" i="23"/>
  <c r="BR880" i="23"/>
  <c r="BR905" i="23"/>
  <c r="BR828" i="23"/>
  <c r="BR854" i="23"/>
  <c r="BR802" i="23"/>
  <c r="BR779" i="23"/>
  <c r="BR754" i="23"/>
  <c r="BR780" i="23"/>
  <c r="BR728" i="23"/>
  <c r="BR705" i="23"/>
  <c r="BR702" i="23"/>
  <c r="BR904" i="23"/>
  <c r="BR852" i="23"/>
  <c r="BR731" i="23"/>
  <c r="BR879" i="23"/>
  <c r="BR853" i="23"/>
  <c r="BR727" i="23"/>
  <c r="BR831" i="23"/>
  <c r="BR777" i="23"/>
  <c r="BR806" i="23"/>
  <c r="BR827" i="23"/>
  <c r="BR753" i="23"/>
  <c r="BG946" i="95"/>
  <c r="BG945" i="95" s="1"/>
  <c r="AQ921" i="95"/>
  <c r="AQ920" i="95" s="1"/>
  <c r="W821" i="95"/>
  <c r="W820" i="95" s="1"/>
  <c r="L946" i="95"/>
  <c r="P921" i="95"/>
  <c r="R946" i="95"/>
  <c r="H796" i="95"/>
  <c r="G821" i="95"/>
  <c r="G820" i="95" s="1"/>
  <c r="BF946" i="95"/>
  <c r="BF945" i="95" s="1"/>
  <c r="AW896" i="95"/>
  <c r="AW895" i="95" s="1"/>
  <c r="M771" i="95"/>
  <c r="M770" i="95" s="1"/>
  <c r="G846" i="95"/>
  <c r="G845" i="95" s="1"/>
  <c r="AF946" i="95"/>
  <c r="AF945" i="95" s="1"/>
  <c r="R821" i="95"/>
  <c r="P771" i="95"/>
  <c r="P770" i="95" s="1"/>
  <c r="AJ846" i="95"/>
  <c r="AJ845" i="95" s="1"/>
  <c r="K821" i="95"/>
  <c r="BE946" i="95"/>
  <c r="H771" i="95"/>
  <c r="U946" i="95"/>
  <c r="U945" i="95" s="1"/>
  <c r="AG846" i="95"/>
  <c r="AG845" i="95" s="1"/>
  <c r="AU921" i="95"/>
  <c r="AU920" i="95" s="1"/>
  <c r="AN896" i="95"/>
  <c r="AN895" i="95" s="1"/>
  <c r="BD946" i="95"/>
  <c r="BD945" i="95" s="1"/>
  <c r="N871" i="95"/>
  <c r="P946" i="95"/>
  <c r="J871" i="95"/>
  <c r="J870" i="95" s="1"/>
  <c r="AE896" i="95"/>
  <c r="AE895" i="95" s="1"/>
  <c r="AL871" i="95"/>
  <c r="W927" i="94"/>
  <c r="W879" i="94"/>
  <c r="W903" i="94"/>
  <c r="W829" i="94"/>
  <c r="W906" i="94"/>
  <c r="W853" i="94"/>
  <c r="W777" i="94"/>
  <c r="W731" i="94"/>
  <c r="W727" i="94"/>
  <c r="W806" i="94"/>
  <c r="W706" i="94"/>
  <c r="W931" i="94"/>
  <c r="W905" i="94"/>
  <c r="W878" i="94"/>
  <c r="W902" i="94"/>
  <c r="W828" i="94"/>
  <c r="W856" i="94"/>
  <c r="W852" i="94"/>
  <c r="W805" i="94"/>
  <c r="W730" i="94"/>
  <c r="W703" i="94"/>
  <c r="W780" i="94"/>
  <c r="W705" i="94"/>
  <c r="W930" i="94"/>
  <c r="W881" i="94"/>
  <c r="W877" i="94"/>
  <c r="W831" i="94"/>
  <c r="W827" i="94"/>
  <c r="W855" i="94"/>
  <c r="W781" i="94"/>
  <c r="W803" i="94"/>
  <c r="W729" i="94"/>
  <c r="W704" i="94"/>
  <c r="W702" i="94"/>
  <c r="W929" i="94"/>
  <c r="W928" i="94"/>
  <c r="W728" i="94"/>
  <c r="W880" i="94"/>
  <c r="W854" i="94"/>
  <c r="W804" i="94"/>
  <c r="W904" i="94"/>
  <c r="W779" i="94"/>
  <c r="W802" i="94"/>
  <c r="W830" i="94"/>
  <c r="W778" i="94"/>
  <c r="W755" i="94"/>
  <c r="W753" i="94"/>
  <c r="W754" i="94"/>
  <c r="AV928" i="94"/>
  <c r="AV905" i="94"/>
  <c r="AV881" i="94"/>
  <c r="AV831" i="94"/>
  <c r="AV827" i="94"/>
  <c r="AV804" i="94"/>
  <c r="AV779" i="94"/>
  <c r="AV778" i="94"/>
  <c r="AV731" i="94"/>
  <c r="AV727" i="94"/>
  <c r="AV702" i="94"/>
  <c r="AV927" i="94"/>
  <c r="AV904" i="94"/>
  <c r="AV879" i="94"/>
  <c r="AV830" i="94"/>
  <c r="AV878" i="94"/>
  <c r="AV803" i="94"/>
  <c r="AV777" i="94"/>
  <c r="AV756" i="94"/>
  <c r="AV730" i="94"/>
  <c r="AV705" i="94"/>
  <c r="AV703" i="94"/>
  <c r="AV931" i="94"/>
  <c r="AV930" i="94"/>
  <c r="AV903" i="94"/>
  <c r="AV877" i="94"/>
  <c r="AV829" i="94"/>
  <c r="AV806" i="94"/>
  <c r="AV802" i="94"/>
  <c r="AV704" i="94"/>
  <c r="AV754" i="94"/>
  <c r="AV729" i="94"/>
  <c r="AV780" i="94"/>
  <c r="AV706" i="94"/>
  <c r="AV906" i="94"/>
  <c r="AV805" i="94"/>
  <c r="AV728" i="94"/>
  <c r="AV902" i="94"/>
  <c r="AV781" i="94"/>
  <c r="AV753" i="94"/>
  <c r="AV880" i="94"/>
  <c r="AV755" i="94"/>
  <c r="AV752" i="94"/>
  <c r="AV929" i="94"/>
  <c r="AV828" i="94"/>
  <c r="AV854" i="94"/>
  <c r="AV855" i="94"/>
  <c r="AV853" i="94"/>
  <c r="AT930" i="94"/>
  <c r="AT931" i="94"/>
  <c r="AT879" i="94"/>
  <c r="AT880" i="94"/>
  <c r="AT829" i="94"/>
  <c r="AT805" i="94"/>
  <c r="AT781" i="94"/>
  <c r="AT777" i="94"/>
  <c r="AT702" i="94"/>
  <c r="AT703" i="94"/>
  <c r="AT729" i="94"/>
  <c r="AT753" i="94"/>
  <c r="AT929" i="94"/>
  <c r="AT905" i="94"/>
  <c r="AT877" i="94"/>
  <c r="AT878" i="94"/>
  <c r="AT828" i="94"/>
  <c r="AT804" i="94"/>
  <c r="AT780" i="94"/>
  <c r="AT756" i="94"/>
  <c r="AT706" i="94"/>
  <c r="AT903" i="94"/>
  <c r="AT728" i="94"/>
  <c r="AT928" i="94"/>
  <c r="AT906" i="94"/>
  <c r="AT904" i="94"/>
  <c r="AT831" i="94"/>
  <c r="AT827" i="94"/>
  <c r="AT803" i="94"/>
  <c r="AT779" i="94"/>
  <c r="AT754" i="94"/>
  <c r="AT731" i="94"/>
  <c r="AT704" i="94"/>
  <c r="AT727" i="94"/>
  <c r="AT881" i="94"/>
  <c r="AT802" i="94"/>
  <c r="AT755" i="94"/>
  <c r="AT902" i="94"/>
  <c r="AT778" i="94"/>
  <c r="AT705" i="94"/>
  <c r="AT830" i="94"/>
  <c r="AT752" i="94"/>
  <c r="AT806" i="94"/>
  <c r="AT927" i="94"/>
  <c r="AT730" i="94"/>
  <c r="AT855" i="94"/>
  <c r="AT854" i="94"/>
  <c r="AT853" i="94"/>
  <c r="AY930" i="94"/>
  <c r="AY905" i="94"/>
  <c r="AY929" i="94"/>
  <c r="AY829" i="94"/>
  <c r="AY855" i="94"/>
  <c r="AY806" i="94"/>
  <c r="AY802" i="94"/>
  <c r="AY755" i="94"/>
  <c r="AY731" i="94"/>
  <c r="AY727" i="94"/>
  <c r="AY704" i="94"/>
  <c r="AY706" i="94"/>
  <c r="AY931" i="94"/>
  <c r="AY904" i="94"/>
  <c r="AY927" i="94"/>
  <c r="AY828" i="94"/>
  <c r="AY854" i="94"/>
  <c r="AY805" i="94"/>
  <c r="AY780" i="94"/>
  <c r="AY754" i="94"/>
  <c r="AY730" i="94"/>
  <c r="AY703" i="94"/>
  <c r="AY781" i="94"/>
  <c r="AY928" i="94"/>
  <c r="AY903" i="94"/>
  <c r="AY831" i="94"/>
  <c r="AY827" i="94"/>
  <c r="AY853" i="94"/>
  <c r="AY804" i="94"/>
  <c r="AY778" i="94"/>
  <c r="AY753" i="94"/>
  <c r="AY729" i="94"/>
  <c r="AY777" i="94"/>
  <c r="AY705" i="94"/>
  <c r="AY856" i="94"/>
  <c r="AY752" i="94"/>
  <c r="AY906" i="94"/>
  <c r="AY852" i="94"/>
  <c r="AY728" i="94"/>
  <c r="AY902" i="94"/>
  <c r="AY803" i="94"/>
  <c r="AY779" i="94"/>
  <c r="AY702" i="94"/>
  <c r="AY830" i="94"/>
  <c r="AY756" i="94"/>
  <c r="AY879" i="94"/>
  <c r="AY878" i="94"/>
  <c r="AY880" i="94"/>
  <c r="BR902" i="94"/>
  <c r="BR877" i="94"/>
  <c r="BR853" i="94"/>
  <c r="BR904" i="94"/>
  <c r="BR828" i="94"/>
  <c r="BR804" i="94"/>
  <c r="BR780" i="94"/>
  <c r="BR755" i="94"/>
  <c r="BR731" i="94"/>
  <c r="BR729" i="94"/>
  <c r="BR752" i="94"/>
  <c r="BR880" i="94"/>
  <c r="BR856" i="94"/>
  <c r="BR852" i="94"/>
  <c r="BR831" i="94"/>
  <c r="BR827" i="94"/>
  <c r="BR803" i="94"/>
  <c r="BR779" i="94"/>
  <c r="BR753" i="94"/>
  <c r="BR730" i="94"/>
  <c r="BR754" i="94"/>
  <c r="BR728" i="94"/>
  <c r="BR878" i="94"/>
  <c r="BR855" i="94"/>
  <c r="BR905" i="94"/>
  <c r="BR830" i="94"/>
  <c r="BR806" i="94"/>
  <c r="BR802" i="94"/>
  <c r="BR778" i="94"/>
  <c r="BR702" i="94"/>
  <c r="BR703" i="94"/>
  <c r="BR705" i="94"/>
  <c r="BR727" i="94"/>
  <c r="BR881" i="94"/>
  <c r="BR805" i="94"/>
  <c r="BR879" i="94"/>
  <c r="BR854" i="94"/>
  <c r="BR781" i="94"/>
  <c r="BR704" i="94"/>
  <c r="BR903" i="94"/>
  <c r="BR777" i="94"/>
  <c r="BR756" i="94"/>
  <c r="BR906" i="94"/>
  <c r="BR829" i="94"/>
  <c r="BR706" i="94"/>
  <c r="BR930" i="94"/>
  <c r="BR927" i="94"/>
  <c r="BR928" i="94"/>
  <c r="BR929" i="94"/>
  <c r="BR931" i="94"/>
  <c r="BK879" i="94"/>
  <c r="BK902" i="94"/>
  <c r="BK830" i="94"/>
  <c r="BK856" i="94"/>
  <c r="BK852" i="94"/>
  <c r="BK755" i="94"/>
  <c r="BK806" i="94"/>
  <c r="BK777" i="94"/>
  <c r="BK728" i="94"/>
  <c r="BK805" i="94"/>
  <c r="BK702" i="94"/>
  <c r="BK904" i="94"/>
  <c r="BK878" i="94"/>
  <c r="BK906" i="94"/>
  <c r="BK829" i="94"/>
  <c r="BK855" i="94"/>
  <c r="BK780" i="94"/>
  <c r="BK754" i="94"/>
  <c r="BK804" i="94"/>
  <c r="BK731" i="94"/>
  <c r="BK727" i="94"/>
  <c r="BK706" i="94"/>
  <c r="BK779" i="94"/>
  <c r="BK881" i="94"/>
  <c r="BK877" i="94"/>
  <c r="BK905" i="94"/>
  <c r="BK828" i="94"/>
  <c r="BK854" i="94"/>
  <c r="BK778" i="94"/>
  <c r="BK753" i="94"/>
  <c r="BK802" i="94"/>
  <c r="BK730" i="94"/>
  <c r="BK703" i="94"/>
  <c r="BK803" i="94"/>
  <c r="BK903" i="94"/>
  <c r="BK756" i="94"/>
  <c r="BK704" i="94"/>
  <c r="BK831" i="94"/>
  <c r="BK752" i="94"/>
  <c r="BK705" i="94"/>
  <c r="BK827" i="94"/>
  <c r="BK781" i="94"/>
  <c r="BK729" i="94"/>
  <c r="BK880" i="94"/>
  <c r="BK853" i="94"/>
  <c r="BK929" i="94"/>
  <c r="BK930" i="94"/>
  <c r="BK928" i="94"/>
  <c r="BO903" i="94"/>
  <c r="BO879" i="94"/>
  <c r="BO830" i="94"/>
  <c r="BO856" i="94"/>
  <c r="BO852" i="94"/>
  <c r="BO803" i="94"/>
  <c r="BO756" i="94"/>
  <c r="BO752" i="94"/>
  <c r="BO728" i="94"/>
  <c r="BO781" i="94"/>
  <c r="BO702" i="94"/>
  <c r="BO906" i="94"/>
  <c r="BO902" i="94"/>
  <c r="BO878" i="94"/>
  <c r="BO829" i="94"/>
  <c r="BO855" i="94"/>
  <c r="BO806" i="94"/>
  <c r="BO802" i="94"/>
  <c r="BO755" i="94"/>
  <c r="BO731" i="94"/>
  <c r="BO727" i="94"/>
  <c r="BO777" i="94"/>
  <c r="BO706" i="94"/>
  <c r="BO905" i="94"/>
  <c r="BO881" i="94"/>
  <c r="BO877" i="94"/>
  <c r="BO828" i="94"/>
  <c r="BO854" i="94"/>
  <c r="BO805" i="94"/>
  <c r="BO780" i="94"/>
  <c r="BO754" i="94"/>
  <c r="BO730" i="94"/>
  <c r="BO703" i="94"/>
  <c r="BO704" i="94"/>
  <c r="BO904" i="94"/>
  <c r="BO853" i="94"/>
  <c r="BO729" i="94"/>
  <c r="BO880" i="94"/>
  <c r="BO804" i="94"/>
  <c r="BO779" i="94"/>
  <c r="BO831" i="94"/>
  <c r="BO778" i="94"/>
  <c r="BO705" i="94"/>
  <c r="BO827" i="94"/>
  <c r="BO753" i="94"/>
  <c r="BO929" i="94"/>
  <c r="BO928" i="94"/>
  <c r="BO930" i="94"/>
  <c r="BO927" i="94"/>
  <c r="BO931" i="94"/>
  <c r="BI928" i="94"/>
  <c r="BI881" i="94"/>
  <c r="BI829" i="94"/>
  <c r="BI805" i="94"/>
  <c r="BI879" i="94"/>
  <c r="BI778" i="94"/>
  <c r="BI752" i="94"/>
  <c r="BI755" i="94"/>
  <c r="BI854" i="94"/>
  <c r="BI727" i="94"/>
  <c r="BI729" i="94"/>
  <c r="BI931" i="94"/>
  <c r="BI927" i="94"/>
  <c r="BI877" i="94"/>
  <c r="BI828" i="94"/>
  <c r="BI804" i="94"/>
  <c r="BI855" i="94"/>
  <c r="BI705" i="94"/>
  <c r="BI856" i="94"/>
  <c r="BI753" i="94"/>
  <c r="BI777" i="94"/>
  <c r="BI704" i="94"/>
  <c r="BI703" i="94"/>
  <c r="BI930" i="94"/>
  <c r="BI880" i="94"/>
  <c r="BI831" i="94"/>
  <c r="BI827" i="94"/>
  <c r="BI803" i="94"/>
  <c r="BI853" i="94"/>
  <c r="BI781" i="94"/>
  <c r="BI852" i="94"/>
  <c r="BI702" i="94"/>
  <c r="BI754" i="94"/>
  <c r="BI730" i="94"/>
  <c r="BI806" i="94"/>
  <c r="BI779" i="94"/>
  <c r="BI929" i="94"/>
  <c r="BI802" i="94"/>
  <c r="BI706" i="94"/>
  <c r="BI878" i="94"/>
  <c r="BI780" i="94"/>
  <c r="BI728" i="94"/>
  <c r="BI830" i="94"/>
  <c r="BI756" i="94"/>
  <c r="BI731" i="94"/>
  <c r="BI905" i="94"/>
  <c r="BI903" i="94"/>
  <c r="BI904" i="94"/>
  <c r="AL928" i="94"/>
  <c r="AL880" i="94"/>
  <c r="AL903" i="94"/>
  <c r="AL855" i="94"/>
  <c r="AL879" i="94"/>
  <c r="AL828" i="94"/>
  <c r="AL779" i="94"/>
  <c r="AL753" i="94"/>
  <c r="AL730" i="94"/>
  <c r="AL729" i="94"/>
  <c r="AL754" i="94"/>
  <c r="AL931" i="94"/>
  <c r="AL927" i="94"/>
  <c r="AL878" i="94"/>
  <c r="AL881" i="94"/>
  <c r="AL854" i="94"/>
  <c r="AL831" i="94"/>
  <c r="AL827" i="94"/>
  <c r="AL778" i="94"/>
  <c r="AL702" i="94"/>
  <c r="AL703" i="94"/>
  <c r="AL728" i="94"/>
  <c r="AL704" i="94"/>
  <c r="AL930" i="94"/>
  <c r="AL906" i="94"/>
  <c r="AL905" i="94"/>
  <c r="AL877" i="94"/>
  <c r="AL853" i="94"/>
  <c r="AL830" i="94"/>
  <c r="AL781" i="94"/>
  <c r="AL777" i="94"/>
  <c r="AL706" i="94"/>
  <c r="AL705" i="94"/>
  <c r="AL727" i="94"/>
  <c r="AL904" i="94"/>
  <c r="AL780" i="94"/>
  <c r="AL752" i="94"/>
  <c r="AL856" i="94"/>
  <c r="AL755" i="94"/>
  <c r="AL929" i="94"/>
  <c r="AL852" i="94"/>
  <c r="AL731" i="94"/>
  <c r="AL902" i="94"/>
  <c r="AL829" i="94"/>
  <c r="AL756" i="94"/>
  <c r="AL804" i="94"/>
  <c r="AL805" i="94"/>
  <c r="AL803" i="94"/>
  <c r="N927" i="94"/>
  <c r="N879" i="94"/>
  <c r="N855" i="94"/>
  <c r="N903" i="94"/>
  <c r="N830" i="94"/>
  <c r="N806" i="94"/>
  <c r="N802" i="94"/>
  <c r="N778" i="94"/>
  <c r="N754" i="94"/>
  <c r="N730" i="94"/>
  <c r="N727" i="94"/>
  <c r="N930" i="94"/>
  <c r="N931" i="94"/>
  <c r="N906" i="94"/>
  <c r="N854" i="94"/>
  <c r="N877" i="94"/>
  <c r="N829" i="94"/>
  <c r="N805" i="94"/>
  <c r="N781" i="94"/>
  <c r="N777" i="94"/>
  <c r="N752" i="94"/>
  <c r="N753" i="94"/>
  <c r="N755" i="94"/>
  <c r="N929" i="94"/>
  <c r="N905" i="94"/>
  <c r="N880" i="94"/>
  <c r="N853" i="94"/>
  <c r="N904" i="94"/>
  <c r="N828" i="94"/>
  <c r="N804" i="94"/>
  <c r="N780" i="94"/>
  <c r="N902" i="94"/>
  <c r="N731" i="94"/>
  <c r="N729" i="94"/>
  <c r="N881" i="94"/>
  <c r="N827" i="94"/>
  <c r="N878" i="94"/>
  <c r="N856" i="94"/>
  <c r="N803" i="94"/>
  <c r="N728" i="94"/>
  <c r="N852" i="94"/>
  <c r="N779" i="94"/>
  <c r="N831" i="94"/>
  <c r="N756" i="94"/>
  <c r="N928" i="94"/>
  <c r="N703" i="94"/>
  <c r="N705" i="94"/>
  <c r="N704" i="94"/>
  <c r="AX928" i="94"/>
  <c r="AX931" i="94"/>
  <c r="AX903" i="94"/>
  <c r="AX904" i="94"/>
  <c r="AX877" i="94"/>
  <c r="AX803" i="94"/>
  <c r="AX779" i="94"/>
  <c r="AX828" i="94"/>
  <c r="AX756" i="94"/>
  <c r="AX753" i="94"/>
  <c r="AX731" i="94"/>
  <c r="AX728" i="94"/>
  <c r="AX929" i="94"/>
  <c r="AX902" i="94"/>
  <c r="AX880" i="94"/>
  <c r="AX806" i="94"/>
  <c r="AX802" i="94"/>
  <c r="AX778" i="94"/>
  <c r="AX702" i="94"/>
  <c r="AX831" i="94"/>
  <c r="AX703" i="94"/>
  <c r="AX730" i="94"/>
  <c r="AX727" i="94"/>
  <c r="AX927" i="94"/>
  <c r="AX906" i="94"/>
  <c r="AX878" i="94"/>
  <c r="AX805" i="94"/>
  <c r="AX781" i="94"/>
  <c r="AX777" i="94"/>
  <c r="AX706" i="94"/>
  <c r="AX827" i="94"/>
  <c r="AX754" i="94"/>
  <c r="AX704" i="94"/>
  <c r="AX879" i="94"/>
  <c r="AX881" i="94"/>
  <c r="AX829" i="94"/>
  <c r="AX705" i="94"/>
  <c r="AX804" i="94"/>
  <c r="AX755" i="94"/>
  <c r="AX930" i="94"/>
  <c r="AX780" i="94"/>
  <c r="AX752" i="94"/>
  <c r="AX729" i="94"/>
  <c r="AX905" i="94"/>
  <c r="AX830" i="94"/>
  <c r="AX853" i="94"/>
  <c r="AX855" i="94"/>
  <c r="AX854" i="94"/>
  <c r="Y928" i="94"/>
  <c r="Y904" i="94"/>
  <c r="Y879" i="94"/>
  <c r="Y805" i="94"/>
  <c r="Y856" i="94"/>
  <c r="Y852" i="94"/>
  <c r="Y831" i="94"/>
  <c r="Y779" i="94"/>
  <c r="Y781" i="94"/>
  <c r="Y729" i="94"/>
  <c r="Y728" i="94"/>
  <c r="Y931" i="94"/>
  <c r="Y927" i="94"/>
  <c r="Y903" i="94"/>
  <c r="Y880" i="94"/>
  <c r="Y804" i="94"/>
  <c r="Y855" i="94"/>
  <c r="Y877" i="94"/>
  <c r="Y829" i="94"/>
  <c r="Y705" i="94"/>
  <c r="Y730" i="94"/>
  <c r="Y777" i="94"/>
  <c r="Y727" i="94"/>
  <c r="Y930" i="94"/>
  <c r="Y906" i="94"/>
  <c r="Y902" i="94"/>
  <c r="Y878" i="94"/>
  <c r="Y803" i="94"/>
  <c r="Y854" i="94"/>
  <c r="Y780" i="94"/>
  <c r="Y827" i="94"/>
  <c r="Y702" i="94"/>
  <c r="Y703" i="94"/>
  <c r="Y704" i="94"/>
  <c r="Y881" i="94"/>
  <c r="Y778" i="94"/>
  <c r="Y828" i="94"/>
  <c r="Y806" i="94"/>
  <c r="Y830" i="94"/>
  <c r="Y929" i="94"/>
  <c r="Y802" i="94"/>
  <c r="Y706" i="94"/>
  <c r="Y731" i="94"/>
  <c r="Y905" i="94"/>
  <c r="Y853" i="94"/>
  <c r="Y755" i="94"/>
  <c r="Y754" i="94"/>
  <c r="Y753" i="94"/>
  <c r="AN927" i="94"/>
  <c r="AN904" i="94"/>
  <c r="AN878" i="94"/>
  <c r="AN855" i="94"/>
  <c r="AN879" i="94"/>
  <c r="AN803" i="94"/>
  <c r="AN704" i="94"/>
  <c r="AN755" i="94"/>
  <c r="AN729" i="94"/>
  <c r="AN777" i="94"/>
  <c r="AN706" i="94"/>
  <c r="AN930" i="94"/>
  <c r="AN931" i="94"/>
  <c r="AN903" i="94"/>
  <c r="AN881" i="94"/>
  <c r="AN854" i="94"/>
  <c r="AN806" i="94"/>
  <c r="AN802" i="94"/>
  <c r="AN781" i="94"/>
  <c r="AN753" i="94"/>
  <c r="AN728" i="94"/>
  <c r="AN754" i="94"/>
  <c r="AN703" i="94"/>
  <c r="AN929" i="94"/>
  <c r="AN906" i="94"/>
  <c r="AN902" i="94"/>
  <c r="AN877" i="94"/>
  <c r="AN853" i="94"/>
  <c r="AN805" i="94"/>
  <c r="AN780" i="94"/>
  <c r="AN756" i="94"/>
  <c r="AN731" i="94"/>
  <c r="AN727" i="94"/>
  <c r="AN752" i="94"/>
  <c r="AN928" i="94"/>
  <c r="AN852" i="94"/>
  <c r="AN730" i="94"/>
  <c r="AN905" i="94"/>
  <c r="AN804" i="94"/>
  <c r="AN705" i="94"/>
  <c r="AN880" i="94"/>
  <c r="AN778" i="94"/>
  <c r="AN702" i="94"/>
  <c r="AN856" i="94"/>
  <c r="AN779" i="94"/>
  <c r="AN829" i="94"/>
  <c r="AN828" i="94"/>
  <c r="AN830" i="94"/>
  <c r="BN903" i="94"/>
  <c r="BN856" i="94"/>
  <c r="BN852" i="94"/>
  <c r="BN805" i="94"/>
  <c r="BN781" i="94"/>
  <c r="BN777" i="94"/>
  <c r="BN877" i="94"/>
  <c r="BN756" i="94"/>
  <c r="BN755" i="94"/>
  <c r="BN752" i="94"/>
  <c r="BN728" i="94"/>
  <c r="BN902" i="94"/>
  <c r="BN855" i="94"/>
  <c r="BN879" i="94"/>
  <c r="BN804" i="94"/>
  <c r="BN780" i="94"/>
  <c r="BN830" i="94"/>
  <c r="BN702" i="94"/>
  <c r="BN754" i="94"/>
  <c r="BN753" i="94"/>
  <c r="BN731" i="94"/>
  <c r="BN727" i="94"/>
  <c r="BN905" i="94"/>
  <c r="BN880" i="94"/>
  <c r="BN854" i="94"/>
  <c r="BN881" i="94"/>
  <c r="BN803" i="94"/>
  <c r="BN779" i="94"/>
  <c r="BN828" i="94"/>
  <c r="BN706" i="94"/>
  <c r="BN729" i="94"/>
  <c r="BN703" i="94"/>
  <c r="BN730" i="94"/>
  <c r="BN705" i="94"/>
  <c r="BN806" i="94"/>
  <c r="BN831" i="94"/>
  <c r="BN904" i="94"/>
  <c r="BN802" i="94"/>
  <c r="BN829" i="94"/>
  <c r="BN878" i="94"/>
  <c r="BN778" i="94"/>
  <c r="BN827" i="94"/>
  <c r="BN704" i="94"/>
  <c r="BN853" i="94"/>
  <c r="BN906" i="94"/>
  <c r="BN930" i="94"/>
  <c r="BN929" i="94"/>
  <c r="BN928" i="94"/>
  <c r="BS903" i="94"/>
  <c r="BS878" i="94"/>
  <c r="BS831" i="94"/>
  <c r="BS827" i="94"/>
  <c r="BS853" i="94"/>
  <c r="BS779" i="94"/>
  <c r="BS754" i="94"/>
  <c r="BS803" i="94"/>
  <c r="BS729" i="94"/>
  <c r="BS902" i="94"/>
  <c r="BS702" i="94"/>
  <c r="BS705" i="94"/>
  <c r="BS881" i="94"/>
  <c r="BS877" i="94"/>
  <c r="BS830" i="94"/>
  <c r="BS856" i="94"/>
  <c r="BS852" i="94"/>
  <c r="BS777" i="94"/>
  <c r="BS753" i="94"/>
  <c r="BS780" i="94"/>
  <c r="BS728" i="94"/>
  <c r="BS704" i="94"/>
  <c r="BS804" i="94"/>
  <c r="BS880" i="94"/>
  <c r="BS906" i="94"/>
  <c r="BS829" i="94"/>
  <c r="BS855" i="94"/>
  <c r="BS905" i="94"/>
  <c r="BS756" i="94"/>
  <c r="BS752" i="94"/>
  <c r="BS731" i="94"/>
  <c r="BS727" i="94"/>
  <c r="BS806" i="94"/>
  <c r="BS706" i="94"/>
  <c r="BS854" i="94"/>
  <c r="BS730" i="94"/>
  <c r="BS879" i="94"/>
  <c r="BS781" i="94"/>
  <c r="BS703" i="94"/>
  <c r="BS904" i="94"/>
  <c r="BS755" i="94"/>
  <c r="BS778" i="94"/>
  <c r="BS828" i="94"/>
  <c r="BS805" i="94"/>
  <c r="BS802" i="94"/>
  <c r="BS928" i="94"/>
  <c r="BS927" i="94"/>
  <c r="BS929" i="94"/>
  <c r="BS930" i="94"/>
  <c r="BS931" i="94"/>
  <c r="M931" i="94"/>
  <c r="M927" i="94"/>
  <c r="M903" i="94"/>
  <c r="M877" i="94"/>
  <c r="M829" i="94"/>
  <c r="M805" i="94"/>
  <c r="M855" i="94"/>
  <c r="M778" i="94"/>
  <c r="M781" i="94"/>
  <c r="M856" i="94"/>
  <c r="M729" i="94"/>
  <c r="M731" i="94"/>
  <c r="M930" i="94"/>
  <c r="M906" i="94"/>
  <c r="M902" i="94"/>
  <c r="M879" i="94"/>
  <c r="M828" i="94"/>
  <c r="M804" i="94"/>
  <c r="M853" i="94"/>
  <c r="M754" i="94"/>
  <c r="M777" i="94"/>
  <c r="M852" i="94"/>
  <c r="M728" i="94"/>
  <c r="M929" i="94"/>
  <c r="M905" i="94"/>
  <c r="M880" i="94"/>
  <c r="M831" i="94"/>
  <c r="M827" i="94"/>
  <c r="M803" i="94"/>
  <c r="M881" i="94"/>
  <c r="M752" i="94"/>
  <c r="M755" i="94"/>
  <c r="M779" i="94"/>
  <c r="M727" i="94"/>
  <c r="M878" i="94"/>
  <c r="M780" i="94"/>
  <c r="M730" i="94"/>
  <c r="M830" i="94"/>
  <c r="M854" i="94"/>
  <c r="M928" i="94"/>
  <c r="M806" i="94"/>
  <c r="M753" i="94"/>
  <c r="M802" i="94"/>
  <c r="M756" i="94"/>
  <c r="M904" i="94"/>
  <c r="M704" i="94"/>
  <c r="M705" i="94"/>
  <c r="M703" i="94"/>
  <c r="AF931" i="94"/>
  <c r="AF906" i="94"/>
  <c r="AF902" i="94"/>
  <c r="AF877" i="94"/>
  <c r="AF829" i="94"/>
  <c r="AF855" i="94"/>
  <c r="AF880" i="94"/>
  <c r="AF803" i="94"/>
  <c r="AF756" i="94"/>
  <c r="AF730" i="94"/>
  <c r="AF705" i="94"/>
  <c r="AF706" i="94"/>
  <c r="AF929" i="94"/>
  <c r="AF905" i="94"/>
  <c r="AF930" i="94"/>
  <c r="AF878" i="94"/>
  <c r="AF828" i="94"/>
  <c r="AF854" i="94"/>
  <c r="AF806" i="94"/>
  <c r="AF802" i="94"/>
  <c r="AF754" i="94"/>
  <c r="AF729" i="94"/>
  <c r="AF755" i="94"/>
  <c r="AF928" i="94"/>
  <c r="AF904" i="94"/>
  <c r="AF881" i="94"/>
  <c r="AF831" i="94"/>
  <c r="AF827" i="94"/>
  <c r="AF853" i="94"/>
  <c r="AF805" i="94"/>
  <c r="AF704" i="94"/>
  <c r="AF752" i="94"/>
  <c r="AF728" i="94"/>
  <c r="AF702" i="94"/>
  <c r="AF903" i="94"/>
  <c r="AF852" i="94"/>
  <c r="AF727" i="94"/>
  <c r="AF879" i="94"/>
  <c r="AF804" i="94"/>
  <c r="AF703" i="94"/>
  <c r="AF830" i="94"/>
  <c r="AF753" i="94"/>
  <c r="AF731" i="94"/>
  <c r="AF927" i="94"/>
  <c r="AF856" i="94"/>
  <c r="AF779" i="94"/>
  <c r="AF780" i="94"/>
  <c r="AF778" i="94"/>
  <c r="L929" i="94"/>
  <c r="L906" i="94"/>
  <c r="L902" i="94"/>
  <c r="L877" i="94"/>
  <c r="L829" i="94"/>
  <c r="L779" i="94"/>
  <c r="L854" i="94"/>
  <c r="L806" i="94"/>
  <c r="L803" i="94"/>
  <c r="L728" i="94"/>
  <c r="L780" i="94"/>
  <c r="L752" i="94"/>
  <c r="L928" i="94"/>
  <c r="L905" i="94"/>
  <c r="L930" i="94"/>
  <c r="L879" i="94"/>
  <c r="L828" i="94"/>
  <c r="L777" i="94"/>
  <c r="L778" i="94"/>
  <c r="L804" i="94"/>
  <c r="L731" i="94"/>
  <c r="L727" i="94"/>
  <c r="L756" i="94"/>
  <c r="L927" i="94"/>
  <c r="L904" i="94"/>
  <c r="L880" i="94"/>
  <c r="L831" i="94"/>
  <c r="L827" i="94"/>
  <c r="L855" i="94"/>
  <c r="L755" i="94"/>
  <c r="L802" i="94"/>
  <c r="L730" i="94"/>
  <c r="L881" i="94"/>
  <c r="L856" i="94"/>
  <c r="L931" i="94"/>
  <c r="L781" i="94"/>
  <c r="L729" i="94"/>
  <c r="L903" i="94"/>
  <c r="L853" i="94"/>
  <c r="L852" i="94"/>
  <c r="L878" i="94"/>
  <c r="L753" i="94"/>
  <c r="L754" i="94"/>
  <c r="L830" i="94"/>
  <c r="L805" i="94"/>
  <c r="L705" i="94"/>
  <c r="L703" i="94"/>
  <c r="L704" i="94"/>
  <c r="W795" i="94"/>
  <c r="AB820" i="94"/>
  <c r="AX920" i="94"/>
  <c r="BZ905" i="95"/>
  <c r="BZ880" i="95"/>
  <c r="BZ831" i="95"/>
  <c r="BZ827" i="95"/>
  <c r="BZ781" i="95"/>
  <c r="BZ777" i="95"/>
  <c r="BZ755" i="95"/>
  <c r="BZ805" i="95"/>
  <c r="BZ729" i="95"/>
  <c r="BZ706" i="95"/>
  <c r="BZ754" i="95"/>
  <c r="BZ904" i="95"/>
  <c r="BZ878" i="95"/>
  <c r="BZ829" i="95"/>
  <c r="BZ856" i="95"/>
  <c r="BZ780" i="95"/>
  <c r="BZ705" i="95"/>
  <c r="BZ753" i="95"/>
  <c r="BZ803" i="95"/>
  <c r="BZ728" i="95"/>
  <c r="BZ828" i="95"/>
  <c r="BZ752" i="95"/>
  <c r="BZ903" i="95"/>
  <c r="BZ881" i="95"/>
  <c r="BZ855" i="95"/>
  <c r="BZ852" i="95"/>
  <c r="BZ779" i="95"/>
  <c r="BZ804" i="95"/>
  <c r="BZ704" i="95"/>
  <c r="BZ731" i="95"/>
  <c r="BZ727" i="95"/>
  <c r="BZ806" i="95"/>
  <c r="BZ879" i="95"/>
  <c r="BZ906" i="95"/>
  <c r="BZ830" i="95"/>
  <c r="BZ730" i="95"/>
  <c r="BZ853" i="95"/>
  <c r="BZ902" i="95"/>
  <c r="BZ778" i="95"/>
  <c r="BZ702" i="95"/>
  <c r="BZ703" i="95"/>
  <c r="BZ877" i="95"/>
  <c r="BZ756" i="95"/>
  <c r="BZ802" i="95"/>
  <c r="BZ854" i="95"/>
  <c r="BZ930" i="95"/>
  <c r="BZ929" i="95"/>
  <c r="BZ927" i="95"/>
  <c r="BZ928" i="95"/>
  <c r="BZ931" i="95"/>
  <c r="AG927" i="95"/>
  <c r="AG904" i="95"/>
  <c r="AG880" i="95"/>
  <c r="AG906" i="95"/>
  <c r="AG828" i="95"/>
  <c r="AG852" i="95"/>
  <c r="AG778" i="95"/>
  <c r="AG755" i="95"/>
  <c r="AG731" i="95"/>
  <c r="AG727" i="95"/>
  <c r="AG853" i="95"/>
  <c r="AG929" i="95"/>
  <c r="AG903" i="95"/>
  <c r="AG831" i="95"/>
  <c r="AG827" i="95"/>
  <c r="AG777" i="95"/>
  <c r="AG730" i="95"/>
  <c r="AG706" i="95"/>
  <c r="AG881" i="95"/>
  <c r="AG854" i="95"/>
  <c r="AG752" i="95"/>
  <c r="AG879" i="95"/>
  <c r="AG781" i="95"/>
  <c r="AG754" i="95"/>
  <c r="AG704" i="95"/>
  <c r="AG905" i="95"/>
  <c r="AG829" i="95"/>
  <c r="AG779" i="95"/>
  <c r="AG728" i="95"/>
  <c r="AG931" i="95"/>
  <c r="AG930" i="95"/>
  <c r="AG902" i="95"/>
  <c r="AG878" i="95"/>
  <c r="AG830" i="95"/>
  <c r="AG856" i="95"/>
  <c r="AG780" i="95"/>
  <c r="AG855" i="95"/>
  <c r="AG753" i="95"/>
  <c r="AG729" i="95"/>
  <c r="AG705" i="95"/>
  <c r="AG702" i="95"/>
  <c r="AG928" i="95"/>
  <c r="AG877" i="95"/>
  <c r="AG756" i="95"/>
  <c r="AG703" i="95"/>
  <c r="AG803" i="95"/>
  <c r="AG805" i="95"/>
  <c r="AG804" i="95"/>
  <c r="AD929" i="95"/>
  <c r="AD904" i="95"/>
  <c r="AD878" i="95"/>
  <c r="AD829" i="95"/>
  <c r="AD854" i="95"/>
  <c r="AD806" i="95"/>
  <c r="AD704" i="95"/>
  <c r="AD803" i="95"/>
  <c r="AD728" i="95"/>
  <c r="AD856" i="95"/>
  <c r="AD752" i="95"/>
  <c r="AD930" i="95"/>
  <c r="AD906" i="95"/>
  <c r="AD903" i="95"/>
  <c r="AD827" i="95"/>
  <c r="AD855" i="95"/>
  <c r="AD828" i="95"/>
  <c r="AD802" i="95"/>
  <c r="AD852" i="95"/>
  <c r="AD731" i="95"/>
  <c r="AD727" i="95"/>
  <c r="AD804" i="95"/>
  <c r="AD703" i="95"/>
  <c r="AD931" i="95"/>
  <c r="AD927" i="95"/>
  <c r="AD902" i="95"/>
  <c r="AD879" i="95"/>
  <c r="AD853" i="95"/>
  <c r="AD877" i="95"/>
  <c r="AD755" i="95"/>
  <c r="AD830" i="95"/>
  <c r="AD730" i="95"/>
  <c r="AD702" i="95"/>
  <c r="AD756" i="95"/>
  <c r="AD905" i="95"/>
  <c r="AD705" i="95"/>
  <c r="AD706" i="95"/>
  <c r="AD880" i="95"/>
  <c r="AD753" i="95"/>
  <c r="AD754" i="95"/>
  <c r="AD831" i="95"/>
  <c r="AD805" i="95"/>
  <c r="AD729" i="95"/>
  <c r="AD928" i="95"/>
  <c r="AD881" i="95"/>
  <c r="AD779" i="95"/>
  <c r="AD778" i="95"/>
  <c r="AD780" i="95"/>
  <c r="BY879" i="95"/>
  <c r="BY902" i="95"/>
  <c r="BY828" i="95"/>
  <c r="BY855" i="95"/>
  <c r="BY806" i="95"/>
  <c r="BY802" i="95"/>
  <c r="BY778" i="95"/>
  <c r="BY754" i="95"/>
  <c r="BY731" i="95"/>
  <c r="BY727" i="95"/>
  <c r="BY706" i="95"/>
  <c r="BY906" i="95"/>
  <c r="BY878" i="95"/>
  <c r="BY831" i="95"/>
  <c r="BY827" i="95"/>
  <c r="BY854" i="95"/>
  <c r="BY805" i="95"/>
  <c r="BY781" i="95"/>
  <c r="BY777" i="95"/>
  <c r="BY753" i="95"/>
  <c r="BY730" i="95"/>
  <c r="BY704" i="95"/>
  <c r="BY702" i="95"/>
  <c r="BY881" i="95"/>
  <c r="BY877" i="95"/>
  <c r="BY830" i="95"/>
  <c r="BY905" i="95"/>
  <c r="BY853" i="95"/>
  <c r="BY804" i="95"/>
  <c r="BY780" i="95"/>
  <c r="BY756" i="95"/>
  <c r="BY752" i="95"/>
  <c r="BY729" i="95"/>
  <c r="BY703" i="95"/>
  <c r="BY880" i="95"/>
  <c r="BY852" i="95"/>
  <c r="BY903" i="95"/>
  <c r="BY904" i="95"/>
  <c r="BY803" i="95"/>
  <c r="BY728" i="95"/>
  <c r="BY829" i="95"/>
  <c r="BY779" i="95"/>
  <c r="BY705" i="95"/>
  <c r="BY856" i="95"/>
  <c r="BY755" i="95"/>
  <c r="BY927" i="95"/>
  <c r="BY929" i="95"/>
  <c r="BY930" i="95"/>
  <c r="BY928" i="95"/>
  <c r="BY931" i="95"/>
  <c r="S929" i="95"/>
  <c r="S902" i="95"/>
  <c r="S853" i="95"/>
  <c r="S879" i="95"/>
  <c r="S830" i="95"/>
  <c r="S806" i="95"/>
  <c r="S779" i="95"/>
  <c r="S906" i="95"/>
  <c r="S780" i="95"/>
  <c r="S703" i="95"/>
  <c r="S753" i="95"/>
  <c r="S930" i="95"/>
  <c r="S905" i="95"/>
  <c r="S856" i="95"/>
  <c r="S852" i="95"/>
  <c r="S878" i="95"/>
  <c r="S829" i="95"/>
  <c r="S804" i="95"/>
  <c r="S777" i="95"/>
  <c r="S828" i="95"/>
  <c r="S756" i="95"/>
  <c r="S705" i="95"/>
  <c r="S704" i="95"/>
  <c r="S931" i="95"/>
  <c r="S904" i="95"/>
  <c r="S855" i="95"/>
  <c r="S881" i="95"/>
  <c r="S877" i="95"/>
  <c r="S927" i="95"/>
  <c r="S802" i="95"/>
  <c r="S702" i="95"/>
  <c r="S805" i="95"/>
  <c r="S754" i="95"/>
  <c r="S778" i="95"/>
  <c r="S880" i="95"/>
  <c r="S706" i="95"/>
  <c r="S928" i="95"/>
  <c r="S831" i="95"/>
  <c r="S803" i="95"/>
  <c r="S903" i="95"/>
  <c r="S827" i="95"/>
  <c r="S752" i="95"/>
  <c r="S854" i="95"/>
  <c r="S781" i="95"/>
  <c r="S755" i="95"/>
  <c r="S728" i="95"/>
  <c r="S730" i="95"/>
  <c r="S729" i="95"/>
  <c r="BK905" i="95"/>
  <c r="BK856" i="95"/>
  <c r="BK852" i="95"/>
  <c r="BK879" i="95"/>
  <c r="BK781" i="95"/>
  <c r="BK777" i="95"/>
  <c r="BK804" i="95"/>
  <c r="BK756" i="95"/>
  <c r="BK752" i="95"/>
  <c r="BK877" i="95"/>
  <c r="BK704" i="95"/>
  <c r="BK904" i="95"/>
  <c r="BK855" i="95"/>
  <c r="BK880" i="95"/>
  <c r="BK831" i="95"/>
  <c r="BK780" i="95"/>
  <c r="BK881" i="95"/>
  <c r="BK803" i="95"/>
  <c r="BK755" i="95"/>
  <c r="BK702" i="95"/>
  <c r="BK703" i="95"/>
  <c r="BK731" i="95"/>
  <c r="BK903" i="95"/>
  <c r="BK854" i="95"/>
  <c r="BK878" i="95"/>
  <c r="BK829" i="95"/>
  <c r="BK779" i="95"/>
  <c r="BK806" i="95"/>
  <c r="BK802" i="95"/>
  <c r="BK754" i="95"/>
  <c r="BK706" i="95"/>
  <c r="BK730" i="95"/>
  <c r="BK729" i="95"/>
  <c r="BK906" i="95"/>
  <c r="BK828" i="95"/>
  <c r="BK753" i="95"/>
  <c r="BK902" i="95"/>
  <c r="BK778" i="95"/>
  <c r="BK705" i="95"/>
  <c r="BK853" i="95"/>
  <c r="BK805" i="95"/>
  <c r="BK728" i="95"/>
  <c r="BK727" i="95"/>
  <c r="BK827" i="95"/>
  <c r="BK830" i="95"/>
  <c r="BK930" i="95"/>
  <c r="BK928" i="95"/>
  <c r="BK929" i="95"/>
  <c r="BT905" i="95"/>
  <c r="BT881" i="95"/>
  <c r="BT877" i="95"/>
  <c r="BT829" i="95"/>
  <c r="BT855" i="95"/>
  <c r="BT806" i="95"/>
  <c r="BT802" i="95"/>
  <c r="BT778" i="95"/>
  <c r="BT754" i="95"/>
  <c r="BT704" i="95"/>
  <c r="BT728" i="95"/>
  <c r="BT705" i="95"/>
  <c r="BT904" i="95"/>
  <c r="BT880" i="95"/>
  <c r="BT906" i="95"/>
  <c r="BT828" i="95"/>
  <c r="BT854" i="95"/>
  <c r="BT805" i="95"/>
  <c r="BT781" i="95"/>
  <c r="BT777" i="95"/>
  <c r="BT753" i="95"/>
  <c r="BT903" i="95"/>
  <c r="BT879" i="95"/>
  <c r="BT831" i="95"/>
  <c r="BT827" i="95"/>
  <c r="BT853" i="95"/>
  <c r="BT804" i="95"/>
  <c r="BT780" i="95"/>
  <c r="BT756" i="95"/>
  <c r="BT752" i="95"/>
  <c r="BT730" i="95"/>
  <c r="BT702" i="95"/>
  <c r="BT902" i="95"/>
  <c r="BT852" i="95"/>
  <c r="BT703" i="95"/>
  <c r="BT706" i="95"/>
  <c r="BT856" i="95"/>
  <c r="BT878" i="95"/>
  <c r="BT803" i="95"/>
  <c r="BT731" i="95"/>
  <c r="BT727" i="95"/>
  <c r="BT830" i="95"/>
  <c r="BT779" i="95"/>
  <c r="BT729" i="95"/>
  <c r="BT755" i="95"/>
  <c r="BT930" i="95"/>
  <c r="BT929" i="95"/>
  <c r="BT928" i="95"/>
  <c r="BT927" i="95"/>
  <c r="BT931" i="95"/>
  <c r="Q929" i="95"/>
  <c r="Q906" i="95"/>
  <c r="Q902" i="95"/>
  <c r="Q878" i="95"/>
  <c r="Q829" i="95"/>
  <c r="Q854" i="95"/>
  <c r="Q804" i="95"/>
  <c r="Q780" i="95"/>
  <c r="Q853" i="95"/>
  <c r="Q753" i="95"/>
  <c r="Q703" i="95"/>
  <c r="Q928" i="95"/>
  <c r="Q881" i="95"/>
  <c r="Q877" i="95"/>
  <c r="Q852" i="95"/>
  <c r="Q779" i="95"/>
  <c r="Q756" i="95"/>
  <c r="Q855" i="95"/>
  <c r="Q931" i="95"/>
  <c r="Q903" i="95"/>
  <c r="Q856" i="95"/>
  <c r="Q777" i="95"/>
  <c r="Q702" i="95"/>
  <c r="Q905" i="95"/>
  <c r="Q828" i="95"/>
  <c r="Q803" i="95"/>
  <c r="Q752" i="95"/>
  <c r="Q930" i="95"/>
  <c r="Q830" i="95"/>
  <c r="Q781" i="95"/>
  <c r="Q705" i="95"/>
  <c r="Q927" i="95"/>
  <c r="Q904" i="95"/>
  <c r="Q880" i="95"/>
  <c r="Q831" i="95"/>
  <c r="Q827" i="95"/>
  <c r="Q806" i="95"/>
  <c r="Q802" i="95"/>
  <c r="Q778" i="95"/>
  <c r="Q755" i="95"/>
  <c r="Q704" i="95"/>
  <c r="Q706" i="95"/>
  <c r="Q879" i="95"/>
  <c r="Q805" i="95"/>
  <c r="Q754" i="95"/>
  <c r="Q730" i="95"/>
  <c r="Q728" i="95"/>
  <c r="Q729" i="95"/>
  <c r="Z927" i="95"/>
  <c r="Z902" i="95"/>
  <c r="Z878" i="95"/>
  <c r="Z855" i="95"/>
  <c r="Z831" i="95"/>
  <c r="Z827" i="95"/>
  <c r="Z804" i="95"/>
  <c r="Z778" i="95"/>
  <c r="Z731" i="95"/>
  <c r="Z727" i="95"/>
  <c r="Z704" i="95"/>
  <c r="Z930" i="95"/>
  <c r="Z928" i="95"/>
  <c r="Z881" i="95"/>
  <c r="Z877" i="95"/>
  <c r="Z854" i="95"/>
  <c r="Z830" i="95"/>
  <c r="Z905" i="95"/>
  <c r="Z803" i="95"/>
  <c r="Z781" i="95"/>
  <c r="Z730" i="95"/>
  <c r="Z702" i="95"/>
  <c r="Z703" i="95"/>
  <c r="Z931" i="95"/>
  <c r="Z906" i="95"/>
  <c r="Z880" i="95"/>
  <c r="Z903" i="95"/>
  <c r="Z853" i="95"/>
  <c r="Z829" i="95"/>
  <c r="Z806" i="95"/>
  <c r="Z802" i="95"/>
  <c r="Z779" i="95"/>
  <c r="Z729" i="95"/>
  <c r="Z706" i="95"/>
  <c r="Z856" i="95"/>
  <c r="Z705" i="95"/>
  <c r="Z805" i="95"/>
  <c r="Z929" i="95"/>
  <c r="Z852" i="95"/>
  <c r="Z777" i="95"/>
  <c r="Z879" i="95"/>
  <c r="Z904" i="95"/>
  <c r="Z828" i="95"/>
  <c r="Z728" i="95"/>
  <c r="Z780" i="95"/>
  <c r="Z755" i="95"/>
  <c r="Z754" i="95"/>
  <c r="Z753" i="95"/>
  <c r="BI931" i="95"/>
  <c r="BI879" i="95"/>
  <c r="BI830" i="95"/>
  <c r="BI856" i="95"/>
  <c r="BI852" i="95"/>
  <c r="BI803" i="95"/>
  <c r="BI779" i="95"/>
  <c r="BI755" i="95"/>
  <c r="BI731" i="95"/>
  <c r="BI727" i="95"/>
  <c r="BI706" i="95"/>
  <c r="BI929" i="95"/>
  <c r="BI930" i="95"/>
  <c r="BI878" i="95"/>
  <c r="BI829" i="95"/>
  <c r="BI855" i="95"/>
  <c r="BI806" i="95"/>
  <c r="BI802" i="95"/>
  <c r="BI778" i="95"/>
  <c r="BI754" i="95"/>
  <c r="BI730" i="95"/>
  <c r="BI704" i="95"/>
  <c r="BI702" i="95"/>
  <c r="BI928" i="95"/>
  <c r="BI881" i="95"/>
  <c r="BI877" i="95"/>
  <c r="BI828" i="95"/>
  <c r="BI854" i="95"/>
  <c r="BI805" i="95"/>
  <c r="BI781" i="95"/>
  <c r="BI777" i="95"/>
  <c r="BI753" i="95"/>
  <c r="BI729" i="95"/>
  <c r="BI703" i="95"/>
  <c r="BI831" i="95"/>
  <c r="BI780" i="95"/>
  <c r="BI705" i="95"/>
  <c r="BI804" i="95"/>
  <c r="BI827" i="95"/>
  <c r="BI756" i="95"/>
  <c r="BI880" i="95"/>
  <c r="BI927" i="95"/>
  <c r="BI853" i="95"/>
  <c r="BI752" i="95"/>
  <c r="BI728" i="95"/>
  <c r="BI904" i="95"/>
  <c r="BI903" i="95"/>
  <c r="BI905" i="95"/>
  <c r="BV902" i="95"/>
  <c r="BV878" i="95"/>
  <c r="BV855" i="95"/>
  <c r="BV831" i="95"/>
  <c r="BV827" i="95"/>
  <c r="BV804" i="95"/>
  <c r="BV780" i="95"/>
  <c r="BV756" i="95"/>
  <c r="BV752" i="95"/>
  <c r="BV728" i="95"/>
  <c r="BV778" i="95"/>
  <c r="BV881" i="95"/>
  <c r="BV877" i="95"/>
  <c r="BV854" i="95"/>
  <c r="BV830" i="95"/>
  <c r="BV903" i="95"/>
  <c r="BV803" i="95"/>
  <c r="BV781" i="95"/>
  <c r="BV755" i="95"/>
  <c r="BV731" i="95"/>
  <c r="BV727" i="95"/>
  <c r="BV704" i="95"/>
  <c r="BV906" i="95"/>
  <c r="BV880" i="95"/>
  <c r="BV905" i="95"/>
  <c r="BV853" i="95"/>
  <c r="BV829" i="95"/>
  <c r="BV806" i="95"/>
  <c r="BV802" i="95"/>
  <c r="BV779" i="95"/>
  <c r="BV754" i="95"/>
  <c r="BV730" i="95"/>
  <c r="BV702" i="95"/>
  <c r="BV703" i="95"/>
  <c r="BV904" i="95"/>
  <c r="BV828" i="95"/>
  <c r="BV753" i="95"/>
  <c r="BV879" i="95"/>
  <c r="BV805" i="95"/>
  <c r="BV729" i="95"/>
  <c r="BV856" i="95"/>
  <c r="BV705" i="95"/>
  <c r="BV706" i="95"/>
  <c r="BV852" i="95"/>
  <c r="BV777" i="95"/>
  <c r="BV929" i="95"/>
  <c r="BV928" i="95"/>
  <c r="BV927" i="95"/>
  <c r="BV930" i="95"/>
  <c r="BV931" i="95"/>
  <c r="AV931" i="95"/>
  <c r="AV928" i="95"/>
  <c r="AV903" i="95"/>
  <c r="AV879" i="95"/>
  <c r="AV830" i="95"/>
  <c r="AV805" i="95"/>
  <c r="AV781" i="95"/>
  <c r="AV777" i="95"/>
  <c r="AV754" i="95"/>
  <c r="AV728" i="95"/>
  <c r="AV729" i="95"/>
  <c r="AV705" i="95"/>
  <c r="AV930" i="95"/>
  <c r="AV906" i="95"/>
  <c r="AV902" i="95"/>
  <c r="AV878" i="95"/>
  <c r="AV829" i="95"/>
  <c r="AV804" i="95"/>
  <c r="AV780" i="95"/>
  <c r="AV827" i="95"/>
  <c r="AV753" i="95"/>
  <c r="AV704" i="95"/>
  <c r="AV727" i="95"/>
  <c r="AV929" i="95"/>
  <c r="AV905" i="95"/>
  <c r="AV881" i="95"/>
  <c r="AV877" i="95"/>
  <c r="AV828" i="95"/>
  <c r="AV803" i="95"/>
  <c r="AV779" i="95"/>
  <c r="AV756" i="95"/>
  <c r="AV752" i="95"/>
  <c r="AV731" i="95"/>
  <c r="AV702" i="95"/>
  <c r="AV831" i="95"/>
  <c r="AV755" i="95"/>
  <c r="AV880" i="95"/>
  <c r="AV927" i="95"/>
  <c r="AV806" i="95"/>
  <c r="AV703" i="95"/>
  <c r="AV778" i="95"/>
  <c r="AV904" i="95"/>
  <c r="AV802" i="95"/>
  <c r="AV730" i="95"/>
  <c r="AV706" i="95"/>
  <c r="AV853" i="95"/>
  <c r="AV854" i="95"/>
  <c r="AV855" i="95"/>
  <c r="AO928" i="95"/>
  <c r="AO906" i="95"/>
  <c r="AO902" i="95"/>
  <c r="AO878" i="95"/>
  <c r="AO806" i="95"/>
  <c r="AO802" i="95"/>
  <c r="AO778" i="95"/>
  <c r="AO755" i="95"/>
  <c r="AO856" i="95"/>
  <c r="AO728" i="95"/>
  <c r="AO705" i="95"/>
  <c r="AO927" i="95"/>
  <c r="AO905" i="95"/>
  <c r="AO881" i="95"/>
  <c r="AO877" i="95"/>
  <c r="AO805" i="95"/>
  <c r="AO781" i="95"/>
  <c r="AO777" i="95"/>
  <c r="AO754" i="95"/>
  <c r="AO731" i="95"/>
  <c r="AO727" i="95"/>
  <c r="AO703" i="95"/>
  <c r="AO931" i="95"/>
  <c r="AO904" i="95"/>
  <c r="AO880" i="95"/>
  <c r="AO855" i="95"/>
  <c r="AO804" i="95"/>
  <c r="AO780" i="95"/>
  <c r="AO854" i="95"/>
  <c r="AO753" i="95"/>
  <c r="AO730" i="95"/>
  <c r="AO704" i="95"/>
  <c r="AO702" i="95"/>
  <c r="AO903" i="95"/>
  <c r="AO779" i="95"/>
  <c r="AO852" i="95"/>
  <c r="AO729" i="95"/>
  <c r="AO879" i="95"/>
  <c r="AO756" i="95"/>
  <c r="AO706" i="95"/>
  <c r="AO803" i="95"/>
  <c r="AO930" i="95"/>
  <c r="AO853" i="95"/>
  <c r="AO752" i="95"/>
  <c r="AO929" i="95"/>
  <c r="AO828" i="95"/>
  <c r="AO829" i="95"/>
  <c r="AO830" i="95"/>
  <c r="O930" i="95"/>
  <c r="O928" i="95"/>
  <c r="O903" i="95"/>
  <c r="O854" i="95"/>
  <c r="O878" i="95"/>
  <c r="O829" i="95"/>
  <c r="O780" i="95"/>
  <c r="O931" i="95"/>
  <c r="O906" i="95"/>
  <c r="O902" i="95"/>
  <c r="O853" i="95"/>
  <c r="O881" i="95"/>
  <c r="O828" i="95"/>
  <c r="O929" i="95"/>
  <c r="O905" i="95"/>
  <c r="O856" i="95"/>
  <c r="O852" i="95"/>
  <c r="O877" i="95"/>
  <c r="O830" i="95"/>
  <c r="O927" i="95"/>
  <c r="O831" i="95"/>
  <c r="O777" i="95"/>
  <c r="O805" i="95"/>
  <c r="O756" i="95"/>
  <c r="O752" i="95"/>
  <c r="O703" i="95"/>
  <c r="O904" i="95"/>
  <c r="O781" i="95"/>
  <c r="O879" i="95"/>
  <c r="O804" i="95"/>
  <c r="O755" i="95"/>
  <c r="O702" i="95"/>
  <c r="O704" i="95"/>
  <c r="O855" i="95"/>
  <c r="O779" i="95"/>
  <c r="O827" i="95"/>
  <c r="O803" i="95"/>
  <c r="O754" i="95"/>
  <c r="O706" i="95"/>
  <c r="O802" i="95"/>
  <c r="O880" i="95"/>
  <c r="O753" i="95"/>
  <c r="O778" i="95"/>
  <c r="O705" i="95"/>
  <c r="O806" i="95"/>
  <c r="O728" i="95"/>
  <c r="O730" i="95"/>
  <c r="O729" i="95"/>
  <c r="AH928" i="95"/>
  <c r="AH903" i="95"/>
  <c r="AH878" i="95"/>
  <c r="AH855" i="95"/>
  <c r="AH831" i="95"/>
  <c r="AH827" i="95"/>
  <c r="AH904" i="95"/>
  <c r="AH755" i="95"/>
  <c r="AH731" i="95"/>
  <c r="AH727" i="95"/>
  <c r="AH704" i="95"/>
  <c r="AH931" i="95"/>
  <c r="AH927" i="95"/>
  <c r="AH881" i="95"/>
  <c r="AH877" i="95"/>
  <c r="AH854" i="95"/>
  <c r="AH830" i="95"/>
  <c r="AH705" i="95"/>
  <c r="AH780" i="95"/>
  <c r="AH754" i="95"/>
  <c r="AH730" i="95"/>
  <c r="AH702" i="95"/>
  <c r="AH703" i="95"/>
  <c r="AH929" i="95"/>
  <c r="AH906" i="95"/>
  <c r="AH880" i="95"/>
  <c r="AH902" i="95"/>
  <c r="AH853" i="95"/>
  <c r="AH829" i="95"/>
  <c r="AH781" i="95"/>
  <c r="AH778" i="95"/>
  <c r="AH753" i="95"/>
  <c r="AH729" i="95"/>
  <c r="AH706" i="95"/>
  <c r="AH856" i="95"/>
  <c r="AH756" i="95"/>
  <c r="AH930" i="95"/>
  <c r="AH852" i="95"/>
  <c r="AH752" i="95"/>
  <c r="AH905" i="95"/>
  <c r="AH828" i="95"/>
  <c r="AH728" i="95"/>
  <c r="AH879" i="95"/>
  <c r="AH777" i="95"/>
  <c r="AH779" i="95"/>
  <c r="AH805" i="95"/>
  <c r="AH803" i="95"/>
  <c r="AH804" i="95"/>
  <c r="AB929" i="95"/>
  <c r="AB902" i="95"/>
  <c r="AB879" i="95"/>
  <c r="AB831" i="95"/>
  <c r="AB856" i="95"/>
  <c r="AB852" i="95"/>
  <c r="AB803" i="95"/>
  <c r="AB755" i="95"/>
  <c r="AB703" i="95"/>
  <c r="AB702" i="95"/>
  <c r="AB727" i="95"/>
  <c r="AB931" i="95"/>
  <c r="AB905" i="95"/>
  <c r="AB927" i="95"/>
  <c r="AB878" i="95"/>
  <c r="AB830" i="95"/>
  <c r="AB855" i="95"/>
  <c r="AB806" i="95"/>
  <c r="AB802" i="95"/>
  <c r="AB754" i="95"/>
  <c r="AB731" i="95"/>
  <c r="AB706" i="95"/>
  <c r="AB705" i="95"/>
  <c r="AB930" i="95"/>
  <c r="AB904" i="95"/>
  <c r="AB881" i="95"/>
  <c r="AB877" i="95"/>
  <c r="AB829" i="95"/>
  <c r="AB854" i="95"/>
  <c r="AB805" i="95"/>
  <c r="AB827" i="95"/>
  <c r="AB753" i="95"/>
  <c r="AB730" i="95"/>
  <c r="AB704" i="95"/>
  <c r="AB880" i="95"/>
  <c r="AB804" i="95"/>
  <c r="AB728" i="95"/>
  <c r="AB729" i="95"/>
  <c r="AB906" i="95"/>
  <c r="AB756" i="95"/>
  <c r="AB903" i="95"/>
  <c r="AB928" i="95"/>
  <c r="AB828" i="95"/>
  <c r="AB752" i="95"/>
  <c r="AB853" i="95"/>
  <c r="AB779" i="95"/>
  <c r="AB780" i="95"/>
  <c r="AB778" i="95"/>
  <c r="AK931" i="95"/>
  <c r="AK880" i="95"/>
  <c r="AK905" i="95"/>
  <c r="AK829" i="95"/>
  <c r="AK856" i="95"/>
  <c r="AK852" i="95"/>
  <c r="AK779" i="95"/>
  <c r="AK755" i="95"/>
  <c r="AK731" i="95"/>
  <c r="AK727" i="95"/>
  <c r="AK706" i="95"/>
  <c r="AK930" i="95"/>
  <c r="AK929" i="95"/>
  <c r="AK879" i="95"/>
  <c r="AK903" i="95"/>
  <c r="AK828" i="95"/>
  <c r="AK855" i="95"/>
  <c r="AK904" i="95"/>
  <c r="AK778" i="95"/>
  <c r="AK754" i="95"/>
  <c r="AK730" i="95"/>
  <c r="AK704" i="95"/>
  <c r="AK702" i="95"/>
  <c r="AK928" i="95"/>
  <c r="AK906" i="95"/>
  <c r="AK878" i="95"/>
  <c r="AK831" i="95"/>
  <c r="AK827" i="95"/>
  <c r="AK854" i="95"/>
  <c r="AK781" i="95"/>
  <c r="AK777" i="95"/>
  <c r="AK753" i="95"/>
  <c r="AK729" i="95"/>
  <c r="AK703" i="95"/>
  <c r="AK881" i="95"/>
  <c r="AK853" i="95"/>
  <c r="AK728" i="95"/>
  <c r="AK902" i="95"/>
  <c r="AK877" i="95"/>
  <c r="AK780" i="95"/>
  <c r="AK705" i="95"/>
  <c r="AK752" i="95"/>
  <c r="AK830" i="95"/>
  <c r="AK756" i="95"/>
  <c r="AK927" i="95"/>
  <c r="AK804" i="95"/>
  <c r="AK805" i="95"/>
  <c r="AK803" i="95"/>
  <c r="AQ930" i="95"/>
  <c r="AQ903" i="95"/>
  <c r="AQ855" i="95"/>
  <c r="AQ881" i="95"/>
  <c r="AQ877" i="95"/>
  <c r="AQ778" i="95"/>
  <c r="AQ804" i="95"/>
  <c r="AQ705" i="95"/>
  <c r="AQ777" i="95"/>
  <c r="AQ731" i="95"/>
  <c r="AQ730" i="95"/>
  <c r="AQ931" i="95"/>
  <c r="AQ928" i="95"/>
  <c r="AQ902" i="95"/>
  <c r="AQ854" i="95"/>
  <c r="AQ880" i="95"/>
  <c r="AQ805" i="95"/>
  <c r="AQ702" i="95"/>
  <c r="AQ755" i="95"/>
  <c r="AQ802" i="95"/>
  <c r="AQ756" i="95"/>
  <c r="AQ729" i="95"/>
  <c r="AQ728" i="95"/>
  <c r="AQ927" i="95"/>
  <c r="AQ905" i="95"/>
  <c r="AQ906" i="95"/>
  <c r="AQ853" i="95"/>
  <c r="AQ879" i="95"/>
  <c r="AQ803" i="95"/>
  <c r="AQ706" i="95"/>
  <c r="AQ753" i="95"/>
  <c r="AQ781" i="95"/>
  <c r="AQ754" i="95"/>
  <c r="AQ727" i="95"/>
  <c r="AQ929" i="95"/>
  <c r="AQ878" i="95"/>
  <c r="AQ779" i="95"/>
  <c r="AQ703" i="95"/>
  <c r="AQ904" i="95"/>
  <c r="AQ780" i="95"/>
  <c r="AQ752" i="95"/>
  <c r="AQ852" i="95"/>
  <c r="AQ856" i="95"/>
  <c r="AQ806" i="95"/>
  <c r="AQ704" i="95"/>
  <c r="AQ830" i="95"/>
  <c r="AQ829" i="95"/>
  <c r="AQ828" i="95"/>
  <c r="X933" i="23"/>
  <c r="X858" i="23"/>
  <c r="X911" i="23"/>
  <c r="X908" i="23"/>
  <c r="X882" i="23"/>
  <c r="X883" i="23"/>
  <c r="X886" i="23"/>
  <c r="X832" i="23"/>
  <c r="X836" i="23"/>
  <c r="X932" i="23"/>
  <c r="X907" i="23"/>
  <c r="X857" i="23"/>
  <c r="X833" i="23"/>
  <c r="X807" i="23"/>
  <c r="X783" i="23"/>
  <c r="X936" i="23"/>
  <c r="X808" i="23"/>
  <c r="X811" i="23"/>
  <c r="X786" i="23"/>
  <c r="X757" i="23"/>
  <c r="X758" i="23"/>
  <c r="X861" i="23"/>
  <c r="X782" i="23"/>
  <c r="X761" i="23"/>
  <c r="W966" i="23"/>
  <c r="W963" i="23"/>
  <c r="W962" i="23"/>
  <c r="X708" i="23"/>
  <c r="X711" i="23"/>
  <c r="W710" i="23"/>
  <c r="X707" i="23"/>
  <c r="W379" i="23"/>
  <c r="W378" i="23"/>
  <c r="W382" i="23"/>
  <c r="W376" i="23"/>
  <c r="W385" i="23"/>
  <c r="W377" i="23"/>
  <c r="W384" i="23"/>
  <c r="W383" i="23"/>
  <c r="W386" i="23"/>
  <c r="W387" i="23"/>
  <c r="W380" i="23"/>
  <c r="W381" i="23"/>
  <c r="X9" i="23"/>
  <c r="H920" i="95" l="1"/>
  <c r="M820" i="95"/>
  <c r="AR870" i="95"/>
  <c r="AD920" i="95"/>
  <c r="N745" i="95"/>
  <c r="AP895" i="95"/>
  <c r="Z820" i="95"/>
  <c r="BE945" i="95"/>
  <c r="X920" i="95"/>
  <c r="AL895" i="95"/>
  <c r="AW920" i="95"/>
  <c r="BJ945" i="95"/>
  <c r="AW945" i="95"/>
  <c r="AH845" i="95"/>
  <c r="AL870" i="95"/>
  <c r="H795" i="95"/>
  <c r="Z870" i="95"/>
  <c r="W870" i="95"/>
  <c r="AS895" i="95"/>
  <c r="AO920" i="95"/>
  <c r="N820" i="95"/>
  <c r="AD845" i="95"/>
  <c r="L960" i="94"/>
  <c r="AN960" i="94"/>
  <c r="N960" i="94"/>
  <c r="AV958" i="94"/>
  <c r="M959" i="95"/>
  <c r="R820" i="95"/>
  <c r="Y920" i="95"/>
  <c r="J959" i="94"/>
  <c r="BY960" i="94"/>
  <c r="Q959" i="94"/>
  <c r="AC960" i="94"/>
  <c r="AK870" i="95"/>
  <c r="AQ959" i="95"/>
  <c r="AB958" i="95"/>
  <c r="AH960" i="95"/>
  <c r="AV960" i="95"/>
  <c r="BV958" i="95"/>
  <c r="BI960" i="95"/>
  <c r="Q958" i="95"/>
  <c r="BK960" i="95"/>
  <c r="S960" i="95"/>
  <c r="AG960" i="95"/>
  <c r="AM920" i="95"/>
  <c r="AR895" i="95"/>
  <c r="BB959" i="95"/>
  <c r="BJ958" i="95"/>
  <c r="T945" i="95"/>
  <c r="AS945" i="95"/>
  <c r="Y870" i="95"/>
  <c r="M795" i="95"/>
  <c r="O770" i="95"/>
  <c r="AG920" i="95"/>
  <c r="L945" i="95"/>
  <c r="Y845" i="95"/>
  <c r="AA920" i="95"/>
  <c r="AC870" i="95"/>
  <c r="AQ870" i="95"/>
  <c r="H870" i="95"/>
  <c r="I870" i="95"/>
  <c r="AI895" i="95"/>
  <c r="Z920" i="95"/>
  <c r="V820" i="95"/>
  <c r="O945" i="95"/>
  <c r="AG895" i="95"/>
  <c r="AJ895" i="95"/>
  <c r="Y945" i="95"/>
  <c r="J820" i="95"/>
  <c r="AY959" i="94"/>
  <c r="BR959" i="94"/>
  <c r="AZ959" i="94"/>
  <c r="AQ960" i="94"/>
  <c r="T959" i="94"/>
  <c r="V958" i="94"/>
  <c r="BZ958" i="94"/>
  <c r="AF960" i="94"/>
  <c r="BS958" i="94"/>
  <c r="BN959" i="94"/>
  <c r="AT958" i="94"/>
  <c r="K820" i="95"/>
  <c r="P920" i="95"/>
  <c r="AI870" i="95"/>
  <c r="S770" i="95"/>
  <c r="N795" i="95"/>
  <c r="H770" i="95"/>
  <c r="AU945" i="95"/>
  <c r="N870" i="95"/>
  <c r="R945" i="95"/>
  <c r="AE845" i="95"/>
  <c r="O820" i="95"/>
  <c r="AG870" i="95"/>
  <c r="I958" i="94"/>
  <c r="BP959" i="94"/>
  <c r="BL960" i="94"/>
  <c r="BX959" i="94"/>
  <c r="AB960" i="94"/>
  <c r="AI959" i="94"/>
  <c r="AJ958" i="94"/>
  <c r="AP959" i="94"/>
  <c r="BV958" i="94"/>
  <c r="X959" i="94"/>
  <c r="AD959" i="94"/>
  <c r="H959" i="94"/>
  <c r="R959" i="94"/>
  <c r="AD958" i="94"/>
  <c r="BB959" i="94"/>
  <c r="BB960" i="94"/>
  <c r="AH959" i="94"/>
  <c r="S958" i="94"/>
  <c r="BH959" i="94"/>
  <c r="Z958" i="94"/>
  <c r="Z960" i="94"/>
  <c r="P959" i="94"/>
  <c r="K960" i="94"/>
  <c r="AW960" i="94"/>
  <c r="BS960" i="94"/>
  <c r="BG959" i="95"/>
  <c r="BA958" i="95"/>
  <c r="BU960" i="95"/>
  <c r="N960" i="95"/>
  <c r="T960" i="95"/>
  <c r="BN959" i="95"/>
  <c r="AW959" i="95"/>
  <c r="AP959" i="95"/>
  <c r="AE870" i="95"/>
  <c r="BX958" i="95"/>
  <c r="R958" i="95"/>
  <c r="Y958" i="95"/>
  <c r="J960" i="95"/>
  <c r="AC959" i="95"/>
  <c r="AT959" i="95"/>
  <c r="BC959" i="95"/>
  <c r="AN960" i="95"/>
  <c r="AE959" i="95"/>
  <c r="AL960" i="95"/>
  <c r="BS960" i="95"/>
  <c r="K959" i="95"/>
  <c r="BQ958" i="95"/>
  <c r="I960" i="95"/>
  <c r="P960" i="95"/>
  <c r="BO958" i="95"/>
  <c r="AZ960" i="95"/>
  <c r="W960" i="95"/>
  <c r="H960" i="95"/>
  <c r="BP960" i="95"/>
  <c r="AG958" i="95"/>
  <c r="P945" i="95"/>
  <c r="AX920" i="95"/>
  <c r="L770" i="95"/>
  <c r="R960" i="95"/>
  <c r="AY920" i="95"/>
  <c r="AL845" i="95"/>
  <c r="V795" i="95"/>
  <c r="AD870" i="95"/>
  <c r="BW957" i="95"/>
  <c r="BV957" i="95"/>
  <c r="BR961" i="95"/>
  <c r="BT957" i="95"/>
  <c r="BY961" i="95"/>
  <c r="BY957" i="95"/>
  <c r="BT957" i="94"/>
  <c r="BV961" i="94"/>
  <c r="BR957" i="95"/>
  <c r="BQ957" i="95"/>
  <c r="BU957" i="94"/>
  <c r="BQ957" i="94"/>
  <c r="BY961" i="94"/>
  <c r="BW957" i="94"/>
  <c r="BS961" i="94"/>
  <c r="BO957" i="94"/>
  <c r="BU957" i="95"/>
  <c r="BE958" i="95"/>
  <c r="AY960" i="95"/>
  <c r="AY958" i="95"/>
  <c r="G959" i="95"/>
  <c r="B704" i="95"/>
  <c r="A704" i="95" s="1"/>
  <c r="B830" i="95"/>
  <c r="A830" i="95" s="1"/>
  <c r="B878" i="95"/>
  <c r="A878" i="95" s="1"/>
  <c r="B930" i="95"/>
  <c r="A930" i="95" s="1"/>
  <c r="B929" i="95"/>
  <c r="A929" i="95" s="1"/>
  <c r="B779" i="95"/>
  <c r="A779" i="95" s="1"/>
  <c r="B805" i="95"/>
  <c r="A805" i="95" s="1"/>
  <c r="B778" i="95"/>
  <c r="A778" i="95" s="1"/>
  <c r="AG959" i="94"/>
  <c r="AI960" i="94"/>
  <c r="AJ959" i="94"/>
  <c r="BG958" i="94"/>
  <c r="BO960" i="95"/>
  <c r="W959" i="95"/>
  <c r="BJ960" i="95"/>
  <c r="U960" i="94"/>
  <c r="U959" i="94"/>
  <c r="BM958" i="94"/>
  <c r="AE959" i="94"/>
  <c r="U958" i="95"/>
  <c r="U959" i="95"/>
  <c r="AF960" i="95"/>
  <c r="AX959" i="95"/>
  <c r="AS959" i="95"/>
  <c r="AL958" i="95"/>
  <c r="G959" i="94"/>
  <c r="B704" i="94"/>
  <c r="A704" i="94" s="1"/>
  <c r="B755" i="94"/>
  <c r="A755" i="94" s="1"/>
  <c r="B903" i="94"/>
  <c r="A903" i="94" s="1"/>
  <c r="B780" i="94"/>
  <c r="A780" i="94" s="1"/>
  <c r="B929" i="94"/>
  <c r="A929" i="94" s="1"/>
  <c r="B754" i="94"/>
  <c r="A754" i="94" s="1"/>
  <c r="B930" i="94"/>
  <c r="A930" i="94" s="1"/>
  <c r="AB960" i="95"/>
  <c r="O958" i="95"/>
  <c r="AO959" i="95"/>
  <c r="AO960" i="95"/>
  <c r="BV961" i="95"/>
  <c r="BV959" i="95"/>
  <c r="Q960" i="95"/>
  <c r="BT958" i="95"/>
  <c r="S958" i="95"/>
  <c r="BY958" i="95"/>
  <c r="AD959" i="95"/>
  <c r="BZ958" i="95"/>
  <c r="BZ959" i="95"/>
  <c r="BZ960" i="95"/>
  <c r="AF959" i="94"/>
  <c r="M960" i="94"/>
  <c r="AN958" i="94"/>
  <c r="Y958" i="94"/>
  <c r="N958" i="94"/>
  <c r="AL960" i="94"/>
  <c r="BI959" i="94"/>
  <c r="BI960" i="94"/>
  <c r="BO960" i="94"/>
  <c r="BR958" i="94"/>
  <c r="AY960" i="94"/>
  <c r="AY958" i="94"/>
  <c r="AT959" i="94"/>
  <c r="AV960" i="94"/>
  <c r="W959" i="94"/>
  <c r="BG958" i="95"/>
  <c r="BA960" i="95"/>
  <c r="BR960" i="95"/>
  <c r="AU958" i="95"/>
  <c r="T959" i="95"/>
  <c r="T958" i="95"/>
  <c r="AW958" i="95"/>
  <c r="BB958" i="95"/>
  <c r="AY959" i="95"/>
  <c r="AJ960" i="95"/>
  <c r="G958" i="95"/>
  <c r="B703" i="95"/>
  <c r="A703" i="95" s="1"/>
  <c r="B903" i="95"/>
  <c r="A903" i="95" s="1"/>
  <c r="B804" i="95"/>
  <c r="A804" i="95" s="1"/>
  <c r="B829" i="95"/>
  <c r="A829" i="95" s="1"/>
  <c r="B854" i="95"/>
  <c r="A854" i="95" s="1"/>
  <c r="B905" i="95"/>
  <c r="A905" i="95" s="1"/>
  <c r="B754" i="95"/>
  <c r="A754" i="95" s="1"/>
  <c r="BM960" i="95"/>
  <c r="AP960" i="95"/>
  <c r="I959" i="94"/>
  <c r="BA959" i="94"/>
  <c r="BP961" i="94"/>
  <c r="BP960" i="94"/>
  <c r="BL958" i="94"/>
  <c r="BX960" i="94"/>
  <c r="AB958" i="94"/>
  <c r="BJ960" i="94"/>
  <c r="BJ959" i="94"/>
  <c r="AU959" i="94"/>
  <c r="AU958" i="94"/>
  <c r="AP958" i="94"/>
  <c r="BT959" i="94"/>
  <c r="BV957" i="94"/>
  <c r="X958" i="94"/>
  <c r="K960" i="95"/>
  <c r="BW958" i="95"/>
  <c r="BQ961" i="95"/>
  <c r="BQ960" i="95"/>
  <c r="BH960" i="95"/>
  <c r="BF960" i="95"/>
  <c r="P958" i="95"/>
  <c r="V959" i="95"/>
  <c r="BO961" i="95"/>
  <c r="AZ958" i="95"/>
  <c r="W958" i="95"/>
  <c r="BL959" i="95"/>
  <c r="M960" i="95"/>
  <c r="BP961" i="95"/>
  <c r="BP958" i="95"/>
  <c r="AD960" i="94"/>
  <c r="AH960" i="94"/>
  <c r="S959" i="94"/>
  <c r="BH960" i="94"/>
  <c r="U958" i="94"/>
  <c r="AM960" i="94"/>
  <c r="Z959" i="94"/>
  <c r="BD958" i="94"/>
  <c r="BD959" i="94"/>
  <c r="BF959" i="94"/>
  <c r="H960" i="94"/>
  <c r="K958" i="94"/>
  <c r="AO958" i="94"/>
  <c r="AE958" i="94"/>
  <c r="AA959" i="95"/>
  <c r="L960" i="95"/>
  <c r="BX959" i="95"/>
  <c r="R959" i="95"/>
  <c r="AF959" i="95"/>
  <c r="AT958" i="95"/>
  <c r="BC960" i="95"/>
  <c r="AN958" i="95"/>
  <c r="AE960" i="95"/>
  <c r="AX960" i="95"/>
  <c r="AS958" i="95"/>
  <c r="BS959" i="95"/>
  <c r="BD960" i="95"/>
  <c r="BD959" i="95"/>
  <c r="BD958" i="95"/>
  <c r="J958" i="94"/>
  <c r="BU961" i="94"/>
  <c r="BU960" i="94"/>
  <c r="AQ958" i="94"/>
  <c r="BQ961" i="94"/>
  <c r="BQ958" i="94"/>
  <c r="AA959" i="94"/>
  <c r="BY957" i="94"/>
  <c r="O960" i="94"/>
  <c r="O959" i="94"/>
  <c r="O958" i="94"/>
  <c r="AK959" i="94"/>
  <c r="BE960" i="94"/>
  <c r="BC959" i="94"/>
  <c r="AC958" i="94"/>
  <c r="G958" i="94"/>
  <c r="B703" i="94"/>
  <c r="A703" i="94" s="1"/>
  <c r="B805" i="94"/>
  <c r="A805" i="94" s="1"/>
  <c r="B904" i="94"/>
  <c r="A904" i="94" s="1"/>
  <c r="B830" i="94"/>
  <c r="A830" i="94" s="1"/>
  <c r="B753" i="94"/>
  <c r="A753" i="94" s="1"/>
  <c r="B804" i="94"/>
  <c r="A804" i="94" s="1"/>
  <c r="B779" i="94"/>
  <c r="A779" i="94" s="1"/>
  <c r="BZ960" i="94"/>
  <c r="BZ957" i="94"/>
  <c r="BW958" i="94"/>
  <c r="BK959" i="95"/>
  <c r="AD958" i="95"/>
  <c r="AK959" i="95"/>
  <c r="AH959" i="95"/>
  <c r="O959" i="95"/>
  <c r="AO958" i="95"/>
  <c r="AV959" i="95"/>
  <c r="BV960" i="95"/>
  <c r="BI958" i="95"/>
  <c r="Z960" i="95"/>
  <c r="Q959" i="95"/>
  <c r="BT959" i="95"/>
  <c r="BK958" i="95"/>
  <c r="BY960" i="95"/>
  <c r="BZ957" i="95"/>
  <c r="L959" i="94"/>
  <c r="M959" i="94"/>
  <c r="BS959" i="94"/>
  <c r="BN960" i="94"/>
  <c r="Y959" i="94"/>
  <c r="AX960" i="94"/>
  <c r="AX959" i="94"/>
  <c r="AX958" i="94"/>
  <c r="AL959" i="94"/>
  <c r="BK959" i="94"/>
  <c r="BK958" i="94"/>
  <c r="BR957" i="94"/>
  <c r="AT960" i="94"/>
  <c r="AR960" i="95"/>
  <c r="AR959" i="95"/>
  <c r="BR959" i="95"/>
  <c r="AU959" i="95"/>
  <c r="BU958" i="95"/>
  <c r="N958" i="95"/>
  <c r="AI959" i="95"/>
  <c r="AI960" i="95"/>
  <c r="BN958" i="95"/>
  <c r="BB960" i="95"/>
  <c r="BE959" i="95"/>
  <c r="AJ959" i="95"/>
  <c r="AJ958" i="95"/>
  <c r="G960" i="95"/>
  <c r="B705" i="95"/>
  <c r="A705" i="95" s="1"/>
  <c r="B730" i="95"/>
  <c r="A730" i="95" s="1"/>
  <c r="B880" i="95"/>
  <c r="A880" i="95" s="1"/>
  <c r="B855" i="95"/>
  <c r="A855" i="95" s="1"/>
  <c r="B828" i="95"/>
  <c r="A828" i="95" s="1"/>
  <c r="B729" i="95"/>
  <c r="A729" i="95" s="1"/>
  <c r="B928" i="95"/>
  <c r="A928" i="95" s="1"/>
  <c r="B879" i="95"/>
  <c r="A879" i="95" s="1"/>
  <c r="BM958" i="95"/>
  <c r="BA960" i="94"/>
  <c r="BA958" i="94"/>
  <c r="BP958" i="94"/>
  <c r="BL959" i="94"/>
  <c r="AR958" i="94"/>
  <c r="AR959" i="94"/>
  <c r="AR960" i="94"/>
  <c r="BX961" i="94"/>
  <c r="BX957" i="94"/>
  <c r="AJ960" i="94"/>
  <c r="AU960" i="94"/>
  <c r="BG959" i="94"/>
  <c r="AP960" i="94"/>
  <c r="BT961" i="94"/>
  <c r="BT958" i="94"/>
  <c r="BV960" i="94"/>
  <c r="K958" i="95"/>
  <c r="BW959" i="95"/>
  <c r="BF958" i="95"/>
  <c r="I959" i="95"/>
  <c r="P959" i="95"/>
  <c r="V960" i="95"/>
  <c r="BO957" i="95"/>
  <c r="BO959" i="95"/>
  <c r="H959" i="95"/>
  <c r="BL958" i="95"/>
  <c r="M958" i="95"/>
  <c r="BP957" i="95"/>
  <c r="AM959" i="95"/>
  <c r="AM960" i="95"/>
  <c r="AM958" i="95"/>
  <c r="X960" i="95"/>
  <c r="BB958" i="94"/>
  <c r="AH958" i="94"/>
  <c r="BD960" i="94"/>
  <c r="BF958" i="94"/>
  <c r="P960" i="94"/>
  <c r="AE960" i="94"/>
  <c r="AW958" i="94"/>
  <c r="AS958" i="94"/>
  <c r="U960" i="95"/>
  <c r="L959" i="95"/>
  <c r="BX961" i="95"/>
  <c r="BX960" i="95"/>
  <c r="Y959" i="95"/>
  <c r="AF958" i="95"/>
  <c r="J959" i="95"/>
  <c r="AC958" i="95"/>
  <c r="AT960" i="95"/>
  <c r="BC958" i="95"/>
  <c r="AN959" i="95"/>
  <c r="AS960" i="95"/>
  <c r="BS961" i="95"/>
  <c r="BS957" i="95"/>
  <c r="AZ960" i="94"/>
  <c r="J960" i="94"/>
  <c r="BU958" i="94"/>
  <c r="AQ959" i="94"/>
  <c r="T958" i="94"/>
  <c r="BQ960" i="94"/>
  <c r="AA958" i="94"/>
  <c r="AA960" i="94"/>
  <c r="BY959" i="94"/>
  <c r="Q958" i="94"/>
  <c r="BE958" i="94"/>
  <c r="BE959" i="94"/>
  <c r="BC960" i="94"/>
  <c r="V960" i="94"/>
  <c r="G960" i="94"/>
  <c r="B705" i="94"/>
  <c r="A705" i="94" s="1"/>
  <c r="B730" i="94"/>
  <c r="A730" i="94" s="1"/>
  <c r="B829" i="94"/>
  <c r="A829" i="94" s="1"/>
  <c r="B778" i="94"/>
  <c r="A778" i="94" s="1"/>
  <c r="B905" i="94"/>
  <c r="A905" i="94" s="1"/>
  <c r="B729" i="94"/>
  <c r="A729" i="94" s="1"/>
  <c r="B854" i="94"/>
  <c r="A854" i="94" s="1"/>
  <c r="B880" i="94"/>
  <c r="A880" i="94" s="1"/>
  <c r="BZ961" i="94"/>
  <c r="BZ959" i="94"/>
  <c r="BW961" i="94"/>
  <c r="BW959" i="94"/>
  <c r="G958" i="23"/>
  <c r="BZ961" i="95"/>
  <c r="AL958" i="94"/>
  <c r="BO958" i="94"/>
  <c r="AQ958" i="95"/>
  <c r="AQ960" i="95"/>
  <c r="AK958" i="95"/>
  <c r="AK960" i="95"/>
  <c r="AB959" i="95"/>
  <c r="AH958" i="95"/>
  <c r="O960" i="95"/>
  <c r="AV958" i="95"/>
  <c r="BI959" i="95"/>
  <c r="Z958" i="95"/>
  <c r="Z959" i="95"/>
  <c r="BT961" i="95"/>
  <c r="BT960" i="95"/>
  <c r="S959" i="95"/>
  <c r="BY959" i="95"/>
  <c r="AD960" i="95"/>
  <c r="AG959" i="95"/>
  <c r="L958" i="94"/>
  <c r="AF958" i="94"/>
  <c r="M958" i="94"/>
  <c r="BS957" i="94"/>
  <c r="BN958" i="94"/>
  <c r="AN959" i="94"/>
  <c r="Y960" i="94"/>
  <c r="N959" i="94"/>
  <c r="BI958" i="94"/>
  <c r="BO961" i="94"/>
  <c r="BO959" i="94"/>
  <c r="BK960" i="94"/>
  <c r="BR961" i="94"/>
  <c r="BR960" i="94"/>
  <c r="AV959" i="94"/>
  <c r="W958" i="94"/>
  <c r="W960" i="94"/>
  <c r="BG960" i="95"/>
  <c r="BA959" i="95"/>
  <c r="AR958" i="95"/>
  <c r="BR958" i="95"/>
  <c r="AU960" i="95"/>
  <c r="BU961" i="95"/>
  <c r="BU959" i="95"/>
  <c r="N959" i="95"/>
  <c r="AI958" i="95"/>
  <c r="BN960" i="95"/>
  <c r="AW960" i="95"/>
  <c r="BE960" i="95"/>
  <c r="B803" i="95"/>
  <c r="A803" i="95" s="1"/>
  <c r="B780" i="95"/>
  <c r="A780" i="95" s="1"/>
  <c r="B904" i="95"/>
  <c r="A904" i="95" s="1"/>
  <c r="B755" i="95"/>
  <c r="A755" i="95" s="1"/>
  <c r="B753" i="95"/>
  <c r="A753" i="95" s="1"/>
  <c r="B728" i="95"/>
  <c r="A728" i="95" s="1"/>
  <c r="B853" i="95"/>
  <c r="A853" i="95" s="1"/>
  <c r="BM959" i="95"/>
  <c r="AP958" i="95"/>
  <c r="I960" i="94"/>
  <c r="AG958" i="94"/>
  <c r="AG960" i="94"/>
  <c r="BP957" i="94"/>
  <c r="BX958" i="94"/>
  <c r="AB959" i="94"/>
  <c r="AI958" i="94"/>
  <c r="BJ958" i="94"/>
  <c r="R960" i="94"/>
  <c r="R958" i="94"/>
  <c r="BG960" i="94"/>
  <c r="BT960" i="94"/>
  <c r="BV959" i="94"/>
  <c r="X960" i="94"/>
  <c r="BW961" i="95"/>
  <c r="BW960" i="95"/>
  <c r="BQ959" i="95"/>
  <c r="BH958" i="95"/>
  <c r="BH959" i="95"/>
  <c r="BF959" i="95"/>
  <c r="I958" i="95"/>
  <c r="V958" i="95"/>
  <c r="AZ959" i="95"/>
  <c r="H958" i="95"/>
  <c r="BJ959" i="95"/>
  <c r="BL960" i="95"/>
  <c r="BP959" i="95"/>
  <c r="X959" i="95"/>
  <c r="X958" i="95"/>
  <c r="S960" i="94"/>
  <c r="BH958" i="94"/>
  <c r="AM959" i="94"/>
  <c r="AM958" i="94"/>
  <c r="BF960" i="94"/>
  <c r="P958" i="94"/>
  <c r="H958" i="94"/>
  <c r="K959" i="94"/>
  <c r="AO959" i="94"/>
  <c r="AO960" i="94"/>
  <c r="BM959" i="94"/>
  <c r="BM960" i="94"/>
  <c r="AW959" i="94"/>
  <c r="AS959" i="94"/>
  <c r="AS960" i="94"/>
  <c r="AA958" i="95"/>
  <c r="AA960" i="95"/>
  <c r="L958" i="95"/>
  <c r="BX957" i="95"/>
  <c r="Y960" i="95"/>
  <c r="J958" i="95"/>
  <c r="AC960" i="95"/>
  <c r="AE958" i="95"/>
  <c r="AX958" i="95"/>
  <c r="AL959" i="95"/>
  <c r="BS958" i="95"/>
  <c r="AZ958" i="94"/>
  <c r="BU959" i="94"/>
  <c r="T960" i="94"/>
  <c r="BQ959" i="94"/>
  <c r="BY958" i="94"/>
  <c r="Q960" i="94"/>
  <c r="AK958" i="94"/>
  <c r="AK960" i="94"/>
  <c r="BC958" i="94"/>
  <c r="V959" i="94"/>
  <c r="AC959" i="94"/>
  <c r="B855" i="94"/>
  <c r="A855" i="94" s="1"/>
  <c r="B928" i="94"/>
  <c r="A928" i="94" s="1"/>
  <c r="B878" i="94"/>
  <c r="A878" i="94" s="1"/>
  <c r="B728" i="94"/>
  <c r="A728" i="94" s="1"/>
  <c r="B853" i="94"/>
  <c r="A853" i="94" s="1"/>
  <c r="B879" i="94"/>
  <c r="A879" i="94" s="1"/>
  <c r="B803" i="94"/>
  <c r="A803" i="94" s="1"/>
  <c r="B828" i="94"/>
  <c r="A828" i="94" s="1"/>
  <c r="BW960" i="94"/>
  <c r="Y932" i="23"/>
  <c r="Y936" i="23"/>
  <c r="Y907" i="23"/>
  <c r="Y908" i="23"/>
  <c r="Y882" i="23"/>
  <c r="Y886" i="23"/>
  <c r="Y883" i="23"/>
  <c r="Y933" i="23"/>
  <c r="Y857" i="23"/>
  <c r="Y833" i="23"/>
  <c r="Y836" i="23"/>
  <c r="Y807" i="23"/>
  <c r="Y911" i="23"/>
  <c r="Y858" i="23"/>
  <c r="Y832" i="23"/>
  <c r="Y808" i="23"/>
  <c r="Y811" i="23"/>
  <c r="Y757" i="23"/>
  <c r="Y786" i="23"/>
  <c r="Y861" i="23"/>
  <c r="Y758" i="23"/>
  <c r="Y736" i="23"/>
  <c r="Y782" i="23"/>
  <c r="Y761" i="23"/>
  <c r="Y732" i="23"/>
  <c r="X735" i="23"/>
  <c r="Y783" i="23"/>
  <c r="Y733" i="23"/>
  <c r="Y707" i="23"/>
  <c r="X710" i="23"/>
  <c r="Y708" i="23"/>
  <c r="Y711" i="23"/>
  <c r="X378" i="23"/>
  <c r="X377" i="23"/>
  <c r="X381" i="23"/>
  <c r="X385" i="23"/>
  <c r="X386" i="23"/>
  <c r="X387" i="23"/>
  <c r="X379" i="23"/>
  <c r="X382" i="23"/>
  <c r="X384" i="23"/>
  <c r="X380" i="23"/>
  <c r="X376" i="23"/>
  <c r="X383" i="23"/>
  <c r="Y9" i="23"/>
  <c r="F21" i="92"/>
  <c r="B958" i="94" l="1"/>
  <c r="B960" i="95"/>
  <c r="B959" i="94"/>
  <c r="B960" i="94"/>
  <c r="B959" i="95"/>
  <c r="B958" i="95"/>
  <c r="Z932" i="23"/>
  <c r="Z936" i="23"/>
  <c r="Z908" i="23"/>
  <c r="Z907" i="23"/>
  <c r="Z911" i="23"/>
  <c r="Z857" i="23"/>
  <c r="Z933" i="23"/>
  <c r="Z882" i="23"/>
  <c r="Z886" i="23"/>
  <c r="Z833" i="23"/>
  <c r="Z883" i="23"/>
  <c r="Z858" i="23"/>
  <c r="Z832" i="23"/>
  <c r="Z808" i="23"/>
  <c r="Z861" i="23"/>
  <c r="Z782" i="23"/>
  <c r="Z786" i="23"/>
  <c r="Z807" i="23"/>
  <c r="Z783" i="23"/>
  <c r="Z761" i="23"/>
  <c r="Z732" i="23"/>
  <c r="Z757" i="23"/>
  <c r="Z811" i="23"/>
  <c r="Z836" i="23"/>
  <c r="Z733" i="23"/>
  <c r="Z758" i="23"/>
  <c r="Z736" i="23"/>
  <c r="Y735" i="23"/>
  <c r="Y966" i="23"/>
  <c r="Y962" i="23"/>
  <c r="Y963" i="23"/>
  <c r="Z707" i="23"/>
  <c r="Y710" i="23"/>
  <c r="Z711" i="23"/>
  <c r="Z708" i="23"/>
  <c r="Y376" i="23"/>
  <c r="Y377" i="23"/>
  <c r="Y378" i="23"/>
  <c r="Y379" i="23"/>
  <c r="Y380" i="23"/>
  <c r="Y381" i="23"/>
  <c r="Y382" i="23"/>
  <c r="Y383" i="23"/>
  <c r="Y384" i="23"/>
  <c r="Y387" i="23"/>
  <c r="Y385" i="23"/>
  <c r="Y386" i="23"/>
  <c r="Z9" i="23"/>
  <c r="AA933" i="23" l="1"/>
  <c r="AA908" i="23"/>
  <c r="AA907" i="23"/>
  <c r="AA911" i="23"/>
  <c r="AA932" i="23"/>
  <c r="AA936" i="23"/>
  <c r="AA883" i="23"/>
  <c r="AA858" i="23"/>
  <c r="AA861" i="23"/>
  <c r="AA807" i="23"/>
  <c r="AA758" i="23"/>
  <c r="AA761" i="23"/>
  <c r="AA857" i="23"/>
  <c r="AA833" i="23"/>
  <c r="AA783" i="23"/>
  <c r="AA882" i="23"/>
  <c r="AA836" i="23"/>
  <c r="AA782" i="23"/>
  <c r="Z735" i="23"/>
  <c r="AA733" i="23"/>
  <c r="AA732" i="23"/>
  <c r="AA808" i="23"/>
  <c r="AA811" i="23"/>
  <c r="AA786" i="23"/>
  <c r="AA757" i="23"/>
  <c r="AA832" i="23"/>
  <c r="AA736" i="23"/>
  <c r="AA886" i="23"/>
  <c r="Z962" i="23"/>
  <c r="Z963" i="23"/>
  <c r="Z966" i="23"/>
  <c r="AA711" i="23"/>
  <c r="AA707" i="23"/>
  <c r="AA708" i="23"/>
  <c r="Z710" i="23"/>
  <c r="Z377" i="23"/>
  <c r="Z376" i="23"/>
  <c r="Z380" i="23"/>
  <c r="Z384" i="23"/>
  <c r="Z387" i="23"/>
  <c r="Z381" i="23"/>
  <c r="Z383" i="23"/>
  <c r="Z386" i="23"/>
  <c r="Z379" i="23"/>
  <c r="Z382" i="23"/>
  <c r="Z385" i="23"/>
  <c r="Z378" i="23"/>
  <c r="AA9" i="23"/>
  <c r="AB933" i="23" l="1"/>
  <c r="AB932" i="23"/>
  <c r="AB936" i="23"/>
  <c r="AB858" i="23"/>
  <c r="AB908" i="23"/>
  <c r="AB857" i="23"/>
  <c r="AB832" i="23"/>
  <c r="AB836" i="23"/>
  <c r="AB907" i="23"/>
  <c r="AB911" i="23"/>
  <c r="AB861" i="23"/>
  <c r="AB882" i="23"/>
  <c r="AB886" i="23"/>
  <c r="AB783" i="23"/>
  <c r="AB883" i="23"/>
  <c r="AB807" i="23"/>
  <c r="AB782" i="23"/>
  <c r="AB811" i="23"/>
  <c r="AB736" i="23"/>
  <c r="AB761" i="23"/>
  <c r="AA735" i="23"/>
  <c r="AB833" i="23"/>
  <c r="AB757" i="23"/>
  <c r="AB732" i="23"/>
  <c r="AB733" i="23"/>
  <c r="AB808" i="23"/>
  <c r="AB758" i="23"/>
  <c r="AB786" i="23"/>
  <c r="AA966" i="23"/>
  <c r="AA962" i="23"/>
  <c r="AA963" i="23"/>
  <c r="AB708" i="23"/>
  <c r="AB711" i="23"/>
  <c r="AA710" i="23"/>
  <c r="AB707" i="23"/>
  <c r="AA376" i="23"/>
  <c r="AA380" i="23"/>
  <c r="AA379" i="23"/>
  <c r="AA383" i="23"/>
  <c r="AA377" i="23"/>
  <c r="AA381" i="23"/>
  <c r="AA386" i="23"/>
  <c r="AA378" i="23"/>
  <c r="AA385" i="23"/>
  <c r="AA384" i="23"/>
  <c r="AA387" i="23"/>
  <c r="AA382" i="23"/>
  <c r="AB9" i="23"/>
  <c r="AC932" i="23" l="1"/>
  <c r="AC936" i="23"/>
  <c r="AC907" i="23"/>
  <c r="AC933" i="23"/>
  <c r="AC882" i="23"/>
  <c r="AC886" i="23"/>
  <c r="AC911" i="23"/>
  <c r="AC883" i="23"/>
  <c r="AC833" i="23"/>
  <c r="AC836" i="23"/>
  <c r="AC807" i="23"/>
  <c r="AC808" i="23"/>
  <c r="AC811" i="23"/>
  <c r="AC757" i="23"/>
  <c r="AC858" i="23"/>
  <c r="AC861" i="23"/>
  <c r="AC908" i="23"/>
  <c r="AC832" i="23"/>
  <c r="AC786" i="23"/>
  <c r="AC758" i="23"/>
  <c r="AC736" i="23"/>
  <c r="AC857" i="23"/>
  <c r="AC783" i="23"/>
  <c r="AC782" i="23"/>
  <c r="AC732" i="23"/>
  <c r="AC733" i="23"/>
  <c r="AC761" i="23"/>
  <c r="AB735" i="23"/>
  <c r="AB962" i="23"/>
  <c r="AB963" i="23"/>
  <c r="AB966" i="23"/>
  <c r="AC708" i="23"/>
  <c r="AC707" i="23"/>
  <c r="AB710" i="23"/>
  <c r="AC711" i="23"/>
  <c r="AB379" i="23"/>
  <c r="AB378" i="23"/>
  <c r="AB382" i="23"/>
  <c r="AB385" i="23"/>
  <c r="AB386" i="23"/>
  <c r="AB387" i="23"/>
  <c r="AB380" i="23"/>
  <c r="AB383" i="23"/>
  <c r="AB377" i="23"/>
  <c r="AB381" i="23"/>
  <c r="AB384" i="23"/>
  <c r="AB376" i="23"/>
  <c r="AC9" i="23"/>
  <c r="D606" i="92"/>
  <c r="C606" i="92"/>
  <c r="D605" i="92"/>
  <c r="C605" i="92"/>
  <c r="D604" i="92"/>
  <c r="C604" i="92"/>
  <c r="D603" i="92"/>
  <c r="C603" i="92"/>
  <c r="D602" i="92"/>
  <c r="C602" i="92"/>
  <c r="D601" i="92"/>
  <c r="C601" i="92"/>
  <c r="D600" i="92"/>
  <c r="C600" i="92"/>
  <c r="D599" i="92"/>
  <c r="C599" i="92"/>
  <c r="D598" i="92"/>
  <c r="C598" i="92"/>
  <c r="D597" i="92"/>
  <c r="C597" i="92"/>
  <c r="D596" i="92"/>
  <c r="C596" i="92"/>
  <c r="D595" i="92"/>
  <c r="C595" i="92"/>
  <c r="D594" i="92"/>
  <c r="C594" i="92"/>
  <c r="D593" i="92"/>
  <c r="C593" i="92"/>
  <c r="D592" i="92"/>
  <c r="C592" i="92"/>
  <c r="D591" i="92"/>
  <c r="C591" i="92"/>
  <c r="D590" i="92"/>
  <c r="C590" i="92"/>
  <c r="D589" i="92"/>
  <c r="C589" i="92"/>
  <c r="D588" i="92"/>
  <c r="C588" i="92"/>
  <c r="D587" i="92"/>
  <c r="C587" i="92"/>
  <c r="D586" i="92"/>
  <c r="C586" i="92"/>
  <c r="D585" i="92"/>
  <c r="C585" i="92"/>
  <c r="D584" i="92"/>
  <c r="C584" i="92"/>
  <c r="D583" i="92"/>
  <c r="C583" i="92"/>
  <c r="D582" i="92"/>
  <c r="C582" i="92"/>
  <c r="D581" i="92"/>
  <c r="C581" i="92"/>
  <c r="D580" i="92"/>
  <c r="C580" i="92"/>
  <c r="D579" i="92"/>
  <c r="C579" i="92"/>
  <c r="D578" i="92"/>
  <c r="C578" i="92"/>
  <c r="D577" i="92"/>
  <c r="C577" i="92"/>
  <c r="D576" i="92"/>
  <c r="C576" i="92"/>
  <c r="D575" i="92"/>
  <c r="C575" i="92"/>
  <c r="D574" i="92"/>
  <c r="C574" i="92"/>
  <c r="D573" i="92"/>
  <c r="C573" i="92"/>
  <c r="D572" i="92"/>
  <c r="C572" i="92"/>
  <c r="D571" i="92"/>
  <c r="C571" i="92"/>
  <c r="D570" i="92"/>
  <c r="C570" i="92"/>
  <c r="D569" i="92"/>
  <c r="C569" i="92"/>
  <c r="D568" i="92"/>
  <c r="C568" i="92"/>
  <c r="D567" i="92"/>
  <c r="C567" i="92"/>
  <c r="D566" i="92"/>
  <c r="C566" i="92"/>
  <c r="D565" i="92"/>
  <c r="C565" i="92"/>
  <c r="D564" i="92"/>
  <c r="C564" i="92"/>
  <c r="D563" i="92"/>
  <c r="C563" i="92"/>
  <c r="D562" i="92"/>
  <c r="C562" i="92"/>
  <c r="D561" i="92"/>
  <c r="C561" i="92"/>
  <c r="D560" i="92"/>
  <c r="C560" i="92"/>
  <c r="D559" i="92"/>
  <c r="C559" i="92"/>
  <c r="D558" i="92"/>
  <c r="C558" i="92"/>
  <c r="D557" i="92"/>
  <c r="C557" i="92"/>
  <c r="D556" i="92"/>
  <c r="C556" i="92"/>
  <c r="D555" i="92"/>
  <c r="C555" i="92"/>
  <c r="D554" i="92"/>
  <c r="C554" i="92"/>
  <c r="D553" i="92"/>
  <c r="C553" i="92"/>
  <c r="D552" i="92"/>
  <c r="C552" i="92"/>
  <c r="D551" i="92"/>
  <c r="C551" i="92"/>
  <c r="D550" i="92"/>
  <c r="C550" i="92"/>
  <c r="D549" i="92"/>
  <c r="C549" i="92"/>
  <c r="D548" i="92"/>
  <c r="C548" i="92"/>
  <c r="D547" i="92"/>
  <c r="C547" i="92"/>
  <c r="F7" i="92"/>
  <c r="AD932" i="23" l="1"/>
  <c r="AD936" i="23"/>
  <c r="AD933" i="23"/>
  <c r="AD908" i="23"/>
  <c r="AD911" i="23"/>
  <c r="AD857" i="23"/>
  <c r="AD883" i="23"/>
  <c r="AD907" i="23"/>
  <c r="AD882" i="23"/>
  <c r="AD886" i="23"/>
  <c r="AD833" i="23"/>
  <c r="AD836" i="23"/>
  <c r="AD807" i="23"/>
  <c r="AD808" i="23"/>
  <c r="AD832" i="23"/>
  <c r="AD782" i="23"/>
  <c r="AD786" i="23"/>
  <c r="AD811" i="23"/>
  <c r="AD732" i="23"/>
  <c r="AD783" i="23"/>
  <c r="AD858" i="23"/>
  <c r="AD861" i="23"/>
  <c r="AD733" i="23"/>
  <c r="AC735" i="23"/>
  <c r="AD736" i="23"/>
  <c r="AC962" i="23"/>
  <c r="AC966" i="23"/>
  <c r="AC963" i="23"/>
  <c r="AD707" i="23"/>
  <c r="AC710" i="23"/>
  <c r="AD711" i="23"/>
  <c r="AD708" i="23"/>
  <c r="AC376" i="23"/>
  <c r="AC377" i="23"/>
  <c r="AC378" i="23"/>
  <c r="AC379" i="23"/>
  <c r="AC380" i="23"/>
  <c r="AC381" i="23"/>
  <c r="AC382" i="23"/>
  <c r="AC383" i="23"/>
  <c r="AC384" i="23"/>
  <c r="AC385" i="23"/>
  <c r="AC386" i="23"/>
  <c r="AC387" i="23"/>
  <c r="AD9" i="23"/>
  <c r="G7" i="92"/>
  <c r="AE933" i="23" l="1"/>
  <c r="AE908" i="23"/>
  <c r="AE911" i="23"/>
  <c r="AE907" i="23"/>
  <c r="AE883" i="23"/>
  <c r="AE882" i="23"/>
  <c r="AE886" i="23"/>
  <c r="AE932" i="23"/>
  <c r="AE936" i="23"/>
  <c r="AE861" i="23"/>
  <c r="AE807" i="23"/>
  <c r="AE832" i="23"/>
  <c r="AE833" i="23"/>
  <c r="AE857" i="23"/>
  <c r="AE858" i="23"/>
  <c r="AE758" i="23"/>
  <c r="AD760" i="23"/>
  <c r="AE836" i="23"/>
  <c r="AE786" i="23"/>
  <c r="AE808" i="23"/>
  <c r="AE783" i="23"/>
  <c r="AE757" i="23"/>
  <c r="AD735" i="23"/>
  <c r="AE733" i="23"/>
  <c r="AE732" i="23"/>
  <c r="AE761" i="23"/>
  <c r="AE736" i="23"/>
  <c r="AE811" i="23"/>
  <c r="AE782" i="23"/>
  <c r="AE711" i="23"/>
  <c r="AD710" i="23"/>
  <c r="AE708" i="23"/>
  <c r="AE707" i="23"/>
  <c r="AD386" i="23"/>
  <c r="AD378" i="23"/>
  <c r="AD377" i="23"/>
  <c r="AD381" i="23"/>
  <c r="AD376" i="23"/>
  <c r="AD382" i="23"/>
  <c r="AD384" i="23"/>
  <c r="AD387" i="23"/>
  <c r="AD380" i="23"/>
  <c r="AD383" i="23"/>
  <c r="AD385" i="23"/>
  <c r="AD379" i="23"/>
  <c r="AE9" i="23"/>
  <c r="H7" i="92"/>
  <c r="AF933" i="23" l="1"/>
  <c r="AF907" i="23"/>
  <c r="AF908" i="23"/>
  <c r="AF858" i="23"/>
  <c r="AF932" i="23"/>
  <c r="AF936" i="23"/>
  <c r="AF911" i="23"/>
  <c r="AF832" i="23"/>
  <c r="AF836" i="23"/>
  <c r="AF882" i="23"/>
  <c r="AF886" i="23"/>
  <c r="AF857" i="23"/>
  <c r="AF861" i="23"/>
  <c r="AF783" i="23"/>
  <c r="AF761" i="23"/>
  <c r="AF808" i="23"/>
  <c r="AF782" i="23"/>
  <c r="AF736" i="23"/>
  <c r="AF757" i="23"/>
  <c r="AE735" i="23"/>
  <c r="AF807" i="23"/>
  <c r="AF833" i="23"/>
  <c r="AF811" i="23"/>
  <c r="AF786" i="23"/>
  <c r="AF733" i="23"/>
  <c r="AE760" i="23"/>
  <c r="AF883" i="23"/>
  <c r="AF758" i="23"/>
  <c r="AF732" i="23"/>
  <c r="AE963" i="23"/>
  <c r="AE966" i="23"/>
  <c r="AE962" i="23"/>
  <c r="AF708" i="23"/>
  <c r="AF711" i="23"/>
  <c r="AF707" i="23"/>
  <c r="AE710" i="23"/>
  <c r="AE377" i="23"/>
  <c r="AE376" i="23"/>
  <c r="AE380" i="23"/>
  <c r="AE384" i="23"/>
  <c r="AE378" i="23"/>
  <c r="AE382" i="23"/>
  <c r="AE387" i="23"/>
  <c r="AE379" i="23"/>
  <c r="AE386" i="23"/>
  <c r="AE383" i="23"/>
  <c r="AE385" i="23"/>
  <c r="AE381" i="23"/>
  <c r="AF9" i="23"/>
  <c r="I7" i="92"/>
  <c r="AG932" i="23" l="1"/>
  <c r="AG936" i="23"/>
  <c r="AG907" i="23"/>
  <c r="AG882" i="23"/>
  <c r="AG886" i="23"/>
  <c r="AG857" i="23"/>
  <c r="AG858" i="23"/>
  <c r="AG861" i="23"/>
  <c r="AG883" i="23"/>
  <c r="AG808" i="23"/>
  <c r="AG811" i="23"/>
  <c r="AG908" i="23"/>
  <c r="AG832" i="23"/>
  <c r="AG782" i="23"/>
  <c r="AG783" i="23"/>
  <c r="AG933" i="23"/>
  <c r="AG833" i="23"/>
  <c r="AG761" i="23"/>
  <c r="AG736" i="23"/>
  <c r="AG836" i="23"/>
  <c r="AG786" i="23"/>
  <c r="AF735" i="23"/>
  <c r="AG911" i="23"/>
  <c r="AG758" i="23"/>
  <c r="AG732" i="23"/>
  <c r="AG757" i="23"/>
  <c r="AG733" i="23"/>
  <c r="AG807" i="23"/>
  <c r="AF760" i="23"/>
  <c r="AF966" i="23"/>
  <c r="AF962" i="23"/>
  <c r="AF963" i="23"/>
  <c r="AG707" i="23"/>
  <c r="AF710" i="23"/>
  <c r="AG708" i="23"/>
  <c r="AG711" i="23"/>
  <c r="AF376" i="23"/>
  <c r="AF380" i="23"/>
  <c r="AF379" i="23"/>
  <c r="AF383" i="23"/>
  <c r="AF385" i="23"/>
  <c r="AF386" i="23"/>
  <c r="AF387" i="23"/>
  <c r="AF384" i="23"/>
  <c r="AF381" i="23"/>
  <c r="AF378" i="23"/>
  <c r="AF382" i="23"/>
  <c r="AF377" i="23"/>
  <c r="AG9" i="23"/>
  <c r="BG535" i="92"/>
  <c r="J7" i="92"/>
  <c r="AH932" i="23" l="1"/>
  <c r="AH936" i="23"/>
  <c r="AH911" i="23"/>
  <c r="AH857" i="23"/>
  <c r="AH907" i="23"/>
  <c r="AH908" i="23"/>
  <c r="AH883" i="23"/>
  <c r="AH833" i="23"/>
  <c r="AH858" i="23"/>
  <c r="AH808" i="23"/>
  <c r="AH836" i="23"/>
  <c r="AH807" i="23"/>
  <c r="AH782" i="23"/>
  <c r="AH786" i="23"/>
  <c r="AH757" i="23"/>
  <c r="AH933" i="23"/>
  <c r="AH882" i="23"/>
  <c r="AH811" i="23"/>
  <c r="AH758" i="23"/>
  <c r="AG760" i="23"/>
  <c r="AH732" i="23"/>
  <c r="AH761" i="23"/>
  <c r="AH832" i="23"/>
  <c r="AH736" i="23"/>
  <c r="AH783" i="23"/>
  <c r="AG735" i="23"/>
  <c r="AH733" i="23"/>
  <c r="AH886" i="23"/>
  <c r="AH861" i="23"/>
  <c r="AG962" i="23"/>
  <c r="AG963" i="23"/>
  <c r="AG966" i="23"/>
  <c r="AH707" i="23"/>
  <c r="AG710" i="23"/>
  <c r="AH711" i="23"/>
  <c r="AH708" i="23"/>
  <c r="AG376" i="23"/>
  <c r="AG377" i="23"/>
  <c r="AG378" i="23"/>
  <c r="AG379" i="23"/>
  <c r="AG380" i="23"/>
  <c r="AG381" i="23"/>
  <c r="AG382" i="23"/>
  <c r="AG383" i="23"/>
  <c r="AG384" i="23"/>
  <c r="AG386" i="23"/>
  <c r="AG385" i="23"/>
  <c r="AG387" i="23"/>
  <c r="BE535" i="92"/>
  <c r="AH9" i="23"/>
  <c r="AA535" i="92"/>
  <c r="F535" i="92"/>
  <c r="N535" i="92"/>
  <c r="AY535" i="92"/>
  <c r="V535" i="92"/>
  <c r="BC535" i="92"/>
  <c r="AU535" i="92"/>
  <c r="AL535" i="92"/>
  <c r="AT535" i="92"/>
  <c r="AR535" i="92"/>
  <c r="H535" i="92"/>
  <c r="AF535" i="92"/>
  <c r="AE535" i="92"/>
  <c r="S535" i="92"/>
  <c r="Y535" i="92"/>
  <c r="AM535" i="92"/>
  <c r="O535" i="92"/>
  <c r="AP535" i="92"/>
  <c r="AQ535" i="92"/>
  <c r="AS535" i="92"/>
  <c r="AH535" i="92"/>
  <c r="BA535" i="92"/>
  <c r="AW535" i="92"/>
  <c r="AD535" i="92"/>
  <c r="BH535" i="92"/>
  <c r="AO535" i="92"/>
  <c r="AN535" i="92"/>
  <c r="AV535" i="92"/>
  <c r="I535" i="92"/>
  <c r="Z535" i="92"/>
  <c r="X535" i="92"/>
  <c r="M535" i="92"/>
  <c r="L535" i="92"/>
  <c r="G535" i="92"/>
  <c r="BF535" i="92"/>
  <c r="T535" i="92"/>
  <c r="AC535" i="92"/>
  <c r="AI535" i="92"/>
  <c r="AG535" i="92"/>
  <c r="K535" i="92"/>
  <c r="AX535" i="92"/>
  <c r="AJ535" i="92"/>
  <c r="U535" i="92"/>
  <c r="BD535" i="92"/>
  <c r="AK535" i="92"/>
  <c r="BB535" i="92"/>
  <c r="AB535" i="92"/>
  <c r="W535" i="92"/>
  <c r="J535" i="92"/>
  <c r="AZ535" i="92"/>
  <c r="Q535" i="92"/>
  <c r="R535" i="92"/>
  <c r="P535" i="92"/>
  <c r="K7" i="92"/>
  <c r="AI933" i="23" l="1"/>
  <c r="AI908" i="23"/>
  <c r="AI936" i="23"/>
  <c r="AI911" i="23"/>
  <c r="AI932" i="23"/>
  <c r="AI883" i="23"/>
  <c r="AI882" i="23"/>
  <c r="AI886" i="23"/>
  <c r="AI861" i="23"/>
  <c r="AI807" i="23"/>
  <c r="AI836" i="23"/>
  <c r="AI832" i="23"/>
  <c r="AI833" i="23"/>
  <c r="AI758" i="23"/>
  <c r="AH760" i="23"/>
  <c r="AI811" i="23"/>
  <c r="AI786" i="23"/>
  <c r="AH735" i="23"/>
  <c r="AI733" i="23"/>
  <c r="AI732" i="23"/>
  <c r="AI857" i="23"/>
  <c r="AI736" i="23"/>
  <c r="AI783" i="23"/>
  <c r="AI907" i="23"/>
  <c r="AI782" i="23"/>
  <c r="AI761" i="23"/>
  <c r="AI757" i="23"/>
  <c r="AI858" i="23"/>
  <c r="AI808" i="23"/>
  <c r="AH962" i="23"/>
  <c r="AH966" i="23"/>
  <c r="AH963" i="23"/>
  <c r="AI711" i="23"/>
  <c r="AI707" i="23"/>
  <c r="AI708" i="23"/>
  <c r="AH710" i="23"/>
  <c r="AH379" i="23"/>
  <c r="AH378" i="23"/>
  <c r="AH382" i="23"/>
  <c r="AH376" i="23"/>
  <c r="AH381" i="23"/>
  <c r="AH385" i="23"/>
  <c r="AH377" i="23"/>
  <c r="AH383" i="23"/>
  <c r="AH384" i="23"/>
  <c r="AH386" i="23"/>
  <c r="AH387" i="23"/>
  <c r="AH380" i="23"/>
  <c r="AI9" i="23"/>
  <c r="D535" i="92"/>
  <c r="F547" i="92" a="1"/>
  <c r="F598" i="92" s="1"/>
  <c r="L20" i="92"/>
  <c r="L7" i="92"/>
  <c r="AJ933" i="23" l="1"/>
  <c r="AJ932" i="23"/>
  <c r="AJ907" i="23"/>
  <c r="AJ908" i="23"/>
  <c r="AJ858" i="23"/>
  <c r="AJ882" i="23"/>
  <c r="AJ883" i="23"/>
  <c r="AJ886" i="23"/>
  <c r="AJ832" i="23"/>
  <c r="AJ836" i="23"/>
  <c r="AJ833" i="23"/>
  <c r="AJ807" i="23"/>
  <c r="AJ936" i="23"/>
  <c r="AJ761" i="23"/>
  <c r="AJ857" i="23"/>
  <c r="AJ861" i="23"/>
  <c r="AJ757" i="23"/>
  <c r="AJ736" i="23"/>
  <c r="AJ758" i="23"/>
  <c r="AI760" i="23"/>
  <c r="AI735" i="23"/>
  <c r="AJ911" i="23"/>
  <c r="AJ811" i="23"/>
  <c r="AJ808" i="23"/>
  <c r="AJ732" i="23"/>
  <c r="AJ733" i="23"/>
  <c r="AI966" i="23"/>
  <c r="AI963" i="23"/>
  <c r="AI962" i="23"/>
  <c r="AJ708" i="23"/>
  <c r="AJ711" i="23"/>
  <c r="AI710" i="23"/>
  <c r="AJ707" i="23"/>
  <c r="AI378" i="23"/>
  <c r="AI377" i="23"/>
  <c r="AI381" i="23"/>
  <c r="AI379" i="23"/>
  <c r="AI383" i="23"/>
  <c r="AI380" i="23"/>
  <c r="AI387" i="23"/>
  <c r="AI376" i="23"/>
  <c r="AI385" i="23"/>
  <c r="AI382" i="23"/>
  <c r="AI384" i="23"/>
  <c r="AI386" i="23"/>
  <c r="AJ9" i="23"/>
  <c r="F548" i="92"/>
  <c r="F565" i="92"/>
  <c r="F552" i="92"/>
  <c r="F577" i="92"/>
  <c r="F571" i="92"/>
  <c r="F588" i="92"/>
  <c r="F558" i="92"/>
  <c r="F561" i="92"/>
  <c r="F589" i="92"/>
  <c r="F556" i="92"/>
  <c r="F603" i="92"/>
  <c r="F567" i="92"/>
  <c r="F549" i="92"/>
  <c r="F570" i="92"/>
  <c r="F572" i="92"/>
  <c r="F595" i="92"/>
  <c r="F600" i="92"/>
  <c r="F581" i="92"/>
  <c r="F591" i="92"/>
  <c r="F575" i="92"/>
  <c r="F596" i="92"/>
  <c r="F582" i="92"/>
  <c r="F563" i="92"/>
  <c r="F557" i="92"/>
  <c r="F605" i="92"/>
  <c r="F585" i="92"/>
  <c r="F559" i="92"/>
  <c r="F583" i="92"/>
  <c r="F586" i="92"/>
  <c r="F604" i="92"/>
  <c r="F569" i="92"/>
  <c r="F587" i="92"/>
  <c r="F564" i="92"/>
  <c r="F562" i="92"/>
  <c r="F592" i="92"/>
  <c r="F580" i="92"/>
  <c r="F594" i="92"/>
  <c r="F568" i="92"/>
  <c r="F553" i="92"/>
  <c r="F550" i="92"/>
  <c r="F560" i="92"/>
  <c r="F547" i="92"/>
  <c r="F574" i="92"/>
  <c r="F576" i="92"/>
  <c r="F551" i="92"/>
  <c r="F578" i="92"/>
  <c r="F597" i="92"/>
  <c r="F554" i="92"/>
  <c r="F599" i="92"/>
  <c r="F602" i="92"/>
  <c r="F555" i="92"/>
  <c r="F566" i="92"/>
  <c r="F606" i="92"/>
  <c r="F590" i="92"/>
  <c r="F579" i="92"/>
  <c r="F593" i="92"/>
  <c r="F573" i="92"/>
  <c r="F601" i="92"/>
  <c r="F584" i="92"/>
  <c r="M7" i="92"/>
  <c r="AK932" i="23" l="1"/>
  <c r="AK936" i="23"/>
  <c r="AK907" i="23"/>
  <c r="AK908" i="23"/>
  <c r="AK933" i="23"/>
  <c r="AK882" i="23"/>
  <c r="AK886" i="23"/>
  <c r="AK911" i="23"/>
  <c r="AK883" i="23"/>
  <c r="AK832" i="23"/>
  <c r="AK857" i="23"/>
  <c r="AK861" i="23"/>
  <c r="AK808" i="23"/>
  <c r="AK811" i="23"/>
  <c r="AK833" i="23"/>
  <c r="AK786" i="23"/>
  <c r="AK858" i="23"/>
  <c r="AK807" i="23"/>
  <c r="AK783" i="23"/>
  <c r="AJ785" i="23"/>
  <c r="AK757" i="23"/>
  <c r="AK736" i="23"/>
  <c r="AK782" i="23"/>
  <c r="AK836" i="23"/>
  <c r="AK732" i="23"/>
  <c r="AJ760" i="23"/>
  <c r="AJ735" i="23"/>
  <c r="AK733" i="23"/>
  <c r="AK758" i="23"/>
  <c r="AK761" i="23"/>
  <c r="AK708" i="23"/>
  <c r="AK707" i="23"/>
  <c r="AJ710" i="23"/>
  <c r="AK711" i="23"/>
  <c r="AJ377" i="23"/>
  <c r="AJ376" i="23"/>
  <c r="AJ380" i="23"/>
  <c r="AJ384" i="23"/>
  <c r="AJ385" i="23"/>
  <c r="AJ386" i="23"/>
  <c r="AJ387" i="23"/>
  <c r="AJ382" i="23"/>
  <c r="AJ379" i="23"/>
  <c r="AJ381" i="23"/>
  <c r="AJ383" i="23"/>
  <c r="AJ378" i="23"/>
  <c r="AK9" i="23"/>
  <c r="F607" i="92"/>
  <c r="B5" i="68"/>
  <c r="N7" i="92"/>
  <c r="AL932" i="23" l="1"/>
  <c r="AL933" i="23"/>
  <c r="AL907" i="23"/>
  <c r="AL911" i="23"/>
  <c r="AL857" i="23"/>
  <c r="AL908" i="23"/>
  <c r="AL858" i="23"/>
  <c r="AL833" i="23"/>
  <c r="AL936" i="23"/>
  <c r="AL861" i="23"/>
  <c r="AL808" i="23"/>
  <c r="AK785" i="23"/>
  <c r="AL757" i="23"/>
  <c r="AL807" i="23"/>
  <c r="AL783" i="23"/>
  <c r="AL886" i="23"/>
  <c r="AL836" i="23"/>
  <c r="AL782" i="23"/>
  <c r="AL761" i="23"/>
  <c r="AL732" i="23"/>
  <c r="AL882" i="23"/>
  <c r="AL736" i="23"/>
  <c r="AL883" i="23"/>
  <c r="AK760" i="23"/>
  <c r="AK735" i="23"/>
  <c r="AL733" i="23"/>
  <c r="AL832" i="23"/>
  <c r="AL811" i="23"/>
  <c r="AL786" i="23"/>
  <c r="AL758" i="23"/>
  <c r="AK966" i="23"/>
  <c r="AK963" i="23"/>
  <c r="AK962" i="23"/>
  <c r="AL707" i="23"/>
  <c r="AK710" i="23"/>
  <c r="AL711" i="23"/>
  <c r="AL708" i="23"/>
  <c r="AK376" i="23"/>
  <c r="AK377" i="23"/>
  <c r="AK378" i="23"/>
  <c r="AK379" i="23"/>
  <c r="AK380" i="23"/>
  <c r="AK381" i="23"/>
  <c r="AK382" i="23"/>
  <c r="AK383" i="23"/>
  <c r="AK384" i="23"/>
  <c r="AK387" i="23"/>
  <c r="AK386" i="23"/>
  <c r="AK385" i="23"/>
  <c r="AL9" i="23"/>
  <c r="O7" i="92"/>
  <c r="AM933" i="23" l="1"/>
  <c r="AM908" i="23"/>
  <c r="AM911" i="23"/>
  <c r="AM936" i="23"/>
  <c r="AM883" i="23"/>
  <c r="AM857" i="23"/>
  <c r="AM861" i="23"/>
  <c r="AM882" i="23"/>
  <c r="AM886" i="23"/>
  <c r="AM858" i="23"/>
  <c r="AM836" i="23"/>
  <c r="AM807" i="23"/>
  <c r="AM782" i="23"/>
  <c r="AM786" i="23"/>
  <c r="AM758" i="23"/>
  <c r="AL760" i="23"/>
  <c r="AL785" i="23"/>
  <c r="AM732" i="23"/>
  <c r="AM932" i="23"/>
  <c r="AM832" i="23"/>
  <c r="AM808" i="23"/>
  <c r="AM811" i="23"/>
  <c r="AL735" i="23"/>
  <c r="AM733" i="23"/>
  <c r="AM761" i="23"/>
  <c r="AM907" i="23"/>
  <c r="AM783" i="23"/>
  <c r="AM736" i="23"/>
  <c r="AM833" i="23"/>
  <c r="AM757" i="23"/>
  <c r="AL963" i="23"/>
  <c r="AL962" i="23"/>
  <c r="AL966" i="23"/>
  <c r="AM711" i="23"/>
  <c r="AL710" i="23"/>
  <c r="AM708" i="23"/>
  <c r="AM707" i="23"/>
  <c r="AL376" i="23"/>
  <c r="AL379" i="23"/>
  <c r="AL383" i="23"/>
  <c r="AL377" i="23"/>
  <c r="AL380" i="23"/>
  <c r="AL382" i="23"/>
  <c r="AL386" i="23"/>
  <c r="AL378" i="23"/>
  <c r="AL384" i="23"/>
  <c r="AL385" i="23"/>
  <c r="AL387" i="23"/>
  <c r="AL381" i="23"/>
  <c r="AM9" i="23"/>
  <c r="P7" i="92"/>
  <c r="AN933" i="23" l="1"/>
  <c r="AN936" i="23"/>
  <c r="AN858" i="23"/>
  <c r="AN911" i="23"/>
  <c r="AN907" i="23"/>
  <c r="AN882" i="23"/>
  <c r="AN883" i="23"/>
  <c r="AN886" i="23"/>
  <c r="AN832" i="23"/>
  <c r="AN836" i="23"/>
  <c r="AN857" i="23"/>
  <c r="AN807" i="23"/>
  <c r="AN908" i="23"/>
  <c r="AN833" i="23"/>
  <c r="AN783" i="23"/>
  <c r="AN761" i="23"/>
  <c r="AN932" i="23"/>
  <c r="AN861" i="23"/>
  <c r="AN808" i="23"/>
  <c r="AN811" i="23"/>
  <c r="AN782" i="23"/>
  <c r="AN758" i="23"/>
  <c r="AM760" i="23"/>
  <c r="AN736" i="23"/>
  <c r="AM735" i="23"/>
  <c r="AN732" i="23"/>
  <c r="AM785" i="23"/>
  <c r="AN757" i="23"/>
  <c r="AN733" i="23"/>
  <c r="AN786" i="23"/>
  <c r="AM963" i="23"/>
  <c r="AM962" i="23"/>
  <c r="AM966" i="23"/>
  <c r="AN708" i="23"/>
  <c r="AN711" i="23"/>
  <c r="AN707" i="23"/>
  <c r="AM710" i="23"/>
  <c r="AM379" i="23"/>
  <c r="AM378" i="23"/>
  <c r="AM382" i="23"/>
  <c r="AM384" i="23"/>
  <c r="AM385" i="23"/>
  <c r="AM381" i="23"/>
  <c r="AM377" i="23"/>
  <c r="AM380" i="23"/>
  <c r="AM386" i="23"/>
  <c r="AM376" i="23"/>
  <c r="AM383" i="23"/>
  <c r="AM387" i="23"/>
  <c r="AN9" i="23"/>
  <c r="Q7" i="92"/>
  <c r="AO932" i="23" l="1"/>
  <c r="AO936" i="23"/>
  <c r="AO907" i="23"/>
  <c r="AO908" i="23"/>
  <c r="AO882" i="23"/>
  <c r="AO886" i="23"/>
  <c r="AO883" i="23"/>
  <c r="AO933" i="23"/>
  <c r="AO858" i="23"/>
  <c r="AO833" i="23"/>
  <c r="AO836" i="23"/>
  <c r="AO911" i="23"/>
  <c r="AO832" i="23"/>
  <c r="AO808" i="23"/>
  <c r="AO811" i="23"/>
  <c r="AO857" i="23"/>
  <c r="AO786" i="23"/>
  <c r="AO757" i="23"/>
  <c r="AO758" i="23"/>
  <c r="AN760" i="23"/>
  <c r="AO736" i="23"/>
  <c r="AO783" i="23"/>
  <c r="AN785" i="23"/>
  <c r="AO782" i="23"/>
  <c r="AO761" i="23"/>
  <c r="AO733" i="23"/>
  <c r="AO861" i="23"/>
  <c r="AO732" i="23"/>
  <c r="AN735" i="23"/>
  <c r="AO807" i="23"/>
  <c r="AN963" i="23"/>
  <c r="AN966" i="23"/>
  <c r="AN962" i="23"/>
  <c r="AO707" i="23"/>
  <c r="AN710" i="23"/>
  <c r="AO708" i="23"/>
  <c r="AO711" i="23"/>
  <c r="AN378" i="23"/>
  <c r="AN377" i="23"/>
  <c r="AN381" i="23"/>
  <c r="AN385" i="23"/>
  <c r="AN386" i="23"/>
  <c r="AN387" i="23"/>
  <c r="AN376" i="23"/>
  <c r="AN383" i="23"/>
  <c r="AN382" i="23"/>
  <c r="AN384" i="23"/>
  <c r="AN380" i="23"/>
  <c r="AN379" i="23"/>
  <c r="AO9" i="23"/>
  <c r="R21" i="92"/>
  <c r="R7" i="92"/>
  <c r="AP932" i="23" l="1"/>
  <c r="AP908" i="23"/>
  <c r="AP907" i="23"/>
  <c r="AP911" i="23"/>
  <c r="AP857" i="23"/>
  <c r="AP933" i="23"/>
  <c r="AP882" i="23"/>
  <c r="AP886" i="23"/>
  <c r="AP936" i="23"/>
  <c r="AP833" i="23"/>
  <c r="AP832" i="23"/>
  <c r="AP861" i="23"/>
  <c r="AO785" i="23"/>
  <c r="AP757" i="23"/>
  <c r="AP858" i="23"/>
  <c r="AP836" i="23"/>
  <c r="AP786" i="23"/>
  <c r="AP883" i="23"/>
  <c r="AP783" i="23"/>
  <c r="AP732" i="23"/>
  <c r="AO760" i="23"/>
  <c r="AP758" i="23"/>
  <c r="AP761" i="23"/>
  <c r="AP733" i="23"/>
  <c r="AP736" i="23"/>
  <c r="AO735" i="23"/>
  <c r="AP782" i="23"/>
  <c r="AO966" i="23"/>
  <c r="AO962" i="23"/>
  <c r="AO963" i="23"/>
  <c r="AP707" i="23"/>
  <c r="AO710" i="23"/>
  <c r="AP711" i="23"/>
  <c r="AP708" i="23"/>
  <c r="AO376" i="23"/>
  <c r="AO377" i="23"/>
  <c r="AO378" i="23"/>
  <c r="AO379" i="23"/>
  <c r="AO380" i="23"/>
  <c r="AO381" i="23"/>
  <c r="AO382" i="23"/>
  <c r="AO383" i="23"/>
  <c r="AO384" i="23"/>
  <c r="AO387" i="23"/>
  <c r="AO385" i="23"/>
  <c r="AO386" i="23"/>
  <c r="AP9" i="23"/>
  <c r="S7" i="92"/>
  <c r="AQ933" i="23" l="1"/>
  <c r="AQ908" i="23"/>
  <c r="AQ907" i="23"/>
  <c r="AQ911" i="23"/>
  <c r="AQ932" i="23"/>
  <c r="AQ883" i="23"/>
  <c r="AQ936" i="23"/>
  <c r="AQ858" i="23"/>
  <c r="AQ861" i="23"/>
  <c r="AQ882" i="23"/>
  <c r="AQ886" i="23"/>
  <c r="AQ782" i="23"/>
  <c r="AQ786" i="23"/>
  <c r="AQ758" i="23"/>
  <c r="AP760" i="23"/>
  <c r="AQ832" i="23"/>
  <c r="AQ783" i="23"/>
  <c r="AQ757" i="23"/>
  <c r="AP810" i="23"/>
  <c r="AP785" i="23"/>
  <c r="AQ761" i="23"/>
  <c r="AP735" i="23"/>
  <c r="AQ733" i="23"/>
  <c r="AQ732" i="23"/>
  <c r="AQ808" i="23"/>
  <c r="AQ857" i="23"/>
  <c r="AQ811" i="23"/>
  <c r="AQ833" i="23"/>
  <c r="AQ807" i="23"/>
  <c r="AQ736" i="23"/>
  <c r="AQ836" i="23"/>
  <c r="AQ711" i="23"/>
  <c r="AQ707" i="23"/>
  <c r="AQ708" i="23"/>
  <c r="AP710" i="23"/>
  <c r="AP377" i="23"/>
  <c r="AP376" i="23"/>
  <c r="AP380" i="23"/>
  <c r="AP384" i="23"/>
  <c r="AP378" i="23"/>
  <c r="AP381" i="23"/>
  <c r="AP383" i="23"/>
  <c r="AP387" i="23"/>
  <c r="AP379" i="23"/>
  <c r="AP386" i="23"/>
  <c r="AP382" i="23"/>
  <c r="AP385" i="23"/>
  <c r="AQ9" i="23"/>
  <c r="T7" i="92"/>
  <c r="AR933" i="23" l="1"/>
  <c r="AR932" i="23"/>
  <c r="AR936" i="23"/>
  <c r="AR858" i="23"/>
  <c r="AR907" i="23"/>
  <c r="AR857" i="23"/>
  <c r="AR832" i="23"/>
  <c r="AR836" i="23"/>
  <c r="AR908" i="23"/>
  <c r="AR911" i="23"/>
  <c r="AR861" i="23"/>
  <c r="AR883" i="23"/>
  <c r="AR807" i="23"/>
  <c r="AR783" i="23"/>
  <c r="AR761" i="23"/>
  <c r="AR886" i="23"/>
  <c r="AQ810" i="23"/>
  <c r="AQ785" i="23"/>
  <c r="AR833" i="23"/>
  <c r="AR782" i="23"/>
  <c r="AR736" i="23"/>
  <c r="AQ735" i="23"/>
  <c r="AR732" i="23"/>
  <c r="AR733" i="23"/>
  <c r="AR808" i="23"/>
  <c r="AQ760" i="23"/>
  <c r="AR811" i="23"/>
  <c r="AR786" i="23"/>
  <c r="AR758" i="23"/>
  <c r="AR757" i="23"/>
  <c r="AR882" i="23"/>
  <c r="AQ963" i="23"/>
  <c r="AQ966" i="23"/>
  <c r="AQ962" i="23"/>
  <c r="AR708" i="23"/>
  <c r="AR711" i="23"/>
  <c r="AR707" i="23"/>
  <c r="AQ710" i="23"/>
  <c r="AQ376" i="23"/>
  <c r="AQ379" i="23"/>
  <c r="AQ383" i="23"/>
  <c r="AQ386" i="23"/>
  <c r="AQ380" i="23"/>
  <c r="AQ382" i="23"/>
  <c r="AQ385" i="23"/>
  <c r="AQ378" i="23"/>
  <c r="AQ381" i="23"/>
  <c r="AQ387" i="23"/>
  <c r="AQ384" i="23"/>
  <c r="AQ377" i="23"/>
  <c r="AR9" i="23"/>
  <c r="F24" i="92"/>
  <c r="F26" i="92" s="1"/>
  <c r="F27" i="92" s="1"/>
  <c r="F539" i="92"/>
  <c r="F15" i="92"/>
  <c r="F536" i="92" s="1"/>
  <c r="U7" i="92"/>
  <c r="AS932" i="23" l="1"/>
  <c r="AS936" i="23"/>
  <c r="AS907" i="23"/>
  <c r="AS933" i="23"/>
  <c r="AS882" i="23"/>
  <c r="AS886" i="23"/>
  <c r="AS908" i="23"/>
  <c r="AS911" i="23"/>
  <c r="AS883" i="23"/>
  <c r="AS807" i="23"/>
  <c r="AS857" i="23"/>
  <c r="AS833" i="23"/>
  <c r="AS836" i="23"/>
  <c r="AS808" i="23"/>
  <c r="AR810" i="23"/>
  <c r="AS782" i="23"/>
  <c r="AS761" i="23"/>
  <c r="AS811" i="23"/>
  <c r="AS758" i="23"/>
  <c r="AR760" i="23"/>
  <c r="AS736" i="23"/>
  <c r="AS861" i="23"/>
  <c r="AR785" i="23"/>
  <c r="AS757" i="23"/>
  <c r="AS733" i="23"/>
  <c r="AS858" i="23"/>
  <c r="AS786" i="23"/>
  <c r="AS783" i="23"/>
  <c r="AS732" i="23"/>
  <c r="AS832" i="23"/>
  <c r="AR735" i="23"/>
  <c r="AR963" i="23"/>
  <c r="AR962" i="23"/>
  <c r="AR966" i="23"/>
  <c r="AS708" i="23"/>
  <c r="AS707" i="23"/>
  <c r="AR710" i="23"/>
  <c r="AS711" i="23"/>
  <c r="AR379" i="23"/>
  <c r="AR378" i="23"/>
  <c r="AR382" i="23"/>
  <c r="AR385" i="23"/>
  <c r="AR386" i="23"/>
  <c r="AR387" i="23"/>
  <c r="AR376" i="23"/>
  <c r="AR380" i="23"/>
  <c r="AR377" i="23"/>
  <c r="AR384" i="23"/>
  <c r="AR383" i="23"/>
  <c r="AR381" i="23"/>
  <c r="AS9" i="23"/>
  <c r="F16" i="92"/>
  <c r="F20" i="92" s="1"/>
  <c r="G24" i="92"/>
  <c r="G539" i="92"/>
  <c r="F28" i="92"/>
  <c r="F540" i="92"/>
  <c r="V7" i="92"/>
  <c r="AT932" i="23" l="1"/>
  <c r="AT933" i="23"/>
  <c r="AT936" i="23"/>
  <c r="AT908" i="23"/>
  <c r="AT911" i="23"/>
  <c r="AT857" i="23"/>
  <c r="AT883" i="23"/>
  <c r="AT882" i="23"/>
  <c r="AT886" i="23"/>
  <c r="AT833" i="23"/>
  <c r="AT836" i="23"/>
  <c r="AT808" i="23"/>
  <c r="AS810" i="23"/>
  <c r="AT907" i="23"/>
  <c r="AT858" i="23"/>
  <c r="AT832" i="23"/>
  <c r="AT811" i="23"/>
  <c r="AS785" i="23"/>
  <c r="AT757" i="23"/>
  <c r="AT758" i="23"/>
  <c r="AS760" i="23"/>
  <c r="AT861" i="23"/>
  <c r="AT807" i="23"/>
  <c r="AT786" i="23"/>
  <c r="AT732" i="23"/>
  <c r="AT736" i="23"/>
  <c r="AT782" i="23"/>
  <c r="AS735" i="23"/>
  <c r="AT761" i="23"/>
  <c r="AT783" i="23"/>
  <c r="AT733" i="23"/>
  <c r="AS963" i="23"/>
  <c r="AS962" i="23"/>
  <c r="AS966" i="23"/>
  <c r="AT707" i="23"/>
  <c r="AS710" i="23"/>
  <c r="AT711" i="23"/>
  <c r="AT708" i="23"/>
  <c r="AS376" i="23"/>
  <c r="AS377" i="23"/>
  <c r="AS378" i="23"/>
  <c r="AS379" i="23"/>
  <c r="AS380" i="23"/>
  <c r="AS381" i="23"/>
  <c r="AS382" i="23"/>
  <c r="AS383" i="23"/>
  <c r="AS384" i="23"/>
  <c r="AS385" i="23"/>
  <c r="AS386" i="23"/>
  <c r="AS387" i="23"/>
  <c r="F22" i="92"/>
  <c r="F18" i="92" s="1"/>
  <c r="G11" i="92" s="1"/>
  <c r="G14" i="92" s="1"/>
  <c r="AT9" i="23"/>
  <c r="F537" i="92"/>
  <c r="H24" i="92"/>
  <c r="H539" i="92"/>
  <c r="F541" i="92"/>
  <c r="F542" i="92" s="1"/>
  <c r="W7" i="92"/>
  <c r="AU933" i="23" l="1"/>
  <c r="AU908" i="23"/>
  <c r="AU907" i="23"/>
  <c r="AU883" i="23"/>
  <c r="AU911" i="23"/>
  <c r="AU882" i="23"/>
  <c r="AU886" i="23"/>
  <c r="AU932" i="23"/>
  <c r="AU861" i="23"/>
  <c r="AU857" i="23"/>
  <c r="AU858" i="23"/>
  <c r="AU832" i="23"/>
  <c r="AU833" i="23"/>
  <c r="AU782" i="23"/>
  <c r="AU786" i="23"/>
  <c r="AU758" i="23"/>
  <c r="AT760" i="23"/>
  <c r="AU807" i="23"/>
  <c r="AU811" i="23"/>
  <c r="AU808" i="23"/>
  <c r="AU783" i="23"/>
  <c r="AU757" i="23"/>
  <c r="AT735" i="23"/>
  <c r="AU733" i="23"/>
  <c r="AU732" i="23"/>
  <c r="AU761" i="23"/>
  <c r="AU936" i="23"/>
  <c r="AU836" i="23"/>
  <c r="AU736" i="23"/>
  <c r="AT810" i="23"/>
  <c r="AT785" i="23"/>
  <c r="AT962" i="23"/>
  <c r="AT963" i="23"/>
  <c r="AT966" i="23"/>
  <c r="AU711" i="23"/>
  <c r="AT710" i="23"/>
  <c r="AU708" i="23"/>
  <c r="AU707" i="23"/>
  <c r="AT378" i="23"/>
  <c r="AT377" i="23"/>
  <c r="AT381" i="23"/>
  <c r="AT379" i="23"/>
  <c r="AT382" i="23"/>
  <c r="AT384" i="23"/>
  <c r="AT387" i="23"/>
  <c r="AT376" i="23"/>
  <c r="AT380" i="23"/>
  <c r="AT385" i="23"/>
  <c r="AT386" i="23"/>
  <c r="AT383" i="23"/>
  <c r="G26" i="92"/>
  <c r="G27" i="92" s="1"/>
  <c r="G15" i="92"/>
  <c r="G16" i="92" s="1"/>
  <c r="G537" i="92" s="1"/>
  <c r="AU9" i="23"/>
  <c r="X20" i="92"/>
  <c r="I539" i="92"/>
  <c r="G21" i="92"/>
  <c r="H21" i="92" s="1"/>
  <c r="X7" i="92"/>
  <c r="AV933" i="23" l="1"/>
  <c r="AV907" i="23"/>
  <c r="AV908" i="23"/>
  <c r="AV858" i="23"/>
  <c r="AV932" i="23"/>
  <c r="AV883" i="23"/>
  <c r="AV861" i="23"/>
  <c r="AV807" i="23"/>
  <c r="AV783" i="23"/>
  <c r="AV761" i="23"/>
  <c r="AV808" i="23"/>
  <c r="AV786" i="23"/>
  <c r="AV911" i="23"/>
  <c r="AV882" i="23"/>
  <c r="AU785" i="23"/>
  <c r="AV736" i="23"/>
  <c r="AV757" i="23"/>
  <c r="AU735" i="23"/>
  <c r="AV936" i="23"/>
  <c r="AV886" i="23"/>
  <c r="AV811" i="23"/>
  <c r="AV782" i="23"/>
  <c r="AV758" i="23"/>
  <c r="AU810" i="23"/>
  <c r="AV733" i="23"/>
  <c r="AV857" i="23"/>
  <c r="AU760" i="23"/>
  <c r="AV732" i="23"/>
  <c r="AU966" i="23"/>
  <c r="AU963" i="23"/>
  <c r="AU962" i="23"/>
  <c r="AV708" i="23"/>
  <c r="AV711" i="23"/>
  <c r="AV707" i="23"/>
  <c r="AU710" i="23"/>
  <c r="AU377" i="23"/>
  <c r="AU376" i="23"/>
  <c r="AU380" i="23"/>
  <c r="AU384" i="23"/>
  <c r="AU387" i="23"/>
  <c r="AU381" i="23"/>
  <c r="AU383" i="23"/>
  <c r="AU386" i="23"/>
  <c r="AU379" i="23"/>
  <c r="AU382" i="23"/>
  <c r="AU378" i="23"/>
  <c r="AU385" i="23"/>
  <c r="G536" i="92"/>
  <c r="G20" i="92"/>
  <c r="G28" i="92"/>
  <c r="G541" i="92" s="1"/>
  <c r="G540" i="92"/>
  <c r="AV9" i="23"/>
  <c r="J24" i="92"/>
  <c r="J539" i="92"/>
  <c r="Y7" i="92"/>
  <c r="AW932" i="23" l="1"/>
  <c r="AW936" i="23"/>
  <c r="AW907" i="23"/>
  <c r="AW882" i="23"/>
  <c r="AW886" i="23"/>
  <c r="AW908" i="23"/>
  <c r="AW857" i="23"/>
  <c r="AW858" i="23"/>
  <c r="AW832" i="23"/>
  <c r="AW836" i="23"/>
  <c r="AW861" i="23"/>
  <c r="AV835" i="23"/>
  <c r="AW807" i="23"/>
  <c r="AW933" i="23"/>
  <c r="AW808" i="23"/>
  <c r="AV810" i="23"/>
  <c r="AW911" i="23"/>
  <c r="AW883" i="23"/>
  <c r="AW783" i="23"/>
  <c r="AV785" i="23"/>
  <c r="AW782" i="23"/>
  <c r="AW761" i="23"/>
  <c r="AW736" i="23"/>
  <c r="AW833" i="23"/>
  <c r="AW811" i="23"/>
  <c r="AW786" i="23"/>
  <c r="AW758" i="23"/>
  <c r="AW757" i="23"/>
  <c r="AV760" i="23"/>
  <c r="AW732" i="23"/>
  <c r="AV735" i="23"/>
  <c r="AW733" i="23"/>
  <c r="AW707" i="23"/>
  <c r="AV710" i="23"/>
  <c r="AW708" i="23"/>
  <c r="AW711" i="23"/>
  <c r="AV376" i="23"/>
  <c r="AV379" i="23"/>
  <c r="AV383" i="23"/>
  <c r="AV385" i="23"/>
  <c r="AV386" i="23"/>
  <c r="AV387" i="23"/>
  <c r="AV377" i="23"/>
  <c r="AV381" i="23"/>
  <c r="AV378" i="23"/>
  <c r="AV384" i="23"/>
  <c r="AV380" i="23"/>
  <c r="AV382" i="23"/>
  <c r="G542" i="92"/>
  <c r="G22" i="92"/>
  <c r="G18" i="92" s="1"/>
  <c r="H11" i="92" s="1"/>
  <c r="H14" i="92" s="1"/>
  <c r="AW9" i="23"/>
  <c r="I21" i="92"/>
  <c r="J21" i="92" s="1"/>
  <c r="K24" i="92"/>
  <c r="K539" i="92"/>
  <c r="Z7" i="92"/>
  <c r="AX932" i="23" l="1"/>
  <c r="AX936" i="23"/>
  <c r="AX911" i="23"/>
  <c r="AX857" i="23"/>
  <c r="AX883" i="23"/>
  <c r="AX833" i="23"/>
  <c r="AX933" i="23"/>
  <c r="AX907" i="23"/>
  <c r="AX808" i="23"/>
  <c r="AW810" i="23"/>
  <c r="AX882" i="23"/>
  <c r="AX886" i="23"/>
  <c r="AX811" i="23"/>
  <c r="AW785" i="23"/>
  <c r="AX757" i="23"/>
  <c r="AX861" i="23"/>
  <c r="AW835" i="23"/>
  <c r="AX782" i="23"/>
  <c r="AX836" i="23"/>
  <c r="AX758" i="23"/>
  <c r="AW760" i="23"/>
  <c r="AX732" i="23"/>
  <c r="AX761" i="23"/>
  <c r="AX858" i="23"/>
  <c r="AX807" i="23"/>
  <c r="AW735" i="23"/>
  <c r="AX786" i="23"/>
  <c r="AX908" i="23"/>
  <c r="AX832" i="23"/>
  <c r="AX783" i="23"/>
  <c r="AX736" i="23"/>
  <c r="AX733" i="23"/>
  <c r="AW962" i="23"/>
  <c r="AW963" i="23"/>
  <c r="AW966" i="23"/>
  <c r="AX707" i="23"/>
  <c r="AW710" i="23"/>
  <c r="AX711" i="23"/>
  <c r="AX708" i="23"/>
  <c r="AW376" i="23"/>
  <c r="AW377" i="23"/>
  <c r="AW378" i="23"/>
  <c r="AW379" i="23"/>
  <c r="AW380" i="23"/>
  <c r="AW381" i="23"/>
  <c r="AW382" i="23"/>
  <c r="AW383" i="23"/>
  <c r="AW384" i="23"/>
  <c r="AW386" i="23"/>
  <c r="AW385" i="23"/>
  <c r="AW387" i="23"/>
  <c r="H26" i="92"/>
  <c r="H27" i="92" s="1"/>
  <c r="H15" i="92"/>
  <c r="AX9" i="23"/>
  <c r="K21" i="92"/>
  <c r="L24" i="92"/>
  <c r="L539" i="92"/>
  <c r="AA7" i="92"/>
  <c r="AY933" i="23" l="1"/>
  <c r="AY908" i="23"/>
  <c r="AY936" i="23"/>
  <c r="AY932" i="23"/>
  <c r="AY883" i="23"/>
  <c r="AY907" i="23"/>
  <c r="AY911" i="23"/>
  <c r="AY882" i="23"/>
  <c r="AY886" i="23"/>
  <c r="AY861" i="23"/>
  <c r="AY833" i="23"/>
  <c r="AY836" i="23"/>
  <c r="AY782" i="23"/>
  <c r="AY786" i="23"/>
  <c r="AY758" i="23"/>
  <c r="AX760" i="23"/>
  <c r="AY857" i="23"/>
  <c r="AY858" i="23"/>
  <c r="AY832" i="23"/>
  <c r="AX810" i="23"/>
  <c r="AY811" i="23"/>
  <c r="AX735" i="23"/>
  <c r="AY733" i="23"/>
  <c r="AY732" i="23"/>
  <c r="AY783" i="23"/>
  <c r="AY807" i="23"/>
  <c r="AY736" i="23"/>
  <c r="AX785" i="23"/>
  <c r="AY757" i="23"/>
  <c r="AX835" i="23"/>
  <c r="AY808" i="23"/>
  <c r="AY761" i="23"/>
  <c r="AX963" i="23"/>
  <c r="AX966" i="23"/>
  <c r="AX962" i="23"/>
  <c r="AY711" i="23"/>
  <c r="AY707" i="23"/>
  <c r="AY708" i="23"/>
  <c r="AX710" i="23"/>
  <c r="AX379" i="23"/>
  <c r="AX378" i="23"/>
  <c r="AX382" i="23"/>
  <c r="AX383" i="23"/>
  <c r="AX385" i="23"/>
  <c r="AX380" i="23"/>
  <c r="AX377" i="23"/>
  <c r="AX381" i="23"/>
  <c r="AX386" i="23"/>
  <c r="AX376" i="23"/>
  <c r="AX384" i="23"/>
  <c r="AX387" i="23"/>
  <c r="H536" i="92"/>
  <c r="H16" i="92"/>
  <c r="H537" i="92" s="1"/>
  <c r="H28" i="92"/>
  <c r="H541" i="92" s="1"/>
  <c r="H540" i="92"/>
  <c r="AY9" i="23"/>
  <c r="M24" i="92"/>
  <c r="M539" i="92"/>
  <c r="AB7" i="92"/>
  <c r="AZ933" i="23" l="1"/>
  <c r="AZ932" i="23"/>
  <c r="AZ907" i="23"/>
  <c r="AZ908" i="23"/>
  <c r="AZ858" i="23"/>
  <c r="AZ911" i="23"/>
  <c r="AZ882" i="23"/>
  <c r="AZ883" i="23"/>
  <c r="AZ886" i="23"/>
  <c r="AZ936" i="23"/>
  <c r="AY835" i="23"/>
  <c r="AZ833" i="23"/>
  <c r="AZ836" i="23"/>
  <c r="AZ857" i="23"/>
  <c r="AZ832" i="23"/>
  <c r="AZ807" i="23"/>
  <c r="AZ783" i="23"/>
  <c r="AZ761" i="23"/>
  <c r="AY810" i="23"/>
  <c r="AZ811" i="23"/>
  <c r="AZ786" i="23"/>
  <c r="AZ757" i="23"/>
  <c r="AZ736" i="23"/>
  <c r="AZ758" i="23"/>
  <c r="AY760" i="23"/>
  <c r="AY735" i="23"/>
  <c r="AY785" i="23"/>
  <c r="AZ733" i="23"/>
  <c r="AZ808" i="23"/>
  <c r="AZ732" i="23"/>
  <c r="AZ861" i="23"/>
  <c r="AZ782" i="23"/>
  <c r="AY962" i="23"/>
  <c r="AY963" i="23"/>
  <c r="AY966" i="23"/>
  <c r="AZ708" i="23"/>
  <c r="AZ711" i="23"/>
  <c r="AY710" i="23"/>
  <c r="AZ707" i="23"/>
  <c r="AY378" i="23"/>
  <c r="AY377" i="23"/>
  <c r="AY381" i="23"/>
  <c r="AY380" i="23"/>
  <c r="AY376" i="23"/>
  <c r="AY382" i="23"/>
  <c r="AY384" i="23"/>
  <c r="AY387" i="23"/>
  <c r="AY383" i="23"/>
  <c r="AY385" i="23"/>
  <c r="AY386" i="23"/>
  <c r="AY379" i="23"/>
  <c r="H20" i="92"/>
  <c r="H22" i="92"/>
  <c r="H18" i="92" s="1"/>
  <c r="I11" i="92" s="1"/>
  <c r="I14" i="92" s="1"/>
  <c r="H542" i="92"/>
  <c r="AZ9" i="23"/>
  <c r="M20" i="92"/>
  <c r="N24" i="92"/>
  <c r="N539" i="92"/>
  <c r="AC7" i="92"/>
  <c r="BA932" i="23" l="1"/>
  <c r="BA936" i="23"/>
  <c r="BA907" i="23"/>
  <c r="BA908" i="23"/>
  <c r="BA933" i="23"/>
  <c r="BA882" i="23"/>
  <c r="BA886" i="23"/>
  <c r="BA832" i="23"/>
  <c r="BA836" i="23"/>
  <c r="BA857" i="23"/>
  <c r="BA807" i="23"/>
  <c r="BA911" i="23"/>
  <c r="BA858" i="23"/>
  <c r="BA861" i="23"/>
  <c r="AZ835" i="23"/>
  <c r="BA808" i="23"/>
  <c r="AZ810" i="23"/>
  <c r="BA786" i="23"/>
  <c r="BA736" i="23"/>
  <c r="BA783" i="23"/>
  <c r="AZ785" i="23"/>
  <c r="BA757" i="23"/>
  <c r="BA883" i="23"/>
  <c r="BA732" i="23"/>
  <c r="AZ735" i="23"/>
  <c r="BA761" i="23"/>
  <c r="BA733" i="23"/>
  <c r="AZ760" i="23"/>
  <c r="BA833" i="23"/>
  <c r="BA811" i="23"/>
  <c r="BA782" i="23"/>
  <c r="BA758" i="23"/>
  <c r="AZ963" i="23"/>
  <c r="AZ966" i="23"/>
  <c r="AZ962" i="23"/>
  <c r="BA708" i="23"/>
  <c r="BA707" i="23"/>
  <c r="AZ710" i="23"/>
  <c r="BA711" i="23"/>
  <c r="AZ377" i="23"/>
  <c r="AZ376" i="23"/>
  <c r="AZ380" i="23"/>
  <c r="AZ384" i="23"/>
  <c r="AZ385" i="23"/>
  <c r="AZ386" i="23"/>
  <c r="AZ387" i="23"/>
  <c r="AZ378" i="23"/>
  <c r="AZ382" i="23"/>
  <c r="AZ379" i="23"/>
  <c r="AZ381" i="23"/>
  <c r="AZ383" i="23"/>
  <c r="I26" i="92"/>
  <c r="I27" i="92" s="1"/>
  <c r="I15" i="92"/>
  <c r="I16" i="92" s="1"/>
  <c r="I537" i="92" s="1"/>
  <c r="BA9" i="23"/>
  <c r="AD21" i="92"/>
  <c r="N20" i="92"/>
  <c r="O24" i="92"/>
  <c r="O539" i="92"/>
  <c r="AD7" i="92"/>
  <c r="BB932" i="23" l="1"/>
  <c r="BB933" i="23"/>
  <c r="BB907" i="23"/>
  <c r="BB911" i="23"/>
  <c r="BB936" i="23"/>
  <c r="BB833" i="23"/>
  <c r="BB882" i="23"/>
  <c r="BB886" i="23"/>
  <c r="BB832" i="23"/>
  <c r="BA835" i="23"/>
  <c r="BB808" i="23"/>
  <c r="BA810" i="23"/>
  <c r="BB883" i="23"/>
  <c r="BB811" i="23"/>
  <c r="BA785" i="23"/>
  <c r="BB757" i="23"/>
  <c r="BB836" i="23"/>
  <c r="BB783" i="23"/>
  <c r="BB807" i="23"/>
  <c r="BB782" i="23"/>
  <c r="BB761" i="23"/>
  <c r="BB732" i="23"/>
  <c r="BB908" i="23"/>
  <c r="BB786" i="23"/>
  <c r="BB758" i="23"/>
  <c r="BA735" i="23"/>
  <c r="BB733" i="23"/>
  <c r="BA760" i="23"/>
  <c r="BB736" i="23"/>
  <c r="BA963" i="23"/>
  <c r="BA962" i="23"/>
  <c r="BA966" i="23"/>
  <c r="BB707" i="23"/>
  <c r="BA710" i="23"/>
  <c r="BB711" i="23"/>
  <c r="BB708" i="23"/>
  <c r="BA376" i="23"/>
  <c r="BA377" i="23"/>
  <c r="BA378" i="23"/>
  <c r="BA379" i="23"/>
  <c r="BA380" i="23"/>
  <c r="BA381" i="23"/>
  <c r="BA382" i="23"/>
  <c r="BA383" i="23"/>
  <c r="BA384" i="23"/>
  <c r="BA387" i="23"/>
  <c r="BA386" i="23"/>
  <c r="BA385" i="23"/>
  <c r="I536" i="92"/>
  <c r="I20" i="92"/>
  <c r="I28" i="92"/>
  <c r="I541" i="92" s="1"/>
  <c r="I540" i="92"/>
  <c r="BB9" i="23"/>
  <c r="O20" i="92"/>
  <c r="P24" i="92"/>
  <c r="P539" i="92"/>
  <c r="AE7" i="92"/>
  <c r="BC933" i="23" l="1"/>
  <c r="BC908" i="23"/>
  <c r="BC936" i="23"/>
  <c r="BC883" i="23"/>
  <c r="BC857" i="23"/>
  <c r="BC907" i="23"/>
  <c r="BB860" i="23"/>
  <c r="BC911" i="23"/>
  <c r="BC858" i="23"/>
  <c r="BC861" i="23"/>
  <c r="BC932" i="23"/>
  <c r="BC782" i="23"/>
  <c r="BC786" i="23"/>
  <c r="BC758" i="23"/>
  <c r="BB760" i="23"/>
  <c r="BC882" i="23"/>
  <c r="BC832" i="23"/>
  <c r="BC807" i="23"/>
  <c r="BB785" i="23"/>
  <c r="BC833" i="23"/>
  <c r="BC808" i="23"/>
  <c r="BB735" i="23"/>
  <c r="BC733" i="23"/>
  <c r="BC761" i="23"/>
  <c r="BC732" i="23"/>
  <c r="BC836" i="23"/>
  <c r="BB810" i="23"/>
  <c r="BC783" i="23"/>
  <c r="BB835" i="23"/>
  <c r="BC811" i="23"/>
  <c r="BC736" i="23"/>
  <c r="BC757" i="23"/>
  <c r="BC886" i="23"/>
  <c r="BC711" i="23"/>
  <c r="BB710" i="23"/>
  <c r="BC708" i="23"/>
  <c r="BC707" i="23"/>
  <c r="BB376" i="23"/>
  <c r="BB379" i="23"/>
  <c r="BB383" i="23"/>
  <c r="BB384" i="23"/>
  <c r="BB386" i="23"/>
  <c r="BB387" i="23"/>
  <c r="BB381" i="23"/>
  <c r="BB385" i="23"/>
  <c r="BB378" i="23"/>
  <c r="BB380" i="23"/>
  <c r="BB382" i="23"/>
  <c r="BB377" i="23"/>
  <c r="I22" i="92"/>
  <c r="I18" i="92" s="1"/>
  <c r="J11" i="92" s="1"/>
  <c r="I542" i="92"/>
  <c r="BC9" i="23"/>
  <c r="Q24" i="92"/>
  <c r="Q539" i="92"/>
  <c r="P20" i="92"/>
  <c r="AF7" i="92"/>
  <c r="BD933" i="23" l="1"/>
  <c r="BD936" i="23"/>
  <c r="BD858" i="23"/>
  <c r="BD908" i="23"/>
  <c r="BD911" i="23"/>
  <c r="BD882" i="23"/>
  <c r="BD883" i="23"/>
  <c r="BD886" i="23"/>
  <c r="BD857" i="23"/>
  <c r="BD861" i="23"/>
  <c r="BC835" i="23"/>
  <c r="BD932" i="23"/>
  <c r="BC860" i="23"/>
  <c r="BD833" i="23"/>
  <c r="BD836" i="23"/>
  <c r="BD807" i="23"/>
  <c r="BD783" i="23"/>
  <c r="BD761" i="23"/>
  <c r="BD808" i="23"/>
  <c r="BD782" i="23"/>
  <c r="BD907" i="23"/>
  <c r="BD811" i="23"/>
  <c r="BD758" i="23"/>
  <c r="BC760" i="23"/>
  <c r="BD736" i="23"/>
  <c r="BC735" i="23"/>
  <c r="BD832" i="23"/>
  <c r="BD786" i="23"/>
  <c r="BC785" i="23"/>
  <c r="BD733" i="23"/>
  <c r="BD732" i="23"/>
  <c r="BC810" i="23"/>
  <c r="BD757" i="23"/>
  <c r="BC963" i="23"/>
  <c r="BC962" i="23"/>
  <c r="BC966" i="23"/>
  <c r="BD708" i="23"/>
  <c r="BD711" i="23"/>
  <c r="BC710" i="23"/>
  <c r="BD707" i="23"/>
  <c r="BC379" i="23"/>
  <c r="BC378" i="23"/>
  <c r="BC382" i="23"/>
  <c r="BC376" i="23"/>
  <c r="BC381" i="23"/>
  <c r="BC385" i="23"/>
  <c r="BC377" i="23"/>
  <c r="BC383" i="23"/>
  <c r="BC384" i="23"/>
  <c r="BC386" i="23"/>
  <c r="BC387" i="23"/>
  <c r="BC380" i="23"/>
  <c r="J14" i="92"/>
  <c r="BD9" i="23"/>
  <c r="R24" i="92"/>
  <c r="R539" i="92"/>
  <c r="AG7" i="92"/>
  <c r="BE932" i="23" l="1"/>
  <c r="BE936" i="23"/>
  <c r="BE907" i="23"/>
  <c r="BE908" i="23"/>
  <c r="BE882" i="23"/>
  <c r="BE886" i="23"/>
  <c r="BE911" i="23"/>
  <c r="BE883" i="23"/>
  <c r="BE933" i="23"/>
  <c r="BE832" i="23"/>
  <c r="BE836" i="23"/>
  <c r="BD860" i="23"/>
  <c r="BE833" i="23"/>
  <c r="BE807" i="23"/>
  <c r="BE808" i="23"/>
  <c r="BD810" i="23"/>
  <c r="BE857" i="23"/>
  <c r="BE858" i="23"/>
  <c r="BE811" i="23"/>
  <c r="BD835" i="23"/>
  <c r="BE786" i="23"/>
  <c r="BE757" i="23"/>
  <c r="BE758" i="23"/>
  <c r="BD760" i="23"/>
  <c r="BE736" i="23"/>
  <c r="BD785" i="23"/>
  <c r="BE782" i="23"/>
  <c r="BE732" i="23"/>
  <c r="BE761" i="23"/>
  <c r="BD735" i="23"/>
  <c r="BE861" i="23"/>
  <c r="BE783" i="23"/>
  <c r="BE733" i="23"/>
  <c r="BD963" i="23"/>
  <c r="BD962" i="23"/>
  <c r="BD966" i="23"/>
  <c r="BE707" i="23"/>
  <c r="BD710" i="23"/>
  <c r="BE708" i="23"/>
  <c r="BE711" i="23"/>
  <c r="BD378" i="23"/>
  <c r="BD377" i="23"/>
  <c r="BD381" i="23"/>
  <c r="BD385" i="23"/>
  <c r="BD386" i="23"/>
  <c r="BD387" i="23"/>
  <c r="BD379" i="23"/>
  <c r="BD383" i="23"/>
  <c r="BD380" i="23"/>
  <c r="BD376" i="23"/>
  <c r="BD382" i="23"/>
  <c r="BD384" i="23"/>
  <c r="J26" i="92"/>
  <c r="J27" i="92" s="1"/>
  <c r="J15" i="92"/>
  <c r="J16" i="92" s="1"/>
  <c r="J537" i="92" s="1"/>
  <c r="BE9" i="23"/>
  <c r="Q20" i="92"/>
  <c r="S24" i="92"/>
  <c r="S539" i="92"/>
  <c r="AH7" i="92"/>
  <c r="BF932" i="23" l="1"/>
  <c r="BF908" i="23"/>
  <c r="BF907" i="23"/>
  <c r="BF911" i="23"/>
  <c r="BF933" i="23"/>
  <c r="BF882" i="23"/>
  <c r="BF886" i="23"/>
  <c r="BF833" i="23"/>
  <c r="BF883" i="23"/>
  <c r="BF836" i="23"/>
  <c r="BF808" i="23"/>
  <c r="BE810" i="23"/>
  <c r="BF936" i="23"/>
  <c r="BF832" i="23"/>
  <c r="BE835" i="23"/>
  <c r="BF811" i="23"/>
  <c r="BE785" i="23"/>
  <c r="BF757" i="23"/>
  <c r="BE860" i="23"/>
  <c r="BF861" i="23"/>
  <c r="BF783" i="23"/>
  <c r="BF732" i="23"/>
  <c r="BF786" i="23"/>
  <c r="BF782" i="23"/>
  <c r="BF736" i="23"/>
  <c r="BE760" i="23"/>
  <c r="BF857" i="23"/>
  <c r="BF733" i="23"/>
  <c r="BF758" i="23"/>
  <c r="BF858" i="23"/>
  <c r="BF761" i="23"/>
  <c r="BE735" i="23"/>
  <c r="BF807" i="23"/>
  <c r="BE966" i="23"/>
  <c r="BE962" i="23"/>
  <c r="BE963" i="23"/>
  <c r="BF707" i="23"/>
  <c r="BE710" i="23"/>
  <c r="BF711" i="23"/>
  <c r="BF708" i="23"/>
  <c r="BE376" i="23"/>
  <c r="BE377" i="23"/>
  <c r="BE378" i="23"/>
  <c r="BE379" i="23"/>
  <c r="BE380" i="23"/>
  <c r="BE381" i="23"/>
  <c r="BE382" i="23"/>
  <c r="BE383" i="23"/>
  <c r="BE384" i="23"/>
  <c r="BE387" i="23"/>
  <c r="BE385" i="23"/>
  <c r="BE386" i="23"/>
  <c r="J28" i="92"/>
  <c r="J541" i="92" s="1"/>
  <c r="J540" i="92"/>
  <c r="J536" i="92"/>
  <c r="J20" i="92"/>
  <c r="BF9" i="23"/>
  <c r="S21" i="92"/>
  <c r="T24" i="92"/>
  <c r="T539" i="92"/>
  <c r="AI7" i="92"/>
  <c r="J22" i="92" l="1"/>
  <c r="J18" i="92" s="1"/>
  <c r="K11" i="92" s="1"/>
  <c r="BG933" i="23"/>
  <c r="BG908" i="23"/>
  <c r="BG907" i="23"/>
  <c r="BG932" i="23"/>
  <c r="BG883" i="23"/>
  <c r="BG857" i="23"/>
  <c r="BG858" i="23"/>
  <c r="BF860" i="23"/>
  <c r="BG936" i="23"/>
  <c r="BG832" i="23"/>
  <c r="BF835" i="23"/>
  <c r="BG861" i="23"/>
  <c r="BG782" i="23"/>
  <c r="BG786" i="23"/>
  <c r="BG758" i="23"/>
  <c r="BF760" i="23"/>
  <c r="BG833" i="23"/>
  <c r="BG783" i="23"/>
  <c r="BG886" i="23"/>
  <c r="BF810" i="23"/>
  <c r="BF785" i="23"/>
  <c r="BG761" i="23"/>
  <c r="BF735" i="23"/>
  <c r="BG733" i="23"/>
  <c r="BG757" i="23"/>
  <c r="BG732" i="23"/>
  <c r="BG808" i="23"/>
  <c r="BG811" i="23"/>
  <c r="BG736" i="23"/>
  <c r="BG807" i="23"/>
  <c r="BG911" i="23"/>
  <c r="BG836" i="23"/>
  <c r="BG882" i="23"/>
  <c r="BF962" i="23"/>
  <c r="BF963" i="23"/>
  <c r="BF966" i="23"/>
  <c r="BG711" i="23"/>
  <c r="BG707" i="23"/>
  <c r="BF710" i="23"/>
  <c r="BG708" i="23"/>
  <c r="BF377" i="23"/>
  <c r="BF376" i="23"/>
  <c r="BF380" i="23"/>
  <c r="BF384" i="23"/>
  <c r="BF387" i="23"/>
  <c r="BF382" i="23"/>
  <c r="BF386" i="23"/>
  <c r="BF379" i="23"/>
  <c r="BF381" i="23"/>
  <c r="BF383" i="23"/>
  <c r="BF378" i="23"/>
  <c r="BF385" i="23"/>
  <c r="K14" i="92"/>
  <c r="J542" i="92"/>
  <c r="BG9" i="23"/>
  <c r="U24" i="92"/>
  <c r="T21" i="92"/>
  <c r="AJ20" i="92"/>
  <c r="AJ7" i="92"/>
  <c r="BH933" i="23" l="1"/>
  <c r="BH932" i="23"/>
  <c r="BH936" i="23"/>
  <c r="BH858" i="23"/>
  <c r="BH908" i="23"/>
  <c r="BH861" i="23"/>
  <c r="BG835" i="23"/>
  <c r="BH857" i="23"/>
  <c r="BH807" i="23"/>
  <c r="BH783" i="23"/>
  <c r="BH761" i="23"/>
  <c r="BH907" i="23"/>
  <c r="BG810" i="23"/>
  <c r="BG785" i="23"/>
  <c r="BH836" i="23"/>
  <c r="BH782" i="23"/>
  <c r="BH736" i="23"/>
  <c r="BG735" i="23"/>
  <c r="BG860" i="23"/>
  <c r="BH832" i="23"/>
  <c r="BG760" i="23"/>
  <c r="BH732" i="23"/>
  <c r="BH733" i="23"/>
  <c r="BH808" i="23"/>
  <c r="BH811" i="23"/>
  <c r="BH786" i="23"/>
  <c r="BH758" i="23"/>
  <c r="BH911" i="23"/>
  <c r="BH833" i="23"/>
  <c r="BH757" i="23"/>
  <c r="BG963" i="23"/>
  <c r="BG966" i="23"/>
  <c r="BG962" i="23"/>
  <c r="BH708" i="23"/>
  <c r="BH711" i="23"/>
  <c r="BG710" i="23"/>
  <c r="BH707" i="23"/>
  <c r="BG376" i="23"/>
  <c r="BG379" i="23"/>
  <c r="BG383" i="23"/>
  <c r="BG377" i="23"/>
  <c r="BG380" i="23"/>
  <c r="BG382" i="23"/>
  <c r="BG386" i="23"/>
  <c r="BG378" i="23"/>
  <c r="BG384" i="23"/>
  <c r="BG385" i="23"/>
  <c r="BG387" i="23"/>
  <c r="BG381" i="23"/>
  <c r="K26" i="92"/>
  <c r="K27" i="92" s="1"/>
  <c r="K15" i="92"/>
  <c r="K16" i="92" s="1"/>
  <c r="K537" i="92" s="1"/>
  <c r="BH9" i="23"/>
  <c r="U539" i="92"/>
  <c r="AK7" i="92"/>
  <c r="BI932" i="23" l="1"/>
  <c r="BI936" i="23"/>
  <c r="BI907" i="23"/>
  <c r="BI933" i="23"/>
  <c r="BH885" i="23"/>
  <c r="BI911" i="23"/>
  <c r="BI883" i="23"/>
  <c r="BI857" i="23"/>
  <c r="BI832" i="23"/>
  <c r="BI836" i="23"/>
  <c r="BI861" i="23"/>
  <c r="BI807" i="23"/>
  <c r="BI908" i="23"/>
  <c r="BI882" i="23"/>
  <c r="BI886" i="23"/>
  <c r="BI858" i="23"/>
  <c r="BH860" i="23"/>
  <c r="BI833" i="23"/>
  <c r="BI808" i="23"/>
  <c r="BH810" i="23"/>
  <c r="BH835" i="23"/>
  <c r="BI782" i="23"/>
  <c r="BI761" i="23"/>
  <c r="BI811" i="23"/>
  <c r="BI758" i="23"/>
  <c r="BH760" i="23"/>
  <c r="BI736" i="23"/>
  <c r="BI783" i="23"/>
  <c r="BH785" i="23"/>
  <c r="BI757" i="23"/>
  <c r="BI732" i="23"/>
  <c r="BI733" i="23"/>
  <c r="BI786" i="23"/>
  <c r="BH735" i="23"/>
  <c r="BI708" i="23"/>
  <c r="BI707" i="23"/>
  <c r="BH710" i="23"/>
  <c r="BI711" i="23"/>
  <c r="BH379" i="23"/>
  <c r="BH378" i="23"/>
  <c r="BH382" i="23"/>
  <c r="BH385" i="23"/>
  <c r="BH386" i="23"/>
  <c r="BH387" i="23"/>
  <c r="BH384" i="23"/>
  <c r="BH381" i="23"/>
  <c r="BH377" i="23"/>
  <c r="BH380" i="23"/>
  <c r="BH376" i="23"/>
  <c r="BH383" i="23"/>
  <c r="K536" i="92"/>
  <c r="K20" i="92"/>
  <c r="K28" i="92"/>
  <c r="K541" i="92" s="1"/>
  <c r="K540" i="92"/>
  <c r="BI9" i="23"/>
  <c r="U21" i="92"/>
  <c r="AL7" i="92"/>
  <c r="BJ932" i="23" l="1"/>
  <c r="BJ933" i="23"/>
  <c r="BJ936" i="23"/>
  <c r="BJ908" i="23"/>
  <c r="BJ911" i="23"/>
  <c r="BJ882" i="23"/>
  <c r="BJ886" i="23"/>
  <c r="BJ883" i="23"/>
  <c r="BJ907" i="23"/>
  <c r="BJ833" i="23"/>
  <c r="BI885" i="23"/>
  <c r="BJ857" i="23"/>
  <c r="BJ858" i="23"/>
  <c r="BI860" i="23"/>
  <c r="BJ808" i="23"/>
  <c r="BI810" i="23"/>
  <c r="BJ836" i="23"/>
  <c r="BJ811" i="23"/>
  <c r="BI785" i="23"/>
  <c r="BJ757" i="23"/>
  <c r="BJ861" i="23"/>
  <c r="BJ758" i="23"/>
  <c r="BJ832" i="23"/>
  <c r="BJ807" i="23"/>
  <c r="BJ786" i="23"/>
  <c r="BJ732" i="23"/>
  <c r="BI760" i="23"/>
  <c r="BI835" i="23"/>
  <c r="BJ783" i="23"/>
  <c r="BJ782" i="23"/>
  <c r="BJ761" i="23"/>
  <c r="BJ736" i="23"/>
  <c r="BJ733" i="23"/>
  <c r="BI735" i="23"/>
  <c r="BI963" i="23"/>
  <c r="BI962" i="23"/>
  <c r="BI966" i="23"/>
  <c r="BJ707" i="23"/>
  <c r="BI710" i="23"/>
  <c r="BJ711" i="23"/>
  <c r="BJ708" i="23"/>
  <c r="BI376" i="23"/>
  <c r="BI377" i="23"/>
  <c r="BI378" i="23"/>
  <c r="BI379" i="23"/>
  <c r="BI380" i="23"/>
  <c r="BI381" i="23"/>
  <c r="BI382" i="23"/>
  <c r="BI383" i="23"/>
  <c r="BI384" i="23"/>
  <c r="BI385" i="23"/>
  <c r="BI386" i="23"/>
  <c r="BI387" i="23"/>
  <c r="K542" i="92"/>
  <c r="K22" i="92"/>
  <c r="K18" i="92" s="1"/>
  <c r="L11" i="92" s="1"/>
  <c r="BJ9" i="23"/>
  <c r="V24" i="92"/>
  <c r="V539" i="92"/>
  <c r="AM7" i="92"/>
  <c r="BK933" i="23" l="1"/>
  <c r="BK908" i="23"/>
  <c r="BK907" i="23"/>
  <c r="BK883" i="23"/>
  <c r="BK857" i="23"/>
  <c r="BK911" i="23"/>
  <c r="BK932" i="23"/>
  <c r="BK936" i="23"/>
  <c r="BK882" i="23"/>
  <c r="BK886" i="23"/>
  <c r="BJ860" i="23"/>
  <c r="BK833" i="23"/>
  <c r="BK836" i="23"/>
  <c r="BK832" i="23"/>
  <c r="BJ835" i="23"/>
  <c r="BK782" i="23"/>
  <c r="BK786" i="23"/>
  <c r="BK758" i="23"/>
  <c r="BJ760" i="23"/>
  <c r="BK807" i="23"/>
  <c r="BK811" i="23"/>
  <c r="BK808" i="23"/>
  <c r="BK783" i="23"/>
  <c r="BK757" i="23"/>
  <c r="BJ735" i="23"/>
  <c r="BK733" i="23"/>
  <c r="BK732" i="23"/>
  <c r="BJ785" i="23"/>
  <c r="BJ885" i="23"/>
  <c r="BK861" i="23"/>
  <c r="BK761" i="23"/>
  <c r="BK736" i="23"/>
  <c r="BK858" i="23"/>
  <c r="BJ810" i="23"/>
  <c r="BJ963" i="23"/>
  <c r="BJ962" i="23"/>
  <c r="BJ966" i="23"/>
  <c r="BK711" i="23"/>
  <c r="BK708" i="23"/>
  <c r="BK707" i="23"/>
  <c r="BJ710" i="23"/>
  <c r="BJ378" i="23"/>
  <c r="BJ377" i="23"/>
  <c r="BJ381" i="23"/>
  <c r="BJ376" i="23"/>
  <c r="BJ383" i="23"/>
  <c r="BJ387" i="23"/>
  <c r="BJ382" i="23"/>
  <c r="BJ384" i="23"/>
  <c r="BJ385" i="23"/>
  <c r="BJ380" i="23"/>
  <c r="BJ386" i="23"/>
  <c r="BJ379" i="23"/>
  <c r="L14" i="92"/>
  <c r="BK9" i="23"/>
  <c r="V21" i="92"/>
  <c r="AN7" i="92"/>
  <c r="BL933" i="23" l="1"/>
  <c r="BL907" i="23"/>
  <c r="BL858" i="23"/>
  <c r="BL932" i="23"/>
  <c r="BL936" i="23"/>
  <c r="BL882" i="23"/>
  <c r="BL886" i="23"/>
  <c r="BK885" i="23"/>
  <c r="BL861" i="23"/>
  <c r="BK835" i="23"/>
  <c r="BL908" i="23"/>
  <c r="BL832" i="23"/>
  <c r="BL911" i="23"/>
  <c r="BL807" i="23"/>
  <c r="BL783" i="23"/>
  <c r="BL761" i="23"/>
  <c r="BL836" i="23"/>
  <c r="BL808" i="23"/>
  <c r="BL786" i="23"/>
  <c r="BL883" i="23"/>
  <c r="BK785" i="23"/>
  <c r="BL736" i="23"/>
  <c r="BL757" i="23"/>
  <c r="BK735" i="23"/>
  <c r="BL857" i="23"/>
  <c r="BL758" i="23"/>
  <c r="BL833" i="23"/>
  <c r="BK810" i="23"/>
  <c r="BL733" i="23"/>
  <c r="BK760" i="23"/>
  <c r="BK860" i="23"/>
  <c r="BL811" i="23"/>
  <c r="BL782" i="23"/>
  <c r="BL732" i="23"/>
  <c r="BK963" i="23"/>
  <c r="BK966" i="23"/>
  <c r="BK962" i="23"/>
  <c r="BL708" i="23"/>
  <c r="BL711" i="23"/>
  <c r="BL707" i="23"/>
  <c r="BK710" i="23"/>
  <c r="BK377" i="23"/>
  <c r="BK376" i="23"/>
  <c r="BK380" i="23"/>
  <c r="BK384" i="23"/>
  <c r="BK378" i="23"/>
  <c r="BK381" i="23"/>
  <c r="BK383" i="23"/>
  <c r="BK387" i="23"/>
  <c r="BK379" i="23"/>
  <c r="BK386" i="23"/>
  <c r="BK385" i="23"/>
  <c r="BK382" i="23"/>
  <c r="L26" i="92"/>
  <c r="L15" i="92"/>
  <c r="BL9" i="23"/>
  <c r="X539" i="92"/>
  <c r="W539" i="92"/>
  <c r="W24" i="92"/>
  <c r="AO7" i="92"/>
  <c r="BM932" i="23" l="1"/>
  <c r="BM936" i="23"/>
  <c r="BM907" i="23"/>
  <c r="BL885" i="23"/>
  <c r="BM908" i="23"/>
  <c r="BM858" i="23"/>
  <c r="BM832" i="23"/>
  <c r="BM836" i="23"/>
  <c r="BM911" i="23"/>
  <c r="BM882" i="23"/>
  <c r="BM886" i="23"/>
  <c r="BL835" i="23"/>
  <c r="BM807" i="23"/>
  <c r="BM883" i="23"/>
  <c r="BM861" i="23"/>
  <c r="BM808" i="23"/>
  <c r="BL810" i="23"/>
  <c r="BM783" i="23"/>
  <c r="BL785" i="23"/>
  <c r="BM857" i="23"/>
  <c r="BL860" i="23"/>
  <c r="BM833" i="23"/>
  <c r="BM782" i="23"/>
  <c r="BM761" i="23"/>
  <c r="BM736" i="23"/>
  <c r="BM757" i="23"/>
  <c r="BM733" i="23"/>
  <c r="BL760" i="23"/>
  <c r="BM811" i="23"/>
  <c r="BM786" i="23"/>
  <c r="BM758" i="23"/>
  <c r="BM732" i="23"/>
  <c r="BL735" i="23"/>
  <c r="BM933" i="23"/>
  <c r="BL966" i="23"/>
  <c r="BL962" i="23"/>
  <c r="BL963" i="23"/>
  <c r="BM707" i="23"/>
  <c r="BL710" i="23"/>
  <c r="BM708" i="23"/>
  <c r="BM711" i="23"/>
  <c r="BL376" i="23"/>
  <c r="BL379" i="23"/>
  <c r="BL383" i="23"/>
  <c r="BL385" i="23"/>
  <c r="BL386" i="23"/>
  <c r="BL387" i="23"/>
  <c r="BL380" i="23"/>
  <c r="BL382" i="23"/>
  <c r="BL378" i="23"/>
  <c r="BL381" i="23"/>
  <c r="BL377" i="23"/>
  <c r="BL384" i="23"/>
  <c r="L16" i="92"/>
  <c r="L537" i="92" s="1"/>
  <c r="L536" i="92"/>
  <c r="L27" i="92"/>
  <c r="L540" i="92" s="1"/>
  <c r="BM9" i="23"/>
  <c r="X24" i="92"/>
  <c r="AP21" i="92"/>
  <c r="W21" i="92"/>
  <c r="AP7" i="92"/>
  <c r="BN932" i="23" l="1"/>
  <c r="BN936" i="23"/>
  <c r="BN882" i="23"/>
  <c r="BN886" i="23"/>
  <c r="BM885" i="23"/>
  <c r="BN883" i="23"/>
  <c r="BN857" i="23"/>
  <c r="BN833" i="23"/>
  <c r="BN861" i="23"/>
  <c r="BN808" i="23"/>
  <c r="BM810" i="23"/>
  <c r="BM860" i="23"/>
  <c r="BN811" i="23"/>
  <c r="BM785" i="23"/>
  <c r="BN757" i="23"/>
  <c r="BN832" i="23"/>
  <c r="BN782" i="23"/>
  <c r="BN858" i="23"/>
  <c r="BN758" i="23"/>
  <c r="BM760" i="23"/>
  <c r="BN732" i="23"/>
  <c r="BN761" i="23"/>
  <c r="BN807" i="23"/>
  <c r="BN786" i="23"/>
  <c r="BM835" i="23"/>
  <c r="BM735" i="23"/>
  <c r="BN733" i="23"/>
  <c r="BN736" i="23"/>
  <c r="BN783" i="23"/>
  <c r="BN933" i="23"/>
  <c r="BN836" i="23"/>
  <c r="BM963" i="23"/>
  <c r="BM966" i="23"/>
  <c r="BM962" i="23"/>
  <c r="BN707" i="23"/>
  <c r="BM710" i="23"/>
  <c r="BN711" i="23"/>
  <c r="BN708" i="23"/>
  <c r="BM376" i="23"/>
  <c r="BM377" i="23"/>
  <c r="BM378" i="23"/>
  <c r="BM379" i="23"/>
  <c r="BM380" i="23"/>
  <c r="BM381" i="23"/>
  <c r="BM382" i="23"/>
  <c r="BM383" i="23"/>
  <c r="BM384" i="23"/>
  <c r="BM386" i="23"/>
  <c r="BM385" i="23"/>
  <c r="BM387" i="23"/>
  <c r="L28" i="92"/>
  <c r="L541" i="92" s="1"/>
  <c r="L542" i="92" s="1"/>
  <c r="L21" i="92"/>
  <c r="BN9" i="23"/>
  <c r="AQ7" i="92"/>
  <c r="BO933" i="23" l="1"/>
  <c r="BO936" i="23"/>
  <c r="BO908" i="23"/>
  <c r="BN910" i="23"/>
  <c r="BO932" i="23"/>
  <c r="BO911" i="23"/>
  <c r="BO883" i="23"/>
  <c r="BO857" i="23"/>
  <c r="BO907" i="23"/>
  <c r="BN860" i="23"/>
  <c r="BO858" i="23"/>
  <c r="BO833" i="23"/>
  <c r="BO836" i="23"/>
  <c r="BO782" i="23"/>
  <c r="BO786" i="23"/>
  <c r="BO758" i="23"/>
  <c r="BN760" i="23"/>
  <c r="BO886" i="23"/>
  <c r="BN885" i="23"/>
  <c r="BN835" i="23"/>
  <c r="BN810" i="23"/>
  <c r="BO811" i="23"/>
  <c r="BN735" i="23"/>
  <c r="BO733" i="23"/>
  <c r="BO732" i="23"/>
  <c r="BO861" i="23"/>
  <c r="BO761" i="23"/>
  <c r="BO757" i="23"/>
  <c r="BO882" i="23"/>
  <c r="BO807" i="23"/>
  <c r="BN785" i="23"/>
  <c r="BO736" i="23"/>
  <c r="BO832" i="23"/>
  <c r="BO808" i="23"/>
  <c r="BO783" i="23"/>
  <c r="BO711" i="23"/>
  <c r="BO707" i="23"/>
  <c r="BN710" i="23"/>
  <c r="BO708" i="23"/>
  <c r="BO9" i="23"/>
  <c r="BN379" i="23"/>
  <c r="BN378" i="23"/>
  <c r="BN382" i="23"/>
  <c r="BN376" i="23"/>
  <c r="BN380" i="23"/>
  <c r="BN385" i="23"/>
  <c r="BN377" i="23"/>
  <c r="BN384" i="23"/>
  <c r="BN383" i="23"/>
  <c r="BN386" i="23"/>
  <c r="BN387" i="23"/>
  <c r="BN381" i="23"/>
  <c r="L22" i="92"/>
  <c r="L18" i="92" s="1"/>
  <c r="M11" i="92" s="1"/>
  <c r="M14" i="92" s="1"/>
  <c r="M15" i="92" s="1"/>
  <c r="AR7" i="92"/>
  <c r="BO72" i="23" l="1"/>
  <c r="BO223" i="23"/>
  <c r="BO147" i="23"/>
  <c r="BO299" i="23"/>
  <c r="BP933" i="23"/>
  <c r="BP932" i="23"/>
  <c r="BP858" i="23"/>
  <c r="BP908" i="23"/>
  <c r="BP883" i="23"/>
  <c r="BP911" i="23"/>
  <c r="BP882" i="23"/>
  <c r="BP886" i="23"/>
  <c r="BP861" i="23"/>
  <c r="BO835" i="23"/>
  <c r="BO910" i="23"/>
  <c r="BO860" i="23"/>
  <c r="BP833" i="23"/>
  <c r="BP836" i="23"/>
  <c r="BP907" i="23"/>
  <c r="BO885" i="23"/>
  <c r="BP857" i="23"/>
  <c r="BP832" i="23"/>
  <c r="BP807" i="23"/>
  <c r="BP783" i="23"/>
  <c r="BP761" i="23"/>
  <c r="BO810" i="23"/>
  <c r="BP811" i="23"/>
  <c r="BO760" i="23"/>
  <c r="BP936" i="23"/>
  <c r="BP786" i="23"/>
  <c r="BP757" i="23"/>
  <c r="BP736" i="23"/>
  <c r="BP758" i="23"/>
  <c r="BO735" i="23"/>
  <c r="BP808" i="23"/>
  <c r="BP782" i="23"/>
  <c r="BP732" i="23"/>
  <c r="BO785" i="23"/>
  <c r="BP733" i="23"/>
  <c r="BO963" i="23"/>
  <c r="BO966" i="23"/>
  <c r="BO962" i="23"/>
  <c r="BP708" i="23"/>
  <c r="BP711" i="23"/>
  <c r="BO710" i="23"/>
  <c r="BP707" i="23"/>
  <c r="BO927" i="23"/>
  <c r="BO957" i="23" s="1"/>
  <c r="BP9" i="23"/>
  <c r="BO378" i="23"/>
  <c r="BO382" i="23"/>
  <c r="BO386" i="23"/>
  <c r="BO379" i="23"/>
  <c r="BO383" i="23"/>
  <c r="BO387" i="23"/>
  <c r="BO376" i="23"/>
  <c r="BO380" i="23"/>
  <c r="BO384" i="23"/>
  <c r="BO385" i="23"/>
  <c r="BO377" i="23"/>
  <c r="BO381" i="23"/>
  <c r="BO7" i="23"/>
  <c r="M26" i="92"/>
  <c r="M27" i="92" s="1"/>
  <c r="M540" i="92" s="1"/>
  <c r="M16" i="92"/>
  <c r="M537" i="92" s="1"/>
  <c r="M536" i="92"/>
  <c r="AS7" i="92"/>
  <c r="BP73" i="23" l="1"/>
  <c r="BP148" i="23"/>
  <c r="BP224" i="23"/>
  <c r="BP300" i="23"/>
  <c r="BQ932" i="23"/>
  <c r="BQ936" i="23"/>
  <c r="BQ933" i="23"/>
  <c r="BQ907" i="23"/>
  <c r="BP885" i="23"/>
  <c r="BQ911" i="23"/>
  <c r="BQ882" i="23"/>
  <c r="BQ886" i="23"/>
  <c r="BP910" i="23"/>
  <c r="BQ832" i="23"/>
  <c r="BQ836" i="23"/>
  <c r="BQ883" i="23"/>
  <c r="BQ857" i="23"/>
  <c r="BQ858" i="23"/>
  <c r="BQ807" i="23"/>
  <c r="BP835" i="23"/>
  <c r="BQ808" i="23"/>
  <c r="BP810" i="23"/>
  <c r="BP860" i="23"/>
  <c r="BQ833" i="23"/>
  <c r="BQ786" i="23"/>
  <c r="BQ757" i="23"/>
  <c r="BQ908" i="23"/>
  <c r="BQ861" i="23"/>
  <c r="BQ783" i="23"/>
  <c r="BP785" i="23"/>
  <c r="BQ736" i="23"/>
  <c r="BQ811" i="23"/>
  <c r="BQ782" i="23"/>
  <c r="BQ761" i="23"/>
  <c r="BP735" i="23"/>
  <c r="BQ733" i="23"/>
  <c r="BQ758" i="23"/>
  <c r="BQ732" i="23"/>
  <c r="BP760" i="23"/>
  <c r="BP963" i="23"/>
  <c r="BP962" i="23"/>
  <c r="BP966" i="23"/>
  <c r="BQ708" i="23"/>
  <c r="BQ707" i="23"/>
  <c r="BP710" i="23"/>
  <c r="BQ711" i="23"/>
  <c r="BP927" i="23"/>
  <c r="BP957" i="23" s="1"/>
  <c r="BO539" i="23"/>
  <c r="BO606" i="23"/>
  <c r="BO453" i="23"/>
  <c r="BO536" i="23"/>
  <c r="BO607" i="23"/>
  <c r="BO459" i="23"/>
  <c r="BO462" i="23"/>
  <c r="BO529" i="23"/>
  <c r="BO608" i="23"/>
  <c r="BO456" i="23"/>
  <c r="BO610" i="23"/>
  <c r="BO457" i="23"/>
  <c r="BO611" i="23"/>
  <c r="BO534" i="23"/>
  <c r="BO463" i="23"/>
  <c r="BO530" i="23"/>
  <c r="BO537" i="23"/>
  <c r="BO604" i="23"/>
  <c r="BO455" i="23"/>
  <c r="BO458" i="23"/>
  <c r="BO532" i="23"/>
  <c r="BO613" i="23"/>
  <c r="BO460" i="23"/>
  <c r="BO531" i="23"/>
  <c r="BO614" i="23"/>
  <c r="BO461" i="23"/>
  <c r="BO615" i="23"/>
  <c r="BO609" i="23"/>
  <c r="BO533" i="23"/>
  <c r="BO612" i="23"/>
  <c r="BO538" i="23"/>
  <c r="BO605" i="23"/>
  <c r="BO535" i="23"/>
  <c r="BO454" i="23"/>
  <c r="BO682" i="23"/>
  <c r="BO683" i="23"/>
  <c r="BO684" i="23"/>
  <c r="BO685" i="23"/>
  <c r="BO686" i="23"/>
  <c r="BO687" i="23"/>
  <c r="BO688" i="23"/>
  <c r="BO689" i="23"/>
  <c r="BO690" i="23"/>
  <c r="BO691" i="23"/>
  <c r="BO692" i="23"/>
  <c r="BO693" i="23"/>
  <c r="BP379" i="23"/>
  <c r="BP383" i="23"/>
  <c r="BP387" i="23"/>
  <c r="BP386" i="23"/>
  <c r="BP7" i="23"/>
  <c r="BP376" i="23"/>
  <c r="BP380" i="23"/>
  <c r="BP384" i="23"/>
  <c r="BQ9" i="23"/>
  <c r="BP378" i="23"/>
  <c r="BP377" i="23"/>
  <c r="BP381" i="23"/>
  <c r="BP385" i="23"/>
  <c r="BP382" i="23"/>
  <c r="M28" i="92"/>
  <c r="M541" i="92" s="1"/>
  <c r="M542" i="92" s="1"/>
  <c r="M21" i="92"/>
  <c r="AT7" i="92"/>
  <c r="BQ74" i="23" l="1"/>
  <c r="BQ149" i="23"/>
  <c r="BQ301" i="23"/>
  <c r="BQ225" i="23"/>
  <c r="BR932" i="23"/>
  <c r="BR907" i="23"/>
  <c r="BR933" i="23"/>
  <c r="BR908" i="23"/>
  <c r="BQ910" i="23"/>
  <c r="BR882" i="23"/>
  <c r="BR886" i="23"/>
  <c r="BQ885" i="23"/>
  <c r="BR858" i="23"/>
  <c r="BR833" i="23"/>
  <c r="BR832" i="23"/>
  <c r="BQ835" i="23"/>
  <c r="BR808" i="23"/>
  <c r="BQ810" i="23"/>
  <c r="BR861" i="23"/>
  <c r="BR811" i="23"/>
  <c r="BQ785" i="23"/>
  <c r="BR757" i="23"/>
  <c r="BR936" i="23"/>
  <c r="BR883" i="23"/>
  <c r="BR857" i="23"/>
  <c r="BR783" i="23"/>
  <c r="BR911" i="23"/>
  <c r="BR807" i="23"/>
  <c r="BR782" i="23"/>
  <c r="BR761" i="23"/>
  <c r="BR732" i="23"/>
  <c r="BR786" i="23"/>
  <c r="BR758" i="23"/>
  <c r="BQ860" i="23"/>
  <c r="BR836" i="23"/>
  <c r="BQ760" i="23"/>
  <c r="BQ735" i="23"/>
  <c r="BR733" i="23"/>
  <c r="BR736" i="23"/>
  <c r="BQ966" i="23"/>
  <c r="BQ962" i="23"/>
  <c r="BQ963" i="23"/>
  <c r="BR707" i="23"/>
  <c r="BQ710" i="23"/>
  <c r="BR711" i="23"/>
  <c r="BR708" i="23"/>
  <c r="BQ927" i="23"/>
  <c r="BQ957" i="23" s="1"/>
  <c r="BP459" i="23"/>
  <c r="BP609" i="23"/>
  <c r="BP460" i="23"/>
  <c r="BP531" i="23"/>
  <c r="BP614" i="23"/>
  <c r="BP612" i="23"/>
  <c r="BP453" i="23"/>
  <c r="BP615" i="23"/>
  <c r="BP455" i="23"/>
  <c r="BP538" i="23"/>
  <c r="BP605" i="23"/>
  <c r="BP604" i="23"/>
  <c r="BP611" i="23"/>
  <c r="BP463" i="23"/>
  <c r="BP530" i="23"/>
  <c r="BP613" i="23"/>
  <c r="BP535" i="23"/>
  <c r="BP458" i="23"/>
  <c r="BP454" i="23"/>
  <c r="BP461" i="23"/>
  <c r="BP608" i="23"/>
  <c r="BP534" i="23"/>
  <c r="BP539" i="23"/>
  <c r="BP606" i="23"/>
  <c r="BP533" i="23"/>
  <c r="BP537" i="23"/>
  <c r="BP457" i="23"/>
  <c r="BP607" i="23"/>
  <c r="BP536" i="23"/>
  <c r="BP462" i="23"/>
  <c r="BP529" i="23"/>
  <c r="BP456" i="23"/>
  <c r="BP610" i="23"/>
  <c r="BP532" i="23"/>
  <c r="BP682" i="23"/>
  <c r="BP683" i="23"/>
  <c r="BP684" i="23"/>
  <c r="BP685" i="23"/>
  <c r="BP686" i="23"/>
  <c r="BP687" i="23"/>
  <c r="BP688" i="23"/>
  <c r="BP689" i="23"/>
  <c r="BP690" i="23"/>
  <c r="BP691" i="23"/>
  <c r="BP692" i="23"/>
  <c r="BP693" i="23"/>
  <c r="BQ383" i="23"/>
  <c r="BQ382" i="23"/>
  <c r="BQ377" i="23"/>
  <c r="BQ380" i="23"/>
  <c r="BQ387" i="23"/>
  <c r="BQ386" i="23"/>
  <c r="BQ381" i="23"/>
  <c r="BQ384" i="23"/>
  <c r="BR9" i="23"/>
  <c r="BQ376" i="23"/>
  <c r="BQ7" i="23"/>
  <c r="BQ385" i="23"/>
  <c r="BQ379" i="23"/>
  <c r="BQ378" i="23"/>
  <c r="M22" i="92"/>
  <c r="M18" i="92" s="1"/>
  <c r="N11" i="92" s="1"/>
  <c r="N14" i="92" s="1"/>
  <c r="N15" i="92" s="1"/>
  <c r="N536" i="92" s="1"/>
  <c r="AD24" i="92"/>
  <c r="AU7" i="92"/>
  <c r="BR75" i="23" l="1"/>
  <c r="BR226" i="23"/>
  <c r="BR150" i="23"/>
  <c r="BR302" i="23"/>
  <c r="BS933" i="23"/>
  <c r="BS907" i="23"/>
  <c r="BS908" i="23"/>
  <c r="BR910" i="23"/>
  <c r="BS936" i="23"/>
  <c r="BS911" i="23"/>
  <c r="BS883" i="23"/>
  <c r="BS857" i="23"/>
  <c r="BR885" i="23"/>
  <c r="BR860" i="23"/>
  <c r="BS861" i="23"/>
  <c r="BS782" i="23"/>
  <c r="BS786" i="23"/>
  <c r="BS758" i="23"/>
  <c r="BR760" i="23"/>
  <c r="BS858" i="23"/>
  <c r="BR835" i="23"/>
  <c r="BS807" i="23"/>
  <c r="BR785" i="23"/>
  <c r="BS732" i="23"/>
  <c r="BS882" i="23"/>
  <c r="BS836" i="23"/>
  <c r="BS808" i="23"/>
  <c r="BR735" i="23"/>
  <c r="BS733" i="23"/>
  <c r="BS761" i="23"/>
  <c r="BS833" i="23"/>
  <c r="BR810" i="23"/>
  <c r="BS811" i="23"/>
  <c r="BS757" i="23"/>
  <c r="BS932" i="23"/>
  <c r="BS832" i="23"/>
  <c r="BS783" i="23"/>
  <c r="BS736" i="23"/>
  <c r="BS886" i="23"/>
  <c r="BR962" i="23"/>
  <c r="BR963" i="23"/>
  <c r="BR966" i="23"/>
  <c r="BS711" i="23"/>
  <c r="BS708" i="23"/>
  <c r="BS707" i="23"/>
  <c r="BR710" i="23"/>
  <c r="BR927" i="23"/>
  <c r="BR957" i="23" s="1"/>
  <c r="BQ458" i="23"/>
  <c r="BQ608" i="23"/>
  <c r="BQ455" i="23"/>
  <c r="BQ538" i="23"/>
  <c r="BQ605" i="23"/>
  <c r="BQ532" i="23"/>
  <c r="BQ607" i="23"/>
  <c r="BQ535" i="23"/>
  <c r="BQ456" i="23"/>
  <c r="BQ539" i="23"/>
  <c r="BQ537" i="23"/>
  <c r="BQ604" i="23"/>
  <c r="BQ457" i="23"/>
  <c r="BQ460" i="23"/>
  <c r="BQ462" i="23"/>
  <c r="BQ529" i="23"/>
  <c r="BQ612" i="23"/>
  <c r="BQ459" i="23"/>
  <c r="BQ609" i="23"/>
  <c r="BQ615" i="23"/>
  <c r="BQ610" i="23"/>
  <c r="BQ611" i="23"/>
  <c r="BQ606" i="23"/>
  <c r="BQ454" i="23"/>
  <c r="BQ534" i="23"/>
  <c r="BQ614" i="23"/>
  <c r="BQ533" i="23"/>
  <c r="BQ463" i="23"/>
  <c r="BQ530" i="23"/>
  <c r="BQ613" i="23"/>
  <c r="BQ461" i="23"/>
  <c r="BQ453" i="23"/>
  <c r="BQ531" i="23"/>
  <c r="BQ536" i="23"/>
  <c r="BQ682" i="23"/>
  <c r="BQ683" i="23"/>
  <c r="BQ684" i="23"/>
  <c r="BQ685" i="23"/>
  <c r="BQ686" i="23"/>
  <c r="BQ687" i="23"/>
  <c r="BQ688" i="23"/>
  <c r="BQ689" i="23"/>
  <c r="BQ690" i="23"/>
  <c r="BQ691" i="23"/>
  <c r="BQ692" i="23"/>
  <c r="BQ693" i="23"/>
  <c r="BR386" i="23"/>
  <c r="BR7" i="23"/>
  <c r="BR383" i="23"/>
  <c r="BR380" i="23"/>
  <c r="BS9" i="23"/>
  <c r="BR387" i="23"/>
  <c r="BR381" i="23"/>
  <c r="BR382" i="23"/>
  <c r="BR379" i="23"/>
  <c r="BR385" i="23"/>
  <c r="BR378" i="23"/>
  <c r="BR376" i="23"/>
  <c r="BR384" i="23"/>
  <c r="BR377" i="23"/>
  <c r="N26" i="92"/>
  <c r="N27" i="92" s="1"/>
  <c r="N28" i="92" s="1"/>
  <c r="N541" i="92" s="1"/>
  <c r="N16" i="92"/>
  <c r="N537" i="92" s="1"/>
  <c r="AD539" i="92"/>
  <c r="AE539" i="92"/>
  <c r="AV20" i="92"/>
  <c r="AV7" i="92"/>
  <c r="BS76" i="23" l="1"/>
  <c r="BS227" i="23"/>
  <c r="BS151" i="23"/>
  <c r="BS303" i="23"/>
  <c r="BT933" i="23"/>
  <c r="BT936" i="23"/>
  <c r="BT858" i="23"/>
  <c r="BS910" i="23"/>
  <c r="BT883" i="23"/>
  <c r="BT857" i="23"/>
  <c r="BT861" i="23"/>
  <c r="BS835" i="23"/>
  <c r="BT907" i="23"/>
  <c r="BS885" i="23"/>
  <c r="BT882" i="23"/>
  <c r="BT886" i="23"/>
  <c r="BS860" i="23"/>
  <c r="BT833" i="23"/>
  <c r="BT836" i="23"/>
  <c r="BT807" i="23"/>
  <c r="BT783" i="23"/>
  <c r="BT761" i="23"/>
  <c r="BT908" i="23"/>
  <c r="BT911" i="23"/>
  <c r="BT808" i="23"/>
  <c r="BT782" i="23"/>
  <c r="BT832" i="23"/>
  <c r="BT811" i="23"/>
  <c r="BT758" i="23"/>
  <c r="BS760" i="23"/>
  <c r="BT736" i="23"/>
  <c r="BS735" i="23"/>
  <c r="BT932" i="23"/>
  <c r="BS810" i="23"/>
  <c r="BT786" i="23"/>
  <c r="BT732" i="23"/>
  <c r="BS785" i="23"/>
  <c r="BT757" i="23"/>
  <c r="BT733" i="23"/>
  <c r="BS966" i="23"/>
  <c r="BS963" i="23"/>
  <c r="BS962" i="23"/>
  <c r="BT708" i="23"/>
  <c r="BT711" i="23"/>
  <c r="BT707" i="23"/>
  <c r="BS710" i="23"/>
  <c r="BS927" i="23"/>
  <c r="BS957" i="23" s="1"/>
  <c r="BT9" i="23"/>
  <c r="BS385" i="23"/>
  <c r="BS383" i="23"/>
  <c r="BS378" i="23"/>
  <c r="BS381" i="23"/>
  <c r="BS7" i="23"/>
  <c r="BS376" i="23"/>
  <c r="BS384" i="23"/>
  <c r="BS382" i="23"/>
  <c r="BS380" i="23"/>
  <c r="BS377" i="23"/>
  <c r="BS379" i="23"/>
  <c r="BS387" i="23"/>
  <c r="BS386" i="23"/>
  <c r="BR454" i="23"/>
  <c r="BR458" i="23"/>
  <c r="BR462" i="23"/>
  <c r="BR530" i="23"/>
  <c r="BR534" i="23"/>
  <c r="BR538" i="23"/>
  <c r="BR606" i="23"/>
  <c r="BR610" i="23"/>
  <c r="BR614" i="23"/>
  <c r="BR453" i="23"/>
  <c r="BR457" i="23"/>
  <c r="BR461" i="23"/>
  <c r="BR529" i="23"/>
  <c r="BR533" i="23"/>
  <c r="BR609" i="23"/>
  <c r="BR455" i="23"/>
  <c r="BR459" i="23"/>
  <c r="BR463" i="23"/>
  <c r="BR531" i="23"/>
  <c r="BR535" i="23"/>
  <c r="BR539" i="23"/>
  <c r="BR607" i="23"/>
  <c r="BR611" i="23"/>
  <c r="BR615" i="23"/>
  <c r="BR537" i="23"/>
  <c r="BR605" i="23"/>
  <c r="BR613" i="23"/>
  <c r="BR456" i="23"/>
  <c r="BR460" i="23"/>
  <c r="BR532" i="23"/>
  <c r="BR536" i="23"/>
  <c r="BR604" i="23"/>
  <c r="BR608" i="23"/>
  <c r="BR612" i="23"/>
  <c r="BR682" i="23"/>
  <c r="BR683" i="23"/>
  <c r="BR684" i="23"/>
  <c r="BR685" i="23"/>
  <c r="BR686" i="23"/>
  <c r="BR687" i="23"/>
  <c r="BR688" i="23"/>
  <c r="BR689" i="23"/>
  <c r="BR690" i="23"/>
  <c r="BR691" i="23"/>
  <c r="BR692" i="23"/>
  <c r="BR693" i="23"/>
  <c r="N21" i="92"/>
  <c r="N540" i="92"/>
  <c r="N542" i="92" s="1"/>
  <c r="N22" i="92"/>
  <c r="N18" i="92" s="1"/>
  <c r="O11" i="92" s="1"/>
  <c r="O14" i="92" s="1"/>
  <c r="AF24" i="92"/>
  <c r="AE24" i="92"/>
  <c r="AW7" i="92"/>
  <c r="BT77" i="23" l="1"/>
  <c r="BT152" i="23"/>
  <c r="BT228" i="23"/>
  <c r="BT304" i="23"/>
  <c r="BU932" i="23"/>
  <c r="BU936" i="23"/>
  <c r="BT885" i="23"/>
  <c r="BU883" i="23"/>
  <c r="BU933" i="23"/>
  <c r="BU907" i="23"/>
  <c r="BU908" i="23"/>
  <c r="BU911" i="23"/>
  <c r="BU882" i="23"/>
  <c r="BU886" i="23"/>
  <c r="BU832" i="23"/>
  <c r="BU836" i="23"/>
  <c r="BT860" i="23"/>
  <c r="BU833" i="23"/>
  <c r="BU807" i="23"/>
  <c r="BU808" i="23"/>
  <c r="BT810" i="23"/>
  <c r="BU861" i="23"/>
  <c r="BU811" i="23"/>
  <c r="BU786" i="23"/>
  <c r="BU757" i="23"/>
  <c r="BU758" i="23"/>
  <c r="BT760" i="23"/>
  <c r="BU736" i="23"/>
  <c r="BU783" i="23"/>
  <c r="BT785" i="23"/>
  <c r="BT735" i="23"/>
  <c r="BT835" i="23"/>
  <c r="BU733" i="23"/>
  <c r="BU858" i="23"/>
  <c r="BU732" i="23"/>
  <c r="BT910" i="23"/>
  <c r="BU857" i="23"/>
  <c r="BU782" i="23"/>
  <c r="BU761" i="23"/>
  <c r="BT962" i="23"/>
  <c r="BT963" i="23"/>
  <c r="BT966" i="23"/>
  <c r="BU707" i="23"/>
  <c r="BT710" i="23"/>
  <c r="BU708" i="23"/>
  <c r="BU711" i="23"/>
  <c r="BT927" i="23"/>
  <c r="BT957" i="23" s="1"/>
  <c r="BS457" i="23"/>
  <c r="BS611" i="23"/>
  <c r="BS454" i="23"/>
  <c r="BS537" i="23"/>
  <c r="BS604" i="23"/>
  <c r="BS614" i="23"/>
  <c r="BS610" i="23"/>
  <c r="BS463" i="23"/>
  <c r="BS538" i="23"/>
  <c r="BS530" i="23"/>
  <c r="BS607" i="23"/>
  <c r="BS606" i="23"/>
  <c r="BS609" i="23"/>
  <c r="BS460" i="23"/>
  <c r="BS461" i="23"/>
  <c r="BS615" i="23"/>
  <c r="BS458" i="23"/>
  <c r="BS608" i="23"/>
  <c r="BS459" i="23"/>
  <c r="BS453" i="23"/>
  <c r="BS536" i="23"/>
  <c r="BS533" i="23"/>
  <c r="BS535" i="23"/>
  <c r="BS455" i="23"/>
  <c r="BS532" i="23"/>
  <c r="BS462" i="23"/>
  <c r="BS529" i="23"/>
  <c r="BS612" i="23"/>
  <c r="BS456" i="23"/>
  <c r="BS531" i="23"/>
  <c r="BS605" i="23"/>
  <c r="BS534" i="23"/>
  <c r="BS539" i="23"/>
  <c r="BS613" i="23"/>
  <c r="BS682" i="23"/>
  <c r="BS683" i="23"/>
  <c r="BS684" i="23"/>
  <c r="BS685" i="23"/>
  <c r="BS686" i="23"/>
  <c r="BS687" i="23"/>
  <c r="BS688" i="23"/>
  <c r="BS689" i="23"/>
  <c r="BS690" i="23"/>
  <c r="BS691" i="23"/>
  <c r="BS692" i="23"/>
  <c r="BS693" i="23"/>
  <c r="BT379" i="23"/>
  <c r="BT383" i="23"/>
  <c r="BT387" i="23"/>
  <c r="BT382" i="23"/>
  <c r="BT7" i="23"/>
  <c r="BT376" i="23"/>
  <c r="BT380" i="23"/>
  <c r="BT384" i="23"/>
  <c r="BU9" i="23"/>
  <c r="BT386" i="23"/>
  <c r="BT377" i="23"/>
  <c r="BT381" i="23"/>
  <c r="BT385" i="23"/>
  <c r="BT378" i="23"/>
  <c r="O26" i="92"/>
  <c r="O15" i="92"/>
  <c r="AF539" i="92"/>
  <c r="AG539" i="92"/>
  <c r="AX7" i="92"/>
  <c r="BU78" i="23" l="1"/>
  <c r="BU153" i="23"/>
  <c r="BU305" i="23"/>
  <c r="BU229" i="23"/>
  <c r="BV932" i="23"/>
  <c r="BV907" i="23"/>
  <c r="BV908" i="23"/>
  <c r="BU910" i="23"/>
  <c r="BV882" i="23"/>
  <c r="BV886" i="23"/>
  <c r="BV933" i="23"/>
  <c r="BV911" i="23"/>
  <c r="BV936" i="23"/>
  <c r="BV833" i="23"/>
  <c r="BV836" i="23"/>
  <c r="BV808" i="23"/>
  <c r="BU810" i="23"/>
  <c r="BV857" i="23"/>
  <c r="BV858" i="23"/>
  <c r="BV832" i="23"/>
  <c r="BU835" i="23"/>
  <c r="BV811" i="23"/>
  <c r="BU785" i="23"/>
  <c r="BV757" i="23"/>
  <c r="BU885" i="23"/>
  <c r="BV786" i="23"/>
  <c r="BV783" i="23"/>
  <c r="BV732" i="23"/>
  <c r="BU860" i="23"/>
  <c r="BV861" i="23"/>
  <c r="BV761" i="23"/>
  <c r="BV733" i="23"/>
  <c r="BU760" i="23"/>
  <c r="BV736" i="23"/>
  <c r="BU735" i="23"/>
  <c r="BV883" i="23"/>
  <c r="BV807" i="23"/>
  <c r="BV782" i="23"/>
  <c r="BV758" i="23"/>
  <c r="BU966" i="23"/>
  <c r="BU963" i="23"/>
  <c r="BU962" i="23"/>
  <c r="BV707" i="23"/>
  <c r="BU710" i="23"/>
  <c r="BV711" i="23"/>
  <c r="BV708" i="23"/>
  <c r="BU927" i="23"/>
  <c r="BU957" i="23" s="1"/>
  <c r="BU380" i="23"/>
  <c r="BU383" i="23"/>
  <c r="BU378" i="23"/>
  <c r="BU377" i="23"/>
  <c r="BU376" i="23"/>
  <c r="BU384" i="23"/>
  <c r="BU387" i="23"/>
  <c r="BU382" i="23"/>
  <c r="BU381" i="23"/>
  <c r="BU379" i="23"/>
  <c r="BU7" i="23"/>
  <c r="BU386" i="23"/>
  <c r="BU385" i="23"/>
  <c r="BV9" i="23"/>
  <c r="BT460" i="23"/>
  <c r="BT531" i="23"/>
  <c r="BT614" i="23"/>
  <c r="BT461" i="23"/>
  <c r="BT615" i="23"/>
  <c r="BT455" i="23"/>
  <c r="BT529" i="23"/>
  <c r="BT458" i="23"/>
  <c r="BT462" i="23"/>
  <c r="BT535" i="23"/>
  <c r="BT532" i="23"/>
  <c r="BT463" i="23"/>
  <c r="BT530" i="23"/>
  <c r="BT533" i="23"/>
  <c r="BT534" i="23"/>
  <c r="BT537" i="23"/>
  <c r="BT456" i="23"/>
  <c r="BT604" i="23"/>
  <c r="BT539" i="23"/>
  <c r="BT606" i="23"/>
  <c r="BT453" i="23"/>
  <c r="BT536" i="23"/>
  <c r="BT607" i="23"/>
  <c r="BT538" i="23"/>
  <c r="BT605" i="23"/>
  <c r="BT459" i="23"/>
  <c r="BT608" i="23"/>
  <c r="BT609" i="23"/>
  <c r="BT610" i="23"/>
  <c r="BT457" i="23"/>
  <c r="BT611" i="23"/>
  <c r="BT613" i="23"/>
  <c r="BT612" i="23"/>
  <c r="BT454" i="23"/>
  <c r="BT682" i="23"/>
  <c r="BT683" i="23"/>
  <c r="BT684" i="23"/>
  <c r="BT685" i="23"/>
  <c r="BT686" i="23"/>
  <c r="BT687" i="23"/>
  <c r="BT688" i="23"/>
  <c r="BT689" i="23"/>
  <c r="BT690" i="23"/>
  <c r="BT691" i="23"/>
  <c r="BT692" i="23"/>
  <c r="BT693" i="23"/>
  <c r="O16" i="92"/>
  <c r="O537" i="92" s="1"/>
  <c r="O536" i="92"/>
  <c r="O27" i="92"/>
  <c r="O28" i="92" s="1"/>
  <c r="O541" i="92" s="1"/>
  <c r="AG24" i="92"/>
  <c r="AH539" i="92"/>
  <c r="AY7" i="92"/>
  <c r="BV79" i="23" l="1"/>
  <c r="BV306" i="23"/>
  <c r="BV154" i="23"/>
  <c r="BV230" i="23"/>
  <c r="BW933" i="23"/>
  <c r="BW908" i="23"/>
  <c r="BV910" i="23"/>
  <c r="BW932" i="23"/>
  <c r="BW907" i="23"/>
  <c r="BW911" i="23"/>
  <c r="BW883" i="23"/>
  <c r="BW857" i="23"/>
  <c r="BW936" i="23"/>
  <c r="BW882" i="23"/>
  <c r="BW886" i="23"/>
  <c r="BV885" i="23"/>
  <c r="BW858" i="23"/>
  <c r="BV860" i="23"/>
  <c r="BW832" i="23"/>
  <c r="BV835" i="23"/>
  <c r="BW861" i="23"/>
  <c r="BW782" i="23"/>
  <c r="BW786" i="23"/>
  <c r="BW758" i="23"/>
  <c r="BV760" i="23"/>
  <c r="BW836" i="23"/>
  <c r="BW783" i="23"/>
  <c r="BV810" i="23"/>
  <c r="BV785" i="23"/>
  <c r="BW761" i="23"/>
  <c r="BV735" i="23"/>
  <c r="BW733" i="23"/>
  <c r="BW757" i="23"/>
  <c r="BW732" i="23"/>
  <c r="BW808" i="23"/>
  <c r="BW833" i="23"/>
  <c r="BW736" i="23"/>
  <c r="BW807" i="23"/>
  <c r="BW811" i="23"/>
  <c r="BV966" i="23"/>
  <c r="BV962" i="23"/>
  <c r="BV963" i="23"/>
  <c r="BW711" i="23"/>
  <c r="BW707" i="23"/>
  <c r="BV710" i="23"/>
  <c r="BW708" i="23"/>
  <c r="BV927" i="23"/>
  <c r="BV957" i="23" s="1"/>
  <c r="BU463" i="23"/>
  <c r="BU530" i="23"/>
  <c r="BU613" i="23"/>
  <c r="BU460" i="23"/>
  <c r="BU531" i="23"/>
  <c r="BU614" i="23"/>
  <c r="BU612" i="23"/>
  <c r="BU533" i="23"/>
  <c r="BU536" i="23"/>
  <c r="BU615" i="23"/>
  <c r="BU611" i="23"/>
  <c r="BU534" i="23"/>
  <c r="BU535" i="23"/>
  <c r="BU454" i="23"/>
  <c r="BU608" i="23"/>
  <c r="BU458" i="23"/>
  <c r="BU456" i="23"/>
  <c r="BU455" i="23"/>
  <c r="BU538" i="23"/>
  <c r="BU605" i="23"/>
  <c r="BU539" i="23"/>
  <c r="BU606" i="23"/>
  <c r="BU462" i="23"/>
  <c r="BU529" i="23"/>
  <c r="BU453" i="23"/>
  <c r="BU457" i="23"/>
  <c r="BU459" i="23"/>
  <c r="BU609" i="23"/>
  <c r="BU610" i="23"/>
  <c r="BU537" i="23"/>
  <c r="BU604" i="23"/>
  <c r="BU461" i="23"/>
  <c r="BU532" i="23"/>
  <c r="BU607" i="23"/>
  <c r="BU682" i="23"/>
  <c r="BU683" i="23"/>
  <c r="BU684" i="23"/>
  <c r="BU685" i="23"/>
  <c r="BU686" i="23"/>
  <c r="BU687" i="23"/>
  <c r="BU688" i="23"/>
  <c r="BU689" i="23"/>
  <c r="BU690" i="23"/>
  <c r="BU691" i="23"/>
  <c r="BU692" i="23"/>
  <c r="BU693" i="23"/>
  <c r="BV379" i="23"/>
  <c r="BV381" i="23"/>
  <c r="BV384" i="23"/>
  <c r="BV383" i="23"/>
  <c r="BV385" i="23"/>
  <c r="BV378" i="23"/>
  <c r="BV7" i="23"/>
  <c r="BV380" i="23"/>
  <c r="BV386" i="23"/>
  <c r="BV387" i="23"/>
  <c r="BV376" i="23"/>
  <c r="BV382" i="23"/>
  <c r="BW9" i="23"/>
  <c r="BV377" i="23"/>
  <c r="O21" i="92"/>
  <c r="O540" i="92"/>
  <c r="O542" i="92" s="1"/>
  <c r="O22" i="92"/>
  <c r="O18" i="92" s="1"/>
  <c r="P11" i="92" s="1"/>
  <c r="P14" i="92" s="1"/>
  <c r="AH24" i="92"/>
  <c r="AI24" i="92"/>
  <c r="AZ7" i="92"/>
  <c r="BW80" i="23" l="1"/>
  <c r="BW231" i="23"/>
  <c r="BW155" i="23"/>
  <c r="BW307" i="23"/>
  <c r="BX907" i="23"/>
  <c r="BX908" i="23"/>
  <c r="BW885" i="23"/>
  <c r="BX861" i="23"/>
  <c r="BW835" i="23"/>
  <c r="BX882" i="23"/>
  <c r="BX886" i="23"/>
  <c r="BX857" i="23"/>
  <c r="BX858" i="23"/>
  <c r="BX911" i="23"/>
  <c r="BX883" i="23"/>
  <c r="BX807" i="23"/>
  <c r="BX783" i="23"/>
  <c r="BX761" i="23"/>
  <c r="BX832" i="23"/>
  <c r="BW810" i="23"/>
  <c r="BW785" i="23"/>
  <c r="BW860" i="23"/>
  <c r="BX833" i="23"/>
  <c r="BX782" i="23"/>
  <c r="BX736" i="23"/>
  <c r="BW735" i="23"/>
  <c r="BX836" i="23"/>
  <c r="BX732" i="23"/>
  <c r="BX733" i="23"/>
  <c r="BX808" i="23"/>
  <c r="BX811" i="23"/>
  <c r="BX786" i="23"/>
  <c r="BX758" i="23"/>
  <c r="BX757" i="23"/>
  <c r="BW760" i="23"/>
  <c r="BW910" i="23"/>
  <c r="BW962" i="23"/>
  <c r="BW963" i="23"/>
  <c r="BW966" i="23"/>
  <c r="BX708" i="23"/>
  <c r="BX711" i="23"/>
  <c r="BX707" i="23"/>
  <c r="BW710" i="23"/>
  <c r="BW927" i="23"/>
  <c r="BW957" i="23" s="1"/>
  <c r="BV455" i="23"/>
  <c r="BV459" i="23"/>
  <c r="BV463" i="23"/>
  <c r="BV531" i="23"/>
  <c r="BV535" i="23"/>
  <c r="BV539" i="23"/>
  <c r="BV607" i="23"/>
  <c r="BV611" i="23"/>
  <c r="BV615" i="23"/>
  <c r="BV610" i="23"/>
  <c r="BV456" i="23"/>
  <c r="BV460" i="23"/>
  <c r="BV532" i="23"/>
  <c r="BV536" i="23"/>
  <c r="BV604" i="23"/>
  <c r="BV608" i="23"/>
  <c r="BV612" i="23"/>
  <c r="BV454" i="23"/>
  <c r="BV530" i="23"/>
  <c r="BV538" i="23"/>
  <c r="BV606" i="23"/>
  <c r="BV453" i="23"/>
  <c r="BV457" i="23"/>
  <c r="BV461" i="23"/>
  <c r="BV529" i="23"/>
  <c r="BV533" i="23"/>
  <c r="BV537" i="23"/>
  <c r="BV605" i="23"/>
  <c r="BV609" i="23"/>
  <c r="BV613" i="23"/>
  <c r="BV458" i="23"/>
  <c r="BV462" i="23"/>
  <c r="BV534" i="23"/>
  <c r="BV614" i="23"/>
  <c r="BV682" i="23"/>
  <c r="BV683" i="23"/>
  <c r="BV684" i="23"/>
  <c r="BV685" i="23"/>
  <c r="BV686" i="23"/>
  <c r="BV687" i="23"/>
  <c r="BV688" i="23"/>
  <c r="BV689" i="23"/>
  <c r="BV690" i="23"/>
  <c r="BV691" i="23"/>
  <c r="BV692" i="23"/>
  <c r="BV693" i="23"/>
  <c r="BW7" i="23"/>
  <c r="BW385" i="23"/>
  <c r="BW384" i="23"/>
  <c r="BW378" i="23"/>
  <c r="BW379" i="23"/>
  <c r="BW382" i="23"/>
  <c r="BW377" i="23"/>
  <c r="BW376" i="23"/>
  <c r="BW383" i="23"/>
  <c r="BX9" i="23"/>
  <c r="BW386" i="23"/>
  <c r="BW381" i="23"/>
  <c r="BW380" i="23"/>
  <c r="BW387" i="23"/>
  <c r="P15" i="92"/>
  <c r="P26" i="92"/>
  <c r="AI539" i="92"/>
  <c r="AJ24" i="92"/>
  <c r="D220" i="23"/>
  <c r="BA7" i="92"/>
  <c r="BL220" i="23" l="1"/>
  <c r="BX81" i="23"/>
  <c r="BX232" i="23"/>
  <c r="BX308" i="23"/>
  <c r="BX156" i="23"/>
  <c r="BX935" i="23"/>
  <c r="BY932" i="23"/>
  <c r="BY933" i="23"/>
  <c r="BY936" i="23"/>
  <c r="BX885" i="23"/>
  <c r="BY907" i="23"/>
  <c r="BX910" i="23"/>
  <c r="BY883" i="23"/>
  <c r="BY857" i="23"/>
  <c r="BY832" i="23"/>
  <c r="BY836" i="23"/>
  <c r="BY911" i="23"/>
  <c r="BY861" i="23"/>
  <c r="BY807" i="23"/>
  <c r="BY908" i="23"/>
  <c r="BX860" i="23"/>
  <c r="BY833" i="23"/>
  <c r="BY808" i="23"/>
  <c r="BX810" i="23"/>
  <c r="BY882" i="23"/>
  <c r="BY782" i="23"/>
  <c r="BY761" i="23"/>
  <c r="BY811" i="23"/>
  <c r="BY758" i="23"/>
  <c r="BX760" i="23"/>
  <c r="BY736" i="23"/>
  <c r="BY858" i="23"/>
  <c r="BY786" i="23"/>
  <c r="BX785" i="23"/>
  <c r="BY732" i="23"/>
  <c r="BY733" i="23"/>
  <c r="BY886" i="23"/>
  <c r="BX835" i="23"/>
  <c r="BY783" i="23"/>
  <c r="BY757" i="23"/>
  <c r="BX735" i="23"/>
  <c r="BY708" i="23"/>
  <c r="BY707" i="23"/>
  <c r="BX710" i="23"/>
  <c r="BY711" i="23"/>
  <c r="BX927" i="23"/>
  <c r="BX957" i="23" s="1"/>
  <c r="BX377" i="23"/>
  <c r="BX381" i="23"/>
  <c r="BX385" i="23"/>
  <c r="BY9" i="23"/>
  <c r="BX378" i="23"/>
  <c r="BX382" i="23"/>
  <c r="BX386" i="23"/>
  <c r="BX7" i="23"/>
  <c r="BX380" i="23"/>
  <c r="BX379" i="23"/>
  <c r="BX383" i="23"/>
  <c r="BX387" i="23"/>
  <c r="BX376" i="23"/>
  <c r="BX384" i="23"/>
  <c r="BW462" i="23"/>
  <c r="BW529" i="23"/>
  <c r="BW612" i="23"/>
  <c r="BW459" i="23"/>
  <c r="BW609" i="23"/>
  <c r="BW611" i="23"/>
  <c r="BW532" i="23"/>
  <c r="BW458" i="23"/>
  <c r="BW608" i="23"/>
  <c r="BW455" i="23"/>
  <c r="BW538" i="23"/>
  <c r="BW605" i="23"/>
  <c r="BW536" i="23"/>
  <c r="BW460" i="23"/>
  <c r="BW533" i="23"/>
  <c r="BW463" i="23"/>
  <c r="BW530" i="23"/>
  <c r="BW613" i="23"/>
  <c r="BW453" i="23"/>
  <c r="BW456" i="23"/>
  <c r="BW531" i="23"/>
  <c r="BW614" i="23"/>
  <c r="BW454" i="23"/>
  <c r="BW537" i="23"/>
  <c r="BW604" i="23"/>
  <c r="BW534" i="23"/>
  <c r="BW461" i="23"/>
  <c r="BW457" i="23"/>
  <c r="BW607" i="23"/>
  <c r="BW610" i="23"/>
  <c r="BW539" i="23"/>
  <c r="BW606" i="23"/>
  <c r="BW535" i="23"/>
  <c r="BW615" i="23"/>
  <c r="BW682" i="23"/>
  <c r="BW683" i="23"/>
  <c r="BW684" i="23"/>
  <c r="BW685" i="23"/>
  <c r="BW686" i="23"/>
  <c r="BW687" i="23"/>
  <c r="BW688" i="23"/>
  <c r="BW689" i="23"/>
  <c r="BW690" i="23"/>
  <c r="BW691" i="23"/>
  <c r="BW692" i="23"/>
  <c r="BW693" i="23"/>
  <c r="P27" i="92"/>
  <c r="P28" i="92" s="1"/>
  <c r="P541" i="92" s="1"/>
  <c r="P16" i="92"/>
  <c r="P537" i="92" s="1"/>
  <c r="P536" i="92"/>
  <c r="AJ539" i="92"/>
  <c r="AK24" i="92"/>
  <c r="BB21" i="92"/>
  <c r="BB7" i="92"/>
  <c r="BY82" i="23" l="1"/>
  <c r="BY309" i="23"/>
  <c r="BY233" i="23"/>
  <c r="BY157" i="23"/>
  <c r="BY935" i="23"/>
  <c r="BZ932" i="23"/>
  <c r="BZ936" i="23"/>
  <c r="BZ907" i="23"/>
  <c r="BZ933" i="23"/>
  <c r="BZ908" i="23"/>
  <c r="BY910" i="23"/>
  <c r="BZ882" i="23"/>
  <c r="BZ886" i="23"/>
  <c r="BZ883" i="23"/>
  <c r="BZ911" i="23"/>
  <c r="BZ833" i="23"/>
  <c r="BY860" i="23"/>
  <c r="BZ808" i="23"/>
  <c r="BY810" i="23"/>
  <c r="BZ836" i="23"/>
  <c r="BZ811" i="23"/>
  <c r="BY785" i="23"/>
  <c r="BZ757" i="23"/>
  <c r="BZ758" i="23"/>
  <c r="BZ858" i="23"/>
  <c r="BY835" i="23"/>
  <c r="BZ807" i="23"/>
  <c r="BZ786" i="23"/>
  <c r="BZ732" i="23"/>
  <c r="BY760" i="23"/>
  <c r="BY885" i="23"/>
  <c r="BZ832" i="23"/>
  <c r="BZ736" i="23"/>
  <c r="BZ782" i="23"/>
  <c r="BY735" i="23"/>
  <c r="BZ761" i="23"/>
  <c r="BZ857" i="23"/>
  <c r="BZ861" i="23"/>
  <c r="BZ783" i="23"/>
  <c r="BZ733" i="23"/>
  <c r="BY962" i="23"/>
  <c r="BY963" i="23"/>
  <c r="BY966" i="23"/>
  <c r="BX965" i="23"/>
  <c r="BZ707" i="23"/>
  <c r="BY710" i="23"/>
  <c r="BZ711" i="23"/>
  <c r="BZ708" i="23"/>
  <c r="BY927" i="23"/>
  <c r="BY957" i="23" s="1"/>
  <c r="BX532" i="23"/>
  <c r="BX533" i="23"/>
  <c r="BX460" i="23"/>
  <c r="BX531" i="23"/>
  <c r="BX613" i="23"/>
  <c r="BX614" i="23"/>
  <c r="BX462" i="23"/>
  <c r="BX606" i="23"/>
  <c r="BX609" i="23"/>
  <c r="BX453" i="23"/>
  <c r="BX536" i="23"/>
  <c r="BX607" i="23"/>
  <c r="BX454" i="23"/>
  <c r="BX537" i="23"/>
  <c r="BX604" i="23"/>
  <c r="BX535" i="23"/>
  <c r="BX534" i="23"/>
  <c r="BX455" i="23"/>
  <c r="BX605" i="23"/>
  <c r="BX457" i="23"/>
  <c r="BX611" i="23"/>
  <c r="BX458" i="23"/>
  <c r="BX608" i="23"/>
  <c r="BX610" i="23"/>
  <c r="BX463" i="23"/>
  <c r="BX530" i="23"/>
  <c r="BX456" i="23"/>
  <c r="BX459" i="23"/>
  <c r="BX461" i="23"/>
  <c r="BX615" i="23"/>
  <c r="BX529" i="23"/>
  <c r="BX612" i="23"/>
  <c r="BX538" i="23"/>
  <c r="BX539" i="23"/>
  <c r="BX682" i="23"/>
  <c r="BX683" i="23"/>
  <c r="BX684" i="23"/>
  <c r="BX685" i="23"/>
  <c r="BX686" i="23"/>
  <c r="BX687" i="23"/>
  <c r="BX688" i="23"/>
  <c r="BX689" i="23"/>
  <c r="BX690" i="23"/>
  <c r="BX691" i="23"/>
  <c r="BX692" i="23"/>
  <c r="BX693" i="23"/>
  <c r="BY377" i="23"/>
  <c r="BY382" i="23"/>
  <c r="BY7" i="23"/>
  <c r="BY376" i="23"/>
  <c r="BY381" i="23"/>
  <c r="BY386" i="23"/>
  <c r="BY380" i="23"/>
  <c r="BY379" i="23"/>
  <c r="BY385" i="23"/>
  <c r="BZ9" i="23"/>
  <c r="BY384" i="23"/>
  <c r="BY383" i="23"/>
  <c r="BY378" i="23"/>
  <c r="BY387" i="23"/>
  <c r="P21" i="92"/>
  <c r="P540" i="92"/>
  <c r="P542" i="92" s="1"/>
  <c r="P22" i="92"/>
  <c r="AL539" i="92"/>
  <c r="AK539" i="92"/>
  <c r="BC7" i="92"/>
  <c r="BZ83" i="23" l="1"/>
  <c r="BZ234" i="23"/>
  <c r="BZ310" i="23"/>
  <c r="BZ158" i="23"/>
  <c r="BZ910" i="23"/>
  <c r="BZ860" i="23"/>
  <c r="BZ935" i="23"/>
  <c r="BZ885" i="23"/>
  <c r="BZ835" i="23"/>
  <c r="BZ760" i="23"/>
  <c r="BZ735" i="23"/>
  <c r="BZ810" i="23"/>
  <c r="BZ785" i="23"/>
  <c r="BZ963" i="23"/>
  <c r="BZ966" i="23"/>
  <c r="BY965" i="23"/>
  <c r="BZ962" i="23"/>
  <c r="BZ710" i="23"/>
  <c r="BZ927" i="23"/>
  <c r="BZ7" i="23"/>
  <c r="BZ379" i="23"/>
  <c r="BZ382" i="23"/>
  <c r="BZ385" i="23"/>
  <c r="BZ376" i="23"/>
  <c r="BZ383" i="23"/>
  <c r="BZ386" i="23"/>
  <c r="BZ380" i="23"/>
  <c r="BZ387" i="23"/>
  <c r="BZ377" i="23"/>
  <c r="BZ384" i="23"/>
  <c r="BZ378" i="23"/>
  <c r="BZ381" i="23"/>
  <c r="BY456" i="23"/>
  <c r="BY610" i="23"/>
  <c r="BY453" i="23"/>
  <c r="BY536" i="23"/>
  <c r="BY607" i="23"/>
  <c r="BY459" i="23"/>
  <c r="BY613" i="23"/>
  <c r="BY608" i="23"/>
  <c r="BY537" i="23"/>
  <c r="BY604" i="23"/>
  <c r="BY539" i="23"/>
  <c r="BY532" i="23"/>
  <c r="BY538" i="23"/>
  <c r="BY605" i="23"/>
  <c r="BY458" i="23"/>
  <c r="BY462" i="23"/>
  <c r="BY533" i="23"/>
  <c r="BY460" i="23"/>
  <c r="BY531" i="23"/>
  <c r="BY614" i="23"/>
  <c r="BY457" i="23"/>
  <c r="BY611" i="23"/>
  <c r="BY534" i="23"/>
  <c r="BY612" i="23"/>
  <c r="BY606" i="23"/>
  <c r="BY529" i="23"/>
  <c r="BY535" i="23"/>
  <c r="BY461" i="23"/>
  <c r="BY615" i="23"/>
  <c r="BY609" i="23"/>
  <c r="BY455" i="23"/>
  <c r="BY454" i="23"/>
  <c r="BY463" i="23"/>
  <c r="BY530" i="23"/>
  <c r="BY682" i="23"/>
  <c r="BY683" i="23"/>
  <c r="BY684" i="23"/>
  <c r="BY685" i="23"/>
  <c r="BY686" i="23"/>
  <c r="BY687" i="23"/>
  <c r="BY688" i="23"/>
  <c r="BY689" i="23"/>
  <c r="BY690" i="23"/>
  <c r="BY691" i="23"/>
  <c r="BY692" i="23"/>
  <c r="BY693" i="23"/>
  <c r="P18" i="92"/>
  <c r="Q11" i="92" s="1"/>
  <c r="Q14" i="92" s="1"/>
  <c r="AL24" i="92"/>
  <c r="AM539" i="92"/>
  <c r="BD7" i="92"/>
  <c r="BZ965" i="23" l="1"/>
  <c r="BZ957" i="23"/>
  <c r="BZ456" i="23"/>
  <c r="BZ460" i="23"/>
  <c r="BZ532" i="23"/>
  <c r="BZ536" i="23"/>
  <c r="BZ604" i="23"/>
  <c r="BZ608" i="23"/>
  <c r="BZ612" i="23"/>
  <c r="BZ607" i="23"/>
  <c r="BZ453" i="23"/>
  <c r="BZ457" i="23"/>
  <c r="BZ461" i="23"/>
  <c r="BZ529" i="23"/>
  <c r="BZ533" i="23"/>
  <c r="BZ537" i="23"/>
  <c r="BZ605" i="23"/>
  <c r="BZ609" i="23"/>
  <c r="BZ613" i="23"/>
  <c r="BZ539" i="23"/>
  <c r="BZ611" i="23"/>
  <c r="BZ454" i="23"/>
  <c r="BZ458" i="23"/>
  <c r="BZ462" i="23"/>
  <c r="BZ530" i="23"/>
  <c r="BZ534" i="23"/>
  <c r="BZ538" i="23"/>
  <c r="BZ606" i="23"/>
  <c r="BZ610" i="23"/>
  <c r="BZ614" i="23"/>
  <c r="BZ455" i="23"/>
  <c r="BZ459" i="23"/>
  <c r="BZ463" i="23"/>
  <c r="BZ531" i="23"/>
  <c r="BZ535" i="23"/>
  <c r="BZ615" i="23"/>
  <c r="BZ682" i="23"/>
  <c r="BZ683" i="23"/>
  <c r="BZ684" i="23"/>
  <c r="BZ685" i="23"/>
  <c r="BZ686" i="23"/>
  <c r="BZ687" i="23"/>
  <c r="BZ688" i="23"/>
  <c r="BZ689" i="23"/>
  <c r="BZ690" i="23"/>
  <c r="BZ691" i="23"/>
  <c r="BZ692" i="23"/>
  <c r="BZ693" i="23"/>
  <c r="Q15" i="92"/>
  <c r="Q26" i="92"/>
  <c r="AM24" i="92"/>
  <c r="AN539" i="92"/>
  <c r="BE7" i="92"/>
  <c r="Q27" i="92" l="1"/>
  <c r="Q28" i="92" s="1"/>
  <c r="Q541" i="92" s="1"/>
  <c r="Q16" i="92"/>
  <c r="Q537" i="92" s="1"/>
  <c r="Q536" i="92"/>
  <c r="AN24" i="92"/>
  <c r="AO24" i="92"/>
  <c r="BF7" i="92"/>
  <c r="Q21" i="92" l="1"/>
  <c r="Q540" i="92"/>
  <c r="Q542" i="92" s="1"/>
  <c r="Q22" i="92"/>
  <c r="AO539" i="92"/>
  <c r="AP24" i="92"/>
  <c r="BG7" i="92"/>
  <c r="Q18" i="92" l="1"/>
  <c r="R11" i="92" s="1"/>
  <c r="R14" i="92" s="1"/>
  <c r="AP539" i="92"/>
  <c r="AQ24" i="92"/>
  <c r="BH20" i="92"/>
  <c r="BH7" i="92"/>
  <c r="R26" i="92" l="1"/>
  <c r="R15" i="92"/>
  <c r="R16" i="92" s="1"/>
  <c r="R537" i="92" s="1"/>
  <c r="AQ539" i="92"/>
  <c r="AR539" i="92"/>
  <c r="R536" i="92" l="1"/>
  <c r="R20" i="92"/>
  <c r="R27" i="92"/>
  <c r="R28" i="92" s="1"/>
  <c r="R541" i="92" s="1"/>
  <c r="AR24" i="92"/>
  <c r="AS24" i="92"/>
  <c r="R540" i="92" l="1"/>
  <c r="R542" i="92" s="1"/>
  <c r="R22" i="92"/>
  <c r="AS539" i="92"/>
  <c r="AT24" i="92"/>
  <c r="R18" i="92" l="1"/>
  <c r="S11" i="92" s="1"/>
  <c r="S14" i="92" s="1"/>
  <c r="AT539" i="92"/>
  <c r="AU539" i="92"/>
  <c r="S15" i="92" l="1"/>
  <c r="S26" i="92"/>
  <c r="AU24" i="92"/>
  <c r="AV24" i="92"/>
  <c r="S27" i="92" l="1"/>
  <c r="S28" i="92" s="1"/>
  <c r="S541" i="92" s="1"/>
  <c r="S16" i="92"/>
  <c r="S537" i="92" s="1"/>
  <c r="S536" i="92"/>
  <c r="AW24" i="92"/>
  <c r="AV539" i="92"/>
  <c r="S20" i="92" l="1"/>
  <c r="S540" i="92"/>
  <c r="S542" i="92" s="1"/>
  <c r="S22" i="92"/>
  <c r="AW539" i="92"/>
  <c r="AX539" i="92"/>
  <c r="S18" i="92" l="1"/>
  <c r="T11" i="92" s="1"/>
  <c r="T14" i="92" s="1"/>
  <c r="AX24" i="92"/>
  <c r="AY539" i="92"/>
  <c r="T15" i="92" l="1"/>
  <c r="T26" i="92"/>
  <c r="AY24" i="92"/>
  <c r="AZ24" i="92"/>
  <c r="T27" i="92" l="1"/>
  <c r="T28" i="92" s="1"/>
  <c r="T541" i="92" s="1"/>
  <c r="T16" i="92"/>
  <c r="T537" i="92" s="1"/>
  <c r="T536" i="92"/>
  <c r="BA539" i="92"/>
  <c r="AZ539" i="92"/>
  <c r="T20" i="92" l="1"/>
  <c r="T540" i="92"/>
  <c r="T542" i="92" s="1"/>
  <c r="T22" i="92"/>
  <c r="BA24" i="92"/>
  <c r="BB539" i="92"/>
  <c r="T18" i="92" l="1"/>
  <c r="U11" i="92" s="1"/>
  <c r="U14" i="92" s="1"/>
  <c r="BB24" i="92"/>
  <c r="BC24" i="92"/>
  <c r="U15" i="92" l="1"/>
  <c r="U16" i="92" s="1"/>
  <c r="U537" i="92" s="1"/>
  <c r="U26" i="92"/>
  <c r="BC539" i="92"/>
  <c r="BD539" i="92"/>
  <c r="BF24" i="92"/>
  <c r="BF539" i="92"/>
  <c r="U27" i="92" l="1"/>
  <c r="U28" i="92" s="1"/>
  <c r="U541" i="92" s="1"/>
  <c r="U536" i="92"/>
  <c r="U20" i="92"/>
  <c r="BD24" i="92"/>
  <c r="BG24" i="92"/>
  <c r="BG539" i="92"/>
  <c r="U540" i="92" l="1"/>
  <c r="U542" i="92" s="1"/>
  <c r="U22" i="92"/>
  <c r="BE24" i="92"/>
  <c r="BE539" i="92"/>
  <c r="BH24" i="92"/>
  <c r="BH539" i="92"/>
  <c r="U18" i="92" l="1"/>
  <c r="V11" i="92" s="1"/>
  <c r="V14" i="92" s="1"/>
  <c r="D616" i="23"/>
  <c r="C545" i="23"/>
  <c r="C546" i="23" s="1"/>
  <c r="C547" i="23" s="1"/>
  <c r="C548" i="23" s="1"/>
  <c r="C549" i="23" s="1"/>
  <c r="C550" i="23" s="1"/>
  <c r="C551" i="23" s="1"/>
  <c r="C552" i="23" s="1"/>
  <c r="C553" i="23" s="1"/>
  <c r="C554" i="23" s="1"/>
  <c r="C555" i="23" s="1"/>
  <c r="C556" i="23" s="1"/>
  <c r="C557" i="23" s="1"/>
  <c r="C558" i="23" s="1"/>
  <c r="C559" i="23" s="1"/>
  <c r="C560" i="23" s="1"/>
  <c r="C561" i="23" s="1"/>
  <c r="C562" i="23" s="1"/>
  <c r="C563" i="23" s="1"/>
  <c r="C564" i="23" s="1"/>
  <c r="C565" i="23" s="1"/>
  <c r="C566" i="23" s="1"/>
  <c r="C567" i="23" s="1"/>
  <c r="C568" i="23" s="1"/>
  <c r="C569" i="23" s="1"/>
  <c r="C570" i="23" s="1"/>
  <c r="C571" i="23" s="1"/>
  <c r="C572" i="23" s="1"/>
  <c r="C573" i="23" s="1"/>
  <c r="C574" i="23" s="1"/>
  <c r="C575" i="23" s="1"/>
  <c r="C576" i="23" s="1"/>
  <c r="C577" i="23" s="1"/>
  <c r="C578" i="23" s="1"/>
  <c r="C579" i="23" s="1"/>
  <c r="C580" i="23" s="1"/>
  <c r="C581" i="23" s="1"/>
  <c r="C582" i="23" s="1"/>
  <c r="C583" i="23" s="1"/>
  <c r="C584" i="23" s="1"/>
  <c r="C585" i="23" s="1"/>
  <c r="C586" i="23" s="1"/>
  <c r="C587" i="23" s="1"/>
  <c r="C588" i="23" s="1"/>
  <c r="C589" i="23" s="1"/>
  <c r="C590" i="23" s="1"/>
  <c r="C591" i="23" s="1"/>
  <c r="C592" i="23" s="1"/>
  <c r="C593" i="23" s="1"/>
  <c r="C594" i="23" s="1"/>
  <c r="C595" i="23" s="1"/>
  <c r="C596" i="23" s="1"/>
  <c r="C597" i="23" s="1"/>
  <c r="C598" i="23" s="1"/>
  <c r="C599" i="23" s="1"/>
  <c r="C600" i="23" s="1"/>
  <c r="C601" i="23" s="1"/>
  <c r="C602" i="23" s="1"/>
  <c r="C603" i="23" s="1"/>
  <c r="C604" i="23" s="1"/>
  <c r="C605" i="23" s="1"/>
  <c r="C606" i="23" s="1"/>
  <c r="C607" i="23" s="1"/>
  <c r="C608" i="23" s="1"/>
  <c r="C609" i="23" s="1"/>
  <c r="C610" i="23" s="1"/>
  <c r="C611" i="23" s="1"/>
  <c r="C612" i="23" s="1"/>
  <c r="C613" i="23" s="1"/>
  <c r="C614" i="23" s="1"/>
  <c r="C615" i="23" s="1"/>
  <c r="C469" i="23"/>
  <c r="C470" i="23" s="1"/>
  <c r="C471" i="23" s="1"/>
  <c r="C472" i="23" s="1"/>
  <c r="C473" i="23" s="1"/>
  <c r="C474" i="23" s="1"/>
  <c r="C475" i="23" s="1"/>
  <c r="C476" i="23" s="1"/>
  <c r="C477" i="23" s="1"/>
  <c r="C478" i="23" s="1"/>
  <c r="C479" i="23" s="1"/>
  <c r="C480" i="23" s="1"/>
  <c r="C481" i="23" s="1"/>
  <c r="C482" i="23" s="1"/>
  <c r="C483" i="23" s="1"/>
  <c r="C484" i="23" s="1"/>
  <c r="C485" i="23" s="1"/>
  <c r="C486" i="23" s="1"/>
  <c r="C487" i="23" s="1"/>
  <c r="C488" i="23" s="1"/>
  <c r="C489" i="23" s="1"/>
  <c r="C490" i="23" s="1"/>
  <c r="C491" i="23" s="1"/>
  <c r="C492" i="23" s="1"/>
  <c r="C493" i="23" s="1"/>
  <c r="C494" i="23" s="1"/>
  <c r="C495" i="23" s="1"/>
  <c r="C496" i="23" s="1"/>
  <c r="C497" i="23" s="1"/>
  <c r="C498" i="23" s="1"/>
  <c r="C499" i="23" s="1"/>
  <c r="C500" i="23" s="1"/>
  <c r="C501" i="23" s="1"/>
  <c r="C502" i="23" s="1"/>
  <c r="C503" i="23" s="1"/>
  <c r="C504" i="23" s="1"/>
  <c r="C505" i="23" s="1"/>
  <c r="C506" i="23" s="1"/>
  <c r="C507" i="23" s="1"/>
  <c r="C508" i="23" s="1"/>
  <c r="C509" i="23" s="1"/>
  <c r="C510" i="23" s="1"/>
  <c r="C511" i="23" s="1"/>
  <c r="C512" i="23" s="1"/>
  <c r="C513" i="23" s="1"/>
  <c r="C514" i="23" s="1"/>
  <c r="C515" i="23" s="1"/>
  <c r="C516" i="23" s="1"/>
  <c r="C517" i="23" s="1"/>
  <c r="C518" i="23" s="1"/>
  <c r="C519" i="23" s="1"/>
  <c r="C520" i="23" s="1"/>
  <c r="C521" i="23" s="1"/>
  <c r="C522" i="23" s="1"/>
  <c r="C523" i="23" s="1"/>
  <c r="C524" i="23" s="1"/>
  <c r="C525" i="23" s="1"/>
  <c r="C526" i="23" s="1"/>
  <c r="C527" i="23" s="1"/>
  <c r="C528" i="23" s="1"/>
  <c r="C529" i="23" s="1"/>
  <c r="C530" i="23" s="1"/>
  <c r="C531" i="23" s="1"/>
  <c r="C532" i="23" s="1"/>
  <c r="C533" i="23" s="1"/>
  <c r="C534" i="23" s="1"/>
  <c r="C535" i="23" s="1"/>
  <c r="C536" i="23" s="1"/>
  <c r="C537" i="23" s="1"/>
  <c r="C538" i="23" s="1"/>
  <c r="C539" i="23" s="1"/>
  <c r="V15" i="92" l="1"/>
  <c r="V26" i="92"/>
  <c r="C53" i="68"/>
  <c r="C56" i="68"/>
  <c r="V536" i="92" l="1"/>
  <c r="V16" i="92"/>
  <c r="V537" i="92" s="1"/>
  <c r="V27" i="92"/>
  <c r="V28" i="92" s="1"/>
  <c r="V541" i="92" s="1"/>
  <c r="D66" i="90"/>
  <c r="V540" i="92" l="1"/>
  <c r="V542" i="92" s="1"/>
  <c r="V22" i="92"/>
  <c r="V20" i="92"/>
  <c r="A13" i="85"/>
  <c r="A14" i="85" s="1"/>
  <c r="A15" i="85" s="1"/>
  <c r="A16" i="85" s="1"/>
  <c r="A17" i="85" s="1"/>
  <c r="A19" i="85" s="1"/>
  <c r="A20" i="85" s="1"/>
  <c r="A21" i="85" l="1"/>
  <c r="A22" i="85" s="1"/>
  <c r="A23" i="85" s="1"/>
  <c r="A25" i="85" s="1"/>
  <c r="V18" i="92"/>
  <c r="W11" i="92" s="1"/>
  <c r="W14" i="92" s="1"/>
  <c r="A13" i="68"/>
  <c r="A14" i="68" s="1"/>
  <c r="A15" i="68" s="1"/>
  <c r="A16" i="68" s="1"/>
  <c r="A17" i="68" s="1"/>
  <c r="A19" i="68" s="1"/>
  <c r="A20" i="68" s="1"/>
  <c r="A29" i="85" l="1"/>
  <c r="A30" i="85" s="1"/>
  <c r="A31" i="85" s="1"/>
  <c r="A32" i="85" s="1"/>
  <c r="A33" i="85" s="1"/>
  <c r="A36" i="85" s="1"/>
  <c r="A37" i="85" s="1"/>
  <c r="A38" i="85" s="1"/>
  <c r="A41" i="85" s="1"/>
  <c r="A42" i="85" s="1"/>
  <c r="A43" i="85" s="1"/>
  <c r="A44" i="85" s="1"/>
  <c r="A45" i="85" s="1"/>
  <c r="A46" i="85" s="1"/>
  <c r="A49" i="85" s="1"/>
  <c r="A50" i="85" s="1"/>
  <c r="A51" i="85" s="1"/>
  <c r="A52" i="85" s="1"/>
  <c r="A53" i="85" s="1"/>
  <c r="A54" i="85" s="1"/>
  <c r="A55" i="85" s="1"/>
  <c r="A56" i="85" s="1"/>
  <c r="A57" i="85" s="1"/>
  <c r="A21" i="68"/>
  <c r="A22" i="68" s="1"/>
  <c r="A23" i="68" s="1"/>
  <c r="W15" i="92"/>
  <c r="W26" i="92"/>
  <c r="H696" i="23"/>
  <c r="I696" i="23" s="1"/>
  <c r="J696" i="23" s="1"/>
  <c r="K696" i="23" s="1"/>
  <c r="L696" i="23" s="1"/>
  <c r="M696" i="23" s="1"/>
  <c r="N696" i="23" s="1"/>
  <c r="O696" i="23" s="1"/>
  <c r="P696" i="23" s="1"/>
  <c r="Q696" i="23" s="1"/>
  <c r="R696" i="23" s="1"/>
  <c r="S696" i="23" s="1"/>
  <c r="T696" i="23" s="1"/>
  <c r="U696" i="23" s="1"/>
  <c r="V696" i="23" s="1"/>
  <c r="W696" i="23" s="1"/>
  <c r="X696" i="23" s="1"/>
  <c r="Y696" i="23" s="1"/>
  <c r="Z696" i="23" s="1"/>
  <c r="AA696" i="23" s="1"/>
  <c r="AB696" i="23" s="1"/>
  <c r="AC696" i="23" s="1"/>
  <c r="AD696" i="23" s="1"/>
  <c r="AE696" i="23" s="1"/>
  <c r="AF696" i="23" s="1"/>
  <c r="AG696" i="23" s="1"/>
  <c r="AH696" i="23" s="1"/>
  <c r="AI696" i="23" s="1"/>
  <c r="AJ696" i="23" s="1"/>
  <c r="AK696" i="23" s="1"/>
  <c r="AL696" i="23" s="1"/>
  <c r="AM696" i="23" s="1"/>
  <c r="AN696" i="23" s="1"/>
  <c r="AO696" i="23" s="1"/>
  <c r="AP696" i="23" s="1"/>
  <c r="AQ696" i="23" s="1"/>
  <c r="AR696" i="23" s="1"/>
  <c r="AS696" i="23" s="1"/>
  <c r="AT696" i="23" s="1"/>
  <c r="AU696" i="23" s="1"/>
  <c r="AV696" i="23" s="1"/>
  <c r="AW696" i="23" s="1"/>
  <c r="AX696" i="23" s="1"/>
  <c r="AY696" i="23" s="1"/>
  <c r="AZ696" i="23" s="1"/>
  <c r="BA696" i="23" s="1"/>
  <c r="BB696" i="23" s="1"/>
  <c r="BC696" i="23" s="1"/>
  <c r="BD696" i="23" s="1"/>
  <c r="BE696" i="23" s="1"/>
  <c r="BF696" i="23" s="1"/>
  <c r="BG696" i="23" s="1"/>
  <c r="BH696" i="23" s="1"/>
  <c r="BI696" i="23" s="1"/>
  <c r="BJ696" i="23" s="1"/>
  <c r="BK696" i="23" s="1"/>
  <c r="BL696" i="23" s="1"/>
  <c r="BM696" i="23" s="1"/>
  <c r="BN696" i="23" s="1"/>
  <c r="BO696" i="23" s="1"/>
  <c r="BP696" i="23" s="1"/>
  <c r="BQ696" i="23" s="1"/>
  <c r="BR696" i="23" s="1"/>
  <c r="BS696" i="23" s="1"/>
  <c r="BT696" i="23" s="1"/>
  <c r="BU696" i="23" s="1"/>
  <c r="BV696" i="23" s="1"/>
  <c r="BW696" i="23" s="1"/>
  <c r="BX696" i="23" s="1"/>
  <c r="BY696" i="23" s="1"/>
  <c r="BZ696" i="23" s="1"/>
  <c r="A25" i="68" l="1"/>
  <c r="A27" i="68" s="1"/>
  <c r="A32" i="68" s="1"/>
  <c r="A33" i="68" s="1"/>
  <c r="A34" i="68" s="1"/>
  <c r="A35" i="68" s="1"/>
  <c r="A36" i="68" s="1"/>
  <c r="A39" i="68" s="1"/>
  <c r="A40" i="68" s="1"/>
  <c r="A41" i="68" s="1"/>
  <c r="A44" i="68" s="1"/>
  <c r="A45" i="68" s="1"/>
  <c r="A46" i="68" s="1"/>
  <c r="A47" i="68" s="1"/>
  <c r="A48" i="68" s="1"/>
  <c r="A49" i="68" s="1"/>
  <c r="A61" i="68" s="1"/>
  <c r="A62" i="68" s="1"/>
  <c r="A63" i="68" s="1"/>
  <c r="A64" i="68" s="1"/>
  <c r="A65" i="68" s="1"/>
  <c r="A66" i="68" s="1"/>
  <c r="A67" i="68" s="1"/>
  <c r="A68" i="68" s="1"/>
  <c r="A69" i="68" s="1"/>
  <c r="W16" i="92"/>
  <c r="W537" i="92" s="1"/>
  <c r="W536" i="92"/>
  <c r="W27" i="92"/>
  <c r="W28" i="92" s="1"/>
  <c r="W541" i="92" s="1"/>
  <c r="C623" i="23"/>
  <c r="C624" i="23" s="1"/>
  <c r="C625" i="23" s="1"/>
  <c r="C626" i="23" s="1"/>
  <c r="C627" i="23" s="1"/>
  <c r="C628" i="23" s="1"/>
  <c r="C629" i="23" s="1"/>
  <c r="C630" i="23" s="1"/>
  <c r="C631" i="23" s="1"/>
  <c r="C632" i="23" s="1"/>
  <c r="C633" i="23" s="1"/>
  <c r="C634" i="23" s="1"/>
  <c r="C635" i="23" s="1"/>
  <c r="C636" i="23" s="1"/>
  <c r="C637" i="23" s="1"/>
  <c r="C638" i="23" s="1"/>
  <c r="C639" i="23" s="1"/>
  <c r="C640" i="23" s="1"/>
  <c r="C641" i="23" s="1"/>
  <c r="C642" i="23" s="1"/>
  <c r="C643" i="23" s="1"/>
  <c r="C644" i="23" s="1"/>
  <c r="C645" i="23" s="1"/>
  <c r="C646" i="23" s="1"/>
  <c r="C647" i="23" s="1"/>
  <c r="C648" i="23" s="1"/>
  <c r="C649" i="23" s="1"/>
  <c r="C650" i="23" s="1"/>
  <c r="C651" i="23" s="1"/>
  <c r="C652" i="23" s="1"/>
  <c r="C653" i="23" s="1"/>
  <c r="C654" i="23" s="1"/>
  <c r="C655" i="23" s="1"/>
  <c r="C656" i="23" s="1"/>
  <c r="C657" i="23" s="1"/>
  <c r="C658" i="23" s="1"/>
  <c r="C659" i="23" s="1"/>
  <c r="C660" i="23" s="1"/>
  <c r="C661" i="23" s="1"/>
  <c r="C662" i="23" s="1"/>
  <c r="C663" i="23" s="1"/>
  <c r="C664" i="23" s="1"/>
  <c r="C665" i="23" s="1"/>
  <c r="C666" i="23" s="1"/>
  <c r="C667" i="23" s="1"/>
  <c r="C668" i="23" s="1"/>
  <c r="C669" i="23" s="1"/>
  <c r="C670" i="23" s="1"/>
  <c r="C671" i="23" s="1"/>
  <c r="C672" i="23" s="1"/>
  <c r="C673" i="23" s="1"/>
  <c r="C674" i="23" s="1"/>
  <c r="C675" i="23" s="1"/>
  <c r="C676" i="23" s="1"/>
  <c r="C677" i="23" s="1"/>
  <c r="C678" i="23" s="1"/>
  <c r="C679" i="23" s="1"/>
  <c r="C680" i="23" s="1"/>
  <c r="C681" i="23" s="1"/>
  <c r="C682" i="23" s="1"/>
  <c r="C683" i="23" s="1"/>
  <c r="C684" i="23" s="1"/>
  <c r="C685" i="23" s="1"/>
  <c r="C686" i="23" s="1"/>
  <c r="C687" i="23" s="1"/>
  <c r="C688" i="23" s="1"/>
  <c r="C689" i="23" s="1"/>
  <c r="C690" i="23" s="1"/>
  <c r="C691" i="23" s="1"/>
  <c r="C692" i="23" s="1"/>
  <c r="C693" i="23" s="1"/>
  <c r="W20" i="92" l="1"/>
  <c r="W540" i="92"/>
  <c r="W542" i="92" s="1"/>
  <c r="W22" i="92"/>
  <c r="C393" i="23"/>
  <c r="C394" i="23" s="1"/>
  <c r="C395" i="23" s="1"/>
  <c r="C396" i="23" s="1"/>
  <c r="C397" i="23" s="1"/>
  <c r="C398" i="23" s="1"/>
  <c r="C399" i="23" s="1"/>
  <c r="C400" i="23" s="1"/>
  <c r="C401" i="23" s="1"/>
  <c r="C402" i="23" s="1"/>
  <c r="C403" i="23" s="1"/>
  <c r="C404" i="23" s="1"/>
  <c r="C405" i="23" s="1"/>
  <c r="C406" i="23" s="1"/>
  <c r="C407" i="23" s="1"/>
  <c r="C408" i="23" s="1"/>
  <c r="C409" i="23" s="1"/>
  <c r="C410" i="23" s="1"/>
  <c r="C411" i="23" s="1"/>
  <c r="C412" i="23" s="1"/>
  <c r="C413" i="23" s="1"/>
  <c r="C414" i="23" s="1"/>
  <c r="C415" i="23" s="1"/>
  <c r="C416" i="23" s="1"/>
  <c r="C417" i="23" s="1"/>
  <c r="C418" i="23" s="1"/>
  <c r="C419" i="23" s="1"/>
  <c r="C420" i="23" s="1"/>
  <c r="C421" i="23" s="1"/>
  <c r="C422" i="23" s="1"/>
  <c r="C423" i="23" s="1"/>
  <c r="C424" i="23" s="1"/>
  <c r="C425" i="23" s="1"/>
  <c r="C426" i="23" s="1"/>
  <c r="C427" i="23" s="1"/>
  <c r="C428" i="23" s="1"/>
  <c r="C429" i="23" s="1"/>
  <c r="C430" i="23" s="1"/>
  <c r="C431" i="23" s="1"/>
  <c r="C432" i="23" s="1"/>
  <c r="C433" i="23" s="1"/>
  <c r="C434" i="23" s="1"/>
  <c r="C435" i="23" s="1"/>
  <c r="C436" i="23" s="1"/>
  <c r="C437" i="23" s="1"/>
  <c r="C438" i="23" s="1"/>
  <c r="C439" i="23" s="1"/>
  <c r="C440" i="23" s="1"/>
  <c r="C441" i="23" s="1"/>
  <c r="C442" i="23" s="1"/>
  <c r="C443" i="23" s="1"/>
  <c r="C444" i="23" s="1"/>
  <c r="C445" i="23" s="1"/>
  <c r="C446" i="23" s="1"/>
  <c r="C447" i="23" s="1"/>
  <c r="C448" i="23" s="1"/>
  <c r="C449" i="23" s="1"/>
  <c r="C450" i="23" s="1"/>
  <c r="C451" i="23" s="1"/>
  <c r="C452" i="23" s="1"/>
  <c r="C453" i="23" s="1"/>
  <c r="C454" i="23" s="1"/>
  <c r="C455" i="23" s="1"/>
  <c r="C456" i="23" s="1"/>
  <c r="C457" i="23" s="1"/>
  <c r="C458" i="23" s="1"/>
  <c r="C459" i="23" s="1"/>
  <c r="C460" i="23" s="1"/>
  <c r="C461" i="23" s="1"/>
  <c r="C462" i="23" s="1"/>
  <c r="C463" i="23" s="1"/>
  <c r="W18" i="92" l="1"/>
  <c r="X11" i="92" s="1"/>
  <c r="X14" i="92" s="1"/>
  <c r="C16" i="26"/>
  <c r="E8" i="26"/>
  <c r="C17" i="25"/>
  <c r="C317" i="23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C372" i="23" s="1"/>
  <c r="C373" i="23" s="1"/>
  <c r="C374" i="23" s="1"/>
  <c r="C375" i="23" s="1"/>
  <c r="C376" i="23" s="1"/>
  <c r="C377" i="23" s="1"/>
  <c r="C378" i="23" s="1"/>
  <c r="C379" i="23" s="1"/>
  <c r="C380" i="23" s="1"/>
  <c r="C381" i="23" s="1"/>
  <c r="C382" i="23" s="1"/>
  <c r="C383" i="23" s="1"/>
  <c r="C384" i="23" s="1"/>
  <c r="C385" i="23" s="1"/>
  <c r="C386" i="23" s="1"/>
  <c r="C387" i="23" s="1"/>
  <c r="C240" i="23"/>
  <c r="C164" i="23"/>
  <c r="C88" i="23"/>
  <c r="C13" i="23"/>
  <c r="H8" i="23"/>
  <c r="I8" i="23" s="1"/>
  <c r="J8" i="23" s="1"/>
  <c r="K8" i="23" s="1"/>
  <c r="L8" i="23" s="1"/>
  <c r="M8" i="23" s="1"/>
  <c r="N8" i="23" s="1"/>
  <c r="O8" i="23" s="1"/>
  <c r="P8" i="23" s="1"/>
  <c r="Q8" i="23" s="1"/>
  <c r="R8" i="23" s="1"/>
  <c r="S8" i="23" s="1"/>
  <c r="T8" i="23" s="1"/>
  <c r="U8" i="23" s="1"/>
  <c r="V8" i="23" s="1"/>
  <c r="W8" i="23" s="1"/>
  <c r="B947" i="94" l="1"/>
  <c r="B947" i="95"/>
  <c r="B947" i="23"/>
  <c r="B922" i="94"/>
  <c r="B922" i="95"/>
  <c r="B897" i="94"/>
  <c r="B897" i="95"/>
  <c r="B872" i="94"/>
  <c r="B872" i="95"/>
  <c r="B847" i="94"/>
  <c r="B847" i="23"/>
  <c r="B822" i="95"/>
  <c r="B822" i="23"/>
  <c r="B922" i="23"/>
  <c r="B897" i="23"/>
  <c r="B872" i="23"/>
  <c r="B847" i="95"/>
  <c r="B822" i="94"/>
  <c r="X15" i="92"/>
  <c r="X26" i="92"/>
  <c r="K10" i="25"/>
  <c r="I9" i="25"/>
  <c r="K11" i="25"/>
  <c r="G13" i="23"/>
  <c r="B797" i="95"/>
  <c r="B747" i="95"/>
  <c r="B797" i="94"/>
  <c r="B747" i="94"/>
  <c r="D5" i="95"/>
  <c r="B772" i="95"/>
  <c r="B722" i="95"/>
  <c r="B772" i="94"/>
  <c r="B722" i="94"/>
  <c r="D5" i="94"/>
  <c r="B722" i="23"/>
  <c r="D5" i="23"/>
  <c r="B797" i="23"/>
  <c r="B772" i="23"/>
  <c r="B747" i="23"/>
  <c r="C89" i="23"/>
  <c r="C165" i="23"/>
  <c r="D622" i="23"/>
  <c r="C14" i="23"/>
  <c r="D392" i="23"/>
  <c r="D316" i="23"/>
  <c r="C18" i="26"/>
  <c r="X8" i="23"/>
  <c r="D163" i="23"/>
  <c r="D239" i="23"/>
  <c r="C241" i="23"/>
  <c r="E16" i="26"/>
  <c r="V822" i="94" l="1"/>
  <c r="V823" i="94" s="1"/>
  <c r="BJ822" i="94"/>
  <c r="AF822" i="94"/>
  <c r="AF823" i="94" s="1"/>
  <c r="J822" i="94"/>
  <c r="J823" i="94" s="1"/>
  <c r="I822" i="94"/>
  <c r="I823" i="94" s="1"/>
  <c r="AU822" i="94"/>
  <c r="N822" i="94"/>
  <c r="N823" i="94" s="1"/>
  <c r="AO822" i="94"/>
  <c r="AV822" i="94"/>
  <c r="AA822" i="94"/>
  <c r="AA823" i="94" s="1"/>
  <c r="AM822" i="94"/>
  <c r="BA822" i="94"/>
  <c r="K822" i="94"/>
  <c r="K823" i="94" s="1"/>
  <c r="AE822" i="94"/>
  <c r="AE823" i="94" s="1"/>
  <c r="M822" i="94"/>
  <c r="M823" i="94" s="1"/>
  <c r="T822" i="94"/>
  <c r="T823" i="94" s="1"/>
  <c r="AR822" i="94"/>
  <c r="BG822" i="94"/>
  <c r="BI822" i="94"/>
  <c r="AZ822" i="94"/>
  <c r="BE822" i="94"/>
  <c r="AB822" i="94"/>
  <c r="AB823" i="94" s="1"/>
  <c r="BO822" i="94"/>
  <c r="S822" i="94"/>
  <c r="S823" i="94" s="1"/>
  <c r="BN822" i="94"/>
  <c r="G822" i="94"/>
  <c r="G823" i="94" s="1"/>
  <c r="G824" i="94" s="1"/>
  <c r="AT822" i="94"/>
  <c r="Q822" i="94"/>
  <c r="Q823" i="94" s="1"/>
  <c r="BW822" i="94"/>
  <c r="AW822" i="94"/>
  <c r="AN822" i="94"/>
  <c r="X822" i="94"/>
  <c r="X823" i="94" s="1"/>
  <c r="AP822" i="94"/>
  <c r="BY822" i="94"/>
  <c r="BP822" i="94"/>
  <c r="Y822" i="94"/>
  <c r="Y823" i="94" s="1"/>
  <c r="AY822" i="94"/>
  <c r="W822" i="94"/>
  <c r="W823" i="94" s="1"/>
  <c r="AQ822" i="94"/>
  <c r="BU822" i="94"/>
  <c r="BL822" i="94"/>
  <c r="BS822" i="94"/>
  <c r="BZ822" i="94"/>
  <c r="BQ822" i="94"/>
  <c r="BM822" i="94"/>
  <c r="BD822" i="94"/>
  <c r="BH822" i="94"/>
  <c r="Z822" i="94"/>
  <c r="Z823" i="94" s="1"/>
  <c r="BC822" i="94"/>
  <c r="BB822" i="94"/>
  <c r="AX822" i="94"/>
  <c r="AD822" i="94"/>
  <c r="AD823" i="94" s="1"/>
  <c r="BT822" i="94"/>
  <c r="BX822" i="94"/>
  <c r="AS822" i="94"/>
  <c r="P822" i="94"/>
  <c r="P823" i="94" s="1"/>
  <c r="R822" i="94"/>
  <c r="R823" i="94" s="1"/>
  <c r="O822" i="94"/>
  <c r="O823" i="94" s="1"/>
  <c r="U822" i="94"/>
  <c r="U823" i="94" s="1"/>
  <c r="L822" i="94"/>
  <c r="L823" i="94" s="1"/>
  <c r="BF822" i="94"/>
  <c r="BV822" i="94"/>
  <c r="BK822" i="94"/>
  <c r="BR822" i="94"/>
  <c r="AC822" i="94"/>
  <c r="AC823" i="94" s="1"/>
  <c r="H822" i="94"/>
  <c r="H823" i="94" s="1"/>
  <c r="BA847" i="94"/>
  <c r="T847" i="94"/>
  <c r="T848" i="94" s="1"/>
  <c r="BH847" i="94"/>
  <c r="S847" i="94"/>
  <c r="S848" i="94" s="1"/>
  <c r="AD847" i="94"/>
  <c r="AD848" i="94" s="1"/>
  <c r="P847" i="94"/>
  <c r="P848" i="94" s="1"/>
  <c r="BY847" i="94"/>
  <c r="AE847" i="94"/>
  <c r="AE848" i="94" s="1"/>
  <c r="AT847" i="94"/>
  <c r="I847" i="94"/>
  <c r="I848" i="94" s="1"/>
  <c r="AK847" i="94"/>
  <c r="AK848" i="94" s="1"/>
  <c r="AC847" i="94"/>
  <c r="AC848" i="94" s="1"/>
  <c r="G847" i="94"/>
  <c r="G848" i="94" s="1"/>
  <c r="G849" i="94" s="1"/>
  <c r="R847" i="94"/>
  <c r="R848" i="94" s="1"/>
  <c r="AA847" i="94"/>
  <c r="AA848" i="94" s="1"/>
  <c r="AL847" i="94"/>
  <c r="AL848" i="94" s="1"/>
  <c r="BW847" i="94"/>
  <c r="BN847" i="94"/>
  <c r="Q847" i="94"/>
  <c r="Q848" i="94" s="1"/>
  <c r="H847" i="94"/>
  <c r="H848" i="94" s="1"/>
  <c r="AS847" i="94"/>
  <c r="BS847" i="94"/>
  <c r="BJ847" i="94"/>
  <c r="X847" i="94"/>
  <c r="X848" i="94" s="1"/>
  <c r="BI847" i="94"/>
  <c r="BK847" i="94"/>
  <c r="BB847" i="94"/>
  <c r="BO847" i="94"/>
  <c r="BF847" i="94"/>
  <c r="AV847" i="94"/>
  <c r="BZ847" i="94"/>
  <c r="BM847" i="94"/>
  <c r="AJ847" i="94"/>
  <c r="AJ848" i="94" s="1"/>
  <c r="BX847" i="94"/>
  <c r="BL847" i="94"/>
  <c r="BR847" i="94"/>
  <c r="BV847" i="94"/>
  <c r="AG847" i="94"/>
  <c r="AG848" i="94" s="1"/>
  <c r="AI847" i="94"/>
  <c r="AI848" i="94" s="1"/>
  <c r="N847" i="94"/>
  <c r="N848" i="94" s="1"/>
  <c r="BP847" i="94"/>
  <c r="AB847" i="94"/>
  <c r="AB848" i="94" s="1"/>
  <c r="O847" i="94"/>
  <c r="O848" i="94" s="1"/>
  <c r="J847" i="94"/>
  <c r="J848" i="94" s="1"/>
  <c r="Y847" i="94"/>
  <c r="Y848" i="94" s="1"/>
  <c r="L847" i="94"/>
  <c r="L848" i="94" s="1"/>
  <c r="AF847" i="94"/>
  <c r="AF848" i="94" s="1"/>
  <c r="BQ847" i="94"/>
  <c r="K847" i="94"/>
  <c r="K848" i="94" s="1"/>
  <c r="W847" i="94"/>
  <c r="W848" i="94" s="1"/>
  <c r="U847" i="94"/>
  <c r="U848" i="94" s="1"/>
  <c r="BE847" i="94"/>
  <c r="BU847" i="94"/>
  <c r="BG847" i="94"/>
  <c r="AX847" i="94"/>
  <c r="BD847" i="94"/>
  <c r="M847" i="94"/>
  <c r="M848" i="94" s="1"/>
  <c r="BC847" i="94"/>
  <c r="Z847" i="94"/>
  <c r="Z848" i="94" s="1"/>
  <c r="BT847" i="94"/>
  <c r="AZ847" i="94"/>
  <c r="AW847" i="94"/>
  <c r="AU847" i="94"/>
  <c r="AH847" i="94"/>
  <c r="AH848" i="94" s="1"/>
  <c r="AY847" i="94"/>
  <c r="V847" i="94"/>
  <c r="V848" i="94" s="1"/>
  <c r="T947" i="95"/>
  <c r="T948" i="95" s="1"/>
  <c r="AF947" i="95"/>
  <c r="AF948" i="95" s="1"/>
  <c r="AW947" i="95"/>
  <c r="AW948" i="95" s="1"/>
  <c r="AP947" i="95"/>
  <c r="AP948" i="95" s="1"/>
  <c r="AQ947" i="95"/>
  <c r="AQ948" i="95" s="1"/>
  <c r="H947" i="95"/>
  <c r="H948" i="95" s="1"/>
  <c r="AK947" i="95"/>
  <c r="AK948" i="95" s="1"/>
  <c r="AD947" i="95"/>
  <c r="AD948" i="95" s="1"/>
  <c r="BX947" i="95"/>
  <c r="BC947" i="95"/>
  <c r="BC948" i="95" s="1"/>
  <c r="Y947" i="95"/>
  <c r="Y948" i="95" s="1"/>
  <c r="R947" i="95"/>
  <c r="R948" i="95" s="1"/>
  <c r="BP947" i="95"/>
  <c r="BD947" i="95"/>
  <c r="BD948" i="95" s="1"/>
  <c r="BI947" i="95"/>
  <c r="BI948" i="95" s="1"/>
  <c r="BB947" i="95"/>
  <c r="BB948" i="95" s="1"/>
  <c r="G947" i="95"/>
  <c r="G948" i="95" s="1"/>
  <c r="G949" i="95" s="1"/>
  <c r="BF947" i="95"/>
  <c r="BF948" i="95" s="1"/>
  <c r="AJ947" i="95"/>
  <c r="AJ948" i="95" s="1"/>
  <c r="AN947" i="95"/>
  <c r="AN948" i="95" s="1"/>
  <c r="BA947" i="95"/>
  <c r="BA948" i="95" s="1"/>
  <c r="AT947" i="95"/>
  <c r="AT948" i="95" s="1"/>
  <c r="BG947" i="95"/>
  <c r="BG948" i="95" s="1"/>
  <c r="P947" i="95"/>
  <c r="P948" i="95" s="1"/>
  <c r="AO947" i="95"/>
  <c r="AO948" i="95" s="1"/>
  <c r="AH947" i="95"/>
  <c r="AH948" i="95" s="1"/>
  <c r="L947" i="95"/>
  <c r="L948" i="95" s="1"/>
  <c r="AM947" i="95"/>
  <c r="AM948" i="95" s="1"/>
  <c r="Q947" i="95"/>
  <c r="Q948" i="95" s="1"/>
  <c r="J947" i="95"/>
  <c r="J948" i="95" s="1"/>
  <c r="BV947" i="95"/>
  <c r="BO947" i="95"/>
  <c r="BH947" i="95"/>
  <c r="BH948" i="95" s="1"/>
  <c r="O947" i="95"/>
  <c r="O948" i="95" s="1"/>
  <c r="BT947" i="95"/>
  <c r="BQ947" i="95"/>
  <c r="BJ947" i="95"/>
  <c r="BJ948" i="95" s="1"/>
  <c r="AI947" i="95"/>
  <c r="AI948" i="95" s="1"/>
  <c r="AZ947" i="95"/>
  <c r="AZ948" i="95" s="1"/>
  <c r="AV947" i="95"/>
  <c r="AV948" i="95" s="1"/>
  <c r="BE947" i="95"/>
  <c r="BE948" i="95" s="1"/>
  <c r="AX947" i="95"/>
  <c r="AX948" i="95" s="1"/>
  <c r="K947" i="95"/>
  <c r="K948" i="95" s="1"/>
  <c r="AC947" i="95"/>
  <c r="AC948" i="95" s="1"/>
  <c r="V947" i="95"/>
  <c r="V948" i="95" s="1"/>
  <c r="AG947" i="95"/>
  <c r="AG948" i="95" s="1"/>
  <c r="AR947" i="95"/>
  <c r="AR948" i="95" s="1"/>
  <c r="BZ947" i="95"/>
  <c r="I947" i="95"/>
  <c r="I948" i="95" s="1"/>
  <c r="AE947" i="95"/>
  <c r="AE948" i="95" s="1"/>
  <c r="BY947" i="95"/>
  <c r="Z947" i="95"/>
  <c r="Z948" i="95" s="1"/>
  <c r="AU947" i="95"/>
  <c r="AU948" i="95" s="1"/>
  <c r="BU947" i="95"/>
  <c r="AB947" i="95"/>
  <c r="AB948" i="95" s="1"/>
  <c r="X947" i="95"/>
  <c r="X948" i="95" s="1"/>
  <c r="AL947" i="95"/>
  <c r="AL948" i="95" s="1"/>
  <c r="AA947" i="95"/>
  <c r="AA948" i="95" s="1"/>
  <c r="U947" i="95"/>
  <c r="U948" i="95" s="1"/>
  <c r="S947" i="95"/>
  <c r="S948" i="95" s="1"/>
  <c r="AY947" i="95"/>
  <c r="AY948" i="95" s="1"/>
  <c r="M947" i="95"/>
  <c r="M948" i="95" s="1"/>
  <c r="BR947" i="95"/>
  <c r="BS947" i="95"/>
  <c r="N947" i="95"/>
  <c r="N948" i="95" s="1"/>
  <c r="W947" i="95"/>
  <c r="W948" i="95" s="1"/>
  <c r="BW947" i="95"/>
  <c r="AS947" i="95"/>
  <c r="AS948" i="95" s="1"/>
  <c r="BO722" i="94"/>
  <c r="BR722" i="94"/>
  <c r="BM722" i="94"/>
  <c r="AF722" i="94"/>
  <c r="Y722" i="94"/>
  <c r="AY722" i="94"/>
  <c r="BJ722" i="94"/>
  <c r="BW722" i="94"/>
  <c r="BE722" i="94"/>
  <c r="AB722" i="94"/>
  <c r="AI722" i="94"/>
  <c r="BB722" i="94"/>
  <c r="BG722" i="94"/>
  <c r="BS722" i="94"/>
  <c r="BP722" i="94"/>
  <c r="AE722" i="94"/>
  <c r="BD722" i="94"/>
  <c r="BQ722" i="94"/>
  <c r="BN722" i="94"/>
  <c r="BC722" i="94"/>
  <c r="AV722" i="94"/>
  <c r="BA722" i="94"/>
  <c r="AX722" i="94"/>
  <c r="AU722" i="94"/>
  <c r="AR722" i="94"/>
  <c r="U722" i="94"/>
  <c r="AH722" i="94"/>
  <c r="AM722" i="94"/>
  <c r="BU722" i="94"/>
  <c r="T722" i="94"/>
  <c r="S722" i="94"/>
  <c r="AN722" i="94"/>
  <c r="AK722" i="94"/>
  <c r="AA722" i="94"/>
  <c r="W722" i="94"/>
  <c r="P722" i="94"/>
  <c r="O722" i="94"/>
  <c r="AO722" i="94"/>
  <c r="R722" i="94"/>
  <c r="BK722" i="94"/>
  <c r="X722" i="94"/>
  <c r="Q722" i="94"/>
  <c r="AL722" i="94"/>
  <c r="AG722" i="94"/>
  <c r="AD722" i="94"/>
  <c r="BX722" i="94"/>
  <c r="BY722" i="94"/>
  <c r="V722" i="94"/>
  <c r="BV722" i="94"/>
  <c r="AZ722" i="94"/>
  <c r="BI722" i="94"/>
  <c r="BZ722" i="94"/>
  <c r="AQ722" i="94"/>
  <c r="AW722" i="94"/>
  <c r="AP722" i="94"/>
  <c r="BL722" i="94"/>
  <c r="Z722" i="94"/>
  <c r="BH722" i="94"/>
  <c r="AS722" i="94"/>
  <c r="AJ722" i="94"/>
  <c r="AC722" i="94"/>
  <c r="AT722" i="94"/>
  <c r="BF722" i="94"/>
  <c r="BT722" i="94"/>
  <c r="AI887" i="95"/>
  <c r="K787" i="95"/>
  <c r="AK887" i="95"/>
  <c r="BE937" i="95"/>
  <c r="G862" i="95"/>
  <c r="AB937" i="95"/>
  <c r="AR937" i="95"/>
  <c r="I937" i="95"/>
  <c r="R787" i="95"/>
  <c r="L912" i="95"/>
  <c r="H887" i="95"/>
  <c r="G937" i="95"/>
  <c r="AE812" i="95"/>
  <c r="AH887" i="95"/>
  <c r="R937" i="95"/>
  <c r="AR862" i="95"/>
  <c r="AS887" i="95"/>
  <c r="X937" i="95"/>
  <c r="AH912" i="95"/>
  <c r="Q912" i="95"/>
  <c r="O862" i="95"/>
  <c r="AC912" i="95"/>
  <c r="BG937" i="95"/>
  <c r="K937" i="95"/>
  <c r="AB912" i="95"/>
  <c r="L887" i="95"/>
  <c r="H737" i="95"/>
  <c r="AB812" i="95"/>
  <c r="U912" i="95"/>
  <c r="I787" i="95"/>
  <c r="X787" i="95"/>
  <c r="V837" i="95"/>
  <c r="AA887" i="95"/>
  <c r="X912" i="95"/>
  <c r="AF887" i="95"/>
  <c r="AL837" i="95"/>
  <c r="G737" i="95"/>
  <c r="AB887" i="95"/>
  <c r="X837" i="95"/>
  <c r="AH837" i="95"/>
  <c r="Q887" i="95"/>
  <c r="G837" i="95"/>
  <c r="AA837" i="95"/>
  <c r="U787" i="95"/>
  <c r="I912" i="95"/>
  <c r="R912" i="95"/>
  <c r="Q762" i="95"/>
  <c r="P912" i="95"/>
  <c r="BB912" i="95"/>
  <c r="P812" i="95"/>
  <c r="BC937" i="95"/>
  <c r="T787" i="95"/>
  <c r="Z937" i="95"/>
  <c r="X862" i="95"/>
  <c r="O887" i="95"/>
  <c r="P887" i="95"/>
  <c r="K862" i="95"/>
  <c r="Y937" i="95"/>
  <c r="S837" i="95"/>
  <c r="N787" i="95"/>
  <c r="AQ862" i="95"/>
  <c r="M862" i="95"/>
  <c r="J787" i="95"/>
  <c r="AR887" i="95"/>
  <c r="AF812" i="95"/>
  <c r="AC812" i="95"/>
  <c r="AT887" i="95"/>
  <c r="AJ837" i="95"/>
  <c r="W887" i="95"/>
  <c r="R837" i="95"/>
  <c r="AC837" i="95"/>
  <c r="BA937" i="95"/>
  <c r="AD887" i="95"/>
  <c r="AQ887" i="95"/>
  <c r="Z812" i="95"/>
  <c r="W862" i="95"/>
  <c r="AW912" i="95"/>
  <c r="L937" i="95"/>
  <c r="AL887" i="95"/>
  <c r="AA812" i="95"/>
  <c r="AZ912" i="95"/>
  <c r="AS912" i="95"/>
  <c r="G812" i="95"/>
  <c r="AR912" i="95"/>
  <c r="AZ937" i="95"/>
  <c r="AH937" i="95"/>
  <c r="AK837" i="95"/>
  <c r="H837" i="95"/>
  <c r="G887" i="95"/>
  <c r="AA937" i="95"/>
  <c r="AX937" i="95"/>
  <c r="Q812" i="95"/>
  <c r="O937" i="95"/>
  <c r="V812" i="95"/>
  <c r="X812" i="95"/>
  <c r="V787" i="95"/>
  <c r="P937" i="95"/>
  <c r="AU912" i="95"/>
  <c r="S812" i="95"/>
  <c r="AD812" i="95"/>
  <c r="N812" i="95"/>
  <c r="AJ862" i="95"/>
  <c r="AP912" i="95"/>
  <c r="J762" i="95"/>
  <c r="AK862" i="95"/>
  <c r="V887" i="95"/>
  <c r="AG912" i="95"/>
  <c r="AU937" i="95"/>
  <c r="AN887" i="95"/>
  <c r="AD862" i="95"/>
  <c r="W812" i="95"/>
  <c r="AQ912" i="95"/>
  <c r="T837" i="95"/>
  <c r="AI937" i="95"/>
  <c r="M912" i="95"/>
  <c r="Z787" i="95"/>
  <c r="J862" i="95"/>
  <c r="AY912" i="95"/>
  <c r="V937" i="95"/>
  <c r="AM862" i="95"/>
  <c r="K887" i="95"/>
  <c r="Y912" i="95"/>
  <c r="AV887" i="95"/>
  <c r="BF937" i="95"/>
  <c r="AB862" i="95"/>
  <c r="AE837" i="95"/>
  <c r="AF937" i="95"/>
  <c r="AC887" i="95"/>
  <c r="K812" i="95"/>
  <c r="S762" i="95"/>
  <c r="AD937" i="95"/>
  <c r="N937" i="95"/>
  <c r="T812" i="95"/>
  <c r="AO937" i="95"/>
  <c r="AP887" i="95"/>
  <c r="W912" i="95"/>
  <c r="L737" i="95"/>
  <c r="P762" i="95"/>
  <c r="G787" i="95"/>
  <c r="O812" i="95"/>
  <c r="O837" i="95"/>
  <c r="P837" i="95"/>
  <c r="Q862" i="95"/>
  <c r="H862" i="95"/>
  <c r="AI862" i="95"/>
  <c r="M887" i="95"/>
  <c r="X887" i="95"/>
  <c r="R887" i="95"/>
  <c r="Z912" i="95"/>
  <c r="T912" i="95"/>
  <c r="G912" i="95"/>
  <c r="R862" i="95"/>
  <c r="AY937" i="95"/>
  <c r="H762" i="95"/>
  <c r="AS937" i="95"/>
  <c r="U937" i="95"/>
  <c r="I762" i="95"/>
  <c r="AF837" i="95"/>
  <c r="AM937" i="95"/>
  <c r="U887" i="95"/>
  <c r="Q837" i="95"/>
  <c r="AM912" i="95"/>
  <c r="AG887" i="95"/>
  <c r="N862" i="95"/>
  <c r="BH937" i="95"/>
  <c r="AO862" i="95"/>
  <c r="T887" i="95"/>
  <c r="J837" i="95"/>
  <c r="AF912" i="95"/>
  <c r="AC937" i="95"/>
  <c r="Y812" i="95"/>
  <c r="AD912" i="95"/>
  <c r="AJ887" i="95"/>
  <c r="M762" i="95"/>
  <c r="Z837" i="95"/>
  <c r="W787" i="95"/>
  <c r="O787" i="95"/>
  <c r="AG937" i="95"/>
  <c r="AU887" i="95"/>
  <c r="AN862" i="95"/>
  <c r="S887" i="95"/>
  <c r="AW937" i="95"/>
  <c r="AJ937" i="95"/>
  <c r="T762" i="95"/>
  <c r="BD937" i="95"/>
  <c r="J937" i="95"/>
  <c r="I837" i="95"/>
  <c r="Q787" i="95"/>
  <c r="V862" i="95"/>
  <c r="AG862" i="95"/>
  <c r="K912" i="95"/>
  <c r="BI937" i="95"/>
  <c r="AT912" i="95"/>
  <c r="N762" i="95"/>
  <c r="AJ912" i="95"/>
  <c r="AK912" i="95"/>
  <c r="AB837" i="95"/>
  <c r="P787" i="95"/>
  <c r="AF862" i="95"/>
  <c r="S937" i="95"/>
  <c r="K737" i="95"/>
  <c r="N737" i="95"/>
  <c r="AK937" i="95"/>
  <c r="AP937" i="95"/>
  <c r="J737" i="95"/>
  <c r="M787" i="95"/>
  <c r="AI912" i="95"/>
  <c r="J812" i="95"/>
  <c r="W837" i="95"/>
  <c r="L862" i="95"/>
  <c r="AW887" i="95"/>
  <c r="AO912" i="95"/>
  <c r="AE912" i="95"/>
  <c r="J912" i="95"/>
  <c r="H812" i="95"/>
  <c r="AE862" i="95"/>
  <c r="I737" i="95"/>
  <c r="Y887" i="95"/>
  <c r="AN937" i="95"/>
  <c r="O762" i="95"/>
  <c r="W937" i="95"/>
  <c r="BD912" i="95"/>
  <c r="AP862" i="95"/>
  <c r="N837" i="95"/>
  <c r="AI837" i="95"/>
  <c r="Q937" i="95"/>
  <c r="AM887" i="95"/>
  <c r="T862" i="95"/>
  <c r="U862" i="95"/>
  <c r="AX912" i="95"/>
  <c r="R812" i="95"/>
  <c r="AE937" i="95"/>
  <c r="AT937" i="95"/>
  <c r="AV937" i="95"/>
  <c r="AO887" i="95"/>
  <c r="BJ937" i="95"/>
  <c r="H937" i="95"/>
  <c r="AD837" i="95"/>
  <c r="M837" i="95"/>
  <c r="Z862" i="95"/>
  <c r="M937" i="95"/>
  <c r="G762" i="95"/>
  <c r="T937" i="95"/>
  <c r="L762" i="95"/>
  <c r="R762" i="95"/>
  <c r="I812" i="95"/>
  <c r="AG837" i="95"/>
  <c r="AL862" i="95"/>
  <c r="P862" i="95"/>
  <c r="AA862" i="95"/>
  <c r="Z887" i="95"/>
  <c r="AL912" i="95"/>
  <c r="Y862" i="95"/>
  <c r="U812" i="95"/>
  <c r="Y837" i="95"/>
  <c r="V912" i="95"/>
  <c r="AV912" i="95"/>
  <c r="S787" i="95"/>
  <c r="AL937" i="95"/>
  <c r="O912" i="95"/>
  <c r="BA912" i="95"/>
  <c r="AN912" i="95"/>
  <c r="S862" i="95"/>
  <c r="I862" i="95"/>
  <c r="AX887" i="95"/>
  <c r="AE887" i="95"/>
  <c r="S912" i="95"/>
  <c r="L787" i="95"/>
  <c r="K837" i="95"/>
  <c r="N887" i="95"/>
  <c r="N912" i="95"/>
  <c r="AA912" i="95"/>
  <c r="AC862" i="95"/>
  <c r="H787" i="95"/>
  <c r="M812" i="95"/>
  <c r="BC912" i="95"/>
  <c r="AQ937" i="95"/>
  <c r="AH862" i="95"/>
  <c r="M737" i="95"/>
  <c r="K762" i="95"/>
  <c r="Y787" i="95"/>
  <c r="L812" i="95"/>
  <c r="U837" i="95"/>
  <c r="J887" i="95"/>
  <c r="I887" i="95"/>
  <c r="BB937" i="95"/>
  <c r="L837" i="95"/>
  <c r="H912" i="95"/>
  <c r="BR797" i="95"/>
  <c r="BD797" i="95"/>
  <c r="BS797" i="95"/>
  <c r="AR797" i="95"/>
  <c r="BG797" i="95"/>
  <c r="AP797" i="95"/>
  <c r="BL797" i="95"/>
  <c r="G797" i="95"/>
  <c r="G798" i="95" s="1"/>
  <c r="G799" i="95" s="1"/>
  <c r="BY797" i="95"/>
  <c r="AH797" i="95"/>
  <c r="N797" i="95"/>
  <c r="N798" i="95" s="1"/>
  <c r="AG797" i="95"/>
  <c r="L797" i="95"/>
  <c r="L798" i="95" s="1"/>
  <c r="AU797" i="95"/>
  <c r="AI797" i="95"/>
  <c r="J797" i="95"/>
  <c r="J798" i="95" s="1"/>
  <c r="Z797" i="95"/>
  <c r="Z798" i="95" s="1"/>
  <c r="I797" i="95"/>
  <c r="I798" i="95" s="1"/>
  <c r="BT797" i="95"/>
  <c r="O797" i="95"/>
  <c r="O798" i="95" s="1"/>
  <c r="BH797" i="95"/>
  <c r="BW797" i="95"/>
  <c r="AS797" i="95"/>
  <c r="R797" i="95"/>
  <c r="R798" i="95" s="1"/>
  <c r="Y797" i="95"/>
  <c r="Y798" i="95" s="1"/>
  <c r="H797" i="95"/>
  <c r="H798" i="95" s="1"/>
  <c r="W797" i="95"/>
  <c r="W798" i="95" s="1"/>
  <c r="BQ797" i="95"/>
  <c r="BB797" i="95"/>
  <c r="BM797" i="95"/>
  <c r="AJ797" i="95"/>
  <c r="BK797" i="95"/>
  <c r="AY797" i="95"/>
  <c r="BI797" i="95"/>
  <c r="U797" i="95"/>
  <c r="U798" i="95" s="1"/>
  <c r="BO797" i="95"/>
  <c r="BF797" i="95"/>
  <c r="M797" i="95"/>
  <c r="M798" i="95" s="1"/>
  <c r="Q797" i="95"/>
  <c r="Q798" i="95" s="1"/>
  <c r="AX797" i="95"/>
  <c r="V797" i="95"/>
  <c r="V798" i="95" s="1"/>
  <c r="AO797" i="95"/>
  <c r="P797" i="95"/>
  <c r="P798" i="95" s="1"/>
  <c r="AM797" i="95"/>
  <c r="BX797" i="95"/>
  <c r="S797" i="95"/>
  <c r="S798" i="95" s="1"/>
  <c r="BA797" i="95"/>
  <c r="AT797" i="95"/>
  <c r="BE797" i="95"/>
  <c r="X797" i="95"/>
  <c r="X798" i="95" s="1"/>
  <c r="AZ797" i="95"/>
  <c r="AL797" i="95"/>
  <c r="AN797" i="95"/>
  <c r="AQ797" i="95"/>
  <c r="BP797" i="95"/>
  <c r="AK797" i="95"/>
  <c r="BN797" i="95"/>
  <c r="BU797" i="95"/>
  <c r="T797" i="95"/>
  <c r="T798" i="95" s="1"/>
  <c r="BZ797" i="95"/>
  <c r="BV797" i="95"/>
  <c r="AW797" i="95"/>
  <c r="BJ797" i="95"/>
  <c r="BC797" i="95"/>
  <c r="AV797" i="95"/>
  <c r="K797" i="95"/>
  <c r="K798" i="95" s="1"/>
  <c r="I847" i="95"/>
  <c r="I848" i="95" s="1"/>
  <c r="J847" i="95"/>
  <c r="J848" i="95" s="1"/>
  <c r="AC847" i="95"/>
  <c r="AC848" i="95" s="1"/>
  <c r="X847" i="95"/>
  <c r="X848" i="95" s="1"/>
  <c r="AI847" i="95"/>
  <c r="AI848" i="95" s="1"/>
  <c r="BB847" i="95"/>
  <c r="L847" i="95"/>
  <c r="L848" i="95" s="1"/>
  <c r="W847" i="95"/>
  <c r="W848" i="95" s="1"/>
  <c r="AD847" i="95"/>
  <c r="AD848" i="95" s="1"/>
  <c r="BE847" i="95"/>
  <c r="BT847" i="95"/>
  <c r="K847" i="95"/>
  <c r="K848" i="95" s="1"/>
  <c r="AH847" i="95"/>
  <c r="AH848" i="95" s="1"/>
  <c r="BA847" i="95"/>
  <c r="AJ847" i="95"/>
  <c r="AJ848" i="95" s="1"/>
  <c r="BC847" i="95"/>
  <c r="Q847" i="95"/>
  <c r="Q848" i="95" s="1"/>
  <c r="AX847" i="95"/>
  <c r="BI847" i="95"/>
  <c r="AV847" i="95"/>
  <c r="BG847" i="95"/>
  <c r="Y847" i="95"/>
  <c r="Y848" i="95" s="1"/>
  <c r="R847" i="95"/>
  <c r="R848" i="95" s="1"/>
  <c r="AK847" i="95"/>
  <c r="AK848" i="95" s="1"/>
  <c r="AB847" i="95"/>
  <c r="AB848" i="95" s="1"/>
  <c r="AU847" i="95"/>
  <c r="BM847" i="95"/>
  <c r="BR847" i="95"/>
  <c r="M847" i="95"/>
  <c r="M848" i="95" s="1"/>
  <c r="P847" i="95"/>
  <c r="P848" i="95" s="1"/>
  <c r="AA847" i="95"/>
  <c r="AA848" i="95" s="1"/>
  <c r="AW847" i="95"/>
  <c r="BZ847" i="95"/>
  <c r="BL847" i="95"/>
  <c r="BW847" i="95"/>
  <c r="BF847" i="95"/>
  <c r="BQ847" i="95"/>
  <c r="AZ847" i="95"/>
  <c r="BK847" i="95"/>
  <c r="N847" i="95"/>
  <c r="N848" i="95" s="1"/>
  <c r="AT847" i="95"/>
  <c r="Z847" i="95"/>
  <c r="Z848" i="95" s="1"/>
  <c r="AS847" i="95"/>
  <c r="AF847" i="95"/>
  <c r="AF848" i="95" s="1"/>
  <c r="AY847" i="95"/>
  <c r="BX847" i="95"/>
  <c r="O847" i="95"/>
  <c r="O848" i="95" s="1"/>
  <c r="AL847" i="95"/>
  <c r="AL848" i="95" s="1"/>
  <c r="H847" i="95"/>
  <c r="H848" i="95" s="1"/>
  <c r="G847" i="95"/>
  <c r="G848" i="95" s="1"/>
  <c r="G849" i="95" s="1"/>
  <c r="BH847" i="95"/>
  <c r="BS847" i="95"/>
  <c r="AG847" i="95"/>
  <c r="AG848" i="95" s="1"/>
  <c r="BD847" i="95"/>
  <c r="V847" i="95"/>
  <c r="V848" i="95" s="1"/>
  <c r="S847" i="95"/>
  <c r="S848" i="95" s="1"/>
  <c r="BU847" i="95"/>
  <c r="BN847" i="95"/>
  <c r="BV847" i="95"/>
  <c r="BP847" i="95"/>
  <c r="BJ847" i="95"/>
  <c r="BY847" i="95"/>
  <c r="BO847" i="95"/>
  <c r="U847" i="95"/>
  <c r="U848" i="95" s="1"/>
  <c r="T847" i="95"/>
  <c r="T848" i="95" s="1"/>
  <c r="AE847" i="95"/>
  <c r="AE848" i="95" s="1"/>
  <c r="I872" i="95"/>
  <c r="I873" i="95" s="1"/>
  <c r="AN872" i="95"/>
  <c r="AN873" i="95" s="1"/>
  <c r="AO872" i="95"/>
  <c r="AO873" i="95" s="1"/>
  <c r="BA872" i="95"/>
  <c r="BP872" i="95"/>
  <c r="AM872" i="95"/>
  <c r="AM873" i="95" s="1"/>
  <c r="BN872" i="95"/>
  <c r="U872" i="95"/>
  <c r="U873" i="95" s="1"/>
  <c r="AR872" i="95"/>
  <c r="AR873" i="95" s="1"/>
  <c r="AA872" i="95"/>
  <c r="AA873" i="95" s="1"/>
  <c r="BB872" i="95"/>
  <c r="BE872" i="95"/>
  <c r="BT872" i="95"/>
  <c r="BL872" i="95"/>
  <c r="T872" i="95"/>
  <c r="T873" i="95" s="1"/>
  <c r="O872" i="95"/>
  <c r="O873" i="95" s="1"/>
  <c r="AH872" i="95"/>
  <c r="AH873" i="95" s="1"/>
  <c r="BY872" i="95"/>
  <c r="BC872" i="95"/>
  <c r="BZ872" i="95"/>
  <c r="Y872" i="95"/>
  <c r="Y873" i="95" s="1"/>
  <c r="X872" i="95"/>
  <c r="X873" i="95" s="1"/>
  <c r="BG872" i="95"/>
  <c r="J872" i="95"/>
  <c r="J873" i="95" s="1"/>
  <c r="BU872" i="95"/>
  <c r="BI872" i="95"/>
  <c r="BX872" i="95"/>
  <c r="AQ872" i="95"/>
  <c r="AQ873" i="95" s="1"/>
  <c r="BR872" i="95"/>
  <c r="H872" i="95"/>
  <c r="H873" i="95" s="1"/>
  <c r="AC872" i="95"/>
  <c r="AC873" i="95" s="1"/>
  <c r="AZ872" i="95"/>
  <c r="AE872" i="95"/>
  <c r="AE873" i="95" s="1"/>
  <c r="BF872" i="95"/>
  <c r="P872" i="95"/>
  <c r="P873" i="95" s="1"/>
  <c r="AG872" i="95"/>
  <c r="AG873" i="95" s="1"/>
  <c r="G872" i="95"/>
  <c r="G873" i="95" s="1"/>
  <c r="G874" i="95" s="1"/>
  <c r="BW872" i="95"/>
  <c r="Z872" i="95"/>
  <c r="Z873" i="95" s="1"/>
  <c r="BD872" i="95"/>
  <c r="BK872" i="95"/>
  <c r="N872" i="95"/>
  <c r="N873" i="95" s="1"/>
  <c r="BQ872" i="95"/>
  <c r="AY872" i="95"/>
  <c r="BV872" i="95"/>
  <c r="AB872" i="95"/>
  <c r="AB873" i="95" s="1"/>
  <c r="S872" i="95"/>
  <c r="S873" i="95" s="1"/>
  <c r="AL872" i="95"/>
  <c r="AL873" i="95" s="1"/>
  <c r="W872" i="95"/>
  <c r="W873" i="95" s="1"/>
  <c r="AF872" i="95"/>
  <c r="AF873" i="95" s="1"/>
  <c r="AD872" i="95"/>
  <c r="AD873" i="95" s="1"/>
  <c r="Q872" i="95"/>
  <c r="Q873" i="95" s="1"/>
  <c r="BS872" i="95"/>
  <c r="M872" i="95"/>
  <c r="M873" i="95" s="1"/>
  <c r="BM872" i="95"/>
  <c r="L872" i="95"/>
  <c r="L873" i="95" s="1"/>
  <c r="BO872" i="95"/>
  <c r="AK872" i="95"/>
  <c r="AK873" i="95" s="1"/>
  <c r="BH872" i="95"/>
  <c r="AP872" i="95"/>
  <c r="AP873" i="95" s="1"/>
  <c r="K872" i="95"/>
  <c r="K873" i="95" s="1"/>
  <c r="R872" i="95"/>
  <c r="R873" i="95" s="1"/>
  <c r="V872" i="95"/>
  <c r="V873" i="95" s="1"/>
  <c r="AJ872" i="95"/>
  <c r="AJ873" i="95" s="1"/>
  <c r="AI872" i="95"/>
  <c r="AI873" i="95" s="1"/>
  <c r="BJ872" i="95"/>
  <c r="AB922" i="95"/>
  <c r="AB923" i="95" s="1"/>
  <c r="AN922" i="95"/>
  <c r="AN923" i="95" s="1"/>
  <c r="I922" i="95"/>
  <c r="I923" i="95" s="1"/>
  <c r="BU922" i="95"/>
  <c r="AR922" i="95"/>
  <c r="AR923" i="95" s="1"/>
  <c r="P922" i="95"/>
  <c r="P923" i="95" s="1"/>
  <c r="BK922" i="95"/>
  <c r="AX922" i="95"/>
  <c r="AX923" i="95" s="1"/>
  <c r="BO922" i="95"/>
  <c r="AZ922" i="95"/>
  <c r="AZ923" i="95" s="1"/>
  <c r="AM922" i="95"/>
  <c r="AM923" i="95" s="1"/>
  <c r="AW922" i="95"/>
  <c r="AW923" i="95" s="1"/>
  <c r="AL922" i="95"/>
  <c r="AL923" i="95" s="1"/>
  <c r="AY922" i="95"/>
  <c r="AY923" i="95" s="1"/>
  <c r="AQ922" i="95"/>
  <c r="AQ923" i="95" s="1"/>
  <c r="BL922" i="95"/>
  <c r="U922" i="95"/>
  <c r="U923" i="95" s="1"/>
  <c r="J922" i="95"/>
  <c r="J923" i="95" s="1"/>
  <c r="BV922" i="95"/>
  <c r="BT922" i="95"/>
  <c r="Y922" i="95"/>
  <c r="Y923" i="95" s="1"/>
  <c r="N922" i="95"/>
  <c r="N923" i="95" s="1"/>
  <c r="BZ922" i="95"/>
  <c r="K922" i="95"/>
  <c r="K923" i="95" s="1"/>
  <c r="AV922" i="95"/>
  <c r="AV923" i="95" s="1"/>
  <c r="M922" i="95"/>
  <c r="M923" i="95" s="1"/>
  <c r="BY922" i="95"/>
  <c r="BN922" i="95"/>
  <c r="BX922" i="95"/>
  <c r="X922" i="95"/>
  <c r="X923" i="95" s="1"/>
  <c r="BS922" i="95"/>
  <c r="BM922" i="95"/>
  <c r="BB922" i="95"/>
  <c r="BB923" i="95" s="1"/>
  <c r="T922" i="95"/>
  <c r="T923" i="95" s="1"/>
  <c r="W922" i="95"/>
  <c r="W923" i="95" s="1"/>
  <c r="AO922" i="95"/>
  <c r="AO923" i="95" s="1"/>
  <c r="AD922" i="95"/>
  <c r="AD923" i="95" s="1"/>
  <c r="BW922" i="95"/>
  <c r="AC922" i="95"/>
  <c r="AC923" i="95" s="1"/>
  <c r="R922" i="95"/>
  <c r="R923" i="95" s="1"/>
  <c r="S922" i="95"/>
  <c r="S923" i="95" s="1"/>
  <c r="AA922" i="95"/>
  <c r="AA923" i="95" s="1"/>
  <c r="BD922" i="95"/>
  <c r="BD923" i="95" s="1"/>
  <c r="Q922" i="95"/>
  <c r="Q923" i="95" s="1"/>
  <c r="BR922" i="95"/>
  <c r="BP922" i="95"/>
  <c r="AU922" i="95"/>
  <c r="AU923" i="95" s="1"/>
  <c r="BA922" i="95"/>
  <c r="BA923" i="95" s="1"/>
  <c r="AP922" i="95"/>
  <c r="AP923" i="95" s="1"/>
  <c r="AJ922" i="95"/>
  <c r="AJ923" i="95" s="1"/>
  <c r="AG922" i="95"/>
  <c r="AG923" i="95" s="1"/>
  <c r="O922" i="95"/>
  <c r="O923" i="95" s="1"/>
  <c r="Z922" i="95"/>
  <c r="Z923" i="95" s="1"/>
  <c r="AT922" i="95"/>
  <c r="AT923" i="95" s="1"/>
  <c r="AE922" i="95"/>
  <c r="AE923" i="95" s="1"/>
  <c r="V922" i="95"/>
  <c r="V923" i="95" s="1"/>
  <c r="H922" i="95"/>
  <c r="H923" i="95" s="1"/>
  <c r="AS922" i="95"/>
  <c r="AS923" i="95" s="1"/>
  <c r="AI922" i="95"/>
  <c r="AI923" i="95" s="1"/>
  <c r="AK922" i="95"/>
  <c r="AK923" i="95" s="1"/>
  <c r="L922" i="95"/>
  <c r="L923" i="95" s="1"/>
  <c r="BC922" i="95"/>
  <c r="BC923" i="95" s="1"/>
  <c r="AH922" i="95"/>
  <c r="AH923" i="95" s="1"/>
  <c r="G922" i="95"/>
  <c r="G923" i="95" s="1"/>
  <c r="G924" i="95" s="1"/>
  <c r="AF922" i="95"/>
  <c r="AF923" i="95" s="1"/>
  <c r="BQ922" i="95"/>
  <c r="AM947" i="94"/>
  <c r="AM948" i="94" s="1"/>
  <c r="K947" i="94"/>
  <c r="K948" i="94" s="1"/>
  <c r="AK947" i="94"/>
  <c r="AK948" i="94" s="1"/>
  <c r="AB947" i="94"/>
  <c r="AB948" i="94" s="1"/>
  <c r="BF947" i="94"/>
  <c r="BF948" i="94" s="1"/>
  <c r="J947" i="94"/>
  <c r="J948" i="94" s="1"/>
  <c r="N947" i="94"/>
  <c r="N948" i="94" s="1"/>
  <c r="BO947" i="94"/>
  <c r="BD947" i="94"/>
  <c r="BD948" i="94" s="1"/>
  <c r="BJ947" i="94"/>
  <c r="BJ948" i="94" s="1"/>
  <c r="Y947" i="94"/>
  <c r="Y948" i="94" s="1"/>
  <c r="P947" i="94"/>
  <c r="P948" i="94" s="1"/>
  <c r="BS947" i="94"/>
  <c r="AA947" i="94"/>
  <c r="AA948" i="94" s="1"/>
  <c r="AS947" i="94"/>
  <c r="AS948" i="94" s="1"/>
  <c r="V947" i="94"/>
  <c r="V948" i="94" s="1"/>
  <c r="U947" i="94"/>
  <c r="U948" i="94" s="1"/>
  <c r="AR947" i="94"/>
  <c r="AR948" i="94" s="1"/>
  <c r="R947" i="94"/>
  <c r="R948" i="94" s="1"/>
  <c r="Q947" i="94"/>
  <c r="Q948" i="94" s="1"/>
  <c r="X947" i="94"/>
  <c r="X948" i="94" s="1"/>
  <c r="AX947" i="94"/>
  <c r="AX948" i="94" s="1"/>
  <c r="I947" i="94"/>
  <c r="I948" i="94" s="1"/>
  <c r="AF947" i="94"/>
  <c r="AF948" i="94" s="1"/>
  <c r="M947" i="94"/>
  <c r="M948" i="94" s="1"/>
  <c r="T947" i="94"/>
  <c r="T948" i="94" s="1"/>
  <c r="Z947" i="94"/>
  <c r="Z948" i="94" s="1"/>
  <c r="BB947" i="94"/>
  <c r="BB948" i="94" s="1"/>
  <c r="BA947" i="94"/>
  <c r="BA948" i="94" s="1"/>
  <c r="BH947" i="94"/>
  <c r="BH948" i="94" s="1"/>
  <c r="AT947" i="94"/>
  <c r="AT948" i="94" s="1"/>
  <c r="AG947" i="94"/>
  <c r="AG948" i="94" s="1"/>
  <c r="AN947" i="94"/>
  <c r="AN948" i="94" s="1"/>
  <c r="AD947" i="94"/>
  <c r="AD948" i="94" s="1"/>
  <c r="AO947" i="94"/>
  <c r="AO948" i="94" s="1"/>
  <c r="AV947" i="94"/>
  <c r="AV948" i="94" s="1"/>
  <c r="AL947" i="94"/>
  <c r="AL948" i="94" s="1"/>
  <c r="AC947" i="94"/>
  <c r="AC948" i="94" s="1"/>
  <c r="AJ947" i="94"/>
  <c r="AJ948" i="94" s="1"/>
  <c r="AP947" i="94"/>
  <c r="AP948" i="94" s="1"/>
  <c r="AQ947" i="94"/>
  <c r="AQ948" i="94" s="1"/>
  <c r="BQ947" i="94"/>
  <c r="BX947" i="94"/>
  <c r="BZ947" i="94"/>
  <c r="AW947" i="94"/>
  <c r="AW948" i="94" s="1"/>
  <c r="BT947" i="94"/>
  <c r="S947" i="94"/>
  <c r="S948" i="94" s="1"/>
  <c r="BE947" i="94"/>
  <c r="BE948" i="94" s="1"/>
  <c r="AE947" i="94"/>
  <c r="AE948" i="94" s="1"/>
  <c r="BR947" i="94"/>
  <c r="BI947" i="94"/>
  <c r="BI948" i="94" s="1"/>
  <c r="AZ947" i="94"/>
  <c r="AZ948" i="94" s="1"/>
  <c r="AH947" i="94"/>
  <c r="AH948" i="94" s="1"/>
  <c r="BW947" i="94"/>
  <c r="L947" i="94"/>
  <c r="L948" i="94" s="1"/>
  <c r="AU947" i="94"/>
  <c r="AU948" i="94" s="1"/>
  <c r="W947" i="94"/>
  <c r="W948" i="94" s="1"/>
  <c r="AI947" i="94"/>
  <c r="AI948" i="94" s="1"/>
  <c r="H947" i="94"/>
  <c r="H948" i="94" s="1"/>
  <c r="BV947" i="94"/>
  <c r="BC947" i="94"/>
  <c r="BC948" i="94" s="1"/>
  <c r="AY947" i="94"/>
  <c r="AY948" i="94" s="1"/>
  <c r="BU947" i="94"/>
  <c r="O947" i="94"/>
  <c r="O948" i="94" s="1"/>
  <c r="G947" i="94"/>
  <c r="G948" i="94" s="1"/>
  <c r="G949" i="94" s="1"/>
  <c r="BG947" i="94"/>
  <c r="BG948" i="94" s="1"/>
  <c r="BY947" i="94"/>
  <c r="BP947" i="94"/>
  <c r="K787" i="94"/>
  <c r="H812" i="94"/>
  <c r="AB812" i="94"/>
  <c r="H837" i="94"/>
  <c r="J837" i="94"/>
  <c r="P862" i="94"/>
  <c r="O862" i="94"/>
  <c r="AG862" i="94"/>
  <c r="X887" i="94"/>
  <c r="K887" i="94"/>
  <c r="AQ912" i="94"/>
  <c r="K912" i="94"/>
  <c r="AZ912" i="94"/>
  <c r="AS912" i="94"/>
  <c r="K812" i="94"/>
  <c r="N787" i="94"/>
  <c r="H787" i="94"/>
  <c r="AE812" i="94"/>
  <c r="AF812" i="94"/>
  <c r="G837" i="94"/>
  <c r="M837" i="94"/>
  <c r="L862" i="94"/>
  <c r="M862" i="94"/>
  <c r="H887" i="94"/>
  <c r="I912" i="94"/>
  <c r="H912" i="94"/>
  <c r="AR912" i="94"/>
  <c r="AC912" i="94"/>
  <c r="AP912" i="94"/>
  <c r="G762" i="94"/>
  <c r="AF937" i="94"/>
  <c r="AQ887" i="94"/>
  <c r="AL862" i="94"/>
  <c r="AZ937" i="94"/>
  <c r="M762" i="94"/>
  <c r="R787" i="94"/>
  <c r="W837" i="94"/>
  <c r="AH837" i="94"/>
  <c r="AD837" i="94"/>
  <c r="Q837" i="94"/>
  <c r="AB862" i="94"/>
  <c r="AF862" i="94"/>
  <c r="AP862" i="94"/>
  <c r="V862" i="94"/>
  <c r="AI887" i="94"/>
  <c r="Z887" i="94"/>
  <c r="AU887" i="94"/>
  <c r="AO887" i="94"/>
  <c r="AY912" i="94"/>
  <c r="O912" i="94"/>
  <c r="J737" i="94"/>
  <c r="M812" i="94"/>
  <c r="I837" i="94"/>
  <c r="AC887" i="94"/>
  <c r="P787" i="94"/>
  <c r="L837" i="94"/>
  <c r="T887" i="94"/>
  <c r="G887" i="94"/>
  <c r="AL912" i="94"/>
  <c r="M787" i="94"/>
  <c r="AT887" i="94"/>
  <c r="P812" i="94"/>
  <c r="O812" i="94"/>
  <c r="AD937" i="94"/>
  <c r="AU912" i="94"/>
  <c r="G787" i="94"/>
  <c r="AT937" i="94"/>
  <c r="AV937" i="94"/>
  <c r="P887" i="94"/>
  <c r="O762" i="94"/>
  <c r="AU937" i="94"/>
  <c r="AT912" i="94"/>
  <c r="P912" i="94"/>
  <c r="AY937" i="94"/>
  <c r="AM912" i="94"/>
  <c r="W912" i="94"/>
  <c r="S937" i="94"/>
  <c r="AH912" i="94"/>
  <c r="W787" i="94"/>
  <c r="L812" i="94"/>
  <c r="I862" i="94"/>
  <c r="T912" i="94"/>
  <c r="K762" i="94"/>
  <c r="R937" i="94"/>
  <c r="V837" i="94"/>
  <c r="AI912" i="94"/>
  <c r="X862" i="94"/>
  <c r="H937" i="94"/>
  <c r="AK912" i="94"/>
  <c r="BI937" i="94"/>
  <c r="BB937" i="94"/>
  <c r="W887" i="94"/>
  <c r="AO912" i="94"/>
  <c r="J887" i="94"/>
  <c r="Z912" i="94"/>
  <c r="U787" i="94"/>
  <c r="Q812" i="94"/>
  <c r="AX937" i="94"/>
  <c r="H762" i="94"/>
  <c r="P762" i="94"/>
  <c r="I787" i="94"/>
  <c r="N812" i="94"/>
  <c r="AP887" i="94"/>
  <c r="N837" i="94"/>
  <c r="AL837" i="94"/>
  <c r="AA812" i="94"/>
  <c r="AE887" i="94"/>
  <c r="M912" i="94"/>
  <c r="Y837" i="94"/>
  <c r="AF837" i="94"/>
  <c r="AQ862" i="94"/>
  <c r="AP937" i="94"/>
  <c r="O837" i="94"/>
  <c r="AA862" i="94"/>
  <c r="BG937" i="94"/>
  <c r="AK837" i="94"/>
  <c r="AF912" i="94"/>
  <c r="BA912" i="94"/>
  <c r="S762" i="94"/>
  <c r="AR887" i="94"/>
  <c r="AE937" i="94"/>
  <c r="AG837" i="94"/>
  <c r="BH937" i="94"/>
  <c r="L937" i="94"/>
  <c r="J862" i="94"/>
  <c r="Z787" i="94"/>
  <c r="V912" i="94"/>
  <c r="N737" i="94"/>
  <c r="X937" i="94"/>
  <c r="AM887" i="94"/>
  <c r="AG912" i="94"/>
  <c r="AC812" i="94"/>
  <c r="S787" i="94"/>
  <c r="T937" i="94"/>
  <c r="U837" i="94"/>
  <c r="R862" i="94"/>
  <c r="Q887" i="94"/>
  <c r="V812" i="94"/>
  <c r="X812" i="94"/>
  <c r="H862" i="94"/>
  <c r="AW912" i="94"/>
  <c r="AH862" i="94"/>
  <c r="BC912" i="94"/>
  <c r="Z812" i="94"/>
  <c r="K837" i="94"/>
  <c r="BE937" i="94"/>
  <c r="N862" i="94"/>
  <c r="AA887" i="94"/>
  <c r="P937" i="94"/>
  <c r="AJ887" i="94"/>
  <c r="AH887" i="94"/>
  <c r="BF937" i="94"/>
  <c r="S912" i="94"/>
  <c r="AB837" i="94"/>
  <c r="I937" i="94"/>
  <c r="U912" i="94"/>
  <c r="Q912" i="94"/>
  <c r="N937" i="94"/>
  <c r="AN912" i="94"/>
  <c r="T762" i="94"/>
  <c r="K862" i="94"/>
  <c r="N912" i="94"/>
  <c r="AL887" i="94"/>
  <c r="AD812" i="94"/>
  <c r="AA837" i="94"/>
  <c r="AE837" i="94"/>
  <c r="AK937" i="94"/>
  <c r="Y887" i="94"/>
  <c r="O937" i="94"/>
  <c r="AA912" i="94"/>
  <c r="AW887" i="94"/>
  <c r="AK887" i="94"/>
  <c r="G862" i="94"/>
  <c r="AJ912" i="94"/>
  <c r="S837" i="94"/>
  <c r="O787" i="94"/>
  <c r="AK862" i="94"/>
  <c r="AQ937" i="94"/>
  <c r="J937" i="94"/>
  <c r="Z837" i="94"/>
  <c r="U812" i="94"/>
  <c r="Q787" i="94"/>
  <c r="AN937" i="94"/>
  <c r="H737" i="94"/>
  <c r="O887" i="94"/>
  <c r="Y787" i="94"/>
  <c r="BA937" i="94"/>
  <c r="AC937" i="94"/>
  <c r="S862" i="94"/>
  <c r="AB912" i="94"/>
  <c r="I887" i="94"/>
  <c r="U887" i="94"/>
  <c r="R912" i="94"/>
  <c r="V887" i="94"/>
  <c r="AJ862" i="94"/>
  <c r="W812" i="94"/>
  <c r="AL937" i="94"/>
  <c r="AE912" i="94"/>
  <c r="G937" i="94"/>
  <c r="AO862" i="94"/>
  <c r="G812" i="94"/>
  <c r="AC862" i="94"/>
  <c r="R887" i="94"/>
  <c r="X787" i="94"/>
  <c r="AO937" i="94"/>
  <c r="AR937" i="94"/>
  <c r="L887" i="94"/>
  <c r="J812" i="94"/>
  <c r="R812" i="94"/>
  <c r="AI937" i="94"/>
  <c r="AN862" i="94"/>
  <c r="AM862" i="94"/>
  <c r="W937" i="94"/>
  <c r="L787" i="94"/>
  <c r="I737" i="94"/>
  <c r="U862" i="94"/>
  <c r="AX912" i="94"/>
  <c r="AA937" i="94"/>
  <c r="AD887" i="94"/>
  <c r="Y937" i="94"/>
  <c r="W862" i="94"/>
  <c r="T862" i="94"/>
  <c r="N887" i="94"/>
  <c r="BJ937" i="94"/>
  <c r="L737" i="94"/>
  <c r="Z862" i="94"/>
  <c r="U937" i="94"/>
  <c r="AX887" i="94"/>
  <c r="M887" i="94"/>
  <c r="Y912" i="94"/>
  <c r="AM937" i="94"/>
  <c r="AC837" i="94"/>
  <c r="L912" i="94"/>
  <c r="J787" i="94"/>
  <c r="R762" i="94"/>
  <c r="AS887" i="94"/>
  <c r="V787" i="94"/>
  <c r="X837" i="94"/>
  <c r="S887" i="94"/>
  <c r="G912" i="94"/>
  <c r="M737" i="94"/>
  <c r="AV887" i="94"/>
  <c r="AD912" i="94"/>
  <c r="AJ837" i="94"/>
  <c r="AB887" i="94"/>
  <c r="AI837" i="94"/>
  <c r="AS937" i="94"/>
  <c r="AR862" i="94"/>
  <c r="L762" i="94"/>
  <c r="J762" i="94"/>
  <c r="I812" i="94"/>
  <c r="K737" i="94"/>
  <c r="AI862" i="94"/>
  <c r="BD912" i="94"/>
  <c r="AD862" i="94"/>
  <c r="G737" i="94"/>
  <c r="BB912" i="94"/>
  <c r="S812" i="94"/>
  <c r="AB937" i="94"/>
  <c r="BC937" i="94"/>
  <c r="T837" i="94"/>
  <c r="Z937" i="94"/>
  <c r="Q862" i="94"/>
  <c r="BD937" i="94"/>
  <c r="AH937" i="94"/>
  <c r="AE862" i="94"/>
  <c r="K937" i="94"/>
  <c r="X912" i="94"/>
  <c r="AW937" i="94"/>
  <c r="Q762" i="94"/>
  <c r="Q937" i="94"/>
  <c r="V937" i="94"/>
  <c r="AG887" i="94"/>
  <c r="Y812" i="94"/>
  <c r="T812" i="94"/>
  <c r="N762" i="94"/>
  <c r="AN887" i="94"/>
  <c r="AJ937" i="94"/>
  <c r="AG937" i="94"/>
  <c r="AV912" i="94"/>
  <c r="Y862" i="94"/>
  <c r="AF887" i="94"/>
  <c r="R837" i="94"/>
  <c r="T787" i="94"/>
  <c r="J912" i="94"/>
  <c r="P837" i="94"/>
  <c r="M937" i="94"/>
  <c r="I762" i="94"/>
  <c r="W747" i="95"/>
  <c r="J747" i="95"/>
  <c r="J748" i="95" s="1"/>
  <c r="BB747" i="95"/>
  <c r="AM747" i="95"/>
  <c r="AD747" i="95"/>
  <c r="AY747" i="95"/>
  <c r="H747" i="95"/>
  <c r="H748" i="95" s="1"/>
  <c r="AC747" i="95"/>
  <c r="AX747" i="95"/>
  <c r="BW747" i="95"/>
  <c r="AB747" i="95"/>
  <c r="AO747" i="95"/>
  <c r="AP747" i="95"/>
  <c r="BR747" i="95"/>
  <c r="AJ747" i="95"/>
  <c r="AW747" i="95"/>
  <c r="BK747" i="95"/>
  <c r="BD747" i="95"/>
  <c r="BQ747" i="95"/>
  <c r="BV747" i="95"/>
  <c r="BC747" i="95"/>
  <c r="Z747" i="95"/>
  <c r="BJ747" i="95"/>
  <c r="BN747" i="95"/>
  <c r="AF747" i="95"/>
  <c r="AS747" i="95"/>
  <c r="AR747" i="95"/>
  <c r="BE747" i="95"/>
  <c r="AE747" i="95"/>
  <c r="AZ747" i="95"/>
  <c r="BM747" i="95"/>
  <c r="AU747" i="95"/>
  <c r="N747" i="95"/>
  <c r="N748" i="95" s="1"/>
  <c r="AI747" i="95"/>
  <c r="BT747" i="95"/>
  <c r="U747" i="95"/>
  <c r="AV747" i="95"/>
  <c r="BI747" i="95"/>
  <c r="BH747" i="95"/>
  <c r="BU747" i="95"/>
  <c r="AA747" i="95"/>
  <c r="BP747" i="95"/>
  <c r="M747" i="95"/>
  <c r="M748" i="95" s="1"/>
  <c r="AT747" i="95"/>
  <c r="AH747" i="95"/>
  <c r="BO747" i="95"/>
  <c r="X747" i="95"/>
  <c r="AK747" i="95"/>
  <c r="V747" i="95"/>
  <c r="AQ747" i="95"/>
  <c r="Y747" i="95"/>
  <c r="BS747" i="95"/>
  <c r="L747" i="95"/>
  <c r="L748" i="95" s="1"/>
  <c r="G747" i="95"/>
  <c r="G748" i="95" s="1"/>
  <c r="G749" i="95" s="1"/>
  <c r="K747" i="95"/>
  <c r="K748" i="95" s="1"/>
  <c r="I747" i="95"/>
  <c r="I748" i="95" s="1"/>
  <c r="BZ747" i="95"/>
  <c r="BA747" i="95"/>
  <c r="BY747" i="95"/>
  <c r="BX747" i="95"/>
  <c r="AN747" i="95"/>
  <c r="BL747" i="95"/>
  <c r="AL747" i="95"/>
  <c r="BG747" i="95"/>
  <c r="AG747" i="95"/>
  <c r="BF747" i="95"/>
  <c r="BH772" i="94"/>
  <c r="L772" i="94"/>
  <c r="L773" i="94" s="1"/>
  <c r="BZ772" i="94"/>
  <c r="BP772" i="94"/>
  <c r="BI772" i="94"/>
  <c r="O772" i="94"/>
  <c r="O773" i="94" s="1"/>
  <c r="AO772" i="94"/>
  <c r="AF772" i="94"/>
  <c r="P772" i="94"/>
  <c r="P773" i="94" s="1"/>
  <c r="AT772" i="94"/>
  <c r="AJ772" i="94"/>
  <c r="AK772" i="94"/>
  <c r="AX772" i="94"/>
  <c r="I772" i="94"/>
  <c r="I773" i="94" s="1"/>
  <c r="AV772" i="94"/>
  <c r="BX772" i="94"/>
  <c r="AN772" i="94"/>
  <c r="AE772" i="94"/>
  <c r="AG772" i="94"/>
  <c r="AM772" i="94"/>
  <c r="BB772" i="94"/>
  <c r="M772" i="94"/>
  <c r="M773" i="94" s="1"/>
  <c r="AI772" i="94"/>
  <c r="BW772" i="94"/>
  <c r="AL772" i="94"/>
  <c r="AS772" i="94"/>
  <c r="AP772" i="94"/>
  <c r="BG772" i="94"/>
  <c r="K772" i="94"/>
  <c r="K773" i="94" s="1"/>
  <c r="BQ772" i="94"/>
  <c r="N772" i="94"/>
  <c r="N773" i="94" s="1"/>
  <c r="BV772" i="94"/>
  <c r="AA772" i="94"/>
  <c r="BN772" i="94"/>
  <c r="BD772" i="94"/>
  <c r="R772" i="94"/>
  <c r="R773" i="94" s="1"/>
  <c r="AQ772" i="94"/>
  <c r="BY772" i="94"/>
  <c r="BK772" i="94"/>
  <c r="BF772" i="94"/>
  <c r="H772" i="94"/>
  <c r="H773" i="94" s="1"/>
  <c r="AH772" i="94"/>
  <c r="BJ772" i="94"/>
  <c r="AW772" i="94"/>
  <c r="BR772" i="94"/>
  <c r="T772" i="94"/>
  <c r="T773" i="94" s="1"/>
  <c r="AB772" i="94"/>
  <c r="AD772" i="94"/>
  <c r="AY772" i="94"/>
  <c r="BE772" i="94"/>
  <c r="BS772" i="94"/>
  <c r="S772" i="94"/>
  <c r="S773" i="94" s="1"/>
  <c r="Q772" i="94"/>
  <c r="Q773" i="94" s="1"/>
  <c r="BL772" i="94"/>
  <c r="G772" i="94"/>
  <c r="G773" i="94" s="1"/>
  <c r="G774" i="94" s="1"/>
  <c r="BM772" i="94"/>
  <c r="J772" i="94"/>
  <c r="J773" i="94" s="1"/>
  <c r="AU772" i="94"/>
  <c r="BC772" i="94"/>
  <c r="AC772" i="94"/>
  <c r="BT772" i="94"/>
  <c r="BU772" i="94"/>
  <c r="AR772" i="94"/>
  <c r="BO772" i="94"/>
  <c r="BA772" i="94"/>
  <c r="AZ772" i="94"/>
  <c r="Y747" i="94"/>
  <c r="BC747" i="94"/>
  <c r="BN747" i="94"/>
  <c r="AG747" i="94"/>
  <c r="BW747" i="94"/>
  <c r="J747" i="94"/>
  <c r="J748" i="94" s="1"/>
  <c r="BZ747" i="94"/>
  <c r="K747" i="94"/>
  <c r="K748" i="94" s="1"/>
  <c r="I747" i="94"/>
  <c r="I748" i="94" s="1"/>
  <c r="AP747" i="94"/>
  <c r="H747" i="94"/>
  <c r="H748" i="94" s="1"/>
  <c r="AE747" i="94"/>
  <c r="AK747" i="94"/>
  <c r="AL747" i="94"/>
  <c r="BS747" i="94"/>
  <c r="U747" i="94"/>
  <c r="BI747" i="94"/>
  <c r="AD747" i="94"/>
  <c r="BU747" i="94"/>
  <c r="Z747" i="94"/>
  <c r="BT747" i="94"/>
  <c r="BL747" i="94"/>
  <c r="BY747" i="94"/>
  <c r="BK747" i="94"/>
  <c r="BR747" i="94"/>
  <c r="AV747" i="94"/>
  <c r="BA747" i="94"/>
  <c r="N747" i="94"/>
  <c r="N748" i="94" s="1"/>
  <c r="AB747" i="94"/>
  <c r="AA747" i="94"/>
  <c r="AT747" i="94"/>
  <c r="BH747" i="94"/>
  <c r="AJ747" i="94"/>
  <c r="AI747" i="94"/>
  <c r="BF747" i="94"/>
  <c r="BQ747" i="94"/>
  <c r="BP747" i="94"/>
  <c r="W747" i="94"/>
  <c r="AH747" i="94"/>
  <c r="AQ747" i="94"/>
  <c r="M747" i="94"/>
  <c r="M748" i="94" s="1"/>
  <c r="BJ747" i="94"/>
  <c r="AY747" i="94"/>
  <c r="BV747" i="94"/>
  <c r="AZ747" i="94"/>
  <c r="G747" i="94"/>
  <c r="G748" i="94" s="1"/>
  <c r="G749" i="94" s="1"/>
  <c r="V747" i="94"/>
  <c r="L747" i="94"/>
  <c r="L748" i="94" s="1"/>
  <c r="X747" i="94"/>
  <c r="BE747" i="94"/>
  <c r="AM747" i="94"/>
  <c r="AX747" i="94"/>
  <c r="AR747" i="94"/>
  <c r="AN747" i="94"/>
  <c r="BM747" i="94"/>
  <c r="BG747" i="94"/>
  <c r="AC747" i="94"/>
  <c r="AW747" i="94"/>
  <c r="BX747" i="94"/>
  <c r="BD747" i="94"/>
  <c r="AF747" i="94"/>
  <c r="BO747" i="94"/>
  <c r="AS747" i="94"/>
  <c r="AO747" i="94"/>
  <c r="AU747" i="94"/>
  <c r="BB747" i="94"/>
  <c r="AV822" i="95"/>
  <c r="M822" i="95"/>
  <c r="M823" i="95" s="1"/>
  <c r="AA822" i="95"/>
  <c r="AA823" i="95" s="1"/>
  <c r="BD822" i="95"/>
  <c r="Z822" i="95"/>
  <c r="Z823" i="95" s="1"/>
  <c r="BH822" i="95"/>
  <c r="BK822" i="95"/>
  <c r="N822" i="95"/>
  <c r="N823" i="95" s="1"/>
  <c r="BC822" i="95"/>
  <c r="Q822" i="95"/>
  <c r="Q823" i="95" s="1"/>
  <c r="BT822" i="95"/>
  <c r="AU822" i="95"/>
  <c r="BV822" i="95"/>
  <c r="AT822" i="95"/>
  <c r="P822" i="95"/>
  <c r="P823" i="95" s="1"/>
  <c r="U822" i="95"/>
  <c r="U823" i="95" s="1"/>
  <c r="Y822" i="95"/>
  <c r="Y823" i="95" s="1"/>
  <c r="AN822" i="95"/>
  <c r="BS822" i="95"/>
  <c r="W822" i="95"/>
  <c r="W823" i="95" s="1"/>
  <c r="I822" i="95"/>
  <c r="I823" i="95" s="1"/>
  <c r="AX822" i="95"/>
  <c r="AD822" i="95"/>
  <c r="AD823" i="95" s="1"/>
  <c r="BY822" i="95"/>
  <c r="K822" i="95"/>
  <c r="K823" i="95" s="1"/>
  <c r="BL822" i="95"/>
  <c r="AS822" i="95"/>
  <c r="BP822" i="95"/>
  <c r="R822" i="95"/>
  <c r="R823" i="95" s="1"/>
  <c r="AW822" i="95"/>
  <c r="X822" i="95"/>
  <c r="X823" i="95" s="1"/>
  <c r="BG822" i="95"/>
  <c r="AE822" i="95"/>
  <c r="AE823" i="95" s="1"/>
  <c r="BN822" i="95"/>
  <c r="AC822" i="95"/>
  <c r="AC823" i="95" s="1"/>
  <c r="O822" i="95"/>
  <c r="O823" i="95" s="1"/>
  <c r="BB822" i="95"/>
  <c r="G822" i="95"/>
  <c r="G823" i="95" s="1"/>
  <c r="G824" i="95" s="1"/>
  <c r="AM822" i="95"/>
  <c r="L822" i="95"/>
  <c r="L823" i="95" s="1"/>
  <c r="AQ822" i="95"/>
  <c r="BW822" i="95"/>
  <c r="H822" i="95"/>
  <c r="H823" i="95" s="1"/>
  <c r="AP822" i="95"/>
  <c r="AZ822" i="95"/>
  <c r="BZ822" i="95"/>
  <c r="BI822" i="95"/>
  <c r="BX822" i="95"/>
  <c r="BO822" i="95"/>
  <c r="BQ822" i="95"/>
  <c r="AR822" i="95"/>
  <c r="BF822" i="95"/>
  <c r="S822" i="95"/>
  <c r="S823" i="95" s="1"/>
  <c r="BA822" i="95"/>
  <c r="BE822" i="95"/>
  <c r="AB822" i="95"/>
  <c r="AB823" i="95" s="1"/>
  <c r="T822" i="95"/>
  <c r="T823" i="95" s="1"/>
  <c r="BU822" i="95"/>
  <c r="V822" i="95"/>
  <c r="V823" i="95" s="1"/>
  <c r="BM822" i="95"/>
  <c r="BR822" i="95"/>
  <c r="BJ822" i="95"/>
  <c r="AY822" i="95"/>
  <c r="J822" i="95"/>
  <c r="J823" i="95" s="1"/>
  <c r="AF822" i="95"/>
  <c r="AF823" i="95" s="1"/>
  <c r="AO822" i="95"/>
  <c r="L872" i="94"/>
  <c r="L873" i="94" s="1"/>
  <c r="BX872" i="94"/>
  <c r="U872" i="94"/>
  <c r="U873" i="94" s="1"/>
  <c r="AZ872" i="94"/>
  <c r="AG872" i="94"/>
  <c r="AG873" i="94" s="1"/>
  <c r="AN872" i="94"/>
  <c r="AN873" i="94" s="1"/>
  <c r="AE872" i="94"/>
  <c r="AE873" i="94" s="1"/>
  <c r="BB872" i="94"/>
  <c r="BP872" i="94"/>
  <c r="BM872" i="94"/>
  <c r="BT872" i="94"/>
  <c r="AQ872" i="94"/>
  <c r="AQ873" i="94" s="1"/>
  <c r="BN872" i="94"/>
  <c r="BY872" i="94"/>
  <c r="BI872" i="94"/>
  <c r="I872" i="94"/>
  <c r="I873" i="94" s="1"/>
  <c r="P872" i="94"/>
  <c r="P873" i="94" s="1"/>
  <c r="S872" i="94"/>
  <c r="S873" i="94" s="1"/>
  <c r="AH872" i="94"/>
  <c r="AH873" i="94" s="1"/>
  <c r="BE872" i="94"/>
  <c r="BL872" i="94"/>
  <c r="AM872" i="94"/>
  <c r="AM873" i="94" s="1"/>
  <c r="BJ872" i="94"/>
  <c r="O872" i="94"/>
  <c r="O873" i="94" s="1"/>
  <c r="AC872" i="94"/>
  <c r="AC873" i="94" s="1"/>
  <c r="K872" i="94"/>
  <c r="K873" i="94" s="1"/>
  <c r="BV872" i="94"/>
  <c r="G872" i="94"/>
  <c r="G873" i="94" s="1"/>
  <c r="G874" i="94" s="1"/>
  <c r="BZ872" i="94"/>
  <c r="BU872" i="94"/>
  <c r="H872" i="94"/>
  <c r="H873" i="94" s="1"/>
  <c r="AY872" i="94"/>
  <c r="N872" i="94"/>
  <c r="N873" i="94" s="1"/>
  <c r="AJ872" i="94"/>
  <c r="AJ873" i="94" s="1"/>
  <c r="T872" i="94"/>
  <c r="T873" i="94" s="1"/>
  <c r="BH872" i="94"/>
  <c r="Y872" i="94"/>
  <c r="Y873" i="94" s="1"/>
  <c r="AA872" i="94"/>
  <c r="AA873" i="94" s="1"/>
  <c r="J872" i="94"/>
  <c r="J873" i="94" s="1"/>
  <c r="BA872" i="94"/>
  <c r="AB872" i="94"/>
  <c r="AB873" i="94" s="1"/>
  <c r="AO872" i="94"/>
  <c r="AO873" i="94" s="1"/>
  <c r="AI872" i="94"/>
  <c r="AI873" i="94" s="1"/>
  <c r="Q872" i="94"/>
  <c r="Q873" i="94" s="1"/>
  <c r="W872" i="94"/>
  <c r="W873" i="94" s="1"/>
  <c r="BO872" i="94"/>
  <c r="AD872" i="94"/>
  <c r="AD873" i="94" s="1"/>
  <c r="M872" i="94"/>
  <c r="M873" i="94" s="1"/>
  <c r="AF872" i="94"/>
  <c r="AF873" i="94" s="1"/>
  <c r="BK872" i="94"/>
  <c r="Z872" i="94"/>
  <c r="Z873" i="94" s="1"/>
  <c r="BD872" i="94"/>
  <c r="BC872" i="94"/>
  <c r="R872" i="94"/>
  <c r="R873" i="94" s="1"/>
  <c r="X872" i="94"/>
  <c r="X873" i="94" s="1"/>
  <c r="BG872" i="94"/>
  <c r="V872" i="94"/>
  <c r="V873" i="94" s="1"/>
  <c r="BR872" i="94"/>
  <c r="BQ872" i="94"/>
  <c r="AP872" i="94"/>
  <c r="AP873" i="94" s="1"/>
  <c r="AK872" i="94"/>
  <c r="AK873" i="94" s="1"/>
  <c r="AR872" i="94"/>
  <c r="AR873" i="94" s="1"/>
  <c r="BS872" i="94"/>
  <c r="BF872" i="94"/>
  <c r="BW872" i="94"/>
  <c r="AL872" i="94"/>
  <c r="AL873" i="94" s="1"/>
  <c r="K922" i="94"/>
  <c r="K923" i="94" s="1"/>
  <c r="BK922" i="94"/>
  <c r="AT922" i="94"/>
  <c r="AT923" i="94" s="1"/>
  <c r="AX922" i="94"/>
  <c r="AX923" i="94" s="1"/>
  <c r="Y922" i="94"/>
  <c r="Y923" i="94" s="1"/>
  <c r="BA922" i="94"/>
  <c r="BA923" i="94" s="1"/>
  <c r="AU922" i="94"/>
  <c r="AU923" i="94" s="1"/>
  <c r="AD922" i="94"/>
  <c r="AD923" i="94" s="1"/>
  <c r="AH922" i="94"/>
  <c r="AH923" i="94" s="1"/>
  <c r="M922" i="94"/>
  <c r="M923" i="94" s="1"/>
  <c r="BY922" i="94"/>
  <c r="AQ922" i="94"/>
  <c r="AQ923" i="94" s="1"/>
  <c r="AA922" i="94"/>
  <c r="AA923" i="94" s="1"/>
  <c r="BD922" i="94"/>
  <c r="BD923" i="94" s="1"/>
  <c r="AG922" i="94"/>
  <c r="AG923" i="94" s="1"/>
  <c r="AV922" i="94"/>
  <c r="AV923" i="94" s="1"/>
  <c r="AB922" i="94"/>
  <c r="AB923" i="94" s="1"/>
  <c r="AO922" i="94"/>
  <c r="AO923" i="94" s="1"/>
  <c r="BP922" i="94"/>
  <c r="W922" i="94"/>
  <c r="W923" i="94" s="1"/>
  <c r="U922" i="94"/>
  <c r="U923" i="94" s="1"/>
  <c r="AZ922" i="94"/>
  <c r="AZ923" i="94" s="1"/>
  <c r="P922" i="94"/>
  <c r="P923" i="94" s="1"/>
  <c r="L922" i="94"/>
  <c r="L923" i="94" s="1"/>
  <c r="AC922" i="94"/>
  <c r="AC923" i="94" s="1"/>
  <c r="R922" i="94"/>
  <c r="R923" i="94" s="1"/>
  <c r="Q922" i="94"/>
  <c r="Q923" i="94" s="1"/>
  <c r="X922" i="94"/>
  <c r="X923" i="94" s="1"/>
  <c r="BS922" i="94"/>
  <c r="AP922" i="94"/>
  <c r="AP923" i="94" s="1"/>
  <c r="AL922" i="94"/>
  <c r="AL923" i="94" s="1"/>
  <c r="S922" i="94"/>
  <c r="S923" i="94" s="1"/>
  <c r="AR922" i="94"/>
  <c r="AR923" i="94" s="1"/>
  <c r="AK922" i="94"/>
  <c r="AK923" i="94" s="1"/>
  <c r="AE922" i="94"/>
  <c r="AE923" i="94" s="1"/>
  <c r="V922" i="94"/>
  <c r="V923" i="94" s="1"/>
  <c r="H922" i="94"/>
  <c r="H923" i="94" s="1"/>
  <c r="BC922" i="94"/>
  <c r="BC923" i="94" s="1"/>
  <c r="AS922" i="94"/>
  <c r="AS923" i="94" s="1"/>
  <c r="BV922" i="94"/>
  <c r="T922" i="94"/>
  <c r="T923" i="94" s="1"/>
  <c r="BR922" i="94"/>
  <c r="N922" i="94"/>
  <c r="N923" i="94" s="1"/>
  <c r="AM922" i="94"/>
  <c r="AM923" i="94" s="1"/>
  <c r="AW922" i="94"/>
  <c r="AW923" i="94" s="1"/>
  <c r="BO922" i="94"/>
  <c r="BU922" i="94"/>
  <c r="J922" i="94"/>
  <c r="J923" i="94" s="1"/>
  <c r="BL922" i="94"/>
  <c r="AN922" i="94"/>
  <c r="AN923" i="94" s="1"/>
  <c r="BN922" i="94"/>
  <c r="BQ922" i="94"/>
  <c r="AF922" i="94"/>
  <c r="AF923" i="94" s="1"/>
  <c r="BB922" i="94"/>
  <c r="BB923" i="94" s="1"/>
  <c r="AY922" i="94"/>
  <c r="AY923" i="94" s="1"/>
  <c r="BX922" i="94"/>
  <c r="AI922" i="94"/>
  <c r="AI923" i="94" s="1"/>
  <c r="BM922" i="94"/>
  <c r="AJ922" i="94"/>
  <c r="AJ923" i="94" s="1"/>
  <c r="G922" i="94"/>
  <c r="G923" i="94" s="1"/>
  <c r="G924" i="94" s="1"/>
  <c r="I922" i="94"/>
  <c r="I923" i="94" s="1"/>
  <c r="Z922" i="94"/>
  <c r="Z923" i="94" s="1"/>
  <c r="BW922" i="94"/>
  <c r="BT922" i="94"/>
  <c r="O922" i="94"/>
  <c r="O923" i="94" s="1"/>
  <c r="BZ922" i="94"/>
  <c r="BB772" i="95"/>
  <c r="H772" i="95"/>
  <c r="H773" i="95" s="1"/>
  <c r="AE772" i="95"/>
  <c r="AS772" i="95"/>
  <c r="AD772" i="95"/>
  <c r="AY772" i="95"/>
  <c r="BE772" i="95"/>
  <c r="BT772" i="95"/>
  <c r="BH772" i="95"/>
  <c r="AL772" i="95"/>
  <c r="G772" i="95"/>
  <c r="G773" i="95" s="1"/>
  <c r="G774" i="95" s="1"/>
  <c r="AF772" i="95"/>
  <c r="AP772" i="95"/>
  <c r="BO772" i="95"/>
  <c r="BM772" i="95"/>
  <c r="BS772" i="95"/>
  <c r="BK772" i="95"/>
  <c r="M772" i="95"/>
  <c r="M773" i="95" s="1"/>
  <c r="L772" i="95"/>
  <c r="L773" i="95" s="1"/>
  <c r="P772" i="95"/>
  <c r="P773" i="95" s="1"/>
  <c r="K772" i="95"/>
  <c r="K773" i="95" s="1"/>
  <c r="AI772" i="95"/>
  <c r="BG772" i="95"/>
  <c r="BI772" i="95"/>
  <c r="BC772" i="95"/>
  <c r="BJ772" i="95"/>
  <c r="BF772" i="95"/>
  <c r="BU772" i="95"/>
  <c r="BX772" i="95"/>
  <c r="AM772" i="95"/>
  <c r="AU772" i="95"/>
  <c r="BV772" i="95"/>
  <c r="I772" i="95"/>
  <c r="I773" i="95" s="1"/>
  <c r="O772" i="95"/>
  <c r="O773" i="95" s="1"/>
  <c r="AK772" i="95"/>
  <c r="AZ772" i="95"/>
  <c r="R772" i="95"/>
  <c r="R773" i="95" s="1"/>
  <c r="AH772" i="95"/>
  <c r="BZ772" i="95"/>
  <c r="BN772" i="95"/>
  <c r="BY772" i="95"/>
  <c r="Q772" i="95"/>
  <c r="Q773" i="95" s="1"/>
  <c r="AN772" i="95"/>
  <c r="J772" i="95"/>
  <c r="J773" i="95" s="1"/>
  <c r="AG772" i="95"/>
  <c r="AV772" i="95"/>
  <c r="AA772" i="95"/>
  <c r="S772" i="95"/>
  <c r="S773" i="95" s="1"/>
  <c r="AQ772" i="95"/>
  <c r="BA772" i="95"/>
  <c r="BP772" i="95"/>
  <c r="AC772" i="95"/>
  <c r="AR772" i="95"/>
  <c r="AJ772" i="95"/>
  <c r="BQ772" i="95"/>
  <c r="T772" i="95"/>
  <c r="T773" i="95" s="1"/>
  <c r="N772" i="95"/>
  <c r="N773" i="95" s="1"/>
  <c r="BL772" i="95"/>
  <c r="AT772" i="95"/>
  <c r="BD772" i="95"/>
  <c r="AW772" i="95"/>
  <c r="BR772" i="95"/>
  <c r="BW772" i="95"/>
  <c r="AO772" i="95"/>
  <c r="AB772" i="95"/>
  <c r="AX772" i="95"/>
  <c r="AQ897" i="94"/>
  <c r="AQ898" i="94" s="1"/>
  <c r="AT897" i="94"/>
  <c r="AT898" i="94" s="1"/>
  <c r="Q897" i="94"/>
  <c r="Q898" i="94" s="1"/>
  <c r="AF897" i="94"/>
  <c r="AF898" i="94" s="1"/>
  <c r="BP897" i="94"/>
  <c r="AJ897" i="94"/>
  <c r="AJ898" i="94" s="1"/>
  <c r="BM897" i="94"/>
  <c r="J897" i="94"/>
  <c r="J898" i="94" s="1"/>
  <c r="BV897" i="94"/>
  <c r="U897" i="94"/>
  <c r="U898" i="94" s="1"/>
  <c r="BU897" i="94"/>
  <c r="AH897" i="94"/>
  <c r="AH898" i="94" s="1"/>
  <c r="BE897" i="94"/>
  <c r="I897" i="94"/>
  <c r="I898" i="94" s="1"/>
  <c r="BY897" i="94"/>
  <c r="S897" i="94"/>
  <c r="S898" i="94" s="1"/>
  <c r="BO897" i="94"/>
  <c r="BZ897" i="94"/>
  <c r="AI897" i="94"/>
  <c r="AI898" i="94" s="1"/>
  <c r="L897" i="94"/>
  <c r="L898" i="94" s="1"/>
  <c r="BG897" i="94"/>
  <c r="BF897" i="94"/>
  <c r="BQ897" i="94"/>
  <c r="AS897" i="94"/>
  <c r="AS898" i="94" s="1"/>
  <c r="AW897" i="94"/>
  <c r="AW898" i="94" s="1"/>
  <c r="AU897" i="94"/>
  <c r="AU898" i="94" s="1"/>
  <c r="BN897" i="94"/>
  <c r="AB897" i="94"/>
  <c r="AB898" i="94" s="1"/>
  <c r="BR897" i="94"/>
  <c r="AK897" i="94"/>
  <c r="AK898" i="94" s="1"/>
  <c r="AV897" i="94"/>
  <c r="AV898" i="94" s="1"/>
  <c r="N897" i="94"/>
  <c r="N898" i="94" s="1"/>
  <c r="BK897" i="94"/>
  <c r="AN897" i="94"/>
  <c r="AN898" i="94" s="1"/>
  <c r="H897" i="94"/>
  <c r="H898" i="94" s="1"/>
  <c r="AA897" i="94"/>
  <c r="AA898" i="94" s="1"/>
  <c r="AG897" i="94"/>
  <c r="AG898" i="94" s="1"/>
  <c r="BI897" i="94"/>
  <c r="K897" i="94"/>
  <c r="K898" i="94" s="1"/>
  <c r="T897" i="94"/>
  <c r="T898" i="94" s="1"/>
  <c r="BS897" i="94"/>
  <c r="AD897" i="94"/>
  <c r="AD898" i="94" s="1"/>
  <c r="AR897" i="94"/>
  <c r="AR898" i="94" s="1"/>
  <c r="BW897" i="94"/>
  <c r="Z897" i="94"/>
  <c r="Z898" i="94" s="1"/>
  <c r="W897" i="94"/>
  <c r="W898" i="94" s="1"/>
  <c r="P897" i="94"/>
  <c r="P898" i="94" s="1"/>
  <c r="R897" i="94"/>
  <c r="R898" i="94" s="1"/>
  <c r="AC897" i="94"/>
  <c r="AC898" i="94" s="1"/>
  <c r="BL897" i="94"/>
  <c r="BH897" i="94"/>
  <c r="V897" i="94"/>
  <c r="V898" i="94" s="1"/>
  <c r="BT897" i="94"/>
  <c r="M897" i="94"/>
  <c r="M898" i="94" s="1"/>
  <c r="AO897" i="94"/>
  <c r="AO898" i="94" s="1"/>
  <c r="BJ897" i="94"/>
  <c r="G897" i="94"/>
  <c r="G898" i="94" s="1"/>
  <c r="G899" i="94" s="1"/>
  <c r="O897" i="94"/>
  <c r="O898" i="94" s="1"/>
  <c r="AP897" i="94"/>
  <c r="AP898" i="94" s="1"/>
  <c r="X897" i="94"/>
  <c r="X898" i="94" s="1"/>
  <c r="Y897" i="94"/>
  <c r="Y898" i="94" s="1"/>
  <c r="BX897" i="94"/>
  <c r="AX897" i="94"/>
  <c r="AX898" i="94" s="1"/>
  <c r="AM897" i="94"/>
  <c r="AM898" i="94" s="1"/>
  <c r="AE897" i="94"/>
  <c r="AE898" i="94" s="1"/>
  <c r="AL897" i="94"/>
  <c r="AL898" i="94" s="1"/>
  <c r="BF722" i="95"/>
  <c r="BE722" i="95"/>
  <c r="AJ722" i="95"/>
  <c r="BR722" i="95"/>
  <c r="X722" i="95"/>
  <c r="BG722" i="95"/>
  <c r="AU722" i="95"/>
  <c r="BQ722" i="95"/>
  <c r="AX722" i="95"/>
  <c r="AM722" i="95"/>
  <c r="BY722" i="95"/>
  <c r="AD722" i="95"/>
  <c r="BT722" i="95"/>
  <c r="S722" i="95"/>
  <c r="AK722" i="95"/>
  <c r="AP722" i="95"/>
  <c r="BB722" i="95"/>
  <c r="AQ722" i="95"/>
  <c r="AE722" i="95"/>
  <c r="AH722" i="95"/>
  <c r="W722" i="95"/>
  <c r="Q722" i="95"/>
  <c r="AZ722" i="95"/>
  <c r="BZ722" i="95"/>
  <c r="AN722" i="95"/>
  <c r="BO722" i="95"/>
  <c r="BI722" i="95"/>
  <c r="BM722" i="95"/>
  <c r="BX722" i="95"/>
  <c r="Z722" i="95"/>
  <c r="U722" i="95"/>
  <c r="AL722" i="95"/>
  <c r="AA722" i="95"/>
  <c r="BL722" i="95"/>
  <c r="O722" i="95"/>
  <c r="AC722" i="95"/>
  <c r="AG722" i="95"/>
  <c r="BH722" i="95"/>
  <c r="R722" i="95"/>
  <c r="AV722" i="95"/>
  <c r="BS722" i="95"/>
  <c r="Y722" i="95"/>
  <c r="T722" i="95"/>
  <c r="BJ722" i="95"/>
  <c r="AY722" i="95"/>
  <c r="BU722" i="95"/>
  <c r="BW722" i="95"/>
  <c r="AT722" i="95"/>
  <c r="AI722" i="95"/>
  <c r="AS722" i="95"/>
  <c r="V722" i="95"/>
  <c r="AB722" i="95"/>
  <c r="P722" i="95"/>
  <c r="BA722" i="95"/>
  <c r="AR722" i="95"/>
  <c r="AW722" i="95"/>
  <c r="AF722" i="95"/>
  <c r="BN722" i="95"/>
  <c r="BC722" i="95"/>
  <c r="BV722" i="95"/>
  <c r="BP722" i="95"/>
  <c r="BD722" i="95"/>
  <c r="BK722" i="95"/>
  <c r="AO722" i="95"/>
  <c r="BP797" i="94"/>
  <c r="AJ797" i="94"/>
  <c r="BW797" i="94"/>
  <c r="BZ797" i="94"/>
  <c r="BE797" i="94"/>
  <c r="P797" i="94"/>
  <c r="P798" i="94" s="1"/>
  <c r="BK797" i="94"/>
  <c r="AX797" i="94"/>
  <c r="AK797" i="94"/>
  <c r="V797" i="94"/>
  <c r="V798" i="94" s="1"/>
  <c r="BV797" i="94"/>
  <c r="AG797" i="94"/>
  <c r="BH797" i="94"/>
  <c r="AI797" i="94"/>
  <c r="BN797" i="94"/>
  <c r="Y797" i="94"/>
  <c r="Y798" i="94" s="1"/>
  <c r="BD797" i="94"/>
  <c r="Z797" i="94"/>
  <c r="Z798" i="94" s="1"/>
  <c r="AT797" i="94"/>
  <c r="AL797" i="94"/>
  <c r="BU797" i="94"/>
  <c r="W797" i="94"/>
  <c r="W798" i="94" s="1"/>
  <c r="Q797" i="94"/>
  <c r="Q798" i="94" s="1"/>
  <c r="AV797" i="94"/>
  <c r="O797" i="94"/>
  <c r="O798" i="94" s="1"/>
  <c r="H797" i="94"/>
  <c r="H798" i="94" s="1"/>
  <c r="AS797" i="94"/>
  <c r="AN797" i="94"/>
  <c r="BF797" i="94"/>
  <c r="K797" i="94"/>
  <c r="K798" i="94" s="1"/>
  <c r="BA797" i="94"/>
  <c r="BL797" i="94"/>
  <c r="N797" i="94"/>
  <c r="N798" i="94" s="1"/>
  <c r="BG797" i="94"/>
  <c r="S797" i="94"/>
  <c r="S798" i="94" s="1"/>
  <c r="BC797" i="94"/>
  <c r="M797" i="94"/>
  <c r="M798" i="94" s="1"/>
  <c r="X797" i="94"/>
  <c r="X798" i="94" s="1"/>
  <c r="AH797" i="94"/>
  <c r="BI797" i="94"/>
  <c r="BT797" i="94"/>
  <c r="AZ797" i="94"/>
  <c r="BJ797" i="94"/>
  <c r="AY797" i="94"/>
  <c r="BB797" i="94"/>
  <c r="AM797" i="94"/>
  <c r="U797" i="94"/>
  <c r="U798" i="94" s="1"/>
  <c r="R797" i="94"/>
  <c r="R798" i="94" s="1"/>
  <c r="BQ797" i="94"/>
  <c r="J797" i="94"/>
  <c r="J798" i="94" s="1"/>
  <c r="AW797" i="94"/>
  <c r="AR797" i="94"/>
  <c r="AQ797" i="94"/>
  <c r="BR797" i="94"/>
  <c r="G797" i="94"/>
  <c r="G798" i="94" s="1"/>
  <c r="G799" i="94" s="1"/>
  <c r="BY797" i="94"/>
  <c r="BS797" i="94"/>
  <c r="AO797" i="94"/>
  <c r="L797" i="94"/>
  <c r="L798" i="94" s="1"/>
  <c r="BO797" i="94"/>
  <c r="AP797" i="94"/>
  <c r="BM797" i="94"/>
  <c r="BX797" i="94"/>
  <c r="AU797" i="94"/>
  <c r="I797" i="94"/>
  <c r="I798" i="94" s="1"/>
  <c r="T797" i="94"/>
  <c r="T798" i="94" s="1"/>
  <c r="BP897" i="95"/>
  <c r="N897" i="95"/>
  <c r="N898" i="95" s="1"/>
  <c r="BZ897" i="95"/>
  <c r="AW897" i="95"/>
  <c r="AW898" i="95" s="1"/>
  <c r="BS897" i="95"/>
  <c r="AR897" i="95"/>
  <c r="AR898" i="95" s="1"/>
  <c r="BN897" i="95"/>
  <c r="AK897" i="95"/>
  <c r="AK898" i="95" s="1"/>
  <c r="P897" i="95"/>
  <c r="P898" i="95" s="1"/>
  <c r="T897" i="95"/>
  <c r="T898" i="95" s="1"/>
  <c r="BO897" i="95"/>
  <c r="Y897" i="95"/>
  <c r="Y898" i="95" s="1"/>
  <c r="X897" i="95"/>
  <c r="X898" i="95" s="1"/>
  <c r="Z897" i="95"/>
  <c r="Z898" i="95" s="1"/>
  <c r="BI897" i="95"/>
  <c r="O897" i="95"/>
  <c r="O898" i="95" s="1"/>
  <c r="AN897" i="95"/>
  <c r="AN898" i="95" s="1"/>
  <c r="K897" i="95"/>
  <c r="K898" i="95" s="1"/>
  <c r="AD897" i="95"/>
  <c r="AD898" i="95" s="1"/>
  <c r="BM897" i="95"/>
  <c r="BX897" i="95"/>
  <c r="R897" i="95"/>
  <c r="R898" i="95" s="1"/>
  <c r="BR897" i="95"/>
  <c r="AO897" i="95"/>
  <c r="AO898" i="95" s="1"/>
  <c r="BL897" i="95"/>
  <c r="W897" i="95"/>
  <c r="W898" i="95" s="1"/>
  <c r="AQ897" i="95"/>
  <c r="AQ898" i="95" s="1"/>
  <c r="AT897" i="95"/>
  <c r="AT898" i="95" s="1"/>
  <c r="Q897" i="95"/>
  <c r="Q898" i="95" s="1"/>
  <c r="AE897" i="95"/>
  <c r="AE898" i="95" s="1"/>
  <c r="S897" i="95"/>
  <c r="S898" i="95" s="1"/>
  <c r="AH897" i="95"/>
  <c r="AH898" i="95" s="1"/>
  <c r="BQ897" i="95"/>
  <c r="AF897" i="95"/>
  <c r="AF898" i="95" s="1"/>
  <c r="H897" i="95"/>
  <c r="H898" i="95" s="1"/>
  <c r="V897" i="95"/>
  <c r="V898" i="95" s="1"/>
  <c r="BE897" i="95"/>
  <c r="G897" i="95"/>
  <c r="G898" i="95" s="1"/>
  <c r="G899" i="95" s="1"/>
  <c r="AV897" i="95"/>
  <c r="AV898" i="95" s="1"/>
  <c r="AB897" i="95"/>
  <c r="AB898" i="95" s="1"/>
  <c r="BW897" i="95"/>
  <c r="BF897" i="95"/>
  <c r="AC897" i="95"/>
  <c r="AC898" i="95" s="1"/>
  <c r="BJ897" i="95"/>
  <c r="BT897" i="95"/>
  <c r="AL897" i="95"/>
  <c r="AL898" i="95" s="1"/>
  <c r="AI897" i="95"/>
  <c r="AI898" i="95" s="1"/>
  <c r="M897" i="95"/>
  <c r="M898" i="95" s="1"/>
  <c r="AJ897" i="95"/>
  <c r="AJ898" i="95" s="1"/>
  <c r="AG897" i="95"/>
  <c r="AG898" i="95" s="1"/>
  <c r="BG897" i="95"/>
  <c r="I897" i="95"/>
  <c r="I898" i="95" s="1"/>
  <c r="BH897" i="95"/>
  <c r="J897" i="95"/>
  <c r="J898" i="95" s="1"/>
  <c r="AS897" i="95"/>
  <c r="AS898" i="95" s="1"/>
  <c r="AM897" i="95"/>
  <c r="AM898" i="95" s="1"/>
  <c r="AX897" i="95"/>
  <c r="AX898" i="95" s="1"/>
  <c r="AU897" i="95"/>
  <c r="AU898" i="95" s="1"/>
  <c r="BU897" i="95"/>
  <c r="BK897" i="95"/>
  <c r="AP897" i="95"/>
  <c r="AP898" i="95" s="1"/>
  <c r="BY897" i="95"/>
  <c r="L897" i="95"/>
  <c r="L898" i="95" s="1"/>
  <c r="U897" i="95"/>
  <c r="U898" i="95" s="1"/>
  <c r="AA897" i="95"/>
  <c r="AA898" i="95" s="1"/>
  <c r="BV897" i="95"/>
  <c r="G705" i="23"/>
  <c r="G704" i="23"/>
  <c r="BO316" i="23"/>
  <c r="BP316" i="23"/>
  <c r="BQ316" i="23"/>
  <c r="BR316" i="23"/>
  <c r="BS316" i="23"/>
  <c r="BT316" i="23"/>
  <c r="BU316" i="23"/>
  <c r="BV316" i="23"/>
  <c r="BW316" i="23"/>
  <c r="BX316" i="23"/>
  <c r="BY316" i="23"/>
  <c r="BZ316" i="23"/>
  <c r="D544" i="23"/>
  <c r="X27" i="92"/>
  <c r="X28" i="92" s="1"/>
  <c r="X541" i="92" s="1"/>
  <c r="X16" i="92"/>
  <c r="X537" i="92" s="1"/>
  <c r="X536" i="92"/>
  <c r="K9" i="25"/>
  <c r="K12" i="25" s="1"/>
  <c r="I12" i="25"/>
  <c r="G14" i="23"/>
  <c r="C20" i="26"/>
  <c r="C22" i="26" s="1"/>
  <c r="C24" i="26" s="1"/>
  <c r="B544" i="23"/>
  <c r="H14" i="23"/>
  <c r="D468" i="23"/>
  <c r="C90" i="23"/>
  <c r="C15" i="23"/>
  <c r="C166" i="23"/>
  <c r="H316" i="23"/>
  <c r="D623" i="23"/>
  <c r="B392" i="23"/>
  <c r="B622" i="23"/>
  <c r="D240" i="23"/>
  <c r="H7" i="23"/>
  <c r="D393" i="23"/>
  <c r="D88" i="23"/>
  <c r="D317" i="23"/>
  <c r="D164" i="23"/>
  <c r="E18" i="26"/>
  <c r="E20" i="26" s="1"/>
  <c r="C242" i="23"/>
  <c r="Y8" i="23"/>
  <c r="H899" i="94" l="1"/>
  <c r="I899" i="94" s="1"/>
  <c r="J899" i="94" s="1"/>
  <c r="K899" i="94" s="1"/>
  <c r="L899" i="94" s="1"/>
  <c r="M899" i="94" s="1"/>
  <c r="N899" i="94" s="1"/>
  <c r="O899" i="94" s="1"/>
  <c r="P899" i="94" s="1"/>
  <c r="Q899" i="94" s="1"/>
  <c r="H924" i="94"/>
  <c r="I924" i="94" s="1"/>
  <c r="J924" i="94" s="1"/>
  <c r="K924" i="94" s="1"/>
  <c r="L924" i="94" s="1"/>
  <c r="M924" i="94" s="1"/>
  <c r="N924" i="94" s="1"/>
  <c r="O924" i="94" s="1"/>
  <c r="P924" i="94" s="1"/>
  <c r="Q924" i="94" s="1"/>
  <c r="H849" i="94"/>
  <c r="I849" i="94" s="1"/>
  <c r="J849" i="94" s="1"/>
  <c r="K849" i="94" s="1"/>
  <c r="L849" i="94" s="1"/>
  <c r="M849" i="94" s="1"/>
  <c r="N849" i="94" s="1"/>
  <c r="O849" i="94" s="1"/>
  <c r="P849" i="94" s="1"/>
  <c r="Q849" i="94" s="1"/>
  <c r="H774" i="95"/>
  <c r="I774" i="95" s="1"/>
  <c r="J774" i="95" s="1"/>
  <c r="K774" i="95" s="1"/>
  <c r="L774" i="95" s="1"/>
  <c r="M774" i="95" s="1"/>
  <c r="N774" i="95" s="1"/>
  <c r="O774" i="95" s="1"/>
  <c r="P774" i="95" s="1"/>
  <c r="Q774" i="95" s="1"/>
  <c r="R774" i="95" s="1"/>
  <c r="S774" i="95" s="1"/>
  <c r="T774" i="95" s="1"/>
  <c r="H749" i="94"/>
  <c r="I749" i="94" s="1"/>
  <c r="J749" i="94" s="1"/>
  <c r="K749" i="94" s="1"/>
  <c r="L749" i="94" s="1"/>
  <c r="M749" i="94" s="1"/>
  <c r="N749" i="94" s="1"/>
  <c r="H949" i="94"/>
  <c r="I949" i="94" s="1"/>
  <c r="J949" i="94" s="1"/>
  <c r="K949" i="94" s="1"/>
  <c r="L949" i="94" s="1"/>
  <c r="M949" i="94" s="1"/>
  <c r="N949" i="94" s="1"/>
  <c r="O949" i="94" s="1"/>
  <c r="P949" i="94" s="1"/>
  <c r="Q949" i="94" s="1"/>
  <c r="H874" i="95"/>
  <c r="I874" i="95" s="1"/>
  <c r="J874" i="95" s="1"/>
  <c r="K874" i="95" s="1"/>
  <c r="L874" i="95" s="1"/>
  <c r="M874" i="95" s="1"/>
  <c r="N874" i="95" s="1"/>
  <c r="O874" i="95" s="1"/>
  <c r="P874" i="95" s="1"/>
  <c r="Q874" i="95" s="1"/>
  <c r="R874" i="95" s="1"/>
  <c r="S874" i="95" s="1"/>
  <c r="T874" i="95" s="1"/>
  <c r="U874" i="95" s="1"/>
  <c r="V874" i="95" s="1"/>
  <c r="W874" i="95" s="1"/>
  <c r="X874" i="95" s="1"/>
  <c r="Y874" i="95" s="1"/>
  <c r="Z874" i="95" s="1"/>
  <c r="AA874" i="95" s="1"/>
  <c r="AB874" i="95" s="1"/>
  <c r="AC874" i="95" s="1"/>
  <c r="AD874" i="95" s="1"/>
  <c r="AE874" i="95" s="1"/>
  <c r="AF874" i="95" s="1"/>
  <c r="AG874" i="95" s="1"/>
  <c r="AH874" i="95" s="1"/>
  <c r="AI874" i="95" s="1"/>
  <c r="AJ874" i="95" s="1"/>
  <c r="AK874" i="95" s="1"/>
  <c r="AL874" i="95" s="1"/>
  <c r="AM874" i="95" s="1"/>
  <c r="AN874" i="95" s="1"/>
  <c r="AO874" i="95" s="1"/>
  <c r="AP874" i="95" s="1"/>
  <c r="AQ874" i="95" s="1"/>
  <c r="AR874" i="95" s="1"/>
  <c r="H849" i="95"/>
  <c r="I849" i="95" s="1"/>
  <c r="J849" i="95" s="1"/>
  <c r="K849" i="95" s="1"/>
  <c r="L849" i="95" s="1"/>
  <c r="M849" i="95" s="1"/>
  <c r="N849" i="95" s="1"/>
  <c r="O849" i="95" s="1"/>
  <c r="P849" i="95" s="1"/>
  <c r="Q849" i="95" s="1"/>
  <c r="R849" i="95" s="1"/>
  <c r="S849" i="95" s="1"/>
  <c r="T849" i="95" s="1"/>
  <c r="U849" i="95" s="1"/>
  <c r="V849" i="95" s="1"/>
  <c r="W849" i="95" s="1"/>
  <c r="X849" i="95" s="1"/>
  <c r="Y849" i="95" s="1"/>
  <c r="Z849" i="95" s="1"/>
  <c r="AA849" i="95" s="1"/>
  <c r="AB849" i="95" s="1"/>
  <c r="AC849" i="95" s="1"/>
  <c r="AD849" i="95" s="1"/>
  <c r="AE849" i="95" s="1"/>
  <c r="AF849" i="95" s="1"/>
  <c r="AG849" i="95" s="1"/>
  <c r="AH849" i="95" s="1"/>
  <c r="AI849" i="95" s="1"/>
  <c r="AJ849" i="95" s="1"/>
  <c r="AK849" i="95" s="1"/>
  <c r="AL849" i="95" s="1"/>
  <c r="H899" i="95"/>
  <c r="I899" i="95" s="1"/>
  <c r="J899" i="95" s="1"/>
  <c r="K899" i="95" s="1"/>
  <c r="L899" i="95" s="1"/>
  <c r="M899" i="95" s="1"/>
  <c r="N899" i="95" s="1"/>
  <c r="O899" i="95" s="1"/>
  <c r="P899" i="95" s="1"/>
  <c r="Q899" i="95" s="1"/>
  <c r="R899" i="95" s="1"/>
  <c r="S899" i="95" s="1"/>
  <c r="T899" i="95" s="1"/>
  <c r="U899" i="95" s="1"/>
  <c r="V899" i="95" s="1"/>
  <c r="W899" i="95" s="1"/>
  <c r="X899" i="95" s="1"/>
  <c r="Y899" i="95" s="1"/>
  <c r="Z899" i="95" s="1"/>
  <c r="AA899" i="95" s="1"/>
  <c r="AB899" i="95" s="1"/>
  <c r="AC899" i="95" s="1"/>
  <c r="AD899" i="95" s="1"/>
  <c r="AE899" i="95" s="1"/>
  <c r="AF899" i="95" s="1"/>
  <c r="AG899" i="95" s="1"/>
  <c r="AH899" i="95" s="1"/>
  <c r="AI899" i="95" s="1"/>
  <c r="AJ899" i="95" s="1"/>
  <c r="AK899" i="95" s="1"/>
  <c r="AL899" i="95" s="1"/>
  <c r="AM899" i="95" s="1"/>
  <c r="AN899" i="95" s="1"/>
  <c r="AO899" i="95" s="1"/>
  <c r="AP899" i="95" s="1"/>
  <c r="AQ899" i="95" s="1"/>
  <c r="AR899" i="95" s="1"/>
  <c r="AS899" i="95" s="1"/>
  <c r="AT899" i="95" s="1"/>
  <c r="AU899" i="95" s="1"/>
  <c r="AV899" i="95" s="1"/>
  <c r="AW899" i="95" s="1"/>
  <c r="AX899" i="95" s="1"/>
  <c r="H774" i="94"/>
  <c r="I774" i="94" s="1"/>
  <c r="J774" i="94" s="1"/>
  <c r="K774" i="94" s="1"/>
  <c r="L774" i="94" s="1"/>
  <c r="M774" i="94" s="1"/>
  <c r="N774" i="94" s="1"/>
  <c r="O774" i="94" s="1"/>
  <c r="P774" i="94" s="1"/>
  <c r="Q774" i="94" s="1"/>
  <c r="H799" i="95"/>
  <c r="I799" i="95" s="1"/>
  <c r="J799" i="95" s="1"/>
  <c r="K799" i="95" s="1"/>
  <c r="L799" i="95" s="1"/>
  <c r="M799" i="95" s="1"/>
  <c r="N799" i="95" s="1"/>
  <c r="O799" i="95" s="1"/>
  <c r="P799" i="95" s="1"/>
  <c r="Q799" i="95" s="1"/>
  <c r="R799" i="95" s="1"/>
  <c r="S799" i="95" s="1"/>
  <c r="T799" i="95" s="1"/>
  <c r="U799" i="95" s="1"/>
  <c r="V799" i="95" s="1"/>
  <c r="W799" i="95" s="1"/>
  <c r="X799" i="95" s="1"/>
  <c r="Y799" i="95" s="1"/>
  <c r="Z799" i="95" s="1"/>
  <c r="G17" i="68"/>
  <c r="K17" i="68"/>
  <c r="H17" i="68"/>
  <c r="J17" i="68"/>
  <c r="M17" i="68"/>
  <c r="L17" i="68"/>
  <c r="I17" i="68"/>
  <c r="E17" i="68"/>
  <c r="D17" i="68"/>
  <c r="C17" i="68"/>
  <c r="H799" i="94"/>
  <c r="I799" i="94" s="1"/>
  <c r="J799" i="94" s="1"/>
  <c r="K799" i="94" s="1"/>
  <c r="L799" i="94" s="1"/>
  <c r="M799" i="94" s="1"/>
  <c r="N799" i="94" s="1"/>
  <c r="O799" i="94" s="1"/>
  <c r="P799" i="94" s="1"/>
  <c r="Q799" i="94" s="1"/>
  <c r="H874" i="94"/>
  <c r="I874" i="94" s="1"/>
  <c r="J874" i="94" s="1"/>
  <c r="K874" i="94" s="1"/>
  <c r="L874" i="94" s="1"/>
  <c r="M874" i="94" s="1"/>
  <c r="N874" i="94" s="1"/>
  <c r="O874" i="94" s="1"/>
  <c r="P874" i="94" s="1"/>
  <c r="Q874" i="94" s="1"/>
  <c r="H749" i="95"/>
  <c r="I749" i="95" s="1"/>
  <c r="J749" i="95" s="1"/>
  <c r="K749" i="95" s="1"/>
  <c r="L749" i="95" s="1"/>
  <c r="M749" i="95" s="1"/>
  <c r="N749" i="95" s="1"/>
  <c r="H949" i="95"/>
  <c r="I949" i="95" s="1"/>
  <c r="J949" i="95" s="1"/>
  <c r="K949" i="95" s="1"/>
  <c r="L949" i="95" s="1"/>
  <c r="M949" i="95" s="1"/>
  <c r="N949" i="95" s="1"/>
  <c r="O949" i="95" s="1"/>
  <c r="P949" i="95" s="1"/>
  <c r="Q949" i="95" s="1"/>
  <c r="R949" i="95" s="1"/>
  <c r="S949" i="95" s="1"/>
  <c r="T949" i="95" s="1"/>
  <c r="U949" i="95" s="1"/>
  <c r="V949" i="95" s="1"/>
  <c r="W949" i="95" s="1"/>
  <c r="X949" i="95" s="1"/>
  <c r="Y949" i="95" s="1"/>
  <c r="Z949" i="95" s="1"/>
  <c r="AA949" i="95" s="1"/>
  <c r="AB949" i="95" s="1"/>
  <c r="AC949" i="95" s="1"/>
  <c r="AD949" i="95" s="1"/>
  <c r="AE949" i="95" s="1"/>
  <c r="AF949" i="95" s="1"/>
  <c r="AG949" i="95" s="1"/>
  <c r="AH949" i="95" s="1"/>
  <c r="AI949" i="95" s="1"/>
  <c r="AJ949" i="95" s="1"/>
  <c r="AK949" i="95" s="1"/>
  <c r="AL949" i="95" s="1"/>
  <c r="AM949" i="95" s="1"/>
  <c r="AN949" i="95" s="1"/>
  <c r="AO949" i="95" s="1"/>
  <c r="AP949" i="95" s="1"/>
  <c r="AQ949" i="95" s="1"/>
  <c r="AR949" i="95" s="1"/>
  <c r="AS949" i="95" s="1"/>
  <c r="AT949" i="95" s="1"/>
  <c r="AU949" i="95" s="1"/>
  <c r="AV949" i="95" s="1"/>
  <c r="AW949" i="95" s="1"/>
  <c r="AX949" i="95" s="1"/>
  <c r="AY949" i="95" s="1"/>
  <c r="AZ949" i="95" s="1"/>
  <c r="BA949" i="95" s="1"/>
  <c r="BB949" i="95" s="1"/>
  <c r="BC949" i="95" s="1"/>
  <c r="BD949" i="95" s="1"/>
  <c r="BE949" i="95" s="1"/>
  <c r="BF949" i="95" s="1"/>
  <c r="BG949" i="95" s="1"/>
  <c r="BH949" i="95" s="1"/>
  <c r="BI949" i="95" s="1"/>
  <c r="BJ949" i="95" s="1"/>
  <c r="H824" i="94"/>
  <c r="I824" i="94" s="1"/>
  <c r="J824" i="94" s="1"/>
  <c r="K824" i="94" s="1"/>
  <c r="L824" i="94" s="1"/>
  <c r="M824" i="94" s="1"/>
  <c r="N824" i="94" s="1"/>
  <c r="O824" i="94" s="1"/>
  <c r="P824" i="94" s="1"/>
  <c r="Q824" i="94" s="1"/>
  <c r="H824" i="95"/>
  <c r="I824" i="95" s="1"/>
  <c r="J824" i="95" s="1"/>
  <c r="K824" i="95" s="1"/>
  <c r="L824" i="95" s="1"/>
  <c r="M824" i="95" s="1"/>
  <c r="N824" i="95" s="1"/>
  <c r="O824" i="95" s="1"/>
  <c r="P824" i="95" s="1"/>
  <c r="Q824" i="95" s="1"/>
  <c r="R824" i="95" s="1"/>
  <c r="S824" i="95" s="1"/>
  <c r="T824" i="95" s="1"/>
  <c r="U824" i="95" s="1"/>
  <c r="V824" i="95" s="1"/>
  <c r="W824" i="95" s="1"/>
  <c r="X824" i="95" s="1"/>
  <c r="Y824" i="95" s="1"/>
  <c r="Z824" i="95" s="1"/>
  <c r="AA824" i="95" s="1"/>
  <c r="AB824" i="95" s="1"/>
  <c r="AC824" i="95" s="1"/>
  <c r="AD824" i="95" s="1"/>
  <c r="AE824" i="95" s="1"/>
  <c r="AF824" i="95" s="1"/>
  <c r="H924" i="95"/>
  <c r="I924" i="95" s="1"/>
  <c r="J924" i="95" s="1"/>
  <c r="K924" i="95" s="1"/>
  <c r="L924" i="95" s="1"/>
  <c r="M924" i="95" s="1"/>
  <c r="N924" i="95" s="1"/>
  <c r="O924" i="95" s="1"/>
  <c r="P924" i="95" s="1"/>
  <c r="Q924" i="95" s="1"/>
  <c r="R924" i="95" s="1"/>
  <c r="S924" i="95" s="1"/>
  <c r="T924" i="95" s="1"/>
  <c r="U924" i="95" s="1"/>
  <c r="V924" i="95" s="1"/>
  <c r="W924" i="95" s="1"/>
  <c r="X924" i="95" s="1"/>
  <c r="Y924" i="95" s="1"/>
  <c r="Z924" i="95" s="1"/>
  <c r="AA924" i="95" s="1"/>
  <c r="AB924" i="95" s="1"/>
  <c r="AC924" i="95" s="1"/>
  <c r="AD924" i="95" s="1"/>
  <c r="AE924" i="95" s="1"/>
  <c r="AF924" i="95" s="1"/>
  <c r="AG924" i="95" s="1"/>
  <c r="AH924" i="95" s="1"/>
  <c r="AI924" i="95" s="1"/>
  <c r="AJ924" i="95" s="1"/>
  <c r="AK924" i="95" s="1"/>
  <c r="AL924" i="95" s="1"/>
  <c r="AM924" i="95" s="1"/>
  <c r="AN924" i="95" s="1"/>
  <c r="AO924" i="95" s="1"/>
  <c r="AP924" i="95" s="1"/>
  <c r="AQ924" i="95" s="1"/>
  <c r="AR924" i="95" s="1"/>
  <c r="AS924" i="95" s="1"/>
  <c r="AT924" i="95" s="1"/>
  <c r="AU924" i="95" s="1"/>
  <c r="AV924" i="95" s="1"/>
  <c r="AW924" i="95" s="1"/>
  <c r="AX924" i="95" s="1"/>
  <c r="AY924" i="95" s="1"/>
  <c r="AZ924" i="95" s="1"/>
  <c r="BA924" i="95" s="1"/>
  <c r="BB924" i="95" s="1"/>
  <c r="BC924" i="95" s="1"/>
  <c r="BD924" i="95" s="1"/>
  <c r="G959" i="23"/>
  <c r="G960" i="23"/>
  <c r="H704" i="23"/>
  <c r="H959" i="23" s="1"/>
  <c r="H703" i="23"/>
  <c r="H705" i="23"/>
  <c r="H960" i="23" s="1"/>
  <c r="BO622" i="23"/>
  <c r="BP622" i="23"/>
  <c r="BQ622" i="23"/>
  <c r="BR622" i="23"/>
  <c r="BS622" i="23"/>
  <c r="BT622" i="23"/>
  <c r="BU622" i="23"/>
  <c r="BV622" i="23"/>
  <c r="BW622" i="23"/>
  <c r="BX622" i="23"/>
  <c r="BY622" i="23"/>
  <c r="BZ622" i="23"/>
  <c r="D545" i="23"/>
  <c r="B545" i="23" s="1"/>
  <c r="H604" i="23"/>
  <c r="H605" i="23"/>
  <c r="H606" i="23"/>
  <c r="H607" i="23"/>
  <c r="H608" i="23"/>
  <c r="H609" i="23"/>
  <c r="H610" i="23"/>
  <c r="H611" i="23"/>
  <c r="H612" i="23"/>
  <c r="H613" i="23"/>
  <c r="H614" i="23"/>
  <c r="H615" i="23"/>
  <c r="H528" i="23"/>
  <c r="H530" i="23"/>
  <c r="H532" i="23"/>
  <c r="H534" i="23"/>
  <c r="H538" i="23"/>
  <c r="H535" i="23"/>
  <c r="H539" i="23"/>
  <c r="H529" i="23"/>
  <c r="H531" i="23"/>
  <c r="H533" i="23"/>
  <c r="H536" i="23"/>
  <c r="H463" i="23"/>
  <c r="H537" i="23"/>
  <c r="H454" i="23"/>
  <c r="H458" i="23"/>
  <c r="H462" i="23"/>
  <c r="H453" i="23"/>
  <c r="H461" i="23"/>
  <c r="H455" i="23"/>
  <c r="H457" i="23"/>
  <c r="H459" i="23"/>
  <c r="H452" i="23"/>
  <c r="H456" i="23"/>
  <c r="H460" i="23"/>
  <c r="H682" i="23"/>
  <c r="H683" i="23"/>
  <c r="H684" i="23"/>
  <c r="H685" i="23"/>
  <c r="H686" i="23"/>
  <c r="H687" i="23"/>
  <c r="H688" i="23"/>
  <c r="H689" i="23"/>
  <c r="H690" i="23"/>
  <c r="H691" i="23"/>
  <c r="H692" i="23"/>
  <c r="H693" i="23"/>
  <c r="BO317" i="23"/>
  <c r="BP317" i="23"/>
  <c r="BQ317" i="23"/>
  <c r="BR317" i="23"/>
  <c r="BS317" i="23"/>
  <c r="BT317" i="23"/>
  <c r="BU317" i="23"/>
  <c r="BV317" i="23"/>
  <c r="BW317" i="23"/>
  <c r="BX317" i="23"/>
  <c r="BY317" i="23"/>
  <c r="BZ317" i="23"/>
  <c r="G88" i="23"/>
  <c r="X21" i="92"/>
  <c r="X540" i="92"/>
  <c r="X542" i="92" s="1"/>
  <c r="X22" i="92"/>
  <c r="X18" i="92" s="1"/>
  <c r="Y11" i="92" s="1"/>
  <c r="Y14" i="92" s="1"/>
  <c r="F17" i="68"/>
  <c r="G15" i="23"/>
  <c r="B6" i="90"/>
  <c r="B468" i="23"/>
  <c r="G317" i="23"/>
  <c r="C91" i="23"/>
  <c r="C92" i="23" s="1"/>
  <c r="I15" i="23"/>
  <c r="H15" i="23"/>
  <c r="D469" i="23"/>
  <c r="G240" i="23"/>
  <c r="G164" i="23"/>
  <c r="C167" i="23"/>
  <c r="C168" i="23" s="1"/>
  <c r="C16" i="23"/>
  <c r="D624" i="23"/>
  <c r="I316" i="23"/>
  <c r="I317" i="23"/>
  <c r="I7" i="23"/>
  <c r="D394" i="23"/>
  <c r="B393" i="23"/>
  <c r="E22" i="26"/>
  <c r="E24" i="26" s="1"/>
  <c r="D318" i="23"/>
  <c r="D89" i="23"/>
  <c r="D241" i="23"/>
  <c r="D165" i="23"/>
  <c r="C243" i="23"/>
  <c r="Z8" i="23"/>
  <c r="D17" i="85" l="1"/>
  <c r="R949" i="94"/>
  <c r="S949" i="94" s="1"/>
  <c r="T949" i="94" s="1"/>
  <c r="U949" i="94" s="1"/>
  <c r="V949" i="94" s="1"/>
  <c r="W949" i="94" s="1"/>
  <c r="X949" i="94" s="1"/>
  <c r="Y949" i="94" s="1"/>
  <c r="Z949" i="94" s="1"/>
  <c r="AA949" i="94" s="1"/>
  <c r="AB949" i="94" s="1"/>
  <c r="AC949" i="94" s="1"/>
  <c r="AD949" i="94" s="1"/>
  <c r="AE949" i="94" s="1"/>
  <c r="AF949" i="94" s="1"/>
  <c r="AG949" i="94" s="1"/>
  <c r="AH949" i="94" s="1"/>
  <c r="AI949" i="94" s="1"/>
  <c r="AJ949" i="94" s="1"/>
  <c r="AK949" i="94" s="1"/>
  <c r="AL949" i="94" s="1"/>
  <c r="AM949" i="94" s="1"/>
  <c r="AN949" i="94" s="1"/>
  <c r="AO949" i="94" s="1"/>
  <c r="AP949" i="94" s="1"/>
  <c r="AQ949" i="94" s="1"/>
  <c r="AR949" i="94" s="1"/>
  <c r="AS949" i="94" s="1"/>
  <c r="AT949" i="94" s="1"/>
  <c r="AU949" i="94" s="1"/>
  <c r="AV949" i="94" s="1"/>
  <c r="AW949" i="94" s="1"/>
  <c r="AX949" i="94" s="1"/>
  <c r="AY949" i="94" s="1"/>
  <c r="AZ949" i="94" s="1"/>
  <c r="BA949" i="94" s="1"/>
  <c r="BB949" i="94" s="1"/>
  <c r="BC949" i="94" s="1"/>
  <c r="BD949" i="94" s="1"/>
  <c r="BE949" i="94" s="1"/>
  <c r="BF949" i="94" s="1"/>
  <c r="BG949" i="94" s="1"/>
  <c r="BH949" i="94" s="1"/>
  <c r="BI949" i="94" s="1"/>
  <c r="BJ949" i="94" s="1"/>
  <c r="R924" i="94"/>
  <c r="S924" i="94" s="1"/>
  <c r="T924" i="94" s="1"/>
  <c r="U924" i="94" s="1"/>
  <c r="V924" i="94" s="1"/>
  <c r="W924" i="94" s="1"/>
  <c r="X924" i="94" s="1"/>
  <c r="Y924" i="94" s="1"/>
  <c r="Z924" i="94" s="1"/>
  <c r="AA924" i="94" s="1"/>
  <c r="AB924" i="94" s="1"/>
  <c r="AC924" i="94" s="1"/>
  <c r="AD924" i="94" s="1"/>
  <c r="AE924" i="94" s="1"/>
  <c r="AF924" i="94" s="1"/>
  <c r="AG924" i="94" s="1"/>
  <c r="AH924" i="94" s="1"/>
  <c r="AI924" i="94" s="1"/>
  <c r="AJ924" i="94" s="1"/>
  <c r="AK924" i="94" s="1"/>
  <c r="AL924" i="94" s="1"/>
  <c r="AM924" i="94" s="1"/>
  <c r="AN924" i="94" s="1"/>
  <c r="AO924" i="94" s="1"/>
  <c r="AP924" i="94" s="1"/>
  <c r="AQ924" i="94" s="1"/>
  <c r="AR924" i="94" s="1"/>
  <c r="AS924" i="94" s="1"/>
  <c r="AT924" i="94" s="1"/>
  <c r="AU924" i="94" s="1"/>
  <c r="AV924" i="94" s="1"/>
  <c r="AW924" i="94" s="1"/>
  <c r="AX924" i="94" s="1"/>
  <c r="AY924" i="94" s="1"/>
  <c r="AZ924" i="94" s="1"/>
  <c r="BA924" i="94" s="1"/>
  <c r="BB924" i="94" s="1"/>
  <c r="BC924" i="94" s="1"/>
  <c r="BD924" i="94" s="1"/>
  <c r="R774" i="94"/>
  <c r="S774" i="94" s="1"/>
  <c r="T774" i="94" s="1"/>
  <c r="R874" i="94"/>
  <c r="S874" i="94" s="1"/>
  <c r="T874" i="94" s="1"/>
  <c r="U874" i="94" s="1"/>
  <c r="V874" i="94" s="1"/>
  <c r="W874" i="94" s="1"/>
  <c r="X874" i="94" s="1"/>
  <c r="Y874" i="94" s="1"/>
  <c r="Z874" i="94" s="1"/>
  <c r="AA874" i="94" s="1"/>
  <c r="AB874" i="94" s="1"/>
  <c r="AC874" i="94" s="1"/>
  <c r="AD874" i="94" s="1"/>
  <c r="AE874" i="94" s="1"/>
  <c r="AF874" i="94" s="1"/>
  <c r="AG874" i="94" s="1"/>
  <c r="AH874" i="94" s="1"/>
  <c r="AI874" i="94" s="1"/>
  <c r="AJ874" i="94" s="1"/>
  <c r="AK874" i="94" s="1"/>
  <c r="AL874" i="94" s="1"/>
  <c r="AM874" i="94" s="1"/>
  <c r="AN874" i="94" s="1"/>
  <c r="AO874" i="94" s="1"/>
  <c r="AP874" i="94" s="1"/>
  <c r="AQ874" i="94" s="1"/>
  <c r="AR874" i="94" s="1"/>
  <c r="R824" i="94"/>
  <c r="S824" i="94" s="1"/>
  <c r="T824" i="94" s="1"/>
  <c r="U824" i="94" s="1"/>
  <c r="V824" i="94" s="1"/>
  <c r="W824" i="94" s="1"/>
  <c r="X824" i="94" s="1"/>
  <c r="Y824" i="94" s="1"/>
  <c r="Z824" i="94" s="1"/>
  <c r="AA824" i="94" s="1"/>
  <c r="AB824" i="94" s="1"/>
  <c r="AC824" i="94" s="1"/>
  <c r="AD824" i="94" s="1"/>
  <c r="AE824" i="94" s="1"/>
  <c r="AF824" i="94" s="1"/>
  <c r="R849" i="94"/>
  <c r="S849" i="94" s="1"/>
  <c r="T849" i="94" s="1"/>
  <c r="U849" i="94" s="1"/>
  <c r="V849" i="94" s="1"/>
  <c r="W849" i="94" s="1"/>
  <c r="X849" i="94" s="1"/>
  <c r="Y849" i="94" s="1"/>
  <c r="Z849" i="94" s="1"/>
  <c r="AA849" i="94" s="1"/>
  <c r="AB849" i="94" s="1"/>
  <c r="AC849" i="94" s="1"/>
  <c r="AD849" i="94" s="1"/>
  <c r="AE849" i="94" s="1"/>
  <c r="AF849" i="94" s="1"/>
  <c r="AG849" i="94" s="1"/>
  <c r="AH849" i="94" s="1"/>
  <c r="AI849" i="94" s="1"/>
  <c r="AJ849" i="94" s="1"/>
  <c r="AK849" i="94" s="1"/>
  <c r="AL849" i="94" s="1"/>
  <c r="I23" i="68"/>
  <c r="K23" i="68"/>
  <c r="H23" i="68"/>
  <c r="L23" i="68"/>
  <c r="J23" i="68"/>
  <c r="M23" i="68"/>
  <c r="R899" i="94"/>
  <c r="S899" i="94" s="1"/>
  <c r="T899" i="94" s="1"/>
  <c r="U899" i="94" s="1"/>
  <c r="V899" i="94" s="1"/>
  <c r="W899" i="94" s="1"/>
  <c r="X899" i="94" s="1"/>
  <c r="Y899" i="94" s="1"/>
  <c r="Z899" i="94" s="1"/>
  <c r="AA899" i="94" s="1"/>
  <c r="AB899" i="94" s="1"/>
  <c r="AC899" i="94" s="1"/>
  <c r="AD899" i="94" s="1"/>
  <c r="AE899" i="94" s="1"/>
  <c r="AF899" i="94" s="1"/>
  <c r="AG899" i="94" s="1"/>
  <c r="AH899" i="94" s="1"/>
  <c r="AI899" i="94" s="1"/>
  <c r="AJ899" i="94" s="1"/>
  <c r="AK899" i="94" s="1"/>
  <c r="AL899" i="94" s="1"/>
  <c r="AM899" i="94" s="1"/>
  <c r="AN899" i="94" s="1"/>
  <c r="AO899" i="94" s="1"/>
  <c r="AP899" i="94" s="1"/>
  <c r="AQ899" i="94" s="1"/>
  <c r="AR899" i="94" s="1"/>
  <c r="AS899" i="94" s="1"/>
  <c r="AT899" i="94" s="1"/>
  <c r="AU899" i="94" s="1"/>
  <c r="AV899" i="94" s="1"/>
  <c r="AW899" i="94" s="1"/>
  <c r="AX899" i="94" s="1"/>
  <c r="R799" i="94"/>
  <c r="S799" i="94" s="1"/>
  <c r="T799" i="94" s="1"/>
  <c r="U799" i="94" s="1"/>
  <c r="V799" i="94" s="1"/>
  <c r="W799" i="94" s="1"/>
  <c r="X799" i="94" s="1"/>
  <c r="Y799" i="94" s="1"/>
  <c r="Z799" i="94" s="1"/>
  <c r="H958" i="23"/>
  <c r="I705" i="23"/>
  <c r="I960" i="23" s="1"/>
  <c r="I704" i="23"/>
  <c r="I703" i="23"/>
  <c r="I958" i="23" s="1"/>
  <c r="G545" i="23"/>
  <c r="BO318" i="23"/>
  <c r="BP318" i="23"/>
  <c r="BQ318" i="23"/>
  <c r="BR318" i="23"/>
  <c r="BS318" i="23"/>
  <c r="BT318" i="23"/>
  <c r="BU318" i="23"/>
  <c r="BV318" i="23"/>
  <c r="BW318" i="23"/>
  <c r="BX318" i="23"/>
  <c r="BY318" i="23"/>
  <c r="BZ318" i="23"/>
  <c r="D546" i="23"/>
  <c r="B546" i="23" s="1"/>
  <c r="G393" i="23"/>
  <c r="BO468" i="23"/>
  <c r="BP468" i="23"/>
  <c r="BQ468" i="23"/>
  <c r="BR468" i="23"/>
  <c r="BS468" i="23"/>
  <c r="BT468" i="23"/>
  <c r="BU468" i="23"/>
  <c r="BV468" i="23"/>
  <c r="BW468" i="23"/>
  <c r="BX468" i="23"/>
  <c r="BY468" i="23"/>
  <c r="BZ468" i="23"/>
  <c r="I604" i="23"/>
  <c r="I605" i="23"/>
  <c r="I606" i="23"/>
  <c r="I607" i="23"/>
  <c r="I608" i="23"/>
  <c r="I609" i="23"/>
  <c r="I610" i="23"/>
  <c r="I611" i="23"/>
  <c r="I612" i="23"/>
  <c r="I613" i="23"/>
  <c r="I614" i="23"/>
  <c r="I528" i="23"/>
  <c r="I529" i="23"/>
  <c r="I530" i="23"/>
  <c r="I531" i="23"/>
  <c r="I532" i="23"/>
  <c r="I533" i="23"/>
  <c r="I615" i="23"/>
  <c r="I537" i="23"/>
  <c r="I452" i="23"/>
  <c r="I453" i="23"/>
  <c r="I454" i="23"/>
  <c r="I455" i="23"/>
  <c r="I456" i="23"/>
  <c r="I457" i="23"/>
  <c r="I458" i="23"/>
  <c r="I459" i="23"/>
  <c r="I460" i="23"/>
  <c r="I461" i="23"/>
  <c r="I462" i="23"/>
  <c r="I534" i="23"/>
  <c r="I538" i="23"/>
  <c r="I535" i="23"/>
  <c r="I539" i="23"/>
  <c r="I536" i="23"/>
  <c r="I463" i="23"/>
  <c r="I682" i="23"/>
  <c r="I683" i="23"/>
  <c r="I684" i="23"/>
  <c r="I685" i="23"/>
  <c r="I686" i="23"/>
  <c r="I687" i="23"/>
  <c r="I688" i="23"/>
  <c r="I689" i="23"/>
  <c r="I690" i="23"/>
  <c r="I691" i="23"/>
  <c r="I692" i="23"/>
  <c r="I693" i="23"/>
  <c r="Y15" i="92"/>
  <c r="Y16" i="92" s="1"/>
  <c r="B469" i="23"/>
  <c r="G89" i="23"/>
  <c r="H89" i="23"/>
  <c r="J16" i="23"/>
  <c r="G16" i="23"/>
  <c r="H16" i="23"/>
  <c r="I16" i="23"/>
  <c r="B7" i="90"/>
  <c r="D470" i="23"/>
  <c r="G165" i="23"/>
  <c r="H165" i="23"/>
  <c r="H241" i="23"/>
  <c r="G241" i="23"/>
  <c r="C17" i="23"/>
  <c r="J7" i="23"/>
  <c r="D625" i="23"/>
  <c r="G318" i="23"/>
  <c r="H318" i="23"/>
  <c r="J318" i="23"/>
  <c r="J316" i="23"/>
  <c r="J317" i="23"/>
  <c r="B394" i="23"/>
  <c r="D395" i="23"/>
  <c r="AA8" i="23"/>
  <c r="C169" i="23"/>
  <c r="C93" i="23"/>
  <c r="C244" i="23"/>
  <c r="D319" i="23"/>
  <c r="D242" i="23"/>
  <c r="D166" i="23"/>
  <c r="D90" i="23"/>
  <c r="J705" i="23" l="1"/>
  <c r="J960" i="23" s="1"/>
  <c r="I959" i="23"/>
  <c r="J703" i="23"/>
  <c r="J958" i="23" s="1"/>
  <c r="J604" i="23"/>
  <c r="J608" i="23"/>
  <c r="J612" i="23"/>
  <c r="J614" i="23"/>
  <c r="J607" i="23"/>
  <c r="J611" i="23"/>
  <c r="J606" i="23"/>
  <c r="J610" i="23"/>
  <c r="J613" i="23"/>
  <c r="J609" i="23"/>
  <c r="J615" i="23"/>
  <c r="J536" i="23"/>
  <c r="J463" i="23"/>
  <c r="J605" i="23"/>
  <c r="J528" i="23"/>
  <c r="J530" i="23"/>
  <c r="J532" i="23"/>
  <c r="J537" i="23"/>
  <c r="J452" i="23"/>
  <c r="J453" i="23"/>
  <c r="J454" i="23"/>
  <c r="J455" i="23"/>
  <c r="J456" i="23"/>
  <c r="J457" i="23"/>
  <c r="J458" i="23"/>
  <c r="J459" i="23"/>
  <c r="J460" i="23"/>
  <c r="J461" i="23"/>
  <c r="J462" i="23"/>
  <c r="J534" i="23"/>
  <c r="J538" i="23"/>
  <c r="J529" i="23"/>
  <c r="J533" i="23"/>
  <c r="J531" i="23"/>
  <c r="J535" i="23"/>
  <c r="J539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D547" i="23"/>
  <c r="B547" i="23" s="1"/>
  <c r="G469" i="23"/>
  <c r="BO469" i="23"/>
  <c r="BP469" i="23"/>
  <c r="BQ469" i="23"/>
  <c r="BR469" i="23"/>
  <c r="BS469" i="23"/>
  <c r="BT469" i="23"/>
  <c r="BU469" i="23"/>
  <c r="BV469" i="23"/>
  <c r="BW469" i="23"/>
  <c r="BX469" i="23"/>
  <c r="BY469" i="23"/>
  <c r="BZ469" i="23"/>
  <c r="BO319" i="23"/>
  <c r="BP319" i="23"/>
  <c r="BQ319" i="23"/>
  <c r="BR319" i="23"/>
  <c r="BS319" i="23"/>
  <c r="BT319" i="23"/>
  <c r="BU319" i="23"/>
  <c r="BV319" i="23"/>
  <c r="BW319" i="23"/>
  <c r="BX319" i="23"/>
  <c r="BY319" i="23"/>
  <c r="BZ319" i="23"/>
  <c r="G546" i="23"/>
  <c r="H546" i="23"/>
  <c r="Y21" i="92"/>
  <c r="J17" i="23"/>
  <c r="B8" i="90"/>
  <c r="G394" i="23"/>
  <c r="H394" i="23"/>
  <c r="B470" i="23"/>
  <c r="G90" i="23"/>
  <c r="I90" i="23"/>
  <c r="H90" i="23"/>
  <c r="K17" i="23"/>
  <c r="C18" i="23"/>
  <c r="G17" i="23"/>
  <c r="H17" i="23"/>
  <c r="I17" i="23"/>
  <c r="D471" i="23"/>
  <c r="I242" i="23"/>
  <c r="G242" i="23"/>
  <c r="H242" i="23"/>
  <c r="I166" i="23"/>
  <c r="G166" i="23"/>
  <c r="H166" i="23"/>
  <c r="D626" i="23"/>
  <c r="B626" i="23" s="1"/>
  <c r="G319" i="23"/>
  <c r="H319" i="23"/>
  <c r="I319" i="23"/>
  <c r="K319" i="23"/>
  <c r="K317" i="23"/>
  <c r="K316" i="23"/>
  <c r="K318" i="23"/>
  <c r="K7" i="23"/>
  <c r="B395" i="23"/>
  <c r="D396" i="23"/>
  <c r="C245" i="23"/>
  <c r="C170" i="23"/>
  <c r="D320" i="23"/>
  <c r="D243" i="23"/>
  <c r="D167" i="23"/>
  <c r="D91" i="23"/>
  <c r="AB8" i="23"/>
  <c r="C94" i="23"/>
  <c r="BO320" i="23" l="1"/>
  <c r="BP320" i="23"/>
  <c r="BQ320" i="23"/>
  <c r="BR320" i="23"/>
  <c r="BS320" i="23"/>
  <c r="BT320" i="23"/>
  <c r="BU320" i="23"/>
  <c r="BV320" i="23"/>
  <c r="BW320" i="23"/>
  <c r="BX320" i="23"/>
  <c r="BY320" i="23"/>
  <c r="BZ320" i="23"/>
  <c r="G470" i="23"/>
  <c r="BO470" i="23"/>
  <c r="BP470" i="23"/>
  <c r="BQ470" i="23"/>
  <c r="BR470" i="23"/>
  <c r="BS470" i="23"/>
  <c r="BT470" i="23"/>
  <c r="BU470" i="23"/>
  <c r="BV470" i="23"/>
  <c r="BW470" i="23"/>
  <c r="BX470" i="23"/>
  <c r="BY470" i="23"/>
  <c r="BZ470" i="23"/>
  <c r="K604" i="23"/>
  <c r="K605" i="23"/>
  <c r="K606" i="23"/>
  <c r="K607" i="23"/>
  <c r="K608" i="23"/>
  <c r="K609" i="23"/>
  <c r="K610" i="23"/>
  <c r="K611" i="23"/>
  <c r="K612" i="23"/>
  <c r="K615" i="23"/>
  <c r="K614" i="23"/>
  <c r="K528" i="23"/>
  <c r="K529" i="23"/>
  <c r="K530" i="23"/>
  <c r="K531" i="23"/>
  <c r="K532" i="23"/>
  <c r="K533" i="23"/>
  <c r="K534" i="23"/>
  <c r="K535" i="23"/>
  <c r="K536" i="23"/>
  <c r="K537" i="23"/>
  <c r="K538" i="23"/>
  <c r="K539" i="23"/>
  <c r="K613" i="23"/>
  <c r="K463" i="23"/>
  <c r="K452" i="23"/>
  <c r="K453" i="23"/>
  <c r="K454" i="23"/>
  <c r="K455" i="23"/>
  <c r="K456" i="23"/>
  <c r="K457" i="23"/>
  <c r="K458" i="23"/>
  <c r="K459" i="23"/>
  <c r="K460" i="23"/>
  <c r="K461" i="23"/>
  <c r="K462" i="23"/>
  <c r="K682" i="23"/>
  <c r="K683" i="23"/>
  <c r="K684" i="23"/>
  <c r="K685" i="23"/>
  <c r="K686" i="23"/>
  <c r="K687" i="23"/>
  <c r="K688" i="23"/>
  <c r="K689" i="23"/>
  <c r="K690" i="23"/>
  <c r="K691" i="23"/>
  <c r="K692" i="23"/>
  <c r="K693" i="23"/>
  <c r="BO626" i="23"/>
  <c r="BP626" i="23"/>
  <c r="BQ626" i="23"/>
  <c r="BR626" i="23"/>
  <c r="BS626" i="23"/>
  <c r="BT626" i="23"/>
  <c r="BU626" i="23"/>
  <c r="BV626" i="23"/>
  <c r="BW626" i="23"/>
  <c r="BX626" i="23"/>
  <c r="BY626" i="23"/>
  <c r="BZ626" i="23"/>
  <c r="G547" i="23"/>
  <c r="D548" i="23"/>
  <c r="H547" i="23"/>
  <c r="I547" i="23"/>
  <c r="B548" i="23"/>
  <c r="K18" i="23"/>
  <c r="B471" i="23"/>
  <c r="G395" i="23"/>
  <c r="H395" i="23"/>
  <c r="I395" i="23"/>
  <c r="H470" i="23"/>
  <c r="C19" i="23"/>
  <c r="J91" i="23"/>
  <c r="H91" i="23"/>
  <c r="I91" i="23"/>
  <c r="G91" i="23"/>
  <c r="L18" i="23"/>
  <c r="G18" i="23"/>
  <c r="H18" i="23"/>
  <c r="I18" i="23"/>
  <c r="J18" i="23"/>
  <c r="B9" i="90"/>
  <c r="D472" i="23"/>
  <c r="H167" i="23"/>
  <c r="J167" i="23"/>
  <c r="G167" i="23"/>
  <c r="I167" i="23"/>
  <c r="H243" i="23"/>
  <c r="G243" i="23"/>
  <c r="J243" i="23"/>
  <c r="I243" i="23"/>
  <c r="D627" i="23"/>
  <c r="B627" i="23" s="1"/>
  <c r="L7" i="23"/>
  <c r="G320" i="23"/>
  <c r="H320" i="23"/>
  <c r="I320" i="23"/>
  <c r="J320" i="23"/>
  <c r="L319" i="23"/>
  <c r="L317" i="23"/>
  <c r="L320" i="23"/>
  <c r="L316" i="23"/>
  <c r="L318" i="23"/>
  <c r="I626" i="23"/>
  <c r="J626" i="23"/>
  <c r="G626" i="23"/>
  <c r="H626" i="23"/>
  <c r="B396" i="23"/>
  <c r="D397" i="23"/>
  <c r="D321" i="23"/>
  <c r="D244" i="23"/>
  <c r="D92" i="23"/>
  <c r="D168" i="23"/>
  <c r="C95" i="23"/>
  <c r="C171" i="23"/>
  <c r="AC8" i="23"/>
  <c r="C246" i="23"/>
  <c r="BO321" i="23" l="1"/>
  <c r="BP321" i="23"/>
  <c r="BQ321" i="23"/>
  <c r="BR321" i="23"/>
  <c r="BS321" i="23"/>
  <c r="BT321" i="23"/>
  <c r="BU321" i="23"/>
  <c r="BV321" i="23"/>
  <c r="BW321" i="23"/>
  <c r="BX321" i="23"/>
  <c r="BY321" i="23"/>
  <c r="BZ321" i="23"/>
  <c r="L604" i="23"/>
  <c r="L605" i="23"/>
  <c r="L606" i="23"/>
  <c r="L607" i="23"/>
  <c r="L608" i="23"/>
  <c r="L609" i="23"/>
  <c r="L610" i="23"/>
  <c r="L611" i="23"/>
  <c r="L612" i="23"/>
  <c r="L613" i="23"/>
  <c r="L614" i="23"/>
  <c r="L615" i="23"/>
  <c r="L529" i="23"/>
  <c r="L531" i="23"/>
  <c r="L533" i="23"/>
  <c r="L535" i="23"/>
  <c r="L536" i="23"/>
  <c r="L539" i="23"/>
  <c r="L528" i="23"/>
  <c r="L530" i="23"/>
  <c r="L532" i="23"/>
  <c r="L537" i="23"/>
  <c r="L463" i="23"/>
  <c r="L538" i="23"/>
  <c r="L455" i="23"/>
  <c r="L459" i="23"/>
  <c r="L454" i="23"/>
  <c r="L460" i="23"/>
  <c r="L458" i="23"/>
  <c r="L462" i="23"/>
  <c r="L452" i="23"/>
  <c r="L456" i="23"/>
  <c r="L453" i="23"/>
  <c r="L457" i="23"/>
  <c r="L461" i="23"/>
  <c r="L534" i="23"/>
  <c r="L682" i="23"/>
  <c r="L683" i="23"/>
  <c r="L684" i="23"/>
  <c r="L685" i="23"/>
  <c r="L686" i="23"/>
  <c r="L687" i="23"/>
  <c r="L688" i="23"/>
  <c r="L689" i="23"/>
  <c r="L690" i="23"/>
  <c r="L691" i="23"/>
  <c r="L692" i="23"/>
  <c r="L693" i="23"/>
  <c r="G19" i="23"/>
  <c r="I471" i="23"/>
  <c r="BO471" i="23"/>
  <c r="BP471" i="23"/>
  <c r="BQ471" i="23"/>
  <c r="BR471" i="23"/>
  <c r="BS471" i="23"/>
  <c r="BT471" i="23"/>
  <c r="BU471" i="23"/>
  <c r="BV471" i="23"/>
  <c r="BW471" i="23"/>
  <c r="BX471" i="23"/>
  <c r="BY471" i="23"/>
  <c r="BZ471" i="23"/>
  <c r="D549" i="23"/>
  <c r="B549" i="23" s="1"/>
  <c r="BO627" i="23"/>
  <c r="BP627" i="23"/>
  <c r="BQ627" i="23"/>
  <c r="BR627" i="23"/>
  <c r="BS627" i="23"/>
  <c r="BT627" i="23"/>
  <c r="BU627" i="23"/>
  <c r="BV627" i="23"/>
  <c r="BW627" i="23"/>
  <c r="BX627" i="23"/>
  <c r="BY627" i="23"/>
  <c r="BZ627" i="23"/>
  <c r="J548" i="23"/>
  <c r="H548" i="23"/>
  <c r="G548" i="23"/>
  <c r="I548" i="23"/>
  <c r="H471" i="23"/>
  <c r="G471" i="23"/>
  <c r="K19" i="23"/>
  <c r="B472" i="23"/>
  <c r="G396" i="23"/>
  <c r="H396" i="23"/>
  <c r="I396" i="23"/>
  <c r="J396" i="23"/>
  <c r="H19" i="23"/>
  <c r="C20" i="23"/>
  <c r="I19" i="23"/>
  <c r="J19" i="23"/>
  <c r="L19" i="23"/>
  <c r="I92" i="23"/>
  <c r="H92" i="23"/>
  <c r="K92" i="23"/>
  <c r="J92" i="23"/>
  <c r="G92" i="23"/>
  <c r="M19" i="23"/>
  <c r="B10" i="90"/>
  <c r="D473" i="23"/>
  <c r="I244" i="23"/>
  <c r="H244" i="23"/>
  <c r="K244" i="23"/>
  <c r="J244" i="23"/>
  <c r="G244" i="23"/>
  <c r="G168" i="23"/>
  <c r="K168" i="23"/>
  <c r="I168" i="23"/>
  <c r="H168" i="23"/>
  <c r="J168" i="23"/>
  <c r="D628" i="23"/>
  <c r="B628" i="23" s="1"/>
  <c r="G321" i="23"/>
  <c r="H321" i="23"/>
  <c r="I321" i="23"/>
  <c r="J321" i="23"/>
  <c r="K321" i="23"/>
  <c r="M320" i="23"/>
  <c r="M318" i="23"/>
  <c r="M316" i="23"/>
  <c r="M321" i="23"/>
  <c r="M317" i="23"/>
  <c r="M319" i="23"/>
  <c r="M7" i="23"/>
  <c r="K627" i="23"/>
  <c r="I627" i="23"/>
  <c r="H627" i="23"/>
  <c r="G627" i="23"/>
  <c r="J627" i="23"/>
  <c r="B397" i="23"/>
  <c r="D398" i="23"/>
  <c r="AD8" i="23"/>
  <c r="C96" i="23"/>
  <c r="C247" i="23"/>
  <c r="D322" i="23"/>
  <c r="D93" i="23"/>
  <c r="D169" i="23"/>
  <c r="D245" i="23"/>
  <c r="C172" i="23"/>
  <c r="D550" i="23" l="1"/>
  <c r="B550" i="23" s="1"/>
  <c r="BO628" i="23"/>
  <c r="BP628" i="23"/>
  <c r="BQ628" i="23"/>
  <c r="BR628" i="23"/>
  <c r="BS628" i="23"/>
  <c r="BT628" i="23"/>
  <c r="BU628" i="23"/>
  <c r="BV628" i="23"/>
  <c r="BW628" i="23"/>
  <c r="BX628" i="23"/>
  <c r="BY628" i="23"/>
  <c r="BZ628" i="23"/>
  <c r="M604" i="23"/>
  <c r="M605" i="23"/>
  <c r="M606" i="23"/>
  <c r="M607" i="23"/>
  <c r="M608" i="23"/>
  <c r="M609" i="23"/>
  <c r="M610" i="23"/>
  <c r="M611" i="23"/>
  <c r="M612" i="23"/>
  <c r="M613" i="23"/>
  <c r="M614" i="23"/>
  <c r="M528" i="23"/>
  <c r="M529" i="23"/>
  <c r="M530" i="23"/>
  <c r="M531" i="23"/>
  <c r="M532" i="23"/>
  <c r="M533" i="23"/>
  <c r="M615" i="23"/>
  <c r="M534" i="23"/>
  <c r="M538" i="23"/>
  <c r="M452" i="23"/>
  <c r="M453" i="23"/>
  <c r="M454" i="23"/>
  <c r="M455" i="23"/>
  <c r="M456" i="23"/>
  <c r="M457" i="23"/>
  <c r="M458" i="23"/>
  <c r="M459" i="23"/>
  <c r="M460" i="23"/>
  <c r="M461" i="23"/>
  <c r="M462" i="23"/>
  <c r="M535" i="23"/>
  <c r="M536" i="23"/>
  <c r="M539" i="23"/>
  <c r="M463" i="23"/>
  <c r="M537" i="23"/>
  <c r="M682" i="23"/>
  <c r="M683" i="23"/>
  <c r="M684" i="23"/>
  <c r="M685" i="23"/>
  <c r="M686" i="23"/>
  <c r="M687" i="23"/>
  <c r="M688" i="23"/>
  <c r="M689" i="23"/>
  <c r="M690" i="23"/>
  <c r="M691" i="23"/>
  <c r="M692" i="23"/>
  <c r="M693" i="23"/>
  <c r="J472" i="23"/>
  <c r="BO472" i="23"/>
  <c r="BP472" i="23"/>
  <c r="BQ472" i="23"/>
  <c r="BR472" i="23"/>
  <c r="BS472" i="23"/>
  <c r="BT472" i="23"/>
  <c r="BU472" i="23"/>
  <c r="BV472" i="23"/>
  <c r="BW472" i="23"/>
  <c r="BX472" i="23"/>
  <c r="BY472" i="23"/>
  <c r="BZ472" i="23"/>
  <c r="H549" i="23"/>
  <c r="BO322" i="23"/>
  <c r="BP322" i="23"/>
  <c r="BQ322" i="23"/>
  <c r="BR322" i="23"/>
  <c r="BS322" i="23"/>
  <c r="BT322" i="23"/>
  <c r="BU322" i="23"/>
  <c r="BV322" i="23"/>
  <c r="BW322" i="23"/>
  <c r="BX322" i="23"/>
  <c r="BY322" i="23"/>
  <c r="BZ322" i="23"/>
  <c r="K549" i="23"/>
  <c r="I549" i="23"/>
  <c r="G549" i="23"/>
  <c r="J549" i="23"/>
  <c r="I472" i="23"/>
  <c r="G472" i="23"/>
  <c r="H472" i="23"/>
  <c r="L20" i="23"/>
  <c r="B11" i="90"/>
  <c r="G20" i="23"/>
  <c r="M20" i="23"/>
  <c r="K20" i="23"/>
  <c r="I20" i="23"/>
  <c r="G397" i="23"/>
  <c r="H397" i="23"/>
  <c r="I397" i="23"/>
  <c r="J397" i="23"/>
  <c r="K397" i="23"/>
  <c r="H20" i="23"/>
  <c r="C21" i="23"/>
  <c r="J20" i="23"/>
  <c r="G93" i="23"/>
  <c r="J93" i="23"/>
  <c r="L93" i="23"/>
  <c r="H93" i="23"/>
  <c r="I93" i="23"/>
  <c r="K93" i="23"/>
  <c r="G21" i="23"/>
  <c r="N20" i="23"/>
  <c r="B473" i="23"/>
  <c r="D474" i="23"/>
  <c r="I169" i="23"/>
  <c r="J169" i="23"/>
  <c r="K169" i="23"/>
  <c r="G169" i="23"/>
  <c r="L169" i="23"/>
  <c r="H169" i="23"/>
  <c r="L245" i="23"/>
  <c r="H245" i="23"/>
  <c r="K245" i="23"/>
  <c r="G245" i="23"/>
  <c r="J245" i="23"/>
  <c r="I245" i="23"/>
  <c r="N316" i="23"/>
  <c r="N7" i="23"/>
  <c r="N321" i="23"/>
  <c r="N319" i="23"/>
  <c r="N318" i="23"/>
  <c r="N317" i="23"/>
  <c r="N320" i="23"/>
  <c r="D629" i="23"/>
  <c r="B629" i="23" s="1"/>
  <c r="G322" i="23"/>
  <c r="H322" i="23"/>
  <c r="I322" i="23"/>
  <c r="J322" i="23"/>
  <c r="K322" i="23"/>
  <c r="L322" i="23"/>
  <c r="N322" i="23"/>
  <c r="K628" i="23"/>
  <c r="J628" i="23"/>
  <c r="I628" i="23"/>
  <c r="G628" i="23"/>
  <c r="H628" i="23"/>
  <c r="L628" i="23"/>
  <c r="B398" i="23"/>
  <c r="D399" i="23"/>
  <c r="C173" i="23"/>
  <c r="D323" i="23"/>
  <c r="D246" i="23"/>
  <c r="D170" i="23"/>
  <c r="D94" i="23"/>
  <c r="C248" i="23"/>
  <c r="C97" i="23"/>
  <c r="AE8" i="23"/>
  <c r="J473" i="23" l="1"/>
  <c r="BO473" i="23"/>
  <c r="BP473" i="23"/>
  <c r="BQ473" i="23"/>
  <c r="BR473" i="23"/>
  <c r="BS473" i="23"/>
  <c r="BT473" i="23"/>
  <c r="BU473" i="23"/>
  <c r="BV473" i="23"/>
  <c r="BW473" i="23"/>
  <c r="BX473" i="23"/>
  <c r="BY473" i="23"/>
  <c r="BZ473" i="23"/>
  <c r="N605" i="23"/>
  <c r="N609" i="23"/>
  <c r="N613" i="23"/>
  <c r="N604" i="23"/>
  <c r="N608" i="23"/>
  <c r="N612" i="23"/>
  <c r="N607" i="23"/>
  <c r="N611" i="23"/>
  <c r="N614" i="23"/>
  <c r="N610" i="23"/>
  <c r="N537" i="23"/>
  <c r="N463" i="23"/>
  <c r="N606" i="23"/>
  <c r="N615" i="23"/>
  <c r="N529" i="23"/>
  <c r="N531" i="23"/>
  <c r="N533" i="23"/>
  <c r="N534" i="23"/>
  <c r="N538" i="23"/>
  <c r="N452" i="23"/>
  <c r="N453" i="23"/>
  <c r="N454" i="23"/>
  <c r="N455" i="23"/>
  <c r="N456" i="23"/>
  <c r="N457" i="23"/>
  <c r="N458" i="23"/>
  <c r="N459" i="23"/>
  <c r="N460" i="23"/>
  <c r="N461" i="23"/>
  <c r="N462" i="23"/>
  <c r="N535" i="23"/>
  <c r="N528" i="23"/>
  <c r="N539" i="23"/>
  <c r="N532" i="23"/>
  <c r="N530" i="23"/>
  <c r="N536" i="23"/>
  <c r="N682" i="23"/>
  <c r="N683" i="23"/>
  <c r="N684" i="23"/>
  <c r="N685" i="23"/>
  <c r="N686" i="23"/>
  <c r="N687" i="23"/>
  <c r="N688" i="23"/>
  <c r="N689" i="23"/>
  <c r="N690" i="23"/>
  <c r="N691" i="23"/>
  <c r="N692" i="23"/>
  <c r="N693" i="23"/>
  <c r="BO323" i="23"/>
  <c r="BP323" i="23"/>
  <c r="BQ323" i="23"/>
  <c r="BR323" i="23"/>
  <c r="BS323" i="23"/>
  <c r="BT323" i="23"/>
  <c r="BU323" i="23"/>
  <c r="BV323" i="23"/>
  <c r="BW323" i="23"/>
  <c r="BX323" i="23"/>
  <c r="BY323" i="23"/>
  <c r="BZ323" i="23"/>
  <c r="BP629" i="23"/>
  <c r="BO629" i="23"/>
  <c r="BQ629" i="23"/>
  <c r="BR629" i="23"/>
  <c r="BS629" i="23"/>
  <c r="BT629" i="23"/>
  <c r="BU629" i="23"/>
  <c r="BV629" i="23"/>
  <c r="BW629" i="23"/>
  <c r="BX629" i="23"/>
  <c r="BY629" i="23"/>
  <c r="BZ629" i="23"/>
  <c r="D551" i="23"/>
  <c r="B551" i="23" s="1"/>
  <c r="I550" i="23"/>
  <c r="G550" i="23"/>
  <c r="K550" i="23"/>
  <c r="J550" i="23"/>
  <c r="L550" i="23"/>
  <c r="H550" i="23"/>
  <c r="H21" i="23"/>
  <c r="B12" i="90"/>
  <c r="K21" i="23"/>
  <c r="I473" i="23"/>
  <c r="C22" i="23"/>
  <c r="M21" i="23"/>
  <c r="I21" i="23"/>
  <c r="G398" i="23"/>
  <c r="H398" i="23"/>
  <c r="I398" i="23"/>
  <c r="J398" i="23"/>
  <c r="K398" i="23"/>
  <c r="L398" i="23"/>
  <c r="N21" i="23"/>
  <c r="J21" i="23"/>
  <c r="L21" i="23"/>
  <c r="K94" i="23"/>
  <c r="M94" i="23"/>
  <c r="G94" i="23"/>
  <c r="H94" i="23"/>
  <c r="I94" i="23"/>
  <c r="L94" i="23"/>
  <c r="J94" i="23"/>
  <c r="H473" i="23"/>
  <c r="K473" i="23"/>
  <c r="G473" i="23"/>
  <c r="O21" i="23"/>
  <c r="B474" i="23"/>
  <c r="D475" i="23"/>
  <c r="G246" i="23"/>
  <c r="L246" i="23"/>
  <c r="I246" i="23"/>
  <c r="H246" i="23"/>
  <c r="M246" i="23"/>
  <c r="J246" i="23"/>
  <c r="K246" i="23"/>
  <c r="K170" i="23"/>
  <c r="M170" i="23"/>
  <c r="I170" i="23"/>
  <c r="H170" i="23"/>
  <c r="J170" i="23"/>
  <c r="L170" i="23"/>
  <c r="G170" i="23"/>
  <c r="O319" i="23"/>
  <c r="O320" i="23"/>
  <c r="O322" i="23"/>
  <c r="O318" i="23"/>
  <c r="O321" i="23"/>
  <c r="O7" i="23"/>
  <c r="O316" i="23"/>
  <c r="O317" i="23"/>
  <c r="D630" i="23"/>
  <c r="B630" i="23" s="1"/>
  <c r="G323" i="23"/>
  <c r="H323" i="23"/>
  <c r="I323" i="23"/>
  <c r="J323" i="23"/>
  <c r="K323" i="23"/>
  <c r="L323" i="23"/>
  <c r="M323" i="23"/>
  <c r="O323" i="23"/>
  <c r="G629" i="23"/>
  <c r="M629" i="23"/>
  <c r="K629" i="23"/>
  <c r="L629" i="23"/>
  <c r="H629" i="23"/>
  <c r="J629" i="23"/>
  <c r="I629" i="23"/>
  <c r="B399" i="23"/>
  <c r="D400" i="23"/>
  <c r="AF8" i="23"/>
  <c r="C98" i="23"/>
  <c r="D324" i="23"/>
  <c r="D171" i="23"/>
  <c r="D247" i="23"/>
  <c r="D95" i="23"/>
  <c r="C249" i="23"/>
  <c r="C174" i="23"/>
  <c r="M551" i="23" l="1"/>
  <c r="BO324" i="23"/>
  <c r="BP324" i="23"/>
  <c r="BQ324" i="23"/>
  <c r="BR324" i="23"/>
  <c r="BS324" i="23"/>
  <c r="BT324" i="23"/>
  <c r="BU324" i="23"/>
  <c r="BV324" i="23"/>
  <c r="BW324" i="23"/>
  <c r="BX324" i="23"/>
  <c r="BY324" i="23"/>
  <c r="BZ324" i="23"/>
  <c r="D552" i="23"/>
  <c r="B552" i="23" s="1"/>
  <c r="G552" i="23" s="1"/>
  <c r="O604" i="23"/>
  <c r="O605" i="23"/>
  <c r="O606" i="23"/>
  <c r="O607" i="23"/>
  <c r="O608" i="23"/>
  <c r="O609" i="23"/>
  <c r="O610" i="23"/>
  <c r="O611" i="23"/>
  <c r="O612" i="23"/>
  <c r="O615" i="23"/>
  <c r="O613" i="23"/>
  <c r="O528" i="23"/>
  <c r="O529" i="23"/>
  <c r="O530" i="23"/>
  <c r="O531" i="23"/>
  <c r="O532" i="23"/>
  <c r="O533" i="23"/>
  <c r="O534" i="23"/>
  <c r="O535" i="23"/>
  <c r="O536" i="23"/>
  <c r="O537" i="23"/>
  <c r="O538" i="23"/>
  <c r="O539" i="23"/>
  <c r="O614" i="23"/>
  <c r="O463" i="23"/>
  <c r="O452" i="23"/>
  <c r="O453" i="23"/>
  <c r="O454" i="23"/>
  <c r="O455" i="23"/>
  <c r="O456" i="23"/>
  <c r="O457" i="23"/>
  <c r="O458" i="23"/>
  <c r="O459" i="23"/>
  <c r="O460" i="23"/>
  <c r="O461" i="23"/>
  <c r="O462" i="23"/>
  <c r="O682" i="23"/>
  <c r="O683" i="23"/>
  <c r="O684" i="23"/>
  <c r="O685" i="23"/>
  <c r="O686" i="23"/>
  <c r="O687" i="23"/>
  <c r="O688" i="23"/>
  <c r="O689" i="23"/>
  <c r="O690" i="23"/>
  <c r="O691" i="23"/>
  <c r="O692" i="23"/>
  <c r="O693" i="23"/>
  <c r="BO630" i="23"/>
  <c r="BP630" i="23"/>
  <c r="BQ630" i="23"/>
  <c r="BR630" i="23"/>
  <c r="BS630" i="23"/>
  <c r="BT630" i="23"/>
  <c r="BU630" i="23"/>
  <c r="BV630" i="23"/>
  <c r="BW630" i="23"/>
  <c r="BX630" i="23"/>
  <c r="BY630" i="23"/>
  <c r="BZ630" i="23"/>
  <c r="J474" i="23"/>
  <c r="BO474" i="23"/>
  <c r="BP474" i="23"/>
  <c r="BQ474" i="23"/>
  <c r="BR474" i="23"/>
  <c r="BS474" i="23"/>
  <c r="BT474" i="23"/>
  <c r="BU474" i="23"/>
  <c r="BV474" i="23"/>
  <c r="BW474" i="23"/>
  <c r="BX474" i="23"/>
  <c r="BY474" i="23"/>
  <c r="BZ474" i="23"/>
  <c r="J551" i="23"/>
  <c r="I551" i="23"/>
  <c r="L551" i="23"/>
  <c r="H551" i="23"/>
  <c r="K551" i="23"/>
  <c r="G551" i="23"/>
  <c r="J22" i="23"/>
  <c r="B475" i="23"/>
  <c r="J475" i="23" s="1"/>
  <c r="M22" i="23"/>
  <c r="H22" i="23"/>
  <c r="K22" i="23"/>
  <c r="N22" i="23"/>
  <c r="I22" i="23"/>
  <c r="C23" i="23"/>
  <c r="L22" i="23"/>
  <c r="G22" i="23"/>
  <c r="O22" i="23"/>
  <c r="G399" i="23"/>
  <c r="H399" i="23"/>
  <c r="I399" i="23"/>
  <c r="J399" i="23"/>
  <c r="K399" i="23"/>
  <c r="L399" i="23"/>
  <c r="M399" i="23"/>
  <c r="K95" i="23"/>
  <c r="I95" i="23"/>
  <c r="H95" i="23"/>
  <c r="J95" i="23"/>
  <c r="L95" i="23"/>
  <c r="G95" i="23"/>
  <c r="N95" i="23"/>
  <c r="M95" i="23"/>
  <c r="I474" i="23"/>
  <c r="P22" i="23"/>
  <c r="L474" i="23"/>
  <c r="H474" i="23"/>
  <c r="K474" i="23"/>
  <c r="G474" i="23"/>
  <c r="B13" i="90"/>
  <c r="D476" i="23"/>
  <c r="I247" i="23"/>
  <c r="J247" i="23"/>
  <c r="K247" i="23"/>
  <c r="H247" i="23"/>
  <c r="G247" i="23"/>
  <c r="N247" i="23"/>
  <c r="M247" i="23"/>
  <c r="L247" i="23"/>
  <c r="L171" i="23"/>
  <c r="J171" i="23"/>
  <c r="G171" i="23"/>
  <c r="M171" i="23"/>
  <c r="H171" i="23"/>
  <c r="I171" i="23"/>
  <c r="N171" i="23"/>
  <c r="K171" i="23"/>
  <c r="P317" i="23"/>
  <c r="P316" i="23"/>
  <c r="P324" i="23"/>
  <c r="P7" i="23"/>
  <c r="P320" i="23"/>
  <c r="P319" i="23"/>
  <c r="P318" i="23"/>
  <c r="P321" i="23"/>
  <c r="P322" i="23"/>
  <c r="P323" i="23"/>
  <c r="D631" i="23"/>
  <c r="B631" i="23" s="1"/>
  <c r="G324" i="23"/>
  <c r="H324" i="23"/>
  <c r="I324" i="23"/>
  <c r="J324" i="23"/>
  <c r="K324" i="23"/>
  <c r="L324" i="23"/>
  <c r="M324" i="23"/>
  <c r="N324" i="23"/>
  <c r="J630" i="23"/>
  <c r="I630" i="23"/>
  <c r="K630" i="23"/>
  <c r="G630" i="23"/>
  <c r="L630" i="23"/>
  <c r="M630" i="23"/>
  <c r="N630" i="23"/>
  <c r="H630" i="23"/>
  <c r="B400" i="23"/>
  <c r="D401" i="23"/>
  <c r="C250" i="23"/>
  <c r="D325" i="23"/>
  <c r="D248" i="23"/>
  <c r="D96" i="23"/>
  <c r="D172" i="23"/>
  <c r="C99" i="23"/>
  <c r="C175" i="23"/>
  <c r="AG8" i="23"/>
  <c r="L552" i="23" l="1"/>
  <c r="H552" i="23"/>
  <c r="K552" i="23"/>
  <c r="J552" i="23"/>
  <c r="M552" i="23"/>
  <c r="I552" i="23"/>
  <c r="D553" i="23"/>
  <c r="B553" i="23" s="1"/>
  <c r="H553" i="23" s="1"/>
  <c r="N552" i="23"/>
  <c r="P604" i="23"/>
  <c r="P605" i="23"/>
  <c r="P606" i="23"/>
  <c r="P607" i="23"/>
  <c r="P608" i="23"/>
  <c r="P609" i="23"/>
  <c r="P610" i="23"/>
  <c r="P611" i="23"/>
  <c r="P612" i="23"/>
  <c r="P613" i="23"/>
  <c r="P614" i="23"/>
  <c r="P615" i="23"/>
  <c r="P528" i="23"/>
  <c r="P530" i="23"/>
  <c r="P532" i="23"/>
  <c r="P536" i="23"/>
  <c r="P537" i="23"/>
  <c r="P539" i="23"/>
  <c r="P529" i="23"/>
  <c r="P531" i="23"/>
  <c r="P533" i="23"/>
  <c r="P534" i="23"/>
  <c r="P538" i="23"/>
  <c r="P463" i="23"/>
  <c r="P452" i="23"/>
  <c r="P456" i="23"/>
  <c r="P460" i="23"/>
  <c r="P453" i="23"/>
  <c r="P461" i="23"/>
  <c r="P455" i="23"/>
  <c r="P459" i="23"/>
  <c r="P454" i="23"/>
  <c r="P458" i="23"/>
  <c r="P462" i="23"/>
  <c r="P535" i="23"/>
  <c r="P457" i="23"/>
  <c r="P682" i="23"/>
  <c r="P683" i="23"/>
  <c r="P684" i="23"/>
  <c r="P685" i="23"/>
  <c r="P686" i="23"/>
  <c r="P687" i="23"/>
  <c r="P688" i="23"/>
  <c r="P689" i="23"/>
  <c r="P690" i="23"/>
  <c r="P691" i="23"/>
  <c r="P692" i="23"/>
  <c r="P693" i="23"/>
  <c r="BO325" i="23"/>
  <c r="BP325" i="23"/>
  <c r="BQ325" i="23"/>
  <c r="BR325" i="23"/>
  <c r="BS325" i="23"/>
  <c r="BT325" i="23"/>
  <c r="BU325" i="23"/>
  <c r="BV325" i="23"/>
  <c r="BW325" i="23"/>
  <c r="BX325" i="23"/>
  <c r="BY325" i="23"/>
  <c r="BZ325" i="23"/>
  <c r="BP631" i="23"/>
  <c r="BO631" i="23"/>
  <c r="BQ631" i="23"/>
  <c r="BR631" i="23"/>
  <c r="BS631" i="23"/>
  <c r="BT631" i="23"/>
  <c r="BU631" i="23"/>
  <c r="BV631" i="23"/>
  <c r="BW631" i="23"/>
  <c r="BX631" i="23"/>
  <c r="BY631" i="23"/>
  <c r="BZ631" i="23"/>
  <c r="I475" i="23"/>
  <c r="BO475" i="23"/>
  <c r="BP475" i="23"/>
  <c r="BQ475" i="23"/>
  <c r="BR475" i="23"/>
  <c r="BS475" i="23"/>
  <c r="BT475" i="23"/>
  <c r="BU475" i="23"/>
  <c r="BV475" i="23"/>
  <c r="BW475" i="23"/>
  <c r="BX475" i="23"/>
  <c r="BY475" i="23"/>
  <c r="BZ475" i="23"/>
  <c r="L475" i="23"/>
  <c r="H475" i="23"/>
  <c r="K475" i="23"/>
  <c r="G475" i="23"/>
  <c r="M475" i="23"/>
  <c r="P23" i="23"/>
  <c r="B476" i="23"/>
  <c r="O23" i="23"/>
  <c r="K23" i="23"/>
  <c r="M23" i="23"/>
  <c r="G23" i="23"/>
  <c r="I23" i="23"/>
  <c r="L23" i="23"/>
  <c r="H23" i="23"/>
  <c r="C24" i="23"/>
  <c r="N23" i="23"/>
  <c r="J23" i="23"/>
  <c r="G400" i="23"/>
  <c r="H400" i="23"/>
  <c r="I400" i="23"/>
  <c r="J400" i="23"/>
  <c r="K400" i="23"/>
  <c r="L400" i="23"/>
  <c r="M400" i="23"/>
  <c r="N400" i="23"/>
  <c r="J96" i="23"/>
  <c r="N96" i="23"/>
  <c r="K96" i="23"/>
  <c r="I96" i="23"/>
  <c r="O96" i="23"/>
  <c r="M96" i="23"/>
  <c r="L96" i="23"/>
  <c r="H96" i="23"/>
  <c r="G96" i="23"/>
  <c r="Q23" i="23"/>
  <c r="B14" i="90"/>
  <c r="D477" i="23"/>
  <c r="L172" i="23"/>
  <c r="N172" i="23"/>
  <c r="G172" i="23"/>
  <c r="J172" i="23"/>
  <c r="K172" i="23"/>
  <c r="I172" i="23"/>
  <c r="O172" i="23"/>
  <c r="H172" i="23"/>
  <c r="M172" i="23"/>
  <c r="G248" i="23"/>
  <c r="N248" i="23"/>
  <c r="M248" i="23"/>
  <c r="L248" i="23"/>
  <c r="O248" i="23"/>
  <c r="I248" i="23"/>
  <c r="J248" i="23"/>
  <c r="K248" i="23"/>
  <c r="H248" i="23"/>
  <c r="Q323" i="23"/>
  <c r="Q322" i="23"/>
  <c r="Q318" i="23"/>
  <c r="Q321" i="23"/>
  <c r="Q316" i="23"/>
  <c r="Q324" i="23"/>
  <c r="Q317" i="23"/>
  <c r="Q7" i="23"/>
  <c r="Q319" i="23"/>
  <c r="Q320" i="23"/>
  <c r="D632" i="23"/>
  <c r="B632" i="23" s="1"/>
  <c r="G325" i="23"/>
  <c r="H325" i="23"/>
  <c r="I325" i="23"/>
  <c r="J325" i="23"/>
  <c r="K325" i="23"/>
  <c r="L325" i="23"/>
  <c r="M325" i="23"/>
  <c r="N325" i="23"/>
  <c r="O325" i="23"/>
  <c r="Q325" i="23"/>
  <c r="G631" i="23"/>
  <c r="O631" i="23"/>
  <c r="M631" i="23"/>
  <c r="L631" i="23"/>
  <c r="I631" i="23"/>
  <c r="H631" i="23"/>
  <c r="K631" i="23"/>
  <c r="N631" i="23"/>
  <c r="J631" i="23"/>
  <c r="B401" i="23"/>
  <c r="D402" i="23"/>
  <c r="C100" i="23"/>
  <c r="C251" i="23"/>
  <c r="AH8" i="23"/>
  <c r="D326" i="23"/>
  <c r="D97" i="23"/>
  <c r="D249" i="23"/>
  <c r="D173" i="23"/>
  <c r="C176" i="23"/>
  <c r="O553" i="23" l="1"/>
  <c r="K553" i="23"/>
  <c r="G553" i="23"/>
  <c r="N553" i="23"/>
  <c r="J553" i="23"/>
  <c r="M553" i="23"/>
  <c r="I553" i="23"/>
  <c r="L553" i="23"/>
  <c r="Q604" i="23"/>
  <c r="Q605" i="23"/>
  <c r="Q606" i="23"/>
  <c r="Q607" i="23"/>
  <c r="Q608" i="23"/>
  <c r="Q609" i="23"/>
  <c r="Q610" i="23"/>
  <c r="Q611" i="23"/>
  <c r="Q612" i="23"/>
  <c r="Q613" i="23"/>
  <c r="Q614" i="23"/>
  <c r="Q528" i="23"/>
  <c r="Q529" i="23"/>
  <c r="Q530" i="23"/>
  <c r="Q531" i="23"/>
  <c r="Q532" i="23"/>
  <c r="Q533" i="23"/>
  <c r="Q615" i="23"/>
  <c r="Q535" i="23"/>
  <c r="Q452" i="23"/>
  <c r="Q453" i="23"/>
  <c r="Q454" i="23"/>
  <c r="Q455" i="23"/>
  <c r="Q456" i="23"/>
  <c r="Q457" i="23"/>
  <c r="Q458" i="23"/>
  <c r="Q459" i="23"/>
  <c r="Q460" i="23"/>
  <c r="Q461" i="23"/>
  <c r="Q462" i="23"/>
  <c r="Q536" i="23"/>
  <c r="Q537" i="23"/>
  <c r="Q539" i="23"/>
  <c r="Q534" i="23"/>
  <c r="Q538" i="23"/>
  <c r="Q463" i="23"/>
  <c r="Q682" i="23"/>
  <c r="Q683" i="23"/>
  <c r="Q684" i="23"/>
  <c r="Q685" i="23"/>
  <c r="Q686" i="23"/>
  <c r="Q687" i="23"/>
  <c r="Q688" i="23"/>
  <c r="Q689" i="23"/>
  <c r="Q690" i="23"/>
  <c r="Q691" i="23"/>
  <c r="Q692" i="23"/>
  <c r="Q693" i="23"/>
  <c r="BO326" i="23"/>
  <c r="BP326" i="23"/>
  <c r="BQ326" i="23"/>
  <c r="BR326" i="23"/>
  <c r="BS326" i="23"/>
  <c r="BT326" i="23"/>
  <c r="BU326" i="23"/>
  <c r="BV326" i="23"/>
  <c r="BW326" i="23"/>
  <c r="BX326" i="23"/>
  <c r="BY326" i="23"/>
  <c r="BZ326" i="23"/>
  <c r="D554" i="23"/>
  <c r="B554" i="23" s="1"/>
  <c r="I554" i="23" s="1"/>
  <c r="BO632" i="23"/>
  <c r="BP632" i="23"/>
  <c r="BQ632" i="23"/>
  <c r="BR632" i="23"/>
  <c r="BS632" i="23"/>
  <c r="BT632" i="23"/>
  <c r="BU632" i="23"/>
  <c r="BV632" i="23"/>
  <c r="BW632" i="23"/>
  <c r="BX632" i="23"/>
  <c r="BY632" i="23"/>
  <c r="BZ632" i="23"/>
  <c r="G476" i="23"/>
  <c r="BO476" i="23"/>
  <c r="BP476" i="23"/>
  <c r="BQ476" i="23"/>
  <c r="BR476" i="23"/>
  <c r="BS476" i="23"/>
  <c r="BT476" i="23"/>
  <c r="BU476" i="23"/>
  <c r="BV476" i="23"/>
  <c r="BW476" i="23"/>
  <c r="BX476" i="23"/>
  <c r="BY476" i="23"/>
  <c r="BZ476" i="23"/>
  <c r="M476" i="23"/>
  <c r="I476" i="23"/>
  <c r="N476" i="23"/>
  <c r="J476" i="23"/>
  <c r="L476" i="23"/>
  <c r="H476" i="23"/>
  <c r="K476" i="23"/>
  <c r="P24" i="23"/>
  <c r="B15" i="90"/>
  <c r="J554" i="23"/>
  <c r="C25" i="23"/>
  <c r="I24" i="23"/>
  <c r="M24" i="23"/>
  <c r="J24" i="23"/>
  <c r="N24" i="23"/>
  <c r="Q24" i="23"/>
  <c r="L24" i="23"/>
  <c r="H24" i="23"/>
  <c r="O24" i="23"/>
  <c r="K24" i="23"/>
  <c r="G24" i="23"/>
  <c r="G401" i="23"/>
  <c r="H401" i="23"/>
  <c r="I401" i="23"/>
  <c r="J401" i="23"/>
  <c r="K401" i="23"/>
  <c r="L401" i="23"/>
  <c r="M401" i="23"/>
  <c r="N401" i="23"/>
  <c r="O401" i="23"/>
  <c r="K97" i="23"/>
  <c r="J97" i="23"/>
  <c r="L97" i="23"/>
  <c r="G97" i="23"/>
  <c r="M97" i="23"/>
  <c r="I97" i="23"/>
  <c r="H97" i="23"/>
  <c r="O97" i="23"/>
  <c r="N97" i="23"/>
  <c r="P97" i="23"/>
  <c r="B477" i="23"/>
  <c r="R24" i="23"/>
  <c r="R25" i="23"/>
  <c r="D478" i="23"/>
  <c r="K173" i="23"/>
  <c r="I173" i="23"/>
  <c r="J173" i="23"/>
  <c r="O173" i="23"/>
  <c r="H173" i="23"/>
  <c r="N173" i="23"/>
  <c r="L173" i="23"/>
  <c r="G173" i="23"/>
  <c r="P173" i="23"/>
  <c r="M173" i="23"/>
  <c r="K249" i="23"/>
  <c r="P249" i="23"/>
  <c r="J249" i="23"/>
  <c r="G249" i="23"/>
  <c r="H249" i="23"/>
  <c r="M249" i="23"/>
  <c r="N249" i="23"/>
  <c r="O249" i="23"/>
  <c r="I249" i="23"/>
  <c r="L249" i="23"/>
  <c r="R318" i="23"/>
  <c r="R319" i="23"/>
  <c r="R320" i="23"/>
  <c r="R326" i="23"/>
  <c r="R321" i="23"/>
  <c r="R323" i="23"/>
  <c r="R322" i="23"/>
  <c r="R7" i="23"/>
  <c r="R317" i="23"/>
  <c r="R316" i="23"/>
  <c r="R324" i="23"/>
  <c r="R325" i="23"/>
  <c r="D633" i="23"/>
  <c r="B633" i="23" s="1"/>
  <c r="G326" i="23"/>
  <c r="H326" i="23"/>
  <c r="I326" i="23"/>
  <c r="J326" i="23"/>
  <c r="K326" i="23"/>
  <c r="L326" i="23"/>
  <c r="N326" i="23"/>
  <c r="M326" i="23"/>
  <c r="O326" i="23"/>
  <c r="P326" i="23"/>
  <c r="O632" i="23"/>
  <c r="N632" i="23"/>
  <c r="M632" i="23"/>
  <c r="K632" i="23"/>
  <c r="J632" i="23"/>
  <c r="I632" i="23"/>
  <c r="L632" i="23"/>
  <c r="H632" i="23"/>
  <c r="G632" i="23"/>
  <c r="P632" i="23"/>
  <c r="B402" i="23"/>
  <c r="D403" i="23"/>
  <c r="C252" i="23"/>
  <c r="D327" i="23"/>
  <c r="D250" i="23"/>
  <c r="D174" i="23"/>
  <c r="D98" i="23"/>
  <c r="C177" i="23"/>
  <c r="C101" i="23"/>
  <c r="AI8" i="23"/>
  <c r="O554" i="23" l="1"/>
  <c r="N554" i="23"/>
  <c r="H554" i="23"/>
  <c r="L554" i="23"/>
  <c r="G554" i="23"/>
  <c r="P554" i="23"/>
  <c r="K554" i="23"/>
  <c r="M554" i="23"/>
  <c r="D555" i="23"/>
  <c r="B555" i="23" s="1"/>
  <c r="G555" i="23" s="1"/>
  <c r="BO327" i="23"/>
  <c r="BP327" i="23"/>
  <c r="BQ327" i="23"/>
  <c r="BR327" i="23"/>
  <c r="BS327" i="23"/>
  <c r="BT327" i="23"/>
  <c r="BU327" i="23"/>
  <c r="BV327" i="23"/>
  <c r="BW327" i="23"/>
  <c r="BX327" i="23"/>
  <c r="BY327" i="23"/>
  <c r="BZ327" i="23"/>
  <c r="BO633" i="23"/>
  <c r="BP633" i="23"/>
  <c r="BQ633" i="23"/>
  <c r="BR633" i="23"/>
  <c r="BS633" i="23"/>
  <c r="BT633" i="23"/>
  <c r="BU633" i="23"/>
  <c r="BV633" i="23"/>
  <c r="BW633" i="23"/>
  <c r="BX633" i="23"/>
  <c r="BY633" i="23"/>
  <c r="BZ633" i="23"/>
  <c r="H477" i="23"/>
  <c r="BO477" i="23"/>
  <c r="BP477" i="23"/>
  <c r="BQ477" i="23"/>
  <c r="BR477" i="23"/>
  <c r="BS477" i="23"/>
  <c r="BT477" i="23"/>
  <c r="BU477" i="23"/>
  <c r="BV477" i="23"/>
  <c r="BW477" i="23"/>
  <c r="BX477" i="23"/>
  <c r="BY477" i="23"/>
  <c r="BZ477" i="23"/>
  <c r="R606" i="23"/>
  <c r="R610" i="23"/>
  <c r="R614" i="23"/>
  <c r="R605" i="23"/>
  <c r="R609" i="23"/>
  <c r="R604" i="23"/>
  <c r="R608" i="23"/>
  <c r="R612" i="23"/>
  <c r="R613" i="23"/>
  <c r="R611" i="23"/>
  <c r="R534" i="23"/>
  <c r="R538" i="23"/>
  <c r="R463" i="23"/>
  <c r="R607" i="23"/>
  <c r="R528" i="23"/>
  <c r="R530" i="23"/>
  <c r="R532" i="23"/>
  <c r="R535" i="23"/>
  <c r="R452" i="23"/>
  <c r="R453" i="23"/>
  <c r="R454" i="23"/>
  <c r="R455" i="23"/>
  <c r="R456" i="23"/>
  <c r="R457" i="23"/>
  <c r="R458" i="23"/>
  <c r="R459" i="23"/>
  <c r="R460" i="23"/>
  <c r="R461" i="23"/>
  <c r="R462" i="23"/>
  <c r="R615" i="23"/>
  <c r="R536" i="23"/>
  <c r="R529" i="23"/>
  <c r="R533" i="23"/>
  <c r="R539" i="23"/>
  <c r="R531" i="23"/>
  <c r="R537" i="23"/>
  <c r="R682" i="23"/>
  <c r="R683" i="23"/>
  <c r="R684" i="23"/>
  <c r="R685" i="23"/>
  <c r="R686" i="23"/>
  <c r="R687" i="23"/>
  <c r="R688" i="23"/>
  <c r="R689" i="23"/>
  <c r="R690" i="23"/>
  <c r="R691" i="23"/>
  <c r="R692" i="23"/>
  <c r="R693" i="23"/>
  <c r="C26" i="23"/>
  <c r="Q25" i="23"/>
  <c r="B478" i="23"/>
  <c r="M555" i="23"/>
  <c r="P25" i="23"/>
  <c r="L25" i="23"/>
  <c r="M25" i="23"/>
  <c r="H25" i="23"/>
  <c r="J25" i="23"/>
  <c r="N25" i="23"/>
  <c r="I25" i="23"/>
  <c r="O25" i="23"/>
  <c r="K25" i="23"/>
  <c r="G25" i="23"/>
  <c r="G402" i="23"/>
  <c r="H402" i="23"/>
  <c r="I402" i="23"/>
  <c r="J402" i="23"/>
  <c r="K402" i="23"/>
  <c r="L402" i="23"/>
  <c r="M402" i="23"/>
  <c r="N402" i="23"/>
  <c r="O402" i="23"/>
  <c r="P402" i="23"/>
  <c r="O477" i="23"/>
  <c r="J477" i="23"/>
  <c r="G477" i="23"/>
  <c r="N477" i="23"/>
  <c r="K477" i="23"/>
  <c r="M477" i="23"/>
  <c r="I477" i="23"/>
  <c r="L477" i="23"/>
  <c r="Q98" i="23"/>
  <c r="G98" i="23"/>
  <c r="K98" i="23"/>
  <c r="M98" i="23"/>
  <c r="P98" i="23"/>
  <c r="N98" i="23"/>
  <c r="I98" i="23"/>
  <c r="L98" i="23"/>
  <c r="J98" i="23"/>
  <c r="O98" i="23"/>
  <c r="H98" i="23"/>
  <c r="B16" i="90"/>
  <c r="S25" i="23"/>
  <c r="D479" i="23"/>
  <c r="L174" i="23"/>
  <c r="I174" i="23"/>
  <c r="G174" i="23"/>
  <c r="P174" i="23"/>
  <c r="M174" i="23"/>
  <c r="Q174" i="23"/>
  <c r="K174" i="23"/>
  <c r="J174" i="23"/>
  <c r="O174" i="23"/>
  <c r="H174" i="23"/>
  <c r="N174" i="23"/>
  <c r="O250" i="23"/>
  <c r="M250" i="23"/>
  <c r="N250" i="23"/>
  <c r="G250" i="23"/>
  <c r="P250" i="23"/>
  <c r="J250" i="23"/>
  <c r="K250" i="23"/>
  <c r="I250" i="23"/>
  <c r="L250" i="23"/>
  <c r="Q250" i="23"/>
  <c r="H250" i="23"/>
  <c r="S7" i="23"/>
  <c r="S326" i="23"/>
  <c r="S324" i="23"/>
  <c r="S323" i="23"/>
  <c r="S321" i="23"/>
  <c r="S322" i="23"/>
  <c r="S317" i="23"/>
  <c r="S325" i="23"/>
  <c r="S316" i="23"/>
  <c r="S319" i="23"/>
  <c r="S318" i="23"/>
  <c r="S320" i="23"/>
  <c r="D634" i="23"/>
  <c r="B634" i="23" s="1"/>
  <c r="G327" i="23"/>
  <c r="H327" i="23"/>
  <c r="I327" i="23"/>
  <c r="J327" i="23"/>
  <c r="K327" i="23"/>
  <c r="L327" i="23"/>
  <c r="M327" i="23"/>
  <c r="N327" i="23"/>
  <c r="O327" i="23"/>
  <c r="P327" i="23"/>
  <c r="Q327" i="23"/>
  <c r="S327" i="23"/>
  <c r="O633" i="23"/>
  <c r="M633" i="23"/>
  <c r="Q633" i="23"/>
  <c r="K633" i="23"/>
  <c r="I633" i="23"/>
  <c r="G633" i="23"/>
  <c r="P633" i="23"/>
  <c r="L633" i="23"/>
  <c r="N633" i="23"/>
  <c r="H633" i="23"/>
  <c r="J633" i="23"/>
  <c r="B403" i="23"/>
  <c r="D404" i="23"/>
  <c r="D328" i="23"/>
  <c r="D251" i="23"/>
  <c r="D175" i="23"/>
  <c r="D99" i="23"/>
  <c r="AJ8" i="23"/>
  <c r="C102" i="23"/>
  <c r="C178" i="23"/>
  <c r="C253" i="23"/>
  <c r="R26" i="23" l="1"/>
  <c r="M26" i="23"/>
  <c r="O26" i="23"/>
  <c r="S26" i="23"/>
  <c r="J555" i="23"/>
  <c r="P26" i="23"/>
  <c r="H26" i="23"/>
  <c r="N555" i="23"/>
  <c r="I26" i="23"/>
  <c r="I555" i="23"/>
  <c r="Q555" i="23"/>
  <c r="P555" i="23"/>
  <c r="L555" i="23"/>
  <c r="H555" i="23"/>
  <c r="K26" i="23"/>
  <c r="O555" i="23"/>
  <c r="K555" i="23"/>
  <c r="C27" i="23"/>
  <c r="Q26" i="23"/>
  <c r="L26" i="23"/>
  <c r="G26" i="23"/>
  <c r="N26" i="23"/>
  <c r="J26" i="23"/>
  <c r="D556" i="23"/>
  <c r="B556" i="23" s="1"/>
  <c r="J556" i="23" s="1"/>
  <c r="G478" i="23"/>
  <c r="BO478" i="23"/>
  <c r="BP478" i="23"/>
  <c r="BQ478" i="23"/>
  <c r="BR478" i="23"/>
  <c r="BS478" i="23"/>
  <c r="BT478" i="23"/>
  <c r="BU478" i="23"/>
  <c r="BV478" i="23"/>
  <c r="BW478" i="23"/>
  <c r="BX478" i="23"/>
  <c r="BY478" i="23"/>
  <c r="BZ478" i="23"/>
  <c r="S604" i="23"/>
  <c r="S605" i="23"/>
  <c r="S606" i="23"/>
  <c r="S607" i="23"/>
  <c r="S608" i="23"/>
  <c r="S609" i="23"/>
  <c r="S610" i="23"/>
  <c r="S611" i="23"/>
  <c r="S612" i="23"/>
  <c r="S615" i="23"/>
  <c r="S614" i="23"/>
  <c r="S528" i="23"/>
  <c r="S529" i="23"/>
  <c r="S530" i="23"/>
  <c r="S531" i="23"/>
  <c r="S532" i="23"/>
  <c r="S533" i="23"/>
  <c r="S534" i="23"/>
  <c r="S535" i="23"/>
  <c r="S536" i="23"/>
  <c r="S537" i="23"/>
  <c r="S538" i="23"/>
  <c r="S539" i="23"/>
  <c r="S463" i="23"/>
  <c r="S613" i="23"/>
  <c r="S452" i="23"/>
  <c r="S453" i="23"/>
  <c r="S454" i="23"/>
  <c r="S455" i="23"/>
  <c r="S456" i="23"/>
  <c r="S457" i="23"/>
  <c r="S458" i="23"/>
  <c r="S459" i="23"/>
  <c r="S460" i="23"/>
  <c r="S461" i="23"/>
  <c r="S462" i="23"/>
  <c r="S682" i="23"/>
  <c r="S683" i="23"/>
  <c r="S684" i="23"/>
  <c r="S685" i="23"/>
  <c r="S686" i="23"/>
  <c r="S687" i="23"/>
  <c r="S688" i="23"/>
  <c r="S689" i="23"/>
  <c r="S690" i="23"/>
  <c r="S691" i="23"/>
  <c r="S692" i="23"/>
  <c r="S693" i="23"/>
  <c r="BO328" i="23"/>
  <c r="BP328" i="23"/>
  <c r="BQ328" i="23"/>
  <c r="BR328" i="23"/>
  <c r="BS328" i="23"/>
  <c r="BT328" i="23"/>
  <c r="BU328" i="23"/>
  <c r="BV328" i="23"/>
  <c r="BW328" i="23"/>
  <c r="BX328" i="23"/>
  <c r="BY328" i="23"/>
  <c r="BZ328" i="23"/>
  <c r="M478" i="23"/>
  <c r="I478" i="23"/>
  <c r="N478" i="23"/>
  <c r="J478" i="23"/>
  <c r="P478" i="23"/>
  <c r="L478" i="23"/>
  <c r="H478" i="23"/>
  <c r="O478" i="23"/>
  <c r="K478" i="23"/>
  <c r="B479" i="23"/>
  <c r="Q556" i="23"/>
  <c r="G403" i="23"/>
  <c r="H403" i="23"/>
  <c r="I403" i="23"/>
  <c r="J403" i="23"/>
  <c r="K403" i="23"/>
  <c r="L403" i="23"/>
  <c r="M403" i="23"/>
  <c r="N403" i="23"/>
  <c r="O403" i="23"/>
  <c r="P403" i="23"/>
  <c r="Q403" i="23"/>
  <c r="L99" i="23"/>
  <c r="P99" i="23"/>
  <c r="G99" i="23"/>
  <c r="R99" i="23"/>
  <c r="Q99" i="23"/>
  <c r="H99" i="23"/>
  <c r="N99" i="23"/>
  <c r="M99" i="23"/>
  <c r="O99" i="23"/>
  <c r="J99" i="23"/>
  <c r="I99" i="23"/>
  <c r="K99" i="23"/>
  <c r="T26" i="23"/>
  <c r="B17" i="90"/>
  <c r="D480" i="23"/>
  <c r="S469" i="23"/>
  <c r="S470" i="23"/>
  <c r="S471" i="23"/>
  <c r="S472" i="23"/>
  <c r="S474" i="23"/>
  <c r="S473" i="23"/>
  <c r="S468" i="23"/>
  <c r="G251" i="23"/>
  <c r="M251" i="23"/>
  <c r="L251" i="23"/>
  <c r="N251" i="23"/>
  <c r="Q251" i="23"/>
  <c r="R251" i="23"/>
  <c r="I251" i="23"/>
  <c r="J251" i="23"/>
  <c r="O251" i="23"/>
  <c r="H251" i="23"/>
  <c r="K251" i="23"/>
  <c r="P251" i="23"/>
  <c r="M175" i="23"/>
  <c r="K175" i="23"/>
  <c r="N175" i="23"/>
  <c r="L175" i="23"/>
  <c r="Q175" i="23"/>
  <c r="G175" i="23"/>
  <c r="H175" i="23"/>
  <c r="J175" i="23"/>
  <c r="R175" i="23"/>
  <c r="I175" i="23"/>
  <c r="O175" i="23"/>
  <c r="P175" i="23"/>
  <c r="T325" i="23"/>
  <c r="T322" i="23"/>
  <c r="T317" i="23"/>
  <c r="T316" i="23"/>
  <c r="T319" i="23"/>
  <c r="T327" i="23"/>
  <c r="T7" i="23"/>
  <c r="T318" i="23"/>
  <c r="T320" i="23"/>
  <c r="T321" i="23"/>
  <c r="T326" i="23"/>
  <c r="T324" i="23"/>
  <c r="T323" i="23"/>
  <c r="D635" i="23"/>
  <c r="B635" i="23" s="1"/>
  <c r="G328" i="23"/>
  <c r="H328" i="23"/>
  <c r="I328" i="23"/>
  <c r="J328" i="23"/>
  <c r="K328" i="23"/>
  <c r="L328" i="23"/>
  <c r="M328" i="23"/>
  <c r="N328" i="23"/>
  <c r="O328" i="23"/>
  <c r="P328" i="23"/>
  <c r="Q328" i="23"/>
  <c r="R328" i="23"/>
  <c r="T328" i="23"/>
  <c r="G634" i="23"/>
  <c r="R634" i="23"/>
  <c r="P634" i="23"/>
  <c r="K634" i="23"/>
  <c r="M634" i="23"/>
  <c r="I634" i="23"/>
  <c r="O634" i="23"/>
  <c r="H634" i="23"/>
  <c r="J634" i="23"/>
  <c r="L634" i="23"/>
  <c r="Q634" i="23"/>
  <c r="N634" i="23"/>
  <c r="B404" i="23"/>
  <c r="D405" i="23"/>
  <c r="AK8" i="23"/>
  <c r="C103" i="23"/>
  <c r="D329" i="23"/>
  <c r="D252" i="23"/>
  <c r="D176" i="23"/>
  <c r="D100" i="23"/>
  <c r="C254" i="23"/>
  <c r="C179" i="23"/>
  <c r="S27" i="23" l="1"/>
  <c r="L27" i="23"/>
  <c r="Q27" i="23"/>
  <c r="I27" i="23"/>
  <c r="P27" i="23"/>
  <c r="H27" i="23"/>
  <c r="C28" i="23"/>
  <c r="H28" i="23" s="1"/>
  <c r="T27" i="23"/>
  <c r="M27" i="23"/>
  <c r="O27" i="23"/>
  <c r="K27" i="23"/>
  <c r="G27" i="23"/>
  <c r="R27" i="23"/>
  <c r="N27" i="23"/>
  <c r="J27" i="23"/>
  <c r="I556" i="23"/>
  <c r="M556" i="23"/>
  <c r="P556" i="23"/>
  <c r="L556" i="23"/>
  <c r="H556" i="23"/>
  <c r="O556" i="23"/>
  <c r="K556" i="23"/>
  <c r="G556" i="23"/>
  <c r="R556" i="23"/>
  <c r="N556" i="23"/>
  <c r="BO329" i="23"/>
  <c r="BP329" i="23"/>
  <c r="BQ329" i="23"/>
  <c r="BR329" i="23"/>
  <c r="BS329" i="23"/>
  <c r="BT329" i="23"/>
  <c r="BU329" i="23"/>
  <c r="BV329" i="23"/>
  <c r="BW329" i="23"/>
  <c r="BX329" i="23"/>
  <c r="BY329" i="23"/>
  <c r="BZ329" i="23"/>
  <c r="D557" i="23"/>
  <c r="B557" i="23" s="1"/>
  <c r="I557" i="23" s="1"/>
  <c r="T604" i="23"/>
  <c r="T605" i="23"/>
  <c r="T606" i="23"/>
  <c r="T607" i="23"/>
  <c r="T608" i="23"/>
  <c r="T609" i="23"/>
  <c r="T610" i="23"/>
  <c r="T611" i="23"/>
  <c r="T612" i="23"/>
  <c r="T613" i="23"/>
  <c r="T614" i="23"/>
  <c r="T615" i="23"/>
  <c r="T529" i="23"/>
  <c r="T531" i="23"/>
  <c r="T533" i="23"/>
  <c r="T537" i="23"/>
  <c r="T534" i="23"/>
  <c r="T538" i="23"/>
  <c r="T539" i="23"/>
  <c r="T528" i="23"/>
  <c r="T530" i="23"/>
  <c r="T532" i="23"/>
  <c r="T535" i="23"/>
  <c r="T463" i="23"/>
  <c r="T453" i="23"/>
  <c r="T457" i="23"/>
  <c r="T461" i="23"/>
  <c r="T452" i="23"/>
  <c r="T456" i="23"/>
  <c r="T460" i="23"/>
  <c r="T454" i="23"/>
  <c r="T458" i="23"/>
  <c r="T462" i="23"/>
  <c r="T455" i="23"/>
  <c r="T459" i="23"/>
  <c r="T536" i="23"/>
  <c r="T682" i="23"/>
  <c r="T683" i="23"/>
  <c r="T684" i="23"/>
  <c r="T685" i="23"/>
  <c r="T686" i="23"/>
  <c r="T687" i="23"/>
  <c r="T688" i="23"/>
  <c r="T689" i="23"/>
  <c r="T690" i="23"/>
  <c r="T691" i="23"/>
  <c r="T692" i="23"/>
  <c r="T693" i="23"/>
  <c r="J479" i="23"/>
  <c r="BO479" i="23"/>
  <c r="BP479" i="23"/>
  <c r="BQ479" i="23"/>
  <c r="BR479" i="23"/>
  <c r="BS479" i="23"/>
  <c r="BT479" i="23"/>
  <c r="BU479" i="23"/>
  <c r="BV479" i="23"/>
  <c r="BW479" i="23"/>
  <c r="BX479" i="23"/>
  <c r="BY479" i="23"/>
  <c r="BZ479" i="23"/>
  <c r="K479" i="23"/>
  <c r="Q479" i="23"/>
  <c r="I479" i="23"/>
  <c r="O479" i="23"/>
  <c r="G479" i="23"/>
  <c r="M479" i="23"/>
  <c r="P479" i="23"/>
  <c r="L479" i="23"/>
  <c r="H479" i="23"/>
  <c r="N479" i="23"/>
  <c r="T28" i="23"/>
  <c r="B18" i="90"/>
  <c r="G404" i="23"/>
  <c r="H404" i="23"/>
  <c r="I404" i="23"/>
  <c r="J404" i="23"/>
  <c r="K404" i="23"/>
  <c r="L404" i="23"/>
  <c r="M404" i="23"/>
  <c r="N404" i="23"/>
  <c r="O404" i="23"/>
  <c r="P404" i="23"/>
  <c r="Q404" i="23"/>
  <c r="R404" i="23"/>
  <c r="N100" i="23"/>
  <c r="Q100" i="23"/>
  <c r="O100" i="23"/>
  <c r="J100" i="23"/>
  <c r="M100" i="23"/>
  <c r="K100" i="23"/>
  <c r="P100" i="23"/>
  <c r="I100" i="23"/>
  <c r="G100" i="23"/>
  <c r="R100" i="23"/>
  <c r="H100" i="23"/>
  <c r="L100" i="23"/>
  <c r="S100" i="23"/>
  <c r="U27" i="23"/>
  <c r="B480" i="23"/>
  <c r="D481" i="23"/>
  <c r="T473" i="23"/>
  <c r="T469" i="23"/>
  <c r="T472" i="23"/>
  <c r="T468" i="23"/>
  <c r="T471" i="23"/>
  <c r="T474" i="23"/>
  <c r="T470" i="23"/>
  <c r="K252" i="23"/>
  <c r="J252" i="23"/>
  <c r="L252" i="23"/>
  <c r="G252" i="23"/>
  <c r="Q252" i="23"/>
  <c r="H252" i="23"/>
  <c r="S252" i="23"/>
  <c r="R252" i="23"/>
  <c r="M252" i="23"/>
  <c r="P252" i="23"/>
  <c r="O252" i="23"/>
  <c r="N252" i="23"/>
  <c r="I252" i="23"/>
  <c r="Q176" i="23"/>
  <c r="J176" i="23"/>
  <c r="K176" i="23"/>
  <c r="N176" i="23"/>
  <c r="M176" i="23"/>
  <c r="O176" i="23"/>
  <c r="P176" i="23"/>
  <c r="H176" i="23"/>
  <c r="L176" i="23"/>
  <c r="G176" i="23"/>
  <c r="I176" i="23"/>
  <c r="S176" i="23"/>
  <c r="R176" i="23"/>
  <c r="U326" i="23"/>
  <c r="U317" i="23"/>
  <c r="U318" i="23"/>
  <c r="U324" i="23"/>
  <c r="U323" i="23"/>
  <c r="U321" i="23"/>
  <c r="U320" i="23"/>
  <c r="U328" i="23"/>
  <c r="U319" i="23"/>
  <c r="U325" i="23"/>
  <c r="U322" i="23"/>
  <c r="U7" i="23"/>
  <c r="U327" i="23"/>
  <c r="U316" i="23"/>
  <c r="D636" i="23"/>
  <c r="B636" i="23" s="1"/>
  <c r="G329" i="23"/>
  <c r="H329" i="23"/>
  <c r="I329" i="23"/>
  <c r="J329" i="23"/>
  <c r="K329" i="23"/>
  <c r="L329" i="23"/>
  <c r="N329" i="23"/>
  <c r="M329" i="23"/>
  <c r="O329" i="23"/>
  <c r="P329" i="23"/>
  <c r="Q329" i="23"/>
  <c r="R329" i="23"/>
  <c r="S329" i="23"/>
  <c r="U329" i="23"/>
  <c r="H635" i="23"/>
  <c r="I635" i="23"/>
  <c r="N635" i="23"/>
  <c r="Q635" i="23"/>
  <c r="M635" i="23"/>
  <c r="P635" i="23"/>
  <c r="S635" i="23"/>
  <c r="K635" i="23"/>
  <c r="J635" i="23"/>
  <c r="L635" i="23"/>
  <c r="O635" i="23"/>
  <c r="R635" i="23"/>
  <c r="G635" i="23"/>
  <c r="D406" i="23"/>
  <c r="B405" i="23"/>
  <c r="D330" i="23"/>
  <c r="D101" i="23"/>
  <c r="D177" i="23"/>
  <c r="D253" i="23"/>
  <c r="C180" i="23"/>
  <c r="C255" i="23"/>
  <c r="C104" i="23"/>
  <c r="AL8" i="23"/>
  <c r="O28" i="23" l="1"/>
  <c r="G28" i="23"/>
  <c r="S28" i="23"/>
  <c r="K28" i="23"/>
  <c r="N557" i="23"/>
  <c r="C29" i="23"/>
  <c r="Q28" i="23"/>
  <c r="M28" i="23"/>
  <c r="I28" i="23"/>
  <c r="P28" i="23"/>
  <c r="L28" i="23"/>
  <c r="R28" i="23"/>
  <c r="N28" i="23"/>
  <c r="J28" i="23"/>
  <c r="U28" i="23"/>
  <c r="H557" i="23"/>
  <c r="R557" i="23"/>
  <c r="L557" i="23"/>
  <c r="G557" i="23"/>
  <c r="O557" i="23"/>
  <c r="J557" i="23"/>
  <c r="P557" i="23"/>
  <c r="K557" i="23"/>
  <c r="Q557" i="23"/>
  <c r="M557" i="23"/>
  <c r="D558" i="23"/>
  <c r="B558" i="23" s="1"/>
  <c r="P558" i="23" s="1"/>
  <c r="U604" i="23"/>
  <c r="U605" i="23"/>
  <c r="U606" i="23"/>
  <c r="U607" i="23"/>
  <c r="U608" i="23"/>
  <c r="U609" i="23"/>
  <c r="U610" i="23"/>
  <c r="U611" i="23"/>
  <c r="U612" i="23"/>
  <c r="U613" i="23"/>
  <c r="U614" i="23"/>
  <c r="U528" i="23"/>
  <c r="U529" i="23"/>
  <c r="U530" i="23"/>
  <c r="U531" i="23"/>
  <c r="U532" i="23"/>
  <c r="U615" i="23"/>
  <c r="U536" i="23"/>
  <c r="U452" i="23"/>
  <c r="U453" i="23"/>
  <c r="U454" i="23"/>
  <c r="U455" i="23"/>
  <c r="U456" i="23"/>
  <c r="U457" i="23"/>
  <c r="U458" i="23"/>
  <c r="U459" i="23"/>
  <c r="U460" i="23"/>
  <c r="U461" i="23"/>
  <c r="U462" i="23"/>
  <c r="U533" i="23"/>
  <c r="U537" i="23"/>
  <c r="U534" i="23"/>
  <c r="U538" i="23"/>
  <c r="U539" i="23"/>
  <c r="U535" i="23"/>
  <c r="U463" i="23"/>
  <c r="U682" i="23"/>
  <c r="U683" i="23"/>
  <c r="U684" i="23"/>
  <c r="U685" i="23"/>
  <c r="U686" i="23"/>
  <c r="U687" i="23"/>
  <c r="U688" i="23"/>
  <c r="U689" i="23"/>
  <c r="U690" i="23"/>
  <c r="U691" i="23"/>
  <c r="U692" i="23"/>
  <c r="U693" i="23"/>
  <c r="S557" i="23"/>
  <c r="H480" i="23"/>
  <c r="BO480" i="23"/>
  <c r="BP480" i="23"/>
  <c r="BQ480" i="23"/>
  <c r="BR480" i="23"/>
  <c r="BS480" i="23"/>
  <c r="BT480" i="23"/>
  <c r="BU480" i="23"/>
  <c r="BV480" i="23"/>
  <c r="BW480" i="23"/>
  <c r="BX480" i="23"/>
  <c r="BY480" i="23"/>
  <c r="BZ480" i="23"/>
  <c r="BO330" i="23"/>
  <c r="BP330" i="23"/>
  <c r="BQ330" i="23"/>
  <c r="BR330" i="23"/>
  <c r="BS330" i="23"/>
  <c r="BT330" i="23"/>
  <c r="BU330" i="23"/>
  <c r="BV330" i="23"/>
  <c r="BW330" i="23"/>
  <c r="BX330" i="23"/>
  <c r="BY330" i="23"/>
  <c r="BZ330" i="23"/>
  <c r="U29" i="23"/>
  <c r="B19" i="90"/>
  <c r="R480" i="23"/>
  <c r="N558" i="23"/>
  <c r="R558" i="23"/>
  <c r="O480" i="23"/>
  <c r="G405" i="23"/>
  <c r="H405" i="23"/>
  <c r="I405" i="23"/>
  <c r="J405" i="23"/>
  <c r="K405" i="23"/>
  <c r="L405" i="23"/>
  <c r="M405" i="23"/>
  <c r="N405" i="23"/>
  <c r="O405" i="23"/>
  <c r="P405" i="23"/>
  <c r="Q405" i="23"/>
  <c r="R405" i="23"/>
  <c r="S405" i="23"/>
  <c r="I480" i="23"/>
  <c r="M101" i="23"/>
  <c r="T101" i="23"/>
  <c r="O101" i="23"/>
  <c r="J101" i="23"/>
  <c r="S101" i="23"/>
  <c r="L101" i="23"/>
  <c r="R101" i="23"/>
  <c r="H101" i="23"/>
  <c r="I101" i="23"/>
  <c r="P101" i="23"/>
  <c r="G101" i="23"/>
  <c r="Q101" i="23"/>
  <c r="K101" i="23"/>
  <c r="N101" i="23"/>
  <c r="M480" i="23"/>
  <c r="P480" i="23"/>
  <c r="K480" i="23"/>
  <c r="J480" i="23"/>
  <c r="L480" i="23"/>
  <c r="G480" i="23"/>
  <c r="N480" i="23"/>
  <c r="Q480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V28" i="23"/>
  <c r="V29" i="23"/>
  <c r="B481" i="23"/>
  <c r="D482" i="23"/>
  <c r="U469" i="23"/>
  <c r="U470" i="23"/>
  <c r="U471" i="23"/>
  <c r="U472" i="23"/>
  <c r="U473" i="23"/>
  <c r="U474" i="23"/>
  <c r="U468" i="23"/>
  <c r="M177" i="23"/>
  <c r="R177" i="23"/>
  <c r="J177" i="23"/>
  <c r="P177" i="23"/>
  <c r="G177" i="23"/>
  <c r="S177" i="23"/>
  <c r="O177" i="23"/>
  <c r="K177" i="23"/>
  <c r="L177" i="23"/>
  <c r="H177" i="23"/>
  <c r="T177" i="23"/>
  <c r="I177" i="23"/>
  <c r="Q177" i="23"/>
  <c r="N177" i="23"/>
  <c r="O253" i="23"/>
  <c r="N253" i="23"/>
  <c r="I253" i="23"/>
  <c r="H253" i="23"/>
  <c r="G253" i="23"/>
  <c r="P253" i="23"/>
  <c r="S253" i="23"/>
  <c r="R253" i="23"/>
  <c r="M253" i="23"/>
  <c r="L253" i="23"/>
  <c r="K253" i="23"/>
  <c r="J253" i="23"/>
  <c r="T253" i="23"/>
  <c r="Q253" i="23"/>
  <c r="V318" i="23"/>
  <c r="V324" i="23"/>
  <c r="V326" i="23"/>
  <c r="V323" i="23"/>
  <c r="V321" i="23"/>
  <c r="V319" i="23"/>
  <c r="V325" i="23"/>
  <c r="V320" i="23"/>
  <c r="V328" i="23"/>
  <c r="V327" i="23"/>
  <c r="V329" i="23"/>
  <c r="V322" i="23"/>
  <c r="V7" i="23"/>
  <c r="V317" i="23"/>
  <c r="V316" i="23"/>
  <c r="G330" i="23"/>
  <c r="H330" i="23"/>
  <c r="I330" i="23"/>
  <c r="J330" i="23"/>
  <c r="K330" i="23"/>
  <c r="L330" i="23"/>
  <c r="N330" i="23"/>
  <c r="M330" i="23"/>
  <c r="O330" i="23"/>
  <c r="P330" i="23"/>
  <c r="Q330" i="23"/>
  <c r="R330" i="23"/>
  <c r="S330" i="23"/>
  <c r="T330" i="23"/>
  <c r="V330" i="23"/>
  <c r="L636" i="23"/>
  <c r="J636" i="23"/>
  <c r="P636" i="23"/>
  <c r="H636" i="23"/>
  <c r="N636" i="23"/>
  <c r="G636" i="23"/>
  <c r="T636" i="23"/>
  <c r="M636" i="23"/>
  <c r="I636" i="23"/>
  <c r="S636" i="23"/>
  <c r="Q636" i="23"/>
  <c r="O636" i="23"/>
  <c r="K636" i="23"/>
  <c r="R636" i="23"/>
  <c r="D637" i="23"/>
  <c r="B406" i="23"/>
  <c r="D407" i="23"/>
  <c r="C30" i="23"/>
  <c r="C256" i="23"/>
  <c r="C181" i="23"/>
  <c r="AM8" i="23"/>
  <c r="C105" i="23"/>
  <c r="D331" i="23"/>
  <c r="D254" i="23"/>
  <c r="D178" i="23"/>
  <c r="D102" i="23"/>
  <c r="J558" i="23" l="1"/>
  <c r="M558" i="23"/>
  <c r="I558" i="23"/>
  <c r="T558" i="23"/>
  <c r="L558" i="23"/>
  <c r="H558" i="23"/>
  <c r="S558" i="23"/>
  <c r="O558" i="23"/>
  <c r="K558" i="23"/>
  <c r="G558" i="23"/>
  <c r="Q558" i="23"/>
  <c r="BO331" i="23"/>
  <c r="BP331" i="23"/>
  <c r="BQ331" i="23"/>
  <c r="BR331" i="23"/>
  <c r="BS331" i="23"/>
  <c r="BT331" i="23"/>
  <c r="BU331" i="23"/>
  <c r="BV331" i="23"/>
  <c r="BW331" i="23"/>
  <c r="BX331" i="23"/>
  <c r="BY331" i="23"/>
  <c r="BZ331" i="23"/>
  <c r="V607" i="23"/>
  <c r="V611" i="23"/>
  <c r="V613" i="23"/>
  <c r="V606" i="23"/>
  <c r="V610" i="23"/>
  <c r="V605" i="23"/>
  <c r="V609" i="23"/>
  <c r="V614" i="23"/>
  <c r="V612" i="23"/>
  <c r="V535" i="23"/>
  <c r="V463" i="23"/>
  <c r="V608" i="23"/>
  <c r="V529" i="23"/>
  <c r="V531" i="23"/>
  <c r="V536" i="23"/>
  <c r="V452" i="23"/>
  <c r="V453" i="23"/>
  <c r="V454" i="23"/>
  <c r="V455" i="23"/>
  <c r="V456" i="23"/>
  <c r="V457" i="23"/>
  <c r="V458" i="23"/>
  <c r="V459" i="23"/>
  <c r="V460" i="23"/>
  <c r="V461" i="23"/>
  <c r="V462" i="23"/>
  <c r="V604" i="23"/>
  <c r="V533" i="23"/>
  <c r="V537" i="23"/>
  <c r="V615" i="23"/>
  <c r="V528" i="23"/>
  <c r="V534" i="23"/>
  <c r="V532" i="23"/>
  <c r="V538" i="23"/>
  <c r="V539" i="23"/>
  <c r="V530" i="23"/>
  <c r="V682" i="23"/>
  <c r="V683" i="23"/>
  <c r="V684" i="23"/>
  <c r="V685" i="23"/>
  <c r="V686" i="23"/>
  <c r="V687" i="23"/>
  <c r="V688" i="23"/>
  <c r="V689" i="23"/>
  <c r="V690" i="23"/>
  <c r="V691" i="23"/>
  <c r="V692" i="23"/>
  <c r="V693" i="23"/>
  <c r="O481" i="23"/>
  <c r="BO481" i="23"/>
  <c r="BP481" i="23"/>
  <c r="BQ481" i="23"/>
  <c r="BR481" i="23"/>
  <c r="BS481" i="23"/>
  <c r="BT481" i="23"/>
  <c r="BU481" i="23"/>
  <c r="BV481" i="23"/>
  <c r="BW481" i="23"/>
  <c r="BX481" i="23"/>
  <c r="BY481" i="23"/>
  <c r="BZ481" i="23"/>
  <c r="D559" i="23"/>
  <c r="B559" i="23" s="1"/>
  <c r="G559" i="23" s="1"/>
  <c r="B20" i="90"/>
  <c r="G406" i="23"/>
  <c r="H406" i="23"/>
  <c r="I406" i="23"/>
  <c r="J406" i="23"/>
  <c r="K406" i="23"/>
  <c r="L406" i="23"/>
  <c r="M406" i="23"/>
  <c r="N406" i="23"/>
  <c r="O406" i="23"/>
  <c r="P406" i="23"/>
  <c r="Q406" i="23"/>
  <c r="R406" i="23"/>
  <c r="S406" i="23"/>
  <c r="T406" i="23"/>
  <c r="S102" i="23"/>
  <c r="U102" i="23"/>
  <c r="J102" i="23"/>
  <c r="T102" i="23"/>
  <c r="O102" i="23"/>
  <c r="M102" i="23"/>
  <c r="Q102" i="23"/>
  <c r="P102" i="23"/>
  <c r="K102" i="23"/>
  <c r="R102" i="23"/>
  <c r="I102" i="23"/>
  <c r="L102" i="23"/>
  <c r="G102" i="23"/>
  <c r="N102" i="23"/>
  <c r="H102" i="23"/>
  <c r="Q481" i="23"/>
  <c r="S481" i="23"/>
  <c r="B482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N481" i="23"/>
  <c r="I481" i="23"/>
  <c r="K481" i="23"/>
  <c r="R481" i="23"/>
  <c r="L481" i="23"/>
  <c r="G481" i="23"/>
  <c r="V30" i="23"/>
  <c r="W29" i="23"/>
  <c r="W30" i="23"/>
  <c r="M481" i="23"/>
  <c r="H481" i="23"/>
  <c r="J481" i="23"/>
  <c r="P481" i="23"/>
  <c r="D483" i="23"/>
  <c r="V474" i="23"/>
  <c r="V470" i="23"/>
  <c r="V469" i="23"/>
  <c r="V472" i="23"/>
  <c r="V473" i="23"/>
  <c r="V468" i="23"/>
  <c r="V471" i="23"/>
  <c r="U178" i="23"/>
  <c r="N178" i="23"/>
  <c r="H178" i="23"/>
  <c r="M178" i="23"/>
  <c r="K178" i="23"/>
  <c r="J178" i="23"/>
  <c r="G178" i="23"/>
  <c r="I178" i="23"/>
  <c r="R178" i="23"/>
  <c r="P178" i="23"/>
  <c r="L178" i="23"/>
  <c r="T178" i="23"/>
  <c r="O178" i="23"/>
  <c r="Q178" i="23"/>
  <c r="S178" i="23"/>
  <c r="S254" i="23"/>
  <c r="R254" i="23"/>
  <c r="Q254" i="23"/>
  <c r="H254" i="23"/>
  <c r="K254" i="23"/>
  <c r="J254" i="23"/>
  <c r="I254" i="23"/>
  <c r="G254" i="23"/>
  <c r="L254" i="23"/>
  <c r="O254" i="23"/>
  <c r="N254" i="23"/>
  <c r="M254" i="23"/>
  <c r="T254" i="23"/>
  <c r="P254" i="23"/>
  <c r="U254" i="23"/>
  <c r="W329" i="23"/>
  <c r="W316" i="23"/>
  <c r="W326" i="23"/>
  <c r="W321" i="23"/>
  <c r="W323" i="23"/>
  <c r="W324" i="23"/>
  <c r="W330" i="23"/>
  <c r="W331" i="23"/>
  <c r="W328" i="23"/>
  <c r="W318" i="23"/>
  <c r="W317" i="23"/>
  <c r="W325" i="23"/>
  <c r="W7" i="23"/>
  <c r="W320" i="23"/>
  <c r="W322" i="23"/>
  <c r="W319" i="23"/>
  <c r="W327" i="23"/>
  <c r="D638" i="23"/>
  <c r="B638" i="23" s="1"/>
  <c r="G331" i="23"/>
  <c r="H331" i="23"/>
  <c r="I331" i="23"/>
  <c r="J331" i="23"/>
  <c r="K331" i="23"/>
  <c r="L331" i="23"/>
  <c r="N331" i="23"/>
  <c r="M331" i="23"/>
  <c r="O331" i="23"/>
  <c r="P331" i="23"/>
  <c r="Q331" i="23"/>
  <c r="R331" i="23"/>
  <c r="S331" i="23"/>
  <c r="T331" i="23"/>
  <c r="U331" i="23"/>
  <c r="B637" i="23"/>
  <c r="D408" i="23"/>
  <c r="B407" i="23"/>
  <c r="AN8" i="23"/>
  <c r="C31" i="23"/>
  <c r="D332" i="23"/>
  <c r="D179" i="23"/>
  <c r="D255" i="23"/>
  <c r="D103" i="23"/>
  <c r="C182" i="23"/>
  <c r="C106" i="23"/>
  <c r="C257" i="23"/>
  <c r="Q559" i="23" l="1"/>
  <c r="U559" i="23"/>
  <c r="I559" i="23"/>
  <c r="M559" i="23"/>
  <c r="N559" i="23"/>
  <c r="R559" i="23"/>
  <c r="J559" i="23"/>
  <c r="T559" i="23"/>
  <c r="P559" i="23"/>
  <c r="L559" i="23"/>
  <c r="H559" i="23"/>
  <c r="S559" i="23"/>
  <c r="O559" i="23"/>
  <c r="K559" i="23"/>
  <c r="D560" i="23"/>
  <c r="B560" i="23" s="1"/>
  <c r="J560" i="23" s="1"/>
  <c r="BO332" i="23"/>
  <c r="BP332" i="23"/>
  <c r="BQ332" i="23"/>
  <c r="BR332" i="23"/>
  <c r="BS332" i="23"/>
  <c r="BT332" i="23"/>
  <c r="BU332" i="23"/>
  <c r="BV332" i="23"/>
  <c r="BW332" i="23"/>
  <c r="BX332" i="23"/>
  <c r="BY332" i="23"/>
  <c r="BZ332" i="23"/>
  <c r="S482" i="23"/>
  <c r="BO482" i="23"/>
  <c r="BP482" i="23"/>
  <c r="BQ482" i="23"/>
  <c r="BR482" i="23"/>
  <c r="BS482" i="23"/>
  <c r="BT482" i="23"/>
  <c r="BU482" i="23"/>
  <c r="BV482" i="23"/>
  <c r="BW482" i="23"/>
  <c r="BX482" i="23"/>
  <c r="BY482" i="23"/>
  <c r="BZ482" i="23"/>
  <c r="W604" i="23"/>
  <c r="W605" i="23"/>
  <c r="W606" i="23"/>
  <c r="W607" i="23"/>
  <c r="W608" i="23"/>
  <c r="W609" i="23"/>
  <c r="W610" i="23"/>
  <c r="W611" i="23"/>
  <c r="W612" i="23"/>
  <c r="W615" i="23"/>
  <c r="W613" i="23"/>
  <c r="W528" i="23"/>
  <c r="W529" i="23"/>
  <c r="W530" i="23"/>
  <c r="W531" i="23"/>
  <c r="W532" i="23"/>
  <c r="W533" i="23"/>
  <c r="W534" i="23"/>
  <c r="W535" i="23"/>
  <c r="W536" i="23"/>
  <c r="W537" i="23"/>
  <c r="W538" i="23"/>
  <c r="W539" i="23"/>
  <c r="W463" i="23"/>
  <c r="W614" i="23"/>
  <c r="W452" i="23"/>
  <c r="W453" i="23"/>
  <c r="W454" i="23"/>
  <c r="W455" i="23"/>
  <c r="W456" i="23"/>
  <c r="W457" i="23"/>
  <c r="W458" i="23"/>
  <c r="W459" i="23"/>
  <c r="W460" i="23"/>
  <c r="W461" i="23"/>
  <c r="W462" i="23"/>
  <c r="W682" i="23"/>
  <c r="W683" i="23"/>
  <c r="W684" i="23"/>
  <c r="W685" i="23"/>
  <c r="W686" i="23"/>
  <c r="W687" i="23"/>
  <c r="W688" i="23"/>
  <c r="W689" i="23"/>
  <c r="W690" i="23"/>
  <c r="W691" i="23"/>
  <c r="W692" i="23"/>
  <c r="W693" i="23"/>
  <c r="B21" i="90"/>
  <c r="G407" i="23"/>
  <c r="H407" i="23"/>
  <c r="I407" i="23"/>
  <c r="J407" i="23"/>
  <c r="K407" i="23"/>
  <c r="L407" i="23"/>
  <c r="M407" i="23"/>
  <c r="N407" i="23"/>
  <c r="O407" i="23"/>
  <c r="P407" i="23"/>
  <c r="Q407" i="23"/>
  <c r="R407" i="23"/>
  <c r="S407" i="23"/>
  <c r="T407" i="23"/>
  <c r="U407" i="23"/>
  <c r="I482" i="23"/>
  <c r="G482" i="23"/>
  <c r="R482" i="23"/>
  <c r="H482" i="23"/>
  <c r="P482" i="23"/>
  <c r="N482" i="23"/>
  <c r="O482" i="23"/>
  <c r="M482" i="23"/>
  <c r="Q482" i="23"/>
  <c r="L482" i="23"/>
  <c r="K482" i="23"/>
  <c r="H103" i="23"/>
  <c r="O103" i="23"/>
  <c r="J103" i="23"/>
  <c r="I103" i="23"/>
  <c r="T103" i="23"/>
  <c r="V103" i="23"/>
  <c r="K103" i="23"/>
  <c r="U103" i="23"/>
  <c r="P103" i="23"/>
  <c r="N103" i="23"/>
  <c r="G103" i="23"/>
  <c r="Q103" i="23"/>
  <c r="L103" i="23"/>
  <c r="S103" i="23"/>
  <c r="R103" i="23"/>
  <c r="M103" i="23"/>
  <c r="J482" i="23"/>
  <c r="T482" i="23"/>
  <c r="X30" i="23"/>
  <c r="X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B483" i="23"/>
  <c r="D484" i="23"/>
  <c r="W469" i="23"/>
  <c r="W470" i="23"/>
  <c r="W471" i="23"/>
  <c r="W472" i="23"/>
  <c r="W473" i="23"/>
  <c r="W468" i="23"/>
  <c r="W474" i="23"/>
  <c r="G255" i="23"/>
  <c r="J255" i="23"/>
  <c r="I255" i="23"/>
  <c r="H255" i="23"/>
  <c r="P255" i="23"/>
  <c r="S255" i="23"/>
  <c r="V255" i="23"/>
  <c r="U255" i="23"/>
  <c r="T255" i="23"/>
  <c r="O255" i="23"/>
  <c r="R255" i="23"/>
  <c r="Q255" i="23"/>
  <c r="K255" i="23"/>
  <c r="N255" i="23"/>
  <c r="M255" i="23"/>
  <c r="L255" i="23"/>
  <c r="M179" i="23"/>
  <c r="V179" i="23"/>
  <c r="O179" i="23"/>
  <c r="S179" i="23"/>
  <c r="T179" i="23"/>
  <c r="L179" i="23"/>
  <c r="U179" i="23"/>
  <c r="I179" i="23"/>
  <c r="P179" i="23"/>
  <c r="Q179" i="23"/>
  <c r="J179" i="23"/>
  <c r="N179" i="23"/>
  <c r="R179" i="23"/>
  <c r="G179" i="23"/>
  <c r="K179" i="23"/>
  <c r="H179" i="23"/>
  <c r="X329" i="23"/>
  <c r="X331" i="23"/>
  <c r="X324" i="23"/>
  <c r="X330" i="23"/>
  <c r="X7" i="23"/>
  <c r="X323" i="23"/>
  <c r="X317" i="23"/>
  <c r="X320" i="23"/>
  <c r="X319" i="23"/>
  <c r="X327" i="23"/>
  <c r="X328" i="23"/>
  <c r="X318" i="23"/>
  <c r="X325" i="23"/>
  <c r="X322" i="23"/>
  <c r="X316" i="23"/>
  <c r="X326" i="23"/>
  <c r="X321" i="23"/>
  <c r="D639" i="23"/>
  <c r="B639" i="23" s="1"/>
  <c r="G332" i="23"/>
  <c r="H332" i="23"/>
  <c r="I332" i="23"/>
  <c r="J332" i="23"/>
  <c r="K332" i="23"/>
  <c r="L332" i="23"/>
  <c r="M332" i="23"/>
  <c r="N332" i="23"/>
  <c r="O332" i="23"/>
  <c r="P332" i="23"/>
  <c r="Q332" i="23"/>
  <c r="R332" i="23"/>
  <c r="S332" i="23"/>
  <c r="T332" i="23"/>
  <c r="U332" i="23"/>
  <c r="V332" i="23"/>
  <c r="X332" i="23"/>
  <c r="T637" i="23"/>
  <c r="J637" i="23"/>
  <c r="R637" i="23"/>
  <c r="P637" i="23"/>
  <c r="M637" i="23"/>
  <c r="G637" i="23"/>
  <c r="K637" i="23"/>
  <c r="U637" i="23"/>
  <c r="L637" i="23"/>
  <c r="S637" i="23"/>
  <c r="O637" i="23"/>
  <c r="H637" i="23"/>
  <c r="N637" i="23"/>
  <c r="Q637" i="23"/>
  <c r="I637" i="23"/>
  <c r="P638" i="23"/>
  <c r="N638" i="23"/>
  <c r="T638" i="23"/>
  <c r="L638" i="23"/>
  <c r="I638" i="23"/>
  <c r="S638" i="23"/>
  <c r="U638" i="23"/>
  <c r="H638" i="23"/>
  <c r="J638" i="23"/>
  <c r="Q638" i="23"/>
  <c r="V638" i="23"/>
  <c r="K638" i="23"/>
  <c r="R638" i="23"/>
  <c r="G638" i="23"/>
  <c r="M638" i="23"/>
  <c r="O638" i="23"/>
  <c r="B408" i="23"/>
  <c r="D409" i="23"/>
  <c r="D333" i="23"/>
  <c r="D256" i="23"/>
  <c r="D180" i="23"/>
  <c r="D104" i="23"/>
  <c r="C107" i="23"/>
  <c r="C183" i="23"/>
  <c r="C32" i="23"/>
  <c r="C258" i="23"/>
  <c r="AO8" i="23"/>
  <c r="G560" i="23" l="1"/>
  <c r="AO87" i="23"/>
  <c r="AO163" i="23"/>
  <c r="AO239" i="23"/>
  <c r="AO164" i="23"/>
  <c r="AO240" i="23"/>
  <c r="AO88" i="23"/>
  <c r="AO241" i="23"/>
  <c r="AO165" i="23"/>
  <c r="AO89" i="23"/>
  <c r="AO166" i="23"/>
  <c r="AO90" i="23"/>
  <c r="AO242" i="23"/>
  <c r="AO167" i="23"/>
  <c r="AO91" i="23"/>
  <c r="AO243" i="23"/>
  <c r="AO168" i="23"/>
  <c r="AO244" i="23"/>
  <c r="AO92" i="23"/>
  <c r="AO169" i="23"/>
  <c r="AO93" i="23"/>
  <c r="AO245" i="23"/>
  <c r="AO94" i="23"/>
  <c r="AO170" i="23"/>
  <c r="AO246" i="23"/>
  <c r="AO171" i="23"/>
  <c r="AO95" i="23"/>
  <c r="AO247" i="23"/>
  <c r="AO96" i="23"/>
  <c r="AO248" i="23"/>
  <c r="AO172" i="23"/>
  <c r="AO249" i="23"/>
  <c r="AO97" i="23"/>
  <c r="AO173" i="23"/>
  <c r="AO174" i="23"/>
  <c r="AO98" i="23"/>
  <c r="AO250" i="23"/>
  <c r="AO175" i="23"/>
  <c r="AO251" i="23"/>
  <c r="AO99" i="23"/>
  <c r="AO176" i="23"/>
  <c r="AO252" i="23"/>
  <c r="AO100" i="23"/>
  <c r="AO177" i="23"/>
  <c r="AO101" i="23"/>
  <c r="AO253" i="23"/>
  <c r="AO102" i="23"/>
  <c r="AO178" i="23"/>
  <c r="AO254" i="23"/>
  <c r="AO256" i="23"/>
  <c r="AO104" i="23"/>
  <c r="AO103" i="23"/>
  <c r="AO179" i="23"/>
  <c r="AO180" i="23"/>
  <c r="AO255" i="23"/>
  <c r="O560" i="23"/>
  <c r="T560" i="23"/>
  <c r="L560" i="23"/>
  <c r="S560" i="23"/>
  <c r="K560" i="23"/>
  <c r="P560" i="23"/>
  <c r="H560" i="23"/>
  <c r="U560" i="23"/>
  <c r="Q560" i="23"/>
  <c r="M560" i="23"/>
  <c r="I560" i="23"/>
  <c r="R560" i="23"/>
  <c r="N560" i="23"/>
  <c r="BO333" i="23"/>
  <c r="BP333" i="23"/>
  <c r="BQ333" i="23"/>
  <c r="BR333" i="23"/>
  <c r="BS333" i="23"/>
  <c r="BT333" i="23"/>
  <c r="BU333" i="23"/>
  <c r="BV333" i="23"/>
  <c r="BW333" i="23"/>
  <c r="BX333" i="23"/>
  <c r="BY333" i="23"/>
  <c r="BZ333" i="23"/>
  <c r="X604" i="23"/>
  <c r="X605" i="23"/>
  <c r="X606" i="23"/>
  <c r="X607" i="23"/>
  <c r="X608" i="23"/>
  <c r="X609" i="23"/>
  <c r="X610" i="23"/>
  <c r="X611" i="23"/>
  <c r="X612" i="23"/>
  <c r="X613" i="23"/>
  <c r="X614" i="23"/>
  <c r="X615" i="23"/>
  <c r="X528" i="23"/>
  <c r="X530" i="23"/>
  <c r="X532" i="23"/>
  <c r="X534" i="23"/>
  <c r="X538" i="23"/>
  <c r="X535" i="23"/>
  <c r="X539" i="23"/>
  <c r="X529" i="23"/>
  <c r="X531" i="23"/>
  <c r="X536" i="23"/>
  <c r="X463" i="23"/>
  <c r="X454" i="23"/>
  <c r="X458" i="23"/>
  <c r="X462" i="23"/>
  <c r="X457" i="23"/>
  <c r="X459" i="23"/>
  <c r="X453" i="23"/>
  <c r="X461" i="23"/>
  <c r="X533" i="23"/>
  <c r="X452" i="23"/>
  <c r="X456" i="23"/>
  <c r="X460" i="23"/>
  <c r="X537" i="23"/>
  <c r="X455" i="23"/>
  <c r="X682" i="23"/>
  <c r="X683" i="23"/>
  <c r="X684" i="23"/>
  <c r="X685" i="23"/>
  <c r="X686" i="23"/>
  <c r="X687" i="23"/>
  <c r="X688" i="23"/>
  <c r="X689" i="23"/>
  <c r="X690" i="23"/>
  <c r="X691" i="23"/>
  <c r="X692" i="23"/>
  <c r="X693" i="23"/>
  <c r="O483" i="23"/>
  <c r="BO483" i="23"/>
  <c r="BP483" i="23"/>
  <c r="BQ483" i="23"/>
  <c r="BR483" i="23"/>
  <c r="BS483" i="23"/>
  <c r="BT483" i="23"/>
  <c r="BU483" i="23"/>
  <c r="BV483" i="23"/>
  <c r="BW483" i="23"/>
  <c r="BX483" i="23"/>
  <c r="BY483" i="23"/>
  <c r="BZ483" i="23"/>
  <c r="V560" i="23"/>
  <c r="D561" i="23"/>
  <c r="B561" i="23" s="1"/>
  <c r="I561" i="23" s="1"/>
  <c r="X32" i="23"/>
  <c r="B484" i="23"/>
  <c r="G408" i="23"/>
  <c r="H408" i="23"/>
  <c r="I408" i="23"/>
  <c r="J408" i="23"/>
  <c r="K408" i="23"/>
  <c r="L408" i="23"/>
  <c r="M408" i="23"/>
  <c r="N408" i="23"/>
  <c r="O408" i="23"/>
  <c r="P408" i="23"/>
  <c r="Q408" i="23"/>
  <c r="R408" i="23"/>
  <c r="S408" i="23"/>
  <c r="T408" i="23"/>
  <c r="U408" i="23"/>
  <c r="V408" i="23"/>
  <c r="J483" i="23"/>
  <c r="S483" i="23"/>
  <c r="K483" i="23"/>
  <c r="T483" i="23"/>
  <c r="Q483" i="23"/>
  <c r="M483" i="23"/>
  <c r="L483" i="23"/>
  <c r="N483" i="23"/>
  <c r="I483" i="23"/>
  <c r="H483" i="23"/>
  <c r="G483" i="23"/>
  <c r="U483" i="23"/>
  <c r="R483" i="23"/>
  <c r="P483" i="23"/>
  <c r="L104" i="23"/>
  <c r="W104" i="23"/>
  <c r="G104" i="23"/>
  <c r="U104" i="23"/>
  <c r="P104" i="23"/>
  <c r="K104" i="23"/>
  <c r="I104" i="23"/>
  <c r="H104" i="23"/>
  <c r="S104" i="23"/>
  <c r="R104" i="23"/>
  <c r="Q104" i="23"/>
  <c r="T104" i="23"/>
  <c r="V104" i="23"/>
  <c r="O104" i="23"/>
  <c r="J104" i="23"/>
  <c r="M104" i="23"/>
  <c r="N104" i="23"/>
  <c r="Y31" i="23"/>
  <c r="Y32" i="23"/>
  <c r="B22" i="90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D485" i="23"/>
  <c r="X471" i="23"/>
  <c r="X470" i="23"/>
  <c r="X474" i="23"/>
  <c r="X468" i="23"/>
  <c r="X469" i="23"/>
  <c r="X473" i="23"/>
  <c r="X472" i="23"/>
  <c r="L256" i="23"/>
  <c r="K256" i="23"/>
  <c r="S256" i="23"/>
  <c r="M256" i="23"/>
  <c r="H256" i="23"/>
  <c r="U256" i="23"/>
  <c r="N256" i="23"/>
  <c r="G256" i="23"/>
  <c r="T256" i="23"/>
  <c r="V256" i="23"/>
  <c r="O256" i="23"/>
  <c r="I256" i="23"/>
  <c r="W256" i="23"/>
  <c r="P256" i="23"/>
  <c r="Q256" i="23"/>
  <c r="J256" i="23"/>
  <c r="R256" i="23"/>
  <c r="N180" i="23"/>
  <c r="W180" i="23"/>
  <c r="S180" i="23"/>
  <c r="V180" i="23"/>
  <c r="Q180" i="23"/>
  <c r="I180" i="23"/>
  <c r="R180" i="23"/>
  <c r="G180" i="23"/>
  <c r="O180" i="23"/>
  <c r="M180" i="23"/>
  <c r="K180" i="23"/>
  <c r="U180" i="23"/>
  <c r="P180" i="23"/>
  <c r="T180" i="23"/>
  <c r="J180" i="23"/>
  <c r="H180" i="23"/>
  <c r="L180" i="23"/>
  <c r="Y322" i="23"/>
  <c r="Y331" i="23"/>
  <c r="Y330" i="23"/>
  <c r="Y329" i="23"/>
  <c r="Y317" i="23"/>
  <c r="Y319" i="23"/>
  <c r="Y316" i="23"/>
  <c r="Y324" i="23"/>
  <c r="Y332" i="23"/>
  <c r="Y325" i="23"/>
  <c r="Y323" i="23"/>
  <c r="Y318" i="23"/>
  <c r="Y326" i="23"/>
  <c r="Y7" i="23"/>
  <c r="Y321" i="23"/>
  <c r="Y327" i="23"/>
  <c r="Y320" i="23"/>
  <c r="Y328" i="23"/>
  <c r="D640" i="23"/>
  <c r="B640" i="23" s="1"/>
  <c r="G333" i="23"/>
  <c r="H333" i="23"/>
  <c r="I333" i="23"/>
  <c r="J333" i="23"/>
  <c r="K333" i="23"/>
  <c r="L333" i="23"/>
  <c r="N333" i="23"/>
  <c r="M333" i="23"/>
  <c r="O333" i="23"/>
  <c r="P333" i="23"/>
  <c r="Q333" i="23"/>
  <c r="R333" i="23"/>
  <c r="S333" i="23"/>
  <c r="T333" i="23"/>
  <c r="U333" i="23"/>
  <c r="V333" i="23"/>
  <c r="W333" i="23"/>
  <c r="Y333" i="23"/>
  <c r="J639" i="23"/>
  <c r="T639" i="23"/>
  <c r="N639" i="23"/>
  <c r="V639" i="23"/>
  <c r="L639" i="23"/>
  <c r="O639" i="23"/>
  <c r="R639" i="23"/>
  <c r="P639" i="23"/>
  <c r="W639" i="23"/>
  <c r="H639" i="23"/>
  <c r="G639" i="23"/>
  <c r="Q639" i="23"/>
  <c r="M639" i="23"/>
  <c r="U639" i="23"/>
  <c r="S639" i="23"/>
  <c r="I639" i="23"/>
  <c r="K639" i="23"/>
  <c r="B409" i="23"/>
  <c r="D410" i="23"/>
  <c r="D334" i="23"/>
  <c r="D257" i="23"/>
  <c r="D105" i="23"/>
  <c r="D181" i="23"/>
  <c r="C259" i="23"/>
  <c r="C184" i="23"/>
  <c r="C108" i="23"/>
  <c r="AP8" i="23"/>
  <c r="C33" i="23"/>
  <c r="AP87" i="23" l="1"/>
  <c r="AP163" i="23"/>
  <c r="AP239" i="23"/>
  <c r="AP240" i="23"/>
  <c r="AP88" i="23"/>
  <c r="AP164" i="23"/>
  <c r="AP165" i="23"/>
  <c r="AP89" i="23"/>
  <c r="AP241" i="23"/>
  <c r="AP90" i="23"/>
  <c r="AP166" i="23"/>
  <c r="AP242" i="23"/>
  <c r="AP91" i="23"/>
  <c r="AP167" i="23"/>
  <c r="AP243" i="23"/>
  <c r="AP168" i="23"/>
  <c r="AP244" i="23"/>
  <c r="AP92" i="23"/>
  <c r="AP93" i="23"/>
  <c r="AP169" i="23"/>
  <c r="AP245" i="23"/>
  <c r="AP94" i="23"/>
  <c r="AP170" i="23"/>
  <c r="AP246" i="23"/>
  <c r="AP95" i="23"/>
  <c r="AP247" i="23"/>
  <c r="AP171" i="23"/>
  <c r="AP96" i="23"/>
  <c r="AP248" i="23"/>
  <c r="AP172" i="23"/>
  <c r="AP249" i="23"/>
  <c r="AP173" i="23"/>
  <c r="AP97" i="23"/>
  <c r="AP250" i="23"/>
  <c r="AP174" i="23"/>
  <c r="AP98" i="23"/>
  <c r="AP175" i="23"/>
  <c r="AP251" i="23"/>
  <c r="AP99" i="23"/>
  <c r="AP176" i="23"/>
  <c r="AP100" i="23"/>
  <c r="AP252" i="23"/>
  <c r="AP253" i="23"/>
  <c r="AP101" i="23"/>
  <c r="AP177" i="23"/>
  <c r="AP178" i="23"/>
  <c r="AP254" i="23"/>
  <c r="AP102" i="23"/>
  <c r="AP103" i="23"/>
  <c r="AP255" i="23"/>
  <c r="AP179" i="23"/>
  <c r="AP104" i="23"/>
  <c r="AP256" i="23"/>
  <c r="AO181" i="23"/>
  <c r="AP181" i="23"/>
  <c r="AP105" i="23"/>
  <c r="AO105" i="23"/>
  <c r="AP257" i="23"/>
  <c r="AO257" i="23"/>
  <c r="AP180" i="23"/>
  <c r="L561" i="23"/>
  <c r="W561" i="23"/>
  <c r="H561" i="23"/>
  <c r="T561" i="23"/>
  <c r="P561" i="23"/>
  <c r="S561" i="23"/>
  <c r="O561" i="23"/>
  <c r="K561" i="23"/>
  <c r="G561" i="23"/>
  <c r="V561" i="23"/>
  <c r="R561" i="23"/>
  <c r="N561" i="23"/>
  <c r="J561" i="23"/>
  <c r="U561" i="23"/>
  <c r="Q561" i="23"/>
  <c r="M561" i="23"/>
  <c r="BO334" i="23"/>
  <c r="BP334" i="23"/>
  <c r="BQ334" i="23"/>
  <c r="BR334" i="23"/>
  <c r="BS334" i="23"/>
  <c r="BT334" i="23"/>
  <c r="BU334" i="23"/>
  <c r="BV334" i="23"/>
  <c r="BW334" i="23"/>
  <c r="BX334" i="23"/>
  <c r="BY334" i="23"/>
  <c r="BZ334" i="23"/>
  <c r="Y604" i="23"/>
  <c r="Y605" i="23"/>
  <c r="Y606" i="23"/>
  <c r="Y607" i="23"/>
  <c r="Y608" i="23"/>
  <c r="Y609" i="23"/>
  <c r="Y610" i="23"/>
  <c r="Y611" i="23"/>
  <c r="Y612" i="23"/>
  <c r="Y613" i="23"/>
  <c r="Y614" i="23"/>
  <c r="Y528" i="23"/>
  <c r="Y529" i="23"/>
  <c r="Y530" i="23"/>
  <c r="Y531" i="23"/>
  <c r="Y532" i="23"/>
  <c r="Y615" i="23"/>
  <c r="Y533" i="23"/>
  <c r="Y537" i="23"/>
  <c r="Y452" i="23"/>
  <c r="Y453" i="23"/>
  <c r="Y454" i="23"/>
  <c r="Y455" i="23"/>
  <c r="Y456" i="23"/>
  <c r="Y457" i="23"/>
  <c r="Y458" i="23"/>
  <c r="Y459" i="23"/>
  <c r="Y460" i="23"/>
  <c r="Y461" i="23"/>
  <c r="Y462" i="23"/>
  <c r="Y534" i="23"/>
  <c r="Y538" i="23"/>
  <c r="Y535" i="23"/>
  <c r="Y539" i="23"/>
  <c r="Y536" i="23"/>
  <c r="Y463" i="23"/>
  <c r="Y682" i="23"/>
  <c r="Y683" i="23"/>
  <c r="Y684" i="23"/>
  <c r="Y685" i="23"/>
  <c r="Y686" i="23"/>
  <c r="Y687" i="23"/>
  <c r="Y688" i="23"/>
  <c r="Y689" i="23"/>
  <c r="Y690" i="23"/>
  <c r="Y691" i="23"/>
  <c r="Y692" i="23"/>
  <c r="Y693" i="23"/>
  <c r="O484" i="23"/>
  <c r="BO484" i="23"/>
  <c r="BP484" i="23"/>
  <c r="BQ484" i="23"/>
  <c r="BR484" i="23"/>
  <c r="BS484" i="23"/>
  <c r="BT484" i="23"/>
  <c r="BU484" i="23"/>
  <c r="BV484" i="23"/>
  <c r="BW484" i="23"/>
  <c r="BX484" i="23"/>
  <c r="BY484" i="23"/>
  <c r="BZ484" i="23"/>
  <c r="D562" i="23"/>
  <c r="B562" i="23" s="1"/>
  <c r="G562" i="23" s="1"/>
  <c r="N484" i="23"/>
  <c r="L484" i="23"/>
  <c r="Q484" i="23"/>
  <c r="K484" i="23"/>
  <c r="V484" i="23"/>
  <c r="H484" i="23"/>
  <c r="I484" i="23"/>
  <c r="G484" i="23"/>
  <c r="R484" i="23"/>
  <c r="U484" i="23"/>
  <c r="T484" i="23"/>
  <c r="S484" i="23"/>
  <c r="M484" i="23"/>
  <c r="J484" i="23"/>
  <c r="P484" i="23"/>
  <c r="B485" i="23"/>
  <c r="G409" i="23"/>
  <c r="H409" i="23"/>
  <c r="I409" i="23"/>
  <c r="J409" i="23"/>
  <c r="K409" i="23"/>
  <c r="L409" i="23"/>
  <c r="M409" i="23"/>
  <c r="N409" i="23"/>
  <c r="O409" i="23"/>
  <c r="P409" i="23"/>
  <c r="Q409" i="23"/>
  <c r="R409" i="23"/>
  <c r="S409" i="23"/>
  <c r="T409" i="23"/>
  <c r="U409" i="23"/>
  <c r="V409" i="23"/>
  <c r="W409" i="23"/>
  <c r="K105" i="23"/>
  <c r="V105" i="23"/>
  <c r="Q105" i="23"/>
  <c r="L105" i="23"/>
  <c r="W105" i="23"/>
  <c r="G105" i="23"/>
  <c r="R105" i="23"/>
  <c r="I105" i="23"/>
  <c r="X105" i="23"/>
  <c r="S105" i="23"/>
  <c r="U105" i="23"/>
  <c r="N105" i="23"/>
  <c r="T105" i="23"/>
  <c r="H105" i="23"/>
  <c r="O105" i="23"/>
  <c r="M105" i="23"/>
  <c r="J105" i="23"/>
  <c r="P105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2" i="23"/>
  <c r="Z33" i="23"/>
  <c r="B23" i="90"/>
  <c r="D486" i="23"/>
  <c r="Y469" i="23"/>
  <c r="Y470" i="23"/>
  <c r="Y471" i="23"/>
  <c r="Y472" i="23"/>
  <c r="Y473" i="23"/>
  <c r="Y474" i="23"/>
  <c r="Y468" i="23"/>
  <c r="N181" i="23"/>
  <c r="M181" i="23"/>
  <c r="W181" i="23"/>
  <c r="R181" i="23"/>
  <c r="I181" i="23"/>
  <c r="K181" i="23"/>
  <c r="U181" i="23"/>
  <c r="V181" i="23"/>
  <c r="O181" i="23"/>
  <c r="Q181" i="23"/>
  <c r="P181" i="23"/>
  <c r="L181" i="23"/>
  <c r="S181" i="23"/>
  <c r="J181" i="23"/>
  <c r="T181" i="23"/>
  <c r="X181" i="23"/>
  <c r="G181" i="23"/>
  <c r="H181" i="23"/>
  <c r="T257" i="23"/>
  <c r="S257" i="23"/>
  <c r="R257" i="23"/>
  <c r="Q257" i="23"/>
  <c r="O257" i="23"/>
  <c r="P257" i="23"/>
  <c r="N257" i="23"/>
  <c r="M257" i="23"/>
  <c r="K257" i="23"/>
  <c r="L257" i="23"/>
  <c r="I257" i="23"/>
  <c r="G257" i="23"/>
  <c r="J257" i="23"/>
  <c r="X257" i="23"/>
  <c r="H257" i="23"/>
  <c r="W257" i="23"/>
  <c r="V257" i="23"/>
  <c r="U257" i="23"/>
  <c r="Z319" i="23"/>
  <c r="Z324" i="23"/>
  <c r="Z317" i="23"/>
  <c r="Z332" i="23"/>
  <c r="Z316" i="23"/>
  <c r="Z334" i="23"/>
  <c r="Z325" i="23"/>
  <c r="Z323" i="23"/>
  <c r="Z318" i="23"/>
  <c r="Z326" i="23"/>
  <c r="Z321" i="23"/>
  <c r="Z327" i="23"/>
  <c r="Z320" i="23"/>
  <c r="Z328" i="23"/>
  <c r="Z7" i="23"/>
  <c r="Z333" i="23"/>
  <c r="Z329" i="23"/>
  <c r="Z331" i="23"/>
  <c r="Z322" i="23"/>
  <c r="Z330" i="23"/>
  <c r="D641" i="23"/>
  <c r="B641" i="23" s="1"/>
  <c r="G334" i="23"/>
  <c r="H334" i="23"/>
  <c r="I334" i="23"/>
  <c r="J334" i="23"/>
  <c r="K334" i="23"/>
  <c r="L334" i="23"/>
  <c r="N334" i="23"/>
  <c r="M334" i="23"/>
  <c r="O334" i="23"/>
  <c r="P334" i="23"/>
  <c r="Q334" i="23"/>
  <c r="R334" i="23"/>
  <c r="S334" i="23"/>
  <c r="T334" i="23"/>
  <c r="U334" i="23"/>
  <c r="V334" i="23"/>
  <c r="W334" i="23"/>
  <c r="X334" i="23"/>
  <c r="P640" i="23"/>
  <c r="N640" i="23"/>
  <c r="T640" i="23"/>
  <c r="L640" i="23"/>
  <c r="H640" i="23"/>
  <c r="V640" i="23"/>
  <c r="U640" i="23"/>
  <c r="X640" i="23"/>
  <c r="G640" i="23"/>
  <c r="R640" i="23"/>
  <c r="M640" i="23"/>
  <c r="W640" i="23"/>
  <c r="J640" i="23"/>
  <c r="S640" i="23"/>
  <c r="I640" i="23"/>
  <c r="K640" i="23"/>
  <c r="O640" i="23"/>
  <c r="Q640" i="23"/>
  <c r="B410" i="23"/>
  <c r="D411" i="23"/>
  <c r="C260" i="23"/>
  <c r="D335" i="23"/>
  <c r="D258" i="23"/>
  <c r="D182" i="23"/>
  <c r="D106" i="23"/>
  <c r="C109" i="23"/>
  <c r="C185" i="23"/>
  <c r="C34" i="23"/>
  <c r="AQ8" i="23"/>
  <c r="AQ105" i="23" s="1"/>
  <c r="AQ87" i="23" l="1"/>
  <c r="AQ163" i="23"/>
  <c r="AQ239" i="23"/>
  <c r="AQ88" i="23"/>
  <c r="AQ164" i="23"/>
  <c r="AQ240" i="23"/>
  <c r="AQ89" i="23"/>
  <c r="AQ165" i="23"/>
  <c r="AQ241" i="23"/>
  <c r="AQ166" i="23"/>
  <c r="AQ242" i="23"/>
  <c r="AQ90" i="23"/>
  <c r="AQ167" i="23"/>
  <c r="AQ243" i="23"/>
  <c r="AQ91" i="23"/>
  <c r="AQ168" i="23"/>
  <c r="AQ244" i="23"/>
  <c r="AQ92" i="23"/>
  <c r="AQ245" i="23"/>
  <c r="AQ169" i="23"/>
  <c r="AQ93" i="23"/>
  <c r="AQ170" i="23"/>
  <c r="AQ94" i="23"/>
  <c r="AQ246" i="23"/>
  <c r="AQ247" i="23"/>
  <c r="AQ171" i="23"/>
  <c r="AQ95" i="23"/>
  <c r="AQ172" i="23"/>
  <c r="AQ96" i="23"/>
  <c r="AQ248" i="23"/>
  <c r="AQ97" i="23"/>
  <c r="AQ249" i="23"/>
  <c r="AQ173" i="23"/>
  <c r="AQ174" i="23"/>
  <c r="AQ250" i="23"/>
  <c r="AQ98" i="23"/>
  <c r="AQ175" i="23"/>
  <c r="AQ251" i="23"/>
  <c r="AQ99" i="23"/>
  <c r="AQ176" i="23"/>
  <c r="AQ100" i="23"/>
  <c r="AQ252" i="23"/>
  <c r="AQ101" i="23"/>
  <c r="AQ253" i="23"/>
  <c r="AQ177" i="23"/>
  <c r="AQ254" i="23"/>
  <c r="AQ178" i="23"/>
  <c r="AQ102" i="23"/>
  <c r="AQ103" i="23"/>
  <c r="AQ255" i="23"/>
  <c r="AQ179" i="23"/>
  <c r="AQ256" i="23"/>
  <c r="AQ180" i="23"/>
  <c r="AQ104" i="23"/>
  <c r="AQ181" i="23"/>
  <c r="AQ106" i="23"/>
  <c r="AP106" i="23"/>
  <c r="AO106" i="23"/>
  <c r="AQ182" i="23"/>
  <c r="AO182" i="23"/>
  <c r="AP182" i="23"/>
  <c r="AO258" i="23"/>
  <c r="AP258" i="23"/>
  <c r="AQ258" i="23"/>
  <c r="AQ257" i="23"/>
  <c r="U562" i="23"/>
  <c r="J562" i="23"/>
  <c r="T562" i="23"/>
  <c r="I562" i="23"/>
  <c r="X562" i="23"/>
  <c r="P562" i="23"/>
  <c r="N562" i="23"/>
  <c r="R562" i="23"/>
  <c r="M562" i="23"/>
  <c r="H562" i="23"/>
  <c r="V562" i="23"/>
  <c r="Q562" i="23"/>
  <c r="L562" i="23"/>
  <c r="W562" i="23"/>
  <c r="S562" i="23"/>
  <c r="O562" i="23"/>
  <c r="K562" i="23"/>
  <c r="BO335" i="23"/>
  <c r="BP335" i="23"/>
  <c r="BQ335" i="23"/>
  <c r="BR335" i="23"/>
  <c r="BS335" i="23"/>
  <c r="BT335" i="23"/>
  <c r="BU335" i="23"/>
  <c r="BV335" i="23"/>
  <c r="BW335" i="23"/>
  <c r="BX335" i="23"/>
  <c r="BY335" i="23"/>
  <c r="BZ335" i="23"/>
  <c r="D563" i="23"/>
  <c r="B563" i="23" s="1"/>
  <c r="I563" i="23" s="1"/>
  <c r="Z604" i="23"/>
  <c r="Z608" i="23"/>
  <c r="Z612" i="23"/>
  <c r="Z614" i="23"/>
  <c r="Z607" i="23"/>
  <c r="Z611" i="23"/>
  <c r="Z606" i="23"/>
  <c r="Z610" i="23"/>
  <c r="Z613" i="23"/>
  <c r="Z615" i="23"/>
  <c r="Z536" i="23"/>
  <c r="Z463" i="23"/>
  <c r="Z609" i="23"/>
  <c r="Z528" i="23"/>
  <c r="Z530" i="23"/>
  <c r="Z532" i="23"/>
  <c r="Z533" i="23"/>
  <c r="Z537" i="23"/>
  <c r="Z452" i="23"/>
  <c r="Z453" i="23"/>
  <c r="Z454" i="23"/>
  <c r="Z455" i="23"/>
  <c r="Z456" i="23"/>
  <c r="Z457" i="23"/>
  <c r="Z458" i="23"/>
  <c r="Z459" i="23"/>
  <c r="Z460" i="23"/>
  <c r="Z461" i="23"/>
  <c r="Z462" i="23"/>
  <c r="Z605" i="23"/>
  <c r="Z534" i="23"/>
  <c r="Z538" i="23"/>
  <c r="Z535" i="23"/>
  <c r="Z529" i="23"/>
  <c r="Z531" i="23"/>
  <c r="Z539" i="23"/>
  <c r="Z682" i="23"/>
  <c r="Z683" i="23"/>
  <c r="Z684" i="23"/>
  <c r="Z685" i="23"/>
  <c r="Z686" i="23"/>
  <c r="Z687" i="23"/>
  <c r="Z688" i="23"/>
  <c r="Z689" i="23"/>
  <c r="Z690" i="23"/>
  <c r="Z691" i="23"/>
  <c r="Z692" i="23"/>
  <c r="Z693" i="23"/>
  <c r="N485" i="23"/>
  <c r="BO485" i="23"/>
  <c r="BP485" i="23"/>
  <c r="BQ485" i="23"/>
  <c r="BR485" i="23"/>
  <c r="BS485" i="23"/>
  <c r="BT485" i="23"/>
  <c r="BU485" i="23"/>
  <c r="BV485" i="23"/>
  <c r="BW485" i="23"/>
  <c r="BX485" i="23"/>
  <c r="BY485" i="23"/>
  <c r="BZ485" i="23"/>
  <c r="P485" i="23"/>
  <c r="J485" i="23"/>
  <c r="H485" i="23"/>
  <c r="K485" i="23"/>
  <c r="G485" i="23"/>
  <c r="O485" i="23"/>
  <c r="T485" i="23"/>
  <c r="W485" i="23"/>
  <c r="V485" i="23"/>
  <c r="M485" i="23"/>
  <c r="I485" i="23"/>
  <c r="Q485" i="23"/>
  <c r="R485" i="23"/>
  <c r="U485" i="23"/>
  <c r="S485" i="23"/>
  <c r="L485" i="23"/>
  <c r="Z34" i="23"/>
  <c r="B24" i="90"/>
  <c r="G563" i="23"/>
  <c r="G410" i="23"/>
  <c r="H410" i="23"/>
  <c r="I410" i="23"/>
  <c r="J410" i="23"/>
  <c r="K410" i="23"/>
  <c r="L410" i="23"/>
  <c r="M410" i="23"/>
  <c r="N410" i="23"/>
  <c r="O410" i="23"/>
  <c r="P410" i="23"/>
  <c r="Q410" i="23"/>
  <c r="R410" i="23"/>
  <c r="S410" i="23"/>
  <c r="T410" i="23"/>
  <c r="U410" i="23"/>
  <c r="V410" i="23"/>
  <c r="W410" i="23"/>
  <c r="X410" i="23"/>
  <c r="Q106" i="23"/>
  <c r="K106" i="23"/>
  <c r="L106" i="23"/>
  <c r="G106" i="23"/>
  <c r="J106" i="23"/>
  <c r="Y106" i="23"/>
  <c r="I106" i="23"/>
  <c r="T106" i="23"/>
  <c r="W106" i="23"/>
  <c r="R106" i="23"/>
  <c r="U106" i="23"/>
  <c r="S106" i="23"/>
  <c r="O106" i="23"/>
  <c r="M106" i="23"/>
  <c r="X106" i="23"/>
  <c r="H106" i="23"/>
  <c r="V106" i="23"/>
  <c r="P106" i="23"/>
  <c r="N106" i="23"/>
  <c r="AA33" i="23"/>
  <c r="AA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B486" i="23"/>
  <c r="D487" i="23"/>
  <c r="Z469" i="23"/>
  <c r="Z470" i="23"/>
  <c r="Z471" i="23"/>
  <c r="Z472" i="23"/>
  <c r="Z473" i="23"/>
  <c r="Z474" i="23"/>
  <c r="Z475" i="23"/>
  <c r="Z477" i="23"/>
  <c r="Z479" i="23"/>
  <c r="Z468" i="23"/>
  <c r="Z478" i="23"/>
  <c r="Z476" i="23"/>
  <c r="V182" i="23"/>
  <c r="Q182" i="23"/>
  <c r="H182" i="23"/>
  <c r="S182" i="23"/>
  <c r="T182" i="23"/>
  <c r="J182" i="23"/>
  <c r="W182" i="23"/>
  <c r="O182" i="23"/>
  <c r="Y182" i="23"/>
  <c r="N182" i="23"/>
  <c r="G182" i="23"/>
  <c r="U182" i="23"/>
  <c r="M182" i="23"/>
  <c r="I182" i="23"/>
  <c r="X182" i="23"/>
  <c r="P182" i="23"/>
  <c r="R182" i="23"/>
  <c r="L182" i="23"/>
  <c r="K182" i="23"/>
  <c r="X258" i="23"/>
  <c r="H258" i="23"/>
  <c r="U258" i="23"/>
  <c r="S258" i="23"/>
  <c r="R258" i="23"/>
  <c r="T258" i="23"/>
  <c r="V258" i="23"/>
  <c r="O258" i="23"/>
  <c r="N258" i="23"/>
  <c r="M258" i="23"/>
  <c r="P258" i="23"/>
  <c r="Q258" i="23"/>
  <c r="J258" i="23"/>
  <c r="I258" i="23"/>
  <c r="G258" i="23"/>
  <c r="L258" i="23"/>
  <c r="K258" i="23"/>
  <c r="Y258" i="23"/>
  <c r="W258" i="23"/>
  <c r="AA329" i="23"/>
  <c r="AA328" i="23"/>
  <c r="AA321" i="23"/>
  <c r="AA334" i="23"/>
  <c r="AA322" i="23"/>
  <c r="AA327" i="23"/>
  <c r="AA7" i="23"/>
  <c r="AA330" i="23"/>
  <c r="AA316" i="23"/>
  <c r="AA332" i="23"/>
  <c r="AA323" i="23"/>
  <c r="AA331" i="23"/>
  <c r="AA318" i="23"/>
  <c r="AA320" i="23"/>
  <c r="AA317" i="23"/>
  <c r="AA325" i="23"/>
  <c r="AA333" i="23"/>
  <c r="AA326" i="23"/>
  <c r="AA324" i="23"/>
  <c r="AA319" i="23"/>
  <c r="D642" i="23"/>
  <c r="B642" i="23" s="1"/>
  <c r="G335" i="23"/>
  <c r="H335" i="23"/>
  <c r="I335" i="23"/>
  <c r="J335" i="23"/>
  <c r="K335" i="23"/>
  <c r="L335" i="23"/>
  <c r="N335" i="23"/>
  <c r="M335" i="23"/>
  <c r="O335" i="23"/>
  <c r="P335" i="23"/>
  <c r="Q335" i="23"/>
  <c r="R335" i="23"/>
  <c r="S335" i="23"/>
  <c r="T335" i="23"/>
  <c r="U335" i="23"/>
  <c r="V335" i="23"/>
  <c r="W335" i="23"/>
  <c r="X335" i="23"/>
  <c r="Y335" i="23"/>
  <c r="AA335" i="23"/>
  <c r="R641" i="23"/>
  <c r="P641" i="23"/>
  <c r="V641" i="23"/>
  <c r="N641" i="23"/>
  <c r="T641" i="23"/>
  <c r="M641" i="23"/>
  <c r="W641" i="23"/>
  <c r="X641" i="23"/>
  <c r="K641" i="23"/>
  <c r="U641" i="23"/>
  <c r="J641" i="23"/>
  <c r="L641" i="23"/>
  <c r="O641" i="23"/>
  <c r="I641" i="23"/>
  <c r="Q641" i="23"/>
  <c r="H641" i="23"/>
  <c r="S641" i="23"/>
  <c r="G641" i="23"/>
  <c r="Y641" i="23"/>
  <c r="B411" i="23"/>
  <c r="D412" i="23"/>
  <c r="C186" i="23"/>
  <c r="C110" i="23"/>
  <c r="C261" i="23"/>
  <c r="C35" i="23"/>
  <c r="D336" i="23"/>
  <c r="D183" i="23"/>
  <c r="D259" i="23"/>
  <c r="D107" i="23"/>
  <c r="AR8" i="23"/>
  <c r="AR106" i="23" s="1"/>
  <c r="AR182" i="23" l="1"/>
  <c r="AP107" i="23"/>
  <c r="AQ107" i="23"/>
  <c r="AO107" i="23"/>
  <c r="AR107" i="23"/>
  <c r="AR258" i="23"/>
  <c r="AP259" i="23"/>
  <c r="AR259" i="23"/>
  <c r="AQ259" i="23"/>
  <c r="AO259" i="23"/>
  <c r="AO183" i="23"/>
  <c r="AP183" i="23"/>
  <c r="AQ183" i="23"/>
  <c r="AR183" i="23"/>
  <c r="AR87" i="23"/>
  <c r="AR239" i="23"/>
  <c r="AR163" i="23"/>
  <c r="AR240" i="23"/>
  <c r="AR164" i="23"/>
  <c r="AR88" i="23"/>
  <c r="AR241" i="23"/>
  <c r="AR89" i="23"/>
  <c r="AR165" i="23"/>
  <c r="AR90" i="23"/>
  <c r="AR242" i="23"/>
  <c r="AR166" i="23"/>
  <c r="AR167" i="23"/>
  <c r="AR91" i="23"/>
  <c r="AR243" i="23"/>
  <c r="AR92" i="23"/>
  <c r="AR168" i="23"/>
  <c r="AR244" i="23"/>
  <c r="AR245" i="23"/>
  <c r="AR93" i="23"/>
  <c r="AR169" i="23"/>
  <c r="AR94" i="23"/>
  <c r="AR246" i="23"/>
  <c r="AR170" i="23"/>
  <c r="AR95" i="23"/>
  <c r="AR171" i="23"/>
  <c r="AR247" i="23"/>
  <c r="AR96" i="23"/>
  <c r="AR172" i="23"/>
  <c r="AR248" i="23"/>
  <c r="AR249" i="23"/>
  <c r="AR97" i="23"/>
  <c r="AR173" i="23"/>
  <c r="AR250" i="23"/>
  <c r="AR98" i="23"/>
  <c r="AR174" i="23"/>
  <c r="AR175" i="23"/>
  <c r="AR251" i="23"/>
  <c r="AR99" i="23"/>
  <c r="AR100" i="23"/>
  <c r="AR252" i="23"/>
  <c r="AR176" i="23"/>
  <c r="AR177" i="23"/>
  <c r="AR253" i="23"/>
  <c r="AR101" i="23"/>
  <c r="AR178" i="23"/>
  <c r="AR254" i="23"/>
  <c r="AR102" i="23"/>
  <c r="AR103" i="23"/>
  <c r="AR255" i="23"/>
  <c r="AR179" i="23"/>
  <c r="AR256" i="23"/>
  <c r="AR180" i="23"/>
  <c r="AR104" i="23"/>
  <c r="AR257" i="23"/>
  <c r="AR181" i="23"/>
  <c r="AR105" i="23"/>
  <c r="W563" i="23"/>
  <c r="Y563" i="23"/>
  <c r="O563" i="23"/>
  <c r="T563" i="23"/>
  <c r="L563" i="23"/>
  <c r="S563" i="23"/>
  <c r="K563" i="23"/>
  <c r="X563" i="23"/>
  <c r="P563" i="23"/>
  <c r="H563" i="23"/>
  <c r="V563" i="23"/>
  <c r="R563" i="23"/>
  <c r="N563" i="23"/>
  <c r="J563" i="23"/>
  <c r="U563" i="23"/>
  <c r="Q563" i="23"/>
  <c r="M563" i="23"/>
  <c r="V486" i="23"/>
  <c r="BO486" i="23"/>
  <c r="BP486" i="23"/>
  <c r="BQ486" i="23"/>
  <c r="BR486" i="23"/>
  <c r="BS486" i="23"/>
  <c r="BT486" i="23"/>
  <c r="BU486" i="23"/>
  <c r="BV486" i="23"/>
  <c r="BW486" i="23"/>
  <c r="BX486" i="23"/>
  <c r="BY486" i="23"/>
  <c r="BZ486" i="23"/>
  <c r="D564" i="23"/>
  <c r="B564" i="23" s="1"/>
  <c r="G564" i="23" s="1"/>
  <c r="BO336" i="23"/>
  <c r="BP336" i="23"/>
  <c r="BQ336" i="23"/>
  <c r="BR336" i="23"/>
  <c r="BS336" i="23"/>
  <c r="BT336" i="23"/>
  <c r="BU336" i="23"/>
  <c r="BV336" i="23"/>
  <c r="BW336" i="23"/>
  <c r="BX336" i="23"/>
  <c r="BY336" i="23"/>
  <c r="BZ336" i="23"/>
  <c r="AA604" i="23"/>
  <c r="AA605" i="23"/>
  <c r="AA606" i="23"/>
  <c r="AA607" i="23"/>
  <c r="AA608" i="23"/>
  <c r="AA609" i="23"/>
  <c r="AA610" i="23"/>
  <c r="AA611" i="23"/>
  <c r="AA612" i="23"/>
  <c r="AA615" i="23"/>
  <c r="AA614" i="23"/>
  <c r="AA528" i="23"/>
  <c r="AA529" i="23"/>
  <c r="AA530" i="23"/>
  <c r="AA531" i="23"/>
  <c r="AA532" i="23"/>
  <c r="AA533" i="23"/>
  <c r="AA534" i="23"/>
  <c r="AA535" i="23"/>
  <c r="AA536" i="23"/>
  <c r="AA537" i="23"/>
  <c r="AA538" i="23"/>
  <c r="AA539" i="23"/>
  <c r="AA463" i="23"/>
  <c r="AA452" i="23"/>
  <c r="AA453" i="23"/>
  <c r="AA454" i="23"/>
  <c r="AA455" i="23"/>
  <c r="AA456" i="23"/>
  <c r="AA457" i="23"/>
  <c r="AA458" i="23"/>
  <c r="AA459" i="23"/>
  <c r="AA460" i="23"/>
  <c r="AA461" i="23"/>
  <c r="AA462" i="23"/>
  <c r="AA613" i="23"/>
  <c r="AA682" i="23"/>
  <c r="AA683" i="23"/>
  <c r="AA684" i="23"/>
  <c r="AA685" i="23"/>
  <c r="AA686" i="23"/>
  <c r="AA687" i="23"/>
  <c r="AA688" i="23"/>
  <c r="AA689" i="23"/>
  <c r="AA690" i="23"/>
  <c r="AA691" i="23"/>
  <c r="AA692" i="23"/>
  <c r="AA693" i="23"/>
  <c r="AA35" i="23"/>
  <c r="B25" i="90"/>
  <c r="R486" i="23"/>
  <c r="G411" i="23"/>
  <c r="H411" i="23"/>
  <c r="I411" i="23"/>
  <c r="J411" i="23"/>
  <c r="K411" i="23"/>
  <c r="L411" i="23"/>
  <c r="M411" i="23"/>
  <c r="N411" i="23"/>
  <c r="O411" i="23"/>
  <c r="P411" i="23"/>
  <c r="Q411" i="23"/>
  <c r="R411" i="23"/>
  <c r="S411" i="23"/>
  <c r="T411" i="23"/>
  <c r="U411" i="23"/>
  <c r="V411" i="23"/>
  <c r="W411" i="23"/>
  <c r="X411" i="23"/>
  <c r="Y411" i="23"/>
  <c r="P486" i="23"/>
  <c r="B487" i="23"/>
  <c r="X486" i="23"/>
  <c r="O486" i="23"/>
  <c r="S486" i="23"/>
  <c r="N107" i="23"/>
  <c r="H107" i="23"/>
  <c r="M107" i="23"/>
  <c r="O107" i="23"/>
  <c r="S107" i="23"/>
  <c r="Z107" i="23"/>
  <c r="J107" i="23"/>
  <c r="Y107" i="23"/>
  <c r="I107" i="23"/>
  <c r="K107" i="23"/>
  <c r="V107" i="23"/>
  <c r="X107" i="23"/>
  <c r="U107" i="23"/>
  <c r="T107" i="23"/>
  <c r="W107" i="23"/>
  <c r="R107" i="23"/>
  <c r="P107" i="23"/>
  <c r="Q107" i="23"/>
  <c r="L107" i="23"/>
  <c r="G107" i="23"/>
  <c r="H486" i="23"/>
  <c r="L486" i="23"/>
  <c r="Q486" i="23"/>
  <c r="I486" i="23"/>
  <c r="N486" i="23"/>
  <c r="U486" i="23"/>
  <c r="W486" i="23"/>
  <c r="K486" i="23"/>
  <c r="J486" i="23"/>
  <c r="G486" i="23"/>
  <c r="M486" i="23"/>
  <c r="T486" i="23"/>
  <c r="AB34" i="23"/>
  <c r="AB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D488" i="23"/>
  <c r="AA469" i="23"/>
  <c r="AA470" i="23"/>
  <c r="AA471" i="23"/>
  <c r="AA472" i="23"/>
  <c r="AA475" i="23"/>
  <c r="AA476" i="23"/>
  <c r="AA477" i="23"/>
  <c r="AA478" i="23"/>
  <c r="AA479" i="23"/>
  <c r="AA468" i="23"/>
  <c r="AA473" i="23"/>
  <c r="AA474" i="23"/>
  <c r="T259" i="23"/>
  <c r="Y259" i="23"/>
  <c r="W259" i="23"/>
  <c r="V259" i="23"/>
  <c r="J259" i="23"/>
  <c r="P259" i="23"/>
  <c r="S259" i="23"/>
  <c r="R259" i="23"/>
  <c r="Q259" i="23"/>
  <c r="Z259" i="23"/>
  <c r="L259" i="23"/>
  <c r="N259" i="23"/>
  <c r="M259" i="23"/>
  <c r="K259" i="23"/>
  <c r="U259" i="23"/>
  <c r="X259" i="23"/>
  <c r="H259" i="23"/>
  <c r="I259" i="23"/>
  <c r="G259" i="23"/>
  <c r="O259" i="23"/>
  <c r="N183" i="23"/>
  <c r="M183" i="23"/>
  <c r="O183" i="23"/>
  <c r="W183" i="23"/>
  <c r="R183" i="23"/>
  <c r="S183" i="23"/>
  <c r="K183" i="23"/>
  <c r="U183" i="23"/>
  <c r="I183" i="23"/>
  <c r="V183" i="23"/>
  <c r="X183" i="23"/>
  <c r="Q183" i="23"/>
  <c r="L183" i="23"/>
  <c r="T183" i="23"/>
  <c r="J183" i="23"/>
  <c r="Z183" i="23"/>
  <c r="H183" i="23"/>
  <c r="Y183" i="23"/>
  <c r="G183" i="23"/>
  <c r="P183" i="23"/>
  <c r="AB329" i="23"/>
  <c r="AB321" i="23"/>
  <c r="AB326" i="23"/>
  <c r="AB332" i="23"/>
  <c r="AB335" i="23"/>
  <c r="AB323" i="23"/>
  <c r="AB334" i="23"/>
  <c r="AB324" i="23"/>
  <c r="AB331" i="23"/>
  <c r="AB330" i="23"/>
  <c r="AB328" i="23"/>
  <c r="AB327" i="23"/>
  <c r="AB7" i="23"/>
  <c r="AB322" i="23"/>
  <c r="AB316" i="23"/>
  <c r="AB319" i="23"/>
  <c r="AB318" i="23"/>
  <c r="AB320" i="23"/>
  <c r="AB317" i="23"/>
  <c r="AB325" i="23"/>
  <c r="AB333" i="23"/>
  <c r="D643" i="23"/>
  <c r="B643" i="23" s="1"/>
  <c r="G336" i="23"/>
  <c r="H336" i="23"/>
  <c r="I336" i="23"/>
  <c r="J336" i="23"/>
  <c r="K336" i="23"/>
  <c r="L336" i="23"/>
  <c r="N336" i="23"/>
  <c r="M336" i="23"/>
  <c r="O336" i="23"/>
  <c r="P336" i="23"/>
  <c r="Q336" i="23"/>
  <c r="R336" i="23"/>
  <c r="S336" i="23"/>
  <c r="T336" i="23"/>
  <c r="U336" i="23"/>
  <c r="V336" i="23"/>
  <c r="W336" i="23"/>
  <c r="X336" i="23"/>
  <c r="Y336" i="23"/>
  <c r="Z336" i="23"/>
  <c r="AB336" i="23"/>
  <c r="T642" i="23"/>
  <c r="R642" i="23"/>
  <c r="H642" i="23"/>
  <c r="X642" i="23"/>
  <c r="P642" i="23"/>
  <c r="N642" i="23"/>
  <c r="Y642" i="23"/>
  <c r="V642" i="23"/>
  <c r="J642" i="23"/>
  <c r="Q642" i="23"/>
  <c r="S642" i="23"/>
  <c r="L642" i="23"/>
  <c r="W642" i="23"/>
  <c r="K642" i="23"/>
  <c r="Z642" i="23"/>
  <c r="U642" i="23"/>
  <c r="O642" i="23"/>
  <c r="G642" i="23"/>
  <c r="M642" i="23"/>
  <c r="I642" i="23"/>
  <c r="B412" i="23"/>
  <c r="D413" i="23"/>
  <c r="D337" i="23"/>
  <c r="D260" i="23"/>
  <c r="D108" i="23"/>
  <c r="D184" i="23"/>
  <c r="C187" i="23"/>
  <c r="C36" i="23"/>
  <c r="C262" i="23"/>
  <c r="C111" i="23"/>
  <c r="AS8" i="23"/>
  <c r="AS259" i="23" s="1"/>
  <c r="AS183" i="23" l="1"/>
  <c r="AR108" i="23"/>
  <c r="AO108" i="23"/>
  <c r="AS108" i="23"/>
  <c r="AP108" i="23"/>
  <c r="AQ108" i="23"/>
  <c r="AR260" i="23"/>
  <c r="AP260" i="23"/>
  <c r="AO260" i="23"/>
  <c r="AS260" i="23"/>
  <c r="AQ260" i="23"/>
  <c r="AS87" i="23"/>
  <c r="AS239" i="23"/>
  <c r="AS163" i="23"/>
  <c r="AS88" i="23"/>
  <c r="AS164" i="23"/>
  <c r="AS240" i="23"/>
  <c r="AS241" i="23"/>
  <c r="AS165" i="23"/>
  <c r="AS89" i="23"/>
  <c r="AS242" i="23"/>
  <c r="AS90" i="23"/>
  <c r="AS166" i="23"/>
  <c r="AS243" i="23"/>
  <c r="AS167" i="23"/>
  <c r="AS91" i="23"/>
  <c r="AS92" i="23"/>
  <c r="AS244" i="23"/>
  <c r="AS168" i="23"/>
  <c r="AS93" i="23"/>
  <c r="AS245" i="23"/>
  <c r="AS169" i="23"/>
  <c r="AS170" i="23"/>
  <c r="AS94" i="23"/>
  <c r="AS246" i="23"/>
  <c r="AS247" i="23"/>
  <c r="AS95" i="23"/>
  <c r="AS171" i="23"/>
  <c r="AS248" i="23"/>
  <c r="AS172" i="23"/>
  <c r="AS96" i="23"/>
  <c r="AS173" i="23"/>
  <c r="AS249" i="23"/>
  <c r="AS97" i="23"/>
  <c r="AS250" i="23"/>
  <c r="AS174" i="23"/>
  <c r="AS98" i="23"/>
  <c r="AS251" i="23"/>
  <c r="AS175" i="23"/>
  <c r="AS99" i="23"/>
  <c r="AS252" i="23"/>
  <c r="AS176" i="23"/>
  <c r="AS100" i="23"/>
  <c r="AS101" i="23"/>
  <c r="AS177" i="23"/>
  <c r="AS253" i="23"/>
  <c r="AS254" i="23"/>
  <c r="AS102" i="23"/>
  <c r="AS178" i="23"/>
  <c r="AS103" i="23"/>
  <c r="AS255" i="23"/>
  <c r="AS179" i="23"/>
  <c r="AS104" i="23"/>
  <c r="AS256" i="23"/>
  <c r="AS180" i="23"/>
  <c r="AS105" i="23"/>
  <c r="AS257" i="23"/>
  <c r="AS181" i="23"/>
  <c r="AS106" i="23"/>
  <c r="AS258" i="23"/>
  <c r="AS182" i="23"/>
  <c r="AQ184" i="23"/>
  <c r="AR184" i="23"/>
  <c r="AS184" i="23"/>
  <c r="AO184" i="23"/>
  <c r="AP184" i="23"/>
  <c r="AS107" i="23"/>
  <c r="R564" i="23"/>
  <c r="Q564" i="23"/>
  <c r="L564" i="23"/>
  <c r="V564" i="23"/>
  <c r="H564" i="23"/>
  <c r="X564" i="23"/>
  <c r="M564" i="23"/>
  <c r="Y564" i="23"/>
  <c r="T564" i="23"/>
  <c r="N564" i="23"/>
  <c r="I564" i="23"/>
  <c r="Z564" i="23"/>
  <c r="U564" i="23"/>
  <c r="P564" i="23"/>
  <c r="J564" i="23"/>
  <c r="W564" i="23"/>
  <c r="S564" i="23"/>
  <c r="O564" i="23"/>
  <c r="K564" i="23"/>
  <c r="D565" i="23"/>
  <c r="B565" i="23" s="1"/>
  <c r="J565" i="23" s="1"/>
  <c r="AB604" i="23"/>
  <c r="AB605" i="23"/>
  <c r="AB606" i="23"/>
  <c r="AB607" i="23"/>
  <c r="AB608" i="23"/>
  <c r="AB609" i="23"/>
  <c r="AB610" i="23"/>
  <c r="AB611" i="23"/>
  <c r="AB612" i="23"/>
  <c r="AB613" i="23"/>
  <c r="AB614" i="23"/>
  <c r="AB615" i="23"/>
  <c r="AB529" i="23"/>
  <c r="AB531" i="23"/>
  <c r="AB535" i="23"/>
  <c r="AB536" i="23"/>
  <c r="AB539" i="23"/>
  <c r="AB528" i="23"/>
  <c r="AB530" i="23"/>
  <c r="AB532" i="23"/>
  <c r="AB533" i="23"/>
  <c r="AB537" i="23"/>
  <c r="AB463" i="23"/>
  <c r="AB455" i="23"/>
  <c r="AB459" i="23"/>
  <c r="AB462" i="23"/>
  <c r="AB460" i="23"/>
  <c r="AB454" i="23"/>
  <c r="AB458" i="23"/>
  <c r="AB534" i="23"/>
  <c r="AB453" i="23"/>
  <c r="AB457" i="23"/>
  <c r="AB461" i="23"/>
  <c r="AB538" i="23"/>
  <c r="AB452" i="23"/>
  <c r="AB456" i="23"/>
  <c r="AB682" i="23"/>
  <c r="AB683" i="23"/>
  <c r="AB684" i="23"/>
  <c r="AB685" i="23"/>
  <c r="AB686" i="23"/>
  <c r="AB687" i="23"/>
  <c r="AB688" i="23"/>
  <c r="AB689" i="23"/>
  <c r="AB690" i="23"/>
  <c r="AB691" i="23"/>
  <c r="AB692" i="23"/>
  <c r="AB693" i="23"/>
  <c r="BO337" i="23"/>
  <c r="BP337" i="23"/>
  <c r="BQ337" i="23"/>
  <c r="BR337" i="23"/>
  <c r="BS337" i="23"/>
  <c r="BT337" i="23"/>
  <c r="BU337" i="23"/>
  <c r="BV337" i="23"/>
  <c r="BW337" i="23"/>
  <c r="BX337" i="23"/>
  <c r="BY337" i="23"/>
  <c r="BZ337" i="23"/>
  <c r="O487" i="23"/>
  <c r="BO487" i="23"/>
  <c r="BP487" i="23"/>
  <c r="BQ487" i="23"/>
  <c r="BR487" i="23"/>
  <c r="BS487" i="23"/>
  <c r="BT487" i="23"/>
  <c r="BU487" i="23"/>
  <c r="BV487" i="23"/>
  <c r="BW487" i="23"/>
  <c r="BX487" i="23"/>
  <c r="BY487" i="23"/>
  <c r="BZ487" i="23"/>
  <c r="AB36" i="23"/>
  <c r="B488" i="23"/>
  <c r="Q488" i="23" s="1"/>
  <c r="G565" i="23"/>
  <c r="L565" i="23"/>
  <c r="AA565" i="23"/>
  <c r="Q487" i="23"/>
  <c r="V487" i="23"/>
  <c r="T487" i="23"/>
  <c r="G412" i="23"/>
  <c r="H412" i="23"/>
  <c r="I412" i="23"/>
  <c r="J412" i="23"/>
  <c r="K412" i="23"/>
  <c r="L412" i="23"/>
  <c r="M412" i="23"/>
  <c r="N412" i="23"/>
  <c r="O412" i="23"/>
  <c r="P412" i="23"/>
  <c r="Q412" i="23"/>
  <c r="R412" i="23"/>
  <c r="S412" i="23"/>
  <c r="T412" i="23"/>
  <c r="U412" i="23"/>
  <c r="V412" i="23"/>
  <c r="W412" i="23"/>
  <c r="X412" i="23"/>
  <c r="Y412" i="23"/>
  <c r="Z412" i="23"/>
  <c r="S487" i="23"/>
  <c r="J487" i="23"/>
  <c r="H487" i="23"/>
  <c r="K487" i="23"/>
  <c r="X487" i="23"/>
  <c r="I487" i="23"/>
  <c r="U487" i="23"/>
  <c r="M487" i="23"/>
  <c r="Y487" i="23"/>
  <c r="W487" i="23"/>
  <c r="G487" i="23"/>
  <c r="R487" i="23"/>
  <c r="L487" i="23"/>
  <c r="P487" i="23"/>
  <c r="N487" i="23"/>
  <c r="R108" i="23"/>
  <c r="L108" i="23"/>
  <c r="M108" i="23"/>
  <c r="H108" i="23"/>
  <c r="G108" i="23"/>
  <c r="Z108" i="23"/>
  <c r="J108" i="23"/>
  <c r="U108" i="23"/>
  <c r="X108" i="23"/>
  <c r="K108" i="23"/>
  <c r="O108" i="23"/>
  <c r="N108" i="23"/>
  <c r="Y108" i="23"/>
  <c r="I108" i="23"/>
  <c r="AA108" i="23"/>
  <c r="S108" i="23"/>
  <c r="V108" i="23"/>
  <c r="T108" i="23"/>
  <c r="Q108" i="23"/>
  <c r="P108" i="23"/>
  <c r="W108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C35" i="23"/>
  <c r="AC36" i="23"/>
  <c r="B26" i="90"/>
  <c r="D489" i="23"/>
  <c r="AB471" i="23"/>
  <c r="AB468" i="23"/>
  <c r="AB470" i="23"/>
  <c r="AB473" i="23"/>
  <c r="AB474" i="23"/>
  <c r="AB475" i="23"/>
  <c r="AB476" i="23"/>
  <c r="AB478" i="23"/>
  <c r="AB472" i="23"/>
  <c r="AB477" i="23"/>
  <c r="AB479" i="23"/>
  <c r="AB469" i="23"/>
  <c r="L184" i="23"/>
  <c r="G184" i="23"/>
  <c r="Z184" i="23"/>
  <c r="S184" i="23"/>
  <c r="Q184" i="23"/>
  <c r="AA184" i="23"/>
  <c r="V184" i="23"/>
  <c r="P184" i="23"/>
  <c r="M184" i="23"/>
  <c r="J184" i="23"/>
  <c r="N184" i="23"/>
  <c r="T184" i="23"/>
  <c r="R184" i="23"/>
  <c r="O184" i="23"/>
  <c r="Y184" i="23"/>
  <c r="H184" i="23"/>
  <c r="X184" i="23"/>
  <c r="W184" i="23"/>
  <c r="U184" i="23"/>
  <c r="I184" i="23"/>
  <c r="K184" i="23"/>
  <c r="X260" i="23"/>
  <c r="H260" i="23"/>
  <c r="K260" i="23"/>
  <c r="J260" i="23"/>
  <c r="I260" i="23"/>
  <c r="M260" i="23"/>
  <c r="T260" i="23"/>
  <c r="AA260" i="23"/>
  <c r="Z260" i="23"/>
  <c r="Y260" i="23"/>
  <c r="G260" i="23"/>
  <c r="P260" i="23"/>
  <c r="V260" i="23"/>
  <c r="U260" i="23"/>
  <c r="S260" i="23"/>
  <c r="W260" i="23"/>
  <c r="L260" i="23"/>
  <c r="Q260" i="23"/>
  <c r="O260" i="23"/>
  <c r="N260" i="23"/>
  <c r="R260" i="23"/>
  <c r="AC318" i="23"/>
  <c r="AC326" i="23"/>
  <c r="AC323" i="23"/>
  <c r="AC334" i="23"/>
  <c r="AC325" i="23"/>
  <c r="AC332" i="23"/>
  <c r="AC327" i="23"/>
  <c r="AC331" i="23"/>
  <c r="AC329" i="23"/>
  <c r="AC320" i="23"/>
  <c r="AC328" i="23"/>
  <c r="AC336" i="23"/>
  <c r="AC319" i="23"/>
  <c r="AC317" i="23"/>
  <c r="AC333" i="23"/>
  <c r="AC322" i="23"/>
  <c r="AC330" i="23"/>
  <c r="AC7" i="23"/>
  <c r="AC335" i="23"/>
  <c r="AC321" i="23"/>
  <c r="AC316" i="23"/>
  <c r="AC324" i="23"/>
  <c r="D644" i="23"/>
  <c r="B644" i="23" s="1"/>
  <c r="G337" i="23"/>
  <c r="H337" i="23"/>
  <c r="I337" i="23"/>
  <c r="J337" i="23"/>
  <c r="K337" i="23"/>
  <c r="L337" i="23"/>
  <c r="N337" i="23"/>
  <c r="M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C337" i="23"/>
  <c r="V643" i="23"/>
  <c r="P643" i="23"/>
  <c r="J643" i="23"/>
  <c r="Z643" i="23"/>
  <c r="R643" i="23"/>
  <c r="H643" i="23"/>
  <c r="G643" i="23"/>
  <c r="Q643" i="23"/>
  <c r="S643" i="23"/>
  <c r="N643" i="23"/>
  <c r="L643" i="23"/>
  <c r="O643" i="23"/>
  <c r="Y643" i="23"/>
  <c r="X643" i="23"/>
  <c r="I643" i="23"/>
  <c r="K643" i="23"/>
  <c r="M643" i="23"/>
  <c r="W643" i="23"/>
  <c r="T643" i="23"/>
  <c r="U643" i="23"/>
  <c r="AA643" i="23"/>
  <c r="B413" i="23"/>
  <c r="D414" i="23"/>
  <c r="AT8" i="23"/>
  <c r="AT260" i="23" s="1"/>
  <c r="D338" i="23"/>
  <c r="D261" i="23"/>
  <c r="D109" i="23"/>
  <c r="D185" i="23"/>
  <c r="C263" i="23"/>
  <c r="C188" i="23"/>
  <c r="C112" i="23"/>
  <c r="C37" i="23"/>
  <c r="W565" i="23" l="1"/>
  <c r="AT108" i="23"/>
  <c r="Q565" i="23"/>
  <c r="AP261" i="23"/>
  <c r="AT261" i="23"/>
  <c r="AR261" i="23"/>
  <c r="AQ261" i="23"/>
  <c r="AS261" i="23"/>
  <c r="AO261" i="23"/>
  <c r="AT184" i="23"/>
  <c r="AO185" i="23"/>
  <c r="AS185" i="23"/>
  <c r="AP185" i="23"/>
  <c r="AT185" i="23"/>
  <c r="AQ185" i="23"/>
  <c r="AR185" i="23"/>
  <c r="AT87" i="23"/>
  <c r="AT239" i="23"/>
  <c r="AT163" i="23"/>
  <c r="AT240" i="23"/>
  <c r="AT164" i="23"/>
  <c r="AT88" i="23"/>
  <c r="AT165" i="23"/>
  <c r="AT241" i="23"/>
  <c r="AT89" i="23"/>
  <c r="AT242" i="23"/>
  <c r="AT90" i="23"/>
  <c r="AT166" i="23"/>
  <c r="AT91" i="23"/>
  <c r="AT243" i="23"/>
  <c r="AT167" i="23"/>
  <c r="AT244" i="23"/>
  <c r="AT168" i="23"/>
  <c r="AT92" i="23"/>
  <c r="AT93" i="23"/>
  <c r="AT245" i="23"/>
  <c r="AT169" i="23"/>
  <c r="AT170" i="23"/>
  <c r="AT94" i="23"/>
  <c r="AT246" i="23"/>
  <c r="AT95" i="23"/>
  <c r="AT171" i="23"/>
  <c r="AT247" i="23"/>
  <c r="AT172" i="23"/>
  <c r="AT96" i="23"/>
  <c r="AT248" i="23"/>
  <c r="AT173" i="23"/>
  <c r="AT249" i="23"/>
  <c r="AT97" i="23"/>
  <c r="AT174" i="23"/>
  <c r="AT250" i="23"/>
  <c r="AT98" i="23"/>
  <c r="AT251" i="23"/>
  <c r="AT99" i="23"/>
  <c r="AT175" i="23"/>
  <c r="AT252" i="23"/>
  <c r="AT176" i="23"/>
  <c r="AT100" i="23"/>
  <c r="AT177" i="23"/>
  <c r="AT253" i="23"/>
  <c r="AT101" i="23"/>
  <c r="AT254" i="23"/>
  <c r="AT178" i="23"/>
  <c r="AT102" i="23"/>
  <c r="AT103" i="23"/>
  <c r="AT255" i="23"/>
  <c r="AT179" i="23"/>
  <c r="AT256" i="23"/>
  <c r="AT104" i="23"/>
  <c r="AT180" i="23"/>
  <c r="AT181" i="23"/>
  <c r="AT105" i="23"/>
  <c r="AT257" i="23"/>
  <c r="AT182" i="23"/>
  <c r="AT258" i="23"/>
  <c r="AT106" i="23"/>
  <c r="AT183" i="23"/>
  <c r="AT259" i="23"/>
  <c r="AT107" i="23"/>
  <c r="AP109" i="23"/>
  <c r="AT109" i="23"/>
  <c r="AQ109" i="23"/>
  <c r="AO109" i="23"/>
  <c r="AR109" i="23"/>
  <c r="AS109" i="23"/>
  <c r="U565" i="23"/>
  <c r="P565" i="23"/>
  <c r="K565" i="23"/>
  <c r="Y565" i="23"/>
  <c r="T565" i="23"/>
  <c r="O565" i="23"/>
  <c r="I565" i="23"/>
  <c r="X565" i="23"/>
  <c r="S565" i="23"/>
  <c r="M565" i="23"/>
  <c r="H565" i="23"/>
  <c r="J488" i="23"/>
  <c r="Z565" i="23"/>
  <c r="V565" i="23"/>
  <c r="R565" i="23"/>
  <c r="N565" i="23"/>
  <c r="O488" i="23"/>
  <c r="Z488" i="23"/>
  <c r="K488" i="23"/>
  <c r="U488" i="23"/>
  <c r="BO338" i="23"/>
  <c r="BP338" i="23"/>
  <c r="BQ338" i="23"/>
  <c r="BR338" i="23"/>
  <c r="BS338" i="23"/>
  <c r="BT338" i="23"/>
  <c r="BU338" i="23"/>
  <c r="BV338" i="23"/>
  <c r="BW338" i="23"/>
  <c r="BX338" i="23"/>
  <c r="BY338" i="23"/>
  <c r="BZ338" i="23"/>
  <c r="D566" i="23"/>
  <c r="B566" i="23" s="1"/>
  <c r="G566" i="23" s="1"/>
  <c r="S488" i="23"/>
  <c r="BO488" i="23"/>
  <c r="BP488" i="23"/>
  <c r="BQ488" i="23"/>
  <c r="BR488" i="23"/>
  <c r="BS488" i="23"/>
  <c r="BT488" i="23"/>
  <c r="BU488" i="23"/>
  <c r="BV488" i="23"/>
  <c r="BW488" i="23"/>
  <c r="BX488" i="23"/>
  <c r="BY488" i="23"/>
  <c r="BZ488" i="23"/>
  <c r="AC604" i="23"/>
  <c r="AC605" i="23"/>
  <c r="AC606" i="23"/>
  <c r="AC607" i="23"/>
  <c r="AC608" i="23"/>
  <c r="AC609" i="23"/>
  <c r="AC610" i="23"/>
  <c r="AC611" i="23"/>
  <c r="AC612" i="23"/>
  <c r="AC613" i="23"/>
  <c r="AC614" i="23"/>
  <c r="AC528" i="23"/>
  <c r="AC529" i="23"/>
  <c r="AC530" i="23"/>
  <c r="AC531" i="23"/>
  <c r="AC532" i="23"/>
  <c r="AC615" i="23"/>
  <c r="AC534" i="23"/>
  <c r="AC538" i="23"/>
  <c r="AC452" i="23"/>
  <c r="AC453" i="23"/>
  <c r="AC454" i="23"/>
  <c r="AC455" i="23"/>
  <c r="AC456" i="23"/>
  <c r="AC457" i="23"/>
  <c r="AC458" i="23"/>
  <c r="AC459" i="23"/>
  <c r="AC460" i="23"/>
  <c r="AC461" i="23"/>
  <c r="AC462" i="23"/>
  <c r="AC535" i="23"/>
  <c r="AC536" i="23"/>
  <c r="AC539" i="23"/>
  <c r="AC537" i="23"/>
  <c r="AC463" i="23"/>
  <c r="AC533" i="23"/>
  <c r="AC682" i="23"/>
  <c r="AC683" i="23"/>
  <c r="AC684" i="23"/>
  <c r="AC685" i="23"/>
  <c r="AC686" i="23"/>
  <c r="AC687" i="23"/>
  <c r="AC688" i="23"/>
  <c r="AC689" i="23"/>
  <c r="AC690" i="23"/>
  <c r="AC691" i="23"/>
  <c r="AC692" i="23"/>
  <c r="AC693" i="23"/>
  <c r="X488" i="23"/>
  <c r="H488" i="23"/>
  <c r="G488" i="23"/>
  <c r="Y488" i="23"/>
  <c r="R488" i="23"/>
  <c r="L488" i="23"/>
  <c r="P488" i="23"/>
  <c r="N488" i="23"/>
  <c r="W488" i="23"/>
  <c r="M488" i="23"/>
  <c r="T488" i="23"/>
  <c r="I488" i="23"/>
  <c r="V488" i="23"/>
  <c r="B27" i="90"/>
  <c r="G413" i="23"/>
  <c r="H413" i="23"/>
  <c r="I413" i="23"/>
  <c r="J413" i="23"/>
  <c r="K413" i="23"/>
  <c r="L413" i="23"/>
  <c r="M413" i="23"/>
  <c r="N413" i="23"/>
  <c r="O413" i="23"/>
  <c r="P413" i="23"/>
  <c r="Q413" i="23"/>
  <c r="R413" i="23"/>
  <c r="S413" i="23"/>
  <c r="T413" i="23"/>
  <c r="U413" i="23"/>
  <c r="V413" i="23"/>
  <c r="W413" i="23"/>
  <c r="X413" i="23"/>
  <c r="Y413" i="23"/>
  <c r="Z413" i="23"/>
  <c r="AA413" i="23"/>
  <c r="U109" i="23"/>
  <c r="W109" i="23"/>
  <c r="X109" i="23"/>
  <c r="H109" i="23"/>
  <c r="Z109" i="23"/>
  <c r="J109" i="23"/>
  <c r="Q109" i="23"/>
  <c r="O109" i="23"/>
  <c r="T109" i="23"/>
  <c r="AA109" i="23"/>
  <c r="V109" i="23"/>
  <c r="M109" i="23"/>
  <c r="G109" i="23"/>
  <c r="P109" i="23"/>
  <c r="S109" i="23"/>
  <c r="R109" i="23"/>
  <c r="Y109" i="23"/>
  <c r="I109" i="23"/>
  <c r="AB109" i="23"/>
  <c r="L109" i="23"/>
  <c r="K109" i="23"/>
  <c r="N109" i="23"/>
  <c r="AD36" i="23"/>
  <c r="AD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B489" i="23"/>
  <c r="D490" i="23"/>
  <c r="AC469" i="23"/>
  <c r="AC470" i="23"/>
  <c r="AC471" i="23"/>
  <c r="AC472" i="23"/>
  <c r="AC473" i="23"/>
  <c r="AC474" i="23"/>
  <c r="AC468" i="23"/>
  <c r="AC475" i="23"/>
  <c r="AC476" i="23"/>
  <c r="AC478" i="23"/>
  <c r="AC479" i="23"/>
  <c r="AC477" i="23"/>
  <c r="U261" i="23"/>
  <c r="L261" i="23"/>
  <c r="N261" i="23"/>
  <c r="M261" i="23"/>
  <c r="K261" i="23"/>
  <c r="AB261" i="23"/>
  <c r="Z261" i="23"/>
  <c r="H261" i="23"/>
  <c r="I261" i="23"/>
  <c r="G261" i="23"/>
  <c r="V261" i="23"/>
  <c r="T261" i="23"/>
  <c r="AA261" i="23"/>
  <c r="X261" i="23"/>
  <c r="W261" i="23"/>
  <c r="O261" i="23"/>
  <c r="Y261" i="23"/>
  <c r="P261" i="23"/>
  <c r="S261" i="23"/>
  <c r="R261" i="23"/>
  <c r="Q261" i="23"/>
  <c r="J261" i="23"/>
  <c r="T185" i="23"/>
  <c r="N185" i="23"/>
  <c r="AA185" i="23"/>
  <c r="M185" i="23"/>
  <c r="H185" i="23"/>
  <c r="X185" i="23"/>
  <c r="S185" i="23"/>
  <c r="K185" i="23"/>
  <c r="W185" i="23"/>
  <c r="O185" i="23"/>
  <c r="L185" i="23"/>
  <c r="AB185" i="23"/>
  <c r="Y185" i="23"/>
  <c r="Q185" i="23"/>
  <c r="G185" i="23"/>
  <c r="J185" i="23"/>
  <c r="Z185" i="23"/>
  <c r="P185" i="23"/>
  <c r="I185" i="23"/>
  <c r="V185" i="23"/>
  <c r="R185" i="23"/>
  <c r="U185" i="23"/>
  <c r="AD336" i="23"/>
  <c r="AD317" i="23"/>
  <c r="AD334" i="23"/>
  <c r="AD333" i="23"/>
  <c r="AD320" i="23"/>
  <c r="AD7" i="23"/>
  <c r="AD319" i="23"/>
  <c r="AD328" i="23"/>
  <c r="AD335" i="23"/>
  <c r="AD321" i="23"/>
  <c r="AD337" i="23"/>
  <c r="AD322" i="23"/>
  <c r="AD330" i="23"/>
  <c r="AD323" i="23"/>
  <c r="AD325" i="23"/>
  <c r="AD316" i="23"/>
  <c r="AD324" i="23"/>
  <c r="AD332" i="23"/>
  <c r="AD327" i="23"/>
  <c r="AD331" i="23"/>
  <c r="AD329" i="23"/>
  <c r="AD318" i="23"/>
  <c r="AD326" i="23"/>
  <c r="D645" i="23"/>
  <c r="B645" i="23" s="1"/>
  <c r="G338" i="23"/>
  <c r="H338" i="23"/>
  <c r="I338" i="23"/>
  <c r="J338" i="23"/>
  <c r="K338" i="23"/>
  <c r="L338" i="23"/>
  <c r="N338" i="23"/>
  <c r="M338" i="23"/>
  <c r="O338" i="23"/>
  <c r="P338" i="23"/>
  <c r="Q338" i="23"/>
  <c r="R338" i="23"/>
  <c r="S338" i="23"/>
  <c r="T338" i="23"/>
  <c r="U338" i="23"/>
  <c r="V338" i="23"/>
  <c r="W338" i="23"/>
  <c r="X338" i="23"/>
  <c r="Y338" i="23"/>
  <c r="Z338" i="23"/>
  <c r="AA338" i="23"/>
  <c r="AB338" i="23"/>
  <c r="AD338" i="23"/>
  <c r="T644" i="23"/>
  <c r="R644" i="23"/>
  <c r="H644" i="23"/>
  <c r="X644" i="23"/>
  <c r="P644" i="23"/>
  <c r="L644" i="23"/>
  <c r="Z644" i="23"/>
  <c r="U644" i="23"/>
  <c r="AB644" i="23"/>
  <c r="J644" i="23"/>
  <c r="G644" i="23"/>
  <c r="V644" i="23"/>
  <c r="M644" i="23"/>
  <c r="W644" i="23"/>
  <c r="O644" i="23"/>
  <c r="Q644" i="23"/>
  <c r="S644" i="23"/>
  <c r="N644" i="23"/>
  <c r="Y644" i="23"/>
  <c r="AA644" i="23"/>
  <c r="I644" i="23"/>
  <c r="K644" i="23"/>
  <c r="B414" i="23"/>
  <c r="D415" i="23"/>
  <c r="D339" i="23"/>
  <c r="D262" i="23"/>
  <c r="D186" i="23"/>
  <c r="D110" i="23"/>
  <c r="C264" i="23"/>
  <c r="C38" i="23"/>
  <c r="AU8" i="23"/>
  <c r="C113" i="23"/>
  <c r="C189" i="23"/>
  <c r="AU87" i="23" l="1"/>
  <c r="AU239" i="23"/>
  <c r="AU163" i="23"/>
  <c r="AU240" i="23"/>
  <c r="AU88" i="23"/>
  <c r="AU164" i="23"/>
  <c r="AU89" i="23"/>
  <c r="AU241" i="23"/>
  <c r="AU165" i="23"/>
  <c r="AU90" i="23"/>
  <c r="AU242" i="23"/>
  <c r="AU166" i="23"/>
  <c r="AU91" i="23"/>
  <c r="AU243" i="23"/>
  <c r="AU167" i="23"/>
  <c r="AU92" i="23"/>
  <c r="AU168" i="23"/>
  <c r="AU244" i="23"/>
  <c r="AU245" i="23"/>
  <c r="AU93" i="23"/>
  <c r="AU169" i="23"/>
  <c r="AU94" i="23"/>
  <c r="AU170" i="23"/>
  <c r="AU246" i="23"/>
  <c r="AU95" i="23"/>
  <c r="AU171" i="23"/>
  <c r="AU247" i="23"/>
  <c r="AU96" i="23"/>
  <c r="AU172" i="23"/>
  <c r="AU248" i="23"/>
  <c r="AU97" i="23"/>
  <c r="AU173" i="23"/>
  <c r="AU249" i="23"/>
  <c r="AU174" i="23"/>
  <c r="AU250" i="23"/>
  <c r="AU98" i="23"/>
  <c r="AU251" i="23"/>
  <c r="AU175" i="23"/>
  <c r="AU99" i="23"/>
  <c r="AU100" i="23"/>
  <c r="AU176" i="23"/>
  <c r="AU252" i="23"/>
  <c r="AU177" i="23"/>
  <c r="AU101" i="23"/>
  <c r="AU253" i="23"/>
  <c r="AU178" i="23"/>
  <c r="AU102" i="23"/>
  <c r="AU254" i="23"/>
  <c r="AU179" i="23"/>
  <c r="AU103" i="23"/>
  <c r="AU255" i="23"/>
  <c r="AU256" i="23"/>
  <c r="AU104" i="23"/>
  <c r="AU180" i="23"/>
  <c r="AU105" i="23"/>
  <c r="AU181" i="23"/>
  <c r="AU257" i="23"/>
  <c r="AU258" i="23"/>
  <c r="AU106" i="23"/>
  <c r="AU182" i="23"/>
  <c r="AU107" i="23"/>
  <c r="AU259" i="23"/>
  <c r="AU183" i="23"/>
  <c r="AU260" i="23"/>
  <c r="AU184" i="23"/>
  <c r="AU108" i="23"/>
  <c r="AQ186" i="23"/>
  <c r="AU186" i="23"/>
  <c r="AR186" i="23"/>
  <c r="AO186" i="23"/>
  <c r="AP186" i="23"/>
  <c r="AS186" i="23"/>
  <c r="AT186" i="23"/>
  <c r="AR110" i="23"/>
  <c r="AO110" i="23"/>
  <c r="AS110" i="23"/>
  <c r="AQ110" i="23"/>
  <c r="AT110" i="23"/>
  <c r="AU110" i="23"/>
  <c r="AP110" i="23"/>
  <c r="AU261" i="23"/>
  <c r="AR262" i="23"/>
  <c r="AP262" i="23"/>
  <c r="AO262" i="23"/>
  <c r="AS262" i="23"/>
  <c r="AT262" i="23"/>
  <c r="AU262" i="23"/>
  <c r="AQ262" i="23"/>
  <c r="AU109" i="23"/>
  <c r="AU185" i="23"/>
  <c r="Q566" i="23"/>
  <c r="U566" i="23"/>
  <c r="M566" i="23"/>
  <c r="Y566" i="23"/>
  <c r="I566" i="23"/>
  <c r="AB566" i="23"/>
  <c r="T566" i="23"/>
  <c r="P566" i="23"/>
  <c r="H566" i="23"/>
  <c r="AA566" i="23"/>
  <c r="W566" i="23"/>
  <c r="S566" i="23"/>
  <c r="O566" i="23"/>
  <c r="K566" i="23"/>
  <c r="Z566" i="23"/>
  <c r="V566" i="23"/>
  <c r="R566" i="23"/>
  <c r="N566" i="23"/>
  <c r="J566" i="23"/>
  <c r="X566" i="23"/>
  <c r="L566" i="23"/>
  <c r="AD614" i="23"/>
  <c r="AD538" i="23"/>
  <c r="AD462" i="23"/>
  <c r="AD605" i="23"/>
  <c r="AD609" i="23"/>
  <c r="AD613" i="23"/>
  <c r="AD604" i="23"/>
  <c r="AD608" i="23"/>
  <c r="AD612" i="23"/>
  <c r="AD607" i="23"/>
  <c r="AD611" i="23"/>
  <c r="AD533" i="23"/>
  <c r="AD537" i="23"/>
  <c r="AD463" i="23"/>
  <c r="AD610" i="23"/>
  <c r="AD615" i="23"/>
  <c r="AD529" i="23"/>
  <c r="AD531" i="23"/>
  <c r="AD534" i="23"/>
  <c r="AD452" i="23"/>
  <c r="AD453" i="23"/>
  <c r="AD454" i="23"/>
  <c r="AD455" i="23"/>
  <c r="AD456" i="23"/>
  <c r="AD457" i="23"/>
  <c r="AD458" i="23"/>
  <c r="AD459" i="23"/>
  <c r="AD460" i="23"/>
  <c r="AD461" i="23"/>
  <c r="AD606" i="23"/>
  <c r="AD535" i="23"/>
  <c r="AD528" i="23"/>
  <c r="AD530" i="23"/>
  <c r="AD539" i="23"/>
  <c r="AD536" i="23"/>
  <c r="AD532" i="23"/>
  <c r="AD682" i="23"/>
  <c r="AD683" i="23"/>
  <c r="AD684" i="23"/>
  <c r="AD685" i="23"/>
  <c r="AD686" i="23"/>
  <c r="AD687" i="23"/>
  <c r="AD688" i="23"/>
  <c r="AD689" i="23"/>
  <c r="AD690" i="23"/>
  <c r="AD691" i="23"/>
  <c r="AD692" i="23"/>
  <c r="AD693" i="23"/>
  <c r="D567" i="23"/>
  <c r="B567" i="23" s="1"/>
  <c r="H567" i="23" s="1"/>
  <c r="BO339" i="23"/>
  <c r="BP339" i="23"/>
  <c r="BQ339" i="23"/>
  <c r="BR339" i="23"/>
  <c r="BS339" i="23"/>
  <c r="BT339" i="23"/>
  <c r="BU339" i="23"/>
  <c r="BV339" i="23"/>
  <c r="BW339" i="23"/>
  <c r="BX339" i="23"/>
  <c r="BY339" i="23"/>
  <c r="BZ339" i="23"/>
  <c r="S489" i="23"/>
  <c r="BO489" i="23"/>
  <c r="BP489" i="23"/>
  <c r="BQ489" i="23"/>
  <c r="BR489" i="23"/>
  <c r="BS489" i="23"/>
  <c r="BT489" i="23"/>
  <c r="BU489" i="23"/>
  <c r="BV489" i="23"/>
  <c r="BW489" i="23"/>
  <c r="BX489" i="23"/>
  <c r="BY489" i="23"/>
  <c r="BZ489" i="23"/>
  <c r="B28" i="90"/>
  <c r="I567" i="23"/>
  <c r="G414" i="23"/>
  <c r="H414" i="23"/>
  <c r="I414" i="23"/>
  <c r="J414" i="23"/>
  <c r="K414" i="23"/>
  <c r="L414" i="23"/>
  <c r="M414" i="23"/>
  <c r="N414" i="23"/>
  <c r="O414" i="23"/>
  <c r="P414" i="23"/>
  <c r="Q414" i="23"/>
  <c r="R414" i="23"/>
  <c r="S414" i="23"/>
  <c r="T414" i="23"/>
  <c r="U414" i="23"/>
  <c r="V414" i="23"/>
  <c r="W414" i="23"/>
  <c r="X414" i="23"/>
  <c r="Y414" i="23"/>
  <c r="Z414" i="23"/>
  <c r="AA414" i="23"/>
  <c r="AB414" i="23"/>
  <c r="M489" i="23"/>
  <c r="H489" i="23"/>
  <c r="AA110" i="23"/>
  <c r="K110" i="23"/>
  <c r="I110" i="23"/>
  <c r="V110" i="23"/>
  <c r="AC110" i="23"/>
  <c r="P110" i="23"/>
  <c r="S110" i="23"/>
  <c r="Y110" i="23"/>
  <c r="T110" i="23"/>
  <c r="N110" i="23"/>
  <c r="M110" i="23"/>
  <c r="H110" i="23"/>
  <c r="J110" i="23"/>
  <c r="W110" i="23"/>
  <c r="G110" i="23"/>
  <c r="AB110" i="23"/>
  <c r="R110" i="23"/>
  <c r="U110" i="23"/>
  <c r="L110" i="23"/>
  <c r="O110" i="23"/>
  <c r="Q110" i="23"/>
  <c r="Z110" i="23"/>
  <c r="X110" i="23"/>
  <c r="P489" i="23"/>
  <c r="O489" i="23"/>
  <c r="B490" i="23"/>
  <c r="I489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E37" i="23"/>
  <c r="AE38" i="23"/>
  <c r="X489" i="23"/>
  <c r="V489" i="23"/>
  <c r="Y489" i="23"/>
  <c r="AA489" i="23"/>
  <c r="K489" i="23"/>
  <c r="AD38" i="23"/>
  <c r="Z489" i="23"/>
  <c r="J489" i="23"/>
  <c r="L489" i="23"/>
  <c r="T489" i="23"/>
  <c r="W489" i="23"/>
  <c r="G489" i="23"/>
  <c r="Q489" i="23"/>
  <c r="R489" i="23"/>
  <c r="U489" i="23"/>
  <c r="N489" i="23"/>
  <c r="D491" i="23"/>
  <c r="AD474" i="23"/>
  <c r="AD475" i="23"/>
  <c r="AD469" i="23"/>
  <c r="AD472" i="23"/>
  <c r="AD473" i="23"/>
  <c r="AD477" i="23"/>
  <c r="AD471" i="23"/>
  <c r="AD476" i="23"/>
  <c r="AD478" i="23"/>
  <c r="AD470" i="23"/>
  <c r="AD479" i="23"/>
  <c r="AD468" i="23"/>
  <c r="T186" i="23"/>
  <c r="Q186" i="23"/>
  <c r="I186" i="23"/>
  <c r="Z186" i="23"/>
  <c r="H186" i="23"/>
  <c r="X186" i="23"/>
  <c r="V186" i="23"/>
  <c r="N186" i="23"/>
  <c r="J186" i="23"/>
  <c r="M186" i="23"/>
  <c r="L186" i="23"/>
  <c r="AB186" i="23"/>
  <c r="AA186" i="23"/>
  <c r="S186" i="23"/>
  <c r="U186" i="23"/>
  <c r="G186" i="23"/>
  <c r="R186" i="23"/>
  <c r="P186" i="23"/>
  <c r="K186" i="23"/>
  <c r="Y186" i="23"/>
  <c r="O186" i="23"/>
  <c r="AC186" i="23"/>
  <c r="W186" i="23"/>
  <c r="AC262" i="23"/>
  <c r="M262" i="23"/>
  <c r="R262" i="23"/>
  <c r="S262" i="23"/>
  <c r="J262" i="23"/>
  <c r="AA262" i="23"/>
  <c r="Y262" i="23"/>
  <c r="I262" i="23"/>
  <c r="L262" i="23"/>
  <c r="K262" i="23"/>
  <c r="V262" i="23"/>
  <c r="T262" i="23"/>
  <c r="U262" i="23"/>
  <c r="AB262" i="23"/>
  <c r="G262" i="23"/>
  <c r="X262" i="23"/>
  <c r="O262" i="23"/>
  <c r="N262" i="23"/>
  <c r="Q262" i="23"/>
  <c r="W262" i="23"/>
  <c r="Z262" i="23"/>
  <c r="P262" i="23"/>
  <c r="H262" i="23"/>
  <c r="AE333" i="23"/>
  <c r="AE317" i="23"/>
  <c r="AE326" i="23"/>
  <c r="AE325" i="23"/>
  <c r="AE332" i="23"/>
  <c r="AE328" i="23"/>
  <c r="AE316" i="23"/>
  <c r="AE336" i="23"/>
  <c r="AE330" i="23"/>
  <c r="AE319" i="23"/>
  <c r="AE327" i="23"/>
  <c r="AE335" i="23"/>
  <c r="AE339" i="23"/>
  <c r="AE324" i="23"/>
  <c r="AE318" i="23"/>
  <c r="AE334" i="23"/>
  <c r="AE321" i="23"/>
  <c r="AE329" i="23"/>
  <c r="AE337" i="23"/>
  <c r="AE7" i="23"/>
  <c r="AE320" i="23"/>
  <c r="AE322" i="23"/>
  <c r="AE338" i="23"/>
  <c r="AE323" i="23"/>
  <c r="AE331" i="23"/>
  <c r="D646" i="23"/>
  <c r="B646" i="23" s="1"/>
  <c r="G339" i="23"/>
  <c r="H339" i="23"/>
  <c r="I339" i="23"/>
  <c r="J339" i="23"/>
  <c r="K339" i="23"/>
  <c r="L339" i="23"/>
  <c r="N339" i="23"/>
  <c r="M339" i="23"/>
  <c r="O339" i="23"/>
  <c r="P339" i="23"/>
  <c r="Q339" i="23"/>
  <c r="R339" i="23"/>
  <c r="S339" i="23"/>
  <c r="T339" i="23"/>
  <c r="U339" i="23"/>
  <c r="V339" i="23"/>
  <c r="W339" i="23"/>
  <c r="X339" i="23"/>
  <c r="Y339" i="23"/>
  <c r="Z339" i="23"/>
  <c r="AA339" i="23"/>
  <c r="AB339" i="23"/>
  <c r="AC339" i="23"/>
  <c r="R645" i="23"/>
  <c r="P645" i="23"/>
  <c r="V645" i="23"/>
  <c r="N645" i="23"/>
  <c r="Z645" i="23"/>
  <c r="T645" i="23"/>
  <c r="M645" i="23"/>
  <c r="O645" i="23"/>
  <c r="X645" i="23"/>
  <c r="K645" i="23"/>
  <c r="U645" i="23"/>
  <c r="J645" i="23"/>
  <c r="L645" i="23"/>
  <c r="AA645" i="23"/>
  <c r="H645" i="23"/>
  <c r="AC645" i="23"/>
  <c r="AB645" i="23"/>
  <c r="S645" i="23"/>
  <c r="I645" i="23"/>
  <c r="W645" i="23"/>
  <c r="Y645" i="23"/>
  <c r="G645" i="23"/>
  <c r="Q645" i="23"/>
  <c r="B415" i="23"/>
  <c r="D416" i="23"/>
  <c r="B416" i="23" s="1"/>
  <c r="D340" i="23"/>
  <c r="D263" i="23"/>
  <c r="D187" i="23"/>
  <c r="D111" i="23"/>
  <c r="AV8" i="23"/>
  <c r="AV262" i="23" s="1"/>
  <c r="C265" i="23"/>
  <c r="C190" i="23"/>
  <c r="C114" i="23"/>
  <c r="C39" i="23"/>
  <c r="Y567" i="23" l="1"/>
  <c r="Q567" i="23"/>
  <c r="V567" i="23"/>
  <c r="N567" i="23"/>
  <c r="U567" i="23"/>
  <c r="Z567" i="23"/>
  <c r="R567" i="23"/>
  <c r="J567" i="23"/>
  <c r="M567" i="23"/>
  <c r="AV110" i="23"/>
  <c r="AO187" i="23"/>
  <c r="AS187" i="23"/>
  <c r="AP187" i="23"/>
  <c r="AT187" i="23"/>
  <c r="AQ187" i="23"/>
  <c r="AR187" i="23"/>
  <c r="AU187" i="23"/>
  <c r="AV187" i="23"/>
  <c r="AP111" i="23"/>
  <c r="AT111" i="23"/>
  <c r="AQ111" i="23"/>
  <c r="AU111" i="23"/>
  <c r="AS111" i="23"/>
  <c r="AO111" i="23"/>
  <c r="AR111" i="23"/>
  <c r="AV111" i="23"/>
  <c r="AP263" i="23"/>
  <c r="AT263" i="23"/>
  <c r="AR263" i="23"/>
  <c r="AQ263" i="23"/>
  <c r="AU263" i="23"/>
  <c r="AV263" i="23"/>
  <c r="AO263" i="23"/>
  <c r="AS263" i="23"/>
  <c r="AV87" i="23"/>
  <c r="AV239" i="23"/>
  <c r="AV163" i="23"/>
  <c r="AV164" i="23"/>
  <c r="AV240" i="23"/>
  <c r="AV88" i="23"/>
  <c r="AV241" i="23"/>
  <c r="AV165" i="23"/>
  <c r="AV89" i="23"/>
  <c r="AV166" i="23"/>
  <c r="AV242" i="23"/>
  <c r="AV90" i="23"/>
  <c r="AV167" i="23"/>
  <c r="AV91" i="23"/>
  <c r="AV243" i="23"/>
  <c r="AV244" i="23"/>
  <c r="AV168" i="23"/>
  <c r="AV92" i="23"/>
  <c r="AV93" i="23"/>
  <c r="AV245" i="23"/>
  <c r="AV169" i="23"/>
  <c r="AV170" i="23"/>
  <c r="AV94" i="23"/>
  <c r="AV246" i="23"/>
  <c r="AV171" i="23"/>
  <c r="AV95" i="23"/>
  <c r="AV247" i="23"/>
  <c r="AV96" i="23"/>
  <c r="AV172" i="23"/>
  <c r="AV248" i="23"/>
  <c r="AV249" i="23"/>
  <c r="AV97" i="23"/>
  <c r="AV173" i="23"/>
  <c r="AV174" i="23"/>
  <c r="AV250" i="23"/>
  <c r="AV98" i="23"/>
  <c r="AV175" i="23"/>
  <c r="AV251" i="23"/>
  <c r="AV99" i="23"/>
  <c r="AV100" i="23"/>
  <c r="AV176" i="23"/>
  <c r="AV252" i="23"/>
  <c r="AV177" i="23"/>
  <c r="AV101" i="23"/>
  <c r="AV253" i="23"/>
  <c r="AV254" i="23"/>
  <c r="AV102" i="23"/>
  <c r="AV178" i="23"/>
  <c r="AV103" i="23"/>
  <c r="AV255" i="23"/>
  <c r="AV179" i="23"/>
  <c r="AV256" i="23"/>
  <c r="AV180" i="23"/>
  <c r="AV104" i="23"/>
  <c r="AV181" i="23"/>
  <c r="AV257" i="23"/>
  <c r="AV105" i="23"/>
  <c r="AV258" i="23"/>
  <c r="AV106" i="23"/>
  <c r="AV182" i="23"/>
  <c r="AV107" i="23"/>
  <c r="AV259" i="23"/>
  <c r="AV183" i="23"/>
  <c r="AV108" i="23"/>
  <c r="AV184" i="23"/>
  <c r="AV260" i="23"/>
  <c r="AV185" i="23"/>
  <c r="AV261" i="23"/>
  <c r="AV109" i="23"/>
  <c r="AV186" i="23"/>
  <c r="AA567" i="23"/>
  <c r="W567" i="23"/>
  <c r="S567" i="23"/>
  <c r="O567" i="23"/>
  <c r="K567" i="23"/>
  <c r="G567" i="23"/>
  <c r="AB567" i="23"/>
  <c r="X567" i="23"/>
  <c r="T567" i="23"/>
  <c r="P567" i="23"/>
  <c r="L567" i="23"/>
  <c r="D568" i="23"/>
  <c r="B568" i="23" s="1"/>
  <c r="G568" i="23" s="1"/>
  <c r="AE604" i="23"/>
  <c r="AE605" i="23"/>
  <c r="AE606" i="23"/>
  <c r="AE607" i="23"/>
  <c r="AE608" i="23"/>
  <c r="AE609" i="23"/>
  <c r="AE610" i="23"/>
  <c r="AE611" i="23"/>
  <c r="AE612" i="23"/>
  <c r="AE615" i="23"/>
  <c r="AE613" i="23"/>
  <c r="AE614" i="23"/>
  <c r="AE528" i="23"/>
  <c r="AE529" i="23"/>
  <c r="AE530" i="23"/>
  <c r="AE531" i="23"/>
  <c r="AE532" i="23"/>
  <c r="AE533" i="23"/>
  <c r="AE534" i="23"/>
  <c r="AE535" i="23"/>
  <c r="AE536" i="23"/>
  <c r="AE537" i="23"/>
  <c r="AE539" i="23"/>
  <c r="AE538" i="23"/>
  <c r="AE462" i="23"/>
  <c r="AE463" i="23"/>
  <c r="AE452" i="23"/>
  <c r="AE453" i="23"/>
  <c r="AE454" i="23"/>
  <c r="AE455" i="23"/>
  <c r="AE456" i="23"/>
  <c r="AE457" i="23"/>
  <c r="AE458" i="23"/>
  <c r="AE459" i="23"/>
  <c r="AE460" i="23"/>
  <c r="AE461" i="23"/>
  <c r="AE682" i="23"/>
  <c r="AE683" i="23"/>
  <c r="AE684" i="23"/>
  <c r="AE685" i="23"/>
  <c r="AE686" i="23"/>
  <c r="AE687" i="23"/>
  <c r="AE688" i="23"/>
  <c r="AE689" i="23"/>
  <c r="AE690" i="23"/>
  <c r="AE691" i="23"/>
  <c r="AE692" i="23"/>
  <c r="AE693" i="23"/>
  <c r="AC567" i="23"/>
  <c r="BO340" i="23"/>
  <c r="BP340" i="23"/>
  <c r="BQ340" i="23"/>
  <c r="BR340" i="23"/>
  <c r="BS340" i="23"/>
  <c r="BT340" i="23"/>
  <c r="BU340" i="23"/>
  <c r="BV340" i="23"/>
  <c r="BW340" i="23"/>
  <c r="BX340" i="23"/>
  <c r="BY340" i="23"/>
  <c r="BZ340" i="23"/>
  <c r="K490" i="23"/>
  <c r="BO490" i="23"/>
  <c r="BP490" i="23"/>
  <c r="BQ490" i="23"/>
  <c r="BR490" i="23"/>
  <c r="BS490" i="23"/>
  <c r="BT490" i="23"/>
  <c r="BU490" i="23"/>
  <c r="BV490" i="23"/>
  <c r="BW490" i="23"/>
  <c r="BX490" i="23"/>
  <c r="BY490" i="23"/>
  <c r="BZ490" i="23"/>
  <c r="B491" i="23"/>
  <c r="R568" i="23"/>
  <c r="G416" i="23"/>
  <c r="H416" i="23"/>
  <c r="I416" i="23"/>
  <c r="J416" i="23"/>
  <c r="K416" i="23"/>
  <c r="L416" i="23"/>
  <c r="M416" i="23"/>
  <c r="N416" i="23"/>
  <c r="O416" i="23"/>
  <c r="P416" i="23"/>
  <c r="Q416" i="23"/>
  <c r="R416" i="23"/>
  <c r="S416" i="23"/>
  <c r="T416" i="23"/>
  <c r="U416" i="23"/>
  <c r="V416" i="23"/>
  <c r="W416" i="23"/>
  <c r="X416" i="23"/>
  <c r="Y416" i="23"/>
  <c r="Z416" i="23"/>
  <c r="AA416" i="23"/>
  <c r="AB416" i="23"/>
  <c r="AC416" i="23"/>
  <c r="AD416" i="23"/>
  <c r="G415" i="23"/>
  <c r="H415" i="23"/>
  <c r="I415" i="23"/>
  <c r="J415" i="23"/>
  <c r="K415" i="23"/>
  <c r="L415" i="23"/>
  <c r="M415" i="23"/>
  <c r="N415" i="23"/>
  <c r="O415" i="23"/>
  <c r="P415" i="23"/>
  <c r="Q415" i="23"/>
  <c r="R415" i="23"/>
  <c r="S415" i="23"/>
  <c r="T415" i="23"/>
  <c r="U415" i="23"/>
  <c r="V415" i="23"/>
  <c r="W415" i="23"/>
  <c r="X415" i="23"/>
  <c r="Y415" i="23"/>
  <c r="Z415" i="23"/>
  <c r="AA415" i="23"/>
  <c r="AB415" i="23"/>
  <c r="AC415" i="23"/>
  <c r="G490" i="23"/>
  <c r="W490" i="23"/>
  <c r="U490" i="23"/>
  <c r="T490" i="23"/>
  <c r="Y490" i="23"/>
  <c r="R490" i="23"/>
  <c r="N490" i="23"/>
  <c r="M490" i="23"/>
  <c r="L490" i="23"/>
  <c r="Z490" i="23"/>
  <c r="J490" i="23"/>
  <c r="H490" i="23"/>
  <c r="O490" i="23"/>
  <c r="I490" i="23"/>
  <c r="Q490" i="23"/>
  <c r="S490" i="23"/>
  <c r="P111" i="23"/>
  <c r="R111" i="23"/>
  <c r="M111" i="23"/>
  <c r="O111" i="23"/>
  <c r="V111" i="23"/>
  <c r="I111" i="23"/>
  <c r="X111" i="23"/>
  <c r="H111" i="23"/>
  <c r="AC111" i="23"/>
  <c r="W111" i="23"/>
  <c r="G111" i="23"/>
  <c r="Y111" i="23"/>
  <c r="T111" i="23"/>
  <c r="Z111" i="23"/>
  <c r="U111" i="23"/>
  <c r="S111" i="23"/>
  <c r="Q111" i="23"/>
  <c r="AB111" i="23"/>
  <c r="L111" i="23"/>
  <c r="J111" i="23"/>
  <c r="AA111" i="23"/>
  <c r="K111" i="23"/>
  <c r="N111" i="23"/>
  <c r="AD111" i="23"/>
  <c r="B29" i="90"/>
  <c r="V490" i="23"/>
  <c r="AB490" i="23"/>
  <c r="P490" i="23"/>
  <c r="X490" i="23"/>
  <c r="AA490" i="23"/>
  <c r="AF38" i="23"/>
  <c r="A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D492" i="23"/>
  <c r="AE469" i="23"/>
  <c r="AE470" i="23"/>
  <c r="AE471" i="23"/>
  <c r="AE472" i="23"/>
  <c r="AE473" i="23"/>
  <c r="AE476" i="23"/>
  <c r="AE477" i="23"/>
  <c r="AE478" i="23"/>
  <c r="AE479" i="23"/>
  <c r="AE475" i="23"/>
  <c r="AE474" i="23"/>
  <c r="AE468" i="23"/>
  <c r="AE480" i="23"/>
  <c r="AE481" i="23"/>
  <c r="AE482" i="23"/>
  <c r="AE483" i="23"/>
  <c r="AE484" i="23"/>
  <c r="AE485" i="23"/>
  <c r="AE486" i="23"/>
  <c r="Q263" i="23"/>
  <c r="W263" i="23"/>
  <c r="J263" i="23"/>
  <c r="X263" i="23"/>
  <c r="N263" i="23"/>
  <c r="AD263" i="23"/>
  <c r="Z263" i="23"/>
  <c r="Y263" i="23"/>
  <c r="I263" i="23"/>
  <c r="T263" i="23"/>
  <c r="R263" i="23"/>
  <c r="H263" i="23"/>
  <c r="S263" i="23"/>
  <c r="U263" i="23"/>
  <c r="AB263" i="23"/>
  <c r="O263" i="23"/>
  <c r="K263" i="23"/>
  <c r="V263" i="23"/>
  <c r="L263" i="23"/>
  <c r="AC263" i="23"/>
  <c r="M263" i="23"/>
  <c r="AA263" i="23"/>
  <c r="P263" i="23"/>
  <c r="G263" i="23"/>
  <c r="L187" i="23"/>
  <c r="AB187" i="23"/>
  <c r="Y187" i="23"/>
  <c r="Q187" i="23"/>
  <c r="J187" i="23"/>
  <c r="M187" i="23"/>
  <c r="G187" i="23"/>
  <c r="P187" i="23"/>
  <c r="I187" i="23"/>
  <c r="AD187" i="23"/>
  <c r="V187" i="23"/>
  <c r="U187" i="23"/>
  <c r="AC187" i="23"/>
  <c r="T187" i="23"/>
  <c r="N187" i="23"/>
  <c r="AA187" i="23"/>
  <c r="O187" i="23"/>
  <c r="H187" i="23"/>
  <c r="X187" i="23"/>
  <c r="S187" i="23"/>
  <c r="K187" i="23"/>
  <c r="Z187" i="23"/>
  <c r="W187" i="23"/>
  <c r="R187" i="23"/>
  <c r="AF316" i="23"/>
  <c r="AF321" i="23"/>
  <c r="AF339" i="23"/>
  <c r="AF337" i="23"/>
  <c r="AF324" i="23"/>
  <c r="AF330" i="23"/>
  <c r="AF319" i="23"/>
  <c r="AF318" i="23"/>
  <c r="AF333" i="23"/>
  <c r="AF326" i="23"/>
  <c r="AF327" i="23"/>
  <c r="AF7" i="23"/>
  <c r="AF328" i="23"/>
  <c r="AF317" i="23"/>
  <c r="AF329" i="23"/>
  <c r="AF332" i="23"/>
  <c r="AF336" i="23"/>
  <c r="AF334" i="23"/>
  <c r="AF325" i="23"/>
  <c r="AF335" i="23"/>
  <c r="AF340" i="23"/>
  <c r="AF320" i="23"/>
  <c r="AF322" i="23"/>
  <c r="AF338" i="23"/>
  <c r="AF323" i="23"/>
  <c r="AF331" i="23"/>
  <c r="G340" i="23"/>
  <c r="H340" i="23"/>
  <c r="I340" i="23"/>
  <c r="J340" i="23"/>
  <c r="K340" i="23"/>
  <c r="L340" i="23"/>
  <c r="M340" i="23"/>
  <c r="N340" i="23"/>
  <c r="O340" i="23"/>
  <c r="P340" i="23"/>
  <c r="Q340" i="23"/>
  <c r="R340" i="23"/>
  <c r="S340" i="23"/>
  <c r="T340" i="23"/>
  <c r="U340" i="23"/>
  <c r="V340" i="23"/>
  <c r="W340" i="23"/>
  <c r="X340" i="23"/>
  <c r="Y340" i="23"/>
  <c r="Z340" i="23"/>
  <c r="AA340" i="23"/>
  <c r="AB340" i="23"/>
  <c r="AC340" i="23"/>
  <c r="AD340" i="23"/>
  <c r="P646" i="23"/>
  <c r="N646" i="23"/>
  <c r="AD646" i="23"/>
  <c r="T646" i="23"/>
  <c r="L646" i="23"/>
  <c r="AB646" i="23"/>
  <c r="J646" i="23"/>
  <c r="Q646" i="23"/>
  <c r="S646" i="23"/>
  <c r="AC646" i="23"/>
  <c r="R646" i="23"/>
  <c r="Y646" i="23"/>
  <c r="AA646" i="23"/>
  <c r="X646" i="23"/>
  <c r="Z646" i="23"/>
  <c r="I646" i="23"/>
  <c r="K646" i="23"/>
  <c r="H646" i="23"/>
  <c r="V646" i="23"/>
  <c r="O646" i="23"/>
  <c r="M646" i="23"/>
  <c r="W646" i="23"/>
  <c r="G646" i="23"/>
  <c r="U646" i="23"/>
  <c r="D647" i="23"/>
  <c r="D417" i="23"/>
  <c r="C191" i="23"/>
  <c r="C40" i="23"/>
  <c r="AW8" i="23"/>
  <c r="AW187" i="23" s="1"/>
  <c r="C115" i="23"/>
  <c r="C266" i="23"/>
  <c r="D341" i="23"/>
  <c r="D264" i="23"/>
  <c r="D112" i="23"/>
  <c r="D188" i="23"/>
  <c r="Y568" i="23" l="1"/>
  <c r="AW111" i="23"/>
  <c r="AR264" i="23"/>
  <c r="AV264" i="23"/>
  <c r="AT264" i="23"/>
  <c r="AO264" i="23"/>
  <c r="AS264" i="23"/>
  <c r="AW264" i="23"/>
  <c r="AP264" i="23"/>
  <c r="AQ264" i="23"/>
  <c r="AU264" i="23"/>
  <c r="AR112" i="23"/>
  <c r="AV112" i="23"/>
  <c r="AO112" i="23"/>
  <c r="AS112" i="23"/>
  <c r="AW112" i="23"/>
  <c r="AU112" i="23"/>
  <c r="AQ112" i="23"/>
  <c r="AT112" i="23"/>
  <c r="AP112" i="23"/>
  <c r="AQ188" i="23"/>
  <c r="AU188" i="23"/>
  <c r="AR188" i="23"/>
  <c r="AV188" i="23"/>
  <c r="AS188" i="23"/>
  <c r="AT188" i="23"/>
  <c r="AW188" i="23"/>
  <c r="AO188" i="23"/>
  <c r="AP188" i="23"/>
  <c r="AW87" i="23"/>
  <c r="AW163" i="23"/>
  <c r="AW239" i="23"/>
  <c r="AW240" i="23"/>
  <c r="AW88" i="23"/>
  <c r="AW164" i="23"/>
  <c r="AW165" i="23"/>
  <c r="AW89" i="23"/>
  <c r="AW241" i="23"/>
  <c r="AW242" i="23"/>
  <c r="AW166" i="23"/>
  <c r="AW90" i="23"/>
  <c r="AW91" i="23"/>
  <c r="AW167" i="23"/>
  <c r="AW243" i="23"/>
  <c r="AW92" i="23"/>
  <c r="AW168" i="23"/>
  <c r="AW244" i="23"/>
  <c r="AW169" i="23"/>
  <c r="AW245" i="23"/>
  <c r="AW93" i="23"/>
  <c r="AW246" i="23"/>
  <c r="AW170" i="23"/>
  <c r="AW94" i="23"/>
  <c r="AW95" i="23"/>
  <c r="AW247" i="23"/>
  <c r="AW171" i="23"/>
  <c r="AW172" i="23"/>
  <c r="AW96" i="23"/>
  <c r="AW248" i="23"/>
  <c r="AW173" i="23"/>
  <c r="AW97" i="23"/>
  <c r="AW249" i="23"/>
  <c r="AW250" i="23"/>
  <c r="AW174" i="23"/>
  <c r="AW98" i="23"/>
  <c r="AW251" i="23"/>
  <c r="AW99" i="23"/>
  <c r="AW175" i="23"/>
  <c r="AW252" i="23"/>
  <c r="AW176" i="23"/>
  <c r="AW100" i="23"/>
  <c r="AW253" i="23"/>
  <c r="AW177" i="23"/>
  <c r="AW101" i="23"/>
  <c r="AW178" i="23"/>
  <c r="AW254" i="23"/>
  <c r="AW102" i="23"/>
  <c r="AW179" i="23"/>
  <c r="AW103" i="23"/>
  <c r="AW255" i="23"/>
  <c r="AW256" i="23"/>
  <c r="AW180" i="23"/>
  <c r="AW104" i="23"/>
  <c r="AW257" i="23"/>
  <c r="AW181" i="23"/>
  <c r="AW105" i="23"/>
  <c r="AW182" i="23"/>
  <c r="AW258" i="23"/>
  <c r="AW106" i="23"/>
  <c r="AW107" i="23"/>
  <c r="AW259" i="23"/>
  <c r="AW183" i="23"/>
  <c r="AW108" i="23"/>
  <c r="AW260" i="23"/>
  <c r="AW184" i="23"/>
  <c r="AW261" i="23"/>
  <c r="AW109" i="23"/>
  <c r="AW185" i="23"/>
  <c r="AW186" i="23"/>
  <c r="AW110" i="23"/>
  <c r="AW262" i="23"/>
  <c r="AW263" i="23"/>
  <c r="J568" i="23"/>
  <c r="X568" i="23"/>
  <c r="P568" i="23"/>
  <c r="I568" i="23"/>
  <c r="AC568" i="23"/>
  <c r="H568" i="23"/>
  <c r="AD568" i="23"/>
  <c r="U568" i="23"/>
  <c r="N568" i="23"/>
  <c r="Z568" i="23"/>
  <c r="T568" i="23"/>
  <c r="M568" i="23"/>
  <c r="AB568" i="23"/>
  <c r="V568" i="23"/>
  <c r="Q568" i="23"/>
  <c r="L568" i="23"/>
  <c r="AA568" i="23"/>
  <c r="W568" i="23"/>
  <c r="S568" i="23"/>
  <c r="O568" i="23"/>
  <c r="K568" i="23"/>
  <c r="BO341" i="23"/>
  <c r="BP341" i="23"/>
  <c r="BQ341" i="23"/>
  <c r="BR341" i="23"/>
  <c r="BS341" i="23"/>
  <c r="BT341" i="23"/>
  <c r="BU341" i="23"/>
  <c r="BV341" i="23"/>
  <c r="BW341" i="23"/>
  <c r="BX341" i="23"/>
  <c r="BY341" i="23"/>
  <c r="BZ341" i="23"/>
  <c r="D569" i="23"/>
  <c r="B569" i="23" s="1"/>
  <c r="I569" i="23" s="1"/>
  <c r="AF604" i="23"/>
  <c r="AF605" i="23"/>
  <c r="AF606" i="23"/>
  <c r="AF607" i="23"/>
  <c r="AF608" i="23"/>
  <c r="AF609" i="23"/>
  <c r="AF610" i="23"/>
  <c r="AF611" i="23"/>
  <c r="AF612" i="23"/>
  <c r="AF613" i="23"/>
  <c r="AF615" i="23"/>
  <c r="AF538" i="23"/>
  <c r="AF528" i="23"/>
  <c r="AF530" i="23"/>
  <c r="AF532" i="23"/>
  <c r="AF536" i="23"/>
  <c r="AF533" i="23"/>
  <c r="AF537" i="23"/>
  <c r="AF539" i="23"/>
  <c r="AF529" i="23"/>
  <c r="AF531" i="23"/>
  <c r="AF534" i="23"/>
  <c r="AF462" i="23"/>
  <c r="AF463" i="23"/>
  <c r="AF614" i="23"/>
  <c r="AF452" i="23"/>
  <c r="AF456" i="23"/>
  <c r="AF460" i="23"/>
  <c r="AF455" i="23"/>
  <c r="AF459" i="23"/>
  <c r="AF457" i="23"/>
  <c r="AF461" i="23"/>
  <c r="AF535" i="23"/>
  <c r="AF454" i="23"/>
  <c r="AF458" i="23"/>
  <c r="AF453" i="23"/>
  <c r="AF682" i="23"/>
  <c r="AF683" i="23"/>
  <c r="AF684" i="23"/>
  <c r="AF685" i="23"/>
  <c r="AF686" i="23"/>
  <c r="AF687" i="23"/>
  <c r="AF688" i="23"/>
  <c r="AF689" i="23"/>
  <c r="AF690" i="23"/>
  <c r="AF691" i="23"/>
  <c r="AF692" i="23"/>
  <c r="AF693" i="23"/>
  <c r="S491" i="23"/>
  <c r="BO491" i="23"/>
  <c r="BP491" i="23"/>
  <c r="BQ491" i="23"/>
  <c r="BR491" i="23"/>
  <c r="BS491" i="23"/>
  <c r="BT491" i="23"/>
  <c r="BU491" i="23"/>
  <c r="BV491" i="23"/>
  <c r="BW491" i="23"/>
  <c r="BX491" i="23"/>
  <c r="BY491" i="23"/>
  <c r="BZ491" i="23"/>
  <c r="V491" i="23"/>
  <c r="K491" i="23"/>
  <c r="Z491" i="23"/>
  <c r="L491" i="23"/>
  <c r="Y491" i="23"/>
  <c r="AA491" i="23"/>
  <c r="AB491" i="23"/>
  <c r="T491" i="23"/>
  <c r="J491" i="23"/>
  <c r="N491" i="23"/>
  <c r="I491" i="23"/>
  <c r="O491" i="23"/>
  <c r="R491" i="23"/>
  <c r="M491" i="23"/>
  <c r="X491" i="23"/>
  <c r="U491" i="23"/>
  <c r="W491" i="23"/>
  <c r="G491" i="23"/>
  <c r="H491" i="23"/>
  <c r="AC491" i="23"/>
  <c r="Q491" i="23"/>
  <c r="P491" i="23"/>
  <c r="AF40" i="23"/>
  <c r="B492" i="23"/>
  <c r="T112" i="23"/>
  <c r="Z112" i="23"/>
  <c r="U112" i="23"/>
  <c r="W112" i="23"/>
  <c r="G112" i="23"/>
  <c r="Y112" i="23"/>
  <c r="AB112" i="23"/>
  <c r="L112" i="23"/>
  <c r="J112" i="23"/>
  <c r="AE112" i="23"/>
  <c r="O112" i="23"/>
  <c r="V112" i="23"/>
  <c r="I112" i="23"/>
  <c r="X112" i="23"/>
  <c r="H112" i="23"/>
  <c r="AC112" i="23"/>
  <c r="AA112" i="23"/>
  <c r="N112" i="23"/>
  <c r="P112" i="23"/>
  <c r="R112" i="23"/>
  <c r="M112" i="23"/>
  <c r="S112" i="23"/>
  <c r="AD112" i="23"/>
  <c r="Q112" i="23"/>
  <c r="K112" i="23"/>
  <c r="AG39" i="23"/>
  <c r="AG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B30" i="90"/>
  <c r="D493" i="23"/>
  <c r="AF470" i="23"/>
  <c r="AF469" i="23"/>
  <c r="AF475" i="23"/>
  <c r="AF468" i="23"/>
  <c r="AF474" i="23"/>
  <c r="AF477" i="23"/>
  <c r="AF473" i="23"/>
  <c r="AF478" i="23"/>
  <c r="AF476" i="23"/>
  <c r="AF472" i="23"/>
  <c r="AF479" i="23"/>
  <c r="AF471" i="23"/>
  <c r="AF480" i="23"/>
  <c r="AF481" i="23"/>
  <c r="AF482" i="23"/>
  <c r="AF483" i="23"/>
  <c r="AF484" i="23"/>
  <c r="AF485" i="23"/>
  <c r="AF486" i="23"/>
  <c r="U264" i="23"/>
  <c r="AE264" i="23"/>
  <c r="J264" i="23"/>
  <c r="L264" i="23"/>
  <c r="H264" i="23"/>
  <c r="N264" i="23"/>
  <c r="Q264" i="23"/>
  <c r="Z264" i="23"/>
  <c r="AB264" i="23"/>
  <c r="G264" i="23"/>
  <c r="AA264" i="23"/>
  <c r="V264" i="23"/>
  <c r="AC264" i="23"/>
  <c r="M264" i="23"/>
  <c r="T264" i="23"/>
  <c r="W264" i="23"/>
  <c r="AD264" i="23"/>
  <c r="P264" i="23"/>
  <c r="K264" i="23"/>
  <c r="Y264" i="23"/>
  <c r="I264" i="23"/>
  <c r="O264" i="23"/>
  <c r="R264" i="23"/>
  <c r="S264" i="23"/>
  <c r="X264" i="23"/>
  <c r="T188" i="23"/>
  <c r="V188" i="23"/>
  <c r="S188" i="23"/>
  <c r="M188" i="23"/>
  <c r="AC188" i="23"/>
  <c r="O188" i="23"/>
  <c r="X188" i="23"/>
  <c r="Y188" i="23"/>
  <c r="L188" i="23"/>
  <c r="AB188" i="23"/>
  <c r="K188" i="23"/>
  <c r="I188" i="23"/>
  <c r="AD188" i="23"/>
  <c r="G188" i="23"/>
  <c r="U188" i="23"/>
  <c r="J188" i="23"/>
  <c r="Z188" i="23"/>
  <c r="P188" i="23"/>
  <c r="Q188" i="23"/>
  <c r="N188" i="23"/>
  <c r="R188" i="23"/>
  <c r="AE188" i="23"/>
  <c r="H188" i="23"/>
  <c r="AA188" i="23"/>
  <c r="W188" i="23"/>
  <c r="AG327" i="23"/>
  <c r="AG340" i="23"/>
  <c r="AG332" i="23"/>
  <c r="AG316" i="23"/>
  <c r="AG321" i="23"/>
  <c r="AG324" i="23"/>
  <c r="AG325" i="23"/>
  <c r="AG337" i="23"/>
  <c r="AG333" i="23"/>
  <c r="AG331" i="23"/>
  <c r="AG318" i="23"/>
  <c r="AG326" i="23"/>
  <c r="AG334" i="23"/>
  <c r="AG341" i="23"/>
  <c r="AG329" i="23"/>
  <c r="AG319" i="23"/>
  <c r="AG335" i="23"/>
  <c r="AG320" i="23"/>
  <c r="AG328" i="23"/>
  <c r="AG336" i="23"/>
  <c r="AG7" i="23"/>
  <c r="AG317" i="23"/>
  <c r="AG323" i="23"/>
  <c r="AG339" i="23"/>
  <c r="AG322" i="23"/>
  <c r="AG330" i="23"/>
  <c r="AG338" i="23"/>
  <c r="D648" i="23"/>
  <c r="B648" i="23" s="1"/>
  <c r="G341" i="23"/>
  <c r="H341" i="23"/>
  <c r="I341" i="23"/>
  <c r="J341" i="23"/>
  <c r="K341" i="23"/>
  <c r="L341" i="23"/>
  <c r="M341" i="23"/>
  <c r="N341" i="23"/>
  <c r="O341" i="23"/>
  <c r="P341" i="23"/>
  <c r="Q341" i="23"/>
  <c r="R341" i="23"/>
  <c r="S341" i="23"/>
  <c r="T341" i="23"/>
  <c r="U341" i="23"/>
  <c r="V341" i="23"/>
  <c r="W341" i="23"/>
  <c r="X341" i="23"/>
  <c r="Y341" i="23"/>
  <c r="Z341" i="23"/>
  <c r="AA341" i="23"/>
  <c r="AB341" i="23"/>
  <c r="AC341" i="23"/>
  <c r="AD341" i="23"/>
  <c r="AE341" i="23"/>
  <c r="B647" i="23"/>
  <c r="D418" i="23"/>
  <c r="B417" i="23"/>
  <c r="AX8" i="23"/>
  <c r="AX112" i="23" s="1"/>
  <c r="C267" i="23"/>
  <c r="C116" i="23"/>
  <c r="D342" i="23"/>
  <c r="D265" i="23"/>
  <c r="D113" i="23"/>
  <c r="D189" i="23"/>
  <c r="C41" i="23"/>
  <c r="C192" i="23"/>
  <c r="AO189" i="23" l="1"/>
  <c r="AS189" i="23"/>
  <c r="AW189" i="23"/>
  <c r="AP189" i="23"/>
  <c r="AT189" i="23"/>
  <c r="AX189" i="23"/>
  <c r="AU189" i="23"/>
  <c r="AV189" i="23"/>
  <c r="AQ189" i="23"/>
  <c r="AR189" i="23"/>
  <c r="AX87" i="23"/>
  <c r="AX239" i="23"/>
  <c r="AX163" i="23"/>
  <c r="AX240" i="23"/>
  <c r="AX164" i="23"/>
  <c r="AX88" i="23"/>
  <c r="AX241" i="23"/>
  <c r="AX89" i="23"/>
  <c r="AX165" i="23"/>
  <c r="AX166" i="23"/>
  <c r="AX242" i="23"/>
  <c r="AX90" i="23"/>
  <c r="AX167" i="23"/>
  <c r="AX91" i="23"/>
  <c r="AX243" i="23"/>
  <c r="AX92" i="23"/>
  <c r="AX168" i="23"/>
  <c r="AX244" i="23"/>
  <c r="AX245" i="23"/>
  <c r="AX93" i="23"/>
  <c r="AX169" i="23"/>
  <c r="AX170" i="23"/>
  <c r="AX94" i="23"/>
  <c r="AX246" i="23"/>
  <c r="AX171" i="23"/>
  <c r="AX247" i="23"/>
  <c r="AX95" i="23"/>
  <c r="AX172" i="23"/>
  <c r="AX248" i="23"/>
  <c r="AX96" i="23"/>
  <c r="AX97" i="23"/>
  <c r="AX249" i="23"/>
  <c r="AX173" i="23"/>
  <c r="AX174" i="23"/>
  <c r="AX250" i="23"/>
  <c r="AX98" i="23"/>
  <c r="AX175" i="23"/>
  <c r="AX251" i="23"/>
  <c r="AX99" i="23"/>
  <c r="AX176" i="23"/>
  <c r="AX252" i="23"/>
  <c r="AX100" i="23"/>
  <c r="AX101" i="23"/>
  <c r="AX177" i="23"/>
  <c r="AX253" i="23"/>
  <c r="AX254" i="23"/>
  <c r="AX178" i="23"/>
  <c r="AX102" i="23"/>
  <c r="AX179" i="23"/>
  <c r="AX103" i="23"/>
  <c r="AX255" i="23"/>
  <c r="AX104" i="23"/>
  <c r="AX256" i="23"/>
  <c r="AX180" i="23"/>
  <c r="AX257" i="23"/>
  <c r="AX181" i="23"/>
  <c r="AX105" i="23"/>
  <c r="AX182" i="23"/>
  <c r="AX106" i="23"/>
  <c r="AX258" i="23"/>
  <c r="AX259" i="23"/>
  <c r="AX183" i="23"/>
  <c r="AX107" i="23"/>
  <c r="AX260" i="23"/>
  <c r="AX184" i="23"/>
  <c r="AX108" i="23"/>
  <c r="AX185" i="23"/>
  <c r="AX261" i="23"/>
  <c r="AX109" i="23"/>
  <c r="AX262" i="23"/>
  <c r="AX186" i="23"/>
  <c r="AX110" i="23"/>
  <c r="AX111" i="23"/>
  <c r="AX187" i="23"/>
  <c r="AX263" i="23"/>
  <c r="AX188" i="23"/>
  <c r="AP113" i="23"/>
  <c r="AT113" i="23"/>
  <c r="AX113" i="23"/>
  <c r="AQ113" i="23"/>
  <c r="AU113" i="23"/>
  <c r="AO113" i="23"/>
  <c r="AW113" i="23"/>
  <c r="AV113" i="23"/>
  <c r="AR113" i="23"/>
  <c r="AS113" i="23"/>
  <c r="AP265" i="23"/>
  <c r="AT265" i="23"/>
  <c r="AX265" i="23"/>
  <c r="AV265" i="23"/>
  <c r="AQ265" i="23"/>
  <c r="AU265" i="23"/>
  <c r="AR265" i="23"/>
  <c r="AS265" i="23"/>
  <c r="AO265" i="23"/>
  <c r="AW265" i="23"/>
  <c r="AX264" i="23"/>
  <c r="P569" i="23"/>
  <c r="L569" i="23"/>
  <c r="X569" i="23"/>
  <c r="AB569" i="23"/>
  <c r="H569" i="23"/>
  <c r="T569" i="23"/>
  <c r="AE569" i="23"/>
  <c r="AA569" i="23"/>
  <c r="W569" i="23"/>
  <c r="S569" i="23"/>
  <c r="O569" i="23"/>
  <c r="K569" i="23"/>
  <c r="G569" i="23"/>
  <c r="AD569" i="23"/>
  <c r="Z569" i="23"/>
  <c r="V569" i="23"/>
  <c r="R569" i="23"/>
  <c r="N569" i="23"/>
  <c r="J569" i="23"/>
  <c r="AC569" i="23"/>
  <c r="Y569" i="23"/>
  <c r="U569" i="23"/>
  <c r="Q569" i="23"/>
  <c r="M569" i="23"/>
  <c r="D570" i="23"/>
  <c r="B570" i="23" s="1"/>
  <c r="H570" i="23" s="1"/>
  <c r="AG614" i="23"/>
  <c r="AG604" i="23"/>
  <c r="AG605" i="23"/>
  <c r="AG606" i="23"/>
  <c r="AG607" i="23"/>
  <c r="AG608" i="23"/>
  <c r="AG609" i="23"/>
  <c r="AG610" i="23"/>
  <c r="AG611" i="23"/>
  <c r="AG612" i="23"/>
  <c r="AG613" i="23"/>
  <c r="AG528" i="23"/>
  <c r="AG529" i="23"/>
  <c r="AG530" i="23"/>
  <c r="AG531" i="23"/>
  <c r="AG532" i="23"/>
  <c r="AG615" i="23"/>
  <c r="AG535" i="23"/>
  <c r="AG452" i="23"/>
  <c r="AG453" i="23"/>
  <c r="AG454" i="23"/>
  <c r="AG455" i="23"/>
  <c r="AG456" i="23"/>
  <c r="AG457" i="23"/>
  <c r="AG458" i="23"/>
  <c r="AG459" i="23"/>
  <c r="AG460" i="23"/>
  <c r="AG461" i="23"/>
  <c r="AG536" i="23"/>
  <c r="AG533" i="23"/>
  <c r="AG537" i="23"/>
  <c r="AG538" i="23"/>
  <c r="AG539" i="23"/>
  <c r="AG463" i="23"/>
  <c r="AG462" i="23"/>
  <c r="AG534" i="23"/>
  <c r="AG682" i="23"/>
  <c r="AG683" i="23"/>
  <c r="AG684" i="23"/>
  <c r="AG685" i="23"/>
  <c r="AG686" i="23"/>
  <c r="AG687" i="23"/>
  <c r="AG688" i="23"/>
  <c r="AG689" i="23"/>
  <c r="AG690" i="23"/>
  <c r="AG691" i="23"/>
  <c r="AG692" i="23"/>
  <c r="AG693" i="23"/>
  <c r="BO342" i="23"/>
  <c r="BP342" i="23"/>
  <c r="BQ342" i="23"/>
  <c r="BR342" i="23"/>
  <c r="BS342" i="23"/>
  <c r="BT342" i="23"/>
  <c r="BU342" i="23"/>
  <c r="BV342" i="23"/>
  <c r="BW342" i="23"/>
  <c r="BX342" i="23"/>
  <c r="BY342" i="23"/>
  <c r="BZ342" i="23"/>
  <c r="S492" i="23"/>
  <c r="BO492" i="23"/>
  <c r="BP492" i="23"/>
  <c r="BQ492" i="23"/>
  <c r="BR492" i="23"/>
  <c r="BS492" i="23"/>
  <c r="BT492" i="23"/>
  <c r="BU492" i="23"/>
  <c r="BV492" i="23"/>
  <c r="BW492" i="23"/>
  <c r="BX492" i="23"/>
  <c r="BY492" i="23"/>
  <c r="BZ492" i="23"/>
  <c r="AD492" i="23"/>
  <c r="W492" i="23"/>
  <c r="J492" i="23"/>
  <c r="P492" i="23"/>
  <c r="O492" i="23"/>
  <c r="L492" i="23"/>
  <c r="AC492" i="23"/>
  <c r="Z492" i="23"/>
  <c r="H492" i="23"/>
  <c r="Y492" i="23"/>
  <c r="R492" i="23"/>
  <c r="G492" i="23"/>
  <c r="U492" i="23"/>
  <c r="Q492" i="23"/>
  <c r="V492" i="23"/>
  <c r="X492" i="23"/>
  <c r="AA492" i="23"/>
  <c r="K492" i="23"/>
  <c r="AB492" i="23"/>
  <c r="T492" i="23"/>
  <c r="N492" i="23"/>
  <c r="I492" i="23"/>
  <c r="M492" i="23"/>
  <c r="AG41" i="23"/>
  <c r="B493" i="23"/>
  <c r="O493" i="23" s="1"/>
  <c r="G570" i="23"/>
  <c r="K570" i="23"/>
  <c r="S570" i="23"/>
  <c r="W570" i="23"/>
  <c r="AA570" i="23"/>
  <c r="G417" i="23"/>
  <c r="H417" i="23"/>
  <c r="I417" i="23"/>
  <c r="J417" i="23"/>
  <c r="K417" i="23"/>
  <c r="L417" i="23"/>
  <c r="M417" i="23"/>
  <c r="N417" i="23"/>
  <c r="O417" i="23"/>
  <c r="P417" i="23"/>
  <c r="Q417" i="23"/>
  <c r="R417" i="23"/>
  <c r="S417" i="23"/>
  <c r="T417" i="23"/>
  <c r="U417" i="23"/>
  <c r="V417" i="23"/>
  <c r="W417" i="23"/>
  <c r="X417" i="23"/>
  <c r="Y417" i="23"/>
  <c r="Z417" i="23"/>
  <c r="AA417" i="23"/>
  <c r="AB417" i="23"/>
  <c r="AC417" i="23"/>
  <c r="AD417" i="23"/>
  <c r="AE417" i="23"/>
  <c r="AA113" i="23"/>
  <c r="K113" i="23"/>
  <c r="I113" i="23"/>
  <c r="AD113" i="23"/>
  <c r="N113" i="23"/>
  <c r="M113" i="23"/>
  <c r="H113" i="23"/>
  <c r="S113" i="23"/>
  <c r="Y113" i="23"/>
  <c r="T113" i="23"/>
  <c r="V113" i="23"/>
  <c r="AC113" i="23"/>
  <c r="X113" i="23"/>
  <c r="W113" i="23"/>
  <c r="G113" i="23"/>
  <c r="AB113" i="23"/>
  <c r="Z113" i="23"/>
  <c r="J113" i="23"/>
  <c r="AF113" i="23"/>
  <c r="AE113" i="23"/>
  <c r="O113" i="23"/>
  <c r="Q113" i="23"/>
  <c r="L113" i="23"/>
  <c r="R113" i="23"/>
  <c r="U113" i="23"/>
  <c r="P113" i="23"/>
  <c r="AH40" i="23"/>
  <c r="AH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B31" i="90"/>
  <c r="D494" i="23"/>
  <c r="AG469" i="23"/>
  <c r="AG470" i="23"/>
  <c r="AG471" i="23"/>
  <c r="AG472" i="23"/>
  <c r="AG473" i="23"/>
  <c r="AG476" i="23"/>
  <c r="AG478" i="23"/>
  <c r="AG477" i="23"/>
  <c r="AG479" i="23"/>
  <c r="AG468" i="23"/>
  <c r="AG474" i="23"/>
  <c r="AG475" i="23"/>
  <c r="AG480" i="23"/>
  <c r="AG481" i="23"/>
  <c r="AG482" i="23"/>
  <c r="AG483" i="23"/>
  <c r="AG484" i="23"/>
  <c r="AG485" i="23"/>
  <c r="AG486" i="23"/>
  <c r="L189" i="23"/>
  <c r="AB189" i="23"/>
  <c r="G189" i="23"/>
  <c r="AC189" i="23"/>
  <c r="O189" i="23"/>
  <c r="Q189" i="23"/>
  <c r="I189" i="23"/>
  <c r="AD189" i="23"/>
  <c r="P189" i="23"/>
  <c r="AF189" i="23"/>
  <c r="M189" i="23"/>
  <c r="U189" i="23"/>
  <c r="AA189" i="23"/>
  <c r="T189" i="23"/>
  <c r="R189" i="23"/>
  <c r="Z189" i="23"/>
  <c r="K189" i="23"/>
  <c r="H189" i="23"/>
  <c r="X189" i="23"/>
  <c r="W189" i="23"/>
  <c r="J189" i="23"/>
  <c r="AE189" i="23"/>
  <c r="V189" i="23"/>
  <c r="Y189" i="23"/>
  <c r="N189" i="23"/>
  <c r="S189" i="23"/>
  <c r="Y265" i="23"/>
  <c r="I265" i="23"/>
  <c r="L265" i="23"/>
  <c r="T265" i="23"/>
  <c r="V265" i="23"/>
  <c r="H265" i="23"/>
  <c r="N265" i="23"/>
  <c r="U265" i="23"/>
  <c r="AB265" i="23"/>
  <c r="G265" i="23"/>
  <c r="O265" i="23"/>
  <c r="K265" i="23"/>
  <c r="AA265" i="23"/>
  <c r="Q265" i="23"/>
  <c r="W265" i="23"/>
  <c r="AE265" i="23"/>
  <c r="J265" i="23"/>
  <c r="AD265" i="23"/>
  <c r="P265" i="23"/>
  <c r="AC265" i="23"/>
  <c r="M265" i="23"/>
  <c r="R265" i="23"/>
  <c r="Z265" i="23"/>
  <c r="AF265" i="23"/>
  <c r="S265" i="23"/>
  <c r="X265" i="23"/>
  <c r="AH338" i="23"/>
  <c r="AH316" i="23"/>
  <c r="AH340" i="23"/>
  <c r="AH7" i="23"/>
  <c r="AH324" i="23"/>
  <c r="AH337" i="23"/>
  <c r="AH327" i="23"/>
  <c r="AH333" i="23"/>
  <c r="AH332" i="23"/>
  <c r="AH331" i="23"/>
  <c r="AH318" i="23"/>
  <c r="AH320" i="23"/>
  <c r="AH342" i="23"/>
  <c r="AH329" i="23"/>
  <c r="AH341" i="23"/>
  <c r="AH326" i="23"/>
  <c r="AH334" i="23"/>
  <c r="AH317" i="23"/>
  <c r="AH319" i="23"/>
  <c r="AH335" i="23"/>
  <c r="AH328" i="23"/>
  <c r="AH336" i="23"/>
  <c r="AH321" i="23"/>
  <c r="AH325" i="23"/>
  <c r="AH323" i="23"/>
  <c r="AH339" i="23"/>
  <c r="AH322" i="23"/>
  <c r="AH330" i="23"/>
  <c r="D649" i="23"/>
  <c r="B649" i="23" s="1"/>
  <c r="G342" i="23"/>
  <c r="H342" i="23"/>
  <c r="I342" i="23"/>
  <c r="J342" i="23"/>
  <c r="K342" i="23"/>
  <c r="L342" i="23"/>
  <c r="N342" i="23"/>
  <c r="M342" i="23"/>
  <c r="O342" i="23"/>
  <c r="P342" i="23"/>
  <c r="Q342" i="23"/>
  <c r="R342" i="23"/>
  <c r="S342" i="23"/>
  <c r="T342" i="23"/>
  <c r="U342" i="23"/>
  <c r="V342" i="23"/>
  <c r="W342" i="23"/>
  <c r="X342" i="23"/>
  <c r="Y342" i="23"/>
  <c r="Z342" i="23"/>
  <c r="AA342" i="23"/>
  <c r="AB342" i="23"/>
  <c r="AC342" i="23"/>
  <c r="AD342" i="23"/>
  <c r="AE342" i="23"/>
  <c r="AF342" i="23"/>
  <c r="N647" i="23"/>
  <c r="AD647" i="23"/>
  <c r="H647" i="23"/>
  <c r="X647" i="23"/>
  <c r="R647" i="23"/>
  <c r="J647" i="23"/>
  <c r="Z647" i="23"/>
  <c r="T647" i="23"/>
  <c r="AE647" i="23"/>
  <c r="AB647" i="23"/>
  <c r="G647" i="23"/>
  <c r="I647" i="23"/>
  <c r="P647" i="23"/>
  <c r="W647" i="23"/>
  <c r="Y647" i="23"/>
  <c r="V647" i="23"/>
  <c r="O647" i="23"/>
  <c r="K647" i="23"/>
  <c r="AC647" i="23"/>
  <c r="S647" i="23"/>
  <c r="L647" i="23"/>
  <c r="Q647" i="23"/>
  <c r="U647" i="23"/>
  <c r="AA647" i="23"/>
  <c r="M647" i="23"/>
  <c r="H648" i="23"/>
  <c r="X648" i="23"/>
  <c r="L648" i="23"/>
  <c r="AB648" i="23"/>
  <c r="T648" i="23"/>
  <c r="J648" i="23"/>
  <c r="Z648" i="23"/>
  <c r="O648" i="23"/>
  <c r="Q648" i="23"/>
  <c r="P648" i="23"/>
  <c r="N648" i="23"/>
  <c r="AD648" i="23"/>
  <c r="M648" i="23"/>
  <c r="W648" i="23"/>
  <c r="V648" i="23"/>
  <c r="AC648" i="23"/>
  <c r="G648" i="23"/>
  <c r="AF648" i="23"/>
  <c r="U648" i="23"/>
  <c r="Y648" i="23"/>
  <c r="R648" i="23"/>
  <c r="K648" i="23"/>
  <c r="AE648" i="23"/>
  <c r="I648" i="23"/>
  <c r="AA648" i="23"/>
  <c r="S648" i="23"/>
  <c r="B418" i="23"/>
  <c r="D419" i="23"/>
  <c r="C117" i="23"/>
  <c r="C193" i="23"/>
  <c r="C42" i="23"/>
  <c r="D343" i="23"/>
  <c r="D266" i="23"/>
  <c r="D190" i="23"/>
  <c r="D114" i="23"/>
  <c r="C268" i="23"/>
  <c r="AY8" i="23"/>
  <c r="AY113" i="23" s="1"/>
  <c r="AY265" i="23" l="1"/>
  <c r="AY189" i="23"/>
  <c r="AR114" i="23"/>
  <c r="AV114" i="23"/>
  <c r="AO114" i="23"/>
  <c r="AS114" i="23"/>
  <c r="AW114" i="23"/>
  <c r="AQ114" i="23"/>
  <c r="AY114" i="23"/>
  <c r="AP114" i="23"/>
  <c r="AT114" i="23"/>
  <c r="AU114" i="23"/>
  <c r="AX114" i="23"/>
  <c r="AQ190" i="23"/>
  <c r="AU190" i="23"/>
  <c r="AY190" i="23"/>
  <c r="AR190" i="23"/>
  <c r="AV190" i="23"/>
  <c r="AO190" i="23"/>
  <c r="AW190" i="23"/>
  <c r="AP190" i="23"/>
  <c r="AX190" i="23"/>
  <c r="AS190" i="23"/>
  <c r="AT190" i="23"/>
  <c r="AY87" i="23"/>
  <c r="AY239" i="23"/>
  <c r="AY163" i="23"/>
  <c r="AY240" i="23"/>
  <c r="AY164" i="23"/>
  <c r="AY88" i="23"/>
  <c r="AY241" i="23"/>
  <c r="AY89" i="23"/>
  <c r="AY165" i="23"/>
  <c r="AY90" i="23"/>
  <c r="AY166" i="23"/>
  <c r="AY242" i="23"/>
  <c r="AY91" i="23"/>
  <c r="AY167" i="23"/>
  <c r="AY243" i="23"/>
  <c r="AY244" i="23"/>
  <c r="AY92" i="23"/>
  <c r="AY168" i="23"/>
  <c r="AY93" i="23"/>
  <c r="AY169" i="23"/>
  <c r="AY245" i="23"/>
  <c r="AY246" i="23"/>
  <c r="AY170" i="23"/>
  <c r="AY94" i="23"/>
  <c r="AY95" i="23"/>
  <c r="AY247" i="23"/>
  <c r="AY171" i="23"/>
  <c r="AY96" i="23"/>
  <c r="AY172" i="23"/>
  <c r="AY248" i="23"/>
  <c r="AY97" i="23"/>
  <c r="AY173" i="23"/>
  <c r="AY249" i="23"/>
  <c r="AY98" i="23"/>
  <c r="AY250" i="23"/>
  <c r="AY174" i="23"/>
  <c r="AY251" i="23"/>
  <c r="AY175" i="23"/>
  <c r="AY99" i="23"/>
  <c r="AY252" i="23"/>
  <c r="AY100" i="23"/>
  <c r="AY176" i="23"/>
  <c r="AY177" i="23"/>
  <c r="AY101" i="23"/>
  <c r="AY253" i="23"/>
  <c r="AY254" i="23"/>
  <c r="AY102" i="23"/>
  <c r="AY178" i="23"/>
  <c r="AY103" i="23"/>
  <c r="AY255" i="23"/>
  <c r="AY179" i="23"/>
  <c r="AY104" i="23"/>
  <c r="AY256" i="23"/>
  <c r="AY180" i="23"/>
  <c r="AY181" i="23"/>
  <c r="AY105" i="23"/>
  <c r="AY257" i="23"/>
  <c r="AY106" i="23"/>
  <c r="AY182" i="23"/>
  <c r="AY258" i="23"/>
  <c r="AY107" i="23"/>
  <c r="AY183" i="23"/>
  <c r="AY259" i="23"/>
  <c r="AY184" i="23"/>
  <c r="AY108" i="23"/>
  <c r="AY260" i="23"/>
  <c r="AY261" i="23"/>
  <c r="AY185" i="23"/>
  <c r="AY109" i="23"/>
  <c r="AY186" i="23"/>
  <c r="AY262" i="23"/>
  <c r="AY110" i="23"/>
  <c r="AY187" i="23"/>
  <c r="AY111" i="23"/>
  <c r="AY263" i="23"/>
  <c r="AY264" i="23"/>
  <c r="AY112" i="23"/>
  <c r="AY188" i="23"/>
  <c r="AR266" i="23"/>
  <c r="AV266" i="23"/>
  <c r="AP266" i="23"/>
  <c r="AX266" i="23"/>
  <c r="AO266" i="23"/>
  <c r="AS266" i="23"/>
  <c r="AW266" i="23"/>
  <c r="AT266" i="23"/>
  <c r="AU266" i="23"/>
  <c r="AY266" i="23"/>
  <c r="AQ266" i="23"/>
  <c r="AE570" i="23"/>
  <c r="O570" i="23"/>
  <c r="AD570" i="23"/>
  <c r="Z570" i="23"/>
  <c r="V570" i="23"/>
  <c r="R570" i="23"/>
  <c r="N570" i="23"/>
  <c r="J570" i="23"/>
  <c r="AC570" i="23"/>
  <c r="Y570" i="23"/>
  <c r="U570" i="23"/>
  <c r="Q570" i="23"/>
  <c r="M570" i="23"/>
  <c r="I570" i="23"/>
  <c r="AB570" i="23"/>
  <c r="X570" i="23"/>
  <c r="T570" i="23"/>
  <c r="P570" i="23"/>
  <c r="L570" i="23"/>
  <c r="D571" i="23"/>
  <c r="B571" i="23" s="1"/>
  <c r="BO343" i="23"/>
  <c r="BP343" i="23"/>
  <c r="BQ343" i="23"/>
  <c r="BR343" i="23"/>
  <c r="BS343" i="23"/>
  <c r="BT343" i="23"/>
  <c r="BU343" i="23"/>
  <c r="BV343" i="23"/>
  <c r="BW343" i="23"/>
  <c r="BX343" i="23"/>
  <c r="BY343" i="23"/>
  <c r="BZ343" i="23"/>
  <c r="AH614" i="23"/>
  <c r="AH606" i="23"/>
  <c r="AH610" i="23"/>
  <c r="AH605" i="23"/>
  <c r="AH609" i="23"/>
  <c r="AH604" i="23"/>
  <c r="AH608" i="23"/>
  <c r="AH612" i="23"/>
  <c r="AH613" i="23"/>
  <c r="AH534" i="23"/>
  <c r="AH462" i="23"/>
  <c r="AH463" i="23"/>
  <c r="AH611" i="23"/>
  <c r="AH528" i="23"/>
  <c r="AH530" i="23"/>
  <c r="AH532" i="23"/>
  <c r="AH535" i="23"/>
  <c r="AH452" i="23"/>
  <c r="AH453" i="23"/>
  <c r="AH454" i="23"/>
  <c r="AH455" i="23"/>
  <c r="AH456" i="23"/>
  <c r="AH457" i="23"/>
  <c r="AH458" i="23"/>
  <c r="AH459" i="23"/>
  <c r="AH460" i="23"/>
  <c r="AH461" i="23"/>
  <c r="AH607" i="23"/>
  <c r="AH615" i="23"/>
  <c r="AH536" i="23"/>
  <c r="AH529" i="23"/>
  <c r="AH531" i="23"/>
  <c r="AH533" i="23"/>
  <c r="AH538" i="23"/>
  <c r="AH537" i="23"/>
  <c r="AH539" i="23"/>
  <c r="AH682" i="23"/>
  <c r="AH683" i="23"/>
  <c r="AH684" i="23"/>
  <c r="AH685" i="23"/>
  <c r="AH686" i="23"/>
  <c r="AH687" i="23"/>
  <c r="AH688" i="23"/>
  <c r="AH689" i="23"/>
  <c r="AH690" i="23"/>
  <c r="AH691" i="23"/>
  <c r="AH692" i="23"/>
  <c r="AH693" i="23"/>
  <c r="AC493" i="23"/>
  <c r="BO493" i="23"/>
  <c r="BP493" i="23"/>
  <c r="BQ493" i="23"/>
  <c r="BR493" i="23"/>
  <c r="BS493" i="23"/>
  <c r="BT493" i="23"/>
  <c r="BU493" i="23"/>
  <c r="BV493" i="23"/>
  <c r="BW493" i="23"/>
  <c r="BX493" i="23"/>
  <c r="BY493" i="23"/>
  <c r="BZ493" i="23"/>
  <c r="AF570" i="23"/>
  <c r="AE493" i="23"/>
  <c r="T493" i="23"/>
  <c r="N493" i="23"/>
  <c r="Z493" i="23"/>
  <c r="Q493" i="23"/>
  <c r="R493" i="23"/>
  <c r="K493" i="23"/>
  <c r="S493" i="23"/>
  <c r="AD493" i="23"/>
  <c r="AA493" i="23"/>
  <c r="AB493" i="23"/>
  <c r="L493" i="23"/>
  <c r="J493" i="23"/>
  <c r="M493" i="23"/>
  <c r="W493" i="23"/>
  <c r="U493" i="23"/>
  <c r="V493" i="23"/>
  <c r="X493" i="23"/>
  <c r="H493" i="23"/>
  <c r="Y493" i="23"/>
  <c r="I493" i="23"/>
  <c r="G493" i="23"/>
  <c r="P493" i="23"/>
  <c r="B494" i="23"/>
  <c r="G418" i="23"/>
  <c r="H418" i="23"/>
  <c r="I418" i="23"/>
  <c r="J418" i="23"/>
  <c r="K418" i="23"/>
  <c r="L418" i="23"/>
  <c r="M418" i="23"/>
  <c r="N418" i="23"/>
  <c r="O418" i="23"/>
  <c r="P418" i="23"/>
  <c r="Q418" i="23"/>
  <c r="R418" i="23"/>
  <c r="S418" i="23"/>
  <c r="T418" i="23"/>
  <c r="U418" i="23"/>
  <c r="V418" i="23"/>
  <c r="W418" i="23"/>
  <c r="X418" i="23"/>
  <c r="Y418" i="23"/>
  <c r="Z418" i="23"/>
  <c r="AA418" i="23"/>
  <c r="AB418" i="23"/>
  <c r="AC418" i="23"/>
  <c r="AD418" i="23"/>
  <c r="AE418" i="23"/>
  <c r="AF418" i="23"/>
  <c r="AG114" i="23"/>
  <c r="Q114" i="23"/>
  <c r="W114" i="23"/>
  <c r="R114" i="23"/>
  <c r="X114" i="23"/>
  <c r="H114" i="23"/>
  <c r="AD114" i="23"/>
  <c r="AF114" i="23"/>
  <c r="Z114" i="23"/>
  <c r="K114" i="23"/>
  <c r="AC114" i="23"/>
  <c r="M114" i="23"/>
  <c r="O114" i="23"/>
  <c r="J114" i="23"/>
  <c r="T114" i="23"/>
  <c r="AA114" i="23"/>
  <c r="V114" i="23"/>
  <c r="Y114" i="23"/>
  <c r="I114" i="23"/>
  <c r="G114" i="23"/>
  <c r="P114" i="23"/>
  <c r="S114" i="23"/>
  <c r="N114" i="23"/>
  <c r="U114" i="23"/>
  <c r="AE114" i="23"/>
  <c r="AB114" i="23"/>
  <c r="L114" i="23"/>
  <c r="B32" i="90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I41" i="23"/>
  <c r="AI42" i="23"/>
  <c r="AH42" i="23"/>
  <c r="D495" i="23"/>
  <c r="AH469" i="23"/>
  <c r="AH470" i="23"/>
  <c r="AH471" i="23"/>
  <c r="AH472" i="23"/>
  <c r="AH474" i="23"/>
  <c r="AH475" i="23"/>
  <c r="AH473" i="23"/>
  <c r="AH468" i="23"/>
  <c r="AH478" i="23"/>
  <c r="AH476" i="23"/>
  <c r="AH479" i="23"/>
  <c r="AH477" i="23"/>
  <c r="AH480" i="23"/>
  <c r="AH481" i="23"/>
  <c r="AH482" i="23"/>
  <c r="AH483" i="23"/>
  <c r="AH484" i="23"/>
  <c r="AH485" i="23"/>
  <c r="AH486" i="23"/>
  <c r="T190" i="23"/>
  <c r="N190" i="23"/>
  <c r="AD190" i="23"/>
  <c r="G190" i="23"/>
  <c r="AA190" i="23"/>
  <c r="H190" i="23"/>
  <c r="X190" i="23"/>
  <c r="R190" i="23"/>
  <c r="O190" i="23"/>
  <c r="M190" i="23"/>
  <c r="I190" i="23"/>
  <c r="L190" i="23"/>
  <c r="AB190" i="23"/>
  <c r="V190" i="23"/>
  <c r="W190" i="23"/>
  <c r="K190" i="23"/>
  <c r="U190" i="23"/>
  <c r="AC190" i="23"/>
  <c r="Y190" i="23"/>
  <c r="AG190" i="23"/>
  <c r="P190" i="23"/>
  <c r="AF190" i="23"/>
  <c r="J190" i="23"/>
  <c r="Z190" i="23"/>
  <c r="AE190" i="23"/>
  <c r="S190" i="23"/>
  <c r="Q190" i="23"/>
  <c r="AG266" i="23"/>
  <c r="Q266" i="23"/>
  <c r="Z266" i="23"/>
  <c r="AB266" i="23"/>
  <c r="G266" i="23"/>
  <c r="V266" i="23"/>
  <c r="H266" i="23"/>
  <c r="AC266" i="23"/>
  <c r="M266" i="23"/>
  <c r="T266" i="23"/>
  <c r="W266" i="23"/>
  <c r="X266" i="23"/>
  <c r="K266" i="23"/>
  <c r="P266" i="23"/>
  <c r="Y266" i="23"/>
  <c r="I266" i="23"/>
  <c r="O266" i="23"/>
  <c r="R266" i="23"/>
  <c r="N266" i="23"/>
  <c r="AD266" i="23"/>
  <c r="AA266" i="23"/>
  <c r="U266" i="23"/>
  <c r="AE266" i="23"/>
  <c r="J266" i="23"/>
  <c r="L266" i="23"/>
  <c r="AF266" i="23"/>
  <c r="S266" i="23"/>
  <c r="AI341" i="23"/>
  <c r="AI339" i="23"/>
  <c r="AI318" i="23"/>
  <c r="AI325" i="23"/>
  <c r="AI343" i="23"/>
  <c r="AI328" i="23"/>
  <c r="AI317" i="23"/>
  <c r="AI338" i="23"/>
  <c r="AI333" i="23"/>
  <c r="AI332" i="23"/>
  <c r="AI334" i="23"/>
  <c r="AI327" i="23"/>
  <c r="AI321" i="23"/>
  <c r="AI7" i="23"/>
  <c r="AI316" i="23"/>
  <c r="AI319" i="23"/>
  <c r="AI335" i="23"/>
  <c r="AI326" i="23"/>
  <c r="AI322" i="23"/>
  <c r="AI320" i="23"/>
  <c r="AI336" i="23"/>
  <c r="AI329" i="23"/>
  <c r="AI337" i="23"/>
  <c r="AI342" i="23"/>
  <c r="AI330" i="23"/>
  <c r="AI324" i="23"/>
  <c r="AI340" i="23"/>
  <c r="AI323" i="23"/>
  <c r="AI331" i="23"/>
  <c r="D650" i="23"/>
  <c r="B650" i="23" s="1"/>
  <c r="G343" i="23"/>
  <c r="H343" i="23"/>
  <c r="I343" i="23"/>
  <c r="J343" i="23"/>
  <c r="K343" i="23"/>
  <c r="L343" i="23"/>
  <c r="M343" i="23"/>
  <c r="N343" i="23"/>
  <c r="O343" i="23"/>
  <c r="P343" i="23"/>
  <c r="Q343" i="23"/>
  <c r="R343" i="23"/>
  <c r="S343" i="23"/>
  <c r="T343" i="23"/>
  <c r="U343" i="23"/>
  <c r="V343" i="23"/>
  <c r="W343" i="23"/>
  <c r="X343" i="23"/>
  <c r="Y343" i="23"/>
  <c r="Z343" i="23"/>
  <c r="AA343" i="23"/>
  <c r="AB343" i="23"/>
  <c r="AC343" i="23"/>
  <c r="AD343" i="23"/>
  <c r="AE343" i="23"/>
  <c r="AF343" i="23"/>
  <c r="AG343" i="23"/>
  <c r="R649" i="23"/>
  <c r="V649" i="23"/>
  <c r="N649" i="23"/>
  <c r="AD649" i="23"/>
  <c r="J649" i="23"/>
  <c r="T649" i="23"/>
  <c r="K649" i="23"/>
  <c r="U649" i="23"/>
  <c r="AE649" i="23"/>
  <c r="Z649" i="23"/>
  <c r="H649" i="23"/>
  <c r="X649" i="23"/>
  <c r="S649" i="23"/>
  <c r="AC649" i="23"/>
  <c r="P649" i="23"/>
  <c r="AF649" i="23"/>
  <c r="M649" i="23"/>
  <c r="L649" i="23"/>
  <c r="AA649" i="23"/>
  <c r="Q649" i="23"/>
  <c r="AB649" i="23"/>
  <c r="G649" i="23"/>
  <c r="Y649" i="23"/>
  <c r="W649" i="23"/>
  <c r="I649" i="23"/>
  <c r="O649" i="23"/>
  <c r="AG649" i="23"/>
  <c r="B419" i="23"/>
  <c r="D420" i="23"/>
  <c r="C194" i="23"/>
  <c r="C118" i="23"/>
  <c r="C43" i="23"/>
  <c r="C269" i="23"/>
  <c r="D344" i="23"/>
  <c r="D191" i="23"/>
  <c r="D115" i="23"/>
  <c r="D267" i="23"/>
  <c r="AZ8" i="23"/>
  <c r="AZ114" i="23" s="1"/>
  <c r="AZ266" i="23" l="1"/>
  <c r="AZ190" i="23"/>
  <c r="AO191" i="23"/>
  <c r="AS191" i="23"/>
  <c r="AW191" i="23"/>
  <c r="AP191" i="23"/>
  <c r="AT191" i="23"/>
  <c r="AX191" i="23"/>
  <c r="AQ191" i="23"/>
  <c r="AY191" i="23"/>
  <c r="AR191" i="23"/>
  <c r="AZ191" i="23"/>
  <c r="AU191" i="23"/>
  <c r="AV191" i="23"/>
  <c r="AP267" i="23"/>
  <c r="AT267" i="23"/>
  <c r="AX267" i="23"/>
  <c r="AR267" i="23"/>
  <c r="AQ267" i="23"/>
  <c r="AU267" i="23"/>
  <c r="AY267" i="23"/>
  <c r="AV267" i="23"/>
  <c r="AZ267" i="23"/>
  <c r="AW267" i="23"/>
  <c r="AO267" i="23"/>
  <c r="AS267" i="23"/>
  <c r="AP115" i="23"/>
  <c r="AT115" i="23"/>
  <c r="AX115" i="23"/>
  <c r="AQ115" i="23"/>
  <c r="AU115" i="23"/>
  <c r="AY115" i="23"/>
  <c r="AS115" i="23"/>
  <c r="AV115" i="23"/>
  <c r="AW115" i="23"/>
  <c r="AO115" i="23"/>
  <c r="AR115" i="23"/>
  <c r="AZ115" i="23"/>
  <c r="AZ87" i="23"/>
  <c r="AZ163" i="23"/>
  <c r="AZ239" i="23"/>
  <c r="AZ240" i="23"/>
  <c r="AZ88" i="23"/>
  <c r="AZ164" i="23"/>
  <c r="AZ165" i="23"/>
  <c r="AZ241" i="23"/>
  <c r="AZ89" i="23"/>
  <c r="AZ90" i="23"/>
  <c r="AZ166" i="23"/>
  <c r="AZ242" i="23"/>
  <c r="AZ91" i="23"/>
  <c r="AZ243" i="23"/>
  <c r="AZ167" i="23"/>
  <c r="AZ92" i="23"/>
  <c r="AZ244" i="23"/>
  <c r="AZ168" i="23"/>
  <c r="AZ93" i="23"/>
  <c r="AZ245" i="23"/>
  <c r="AZ169" i="23"/>
  <c r="AZ246" i="23"/>
  <c r="AZ170" i="23"/>
  <c r="AZ94" i="23"/>
  <c r="AZ247" i="23"/>
  <c r="AZ95" i="23"/>
  <c r="AZ171" i="23"/>
  <c r="AZ96" i="23"/>
  <c r="AZ248" i="23"/>
  <c r="AZ172" i="23"/>
  <c r="AZ97" i="23"/>
  <c r="AZ249" i="23"/>
  <c r="AZ173" i="23"/>
  <c r="AZ250" i="23"/>
  <c r="AZ98" i="23"/>
  <c r="AZ174" i="23"/>
  <c r="AZ251" i="23"/>
  <c r="AZ175" i="23"/>
  <c r="AZ99" i="23"/>
  <c r="AZ252" i="23"/>
  <c r="AZ176" i="23"/>
  <c r="AZ100" i="23"/>
  <c r="AZ253" i="23"/>
  <c r="AZ177" i="23"/>
  <c r="AZ101" i="23"/>
  <c r="AZ178" i="23"/>
  <c r="AZ102" i="23"/>
  <c r="AZ254" i="23"/>
  <c r="AZ103" i="23"/>
  <c r="AZ255" i="23"/>
  <c r="AZ179" i="23"/>
  <c r="AZ104" i="23"/>
  <c r="AZ180" i="23"/>
  <c r="AZ256" i="23"/>
  <c r="AZ257" i="23"/>
  <c r="AZ181" i="23"/>
  <c r="AZ105" i="23"/>
  <c r="AZ182" i="23"/>
  <c r="AZ258" i="23"/>
  <c r="AZ106" i="23"/>
  <c r="AZ183" i="23"/>
  <c r="AZ107" i="23"/>
  <c r="AZ259" i="23"/>
  <c r="AZ260" i="23"/>
  <c r="AZ108" i="23"/>
  <c r="AZ184" i="23"/>
  <c r="AZ185" i="23"/>
  <c r="AZ109" i="23"/>
  <c r="AZ261" i="23"/>
  <c r="AZ110" i="23"/>
  <c r="AZ262" i="23"/>
  <c r="AZ186" i="23"/>
  <c r="AZ263" i="23"/>
  <c r="AZ187" i="23"/>
  <c r="AZ111" i="23"/>
  <c r="AZ264" i="23"/>
  <c r="AZ112" i="23"/>
  <c r="AZ188" i="23"/>
  <c r="AZ189" i="23"/>
  <c r="AZ113" i="23"/>
  <c r="AZ265" i="23"/>
  <c r="AF571" i="23"/>
  <c r="P571" i="23"/>
  <c r="AB571" i="23"/>
  <c r="L571" i="23"/>
  <c r="X571" i="23"/>
  <c r="H571" i="23"/>
  <c r="T571" i="23"/>
  <c r="AE571" i="23"/>
  <c r="AA571" i="23"/>
  <c r="W571" i="23"/>
  <c r="S571" i="23"/>
  <c r="O571" i="23"/>
  <c r="K571" i="23"/>
  <c r="G571" i="23"/>
  <c r="AD571" i="23"/>
  <c r="Z571" i="23"/>
  <c r="V571" i="23"/>
  <c r="R571" i="23"/>
  <c r="N571" i="23"/>
  <c r="J571" i="23"/>
  <c r="AC571" i="23"/>
  <c r="Y571" i="23"/>
  <c r="U571" i="23"/>
  <c r="Q571" i="23"/>
  <c r="M571" i="23"/>
  <c r="I571" i="23"/>
  <c r="D572" i="23"/>
  <c r="B572" i="23" s="1"/>
  <c r="I572" i="23" s="1"/>
  <c r="AI604" i="23"/>
  <c r="AI605" i="23"/>
  <c r="AI606" i="23"/>
  <c r="AI607" i="23"/>
  <c r="AI608" i="23"/>
  <c r="AI609" i="23"/>
  <c r="AI610" i="23"/>
  <c r="AI611" i="23"/>
  <c r="AI612" i="23"/>
  <c r="AI614" i="23"/>
  <c r="AI615" i="23"/>
  <c r="AI528" i="23"/>
  <c r="AI529" i="23"/>
  <c r="AI530" i="23"/>
  <c r="AI531" i="23"/>
  <c r="AI532" i="23"/>
  <c r="AI533" i="23"/>
  <c r="AI534" i="23"/>
  <c r="AI535" i="23"/>
  <c r="AI536" i="23"/>
  <c r="AI537" i="23"/>
  <c r="AI613" i="23"/>
  <c r="AI538" i="23"/>
  <c r="AI539" i="23"/>
  <c r="AI462" i="23"/>
  <c r="AI463" i="23"/>
  <c r="AI452" i="23"/>
  <c r="AI453" i="23"/>
  <c r="AI454" i="23"/>
  <c r="AI455" i="23"/>
  <c r="AI456" i="23"/>
  <c r="AI457" i="23"/>
  <c r="AI458" i="23"/>
  <c r="AI459" i="23"/>
  <c r="AI460" i="23"/>
  <c r="AI461" i="23"/>
  <c r="AI682" i="23"/>
  <c r="AI683" i="23"/>
  <c r="AI684" i="23"/>
  <c r="AI685" i="23"/>
  <c r="AI686" i="23"/>
  <c r="AI687" i="23"/>
  <c r="AI688" i="23"/>
  <c r="AI689" i="23"/>
  <c r="AI690" i="23"/>
  <c r="AI691" i="23"/>
  <c r="AI692" i="23"/>
  <c r="AI693" i="23"/>
  <c r="T494" i="23"/>
  <c r="BO494" i="23"/>
  <c r="BP494" i="23"/>
  <c r="BQ494" i="23"/>
  <c r="BR494" i="23"/>
  <c r="BS494" i="23"/>
  <c r="BT494" i="23"/>
  <c r="BU494" i="23"/>
  <c r="BV494" i="23"/>
  <c r="BW494" i="23"/>
  <c r="BX494" i="23"/>
  <c r="BY494" i="23"/>
  <c r="BZ494" i="23"/>
  <c r="BO344" i="23"/>
  <c r="BP344" i="23"/>
  <c r="BQ344" i="23"/>
  <c r="BR344" i="23"/>
  <c r="BS344" i="23"/>
  <c r="BT344" i="23"/>
  <c r="BU344" i="23"/>
  <c r="BV344" i="23"/>
  <c r="BW344" i="23"/>
  <c r="BX344" i="23"/>
  <c r="BY344" i="23"/>
  <c r="BZ344" i="23"/>
  <c r="AG571" i="23"/>
  <c r="K494" i="23"/>
  <c r="S494" i="23"/>
  <c r="R494" i="23"/>
  <c r="AB494" i="23"/>
  <c r="V494" i="23"/>
  <c r="L494" i="23"/>
  <c r="U494" i="23"/>
  <c r="AE494" i="23"/>
  <c r="M494" i="23"/>
  <c r="X494" i="23"/>
  <c r="W494" i="23"/>
  <c r="AC494" i="23"/>
  <c r="AA494" i="23"/>
  <c r="Y494" i="23"/>
  <c r="AF494" i="23"/>
  <c r="P494" i="23"/>
  <c r="J494" i="23"/>
  <c r="O494" i="23"/>
  <c r="N494" i="23"/>
  <c r="H494" i="23"/>
  <c r="Z494" i="23"/>
  <c r="Q494" i="23"/>
  <c r="G494" i="23"/>
  <c r="AD494" i="23"/>
  <c r="I494" i="23"/>
  <c r="AI43" i="23"/>
  <c r="B495" i="23"/>
  <c r="G419" i="23"/>
  <c r="H419" i="23"/>
  <c r="I419" i="23"/>
  <c r="J419" i="23"/>
  <c r="K419" i="23"/>
  <c r="L419" i="23"/>
  <c r="M419" i="23"/>
  <c r="N419" i="23"/>
  <c r="O419" i="23"/>
  <c r="P419" i="23"/>
  <c r="Q419" i="23"/>
  <c r="R419" i="23"/>
  <c r="S419" i="23"/>
  <c r="T419" i="23"/>
  <c r="U419" i="23"/>
  <c r="V419" i="23"/>
  <c r="W419" i="23"/>
  <c r="X419" i="23"/>
  <c r="Y419" i="23"/>
  <c r="Z419" i="23"/>
  <c r="AA419" i="23"/>
  <c r="AB419" i="23"/>
  <c r="AC419" i="23"/>
  <c r="AD419" i="23"/>
  <c r="AE419" i="23"/>
  <c r="AF419" i="23"/>
  <c r="AG419" i="23"/>
  <c r="B33" i="90"/>
  <c r="V115" i="23"/>
  <c r="R115" i="23"/>
  <c r="T115" i="23"/>
  <c r="G115" i="23"/>
  <c r="Q115" i="23"/>
  <c r="P115" i="23"/>
  <c r="K115" i="23"/>
  <c r="AD115" i="23"/>
  <c r="AB115" i="23"/>
  <c r="J115" i="23"/>
  <c r="X115" i="23"/>
  <c r="AA115" i="23"/>
  <c r="I115" i="23"/>
  <c r="AC115" i="23"/>
  <c r="Z115" i="23"/>
  <c r="W115" i="23"/>
  <c r="O115" i="23"/>
  <c r="U115" i="23"/>
  <c r="S115" i="23"/>
  <c r="AH115" i="23"/>
  <c r="AG115" i="23"/>
  <c r="N115" i="23"/>
  <c r="L115" i="23"/>
  <c r="AF115" i="23"/>
  <c r="M115" i="23"/>
  <c r="H115" i="23"/>
  <c r="AE115" i="23"/>
  <c r="Y115" i="23"/>
  <c r="AJ42" i="23"/>
  <c r="AJ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D496" i="23"/>
  <c r="AI469" i="23"/>
  <c r="AI470" i="23"/>
  <c r="AI471" i="23"/>
  <c r="AI474" i="23"/>
  <c r="AI476" i="23"/>
  <c r="AI477" i="23"/>
  <c r="AI478" i="23"/>
  <c r="AI479" i="23"/>
  <c r="AI472" i="23"/>
  <c r="AI475" i="23"/>
  <c r="AI473" i="23"/>
  <c r="AI468" i="23"/>
  <c r="AI480" i="23"/>
  <c r="AI481" i="23"/>
  <c r="AI482" i="23"/>
  <c r="AI483" i="23"/>
  <c r="AI484" i="23"/>
  <c r="AI485" i="23"/>
  <c r="AI486" i="23"/>
  <c r="U267" i="23"/>
  <c r="AH267" i="23"/>
  <c r="L267" i="23"/>
  <c r="T267" i="23"/>
  <c r="P267" i="23"/>
  <c r="V267" i="23"/>
  <c r="H267" i="23"/>
  <c r="AG267" i="23"/>
  <c r="Q267" i="23"/>
  <c r="AB267" i="23"/>
  <c r="G267" i="23"/>
  <c r="O267" i="23"/>
  <c r="X267" i="23"/>
  <c r="K267" i="23"/>
  <c r="AC267" i="23"/>
  <c r="M267" i="23"/>
  <c r="W267" i="23"/>
  <c r="AE267" i="23"/>
  <c r="J267" i="23"/>
  <c r="N267" i="23"/>
  <c r="AD267" i="23"/>
  <c r="Y267" i="23"/>
  <c r="I267" i="23"/>
  <c r="R267" i="23"/>
  <c r="Z267" i="23"/>
  <c r="AA267" i="23"/>
  <c r="AF267" i="23"/>
  <c r="S267" i="23"/>
  <c r="L191" i="23"/>
  <c r="AB191" i="23"/>
  <c r="V191" i="23"/>
  <c r="U191" i="23"/>
  <c r="I191" i="23"/>
  <c r="K191" i="23"/>
  <c r="P191" i="23"/>
  <c r="AF191" i="23"/>
  <c r="J191" i="23"/>
  <c r="Z191" i="23"/>
  <c r="AC191" i="23"/>
  <c r="Q191" i="23"/>
  <c r="G191" i="23"/>
  <c r="AA191" i="23"/>
  <c r="T191" i="23"/>
  <c r="N191" i="23"/>
  <c r="AD191" i="23"/>
  <c r="Y191" i="23"/>
  <c r="W191" i="23"/>
  <c r="O191" i="23"/>
  <c r="H191" i="23"/>
  <c r="X191" i="23"/>
  <c r="R191" i="23"/>
  <c r="AH191" i="23"/>
  <c r="M191" i="23"/>
  <c r="AG191" i="23"/>
  <c r="AE191" i="23"/>
  <c r="S191" i="23"/>
  <c r="AJ322" i="23"/>
  <c r="AJ336" i="23"/>
  <c r="AJ321" i="23"/>
  <c r="AJ337" i="23"/>
  <c r="AJ342" i="23"/>
  <c r="AJ329" i="23"/>
  <c r="AJ320" i="23"/>
  <c r="AJ343" i="23"/>
  <c r="AJ326" i="23"/>
  <c r="AJ330" i="23"/>
  <c r="AJ324" i="23"/>
  <c r="AJ340" i="23"/>
  <c r="AJ323" i="23"/>
  <c r="AJ331" i="23"/>
  <c r="AJ339" i="23"/>
  <c r="AJ318" i="23"/>
  <c r="AJ338" i="23"/>
  <c r="AJ328" i="23"/>
  <c r="AJ317" i="23"/>
  <c r="AJ325" i="23"/>
  <c r="AJ333" i="23"/>
  <c r="AJ341" i="23"/>
  <c r="AJ7" i="23"/>
  <c r="AJ334" i="23"/>
  <c r="AJ316" i="23"/>
  <c r="AJ332" i="23"/>
  <c r="AJ319" i="23"/>
  <c r="AJ327" i="23"/>
  <c r="AJ335" i="23"/>
  <c r="D651" i="23"/>
  <c r="B651" i="23" s="1"/>
  <c r="G344" i="23"/>
  <c r="H344" i="23"/>
  <c r="I344" i="23"/>
  <c r="J344" i="23"/>
  <c r="K344" i="23"/>
  <c r="L344" i="23"/>
  <c r="N344" i="23"/>
  <c r="M344" i="23"/>
  <c r="O344" i="23"/>
  <c r="P344" i="23"/>
  <c r="Q344" i="23"/>
  <c r="R344" i="23"/>
  <c r="S344" i="23"/>
  <c r="T344" i="23"/>
  <c r="U344" i="23"/>
  <c r="V344" i="23"/>
  <c r="W344" i="23"/>
  <c r="X344" i="23"/>
  <c r="Y344" i="23"/>
  <c r="Z344" i="23"/>
  <c r="AA344" i="23"/>
  <c r="AB344" i="23"/>
  <c r="AC344" i="23"/>
  <c r="AD344" i="23"/>
  <c r="AE344" i="23"/>
  <c r="AF344" i="23"/>
  <c r="AG344" i="23"/>
  <c r="AH344" i="23"/>
  <c r="AJ344" i="23"/>
  <c r="L650" i="23"/>
  <c r="AB650" i="23"/>
  <c r="P650" i="23"/>
  <c r="AF650" i="23"/>
  <c r="H650" i="23"/>
  <c r="X650" i="23"/>
  <c r="T650" i="23"/>
  <c r="N650" i="23"/>
  <c r="AD650" i="23"/>
  <c r="Y650" i="23"/>
  <c r="AA650" i="23"/>
  <c r="R650" i="23"/>
  <c r="AH650" i="23"/>
  <c r="AG650" i="23"/>
  <c r="J650" i="23"/>
  <c r="Z650" i="23"/>
  <c r="Q650" i="23"/>
  <c r="S650" i="23"/>
  <c r="V650" i="23"/>
  <c r="W650" i="23"/>
  <c r="M650" i="23"/>
  <c r="AE650" i="23"/>
  <c r="I650" i="23"/>
  <c r="AC650" i="23"/>
  <c r="O650" i="23"/>
  <c r="G650" i="23"/>
  <c r="K650" i="23"/>
  <c r="U650" i="23"/>
  <c r="B420" i="23"/>
  <c r="D421" i="23"/>
  <c r="C44" i="23"/>
  <c r="BA8" i="23"/>
  <c r="C270" i="23"/>
  <c r="C195" i="23"/>
  <c r="D345" i="23"/>
  <c r="D268" i="23"/>
  <c r="D192" i="23"/>
  <c r="D116" i="23"/>
  <c r="C119" i="23"/>
  <c r="AR116" i="23" l="1"/>
  <c r="AV116" i="23"/>
  <c r="AZ116" i="23"/>
  <c r="AO116" i="23"/>
  <c r="AS116" i="23"/>
  <c r="AW116" i="23"/>
  <c r="BA116" i="23"/>
  <c r="AU116" i="23"/>
  <c r="AP116" i="23"/>
  <c r="AY116" i="23"/>
  <c r="AQ116" i="23"/>
  <c r="AT116" i="23"/>
  <c r="AX116" i="23"/>
  <c r="AQ192" i="23"/>
  <c r="AU192" i="23"/>
  <c r="AY192" i="23"/>
  <c r="AR192" i="23"/>
  <c r="AV192" i="23"/>
  <c r="AZ192" i="23"/>
  <c r="AS192" i="23"/>
  <c r="BA192" i="23"/>
  <c r="AT192" i="23"/>
  <c r="AO192" i="23"/>
  <c r="AP192" i="23"/>
  <c r="AW192" i="23"/>
  <c r="AX192" i="23"/>
  <c r="AR268" i="23"/>
  <c r="AV268" i="23"/>
  <c r="AZ268" i="23"/>
  <c r="AP268" i="23"/>
  <c r="AX268" i="23"/>
  <c r="AO268" i="23"/>
  <c r="AS268" i="23"/>
  <c r="AW268" i="23"/>
  <c r="BA268" i="23"/>
  <c r="AT268" i="23"/>
  <c r="AQ268" i="23"/>
  <c r="AY268" i="23"/>
  <c r="AU268" i="23"/>
  <c r="BA87" i="23"/>
  <c r="BA239" i="23"/>
  <c r="BA163" i="23"/>
  <c r="BA164" i="23"/>
  <c r="BA88" i="23"/>
  <c r="BA240" i="23"/>
  <c r="BA241" i="23"/>
  <c r="BA165" i="23"/>
  <c r="BA89" i="23"/>
  <c r="BA90" i="23"/>
  <c r="BA242" i="23"/>
  <c r="BA166" i="23"/>
  <c r="BA243" i="23"/>
  <c r="BA91" i="23"/>
  <c r="BA167" i="23"/>
  <c r="BA92" i="23"/>
  <c r="BA168" i="23"/>
  <c r="BA244" i="23"/>
  <c r="BA245" i="23"/>
  <c r="BA93" i="23"/>
  <c r="BA169" i="23"/>
  <c r="BA94" i="23"/>
  <c r="BA170" i="23"/>
  <c r="BA246" i="23"/>
  <c r="BA95" i="23"/>
  <c r="BA247" i="23"/>
  <c r="BA171" i="23"/>
  <c r="BA96" i="23"/>
  <c r="BA248" i="23"/>
  <c r="BA172" i="23"/>
  <c r="BA249" i="23"/>
  <c r="BA173" i="23"/>
  <c r="BA97" i="23"/>
  <c r="BA174" i="23"/>
  <c r="BA98" i="23"/>
  <c r="BA250" i="23"/>
  <c r="BA99" i="23"/>
  <c r="BA251" i="23"/>
  <c r="BA175" i="23"/>
  <c r="BA100" i="23"/>
  <c r="BA176" i="23"/>
  <c r="BA252" i="23"/>
  <c r="BA177" i="23"/>
  <c r="BA101" i="23"/>
  <c r="BA253" i="23"/>
  <c r="BA178" i="23"/>
  <c r="BA254" i="23"/>
  <c r="BA102" i="23"/>
  <c r="BA103" i="23"/>
  <c r="BA255" i="23"/>
  <c r="BA179" i="23"/>
  <c r="BA104" i="23"/>
  <c r="BA180" i="23"/>
  <c r="BA256" i="23"/>
  <c r="BA181" i="23"/>
  <c r="BA105" i="23"/>
  <c r="BA257" i="23"/>
  <c r="BA106" i="23"/>
  <c r="BA182" i="23"/>
  <c r="BA258" i="23"/>
  <c r="BA183" i="23"/>
  <c r="BA107" i="23"/>
  <c r="BA259" i="23"/>
  <c r="BA108" i="23"/>
  <c r="BA260" i="23"/>
  <c r="BA184" i="23"/>
  <c r="BA261" i="23"/>
  <c r="BA109" i="23"/>
  <c r="BA185" i="23"/>
  <c r="BA186" i="23"/>
  <c r="BA110" i="23"/>
  <c r="BA262" i="23"/>
  <c r="BA187" i="23"/>
  <c r="BA263" i="23"/>
  <c r="BA111" i="23"/>
  <c r="BA264" i="23"/>
  <c r="BA188" i="23"/>
  <c r="BA112" i="23"/>
  <c r="BA113" i="23"/>
  <c r="BA189" i="23"/>
  <c r="BA265" i="23"/>
  <c r="BA114" i="23"/>
  <c r="BA266" i="23"/>
  <c r="BA190" i="23"/>
  <c r="K572" i="23"/>
  <c r="BA267" i="23"/>
  <c r="BA115" i="23"/>
  <c r="BA191" i="23"/>
  <c r="V572" i="23"/>
  <c r="AF572" i="23"/>
  <c r="P572" i="23"/>
  <c r="AA572" i="23"/>
  <c r="AE572" i="23"/>
  <c r="Z572" i="23"/>
  <c r="T572" i="23"/>
  <c r="O572" i="23"/>
  <c r="J572" i="23"/>
  <c r="AD572" i="23"/>
  <c r="X572" i="23"/>
  <c r="S572" i="23"/>
  <c r="N572" i="23"/>
  <c r="H572" i="23"/>
  <c r="AB572" i="23"/>
  <c r="W572" i="23"/>
  <c r="R572" i="23"/>
  <c r="L572" i="23"/>
  <c r="G572" i="23"/>
  <c r="AG572" i="23"/>
  <c r="AC572" i="23"/>
  <c r="Y572" i="23"/>
  <c r="U572" i="23"/>
  <c r="Q572" i="23"/>
  <c r="M572" i="23"/>
  <c r="D573" i="23"/>
  <c r="B573" i="23" s="1"/>
  <c r="I573" i="23" s="1"/>
  <c r="P495" i="23"/>
  <c r="BO495" i="23"/>
  <c r="BP495" i="23"/>
  <c r="BQ495" i="23"/>
  <c r="BR495" i="23"/>
  <c r="BS495" i="23"/>
  <c r="BT495" i="23"/>
  <c r="BU495" i="23"/>
  <c r="BV495" i="23"/>
  <c r="BW495" i="23"/>
  <c r="BX495" i="23"/>
  <c r="BY495" i="23"/>
  <c r="BZ495" i="23"/>
  <c r="AJ604" i="23"/>
  <c r="AJ605" i="23"/>
  <c r="AJ606" i="23"/>
  <c r="AJ607" i="23"/>
  <c r="AJ608" i="23"/>
  <c r="AJ609" i="23"/>
  <c r="AJ610" i="23"/>
  <c r="AJ611" i="23"/>
  <c r="AJ612" i="23"/>
  <c r="AJ613" i="23"/>
  <c r="AJ614" i="23"/>
  <c r="AJ615" i="23"/>
  <c r="AJ538" i="23"/>
  <c r="AJ529" i="23"/>
  <c r="AJ531" i="23"/>
  <c r="AJ533" i="23"/>
  <c r="AJ537" i="23"/>
  <c r="AJ534" i="23"/>
  <c r="AJ539" i="23"/>
  <c r="AJ528" i="23"/>
  <c r="AJ530" i="23"/>
  <c r="AJ532" i="23"/>
  <c r="AJ535" i="23"/>
  <c r="AJ462" i="23"/>
  <c r="AJ463" i="23"/>
  <c r="AJ453" i="23"/>
  <c r="AJ457" i="23"/>
  <c r="AJ461" i="23"/>
  <c r="AJ456" i="23"/>
  <c r="AJ460" i="23"/>
  <c r="AJ458" i="23"/>
  <c r="AJ452" i="23"/>
  <c r="AJ536" i="23"/>
  <c r="AJ455" i="23"/>
  <c r="AJ459" i="23"/>
  <c r="AJ454" i="23"/>
  <c r="AJ682" i="23"/>
  <c r="AJ683" i="23"/>
  <c r="AJ684" i="23"/>
  <c r="AJ685" i="23"/>
  <c r="AJ686" i="23"/>
  <c r="AJ687" i="23"/>
  <c r="AJ688" i="23"/>
  <c r="AJ689" i="23"/>
  <c r="AJ690" i="23"/>
  <c r="AJ691" i="23"/>
  <c r="AJ692" i="23"/>
  <c r="AJ693" i="23"/>
  <c r="BO345" i="23"/>
  <c r="BP345" i="23"/>
  <c r="BQ345" i="23"/>
  <c r="BR345" i="23"/>
  <c r="BS345" i="23"/>
  <c r="BT345" i="23"/>
  <c r="BU345" i="23"/>
  <c r="BV345" i="23"/>
  <c r="BW345" i="23"/>
  <c r="BX345" i="23"/>
  <c r="BY345" i="23"/>
  <c r="BZ345" i="23"/>
  <c r="AH572" i="23"/>
  <c r="AG495" i="23"/>
  <c r="T495" i="23"/>
  <c r="O495" i="23"/>
  <c r="J495" i="23"/>
  <c r="U495" i="23"/>
  <c r="V495" i="23"/>
  <c r="L495" i="23"/>
  <c r="Y495" i="23"/>
  <c r="G495" i="23"/>
  <c r="K495" i="23"/>
  <c r="W495" i="23"/>
  <c r="S495" i="23"/>
  <c r="AB495" i="23"/>
  <c r="AE495" i="23"/>
  <c r="AD495" i="23"/>
  <c r="N495" i="23"/>
  <c r="M495" i="23"/>
  <c r="Q495" i="23"/>
  <c r="X495" i="23"/>
  <c r="H495" i="23"/>
  <c r="R495" i="23"/>
  <c r="I495" i="23"/>
  <c r="AC495" i="23"/>
  <c r="Z495" i="23"/>
  <c r="AA495" i="23"/>
  <c r="AF495" i="23"/>
  <c r="AJ44" i="23"/>
  <c r="B496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AC420" i="23"/>
  <c r="AD420" i="23"/>
  <c r="AE420" i="23"/>
  <c r="AF420" i="23"/>
  <c r="AG420" i="23"/>
  <c r="AH420" i="23"/>
  <c r="B34" i="90"/>
  <c r="AA116" i="23"/>
  <c r="AH116" i="23"/>
  <c r="R116" i="23"/>
  <c r="Y116" i="23"/>
  <c r="M116" i="23"/>
  <c r="X116" i="23"/>
  <c r="H116" i="23"/>
  <c r="AI116" i="23"/>
  <c r="S116" i="23"/>
  <c r="Z116" i="23"/>
  <c r="J116" i="23"/>
  <c r="K116" i="23"/>
  <c r="G116" i="23"/>
  <c r="I116" i="23"/>
  <c r="L116" i="23"/>
  <c r="O116" i="23"/>
  <c r="AC116" i="23"/>
  <c r="U116" i="23"/>
  <c r="W116" i="23"/>
  <c r="AD116" i="23"/>
  <c r="N116" i="23"/>
  <c r="Q116" i="23"/>
  <c r="T116" i="23"/>
  <c r="P116" i="23"/>
  <c r="AB116" i="23"/>
  <c r="AE116" i="23"/>
  <c r="V116" i="23"/>
  <c r="AG116" i="23"/>
  <c r="AF116" i="23"/>
  <c r="AK43" i="23"/>
  <c r="AK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D497" i="23"/>
  <c r="AJ473" i="23"/>
  <c r="AJ471" i="23"/>
  <c r="AJ470" i="23"/>
  <c r="AJ468" i="23"/>
  <c r="AJ469" i="23"/>
  <c r="AJ474" i="23"/>
  <c r="AJ477" i="23"/>
  <c r="AJ476" i="23"/>
  <c r="AJ478" i="23"/>
  <c r="AJ472" i="23"/>
  <c r="AJ475" i="23"/>
  <c r="AJ479" i="23"/>
  <c r="AJ480" i="23"/>
  <c r="AJ481" i="23"/>
  <c r="AJ482" i="23"/>
  <c r="AJ483" i="23"/>
  <c r="AJ484" i="23"/>
  <c r="AJ485" i="23"/>
  <c r="AJ486" i="23"/>
  <c r="Y268" i="23"/>
  <c r="I268" i="23"/>
  <c r="O268" i="23"/>
  <c r="W268" i="23"/>
  <c r="AD268" i="23"/>
  <c r="P268" i="23"/>
  <c r="AF268" i="23"/>
  <c r="U268" i="23"/>
  <c r="AE268" i="23"/>
  <c r="J268" i="23"/>
  <c r="R268" i="23"/>
  <c r="S268" i="23"/>
  <c r="AI268" i="23"/>
  <c r="V268" i="23"/>
  <c r="AG268" i="23"/>
  <c r="Q268" i="23"/>
  <c r="Z268" i="23"/>
  <c r="AH268" i="23"/>
  <c r="L268" i="23"/>
  <c r="H268" i="23"/>
  <c r="X268" i="23"/>
  <c r="K268" i="23"/>
  <c r="AC268" i="23"/>
  <c r="M268" i="23"/>
  <c r="T268" i="23"/>
  <c r="AB268" i="23"/>
  <c r="G268" i="23"/>
  <c r="AA268" i="23"/>
  <c r="N268" i="23"/>
  <c r="T192" i="23"/>
  <c r="R192" i="23"/>
  <c r="AH192" i="23"/>
  <c r="M192" i="23"/>
  <c r="AG192" i="23"/>
  <c r="AE192" i="23"/>
  <c r="G192" i="23"/>
  <c r="K192" i="23"/>
  <c r="H192" i="23"/>
  <c r="X192" i="23"/>
  <c r="V192" i="23"/>
  <c r="U192" i="23"/>
  <c r="I192" i="23"/>
  <c r="W192" i="23"/>
  <c r="AA192" i="23"/>
  <c r="L192" i="23"/>
  <c r="AB192" i="23"/>
  <c r="J192" i="23"/>
  <c r="Z192" i="23"/>
  <c r="AC192" i="23"/>
  <c r="Q192" i="23"/>
  <c r="AI192" i="23"/>
  <c r="P192" i="23"/>
  <c r="AF192" i="23"/>
  <c r="N192" i="23"/>
  <c r="AD192" i="23"/>
  <c r="Y192" i="23"/>
  <c r="O192" i="23"/>
  <c r="S192" i="23"/>
  <c r="AK327" i="23"/>
  <c r="AK338" i="23"/>
  <c r="AK326" i="23"/>
  <c r="AK321" i="23"/>
  <c r="AK328" i="23"/>
  <c r="AK337" i="23"/>
  <c r="AK334" i="23"/>
  <c r="AK7" i="23"/>
  <c r="AK339" i="23"/>
  <c r="AK316" i="23"/>
  <c r="AK344" i="23"/>
  <c r="AK317" i="23"/>
  <c r="AK318" i="23"/>
  <c r="AK340" i="23"/>
  <c r="AK319" i="23"/>
  <c r="AK329" i="23"/>
  <c r="AK324" i="23"/>
  <c r="AK336" i="23"/>
  <c r="AK331" i="23"/>
  <c r="AK343" i="23"/>
  <c r="AK333" i="23"/>
  <c r="AK320" i="23"/>
  <c r="AK332" i="23"/>
  <c r="AK342" i="23"/>
  <c r="AK323" i="23"/>
  <c r="AK335" i="23"/>
  <c r="AK325" i="23"/>
  <c r="AK341" i="23"/>
  <c r="AK322" i="23"/>
  <c r="AK330" i="23"/>
  <c r="D652" i="23"/>
  <c r="B652" i="23" s="1"/>
  <c r="G345" i="23"/>
  <c r="H345" i="23"/>
  <c r="I345" i="23"/>
  <c r="J345" i="23"/>
  <c r="K345" i="23"/>
  <c r="L345" i="23"/>
  <c r="N345" i="23"/>
  <c r="M345" i="23"/>
  <c r="O345" i="23"/>
  <c r="P345" i="23"/>
  <c r="Q345" i="23"/>
  <c r="R345" i="23"/>
  <c r="S345" i="23"/>
  <c r="T345" i="23"/>
  <c r="U345" i="23"/>
  <c r="V345" i="23"/>
  <c r="W345" i="23"/>
  <c r="X345" i="23"/>
  <c r="Y345" i="23"/>
  <c r="Z345" i="23"/>
  <c r="AA345" i="23"/>
  <c r="AB345" i="23"/>
  <c r="AC345" i="23"/>
  <c r="AD345" i="23"/>
  <c r="AE345" i="23"/>
  <c r="AF345" i="23"/>
  <c r="AG345" i="23"/>
  <c r="AH345" i="23"/>
  <c r="AI345" i="23"/>
  <c r="AK345" i="23"/>
  <c r="V651" i="23"/>
  <c r="J651" i="23"/>
  <c r="Z651" i="23"/>
  <c r="R651" i="23"/>
  <c r="AH651" i="23"/>
  <c r="AD651" i="23"/>
  <c r="T651" i="23"/>
  <c r="AE651" i="23"/>
  <c r="I651" i="23"/>
  <c r="K651" i="23"/>
  <c r="H651" i="23"/>
  <c r="X651" i="23"/>
  <c r="G651" i="23"/>
  <c r="Q651" i="23"/>
  <c r="N651" i="23"/>
  <c r="P651" i="23"/>
  <c r="AF651" i="23"/>
  <c r="W651" i="23"/>
  <c r="AG651" i="23"/>
  <c r="AB651" i="23"/>
  <c r="AC651" i="23"/>
  <c r="S651" i="23"/>
  <c r="L651" i="23"/>
  <c r="O651" i="23"/>
  <c r="AI651" i="23"/>
  <c r="U651" i="23"/>
  <c r="Y651" i="23"/>
  <c r="AA651" i="23"/>
  <c r="M651" i="23"/>
  <c r="B421" i="23"/>
  <c r="D422" i="23"/>
  <c r="C120" i="23"/>
  <c r="D346" i="23"/>
  <c r="D269" i="23"/>
  <c r="D117" i="23"/>
  <c r="D193" i="23"/>
  <c r="BB8" i="23"/>
  <c r="C196" i="23"/>
  <c r="C45" i="23"/>
  <c r="C271" i="23"/>
  <c r="W573" i="23" l="1"/>
  <c r="G573" i="23"/>
  <c r="BB116" i="23"/>
  <c r="AP269" i="23"/>
  <c r="AT269" i="23"/>
  <c r="AX269" i="23"/>
  <c r="BB269" i="23"/>
  <c r="AR269" i="23"/>
  <c r="AZ269" i="23"/>
  <c r="AQ269" i="23"/>
  <c r="AU269" i="23"/>
  <c r="AY269" i="23"/>
  <c r="AV269" i="23"/>
  <c r="BA269" i="23"/>
  <c r="AS269" i="23"/>
  <c r="AW269" i="23"/>
  <c r="AO269" i="23"/>
  <c r="BB87" i="23"/>
  <c r="BB239" i="23"/>
  <c r="BB163" i="23"/>
  <c r="BB164" i="23"/>
  <c r="BB240" i="23"/>
  <c r="BB88" i="23"/>
  <c r="BB241" i="23"/>
  <c r="BB89" i="23"/>
  <c r="BB165" i="23"/>
  <c r="BB90" i="23"/>
  <c r="BB242" i="23"/>
  <c r="BB166" i="23"/>
  <c r="BB243" i="23"/>
  <c r="BB167" i="23"/>
  <c r="BB91" i="23"/>
  <c r="BB168" i="23"/>
  <c r="BB92" i="23"/>
  <c r="BB244" i="23"/>
  <c r="BB245" i="23"/>
  <c r="BB93" i="23"/>
  <c r="BB169" i="23"/>
  <c r="BB170" i="23"/>
  <c r="BB94" i="23"/>
  <c r="BB246" i="23"/>
  <c r="BB95" i="23"/>
  <c r="BB247" i="23"/>
  <c r="BB171" i="23"/>
  <c r="BB172" i="23"/>
  <c r="BB96" i="23"/>
  <c r="BB248" i="23"/>
  <c r="BB249" i="23"/>
  <c r="BB97" i="23"/>
  <c r="BB173" i="23"/>
  <c r="BB174" i="23"/>
  <c r="BB98" i="23"/>
  <c r="BB250" i="23"/>
  <c r="BB175" i="23"/>
  <c r="BB251" i="23"/>
  <c r="BB99" i="23"/>
  <c r="BB176" i="23"/>
  <c r="BB100" i="23"/>
  <c r="BB252" i="23"/>
  <c r="BB253" i="23"/>
  <c r="BB101" i="23"/>
  <c r="BB177" i="23"/>
  <c r="BB178" i="23"/>
  <c r="BB102" i="23"/>
  <c r="BB254" i="23"/>
  <c r="BB103" i="23"/>
  <c r="BB255" i="23"/>
  <c r="BB179" i="23"/>
  <c r="BB180" i="23"/>
  <c r="BB256" i="23"/>
  <c r="BB104" i="23"/>
  <c r="BB257" i="23"/>
  <c r="BB181" i="23"/>
  <c r="BB105" i="23"/>
  <c r="BB106" i="23"/>
  <c r="BB258" i="23"/>
  <c r="BB182" i="23"/>
  <c r="BB107" i="23"/>
  <c r="BB259" i="23"/>
  <c r="BB183" i="23"/>
  <c r="BB108" i="23"/>
  <c r="BB184" i="23"/>
  <c r="BB260" i="23"/>
  <c r="BB109" i="23"/>
  <c r="BB185" i="23"/>
  <c r="BB261" i="23"/>
  <c r="BB262" i="23"/>
  <c r="BB186" i="23"/>
  <c r="BB110" i="23"/>
  <c r="BB187" i="23"/>
  <c r="BB263" i="23"/>
  <c r="BB111" i="23"/>
  <c r="BB264" i="23"/>
  <c r="BB112" i="23"/>
  <c r="BB188" i="23"/>
  <c r="BB189" i="23"/>
  <c r="BB113" i="23"/>
  <c r="BB265" i="23"/>
  <c r="BB266" i="23"/>
  <c r="BB114" i="23"/>
  <c r="BB190" i="23"/>
  <c r="BB115" i="23"/>
  <c r="BB191" i="23"/>
  <c r="BB267" i="23"/>
  <c r="BB192" i="23"/>
  <c r="AP117" i="23"/>
  <c r="AT117" i="23"/>
  <c r="AX117" i="23"/>
  <c r="BB117" i="23"/>
  <c r="AQ117" i="23"/>
  <c r="AU117" i="23"/>
  <c r="AY117" i="23"/>
  <c r="AO117" i="23"/>
  <c r="AW117" i="23"/>
  <c r="AS117" i="23"/>
  <c r="AV117" i="23"/>
  <c r="AZ117" i="23"/>
  <c r="BA117" i="23"/>
  <c r="AR117" i="23"/>
  <c r="AO193" i="23"/>
  <c r="AS193" i="23"/>
  <c r="AW193" i="23"/>
  <c r="BA193" i="23"/>
  <c r="AP193" i="23"/>
  <c r="AT193" i="23"/>
  <c r="AX193" i="23"/>
  <c r="BB193" i="23"/>
  <c r="AU193" i="23"/>
  <c r="AV193" i="23"/>
  <c r="AY193" i="23"/>
  <c r="AZ193" i="23"/>
  <c r="AQ193" i="23"/>
  <c r="AR193" i="23"/>
  <c r="BB268" i="23"/>
  <c r="AA573" i="23"/>
  <c r="K573" i="23"/>
  <c r="AI573" i="23"/>
  <c r="S573" i="23"/>
  <c r="AE573" i="23"/>
  <c r="O573" i="23"/>
  <c r="AH573" i="23"/>
  <c r="Z573" i="23"/>
  <c r="R573" i="23"/>
  <c r="N573" i="23"/>
  <c r="J573" i="23"/>
  <c r="AF573" i="23"/>
  <c r="AB573" i="23"/>
  <c r="X573" i="23"/>
  <c r="T573" i="23"/>
  <c r="P573" i="23"/>
  <c r="L573" i="23"/>
  <c r="H573" i="23"/>
  <c r="AD573" i="23"/>
  <c r="V573" i="23"/>
  <c r="AG573" i="23"/>
  <c r="AC573" i="23"/>
  <c r="Y573" i="23"/>
  <c r="U573" i="23"/>
  <c r="Q573" i="23"/>
  <c r="M573" i="23"/>
  <c r="BO346" i="23"/>
  <c r="BP346" i="23"/>
  <c r="BQ346" i="23"/>
  <c r="BR346" i="23"/>
  <c r="BS346" i="23"/>
  <c r="BT346" i="23"/>
  <c r="BU346" i="23"/>
  <c r="BV346" i="23"/>
  <c r="BW346" i="23"/>
  <c r="BX346" i="23"/>
  <c r="BY346" i="23"/>
  <c r="BZ346" i="23"/>
  <c r="D574" i="23"/>
  <c r="B574" i="23" s="1"/>
  <c r="AK604" i="23"/>
  <c r="AK605" i="23"/>
  <c r="AK606" i="23"/>
  <c r="AK607" i="23"/>
  <c r="AK608" i="23"/>
  <c r="AK609" i="23"/>
  <c r="AK610" i="23"/>
  <c r="AK611" i="23"/>
  <c r="AK612" i="23"/>
  <c r="AK613" i="23"/>
  <c r="AK528" i="23"/>
  <c r="AK529" i="23"/>
  <c r="AK530" i="23"/>
  <c r="AK531" i="23"/>
  <c r="AK532" i="23"/>
  <c r="AK614" i="23"/>
  <c r="AK615" i="23"/>
  <c r="AK536" i="23"/>
  <c r="AK452" i="23"/>
  <c r="AK453" i="23"/>
  <c r="AK454" i="23"/>
  <c r="AK455" i="23"/>
  <c r="AK456" i="23"/>
  <c r="AK457" i="23"/>
  <c r="AK458" i="23"/>
  <c r="AK459" i="23"/>
  <c r="AK460" i="23"/>
  <c r="AK461" i="23"/>
  <c r="AK533" i="23"/>
  <c r="AK537" i="23"/>
  <c r="AK538" i="23"/>
  <c r="AK534" i="23"/>
  <c r="AK539" i="23"/>
  <c r="AK462" i="23"/>
  <c r="AK463" i="23"/>
  <c r="AK535" i="23"/>
  <c r="AK682" i="23"/>
  <c r="AK683" i="23"/>
  <c r="AK684" i="23"/>
  <c r="AK685" i="23"/>
  <c r="AK686" i="23"/>
  <c r="AK687" i="23"/>
  <c r="AK688" i="23"/>
  <c r="AK689" i="23"/>
  <c r="AK690" i="23"/>
  <c r="AK691" i="23"/>
  <c r="AK692" i="23"/>
  <c r="AK693" i="23"/>
  <c r="H496" i="23"/>
  <c r="BO496" i="23"/>
  <c r="BP496" i="23"/>
  <c r="BQ496" i="23"/>
  <c r="BR496" i="23"/>
  <c r="BS496" i="23"/>
  <c r="BT496" i="23"/>
  <c r="BU496" i="23"/>
  <c r="BV496" i="23"/>
  <c r="BW496" i="23"/>
  <c r="BX496" i="23"/>
  <c r="BY496" i="23"/>
  <c r="BZ496" i="23"/>
  <c r="AG496" i="23"/>
  <c r="V496" i="23"/>
  <c r="AD496" i="23"/>
  <c r="W496" i="23"/>
  <c r="I496" i="23"/>
  <c r="AH496" i="23"/>
  <c r="T496" i="23"/>
  <c r="Q496" i="23"/>
  <c r="G496" i="23"/>
  <c r="AA496" i="23"/>
  <c r="Z496" i="23"/>
  <c r="Y496" i="23"/>
  <c r="AF496" i="23"/>
  <c r="P496" i="23"/>
  <c r="AE496" i="23"/>
  <c r="AC496" i="23"/>
  <c r="U496" i="23"/>
  <c r="R496" i="23"/>
  <c r="S496" i="23"/>
  <c r="AB496" i="23"/>
  <c r="L496" i="23"/>
  <c r="J496" i="23"/>
  <c r="O496" i="23"/>
  <c r="M496" i="23"/>
  <c r="K496" i="23"/>
  <c r="N496" i="23"/>
  <c r="X496" i="23"/>
  <c r="B35" i="90"/>
  <c r="G421" i="23"/>
  <c r="H421" i="23"/>
  <c r="I421" i="23"/>
  <c r="J421" i="23"/>
  <c r="K421" i="23"/>
  <c r="L421" i="23"/>
  <c r="M421" i="23"/>
  <c r="N421" i="23"/>
  <c r="O421" i="23"/>
  <c r="P421" i="23"/>
  <c r="Q421" i="23"/>
  <c r="R421" i="23"/>
  <c r="S421" i="23"/>
  <c r="T421" i="23"/>
  <c r="U421" i="23"/>
  <c r="V421" i="23"/>
  <c r="W421" i="23"/>
  <c r="X421" i="23"/>
  <c r="Y421" i="23"/>
  <c r="Z421" i="23"/>
  <c r="AA421" i="23"/>
  <c r="AB421" i="23"/>
  <c r="AC421" i="23"/>
  <c r="AD421" i="23"/>
  <c r="AE421" i="23"/>
  <c r="AF421" i="23"/>
  <c r="AG421" i="23"/>
  <c r="AH421" i="23"/>
  <c r="AI421" i="23"/>
  <c r="AD117" i="23"/>
  <c r="N117" i="23"/>
  <c r="Y117" i="23"/>
  <c r="I117" i="23"/>
  <c r="L117" i="23"/>
  <c r="G117" i="23"/>
  <c r="K117" i="23"/>
  <c r="O117" i="23"/>
  <c r="V117" i="23"/>
  <c r="AG117" i="23"/>
  <c r="Q117" i="23"/>
  <c r="AB117" i="23"/>
  <c r="P117" i="23"/>
  <c r="AA117" i="23"/>
  <c r="H117" i="23"/>
  <c r="AH117" i="23"/>
  <c r="AC117" i="23"/>
  <c r="T117" i="23"/>
  <c r="S117" i="23"/>
  <c r="Z117" i="23"/>
  <c r="J117" i="23"/>
  <c r="U117" i="23"/>
  <c r="AJ117" i="23"/>
  <c r="AF117" i="23"/>
  <c r="AI117" i="23"/>
  <c r="X117" i="23"/>
  <c r="R117" i="23"/>
  <c r="M117" i="23"/>
  <c r="W117" i="23"/>
  <c r="AE117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4" i="23"/>
  <c r="AL45" i="23"/>
  <c r="B497" i="23"/>
  <c r="D498" i="23"/>
  <c r="AK469" i="23"/>
  <c r="AK470" i="23"/>
  <c r="AK471" i="23"/>
  <c r="AK472" i="23"/>
  <c r="AK473" i="23"/>
  <c r="AK475" i="23"/>
  <c r="AK479" i="23"/>
  <c r="AK468" i="23"/>
  <c r="AK474" i="23"/>
  <c r="AK477" i="23"/>
  <c r="AK476" i="23"/>
  <c r="AK478" i="23"/>
  <c r="AK480" i="23"/>
  <c r="AK481" i="23"/>
  <c r="AK482" i="23"/>
  <c r="AK483" i="23"/>
  <c r="AK484" i="23"/>
  <c r="AK485" i="23"/>
  <c r="AK486" i="23"/>
  <c r="AC269" i="23"/>
  <c r="M269" i="23"/>
  <c r="W269" i="23"/>
  <c r="AJ269" i="23"/>
  <c r="O269" i="23"/>
  <c r="K269" i="23"/>
  <c r="AA269" i="23"/>
  <c r="X269" i="23"/>
  <c r="Y269" i="23"/>
  <c r="I269" i="23"/>
  <c r="R269" i="23"/>
  <c r="AE269" i="23"/>
  <c r="J269" i="23"/>
  <c r="AD269" i="23"/>
  <c r="P269" i="23"/>
  <c r="U269" i="23"/>
  <c r="AH269" i="23"/>
  <c r="L269" i="23"/>
  <c r="Z269" i="23"/>
  <c r="AF269" i="23"/>
  <c r="S269" i="23"/>
  <c r="N269" i="23"/>
  <c r="AG269" i="23"/>
  <c r="Q269" i="23"/>
  <c r="AB269" i="23"/>
  <c r="G269" i="23"/>
  <c r="T269" i="23"/>
  <c r="V269" i="23"/>
  <c r="H269" i="23"/>
  <c r="AI269" i="23"/>
  <c r="N193" i="23"/>
  <c r="AD193" i="23"/>
  <c r="Y193" i="23"/>
  <c r="Q193" i="23"/>
  <c r="H193" i="23"/>
  <c r="X193" i="23"/>
  <c r="R193" i="23"/>
  <c r="AH193" i="23"/>
  <c r="I193" i="23"/>
  <c r="AE193" i="23"/>
  <c r="W193" i="23"/>
  <c r="S193" i="23"/>
  <c r="AI193" i="23"/>
  <c r="AF193" i="23"/>
  <c r="P193" i="23"/>
  <c r="V193" i="23"/>
  <c r="O193" i="23"/>
  <c r="AJ193" i="23"/>
  <c r="G193" i="23"/>
  <c r="AB193" i="23"/>
  <c r="AC193" i="23"/>
  <c r="U193" i="23"/>
  <c r="K193" i="23"/>
  <c r="J193" i="23"/>
  <c r="Z193" i="23"/>
  <c r="T193" i="23"/>
  <c r="L193" i="23"/>
  <c r="AG193" i="23"/>
  <c r="M193" i="23"/>
  <c r="AA193" i="23"/>
  <c r="AL7" i="23"/>
  <c r="AL344" i="23"/>
  <c r="AL318" i="23"/>
  <c r="AL340" i="23"/>
  <c r="AL330" i="23"/>
  <c r="AL337" i="23"/>
  <c r="AL339" i="23"/>
  <c r="AL322" i="23"/>
  <c r="AL321" i="23"/>
  <c r="AL338" i="23"/>
  <c r="AL329" i="23"/>
  <c r="AL334" i="23"/>
  <c r="AL335" i="23"/>
  <c r="AL320" i="23"/>
  <c r="AL323" i="23"/>
  <c r="AL331" i="23"/>
  <c r="AL343" i="23"/>
  <c r="AL341" i="23"/>
  <c r="AL328" i="23"/>
  <c r="AL342" i="23"/>
  <c r="AL327" i="23"/>
  <c r="AL325" i="23"/>
  <c r="AL345" i="23"/>
  <c r="AL326" i="23"/>
  <c r="AL336" i="23"/>
  <c r="AL319" i="23"/>
  <c r="AL317" i="23"/>
  <c r="AL333" i="23"/>
  <c r="AL316" i="23"/>
  <c r="AL324" i="23"/>
  <c r="AL332" i="23"/>
  <c r="D653" i="23"/>
  <c r="B653" i="23" s="1"/>
  <c r="G346" i="23"/>
  <c r="H346" i="23"/>
  <c r="I346" i="23"/>
  <c r="J346" i="23"/>
  <c r="K346" i="23"/>
  <c r="L346" i="23"/>
  <c r="N346" i="23"/>
  <c r="M346" i="23"/>
  <c r="O346" i="23"/>
  <c r="P346" i="23"/>
  <c r="Q346" i="23"/>
  <c r="R346" i="23"/>
  <c r="S346" i="23"/>
  <c r="T346" i="23"/>
  <c r="U346" i="23"/>
  <c r="V346" i="23"/>
  <c r="W346" i="23"/>
  <c r="X346" i="23"/>
  <c r="Y346" i="23"/>
  <c r="Z346" i="23"/>
  <c r="AA346" i="23"/>
  <c r="AB346" i="23"/>
  <c r="AC346" i="23"/>
  <c r="AD346" i="23"/>
  <c r="AE346" i="23"/>
  <c r="AF346" i="23"/>
  <c r="AG346" i="23"/>
  <c r="AH346" i="23"/>
  <c r="AI346" i="23"/>
  <c r="AJ346" i="23"/>
  <c r="AL346" i="23"/>
  <c r="L652" i="23"/>
  <c r="AB652" i="23"/>
  <c r="P652" i="23"/>
  <c r="AF652" i="23"/>
  <c r="H652" i="23"/>
  <c r="X652" i="23"/>
  <c r="AJ652" i="23"/>
  <c r="N652" i="23"/>
  <c r="AD652" i="23"/>
  <c r="O652" i="23"/>
  <c r="Q652" i="23"/>
  <c r="R652" i="23"/>
  <c r="AH652" i="23"/>
  <c r="M652" i="23"/>
  <c r="W652" i="23"/>
  <c r="T652" i="23"/>
  <c r="J652" i="23"/>
  <c r="Z652" i="23"/>
  <c r="AC652" i="23"/>
  <c r="G652" i="23"/>
  <c r="I652" i="23"/>
  <c r="AI652" i="23"/>
  <c r="Y652" i="23"/>
  <c r="K652" i="23"/>
  <c r="V652" i="23"/>
  <c r="U652" i="23"/>
  <c r="AA652" i="23"/>
  <c r="AE652" i="23"/>
  <c r="S652" i="23"/>
  <c r="AG652" i="23"/>
  <c r="B422" i="23"/>
  <c r="D423" i="23"/>
  <c r="B423" i="23" s="1"/>
  <c r="C197" i="23"/>
  <c r="C121" i="23"/>
  <c r="C272" i="23"/>
  <c r="C46" i="23"/>
  <c r="D347" i="23"/>
  <c r="D270" i="23"/>
  <c r="D194" i="23"/>
  <c r="D118" i="23"/>
  <c r="BC8" i="23"/>
  <c r="P574" i="23" l="1"/>
  <c r="BC87" i="23"/>
  <c r="BC163" i="23"/>
  <c r="BC239" i="23"/>
  <c r="BC240" i="23"/>
  <c r="BC88" i="23"/>
  <c r="BC164" i="23"/>
  <c r="BC165" i="23"/>
  <c r="BC241" i="23"/>
  <c r="BC89" i="23"/>
  <c r="BC242" i="23"/>
  <c r="BC90" i="23"/>
  <c r="BC166" i="23"/>
  <c r="BC167" i="23"/>
  <c r="BC91" i="23"/>
  <c r="BC243" i="23"/>
  <c r="BC92" i="23"/>
  <c r="BC244" i="23"/>
  <c r="BC168" i="23"/>
  <c r="BC245" i="23"/>
  <c r="BC93" i="23"/>
  <c r="BC169" i="23"/>
  <c r="BC94" i="23"/>
  <c r="BC170" i="23"/>
  <c r="BC246" i="23"/>
  <c r="BC95" i="23"/>
  <c r="BC247" i="23"/>
  <c r="BC171" i="23"/>
  <c r="BC96" i="23"/>
  <c r="BC172" i="23"/>
  <c r="BC248" i="23"/>
  <c r="BC249" i="23"/>
  <c r="BC97" i="23"/>
  <c r="BC173" i="23"/>
  <c r="BC98" i="23"/>
  <c r="BC174" i="23"/>
  <c r="BC250" i="23"/>
  <c r="BC99" i="23"/>
  <c r="BC175" i="23"/>
  <c r="BC251" i="23"/>
  <c r="BC100" i="23"/>
  <c r="BC176" i="23"/>
  <c r="BC252" i="23"/>
  <c r="BC177" i="23"/>
  <c r="BC101" i="23"/>
  <c r="BC253" i="23"/>
  <c r="BC178" i="23"/>
  <c r="BC254" i="23"/>
  <c r="BC102" i="23"/>
  <c r="BC179" i="23"/>
  <c r="BC103" i="23"/>
  <c r="BC255" i="23"/>
  <c r="BC256" i="23"/>
  <c r="BC104" i="23"/>
  <c r="BC180" i="23"/>
  <c r="BC257" i="23"/>
  <c r="BC181" i="23"/>
  <c r="BC105" i="23"/>
  <c r="BC106" i="23"/>
  <c r="BC182" i="23"/>
  <c r="BC258" i="23"/>
  <c r="BC259" i="23"/>
  <c r="BC183" i="23"/>
  <c r="BC107" i="23"/>
  <c r="BC108" i="23"/>
  <c r="BC260" i="23"/>
  <c r="BC184" i="23"/>
  <c r="BC261" i="23"/>
  <c r="BC185" i="23"/>
  <c r="BC109" i="23"/>
  <c r="BC262" i="23"/>
  <c r="BC110" i="23"/>
  <c r="BC186" i="23"/>
  <c r="BC187" i="23"/>
  <c r="BC111" i="23"/>
  <c r="BC263" i="23"/>
  <c r="BC264" i="23"/>
  <c r="BC188" i="23"/>
  <c r="BC112" i="23"/>
  <c r="BC189" i="23"/>
  <c r="BC265" i="23"/>
  <c r="BC113" i="23"/>
  <c r="BC266" i="23"/>
  <c r="BC114" i="23"/>
  <c r="BC190" i="23"/>
  <c r="BC115" i="23"/>
  <c r="BC191" i="23"/>
  <c r="BC267" i="23"/>
  <c r="BC192" i="23"/>
  <c r="BC268" i="23"/>
  <c r="BC116" i="23"/>
  <c r="AQ194" i="23"/>
  <c r="AU194" i="23"/>
  <c r="AY194" i="23"/>
  <c r="BC194" i="23"/>
  <c r="AR194" i="23"/>
  <c r="AV194" i="23"/>
  <c r="AZ194" i="23"/>
  <c r="AO194" i="23"/>
  <c r="AW194" i="23"/>
  <c r="AP194" i="23"/>
  <c r="AX194" i="23"/>
  <c r="AS194" i="23"/>
  <c r="BA194" i="23"/>
  <c r="AT194" i="23"/>
  <c r="BB194" i="23"/>
  <c r="AR270" i="23"/>
  <c r="AV270" i="23"/>
  <c r="AZ270" i="23"/>
  <c r="AT270" i="23"/>
  <c r="BB270" i="23"/>
  <c r="AO270" i="23"/>
  <c r="AS270" i="23"/>
  <c r="AW270" i="23"/>
  <c r="BA270" i="23"/>
  <c r="AP270" i="23"/>
  <c r="AX270" i="23"/>
  <c r="AU270" i="23"/>
  <c r="BC270" i="23"/>
  <c r="AQ270" i="23"/>
  <c r="AY270" i="23"/>
  <c r="U574" i="23"/>
  <c r="BC269" i="23"/>
  <c r="AF574" i="23"/>
  <c r="K574" i="23"/>
  <c r="AR118" i="23"/>
  <c r="AV118" i="23"/>
  <c r="AZ118" i="23"/>
  <c r="AO118" i="23"/>
  <c r="AS118" i="23"/>
  <c r="AW118" i="23"/>
  <c r="BA118" i="23"/>
  <c r="AQ118" i="23"/>
  <c r="AY118" i="23"/>
  <c r="AX118" i="23"/>
  <c r="AP118" i="23"/>
  <c r="BB118" i="23"/>
  <c r="BC118" i="23"/>
  <c r="AT118" i="23"/>
  <c r="AU118" i="23"/>
  <c r="AA574" i="23"/>
  <c r="BC193" i="23"/>
  <c r="BC117" i="23"/>
  <c r="Y574" i="23"/>
  <c r="AG574" i="23"/>
  <c r="AB574" i="23"/>
  <c r="W574" i="23"/>
  <c r="Q574" i="23"/>
  <c r="L574" i="23"/>
  <c r="G574" i="23"/>
  <c r="AE574" i="23"/>
  <c r="T574" i="23"/>
  <c r="O574" i="23"/>
  <c r="I574" i="23"/>
  <c r="AI574" i="23"/>
  <c r="AC574" i="23"/>
  <c r="X574" i="23"/>
  <c r="S574" i="23"/>
  <c r="M574" i="23"/>
  <c r="H574" i="23"/>
  <c r="AH574" i="23"/>
  <c r="AD574" i="23"/>
  <c r="Z574" i="23"/>
  <c r="V574" i="23"/>
  <c r="R574" i="23"/>
  <c r="N574" i="23"/>
  <c r="J574" i="23"/>
  <c r="AK423" i="23"/>
  <c r="D575" i="23"/>
  <c r="B575" i="23" s="1"/>
  <c r="G575" i="23" s="1"/>
  <c r="AL607" i="23"/>
  <c r="AL611" i="23"/>
  <c r="AL613" i="23"/>
  <c r="AL606" i="23"/>
  <c r="AL610" i="23"/>
  <c r="AL605" i="23"/>
  <c r="AL609" i="23"/>
  <c r="AL614" i="23"/>
  <c r="AL535" i="23"/>
  <c r="AL462" i="23"/>
  <c r="AL463" i="23"/>
  <c r="AL612" i="23"/>
  <c r="AL529" i="23"/>
  <c r="AL531" i="23"/>
  <c r="AL536" i="23"/>
  <c r="AL452" i="23"/>
  <c r="AL453" i="23"/>
  <c r="AL454" i="23"/>
  <c r="AL455" i="23"/>
  <c r="AL456" i="23"/>
  <c r="AL457" i="23"/>
  <c r="AL458" i="23"/>
  <c r="AL459" i="23"/>
  <c r="AL460" i="23"/>
  <c r="AL461" i="23"/>
  <c r="AL608" i="23"/>
  <c r="AL533" i="23"/>
  <c r="AL537" i="23"/>
  <c r="AL538" i="23"/>
  <c r="AL604" i="23"/>
  <c r="AL615" i="23"/>
  <c r="AL528" i="23"/>
  <c r="AL532" i="23"/>
  <c r="AL534" i="23"/>
  <c r="AL530" i="23"/>
  <c r="AL539" i="23"/>
  <c r="AL682" i="23"/>
  <c r="AL683" i="23"/>
  <c r="AL684" i="23"/>
  <c r="AL685" i="23"/>
  <c r="AL686" i="23"/>
  <c r="AL687" i="23"/>
  <c r="AL688" i="23"/>
  <c r="AL689" i="23"/>
  <c r="AL690" i="23"/>
  <c r="AL691" i="23"/>
  <c r="AL692" i="23"/>
  <c r="AL693" i="23"/>
  <c r="BO347" i="23"/>
  <c r="BP347" i="23"/>
  <c r="BQ347" i="23"/>
  <c r="BR347" i="23"/>
  <c r="BS347" i="23"/>
  <c r="BT347" i="23"/>
  <c r="BU347" i="23"/>
  <c r="BV347" i="23"/>
  <c r="BW347" i="23"/>
  <c r="BX347" i="23"/>
  <c r="BY347" i="23"/>
  <c r="BZ347" i="23"/>
  <c r="K497" i="23"/>
  <c r="BO497" i="23"/>
  <c r="BP497" i="23"/>
  <c r="BQ497" i="23"/>
  <c r="BR497" i="23"/>
  <c r="BS497" i="23"/>
  <c r="BT497" i="23"/>
  <c r="BU497" i="23"/>
  <c r="BV497" i="23"/>
  <c r="BW497" i="23"/>
  <c r="BX497" i="23"/>
  <c r="BY497" i="23"/>
  <c r="BZ497" i="23"/>
  <c r="AJ574" i="23"/>
  <c r="AL46" i="23"/>
  <c r="B36" i="90"/>
  <c r="B498" i="23"/>
  <c r="G422" i="23"/>
  <c r="H422" i="23"/>
  <c r="I422" i="23"/>
  <c r="J422" i="23"/>
  <c r="K422" i="23"/>
  <c r="L422" i="23"/>
  <c r="M422" i="23"/>
  <c r="N422" i="23"/>
  <c r="O422" i="23"/>
  <c r="P422" i="23"/>
  <c r="Q422" i="23"/>
  <c r="R422" i="23"/>
  <c r="S422" i="23"/>
  <c r="T422" i="23"/>
  <c r="U422" i="23"/>
  <c r="V422" i="23"/>
  <c r="W422" i="23"/>
  <c r="X422" i="23"/>
  <c r="Y422" i="23"/>
  <c r="Z422" i="23"/>
  <c r="AA422" i="23"/>
  <c r="AB422" i="23"/>
  <c r="AC422" i="23"/>
  <c r="AD422" i="23"/>
  <c r="AE422" i="23"/>
  <c r="AF422" i="23"/>
  <c r="AG422" i="23"/>
  <c r="AH422" i="23"/>
  <c r="AI422" i="23"/>
  <c r="AJ422" i="23"/>
  <c r="G423" i="23"/>
  <c r="H423" i="23"/>
  <c r="I423" i="23"/>
  <c r="J423" i="23"/>
  <c r="K423" i="23"/>
  <c r="L423" i="23"/>
  <c r="M423" i="23"/>
  <c r="N423" i="23"/>
  <c r="O423" i="23"/>
  <c r="P423" i="23"/>
  <c r="Q423" i="23"/>
  <c r="R423" i="23"/>
  <c r="S423" i="23"/>
  <c r="T423" i="23"/>
  <c r="U423" i="23"/>
  <c r="V423" i="23"/>
  <c r="W423" i="23"/>
  <c r="X423" i="23"/>
  <c r="Y423" i="23"/>
  <c r="Z423" i="23"/>
  <c r="AA423" i="23"/>
  <c r="AB423" i="23"/>
  <c r="AC423" i="23"/>
  <c r="AD423" i="23"/>
  <c r="AE423" i="23"/>
  <c r="AF423" i="23"/>
  <c r="AG423" i="23"/>
  <c r="AH423" i="23"/>
  <c r="AI423" i="23"/>
  <c r="AJ423" i="23"/>
  <c r="G497" i="23"/>
  <c r="X497" i="23"/>
  <c r="Y497" i="23"/>
  <c r="L497" i="23"/>
  <c r="N497" i="23"/>
  <c r="AG497" i="23"/>
  <c r="T497" i="23"/>
  <c r="W497" i="23"/>
  <c r="AJ118" i="23"/>
  <c r="T118" i="23"/>
  <c r="AI118" i="23"/>
  <c r="S118" i="23"/>
  <c r="AD118" i="23"/>
  <c r="R118" i="23"/>
  <c r="AK118" i="23"/>
  <c r="Z118" i="23"/>
  <c r="AB118" i="23"/>
  <c r="L118" i="23"/>
  <c r="AA118" i="23"/>
  <c r="K118" i="23"/>
  <c r="N118" i="23"/>
  <c r="Q118" i="23"/>
  <c r="Y118" i="23"/>
  <c r="X118" i="23"/>
  <c r="W118" i="23"/>
  <c r="AH118" i="23"/>
  <c r="M118" i="23"/>
  <c r="AF118" i="23"/>
  <c r="P118" i="23"/>
  <c r="AE118" i="23"/>
  <c r="O118" i="23"/>
  <c r="V118" i="23"/>
  <c r="AG118" i="23"/>
  <c r="AC118" i="23"/>
  <c r="J118" i="23"/>
  <c r="U118" i="23"/>
  <c r="H118" i="23"/>
  <c r="G118" i="23"/>
  <c r="I118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M45" i="23"/>
  <c r="AM46" i="23"/>
  <c r="J497" i="23"/>
  <c r="S497" i="23"/>
  <c r="P497" i="23"/>
  <c r="I497" i="23"/>
  <c r="R497" i="23"/>
  <c r="AB497" i="23"/>
  <c r="AI497" i="23"/>
  <c r="AF497" i="23"/>
  <c r="U497" i="23"/>
  <c r="AH497" i="23"/>
  <c r="M497" i="23"/>
  <c r="V497" i="23"/>
  <c r="AE497" i="23"/>
  <c r="O497" i="23"/>
  <c r="Z497" i="23"/>
  <c r="AD497" i="23"/>
  <c r="AC497" i="23"/>
  <c r="H497" i="23"/>
  <c r="Q497" i="23"/>
  <c r="AA497" i="23"/>
  <c r="D499" i="23"/>
  <c r="AL474" i="23"/>
  <c r="AL475" i="23"/>
  <c r="AL471" i="23"/>
  <c r="AL472" i="23"/>
  <c r="AL473" i="23"/>
  <c r="AL476" i="23"/>
  <c r="AL478" i="23"/>
  <c r="AL470" i="23"/>
  <c r="AL477" i="23"/>
  <c r="AL479" i="23"/>
  <c r="AL469" i="23"/>
  <c r="AL468" i="23"/>
  <c r="AL480" i="23"/>
  <c r="AL481" i="23"/>
  <c r="AL482" i="23"/>
  <c r="AL483" i="23"/>
  <c r="AL484" i="23"/>
  <c r="AL485" i="23"/>
  <c r="AL486" i="23"/>
  <c r="AL487" i="23"/>
  <c r="AL488" i="23"/>
  <c r="AL489" i="23"/>
  <c r="AL490" i="23"/>
  <c r="AL491" i="23"/>
  <c r="AK270" i="23"/>
  <c r="U270" i="23"/>
  <c r="AJ270" i="23"/>
  <c r="O270" i="23"/>
  <c r="W270" i="23"/>
  <c r="AI270" i="23"/>
  <c r="V270" i="23"/>
  <c r="H270" i="23"/>
  <c r="L270" i="23"/>
  <c r="P270" i="23"/>
  <c r="T270" i="23"/>
  <c r="AF270" i="23"/>
  <c r="AG270" i="23"/>
  <c r="Q270" i="23"/>
  <c r="AE270" i="23"/>
  <c r="J270" i="23"/>
  <c r="R270" i="23"/>
  <c r="X270" i="23"/>
  <c r="K270" i="23"/>
  <c r="AA270" i="23"/>
  <c r="AC270" i="23"/>
  <c r="M270" i="23"/>
  <c r="Z270" i="23"/>
  <c r="AH270" i="23"/>
  <c r="N270" i="23"/>
  <c r="AD270" i="23"/>
  <c r="Y270" i="23"/>
  <c r="I270" i="23"/>
  <c r="AB270" i="23"/>
  <c r="G270" i="23"/>
  <c r="S270" i="23"/>
  <c r="V194" i="23"/>
  <c r="Q194" i="23"/>
  <c r="AJ194" i="23"/>
  <c r="O194" i="23"/>
  <c r="AH194" i="23"/>
  <c r="U194" i="23"/>
  <c r="AA194" i="23"/>
  <c r="AG194" i="23"/>
  <c r="H194" i="23"/>
  <c r="J194" i="23"/>
  <c r="Z194" i="23"/>
  <c r="W194" i="23"/>
  <c r="T194" i="23"/>
  <c r="AE194" i="23"/>
  <c r="AI194" i="23"/>
  <c r="S194" i="23"/>
  <c r="X194" i="23"/>
  <c r="N194" i="23"/>
  <c r="G194" i="23"/>
  <c r="AB194" i="23"/>
  <c r="Y194" i="23"/>
  <c r="AK194" i="23"/>
  <c r="AC194" i="23"/>
  <c r="R194" i="23"/>
  <c r="L194" i="23"/>
  <c r="AF194" i="23"/>
  <c r="I194" i="23"/>
  <c r="AD194" i="23"/>
  <c r="K194" i="23"/>
  <c r="P194" i="23"/>
  <c r="M194" i="23"/>
  <c r="AM321" i="23"/>
  <c r="AM345" i="23"/>
  <c r="AM322" i="23"/>
  <c r="AM337" i="23"/>
  <c r="AM324" i="23"/>
  <c r="AM336" i="23"/>
  <c r="AM329" i="23"/>
  <c r="AM338" i="23"/>
  <c r="AM343" i="23"/>
  <c r="AM328" i="23"/>
  <c r="AM332" i="23"/>
  <c r="AM326" i="23"/>
  <c r="AM342" i="23"/>
  <c r="AM323" i="23"/>
  <c r="AM331" i="23"/>
  <c r="AM339" i="23"/>
  <c r="AM346" i="23"/>
  <c r="AM344" i="23"/>
  <c r="AM340" i="23"/>
  <c r="AM330" i="23"/>
  <c r="AM317" i="23"/>
  <c r="AM325" i="23"/>
  <c r="AM333" i="23"/>
  <c r="AM341" i="23"/>
  <c r="AM347" i="23"/>
  <c r="AM7" i="23"/>
  <c r="AM320" i="23"/>
  <c r="AM316" i="23"/>
  <c r="AM318" i="23"/>
  <c r="AM334" i="23"/>
  <c r="AM319" i="23"/>
  <c r="AM327" i="23"/>
  <c r="AM335" i="23"/>
  <c r="D654" i="23"/>
  <c r="B654" i="23" s="1"/>
  <c r="G347" i="23"/>
  <c r="H347" i="23"/>
  <c r="I347" i="23"/>
  <c r="J347" i="23"/>
  <c r="K347" i="23"/>
  <c r="L347" i="23"/>
  <c r="N347" i="23"/>
  <c r="M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AB347" i="23"/>
  <c r="AC347" i="23"/>
  <c r="AD347" i="23"/>
  <c r="AE347" i="23"/>
  <c r="AF347" i="23"/>
  <c r="AG347" i="23"/>
  <c r="AH347" i="23"/>
  <c r="AI347" i="23"/>
  <c r="AJ347" i="23"/>
  <c r="AK347" i="23"/>
  <c r="N653" i="23"/>
  <c r="AD653" i="23"/>
  <c r="R653" i="23"/>
  <c r="AH653" i="23"/>
  <c r="J653" i="23"/>
  <c r="Z653" i="23"/>
  <c r="P653" i="23"/>
  <c r="AF653" i="23"/>
  <c r="AA653" i="23"/>
  <c r="AK653" i="23"/>
  <c r="AE653" i="23"/>
  <c r="T653" i="23"/>
  <c r="AJ653" i="23"/>
  <c r="AI653" i="23"/>
  <c r="M653" i="23"/>
  <c r="L653" i="23"/>
  <c r="AB653" i="23"/>
  <c r="S653" i="23"/>
  <c r="AC653" i="23"/>
  <c r="W653" i="23"/>
  <c r="Q653" i="23"/>
  <c r="H653" i="23"/>
  <c r="U653" i="23"/>
  <c r="Y653" i="23"/>
  <c r="O653" i="23"/>
  <c r="I653" i="23"/>
  <c r="V653" i="23"/>
  <c r="X653" i="23"/>
  <c r="K653" i="23"/>
  <c r="G653" i="23"/>
  <c r="AG653" i="23"/>
  <c r="D424" i="23"/>
  <c r="B424" i="23" s="1"/>
  <c r="D348" i="23"/>
  <c r="D195" i="23"/>
  <c r="D271" i="23"/>
  <c r="D119" i="23"/>
  <c r="C47" i="23"/>
  <c r="C122" i="23"/>
  <c r="C198" i="23"/>
  <c r="C273" i="23"/>
  <c r="BD8" i="23"/>
  <c r="BD118" i="23" s="1"/>
  <c r="BD194" i="23" l="1"/>
  <c r="AP271" i="23"/>
  <c r="AT271" i="23"/>
  <c r="AX271" i="23"/>
  <c r="BB271" i="23"/>
  <c r="AV271" i="23"/>
  <c r="BD271" i="23"/>
  <c r="AQ271" i="23"/>
  <c r="AU271" i="23"/>
  <c r="AY271" i="23"/>
  <c r="BC271" i="23"/>
  <c r="AR271" i="23"/>
  <c r="AZ271" i="23"/>
  <c r="AO271" i="23"/>
  <c r="AW271" i="23"/>
  <c r="BA271" i="23"/>
  <c r="AS271" i="23"/>
  <c r="AO195" i="23"/>
  <c r="AS195" i="23"/>
  <c r="AW195" i="23"/>
  <c r="BA195" i="23"/>
  <c r="AP195" i="23"/>
  <c r="AT195" i="23"/>
  <c r="AX195" i="23"/>
  <c r="BB195" i="23"/>
  <c r="AQ195" i="23"/>
  <c r="AY195" i="23"/>
  <c r="AR195" i="23"/>
  <c r="AZ195" i="23"/>
  <c r="BC195" i="23"/>
  <c r="AU195" i="23"/>
  <c r="BD195" i="23"/>
  <c r="AV195" i="23"/>
  <c r="BD87" i="23"/>
  <c r="BD163" i="23"/>
  <c r="BD239" i="23"/>
  <c r="BD240" i="23"/>
  <c r="BD88" i="23"/>
  <c r="BD164" i="23"/>
  <c r="BD165" i="23"/>
  <c r="BD241" i="23"/>
  <c r="BD89" i="23"/>
  <c r="BD166" i="23"/>
  <c r="BD90" i="23"/>
  <c r="BD242" i="23"/>
  <c r="BD167" i="23"/>
  <c r="BD91" i="23"/>
  <c r="BD243" i="23"/>
  <c r="BD168" i="23"/>
  <c r="BD92" i="23"/>
  <c r="BD244" i="23"/>
  <c r="BD93" i="23"/>
  <c r="BD245" i="23"/>
  <c r="BD169" i="23"/>
  <c r="BD170" i="23"/>
  <c r="BD246" i="23"/>
  <c r="BD94" i="23"/>
  <c r="BD95" i="23"/>
  <c r="BD247" i="23"/>
  <c r="BD171" i="23"/>
  <c r="BD172" i="23"/>
  <c r="BD248" i="23"/>
  <c r="BD96" i="23"/>
  <c r="BD97" i="23"/>
  <c r="BD249" i="23"/>
  <c r="BD173" i="23"/>
  <c r="BD174" i="23"/>
  <c r="BD98" i="23"/>
  <c r="BD250" i="23"/>
  <c r="BD175" i="23"/>
  <c r="BD99" i="23"/>
  <c r="BD251" i="23"/>
  <c r="BD176" i="23"/>
  <c r="BD252" i="23"/>
  <c r="BD100" i="23"/>
  <c r="BD177" i="23"/>
  <c r="BD101" i="23"/>
  <c r="BD253" i="23"/>
  <c r="BD254" i="23"/>
  <c r="BD102" i="23"/>
  <c r="BD178" i="23"/>
  <c r="BD103" i="23"/>
  <c r="BD255" i="23"/>
  <c r="BD179" i="23"/>
  <c r="BD180" i="23"/>
  <c r="BD104" i="23"/>
  <c r="BD256" i="23"/>
  <c r="BD181" i="23"/>
  <c r="BD105" i="23"/>
  <c r="BD257" i="23"/>
  <c r="BD106" i="23"/>
  <c r="BD258" i="23"/>
  <c r="BD182" i="23"/>
  <c r="BD107" i="23"/>
  <c r="BD259" i="23"/>
  <c r="BD183" i="23"/>
  <c r="BD108" i="23"/>
  <c r="BD260" i="23"/>
  <c r="BD184" i="23"/>
  <c r="BD261" i="23"/>
  <c r="BD109" i="23"/>
  <c r="BD185" i="23"/>
  <c r="BD262" i="23"/>
  <c r="BD110" i="23"/>
  <c r="BD186" i="23"/>
  <c r="BD187" i="23"/>
  <c r="BD111" i="23"/>
  <c r="BD263" i="23"/>
  <c r="BD264" i="23"/>
  <c r="BD188" i="23"/>
  <c r="BD112" i="23"/>
  <c r="BD189" i="23"/>
  <c r="BD113" i="23"/>
  <c r="BD265" i="23"/>
  <c r="BD114" i="23"/>
  <c r="BD190" i="23"/>
  <c r="BD266" i="23"/>
  <c r="BD115" i="23"/>
  <c r="BD191" i="23"/>
  <c r="BD267" i="23"/>
  <c r="BD192" i="23"/>
  <c r="BD116" i="23"/>
  <c r="BD268" i="23"/>
  <c r="BD117" i="23"/>
  <c r="BD193" i="23"/>
  <c r="BD269" i="23"/>
  <c r="AO47" i="23"/>
  <c r="V575" i="23"/>
  <c r="BD270" i="23"/>
  <c r="AP119" i="23"/>
  <c r="AT119" i="23"/>
  <c r="AX119" i="23"/>
  <c r="BB119" i="23"/>
  <c r="AQ119" i="23"/>
  <c r="AU119" i="23"/>
  <c r="AY119" i="23"/>
  <c r="BC119" i="23"/>
  <c r="AS119" i="23"/>
  <c r="BA119" i="23"/>
  <c r="AR119" i="23"/>
  <c r="BD119" i="23"/>
  <c r="AV119" i="23"/>
  <c r="AO119" i="23"/>
  <c r="AW119" i="23"/>
  <c r="AZ119" i="23"/>
  <c r="AD575" i="23"/>
  <c r="N575" i="23"/>
  <c r="Z575" i="23"/>
  <c r="J575" i="23"/>
  <c r="AH575" i="23"/>
  <c r="R575" i="23"/>
  <c r="AG575" i="23"/>
  <c r="AC575" i="23"/>
  <c r="Y575" i="23"/>
  <c r="U575" i="23"/>
  <c r="Q575" i="23"/>
  <c r="M575" i="23"/>
  <c r="I575" i="23"/>
  <c r="AK575" i="23"/>
  <c r="AJ575" i="23"/>
  <c r="AF575" i="23"/>
  <c r="AB575" i="23"/>
  <c r="X575" i="23"/>
  <c r="T575" i="23"/>
  <c r="P575" i="23"/>
  <c r="L575" i="23"/>
  <c r="H575" i="23"/>
  <c r="AI575" i="23"/>
  <c r="AE575" i="23"/>
  <c r="AA575" i="23"/>
  <c r="W575" i="23"/>
  <c r="S575" i="23"/>
  <c r="O575" i="23"/>
  <c r="K575" i="23"/>
  <c r="AM604" i="23"/>
  <c r="AM605" i="23"/>
  <c r="AM606" i="23"/>
  <c r="AM607" i="23"/>
  <c r="AM608" i="23"/>
  <c r="AM609" i="23"/>
  <c r="AM610" i="23"/>
  <c r="AM611" i="23"/>
  <c r="AM612" i="23"/>
  <c r="AM614" i="23"/>
  <c r="AM615" i="23"/>
  <c r="AM613" i="23"/>
  <c r="AM528" i="23"/>
  <c r="AM529" i="23"/>
  <c r="AM530" i="23"/>
  <c r="AM531" i="23"/>
  <c r="AM532" i="23"/>
  <c r="AM533" i="23"/>
  <c r="AM534" i="23"/>
  <c r="AM535" i="23"/>
  <c r="AM536" i="23"/>
  <c r="AM537" i="23"/>
  <c r="AM539" i="23"/>
  <c r="AM462" i="23"/>
  <c r="AM463" i="23"/>
  <c r="AM452" i="23"/>
  <c r="AM453" i="23"/>
  <c r="AM454" i="23"/>
  <c r="AM455" i="23"/>
  <c r="AM456" i="23"/>
  <c r="AM457" i="23"/>
  <c r="AM458" i="23"/>
  <c r="AM459" i="23"/>
  <c r="AM460" i="23"/>
  <c r="AM461" i="23"/>
  <c r="AM538" i="23"/>
  <c r="AM682" i="23"/>
  <c r="AM683" i="23"/>
  <c r="AM684" i="23"/>
  <c r="AM685" i="23"/>
  <c r="AM686" i="23"/>
  <c r="AM687" i="23"/>
  <c r="AM688" i="23"/>
  <c r="AM689" i="23"/>
  <c r="AM690" i="23"/>
  <c r="AM691" i="23"/>
  <c r="AM692" i="23"/>
  <c r="AM693" i="23"/>
  <c r="BO348" i="23"/>
  <c r="BP348" i="23"/>
  <c r="BQ348" i="23"/>
  <c r="BR348" i="23"/>
  <c r="BS348" i="23"/>
  <c r="BT348" i="23"/>
  <c r="BU348" i="23"/>
  <c r="BV348" i="23"/>
  <c r="BW348" i="23"/>
  <c r="BX348" i="23"/>
  <c r="BY348" i="23"/>
  <c r="BZ348" i="23"/>
  <c r="AL424" i="23"/>
  <c r="S498" i="23"/>
  <c r="BO498" i="23"/>
  <c r="BP498" i="23"/>
  <c r="BQ498" i="23"/>
  <c r="BR498" i="23"/>
  <c r="BS498" i="23"/>
  <c r="BT498" i="23"/>
  <c r="BU498" i="23"/>
  <c r="BV498" i="23"/>
  <c r="BW498" i="23"/>
  <c r="BX498" i="23"/>
  <c r="BY498" i="23"/>
  <c r="BZ498" i="23"/>
  <c r="D576" i="23"/>
  <c r="B576" i="23" s="1"/>
  <c r="G576" i="23" s="1"/>
  <c r="M498" i="23"/>
  <c r="AM47" i="23"/>
  <c r="B499" i="23"/>
  <c r="J498" i="23"/>
  <c r="T498" i="23"/>
  <c r="R498" i="23"/>
  <c r="AE498" i="23"/>
  <c r="AF498" i="23"/>
  <c r="O498" i="23"/>
  <c r="X498" i="23"/>
  <c r="Z498" i="23"/>
  <c r="AA498" i="23"/>
  <c r="AB498" i="23"/>
  <c r="H498" i="23"/>
  <c r="V498" i="23"/>
  <c r="U498" i="23"/>
  <c r="AD498" i="23"/>
  <c r="I498" i="23"/>
  <c r="W498" i="23"/>
  <c r="G498" i="23"/>
  <c r="AC498" i="23"/>
  <c r="AG498" i="23"/>
  <c r="AJ498" i="23"/>
  <c r="N498" i="23"/>
  <c r="K498" i="23"/>
  <c r="Q498" i="23"/>
  <c r="AH498" i="23"/>
  <c r="L498" i="23"/>
  <c r="P498" i="23"/>
  <c r="Y498" i="23"/>
  <c r="AI498" i="23"/>
  <c r="G424" i="23"/>
  <c r="H424" i="23"/>
  <c r="I424" i="23"/>
  <c r="J424" i="23"/>
  <c r="K424" i="23"/>
  <c r="L424" i="23"/>
  <c r="M424" i="23"/>
  <c r="N424" i="23"/>
  <c r="O424" i="23"/>
  <c r="P424" i="23"/>
  <c r="Q424" i="23"/>
  <c r="R424" i="23"/>
  <c r="S424" i="23"/>
  <c r="T424" i="23"/>
  <c r="U424" i="23"/>
  <c r="V424" i="23"/>
  <c r="W424" i="23"/>
  <c r="X424" i="23"/>
  <c r="Y424" i="23"/>
  <c r="Z424" i="23"/>
  <c r="AA424" i="23"/>
  <c r="AB424" i="23"/>
  <c r="AC424" i="23"/>
  <c r="AD424" i="23"/>
  <c r="AE424" i="23"/>
  <c r="AF424" i="23"/>
  <c r="AG424" i="23"/>
  <c r="AH424" i="23"/>
  <c r="AI424" i="23"/>
  <c r="AJ424" i="23"/>
  <c r="AK424" i="23"/>
  <c r="Y119" i="23"/>
  <c r="I119" i="23"/>
  <c r="X119" i="23"/>
  <c r="H119" i="23"/>
  <c r="G119" i="23"/>
  <c r="R119" i="23"/>
  <c r="N119" i="23"/>
  <c r="J119" i="23"/>
  <c r="AG119" i="23"/>
  <c r="Q119" i="23"/>
  <c r="AF119" i="23"/>
  <c r="P119" i="23"/>
  <c r="W119" i="23"/>
  <c r="S119" i="23"/>
  <c r="AD119" i="23"/>
  <c r="K119" i="23"/>
  <c r="AC119" i="23"/>
  <c r="AB119" i="23"/>
  <c r="L119" i="23"/>
  <c r="AH119" i="23"/>
  <c r="V119" i="23"/>
  <c r="AK119" i="23"/>
  <c r="U119" i="23"/>
  <c r="AJ119" i="23"/>
  <c r="T119" i="23"/>
  <c r="AE119" i="23"/>
  <c r="AI119" i="23"/>
  <c r="AL119" i="23"/>
  <c r="AA119" i="23"/>
  <c r="M119" i="23"/>
  <c r="O119" i="23"/>
  <c r="Z119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N46" i="23"/>
  <c r="AN47" i="23"/>
  <c r="B37" i="90"/>
  <c r="D500" i="23"/>
  <c r="AM469" i="23"/>
  <c r="AM470" i="23"/>
  <c r="AM471" i="23"/>
  <c r="AM472" i="23"/>
  <c r="AM476" i="23"/>
  <c r="AM477" i="23"/>
  <c r="AM478" i="23"/>
  <c r="AM479" i="23"/>
  <c r="AM473" i="23"/>
  <c r="AM474" i="23"/>
  <c r="AM475" i="23"/>
  <c r="AM468" i="23"/>
  <c r="AM480" i="23"/>
  <c r="AM481" i="23"/>
  <c r="AM482" i="23"/>
  <c r="AM483" i="23"/>
  <c r="AM484" i="23"/>
  <c r="AM485" i="23"/>
  <c r="AM486" i="23"/>
  <c r="AM487" i="23"/>
  <c r="AM488" i="23"/>
  <c r="AM489" i="23"/>
  <c r="AM490" i="23"/>
  <c r="AM491" i="23"/>
  <c r="L195" i="23"/>
  <c r="AB195" i="23"/>
  <c r="V195" i="23"/>
  <c r="AL195" i="23"/>
  <c r="U195" i="23"/>
  <c r="I195" i="23"/>
  <c r="W195" i="23"/>
  <c r="O195" i="23"/>
  <c r="AJ195" i="23"/>
  <c r="AD195" i="23"/>
  <c r="Y195" i="23"/>
  <c r="AI195" i="23"/>
  <c r="H195" i="23"/>
  <c r="AH195" i="23"/>
  <c r="G195" i="23"/>
  <c r="P195" i="23"/>
  <c r="AF195" i="23"/>
  <c r="J195" i="23"/>
  <c r="Z195" i="23"/>
  <c r="AC195" i="23"/>
  <c r="Q195" i="23"/>
  <c r="S195" i="23"/>
  <c r="AA195" i="23"/>
  <c r="T195" i="23"/>
  <c r="N195" i="23"/>
  <c r="AK195" i="23"/>
  <c r="AE195" i="23"/>
  <c r="X195" i="23"/>
  <c r="R195" i="23"/>
  <c r="M195" i="23"/>
  <c r="AG195" i="23"/>
  <c r="K195" i="23"/>
  <c r="Y271" i="23"/>
  <c r="I271" i="23"/>
  <c r="R271" i="23"/>
  <c r="AE271" i="23"/>
  <c r="J271" i="23"/>
  <c r="AI271" i="23"/>
  <c r="V271" i="23"/>
  <c r="H271" i="23"/>
  <c r="AA271" i="23"/>
  <c r="AC271" i="23"/>
  <c r="M271" i="23"/>
  <c r="W271" i="23"/>
  <c r="AJ271" i="23"/>
  <c r="O271" i="23"/>
  <c r="P271" i="23"/>
  <c r="S271" i="23"/>
  <c r="AK271" i="23"/>
  <c r="U271" i="23"/>
  <c r="AH271" i="23"/>
  <c r="L271" i="23"/>
  <c r="Z271" i="23"/>
  <c r="AL271" i="23"/>
  <c r="X271" i="23"/>
  <c r="K271" i="23"/>
  <c r="AG271" i="23"/>
  <c r="Q271" i="23"/>
  <c r="AB271" i="23"/>
  <c r="G271" i="23"/>
  <c r="T271" i="23"/>
  <c r="N271" i="23"/>
  <c r="AD271" i="23"/>
  <c r="AF271" i="23"/>
  <c r="AN340" i="23"/>
  <c r="AN321" i="23"/>
  <c r="AN329" i="23"/>
  <c r="AN341" i="23"/>
  <c r="AN336" i="23"/>
  <c r="AN339" i="23"/>
  <c r="AN323" i="23"/>
  <c r="AN330" i="23"/>
  <c r="AN324" i="23"/>
  <c r="AN333" i="23"/>
  <c r="AN317" i="23"/>
  <c r="AN332" i="23"/>
  <c r="AN7" i="23"/>
  <c r="AN347" i="23"/>
  <c r="AN331" i="23"/>
  <c r="AN338" i="23"/>
  <c r="AN328" i="23"/>
  <c r="AN326" i="23"/>
  <c r="AN345" i="23"/>
  <c r="AN343" i="23"/>
  <c r="AN346" i="23"/>
  <c r="AN337" i="23"/>
  <c r="AN325" i="23"/>
  <c r="AN342" i="23"/>
  <c r="AN322" i="23"/>
  <c r="AN344" i="23"/>
  <c r="AN320" i="23"/>
  <c r="AN316" i="23"/>
  <c r="AN318" i="23"/>
  <c r="AN334" i="23"/>
  <c r="AN319" i="23"/>
  <c r="AN327" i="23"/>
  <c r="AN335" i="23"/>
  <c r="D655" i="23"/>
  <c r="B655" i="23" s="1"/>
  <c r="G348" i="23"/>
  <c r="H348" i="23"/>
  <c r="I348" i="23"/>
  <c r="J348" i="23"/>
  <c r="K348" i="23"/>
  <c r="L348" i="23"/>
  <c r="N348" i="23"/>
  <c r="M348" i="23"/>
  <c r="O348" i="23"/>
  <c r="P348" i="23"/>
  <c r="Q348" i="23"/>
  <c r="R348" i="23"/>
  <c r="S348" i="23"/>
  <c r="T348" i="23"/>
  <c r="U348" i="23"/>
  <c r="V348" i="23"/>
  <c r="W348" i="23"/>
  <c r="X348" i="23"/>
  <c r="Y348" i="23"/>
  <c r="Z348" i="23"/>
  <c r="AA348" i="23"/>
  <c r="AB348" i="23"/>
  <c r="AC348" i="23"/>
  <c r="AD348" i="23"/>
  <c r="AE348" i="23"/>
  <c r="AF348" i="23"/>
  <c r="AG348" i="23"/>
  <c r="AH348" i="23"/>
  <c r="AI348" i="23"/>
  <c r="AJ348" i="23"/>
  <c r="AK348" i="23"/>
  <c r="AL348" i="23"/>
  <c r="AN348" i="23"/>
  <c r="P654" i="23"/>
  <c r="AF654" i="23"/>
  <c r="T654" i="23"/>
  <c r="AJ654" i="23"/>
  <c r="L654" i="23"/>
  <c r="AB654" i="23"/>
  <c r="H654" i="23"/>
  <c r="R654" i="23"/>
  <c r="AH654" i="23"/>
  <c r="I654" i="23"/>
  <c r="S654" i="23"/>
  <c r="U654" i="23"/>
  <c r="X654" i="23"/>
  <c r="V654" i="23"/>
  <c r="AL654" i="23"/>
  <c r="Q654" i="23"/>
  <c r="AA654" i="23"/>
  <c r="N654" i="23"/>
  <c r="AD654" i="23"/>
  <c r="AG654" i="23"/>
  <c r="K654" i="23"/>
  <c r="J654" i="23"/>
  <c r="AE654" i="23"/>
  <c r="Z654" i="23"/>
  <c r="AI654" i="23"/>
  <c r="M654" i="23"/>
  <c r="G654" i="23"/>
  <c r="AK654" i="23"/>
  <c r="W654" i="23"/>
  <c r="Y654" i="23"/>
  <c r="O654" i="23"/>
  <c r="AC654" i="23"/>
  <c r="D425" i="23"/>
  <c r="C123" i="23"/>
  <c r="BE8" i="23"/>
  <c r="C274" i="23"/>
  <c r="C199" i="23"/>
  <c r="C48" i="23"/>
  <c r="D349" i="23"/>
  <c r="D272" i="23"/>
  <c r="D196" i="23"/>
  <c r="D120" i="23"/>
  <c r="BE87" i="23" l="1"/>
  <c r="BE239" i="23"/>
  <c r="BE163" i="23"/>
  <c r="BE240" i="23"/>
  <c r="BE164" i="23"/>
  <c r="BE88" i="23"/>
  <c r="BE165" i="23"/>
  <c r="BE241" i="23"/>
  <c r="BE89" i="23"/>
  <c r="BE90" i="23"/>
  <c r="BE242" i="23"/>
  <c r="BE166" i="23"/>
  <c r="BE167" i="23"/>
  <c r="BE91" i="23"/>
  <c r="BE243" i="23"/>
  <c r="BE168" i="23"/>
  <c r="BE244" i="23"/>
  <c r="BE92" i="23"/>
  <c r="BE93" i="23"/>
  <c r="BE245" i="23"/>
  <c r="BE169" i="23"/>
  <c r="BE170" i="23"/>
  <c r="BE94" i="23"/>
  <c r="BE246" i="23"/>
  <c r="BE171" i="23"/>
  <c r="BE95" i="23"/>
  <c r="BE247" i="23"/>
  <c r="BE248" i="23"/>
  <c r="BE172" i="23"/>
  <c r="BE96" i="23"/>
  <c r="BE173" i="23"/>
  <c r="BE249" i="23"/>
  <c r="BE97" i="23"/>
  <c r="BE174" i="23"/>
  <c r="BE250" i="23"/>
  <c r="BE98" i="23"/>
  <c r="BE175" i="23"/>
  <c r="BE251" i="23"/>
  <c r="BE99" i="23"/>
  <c r="BE252" i="23"/>
  <c r="BE176" i="23"/>
  <c r="BE100" i="23"/>
  <c r="BE177" i="23"/>
  <c r="BE101" i="23"/>
  <c r="BE253" i="23"/>
  <c r="BE102" i="23"/>
  <c r="BE178" i="23"/>
  <c r="BE254" i="23"/>
  <c r="BE255" i="23"/>
  <c r="BE103" i="23"/>
  <c r="BE179" i="23"/>
  <c r="BE104" i="23"/>
  <c r="BE256" i="23"/>
  <c r="BE180" i="23"/>
  <c r="BE181" i="23"/>
  <c r="BE105" i="23"/>
  <c r="BE257" i="23"/>
  <c r="BE258" i="23"/>
  <c r="BE182" i="23"/>
  <c r="BE106" i="23"/>
  <c r="BE107" i="23"/>
  <c r="BE259" i="23"/>
  <c r="BE183" i="23"/>
  <c r="BE260" i="23"/>
  <c r="BE184" i="23"/>
  <c r="BE108" i="23"/>
  <c r="BE185" i="23"/>
  <c r="BE261" i="23"/>
  <c r="BE109" i="23"/>
  <c r="BE110" i="23"/>
  <c r="BE262" i="23"/>
  <c r="BE186" i="23"/>
  <c r="BE263" i="23"/>
  <c r="BE187" i="23"/>
  <c r="BE111" i="23"/>
  <c r="BE112" i="23"/>
  <c r="BE264" i="23"/>
  <c r="BE188" i="23"/>
  <c r="BE265" i="23"/>
  <c r="BE189" i="23"/>
  <c r="BE113" i="23"/>
  <c r="BE114" i="23"/>
  <c r="BE190" i="23"/>
  <c r="BE266" i="23"/>
  <c r="BE191" i="23"/>
  <c r="BE267" i="23"/>
  <c r="BE115" i="23"/>
  <c r="BE116" i="23"/>
  <c r="BE268" i="23"/>
  <c r="BE192" i="23"/>
  <c r="BE117" i="23"/>
  <c r="BE269" i="23"/>
  <c r="BE193" i="23"/>
  <c r="BE118" i="23"/>
  <c r="BE194" i="23"/>
  <c r="BE270" i="23"/>
  <c r="AO48" i="23"/>
  <c r="AP48" i="23"/>
  <c r="AQ196" i="23"/>
  <c r="AU196" i="23"/>
  <c r="AY196" i="23"/>
  <c r="BC196" i="23"/>
  <c r="AR196" i="23"/>
  <c r="AV196" i="23"/>
  <c r="AZ196" i="23"/>
  <c r="BD196" i="23"/>
  <c r="AS196" i="23"/>
  <c r="BA196" i="23"/>
  <c r="AT196" i="23"/>
  <c r="BB196" i="23"/>
  <c r="AW196" i="23"/>
  <c r="AO196" i="23"/>
  <c r="AX196" i="23"/>
  <c r="BE196" i="23"/>
  <c r="AP196" i="23"/>
  <c r="BE271" i="23"/>
  <c r="AR272" i="23"/>
  <c r="AV272" i="23"/>
  <c r="AZ272" i="23"/>
  <c r="BD272" i="23"/>
  <c r="AP272" i="23"/>
  <c r="AX272" i="23"/>
  <c r="AO272" i="23"/>
  <c r="AS272" i="23"/>
  <c r="AW272" i="23"/>
  <c r="BA272" i="23"/>
  <c r="BE272" i="23"/>
  <c r="AT272" i="23"/>
  <c r="BB272" i="23"/>
  <c r="AY272" i="23"/>
  <c r="AQ272" i="23"/>
  <c r="AU272" i="23"/>
  <c r="BC272" i="23"/>
  <c r="BE119" i="23"/>
  <c r="AR120" i="23"/>
  <c r="AV120" i="23"/>
  <c r="AZ120" i="23"/>
  <c r="BD120" i="23"/>
  <c r="AO120" i="23"/>
  <c r="AS120" i="23"/>
  <c r="AW120" i="23"/>
  <c r="BA120" i="23"/>
  <c r="BE120" i="23"/>
  <c r="AU120" i="23"/>
  <c r="BC120" i="23"/>
  <c r="AX120" i="23"/>
  <c r="AP120" i="23"/>
  <c r="AY120" i="23"/>
  <c r="AQ120" i="23"/>
  <c r="AT120" i="23"/>
  <c r="BB120" i="23"/>
  <c r="BE195" i="23"/>
  <c r="Z576" i="23"/>
  <c r="R576" i="23"/>
  <c r="V576" i="23"/>
  <c r="AL576" i="23"/>
  <c r="AH576" i="23"/>
  <c r="J576" i="23"/>
  <c r="AD576" i="23"/>
  <c r="N576" i="23"/>
  <c r="AK576" i="23"/>
  <c r="AG576" i="23"/>
  <c r="AC576" i="23"/>
  <c r="Y576" i="23"/>
  <c r="U576" i="23"/>
  <c r="Q576" i="23"/>
  <c r="M576" i="23"/>
  <c r="I576" i="23"/>
  <c r="AJ576" i="23"/>
  <c r="AF576" i="23"/>
  <c r="AB576" i="23"/>
  <c r="X576" i="23"/>
  <c r="T576" i="23"/>
  <c r="P576" i="23"/>
  <c r="L576" i="23"/>
  <c r="H576" i="23"/>
  <c r="AI576" i="23"/>
  <c r="AE576" i="23"/>
  <c r="AA576" i="23"/>
  <c r="W576" i="23"/>
  <c r="S576" i="23"/>
  <c r="O576" i="23"/>
  <c r="K576" i="23"/>
  <c r="BO349" i="23"/>
  <c r="BP349" i="23"/>
  <c r="BQ349" i="23"/>
  <c r="BR349" i="23"/>
  <c r="BS349" i="23"/>
  <c r="BT349" i="23"/>
  <c r="BU349" i="23"/>
  <c r="BV349" i="23"/>
  <c r="BW349" i="23"/>
  <c r="BX349" i="23"/>
  <c r="BY349" i="23"/>
  <c r="BZ349" i="23"/>
  <c r="AN604" i="23"/>
  <c r="AN605" i="23"/>
  <c r="AN606" i="23"/>
  <c r="AN607" i="23"/>
  <c r="AN608" i="23"/>
  <c r="AN609" i="23"/>
  <c r="AN610" i="23"/>
  <c r="AN611" i="23"/>
  <c r="AN612" i="23"/>
  <c r="AN613" i="23"/>
  <c r="AN614" i="23"/>
  <c r="AN615" i="23"/>
  <c r="AN538" i="23"/>
  <c r="AN528" i="23"/>
  <c r="AN530" i="23"/>
  <c r="AN532" i="23"/>
  <c r="AN534" i="23"/>
  <c r="AN535" i="23"/>
  <c r="AN539" i="23"/>
  <c r="AN529" i="23"/>
  <c r="AN531" i="23"/>
  <c r="AN536" i="23"/>
  <c r="AN462" i="23"/>
  <c r="AN463" i="23"/>
  <c r="AN454" i="23"/>
  <c r="AN458" i="23"/>
  <c r="AN453" i="23"/>
  <c r="AN461" i="23"/>
  <c r="AN533" i="23"/>
  <c r="AN457" i="23"/>
  <c r="AN455" i="23"/>
  <c r="AN459" i="23"/>
  <c r="AN537" i="23"/>
  <c r="AN452" i="23"/>
  <c r="AN456" i="23"/>
  <c r="AN460" i="23"/>
  <c r="AN682" i="23"/>
  <c r="AN683" i="23"/>
  <c r="AN684" i="23"/>
  <c r="AN685" i="23"/>
  <c r="AN686" i="23"/>
  <c r="AN687" i="23"/>
  <c r="AN688" i="23"/>
  <c r="AN689" i="23"/>
  <c r="AN690" i="23"/>
  <c r="AN691" i="23"/>
  <c r="AN692" i="23"/>
  <c r="AN693" i="23"/>
  <c r="S499" i="23"/>
  <c r="BO499" i="23"/>
  <c r="BP499" i="23"/>
  <c r="BQ499" i="23"/>
  <c r="BR499" i="23"/>
  <c r="BS499" i="23"/>
  <c r="BT499" i="23"/>
  <c r="BU499" i="23"/>
  <c r="BV499" i="23"/>
  <c r="BW499" i="23"/>
  <c r="BX499" i="23"/>
  <c r="BY499" i="23"/>
  <c r="BZ499" i="23"/>
  <c r="D577" i="23"/>
  <c r="B577" i="23" s="1"/>
  <c r="H577" i="23" s="1"/>
  <c r="AJ499" i="23"/>
  <c r="AB499" i="23"/>
  <c r="T499" i="23"/>
  <c r="AE499" i="23"/>
  <c r="AH499" i="23"/>
  <c r="O499" i="23"/>
  <c r="P499" i="23"/>
  <c r="M499" i="23"/>
  <c r="J499" i="23"/>
  <c r="U499" i="23"/>
  <c r="AI499" i="23"/>
  <c r="AC499" i="23"/>
  <c r="H499" i="23"/>
  <c r="V499" i="23"/>
  <c r="AA499" i="23"/>
  <c r="K499" i="23"/>
  <c r="AD499" i="23"/>
  <c r="I499" i="23"/>
  <c r="Y499" i="23"/>
  <c r="X499" i="23"/>
  <c r="AK499" i="23"/>
  <c r="Q499" i="23"/>
  <c r="W499" i="23"/>
  <c r="G499" i="23"/>
  <c r="Z499" i="23"/>
  <c r="AF499" i="23"/>
  <c r="N499" i="23"/>
  <c r="R499" i="23"/>
  <c r="AG499" i="23"/>
  <c r="L499" i="23"/>
  <c r="AN48" i="23"/>
  <c r="B500" i="23"/>
  <c r="B38" i="90"/>
  <c r="AC120" i="23"/>
  <c r="M120" i="23"/>
  <c r="AB120" i="23"/>
  <c r="L120" i="23"/>
  <c r="W120" i="23"/>
  <c r="S120" i="23"/>
  <c r="AD120" i="23"/>
  <c r="K120" i="23"/>
  <c r="AK120" i="23"/>
  <c r="U120" i="23"/>
  <c r="AJ120" i="23"/>
  <c r="T120" i="23"/>
  <c r="AM120" i="23"/>
  <c r="G120" i="23"/>
  <c r="R120" i="23"/>
  <c r="N120" i="23"/>
  <c r="J120" i="23"/>
  <c r="AG120" i="23"/>
  <c r="Q120" i="23"/>
  <c r="AF120" i="23"/>
  <c r="P120" i="23"/>
  <c r="AI120" i="23"/>
  <c r="AL120" i="23"/>
  <c r="Y120" i="23"/>
  <c r="I120" i="23"/>
  <c r="X120" i="23"/>
  <c r="H120" i="23"/>
  <c r="O120" i="23"/>
  <c r="AH120" i="23"/>
  <c r="V120" i="23"/>
  <c r="Z120" i="23"/>
  <c r="AE120" i="23"/>
  <c r="AA120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D501" i="23"/>
  <c r="AN469" i="23"/>
  <c r="AN474" i="23"/>
  <c r="AN468" i="23"/>
  <c r="AN471" i="23"/>
  <c r="AN472" i="23"/>
  <c r="AN473" i="23"/>
  <c r="AN476" i="23"/>
  <c r="AN478" i="23"/>
  <c r="AN470" i="23"/>
  <c r="AN479" i="23"/>
  <c r="AN477" i="23"/>
  <c r="AN475" i="23"/>
  <c r="AN480" i="23"/>
  <c r="AN481" i="23"/>
  <c r="AN482" i="23"/>
  <c r="AN483" i="23"/>
  <c r="AN484" i="23"/>
  <c r="AN485" i="23"/>
  <c r="AN486" i="23"/>
  <c r="AN487" i="23"/>
  <c r="AN488" i="23"/>
  <c r="AN489" i="23"/>
  <c r="AN490" i="23"/>
  <c r="AN491" i="23"/>
  <c r="AE272" i="23"/>
  <c r="O272" i="23"/>
  <c r="AD272" i="23"/>
  <c r="I272" i="23"/>
  <c r="M272" i="23"/>
  <c r="Q272" i="23"/>
  <c r="AC272" i="23"/>
  <c r="V272" i="23"/>
  <c r="AM272" i="23"/>
  <c r="G272" i="23"/>
  <c r="AB272" i="23"/>
  <c r="AG272" i="23"/>
  <c r="AK272" i="23"/>
  <c r="AI272" i="23"/>
  <c r="S272" i="23"/>
  <c r="AJ272" i="23"/>
  <c r="N272" i="23"/>
  <c r="X272" i="23"/>
  <c r="R272" i="23"/>
  <c r="AA272" i="23"/>
  <c r="K272" i="23"/>
  <c r="Y272" i="23"/>
  <c r="AH272" i="23"/>
  <c r="AL272" i="23"/>
  <c r="J272" i="23"/>
  <c r="P272" i="23"/>
  <c r="H272" i="23"/>
  <c r="W272" i="23"/>
  <c r="T272" i="23"/>
  <c r="AF272" i="23"/>
  <c r="Z272" i="23"/>
  <c r="U272" i="23"/>
  <c r="L272" i="23"/>
  <c r="T196" i="23"/>
  <c r="AJ196" i="23"/>
  <c r="R196" i="23"/>
  <c r="AH196" i="23"/>
  <c r="M196" i="23"/>
  <c r="AG196" i="23"/>
  <c r="O196" i="23"/>
  <c r="L196" i="23"/>
  <c r="Z196" i="23"/>
  <c r="P196" i="23"/>
  <c r="N196" i="23"/>
  <c r="AD196" i="23"/>
  <c r="AK196" i="23"/>
  <c r="Y196" i="23"/>
  <c r="AM196" i="23"/>
  <c r="H196" i="23"/>
  <c r="X196" i="23"/>
  <c r="V196" i="23"/>
  <c r="AL196" i="23"/>
  <c r="U196" i="23"/>
  <c r="I196" i="23"/>
  <c r="K196" i="23"/>
  <c r="S196" i="23"/>
  <c r="AE196" i="23"/>
  <c r="AI196" i="23"/>
  <c r="W196" i="23"/>
  <c r="AB196" i="23"/>
  <c r="J196" i="23"/>
  <c r="AC196" i="23"/>
  <c r="Q196" i="23"/>
  <c r="AA196" i="23"/>
  <c r="AF196" i="23"/>
  <c r="G196" i="23"/>
  <c r="D656" i="23"/>
  <c r="B656" i="23" s="1"/>
  <c r="AO327" i="23"/>
  <c r="AO340" i="23"/>
  <c r="AO334" i="23"/>
  <c r="AO7" i="23"/>
  <c r="AO343" i="23"/>
  <c r="AO342" i="23"/>
  <c r="AO333" i="23"/>
  <c r="AO318" i="23"/>
  <c r="AO337" i="23"/>
  <c r="AO326" i="23"/>
  <c r="AO325" i="23"/>
  <c r="AO347" i="23"/>
  <c r="AO345" i="23"/>
  <c r="AO331" i="23"/>
  <c r="AO346" i="23"/>
  <c r="AO320" i="23"/>
  <c r="AO328" i="23"/>
  <c r="AO336" i="23"/>
  <c r="AO344" i="23"/>
  <c r="AO341" i="23"/>
  <c r="AO321" i="23"/>
  <c r="AO319" i="23"/>
  <c r="AO335" i="23"/>
  <c r="AO348" i="23"/>
  <c r="AO322" i="23"/>
  <c r="AO330" i="23"/>
  <c r="AO338" i="23"/>
  <c r="AO317" i="23"/>
  <c r="AO329" i="23"/>
  <c r="AO323" i="23"/>
  <c r="AO339" i="23"/>
  <c r="AO316" i="23"/>
  <c r="AO324" i="23"/>
  <c r="AO332" i="23"/>
  <c r="G349" i="23"/>
  <c r="H349" i="23"/>
  <c r="I349" i="23"/>
  <c r="J349" i="23"/>
  <c r="K349" i="23"/>
  <c r="L349" i="23"/>
  <c r="M349" i="23"/>
  <c r="N349" i="23"/>
  <c r="O349" i="23"/>
  <c r="P349" i="23"/>
  <c r="Q349" i="23"/>
  <c r="R349" i="23"/>
  <c r="S349" i="23"/>
  <c r="T349" i="23"/>
  <c r="U349" i="23"/>
  <c r="V349" i="23"/>
  <c r="W349" i="23"/>
  <c r="X349" i="23"/>
  <c r="Y349" i="23"/>
  <c r="Z349" i="23"/>
  <c r="AA349" i="23"/>
  <c r="AB349" i="23"/>
  <c r="AC349" i="23"/>
  <c r="AD349" i="23"/>
  <c r="AE349" i="23"/>
  <c r="AF349" i="23"/>
  <c r="AG349" i="23"/>
  <c r="AH349" i="23"/>
  <c r="AI349" i="23"/>
  <c r="AJ349" i="23"/>
  <c r="AK349" i="23"/>
  <c r="AL349" i="23"/>
  <c r="AM349" i="23"/>
  <c r="AO349" i="23"/>
  <c r="R655" i="23"/>
  <c r="AH655" i="23"/>
  <c r="V655" i="23"/>
  <c r="AL655" i="23"/>
  <c r="N655" i="23"/>
  <c r="AD655" i="23"/>
  <c r="Z655" i="23"/>
  <c r="P655" i="23"/>
  <c r="AF655" i="23"/>
  <c r="W655" i="23"/>
  <c r="AG655" i="23"/>
  <c r="AI655" i="23"/>
  <c r="T655" i="23"/>
  <c r="AJ655" i="23"/>
  <c r="AE655" i="23"/>
  <c r="I655" i="23"/>
  <c r="J655" i="23"/>
  <c r="L655" i="23"/>
  <c r="AB655" i="23"/>
  <c r="O655" i="23"/>
  <c r="Y655" i="23"/>
  <c r="X655" i="23"/>
  <c r="Q655" i="23"/>
  <c r="S655" i="23"/>
  <c r="U655" i="23"/>
  <c r="G655" i="23"/>
  <c r="AA655" i="23"/>
  <c r="AC655" i="23"/>
  <c r="H655" i="23"/>
  <c r="K655" i="23"/>
  <c r="M655" i="23"/>
  <c r="AM655" i="23"/>
  <c r="AK655" i="23"/>
  <c r="B425" i="23"/>
  <c r="D426" i="23"/>
  <c r="D350" i="23"/>
  <c r="D273" i="23"/>
  <c r="D121" i="23"/>
  <c r="D197" i="23"/>
  <c r="C49" i="23"/>
  <c r="C200" i="23"/>
  <c r="C275" i="23"/>
  <c r="BF8" i="23"/>
  <c r="BF196" i="23" s="1"/>
  <c r="C124" i="23"/>
  <c r="G577" i="23" l="1"/>
  <c r="AO197" i="23"/>
  <c r="AS197" i="23"/>
  <c r="AW197" i="23"/>
  <c r="BA197" i="23"/>
  <c r="BE197" i="23"/>
  <c r="AP197" i="23"/>
  <c r="AT197" i="23"/>
  <c r="AX197" i="23"/>
  <c r="BB197" i="23"/>
  <c r="BF197" i="23"/>
  <c r="AU197" i="23"/>
  <c r="BC197" i="23"/>
  <c r="AV197" i="23"/>
  <c r="BD197" i="23"/>
  <c r="AQ197" i="23"/>
  <c r="AR197" i="23"/>
  <c r="AY197" i="23"/>
  <c r="AZ197" i="23"/>
  <c r="AP273" i="23"/>
  <c r="AT273" i="23"/>
  <c r="AX273" i="23"/>
  <c r="BB273" i="23"/>
  <c r="BF273" i="23"/>
  <c r="AR273" i="23"/>
  <c r="AZ273" i="23"/>
  <c r="AQ273" i="23"/>
  <c r="AU273" i="23"/>
  <c r="AY273" i="23"/>
  <c r="BC273" i="23"/>
  <c r="AV273" i="23"/>
  <c r="BD273" i="23"/>
  <c r="AS273" i="23"/>
  <c r="BA273" i="23"/>
  <c r="AO273" i="23"/>
  <c r="BE273" i="23"/>
  <c r="AW273" i="23"/>
  <c r="K577" i="23"/>
  <c r="BF87" i="23"/>
  <c r="BF163" i="23"/>
  <c r="BF239" i="23"/>
  <c r="BF240" i="23"/>
  <c r="BF88" i="23"/>
  <c r="BF164" i="23"/>
  <c r="BF165" i="23"/>
  <c r="BF241" i="23"/>
  <c r="BF89" i="23"/>
  <c r="BF90" i="23"/>
  <c r="BF166" i="23"/>
  <c r="BF242" i="23"/>
  <c r="BF91" i="23"/>
  <c r="BF167" i="23"/>
  <c r="BF243" i="23"/>
  <c r="BF244" i="23"/>
  <c r="BF168" i="23"/>
  <c r="BF92" i="23"/>
  <c r="BF93" i="23"/>
  <c r="BF169" i="23"/>
  <c r="BF245" i="23"/>
  <c r="BF246" i="23"/>
  <c r="BF170" i="23"/>
  <c r="BF94" i="23"/>
  <c r="BF95" i="23"/>
  <c r="BF247" i="23"/>
  <c r="BF171" i="23"/>
  <c r="BF172" i="23"/>
  <c r="BF96" i="23"/>
  <c r="BF248" i="23"/>
  <c r="BF173" i="23"/>
  <c r="BF97" i="23"/>
  <c r="BF249" i="23"/>
  <c r="BF250" i="23"/>
  <c r="BF174" i="23"/>
  <c r="BF98" i="23"/>
  <c r="BF175" i="23"/>
  <c r="BF99" i="23"/>
  <c r="BF251" i="23"/>
  <c r="BF176" i="23"/>
  <c r="BF252" i="23"/>
  <c r="BF100" i="23"/>
  <c r="BF101" i="23"/>
  <c r="BF253" i="23"/>
  <c r="BF177" i="23"/>
  <c r="BF178" i="23"/>
  <c r="BF102" i="23"/>
  <c r="BF254" i="23"/>
  <c r="BF103" i="23"/>
  <c r="BF255" i="23"/>
  <c r="BF179" i="23"/>
  <c r="BF104" i="23"/>
  <c r="BF180" i="23"/>
  <c r="BF256" i="23"/>
  <c r="BF257" i="23"/>
  <c r="BF181" i="23"/>
  <c r="BF105" i="23"/>
  <c r="BF182" i="23"/>
  <c r="BF258" i="23"/>
  <c r="BF106" i="23"/>
  <c r="BF107" i="23"/>
  <c r="BF183" i="23"/>
  <c r="BF259" i="23"/>
  <c r="BF108" i="23"/>
  <c r="BF184" i="23"/>
  <c r="BF260" i="23"/>
  <c r="BF261" i="23"/>
  <c r="BF185" i="23"/>
  <c r="BF109" i="23"/>
  <c r="BF262" i="23"/>
  <c r="BF186" i="23"/>
  <c r="BF110" i="23"/>
  <c r="BF187" i="23"/>
  <c r="BF263" i="23"/>
  <c r="BF111" i="23"/>
  <c r="BF188" i="23"/>
  <c r="BF264" i="23"/>
  <c r="BF112" i="23"/>
  <c r="BF189" i="23"/>
  <c r="BF113" i="23"/>
  <c r="BF265" i="23"/>
  <c r="BF190" i="23"/>
  <c r="BF114" i="23"/>
  <c r="BF266" i="23"/>
  <c r="BF191" i="23"/>
  <c r="BF267" i="23"/>
  <c r="BF115" i="23"/>
  <c r="BF116" i="23"/>
  <c r="BF192" i="23"/>
  <c r="BF268" i="23"/>
  <c r="BF269" i="23"/>
  <c r="BF193" i="23"/>
  <c r="BF117" i="23"/>
  <c r="BF118" i="23"/>
  <c r="BF270" i="23"/>
  <c r="BF194" i="23"/>
  <c r="BF119" i="23"/>
  <c r="BF271" i="23"/>
  <c r="BF195" i="23"/>
  <c r="BF120" i="23"/>
  <c r="AO49" i="23"/>
  <c r="AP49" i="23"/>
  <c r="AQ49" i="23"/>
  <c r="AP121" i="23"/>
  <c r="AT121" i="23"/>
  <c r="AX121" i="23"/>
  <c r="BB121" i="23"/>
  <c r="BF121" i="23"/>
  <c r="AQ121" i="23"/>
  <c r="AU121" i="23"/>
  <c r="AY121" i="23"/>
  <c r="BC121" i="23"/>
  <c r="AO121" i="23"/>
  <c r="AW121" i="23"/>
  <c r="BE121" i="23"/>
  <c r="AR121" i="23"/>
  <c r="BA121" i="23"/>
  <c r="AS121" i="23"/>
  <c r="BD121" i="23"/>
  <c r="AV121" i="23"/>
  <c r="AZ121" i="23"/>
  <c r="BF272" i="23"/>
  <c r="AI577" i="23"/>
  <c r="AA577" i="23"/>
  <c r="S577" i="23"/>
  <c r="W577" i="23"/>
  <c r="AE577" i="23"/>
  <c r="O577" i="23"/>
  <c r="AL577" i="23"/>
  <c r="AH577" i="23"/>
  <c r="AD577" i="23"/>
  <c r="Z577" i="23"/>
  <c r="V577" i="23"/>
  <c r="R577" i="23"/>
  <c r="N577" i="23"/>
  <c r="J577" i="23"/>
  <c r="AG577" i="23"/>
  <c r="U577" i="23"/>
  <c r="I577" i="23"/>
  <c r="AK577" i="23"/>
  <c r="AC577" i="23"/>
  <c r="Y577" i="23"/>
  <c r="Q577" i="23"/>
  <c r="M577" i="23"/>
  <c r="AM577" i="23"/>
  <c r="AJ577" i="23"/>
  <c r="AF577" i="23"/>
  <c r="AB577" i="23"/>
  <c r="X577" i="23"/>
  <c r="T577" i="23"/>
  <c r="P577" i="23"/>
  <c r="L577" i="23"/>
  <c r="BO350" i="23"/>
  <c r="BP350" i="23"/>
  <c r="BQ350" i="23"/>
  <c r="BR350" i="23"/>
  <c r="BS350" i="23"/>
  <c r="BT350" i="23"/>
  <c r="BU350" i="23"/>
  <c r="BV350" i="23"/>
  <c r="BW350" i="23"/>
  <c r="BX350" i="23"/>
  <c r="BY350" i="23"/>
  <c r="BZ350" i="23"/>
  <c r="AO604" i="23"/>
  <c r="AO605" i="23"/>
  <c r="AO606" i="23"/>
  <c r="AO607" i="23"/>
  <c r="AO608" i="23"/>
  <c r="AO609" i="23"/>
  <c r="AO610" i="23"/>
  <c r="AO611" i="23"/>
  <c r="AO612" i="23"/>
  <c r="AO613" i="23"/>
  <c r="AO528" i="23"/>
  <c r="AO529" i="23"/>
  <c r="AO530" i="23"/>
  <c r="AO531" i="23"/>
  <c r="AO532" i="23"/>
  <c r="AO614" i="23"/>
  <c r="AO615" i="23"/>
  <c r="AO533" i="23"/>
  <c r="AO537" i="23"/>
  <c r="AO538" i="23"/>
  <c r="AO452" i="23"/>
  <c r="AO453" i="23"/>
  <c r="AO454" i="23"/>
  <c r="AO455" i="23"/>
  <c r="AO456" i="23"/>
  <c r="AO457" i="23"/>
  <c r="AO458" i="23"/>
  <c r="AO459" i="23"/>
  <c r="AO460" i="23"/>
  <c r="AO461" i="23"/>
  <c r="AO534" i="23"/>
  <c r="AO535" i="23"/>
  <c r="AO539" i="23"/>
  <c r="AO462" i="23"/>
  <c r="AO536" i="23"/>
  <c r="AO463" i="23"/>
  <c r="AO682" i="23"/>
  <c r="AO683" i="23"/>
  <c r="AO684" i="23"/>
  <c r="AO685" i="23"/>
  <c r="AO686" i="23"/>
  <c r="AO687" i="23"/>
  <c r="AO688" i="23"/>
  <c r="AO689" i="23"/>
  <c r="AO690" i="23"/>
  <c r="AO691" i="23"/>
  <c r="AO692" i="23"/>
  <c r="AO693" i="23"/>
  <c r="I500" i="23"/>
  <c r="BO500" i="23"/>
  <c r="BP500" i="23"/>
  <c r="BQ500" i="23"/>
  <c r="BR500" i="23"/>
  <c r="BS500" i="23"/>
  <c r="BT500" i="23"/>
  <c r="BU500" i="23"/>
  <c r="BV500" i="23"/>
  <c r="BW500" i="23"/>
  <c r="BX500" i="23"/>
  <c r="BY500" i="23"/>
  <c r="BZ500" i="23"/>
  <c r="D578" i="23"/>
  <c r="B578" i="23" s="1"/>
  <c r="I578" i="23" s="1"/>
  <c r="AL500" i="23"/>
  <c r="AF500" i="23"/>
  <c r="W500" i="23"/>
  <c r="V500" i="23"/>
  <c r="G500" i="23"/>
  <c r="AK500" i="23"/>
  <c r="AI500" i="23"/>
  <c r="U500" i="23"/>
  <c r="AE500" i="23"/>
  <c r="T500" i="23"/>
  <c r="AJ500" i="23"/>
  <c r="AA500" i="23"/>
  <c r="AH500" i="23"/>
  <c r="R500" i="23"/>
  <c r="AG500" i="23"/>
  <c r="Q500" i="23"/>
  <c r="H500" i="23"/>
  <c r="AB500" i="23"/>
  <c r="X500" i="23"/>
  <c r="S500" i="23"/>
  <c r="AD500" i="23"/>
  <c r="N500" i="23"/>
  <c r="AC500" i="23"/>
  <c r="M500" i="23"/>
  <c r="L500" i="23"/>
  <c r="P500" i="23"/>
  <c r="O500" i="23"/>
  <c r="K500" i="23"/>
  <c r="Z500" i="23"/>
  <c r="J500" i="23"/>
  <c r="Y500" i="23"/>
  <c r="AO471" i="23"/>
  <c r="B39" i="90"/>
  <c r="G425" i="23"/>
  <c r="H425" i="23"/>
  <c r="I425" i="23"/>
  <c r="J425" i="23"/>
  <c r="K425" i="23"/>
  <c r="L425" i="23"/>
  <c r="M425" i="23"/>
  <c r="N425" i="23"/>
  <c r="O425" i="23"/>
  <c r="P425" i="23"/>
  <c r="Q425" i="23"/>
  <c r="R425" i="23"/>
  <c r="S425" i="23"/>
  <c r="T425" i="23"/>
  <c r="U425" i="23"/>
  <c r="V425" i="23"/>
  <c r="W425" i="23"/>
  <c r="X425" i="23"/>
  <c r="Y425" i="23"/>
  <c r="Z425" i="23"/>
  <c r="AA425" i="23"/>
  <c r="AB425" i="23"/>
  <c r="AC425" i="23"/>
  <c r="AD425" i="23"/>
  <c r="AE425" i="23"/>
  <c r="AF425" i="23"/>
  <c r="AG425" i="23"/>
  <c r="AH425" i="23"/>
  <c r="AI425" i="23"/>
  <c r="AJ425" i="23"/>
  <c r="AK425" i="23"/>
  <c r="AL425" i="23"/>
  <c r="AM425" i="23"/>
  <c r="AJ121" i="23"/>
  <c r="T121" i="23"/>
  <c r="AM121" i="23"/>
  <c r="W121" i="23"/>
  <c r="G121" i="23"/>
  <c r="N121" i="23"/>
  <c r="Q121" i="23"/>
  <c r="M121" i="23"/>
  <c r="I121" i="23"/>
  <c r="AB121" i="23"/>
  <c r="AE121" i="23"/>
  <c r="O121" i="23"/>
  <c r="AD121" i="23"/>
  <c r="R121" i="23"/>
  <c r="J121" i="23"/>
  <c r="AN121" i="23"/>
  <c r="H121" i="23"/>
  <c r="V121" i="23"/>
  <c r="U121" i="23"/>
  <c r="AF121" i="23"/>
  <c r="P121" i="23"/>
  <c r="AI121" i="23"/>
  <c r="S121" i="23"/>
  <c r="AL121" i="23"/>
  <c r="AH121" i="23"/>
  <c r="AK121" i="23"/>
  <c r="Z121" i="23"/>
  <c r="L121" i="23"/>
  <c r="AC121" i="23"/>
  <c r="X121" i="23"/>
  <c r="AA121" i="23"/>
  <c r="K121" i="23"/>
  <c r="AG121" i="23"/>
  <c r="Y121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B501" i="23"/>
  <c r="D502" i="23"/>
  <c r="AO469" i="23"/>
  <c r="AO470" i="23"/>
  <c r="AO472" i="23"/>
  <c r="AO473" i="23"/>
  <c r="AO475" i="23"/>
  <c r="AO477" i="23"/>
  <c r="AO476" i="23"/>
  <c r="AO478" i="23"/>
  <c r="AO479" i="23"/>
  <c r="AO468" i="23"/>
  <c r="AO474" i="23"/>
  <c r="AO480" i="23"/>
  <c r="AO481" i="23"/>
  <c r="AO482" i="23"/>
  <c r="AO483" i="23"/>
  <c r="AO484" i="23"/>
  <c r="AO485" i="23"/>
  <c r="AO486" i="23"/>
  <c r="AO487" i="23"/>
  <c r="AO488" i="23"/>
  <c r="AO489" i="23"/>
  <c r="AO490" i="23"/>
  <c r="AO491" i="23"/>
  <c r="AI273" i="23"/>
  <c r="S273" i="23"/>
  <c r="AL273" i="23"/>
  <c r="Q273" i="23"/>
  <c r="T273" i="23"/>
  <c r="X273" i="23"/>
  <c r="R273" i="23"/>
  <c r="Y273" i="23"/>
  <c r="U273" i="23"/>
  <c r="K273" i="23"/>
  <c r="AH273" i="23"/>
  <c r="N273" i="23"/>
  <c r="AM273" i="23"/>
  <c r="W273" i="23"/>
  <c r="G273" i="23"/>
  <c r="Z273" i="23"/>
  <c r="AD273" i="23"/>
  <c r="AF273" i="23"/>
  <c r="AJ273" i="23"/>
  <c r="AE273" i="23"/>
  <c r="O273" i="23"/>
  <c r="AG273" i="23"/>
  <c r="L273" i="23"/>
  <c r="M273" i="23"/>
  <c r="P273" i="23"/>
  <c r="AC273" i="23"/>
  <c r="J273" i="23"/>
  <c r="AA273" i="23"/>
  <c r="AB273" i="23"/>
  <c r="AK273" i="23"/>
  <c r="I273" i="23"/>
  <c r="H273" i="23"/>
  <c r="V273" i="23"/>
  <c r="AN273" i="23"/>
  <c r="L197" i="23"/>
  <c r="AB197" i="23"/>
  <c r="V197" i="23"/>
  <c r="AL197" i="23"/>
  <c r="S197" i="23"/>
  <c r="G197" i="23"/>
  <c r="AM197" i="23"/>
  <c r="Q197" i="23"/>
  <c r="U197" i="23"/>
  <c r="AJ197" i="23"/>
  <c r="AD197" i="23"/>
  <c r="AI197" i="23"/>
  <c r="W197" i="23"/>
  <c r="AC197" i="23"/>
  <c r="H197" i="23"/>
  <c r="AN197" i="23"/>
  <c r="R197" i="23"/>
  <c r="K197" i="23"/>
  <c r="I197" i="23"/>
  <c r="P197" i="23"/>
  <c r="AF197" i="23"/>
  <c r="J197" i="23"/>
  <c r="Z197" i="23"/>
  <c r="AA197" i="23"/>
  <c r="O197" i="23"/>
  <c r="M197" i="23"/>
  <c r="AG197" i="23"/>
  <c r="Y197" i="23"/>
  <c r="T197" i="23"/>
  <c r="N197" i="23"/>
  <c r="AK197" i="23"/>
  <c r="X197" i="23"/>
  <c r="AH197" i="23"/>
  <c r="AE197" i="23"/>
  <c r="D657" i="23"/>
  <c r="B657" i="23" s="1"/>
  <c r="AP348" i="23"/>
  <c r="AP346" i="23"/>
  <c r="AP316" i="23"/>
  <c r="AP325" i="23"/>
  <c r="AP321" i="23"/>
  <c r="AP324" i="23"/>
  <c r="AP319" i="23"/>
  <c r="AP332" i="23"/>
  <c r="AP335" i="23"/>
  <c r="AP340" i="23"/>
  <c r="AP317" i="23"/>
  <c r="AP329" i="23"/>
  <c r="AP323" i="23"/>
  <c r="AP339" i="23"/>
  <c r="AP318" i="23"/>
  <c r="AP326" i="23"/>
  <c r="AP334" i="23"/>
  <c r="AP342" i="23"/>
  <c r="AP7" i="23"/>
  <c r="AP333" i="23"/>
  <c r="AP337" i="23"/>
  <c r="AP327" i="23"/>
  <c r="AP343" i="23"/>
  <c r="AP320" i="23"/>
  <c r="AP328" i="23"/>
  <c r="AP336" i="23"/>
  <c r="AP344" i="23"/>
  <c r="AP341" i="23"/>
  <c r="AP347" i="23"/>
  <c r="AP345" i="23"/>
  <c r="AP331" i="23"/>
  <c r="AP349" i="23"/>
  <c r="AP322" i="23"/>
  <c r="AP330" i="23"/>
  <c r="AP338" i="23"/>
  <c r="G350" i="23"/>
  <c r="H350" i="23"/>
  <c r="I350" i="23"/>
  <c r="J350" i="23"/>
  <c r="K350" i="23"/>
  <c r="L350" i="23"/>
  <c r="N350" i="23"/>
  <c r="M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AC350" i="23"/>
  <c r="AD350" i="23"/>
  <c r="AE350" i="23"/>
  <c r="AF350" i="23"/>
  <c r="AG350" i="23"/>
  <c r="AH350" i="23"/>
  <c r="AI350" i="23"/>
  <c r="AJ350" i="23"/>
  <c r="AK350" i="23"/>
  <c r="AL350" i="23"/>
  <c r="AM350" i="23"/>
  <c r="AN350" i="23"/>
  <c r="AP350" i="23"/>
  <c r="P656" i="23"/>
  <c r="AF656" i="23"/>
  <c r="T656" i="23"/>
  <c r="AJ656" i="23"/>
  <c r="L656" i="23"/>
  <c r="AB656" i="23"/>
  <c r="AN656" i="23"/>
  <c r="R656" i="23"/>
  <c r="AH656" i="23"/>
  <c r="AK656" i="23"/>
  <c r="O656" i="23"/>
  <c r="Q656" i="23"/>
  <c r="V656" i="23"/>
  <c r="AL656" i="23"/>
  <c r="M656" i="23"/>
  <c r="W656" i="23"/>
  <c r="X656" i="23"/>
  <c r="N656" i="23"/>
  <c r="AD656" i="23"/>
  <c r="AC656" i="23"/>
  <c r="G656" i="23"/>
  <c r="AM656" i="23"/>
  <c r="AE656" i="23"/>
  <c r="AG656" i="23"/>
  <c r="AI656" i="23"/>
  <c r="U656" i="23"/>
  <c r="K656" i="23"/>
  <c r="H656" i="23"/>
  <c r="Z656" i="23"/>
  <c r="Y656" i="23"/>
  <c r="AA656" i="23"/>
  <c r="J656" i="23"/>
  <c r="I656" i="23"/>
  <c r="S656" i="23"/>
  <c r="B426" i="23"/>
  <c r="D427" i="23"/>
  <c r="C201" i="23"/>
  <c r="C276" i="23"/>
  <c r="BG8" i="23"/>
  <c r="BG197" i="23" s="1"/>
  <c r="C50" i="23"/>
  <c r="D351" i="23"/>
  <c r="D274" i="23"/>
  <c r="D198" i="23"/>
  <c r="D122" i="23"/>
  <c r="C125" i="23"/>
  <c r="AO50" i="23" l="1"/>
  <c r="AP50" i="23"/>
  <c r="AQ50" i="23"/>
  <c r="AR50" i="23"/>
  <c r="AQ198" i="23"/>
  <c r="AU198" i="23"/>
  <c r="AY198" i="23"/>
  <c r="BC198" i="23"/>
  <c r="BG198" i="23"/>
  <c r="AR198" i="23"/>
  <c r="AV198" i="23"/>
  <c r="AZ198" i="23"/>
  <c r="BD198" i="23"/>
  <c r="AO198" i="23"/>
  <c r="AW198" i="23"/>
  <c r="BE198" i="23"/>
  <c r="AP198" i="23"/>
  <c r="AX198" i="23"/>
  <c r="BF198" i="23"/>
  <c r="BA198" i="23"/>
  <c r="BB198" i="23"/>
  <c r="AS198" i="23"/>
  <c r="AT198" i="23"/>
  <c r="AR274" i="23"/>
  <c r="AV274" i="23"/>
  <c r="AZ274" i="23"/>
  <c r="BD274" i="23"/>
  <c r="AT274" i="23"/>
  <c r="BB274" i="23"/>
  <c r="AO274" i="23"/>
  <c r="AS274" i="23"/>
  <c r="AW274" i="23"/>
  <c r="BA274" i="23"/>
  <c r="BE274" i="23"/>
  <c r="AP274" i="23"/>
  <c r="AX274" i="23"/>
  <c r="BF274" i="23"/>
  <c r="BC274" i="23"/>
  <c r="AU274" i="23"/>
  <c r="AY274" i="23"/>
  <c r="AQ274" i="23"/>
  <c r="BG274" i="23"/>
  <c r="BG121" i="23"/>
  <c r="BG273" i="23"/>
  <c r="AR122" i="23"/>
  <c r="AV122" i="23"/>
  <c r="AZ122" i="23"/>
  <c r="BD122" i="23"/>
  <c r="AO122" i="23"/>
  <c r="AS122" i="23"/>
  <c r="AW122" i="23"/>
  <c r="BA122" i="23"/>
  <c r="BE122" i="23"/>
  <c r="AQ122" i="23"/>
  <c r="AY122" i="23"/>
  <c r="BG122" i="23"/>
  <c r="AU122" i="23"/>
  <c r="BF122" i="23"/>
  <c r="AX122" i="23"/>
  <c r="BB122" i="23"/>
  <c r="BC122" i="23"/>
  <c r="AP122" i="23"/>
  <c r="AT122" i="23"/>
  <c r="BG87" i="23"/>
  <c r="BG163" i="23"/>
  <c r="BG239" i="23"/>
  <c r="BG88" i="23"/>
  <c r="BG240" i="23"/>
  <c r="BG164" i="23"/>
  <c r="BG89" i="23"/>
  <c r="BG241" i="23"/>
  <c r="BG165" i="23"/>
  <c r="BG90" i="23"/>
  <c r="BG242" i="23"/>
  <c r="BG166" i="23"/>
  <c r="BG167" i="23"/>
  <c r="BG91" i="23"/>
  <c r="BG243" i="23"/>
  <c r="BG168" i="23"/>
  <c r="BG92" i="23"/>
  <c r="BG244" i="23"/>
  <c r="BG169" i="23"/>
  <c r="BG93" i="23"/>
  <c r="BG245" i="23"/>
  <c r="BG170" i="23"/>
  <c r="BG246" i="23"/>
  <c r="BG94" i="23"/>
  <c r="BG171" i="23"/>
  <c r="BG247" i="23"/>
  <c r="BG95" i="23"/>
  <c r="BG172" i="23"/>
  <c r="BG248" i="23"/>
  <c r="BG96" i="23"/>
  <c r="BG97" i="23"/>
  <c r="BG249" i="23"/>
  <c r="BG173" i="23"/>
  <c r="BG174" i="23"/>
  <c r="BG250" i="23"/>
  <c r="BG98" i="23"/>
  <c r="BG99" i="23"/>
  <c r="BG175" i="23"/>
  <c r="BG251" i="23"/>
  <c r="BG176" i="23"/>
  <c r="BG252" i="23"/>
  <c r="BG100" i="23"/>
  <c r="BG101" i="23"/>
  <c r="BG253" i="23"/>
  <c r="BG177" i="23"/>
  <c r="BG102" i="23"/>
  <c r="BG254" i="23"/>
  <c r="BG178" i="23"/>
  <c r="BG179" i="23"/>
  <c r="BG255" i="23"/>
  <c r="BG103" i="23"/>
  <c r="BG180" i="23"/>
  <c r="BG256" i="23"/>
  <c r="BG104" i="23"/>
  <c r="BG257" i="23"/>
  <c r="BG181" i="23"/>
  <c r="BG105" i="23"/>
  <c r="BG106" i="23"/>
  <c r="BG182" i="23"/>
  <c r="BG258" i="23"/>
  <c r="BG259" i="23"/>
  <c r="BG107" i="23"/>
  <c r="BG183" i="23"/>
  <c r="BG108" i="23"/>
  <c r="BG260" i="23"/>
  <c r="BG184" i="23"/>
  <c r="BG261" i="23"/>
  <c r="BG109" i="23"/>
  <c r="BG185" i="23"/>
  <c r="BG186" i="23"/>
  <c r="BG262" i="23"/>
  <c r="BG110" i="23"/>
  <c r="BG111" i="23"/>
  <c r="BG263" i="23"/>
  <c r="BG187" i="23"/>
  <c r="BG264" i="23"/>
  <c r="BG112" i="23"/>
  <c r="BG188" i="23"/>
  <c r="BG189" i="23"/>
  <c r="BG265" i="23"/>
  <c r="BG113" i="23"/>
  <c r="BG114" i="23"/>
  <c r="BG190" i="23"/>
  <c r="BG266" i="23"/>
  <c r="BG191" i="23"/>
  <c r="BG267" i="23"/>
  <c r="BG115" i="23"/>
  <c r="BG192" i="23"/>
  <c r="BG268" i="23"/>
  <c r="BG116" i="23"/>
  <c r="BG117" i="23"/>
  <c r="BG193" i="23"/>
  <c r="BG269" i="23"/>
  <c r="BG118" i="23"/>
  <c r="BG270" i="23"/>
  <c r="BG194" i="23"/>
  <c r="BG271" i="23"/>
  <c r="BG195" i="23"/>
  <c r="BG119" i="23"/>
  <c r="BG120" i="23"/>
  <c r="BG196" i="23"/>
  <c r="BG272" i="23"/>
  <c r="AB578" i="23"/>
  <c r="L578" i="23"/>
  <c r="AN578" i="23"/>
  <c r="H578" i="23"/>
  <c r="AJ578" i="23"/>
  <c r="T578" i="23"/>
  <c r="X578" i="23"/>
  <c r="AF578" i="23"/>
  <c r="P578" i="23"/>
  <c r="AM578" i="23"/>
  <c r="AI578" i="23"/>
  <c r="AE578" i="23"/>
  <c r="AA578" i="23"/>
  <c r="W578" i="23"/>
  <c r="S578" i="23"/>
  <c r="O578" i="23"/>
  <c r="K578" i="23"/>
  <c r="G578" i="23"/>
  <c r="AL578" i="23"/>
  <c r="AH578" i="23"/>
  <c r="AD578" i="23"/>
  <c r="Z578" i="23"/>
  <c r="V578" i="23"/>
  <c r="R578" i="23"/>
  <c r="N578" i="23"/>
  <c r="J578" i="23"/>
  <c r="AK578" i="23"/>
  <c r="AG578" i="23"/>
  <c r="AC578" i="23"/>
  <c r="Y578" i="23"/>
  <c r="U578" i="23"/>
  <c r="Q578" i="23"/>
  <c r="M578" i="23"/>
  <c r="BO351" i="23"/>
  <c r="BP351" i="23"/>
  <c r="BQ351" i="23"/>
  <c r="BR351" i="23"/>
  <c r="BS351" i="23"/>
  <c r="BT351" i="23"/>
  <c r="BU351" i="23"/>
  <c r="BV351" i="23"/>
  <c r="BW351" i="23"/>
  <c r="BX351" i="23"/>
  <c r="BY351" i="23"/>
  <c r="BZ351" i="23"/>
  <c r="AP604" i="23"/>
  <c r="AP608" i="23"/>
  <c r="AP612" i="23"/>
  <c r="AP607" i="23"/>
  <c r="AP611" i="23"/>
  <c r="AP606" i="23"/>
  <c r="AP610" i="23"/>
  <c r="AP613" i="23"/>
  <c r="AP615" i="23"/>
  <c r="AP536" i="23"/>
  <c r="AP462" i="23"/>
  <c r="AP463" i="23"/>
  <c r="AP614" i="23"/>
  <c r="AP528" i="23"/>
  <c r="AP530" i="23"/>
  <c r="AP532" i="23"/>
  <c r="AP533" i="23"/>
  <c r="AP537" i="23"/>
  <c r="AP538" i="23"/>
  <c r="AP452" i="23"/>
  <c r="AP453" i="23"/>
  <c r="AP454" i="23"/>
  <c r="AP455" i="23"/>
  <c r="AP456" i="23"/>
  <c r="AP457" i="23"/>
  <c r="AP458" i="23"/>
  <c r="AP459" i="23"/>
  <c r="AP460" i="23"/>
  <c r="AP461" i="23"/>
  <c r="AP609" i="23"/>
  <c r="AP534" i="23"/>
  <c r="AP605" i="23"/>
  <c r="AP529" i="23"/>
  <c r="AP535" i="23"/>
  <c r="AP531" i="23"/>
  <c r="AP539" i="23"/>
  <c r="AP682" i="23"/>
  <c r="AP683" i="23"/>
  <c r="AP684" i="23"/>
  <c r="AP685" i="23"/>
  <c r="AP686" i="23"/>
  <c r="AP687" i="23"/>
  <c r="AP688" i="23"/>
  <c r="AP689" i="23"/>
  <c r="AP690" i="23"/>
  <c r="AP691" i="23"/>
  <c r="AP692" i="23"/>
  <c r="AP693" i="23"/>
  <c r="D579" i="23"/>
  <c r="B579" i="23" s="1"/>
  <c r="H579" i="23" s="1"/>
  <c r="M501" i="23"/>
  <c r="BO501" i="23"/>
  <c r="BP501" i="23"/>
  <c r="BQ501" i="23"/>
  <c r="BR501" i="23"/>
  <c r="BS501" i="23"/>
  <c r="BT501" i="23"/>
  <c r="BU501" i="23"/>
  <c r="BV501" i="23"/>
  <c r="BW501" i="23"/>
  <c r="BX501" i="23"/>
  <c r="BY501" i="23"/>
  <c r="BZ501" i="23"/>
  <c r="B40" i="90"/>
  <c r="G426" i="23"/>
  <c r="H426" i="23"/>
  <c r="I426" i="23"/>
  <c r="J426" i="23"/>
  <c r="K426" i="23"/>
  <c r="L426" i="23"/>
  <c r="M426" i="23"/>
  <c r="N426" i="23"/>
  <c r="O426" i="23"/>
  <c r="P426" i="23"/>
  <c r="Q426" i="23"/>
  <c r="R426" i="23"/>
  <c r="S426" i="23"/>
  <c r="T426" i="23"/>
  <c r="U426" i="23"/>
  <c r="V426" i="23"/>
  <c r="W426" i="23"/>
  <c r="X426" i="23"/>
  <c r="Y426" i="23"/>
  <c r="Z426" i="23"/>
  <c r="AA426" i="23"/>
  <c r="AB426" i="23"/>
  <c r="AC426" i="23"/>
  <c r="AD426" i="23"/>
  <c r="AE426" i="23"/>
  <c r="AF426" i="23"/>
  <c r="AG426" i="23"/>
  <c r="AH426" i="23"/>
  <c r="AI426" i="23"/>
  <c r="AJ426" i="23"/>
  <c r="AK426" i="23"/>
  <c r="AL426" i="23"/>
  <c r="AM426" i="23"/>
  <c r="AN426" i="23"/>
  <c r="Z501" i="23"/>
  <c r="Y501" i="23"/>
  <c r="AF501" i="23"/>
  <c r="G501" i="23"/>
  <c r="W501" i="23"/>
  <c r="K501" i="23"/>
  <c r="I501" i="23"/>
  <c r="H501" i="23"/>
  <c r="J501" i="23"/>
  <c r="AL122" i="23"/>
  <c r="V122" i="23"/>
  <c r="Y122" i="23"/>
  <c r="I122" i="23"/>
  <c r="L122" i="23"/>
  <c r="O122" i="23"/>
  <c r="K122" i="23"/>
  <c r="AM122" i="23"/>
  <c r="N122" i="23"/>
  <c r="AB122" i="23"/>
  <c r="AA122" i="23"/>
  <c r="Z122" i="23"/>
  <c r="J122" i="23"/>
  <c r="AC122" i="23"/>
  <c r="T122" i="23"/>
  <c r="AE122" i="23"/>
  <c r="S122" i="23"/>
  <c r="AH122" i="23"/>
  <c r="R122" i="23"/>
  <c r="AK122" i="23"/>
  <c r="U122" i="23"/>
  <c r="AJ122" i="23"/>
  <c r="AF122" i="23"/>
  <c r="AI122" i="23"/>
  <c r="AN122" i="23"/>
  <c r="W122" i="23"/>
  <c r="AD122" i="23"/>
  <c r="AG122" i="23"/>
  <c r="Q122" i="23"/>
  <c r="P122" i="23"/>
  <c r="X122" i="23"/>
  <c r="G122" i="23"/>
  <c r="M122" i="23"/>
  <c r="H122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X501" i="23"/>
  <c r="L501" i="23"/>
  <c r="AM501" i="23"/>
  <c r="AI501" i="23"/>
  <c r="AL501" i="23"/>
  <c r="V501" i="23"/>
  <c r="AK501" i="23"/>
  <c r="U501" i="23"/>
  <c r="AJ501" i="23"/>
  <c r="AE501" i="23"/>
  <c r="AB501" i="23"/>
  <c r="AA501" i="23"/>
  <c r="AH501" i="23"/>
  <c r="R501" i="23"/>
  <c r="AG501" i="23"/>
  <c r="Q501" i="23"/>
  <c r="O501" i="23"/>
  <c r="T501" i="23"/>
  <c r="P501" i="23"/>
  <c r="S501" i="23"/>
  <c r="AD501" i="23"/>
  <c r="N501" i="23"/>
  <c r="AC501" i="23"/>
  <c r="B502" i="23"/>
  <c r="D503" i="23"/>
  <c r="AP469" i="23"/>
  <c r="AP470" i="23"/>
  <c r="AP471" i="23"/>
  <c r="AP473" i="23"/>
  <c r="AP474" i="23"/>
  <c r="AP475" i="23"/>
  <c r="AP477" i="23"/>
  <c r="AP472" i="23"/>
  <c r="AP476" i="23"/>
  <c r="AP479" i="23"/>
  <c r="AP468" i="23"/>
  <c r="AP478" i="23"/>
  <c r="AP480" i="23"/>
  <c r="AP481" i="23"/>
  <c r="AP482" i="23"/>
  <c r="AP483" i="23"/>
  <c r="AP484" i="23"/>
  <c r="AP485" i="23"/>
  <c r="AP486" i="23"/>
  <c r="AP487" i="23"/>
  <c r="AP488" i="23"/>
  <c r="AP489" i="23"/>
  <c r="AP490" i="23"/>
  <c r="AP491" i="23"/>
  <c r="AM274" i="23"/>
  <c r="W274" i="23"/>
  <c r="G274" i="23"/>
  <c r="Y274" i="23"/>
  <c r="AN274" i="23"/>
  <c r="L274" i="23"/>
  <c r="P274" i="23"/>
  <c r="AB274" i="23"/>
  <c r="J274" i="23"/>
  <c r="Z274" i="23"/>
  <c r="AL274" i="23"/>
  <c r="AA274" i="23"/>
  <c r="K274" i="23"/>
  <c r="AD274" i="23"/>
  <c r="I274" i="23"/>
  <c r="V274" i="23"/>
  <c r="X274" i="23"/>
  <c r="AI274" i="23"/>
  <c r="S274" i="23"/>
  <c r="T274" i="23"/>
  <c r="AG274" i="23"/>
  <c r="AK274" i="23"/>
  <c r="H274" i="23"/>
  <c r="M274" i="23"/>
  <c r="AH274" i="23"/>
  <c r="AE274" i="23"/>
  <c r="O274" i="23"/>
  <c r="AJ274" i="23"/>
  <c r="N274" i="23"/>
  <c r="AC274" i="23"/>
  <c r="AF274" i="23"/>
  <c r="U274" i="23"/>
  <c r="R274" i="23"/>
  <c r="Q274" i="23"/>
  <c r="T198" i="23"/>
  <c r="AJ198" i="23"/>
  <c r="N198" i="23"/>
  <c r="AD198" i="23"/>
  <c r="K198" i="23"/>
  <c r="G198" i="23"/>
  <c r="AM198" i="23"/>
  <c r="I198" i="23"/>
  <c r="L198" i="23"/>
  <c r="AL198" i="23"/>
  <c r="AC198" i="23"/>
  <c r="P198" i="23"/>
  <c r="J198" i="23"/>
  <c r="AG198" i="23"/>
  <c r="H198" i="23"/>
  <c r="X198" i="23"/>
  <c r="AN198" i="23"/>
  <c r="R198" i="23"/>
  <c r="AH198" i="23"/>
  <c r="S198" i="23"/>
  <c r="O198" i="23"/>
  <c r="Y198" i="23"/>
  <c r="M198" i="23"/>
  <c r="AB198" i="23"/>
  <c r="V198" i="23"/>
  <c r="AA198" i="23"/>
  <c r="W198" i="23"/>
  <c r="U198" i="23"/>
  <c r="Q198" i="23"/>
  <c r="AF198" i="23"/>
  <c r="Z198" i="23"/>
  <c r="AI198" i="23"/>
  <c r="AE198" i="23"/>
  <c r="AK198" i="23"/>
  <c r="AQ351" i="23"/>
  <c r="AQ342" i="23"/>
  <c r="AQ347" i="23"/>
  <c r="AQ341" i="23"/>
  <c r="AQ336" i="23"/>
  <c r="AQ349" i="23"/>
  <c r="AQ319" i="23"/>
  <c r="AQ322" i="23"/>
  <c r="AQ329" i="23"/>
  <c r="AQ338" i="23"/>
  <c r="AQ320" i="23"/>
  <c r="AQ340" i="23"/>
  <c r="AQ321" i="23"/>
  <c r="AQ333" i="23"/>
  <c r="AQ343" i="23"/>
  <c r="AQ350" i="23"/>
  <c r="AQ326" i="23"/>
  <c r="AQ324" i="23"/>
  <c r="AQ344" i="23"/>
  <c r="AQ325" i="23"/>
  <c r="AQ335" i="23"/>
  <c r="AQ345" i="23"/>
  <c r="AQ7" i="23"/>
  <c r="AQ330" i="23"/>
  <c r="AQ334" i="23"/>
  <c r="AQ328" i="23"/>
  <c r="AQ317" i="23"/>
  <c r="AQ327" i="23"/>
  <c r="AQ337" i="23"/>
  <c r="AQ348" i="23"/>
  <c r="AQ318" i="23"/>
  <c r="AQ316" i="23"/>
  <c r="AQ332" i="23"/>
  <c r="AQ346" i="23"/>
  <c r="AQ323" i="23"/>
  <c r="AQ331" i="23"/>
  <c r="AQ339" i="23"/>
  <c r="G351" i="23"/>
  <c r="H351" i="23"/>
  <c r="I351" i="23"/>
  <c r="J351" i="23"/>
  <c r="K351" i="23"/>
  <c r="L351" i="23"/>
  <c r="N351" i="23"/>
  <c r="M351" i="23"/>
  <c r="O351" i="23"/>
  <c r="P351" i="23"/>
  <c r="Q351" i="23"/>
  <c r="R351" i="23"/>
  <c r="S351" i="23"/>
  <c r="T351" i="23"/>
  <c r="U351" i="23"/>
  <c r="V351" i="23"/>
  <c r="W351" i="23"/>
  <c r="X351" i="23"/>
  <c r="Y351" i="23"/>
  <c r="Z351" i="23"/>
  <c r="AA351" i="23"/>
  <c r="AB351" i="23"/>
  <c r="AC351" i="23"/>
  <c r="AD351" i="23"/>
  <c r="AE351" i="23"/>
  <c r="AF351" i="23"/>
  <c r="AG351" i="23"/>
  <c r="AH351" i="23"/>
  <c r="AI351" i="23"/>
  <c r="AJ351" i="23"/>
  <c r="AK351" i="23"/>
  <c r="AL351" i="23"/>
  <c r="AM351" i="23"/>
  <c r="AN351" i="23"/>
  <c r="AO351" i="23"/>
  <c r="N657" i="23"/>
  <c r="AD657" i="23"/>
  <c r="R657" i="23"/>
  <c r="AH657" i="23"/>
  <c r="J657" i="23"/>
  <c r="Z657" i="23"/>
  <c r="P657" i="23"/>
  <c r="AF657" i="23"/>
  <c r="S657" i="23"/>
  <c r="AC657" i="23"/>
  <c r="AE657" i="23"/>
  <c r="T657" i="23"/>
  <c r="AJ657" i="23"/>
  <c r="AA657" i="23"/>
  <c r="AK657" i="23"/>
  <c r="AL657" i="23"/>
  <c r="L657" i="23"/>
  <c r="AB657" i="23"/>
  <c r="K657" i="23"/>
  <c r="U657" i="23"/>
  <c r="G657" i="23"/>
  <c r="Q657" i="23"/>
  <c r="V657" i="23"/>
  <c r="H657" i="23"/>
  <c r="AI657" i="23"/>
  <c r="O657" i="23"/>
  <c r="Y657" i="23"/>
  <c r="AN657" i="23"/>
  <c r="M657" i="23"/>
  <c r="AM657" i="23"/>
  <c r="I657" i="23"/>
  <c r="AO657" i="23"/>
  <c r="X657" i="23"/>
  <c r="AG657" i="23"/>
  <c r="W657" i="23"/>
  <c r="D658" i="23"/>
  <c r="B427" i="23"/>
  <c r="D428" i="23"/>
  <c r="C126" i="23"/>
  <c r="BH8" i="23"/>
  <c r="BH198" i="23" s="1"/>
  <c r="C277" i="23"/>
  <c r="D352" i="23"/>
  <c r="D199" i="23"/>
  <c r="D275" i="23"/>
  <c r="D123" i="23"/>
  <c r="C51" i="23"/>
  <c r="C202" i="23"/>
  <c r="AP123" i="23" l="1"/>
  <c r="AT123" i="23"/>
  <c r="AX123" i="23"/>
  <c r="BB123" i="23"/>
  <c r="BF123" i="23"/>
  <c r="AQ123" i="23"/>
  <c r="AU123" i="23"/>
  <c r="AY123" i="23"/>
  <c r="BC123" i="23"/>
  <c r="BG123" i="23"/>
  <c r="AS123" i="23"/>
  <c r="BA123" i="23"/>
  <c r="AO123" i="23"/>
  <c r="AZ123" i="23"/>
  <c r="AR123" i="23"/>
  <c r="BD123" i="23"/>
  <c r="BE123" i="23"/>
  <c r="BH123" i="23"/>
  <c r="AV123" i="23"/>
  <c r="AW123" i="23"/>
  <c r="BH87" i="23"/>
  <c r="BH239" i="23"/>
  <c r="BH163" i="23"/>
  <c r="BH240" i="23"/>
  <c r="BH164" i="23"/>
  <c r="BH88" i="23"/>
  <c r="BH241" i="23"/>
  <c r="BH165" i="23"/>
  <c r="BH89" i="23"/>
  <c r="BH90" i="23"/>
  <c r="BH166" i="23"/>
  <c r="BH242" i="23"/>
  <c r="BH91" i="23"/>
  <c r="BH167" i="23"/>
  <c r="BH243" i="23"/>
  <c r="BH168" i="23"/>
  <c r="BH244" i="23"/>
  <c r="BH92" i="23"/>
  <c r="BH93" i="23"/>
  <c r="BH169" i="23"/>
  <c r="BH245" i="23"/>
  <c r="BH94" i="23"/>
  <c r="BH170" i="23"/>
  <c r="BH246" i="23"/>
  <c r="BH247" i="23"/>
  <c r="BH95" i="23"/>
  <c r="BH171" i="23"/>
  <c r="BH96" i="23"/>
  <c r="BH172" i="23"/>
  <c r="BH248" i="23"/>
  <c r="BH249" i="23"/>
  <c r="BH97" i="23"/>
  <c r="BH173" i="23"/>
  <c r="BH98" i="23"/>
  <c r="BH174" i="23"/>
  <c r="BH250" i="23"/>
  <c r="BH99" i="23"/>
  <c r="BH251" i="23"/>
  <c r="BH175" i="23"/>
  <c r="BH100" i="23"/>
  <c r="BH176" i="23"/>
  <c r="BH252" i="23"/>
  <c r="BH101" i="23"/>
  <c r="BH177" i="23"/>
  <c r="BH253" i="23"/>
  <c r="BH178" i="23"/>
  <c r="BH254" i="23"/>
  <c r="BH102" i="23"/>
  <c r="BH103" i="23"/>
  <c r="BH255" i="23"/>
  <c r="BH179" i="23"/>
  <c r="BH256" i="23"/>
  <c r="BH180" i="23"/>
  <c r="BH104" i="23"/>
  <c r="BH105" i="23"/>
  <c r="BH257" i="23"/>
  <c r="BH181" i="23"/>
  <c r="BH182" i="23"/>
  <c r="BH106" i="23"/>
  <c r="BH258" i="23"/>
  <c r="BH183" i="23"/>
  <c r="BH107" i="23"/>
  <c r="BH259" i="23"/>
  <c r="BH108" i="23"/>
  <c r="BH184" i="23"/>
  <c r="BH260" i="23"/>
  <c r="BH261" i="23"/>
  <c r="BH109" i="23"/>
  <c r="BH185" i="23"/>
  <c r="BH262" i="23"/>
  <c r="BH186" i="23"/>
  <c r="BH110" i="23"/>
  <c r="BH263" i="23"/>
  <c r="BH187" i="23"/>
  <c r="BH111" i="23"/>
  <c r="BH188" i="23"/>
  <c r="BH264" i="23"/>
  <c r="BH112" i="23"/>
  <c r="BH189" i="23"/>
  <c r="BH265" i="23"/>
  <c r="BH113" i="23"/>
  <c r="BH190" i="23"/>
  <c r="BH266" i="23"/>
  <c r="BH114" i="23"/>
  <c r="BH191" i="23"/>
  <c r="BH267" i="23"/>
  <c r="BH115" i="23"/>
  <c r="BH116" i="23"/>
  <c r="BH192" i="23"/>
  <c r="BH268" i="23"/>
  <c r="BH269" i="23"/>
  <c r="BH117" i="23"/>
  <c r="BH193" i="23"/>
  <c r="BH270" i="23"/>
  <c r="BH194" i="23"/>
  <c r="BH118" i="23"/>
  <c r="BH271" i="23"/>
  <c r="BH195" i="23"/>
  <c r="BH119" i="23"/>
  <c r="BH120" i="23"/>
  <c r="BH272" i="23"/>
  <c r="BH196" i="23"/>
  <c r="BH273" i="23"/>
  <c r="BH121" i="23"/>
  <c r="BH197" i="23"/>
  <c r="AO199" i="23"/>
  <c r="AS199" i="23"/>
  <c r="AW199" i="23"/>
  <c r="BA199" i="23"/>
  <c r="BE199" i="23"/>
  <c r="AP199" i="23"/>
  <c r="AT199" i="23"/>
  <c r="AX199" i="23"/>
  <c r="BB199" i="23"/>
  <c r="BF199" i="23"/>
  <c r="AQ199" i="23"/>
  <c r="AY199" i="23"/>
  <c r="BG199" i="23"/>
  <c r="AR199" i="23"/>
  <c r="AZ199" i="23"/>
  <c r="BH199" i="23"/>
  <c r="AU199" i="23"/>
  <c r="BC199" i="23"/>
  <c r="AV199" i="23"/>
  <c r="BD199" i="23"/>
  <c r="BH122" i="23"/>
  <c r="BH274" i="23"/>
  <c r="AO51" i="23"/>
  <c r="AP51" i="23"/>
  <c r="AQ51" i="23"/>
  <c r="AR51" i="23"/>
  <c r="AS51" i="23"/>
  <c r="AP275" i="23"/>
  <c r="AT275" i="23"/>
  <c r="AX275" i="23"/>
  <c r="BB275" i="23"/>
  <c r="BF275" i="23"/>
  <c r="AV275" i="23"/>
  <c r="BD275" i="23"/>
  <c r="AQ275" i="23"/>
  <c r="AU275" i="23"/>
  <c r="AY275" i="23"/>
  <c r="BC275" i="23"/>
  <c r="BG275" i="23"/>
  <c r="AR275" i="23"/>
  <c r="AZ275" i="23"/>
  <c r="BH275" i="23"/>
  <c r="AW275" i="23"/>
  <c r="BE275" i="23"/>
  <c r="AS275" i="23"/>
  <c r="BA275" i="23"/>
  <c r="AO275" i="23"/>
  <c r="AA579" i="23"/>
  <c r="K579" i="23"/>
  <c r="AM579" i="23"/>
  <c r="W579" i="23"/>
  <c r="G579" i="23"/>
  <c r="AI579" i="23"/>
  <c r="S579" i="23"/>
  <c r="AE579" i="23"/>
  <c r="O579" i="23"/>
  <c r="AL579" i="23"/>
  <c r="AH579" i="23"/>
  <c r="AD579" i="23"/>
  <c r="Z579" i="23"/>
  <c r="V579" i="23"/>
  <c r="R579" i="23"/>
  <c r="N579" i="23"/>
  <c r="J579" i="23"/>
  <c r="AG579" i="23"/>
  <c r="U579" i="23"/>
  <c r="I579" i="23"/>
  <c r="AK579" i="23"/>
  <c r="AC579" i="23"/>
  <c r="Y579" i="23"/>
  <c r="Q579" i="23"/>
  <c r="M579" i="23"/>
  <c r="AN579" i="23"/>
  <c r="AJ579" i="23"/>
  <c r="AF579" i="23"/>
  <c r="AB579" i="23"/>
  <c r="X579" i="23"/>
  <c r="T579" i="23"/>
  <c r="P579" i="23"/>
  <c r="L579" i="23"/>
  <c r="AO579" i="23"/>
  <c r="D580" i="23"/>
  <c r="B580" i="23" s="1"/>
  <c r="H580" i="23" s="1"/>
  <c r="AQ604" i="23"/>
  <c r="AQ605" i="23"/>
  <c r="AQ606" i="23"/>
  <c r="AQ607" i="23"/>
  <c r="AQ608" i="23"/>
  <c r="AQ609" i="23"/>
  <c r="AQ610" i="23"/>
  <c r="AQ611" i="23"/>
  <c r="AQ614" i="23"/>
  <c r="AQ615" i="23"/>
  <c r="AQ612" i="23"/>
  <c r="AQ528" i="23"/>
  <c r="AQ529" i="23"/>
  <c r="AQ530" i="23"/>
  <c r="AQ531" i="23"/>
  <c r="AQ532" i="23"/>
  <c r="AQ533" i="23"/>
  <c r="AQ534" i="23"/>
  <c r="AQ535" i="23"/>
  <c r="AQ536" i="23"/>
  <c r="AQ537" i="23"/>
  <c r="AQ539" i="23"/>
  <c r="AQ613" i="23"/>
  <c r="AQ462" i="23"/>
  <c r="AQ463" i="23"/>
  <c r="AQ538" i="23"/>
  <c r="AQ452" i="23"/>
  <c r="AQ453" i="23"/>
  <c r="AQ454" i="23"/>
  <c r="AQ455" i="23"/>
  <c r="AQ456" i="23"/>
  <c r="AQ457" i="23"/>
  <c r="AQ458" i="23"/>
  <c r="AQ459" i="23"/>
  <c r="AQ460" i="23"/>
  <c r="AQ461" i="23"/>
  <c r="AQ682" i="23"/>
  <c r="AQ683" i="23"/>
  <c r="AQ684" i="23"/>
  <c r="AQ685" i="23"/>
  <c r="AQ686" i="23"/>
  <c r="AQ687" i="23"/>
  <c r="AQ688" i="23"/>
  <c r="AQ689" i="23"/>
  <c r="AQ690" i="23"/>
  <c r="AQ691" i="23"/>
  <c r="AQ692" i="23"/>
  <c r="AQ693" i="23"/>
  <c r="BO352" i="23"/>
  <c r="BP352" i="23"/>
  <c r="BQ352" i="23"/>
  <c r="BR352" i="23"/>
  <c r="BS352" i="23"/>
  <c r="BT352" i="23"/>
  <c r="BU352" i="23"/>
  <c r="BV352" i="23"/>
  <c r="BW352" i="23"/>
  <c r="BX352" i="23"/>
  <c r="BY352" i="23"/>
  <c r="BZ352" i="23"/>
  <c r="I502" i="23"/>
  <c r="BO502" i="23"/>
  <c r="BP502" i="23"/>
  <c r="BQ502" i="23"/>
  <c r="BR502" i="23"/>
  <c r="BS502" i="23"/>
  <c r="BT502" i="23"/>
  <c r="BU502" i="23"/>
  <c r="BV502" i="23"/>
  <c r="BW502" i="23"/>
  <c r="BX502" i="23"/>
  <c r="BY502" i="23"/>
  <c r="BZ502" i="23"/>
  <c r="B503" i="23"/>
  <c r="R503" i="23" s="1"/>
  <c r="V502" i="23"/>
  <c r="G427" i="23"/>
  <c r="H427" i="23"/>
  <c r="I427" i="23"/>
  <c r="J427" i="23"/>
  <c r="K427" i="23"/>
  <c r="L427" i="23"/>
  <c r="M427" i="23"/>
  <c r="N427" i="23"/>
  <c r="O427" i="23"/>
  <c r="P427" i="23"/>
  <c r="Q427" i="23"/>
  <c r="R427" i="23"/>
  <c r="S427" i="23"/>
  <c r="T427" i="23"/>
  <c r="U427" i="23"/>
  <c r="V427" i="23"/>
  <c r="W427" i="23"/>
  <c r="X427" i="23"/>
  <c r="Y427" i="23"/>
  <c r="Z427" i="23"/>
  <c r="AA427" i="23"/>
  <c r="AB427" i="23"/>
  <c r="AC427" i="23"/>
  <c r="AD427" i="23"/>
  <c r="AE427" i="23"/>
  <c r="AF427" i="23"/>
  <c r="AG427" i="23"/>
  <c r="AH427" i="23"/>
  <c r="AI427" i="23"/>
  <c r="AJ427" i="23"/>
  <c r="AK427" i="23"/>
  <c r="AL427" i="23"/>
  <c r="AM427" i="23"/>
  <c r="AN427" i="23"/>
  <c r="AO427" i="23"/>
  <c r="X502" i="23"/>
  <c r="O502" i="23"/>
  <c r="AL502" i="23"/>
  <c r="AN502" i="23"/>
  <c r="AK502" i="23"/>
  <c r="AA123" i="23"/>
  <c r="K123" i="23"/>
  <c r="AH123" i="23"/>
  <c r="R123" i="23"/>
  <c r="AG123" i="23"/>
  <c r="AC123" i="23"/>
  <c r="AN123" i="23"/>
  <c r="H123" i="23"/>
  <c r="T123" i="23"/>
  <c r="AI123" i="23"/>
  <c r="S123" i="23"/>
  <c r="Z123" i="23"/>
  <c r="J123" i="23"/>
  <c r="Q123" i="23"/>
  <c r="AB123" i="23"/>
  <c r="U123" i="23"/>
  <c r="V123" i="23"/>
  <c r="P123" i="23"/>
  <c r="AM123" i="23"/>
  <c r="W123" i="23"/>
  <c r="G123" i="23"/>
  <c r="AD123" i="23"/>
  <c r="N123" i="23"/>
  <c r="Y123" i="23"/>
  <c r="M123" i="23"/>
  <c r="AF123" i="23"/>
  <c r="AK123" i="23"/>
  <c r="X123" i="23"/>
  <c r="AE123" i="23"/>
  <c r="O123" i="23"/>
  <c r="AL123" i="23"/>
  <c r="I123" i="23"/>
  <c r="L123" i="23"/>
  <c r="AJ123" i="23"/>
  <c r="AI502" i="23"/>
  <c r="U502" i="23"/>
  <c r="B41" i="90"/>
  <c r="AM502" i="23"/>
  <c r="AF502" i="23"/>
  <c r="AE502" i="23"/>
  <c r="AA502" i="23"/>
  <c r="AH502" i="23"/>
  <c r="R502" i="23"/>
  <c r="AG502" i="23"/>
  <c r="Q502" i="23"/>
  <c r="P502" i="23"/>
  <c r="AB502" i="23"/>
  <c r="W502" i="23"/>
  <c r="T502" i="23"/>
  <c r="S502" i="23"/>
  <c r="AD502" i="23"/>
  <c r="N502" i="23"/>
  <c r="AC502" i="23"/>
  <c r="M502" i="23"/>
  <c r="AJ502" i="23"/>
  <c r="G502" i="23"/>
  <c r="L502" i="23"/>
  <c r="H502" i="23"/>
  <c r="K502" i="23"/>
  <c r="Z502" i="23"/>
  <c r="J502" i="23"/>
  <c r="Y502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D504" i="23"/>
  <c r="AQ469" i="23"/>
  <c r="AQ470" i="23"/>
  <c r="AQ471" i="23"/>
  <c r="AQ475" i="23"/>
  <c r="AQ476" i="23"/>
  <c r="AQ477" i="23"/>
  <c r="AQ478" i="23"/>
  <c r="AQ479" i="23"/>
  <c r="AQ472" i="23"/>
  <c r="AQ474" i="23"/>
  <c r="AQ473" i="23"/>
  <c r="AQ468" i="23"/>
  <c r="AQ480" i="23"/>
  <c r="AQ481" i="23"/>
  <c r="AQ482" i="23"/>
  <c r="AQ483" i="23"/>
  <c r="AQ484" i="23"/>
  <c r="AQ485" i="23"/>
  <c r="AQ486" i="23"/>
  <c r="AQ487" i="23"/>
  <c r="AQ488" i="23"/>
  <c r="AQ489" i="23"/>
  <c r="AQ490" i="23"/>
  <c r="AQ491" i="23"/>
  <c r="AQ492" i="23"/>
  <c r="AQ493" i="23"/>
  <c r="AQ494" i="23"/>
  <c r="AQ495" i="23"/>
  <c r="AQ496" i="23"/>
  <c r="AQ497" i="23"/>
  <c r="AQ498" i="23"/>
  <c r="AA275" i="23"/>
  <c r="K275" i="23"/>
  <c r="AB275" i="23"/>
  <c r="AN275" i="23"/>
  <c r="J275" i="23"/>
  <c r="U275" i="23"/>
  <c r="P275" i="23"/>
  <c r="AK275" i="23"/>
  <c r="T275" i="23"/>
  <c r="AL275" i="23"/>
  <c r="AJ275" i="23"/>
  <c r="Z275" i="23"/>
  <c r="AE275" i="23"/>
  <c r="AG275" i="23"/>
  <c r="R275" i="23"/>
  <c r="AD275" i="23"/>
  <c r="AH275" i="23"/>
  <c r="AM275" i="23"/>
  <c r="W275" i="23"/>
  <c r="G275" i="23"/>
  <c r="V275" i="23"/>
  <c r="AF275" i="23"/>
  <c r="N275" i="23"/>
  <c r="X275" i="23"/>
  <c r="AI275" i="23"/>
  <c r="S275" i="23"/>
  <c r="Q275" i="23"/>
  <c r="Y275" i="23"/>
  <c r="H275" i="23"/>
  <c r="I275" i="23"/>
  <c r="O275" i="23"/>
  <c r="L275" i="23"/>
  <c r="AC275" i="23"/>
  <c r="M275" i="23"/>
  <c r="L199" i="23"/>
  <c r="AB199" i="23"/>
  <c r="V199" i="23"/>
  <c r="AL199" i="23"/>
  <c r="Q199" i="23"/>
  <c r="M199" i="23"/>
  <c r="K199" i="23"/>
  <c r="AE199" i="23"/>
  <c r="T199" i="23"/>
  <c r="AD199" i="23"/>
  <c r="AG199" i="23"/>
  <c r="AC199" i="23"/>
  <c r="W199" i="23"/>
  <c r="X199" i="23"/>
  <c r="R199" i="23"/>
  <c r="I199" i="23"/>
  <c r="S199" i="23"/>
  <c r="P199" i="23"/>
  <c r="AF199" i="23"/>
  <c r="J199" i="23"/>
  <c r="Z199" i="23"/>
  <c r="Y199" i="23"/>
  <c r="U199" i="23"/>
  <c r="G199" i="23"/>
  <c r="AA199" i="23"/>
  <c r="AI199" i="23"/>
  <c r="AJ199" i="23"/>
  <c r="N199" i="23"/>
  <c r="O199" i="23"/>
  <c r="H199" i="23"/>
  <c r="AN199" i="23"/>
  <c r="AH199" i="23"/>
  <c r="AK199" i="23"/>
  <c r="AM199" i="23"/>
  <c r="AR333" i="23"/>
  <c r="AR332" i="23"/>
  <c r="AR339" i="23"/>
  <c r="AR350" i="23"/>
  <c r="AR317" i="23"/>
  <c r="AR341" i="23"/>
  <c r="AR326" i="23"/>
  <c r="AR323" i="23"/>
  <c r="AR347" i="23"/>
  <c r="AR320" i="23"/>
  <c r="AR325" i="23"/>
  <c r="AR318" i="23"/>
  <c r="AR336" i="23"/>
  <c r="AR351" i="23"/>
  <c r="AR348" i="23"/>
  <c r="AR331" i="23"/>
  <c r="AR346" i="23"/>
  <c r="AR316" i="23"/>
  <c r="AR330" i="23"/>
  <c r="AR334" i="23"/>
  <c r="AR343" i="23"/>
  <c r="AR322" i="23"/>
  <c r="AR324" i="23"/>
  <c r="AR340" i="23"/>
  <c r="AR319" i="23"/>
  <c r="AR327" i="23"/>
  <c r="AR335" i="23"/>
  <c r="AR349" i="23"/>
  <c r="AR7" i="23"/>
  <c r="AR338" i="23"/>
  <c r="AR342" i="23"/>
  <c r="AR328" i="23"/>
  <c r="AR344" i="23"/>
  <c r="AR321" i="23"/>
  <c r="AR329" i="23"/>
  <c r="AR337" i="23"/>
  <c r="AR345" i="23"/>
  <c r="G352" i="23"/>
  <c r="H352" i="23"/>
  <c r="I352" i="23"/>
  <c r="J352" i="23"/>
  <c r="K352" i="23"/>
  <c r="L352" i="23"/>
  <c r="M352" i="23"/>
  <c r="N352" i="23"/>
  <c r="O352" i="23"/>
  <c r="P352" i="23"/>
  <c r="Q352" i="23"/>
  <c r="R352" i="23"/>
  <c r="S352" i="23"/>
  <c r="T352" i="23"/>
  <c r="U352" i="23"/>
  <c r="V352" i="23"/>
  <c r="W352" i="23"/>
  <c r="X352" i="23"/>
  <c r="Y352" i="23"/>
  <c r="Z352" i="23"/>
  <c r="AA352" i="23"/>
  <c r="AB352" i="23"/>
  <c r="AC352" i="23"/>
  <c r="AD352" i="23"/>
  <c r="AE352" i="23"/>
  <c r="AF352" i="23"/>
  <c r="AG352" i="23"/>
  <c r="AH352" i="23"/>
  <c r="AI352" i="23"/>
  <c r="AJ352" i="23"/>
  <c r="AK352" i="23"/>
  <c r="AL352" i="23"/>
  <c r="AM352" i="23"/>
  <c r="AN352" i="23"/>
  <c r="AO352" i="23"/>
  <c r="AP352" i="23"/>
  <c r="AR352" i="23"/>
  <c r="B658" i="23"/>
  <c r="D659" i="23"/>
  <c r="B428" i="23"/>
  <c r="D429" i="23"/>
  <c r="C52" i="23"/>
  <c r="BI8" i="23"/>
  <c r="C127" i="23"/>
  <c r="D353" i="23"/>
  <c r="D276" i="23"/>
  <c r="D124" i="23"/>
  <c r="D200" i="23"/>
  <c r="C203" i="23"/>
  <c r="C278" i="23"/>
  <c r="BI123" i="23" l="1"/>
  <c r="AQ200" i="23"/>
  <c r="AU200" i="23"/>
  <c r="AY200" i="23"/>
  <c r="BC200" i="23"/>
  <c r="BG200" i="23"/>
  <c r="AR200" i="23"/>
  <c r="AV200" i="23"/>
  <c r="AZ200" i="23"/>
  <c r="BD200" i="23"/>
  <c r="BH200" i="23"/>
  <c r="AS200" i="23"/>
  <c r="BA200" i="23"/>
  <c r="BI200" i="23"/>
  <c r="AT200" i="23"/>
  <c r="BB200" i="23"/>
  <c r="AO200" i="23"/>
  <c r="BE200" i="23"/>
  <c r="AW200" i="23"/>
  <c r="AP200" i="23"/>
  <c r="BF200" i="23"/>
  <c r="AX200" i="23"/>
  <c r="BI275" i="23"/>
  <c r="BI87" i="23"/>
  <c r="BI239" i="23"/>
  <c r="BI163" i="23"/>
  <c r="BI240" i="23"/>
  <c r="BI88" i="23"/>
  <c r="BI164" i="23"/>
  <c r="BI89" i="23"/>
  <c r="BI165" i="23"/>
  <c r="BI241" i="23"/>
  <c r="BI166" i="23"/>
  <c r="BI242" i="23"/>
  <c r="BI90" i="23"/>
  <c r="BI91" i="23"/>
  <c r="BI243" i="23"/>
  <c r="BI167" i="23"/>
  <c r="BI168" i="23"/>
  <c r="BI92" i="23"/>
  <c r="BI244" i="23"/>
  <c r="BI245" i="23"/>
  <c r="BI93" i="23"/>
  <c r="BI169" i="23"/>
  <c r="BI170" i="23"/>
  <c r="BI246" i="23"/>
  <c r="BI94" i="23"/>
  <c r="BI247" i="23"/>
  <c r="BI171" i="23"/>
  <c r="BI95" i="23"/>
  <c r="BI172" i="23"/>
  <c r="BI96" i="23"/>
  <c r="BI248" i="23"/>
  <c r="BI249" i="23"/>
  <c r="BI97" i="23"/>
  <c r="BI173" i="23"/>
  <c r="BI174" i="23"/>
  <c r="BI98" i="23"/>
  <c r="BI250" i="23"/>
  <c r="BI175" i="23"/>
  <c r="BI99" i="23"/>
  <c r="BI251" i="23"/>
  <c r="BI176" i="23"/>
  <c r="BI252" i="23"/>
  <c r="BI100" i="23"/>
  <c r="BI101" i="23"/>
  <c r="BI253" i="23"/>
  <c r="BI177" i="23"/>
  <c r="BI178" i="23"/>
  <c r="BI254" i="23"/>
  <c r="BI102" i="23"/>
  <c r="BI255" i="23"/>
  <c r="BI179" i="23"/>
  <c r="BI103" i="23"/>
  <c r="BI180" i="23"/>
  <c r="BI256" i="23"/>
  <c r="BI104" i="23"/>
  <c r="BI105" i="23"/>
  <c r="BI181" i="23"/>
  <c r="BI257" i="23"/>
  <c r="BI106" i="23"/>
  <c r="BI258" i="23"/>
  <c r="BI182" i="23"/>
  <c r="BI107" i="23"/>
  <c r="BI183" i="23"/>
  <c r="BI259" i="23"/>
  <c r="BI260" i="23"/>
  <c r="BI108" i="23"/>
  <c r="BI184" i="23"/>
  <c r="BI261" i="23"/>
  <c r="BI185" i="23"/>
  <c r="BI109" i="23"/>
  <c r="BI110" i="23"/>
  <c r="BI262" i="23"/>
  <c r="BI186" i="23"/>
  <c r="BI187" i="23"/>
  <c r="BI263" i="23"/>
  <c r="BI111" i="23"/>
  <c r="BI264" i="23"/>
  <c r="BI112" i="23"/>
  <c r="BI188" i="23"/>
  <c r="BI189" i="23"/>
  <c r="BI265" i="23"/>
  <c r="BI113" i="23"/>
  <c r="BI190" i="23"/>
  <c r="BI114" i="23"/>
  <c r="BI266" i="23"/>
  <c r="BI267" i="23"/>
  <c r="BI115" i="23"/>
  <c r="BI191" i="23"/>
  <c r="BI116" i="23"/>
  <c r="BI192" i="23"/>
  <c r="BI268" i="23"/>
  <c r="BI193" i="23"/>
  <c r="BI269" i="23"/>
  <c r="BI117" i="23"/>
  <c r="BI118" i="23"/>
  <c r="BI194" i="23"/>
  <c r="BI270" i="23"/>
  <c r="BI271" i="23"/>
  <c r="BI195" i="23"/>
  <c r="BI119" i="23"/>
  <c r="BI272" i="23"/>
  <c r="BI196" i="23"/>
  <c r="BI120" i="23"/>
  <c r="BI121" i="23"/>
  <c r="BI273" i="23"/>
  <c r="BI197" i="23"/>
  <c r="BI274" i="23"/>
  <c r="BI122" i="23"/>
  <c r="BI198" i="23"/>
  <c r="AR124" i="23"/>
  <c r="AV124" i="23"/>
  <c r="AZ124" i="23"/>
  <c r="BD124" i="23"/>
  <c r="BH124" i="23"/>
  <c r="AO124" i="23"/>
  <c r="AS124" i="23"/>
  <c r="AW124" i="23"/>
  <c r="BA124" i="23"/>
  <c r="BE124" i="23"/>
  <c r="BI124" i="23"/>
  <c r="AU124" i="23"/>
  <c r="BC124" i="23"/>
  <c r="AT124" i="23"/>
  <c r="BF124" i="23"/>
  <c r="AX124" i="23"/>
  <c r="BG124" i="23"/>
  <c r="AP124" i="23"/>
  <c r="AQ124" i="23"/>
  <c r="AY124" i="23"/>
  <c r="BB124" i="23"/>
  <c r="AJ503" i="23"/>
  <c r="AR276" i="23"/>
  <c r="AV276" i="23"/>
  <c r="AZ276" i="23"/>
  <c r="BD276" i="23"/>
  <c r="BH276" i="23"/>
  <c r="AP276" i="23"/>
  <c r="AX276" i="23"/>
  <c r="BF276" i="23"/>
  <c r="AO276" i="23"/>
  <c r="AS276" i="23"/>
  <c r="AW276" i="23"/>
  <c r="BA276" i="23"/>
  <c r="BE276" i="23"/>
  <c r="BI276" i="23"/>
  <c r="AT276" i="23"/>
  <c r="BB276" i="23"/>
  <c r="AQ276" i="23"/>
  <c r="BG276" i="23"/>
  <c r="AY276" i="23"/>
  <c r="BC276" i="23"/>
  <c r="AU276" i="23"/>
  <c r="AO52" i="23"/>
  <c r="AP52" i="23"/>
  <c r="AQ52" i="23"/>
  <c r="AR52" i="23"/>
  <c r="AS52" i="23"/>
  <c r="AT52" i="23"/>
  <c r="AA503" i="23"/>
  <c r="BI199" i="23"/>
  <c r="G580" i="23"/>
  <c r="AC580" i="23"/>
  <c r="W580" i="23"/>
  <c r="AK503" i="23"/>
  <c r="V503" i="23"/>
  <c r="AH580" i="23"/>
  <c r="M580" i="23"/>
  <c r="X503" i="23"/>
  <c r="AM580" i="23"/>
  <c r="R580" i="23"/>
  <c r="H503" i="23"/>
  <c r="AB503" i="23"/>
  <c r="N503" i="23"/>
  <c r="Y503" i="23"/>
  <c r="T503" i="23"/>
  <c r="AF503" i="23"/>
  <c r="O503" i="23"/>
  <c r="AI503" i="23"/>
  <c r="AL503" i="23"/>
  <c r="J503" i="23"/>
  <c r="K503" i="23"/>
  <c r="Q503" i="23"/>
  <c r="AO503" i="23"/>
  <c r="AC503" i="23"/>
  <c r="AD503" i="23"/>
  <c r="AL580" i="23"/>
  <c r="AG580" i="23"/>
  <c r="AA580" i="23"/>
  <c r="V580" i="23"/>
  <c r="Q580" i="23"/>
  <c r="K580" i="23"/>
  <c r="AK580" i="23"/>
  <c r="U580" i="23"/>
  <c r="J580" i="23"/>
  <c r="AP580" i="23"/>
  <c r="AE580" i="23"/>
  <c r="Z580" i="23"/>
  <c r="O580" i="23"/>
  <c r="W503" i="23"/>
  <c r="P503" i="23"/>
  <c r="G503" i="23"/>
  <c r="L503" i="23"/>
  <c r="M503" i="23"/>
  <c r="Z503" i="23"/>
  <c r="AO580" i="23"/>
  <c r="AI580" i="23"/>
  <c r="AD580" i="23"/>
  <c r="Y580" i="23"/>
  <c r="S580" i="23"/>
  <c r="N580" i="23"/>
  <c r="I580" i="23"/>
  <c r="AM503" i="23"/>
  <c r="I503" i="23"/>
  <c r="AE503" i="23"/>
  <c r="U503" i="23"/>
  <c r="AG503" i="23"/>
  <c r="AN503" i="23"/>
  <c r="S503" i="23"/>
  <c r="AH503" i="23"/>
  <c r="AN580" i="23"/>
  <c r="AJ580" i="23"/>
  <c r="AF580" i="23"/>
  <c r="AB580" i="23"/>
  <c r="X580" i="23"/>
  <c r="T580" i="23"/>
  <c r="P580" i="23"/>
  <c r="L580" i="23"/>
  <c r="BO353" i="23"/>
  <c r="BP353" i="23"/>
  <c r="BQ353" i="23"/>
  <c r="BR353" i="23"/>
  <c r="BS353" i="23"/>
  <c r="BT353" i="23"/>
  <c r="BU353" i="23"/>
  <c r="BV353" i="23"/>
  <c r="BW353" i="23"/>
  <c r="BX353" i="23"/>
  <c r="BY353" i="23"/>
  <c r="BZ353" i="23"/>
  <c r="BO503" i="23"/>
  <c r="BP503" i="23"/>
  <c r="BQ503" i="23"/>
  <c r="BR503" i="23"/>
  <c r="BS503" i="23"/>
  <c r="BT503" i="23"/>
  <c r="BU503" i="23"/>
  <c r="BV503" i="23"/>
  <c r="BW503" i="23"/>
  <c r="BX503" i="23"/>
  <c r="BY503" i="23"/>
  <c r="BZ503" i="23"/>
  <c r="AR604" i="23"/>
  <c r="AR605" i="23"/>
  <c r="AR606" i="23"/>
  <c r="AR607" i="23"/>
  <c r="AR608" i="23"/>
  <c r="AR609" i="23"/>
  <c r="AR610" i="23"/>
  <c r="AR611" i="23"/>
  <c r="AR612" i="23"/>
  <c r="AR613" i="23"/>
  <c r="AR614" i="23"/>
  <c r="AR615" i="23"/>
  <c r="AR538" i="23"/>
  <c r="AR529" i="23"/>
  <c r="AR531" i="23"/>
  <c r="AR535" i="23"/>
  <c r="AR536" i="23"/>
  <c r="AR539" i="23"/>
  <c r="AR528" i="23"/>
  <c r="AR530" i="23"/>
  <c r="AR532" i="23"/>
  <c r="AR533" i="23"/>
  <c r="AR537" i="23"/>
  <c r="AR462" i="23"/>
  <c r="AR463" i="23"/>
  <c r="AR455" i="23"/>
  <c r="AR459" i="23"/>
  <c r="AR454" i="23"/>
  <c r="AR452" i="23"/>
  <c r="AR534" i="23"/>
  <c r="AR458" i="23"/>
  <c r="AR456" i="23"/>
  <c r="AR460" i="23"/>
  <c r="AR453" i="23"/>
  <c r="AR457" i="23"/>
  <c r="AR461" i="23"/>
  <c r="AR682" i="23"/>
  <c r="AR683" i="23"/>
  <c r="AR684" i="23"/>
  <c r="AR685" i="23"/>
  <c r="AR686" i="23"/>
  <c r="AR687" i="23"/>
  <c r="AR688" i="23"/>
  <c r="AR689" i="23"/>
  <c r="AR690" i="23"/>
  <c r="AR691" i="23"/>
  <c r="AR692" i="23"/>
  <c r="AR693" i="23"/>
  <c r="D581" i="23"/>
  <c r="B581" i="23" s="1"/>
  <c r="H581" i="23" s="1"/>
  <c r="B42" i="90"/>
  <c r="G428" i="23"/>
  <c r="H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Z428" i="23"/>
  <c r="AA428" i="23"/>
  <c r="AB428" i="23"/>
  <c r="AC428" i="23"/>
  <c r="AD428" i="23"/>
  <c r="AE428" i="23"/>
  <c r="AF428" i="23"/>
  <c r="AG428" i="23"/>
  <c r="AH428" i="23"/>
  <c r="AI428" i="23"/>
  <c r="AJ428" i="23"/>
  <c r="AK428" i="23"/>
  <c r="AL428" i="23"/>
  <c r="AM428" i="23"/>
  <c r="AN428" i="23"/>
  <c r="AO428" i="23"/>
  <c r="AP428" i="23"/>
  <c r="B504" i="23"/>
  <c r="AI124" i="23"/>
  <c r="S124" i="23"/>
  <c r="Z124" i="23"/>
  <c r="J124" i="23"/>
  <c r="M124" i="23"/>
  <c r="AN124" i="23"/>
  <c r="AB124" i="23"/>
  <c r="Q124" i="23"/>
  <c r="AA124" i="23"/>
  <c r="K124" i="23"/>
  <c r="AH124" i="23"/>
  <c r="R124" i="23"/>
  <c r="AC124" i="23"/>
  <c r="Y124" i="23"/>
  <c r="H124" i="23"/>
  <c r="L124" i="23"/>
  <c r="P124" i="23"/>
  <c r="AM124" i="23"/>
  <c r="G124" i="23"/>
  <c r="N124" i="23"/>
  <c r="I124" i="23"/>
  <c r="AG124" i="23"/>
  <c r="AE124" i="23"/>
  <c r="O124" i="23"/>
  <c r="AL124" i="23"/>
  <c r="V124" i="23"/>
  <c r="AK124" i="23"/>
  <c r="X124" i="23"/>
  <c r="T124" i="23"/>
  <c r="AF124" i="23"/>
  <c r="W124" i="23"/>
  <c r="AD124" i="23"/>
  <c r="U124" i="23"/>
  <c r="AJ124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D505" i="23"/>
  <c r="AR472" i="23"/>
  <c r="AR470" i="23"/>
  <c r="AR469" i="23"/>
  <c r="AR473" i="23"/>
  <c r="AR468" i="23"/>
  <c r="AR476" i="23"/>
  <c r="AR478" i="23"/>
  <c r="AR477" i="23"/>
  <c r="AR479" i="23"/>
  <c r="AR471" i="23"/>
  <c r="AR474" i="23"/>
  <c r="AR475" i="23"/>
  <c r="AR480" i="23"/>
  <c r="AR481" i="23"/>
  <c r="AR482" i="23"/>
  <c r="AR483" i="23"/>
  <c r="AR484" i="23"/>
  <c r="AR485" i="23"/>
  <c r="AR486" i="23"/>
  <c r="AR487" i="23"/>
  <c r="AR488" i="23"/>
  <c r="AR489" i="23"/>
  <c r="AR490" i="23"/>
  <c r="AR491" i="23"/>
  <c r="AR492" i="23"/>
  <c r="AR493" i="23"/>
  <c r="AR494" i="23"/>
  <c r="AR495" i="23"/>
  <c r="AR496" i="23"/>
  <c r="AR497" i="23"/>
  <c r="AR498" i="23"/>
  <c r="AI276" i="23"/>
  <c r="S276" i="23"/>
  <c r="T276" i="23"/>
  <c r="AF276" i="23"/>
  <c r="M276" i="23"/>
  <c r="Z276" i="23"/>
  <c r="H276" i="23"/>
  <c r="AE276" i="23"/>
  <c r="O276" i="23"/>
  <c r="AJ276" i="23"/>
  <c r="N276" i="23"/>
  <c r="X276" i="23"/>
  <c r="AH276" i="23"/>
  <c r="AC276" i="23"/>
  <c r="L276" i="23"/>
  <c r="R276" i="23"/>
  <c r="AA276" i="23"/>
  <c r="K276" i="23"/>
  <c r="AD276" i="23"/>
  <c r="I276" i="23"/>
  <c r="Q276" i="23"/>
  <c r="AB276" i="23"/>
  <c r="P276" i="23"/>
  <c r="AK276" i="23"/>
  <c r="AG276" i="23"/>
  <c r="AM276" i="23"/>
  <c r="W276" i="23"/>
  <c r="G276" i="23"/>
  <c r="Y276" i="23"/>
  <c r="AL276" i="23"/>
  <c r="J276" i="23"/>
  <c r="U276" i="23"/>
  <c r="AN276" i="23"/>
  <c r="V276" i="23"/>
  <c r="T200" i="23"/>
  <c r="AJ200" i="23"/>
  <c r="R200" i="23"/>
  <c r="AH200" i="23"/>
  <c r="I200" i="23"/>
  <c r="AK200" i="23"/>
  <c r="AI200" i="23"/>
  <c r="W200" i="23"/>
  <c r="K200" i="23"/>
  <c r="L200" i="23"/>
  <c r="J200" i="23"/>
  <c r="AF200" i="23"/>
  <c r="AD200" i="23"/>
  <c r="AG200" i="23"/>
  <c r="AC200" i="23"/>
  <c r="H200" i="23"/>
  <c r="X200" i="23"/>
  <c r="AN200" i="23"/>
  <c r="V200" i="23"/>
  <c r="AL200" i="23"/>
  <c r="Q200" i="23"/>
  <c r="M200" i="23"/>
  <c r="O200" i="23"/>
  <c r="G200" i="23"/>
  <c r="AM200" i="23"/>
  <c r="AB200" i="23"/>
  <c r="Z200" i="23"/>
  <c r="Y200" i="23"/>
  <c r="U200" i="23"/>
  <c r="AE200" i="23"/>
  <c r="AA200" i="23"/>
  <c r="P200" i="23"/>
  <c r="N200" i="23"/>
  <c r="S200" i="23"/>
  <c r="D660" i="23"/>
  <c r="B660" i="23" s="1"/>
  <c r="AS346" i="23"/>
  <c r="AS331" i="23"/>
  <c r="AS344" i="23"/>
  <c r="AS337" i="23"/>
  <c r="AS318" i="23"/>
  <c r="AS332" i="23"/>
  <c r="AS7" i="23"/>
  <c r="AS335" i="23"/>
  <c r="AS348" i="23"/>
  <c r="AS341" i="23"/>
  <c r="AS322" i="23"/>
  <c r="AS338" i="23"/>
  <c r="AS347" i="23"/>
  <c r="AS343" i="23"/>
  <c r="AS321" i="23"/>
  <c r="AS345" i="23"/>
  <c r="AS326" i="23"/>
  <c r="AS340" i="23"/>
  <c r="AS353" i="23"/>
  <c r="AS350" i="23"/>
  <c r="AS325" i="23"/>
  <c r="AS316" i="23"/>
  <c r="AS330" i="23"/>
  <c r="AS342" i="23"/>
  <c r="AS327" i="23"/>
  <c r="AS339" i="23"/>
  <c r="AS329" i="23"/>
  <c r="AS351" i="23"/>
  <c r="AS324" i="23"/>
  <c r="AS334" i="23"/>
  <c r="AS352" i="23"/>
  <c r="AS319" i="23"/>
  <c r="AS323" i="23"/>
  <c r="AS317" i="23"/>
  <c r="AS333" i="23"/>
  <c r="AS349" i="23"/>
  <c r="AS320" i="23"/>
  <c r="AS328" i="23"/>
  <c r="AS336" i="23"/>
  <c r="G353" i="23"/>
  <c r="H353" i="23"/>
  <c r="I353" i="23"/>
  <c r="J353" i="23"/>
  <c r="K353" i="23"/>
  <c r="L353" i="23"/>
  <c r="N353" i="23"/>
  <c r="M353" i="23"/>
  <c r="O353" i="23"/>
  <c r="P353" i="23"/>
  <c r="Q353" i="23"/>
  <c r="R353" i="23"/>
  <c r="S353" i="23"/>
  <c r="T353" i="23"/>
  <c r="U353" i="23"/>
  <c r="V353" i="23"/>
  <c r="W353" i="23"/>
  <c r="X353" i="23"/>
  <c r="Y353" i="23"/>
  <c r="Z353" i="23"/>
  <c r="AA353" i="23"/>
  <c r="AB353" i="23"/>
  <c r="AC353" i="23"/>
  <c r="AD353" i="23"/>
  <c r="AE353" i="23"/>
  <c r="AF353" i="23"/>
  <c r="AG353" i="23"/>
  <c r="AH353" i="23"/>
  <c r="AI353" i="23"/>
  <c r="AJ353" i="23"/>
  <c r="AK353" i="23"/>
  <c r="AL353" i="23"/>
  <c r="AM353" i="23"/>
  <c r="AN353" i="23"/>
  <c r="AO353" i="23"/>
  <c r="AP353" i="23"/>
  <c r="AQ353" i="23"/>
  <c r="L658" i="23"/>
  <c r="AB658" i="23"/>
  <c r="P658" i="23"/>
  <c r="AF658" i="23"/>
  <c r="H658" i="23"/>
  <c r="X658" i="23"/>
  <c r="AN658" i="23"/>
  <c r="N658" i="23"/>
  <c r="AD658" i="23"/>
  <c r="AG658" i="23"/>
  <c r="K658" i="23"/>
  <c r="M658" i="23"/>
  <c r="T658" i="23"/>
  <c r="R658" i="23"/>
  <c r="AH658" i="23"/>
  <c r="I658" i="23"/>
  <c r="AO658" i="23"/>
  <c r="S658" i="23"/>
  <c r="J658" i="23"/>
  <c r="Z658" i="23"/>
  <c r="AP658" i="23"/>
  <c r="Y658" i="23"/>
  <c r="AI658" i="23"/>
  <c r="Q658" i="23"/>
  <c r="U658" i="23"/>
  <c r="W658" i="23"/>
  <c r="V658" i="23"/>
  <c r="AC658" i="23"/>
  <c r="AE658" i="23"/>
  <c r="AJ658" i="23"/>
  <c r="AA658" i="23"/>
  <c r="O658" i="23"/>
  <c r="AL658" i="23"/>
  <c r="AK658" i="23"/>
  <c r="G658" i="23"/>
  <c r="AM658" i="23"/>
  <c r="B659" i="23"/>
  <c r="D430" i="23"/>
  <c r="B429" i="23"/>
  <c r="D354" i="23"/>
  <c r="D277" i="23"/>
  <c r="D125" i="23"/>
  <c r="D201" i="23"/>
  <c r="C279" i="23"/>
  <c r="C204" i="23"/>
  <c r="C128" i="23"/>
  <c r="BJ8" i="23"/>
  <c r="BJ276" i="23" s="1"/>
  <c r="C53" i="23"/>
  <c r="AP277" i="23" l="1"/>
  <c r="AT277" i="23"/>
  <c r="AX277" i="23"/>
  <c r="BB277" i="23"/>
  <c r="BF277" i="23"/>
  <c r="BJ277" i="23"/>
  <c r="AV277" i="23"/>
  <c r="BD277" i="23"/>
  <c r="AQ277" i="23"/>
  <c r="AU277" i="23"/>
  <c r="AY277" i="23"/>
  <c r="BC277" i="23"/>
  <c r="BG277" i="23"/>
  <c r="AR277" i="23"/>
  <c r="AZ277" i="23"/>
  <c r="BH277" i="23"/>
  <c r="BA277" i="23"/>
  <c r="AS277" i="23"/>
  <c r="BI277" i="23"/>
  <c r="AW277" i="23"/>
  <c r="AO277" i="23"/>
  <c r="BE277" i="23"/>
  <c r="BJ124" i="23"/>
  <c r="BJ200" i="23"/>
  <c r="AO53" i="23"/>
  <c r="AP53" i="23"/>
  <c r="AQ53" i="23"/>
  <c r="AR53" i="23"/>
  <c r="AS53" i="23"/>
  <c r="AT53" i="23"/>
  <c r="AU53" i="23"/>
  <c r="AO201" i="23"/>
  <c r="AS201" i="23"/>
  <c r="AW201" i="23"/>
  <c r="BA201" i="23"/>
  <c r="BE201" i="23"/>
  <c r="BI201" i="23"/>
  <c r="AP201" i="23"/>
  <c r="AT201" i="23"/>
  <c r="AX201" i="23"/>
  <c r="BB201" i="23"/>
  <c r="BF201" i="23"/>
  <c r="BJ201" i="23"/>
  <c r="AU201" i="23"/>
  <c r="BC201" i="23"/>
  <c r="AV201" i="23"/>
  <c r="BD201" i="23"/>
  <c r="AY201" i="23"/>
  <c r="AQ201" i="23"/>
  <c r="AZ201" i="23"/>
  <c r="BG201" i="23"/>
  <c r="BH201" i="23"/>
  <c r="AR201" i="23"/>
  <c r="BJ87" i="23"/>
  <c r="BJ163" i="23"/>
  <c r="BJ239" i="23"/>
  <c r="BJ240" i="23"/>
  <c r="BJ88" i="23"/>
  <c r="BJ164" i="23"/>
  <c r="BJ165" i="23"/>
  <c r="BJ241" i="23"/>
  <c r="BJ89" i="23"/>
  <c r="BJ242" i="23"/>
  <c r="BJ90" i="23"/>
  <c r="BJ166" i="23"/>
  <c r="BJ91" i="23"/>
  <c r="BJ167" i="23"/>
  <c r="BJ243" i="23"/>
  <c r="BJ92" i="23"/>
  <c r="BJ168" i="23"/>
  <c r="BJ244" i="23"/>
  <c r="BJ93" i="23"/>
  <c r="BJ169" i="23"/>
  <c r="BJ245" i="23"/>
  <c r="BJ170" i="23"/>
  <c r="BJ94" i="23"/>
  <c r="BJ246" i="23"/>
  <c r="BJ247" i="23"/>
  <c r="BJ95" i="23"/>
  <c r="BJ171" i="23"/>
  <c r="BJ172" i="23"/>
  <c r="BJ96" i="23"/>
  <c r="BJ248" i="23"/>
  <c r="BJ249" i="23"/>
  <c r="BJ173" i="23"/>
  <c r="BJ97" i="23"/>
  <c r="BJ174" i="23"/>
  <c r="BJ98" i="23"/>
  <c r="BJ250" i="23"/>
  <c r="BJ99" i="23"/>
  <c r="BJ175" i="23"/>
  <c r="BJ251" i="23"/>
  <c r="BJ252" i="23"/>
  <c r="BJ176" i="23"/>
  <c r="BJ100" i="23"/>
  <c r="BJ177" i="23"/>
  <c r="BJ101" i="23"/>
  <c r="BJ253" i="23"/>
  <c r="BJ178" i="23"/>
  <c r="BJ254" i="23"/>
  <c r="BJ102" i="23"/>
  <c r="BJ103" i="23"/>
  <c r="BJ255" i="23"/>
  <c r="BJ179" i="23"/>
  <c r="BJ180" i="23"/>
  <c r="BJ256" i="23"/>
  <c r="BJ104" i="23"/>
  <c r="BJ181" i="23"/>
  <c r="BJ105" i="23"/>
  <c r="BJ257" i="23"/>
  <c r="BJ182" i="23"/>
  <c r="BJ258" i="23"/>
  <c r="BJ106" i="23"/>
  <c r="BJ183" i="23"/>
  <c r="BJ259" i="23"/>
  <c r="BJ107" i="23"/>
  <c r="BJ260" i="23"/>
  <c r="BJ184" i="23"/>
  <c r="BJ108" i="23"/>
  <c r="BJ261" i="23"/>
  <c r="BJ185" i="23"/>
  <c r="BJ109" i="23"/>
  <c r="BJ186" i="23"/>
  <c r="BJ262" i="23"/>
  <c r="BJ110" i="23"/>
  <c r="BJ187" i="23"/>
  <c r="BJ111" i="23"/>
  <c r="BJ263" i="23"/>
  <c r="BJ112" i="23"/>
  <c r="BJ188" i="23"/>
  <c r="BJ264" i="23"/>
  <c r="BJ265" i="23"/>
  <c r="BJ189" i="23"/>
  <c r="BJ113" i="23"/>
  <c r="BJ114" i="23"/>
  <c r="BJ190" i="23"/>
  <c r="BJ266" i="23"/>
  <c r="BJ115" i="23"/>
  <c r="BJ191" i="23"/>
  <c r="BJ267" i="23"/>
  <c r="BJ116" i="23"/>
  <c r="BJ268" i="23"/>
  <c r="BJ192" i="23"/>
  <c r="BJ117" i="23"/>
  <c r="BJ269" i="23"/>
  <c r="BJ193" i="23"/>
  <c r="BJ118" i="23"/>
  <c r="BJ194" i="23"/>
  <c r="BJ270" i="23"/>
  <c r="BJ119" i="23"/>
  <c r="BJ271" i="23"/>
  <c r="BJ195" i="23"/>
  <c r="BJ120" i="23"/>
  <c r="BJ196" i="23"/>
  <c r="BJ272" i="23"/>
  <c r="BJ121" i="23"/>
  <c r="BJ197" i="23"/>
  <c r="BJ273" i="23"/>
  <c r="BJ198" i="23"/>
  <c r="BJ274" i="23"/>
  <c r="BJ122" i="23"/>
  <c r="BJ123" i="23"/>
  <c r="BJ275" i="23"/>
  <c r="BJ199" i="23"/>
  <c r="AP125" i="23"/>
  <c r="AT125" i="23"/>
  <c r="AX125" i="23"/>
  <c r="BB125" i="23"/>
  <c r="BF125" i="23"/>
  <c r="BJ125" i="23"/>
  <c r="AQ125" i="23"/>
  <c r="AU125" i="23"/>
  <c r="AY125" i="23"/>
  <c r="BC125" i="23"/>
  <c r="BG125" i="23"/>
  <c r="AO125" i="23"/>
  <c r="AW125" i="23"/>
  <c r="BE125" i="23"/>
  <c r="AZ125" i="23"/>
  <c r="BI125" i="23"/>
  <c r="AR125" i="23"/>
  <c r="BA125" i="23"/>
  <c r="AS125" i="23"/>
  <c r="AV125" i="23"/>
  <c r="BD125" i="23"/>
  <c r="BH125" i="23"/>
  <c r="G581" i="23"/>
  <c r="AC581" i="23"/>
  <c r="W581" i="23"/>
  <c r="AM581" i="23"/>
  <c r="R581" i="23"/>
  <c r="AH581" i="23"/>
  <c r="M581" i="23"/>
  <c r="AL581" i="23"/>
  <c r="AA581" i="23"/>
  <c r="Q581" i="23"/>
  <c r="K581" i="23"/>
  <c r="AP581" i="23"/>
  <c r="AK581" i="23"/>
  <c r="AE581" i="23"/>
  <c r="Z581" i="23"/>
  <c r="U581" i="23"/>
  <c r="O581" i="23"/>
  <c r="J581" i="23"/>
  <c r="AG581" i="23"/>
  <c r="V581" i="23"/>
  <c r="AO581" i="23"/>
  <c r="AI581" i="23"/>
  <c r="AD581" i="23"/>
  <c r="Y581" i="23"/>
  <c r="S581" i="23"/>
  <c r="N581" i="23"/>
  <c r="I581" i="23"/>
  <c r="AN581" i="23"/>
  <c r="AJ581" i="23"/>
  <c r="AF581" i="23"/>
  <c r="AB581" i="23"/>
  <c r="X581" i="23"/>
  <c r="T581" i="23"/>
  <c r="P581" i="23"/>
  <c r="L581" i="23"/>
  <c r="AQ581" i="23"/>
  <c r="BO354" i="23"/>
  <c r="BP354" i="23"/>
  <c r="BQ354" i="23"/>
  <c r="BR354" i="23"/>
  <c r="BS354" i="23"/>
  <c r="BT354" i="23"/>
  <c r="BU354" i="23"/>
  <c r="BV354" i="23"/>
  <c r="BW354" i="23"/>
  <c r="BX354" i="23"/>
  <c r="BY354" i="23"/>
  <c r="BZ354" i="23"/>
  <c r="D582" i="23"/>
  <c r="B582" i="23" s="1"/>
  <c r="H582" i="23" s="1"/>
  <c r="AS604" i="23"/>
  <c r="AS605" i="23"/>
  <c r="AS606" i="23"/>
  <c r="AS607" i="23"/>
  <c r="AS608" i="23"/>
  <c r="AS609" i="23"/>
  <c r="AS610" i="23"/>
  <c r="AS611" i="23"/>
  <c r="AS612" i="23"/>
  <c r="AS613" i="23"/>
  <c r="AS528" i="23"/>
  <c r="AS529" i="23"/>
  <c r="AS530" i="23"/>
  <c r="AS531" i="23"/>
  <c r="AS532" i="23"/>
  <c r="AS614" i="23"/>
  <c r="AS615" i="23"/>
  <c r="AS534" i="23"/>
  <c r="AS452" i="23"/>
  <c r="AS453" i="23"/>
  <c r="AS454" i="23"/>
  <c r="AS455" i="23"/>
  <c r="AS456" i="23"/>
  <c r="AS457" i="23"/>
  <c r="AS458" i="23"/>
  <c r="AS459" i="23"/>
  <c r="AS460" i="23"/>
  <c r="AS461" i="23"/>
  <c r="AS535" i="23"/>
  <c r="AS536" i="23"/>
  <c r="AS539" i="23"/>
  <c r="AS463" i="23"/>
  <c r="AS462" i="23"/>
  <c r="AS533" i="23"/>
  <c r="AS538" i="23"/>
  <c r="AS537" i="23"/>
  <c r="AS682" i="23"/>
  <c r="AS683" i="23"/>
  <c r="AS684" i="23"/>
  <c r="AS685" i="23"/>
  <c r="AS686" i="23"/>
  <c r="AS687" i="23"/>
  <c r="AS688" i="23"/>
  <c r="AS689" i="23"/>
  <c r="AS690" i="23"/>
  <c r="AS691" i="23"/>
  <c r="AS692" i="23"/>
  <c r="AS693" i="23"/>
  <c r="J504" i="23"/>
  <c r="BO504" i="23"/>
  <c r="BP504" i="23"/>
  <c r="BQ504" i="23"/>
  <c r="BR504" i="23"/>
  <c r="BS504" i="23"/>
  <c r="BT504" i="23"/>
  <c r="BU504" i="23"/>
  <c r="BV504" i="23"/>
  <c r="BW504" i="23"/>
  <c r="BX504" i="23"/>
  <c r="BY504" i="23"/>
  <c r="BZ504" i="23"/>
  <c r="B43" i="90"/>
  <c r="AC504" i="23"/>
  <c r="I504" i="23"/>
  <c r="AG504" i="23"/>
  <c r="U504" i="23"/>
  <c r="AM504" i="23"/>
  <c r="AN504" i="23"/>
  <c r="R504" i="23"/>
  <c r="O504" i="23"/>
  <c r="P504" i="23"/>
  <c r="H504" i="23"/>
  <c r="AB504" i="23"/>
  <c r="L504" i="23"/>
  <c r="AH504" i="23"/>
  <c r="X504" i="23"/>
  <c r="T504" i="23"/>
  <c r="AK504" i="23"/>
  <c r="V504" i="23"/>
  <c r="AL504" i="23"/>
  <c r="AJ504" i="23"/>
  <c r="AE504" i="23"/>
  <c r="AO504" i="23"/>
  <c r="M504" i="23"/>
  <c r="Y504" i="23"/>
  <c r="AF504" i="23"/>
  <c r="K504" i="23"/>
  <c r="AD504" i="23"/>
  <c r="N504" i="23"/>
  <c r="G429" i="23"/>
  <c r="H429" i="23"/>
  <c r="I429" i="23"/>
  <c r="J429" i="23"/>
  <c r="K429" i="23"/>
  <c r="L429" i="23"/>
  <c r="M429" i="23"/>
  <c r="N429" i="23"/>
  <c r="O429" i="23"/>
  <c r="P429" i="23"/>
  <c r="Q429" i="23"/>
  <c r="R429" i="23"/>
  <c r="S429" i="23"/>
  <c r="T429" i="23"/>
  <c r="U429" i="23"/>
  <c r="V429" i="23"/>
  <c r="W429" i="23"/>
  <c r="X429" i="23"/>
  <c r="Y429" i="23"/>
  <c r="Z429" i="23"/>
  <c r="AA429" i="23"/>
  <c r="AB429" i="23"/>
  <c r="AC429" i="23"/>
  <c r="AD429" i="23"/>
  <c r="AE429" i="23"/>
  <c r="AF429" i="23"/>
  <c r="AG429" i="23"/>
  <c r="AH429" i="23"/>
  <c r="AI429" i="23"/>
  <c r="AJ429" i="23"/>
  <c r="AK429" i="23"/>
  <c r="AL429" i="23"/>
  <c r="AM429" i="23"/>
  <c r="AN429" i="23"/>
  <c r="AO429" i="23"/>
  <c r="AP429" i="23"/>
  <c r="AQ429" i="23"/>
  <c r="W504" i="23"/>
  <c r="Q504" i="23"/>
  <c r="AI504" i="23"/>
  <c r="G504" i="23"/>
  <c r="S504" i="23"/>
  <c r="AA504" i="23"/>
  <c r="AP504" i="23"/>
  <c r="Z504" i="23"/>
  <c r="AL125" i="23"/>
  <c r="V125" i="23"/>
  <c r="Y125" i="23"/>
  <c r="I125" i="23"/>
  <c r="P125" i="23"/>
  <c r="AI125" i="23"/>
  <c r="W125" i="23"/>
  <c r="AB125" i="23"/>
  <c r="K125" i="23"/>
  <c r="N125" i="23"/>
  <c r="AG125" i="23"/>
  <c r="AF125" i="23"/>
  <c r="AM125" i="23"/>
  <c r="J125" i="23"/>
  <c r="AC125" i="23"/>
  <c r="X125" i="23"/>
  <c r="AE125" i="23"/>
  <c r="AA125" i="23"/>
  <c r="AH125" i="23"/>
  <c r="R125" i="23"/>
  <c r="AK125" i="23"/>
  <c r="U125" i="23"/>
  <c r="AN125" i="23"/>
  <c r="H125" i="23"/>
  <c r="S125" i="23"/>
  <c r="O125" i="23"/>
  <c r="L125" i="23"/>
  <c r="AD125" i="23"/>
  <c r="Q125" i="23"/>
  <c r="AJ125" i="23"/>
  <c r="G125" i="23"/>
  <c r="Z125" i="23"/>
  <c r="M125" i="23"/>
  <c r="T125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B505" i="23"/>
  <c r="D506" i="23"/>
  <c r="AS469" i="23"/>
  <c r="AS470" i="23"/>
  <c r="AS471" i="23"/>
  <c r="AS472" i="23"/>
  <c r="AS473" i="23"/>
  <c r="AS474" i="23"/>
  <c r="AS475" i="23"/>
  <c r="AS468" i="23"/>
  <c r="AS478" i="23"/>
  <c r="AS479" i="23"/>
  <c r="AS476" i="23"/>
  <c r="AS477" i="23"/>
  <c r="AS480" i="23"/>
  <c r="AS481" i="23"/>
  <c r="AS482" i="23"/>
  <c r="AS483" i="23"/>
  <c r="AS484" i="23"/>
  <c r="AS485" i="23"/>
  <c r="AS486" i="23"/>
  <c r="AS487" i="23"/>
  <c r="AS488" i="23"/>
  <c r="AS489" i="23"/>
  <c r="AS490" i="23"/>
  <c r="AS491" i="23"/>
  <c r="AS492" i="23"/>
  <c r="AS493" i="23"/>
  <c r="AS494" i="23"/>
  <c r="AS495" i="23"/>
  <c r="AS496" i="23"/>
  <c r="AS497" i="23"/>
  <c r="AS498" i="23"/>
  <c r="L201" i="23"/>
  <c r="AB201" i="23"/>
  <c r="V201" i="23"/>
  <c r="AL201" i="23"/>
  <c r="O201" i="23"/>
  <c r="K201" i="23"/>
  <c r="U201" i="23"/>
  <c r="Y201" i="23"/>
  <c r="AC201" i="23"/>
  <c r="P201" i="23"/>
  <c r="AF201" i="23"/>
  <c r="J201" i="23"/>
  <c r="Z201" i="23"/>
  <c r="W201" i="23"/>
  <c r="S201" i="23"/>
  <c r="Q201" i="23"/>
  <c r="I201" i="23"/>
  <c r="AK201" i="23"/>
  <c r="T201" i="23"/>
  <c r="AJ201" i="23"/>
  <c r="N201" i="23"/>
  <c r="AD201" i="23"/>
  <c r="AE201" i="23"/>
  <c r="AA201" i="23"/>
  <c r="AG201" i="23"/>
  <c r="M201" i="23"/>
  <c r="H201" i="23"/>
  <c r="X201" i="23"/>
  <c r="AN201" i="23"/>
  <c r="R201" i="23"/>
  <c r="AH201" i="23"/>
  <c r="G201" i="23"/>
  <c r="AM201" i="23"/>
  <c r="AI201" i="23"/>
  <c r="AN277" i="23"/>
  <c r="X277" i="23"/>
  <c r="H277" i="23"/>
  <c r="AE277" i="23"/>
  <c r="O277" i="23"/>
  <c r="AH277" i="23"/>
  <c r="AG277" i="23"/>
  <c r="AC277" i="23"/>
  <c r="Y277" i="23"/>
  <c r="AK277" i="23"/>
  <c r="AF277" i="23"/>
  <c r="P277" i="23"/>
  <c r="AM277" i="23"/>
  <c r="G277" i="23"/>
  <c r="R277" i="23"/>
  <c r="AD277" i="23"/>
  <c r="AB277" i="23"/>
  <c r="L277" i="23"/>
  <c r="AI277" i="23"/>
  <c r="S277" i="23"/>
  <c r="AL277" i="23"/>
  <c r="I277" i="23"/>
  <c r="N277" i="23"/>
  <c r="AJ277" i="23"/>
  <c r="T277" i="23"/>
  <c r="AA277" i="23"/>
  <c r="K277" i="23"/>
  <c r="Z277" i="23"/>
  <c r="V277" i="23"/>
  <c r="Q277" i="23"/>
  <c r="W277" i="23"/>
  <c r="M277" i="23"/>
  <c r="U277" i="23"/>
  <c r="J277" i="23"/>
  <c r="D661" i="23"/>
  <c r="B661" i="23" s="1"/>
  <c r="AT352" i="23"/>
  <c r="AT327" i="23"/>
  <c r="AT316" i="23"/>
  <c r="AT326" i="23"/>
  <c r="AT347" i="23"/>
  <c r="AT336" i="23"/>
  <c r="AT333" i="23"/>
  <c r="AT346" i="23"/>
  <c r="AT343" i="23"/>
  <c r="AT317" i="23"/>
  <c r="AT341" i="23"/>
  <c r="AT318" i="23"/>
  <c r="AT328" i="23"/>
  <c r="AT340" i="23"/>
  <c r="AT348" i="23"/>
  <c r="AT323" i="23"/>
  <c r="AT325" i="23"/>
  <c r="AT345" i="23"/>
  <c r="AT320" i="23"/>
  <c r="AT332" i="23"/>
  <c r="AT342" i="23"/>
  <c r="AT350" i="23"/>
  <c r="AT319" i="23"/>
  <c r="AT339" i="23"/>
  <c r="AT329" i="23"/>
  <c r="AT349" i="23"/>
  <c r="AT324" i="23"/>
  <c r="AT334" i="23"/>
  <c r="AT344" i="23"/>
  <c r="AT7" i="23"/>
  <c r="AT335" i="23"/>
  <c r="AT331" i="23"/>
  <c r="AT321" i="23"/>
  <c r="AT337" i="23"/>
  <c r="AT351" i="23"/>
  <c r="AT322" i="23"/>
  <c r="AT330" i="23"/>
  <c r="AT338" i="23"/>
  <c r="AT353" i="23"/>
  <c r="G354" i="23"/>
  <c r="H354" i="23"/>
  <c r="I354" i="23"/>
  <c r="J354" i="23"/>
  <c r="K354" i="23"/>
  <c r="L354" i="23"/>
  <c r="M354" i="23"/>
  <c r="N354" i="23"/>
  <c r="O354" i="23"/>
  <c r="P354" i="23"/>
  <c r="Q354" i="23"/>
  <c r="R354" i="23"/>
  <c r="S354" i="23"/>
  <c r="T354" i="23"/>
  <c r="U354" i="23"/>
  <c r="V354" i="23"/>
  <c r="W354" i="23"/>
  <c r="X354" i="23"/>
  <c r="Y354" i="23"/>
  <c r="Z354" i="23"/>
  <c r="AA354" i="23"/>
  <c r="AB354" i="23"/>
  <c r="AC354" i="23"/>
  <c r="AD354" i="23"/>
  <c r="AE354" i="23"/>
  <c r="AF354" i="23"/>
  <c r="AG354" i="23"/>
  <c r="AH354" i="23"/>
  <c r="AI354" i="23"/>
  <c r="AJ354" i="23"/>
  <c r="AK354" i="23"/>
  <c r="AL354" i="23"/>
  <c r="AM354" i="23"/>
  <c r="AN354" i="23"/>
  <c r="AO354" i="23"/>
  <c r="AP354" i="23"/>
  <c r="AQ354" i="23"/>
  <c r="AR354" i="23"/>
  <c r="AT354" i="23"/>
  <c r="T660" i="23"/>
  <c r="AJ660" i="23"/>
  <c r="H660" i="23"/>
  <c r="X660" i="23"/>
  <c r="AN660" i="23"/>
  <c r="P660" i="23"/>
  <c r="AF660" i="23"/>
  <c r="AB660" i="23"/>
  <c r="V660" i="23"/>
  <c r="AL660" i="23"/>
  <c r="U660" i="23"/>
  <c r="AE660" i="23"/>
  <c r="AG660" i="23"/>
  <c r="AR660" i="23"/>
  <c r="J660" i="23"/>
  <c r="Z660" i="23"/>
  <c r="AP660" i="23"/>
  <c r="AC660" i="23"/>
  <c r="G660" i="23"/>
  <c r="AM660" i="23"/>
  <c r="L660" i="23"/>
  <c r="R660" i="23"/>
  <c r="AH660" i="23"/>
  <c r="M660" i="23"/>
  <c r="W660" i="23"/>
  <c r="AD660" i="23"/>
  <c r="AK660" i="23"/>
  <c r="AO660" i="23"/>
  <c r="S660" i="23"/>
  <c r="I660" i="23"/>
  <c r="AA660" i="23"/>
  <c r="N660" i="23"/>
  <c r="Y660" i="23"/>
  <c r="K660" i="23"/>
  <c r="AQ660" i="23"/>
  <c r="O660" i="23"/>
  <c r="Q660" i="23"/>
  <c r="AI660" i="23"/>
  <c r="J659" i="23"/>
  <c r="Z659" i="23"/>
  <c r="AP659" i="23"/>
  <c r="N659" i="23"/>
  <c r="AD659" i="23"/>
  <c r="V659" i="23"/>
  <c r="AL659" i="23"/>
  <c r="R659" i="23"/>
  <c r="H659" i="23"/>
  <c r="X659" i="23"/>
  <c r="AN659" i="23"/>
  <c r="G659" i="23"/>
  <c r="AM659" i="23"/>
  <c r="Y659" i="23"/>
  <c r="AA659" i="23"/>
  <c r="AH659" i="23"/>
  <c r="L659" i="23"/>
  <c r="AB659" i="23"/>
  <c r="O659" i="23"/>
  <c r="AG659" i="23"/>
  <c r="T659" i="23"/>
  <c r="AJ659" i="23"/>
  <c r="AE659" i="23"/>
  <c r="Q659" i="23"/>
  <c r="P659" i="23"/>
  <c r="W659" i="23"/>
  <c r="AI659" i="23"/>
  <c r="AK659" i="23"/>
  <c r="AF659" i="23"/>
  <c r="AQ659" i="23"/>
  <c r="M659" i="23"/>
  <c r="AO659" i="23"/>
  <c r="S659" i="23"/>
  <c r="AC659" i="23"/>
  <c r="I659" i="23"/>
  <c r="K659" i="23"/>
  <c r="U659" i="23"/>
  <c r="B430" i="23"/>
  <c r="D431" i="23"/>
  <c r="D355" i="23"/>
  <c r="D278" i="23"/>
  <c r="D202" i="23"/>
  <c r="D126" i="23"/>
  <c r="BK8" i="23"/>
  <c r="BK201" i="23" s="1"/>
  <c r="C129" i="23"/>
  <c r="C205" i="23"/>
  <c r="C54" i="23"/>
  <c r="C280" i="23"/>
  <c r="AQ582" i="23" l="1"/>
  <c r="Q582" i="23"/>
  <c r="AA582" i="23"/>
  <c r="V582" i="23"/>
  <c r="AL582" i="23"/>
  <c r="BK277" i="23"/>
  <c r="AQ202" i="23"/>
  <c r="AU202" i="23"/>
  <c r="AY202" i="23"/>
  <c r="BC202" i="23"/>
  <c r="BG202" i="23"/>
  <c r="BK202" i="23"/>
  <c r="AR202" i="23"/>
  <c r="AV202" i="23"/>
  <c r="AZ202" i="23"/>
  <c r="BD202" i="23"/>
  <c r="BH202" i="23"/>
  <c r="AO202" i="23"/>
  <c r="AW202" i="23"/>
  <c r="BE202" i="23"/>
  <c r="AP202" i="23"/>
  <c r="AX202" i="23"/>
  <c r="BF202" i="23"/>
  <c r="AS202" i="23"/>
  <c r="BI202" i="23"/>
  <c r="AT202" i="23"/>
  <c r="BJ202" i="23"/>
  <c r="BA202" i="23"/>
  <c r="BB202" i="23"/>
  <c r="BK87" i="23"/>
  <c r="BK239" i="23"/>
  <c r="BK163" i="23"/>
  <c r="BK88" i="23"/>
  <c r="BK240" i="23"/>
  <c r="BK164" i="23"/>
  <c r="BK165" i="23"/>
  <c r="BK241" i="23"/>
  <c r="BK89" i="23"/>
  <c r="BK90" i="23"/>
  <c r="BK242" i="23"/>
  <c r="BK166" i="23"/>
  <c r="BK243" i="23"/>
  <c r="BK167" i="23"/>
  <c r="BK91" i="23"/>
  <c r="BK168" i="23"/>
  <c r="BK92" i="23"/>
  <c r="BK244" i="23"/>
  <c r="BK169" i="23"/>
  <c r="BK93" i="23"/>
  <c r="BK245" i="23"/>
  <c r="BK94" i="23"/>
  <c r="BK170" i="23"/>
  <c r="BK246" i="23"/>
  <c r="BK95" i="23"/>
  <c r="BK171" i="23"/>
  <c r="BK247" i="23"/>
  <c r="BK172" i="23"/>
  <c r="BK248" i="23"/>
  <c r="BK96" i="23"/>
  <c r="BK173" i="23"/>
  <c r="BK249" i="23"/>
  <c r="BK97" i="23"/>
  <c r="BK98" i="23"/>
  <c r="BK174" i="23"/>
  <c r="BK250" i="23"/>
  <c r="BK251" i="23"/>
  <c r="BK175" i="23"/>
  <c r="BK99" i="23"/>
  <c r="BK176" i="23"/>
  <c r="BK252" i="23"/>
  <c r="BK100" i="23"/>
  <c r="BK101" i="23"/>
  <c r="BK253" i="23"/>
  <c r="BK177" i="23"/>
  <c r="BK178" i="23"/>
  <c r="BK102" i="23"/>
  <c r="BK254" i="23"/>
  <c r="BK179" i="23"/>
  <c r="BK103" i="23"/>
  <c r="BK255" i="23"/>
  <c r="BK256" i="23"/>
  <c r="BK180" i="23"/>
  <c r="BK104" i="23"/>
  <c r="BK105" i="23"/>
  <c r="BK257" i="23"/>
  <c r="BK181" i="23"/>
  <c r="BK106" i="23"/>
  <c r="BK258" i="23"/>
  <c r="BK182" i="23"/>
  <c r="BK107" i="23"/>
  <c r="BK183" i="23"/>
  <c r="BK259" i="23"/>
  <c r="BK184" i="23"/>
  <c r="BK108" i="23"/>
  <c r="BK260" i="23"/>
  <c r="BK109" i="23"/>
  <c r="BK261" i="23"/>
  <c r="BK185" i="23"/>
  <c r="BK110" i="23"/>
  <c r="BK186" i="23"/>
  <c r="BK262" i="23"/>
  <c r="BK111" i="23"/>
  <c r="BK263" i="23"/>
  <c r="BK187" i="23"/>
  <c r="BK112" i="23"/>
  <c r="BK188" i="23"/>
  <c r="BK264" i="23"/>
  <c r="BK113" i="23"/>
  <c r="BK189" i="23"/>
  <c r="BK265" i="23"/>
  <c r="BK190" i="23"/>
  <c r="BK266" i="23"/>
  <c r="BK114" i="23"/>
  <c r="BK115" i="23"/>
  <c r="BK191" i="23"/>
  <c r="BK267" i="23"/>
  <c r="BK116" i="23"/>
  <c r="BK268" i="23"/>
  <c r="BK192" i="23"/>
  <c r="BK269" i="23"/>
  <c r="BK193" i="23"/>
  <c r="BK117" i="23"/>
  <c r="BK118" i="23"/>
  <c r="BK194" i="23"/>
  <c r="BK270" i="23"/>
  <c r="BK271" i="23"/>
  <c r="BK195" i="23"/>
  <c r="BK119" i="23"/>
  <c r="BK120" i="23"/>
  <c r="BK196" i="23"/>
  <c r="BK272" i="23"/>
  <c r="BK197" i="23"/>
  <c r="BK273" i="23"/>
  <c r="BK121" i="23"/>
  <c r="BK198" i="23"/>
  <c r="BK274" i="23"/>
  <c r="BK122" i="23"/>
  <c r="BK123" i="23"/>
  <c r="BK275" i="23"/>
  <c r="BK199" i="23"/>
  <c r="BK124" i="23"/>
  <c r="BK200" i="23"/>
  <c r="BK276" i="23"/>
  <c r="AR278" i="23"/>
  <c r="AV278" i="23"/>
  <c r="AZ278" i="23"/>
  <c r="BD278" i="23"/>
  <c r="BH278" i="23"/>
  <c r="AP278" i="23"/>
  <c r="BB278" i="23"/>
  <c r="BJ278" i="23"/>
  <c r="AO278" i="23"/>
  <c r="AS278" i="23"/>
  <c r="AW278" i="23"/>
  <c r="BA278" i="23"/>
  <c r="BE278" i="23"/>
  <c r="BI278" i="23"/>
  <c r="AT278" i="23"/>
  <c r="AX278" i="23"/>
  <c r="BF278" i="23"/>
  <c r="AU278" i="23"/>
  <c r="BK278" i="23"/>
  <c r="BC278" i="23"/>
  <c r="AQ278" i="23"/>
  <c r="BG278" i="23"/>
  <c r="AY278" i="23"/>
  <c r="AO54" i="23"/>
  <c r="AP54" i="23"/>
  <c r="AQ54" i="23"/>
  <c r="AR54" i="23"/>
  <c r="AS54" i="23"/>
  <c r="AT54" i="23"/>
  <c r="AU54" i="23"/>
  <c r="AV54" i="23"/>
  <c r="AR126" i="23"/>
  <c r="AV126" i="23"/>
  <c r="AZ126" i="23"/>
  <c r="BD126" i="23"/>
  <c r="BH126" i="23"/>
  <c r="AO126" i="23"/>
  <c r="AS126" i="23"/>
  <c r="AW126" i="23"/>
  <c r="BA126" i="23"/>
  <c r="BE126" i="23"/>
  <c r="BI126" i="23"/>
  <c r="AQ126" i="23"/>
  <c r="AY126" i="23"/>
  <c r="BG126" i="23"/>
  <c r="AT126" i="23"/>
  <c r="BC126" i="23"/>
  <c r="AU126" i="23"/>
  <c r="BF126" i="23"/>
  <c r="AX126" i="23"/>
  <c r="BB126" i="23"/>
  <c r="BJ126" i="23"/>
  <c r="BK126" i="23"/>
  <c r="AP126" i="23"/>
  <c r="BK125" i="23"/>
  <c r="AG582" i="23"/>
  <c r="K582" i="23"/>
  <c r="AE582" i="23"/>
  <c r="AO582" i="23"/>
  <c r="AI582" i="23"/>
  <c r="AD582" i="23"/>
  <c r="Y582" i="23"/>
  <c r="S582" i="23"/>
  <c r="N582" i="23"/>
  <c r="I582" i="23"/>
  <c r="AP582" i="23"/>
  <c r="AK582" i="23"/>
  <c r="Z582" i="23"/>
  <c r="U582" i="23"/>
  <c r="O582" i="23"/>
  <c r="J582" i="23"/>
  <c r="AM582" i="23"/>
  <c r="AH582" i="23"/>
  <c r="AC582" i="23"/>
  <c r="W582" i="23"/>
  <c r="R582" i="23"/>
  <c r="M582" i="23"/>
  <c r="G582" i="23"/>
  <c r="AN582" i="23"/>
  <c r="AJ582" i="23"/>
  <c r="AF582" i="23"/>
  <c r="AB582" i="23"/>
  <c r="X582" i="23"/>
  <c r="T582" i="23"/>
  <c r="P582" i="23"/>
  <c r="L582" i="23"/>
  <c r="BO355" i="23"/>
  <c r="BP355" i="23"/>
  <c r="BQ355" i="23"/>
  <c r="BR355" i="23"/>
  <c r="BS355" i="23"/>
  <c r="BT355" i="23"/>
  <c r="BU355" i="23"/>
  <c r="BV355" i="23"/>
  <c r="BW355" i="23"/>
  <c r="BX355" i="23"/>
  <c r="BY355" i="23"/>
  <c r="BZ355" i="23"/>
  <c r="N505" i="23"/>
  <c r="BO505" i="23"/>
  <c r="BP505" i="23"/>
  <c r="BQ505" i="23"/>
  <c r="BR505" i="23"/>
  <c r="BS505" i="23"/>
  <c r="BT505" i="23"/>
  <c r="BU505" i="23"/>
  <c r="BV505" i="23"/>
  <c r="BW505" i="23"/>
  <c r="BX505" i="23"/>
  <c r="BY505" i="23"/>
  <c r="BZ505" i="23"/>
  <c r="D583" i="23"/>
  <c r="B583" i="23" s="1"/>
  <c r="H583" i="23" s="1"/>
  <c r="AT605" i="23"/>
  <c r="AT609" i="23"/>
  <c r="AT613" i="23"/>
  <c r="AT604" i="23"/>
  <c r="AT608" i="23"/>
  <c r="AT607" i="23"/>
  <c r="AT611" i="23"/>
  <c r="AT612" i="23"/>
  <c r="AT533" i="23"/>
  <c r="AT537" i="23"/>
  <c r="AT538" i="23"/>
  <c r="AT462" i="23"/>
  <c r="AT463" i="23"/>
  <c r="AT615" i="23"/>
  <c r="AT529" i="23"/>
  <c r="AT531" i="23"/>
  <c r="AT534" i="23"/>
  <c r="AT452" i="23"/>
  <c r="AT453" i="23"/>
  <c r="AT454" i="23"/>
  <c r="AT455" i="23"/>
  <c r="AT456" i="23"/>
  <c r="AT457" i="23"/>
  <c r="AT458" i="23"/>
  <c r="AT459" i="23"/>
  <c r="AT460" i="23"/>
  <c r="AT461" i="23"/>
  <c r="AT610" i="23"/>
  <c r="AT614" i="23"/>
  <c r="AT535" i="23"/>
  <c r="AT606" i="23"/>
  <c r="AT528" i="23"/>
  <c r="AT536" i="23"/>
  <c r="AT539" i="23"/>
  <c r="AT532" i="23"/>
  <c r="AT530" i="23"/>
  <c r="AT682" i="23"/>
  <c r="AT683" i="23"/>
  <c r="AT684" i="23"/>
  <c r="AT685" i="23"/>
  <c r="AT686" i="23"/>
  <c r="AT687" i="23"/>
  <c r="AT688" i="23"/>
  <c r="AT689" i="23"/>
  <c r="AT690" i="23"/>
  <c r="AT691" i="23"/>
  <c r="AT692" i="23"/>
  <c r="AT693" i="23"/>
  <c r="AR582" i="23"/>
  <c r="B44" i="90"/>
  <c r="AQ505" i="23"/>
  <c r="G430" i="23"/>
  <c r="H430" i="23"/>
  <c r="I430" i="23"/>
  <c r="J430" i="23"/>
  <c r="K430" i="23"/>
  <c r="L430" i="23"/>
  <c r="M430" i="23"/>
  <c r="N430" i="23"/>
  <c r="O430" i="23"/>
  <c r="P430" i="23"/>
  <c r="Q430" i="23"/>
  <c r="R430" i="23"/>
  <c r="S430" i="23"/>
  <c r="T430" i="23"/>
  <c r="U430" i="23"/>
  <c r="V430" i="23"/>
  <c r="W430" i="23"/>
  <c r="X430" i="23"/>
  <c r="Y430" i="23"/>
  <c r="Z430" i="23"/>
  <c r="AA430" i="23"/>
  <c r="AB430" i="23"/>
  <c r="AC430" i="23"/>
  <c r="AD430" i="23"/>
  <c r="AE430" i="23"/>
  <c r="AF430" i="23"/>
  <c r="AG430" i="23"/>
  <c r="AH430" i="23"/>
  <c r="AI430" i="23"/>
  <c r="AJ430" i="23"/>
  <c r="AK430" i="23"/>
  <c r="AL430" i="23"/>
  <c r="AM430" i="23"/>
  <c r="AN430" i="23"/>
  <c r="AO430" i="23"/>
  <c r="AP430" i="23"/>
  <c r="AQ430" i="23"/>
  <c r="AR430" i="23"/>
  <c r="K505" i="23"/>
  <c r="X505" i="23"/>
  <c r="AA126" i="23"/>
  <c r="AH126" i="23"/>
  <c r="R126" i="23"/>
  <c r="U126" i="23"/>
  <c r="O126" i="23"/>
  <c r="S126" i="23"/>
  <c r="AN126" i="23"/>
  <c r="I126" i="23"/>
  <c r="AI126" i="23"/>
  <c r="Z126" i="23"/>
  <c r="AK126" i="23"/>
  <c r="AB126" i="23"/>
  <c r="AF126" i="23"/>
  <c r="AE126" i="23"/>
  <c r="V126" i="23"/>
  <c r="AC126" i="23"/>
  <c r="T126" i="23"/>
  <c r="N126" i="23"/>
  <c r="AM126" i="23"/>
  <c r="W126" i="23"/>
  <c r="AD126" i="23"/>
  <c r="P126" i="23"/>
  <c r="AJ126" i="23"/>
  <c r="K126" i="23"/>
  <c r="J126" i="23"/>
  <c r="M126" i="23"/>
  <c r="Y126" i="23"/>
  <c r="L126" i="23"/>
  <c r="G126" i="23"/>
  <c r="X126" i="23"/>
  <c r="AL126" i="23"/>
  <c r="H126" i="23"/>
  <c r="AG126" i="23"/>
  <c r="Q126" i="23"/>
  <c r="AK505" i="23"/>
  <c r="J505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G505" i="23"/>
  <c r="AP505" i="23"/>
  <c r="W505" i="23"/>
  <c r="AM505" i="23"/>
  <c r="Z505" i="23"/>
  <c r="B506" i="23"/>
  <c r="AJ505" i="23"/>
  <c r="I505" i="23"/>
  <c r="AB505" i="23"/>
  <c r="AA505" i="23"/>
  <c r="AF505" i="23"/>
  <c r="AN505" i="23"/>
  <c r="S505" i="23"/>
  <c r="AL505" i="23"/>
  <c r="V505" i="23"/>
  <c r="U505" i="23"/>
  <c r="AE505" i="23"/>
  <c r="O505" i="23"/>
  <c r="T505" i="23"/>
  <c r="Y505" i="23"/>
  <c r="AI505" i="23"/>
  <c r="M505" i="23"/>
  <c r="AH505" i="23"/>
  <c r="R505" i="23"/>
  <c r="G505" i="23"/>
  <c r="P505" i="23"/>
  <c r="AO505" i="23"/>
  <c r="L505" i="23"/>
  <c r="Q505" i="23"/>
  <c r="AC505" i="23"/>
  <c r="H505" i="23"/>
  <c r="AD505" i="23"/>
  <c r="D507" i="23"/>
  <c r="AT474" i="23"/>
  <c r="AT475" i="23"/>
  <c r="AT471" i="23"/>
  <c r="AT470" i="23"/>
  <c r="AT472" i="23"/>
  <c r="AT477" i="23"/>
  <c r="AT469" i="23"/>
  <c r="AT476" i="23"/>
  <c r="AT478" i="23"/>
  <c r="AT473" i="23"/>
  <c r="AT479" i="23"/>
  <c r="AT468" i="23"/>
  <c r="AT480" i="23"/>
  <c r="AT481" i="23"/>
  <c r="AT482" i="23"/>
  <c r="AT483" i="23"/>
  <c r="AT484" i="23"/>
  <c r="AT485" i="23"/>
  <c r="AT486" i="23"/>
  <c r="AT487" i="23"/>
  <c r="AT488" i="23"/>
  <c r="AT489" i="23"/>
  <c r="AT490" i="23"/>
  <c r="AT491" i="23"/>
  <c r="AT492" i="23"/>
  <c r="AT493" i="23"/>
  <c r="AT494" i="23"/>
  <c r="AT495" i="23"/>
  <c r="AT496" i="23"/>
  <c r="AT497" i="23"/>
  <c r="AT498" i="23"/>
  <c r="AB278" i="23"/>
  <c r="L278" i="23"/>
  <c r="AI278" i="23"/>
  <c r="S278" i="23"/>
  <c r="J278" i="23"/>
  <c r="AG278" i="23"/>
  <c r="AJ278" i="23"/>
  <c r="T278" i="23"/>
  <c r="AA278" i="23"/>
  <c r="K278" i="23"/>
  <c r="Y278" i="23"/>
  <c r="AL278" i="23"/>
  <c r="AF278" i="23"/>
  <c r="P278" i="23"/>
  <c r="AM278" i="23"/>
  <c r="W278" i="23"/>
  <c r="G278" i="23"/>
  <c r="N278" i="23"/>
  <c r="I278" i="23"/>
  <c r="AN278" i="23"/>
  <c r="X278" i="23"/>
  <c r="H278" i="23"/>
  <c r="AE278" i="23"/>
  <c r="O278" i="23"/>
  <c r="AH278" i="23"/>
  <c r="AK278" i="23"/>
  <c r="AD278" i="23"/>
  <c r="V278" i="23"/>
  <c r="M278" i="23"/>
  <c r="Z278" i="23"/>
  <c r="U278" i="23"/>
  <c r="AC278" i="23"/>
  <c r="R278" i="23"/>
  <c r="Q278" i="23"/>
  <c r="T202" i="23"/>
  <c r="AJ202" i="23"/>
  <c r="N202" i="23"/>
  <c r="AD202" i="23"/>
  <c r="G202" i="23"/>
  <c r="AM202" i="23"/>
  <c r="AI202" i="23"/>
  <c r="L202" i="23"/>
  <c r="AL202" i="23"/>
  <c r="Q202" i="23"/>
  <c r="AF202" i="23"/>
  <c r="Z202" i="23"/>
  <c r="AE202" i="23"/>
  <c r="AA202" i="23"/>
  <c r="Y202" i="23"/>
  <c r="AK202" i="23"/>
  <c r="H202" i="23"/>
  <c r="X202" i="23"/>
  <c r="AN202" i="23"/>
  <c r="R202" i="23"/>
  <c r="AH202" i="23"/>
  <c r="O202" i="23"/>
  <c r="K202" i="23"/>
  <c r="M202" i="23"/>
  <c r="U202" i="23"/>
  <c r="AB202" i="23"/>
  <c r="V202" i="23"/>
  <c r="W202" i="23"/>
  <c r="S202" i="23"/>
  <c r="I202" i="23"/>
  <c r="AC202" i="23"/>
  <c r="P202" i="23"/>
  <c r="J202" i="23"/>
  <c r="AG202" i="23"/>
  <c r="AU352" i="23"/>
  <c r="AU347" i="23"/>
  <c r="AU327" i="23"/>
  <c r="AU343" i="23"/>
  <c r="AU332" i="23"/>
  <c r="AU322" i="23"/>
  <c r="AU328" i="23"/>
  <c r="AU326" i="23"/>
  <c r="AU317" i="23"/>
  <c r="AU333" i="23"/>
  <c r="AU349" i="23"/>
  <c r="AU7" i="23"/>
  <c r="AU324" i="23"/>
  <c r="AU336" i="23"/>
  <c r="AU334" i="23"/>
  <c r="AU323" i="23"/>
  <c r="AU335" i="23"/>
  <c r="AU350" i="23"/>
  <c r="AU316" i="23"/>
  <c r="AU344" i="23"/>
  <c r="AU342" i="23"/>
  <c r="AU325" i="23"/>
  <c r="AU339" i="23"/>
  <c r="AU346" i="23"/>
  <c r="AU353" i="23"/>
  <c r="AU318" i="23"/>
  <c r="AU338" i="23"/>
  <c r="AU319" i="23"/>
  <c r="AU331" i="23"/>
  <c r="AU341" i="23"/>
  <c r="AU351" i="23"/>
  <c r="AU340" i="23"/>
  <c r="AU320" i="23"/>
  <c r="AU348" i="23"/>
  <c r="AU330" i="23"/>
  <c r="AU354" i="23"/>
  <c r="AU321" i="23"/>
  <c r="AU329" i="23"/>
  <c r="AU337" i="23"/>
  <c r="AU345" i="23"/>
  <c r="D662" i="23"/>
  <c r="B662" i="23" s="1"/>
  <c r="G355" i="23"/>
  <c r="H355" i="23"/>
  <c r="I355" i="23"/>
  <c r="J355" i="23"/>
  <c r="K355" i="23"/>
  <c r="L355" i="23"/>
  <c r="M355" i="23"/>
  <c r="N355" i="23"/>
  <c r="O355" i="23"/>
  <c r="P355" i="23"/>
  <c r="Q355" i="23"/>
  <c r="R355" i="23"/>
  <c r="S355" i="23"/>
  <c r="T355" i="23"/>
  <c r="U355" i="23"/>
  <c r="V355" i="23"/>
  <c r="W355" i="23"/>
  <c r="X355" i="23"/>
  <c r="Y355" i="23"/>
  <c r="Z355" i="23"/>
  <c r="AA355" i="23"/>
  <c r="AB35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N355" i="23"/>
  <c r="AO355" i="23"/>
  <c r="AP355" i="23"/>
  <c r="AQ355" i="23"/>
  <c r="AR355" i="23"/>
  <c r="AS355" i="23"/>
  <c r="AU355" i="23"/>
  <c r="N661" i="23"/>
  <c r="AD661" i="23"/>
  <c r="R661" i="23"/>
  <c r="AH661" i="23"/>
  <c r="J661" i="23"/>
  <c r="Z661" i="23"/>
  <c r="AP661" i="23"/>
  <c r="AL661" i="23"/>
  <c r="P661" i="23"/>
  <c r="AF661" i="23"/>
  <c r="AI661" i="23"/>
  <c r="M661" i="23"/>
  <c r="AS661" i="23"/>
  <c r="G661" i="23"/>
  <c r="AM661" i="23"/>
  <c r="T661" i="23"/>
  <c r="AJ661" i="23"/>
  <c r="K661" i="23"/>
  <c r="AQ661" i="23"/>
  <c r="U661" i="23"/>
  <c r="V661" i="23"/>
  <c r="L661" i="23"/>
  <c r="AB661" i="23"/>
  <c r="AR661" i="23"/>
  <c r="AA661" i="23"/>
  <c r="AK661" i="23"/>
  <c r="AN661" i="23"/>
  <c r="Y661" i="23"/>
  <c r="O661" i="23"/>
  <c r="AG661" i="23"/>
  <c r="X661" i="23"/>
  <c r="S661" i="23"/>
  <c r="AE661" i="23"/>
  <c r="Q661" i="23"/>
  <c r="H661" i="23"/>
  <c r="AC661" i="23"/>
  <c r="I661" i="23"/>
  <c r="W661" i="23"/>
  <c r="AO661" i="23"/>
  <c r="B431" i="23"/>
  <c r="D432" i="23"/>
  <c r="B432" i="23" s="1"/>
  <c r="C55" i="23"/>
  <c r="C206" i="23"/>
  <c r="C130" i="23"/>
  <c r="D356" i="23"/>
  <c r="D279" i="23"/>
  <c r="D203" i="23"/>
  <c r="D127" i="23"/>
  <c r="C281" i="23"/>
  <c r="BL8" i="23"/>
  <c r="BL278" i="23" s="1"/>
  <c r="AO203" i="23" l="1"/>
  <c r="AS203" i="23"/>
  <c r="AW203" i="23"/>
  <c r="BA203" i="23"/>
  <c r="BE203" i="23"/>
  <c r="BI203" i="23"/>
  <c r="AP203" i="23"/>
  <c r="AT203" i="23"/>
  <c r="AX203" i="23"/>
  <c r="BB203" i="23"/>
  <c r="BF203" i="23"/>
  <c r="BJ203" i="23"/>
  <c r="AQ203" i="23"/>
  <c r="AY203" i="23"/>
  <c r="BG203" i="23"/>
  <c r="AR203" i="23"/>
  <c r="AZ203" i="23"/>
  <c r="BH203" i="23"/>
  <c r="BC203" i="23"/>
  <c r="BK203" i="23"/>
  <c r="BD203" i="23"/>
  <c r="AU203" i="23"/>
  <c r="BL203" i="23"/>
  <c r="AV203" i="23"/>
  <c r="AP279" i="23"/>
  <c r="AT279" i="23"/>
  <c r="AX279" i="23"/>
  <c r="BB279" i="23"/>
  <c r="BF279" i="23"/>
  <c r="BJ279" i="23"/>
  <c r="AR279" i="23"/>
  <c r="AZ279" i="23"/>
  <c r="BH279" i="23"/>
  <c r="AQ279" i="23"/>
  <c r="AU279" i="23"/>
  <c r="AY279" i="23"/>
  <c r="BC279" i="23"/>
  <c r="BG279" i="23"/>
  <c r="BK279" i="23"/>
  <c r="AV279" i="23"/>
  <c r="BD279" i="23"/>
  <c r="BL279" i="23"/>
  <c r="AO279" i="23"/>
  <c r="BE279" i="23"/>
  <c r="AW279" i="23"/>
  <c r="BA279" i="23"/>
  <c r="AS279" i="23"/>
  <c r="BI279" i="23"/>
  <c r="AO55" i="23"/>
  <c r="AP55" i="23"/>
  <c r="AQ55" i="23"/>
  <c r="AR55" i="23"/>
  <c r="AS55" i="23"/>
  <c r="AT55" i="23"/>
  <c r="AU55" i="23"/>
  <c r="AV55" i="23"/>
  <c r="AW55" i="23"/>
  <c r="AP127" i="23"/>
  <c r="AT127" i="23"/>
  <c r="AX127" i="23"/>
  <c r="BB127" i="23"/>
  <c r="BF127" i="23"/>
  <c r="BJ127" i="23"/>
  <c r="AQ127" i="23"/>
  <c r="AU127" i="23"/>
  <c r="AY127" i="23"/>
  <c r="BC127" i="23"/>
  <c r="BG127" i="23"/>
  <c r="BK127" i="23"/>
  <c r="AS127" i="23"/>
  <c r="BA127" i="23"/>
  <c r="BI127" i="23"/>
  <c r="AW127" i="23"/>
  <c r="BH127" i="23"/>
  <c r="AO127" i="23"/>
  <c r="AZ127" i="23"/>
  <c r="BL127" i="23"/>
  <c r="BD127" i="23"/>
  <c r="BE127" i="23"/>
  <c r="AR127" i="23"/>
  <c r="AV127" i="23"/>
  <c r="BL202" i="23"/>
  <c r="BL87" i="23"/>
  <c r="BL163" i="23"/>
  <c r="BL239" i="23"/>
  <c r="BL240" i="23"/>
  <c r="BL164" i="23"/>
  <c r="BL88" i="23"/>
  <c r="BL165" i="23"/>
  <c r="BL89" i="23"/>
  <c r="BL241" i="23"/>
  <c r="BL166" i="23"/>
  <c r="BL242" i="23"/>
  <c r="BL90" i="23"/>
  <c r="BL167" i="23"/>
  <c r="BL91" i="23"/>
  <c r="BL243" i="23"/>
  <c r="BL168" i="23"/>
  <c r="BL244" i="23"/>
  <c r="BL92" i="23"/>
  <c r="BL93" i="23"/>
  <c r="BL169" i="23"/>
  <c r="BL245" i="23"/>
  <c r="BL170" i="23"/>
  <c r="BL94" i="23"/>
  <c r="BL246" i="23"/>
  <c r="BL171" i="23"/>
  <c r="BL95" i="23"/>
  <c r="BL247" i="23"/>
  <c r="BL96" i="23"/>
  <c r="BL172" i="23"/>
  <c r="BL248" i="23"/>
  <c r="BL173" i="23"/>
  <c r="BL249" i="23"/>
  <c r="BL97" i="23"/>
  <c r="BL98" i="23"/>
  <c r="BL174" i="23"/>
  <c r="BL250" i="23"/>
  <c r="BL99" i="23"/>
  <c r="BL175" i="23"/>
  <c r="BL251" i="23"/>
  <c r="BL176" i="23"/>
  <c r="BL100" i="23"/>
  <c r="BL252" i="23"/>
  <c r="BL177" i="23"/>
  <c r="BL101" i="23"/>
  <c r="BL253" i="23"/>
  <c r="BL254" i="23"/>
  <c r="BL102" i="23"/>
  <c r="BL178" i="23"/>
  <c r="BL255" i="23"/>
  <c r="BL103" i="23"/>
  <c r="BL179" i="23"/>
  <c r="BL256" i="23"/>
  <c r="BL104" i="23"/>
  <c r="BL180" i="23"/>
  <c r="BL257" i="23"/>
  <c r="BL105" i="23"/>
  <c r="BL181" i="23"/>
  <c r="BL258" i="23"/>
  <c r="BL182" i="23"/>
  <c r="BL106" i="23"/>
  <c r="BL107" i="23"/>
  <c r="BL259" i="23"/>
  <c r="BL183" i="23"/>
  <c r="BL260" i="23"/>
  <c r="BL108" i="23"/>
  <c r="BL184" i="23"/>
  <c r="BL185" i="23"/>
  <c r="BL261" i="23"/>
  <c r="BL109" i="23"/>
  <c r="BL186" i="23"/>
  <c r="BL110" i="23"/>
  <c r="BL262" i="23"/>
  <c r="BL187" i="23"/>
  <c r="BL111" i="23"/>
  <c r="BL263" i="23"/>
  <c r="BL264" i="23"/>
  <c r="BL112" i="23"/>
  <c r="BL188" i="23"/>
  <c r="BL189" i="23"/>
  <c r="BL113" i="23"/>
  <c r="BL265" i="23"/>
  <c r="BL114" i="23"/>
  <c r="BL190" i="23"/>
  <c r="BL266" i="23"/>
  <c r="BL191" i="23"/>
  <c r="BL267" i="23"/>
  <c r="BL115" i="23"/>
  <c r="BL116" i="23"/>
  <c r="BL268" i="23"/>
  <c r="BL192" i="23"/>
  <c r="BL269" i="23"/>
  <c r="BL193" i="23"/>
  <c r="BL117" i="23"/>
  <c r="BL194" i="23"/>
  <c r="BL118" i="23"/>
  <c r="BL270" i="23"/>
  <c r="BL195" i="23"/>
  <c r="BL271" i="23"/>
  <c r="BL119" i="23"/>
  <c r="BL196" i="23"/>
  <c r="BL120" i="23"/>
  <c r="BL272" i="23"/>
  <c r="BL197" i="23"/>
  <c r="BL273" i="23"/>
  <c r="BL121" i="23"/>
  <c r="BL274" i="23"/>
  <c r="BL122" i="23"/>
  <c r="BL198" i="23"/>
  <c r="BL123" i="23"/>
  <c r="BL199" i="23"/>
  <c r="BL275" i="23"/>
  <c r="BL124" i="23"/>
  <c r="BL276" i="23"/>
  <c r="BL200" i="23"/>
  <c r="BL277" i="23"/>
  <c r="BL201" i="23"/>
  <c r="BL125" i="23"/>
  <c r="BL126" i="23"/>
  <c r="AP583" i="23"/>
  <c r="U583" i="23"/>
  <c r="AK583" i="23"/>
  <c r="O583" i="23"/>
  <c r="AE583" i="23"/>
  <c r="J583" i="23"/>
  <c r="Z583" i="23"/>
  <c r="AO583" i="23"/>
  <c r="AD583" i="23"/>
  <c r="S583" i="23"/>
  <c r="I583" i="23"/>
  <c r="AM583" i="23"/>
  <c r="AH583" i="23"/>
  <c r="AC583" i="23"/>
  <c r="W583" i="23"/>
  <c r="R583" i="23"/>
  <c r="M583" i="23"/>
  <c r="G583" i="23"/>
  <c r="AI583" i="23"/>
  <c r="Y583" i="23"/>
  <c r="N583" i="23"/>
  <c r="AQ583" i="23"/>
  <c r="AL583" i="23"/>
  <c r="AG583" i="23"/>
  <c r="AA583" i="23"/>
  <c r="V583" i="23"/>
  <c r="Q583" i="23"/>
  <c r="K583" i="23"/>
  <c r="AR583" i="23"/>
  <c r="AN583" i="23"/>
  <c r="AJ583" i="23"/>
  <c r="AF583" i="23"/>
  <c r="AB583" i="23"/>
  <c r="X583" i="23"/>
  <c r="T583" i="23"/>
  <c r="P583" i="23"/>
  <c r="L583" i="23"/>
  <c r="D584" i="23"/>
  <c r="B584" i="23" s="1"/>
  <c r="G584" i="23" s="1"/>
  <c r="AU604" i="23"/>
  <c r="AU605" i="23"/>
  <c r="AU606" i="23"/>
  <c r="AU607" i="23"/>
  <c r="AU608" i="23"/>
  <c r="AU609" i="23"/>
  <c r="AU610" i="23"/>
  <c r="AU611" i="23"/>
  <c r="AU614" i="23"/>
  <c r="AU615" i="23"/>
  <c r="AU613" i="23"/>
  <c r="AU528" i="23"/>
  <c r="AU529" i="23"/>
  <c r="AU530" i="23"/>
  <c r="AU531" i="23"/>
  <c r="AU532" i="23"/>
  <c r="AU533" i="23"/>
  <c r="AU534" i="23"/>
  <c r="AU535" i="23"/>
  <c r="AU536" i="23"/>
  <c r="AU537" i="23"/>
  <c r="AU539" i="23"/>
  <c r="AU538" i="23"/>
  <c r="AU462" i="23"/>
  <c r="AU463" i="23"/>
  <c r="AU612" i="23"/>
  <c r="AU452" i="23"/>
  <c r="AU453" i="23"/>
  <c r="AU454" i="23"/>
  <c r="AU455" i="23"/>
  <c r="AU456" i="23"/>
  <c r="AU457" i="23"/>
  <c r="AU458" i="23"/>
  <c r="AU459" i="23"/>
  <c r="AU460" i="23"/>
  <c r="AU461" i="23"/>
  <c r="AU682" i="23"/>
  <c r="AU683" i="23"/>
  <c r="AU684" i="23"/>
  <c r="AU685" i="23"/>
  <c r="AU686" i="23"/>
  <c r="AU687" i="23"/>
  <c r="AU688" i="23"/>
  <c r="AU689" i="23"/>
  <c r="AU690" i="23"/>
  <c r="AU691" i="23"/>
  <c r="AU692" i="23"/>
  <c r="AU693" i="23"/>
  <c r="AS583" i="23"/>
  <c r="BO356" i="23"/>
  <c r="BP356" i="23"/>
  <c r="BQ356" i="23"/>
  <c r="BR356" i="23"/>
  <c r="BS356" i="23"/>
  <c r="BT356" i="23"/>
  <c r="BU356" i="23"/>
  <c r="BV356" i="23"/>
  <c r="BW356" i="23"/>
  <c r="BX356" i="23"/>
  <c r="BY356" i="23"/>
  <c r="BZ356" i="23"/>
  <c r="N506" i="23"/>
  <c r="BO506" i="23"/>
  <c r="BP506" i="23"/>
  <c r="BQ506" i="23"/>
  <c r="BR506" i="23"/>
  <c r="BS506" i="23"/>
  <c r="BT506" i="23"/>
  <c r="BU506" i="23"/>
  <c r="BV506" i="23"/>
  <c r="BW506" i="23"/>
  <c r="BX506" i="23"/>
  <c r="BY506" i="23"/>
  <c r="BZ506" i="23"/>
  <c r="B45" i="90"/>
  <c r="J506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AB431" i="23"/>
  <c r="AC431" i="23"/>
  <c r="AD431" i="23"/>
  <c r="AE431" i="23"/>
  <c r="AF431" i="23"/>
  <c r="AG431" i="23"/>
  <c r="AH431" i="23"/>
  <c r="AI431" i="23"/>
  <c r="AJ431" i="23"/>
  <c r="AK431" i="23"/>
  <c r="AL431" i="23"/>
  <c r="AM431" i="23"/>
  <c r="AN431" i="23"/>
  <c r="AO431" i="23"/>
  <c r="AP431" i="23"/>
  <c r="AQ431" i="23"/>
  <c r="AR431" i="23"/>
  <c r="AS431" i="23"/>
  <c r="G432" i="23"/>
  <c r="H432" i="23"/>
  <c r="I432" i="23"/>
  <c r="J432" i="23"/>
  <c r="K432" i="23"/>
  <c r="L432" i="23"/>
  <c r="M432" i="23"/>
  <c r="N432" i="23"/>
  <c r="O432" i="23"/>
  <c r="P432" i="23"/>
  <c r="Q432" i="23"/>
  <c r="R432" i="23"/>
  <c r="S432" i="23"/>
  <c r="T432" i="23"/>
  <c r="U432" i="23"/>
  <c r="V432" i="23"/>
  <c r="W432" i="23"/>
  <c r="X432" i="23"/>
  <c r="Y432" i="23"/>
  <c r="Z432" i="23"/>
  <c r="AA432" i="23"/>
  <c r="AB432" i="23"/>
  <c r="AC432" i="23"/>
  <c r="AD432" i="23"/>
  <c r="AE432" i="23"/>
  <c r="AF432" i="23"/>
  <c r="AG432" i="23"/>
  <c r="AH432" i="23"/>
  <c r="AI432" i="23"/>
  <c r="AJ432" i="23"/>
  <c r="AK432" i="23"/>
  <c r="AL432" i="23"/>
  <c r="AM432" i="23"/>
  <c r="AN432" i="23"/>
  <c r="AO432" i="23"/>
  <c r="AP432" i="23"/>
  <c r="AQ432" i="23"/>
  <c r="AR432" i="23"/>
  <c r="AS432" i="23"/>
  <c r="AT432" i="23"/>
  <c r="W506" i="23"/>
  <c r="AO506" i="23"/>
  <c r="I506" i="23"/>
  <c r="AA506" i="23"/>
  <c r="AG506" i="23"/>
  <c r="AP506" i="23"/>
  <c r="H506" i="23"/>
  <c r="AM506" i="23"/>
  <c r="Z506" i="23"/>
  <c r="AJ127" i="23"/>
  <c r="T127" i="23"/>
  <c r="AA127" i="23"/>
  <c r="K127" i="23"/>
  <c r="AD127" i="23"/>
  <c r="AK127" i="23"/>
  <c r="AG127" i="23"/>
  <c r="R127" i="23"/>
  <c r="AB127" i="23"/>
  <c r="L127" i="23"/>
  <c r="AI127" i="23"/>
  <c r="S127" i="23"/>
  <c r="N127" i="23"/>
  <c r="U127" i="23"/>
  <c r="J127" i="23"/>
  <c r="Y127" i="23"/>
  <c r="X127" i="23"/>
  <c r="AE127" i="23"/>
  <c r="AL127" i="23"/>
  <c r="M127" i="23"/>
  <c r="I127" i="23"/>
  <c r="AF127" i="23"/>
  <c r="P127" i="23"/>
  <c r="AM127" i="23"/>
  <c r="W127" i="23"/>
  <c r="G127" i="23"/>
  <c r="V127" i="23"/>
  <c r="AC127" i="23"/>
  <c r="Z127" i="23"/>
  <c r="Q127" i="23"/>
  <c r="AN127" i="23"/>
  <c r="H127" i="23"/>
  <c r="O127" i="23"/>
  <c r="AH127" i="23"/>
  <c r="B507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I506" i="23"/>
  <c r="AR506" i="23"/>
  <c r="AB506" i="23"/>
  <c r="Y506" i="23"/>
  <c r="AE506" i="23"/>
  <c r="AQ506" i="23"/>
  <c r="U506" i="23"/>
  <c r="AL506" i="23"/>
  <c r="V506" i="23"/>
  <c r="T506" i="23"/>
  <c r="AC506" i="23"/>
  <c r="M506" i="23"/>
  <c r="S506" i="23"/>
  <c r="X506" i="23"/>
  <c r="AK506" i="23"/>
  <c r="P506" i="23"/>
  <c r="AH506" i="23"/>
  <c r="R506" i="23"/>
  <c r="AJ506" i="23"/>
  <c r="G506" i="23"/>
  <c r="O506" i="23"/>
  <c r="AN506" i="23"/>
  <c r="L506" i="23"/>
  <c r="Q506" i="23"/>
  <c r="AF506" i="23"/>
  <c r="K506" i="23"/>
  <c r="AD506" i="23"/>
  <c r="D508" i="23"/>
  <c r="AU469" i="23"/>
  <c r="AU470" i="23"/>
  <c r="AU471" i="23"/>
  <c r="AU473" i="23"/>
  <c r="AU476" i="23"/>
  <c r="AU477" i="23"/>
  <c r="AU478" i="23"/>
  <c r="AU479" i="23"/>
  <c r="AU474" i="23"/>
  <c r="AU472" i="23"/>
  <c r="AU468" i="23"/>
  <c r="AU475" i="23"/>
  <c r="AU480" i="23"/>
  <c r="AU481" i="23"/>
  <c r="AU482" i="23"/>
  <c r="AU483" i="23"/>
  <c r="AU484" i="23"/>
  <c r="AU485" i="23"/>
  <c r="AU486" i="23"/>
  <c r="AU487" i="23"/>
  <c r="AU488" i="23"/>
  <c r="AU489" i="23"/>
  <c r="AU490" i="23"/>
  <c r="AU491" i="23"/>
  <c r="AU492" i="23"/>
  <c r="AU493" i="23"/>
  <c r="AU494" i="23"/>
  <c r="AU495" i="23"/>
  <c r="AU496" i="23"/>
  <c r="AU497" i="23"/>
  <c r="AU498" i="23"/>
  <c r="AF279" i="23"/>
  <c r="P279" i="23"/>
  <c r="AM279" i="23"/>
  <c r="W279" i="23"/>
  <c r="G279" i="23"/>
  <c r="R279" i="23"/>
  <c r="Q279" i="23"/>
  <c r="M279" i="23"/>
  <c r="I279" i="23"/>
  <c r="U279" i="23"/>
  <c r="AN279" i="23"/>
  <c r="X279" i="23"/>
  <c r="H279" i="23"/>
  <c r="AE279" i="23"/>
  <c r="O279" i="23"/>
  <c r="AL279" i="23"/>
  <c r="AG279" i="23"/>
  <c r="N279" i="23"/>
  <c r="T279" i="23"/>
  <c r="AA279" i="23"/>
  <c r="AC279" i="23"/>
  <c r="AD279" i="23"/>
  <c r="AB279" i="23"/>
  <c r="L279" i="23"/>
  <c r="AI279" i="23"/>
  <c r="S279" i="23"/>
  <c r="J279" i="23"/>
  <c r="AK279" i="23"/>
  <c r="AH279" i="23"/>
  <c r="Y279" i="23"/>
  <c r="AJ279" i="23"/>
  <c r="K279" i="23"/>
  <c r="Z279" i="23"/>
  <c r="V279" i="23"/>
  <c r="L203" i="23"/>
  <c r="AB203" i="23"/>
  <c r="V203" i="23"/>
  <c r="AL203" i="23"/>
  <c r="U203" i="23"/>
  <c r="I203" i="23"/>
  <c r="O203" i="23"/>
  <c r="W203" i="23"/>
  <c r="T203" i="23"/>
  <c r="N203" i="23"/>
  <c r="AI203" i="23"/>
  <c r="G203" i="23"/>
  <c r="H203" i="23"/>
  <c r="AN203" i="23"/>
  <c r="AH203" i="23"/>
  <c r="AG203" i="23"/>
  <c r="S203" i="23"/>
  <c r="P203" i="23"/>
  <c r="AF203" i="23"/>
  <c r="J203" i="23"/>
  <c r="Z203" i="23"/>
  <c r="AC203" i="23"/>
  <c r="Q203" i="23"/>
  <c r="K203" i="23"/>
  <c r="AE203" i="23"/>
  <c r="AM203" i="23"/>
  <c r="AJ203" i="23"/>
  <c r="AD203" i="23"/>
  <c r="AK203" i="23"/>
  <c r="Y203" i="23"/>
  <c r="AA203" i="23"/>
  <c r="X203" i="23"/>
  <c r="R203" i="23"/>
  <c r="M203" i="23"/>
  <c r="AV346" i="23"/>
  <c r="AV330" i="23"/>
  <c r="AV341" i="23"/>
  <c r="AV323" i="23"/>
  <c r="AV349" i="23"/>
  <c r="AV328" i="23"/>
  <c r="AV350" i="23"/>
  <c r="AV333" i="23"/>
  <c r="AV338" i="23"/>
  <c r="AV325" i="23"/>
  <c r="AV336" i="23"/>
  <c r="AV354" i="23"/>
  <c r="AV351" i="23"/>
  <c r="AV324" i="23"/>
  <c r="AV318" i="23"/>
  <c r="AV321" i="23"/>
  <c r="AV337" i="23"/>
  <c r="AV353" i="23"/>
  <c r="AV7" i="23"/>
  <c r="AV320" i="23"/>
  <c r="AV322" i="23"/>
  <c r="AV348" i="23"/>
  <c r="AV331" i="23"/>
  <c r="AV345" i="23"/>
  <c r="AV355" i="23"/>
  <c r="AV316" i="23"/>
  <c r="AV352" i="23"/>
  <c r="AV334" i="23"/>
  <c r="AV317" i="23"/>
  <c r="AV329" i="23"/>
  <c r="AV339" i="23"/>
  <c r="AV347" i="23"/>
  <c r="AV340" i="23"/>
  <c r="AV332" i="23"/>
  <c r="AV344" i="23"/>
  <c r="AV326" i="23"/>
  <c r="AV342" i="23"/>
  <c r="AV319" i="23"/>
  <c r="AV327" i="23"/>
  <c r="AV335" i="23"/>
  <c r="AV343" i="23"/>
  <c r="G356" i="23"/>
  <c r="H356" i="23"/>
  <c r="I356" i="23"/>
  <c r="J356" i="23"/>
  <c r="K356" i="23"/>
  <c r="L356" i="23"/>
  <c r="N356" i="23"/>
  <c r="M356" i="23"/>
  <c r="O356" i="23"/>
  <c r="P356" i="23"/>
  <c r="Q356" i="23"/>
  <c r="R356" i="23"/>
  <c r="S356" i="23"/>
  <c r="T356" i="23"/>
  <c r="U356" i="23"/>
  <c r="V356" i="23"/>
  <c r="W356" i="23"/>
  <c r="X356" i="23"/>
  <c r="Y356" i="23"/>
  <c r="Z356" i="23"/>
  <c r="AA356" i="23"/>
  <c r="AB356" i="23"/>
  <c r="AC356" i="23"/>
  <c r="AD356" i="23"/>
  <c r="AE356" i="23"/>
  <c r="AF356" i="23"/>
  <c r="AG356" i="23"/>
  <c r="AH356" i="23"/>
  <c r="AI356" i="23"/>
  <c r="AJ356" i="23"/>
  <c r="AK356" i="23"/>
  <c r="AL356" i="23"/>
  <c r="AM356" i="23"/>
  <c r="AN356" i="23"/>
  <c r="AO356" i="23"/>
  <c r="AP356" i="23"/>
  <c r="AQ356" i="23"/>
  <c r="AR356" i="23"/>
  <c r="AS356" i="23"/>
  <c r="AT356" i="23"/>
  <c r="AV356" i="23"/>
  <c r="J662" i="23"/>
  <c r="Z662" i="23"/>
  <c r="AP662" i="23"/>
  <c r="K662" i="23"/>
  <c r="AF662" i="23"/>
  <c r="Q662" i="23"/>
  <c r="AM662" i="23"/>
  <c r="S662" i="23"/>
  <c r="AN662" i="23"/>
  <c r="N662" i="23"/>
  <c r="AD662" i="23"/>
  <c r="AT662" i="23"/>
  <c r="P662" i="23"/>
  <c r="AK662" i="23"/>
  <c r="W662" i="23"/>
  <c r="AR662" i="23"/>
  <c r="V662" i="23"/>
  <c r="AL662" i="23"/>
  <c r="AA662" i="23"/>
  <c r="L662" i="23"/>
  <c r="AG662" i="23"/>
  <c r="U662" i="23"/>
  <c r="X662" i="23"/>
  <c r="Y662" i="23"/>
  <c r="AQ662" i="23"/>
  <c r="AC662" i="23"/>
  <c r="I662" i="23"/>
  <c r="AE662" i="23"/>
  <c r="AH662" i="23"/>
  <c r="AB662" i="23"/>
  <c r="M662" i="23"/>
  <c r="AS662" i="23"/>
  <c r="T662" i="23"/>
  <c r="AO662" i="23"/>
  <c r="R662" i="23"/>
  <c r="G662" i="23"/>
  <c r="AI662" i="23"/>
  <c r="O662" i="23"/>
  <c r="H662" i="23"/>
  <c r="AJ662" i="23"/>
  <c r="D663" i="23"/>
  <c r="D433" i="23"/>
  <c r="C207" i="23"/>
  <c r="D357" i="23"/>
  <c r="D280" i="23"/>
  <c r="D128" i="23"/>
  <c r="D204" i="23"/>
  <c r="BM8" i="23"/>
  <c r="BM279" i="23" s="1"/>
  <c r="C282" i="23"/>
  <c r="C131" i="23"/>
  <c r="C56" i="23"/>
  <c r="BM127" i="23" l="1"/>
  <c r="AO56" i="23"/>
  <c r="AP56" i="23"/>
  <c r="AQ56" i="23"/>
  <c r="AR56" i="23"/>
  <c r="AS56" i="23"/>
  <c r="AT56" i="23"/>
  <c r="AU56" i="23"/>
  <c r="AV56" i="23"/>
  <c r="AW56" i="23"/>
  <c r="AX56" i="23"/>
  <c r="AQ204" i="23"/>
  <c r="AU204" i="23"/>
  <c r="AY204" i="23"/>
  <c r="BC204" i="23"/>
  <c r="BG204" i="23"/>
  <c r="BK204" i="23"/>
  <c r="AR204" i="23"/>
  <c r="AV204" i="23"/>
  <c r="AZ204" i="23"/>
  <c r="BD204" i="23"/>
  <c r="BH204" i="23"/>
  <c r="BL204" i="23"/>
  <c r="AS204" i="23"/>
  <c r="BA204" i="23"/>
  <c r="BI204" i="23"/>
  <c r="AT204" i="23"/>
  <c r="BB204" i="23"/>
  <c r="BJ204" i="23"/>
  <c r="AW204" i="23"/>
  <c r="BM204" i="23"/>
  <c r="BE204" i="23"/>
  <c r="AX204" i="23"/>
  <c r="AO204" i="23"/>
  <c r="AP204" i="23"/>
  <c r="BF204" i="23"/>
  <c r="AR280" i="23"/>
  <c r="AV280" i="23"/>
  <c r="AZ280" i="23"/>
  <c r="BD280" i="23"/>
  <c r="BH280" i="23"/>
  <c r="BL280" i="23"/>
  <c r="AT280" i="23"/>
  <c r="BB280" i="23"/>
  <c r="BJ280" i="23"/>
  <c r="AO280" i="23"/>
  <c r="AS280" i="23"/>
  <c r="AW280" i="23"/>
  <c r="BA280" i="23"/>
  <c r="BE280" i="23"/>
  <c r="BI280" i="23"/>
  <c r="BM280" i="23"/>
  <c r="AP280" i="23"/>
  <c r="AX280" i="23"/>
  <c r="BF280" i="23"/>
  <c r="AY280" i="23"/>
  <c r="AQ280" i="23"/>
  <c r="BG280" i="23"/>
  <c r="AU280" i="23"/>
  <c r="BK280" i="23"/>
  <c r="BC280" i="23"/>
  <c r="BM87" i="23"/>
  <c r="BM163" i="23"/>
  <c r="BM239" i="23"/>
  <c r="BM240" i="23"/>
  <c r="BM88" i="23"/>
  <c r="BM164" i="23"/>
  <c r="BM165" i="23"/>
  <c r="BM89" i="23"/>
  <c r="BM241" i="23"/>
  <c r="BM242" i="23"/>
  <c r="BM90" i="23"/>
  <c r="BM166" i="23"/>
  <c r="BM243" i="23"/>
  <c r="BM167" i="23"/>
  <c r="BM91" i="23"/>
  <c r="BM244" i="23"/>
  <c r="BM92" i="23"/>
  <c r="BM168" i="23"/>
  <c r="BM169" i="23"/>
  <c r="BM93" i="23"/>
  <c r="BM245" i="23"/>
  <c r="BM170" i="23"/>
  <c r="BM246" i="23"/>
  <c r="BM94" i="23"/>
  <c r="BM95" i="23"/>
  <c r="BM171" i="23"/>
  <c r="BM247" i="23"/>
  <c r="BM172" i="23"/>
  <c r="BM96" i="23"/>
  <c r="BM248" i="23"/>
  <c r="BM97" i="23"/>
  <c r="BM173" i="23"/>
  <c r="BM249" i="23"/>
  <c r="BM250" i="23"/>
  <c r="BM174" i="23"/>
  <c r="BM98" i="23"/>
  <c r="BM251" i="23"/>
  <c r="BM99" i="23"/>
  <c r="BM175" i="23"/>
  <c r="BM252" i="23"/>
  <c r="BM176" i="23"/>
  <c r="BM100" i="23"/>
  <c r="BM101" i="23"/>
  <c r="BM253" i="23"/>
  <c r="BM177" i="23"/>
  <c r="BM178" i="23"/>
  <c r="BM254" i="23"/>
  <c r="BM102" i="23"/>
  <c r="BM255" i="23"/>
  <c r="BM179" i="23"/>
  <c r="BM103" i="23"/>
  <c r="BM256" i="23"/>
  <c r="BM104" i="23"/>
  <c r="BM180" i="23"/>
  <c r="BM105" i="23"/>
  <c r="BM257" i="23"/>
  <c r="BM181" i="23"/>
  <c r="BM106" i="23"/>
  <c r="BM182" i="23"/>
  <c r="BM258" i="23"/>
  <c r="BM259" i="23"/>
  <c r="BM183" i="23"/>
  <c r="BM107" i="23"/>
  <c r="BM108" i="23"/>
  <c r="BM260" i="23"/>
  <c r="BM184" i="23"/>
  <c r="BM185" i="23"/>
  <c r="BM261" i="23"/>
  <c r="BM109" i="23"/>
  <c r="BM186" i="23"/>
  <c r="BM110" i="23"/>
  <c r="BM262" i="23"/>
  <c r="BM187" i="23"/>
  <c r="BM111" i="23"/>
  <c r="BM263" i="23"/>
  <c r="BM188" i="23"/>
  <c r="BM112" i="23"/>
  <c r="BM264" i="23"/>
  <c r="BM189" i="23"/>
  <c r="BM113" i="23"/>
  <c r="BM265" i="23"/>
  <c r="BM114" i="23"/>
  <c r="BM190" i="23"/>
  <c r="BM266" i="23"/>
  <c r="BM191" i="23"/>
  <c r="BM267" i="23"/>
  <c r="BM115" i="23"/>
  <c r="BM192" i="23"/>
  <c r="BM268" i="23"/>
  <c r="BM116" i="23"/>
  <c r="BM269" i="23"/>
  <c r="BM117" i="23"/>
  <c r="BM193" i="23"/>
  <c r="BM270" i="23"/>
  <c r="BM118" i="23"/>
  <c r="BM194" i="23"/>
  <c r="BM195" i="23"/>
  <c r="BM119" i="23"/>
  <c r="BM271" i="23"/>
  <c r="BM272" i="23"/>
  <c r="BM196" i="23"/>
  <c r="BM120" i="23"/>
  <c r="BM197" i="23"/>
  <c r="BM273" i="23"/>
  <c r="BM121" i="23"/>
  <c r="BM198" i="23"/>
  <c r="BM122" i="23"/>
  <c r="BM274" i="23"/>
  <c r="BM123" i="23"/>
  <c r="BM199" i="23"/>
  <c r="BM275" i="23"/>
  <c r="BM200" i="23"/>
  <c r="BM124" i="23"/>
  <c r="BM276" i="23"/>
  <c r="BM277" i="23"/>
  <c r="BM201" i="23"/>
  <c r="BM125" i="23"/>
  <c r="BM278" i="23"/>
  <c r="BM202" i="23"/>
  <c r="BM126" i="23"/>
  <c r="BM203" i="23"/>
  <c r="AR128" i="23"/>
  <c r="AV128" i="23"/>
  <c r="AZ128" i="23"/>
  <c r="BD128" i="23"/>
  <c r="BH128" i="23"/>
  <c r="BL128" i="23"/>
  <c r="AO128" i="23"/>
  <c r="AS128" i="23"/>
  <c r="AW128" i="23"/>
  <c r="BA128" i="23"/>
  <c r="BE128" i="23"/>
  <c r="BI128" i="23"/>
  <c r="BM128" i="23"/>
  <c r="AU128" i="23"/>
  <c r="BC128" i="23"/>
  <c r="BK128" i="23"/>
  <c r="AQ128" i="23"/>
  <c r="BB128" i="23"/>
  <c r="AT128" i="23"/>
  <c r="BF128" i="23"/>
  <c r="BG128" i="23"/>
  <c r="AP128" i="23"/>
  <c r="BJ128" i="23"/>
  <c r="AX128" i="23"/>
  <c r="AY128" i="23"/>
  <c r="U584" i="23"/>
  <c r="AP584" i="23"/>
  <c r="P584" i="23"/>
  <c r="AK584" i="23"/>
  <c r="J584" i="23"/>
  <c r="AF584" i="23"/>
  <c r="Z584" i="23"/>
  <c r="AO584" i="23"/>
  <c r="AJ584" i="23"/>
  <c r="AD584" i="23"/>
  <c r="Y584" i="23"/>
  <c r="T584" i="23"/>
  <c r="N584" i="23"/>
  <c r="I584" i="23"/>
  <c r="AS584" i="23"/>
  <c r="AN584" i="23"/>
  <c r="AH584" i="23"/>
  <c r="AC584" i="23"/>
  <c r="X584" i="23"/>
  <c r="R584" i="23"/>
  <c r="M584" i="23"/>
  <c r="H584" i="23"/>
  <c r="AR584" i="23"/>
  <c r="AL584" i="23"/>
  <c r="AG584" i="23"/>
  <c r="AB584" i="23"/>
  <c r="V584" i="23"/>
  <c r="Q584" i="23"/>
  <c r="L584" i="23"/>
  <c r="AQ584" i="23"/>
  <c r="AM584" i="23"/>
  <c r="AI584" i="23"/>
  <c r="AE584" i="23"/>
  <c r="AA584" i="23"/>
  <c r="W584" i="23"/>
  <c r="S584" i="23"/>
  <c r="O584" i="23"/>
  <c r="K584" i="23"/>
  <c r="AV604" i="23"/>
  <c r="AV605" i="23"/>
  <c r="AV606" i="23"/>
  <c r="AV607" i="23"/>
  <c r="AV608" i="23"/>
  <c r="AV609" i="23"/>
  <c r="AV610" i="23"/>
  <c r="AV611" i="23"/>
  <c r="AV612" i="23"/>
  <c r="AV613" i="23"/>
  <c r="AV614" i="23"/>
  <c r="AV615" i="23"/>
  <c r="AV538" i="23"/>
  <c r="AV528" i="23"/>
  <c r="AV530" i="23"/>
  <c r="AV532" i="23"/>
  <c r="AV536" i="23"/>
  <c r="AV533" i="23"/>
  <c r="AV537" i="23"/>
  <c r="AV539" i="23"/>
  <c r="AV529" i="23"/>
  <c r="AV531" i="23"/>
  <c r="AV534" i="23"/>
  <c r="AV462" i="23"/>
  <c r="AV463" i="23"/>
  <c r="AV452" i="23"/>
  <c r="AV456" i="23"/>
  <c r="AV460" i="23"/>
  <c r="AV457" i="23"/>
  <c r="AV535" i="23"/>
  <c r="AV455" i="23"/>
  <c r="AV459" i="23"/>
  <c r="AV453" i="23"/>
  <c r="AV454" i="23"/>
  <c r="AV458" i="23"/>
  <c r="AV461" i="23"/>
  <c r="AV682" i="23"/>
  <c r="AV683" i="23"/>
  <c r="AV684" i="23"/>
  <c r="AV685" i="23"/>
  <c r="AV686" i="23"/>
  <c r="AV687" i="23"/>
  <c r="AV688" i="23"/>
  <c r="AV689" i="23"/>
  <c r="AV690" i="23"/>
  <c r="AV691" i="23"/>
  <c r="AV692" i="23"/>
  <c r="AV693" i="23"/>
  <c r="BO357" i="23"/>
  <c r="BP357" i="23"/>
  <c r="BQ357" i="23"/>
  <c r="BR357" i="23"/>
  <c r="BS357" i="23"/>
  <c r="BT357" i="23"/>
  <c r="BU357" i="23"/>
  <c r="BV357" i="23"/>
  <c r="BW357" i="23"/>
  <c r="BX357" i="23"/>
  <c r="BY357" i="23"/>
  <c r="BZ357" i="23"/>
  <c r="D585" i="23"/>
  <c r="B585" i="23" s="1"/>
  <c r="I585" i="23" s="1"/>
  <c r="AN56" i="23"/>
  <c r="N507" i="23"/>
  <c r="BO507" i="23"/>
  <c r="BP507" i="23"/>
  <c r="BQ507" i="23"/>
  <c r="BR507" i="23"/>
  <c r="BS507" i="23"/>
  <c r="BT507" i="23"/>
  <c r="BU507" i="23"/>
  <c r="BV507" i="23"/>
  <c r="BW507" i="23"/>
  <c r="BX507" i="23"/>
  <c r="BY507" i="23"/>
  <c r="BZ507" i="23"/>
  <c r="AT584" i="23"/>
  <c r="B46" i="90"/>
  <c r="AN585" i="23"/>
  <c r="Q507" i="23"/>
  <c r="AP507" i="23"/>
  <c r="AS507" i="23"/>
  <c r="AB507" i="23"/>
  <c r="J507" i="23"/>
  <c r="T507" i="23"/>
  <c r="AE507" i="23"/>
  <c r="Z507" i="23"/>
  <c r="L507" i="23"/>
  <c r="X507" i="23"/>
  <c r="O507" i="23"/>
  <c r="K507" i="23"/>
  <c r="W507" i="23"/>
  <c r="S507" i="23"/>
  <c r="AL507" i="23"/>
  <c r="V507" i="23"/>
  <c r="U507" i="23"/>
  <c r="G507" i="23"/>
  <c r="AO507" i="23"/>
  <c r="AF507" i="23"/>
  <c r="AR507" i="23"/>
  <c r="P507" i="23"/>
  <c r="AI507" i="23"/>
  <c r="M507" i="23"/>
  <c r="AH507" i="23"/>
  <c r="R507" i="23"/>
  <c r="AJ507" i="23"/>
  <c r="AM507" i="23"/>
  <c r="AN507" i="23"/>
  <c r="AG507" i="23"/>
  <c r="AQ507" i="23"/>
  <c r="AA507" i="23"/>
  <c r="Y507" i="23"/>
  <c r="AK507" i="23"/>
  <c r="I507" i="23"/>
  <c r="AC507" i="23"/>
  <c r="H507" i="23"/>
  <c r="AD507" i="23"/>
  <c r="AJ128" i="23"/>
  <c r="T128" i="23"/>
  <c r="AE128" i="23"/>
  <c r="O128" i="23"/>
  <c r="AL128" i="23"/>
  <c r="M128" i="23"/>
  <c r="Y128" i="23"/>
  <c r="J128" i="23"/>
  <c r="AB128" i="23"/>
  <c r="L128" i="23"/>
  <c r="AM128" i="23"/>
  <c r="W128" i="23"/>
  <c r="G128" i="23"/>
  <c r="V128" i="23"/>
  <c r="R128" i="23"/>
  <c r="Q128" i="23"/>
  <c r="I128" i="23"/>
  <c r="AN128" i="23"/>
  <c r="X128" i="23"/>
  <c r="AI128" i="23"/>
  <c r="S128" i="23"/>
  <c r="N128" i="23"/>
  <c r="Z128" i="23"/>
  <c r="AF128" i="23"/>
  <c r="P128" i="23"/>
  <c r="AA128" i="23"/>
  <c r="K128" i="23"/>
  <c r="AD128" i="23"/>
  <c r="AK128" i="23"/>
  <c r="AH128" i="23"/>
  <c r="AG128" i="23"/>
  <c r="AC128" i="23"/>
  <c r="H128" i="23"/>
  <c r="U128" i="23"/>
  <c r="B508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D509" i="23"/>
  <c r="AV471" i="23"/>
  <c r="AV475" i="23"/>
  <c r="AV468" i="23"/>
  <c r="AV470" i="23"/>
  <c r="AV473" i="23"/>
  <c r="AV472" i="23"/>
  <c r="AV477" i="23"/>
  <c r="AV479" i="23"/>
  <c r="AV478" i="23"/>
  <c r="AV469" i="23"/>
  <c r="AV476" i="23"/>
  <c r="AV474" i="23"/>
  <c r="AV480" i="23"/>
  <c r="AV481" i="23"/>
  <c r="AV482" i="23"/>
  <c r="AV483" i="23"/>
  <c r="AV484" i="23"/>
  <c r="AV485" i="23"/>
  <c r="AV486" i="23"/>
  <c r="AV487" i="23"/>
  <c r="AV488" i="23"/>
  <c r="AV489" i="23"/>
  <c r="AV490" i="23"/>
  <c r="AV491" i="23"/>
  <c r="AV492" i="23"/>
  <c r="AV493" i="23"/>
  <c r="AV494" i="23"/>
  <c r="AV495" i="23"/>
  <c r="AV496" i="23"/>
  <c r="AV497" i="23"/>
  <c r="AV498" i="23"/>
  <c r="T204" i="23"/>
  <c r="AJ204" i="23"/>
  <c r="V204" i="23"/>
  <c r="AL204" i="23"/>
  <c r="U204" i="23"/>
  <c r="AG204" i="23"/>
  <c r="AM204" i="23"/>
  <c r="AE204" i="23"/>
  <c r="L204" i="23"/>
  <c r="N204" i="23"/>
  <c r="AI204" i="23"/>
  <c r="G204" i="23"/>
  <c r="O204" i="23"/>
  <c r="P204" i="23"/>
  <c r="R204" i="23"/>
  <c r="M204" i="23"/>
  <c r="W204" i="23"/>
  <c r="H204" i="23"/>
  <c r="X204" i="23"/>
  <c r="J204" i="23"/>
  <c r="Z204" i="23"/>
  <c r="AC204" i="23"/>
  <c r="I204" i="23"/>
  <c r="AN204" i="23"/>
  <c r="S204" i="23"/>
  <c r="AB204" i="23"/>
  <c r="AD204" i="23"/>
  <c r="AK204" i="23"/>
  <c r="Q204" i="23"/>
  <c r="AF204" i="23"/>
  <c r="AH204" i="23"/>
  <c r="Y204" i="23"/>
  <c r="AA204" i="23"/>
  <c r="K204" i="23"/>
  <c r="AK280" i="23"/>
  <c r="U280" i="23"/>
  <c r="X280" i="23"/>
  <c r="W280" i="23"/>
  <c r="AL280" i="23"/>
  <c r="AE280" i="23"/>
  <c r="T280" i="23"/>
  <c r="L280" i="23"/>
  <c r="AJ280" i="23"/>
  <c r="Y280" i="23"/>
  <c r="I280" i="23"/>
  <c r="AD280" i="23"/>
  <c r="AB280" i="23"/>
  <c r="G280" i="23"/>
  <c r="AG280" i="23"/>
  <c r="Q280" i="23"/>
  <c r="AN280" i="23"/>
  <c r="S280" i="23"/>
  <c r="AM280" i="23"/>
  <c r="R280" i="23"/>
  <c r="AF280" i="23"/>
  <c r="Z280" i="23"/>
  <c r="P280" i="23"/>
  <c r="AC280" i="23"/>
  <c r="M280" i="23"/>
  <c r="AI280" i="23"/>
  <c r="N280" i="23"/>
  <c r="AH280" i="23"/>
  <c r="V280" i="23"/>
  <c r="J280" i="23"/>
  <c r="O280" i="23"/>
  <c r="H280" i="23"/>
  <c r="K280" i="23"/>
  <c r="AA280" i="23"/>
  <c r="D664" i="23"/>
  <c r="B664" i="23" s="1"/>
  <c r="AW322" i="23"/>
  <c r="AW348" i="23"/>
  <c r="AW321" i="23"/>
  <c r="AW355" i="23"/>
  <c r="AW349" i="23"/>
  <c r="AW319" i="23"/>
  <c r="AW357" i="23"/>
  <c r="AW324" i="23"/>
  <c r="AW323" i="23"/>
  <c r="AW334" i="23"/>
  <c r="AW7" i="23"/>
  <c r="AW329" i="23"/>
  <c r="AW339" i="23"/>
  <c r="AW342" i="23"/>
  <c r="AW353" i="23"/>
  <c r="AW352" i="23"/>
  <c r="AW340" i="23"/>
  <c r="AW333" i="23"/>
  <c r="AW343" i="23"/>
  <c r="AW330" i="23"/>
  <c r="AW354" i="23"/>
  <c r="AW325" i="23"/>
  <c r="AW327" i="23"/>
  <c r="AW318" i="23"/>
  <c r="AW332" i="23"/>
  <c r="AW346" i="23"/>
  <c r="AW337" i="23"/>
  <c r="AW341" i="23"/>
  <c r="AW335" i="23"/>
  <c r="AW316" i="23"/>
  <c r="AW326" i="23"/>
  <c r="AW338" i="23"/>
  <c r="AW347" i="23"/>
  <c r="AW356" i="23"/>
  <c r="AW345" i="23"/>
  <c r="AW317" i="23"/>
  <c r="AW351" i="23"/>
  <c r="AW331" i="23"/>
  <c r="AW350" i="23"/>
  <c r="AW320" i="23"/>
  <c r="AW328" i="23"/>
  <c r="AW336" i="23"/>
  <c r="AW344" i="23"/>
  <c r="G357" i="23"/>
  <c r="H357" i="23"/>
  <c r="I357" i="23"/>
  <c r="J357" i="23"/>
  <c r="K357" i="23"/>
  <c r="L357" i="23"/>
  <c r="N357" i="23"/>
  <c r="M357" i="23"/>
  <c r="O357" i="23"/>
  <c r="P357" i="23"/>
  <c r="Q357" i="23"/>
  <c r="R357" i="23"/>
  <c r="S357" i="23"/>
  <c r="T357" i="23"/>
  <c r="U357" i="23"/>
  <c r="V357" i="23"/>
  <c r="W357" i="23"/>
  <c r="X357" i="23"/>
  <c r="Y357" i="23"/>
  <c r="Z357" i="23"/>
  <c r="AA357" i="23"/>
  <c r="AB357" i="23"/>
  <c r="AC357" i="23"/>
  <c r="AD357" i="23"/>
  <c r="AE357" i="23"/>
  <c r="AF357" i="23"/>
  <c r="AG357" i="23"/>
  <c r="AH357" i="23"/>
  <c r="AI357" i="23"/>
  <c r="AJ357" i="23"/>
  <c r="AK357" i="23"/>
  <c r="AL357" i="23"/>
  <c r="AM357" i="23"/>
  <c r="AN357" i="23"/>
  <c r="AO357" i="23"/>
  <c r="AP357" i="23"/>
  <c r="AQ357" i="23"/>
  <c r="AR357" i="23"/>
  <c r="AS357" i="23"/>
  <c r="AT357" i="23"/>
  <c r="AU357" i="23"/>
  <c r="B663" i="23"/>
  <c r="D434" i="23"/>
  <c r="B433" i="23"/>
  <c r="BN8" i="23"/>
  <c r="C208" i="23"/>
  <c r="D358" i="23"/>
  <c r="D281" i="23"/>
  <c r="D129" i="23"/>
  <c r="D205" i="23"/>
  <c r="C132" i="23"/>
  <c r="C57" i="23"/>
  <c r="C283" i="23"/>
  <c r="AP129" i="23" l="1"/>
  <c r="AT129" i="23"/>
  <c r="AX129" i="23"/>
  <c r="BB129" i="23"/>
  <c r="BF129" i="23"/>
  <c r="BJ129" i="23"/>
  <c r="BN129" i="23"/>
  <c r="AQ129" i="23"/>
  <c r="AU129" i="23"/>
  <c r="AY129" i="23"/>
  <c r="BC129" i="23"/>
  <c r="BG129" i="23"/>
  <c r="BK129" i="23"/>
  <c r="AO129" i="23"/>
  <c r="AW129" i="23"/>
  <c r="BE129" i="23"/>
  <c r="BM129" i="23"/>
  <c r="AV129" i="23"/>
  <c r="BH129" i="23"/>
  <c r="AZ129" i="23"/>
  <c r="BI129" i="23"/>
  <c r="AR129" i="23"/>
  <c r="BL129" i="23"/>
  <c r="AS129" i="23"/>
  <c r="BA129" i="23"/>
  <c r="BD129" i="23"/>
  <c r="BO8" i="23"/>
  <c r="BO129" i="23" s="1"/>
  <c r="BN87" i="23"/>
  <c r="BN163" i="23"/>
  <c r="BN239" i="23"/>
  <c r="BN88" i="23"/>
  <c r="BN240" i="23"/>
  <c r="BN164" i="23"/>
  <c r="BN89" i="23"/>
  <c r="BN165" i="23"/>
  <c r="BN241" i="23"/>
  <c r="BN166" i="23"/>
  <c r="BN90" i="23"/>
  <c r="BN242" i="23"/>
  <c r="BN167" i="23"/>
  <c r="BN243" i="23"/>
  <c r="BN91" i="23"/>
  <c r="BN168" i="23"/>
  <c r="BN92" i="23"/>
  <c r="BN244" i="23"/>
  <c r="BN169" i="23"/>
  <c r="BN245" i="23"/>
  <c r="BN93" i="23"/>
  <c r="BN246" i="23"/>
  <c r="BN94" i="23"/>
  <c r="BN170" i="23"/>
  <c r="BN247" i="23"/>
  <c r="BN171" i="23"/>
  <c r="BN95" i="23"/>
  <c r="BN248" i="23"/>
  <c r="BN172" i="23"/>
  <c r="BN96" i="23"/>
  <c r="BN249" i="23"/>
  <c r="BN97" i="23"/>
  <c r="BN173" i="23"/>
  <c r="BN250" i="23"/>
  <c r="BN174" i="23"/>
  <c r="BN98" i="23"/>
  <c r="BN175" i="23"/>
  <c r="BN251" i="23"/>
  <c r="BN99" i="23"/>
  <c r="BN100" i="23"/>
  <c r="BN176" i="23"/>
  <c r="BN252" i="23"/>
  <c r="BN101" i="23"/>
  <c r="BN177" i="23"/>
  <c r="BN253" i="23"/>
  <c r="BN254" i="23"/>
  <c r="BN178" i="23"/>
  <c r="BN102" i="23"/>
  <c r="BN103" i="23"/>
  <c r="BN179" i="23"/>
  <c r="BN255" i="23"/>
  <c r="BN256" i="23"/>
  <c r="BN104" i="23"/>
  <c r="BN180" i="23"/>
  <c r="BN181" i="23"/>
  <c r="BN105" i="23"/>
  <c r="BN257" i="23"/>
  <c r="BN258" i="23"/>
  <c r="BN182" i="23"/>
  <c r="BN106" i="23"/>
  <c r="BN259" i="23"/>
  <c r="BN183" i="23"/>
  <c r="BN107" i="23"/>
  <c r="BN108" i="23"/>
  <c r="BN184" i="23"/>
  <c r="BN260" i="23"/>
  <c r="BN185" i="23"/>
  <c r="BN261" i="23"/>
  <c r="BN109" i="23"/>
  <c r="BN186" i="23"/>
  <c r="BN110" i="23"/>
  <c r="BN262" i="23"/>
  <c r="BN111" i="23"/>
  <c r="BN187" i="23"/>
  <c r="BN263" i="23"/>
  <c r="BN112" i="23"/>
  <c r="BN188" i="23"/>
  <c r="BN264" i="23"/>
  <c r="BN113" i="23"/>
  <c r="BN265" i="23"/>
  <c r="BN189" i="23"/>
  <c r="BN266" i="23"/>
  <c r="BN190" i="23"/>
  <c r="BN114" i="23"/>
  <c r="BN267" i="23"/>
  <c r="BN191" i="23"/>
  <c r="BN115" i="23"/>
  <c r="BN116" i="23"/>
  <c r="BN268" i="23"/>
  <c r="BN192" i="23"/>
  <c r="BN117" i="23"/>
  <c r="BN269" i="23"/>
  <c r="BN193" i="23"/>
  <c r="BN194" i="23"/>
  <c r="BN118" i="23"/>
  <c r="BN270" i="23"/>
  <c r="BN271" i="23"/>
  <c r="BN195" i="23"/>
  <c r="BN119" i="23"/>
  <c r="BN272" i="23"/>
  <c r="BN196" i="23"/>
  <c r="BN120" i="23"/>
  <c r="BN197" i="23"/>
  <c r="BN273" i="23"/>
  <c r="BN121" i="23"/>
  <c r="BN122" i="23"/>
  <c r="BN198" i="23"/>
  <c r="BN274" i="23"/>
  <c r="BN123" i="23"/>
  <c r="BN275" i="23"/>
  <c r="BN199" i="23"/>
  <c r="BN124" i="23"/>
  <c r="BN200" i="23"/>
  <c r="BN276" i="23"/>
  <c r="BN201" i="23"/>
  <c r="BN277" i="23"/>
  <c r="BN125" i="23"/>
  <c r="BN278" i="23"/>
  <c r="BN126" i="23"/>
  <c r="BN202" i="23"/>
  <c r="BN203" i="23"/>
  <c r="BN279" i="23"/>
  <c r="BN127" i="23"/>
  <c r="AO57" i="23"/>
  <c r="AP57" i="23"/>
  <c r="AQ57" i="23"/>
  <c r="AR57" i="23"/>
  <c r="AS57" i="23"/>
  <c r="AT57" i="23"/>
  <c r="AU57" i="23"/>
  <c r="AV57" i="23"/>
  <c r="AW57" i="23"/>
  <c r="AX57" i="23"/>
  <c r="AY57" i="23"/>
  <c r="AP281" i="23"/>
  <c r="AT281" i="23"/>
  <c r="AX281" i="23"/>
  <c r="BB281" i="23"/>
  <c r="BF281" i="23"/>
  <c r="BJ281" i="23"/>
  <c r="BN281" i="23"/>
  <c r="AV281" i="23"/>
  <c r="AZ281" i="23"/>
  <c r="BH281" i="23"/>
  <c r="AQ281" i="23"/>
  <c r="AU281" i="23"/>
  <c r="AY281" i="23"/>
  <c r="BC281" i="23"/>
  <c r="BG281" i="23"/>
  <c r="BK281" i="23"/>
  <c r="AR281" i="23"/>
  <c r="BD281" i="23"/>
  <c r="BL281" i="23"/>
  <c r="AS281" i="23"/>
  <c r="BI281" i="23"/>
  <c r="BA281" i="23"/>
  <c r="AO281" i="23"/>
  <c r="BE281" i="23"/>
  <c r="AW281" i="23"/>
  <c r="BM281" i="23"/>
  <c r="L585" i="23"/>
  <c r="AO205" i="23"/>
  <c r="AS205" i="23"/>
  <c r="AW205" i="23"/>
  <c r="BA205" i="23"/>
  <c r="BE205" i="23"/>
  <c r="BI205" i="23"/>
  <c r="BM205" i="23"/>
  <c r="AP205" i="23"/>
  <c r="AT205" i="23"/>
  <c r="AX205" i="23"/>
  <c r="BB205" i="23"/>
  <c r="BF205" i="23"/>
  <c r="BJ205" i="23"/>
  <c r="BN205" i="23"/>
  <c r="AU205" i="23"/>
  <c r="BC205" i="23"/>
  <c r="BK205" i="23"/>
  <c r="AV205" i="23"/>
  <c r="BD205" i="23"/>
  <c r="BL205" i="23"/>
  <c r="AQ205" i="23"/>
  <c r="BG205" i="23"/>
  <c r="AR205" i="23"/>
  <c r="BH205" i="23"/>
  <c r="AY205" i="23"/>
  <c r="AZ205" i="23"/>
  <c r="AJ585" i="23"/>
  <c r="BN128" i="23"/>
  <c r="T585" i="23"/>
  <c r="BN280" i="23"/>
  <c r="BN204" i="23"/>
  <c r="AU585" i="23"/>
  <c r="AB585" i="23"/>
  <c r="H585" i="23"/>
  <c r="AR585" i="23"/>
  <c r="X585" i="23"/>
  <c r="AF585" i="23"/>
  <c r="P585" i="23"/>
  <c r="AQ585" i="23"/>
  <c r="AM585" i="23"/>
  <c r="AI585" i="23"/>
  <c r="AE585" i="23"/>
  <c r="AA585" i="23"/>
  <c r="W585" i="23"/>
  <c r="S585" i="23"/>
  <c r="O585" i="23"/>
  <c r="K585" i="23"/>
  <c r="G585" i="23"/>
  <c r="AT585" i="23"/>
  <c r="AP585" i="23"/>
  <c r="AL585" i="23"/>
  <c r="AH585" i="23"/>
  <c r="AD585" i="23"/>
  <c r="Z585" i="23"/>
  <c r="V585" i="23"/>
  <c r="R585" i="23"/>
  <c r="N585" i="23"/>
  <c r="J585" i="23"/>
  <c r="AS585" i="23"/>
  <c r="AO585" i="23"/>
  <c r="AK585" i="23"/>
  <c r="AG585" i="23"/>
  <c r="AC585" i="23"/>
  <c r="Y585" i="23"/>
  <c r="U585" i="23"/>
  <c r="Q585" i="23"/>
  <c r="M585" i="23"/>
  <c r="BO358" i="23"/>
  <c r="BP358" i="23"/>
  <c r="BQ358" i="23"/>
  <c r="BR358" i="23"/>
  <c r="BS358" i="23"/>
  <c r="BT358" i="23"/>
  <c r="BU358" i="23"/>
  <c r="BV358" i="23"/>
  <c r="BW358" i="23"/>
  <c r="BX358" i="23"/>
  <c r="BY358" i="23"/>
  <c r="BZ358" i="23"/>
  <c r="D586" i="23"/>
  <c r="B586" i="23" s="1"/>
  <c r="G586" i="23" s="1"/>
  <c r="N508" i="23"/>
  <c r="BO508" i="23"/>
  <c r="BP508" i="23"/>
  <c r="BQ508" i="23"/>
  <c r="BR508" i="23"/>
  <c r="BS508" i="23"/>
  <c r="BT508" i="23"/>
  <c r="BU508" i="23"/>
  <c r="BV508" i="23"/>
  <c r="BW508" i="23"/>
  <c r="BX508" i="23"/>
  <c r="BY508" i="23"/>
  <c r="BZ508" i="23"/>
  <c r="AW604" i="23"/>
  <c r="AW605" i="23"/>
  <c r="AW606" i="23"/>
  <c r="AW607" i="23"/>
  <c r="AW608" i="23"/>
  <c r="AW609" i="23"/>
  <c r="AW610" i="23"/>
  <c r="AW611" i="23"/>
  <c r="AW612" i="23"/>
  <c r="AW613" i="23"/>
  <c r="AW528" i="23"/>
  <c r="AW529" i="23"/>
  <c r="AW530" i="23"/>
  <c r="AW531" i="23"/>
  <c r="AW532" i="23"/>
  <c r="AW614" i="23"/>
  <c r="AW615" i="23"/>
  <c r="AW535" i="23"/>
  <c r="AW452" i="23"/>
  <c r="AW453" i="23"/>
  <c r="AW454" i="23"/>
  <c r="AW455" i="23"/>
  <c r="AW456" i="23"/>
  <c r="AW457" i="23"/>
  <c r="AW458" i="23"/>
  <c r="AW459" i="23"/>
  <c r="AW460" i="23"/>
  <c r="AW461" i="23"/>
  <c r="AW536" i="23"/>
  <c r="AW533" i="23"/>
  <c r="AW537" i="23"/>
  <c r="AW538" i="23"/>
  <c r="AW539" i="23"/>
  <c r="AW463" i="23"/>
  <c r="AW534" i="23"/>
  <c r="AW462" i="23"/>
  <c r="AW682" i="23"/>
  <c r="AW683" i="23"/>
  <c r="AW684" i="23"/>
  <c r="AW685" i="23"/>
  <c r="AW686" i="23"/>
  <c r="AW687" i="23"/>
  <c r="AW688" i="23"/>
  <c r="AW689" i="23"/>
  <c r="AW690" i="23"/>
  <c r="AW691" i="23"/>
  <c r="AW692" i="23"/>
  <c r="AW693" i="23"/>
  <c r="B509" i="23"/>
  <c r="G433" i="23"/>
  <c r="H433" i="23"/>
  <c r="I433" i="23"/>
  <c r="J433" i="23"/>
  <c r="K433" i="23"/>
  <c r="L433" i="23"/>
  <c r="M433" i="23"/>
  <c r="N433" i="23"/>
  <c r="O433" i="23"/>
  <c r="P433" i="23"/>
  <c r="Q433" i="23"/>
  <c r="R433" i="23"/>
  <c r="S433" i="23"/>
  <c r="T433" i="23"/>
  <c r="U433" i="23"/>
  <c r="V433" i="23"/>
  <c r="W433" i="23"/>
  <c r="X433" i="23"/>
  <c r="Y433" i="23"/>
  <c r="Z433" i="23"/>
  <c r="AA433" i="23"/>
  <c r="AB433" i="23"/>
  <c r="AC433" i="23"/>
  <c r="AD433" i="23"/>
  <c r="AE433" i="23"/>
  <c r="AF433" i="23"/>
  <c r="AG433" i="23"/>
  <c r="AH433" i="23"/>
  <c r="AI433" i="23"/>
  <c r="AJ433" i="23"/>
  <c r="AK433" i="23"/>
  <c r="AL433" i="23"/>
  <c r="AM433" i="23"/>
  <c r="AN433" i="23"/>
  <c r="AO433" i="23"/>
  <c r="AP433" i="23"/>
  <c r="AQ433" i="23"/>
  <c r="AR433" i="23"/>
  <c r="AS433" i="23"/>
  <c r="AT433" i="23"/>
  <c r="AU433" i="23"/>
  <c r="AS508" i="23"/>
  <c r="U508" i="23"/>
  <c r="AP508" i="23"/>
  <c r="Q508" i="23"/>
  <c r="S508" i="23"/>
  <c r="AC508" i="23"/>
  <c r="Z508" i="23"/>
  <c r="M508" i="23"/>
  <c r="AQ508" i="23"/>
  <c r="J508" i="23"/>
  <c r="G508" i="23"/>
  <c r="Y508" i="23"/>
  <c r="AR508" i="23"/>
  <c r="AF508" i="23"/>
  <c r="AH508" i="23"/>
  <c r="AO508" i="23"/>
  <c r="AE508" i="23"/>
  <c r="O508" i="23"/>
  <c r="K508" i="23"/>
  <c r="R508" i="23"/>
  <c r="AI508" i="23"/>
  <c r="T508" i="23"/>
  <c r="AN508" i="23"/>
  <c r="AM508" i="23"/>
  <c r="I508" i="23"/>
  <c r="W508" i="23"/>
  <c r="AK508" i="23"/>
  <c r="P508" i="23"/>
  <c r="AL508" i="23"/>
  <c r="V508" i="23"/>
  <c r="AA129" i="23"/>
  <c r="K129" i="23"/>
  <c r="AL129" i="23"/>
  <c r="V129" i="23"/>
  <c r="M129" i="23"/>
  <c r="T129" i="23"/>
  <c r="I129" i="23"/>
  <c r="AN129" i="23"/>
  <c r="AF129" i="23"/>
  <c r="AI129" i="23"/>
  <c r="S129" i="23"/>
  <c r="AD129" i="23"/>
  <c r="N129" i="23"/>
  <c r="AC129" i="23"/>
  <c r="AJ129" i="23"/>
  <c r="H129" i="23"/>
  <c r="AE129" i="23"/>
  <c r="O129" i="23"/>
  <c r="J129" i="23"/>
  <c r="U129" i="23"/>
  <c r="AB129" i="23"/>
  <c r="P129" i="23"/>
  <c r="AM129" i="23"/>
  <c r="W129" i="23"/>
  <c r="G129" i="23"/>
  <c r="AH129" i="23"/>
  <c r="R129" i="23"/>
  <c r="AK129" i="23"/>
  <c r="L129" i="23"/>
  <c r="Q129" i="23"/>
  <c r="X129" i="23"/>
  <c r="Z129" i="23"/>
  <c r="Y129" i="23"/>
  <c r="AG129" i="23"/>
  <c r="AG508" i="23"/>
  <c r="AB508" i="23"/>
  <c r="L508" i="23"/>
  <c r="X508" i="23"/>
  <c r="AJ508" i="23"/>
  <c r="H508" i="23"/>
  <c r="AA508" i="23"/>
  <c r="AT508" i="23"/>
  <c r="AD508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B47" i="90"/>
  <c r="D510" i="23"/>
  <c r="AW469" i="23"/>
  <c r="AW470" i="23"/>
  <c r="AW471" i="23"/>
  <c r="AW472" i="23"/>
  <c r="AW473" i="23"/>
  <c r="AW474" i="23"/>
  <c r="AW475" i="23"/>
  <c r="AW476" i="23"/>
  <c r="AW478" i="23"/>
  <c r="AW477" i="23"/>
  <c r="AW479" i="23"/>
  <c r="AW468" i="23"/>
  <c r="AW480" i="23"/>
  <c r="AW481" i="23"/>
  <c r="AW482" i="23"/>
  <c r="AW483" i="23"/>
  <c r="AW484" i="23"/>
  <c r="AW485" i="23"/>
  <c r="AW486" i="23"/>
  <c r="AW487" i="23"/>
  <c r="AW488" i="23"/>
  <c r="AW489" i="23"/>
  <c r="AW490" i="23"/>
  <c r="AW491" i="23"/>
  <c r="AW492" i="23"/>
  <c r="AW493" i="23"/>
  <c r="AW494" i="23"/>
  <c r="AW495" i="23"/>
  <c r="AW496" i="23"/>
  <c r="AW497" i="23"/>
  <c r="AW498" i="23"/>
  <c r="N205" i="23"/>
  <c r="AD205" i="23"/>
  <c r="X205" i="23"/>
  <c r="P205" i="23"/>
  <c r="AK205" i="23"/>
  <c r="O205" i="23"/>
  <c r="AM205" i="23"/>
  <c r="AE205" i="23"/>
  <c r="V205" i="23"/>
  <c r="AI205" i="23"/>
  <c r="AJ205" i="23"/>
  <c r="Q205" i="23"/>
  <c r="S205" i="23"/>
  <c r="AF205" i="23"/>
  <c r="I205" i="23"/>
  <c r="R205" i="23"/>
  <c r="AH205" i="23"/>
  <c r="H205" i="23"/>
  <c r="AC205" i="23"/>
  <c r="U205" i="23"/>
  <c r="Y205" i="23"/>
  <c r="G205" i="23"/>
  <c r="AG205" i="23"/>
  <c r="L205" i="23"/>
  <c r="AL205" i="23"/>
  <c r="M205" i="23"/>
  <c r="AA205" i="23"/>
  <c r="T205" i="23"/>
  <c r="J205" i="23"/>
  <c r="Z205" i="23"/>
  <c r="AN205" i="23"/>
  <c r="K205" i="23"/>
  <c r="AB205" i="23"/>
  <c r="W205" i="23"/>
  <c r="Y281" i="23"/>
  <c r="I281" i="23"/>
  <c r="AF281" i="23"/>
  <c r="K281" i="23"/>
  <c r="AE281" i="23"/>
  <c r="J281" i="23"/>
  <c r="N281" i="23"/>
  <c r="AN281" i="23"/>
  <c r="AB281" i="23"/>
  <c r="T281" i="23"/>
  <c r="R281" i="23"/>
  <c r="M281" i="23"/>
  <c r="AL281" i="23"/>
  <c r="AJ281" i="23"/>
  <c r="X281" i="23"/>
  <c r="S281" i="23"/>
  <c r="AK281" i="23"/>
  <c r="U281" i="23"/>
  <c r="AA281" i="23"/>
  <c r="Z281" i="23"/>
  <c r="AM281" i="23"/>
  <c r="AD281" i="23"/>
  <c r="L281" i="23"/>
  <c r="AG281" i="23"/>
  <c r="Q281" i="23"/>
  <c r="V281" i="23"/>
  <c r="AI281" i="23"/>
  <c r="W281" i="23"/>
  <c r="AH281" i="23"/>
  <c r="AC281" i="23"/>
  <c r="P281" i="23"/>
  <c r="O281" i="23"/>
  <c r="H281" i="23"/>
  <c r="G281" i="23"/>
  <c r="D665" i="23"/>
  <c r="B665" i="23" s="1"/>
  <c r="AX333" i="23"/>
  <c r="AX350" i="23"/>
  <c r="AX335" i="23"/>
  <c r="AX352" i="23"/>
  <c r="AX324" i="23"/>
  <c r="AX332" i="23"/>
  <c r="AX319" i="23"/>
  <c r="AX340" i="23"/>
  <c r="AX321" i="23"/>
  <c r="AX316" i="23"/>
  <c r="AX355" i="23"/>
  <c r="AX329" i="23"/>
  <c r="AX337" i="23"/>
  <c r="AX341" i="23"/>
  <c r="AX323" i="23"/>
  <c r="AX339" i="23"/>
  <c r="AX318" i="23"/>
  <c r="AX326" i="23"/>
  <c r="AX334" i="23"/>
  <c r="AX342" i="23"/>
  <c r="AX346" i="23"/>
  <c r="AX354" i="23"/>
  <c r="AX343" i="23"/>
  <c r="AX356" i="23"/>
  <c r="AX7" i="23"/>
  <c r="AX349" i="23"/>
  <c r="AX317" i="23"/>
  <c r="AX351" i="23"/>
  <c r="AX327" i="23"/>
  <c r="AX320" i="23"/>
  <c r="AX328" i="23"/>
  <c r="AX336" i="23"/>
  <c r="AX344" i="23"/>
  <c r="AX348" i="23"/>
  <c r="AX345" i="23"/>
  <c r="AX325" i="23"/>
  <c r="AX357" i="23"/>
  <c r="AX331" i="23"/>
  <c r="AX353" i="23"/>
  <c r="AX322" i="23"/>
  <c r="AX330" i="23"/>
  <c r="AX338" i="23"/>
  <c r="AX347" i="23"/>
  <c r="G358" i="23"/>
  <c r="H358" i="23"/>
  <c r="I358" i="23"/>
  <c r="J358" i="23"/>
  <c r="K358" i="23"/>
  <c r="L358" i="23"/>
  <c r="N358" i="23"/>
  <c r="M358" i="23"/>
  <c r="O358" i="23"/>
  <c r="P358" i="23"/>
  <c r="Q358" i="23"/>
  <c r="R358" i="23"/>
  <c r="S358" i="23"/>
  <c r="T358" i="23"/>
  <c r="U358" i="23"/>
  <c r="V358" i="23"/>
  <c r="W358" i="23"/>
  <c r="X358" i="23"/>
  <c r="Y358" i="23"/>
  <c r="Z358" i="23"/>
  <c r="AA358" i="23"/>
  <c r="AB358" i="23"/>
  <c r="AC358" i="23"/>
  <c r="AD358" i="23"/>
  <c r="AE358" i="23"/>
  <c r="AF358" i="23"/>
  <c r="AG358" i="23"/>
  <c r="AH358" i="23"/>
  <c r="AI358" i="23"/>
  <c r="AJ358" i="23"/>
  <c r="AK358" i="23"/>
  <c r="AL358" i="23"/>
  <c r="AM358" i="23"/>
  <c r="AN358" i="23"/>
  <c r="AO358" i="23"/>
  <c r="AP358" i="23"/>
  <c r="AQ358" i="23"/>
  <c r="AR358" i="23"/>
  <c r="AS358" i="23"/>
  <c r="AT358" i="23"/>
  <c r="AU358" i="23"/>
  <c r="AV358" i="23"/>
  <c r="AX358" i="23"/>
  <c r="P663" i="23"/>
  <c r="AF663" i="23"/>
  <c r="V663" i="23"/>
  <c r="AQ663" i="23"/>
  <c r="W663" i="23"/>
  <c r="AS663" i="23"/>
  <c r="Y663" i="23"/>
  <c r="AT663" i="23"/>
  <c r="T663" i="23"/>
  <c r="AJ663" i="23"/>
  <c r="AA663" i="23"/>
  <c r="G663" i="23"/>
  <c r="AC663" i="23"/>
  <c r="L663" i="23"/>
  <c r="AB663" i="23"/>
  <c r="AR663" i="23"/>
  <c r="Q663" i="23"/>
  <c r="AL663" i="23"/>
  <c r="R663" i="23"/>
  <c r="AM663" i="23"/>
  <c r="AG663" i="23"/>
  <c r="AD663" i="23"/>
  <c r="O663" i="23"/>
  <c r="AK663" i="23"/>
  <c r="H663" i="23"/>
  <c r="I663" i="23"/>
  <c r="AI663" i="23"/>
  <c r="U663" i="23"/>
  <c r="AP663" i="23"/>
  <c r="AN663" i="23"/>
  <c r="K663" i="23"/>
  <c r="AH663" i="23"/>
  <c r="S663" i="23"/>
  <c r="J663" i="23"/>
  <c r="AE663" i="23"/>
  <c r="X663" i="23"/>
  <c r="M663" i="23"/>
  <c r="N663" i="23"/>
  <c r="Z663" i="23"/>
  <c r="AO663" i="23"/>
  <c r="AU663" i="23"/>
  <c r="J664" i="23"/>
  <c r="Z664" i="23"/>
  <c r="AP664" i="23"/>
  <c r="G664" i="23"/>
  <c r="AB664" i="23"/>
  <c r="H664" i="23"/>
  <c r="AC664" i="23"/>
  <c r="I664" i="23"/>
  <c r="AE664" i="23"/>
  <c r="N664" i="23"/>
  <c r="AD664" i="23"/>
  <c r="AT664" i="23"/>
  <c r="L664" i="23"/>
  <c r="AG664" i="23"/>
  <c r="M664" i="23"/>
  <c r="AI664" i="23"/>
  <c r="V664" i="23"/>
  <c r="AL664" i="23"/>
  <c r="W664" i="23"/>
  <c r="AR664" i="23"/>
  <c r="X664" i="23"/>
  <c r="AS664" i="23"/>
  <c r="AM664" i="23"/>
  <c r="AJ664" i="23"/>
  <c r="U664" i="23"/>
  <c r="AQ664" i="23"/>
  <c r="R664" i="23"/>
  <c r="O664" i="23"/>
  <c r="AO664" i="23"/>
  <c r="AA664" i="23"/>
  <c r="AV664" i="23"/>
  <c r="Q664" i="23"/>
  <c r="AN664" i="23"/>
  <c r="Y664" i="23"/>
  <c r="P664" i="23"/>
  <c r="AK664" i="23"/>
  <c r="AH664" i="23"/>
  <c r="S664" i="23"/>
  <c r="T664" i="23"/>
  <c r="K664" i="23"/>
  <c r="AU664" i="23"/>
  <c r="AF664" i="23"/>
  <c r="B434" i="23"/>
  <c r="D435" i="23"/>
  <c r="C58" i="23"/>
  <c r="C209" i="23"/>
  <c r="C284" i="23"/>
  <c r="C133" i="23"/>
  <c r="D359" i="23"/>
  <c r="D282" i="23"/>
  <c r="D206" i="23"/>
  <c r="D130" i="23"/>
  <c r="BO281" i="23" l="1"/>
  <c r="BP8" i="23"/>
  <c r="BP281" i="23"/>
  <c r="BP205" i="23"/>
  <c r="BO205" i="23"/>
  <c r="AQ206" i="23"/>
  <c r="AU206" i="23"/>
  <c r="AY206" i="23"/>
  <c r="BC206" i="23"/>
  <c r="BG206" i="23"/>
  <c r="BK206" i="23"/>
  <c r="BO206" i="23"/>
  <c r="AR206" i="23"/>
  <c r="AV206" i="23"/>
  <c r="AZ206" i="23"/>
  <c r="BD206" i="23"/>
  <c r="BH206" i="23"/>
  <c r="BL206" i="23"/>
  <c r="AO206" i="23"/>
  <c r="AW206" i="23"/>
  <c r="BE206" i="23"/>
  <c r="BM206" i="23"/>
  <c r="AP206" i="23"/>
  <c r="AX206" i="23"/>
  <c r="BF206" i="23"/>
  <c r="BN206" i="23"/>
  <c r="BA206" i="23"/>
  <c r="BI206" i="23"/>
  <c r="BB206" i="23"/>
  <c r="AS206" i="23"/>
  <c r="AT206" i="23"/>
  <c r="BJ206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AR130" i="23"/>
  <c r="AV130" i="23"/>
  <c r="AZ130" i="23"/>
  <c r="BD130" i="23"/>
  <c r="BH130" i="23"/>
  <c r="BL130" i="23"/>
  <c r="AO130" i="23"/>
  <c r="AS130" i="23"/>
  <c r="AW130" i="23"/>
  <c r="BA130" i="23"/>
  <c r="BE130" i="23"/>
  <c r="BI130" i="23"/>
  <c r="BM130" i="23"/>
  <c r="AQ130" i="23"/>
  <c r="AY130" i="23"/>
  <c r="BG130" i="23"/>
  <c r="BO130" i="23"/>
  <c r="AP130" i="23"/>
  <c r="BB130" i="23"/>
  <c r="BK130" i="23"/>
  <c r="AT130" i="23"/>
  <c r="BC130" i="23"/>
  <c r="BN130" i="23"/>
  <c r="AU130" i="23"/>
  <c r="AX130" i="23"/>
  <c r="BF130" i="23"/>
  <c r="BJ130" i="23"/>
  <c r="AR282" i="23"/>
  <c r="AV282" i="23"/>
  <c r="AZ282" i="23"/>
  <c r="BD282" i="23"/>
  <c r="BH282" i="23"/>
  <c r="BL282" i="23"/>
  <c r="AT282" i="23"/>
  <c r="BB282" i="23"/>
  <c r="BJ282" i="23"/>
  <c r="AO282" i="23"/>
  <c r="AS282" i="23"/>
  <c r="AW282" i="23"/>
  <c r="BA282" i="23"/>
  <c r="BE282" i="23"/>
  <c r="BI282" i="23"/>
  <c r="BM282" i="23"/>
  <c r="AP282" i="23"/>
  <c r="AX282" i="23"/>
  <c r="BF282" i="23"/>
  <c r="BN282" i="23"/>
  <c r="BC282" i="23"/>
  <c r="AU282" i="23"/>
  <c r="BK282" i="23"/>
  <c r="AY282" i="23"/>
  <c r="BO282" i="23"/>
  <c r="AQ282" i="23"/>
  <c r="BG282" i="23"/>
  <c r="BO87" i="23"/>
  <c r="BO163" i="23"/>
  <c r="BO239" i="23"/>
  <c r="BO240" i="23"/>
  <c r="BO164" i="23"/>
  <c r="BO88" i="23"/>
  <c r="BO165" i="23"/>
  <c r="BO89" i="23"/>
  <c r="BO241" i="23"/>
  <c r="BO166" i="23"/>
  <c r="BO90" i="23"/>
  <c r="BO242" i="23"/>
  <c r="BO91" i="23"/>
  <c r="BO167" i="23"/>
  <c r="BO243" i="23"/>
  <c r="BO244" i="23"/>
  <c r="BO92" i="23"/>
  <c r="BO168" i="23"/>
  <c r="BO93" i="23"/>
  <c r="BO245" i="23"/>
  <c r="BO169" i="23"/>
  <c r="BO170" i="23"/>
  <c r="BO94" i="23"/>
  <c r="BO246" i="23"/>
  <c r="BO95" i="23"/>
  <c r="BO247" i="23"/>
  <c r="BO171" i="23"/>
  <c r="BO172" i="23"/>
  <c r="BO96" i="23"/>
  <c r="BO248" i="23"/>
  <c r="BO249" i="23"/>
  <c r="BO173" i="23"/>
  <c r="BO97" i="23"/>
  <c r="BO250" i="23"/>
  <c r="BO174" i="23"/>
  <c r="BO98" i="23"/>
  <c r="BO251" i="23"/>
  <c r="BO175" i="23"/>
  <c r="BO99" i="23"/>
  <c r="BO176" i="23"/>
  <c r="BO252" i="23"/>
  <c r="BO100" i="23"/>
  <c r="BO177" i="23"/>
  <c r="BO101" i="23"/>
  <c r="BO253" i="23"/>
  <c r="BO178" i="23"/>
  <c r="BO254" i="23"/>
  <c r="BO102" i="23"/>
  <c r="BO103" i="23"/>
  <c r="BO255" i="23"/>
  <c r="BO179" i="23"/>
  <c r="BO104" i="23"/>
  <c r="BO256" i="23"/>
  <c r="BO180" i="23"/>
  <c r="BO181" i="23"/>
  <c r="BO105" i="23"/>
  <c r="BO257" i="23"/>
  <c r="BO106" i="23"/>
  <c r="BO258" i="23"/>
  <c r="BO182" i="23"/>
  <c r="BO183" i="23"/>
  <c r="BO107" i="23"/>
  <c r="BO259" i="23"/>
  <c r="BO108" i="23"/>
  <c r="BO184" i="23"/>
  <c r="BO260" i="23"/>
  <c r="BO261" i="23"/>
  <c r="BO185" i="23"/>
  <c r="BO109" i="23"/>
  <c r="BO186" i="23"/>
  <c r="BO110" i="23"/>
  <c r="BO262" i="23"/>
  <c r="BO187" i="23"/>
  <c r="BO111" i="23"/>
  <c r="BO263" i="23"/>
  <c r="BO112" i="23"/>
  <c r="BO264" i="23"/>
  <c r="BO188" i="23"/>
  <c r="BO265" i="23"/>
  <c r="BO113" i="23"/>
  <c r="BO189" i="23"/>
  <c r="BO190" i="23"/>
  <c r="BO266" i="23"/>
  <c r="BO114" i="23"/>
  <c r="BO267" i="23"/>
  <c r="BO191" i="23"/>
  <c r="BO115" i="23"/>
  <c r="BO268" i="23"/>
  <c r="BO116" i="23"/>
  <c r="BO192" i="23"/>
  <c r="BO193" i="23"/>
  <c r="BO269" i="23"/>
  <c r="BO117" i="23"/>
  <c r="BO194" i="23"/>
  <c r="BO270" i="23"/>
  <c r="BO118" i="23"/>
  <c r="BO119" i="23"/>
  <c r="BO271" i="23"/>
  <c r="BO195" i="23"/>
  <c r="BO196" i="23"/>
  <c r="BO120" i="23"/>
  <c r="BO272" i="23"/>
  <c r="BO197" i="23"/>
  <c r="BO273" i="23"/>
  <c r="BO121" i="23"/>
  <c r="BO274" i="23"/>
  <c r="BO122" i="23"/>
  <c r="BO198" i="23"/>
  <c r="BO123" i="23"/>
  <c r="BO199" i="23"/>
  <c r="BO275" i="23"/>
  <c r="BO124" i="23"/>
  <c r="BO200" i="23"/>
  <c r="BO276" i="23"/>
  <c r="BO277" i="23"/>
  <c r="BO125" i="23"/>
  <c r="BO201" i="23"/>
  <c r="BO278" i="23"/>
  <c r="BO126" i="23"/>
  <c r="BO202" i="23"/>
  <c r="BO127" i="23"/>
  <c r="BO203" i="23"/>
  <c r="BO279" i="23"/>
  <c r="BO204" i="23"/>
  <c r="BO128" i="23"/>
  <c r="BO280" i="23"/>
  <c r="BP87" i="23"/>
  <c r="BP163" i="23"/>
  <c r="BP239" i="23"/>
  <c r="BP88" i="23"/>
  <c r="BP164" i="23"/>
  <c r="BP240" i="23"/>
  <c r="BP89" i="23"/>
  <c r="BP241" i="23"/>
  <c r="BP165" i="23"/>
  <c r="BP166" i="23"/>
  <c r="BP242" i="23"/>
  <c r="BP90" i="23"/>
  <c r="BP167" i="23"/>
  <c r="BP243" i="23"/>
  <c r="BP91" i="23"/>
  <c r="BP92" i="23"/>
  <c r="BP244" i="23"/>
  <c r="BP168" i="23"/>
  <c r="BP245" i="23"/>
  <c r="BP93" i="23"/>
  <c r="BP169" i="23"/>
  <c r="BP94" i="23"/>
  <c r="BP170" i="23"/>
  <c r="BP246" i="23"/>
  <c r="BP247" i="23"/>
  <c r="BP171" i="23"/>
  <c r="BP95" i="23"/>
  <c r="BP248" i="23"/>
  <c r="BP172" i="23"/>
  <c r="BP96" i="23"/>
  <c r="BP249" i="23"/>
  <c r="BP173" i="23"/>
  <c r="BP97" i="23"/>
  <c r="BP98" i="23"/>
  <c r="BP250" i="23"/>
  <c r="BP174" i="23"/>
  <c r="BP175" i="23"/>
  <c r="BP99" i="23"/>
  <c r="BP251" i="23"/>
  <c r="BP252" i="23"/>
  <c r="BP100" i="23"/>
  <c r="BP176" i="23"/>
  <c r="BP253" i="23"/>
  <c r="BP177" i="23"/>
  <c r="BP101" i="23"/>
  <c r="BP178" i="23"/>
  <c r="BP102" i="23"/>
  <c r="BP254" i="23"/>
  <c r="BP255" i="23"/>
  <c r="BP103" i="23"/>
  <c r="BP179" i="23"/>
  <c r="BP104" i="23"/>
  <c r="BP256" i="23"/>
  <c r="BP180" i="23"/>
  <c r="BP105" i="23"/>
  <c r="BP181" i="23"/>
  <c r="BP257" i="23"/>
  <c r="BP182" i="23"/>
  <c r="BP258" i="23"/>
  <c r="BP106" i="23"/>
  <c r="BP259" i="23"/>
  <c r="BP183" i="23"/>
  <c r="BP107" i="23"/>
  <c r="BP260" i="23"/>
  <c r="BP108" i="23"/>
  <c r="BP184" i="23"/>
  <c r="BP261" i="23"/>
  <c r="BP185" i="23"/>
  <c r="BP109" i="23"/>
  <c r="BP110" i="23"/>
  <c r="BP186" i="23"/>
  <c r="BP262" i="23"/>
  <c r="BP111" i="23"/>
  <c r="BP187" i="23"/>
  <c r="BP263" i="23"/>
  <c r="BP188" i="23"/>
  <c r="BP264" i="23"/>
  <c r="BP112" i="23"/>
  <c r="BP265" i="23"/>
  <c r="BP189" i="23"/>
  <c r="BP113" i="23"/>
  <c r="BP266" i="23"/>
  <c r="BP114" i="23"/>
  <c r="BP190" i="23"/>
  <c r="BP191" i="23"/>
  <c r="BP115" i="23"/>
  <c r="BP267" i="23"/>
  <c r="BP192" i="23"/>
  <c r="BP116" i="23"/>
  <c r="BP268" i="23"/>
  <c r="BP269" i="23"/>
  <c r="BP117" i="23"/>
  <c r="BP193" i="23"/>
  <c r="BP270" i="23"/>
  <c r="BP194" i="23"/>
  <c r="BP118" i="23"/>
  <c r="BP271" i="23"/>
  <c r="BP195" i="23"/>
  <c r="BP119" i="23"/>
  <c r="BP196" i="23"/>
  <c r="BP120" i="23"/>
  <c r="BP272" i="23"/>
  <c r="BP273" i="23"/>
  <c r="BP197" i="23"/>
  <c r="BP121" i="23"/>
  <c r="BP198" i="23"/>
  <c r="BP274" i="23"/>
  <c r="BP122" i="23"/>
  <c r="BP275" i="23"/>
  <c r="BP123" i="23"/>
  <c r="BP199" i="23"/>
  <c r="BP200" i="23"/>
  <c r="BP276" i="23"/>
  <c r="BP124" i="23"/>
  <c r="BP125" i="23"/>
  <c r="BP277" i="23"/>
  <c r="BP201" i="23"/>
  <c r="BP202" i="23"/>
  <c r="BP126" i="23"/>
  <c r="BP278" i="23"/>
  <c r="BP203" i="23"/>
  <c r="BP127" i="23"/>
  <c r="BP279" i="23"/>
  <c r="BP280" i="23"/>
  <c r="BP204" i="23"/>
  <c r="BP128" i="23"/>
  <c r="BP129" i="23"/>
  <c r="AN586" i="23"/>
  <c r="AD586" i="23"/>
  <c r="V586" i="23"/>
  <c r="L586" i="23"/>
  <c r="AT586" i="23"/>
  <c r="AC586" i="23"/>
  <c r="I586" i="23"/>
  <c r="AS586" i="23"/>
  <c r="AJ586" i="23"/>
  <c r="Y586" i="23"/>
  <c r="Q586" i="23"/>
  <c r="H586" i="23"/>
  <c r="AL586" i="23"/>
  <c r="R586" i="23"/>
  <c r="AV586" i="23"/>
  <c r="AR586" i="23"/>
  <c r="AG586" i="23"/>
  <c r="X586" i="23"/>
  <c r="N586" i="23"/>
  <c r="AO586" i="23"/>
  <c r="AH586" i="23"/>
  <c r="AB586" i="23"/>
  <c r="T586" i="23"/>
  <c r="M586" i="23"/>
  <c r="AP586" i="23"/>
  <c r="AK586" i="23"/>
  <c r="AF586" i="23"/>
  <c r="Z586" i="23"/>
  <c r="U586" i="23"/>
  <c r="P586" i="23"/>
  <c r="J586" i="23"/>
  <c r="BQ8" i="23"/>
  <c r="AU586" i="23"/>
  <c r="AQ586" i="23"/>
  <c r="AM586" i="23"/>
  <c r="AI586" i="23"/>
  <c r="AE586" i="23"/>
  <c r="AA586" i="23"/>
  <c r="W586" i="23"/>
  <c r="S586" i="23"/>
  <c r="O586" i="23"/>
  <c r="K586" i="23"/>
  <c r="BO359" i="23"/>
  <c r="BP359" i="23"/>
  <c r="BQ359" i="23"/>
  <c r="BR359" i="23"/>
  <c r="BS359" i="23"/>
  <c r="BT359" i="23"/>
  <c r="BU359" i="23"/>
  <c r="BV359" i="23"/>
  <c r="BW359" i="23"/>
  <c r="BX359" i="23"/>
  <c r="BY359" i="23"/>
  <c r="BZ359" i="23"/>
  <c r="D587" i="23"/>
  <c r="B587" i="23" s="1"/>
  <c r="I587" i="23" s="1"/>
  <c r="N509" i="23"/>
  <c r="BO509" i="23"/>
  <c r="BP509" i="23"/>
  <c r="BQ509" i="23"/>
  <c r="BR509" i="23"/>
  <c r="BS509" i="23"/>
  <c r="BT509" i="23"/>
  <c r="BU509" i="23"/>
  <c r="BV509" i="23"/>
  <c r="BW509" i="23"/>
  <c r="BX509" i="23"/>
  <c r="BY509" i="23"/>
  <c r="BZ509" i="23"/>
  <c r="AN58" i="23"/>
  <c r="AX606" i="23"/>
  <c r="AX610" i="23"/>
  <c r="AX612" i="23"/>
  <c r="AX605" i="23"/>
  <c r="AX609" i="23"/>
  <c r="AX604" i="23"/>
  <c r="AX608" i="23"/>
  <c r="AX613" i="23"/>
  <c r="AX534" i="23"/>
  <c r="AX462" i="23"/>
  <c r="AX463" i="23"/>
  <c r="AX528" i="23"/>
  <c r="AX530" i="23"/>
  <c r="AX532" i="23"/>
  <c r="AX535" i="23"/>
  <c r="AX452" i="23"/>
  <c r="AX453" i="23"/>
  <c r="AX454" i="23"/>
  <c r="AX455" i="23"/>
  <c r="AX456" i="23"/>
  <c r="AX457" i="23"/>
  <c r="AX458" i="23"/>
  <c r="AX459" i="23"/>
  <c r="AX460" i="23"/>
  <c r="AX461" i="23"/>
  <c r="AX611" i="23"/>
  <c r="AX615" i="23"/>
  <c r="AX536" i="23"/>
  <c r="AX607" i="23"/>
  <c r="AX614" i="23"/>
  <c r="AX529" i="23"/>
  <c r="AX537" i="23"/>
  <c r="AX539" i="23"/>
  <c r="AX531" i="23"/>
  <c r="AX533" i="23"/>
  <c r="AX538" i="23"/>
  <c r="AX682" i="23"/>
  <c r="AX683" i="23"/>
  <c r="AX684" i="23"/>
  <c r="AX685" i="23"/>
  <c r="AX686" i="23"/>
  <c r="AX687" i="23"/>
  <c r="AX688" i="23"/>
  <c r="AX689" i="23"/>
  <c r="AX690" i="23"/>
  <c r="AX691" i="23"/>
  <c r="AX692" i="23"/>
  <c r="AX693" i="23"/>
  <c r="J509" i="23"/>
  <c r="AM509" i="23"/>
  <c r="AN509" i="23"/>
  <c r="T509" i="23"/>
  <c r="I509" i="23"/>
  <c r="AP509" i="23"/>
  <c r="AK509" i="23"/>
  <c r="S509" i="23"/>
  <c r="AG509" i="23"/>
  <c r="U509" i="23"/>
  <c r="Z509" i="23"/>
  <c r="AO509" i="23"/>
  <c r="AE509" i="23"/>
  <c r="O509" i="23"/>
  <c r="M509" i="23"/>
  <c r="AL509" i="23"/>
  <c r="V509" i="23"/>
  <c r="AF509" i="23"/>
  <c r="AA509" i="23"/>
  <c r="K509" i="23"/>
  <c r="W509" i="23"/>
  <c r="AJ509" i="23"/>
  <c r="G509" i="23"/>
  <c r="AC509" i="23"/>
  <c r="H509" i="23"/>
  <c r="AH509" i="23"/>
  <c r="R509" i="23"/>
  <c r="AU509" i="23"/>
  <c r="Y509" i="23"/>
  <c r="AQ509" i="23"/>
  <c r="AI509" i="23"/>
  <c r="Q509" i="23"/>
  <c r="L509" i="23"/>
  <c r="AR509" i="23"/>
  <c r="P509" i="23"/>
  <c r="AB509" i="23"/>
  <c r="AS509" i="23"/>
  <c r="X509" i="23"/>
  <c r="AT509" i="23"/>
  <c r="AD509" i="23"/>
  <c r="B510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AC434" i="23"/>
  <c r="AD434" i="23"/>
  <c r="AE434" i="23"/>
  <c r="AF434" i="23"/>
  <c r="AG434" i="23"/>
  <c r="AH434" i="23"/>
  <c r="AI434" i="23"/>
  <c r="AJ434" i="23"/>
  <c r="AK434" i="23"/>
  <c r="AL434" i="23"/>
  <c r="AM434" i="23"/>
  <c r="AN434" i="23"/>
  <c r="AO434" i="23"/>
  <c r="AP434" i="23"/>
  <c r="AQ434" i="23"/>
  <c r="AR434" i="23"/>
  <c r="AS434" i="23"/>
  <c r="AT434" i="23"/>
  <c r="AU434" i="23"/>
  <c r="AV434" i="23"/>
  <c r="AK130" i="23"/>
  <c r="U130" i="23"/>
  <c r="AF130" i="23"/>
  <c r="P130" i="23"/>
  <c r="AI130" i="23"/>
  <c r="J130" i="23"/>
  <c r="AM130" i="23"/>
  <c r="AD130" i="23"/>
  <c r="AC130" i="23"/>
  <c r="M130" i="23"/>
  <c r="AN130" i="23"/>
  <c r="X130" i="23"/>
  <c r="H130" i="23"/>
  <c r="S130" i="23"/>
  <c r="Z130" i="23"/>
  <c r="AE130" i="23"/>
  <c r="AL130" i="23"/>
  <c r="W130" i="23"/>
  <c r="Y130" i="23"/>
  <c r="T130" i="23"/>
  <c r="K130" i="23"/>
  <c r="O130" i="23"/>
  <c r="V130" i="23"/>
  <c r="AG130" i="23"/>
  <c r="Q130" i="23"/>
  <c r="AB130" i="23"/>
  <c r="L130" i="23"/>
  <c r="AA130" i="23"/>
  <c r="AH130" i="23"/>
  <c r="G130" i="23"/>
  <c r="N130" i="23"/>
  <c r="I130" i="23"/>
  <c r="AJ130" i="23"/>
  <c r="R130" i="23"/>
  <c r="B48" i="90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D511" i="23"/>
  <c r="AX469" i="23"/>
  <c r="AX470" i="23"/>
  <c r="AX471" i="23"/>
  <c r="AX472" i="23"/>
  <c r="AX474" i="23"/>
  <c r="AX475" i="23"/>
  <c r="AX468" i="23"/>
  <c r="AX476" i="23"/>
  <c r="AX473" i="23"/>
  <c r="AX478" i="23"/>
  <c r="AX477" i="23"/>
  <c r="AX479" i="23"/>
  <c r="AX480" i="23"/>
  <c r="AX481" i="23"/>
  <c r="AX482" i="23"/>
  <c r="AX483" i="23"/>
  <c r="AX484" i="23"/>
  <c r="AX485" i="23"/>
  <c r="AX486" i="23"/>
  <c r="AX487" i="23"/>
  <c r="AX488" i="23"/>
  <c r="AX489" i="23"/>
  <c r="AX490" i="23"/>
  <c r="AX491" i="23"/>
  <c r="AX492" i="23"/>
  <c r="AX493" i="23"/>
  <c r="AX494" i="23"/>
  <c r="AX495" i="23"/>
  <c r="AX496" i="23"/>
  <c r="AX497" i="23"/>
  <c r="AX498" i="23"/>
  <c r="AX499" i="23"/>
  <c r="AX500" i="23"/>
  <c r="AX501" i="23"/>
  <c r="AX502" i="23"/>
  <c r="AX503" i="23"/>
  <c r="AG282" i="23"/>
  <c r="Q282" i="23"/>
  <c r="AN282" i="23"/>
  <c r="S282" i="23"/>
  <c r="AM282" i="23"/>
  <c r="R282" i="23"/>
  <c r="AL282" i="23"/>
  <c r="AF282" i="23"/>
  <c r="O282" i="23"/>
  <c r="AD282" i="23"/>
  <c r="G282" i="23"/>
  <c r="K282" i="23"/>
  <c r="AJ282" i="23"/>
  <c r="AC282" i="23"/>
  <c r="M282" i="23"/>
  <c r="AI282" i="23"/>
  <c r="N282" i="23"/>
  <c r="AH282" i="23"/>
  <c r="L282" i="23"/>
  <c r="AA282" i="23"/>
  <c r="V282" i="23"/>
  <c r="AE282" i="23"/>
  <c r="Y282" i="23"/>
  <c r="I282" i="23"/>
  <c r="H282" i="23"/>
  <c r="AB282" i="23"/>
  <c r="P282" i="23"/>
  <c r="Z282" i="23"/>
  <c r="T282" i="23"/>
  <c r="AK282" i="23"/>
  <c r="U282" i="23"/>
  <c r="X282" i="23"/>
  <c r="W282" i="23"/>
  <c r="J282" i="23"/>
  <c r="V206" i="23"/>
  <c r="AL206" i="23"/>
  <c r="U206" i="23"/>
  <c r="M206" i="23"/>
  <c r="AI206" i="23"/>
  <c r="G206" i="23"/>
  <c r="L206" i="23"/>
  <c r="I206" i="23"/>
  <c r="AD206" i="23"/>
  <c r="AF206" i="23"/>
  <c r="AB206" i="23"/>
  <c r="W206" i="23"/>
  <c r="R206" i="23"/>
  <c r="P206" i="23"/>
  <c r="AC206" i="23"/>
  <c r="AJ206" i="23"/>
  <c r="J206" i="23"/>
  <c r="Z206" i="23"/>
  <c r="AA206" i="23"/>
  <c r="S206" i="23"/>
  <c r="AN206" i="23"/>
  <c r="Q206" i="23"/>
  <c r="AG206" i="23"/>
  <c r="T206" i="23"/>
  <c r="Y206" i="23"/>
  <c r="N206" i="23"/>
  <c r="K206" i="23"/>
  <c r="X206" i="23"/>
  <c r="AE206" i="23"/>
  <c r="AH206" i="23"/>
  <c r="AK206" i="23"/>
  <c r="H206" i="23"/>
  <c r="AM206" i="23"/>
  <c r="O206" i="23"/>
  <c r="D666" i="23"/>
  <c r="B666" i="23" s="1"/>
  <c r="AY322" i="23"/>
  <c r="AY335" i="23"/>
  <c r="AY316" i="23"/>
  <c r="AY357" i="23"/>
  <c r="AY349" i="23"/>
  <c r="AY325" i="23"/>
  <c r="AY353" i="23"/>
  <c r="AY336" i="23"/>
  <c r="AY351" i="23"/>
  <c r="AY317" i="23"/>
  <c r="AY330" i="23"/>
  <c r="AY344" i="23"/>
  <c r="AY339" i="23"/>
  <c r="AY352" i="23"/>
  <c r="AY328" i="23"/>
  <c r="AY341" i="23"/>
  <c r="AY318" i="23"/>
  <c r="AY320" i="23"/>
  <c r="AY327" i="23"/>
  <c r="AY7" i="23"/>
  <c r="AY326" i="23"/>
  <c r="AY338" i="23"/>
  <c r="AY348" i="23"/>
  <c r="AY319" i="23"/>
  <c r="AY331" i="23"/>
  <c r="AY346" i="23"/>
  <c r="AY342" i="23"/>
  <c r="AY358" i="23"/>
  <c r="AY332" i="23"/>
  <c r="AY355" i="23"/>
  <c r="AY323" i="23"/>
  <c r="AY333" i="23"/>
  <c r="AY343" i="23"/>
  <c r="AY354" i="23"/>
  <c r="AY334" i="23"/>
  <c r="AY356" i="23"/>
  <c r="AY347" i="23"/>
  <c r="AY324" i="23"/>
  <c r="AY340" i="23"/>
  <c r="AY350" i="23"/>
  <c r="AY321" i="23"/>
  <c r="AY329" i="23"/>
  <c r="AY337" i="23"/>
  <c r="AY345" i="23"/>
  <c r="G359" i="23"/>
  <c r="H359" i="23"/>
  <c r="I359" i="23"/>
  <c r="J359" i="23"/>
  <c r="K359" i="23"/>
  <c r="L359" i="23"/>
  <c r="N359" i="23"/>
  <c r="M359" i="23"/>
  <c r="O359" i="23"/>
  <c r="P359" i="23"/>
  <c r="Q359" i="23"/>
  <c r="R359" i="23"/>
  <c r="S359" i="23"/>
  <c r="T359" i="23"/>
  <c r="U359" i="23"/>
  <c r="V359" i="23"/>
  <c r="W359" i="23"/>
  <c r="X359" i="23"/>
  <c r="Y359" i="23"/>
  <c r="Z359" i="23"/>
  <c r="AA359" i="23"/>
  <c r="AB359" i="23"/>
  <c r="AC359" i="23"/>
  <c r="AD359" i="23"/>
  <c r="AE359" i="23"/>
  <c r="AF359" i="23"/>
  <c r="AG359" i="23"/>
  <c r="AH359" i="23"/>
  <c r="AI359" i="23"/>
  <c r="AJ359" i="23"/>
  <c r="AK359" i="23"/>
  <c r="AL359" i="23"/>
  <c r="AM359" i="23"/>
  <c r="AN359" i="23"/>
  <c r="AO359" i="23"/>
  <c r="AP359" i="23"/>
  <c r="AQ359" i="23"/>
  <c r="AR359" i="23"/>
  <c r="AS359" i="23"/>
  <c r="AT359" i="23"/>
  <c r="AU359" i="23"/>
  <c r="AV359" i="23"/>
  <c r="AW359" i="23"/>
  <c r="AY359" i="23"/>
  <c r="L665" i="23"/>
  <c r="AB665" i="23"/>
  <c r="AR665" i="23"/>
  <c r="G665" i="23"/>
  <c r="AC665" i="23"/>
  <c r="Y665" i="23"/>
  <c r="AT665" i="23"/>
  <c r="Z665" i="23"/>
  <c r="AU665" i="23"/>
  <c r="P665" i="23"/>
  <c r="AF665" i="23"/>
  <c r="AV665" i="23"/>
  <c r="M665" i="23"/>
  <c r="AH665" i="23"/>
  <c r="I665" i="23"/>
  <c r="AD665" i="23"/>
  <c r="H665" i="23"/>
  <c r="X665" i="23"/>
  <c r="AN665" i="23"/>
  <c r="W665" i="23"/>
  <c r="AS665" i="23"/>
  <c r="S665" i="23"/>
  <c r="AO665" i="23"/>
  <c r="T665" i="23"/>
  <c r="U665" i="23"/>
  <c r="Q665" i="23"/>
  <c r="AL665" i="23"/>
  <c r="AJ665" i="23"/>
  <c r="N665" i="23"/>
  <c r="AE665" i="23"/>
  <c r="V665" i="23"/>
  <c r="AQ665" i="23"/>
  <c r="AM665" i="23"/>
  <c r="O665" i="23"/>
  <c r="AP665" i="23"/>
  <c r="K665" i="23"/>
  <c r="AG665" i="23"/>
  <c r="R665" i="23"/>
  <c r="AI665" i="23"/>
  <c r="AK665" i="23"/>
  <c r="AA665" i="23"/>
  <c r="AW665" i="23"/>
  <c r="J665" i="23"/>
  <c r="B435" i="23"/>
  <c r="D436" i="23"/>
  <c r="C210" i="23"/>
  <c r="C134" i="23"/>
  <c r="D360" i="23"/>
  <c r="D283" i="23"/>
  <c r="D207" i="23"/>
  <c r="D131" i="23"/>
  <c r="C285" i="23"/>
  <c r="C59" i="23"/>
  <c r="BP282" i="23" l="1"/>
  <c r="BP130" i="23"/>
  <c r="BP206" i="23"/>
  <c r="BQ206" i="23"/>
  <c r="AO207" i="23"/>
  <c r="AS207" i="23"/>
  <c r="AW207" i="23"/>
  <c r="BA207" i="23"/>
  <c r="BE207" i="23"/>
  <c r="BI207" i="23"/>
  <c r="BM207" i="23"/>
  <c r="BQ207" i="23"/>
  <c r="AP207" i="23"/>
  <c r="AT207" i="23"/>
  <c r="AX207" i="23"/>
  <c r="BB207" i="23"/>
  <c r="BF207" i="23"/>
  <c r="BJ207" i="23"/>
  <c r="BN207" i="23"/>
  <c r="AQ207" i="23"/>
  <c r="AY207" i="23"/>
  <c r="BG207" i="23"/>
  <c r="BO207" i="23"/>
  <c r="AR207" i="23"/>
  <c r="AZ207" i="23"/>
  <c r="BH207" i="23"/>
  <c r="BP207" i="23"/>
  <c r="AU207" i="23"/>
  <c r="BK207" i="23"/>
  <c r="BC207" i="23"/>
  <c r="AV207" i="23"/>
  <c r="BL207" i="23"/>
  <c r="BD207" i="23"/>
  <c r="BQ87" i="23"/>
  <c r="BQ239" i="23"/>
  <c r="BQ163" i="23"/>
  <c r="BQ240" i="23"/>
  <c r="BQ164" i="23"/>
  <c r="BQ88" i="23"/>
  <c r="BQ241" i="23"/>
  <c r="BQ165" i="23"/>
  <c r="BQ89" i="23"/>
  <c r="BQ90" i="23"/>
  <c r="BQ242" i="23"/>
  <c r="BQ166" i="23"/>
  <c r="BQ167" i="23"/>
  <c r="BQ91" i="23"/>
  <c r="BQ243" i="23"/>
  <c r="BQ168" i="23"/>
  <c r="BQ244" i="23"/>
  <c r="BQ92" i="23"/>
  <c r="BQ169" i="23"/>
  <c r="BQ93" i="23"/>
  <c r="BQ245" i="23"/>
  <c r="BQ94" i="23"/>
  <c r="BQ246" i="23"/>
  <c r="BQ170" i="23"/>
  <c r="BQ95" i="23"/>
  <c r="BQ247" i="23"/>
  <c r="BQ171" i="23"/>
  <c r="BQ96" i="23"/>
  <c r="BQ172" i="23"/>
  <c r="BQ248" i="23"/>
  <c r="BQ249" i="23"/>
  <c r="BQ97" i="23"/>
  <c r="BQ173" i="23"/>
  <c r="BQ250" i="23"/>
  <c r="BQ98" i="23"/>
  <c r="BQ174" i="23"/>
  <c r="BQ251" i="23"/>
  <c r="BQ99" i="23"/>
  <c r="BQ175" i="23"/>
  <c r="BQ100" i="23"/>
  <c r="BQ176" i="23"/>
  <c r="BQ252" i="23"/>
  <c r="BQ177" i="23"/>
  <c r="BQ253" i="23"/>
  <c r="BQ101" i="23"/>
  <c r="BQ178" i="23"/>
  <c r="BQ254" i="23"/>
  <c r="BQ102" i="23"/>
  <c r="BQ179" i="23"/>
  <c r="BQ255" i="23"/>
  <c r="BQ103" i="23"/>
  <c r="BQ104" i="23"/>
  <c r="BQ256" i="23"/>
  <c r="BQ180" i="23"/>
  <c r="BQ181" i="23"/>
  <c r="BQ105" i="23"/>
  <c r="BQ257" i="23"/>
  <c r="BQ106" i="23"/>
  <c r="BQ258" i="23"/>
  <c r="BQ182" i="23"/>
  <c r="BQ183" i="23"/>
  <c r="BQ259" i="23"/>
  <c r="BQ107" i="23"/>
  <c r="BQ108" i="23"/>
  <c r="BQ184" i="23"/>
  <c r="BQ260" i="23"/>
  <c r="BQ109" i="23"/>
  <c r="BQ261" i="23"/>
  <c r="BQ185" i="23"/>
  <c r="BQ186" i="23"/>
  <c r="BQ110" i="23"/>
  <c r="BQ262" i="23"/>
  <c r="BQ111" i="23"/>
  <c r="BQ187" i="23"/>
  <c r="BQ263" i="23"/>
  <c r="BQ264" i="23"/>
  <c r="BQ188" i="23"/>
  <c r="BQ112" i="23"/>
  <c r="BQ265" i="23"/>
  <c r="BQ113" i="23"/>
  <c r="BQ189" i="23"/>
  <c r="BQ190" i="23"/>
  <c r="BQ114" i="23"/>
  <c r="BQ266" i="23"/>
  <c r="BQ267" i="23"/>
  <c r="BQ191" i="23"/>
  <c r="BQ115" i="23"/>
  <c r="BQ268" i="23"/>
  <c r="BQ116" i="23"/>
  <c r="BQ192" i="23"/>
  <c r="BQ269" i="23"/>
  <c r="BQ117" i="23"/>
  <c r="BQ193" i="23"/>
  <c r="BQ194" i="23"/>
  <c r="BQ270" i="23"/>
  <c r="BQ118" i="23"/>
  <c r="BQ271" i="23"/>
  <c r="BQ195" i="23"/>
  <c r="BQ119" i="23"/>
  <c r="BQ120" i="23"/>
  <c r="BQ272" i="23"/>
  <c r="BQ196" i="23"/>
  <c r="BQ197" i="23"/>
  <c r="BQ273" i="23"/>
  <c r="BQ121" i="23"/>
  <c r="BQ274" i="23"/>
  <c r="BQ198" i="23"/>
  <c r="BQ122" i="23"/>
  <c r="BQ123" i="23"/>
  <c r="BQ275" i="23"/>
  <c r="BQ199" i="23"/>
  <c r="BQ276" i="23"/>
  <c r="BQ200" i="23"/>
  <c r="BQ124" i="23"/>
  <c r="BQ201" i="23"/>
  <c r="BQ277" i="23"/>
  <c r="BQ125" i="23"/>
  <c r="BQ202" i="23"/>
  <c r="BQ278" i="23"/>
  <c r="BQ126" i="23"/>
  <c r="BQ203" i="23"/>
  <c r="BQ279" i="23"/>
  <c r="BQ127" i="23"/>
  <c r="BQ204" i="23"/>
  <c r="BQ128" i="23"/>
  <c r="BQ280" i="23"/>
  <c r="BQ129" i="23"/>
  <c r="BQ205" i="23"/>
  <c r="BQ281" i="23"/>
  <c r="AP131" i="23"/>
  <c r="AT131" i="23"/>
  <c r="AX131" i="23"/>
  <c r="BB131" i="23"/>
  <c r="BF131" i="23"/>
  <c r="BJ131" i="23"/>
  <c r="AQ131" i="23"/>
  <c r="AU131" i="23"/>
  <c r="AY131" i="23"/>
  <c r="BC131" i="23"/>
  <c r="BG131" i="23"/>
  <c r="AS131" i="23"/>
  <c r="BA131" i="23"/>
  <c r="BI131" i="23"/>
  <c r="AV131" i="23"/>
  <c r="BE131" i="23"/>
  <c r="BM131" i="23"/>
  <c r="BQ131" i="23"/>
  <c r="AW131" i="23"/>
  <c r="BH131" i="23"/>
  <c r="BN131" i="23"/>
  <c r="AZ131" i="23"/>
  <c r="BO131" i="23"/>
  <c r="BD131" i="23"/>
  <c r="BP131" i="23"/>
  <c r="AO131" i="23"/>
  <c r="AR131" i="23"/>
  <c r="BK131" i="23"/>
  <c r="BL131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AP283" i="23"/>
  <c r="AT283" i="23"/>
  <c r="AX283" i="23"/>
  <c r="BB283" i="23"/>
  <c r="BF283" i="23"/>
  <c r="BJ283" i="23"/>
  <c r="BN283" i="23"/>
  <c r="AR283" i="23"/>
  <c r="AZ283" i="23"/>
  <c r="BH283" i="23"/>
  <c r="BP283" i="23"/>
  <c r="AQ283" i="23"/>
  <c r="AU283" i="23"/>
  <c r="AY283" i="23"/>
  <c r="BC283" i="23"/>
  <c r="BG283" i="23"/>
  <c r="BK283" i="23"/>
  <c r="BO283" i="23"/>
  <c r="AV283" i="23"/>
  <c r="BD283" i="23"/>
  <c r="BL283" i="23"/>
  <c r="AW283" i="23"/>
  <c r="BM283" i="23"/>
  <c r="BE283" i="23"/>
  <c r="BI283" i="23"/>
  <c r="BA283" i="23"/>
  <c r="BQ283" i="23"/>
  <c r="AO283" i="23"/>
  <c r="AS283" i="23"/>
  <c r="BQ282" i="23"/>
  <c r="BQ130" i="23"/>
  <c r="AI587" i="23"/>
  <c r="N587" i="23"/>
  <c r="AD587" i="23"/>
  <c r="H587" i="23"/>
  <c r="AT587" i="23"/>
  <c r="X587" i="23"/>
  <c r="AN587" i="23"/>
  <c r="S587" i="23"/>
  <c r="AR587" i="23"/>
  <c r="AM587" i="23"/>
  <c r="AB587" i="23"/>
  <c r="W587" i="23"/>
  <c r="R587" i="23"/>
  <c r="L587" i="23"/>
  <c r="G587" i="23"/>
  <c r="AV587" i="23"/>
  <c r="AQ587" i="23"/>
  <c r="AL587" i="23"/>
  <c r="AF587" i="23"/>
  <c r="AA587" i="23"/>
  <c r="V587" i="23"/>
  <c r="P587" i="23"/>
  <c r="K587" i="23"/>
  <c r="AH587" i="23"/>
  <c r="AU587" i="23"/>
  <c r="AP587" i="23"/>
  <c r="AJ587" i="23"/>
  <c r="AE587" i="23"/>
  <c r="Z587" i="23"/>
  <c r="T587" i="23"/>
  <c r="O587" i="23"/>
  <c r="J587" i="23"/>
  <c r="BR8" i="23"/>
  <c r="AS587" i="23"/>
  <c r="AO587" i="23"/>
  <c r="AK587" i="23"/>
  <c r="AG587" i="23"/>
  <c r="AC587" i="23"/>
  <c r="Y587" i="23"/>
  <c r="U587" i="23"/>
  <c r="Q587" i="23"/>
  <c r="M587" i="23"/>
  <c r="D588" i="23"/>
  <c r="B588" i="23" s="1"/>
  <c r="J588" i="23" s="1"/>
  <c r="N510" i="23"/>
  <c r="BO510" i="23"/>
  <c r="BP510" i="23"/>
  <c r="BQ510" i="23"/>
  <c r="BR510" i="23"/>
  <c r="BS510" i="23"/>
  <c r="BT510" i="23"/>
  <c r="BU510" i="23"/>
  <c r="BV510" i="23"/>
  <c r="BW510" i="23"/>
  <c r="BX510" i="23"/>
  <c r="BY510" i="23"/>
  <c r="BZ510" i="23"/>
  <c r="BO360" i="23"/>
  <c r="BP360" i="23"/>
  <c r="BQ360" i="23"/>
  <c r="BR360" i="23"/>
  <c r="BS360" i="23"/>
  <c r="BT360" i="23"/>
  <c r="BU360" i="23"/>
  <c r="BV360" i="23"/>
  <c r="BW360" i="23"/>
  <c r="BX360" i="23"/>
  <c r="BY360" i="23"/>
  <c r="BZ360" i="23"/>
  <c r="AY604" i="23"/>
  <c r="AY605" i="23"/>
  <c r="AY606" i="23"/>
  <c r="AY607" i="23"/>
  <c r="AY608" i="23"/>
  <c r="AY609" i="23"/>
  <c r="AY610" i="23"/>
  <c r="AY611" i="23"/>
  <c r="AY614" i="23"/>
  <c r="AY615" i="23"/>
  <c r="AY612" i="23"/>
  <c r="AY528" i="23"/>
  <c r="AY529" i="23"/>
  <c r="AY530" i="23"/>
  <c r="AY531" i="23"/>
  <c r="AY532" i="23"/>
  <c r="AY533" i="23"/>
  <c r="AY534" i="23"/>
  <c r="AY535" i="23"/>
  <c r="AY536" i="23"/>
  <c r="AY537" i="23"/>
  <c r="AY538" i="23"/>
  <c r="AY539" i="23"/>
  <c r="AY462" i="23"/>
  <c r="AY463" i="23"/>
  <c r="AY613" i="23"/>
  <c r="AY452" i="23"/>
  <c r="AY453" i="23"/>
  <c r="AY454" i="23"/>
  <c r="AY455" i="23"/>
  <c r="AY456" i="23"/>
  <c r="AY457" i="23"/>
  <c r="AY458" i="23"/>
  <c r="AY459" i="23"/>
  <c r="AY460" i="23"/>
  <c r="AY461" i="23"/>
  <c r="AY682" i="23"/>
  <c r="AY683" i="23"/>
  <c r="AY684" i="23"/>
  <c r="AY685" i="23"/>
  <c r="AY686" i="23"/>
  <c r="AY687" i="23"/>
  <c r="AY688" i="23"/>
  <c r="AY689" i="23"/>
  <c r="AY690" i="23"/>
  <c r="AY691" i="23"/>
  <c r="AY692" i="23"/>
  <c r="AY693" i="23"/>
  <c r="AW587" i="23"/>
  <c r="U510" i="23"/>
  <c r="AG510" i="23"/>
  <c r="Z510" i="23"/>
  <c r="AJ510" i="23"/>
  <c r="T510" i="23"/>
  <c r="AM510" i="23"/>
  <c r="AQ510" i="23"/>
  <c r="J510" i="23"/>
  <c r="S510" i="23"/>
  <c r="H510" i="23"/>
  <c r="AP510" i="23"/>
  <c r="AS510" i="23"/>
  <c r="AN510" i="23"/>
  <c r="X510" i="23"/>
  <c r="AC510" i="23"/>
  <c r="AO510" i="23"/>
  <c r="M510" i="23"/>
  <c r="AK510" i="23"/>
  <c r="P510" i="23"/>
  <c r="AL510" i="23"/>
  <c r="V510" i="23"/>
  <c r="AE510" i="23"/>
  <c r="Y510" i="23"/>
  <c r="I510" i="23"/>
  <c r="W510" i="23"/>
  <c r="AI510" i="23"/>
  <c r="G510" i="23"/>
  <c r="AF510" i="23"/>
  <c r="K510" i="23"/>
  <c r="AH510" i="23"/>
  <c r="R510" i="23"/>
  <c r="AU510" i="23"/>
  <c r="Q510" i="23"/>
  <c r="L510" i="23"/>
  <c r="AR510" i="23"/>
  <c r="O510" i="23"/>
  <c r="AB510" i="23"/>
  <c r="AV510" i="23"/>
  <c r="AA510" i="23"/>
  <c r="AT510" i="23"/>
  <c r="AD510" i="23"/>
  <c r="B511" i="23"/>
  <c r="AA511" i="23" s="1"/>
  <c r="G435" i="23"/>
  <c r="H435" i="23"/>
  <c r="I435" i="23"/>
  <c r="J435" i="23"/>
  <c r="K435" i="23"/>
  <c r="L435" i="23"/>
  <c r="M435" i="23"/>
  <c r="N435" i="23"/>
  <c r="O435" i="23"/>
  <c r="P435" i="23"/>
  <c r="Q435" i="23"/>
  <c r="R435" i="23"/>
  <c r="S435" i="23"/>
  <c r="T435" i="23"/>
  <c r="U435" i="23"/>
  <c r="V435" i="23"/>
  <c r="W435" i="23"/>
  <c r="X435" i="23"/>
  <c r="Y435" i="23"/>
  <c r="Z435" i="23"/>
  <c r="AA435" i="23"/>
  <c r="AB435" i="23"/>
  <c r="AC435" i="23"/>
  <c r="AD435" i="23"/>
  <c r="AE435" i="23"/>
  <c r="AF435" i="23"/>
  <c r="AG435" i="23"/>
  <c r="AH435" i="23"/>
  <c r="AI435" i="23"/>
  <c r="AJ435" i="23"/>
  <c r="AK435" i="23"/>
  <c r="AL435" i="23"/>
  <c r="AM435" i="23"/>
  <c r="AN435" i="23"/>
  <c r="AO435" i="23"/>
  <c r="AP435" i="23"/>
  <c r="AQ435" i="23"/>
  <c r="AR435" i="23"/>
  <c r="AS435" i="23"/>
  <c r="AT435" i="23"/>
  <c r="AU435" i="23"/>
  <c r="AV435" i="23"/>
  <c r="AW435" i="23"/>
  <c r="B49" i="90"/>
  <c r="AL131" i="23"/>
  <c r="V131" i="23"/>
  <c r="AG131" i="23"/>
  <c r="Q131" i="23"/>
  <c r="AN131" i="23"/>
  <c r="H131" i="23"/>
  <c r="W131" i="23"/>
  <c r="T131" i="23"/>
  <c r="S131" i="23"/>
  <c r="K131" i="23"/>
  <c r="AH131" i="23"/>
  <c r="R131" i="23"/>
  <c r="AC131" i="23"/>
  <c r="M131" i="23"/>
  <c r="AF131" i="23"/>
  <c r="O131" i="23"/>
  <c r="AB131" i="23"/>
  <c r="AD131" i="23"/>
  <c r="N131" i="23"/>
  <c r="Y131" i="23"/>
  <c r="I131" i="23"/>
  <c r="X131" i="23"/>
  <c r="AM131" i="23"/>
  <c r="G131" i="23"/>
  <c r="AA131" i="23"/>
  <c r="L131" i="23"/>
  <c r="Z131" i="23"/>
  <c r="J131" i="23"/>
  <c r="AK131" i="23"/>
  <c r="U131" i="23"/>
  <c r="P131" i="23"/>
  <c r="AE131" i="23"/>
  <c r="AJ131" i="23"/>
  <c r="AI131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D512" i="23"/>
  <c r="AY469" i="23"/>
  <c r="AY470" i="23"/>
  <c r="AY471" i="23"/>
  <c r="AY473" i="23"/>
  <c r="AY474" i="23"/>
  <c r="AY476" i="23"/>
  <c r="AY477" i="23"/>
  <c r="AY478" i="23"/>
  <c r="AY479" i="23"/>
  <c r="AY468" i="23"/>
  <c r="AY475" i="23"/>
  <c r="AY472" i="23"/>
  <c r="AY480" i="23"/>
  <c r="AY481" i="23"/>
  <c r="AY482" i="23"/>
  <c r="AY483" i="23"/>
  <c r="AY484" i="23"/>
  <c r="AY485" i="23"/>
  <c r="AY486" i="23"/>
  <c r="AY487" i="23"/>
  <c r="AY488" i="23"/>
  <c r="AY489" i="23"/>
  <c r="AY490" i="23"/>
  <c r="AY491" i="23"/>
  <c r="AY492" i="23"/>
  <c r="AY493" i="23"/>
  <c r="AY494" i="23"/>
  <c r="AY495" i="23"/>
  <c r="AY496" i="23"/>
  <c r="AY497" i="23"/>
  <c r="AY498" i="23"/>
  <c r="AY499" i="23"/>
  <c r="AY500" i="23"/>
  <c r="AY501" i="23"/>
  <c r="AY502" i="23"/>
  <c r="AY503" i="23"/>
  <c r="AJ283" i="23"/>
  <c r="Z283" i="23"/>
  <c r="I283" i="23"/>
  <c r="AC283" i="23"/>
  <c r="T283" i="23"/>
  <c r="AG283" i="23"/>
  <c r="Y283" i="23"/>
  <c r="AL283" i="23"/>
  <c r="AK283" i="23"/>
  <c r="P283" i="23"/>
  <c r="J283" i="23"/>
  <c r="AD283" i="23"/>
  <c r="AI283" i="23"/>
  <c r="G283" i="23"/>
  <c r="AF283" i="23"/>
  <c r="U283" i="23"/>
  <c r="V283" i="23"/>
  <c r="O283" i="23"/>
  <c r="S283" i="23"/>
  <c r="N283" i="23"/>
  <c r="R283" i="23"/>
  <c r="AB283" i="23"/>
  <c r="Q283" i="23"/>
  <c r="AH283" i="23"/>
  <c r="H283" i="23"/>
  <c r="W283" i="23"/>
  <c r="AN283" i="23"/>
  <c r="X283" i="23"/>
  <c r="AE283" i="23"/>
  <c r="M283" i="23"/>
  <c r="K283" i="23"/>
  <c r="AA283" i="23"/>
  <c r="AM283" i="23"/>
  <c r="L283" i="23"/>
  <c r="N207" i="23"/>
  <c r="AD207" i="23"/>
  <c r="L207" i="23"/>
  <c r="AG207" i="23"/>
  <c r="T207" i="23"/>
  <c r="AK207" i="23"/>
  <c r="AC207" i="23"/>
  <c r="AF207" i="23"/>
  <c r="V207" i="23"/>
  <c r="W207" i="23"/>
  <c r="AE207" i="23"/>
  <c r="H207" i="23"/>
  <c r="J207" i="23"/>
  <c r="G207" i="23"/>
  <c r="O207" i="23"/>
  <c r="AA207" i="23"/>
  <c r="X207" i="23"/>
  <c r="R207" i="23"/>
  <c r="AH207" i="23"/>
  <c r="Q207" i="23"/>
  <c r="AM207" i="23"/>
  <c r="Y207" i="23"/>
  <c r="AN207" i="23"/>
  <c r="AI207" i="23"/>
  <c r="M207" i="23"/>
  <c r="AL207" i="23"/>
  <c r="I207" i="23"/>
  <c r="P207" i="23"/>
  <c r="U207" i="23"/>
  <c r="Z207" i="23"/>
  <c r="AB207" i="23"/>
  <c r="AJ207" i="23"/>
  <c r="S207" i="23"/>
  <c r="K207" i="23"/>
  <c r="AZ7" i="23"/>
  <c r="AZ321" i="23"/>
  <c r="AZ355" i="23"/>
  <c r="AZ326" i="23"/>
  <c r="AZ330" i="23"/>
  <c r="AZ331" i="23"/>
  <c r="AZ324" i="23"/>
  <c r="AZ343" i="23"/>
  <c r="AZ348" i="23"/>
  <c r="AZ351" i="23"/>
  <c r="AZ360" i="23"/>
  <c r="AZ342" i="23"/>
  <c r="AZ338" i="23"/>
  <c r="AZ332" i="23"/>
  <c r="AZ350" i="23"/>
  <c r="AZ323" i="23"/>
  <c r="AZ335" i="23"/>
  <c r="AZ345" i="23"/>
  <c r="AZ353" i="23"/>
  <c r="AZ356" i="23"/>
  <c r="AZ316" i="23"/>
  <c r="AZ336" i="23"/>
  <c r="AZ358" i="23"/>
  <c r="AZ327" i="23"/>
  <c r="AZ337" i="23"/>
  <c r="AZ352" i="23"/>
  <c r="AZ357" i="23"/>
  <c r="AZ318" i="23"/>
  <c r="AZ322" i="23"/>
  <c r="AZ320" i="23"/>
  <c r="AZ340" i="23"/>
  <c r="AZ319" i="23"/>
  <c r="AZ329" i="23"/>
  <c r="AZ339" i="23"/>
  <c r="AZ349" i="23"/>
  <c r="AZ359" i="23"/>
  <c r="AZ334" i="23"/>
  <c r="AZ354" i="23"/>
  <c r="AZ346" i="23"/>
  <c r="AZ328" i="23"/>
  <c r="AZ344" i="23"/>
  <c r="AZ317" i="23"/>
  <c r="AZ325" i="23"/>
  <c r="AZ333" i="23"/>
  <c r="AZ341" i="23"/>
  <c r="AZ347" i="23"/>
  <c r="G360" i="23"/>
  <c r="H360" i="23"/>
  <c r="I360" i="23"/>
  <c r="J360" i="23"/>
  <c r="K360" i="23"/>
  <c r="L360" i="23"/>
  <c r="N360" i="23"/>
  <c r="M360" i="23"/>
  <c r="O360" i="23"/>
  <c r="P360" i="23"/>
  <c r="Q360" i="23"/>
  <c r="R360" i="23"/>
  <c r="S360" i="23"/>
  <c r="T360" i="23"/>
  <c r="U360" i="23"/>
  <c r="V360" i="23"/>
  <c r="W360" i="23"/>
  <c r="X360" i="23"/>
  <c r="Y360" i="23"/>
  <c r="Z360" i="23"/>
  <c r="AA360" i="23"/>
  <c r="AB360" i="23"/>
  <c r="AC360" i="23"/>
  <c r="AD360" i="23"/>
  <c r="AE360" i="23"/>
  <c r="AF360" i="23"/>
  <c r="AG360" i="23"/>
  <c r="AH360" i="23"/>
  <c r="AI360" i="23"/>
  <c r="AJ360" i="23"/>
  <c r="AK360" i="23"/>
  <c r="AL360" i="23"/>
  <c r="AM360" i="23"/>
  <c r="AN360" i="23"/>
  <c r="AO360" i="23"/>
  <c r="AP360" i="23"/>
  <c r="AQ360" i="23"/>
  <c r="AR360" i="23"/>
  <c r="AS360" i="23"/>
  <c r="AT360" i="23"/>
  <c r="AU360" i="23"/>
  <c r="AV360" i="23"/>
  <c r="AW360" i="23"/>
  <c r="AX360" i="23"/>
  <c r="N666" i="23"/>
  <c r="AD666" i="23"/>
  <c r="AT666" i="23"/>
  <c r="X666" i="23"/>
  <c r="AS666" i="23"/>
  <c r="T666" i="23"/>
  <c r="AO666" i="23"/>
  <c r="U666" i="23"/>
  <c r="AQ666" i="23"/>
  <c r="R666" i="23"/>
  <c r="AH666" i="23"/>
  <c r="AX666" i="23"/>
  <c r="H666" i="23"/>
  <c r="AC666" i="23"/>
  <c r="Y666" i="23"/>
  <c r="AU666" i="23"/>
  <c r="J666" i="23"/>
  <c r="Z666" i="23"/>
  <c r="AP666" i="23"/>
  <c r="S666" i="23"/>
  <c r="AN666" i="23"/>
  <c r="O666" i="23"/>
  <c r="AJ666" i="23"/>
  <c r="AL666" i="23"/>
  <c r="I666" i="23"/>
  <c r="K666" i="23"/>
  <c r="AK666" i="23"/>
  <c r="L666" i="23"/>
  <c r="AG666" i="23"/>
  <c r="M666" i="23"/>
  <c r="AE666" i="23"/>
  <c r="P666" i="23"/>
  <c r="AV666" i="23"/>
  <c r="Q666" i="23"/>
  <c r="AM666" i="23"/>
  <c r="V666" i="23"/>
  <c r="AF666" i="23"/>
  <c r="G666" i="23"/>
  <c r="AB666" i="23"/>
  <c r="AW666" i="23"/>
  <c r="AI666" i="23"/>
  <c r="W666" i="23"/>
  <c r="AR666" i="23"/>
  <c r="AA666" i="23"/>
  <c r="D667" i="23"/>
  <c r="B436" i="23"/>
  <c r="D437" i="23"/>
  <c r="C60" i="23"/>
  <c r="D361" i="23"/>
  <c r="D284" i="23"/>
  <c r="D132" i="23"/>
  <c r="D208" i="23"/>
  <c r="C135" i="23"/>
  <c r="C211" i="23"/>
  <c r="C286" i="23"/>
  <c r="AJ588" i="23" l="1"/>
  <c r="AR284" i="23"/>
  <c r="AV284" i="23"/>
  <c r="AZ284" i="23"/>
  <c r="BD284" i="23"/>
  <c r="BH284" i="23"/>
  <c r="BL284" i="23"/>
  <c r="BP284" i="23"/>
  <c r="AT284" i="23"/>
  <c r="BB284" i="23"/>
  <c r="BJ284" i="23"/>
  <c r="BR284" i="23"/>
  <c r="AO284" i="23"/>
  <c r="AS284" i="23"/>
  <c r="AW284" i="23"/>
  <c r="BA284" i="23"/>
  <c r="BE284" i="23"/>
  <c r="BI284" i="23"/>
  <c r="BM284" i="23"/>
  <c r="BQ284" i="23"/>
  <c r="AP284" i="23"/>
  <c r="AX284" i="23"/>
  <c r="BF284" i="23"/>
  <c r="BN284" i="23"/>
  <c r="AQ284" i="23"/>
  <c r="BG284" i="23"/>
  <c r="AU284" i="23"/>
  <c r="AY284" i="23"/>
  <c r="BC284" i="23"/>
  <c r="BK284" i="23"/>
  <c r="BO284" i="23"/>
  <c r="BR283" i="23"/>
  <c r="AQ208" i="23"/>
  <c r="AU208" i="23"/>
  <c r="AY208" i="23"/>
  <c r="BC208" i="23"/>
  <c r="BG208" i="23"/>
  <c r="BK208" i="23"/>
  <c r="BO208" i="23"/>
  <c r="AR208" i="23"/>
  <c r="AV208" i="23"/>
  <c r="AZ208" i="23"/>
  <c r="BD208" i="23"/>
  <c r="BH208" i="23"/>
  <c r="BL208" i="23"/>
  <c r="BP208" i="23"/>
  <c r="AS208" i="23"/>
  <c r="BA208" i="23"/>
  <c r="BI208" i="23"/>
  <c r="BQ208" i="23"/>
  <c r="AT208" i="23"/>
  <c r="BB208" i="23"/>
  <c r="BJ208" i="23"/>
  <c r="BR208" i="23"/>
  <c r="AO208" i="23"/>
  <c r="BE208" i="23"/>
  <c r="AW208" i="23"/>
  <c r="AP208" i="23"/>
  <c r="BF208" i="23"/>
  <c r="BM208" i="23"/>
  <c r="AX208" i="23"/>
  <c r="BN208" i="23"/>
  <c r="AQ132" i="23"/>
  <c r="AU132" i="23"/>
  <c r="AY132" i="23"/>
  <c r="BC132" i="23"/>
  <c r="BG132" i="23"/>
  <c r="BK132" i="23"/>
  <c r="BO132" i="23"/>
  <c r="AR132" i="23"/>
  <c r="AV132" i="23"/>
  <c r="AZ132" i="23"/>
  <c r="BD132" i="23"/>
  <c r="BH132" i="23"/>
  <c r="BL132" i="23"/>
  <c r="BP132" i="23"/>
  <c r="AS132" i="23"/>
  <c r="BA132" i="23"/>
  <c r="BI132" i="23"/>
  <c r="BQ132" i="23"/>
  <c r="AT132" i="23"/>
  <c r="BB132" i="23"/>
  <c r="BJ132" i="23"/>
  <c r="BR132" i="23"/>
  <c r="AW132" i="23"/>
  <c r="BM132" i="23"/>
  <c r="AX132" i="23"/>
  <c r="BN132" i="23"/>
  <c r="AO132" i="23"/>
  <c r="BE132" i="23"/>
  <c r="AP132" i="23"/>
  <c r="BF132" i="23"/>
  <c r="BR87" i="23"/>
  <c r="BR239" i="23"/>
  <c r="BR163" i="23"/>
  <c r="BR88" i="23"/>
  <c r="BR164" i="23"/>
  <c r="BR240" i="23"/>
  <c r="BR89" i="23"/>
  <c r="BR165" i="23"/>
  <c r="BR241" i="23"/>
  <c r="BR90" i="23"/>
  <c r="BR242" i="23"/>
  <c r="BR166" i="23"/>
  <c r="BR167" i="23"/>
  <c r="BR91" i="23"/>
  <c r="BR243" i="23"/>
  <c r="BR168" i="23"/>
  <c r="BR244" i="23"/>
  <c r="BR92" i="23"/>
  <c r="BR245" i="23"/>
  <c r="BR93" i="23"/>
  <c r="BR169" i="23"/>
  <c r="BR170" i="23"/>
  <c r="BR246" i="23"/>
  <c r="BR94" i="23"/>
  <c r="BR95" i="23"/>
  <c r="BR171" i="23"/>
  <c r="BR247" i="23"/>
  <c r="BR172" i="23"/>
  <c r="BR248" i="23"/>
  <c r="BR96" i="23"/>
  <c r="BR97" i="23"/>
  <c r="BR249" i="23"/>
  <c r="BR173" i="23"/>
  <c r="BR98" i="23"/>
  <c r="BR174" i="23"/>
  <c r="BR250" i="23"/>
  <c r="BR99" i="23"/>
  <c r="BR175" i="23"/>
  <c r="BR251" i="23"/>
  <c r="BR100" i="23"/>
  <c r="BR252" i="23"/>
  <c r="BR176" i="23"/>
  <c r="BR253" i="23"/>
  <c r="BR177" i="23"/>
  <c r="BR101" i="23"/>
  <c r="BR102" i="23"/>
  <c r="BR254" i="23"/>
  <c r="BR178" i="23"/>
  <c r="BR103" i="23"/>
  <c r="BR255" i="23"/>
  <c r="BR179" i="23"/>
  <c r="BR104" i="23"/>
  <c r="BR256" i="23"/>
  <c r="BR180" i="23"/>
  <c r="BR257" i="23"/>
  <c r="BR181" i="23"/>
  <c r="BR105" i="23"/>
  <c r="BR106" i="23"/>
  <c r="BR182" i="23"/>
  <c r="BR258" i="23"/>
  <c r="BR107" i="23"/>
  <c r="BR259" i="23"/>
  <c r="BR183" i="23"/>
  <c r="BR108" i="23"/>
  <c r="BR260" i="23"/>
  <c r="BR184" i="23"/>
  <c r="BR109" i="23"/>
  <c r="BR185" i="23"/>
  <c r="BR261" i="23"/>
  <c r="BR110" i="23"/>
  <c r="BR262" i="23"/>
  <c r="BR186" i="23"/>
  <c r="BR187" i="23"/>
  <c r="BR263" i="23"/>
  <c r="BR111" i="23"/>
  <c r="BR188" i="23"/>
  <c r="BR264" i="23"/>
  <c r="BR112" i="23"/>
  <c r="BR189" i="23"/>
  <c r="BR113" i="23"/>
  <c r="BR265" i="23"/>
  <c r="BR190" i="23"/>
  <c r="BR114" i="23"/>
  <c r="BR266" i="23"/>
  <c r="BR115" i="23"/>
  <c r="BR191" i="23"/>
  <c r="BR267" i="23"/>
  <c r="BR192" i="23"/>
  <c r="BR116" i="23"/>
  <c r="BR268" i="23"/>
  <c r="BR193" i="23"/>
  <c r="BR117" i="23"/>
  <c r="BR269" i="23"/>
  <c r="BR270" i="23"/>
  <c r="BR118" i="23"/>
  <c r="BR194" i="23"/>
  <c r="BR271" i="23"/>
  <c r="BR195" i="23"/>
  <c r="BR119" i="23"/>
  <c r="BR196" i="23"/>
  <c r="BR272" i="23"/>
  <c r="BR120" i="23"/>
  <c r="BR121" i="23"/>
  <c r="BR197" i="23"/>
  <c r="BR273" i="23"/>
  <c r="BR198" i="23"/>
  <c r="BR122" i="23"/>
  <c r="BR274" i="23"/>
  <c r="BR199" i="23"/>
  <c r="BR123" i="23"/>
  <c r="BR275" i="23"/>
  <c r="BR124" i="23"/>
  <c r="BR276" i="23"/>
  <c r="BR200" i="23"/>
  <c r="BR125" i="23"/>
  <c r="BR277" i="23"/>
  <c r="BR201" i="23"/>
  <c r="BR126" i="23"/>
  <c r="BR202" i="23"/>
  <c r="BR278" i="23"/>
  <c r="BR203" i="23"/>
  <c r="BR279" i="23"/>
  <c r="BR127" i="23"/>
  <c r="BR204" i="23"/>
  <c r="BR280" i="23"/>
  <c r="BR128" i="23"/>
  <c r="BR281" i="23"/>
  <c r="BR129" i="23"/>
  <c r="BR205" i="23"/>
  <c r="BR206" i="23"/>
  <c r="BR130" i="23"/>
  <c r="BR282" i="23"/>
  <c r="BR131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R207" i="23"/>
  <c r="H588" i="23"/>
  <c r="AC588" i="23"/>
  <c r="AX588" i="23"/>
  <c r="W588" i="23"/>
  <c r="AR588" i="23"/>
  <c r="O588" i="23"/>
  <c r="AW588" i="23"/>
  <c r="AO588" i="23"/>
  <c r="AI588" i="23"/>
  <c r="AB588" i="23"/>
  <c r="T588" i="23"/>
  <c r="M588" i="23"/>
  <c r="G588" i="23"/>
  <c r="AU588" i="23"/>
  <c r="AN588" i="23"/>
  <c r="AG588" i="23"/>
  <c r="Y588" i="23"/>
  <c r="S588" i="23"/>
  <c r="L588" i="23"/>
  <c r="AS588" i="23"/>
  <c r="AM588" i="23"/>
  <c r="AE588" i="23"/>
  <c r="X588" i="23"/>
  <c r="Q588" i="23"/>
  <c r="I588" i="23"/>
  <c r="BS8" i="23"/>
  <c r="AV588" i="23"/>
  <c r="AQ588" i="23"/>
  <c r="AK588" i="23"/>
  <c r="AF588" i="23"/>
  <c r="AA588" i="23"/>
  <c r="U588" i="23"/>
  <c r="P588" i="23"/>
  <c r="K588" i="23"/>
  <c r="AT588" i="23"/>
  <c r="AP588" i="23"/>
  <c r="AL588" i="23"/>
  <c r="AH588" i="23"/>
  <c r="AD588" i="23"/>
  <c r="Z588" i="23"/>
  <c r="V588" i="23"/>
  <c r="R588" i="23"/>
  <c r="N588" i="23"/>
  <c r="BO361" i="23"/>
  <c r="BP361" i="23"/>
  <c r="BQ361" i="23"/>
  <c r="BR361" i="23"/>
  <c r="BS361" i="23"/>
  <c r="BT361" i="23"/>
  <c r="BU361" i="23"/>
  <c r="BV361" i="23"/>
  <c r="BW361" i="23"/>
  <c r="BX361" i="23"/>
  <c r="BY361" i="23"/>
  <c r="BZ361" i="23"/>
  <c r="D589" i="23"/>
  <c r="B589" i="23" s="1"/>
  <c r="I589" i="23" s="1"/>
  <c r="AZ604" i="23"/>
  <c r="AZ605" i="23"/>
  <c r="AZ606" i="23"/>
  <c r="AZ607" i="23"/>
  <c r="AZ608" i="23"/>
  <c r="AZ609" i="23"/>
  <c r="AZ610" i="23"/>
  <c r="AZ611" i="23"/>
  <c r="AZ612" i="23"/>
  <c r="AZ613" i="23"/>
  <c r="AZ614" i="23"/>
  <c r="AZ615" i="23"/>
  <c r="AZ538" i="23"/>
  <c r="AZ529" i="23"/>
  <c r="AZ531" i="23"/>
  <c r="AZ533" i="23"/>
  <c r="AZ537" i="23"/>
  <c r="AZ534" i="23"/>
  <c r="AZ539" i="23"/>
  <c r="AZ528" i="23"/>
  <c r="AZ530" i="23"/>
  <c r="AZ532" i="23"/>
  <c r="AZ535" i="23"/>
  <c r="AZ462" i="23"/>
  <c r="AZ463" i="23"/>
  <c r="AZ453" i="23"/>
  <c r="AZ457" i="23"/>
  <c r="AZ461" i="23"/>
  <c r="AZ456" i="23"/>
  <c r="AZ536" i="23"/>
  <c r="AZ452" i="23"/>
  <c r="AZ460" i="23"/>
  <c r="AZ454" i="23"/>
  <c r="AZ455" i="23"/>
  <c r="AZ459" i="23"/>
  <c r="AZ458" i="23"/>
  <c r="AZ682" i="23"/>
  <c r="AZ683" i="23"/>
  <c r="AZ684" i="23"/>
  <c r="AZ685" i="23"/>
  <c r="AZ686" i="23"/>
  <c r="AZ687" i="23"/>
  <c r="AZ688" i="23"/>
  <c r="AZ689" i="23"/>
  <c r="AZ690" i="23"/>
  <c r="AZ691" i="23"/>
  <c r="AZ692" i="23"/>
  <c r="AZ693" i="23"/>
  <c r="R511" i="23"/>
  <c r="BO511" i="23"/>
  <c r="BP511" i="23"/>
  <c r="BQ511" i="23"/>
  <c r="BR511" i="23"/>
  <c r="BS511" i="23"/>
  <c r="BT511" i="23"/>
  <c r="BU511" i="23"/>
  <c r="BV511" i="23"/>
  <c r="BW511" i="23"/>
  <c r="BX511" i="23"/>
  <c r="BY511" i="23"/>
  <c r="BZ511" i="23"/>
  <c r="AB511" i="23"/>
  <c r="AN511" i="23"/>
  <c r="AC511" i="23"/>
  <c r="K511" i="23"/>
  <c r="N511" i="23"/>
  <c r="I511" i="23"/>
  <c r="AS511" i="23"/>
  <c r="Q511" i="23"/>
  <c r="AV511" i="23"/>
  <c r="H511" i="23"/>
  <c r="AD511" i="23"/>
  <c r="AU511" i="23"/>
  <c r="AT511" i="23"/>
  <c r="AR511" i="23"/>
  <c r="U511" i="23"/>
  <c r="AQ511" i="23"/>
  <c r="T511" i="23"/>
  <c r="AO511" i="23"/>
  <c r="X511" i="23"/>
  <c r="Z511" i="23"/>
  <c r="J511" i="23"/>
  <c r="P511" i="23"/>
  <c r="AJ511" i="23"/>
  <c r="AI511" i="23"/>
  <c r="AM511" i="23"/>
  <c r="O511" i="23"/>
  <c r="AL511" i="23"/>
  <c r="L511" i="23"/>
  <c r="AK511" i="23"/>
  <c r="S511" i="23"/>
  <c r="V511" i="23"/>
  <c r="AE511" i="23"/>
  <c r="AP511" i="23"/>
  <c r="Y511" i="23"/>
  <c r="W511" i="23"/>
  <c r="AH511" i="23"/>
  <c r="G511" i="23"/>
  <c r="AF511" i="23"/>
  <c r="AW511" i="23"/>
  <c r="AG511" i="23"/>
  <c r="M511" i="23"/>
  <c r="B512" i="23"/>
  <c r="AF589" i="23"/>
  <c r="H436" i="23"/>
  <c r="I436" i="23"/>
  <c r="J436" i="23"/>
  <c r="K436" i="23"/>
  <c r="L436" i="23"/>
  <c r="M436" i="23"/>
  <c r="N436" i="23"/>
  <c r="O436" i="23"/>
  <c r="P436" i="23"/>
  <c r="Q436" i="23"/>
  <c r="R436" i="23"/>
  <c r="S436" i="23"/>
  <c r="T436" i="23"/>
  <c r="U436" i="23"/>
  <c r="V436" i="23"/>
  <c r="W436" i="23"/>
  <c r="X436" i="23"/>
  <c r="Y436" i="23"/>
  <c r="Z436" i="23"/>
  <c r="AA436" i="23"/>
  <c r="AB436" i="23"/>
  <c r="AC436" i="23"/>
  <c r="AD436" i="23"/>
  <c r="AE436" i="23"/>
  <c r="AF436" i="23"/>
  <c r="AG436" i="23"/>
  <c r="AH436" i="23"/>
  <c r="AI436" i="23"/>
  <c r="AJ436" i="23"/>
  <c r="AK436" i="23"/>
  <c r="AL436" i="23"/>
  <c r="AM436" i="23"/>
  <c r="AN436" i="23"/>
  <c r="AO436" i="23"/>
  <c r="AP436" i="23"/>
  <c r="AQ436" i="23"/>
  <c r="AR436" i="23"/>
  <c r="AS436" i="23"/>
  <c r="AT436" i="23"/>
  <c r="AU436" i="23"/>
  <c r="AV436" i="23"/>
  <c r="AW436" i="23"/>
  <c r="AX436" i="23"/>
  <c r="G436" i="23"/>
  <c r="AL132" i="23"/>
  <c r="V132" i="23"/>
  <c r="AG132" i="23"/>
  <c r="Q132" i="23"/>
  <c r="AJ132" i="23"/>
  <c r="S132" i="23"/>
  <c r="H132" i="23"/>
  <c r="O132" i="23"/>
  <c r="AF132" i="23"/>
  <c r="AH132" i="23"/>
  <c r="R132" i="23"/>
  <c r="AC132" i="23"/>
  <c r="M132" i="23"/>
  <c r="AB132" i="23"/>
  <c r="K132" i="23"/>
  <c r="AM132" i="23"/>
  <c r="AE132" i="23"/>
  <c r="AD132" i="23"/>
  <c r="N132" i="23"/>
  <c r="Y132" i="23"/>
  <c r="I132" i="23"/>
  <c r="T132" i="23"/>
  <c r="AI132" i="23"/>
  <c r="AN132" i="23"/>
  <c r="P132" i="23"/>
  <c r="W132" i="23"/>
  <c r="Z132" i="23"/>
  <c r="J132" i="23"/>
  <c r="AK132" i="23"/>
  <c r="U132" i="23"/>
  <c r="L132" i="23"/>
  <c r="AA132" i="23"/>
  <c r="X132" i="23"/>
  <c r="G132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B50" i="90"/>
  <c r="D513" i="23"/>
  <c r="AZ473" i="23"/>
  <c r="AZ469" i="23"/>
  <c r="AZ472" i="23"/>
  <c r="AZ468" i="23"/>
  <c r="AZ477" i="23"/>
  <c r="AZ471" i="23"/>
  <c r="AZ475" i="23"/>
  <c r="AZ476" i="23"/>
  <c r="AZ478" i="23"/>
  <c r="AZ479" i="23"/>
  <c r="AZ470" i="23"/>
  <c r="AZ474" i="23"/>
  <c r="AZ480" i="23"/>
  <c r="AZ481" i="23"/>
  <c r="AZ482" i="23"/>
  <c r="AZ483" i="23"/>
  <c r="AZ484" i="23"/>
  <c r="AZ485" i="23"/>
  <c r="AZ486" i="23"/>
  <c r="AZ487" i="23"/>
  <c r="AZ488" i="23"/>
  <c r="AZ489" i="23"/>
  <c r="AZ490" i="23"/>
  <c r="AZ491" i="23"/>
  <c r="AZ492" i="23"/>
  <c r="AZ493" i="23"/>
  <c r="AZ494" i="23"/>
  <c r="AZ495" i="23"/>
  <c r="AZ496" i="23"/>
  <c r="AZ497" i="23"/>
  <c r="AZ498" i="23"/>
  <c r="AZ499" i="23"/>
  <c r="AZ500" i="23"/>
  <c r="AZ501" i="23"/>
  <c r="AZ502" i="23"/>
  <c r="AZ503" i="23"/>
  <c r="AN284" i="23"/>
  <c r="X284" i="23"/>
  <c r="H284" i="23"/>
  <c r="AH284" i="23"/>
  <c r="M284" i="23"/>
  <c r="AI284" i="23"/>
  <c r="S284" i="23"/>
  <c r="Q284" i="23"/>
  <c r="U284" i="23"/>
  <c r="AD284" i="23"/>
  <c r="AM284" i="23"/>
  <c r="N284" i="23"/>
  <c r="AE284" i="23"/>
  <c r="I284" i="23"/>
  <c r="AJ284" i="23"/>
  <c r="T284" i="23"/>
  <c r="AC284" i="23"/>
  <c r="G284" i="23"/>
  <c r="AA284" i="23"/>
  <c r="K284" i="23"/>
  <c r="AL284" i="23"/>
  <c r="O284" i="23"/>
  <c r="AK284" i="23"/>
  <c r="AF284" i="23"/>
  <c r="P284" i="23"/>
  <c r="W284" i="23"/>
  <c r="AG284" i="23"/>
  <c r="Y284" i="23"/>
  <c r="V284" i="23"/>
  <c r="AB284" i="23"/>
  <c r="L284" i="23"/>
  <c r="R284" i="23"/>
  <c r="Z284" i="23"/>
  <c r="J284" i="23"/>
  <c r="S208" i="23"/>
  <c r="AI208" i="23"/>
  <c r="M208" i="23"/>
  <c r="AC208" i="23"/>
  <c r="AJ208" i="23"/>
  <c r="AL208" i="23"/>
  <c r="AN208" i="23"/>
  <c r="K208" i="23"/>
  <c r="AK208" i="23"/>
  <c r="V208" i="23"/>
  <c r="H208" i="23"/>
  <c r="Z208" i="23"/>
  <c r="O208" i="23"/>
  <c r="I208" i="23"/>
  <c r="AD208" i="23"/>
  <c r="X208" i="23"/>
  <c r="AH208" i="23"/>
  <c r="G208" i="23"/>
  <c r="W208" i="23"/>
  <c r="AM208" i="23"/>
  <c r="Q208" i="23"/>
  <c r="AG208" i="23"/>
  <c r="L208" i="23"/>
  <c r="P208" i="23"/>
  <c r="N208" i="23"/>
  <c r="J208" i="23"/>
  <c r="AA208" i="23"/>
  <c r="U208" i="23"/>
  <c r="T208" i="23"/>
  <c r="AF208" i="23"/>
  <c r="AE208" i="23"/>
  <c r="Y208" i="23"/>
  <c r="AB208" i="23"/>
  <c r="R208" i="23"/>
  <c r="BA355" i="23"/>
  <c r="D668" i="23"/>
  <c r="B668" i="23" s="1"/>
  <c r="BA358" i="23"/>
  <c r="BA328" i="23"/>
  <c r="BA7" i="23"/>
  <c r="BA339" i="23"/>
  <c r="BA337" i="23"/>
  <c r="BA343" i="23"/>
  <c r="BA344" i="23"/>
  <c r="BA351" i="23"/>
  <c r="BA341" i="23"/>
  <c r="BA359" i="23"/>
  <c r="BA323" i="23"/>
  <c r="BA318" i="23"/>
  <c r="BA336" i="23"/>
  <c r="BA354" i="23"/>
  <c r="BA334" i="23"/>
  <c r="BA348" i="23"/>
  <c r="BA319" i="23"/>
  <c r="BA321" i="23"/>
  <c r="BA345" i="23"/>
  <c r="BA322" i="23"/>
  <c r="BA356" i="23"/>
  <c r="BA327" i="23"/>
  <c r="BA325" i="23"/>
  <c r="BA346" i="23"/>
  <c r="BA326" i="23"/>
  <c r="BA338" i="23"/>
  <c r="BA350" i="23"/>
  <c r="BA331" i="23"/>
  <c r="BA347" i="23"/>
  <c r="BA329" i="23"/>
  <c r="BA360" i="23"/>
  <c r="BA320" i="23"/>
  <c r="BA330" i="23"/>
  <c r="BA342" i="23"/>
  <c r="BA357" i="23"/>
  <c r="BA352" i="23"/>
  <c r="BA335" i="23"/>
  <c r="BA317" i="23"/>
  <c r="BA333" i="23"/>
  <c r="BA353" i="23"/>
  <c r="BA316" i="23"/>
  <c r="BA324" i="23"/>
  <c r="BA332" i="23"/>
  <c r="BA340" i="23"/>
  <c r="BA349" i="23"/>
  <c r="G361" i="23"/>
  <c r="H361" i="23"/>
  <c r="I361" i="23"/>
  <c r="J361" i="23"/>
  <c r="K361" i="23"/>
  <c r="L361" i="23"/>
  <c r="N361" i="23"/>
  <c r="M361" i="23"/>
  <c r="O361" i="23"/>
  <c r="P361" i="23"/>
  <c r="Q361" i="23"/>
  <c r="R361" i="23"/>
  <c r="S361" i="23"/>
  <c r="T361" i="23"/>
  <c r="U361" i="23"/>
  <c r="V361" i="23"/>
  <c r="W361" i="23"/>
  <c r="X361" i="23"/>
  <c r="Y361" i="23"/>
  <c r="Z361" i="23"/>
  <c r="AA361" i="23"/>
  <c r="AB361" i="23"/>
  <c r="AC361" i="23"/>
  <c r="AD361" i="23"/>
  <c r="AE361" i="23"/>
  <c r="AF361" i="23"/>
  <c r="AG361" i="23"/>
  <c r="AH361" i="23"/>
  <c r="AI361" i="23"/>
  <c r="AJ361" i="23"/>
  <c r="AK361" i="23"/>
  <c r="AL361" i="23"/>
  <c r="AM361" i="23"/>
  <c r="AN361" i="23"/>
  <c r="AO361" i="23"/>
  <c r="AP361" i="23"/>
  <c r="AQ361" i="23"/>
  <c r="AR361" i="23"/>
  <c r="AS361" i="23"/>
  <c r="AT361" i="23"/>
  <c r="AU361" i="23"/>
  <c r="AV361" i="23"/>
  <c r="AW361" i="23"/>
  <c r="AX361" i="23"/>
  <c r="AY361" i="23"/>
  <c r="BA361" i="23"/>
  <c r="B667" i="23"/>
  <c r="D438" i="23"/>
  <c r="B437" i="23"/>
  <c r="D362" i="23"/>
  <c r="D133" i="23"/>
  <c r="D209" i="23"/>
  <c r="D285" i="23"/>
  <c r="C287" i="23"/>
  <c r="C136" i="23"/>
  <c r="C212" i="23"/>
  <c r="C61" i="23"/>
  <c r="AD589" i="23" l="1"/>
  <c r="AO133" i="23"/>
  <c r="AS133" i="23"/>
  <c r="AW133" i="23"/>
  <c r="BA133" i="23"/>
  <c r="BE133" i="23"/>
  <c r="BI133" i="23"/>
  <c r="BM133" i="23"/>
  <c r="BQ133" i="23"/>
  <c r="AP133" i="23"/>
  <c r="AT133" i="23"/>
  <c r="AX133" i="23"/>
  <c r="BB133" i="23"/>
  <c r="BF133" i="23"/>
  <c r="BJ133" i="23"/>
  <c r="BN133" i="23"/>
  <c r="BR133" i="23"/>
  <c r="AU133" i="23"/>
  <c r="BC133" i="23"/>
  <c r="BK133" i="23"/>
  <c r="BS133" i="23"/>
  <c r="AV133" i="23"/>
  <c r="BD133" i="23"/>
  <c r="BL133" i="23"/>
  <c r="AQ133" i="23"/>
  <c r="BG133" i="23"/>
  <c r="AR133" i="23"/>
  <c r="BH133" i="23"/>
  <c r="BO133" i="23"/>
  <c r="BP133" i="23"/>
  <c r="AY133" i="23"/>
  <c r="AZ133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AP285" i="23"/>
  <c r="AT285" i="23"/>
  <c r="AX285" i="23"/>
  <c r="BB285" i="23"/>
  <c r="BF285" i="23"/>
  <c r="BJ285" i="23"/>
  <c r="BN285" i="23"/>
  <c r="BR285" i="23"/>
  <c r="AV285" i="23"/>
  <c r="BD285" i="23"/>
  <c r="BL285" i="23"/>
  <c r="AQ285" i="23"/>
  <c r="AU285" i="23"/>
  <c r="AY285" i="23"/>
  <c r="BC285" i="23"/>
  <c r="BG285" i="23"/>
  <c r="BK285" i="23"/>
  <c r="BO285" i="23"/>
  <c r="BS285" i="23"/>
  <c r="AR285" i="23"/>
  <c r="AZ285" i="23"/>
  <c r="BH285" i="23"/>
  <c r="BP285" i="23"/>
  <c r="BA285" i="23"/>
  <c r="BQ285" i="23"/>
  <c r="AS285" i="23"/>
  <c r="AW285" i="23"/>
  <c r="BM285" i="23"/>
  <c r="AO285" i="23"/>
  <c r="BE285" i="23"/>
  <c r="BI285" i="23"/>
  <c r="BS208" i="23"/>
  <c r="BS284" i="23"/>
  <c r="AO209" i="23"/>
  <c r="AS209" i="23"/>
  <c r="AW209" i="23"/>
  <c r="BA209" i="23"/>
  <c r="BE209" i="23"/>
  <c r="BI209" i="23"/>
  <c r="BM209" i="23"/>
  <c r="BQ209" i="23"/>
  <c r="AP209" i="23"/>
  <c r="AT209" i="23"/>
  <c r="AX209" i="23"/>
  <c r="BB209" i="23"/>
  <c r="BF209" i="23"/>
  <c r="BJ209" i="23"/>
  <c r="BN209" i="23"/>
  <c r="BR209" i="23"/>
  <c r="AU209" i="23"/>
  <c r="BC209" i="23"/>
  <c r="BK209" i="23"/>
  <c r="BS209" i="23"/>
  <c r="AV209" i="23"/>
  <c r="BD209" i="23"/>
  <c r="BL209" i="23"/>
  <c r="AY209" i="23"/>
  <c r="BO209" i="23"/>
  <c r="AQ209" i="23"/>
  <c r="AZ209" i="23"/>
  <c r="BP209" i="23"/>
  <c r="BG209" i="23"/>
  <c r="AR209" i="23"/>
  <c r="BH209" i="23"/>
  <c r="BS87" i="23"/>
  <c r="BS163" i="23"/>
  <c r="BS239" i="23"/>
  <c r="BS240" i="23"/>
  <c r="BS164" i="23"/>
  <c r="BS88" i="23"/>
  <c r="BS165" i="23"/>
  <c r="BS241" i="23"/>
  <c r="BS89" i="23"/>
  <c r="BS242" i="23"/>
  <c r="BS166" i="23"/>
  <c r="BS90" i="23"/>
  <c r="BS91" i="23"/>
  <c r="BS167" i="23"/>
  <c r="BS243" i="23"/>
  <c r="BS244" i="23"/>
  <c r="BS168" i="23"/>
  <c r="BS92" i="23"/>
  <c r="BS245" i="23"/>
  <c r="BS93" i="23"/>
  <c r="BS169" i="23"/>
  <c r="BS170" i="23"/>
  <c r="BS94" i="23"/>
  <c r="BS246" i="23"/>
  <c r="BS247" i="23"/>
  <c r="BS95" i="23"/>
  <c r="BS171" i="23"/>
  <c r="BS172" i="23"/>
  <c r="BS96" i="23"/>
  <c r="BS248" i="23"/>
  <c r="BS173" i="23"/>
  <c r="BS249" i="23"/>
  <c r="BS97" i="23"/>
  <c r="BS98" i="23"/>
  <c r="BS174" i="23"/>
  <c r="BS250" i="23"/>
  <c r="BS175" i="23"/>
  <c r="BS99" i="23"/>
  <c r="BS251" i="23"/>
  <c r="BS252" i="23"/>
  <c r="BS176" i="23"/>
  <c r="BS100" i="23"/>
  <c r="BS177" i="23"/>
  <c r="BS101" i="23"/>
  <c r="BS253" i="23"/>
  <c r="BS178" i="23"/>
  <c r="BS254" i="23"/>
  <c r="BS102" i="23"/>
  <c r="BS103" i="23"/>
  <c r="BS255" i="23"/>
  <c r="BS179" i="23"/>
  <c r="BS256" i="23"/>
  <c r="BS104" i="23"/>
  <c r="BS180" i="23"/>
  <c r="BS181" i="23"/>
  <c r="BS257" i="23"/>
  <c r="BS105" i="23"/>
  <c r="BS182" i="23"/>
  <c r="BS258" i="23"/>
  <c r="BS106" i="23"/>
  <c r="BS259" i="23"/>
  <c r="BS183" i="23"/>
  <c r="BS107" i="23"/>
  <c r="BS260" i="23"/>
  <c r="BS108" i="23"/>
  <c r="BS184" i="23"/>
  <c r="BS109" i="23"/>
  <c r="BS261" i="23"/>
  <c r="BS185" i="23"/>
  <c r="BS110" i="23"/>
  <c r="BS186" i="23"/>
  <c r="BS262" i="23"/>
  <c r="BS187" i="23"/>
  <c r="BS111" i="23"/>
  <c r="BS263" i="23"/>
  <c r="BS188" i="23"/>
  <c r="BS112" i="23"/>
  <c r="BS264" i="23"/>
  <c r="BS265" i="23"/>
  <c r="BS189" i="23"/>
  <c r="BS113" i="23"/>
  <c r="BS190" i="23"/>
  <c r="BS114" i="23"/>
  <c r="BS266" i="23"/>
  <c r="BS267" i="23"/>
  <c r="BS191" i="23"/>
  <c r="BS115" i="23"/>
  <c r="BS192" i="23"/>
  <c r="BS116" i="23"/>
  <c r="BS268" i="23"/>
  <c r="BS117" i="23"/>
  <c r="BS269" i="23"/>
  <c r="BS193" i="23"/>
  <c r="BS194" i="23"/>
  <c r="BS270" i="23"/>
  <c r="BS118" i="23"/>
  <c r="BS119" i="23"/>
  <c r="BS271" i="23"/>
  <c r="BS195" i="23"/>
  <c r="BS196" i="23"/>
  <c r="BS272" i="23"/>
  <c r="BS120" i="23"/>
  <c r="BS121" i="23"/>
  <c r="BS197" i="23"/>
  <c r="BS273" i="23"/>
  <c r="BS198" i="23"/>
  <c r="BS122" i="23"/>
  <c r="BS274" i="23"/>
  <c r="BS123" i="23"/>
  <c r="BS199" i="23"/>
  <c r="BS275" i="23"/>
  <c r="BS200" i="23"/>
  <c r="BS276" i="23"/>
  <c r="BS124" i="23"/>
  <c r="BS201" i="23"/>
  <c r="BS277" i="23"/>
  <c r="BS125" i="23"/>
  <c r="BS202" i="23"/>
  <c r="BS278" i="23"/>
  <c r="BS126" i="23"/>
  <c r="BS203" i="23"/>
  <c r="BS127" i="23"/>
  <c r="BS279" i="23"/>
  <c r="BS280" i="23"/>
  <c r="BS204" i="23"/>
  <c r="BS128" i="23"/>
  <c r="BS129" i="23"/>
  <c r="BS281" i="23"/>
  <c r="BS205" i="23"/>
  <c r="BS206" i="23"/>
  <c r="BS282" i="23"/>
  <c r="BS130" i="23"/>
  <c r="BS207" i="23"/>
  <c r="BS131" i="23"/>
  <c r="BS283" i="23"/>
  <c r="BS132" i="23"/>
  <c r="J589" i="23"/>
  <c r="AI589" i="23"/>
  <c r="AK589" i="23"/>
  <c r="AU589" i="23"/>
  <c r="G589" i="23"/>
  <c r="AM589" i="23"/>
  <c r="U589" i="23"/>
  <c r="H589" i="23"/>
  <c r="S589" i="23"/>
  <c r="K589" i="23"/>
  <c r="BT8" i="23"/>
  <c r="BT133" i="23" s="1"/>
  <c r="AX589" i="23"/>
  <c r="O589" i="23"/>
  <c r="AP589" i="23"/>
  <c r="AN589" i="23"/>
  <c r="L589" i="23"/>
  <c r="AE589" i="23"/>
  <c r="AV589" i="23"/>
  <c r="AA589" i="23"/>
  <c r="AW589" i="23"/>
  <c r="AG589" i="23"/>
  <c r="Q589" i="23"/>
  <c r="T589" i="23"/>
  <c r="AJ589" i="23"/>
  <c r="AB589" i="23"/>
  <c r="AH589" i="23"/>
  <c r="X589" i="23"/>
  <c r="AQ589" i="23"/>
  <c r="V589" i="23"/>
  <c r="AS589" i="23"/>
  <c r="AC589" i="23"/>
  <c r="M589" i="23"/>
  <c r="AY589" i="23"/>
  <c r="AR589" i="23"/>
  <c r="W589" i="23"/>
  <c r="N589" i="23"/>
  <c r="Z589" i="23"/>
  <c r="AT589" i="23"/>
  <c r="R589" i="23"/>
  <c r="AL589" i="23"/>
  <c r="P589" i="23"/>
  <c r="AO589" i="23"/>
  <c r="Y589" i="23"/>
  <c r="D590" i="23"/>
  <c r="B590" i="23" s="1"/>
  <c r="G590" i="23" s="1"/>
  <c r="H512" i="23"/>
  <c r="BO512" i="23"/>
  <c r="BP512" i="23"/>
  <c r="BQ512" i="23"/>
  <c r="BR512" i="23"/>
  <c r="BS512" i="23"/>
  <c r="BT512" i="23"/>
  <c r="BU512" i="23"/>
  <c r="BV512" i="23"/>
  <c r="BW512" i="23"/>
  <c r="BX512" i="23"/>
  <c r="BY512" i="23"/>
  <c r="BZ512" i="23"/>
  <c r="BO362" i="23"/>
  <c r="BP362" i="23"/>
  <c r="BQ362" i="23"/>
  <c r="BR362" i="23"/>
  <c r="BS362" i="23"/>
  <c r="BT362" i="23"/>
  <c r="BU362" i="23"/>
  <c r="BV362" i="23"/>
  <c r="BW362" i="23"/>
  <c r="BX362" i="23"/>
  <c r="BY362" i="23"/>
  <c r="BZ362" i="23"/>
  <c r="BA604" i="23"/>
  <c r="BA605" i="23"/>
  <c r="BA606" i="23"/>
  <c r="BA607" i="23"/>
  <c r="BA608" i="23"/>
  <c r="BA609" i="23"/>
  <c r="BA610" i="23"/>
  <c r="BA611" i="23"/>
  <c r="BA612" i="23"/>
  <c r="BA613" i="23"/>
  <c r="BA528" i="23"/>
  <c r="BA529" i="23"/>
  <c r="BA530" i="23"/>
  <c r="BA531" i="23"/>
  <c r="BA532" i="23"/>
  <c r="BA614" i="23"/>
  <c r="BA615" i="23"/>
  <c r="BA536" i="23"/>
  <c r="BA452" i="23"/>
  <c r="BA453" i="23"/>
  <c r="BA454" i="23"/>
  <c r="BA455" i="23"/>
  <c r="BA456" i="23"/>
  <c r="BA457" i="23"/>
  <c r="BA458" i="23"/>
  <c r="BA459" i="23"/>
  <c r="BA460" i="23"/>
  <c r="BA461" i="23"/>
  <c r="BA533" i="23"/>
  <c r="BA537" i="23"/>
  <c r="BA538" i="23"/>
  <c r="BA534" i="23"/>
  <c r="BA539" i="23"/>
  <c r="BA535" i="23"/>
  <c r="BA463" i="23"/>
  <c r="BA462" i="23"/>
  <c r="BA682" i="23"/>
  <c r="BA683" i="23"/>
  <c r="BA684" i="23"/>
  <c r="BA685" i="23"/>
  <c r="BA686" i="23"/>
  <c r="BA687" i="23"/>
  <c r="BA688" i="23"/>
  <c r="BA689" i="23"/>
  <c r="BA690" i="23"/>
  <c r="BA691" i="23"/>
  <c r="BA692" i="23"/>
  <c r="BA693" i="23"/>
  <c r="AM512" i="23"/>
  <c r="W512" i="23"/>
  <c r="AI512" i="23"/>
  <c r="AU512" i="23"/>
  <c r="AE512" i="23"/>
  <c r="O512" i="23"/>
  <c r="S512" i="23"/>
  <c r="AQ512" i="23"/>
  <c r="AA512" i="23"/>
  <c r="K512" i="23"/>
  <c r="AX512" i="23"/>
  <c r="AT512" i="23"/>
  <c r="AP512" i="23"/>
  <c r="AL512" i="23"/>
  <c r="AH512" i="23"/>
  <c r="AD512" i="23"/>
  <c r="Z512" i="23"/>
  <c r="V512" i="23"/>
  <c r="R512" i="23"/>
  <c r="N512" i="23"/>
  <c r="J512" i="23"/>
  <c r="G512" i="23"/>
  <c r="AW512" i="23"/>
  <c r="AS512" i="23"/>
  <c r="AO512" i="23"/>
  <c r="AK512" i="23"/>
  <c r="AG512" i="23"/>
  <c r="AC512" i="23"/>
  <c r="Y512" i="23"/>
  <c r="U512" i="23"/>
  <c r="Q512" i="23"/>
  <c r="M512" i="23"/>
  <c r="I512" i="23"/>
  <c r="AV512" i="23"/>
  <c r="AR512" i="23"/>
  <c r="AN512" i="23"/>
  <c r="AJ512" i="23"/>
  <c r="AF512" i="23"/>
  <c r="AB512" i="23"/>
  <c r="X512" i="23"/>
  <c r="T512" i="23"/>
  <c r="P512" i="23"/>
  <c r="L512" i="23"/>
  <c r="B51" i="90"/>
  <c r="H437" i="23"/>
  <c r="I437" i="23"/>
  <c r="J437" i="23"/>
  <c r="K437" i="23"/>
  <c r="L437" i="23"/>
  <c r="M437" i="23"/>
  <c r="N437" i="23"/>
  <c r="O437" i="23"/>
  <c r="P437" i="23"/>
  <c r="Q437" i="23"/>
  <c r="R437" i="23"/>
  <c r="S437" i="23"/>
  <c r="T437" i="23"/>
  <c r="U437" i="23"/>
  <c r="V437" i="23"/>
  <c r="W437" i="23"/>
  <c r="X437" i="23"/>
  <c r="Y437" i="23"/>
  <c r="Z437" i="23"/>
  <c r="AA437" i="23"/>
  <c r="AB437" i="23"/>
  <c r="AC437" i="23"/>
  <c r="AD437" i="23"/>
  <c r="AE437" i="23"/>
  <c r="AF437" i="23"/>
  <c r="AG437" i="23"/>
  <c r="AH437" i="23"/>
  <c r="AI437" i="23"/>
  <c r="AJ437" i="23"/>
  <c r="AK437" i="23"/>
  <c r="AL437" i="23"/>
  <c r="AM437" i="23"/>
  <c r="AN437" i="23"/>
  <c r="AO437" i="23"/>
  <c r="AP437" i="23"/>
  <c r="AQ437" i="23"/>
  <c r="AR437" i="23"/>
  <c r="AS437" i="23"/>
  <c r="AT437" i="23"/>
  <c r="AU437" i="23"/>
  <c r="AV437" i="23"/>
  <c r="AW437" i="23"/>
  <c r="AX437" i="23"/>
  <c r="AY437" i="23"/>
  <c r="G437" i="23"/>
  <c r="AG133" i="23"/>
  <c r="Q133" i="23"/>
  <c r="AF133" i="23"/>
  <c r="P133" i="23"/>
  <c r="AM133" i="23"/>
  <c r="G133" i="23"/>
  <c r="V133" i="23"/>
  <c r="K133" i="23"/>
  <c r="Z133" i="23"/>
  <c r="AC133" i="23"/>
  <c r="M133" i="23"/>
  <c r="AB133" i="23"/>
  <c r="L133" i="23"/>
  <c r="AE133" i="23"/>
  <c r="N133" i="23"/>
  <c r="AI133" i="23"/>
  <c r="J133" i="23"/>
  <c r="R133" i="23"/>
  <c r="Y133" i="23"/>
  <c r="I133" i="23"/>
  <c r="AN133" i="23"/>
  <c r="X133" i="23"/>
  <c r="H133" i="23"/>
  <c r="W133" i="23"/>
  <c r="AL133" i="23"/>
  <c r="AH133" i="23"/>
  <c r="AK133" i="23"/>
  <c r="U133" i="23"/>
  <c r="AJ133" i="23"/>
  <c r="T133" i="23"/>
  <c r="O133" i="23"/>
  <c r="AD133" i="23"/>
  <c r="AA133" i="23"/>
  <c r="S133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D514" i="23"/>
  <c r="B513" i="23"/>
  <c r="BA469" i="23"/>
  <c r="BA470" i="23"/>
  <c r="BA471" i="23"/>
  <c r="BA472" i="23"/>
  <c r="BA473" i="23"/>
  <c r="BA475" i="23"/>
  <c r="BA474" i="23"/>
  <c r="BA477" i="23"/>
  <c r="BA479" i="23"/>
  <c r="BA468" i="23"/>
  <c r="BA478" i="23"/>
  <c r="BA476" i="23"/>
  <c r="BA480" i="23"/>
  <c r="BA481" i="23"/>
  <c r="BA482" i="23"/>
  <c r="BA483" i="23"/>
  <c r="BA484" i="23"/>
  <c r="BA485" i="23"/>
  <c r="BA486" i="23"/>
  <c r="BA487" i="23"/>
  <c r="BA488" i="23"/>
  <c r="BA489" i="23"/>
  <c r="BA490" i="23"/>
  <c r="BA491" i="23"/>
  <c r="BA492" i="23"/>
  <c r="BA493" i="23"/>
  <c r="BA494" i="23"/>
  <c r="BA495" i="23"/>
  <c r="BA496" i="23"/>
  <c r="BA497" i="23"/>
  <c r="BA498" i="23"/>
  <c r="BA499" i="23"/>
  <c r="BA500" i="23"/>
  <c r="BA501" i="23"/>
  <c r="BA502" i="23"/>
  <c r="BA503" i="23"/>
  <c r="K209" i="23"/>
  <c r="AA209" i="23"/>
  <c r="U209" i="23"/>
  <c r="AK209" i="23"/>
  <c r="AB209" i="23"/>
  <c r="X209" i="23"/>
  <c r="N209" i="23"/>
  <c r="P209" i="23"/>
  <c r="S209" i="23"/>
  <c r="M209" i="23"/>
  <c r="L209" i="23"/>
  <c r="AD209" i="23"/>
  <c r="R209" i="23"/>
  <c r="W209" i="23"/>
  <c r="Q209" i="23"/>
  <c r="T209" i="23"/>
  <c r="H209" i="23"/>
  <c r="AL209" i="23"/>
  <c r="J209" i="23"/>
  <c r="O209" i="23"/>
  <c r="AE209" i="23"/>
  <c r="I209" i="23"/>
  <c r="Y209" i="23"/>
  <c r="AJ209" i="23"/>
  <c r="AN209" i="23"/>
  <c r="V209" i="23"/>
  <c r="AF209" i="23"/>
  <c r="AH209" i="23"/>
  <c r="Z209" i="23"/>
  <c r="AI209" i="23"/>
  <c r="AC209" i="23"/>
  <c r="G209" i="23"/>
  <c r="AM209" i="23"/>
  <c r="AG209" i="23"/>
  <c r="AF285" i="23"/>
  <c r="P285" i="23"/>
  <c r="U285" i="23"/>
  <c r="M285" i="23"/>
  <c r="Y285" i="23"/>
  <c r="AD285" i="23"/>
  <c r="W285" i="23"/>
  <c r="N285" i="23"/>
  <c r="G285" i="23"/>
  <c r="AN285" i="23"/>
  <c r="H285" i="23"/>
  <c r="AE285" i="23"/>
  <c r="AA285" i="23"/>
  <c r="K285" i="23"/>
  <c r="AC285" i="23"/>
  <c r="AJ285" i="23"/>
  <c r="Z285" i="23"/>
  <c r="S285" i="23"/>
  <c r="AB285" i="23"/>
  <c r="L285" i="23"/>
  <c r="AK285" i="23"/>
  <c r="O285" i="23"/>
  <c r="AH285" i="23"/>
  <c r="R285" i="23"/>
  <c r="Q285" i="23"/>
  <c r="I285" i="23"/>
  <c r="X285" i="23"/>
  <c r="J285" i="23"/>
  <c r="AM285" i="23"/>
  <c r="AI285" i="23"/>
  <c r="T285" i="23"/>
  <c r="AG285" i="23"/>
  <c r="AL285" i="23"/>
  <c r="V285" i="23"/>
  <c r="BB334" i="23"/>
  <c r="BB333" i="23"/>
  <c r="BB360" i="23"/>
  <c r="BB359" i="23"/>
  <c r="BB353" i="23"/>
  <c r="BB342" i="23"/>
  <c r="BB335" i="23"/>
  <c r="BB318" i="23"/>
  <c r="BB346" i="23"/>
  <c r="BB317" i="23"/>
  <c r="BB326" i="23"/>
  <c r="BB354" i="23"/>
  <c r="BB320" i="23"/>
  <c r="BB348" i="23"/>
  <c r="BB331" i="23"/>
  <c r="BB337" i="23"/>
  <c r="BB328" i="23"/>
  <c r="BB344" i="23"/>
  <c r="BB356" i="23"/>
  <c r="BB355" i="23"/>
  <c r="BB358" i="23"/>
  <c r="BB343" i="23"/>
  <c r="BB321" i="23"/>
  <c r="BB347" i="23"/>
  <c r="BB336" i="23"/>
  <c r="BB7" i="23"/>
  <c r="BB339" i="23"/>
  <c r="BB319" i="23"/>
  <c r="BB361" i="23"/>
  <c r="BB325" i="23"/>
  <c r="BB341" i="23"/>
  <c r="BB322" i="23"/>
  <c r="BB330" i="23"/>
  <c r="BB338" i="23"/>
  <c r="BB349" i="23"/>
  <c r="BB350" i="23"/>
  <c r="BB323" i="23"/>
  <c r="BB327" i="23"/>
  <c r="BB351" i="23"/>
  <c r="BB329" i="23"/>
  <c r="BB345" i="23"/>
  <c r="BB316" i="23"/>
  <c r="BB324" i="23"/>
  <c r="BB332" i="23"/>
  <c r="BB340" i="23"/>
  <c r="BB357" i="23"/>
  <c r="BB352" i="23"/>
  <c r="G362" i="23"/>
  <c r="H362" i="23"/>
  <c r="I362" i="23"/>
  <c r="J362" i="23"/>
  <c r="K362" i="23"/>
  <c r="L362" i="23"/>
  <c r="M362" i="23"/>
  <c r="N362" i="23"/>
  <c r="O362" i="23"/>
  <c r="P362" i="23"/>
  <c r="Q362" i="23"/>
  <c r="R362" i="23"/>
  <c r="S362" i="23"/>
  <c r="T362" i="23"/>
  <c r="U362" i="23"/>
  <c r="V362" i="23"/>
  <c r="W362" i="23"/>
  <c r="X362" i="23"/>
  <c r="Y362" i="23"/>
  <c r="Z362" i="23"/>
  <c r="AA362" i="23"/>
  <c r="AB362" i="23"/>
  <c r="AC362" i="23"/>
  <c r="AD362" i="23"/>
  <c r="AE362" i="23"/>
  <c r="AF362" i="23"/>
  <c r="AG362" i="23"/>
  <c r="AH362" i="23"/>
  <c r="AI362" i="23"/>
  <c r="AJ362" i="23"/>
  <c r="AK362" i="23"/>
  <c r="AL362" i="23"/>
  <c r="AM362" i="23"/>
  <c r="AN362" i="23"/>
  <c r="AO362" i="23"/>
  <c r="AP362" i="23"/>
  <c r="AQ362" i="23"/>
  <c r="AR362" i="23"/>
  <c r="AS362" i="23"/>
  <c r="AT362" i="23"/>
  <c r="AU362" i="23"/>
  <c r="AV362" i="23"/>
  <c r="AW362" i="23"/>
  <c r="AX362" i="23"/>
  <c r="AY362" i="23"/>
  <c r="AZ362" i="23"/>
  <c r="BB362" i="23"/>
  <c r="L667" i="23"/>
  <c r="AB667" i="23"/>
  <c r="AR667" i="23"/>
  <c r="S667" i="23"/>
  <c r="AO667" i="23"/>
  <c r="O667" i="23"/>
  <c r="AK667" i="23"/>
  <c r="Q667" i="23"/>
  <c r="AL667" i="23"/>
  <c r="P667" i="23"/>
  <c r="AF667" i="23"/>
  <c r="AV667" i="23"/>
  <c r="Y667" i="23"/>
  <c r="AT667" i="23"/>
  <c r="U667" i="23"/>
  <c r="AP667" i="23"/>
  <c r="H667" i="23"/>
  <c r="X667" i="23"/>
  <c r="AN667" i="23"/>
  <c r="N667" i="23"/>
  <c r="AI667" i="23"/>
  <c r="J667" i="23"/>
  <c r="AE667" i="23"/>
  <c r="I667" i="23"/>
  <c r="Z667" i="23"/>
  <c r="AA667" i="23"/>
  <c r="G667" i="23"/>
  <c r="AC667" i="23"/>
  <c r="AX667" i="23"/>
  <c r="AD667" i="23"/>
  <c r="AU667" i="23"/>
  <c r="AG667" i="23"/>
  <c r="M667" i="23"/>
  <c r="AH667" i="23"/>
  <c r="AJ667" i="23"/>
  <c r="V667" i="23"/>
  <c r="AW667" i="23"/>
  <c r="W667" i="23"/>
  <c r="AS667" i="23"/>
  <c r="T667" i="23"/>
  <c r="K667" i="23"/>
  <c r="AM667" i="23"/>
  <c r="AQ667" i="23"/>
  <c r="AY667" i="23"/>
  <c r="R667" i="23"/>
  <c r="N668" i="23"/>
  <c r="AD668" i="23"/>
  <c r="AT668" i="23"/>
  <c r="I668" i="23"/>
  <c r="AE668" i="23"/>
  <c r="AZ668" i="23"/>
  <c r="K668" i="23"/>
  <c r="AF668" i="23"/>
  <c r="L668" i="23"/>
  <c r="AG668" i="23"/>
  <c r="R668" i="23"/>
  <c r="AH668" i="23"/>
  <c r="AX668" i="23"/>
  <c r="O668" i="23"/>
  <c r="AJ668" i="23"/>
  <c r="J668" i="23"/>
  <c r="Z668" i="23"/>
  <c r="AP668" i="23"/>
  <c r="Y668" i="23"/>
  <c r="AU668" i="23"/>
  <c r="T668" i="23"/>
  <c r="U668" i="23"/>
  <c r="AV668" i="23"/>
  <c r="Q668" i="23"/>
  <c r="AR668" i="23"/>
  <c r="S668" i="23"/>
  <c r="AN668" i="23"/>
  <c r="V668" i="23"/>
  <c r="AO668" i="23"/>
  <c r="AA668" i="23"/>
  <c r="W668" i="23"/>
  <c r="AW668" i="23"/>
  <c r="X668" i="23"/>
  <c r="AS668" i="23"/>
  <c r="P668" i="23"/>
  <c r="AQ668" i="23"/>
  <c r="G668" i="23"/>
  <c r="AM668" i="23"/>
  <c r="M668" i="23"/>
  <c r="AI668" i="23"/>
  <c r="AL668" i="23"/>
  <c r="AK668" i="23"/>
  <c r="H668" i="23"/>
  <c r="AC668" i="23"/>
  <c r="AY668" i="23"/>
  <c r="AB668" i="23"/>
  <c r="D669" i="23"/>
  <c r="B438" i="23"/>
  <c r="D439" i="23"/>
  <c r="C288" i="23"/>
  <c r="C62" i="23"/>
  <c r="C213" i="23"/>
  <c r="C137" i="23"/>
  <c r="D363" i="23"/>
  <c r="D286" i="23"/>
  <c r="D210" i="23"/>
  <c r="D134" i="23"/>
  <c r="BT285" i="23" l="1"/>
  <c r="AQ210" i="23"/>
  <c r="AU210" i="23"/>
  <c r="AY210" i="23"/>
  <c r="BC210" i="23"/>
  <c r="BG210" i="23"/>
  <c r="BK210" i="23"/>
  <c r="BO210" i="23"/>
  <c r="BS210" i="23"/>
  <c r="AR210" i="23"/>
  <c r="AV210" i="23"/>
  <c r="AZ210" i="23"/>
  <c r="BD210" i="23"/>
  <c r="BH210" i="23"/>
  <c r="BL210" i="23"/>
  <c r="BP210" i="23"/>
  <c r="BT210" i="23"/>
  <c r="AO210" i="23"/>
  <c r="AW210" i="23"/>
  <c r="BE210" i="23"/>
  <c r="BM210" i="23"/>
  <c r="AP210" i="23"/>
  <c r="AX210" i="23"/>
  <c r="BF210" i="23"/>
  <c r="BN210" i="23"/>
  <c r="AS210" i="23"/>
  <c r="BI210" i="23"/>
  <c r="BQ210" i="23"/>
  <c r="AT210" i="23"/>
  <c r="BJ210" i="23"/>
  <c r="BA210" i="23"/>
  <c r="BR210" i="23"/>
  <c r="BB210" i="23"/>
  <c r="AR286" i="23"/>
  <c r="AV286" i="23"/>
  <c r="AZ286" i="23"/>
  <c r="BD286" i="23"/>
  <c r="BH286" i="23"/>
  <c r="BL286" i="23"/>
  <c r="BP286" i="23"/>
  <c r="BT286" i="23"/>
  <c r="AP286" i="23"/>
  <c r="AX286" i="23"/>
  <c r="BF286" i="23"/>
  <c r="BN286" i="23"/>
  <c r="AO286" i="23"/>
  <c r="AS286" i="23"/>
  <c r="AW286" i="23"/>
  <c r="BA286" i="23"/>
  <c r="BE286" i="23"/>
  <c r="BI286" i="23"/>
  <c r="BM286" i="23"/>
  <c r="BQ286" i="23"/>
  <c r="AT286" i="23"/>
  <c r="BB286" i="23"/>
  <c r="BJ286" i="23"/>
  <c r="BR286" i="23"/>
  <c r="AU286" i="23"/>
  <c r="BK286" i="23"/>
  <c r="BS286" i="23"/>
  <c r="AQ286" i="23"/>
  <c r="BG286" i="23"/>
  <c r="AY286" i="23"/>
  <c r="BO286" i="23"/>
  <c r="BC286" i="23"/>
  <c r="AQ134" i="23"/>
  <c r="AU134" i="23"/>
  <c r="AY134" i="23"/>
  <c r="BC134" i="23"/>
  <c r="BG134" i="23"/>
  <c r="BK134" i="23"/>
  <c r="BO134" i="23"/>
  <c r="BS134" i="23"/>
  <c r="AR134" i="23"/>
  <c r="AV134" i="23"/>
  <c r="AZ134" i="23"/>
  <c r="BD134" i="23"/>
  <c r="BH134" i="23"/>
  <c r="BL134" i="23"/>
  <c r="BP134" i="23"/>
  <c r="BT134" i="23"/>
  <c r="AO134" i="23"/>
  <c r="AW134" i="23"/>
  <c r="BE134" i="23"/>
  <c r="BM134" i="23"/>
  <c r="AP134" i="23"/>
  <c r="AX134" i="23"/>
  <c r="BF134" i="23"/>
  <c r="BN134" i="23"/>
  <c r="BA134" i="23"/>
  <c r="BQ134" i="23"/>
  <c r="BB134" i="23"/>
  <c r="BR134" i="23"/>
  <c r="BI134" i="23"/>
  <c r="AS134" i="23"/>
  <c r="BJ134" i="23"/>
  <c r="AT134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T209" i="23"/>
  <c r="BT87" i="23"/>
  <c r="BT163" i="23"/>
  <c r="BT239" i="23"/>
  <c r="BT164" i="23"/>
  <c r="BT240" i="23"/>
  <c r="BT88" i="23"/>
  <c r="BT165" i="23"/>
  <c r="BT89" i="23"/>
  <c r="BT241" i="23"/>
  <c r="BT242" i="23"/>
  <c r="BT166" i="23"/>
  <c r="BT90" i="23"/>
  <c r="BT167" i="23"/>
  <c r="BT243" i="23"/>
  <c r="BT91" i="23"/>
  <c r="BT168" i="23"/>
  <c r="BT244" i="23"/>
  <c r="BT92" i="23"/>
  <c r="BT93" i="23"/>
  <c r="BT245" i="23"/>
  <c r="BT169" i="23"/>
  <c r="BT170" i="23"/>
  <c r="BT246" i="23"/>
  <c r="BT94" i="23"/>
  <c r="BT95" i="23"/>
  <c r="BT247" i="23"/>
  <c r="BT171" i="23"/>
  <c r="BT172" i="23"/>
  <c r="BT248" i="23"/>
  <c r="BT96" i="23"/>
  <c r="BT97" i="23"/>
  <c r="BT173" i="23"/>
  <c r="BT249" i="23"/>
  <c r="BT174" i="23"/>
  <c r="BT250" i="23"/>
  <c r="BT98" i="23"/>
  <c r="BT175" i="23"/>
  <c r="BT251" i="23"/>
  <c r="BT99" i="23"/>
  <c r="BT176" i="23"/>
  <c r="BT252" i="23"/>
  <c r="BT100" i="23"/>
  <c r="BT177" i="23"/>
  <c r="BT101" i="23"/>
  <c r="BT253" i="23"/>
  <c r="BT254" i="23"/>
  <c r="BT102" i="23"/>
  <c r="BT178" i="23"/>
  <c r="BT179" i="23"/>
  <c r="BT255" i="23"/>
  <c r="BT103" i="23"/>
  <c r="BT180" i="23"/>
  <c r="BT256" i="23"/>
  <c r="BT104" i="23"/>
  <c r="BT181" i="23"/>
  <c r="BT257" i="23"/>
  <c r="BT105" i="23"/>
  <c r="BT106" i="23"/>
  <c r="BT182" i="23"/>
  <c r="BT258" i="23"/>
  <c r="BT107" i="23"/>
  <c r="BT259" i="23"/>
  <c r="BT183" i="23"/>
  <c r="BT184" i="23"/>
  <c r="BT260" i="23"/>
  <c r="BT108" i="23"/>
  <c r="BT261" i="23"/>
  <c r="BT185" i="23"/>
  <c r="BT109" i="23"/>
  <c r="BT262" i="23"/>
  <c r="BT110" i="23"/>
  <c r="BT186" i="23"/>
  <c r="BT111" i="23"/>
  <c r="BT263" i="23"/>
  <c r="BT187" i="23"/>
  <c r="BT112" i="23"/>
  <c r="BT264" i="23"/>
  <c r="BT188" i="23"/>
  <c r="BT265" i="23"/>
  <c r="BT189" i="23"/>
  <c r="BT113" i="23"/>
  <c r="BT114" i="23"/>
  <c r="BT190" i="23"/>
  <c r="BT266" i="23"/>
  <c r="BT115" i="23"/>
  <c r="BT267" i="23"/>
  <c r="BT191" i="23"/>
  <c r="BT192" i="23"/>
  <c r="BT116" i="23"/>
  <c r="BT268" i="23"/>
  <c r="BT193" i="23"/>
  <c r="BT269" i="23"/>
  <c r="BT117" i="23"/>
  <c r="BT118" i="23"/>
  <c r="BT194" i="23"/>
  <c r="BT270" i="23"/>
  <c r="BT195" i="23"/>
  <c r="BT119" i="23"/>
  <c r="BT271" i="23"/>
  <c r="BT272" i="23"/>
  <c r="BT196" i="23"/>
  <c r="BT120" i="23"/>
  <c r="BT121" i="23"/>
  <c r="BT197" i="23"/>
  <c r="BT273" i="23"/>
  <c r="BT198" i="23"/>
  <c r="BT274" i="23"/>
  <c r="BT122" i="23"/>
  <c r="BT275" i="23"/>
  <c r="BT123" i="23"/>
  <c r="BT199" i="23"/>
  <c r="BT200" i="23"/>
  <c r="BT276" i="23"/>
  <c r="BT124" i="23"/>
  <c r="BT201" i="23"/>
  <c r="BT125" i="23"/>
  <c r="BT277" i="23"/>
  <c r="BT202" i="23"/>
  <c r="BT126" i="23"/>
  <c r="BT278" i="23"/>
  <c r="BT279" i="23"/>
  <c r="BT127" i="23"/>
  <c r="BT203" i="23"/>
  <c r="BT280" i="23"/>
  <c r="BT204" i="23"/>
  <c r="BT128" i="23"/>
  <c r="BT129" i="23"/>
  <c r="BT281" i="23"/>
  <c r="BT205" i="23"/>
  <c r="BT206" i="23"/>
  <c r="BT130" i="23"/>
  <c r="BT282" i="23"/>
  <c r="BT207" i="23"/>
  <c r="BT131" i="23"/>
  <c r="BT283" i="23"/>
  <c r="BT208" i="23"/>
  <c r="BT284" i="23"/>
  <c r="BT132" i="23"/>
  <c r="M590" i="23"/>
  <c r="W590" i="23"/>
  <c r="AH590" i="23"/>
  <c r="L590" i="23"/>
  <c r="AV590" i="23"/>
  <c r="R590" i="23"/>
  <c r="AE590" i="23"/>
  <c r="AA590" i="23"/>
  <c r="AG590" i="23"/>
  <c r="AY590" i="23"/>
  <c r="AX590" i="23"/>
  <c r="AI590" i="23"/>
  <c r="S590" i="23"/>
  <c r="AW590" i="23"/>
  <c r="AZ590" i="23"/>
  <c r="X590" i="23"/>
  <c r="AR590" i="23"/>
  <c r="O590" i="23"/>
  <c r="AQ590" i="23"/>
  <c r="U590" i="23"/>
  <c r="AT590" i="23"/>
  <c r="AD590" i="23"/>
  <c r="N590" i="23"/>
  <c r="BU8" i="23"/>
  <c r="BU286" i="23" s="1"/>
  <c r="T590" i="23"/>
  <c r="AS590" i="23"/>
  <c r="H590" i="23"/>
  <c r="Z590" i="23"/>
  <c r="AO590" i="23"/>
  <c r="AN590" i="23"/>
  <c r="Q590" i="23"/>
  <c r="AJ590" i="23"/>
  <c r="AK590" i="23"/>
  <c r="P590" i="23"/>
  <c r="AP590" i="23"/>
  <c r="J590" i="23"/>
  <c r="AU590" i="23"/>
  <c r="AB590" i="23"/>
  <c r="Y590" i="23"/>
  <c r="AM590" i="23"/>
  <c r="I590" i="23"/>
  <c r="AC590" i="23"/>
  <c r="AF590" i="23"/>
  <c r="K590" i="23"/>
  <c r="AL590" i="23"/>
  <c r="V590" i="23"/>
  <c r="BB607" i="23"/>
  <c r="BB611" i="23"/>
  <c r="BB613" i="23"/>
  <c r="BB606" i="23"/>
  <c r="BB610" i="23"/>
  <c r="BB605" i="23"/>
  <c r="BB609" i="23"/>
  <c r="BB612" i="23"/>
  <c r="BB604" i="23"/>
  <c r="BB614" i="23"/>
  <c r="BB535" i="23"/>
  <c r="BB462" i="23"/>
  <c r="BB463" i="23"/>
  <c r="BB529" i="23"/>
  <c r="BB531" i="23"/>
  <c r="BB536" i="23"/>
  <c r="BB452" i="23"/>
  <c r="BB453" i="23"/>
  <c r="BB454" i="23"/>
  <c r="BB455" i="23"/>
  <c r="BB456" i="23"/>
  <c r="BB457" i="23"/>
  <c r="BB458" i="23"/>
  <c r="BB459" i="23"/>
  <c r="BB460" i="23"/>
  <c r="BB461" i="23"/>
  <c r="BB533" i="23"/>
  <c r="BB537" i="23"/>
  <c r="BB538" i="23"/>
  <c r="BB608" i="23"/>
  <c r="BB615" i="23"/>
  <c r="BB528" i="23"/>
  <c r="BB532" i="23"/>
  <c r="BB539" i="23"/>
  <c r="BB530" i="23"/>
  <c r="BB534" i="23"/>
  <c r="BB682" i="23"/>
  <c r="BB683" i="23"/>
  <c r="BB684" i="23"/>
  <c r="BB685" i="23"/>
  <c r="BB686" i="23"/>
  <c r="BB687" i="23"/>
  <c r="BB688" i="23"/>
  <c r="BB689" i="23"/>
  <c r="BB690" i="23"/>
  <c r="BB691" i="23"/>
  <c r="BB692" i="23"/>
  <c r="BB693" i="23"/>
  <c r="D591" i="23"/>
  <c r="B591" i="23" s="1"/>
  <c r="W591" i="23" s="1"/>
  <c r="BO363" i="23"/>
  <c r="BP363" i="23"/>
  <c r="BQ363" i="23"/>
  <c r="BR363" i="23"/>
  <c r="BS363" i="23"/>
  <c r="BT363" i="23"/>
  <c r="BU363" i="23"/>
  <c r="BV363" i="23"/>
  <c r="BW363" i="23"/>
  <c r="BX363" i="23"/>
  <c r="BY363" i="23"/>
  <c r="BZ363" i="23"/>
  <c r="BO513" i="23"/>
  <c r="BP513" i="23"/>
  <c r="BQ513" i="23"/>
  <c r="BR513" i="23"/>
  <c r="BS513" i="23"/>
  <c r="BT513" i="23"/>
  <c r="BU513" i="23"/>
  <c r="BV513" i="23"/>
  <c r="BW513" i="23"/>
  <c r="BX513" i="23"/>
  <c r="BY513" i="23"/>
  <c r="BZ513" i="23"/>
  <c r="B514" i="23"/>
  <c r="H513" i="23"/>
  <c r="I513" i="23"/>
  <c r="J513" i="23"/>
  <c r="K513" i="23"/>
  <c r="L513" i="23"/>
  <c r="M513" i="23"/>
  <c r="N513" i="23"/>
  <c r="O513" i="23"/>
  <c r="P513" i="23"/>
  <c r="Q513" i="23"/>
  <c r="R513" i="23"/>
  <c r="S513" i="23"/>
  <c r="T513" i="23"/>
  <c r="U513" i="23"/>
  <c r="V513" i="23"/>
  <c r="W513" i="23"/>
  <c r="X513" i="23"/>
  <c r="Y513" i="23"/>
  <c r="Z513" i="23"/>
  <c r="AA513" i="23"/>
  <c r="AB513" i="23"/>
  <c r="AC513" i="23"/>
  <c r="AD513" i="23"/>
  <c r="AE513" i="23"/>
  <c r="AF513" i="23"/>
  <c r="AG513" i="23"/>
  <c r="AH513" i="23"/>
  <c r="AI513" i="23"/>
  <c r="AJ513" i="23"/>
  <c r="AK513" i="23"/>
  <c r="AL513" i="23"/>
  <c r="AM513" i="23"/>
  <c r="AN513" i="23"/>
  <c r="AO513" i="23"/>
  <c r="AP513" i="23"/>
  <c r="AQ513" i="23"/>
  <c r="AR513" i="23"/>
  <c r="AS513" i="23"/>
  <c r="AT513" i="23"/>
  <c r="AU513" i="23"/>
  <c r="AV513" i="23"/>
  <c r="AW513" i="23"/>
  <c r="AX513" i="23"/>
  <c r="AY513" i="23"/>
  <c r="H438" i="23"/>
  <c r="I438" i="23"/>
  <c r="J438" i="23"/>
  <c r="K438" i="23"/>
  <c r="L438" i="23"/>
  <c r="M438" i="23"/>
  <c r="N438" i="23"/>
  <c r="O438" i="23"/>
  <c r="P438" i="23"/>
  <c r="Q438" i="23"/>
  <c r="R438" i="23"/>
  <c r="S438" i="23"/>
  <c r="T438" i="23"/>
  <c r="U438" i="23"/>
  <c r="V438" i="23"/>
  <c r="W438" i="23"/>
  <c r="X438" i="23"/>
  <c r="Y438" i="23"/>
  <c r="Z438" i="23"/>
  <c r="AA438" i="23"/>
  <c r="AB438" i="23"/>
  <c r="AC438" i="23"/>
  <c r="AD438" i="23"/>
  <c r="AE438" i="23"/>
  <c r="AF438" i="23"/>
  <c r="AG438" i="23"/>
  <c r="AH438" i="23"/>
  <c r="AI438" i="23"/>
  <c r="AJ438" i="23"/>
  <c r="AK438" i="23"/>
  <c r="AL438" i="23"/>
  <c r="AM438" i="23"/>
  <c r="AN438" i="23"/>
  <c r="AO438" i="23"/>
  <c r="AP438" i="23"/>
  <c r="AQ438" i="23"/>
  <c r="AR438" i="23"/>
  <c r="AS438" i="23"/>
  <c r="AT438" i="23"/>
  <c r="AU438" i="23"/>
  <c r="AV438" i="23"/>
  <c r="AW438" i="23"/>
  <c r="AX438" i="23"/>
  <c r="AY438" i="23"/>
  <c r="AZ438" i="23"/>
  <c r="G438" i="23"/>
  <c r="B52" i="90"/>
  <c r="AI134" i="23"/>
  <c r="S134" i="23"/>
  <c r="AH134" i="23"/>
  <c r="R134" i="23"/>
  <c r="I134" i="23"/>
  <c r="X134" i="23"/>
  <c r="AC134" i="23"/>
  <c r="L134" i="23"/>
  <c r="AA134" i="23"/>
  <c r="K134" i="23"/>
  <c r="Z134" i="23"/>
  <c r="J134" i="23"/>
  <c r="Y134" i="23"/>
  <c r="AN134" i="23"/>
  <c r="H134" i="23"/>
  <c r="AJ134" i="23"/>
  <c r="AM134" i="23"/>
  <c r="G134" i="23"/>
  <c r="V134" i="23"/>
  <c r="AF134" i="23"/>
  <c r="U134" i="23"/>
  <c r="AE134" i="23"/>
  <c r="O134" i="23"/>
  <c r="AD134" i="23"/>
  <c r="N134" i="23"/>
  <c r="AG134" i="23"/>
  <c r="P134" i="23"/>
  <c r="M134" i="23"/>
  <c r="T134" i="23"/>
  <c r="AK134" i="23"/>
  <c r="W134" i="23"/>
  <c r="AL134" i="23"/>
  <c r="Q134" i="23"/>
  <c r="AB134" i="23"/>
  <c r="G513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D515" i="23"/>
  <c r="BB474" i="23"/>
  <c r="BB475" i="23"/>
  <c r="BB470" i="23"/>
  <c r="BB469" i="23"/>
  <c r="BB472" i="23"/>
  <c r="BB476" i="23"/>
  <c r="BB478" i="23"/>
  <c r="BB473" i="23"/>
  <c r="BB477" i="23"/>
  <c r="BB479" i="23"/>
  <c r="BB468" i="23"/>
  <c r="BB471" i="23"/>
  <c r="BB480" i="23"/>
  <c r="BB481" i="23"/>
  <c r="BB482" i="23"/>
  <c r="BB483" i="23"/>
  <c r="BB484" i="23"/>
  <c r="BB485" i="23"/>
  <c r="BB486" i="23"/>
  <c r="BB487" i="23"/>
  <c r="BB488" i="23"/>
  <c r="BB489" i="23"/>
  <c r="BB490" i="23"/>
  <c r="BB491" i="23"/>
  <c r="BB492" i="23"/>
  <c r="BB493" i="23"/>
  <c r="BB494" i="23"/>
  <c r="BB495" i="23"/>
  <c r="BB496" i="23"/>
  <c r="BB497" i="23"/>
  <c r="BB498" i="23"/>
  <c r="BB499" i="23"/>
  <c r="BB500" i="23"/>
  <c r="BB501" i="23"/>
  <c r="BB502" i="23"/>
  <c r="BB503" i="23"/>
  <c r="AJ286" i="23"/>
  <c r="T286" i="23"/>
  <c r="AE286" i="23"/>
  <c r="W286" i="23"/>
  <c r="K286" i="23"/>
  <c r="Q286" i="23"/>
  <c r="AG286" i="23"/>
  <c r="L286" i="23"/>
  <c r="U286" i="23"/>
  <c r="M286" i="23"/>
  <c r="AL286" i="23"/>
  <c r="I286" i="23"/>
  <c r="G286" i="23"/>
  <c r="O286" i="23"/>
  <c r="AF286" i="23"/>
  <c r="P286" i="23"/>
  <c r="Z286" i="23"/>
  <c r="AM286" i="23"/>
  <c r="R286" i="23"/>
  <c r="J286" i="23"/>
  <c r="Y286" i="23"/>
  <c r="AB286" i="23"/>
  <c r="AH286" i="23"/>
  <c r="AD286" i="23"/>
  <c r="AI286" i="23"/>
  <c r="V286" i="23"/>
  <c r="AN286" i="23"/>
  <c r="X286" i="23"/>
  <c r="H286" i="23"/>
  <c r="AK286" i="23"/>
  <c r="AC286" i="23"/>
  <c r="S286" i="23"/>
  <c r="AA286" i="23"/>
  <c r="N286" i="23"/>
  <c r="S210" i="23"/>
  <c r="AI210" i="23"/>
  <c r="M210" i="23"/>
  <c r="AC210" i="23"/>
  <c r="AH210" i="23"/>
  <c r="L210" i="23"/>
  <c r="K210" i="23"/>
  <c r="AK210" i="23"/>
  <c r="AB210" i="23"/>
  <c r="P210" i="23"/>
  <c r="AF210" i="23"/>
  <c r="O210" i="23"/>
  <c r="I210" i="23"/>
  <c r="AJ210" i="23"/>
  <c r="G210" i="23"/>
  <c r="W210" i="23"/>
  <c r="AM210" i="23"/>
  <c r="Q210" i="23"/>
  <c r="AG210" i="23"/>
  <c r="J210" i="23"/>
  <c r="T210" i="23"/>
  <c r="V210" i="23"/>
  <c r="H210" i="23"/>
  <c r="AA210" i="23"/>
  <c r="U210" i="23"/>
  <c r="R210" i="23"/>
  <c r="N210" i="23"/>
  <c r="X210" i="23"/>
  <c r="AL210" i="23"/>
  <c r="AE210" i="23"/>
  <c r="Y210" i="23"/>
  <c r="Z210" i="23"/>
  <c r="AD210" i="23"/>
  <c r="AN210" i="23"/>
  <c r="BC322" i="23"/>
  <c r="D670" i="23"/>
  <c r="B670" i="23" s="1"/>
  <c r="BC353" i="23"/>
  <c r="BC348" i="23"/>
  <c r="BC342" i="23"/>
  <c r="BC355" i="23"/>
  <c r="BC317" i="23"/>
  <c r="BC352" i="23"/>
  <c r="BC339" i="23"/>
  <c r="BC7" i="23"/>
  <c r="BC324" i="23"/>
  <c r="BC329" i="23"/>
  <c r="BC320" i="23"/>
  <c r="BC340" i="23"/>
  <c r="BC326" i="23"/>
  <c r="BC349" i="23"/>
  <c r="BC321" i="23"/>
  <c r="BC331" i="23"/>
  <c r="BC341" i="23"/>
  <c r="BC361" i="23"/>
  <c r="BC356" i="23"/>
  <c r="BC359" i="23"/>
  <c r="BC350" i="23"/>
  <c r="BC330" i="23"/>
  <c r="BC351" i="23"/>
  <c r="BC323" i="23"/>
  <c r="BC333" i="23"/>
  <c r="BC345" i="23"/>
  <c r="BC362" i="23"/>
  <c r="BC344" i="23"/>
  <c r="BC316" i="23"/>
  <c r="BC357" i="23"/>
  <c r="BC338" i="23"/>
  <c r="BC360" i="23"/>
  <c r="BC325" i="23"/>
  <c r="BC337" i="23"/>
  <c r="BC346" i="23"/>
  <c r="BC347" i="23"/>
  <c r="BC328" i="23"/>
  <c r="BC336" i="23"/>
  <c r="BC332" i="23"/>
  <c r="BC318" i="23"/>
  <c r="BC334" i="23"/>
  <c r="BC358" i="23"/>
  <c r="BC319" i="23"/>
  <c r="BC327" i="23"/>
  <c r="BC335" i="23"/>
  <c r="BC343" i="23"/>
  <c r="BC354" i="23"/>
  <c r="G363" i="23"/>
  <c r="H363" i="23"/>
  <c r="I363" i="23"/>
  <c r="J363" i="23"/>
  <c r="K363" i="23"/>
  <c r="L363" i="23"/>
  <c r="M363" i="23"/>
  <c r="N363" i="23"/>
  <c r="O363" i="23"/>
  <c r="P363" i="23"/>
  <c r="Q363" i="23"/>
  <c r="R363" i="23"/>
  <c r="S363" i="23"/>
  <c r="T363" i="23"/>
  <c r="U363" i="23"/>
  <c r="V363" i="23"/>
  <c r="W363" i="23"/>
  <c r="X363" i="23"/>
  <c r="Y363" i="23"/>
  <c r="Z363" i="23"/>
  <c r="AA363" i="23"/>
  <c r="AB363" i="23"/>
  <c r="AC363" i="23"/>
  <c r="AD363" i="23"/>
  <c r="AE363" i="23"/>
  <c r="AF363" i="23"/>
  <c r="AG363" i="23"/>
  <c r="AH363" i="23"/>
  <c r="AI363" i="23"/>
  <c r="AJ363" i="23"/>
  <c r="AK363" i="23"/>
  <c r="AL363" i="23"/>
  <c r="AM363" i="23"/>
  <c r="AN363" i="23"/>
  <c r="AO363" i="23"/>
  <c r="AP363" i="23"/>
  <c r="AQ363" i="23"/>
  <c r="AR363" i="23"/>
  <c r="AS363" i="23"/>
  <c r="AT363" i="23"/>
  <c r="AU363" i="23"/>
  <c r="AV363" i="23"/>
  <c r="AW363" i="23"/>
  <c r="AX363" i="23"/>
  <c r="AY363" i="23"/>
  <c r="AZ363" i="23"/>
  <c r="BA363" i="23"/>
  <c r="BC363" i="23"/>
  <c r="B669" i="23"/>
  <c r="D440" i="23"/>
  <c r="B439" i="23"/>
  <c r="D364" i="23"/>
  <c r="D287" i="23"/>
  <c r="D211" i="23"/>
  <c r="D135" i="23"/>
  <c r="C63" i="23"/>
  <c r="C214" i="23"/>
  <c r="C138" i="23"/>
  <c r="C289" i="23"/>
  <c r="BU210" i="23" l="1"/>
  <c r="BU87" i="23"/>
  <c r="BU163" i="23"/>
  <c r="BU239" i="23"/>
  <c r="BU164" i="23"/>
  <c r="BU240" i="23"/>
  <c r="BU88" i="23"/>
  <c r="BU89" i="23"/>
  <c r="BU241" i="23"/>
  <c r="BU165" i="23"/>
  <c r="BU166" i="23"/>
  <c r="BU90" i="23"/>
  <c r="BU242" i="23"/>
  <c r="BU167" i="23"/>
  <c r="BU91" i="23"/>
  <c r="BU243" i="23"/>
  <c r="BU168" i="23"/>
  <c r="BU244" i="23"/>
  <c r="BU92" i="23"/>
  <c r="BU93" i="23"/>
  <c r="BU245" i="23"/>
  <c r="BU169" i="23"/>
  <c r="BU170" i="23"/>
  <c r="BU94" i="23"/>
  <c r="BU246" i="23"/>
  <c r="BU171" i="23"/>
  <c r="BU95" i="23"/>
  <c r="BU247" i="23"/>
  <c r="BU248" i="23"/>
  <c r="BU96" i="23"/>
  <c r="BU172" i="23"/>
  <c r="BU249" i="23"/>
  <c r="BU97" i="23"/>
  <c r="BU173" i="23"/>
  <c r="BU98" i="23"/>
  <c r="BU174" i="23"/>
  <c r="BU250" i="23"/>
  <c r="BU175" i="23"/>
  <c r="BU99" i="23"/>
  <c r="BU251" i="23"/>
  <c r="BU252" i="23"/>
  <c r="BU176" i="23"/>
  <c r="BU100" i="23"/>
  <c r="BU253" i="23"/>
  <c r="BU177" i="23"/>
  <c r="BU101" i="23"/>
  <c r="BU102" i="23"/>
  <c r="BU178" i="23"/>
  <c r="BU254" i="23"/>
  <c r="BU103" i="23"/>
  <c r="BU255" i="23"/>
  <c r="BU179" i="23"/>
  <c r="BU104" i="23"/>
  <c r="BU256" i="23"/>
  <c r="BU180" i="23"/>
  <c r="BU257" i="23"/>
  <c r="BU181" i="23"/>
  <c r="BU105" i="23"/>
  <c r="BU106" i="23"/>
  <c r="BU258" i="23"/>
  <c r="BU182" i="23"/>
  <c r="BU107" i="23"/>
  <c r="BU183" i="23"/>
  <c r="BU259" i="23"/>
  <c r="BU260" i="23"/>
  <c r="BU108" i="23"/>
  <c r="BU184" i="23"/>
  <c r="BU261" i="23"/>
  <c r="BU185" i="23"/>
  <c r="BU109" i="23"/>
  <c r="BU186" i="23"/>
  <c r="BU110" i="23"/>
  <c r="BU262" i="23"/>
  <c r="BU111" i="23"/>
  <c r="BU187" i="23"/>
  <c r="BU263" i="23"/>
  <c r="BU112" i="23"/>
  <c r="BU264" i="23"/>
  <c r="BU188" i="23"/>
  <c r="BU113" i="23"/>
  <c r="BU265" i="23"/>
  <c r="BU189" i="23"/>
  <c r="BU266" i="23"/>
  <c r="BU190" i="23"/>
  <c r="BU114" i="23"/>
  <c r="BU191" i="23"/>
  <c r="BU115" i="23"/>
  <c r="BU267" i="23"/>
  <c r="BU116" i="23"/>
  <c r="BU268" i="23"/>
  <c r="BU192" i="23"/>
  <c r="BU269" i="23"/>
  <c r="BU193" i="23"/>
  <c r="BU117" i="23"/>
  <c r="BU194" i="23"/>
  <c r="BU118" i="23"/>
  <c r="BU270" i="23"/>
  <c r="BU271" i="23"/>
  <c r="BU195" i="23"/>
  <c r="BU119" i="23"/>
  <c r="BU196" i="23"/>
  <c r="BU120" i="23"/>
  <c r="BU272" i="23"/>
  <c r="BU121" i="23"/>
  <c r="BU197" i="23"/>
  <c r="BU273" i="23"/>
  <c r="BU122" i="23"/>
  <c r="BU274" i="23"/>
  <c r="BU198" i="23"/>
  <c r="BU123" i="23"/>
  <c r="BU199" i="23"/>
  <c r="BU275" i="23"/>
  <c r="BU124" i="23"/>
  <c r="BU276" i="23"/>
  <c r="BU200" i="23"/>
  <c r="BU277" i="23"/>
  <c r="BU125" i="23"/>
  <c r="BU201" i="23"/>
  <c r="BU126" i="23"/>
  <c r="BU202" i="23"/>
  <c r="BU278" i="23"/>
  <c r="BU203" i="23"/>
  <c r="BU279" i="23"/>
  <c r="BU127" i="23"/>
  <c r="BU128" i="23"/>
  <c r="BU280" i="23"/>
  <c r="BU204" i="23"/>
  <c r="BU281" i="23"/>
  <c r="BU129" i="23"/>
  <c r="BU205" i="23"/>
  <c r="BU130" i="23"/>
  <c r="BU282" i="23"/>
  <c r="BU206" i="23"/>
  <c r="BU131" i="23"/>
  <c r="BU283" i="23"/>
  <c r="BU207" i="23"/>
  <c r="BU132" i="23"/>
  <c r="BU284" i="23"/>
  <c r="BU208" i="23"/>
  <c r="BU133" i="23"/>
  <c r="BU285" i="23"/>
  <c r="BU209" i="23"/>
  <c r="AO135" i="23"/>
  <c r="AS135" i="23"/>
  <c r="AW135" i="23"/>
  <c r="BA135" i="23"/>
  <c r="BE135" i="23"/>
  <c r="BI135" i="23"/>
  <c r="BM135" i="23"/>
  <c r="BQ135" i="23"/>
  <c r="BU135" i="23"/>
  <c r="AP135" i="23"/>
  <c r="AT135" i="23"/>
  <c r="AX135" i="23"/>
  <c r="BB135" i="23"/>
  <c r="BF135" i="23"/>
  <c r="BJ135" i="23"/>
  <c r="BN135" i="23"/>
  <c r="BR135" i="23"/>
  <c r="AQ135" i="23"/>
  <c r="AY135" i="23"/>
  <c r="BG135" i="23"/>
  <c r="BO135" i="23"/>
  <c r="AR135" i="23"/>
  <c r="AZ135" i="23"/>
  <c r="BH135" i="23"/>
  <c r="BP135" i="23"/>
  <c r="AU135" i="23"/>
  <c r="BK135" i="23"/>
  <c r="AV135" i="23"/>
  <c r="BL135" i="23"/>
  <c r="BC135" i="23"/>
  <c r="BS135" i="23"/>
  <c r="BD135" i="23"/>
  <c r="BT135" i="23"/>
  <c r="AO211" i="23"/>
  <c r="AS211" i="23"/>
  <c r="AW211" i="23"/>
  <c r="BA211" i="23"/>
  <c r="AP211" i="23"/>
  <c r="AT211" i="23"/>
  <c r="AX211" i="23"/>
  <c r="BB211" i="23"/>
  <c r="AQ211" i="23"/>
  <c r="AY211" i="23"/>
  <c r="BE211" i="23"/>
  <c r="BI211" i="23"/>
  <c r="BM211" i="23"/>
  <c r="BQ211" i="23"/>
  <c r="BU211" i="23"/>
  <c r="AR211" i="23"/>
  <c r="AZ211" i="23"/>
  <c r="BF211" i="23"/>
  <c r="BJ211" i="23"/>
  <c r="BN211" i="23"/>
  <c r="BR211" i="23"/>
  <c r="BC211" i="23"/>
  <c r="BK211" i="23"/>
  <c r="BS211" i="23"/>
  <c r="BG211" i="23"/>
  <c r="BD211" i="23"/>
  <c r="BL211" i="23"/>
  <c r="BT211" i="23"/>
  <c r="AU211" i="23"/>
  <c r="BO211" i="23"/>
  <c r="BH211" i="23"/>
  <c r="BP211" i="23"/>
  <c r="AV211" i="23"/>
  <c r="AP287" i="23"/>
  <c r="AT287" i="23"/>
  <c r="AX287" i="23"/>
  <c r="BB287" i="23"/>
  <c r="BF287" i="23"/>
  <c r="BJ287" i="23"/>
  <c r="BN287" i="23"/>
  <c r="BR287" i="23"/>
  <c r="AR287" i="23"/>
  <c r="AZ287" i="23"/>
  <c r="BH287" i="23"/>
  <c r="BP287" i="23"/>
  <c r="AQ287" i="23"/>
  <c r="AU287" i="23"/>
  <c r="AY287" i="23"/>
  <c r="BC287" i="23"/>
  <c r="BG287" i="23"/>
  <c r="BK287" i="23"/>
  <c r="BO287" i="23"/>
  <c r="BS287" i="23"/>
  <c r="AV287" i="23"/>
  <c r="BD287" i="23"/>
  <c r="BL287" i="23"/>
  <c r="BT287" i="23"/>
  <c r="AO287" i="23"/>
  <c r="BE287" i="23"/>
  <c r="BU287" i="23"/>
  <c r="BI287" i="23"/>
  <c r="AW287" i="23"/>
  <c r="BA287" i="23"/>
  <c r="BQ287" i="23"/>
  <c r="AS287" i="23"/>
  <c r="BM287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U134" i="23"/>
  <c r="H591" i="23"/>
  <c r="AG591" i="23"/>
  <c r="Z591" i="23"/>
  <c r="AY591" i="23"/>
  <c r="AJ591" i="23"/>
  <c r="AT591" i="23"/>
  <c r="AB591" i="23"/>
  <c r="AI591" i="23"/>
  <c r="X591" i="23"/>
  <c r="AV591" i="23"/>
  <c r="S591" i="23"/>
  <c r="AS591" i="23"/>
  <c r="I591" i="23"/>
  <c r="AW591" i="23"/>
  <c r="AP591" i="23"/>
  <c r="U591" i="23"/>
  <c r="AU591" i="23"/>
  <c r="AE591" i="23"/>
  <c r="O591" i="23"/>
  <c r="AN591" i="23"/>
  <c r="R591" i="23"/>
  <c r="AC591" i="23"/>
  <c r="T591" i="23"/>
  <c r="AD591" i="23"/>
  <c r="Y591" i="23"/>
  <c r="AZ591" i="23"/>
  <c r="AX591" i="23"/>
  <c r="V591" i="23"/>
  <c r="AO591" i="23"/>
  <c r="M591" i="23"/>
  <c r="AK591" i="23"/>
  <c r="P591" i="23"/>
  <c r="AQ591" i="23"/>
  <c r="AA591" i="23"/>
  <c r="K591" i="23"/>
  <c r="G591" i="23"/>
  <c r="Q591" i="23"/>
  <c r="L591" i="23"/>
  <c r="AL591" i="23"/>
  <c r="AR591" i="23"/>
  <c r="N591" i="23"/>
  <c r="AH591" i="23"/>
  <c r="BA591" i="23"/>
  <c r="AF591" i="23"/>
  <c r="J591" i="23"/>
  <c r="AM591" i="23"/>
  <c r="BV8" i="23"/>
  <c r="BV211" i="23" s="1"/>
  <c r="BC604" i="23"/>
  <c r="BC605" i="23"/>
  <c r="BC606" i="23"/>
  <c r="BC607" i="23"/>
  <c r="BC608" i="23"/>
  <c r="BC609" i="23"/>
  <c r="BC610" i="23"/>
  <c r="BC611" i="23"/>
  <c r="BC614" i="23"/>
  <c r="BC615" i="23"/>
  <c r="BC613" i="23"/>
  <c r="BC528" i="23"/>
  <c r="BC529" i="23"/>
  <c r="BC530" i="23"/>
  <c r="BC531" i="23"/>
  <c r="BC532" i="23"/>
  <c r="BC533" i="23"/>
  <c r="BC534" i="23"/>
  <c r="BC535" i="23"/>
  <c r="BC536" i="23"/>
  <c r="BC537" i="23"/>
  <c r="BC539" i="23"/>
  <c r="BC462" i="23"/>
  <c r="BC463" i="23"/>
  <c r="BC452" i="23"/>
  <c r="BC453" i="23"/>
  <c r="BC454" i="23"/>
  <c r="BC455" i="23"/>
  <c r="BC456" i="23"/>
  <c r="BC457" i="23"/>
  <c r="BC458" i="23"/>
  <c r="BC459" i="23"/>
  <c r="BC460" i="23"/>
  <c r="BC461" i="23"/>
  <c r="BC612" i="23"/>
  <c r="BC538" i="23"/>
  <c r="BC682" i="23"/>
  <c r="BC683" i="23"/>
  <c r="BC684" i="23"/>
  <c r="BC685" i="23"/>
  <c r="BC686" i="23"/>
  <c r="BC687" i="23"/>
  <c r="BC688" i="23"/>
  <c r="BC689" i="23"/>
  <c r="BC690" i="23"/>
  <c r="BC691" i="23"/>
  <c r="BC692" i="23"/>
  <c r="BC693" i="23"/>
  <c r="BO364" i="23"/>
  <c r="BP364" i="23"/>
  <c r="BQ364" i="23"/>
  <c r="BR364" i="23"/>
  <c r="BS364" i="23"/>
  <c r="BT364" i="23"/>
  <c r="BU364" i="23"/>
  <c r="BV364" i="23"/>
  <c r="BW364" i="23"/>
  <c r="BX364" i="23"/>
  <c r="BY364" i="23"/>
  <c r="BZ364" i="23"/>
  <c r="J514" i="23"/>
  <c r="BO514" i="23"/>
  <c r="BP514" i="23"/>
  <c r="BQ514" i="23"/>
  <c r="BR514" i="23"/>
  <c r="BS514" i="23"/>
  <c r="BT514" i="23"/>
  <c r="BU514" i="23"/>
  <c r="BV514" i="23"/>
  <c r="BW514" i="23"/>
  <c r="BX514" i="23"/>
  <c r="BY514" i="23"/>
  <c r="BZ514" i="23"/>
  <c r="D592" i="23"/>
  <c r="B592" i="23" s="1"/>
  <c r="P592" i="23" s="1"/>
  <c r="H514" i="23"/>
  <c r="P514" i="23"/>
  <c r="AV514" i="23"/>
  <c r="AN514" i="23"/>
  <c r="AF514" i="23"/>
  <c r="X514" i="23"/>
  <c r="AW514" i="23"/>
  <c r="AO514" i="23"/>
  <c r="AG514" i="23"/>
  <c r="Y514" i="23"/>
  <c r="Q514" i="23"/>
  <c r="I514" i="23"/>
  <c r="G514" i="23"/>
  <c r="AS514" i="23"/>
  <c r="AK514" i="23"/>
  <c r="AC514" i="23"/>
  <c r="U514" i="23"/>
  <c r="M514" i="23"/>
  <c r="AZ514" i="23"/>
  <c r="AR514" i="23"/>
  <c r="AJ514" i="23"/>
  <c r="AB514" i="23"/>
  <c r="T514" i="23"/>
  <c r="L514" i="23"/>
  <c r="AY514" i="23"/>
  <c r="AU514" i="23"/>
  <c r="AQ514" i="23"/>
  <c r="AM514" i="23"/>
  <c r="AI514" i="23"/>
  <c r="AE514" i="23"/>
  <c r="AA514" i="23"/>
  <c r="W514" i="23"/>
  <c r="S514" i="23"/>
  <c r="O514" i="23"/>
  <c r="K514" i="23"/>
  <c r="AX514" i="23"/>
  <c r="AT514" i="23"/>
  <c r="AP514" i="23"/>
  <c r="AL514" i="23"/>
  <c r="AH514" i="23"/>
  <c r="AD514" i="23"/>
  <c r="Z514" i="23"/>
  <c r="V514" i="23"/>
  <c r="R514" i="23"/>
  <c r="N514" i="23"/>
  <c r="B53" i="90"/>
  <c r="H439" i="23"/>
  <c r="I439" i="23"/>
  <c r="J439" i="23"/>
  <c r="K439" i="23"/>
  <c r="L439" i="23"/>
  <c r="M439" i="23"/>
  <c r="N439" i="23"/>
  <c r="O439" i="23"/>
  <c r="P439" i="23"/>
  <c r="Q439" i="23"/>
  <c r="R439" i="23"/>
  <c r="S439" i="23"/>
  <c r="T439" i="23"/>
  <c r="U439" i="23"/>
  <c r="V439" i="23"/>
  <c r="W439" i="23"/>
  <c r="X439" i="23"/>
  <c r="Y439" i="23"/>
  <c r="Z439" i="23"/>
  <c r="AA439" i="23"/>
  <c r="AB439" i="23"/>
  <c r="AC439" i="23"/>
  <c r="AD439" i="23"/>
  <c r="AE439" i="23"/>
  <c r="AF439" i="23"/>
  <c r="AG439" i="23"/>
  <c r="AH439" i="23"/>
  <c r="AI439" i="23"/>
  <c r="AJ439" i="23"/>
  <c r="AK439" i="23"/>
  <c r="AL439" i="23"/>
  <c r="AM439" i="23"/>
  <c r="AN439" i="23"/>
  <c r="AO439" i="23"/>
  <c r="AP439" i="23"/>
  <c r="AQ439" i="23"/>
  <c r="AR439" i="23"/>
  <c r="AS439" i="23"/>
  <c r="AT439" i="23"/>
  <c r="AU439" i="23"/>
  <c r="AV439" i="23"/>
  <c r="AW439" i="23"/>
  <c r="AX439" i="23"/>
  <c r="AY439" i="23"/>
  <c r="AZ439" i="23"/>
  <c r="BA439" i="23"/>
  <c r="BC514" i="23"/>
  <c r="BC512" i="23"/>
  <c r="BC513" i="23"/>
  <c r="G439" i="23"/>
  <c r="AN135" i="23"/>
  <c r="X135" i="23"/>
  <c r="H135" i="23"/>
  <c r="AM135" i="23"/>
  <c r="W135" i="23"/>
  <c r="G135" i="23"/>
  <c r="Z135" i="23"/>
  <c r="I135" i="23"/>
  <c r="AL135" i="23"/>
  <c r="M135" i="23"/>
  <c r="U135" i="23"/>
  <c r="AF135" i="23"/>
  <c r="P135" i="23"/>
  <c r="AE135" i="23"/>
  <c r="O135" i="23"/>
  <c r="J135" i="23"/>
  <c r="Y135" i="23"/>
  <c r="AD135" i="23"/>
  <c r="V135" i="23"/>
  <c r="L135" i="23"/>
  <c r="K135" i="23"/>
  <c r="N135" i="23"/>
  <c r="AJ135" i="23"/>
  <c r="T135" i="23"/>
  <c r="AI135" i="23"/>
  <c r="S135" i="23"/>
  <c r="R135" i="23"/>
  <c r="AG135" i="23"/>
  <c r="AK135" i="23"/>
  <c r="AB135" i="23"/>
  <c r="AA135" i="23"/>
  <c r="AH135" i="23"/>
  <c r="Q135" i="23"/>
  <c r="AC135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B515" i="23"/>
  <c r="D516" i="23"/>
  <c r="BC469" i="23"/>
  <c r="BC470" i="23"/>
  <c r="BC471" i="23"/>
  <c r="BC472" i="23"/>
  <c r="BC476" i="23"/>
  <c r="BC477" i="23"/>
  <c r="BC478" i="23"/>
  <c r="BC479" i="23"/>
  <c r="BC468" i="23"/>
  <c r="BC473" i="23"/>
  <c r="BC475" i="23"/>
  <c r="BC474" i="23"/>
  <c r="BC480" i="23"/>
  <c r="BC481" i="23"/>
  <c r="BC482" i="23"/>
  <c r="BC483" i="23"/>
  <c r="BC484" i="23"/>
  <c r="BC485" i="23"/>
  <c r="BC486" i="23"/>
  <c r="BC487" i="23"/>
  <c r="BC488" i="23"/>
  <c r="BC489" i="23"/>
  <c r="BC490" i="23"/>
  <c r="BC491" i="23"/>
  <c r="BC492" i="23"/>
  <c r="BC493" i="23"/>
  <c r="BC494" i="23"/>
  <c r="BC495" i="23"/>
  <c r="BC496" i="23"/>
  <c r="BC497" i="23"/>
  <c r="BC498" i="23"/>
  <c r="BC499" i="23"/>
  <c r="BC500" i="23"/>
  <c r="BC501" i="23"/>
  <c r="BC502" i="23"/>
  <c r="BC503" i="23"/>
  <c r="BC504" i="23"/>
  <c r="BC505" i="23"/>
  <c r="BC506" i="23"/>
  <c r="BC507" i="23"/>
  <c r="BC508" i="23"/>
  <c r="BC509" i="23"/>
  <c r="BC510" i="23"/>
  <c r="Y287" i="23"/>
  <c r="I287" i="23"/>
  <c r="AH287" i="23"/>
  <c r="L287" i="23"/>
  <c r="AN287" i="23"/>
  <c r="K287" i="23"/>
  <c r="AD287" i="23"/>
  <c r="AA287" i="23"/>
  <c r="T287" i="23"/>
  <c r="Q287" i="23"/>
  <c r="W287" i="23"/>
  <c r="Z287" i="23"/>
  <c r="O287" i="23"/>
  <c r="AL287" i="23"/>
  <c r="AC287" i="23"/>
  <c r="M287" i="23"/>
  <c r="R287" i="23"/>
  <c r="AJ287" i="23"/>
  <c r="AK287" i="23"/>
  <c r="U287" i="23"/>
  <c r="AB287" i="23"/>
  <c r="G287" i="23"/>
  <c r="AF287" i="23"/>
  <c r="V287" i="23"/>
  <c r="AE287" i="23"/>
  <c r="N287" i="23"/>
  <c r="X287" i="23"/>
  <c r="AG287" i="23"/>
  <c r="P287" i="23"/>
  <c r="AI287" i="23"/>
  <c r="AM287" i="23"/>
  <c r="S287" i="23"/>
  <c r="H287" i="23"/>
  <c r="J287" i="23"/>
  <c r="K211" i="23"/>
  <c r="AA211" i="23"/>
  <c r="I211" i="23"/>
  <c r="Y211" i="23"/>
  <c r="Z211" i="23"/>
  <c r="T211" i="23"/>
  <c r="P211" i="23"/>
  <c r="S211" i="23"/>
  <c r="Q211" i="23"/>
  <c r="J211" i="23"/>
  <c r="AL211" i="23"/>
  <c r="AD211" i="23"/>
  <c r="G211" i="23"/>
  <c r="AM211" i="23"/>
  <c r="AK211" i="23"/>
  <c r="AN211" i="23"/>
  <c r="O211" i="23"/>
  <c r="AE211" i="23"/>
  <c r="M211" i="23"/>
  <c r="AC211" i="23"/>
  <c r="AH211" i="23"/>
  <c r="AB211" i="23"/>
  <c r="AF211" i="23"/>
  <c r="V211" i="23"/>
  <c r="H211" i="23"/>
  <c r="N211" i="23"/>
  <c r="AI211" i="23"/>
  <c r="AG211" i="23"/>
  <c r="AJ211" i="23"/>
  <c r="X211" i="23"/>
  <c r="W211" i="23"/>
  <c r="U211" i="23"/>
  <c r="R211" i="23"/>
  <c r="L211" i="23"/>
  <c r="BD349" i="23"/>
  <c r="BD356" i="23"/>
  <c r="BD361" i="23"/>
  <c r="BD358" i="23"/>
  <c r="BD339" i="23"/>
  <c r="BD325" i="23"/>
  <c r="BD336" i="23"/>
  <c r="BD316" i="23"/>
  <c r="BD326" i="23"/>
  <c r="BD360" i="23"/>
  <c r="BD327" i="23"/>
  <c r="BD343" i="23"/>
  <c r="BD351" i="23"/>
  <c r="BD328" i="23"/>
  <c r="BD340" i="23"/>
  <c r="BD330" i="23"/>
  <c r="BD317" i="23"/>
  <c r="BD333" i="23"/>
  <c r="BD346" i="23"/>
  <c r="BD353" i="23"/>
  <c r="BD7" i="23"/>
  <c r="BD348" i="23"/>
  <c r="BD350" i="23"/>
  <c r="BD338" i="23"/>
  <c r="BD323" i="23"/>
  <c r="BD335" i="23"/>
  <c r="BD354" i="23"/>
  <c r="BD359" i="23"/>
  <c r="BD344" i="23"/>
  <c r="BD324" i="23"/>
  <c r="BD322" i="23"/>
  <c r="BD342" i="23"/>
  <c r="BD319" i="23"/>
  <c r="BD331" i="23"/>
  <c r="BD341" i="23"/>
  <c r="BD362" i="23"/>
  <c r="BD357" i="23"/>
  <c r="BD363" i="23"/>
  <c r="BD320" i="23"/>
  <c r="BD332" i="23"/>
  <c r="BD318" i="23"/>
  <c r="BD334" i="23"/>
  <c r="BD352" i="23"/>
  <c r="BD321" i="23"/>
  <c r="BD329" i="23"/>
  <c r="BD337" i="23"/>
  <c r="BD345" i="23"/>
  <c r="BD347" i="23"/>
  <c r="BD355" i="23"/>
  <c r="G364" i="23"/>
  <c r="H364" i="23"/>
  <c r="I364" i="23"/>
  <c r="J364" i="23"/>
  <c r="K364" i="23"/>
  <c r="L364" i="23"/>
  <c r="M364" i="23"/>
  <c r="N364" i="23"/>
  <c r="O364" i="23"/>
  <c r="P364" i="23"/>
  <c r="Q364" i="23"/>
  <c r="R364" i="23"/>
  <c r="S364" i="23"/>
  <c r="T364" i="23"/>
  <c r="U364" i="23"/>
  <c r="V364" i="23"/>
  <c r="W364" i="23"/>
  <c r="X364" i="23"/>
  <c r="Y364" i="23"/>
  <c r="Z364" i="23"/>
  <c r="AA364" i="23"/>
  <c r="AB364" i="23"/>
  <c r="AC364" i="23"/>
  <c r="AD364" i="23"/>
  <c r="AE364" i="23"/>
  <c r="AF364" i="23"/>
  <c r="AG364" i="23"/>
  <c r="AH364" i="23"/>
  <c r="AI364" i="23"/>
  <c r="AJ364" i="23"/>
  <c r="AK364" i="23"/>
  <c r="AL364" i="23"/>
  <c r="AM364" i="23"/>
  <c r="AN364" i="23"/>
  <c r="AO364" i="23"/>
  <c r="AP364" i="23"/>
  <c r="AQ364" i="23"/>
  <c r="AR364" i="23"/>
  <c r="AS364" i="23"/>
  <c r="AT364" i="23"/>
  <c r="AU364" i="23"/>
  <c r="AV364" i="23"/>
  <c r="AW364" i="23"/>
  <c r="AX364" i="23"/>
  <c r="AY364" i="23"/>
  <c r="AZ364" i="23"/>
  <c r="BA364" i="23"/>
  <c r="BB364" i="23"/>
  <c r="BD364" i="23"/>
  <c r="L669" i="23"/>
  <c r="AB669" i="23"/>
  <c r="AR669" i="23"/>
  <c r="U669" i="23"/>
  <c r="AP669" i="23"/>
  <c r="AA669" i="23"/>
  <c r="AW669" i="23"/>
  <c r="G669" i="23"/>
  <c r="AC669" i="23"/>
  <c r="AX669" i="23"/>
  <c r="P669" i="23"/>
  <c r="AF669" i="23"/>
  <c r="AV669" i="23"/>
  <c r="Z669" i="23"/>
  <c r="AU669" i="23"/>
  <c r="H669" i="23"/>
  <c r="X669" i="23"/>
  <c r="AN669" i="23"/>
  <c r="O669" i="23"/>
  <c r="AK669" i="23"/>
  <c r="T669" i="23"/>
  <c r="AE669" i="23"/>
  <c r="K669" i="23"/>
  <c r="AL669" i="23"/>
  <c r="AH669" i="23"/>
  <c r="I669" i="23"/>
  <c r="AD669" i="23"/>
  <c r="AY669" i="23"/>
  <c r="AJ669" i="23"/>
  <c r="BA669" i="23"/>
  <c r="Q669" i="23"/>
  <c r="AQ669" i="23"/>
  <c r="M669" i="23"/>
  <c r="AM669" i="23"/>
  <c r="N669" i="23"/>
  <c r="AI669" i="23"/>
  <c r="J669" i="23"/>
  <c r="AG669" i="23"/>
  <c r="W669" i="23"/>
  <c r="Y669" i="23"/>
  <c r="AT669" i="23"/>
  <c r="AZ669" i="23"/>
  <c r="V669" i="23"/>
  <c r="R669" i="23"/>
  <c r="AS669" i="23"/>
  <c r="S669" i="23"/>
  <c r="AO669" i="23"/>
  <c r="J670" i="23"/>
  <c r="Z670" i="23"/>
  <c r="AP670" i="23"/>
  <c r="K670" i="23"/>
  <c r="AF670" i="23"/>
  <c r="BA670" i="23"/>
  <c r="W670" i="23"/>
  <c r="AR670" i="23"/>
  <c r="S670" i="23"/>
  <c r="AN670" i="23"/>
  <c r="N670" i="23"/>
  <c r="AD670" i="23"/>
  <c r="AT670" i="23"/>
  <c r="P670" i="23"/>
  <c r="AK670" i="23"/>
  <c r="V670" i="23"/>
  <c r="AL670" i="23"/>
  <c r="BB670" i="23"/>
  <c r="AA670" i="23"/>
  <c r="AV670" i="23"/>
  <c r="AH670" i="23"/>
  <c r="AQ670" i="23"/>
  <c r="AB670" i="23"/>
  <c r="M670" i="23"/>
  <c r="AS670" i="23"/>
  <c r="T670" i="23"/>
  <c r="AO670" i="23"/>
  <c r="AX670" i="23"/>
  <c r="G670" i="23"/>
  <c r="AG670" i="23"/>
  <c r="X670" i="23"/>
  <c r="AY670" i="23"/>
  <c r="Y670" i="23"/>
  <c r="AU670" i="23"/>
  <c r="R670" i="23"/>
  <c r="U670" i="23"/>
  <c r="Q670" i="23"/>
  <c r="AW670" i="23"/>
  <c r="H670" i="23"/>
  <c r="AI670" i="23"/>
  <c r="O670" i="23"/>
  <c r="AJ670" i="23"/>
  <c r="L670" i="23"/>
  <c r="AC670" i="23"/>
  <c r="AM670" i="23"/>
  <c r="AE670" i="23"/>
  <c r="I670" i="23"/>
  <c r="AZ670" i="23"/>
  <c r="D671" i="23"/>
  <c r="B440" i="23"/>
  <c r="D441" i="23"/>
  <c r="C290" i="23"/>
  <c r="C215" i="23"/>
  <c r="D365" i="23"/>
  <c r="D288" i="23"/>
  <c r="D136" i="23"/>
  <c r="D212" i="23"/>
  <c r="C139" i="23"/>
  <c r="C64" i="23"/>
  <c r="BV135" i="23" l="1"/>
  <c r="BV287" i="23"/>
  <c r="AQ212" i="23"/>
  <c r="AU212" i="23"/>
  <c r="AY212" i="23"/>
  <c r="BC212" i="23"/>
  <c r="BG212" i="23"/>
  <c r="BK212" i="23"/>
  <c r="BO212" i="23"/>
  <c r="BS212" i="23"/>
  <c r="AR212" i="23"/>
  <c r="AV212" i="23"/>
  <c r="AZ212" i="23"/>
  <c r="BD212" i="23"/>
  <c r="BH212" i="23"/>
  <c r="BL212" i="23"/>
  <c r="BP212" i="23"/>
  <c r="BT212" i="23"/>
  <c r="AO212" i="23"/>
  <c r="AW212" i="23"/>
  <c r="BE212" i="23"/>
  <c r="BM212" i="23"/>
  <c r="BU212" i="23"/>
  <c r="AS212" i="23"/>
  <c r="BI212" i="23"/>
  <c r="AP212" i="23"/>
  <c r="AX212" i="23"/>
  <c r="BF212" i="23"/>
  <c r="BN212" i="23"/>
  <c r="BV212" i="23"/>
  <c r="BA212" i="23"/>
  <c r="BQ212" i="23"/>
  <c r="BR212" i="23"/>
  <c r="BJ212" i="23"/>
  <c r="AT212" i="23"/>
  <c r="BB212" i="23"/>
  <c r="AQ136" i="23"/>
  <c r="AU136" i="23"/>
  <c r="AY136" i="23"/>
  <c r="BC136" i="23"/>
  <c r="BG136" i="23"/>
  <c r="BK136" i="23"/>
  <c r="BO136" i="23"/>
  <c r="BS136" i="23"/>
  <c r="AR136" i="23"/>
  <c r="AV136" i="23"/>
  <c r="AZ136" i="23"/>
  <c r="BD136" i="23"/>
  <c r="BH136" i="23"/>
  <c r="BL136" i="23"/>
  <c r="BP136" i="23"/>
  <c r="BT136" i="23"/>
  <c r="AS136" i="23"/>
  <c r="BA136" i="23"/>
  <c r="BI136" i="23"/>
  <c r="BQ136" i="23"/>
  <c r="AT136" i="23"/>
  <c r="BB136" i="23"/>
  <c r="BJ136" i="23"/>
  <c r="BR136" i="23"/>
  <c r="AO136" i="23"/>
  <c r="BE136" i="23"/>
  <c r="BU136" i="23"/>
  <c r="AP136" i="23"/>
  <c r="BF136" i="23"/>
  <c r="BV136" i="23"/>
  <c r="AW136" i="23"/>
  <c r="AX136" i="23"/>
  <c r="BM136" i="23"/>
  <c r="BN136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AR288" i="23"/>
  <c r="AV288" i="23"/>
  <c r="AZ288" i="23"/>
  <c r="BD288" i="23"/>
  <c r="BH288" i="23"/>
  <c r="BL288" i="23"/>
  <c r="BP288" i="23"/>
  <c r="BT288" i="23"/>
  <c r="AT288" i="23"/>
  <c r="BB288" i="23"/>
  <c r="BJ288" i="23"/>
  <c r="BR288" i="23"/>
  <c r="AO288" i="23"/>
  <c r="AS288" i="23"/>
  <c r="AW288" i="23"/>
  <c r="BA288" i="23"/>
  <c r="BE288" i="23"/>
  <c r="BI288" i="23"/>
  <c r="BM288" i="23"/>
  <c r="BQ288" i="23"/>
  <c r="BU288" i="23"/>
  <c r="AP288" i="23"/>
  <c r="AX288" i="23"/>
  <c r="BF288" i="23"/>
  <c r="BN288" i="23"/>
  <c r="BV288" i="23"/>
  <c r="AY288" i="23"/>
  <c r="BO288" i="23"/>
  <c r="BC288" i="23"/>
  <c r="BS288" i="23"/>
  <c r="AQ288" i="23"/>
  <c r="AU288" i="23"/>
  <c r="BK288" i="23"/>
  <c r="BG288" i="23"/>
  <c r="BV87" i="23"/>
  <c r="BV163" i="23"/>
  <c r="BV239" i="23"/>
  <c r="BV240" i="23"/>
  <c r="BV88" i="23"/>
  <c r="BV164" i="23"/>
  <c r="BV165" i="23"/>
  <c r="BV241" i="23"/>
  <c r="BV89" i="23"/>
  <c r="BV166" i="23"/>
  <c r="BV90" i="23"/>
  <c r="BV242" i="23"/>
  <c r="BV91" i="23"/>
  <c r="BV243" i="23"/>
  <c r="BV167" i="23"/>
  <c r="BV244" i="23"/>
  <c r="BV92" i="23"/>
  <c r="BV168" i="23"/>
  <c r="BV93" i="23"/>
  <c r="BV245" i="23"/>
  <c r="BV169" i="23"/>
  <c r="BV94" i="23"/>
  <c r="BV170" i="23"/>
  <c r="BV246" i="23"/>
  <c r="BV95" i="23"/>
  <c r="BV247" i="23"/>
  <c r="BV171" i="23"/>
  <c r="BV172" i="23"/>
  <c r="BV96" i="23"/>
  <c r="BV248" i="23"/>
  <c r="BV173" i="23"/>
  <c r="BV249" i="23"/>
  <c r="BV97" i="23"/>
  <c r="BV174" i="23"/>
  <c r="BV98" i="23"/>
  <c r="BV250" i="23"/>
  <c r="BV175" i="23"/>
  <c r="BV251" i="23"/>
  <c r="BV99" i="23"/>
  <c r="BV100" i="23"/>
  <c r="BV176" i="23"/>
  <c r="BV252" i="23"/>
  <c r="BV253" i="23"/>
  <c r="BV101" i="23"/>
  <c r="BV177" i="23"/>
  <c r="BV178" i="23"/>
  <c r="BV254" i="23"/>
  <c r="BV102" i="23"/>
  <c r="BV103" i="23"/>
  <c r="BV255" i="23"/>
  <c r="BV179" i="23"/>
  <c r="BV256" i="23"/>
  <c r="BV104" i="23"/>
  <c r="BV180" i="23"/>
  <c r="BV105" i="23"/>
  <c r="BV257" i="23"/>
  <c r="BV181" i="23"/>
  <c r="BV182" i="23"/>
  <c r="BV106" i="23"/>
  <c r="BV258" i="23"/>
  <c r="BV107" i="23"/>
  <c r="BV183" i="23"/>
  <c r="BV259" i="23"/>
  <c r="BV108" i="23"/>
  <c r="BV184" i="23"/>
  <c r="BV260" i="23"/>
  <c r="BV261" i="23"/>
  <c r="BV109" i="23"/>
  <c r="BV185" i="23"/>
  <c r="BV186" i="23"/>
  <c r="BV110" i="23"/>
  <c r="BV262" i="23"/>
  <c r="BV187" i="23"/>
  <c r="BV263" i="23"/>
  <c r="BV111" i="23"/>
  <c r="BV112" i="23"/>
  <c r="BV188" i="23"/>
  <c r="BV264" i="23"/>
  <c r="BV265" i="23"/>
  <c r="BV189" i="23"/>
  <c r="BV113" i="23"/>
  <c r="BV114" i="23"/>
  <c r="BV266" i="23"/>
  <c r="BV190" i="23"/>
  <c r="BV191" i="23"/>
  <c r="BV267" i="23"/>
  <c r="BV115" i="23"/>
  <c r="BV268" i="23"/>
  <c r="BV192" i="23"/>
  <c r="BV116" i="23"/>
  <c r="BV269" i="23"/>
  <c r="BV193" i="23"/>
  <c r="BV117" i="23"/>
  <c r="BV270" i="23"/>
  <c r="BV194" i="23"/>
  <c r="BV118" i="23"/>
  <c r="BV119" i="23"/>
  <c r="BV271" i="23"/>
  <c r="BV195" i="23"/>
  <c r="BV272" i="23"/>
  <c r="BV196" i="23"/>
  <c r="BV120" i="23"/>
  <c r="BV197" i="23"/>
  <c r="BV273" i="23"/>
  <c r="BV121" i="23"/>
  <c r="BV198" i="23"/>
  <c r="BV274" i="23"/>
  <c r="BV122" i="23"/>
  <c r="BV199" i="23"/>
  <c r="BV123" i="23"/>
  <c r="BV275" i="23"/>
  <c r="BV124" i="23"/>
  <c r="BV276" i="23"/>
  <c r="BV200" i="23"/>
  <c r="BV277" i="23"/>
  <c r="BV201" i="23"/>
  <c r="BV125" i="23"/>
  <c r="BV202" i="23"/>
  <c r="BV278" i="23"/>
  <c r="BV126" i="23"/>
  <c r="BV127" i="23"/>
  <c r="BV203" i="23"/>
  <c r="BV279" i="23"/>
  <c r="BV280" i="23"/>
  <c r="BV204" i="23"/>
  <c r="BV128" i="23"/>
  <c r="BV205" i="23"/>
  <c r="BV281" i="23"/>
  <c r="BV129" i="23"/>
  <c r="BV206" i="23"/>
  <c r="BV282" i="23"/>
  <c r="BV130" i="23"/>
  <c r="BV283" i="23"/>
  <c r="BV207" i="23"/>
  <c r="BV131" i="23"/>
  <c r="BV284" i="23"/>
  <c r="BV208" i="23"/>
  <c r="BV132" i="23"/>
  <c r="BV133" i="23"/>
  <c r="BV209" i="23"/>
  <c r="BV285" i="23"/>
  <c r="BV210" i="23"/>
  <c r="BV286" i="23"/>
  <c r="BV134" i="23"/>
  <c r="K592" i="23"/>
  <c r="AR592" i="23"/>
  <c r="AM592" i="23"/>
  <c r="W592" i="23"/>
  <c r="AX592" i="23"/>
  <c r="AB592" i="23"/>
  <c r="BW8" i="23"/>
  <c r="AW592" i="23"/>
  <c r="AK592" i="23"/>
  <c r="L592" i="23"/>
  <c r="AC592" i="23"/>
  <c r="S592" i="23"/>
  <c r="O592" i="23"/>
  <c r="G592" i="23"/>
  <c r="N592" i="23"/>
  <c r="I592" i="23"/>
  <c r="AI592" i="23"/>
  <c r="AO592" i="23"/>
  <c r="M592" i="23"/>
  <c r="AG592" i="23"/>
  <c r="BA592" i="23"/>
  <c r="AE592" i="23"/>
  <c r="J592" i="23"/>
  <c r="AN592" i="23"/>
  <c r="X592" i="23"/>
  <c r="H592" i="23"/>
  <c r="AD592" i="23"/>
  <c r="AY592" i="23"/>
  <c r="AS592" i="23"/>
  <c r="V592" i="23"/>
  <c r="AH592" i="23"/>
  <c r="BB592" i="23"/>
  <c r="Y592" i="23"/>
  <c r="AU592" i="23"/>
  <c r="Z592" i="23"/>
  <c r="AZ592" i="23"/>
  <c r="AJ592" i="23"/>
  <c r="T592" i="23"/>
  <c r="AQ592" i="23"/>
  <c r="AL592" i="23"/>
  <c r="Q592" i="23"/>
  <c r="AA592" i="23"/>
  <c r="AT592" i="23"/>
  <c r="R592" i="23"/>
  <c r="AP592" i="23"/>
  <c r="U592" i="23"/>
  <c r="AV592" i="23"/>
  <c r="AF592" i="23"/>
  <c r="BD604" i="23"/>
  <c r="BD605" i="23"/>
  <c r="BD606" i="23"/>
  <c r="BD607" i="23"/>
  <c r="BD608" i="23"/>
  <c r="BD609" i="23"/>
  <c r="BD610" i="23"/>
  <c r="BD611" i="23"/>
  <c r="BD612" i="23"/>
  <c r="BD613" i="23"/>
  <c r="BD614" i="23"/>
  <c r="BD615" i="23"/>
  <c r="BD538" i="23"/>
  <c r="BD528" i="23"/>
  <c r="BD530" i="23"/>
  <c r="BD532" i="23"/>
  <c r="BD534" i="23"/>
  <c r="BD535" i="23"/>
  <c r="BD539" i="23"/>
  <c r="BD529" i="23"/>
  <c r="BD531" i="23"/>
  <c r="BD536" i="23"/>
  <c r="BD462" i="23"/>
  <c r="BD463" i="23"/>
  <c r="BD533" i="23"/>
  <c r="BD454" i="23"/>
  <c r="BD458" i="23"/>
  <c r="BD457" i="23"/>
  <c r="BD461" i="23"/>
  <c r="BD455" i="23"/>
  <c r="BD537" i="23"/>
  <c r="BD453" i="23"/>
  <c r="BD452" i="23"/>
  <c r="BD456" i="23"/>
  <c r="BD460" i="23"/>
  <c r="BD459" i="23"/>
  <c r="BD682" i="23"/>
  <c r="BD683" i="23"/>
  <c r="BD684" i="23"/>
  <c r="BD685" i="23"/>
  <c r="BD686" i="23"/>
  <c r="BD687" i="23"/>
  <c r="BD688" i="23"/>
  <c r="BD689" i="23"/>
  <c r="BD690" i="23"/>
  <c r="BD691" i="23"/>
  <c r="BD692" i="23"/>
  <c r="BD693" i="23"/>
  <c r="BO365" i="23"/>
  <c r="BP365" i="23"/>
  <c r="BQ365" i="23"/>
  <c r="BR365" i="23"/>
  <c r="BS365" i="23"/>
  <c r="BT365" i="23"/>
  <c r="BU365" i="23"/>
  <c r="BV365" i="23"/>
  <c r="BW365" i="23"/>
  <c r="BX365" i="23"/>
  <c r="BY365" i="23"/>
  <c r="BZ365" i="23"/>
  <c r="D593" i="23"/>
  <c r="B593" i="23" s="1"/>
  <c r="M593" i="23" s="1"/>
  <c r="BO515" i="23"/>
  <c r="BP515" i="23"/>
  <c r="BQ515" i="23"/>
  <c r="BR515" i="23"/>
  <c r="BS515" i="23"/>
  <c r="BT515" i="23"/>
  <c r="BU515" i="23"/>
  <c r="BV515" i="23"/>
  <c r="BW515" i="23"/>
  <c r="BX515" i="23"/>
  <c r="BY515" i="23"/>
  <c r="BZ515" i="23"/>
  <c r="B516" i="23"/>
  <c r="H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Z440" i="23"/>
  <c r="AA440" i="23"/>
  <c r="AB440" i="23"/>
  <c r="AC440" i="23"/>
  <c r="AD440" i="23"/>
  <c r="AE440" i="23"/>
  <c r="AF440" i="23"/>
  <c r="AG440" i="23"/>
  <c r="AH440" i="23"/>
  <c r="AI440" i="23"/>
  <c r="AJ440" i="23"/>
  <c r="AK440" i="23"/>
  <c r="AL440" i="23"/>
  <c r="AM440" i="23"/>
  <c r="AN440" i="23"/>
  <c r="AO440" i="23"/>
  <c r="AP440" i="23"/>
  <c r="AQ440" i="23"/>
  <c r="AR440" i="23"/>
  <c r="AS440" i="23"/>
  <c r="AT440" i="23"/>
  <c r="AU440" i="23"/>
  <c r="AV440" i="23"/>
  <c r="AW440" i="23"/>
  <c r="AX440" i="23"/>
  <c r="AY440" i="23"/>
  <c r="AZ440" i="23"/>
  <c r="BA440" i="23"/>
  <c r="BB440" i="23"/>
  <c r="H515" i="23"/>
  <c r="I515" i="23"/>
  <c r="J515" i="23"/>
  <c r="K515" i="23"/>
  <c r="L515" i="23"/>
  <c r="M515" i="23"/>
  <c r="N515" i="23"/>
  <c r="O515" i="23"/>
  <c r="P515" i="23"/>
  <c r="Q515" i="23"/>
  <c r="R515" i="23"/>
  <c r="S515" i="23"/>
  <c r="T515" i="23"/>
  <c r="U515" i="23"/>
  <c r="V515" i="23"/>
  <c r="W515" i="23"/>
  <c r="X515" i="23"/>
  <c r="Y515" i="23"/>
  <c r="Z515" i="23"/>
  <c r="AA515" i="23"/>
  <c r="AB515" i="23"/>
  <c r="AC515" i="23"/>
  <c r="AD515" i="23"/>
  <c r="AE515" i="23"/>
  <c r="AF515" i="23"/>
  <c r="AG515" i="23"/>
  <c r="AH515" i="23"/>
  <c r="AI515" i="23"/>
  <c r="AJ515" i="23"/>
  <c r="AK515" i="23"/>
  <c r="AL515" i="23"/>
  <c r="AM515" i="23"/>
  <c r="AN515" i="23"/>
  <c r="AO515" i="23"/>
  <c r="AP515" i="23"/>
  <c r="AQ515" i="23"/>
  <c r="AR515" i="23"/>
  <c r="AS515" i="23"/>
  <c r="AT515" i="23"/>
  <c r="AU515" i="23"/>
  <c r="AV515" i="23"/>
  <c r="AW515" i="23"/>
  <c r="AX515" i="23"/>
  <c r="AY515" i="23"/>
  <c r="AZ515" i="23"/>
  <c r="BA515" i="23"/>
  <c r="BC515" i="23"/>
  <c r="BD512" i="23"/>
  <c r="BD515" i="23"/>
  <c r="BD514" i="23"/>
  <c r="BD513" i="23"/>
  <c r="G440" i="23"/>
  <c r="G515" i="23"/>
  <c r="AE136" i="23"/>
  <c r="O136" i="23"/>
  <c r="AL136" i="23"/>
  <c r="Q136" i="23"/>
  <c r="Z136" i="23"/>
  <c r="G136" i="23"/>
  <c r="T136" i="23"/>
  <c r="AC136" i="23"/>
  <c r="N136" i="23"/>
  <c r="M136" i="23"/>
  <c r="AM136" i="23"/>
  <c r="W136" i="23"/>
  <c r="AB136" i="23"/>
  <c r="H136" i="23"/>
  <c r="AK136" i="23"/>
  <c r="P136" i="23"/>
  <c r="I136" i="23"/>
  <c r="X136" i="23"/>
  <c r="AI136" i="23"/>
  <c r="V136" i="23"/>
  <c r="K136" i="23"/>
  <c r="AN136" i="23"/>
  <c r="AH136" i="23"/>
  <c r="AA136" i="23"/>
  <c r="AG136" i="23"/>
  <c r="L136" i="23"/>
  <c r="U136" i="23"/>
  <c r="J136" i="23"/>
  <c r="R136" i="23"/>
  <c r="Y136" i="23"/>
  <c r="S136" i="23"/>
  <c r="AF136" i="23"/>
  <c r="AD136" i="23"/>
  <c r="AJ136" i="23"/>
  <c r="B54" i="90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D517" i="23"/>
  <c r="BD471" i="23"/>
  <c r="BD470" i="23"/>
  <c r="BD474" i="23"/>
  <c r="BD469" i="23"/>
  <c r="BD473" i="23"/>
  <c r="BD475" i="23"/>
  <c r="BD472" i="23"/>
  <c r="BD478" i="23"/>
  <c r="BD476" i="23"/>
  <c r="BD479" i="23"/>
  <c r="BD477" i="23"/>
  <c r="BD468" i="23"/>
  <c r="BD480" i="23"/>
  <c r="BD481" i="23"/>
  <c r="BD482" i="23"/>
  <c r="BD483" i="23"/>
  <c r="BD484" i="23"/>
  <c r="BD485" i="23"/>
  <c r="BD486" i="23"/>
  <c r="BD487" i="23"/>
  <c r="BD488" i="23"/>
  <c r="BD489" i="23"/>
  <c r="BD490" i="23"/>
  <c r="BD491" i="23"/>
  <c r="BD492" i="23"/>
  <c r="BD493" i="23"/>
  <c r="BD494" i="23"/>
  <c r="BD495" i="23"/>
  <c r="BD496" i="23"/>
  <c r="BD497" i="23"/>
  <c r="BD498" i="23"/>
  <c r="BD499" i="23"/>
  <c r="BD500" i="23"/>
  <c r="BD501" i="23"/>
  <c r="BD502" i="23"/>
  <c r="BD503" i="23"/>
  <c r="BD504" i="23"/>
  <c r="BD505" i="23"/>
  <c r="BD506" i="23"/>
  <c r="BD507" i="23"/>
  <c r="BD508" i="23"/>
  <c r="BD509" i="23"/>
  <c r="BD510" i="23"/>
  <c r="BE340" i="23"/>
  <c r="S212" i="23"/>
  <c r="AI212" i="23"/>
  <c r="M212" i="23"/>
  <c r="AC212" i="23"/>
  <c r="AF212" i="23"/>
  <c r="AH212" i="23"/>
  <c r="AJ212" i="23"/>
  <c r="K212" i="23"/>
  <c r="AK212" i="23"/>
  <c r="N212" i="23"/>
  <c r="AE212" i="23"/>
  <c r="Y212" i="23"/>
  <c r="AB212" i="23"/>
  <c r="T212" i="23"/>
  <c r="G212" i="23"/>
  <c r="W212" i="23"/>
  <c r="AM212" i="23"/>
  <c r="Q212" i="23"/>
  <c r="AG212" i="23"/>
  <c r="H212" i="23"/>
  <c r="AN212" i="23"/>
  <c r="J212" i="23"/>
  <c r="AA212" i="23"/>
  <c r="U212" i="23"/>
  <c r="P212" i="23"/>
  <c r="R212" i="23"/>
  <c r="V212" i="23"/>
  <c r="L212" i="23"/>
  <c r="O212" i="23"/>
  <c r="I212" i="23"/>
  <c r="X212" i="23"/>
  <c r="Z212" i="23"/>
  <c r="AL212" i="23"/>
  <c r="AD212" i="23"/>
  <c r="AC288" i="23"/>
  <c r="M288" i="23"/>
  <c r="T288" i="23"/>
  <c r="R288" i="23"/>
  <c r="AI288" i="23"/>
  <c r="G288" i="23"/>
  <c r="S288" i="23"/>
  <c r="Y288" i="23"/>
  <c r="I288" i="23"/>
  <c r="AJ288" i="23"/>
  <c r="O288" i="23"/>
  <c r="AM288" i="23"/>
  <c r="K288" i="23"/>
  <c r="AB288" i="23"/>
  <c r="AN288" i="23"/>
  <c r="W288" i="23"/>
  <c r="AK288" i="23"/>
  <c r="U288" i="23"/>
  <c r="AE288" i="23"/>
  <c r="J288" i="23"/>
  <c r="AF288" i="23"/>
  <c r="V288" i="23"/>
  <c r="AD288" i="23"/>
  <c r="AA288" i="23"/>
  <c r="AL288" i="23"/>
  <c r="AH288" i="23"/>
  <c r="AG288" i="23"/>
  <c r="Q288" i="23"/>
  <c r="Z288" i="23"/>
  <c r="X288" i="23"/>
  <c r="N288" i="23"/>
  <c r="P288" i="23"/>
  <c r="L288" i="23"/>
  <c r="H288" i="23"/>
  <c r="D672" i="23"/>
  <c r="B672" i="23" s="1"/>
  <c r="BE356" i="23"/>
  <c r="BE364" i="23"/>
  <c r="BE352" i="23"/>
  <c r="BE341" i="23"/>
  <c r="BE320" i="23"/>
  <c r="BE337" i="23"/>
  <c r="BE349" i="23"/>
  <c r="BE332" i="23"/>
  <c r="BE353" i="23"/>
  <c r="BE331" i="23"/>
  <c r="BE350" i="23"/>
  <c r="BE348" i="23"/>
  <c r="BE335" i="23"/>
  <c r="BE330" i="23"/>
  <c r="BE7" i="23"/>
  <c r="BE355" i="23"/>
  <c r="BE357" i="23"/>
  <c r="BE343" i="23"/>
  <c r="BE324" i="23"/>
  <c r="BE344" i="23"/>
  <c r="BE360" i="23"/>
  <c r="BE333" i="23"/>
  <c r="BE329" i="23"/>
  <c r="BE319" i="23"/>
  <c r="BE354" i="23"/>
  <c r="BE322" i="23"/>
  <c r="BE336" i="23"/>
  <c r="BE359" i="23"/>
  <c r="BE317" i="23"/>
  <c r="BE362" i="23"/>
  <c r="BE345" i="23"/>
  <c r="BE327" i="23"/>
  <c r="BE347" i="23"/>
  <c r="BE316" i="23"/>
  <c r="BE328" i="23"/>
  <c r="BE338" i="23"/>
  <c r="BE351" i="23"/>
  <c r="BE361" i="23"/>
  <c r="BE325" i="23"/>
  <c r="BE321" i="23"/>
  <c r="BE346" i="23"/>
  <c r="BE323" i="23"/>
  <c r="BE339" i="23"/>
  <c r="BE363" i="23"/>
  <c r="BE318" i="23"/>
  <c r="BE326" i="23"/>
  <c r="BE334" i="23"/>
  <c r="BE342" i="23"/>
  <c r="BE358" i="23"/>
  <c r="G365" i="23"/>
  <c r="H365" i="23"/>
  <c r="I365" i="23"/>
  <c r="J365" i="23"/>
  <c r="K365" i="23"/>
  <c r="L365" i="23"/>
  <c r="N365" i="23"/>
  <c r="M365" i="23"/>
  <c r="O365" i="23"/>
  <c r="P365" i="23"/>
  <c r="Q365" i="23"/>
  <c r="R365" i="23"/>
  <c r="S365" i="23"/>
  <c r="T365" i="23"/>
  <c r="U365" i="23"/>
  <c r="V365" i="23"/>
  <c r="W365" i="23"/>
  <c r="X365" i="23"/>
  <c r="Y365" i="23"/>
  <c r="Z365" i="23"/>
  <c r="AA365" i="23"/>
  <c r="AB365" i="23"/>
  <c r="AC365" i="23"/>
  <c r="AD365" i="23"/>
  <c r="AE365" i="23"/>
  <c r="AF365" i="23"/>
  <c r="AG365" i="23"/>
  <c r="AH365" i="23"/>
  <c r="AI365" i="23"/>
  <c r="AJ365" i="23"/>
  <c r="AK365" i="23"/>
  <c r="AL365" i="23"/>
  <c r="AM365" i="23"/>
  <c r="AN365" i="23"/>
  <c r="AO365" i="23"/>
  <c r="AP365" i="23"/>
  <c r="AQ365" i="23"/>
  <c r="AR365" i="23"/>
  <c r="AS365" i="23"/>
  <c r="AT365" i="23"/>
  <c r="AU365" i="23"/>
  <c r="AV365" i="23"/>
  <c r="AW365" i="23"/>
  <c r="AX365" i="23"/>
  <c r="AY365" i="23"/>
  <c r="AZ365" i="23"/>
  <c r="BA365" i="23"/>
  <c r="BB365" i="23"/>
  <c r="BC365" i="23"/>
  <c r="BE365" i="23"/>
  <c r="B671" i="23"/>
  <c r="D442" i="23"/>
  <c r="B441" i="23"/>
  <c r="C140" i="23"/>
  <c r="D366" i="23"/>
  <c r="D289" i="23"/>
  <c r="D137" i="23"/>
  <c r="D213" i="23"/>
  <c r="C65" i="23"/>
  <c r="C216" i="23"/>
  <c r="C291" i="23"/>
  <c r="AQ593" i="23" l="1"/>
  <c r="AE593" i="23"/>
  <c r="K593" i="23"/>
  <c r="I593" i="23"/>
  <c r="P593" i="23"/>
  <c r="AB593" i="23"/>
  <c r="Q593" i="23"/>
  <c r="BW136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BG65" i="23"/>
  <c r="AO137" i="23"/>
  <c r="AS137" i="23"/>
  <c r="AW137" i="23"/>
  <c r="BA137" i="23"/>
  <c r="BE137" i="23"/>
  <c r="BI137" i="23"/>
  <c r="BM137" i="23"/>
  <c r="BQ137" i="23"/>
  <c r="BU137" i="23"/>
  <c r="AP137" i="23"/>
  <c r="AT137" i="23"/>
  <c r="AX137" i="23"/>
  <c r="BB137" i="23"/>
  <c r="BF137" i="23"/>
  <c r="BJ137" i="23"/>
  <c r="BN137" i="23"/>
  <c r="BR137" i="23"/>
  <c r="BV137" i="23"/>
  <c r="AU137" i="23"/>
  <c r="BC137" i="23"/>
  <c r="BK137" i="23"/>
  <c r="BS137" i="23"/>
  <c r="AV137" i="23"/>
  <c r="BD137" i="23"/>
  <c r="BL137" i="23"/>
  <c r="BT137" i="23"/>
  <c r="AY137" i="23"/>
  <c r="BO137" i="23"/>
  <c r="AZ137" i="23"/>
  <c r="BP137" i="23"/>
  <c r="AQ137" i="23"/>
  <c r="BW137" i="23"/>
  <c r="BG137" i="23"/>
  <c r="AR137" i="23"/>
  <c r="BH137" i="23"/>
  <c r="BW87" i="23"/>
  <c r="BW163" i="23"/>
  <c r="BW239" i="23"/>
  <c r="BW240" i="23"/>
  <c r="BW88" i="23"/>
  <c r="BW164" i="23"/>
  <c r="BW165" i="23"/>
  <c r="BW89" i="23"/>
  <c r="BW241" i="23"/>
  <c r="BW90" i="23"/>
  <c r="BW242" i="23"/>
  <c r="BW166" i="23"/>
  <c r="BW167" i="23"/>
  <c r="BW243" i="23"/>
  <c r="BW91" i="23"/>
  <c r="BW168" i="23"/>
  <c r="BW92" i="23"/>
  <c r="BW244" i="23"/>
  <c r="BW169" i="23"/>
  <c r="BW93" i="23"/>
  <c r="BW245" i="23"/>
  <c r="BW170" i="23"/>
  <c r="BW246" i="23"/>
  <c r="BW94" i="23"/>
  <c r="BW247" i="23"/>
  <c r="BW171" i="23"/>
  <c r="BW95" i="23"/>
  <c r="BW172" i="23"/>
  <c r="BW248" i="23"/>
  <c r="BW96" i="23"/>
  <c r="BW97" i="23"/>
  <c r="BW173" i="23"/>
  <c r="BW249" i="23"/>
  <c r="BW174" i="23"/>
  <c r="BW250" i="23"/>
  <c r="BW98" i="23"/>
  <c r="BW175" i="23"/>
  <c r="BW99" i="23"/>
  <c r="BW251" i="23"/>
  <c r="BW176" i="23"/>
  <c r="BW252" i="23"/>
  <c r="BW100" i="23"/>
  <c r="BW177" i="23"/>
  <c r="BW101" i="23"/>
  <c r="BW253" i="23"/>
  <c r="BW178" i="23"/>
  <c r="BW254" i="23"/>
  <c r="BW102" i="23"/>
  <c r="BW103" i="23"/>
  <c r="BW255" i="23"/>
  <c r="BW179" i="23"/>
  <c r="BW180" i="23"/>
  <c r="BW256" i="23"/>
  <c r="BW104" i="23"/>
  <c r="BW257" i="23"/>
  <c r="BW181" i="23"/>
  <c r="BW105" i="23"/>
  <c r="BW106" i="23"/>
  <c r="BW182" i="23"/>
  <c r="BW258" i="23"/>
  <c r="BW259" i="23"/>
  <c r="BW183" i="23"/>
  <c r="BW107" i="23"/>
  <c r="BW184" i="23"/>
  <c r="BW108" i="23"/>
  <c r="BW260" i="23"/>
  <c r="BW261" i="23"/>
  <c r="BW185" i="23"/>
  <c r="BW109" i="23"/>
  <c r="BW110" i="23"/>
  <c r="BW262" i="23"/>
  <c r="BW186" i="23"/>
  <c r="BW111" i="23"/>
  <c r="BW263" i="23"/>
  <c r="BW187" i="23"/>
  <c r="BW112" i="23"/>
  <c r="BW264" i="23"/>
  <c r="BW188" i="23"/>
  <c r="BW113" i="23"/>
  <c r="BW189" i="23"/>
  <c r="BW265" i="23"/>
  <c r="BW114" i="23"/>
  <c r="BW266" i="23"/>
  <c r="BW190" i="23"/>
  <c r="BW191" i="23"/>
  <c r="BW267" i="23"/>
  <c r="BW115" i="23"/>
  <c r="BW116" i="23"/>
  <c r="BW192" i="23"/>
  <c r="BW268" i="23"/>
  <c r="BW117" i="23"/>
  <c r="BW193" i="23"/>
  <c r="BW269" i="23"/>
  <c r="BW270" i="23"/>
  <c r="BW194" i="23"/>
  <c r="BW118" i="23"/>
  <c r="BW271" i="23"/>
  <c r="BW195" i="23"/>
  <c r="BW119" i="23"/>
  <c r="BW196" i="23"/>
  <c r="BW120" i="23"/>
  <c r="BW272" i="23"/>
  <c r="BW197" i="23"/>
  <c r="BW273" i="23"/>
  <c r="BW121" i="23"/>
  <c r="BW274" i="23"/>
  <c r="BW122" i="23"/>
  <c r="BW198" i="23"/>
  <c r="BW123" i="23"/>
  <c r="BW275" i="23"/>
  <c r="BW199" i="23"/>
  <c r="BW124" i="23"/>
  <c r="BW200" i="23"/>
  <c r="BW276" i="23"/>
  <c r="BW201" i="23"/>
  <c r="BW125" i="23"/>
  <c r="BW277" i="23"/>
  <c r="BW126" i="23"/>
  <c r="BW202" i="23"/>
  <c r="BW278" i="23"/>
  <c r="BW279" i="23"/>
  <c r="BW127" i="23"/>
  <c r="BW203" i="23"/>
  <c r="BW204" i="23"/>
  <c r="BW280" i="23"/>
  <c r="BW128" i="23"/>
  <c r="BW205" i="23"/>
  <c r="BW129" i="23"/>
  <c r="BW281" i="23"/>
  <c r="BW130" i="23"/>
  <c r="BW206" i="23"/>
  <c r="BW282" i="23"/>
  <c r="BW131" i="23"/>
  <c r="BW207" i="23"/>
  <c r="BW283" i="23"/>
  <c r="BW208" i="23"/>
  <c r="BW284" i="23"/>
  <c r="BW132" i="23"/>
  <c r="BW133" i="23"/>
  <c r="BW209" i="23"/>
  <c r="BW285" i="23"/>
  <c r="BW210" i="23"/>
  <c r="BW286" i="23"/>
  <c r="BW134" i="23"/>
  <c r="BW135" i="23"/>
  <c r="BW211" i="23"/>
  <c r="BW287" i="23"/>
  <c r="BW212" i="23"/>
  <c r="AO213" i="23"/>
  <c r="AS213" i="23"/>
  <c r="AW213" i="23"/>
  <c r="BA213" i="23"/>
  <c r="BE213" i="23"/>
  <c r="BI213" i="23"/>
  <c r="BM213" i="23"/>
  <c r="BQ213" i="23"/>
  <c r="BU213" i="23"/>
  <c r="AP213" i="23"/>
  <c r="AT213" i="23"/>
  <c r="AX213" i="23"/>
  <c r="BB213" i="23"/>
  <c r="BF213" i="23"/>
  <c r="BJ213" i="23"/>
  <c r="BN213" i="23"/>
  <c r="BR213" i="23"/>
  <c r="BV213" i="23"/>
  <c r="AQ213" i="23"/>
  <c r="AY213" i="23"/>
  <c r="BG213" i="23"/>
  <c r="BO213" i="23"/>
  <c r="BW213" i="23"/>
  <c r="AU213" i="23"/>
  <c r="BK213" i="23"/>
  <c r="BS213" i="23"/>
  <c r="AR213" i="23"/>
  <c r="AZ213" i="23"/>
  <c r="BH213" i="23"/>
  <c r="BP213" i="23"/>
  <c r="BC213" i="23"/>
  <c r="BL213" i="23"/>
  <c r="AV213" i="23"/>
  <c r="BD213" i="23"/>
  <c r="BT213" i="23"/>
  <c r="AP289" i="23"/>
  <c r="AT289" i="23"/>
  <c r="AX289" i="23"/>
  <c r="BB289" i="23"/>
  <c r="BF289" i="23"/>
  <c r="BJ289" i="23"/>
  <c r="BN289" i="23"/>
  <c r="BR289" i="23"/>
  <c r="BV289" i="23"/>
  <c r="AV289" i="23"/>
  <c r="BD289" i="23"/>
  <c r="BL289" i="23"/>
  <c r="BT289" i="23"/>
  <c r="AQ289" i="23"/>
  <c r="AU289" i="23"/>
  <c r="AY289" i="23"/>
  <c r="BC289" i="23"/>
  <c r="BG289" i="23"/>
  <c r="BK289" i="23"/>
  <c r="BO289" i="23"/>
  <c r="BS289" i="23"/>
  <c r="BW289" i="23"/>
  <c r="AR289" i="23"/>
  <c r="AZ289" i="23"/>
  <c r="BH289" i="23"/>
  <c r="BP289" i="23"/>
  <c r="AS289" i="23"/>
  <c r="BI289" i="23"/>
  <c r="BM289" i="23"/>
  <c r="BA289" i="23"/>
  <c r="AO289" i="23"/>
  <c r="BE289" i="23"/>
  <c r="BU289" i="23"/>
  <c r="AW289" i="23"/>
  <c r="BQ289" i="23"/>
  <c r="BW288" i="23"/>
  <c r="AH593" i="23"/>
  <c r="J593" i="23"/>
  <c r="AX593" i="23"/>
  <c r="AY593" i="23"/>
  <c r="AW593" i="23"/>
  <c r="AA593" i="23"/>
  <c r="AF593" i="23"/>
  <c r="AZ593" i="23"/>
  <c r="AK593" i="23"/>
  <c r="L593" i="23"/>
  <c r="BB593" i="23"/>
  <c r="W593" i="23"/>
  <c r="Z593" i="23"/>
  <c r="AG593" i="23"/>
  <c r="N593" i="23"/>
  <c r="AM593" i="23"/>
  <c r="AR593" i="23"/>
  <c r="AP593" i="23"/>
  <c r="BA593" i="23"/>
  <c r="Y593" i="23"/>
  <c r="BC593" i="23"/>
  <c r="V593" i="23"/>
  <c r="S593" i="23"/>
  <c r="X593" i="23"/>
  <c r="AD593" i="23"/>
  <c r="AU593" i="23"/>
  <c r="T593" i="23"/>
  <c r="AO593" i="23"/>
  <c r="U593" i="23"/>
  <c r="G593" i="23"/>
  <c r="AN593" i="23"/>
  <c r="AI593" i="23"/>
  <c r="AV593" i="23"/>
  <c r="AT593" i="23"/>
  <c r="R593" i="23"/>
  <c r="AL593" i="23"/>
  <c r="H593" i="23"/>
  <c r="AJ593" i="23"/>
  <c r="O593" i="23"/>
  <c r="AS593" i="23"/>
  <c r="AC593" i="23"/>
  <c r="BX8" i="23"/>
  <c r="BX289" i="23" s="1"/>
  <c r="BO366" i="23"/>
  <c r="BP366" i="23"/>
  <c r="BQ366" i="23"/>
  <c r="BR366" i="23"/>
  <c r="BS366" i="23"/>
  <c r="BT366" i="23"/>
  <c r="BU366" i="23"/>
  <c r="BV366" i="23"/>
  <c r="BW366" i="23"/>
  <c r="BX366" i="23"/>
  <c r="BY366" i="23"/>
  <c r="BZ366" i="23"/>
  <c r="D594" i="23"/>
  <c r="B594" i="23" s="1"/>
  <c r="G594" i="23" s="1"/>
  <c r="BE604" i="23"/>
  <c r="BE605" i="23"/>
  <c r="BE606" i="23"/>
  <c r="BE607" i="23"/>
  <c r="BE608" i="23"/>
  <c r="BE609" i="23"/>
  <c r="BE610" i="23"/>
  <c r="BE611" i="23"/>
  <c r="BE612" i="23"/>
  <c r="BE613" i="23"/>
  <c r="BE528" i="23"/>
  <c r="BE529" i="23"/>
  <c r="BE530" i="23"/>
  <c r="BE531" i="23"/>
  <c r="BE532" i="23"/>
  <c r="BE614" i="23"/>
  <c r="BE615" i="23"/>
  <c r="BE533" i="23"/>
  <c r="BE537" i="23"/>
  <c r="BE538" i="23"/>
  <c r="BE452" i="23"/>
  <c r="BE453" i="23"/>
  <c r="BE454" i="23"/>
  <c r="BE455" i="23"/>
  <c r="BE456" i="23"/>
  <c r="BE457" i="23"/>
  <c r="BE458" i="23"/>
  <c r="BE459" i="23"/>
  <c r="BE460" i="23"/>
  <c r="BE461" i="23"/>
  <c r="BE534" i="23"/>
  <c r="BE535" i="23"/>
  <c r="BE539" i="23"/>
  <c r="BE462" i="23"/>
  <c r="BE463" i="23"/>
  <c r="BE536" i="23"/>
  <c r="BE682" i="23"/>
  <c r="BE683" i="23"/>
  <c r="BE684" i="23"/>
  <c r="BE685" i="23"/>
  <c r="BE686" i="23"/>
  <c r="BE687" i="23"/>
  <c r="BE688" i="23"/>
  <c r="BE689" i="23"/>
  <c r="BE690" i="23"/>
  <c r="BE691" i="23"/>
  <c r="BE692" i="23"/>
  <c r="BE693" i="23"/>
  <c r="H516" i="23"/>
  <c r="BO516" i="23"/>
  <c r="BP516" i="23"/>
  <c r="BQ516" i="23"/>
  <c r="BR516" i="23"/>
  <c r="BS516" i="23"/>
  <c r="BT516" i="23"/>
  <c r="BU516" i="23"/>
  <c r="BV516" i="23"/>
  <c r="BW516" i="23"/>
  <c r="BX516" i="23"/>
  <c r="BY516" i="23"/>
  <c r="BZ516" i="23"/>
  <c r="AL516" i="23"/>
  <c r="AD516" i="23"/>
  <c r="BB516" i="23"/>
  <c r="V516" i="23"/>
  <c r="AT516" i="23"/>
  <c r="N516" i="23"/>
  <c r="AU516" i="23"/>
  <c r="AM516" i="23"/>
  <c r="AE516" i="23"/>
  <c r="W516" i="23"/>
  <c r="O516" i="23"/>
  <c r="AY516" i="23"/>
  <c r="AQ516" i="23"/>
  <c r="AI516" i="23"/>
  <c r="AA516" i="23"/>
  <c r="S516" i="23"/>
  <c r="K516" i="23"/>
  <c r="AX516" i="23"/>
  <c r="AP516" i="23"/>
  <c r="AH516" i="23"/>
  <c r="Z516" i="23"/>
  <c r="R516" i="23"/>
  <c r="J516" i="23"/>
  <c r="G516" i="23"/>
  <c r="BA516" i="23"/>
  <c r="AW516" i="23"/>
  <c r="AS516" i="23"/>
  <c r="AO516" i="23"/>
  <c r="AK516" i="23"/>
  <c r="AG516" i="23"/>
  <c r="AC516" i="23"/>
  <c r="Y516" i="23"/>
  <c r="U516" i="23"/>
  <c r="Q516" i="23"/>
  <c r="M516" i="23"/>
  <c r="I516" i="23"/>
  <c r="AZ516" i="23"/>
  <c r="AV516" i="23"/>
  <c r="AR516" i="23"/>
  <c r="AN516" i="23"/>
  <c r="AJ516" i="23"/>
  <c r="AF516" i="23"/>
  <c r="AB516" i="23"/>
  <c r="X516" i="23"/>
  <c r="T516" i="23"/>
  <c r="P516" i="23"/>
  <c r="L516" i="23"/>
  <c r="B517" i="23"/>
  <c r="T594" i="23"/>
  <c r="AI594" i="23"/>
  <c r="H441" i="23"/>
  <c r="I441" i="23"/>
  <c r="J441" i="23"/>
  <c r="K441" i="23"/>
  <c r="L441" i="23"/>
  <c r="M441" i="23"/>
  <c r="N441" i="23"/>
  <c r="O441" i="23"/>
  <c r="P441" i="23"/>
  <c r="Q441" i="23"/>
  <c r="R441" i="23"/>
  <c r="S441" i="23"/>
  <c r="T441" i="23"/>
  <c r="U441" i="23"/>
  <c r="V441" i="23"/>
  <c r="W441" i="23"/>
  <c r="X441" i="23"/>
  <c r="Y441" i="23"/>
  <c r="Z441" i="23"/>
  <c r="AA441" i="23"/>
  <c r="AB441" i="23"/>
  <c r="AC441" i="23"/>
  <c r="AD441" i="23"/>
  <c r="AE441" i="23"/>
  <c r="AF441" i="23"/>
  <c r="AG441" i="23"/>
  <c r="AH441" i="23"/>
  <c r="AI441" i="23"/>
  <c r="AJ441" i="23"/>
  <c r="AK441" i="23"/>
  <c r="AL441" i="23"/>
  <c r="AM441" i="23"/>
  <c r="AN441" i="23"/>
  <c r="AO441" i="23"/>
  <c r="AP441" i="23"/>
  <c r="AQ441" i="23"/>
  <c r="AR441" i="23"/>
  <c r="AS441" i="23"/>
  <c r="AT441" i="23"/>
  <c r="AU441" i="23"/>
  <c r="AV441" i="23"/>
  <c r="AW441" i="23"/>
  <c r="AX441" i="23"/>
  <c r="AY441" i="23"/>
  <c r="AZ441" i="23"/>
  <c r="BA441" i="23"/>
  <c r="BB441" i="23"/>
  <c r="BC441" i="23"/>
  <c r="BE513" i="23"/>
  <c r="BE512" i="23"/>
  <c r="BE515" i="23"/>
  <c r="BE514" i="23"/>
  <c r="B55" i="90"/>
  <c r="G441" i="23"/>
  <c r="AH137" i="23"/>
  <c r="R137" i="23"/>
  <c r="AA137" i="23"/>
  <c r="AE137" i="23"/>
  <c r="I137" i="23"/>
  <c r="X137" i="23"/>
  <c r="AG137" i="23"/>
  <c r="AC137" i="23"/>
  <c r="AM137" i="23"/>
  <c r="Z137" i="23"/>
  <c r="J137" i="23"/>
  <c r="AK137" i="23"/>
  <c r="P137" i="23"/>
  <c r="T137" i="23"/>
  <c r="L137" i="23"/>
  <c r="S137" i="23"/>
  <c r="G137" i="23"/>
  <c r="AJ137" i="23"/>
  <c r="AI137" i="23"/>
  <c r="AN137" i="23"/>
  <c r="AD137" i="23"/>
  <c r="N137" i="23"/>
  <c r="U137" i="23"/>
  <c r="Y137" i="23"/>
  <c r="M137" i="23"/>
  <c r="W137" i="23"/>
  <c r="H137" i="23"/>
  <c r="AB137" i="23"/>
  <c r="AL137" i="23"/>
  <c r="V137" i="23"/>
  <c r="AF137" i="23"/>
  <c r="K137" i="23"/>
  <c r="O137" i="23"/>
  <c r="Q137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D518" i="23"/>
  <c r="BE469" i="23"/>
  <c r="BE470" i="23"/>
  <c r="BE471" i="23"/>
  <c r="BE472" i="23"/>
  <c r="BE473" i="23"/>
  <c r="BE474" i="23"/>
  <c r="BE477" i="23"/>
  <c r="BE476" i="23"/>
  <c r="BE478" i="23"/>
  <c r="BE475" i="23"/>
  <c r="BE468" i="23"/>
  <c r="BE479" i="23"/>
  <c r="BE480" i="23"/>
  <c r="BE481" i="23"/>
  <c r="BE482" i="23"/>
  <c r="BE483" i="23"/>
  <c r="BE484" i="23"/>
  <c r="BE485" i="23"/>
  <c r="BE486" i="23"/>
  <c r="BE487" i="23"/>
  <c r="BE488" i="23"/>
  <c r="BE489" i="23"/>
  <c r="BE490" i="23"/>
  <c r="BE491" i="23"/>
  <c r="BE492" i="23"/>
  <c r="BE493" i="23"/>
  <c r="BE494" i="23"/>
  <c r="BE495" i="23"/>
  <c r="BE496" i="23"/>
  <c r="BE497" i="23"/>
  <c r="BE498" i="23"/>
  <c r="BE499" i="23"/>
  <c r="BE500" i="23"/>
  <c r="BE501" i="23"/>
  <c r="BE502" i="23"/>
  <c r="BE503" i="23"/>
  <c r="BE504" i="23"/>
  <c r="BE505" i="23"/>
  <c r="BE506" i="23"/>
  <c r="BE507" i="23"/>
  <c r="BE508" i="23"/>
  <c r="BE509" i="23"/>
  <c r="BE510" i="23"/>
  <c r="AG289" i="23"/>
  <c r="Q289" i="23"/>
  <c r="AB289" i="23"/>
  <c r="G289" i="23"/>
  <c r="AE289" i="23"/>
  <c r="AA289" i="23"/>
  <c r="AD289" i="23"/>
  <c r="Z289" i="23"/>
  <c r="S289" i="23"/>
  <c r="U289" i="23"/>
  <c r="AH289" i="23"/>
  <c r="AL289" i="23"/>
  <c r="AI289" i="23"/>
  <c r="AN289" i="23"/>
  <c r="AC289" i="23"/>
  <c r="M289" i="23"/>
  <c r="W289" i="23"/>
  <c r="X289" i="23"/>
  <c r="T289" i="23"/>
  <c r="O289" i="23"/>
  <c r="K289" i="23"/>
  <c r="V289" i="23"/>
  <c r="Y289" i="23"/>
  <c r="I289" i="23"/>
  <c r="AM289" i="23"/>
  <c r="R289" i="23"/>
  <c r="P289" i="23"/>
  <c r="N289" i="23"/>
  <c r="AJ289" i="23"/>
  <c r="AF289" i="23"/>
  <c r="AK289" i="23"/>
  <c r="L289" i="23"/>
  <c r="J289" i="23"/>
  <c r="H289" i="23"/>
  <c r="K213" i="23"/>
  <c r="AA213" i="23"/>
  <c r="U213" i="23"/>
  <c r="AK213" i="23"/>
  <c r="X213" i="23"/>
  <c r="J213" i="23"/>
  <c r="L213" i="23"/>
  <c r="N213" i="23"/>
  <c r="O213" i="23"/>
  <c r="AE213" i="23"/>
  <c r="I213" i="23"/>
  <c r="Y213" i="23"/>
  <c r="AF213" i="23"/>
  <c r="R213" i="23"/>
  <c r="AB213" i="23"/>
  <c r="AD213" i="23"/>
  <c r="T213" i="23"/>
  <c r="S213" i="23"/>
  <c r="AI213" i="23"/>
  <c r="M213" i="23"/>
  <c r="AC213" i="23"/>
  <c r="H213" i="23"/>
  <c r="AN213" i="23"/>
  <c r="Z213" i="23"/>
  <c r="AJ213" i="23"/>
  <c r="V213" i="23"/>
  <c r="G213" i="23"/>
  <c r="W213" i="23"/>
  <c r="AM213" i="23"/>
  <c r="Q213" i="23"/>
  <c r="AG213" i="23"/>
  <c r="P213" i="23"/>
  <c r="AH213" i="23"/>
  <c r="AL213" i="23"/>
  <c r="D673" i="23"/>
  <c r="B673" i="23" s="1"/>
  <c r="BF344" i="23"/>
  <c r="BF353" i="23"/>
  <c r="BF366" i="23"/>
  <c r="BF343" i="23"/>
  <c r="BF356" i="23"/>
  <c r="BF357" i="23"/>
  <c r="BF364" i="23"/>
  <c r="BF355" i="23"/>
  <c r="BF328" i="23"/>
  <c r="BF362" i="23"/>
  <c r="BF327" i="23"/>
  <c r="BF336" i="23"/>
  <c r="BF345" i="23"/>
  <c r="BF320" i="23"/>
  <c r="BF348" i="23"/>
  <c r="BF333" i="23"/>
  <c r="BF321" i="23"/>
  <c r="BF361" i="23"/>
  <c r="BF331" i="23"/>
  <c r="BF347" i="23"/>
  <c r="BF365" i="23"/>
  <c r="BF322" i="23"/>
  <c r="BF330" i="23"/>
  <c r="BF338" i="23"/>
  <c r="BF351" i="23"/>
  <c r="BF350" i="23"/>
  <c r="BF358" i="23"/>
  <c r="BF325" i="23"/>
  <c r="BF329" i="23"/>
  <c r="BF319" i="23"/>
  <c r="BF335" i="23"/>
  <c r="BF363" i="23"/>
  <c r="BF316" i="23"/>
  <c r="BF324" i="23"/>
  <c r="BF340" i="23"/>
  <c r="BF359" i="23"/>
  <c r="BF352" i="23"/>
  <c r="BF360" i="23"/>
  <c r="BF7" i="23"/>
  <c r="BF332" i="23"/>
  <c r="BF317" i="23"/>
  <c r="BF341" i="23"/>
  <c r="BF337" i="23"/>
  <c r="BF323" i="23"/>
  <c r="BF339" i="23"/>
  <c r="BF349" i="23"/>
  <c r="BF318" i="23"/>
  <c r="BF326" i="23"/>
  <c r="BF334" i="23"/>
  <c r="BF342" i="23"/>
  <c r="BF346" i="23"/>
  <c r="BF354" i="23"/>
  <c r="G366" i="23"/>
  <c r="H366" i="23"/>
  <c r="I366" i="23"/>
  <c r="J366" i="23"/>
  <c r="K366" i="23"/>
  <c r="L366" i="23"/>
  <c r="N366" i="23"/>
  <c r="M366" i="23"/>
  <c r="O366" i="23"/>
  <c r="P366" i="23"/>
  <c r="Q366" i="23"/>
  <c r="R366" i="23"/>
  <c r="S366" i="23"/>
  <c r="T366" i="23"/>
  <c r="U366" i="23"/>
  <c r="V366" i="23"/>
  <c r="W366" i="23"/>
  <c r="X366" i="23"/>
  <c r="Y366" i="23"/>
  <c r="Z366" i="23"/>
  <c r="AA366" i="23"/>
  <c r="AB366" i="23"/>
  <c r="AC366" i="23"/>
  <c r="AD366" i="23"/>
  <c r="AE366" i="23"/>
  <c r="AF366" i="23"/>
  <c r="AG366" i="23"/>
  <c r="AH366" i="23"/>
  <c r="AI366" i="23"/>
  <c r="AJ366" i="23"/>
  <c r="AK366" i="23"/>
  <c r="AL366" i="23"/>
  <c r="AM366" i="23"/>
  <c r="AN366" i="23"/>
  <c r="AO366" i="23"/>
  <c r="AP366" i="23"/>
  <c r="AQ366" i="23"/>
  <c r="AR366" i="23"/>
  <c r="AS366" i="23"/>
  <c r="AT366" i="23"/>
  <c r="AU366" i="23"/>
  <c r="AV366" i="23"/>
  <c r="AW366" i="23"/>
  <c r="AX366" i="23"/>
  <c r="AY366" i="23"/>
  <c r="AZ366" i="23"/>
  <c r="BA366" i="23"/>
  <c r="BB366" i="23"/>
  <c r="BC366" i="23"/>
  <c r="BD366" i="23"/>
  <c r="T671" i="23"/>
  <c r="AJ671" i="23"/>
  <c r="AZ671" i="23"/>
  <c r="V671" i="23"/>
  <c r="AQ671" i="23"/>
  <c r="R671" i="23"/>
  <c r="AM671" i="23"/>
  <c r="I671" i="23"/>
  <c r="AD671" i="23"/>
  <c r="AY671" i="23"/>
  <c r="H671" i="23"/>
  <c r="X671" i="23"/>
  <c r="AN671" i="23"/>
  <c r="AA671" i="23"/>
  <c r="AW671" i="23"/>
  <c r="P671" i="23"/>
  <c r="AF671" i="23"/>
  <c r="AV671" i="23"/>
  <c r="Q671" i="23"/>
  <c r="AL671" i="23"/>
  <c r="AR671" i="23"/>
  <c r="BB671" i="23"/>
  <c r="M671" i="23"/>
  <c r="AS671" i="23"/>
  <c r="Y671" i="23"/>
  <c r="J671" i="23"/>
  <c r="AE671" i="23"/>
  <c r="BA671" i="23"/>
  <c r="W671" i="23"/>
  <c r="AX671" i="23"/>
  <c r="AI671" i="23"/>
  <c r="O671" i="23"/>
  <c r="AK671" i="23"/>
  <c r="AB671" i="23"/>
  <c r="AG671" i="23"/>
  <c r="G671" i="23"/>
  <c r="AH671" i="23"/>
  <c r="S671" i="23"/>
  <c r="AT671" i="23"/>
  <c r="Z671" i="23"/>
  <c r="AU671" i="23"/>
  <c r="L671" i="23"/>
  <c r="AC671" i="23"/>
  <c r="K671" i="23"/>
  <c r="BC671" i="23"/>
  <c r="N671" i="23"/>
  <c r="AP671" i="23"/>
  <c r="U671" i="23"/>
  <c r="AO671" i="23"/>
  <c r="R672" i="23"/>
  <c r="AH672" i="23"/>
  <c r="AX672" i="23"/>
  <c r="L672" i="23"/>
  <c r="AG672" i="23"/>
  <c r="BC672" i="23"/>
  <c r="X672" i="23"/>
  <c r="AS672" i="23"/>
  <c r="T672" i="23"/>
  <c r="AO672" i="23"/>
  <c r="V672" i="23"/>
  <c r="AL672" i="23"/>
  <c r="BB672" i="23"/>
  <c r="Q672" i="23"/>
  <c r="AM672" i="23"/>
  <c r="N672" i="23"/>
  <c r="AD672" i="23"/>
  <c r="AT672" i="23"/>
  <c r="G672" i="23"/>
  <c r="AB672" i="23"/>
  <c r="AW672" i="23"/>
  <c r="S672" i="23"/>
  <c r="AY672" i="23"/>
  <c r="I672" i="23"/>
  <c r="AJ672" i="23"/>
  <c r="U672" i="23"/>
  <c r="AQ672" i="23"/>
  <c r="J672" i="23"/>
  <c r="AC672" i="23"/>
  <c r="BD672" i="23"/>
  <c r="O672" i="23"/>
  <c r="AU672" i="23"/>
  <c r="AA672" i="23"/>
  <c r="AV672" i="23"/>
  <c r="AP672" i="23"/>
  <c r="AR672" i="23"/>
  <c r="M672" i="23"/>
  <c r="AN672" i="23"/>
  <c r="AE672" i="23"/>
  <c r="P672" i="23"/>
  <c r="AK672" i="23"/>
  <c r="Z672" i="23"/>
  <c r="AI672" i="23"/>
  <c r="Y672" i="23"/>
  <c r="W672" i="23"/>
  <c r="AZ672" i="23"/>
  <c r="BA672" i="23"/>
  <c r="H672" i="23"/>
  <c r="K672" i="23"/>
  <c r="AF672" i="23"/>
  <c r="B442" i="23"/>
  <c r="D443" i="23"/>
  <c r="D367" i="23"/>
  <c r="D290" i="23"/>
  <c r="D214" i="23"/>
  <c r="D138" i="23"/>
  <c r="C141" i="23"/>
  <c r="C217" i="23"/>
  <c r="C66" i="23"/>
  <c r="C292" i="23"/>
  <c r="X594" i="23" l="1"/>
  <c r="AP594" i="23"/>
  <c r="AY594" i="23"/>
  <c r="P594" i="23"/>
  <c r="R594" i="23"/>
  <c r="AQ138" i="23"/>
  <c r="AU138" i="23"/>
  <c r="AY138" i="23"/>
  <c r="BC138" i="23"/>
  <c r="BG138" i="23"/>
  <c r="BK138" i="23"/>
  <c r="BO138" i="23"/>
  <c r="BS138" i="23"/>
  <c r="BW138" i="23"/>
  <c r="AR138" i="23"/>
  <c r="AV138" i="23"/>
  <c r="AZ138" i="23"/>
  <c r="BD138" i="23"/>
  <c r="BH138" i="23"/>
  <c r="BL138" i="23"/>
  <c r="BP138" i="23"/>
  <c r="BT138" i="23"/>
  <c r="BX138" i="23"/>
  <c r="AO138" i="23"/>
  <c r="AW138" i="23"/>
  <c r="BE138" i="23"/>
  <c r="BM138" i="23"/>
  <c r="BU138" i="23"/>
  <c r="AP138" i="23"/>
  <c r="AX138" i="23"/>
  <c r="BF138" i="23"/>
  <c r="BN138" i="23"/>
  <c r="BV138" i="23"/>
  <c r="AS138" i="23"/>
  <c r="BI138" i="23"/>
  <c r="AT138" i="23"/>
  <c r="BJ138" i="23"/>
  <c r="BQ138" i="23"/>
  <c r="BR138" i="23"/>
  <c r="BA138" i="23"/>
  <c r="BB138" i="23"/>
  <c r="BX87" i="23"/>
  <c r="BX239" i="23"/>
  <c r="BX163" i="23"/>
  <c r="BX88" i="23"/>
  <c r="BX240" i="23"/>
  <c r="BX164" i="23"/>
  <c r="BX165" i="23"/>
  <c r="BX241" i="23"/>
  <c r="BX89" i="23"/>
  <c r="BX90" i="23"/>
  <c r="BX242" i="23"/>
  <c r="BX166" i="23"/>
  <c r="BX167" i="23"/>
  <c r="BX91" i="23"/>
  <c r="BX243" i="23"/>
  <c r="BX168" i="23"/>
  <c r="BX244" i="23"/>
  <c r="BX92" i="23"/>
  <c r="BX169" i="23"/>
  <c r="BX245" i="23"/>
  <c r="BX93" i="23"/>
  <c r="BX94" i="23"/>
  <c r="BX246" i="23"/>
  <c r="BX170" i="23"/>
  <c r="BX95" i="23"/>
  <c r="BX171" i="23"/>
  <c r="BX247" i="23"/>
  <c r="BX96" i="23"/>
  <c r="BX172" i="23"/>
  <c r="BX248" i="23"/>
  <c r="BX249" i="23"/>
  <c r="BX173" i="23"/>
  <c r="BX97" i="23"/>
  <c r="BX98" i="23"/>
  <c r="BX174" i="23"/>
  <c r="BX250" i="23"/>
  <c r="BX99" i="23"/>
  <c r="BX175" i="23"/>
  <c r="BX251" i="23"/>
  <c r="BX100" i="23"/>
  <c r="BX252" i="23"/>
  <c r="BX176" i="23"/>
  <c r="BX177" i="23"/>
  <c r="BX101" i="23"/>
  <c r="BX253" i="23"/>
  <c r="BX178" i="23"/>
  <c r="BX254" i="23"/>
  <c r="BX102" i="23"/>
  <c r="BX103" i="23"/>
  <c r="BX255" i="23"/>
  <c r="BX179" i="23"/>
  <c r="BX256" i="23"/>
  <c r="BX180" i="23"/>
  <c r="BX104" i="23"/>
  <c r="BX181" i="23"/>
  <c r="BX105" i="23"/>
  <c r="BX257" i="23"/>
  <c r="BX106" i="23"/>
  <c r="BX182" i="23"/>
  <c r="BX258" i="23"/>
  <c r="BX107" i="23"/>
  <c r="BX259" i="23"/>
  <c r="BX183" i="23"/>
  <c r="BX108" i="23"/>
  <c r="BX184" i="23"/>
  <c r="BX260" i="23"/>
  <c r="BX185" i="23"/>
  <c r="BX261" i="23"/>
  <c r="BX109" i="23"/>
  <c r="BX262" i="23"/>
  <c r="BX110" i="23"/>
  <c r="BX186" i="23"/>
  <c r="BX187" i="23"/>
  <c r="BX111" i="23"/>
  <c r="BX263" i="23"/>
  <c r="BX188" i="23"/>
  <c r="BX264" i="23"/>
  <c r="BX112" i="23"/>
  <c r="BX113" i="23"/>
  <c r="BX189" i="23"/>
  <c r="BX265" i="23"/>
  <c r="BX190" i="23"/>
  <c r="BX266" i="23"/>
  <c r="BX114" i="23"/>
  <c r="BX115" i="23"/>
  <c r="BX191" i="23"/>
  <c r="BX267" i="23"/>
  <c r="BX268" i="23"/>
  <c r="BX192" i="23"/>
  <c r="BX116" i="23"/>
  <c r="BX269" i="23"/>
  <c r="BX117" i="23"/>
  <c r="BX193" i="23"/>
  <c r="BX270" i="23"/>
  <c r="BX194" i="23"/>
  <c r="BX118" i="23"/>
  <c r="BX271" i="23"/>
  <c r="BX195" i="23"/>
  <c r="BX119" i="23"/>
  <c r="BX120" i="23"/>
  <c r="BX272" i="23"/>
  <c r="BX196" i="23"/>
  <c r="BX197" i="23"/>
  <c r="BX121" i="23"/>
  <c r="BX273" i="23"/>
  <c r="BX274" i="23"/>
  <c r="BX122" i="23"/>
  <c r="BX198" i="23"/>
  <c r="BX199" i="23"/>
  <c r="BX123" i="23"/>
  <c r="BX275" i="23"/>
  <c r="BX124" i="23"/>
  <c r="BX200" i="23"/>
  <c r="BX276" i="23"/>
  <c r="BX201" i="23"/>
  <c r="BX277" i="23"/>
  <c r="BX125" i="23"/>
  <c r="BX278" i="23"/>
  <c r="BX202" i="23"/>
  <c r="BX126" i="23"/>
  <c r="BX203" i="23"/>
  <c r="BX127" i="23"/>
  <c r="BX279" i="23"/>
  <c r="BX204" i="23"/>
  <c r="BX128" i="23"/>
  <c r="BX280" i="23"/>
  <c r="BX281" i="23"/>
  <c r="BX205" i="23"/>
  <c r="BX129" i="23"/>
  <c r="BX130" i="23"/>
  <c r="BX282" i="23"/>
  <c r="BX206" i="23"/>
  <c r="BX207" i="23"/>
  <c r="BX131" i="23"/>
  <c r="BX283" i="23"/>
  <c r="BX284" i="23"/>
  <c r="BX132" i="23"/>
  <c r="BX208" i="23"/>
  <c r="BX285" i="23"/>
  <c r="BX133" i="23"/>
  <c r="BX209" i="23"/>
  <c r="BX286" i="23"/>
  <c r="BX134" i="23"/>
  <c r="BX210" i="23"/>
  <c r="BX287" i="23"/>
  <c r="BX211" i="23"/>
  <c r="BX135" i="23"/>
  <c r="BX136" i="23"/>
  <c r="BX212" i="23"/>
  <c r="BX288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BG66" i="23"/>
  <c r="BH66" i="23"/>
  <c r="AQ214" i="23"/>
  <c r="AU214" i="23"/>
  <c r="AY214" i="23"/>
  <c r="BC214" i="23"/>
  <c r="BG214" i="23"/>
  <c r="BK214" i="23"/>
  <c r="BO214" i="23"/>
  <c r="BS214" i="23"/>
  <c r="BW214" i="23"/>
  <c r="AR214" i="23"/>
  <c r="AV214" i="23"/>
  <c r="AZ214" i="23"/>
  <c r="BD214" i="23"/>
  <c r="BH214" i="23"/>
  <c r="BL214" i="23"/>
  <c r="BP214" i="23"/>
  <c r="BT214" i="23"/>
  <c r="BX214" i="23"/>
  <c r="AS214" i="23"/>
  <c r="BA214" i="23"/>
  <c r="BI214" i="23"/>
  <c r="BQ214" i="23"/>
  <c r="AW214" i="23"/>
  <c r="BM214" i="23"/>
  <c r="AT214" i="23"/>
  <c r="BB214" i="23"/>
  <c r="BJ214" i="23"/>
  <c r="BR214" i="23"/>
  <c r="AO214" i="23"/>
  <c r="BE214" i="23"/>
  <c r="BU214" i="23"/>
  <c r="BF214" i="23"/>
  <c r="AP214" i="23"/>
  <c r="BV214" i="23"/>
  <c r="AX214" i="23"/>
  <c r="BN214" i="23"/>
  <c r="BX137" i="23"/>
  <c r="BX213" i="23"/>
  <c r="AR290" i="23"/>
  <c r="AV290" i="23"/>
  <c r="AZ290" i="23"/>
  <c r="BD290" i="23"/>
  <c r="BH290" i="23"/>
  <c r="BL290" i="23"/>
  <c r="BP290" i="23"/>
  <c r="BT290" i="23"/>
  <c r="BX290" i="23"/>
  <c r="AP290" i="23"/>
  <c r="AX290" i="23"/>
  <c r="BF290" i="23"/>
  <c r="BN290" i="23"/>
  <c r="BV290" i="23"/>
  <c r="AO290" i="23"/>
  <c r="AS290" i="23"/>
  <c r="AW290" i="23"/>
  <c r="BA290" i="23"/>
  <c r="BE290" i="23"/>
  <c r="BI290" i="23"/>
  <c r="BM290" i="23"/>
  <c r="BQ290" i="23"/>
  <c r="BU290" i="23"/>
  <c r="AT290" i="23"/>
  <c r="BB290" i="23"/>
  <c r="BJ290" i="23"/>
  <c r="BR290" i="23"/>
  <c r="BC290" i="23"/>
  <c r="BS290" i="23"/>
  <c r="AQ290" i="23"/>
  <c r="BG290" i="23"/>
  <c r="AU290" i="23"/>
  <c r="AY290" i="23"/>
  <c r="BO290" i="23"/>
  <c r="BW290" i="23"/>
  <c r="BK290" i="23"/>
  <c r="BB594" i="23"/>
  <c r="AU594" i="23"/>
  <c r="AN594" i="23"/>
  <c r="K594" i="23"/>
  <c r="AS594" i="23"/>
  <c r="AR594" i="23"/>
  <c r="H594" i="23"/>
  <c r="U594" i="23"/>
  <c r="AO594" i="23"/>
  <c r="O594" i="23"/>
  <c r="AH594" i="23"/>
  <c r="N594" i="23"/>
  <c r="L594" i="23"/>
  <c r="AG594" i="23"/>
  <c r="AF594" i="23"/>
  <c r="AK594" i="23"/>
  <c r="AW594" i="23"/>
  <c r="M594" i="23"/>
  <c r="AJ594" i="23"/>
  <c r="AX594" i="23"/>
  <c r="AD594" i="23"/>
  <c r="J594" i="23"/>
  <c r="AM594" i="23"/>
  <c r="S594" i="23"/>
  <c r="Q594" i="23"/>
  <c r="W594" i="23"/>
  <c r="AQ594" i="23"/>
  <c r="BD594" i="23"/>
  <c r="Y594" i="23"/>
  <c r="AT594" i="23"/>
  <c r="Z594" i="23"/>
  <c r="BA594" i="23"/>
  <c r="AV594" i="23"/>
  <c r="AA594" i="23"/>
  <c r="AC594" i="23"/>
  <c r="BC594" i="23"/>
  <c r="AB594" i="23"/>
  <c r="AZ594" i="23"/>
  <c r="AE594" i="23"/>
  <c r="I594" i="23"/>
  <c r="AL594" i="23"/>
  <c r="V594" i="23"/>
  <c r="BY8" i="23"/>
  <c r="BF604" i="23"/>
  <c r="BF608" i="23"/>
  <c r="BF612" i="23"/>
  <c r="BF607" i="23"/>
  <c r="BF611" i="23"/>
  <c r="BF606" i="23"/>
  <c r="BF610" i="23"/>
  <c r="BF613" i="23"/>
  <c r="BF605" i="23"/>
  <c r="BF615" i="23"/>
  <c r="BF536" i="23"/>
  <c r="BF462" i="23"/>
  <c r="BF463" i="23"/>
  <c r="BF614" i="23"/>
  <c r="BF528" i="23"/>
  <c r="BF530" i="23"/>
  <c r="BF532" i="23"/>
  <c r="BF533" i="23"/>
  <c r="BF537" i="23"/>
  <c r="BF538" i="23"/>
  <c r="BF452" i="23"/>
  <c r="BF453" i="23"/>
  <c r="BF454" i="23"/>
  <c r="BF455" i="23"/>
  <c r="BF456" i="23"/>
  <c r="BF457" i="23"/>
  <c r="BF458" i="23"/>
  <c r="BF459" i="23"/>
  <c r="BF460" i="23"/>
  <c r="BF461" i="23"/>
  <c r="BF534" i="23"/>
  <c r="BF609" i="23"/>
  <c r="BF529" i="23"/>
  <c r="BF531" i="23"/>
  <c r="BF535" i="23"/>
  <c r="BF539" i="23"/>
  <c r="BF682" i="23"/>
  <c r="BF683" i="23"/>
  <c r="BF684" i="23"/>
  <c r="BF685" i="23"/>
  <c r="BF686" i="23"/>
  <c r="BF687" i="23"/>
  <c r="BF688" i="23"/>
  <c r="BF689" i="23"/>
  <c r="BF690" i="23"/>
  <c r="BF691" i="23"/>
  <c r="BF692" i="23"/>
  <c r="BF693" i="23"/>
  <c r="I517" i="23"/>
  <c r="BO517" i="23"/>
  <c r="BP517" i="23"/>
  <c r="BQ517" i="23"/>
  <c r="BR517" i="23"/>
  <c r="BS517" i="23"/>
  <c r="BT517" i="23"/>
  <c r="BU517" i="23"/>
  <c r="BV517" i="23"/>
  <c r="BW517" i="23"/>
  <c r="BX517" i="23"/>
  <c r="BY517" i="23"/>
  <c r="BZ517" i="23"/>
  <c r="BO367" i="23"/>
  <c r="BP367" i="23"/>
  <c r="BQ367" i="23"/>
  <c r="BR367" i="23"/>
  <c r="BS367" i="23"/>
  <c r="BT367" i="23"/>
  <c r="BU367" i="23"/>
  <c r="BV367" i="23"/>
  <c r="BW367" i="23"/>
  <c r="BX367" i="23"/>
  <c r="BY367" i="23"/>
  <c r="BZ367" i="23"/>
  <c r="D595" i="23"/>
  <c r="B595" i="23" s="1"/>
  <c r="M595" i="23" s="1"/>
  <c r="AP517" i="23"/>
  <c r="Z517" i="23"/>
  <c r="J517" i="23"/>
  <c r="AX517" i="23"/>
  <c r="R517" i="23"/>
  <c r="AH517" i="23"/>
  <c r="AT517" i="23"/>
  <c r="AD517" i="23"/>
  <c r="N517" i="23"/>
  <c r="BB517" i="23"/>
  <c r="AL517" i="23"/>
  <c r="V517" i="23"/>
  <c r="G517" i="23"/>
  <c r="AZ517" i="23"/>
  <c r="AV517" i="23"/>
  <c r="AR517" i="23"/>
  <c r="AN517" i="23"/>
  <c r="AJ517" i="23"/>
  <c r="AF517" i="23"/>
  <c r="AB517" i="23"/>
  <c r="X517" i="23"/>
  <c r="T517" i="23"/>
  <c r="P517" i="23"/>
  <c r="L517" i="23"/>
  <c r="H517" i="23"/>
  <c r="BC517" i="23"/>
  <c r="AY517" i="23"/>
  <c r="AU517" i="23"/>
  <c r="AQ517" i="23"/>
  <c r="AM517" i="23"/>
  <c r="AI517" i="23"/>
  <c r="AE517" i="23"/>
  <c r="AA517" i="23"/>
  <c r="W517" i="23"/>
  <c r="S517" i="23"/>
  <c r="O517" i="23"/>
  <c r="K517" i="23"/>
  <c r="BA517" i="23"/>
  <c r="AW517" i="23"/>
  <c r="AS517" i="23"/>
  <c r="AO517" i="23"/>
  <c r="AK517" i="23"/>
  <c r="AG517" i="23"/>
  <c r="AC517" i="23"/>
  <c r="Y517" i="23"/>
  <c r="U517" i="23"/>
  <c r="Q517" i="23"/>
  <c r="M517" i="23"/>
  <c r="B518" i="23"/>
  <c r="H518" i="23" s="1"/>
  <c r="H442" i="23"/>
  <c r="I442" i="23"/>
  <c r="J442" i="23"/>
  <c r="K442" i="23"/>
  <c r="L442" i="23"/>
  <c r="M442" i="23"/>
  <c r="N442" i="23"/>
  <c r="O442" i="23"/>
  <c r="P442" i="23"/>
  <c r="Q442" i="23"/>
  <c r="R442" i="23"/>
  <c r="S442" i="23"/>
  <c r="T442" i="23"/>
  <c r="U442" i="23"/>
  <c r="V442" i="23"/>
  <c r="W442" i="23"/>
  <c r="X442" i="23"/>
  <c r="Y442" i="23"/>
  <c r="Z442" i="23"/>
  <c r="AA442" i="23"/>
  <c r="AB442" i="23"/>
  <c r="AC442" i="23"/>
  <c r="AD442" i="23"/>
  <c r="AE442" i="23"/>
  <c r="AF442" i="23"/>
  <c r="AG442" i="23"/>
  <c r="AH442" i="23"/>
  <c r="AI442" i="23"/>
  <c r="AJ442" i="23"/>
  <c r="AK442" i="23"/>
  <c r="AL442" i="23"/>
  <c r="AM442" i="23"/>
  <c r="AN442" i="23"/>
  <c r="AO442" i="23"/>
  <c r="AP442" i="23"/>
  <c r="AQ442" i="23"/>
  <c r="AR442" i="23"/>
  <c r="AS442" i="23"/>
  <c r="AT442" i="23"/>
  <c r="AU442" i="23"/>
  <c r="AV442" i="23"/>
  <c r="AW442" i="23"/>
  <c r="AX442" i="23"/>
  <c r="AY442" i="23"/>
  <c r="AZ442" i="23"/>
  <c r="BA442" i="23"/>
  <c r="BB442" i="23"/>
  <c r="BC442" i="23"/>
  <c r="BD442" i="23"/>
  <c r="BF514" i="23"/>
  <c r="BF515" i="23"/>
  <c r="BF513" i="23"/>
  <c r="BF512" i="23"/>
  <c r="G442" i="23"/>
  <c r="B56" i="90"/>
  <c r="Y138" i="23"/>
  <c r="AF138" i="23"/>
  <c r="P138" i="23"/>
  <c r="N138" i="23"/>
  <c r="AH138" i="23"/>
  <c r="G138" i="23"/>
  <c r="W138" i="23"/>
  <c r="V138" i="23"/>
  <c r="AG138" i="23"/>
  <c r="AN138" i="23"/>
  <c r="X138" i="23"/>
  <c r="H138" i="23"/>
  <c r="AA138" i="23"/>
  <c r="R138" i="23"/>
  <c r="AE138" i="23"/>
  <c r="O138" i="23"/>
  <c r="J138" i="23"/>
  <c r="AL138" i="23"/>
  <c r="AC138" i="23"/>
  <c r="T138" i="23"/>
  <c r="S138" i="23"/>
  <c r="M138" i="23"/>
  <c r="AK138" i="23"/>
  <c r="U138" i="23"/>
  <c r="AB138" i="23"/>
  <c r="L138" i="23"/>
  <c r="AI138" i="23"/>
  <c r="I138" i="23"/>
  <c r="Z138" i="23"/>
  <c r="AD138" i="23"/>
  <c r="K138" i="23"/>
  <c r="AM138" i="23"/>
  <c r="AJ138" i="23"/>
  <c r="Q138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D519" i="23"/>
  <c r="BF469" i="23"/>
  <c r="BF470" i="23"/>
  <c r="BF471" i="23"/>
  <c r="BF473" i="23"/>
  <c r="BF474" i="23"/>
  <c r="BF475" i="23"/>
  <c r="BF472" i="23"/>
  <c r="BF479" i="23"/>
  <c r="BF477" i="23"/>
  <c r="BF478" i="23"/>
  <c r="BF468" i="23"/>
  <c r="BF476" i="23"/>
  <c r="BF480" i="23"/>
  <c r="BF481" i="23"/>
  <c r="BF482" i="23"/>
  <c r="BF483" i="23"/>
  <c r="BF484" i="23"/>
  <c r="BF485" i="23"/>
  <c r="BF486" i="23"/>
  <c r="BF487" i="23"/>
  <c r="BF488" i="23"/>
  <c r="BF489" i="23"/>
  <c r="BF490" i="23"/>
  <c r="BF491" i="23"/>
  <c r="BF492" i="23"/>
  <c r="BF493" i="23"/>
  <c r="BF494" i="23"/>
  <c r="BF495" i="23"/>
  <c r="BF496" i="23"/>
  <c r="BF497" i="23"/>
  <c r="BF498" i="23"/>
  <c r="BF499" i="23"/>
  <c r="BF500" i="23"/>
  <c r="BF501" i="23"/>
  <c r="BF502" i="23"/>
  <c r="BF503" i="23"/>
  <c r="BF504" i="23"/>
  <c r="BF505" i="23"/>
  <c r="BF506" i="23"/>
  <c r="BF507" i="23"/>
  <c r="BF508" i="23"/>
  <c r="BF509" i="23"/>
  <c r="BF510" i="23"/>
  <c r="S214" i="23"/>
  <c r="AI214" i="23"/>
  <c r="M214" i="23"/>
  <c r="AC214" i="23"/>
  <c r="AL214" i="23"/>
  <c r="X214" i="23"/>
  <c r="AB214" i="23"/>
  <c r="R214" i="23"/>
  <c r="T214" i="23"/>
  <c r="J214" i="23"/>
  <c r="AE214" i="23"/>
  <c r="Y214" i="23"/>
  <c r="AD214" i="23"/>
  <c r="P214" i="23"/>
  <c r="L214" i="23"/>
  <c r="G214" i="23"/>
  <c r="W214" i="23"/>
  <c r="AM214" i="23"/>
  <c r="Q214" i="23"/>
  <c r="AG214" i="23"/>
  <c r="N214" i="23"/>
  <c r="AF214" i="23"/>
  <c r="AH214" i="23"/>
  <c r="AJ214" i="23"/>
  <c r="Z214" i="23"/>
  <c r="K214" i="23"/>
  <c r="AA214" i="23"/>
  <c r="U214" i="23"/>
  <c r="AK214" i="23"/>
  <c r="V214" i="23"/>
  <c r="H214" i="23"/>
  <c r="AN214" i="23"/>
  <c r="O214" i="23"/>
  <c r="I214" i="23"/>
  <c r="Y290" i="23"/>
  <c r="I290" i="23"/>
  <c r="AL290" i="23"/>
  <c r="AE290" i="23"/>
  <c r="J290" i="23"/>
  <c r="X290" i="23"/>
  <c r="AN290" i="23"/>
  <c r="AB290" i="23"/>
  <c r="G290" i="23"/>
  <c r="W290" i="23"/>
  <c r="AC290" i="23"/>
  <c r="M290" i="23"/>
  <c r="V290" i="23"/>
  <c r="O290" i="23"/>
  <c r="AK290" i="23"/>
  <c r="U290" i="23"/>
  <c r="AF290" i="23"/>
  <c r="Z290" i="23"/>
  <c r="P290" i="23"/>
  <c r="AD290" i="23"/>
  <c r="AH290" i="23"/>
  <c r="K290" i="23"/>
  <c r="R290" i="23"/>
  <c r="AG290" i="23"/>
  <c r="Q290" i="23"/>
  <c r="AA290" i="23"/>
  <c r="T290" i="23"/>
  <c r="H290" i="23"/>
  <c r="S290" i="23"/>
  <c r="N290" i="23"/>
  <c r="AM290" i="23"/>
  <c r="AJ290" i="23"/>
  <c r="AI290" i="23"/>
  <c r="L290" i="23"/>
  <c r="D674" i="23"/>
  <c r="B674" i="23" s="1"/>
  <c r="BG350" i="23"/>
  <c r="BG346" i="23"/>
  <c r="BG345" i="23"/>
  <c r="BG319" i="23"/>
  <c r="BG351" i="23"/>
  <c r="BG331" i="23"/>
  <c r="BG365" i="23"/>
  <c r="BG336" i="23"/>
  <c r="BG360" i="23"/>
  <c r="BG354" i="23"/>
  <c r="BG343" i="23"/>
  <c r="BG338" i="23"/>
  <c r="BG328" i="23"/>
  <c r="BG329" i="23"/>
  <c r="BG363" i="23"/>
  <c r="BG7" i="23"/>
  <c r="BG318" i="23"/>
  <c r="BG353" i="23"/>
  <c r="BG344" i="23"/>
  <c r="BG321" i="23"/>
  <c r="BG335" i="23"/>
  <c r="BG355" i="23"/>
  <c r="BG357" i="23"/>
  <c r="BG326" i="23"/>
  <c r="BG324" i="23"/>
  <c r="BG359" i="23"/>
  <c r="BG323" i="23"/>
  <c r="BG339" i="23"/>
  <c r="BG356" i="23"/>
  <c r="BG358" i="23"/>
  <c r="BG330" i="23"/>
  <c r="BG334" i="23"/>
  <c r="BG320" i="23"/>
  <c r="BG340" i="23"/>
  <c r="BG361" i="23"/>
  <c r="BG327" i="23"/>
  <c r="BG337" i="23"/>
  <c r="BG347" i="23"/>
  <c r="BG349" i="23"/>
  <c r="BG366" i="23"/>
  <c r="BG322" i="23"/>
  <c r="BG362" i="23"/>
  <c r="BG342" i="23"/>
  <c r="BG316" i="23"/>
  <c r="BG332" i="23"/>
  <c r="BG352" i="23"/>
  <c r="BG317" i="23"/>
  <c r="BG325" i="23"/>
  <c r="BG333" i="23"/>
  <c r="BG341" i="23"/>
  <c r="BG348" i="23"/>
  <c r="BG364" i="23"/>
  <c r="G367" i="23"/>
  <c r="H367" i="23"/>
  <c r="I367" i="23"/>
  <c r="J367" i="23"/>
  <c r="K367" i="23"/>
  <c r="L367" i="23"/>
  <c r="N367" i="23"/>
  <c r="M367" i="23"/>
  <c r="O367" i="23"/>
  <c r="P367" i="23"/>
  <c r="Q367" i="23"/>
  <c r="R367" i="23"/>
  <c r="S367" i="23"/>
  <c r="T367" i="23"/>
  <c r="U367" i="23"/>
  <c r="V367" i="23"/>
  <c r="W367" i="23"/>
  <c r="X367" i="23"/>
  <c r="Y367" i="23"/>
  <c r="Z367" i="23"/>
  <c r="AA367" i="23"/>
  <c r="AB367" i="23"/>
  <c r="AC367" i="23"/>
  <c r="AD367" i="23"/>
  <c r="AE367" i="23"/>
  <c r="AF367" i="23"/>
  <c r="AG367" i="23"/>
  <c r="AH367" i="23"/>
  <c r="AI367" i="23"/>
  <c r="AJ367" i="23"/>
  <c r="AK367" i="23"/>
  <c r="AL367" i="23"/>
  <c r="AM367" i="23"/>
  <c r="AN367" i="23"/>
  <c r="AO367" i="23"/>
  <c r="AP367" i="23"/>
  <c r="AQ367" i="23"/>
  <c r="AR367" i="23"/>
  <c r="AS367" i="23"/>
  <c r="AT367" i="23"/>
  <c r="AU367" i="23"/>
  <c r="AV367" i="23"/>
  <c r="AW367" i="23"/>
  <c r="AX367" i="23"/>
  <c r="AY367" i="23"/>
  <c r="AZ367" i="23"/>
  <c r="BA367" i="23"/>
  <c r="BB367" i="23"/>
  <c r="BC367" i="23"/>
  <c r="BD367" i="23"/>
  <c r="BE367" i="23"/>
  <c r="BG367" i="23"/>
  <c r="L673" i="23"/>
  <c r="AB673" i="23"/>
  <c r="AR673" i="23"/>
  <c r="W673" i="23"/>
  <c r="AS673" i="23"/>
  <c r="I673" i="23"/>
  <c r="AD673" i="23"/>
  <c r="AY673" i="23"/>
  <c r="J673" i="23"/>
  <c r="AE673" i="23"/>
  <c r="BA673" i="23"/>
  <c r="P673" i="23"/>
  <c r="AF673" i="23"/>
  <c r="AV673" i="23"/>
  <c r="G673" i="23"/>
  <c r="AC673" i="23"/>
  <c r="AX673" i="23"/>
  <c r="H673" i="23"/>
  <c r="X673" i="23"/>
  <c r="AN673" i="23"/>
  <c r="BD673" i="23"/>
  <c r="R673" i="23"/>
  <c r="AM673" i="23"/>
  <c r="Y673" i="23"/>
  <c r="BE673" i="23"/>
  <c r="U673" i="23"/>
  <c r="AU673" i="23"/>
  <c r="K673" i="23"/>
  <c r="AG673" i="23"/>
  <c r="BB673" i="23"/>
  <c r="T673" i="23"/>
  <c r="M673" i="23"/>
  <c r="AI673" i="23"/>
  <c r="Z673" i="23"/>
  <c r="Q673" i="23"/>
  <c r="AL673" i="23"/>
  <c r="AZ673" i="23"/>
  <c r="BC673" i="23"/>
  <c r="S673" i="23"/>
  <c r="AT673" i="23"/>
  <c r="O673" i="23"/>
  <c r="AP673" i="23"/>
  <c r="AA673" i="23"/>
  <c r="AW673" i="23"/>
  <c r="AH673" i="23"/>
  <c r="N673" i="23"/>
  <c r="AK673" i="23"/>
  <c r="AJ673" i="23"/>
  <c r="AO673" i="23"/>
  <c r="V673" i="23"/>
  <c r="AQ673" i="23"/>
  <c r="B443" i="23"/>
  <c r="D444" i="23"/>
  <c r="C218" i="23"/>
  <c r="D368" i="23"/>
  <c r="D291" i="23"/>
  <c r="D215" i="23"/>
  <c r="D139" i="23"/>
  <c r="C142" i="23"/>
  <c r="C293" i="23"/>
  <c r="C67" i="23"/>
  <c r="BY138" i="23" l="1"/>
  <c r="AO215" i="23"/>
  <c r="AS215" i="23"/>
  <c r="AW215" i="23"/>
  <c r="BA215" i="23"/>
  <c r="BE215" i="23"/>
  <c r="BI215" i="23"/>
  <c r="BM215" i="23"/>
  <c r="BQ215" i="23"/>
  <c r="BU215" i="23"/>
  <c r="BY215" i="23"/>
  <c r="AP215" i="23"/>
  <c r="AT215" i="23"/>
  <c r="AX215" i="23"/>
  <c r="BB215" i="23"/>
  <c r="BF215" i="23"/>
  <c r="BJ215" i="23"/>
  <c r="BN215" i="23"/>
  <c r="BR215" i="23"/>
  <c r="BV215" i="23"/>
  <c r="AU215" i="23"/>
  <c r="BC215" i="23"/>
  <c r="BK215" i="23"/>
  <c r="BS215" i="23"/>
  <c r="AQ215" i="23"/>
  <c r="BG215" i="23"/>
  <c r="BW215" i="23"/>
  <c r="AV215" i="23"/>
  <c r="BD215" i="23"/>
  <c r="BL215" i="23"/>
  <c r="BT215" i="23"/>
  <c r="AY215" i="23"/>
  <c r="BO215" i="23"/>
  <c r="AZ215" i="23"/>
  <c r="AR215" i="23"/>
  <c r="BX215" i="23"/>
  <c r="BH215" i="23"/>
  <c r="BP215" i="23"/>
  <c r="AP291" i="23"/>
  <c r="AT291" i="23"/>
  <c r="AX291" i="23"/>
  <c r="BB291" i="23"/>
  <c r="BF291" i="23"/>
  <c r="BJ291" i="23"/>
  <c r="BN291" i="23"/>
  <c r="BR291" i="23"/>
  <c r="BV291" i="23"/>
  <c r="AR291" i="23"/>
  <c r="AZ291" i="23"/>
  <c r="BH291" i="23"/>
  <c r="BP291" i="23"/>
  <c r="BX291" i="23"/>
  <c r="AQ291" i="23"/>
  <c r="AU291" i="23"/>
  <c r="AY291" i="23"/>
  <c r="BC291" i="23"/>
  <c r="BG291" i="23"/>
  <c r="BK291" i="23"/>
  <c r="BO291" i="23"/>
  <c r="BS291" i="23"/>
  <c r="BW291" i="23"/>
  <c r="AV291" i="23"/>
  <c r="BD291" i="23"/>
  <c r="BL291" i="23"/>
  <c r="BT291" i="23"/>
  <c r="AW291" i="23"/>
  <c r="BM291" i="23"/>
  <c r="BA291" i="23"/>
  <c r="BQ291" i="23"/>
  <c r="AO291" i="23"/>
  <c r="BU291" i="23"/>
  <c r="AS291" i="23"/>
  <c r="BI291" i="23"/>
  <c r="BY291" i="23"/>
  <c r="BE291" i="23"/>
  <c r="AO139" i="23"/>
  <c r="AS139" i="23"/>
  <c r="AW139" i="23"/>
  <c r="BA139" i="23"/>
  <c r="BE139" i="23"/>
  <c r="BI139" i="23"/>
  <c r="BM139" i="23"/>
  <c r="BQ139" i="23"/>
  <c r="BU139" i="23"/>
  <c r="BY139" i="23"/>
  <c r="AP139" i="23"/>
  <c r="AT139" i="23"/>
  <c r="AX139" i="23"/>
  <c r="BB139" i="23"/>
  <c r="BF139" i="23"/>
  <c r="BJ139" i="23"/>
  <c r="BN139" i="23"/>
  <c r="BR139" i="23"/>
  <c r="BV139" i="23"/>
  <c r="AQ139" i="23"/>
  <c r="AY139" i="23"/>
  <c r="BG139" i="23"/>
  <c r="BO139" i="23"/>
  <c r="BW139" i="23"/>
  <c r="AR139" i="23"/>
  <c r="AZ139" i="23"/>
  <c r="BH139" i="23"/>
  <c r="BP139" i="23"/>
  <c r="BX139" i="23"/>
  <c r="BC139" i="23"/>
  <c r="BS139" i="23"/>
  <c r="BD139" i="23"/>
  <c r="BT139" i="23"/>
  <c r="BK139" i="23"/>
  <c r="AU139" i="23"/>
  <c r="BL139" i="23"/>
  <c r="AV139" i="23"/>
  <c r="BY290" i="23"/>
  <c r="BY214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BH67" i="23"/>
  <c r="BI67" i="23"/>
  <c r="BY87" i="23"/>
  <c r="BY163" i="23"/>
  <c r="BY239" i="23"/>
  <c r="BY88" i="23"/>
  <c r="BY164" i="23"/>
  <c r="BY240" i="23"/>
  <c r="BY241" i="23"/>
  <c r="BY89" i="23"/>
  <c r="BY165" i="23"/>
  <c r="BY166" i="23"/>
  <c r="BY90" i="23"/>
  <c r="BY242" i="23"/>
  <c r="BY243" i="23"/>
  <c r="BY91" i="23"/>
  <c r="BY167" i="23"/>
  <c r="BY92" i="23"/>
  <c r="BY168" i="23"/>
  <c r="BY244" i="23"/>
  <c r="BY93" i="23"/>
  <c r="BY245" i="23"/>
  <c r="BY169" i="23"/>
  <c r="BY246" i="23"/>
  <c r="BY170" i="23"/>
  <c r="BY94" i="23"/>
  <c r="BY247" i="23"/>
  <c r="BY95" i="23"/>
  <c r="BY171" i="23"/>
  <c r="BY248" i="23"/>
  <c r="BY96" i="23"/>
  <c r="BY172" i="23"/>
  <c r="BY97" i="23"/>
  <c r="BY249" i="23"/>
  <c r="BY173" i="23"/>
  <c r="BY98" i="23"/>
  <c r="BY174" i="23"/>
  <c r="BY250" i="23"/>
  <c r="BY251" i="23"/>
  <c r="BY175" i="23"/>
  <c r="BY99" i="23"/>
  <c r="BY176" i="23"/>
  <c r="BY252" i="23"/>
  <c r="BY100" i="23"/>
  <c r="BY101" i="23"/>
  <c r="BY177" i="23"/>
  <c r="BY253" i="23"/>
  <c r="BY254" i="23"/>
  <c r="BY178" i="23"/>
  <c r="BY102" i="23"/>
  <c r="BY103" i="23"/>
  <c r="BY255" i="23"/>
  <c r="BY179" i="23"/>
  <c r="BY104" i="23"/>
  <c r="BY180" i="23"/>
  <c r="BY256" i="23"/>
  <c r="BY181" i="23"/>
  <c r="BY105" i="23"/>
  <c r="BY257" i="23"/>
  <c r="BY182" i="23"/>
  <c r="BY106" i="23"/>
  <c r="BY258" i="23"/>
  <c r="BY107" i="23"/>
  <c r="BY259" i="23"/>
  <c r="BY183" i="23"/>
  <c r="BY260" i="23"/>
  <c r="BY184" i="23"/>
  <c r="BY108" i="23"/>
  <c r="BY185" i="23"/>
  <c r="BY109" i="23"/>
  <c r="BY261" i="23"/>
  <c r="BY186" i="23"/>
  <c r="BY110" i="23"/>
  <c r="BY262" i="23"/>
  <c r="BY187" i="23"/>
  <c r="BY111" i="23"/>
  <c r="BY263" i="23"/>
  <c r="BY112" i="23"/>
  <c r="BY188" i="23"/>
  <c r="BY264" i="23"/>
  <c r="BY189" i="23"/>
  <c r="BY265" i="23"/>
  <c r="BY113" i="23"/>
  <c r="BY190" i="23"/>
  <c r="BY114" i="23"/>
  <c r="BY266" i="23"/>
  <c r="BY115" i="23"/>
  <c r="BY191" i="23"/>
  <c r="BY267" i="23"/>
  <c r="BY116" i="23"/>
  <c r="BY192" i="23"/>
  <c r="BY268" i="23"/>
  <c r="BY193" i="23"/>
  <c r="BY117" i="23"/>
  <c r="BY269" i="23"/>
  <c r="BY194" i="23"/>
  <c r="BY118" i="23"/>
  <c r="BY270" i="23"/>
  <c r="BY271" i="23"/>
  <c r="BY195" i="23"/>
  <c r="BY119" i="23"/>
  <c r="BY196" i="23"/>
  <c r="BY272" i="23"/>
  <c r="BY120" i="23"/>
  <c r="BY121" i="23"/>
  <c r="BY197" i="23"/>
  <c r="BY273" i="23"/>
  <c r="BY122" i="23"/>
  <c r="BY274" i="23"/>
  <c r="BY198" i="23"/>
  <c r="BY199" i="23"/>
  <c r="BY275" i="23"/>
  <c r="BY123" i="23"/>
  <c r="BY124" i="23"/>
  <c r="BY200" i="23"/>
  <c r="BY276" i="23"/>
  <c r="BY277" i="23"/>
  <c r="BY201" i="23"/>
  <c r="BY125" i="23"/>
  <c r="BY126" i="23"/>
  <c r="BY202" i="23"/>
  <c r="BY278" i="23"/>
  <c r="BY203" i="23"/>
  <c r="BY279" i="23"/>
  <c r="BY127" i="23"/>
  <c r="BY280" i="23"/>
  <c r="BY204" i="23"/>
  <c r="BY128" i="23"/>
  <c r="BY281" i="23"/>
  <c r="BY129" i="23"/>
  <c r="BY205" i="23"/>
  <c r="BY130" i="23"/>
  <c r="BY282" i="23"/>
  <c r="BY206" i="23"/>
  <c r="BY207" i="23"/>
  <c r="BY283" i="23"/>
  <c r="BY131" i="23"/>
  <c r="BY132" i="23"/>
  <c r="BY208" i="23"/>
  <c r="BY284" i="23"/>
  <c r="BY285" i="23"/>
  <c r="BY133" i="23"/>
  <c r="BY209" i="23"/>
  <c r="BY134" i="23"/>
  <c r="BY210" i="23"/>
  <c r="BY286" i="23"/>
  <c r="BY135" i="23"/>
  <c r="BY287" i="23"/>
  <c r="BY211" i="23"/>
  <c r="BY212" i="23"/>
  <c r="BY136" i="23"/>
  <c r="BY288" i="23"/>
  <c r="BY137" i="23"/>
  <c r="BY213" i="23"/>
  <c r="BY289" i="23"/>
  <c r="S595" i="23"/>
  <c r="AO595" i="23"/>
  <c r="AM518" i="23"/>
  <c r="Y595" i="23"/>
  <c r="AL595" i="23"/>
  <c r="AV518" i="23"/>
  <c r="J595" i="23"/>
  <c r="AX595" i="23"/>
  <c r="AB518" i="23"/>
  <c r="AQ595" i="23"/>
  <c r="I595" i="23"/>
  <c r="P518" i="23"/>
  <c r="AZ595" i="23"/>
  <c r="AB595" i="23"/>
  <c r="X518" i="23"/>
  <c r="BD518" i="23"/>
  <c r="AU518" i="23"/>
  <c r="AJ518" i="23"/>
  <c r="O518" i="23"/>
  <c r="G518" i="23"/>
  <c r="BC518" i="23"/>
  <c r="AR518" i="23"/>
  <c r="AF518" i="23"/>
  <c r="W518" i="23"/>
  <c r="L518" i="23"/>
  <c r="AJ595" i="23"/>
  <c r="AN595" i="23"/>
  <c r="BE595" i="23"/>
  <c r="AZ518" i="23"/>
  <c r="AN518" i="23"/>
  <c r="AE518" i="23"/>
  <c r="T518" i="23"/>
  <c r="BZ8" i="23"/>
  <c r="BZ139" i="23" s="1"/>
  <c r="G595" i="23"/>
  <c r="AA595" i="23"/>
  <c r="Z595" i="23"/>
  <c r="AF595" i="23"/>
  <c r="AP595" i="23"/>
  <c r="BD595" i="23"/>
  <c r="AI595" i="23"/>
  <c r="N595" i="23"/>
  <c r="AR595" i="23"/>
  <c r="W595" i="23"/>
  <c r="BA595" i="23"/>
  <c r="AK595" i="23"/>
  <c r="U595" i="23"/>
  <c r="P595" i="23"/>
  <c r="O595" i="23"/>
  <c r="V595" i="23"/>
  <c r="AE595" i="23"/>
  <c r="AY595" i="23"/>
  <c r="AD595" i="23"/>
  <c r="H595" i="23"/>
  <c r="AM595" i="23"/>
  <c r="R595" i="23"/>
  <c r="AW595" i="23"/>
  <c r="AG595" i="23"/>
  <c r="Q595" i="23"/>
  <c r="AV595" i="23"/>
  <c r="AU595" i="23"/>
  <c r="BB595" i="23"/>
  <c r="K595" i="23"/>
  <c r="T595" i="23"/>
  <c r="AT595" i="23"/>
  <c r="X595" i="23"/>
  <c r="BC595" i="23"/>
  <c r="AH595" i="23"/>
  <c r="L595" i="23"/>
  <c r="AS595" i="23"/>
  <c r="AC595" i="23"/>
  <c r="D596" i="23"/>
  <c r="B596" i="23" s="1"/>
  <c r="J596" i="23" s="1"/>
  <c r="J518" i="23"/>
  <c r="BO518" i="23"/>
  <c r="BP518" i="23"/>
  <c r="BQ518" i="23"/>
  <c r="BR518" i="23"/>
  <c r="BS518" i="23"/>
  <c r="BT518" i="23"/>
  <c r="BU518" i="23"/>
  <c r="BV518" i="23"/>
  <c r="BW518" i="23"/>
  <c r="BX518" i="23"/>
  <c r="BY518" i="23"/>
  <c r="BZ518" i="23"/>
  <c r="BG604" i="23"/>
  <c r="BG605" i="23"/>
  <c r="BG606" i="23"/>
  <c r="BG607" i="23"/>
  <c r="BG608" i="23"/>
  <c r="BG609" i="23"/>
  <c r="BG610" i="23"/>
  <c r="BG611" i="23"/>
  <c r="BG614" i="23"/>
  <c r="BG615" i="23"/>
  <c r="BG612" i="23"/>
  <c r="BG528" i="23"/>
  <c r="BG529" i="23"/>
  <c r="BG530" i="23"/>
  <c r="BG531" i="23"/>
  <c r="BG532" i="23"/>
  <c r="BG533" i="23"/>
  <c r="BG534" i="23"/>
  <c r="BG535" i="23"/>
  <c r="BG536" i="23"/>
  <c r="BG537" i="23"/>
  <c r="BG539" i="23"/>
  <c r="BG462" i="23"/>
  <c r="BG463" i="23"/>
  <c r="BG538" i="23"/>
  <c r="BG452" i="23"/>
  <c r="BG453" i="23"/>
  <c r="BG454" i="23"/>
  <c r="BG455" i="23"/>
  <c r="BG456" i="23"/>
  <c r="BG457" i="23"/>
  <c r="BG458" i="23"/>
  <c r="BG459" i="23"/>
  <c r="BG460" i="23"/>
  <c r="BG461" i="23"/>
  <c r="BG613" i="23"/>
  <c r="BG682" i="23"/>
  <c r="BG683" i="23"/>
  <c r="BG684" i="23"/>
  <c r="BG685" i="23"/>
  <c r="BG686" i="23"/>
  <c r="BG687" i="23"/>
  <c r="BG688" i="23"/>
  <c r="BG689" i="23"/>
  <c r="BG690" i="23"/>
  <c r="BG691" i="23"/>
  <c r="BG692" i="23"/>
  <c r="BG693" i="23"/>
  <c r="BO368" i="23"/>
  <c r="BP368" i="23"/>
  <c r="BQ368" i="23"/>
  <c r="BR368" i="23"/>
  <c r="BS368" i="23"/>
  <c r="BT368" i="23"/>
  <c r="BU368" i="23"/>
  <c r="BV368" i="23"/>
  <c r="BW368" i="23"/>
  <c r="BX368" i="23"/>
  <c r="BY368" i="23"/>
  <c r="BZ368" i="23"/>
  <c r="AY518" i="23"/>
  <c r="AQ518" i="23"/>
  <c r="AI518" i="23"/>
  <c r="AA518" i="23"/>
  <c r="S518" i="23"/>
  <c r="K518" i="23"/>
  <c r="BA518" i="23"/>
  <c r="AW518" i="23"/>
  <c r="AS518" i="23"/>
  <c r="AO518" i="23"/>
  <c r="AK518" i="23"/>
  <c r="AG518" i="23"/>
  <c r="AC518" i="23"/>
  <c r="Y518" i="23"/>
  <c r="U518" i="23"/>
  <c r="Q518" i="23"/>
  <c r="M518" i="23"/>
  <c r="I518" i="23"/>
  <c r="BB518" i="23"/>
  <c r="AX518" i="23"/>
  <c r="AT518" i="23"/>
  <c r="AP518" i="23"/>
  <c r="AL518" i="23"/>
  <c r="AH518" i="23"/>
  <c r="AD518" i="23"/>
  <c r="Z518" i="23"/>
  <c r="V518" i="23"/>
  <c r="R518" i="23"/>
  <c r="N518" i="23"/>
  <c r="B519" i="23"/>
  <c r="W519" i="23" s="1"/>
  <c r="BG515" i="23"/>
  <c r="BG514" i="23"/>
  <c r="BG513" i="23"/>
  <c r="BG512" i="23"/>
  <c r="H443" i="23"/>
  <c r="I443" i="23"/>
  <c r="J443" i="23"/>
  <c r="K443" i="23"/>
  <c r="L443" i="23"/>
  <c r="M443" i="23"/>
  <c r="N443" i="23"/>
  <c r="O443" i="23"/>
  <c r="P443" i="23"/>
  <c r="Q443" i="23"/>
  <c r="R443" i="23"/>
  <c r="S443" i="23"/>
  <c r="T443" i="23"/>
  <c r="U443" i="23"/>
  <c r="V443" i="23"/>
  <c r="W443" i="23"/>
  <c r="X443" i="23"/>
  <c r="Y443" i="23"/>
  <c r="Z443" i="23"/>
  <c r="AA443" i="23"/>
  <c r="AB443" i="23"/>
  <c r="AC443" i="23"/>
  <c r="AD443" i="23"/>
  <c r="AE443" i="23"/>
  <c r="AF443" i="23"/>
  <c r="AG443" i="23"/>
  <c r="AH443" i="23"/>
  <c r="AI443" i="23"/>
  <c r="AJ443" i="23"/>
  <c r="AK443" i="23"/>
  <c r="AL443" i="23"/>
  <c r="AM443" i="23"/>
  <c r="AN443" i="23"/>
  <c r="AO443" i="23"/>
  <c r="AP443" i="23"/>
  <c r="AQ443" i="23"/>
  <c r="AR443" i="23"/>
  <c r="AS443" i="23"/>
  <c r="AT443" i="23"/>
  <c r="AU443" i="23"/>
  <c r="AV443" i="23"/>
  <c r="AW443" i="23"/>
  <c r="AX443" i="23"/>
  <c r="AY443" i="23"/>
  <c r="AZ443" i="23"/>
  <c r="BA443" i="23"/>
  <c r="BB443" i="23"/>
  <c r="BC443" i="23"/>
  <c r="BD443" i="23"/>
  <c r="BE443" i="23"/>
  <c r="G443" i="23"/>
  <c r="B57" i="90"/>
  <c r="AD139" i="23"/>
  <c r="N139" i="23"/>
  <c r="AG139" i="23"/>
  <c r="Q139" i="23"/>
  <c r="P139" i="23"/>
  <c r="AM139" i="23"/>
  <c r="G139" i="23"/>
  <c r="T139" i="23"/>
  <c r="AL139" i="23"/>
  <c r="V139" i="23"/>
  <c r="Y139" i="23"/>
  <c r="I139" i="23"/>
  <c r="AF139" i="23"/>
  <c r="AB139" i="23"/>
  <c r="AI139" i="23"/>
  <c r="AH139" i="23"/>
  <c r="R139" i="23"/>
  <c r="AK139" i="23"/>
  <c r="U139" i="23"/>
  <c r="X139" i="23"/>
  <c r="O139" i="23"/>
  <c r="AJ139" i="23"/>
  <c r="Z139" i="23"/>
  <c r="J139" i="23"/>
  <c r="AC139" i="23"/>
  <c r="M139" i="23"/>
  <c r="AN139" i="23"/>
  <c r="H139" i="23"/>
  <c r="AE139" i="23"/>
  <c r="AA139" i="23"/>
  <c r="S139" i="23"/>
  <c r="W139" i="23"/>
  <c r="K139" i="23"/>
  <c r="L139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D520" i="23"/>
  <c r="BG469" i="23"/>
  <c r="BG470" i="23"/>
  <c r="BG471" i="23"/>
  <c r="BG472" i="23"/>
  <c r="BG473" i="23"/>
  <c r="BG475" i="23"/>
  <c r="BG476" i="23"/>
  <c r="BG477" i="23"/>
  <c r="BG478" i="23"/>
  <c r="BG479" i="23"/>
  <c r="BG468" i="23"/>
  <c r="BG474" i="23"/>
  <c r="BG480" i="23"/>
  <c r="BG481" i="23"/>
  <c r="BG482" i="23"/>
  <c r="BG483" i="23"/>
  <c r="BG484" i="23"/>
  <c r="BG485" i="23"/>
  <c r="BG486" i="23"/>
  <c r="BG487" i="23"/>
  <c r="BG488" i="23"/>
  <c r="BG489" i="23"/>
  <c r="BG490" i="23"/>
  <c r="BG491" i="23"/>
  <c r="BG492" i="23"/>
  <c r="BG493" i="23"/>
  <c r="BG494" i="23"/>
  <c r="BG495" i="23"/>
  <c r="BG496" i="23"/>
  <c r="BG497" i="23"/>
  <c r="BG498" i="23"/>
  <c r="BG499" i="23"/>
  <c r="BG500" i="23"/>
  <c r="BG501" i="23"/>
  <c r="BG502" i="23"/>
  <c r="BG503" i="23"/>
  <c r="BG504" i="23"/>
  <c r="BG505" i="23"/>
  <c r="BG506" i="23"/>
  <c r="BG507" i="23"/>
  <c r="BG508" i="23"/>
  <c r="BG509" i="23"/>
  <c r="BG510" i="23"/>
  <c r="K215" i="23"/>
  <c r="AA215" i="23"/>
  <c r="I215" i="23"/>
  <c r="Y215" i="23"/>
  <c r="AD215" i="23"/>
  <c r="P215" i="23"/>
  <c r="S215" i="23"/>
  <c r="AG215" i="23"/>
  <c r="AF215" i="23"/>
  <c r="AJ215" i="23"/>
  <c r="L215" i="23"/>
  <c r="G215" i="23"/>
  <c r="AM215" i="23"/>
  <c r="AK215" i="23"/>
  <c r="AN215" i="23"/>
  <c r="AB215" i="23"/>
  <c r="O215" i="23"/>
  <c r="AE215" i="23"/>
  <c r="M215" i="23"/>
  <c r="AC215" i="23"/>
  <c r="AL215" i="23"/>
  <c r="X215" i="23"/>
  <c r="T215" i="23"/>
  <c r="J215" i="23"/>
  <c r="AI215" i="23"/>
  <c r="Q215" i="23"/>
  <c r="N215" i="23"/>
  <c r="Z215" i="23"/>
  <c r="R215" i="23"/>
  <c r="W215" i="23"/>
  <c r="U215" i="23"/>
  <c r="V215" i="23"/>
  <c r="H215" i="23"/>
  <c r="AH215" i="23"/>
  <c r="AG291" i="23"/>
  <c r="Q291" i="23"/>
  <c r="X291" i="23"/>
  <c r="AB291" i="23"/>
  <c r="G291" i="23"/>
  <c r="P291" i="23"/>
  <c r="K291" i="23"/>
  <c r="T291" i="23"/>
  <c r="J291" i="23"/>
  <c r="Y291" i="23"/>
  <c r="AI291" i="23"/>
  <c r="N291" i="23"/>
  <c r="R291" i="23"/>
  <c r="AF291" i="23"/>
  <c r="O291" i="23"/>
  <c r="AD291" i="23"/>
  <c r="L291" i="23"/>
  <c r="V291" i="23"/>
  <c r="AE291" i="23"/>
  <c r="AC291" i="23"/>
  <c r="M291" i="23"/>
  <c r="AN291" i="23"/>
  <c r="S291" i="23"/>
  <c r="W291" i="23"/>
  <c r="AJ291" i="23"/>
  <c r="I291" i="23"/>
  <c r="AM291" i="23"/>
  <c r="AL291" i="23"/>
  <c r="Z291" i="23"/>
  <c r="AK291" i="23"/>
  <c r="U291" i="23"/>
  <c r="H291" i="23"/>
  <c r="AH291" i="23"/>
  <c r="AA291" i="23"/>
  <c r="BH366" i="23"/>
  <c r="D675" i="23"/>
  <c r="B675" i="23" s="1"/>
  <c r="BH349" i="23"/>
  <c r="BH363" i="23"/>
  <c r="BH344" i="23"/>
  <c r="BH365" i="23"/>
  <c r="BH323" i="23"/>
  <c r="BH322" i="23"/>
  <c r="BH339" i="23"/>
  <c r="BH334" i="23"/>
  <c r="BH362" i="23"/>
  <c r="BH348" i="23"/>
  <c r="BH328" i="23"/>
  <c r="BH331" i="23"/>
  <c r="BH357" i="23"/>
  <c r="BH368" i="23"/>
  <c r="BH330" i="23"/>
  <c r="BH342" i="23"/>
  <c r="BH316" i="23"/>
  <c r="BH332" i="23"/>
  <c r="BH352" i="23"/>
  <c r="BH317" i="23"/>
  <c r="BH325" i="23"/>
  <c r="BH333" i="23"/>
  <c r="BH341" i="23"/>
  <c r="BH356" i="23"/>
  <c r="BH351" i="23"/>
  <c r="BH359" i="23"/>
  <c r="BH367" i="23"/>
  <c r="BH7" i="23"/>
  <c r="BH358" i="23"/>
  <c r="BH318" i="23"/>
  <c r="BH360" i="23"/>
  <c r="BH320" i="23"/>
  <c r="BH336" i="23"/>
  <c r="BH346" i="23"/>
  <c r="BH319" i="23"/>
  <c r="BH327" i="23"/>
  <c r="BH335" i="23"/>
  <c r="BH343" i="23"/>
  <c r="BH364" i="23"/>
  <c r="BH353" i="23"/>
  <c r="BH361" i="23"/>
  <c r="BH338" i="23"/>
  <c r="BH326" i="23"/>
  <c r="BH350" i="23"/>
  <c r="BH324" i="23"/>
  <c r="BH340" i="23"/>
  <c r="BH354" i="23"/>
  <c r="BH321" i="23"/>
  <c r="BH329" i="23"/>
  <c r="BH337" i="23"/>
  <c r="BH345" i="23"/>
  <c r="BH347" i="23"/>
  <c r="BH355" i="23"/>
  <c r="B444" i="23"/>
  <c r="G368" i="23"/>
  <c r="H368" i="23"/>
  <c r="I368" i="23"/>
  <c r="J368" i="23"/>
  <c r="K368" i="23"/>
  <c r="L368" i="23"/>
  <c r="N368" i="23"/>
  <c r="M368" i="23"/>
  <c r="O368" i="23"/>
  <c r="P368" i="23"/>
  <c r="Q368" i="23"/>
  <c r="R368" i="23"/>
  <c r="S368" i="23"/>
  <c r="T368" i="23"/>
  <c r="U368" i="23"/>
  <c r="V368" i="23"/>
  <c r="W368" i="23"/>
  <c r="X368" i="23"/>
  <c r="Y368" i="23"/>
  <c r="Z368" i="23"/>
  <c r="AA368" i="23"/>
  <c r="AB368" i="23"/>
  <c r="AC368" i="23"/>
  <c r="AD368" i="23"/>
  <c r="AE368" i="23"/>
  <c r="AF368" i="23"/>
  <c r="AG368" i="23"/>
  <c r="AH368" i="23"/>
  <c r="AI368" i="23"/>
  <c r="AJ368" i="23"/>
  <c r="AK368" i="23"/>
  <c r="AL368" i="23"/>
  <c r="AM368" i="23"/>
  <c r="AN368" i="23"/>
  <c r="AO368" i="23"/>
  <c r="AP368" i="23"/>
  <c r="AQ368" i="23"/>
  <c r="AR368" i="23"/>
  <c r="AS368" i="23"/>
  <c r="AT368" i="23"/>
  <c r="AU368" i="23"/>
  <c r="AV368" i="23"/>
  <c r="AW368" i="23"/>
  <c r="AX368" i="23"/>
  <c r="AY368" i="23"/>
  <c r="AZ368" i="23"/>
  <c r="BA368" i="23"/>
  <c r="BB368" i="23"/>
  <c r="BC368" i="23"/>
  <c r="BD368" i="23"/>
  <c r="BE368" i="23"/>
  <c r="BF368" i="23"/>
  <c r="V674" i="23"/>
  <c r="AL674" i="23"/>
  <c r="BB674" i="23"/>
  <c r="H674" i="23"/>
  <c r="AC674" i="23"/>
  <c r="AY674" i="23"/>
  <c r="O674" i="23"/>
  <c r="AJ674" i="23"/>
  <c r="BE674" i="23"/>
  <c r="U674" i="23"/>
  <c r="AQ674" i="23"/>
  <c r="J674" i="23"/>
  <c r="Z674" i="23"/>
  <c r="AP674" i="23"/>
  <c r="BF674" i="23"/>
  <c r="M674" i="23"/>
  <c r="AI674" i="23"/>
  <c r="BD674" i="23"/>
  <c r="R674" i="23"/>
  <c r="AH674" i="23"/>
  <c r="AX674" i="23"/>
  <c r="X674" i="23"/>
  <c r="AS674" i="23"/>
  <c r="N674" i="23"/>
  <c r="AE674" i="23"/>
  <c r="AF674" i="23"/>
  <c r="W674" i="23"/>
  <c r="AR674" i="23"/>
  <c r="AD674" i="23"/>
  <c r="S674" i="23"/>
  <c r="I674" i="23"/>
  <c r="AO674" i="23"/>
  <c r="K674" i="23"/>
  <c r="AK674" i="23"/>
  <c r="G674" i="23"/>
  <c r="AB674" i="23"/>
  <c r="AW674" i="23"/>
  <c r="Y674" i="23"/>
  <c r="AZ674" i="23"/>
  <c r="AA674" i="23"/>
  <c r="BA674" i="23"/>
  <c r="Q674" i="23"/>
  <c r="AM674" i="23"/>
  <c r="AN674" i="23"/>
  <c r="T674" i="23"/>
  <c r="AT674" i="23"/>
  <c r="AU674" i="23"/>
  <c r="P674" i="23"/>
  <c r="AG674" i="23"/>
  <c r="BC674" i="23"/>
  <c r="AV674" i="23"/>
  <c r="L674" i="23"/>
  <c r="D445" i="23"/>
  <c r="C143" i="23"/>
  <c r="D369" i="23"/>
  <c r="D292" i="23"/>
  <c r="D140" i="23"/>
  <c r="D216" i="23"/>
  <c r="C294" i="23"/>
  <c r="C68" i="23"/>
  <c r="C219" i="23"/>
  <c r="AQ216" i="23" l="1"/>
  <c r="AU216" i="23"/>
  <c r="AY216" i="23"/>
  <c r="BC216" i="23"/>
  <c r="BG216" i="23"/>
  <c r="BK216" i="23"/>
  <c r="BO216" i="23"/>
  <c r="BS216" i="23"/>
  <c r="BW216" i="23"/>
  <c r="AR216" i="23"/>
  <c r="AV216" i="23"/>
  <c r="AZ216" i="23"/>
  <c r="BD216" i="23"/>
  <c r="BH216" i="23"/>
  <c r="BL216" i="23"/>
  <c r="BP216" i="23"/>
  <c r="BT216" i="23"/>
  <c r="BX216" i="23"/>
  <c r="AO216" i="23"/>
  <c r="AW216" i="23"/>
  <c r="BE216" i="23"/>
  <c r="BM216" i="23"/>
  <c r="BU216" i="23"/>
  <c r="BA216" i="23"/>
  <c r="BQ216" i="23"/>
  <c r="AP216" i="23"/>
  <c r="AX216" i="23"/>
  <c r="BF216" i="23"/>
  <c r="BN216" i="23"/>
  <c r="BV216" i="23"/>
  <c r="AS216" i="23"/>
  <c r="BI216" i="23"/>
  <c r="BY216" i="23"/>
  <c r="AT216" i="23"/>
  <c r="BZ216" i="23"/>
  <c r="BJ216" i="23"/>
  <c r="BR216" i="23"/>
  <c r="BB216" i="23"/>
  <c r="AQ140" i="23"/>
  <c r="AU140" i="23"/>
  <c r="AY140" i="23"/>
  <c r="BC140" i="23"/>
  <c r="BG140" i="23"/>
  <c r="BK140" i="23"/>
  <c r="BO140" i="23"/>
  <c r="BS140" i="23"/>
  <c r="BW140" i="23"/>
  <c r="AR140" i="23"/>
  <c r="AV140" i="23"/>
  <c r="AZ140" i="23"/>
  <c r="BD140" i="23"/>
  <c r="BH140" i="23"/>
  <c r="BL140" i="23"/>
  <c r="BP140" i="23"/>
  <c r="BT140" i="23"/>
  <c r="BX140" i="23"/>
  <c r="AS140" i="23"/>
  <c r="BA140" i="23"/>
  <c r="BI140" i="23"/>
  <c r="BQ140" i="23"/>
  <c r="BY140" i="23"/>
  <c r="AT140" i="23"/>
  <c r="BB140" i="23"/>
  <c r="BJ140" i="23"/>
  <c r="BR140" i="23"/>
  <c r="BZ140" i="23"/>
  <c r="AW140" i="23"/>
  <c r="BM140" i="23"/>
  <c r="AX140" i="23"/>
  <c r="BN140" i="23"/>
  <c r="BE140" i="23"/>
  <c r="BF140" i="23"/>
  <c r="AO140" i="23"/>
  <c r="BU140" i="23"/>
  <c r="BV140" i="23"/>
  <c r="AP140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BG68" i="23"/>
  <c r="BH68" i="23"/>
  <c r="BI68" i="23"/>
  <c r="BJ68" i="23"/>
  <c r="AR292" i="23"/>
  <c r="AV292" i="23"/>
  <c r="AZ292" i="23"/>
  <c r="BD292" i="23"/>
  <c r="BH292" i="23"/>
  <c r="BL292" i="23"/>
  <c r="BP292" i="23"/>
  <c r="BT292" i="23"/>
  <c r="BX292" i="23"/>
  <c r="AT292" i="23"/>
  <c r="BB292" i="23"/>
  <c r="BJ292" i="23"/>
  <c r="BR292" i="23"/>
  <c r="BZ292" i="23"/>
  <c r="AO292" i="23"/>
  <c r="AS292" i="23"/>
  <c r="AW292" i="23"/>
  <c r="BA292" i="23"/>
  <c r="BE292" i="23"/>
  <c r="BI292" i="23"/>
  <c r="BM292" i="23"/>
  <c r="BQ292" i="23"/>
  <c r="BU292" i="23"/>
  <c r="BY292" i="23"/>
  <c r="AP292" i="23"/>
  <c r="AX292" i="23"/>
  <c r="BF292" i="23"/>
  <c r="BN292" i="23"/>
  <c r="BV292" i="23"/>
  <c r="AQ292" i="23"/>
  <c r="BG292" i="23"/>
  <c r="BW292" i="23"/>
  <c r="AU292" i="23"/>
  <c r="BK292" i="23"/>
  <c r="AY292" i="23"/>
  <c r="BC292" i="23"/>
  <c r="BO292" i="23"/>
  <c r="BS292" i="23"/>
  <c r="BZ87" i="23"/>
  <c r="BZ163" i="23"/>
  <c r="BZ239" i="23"/>
  <c r="BZ240" i="23"/>
  <c r="BZ88" i="23"/>
  <c r="BZ164" i="23"/>
  <c r="BZ165" i="23"/>
  <c r="BZ241" i="23"/>
  <c r="BZ89" i="23"/>
  <c r="BZ242" i="23"/>
  <c r="BZ166" i="23"/>
  <c r="BZ90" i="23"/>
  <c r="BZ91" i="23"/>
  <c r="BZ167" i="23"/>
  <c r="BZ243" i="23"/>
  <c r="BZ92" i="23"/>
  <c r="BZ244" i="23"/>
  <c r="BZ168" i="23"/>
  <c r="BZ93" i="23"/>
  <c r="BZ245" i="23"/>
  <c r="BZ169" i="23"/>
  <c r="BZ170" i="23"/>
  <c r="BZ94" i="23"/>
  <c r="BZ246" i="23"/>
  <c r="BZ247" i="23"/>
  <c r="BZ171" i="23"/>
  <c r="BZ95" i="23"/>
  <c r="BZ172" i="23"/>
  <c r="BZ96" i="23"/>
  <c r="BZ248" i="23"/>
  <c r="BZ173" i="23"/>
  <c r="BZ249" i="23"/>
  <c r="BZ97" i="23"/>
  <c r="BZ174" i="23"/>
  <c r="BZ250" i="23"/>
  <c r="BZ98" i="23"/>
  <c r="BZ99" i="23"/>
  <c r="BZ175" i="23"/>
  <c r="BZ251" i="23"/>
  <c r="BZ176" i="23"/>
  <c r="BZ100" i="23"/>
  <c r="BZ252" i="23"/>
  <c r="BZ177" i="23"/>
  <c r="BZ101" i="23"/>
  <c r="BZ253" i="23"/>
  <c r="BZ102" i="23"/>
  <c r="BZ178" i="23"/>
  <c r="BZ254" i="23"/>
  <c r="BZ103" i="23"/>
  <c r="BZ255" i="23"/>
  <c r="BZ179" i="23"/>
  <c r="BZ256" i="23"/>
  <c r="BZ180" i="23"/>
  <c r="BZ104" i="23"/>
  <c r="BZ181" i="23"/>
  <c r="BZ105" i="23"/>
  <c r="BZ257" i="23"/>
  <c r="BZ106" i="23"/>
  <c r="BZ258" i="23"/>
  <c r="BZ182" i="23"/>
  <c r="BZ183" i="23"/>
  <c r="BZ107" i="23"/>
  <c r="BZ259" i="23"/>
  <c r="BZ108" i="23"/>
  <c r="BZ260" i="23"/>
  <c r="BZ184" i="23"/>
  <c r="BZ109" i="23"/>
  <c r="BZ261" i="23"/>
  <c r="BZ185" i="23"/>
  <c r="BZ186" i="23"/>
  <c r="BZ110" i="23"/>
  <c r="BZ262" i="23"/>
  <c r="BZ263" i="23"/>
  <c r="BZ187" i="23"/>
  <c r="BZ111" i="23"/>
  <c r="BZ264" i="23"/>
  <c r="BZ112" i="23"/>
  <c r="BZ188" i="23"/>
  <c r="BZ265" i="23"/>
  <c r="BZ189" i="23"/>
  <c r="BZ113" i="23"/>
  <c r="BZ114" i="23"/>
  <c r="BZ190" i="23"/>
  <c r="BZ266" i="23"/>
  <c r="BZ191" i="23"/>
  <c r="BZ267" i="23"/>
  <c r="BZ115" i="23"/>
  <c r="BZ116" i="23"/>
  <c r="BZ192" i="23"/>
  <c r="BZ268" i="23"/>
  <c r="BZ117" i="23"/>
  <c r="BZ269" i="23"/>
  <c r="BZ193" i="23"/>
  <c r="BZ194" i="23"/>
  <c r="BZ270" i="23"/>
  <c r="BZ118" i="23"/>
  <c r="BZ119" i="23"/>
  <c r="BZ271" i="23"/>
  <c r="BZ195" i="23"/>
  <c r="BZ196" i="23"/>
  <c r="BZ272" i="23"/>
  <c r="BZ120" i="23"/>
  <c r="BZ197" i="23"/>
  <c r="BZ273" i="23"/>
  <c r="BZ121" i="23"/>
  <c r="BZ198" i="23"/>
  <c r="BZ274" i="23"/>
  <c r="BZ122" i="23"/>
  <c r="BZ123" i="23"/>
  <c r="BZ199" i="23"/>
  <c r="BZ275" i="23"/>
  <c r="BZ200" i="23"/>
  <c r="BZ276" i="23"/>
  <c r="BZ124" i="23"/>
  <c r="BZ201" i="23"/>
  <c r="BZ277" i="23"/>
  <c r="BZ125" i="23"/>
  <c r="BZ278" i="23"/>
  <c r="BZ126" i="23"/>
  <c r="BZ202" i="23"/>
  <c r="BZ279" i="23"/>
  <c r="BZ127" i="23"/>
  <c r="BZ203" i="23"/>
  <c r="BZ204" i="23"/>
  <c r="BZ280" i="23"/>
  <c r="BZ128" i="23"/>
  <c r="BZ129" i="23"/>
  <c r="BZ205" i="23"/>
  <c r="BZ281" i="23"/>
  <c r="BZ206" i="23"/>
  <c r="BZ282" i="23"/>
  <c r="BZ130" i="23"/>
  <c r="BZ283" i="23"/>
  <c r="BZ207" i="23"/>
  <c r="BZ131" i="23"/>
  <c r="BZ284" i="23"/>
  <c r="BZ208" i="23"/>
  <c r="BZ132" i="23"/>
  <c r="BZ133" i="23"/>
  <c r="BZ209" i="23"/>
  <c r="BZ285" i="23"/>
  <c r="BZ286" i="23"/>
  <c r="BZ134" i="23"/>
  <c r="BZ210" i="23"/>
  <c r="BZ135" i="23"/>
  <c r="BZ211" i="23"/>
  <c r="BZ287" i="23"/>
  <c r="BZ288" i="23"/>
  <c r="BZ212" i="23"/>
  <c r="BZ136" i="23"/>
  <c r="BZ137" i="23"/>
  <c r="BZ213" i="23"/>
  <c r="BZ289" i="23"/>
  <c r="BZ214" i="23"/>
  <c r="BZ138" i="23"/>
  <c r="BZ290" i="23"/>
  <c r="BZ215" i="23"/>
  <c r="BZ291" i="23"/>
  <c r="BE596" i="23"/>
  <c r="W596" i="23"/>
  <c r="P596" i="23"/>
  <c r="BB596" i="23"/>
  <c r="AC596" i="23"/>
  <c r="X596" i="23"/>
  <c r="AD596" i="23"/>
  <c r="AZ596" i="23"/>
  <c r="AQ596" i="23"/>
  <c r="R596" i="23"/>
  <c r="BA596" i="23"/>
  <c r="AJ596" i="23"/>
  <c r="AW596" i="23"/>
  <c r="BD596" i="23"/>
  <c r="AM596" i="23"/>
  <c r="S596" i="23"/>
  <c r="AT596" i="23"/>
  <c r="Z596" i="23"/>
  <c r="N596" i="23"/>
  <c r="AO596" i="23"/>
  <c r="AI596" i="23"/>
  <c r="G596" i="23"/>
  <c r="AS596" i="23"/>
  <c r="AB596" i="23"/>
  <c r="AN596" i="23"/>
  <c r="BC596" i="23"/>
  <c r="H596" i="23"/>
  <c r="AP596" i="23"/>
  <c r="V596" i="23"/>
  <c r="AK596" i="23"/>
  <c r="K596" i="23"/>
  <c r="T596" i="23"/>
  <c r="Y596" i="23"/>
  <c r="AF596" i="23"/>
  <c r="AY596" i="23"/>
  <c r="AA596" i="23"/>
  <c r="BF596" i="23"/>
  <c r="AL596" i="23"/>
  <c r="L596" i="23"/>
  <c r="U596" i="23"/>
  <c r="AR596" i="23"/>
  <c r="I596" i="23"/>
  <c r="AG596" i="23"/>
  <c r="AV596" i="23"/>
  <c r="O596" i="23"/>
  <c r="AU596" i="23"/>
  <c r="AE596" i="23"/>
  <c r="M596" i="23"/>
  <c r="AX596" i="23"/>
  <c r="AH596" i="23"/>
  <c r="Q596" i="23"/>
  <c r="BH604" i="23"/>
  <c r="BH605" i="23"/>
  <c r="BH606" i="23"/>
  <c r="BH607" i="23"/>
  <c r="BH608" i="23"/>
  <c r="BH609" i="23"/>
  <c r="BH610" i="23"/>
  <c r="BH611" i="23"/>
  <c r="BH612" i="23"/>
  <c r="BH613" i="23"/>
  <c r="BH614" i="23"/>
  <c r="BH615" i="23"/>
  <c r="BH538" i="23"/>
  <c r="BH529" i="23"/>
  <c r="BH531" i="23"/>
  <c r="BH535" i="23"/>
  <c r="BH536" i="23"/>
  <c r="BH539" i="23"/>
  <c r="BH528" i="23"/>
  <c r="BH530" i="23"/>
  <c r="BH532" i="23"/>
  <c r="BH533" i="23"/>
  <c r="BH537" i="23"/>
  <c r="BH462" i="23"/>
  <c r="BH463" i="23"/>
  <c r="BH534" i="23"/>
  <c r="BH455" i="23"/>
  <c r="BH459" i="23"/>
  <c r="BH454" i="23"/>
  <c r="BH458" i="23"/>
  <c r="BH456" i="23"/>
  <c r="BH452" i="23"/>
  <c r="BH453" i="23"/>
  <c r="BH457" i="23"/>
  <c r="BH461" i="23"/>
  <c r="BH460" i="23"/>
  <c r="BH682" i="23"/>
  <c r="BH683" i="23"/>
  <c r="BH684" i="23"/>
  <c r="BH685" i="23"/>
  <c r="BH686" i="23"/>
  <c r="BH687" i="23"/>
  <c r="BH688" i="23"/>
  <c r="BH689" i="23"/>
  <c r="BH690" i="23"/>
  <c r="BH691" i="23"/>
  <c r="BH692" i="23"/>
  <c r="BH693" i="23"/>
  <c r="BO369" i="23"/>
  <c r="BP369" i="23"/>
  <c r="BQ369" i="23"/>
  <c r="BR369" i="23"/>
  <c r="BS369" i="23"/>
  <c r="BT369" i="23"/>
  <c r="BU369" i="23"/>
  <c r="BV369" i="23"/>
  <c r="BW369" i="23"/>
  <c r="BX369" i="23"/>
  <c r="BY369" i="23"/>
  <c r="BZ369" i="23"/>
  <c r="D597" i="23"/>
  <c r="B597" i="23" s="1"/>
  <c r="O597" i="23" s="1"/>
  <c r="AN68" i="23"/>
  <c r="H519" i="23"/>
  <c r="BO519" i="23"/>
  <c r="BP519" i="23"/>
  <c r="BQ519" i="23"/>
  <c r="BR519" i="23"/>
  <c r="BS519" i="23"/>
  <c r="BT519" i="23"/>
  <c r="BU519" i="23"/>
  <c r="BV519" i="23"/>
  <c r="BW519" i="23"/>
  <c r="BX519" i="23"/>
  <c r="BY519" i="23"/>
  <c r="BZ519" i="23"/>
  <c r="AM519" i="23"/>
  <c r="BC519" i="23"/>
  <c r="AU519" i="23"/>
  <c r="O519" i="23"/>
  <c r="AE519" i="23"/>
  <c r="BB519" i="23"/>
  <c r="AL519" i="23"/>
  <c r="V519" i="23"/>
  <c r="N519" i="23"/>
  <c r="AX519" i="23"/>
  <c r="AP519" i="23"/>
  <c r="AH519" i="23"/>
  <c r="Z519" i="23"/>
  <c r="R519" i="23"/>
  <c r="J519" i="23"/>
  <c r="AT519" i="23"/>
  <c r="AD519" i="23"/>
  <c r="G519" i="23"/>
  <c r="AY519" i="23"/>
  <c r="AQ519" i="23"/>
  <c r="AI519" i="23"/>
  <c r="AA519" i="23"/>
  <c r="S519" i="23"/>
  <c r="K519" i="23"/>
  <c r="BE519" i="23"/>
  <c r="BA519" i="23"/>
  <c r="AW519" i="23"/>
  <c r="AS519" i="23"/>
  <c r="AO519" i="23"/>
  <c r="AK519" i="23"/>
  <c r="AG519" i="23"/>
  <c r="AC519" i="23"/>
  <c r="Y519" i="23"/>
  <c r="U519" i="23"/>
  <c r="Q519" i="23"/>
  <c r="M519" i="23"/>
  <c r="I519" i="23"/>
  <c r="BD519" i="23"/>
  <c r="AZ519" i="23"/>
  <c r="AV519" i="23"/>
  <c r="AR519" i="23"/>
  <c r="AN519" i="23"/>
  <c r="AJ519" i="23"/>
  <c r="AF519" i="23"/>
  <c r="AB519" i="23"/>
  <c r="X519" i="23"/>
  <c r="T519" i="23"/>
  <c r="P519" i="23"/>
  <c r="L519" i="23"/>
  <c r="B520" i="23"/>
  <c r="BH512" i="23"/>
  <c r="BH515" i="23"/>
  <c r="BH513" i="23"/>
  <c r="BH514" i="23"/>
  <c r="H444" i="23"/>
  <c r="I444" i="23"/>
  <c r="J444" i="23"/>
  <c r="K444" i="23"/>
  <c r="L444" i="23"/>
  <c r="M444" i="23"/>
  <c r="N444" i="23"/>
  <c r="O444" i="23"/>
  <c r="P444" i="23"/>
  <c r="Q444" i="23"/>
  <c r="R444" i="23"/>
  <c r="S444" i="23"/>
  <c r="T444" i="23"/>
  <c r="U444" i="23"/>
  <c r="V444" i="23"/>
  <c r="W444" i="23"/>
  <c r="X444" i="23"/>
  <c r="Y444" i="23"/>
  <c r="Z444" i="23"/>
  <c r="AA444" i="23"/>
  <c r="AB444" i="23"/>
  <c r="AC444" i="23"/>
  <c r="AD444" i="23"/>
  <c r="AE444" i="23"/>
  <c r="AF444" i="23"/>
  <c r="AG444" i="23"/>
  <c r="AH444" i="23"/>
  <c r="AI444" i="23"/>
  <c r="AJ444" i="23"/>
  <c r="AK444" i="23"/>
  <c r="AL444" i="23"/>
  <c r="AM444" i="23"/>
  <c r="AN444" i="23"/>
  <c r="AO444" i="23"/>
  <c r="AP444" i="23"/>
  <c r="AQ444" i="23"/>
  <c r="AR444" i="23"/>
  <c r="AS444" i="23"/>
  <c r="AT444" i="23"/>
  <c r="AU444" i="23"/>
  <c r="AV444" i="23"/>
  <c r="AW444" i="23"/>
  <c r="AX444" i="23"/>
  <c r="AY444" i="23"/>
  <c r="AZ444" i="23"/>
  <c r="BA444" i="23"/>
  <c r="BB444" i="23"/>
  <c r="BC444" i="23"/>
  <c r="BD444" i="23"/>
  <c r="BE444" i="23"/>
  <c r="BF444" i="23"/>
  <c r="G444" i="23"/>
  <c r="AH140" i="23"/>
  <c r="R140" i="23"/>
  <c r="AK140" i="23"/>
  <c r="U140" i="23"/>
  <c r="T140" i="23"/>
  <c r="K140" i="23"/>
  <c r="H140" i="23"/>
  <c r="G140" i="23"/>
  <c r="AE140" i="23"/>
  <c r="M140" i="23"/>
  <c r="AN140" i="23"/>
  <c r="P140" i="23"/>
  <c r="I140" i="23"/>
  <c r="X140" i="23"/>
  <c r="AF140" i="23"/>
  <c r="AD140" i="23"/>
  <c r="N140" i="23"/>
  <c r="AG140" i="23"/>
  <c r="Q140" i="23"/>
  <c r="L140" i="23"/>
  <c r="AI140" i="23"/>
  <c r="Z140" i="23"/>
  <c r="J140" i="23"/>
  <c r="AC140" i="23"/>
  <c r="AJ140" i="23"/>
  <c r="AA140" i="23"/>
  <c r="AM140" i="23"/>
  <c r="O140" i="23"/>
  <c r="AL140" i="23"/>
  <c r="V140" i="23"/>
  <c r="Y140" i="23"/>
  <c r="AB140" i="23"/>
  <c r="S140" i="23"/>
  <c r="W140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B58" i="90"/>
  <c r="D521" i="23"/>
  <c r="BH472" i="23"/>
  <c r="BH471" i="23"/>
  <c r="BH476" i="23"/>
  <c r="BH478" i="23"/>
  <c r="BH470" i="23"/>
  <c r="BH474" i="23"/>
  <c r="BH475" i="23"/>
  <c r="BH477" i="23"/>
  <c r="BH479" i="23"/>
  <c r="BH469" i="23"/>
  <c r="BH473" i="23"/>
  <c r="BH468" i="23"/>
  <c r="BH480" i="23"/>
  <c r="BH481" i="23"/>
  <c r="BH482" i="23"/>
  <c r="BH483" i="23"/>
  <c r="BH484" i="23"/>
  <c r="BH485" i="23"/>
  <c r="BH486" i="23"/>
  <c r="BH487" i="23"/>
  <c r="BH488" i="23"/>
  <c r="BH489" i="23"/>
  <c r="BH490" i="23"/>
  <c r="BH491" i="23"/>
  <c r="BH492" i="23"/>
  <c r="BH493" i="23"/>
  <c r="BH494" i="23"/>
  <c r="BH495" i="23"/>
  <c r="BH496" i="23"/>
  <c r="BH497" i="23"/>
  <c r="BH498" i="23"/>
  <c r="BH499" i="23"/>
  <c r="BH500" i="23"/>
  <c r="BH501" i="23"/>
  <c r="BH502" i="23"/>
  <c r="BH503" i="23"/>
  <c r="BH504" i="23"/>
  <c r="BH505" i="23"/>
  <c r="BH506" i="23"/>
  <c r="BH507" i="23"/>
  <c r="BH508" i="23"/>
  <c r="BH509" i="23"/>
  <c r="BH510" i="23"/>
  <c r="S216" i="23"/>
  <c r="AI216" i="23"/>
  <c r="U216" i="23"/>
  <c r="AK216" i="23"/>
  <c r="T216" i="23"/>
  <c r="AD216" i="23"/>
  <c r="AF216" i="23"/>
  <c r="X216" i="23"/>
  <c r="AA216" i="23"/>
  <c r="AC216" i="23"/>
  <c r="AJ216" i="23"/>
  <c r="N216" i="23"/>
  <c r="AH216" i="23"/>
  <c r="AE216" i="23"/>
  <c r="AG216" i="23"/>
  <c r="V216" i="23"/>
  <c r="P216" i="23"/>
  <c r="G216" i="23"/>
  <c r="W216" i="23"/>
  <c r="I216" i="23"/>
  <c r="Y216" i="23"/>
  <c r="AB216" i="23"/>
  <c r="AL216" i="23"/>
  <c r="J216" i="23"/>
  <c r="R216" i="23"/>
  <c r="AM216" i="23"/>
  <c r="K216" i="23"/>
  <c r="M216" i="23"/>
  <c r="Z216" i="23"/>
  <c r="O216" i="23"/>
  <c r="Q216" i="23"/>
  <c r="L216" i="23"/>
  <c r="AN216" i="23"/>
  <c r="H216" i="23"/>
  <c r="AH292" i="23"/>
  <c r="R292" i="23"/>
  <c r="AK292" i="23"/>
  <c r="U292" i="23"/>
  <c r="X292" i="23"/>
  <c r="O292" i="23"/>
  <c r="L292" i="23"/>
  <c r="J292" i="23"/>
  <c r="AN292" i="23"/>
  <c r="AI292" i="23"/>
  <c r="AL292" i="23"/>
  <c r="V292" i="23"/>
  <c r="Y292" i="23"/>
  <c r="I292" i="23"/>
  <c r="AB292" i="23"/>
  <c r="AA292" i="23"/>
  <c r="AD292" i="23"/>
  <c r="N292" i="23"/>
  <c r="AG292" i="23"/>
  <c r="Q292" i="23"/>
  <c r="P292" i="23"/>
  <c r="AM292" i="23"/>
  <c r="G292" i="23"/>
  <c r="K292" i="23"/>
  <c r="S292" i="23"/>
  <c r="Z292" i="23"/>
  <c r="AC292" i="23"/>
  <c r="M292" i="23"/>
  <c r="H292" i="23"/>
  <c r="AE292" i="23"/>
  <c r="AJ292" i="23"/>
  <c r="AF292" i="23"/>
  <c r="W292" i="23"/>
  <c r="T292" i="23"/>
  <c r="BI340" i="23"/>
  <c r="BI337" i="23"/>
  <c r="BI368" i="23"/>
  <c r="BI364" i="23"/>
  <c r="BI356" i="23"/>
  <c r="BI330" i="23"/>
  <c r="BI343" i="23"/>
  <c r="BI360" i="23"/>
  <c r="BI351" i="23"/>
  <c r="BI318" i="23"/>
  <c r="BI362" i="23"/>
  <c r="BI358" i="23"/>
  <c r="BI323" i="23"/>
  <c r="BI321" i="23"/>
  <c r="BI341" i="23"/>
  <c r="BI350" i="23"/>
  <c r="BI322" i="23"/>
  <c r="BI332" i="23"/>
  <c r="BI342" i="23"/>
  <c r="BI346" i="23"/>
  <c r="BI363" i="23"/>
  <c r="BI319" i="23"/>
  <c r="BI339" i="23"/>
  <c r="BI325" i="23"/>
  <c r="BI345" i="23"/>
  <c r="BI366" i="23"/>
  <c r="BI324" i="23"/>
  <c r="BI334" i="23"/>
  <c r="BI352" i="23"/>
  <c r="BI347" i="23"/>
  <c r="BI7" i="23"/>
  <c r="BI365" i="23"/>
  <c r="BI349" i="23"/>
  <c r="BI329" i="23"/>
  <c r="BI357" i="23"/>
  <c r="BI316" i="23"/>
  <c r="BI326" i="23"/>
  <c r="BI338" i="23"/>
  <c r="BI353" i="23"/>
  <c r="BI354" i="23"/>
  <c r="BI367" i="23"/>
  <c r="BI327" i="23"/>
  <c r="BI335" i="23"/>
  <c r="BI331" i="23"/>
  <c r="BI317" i="23"/>
  <c r="BI333" i="23"/>
  <c r="BI348" i="23"/>
  <c r="BI359" i="23"/>
  <c r="BI320" i="23"/>
  <c r="BI328" i="23"/>
  <c r="BI336" i="23"/>
  <c r="BI344" i="23"/>
  <c r="BI361" i="23"/>
  <c r="BI355" i="23"/>
  <c r="G369" i="23"/>
  <c r="H369" i="23"/>
  <c r="I369" i="23"/>
  <c r="J369" i="23"/>
  <c r="K369" i="23"/>
  <c r="L369" i="23"/>
  <c r="M369" i="23"/>
  <c r="N369" i="23"/>
  <c r="O369" i="23"/>
  <c r="P369" i="23"/>
  <c r="Q369" i="23"/>
  <c r="R369" i="23"/>
  <c r="S369" i="23"/>
  <c r="T369" i="23"/>
  <c r="U369" i="23"/>
  <c r="V369" i="23"/>
  <c r="W369" i="23"/>
  <c r="X369" i="23"/>
  <c r="Y369" i="23"/>
  <c r="Z369" i="23"/>
  <c r="AA369" i="23"/>
  <c r="AB369" i="23"/>
  <c r="AC369" i="23"/>
  <c r="AD369" i="23"/>
  <c r="AE369" i="23"/>
  <c r="AF369" i="23"/>
  <c r="AG369" i="23"/>
  <c r="AH369" i="23"/>
  <c r="AI369" i="23"/>
  <c r="AJ369" i="23"/>
  <c r="AK369" i="23"/>
  <c r="AL369" i="23"/>
  <c r="AM369" i="23"/>
  <c r="AN369" i="23"/>
  <c r="AO369" i="23"/>
  <c r="AP369" i="23"/>
  <c r="AQ369" i="23"/>
  <c r="AR369" i="23"/>
  <c r="AS369" i="23"/>
  <c r="AT369" i="23"/>
  <c r="AU369" i="23"/>
  <c r="AV369" i="23"/>
  <c r="AW369" i="23"/>
  <c r="AX369" i="23"/>
  <c r="AY369" i="23"/>
  <c r="AZ369" i="23"/>
  <c r="BA369" i="23"/>
  <c r="BB369" i="23"/>
  <c r="BC369" i="23"/>
  <c r="BD369" i="23"/>
  <c r="BE369" i="23"/>
  <c r="BF369" i="23"/>
  <c r="BG369" i="23"/>
  <c r="BI369" i="23"/>
  <c r="L675" i="23"/>
  <c r="AB675" i="23"/>
  <c r="AR675" i="23"/>
  <c r="N675" i="23"/>
  <c r="AI675" i="23"/>
  <c r="BE675" i="23"/>
  <c r="U675" i="23"/>
  <c r="AP675" i="23"/>
  <c r="K675" i="23"/>
  <c r="AG675" i="23"/>
  <c r="BB675" i="23"/>
  <c r="P675" i="23"/>
  <c r="AF675" i="23"/>
  <c r="AV675" i="23"/>
  <c r="S675" i="23"/>
  <c r="AO675" i="23"/>
  <c r="H675" i="23"/>
  <c r="X675" i="23"/>
  <c r="AN675" i="23"/>
  <c r="BD675" i="23"/>
  <c r="I675" i="23"/>
  <c r="AD675" i="23"/>
  <c r="AY675" i="23"/>
  <c r="T675" i="23"/>
  <c r="J675" i="23"/>
  <c r="AK675" i="23"/>
  <c r="Q675" i="23"/>
  <c r="AQ675" i="23"/>
  <c r="M675" i="23"/>
  <c r="AH675" i="23"/>
  <c r="BC675" i="23"/>
  <c r="AJ675" i="23"/>
  <c r="Y675" i="23"/>
  <c r="O675" i="23"/>
  <c r="AU675" i="23"/>
  <c r="V675" i="23"/>
  <c r="AW675" i="23"/>
  <c r="R675" i="23"/>
  <c r="AM675" i="23"/>
  <c r="AE675" i="23"/>
  <c r="BF675" i="23"/>
  <c r="AL675" i="23"/>
  <c r="G675" i="23"/>
  <c r="AC675" i="23"/>
  <c r="AX675" i="23"/>
  <c r="Z675" i="23"/>
  <c r="AZ675" i="23"/>
  <c r="BA675" i="23"/>
  <c r="AT675" i="23"/>
  <c r="AA675" i="23"/>
  <c r="BG675" i="23"/>
  <c r="W675" i="23"/>
  <c r="AS675" i="23"/>
  <c r="D676" i="23"/>
  <c r="B445" i="23"/>
  <c r="D446" i="23"/>
  <c r="C295" i="23"/>
  <c r="C69" i="23"/>
  <c r="C144" i="23"/>
  <c r="C220" i="23"/>
  <c r="D370" i="23"/>
  <c r="D141" i="23"/>
  <c r="D293" i="23"/>
  <c r="D217" i="23"/>
  <c r="AP293" i="23" l="1"/>
  <c r="AT293" i="23"/>
  <c r="AX293" i="23"/>
  <c r="BB293" i="23"/>
  <c r="BF293" i="23"/>
  <c r="BJ293" i="23"/>
  <c r="BN293" i="23"/>
  <c r="BR293" i="23"/>
  <c r="BV293" i="23"/>
  <c r="BZ293" i="23"/>
  <c r="AV293" i="23"/>
  <c r="BD293" i="23"/>
  <c r="BL293" i="23"/>
  <c r="BT293" i="23"/>
  <c r="AQ293" i="23"/>
  <c r="AU293" i="23"/>
  <c r="AY293" i="23"/>
  <c r="BC293" i="23"/>
  <c r="BG293" i="23"/>
  <c r="BK293" i="23"/>
  <c r="BO293" i="23"/>
  <c r="BS293" i="23"/>
  <c r="BW293" i="23"/>
  <c r="AR293" i="23"/>
  <c r="AZ293" i="23"/>
  <c r="BH293" i="23"/>
  <c r="BP293" i="23"/>
  <c r="BX293" i="23"/>
  <c r="BA293" i="23"/>
  <c r="BQ293" i="23"/>
  <c r="BE293" i="23"/>
  <c r="BU293" i="23"/>
  <c r="AS293" i="23"/>
  <c r="BI293" i="23"/>
  <c r="AW293" i="23"/>
  <c r="BM293" i="23"/>
  <c r="AO293" i="23"/>
  <c r="BY293" i="23"/>
  <c r="AO141" i="23"/>
  <c r="AS141" i="23"/>
  <c r="AW141" i="23"/>
  <c r="BA141" i="23"/>
  <c r="BE141" i="23"/>
  <c r="BI141" i="23"/>
  <c r="BM141" i="23"/>
  <c r="BQ141" i="23"/>
  <c r="BU141" i="23"/>
  <c r="BY141" i="23"/>
  <c r="AP141" i="23"/>
  <c r="AT141" i="23"/>
  <c r="AX141" i="23"/>
  <c r="BB141" i="23"/>
  <c r="BF141" i="23"/>
  <c r="BJ141" i="23"/>
  <c r="BN141" i="23"/>
  <c r="BR141" i="23"/>
  <c r="BV141" i="23"/>
  <c r="BZ141" i="23"/>
  <c r="AU141" i="23"/>
  <c r="BC141" i="23"/>
  <c r="BK141" i="23"/>
  <c r="BS141" i="23"/>
  <c r="AV141" i="23"/>
  <c r="BD141" i="23"/>
  <c r="BL141" i="23"/>
  <c r="BT141" i="23"/>
  <c r="AQ141" i="23"/>
  <c r="BG141" i="23"/>
  <c r="BW141" i="23"/>
  <c r="AR141" i="23"/>
  <c r="BH141" i="23"/>
  <c r="BX141" i="23"/>
  <c r="AY141" i="23"/>
  <c r="BO141" i="23"/>
  <c r="AZ141" i="23"/>
  <c r="BP141" i="23"/>
  <c r="AO217" i="23"/>
  <c r="AS217" i="23"/>
  <c r="AW217" i="23"/>
  <c r="BA217" i="23"/>
  <c r="BE217" i="23"/>
  <c r="BI217" i="23"/>
  <c r="BM217" i="23"/>
  <c r="BQ217" i="23"/>
  <c r="BU217" i="23"/>
  <c r="BY217" i="23"/>
  <c r="AP217" i="23"/>
  <c r="AT217" i="23"/>
  <c r="AX217" i="23"/>
  <c r="BB217" i="23"/>
  <c r="BF217" i="23"/>
  <c r="BJ217" i="23"/>
  <c r="BN217" i="23"/>
  <c r="BR217" i="23"/>
  <c r="BV217" i="23"/>
  <c r="BZ217" i="23"/>
  <c r="AQ217" i="23"/>
  <c r="AY217" i="23"/>
  <c r="BG217" i="23"/>
  <c r="BO217" i="23"/>
  <c r="BW217" i="23"/>
  <c r="AU217" i="23"/>
  <c r="BK217" i="23"/>
  <c r="AR217" i="23"/>
  <c r="AZ217" i="23"/>
  <c r="BH217" i="23"/>
  <c r="BP217" i="23"/>
  <c r="BX217" i="23"/>
  <c r="BC217" i="23"/>
  <c r="BS217" i="23"/>
  <c r="BT217" i="23"/>
  <c r="BD217" i="23"/>
  <c r="BL217" i="23"/>
  <c r="AV217" i="23"/>
  <c r="AQ220" i="23"/>
  <c r="BG220" i="23"/>
  <c r="BW220" i="23"/>
  <c r="BD220" i="23"/>
  <c r="BT220" i="23"/>
  <c r="BE220" i="23"/>
  <c r="BQ220" i="23"/>
  <c r="BN220" i="23"/>
  <c r="AV220" i="23"/>
  <c r="AO220" i="23"/>
  <c r="AX220" i="23"/>
  <c r="BR220" i="23"/>
  <c r="AU220" i="23"/>
  <c r="BK220" i="23"/>
  <c r="AR220" i="23"/>
  <c r="BH220" i="23"/>
  <c r="BX220" i="23"/>
  <c r="BM220" i="23"/>
  <c r="AP220" i="23"/>
  <c r="BV220" i="23"/>
  <c r="BB220" i="23"/>
  <c r="BJ220" i="23"/>
  <c r="AY220" i="23"/>
  <c r="BU220" i="23"/>
  <c r="AS220" i="23"/>
  <c r="BC220" i="23"/>
  <c r="BS220" i="23"/>
  <c r="AZ220" i="23"/>
  <c r="BP220" i="23"/>
  <c r="AW220" i="23"/>
  <c r="BA220" i="23"/>
  <c r="BF220" i="23"/>
  <c r="BI220" i="23"/>
  <c r="AT220" i="23"/>
  <c r="BO220" i="23"/>
  <c r="BY220" i="23"/>
  <c r="BZ220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G69" i="23"/>
  <c r="BH69" i="23"/>
  <c r="BI69" i="23"/>
  <c r="BJ69" i="23"/>
  <c r="BK69" i="23"/>
  <c r="AJ597" i="23"/>
  <c r="AA597" i="23"/>
  <c r="AP597" i="23"/>
  <c r="AD597" i="23"/>
  <c r="J597" i="23"/>
  <c r="BA597" i="23"/>
  <c r="T597" i="23"/>
  <c r="K597" i="23"/>
  <c r="AW597" i="23"/>
  <c r="U597" i="23"/>
  <c r="BG597" i="23"/>
  <c r="I597" i="23"/>
  <c r="AZ597" i="23"/>
  <c r="AQ597" i="23"/>
  <c r="AH597" i="23"/>
  <c r="AX597" i="23"/>
  <c r="AG597" i="23"/>
  <c r="BB597" i="23"/>
  <c r="V597" i="23"/>
  <c r="AS597" i="23"/>
  <c r="M597" i="23"/>
  <c r="AV597" i="23"/>
  <c r="AF597" i="23"/>
  <c r="P597" i="23"/>
  <c r="BC597" i="23"/>
  <c r="AM597" i="23"/>
  <c r="W597" i="23"/>
  <c r="G597" i="23"/>
  <c r="Y597" i="23"/>
  <c r="AK597" i="23"/>
  <c r="AB597" i="23"/>
  <c r="BF597" i="23"/>
  <c r="R597" i="23"/>
  <c r="AT597" i="23"/>
  <c r="N597" i="23"/>
  <c r="AR597" i="23"/>
  <c r="L597" i="23"/>
  <c r="AY597" i="23"/>
  <c r="AI597" i="23"/>
  <c r="S597" i="23"/>
  <c r="Z597" i="23"/>
  <c r="BE597" i="23"/>
  <c r="Q597" i="23"/>
  <c r="AL597" i="23"/>
  <c r="AO597" i="23"/>
  <c r="AC597" i="23"/>
  <c r="BD597" i="23"/>
  <c r="AN597" i="23"/>
  <c r="X597" i="23"/>
  <c r="H597" i="23"/>
  <c r="AU597" i="23"/>
  <c r="AE597" i="23"/>
  <c r="BI604" i="23"/>
  <c r="BI605" i="23"/>
  <c r="BI606" i="23"/>
  <c r="BI607" i="23"/>
  <c r="BI608" i="23"/>
  <c r="BI609" i="23"/>
  <c r="BI610" i="23"/>
  <c r="BI611" i="23"/>
  <c r="BI612" i="23"/>
  <c r="BI613" i="23"/>
  <c r="BI528" i="23"/>
  <c r="BI529" i="23"/>
  <c r="BI530" i="23"/>
  <c r="BI531" i="23"/>
  <c r="BI532" i="23"/>
  <c r="BI614" i="23"/>
  <c r="BI615" i="23"/>
  <c r="BI534" i="23"/>
  <c r="BI452" i="23"/>
  <c r="BI453" i="23"/>
  <c r="BI454" i="23"/>
  <c r="BI455" i="23"/>
  <c r="BI456" i="23"/>
  <c r="BI457" i="23"/>
  <c r="BI458" i="23"/>
  <c r="BI459" i="23"/>
  <c r="BI460" i="23"/>
  <c r="BI461" i="23"/>
  <c r="BI535" i="23"/>
  <c r="BI536" i="23"/>
  <c r="BI539" i="23"/>
  <c r="BI463" i="23"/>
  <c r="BI462" i="23"/>
  <c r="BI533" i="23"/>
  <c r="BI538" i="23"/>
  <c r="BI537" i="23"/>
  <c r="BI682" i="23"/>
  <c r="BI683" i="23"/>
  <c r="BI684" i="23"/>
  <c r="BI685" i="23"/>
  <c r="BI686" i="23"/>
  <c r="BI687" i="23"/>
  <c r="BI688" i="23"/>
  <c r="BI689" i="23"/>
  <c r="BI690" i="23"/>
  <c r="BI691" i="23"/>
  <c r="BI692" i="23"/>
  <c r="BI693" i="23"/>
  <c r="H520" i="23"/>
  <c r="BO520" i="23"/>
  <c r="BP520" i="23"/>
  <c r="BQ520" i="23"/>
  <c r="BR520" i="23"/>
  <c r="BS520" i="23"/>
  <c r="BT520" i="23"/>
  <c r="BU520" i="23"/>
  <c r="BV520" i="23"/>
  <c r="BW520" i="23"/>
  <c r="BX520" i="23"/>
  <c r="BY520" i="23"/>
  <c r="BZ520" i="23"/>
  <c r="D598" i="23"/>
  <c r="B598" i="23" s="1"/>
  <c r="H598" i="23" s="1"/>
  <c r="BO370" i="23"/>
  <c r="BP370" i="23"/>
  <c r="BQ370" i="23"/>
  <c r="BR370" i="23"/>
  <c r="BS370" i="23"/>
  <c r="BT370" i="23"/>
  <c r="BU370" i="23"/>
  <c r="BV370" i="23"/>
  <c r="BW370" i="23"/>
  <c r="BX370" i="23"/>
  <c r="BY370" i="23"/>
  <c r="BZ370" i="23"/>
  <c r="BC520" i="23"/>
  <c r="AM520" i="23"/>
  <c r="W520" i="23"/>
  <c r="AY520" i="23"/>
  <c r="AI520" i="23"/>
  <c r="S520" i="23"/>
  <c r="AU520" i="23"/>
  <c r="AE520" i="23"/>
  <c r="O520" i="23"/>
  <c r="G520" i="23"/>
  <c r="AQ520" i="23"/>
  <c r="AA520" i="23"/>
  <c r="K520" i="23"/>
  <c r="BF520" i="23"/>
  <c r="AX520" i="23"/>
  <c r="AP520" i="23"/>
  <c r="AH520" i="23"/>
  <c r="Z520" i="23"/>
  <c r="R520" i="23"/>
  <c r="J520" i="23"/>
  <c r="BB520" i="23"/>
  <c r="AT520" i="23"/>
  <c r="AL520" i="23"/>
  <c r="AD520" i="23"/>
  <c r="V520" i="23"/>
  <c r="N520" i="23"/>
  <c r="BE520" i="23"/>
  <c r="BA520" i="23"/>
  <c r="AW520" i="23"/>
  <c r="AS520" i="23"/>
  <c r="AO520" i="23"/>
  <c r="AK520" i="23"/>
  <c r="AG520" i="23"/>
  <c r="AC520" i="23"/>
  <c r="Y520" i="23"/>
  <c r="U520" i="23"/>
  <c r="Q520" i="23"/>
  <c r="M520" i="23"/>
  <c r="I520" i="23"/>
  <c r="BD520" i="23"/>
  <c r="AZ520" i="23"/>
  <c r="AV520" i="23"/>
  <c r="AR520" i="23"/>
  <c r="AN520" i="23"/>
  <c r="AJ520" i="23"/>
  <c r="AF520" i="23"/>
  <c r="AB520" i="23"/>
  <c r="X520" i="23"/>
  <c r="T520" i="23"/>
  <c r="P520" i="23"/>
  <c r="L520" i="23"/>
  <c r="B521" i="23"/>
  <c r="H445" i="23"/>
  <c r="I445" i="23"/>
  <c r="J445" i="23"/>
  <c r="K445" i="23"/>
  <c r="L445" i="23"/>
  <c r="M445" i="23"/>
  <c r="N445" i="23"/>
  <c r="O445" i="23"/>
  <c r="P445" i="23"/>
  <c r="Q445" i="23"/>
  <c r="R445" i="23"/>
  <c r="S445" i="23"/>
  <c r="T445" i="23"/>
  <c r="U445" i="23"/>
  <c r="V445" i="23"/>
  <c r="W445" i="23"/>
  <c r="X445" i="23"/>
  <c r="Y445" i="23"/>
  <c r="Z445" i="23"/>
  <c r="AA445" i="23"/>
  <c r="AB445" i="23"/>
  <c r="AC445" i="23"/>
  <c r="AD445" i="23"/>
  <c r="AE445" i="23"/>
  <c r="AF445" i="23"/>
  <c r="AG445" i="23"/>
  <c r="AH445" i="23"/>
  <c r="AI445" i="23"/>
  <c r="AJ445" i="23"/>
  <c r="AK445" i="23"/>
  <c r="AL445" i="23"/>
  <c r="AM445" i="23"/>
  <c r="AN445" i="23"/>
  <c r="AO445" i="23"/>
  <c r="AP445" i="23"/>
  <c r="AQ445" i="23"/>
  <c r="AR445" i="23"/>
  <c r="AS445" i="23"/>
  <c r="AT445" i="23"/>
  <c r="AU445" i="23"/>
  <c r="AV445" i="23"/>
  <c r="AW445" i="23"/>
  <c r="AX445" i="23"/>
  <c r="AY445" i="23"/>
  <c r="AZ445" i="23"/>
  <c r="BA445" i="23"/>
  <c r="BB445" i="23"/>
  <c r="BC445" i="23"/>
  <c r="BD445" i="23"/>
  <c r="BE445" i="23"/>
  <c r="BF445" i="23"/>
  <c r="BG445" i="23"/>
  <c r="BI513" i="23"/>
  <c r="BI515" i="23"/>
  <c r="BI514" i="23"/>
  <c r="BI512" i="23"/>
  <c r="G445" i="23"/>
  <c r="AN141" i="23"/>
  <c r="X141" i="23"/>
  <c r="H141" i="23"/>
  <c r="U141" i="23"/>
  <c r="AD141" i="23"/>
  <c r="I141" i="23"/>
  <c r="R141" i="23"/>
  <c r="AL141" i="23"/>
  <c r="W141" i="23"/>
  <c r="K141" i="23"/>
  <c r="AF141" i="23"/>
  <c r="P141" i="23"/>
  <c r="AE141" i="23"/>
  <c r="J141" i="23"/>
  <c r="S141" i="23"/>
  <c r="AM141" i="23"/>
  <c r="Q141" i="23"/>
  <c r="V141" i="23"/>
  <c r="AG141" i="23"/>
  <c r="L141" i="23"/>
  <c r="Z141" i="23"/>
  <c r="AI141" i="23"/>
  <c r="AC141" i="23"/>
  <c r="M141" i="23"/>
  <c r="AJ141" i="23"/>
  <c r="T141" i="23"/>
  <c r="AK141" i="23"/>
  <c r="O141" i="23"/>
  <c r="Y141" i="23"/>
  <c r="G141" i="23"/>
  <c r="AA141" i="23"/>
  <c r="AB141" i="23"/>
  <c r="N141" i="23"/>
  <c r="AH141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B59" i="90"/>
  <c r="D522" i="23"/>
  <c r="BI469" i="23"/>
  <c r="BI470" i="23"/>
  <c r="BI471" i="23"/>
  <c r="BI472" i="23"/>
  <c r="BI474" i="23"/>
  <c r="BI473" i="23"/>
  <c r="BI476" i="23"/>
  <c r="BI478" i="23"/>
  <c r="BI477" i="23"/>
  <c r="BI475" i="23"/>
  <c r="BI479" i="23"/>
  <c r="BI468" i="23"/>
  <c r="BI480" i="23"/>
  <c r="BI481" i="23"/>
  <c r="BI482" i="23"/>
  <c r="BI483" i="23"/>
  <c r="BI484" i="23"/>
  <c r="BI485" i="23"/>
  <c r="BI486" i="23"/>
  <c r="BI487" i="23"/>
  <c r="BI488" i="23"/>
  <c r="BI489" i="23"/>
  <c r="BI490" i="23"/>
  <c r="BI491" i="23"/>
  <c r="BI492" i="23"/>
  <c r="BI493" i="23"/>
  <c r="BI494" i="23"/>
  <c r="BI495" i="23"/>
  <c r="BI496" i="23"/>
  <c r="BI497" i="23"/>
  <c r="BI498" i="23"/>
  <c r="BI499" i="23"/>
  <c r="BI500" i="23"/>
  <c r="BI501" i="23"/>
  <c r="BI502" i="23"/>
  <c r="BI503" i="23"/>
  <c r="BI504" i="23"/>
  <c r="BI505" i="23"/>
  <c r="BI506" i="23"/>
  <c r="BI507" i="23"/>
  <c r="BI508" i="23"/>
  <c r="BI509" i="23"/>
  <c r="BI510" i="23"/>
  <c r="M217" i="23"/>
  <c r="AC217" i="23"/>
  <c r="G217" i="23"/>
  <c r="AB217" i="23"/>
  <c r="S217" i="23"/>
  <c r="AN217" i="23"/>
  <c r="V217" i="23"/>
  <c r="AJ217" i="23"/>
  <c r="J217" i="23"/>
  <c r="U217" i="23"/>
  <c r="R217" i="23"/>
  <c r="AD217" i="23"/>
  <c r="O217" i="23"/>
  <c r="AA217" i="23"/>
  <c r="AE217" i="23"/>
  <c r="Y217" i="23"/>
  <c r="W217" i="23"/>
  <c r="AI217" i="23"/>
  <c r="K217" i="23"/>
  <c r="Z217" i="23"/>
  <c r="AL217" i="23"/>
  <c r="Q217" i="23"/>
  <c r="AG217" i="23"/>
  <c r="L217" i="23"/>
  <c r="AH217" i="23"/>
  <c r="X217" i="23"/>
  <c r="AF217" i="23"/>
  <c r="P217" i="23"/>
  <c r="T217" i="23"/>
  <c r="AK217" i="23"/>
  <c r="AM217" i="23"/>
  <c r="H217" i="23"/>
  <c r="I217" i="23"/>
  <c r="N217" i="23"/>
  <c r="AK293" i="23"/>
  <c r="U293" i="23"/>
  <c r="AL293" i="23"/>
  <c r="P293" i="23"/>
  <c r="Z293" i="23"/>
  <c r="N293" i="23"/>
  <c r="W293" i="23"/>
  <c r="H293" i="23"/>
  <c r="G293" i="23"/>
  <c r="M293" i="23"/>
  <c r="O293" i="23"/>
  <c r="S293" i="23"/>
  <c r="Y293" i="23"/>
  <c r="I293" i="23"/>
  <c r="V293" i="23"/>
  <c r="AE293" i="23"/>
  <c r="X293" i="23"/>
  <c r="AD293" i="23"/>
  <c r="AG293" i="23"/>
  <c r="Q293" i="23"/>
  <c r="AF293" i="23"/>
  <c r="K293" i="23"/>
  <c r="T293" i="23"/>
  <c r="L293" i="23"/>
  <c r="AN293" i="23"/>
  <c r="AM293" i="23"/>
  <c r="AC293" i="23"/>
  <c r="AA293" i="23"/>
  <c r="AJ293" i="23"/>
  <c r="AI293" i="23"/>
  <c r="AB293" i="23"/>
  <c r="J293" i="23"/>
  <c r="AH293" i="23"/>
  <c r="R293" i="23"/>
  <c r="D677" i="23"/>
  <c r="B677" i="23" s="1"/>
  <c r="BJ344" i="23"/>
  <c r="BJ363" i="23"/>
  <c r="BJ359" i="23"/>
  <c r="BJ364" i="23"/>
  <c r="BJ349" i="23"/>
  <c r="BJ320" i="23"/>
  <c r="BJ348" i="23"/>
  <c r="BJ325" i="23"/>
  <c r="BJ328" i="23"/>
  <c r="BJ356" i="23"/>
  <c r="BJ7" i="23"/>
  <c r="BJ343" i="23"/>
  <c r="BJ341" i="23"/>
  <c r="BJ336" i="23"/>
  <c r="BJ362" i="23"/>
  <c r="BJ327" i="23"/>
  <c r="BJ319" i="23"/>
  <c r="BJ323" i="23"/>
  <c r="BJ355" i="23"/>
  <c r="BJ329" i="23"/>
  <c r="BJ345" i="23"/>
  <c r="BJ369" i="23"/>
  <c r="BJ322" i="23"/>
  <c r="BJ330" i="23"/>
  <c r="BJ338" i="23"/>
  <c r="BJ353" i="23"/>
  <c r="BJ350" i="23"/>
  <c r="BJ358" i="23"/>
  <c r="BJ366" i="23"/>
  <c r="BJ347" i="23"/>
  <c r="BJ335" i="23"/>
  <c r="BJ331" i="23"/>
  <c r="BJ317" i="23"/>
  <c r="BJ333" i="23"/>
  <c r="BJ357" i="23"/>
  <c r="BJ316" i="23"/>
  <c r="BJ324" i="23"/>
  <c r="BJ332" i="23"/>
  <c r="BJ340" i="23"/>
  <c r="BJ361" i="23"/>
  <c r="BJ352" i="23"/>
  <c r="BJ360" i="23"/>
  <c r="BJ368" i="23"/>
  <c r="BJ367" i="23"/>
  <c r="BJ365" i="23"/>
  <c r="BJ339" i="23"/>
  <c r="BJ321" i="23"/>
  <c r="BJ337" i="23"/>
  <c r="BJ351" i="23"/>
  <c r="BJ318" i="23"/>
  <c r="BJ326" i="23"/>
  <c r="BJ334" i="23"/>
  <c r="BJ342" i="23"/>
  <c r="BJ346" i="23"/>
  <c r="BJ354" i="23"/>
  <c r="G370" i="23"/>
  <c r="H370" i="23"/>
  <c r="I370" i="23"/>
  <c r="J370" i="23"/>
  <c r="K370" i="23"/>
  <c r="L370" i="23"/>
  <c r="N370" i="23"/>
  <c r="M370" i="23"/>
  <c r="O370" i="23"/>
  <c r="P370" i="23"/>
  <c r="Q370" i="23"/>
  <c r="R370" i="23"/>
  <c r="S370" i="23"/>
  <c r="T370" i="23"/>
  <c r="U370" i="23"/>
  <c r="V370" i="23"/>
  <c r="W370" i="23"/>
  <c r="X370" i="23"/>
  <c r="Y370" i="23"/>
  <c r="Z370" i="23"/>
  <c r="AA370" i="23"/>
  <c r="AB370" i="23"/>
  <c r="AC370" i="23"/>
  <c r="AD370" i="23"/>
  <c r="AE370" i="23"/>
  <c r="AF370" i="23"/>
  <c r="AG370" i="23"/>
  <c r="AH370" i="23"/>
  <c r="AI370" i="23"/>
  <c r="AJ370" i="23"/>
  <c r="AK370" i="23"/>
  <c r="AL370" i="23"/>
  <c r="AM370" i="23"/>
  <c r="AN370" i="23"/>
  <c r="AO370" i="23"/>
  <c r="AP370" i="23"/>
  <c r="AQ370" i="23"/>
  <c r="AR370" i="23"/>
  <c r="AS370" i="23"/>
  <c r="AT370" i="23"/>
  <c r="AU370" i="23"/>
  <c r="AV370" i="23"/>
  <c r="AW370" i="23"/>
  <c r="AX370" i="23"/>
  <c r="AY370" i="23"/>
  <c r="AZ370" i="23"/>
  <c r="BA370" i="23"/>
  <c r="BB370" i="23"/>
  <c r="BC370" i="23"/>
  <c r="BD370" i="23"/>
  <c r="BE370" i="23"/>
  <c r="BF370" i="23"/>
  <c r="BG370" i="23"/>
  <c r="BH370" i="23"/>
  <c r="BJ370" i="23"/>
  <c r="B676" i="23"/>
  <c r="D447" i="23"/>
  <c r="B446" i="23"/>
  <c r="C221" i="23"/>
  <c r="D371" i="23"/>
  <c r="D294" i="23"/>
  <c r="D218" i="23"/>
  <c r="D142" i="23"/>
  <c r="C145" i="23"/>
  <c r="C70" i="23"/>
  <c r="C296" i="23"/>
  <c r="BE598" i="23" l="1"/>
  <c r="G598" i="23"/>
  <c r="AQ218" i="23"/>
  <c r="AU218" i="23"/>
  <c r="AY218" i="23"/>
  <c r="BC218" i="23"/>
  <c r="BG218" i="23"/>
  <c r="BK218" i="23"/>
  <c r="BO218" i="23"/>
  <c r="BS218" i="23"/>
  <c r="BW218" i="23"/>
  <c r="AR218" i="23"/>
  <c r="AV218" i="23"/>
  <c r="AZ218" i="23"/>
  <c r="BD218" i="23"/>
  <c r="BH218" i="23"/>
  <c r="BL218" i="23"/>
  <c r="BP218" i="23"/>
  <c r="BT218" i="23"/>
  <c r="BX218" i="23"/>
  <c r="AS218" i="23"/>
  <c r="BA218" i="23"/>
  <c r="BI218" i="23"/>
  <c r="BQ218" i="23"/>
  <c r="BY218" i="23"/>
  <c r="AO218" i="23"/>
  <c r="BE218" i="23"/>
  <c r="BU218" i="23"/>
  <c r="AT218" i="23"/>
  <c r="BB218" i="23"/>
  <c r="BJ218" i="23"/>
  <c r="BR218" i="23"/>
  <c r="BZ218" i="23"/>
  <c r="AW218" i="23"/>
  <c r="BM218" i="23"/>
  <c r="BN218" i="23"/>
  <c r="BF218" i="23"/>
  <c r="AP218" i="23"/>
  <c r="BV218" i="23"/>
  <c r="AX218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E70" i="23"/>
  <c r="BF70" i="23"/>
  <c r="BG70" i="23"/>
  <c r="BH70" i="23"/>
  <c r="BI70" i="23"/>
  <c r="BJ70" i="23"/>
  <c r="BK70" i="23"/>
  <c r="BL70" i="23"/>
  <c r="AR294" i="23"/>
  <c r="AV294" i="23"/>
  <c r="AZ294" i="23"/>
  <c r="BD294" i="23"/>
  <c r="BH294" i="23"/>
  <c r="BL294" i="23"/>
  <c r="BP294" i="23"/>
  <c r="BT294" i="23"/>
  <c r="BX294" i="23"/>
  <c r="AP294" i="23"/>
  <c r="AX294" i="23"/>
  <c r="BF294" i="23"/>
  <c r="BN294" i="23"/>
  <c r="BV294" i="23"/>
  <c r="AO294" i="23"/>
  <c r="AS294" i="23"/>
  <c r="AW294" i="23"/>
  <c r="BA294" i="23"/>
  <c r="BE294" i="23"/>
  <c r="BI294" i="23"/>
  <c r="BM294" i="23"/>
  <c r="BQ294" i="23"/>
  <c r="BU294" i="23"/>
  <c r="BY294" i="23"/>
  <c r="AT294" i="23"/>
  <c r="BB294" i="23"/>
  <c r="BJ294" i="23"/>
  <c r="BR294" i="23"/>
  <c r="BZ294" i="23"/>
  <c r="AU294" i="23"/>
  <c r="BK294" i="23"/>
  <c r="AY294" i="23"/>
  <c r="BO294" i="23"/>
  <c r="BC294" i="23"/>
  <c r="BS294" i="23"/>
  <c r="AQ294" i="23"/>
  <c r="BG294" i="23"/>
  <c r="BW294" i="23"/>
  <c r="AQ142" i="23"/>
  <c r="AU142" i="23"/>
  <c r="AY142" i="23"/>
  <c r="BC142" i="23"/>
  <c r="BG142" i="23"/>
  <c r="BK142" i="23"/>
  <c r="BO142" i="23"/>
  <c r="BS142" i="23"/>
  <c r="BW142" i="23"/>
  <c r="AR142" i="23"/>
  <c r="AV142" i="23"/>
  <c r="AZ142" i="23"/>
  <c r="BD142" i="23"/>
  <c r="BH142" i="23"/>
  <c r="BL142" i="23"/>
  <c r="BP142" i="23"/>
  <c r="BT142" i="23"/>
  <c r="BX142" i="23"/>
  <c r="AO142" i="23"/>
  <c r="AW142" i="23"/>
  <c r="BE142" i="23"/>
  <c r="BM142" i="23"/>
  <c r="BU142" i="23"/>
  <c r="AP142" i="23"/>
  <c r="AX142" i="23"/>
  <c r="BF142" i="23"/>
  <c r="BN142" i="23"/>
  <c r="BV142" i="23"/>
  <c r="BA142" i="23"/>
  <c r="BQ142" i="23"/>
  <c r="BB142" i="23"/>
  <c r="BR142" i="23"/>
  <c r="AS142" i="23"/>
  <c r="BY142" i="23"/>
  <c r="AT142" i="23"/>
  <c r="BZ142" i="23"/>
  <c r="BI142" i="23"/>
  <c r="BJ142" i="23"/>
  <c r="AD598" i="23"/>
  <c r="O598" i="23"/>
  <c r="Z598" i="23"/>
  <c r="AR598" i="23"/>
  <c r="Y598" i="23"/>
  <c r="AF598" i="23"/>
  <c r="AY598" i="23"/>
  <c r="W598" i="23"/>
  <c r="I598" i="23"/>
  <c r="AZ598" i="23"/>
  <c r="AU598" i="23"/>
  <c r="AO598" i="23"/>
  <c r="AV598" i="23"/>
  <c r="AT598" i="23"/>
  <c r="AM598" i="23"/>
  <c r="BA598" i="23"/>
  <c r="U598" i="23"/>
  <c r="AQ598" i="23"/>
  <c r="T598" i="23"/>
  <c r="BH598" i="23"/>
  <c r="R598" i="23"/>
  <c r="AK598" i="23"/>
  <c r="P598" i="23"/>
  <c r="AP598" i="23"/>
  <c r="X598" i="23"/>
  <c r="AL598" i="23"/>
  <c r="AA598" i="23"/>
  <c r="V598" i="23"/>
  <c r="AJ598" i="23"/>
  <c r="N598" i="23"/>
  <c r="AN598" i="23"/>
  <c r="S598" i="23"/>
  <c r="BC598" i="23"/>
  <c r="AH598" i="23"/>
  <c r="J598" i="23"/>
  <c r="AW598" i="23"/>
  <c r="AG598" i="23"/>
  <c r="Q598" i="23"/>
  <c r="L598" i="23"/>
  <c r="BB598" i="23"/>
  <c r="BG598" i="23"/>
  <c r="BF598" i="23"/>
  <c r="AE598" i="23"/>
  <c r="BD598" i="23"/>
  <c r="AI598" i="23"/>
  <c r="K598" i="23"/>
  <c r="AX598" i="23"/>
  <c r="AB598" i="23"/>
  <c r="AS598" i="23"/>
  <c r="AC598" i="23"/>
  <c r="M598" i="23"/>
  <c r="BO371" i="23"/>
  <c r="BP371" i="23"/>
  <c r="BQ371" i="23"/>
  <c r="BR371" i="23"/>
  <c r="BS371" i="23"/>
  <c r="BT371" i="23"/>
  <c r="BU371" i="23"/>
  <c r="BV371" i="23"/>
  <c r="BW371" i="23"/>
  <c r="BX371" i="23"/>
  <c r="BY371" i="23"/>
  <c r="BZ371" i="23"/>
  <c r="D599" i="23"/>
  <c r="B599" i="23" s="1"/>
  <c r="R599" i="23" s="1"/>
  <c r="J521" i="23"/>
  <c r="BO521" i="23"/>
  <c r="BP521" i="23"/>
  <c r="BQ521" i="23"/>
  <c r="BR521" i="23"/>
  <c r="BS521" i="23"/>
  <c r="BT521" i="23"/>
  <c r="BU521" i="23"/>
  <c r="BV521" i="23"/>
  <c r="BW521" i="23"/>
  <c r="BX521" i="23"/>
  <c r="BY521" i="23"/>
  <c r="BZ521" i="23"/>
  <c r="BJ605" i="23"/>
  <c r="BJ609" i="23"/>
  <c r="BJ613" i="23"/>
  <c r="BJ604" i="23"/>
  <c r="BJ608" i="23"/>
  <c r="BJ607" i="23"/>
  <c r="BJ611" i="23"/>
  <c r="BJ612" i="23"/>
  <c r="BJ606" i="23"/>
  <c r="BJ533" i="23"/>
  <c r="BJ537" i="23"/>
  <c r="BJ538" i="23"/>
  <c r="BJ462" i="23"/>
  <c r="BJ463" i="23"/>
  <c r="BJ615" i="23"/>
  <c r="BJ529" i="23"/>
  <c r="BJ531" i="23"/>
  <c r="BJ534" i="23"/>
  <c r="BJ452" i="23"/>
  <c r="BJ453" i="23"/>
  <c r="BJ454" i="23"/>
  <c r="BJ455" i="23"/>
  <c r="BJ456" i="23"/>
  <c r="BJ457" i="23"/>
  <c r="BJ458" i="23"/>
  <c r="BJ459" i="23"/>
  <c r="BJ460" i="23"/>
  <c r="BJ461" i="23"/>
  <c r="BJ614" i="23"/>
  <c r="BJ535" i="23"/>
  <c r="BJ610" i="23"/>
  <c r="BJ528" i="23"/>
  <c r="BJ530" i="23"/>
  <c r="BJ539" i="23"/>
  <c r="BJ532" i="23"/>
  <c r="BJ536" i="23"/>
  <c r="BJ682" i="23"/>
  <c r="BJ683" i="23"/>
  <c r="BJ684" i="23"/>
  <c r="BJ685" i="23"/>
  <c r="BJ686" i="23"/>
  <c r="BJ687" i="23"/>
  <c r="BJ688" i="23"/>
  <c r="BJ689" i="23"/>
  <c r="BJ690" i="23"/>
  <c r="BJ691" i="23"/>
  <c r="BJ692" i="23"/>
  <c r="BJ693" i="23"/>
  <c r="AW521" i="23"/>
  <c r="AG521" i="23"/>
  <c r="Q521" i="23"/>
  <c r="AC521" i="23"/>
  <c r="M521" i="23"/>
  <c r="BE521" i="23"/>
  <c r="AO521" i="23"/>
  <c r="Y521" i="23"/>
  <c r="I521" i="23"/>
  <c r="AS521" i="23"/>
  <c r="BA521" i="23"/>
  <c r="AK521" i="23"/>
  <c r="U521" i="23"/>
  <c r="G521" i="23"/>
  <c r="BD521" i="23"/>
  <c r="AZ521" i="23"/>
  <c r="AV521" i="23"/>
  <c r="AR521" i="23"/>
  <c r="AN521" i="23"/>
  <c r="AJ521" i="23"/>
  <c r="AF521" i="23"/>
  <c r="AB521" i="23"/>
  <c r="X521" i="23"/>
  <c r="T521" i="23"/>
  <c r="P521" i="23"/>
  <c r="L521" i="23"/>
  <c r="H521" i="23"/>
  <c r="BG521" i="23"/>
  <c r="BC521" i="23"/>
  <c r="AY521" i="23"/>
  <c r="AU521" i="23"/>
  <c r="AQ521" i="23"/>
  <c r="AM521" i="23"/>
  <c r="AI521" i="23"/>
  <c r="AE521" i="23"/>
  <c r="AA521" i="23"/>
  <c r="W521" i="23"/>
  <c r="S521" i="23"/>
  <c r="O521" i="23"/>
  <c r="K521" i="23"/>
  <c r="BF521" i="23"/>
  <c r="BB521" i="23"/>
  <c r="AX521" i="23"/>
  <c r="AT521" i="23"/>
  <c r="AP521" i="23"/>
  <c r="AL521" i="23"/>
  <c r="AH521" i="23"/>
  <c r="AD521" i="23"/>
  <c r="Z521" i="23"/>
  <c r="V521" i="23"/>
  <c r="R521" i="23"/>
  <c r="N521" i="23"/>
  <c r="C71" i="23"/>
  <c r="B522" i="23"/>
  <c r="BJ514" i="23"/>
  <c r="BJ513" i="23"/>
  <c r="BJ512" i="23"/>
  <c r="BJ515" i="23"/>
  <c r="H446" i="23"/>
  <c r="I446" i="23"/>
  <c r="J446" i="23"/>
  <c r="K446" i="23"/>
  <c r="L446" i="23"/>
  <c r="M446" i="23"/>
  <c r="N446" i="23"/>
  <c r="O446" i="23"/>
  <c r="P446" i="23"/>
  <c r="Q446" i="23"/>
  <c r="R446" i="23"/>
  <c r="S446" i="23"/>
  <c r="T446" i="23"/>
  <c r="U446" i="23"/>
  <c r="V446" i="23"/>
  <c r="W446" i="23"/>
  <c r="X446" i="23"/>
  <c r="Y446" i="23"/>
  <c r="Z446" i="23"/>
  <c r="AA446" i="23"/>
  <c r="AB446" i="23"/>
  <c r="AC446" i="23"/>
  <c r="AD446" i="23"/>
  <c r="AE446" i="23"/>
  <c r="AF446" i="23"/>
  <c r="AG446" i="23"/>
  <c r="AH446" i="23"/>
  <c r="AI446" i="23"/>
  <c r="AJ446" i="23"/>
  <c r="AK446" i="23"/>
  <c r="AL446" i="23"/>
  <c r="AM446" i="23"/>
  <c r="AN446" i="23"/>
  <c r="AO446" i="23"/>
  <c r="AP446" i="23"/>
  <c r="AQ446" i="23"/>
  <c r="AR446" i="23"/>
  <c r="AS446" i="23"/>
  <c r="AT446" i="23"/>
  <c r="AU446" i="23"/>
  <c r="AV446" i="23"/>
  <c r="AW446" i="23"/>
  <c r="AX446" i="23"/>
  <c r="AY446" i="23"/>
  <c r="AZ446" i="23"/>
  <c r="BA446" i="23"/>
  <c r="BB446" i="23"/>
  <c r="BC446" i="23"/>
  <c r="BD446" i="23"/>
  <c r="BE446" i="23"/>
  <c r="BF446" i="23"/>
  <c r="BG446" i="23"/>
  <c r="BH446" i="23"/>
  <c r="G446" i="23"/>
  <c r="AD142" i="23"/>
  <c r="N142" i="23"/>
  <c r="Y142" i="23"/>
  <c r="AI142" i="23"/>
  <c r="M142" i="23"/>
  <c r="AM142" i="23"/>
  <c r="P142" i="23"/>
  <c r="U142" i="23"/>
  <c r="AL142" i="23"/>
  <c r="AJ142" i="23"/>
  <c r="AK142" i="23"/>
  <c r="K142" i="23"/>
  <c r="R142" i="23"/>
  <c r="I142" i="23"/>
  <c r="S142" i="23"/>
  <c r="G142" i="23"/>
  <c r="L142" i="23"/>
  <c r="Z142" i="23"/>
  <c r="J142" i="23"/>
  <c r="T142" i="23"/>
  <c r="AC142" i="23"/>
  <c r="H142" i="23"/>
  <c r="AB142" i="23"/>
  <c r="AF142" i="23"/>
  <c r="V142" i="23"/>
  <c r="O142" i="23"/>
  <c r="X142" i="23"/>
  <c r="Q142" i="23"/>
  <c r="AG142" i="23"/>
  <c r="AH142" i="23"/>
  <c r="AE142" i="23"/>
  <c r="AN142" i="23"/>
  <c r="AA142" i="23"/>
  <c r="W142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B60" i="90"/>
  <c r="D523" i="23"/>
  <c r="BJ473" i="23"/>
  <c r="BJ474" i="23"/>
  <c r="BJ469" i="23"/>
  <c r="BJ471" i="23"/>
  <c r="BJ475" i="23"/>
  <c r="BJ477" i="23"/>
  <c r="BJ476" i="23"/>
  <c r="BJ478" i="23"/>
  <c r="BJ468" i="23"/>
  <c r="BJ479" i="23"/>
  <c r="BJ470" i="23"/>
  <c r="BJ472" i="23"/>
  <c r="BJ480" i="23"/>
  <c r="BJ481" i="23"/>
  <c r="BJ482" i="23"/>
  <c r="BJ483" i="23"/>
  <c r="BJ484" i="23"/>
  <c r="BJ485" i="23"/>
  <c r="BJ486" i="23"/>
  <c r="BJ487" i="23"/>
  <c r="BJ488" i="23"/>
  <c r="BJ489" i="23"/>
  <c r="BJ490" i="23"/>
  <c r="BJ491" i="23"/>
  <c r="BJ492" i="23"/>
  <c r="BJ493" i="23"/>
  <c r="BJ494" i="23"/>
  <c r="BJ495" i="23"/>
  <c r="BJ496" i="23"/>
  <c r="BJ497" i="23"/>
  <c r="BJ498" i="23"/>
  <c r="BJ499" i="23"/>
  <c r="BJ500" i="23"/>
  <c r="BJ501" i="23"/>
  <c r="BJ502" i="23"/>
  <c r="BJ503" i="23"/>
  <c r="BJ504" i="23"/>
  <c r="BJ505" i="23"/>
  <c r="BJ506" i="23"/>
  <c r="BJ507" i="23"/>
  <c r="BJ508" i="23"/>
  <c r="BJ509" i="23"/>
  <c r="BJ510" i="23"/>
  <c r="BJ511" i="23"/>
  <c r="AC294" i="23"/>
  <c r="AN294" i="23"/>
  <c r="U294" i="23"/>
  <c r="AE294" i="23"/>
  <c r="H294" i="23"/>
  <c r="AJ294" i="23"/>
  <c r="L294" i="23"/>
  <c r="AA294" i="23"/>
  <c r="Z294" i="23"/>
  <c r="AH294" i="23"/>
  <c r="J294" i="23"/>
  <c r="AK294" i="23"/>
  <c r="AD294" i="23"/>
  <c r="M294" i="23"/>
  <c r="T294" i="23"/>
  <c r="AG294" i="23"/>
  <c r="Y294" i="23"/>
  <c r="I294" i="23"/>
  <c r="N294" i="23"/>
  <c r="V294" i="23"/>
  <c r="AI294" i="23"/>
  <c r="Q294" i="23"/>
  <c r="X294" i="23"/>
  <c r="AB294" i="23"/>
  <c r="G294" i="23"/>
  <c r="P294" i="23"/>
  <c r="O294" i="23"/>
  <c r="K294" i="23"/>
  <c r="S294" i="23"/>
  <c r="W294" i="23"/>
  <c r="AF294" i="23"/>
  <c r="AL294" i="23"/>
  <c r="R294" i="23"/>
  <c r="AM294" i="23"/>
  <c r="N218" i="23"/>
  <c r="AD218" i="23"/>
  <c r="J218" i="23"/>
  <c r="AA218" i="23"/>
  <c r="AJ218" i="23"/>
  <c r="AC218" i="23"/>
  <c r="X218" i="23"/>
  <c r="Q218" i="23"/>
  <c r="M218" i="23"/>
  <c r="AL218" i="23"/>
  <c r="AI218" i="23"/>
  <c r="AN218" i="23"/>
  <c r="H218" i="23"/>
  <c r="AM218" i="23"/>
  <c r="U218" i="23"/>
  <c r="P218" i="23"/>
  <c r="G218" i="23"/>
  <c r="I218" i="23"/>
  <c r="R218" i="23"/>
  <c r="AH218" i="23"/>
  <c r="O218" i="23"/>
  <c r="AE218" i="23"/>
  <c r="K218" i="23"/>
  <c r="AK218" i="23"/>
  <c r="AF218" i="23"/>
  <c r="Y218" i="23"/>
  <c r="V218" i="23"/>
  <c r="S218" i="23"/>
  <c r="T218" i="23"/>
  <c r="L218" i="23"/>
  <c r="AG218" i="23"/>
  <c r="Z218" i="23"/>
  <c r="W218" i="23"/>
  <c r="AB218" i="23"/>
  <c r="BK370" i="23"/>
  <c r="BK330" i="23"/>
  <c r="BK331" i="23"/>
  <c r="D678" i="23"/>
  <c r="B678" i="23" s="1"/>
  <c r="BK363" i="23"/>
  <c r="BK339" i="23"/>
  <c r="BK332" i="23"/>
  <c r="BK348" i="23"/>
  <c r="BK358" i="23"/>
  <c r="BK340" i="23"/>
  <c r="BK319" i="23"/>
  <c r="BK359" i="23"/>
  <c r="BK320" i="23"/>
  <c r="BK334" i="23"/>
  <c r="BK321" i="23"/>
  <c r="BK343" i="23"/>
  <c r="BK360" i="23"/>
  <c r="BK316" i="23"/>
  <c r="BK356" i="23"/>
  <c r="BK353" i="23"/>
  <c r="BK329" i="23"/>
  <c r="BK357" i="23"/>
  <c r="BK361" i="23"/>
  <c r="BK324" i="23"/>
  <c r="BK336" i="23"/>
  <c r="BK326" i="23"/>
  <c r="BK346" i="23"/>
  <c r="BK364" i="23"/>
  <c r="BK327" i="23"/>
  <c r="BK337" i="23"/>
  <c r="BK349" i="23"/>
  <c r="BK352" i="23"/>
  <c r="BK368" i="23"/>
  <c r="BK7" i="23"/>
  <c r="BK367" i="23"/>
  <c r="BK328" i="23"/>
  <c r="BK318" i="23"/>
  <c r="BK342" i="23"/>
  <c r="BK355" i="23"/>
  <c r="BK323" i="23"/>
  <c r="BK335" i="23"/>
  <c r="BK345" i="23"/>
  <c r="BK365" i="23"/>
  <c r="BK366" i="23"/>
  <c r="BK347" i="23"/>
  <c r="BK354" i="23"/>
  <c r="BK344" i="23"/>
  <c r="BK322" i="23"/>
  <c r="BK338" i="23"/>
  <c r="BK362" i="23"/>
  <c r="BK317" i="23"/>
  <c r="BK325" i="23"/>
  <c r="BK333" i="23"/>
  <c r="BK341" i="23"/>
  <c r="BK350" i="23"/>
  <c r="BK351" i="23"/>
  <c r="BK369" i="23"/>
  <c r="B447" i="23"/>
  <c r="G371" i="23"/>
  <c r="H371" i="23"/>
  <c r="I371" i="23"/>
  <c r="J371" i="23"/>
  <c r="K371" i="23"/>
  <c r="L371" i="23"/>
  <c r="N371" i="23"/>
  <c r="M371" i="23"/>
  <c r="O371" i="23"/>
  <c r="P371" i="23"/>
  <c r="Q371" i="23"/>
  <c r="R371" i="23"/>
  <c r="S371" i="23"/>
  <c r="T371" i="23"/>
  <c r="U371" i="23"/>
  <c r="V371" i="23"/>
  <c r="W371" i="23"/>
  <c r="X371" i="23"/>
  <c r="Y371" i="23"/>
  <c r="Z371" i="23"/>
  <c r="AA371" i="23"/>
  <c r="AB371" i="23"/>
  <c r="AC371" i="23"/>
  <c r="AD371" i="23"/>
  <c r="AE371" i="23"/>
  <c r="AF371" i="23"/>
  <c r="AG371" i="23"/>
  <c r="AH371" i="23"/>
  <c r="AI371" i="23"/>
  <c r="AJ371" i="23"/>
  <c r="AK371" i="23"/>
  <c r="AL371" i="23"/>
  <c r="AM371" i="23"/>
  <c r="AN371" i="23"/>
  <c r="AO371" i="23"/>
  <c r="AP371" i="23"/>
  <c r="AQ371" i="23"/>
  <c r="AR371" i="23"/>
  <c r="AS371" i="23"/>
  <c r="AT371" i="23"/>
  <c r="AU371" i="23"/>
  <c r="AV371" i="23"/>
  <c r="AW371" i="23"/>
  <c r="AX371" i="23"/>
  <c r="AY371" i="23"/>
  <c r="AZ371" i="23"/>
  <c r="BA371" i="23"/>
  <c r="BB371" i="23"/>
  <c r="BC371" i="23"/>
  <c r="BD371" i="23"/>
  <c r="BE371" i="23"/>
  <c r="BF371" i="23"/>
  <c r="BG371" i="23"/>
  <c r="BH371" i="23"/>
  <c r="BI371" i="23"/>
  <c r="BK371" i="23"/>
  <c r="H677" i="23"/>
  <c r="X677" i="23"/>
  <c r="AN677" i="23"/>
  <c r="BD677" i="23"/>
  <c r="O677" i="23"/>
  <c r="AK677" i="23"/>
  <c r="BF677" i="23"/>
  <c r="V677" i="23"/>
  <c r="AQ677" i="23"/>
  <c r="L677" i="23"/>
  <c r="AB677" i="23"/>
  <c r="AR677" i="23"/>
  <c r="BH677" i="23"/>
  <c r="U677" i="23"/>
  <c r="AP677" i="23"/>
  <c r="T677" i="23"/>
  <c r="AJ677" i="23"/>
  <c r="AZ677" i="23"/>
  <c r="J677" i="23"/>
  <c r="AE677" i="23"/>
  <c r="BA677" i="23"/>
  <c r="AV677" i="23"/>
  <c r="Z677" i="23"/>
  <c r="AG677" i="23"/>
  <c r="BG677" i="23"/>
  <c r="W677" i="23"/>
  <c r="AS677" i="23"/>
  <c r="S677" i="23"/>
  <c r="AO677" i="23"/>
  <c r="AU677" i="23"/>
  <c r="K677" i="23"/>
  <c r="AL677" i="23"/>
  <c r="G677" i="23"/>
  <c r="AC677" i="23"/>
  <c r="AX677" i="23"/>
  <c r="Y677" i="23"/>
  <c r="AT677" i="23"/>
  <c r="AF677" i="23"/>
  <c r="AA677" i="23"/>
  <c r="BB677" i="23"/>
  <c r="R677" i="23"/>
  <c r="AM677" i="23"/>
  <c r="BI677" i="23"/>
  <c r="N677" i="23"/>
  <c r="AI677" i="23"/>
  <c r="BE677" i="23"/>
  <c r="P677" i="23"/>
  <c r="Q677" i="23"/>
  <c r="AW677" i="23"/>
  <c r="BC677" i="23"/>
  <c r="M677" i="23"/>
  <c r="I677" i="23"/>
  <c r="AD677" i="23"/>
  <c r="AH677" i="23"/>
  <c r="AY677" i="23"/>
  <c r="V676" i="23"/>
  <c r="AL676" i="23"/>
  <c r="BB676" i="23"/>
  <c r="T676" i="23"/>
  <c r="AO676" i="23"/>
  <c r="AA676" i="23"/>
  <c r="AV676" i="23"/>
  <c r="J676" i="23"/>
  <c r="Z676" i="23"/>
  <c r="AP676" i="23"/>
  <c r="BF676" i="23"/>
  <c r="Y676" i="23"/>
  <c r="AU676" i="23"/>
  <c r="R676" i="23"/>
  <c r="AH676" i="23"/>
  <c r="AX676" i="23"/>
  <c r="O676" i="23"/>
  <c r="AJ676" i="23"/>
  <c r="BE676" i="23"/>
  <c r="AD676" i="23"/>
  <c r="I676" i="23"/>
  <c r="P676" i="23"/>
  <c r="AQ676" i="23"/>
  <c r="G676" i="23"/>
  <c r="AB676" i="23"/>
  <c r="AW676" i="23"/>
  <c r="S676" i="23"/>
  <c r="AN676" i="23"/>
  <c r="AT676" i="23"/>
  <c r="AE676" i="23"/>
  <c r="U676" i="23"/>
  <c r="BA676" i="23"/>
  <c r="L676" i="23"/>
  <c r="AG676" i="23"/>
  <c r="BC676" i="23"/>
  <c r="X676" i="23"/>
  <c r="AS676" i="23"/>
  <c r="N676" i="23"/>
  <c r="K676" i="23"/>
  <c r="AK676" i="23"/>
  <c r="W676" i="23"/>
  <c r="AR676" i="23"/>
  <c r="M676" i="23"/>
  <c r="AI676" i="23"/>
  <c r="BD676" i="23"/>
  <c r="BG676" i="23"/>
  <c r="AM676" i="23"/>
  <c r="BH676" i="23"/>
  <c r="AF676" i="23"/>
  <c r="H676" i="23"/>
  <c r="AZ676" i="23"/>
  <c r="Q676" i="23"/>
  <c r="AC676" i="23"/>
  <c r="AY676" i="23"/>
  <c r="D448" i="23"/>
  <c r="C146" i="23"/>
  <c r="C147" i="23" s="1"/>
  <c r="D372" i="23"/>
  <c r="D295" i="23"/>
  <c r="D219" i="23"/>
  <c r="D143" i="23"/>
  <c r="C297" i="23"/>
  <c r="C222" i="23"/>
  <c r="C223" i="23" s="1"/>
  <c r="AO147" i="23" l="1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BH147" i="23"/>
  <c r="BI147" i="23"/>
  <c r="BJ147" i="23"/>
  <c r="BK147" i="23"/>
  <c r="BL147" i="23"/>
  <c r="BM147" i="23"/>
  <c r="BN147" i="23"/>
  <c r="BP147" i="23"/>
  <c r="BQ147" i="23"/>
  <c r="BR147" i="23"/>
  <c r="BS147" i="23"/>
  <c r="BT147" i="23"/>
  <c r="BU147" i="23"/>
  <c r="BV147" i="23"/>
  <c r="BW147" i="23"/>
  <c r="BX147" i="23"/>
  <c r="BY147" i="23"/>
  <c r="BZ147" i="23"/>
  <c r="AO219" i="23"/>
  <c r="AS219" i="23"/>
  <c r="AW219" i="23"/>
  <c r="BA219" i="23"/>
  <c r="BE219" i="23"/>
  <c r="BI219" i="23"/>
  <c r="BM219" i="23"/>
  <c r="BQ219" i="23"/>
  <c r="BU219" i="23"/>
  <c r="BY219" i="23"/>
  <c r="AP219" i="23"/>
  <c r="AT219" i="23"/>
  <c r="AX219" i="23"/>
  <c r="BB219" i="23"/>
  <c r="BF219" i="23"/>
  <c r="BJ219" i="23"/>
  <c r="BN219" i="23"/>
  <c r="BR219" i="23"/>
  <c r="BV219" i="23"/>
  <c r="BZ219" i="23"/>
  <c r="AU219" i="23"/>
  <c r="BC219" i="23"/>
  <c r="BK219" i="23"/>
  <c r="BS219" i="23"/>
  <c r="AQ219" i="23"/>
  <c r="BG219" i="23"/>
  <c r="BW219" i="23"/>
  <c r="AV219" i="23"/>
  <c r="BD219" i="23"/>
  <c r="BL219" i="23"/>
  <c r="BT219" i="23"/>
  <c r="AY219" i="23"/>
  <c r="BO219" i="23"/>
  <c r="BH219" i="23"/>
  <c r="AR219" i="23"/>
  <c r="AZ219" i="23"/>
  <c r="BP219" i="23"/>
  <c r="BX219" i="23"/>
  <c r="AO223" i="23"/>
  <c r="AP223" i="23"/>
  <c r="AQ223" i="23"/>
  <c r="AR223" i="23"/>
  <c r="AS223" i="23"/>
  <c r="AT223" i="23"/>
  <c r="AU223" i="23"/>
  <c r="AV223" i="23"/>
  <c r="AW223" i="23"/>
  <c r="AX223" i="23"/>
  <c r="AY223" i="23"/>
  <c r="AZ223" i="23"/>
  <c r="BA223" i="23"/>
  <c r="BB223" i="23"/>
  <c r="BC223" i="23"/>
  <c r="BD223" i="23"/>
  <c r="BE223" i="23"/>
  <c r="BF223" i="23"/>
  <c r="BG223" i="23"/>
  <c r="BH223" i="23"/>
  <c r="BI223" i="23"/>
  <c r="BJ223" i="23"/>
  <c r="BK223" i="23"/>
  <c r="BL223" i="23"/>
  <c r="BM223" i="23"/>
  <c r="BN223" i="23"/>
  <c r="BP223" i="23"/>
  <c r="BQ223" i="23"/>
  <c r="BR223" i="23"/>
  <c r="BS223" i="23"/>
  <c r="BT223" i="23"/>
  <c r="BU223" i="23"/>
  <c r="BV223" i="23"/>
  <c r="BW223" i="23"/>
  <c r="BX223" i="23"/>
  <c r="BY223" i="23"/>
  <c r="BZ223" i="23"/>
  <c r="AO143" i="23"/>
  <c r="AS143" i="23"/>
  <c r="AW143" i="23"/>
  <c r="BA143" i="23"/>
  <c r="BE143" i="23"/>
  <c r="BI143" i="23"/>
  <c r="BM143" i="23"/>
  <c r="BQ143" i="23"/>
  <c r="BU143" i="23"/>
  <c r="BY143" i="23"/>
  <c r="AP143" i="23"/>
  <c r="AT143" i="23"/>
  <c r="AX143" i="23"/>
  <c r="BB143" i="23"/>
  <c r="BF143" i="23"/>
  <c r="BJ143" i="23"/>
  <c r="BN143" i="23"/>
  <c r="BR143" i="23"/>
  <c r="BV143" i="23"/>
  <c r="BZ143" i="23"/>
  <c r="AQ143" i="23"/>
  <c r="AY143" i="23"/>
  <c r="BG143" i="23"/>
  <c r="BO143" i="23"/>
  <c r="BW143" i="23"/>
  <c r="AR143" i="23"/>
  <c r="AZ143" i="23"/>
  <c r="BH143" i="23"/>
  <c r="BP143" i="23"/>
  <c r="BX143" i="23"/>
  <c r="AU143" i="23"/>
  <c r="BK143" i="23"/>
  <c r="AV143" i="23"/>
  <c r="BL143" i="23"/>
  <c r="BS143" i="23"/>
  <c r="BC143" i="23"/>
  <c r="BT143" i="23"/>
  <c r="BD143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AP295" i="23"/>
  <c r="AT295" i="23"/>
  <c r="AX295" i="23"/>
  <c r="BB295" i="23"/>
  <c r="BF295" i="23"/>
  <c r="BJ295" i="23"/>
  <c r="BN295" i="23"/>
  <c r="BR295" i="23"/>
  <c r="BV295" i="23"/>
  <c r="BZ295" i="23"/>
  <c r="AR295" i="23"/>
  <c r="AZ295" i="23"/>
  <c r="BH295" i="23"/>
  <c r="BP295" i="23"/>
  <c r="BX295" i="23"/>
  <c r="AQ295" i="23"/>
  <c r="AU295" i="23"/>
  <c r="AY295" i="23"/>
  <c r="BC295" i="23"/>
  <c r="BG295" i="23"/>
  <c r="BK295" i="23"/>
  <c r="BO295" i="23"/>
  <c r="BS295" i="23"/>
  <c r="BW295" i="23"/>
  <c r="AV295" i="23"/>
  <c r="BD295" i="23"/>
  <c r="BL295" i="23"/>
  <c r="BT295" i="23"/>
  <c r="AO295" i="23"/>
  <c r="BE295" i="23"/>
  <c r="BU295" i="23"/>
  <c r="BI295" i="23"/>
  <c r="BY295" i="23"/>
  <c r="BM295" i="23"/>
  <c r="BA295" i="23"/>
  <c r="BQ295" i="23"/>
  <c r="AS295" i="23"/>
  <c r="AW295" i="23"/>
  <c r="BE599" i="23"/>
  <c r="AL599" i="23"/>
  <c r="K599" i="23"/>
  <c r="AZ599" i="23"/>
  <c r="BH599" i="23"/>
  <c r="N599" i="23"/>
  <c r="BI599" i="23"/>
  <c r="AB599" i="23"/>
  <c r="G599" i="23"/>
  <c r="AC599" i="23"/>
  <c r="BF599" i="23"/>
  <c r="BG599" i="23"/>
  <c r="AQ599" i="23"/>
  <c r="AO599" i="23"/>
  <c r="AY599" i="23"/>
  <c r="X599" i="23"/>
  <c r="AU599" i="23"/>
  <c r="AW599" i="23"/>
  <c r="W599" i="23"/>
  <c r="BB599" i="23"/>
  <c r="AD599" i="23"/>
  <c r="J599" i="23"/>
  <c r="P599" i="23"/>
  <c r="AK599" i="23"/>
  <c r="T599" i="23"/>
  <c r="AS599" i="23"/>
  <c r="S599" i="23"/>
  <c r="Y599" i="23"/>
  <c r="AR599" i="23"/>
  <c r="Q599" i="23"/>
  <c r="AT599" i="23"/>
  <c r="Z599" i="23"/>
  <c r="BA599" i="23"/>
  <c r="AA599" i="23"/>
  <c r="I599" i="23"/>
  <c r="AN599" i="23"/>
  <c r="H599" i="23"/>
  <c r="O599" i="23"/>
  <c r="AM599" i="23"/>
  <c r="AP599" i="23"/>
  <c r="V599" i="23"/>
  <c r="U599" i="23"/>
  <c r="AF599" i="23"/>
  <c r="AV599" i="23"/>
  <c r="AE599" i="23"/>
  <c r="BD599" i="23"/>
  <c r="AI599" i="23"/>
  <c r="M599" i="23"/>
  <c r="AJ599" i="23"/>
  <c r="BC599" i="23"/>
  <c r="AG599" i="23"/>
  <c r="L599" i="23"/>
  <c r="AX599" i="23"/>
  <c r="AH599" i="23"/>
  <c r="AD147" i="23"/>
  <c r="H522" i="23"/>
  <c r="BO522" i="23"/>
  <c r="BP522" i="23"/>
  <c r="BQ522" i="23"/>
  <c r="BR522" i="23"/>
  <c r="BS522" i="23"/>
  <c r="BT522" i="23"/>
  <c r="BU522" i="23"/>
  <c r="BV522" i="23"/>
  <c r="BW522" i="23"/>
  <c r="BX522" i="23"/>
  <c r="BY522" i="23"/>
  <c r="BZ522" i="23"/>
  <c r="BO372" i="23"/>
  <c r="BP372" i="23"/>
  <c r="BQ372" i="23"/>
  <c r="BR372" i="23"/>
  <c r="BS372" i="23"/>
  <c r="BT372" i="23"/>
  <c r="BU372" i="23"/>
  <c r="BV372" i="23"/>
  <c r="BW372" i="23"/>
  <c r="BX372" i="23"/>
  <c r="BY372" i="23"/>
  <c r="BZ372" i="23"/>
  <c r="D600" i="23"/>
  <c r="B600" i="23" s="1"/>
  <c r="O600" i="23" s="1"/>
  <c r="G71" i="23"/>
  <c r="H71" i="23"/>
  <c r="I71" i="23"/>
  <c r="J71" i="23"/>
  <c r="K71" i="23"/>
  <c r="L71" i="23"/>
  <c r="M71" i="23"/>
  <c r="N71" i="23"/>
  <c r="O71" i="23"/>
  <c r="P71" i="23"/>
  <c r="R71" i="23"/>
  <c r="Q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BK604" i="23"/>
  <c r="BK605" i="23"/>
  <c r="BK606" i="23"/>
  <c r="BK607" i="23"/>
  <c r="BK608" i="23"/>
  <c r="BK609" i="23"/>
  <c r="BK610" i="23"/>
  <c r="BK611" i="23"/>
  <c r="BK614" i="23"/>
  <c r="BK615" i="23"/>
  <c r="BK613" i="23"/>
  <c r="BK528" i="23"/>
  <c r="BK529" i="23"/>
  <c r="BK530" i="23"/>
  <c r="BK531" i="23"/>
  <c r="BK532" i="23"/>
  <c r="BK533" i="23"/>
  <c r="BK534" i="23"/>
  <c r="BK535" i="23"/>
  <c r="BK536" i="23"/>
  <c r="BK537" i="23"/>
  <c r="BK612" i="23"/>
  <c r="BK539" i="23"/>
  <c r="BK538" i="23"/>
  <c r="BK462" i="23"/>
  <c r="BK463" i="23"/>
  <c r="BK452" i="23"/>
  <c r="BK453" i="23"/>
  <c r="BK454" i="23"/>
  <c r="BK455" i="23"/>
  <c r="BK456" i="23"/>
  <c r="BK457" i="23"/>
  <c r="BK458" i="23"/>
  <c r="BK459" i="23"/>
  <c r="BK460" i="23"/>
  <c r="BK461" i="23"/>
  <c r="BK682" i="23"/>
  <c r="BK683" i="23"/>
  <c r="BK684" i="23"/>
  <c r="BK685" i="23"/>
  <c r="BK686" i="23"/>
  <c r="BK687" i="23"/>
  <c r="BK688" i="23"/>
  <c r="BK689" i="23"/>
  <c r="BK690" i="23"/>
  <c r="BK691" i="23"/>
  <c r="BK692" i="23"/>
  <c r="BK693" i="23"/>
  <c r="C224" i="23"/>
  <c r="I223" i="23"/>
  <c r="G223" i="23"/>
  <c r="H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AB223" i="23"/>
  <c r="AC223" i="23"/>
  <c r="AD223" i="23"/>
  <c r="AE223" i="23"/>
  <c r="AF223" i="23"/>
  <c r="AG223" i="23"/>
  <c r="AH223" i="23"/>
  <c r="AI223" i="23"/>
  <c r="AJ223" i="23"/>
  <c r="AK223" i="23"/>
  <c r="AL223" i="23"/>
  <c r="AM223" i="23"/>
  <c r="AN223" i="23"/>
  <c r="C148" i="23"/>
  <c r="G147" i="23"/>
  <c r="I147" i="23"/>
  <c r="H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E147" i="23"/>
  <c r="AF147" i="23"/>
  <c r="AG147" i="23"/>
  <c r="AH147" i="23"/>
  <c r="AI147" i="23"/>
  <c r="AJ147" i="23"/>
  <c r="AK147" i="23"/>
  <c r="AL147" i="23"/>
  <c r="AM147" i="23"/>
  <c r="AN147" i="23"/>
  <c r="C72" i="23"/>
  <c r="AM522" i="23"/>
  <c r="AA522" i="23"/>
  <c r="AQ522" i="23"/>
  <c r="K522" i="23"/>
  <c r="BG522" i="23"/>
  <c r="BC522" i="23"/>
  <c r="W522" i="23"/>
  <c r="AY522" i="23"/>
  <c r="AI522" i="23"/>
  <c r="S522" i="23"/>
  <c r="AU522" i="23"/>
  <c r="AE522" i="23"/>
  <c r="O522" i="23"/>
  <c r="BB522" i="23"/>
  <c r="AT522" i="23"/>
  <c r="AL522" i="23"/>
  <c r="AD522" i="23"/>
  <c r="V522" i="23"/>
  <c r="N522" i="23"/>
  <c r="J522" i="23"/>
  <c r="BE522" i="23"/>
  <c r="BA522" i="23"/>
  <c r="AW522" i="23"/>
  <c r="AS522" i="23"/>
  <c r="AO522" i="23"/>
  <c r="AK522" i="23"/>
  <c r="AG522" i="23"/>
  <c r="AC522" i="23"/>
  <c r="Y522" i="23"/>
  <c r="U522" i="23"/>
  <c r="Q522" i="23"/>
  <c r="M522" i="23"/>
  <c r="I522" i="23"/>
  <c r="G522" i="23"/>
  <c r="BF522" i="23"/>
  <c r="AX522" i="23"/>
  <c r="AP522" i="23"/>
  <c r="AH522" i="23"/>
  <c r="Z522" i="23"/>
  <c r="R522" i="23"/>
  <c r="BH522" i="23"/>
  <c r="BD522" i="23"/>
  <c r="AZ522" i="23"/>
  <c r="AV522" i="23"/>
  <c r="AR522" i="23"/>
  <c r="AN522" i="23"/>
  <c r="AJ522" i="23"/>
  <c r="AF522" i="23"/>
  <c r="AB522" i="23"/>
  <c r="X522" i="23"/>
  <c r="T522" i="23"/>
  <c r="P522" i="23"/>
  <c r="L522" i="23"/>
  <c r="B61" i="90"/>
  <c r="BK515" i="23"/>
  <c r="BK514" i="23"/>
  <c r="BK513" i="23"/>
  <c r="BK512" i="23"/>
  <c r="H447" i="23"/>
  <c r="I447" i="23"/>
  <c r="J447" i="23"/>
  <c r="K447" i="23"/>
  <c r="L447" i="23"/>
  <c r="M447" i="23"/>
  <c r="N447" i="23"/>
  <c r="O447" i="23"/>
  <c r="P447" i="23"/>
  <c r="Q447" i="23"/>
  <c r="R447" i="23"/>
  <c r="S447" i="23"/>
  <c r="T447" i="23"/>
  <c r="U447" i="23"/>
  <c r="V447" i="23"/>
  <c r="W447" i="23"/>
  <c r="X447" i="23"/>
  <c r="Y447" i="23"/>
  <c r="Z447" i="23"/>
  <c r="AA447" i="23"/>
  <c r="AB447" i="23"/>
  <c r="AC447" i="23"/>
  <c r="AD447" i="23"/>
  <c r="AE447" i="23"/>
  <c r="AF447" i="23"/>
  <c r="AG447" i="23"/>
  <c r="AH447" i="23"/>
  <c r="AI447" i="23"/>
  <c r="AJ447" i="23"/>
  <c r="AK447" i="23"/>
  <c r="AL447" i="23"/>
  <c r="AM447" i="23"/>
  <c r="AN447" i="23"/>
  <c r="AO447" i="23"/>
  <c r="AP447" i="23"/>
  <c r="AQ447" i="23"/>
  <c r="AR447" i="23"/>
  <c r="AS447" i="23"/>
  <c r="AT447" i="23"/>
  <c r="AU447" i="23"/>
  <c r="AV447" i="23"/>
  <c r="AW447" i="23"/>
  <c r="AX447" i="23"/>
  <c r="AY447" i="23"/>
  <c r="AZ447" i="23"/>
  <c r="BA447" i="23"/>
  <c r="BB447" i="23"/>
  <c r="BC447" i="23"/>
  <c r="BD447" i="23"/>
  <c r="BE447" i="23"/>
  <c r="BF447" i="23"/>
  <c r="BG447" i="23"/>
  <c r="BH447" i="23"/>
  <c r="BI447" i="23"/>
  <c r="G447" i="23"/>
  <c r="B523" i="23"/>
  <c r="AF143" i="23"/>
  <c r="P143" i="23"/>
  <c r="AM143" i="23"/>
  <c r="W143" i="23"/>
  <c r="G143" i="23"/>
  <c r="AH143" i="23"/>
  <c r="Y143" i="23"/>
  <c r="AL143" i="23"/>
  <c r="U143" i="23"/>
  <c r="AC143" i="23"/>
  <c r="M143" i="23"/>
  <c r="AN143" i="23"/>
  <c r="X143" i="23"/>
  <c r="AE143" i="23"/>
  <c r="O143" i="23"/>
  <c r="R143" i="23"/>
  <c r="I143" i="23"/>
  <c r="K143" i="23"/>
  <c r="J143" i="23"/>
  <c r="AB143" i="23"/>
  <c r="L143" i="23"/>
  <c r="AI143" i="23"/>
  <c r="S143" i="23"/>
  <c r="Z143" i="23"/>
  <c r="Q143" i="23"/>
  <c r="V143" i="23"/>
  <c r="N143" i="23"/>
  <c r="H143" i="23"/>
  <c r="AD143" i="23"/>
  <c r="AJ143" i="23"/>
  <c r="T143" i="23"/>
  <c r="AA143" i="23"/>
  <c r="AG143" i="23"/>
  <c r="AK143" i="23"/>
  <c r="D524" i="23"/>
  <c r="BK469" i="23"/>
  <c r="BK470" i="23"/>
  <c r="BK471" i="23"/>
  <c r="BK475" i="23"/>
  <c r="BK476" i="23"/>
  <c r="BK477" i="23"/>
  <c r="BK478" i="23"/>
  <c r="BK479" i="23"/>
  <c r="BK472" i="23"/>
  <c r="BK468" i="23"/>
  <c r="BK474" i="23"/>
  <c r="BK473" i="23"/>
  <c r="BK480" i="23"/>
  <c r="BK481" i="23"/>
  <c r="BK482" i="23"/>
  <c r="BK483" i="23"/>
  <c r="BK484" i="23"/>
  <c r="BK485" i="23"/>
  <c r="BK486" i="23"/>
  <c r="BK487" i="23"/>
  <c r="BK488" i="23"/>
  <c r="BK489" i="23"/>
  <c r="BK490" i="23"/>
  <c r="BK491" i="23"/>
  <c r="BK492" i="23"/>
  <c r="BK493" i="23"/>
  <c r="BK494" i="23"/>
  <c r="BK495" i="23"/>
  <c r="BK496" i="23"/>
  <c r="BK497" i="23"/>
  <c r="BK498" i="23"/>
  <c r="BK499" i="23"/>
  <c r="BK500" i="23"/>
  <c r="BK501" i="23"/>
  <c r="BK502" i="23"/>
  <c r="BK503" i="23"/>
  <c r="BK504" i="23"/>
  <c r="BK505" i="23"/>
  <c r="BK506" i="23"/>
  <c r="BK507" i="23"/>
  <c r="BK508" i="23"/>
  <c r="BK509" i="23"/>
  <c r="BK510" i="23"/>
  <c r="BK511" i="23"/>
  <c r="N219" i="23"/>
  <c r="AD219" i="23"/>
  <c r="S219" i="23"/>
  <c r="AI219" i="23"/>
  <c r="Y219" i="23"/>
  <c r="T219" i="23"/>
  <c r="M219" i="23"/>
  <c r="AF219" i="23"/>
  <c r="V219" i="23"/>
  <c r="K219" i="23"/>
  <c r="I219" i="23"/>
  <c r="P219" i="23"/>
  <c r="J219" i="23"/>
  <c r="AE219" i="23"/>
  <c r="AK219" i="23"/>
  <c r="R219" i="23"/>
  <c r="AH219" i="23"/>
  <c r="G219" i="23"/>
  <c r="W219" i="23"/>
  <c r="AM219" i="23"/>
  <c r="AG219" i="23"/>
  <c r="AB219" i="23"/>
  <c r="U219" i="23"/>
  <c r="H219" i="23"/>
  <c r="AN219" i="23"/>
  <c r="AL219" i="23"/>
  <c r="AA219" i="23"/>
  <c r="AJ219" i="23"/>
  <c r="AC219" i="23"/>
  <c r="Z219" i="23"/>
  <c r="O219" i="23"/>
  <c r="Q219" i="23"/>
  <c r="L219" i="23"/>
  <c r="X219" i="23"/>
  <c r="AG295" i="23"/>
  <c r="Q295" i="23"/>
  <c r="AF295" i="23"/>
  <c r="K295" i="23"/>
  <c r="AJ295" i="23"/>
  <c r="H295" i="23"/>
  <c r="AI295" i="23"/>
  <c r="G295" i="23"/>
  <c r="L295" i="23"/>
  <c r="J295" i="23"/>
  <c r="S295" i="23"/>
  <c r="R295" i="23"/>
  <c r="W295" i="23"/>
  <c r="T295" i="23"/>
  <c r="AM295" i="23"/>
  <c r="U295" i="23"/>
  <c r="AL295" i="23"/>
  <c r="Z295" i="23"/>
  <c r="AC295" i="23"/>
  <c r="M295" i="23"/>
  <c r="AA295" i="23"/>
  <c r="AD295" i="23"/>
  <c r="AB295" i="23"/>
  <c r="Y295" i="23"/>
  <c r="I295" i="23"/>
  <c r="V295" i="23"/>
  <c r="AN295" i="23"/>
  <c r="AH295" i="23"/>
  <c r="AK295" i="23"/>
  <c r="P295" i="23"/>
  <c r="O295" i="23"/>
  <c r="N295" i="23"/>
  <c r="X295" i="23"/>
  <c r="AE295" i="23"/>
  <c r="D679" i="23"/>
  <c r="B679" i="23" s="1"/>
  <c r="BL361" i="23"/>
  <c r="BL342" i="23"/>
  <c r="BL372" i="23"/>
  <c r="BL356" i="23"/>
  <c r="BL369" i="23"/>
  <c r="BL324" i="23"/>
  <c r="BL333" i="23"/>
  <c r="BL358" i="23"/>
  <c r="BL320" i="23"/>
  <c r="BL341" i="23"/>
  <c r="BL326" i="23"/>
  <c r="BL325" i="23"/>
  <c r="BL353" i="23"/>
  <c r="BL7" i="23"/>
  <c r="BL360" i="23"/>
  <c r="BL317" i="23"/>
  <c r="BL371" i="23"/>
  <c r="BL316" i="23"/>
  <c r="BL354" i="23"/>
  <c r="BL336" i="23"/>
  <c r="BL318" i="23"/>
  <c r="BL334" i="23"/>
  <c r="BL362" i="23"/>
  <c r="BL366" i="23"/>
  <c r="BL321" i="23"/>
  <c r="BL329" i="23"/>
  <c r="BL337" i="23"/>
  <c r="BL345" i="23"/>
  <c r="BL349" i="23"/>
  <c r="BL357" i="23"/>
  <c r="BL365" i="23"/>
  <c r="BL332" i="23"/>
  <c r="BL352" i="23"/>
  <c r="BL344" i="23"/>
  <c r="BL322" i="23"/>
  <c r="BL338" i="23"/>
  <c r="BL348" i="23"/>
  <c r="BL370" i="23"/>
  <c r="BL323" i="23"/>
  <c r="BL331" i="23"/>
  <c r="BL339" i="23"/>
  <c r="BL350" i="23"/>
  <c r="BL351" i="23"/>
  <c r="BL359" i="23"/>
  <c r="BL367" i="23"/>
  <c r="BL340" i="23"/>
  <c r="BL328" i="23"/>
  <c r="BL368" i="23"/>
  <c r="BL330" i="23"/>
  <c r="BL346" i="23"/>
  <c r="BL364" i="23"/>
  <c r="BL319" i="23"/>
  <c r="BL327" i="23"/>
  <c r="BL335" i="23"/>
  <c r="BL343" i="23"/>
  <c r="BL347" i="23"/>
  <c r="BL355" i="23"/>
  <c r="BL363" i="23"/>
  <c r="B448" i="23"/>
  <c r="G372" i="23"/>
  <c r="H372" i="23"/>
  <c r="I372" i="23"/>
  <c r="J372" i="23"/>
  <c r="K372" i="23"/>
  <c r="L372" i="23"/>
  <c r="N372" i="23"/>
  <c r="M372" i="23"/>
  <c r="O372" i="23"/>
  <c r="P372" i="23"/>
  <c r="Q372" i="23"/>
  <c r="R372" i="23"/>
  <c r="S372" i="23"/>
  <c r="T372" i="23"/>
  <c r="U372" i="23"/>
  <c r="V372" i="23"/>
  <c r="W372" i="23"/>
  <c r="X372" i="23"/>
  <c r="Y372" i="23"/>
  <c r="Z372" i="23"/>
  <c r="AA372" i="23"/>
  <c r="AB372" i="23"/>
  <c r="AC372" i="23"/>
  <c r="AD372" i="23"/>
  <c r="AE372" i="23"/>
  <c r="AF372" i="23"/>
  <c r="AG372" i="23"/>
  <c r="AH372" i="23"/>
  <c r="AI372" i="23"/>
  <c r="AJ372" i="23"/>
  <c r="AK372" i="23"/>
  <c r="AL372" i="23"/>
  <c r="AM372" i="23"/>
  <c r="AN372" i="23"/>
  <c r="AO372" i="23"/>
  <c r="AP372" i="23"/>
  <c r="AQ372" i="23"/>
  <c r="AR372" i="23"/>
  <c r="AS372" i="23"/>
  <c r="AT372" i="23"/>
  <c r="AU372" i="23"/>
  <c r="AV372" i="23"/>
  <c r="AW372" i="23"/>
  <c r="AX372" i="23"/>
  <c r="AY372" i="23"/>
  <c r="AZ372" i="23"/>
  <c r="BA372" i="23"/>
  <c r="BB372" i="23"/>
  <c r="BC372" i="23"/>
  <c r="BD372" i="23"/>
  <c r="BE372" i="23"/>
  <c r="BF372" i="23"/>
  <c r="BG372" i="23"/>
  <c r="BH372" i="23"/>
  <c r="BI372" i="23"/>
  <c r="BJ372" i="23"/>
  <c r="J678" i="23"/>
  <c r="Z678" i="23"/>
  <c r="AP678" i="23"/>
  <c r="BF678" i="23"/>
  <c r="K678" i="23"/>
  <c r="AF678" i="23"/>
  <c r="BA678" i="23"/>
  <c r="Q678" i="23"/>
  <c r="AM678" i="23"/>
  <c r="BH678" i="23"/>
  <c r="N678" i="23"/>
  <c r="AD678" i="23"/>
  <c r="AT678" i="23"/>
  <c r="BJ678" i="23"/>
  <c r="P678" i="23"/>
  <c r="AK678" i="23"/>
  <c r="BG678" i="23"/>
  <c r="V678" i="23"/>
  <c r="AL678" i="23"/>
  <c r="BB678" i="23"/>
  <c r="AA678" i="23"/>
  <c r="AV678" i="23"/>
  <c r="AQ678" i="23"/>
  <c r="W678" i="23"/>
  <c r="AW678" i="23"/>
  <c r="S678" i="23"/>
  <c r="AN678" i="23"/>
  <c r="BI678" i="23"/>
  <c r="O678" i="23"/>
  <c r="AJ678" i="23"/>
  <c r="BE678" i="23"/>
  <c r="R678" i="23"/>
  <c r="AB678" i="23"/>
  <c r="BC678" i="23"/>
  <c r="X678" i="23"/>
  <c r="AS678" i="23"/>
  <c r="T678" i="23"/>
  <c r="AO678" i="23"/>
  <c r="AX678" i="23"/>
  <c r="U678" i="23"/>
  <c r="L678" i="23"/>
  <c r="AR678" i="23"/>
  <c r="M678" i="23"/>
  <c r="AI678" i="23"/>
  <c r="BD678" i="23"/>
  <c r="I678" i="23"/>
  <c r="AE678" i="23"/>
  <c r="AZ678" i="23"/>
  <c r="AH678" i="23"/>
  <c r="AG678" i="23"/>
  <c r="H678" i="23"/>
  <c r="AC678" i="23"/>
  <c r="Y678" i="23"/>
  <c r="AU678" i="23"/>
  <c r="G678" i="23"/>
  <c r="AY678" i="23"/>
  <c r="D449" i="23"/>
  <c r="C298" i="23"/>
  <c r="C299" i="23" s="1"/>
  <c r="D373" i="23"/>
  <c r="D296" i="23"/>
  <c r="D601" i="23"/>
  <c r="B601" i="23" s="1"/>
  <c r="D144" i="23"/>
  <c r="AS600" i="23" l="1"/>
  <c r="AR296" i="23"/>
  <c r="AV296" i="23"/>
  <c r="AZ296" i="23"/>
  <c r="BD296" i="23"/>
  <c r="BH296" i="23"/>
  <c r="BL296" i="23"/>
  <c r="BP296" i="23"/>
  <c r="BT296" i="23"/>
  <c r="BX296" i="23"/>
  <c r="AT296" i="23"/>
  <c r="BB296" i="23"/>
  <c r="BJ296" i="23"/>
  <c r="BR296" i="23"/>
  <c r="BZ296" i="23"/>
  <c r="AO296" i="23"/>
  <c r="AS296" i="23"/>
  <c r="AW296" i="23"/>
  <c r="BA296" i="23"/>
  <c r="BE296" i="23"/>
  <c r="BI296" i="23"/>
  <c r="BM296" i="23"/>
  <c r="BQ296" i="23"/>
  <c r="BU296" i="23"/>
  <c r="BY296" i="23"/>
  <c r="AP296" i="23"/>
  <c r="AX296" i="23"/>
  <c r="BF296" i="23"/>
  <c r="BN296" i="23"/>
  <c r="BV296" i="23"/>
  <c r="AY296" i="23"/>
  <c r="BO296" i="23"/>
  <c r="BC296" i="23"/>
  <c r="BS296" i="23"/>
  <c r="AQ296" i="23"/>
  <c r="BW296" i="23"/>
  <c r="AU296" i="23"/>
  <c r="BK296" i="23"/>
  <c r="BG296" i="23"/>
  <c r="AO224" i="23"/>
  <c r="AP224" i="23"/>
  <c r="AQ224" i="23"/>
  <c r="AR224" i="23"/>
  <c r="AS224" i="23"/>
  <c r="AT224" i="23"/>
  <c r="AU224" i="23"/>
  <c r="AV224" i="23"/>
  <c r="AW224" i="23"/>
  <c r="AX224" i="23"/>
  <c r="AY224" i="23"/>
  <c r="AZ224" i="23"/>
  <c r="BA224" i="23"/>
  <c r="BB224" i="23"/>
  <c r="BC224" i="23"/>
  <c r="BD224" i="23"/>
  <c r="BE224" i="23"/>
  <c r="BF224" i="23"/>
  <c r="BG224" i="23"/>
  <c r="BH224" i="23"/>
  <c r="BI224" i="23"/>
  <c r="BJ224" i="23"/>
  <c r="BK224" i="23"/>
  <c r="BL224" i="23"/>
  <c r="BM224" i="23"/>
  <c r="BN224" i="23"/>
  <c r="BO224" i="23"/>
  <c r="BQ224" i="23"/>
  <c r="BR224" i="23"/>
  <c r="BS224" i="23"/>
  <c r="BT224" i="23"/>
  <c r="BU224" i="23"/>
  <c r="BV224" i="23"/>
  <c r="BW224" i="23"/>
  <c r="BX224" i="23"/>
  <c r="BY224" i="23"/>
  <c r="BZ224" i="23"/>
  <c r="AO299" i="23"/>
  <c r="AP299" i="23"/>
  <c r="AQ299" i="23"/>
  <c r="AR299" i="23"/>
  <c r="AS299" i="23"/>
  <c r="AT299" i="23"/>
  <c r="AU299" i="23"/>
  <c r="AV299" i="23"/>
  <c r="AW299" i="23"/>
  <c r="AX299" i="23"/>
  <c r="AY299" i="23"/>
  <c r="AZ299" i="23"/>
  <c r="BA299" i="23"/>
  <c r="BB299" i="23"/>
  <c r="BC299" i="23"/>
  <c r="BD299" i="23"/>
  <c r="BE299" i="23"/>
  <c r="BF299" i="23"/>
  <c r="BG299" i="23"/>
  <c r="BH299" i="23"/>
  <c r="BI299" i="23"/>
  <c r="BJ299" i="23"/>
  <c r="BK299" i="23"/>
  <c r="BL299" i="23"/>
  <c r="BM299" i="23"/>
  <c r="BN299" i="23"/>
  <c r="BP299" i="23"/>
  <c r="BQ299" i="23"/>
  <c r="BR299" i="23"/>
  <c r="BS299" i="23"/>
  <c r="BT299" i="23"/>
  <c r="BU299" i="23"/>
  <c r="BV299" i="23"/>
  <c r="BW299" i="23"/>
  <c r="BX299" i="23"/>
  <c r="BY299" i="23"/>
  <c r="BZ299" i="23"/>
  <c r="BF600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P72" i="23"/>
  <c r="BQ72" i="23"/>
  <c r="BR72" i="23"/>
  <c r="BS72" i="23"/>
  <c r="BT72" i="23"/>
  <c r="BU72" i="23"/>
  <c r="BV72" i="23"/>
  <c r="BW72" i="23"/>
  <c r="BX72" i="23"/>
  <c r="BY72" i="23"/>
  <c r="BZ72" i="23"/>
  <c r="AR600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BH148" i="23"/>
  <c r="BI148" i="23"/>
  <c r="BJ148" i="23"/>
  <c r="BK148" i="23"/>
  <c r="BL148" i="23"/>
  <c r="BM148" i="23"/>
  <c r="BN148" i="23"/>
  <c r="BO148" i="23"/>
  <c r="BQ148" i="23"/>
  <c r="BR148" i="23"/>
  <c r="BS148" i="23"/>
  <c r="BT148" i="23"/>
  <c r="BU148" i="23"/>
  <c r="BV148" i="23"/>
  <c r="BW148" i="23"/>
  <c r="BX148" i="23"/>
  <c r="BY148" i="23"/>
  <c r="BZ148" i="23"/>
  <c r="AQ144" i="23"/>
  <c r="AU144" i="23"/>
  <c r="AY144" i="23"/>
  <c r="BC144" i="23"/>
  <c r="BG144" i="23"/>
  <c r="BK144" i="23"/>
  <c r="BO144" i="23"/>
  <c r="BS144" i="23"/>
  <c r="BW144" i="23"/>
  <c r="AR144" i="23"/>
  <c r="AV144" i="23"/>
  <c r="AZ144" i="23"/>
  <c r="BD144" i="23"/>
  <c r="BH144" i="23"/>
  <c r="BL144" i="23"/>
  <c r="BP144" i="23"/>
  <c r="BT144" i="23"/>
  <c r="BX144" i="23"/>
  <c r="AS144" i="23"/>
  <c r="BA144" i="23"/>
  <c r="BI144" i="23"/>
  <c r="BQ144" i="23"/>
  <c r="BY144" i="23"/>
  <c r="AT144" i="23"/>
  <c r="BB144" i="23"/>
  <c r="BJ144" i="23"/>
  <c r="BR144" i="23"/>
  <c r="BZ144" i="23"/>
  <c r="AO144" i="23"/>
  <c r="BE144" i="23"/>
  <c r="BU144" i="23"/>
  <c r="AP144" i="23"/>
  <c r="BF144" i="23"/>
  <c r="BV144" i="23"/>
  <c r="BM144" i="23"/>
  <c r="BN144" i="23"/>
  <c r="AW144" i="23"/>
  <c r="AX144" i="23"/>
  <c r="AA600" i="23"/>
  <c r="BA600" i="23"/>
  <c r="X600" i="23"/>
  <c r="V600" i="23"/>
  <c r="K600" i="23"/>
  <c r="AZ600" i="23"/>
  <c r="BE600" i="23"/>
  <c r="BG600" i="23"/>
  <c r="N600" i="23"/>
  <c r="I600" i="23"/>
  <c r="AQ600" i="23"/>
  <c r="AK600" i="23"/>
  <c r="BI600" i="23"/>
  <c r="AT600" i="23"/>
  <c r="Q600" i="23"/>
  <c r="W600" i="23"/>
  <c r="G600" i="23"/>
  <c r="AV600" i="23"/>
  <c r="AF600" i="23"/>
  <c r="AO600" i="23"/>
  <c r="AN600" i="23"/>
  <c r="R600" i="23"/>
  <c r="BH600" i="23"/>
  <c r="AL600" i="23"/>
  <c r="BC600" i="23"/>
  <c r="AM600" i="23"/>
  <c r="AP600" i="23"/>
  <c r="P600" i="23"/>
  <c r="J600" i="23"/>
  <c r="AD600" i="23"/>
  <c r="BD600" i="23"/>
  <c r="AH600" i="23"/>
  <c r="M600" i="23"/>
  <c r="AJ600" i="23"/>
  <c r="BB600" i="23"/>
  <c r="AG600" i="23"/>
  <c r="L600" i="23"/>
  <c r="AY600" i="23"/>
  <c r="AI600" i="23"/>
  <c r="S600" i="23"/>
  <c r="U600" i="23"/>
  <c r="Z600" i="23"/>
  <c r="BJ600" i="23"/>
  <c r="T600" i="23"/>
  <c r="AX600" i="23"/>
  <c r="AC600" i="23"/>
  <c r="H600" i="23"/>
  <c r="Y600" i="23"/>
  <c r="AW600" i="23"/>
  <c r="AB600" i="23"/>
  <c r="AU600" i="23"/>
  <c r="AE600" i="23"/>
  <c r="BO373" i="23"/>
  <c r="BP373" i="23"/>
  <c r="BQ373" i="23"/>
  <c r="BR373" i="23"/>
  <c r="BS373" i="23"/>
  <c r="BT373" i="23"/>
  <c r="BU373" i="23"/>
  <c r="BV373" i="23"/>
  <c r="BW373" i="23"/>
  <c r="BX373" i="23"/>
  <c r="BY373" i="23"/>
  <c r="BZ373" i="23"/>
  <c r="BL604" i="23"/>
  <c r="BL605" i="23"/>
  <c r="BL606" i="23"/>
  <c r="BL607" i="23"/>
  <c r="BL608" i="23"/>
  <c r="BL609" i="23"/>
  <c r="BL610" i="23"/>
  <c r="BL611" i="23"/>
  <c r="BL612" i="23"/>
  <c r="BL613" i="23"/>
  <c r="BL614" i="23"/>
  <c r="BL615" i="23"/>
  <c r="BL538" i="23"/>
  <c r="BL528" i="23"/>
  <c r="BL530" i="23"/>
  <c r="BL532" i="23"/>
  <c r="BL536" i="23"/>
  <c r="BL533" i="23"/>
  <c r="BL537" i="23"/>
  <c r="BL539" i="23"/>
  <c r="BL529" i="23"/>
  <c r="BL531" i="23"/>
  <c r="BL534" i="23"/>
  <c r="BL462" i="23"/>
  <c r="BL463" i="23"/>
  <c r="BL535" i="23"/>
  <c r="BL452" i="23"/>
  <c r="BL456" i="23"/>
  <c r="BL460" i="23"/>
  <c r="BL455" i="23"/>
  <c r="BL459" i="23"/>
  <c r="BL453" i="23"/>
  <c r="BL461" i="23"/>
  <c r="BL454" i="23"/>
  <c r="BL458" i="23"/>
  <c r="BL457" i="23"/>
  <c r="BL682" i="23"/>
  <c r="BL683" i="23"/>
  <c r="BL684" i="23"/>
  <c r="BL685" i="23"/>
  <c r="BL686" i="23"/>
  <c r="BL687" i="23"/>
  <c r="BL688" i="23"/>
  <c r="BL689" i="23"/>
  <c r="BL690" i="23"/>
  <c r="BL691" i="23"/>
  <c r="BL692" i="23"/>
  <c r="BL693" i="23"/>
  <c r="BO523" i="23"/>
  <c r="BP523" i="23"/>
  <c r="BQ523" i="23"/>
  <c r="BR523" i="23"/>
  <c r="BS523" i="23"/>
  <c r="BT523" i="23"/>
  <c r="BU523" i="23"/>
  <c r="BV523" i="23"/>
  <c r="BW523" i="23"/>
  <c r="BX523" i="23"/>
  <c r="BY523" i="23"/>
  <c r="BZ523" i="23"/>
  <c r="G72" i="23"/>
  <c r="H72" i="23"/>
  <c r="I72" i="23"/>
  <c r="J72" i="23"/>
  <c r="K72" i="23"/>
  <c r="L72" i="23"/>
  <c r="M72" i="23"/>
  <c r="N72" i="23"/>
  <c r="O72" i="23"/>
  <c r="P72" i="23"/>
  <c r="R72" i="23"/>
  <c r="Q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D148" i="23"/>
  <c r="C300" i="23"/>
  <c r="G299" i="23"/>
  <c r="I299" i="23"/>
  <c r="H299" i="23"/>
  <c r="J299" i="23"/>
  <c r="K299" i="23"/>
  <c r="L299" i="23"/>
  <c r="M299" i="23"/>
  <c r="N299" i="23"/>
  <c r="O299" i="23"/>
  <c r="P299" i="23"/>
  <c r="Q299" i="23"/>
  <c r="R299" i="23"/>
  <c r="S299" i="23"/>
  <c r="T299" i="23"/>
  <c r="U299" i="23"/>
  <c r="V299" i="23"/>
  <c r="W299" i="23"/>
  <c r="X299" i="23"/>
  <c r="Y299" i="23"/>
  <c r="Z299" i="23"/>
  <c r="AA299" i="23"/>
  <c r="AB299" i="23"/>
  <c r="AC299" i="23"/>
  <c r="AD299" i="23"/>
  <c r="AE299" i="23"/>
  <c r="AF299" i="23"/>
  <c r="AG299" i="23"/>
  <c r="AH299" i="23"/>
  <c r="AI299" i="23"/>
  <c r="AJ299" i="23"/>
  <c r="AK299" i="23"/>
  <c r="AL299" i="23"/>
  <c r="AM299" i="23"/>
  <c r="AN299" i="23"/>
  <c r="C225" i="23"/>
  <c r="K224" i="23"/>
  <c r="I224" i="23"/>
  <c r="J224" i="23"/>
  <c r="G224" i="23"/>
  <c r="H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AB224" i="23"/>
  <c r="AC224" i="23"/>
  <c r="AD224" i="23"/>
  <c r="AE224" i="23"/>
  <c r="AF224" i="23"/>
  <c r="AG224" i="23"/>
  <c r="AH224" i="23"/>
  <c r="AI224" i="23"/>
  <c r="AJ224" i="23"/>
  <c r="AK224" i="23"/>
  <c r="AL224" i="23"/>
  <c r="AM224" i="23"/>
  <c r="AN224" i="23"/>
  <c r="C149" i="23"/>
  <c r="I148" i="23"/>
  <c r="H148" i="23"/>
  <c r="G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E148" i="23"/>
  <c r="AF148" i="23"/>
  <c r="AG148" i="23"/>
  <c r="AH148" i="23"/>
  <c r="AI148" i="23"/>
  <c r="AJ148" i="23"/>
  <c r="AK148" i="23"/>
  <c r="AL148" i="23"/>
  <c r="AM148" i="23"/>
  <c r="AN148" i="23"/>
  <c r="C73" i="23"/>
  <c r="B524" i="23"/>
  <c r="AJ524" i="23" s="1"/>
  <c r="H601" i="23"/>
  <c r="L601" i="23"/>
  <c r="P601" i="23"/>
  <c r="T601" i="23"/>
  <c r="X601" i="23"/>
  <c r="AB601" i="23"/>
  <c r="AF601" i="23"/>
  <c r="AJ601" i="23"/>
  <c r="AN601" i="23"/>
  <c r="AR601" i="23"/>
  <c r="AV601" i="23"/>
  <c r="AZ601" i="23"/>
  <c r="BD601" i="23"/>
  <c r="BH601" i="23"/>
  <c r="K601" i="23"/>
  <c r="Q601" i="23"/>
  <c r="V601" i="23"/>
  <c r="AA601" i="23"/>
  <c r="AG601" i="23"/>
  <c r="AL601" i="23"/>
  <c r="AQ601" i="23"/>
  <c r="AW601" i="23"/>
  <c r="BB601" i="23"/>
  <c r="BG601" i="23"/>
  <c r="I601" i="23"/>
  <c r="S601" i="23"/>
  <c r="AD601" i="23"/>
  <c r="AO601" i="23"/>
  <c r="AY601" i="23"/>
  <c r="BJ601" i="23"/>
  <c r="M601" i="23"/>
  <c r="R601" i="23"/>
  <c r="W601" i="23"/>
  <c r="AC601" i="23"/>
  <c r="AH601" i="23"/>
  <c r="AM601" i="23"/>
  <c r="AS601" i="23"/>
  <c r="AX601" i="23"/>
  <c r="BC601" i="23"/>
  <c r="BI601" i="23"/>
  <c r="N601" i="23"/>
  <c r="Y601" i="23"/>
  <c r="AI601" i="23"/>
  <c r="AT601" i="23"/>
  <c r="BE601" i="23"/>
  <c r="O601" i="23"/>
  <c r="AK601" i="23"/>
  <c r="BF601" i="23"/>
  <c r="AU601" i="23"/>
  <c r="J601" i="23"/>
  <c r="U601" i="23"/>
  <c r="AP601" i="23"/>
  <c r="BK601" i="23"/>
  <c r="Z601" i="23"/>
  <c r="AE601" i="23"/>
  <c r="BA601" i="23"/>
  <c r="G601" i="23"/>
  <c r="H448" i="23"/>
  <c r="I448" i="23"/>
  <c r="J448" i="23"/>
  <c r="K448" i="23"/>
  <c r="L448" i="23"/>
  <c r="M448" i="23"/>
  <c r="N448" i="23"/>
  <c r="O448" i="23"/>
  <c r="P448" i="23"/>
  <c r="Q448" i="23"/>
  <c r="R448" i="23"/>
  <c r="S448" i="23"/>
  <c r="T448" i="23"/>
  <c r="U448" i="23"/>
  <c r="V448" i="23"/>
  <c r="W448" i="23"/>
  <c r="X448" i="23"/>
  <c r="Y448" i="23"/>
  <c r="Z448" i="23"/>
  <c r="AA448" i="23"/>
  <c r="AB448" i="23"/>
  <c r="AC448" i="23"/>
  <c r="AD448" i="23"/>
  <c r="AE448" i="23"/>
  <c r="AF448" i="23"/>
  <c r="AG448" i="23"/>
  <c r="AH448" i="23"/>
  <c r="AI448" i="23"/>
  <c r="AJ448" i="23"/>
  <c r="AK448" i="23"/>
  <c r="AL448" i="23"/>
  <c r="AM448" i="23"/>
  <c r="AN448" i="23"/>
  <c r="AO448" i="23"/>
  <c r="AP448" i="23"/>
  <c r="AQ448" i="23"/>
  <c r="AR448" i="23"/>
  <c r="AS448" i="23"/>
  <c r="AT448" i="23"/>
  <c r="AU448" i="23"/>
  <c r="AV448" i="23"/>
  <c r="AW448" i="23"/>
  <c r="AX448" i="23"/>
  <c r="AY448" i="23"/>
  <c r="AZ448" i="23"/>
  <c r="BA448" i="23"/>
  <c r="BB448" i="23"/>
  <c r="BC448" i="23"/>
  <c r="BD448" i="23"/>
  <c r="BE448" i="23"/>
  <c r="BF448" i="23"/>
  <c r="BG448" i="23"/>
  <c r="BH448" i="23"/>
  <c r="BI448" i="23"/>
  <c r="BJ448" i="23"/>
  <c r="H523" i="23"/>
  <c r="I523" i="23"/>
  <c r="J523" i="23"/>
  <c r="K523" i="23"/>
  <c r="L523" i="23"/>
  <c r="M523" i="23"/>
  <c r="N523" i="23"/>
  <c r="O523" i="23"/>
  <c r="P523" i="23"/>
  <c r="Q523" i="23"/>
  <c r="R523" i="23"/>
  <c r="S523" i="23"/>
  <c r="T523" i="23"/>
  <c r="U523" i="23"/>
  <c r="V523" i="23"/>
  <c r="W523" i="23"/>
  <c r="X523" i="23"/>
  <c r="Y523" i="23"/>
  <c r="Z523" i="23"/>
  <c r="AA523" i="23"/>
  <c r="AB523" i="23"/>
  <c r="AC523" i="23"/>
  <c r="AD523" i="23"/>
  <c r="AE523" i="23"/>
  <c r="AF523" i="23"/>
  <c r="AG523" i="23"/>
  <c r="AH523" i="23"/>
  <c r="AI523" i="23"/>
  <c r="AJ523" i="23"/>
  <c r="AK523" i="23"/>
  <c r="AL523" i="23"/>
  <c r="AM523" i="23"/>
  <c r="AN523" i="23"/>
  <c r="AO523" i="23"/>
  <c r="AP523" i="23"/>
  <c r="AQ523" i="23"/>
  <c r="AR523" i="23"/>
  <c r="AS523" i="23"/>
  <c r="AT523" i="23"/>
  <c r="AU523" i="23"/>
  <c r="AV523" i="23"/>
  <c r="AW523" i="23"/>
  <c r="AX523" i="23"/>
  <c r="AY523" i="23"/>
  <c r="AZ523" i="23"/>
  <c r="BA523" i="23"/>
  <c r="BB523" i="23"/>
  <c r="BC523" i="23"/>
  <c r="BD523" i="23"/>
  <c r="BE523" i="23"/>
  <c r="BF523" i="23"/>
  <c r="BG523" i="23"/>
  <c r="BH523" i="23"/>
  <c r="BI523" i="23"/>
  <c r="BL512" i="23"/>
  <c r="BL515" i="23"/>
  <c r="BL514" i="23"/>
  <c r="BL513" i="23"/>
  <c r="G448" i="23"/>
  <c r="B62" i="90"/>
  <c r="G523" i="23"/>
  <c r="AJ144" i="23"/>
  <c r="T144" i="23"/>
  <c r="AE144" i="23"/>
  <c r="O144" i="23"/>
  <c r="R144" i="23"/>
  <c r="I144" i="23"/>
  <c r="N144" i="23"/>
  <c r="M144" i="23"/>
  <c r="AF144" i="23"/>
  <c r="P144" i="23"/>
  <c r="AA144" i="23"/>
  <c r="K144" i="23"/>
  <c r="J144" i="23"/>
  <c r="AG144" i="23"/>
  <c r="AL144" i="23"/>
  <c r="U144" i="23"/>
  <c r="AB144" i="23"/>
  <c r="L144" i="23"/>
  <c r="AM144" i="23"/>
  <c r="W144" i="23"/>
  <c r="G144" i="23"/>
  <c r="AH144" i="23"/>
  <c r="Y144" i="23"/>
  <c r="AK144" i="23"/>
  <c r="AN144" i="23"/>
  <c r="X144" i="23"/>
  <c r="H144" i="23"/>
  <c r="AI144" i="23"/>
  <c r="S144" i="23"/>
  <c r="Z144" i="23"/>
  <c r="Q144" i="23"/>
  <c r="AD144" i="23"/>
  <c r="AC144" i="23"/>
  <c r="V144" i="23"/>
  <c r="D525" i="23"/>
  <c r="BL470" i="23"/>
  <c r="BL469" i="23"/>
  <c r="BL473" i="23"/>
  <c r="BL474" i="23"/>
  <c r="BL477" i="23"/>
  <c r="BL471" i="23"/>
  <c r="BL472" i="23"/>
  <c r="BL475" i="23"/>
  <c r="BL476" i="23"/>
  <c r="BL468" i="23"/>
  <c r="BL478" i="23"/>
  <c r="BL479" i="23"/>
  <c r="BL480" i="23"/>
  <c r="BL481" i="23"/>
  <c r="BL482" i="23"/>
  <c r="BL483" i="23"/>
  <c r="BL484" i="23"/>
  <c r="BL485" i="23"/>
  <c r="BL486" i="23"/>
  <c r="BL487" i="23"/>
  <c r="BL488" i="23"/>
  <c r="BL489" i="23"/>
  <c r="BL490" i="23"/>
  <c r="BL491" i="23"/>
  <c r="BL492" i="23"/>
  <c r="BL493" i="23"/>
  <c r="BL494" i="23"/>
  <c r="BL495" i="23"/>
  <c r="BL496" i="23"/>
  <c r="BL497" i="23"/>
  <c r="BL498" i="23"/>
  <c r="BL499" i="23"/>
  <c r="BL500" i="23"/>
  <c r="BL501" i="23"/>
  <c r="BL502" i="23"/>
  <c r="BL503" i="23"/>
  <c r="BL504" i="23"/>
  <c r="BL505" i="23"/>
  <c r="BL506" i="23"/>
  <c r="BL507" i="23"/>
  <c r="BL508" i="23"/>
  <c r="BL509" i="23"/>
  <c r="BL510" i="23"/>
  <c r="BL511" i="23"/>
  <c r="V220" i="23"/>
  <c r="AL220" i="23"/>
  <c r="K220" i="23"/>
  <c r="AA220" i="23"/>
  <c r="AF220" i="23"/>
  <c r="AG220" i="23"/>
  <c r="AB220" i="23"/>
  <c r="U220" i="23"/>
  <c r="AD220" i="23"/>
  <c r="S220" i="23"/>
  <c r="P220" i="23"/>
  <c r="Q220" i="23"/>
  <c r="L220" i="23"/>
  <c r="R220" i="23"/>
  <c r="G220" i="23"/>
  <c r="AM220" i="23"/>
  <c r="J220" i="23"/>
  <c r="Z220" i="23"/>
  <c r="O220" i="23"/>
  <c r="AE220" i="23"/>
  <c r="H220" i="23"/>
  <c r="AN220" i="23"/>
  <c r="I220" i="23"/>
  <c r="AJ220" i="23"/>
  <c r="AC220" i="23"/>
  <c r="N220" i="23"/>
  <c r="AI220" i="23"/>
  <c r="AK220" i="23"/>
  <c r="AH220" i="23"/>
  <c r="W220" i="23"/>
  <c r="X220" i="23"/>
  <c r="Y220" i="23"/>
  <c r="T220" i="23"/>
  <c r="M220" i="23"/>
  <c r="AK296" i="23"/>
  <c r="U296" i="23"/>
  <c r="AN296" i="23"/>
  <c r="S296" i="23"/>
  <c r="V296" i="23"/>
  <c r="AA296" i="23"/>
  <c r="AM296" i="23"/>
  <c r="AL296" i="23"/>
  <c r="R296" i="23"/>
  <c r="AE296" i="23"/>
  <c r="M296" i="23"/>
  <c r="AD296" i="23"/>
  <c r="AJ296" i="23"/>
  <c r="K296" i="23"/>
  <c r="AF296" i="23"/>
  <c r="Y296" i="23"/>
  <c r="AG296" i="23"/>
  <c r="Q296" i="23"/>
  <c r="AI296" i="23"/>
  <c r="N296" i="23"/>
  <c r="O296" i="23"/>
  <c r="T296" i="23"/>
  <c r="Z296" i="23"/>
  <c r="W296" i="23"/>
  <c r="P296" i="23"/>
  <c r="AC296" i="23"/>
  <c r="H296" i="23"/>
  <c r="G296" i="23"/>
  <c r="L296" i="23"/>
  <c r="J296" i="23"/>
  <c r="I296" i="23"/>
  <c r="X296" i="23"/>
  <c r="AB296" i="23"/>
  <c r="AH296" i="23"/>
  <c r="BM324" i="23"/>
  <c r="BM321" i="23"/>
  <c r="BM347" i="23"/>
  <c r="BM327" i="23"/>
  <c r="BM343" i="23"/>
  <c r="BM349" i="23"/>
  <c r="BM333" i="23"/>
  <c r="BM351" i="23"/>
  <c r="BM338" i="23"/>
  <c r="BM365" i="23"/>
  <c r="BM372" i="23"/>
  <c r="BM328" i="23"/>
  <c r="BM361" i="23"/>
  <c r="BM341" i="23"/>
  <c r="BM316" i="23"/>
  <c r="BM346" i="23"/>
  <c r="BM366" i="23"/>
  <c r="BM345" i="23"/>
  <c r="BM319" i="23"/>
  <c r="BM368" i="23"/>
  <c r="BM336" i="23"/>
  <c r="BM363" i="23"/>
  <c r="BM371" i="23"/>
  <c r="BM373" i="23"/>
  <c r="BM7" i="23"/>
  <c r="BM350" i="23"/>
  <c r="BM329" i="23"/>
  <c r="BM325" i="23"/>
  <c r="BM352" i="23"/>
  <c r="BM335" i="23"/>
  <c r="BM360" i="23"/>
  <c r="BM322" i="23"/>
  <c r="BM332" i="23"/>
  <c r="BM344" i="23"/>
  <c r="BM362" i="23"/>
  <c r="BM357" i="23"/>
  <c r="BM369" i="23"/>
  <c r="BM337" i="23"/>
  <c r="BM317" i="23"/>
  <c r="BM359" i="23"/>
  <c r="BM331" i="23"/>
  <c r="BM358" i="23"/>
  <c r="BM320" i="23"/>
  <c r="BM330" i="23"/>
  <c r="BM340" i="23"/>
  <c r="BM355" i="23"/>
  <c r="BM356" i="23"/>
  <c r="BM370" i="23"/>
  <c r="BM323" i="23"/>
  <c r="BM339" i="23"/>
  <c r="BM353" i="23"/>
  <c r="BM318" i="23"/>
  <c r="BM326" i="23"/>
  <c r="BM334" i="23"/>
  <c r="BM342" i="23"/>
  <c r="BM354" i="23"/>
  <c r="BM348" i="23"/>
  <c r="BM364" i="23"/>
  <c r="BM367" i="23"/>
  <c r="D680" i="23"/>
  <c r="B680" i="23" s="1"/>
  <c r="B449" i="23"/>
  <c r="G373" i="23"/>
  <c r="H373" i="23"/>
  <c r="I373" i="23"/>
  <c r="J373" i="23"/>
  <c r="K373" i="23"/>
  <c r="L373" i="23"/>
  <c r="N373" i="23"/>
  <c r="M373" i="23"/>
  <c r="O373" i="23"/>
  <c r="P373" i="23"/>
  <c r="Q373" i="23"/>
  <c r="R373" i="23"/>
  <c r="S373" i="23"/>
  <c r="T373" i="23"/>
  <c r="U373" i="23"/>
  <c r="V373" i="23"/>
  <c r="W373" i="23"/>
  <c r="X373" i="23"/>
  <c r="Y373" i="23"/>
  <c r="Z373" i="23"/>
  <c r="AA373" i="23"/>
  <c r="AB373" i="23"/>
  <c r="AC373" i="23"/>
  <c r="AD373" i="23"/>
  <c r="AE373" i="23"/>
  <c r="AF373" i="23"/>
  <c r="AG373" i="23"/>
  <c r="AH373" i="23"/>
  <c r="AI373" i="23"/>
  <c r="AJ373" i="23"/>
  <c r="AK373" i="23"/>
  <c r="AL373" i="23"/>
  <c r="AM373" i="23"/>
  <c r="AN373" i="23"/>
  <c r="AO373" i="23"/>
  <c r="AP373" i="23"/>
  <c r="AQ373" i="23"/>
  <c r="AR373" i="23"/>
  <c r="AS373" i="23"/>
  <c r="AT373" i="23"/>
  <c r="AU373" i="23"/>
  <c r="AV373" i="23"/>
  <c r="AW373" i="23"/>
  <c r="AX373" i="23"/>
  <c r="AY373" i="23"/>
  <c r="AZ373" i="23"/>
  <c r="BA373" i="23"/>
  <c r="BB373" i="23"/>
  <c r="BC373" i="23"/>
  <c r="BD373" i="23"/>
  <c r="BE373" i="23"/>
  <c r="BF373" i="23"/>
  <c r="BG373" i="23"/>
  <c r="BH373" i="23"/>
  <c r="BI373" i="23"/>
  <c r="BJ373" i="23"/>
  <c r="BK373" i="23"/>
  <c r="H679" i="23"/>
  <c r="X679" i="23"/>
  <c r="AN679" i="23"/>
  <c r="BD679" i="23"/>
  <c r="AA679" i="23"/>
  <c r="AW679" i="23"/>
  <c r="M679" i="23"/>
  <c r="AH679" i="23"/>
  <c r="BC679" i="23"/>
  <c r="L679" i="23"/>
  <c r="AB679" i="23"/>
  <c r="AR679" i="23"/>
  <c r="BH679" i="23"/>
  <c r="K679" i="23"/>
  <c r="AG679" i="23"/>
  <c r="BB679" i="23"/>
  <c r="T679" i="23"/>
  <c r="AJ679" i="23"/>
  <c r="AZ679" i="23"/>
  <c r="V679" i="23"/>
  <c r="AQ679" i="23"/>
  <c r="P679" i="23"/>
  <c r="BG679" i="23"/>
  <c r="G679" i="23"/>
  <c r="AM679" i="23"/>
  <c r="N679" i="23"/>
  <c r="AI679" i="23"/>
  <c r="BE679" i="23"/>
  <c r="J679" i="23"/>
  <c r="AE679" i="23"/>
  <c r="BA679" i="23"/>
  <c r="AF679" i="23"/>
  <c r="R679" i="23"/>
  <c r="AS679" i="23"/>
  <c r="S679" i="23"/>
  <c r="AO679" i="23"/>
  <c r="BJ679" i="23"/>
  <c r="O679" i="23"/>
  <c r="AK679" i="23"/>
  <c r="BF679" i="23"/>
  <c r="AL679" i="23"/>
  <c r="AC679" i="23"/>
  <c r="BI679" i="23"/>
  <c r="I679" i="23"/>
  <c r="AD679" i="23"/>
  <c r="AY679" i="23"/>
  <c r="Z679" i="23"/>
  <c r="AU679" i="23"/>
  <c r="AV679" i="23"/>
  <c r="Q679" i="23"/>
  <c r="W679" i="23"/>
  <c r="Y679" i="23"/>
  <c r="AX679" i="23"/>
  <c r="AT679" i="23"/>
  <c r="AP679" i="23"/>
  <c r="BK679" i="23"/>
  <c r="U679" i="23"/>
  <c r="B623" i="23"/>
  <c r="D450" i="23"/>
  <c r="D374" i="23"/>
  <c r="D297" i="23"/>
  <c r="D145" i="23"/>
  <c r="D221" i="23"/>
  <c r="AP297" i="23" l="1"/>
  <c r="AT297" i="23"/>
  <c r="AX297" i="23"/>
  <c r="BB297" i="23"/>
  <c r="BF297" i="23"/>
  <c r="BJ297" i="23"/>
  <c r="BN297" i="23"/>
  <c r="BR297" i="23"/>
  <c r="BV297" i="23"/>
  <c r="BZ297" i="23"/>
  <c r="AV297" i="23"/>
  <c r="BD297" i="23"/>
  <c r="BL297" i="23"/>
  <c r="BT297" i="23"/>
  <c r="AQ297" i="23"/>
  <c r="AU297" i="23"/>
  <c r="AY297" i="23"/>
  <c r="BC297" i="23"/>
  <c r="BG297" i="23"/>
  <c r="BK297" i="23"/>
  <c r="BO297" i="23"/>
  <c r="BS297" i="23"/>
  <c r="BW297" i="23"/>
  <c r="AR297" i="23"/>
  <c r="AZ297" i="23"/>
  <c r="BH297" i="23"/>
  <c r="BP297" i="23"/>
  <c r="BX297" i="23"/>
  <c r="AS297" i="23"/>
  <c r="BI297" i="23"/>
  <c r="BY297" i="23"/>
  <c r="AW297" i="23"/>
  <c r="BA297" i="23"/>
  <c r="BE297" i="23"/>
  <c r="BU297" i="23"/>
  <c r="BM297" i="23"/>
  <c r="BQ297" i="23"/>
  <c r="AO297" i="23"/>
  <c r="AO221" i="23"/>
  <c r="AS221" i="23"/>
  <c r="AW221" i="23"/>
  <c r="BA221" i="23"/>
  <c r="BE221" i="23"/>
  <c r="BI221" i="23"/>
  <c r="BM221" i="23"/>
  <c r="BQ221" i="23"/>
  <c r="BU221" i="23"/>
  <c r="BY221" i="23"/>
  <c r="AP221" i="23"/>
  <c r="AT221" i="23"/>
  <c r="AX221" i="23"/>
  <c r="BB221" i="23"/>
  <c r="BF221" i="23"/>
  <c r="BJ221" i="23"/>
  <c r="BN221" i="23"/>
  <c r="BR221" i="23"/>
  <c r="BV221" i="23"/>
  <c r="BZ221" i="23"/>
  <c r="AQ221" i="23"/>
  <c r="AY221" i="23"/>
  <c r="BG221" i="23"/>
  <c r="BO221" i="23"/>
  <c r="BW221" i="23"/>
  <c r="AU221" i="23"/>
  <c r="BK221" i="23"/>
  <c r="AR221" i="23"/>
  <c r="AZ221" i="23"/>
  <c r="BH221" i="23"/>
  <c r="BP221" i="23"/>
  <c r="BX221" i="23"/>
  <c r="BC221" i="23"/>
  <c r="BS221" i="23"/>
  <c r="AV221" i="23"/>
  <c r="BT221" i="23"/>
  <c r="BD221" i="23"/>
  <c r="BL221" i="23"/>
  <c r="AO145" i="23"/>
  <c r="AS145" i="23"/>
  <c r="AW145" i="23"/>
  <c r="BA145" i="23"/>
  <c r="BE145" i="23"/>
  <c r="BI145" i="23"/>
  <c r="BM145" i="23"/>
  <c r="BQ145" i="23"/>
  <c r="BU145" i="23"/>
  <c r="BY145" i="23"/>
  <c r="AP145" i="23"/>
  <c r="AT145" i="23"/>
  <c r="AX145" i="23"/>
  <c r="BB145" i="23"/>
  <c r="BF145" i="23"/>
  <c r="BJ145" i="23"/>
  <c r="BN145" i="23"/>
  <c r="BR145" i="23"/>
  <c r="BV145" i="23"/>
  <c r="BZ145" i="23"/>
  <c r="AU145" i="23"/>
  <c r="BC145" i="23"/>
  <c r="BK145" i="23"/>
  <c r="BS145" i="23"/>
  <c r="AV145" i="23"/>
  <c r="BD145" i="23"/>
  <c r="BL145" i="23"/>
  <c r="BT145" i="23"/>
  <c r="AY145" i="23"/>
  <c r="BO145" i="23"/>
  <c r="AZ145" i="23"/>
  <c r="BP145" i="23"/>
  <c r="BG145" i="23"/>
  <c r="AQ145" i="23"/>
  <c r="BH145" i="23"/>
  <c r="BW145" i="23"/>
  <c r="BX145" i="23"/>
  <c r="AR145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BH149" i="23"/>
  <c r="BI149" i="23"/>
  <c r="BJ149" i="23"/>
  <c r="BK149" i="23"/>
  <c r="BL149" i="23"/>
  <c r="BM149" i="23"/>
  <c r="BN149" i="23"/>
  <c r="BO149" i="23"/>
  <c r="BP149" i="23"/>
  <c r="BR149" i="23"/>
  <c r="BS149" i="23"/>
  <c r="BT149" i="23"/>
  <c r="BU149" i="23"/>
  <c r="BV149" i="23"/>
  <c r="BW149" i="23"/>
  <c r="BX149" i="23"/>
  <c r="BY149" i="23"/>
  <c r="BZ149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E73" i="23"/>
  <c r="BF73" i="23"/>
  <c r="BG73" i="23"/>
  <c r="BH73" i="23"/>
  <c r="BI73" i="23"/>
  <c r="BJ73" i="23"/>
  <c r="BK73" i="23"/>
  <c r="BL73" i="23"/>
  <c r="BM73" i="23"/>
  <c r="BN73" i="23"/>
  <c r="BO73" i="23"/>
  <c r="BQ73" i="23"/>
  <c r="BR73" i="23"/>
  <c r="BS73" i="23"/>
  <c r="BT73" i="23"/>
  <c r="BU73" i="23"/>
  <c r="BV73" i="23"/>
  <c r="BW73" i="23"/>
  <c r="BX73" i="23"/>
  <c r="BY73" i="23"/>
  <c r="BZ73" i="23"/>
  <c r="AO300" i="23"/>
  <c r="AP300" i="23"/>
  <c r="AQ300" i="23"/>
  <c r="AR300" i="23"/>
  <c r="AS300" i="23"/>
  <c r="AT300" i="23"/>
  <c r="AU300" i="23"/>
  <c r="AV300" i="23"/>
  <c r="AW300" i="23"/>
  <c r="AX300" i="23"/>
  <c r="AY300" i="23"/>
  <c r="AZ300" i="23"/>
  <c r="BA300" i="23"/>
  <c r="BB300" i="23"/>
  <c r="BC300" i="23"/>
  <c r="BD300" i="23"/>
  <c r="BE300" i="23"/>
  <c r="BF300" i="23"/>
  <c r="BG300" i="23"/>
  <c r="BH300" i="23"/>
  <c r="BI300" i="23"/>
  <c r="BJ300" i="23"/>
  <c r="BK300" i="23"/>
  <c r="BL300" i="23"/>
  <c r="BM300" i="23"/>
  <c r="BN300" i="23"/>
  <c r="BO300" i="23"/>
  <c r="BQ300" i="23"/>
  <c r="BR300" i="23"/>
  <c r="BS300" i="23"/>
  <c r="BT300" i="23"/>
  <c r="BU300" i="23"/>
  <c r="BV300" i="23"/>
  <c r="BW300" i="23"/>
  <c r="BX300" i="23"/>
  <c r="BY300" i="23"/>
  <c r="BZ300" i="23"/>
  <c r="AO225" i="23"/>
  <c r="AP225" i="23"/>
  <c r="AQ225" i="23"/>
  <c r="AR225" i="23"/>
  <c r="AS225" i="23"/>
  <c r="AT225" i="23"/>
  <c r="AU225" i="23"/>
  <c r="AV225" i="23"/>
  <c r="AW225" i="23"/>
  <c r="AX225" i="23"/>
  <c r="AY225" i="23"/>
  <c r="AZ225" i="23"/>
  <c r="BA225" i="23"/>
  <c r="BB225" i="23"/>
  <c r="BC225" i="23"/>
  <c r="BD225" i="23"/>
  <c r="BE225" i="23"/>
  <c r="BF225" i="23"/>
  <c r="BG225" i="23"/>
  <c r="BH225" i="23"/>
  <c r="BI225" i="23"/>
  <c r="BJ225" i="23"/>
  <c r="BK225" i="23"/>
  <c r="BL225" i="23"/>
  <c r="BM225" i="23"/>
  <c r="BN225" i="23"/>
  <c r="BO225" i="23"/>
  <c r="BP225" i="23"/>
  <c r="BR225" i="23"/>
  <c r="BS225" i="23"/>
  <c r="BT225" i="23"/>
  <c r="BU225" i="23"/>
  <c r="BV225" i="23"/>
  <c r="BW225" i="23"/>
  <c r="BX225" i="23"/>
  <c r="BY225" i="23"/>
  <c r="BZ225" i="23"/>
  <c r="AZ524" i="23"/>
  <c r="AB524" i="23"/>
  <c r="BO623" i="23"/>
  <c r="BP623" i="23"/>
  <c r="BQ623" i="23"/>
  <c r="BR623" i="23"/>
  <c r="BS623" i="23"/>
  <c r="BT623" i="23"/>
  <c r="BU623" i="23"/>
  <c r="BV623" i="23"/>
  <c r="BW623" i="23"/>
  <c r="BX623" i="23"/>
  <c r="BY623" i="23"/>
  <c r="BZ623" i="23"/>
  <c r="I524" i="23"/>
  <c r="BO524" i="23"/>
  <c r="BP524" i="23"/>
  <c r="BQ524" i="23"/>
  <c r="BR524" i="23"/>
  <c r="BS524" i="23"/>
  <c r="BT524" i="23"/>
  <c r="BU524" i="23"/>
  <c r="BV524" i="23"/>
  <c r="BW524" i="23"/>
  <c r="BX524" i="23"/>
  <c r="BY524" i="23"/>
  <c r="BZ524" i="23"/>
  <c r="BO374" i="23"/>
  <c r="BP374" i="23"/>
  <c r="BQ374" i="23"/>
  <c r="BR374" i="23"/>
  <c r="BS374" i="23"/>
  <c r="BT374" i="23"/>
  <c r="BU374" i="23"/>
  <c r="BV374" i="23"/>
  <c r="BW374" i="23"/>
  <c r="BX374" i="23"/>
  <c r="BY374" i="23"/>
  <c r="BZ374" i="23"/>
  <c r="D602" i="23"/>
  <c r="B602" i="23" s="1"/>
  <c r="M602" i="23" s="1"/>
  <c r="H73" i="23"/>
  <c r="G73" i="23"/>
  <c r="I73" i="23"/>
  <c r="J73" i="23"/>
  <c r="K73" i="23"/>
  <c r="L73" i="23"/>
  <c r="M73" i="23"/>
  <c r="N73" i="23"/>
  <c r="O73" i="23"/>
  <c r="P73" i="23"/>
  <c r="R73" i="23"/>
  <c r="Q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BM604" i="23"/>
  <c r="BM605" i="23"/>
  <c r="BM606" i="23"/>
  <c r="BM607" i="23"/>
  <c r="BM608" i="23"/>
  <c r="BM609" i="23"/>
  <c r="BM610" i="23"/>
  <c r="BM611" i="23"/>
  <c r="BM612" i="23"/>
  <c r="BM613" i="23"/>
  <c r="BM528" i="23"/>
  <c r="BM529" i="23"/>
  <c r="BM530" i="23"/>
  <c r="BM531" i="23"/>
  <c r="BM532" i="23"/>
  <c r="BM614" i="23"/>
  <c r="BM615" i="23"/>
  <c r="BM535" i="23"/>
  <c r="BM452" i="23"/>
  <c r="BM453" i="23"/>
  <c r="BM454" i="23"/>
  <c r="BM455" i="23"/>
  <c r="BM456" i="23"/>
  <c r="BM457" i="23"/>
  <c r="BM458" i="23"/>
  <c r="BM459" i="23"/>
  <c r="BM460" i="23"/>
  <c r="BM461" i="23"/>
  <c r="BM536" i="23"/>
  <c r="BM533" i="23"/>
  <c r="BM537" i="23"/>
  <c r="BM538" i="23"/>
  <c r="BM539" i="23"/>
  <c r="BM534" i="23"/>
  <c r="BM463" i="23"/>
  <c r="BM462" i="23"/>
  <c r="BM682" i="23"/>
  <c r="BM683" i="23"/>
  <c r="BM684" i="23"/>
  <c r="BM685" i="23"/>
  <c r="BM686" i="23"/>
  <c r="BM687" i="23"/>
  <c r="BM688" i="23"/>
  <c r="BM689" i="23"/>
  <c r="BM690" i="23"/>
  <c r="BM691" i="23"/>
  <c r="BM692" i="23"/>
  <c r="BM693" i="23"/>
  <c r="BH524" i="23"/>
  <c r="T524" i="23"/>
  <c r="AR524" i="23"/>
  <c r="L524" i="23"/>
  <c r="C301" i="23"/>
  <c r="G300" i="23"/>
  <c r="I300" i="23"/>
  <c r="H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Z300" i="23"/>
  <c r="AA300" i="23"/>
  <c r="AB300" i="23"/>
  <c r="AC300" i="23"/>
  <c r="AD300" i="23"/>
  <c r="AE300" i="23"/>
  <c r="AF300" i="23"/>
  <c r="AG300" i="23"/>
  <c r="AH300" i="23"/>
  <c r="AI300" i="23"/>
  <c r="AJ300" i="23"/>
  <c r="AK300" i="23"/>
  <c r="AL300" i="23"/>
  <c r="AM300" i="23"/>
  <c r="AN300" i="23"/>
  <c r="BF524" i="23"/>
  <c r="AX524" i="23"/>
  <c r="AP524" i="23"/>
  <c r="AH524" i="23"/>
  <c r="Z524" i="23"/>
  <c r="R524" i="23"/>
  <c r="J524" i="23"/>
  <c r="BD524" i="23"/>
  <c r="AV524" i="23"/>
  <c r="AN524" i="23"/>
  <c r="AF524" i="23"/>
  <c r="X524" i="23"/>
  <c r="P524" i="23"/>
  <c r="H524" i="23"/>
  <c r="G524" i="23"/>
  <c r="BJ524" i="23"/>
  <c r="BB524" i="23"/>
  <c r="AT524" i="23"/>
  <c r="AL524" i="23"/>
  <c r="AD524" i="23"/>
  <c r="V524" i="23"/>
  <c r="N524" i="23"/>
  <c r="C226" i="23"/>
  <c r="J225" i="23"/>
  <c r="H225" i="23"/>
  <c r="I225" i="23"/>
  <c r="K225" i="23"/>
  <c r="G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AB225" i="23"/>
  <c r="AC225" i="23"/>
  <c r="AD225" i="23"/>
  <c r="AE225" i="23"/>
  <c r="AF225" i="23"/>
  <c r="AG225" i="23"/>
  <c r="AH225" i="23"/>
  <c r="AI225" i="23"/>
  <c r="AJ225" i="23"/>
  <c r="AK225" i="23"/>
  <c r="AL225" i="23"/>
  <c r="AM225" i="23"/>
  <c r="AN225" i="23"/>
  <c r="C150" i="23"/>
  <c r="G149" i="23"/>
  <c r="H149" i="23"/>
  <c r="J149" i="23"/>
  <c r="I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BG524" i="23"/>
  <c r="BC524" i="23"/>
  <c r="AY524" i="23"/>
  <c r="AU524" i="23"/>
  <c r="AQ524" i="23"/>
  <c r="AM524" i="23"/>
  <c r="AI524" i="23"/>
  <c r="AE524" i="23"/>
  <c r="AA524" i="23"/>
  <c r="W524" i="23"/>
  <c r="S524" i="23"/>
  <c r="O524" i="23"/>
  <c r="K524" i="23"/>
  <c r="BI524" i="23"/>
  <c r="BE524" i="23"/>
  <c r="BA524" i="23"/>
  <c r="AW524" i="23"/>
  <c r="AS524" i="23"/>
  <c r="AO524" i="23"/>
  <c r="AK524" i="23"/>
  <c r="AG524" i="23"/>
  <c r="AC524" i="23"/>
  <c r="Y524" i="23"/>
  <c r="U524" i="23"/>
  <c r="Q524" i="23"/>
  <c r="M524" i="23"/>
  <c r="C74" i="23"/>
  <c r="B63" i="90"/>
  <c r="I602" i="23"/>
  <c r="Y602" i="23"/>
  <c r="AO602" i="23"/>
  <c r="P602" i="23"/>
  <c r="AL602" i="23"/>
  <c r="BG602" i="23"/>
  <c r="R602" i="23"/>
  <c r="AM602" i="23"/>
  <c r="BH602" i="23"/>
  <c r="AP602" i="23"/>
  <c r="BF602" i="23"/>
  <c r="AZ602" i="23"/>
  <c r="H449" i="23"/>
  <c r="I449" i="23"/>
  <c r="J449" i="23"/>
  <c r="K449" i="23"/>
  <c r="L449" i="23"/>
  <c r="M449" i="23"/>
  <c r="N449" i="23"/>
  <c r="O449" i="23"/>
  <c r="P449" i="23"/>
  <c r="Q449" i="23"/>
  <c r="R449" i="23"/>
  <c r="S449" i="23"/>
  <c r="T449" i="23"/>
  <c r="U449" i="23"/>
  <c r="V449" i="23"/>
  <c r="W449" i="23"/>
  <c r="X449" i="23"/>
  <c r="Y449" i="23"/>
  <c r="Z449" i="23"/>
  <c r="AA449" i="23"/>
  <c r="AB449" i="23"/>
  <c r="AC449" i="23"/>
  <c r="AD449" i="23"/>
  <c r="AE449" i="23"/>
  <c r="AF449" i="23"/>
  <c r="AG449" i="23"/>
  <c r="AH449" i="23"/>
  <c r="AI449" i="23"/>
  <c r="AJ449" i="23"/>
  <c r="AK449" i="23"/>
  <c r="AL449" i="23"/>
  <c r="AM449" i="23"/>
  <c r="AN449" i="23"/>
  <c r="AO449" i="23"/>
  <c r="AP449" i="23"/>
  <c r="AQ449" i="23"/>
  <c r="AR449" i="23"/>
  <c r="AS449" i="23"/>
  <c r="AT449" i="23"/>
  <c r="AU449" i="23"/>
  <c r="AV449" i="23"/>
  <c r="AW449" i="23"/>
  <c r="AX449" i="23"/>
  <c r="AY449" i="23"/>
  <c r="AZ449" i="23"/>
  <c r="BA449" i="23"/>
  <c r="BB449" i="23"/>
  <c r="BC449" i="23"/>
  <c r="BD449" i="23"/>
  <c r="BE449" i="23"/>
  <c r="BF449" i="23"/>
  <c r="BG449" i="23"/>
  <c r="BH449" i="23"/>
  <c r="BI449" i="23"/>
  <c r="BJ449" i="23"/>
  <c r="BK449" i="23"/>
  <c r="BM513" i="23"/>
  <c r="BM512" i="23"/>
  <c r="BM514" i="23"/>
  <c r="BM515" i="23"/>
  <c r="G449" i="23"/>
  <c r="AA145" i="23"/>
  <c r="K145" i="23"/>
  <c r="AL145" i="23"/>
  <c r="V145" i="23"/>
  <c r="Y145" i="23"/>
  <c r="X145" i="23"/>
  <c r="AK145" i="23"/>
  <c r="T145" i="23"/>
  <c r="L145" i="23"/>
  <c r="AM145" i="23"/>
  <c r="W145" i="23"/>
  <c r="G145" i="23"/>
  <c r="AH145" i="23"/>
  <c r="R145" i="23"/>
  <c r="Q145" i="23"/>
  <c r="P145" i="23"/>
  <c r="U145" i="23"/>
  <c r="AC145" i="23"/>
  <c r="AI145" i="23"/>
  <c r="S145" i="23"/>
  <c r="AD145" i="23"/>
  <c r="N145" i="23"/>
  <c r="I145" i="23"/>
  <c r="AN145" i="23"/>
  <c r="H145" i="23"/>
  <c r="M145" i="23"/>
  <c r="AE145" i="23"/>
  <c r="O145" i="23"/>
  <c r="Z145" i="23"/>
  <c r="J145" i="23"/>
  <c r="AG145" i="23"/>
  <c r="AF145" i="23"/>
  <c r="AJ145" i="23"/>
  <c r="AB145" i="23"/>
  <c r="B525" i="23"/>
  <c r="D526" i="23"/>
  <c r="BM469" i="23"/>
  <c r="BM470" i="23"/>
  <c r="BM471" i="23"/>
  <c r="BM472" i="23"/>
  <c r="BM473" i="23"/>
  <c r="BM476" i="23"/>
  <c r="BM478" i="23"/>
  <c r="BM475" i="23"/>
  <c r="BM477" i="23"/>
  <c r="BM479" i="23"/>
  <c r="BM474" i="23"/>
  <c r="BM468" i="23"/>
  <c r="BM480" i="23"/>
  <c r="BM481" i="23"/>
  <c r="BM482" i="23"/>
  <c r="BM483" i="23"/>
  <c r="BM484" i="23"/>
  <c r="BM485" i="23"/>
  <c r="BM486" i="23"/>
  <c r="BM487" i="23"/>
  <c r="BM488" i="23"/>
  <c r="BM489" i="23"/>
  <c r="BM490" i="23"/>
  <c r="BM491" i="23"/>
  <c r="BM492" i="23"/>
  <c r="BM493" i="23"/>
  <c r="BM494" i="23"/>
  <c r="BM495" i="23"/>
  <c r="BM496" i="23"/>
  <c r="BM497" i="23"/>
  <c r="BM498" i="23"/>
  <c r="BM499" i="23"/>
  <c r="BM500" i="23"/>
  <c r="BM501" i="23"/>
  <c r="BM502" i="23"/>
  <c r="BM503" i="23"/>
  <c r="BM504" i="23"/>
  <c r="BM505" i="23"/>
  <c r="BM506" i="23"/>
  <c r="BM507" i="23"/>
  <c r="BM508" i="23"/>
  <c r="BM509" i="23"/>
  <c r="BM510" i="23"/>
  <c r="BM511" i="23"/>
  <c r="J221" i="23"/>
  <c r="Z221" i="23"/>
  <c r="O221" i="23"/>
  <c r="AE221" i="23"/>
  <c r="H221" i="23"/>
  <c r="AN221" i="23"/>
  <c r="AG221" i="23"/>
  <c r="AJ221" i="23"/>
  <c r="AC221" i="23"/>
  <c r="R221" i="23"/>
  <c r="AH221" i="23"/>
  <c r="W221" i="23"/>
  <c r="X221" i="23"/>
  <c r="Q221" i="23"/>
  <c r="T221" i="23"/>
  <c r="M221" i="23"/>
  <c r="AA221" i="23"/>
  <c r="AF221" i="23"/>
  <c r="Y221" i="23"/>
  <c r="AB221" i="23"/>
  <c r="U221" i="23"/>
  <c r="N221" i="23"/>
  <c r="AD221" i="23"/>
  <c r="S221" i="23"/>
  <c r="AI221" i="23"/>
  <c r="P221" i="23"/>
  <c r="I221" i="23"/>
  <c r="L221" i="23"/>
  <c r="AK221" i="23"/>
  <c r="G221" i="23"/>
  <c r="AM221" i="23"/>
  <c r="V221" i="23"/>
  <c r="AL221" i="23"/>
  <c r="K221" i="23"/>
  <c r="Y297" i="23"/>
  <c r="I297" i="23"/>
  <c r="AF297" i="23"/>
  <c r="K297" i="23"/>
  <c r="AI297" i="23"/>
  <c r="G297" i="23"/>
  <c r="AN297" i="23"/>
  <c r="L297" i="23"/>
  <c r="J297" i="23"/>
  <c r="H297" i="23"/>
  <c r="R297" i="23"/>
  <c r="AK297" i="23"/>
  <c r="U297" i="23"/>
  <c r="AA297" i="23"/>
  <c r="AB297" i="23"/>
  <c r="AH297" i="23"/>
  <c r="AD297" i="23"/>
  <c r="AG297" i="23"/>
  <c r="Q297" i="23"/>
  <c r="V297" i="23"/>
  <c r="T297" i="23"/>
  <c r="Z297" i="23"/>
  <c r="AM297" i="23"/>
  <c r="AJ297" i="23"/>
  <c r="AE297" i="23"/>
  <c r="O297" i="23"/>
  <c r="AC297" i="23"/>
  <c r="M297" i="23"/>
  <c r="AL297" i="23"/>
  <c r="P297" i="23"/>
  <c r="N297" i="23"/>
  <c r="S297" i="23"/>
  <c r="X297" i="23"/>
  <c r="W297" i="23"/>
  <c r="BN351" i="23"/>
  <c r="BN364" i="23"/>
  <c r="BN362" i="23"/>
  <c r="BN322" i="23"/>
  <c r="BN369" i="23"/>
  <c r="BN338" i="23"/>
  <c r="BN373" i="23"/>
  <c r="BN348" i="23"/>
  <c r="BN337" i="23"/>
  <c r="BN327" i="23"/>
  <c r="BN344" i="23"/>
  <c r="BN370" i="23"/>
  <c r="BN321" i="23"/>
  <c r="BN341" i="23"/>
  <c r="BN331" i="23"/>
  <c r="BN371" i="23"/>
  <c r="BN330" i="23"/>
  <c r="BN347" i="23"/>
  <c r="BN356" i="23"/>
  <c r="BN372" i="23"/>
  <c r="BN333" i="23"/>
  <c r="BN367" i="23"/>
  <c r="BN328" i="23"/>
  <c r="BN354" i="23"/>
  <c r="BN345" i="23"/>
  <c r="BN365" i="23"/>
  <c r="BN343" i="23"/>
  <c r="BN320" i="23"/>
  <c r="BN336" i="23"/>
  <c r="BN346" i="23"/>
  <c r="BN7" i="23"/>
  <c r="BN374" i="23"/>
  <c r="BN357" i="23"/>
  <c r="BN317" i="23"/>
  <c r="BN359" i="23"/>
  <c r="BN319" i="23"/>
  <c r="BN335" i="23"/>
  <c r="BN353" i="23"/>
  <c r="BN316" i="23"/>
  <c r="BN324" i="23"/>
  <c r="BN332" i="23"/>
  <c r="BN340" i="23"/>
  <c r="BN355" i="23"/>
  <c r="BN350" i="23"/>
  <c r="BN358" i="23"/>
  <c r="BN366" i="23"/>
  <c r="BN329" i="23"/>
  <c r="BN325" i="23"/>
  <c r="BN349" i="23"/>
  <c r="BN323" i="23"/>
  <c r="BN339" i="23"/>
  <c r="BN361" i="23"/>
  <c r="BN318" i="23"/>
  <c r="BN326" i="23"/>
  <c r="BN334" i="23"/>
  <c r="BN342" i="23"/>
  <c r="BN363" i="23"/>
  <c r="BN352" i="23"/>
  <c r="BN360" i="23"/>
  <c r="BN368" i="23"/>
  <c r="B450" i="23"/>
  <c r="G374" i="23"/>
  <c r="H374" i="23"/>
  <c r="I374" i="23"/>
  <c r="J374" i="23"/>
  <c r="K374" i="23"/>
  <c r="L374" i="23"/>
  <c r="N374" i="23"/>
  <c r="M374" i="23"/>
  <c r="O374" i="23"/>
  <c r="P374" i="23"/>
  <c r="Q374" i="23"/>
  <c r="R374" i="23"/>
  <c r="S374" i="23"/>
  <c r="T374" i="23"/>
  <c r="U374" i="23"/>
  <c r="V374" i="23"/>
  <c r="W374" i="23"/>
  <c r="X374" i="23"/>
  <c r="Y374" i="23"/>
  <c r="Z374" i="23"/>
  <c r="AA374" i="23"/>
  <c r="AB374" i="23"/>
  <c r="AC374" i="23"/>
  <c r="AD374" i="23"/>
  <c r="AE374" i="23"/>
  <c r="AF374" i="23"/>
  <c r="AG374" i="23"/>
  <c r="AH374" i="23"/>
  <c r="AI374" i="23"/>
  <c r="AJ374" i="23"/>
  <c r="AK374" i="23"/>
  <c r="AL374" i="23"/>
  <c r="AM374" i="23"/>
  <c r="AN374" i="23"/>
  <c r="AO374" i="23"/>
  <c r="AP374" i="23"/>
  <c r="AQ374" i="23"/>
  <c r="AR374" i="23"/>
  <c r="AS374" i="23"/>
  <c r="AT374" i="23"/>
  <c r="AU374" i="23"/>
  <c r="AV374" i="23"/>
  <c r="AW374" i="23"/>
  <c r="AX374" i="23"/>
  <c r="AY374" i="23"/>
  <c r="AZ374" i="23"/>
  <c r="BA374" i="23"/>
  <c r="BB374" i="23"/>
  <c r="BC374" i="23"/>
  <c r="BD374" i="23"/>
  <c r="BE374" i="23"/>
  <c r="BF374" i="23"/>
  <c r="BG374" i="23"/>
  <c r="BH374" i="23"/>
  <c r="BI374" i="23"/>
  <c r="BJ374" i="23"/>
  <c r="BK374" i="23"/>
  <c r="BL374" i="23"/>
  <c r="J680" i="23"/>
  <c r="Z680" i="23"/>
  <c r="AP680" i="23"/>
  <c r="BF680" i="23"/>
  <c r="W680" i="23"/>
  <c r="AR680" i="23"/>
  <c r="H680" i="23"/>
  <c r="AC680" i="23"/>
  <c r="AY680" i="23"/>
  <c r="N680" i="23"/>
  <c r="AD680" i="23"/>
  <c r="AT680" i="23"/>
  <c r="BJ680" i="23"/>
  <c r="G680" i="23"/>
  <c r="AB680" i="23"/>
  <c r="AW680" i="23"/>
  <c r="V680" i="23"/>
  <c r="AL680" i="23"/>
  <c r="BB680" i="23"/>
  <c r="Q680" i="23"/>
  <c r="AM680" i="23"/>
  <c r="BH680" i="23"/>
  <c r="AH680" i="23"/>
  <c r="X680" i="23"/>
  <c r="BD680" i="23"/>
  <c r="Y680" i="23"/>
  <c r="AU680" i="23"/>
  <c r="U680" i="23"/>
  <c r="AQ680" i="23"/>
  <c r="BL680" i="23"/>
  <c r="AX680" i="23"/>
  <c r="L680" i="23"/>
  <c r="AI680" i="23"/>
  <c r="BI680" i="23"/>
  <c r="I680" i="23"/>
  <c r="AE680" i="23"/>
  <c r="AZ680" i="23"/>
  <c r="AA680" i="23"/>
  <c r="AV680" i="23"/>
  <c r="R680" i="23"/>
  <c r="BC680" i="23"/>
  <c r="S680" i="23"/>
  <c r="AS680" i="23"/>
  <c r="T680" i="23"/>
  <c r="AO680" i="23"/>
  <c r="BK680" i="23"/>
  <c r="P680" i="23"/>
  <c r="AK680" i="23"/>
  <c r="BG680" i="23"/>
  <c r="M680" i="23"/>
  <c r="AN680" i="23"/>
  <c r="AG680" i="23"/>
  <c r="O680" i="23"/>
  <c r="AJ680" i="23"/>
  <c r="BE680" i="23"/>
  <c r="BA680" i="23"/>
  <c r="K680" i="23"/>
  <c r="AF680" i="23"/>
  <c r="G623" i="23"/>
  <c r="D681" i="23"/>
  <c r="D451" i="23"/>
  <c r="D375" i="23"/>
  <c r="D298" i="23"/>
  <c r="D222" i="23"/>
  <c r="D146" i="23"/>
  <c r="AN602" i="23" l="1"/>
  <c r="AI602" i="23"/>
  <c r="BE602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E74" i="23"/>
  <c r="BF74" i="23"/>
  <c r="BG74" i="23"/>
  <c r="BH74" i="23"/>
  <c r="BI74" i="23"/>
  <c r="BJ74" i="23"/>
  <c r="BK74" i="23"/>
  <c r="BL74" i="23"/>
  <c r="BM74" i="23"/>
  <c r="BN74" i="23"/>
  <c r="BO74" i="23"/>
  <c r="BP74" i="23"/>
  <c r="BR74" i="23"/>
  <c r="BS74" i="23"/>
  <c r="BT74" i="23"/>
  <c r="BU74" i="23"/>
  <c r="BV74" i="23"/>
  <c r="BW74" i="23"/>
  <c r="BX74" i="23"/>
  <c r="BY74" i="23"/>
  <c r="BZ74" i="23"/>
  <c r="AO226" i="23"/>
  <c r="AP226" i="23"/>
  <c r="AQ226" i="23"/>
  <c r="AR226" i="23"/>
  <c r="AS226" i="23"/>
  <c r="AT226" i="23"/>
  <c r="AU226" i="23"/>
  <c r="AV226" i="23"/>
  <c r="AW226" i="23"/>
  <c r="AX226" i="23"/>
  <c r="AY226" i="23"/>
  <c r="AZ226" i="23"/>
  <c r="BA226" i="23"/>
  <c r="BB226" i="23"/>
  <c r="BC226" i="23"/>
  <c r="BD226" i="23"/>
  <c r="BE226" i="23"/>
  <c r="BF226" i="23"/>
  <c r="BG226" i="23"/>
  <c r="BH226" i="23"/>
  <c r="BI226" i="23"/>
  <c r="BJ226" i="23"/>
  <c r="BK226" i="23"/>
  <c r="BL226" i="23"/>
  <c r="BM226" i="23"/>
  <c r="BN226" i="23"/>
  <c r="BO226" i="23"/>
  <c r="BP226" i="23"/>
  <c r="BQ226" i="23"/>
  <c r="BS226" i="23"/>
  <c r="BT226" i="23"/>
  <c r="BU226" i="23"/>
  <c r="BV226" i="23"/>
  <c r="BW226" i="23"/>
  <c r="BX226" i="23"/>
  <c r="BY226" i="23"/>
  <c r="BZ226" i="23"/>
  <c r="AR298" i="23"/>
  <c r="AV298" i="23"/>
  <c r="AZ298" i="23"/>
  <c r="BD298" i="23"/>
  <c r="BH298" i="23"/>
  <c r="BL298" i="23"/>
  <c r="BP298" i="23"/>
  <c r="BT298" i="23"/>
  <c r="BX298" i="23"/>
  <c r="AP298" i="23"/>
  <c r="AX298" i="23"/>
  <c r="BF298" i="23"/>
  <c r="BN298" i="23"/>
  <c r="BV298" i="23"/>
  <c r="AO298" i="23"/>
  <c r="AS298" i="23"/>
  <c r="AW298" i="23"/>
  <c r="BA298" i="23"/>
  <c r="BE298" i="23"/>
  <c r="BI298" i="23"/>
  <c r="BM298" i="23"/>
  <c r="BQ298" i="23"/>
  <c r="BU298" i="23"/>
  <c r="BY298" i="23"/>
  <c r="AT298" i="23"/>
  <c r="BB298" i="23"/>
  <c r="BJ298" i="23"/>
  <c r="BR298" i="23"/>
  <c r="BZ298" i="23"/>
  <c r="BC298" i="23"/>
  <c r="BS298" i="23"/>
  <c r="AQ298" i="23"/>
  <c r="BG298" i="23"/>
  <c r="BW298" i="23"/>
  <c r="AU298" i="23"/>
  <c r="AY298" i="23"/>
  <c r="BO298" i="23"/>
  <c r="BK298" i="23"/>
  <c r="AQ146" i="23"/>
  <c r="AU146" i="23"/>
  <c r="AY146" i="23"/>
  <c r="BC146" i="23"/>
  <c r="BG146" i="23"/>
  <c r="BK146" i="23"/>
  <c r="BO146" i="23"/>
  <c r="BS146" i="23"/>
  <c r="BW146" i="23"/>
  <c r="AR146" i="23"/>
  <c r="AV146" i="23"/>
  <c r="AZ146" i="23"/>
  <c r="BD146" i="23"/>
  <c r="BH146" i="23"/>
  <c r="BL146" i="23"/>
  <c r="BP146" i="23"/>
  <c r="BT146" i="23"/>
  <c r="BX146" i="23"/>
  <c r="AO146" i="23"/>
  <c r="AW146" i="23"/>
  <c r="BE146" i="23"/>
  <c r="BM146" i="23"/>
  <c r="BU146" i="23"/>
  <c r="AP146" i="23"/>
  <c r="AX146" i="23"/>
  <c r="BF146" i="23"/>
  <c r="BN146" i="23"/>
  <c r="BV146" i="23"/>
  <c r="AS146" i="23"/>
  <c r="BI146" i="23"/>
  <c r="BY146" i="23"/>
  <c r="AT146" i="23"/>
  <c r="BJ146" i="23"/>
  <c r="BZ146" i="23"/>
  <c r="BA146" i="23"/>
  <c r="BQ146" i="23"/>
  <c r="BB146" i="23"/>
  <c r="BR146" i="23"/>
  <c r="AQ222" i="23"/>
  <c r="AU222" i="23"/>
  <c r="AY222" i="23"/>
  <c r="BC222" i="23"/>
  <c r="BG222" i="23"/>
  <c r="BK222" i="23"/>
  <c r="BO222" i="23"/>
  <c r="BS222" i="23"/>
  <c r="BW222" i="23"/>
  <c r="AR222" i="23"/>
  <c r="AV222" i="23"/>
  <c r="AZ222" i="23"/>
  <c r="BD222" i="23"/>
  <c r="BH222" i="23"/>
  <c r="BL222" i="23"/>
  <c r="BP222" i="23"/>
  <c r="BT222" i="23"/>
  <c r="BX222" i="23"/>
  <c r="AS222" i="23"/>
  <c r="BA222" i="23"/>
  <c r="BI222" i="23"/>
  <c r="BQ222" i="23"/>
  <c r="BY222" i="23"/>
  <c r="AO222" i="23"/>
  <c r="BE222" i="23"/>
  <c r="BU222" i="23"/>
  <c r="AT222" i="23"/>
  <c r="BB222" i="23"/>
  <c r="BJ222" i="23"/>
  <c r="BR222" i="23"/>
  <c r="BZ222" i="23"/>
  <c r="AW222" i="23"/>
  <c r="BM222" i="23"/>
  <c r="AP222" i="23"/>
  <c r="BV222" i="23"/>
  <c r="BF222" i="23"/>
  <c r="BN222" i="23"/>
  <c r="AX222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BH150" i="23"/>
  <c r="BI150" i="23"/>
  <c r="BJ150" i="23"/>
  <c r="BK150" i="23"/>
  <c r="BL150" i="23"/>
  <c r="BM150" i="23"/>
  <c r="BN150" i="23"/>
  <c r="BO150" i="23"/>
  <c r="BP150" i="23"/>
  <c r="BQ150" i="23"/>
  <c r="BS150" i="23"/>
  <c r="BT150" i="23"/>
  <c r="BU150" i="23"/>
  <c r="BV150" i="23"/>
  <c r="BW150" i="23"/>
  <c r="BX150" i="23"/>
  <c r="BY150" i="23"/>
  <c r="BZ150" i="23"/>
  <c r="AO301" i="23"/>
  <c r="AP301" i="23"/>
  <c r="AQ301" i="23"/>
  <c r="AR301" i="23"/>
  <c r="AS301" i="23"/>
  <c r="AT301" i="23"/>
  <c r="AU301" i="23"/>
  <c r="AV301" i="23"/>
  <c r="AW301" i="23"/>
  <c r="AX301" i="23"/>
  <c r="AY301" i="23"/>
  <c r="AZ301" i="23"/>
  <c r="BA301" i="23"/>
  <c r="BB301" i="23"/>
  <c r="BC301" i="23"/>
  <c r="BD301" i="23"/>
  <c r="BE301" i="23"/>
  <c r="BF301" i="23"/>
  <c r="BG301" i="23"/>
  <c r="BH301" i="23"/>
  <c r="BI301" i="23"/>
  <c r="BJ301" i="23"/>
  <c r="BK301" i="23"/>
  <c r="BL301" i="23"/>
  <c r="BM301" i="23"/>
  <c r="BN301" i="23"/>
  <c r="BO301" i="23"/>
  <c r="BP301" i="23"/>
  <c r="BR301" i="23"/>
  <c r="BS301" i="23"/>
  <c r="BT301" i="23"/>
  <c r="BU301" i="23"/>
  <c r="BV301" i="23"/>
  <c r="BW301" i="23"/>
  <c r="BX301" i="23"/>
  <c r="BY301" i="23"/>
  <c r="BZ301" i="23"/>
  <c r="J602" i="23"/>
  <c r="O602" i="23"/>
  <c r="T602" i="23"/>
  <c r="AD602" i="23"/>
  <c r="BC602" i="23"/>
  <c r="AH602" i="23"/>
  <c r="L602" i="23"/>
  <c r="X602" i="23"/>
  <c r="BB602" i="23"/>
  <c r="AF602" i="23"/>
  <c r="K602" i="23"/>
  <c r="BA602" i="23"/>
  <c r="AK602" i="23"/>
  <c r="U602" i="23"/>
  <c r="G602" i="23"/>
  <c r="AU602" i="23"/>
  <c r="N602" i="23"/>
  <c r="K705" i="23"/>
  <c r="BM930" i="23"/>
  <c r="BM960" i="23" s="1"/>
  <c r="BU930" i="23"/>
  <c r="BU960" i="23" s="1"/>
  <c r="AI805" i="23"/>
  <c r="AI960" i="23" s="1"/>
  <c r="AN830" i="23"/>
  <c r="AN960" i="23" s="1"/>
  <c r="BI905" i="23"/>
  <c r="BI960" i="23" s="1"/>
  <c r="AM830" i="23"/>
  <c r="AB780" i="23"/>
  <c r="AB960" i="23" s="1"/>
  <c r="AW855" i="23"/>
  <c r="AW960" i="23" s="1"/>
  <c r="AQ830" i="23"/>
  <c r="AQ960" i="23" s="1"/>
  <c r="AF780" i="23"/>
  <c r="AF960" i="23" s="1"/>
  <c r="U755" i="23"/>
  <c r="AY880" i="23"/>
  <c r="BD880" i="23"/>
  <c r="BD960" i="23" s="1"/>
  <c r="M705" i="23"/>
  <c r="M960" i="23" s="1"/>
  <c r="BY930" i="23"/>
  <c r="BY960" i="23" s="1"/>
  <c r="BC880" i="23"/>
  <c r="BC960" i="23" s="1"/>
  <c r="AR830" i="23"/>
  <c r="AR960" i="23" s="1"/>
  <c r="BG905" i="23"/>
  <c r="BG960" i="23" s="1"/>
  <c r="AV855" i="23"/>
  <c r="AV960" i="23" s="1"/>
  <c r="AK805" i="23"/>
  <c r="AK960" i="23" s="1"/>
  <c r="Y755" i="23"/>
  <c r="Y960" i="23" s="1"/>
  <c r="BO930" i="23"/>
  <c r="BO960" i="23" s="1"/>
  <c r="BT930" i="23"/>
  <c r="BT960" i="23" s="1"/>
  <c r="AC780" i="23"/>
  <c r="AC960" i="23" s="1"/>
  <c r="BS930" i="23"/>
  <c r="BS960" i="23" s="1"/>
  <c r="BH905" i="23"/>
  <c r="BH960" i="23" s="1"/>
  <c r="Q730" i="23"/>
  <c r="Q960" i="23" s="1"/>
  <c r="BW930" i="23"/>
  <c r="BW960" i="23" s="1"/>
  <c r="BL930" i="23"/>
  <c r="BL960" i="23" s="1"/>
  <c r="BA880" i="23"/>
  <c r="BA960" i="23" s="1"/>
  <c r="BE905" i="23"/>
  <c r="R730" i="23"/>
  <c r="R960" i="23" s="1"/>
  <c r="X755" i="23"/>
  <c r="X960" i="23" s="1"/>
  <c r="AS855" i="23"/>
  <c r="AO830" i="23"/>
  <c r="AO960" i="23" s="1"/>
  <c r="W755" i="23"/>
  <c r="W960" i="23" s="1"/>
  <c r="L705" i="23"/>
  <c r="L960" i="23" s="1"/>
  <c r="BX930" i="23"/>
  <c r="BX960" i="23" s="1"/>
  <c r="AG805" i="23"/>
  <c r="AA780" i="23"/>
  <c r="P730" i="23"/>
  <c r="P960" i="23" s="1"/>
  <c r="BQ930" i="23"/>
  <c r="BQ960" i="23" s="1"/>
  <c r="BN930" i="23"/>
  <c r="BN960" i="23" s="1"/>
  <c r="AD780" i="23"/>
  <c r="AD960" i="23" s="1"/>
  <c r="BV930" i="23"/>
  <c r="BV960" i="23" s="1"/>
  <c r="AE780" i="23"/>
  <c r="AE960" i="23" s="1"/>
  <c r="BP930" i="23"/>
  <c r="BP960" i="23" s="1"/>
  <c r="BB880" i="23"/>
  <c r="BB960" i="23" s="1"/>
  <c r="AZ880" i="23"/>
  <c r="AZ960" i="23" s="1"/>
  <c r="BR930" i="23"/>
  <c r="BR960" i="23" s="1"/>
  <c r="AX855" i="23"/>
  <c r="AX960" i="23" s="1"/>
  <c r="BZ930" i="23"/>
  <c r="BZ960" i="23" s="1"/>
  <c r="N705" i="23"/>
  <c r="N960" i="23" s="1"/>
  <c r="BF905" i="23"/>
  <c r="BF960" i="23" s="1"/>
  <c r="T730" i="23"/>
  <c r="T960" i="23" s="1"/>
  <c r="AJ805" i="23"/>
  <c r="AJ960" i="23" s="1"/>
  <c r="AL805" i="23"/>
  <c r="AL960" i="23" s="1"/>
  <c r="Z755" i="23"/>
  <c r="Z960" i="23" s="1"/>
  <c r="O730" i="23"/>
  <c r="AH805" i="23"/>
  <c r="AH960" i="23" s="1"/>
  <c r="BJ905" i="23"/>
  <c r="BJ960" i="23" s="1"/>
  <c r="AP830" i="23"/>
  <c r="AP960" i="23" s="1"/>
  <c r="BK930" i="23"/>
  <c r="AU855" i="23"/>
  <c r="AU960" i="23" s="1"/>
  <c r="V755" i="23"/>
  <c r="V960" i="23" s="1"/>
  <c r="S730" i="23"/>
  <c r="S960" i="23" s="1"/>
  <c r="AT855" i="23"/>
  <c r="AT960" i="23" s="1"/>
  <c r="L703" i="23"/>
  <c r="L958" i="23" s="1"/>
  <c r="BL928" i="23"/>
  <c r="BL958" i="23" s="1"/>
  <c r="BA878" i="23"/>
  <c r="BA958" i="23" s="1"/>
  <c r="S728" i="23"/>
  <c r="S958" i="23" s="1"/>
  <c r="R728" i="23"/>
  <c r="R958" i="23" s="1"/>
  <c r="Y753" i="23"/>
  <c r="Y958" i="23" s="1"/>
  <c r="BB878" i="23"/>
  <c r="BB958" i="23" s="1"/>
  <c r="AA778" i="23"/>
  <c r="M703" i="23"/>
  <c r="M958" i="23" s="1"/>
  <c r="BY928" i="23"/>
  <c r="BY958" i="23" s="1"/>
  <c r="AP828" i="23"/>
  <c r="AP958" i="23" s="1"/>
  <c r="AE778" i="23"/>
  <c r="AE958" i="23" s="1"/>
  <c r="W753" i="23"/>
  <c r="W958" i="23" s="1"/>
  <c r="AL803" i="23"/>
  <c r="AL958" i="23" s="1"/>
  <c r="BI903" i="23"/>
  <c r="BI958" i="23" s="1"/>
  <c r="BG903" i="23"/>
  <c r="BG958" i="23" s="1"/>
  <c r="P728" i="23"/>
  <c r="P958" i="23" s="1"/>
  <c r="BQ928" i="23"/>
  <c r="BQ958" i="23" s="1"/>
  <c r="AH803" i="23"/>
  <c r="AH958" i="23" s="1"/>
  <c r="AQ828" i="23"/>
  <c r="AQ958" i="23" s="1"/>
  <c r="AO828" i="23"/>
  <c r="AO958" i="23" s="1"/>
  <c r="AI803" i="23"/>
  <c r="AI958" i="23" s="1"/>
  <c r="BR928" i="23"/>
  <c r="BR958" i="23" s="1"/>
  <c r="BC878" i="23"/>
  <c r="BC958" i="23" s="1"/>
  <c r="AC778" i="23"/>
  <c r="AC958" i="23" s="1"/>
  <c r="AU853" i="23"/>
  <c r="AU958" i="23" s="1"/>
  <c r="BF903" i="23"/>
  <c r="BF958" i="23" s="1"/>
  <c r="AV853" i="23"/>
  <c r="AV958" i="23" s="1"/>
  <c r="AK803" i="23"/>
  <c r="AK958" i="23" s="1"/>
  <c r="Z753" i="23"/>
  <c r="Z958" i="23" s="1"/>
  <c r="AF778" i="23"/>
  <c r="AF958" i="23" s="1"/>
  <c r="U753" i="23"/>
  <c r="AX853" i="23"/>
  <c r="AX958" i="23" s="1"/>
  <c r="BS928" i="23"/>
  <c r="BS958" i="23" s="1"/>
  <c r="BE903" i="23"/>
  <c r="V753" i="23"/>
  <c r="V958" i="23" s="1"/>
  <c r="AS853" i="23"/>
  <c r="BV928" i="23"/>
  <c r="BV958" i="23" s="1"/>
  <c r="BN928" i="23"/>
  <c r="BN958" i="23" s="1"/>
  <c r="BU928" i="23"/>
  <c r="BU958" i="23" s="1"/>
  <c r="AY878" i="23"/>
  <c r="K703" i="23"/>
  <c r="X753" i="23"/>
  <c r="X958" i="23" s="1"/>
  <c r="AJ803" i="23"/>
  <c r="AJ958" i="23" s="1"/>
  <c r="AM828" i="23"/>
  <c r="AT853" i="23"/>
  <c r="AT958" i="23" s="1"/>
  <c r="BM928" i="23"/>
  <c r="BM958" i="23" s="1"/>
  <c r="BW928" i="23"/>
  <c r="BW958" i="23" s="1"/>
  <c r="AN828" i="23"/>
  <c r="AN958" i="23" s="1"/>
  <c r="Q728" i="23"/>
  <c r="Q958" i="23" s="1"/>
  <c r="BT928" i="23"/>
  <c r="BT958" i="23" s="1"/>
  <c r="BH903" i="23"/>
  <c r="BH958" i="23" s="1"/>
  <c r="T728" i="23"/>
  <c r="T958" i="23" s="1"/>
  <c r="O728" i="23"/>
  <c r="AD778" i="23"/>
  <c r="AD958" i="23" s="1"/>
  <c r="AW853" i="23"/>
  <c r="AW958" i="23" s="1"/>
  <c r="BX928" i="23"/>
  <c r="BX958" i="23" s="1"/>
  <c r="BO928" i="23"/>
  <c r="BO958" i="23" s="1"/>
  <c r="BJ903" i="23"/>
  <c r="BJ958" i="23" s="1"/>
  <c r="BD878" i="23"/>
  <c r="BD958" i="23" s="1"/>
  <c r="BP928" i="23"/>
  <c r="BP958" i="23" s="1"/>
  <c r="AB778" i="23"/>
  <c r="AB958" i="23" s="1"/>
  <c r="BZ928" i="23"/>
  <c r="BZ958" i="23" s="1"/>
  <c r="N703" i="23"/>
  <c r="N958" i="23" s="1"/>
  <c r="AG803" i="23"/>
  <c r="AR828" i="23"/>
  <c r="AR958" i="23" s="1"/>
  <c r="AZ878" i="23"/>
  <c r="AZ958" i="23" s="1"/>
  <c r="BK928" i="23"/>
  <c r="AE602" i="23"/>
  <c r="BJ602" i="23"/>
  <c r="S602" i="23"/>
  <c r="AX602" i="23"/>
  <c r="AB602" i="23"/>
  <c r="BD602" i="23"/>
  <c r="AV602" i="23"/>
  <c r="AA602" i="23"/>
  <c r="AW602" i="23"/>
  <c r="AG602" i="23"/>
  <c r="Q602" i="23"/>
  <c r="AH804" i="23"/>
  <c r="AH959" i="23" s="1"/>
  <c r="BE904" i="23"/>
  <c r="BT929" i="23"/>
  <c r="BT959" i="23" s="1"/>
  <c r="BS929" i="23"/>
  <c r="BS959" i="23" s="1"/>
  <c r="AX854" i="23"/>
  <c r="AX959" i="23" s="1"/>
  <c r="V754" i="23"/>
  <c r="V959" i="23" s="1"/>
  <c r="U754" i="23"/>
  <c r="AJ804" i="23"/>
  <c r="AJ959" i="23" s="1"/>
  <c r="AY879" i="23"/>
  <c r="R729" i="23"/>
  <c r="R959" i="23" s="1"/>
  <c r="Q729" i="23"/>
  <c r="Q959" i="23" s="1"/>
  <c r="AF779" i="23"/>
  <c r="AF959" i="23" s="1"/>
  <c r="AU854" i="23"/>
  <c r="AU959" i="23" s="1"/>
  <c r="AS854" i="23"/>
  <c r="BH904" i="23"/>
  <c r="BH959" i="23" s="1"/>
  <c r="BW929" i="23"/>
  <c r="BW959" i="23" s="1"/>
  <c r="K704" i="23"/>
  <c r="K959" i="23" s="1"/>
  <c r="BI904" i="23"/>
  <c r="BI959" i="23" s="1"/>
  <c r="BN929" i="23"/>
  <c r="BN959" i="23" s="1"/>
  <c r="AP829" i="23"/>
  <c r="AP959" i="23" s="1"/>
  <c r="AO829" i="23"/>
  <c r="AO959" i="23" s="1"/>
  <c r="BD879" i="23"/>
  <c r="BD959" i="23" s="1"/>
  <c r="BC879" i="23"/>
  <c r="BC959" i="23" s="1"/>
  <c r="BQ929" i="23"/>
  <c r="BQ959" i="23" s="1"/>
  <c r="AD779" i="23"/>
  <c r="AD959" i="23" s="1"/>
  <c r="T729" i="23"/>
  <c r="T959" i="23" s="1"/>
  <c r="AI804" i="23"/>
  <c r="AI959" i="23" s="1"/>
  <c r="BM929" i="23"/>
  <c r="BM959" i="23" s="1"/>
  <c r="N704" i="23"/>
  <c r="N959" i="23" s="1"/>
  <c r="P729" i="23"/>
  <c r="P959" i="23" s="1"/>
  <c r="AE779" i="23"/>
  <c r="AE959" i="23" s="1"/>
  <c r="AC779" i="23"/>
  <c r="AC959" i="23" s="1"/>
  <c r="AR829" i="23"/>
  <c r="AR959" i="23" s="1"/>
  <c r="BG904" i="23"/>
  <c r="BG959" i="23" s="1"/>
  <c r="AA779" i="23"/>
  <c r="AT854" i="23"/>
  <c r="AT959" i="23" s="1"/>
  <c r="Y754" i="23"/>
  <c r="Y959" i="23" s="1"/>
  <c r="AN829" i="23"/>
  <c r="AN959" i="23" s="1"/>
  <c r="AM829" i="23"/>
  <c r="BF904" i="23"/>
  <c r="BF959" i="23" s="1"/>
  <c r="BA879" i="23"/>
  <c r="BA959" i="23" s="1"/>
  <c r="BP929" i="23"/>
  <c r="BP959" i="23" s="1"/>
  <c r="Z754" i="23"/>
  <c r="Z959" i="23" s="1"/>
  <c r="S729" i="23"/>
  <c r="S959" i="23" s="1"/>
  <c r="BV929" i="23"/>
  <c r="BV959" i="23" s="1"/>
  <c r="AW854" i="23"/>
  <c r="AW959" i="23" s="1"/>
  <c r="BL929" i="23"/>
  <c r="BL959" i="23" s="1"/>
  <c r="J704" i="23"/>
  <c r="O729" i="23"/>
  <c r="BY929" i="23"/>
  <c r="BY959" i="23" s="1"/>
  <c r="M704" i="23"/>
  <c r="M959" i="23" s="1"/>
  <c r="AB779" i="23"/>
  <c r="AB959" i="23" s="1"/>
  <c r="AQ829" i="23"/>
  <c r="AQ959" i="23" s="1"/>
  <c r="BU929" i="23"/>
  <c r="BU959" i="23" s="1"/>
  <c r="X754" i="23"/>
  <c r="X959" i="23" s="1"/>
  <c r="W754" i="23"/>
  <c r="W959" i="23" s="1"/>
  <c r="BJ904" i="23"/>
  <c r="BJ959" i="23" s="1"/>
  <c r="AK804" i="23"/>
  <c r="AK959" i="23" s="1"/>
  <c r="AZ879" i="23"/>
  <c r="AZ959" i="23" s="1"/>
  <c r="BO929" i="23"/>
  <c r="BO959" i="23" s="1"/>
  <c r="BZ929" i="23"/>
  <c r="BZ959" i="23" s="1"/>
  <c r="AG804" i="23"/>
  <c r="AV854" i="23"/>
  <c r="AV959" i="23" s="1"/>
  <c r="BK929" i="23"/>
  <c r="BX929" i="23"/>
  <c r="BX959" i="23" s="1"/>
  <c r="L704" i="23"/>
  <c r="L959" i="23" s="1"/>
  <c r="AL804" i="23"/>
  <c r="AL959" i="23" s="1"/>
  <c r="BB879" i="23"/>
  <c r="BB959" i="23" s="1"/>
  <c r="BR929" i="23"/>
  <c r="BR959" i="23" s="1"/>
  <c r="AJ602" i="23"/>
  <c r="Z602" i="23"/>
  <c r="BK602" i="23"/>
  <c r="AY602" i="23"/>
  <c r="H602" i="23"/>
  <c r="AR602" i="23"/>
  <c r="W602" i="23"/>
  <c r="AT602" i="23"/>
  <c r="BL602" i="23"/>
  <c r="AQ602" i="23"/>
  <c r="V602" i="23"/>
  <c r="BI602" i="23"/>
  <c r="AS602" i="23"/>
  <c r="AC602" i="23"/>
  <c r="BO375" i="23"/>
  <c r="BO388" i="23" s="1"/>
  <c r="BP375" i="23"/>
  <c r="BP388" i="23" s="1"/>
  <c r="BQ375" i="23"/>
  <c r="BQ388" i="23" s="1"/>
  <c r="BR375" i="23"/>
  <c r="BR388" i="23" s="1"/>
  <c r="BS375" i="23"/>
  <c r="BS388" i="23" s="1"/>
  <c r="BT375" i="23"/>
  <c r="BT388" i="23" s="1"/>
  <c r="BU375" i="23"/>
  <c r="BU388" i="23" s="1"/>
  <c r="BV375" i="23"/>
  <c r="BV388" i="23" s="1"/>
  <c r="BW375" i="23"/>
  <c r="BW388" i="23" s="1"/>
  <c r="BX375" i="23"/>
  <c r="BX388" i="23" s="1"/>
  <c r="BY375" i="23"/>
  <c r="BY388" i="23" s="1"/>
  <c r="BZ375" i="23"/>
  <c r="BZ388" i="23" s="1"/>
  <c r="BO525" i="23"/>
  <c r="BP525" i="23"/>
  <c r="BQ525" i="23"/>
  <c r="BR525" i="23"/>
  <c r="BS525" i="23"/>
  <c r="BT525" i="23"/>
  <c r="BU525" i="23"/>
  <c r="BV525" i="23"/>
  <c r="BW525" i="23"/>
  <c r="BX525" i="23"/>
  <c r="BY525" i="23"/>
  <c r="BZ525" i="23"/>
  <c r="G74" i="23"/>
  <c r="I74" i="23"/>
  <c r="H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D603" i="23"/>
  <c r="B603" i="23" s="1"/>
  <c r="N603" i="23" s="1"/>
  <c r="BN606" i="23"/>
  <c r="BN610" i="23"/>
  <c r="BN612" i="23"/>
  <c r="BN605" i="23"/>
  <c r="BN609" i="23"/>
  <c r="BN604" i="23"/>
  <c r="BN608" i="23"/>
  <c r="BN613" i="23"/>
  <c r="BN607" i="23"/>
  <c r="BN534" i="23"/>
  <c r="BN462" i="23"/>
  <c r="BN463" i="23"/>
  <c r="BN528" i="23"/>
  <c r="BN530" i="23"/>
  <c r="BN532" i="23"/>
  <c r="BN535" i="23"/>
  <c r="BN452" i="23"/>
  <c r="BN453" i="23"/>
  <c r="BN454" i="23"/>
  <c r="BN455" i="23"/>
  <c r="BN456" i="23"/>
  <c r="BN457" i="23"/>
  <c r="BN458" i="23"/>
  <c r="BN459" i="23"/>
  <c r="BN460" i="23"/>
  <c r="BN461" i="23"/>
  <c r="BN615" i="23"/>
  <c r="BN536" i="23"/>
  <c r="BN611" i="23"/>
  <c r="BN614" i="23"/>
  <c r="BN531" i="23"/>
  <c r="BN529" i="23"/>
  <c r="BN539" i="23"/>
  <c r="BN533" i="23"/>
  <c r="BN538" i="23"/>
  <c r="BN537" i="23"/>
  <c r="BN682" i="23"/>
  <c r="BN683" i="23"/>
  <c r="BN684" i="23"/>
  <c r="BN685" i="23"/>
  <c r="BN686" i="23"/>
  <c r="BN687" i="23"/>
  <c r="BN688" i="23"/>
  <c r="BN689" i="23"/>
  <c r="BN690" i="23"/>
  <c r="BN691" i="23"/>
  <c r="BN692" i="23"/>
  <c r="BN693" i="23"/>
  <c r="C302" i="23"/>
  <c r="G301" i="23"/>
  <c r="H301" i="23"/>
  <c r="J301" i="23"/>
  <c r="I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Z301" i="23"/>
  <c r="AA301" i="23"/>
  <c r="AB301" i="23"/>
  <c r="AC301" i="23"/>
  <c r="AD301" i="23"/>
  <c r="AE301" i="23"/>
  <c r="AF301" i="23"/>
  <c r="AG301" i="23"/>
  <c r="AH301" i="23"/>
  <c r="AI301" i="23"/>
  <c r="AJ301" i="23"/>
  <c r="AK301" i="23"/>
  <c r="AL301" i="23"/>
  <c r="AM301" i="23"/>
  <c r="AN301" i="23"/>
  <c r="C227" i="23"/>
  <c r="M226" i="23"/>
  <c r="J226" i="23"/>
  <c r="G226" i="23"/>
  <c r="H226" i="23"/>
  <c r="K226" i="23"/>
  <c r="L226" i="23"/>
  <c r="I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AB226" i="23"/>
  <c r="AC226" i="23"/>
  <c r="AD226" i="23"/>
  <c r="AE226" i="23"/>
  <c r="AF226" i="23"/>
  <c r="AG226" i="23"/>
  <c r="AH226" i="23"/>
  <c r="AI226" i="23"/>
  <c r="AJ226" i="23"/>
  <c r="AK226" i="23"/>
  <c r="AL226" i="23"/>
  <c r="AM226" i="23"/>
  <c r="AN226" i="23"/>
  <c r="C151" i="23"/>
  <c r="H150" i="23"/>
  <c r="G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C75" i="23"/>
  <c r="B64" i="90"/>
  <c r="AH603" i="23"/>
  <c r="H450" i="23"/>
  <c r="I450" i="23"/>
  <c r="J450" i="23"/>
  <c r="K450" i="23"/>
  <c r="L450" i="23"/>
  <c r="M450" i="23"/>
  <c r="N450" i="23"/>
  <c r="O450" i="23"/>
  <c r="P450" i="23"/>
  <c r="Q450" i="23"/>
  <c r="R450" i="23"/>
  <c r="S450" i="23"/>
  <c r="T450" i="23"/>
  <c r="U450" i="23"/>
  <c r="V450" i="23"/>
  <c r="W450" i="23"/>
  <c r="X450" i="23"/>
  <c r="Y450" i="23"/>
  <c r="Z450" i="23"/>
  <c r="AA450" i="23"/>
  <c r="AB450" i="23"/>
  <c r="AC450" i="23"/>
  <c r="AD450" i="23"/>
  <c r="AE450" i="23"/>
  <c r="AF450" i="23"/>
  <c r="AG450" i="23"/>
  <c r="AH450" i="23"/>
  <c r="AI450" i="23"/>
  <c r="AJ450" i="23"/>
  <c r="AK450" i="23"/>
  <c r="AL450" i="23"/>
  <c r="AM450" i="23"/>
  <c r="AN450" i="23"/>
  <c r="AO450" i="23"/>
  <c r="AP450" i="23"/>
  <c r="AQ450" i="23"/>
  <c r="AR450" i="23"/>
  <c r="AS450" i="23"/>
  <c r="AT450" i="23"/>
  <c r="AU450" i="23"/>
  <c r="AV450" i="23"/>
  <c r="AW450" i="23"/>
  <c r="AX450" i="23"/>
  <c r="AY450" i="23"/>
  <c r="AZ450" i="23"/>
  <c r="BA450" i="23"/>
  <c r="BB450" i="23"/>
  <c r="BC450" i="23"/>
  <c r="BD450" i="23"/>
  <c r="BE450" i="23"/>
  <c r="BF450" i="23"/>
  <c r="BG450" i="23"/>
  <c r="BH450" i="23"/>
  <c r="BI450" i="23"/>
  <c r="BJ450" i="23"/>
  <c r="BK450" i="23"/>
  <c r="BL450" i="23"/>
  <c r="BN514" i="23"/>
  <c r="BN515" i="23"/>
  <c r="BN513" i="23"/>
  <c r="BN512" i="23"/>
  <c r="H525" i="23"/>
  <c r="I525" i="23"/>
  <c r="J525" i="23"/>
  <c r="K525" i="23"/>
  <c r="L525" i="23"/>
  <c r="M525" i="23"/>
  <c r="N525" i="23"/>
  <c r="O525" i="23"/>
  <c r="P525" i="23"/>
  <c r="Q525" i="23"/>
  <c r="R525" i="23"/>
  <c r="S525" i="23"/>
  <c r="T525" i="23"/>
  <c r="U525" i="23"/>
  <c r="V525" i="23"/>
  <c r="W525" i="23"/>
  <c r="X525" i="23"/>
  <c r="Y525" i="23"/>
  <c r="Z525" i="23"/>
  <c r="AA525" i="23"/>
  <c r="AB525" i="23"/>
  <c r="AC525" i="23"/>
  <c r="AD525" i="23"/>
  <c r="AE525" i="23"/>
  <c r="AF525" i="23"/>
  <c r="AG525" i="23"/>
  <c r="AH525" i="23"/>
  <c r="AI525" i="23"/>
  <c r="AJ525" i="23"/>
  <c r="AK525" i="23"/>
  <c r="AL525" i="23"/>
  <c r="AM525" i="23"/>
  <c r="AN525" i="23"/>
  <c r="AO525" i="23"/>
  <c r="AP525" i="23"/>
  <c r="AQ525" i="23"/>
  <c r="AR525" i="23"/>
  <c r="AS525" i="23"/>
  <c r="AT525" i="23"/>
  <c r="AU525" i="23"/>
  <c r="AV525" i="23"/>
  <c r="AW525" i="23"/>
  <c r="AX525" i="23"/>
  <c r="AY525" i="23"/>
  <c r="AZ525" i="23"/>
  <c r="BA525" i="23"/>
  <c r="BB525" i="23"/>
  <c r="BC525" i="23"/>
  <c r="BD525" i="23"/>
  <c r="BE525" i="23"/>
  <c r="BF525" i="23"/>
  <c r="BG525" i="23"/>
  <c r="BH525" i="23"/>
  <c r="BI525" i="23"/>
  <c r="BJ525" i="23"/>
  <c r="BK525" i="23"/>
  <c r="G450" i="23"/>
  <c r="G525" i="23"/>
  <c r="AG146" i="23"/>
  <c r="Q146" i="23"/>
  <c r="AB146" i="23"/>
  <c r="L146" i="23"/>
  <c r="O146" i="23"/>
  <c r="N146" i="23"/>
  <c r="K146" i="23"/>
  <c r="J146" i="23"/>
  <c r="R146" i="23"/>
  <c r="AC146" i="23"/>
  <c r="M146" i="23"/>
  <c r="AN146" i="23"/>
  <c r="X146" i="23"/>
  <c r="H146" i="23"/>
  <c r="AM146" i="23"/>
  <c r="G146" i="23"/>
  <c r="AL146" i="23"/>
  <c r="AI146" i="23"/>
  <c r="Y146" i="23"/>
  <c r="I146" i="23"/>
  <c r="AJ146" i="23"/>
  <c r="T146" i="23"/>
  <c r="AE146" i="23"/>
  <c r="AD146" i="23"/>
  <c r="S146" i="23"/>
  <c r="AH146" i="23"/>
  <c r="AK146" i="23"/>
  <c r="U146" i="23"/>
  <c r="AF146" i="23"/>
  <c r="P146" i="23"/>
  <c r="W146" i="23"/>
  <c r="V146" i="23"/>
  <c r="AA146" i="23"/>
  <c r="Z146" i="23"/>
  <c r="B526" i="23"/>
  <c r="D527" i="23"/>
  <c r="BN469" i="23"/>
  <c r="BN470" i="23"/>
  <c r="BN471" i="23"/>
  <c r="BN472" i="23"/>
  <c r="BN473" i="23"/>
  <c r="BN474" i="23"/>
  <c r="BN478" i="23"/>
  <c r="BN479" i="23"/>
  <c r="BN476" i="23"/>
  <c r="BN468" i="23"/>
  <c r="BN475" i="23"/>
  <c r="BN477" i="23"/>
  <c r="BN480" i="23"/>
  <c r="BN481" i="23"/>
  <c r="BN482" i="23"/>
  <c r="BN483" i="23"/>
  <c r="BN484" i="23"/>
  <c r="BN485" i="23"/>
  <c r="BN486" i="23"/>
  <c r="BN487" i="23"/>
  <c r="BN488" i="23"/>
  <c r="BN489" i="23"/>
  <c r="BN490" i="23"/>
  <c r="BN491" i="23"/>
  <c r="BN492" i="23"/>
  <c r="BN493" i="23"/>
  <c r="BN494" i="23"/>
  <c r="BN495" i="23"/>
  <c r="BN496" i="23"/>
  <c r="BN497" i="23"/>
  <c r="BN498" i="23"/>
  <c r="BN499" i="23"/>
  <c r="BN500" i="23"/>
  <c r="BN501" i="23"/>
  <c r="BN502" i="23"/>
  <c r="BN503" i="23"/>
  <c r="BN504" i="23"/>
  <c r="BN505" i="23"/>
  <c r="BN506" i="23"/>
  <c r="BN507" i="23"/>
  <c r="BN508" i="23"/>
  <c r="BN509" i="23"/>
  <c r="BN510" i="23"/>
  <c r="BN511" i="23"/>
  <c r="V222" i="23"/>
  <c r="AL222" i="23"/>
  <c r="O222" i="23"/>
  <c r="AE222" i="23"/>
  <c r="H222" i="23"/>
  <c r="AN222" i="23"/>
  <c r="Y222" i="23"/>
  <c r="T222" i="23"/>
  <c r="U222" i="23"/>
  <c r="J222" i="23"/>
  <c r="Z222" i="23"/>
  <c r="S222" i="23"/>
  <c r="AI222" i="23"/>
  <c r="P222" i="23"/>
  <c r="AG222" i="23"/>
  <c r="AB222" i="23"/>
  <c r="AC222" i="23"/>
  <c r="N222" i="23"/>
  <c r="AD222" i="23"/>
  <c r="G222" i="23"/>
  <c r="W222" i="23"/>
  <c r="AM222" i="23"/>
  <c r="X222" i="23"/>
  <c r="I222" i="23"/>
  <c r="AJ222" i="23"/>
  <c r="AK222" i="23"/>
  <c r="R222" i="23"/>
  <c r="AH222" i="23"/>
  <c r="K222" i="23"/>
  <c r="AA222" i="23"/>
  <c r="AF222" i="23"/>
  <c r="Q222" i="23"/>
  <c r="L222" i="23"/>
  <c r="M222" i="23"/>
  <c r="AD298" i="23"/>
  <c r="N298" i="23"/>
  <c r="Y298" i="23"/>
  <c r="I298" i="23"/>
  <c r="AJ298" i="23"/>
  <c r="AF298" i="23"/>
  <c r="AI298" i="23"/>
  <c r="S298" i="23"/>
  <c r="V298" i="23"/>
  <c r="AG298" i="23"/>
  <c r="AA298" i="23"/>
  <c r="AE298" i="23"/>
  <c r="AH298" i="23"/>
  <c r="M298" i="23"/>
  <c r="L298" i="23"/>
  <c r="H298" i="23"/>
  <c r="G298" i="23"/>
  <c r="Z298" i="23"/>
  <c r="J298" i="23"/>
  <c r="AK298" i="23"/>
  <c r="U298" i="23"/>
  <c r="AB298" i="23"/>
  <c r="X298" i="23"/>
  <c r="AM298" i="23"/>
  <c r="AL298" i="23"/>
  <c r="Q298" i="23"/>
  <c r="T298" i="23"/>
  <c r="P298" i="23"/>
  <c r="W298" i="23"/>
  <c r="O298" i="23"/>
  <c r="R298" i="23"/>
  <c r="AC298" i="23"/>
  <c r="AN298" i="23"/>
  <c r="K298" i="23"/>
  <c r="G375" i="23"/>
  <c r="H375" i="23"/>
  <c r="I375" i="23"/>
  <c r="J375" i="23"/>
  <c r="K375" i="23"/>
  <c r="L375" i="23"/>
  <c r="M375" i="23"/>
  <c r="N375" i="23"/>
  <c r="O375" i="23"/>
  <c r="P375" i="23"/>
  <c r="Q375" i="23"/>
  <c r="R375" i="23"/>
  <c r="S375" i="23"/>
  <c r="T375" i="23"/>
  <c r="U375" i="23"/>
  <c r="V375" i="23"/>
  <c r="W375" i="23"/>
  <c r="X375" i="23"/>
  <c r="Y375" i="23"/>
  <c r="Z375" i="23"/>
  <c r="AA375" i="23"/>
  <c r="AB375" i="23"/>
  <c r="AC375" i="23"/>
  <c r="AD375" i="23"/>
  <c r="AE375" i="23"/>
  <c r="AF375" i="23"/>
  <c r="AG375" i="23"/>
  <c r="AH375" i="23"/>
  <c r="AI375" i="23"/>
  <c r="AJ375" i="23"/>
  <c r="AK375" i="23"/>
  <c r="AL375" i="23"/>
  <c r="AM375" i="23"/>
  <c r="AN375" i="23"/>
  <c r="AO375" i="23"/>
  <c r="AP375" i="23"/>
  <c r="AQ375" i="23"/>
  <c r="AR375" i="23"/>
  <c r="AS375" i="23"/>
  <c r="AT375" i="23"/>
  <c r="AU375" i="23"/>
  <c r="AV375" i="23"/>
  <c r="AW375" i="23"/>
  <c r="AX375" i="23"/>
  <c r="AY375" i="23"/>
  <c r="AZ375" i="23"/>
  <c r="BA375" i="23"/>
  <c r="BB375" i="23"/>
  <c r="BC375" i="23"/>
  <c r="BD375" i="23"/>
  <c r="BE375" i="23"/>
  <c r="BF375" i="23"/>
  <c r="BG375" i="23"/>
  <c r="BH375" i="23"/>
  <c r="BI375" i="23"/>
  <c r="BJ375" i="23"/>
  <c r="BK375" i="23"/>
  <c r="BL375" i="23"/>
  <c r="BM375" i="23"/>
  <c r="B681" i="23"/>
  <c r="B624" i="23"/>
  <c r="B451" i="23"/>
  <c r="AT603" i="23" l="1"/>
  <c r="U603" i="23"/>
  <c r="BC603" i="23"/>
  <c r="AI603" i="23"/>
  <c r="BA603" i="23"/>
  <c r="S603" i="23"/>
  <c r="V603" i="23"/>
  <c r="AY603" i="23"/>
  <c r="AG603" i="23"/>
  <c r="BL603" i="23"/>
  <c r="G603" i="23"/>
  <c r="Y603" i="23"/>
  <c r="AB603" i="23"/>
  <c r="AF603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E75" i="23"/>
  <c r="BF75" i="23"/>
  <c r="BG75" i="23"/>
  <c r="BH75" i="23"/>
  <c r="BI75" i="23"/>
  <c r="BJ75" i="23"/>
  <c r="BK75" i="23"/>
  <c r="BL75" i="23"/>
  <c r="BM75" i="23"/>
  <c r="BN75" i="23"/>
  <c r="BO75" i="23"/>
  <c r="BP75" i="23"/>
  <c r="BQ75" i="23"/>
  <c r="BS75" i="23"/>
  <c r="BT75" i="23"/>
  <c r="BU75" i="23"/>
  <c r="BV75" i="23"/>
  <c r="BW75" i="23"/>
  <c r="BX75" i="23"/>
  <c r="BY75" i="23"/>
  <c r="BZ75" i="23"/>
  <c r="AM603" i="23"/>
  <c r="BM603" i="23"/>
  <c r="Q603" i="23"/>
  <c r="AV603" i="23"/>
  <c r="R603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BH151" i="23"/>
  <c r="BI151" i="23"/>
  <c r="BJ151" i="23"/>
  <c r="BK151" i="23"/>
  <c r="BL151" i="23"/>
  <c r="BM151" i="23"/>
  <c r="BN151" i="23"/>
  <c r="BO151" i="23"/>
  <c r="BP151" i="23"/>
  <c r="BQ151" i="23"/>
  <c r="BR151" i="23"/>
  <c r="BT151" i="23"/>
  <c r="BU151" i="23"/>
  <c r="BV151" i="23"/>
  <c r="BW151" i="23"/>
  <c r="BX151" i="23"/>
  <c r="BY151" i="23"/>
  <c r="BZ151" i="23"/>
  <c r="AO302" i="23"/>
  <c r="AP302" i="23"/>
  <c r="AQ302" i="23"/>
  <c r="AR302" i="23"/>
  <c r="AS302" i="23"/>
  <c r="AT302" i="23"/>
  <c r="AU302" i="23"/>
  <c r="AV302" i="23"/>
  <c r="AW302" i="23"/>
  <c r="AX302" i="23"/>
  <c r="AY302" i="23"/>
  <c r="AZ302" i="23"/>
  <c r="BA302" i="23"/>
  <c r="BB302" i="23"/>
  <c r="BC302" i="23"/>
  <c r="BD302" i="23"/>
  <c r="BE302" i="23"/>
  <c r="BF302" i="23"/>
  <c r="BG302" i="23"/>
  <c r="BH302" i="23"/>
  <c r="BI302" i="23"/>
  <c r="BJ302" i="23"/>
  <c r="BK302" i="23"/>
  <c r="BL302" i="23"/>
  <c r="BM302" i="23"/>
  <c r="BN302" i="23"/>
  <c r="BO302" i="23"/>
  <c r="BP302" i="23"/>
  <c r="BQ302" i="23"/>
  <c r="BS302" i="23"/>
  <c r="BT302" i="23"/>
  <c r="BU302" i="23"/>
  <c r="BV302" i="23"/>
  <c r="BW302" i="23"/>
  <c r="BX302" i="23"/>
  <c r="BY302" i="23"/>
  <c r="BZ302" i="23"/>
  <c r="AO227" i="23"/>
  <c r="AP227" i="23"/>
  <c r="AQ227" i="23"/>
  <c r="AR227" i="23"/>
  <c r="AS227" i="23"/>
  <c r="AT227" i="23"/>
  <c r="AU227" i="23"/>
  <c r="AV227" i="23"/>
  <c r="AW227" i="23"/>
  <c r="AX227" i="23"/>
  <c r="AY227" i="23"/>
  <c r="AZ227" i="23"/>
  <c r="BA227" i="23"/>
  <c r="BB227" i="23"/>
  <c r="BC227" i="23"/>
  <c r="BD227" i="23"/>
  <c r="BE227" i="23"/>
  <c r="BF227" i="23"/>
  <c r="BG227" i="23"/>
  <c r="BH227" i="23"/>
  <c r="BI227" i="23"/>
  <c r="BJ227" i="23"/>
  <c r="BK227" i="23"/>
  <c r="BL227" i="23"/>
  <c r="BM227" i="23"/>
  <c r="BN227" i="23"/>
  <c r="BO227" i="23"/>
  <c r="BP227" i="23"/>
  <c r="BQ227" i="23"/>
  <c r="BR227" i="23"/>
  <c r="BT227" i="23"/>
  <c r="BU227" i="23"/>
  <c r="BV227" i="23"/>
  <c r="BW227" i="23"/>
  <c r="BX227" i="23"/>
  <c r="BY227" i="23"/>
  <c r="BZ227" i="23"/>
  <c r="I603" i="23"/>
  <c r="BB603" i="23"/>
  <c r="AW603" i="23"/>
  <c r="AX603" i="23"/>
  <c r="AZ603" i="23"/>
  <c r="P603" i="23"/>
  <c r="BK603" i="23"/>
  <c r="AQ603" i="23"/>
  <c r="M603" i="23"/>
  <c r="AS603" i="23"/>
  <c r="H603" i="23"/>
  <c r="AN603" i="23"/>
  <c r="Z603" i="23"/>
  <c r="AM959" i="23"/>
  <c r="B829" i="23"/>
  <c r="H34" i="68" s="1"/>
  <c r="AA959" i="23"/>
  <c r="B779" i="23"/>
  <c r="U959" i="23"/>
  <c r="B754" i="23"/>
  <c r="BE958" i="23"/>
  <c r="B903" i="23"/>
  <c r="AS960" i="23"/>
  <c r="B855" i="23"/>
  <c r="I35" i="68" s="1"/>
  <c r="I45" i="68" s="1"/>
  <c r="AM960" i="23"/>
  <c r="B830" i="23"/>
  <c r="H35" i="68" s="1"/>
  <c r="H45" i="68" s="1"/>
  <c r="AG959" i="23"/>
  <c r="B804" i="23"/>
  <c r="G34" i="68" s="1"/>
  <c r="AS959" i="23"/>
  <c r="B854" i="23"/>
  <c r="I34" i="68" s="1"/>
  <c r="BE959" i="23"/>
  <c r="B904" i="23"/>
  <c r="K34" i="68" s="1"/>
  <c r="O958" i="23"/>
  <c r="B728" i="23"/>
  <c r="K958" i="23"/>
  <c r="B703" i="23"/>
  <c r="A703" i="23" s="1"/>
  <c r="O959" i="23"/>
  <c r="B729" i="23"/>
  <c r="AY959" i="23"/>
  <c r="B879" i="23"/>
  <c r="J34" i="68" s="1"/>
  <c r="AG958" i="23"/>
  <c r="B803" i="23"/>
  <c r="AM958" i="23"/>
  <c r="B828" i="23"/>
  <c r="AY958" i="23"/>
  <c r="B878" i="23"/>
  <c r="AS958" i="23"/>
  <c r="B853" i="23"/>
  <c r="AA960" i="23"/>
  <c r="B780" i="23"/>
  <c r="AY960" i="23"/>
  <c r="B880" i="23"/>
  <c r="J35" i="68" s="1"/>
  <c r="J45" i="68" s="1"/>
  <c r="K960" i="23"/>
  <c r="B705" i="23"/>
  <c r="A705" i="23" s="1"/>
  <c r="BK959" i="23"/>
  <c r="B929" i="23"/>
  <c r="L34" i="68" s="1"/>
  <c r="J959" i="23"/>
  <c r="B704" i="23"/>
  <c r="A704" i="23" s="1"/>
  <c r="BK958" i="23"/>
  <c r="B928" i="23"/>
  <c r="U958" i="23"/>
  <c r="B753" i="23"/>
  <c r="AA958" i="23"/>
  <c r="B778" i="23"/>
  <c r="BK960" i="23"/>
  <c r="B930" i="23"/>
  <c r="L35" i="68" s="1"/>
  <c r="L45" i="68" s="1"/>
  <c r="O960" i="23"/>
  <c r="B730" i="23"/>
  <c r="AG960" i="23"/>
  <c r="B805" i="23"/>
  <c r="G35" i="68" s="1"/>
  <c r="G45" i="68" s="1"/>
  <c r="BE960" i="23"/>
  <c r="B905" i="23"/>
  <c r="K35" i="68" s="1"/>
  <c r="K45" i="68" s="1"/>
  <c r="U960" i="23"/>
  <c r="B755" i="23"/>
  <c r="AU603" i="23"/>
  <c r="BG603" i="23"/>
  <c r="AP603" i="23"/>
  <c r="BI603" i="23"/>
  <c r="AK603" i="23"/>
  <c r="L603" i="23"/>
  <c r="AL603" i="23"/>
  <c r="BD603" i="23"/>
  <c r="AJ603" i="23"/>
  <c r="K603" i="23"/>
  <c r="J603" i="23"/>
  <c r="A903" i="23"/>
  <c r="BY931" i="23"/>
  <c r="BY961" i="23" s="1"/>
  <c r="BQ931" i="23"/>
  <c r="BQ961" i="23" s="1"/>
  <c r="BU931" i="23"/>
  <c r="BU961" i="23" s="1"/>
  <c r="BO931" i="23"/>
  <c r="BO961" i="23" s="1"/>
  <c r="BS931" i="23"/>
  <c r="BS961" i="23" s="1"/>
  <c r="BW931" i="23"/>
  <c r="BW961" i="23" s="1"/>
  <c r="BT931" i="23"/>
  <c r="BT961" i="23" s="1"/>
  <c r="BP931" i="23"/>
  <c r="BP961" i="23" s="1"/>
  <c r="BZ931" i="23"/>
  <c r="BZ961" i="23" s="1"/>
  <c r="BR931" i="23"/>
  <c r="BR961" i="23" s="1"/>
  <c r="BX931" i="23"/>
  <c r="BX961" i="23" s="1"/>
  <c r="BV931" i="23"/>
  <c r="BV961" i="23" s="1"/>
  <c r="T603" i="23"/>
  <c r="AE603" i="23"/>
  <c r="O603" i="23"/>
  <c r="BJ603" i="23"/>
  <c r="X603" i="23"/>
  <c r="BE603" i="23"/>
  <c r="AO603" i="23"/>
  <c r="W603" i="23"/>
  <c r="BF603" i="23"/>
  <c r="AC603" i="23"/>
  <c r="BH603" i="23"/>
  <c r="AR603" i="23"/>
  <c r="AA603" i="23"/>
  <c r="AD603" i="23"/>
  <c r="J75" i="23"/>
  <c r="G75" i="23"/>
  <c r="I75" i="23"/>
  <c r="H75" i="23"/>
  <c r="K75" i="23"/>
  <c r="L75" i="23"/>
  <c r="M75" i="23"/>
  <c r="N75" i="23"/>
  <c r="O75" i="23"/>
  <c r="P75" i="23"/>
  <c r="R75" i="23"/>
  <c r="Q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BP624" i="23"/>
  <c r="BO624" i="23"/>
  <c r="BQ624" i="23"/>
  <c r="BR624" i="23"/>
  <c r="BS624" i="23"/>
  <c r="BT624" i="23"/>
  <c r="BU624" i="23"/>
  <c r="BV624" i="23"/>
  <c r="BW624" i="23"/>
  <c r="BX624" i="23"/>
  <c r="BY624" i="23"/>
  <c r="BZ624" i="23"/>
  <c r="BO526" i="23"/>
  <c r="BP526" i="23"/>
  <c r="BQ526" i="23"/>
  <c r="BR526" i="23"/>
  <c r="BS526" i="23"/>
  <c r="BT526" i="23"/>
  <c r="BU526" i="23"/>
  <c r="BV526" i="23"/>
  <c r="BW526" i="23"/>
  <c r="BX526" i="23"/>
  <c r="BY526" i="23"/>
  <c r="BZ526" i="23"/>
  <c r="C303" i="23"/>
  <c r="G302" i="23"/>
  <c r="I302" i="23"/>
  <c r="K302" i="23"/>
  <c r="H302" i="23"/>
  <c r="J302" i="23"/>
  <c r="L302" i="23"/>
  <c r="M302" i="23"/>
  <c r="N302" i="23"/>
  <c r="O302" i="23"/>
  <c r="P302" i="23"/>
  <c r="Q302" i="23"/>
  <c r="R302" i="23"/>
  <c r="S302" i="23"/>
  <c r="T302" i="23"/>
  <c r="U302" i="23"/>
  <c r="V302" i="23"/>
  <c r="W302" i="23"/>
  <c r="X302" i="23"/>
  <c r="Y302" i="23"/>
  <c r="Z302" i="23"/>
  <c r="AA302" i="23"/>
  <c r="AB302" i="23"/>
  <c r="AC302" i="23"/>
  <c r="AD302" i="23"/>
  <c r="AE302" i="23"/>
  <c r="AF302" i="23"/>
  <c r="AG302" i="23"/>
  <c r="AH302" i="23"/>
  <c r="AI302" i="23"/>
  <c r="AJ302" i="23"/>
  <c r="AK302" i="23"/>
  <c r="AL302" i="23"/>
  <c r="AM302" i="23"/>
  <c r="AN302" i="23"/>
  <c r="C228" i="23"/>
  <c r="I227" i="23"/>
  <c r="H227" i="23"/>
  <c r="J227" i="23"/>
  <c r="M227" i="23"/>
  <c r="G227" i="23"/>
  <c r="K227" i="23"/>
  <c r="L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AB227" i="23"/>
  <c r="AC227" i="23"/>
  <c r="AD227" i="23"/>
  <c r="AE227" i="23"/>
  <c r="AF227" i="23"/>
  <c r="AG227" i="23"/>
  <c r="AH227" i="23"/>
  <c r="AI227" i="23"/>
  <c r="AJ227" i="23"/>
  <c r="AK227" i="23"/>
  <c r="AL227" i="23"/>
  <c r="AM227" i="23"/>
  <c r="AN227" i="23"/>
  <c r="C152" i="23"/>
  <c r="H151" i="23"/>
  <c r="L151" i="23"/>
  <c r="J151" i="23"/>
  <c r="I151" i="23"/>
  <c r="K151" i="23"/>
  <c r="G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C76" i="23"/>
  <c r="B527" i="23"/>
  <c r="X527" i="23" s="1"/>
  <c r="H451" i="23"/>
  <c r="I451" i="23"/>
  <c r="J451" i="23"/>
  <c r="K451" i="23"/>
  <c r="L451" i="23"/>
  <c r="M451" i="23"/>
  <c r="N451" i="23"/>
  <c r="O451" i="23"/>
  <c r="P451" i="23"/>
  <c r="Q451" i="23"/>
  <c r="R451" i="23"/>
  <c r="S451" i="23"/>
  <c r="T451" i="23"/>
  <c r="U451" i="23"/>
  <c r="V451" i="23"/>
  <c r="W451" i="23"/>
  <c r="X451" i="23"/>
  <c r="Y451" i="23"/>
  <c r="Z451" i="23"/>
  <c r="AA451" i="23"/>
  <c r="AB451" i="23"/>
  <c r="AC451" i="23"/>
  <c r="AD451" i="23"/>
  <c r="AE451" i="23"/>
  <c r="AF451" i="23"/>
  <c r="AG451" i="23"/>
  <c r="AH451" i="23"/>
  <c r="AI451" i="23"/>
  <c r="AJ451" i="23"/>
  <c r="AK451" i="23"/>
  <c r="AL451" i="23"/>
  <c r="AM451" i="23"/>
  <c r="AN451" i="23"/>
  <c r="AO451" i="23"/>
  <c r="AP451" i="23"/>
  <c r="AQ451" i="23"/>
  <c r="AR451" i="23"/>
  <c r="AS451" i="23"/>
  <c r="AT451" i="23"/>
  <c r="AU451" i="23"/>
  <c r="AV451" i="23"/>
  <c r="AW451" i="23"/>
  <c r="AX451" i="23"/>
  <c r="AY451" i="23"/>
  <c r="AZ451" i="23"/>
  <c r="BA451" i="23"/>
  <c r="BB451" i="23"/>
  <c r="BC451" i="23"/>
  <c r="BD451" i="23"/>
  <c r="BE451" i="23"/>
  <c r="BF451" i="23"/>
  <c r="BG451" i="23"/>
  <c r="BH451" i="23"/>
  <c r="BI451" i="23"/>
  <c r="BJ451" i="23"/>
  <c r="BK451" i="23"/>
  <c r="BL451" i="23"/>
  <c r="BM451" i="23"/>
  <c r="H526" i="23"/>
  <c r="I526" i="23"/>
  <c r="J526" i="23"/>
  <c r="K526" i="23"/>
  <c r="L526" i="23"/>
  <c r="M526" i="23"/>
  <c r="N526" i="23"/>
  <c r="O526" i="23"/>
  <c r="P526" i="23"/>
  <c r="Q526" i="23"/>
  <c r="R526" i="23"/>
  <c r="S526" i="23"/>
  <c r="T526" i="23"/>
  <c r="U526" i="23"/>
  <c r="V526" i="23"/>
  <c r="W526" i="23"/>
  <c r="X526" i="23"/>
  <c r="Y526" i="23"/>
  <c r="Z526" i="23"/>
  <c r="AA526" i="23"/>
  <c r="AB526" i="23"/>
  <c r="AC526" i="23"/>
  <c r="AD526" i="23"/>
  <c r="AE526" i="23"/>
  <c r="AF526" i="23"/>
  <c r="AG526" i="23"/>
  <c r="AH526" i="23"/>
  <c r="AI526" i="23"/>
  <c r="AJ526" i="23"/>
  <c r="AK526" i="23"/>
  <c r="AL526" i="23"/>
  <c r="AM526" i="23"/>
  <c r="AN526" i="23"/>
  <c r="AO526" i="23"/>
  <c r="AP526" i="23"/>
  <c r="AQ526" i="23"/>
  <c r="AR526" i="23"/>
  <c r="AS526" i="23"/>
  <c r="AT526" i="23"/>
  <c r="AU526" i="23"/>
  <c r="AV526" i="23"/>
  <c r="AW526" i="23"/>
  <c r="AX526" i="23"/>
  <c r="AY526" i="23"/>
  <c r="AZ526" i="23"/>
  <c r="BA526" i="23"/>
  <c r="BB526" i="23"/>
  <c r="BC526" i="23"/>
  <c r="BD526" i="23"/>
  <c r="BE526" i="23"/>
  <c r="BF526" i="23"/>
  <c r="BG526" i="23"/>
  <c r="BH526" i="23"/>
  <c r="BI526" i="23"/>
  <c r="BJ526" i="23"/>
  <c r="BK526" i="23"/>
  <c r="BL526" i="23"/>
  <c r="G451" i="23"/>
  <c r="B65" i="90"/>
  <c r="G526" i="23"/>
  <c r="A319" i="23"/>
  <c r="A242" i="23"/>
  <c r="A625" i="23"/>
  <c r="A90" i="23"/>
  <c r="A395" i="23"/>
  <c r="A166" i="23"/>
  <c r="A322" i="23"/>
  <c r="A628" i="23"/>
  <c r="A169" i="23"/>
  <c r="A93" i="23"/>
  <c r="A398" i="23"/>
  <c r="A245" i="23"/>
  <c r="A168" i="23"/>
  <c r="A92" i="23"/>
  <c r="A627" i="23"/>
  <c r="A244" i="23"/>
  <c r="A321" i="23"/>
  <c r="A397" i="23"/>
  <c r="A174" i="23"/>
  <c r="A633" i="23"/>
  <c r="A327" i="23"/>
  <c r="A250" i="23"/>
  <c r="A403" i="23"/>
  <c r="A98" i="23"/>
  <c r="A632" i="23"/>
  <c r="A249" i="23"/>
  <c r="A173" i="23"/>
  <c r="A402" i="23"/>
  <c r="A326" i="23"/>
  <c r="A97" i="23"/>
  <c r="A89" i="23"/>
  <c r="A165" i="23"/>
  <c r="A394" i="23"/>
  <c r="A624" i="23"/>
  <c r="A241" i="23"/>
  <c r="A318" i="23"/>
  <c r="A164" i="23"/>
  <c r="A623" i="23"/>
  <c r="A88" i="23"/>
  <c r="A393" i="23"/>
  <c r="A317" i="23"/>
  <c r="A240" i="23"/>
  <c r="A96" i="23"/>
  <c r="A172" i="23"/>
  <c r="A248" i="23"/>
  <c r="A401" i="23"/>
  <c r="A631" i="23"/>
  <c r="A325" i="23"/>
  <c r="A316" i="23"/>
  <c r="A622" i="23"/>
  <c r="A163" i="23"/>
  <c r="A239" i="23"/>
  <c r="A392" i="23"/>
  <c r="A171" i="23"/>
  <c r="A95" i="23"/>
  <c r="A247" i="23"/>
  <c r="A400" i="23"/>
  <c r="A630" i="23"/>
  <c r="A324" i="23"/>
  <c r="A243" i="23"/>
  <c r="A396" i="23"/>
  <c r="A91" i="23"/>
  <c r="A167" i="23"/>
  <c r="A320" i="23"/>
  <c r="A626" i="23"/>
  <c r="A170" i="23"/>
  <c r="A399" i="23"/>
  <c r="A629" i="23"/>
  <c r="A246" i="23"/>
  <c r="A94" i="23"/>
  <c r="A323" i="23"/>
  <c r="G624" i="23"/>
  <c r="H624" i="23"/>
  <c r="H681" i="23"/>
  <c r="X681" i="23"/>
  <c r="AN681" i="23"/>
  <c r="BD681" i="23"/>
  <c r="R681" i="23"/>
  <c r="AM681" i="23"/>
  <c r="BI681" i="23"/>
  <c r="Y681" i="23"/>
  <c r="AT681" i="23"/>
  <c r="L681" i="23"/>
  <c r="AB681" i="23"/>
  <c r="AR681" i="23"/>
  <c r="BH681" i="23"/>
  <c r="W681" i="23"/>
  <c r="AS681" i="23"/>
  <c r="T681" i="23"/>
  <c r="AJ681" i="23"/>
  <c r="AZ681" i="23"/>
  <c r="M681" i="23"/>
  <c r="AH681" i="23"/>
  <c r="BC681" i="23"/>
  <c r="AV681" i="23"/>
  <c r="G681" i="23"/>
  <c r="N681" i="23"/>
  <c r="AO681" i="23"/>
  <c r="O681" i="23"/>
  <c r="AK681" i="23"/>
  <c r="BF681" i="23"/>
  <c r="K681" i="23"/>
  <c r="AG681" i="23"/>
  <c r="BB681" i="23"/>
  <c r="BL681" i="23"/>
  <c r="AC681" i="23"/>
  <c r="S681" i="23"/>
  <c r="AY681" i="23"/>
  <c r="U681" i="23"/>
  <c r="AP681" i="23"/>
  <c r="BK681" i="23"/>
  <c r="Q681" i="23"/>
  <c r="AL681" i="23"/>
  <c r="BG681" i="23"/>
  <c r="AF681" i="23"/>
  <c r="I681" i="23"/>
  <c r="AI681" i="23"/>
  <c r="BJ681" i="23"/>
  <c r="J681" i="23"/>
  <c r="AE681" i="23"/>
  <c r="BA681" i="23"/>
  <c r="AA681" i="23"/>
  <c r="AW681" i="23"/>
  <c r="P681" i="23"/>
  <c r="BE681" i="23"/>
  <c r="Z681" i="23"/>
  <c r="AU681" i="23"/>
  <c r="AX681" i="23"/>
  <c r="BM681" i="23"/>
  <c r="V681" i="23"/>
  <c r="AD681" i="23"/>
  <c r="AQ681" i="23"/>
  <c r="B625" i="23"/>
  <c r="A829" i="23" l="1"/>
  <c r="AO228" i="23"/>
  <c r="AP228" i="23"/>
  <c r="AQ228" i="23"/>
  <c r="AR228" i="23"/>
  <c r="AS228" i="23"/>
  <c r="AT228" i="23"/>
  <c r="AU228" i="23"/>
  <c r="AV228" i="23"/>
  <c r="AW228" i="23"/>
  <c r="AX228" i="23"/>
  <c r="AY228" i="23"/>
  <c r="AZ228" i="23"/>
  <c r="BA228" i="23"/>
  <c r="BB228" i="23"/>
  <c r="BC228" i="23"/>
  <c r="BD228" i="23"/>
  <c r="BE228" i="23"/>
  <c r="BF228" i="23"/>
  <c r="BG228" i="23"/>
  <c r="BH228" i="23"/>
  <c r="BI228" i="23"/>
  <c r="BJ228" i="23"/>
  <c r="BK228" i="23"/>
  <c r="BL228" i="23"/>
  <c r="BM228" i="23"/>
  <c r="BN228" i="23"/>
  <c r="BO228" i="23"/>
  <c r="BP228" i="23"/>
  <c r="BQ228" i="23"/>
  <c r="BR228" i="23"/>
  <c r="BS228" i="23"/>
  <c r="BU228" i="23"/>
  <c r="BV228" i="23"/>
  <c r="BW228" i="23"/>
  <c r="BX228" i="23"/>
  <c r="BY228" i="23"/>
  <c r="BZ228" i="23"/>
  <c r="A905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BH76" i="23"/>
  <c r="BI76" i="23"/>
  <c r="BJ76" i="23"/>
  <c r="BK76" i="23"/>
  <c r="BL76" i="23"/>
  <c r="BM76" i="23"/>
  <c r="BN76" i="23"/>
  <c r="BO76" i="23"/>
  <c r="BP76" i="23"/>
  <c r="BQ76" i="23"/>
  <c r="BR76" i="23"/>
  <c r="BT76" i="23"/>
  <c r="BU76" i="23"/>
  <c r="BV76" i="23"/>
  <c r="BW76" i="23"/>
  <c r="BX76" i="23"/>
  <c r="BY76" i="23"/>
  <c r="BZ76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BH152" i="23"/>
  <c r="BI152" i="23"/>
  <c r="BJ152" i="23"/>
  <c r="BK152" i="23"/>
  <c r="BL152" i="23"/>
  <c r="BM152" i="23"/>
  <c r="BN152" i="23"/>
  <c r="BO152" i="23"/>
  <c r="BP152" i="23"/>
  <c r="BQ152" i="23"/>
  <c r="BR152" i="23"/>
  <c r="BS152" i="23"/>
  <c r="BU152" i="23"/>
  <c r="BV152" i="23"/>
  <c r="BW152" i="23"/>
  <c r="BX152" i="23"/>
  <c r="BY152" i="23"/>
  <c r="BZ152" i="23"/>
  <c r="AO303" i="23"/>
  <c r="AP303" i="23"/>
  <c r="AQ303" i="23"/>
  <c r="AR303" i="23"/>
  <c r="AS303" i="23"/>
  <c r="AT303" i="23"/>
  <c r="AU303" i="23"/>
  <c r="AV303" i="23"/>
  <c r="AW303" i="23"/>
  <c r="AX303" i="23"/>
  <c r="AY303" i="23"/>
  <c r="AZ303" i="23"/>
  <c r="BA303" i="23"/>
  <c r="BB303" i="23"/>
  <c r="BC303" i="23"/>
  <c r="BD303" i="23"/>
  <c r="BE303" i="23"/>
  <c r="BF303" i="23"/>
  <c r="BG303" i="23"/>
  <c r="BH303" i="23"/>
  <c r="BI303" i="23"/>
  <c r="BJ303" i="23"/>
  <c r="BK303" i="23"/>
  <c r="BL303" i="23"/>
  <c r="BM303" i="23"/>
  <c r="BN303" i="23"/>
  <c r="BO303" i="23"/>
  <c r="BP303" i="23"/>
  <c r="BQ303" i="23"/>
  <c r="BR303" i="23"/>
  <c r="BT303" i="23"/>
  <c r="BU303" i="23"/>
  <c r="BV303" i="23"/>
  <c r="BW303" i="23"/>
  <c r="BX303" i="23"/>
  <c r="BY303" i="23"/>
  <c r="BZ303" i="23"/>
  <c r="L33" i="68"/>
  <c r="I33" i="68"/>
  <c r="H33" i="68"/>
  <c r="A904" i="23"/>
  <c r="A929" i="23"/>
  <c r="A804" i="23"/>
  <c r="A880" i="23"/>
  <c r="J33" i="68"/>
  <c r="G33" i="68"/>
  <c r="K33" i="68"/>
  <c r="A879" i="23"/>
  <c r="A855" i="23"/>
  <c r="B959" i="23"/>
  <c r="A805" i="23"/>
  <c r="A854" i="23"/>
  <c r="A930" i="23"/>
  <c r="A830" i="23"/>
  <c r="A803" i="23"/>
  <c r="B958" i="23"/>
  <c r="B960" i="23"/>
  <c r="A928" i="23"/>
  <c r="A853" i="23"/>
  <c r="A828" i="23"/>
  <c r="A878" i="23"/>
  <c r="AD152" i="23"/>
  <c r="I527" i="23"/>
  <c r="BO527" i="23"/>
  <c r="BP527" i="23"/>
  <c r="BQ527" i="23"/>
  <c r="BR527" i="23"/>
  <c r="BS527" i="23"/>
  <c r="BT527" i="23"/>
  <c r="BU527" i="23"/>
  <c r="BV527" i="23"/>
  <c r="BW527" i="23"/>
  <c r="BX527" i="23"/>
  <c r="BY527" i="23"/>
  <c r="BZ527" i="23"/>
  <c r="BO625" i="23"/>
  <c r="BP625" i="23"/>
  <c r="BQ625" i="23"/>
  <c r="BR625" i="23"/>
  <c r="BS625" i="23"/>
  <c r="BT625" i="23"/>
  <c r="BU625" i="23"/>
  <c r="BV625" i="23"/>
  <c r="BW625" i="23"/>
  <c r="BX625" i="23"/>
  <c r="BY625" i="23"/>
  <c r="BZ625" i="23"/>
  <c r="J76" i="23"/>
  <c r="G76" i="23"/>
  <c r="I76" i="23"/>
  <c r="H76" i="23"/>
  <c r="K76" i="23"/>
  <c r="L76" i="23"/>
  <c r="M76" i="23"/>
  <c r="N76" i="23"/>
  <c r="O76" i="23"/>
  <c r="P76" i="23"/>
  <c r="R76" i="23"/>
  <c r="Q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C304" i="23"/>
  <c r="J303" i="23"/>
  <c r="G303" i="23"/>
  <c r="K303" i="23"/>
  <c r="I303" i="23"/>
  <c r="H303" i="23"/>
  <c r="L303" i="23"/>
  <c r="M303" i="23"/>
  <c r="N303" i="23"/>
  <c r="O303" i="23"/>
  <c r="P303" i="23"/>
  <c r="Q303" i="23"/>
  <c r="R303" i="23"/>
  <c r="S303" i="23"/>
  <c r="T303" i="23"/>
  <c r="U303" i="23"/>
  <c r="V303" i="23"/>
  <c r="W303" i="23"/>
  <c r="X303" i="23"/>
  <c r="Y303" i="23"/>
  <c r="Z303" i="23"/>
  <c r="AA303" i="23"/>
  <c r="AB303" i="23"/>
  <c r="AC303" i="23"/>
  <c r="AD303" i="23"/>
  <c r="AE303" i="23"/>
  <c r="AF303" i="23"/>
  <c r="AG303" i="23"/>
  <c r="AH303" i="23"/>
  <c r="AI303" i="23"/>
  <c r="AJ303" i="23"/>
  <c r="AK303" i="23"/>
  <c r="AL303" i="23"/>
  <c r="AM303" i="23"/>
  <c r="AN303" i="23"/>
  <c r="N527" i="23"/>
  <c r="BG527" i="23"/>
  <c r="AY527" i="23"/>
  <c r="C229" i="23"/>
  <c r="I228" i="23"/>
  <c r="J228" i="23"/>
  <c r="K228" i="23"/>
  <c r="H228" i="23"/>
  <c r="L228" i="23"/>
  <c r="N228" i="23"/>
  <c r="M228" i="23"/>
  <c r="G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AB228" i="23"/>
  <c r="AC228" i="23"/>
  <c r="AD228" i="23"/>
  <c r="AE228" i="23"/>
  <c r="AF228" i="23"/>
  <c r="AG228" i="23"/>
  <c r="AH228" i="23"/>
  <c r="AI228" i="23"/>
  <c r="AJ228" i="23"/>
  <c r="AK228" i="23"/>
  <c r="AL228" i="23"/>
  <c r="AM228" i="23"/>
  <c r="AN228" i="23"/>
  <c r="AL527" i="23"/>
  <c r="J527" i="23"/>
  <c r="BK527" i="23"/>
  <c r="AI527" i="23"/>
  <c r="C153" i="23"/>
  <c r="G152" i="23"/>
  <c r="I152" i="23"/>
  <c r="H152" i="23"/>
  <c r="M152" i="23"/>
  <c r="J152" i="23"/>
  <c r="K152" i="23"/>
  <c r="L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E152" i="23"/>
  <c r="AF152" i="23"/>
  <c r="AG152" i="23"/>
  <c r="AH152" i="23"/>
  <c r="AI152" i="23"/>
  <c r="AJ152" i="23"/>
  <c r="AK152" i="23"/>
  <c r="AL152" i="23"/>
  <c r="AM152" i="23"/>
  <c r="AN152" i="23"/>
  <c r="AV527" i="23"/>
  <c r="V527" i="23"/>
  <c r="C77" i="23"/>
  <c r="BF527" i="23"/>
  <c r="AQ527" i="23"/>
  <c r="AE527" i="23"/>
  <c r="T527" i="23"/>
  <c r="AZ527" i="23"/>
  <c r="AP527" i="23"/>
  <c r="AD527" i="23"/>
  <c r="O527" i="23"/>
  <c r="BL527" i="23"/>
  <c r="BD527" i="23"/>
  <c r="AT527" i="23"/>
  <c r="AJ527" i="23"/>
  <c r="AA527" i="23"/>
  <c r="P527" i="23"/>
  <c r="H527" i="23"/>
  <c r="BJ527" i="23"/>
  <c r="BB527" i="23"/>
  <c r="AU527" i="23"/>
  <c r="AN527" i="23"/>
  <c r="AF527" i="23"/>
  <c r="Z527" i="23"/>
  <c r="S527" i="23"/>
  <c r="K527" i="23"/>
  <c r="G527" i="23"/>
  <c r="BH527" i="23"/>
  <c r="BC527" i="23"/>
  <c r="AX527" i="23"/>
  <c r="AR527" i="23"/>
  <c r="AM527" i="23"/>
  <c r="AH527" i="23"/>
  <c r="AB527" i="23"/>
  <c r="W527" i="23"/>
  <c r="R527" i="23"/>
  <c r="L527" i="23"/>
  <c r="BM527" i="23"/>
  <c r="BI527" i="23"/>
  <c r="BE527" i="23"/>
  <c r="BA527" i="23"/>
  <c r="AW527" i="23"/>
  <c r="AS527" i="23"/>
  <c r="AO527" i="23"/>
  <c r="AK527" i="23"/>
  <c r="AG527" i="23"/>
  <c r="AC527" i="23"/>
  <c r="Y527" i="23"/>
  <c r="U527" i="23"/>
  <c r="Q527" i="23"/>
  <c r="M527" i="23"/>
  <c r="A552" i="23"/>
  <c r="A553" i="23"/>
  <c r="A546" i="23"/>
  <c r="A551" i="23"/>
  <c r="A548" i="23"/>
  <c r="A545" i="23"/>
  <c r="A555" i="23"/>
  <c r="A549" i="23"/>
  <c r="A554" i="23"/>
  <c r="A547" i="23"/>
  <c r="A544" i="23"/>
  <c r="A550" i="23"/>
  <c r="A470" i="23"/>
  <c r="A475" i="23"/>
  <c r="A469" i="23"/>
  <c r="A479" i="23"/>
  <c r="A473" i="23"/>
  <c r="A471" i="23"/>
  <c r="A477" i="23"/>
  <c r="A472" i="23"/>
  <c r="A476" i="23"/>
  <c r="A468" i="23"/>
  <c r="A478" i="23"/>
  <c r="A474" i="23"/>
  <c r="I625" i="23"/>
  <c r="G625" i="23"/>
  <c r="H625" i="23"/>
  <c r="AO229" i="23" l="1"/>
  <c r="AP229" i="23"/>
  <c r="AQ229" i="23"/>
  <c r="AR229" i="23"/>
  <c r="AS229" i="23"/>
  <c r="AT229" i="23"/>
  <c r="AU229" i="23"/>
  <c r="AV229" i="23"/>
  <c r="AW229" i="23"/>
  <c r="AX229" i="23"/>
  <c r="AY229" i="23"/>
  <c r="AZ229" i="23"/>
  <c r="BA229" i="23"/>
  <c r="BB229" i="23"/>
  <c r="BC229" i="23"/>
  <c r="BD229" i="23"/>
  <c r="BE229" i="23"/>
  <c r="BF229" i="23"/>
  <c r="BG229" i="23"/>
  <c r="BH229" i="23"/>
  <c r="BI229" i="23"/>
  <c r="BJ229" i="23"/>
  <c r="BK229" i="23"/>
  <c r="BL229" i="23"/>
  <c r="BM229" i="23"/>
  <c r="BN229" i="23"/>
  <c r="BO229" i="23"/>
  <c r="BP229" i="23"/>
  <c r="BQ229" i="23"/>
  <c r="BR229" i="23"/>
  <c r="BS229" i="23"/>
  <c r="BT229" i="23"/>
  <c r="BV229" i="23"/>
  <c r="BW229" i="23"/>
  <c r="BX229" i="23"/>
  <c r="BY229" i="23"/>
  <c r="BZ229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E77" i="23"/>
  <c r="BF77" i="23"/>
  <c r="BG77" i="23"/>
  <c r="BH77" i="23"/>
  <c r="BI77" i="23"/>
  <c r="BJ77" i="23"/>
  <c r="BK77" i="23"/>
  <c r="BL77" i="23"/>
  <c r="BM77" i="23"/>
  <c r="BN77" i="23"/>
  <c r="BO77" i="23"/>
  <c r="BP77" i="23"/>
  <c r="BQ77" i="23"/>
  <c r="BR77" i="23"/>
  <c r="BS77" i="23"/>
  <c r="BU77" i="23"/>
  <c r="BV77" i="23"/>
  <c r="BW77" i="23"/>
  <c r="BX77" i="23"/>
  <c r="BY77" i="23"/>
  <c r="BZ77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BH153" i="23"/>
  <c r="BI153" i="23"/>
  <c r="BJ153" i="23"/>
  <c r="BK153" i="23"/>
  <c r="BL153" i="23"/>
  <c r="BM153" i="23"/>
  <c r="BN153" i="23"/>
  <c r="BO153" i="23"/>
  <c r="BP153" i="23"/>
  <c r="BQ153" i="23"/>
  <c r="BR153" i="23"/>
  <c r="BS153" i="23"/>
  <c r="BT153" i="23"/>
  <c r="BV153" i="23"/>
  <c r="BW153" i="23"/>
  <c r="BX153" i="23"/>
  <c r="BY153" i="23"/>
  <c r="BZ153" i="23"/>
  <c r="AO304" i="23"/>
  <c r="AP304" i="23"/>
  <c r="AQ304" i="23"/>
  <c r="AR304" i="23"/>
  <c r="AS304" i="23"/>
  <c r="AT304" i="23"/>
  <c r="AU304" i="23"/>
  <c r="AV304" i="23"/>
  <c r="AW304" i="23"/>
  <c r="AX304" i="23"/>
  <c r="AY304" i="23"/>
  <c r="AZ304" i="23"/>
  <c r="BA304" i="23"/>
  <c r="BB304" i="23"/>
  <c r="BC304" i="23"/>
  <c r="BD304" i="23"/>
  <c r="BE304" i="23"/>
  <c r="BF304" i="23"/>
  <c r="BG304" i="23"/>
  <c r="BH304" i="23"/>
  <c r="BI304" i="23"/>
  <c r="BJ304" i="23"/>
  <c r="BK304" i="23"/>
  <c r="BL304" i="23"/>
  <c r="BM304" i="23"/>
  <c r="BN304" i="23"/>
  <c r="BO304" i="23"/>
  <c r="BP304" i="23"/>
  <c r="BQ304" i="23"/>
  <c r="BR304" i="23"/>
  <c r="BS304" i="23"/>
  <c r="BU304" i="23"/>
  <c r="BV304" i="23"/>
  <c r="BW304" i="23"/>
  <c r="BX304" i="23"/>
  <c r="BY304" i="23"/>
  <c r="BZ304" i="23"/>
  <c r="L77" i="23"/>
  <c r="G77" i="23"/>
  <c r="K77" i="23"/>
  <c r="J77" i="23"/>
  <c r="H77" i="23"/>
  <c r="I77" i="23"/>
  <c r="M77" i="23"/>
  <c r="N77" i="23"/>
  <c r="O77" i="23"/>
  <c r="P77" i="23"/>
  <c r="R77" i="23"/>
  <c r="Q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C305" i="23"/>
  <c r="G304" i="23"/>
  <c r="L304" i="23"/>
  <c r="J304" i="23"/>
  <c r="M304" i="23"/>
  <c r="H304" i="23"/>
  <c r="K304" i="23"/>
  <c r="I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Z304" i="23"/>
  <c r="AA304" i="23"/>
  <c r="AB304" i="23"/>
  <c r="AC304" i="23"/>
  <c r="AD304" i="23"/>
  <c r="AE304" i="23"/>
  <c r="AF304" i="23"/>
  <c r="AG304" i="23"/>
  <c r="AH304" i="23"/>
  <c r="AI304" i="23"/>
  <c r="AJ304" i="23"/>
  <c r="AK304" i="23"/>
  <c r="AL304" i="23"/>
  <c r="AM304" i="23"/>
  <c r="AN304" i="23"/>
  <c r="C230" i="23"/>
  <c r="I229" i="23"/>
  <c r="L229" i="23"/>
  <c r="N229" i="23"/>
  <c r="O229" i="23"/>
  <c r="M229" i="23"/>
  <c r="J229" i="23"/>
  <c r="G229" i="23"/>
  <c r="H229" i="23"/>
  <c r="K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AB229" i="23"/>
  <c r="AC229" i="23"/>
  <c r="AD229" i="23"/>
  <c r="AE229" i="23"/>
  <c r="AF229" i="23"/>
  <c r="AG229" i="23"/>
  <c r="AH229" i="23"/>
  <c r="AI229" i="23"/>
  <c r="AJ229" i="23"/>
  <c r="AK229" i="23"/>
  <c r="AL229" i="23"/>
  <c r="AM229" i="23"/>
  <c r="AN229" i="23"/>
  <c r="C154" i="23"/>
  <c r="K153" i="23"/>
  <c r="J153" i="23"/>
  <c r="N153" i="23"/>
  <c r="I153" i="23"/>
  <c r="H153" i="23"/>
  <c r="L153" i="23"/>
  <c r="M153" i="23"/>
  <c r="G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C78" i="23"/>
  <c r="A102" i="23"/>
  <c r="A483" i="23" s="1"/>
  <c r="A331" i="23"/>
  <c r="A178" i="23"/>
  <c r="A559" i="23" s="1"/>
  <c r="A637" i="23"/>
  <c r="A407" i="23"/>
  <c r="A254" i="23"/>
  <c r="A410" i="23"/>
  <c r="A257" i="23"/>
  <c r="A181" i="23"/>
  <c r="A562" i="23" s="1"/>
  <c r="A640" i="23"/>
  <c r="A105" i="23"/>
  <c r="A486" i="23" s="1"/>
  <c r="A334" i="23"/>
  <c r="A338" i="23"/>
  <c r="A185" i="23"/>
  <c r="A566" i="23" s="1"/>
  <c r="A261" i="23"/>
  <c r="A109" i="23"/>
  <c r="A490" i="23" s="1"/>
  <c r="A414" i="23"/>
  <c r="A644" i="23"/>
  <c r="A256" i="23"/>
  <c r="A333" i="23"/>
  <c r="A639" i="23"/>
  <c r="A409" i="23"/>
  <c r="A180" i="23"/>
  <c r="A561" i="23" s="1"/>
  <c r="A104" i="23"/>
  <c r="A485" i="23" s="1"/>
  <c r="A339" i="23"/>
  <c r="A415" i="23"/>
  <c r="A645" i="23"/>
  <c r="A186" i="23"/>
  <c r="A567" i="23" s="1"/>
  <c r="A110" i="23"/>
  <c r="A491" i="23" s="1"/>
  <c r="A262" i="23"/>
  <c r="A260" i="23"/>
  <c r="A413" i="23"/>
  <c r="A108" i="23"/>
  <c r="A489" i="23" s="1"/>
  <c r="A184" i="23"/>
  <c r="A565" i="23" s="1"/>
  <c r="A337" i="23"/>
  <c r="A643" i="23"/>
  <c r="A641" i="23"/>
  <c r="A106" i="23"/>
  <c r="A487" i="23" s="1"/>
  <c r="A258" i="23"/>
  <c r="A411" i="23"/>
  <c r="A182" i="23"/>
  <c r="A563" i="23" s="1"/>
  <c r="A335" i="23"/>
  <c r="A175" i="23"/>
  <c r="A556" i="23" s="1"/>
  <c r="A251" i="23"/>
  <c r="A634" i="23"/>
  <c r="A404" i="23"/>
  <c r="A328" i="23"/>
  <c r="A99" i="23"/>
  <c r="A406" i="23"/>
  <c r="A636" i="23"/>
  <c r="A330" i="23"/>
  <c r="A101" i="23"/>
  <c r="A482" i="23" s="1"/>
  <c r="A177" i="23"/>
  <c r="A558" i="23" s="1"/>
  <c r="A253" i="23"/>
  <c r="A408" i="23"/>
  <c r="A638" i="23"/>
  <c r="A332" i="23"/>
  <c r="A103" i="23"/>
  <c r="A484" i="23" s="1"/>
  <c r="A255" i="23"/>
  <c r="A179" i="23"/>
  <c r="A560" i="23" s="1"/>
  <c r="A100" i="23"/>
  <c r="A481" i="23" s="1"/>
  <c r="A329" i="23"/>
  <c r="A405" i="23"/>
  <c r="A252" i="23"/>
  <c r="A635" i="23"/>
  <c r="A176" i="23"/>
  <c r="A557" i="23" s="1"/>
  <c r="A107" i="23"/>
  <c r="A488" i="23" s="1"/>
  <c r="A642" i="23"/>
  <c r="A336" i="23"/>
  <c r="A183" i="23"/>
  <c r="A564" i="23" s="1"/>
  <c r="A259" i="23"/>
  <c r="A412" i="23"/>
  <c r="A190" i="23"/>
  <c r="A114" i="23"/>
  <c r="A649" i="23"/>
  <c r="A266" i="23"/>
  <c r="A419" i="23"/>
  <c r="A343" i="23"/>
  <c r="A416" i="23"/>
  <c r="A187" i="23"/>
  <c r="A340" i="23"/>
  <c r="A111" i="23"/>
  <c r="A646" i="23"/>
  <c r="A263" i="23"/>
  <c r="A417" i="23"/>
  <c r="A264" i="23"/>
  <c r="A341" i="23"/>
  <c r="A647" i="23"/>
  <c r="A188" i="23"/>
  <c r="A112" i="23"/>
  <c r="A648" i="23"/>
  <c r="A113" i="23"/>
  <c r="A418" i="23"/>
  <c r="A265" i="23"/>
  <c r="A342" i="23"/>
  <c r="A189" i="23"/>
  <c r="A115" i="23"/>
  <c r="A191" i="23"/>
  <c r="A650" i="23"/>
  <c r="A267" i="23"/>
  <c r="A344" i="23"/>
  <c r="A420" i="23"/>
  <c r="A658" i="23"/>
  <c r="A275" i="23"/>
  <c r="A352" i="23"/>
  <c r="A428" i="23"/>
  <c r="A123" i="23"/>
  <c r="A199" i="23"/>
  <c r="A289" i="23"/>
  <c r="A137" i="23"/>
  <c r="A213" i="23"/>
  <c r="A672" i="23"/>
  <c r="A366" i="23"/>
  <c r="A442" i="23"/>
  <c r="A126" i="23"/>
  <c r="A355" i="23"/>
  <c r="A661" i="23"/>
  <c r="A431" i="23"/>
  <c r="A278" i="23"/>
  <c r="A202" i="23"/>
  <c r="A212" i="23"/>
  <c r="A671" i="23"/>
  <c r="A136" i="23"/>
  <c r="A288" i="23"/>
  <c r="A441" i="23"/>
  <c r="A365" i="23"/>
  <c r="A125" i="23"/>
  <c r="A354" i="23"/>
  <c r="A430" i="23"/>
  <c r="A660" i="23"/>
  <c r="A277" i="23"/>
  <c r="A201" i="23"/>
  <c r="A211" i="23"/>
  <c r="A364" i="23"/>
  <c r="A135" i="23"/>
  <c r="A670" i="23"/>
  <c r="A440" i="23"/>
  <c r="A287" i="23"/>
  <c r="A432" i="23"/>
  <c r="A127" i="23"/>
  <c r="A203" i="23"/>
  <c r="A279" i="23"/>
  <c r="A356" i="23"/>
  <c r="A662" i="23"/>
  <c r="A674" i="23"/>
  <c r="A368" i="23"/>
  <c r="A291" i="23"/>
  <c r="A215" i="23"/>
  <c r="A444" i="23"/>
  <c r="A139" i="23"/>
  <c r="A357" i="23"/>
  <c r="A433" i="23"/>
  <c r="A204" i="23"/>
  <c r="A280" i="23"/>
  <c r="A128" i="23"/>
  <c r="A663" i="23"/>
  <c r="A281" i="23"/>
  <c r="A664" i="23"/>
  <c r="A205" i="23"/>
  <c r="A358" i="23"/>
  <c r="A434" i="23"/>
  <c r="A129" i="23"/>
  <c r="A124" i="23"/>
  <c r="A353" i="23"/>
  <c r="A659" i="23"/>
  <c r="A200" i="23"/>
  <c r="A276" i="23"/>
  <c r="A429" i="23"/>
  <c r="A351" i="23"/>
  <c r="A657" i="23"/>
  <c r="A427" i="23"/>
  <c r="A274" i="23"/>
  <c r="A122" i="23"/>
  <c r="A198" i="23"/>
  <c r="A271" i="23"/>
  <c r="A424" i="23"/>
  <c r="A654" i="23"/>
  <c r="A348" i="23"/>
  <c r="A119" i="23"/>
  <c r="A195" i="23"/>
  <c r="A133" i="23"/>
  <c r="A438" i="23"/>
  <c r="A362" i="23"/>
  <c r="A209" i="23"/>
  <c r="A285" i="23"/>
  <c r="A668" i="23"/>
  <c r="A270" i="23"/>
  <c r="A423" i="23"/>
  <c r="A194" i="23"/>
  <c r="A653" i="23"/>
  <c r="A347" i="23"/>
  <c r="A118" i="23"/>
  <c r="A269" i="23"/>
  <c r="A346" i="23"/>
  <c r="A422" i="23"/>
  <c r="A652" i="23"/>
  <c r="A117" i="23"/>
  <c r="A193" i="23"/>
  <c r="A131" i="23"/>
  <c r="A283" i="23"/>
  <c r="A207" i="23"/>
  <c r="A436" i="23"/>
  <c r="A360" i="23"/>
  <c r="A666" i="23"/>
  <c r="A655" i="23"/>
  <c r="A120" i="23"/>
  <c r="A272" i="23"/>
  <c r="A425" i="23"/>
  <c r="A349" i="23"/>
  <c r="A196" i="23"/>
  <c r="A192" i="23"/>
  <c r="A268" i="23"/>
  <c r="A651" i="23"/>
  <c r="A345" i="23"/>
  <c r="A116" i="23"/>
  <c r="A421" i="23"/>
  <c r="A130" i="23"/>
  <c r="A665" i="23"/>
  <c r="A282" i="23"/>
  <c r="A206" i="23"/>
  <c r="A359" i="23"/>
  <c r="A435" i="23"/>
  <c r="A286" i="23"/>
  <c r="A134" i="23"/>
  <c r="A363" i="23"/>
  <c r="A439" i="23"/>
  <c r="A210" i="23"/>
  <c r="A669" i="23"/>
  <c r="A214" i="23"/>
  <c r="A138" i="23"/>
  <c r="A673" i="23"/>
  <c r="A367" i="23"/>
  <c r="A290" i="23"/>
  <c r="A443" i="23"/>
  <c r="A121" i="23"/>
  <c r="A273" i="23"/>
  <c r="A656" i="23"/>
  <c r="A197" i="23"/>
  <c r="A350" i="23"/>
  <c r="A426" i="23"/>
  <c r="A284" i="23"/>
  <c r="A208" i="23"/>
  <c r="A437" i="23"/>
  <c r="A667" i="23"/>
  <c r="A132" i="23"/>
  <c r="A361" i="23"/>
  <c r="A216" i="23"/>
  <c r="A675" i="23"/>
  <c r="A140" i="23"/>
  <c r="A445" i="23"/>
  <c r="A369" i="23"/>
  <c r="A292" i="23"/>
  <c r="A676" i="23"/>
  <c r="A446" i="23"/>
  <c r="A217" i="23"/>
  <c r="A293" i="23"/>
  <c r="A141" i="23"/>
  <c r="A370" i="23"/>
  <c r="A375" i="23"/>
  <c r="A222" i="23"/>
  <c r="A146" i="23"/>
  <c r="A451" i="23"/>
  <c r="A681" i="23"/>
  <c r="A298" i="23"/>
  <c r="A220" i="23"/>
  <c r="A679" i="23"/>
  <c r="A296" i="23"/>
  <c r="A373" i="23"/>
  <c r="A144" i="23"/>
  <c r="A449" i="23"/>
  <c r="A372" i="23"/>
  <c r="A448" i="23"/>
  <c r="A678" i="23"/>
  <c r="A219" i="23"/>
  <c r="A295" i="23"/>
  <c r="A143" i="23"/>
  <c r="A218" i="23"/>
  <c r="A371" i="23"/>
  <c r="A677" i="23"/>
  <c r="A142" i="23"/>
  <c r="A447" i="23"/>
  <c r="A294" i="23"/>
  <c r="A450" i="23"/>
  <c r="A297" i="23"/>
  <c r="A680" i="23"/>
  <c r="A221" i="23"/>
  <c r="A374" i="23"/>
  <c r="A145" i="23"/>
  <c r="AO154" i="23" l="1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BH154" i="23"/>
  <c r="BI154" i="23"/>
  <c r="BJ154" i="23"/>
  <c r="BK154" i="23"/>
  <c r="BL154" i="23"/>
  <c r="BM154" i="23"/>
  <c r="BN154" i="23"/>
  <c r="BO154" i="23"/>
  <c r="BP154" i="23"/>
  <c r="BQ154" i="23"/>
  <c r="BR154" i="23"/>
  <c r="BS154" i="23"/>
  <c r="BT154" i="23"/>
  <c r="BU154" i="23"/>
  <c r="BW154" i="23"/>
  <c r="BX154" i="23"/>
  <c r="BY154" i="23"/>
  <c r="BZ154" i="23"/>
  <c r="AO230" i="23"/>
  <c r="AP230" i="23"/>
  <c r="AQ230" i="23"/>
  <c r="AR230" i="23"/>
  <c r="AS230" i="23"/>
  <c r="AT230" i="23"/>
  <c r="AU230" i="23"/>
  <c r="AV230" i="23"/>
  <c r="AW230" i="23"/>
  <c r="AX230" i="23"/>
  <c r="AY230" i="23"/>
  <c r="AZ230" i="23"/>
  <c r="BA230" i="23"/>
  <c r="BB230" i="23"/>
  <c r="BC230" i="23"/>
  <c r="BD230" i="23"/>
  <c r="BE230" i="23"/>
  <c r="BF230" i="23"/>
  <c r="BG230" i="23"/>
  <c r="BH230" i="23"/>
  <c r="BI230" i="23"/>
  <c r="BJ230" i="23"/>
  <c r="BK230" i="23"/>
  <c r="BL230" i="23"/>
  <c r="BM230" i="23"/>
  <c r="BN230" i="23"/>
  <c r="BO230" i="23"/>
  <c r="BP230" i="23"/>
  <c r="BQ230" i="23"/>
  <c r="BR230" i="23"/>
  <c r="BS230" i="23"/>
  <c r="BT230" i="23"/>
  <c r="BU230" i="23"/>
  <c r="BW230" i="23"/>
  <c r="BX230" i="23"/>
  <c r="BY230" i="23"/>
  <c r="BZ230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E78" i="23"/>
  <c r="BF78" i="23"/>
  <c r="BG78" i="23"/>
  <c r="BH78" i="23"/>
  <c r="BI78" i="23"/>
  <c r="BJ78" i="23"/>
  <c r="BK78" i="23"/>
  <c r="BL78" i="23"/>
  <c r="BM78" i="23"/>
  <c r="BN78" i="23"/>
  <c r="BO78" i="23"/>
  <c r="BP78" i="23"/>
  <c r="BQ78" i="23"/>
  <c r="BR78" i="23"/>
  <c r="BS78" i="23"/>
  <c r="BT78" i="23"/>
  <c r="BV78" i="23"/>
  <c r="BW78" i="23"/>
  <c r="BX78" i="23"/>
  <c r="BY78" i="23"/>
  <c r="BZ78" i="23"/>
  <c r="AO305" i="23"/>
  <c r="AP305" i="23"/>
  <c r="AQ305" i="23"/>
  <c r="AR305" i="23"/>
  <c r="AS305" i="23"/>
  <c r="AT305" i="23"/>
  <c r="AU305" i="23"/>
  <c r="AV305" i="23"/>
  <c r="AW305" i="23"/>
  <c r="AX305" i="23"/>
  <c r="AY305" i="23"/>
  <c r="AZ305" i="23"/>
  <c r="BA305" i="23"/>
  <c r="BB305" i="23"/>
  <c r="BC305" i="23"/>
  <c r="BD305" i="23"/>
  <c r="BE305" i="23"/>
  <c r="BF305" i="23"/>
  <c r="BG305" i="23"/>
  <c r="BH305" i="23"/>
  <c r="BI305" i="23"/>
  <c r="BJ305" i="23"/>
  <c r="BK305" i="23"/>
  <c r="BL305" i="23"/>
  <c r="BM305" i="23"/>
  <c r="BN305" i="23"/>
  <c r="BO305" i="23"/>
  <c r="BP305" i="23"/>
  <c r="BQ305" i="23"/>
  <c r="BR305" i="23"/>
  <c r="BS305" i="23"/>
  <c r="BT305" i="23"/>
  <c r="BV305" i="23"/>
  <c r="BW305" i="23"/>
  <c r="BX305" i="23"/>
  <c r="BY305" i="23"/>
  <c r="BZ305" i="23"/>
  <c r="H835" i="23"/>
  <c r="G760" i="23"/>
  <c r="S760" i="23"/>
  <c r="AB885" i="23"/>
  <c r="G739" i="23"/>
  <c r="Q764" i="23"/>
  <c r="P762" i="23"/>
  <c r="L762" i="23"/>
  <c r="Z787" i="23"/>
  <c r="N789" i="23"/>
  <c r="O787" i="23"/>
  <c r="M789" i="23"/>
  <c r="M812" i="23"/>
  <c r="R812" i="23"/>
  <c r="AF812" i="23"/>
  <c r="T812" i="23"/>
  <c r="AD814" i="23"/>
  <c r="P812" i="23"/>
  <c r="N814" i="23"/>
  <c r="T837" i="23"/>
  <c r="AJ839" i="23"/>
  <c r="G837" i="23"/>
  <c r="L837" i="23"/>
  <c r="AQ862" i="23"/>
  <c r="J864" i="23"/>
  <c r="AC864" i="23"/>
  <c r="P864" i="23"/>
  <c r="H864" i="23"/>
  <c r="Q862" i="23"/>
  <c r="I862" i="23"/>
  <c r="Q887" i="23"/>
  <c r="Y887" i="23"/>
  <c r="L887" i="23"/>
  <c r="S889" i="23"/>
  <c r="AT889" i="23"/>
  <c r="L889" i="23"/>
  <c r="U887" i="23"/>
  <c r="O889" i="23"/>
  <c r="K887" i="23"/>
  <c r="I914" i="23"/>
  <c r="BD912" i="23"/>
  <c r="K914" i="23"/>
  <c r="X912" i="23"/>
  <c r="AL912" i="23"/>
  <c r="AD914" i="23"/>
  <c r="AR912" i="23"/>
  <c r="N762" i="23"/>
  <c r="G737" i="23"/>
  <c r="AB889" i="23"/>
  <c r="J762" i="23"/>
  <c r="BW943" i="23"/>
  <c r="BW947" i="23" s="1"/>
  <c r="BG943" i="23"/>
  <c r="BG947" i="23" s="1"/>
  <c r="AQ943" i="23"/>
  <c r="AQ947" i="23" s="1"/>
  <c r="AA943" i="23"/>
  <c r="AA947" i="23" s="1"/>
  <c r="K943" i="23"/>
  <c r="K947" i="23" s="1"/>
  <c r="BP943" i="23"/>
  <c r="BP947" i="23" s="1"/>
  <c r="AZ943" i="23"/>
  <c r="AZ947" i="23" s="1"/>
  <c r="AJ943" i="23"/>
  <c r="AJ947" i="23" s="1"/>
  <c r="T943" i="23"/>
  <c r="T947" i="23" s="1"/>
  <c r="BY943" i="23"/>
  <c r="BY947" i="23" s="1"/>
  <c r="AS943" i="23"/>
  <c r="AS947" i="23" s="1"/>
  <c r="M943" i="23"/>
  <c r="M947" i="23" s="1"/>
  <c r="AX943" i="23"/>
  <c r="AX947" i="23" s="1"/>
  <c r="R943" i="23"/>
  <c r="R947" i="23" s="1"/>
  <c r="AO943" i="23"/>
  <c r="AO947" i="23" s="1"/>
  <c r="BB943" i="23"/>
  <c r="BB947" i="23" s="1"/>
  <c r="AG943" i="23"/>
  <c r="AG947" i="23" s="1"/>
  <c r="AW943" i="23"/>
  <c r="AW947" i="23" s="1"/>
  <c r="BN918" i="23"/>
  <c r="BN922" i="23" s="1"/>
  <c r="AX918" i="23"/>
  <c r="AX922" i="23" s="1"/>
  <c r="AH918" i="23"/>
  <c r="AH922" i="23" s="1"/>
  <c r="R918" i="23"/>
  <c r="R922" i="23" s="1"/>
  <c r="BW918" i="23"/>
  <c r="BW922" i="23" s="1"/>
  <c r="AQ918" i="23"/>
  <c r="AQ922" i="23" s="1"/>
  <c r="AA918" i="23"/>
  <c r="AA922" i="23" s="1"/>
  <c r="K918" i="23"/>
  <c r="K922" i="23" s="1"/>
  <c r="Y918" i="23"/>
  <c r="Y922" i="23" s="1"/>
  <c r="BT918" i="23"/>
  <c r="BT922" i="23" s="1"/>
  <c r="AN918" i="23"/>
  <c r="AN922" i="23" s="1"/>
  <c r="H918" i="23"/>
  <c r="H922" i="23" s="1"/>
  <c r="BK893" i="23"/>
  <c r="BK897" i="23" s="1"/>
  <c r="AU893" i="23"/>
  <c r="AU897" i="23" s="1"/>
  <c r="AE893" i="23"/>
  <c r="AE897" i="23" s="1"/>
  <c r="O893" i="23"/>
  <c r="O897" i="23" s="1"/>
  <c r="BY918" i="23"/>
  <c r="BY922" i="23" s="1"/>
  <c r="M918" i="23"/>
  <c r="M922" i="23" s="1"/>
  <c r="BF893" i="23"/>
  <c r="BF897" i="23" s="1"/>
  <c r="AK893" i="23"/>
  <c r="AK897" i="23" s="1"/>
  <c r="P893" i="23"/>
  <c r="P897" i="23" s="1"/>
  <c r="AJ918" i="23"/>
  <c r="AJ922" i="23" s="1"/>
  <c r="BM893" i="23"/>
  <c r="BM897" i="23" s="1"/>
  <c r="AR893" i="23"/>
  <c r="AR897" i="23" s="1"/>
  <c r="V893" i="23"/>
  <c r="V897" i="23" s="1"/>
  <c r="U918" i="23"/>
  <c r="U922" i="23" s="1"/>
  <c r="AN893" i="23"/>
  <c r="AN897" i="23" s="1"/>
  <c r="BZ868" i="23"/>
  <c r="BZ872" i="23" s="1"/>
  <c r="BJ868" i="23"/>
  <c r="BJ872" i="23" s="1"/>
  <c r="AD868" i="23"/>
  <c r="AD872" i="23" s="1"/>
  <c r="N868" i="23"/>
  <c r="N872" i="23" s="1"/>
  <c r="BU893" i="23"/>
  <c r="BU897" i="23" s="1"/>
  <c r="AD893" i="23"/>
  <c r="AD897" i="23" s="1"/>
  <c r="BS868" i="23"/>
  <c r="BS872" i="23" s="1"/>
  <c r="BC868" i="23"/>
  <c r="BC872" i="23" s="1"/>
  <c r="AM868" i="23"/>
  <c r="AM872" i="23" s="1"/>
  <c r="W868" i="23"/>
  <c r="W872" i="23" s="1"/>
  <c r="G868" i="23"/>
  <c r="G872" i="23" s="1"/>
  <c r="AJ893" i="23"/>
  <c r="AJ897" i="23" s="1"/>
  <c r="BD868" i="23"/>
  <c r="BD872" i="23" s="1"/>
  <c r="X868" i="23"/>
  <c r="X872" i="23" s="1"/>
  <c r="L918" i="23"/>
  <c r="L922" i="23" s="1"/>
  <c r="M893" i="23"/>
  <c r="M897" i="23" s="1"/>
  <c r="BA868" i="23"/>
  <c r="BA872" i="23" s="1"/>
  <c r="U868" i="23"/>
  <c r="U872" i="23" s="1"/>
  <c r="BU868" i="23"/>
  <c r="BU872" i="23" s="1"/>
  <c r="I868" i="23"/>
  <c r="I872" i="23" s="1"/>
  <c r="BM843" i="23"/>
  <c r="BM847" i="23" s="1"/>
  <c r="AW843" i="23"/>
  <c r="AW847" i="23" s="1"/>
  <c r="AG843" i="23"/>
  <c r="AG847" i="23" s="1"/>
  <c r="Q843" i="23"/>
  <c r="Q847" i="23" s="1"/>
  <c r="BS818" i="23"/>
  <c r="BS822" i="23" s="1"/>
  <c r="BC818" i="23"/>
  <c r="BC822" i="23" s="1"/>
  <c r="AM818" i="23"/>
  <c r="AM822" i="23" s="1"/>
  <c r="W818" i="23"/>
  <c r="W822" i="23" s="1"/>
  <c r="G818" i="23"/>
  <c r="G822" i="23" s="1"/>
  <c r="BX868" i="23"/>
  <c r="BX872" i="23" s="1"/>
  <c r="L868" i="23"/>
  <c r="L872" i="23" s="1"/>
  <c r="BN843" i="23"/>
  <c r="BN847" i="23" s="1"/>
  <c r="AX843" i="23"/>
  <c r="AX847" i="23" s="1"/>
  <c r="AH843" i="23"/>
  <c r="AH847" i="23" s="1"/>
  <c r="R843" i="23"/>
  <c r="R847" i="23" s="1"/>
  <c r="BT818" i="23"/>
  <c r="BT822" i="23" s="1"/>
  <c r="BD818" i="23"/>
  <c r="BD822" i="23" s="1"/>
  <c r="AN818" i="23"/>
  <c r="AN822" i="23" s="1"/>
  <c r="X818" i="23"/>
  <c r="X822" i="23" s="1"/>
  <c r="H818" i="23"/>
  <c r="H822" i="23" s="1"/>
  <c r="BP843" i="23"/>
  <c r="BP847" i="23" s="1"/>
  <c r="AJ843" i="23"/>
  <c r="AJ847" i="23" s="1"/>
  <c r="BU818" i="23"/>
  <c r="BU822" i="23" s="1"/>
  <c r="AO818" i="23"/>
  <c r="AO822" i="23" s="1"/>
  <c r="I818" i="23"/>
  <c r="I822" i="23" s="1"/>
  <c r="BL793" i="23"/>
  <c r="BL797" i="23" s="1"/>
  <c r="AV793" i="23"/>
  <c r="AV797" i="23" s="1"/>
  <c r="P793" i="23"/>
  <c r="P797" i="23" s="1"/>
  <c r="BG843" i="23"/>
  <c r="BG847" i="23" s="1"/>
  <c r="AA843" i="23"/>
  <c r="AA847" i="23" s="1"/>
  <c r="BR818" i="23"/>
  <c r="BR822" i="23" s="1"/>
  <c r="BW793" i="23"/>
  <c r="BW797" i="23" s="1"/>
  <c r="BG793" i="23"/>
  <c r="BG797" i="23" s="1"/>
  <c r="AQ793" i="23"/>
  <c r="AQ797" i="23" s="1"/>
  <c r="K793" i="23"/>
  <c r="K797" i="23" s="1"/>
  <c r="BK843" i="23"/>
  <c r="BK847" i="23" s="1"/>
  <c r="BN818" i="23"/>
  <c r="BN822" i="23" s="1"/>
  <c r="BV793" i="23"/>
  <c r="BV797" i="23" s="1"/>
  <c r="AP793" i="23"/>
  <c r="AP797" i="23" s="1"/>
  <c r="J793" i="23"/>
  <c r="J797" i="23" s="1"/>
  <c r="BM768" i="23"/>
  <c r="BM772" i="23" s="1"/>
  <c r="AW768" i="23"/>
  <c r="AW772" i="23" s="1"/>
  <c r="AG768" i="23"/>
  <c r="AG772" i="23" s="1"/>
  <c r="Q768" i="23"/>
  <c r="Q772" i="23" s="1"/>
  <c r="BU743" i="23"/>
  <c r="BU747" i="23" s="1"/>
  <c r="BE743" i="23"/>
  <c r="BE747" i="23" s="1"/>
  <c r="AO743" i="23"/>
  <c r="AO747" i="23" s="1"/>
  <c r="Y743" i="23"/>
  <c r="Y747" i="23" s="1"/>
  <c r="I743" i="23"/>
  <c r="I747" i="23" s="1"/>
  <c r="BI818" i="23"/>
  <c r="BI822" i="23" s="1"/>
  <c r="BU793" i="23"/>
  <c r="BU797" i="23" s="1"/>
  <c r="AO793" i="23"/>
  <c r="AO797" i="23" s="1"/>
  <c r="I793" i="23"/>
  <c r="I797" i="23" s="1"/>
  <c r="BL768" i="23"/>
  <c r="BL772" i="23" s="1"/>
  <c r="AV768" i="23"/>
  <c r="AV772" i="23" s="1"/>
  <c r="AF768" i="23"/>
  <c r="AF772" i="23" s="1"/>
  <c r="P768" i="23"/>
  <c r="P772" i="23" s="1"/>
  <c r="BT743" i="23"/>
  <c r="BT747" i="23" s="1"/>
  <c r="BD743" i="23"/>
  <c r="BD747" i="23" s="1"/>
  <c r="AN743" i="23"/>
  <c r="AN747" i="23" s="1"/>
  <c r="X743" i="23"/>
  <c r="X747" i="23" s="1"/>
  <c r="H743" i="23"/>
  <c r="H747" i="23" s="1"/>
  <c r="BF818" i="23"/>
  <c r="BF822" i="23" s="1"/>
  <c r="AS793" i="23"/>
  <c r="AS797" i="23" s="1"/>
  <c r="BN768" i="23"/>
  <c r="BN772" i="23" s="1"/>
  <c r="AH768" i="23"/>
  <c r="AH772" i="23" s="1"/>
  <c r="BV743" i="23"/>
  <c r="BV747" i="23" s="1"/>
  <c r="AP743" i="23"/>
  <c r="AP747" i="23" s="1"/>
  <c r="J743" i="23"/>
  <c r="J747" i="23" s="1"/>
  <c r="T718" i="23"/>
  <c r="T722" i="23" s="1"/>
  <c r="AN718" i="23"/>
  <c r="AN722" i="23" s="1"/>
  <c r="BT718" i="23"/>
  <c r="BT722" i="23" s="1"/>
  <c r="V793" i="23"/>
  <c r="V797" i="23" s="1"/>
  <c r="AM743" i="23"/>
  <c r="AM747" i="23" s="1"/>
  <c r="U718" i="23"/>
  <c r="U722" i="23" s="1"/>
  <c r="BA718" i="23"/>
  <c r="BA722" i="23" s="1"/>
  <c r="AJ868" i="23"/>
  <c r="AJ872" i="23" s="1"/>
  <c r="U793" i="23"/>
  <c r="U797" i="23" s="1"/>
  <c r="G843" i="23"/>
  <c r="G847" i="23" s="1"/>
  <c r="BJ793" i="23"/>
  <c r="BJ797" i="23" s="1"/>
  <c r="BW768" i="23"/>
  <c r="BW772" i="23" s="1"/>
  <c r="AQ768" i="23"/>
  <c r="AQ772" i="23" s="1"/>
  <c r="K768" i="23"/>
  <c r="K772" i="23" s="1"/>
  <c r="AY743" i="23"/>
  <c r="AY747" i="23" s="1"/>
  <c r="S718" i="23"/>
  <c r="S722" i="23" s="1"/>
  <c r="AI718" i="23"/>
  <c r="AI722" i="23" s="1"/>
  <c r="AY718" i="23"/>
  <c r="AY722" i="23" s="1"/>
  <c r="BO718" i="23"/>
  <c r="BO722" i="23" s="1"/>
  <c r="AF718" i="23"/>
  <c r="AF722" i="23" s="1"/>
  <c r="BP718" i="23"/>
  <c r="BP722" i="23" s="1"/>
  <c r="BR793" i="23"/>
  <c r="BR797" i="23" s="1"/>
  <c r="AE768" i="23"/>
  <c r="AE772" i="23" s="1"/>
  <c r="AE743" i="23"/>
  <c r="AE747" i="23" s="1"/>
  <c r="Y718" i="23"/>
  <c r="Y722" i="23" s="1"/>
  <c r="BE718" i="23"/>
  <c r="BE722" i="23" s="1"/>
  <c r="BV818" i="23"/>
  <c r="BV822" i="23" s="1"/>
  <c r="BZ768" i="23"/>
  <c r="BZ772" i="23" s="1"/>
  <c r="AT743" i="23"/>
  <c r="AT747" i="23" s="1"/>
  <c r="AP718" i="23"/>
  <c r="AP722" i="23" s="1"/>
  <c r="AX718" i="23"/>
  <c r="AX722" i="23" s="1"/>
  <c r="BR718" i="23"/>
  <c r="BR722" i="23" s="1"/>
  <c r="AL743" i="23"/>
  <c r="AL747" i="23" s="1"/>
  <c r="BJ718" i="23"/>
  <c r="BJ722" i="23" s="1"/>
  <c r="BJ743" i="23"/>
  <c r="BJ747" i="23" s="1"/>
  <c r="BS943" i="23"/>
  <c r="BS947" i="23" s="1"/>
  <c r="BC943" i="23"/>
  <c r="BC947" i="23" s="1"/>
  <c r="AM943" i="23"/>
  <c r="AM947" i="23" s="1"/>
  <c r="W943" i="23"/>
  <c r="W947" i="23" s="1"/>
  <c r="G943" i="23"/>
  <c r="G947" i="23" s="1"/>
  <c r="AV943" i="23"/>
  <c r="AV947" i="23" s="1"/>
  <c r="AF943" i="23"/>
  <c r="AF947" i="23" s="1"/>
  <c r="P943" i="23"/>
  <c r="P947" i="23" s="1"/>
  <c r="BQ943" i="23"/>
  <c r="BQ947" i="23" s="1"/>
  <c r="AK943" i="23"/>
  <c r="AK947" i="23" s="1"/>
  <c r="BV943" i="23"/>
  <c r="BV947" i="23" s="1"/>
  <c r="AP943" i="23"/>
  <c r="AP947" i="23" s="1"/>
  <c r="J943" i="23"/>
  <c r="J947" i="23" s="1"/>
  <c r="Y943" i="23"/>
  <c r="Y947" i="23" s="1"/>
  <c r="AL943" i="23"/>
  <c r="AL947" i="23" s="1"/>
  <c r="BZ943" i="23"/>
  <c r="BZ947" i="23" s="1"/>
  <c r="BZ918" i="23"/>
  <c r="BZ922" i="23" s="1"/>
  <c r="AT918" i="23"/>
  <c r="AT922" i="23" s="1"/>
  <c r="AD918" i="23"/>
  <c r="AD922" i="23" s="1"/>
  <c r="N918" i="23"/>
  <c r="N922" i="23" s="1"/>
  <c r="BS918" i="23"/>
  <c r="BS922" i="23" s="1"/>
  <c r="BC918" i="23"/>
  <c r="BC922" i="23" s="1"/>
  <c r="AM918" i="23"/>
  <c r="AM922" i="23" s="1"/>
  <c r="W918" i="23"/>
  <c r="W922" i="23" s="1"/>
  <c r="G918" i="23"/>
  <c r="G922" i="23" s="1"/>
  <c r="AW918" i="23"/>
  <c r="AW922" i="23" s="1"/>
  <c r="Q918" i="23"/>
  <c r="Q922" i="23" s="1"/>
  <c r="BL918" i="23"/>
  <c r="BL922" i="23" s="1"/>
  <c r="AF918" i="23"/>
  <c r="AF922" i="23" s="1"/>
  <c r="BW893" i="23"/>
  <c r="BW897" i="23" s="1"/>
  <c r="BG893" i="23"/>
  <c r="BG897" i="23" s="1"/>
  <c r="AQ893" i="23"/>
  <c r="AQ897" i="23" s="1"/>
  <c r="AA893" i="23"/>
  <c r="AA897" i="23" s="1"/>
  <c r="K893" i="23"/>
  <c r="K897" i="23" s="1"/>
  <c r="BV893" i="23"/>
  <c r="BV897" i="23" s="1"/>
  <c r="AF893" i="23"/>
  <c r="AF897" i="23" s="1"/>
  <c r="J893" i="23"/>
  <c r="J897" i="23" s="1"/>
  <c r="T918" i="23"/>
  <c r="T922" i="23" s="1"/>
  <c r="BH893" i="23"/>
  <c r="BH897" i="23" s="1"/>
  <c r="AL893" i="23"/>
  <c r="AL897" i="23" s="1"/>
  <c r="Q893" i="23"/>
  <c r="Q897" i="23" s="1"/>
  <c r="BT893" i="23"/>
  <c r="BT897" i="23" s="1"/>
  <c r="AC893" i="23"/>
  <c r="AC897" i="23" s="1"/>
  <c r="BV868" i="23"/>
  <c r="BV872" i="23" s="1"/>
  <c r="BF868" i="23"/>
  <c r="BF872" i="23" s="1"/>
  <c r="AP868" i="23"/>
  <c r="AP872" i="23" s="1"/>
  <c r="Z868" i="23"/>
  <c r="Z872" i="23" s="1"/>
  <c r="J868" i="23"/>
  <c r="J872" i="23" s="1"/>
  <c r="BJ893" i="23"/>
  <c r="BJ897" i="23" s="1"/>
  <c r="T893" i="23"/>
  <c r="T897" i="23" s="1"/>
  <c r="BO868" i="23"/>
  <c r="BO872" i="23" s="1"/>
  <c r="AY868" i="23"/>
  <c r="AY872" i="23" s="1"/>
  <c r="AI868" i="23"/>
  <c r="AI872" i="23" s="1"/>
  <c r="S868" i="23"/>
  <c r="S872" i="23" s="1"/>
  <c r="AK918" i="23"/>
  <c r="AK922" i="23" s="1"/>
  <c r="N893" i="23"/>
  <c r="N897" i="23" s="1"/>
  <c r="P868" i="23"/>
  <c r="P872" i="23" s="1"/>
  <c r="BY893" i="23"/>
  <c r="BY897" i="23" s="1"/>
  <c r="BY868" i="23"/>
  <c r="BY872" i="23" s="1"/>
  <c r="M868" i="23"/>
  <c r="M872" i="23" s="1"/>
  <c r="BE868" i="23"/>
  <c r="BE872" i="23" s="1"/>
  <c r="BY843" i="23"/>
  <c r="BY847" i="23" s="1"/>
  <c r="BI843" i="23"/>
  <c r="BI847" i="23" s="1"/>
  <c r="AS843" i="23"/>
  <c r="AS847" i="23" s="1"/>
  <c r="AC843" i="23"/>
  <c r="AC847" i="23" s="1"/>
  <c r="M843" i="23"/>
  <c r="M847" i="23" s="1"/>
  <c r="BO818" i="23"/>
  <c r="BO822" i="23" s="1"/>
  <c r="AY818" i="23"/>
  <c r="AY822" i="23" s="1"/>
  <c r="S818" i="23"/>
  <c r="S822" i="23" s="1"/>
  <c r="BQ918" i="23"/>
  <c r="BQ922" i="23" s="1"/>
  <c r="BH868" i="23"/>
  <c r="BH872" i="23" s="1"/>
  <c r="BZ843" i="23"/>
  <c r="BZ847" i="23" s="1"/>
  <c r="BJ843" i="23"/>
  <c r="BJ847" i="23" s="1"/>
  <c r="AT843" i="23"/>
  <c r="AT847" i="23" s="1"/>
  <c r="AD843" i="23"/>
  <c r="AD847" i="23" s="1"/>
  <c r="N843" i="23"/>
  <c r="N847" i="23" s="1"/>
  <c r="BP818" i="23"/>
  <c r="BP822" i="23" s="1"/>
  <c r="AZ818" i="23"/>
  <c r="AZ822" i="23" s="1"/>
  <c r="T818" i="23"/>
  <c r="T822" i="23" s="1"/>
  <c r="AZ868" i="23"/>
  <c r="AZ872" i="23" s="1"/>
  <c r="BH843" i="23"/>
  <c r="BH847" i="23" s="1"/>
  <c r="AB843" i="23"/>
  <c r="AB847" i="23" s="1"/>
  <c r="BM818" i="23"/>
  <c r="BM822" i="23" s="1"/>
  <c r="BX793" i="23"/>
  <c r="BX797" i="23" s="1"/>
  <c r="BH793" i="23"/>
  <c r="BH797" i="23" s="1"/>
  <c r="AR793" i="23"/>
  <c r="AR797" i="23" s="1"/>
  <c r="L793" i="23"/>
  <c r="L797" i="23" s="1"/>
  <c r="Q868" i="23"/>
  <c r="Q872" i="23" s="1"/>
  <c r="AY843" i="23"/>
  <c r="AY847" i="23" s="1"/>
  <c r="S843" i="23"/>
  <c r="S847" i="23" s="1"/>
  <c r="BJ818" i="23"/>
  <c r="BJ822" i="23" s="1"/>
  <c r="AD818" i="23"/>
  <c r="AD822" i="23" s="1"/>
  <c r="BS793" i="23"/>
  <c r="BS797" i="23" s="1"/>
  <c r="BC793" i="23"/>
  <c r="BC797" i="23" s="1"/>
  <c r="AM793" i="23"/>
  <c r="AM797" i="23" s="1"/>
  <c r="W793" i="23"/>
  <c r="W797" i="23" s="1"/>
  <c r="G793" i="23"/>
  <c r="G797" i="23" s="1"/>
  <c r="AU843" i="23"/>
  <c r="AU847" i="23" s="1"/>
  <c r="AX818" i="23"/>
  <c r="AX822" i="23" s="1"/>
  <c r="BN793" i="23"/>
  <c r="BN797" i="23" s="1"/>
  <c r="AH793" i="23"/>
  <c r="AH797" i="23" s="1"/>
  <c r="BY768" i="23"/>
  <c r="BY772" i="23" s="1"/>
  <c r="BI768" i="23"/>
  <c r="BI772" i="23" s="1"/>
  <c r="AS768" i="23"/>
  <c r="AS772" i="23" s="1"/>
  <c r="AC768" i="23"/>
  <c r="AC772" i="23" s="1"/>
  <c r="M768" i="23"/>
  <c r="M772" i="23" s="1"/>
  <c r="BQ743" i="23"/>
  <c r="BQ747" i="23" s="1"/>
  <c r="BA743" i="23"/>
  <c r="BA747" i="23" s="1"/>
  <c r="AK743" i="23"/>
  <c r="AK747" i="23" s="1"/>
  <c r="U743" i="23"/>
  <c r="U747" i="23" s="1"/>
  <c r="BM868" i="23"/>
  <c r="BM872" i="23" s="1"/>
  <c r="X843" i="23"/>
  <c r="X847" i="23" s="1"/>
  <c r="AS818" i="23"/>
  <c r="AS822" i="23" s="1"/>
  <c r="BM793" i="23"/>
  <c r="BM797" i="23" s="1"/>
  <c r="AG793" i="23"/>
  <c r="AG797" i="23" s="1"/>
  <c r="BX768" i="23"/>
  <c r="BX772" i="23" s="1"/>
  <c r="BH768" i="23"/>
  <c r="BH772" i="23" s="1"/>
  <c r="AR768" i="23"/>
  <c r="AR772" i="23" s="1"/>
  <c r="AB768" i="23"/>
  <c r="AB772" i="23" s="1"/>
  <c r="L768" i="23"/>
  <c r="L772" i="23" s="1"/>
  <c r="BP743" i="23"/>
  <c r="BP747" i="23" s="1"/>
  <c r="AZ743" i="23"/>
  <c r="AZ747" i="23" s="1"/>
  <c r="AJ743" i="23"/>
  <c r="AJ747" i="23" s="1"/>
  <c r="AS893" i="23"/>
  <c r="AS897" i="23" s="1"/>
  <c r="Z818" i="23"/>
  <c r="Z822" i="23" s="1"/>
  <c r="BF768" i="23"/>
  <c r="BF772" i="23" s="1"/>
  <c r="BN743" i="23"/>
  <c r="BN747" i="23" s="1"/>
  <c r="AH743" i="23"/>
  <c r="AH747" i="23" s="1"/>
  <c r="X718" i="23"/>
  <c r="X722" i="23" s="1"/>
  <c r="AV718" i="23"/>
  <c r="AV722" i="23" s="1"/>
  <c r="BC843" i="23"/>
  <c r="BC847" i="23" s="1"/>
  <c r="BS768" i="23"/>
  <c r="BS772" i="23" s="1"/>
  <c r="G768" i="23"/>
  <c r="G772" i="23" s="1"/>
  <c r="W743" i="23"/>
  <c r="W747" i="23" s="1"/>
  <c r="AC718" i="23"/>
  <c r="AC722" i="23" s="1"/>
  <c r="BI718" i="23"/>
  <c r="BI722" i="23" s="1"/>
  <c r="AV843" i="23"/>
  <c r="AV847" i="23" s="1"/>
  <c r="AG868" i="23"/>
  <c r="AG872" i="23" s="1"/>
  <c r="BQ818" i="23"/>
  <c r="BQ822" i="23" s="1"/>
  <c r="AT793" i="23"/>
  <c r="AT797" i="23" s="1"/>
  <c r="BO768" i="23"/>
  <c r="BO772" i="23" s="1"/>
  <c r="AI768" i="23"/>
  <c r="AI772" i="23" s="1"/>
  <c r="BW743" i="23"/>
  <c r="BW747" i="23" s="1"/>
  <c r="AQ743" i="23"/>
  <c r="AQ747" i="23" s="1"/>
  <c r="K743" i="23"/>
  <c r="K747" i="23" s="1"/>
  <c r="W718" i="23"/>
  <c r="W722" i="23" s="1"/>
  <c r="AM718" i="23"/>
  <c r="AM722" i="23" s="1"/>
  <c r="BC718" i="23"/>
  <c r="BC722" i="23" s="1"/>
  <c r="BS718" i="23"/>
  <c r="BS722" i="23" s="1"/>
  <c r="AR718" i="23"/>
  <c r="AR722" i="23" s="1"/>
  <c r="BX718" i="23"/>
  <c r="BX722" i="23" s="1"/>
  <c r="AL793" i="23"/>
  <c r="AL797" i="23" s="1"/>
  <c r="O768" i="23"/>
  <c r="O772" i="23" s="1"/>
  <c r="AG718" i="23"/>
  <c r="AG722" i="23" s="1"/>
  <c r="BM718" i="23"/>
  <c r="BM722" i="23" s="1"/>
  <c r="J818" i="23"/>
  <c r="J822" i="23" s="1"/>
  <c r="AT768" i="23"/>
  <c r="AT772" i="23" s="1"/>
  <c r="N743" i="23"/>
  <c r="N747" i="23" s="1"/>
  <c r="BF718" i="23"/>
  <c r="BF722" i="23" s="1"/>
  <c r="BB768" i="23"/>
  <c r="BB772" i="23" s="1"/>
  <c r="BR768" i="23"/>
  <c r="BR772" i="23" s="1"/>
  <c r="BZ718" i="23"/>
  <c r="BZ722" i="23" s="1"/>
  <c r="AD743" i="23"/>
  <c r="AD747" i="23" s="1"/>
  <c r="BB743" i="23"/>
  <c r="BB747" i="23" s="1"/>
  <c r="BO943" i="23"/>
  <c r="BO947" i="23" s="1"/>
  <c r="AY943" i="23"/>
  <c r="AY947" i="23" s="1"/>
  <c r="AI943" i="23"/>
  <c r="AI947" i="23" s="1"/>
  <c r="S943" i="23"/>
  <c r="S947" i="23" s="1"/>
  <c r="BX943" i="23"/>
  <c r="BX947" i="23" s="1"/>
  <c r="BH943" i="23"/>
  <c r="BH947" i="23" s="1"/>
  <c r="AR943" i="23"/>
  <c r="AR947" i="23" s="1"/>
  <c r="AB943" i="23"/>
  <c r="AB947" i="23" s="1"/>
  <c r="L943" i="23"/>
  <c r="L947" i="23" s="1"/>
  <c r="BI943" i="23"/>
  <c r="BI947" i="23" s="1"/>
  <c r="AC943" i="23"/>
  <c r="AC947" i="23" s="1"/>
  <c r="AH943" i="23"/>
  <c r="AH947" i="23" s="1"/>
  <c r="BU943" i="23"/>
  <c r="BU947" i="23" s="1"/>
  <c r="I943" i="23"/>
  <c r="I947" i="23" s="1"/>
  <c r="V943" i="23"/>
  <c r="V947" i="23" s="1"/>
  <c r="AT943" i="23"/>
  <c r="AT947" i="23" s="1"/>
  <c r="BV918" i="23"/>
  <c r="BV922" i="23" s="1"/>
  <c r="AP918" i="23"/>
  <c r="AP922" i="23" s="1"/>
  <c r="Z918" i="23"/>
  <c r="Z922" i="23" s="1"/>
  <c r="J918" i="23"/>
  <c r="J922" i="23" s="1"/>
  <c r="BO918" i="23"/>
  <c r="BO922" i="23" s="1"/>
  <c r="AY918" i="23"/>
  <c r="AY922" i="23" s="1"/>
  <c r="AI918" i="23"/>
  <c r="AI922" i="23" s="1"/>
  <c r="S918" i="23"/>
  <c r="S922" i="23" s="1"/>
  <c r="BU918" i="23"/>
  <c r="BU922" i="23" s="1"/>
  <c r="AO918" i="23"/>
  <c r="AO922" i="23" s="1"/>
  <c r="I918" i="23"/>
  <c r="I922" i="23" s="1"/>
  <c r="BD918" i="23"/>
  <c r="BD922" i="23" s="1"/>
  <c r="X918" i="23"/>
  <c r="X922" i="23" s="1"/>
  <c r="BS893" i="23"/>
  <c r="BS897" i="23" s="1"/>
  <c r="AM893" i="23"/>
  <c r="AM897" i="23" s="1"/>
  <c r="W893" i="23"/>
  <c r="W897" i="23" s="1"/>
  <c r="G893" i="23"/>
  <c r="G897" i="23" s="1"/>
  <c r="AS918" i="23"/>
  <c r="AS922" i="23" s="1"/>
  <c r="BQ893" i="23"/>
  <c r="BQ897" i="23" s="1"/>
  <c r="AV893" i="23"/>
  <c r="AV897" i="23" s="1"/>
  <c r="Z893" i="23"/>
  <c r="Z897" i="23" s="1"/>
  <c r="BP918" i="23"/>
  <c r="BP922" i="23" s="1"/>
  <c r="BX893" i="23"/>
  <c r="BX897" i="23" s="1"/>
  <c r="AG893" i="23"/>
  <c r="AG897" i="23" s="1"/>
  <c r="L893" i="23"/>
  <c r="L897" i="23" s="1"/>
  <c r="BI893" i="23"/>
  <c r="BI897" i="23" s="1"/>
  <c r="R893" i="23"/>
  <c r="R897" i="23" s="1"/>
  <c r="BR868" i="23"/>
  <c r="BR872" i="23" s="1"/>
  <c r="BB868" i="23"/>
  <c r="BB872" i="23" s="1"/>
  <c r="AL868" i="23"/>
  <c r="AL872" i="23" s="1"/>
  <c r="V868" i="23"/>
  <c r="V872" i="23" s="1"/>
  <c r="I893" i="23"/>
  <c r="I897" i="23" s="1"/>
  <c r="BK868" i="23"/>
  <c r="BK872" i="23" s="1"/>
  <c r="AE868" i="23"/>
  <c r="AE872" i="23" s="1"/>
  <c r="O868" i="23"/>
  <c r="O872" i="23" s="1"/>
  <c r="BZ893" i="23"/>
  <c r="BZ897" i="23" s="1"/>
  <c r="BT868" i="23"/>
  <c r="BT872" i="23" s="1"/>
  <c r="AN868" i="23"/>
  <c r="AN872" i="23" s="1"/>
  <c r="H868" i="23"/>
  <c r="H872" i="23" s="1"/>
  <c r="BQ868" i="23"/>
  <c r="BQ872" i="23" s="1"/>
  <c r="AK868" i="23"/>
  <c r="AK872" i="23" s="1"/>
  <c r="AR918" i="23"/>
  <c r="AR922" i="23" s="1"/>
  <c r="AO868" i="23"/>
  <c r="AO872" i="23" s="1"/>
  <c r="BU843" i="23"/>
  <c r="BU847" i="23" s="1"/>
  <c r="BE843" i="23"/>
  <c r="BE847" i="23" s="1"/>
  <c r="Y843" i="23"/>
  <c r="Y847" i="23" s="1"/>
  <c r="I843" i="23"/>
  <c r="I847" i="23" s="1"/>
  <c r="BK818" i="23"/>
  <c r="BK822" i="23" s="1"/>
  <c r="AU818" i="23"/>
  <c r="AU822" i="23" s="1"/>
  <c r="AE818" i="23"/>
  <c r="AE822" i="23" s="1"/>
  <c r="O818" i="23"/>
  <c r="O822" i="23" s="1"/>
  <c r="BN893" i="23"/>
  <c r="BN897" i="23" s="1"/>
  <c r="AR868" i="23"/>
  <c r="AR872" i="23" s="1"/>
  <c r="BV843" i="23"/>
  <c r="BV847" i="23" s="1"/>
  <c r="BF843" i="23"/>
  <c r="BF847" i="23" s="1"/>
  <c r="Z843" i="23"/>
  <c r="Z847" i="23" s="1"/>
  <c r="J843" i="23"/>
  <c r="J847" i="23" s="1"/>
  <c r="BL818" i="23"/>
  <c r="BL822" i="23" s="1"/>
  <c r="AV818" i="23"/>
  <c r="AV822" i="23" s="1"/>
  <c r="AF818" i="23"/>
  <c r="AF822" i="23" s="1"/>
  <c r="P818" i="23"/>
  <c r="P822" i="23" s="1"/>
  <c r="T868" i="23"/>
  <c r="T872" i="23" s="1"/>
  <c r="AZ843" i="23"/>
  <c r="AZ847" i="23" s="1"/>
  <c r="T843" i="23"/>
  <c r="T847" i="23" s="1"/>
  <c r="BE818" i="23"/>
  <c r="BE822" i="23" s="1"/>
  <c r="Y818" i="23"/>
  <c r="Y822" i="23" s="1"/>
  <c r="BT793" i="23"/>
  <c r="BT797" i="23" s="1"/>
  <c r="BD793" i="23"/>
  <c r="BD797" i="23" s="1"/>
  <c r="AN793" i="23"/>
  <c r="AN797" i="23" s="1"/>
  <c r="X793" i="23"/>
  <c r="X797" i="23" s="1"/>
  <c r="H793" i="23"/>
  <c r="H797" i="23" s="1"/>
  <c r="BW843" i="23"/>
  <c r="BW847" i="23" s="1"/>
  <c r="K843" i="23"/>
  <c r="K847" i="23" s="1"/>
  <c r="BB818" i="23"/>
  <c r="BB822" i="23" s="1"/>
  <c r="V818" i="23"/>
  <c r="V822" i="23" s="1"/>
  <c r="BO793" i="23"/>
  <c r="BO797" i="23" s="1"/>
  <c r="AY793" i="23"/>
  <c r="AY797" i="23" s="1"/>
  <c r="AI793" i="23"/>
  <c r="AI797" i="23" s="1"/>
  <c r="S793" i="23"/>
  <c r="S797" i="23" s="1"/>
  <c r="Y893" i="23"/>
  <c r="Y897" i="23" s="1"/>
  <c r="AE843" i="23"/>
  <c r="AE847" i="23" s="1"/>
  <c r="BF793" i="23"/>
  <c r="BF797" i="23" s="1"/>
  <c r="Z793" i="23"/>
  <c r="Z797" i="23" s="1"/>
  <c r="BU768" i="23"/>
  <c r="BU772" i="23" s="1"/>
  <c r="BE768" i="23"/>
  <c r="BE772" i="23" s="1"/>
  <c r="AO768" i="23"/>
  <c r="AO772" i="23" s="1"/>
  <c r="I768" i="23"/>
  <c r="I772" i="23" s="1"/>
  <c r="BM743" i="23"/>
  <c r="BM747" i="23" s="1"/>
  <c r="AW743" i="23"/>
  <c r="AW747" i="23" s="1"/>
  <c r="AG743" i="23"/>
  <c r="AG747" i="23" s="1"/>
  <c r="BT843" i="23"/>
  <c r="BT847" i="23" s="1"/>
  <c r="H843" i="23"/>
  <c r="H847" i="23" s="1"/>
  <c r="AC818" i="23"/>
  <c r="AC822" i="23" s="1"/>
  <c r="BE793" i="23"/>
  <c r="BE797" i="23" s="1"/>
  <c r="Y793" i="23"/>
  <c r="Y797" i="23" s="1"/>
  <c r="BT768" i="23"/>
  <c r="BT772" i="23" s="1"/>
  <c r="BD768" i="23"/>
  <c r="BD772" i="23" s="1"/>
  <c r="AN768" i="23"/>
  <c r="AN772" i="23" s="1"/>
  <c r="H768" i="23"/>
  <c r="H772" i="23" s="1"/>
  <c r="BL743" i="23"/>
  <c r="BL747" i="23" s="1"/>
  <c r="AV743" i="23"/>
  <c r="AV747" i="23" s="1"/>
  <c r="AF743" i="23"/>
  <c r="AF747" i="23" s="1"/>
  <c r="BL843" i="23"/>
  <c r="BL847" i="23" s="1"/>
  <c r="BY793" i="23"/>
  <c r="BY797" i="23" s="1"/>
  <c r="M793" i="23"/>
  <c r="M797" i="23" s="1"/>
  <c r="AX768" i="23"/>
  <c r="AX772" i="23" s="1"/>
  <c r="R768" i="23"/>
  <c r="R772" i="23" s="1"/>
  <c r="BF743" i="23"/>
  <c r="BF747" i="23" s="1"/>
  <c r="Z743" i="23"/>
  <c r="Z747" i="23" s="1"/>
  <c r="AB718" i="23"/>
  <c r="AB722" i="23" s="1"/>
  <c r="BD718" i="23"/>
  <c r="BD722" i="23" s="1"/>
  <c r="U818" i="23"/>
  <c r="U822" i="23" s="1"/>
  <c r="BC768" i="23"/>
  <c r="BC772" i="23" s="1"/>
  <c r="BS743" i="23"/>
  <c r="BS747" i="23" s="1"/>
  <c r="G743" i="23"/>
  <c r="G747" i="23" s="1"/>
  <c r="AK718" i="23"/>
  <c r="AK722" i="23" s="1"/>
  <c r="BQ718" i="23"/>
  <c r="BQ722" i="23" s="1"/>
  <c r="AP818" i="23"/>
  <c r="AP822" i="23" s="1"/>
  <c r="BS843" i="23"/>
  <c r="BS847" i="23" s="1"/>
  <c r="BG768" i="23"/>
  <c r="BG772" i="23" s="1"/>
  <c r="AA768" i="23"/>
  <c r="AA772" i="23" s="1"/>
  <c r="BO743" i="23"/>
  <c r="BO747" i="23" s="1"/>
  <c r="AI743" i="23"/>
  <c r="AI747" i="23" s="1"/>
  <c r="AA718" i="23"/>
  <c r="AA722" i="23" s="1"/>
  <c r="AQ718" i="23"/>
  <c r="AQ722" i="23" s="1"/>
  <c r="BG718" i="23"/>
  <c r="BG722" i="23" s="1"/>
  <c r="BW718" i="23"/>
  <c r="BW722" i="23" s="1"/>
  <c r="AZ718" i="23"/>
  <c r="AZ722" i="23" s="1"/>
  <c r="W843" i="23"/>
  <c r="W847" i="23" s="1"/>
  <c r="BK768" i="23"/>
  <c r="BK772" i="23" s="1"/>
  <c r="BK743" i="23"/>
  <c r="BK747" i="23" s="1"/>
  <c r="AO718" i="23"/>
  <c r="AO722" i="23" s="1"/>
  <c r="BU718" i="23"/>
  <c r="BU722" i="23" s="1"/>
  <c r="BQ793" i="23"/>
  <c r="BQ797" i="23" s="1"/>
  <c r="N768" i="23"/>
  <c r="N772" i="23" s="1"/>
  <c r="BV718" i="23"/>
  <c r="BV722" i="23" s="1"/>
  <c r="V743" i="23"/>
  <c r="V747" i="23" s="1"/>
  <c r="AL768" i="23"/>
  <c r="AL772" i="23" s="1"/>
  <c r="AD718" i="23"/>
  <c r="AD722" i="23" s="1"/>
  <c r="BJ768" i="23"/>
  <c r="BJ772" i="23" s="1"/>
  <c r="AH718" i="23"/>
  <c r="AH722" i="23" s="1"/>
  <c r="V718" i="23"/>
  <c r="V722" i="23" s="1"/>
  <c r="O943" i="23"/>
  <c r="O947" i="23" s="1"/>
  <c r="X943" i="23"/>
  <c r="X947" i="23" s="1"/>
  <c r="BF943" i="23"/>
  <c r="BF947" i="23" s="1"/>
  <c r="AL918" i="23"/>
  <c r="AL922" i="23" s="1"/>
  <c r="AU918" i="23"/>
  <c r="AU922" i="23" s="1"/>
  <c r="AG918" i="23"/>
  <c r="AG922" i="23" s="1"/>
  <c r="BO893" i="23"/>
  <c r="BO897" i="23" s="1"/>
  <c r="Q943" i="23"/>
  <c r="Q947" i="23" s="1"/>
  <c r="U893" i="23"/>
  <c r="U897" i="23" s="1"/>
  <c r="AB893" i="23"/>
  <c r="AB897" i="23" s="1"/>
  <c r="BN868" i="23"/>
  <c r="BN872" i="23" s="1"/>
  <c r="AB918" i="23"/>
  <c r="AB922" i="23" s="1"/>
  <c r="AQ868" i="23"/>
  <c r="AQ872" i="23" s="1"/>
  <c r="BL868" i="23"/>
  <c r="BL872" i="23" s="1"/>
  <c r="BI868" i="23"/>
  <c r="BI872" i="23" s="1"/>
  <c r="BQ843" i="23"/>
  <c r="BQ847" i="23" s="1"/>
  <c r="BW818" i="23"/>
  <c r="BW822" i="23" s="1"/>
  <c r="K818" i="23"/>
  <c r="K822" i="23" s="1"/>
  <c r="BB843" i="23"/>
  <c r="BB847" i="23" s="1"/>
  <c r="BH818" i="23"/>
  <c r="BH822" i="23" s="1"/>
  <c r="BX843" i="23"/>
  <c r="BX847" i="23" s="1"/>
  <c r="Q818" i="23"/>
  <c r="Q822" i="23" s="1"/>
  <c r="T793" i="23"/>
  <c r="T797" i="23" s="1"/>
  <c r="BZ818" i="23"/>
  <c r="BZ822" i="23" s="1"/>
  <c r="AU793" i="23"/>
  <c r="AU797" i="23" s="1"/>
  <c r="O843" i="23"/>
  <c r="O847" i="23" s="1"/>
  <c r="BQ768" i="23"/>
  <c r="BQ772" i="23" s="1"/>
  <c r="BY743" i="23"/>
  <c r="BY747" i="23" s="1"/>
  <c r="M743" i="23"/>
  <c r="M747" i="23" s="1"/>
  <c r="AW793" i="23"/>
  <c r="AW797" i="23" s="1"/>
  <c r="AJ768" i="23"/>
  <c r="AJ772" i="23" s="1"/>
  <c r="AR743" i="23"/>
  <c r="AR747" i="23" s="1"/>
  <c r="BI793" i="23"/>
  <c r="BI797" i="23" s="1"/>
  <c r="AX743" i="23"/>
  <c r="AX747" i="23" s="1"/>
  <c r="BL718" i="23"/>
  <c r="BL722" i="23" s="1"/>
  <c r="S768" i="23"/>
  <c r="S772" i="23" s="1"/>
  <c r="AE718" i="23"/>
  <c r="AE722" i="23" s="1"/>
  <c r="BH718" i="23"/>
  <c r="BH722" i="23" s="1"/>
  <c r="Q718" i="23"/>
  <c r="Q722" i="23" s="1"/>
  <c r="BZ743" i="23"/>
  <c r="BZ747" i="23" s="1"/>
  <c r="BR743" i="23"/>
  <c r="BR747" i="23" s="1"/>
  <c r="BB718" i="23"/>
  <c r="BB722" i="23" s="1"/>
  <c r="BT943" i="23"/>
  <c r="BT947" i="23" s="1"/>
  <c r="H943" i="23"/>
  <c r="H947" i="23" s="1"/>
  <c r="Z943" i="23"/>
  <c r="Z947" i="23" s="1"/>
  <c r="N943" i="23"/>
  <c r="N947" i="23" s="1"/>
  <c r="V918" i="23"/>
  <c r="V922" i="23" s="1"/>
  <c r="AE918" i="23"/>
  <c r="AE922" i="23" s="1"/>
  <c r="AD943" i="23"/>
  <c r="AD947" i="23" s="1"/>
  <c r="AC918" i="23"/>
  <c r="AC922" i="23" s="1"/>
  <c r="AZ918" i="23"/>
  <c r="AZ922" i="23" s="1"/>
  <c r="BA918" i="23"/>
  <c r="BA922" i="23" s="1"/>
  <c r="AO893" i="23"/>
  <c r="AO897" i="23" s="1"/>
  <c r="AA868" i="23"/>
  <c r="AA872" i="23" s="1"/>
  <c r="AF868" i="23"/>
  <c r="AF872" i="23" s="1"/>
  <c r="AC868" i="23"/>
  <c r="AC872" i="23" s="1"/>
  <c r="BA843" i="23"/>
  <c r="BA847" i="23" s="1"/>
  <c r="BG818" i="23"/>
  <c r="BG822" i="23" s="1"/>
  <c r="X893" i="23"/>
  <c r="X897" i="23" s="1"/>
  <c r="AL843" i="23"/>
  <c r="AL847" i="23" s="1"/>
  <c r="AR818" i="23"/>
  <c r="AR822" i="23" s="1"/>
  <c r="BP793" i="23"/>
  <c r="BP797" i="23" s="1"/>
  <c r="BP893" i="23"/>
  <c r="BP897" i="23" s="1"/>
  <c r="AT818" i="23"/>
  <c r="AT822" i="23" s="1"/>
  <c r="R818" i="23"/>
  <c r="R822" i="23" s="1"/>
  <c r="BA768" i="23"/>
  <c r="BA772" i="23" s="1"/>
  <c r="BI743" i="23"/>
  <c r="BI747" i="23" s="1"/>
  <c r="BD843" i="23"/>
  <c r="BD847" i="23" s="1"/>
  <c r="Q793" i="23"/>
  <c r="Q797" i="23" s="1"/>
  <c r="T768" i="23"/>
  <c r="T772" i="23" s="1"/>
  <c r="AB743" i="23"/>
  <c r="AB747" i="23" s="1"/>
  <c r="BV768" i="23"/>
  <c r="BV772" i="23" s="1"/>
  <c r="BB793" i="23"/>
  <c r="BB797" i="23" s="1"/>
  <c r="AS718" i="23"/>
  <c r="AS722" i="23" s="1"/>
  <c r="BZ793" i="23"/>
  <c r="BZ797" i="23" s="1"/>
  <c r="BG743" i="23"/>
  <c r="BG747" i="23" s="1"/>
  <c r="AU718" i="23"/>
  <c r="AU722" i="23" s="1"/>
  <c r="BA818" i="23"/>
  <c r="BA822" i="23" s="1"/>
  <c r="AW718" i="23"/>
  <c r="AW722" i="23" s="1"/>
  <c r="Z718" i="23"/>
  <c r="Z722" i="23" s="1"/>
  <c r="AT718" i="23"/>
  <c r="AT722" i="23" s="1"/>
  <c r="AU943" i="23"/>
  <c r="AU947" i="23" s="1"/>
  <c r="BD943" i="23"/>
  <c r="BD947" i="23" s="1"/>
  <c r="BA943" i="23"/>
  <c r="BA947" i="23" s="1"/>
  <c r="BE943" i="23"/>
  <c r="BE947" i="23" s="1"/>
  <c r="BR918" i="23"/>
  <c r="BR922" i="23" s="1"/>
  <c r="BJ943" i="23"/>
  <c r="BJ947" i="23" s="1"/>
  <c r="O918" i="23"/>
  <c r="O922" i="23" s="1"/>
  <c r="AV918" i="23"/>
  <c r="AV922" i="23" s="1"/>
  <c r="AI893" i="23"/>
  <c r="AI897" i="23" s="1"/>
  <c r="BL893" i="23"/>
  <c r="BL897" i="23" s="1"/>
  <c r="BR893" i="23"/>
  <c r="BR897" i="23" s="1"/>
  <c r="AX893" i="23"/>
  <c r="AX897" i="23" s="1"/>
  <c r="AH868" i="23"/>
  <c r="AH872" i="23" s="1"/>
  <c r="BW868" i="23"/>
  <c r="BW872" i="23" s="1"/>
  <c r="K868" i="23"/>
  <c r="K872" i="23" s="1"/>
  <c r="BX918" i="23"/>
  <c r="BX922" i="23" s="1"/>
  <c r="AT893" i="23"/>
  <c r="AT897" i="23" s="1"/>
  <c r="AK843" i="23"/>
  <c r="AK847" i="23" s="1"/>
  <c r="AQ818" i="23"/>
  <c r="AQ822" i="23" s="1"/>
  <c r="AB868" i="23"/>
  <c r="AB872" i="23" s="1"/>
  <c r="V843" i="23"/>
  <c r="V847" i="23" s="1"/>
  <c r="AB818" i="23"/>
  <c r="AB822" i="23" s="1"/>
  <c r="L843" i="23"/>
  <c r="L847" i="23" s="1"/>
  <c r="AZ793" i="23"/>
  <c r="AZ797" i="23" s="1"/>
  <c r="BO843" i="23"/>
  <c r="BO847" i="23" s="1"/>
  <c r="N818" i="23"/>
  <c r="N822" i="23" s="1"/>
  <c r="O793" i="23"/>
  <c r="O797" i="23" s="1"/>
  <c r="AX793" i="23"/>
  <c r="AX797" i="23" s="1"/>
  <c r="AK768" i="23"/>
  <c r="AK772" i="23" s="1"/>
  <c r="AS743" i="23"/>
  <c r="AS747" i="23" s="1"/>
  <c r="BY818" i="23"/>
  <c r="BY822" i="23" s="1"/>
  <c r="BP768" i="23"/>
  <c r="BP772" i="23" s="1"/>
  <c r="BX743" i="23"/>
  <c r="BX747" i="23" s="1"/>
  <c r="L743" i="23"/>
  <c r="L747" i="23" s="1"/>
  <c r="AP768" i="23"/>
  <c r="AP772" i="23" s="1"/>
  <c r="P718" i="23"/>
  <c r="P722" i="23" s="1"/>
  <c r="AM768" i="23"/>
  <c r="AM772" i="23" s="1"/>
  <c r="BY718" i="23"/>
  <c r="BY722" i="23" s="1"/>
  <c r="N793" i="23"/>
  <c r="N797" i="23" s="1"/>
  <c r="AA743" i="23"/>
  <c r="AA747" i="23" s="1"/>
  <c r="BK718" i="23"/>
  <c r="BK722" i="23" s="1"/>
  <c r="AU768" i="23"/>
  <c r="AU772" i="23" s="1"/>
  <c r="P843" i="23"/>
  <c r="P847" i="23" s="1"/>
  <c r="R718" i="23"/>
  <c r="R722" i="23" s="1"/>
  <c r="AD768" i="23"/>
  <c r="AD772" i="23" s="1"/>
  <c r="AE943" i="23"/>
  <c r="AE947" i="23" s="1"/>
  <c r="AN943" i="23"/>
  <c r="AN947" i="23" s="1"/>
  <c r="U943" i="23"/>
  <c r="U947" i="23" s="1"/>
  <c r="BR943" i="23"/>
  <c r="BR947" i="23" s="1"/>
  <c r="BB918" i="23"/>
  <c r="BB922" i="23" s="1"/>
  <c r="BK918" i="23"/>
  <c r="BK922" i="23" s="1"/>
  <c r="BM918" i="23"/>
  <c r="BM922" i="23" s="1"/>
  <c r="P918" i="23"/>
  <c r="P922" i="23" s="1"/>
  <c r="S893" i="23"/>
  <c r="S897" i="23" s="1"/>
  <c r="AP893" i="23"/>
  <c r="AP897" i="23" s="1"/>
  <c r="AW893" i="23"/>
  <c r="AW897" i="23" s="1"/>
  <c r="H893" i="23"/>
  <c r="H897" i="23" s="1"/>
  <c r="R868" i="23"/>
  <c r="R872" i="23" s="1"/>
  <c r="BG868" i="23"/>
  <c r="BG872" i="23" s="1"/>
  <c r="BE893" i="23"/>
  <c r="BE897" i="23" s="1"/>
  <c r="AH893" i="23"/>
  <c r="AH897" i="23" s="1"/>
  <c r="Y868" i="23"/>
  <c r="Y872" i="23" s="1"/>
  <c r="U843" i="23"/>
  <c r="U847" i="23" s="1"/>
  <c r="AA818" i="23"/>
  <c r="AA822" i="23" s="1"/>
  <c r="BR843" i="23"/>
  <c r="BR847" i="23" s="1"/>
  <c r="BX818" i="23"/>
  <c r="BX822" i="23" s="1"/>
  <c r="L818" i="23"/>
  <c r="L822" i="23" s="1"/>
  <c r="AW818" i="23"/>
  <c r="AW822" i="23" s="1"/>
  <c r="AJ793" i="23"/>
  <c r="AJ797" i="23" s="1"/>
  <c r="AI843" i="23"/>
  <c r="AI847" i="23" s="1"/>
  <c r="BK793" i="23"/>
  <c r="BK797" i="23" s="1"/>
  <c r="BP868" i="23"/>
  <c r="BP872" i="23" s="1"/>
  <c r="R793" i="23"/>
  <c r="R797" i="23" s="1"/>
  <c r="AC743" i="23"/>
  <c r="AC747" i="23" s="1"/>
  <c r="M818" i="23"/>
  <c r="M822" i="23" s="1"/>
  <c r="AZ768" i="23"/>
  <c r="AZ772" i="23" s="1"/>
  <c r="BH743" i="23"/>
  <c r="BH747" i="23" s="1"/>
  <c r="AF843" i="23"/>
  <c r="AF847" i="23" s="1"/>
  <c r="J768" i="23"/>
  <c r="J772" i="23" s="1"/>
  <c r="AJ718" i="23"/>
  <c r="AJ722" i="23" s="1"/>
  <c r="BC743" i="23"/>
  <c r="BC747" i="23" s="1"/>
  <c r="BA793" i="23"/>
  <c r="BA797" i="23" s="1"/>
  <c r="AY768" i="23"/>
  <c r="AY772" i="23" s="1"/>
  <c r="O718" i="23"/>
  <c r="O722" i="23" s="1"/>
  <c r="AU743" i="23"/>
  <c r="AU747" i="23" s="1"/>
  <c r="AK793" i="23"/>
  <c r="AK797" i="23" s="1"/>
  <c r="AL718" i="23"/>
  <c r="AL722" i="23" s="1"/>
  <c r="BN718" i="23"/>
  <c r="BN722" i="23" s="1"/>
  <c r="I78" i="23"/>
  <c r="M78" i="23"/>
  <c r="H78" i="23"/>
  <c r="L78" i="23"/>
  <c r="K78" i="23"/>
  <c r="J78" i="23"/>
  <c r="G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C306" i="23"/>
  <c r="J305" i="23"/>
  <c r="N305" i="23"/>
  <c r="I305" i="23"/>
  <c r="G305" i="23"/>
  <c r="L305" i="23"/>
  <c r="K305" i="23"/>
  <c r="M305" i="23"/>
  <c r="H305" i="23"/>
  <c r="O305" i="23"/>
  <c r="P305" i="23"/>
  <c r="Q305" i="23"/>
  <c r="R305" i="23"/>
  <c r="S305" i="23"/>
  <c r="T305" i="23"/>
  <c r="U305" i="23"/>
  <c r="V305" i="23"/>
  <c r="W305" i="23"/>
  <c r="X305" i="23"/>
  <c r="Y305" i="23"/>
  <c r="Z305" i="23"/>
  <c r="AA305" i="23"/>
  <c r="AB305" i="23"/>
  <c r="AC305" i="23"/>
  <c r="AD305" i="23"/>
  <c r="AE305" i="23"/>
  <c r="AF305" i="23"/>
  <c r="AG305" i="23"/>
  <c r="AH305" i="23"/>
  <c r="AI305" i="23"/>
  <c r="AJ305" i="23"/>
  <c r="AK305" i="23"/>
  <c r="AL305" i="23"/>
  <c r="AM305" i="23"/>
  <c r="AN305" i="23"/>
  <c r="C231" i="23"/>
  <c r="G230" i="23"/>
  <c r="N230" i="23"/>
  <c r="J230" i="23"/>
  <c r="M230" i="23"/>
  <c r="K230" i="23"/>
  <c r="L230" i="23"/>
  <c r="H230" i="23"/>
  <c r="I230" i="23"/>
  <c r="P230" i="23"/>
  <c r="O230" i="23"/>
  <c r="Q230" i="23"/>
  <c r="R230" i="23"/>
  <c r="S230" i="23"/>
  <c r="T230" i="23"/>
  <c r="U230" i="23"/>
  <c r="V230" i="23"/>
  <c r="W230" i="23"/>
  <c r="X230" i="23"/>
  <c r="Y230" i="23"/>
  <c r="Z230" i="23"/>
  <c r="AA230" i="23"/>
  <c r="AB230" i="23"/>
  <c r="AC230" i="23"/>
  <c r="AD230" i="23"/>
  <c r="AE230" i="23"/>
  <c r="AF230" i="23"/>
  <c r="AG230" i="23"/>
  <c r="AH230" i="23"/>
  <c r="AI230" i="23"/>
  <c r="AJ230" i="23"/>
  <c r="AK230" i="23"/>
  <c r="AL230" i="23"/>
  <c r="AM230" i="23"/>
  <c r="AN230" i="23"/>
  <c r="C155" i="23"/>
  <c r="J154" i="23"/>
  <c r="G154" i="23"/>
  <c r="H154" i="23"/>
  <c r="O154" i="23"/>
  <c r="N154" i="23"/>
  <c r="K154" i="23"/>
  <c r="I154" i="23"/>
  <c r="M154" i="23"/>
  <c r="L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C79" i="23"/>
  <c r="A480" i="23"/>
  <c r="A573" i="23"/>
  <c r="A590" i="23"/>
  <c r="A596" i="23"/>
  <c r="A572" i="23"/>
  <c r="A576" i="23"/>
  <c r="A581" i="23"/>
  <c r="A585" i="23"/>
  <c r="A568" i="23"/>
  <c r="A602" i="23"/>
  <c r="A598" i="23"/>
  <c r="A587" i="23"/>
  <c r="A593" i="23"/>
  <c r="A594" i="23"/>
  <c r="A582" i="23"/>
  <c r="A589" i="23"/>
  <c r="A578" i="23"/>
  <c r="A584" i="23"/>
  <c r="A583" i="23"/>
  <c r="A580" i="23"/>
  <c r="A599" i="23"/>
  <c r="A600" i="23"/>
  <c r="A601" i="23"/>
  <c r="A603" i="23"/>
  <c r="A597" i="23"/>
  <c r="A595" i="23"/>
  <c r="A591" i="23"/>
  <c r="A577" i="23"/>
  <c r="A588" i="23"/>
  <c r="A574" i="23"/>
  <c r="A575" i="23"/>
  <c r="A579" i="23"/>
  <c r="A586" i="23"/>
  <c r="A592" i="23"/>
  <c r="A570" i="23"/>
  <c r="A569" i="23"/>
  <c r="A571" i="23"/>
  <c r="A496" i="23"/>
  <c r="A494" i="23"/>
  <c r="A523" i="23"/>
  <c r="A525" i="23"/>
  <c r="A527" i="23"/>
  <c r="A519" i="23"/>
  <c r="A501" i="23"/>
  <c r="A517" i="23"/>
  <c r="A492" i="23"/>
  <c r="A498" i="23"/>
  <c r="A499" i="23"/>
  <c r="A493" i="23"/>
  <c r="A495" i="23"/>
  <c r="A526" i="23"/>
  <c r="A515" i="23"/>
  <c r="A511" i="23"/>
  <c r="A497" i="23"/>
  <c r="A514" i="23"/>
  <c r="A510" i="23"/>
  <c r="A509" i="23"/>
  <c r="A520" i="23"/>
  <c r="A508" i="23"/>
  <c r="A516" i="23"/>
  <c r="A518" i="23"/>
  <c r="A504" i="23"/>
  <c r="A524" i="23"/>
  <c r="A521" i="23"/>
  <c r="A502" i="23"/>
  <c r="A512" i="23"/>
  <c r="A506" i="23"/>
  <c r="A507" i="23"/>
  <c r="A522" i="23"/>
  <c r="A513" i="23"/>
  <c r="A500" i="23"/>
  <c r="A503" i="23"/>
  <c r="A505" i="23"/>
  <c r="AO231" i="23" l="1"/>
  <c r="AP231" i="23"/>
  <c r="AQ231" i="23"/>
  <c r="AR231" i="23"/>
  <c r="AS231" i="23"/>
  <c r="AT231" i="23"/>
  <c r="AU231" i="23"/>
  <c r="AV231" i="23"/>
  <c r="AW231" i="23"/>
  <c r="AX231" i="23"/>
  <c r="AY231" i="23"/>
  <c r="AZ231" i="23"/>
  <c r="BA231" i="23"/>
  <c r="BB231" i="23"/>
  <c r="BC231" i="23"/>
  <c r="BD231" i="23"/>
  <c r="BE231" i="23"/>
  <c r="BF231" i="23"/>
  <c r="BG231" i="23"/>
  <c r="BH231" i="23"/>
  <c r="BI231" i="23"/>
  <c r="BJ231" i="23"/>
  <c r="BK231" i="23"/>
  <c r="BL231" i="23"/>
  <c r="BM231" i="23"/>
  <c r="BN231" i="23"/>
  <c r="BO231" i="23"/>
  <c r="BP231" i="23"/>
  <c r="BQ231" i="23"/>
  <c r="BR231" i="23"/>
  <c r="BS231" i="23"/>
  <c r="BT231" i="23"/>
  <c r="BU231" i="23"/>
  <c r="BV231" i="23"/>
  <c r="BX231" i="23"/>
  <c r="BY231" i="23"/>
  <c r="BZ231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BH155" i="23"/>
  <c r="BI155" i="23"/>
  <c r="BJ155" i="23"/>
  <c r="BK155" i="23"/>
  <c r="BL155" i="23"/>
  <c r="BM155" i="23"/>
  <c r="BN155" i="23"/>
  <c r="BO155" i="23"/>
  <c r="BP155" i="23"/>
  <c r="BQ155" i="23"/>
  <c r="BR155" i="23"/>
  <c r="BS155" i="23"/>
  <c r="BT155" i="23"/>
  <c r="BU155" i="23"/>
  <c r="BV155" i="23"/>
  <c r="BX155" i="23"/>
  <c r="BY155" i="23"/>
  <c r="BZ155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E79" i="23"/>
  <c r="BF79" i="23"/>
  <c r="BG79" i="23"/>
  <c r="BH79" i="23"/>
  <c r="BI79" i="23"/>
  <c r="BJ79" i="23"/>
  <c r="BK79" i="23"/>
  <c r="BL79" i="23"/>
  <c r="BM79" i="23"/>
  <c r="BN79" i="23"/>
  <c r="BO79" i="23"/>
  <c r="BP79" i="23"/>
  <c r="BQ79" i="23"/>
  <c r="BR79" i="23"/>
  <c r="BS79" i="23"/>
  <c r="BT79" i="23"/>
  <c r="BU79" i="23"/>
  <c r="BW79" i="23"/>
  <c r="BX79" i="23"/>
  <c r="BY79" i="23"/>
  <c r="BZ79" i="23"/>
  <c r="AO306" i="23"/>
  <c r="AP306" i="23"/>
  <c r="AQ306" i="23"/>
  <c r="AR306" i="23"/>
  <c r="AS306" i="23"/>
  <c r="AT306" i="23"/>
  <c r="AU306" i="23"/>
  <c r="AV306" i="23"/>
  <c r="AW306" i="23"/>
  <c r="AX306" i="23"/>
  <c r="AY306" i="23"/>
  <c r="AZ306" i="23"/>
  <c r="BA306" i="23"/>
  <c r="BB306" i="23"/>
  <c r="BC306" i="23"/>
  <c r="BD306" i="23"/>
  <c r="BE306" i="23"/>
  <c r="BF306" i="23"/>
  <c r="BG306" i="23"/>
  <c r="BH306" i="23"/>
  <c r="BI306" i="23"/>
  <c r="BJ306" i="23"/>
  <c r="BK306" i="23"/>
  <c r="BL306" i="23"/>
  <c r="BM306" i="23"/>
  <c r="BN306" i="23"/>
  <c r="BO306" i="23"/>
  <c r="BP306" i="23"/>
  <c r="BQ306" i="23"/>
  <c r="BR306" i="23"/>
  <c r="BS306" i="23"/>
  <c r="BT306" i="23"/>
  <c r="BU306" i="23"/>
  <c r="BW306" i="23"/>
  <c r="BX306" i="23"/>
  <c r="BY306" i="23"/>
  <c r="BZ306" i="23"/>
  <c r="BG941" i="23"/>
  <c r="O767" i="23"/>
  <c r="N941" i="23"/>
  <c r="AZ942" i="23"/>
  <c r="U892" i="23"/>
  <c r="Q867" i="23"/>
  <c r="AA842" i="23"/>
  <c r="Z792" i="23"/>
  <c r="G767" i="23"/>
  <c r="Q791" i="23"/>
  <c r="O941" i="23"/>
  <c r="Y791" i="23"/>
  <c r="M841" i="23"/>
  <c r="M816" i="23"/>
  <c r="L891" i="23"/>
  <c r="X891" i="23"/>
  <c r="I866" i="23"/>
  <c r="L916" i="23"/>
  <c r="X916" i="23"/>
  <c r="AI941" i="23"/>
  <c r="Y866" i="23"/>
  <c r="AF916" i="23"/>
  <c r="AM941" i="23"/>
  <c r="AL841" i="23"/>
  <c r="AJ891" i="23"/>
  <c r="U891" i="23"/>
  <c r="AQ916" i="23"/>
  <c r="K941" i="23"/>
  <c r="AM942" i="23"/>
  <c r="N867" i="23"/>
  <c r="G892" i="23"/>
  <c r="Q792" i="23"/>
  <c r="AY917" i="23"/>
  <c r="AM867" i="23"/>
  <c r="AL842" i="23"/>
  <c r="H742" i="23"/>
  <c r="H942" i="23"/>
  <c r="Z942" i="23"/>
  <c r="V942" i="23"/>
  <c r="V917" i="23"/>
  <c r="AE917" i="23"/>
  <c r="I917" i="23"/>
  <c r="I921" i="23" s="1"/>
  <c r="AS892" i="23"/>
  <c r="AL867" i="23"/>
  <c r="T892" i="23"/>
  <c r="S867" i="23"/>
  <c r="P867" i="23"/>
  <c r="P871" i="23" s="1"/>
  <c r="AK842" i="23"/>
  <c r="T867" i="23"/>
  <c r="R842" i="23"/>
  <c r="X817" i="23"/>
  <c r="L842" i="23"/>
  <c r="N817" i="23"/>
  <c r="N821" i="23" s="1"/>
  <c r="O792" i="23"/>
  <c r="K767" i="23"/>
  <c r="AA942" i="23"/>
  <c r="AJ942" i="23"/>
  <c r="M942" i="23"/>
  <c r="AT942" i="23"/>
  <c r="AX917" i="23"/>
  <c r="H917" i="23"/>
  <c r="U917" i="23"/>
  <c r="V892" i="23"/>
  <c r="G817" i="23"/>
  <c r="I817" i="23"/>
  <c r="P792" i="23"/>
  <c r="G842" i="23"/>
  <c r="I767" i="23"/>
  <c r="AF842" i="23"/>
  <c r="H767" i="23"/>
  <c r="J742" i="23"/>
  <c r="N742" i="23"/>
  <c r="AC866" i="23"/>
  <c r="U791" i="23"/>
  <c r="G741" i="23"/>
  <c r="J791" i="23"/>
  <c r="BF941" i="23"/>
  <c r="Q766" i="23"/>
  <c r="AU916" i="23"/>
  <c r="T766" i="23"/>
  <c r="AR891" i="23"/>
  <c r="N766" i="23"/>
  <c r="V791" i="23"/>
  <c r="AG866" i="23"/>
  <c r="AO891" i="23"/>
  <c r="AX916" i="23"/>
  <c r="AE941" i="23"/>
  <c r="N741" i="23"/>
  <c r="H841" i="23"/>
  <c r="G791" i="23"/>
  <c r="AE891" i="23"/>
  <c r="AV916" i="23"/>
  <c r="BE941" i="23"/>
  <c r="AC816" i="23"/>
  <c r="L791" i="23"/>
  <c r="Z841" i="23"/>
  <c r="Z866" i="23"/>
  <c r="I741" i="23"/>
  <c r="U816" i="23"/>
  <c r="H741" i="23"/>
  <c r="S791" i="23"/>
  <c r="V816" i="23"/>
  <c r="T841" i="23"/>
  <c r="T816" i="23"/>
  <c r="N841" i="23"/>
  <c r="AG841" i="23"/>
  <c r="AU891" i="23"/>
  <c r="BA916" i="23"/>
  <c r="N866" i="23"/>
  <c r="V891" i="23"/>
  <c r="AJ916" i="23"/>
  <c r="BD916" i="23"/>
  <c r="S916" i="23"/>
  <c r="BI941" i="23"/>
  <c r="BH941" i="23"/>
  <c r="AY941" i="23"/>
  <c r="AB841" i="23"/>
  <c r="X816" i="23"/>
  <c r="R841" i="23"/>
  <c r="L866" i="23"/>
  <c r="AK841" i="23"/>
  <c r="H891" i="23"/>
  <c r="G866" i="23"/>
  <c r="R866" i="23"/>
  <c r="K891" i="23"/>
  <c r="Z891" i="23"/>
  <c r="AZ916" i="23"/>
  <c r="W916" i="23"/>
  <c r="J916" i="23"/>
  <c r="J941" i="23"/>
  <c r="BC941" i="23"/>
  <c r="G891" i="23"/>
  <c r="O816" i="23"/>
  <c r="I841" i="23"/>
  <c r="AQ866" i="23"/>
  <c r="AK916" i="23"/>
  <c r="AK891" i="23"/>
  <c r="H916" i="23"/>
  <c r="AT916" i="23"/>
  <c r="BB941" i="23"/>
  <c r="M941" i="23"/>
  <c r="AJ941" i="23"/>
  <c r="AA941" i="23"/>
  <c r="W942" i="23"/>
  <c r="AF942" i="23"/>
  <c r="AD942" i="23"/>
  <c r="AT917" i="23"/>
  <c r="BC917" i="23"/>
  <c r="R892" i="23"/>
  <c r="AJ917" i="23"/>
  <c r="AQ867" i="23"/>
  <c r="M917" i="23"/>
  <c r="L792" i="23"/>
  <c r="P842" i="23"/>
  <c r="L742" i="23"/>
  <c r="AC817" i="23"/>
  <c r="L942" i="23"/>
  <c r="AH942" i="23"/>
  <c r="BB942" i="23"/>
  <c r="Z917" i="23"/>
  <c r="AI917" i="23"/>
  <c r="Q917" i="23"/>
  <c r="AX892" i="23"/>
  <c r="AP867" i="23"/>
  <c r="AB892" i="23"/>
  <c r="AB896" i="23" s="1"/>
  <c r="W867" i="23"/>
  <c r="X867" i="23"/>
  <c r="M867" i="23"/>
  <c r="AJ867" i="23"/>
  <c r="V842" i="23"/>
  <c r="AB817" i="23"/>
  <c r="T842" i="23"/>
  <c r="V817" i="23"/>
  <c r="S792" i="23"/>
  <c r="H842" i="23"/>
  <c r="S767" i="23"/>
  <c r="AZ917" i="23"/>
  <c r="I742" i="23"/>
  <c r="AU942" i="23"/>
  <c r="BD942" i="23"/>
  <c r="BA942" i="23"/>
  <c r="AW942" i="23"/>
  <c r="O917" i="23"/>
  <c r="AV917" i="23"/>
  <c r="AI892" i="23"/>
  <c r="Y892" i="23"/>
  <c r="AT892" i="23"/>
  <c r="AT896" i="23" s="1"/>
  <c r="S892" i="23"/>
  <c r="S896" i="23" s="1"/>
  <c r="V867" i="23"/>
  <c r="AS917" i="23"/>
  <c r="AP892" i="23"/>
  <c r="AG867" i="23"/>
  <c r="U842" i="23"/>
  <c r="AA817" i="23"/>
  <c r="H817" i="23"/>
  <c r="AI842" i="23"/>
  <c r="L867" i="23"/>
  <c r="AF892" i="23"/>
  <c r="AS942" i="23"/>
  <c r="AG942" i="23"/>
  <c r="K917" i="23"/>
  <c r="K921" i="23" s="1"/>
  <c r="AE892" i="23"/>
  <c r="AO892" i="23"/>
  <c r="R867" i="23"/>
  <c r="Q842" i="23"/>
  <c r="Y792" i="23"/>
  <c r="AW941" i="23"/>
  <c r="AG916" i="23"/>
  <c r="AA841" i="23"/>
  <c r="Z816" i="23"/>
  <c r="L741" i="23"/>
  <c r="O841" i="23"/>
  <c r="J841" i="23"/>
  <c r="AU941" i="23"/>
  <c r="R766" i="23"/>
  <c r="R816" i="23"/>
  <c r="AF816" i="23"/>
  <c r="R916" i="23"/>
  <c r="K741" i="23"/>
  <c r="Z791" i="23"/>
  <c r="U916" i="23"/>
  <c r="Q841" i="23"/>
  <c r="P891" i="23"/>
  <c r="AG941" i="23"/>
  <c r="AS891" i="23"/>
  <c r="I941" i="23"/>
  <c r="AC941" i="23"/>
  <c r="H816" i="23"/>
  <c r="AA816" i="23"/>
  <c r="AF891" i="23"/>
  <c r="AR916" i="23"/>
  <c r="AW891" i="23"/>
  <c r="Y941" i="23"/>
  <c r="AV941" i="23"/>
  <c r="P791" i="23"/>
  <c r="W891" i="23"/>
  <c r="AF866" i="23"/>
  <c r="AA866" i="23"/>
  <c r="AT891" i="23"/>
  <c r="Y916" i="23"/>
  <c r="Q941" i="23"/>
  <c r="AX941" i="23"/>
  <c r="AV942" i="23"/>
  <c r="AK942" i="23"/>
  <c r="AF917" i="23"/>
  <c r="Q892" i="23"/>
  <c r="S817" i="23"/>
  <c r="R792" i="23"/>
  <c r="I867" i="23"/>
  <c r="T767" i="23"/>
  <c r="R817" i="23"/>
  <c r="S942" i="23"/>
  <c r="AB942" i="23"/>
  <c r="N942" i="23"/>
  <c r="AP917" i="23"/>
  <c r="AW917" i="23"/>
  <c r="AR917" i="23"/>
  <c r="N892" i="23"/>
  <c r="H792" i="23"/>
  <c r="P892" i="23"/>
  <c r="K742" i="23"/>
  <c r="K942" i="23"/>
  <c r="T942" i="23"/>
  <c r="AX942" i="23"/>
  <c r="AO942" i="23"/>
  <c r="AH917" i="23"/>
  <c r="AQ917" i="23"/>
  <c r="AG917" i="23"/>
  <c r="L917" i="23"/>
  <c r="AW892" i="23"/>
  <c r="AE867" i="23"/>
  <c r="AN867" i="23"/>
  <c r="AC867" i="23"/>
  <c r="AC871" i="23" s="1"/>
  <c r="AD842" i="23"/>
  <c r="AJ842" i="23"/>
  <c r="AJ846" i="23" s="1"/>
  <c r="Z817" i="23"/>
  <c r="R767" i="23"/>
  <c r="X842" i="23"/>
  <c r="K766" i="23"/>
  <c r="N816" i="23"/>
  <c r="AP866" i="23"/>
  <c r="O791" i="23"/>
  <c r="AN866" i="23"/>
  <c r="X941" i="23"/>
  <c r="Y891" i="23"/>
  <c r="J741" i="23"/>
  <c r="S766" i="23"/>
  <c r="AM891" i="23"/>
  <c r="M791" i="23"/>
  <c r="T866" i="23"/>
  <c r="AD816" i="23"/>
  <c r="P916" i="23"/>
  <c r="AF841" i="23"/>
  <c r="Q866" i="23"/>
  <c r="L841" i="23"/>
  <c r="R891" i="23"/>
  <c r="O916" i="23"/>
  <c r="BA941" i="23"/>
  <c r="G766" i="23"/>
  <c r="X841" i="23"/>
  <c r="K791" i="23"/>
  <c r="AR866" i="23"/>
  <c r="H866" i="23"/>
  <c r="AA891" i="23"/>
  <c r="AT941" i="23"/>
  <c r="Z941" i="23"/>
  <c r="P766" i="23"/>
  <c r="I791" i="23"/>
  <c r="H791" i="23"/>
  <c r="AD841" i="23"/>
  <c r="P866" i="23"/>
  <c r="S866" i="23"/>
  <c r="T891" i="23"/>
  <c r="AD866" i="23"/>
  <c r="AI891" i="23"/>
  <c r="AL891" i="23"/>
  <c r="M891" i="23"/>
  <c r="I916" i="23"/>
  <c r="AI916" i="23"/>
  <c r="V916" i="23"/>
  <c r="AD941" i="23"/>
  <c r="AH941" i="23"/>
  <c r="L941" i="23"/>
  <c r="AH841" i="23"/>
  <c r="M866" i="23"/>
  <c r="X866" i="23"/>
  <c r="W866" i="23"/>
  <c r="AB891" i="23"/>
  <c r="AH866" i="23"/>
  <c r="AQ891" i="23"/>
  <c r="AP891" i="23"/>
  <c r="Q891" i="23"/>
  <c r="M916" i="23"/>
  <c r="Q916" i="23"/>
  <c r="AM916" i="23"/>
  <c r="Z916" i="23"/>
  <c r="BJ941" i="23"/>
  <c r="AP941" i="23"/>
  <c r="P941" i="23"/>
  <c r="G941" i="23"/>
  <c r="L816" i="23"/>
  <c r="AE816" i="23"/>
  <c r="Y841" i="23"/>
  <c r="AO866" i="23"/>
  <c r="O891" i="23"/>
  <c r="AV891" i="23"/>
  <c r="N891" i="23"/>
  <c r="AN916" i="23"/>
  <c r="K916" i="23"/>
  <c r="AO941" i="23"/>
  <c r="AS941" i="23"/>
  <c r="AZ941" i="23"/>
  <c r="AQ941" i="23"/>
  <c r="G942" i="23"/>
  <c r="P942" i="23"/>
  <c r="AP942" i="23"/>
  <c r="I942" i="23"/>
  <c r="AD917" i="23"/>
  <c r="AD921" i="23" s="1"/>
  <c r="AM917" i="23"/>
  <c r="Y917" i="23"/>
  <c r="AC917" i="23"/>
  <c r="AL892" i="23"/>
  <c r="AA867" i="23"/>
  <c r="AF867" i="23"/>
  <c r="U867" i="23"/>
  <c r="Z842" i="23"/>
  <c r="AF817" i="23"/>
  <c r="AB842" i="23"/>
  <c r="Y867" i="23"/>
  <c r="AD817" i="23"/>
  <c r="AD821" i="23" s="1"/>
  <c r="W792" i="23"/>
  <c r="J817" i="23"/>
  <c r="U817" i="23"/>
  <c r="J767" i="23"/>
  <c r="G742" i="23"/>
  <c r="G746" i="23" s="1"/>
  <c r="N792" i="23"/>
  <c r="N796" i="23" s="1"/>
  <c r="AY942" i="23"/>
  <c r="BH942" i="23"/>
  <c r="BI942" i="23"/>
  <c r="J917" i="23"/>
  <c r="S917" i="23"/>
  <c r="BD917" i="23"/>
  <c r="AM892" i="23"/>
  <c r="AC892" i="23"/>
  <c r="AA892" i="23"/>
  <c r="Z867" i="23"/>
  <c r="G867" i="23"/>
  <c r="Y842" i="23"/>
  <c r="AE817" i="23"/>
  <c r="L817" i="23"/>
  <c r="M817" i="23"/>
  <c r="AE942" i="23"/>
  <c r="AN942" i="23"/>
  <c r="U942" i="23"/>
  <c r="BJ942" i="23"/>
  <c r="BB917" i="23"/>
  <c r="P917" i="23"/>
  <c r="AK917" i="23"/>
  <c r="I892" i="23"/>
  <c r="Z892" i="23"/>
  <c r="AL942" i="23"/>
  <c r="H892" i="23"/>
  <c r="K817" i="23"/>
  <c r="Q817" i="23"/>
  <c r="T792" i="23"/>
  <c r="W842" i="23"/>
  <c r="M767" i="23"/>
  <c r="L767" i="23"/>
  <c r="O842" i="23"/>
  <c r="AE842" i="23"/>
  <c r="AQ942" i="23"/>
  <c r="AN917" i="23"/>
  <c r="K892" i="23"/>
  <c r="W892" i="23"/>
  <c r="W817" i="23"/>
  <c r="U792" i="23"/>
  <c r="Q816" i="23"/>
  <c r="AX891" i="23"/>
  <c r="G841" i="23"/>
  <c r="AI841" i="23"/>
  <c r="AN941" i="23"/>
  <c r="J866" i="23"/>
  <c r="L766" i="23"/>
  <c r="I891" i="23"/>
  <c r="M741" i="23"/>
  <c r="W816" i="23"/>
  <c r="BB916" i="23"/>
  <c r="AR941" i="23"/>
  <c r="U841" i="23"/>
  <c r="J891" i="23"/>
  <c r="G916" i="23"/>
  <c r="AK941" i="23"/>
  <c r="I816" i="23"/>
  <c r="U866" i="23"/>
  <c r="AL866" i="23"/>
  <c r="AC916" i="23"/>
  <c r="AD916" i="23"/>
  <c r="T941" i="23"/>
  <c r="Q942" i="23"/>
  <c r="G917" i="23"/>
  <c r="AJ892" i="23"/>
  <c r="AR892" i="23"/>
  <c r="M842" i="23"/>
  <c r="S842" i="23"/>
  <c r="BG942" i="23"/>
  <c r="R942" i="23"/>
  <c r="BE942" i="23"/>
  <c r="R917" i="23"/>
  <c r="AA917" i="23"/>
  <c r="AU892" i="23"/>
  <c r="AN892" i="23"/>
  <c r="AV892" i="23"/>
  <c r="AH867" i="23"/>
  <c r="L892" i="23"/>
  <c r="L896" i="23" s="1"/>
  <c r="O867" i="23"/>
  <c r="H867" i="23"/>
  <c r="H871" i="23" s="1"/>
  <c r="AG892" i="23"/>
  <c r="AG842" i="23"/>
  <c r="N842" i="23"/>
  <c r="T817" i="23"/>
  <c r="K792" i="23"/>
  <c r="M792" i="23"/>
  <c r="M796" i="23" s="1"/>
  <c r="T791" i="23"/>
  <c r="AS916" i="23"/>
  <c r="AE866" i="23"/>
  <c r="W841" i="23"/>
  <c r="AH916" i="23"/>
  <c r="J816" i="23"/>
  <c r="R791" i="23"/>
  <c r="W791" i="23"/>
  <c r="S816" i="23"/>
  <c r="U941" i="23"/>
  <c r="O766" i="23"/>
  <c r="J766" i="23"/>
  <c r="H766" i="23"/>
  <c r="P816" i="23"/>
  <c r="AC841" i="23"/>
  <c r="T916" i="23"/>
  <c r="BD941" i="23"/>
  <c r="N791" i="23"/>
  <c r="P841" i="23"/>
  <c r="M766" i="23"/>
  <c r="S841" i="23"/>
  <c r="O866" i="23"/>
  <c r="AH891" i="23"/>
  <c r="AE916" i="23"/>
  <c r="H941" i="23"/>
  <c r="I766" i="23"/>
  <c r="AE841" i="23"/>
  <c r="K841" i="23"/>
  <c r="X791" i="23"/>
  <c r="Y816" i="23"/>
  <c r="AJ866" i="23"/>
  <c r="G816" i="23"/>
  <c r="AK866" i="23"/>
  <c r="AI866" i="23"/>
  <c r="AC891" i="23"/>
  <c r="AO916" i="23"/>
  <c r="AY916" i="23"/>
  <c r="AL916" i="23"/>
  <c r="V941" i="23"/>
  <c r="AB941" i="23"/>
  <c r="S941" i="23"/>
  <c r="K816" i="23"/>
  <c r="AM866" i="23"/>
  <c r="AG891" i="23"/>
  <c r="AW916" i="23"/>
  <c r="BC916" i="23"/>
  <c r="AP916" i="23"/>
  <c r="AL941" i="23"/>
  <c r="AF941" i="23"/>
  <c r="W941" i="23"/>
  <c r="AJ841" i="23"/>
  <c r="AB816" i="23"/>
  <c r="V841" i="23"/>
  <c r="AB866" i="23"/>
  <c r="AN891" i="23"/>
  <c r="AB916" i="23"/>
  <c r="K866" i="23"/>
  <c r="V866" i="23"/>
  <c r="S891" i="23"/>
  <c r="AD891" i="23"/>
  <c r="AA916" i="23"/>
  <c r="N916" i="23"/>
  <c r="R941" i="23"/>
  <c r="BC942" i="23"/>
  <c r="J942" i="23"/>
  <c r="N917" i="23"/>
  <c r="W917" i="23"/>
  <c r="AQ892" i="23"/>
  <c r="AH892" i="23"/>
  <c r="AK892" i="23"/>
  <c r="AD867" i="23"/>
  <c r="K867" i="23"/>
  <c r="T917" i="23"/>
  <c r="AC842" i="23"/>
  <c r="J842" i="23"/>
  <c r="P817" i="23"/>
  <c r="G792" i="23"/>
  <c r="M742" i="23"/>
  <c r="N767" i="23"/>
  <c r="AI942" i="23"/>
  <c r="AR942" i="23"/>
  <c r="AC942" i="23"/>
  <c r="Y942" i="23"/>
  <c r="X917" i="23"/>
  <c r="BA917" i="23"/>
  <c r="M892" i="23"/>
  <c r="AD892" i="23"/>
  <c r="J867" i="23"/>
  <c r="J871" i="23" s="1"/>
  <c r="X892" i="23"/>
  <c r="I842" i="23"/>
  <c r="O817" i="23"/>
  <c r="AB867" i="23"/>
  <c r="Y817" i="23"/>
  <c r="X792" i="23"/>
  <c r="K842" i="23"/>
  <c r="J792" i="23"/>
  <c r="Q767" i="23"/>
  <c r="Q771" i="23" s="1"/>
  <c r="I792" i="23"/>
  <c r="P767" i="23"/>
  <c r="V792" i="23"/>
  <c r="O942" i="23"/>
  <c r="X942" i="23"/>
  <c r="BF942" i="23"/>
  <c r="AL917" i="23"/>
  <c r="AU917" i="23"/>
  <c r="AO917" i="23"/>
  <c r="AB917" i="23"/>
  <c r="J892" i="23"/>
  <c r="AI867" i="23"/>
  <c r="AK867" i="23"/>
  <c r="O892" i="23"/>
  <c r="O896" i="23" s="1"/>
  <c r="AH842" i="23"/>
  <c r="AR867" i="23"/>
  <c r="AO867" i="23"/>
  <c r="M79" i="23"/>
  <c r="N79" i="23"/>
  <c r="J79" i="23"/>
  <c r="H79" i="23"/>
  <c r="K79" i="23"/>
  <c r="L79" i="23"/>
  <c r="G79" i="23"/>
  <c r="I79" i="23"/>
  <c r="O79" i="23"/>
  <c r="P79" i="23"/>
  <c r="R79" i="23"/>
  <c r="Q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C307" i="23"/>
  <c r="G306" i="23"/>
  <c r="N306" i="23"/>
  <c r="K306" i="23"/>
  <c r="O306" i="23"/>
  <c r="J306" i="23"/>
  <c r="I306" i="23"/>
  <c r="L306" i="23"/>
  <c r="M306" i="23"/>
  <c r="P306" i="23"/>
  <c r="H306" i="23"/>
  <c r="Q306" i="23"/>
  <c r="R306" i="23"/>
  <c r="S306" i="23"/>
  <c r="T306" i="23"/>
  <c r="U306" i="23"/>
  <c r="V306" i="23"/>
  <c r="W306" i="23"/>
  <c r="X306" i="23"/>
  <c r="Y306" i="23"/>
  <c r="Z306" i="23"/>
  <c r="AA306" i="23"/>
  <c r="AB306" i="23"/>
  <c r="AC306" i="23"/>
  <c r="AD306" i="23"/>
  <c r="AE306" i="23"/>
  <c r="AF306" i="23"/>
  <c r="AG306" i="23"/>
  <c r="AH306" i="23"/>
  <c r="AI306" i="23"/>
  <c r="AJ306" i="23"/>
  <c r="AK306" i="23"/>
  <c r="AL306" i="23"/>
  <c r="AM306" i="23"/>
  <c r="AN306" i="23"/>
  <c r="C232" i="23"/>
  <c r="I231" i="23"/>
  <c r="O231" i="23"/>
  <c r="M231" i="23"/>
  <c r="G231" i="23"/>
  <c r="Q231" i="23"/>
  <c r="K231" i="23"/>
  <c r="N231" i="23"/>
  <c r="J231" i="23"/>
  <c r="P231" i="23"/>
  <c r="L231" i="23"/>
  <c r="H231" i="23"/>
  <c r="R231" i="23"/>
  <c r="S231" i="23"/>
  <c r="T231" i="23"/>
  <c r="U231" i="23"/>
  <c r="V231" i="23"/>
  <c r="W231" i="23"/>
  <c r="X231" i="23"/>
  <c r="Y231" i="23"/>
  <c r="Z231" i="23"/>
  <c r="AA231" i="23"/>
  <c r="AB231" i="23"/>
  <c r="AC231" i="23"/>
  <c r="AD231" i="23"/>
  <c r="AE231" i="23"/>
  <c r="AF231" i="23"/>
  <c r="AG231" i="23"/>
  <c r="AH231" i="23"/>
  <c r="AI231" i="23"/>
  <c r="AJ231" i="23"/>
  <c r="AK231" i="23"/>
  <c r="AL231" i="23"/>
  <c r="AM231" i="23"/>
  <c r="AN231" i="23"/>
  <c r="C156" i="23"/>
  <c r="H155" i="23"/>
  <c r="N155" i="23"/>
  <c r="L155" i="23"/>
  <c r="J155" i="23"/>
  <c r="I155" i="23"/>
  <c r="P155" i="23"/>
  <c r="M155" i="23"/>
  <c r="O155" i="23"/>
  <c r="K155" i="23"/>
  <c r="G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C80" i="23"/>
  <c r="AB895" i="23" l="1"/>
  <c r="AB898" i="23" s="1"/>
  <c r="AO307" i="23"/>
  <c r="AP307" i="23"/>
  <c r="AQ307" i="23"/>
  <c r="AR307" i="23"/>
  <c r="AS307" i="23"/>
  <c r="AT307" i="23"/>
  <c r="AU307" i="23"/>
  <c r="AV307" i="23"/>
  <c r="AW307" i="23"/>
  <c r="AX307" i="23"/>
  <c r="AY307" i="23"/>
  <c r="AZ307" i="23"/>
  <c r="BA307" i="23"/>
  <c r="BB307" i="23"/>
  <c r="BC307" i="23"/>
  <c r="BD307" i="23"/>
  <c r="BE307" i="23"/>
  <c r="BF307" i="23"/>
  <c r="BG307" i="23"/>
  <c r="BH307" i="23"/>
  <c r="BI307" i="23"/>
  <c r="BJ307" i="23"/>
  <c r="BK307" i="23"/>
  <c r="BL307" i="23"/>
  <c r="BM307" i="23"/>
  <c r="BN307" i="23"/>
  <c r="BO307" i="23"/>
  <c r="BP307" i="23"/>
  <c r="BQ307" i="23"/>
  <c r="BR307" i="23"/>
  <c r="BS307" i="23"/>
  <c r="BT307" i="23"/>
  <c r="BU307" i="23"/>
  <c r="BV307" i="23"/>
  <c r="BX307" i="23"/>
  <c r="BY307" i="23"/>
  <c r="BZ307" i="23"/>
  <c r="AO232" i="23"/>
  <c r="AP232" i="23"/>
  <c r="AQ232" i="23"/>
  <c r="AR232" i="23"/>
  <c r="AS232" i="23"/>
  <c r="AT232" i="23"/>
  <c r="AU232" i="23"/>
  <c r="AV232" i="23"/>
  <c r="AW232" i="23"/>
  <c r="AX232" i="23"/>
  <c r="AY232" i="23"/>
  <c r="AZ232" i="23"/>
  <c r="BA232" i="23"/>
  <c r="BB232" i="23"/>
  <c r="BC232" i="23"/>
  <c r="BD232" i="23"/>
  <c r="BE232" i="23"/>
  <c r="BF232" i="23"/>
  <c r="BG232" i="23"/>
  <c r="BH232" i="23"/>
  <c r="BI232" i="23"/>
  <c r="BJ232" i="23"/>
  <c r="BK232" i="23"/>
  <c r="BL232" i="23"/>
  <c r="BM232" i="23"/>
  <c r="BN232" i="23"/>
  <c r="BO232" i="23"/>
  <c r="BP232" i="23"/>
  <c r="BQ232" i="23"/>
  <c r="BR232" i="23"/>
  <c r="BS232" i="23"/>
  <c r="BT232" i="23"/>
  <c r="BU232" i="23"/>
  <c r="BV232" i="23"/>
  <c r="BW232" i="23"/>
  <c r="BY232" i="23"/>
  <c r="BZ232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BH156" i="23"/>
  <c r="BI156" i="23"/>
  <c r="BJ156" i="23"/>
  <c r="BK156" i="23"/>
  <c r="BL156" i="23"/>
  <c r="BM156" i="23"/>
  <c r="BN156" i="23"/>
  <c r="BO156" i="23"/>
  <c r="BP156" i="23"/>
  <c r="BQ156" i="23"/>
  <c r="BR156" i="23"/>
  <c r="BS156" i="23"/>
  <c r="BT156" i="23"/>
  <c r="BU156" i="23"/>
  <c r="BV156" i="23"/>
  <c r="BW156" i="23"/>
  <c r="BY156" i="23"/>
  <c r="BZ156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E80" i="23"/>
  <c r="BF80" i="23"/>
  <c r="BG80" i="23"/>
  <c r="BH80" i="23"/>
  <c r="BI80" i="23"/>
  <c r="BJ80" i="23"/>
  <c r="BK80" i="23"/>
  <c r="BL80" i="23"/>
  <c r="BM80" i="23"/>
  <c r="BN80" i="23"/>
  <c r="BO80" i="23"/>
  <c r="BP80" i="23"/>
  <c r="BQ80" i="23"/>
  <c r="BR80" i="23"/>
  <c r="BS80" i="23"/>
  <c r="BT80" i="23"/>
  <c r="BU80" i="23"/>
  <c r="BV80" i="23"/>
  <c r="BX80" i="23"/>
  <c r="BY80" i="23"/>
  <c r="BZ80" i="23"/>
  <c r="Q770" i="23"/>
  <c r="Q773" i="23" s="1"/>
  <c r="G745" i="23"/>
  <c r="G748" i="23" s="1"/>
  <c r="G749" i="23" s="1"/>
  <c r="M795" i="23"/>
  <c r="M798" i="23" s="1"/>
  <c r="L895" i="23"/>
  <c r="L898" i="23" s="1"/>
  <c r="P870" i="23"/>
  <c r="P873" i="23" s="1"/>
  <c r="AT895" i="23"/>
  <c r="AT898" i="23" s="1"/>
  <c r="H870" i="23"/>
  <c r="H873" i="23" s="1"/>
  <c r="AC870" i="23"/>
  <c r="AC873" i="23" s="1"/>
  <c r="S895" i="23"/>
  <c r="S898" i="23" s="1"/>
  <c r="O895" i="23"/>
  <c r="O898" i="23" s="1"/>
  <c r="K920" i="23"/>
  <c r="K923" i="23" s="1"/>
  <c r="I920" i="23"/>
  <c r="I923" i="23" s="1"/>
  <c r="N795" i="23"/>
  <c r="N798" i="23" s="1"/>
  <c r="AD820" i="23"/>
  <c r="AD823" i="23" s="1"/>
  <c r="N820" i="23"/>
  <c r="N823" i="23" s="1"/>
  <c r="AJ845" i="23"/>
  <c r="AJ848" i="23" s="1"/>
  <c r="J870" i="23"/>
  <c r="J873" i="23" s="1"/>
  <c r="AD920" i="23"/>
  <c r="AD923" i="23" s="1"/>
  <c r="L80" i="23"/>
  <c r="J80" i="23"/>
  <c r="K80" i="23"/>
  <c r="O80" i="23"/>
  <c r="I80" i="23"/>
  <c r="N80" i="23"/>
  <c r="G80" i="23"/>
  <c r="H80" i="23"/>
  <c r="M80" i="23"/>
  <c r="P80" i="23"/>
  <c r="R80" i="23"/>
  <c r="Q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D232" i="23"/>
  <c r="C308" i="23"/>
  <c r="G307" i="23"/>
  <c r="M307" i="23"/>
  <c r="I307" i="23"/>
  <c r="J307" i="23"/>
  <c r="K307" i="23"/>
  <c r="P307" i="23"/>
  <c r="L307" i="23"/>
  <c r="H307" i="23"/>
  <c r="O307" i="23"/>
  <c r="N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AC307" i="23"/>
  <c r="AD307" i="23"/>
  <c r="AE307" i="23"/>
  <c r="AF307" i="23"/>
  <c r="AG307" i="23"/>
  <c r="AH307" i="23"/>
  <c r="AI307" i="23"/>
  <c r="AJ307" i="23"/>
  <c r="AK307" i="23"/>
  <c r="AL307" i="23"/>
  <c r="AM307" i="23"/>
  <c r="AN307" i="23"/>
  <c r="C233" i="23"/>
  <c r="H232" i="23"/>
  <c r="O232" i="23"/>
  <c r="P232" i="23"/>
  <c r="R232" i="23"/>
  <c r="I232" i="23"/>
  <c r="N232" i="23"/>
  <c r="L232" i="23"/>
  <c r="M232" i="23"/>
  <c r="K232" i="23"/>
  <c r="Q232" i="23"/>
  <c r="J232" i="23"/>
  <c r="G232" i="23"/>
  <c r="S232" i="23"/>
  <c r="T232" i="23"/>
  <c r="U232" i="23"/>
  <c r="V232" i="23"/>
  <c r="W232" i="23"/>
  <c r="X232" i="23"/>
  <c r="Y232" i="23"/>
  <c r="Z232" i="23"/>
  <c r="AA232" i="23"/>
  <c r="AB232" i="23"/>
  <c r="AC232" i="23"/>
  <c r="AE232" i="23"/>
  <c r="AF232" i="23"/>
  <c r="AG232" i="23"/>
  <c r="AH232" i="23"/>
  <c r="AI232" i="23"/>
  <c r="AJ232" i="23"/>
  <c r="AK232" i="23"/>
  <c r="AL232" i="23"/>
  <c r="AM232" i="23"/>
  <c r="AN232" i="23"/>
  <c r="C157" i="23"/>
  <c r="M156" i="23"/>
  <c r="I156" i="23"/>
  <c r="H156" i="23"/>
  <c r="J156" i="23"/>
  <c r="O156" i="23"/>
  <c r="N156" i="23"/>
  <c r="G156" i="23"/>
  <c r="L156" i="23"/>
  <c r="Q156" i="23"/>
  <c r="P156" i="23"/>
  <c r="K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C81" i="23"/>
  <c r="A755" i="23"/>
  <c r="A730" i="23"/>
  <c r="A780" i="23"/>
  <c r="AO157" i="23" l="1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BH157" i="23"/>
  <c r="BI157" i="23"/>
  <c r="BJ157" i="23"/>
  <c r="BK157" i="23"/>
  <c r="BL157" i="23"/>
  <c r="BM157" i="23"/>
  <c r="BN157" i="23"/>
  <c r="BO157" i="23"/>
  <c r="BP157" i="23"/>
  <c r="BQ157" i="23"/>
  <c r="BR157" i="23"/>
  <c r="BS157" i="23"/>
  <c r="BT157" i="23"/>
  <c r="BU157" i="23"/>
  <c r="BV157" i="23"/>
  <c r="BW157" i="23"/>
  <c r="BX157" i="23"/>
  <c r="BZ157" i="23"/>
  <c r="BZ159" i="23" s="1"/>
  <c r="AO308" i="23"/>
  <c r="AP308" i="23"/>
  <c r="AQ308" i="23"/>
  <c r="AR308" i="23"/>
  <c r="AS308" i="23"/>
  <c r="AT308" i="23"/>
  <c r="AU308" i="23"/>
  <c r="AV308" i="23"/>
  <c r="AW308" i="23"/>
  <c r="AX308" i="23"/>
  <c r="AY308" i="23"/>
  <c r="AZ308" i="23"/>
  <c r="BA308" i="23"/>
  <c r="BB308" i="23"/>
  <c r="BC308" i="23"/>
  <c r="BD308" i="23"/>
  <c r="BE308" i="23"/>
  <c r="BF308" i="23"/>
  <c r="BG308" i="23"/>
  <c r="BH308" i="23"/>
  <c r="BI308" i="23"/>
  <c r="BJ308" i="23"/>
  <c r="BK308" i="23"/>
  <c r="BL308" i="23"/>
  <c r="BM308" i="23"/>
  <c r="BN308" i="23"/>
  <c r="BO308" i="23"/>
  <c r="BP308" i="23"/>
  <c r="BQ308" i="23"/>
  <c r="BR308" i="23"/>
  <c r="BS308" i="23"/>
  <c r="BT308" i="23"/>
  <c r="BU308" i="23"/>
  <c r="BV308" i="23"/>
  <c r="BW308" i="23"/>
  <c r="BY308" i="23"/>
  <c r="BZ308" i="23"/>
  <c r="AO233" i="23"/>
  <c r="AP233" i="23"/>
  <c r="AQ233" i="23"/>
  <c r="AR233" i="23"/>
  <c r="AS233" i="23"/>
  <c r="AT233" i="23"/>
  <c r="AU233" i="23"/>
  <c r="AV233" i="23"/>
  <c r="AW233" i="23"/>
  <c r="AX233" i="23"/>
  <c r="AY233" i="23"/>
  <c r="AZ233" i="23"/>
  <c r="BA233" i="23"/>
  <c r="BB233" i="23"/>
  <c r="BC233" i="23"/>
  <c r="BD233" i="23"/>
  <c r="BE233" i="23"/>
  <c r="BF233" i="23"/>
  <c r="BG233" i="23"/>
  <c r="BH233" i="23"/>
  <c r="BI233" i="23"/>
  <c r="BJ233" i="23"/>
  <c r="BK233" i="23"/>
  <c r="BL233" i="23"/>
  <c r="BM233" i="23"/>
  <c r="BN233" i="23"/>
  <c r="BO233" i="23"/>
  <c r="BP233" i="23"/>
  <c r="BQ233" i="23"/>
  <c r="BR233" i="23"/>
  <c r="BS233" i="23"/>
  <c r="BT233" i="23"/>
  <c r="BU233" i="23"/>
  <c r="BV233" i="23"/>
  <c r="BW233" i="23"/>
  <c r="BX233" i="23"/>
  <c r="BZ233" i="23"/>
  <c r="BZ235" i="23" s="1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E81" i="23"/>
  <c r="BF81" i="23"/>
  <c r="BG81" i="23"/>
  <c r="BH81" i="23"/>
  <c r="BI81" i="23"/>
  <c r="BJ81" i="23"/>
  <c r="BK81" i="23"/>
  <c r="BL81" i="23"/>
  <c r="BM81" i="23"/>
  <c r="BN81" i="23"/>
  <c r="BO81" i="23"/>
  <c r="BP81" i="23"/>
  <c r="BQ81" i="23"/>
  <c r="BR81" i="23"/>
  <c r="BS81" i="23"/>
  <c r="BT81" i="23"/>
  <c r="BU81" i="23"/>
  <c r="BV81" i="23"/>
  <c r="BW81" i="23"/>
  <c r="BY81" i="23"/>
  <c r="BZ81" i="23"/>
  <c r="H81" i="23"/>
  <c r="K81" i="23"/>
  <c r="N81" i="23"/>
  <c r="J81" i="23"/>
  <c r="L81" i="23"/>
  <c r="O81" i="23"/>
  <c r="P81" i="23"/>
  <c r="G81" i="23"/>
  <c r="M81" i="23"/>
  <c r="I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C309" i="23"/>
  <c r="H308" i="23"/>
  <c r="O308" i="23"/>
  <c r="P308" i="23"/>
  <c r="N308" i="23"/>
  <c r="J308" i="23"/>
  <c r="M308" i="23"/>
  <c r="G308" i="23"/>
  <c r="K308" i="23"/>
  <c r="Q308" i="23"/>
  <c r="I308" i="23"/>
  <c r="L308" i="23"/>
  <c r="R308" i="23"/>
  <c r="S308" i="23"/>
  <c r="T308" i="23"/>
  <c r="U308" i="23"/>
  <c r="V308" i="23"/>
  <c r="W308" i="23"/>
  <c r="X308" i="23"/>
  <c r="Y308" i="23"/>
  <c r="Z308" i="23"/>
  <c r="AA308" i="23"/>
  <c r="AB308" i="23"/>
  <c r="AC308" i="23"/>
  <c r="AD308" i="23"/>
  <c r="AE308" i="23"/>
  <c r="AF308" i="23"/>
  <c r="AG308" i="23"/>
  <c r="AH308" i="23"/>
  <c r="AI308" i="23"/>
  <c r="AJ308" i="23"/>
  <c r="AK308" i="23"/>
  <c r="AL308" i="23"/>
  <c r="AM308" i="23"/>
  <c r="AN308" i="23"/>
  <c r="C234" i="23"/>
  <c r="M233" i="23"/>
  <c r="J233" i="23"/>
  <c r="Q233" i="23"/>
  <c r="K233" i="23"/>
  <c r="T233" i="23"/>
  <c r="I233" i="23"/>
  <c r="L233" i="23"/>
  <c r="N233" i="23"/>
  <c r="P233" i="23"/>
  <c r="R233" i="23"/>
  <c r="S233" i="23"/>
  <c r="O233" i="23"/>
  <c r="G233" i="23"/>
  <c r="H233" i="23"/>
  <c r="U233" i="23"/>
  <c r="V233" i="23"/>
  <c r="W233" i="23"/>
  <c r="X233" i="23"/>
  <c r="Y233" i="23"/>
  <c r="Z233" i="23"/>
  <c r="AA233" i="23"/>
  <c r="AB233" i="23"/>
  <c r="AC233" i="23"/>
  <c r="AD233" i="23"/>
  <c r="AE233" i="23"/>
  <c r="AF233" i="23"/>
  <c r="AG233" i="23"/>
  <c r="AH233" i="23"/>
  <c r="AI233" i="23"/>
  <c r="AJ233" i="23"/>
  <c r="AK233" i="23"/>
  <c r="AL233" i="23"/>
  <c r="AM233" i="23"/>
  <c r="AN233" i="23"/>
  <c r="C158" i="23"/>
  <c r="H157" i="23"/>
  <c r="R157" i="23"/>
  <c r="I157" i="23"/>
  <c r="N157" i="23"/>
  <c r="G157" i="23"/>
  <c r="O157" i="23"/>
  <c r="J157" i="23"/>
  <c r="M157" i="23"/>
  <c r="L157" i="23"/>
  <c r="K157" i="23"/>
  <c r="P157" i="23"/>
  <c r="Q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C82" i="23"/>
  <c r="D33" i="68"/>
  <c r="A728" i="23"/>
  <c r="D34" i="68"/>
  <c r="A729" i="23"/>
  <c r="F33" i="68"/>
  <c r="A778" i="23"/>
  <c r="E34" i="68"/>
  <c r="A754" i="23"/>
  <c r="F34" i="68"/>
  <c r="A779" i="23"/>
  <c r="E33" i="68"/>
  <c r="A753" i="23"/>
  <c r="D35" i="68"/>
  <c r="E35" i="68"/>
  <c r="F35" i="68"/>
  <c r="F45" i="68" s="1"/>
  <c r="D45" i="68" l="1"/>
  <c r="AO158" i="23"/>
  <c r="AO159" i="23" s="1"/>
  <c r="AP158" i="23"/>
  <c r="AP159" i="23" s="1"/>
  <c r="AQ158" i="23"/>
  <c r="AQ159" i="23" s="1"/>
  <c r="AR158" i="23"/>
  <c r="AR159" i="23" s="1"/>
  <c r="AS158" i="23"/>
  <c r="AS159" i="23" s="1"/>
  <c r="AT158" i="23"/>
  <c r="AT159" i="23" s="1"/>
  <c r="AU158" i="23"/>
  <c r="AU159" i="23" s="1"/>
  <c r="AV158" i="23"/>
  <c r="AV159" i="23" s="1"/>
  <c r="AW158" i="23"/>
  <c r="AW159" i="23" s="1"/>
  <c r="AX158" i="23"/>
  <c r="AX159" i="23" s="1"/>
  <c r="AY158" i="23"/>
  <c r="AY159" i="23" s="1"/>
  <c r="AZ158" i="23"/>
  <c r="AZ159" i="23" s="1"/>
  <c r="BA158" i="23"/>
  <c r="BA159" i="23" s="1"/>
  <c r="BB158" i="23"/>
  <c r="BB159" i="23" s="1"/>
  <c r="BC158" i="23"/>
  <c r="BC159" i="23" s="1"/>
  <c r="BD158" i="23"/>
  <c r="BD159" i="23" s="1"/>
  <c r="BE158" i="23"/>
  <c r="BE159" i="23" s="1"/>
  <c r="BF158" i="23"/>
  <c r="BF159" i="23" s="1"/>
  <c r="BG158" i="23"/>
  <c r="BG159" i="23" s="1"/>
  <c r="BH158" i="23"/>
  <c r="BH159" i="23" s="1"/>
  <c r="BI158" i="23"/>
  <c r="BI159" i="23" s="1"/>
  <c r="BJ158" i="23"/>
  <c r="BJ159" i="23" s="1"/>
  <c r="BK158" i="23"/>
  <c r="BK159" i="23" s="1"/>
  <c r="BL158" i="23"/>
  <c r="BL159" i="23" s="1"/>
  <c r="BM158" i="23"/>
  <c r="BM159" i="23" s="1"/>
  <c r="BN158" i="23"/>
  <c r="BN159" i="23" s="1"/>
  <c r="BO158" i="23"/>
  <c r="BO159" i="23" s="1"/>
  <c r="BP158" i="23"/>
  <c r="BP159" i="23" s="1"/>
  <c r="BQ158" i="23"/>
  <c r="BQ159" i="23" s="1"/>
  <c r="BR158" i="23"/>
  <c r="BR159" i="23" s="1"/>
  <c r="BS158" i="23"/>
  <c r="BS159" i="23" s="1"/>
  <c r="BT158" i="23"/>
  <c r="BT159" i="23" s="1"/>
  <c r="BU158" i="23"/>
  <c r="BU159" i="23" s="1"/>
  <c r="BV158" i="23"/>
  <c r="BV159" i="23" s="1"/>
  <c r="BW158" i="23"/>
  <c r="BW159" i="23" s="1"/>
  <c r="BX158" i="23"/>
  <c r="BX159" i="23" s="1"/>
  <c r="BY158" i="23"/>
  <c r="BY159" i="23" s="1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E82" i="23"/>
  <c r="BF82" i="23"/>
  <c r="BG82" i="23"/>
  <c r="BH82" i="23"/>
  <c r="BI82" i="23"/>
  <c r="BJ82" i="23"/>
  <c r="BK82" i="23"/>
  <c r="BL82" i="23"/>
  <c r="BM82" i="23"/>
  <c r="BN82" i="23"/>
  <c r="BO82" i="23"/>
  <c r="BP82" i="23"/>
  <c r="BQ82" i="23"/>
  <c r="BR82" i="23"/>
  <c r="BS82" i="23"/>
  <c r="BT82" i="23"/>
  <c r="BU82" i="23"/>
  <c r="BV82" i="23"/>
  <c r="BW82" i="23"/>
  <c r="BX82" i="23"/>
  <c r="BZ82" i="23"/>
  <c r="AO309" i="23"/>
  <c r="AP309" i="23"/>
  <c r="AQ309" i="23"/>
  <c r="AR309" i="23"/>
  <c r="AS309" i="23"/>
  <c r="AT309" i="23"/>
  <c r="AU309" i="23"/>
  <c r="AV309" i="23"/>
  <c r="AW309" i="23"/>
  <c r="AX309" i="23"/>
  <c r="AY309" i="23"/>
  <c r="AZ309" i="23"/>
  <c r="BA309" i="23"/>
  <c r="BB309" i="23"/>
  <c r="BC309" i="23"/>
  <c r="BD309" i="23"/>
  <c r="BE309" i="23"/>
  <c r="BF309" i="23"/>
  <c r="BG309" i="23"/>
  <c r="BH309" i="23"/>
  <c r="BI309" i="23"/>
  <c r="BJ309" i="23"/>
  <c r="BK309" i="23"/>
  <c r="BL309" i="23"/>
  <c r="BM309" i="23"/>
  <c r="BN309" i="23"/>
  <c r="BO309" i="23"/>
  <c r="BP309" i="23"/>
  <c r="BQ309" i="23"/>
  <c r="BR309" i="23"/>
  <c r="BS309" i="23"/>
  <c r="BT309" i="23"/>
  <c r="BU309" i="23"/>
  <c r="BV309" i="23"/>
  <c r="BW309" i="23"/>
  <c r="BX309" i="23"/>
  <c r="BZ309" i="23"/>
  <c r="BZ311" i="23" s="1"/>
  <c r="AO234" i="23"/>
  <c r="AO235" i="23" s="1"/>
  <c r="AP234" i="23"/>
  <c r="AP235" i="23" s="1"/>
  <c r="AQ234" i="23"/>
  <c r="AQ235" i="23" s="1"/>
  <c r="AR234" i="23"/>
  <c r="AR235" i="23" s="1"/>
  <c r="AS234" i="23"/>
  <c r="AS235" i="23" s="1"/>
  <c r="AT234" i="23"/>
  <c r="AT235" i="23" s="1"/>
  <c r="AU234" i="23"/>
  <c r="AU235" i="23" s="1"/>
  <c r="AV234" i="23"/>
  <c r="AV235" i="23" s="1"/>
  <c r="AW234" i="23"/>
  <c r="AW235" i="23" s="1"/>
  <c r="AX234" i="23"/>
  <c r="AX235" i="23" s="1"/>
  <c r="AY234" i="23"/>
  <c r="AY235" i="23" s="1"/>
  <c r="AZ234" i="23"/>
  <c r="AZ235" i="23" s="1"/>
  <c r="BA234" i="23"/>
  <c r="BA235" i="23" s="1"/>
  <c r="BB234" i="23"/>
  <c r="BB235" i="23" s="1"/>
  <c r="BC234" i="23"/>
  <c r="BC235" i="23" s="1"/>
  <c r="BD234" i="23"/>
  <c r="BD235" i="23" s="1"/>
  <c r="BE234" i="23"/>
  <c r="BE235" i="23" s="1"/>
  <c r="BF234" i="23"/>
  <c r="BF235" i="23" s="1"/>
  <c r="BG234" i="23"/>
  <c r="BG235" i="23" s="1"/>
  <c r="BH234" i="23"/>
  <c r="BH235" i="23" s="1"/>
  <c r="BI234" i="23"/>
  <c r="BI235" i="23" s="1"/>
  <c r="BJ234" i="23"/>
  <c r="BJ235" i="23" s="1"/>
  <c r="BK234" i="23"/>
  <c r="BK235" i="23" s="1"/>
  <c r="BL234" i="23"/>
  <c r="BL235" i="23" s="1"/>
  <c r="BM234" i="23"/>
  <c r="BM235" i="23" s="1"/>
  <c r="BN234" i="23"/>
  <c r="BN235" i="23" s="1"/>
  <c r="BO234" i="23"/>
  <c r="BO235" i="23" s="1"/>
  <c r="BP234" i="23"/>
  <c r="BP235" i="23" s="1"/>
  <c r="BQ234" i="23"/>
  <c r="BQ235" i="23" s="1"/>
  <c r="BR234" i="23"/>
  <c r="BR235" i="23" s="1"/>
  <c r="BS234" i="23"/>
  <c r="BS235" i="23" s="1"/>
  <c r="BT234" i="23"/>
  <c r="BT235" i="23" s="1"/>
  <c r="BU234" i="23"/>
  <c r="BU235" i="23" s="1"/>
  <c r="BV234" i="23"/>
  <c r="BV235" i="23" s="1"/>
  <c r="BW234" i="23"/>
  <c r="BW235" i="23" s="1"/>
  <c r="BX234" i="23"/>
  <c r="BX235" i="23" s="1"/>
  <c r="BY234" i="23"/>
  <c r="BY235" i="23" s="1"/>
  <c r="E45" i="68"/>
  <c r="O82" i="23"/>
  <c r="M82" i="23"/>
  <c r="H82" i="23"/>
  <c r="R82" i="23"/>
  <c r="N82" i="23"/>
  <c r="L82" i="23"/>
  <c r="K82" i="23"/>
  <c r="P82" i="23"/>
  <c r="J82" i="23"/>
  <c r="Q82" i="23"/>
  <c r="I82" i="23"/>
  <c r="G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D309" i="23"/>
  <c r="C310" i="23"/>
  <c r="R309" i="23"/>
  <c r="H309" i="23"/>
  <c r="P309" i="23"/>
  <c r="N309" i="23"/>
  <c r="Q309" i="23"/>
  <c r="K309" i="23"/>
  <c r="O309" i="23"/>
  <c r="G309" i="23"/>
  <c r="I309" i="23"/>
  <c r="J309" i="23"/>
  <c r="L309" i="23"/>
  <c r="M309" i="23"/>
  <c r="S309" i="23"/>
  <c r="T309" i="23"/>
  <c r="U309" i="23"/>
  <c r="V309" i="23"/>
  <c r="W309" i="23"/>
  <c r="X309" i="23"/>
  <c r="Y309" i="23"/>
  <c r="Z309" i="23"/>
  <c r="AA309" i="23"/>
  <c r="AB309" i="23"/>
  <c r="AC309" i="23"/>
  <c r="AE309" i="23"/>
  <c r="AF309" i="23"/>
  <c r="AG309" i="23"/>
  <c r="AH309" i="23"/>
  <c r="AI309" i="23"/>
  <c r="AJ309" i="23"/>
  <c r="AK309" i="23"/>
  <c r="AL309" i="23"/>
  <c r="AM309" i="23"/>
  <c r="AN309" i="23"/>
  <c r="I234" i="23"/>
  <c r="T234" i="23"/>
  <c r="M234" i="23"/>
  <c r="N234" i="23"/>
  <c r="Q234" i="23"/>
  <c r="G234" i="23"/>
  <c r="H234" i="23"/>
  <c r="K234" i="23"/>
  <c r="L234" i="23"/>
  <c r="S234" i="23"/>
  <c r="J234" i="23"/>
  <c r="P234" i="23"/>
  <c r="R234" i="23"/>
  <c r="O234" i="23"/>
  <c r="U234" i="23"/>
  <c r="V234" i="23"/>
  <c r="W234" i="23"/>
  <c r="X234" i="23"/>
  <c r="Y234" i="23"/>
  <c r="Z234" i="23"/>
  <c r="AA234" i="23"/>
  <c r="AB234" i="23"/>
  <c r="AC234" i="23"/>
  <c r="AD234" i="23"/>
  <c r="AE234" i="23"/>
  <c r="AF234" i="23"/>
  <c r="AG234" i="23"/>
  <c r="AH234" i="23"/>
  <c r="AI234" i="23"/>
  <c r="AJ234" i="23"/>
  <c r="AK234" i="23"/>
  <c r="AL234" i="23"/>
  <c r="AM234" i="23"/>
  <c r="AN234" i="23"/>
  <c r="G158" i="23"/>
  <c r="N158" i="23"/>
  <c r="H158" i="23"/>
  <c r="I158" i="23"/>
  <c r="L158" i="23"/>
  <c r="K158" i="23"/>
  <c r="S158" i="23"/>
  <c r="Q158" i="23"/>
  <c r="M158" i="23"/>
  <c r="R158" i="23"/>
  <c r="P158" i="23"/>
  <c r="O158" i="23"/>
  <c r="J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C83" i="23"/>
  <c r="AO83" i="23" l="1"/>
  <c r="AP83" i="23"/>
  <c r="AP939" i="23" s="1"/>
  <c r="AQ83" i="23"/>
  <c r="AR83" i="23"/>
  <c r="AS83" i="23"/>
  <c r="AT83" i="23"/>
  <c r="AT939" i="23" s="1"/>
  <c r="AU83" i="23"/>
  <c r="AV83" i="23"/>
  <c r="AV939" i="23" s="1"/>
  <c r="AV946" i="23" s="1"/>
  <c r="AV945" i="23" s="1"/>
  <c r="AV948" i="23" s="1"/>
  <c r="AW83" i="23"/>
  <c r="AX83" i="23"/>
  <c r="AX939" i="23" s="1"/>
  <c r="AY83" i="23"/>
  <c r="AZ83" i="23"/>
  <c r="AZ939" i="23" s="1"/>
  <c r="AZ946" i="23" s="1"/>
  <c r="AZ945" i="23" s="1"/>
  <c r="AZ948" i="23" s="1"/>
  <c r="BA83" i="23"/>
  <c r="BB83" i="23"/>
  <c r="BC83" i="23"/>
  <c r="BD83" i="23"/>
  <c r="BE83" i="23"/>
  <c r="BF83" i="23"/>
  <c r="BF939" i="23" s="1"/>
  <c r="BG83" i="23"/>
  <c r="BH83" i="23"/>
  <c r="BH939" i="23" s="1"/>
  <c r="BI83" i="23"/>
  <c r="BJ83" i="23"/>
  <c r="BK83" i="23"/>
  <c r="BL83" i="23"/>
  <c r="BM83" i="23"/>
  <c r="BN83" i="23"/>
  <c r="BO83" i="23"/>
  <c r="BP83" i="23"/>
  <c r="BQ83" i="23"/>
  <c r="BR83" i="23"/>
  <c r="BS83" i="23"/>
  <c r="BT83" i="23"/>
  <c r="BU83" i="23"/>
  <c r="BV83" i="23"/>
  <c r="BW83" i="23"/>
  <c r="BX83" i="23"/>
  <c r="BY83" i="23"/>
  <c r="AO310" i="23"/>
  <c r="AP310" i="23"/>
  <c r="AP311" i="23" s="1"/>
  <c r="AQ310" i="23"/>
  <c r="AQ311" i="23" s="1"/>
  <c r="AR310" i="23"/>
  <c r="AR311" i="23" s="1"/>
  <c r="AS310" i="23"/>
  <c r="AS311" i="23" s="1"/>
  <c r="AT310" i="23"/>
  <c r="AT311" i="23" s="1"/>
  <c r="AU310" i="23"/>
  <c r="AU311" i="23" s="1"/>
  <c r="AV310" i="23"/>
  <c r="AV311" i="23" s="1"/>
  <c r="AW310" i="23"/>
  <c r="AW311" i="23" s="1"/>
  <c r="AX310" i="23"/>
  <c r="AX311" i="23" s="1"/>
  <c r="AY310" i="23"/>
  <c r="AY311" i="23" s="1"/>
  <c r="AZ310" i="23"/>
  <c r="AZ311" i="23" s="1"/>
  <c r="BA310" i="23"/>
  <c r="BA311" i="23" s="1"/>
  <c r="BB310" i="23"/>
  <c r="BB311" i="23" s="1"/>
  <c r="BC310" i="23"/>
  <c r="BC311" i="23" s="1"/>
  <c r="BD310" i="23"/>
  <c r="BD311" i="23" s="1"/>
  <c r="BE310" i="23"/>
  <c r="BE311" i="23" s="1"/>
  <c r="BF310" i="23"/>
  <c r="BF311" i="23" s="1"/>
  <c r="BG310" i="23"/>
  <c r="BG311" i="23" s="1"/>
  <c r="BH310" i="23"/>
  <c r="BH311" i="23" s="1"/>
  <c r="BI310" i="23"/>
  <c r="BI311" i="23" s="1"/>
  <c r="BJ310" i="23"/>
  <c r="BJ311" i="23" s="1"/>
  <c r="BK310" i="23"/>
  <c r="BK311" i="23" s="1"/>
  <c r="BL310" i="23"/>
  <c r="BL311" i="23" s="1"/>
  <c r="BM310" i="23"/>
  <c r="BM311" i="23" s="1"/>
  <c r="BN310" i="23"/>
  <c r="BN311" i="23" s="1"/>
  <c r="BO310" i="23"/>
  <c r="BO311" i="23" s="1"/>
  <c r="BP310" i="23"/>
  <c r="BP311" i="23" s="1"/>
  <c r="BQ310" i="23"/>
  <c r="BQ311" i="23" s="1"/>
  <c r="BR310" i="23"/>
  <c r="BR311" i="23" s="1"/>
  <c r="BS310" i="23"/>
  <c r="BS311" i="23" s="1"/>
  <c r="BT310" i="23"/>
  <c r="BT311" i="23" s="1"/>
  <c r="BU310" i="23"/>
  <c r="BU311" i="23" s="1"/>
  <c r="BV310" i="23"/>
  <c r="BV311" i="23" s="1"/>
  <c r="BW310" i="23"/>
  <c r="BW311" i="23" s="1"/>
  <c r="BX310" i="23"/>
  <c r="BX311" i="23" s="1"/>
  <c r="BY310" i="23"/>
  <c r="BY311" i="23" s="1"/>
  <c r="BA912" i="23"/>
  <c r="BA914" i="23"/>
  <c r="AO864" i="23"/>
  <c r="AO862" i="23"/>
  <c r="AO887" i="23"/>
  <c r="AO889" i="23"/>
  <c r="AO896" i="23" s="1"/>
  <c r="AO895" i="23" s="1"/>
  <c r="AO898" i="23" s="1"/>
  <c r="AO914" i="23"/>
  <c r="AO912" i="23"/>
  <c r="Y789" i="23"/>
  <c r="Y787" i="23"/>
  <c r="Y812" i="23"/>
  <c r="Y814" i="23"/>
  <c r="Y839" i="23"/>
  <c r="Y837" i="23"/>
  <c r="Y862" i="23"/>
  <c r="Y864" i="23"/>
  <c r="Y889" i="23"/>
  <c r="Y912" i="23"/>
  <c r="Y914" i="23"/>
  <c r="H737" i="23"/>
  <c r="H739" i="23"/>
  <c r="H746" i="23" s="1"/>
  <c r="H745" i="23" s="1"/>
  <c r="H748" i="23" s="1"/>
  <c r="H749" i="23" s="1"/>
  <c r="H764" i="23"/>
  <c r="H762" i="23"/>
  <c r="H789" i="23"/>
  <c r="H787" i="23"/>
  <c r="H814" i="23"/>
  <c r="H821" i="23" s="1"/>
  <c r="H820" i="23" s="1"/>
  <c r="H823" i="23" s="1"/>
  <c r="H812" i="23"/>
  <c r="H837" i="23"/>
  <c r="H839" i="23"/>
  <c r="H862" i="23"/>
  <c r="H887" i="23"/>
  <c r="H889" i="23"/>
  <c r="H914" i="23"/>
  <c r="H912" i="23"/>
  <c r="BD914" i="23"/>
  <c r="AZ914" i="23"/>
  <c r="AZ921" i="23" s="1"/>
  <c r="AZ920" i="23" s="1"/>
  <c r="AZ923" i="23" s="1"/>
  <c r="AZ912" i="23"/>
  <c r="AV887" i="23"/>
  <c r="AV889" i="23"/>
  <c r="AV914" i="23"/>
  <c r="AV912" i="23"/>
  <c r="AR864" i="23"/>
  <c r="AR862" i="23"/>
  <c r="AR889" i="23"/>
  <c r="AR896" i="23" s="1"/>
  <c r="AR895" i="23" s="1"/>
  <c r="AR898" i="23" s="1"/>
  <c r="AR887" i="23"/>
  <c r="AR914" i="23"/>
  <c r="AN864" i="23"/>
  <c r="AN862" i="23"/>
  <c r="AN887" i="23"/>
  <c r="AN889" i="23"/>
  <c r="AN912" i="23"/>
  <c r="AN914" i="23"/>
  <c r="AN921" i="23" s="1"/>
  <c r="AN920" i="23" s="1"/>
  <c r="AN923" i="23" s="1"/>
  <c r="AJ837" i="23"/>
  <c r="AJ864" i="23"/>
  <c r="AJ862" i="23"/>
  <c r="AJ889" i="23"/>
  <c r="AJ887" i="23"/>
  <c r="AJ914" i="23"/>
  <c r="AJ912" i="23"/>
  <c r="AF814" i="23"/>
  <c r="AF821" i="23" s="1"/>
  <c r="AF820" i="23" s="1"/>
  <c r="AF823" i="23" s="1"/>
  <c r="AF839" i="23"/>
  <c r="AF837" i="23"/>
  <c r="AF864" i="23"/>
  <c r="AF871" i="23" s="1"/>
  <c r="AF870" i="23" s="1"/>
  <c r="AF873" i="23" s="1"/>
  <c r="AF862" i="23"/>
  <c r="AF887" i="23"/>
  <c r="AF889" i="23"/>
  <c r="AF912" i="23"/>
  <c r="AF914" i="23"/>
  <c r="AB814" i="23"/>
  <c r="AB812" i="23"/>
  <c r="AB839" i="23"/>
  <c r="AB837" i="23"/>
  <c r="AB862" i="23"/>
  <c r="AB864" i="23"/>
  <c r="AB887" i="23"/>
  <c r="AB912" i="23"/>
  <c r="AB914" i="23"/>
  <c r="X789" i="23"/>
  <c r="X787" i="23"/>
  <c r="X814" i="23"/>
  <c r="X821" i="23" s="1"/>
  <c r="X820" i="23" s="1"/>
  <c r="X823" i="23" s="1"/>
  <c r="X812" i="23"/>
  <c r="X837" i="23"/>
  <c r="X839" i="23"/>
  <c r="X862" i="23"/>
  <c r="X864" i="23"/>
  <c r="X889" i="23"/>
  <c r="X887" i="23"/>
  <c r="X914" i="23"/>
  <c r="X921" i="23" s="1"/>
  <c r="X920" i="23" s="1"/>
  <c r="X923" i="23" s="1"/>
  <c r="O764" i="23"/>
  <c r="O762" i="23"/>
  <c r="O789" i="23"/>
  <c r="O796" i="23" s="1"/>
  <c r="O795" i="23" s="1"/>
  <c r="O798" i="23" s="1"/>
  <c r="O814" i="23"/>
  <c r="O812" i="23"/>
  <c r="O839" i="23"/>
  <c r="O837" i="23"/>
  <c r="O864" i="23"/>
  <c r="O862" i="23"/>
  <c r="O887" i="23"/>
  <c r="O912" i="23"/>
  <c r="O914" i="23"/>
  <c r="S764" i="23"/>
  <c r="S762" i="23"/>
  <c r="S787" i="23"/>
  <c r="S789" i="23"/>
  <c r="S812" i="23"/>
  <c r="S814" i="23"/>
  <c r="S839" i="23"/>
  <c r="S837" i="23"/>
  <c r="S862" i="23"/>
  <c r="S864" i="23"/>
  <c r="S887" i="23"/>
  <c r="S914" i="23"/>
  <c r="S912" i="23"/>
  <c r="G762" i="23"/>
  <c r="G764" i="23"/>
  <c r="G789" i="23"/>
  <c r="G787" i="23"/>
  <c r="G812" i="23"/>
  <c r="G814" i="23"/>
  <c r="G839" i="23"/>
  <c r="G864" i="23"/>
  <c r="G862" i="23"/>
  <c r="G889" i="23"/>
  <c r="G887" i="23"/>
  <c r="G912" i="23"/>
  <c r="G914" i="23"/>
  <c r="T762" i="23"/>
  <c r="T764" i="23"/>
  <c r="T789" i="23"/>
  <c r="T796" i="23" s="1"/>
  <c r="T795" i="23" s="1"/>
  <c r="T798" i="23" s="1"/>
  <c r="T787" i="23"/>
  <c r="T814" i="23"/>
  <c r="T839" i="23"/>
  <c r="T864" i="23"/>
  <c r="T862" i="23"/>
  <c r="T889" i="23"/>
  <c r="T887" i="23"/>
  <c r="T912" i="23"/>
  <c r="T914" i="23"/>
  <c r="AS889" i="23"/>
  <c r="AS896" i="23" s="1"/>
  <c r="AS895" i="23" s="1"/>
  <c r="AS898" i="23" s="1"/>
  <c r="AS887" i="23"/>
  <c r="AS912" i="23"/>
  <c r="AS914" i="23"/>
  <c r="AG837" i="23"/>
  <c r="AG839" i="23"/>
  <c r="AG846" i="23" s="1"/>
  <c r="AG845" i="23" s="1"/>
  <c r="AG848" i="23" s="1"/>
  <c r="AG864" i="23"/>
  <c r="AG862" i="23"/>
  <c r="AG887" i="23"/>
  <c r="AG889" i="23"/>
  <c r="AG914" i="23"/>
  <c r="AG912" i="23"/>
  <c r="J737" i="23"/>
  <c r="J739" i="23"/>
  <c r="J764" i="23"/>
  <c r="J789" i="23"/>
  <c r="J787" i="23"/>
  <c r="J814" i="23"/>
  <c r="J821" i="23" s="1"/>
  <c r="J820" i="23" s="1"/>
  <c r="J823" i="23" s="1"/>
  <c r="J812" i="23"/>
  <c r="J839" i="23"/>
  <c r="J837" i="23"/>
  <c r="J862" i="23"/>
  <c r="J887" i="23"/>
  <c r="J889" i="23"/>
  <c r="J912" i="23"/>
  <c r="J914" i="23"/>
  <c r="BC914" i="23"/>
  <c r="BC912" i="23"/>
  <c r="AU889" i="23"/>
  <c r="AU887" i="23"/>
  <c r="AU914" i="23"/>
  <c r="AU912" i="23"/>
  <c r="AM864" i="23"/>
  <c r="AM862" i="23"/>
  <c r="AM889" i="23"/>
  <c r="AM887" i="23"/>
  <c r="AM914" i="23"/>
  <c r="AM912" i="23"/>
  <c r="AI839" i="23"/>
  <c r="AI837" i="23"/>
  <c r="AI862" i="23"/>
  <c r="AI864" i="23"/>
  <c r="AI889" i="23"/>
  <c r="AI887" i="23"/>
  <c r="AI912" i="23"/>
  <c r="AI914" i="23"/>
  <c r="AE814" i="23"/>
  <c r="AE812" i="23"/>
  <c r="AE837" i="23"/>
  <c r="AE839" i="23"/>
  <c r="AE846" i="23" s="1"/>
  <c r="AE845" i="23" s="1"/>
  <c r="AE848" i="23" s="1"/>
  <c r="AE864" i="23"/>
  <c r="AE871" i="23" s="1"/>
  <c r="AE870" i="23" s="1"/>
  <c r="AE873" i="23" s="1"/>
  <c r="AE862" i="23"/>
  <c r="AE889" i="23"/>
  <c r="AE887" i="23"/>
  <c r="AE914" i="23"/>
  <c r="AE912" i="23"/>
  <c r="AA814" i="23"/>
  <c r="AA812" i="23"/>
  <c r="AA839" i="23"/>
  <c r="AA837" i="23"/>
  <c r="AA864" i="23"/>
  <c r="AA862" i="23"/>
  <c r="AA889" i="23"/>
  <c r="AA887" i="23"/>
  <c r="AA912" i="23"/>
  <c r="AA914" i="23"/>
  <c r="W789" i="23"/>
  <c r="W787" i="23"/>
  <c r="W812" i="23"/>
  <c r="W814" i="23"/>
  <c r="W839" i="23"/>
  <c r="W837" i="23"/>
  <c r="W862" i="23"/>
  <c r="W864" i="23"/>
  <c r="W887" i="23"/>
  <c r="W889" i="23"/>
  <c r="W914" i="23"/>
  <c r="W912" i="23"/>
  <c r="R764" i="23"/>
  <c r="R762" i="23"/>
  <c r="R789" i="23"/>
  <c r="R787" i="23"/>
  <c r="R814" i="23"/>
  <c r="R839" i="23"/>
  <c r="R837" i="23"/>
  <c r="R864" i="23"/>
  <c r="R862" i="23"/>
  <c r="R889" i="23"/>
  <c r="R887" i="23"/>
  <c r="R914" i="23"/>
  <c r="R912" i="23"/>
  <c r="L737" i="23"/>
  <c r="L739" i="23"/>
  <c r="L746" i="23" s="1"/>
  <c r="L745" i="23" s="1"/>
  <c r="L748" i="23" s="1"/>
  <c r="L764" i="23"/>
  <c r="L789" i="23"/>
  <c r="L787" i="23"/>
  <c r="L812" i="23"/>
  <c r="L814" i="23"/>
  <c r="L839" i="23"/>
  <c r="L862" i="23"/>
  <c r="L864" i="23"/>
  <c r="L912" i="23"/>
  <c r="L914" i="23"/>
  <c r="Q762" i="23"/>
  <c r="Q787" i="23"/>
  <c r="Q789" i="23"/>
  <c r="Q814" i="23"/>
  <c r="Q821" i="23" s="1"/>
  <c r="Q820" i="23" s="1"/>
  <c r="Q823" i="23" s="1"/>
  <c r="Q812" i="23"/>
  <c r="Q837" i="23"/>
  <c r="Q839" i="23"/>
  <c r="Q864" i="23"/>
  <c r="Q889" i="23"/>
  <c r="Q912" i="23"/>
  <c r="Q914" i="23"/>
  <c r="I739" i="23"/>
  <c r="I737" i="23"/>
  <c r="I762" i="23"/>
  <c r="I764" i="23"/>
  <c r="I789" i="23"/>
  <c r="I787" i="23"/>
  <c r="I814" i="23"/>
  <c r="I812" i="23"/>
  <c r="I839" i="23"/>
  <c r="I837" i="23"/>
  <c r="I864" i="23"/>
  <c r="I889" i="23"/>
  <c r="I887" i="23"/>
  <c r="I912" i="23"/>
  <c r="AW889" i="23"/>
  <c r="AW887" i="23"/>
  <c r="AW914" i="23"/>
  <c r="AW912" i="23"/>
  <c r="AK839" i="23"/>
  <c r="AK837" i="23"/>
  <c r="AK862" i="23"/>
  <c r="AK864" i="23"/>
  <c r="AK889" i="23"/>
  <c r="AK887" i="23"/>
  <c r="AK912" i="23"/>
  <c r="AK914" i="23"/>
  <c r="AC814" i="23"/>
  <c r="AC812" i="23"/>
  <c r="AC839" i="23"/>
  <c r="AC837" i="23"/>
  <c r="AC862" i="23"/>
  <c r="AC889" i="23"/>
  <c r="AC896" i="23" s="1"/>
  <c r="AC895" i="23" s="1"/>
  <c r="AC898" i="23" s="1"/>
  <c r="AC887" i="23"/>
  <c r="AC912" i="23"/>
  <c r="AC914" i="23"/>
  <c r="U789" i="23"/>
  <c r="U787" i="23"/>
  <c r="U814" i="23"/>
  <c r="U821" i="23" s="1"/>
  <c r="U820" i="23" s="1"/>
  <c r="U823" i="23" s="1"/>
  <c r="U812" i="23"/>
  <c r="U839" i="23"/>
  <c r="U837" i="23"/>
  <c r="U864" i="23"/>
  <c r="U862" i="23"/>
  <c r="U889" i="23"/>
  <c r="U914" i="23"/>
  <c r="U912" i="23"/>
  <c r="M739" i="23"/>
  <c r="M737" i="23"/>
  <c r="M764" i="23"/>
  <c r="M762" i="23"/>
  <c r="M787" i="23"/>
  <c r="M814" i="23"/>
  <c r="M821" i="23" s="1"/>
  <c r="M820" i="23" s="1"/>
  <c r="M823" i="23" s="1"/>
  <c r="M839" i="23"/>
  <c r="M837" i="23"/>
  <c r="M864" i="23"/>
  <c r="M862" i="23"/>
  <c r="M889" i="23"/>
  <c r="M887" i="23"/>
  <c r="M914" i="23"/>
  <c r="M912" i="23"/>
  <c r="AY914" i="23"/>
  <c r="AY912" i="23"/>
  <c r="AQ864" i="23"/>
  <c r="AQ871" i="23" s="1"/>
  <c r="AQ870" i="23" s="1"/>
  <c r="AQ873" i="23" s="1"/>
  <c r="AQ887" i="23"/>
  <c r="AQ889" i="23"/>
  <c r="AQ914" i="23"/>
  <c r="AQ912" i="23"/>
  <c r="BB914" i="23"/>
  <c r="BB912" i="23"/>
  <c r="AX889" i="23"/>
  <c r="AX887" i="23"/>
  <c r="AX914" i="23"/>
  <c r="AX912" i="23"/>
  <c r="AT887" i="23"/>
  <c r="AT914" i="23"/>
  <c r="AT912" i="23"/>
  <c r="AP864" i="23"/>
  <c r="AP862" i="23"/>
  <c r="AP887" i="23"/>
  <c r="AP889" i="23"/>
  <c r="AP914" i="23"/>
  <c r="AP912" i="23"/>
  <c r="AL839" i="23"/>
  <c r="AL846" i="23" s="1"/>
  <c r="AL845" i="23" s="1"/>
  <c r="AL848" i="23" s="1"/>
  <c r="AL837" i="23"/>
  <c r="AL864" i="23"/>
  <c r="AL862" i="23"/>
  <c r="AL887" i="23"/>
  <c r="AL889" i="23"/>
  <c r="AL914" i="23"/>
  <c r="AH839" i="23"/>
  <c r="AH837" i="23"/>
  <c r="AH864" i="23"/>
  <c r="AH862" i="23"/>
  <c r="AH887" i="23"/>
  <c r="AH889" i="23"/>
  <c r="AH914" i="23"/>
  <c r="AH912" i="23"/>
  <c r="AD812" i="23"/>
  <c r="AD837" i="23"/>
  <c r="AD839" i="23"/>
  <c r="AD846" i="23" s="1"/>
  <c r="AD845" i="23" s="1"/>
  <c r="AD848" i="23" s="1"/>
  <c r="AD864" i="23"/>
  <c r="AD871" i="23" s="1"/>
  <c r="AD870" i="23" s="1"/>
  <c r="AD873" i="23" s="1"/>
  <c r="AD862" i="23"/>
  <c r="AD887" i="23"/>
  <c r="AD889" i="23"/>
  <c r="AD912" i="23"/>
  <c r="Z789" i="23"/>
  <c r="Z796" i="23" s="1"/>
  <c r="Z795" i="23" s="1"/>
  <c r="Z798" i="23" s="1"/>
  <c r="Z814" i="23"/>
  <c r="Z812" i="23"/>
  <c r="Z839" i="23"/>
  <c r="Z837" i="23"/>
  <c r="Z864" i="23"/>
  <c r="Z862" i="23"/>
  <c r="Z889" i="23"/>
  <c r="Z887" i="23"/>
  <c r="Z914" i="23"/>
  <c r="Z912" i="23"/>
  <c r="V789" i="23"/>
  <c r="V787" i="23"/>
  <c r="V814" i="23"/>
  <c r="V821" i="23" s="1"/>
  <c r="V820" i="23" s="1"/>
  <c r="V823" i="23" s="1"/>
  <c r="V812" i="23"/>
  <c r="V839" i="23"/>
  <c r="V837" i="23"/>
  <c r="V864" i="23"/>
  <c r="V862" i="23"/>
  <c r="V887" i="23"/>
  <c r="V889" i="23"/>
  <c r="V912" i="23"/>
  <c r="V914" i="23"/>
  <c r="P764" i="23"/>
  <c r="P787" i="23"/>
  <c r="P789" i="23"/>
  <c r="P796" i="23" s="1"/>
  <c r="P795" i="23" s="1"/>
  <c r="P798" i="23" s="1"/>
  <c r="P814" i="23"/>
  <c r="P821" i="23" s="1"/>
  <c r="P820" i="23" s="1"/>
  <c r="P823" i="23" s="1"/>
  <c r="P839" i="23"/>
  <c r="P837" i="23"/>
  <c r="P862" i="23"/>
  <c r="P889" i="23"/>
  <c r="P887" i="23"/>
  <c r="P914" i="23"/>
  <c r="P912" i="23"/>
  <c r="K737" i="23"/>
  <c r="K739" i="23"/>
  <c r="K746" i="23" s="1"/>
  <c r="K745" i="23" s="1"/>
  <c r="K748" i="23" s="1"/>
  <c r="K762" i="23"/>
  <c r="K764" i="23"/>
  <c r="K789" i="23"/>
  <c r="K787" i="23"/>
  <c r="K812" i="23"/>
  <c r="K814" i="23"/>
  <c r="K837" i="23"/>
  <c r="K839" i="23"/>
  <c r="K862" i="23"/>
  <c r="K864" i="23"/>
  <c r="K871" i="23" s="1"/>
  <c r="K870" i="23" s="1"/>
  <c r="K873" i="23" s="1"/>
  <c r="K889" i="23"/>
  <c r="K912" i="23"/>
  <c r="N737" i="23"/>
  <c r="N739" i="23"/>
  <c r="N764" i="23"/>
  <c r="N787" i="23"/>
  <c r="N812" i="23"/>
  <c r="N839" i="23"/>
  <c r="N837" i="23"/>
  <c r="N862" i="23"/>
  <c r="N864" i="23"/>
  <c r="N889" i="23"/>
  <c r="N887" i="23"/>
  <c r="N912" i="23"/>
  <c r="N914" i="23"/>
  <c r="G83" i="23"/>
  <c r="Q83" i="23"/>
  <c r="H83" i="23"/>
  <c r="L83" i="23"/>
  <c r="J83" i="23"/>
  <c r="K83" i="23"/>
  <c r="K939" i="23" s="1"/>
  <c r="I83" i="23"/>
  <c r="I939" i="23" s="1"/>
  <c r="N83" i="23"/>
  <c r="R83" i="23"/>
  <c r="R939" i="23" s="1"/>
  <c r="O83" i="23"/>
  <c r="P83" i="23"/>
  <c r="P939" i="23" s="1"/>
  <c r="P946" i="23" s="1"/>
  <c r="P945" i="23" s="1"/>
  <c r="P948" i="23" s="1"/>
  <c r="M83" i="23"/>
  <c r="S83" i="23"/>
  <c r="S939" i="23" s="1"/>
  <c r="S946" i="23" s="1"/>
  <c r="S945" i="23" s="1"/>
  <c r="S948" i="23" s="1"/>
  <c r="T83" i="23"/>
  <c r="T939" i="23" s="1"/>
  <c r="T946" i="23" s="1"/>
  <c r="T945" i="23" s="1"/>
  <c r="T948" i="23" s="1"/>
  <c r="U83" i="23"/>
  <c r="V83" i="23"/>
  <c r="W83" i="23"/>
  <c r="W939" i="23" s="1"/>
  <c r="X83" i="23"/>
  <c r="Y83" i="23"/>
  <c r="Y939" i="23" s="1"/>
  <c r="Z83" i="23"/>
  <c r="Z939" i="23" s="1"/>
  <c r="AA83" i="23"/>
  <c r="AA939" i="23" s="1"/>
  <c r="AB83" i="23"/>
  <c r="AC83" i="23"/>
  <c r="AC939" i="23" s="1"/>
  <c r="AD83" i="23"/>
  <c r="AD939" i="23" s="1"/>
  <c r="AE83" i="23"/>
  <c r="AF83" i="23"/>
  <c r="AG83" i="23"/>
  <c r="AH83" i="23"/>
  <c r="AI83" i="23"/>
  <c r="AI939" i="23" s="1"/>
  <c r="AJ83" i="23"/>
  <c r="AJ939" i="23" s="1"/>
  <c r="AJ946" i="23" s="1"/>
  <c r="AJ945" i="23" s="1"/>
  <c r="AJ948" i="23" s="1"/>
  <c r="AK83" i="23"/>
  <c r="AK939" i="23" s="1"/>
  <c r="AL83" i="23"/>
  <c r="AL939" i="23" s="1"/>
  <c r="AM83" i="23"/>
  <c r="AM939" i="23" s="1"/>
  <c r="AN83" i="23"/>
  <c r="AN939" i="23" s="1"/>
  <c r="AS939" i="23"/>
  <c r="AU939" i="23"/>
  <c r="AW939" i="23"/>
  <c r="AY939" i="23"/>
  <c r="BB939" i="23"/>
  <c r="BE939" i="23"/>
  <c r="BI939" i="23"/>
  <c r="R310" i="23"/>
  <c r="G310" i="23"/>
  <c r="H310" i="23"/>
  <c r="L310" i="23"/>
  <c r="N310" i="23"/>
  <c r="O310" i="23"/>
  <c r="I310" i="23"/>
  <c r="K310" i="23"/>
  <c r="S310" i="23"/>
  <c r="T310" i="23"/>
  <c r="J310" i="23"/>
  <c r="P310" i="23"/>
  <c r="Q310" i="23"/>
  <c r="M310" i="23"/>
  <c r="U310" i="23"/>
  <c r="V310" i="23"/>
  <c r="W310" i="23"/>
  <c r="X310" i="23"/>
  <c r="Y310" i="23"/>
  <c r="Z310" i="23"/>
  <c r="AA310" i="23"/>
  <c r="AB310" i="23"/>
  <c r="AC310" i="23"/>
  <c r="AD310" i="23"/>
  <c r="AE310" i="23"/>
  <c r="AF310" i="23"/>
  <c r="AG310" i="23"/>
  <c r="AH310" i="23"/>
  <c r="AI310" i="23"/>
  <c r="AJ310" i="23"/>
  <c r="AK310" i="23"/>
  <c r="AL310" i="23"/>
  <c r="AM310" i="23"/>
  <c r="AN310" i="23"/>
  <c r="BG939" i="23" l="1"/>
  <c r="AO311" i="23"/>
  <c r="BC939" i="23"/>
  <c r="BC946" i="23" s="1"/>
  <c r="BC945" i="23" s="1"/>
  <c r="BC948" i="23" s="1"/>
  <c r="AO860" i="23"/>
  <c r="AO885" i="23"/>
  <c r="AO910" i="23"/>
  <c r="AO935" i="23"/>
  <c r="BA937" i="23"/>
  <c r="AG937" i="23"/>
  <c r="U937" i="23"/>
  <c r="H937" i="23"/>
  <c r="BG937" i="23"/>
  <c r="H939" i="23"/>
  <c r="H946" i="23" s="1"/>
  <c r="H945" i="23" s="1"/>
  <c r="H948" i="23" s="1"/>
  <c r="K937" i="23"/>
  <c r="BJ937" i="23"/>
  <c r="AH937" i="23"/>
  <c r="V937" i="23"/>
  <c r="N937" i="23"/>
  <c r="L937" i="23"/>
  <c r="M937" i="23"/>
  <c r="U939" i="23"/>
  <c r="U946" i="23" s="1"/>
  <c r="U945" i="23" s="1"/>
  <c r="U948" i="23" s="1"/>
  <c r="BA939" i="23"/>
  <c r="BA946" i="23" s="1"/>
  <c r="BA945" i="23" s="1"/>
  <c r="BA948" i="23" s="1"/>
  <c r="AF937" i="23"/>
  <c r="BD937" i="23"/>
  <c r="AR937" i="23"/>
  <c r="AB937" i="23"/>
  <c r="X937" i="23"/>
  <c r="O937" i="23"/>
  <c r="Q937" i="23"/>
  <c r="BI937" i="23"/>
  <c r="AW937" i="23"/>
  <c r="AS937" i="23"/>
  <c r="AK937" i="23"/>
  <c r="AC937" i="23"/>
  <c r="Y937" i="23"/>
  <c r="I937" i="23"/>
  <c r="AY937" i="23"/>
  <c r="AQ937" i="23"/>
  <c r="AE937" i="23"/>
  <c r="J937" i="23"/>
  <c r="G937" i="23"/>
  <c r="P937" i="23"/>
  <c r="Q939" i="23"/>
  <c r="BB946" i="23"/>
  <c r="BB945" i="23" s="1"/>
  <c r="BB948" i="23" s="1"/>
  <c r="AT946" i="23"/>
  <c r="AT945" i="23" s="1"/>
  <c r="AT948" i="23" s="1"/>
  <c r="AL946" i="23"/>
  <c r="AL945" i="23" s="1"/>
  <c r="AL948" i="23" s="1"/>
  <c r="AD946" i="23"/>
  <c r="AD945" i="23" s="1"/>
  <c r="AD948" i="23" s="1"/>
  <c r="Z946" i="23"/>
  <c r="Z945" i="23" s="1"/>
  <c r="Z948" i="23" s="1"/>
  <c r="BI946" i="23"/>
  <c r="BI945" i="23" s="1"/>
  <c r="BI948" i="23" s="1"/>
  <c r="BE946" i="23"/>
  <c r="BE945" i="23" s="1"/>
  <c r="BE948" i="23" s="1"/>
  <c r="AS946" i="23"/>
  <c r="AS945" i="23" s="1"/>
  <c r="AS948" i="23" s="1"/>
  <c r="AK946" i="23"/>
  <c r="AK945" i="23" s="1"/>
  <c r="AK948" i="23" s="1"/>
  <c r="Y946" i="23"/>
  <c r="Y945" i="23" s="1"/>
  <c r="Y948" i="23" s="1"/>
  <c r="I946" i="23"/>
  <c r="I945" i="23" s="1"/>
  <c r="I948" i="23" s="1"/>
  <c r="AX946" i="23"/>
  <c r="AX945" i="23" s="1"/>
  <c r="AX948" i="23" s="1"/>
  <c r="AP946" i="23"/>
  <c r="AP945" i="23" s="1"/>
  <c r="AP948" i="23" s="1"/>
  <c r="BH946" i="23"/>
  <c r="BH945" i="23" s="1"/>
  <c r="BH948" i="23" s="1"/>
  <c r="AN946" i="23"/>
  <c r="AN945" i="23" s="1"/>
  <c r="AN948" i="23" s="1"/>
  <c r="K946" i="23"/>
  <c r="K945" i="23" s="1"/>
  <c r="K948" i="23" s="1"/>
  <c r="BF946" i="23"/>
  <c r="BF945" i="23" s="1"/>
  <c r="BF948" i="23" s="1"/>
  <c r="BG946" i="23"/>
  <c r="BG945" i="23" s="1"/>
  <c r="BG948" i="23" s="1"/>
  <c r="AU946" i="23"/>
  <c r="AU945" i="23" s="1"/>
  <c r="AU948" i="23" s="1"/>
  <c r="AM946" i="23"/>
  <c r="AM945" i="23" s="1"/>
  <c r="AM948" i="23" s="1"/>
  <c r="AI946" i="23"/>
  <c r="AI945" i="23" s="1"/>
  <c r="AI948" i="23" s="1"/>
  <c r="AA946" i="23"/>
  <c r="AA945" i="23" s="1"/>
  <c r="AA948" i="23" s="1"/>
  <c r="W946" i="23"/>
  <c r="W945" i="23" s="1"/>
  <c r="W948" i="23" s="1"/>
  <c r="R946" i="23"/>
  <c r="R945" i="23" s="1"/>
  <c r="R948" i="23" s="1"/>
  <c r="K821" i="23"/>
  <c r="K820" i="23" s="1"/>
  <c r="K823" i="23" s="1"/>
  <c r="P771" i="23"/>
  <c r="P770" i="23" s="1"/>
  <c r="P773" i="23" s="1"/>
  <c r="V871" i="23"/>
  <c r="V870" i="23" s="1"/>
  <c r="V873" i="23" s="1"/>
  <c r="Z937" i="23"/>
  <c r="Z896" i="23"/>
  <c r="Z895" i="23" s="1"/>
  <c r="Z898" i="23" s="1"/>
  <c r="AL937" i="23"/>
  <c r="BB937" i="23"/>
  <c r="M871" i="23"/>
  <c r="M870" i="23" s="1"/>
  <c r="M873" i="23" s="1"/>
  <c r="M746" i="23"/>
  <c r="M745" i="23" s="1"/>
  <c r="M748" i="23" s="1"/>
  <c r="U921" i="23"/>
  <c r="U920" i="23" s="1"/>
  <c r="U923" i="23" s="1"/>
  <c r="AW896" i="23"/>
  <c r="AW895" i="23" s="1"/>
  <c r="AW898" i="23" s="1"/>
  <c r="I871" i="23"/>
  <c r="I870" i="23" s="1"/>
  <c r="I873" i="23" s="1"/>
  <c r="L939" i="23"/>
  <c r="L871" i="23"/>
  <c r="L870" i="23" s="1"/>
  <c r="L873" i="23" s="1"/>
  <c r="R821" i="23"/>
  <c r="R820" i="23" s="1"/>
  <c r="R823" i="23" s="1"/>
  <c r="R771" i="23"/>
  <c r="R770" i="23" s="1"/>
  <c r="R773" i="23" s="1"/>
  <c r="W921" i="23"/>
  <c r="W920" i="23" s="1"/>
  <c r="W923" i="23" s="1"/>
  <c r="AA937" i="23"/>
  <c r="AA896" i="23"/>
  <c r="AA895" i="23" s="1"/>
  <c r="AA898" i="23" s="1"/>
  <c r="AA846" i="23"/>
  <c r="AA845" i="23" s="1"/>
  <c r="AA848" i="23" s="1"/>
  <c r="AE939" i="23"/>
  <c r="AE896" i="23"/>
  <c r="AE895" i="23" s="1"/>
  <c r="AE898" i="23" s="1"/>
  <c r="AI937" i="23"/>
  <c r="AI896" i="23"/>
  <c r="AI895" i="23" s="1"/>
  <c r="AI898" i="23" s="1"/>
  <c r="AI846" i="23"/>
  <c r="AI845" i="23" s="1"/>
  <c r="AI848" i="23" s="1"/>
  <c r="AM921" i="23"/>
  <c r="AM920" i="23" s="1"/>
  <c r="AM923" i="23" s="1"/>
  <c r="AM871" i="23"/>
  <c r="AM870" i="23" s="1"/>
  <c r="AM873" i="23" s="1"/>
  <c r="AU921" i="23"/>
  <c r="AU920" i="23" s="1"/>
  <c r="AU923" i="23" s="1"/>
  <c r="BC937" i="23"/>
  <c r="AG921" i="23"/>
  <c r="AG920" i="23" s="1"/>
  <c r="AG923" i="23" s="1"/>
  <c r="AG871" i="23"/>
  <c r="AG870" i="23" s="1"/>
  <c r="AG873" i="23" s="1"/>
  <c r="T921" i="23"/>
  <c r="T920" i="23" s="1"/>
  <c r="T923" i="23" s="1"/>
  <c r="G939" i="23"/>
  <c r="G846" i="23"/>
  <c r="G845" i="23" s="1"/>
  <c r="G848" i="23" s="1"/>
  <c r="G849" i="23" s="1"/>
  <c r="G796" i="23"/>
  <c r="G795" i="23" s="1"/>
  <c r="G798" i="23" s="1"/>
  <c r="G799" i="23" s="1"/>
  <c r="S921" i="23"/>
  <c r="S920" i="23" s="1"/>
  <c r="S923" i="23" s="1"/>
  <c r="S796" i="23"/>
  <c r="S795" i="23" s="1"/>
  <c r="S798" i="23" s="1"/>
  <c r="O939" i="23"/>
  <c r="O846" i="23"/>
  <c r="O845" i="23" s="1"/>
  <c r="O848" i="23" s="1"/>
  <c r="AB939" i="23"/>
  <c r="AB871" i="23"/>
  <c r="AB870" i="23" s="1"/>
  <c r="AB873" i="23" s="1"/>
  <c r="AF921" i="23"/>
  <c r="AF920" i="23" s="1"/>
  <c r="AF923" i="23" s="1"/>
  <c r="AJ921" i="23"/>
  <c r="AJ920" i="23" s="1"/>
  <c r="AJ923" i="23" s="1"/>
  <c r="AJ871" i="23"/>
  <c r="AJ870" i="23" s="1"/>
  <c r="AJ873" i="23" s="1"/>
  <c r="AR939" i="23"/>
  <c r="AV921" i="23"/>
  <c r="AV920" i="23" s="1"/>
  <c r="AV923" i="23" s="1"/>
  <c r="AZ937" i="23"/>
  <c r="Y896" i="23"/>
  <c r="Y895" i="23" s="1"/>
  <c r="Y898" i="23" s="1"/>
  <c r="Y846" i="23"/>
  <c r="Y845" i="23" s="1"/>
  <c r="Y848" i="23" s="1"/>
  <c r="Y796" i="23"/>
  <c r="Y795" i="23" s="1"/>
  <c r="Y798" i="23" s="1"/>
  <c r="AO921" i="23"/>
  <c r="AO920" i="23" s="1"/>
  <c r="AO923" i="23" s="1"/>
  <c r="AO871" i="23"/>
  <c r="AO870" i="23" s="1"/>
  <c r="AO873" i="23" s="1"/>
  <c r="N939" i="23"/>
  <c r="N771" i="23"/>
  <c r="N770" i="23" s="1"/>
  <c r="N773" i="23" s="1"/>
  <c r="P896" i="23"/>
  <c r="P895" i="23" s="1"/>
  <c r="P898" i="23" s="1"/>
  <c r="V939" i="23"/>
  <c r="V896" i="23"/>
  <c r="V895" i="23" s="1"/>
  <c r="V898" i="23" s="1"/>
  <c r="AD937" i="23"/>
  <c r="AH921" i="23"/>
  <c r="AH920" i="23" s="1"/>
  <c r="AH923" i="23" s="1"/>
  <c r="AH871" i="23"/>
  <c r="AH870" i="23" s="1"/>
  <c r="AH873" i="23" s="1"/>
  <c r="AP937" i="23"/>
  <c r="AP896" i="23"/>
  <c r="AP895" i="23" s="1"/>
  <c r="AP898" i="23" s="1"/>
  <c r="AT921" i="23"/>
  <c r="AT920" i="23" s="1"/>
  <c r="AT923" i="23" s="1"/>
  <c r="AX937" i="23"/>
  <c r="AQ921" i="23"/>
  <c r="AQ920" i="23" s="1"/>
  <c r="AQ923" i="23" s="1"/>
  <c r="M939" i="23"/>
  <c r="U896" i="23"/>
  <c r="U895" i="23" s="1"/>
  <c r="U898" i="23" s="1"/>
  <c r="U846" i="23"/>
  <c r="U845" i="23" s="1"/>
  <c r="U848" i="23" s="1"/>
  <c r="U796" i="23"/>
  <c r="U795" i="23" s="1"/>
  <c r="U798" i="23" s="1"/>
  <c r="Q921" i="23"/>
  <c r="Q920" i="23" s="1"/>
  <c r="Q923" i="23" s="1"/>
  <c r="Q846" i="23"/>
  <c r="Q845" i="23" s="1"/>
  <c r="Q848" i="23" s="1"/>
  <c r="Q796" i="23"/>
  <c r="Q795" i="23" s="1"/>
  <c r="Q798" i="23" s="1"/>
  <c r="R921" i="23"/>
  <c r="R920" i="23" s="1"/>
  <c r="R923" i="23" s="1"/>
  <c r="R871" i="23"/>
  <c r="R870" i="23" s="1"/>
  <c r="R873" i="23" s="1"/>
  <c r="W937" i="23"/>
  <c r="W896" i="23"/>
  <c r="W895" i="23" s="1"/>
  <c r="W898" i="23" s="1"/>
  <c r="AA921" i="23"/>
  <c r="AA920" i="23" s="1"/>
  <c r="AA923" i="23" s="1"/>
  <c r="AI921" i="23"/>
  <c r="AI920" i="23" s="1"/>
  <c r="AI923" i="23" s="1"/>
  <c r="AI871" i="23"/>
  <c r="AI870" i="23" s="1"/>
  <c r="AI873" i="23" s="1"/>
  <c r="AM937" i="23"/>
  <c r="AU937" i="23"/>
  <c r="J939" i="23"/>
  <c r="J896" i="23"/>
  <c r="J895" i="23" s="1"/>
  <c r="J898" i="23" s="1"/>
  <c r="J846" i="23"/>
  <c r="J845" i="23" s="1"/>
  <c r="J848" i="23" s="1"/>
  <c r="J796" i="23"/>
  <c r="J795" i="23" s="1"/>
  <c r="J798" i="23" s="1"/>
  <c r="AG939" i="23"/>
  <c r="AG896" i="23"/>
  <c r="AG895" i="23" s="1"/>
  <c r="AG898" i="23" s="1"/>
  <c r="T871" i="23"/>
  <c r="T870" i="23" s="1"/>
  <c r="T873" i="23" s="1"/>
  <c r="G896" i="23"/>
  <c r="G895" i="23" s="1"/>
  <c r="G898" i="23" s="1"/>
  <c r="G899" i="23" s="1"/>
  <c r="G821" i="23"/>
  <c r="G820" i="23" s="1"/>
  <c r="G823" i="23" s="1"/>
  <c r="G824" i="23" s="1"/>
  <c r="H824" i="23" s="1"/>
  <c r="G771" i="23"/>
  <c r="G770" i="23" s="1"/>
  <c r="G773" i="23" s="1"/>
  <c r="G774" i="23" s="1"/>
  <c r="S937" i="23"/>
  <c r="S846" i="23"/>
  <c r="S845" i="23" s="1"/>
  <c r="S848" i="23" s="1"/>
  <c r="O771" i="23"/>
  <c r="O770" i="23" s="1"/>
  <c r="O773" i="23" s="1"/>
  <c r="X846" i="23"/>
  <c r="X845" i="23" s="1"/>
  <c r="X848" i="23" s="1"/>
  <c r="AB921" i="23"/>
  <c r="AB920" i="23" s="1"/>
  <c r="AB923" i="23" s="1"/>
  <c r="AB821" i="23"/>
  <c r="AB820" i="23" s="1"/>
  <c r="AB823" i="23" s="1"/>
  <c r="AJ937" i="23"/>
  <c r="AN871" i="23"/>
  <c r="AN870" i="23" s="1"/>
  <c r="AN873" i="23" s="1"/>
  <c r="AR921" i="23"/>
  <c r="AR920" i="23" s="1"/>
  <c r="AR923" i="23" s="1"/>
  <c r="AR871" i="23"/>
  <c r="AR870" i="23" s="1"/>
  <c r="AR873" i="23" s="1"/>
  <c r="AV937" i="23"/>
  <c r="AV896" i="23"/>
  <c r="AV895" i="23" s="1"/>
  <c r="AV898" i="23" s="1"/>
  <c r="BD939" i="23"/>
  <c r="H771" i="23"/>
  <c r="H770" i="23" s="1"/>
  <c r="H773" i="23" s="1"/>
  <c r="Y871" i="23"/>
  <c r="Y870" i="23" s="1"/>
  <c r="Y873" i="23" s="1"/>
  <c r="Y821" i="23"/>
  <c r="Y820" i="23" s="1"/>
  <c r="Y823" i="23" s="1"/>
  <c r="AO939" i="23"/>
  <c r="K771" i="23"/>
  <c r="K770" i="23" s="1"/>
  <c r="K773" i="23" s="1"/>
  <c r="P846" i="23"/>
  <c r="P845" i="23" s="1"/>
  <c r="P848" i="23" s="1"/>
  <c r="AP871" i="23"/>
  <c r="AP870" i="23" s="1"/>
  <c r="AP873" i="23" s="1"/>
  <c r="AX921" i="23"/>
  <c r="AX920" i="23" s="1"/>
  <c r="AX923" i="23" s="1"/>
  <c r="BJ939" i="23"/>
  <c r="BJ946" i="23" s="1"/>
  <c r="BJ945" i="23" s="1"/>
  <c r="BJ948" i="23" s="1"/>
  <c r="AY946" i="23"/>
  <c r="AY945" i="23" s="1"/>
  <c r="AY948" i="23" s="1"/>
  <c r="AC921" i="23"/>
  <c r="AC920" i="23" s="1"/>
  <c r="AC923" i="23" s="1"/>
  <c r="AC821" i="23"/>
  <c r="AC820" i="23" s="1"/>
  <c r="AC823" i="23" s="1"/>
  <c r="I821" i="23"/>
  <c r="I820" i="23" s="1"/>
  <c r="I823" i="23" s="1"/>
  <c r="Q871" i="23"/>
  <c r="Q870" i="23" s="1"/>
  <c r="Q873" i="23" s="1"/>
  <c r="N896" i="23"/>
  <c r="N895" i="23" s="1"/>
  <c r="N898" i="23" s="1"/>
  <c r="N846" i="23"/>
  <c r="N845" i="23" s="1"/>
  <c r="N848" i="23" s="1"/>
  <c r="N746" i="23"/>
  <c r="N745" i="23" s="1"/>
  <c r="N748" i="23" s="1"/>
  <c r="K846" i="23"/>
  <c r="K845" i="23" s="1"/>
  <c r="K848" i="23" s="1"/>
  <c r="V846" i="23"/>
  <c r="V845" i="23" s="1"/>
  <c r="V848" i="23" s="1"/>
  <c r="V796" i="23"/>
  <c r="V795" i="23" s="1"/>
  <c r="V798" i="23" s="1"/>
  <c r="Z921" i="23"/>
  <c r="Z920" i="23" s="1"/>
  <c r="Z923" i="23" s="1"/>
  <c r="Z871" i="23"/>
  <c r="Z870" i="23" s="1"/>
  <c r="Z873" i="23" s="1"/>
  <c r="Z821" i="23"/>
  <c r="Z820" i="23" s="1"/>
  <c r="Z823" i="23" s="1"/>
  <c r="AH939" i="23"/>
  <c r="AH896" i="23"/>
  <c r="AH895" i="23" s="1"/>
  <c r="AH898" i="23" s="1"/>
  <c r="AL921" i="23"/>
  <c r="AL920" i="23" s="1"/>
  <c r="AL923" i="23" s="1"/>
  <c r="AL871" i="23"/>
  <c r="AL870" i="23" s="1"/>
  <c r="AL873" i="23" s="1"/>
  <c r="AT937" i="23"/>
  <c r="AX896" i="23"/>
  <c r="AX895" i="23" s="1"/>
  <c r="AX898" i="23" s="1"/>
  <c r="BB921" i="23"/>
  <c r="BB920" i="23" s="1"/>
  <c r="BB923" i="23" s="1"/>
  <c r="BF937" i="23"/>
  <c r="AQ939" i="23"/>
  <c r="AQ896" i="23"/>
  <c r="AQ895" i="23" s="1"/>
  <c r="AQ898" i="23" s="1"/>
  <c r="AY921" i="23"/>
  <c r="AY920" i="23" s="1"/>
  <c r="AY923" i="23" s="1"/>
  <c r="M896" i="23"/>
  <c r="M895" i="23" s="1"/>
  <c r="M898" i="23" s="1"/>
  <c r="M846" i="23"/>
  <c r="M845" i="23" s="1"/>
  <c r="M848" i="23" s="1"/>
  <c r="M771" i="23"/>
  <c r="M770" i="23" s="1"/>
  <c r="M773" i="23" s="1"/>
  <c r="AC946" i="23"/>
  <c r="AC945" i="23" s="1"/>
  <c r="AC948" i="23" s="1"/>
  <c r="AC846" i="23"/>
  <c r="AC845" i="23" s="1"/>
  <c r="AC848" i="23" s="1"/>
  <c r="AK896" i="23"/>
  <c r="AK895" i="23" s="1"/>
  <c r="AK898" i="23" s="1"/>
  <c r="AK846" i="23"/>
  <c r="AK845" i="23" s="1"/>
  <c r="AK848" i="23" s="1"/>
  <c r="AW921" i="23"/>
  <c r="AW920" i="23" s="1"/>
  <c r="AW923" i="23" s="1"/>
  <c r="BE937" i="23"/>
  <c r="I846" i="23"/>
  <c r="I845" i="23" s="1"/>
  <c r="I848" i="23" s="1"/>
  <c r="I796" i="23"/>
  <c r="I795" i="23" s="1"/>
  <c r="I798" i="23" s="1"/>
  <c r="I746" i="23"/>
  <c r="I745" i="23" s="1"/>
  <c r="I748" i="23" s="1"/>
  <c r="I749" i="23" s="1"/>
  <c r="L921" i="23"/>
  <c r="L920" i="23" s="1"/>
  <c r="L923" i="23" s="1"/>
  <c r="L846" i="23"/>
  <c r="L845" i="23" s="1"/>
  <c r="L848" i="23" s="1"/>
  <c r="L796" i="23"/>
  <c r="L795" i="23" s="1"/>
  <c r="L798" i="23" s="1"/>
  <c r="R937" i="23"/>
  <c r="R796" i="23"/>
  <c r="R795" i="23" s="1"/>
  <c r="R798" i="23" s="1"/>
  <c r="W846" i="23"/>
  <c r="W845" i="23" s="1"/>
  <c r="W848" i="23" s="1"/>
  <c r="W796" i="23"/>
  <c r="W795" i="23" s="1"/>
  <c r="W798" i="23" s="1"/>
  <c r="AA871" i="23"/>
  <c r="AA870" i="23" s="1"/>
  <c r="AA873" i="23" s="1"/>
  <c r="AA821" i="23"/>
  <c r="AA820" i="23" s="1"/>
  <c r="AA823" i="23" s="1"/>
  <c r="AE921" i="23"/>
  <c r="AE920" i="23" s="1"/>
  <c r="AE923" i="23" s="1"/>
  <c r="AE821" i="23"/>
  <c r="AE820" i="23" s="1"/>
  <c r="AE823" i="23" s="1"/>
  <c r="AM896" i="23"/>
  <c r="AM895" i="23" s="1"/>
  <c r="AM898" i="23" s="1"/>
  <c r="AU896" i="23"/>
  <c r="AU895" i="23" s="1"/>
  <c r="AU898" i="23" s="1"/>
  <c r="BC921" i="23"/>
  <c r="BC920" i="23" s="1"/>
  <c r="BC923" i="23" s="1"/>
  <c r="J771" i="23"/>
  <c r="J770" i="23" s="1"/>
  <c r="J773" i="23" s="1"/>
  <c r="AS921" i="23"/>
  <c r="AS920" i="23" s="1"/>
  <c r="AS923" i="23" s="1"/>
  <c r="T937" i="23"/>
  <c r="T846" i="23"/>
  <c r="T845" i="23" s="1"/>
  <c r="T848" i="23" s="1"/>
  <c r="T771" i="23"/>
  <c r="T770" i="23" s="1"/>
  <c r="T773" i="23" s="1"/>
  <c r="G921" i="23"/>
  <c r="G920" i="23" s="1"/>
  <c r="G923" i="23" s="1"/>
  <c r="G924" i="23" s="1"/>
  <c r="S871" i="23"/>
  <c r="S870" i="23" s="1"/>
  <c r="S873" i="23" s="1"/>
  <c r="S821" i="23"/>
  <c r="S820" i="23" s="1"/>
  <c r="S823" i="23" s="1"/>
  <c r="O921" i="23"/>
  <c r="O920" i="23" s="1"/>
  <c r="O923" i="23" s="1"/>
  <c r="O871" i="23"/>
  <c r="O870" i="23" s="1"/>
  <c r="O873" i="23" s="1"/>
  <c r="O821" i="23"/>
  <c r="O820" i="23" s="1"/>
  <c r="O823" i="23" s="1"/>
  <c r="X939" i="23"/>
  <c r="X896" i="23"/>
  <c r="X895" i="23" s="1"/>
  <c r="X898" i="23" s="1"/>
  <c r="X796" i="23"/>
  <c r="X795" i="23" s="1"/>
  <c r="X798" i="23" s="1"/>
  <c r="AF939" i="23"/>
  <c r="AF946" i="23" s="1"/>
  <c r="AF945" i="23" s="1"/>
  <c r="AF948" i="23" s="1"/>
  <c r="AF896" i="23"/>
  <c r="AF895" i="23" s="1"/>
  <c r="AF898" i="23" s="1"/>
  <c r="AJ896" i="23"/>
  <c r="AJ895" i="23" s="1"/>
  <c r="AJ898" i="23" s="1"/>
  <c r="AN937" i="23"/>
  <c r="AN896" i="23"/>
  <c r="AN895" i="23" s="1"/>
  <c r="AN898" i="23" s="1"/>
  <c r="BH937" i="23"/>
  <c r="H921" i="23"/>
  <c r="H920" i="23" s="1"/>
  <c r="H923" i="23" s="1"/>
  <c r="H846" i="23"/>
  <c r="H845" i="23" s="1"/>
  <c r="H848" i="23" s="1"/>
  <c r="Y921" i="23"/>
  <c r="Y920" i="23" s="1"/>
  <c r="Y923" i="23" s="1"/>
  <c r="AO937" i="23"/>
  <c r="BA921" i="23"/>
  <c r="BA920" i="23" s="1"/>
  <c r="BA923" i="23" s="1"/>
  <c r="Z846" i="23"/>
  <c r="Z845" i="23" s="1"/>
  <c r="Z848" i="23" s="1"/>
  <c r="AP921" i="23"/>
  <c r="AP920" i="23" s="1"/>
  <c r="AP923" i="23" s="1"/>
  <c r="M921" i="23"/>
  <c r="M920" i="23" s="1"/>
  <c r="M923" i="23" s="1"/>
  <c r="N921" i="23"/>
  <c r="N920" i="23" s="1"/>
  <c r="N923" i="23" s="1"/>
  <c r="N871" i="23"/>
  <c r="N870" i="23" s="1"/>
  <c r="N873" i="23" s="1"/>
  <c r="K896" i="23"/>
  <c r="K895" i="23" s="1"/>
  <c r="K898" i="23" s="1"/>
  <c r="K796" i="23"/>
  <c r="K795" i="23" s="1"/>
  <c r="K798" i="23" s="1"/>
  <c r="P921" i="23"/>
  <c r="P920" i="23" s="1"/>
  <c r="P923" i="23" s="1"/>
  <c r="V921" i="23"/>
  <c r="V920" i="23" s="1"/>
  <c r="V923" i="23" s="1"/>
  <c r="AD896" i="23"/>
  <c r="AD895" i="23" s="1"/>
  <c r="AD898" i="23" s="1"/>
  <c r="AH846" i="23"/>
  <c r="AH845" i="23" s="1"/>
  <c r="AH848" i="23" s="1"/>
  <c r="AL896" i="23"/>
  <c r="AL895" i="23" s="1"/>
  <c r="AL898" i="23" s="1"/>
  <c r="U871" i="23"/>
  <c r="U870" i="23" s="1"/>
  <c r="U873" i="23" s="1"/>
  <c r="AK921" i="23"/>
  <c r="AK920" i="23" s="1"/>
  <c r="AK923" i="23" s="1"/>
  <c r="AK871" i="23"/>
  <c r="AK870" i="23" s="1"/>
  <c r="AK873" i="23" s="1"/>
  <c r="AW946" i="23"/>
  <c r="AW945" i="23" s="1"/>
  <c r="AW948" i="23" s="1"/>
  <c r="I896" i="23"/>
  <c r="I895" i="23" s="1"/>
  <c r="I898" i="23" s="1"/>
  <c r="I771" i="23"/>
  <c r="I770" i="23" s="1"/>
  <c r="I773" i="23" s="1"/>
  <c r="Q896" i="23"/>
  <c r="Q895" i="23" s="1"/>
  <c r="Q898" i="23" s="1"/>
  <c r="L821" i="23"/>
  <c r="L820" i="23" s="1"/>
  <c r="L823" i="23" s="1"/>
  <c r="L771" i="23"/>
  <c r="L770" i="23" s="1"/>
  <c r="L773" i="23" s="1"/>
  <c r="R896" i="23"/>
  <c r="R895" i="23" s="1"/>
  <c r="R898" i="23" s="1"/>
  <c r="R846" i="23"/>
  <c r="R845" i="23" s="1"/>
  <c r="R848" i="23" s="1"/>
  <c r="W871" i="23"/>
  <c r="W870" i="23" s="1"/>
  <c r="W873" i="23" s="1"/>
  <c r="W821" i="23"/>
  <c r="W820" i="23" s="1"/>
  <c r="W823" i="23" s="1"/>
  <c r="J921" i="23"/>
  <c r="J920" i="23" s="1"/>
  <c r="J923" i="23" s="1"/>
  <c r="J746" i="23"/>
  <c r="J745" i="23" s="1"/>
  <c r="J748" i="23" s="1"/>
  <c r="T896" i="23"/>
  <c r="T895" i="23" s="1"/>
  <c r="T898" i="23" s="1"/>
  <c r="T821" i="23"/>
  <c r="T820" i="23" s="1"/>
  <c r="T823" i="23" s="1"/>
  <c r="G871" i="23"/>
  <c r="G870" i="23" s="1"/>
  <c r="G873" i="23" s="1"/>
  <c r="G874" i="23" s="1"/>
  <c r="H874" i="23" s="1"/>
  <c r="S771" i="23"/>
  <c r="S770" i="23" s="1"/>
  <c r="S773" i="23" s="1"/>
  <c r="X871" i="23"/>
  <c r="X870" i="23" s="1"/>
  <c r="X873" i="23" s="1"/>
  <c r="AB846" i="23"/>
  <c r="AB845" i="23" s="1"/>
  <c r="AB848" i="23" s="1"/>
  <c r="AF846" i="23"/>
  <c r="AF845" i="23" s="1"/>
  <c r="AF848" i="23" s="1"/>
  <c r="BD921" i="23"/>
  <c r="BD920" i="23" s="1"/>
  <c r="BD923" i="23" s="1"/>
  <c r="H896" i="23"/>
  <c r="H895" i="23" s="1"/>
  <c r="H898" i="23" s="1"/>
  <c r="H796" i="23"/>
  <c r="H795" i="23" s="1"/>
  <c r="H798" i="23" s="1"/>
  <c r="H849" i="23" l="1"/>
  <c r="I849" i="23" s="1"/>
  <c r="J849" i="23" s="1"/>
  <c r="K849" i="23" s="1"/>
  <c r="L849" i="23" s="1"/>
  <c r="M849" i="23" s="1"/>
  <c r="N849" i="23" s="1"/>
  <c r="O849" i="23" s="1"/>
  <c r="P849" i="23" s="1"/>
  <c r="Q849" i="23" s="1"/>
  <c r="R849" i="23" s="1"/>
  <c r="S849" i="23" s="1"/>
  <c r="T849" i="23" s="1"/>
  <c r="U849" i="23" s="1"/>
  <c r="V849" i="23" s="1"/>
  <c r="W849" i="23" s="1"/>
  <c r="X849" i="23" s="1"/>
  <c r="Y849" i="23" s="1"/>
  <c r="Z849" i="23" s="1"/>
  <c r="AA849" i="23" s="1"/>
  <c r="AB849" i="23" s="1"/>
  <c r="AC849" i="23" s="1"/>
  <c r="AD849" i="23" s="1"/>
  <c r="AE849" i="23" s="1"/>
  <c r="AF849" i="23" s="1"/>
  <c r="AG849" i="23" s="1"/>
  <c r="AH849" i="23" s="1"/>
  <c r="AI849" i="23" s="1"/>
  <c r="AJ849" i="23" s="1"/>
  <c r="AK849" i="23" s="1"/>
  <c r="AL849" i="23" s="1"/>
  <c r="Q946" i="23"/>
  <c r="Q945" i="23" s="1"/>
  <c r="Q948" i="23" s="1"/>
  <c r="H899" i="23"/>
  <c r="I899" i="23" s="1"/>
  <c r="J899" i="23" s="1"/>
  <c r="K899" i="23" s="1"/>
  <c r="L899" i="23" s="1"/>
  <c r="M899" i="23" s="1"/>
  <c r="N899" i="23" s="1"/>
  <c r="O899" i="23" s="1"/>
  <c r="P899" i="23" s="1"/>
  <c r="Q899" i="23" s="1"/>
  <c r="R899" i="23" s="1"/>
  <c r="S899" i="23" s="1"/>
  <c r="T899" i="23" s="1"/>
  <c r="U899" i="23" s="1"/>
  <c r="V899" i="23" s="1"/>
  <c r="W899" i="23" s="1"/>
  <c r="X899" i="23" s="1"/>
  <c r="Y899" i="23" s="1"/>
  <c r="Z899" i="23" s="1"/>
  <c r="AA899" i="23" s="1"/>
  <c r="AB899" i="23" s="1"/>
  <c r="AC899" i="23" s="1"/>
  <c r="AD899" i="23" s="1"/>
  <c r="AE899" i="23" s="1"/>
  <c r="AF899" i="23" s="1"/>
  <c r="AG899" i="23" s="1"/>
  <c r="AH899" i="23" s="1"/>
  <c r="AI899" i="23" s="1"/>
  <c r="AJ899" i="23" s="1"/>
  <c r="AK899" i="23" s="1"/>
  <c r="AL899" i="23" s="1"/>
  <c r="AM899" i="23" s="1"/>
  <c r="AN899" i="23" s="1"/>
  <c r="AO899" i="23" s="1"/>
  <c r="AP899" i="23" s="1"/>
  <c r="AQ899" i="23" s="1"/>
  <c r="AR899" i="23" s="1"/>
  <c r="AS899" i="23" s="1"/>
  <c r="AT899" i="23" s="1"/>
  <c r="AU899" i="23" s="1"/>
  <c r="AV899" i="23" s="1"/>
  <c r="AW899" i="23" s="1"/>
  <c r="AX899" i="23" s="1"/>
  <c r="J749" i="23"/>
  <c r="K749" i="23" s="1"/>
  <c r="L749" i="23" s="1"/>
  <c r="M749" i="23" s="1"/>
  <c r="N749" i="23" s="1"/>
  <c r="H774" i="23"/>
  <c r="I774" i="23" s="1"/>
  <c r="J774" i="23" s="1"/>
  <c r="K774" i="23" s="1"/>
  <c r="L774" i="23" s="1"/>
  <c r="M774" i="23" s="1"/>
  <c r="N774" i="23" s="1"/>
  <c r="O774" i="23" s="1"/>
  <c r="P774" i="23" s="1"/>
  <c r="Q774" i="23" s="1"/>
  <c r="R774" i="23" s="1"/>
  <c r="S774" i="23" s="1"/>
  <c r="T774" i="23" s="1"/>
  <c r="H924" i="23"/>
  <c r="I924" i="23" s="1"/>
  <c r="J924" i="23" s="1"/>
  <c r="K924" i="23" s="1"/>
  <c r="L924" i="23" s="1"/>
  <c r="M924" i="23" s="1"/>
  <c r="N924" i="23" s="1"/>
  <c r="O924" i="23" s="1"/>
  <c r="P924" i="23" s="1"/>
  <c r="Q924" i="23" s="1"/>
  <c r="R924" i="23" s="1"/>
  <c r="S924" i="23" s="1"/>
  <c r="T924" i="23" s="1"/>
  <c r="U924" i="23" s="1"/>
  <c r="V924" i="23" s="1"/>
  <c r="W924" i="23" s="1"/>
  <c r="X924" i="23" s="1"/>
  <c r="Y924" i="23" s="1"/>
  <c r="Z924" i="23" s="1"/>
  <c r="AA924" i="23" s="1"/>
  <c r="AB924" i="23" s="1"/>
  <c r="AC924" i="23" s="1"/>
  <c r="AD924" i="23" s="1"/>
  <c r="AE924" i="23" s="1"/>
  <c r="AF924" i="23" s="1"/>
  <c r="AG924" i="23" s="1"/>
  <c r="AH924" i="23" s="1"/>
  <c r="AI924" i="23" s="1"/>
  <c r="AJ924" i="23" s="1"/>
  <c r="AK924" i="23" s="1"/>
  <c r="AL924" i="23" s="1"/>
  <c r="AM924" i="23" s="1"/>
  <c r="AN924" i="23" s="1"/>
  <c r="AO924" i="23" s="1"/>
  <c r="AP924" i="23" s="1"/>
  <c r="AQ924" i="23" s="1"/>
  <c r="AR924" i="23" s="1"/>
  <c r="AS924" i="23" s="1"/>
  <c r="AT924" i="23" s="1"/>
  <c r="AU924" i="23" s="1"/>
  <c r="AV924" i="23" s="1"/>
  <c r="AW924" i="23" s="1"/>
  <c r="AX924" i="23" s="1"/>
  <c r="AY924" i="23" s="1"/>
  <c r="AZ924" i="23" s="1"/>
  <c r="BA924" i="23" s="1"/>
  <c r="BB924" i="23" s="1"/>
  <c r="BC924" i="23" s="1"/>
  <c r="BD924" i="23" s="1"/>
  <c r="X946" i="23"/>
  <c r="X945" i="23" s="1"/>
  <c r="X948" i="23" s="1"/>
  <c r="AH946" i="23"/>
  <c r="AH945" i="23" s="1"/>
  <c r="AH948" i="23" s="1"/>
  <c r="I824" i="23"/>
  <c r="J824" i="23" s="1"/>
  <c r="K824" i="23" s="1"/>
  <c r="L824" i="23" s="1"/>
  <c r="M824" i="23" s="1"/>
  <c r="N824" i="23" s="1"/>
  <c r="O824" i="23" s="1"/>
  <c r="P824" i="23" s="1"/>
  <c r="Q824" i="23" s="1"/>
  <c r="R824" i="23" s="1"/>
  <c r="S824" i="23" s="1"/>
  <c r="T824" i="23" s="1"/>
  <c r="U824" i="23" s="1"/>
  <c r="V824" i="23" s="1"/>
  <c r="W824" i="23" s="1"/>
  <c r="X824" i="23" s="1"/>
  <c r="Y824" i="23" s="1"/>
  <c r="Z824" i="23" s="1"/>
  <c r="AA824" i="23" s="1"/>
  <c r="AB824" i="23" s="1"/>
  <c r="AC824" i="23" s="1"/>
  <c r="AD824" i="23" s="1"/>
  <c r="AE824" i="23" s="1"/>
  <c r="AF824" i="23" s="1"/>
  <c r="BD946" i="23"/>
  <c r="BD945" i="23" s="1"/>
  <c r="BD948" i="23" s="1"/>
  <c r="J946" i="23"/>
  <c r="J945" i="23" s="1"/>
  <c r="J948" i="23" s="1"/>
  <c r="M946" i="23"/>
  <c r="M945" i="23" s="1"/>
  <c r="M948" i="23" s="1"/>
  <c r="AR946" i="23"/>
  <c r="AR945" i="23" s="1"/>
  <c r="AR948" i="23" s="1"/>
  <c r="O946" i="23"/>
  <c r="O945" i="23" s="1"/>
  <c r="O948" i="23" s="1"/>
  <c r="AE946" i="23"/>
  <c r="AE945" i="23" s="1"/>
  <c r="AE948" i="23" s="1"/>
  <c r="AO946" i="23"/>
  <c r="AO945" i="23" s="1"/>
  <c r="AO948" i="23" s="1"/>
  <c r="AG946" i="23"/>
  <c r="AG945" i="23" s="1"/>
  <c r="AG948" i="23" s="1"/>
  <c r="V946" i="23"/>
  <c r="V945" i="23" s="1"/>
  <c r="V948" i="23" s="1"/>
  <c r="AB946" i="23"/>
  <c r="AB945" i="23" s="1"/>
  <c r="AB948" i="23" s="1"/>
  <c r="G946" i="23"/>
  <c r="G945" i="23" s="1"/>
  <c r="G948" i="23" s="1"/>
  <c r="G949" i="23" s="1"/>
  <c r="H949" i="23" s="1"/>
  <c r="I949" i="23" s="1"/>
  <c r="I874" i="23"/>
  <c r="J874" i="23" s="1"/>
  <c r="K874" i="23" s="1"/>
  <c r="L874" i="23" s="1"/>
  <c r="M874" i="23" s="1"/>
  <c r="N874" i="23" s="1"/>
  <c r="O874" i="23" s="1"/>
  <c r="P874" i="23" s="1"/>
  <c r="Q874" i="23" s="1"/>
  <c r="R874" i="23" s="1"/>
  <c r="S874" i="23" s="1"/>
  <c r="T874" i="23" s="1"/>
  <c r="U874" i="23" s="1"/>
  <c r="V874" i="23" s="1"/>
  <c r="W874" i="23" s="1"/>
  <c r="X874" i="23" s="1"/>
  <c r="Y874" i="23" s="1"/>
  <c r="Z874" i="23" s="1"/>
  <c r="AA874" i="23" s="1"/>
  <c r="AB874" i="23" s="1"/>
  <c r="AC874" i="23" s="1"/>
  <c r="AD874" i="23" s="1"/>
  <c r="AE874" i="23" s="1"/>
  <c r="AF874" i="23" s="1"/>
  <c r="AG874" i="23" s="1"/>
  <c r="AH874" i="23" s="1"/>
  <c r="AI874" i="23" s="1"/>
  <c r="AJ874" i="23" s="1"/>
  <c r="AK874" i="23" s="1"/>
  <c r="AL874" i="23" s="1"/>
  <c r="AM874" i="23" s="1"/>
  <c r="AN874" i="23" s="1"/>
  <c r="AO874" i="23" s="1"/>
  <c r="AP874" i="23" s="1"/>
  <c r="AQ874" i="23" s="1"/>
  <c r="AR874" i="23" s="1"/>
  <c r="H799" i="23"/>
  <c r="I799" i="23" s="1"/>
  <c r="J799" i="23" s="1"/>
  <c r="K799" i="23" s="1"/>
  <c r="L799" i="23" s="1"/>
  <c r="M799" i="23" s="1"/>
  <c r="N799" i="23" s="1"/>
  <c r="O799" i="23" s="1"/>
  <c r="P799" i="23" s="1"/>
  <c r="Q799" i="23" s="1"/>
  <c r="R799" i="23" s="1"/>
  <c r="S799" i="23" s="1"/>
  <c r="T799" i="23" s="1"/>
  <c r="U799" i="23" s="1"/>
  <c r="V799" i="23" s="1"/>
  <c r="W799" i="23" s="1"/>
  <c r="X799" i="23" s="1"/>
  <c r="Y799" i="23" s="1"/>
  <c r="Z799" i="23" s="1"/>
  <c r="AQ946" i="23"/>
  <c r="AQ945" i="23" s="1"/>
  <c r="AQ948" i="23" s="1"/>
  <c r="N946" i="23"/>
  <c r="N945" i="23" s="1"/>
  <c r="N948" i="23" s="1"/>
  <c r="L946" i="23"/>
  <c r="L945" i="23" s="1"/>
  <c r="L948" i="23" s="1"/>
  <c r="J949" i="23" l="1"/>
  <c r="K949" i="23" s="1"/>
  <c r="L949" i="23" s="1"/>
  <c r="M949" i="23" s="1"/>
  <c r="N949" i="23" s="1"/>
  <c r="O949" i="23" s="1"/>
  <c r="P949" i="23" s="1"/>
  <c r="Q949" i="23" s="1"/>
  <c r="R949" i="23" s="1"/>
  <c r="S949" i="23" s="1"/>
  <c r="T949" i="23" s="1"/>
  <c r="U949" i="23" s="1"/>
  <c r="V949" i="23" s="1"/>
  <c r="W949" i="23" s="1"/>
  <c r="X949" i="23" s="1"/>
  <c r="Y949" i="23" s="1"/>
  <c r="Z949" i="23" s="1"/>
  <c r="AA949" i="23" s="1"/>
  <c r="AB949" i="23" s="1"/>
  <c r="AC949" i="23" s="1"/>
  <c r="AD949" i="23" s="1"/>
  <c r="AE949" i="23" s="1"/>
  <c r="AF949" i="23" s="1"/>
  <c r="AG949" i="23" s="1"/>
  <c r="AH949" i="23" s="1"/>
  <c r="AI949" i="23" s="1"/>
  <c r="AJ949" i="23" s="1"/>
  <c r="AK949" i="23" s="1"/>
  <c r="AL949" i="23" s="1"/>
  <c r="AM949" i="23" s="1"/>
  <c r="AN949" i="23" s="1"/>
  <c r="AO949" i="23" s="1"/>
  <c r="AP949" i="23" s="1"/>
  <c r="AQ949" i="23" s="1"/>
  <c r="AR949" i="23" s="1"/>
  <c r="AS949" i="23" s="1"/>
  <c r="AT949" i="23" s="1"/>
  <c r="AU949" i="23" s="1"/>
  <c r="AV949" i="23" s="1"/>
  <c r="AW949" i="23" s="1"/>
  <c r="AX949" i="23" s="1"/>
  <c r="AY949" i="23" s="1"/>
  <c r="AZ949" i="23" s="1"/>
  <c r="BA949" i="23" s="1"/>
  <c r="BB949" i="23" s="1"/>
  <c r="BC949" i="23" s="1"/>
  <c r="BD949" i="23" s="1"/>
  <c r="BE949" i="23" s="1"/>
  <c r="BF949" i="23" s="1"/>
  <c r="BG949" i="23" s="1"/>
  <c r="BH949" i="23" s="1"/>
  <c r="BI949" i="23" s="1"/>
  <c r="BJ949" i="23" s="1"/>
  <c r="Z24" i="92" l="1"/>
  <c r="Z539" i="92"/>
  <c r="D17" i="92"/>
  <c r="AB24" i="92"/>
  <c r="AB539" i="92"/>
  <c r="AA539" i="92"/>
  <c r="AA24" i="92"/>
  <c r="AC539" i="92"/>
  <c r="AC24" i="92"/>
  <c r="Y539" i="92"/>
  <c r="Y24" i="92"/>
  <c r="Y26" i="92" s="1"/>
  <c r="D25" i="92"/>
  <c r="D12" i="92"/>
  <c r="I547" i="92" l="1" a="1"/>
  <c r="D539" i="92"/>
  <c r="I564" i="92" l="1"/>
  <c r="I561" i="92"/>
  <c r="I563" i="92"/>
  <c r="I598" i="92"/>
  <c r="I552" i="92"/>
  <c r="I599" i="92"/>
  <c r="I560" i="92"/>
  <c r="I557" i="92"/>
  <c r="I555" i="92"/>
  <c r="I575" i="92"/>
  <c r="I556" i="92"/>
  <c r="I553" i="92"/>
  <c r="I547" i="92"/>
  <c r="I597" i="92"/>
  <c r="I606" i="92"/>
  <c r="I587" i="92"/>
  <c r="I579" i="92"/>
  <c r="I548" i="92"/>
  <c r="I602" i="92"/>
  <c r="I583" i="92"/>
  <c r="I600" i="92"/>
  <c r="I581" i="92"/>
  <c r="I591" i="92"/>
  <c r="I605" i="92"/>
  <c r="I594" i="92"/>
  <c r="I567" i="92"/>
  <c r="I604" i="92"/>
  <c r="I601" i="92"/>
  <c r="I586" i="92"/>
  <c r="I551" i="92"/>
  <c r="I565" i="92"/>
  <c r="I566" i="92"/>
  <c r="I580" i="92"/>
  <c r="I577" i="92"/>
  <c r="I595" i="92"/>
  <c r="I559" i="92"/>
  <c r="I603" i="92"/>
  <c r="I573" i="92"/>
  <c r="I582" i="92"/>
  <c r="I569" i="92"/>
  <c r="I571" i="92"/>
  <c r="I596" i="92"/>
  <c r="I593" i="92"/>
  <c r="I570" i="92"/>
  <c r="I590" i="92"/>
  <c r="I584" i="92"/>
  <c r="I549" i="92"/>
  <c r="I592" i="92"/>
  <c r="I589" i="92"/>
  <c r="I562" i="92"/>
  <c r="I574" i="92"/>
  <c r="I588" i="92"/>
  <c r="I585" i="92"/>
  <c r="I554" i="92"/>
  <c r="I558" i="92"/>
  <c r="I578" i="92"/>
  <c r="I568" i="92"/>
  <c r="I576" i="92"/>
  <c r="I572" i="92"/>
  <c r="I550" i="92"/>
  <c r="Y537" i="92"/>
  <c r="Y536" i="92"/>
  <c r="Y20" i="92" l="1"/>
  <c r="I607" i="92"/>
  <c r="AF93" i="23" l="1"/>
  <c r="W93" i="23"/>
  <c r="AM93" i="23"/>
  <c r="N93" i="23"/>
  <c r="P93" i="23"/>
  <c r="X93" i="23"/>
  <c r="AI93" i="23"/>
  <c r="AJ93" i="23"/>
  <c r="AG93" i="23"/>
  <c r="AE93" i="23"/>
  <c r="R93" i="23"/>
  <c r="AB93" i="23"/>
  <c r="AA93" i="23"/>
  <c r="Y93" i="23"/>
  <c r="AH93" i="23"/>
  <c r="M93" i="23"/>
  <c r="AC93" i="23"/>
  <c r="Z93" i="23"/>
  <c r="AN93" i="23"/>
  <c r="AL93" i="23"/>
  <c r="O93" i="23"/>
  <c r="AD93" i="23"/>
  <c r="U93" i="23"/>
  <c r="Q93" i="23"/>
  <c r="T93" i="23"/>
  <c r="V93" i="23"/>
  <c r="S93" i="23"/>
  <c r="AK93" i="23"/>
  <c r="X103" i="23"/>
  <c r="AH103" i="23"/>
  <c r="AC103" i="23"/>
  <c r="AD103" i="23"/>
  <c r="AK103" i="23"/>
  <c r="AB103" i="23"/>
  <c r="AE103" i="23"/>
  <c r="AL103" i="23"/>
  <c r="AG103" i="23"/>
  <c r="AN103" i="23"/>
  <c r="W103" i="23"/>
  <c r="AJ103" i="23"/>
  <c r="AI103" i="23"/>
  <c r="Z103" i="23"/>
  <c r="AA103" i="23"/>
  <c r="Y103" i="23"/>
  <c r="AM103" i="23"/>
  <c r="AF103" i="23"/>
  <c r="AN117" i="23"/>
  <c r="AK117" i="23"/>
  <c r="AL117" i="23"/>
  <c r="AM117" i="23"/>
  <c r="AI115" i="23"/>
  <c r="AL115" i="23"/>
  <c r="AK115" i="23"/>
  <c r="AN115" i="23"/>
  <c r="AM115" i="23"/>
  <c r="AJ115" i="23"/>
  <c r="AB101" i="23"/>
  <c r="AI101" i="23"/>
  <c r="AM101" i="23"/>
  <c r="V101" i="23"/>
  <c r="AF101" i="23"/>
  <c r="Y101" i="23"/>
  <c r="AG101" i="23"/>
  <c r="U101" i="23"/>
  <c r="AE101" i="23"/>
  <c r="X101" i="23"/>
  <c r="AH101" i="23"/>
  <c r="AA101" i="23"/>
  <c r="AN101" i="23"/>
  <c r="AC101" i="23"/>
  <c r="AK101" i="23"/>
  <c r="AD101" i="23"/>
  <c r="Z101" i="23"/>
  <c r="AJ101" i="23"/>
  <c r="W101" i="23"/>
  <c r="AL101" i="23"/>
  <c r="AN120" i="23"/>
  <c r="AJ100" i="23"/>
  <c r="T100" i="23"/>
  <c r="AL100" i="23"/>
  <c r="AE100" i="23"/>
  <c r="AF100" i="23"/>
  <c r="AG100" i="23"/>
  <c r="Z100" i="23"/>
  <c r="Y100" i="23"/>
  <c r="AA100" i="23"/>
  <c r="AM100" i="23"/>
  <c r="AB100" i="23"/>
  <c r="AH100" i="23"/>
  <c r="AN100" i="23"/>
  <c r="V100" i="23"/>
  <c r="AK100" i="23"/>
  <c r="AC100" i="23"/>
  <c r="AD100" i="23"/>
  <c r="X100" i="23"/>
  <c r="W100" i="23"/>
  <c r="AI100" i="23"/>
  <c r="U100" i="23"/>
  <c r="AN119" i="23"/>
  <c r="AM119" i="23"/>
  <c r="AI112" i="23"/>
  <c r="AK112" i="23"/>
  <c r="AG112" i="23"/>
  <c r="AF112" i="23"/>
  <c r="AM112" i="23"/>
  <c r="AN112" i="23"/>
  <c r="AH112" i="23"/>
  <c r="AL112" i="23"/>
  <c r="AJ112" i="23"/>
  <c r="AJ114" i="23"/>
  <c r="AM114" i="23"/>
  <c r="AH114" i="23"/>
  <c r="AN114" i="23"/>
  <c r="AK114" i="23"/>
  <c r="AI114" i="23"/>
  <c r="AL114" i="23"/>
  <c r="AI102" i="23"/>
  <c r="Y102" i="23"/>
  <c r="AF102" i="23"/>
  <c r="Z102" i="23"/>
  <c r="AG102" i="23"/>
  <c r="AN102" i="23"/>
  <c r="X102" i="23"/>
  <c r="AE102" i="23"/>
  <c r="V102" i="23"/>
  <c r="AD102" i="23"/>
  <c r="AC102" i="23"/>
  <c r="AJ102" i="23"/>
  <c r="AH102" i="23"/>
  <c r="W102" i="23"/>
  <c r="AL102" i="23"/>
  <c r="AK102" i="23"/>
  <c r="AB102" i="23"/>
  <c r="AM102" i="23"/>
  <c r="AA102" i="23"/>
  <c r="AD106" i="23"/>
  <c r="AK106" i="23"/>
  <c r="AN106" i="23"/>
  <c r="Z106" i="23"/>
  <c r="AG106" i="23"/>
  <c r="AJ106" i="23"/>
  <c r="AI106" i="23"/>
  <c r="AL106" i="23"/>
  <c r="AC106" i="23"/>
  <c r="AF106" i="23"/>
  <c r="AM106" i="23"/>
  <c r="AE106" i="23"/>
  <c r="AH106" i="23"/>
  <c r="AA106" i="23"/>
  <c r="AB106" i="23"/>
  <c r="AB98" i="23"/>
  <c r="AD98" i="23"/>
  <c r="R98" i="23"/>
  <c r="AA98" i="23"/>
  <c r="W98" i="23"/>
  <c r="U98" i="23"/>
  <c r="V98" i="23"/>
  <c r="AN98" i="23"/>
  <c r="X98" i="23"/>
  <c r="Y98" i="23"/>
  <c r="AM98" i="23"/>
  <c r="AF98" i="23"/>
  <c r="AI98" i="23"/>
  <c r="Z98" i="23"/>
  <c r="AH98" i="23"/>
  <c r="AE98" i="23"/>
  <c r="AC98" i="23"/>
  <c r="AJ98" i="23"/>
  <c r="S98" i="23"/>
  <c r="AK98" i="23"/>
  <c r="T98" i="23"/>
  <c r="AL98" i="23"/>
  <c r="AG98" i="23"/>
  <c r="AL116" i="23"/>
  <c r="AJ116" i="23"/>
  <c r="AN116" i="23"/>
  <c r="AK116" i="23"/>
  <c r="AM116" i="23"/>
  <c r="AB96" i="23"/>
  <c r="AG96" i="23"/>
  <c r="R96" i="23"/>
  <c r="AD96" i="23"/>
  <c r="S96" i="23"/>
  <c r="AC96" i="23"/>
  <c r="X96" i="23"/>
  <c r="AL96" i="23"/>
  <c r="AE96" i="23"/>
  <c r="U96" i="23"/>
  <c r="AN96" i="23"/>
  <c r="T96" i="23"/>
  <c r="AA96" i="23"/>
  <c r="Y96" i="23"/>
  <c r="AH96" i="23"/>
  <c r="AJ96" i="23"/>
  <c r="P96" i="23"/>
  <c r="V96" i="23"/>
  <c r="AK96" i="23"/>
  <c r="Z96" i="23"/>
  <c r="AF96" i="23"/>
  <c r="AM96" i="23"/>
  <c r="AI96" i="23"/>
  <c r="Q96" i="23"/>
  <c r="W96" i="23"/>
  <c r="AL107" i="23"/>
  <c r="AB107" i="23"/>
  <c r="AG107" i="23"/>
  <c r="AN107" i="23"/>
  <c r="AC107" i="23"/>
  <c r="AJ107" i="23"/>
  <c r="AM107" i="23"/>
  <c r="AA107" i="23"/>
  <c r="AH107" i="23"/>
  <c r="AF107" i="23"/>
  <c r="AE107" i="23"/>
  <c r="AD107" i="23"/>
  <c r="AK107" i="23"/>
  <c r="AI107" i="23"/>
  <c r="AJ95" i="23"/>
  <c r="T95" i="23"/>
  <c r="V95" i="23"/>
  <c r="AE95" i="23"/>
  <c r="O95" i="23"/>
  <c r="AF95" i="23"/>
  <c r="P95" i="23"/>
  <c r="AL95" i="23"/>
  <c r="Q95" i="23"/>
  <c r="Y95" i="23"/>
  <c r="AK95" i="23"/>
  <c r="AI95" i="23"/>
  <c r="AB95" i="23"/>
  <c r="R95" i="23"/>
  <c r="Z95" i="23"/>
  <c r="AC95" i="23"/>
  <c r="X95" i="23"/>
  <c r="U95" i="23"/>
  <c r="AG95" i="23"/>
  <c r="AD95" i="23"/>
  <c r="AN95" i="23"/>
  <c r="AA95" i="23"/>
  <c r="AM95" i="23"/>
  <c r="AH95" i="23"/>
  <c r="W95" i="23"/>
  <c r="S95" i="23"/>
  <c r="AM118" i="23"/>
  <c r="AN118" i="23"/>
  <c r="AL118" i="23"/>
  <c r="AB88" i="23"/>
  <c r="L88" i="23"/>
  <c r="AG88" i="23"/>
  <c r="AA88" i="23"/>
  <c r="K88" i="23"/>
  <c r="U88" i="23"/>
  <c r="AH88" i="23"/>
  <c r="R88" i="23"/>
  <c r="AN88" i="23"/>
  <c r="X88" i="23"/>
  <c r="H88" i="23"/>
  <c r="AC88" i="23"/>
  <c r="AM88" i="23"/>
  <c r="W88" i="23"/>
  <c r="AD88" i="23"/>
  <c r="N88" i="23"/>
  <c r="AJ88" i="23"/>
  <c r="T88" i="23"/>
  <c r="Q88" i="23"/>
  <c r="AI88" i="23"/>
  <c r="S88" i="23"/>
  <c r="Z88" i="23"/>
  <c r="J88" i="23"/>
  <c r="Y88" i="23"/>
  <c r="AE88" i="23"/>
  <c r="I88" i="23"/>
  <c r="AF88" i="23"/>
  <c r="M88" i="23"/>
  <c r="O88" i="23"/>
  <c r="AL88" i="23"/>
  <c r="V88" i="23"/>
  <c r="P88" i="23"/>
  <c r="AK88" i="23"/>
  <c r="AE92" i="23"/>
  <c r="O92" i="23"/>
  <c r="T92" i="23"/>
  <c r="P92" i="23"/>
  <c r="AN92" i="23"/>
  <c r="R92" i="23"/>
  <c r="U92" i="23"/>
  <c r="AL92" i="23"/>
  <c r="Q92" i="23"/>
  <c r="AF92" i="23"/>
  <c r="AA92" i="23"/>
  <c r="AJ92" i="23"/>
  <c r="N92" i="23"/>
  <c r="AH92" i="23"/>
  <c r="M92" i="23"/>
  <c r="AM92" i="23"/>
  <c r="W92" i="23"/>
  <c r="AD92" i="23"/>
  <c r="AK92" i="23"/>
  <c r="AC92" i="23"/>
  <c r="AG92" i="23"/>
  <c r="AI92" i="23"/>
  <c r="Y92" i="23"/>
  <c r="X92" i="23"/>
  <c r="AB92" i="23"/>
  <c r="Z92" i="23"/>
  <c r="L92" i="23"/>
  <c r="S92" i="23"/>
  <c r="V92" i="23"/>
  <c r="AL113" i="23"/>
  <c r="AM113" i="23"/>
  <c r="AJ113" i="23"/>
  <c r="AK113" i="23"/>
  <c r="AN113" i="23"/>
  <c r="AG113" i="23"/>
  <c r="AI113" i="23"/>
  <c r="AH113" i="23"/>
  <c r="AJ97" i="23"/>
  <c r="T97" i="23"/>
  <c r="AK97" i="23"/>
  <c r="V97" i="23"/>
  <c r="Q97" i="23"/>
  <c r="AA97" i="23"/>
  <c r="R97" i="23"/>
  <c r="AF97" i="23"/>
  <c r="AE97" i="23"/>
  <c r="S97" i="23"/>
  <c r="AM97" i="23"/>
  <c r="AB97" i="23"/>
  <c r="Z97" i="23"/>
  <c r="AI97" i="23"/>
  <c r="AG97" i="23"/>
  <c r="AL97" i="23"/>
  <c r="AN97" i="23"/>
  <c r="U97" i="23"/>
  <c r="Y97" i="23"/>
  <c r="AC97" i="23"/>
  <c r="AD97" i="23"/>
  <c r="AH97" i="23"/>
  <c r="W97" i="23"/>
  <c r="X97" i="23"/>
  <c r="AI111" i="23"/>
  <c r="AJ111" i="23"/>
  <c r="AH111" i="23"/>
  <c r="AM111" i="23"/>
  <c r="AK111" i="23"/>
  <c r="AN111" i="23"/>
  <c r="AE111" i="23"/>
  <c r="AL111" i="23"/>
  <c r="AF111" i="23"/>
  <c r="AG111" i="23"/>
  <c r="AF91" i="23"/>
  <c r="P91" i="23"/>
  <c r="M91" i="23"/>
  <c r="AA91" i="23"/>
  <c r="K91" i="23"/>
  <c r="AG91" i="23"/>
  <c r="X91" i="23"/>
  <c r="AE91" i="23"/>
  <c r="AL91" i="23"/>
  <c r="V91" i="23"/>
  <c r="AN91" i="23"/>
  <c r="T91" i="23"/>
  <c r="W91" i="23"/>
  <c r="AH91" i="23"/>
  <c r="R91" i="23"/>
  <c r="AK91" i="23"/>
  <c r="AJ91" i="23"/>
  <c r="L91" i="23"/>
  <c r="AC91" i="23"/>
  <c r="AM91" i="23"/>
  <c r="S91" i="23"/>
  <c r="AD91" i="23"/>
  <c r="N91" i="23"/>
  <c r="U91" i="23"/>
  <c r="AB91" i="23"/>
  <c r="AI91" i="23"/>
  <c r="O91" i="23"/>
  <c r="Z91" i="23"/>
  <c r="Q91" i="23"/>
  <c r="Y91" i="23"/>
  <c r="AJ87" i="23"/>
  <c r="T87" i="23"/>
  <c r="AM87" i="23"/>
  <c r="O87" i="23"/>
  <c r="W87" i="23"/>
  <c r="AH87" i="23"/>
  <c r="R87" i="23"/>
  <c r="AG87" i="23"/>
  <c r="AC87" i="23"/>
  <c r="AB87" i="23"/>
  <c r="H87" i="23"/>
  <c r="AE87" i="23"/>
  <c r="K87" i="23"/>
  <c r="AD87" i="23"/>
  <c r="J87" i="23"/>
  <c r="I87" i="23"/>
  <c r="M87" i="23"/>
  <c r="X87" i="23"/>
  <c r="AA87" i="23"/>
  <c r="Z87" i="23"/>
  <c r="Q87" i="23"/>
  <c r="Y87" i="23"/>
  <c r="AF87" i="23"/>
  <c r="L87" i="23"/>
  <c r="G87" i="23"/>
  <c r="AI87" i="23"/>
  <c r="AL87" i="23"/>
  <c r="N87" i="23"/>
  <c r="U87" i="23"/>
  <c r="AK87" i="23"/>
  <c r="S87" i="23"/>
  <c r="AN87" i="23"/>
  <c r="V87" i="23"/>
  <c r="P87" i="23"/>
  <c r="AN94" i="23"/>
  <c r="X94" i="23"/>
  <c r="AA94" i="23"/>
  <c r="AM94" i="23"/>
  <c r="AK94" i="23"/>
  <c r="N94" i="23"/>
  <c r="Z94" i="23"/>
  <c r="AJ94" i="23"/>
  <c r="T94" i="23"/>
  <c r="V94" i="23"/>
  <c r="AE94" i="23"/>
  <c r="AD94" i="23"/>
  <c r="AI94" i="23"/>
  <c r="AF94" i="23"/>
  <c r="Q94" i="23"/>
  <c r="Y94" i="23"/>
  <c r="S94" i="23"/>
  <c r="AC94" i="23"/>
  <c r="AB94" i="23"/>
  <c r="R94" i="23"/>
  <c r="U94" i="23"/>
  <c r="P94" i="23"/>
  <c r="W94" i="23"/>
  <c r="AG94" i="23"/>
  <c r="O94" i="23"/>
  <c r="AL94" i="23"/>
  <c r="AH94" i="23"/>
  <c r="AH104" i="23"/>
  <c r="Y104" i="23"/>
  <c r="AF104" i="23"/>
  <c r="AI104" i="23"/>
  <c r="AA104" i="23"/>
  <c r="Z104" i="23"/>
  <c r="AK104" i="23"/>
  <c r="AB104" i="23"/>
  <c r="AE104" i="23"/>
  <c r="AG104" i="23"/>
  <c r="X104" i="23"/>
  <c r="AD104" i="23"/>
  <c r="AJ104" i="23"/>
  <c r="AM104" i="23"/>
  <c r="AC104" i="23"/>
  <c r="AL104" i="23"/>
  <c r="AN104" i="23"/>
  <c r="AB89" i="23"/>
  <c r="L89" i="23"/>
  <c r="AF89" i="23"/>
  <c r="AG89" i="23"/>
  <c r="AM89" i="23"/>
  <c r="W89" i="23"/>
  <c r="Q89" i="23"/>
  <c r="AH89" i="23"/>
  <c r="R89" i="23"/>
  <c r="X89" i="23"/>
  <c r="U89" i="23"/>
  <c r="AI89" i="23"/>
  <c r="S89" i="23"/>
  <c r="AD89" i="23"/>
  <c r="N89" i="23"/>
  <c r="AJ89" i="23"/>
  <c r="P89" i="23"/>
  <c r="AK89" i="23"/>
  <c r="AA89" i="23"/>
  <c r="K89" i="23"/>
  <c r="AC89" i="23"/>
  <c r="AL89" i="23"/>
  <c r="V89" i="23"/>
  <c r="M89" i="23"/>
  <c r="AE89" i="23"/>
  <c r="Y89" i="23"/>
  <c r="I89" i="23"/>
  <c r="O89" i="23"/>
  <c r="T89" i="23"/>
  <c r="J89" i="23"/>
  <c r="AN89" i="23"/>
  <c r="Z89" i="23"/>
  <c r="AI108" i="23"/>
  <c r="AB108" i="23"/>
  <c r="AD108" i="23"/>
  <c r="AG108" i="23"/>
  <c r="AJ108" i="23"/>
  <c r="AE108" i="23"/>
  <c r="AM108" i="23"/>
  <c r="AC108" i="23"/>
  <c r="AF108" i="23"/>
  <c r="AL108" i="23"/>
  <c r="AK108" i="23"/>
  <c r="AN108" i="23"/>
  <c r="AH108" i="23"/>
  <c r="AM110" i="23"/>
  <c r="AF110" i="23"/>
  <c r="AI110" i="23"/>
  <c r="AG110" i="23"/>
  <c r="AH110" i="23"/>
  <c r="AE110" i="23"/>
  <c r="AJ110" i="23"/>
  <c r="AN110" i="23"/>
  <c r="AK110" i="23"/>
  <c r="AD110" i="23"/>
  <c r="AL110" i="23"/>
  <c r="AN90" i="23"/>
  <c r="X90" i="23"/>
  <c r="AA90" i="23"/>
  <c r="K90" i="23"/>
  <c r="AC90" i="23"/>
  <c r="AL90" i="23"/>
  <c r="V90" i="23"/>
  <c r="M90" i="23"/>
  <c r="AJ90" i="23"/>
  <c r="T90" i="23"/>
  <c r="AK90" i="23"/>
  <c r="AM90" i="23"/>
  <c r="W90" i="23"/>
  <c r="Q90" i="23"/>
  <c r="AH90" i="23"/>
  <c r="R90" i="23"/>
  <c r="AF90" i="23"/>
  <c r="P90" i="23"/>
  <c r="Y90" i="23"/>
  <c r="AI90" i="23"/>
  <c r="S90" i="23"/>
  <c r="AD90" i="23"/>
  <c r="N90" i="23"/>
  <c r="L90" i="23"/>
  <c r="J90" i="23"/>
  <c r="AE90" i="23"/>
  <c r="AG90" i="23"/>
  <c r="U90" i="23"/>
  <c r="O90" i="23"/>
  <c r="AB90" i="23"/>
  <c r="Z90" i="23"/>
  <c r="AN99" i="23"/>
  <c r="X99" i="23"/>
  <c r="W99" i="23"/>
  <c r="AL99" i="23"/>
  <c r="AD99" i="23"/>
  <c r="AI99" i="23"/>
  <c r="AJ99" i="23"/>
  <c r="T99" i="23"/>
  <c r="AM99" i="23"/>
  <c r="AG99" i="23"/>
  <c r="S99" i="23"/>
  <c r="AE99" i="23"/>
  <c r="AK99" i="23"/>
  <c r="Y99" i="23"/>
  <c r="AF99" i="23"/>
  <c r="AH99" i="23"/>
  <c r="AA99" i="23"/>
  <c r="Z99" i="23"/>
  <c r="V99" i="23"/>
  <c r="AC99" i="23"/>
  <c r="U99" i="23"/>
  <c r="AB99" i="23"/>
  <c r="AH109" i="23"/>
  <c r="AG109" i="23"/>
  <c r="AJ109" i="23"/>
  <c r="AE109" i="23"/>
  <c r="AL109" i="23"/>
  <c r="AM109" i="23"/>
  <c r="AD109" i="23"/>
  <c r="AK109" i="23"/>
  <c r="AF109" i="23"/>
  <c r="AC109" i="23"/>
  <c r="AN109" i="23"/>
  <c r="AI109" i="23"/>
  <c r="Z105" i="23"/>
  <c r="AH105" i="23"/>
  <c r="AG105" i="23"/>
  <c r="AN105" i="23"/>
  <c r="AE105" i="23"/>
  <c r="AD105" i="23"/>
  <c r="AC105" i="23"/>
  <c r="AJ105" i="23"/>
  <c r="AI105" i="23"/>
  <c r="AF105" i="23"/>
  <c r="AM105" i="23"/>
  <c r="AK105" i="23"/>
  <c r="AB105" i="23"/>
  <c r="Y105" i="23"/>
  <c r="AL105" i="23"/>
  <c r="AA105" i="23"/>
  <c r="H159" i="23" l="1"/>
  <c r="G159" i="23"/>
  <c r="V159" i="23"/>
  <c r="AK159" i="23"/>
  <c r="U159" i="23"/>
  <c r="AI159" i="23"/>
  <c r="AF159" i="23"/>
  <c r="AA159" i="23"/>
  <c r="AD159" i="23"/>
  <c r="AG159" i="23"/>
  <c r="AJ159" i="23"/>
  <c r="N159" i="23"/>
  <c r="Z159" i="23"/>
  <c r="M159" i="23"/>
  <c r="AB159" i="23"/>
  <c r="O159" i="23"/>
  <c r="S159" i="23"/>
  <c r="AL159" i="23"/>
  <c r="Y159" i="23"/>
  <c r="X159" i="23"/>
  <c r="I159" i="23"/>
  <c r="K159" i="23"/>
  <c r="R159" i="23"/>
  <c r="AM159" i="23"/>
  <c r="P159" i="23"/>
  <c r="AN159" i="23"/>
  <c r="L159" i="23"/>
  <c r="Q159" i="23"/>
  <c r="J159" i="23"/>
  <c r="AE159" i="23"/>
  <c r="AC159" i="23"/>
  <c r="AH159" i="23"/>
  <c r="W159" i="23"/>
  <c r="T159" i="23"/>
  <c r="C33" i="68" l="1"/>
  <c r="P963" i="23"/>
  <c r="S963" i="23"/>
  <c r="M33" i="68" l="1"/>
  <c r="D30" i="85"/>
  <c r="AN860" i="23" l="1"/>
  <c r="AN885" i="23"/>
  <c r="AN910" i="23"/>
  <c r="AN935" i="23"/>
  <c r="P962" i="23"/>
  <c r="Y27" i="92" l="1"/>
  <c r="Y28" i="92" l="1"/>
  <c r="Y22" i="92" s="1"/>
  <c r="Y18" i="92" s="1"/>
  <c r="Z11" i="92" s="1"/>
  <c r="Z14" i="92" s="1"/>
  <c r="Z26" i="92" s="1"/>
  <c r="Y540" i="92"/>
  <c r="Y541" i="92" l="1"/>
  <c r="Y542" i="92" s="1"/>
  <c r="Z15" i="92" l="1"/>
  <c r="Z16" i="92" l="1"/>
  <c r="Z21" i="92" s="1"/>
  <c r="Z20" i="92"/>
  <c r="Z536" i="92"/>
  <c r="Z27" i="92"/>
  <c r="Z537" i="92" l="1"/>
  <c r="Z540" i="92"/>
  <c r="Z28" i="92"/>
  <c r="Z541" i="92" l="1"/>
  <c r="Z542" i="92" s="1"/>
  <c r="Z22" i="92"/>
  <c r="Z18" i="92" s="1"/>
  <c r="AA11" i="92" s="1"/>
  <c r="AA14" i="92" s="1"/>
  <c r="AA26" i="92" s="1"/>
  <c r="AA15" i="92" l="1"/>
  <c r="AA16" i="92" l="1"/>
  <c r="AA21" i="92" s="1"/>
  <c r="AA536" i="92"/>
  <c r="AA20" i="92"/>
  <c r="AA537" i="92" l="1"/>
  <c r="AA27" i="92"/>
  <c r="AA28" i="92" l="1"/>
  <c r="AA22" i="92" s="1"/>
  <c r="AA18" i="92" s="1"/>
  <c r="AB11" i="92" s="1"/>
  <c r="AB14" i="92" s="1"/>
  <c r="AB26" i="92" s="1"/>
  <c r="AA540" i="92"/>
  <c r="AA541" i="92" l="1"/>
  <c r="AA542" i="92" s="1"/>
  <c r="AB15" i="92" l="1"/>
  <c r="AB536" i="92" l="1"/>
  <c r="AB16" i="92"/>
  <c r="AB21" i="92" s="1"/>
  <c r="AB537" i="92" l="1"/>
  <c r="AB20" i="92"/>
  <c r="AB27" i="92" l="1"/>
  <c r="AB28" i="92" s="1"/>
  <c r="AB541" i="92" l="1"/>
  <c r="AB540" i="92"/>
  <c r="AB22" i="92"/>
  <c r="AB18" i="92" s="1"/>
  <c r="AC11" i="92" s="1"/>
  <c r="AC14" i="92" s="1"/>
  <c r="AC26" i="92" s="1"/>
  <c r="AB542" i="92" l="1"/>
  <c r="AC15" i="92" l="1"/>
  <c r="AC536" i="92" l="1"/>
  <c r="AC16" i="92"/>
  <c r="AC20" i="92" s="1"/>
  <c r="AC21" i="92" l="1"/>
  <c r="AC537" i="92"/>
  <c r="AC27" i="92" l="1"/>
  <c r="AC540" i="92" l="1"/>
  <c r="AC28" i="92"/>
  <c r="AC541" i="92" l="1"/>
  <c r="AC22" i="92"/>
  <c r="AC18" i="92" s="1"/>
  <c r="AD11" i="92" s="1"/>
  <c r="AD14" i="92" s="1"/>
  <c r="AD26" i="92" s="1"/>
  <c r="AC542" i="92" l="1"/>
  <c r="AD27" i="92" l="1"/>
  <c r="AD15" i="92"/>
  <c r="AD28" i="92" l="1"/>
  <c r="AD540" i="92"/>
  <c r="AD536" i="92"/>
  <c r="AD16" i="92"/>
  <c r="AD20" i="92" s="1"/>
  <c r="AD541" i="92" l="1"/>
  <c r="AD537" i="92"/>
  <c r="AD22" i="92"/>
  <c r="AD18" i="92" s="1"/>
  <c r="AE11" i="92" s="1"/>
  <c r="AE14" i="92" s="1"/>
  <c r="AE26" i="92" s="1"/>
  <c r="AD542" i="92" l="1"/>
  <c r="AE27" i="92" l="1"/>
  <c r="AE15" i="92"/>
  <c r="AE16" i="92" l="1"/>
  <c r="AE20" i="92" s="1"/>
  <c r="AE28" i="92"/>
  <c r="AE540" i="92"/>
  <c r="AE21" i="92"/>
  <c r="AE536" i="92"/>
  <c r="AE22" i="92" l="1"/>
  <c r="AE18" i="92" s="1"/>
  <c r="AF11" i="92" s="1"/>
  <c r="AF14" i="92" s="1"/>
  <c r="AF26" i="92" s="1"/>
  <c r="AE537" i="92"/>
  <c r="AE541" i="92"/>
  <c r="AF27" i="92" l="1"/>
  <c r="AE542" i="92"/>
  <c r="AF15" i="92"/>
  <c r="AF28" i="92" l="1"/>
  <c r="AF540" i="92"/>
  <c r="AF536" i="92"/>
  <c r="AF16" i="92"/>
  <c r="AF21" i="92" s="1"/>
  <c r="AF20" i="92" l="1"/>
  <c r="AF541" i="92"/>
  <c r="AF537" i="92"/>
  <c r="AF22" i="92"/>
  <c r="AF18" i="92" s="1"/>
  <c r="AG11" i="92" s="1"/>
  <c r="AG14" i="92" s="1"/>
  <c r="AG26" i="92" s="1"/>
  <c r="AF542" i="92" l="1"/>
  <c r="AG27" i="92" l="1"/>
  <c r="AG15" i="92"/>
  <c r="AG28" i="92" l="1"/>
  <c r="AG540" i="92"/>
  <c r="AG536" i="92"/>
  <c r="AG16" i="92"/>
  <c r="AG21" i="92" s="1"/>
  <c r="AG20" i="92" l="1"/>
  <c r="AG541" i="92"/>
  <c r="AG537" i="92"/>
  <c r="AG22" i="92"/>
  <c r="AG18" i="92" s="1"/>
  <c r="AH11" i="92" s="1"/>
  <c r="AH14" i="92" s="1"/>
  <c r="AH26" i="92" s="1"/>
  <c r="AG542" i="92" l="1"/>
  <c r="AH27" i="92" l="1"/>
  <c r="AH15" i="92"/>
  <c r="AH28" i="92" l="1"/>
  <c r="AH540" i="92"/>
  <c r="AH536" i="92"/>
  <c r="AH16" i="92"/>
  <c r="AH20" i="92" s="1"/>
  <c r="AH22" i="92" l="1"/>
  <c r="AH18" i="92" s="1"/>
  <c r="AI11" i="92" s="1"/>
  <c r="AH541" i="92"/>
  <c r="AH537" i="92"/>
  <c r="AH21" i="92"/>
  <c r="AI14" i="92" l="1"/>
  <c r="AH542" i="92"/>
  <c r="AI15" i="92" l="1"/>
  <c r="AI16" i="92" s="1"/>
  <c r="AI537" i="92" s="1"/>
  <c r="AI26" i="92"/>
  <c r="AI27" i="92" s="1"/>
  <c r="AI540" i="92" s="1"/>
  <c r="AI536" i="92" l="1"/>
  <c r="AI28" i="92"/>
  <c r="AI541" i="92" s="1"/>
  <c r="AI542" i="92" s="1"/>
  <c r="AI20" i="92"/>
  <c r="AI21" i="92"/>
  <c r="AI22" i="92" l="1"/>
  <c r="AI18" i="92" s="1"/>
  <c r="AJ11" i="92" s="1"/>
  <c r="AJ14" i="92" s="1"/>
  <c r="AJ26" i="92" s="1"/>
  <c r="AJ27" i="92" s="1"/>
  <c r="AJ540" i="92" s="1"/>
  <c r="AJ15" i="92" l="1"/>
  <c r="AJ16" i="92" s="1"/>
  <c r="AJ537" i="92" s="1"/>
  <c r="AJ28" i="92"/>
  <c r="AJ541" i="92" s="1"/>
  <c r="AJ542" i="92" s="1"/>
  <c r="AJ536" i="92" l="1"/>
  <c r="AJ21" i="92"/>
  <c r="AJ22" i="92"/>
  <c r="AJ18" i="92" s="1"/>
  <c r="AK11" i="92" s="1"/>
  <c r="AK14" i="92" s="1"/>
  <c r="AK26" i="92" s="1"/>
  <c r="AK27" i="92" l="1"/>
  <c r="AK540" i="92" s="1"/>
  <c r="AK15" i="92"/>
  <c r="AK28" i="92" l="1"/>
  <c r="AK541" i="92" s="1"/>
  <c r="AK542" i="92" s="1"/>
  <c r="AK536" i="92"/>
  <c r="AK16" i="92"/>
  <c r="AK537" i="92" s="1"/>
  <c r="AK21" i="92" l="1"/>
  <c r="AK22" i="92"/>
  <c r="AK18" i="92" s="1"/>
  <c r="AL11" i="92" s="1"/>
  <c r="AL14" i="92" s="1"/>
  <c r="AL26" i="92" s="1"/>
  <c r="AK20" i="92"/>
  <c r="AL27" i="92" l="1"/>
  <c r="AL540" i="92" s="1"/>
  <c r="AL15" i="92"/>
  <c r="AL16" i="92" l="1"/>
  <c r="AL537" i="92" s="1"/>
  <c r="AL28" i="92"/>
  <c r="AL541" i="92" s="1"/>
  <c r="AL542" i="92" s="1"/>
  <c r="AL20" i="92"/>
  <c r="AL536" i="92"/>
  <c r="AL21" i="92" l="1"/>
  <c r="AL22" i="92"/>
  <c r="AL18" i="92" s="1"/>
  <c r="AM11" i="92" s="1"/>
  <c r="AM14" i="92" l="1"/>
  <c r="AM15" i="92" l="1"/>
  <c r="AM16" i="92" s="1"/>
  <c r="AM537" i="92" s="1"/>
  <c r="AM26" i="92"/>
  <c r="AM27" i="92" s="1"/>
  <c r="AM540" i="92" s="1"/>
  <c r="AM536" i="92"/>
  <c r="AM28" i="92" l="1"/>
  <c r="AM541" i="92" s="1"/>
  <c r="AM542" i="92" s="1"/>
  <c r="AM21" i="92"/>
  <c r="AM20" i="92"/>
  <c r="AM22" i="92" l="1"/>
  <c r="AM18" i="92" s="1"/>
  <c r="AN11" i="92" s="1"/>
  <c r="AN14" i="92" s="1"/>
  <c r="AN26" i="92" s="1"/>
  <c r="AN27" i="92" s="1"/>
  <c r="AN540" i="92" s="1"/>
  <c r="AN15" i="92" l="1"/>
  <c r="AN16" i="92" s="1"/>
  <c r="AN537" i="92" s="1"/>
  <c r="AN28" i="92"/>
  <c r="AN541" i="92" s="1"/>
  <c r="AN542" i="92" s="1"/>
  <c r="AN20" i="92"/>
  <c r="AN536" i="92" l="1"/>
  <c r="AN21" i="92"/>
  <c r="AN22" i="92"/>
  <c r="AN18" i="92" s="1"/>
  <c r="AO11" i="92" s="1"/>
  <c r="AO14" i="92" l="1"/>
  <c r="AO15" i="92" l="1"/>
  <c r="AO16" i="92" s="1"/>
  <c r="AO537" i="92" s="1"/>
  <c r="AO26" i="92"/>
  <c r="AO27" i="92" s="1"/>
  <c r="AO540" i="92" s="1"/>
  <c r="AO536" i="92"/>
  <c r="AO28" i="92" l="1"/>
  <c r="AO541" i="92" s="1"/>
  <c r="AO542" i="92" s="1"/>
  <c r="AO21" i="92"/>
  <c r="AO20" i="92"/>
  <c r="AO22" i="92" l="1"/>
  <c r="AO18" i="92" s="1"/>
  <c r="AP11" i="92" s="1"/>
  <c r="AP14" i="92" s="1"/>
  <c r="AP26" i="92" s="1"/>
  <c r="AP27" i="92" s="1"/>
  <c r="AP540" i="92" s="1"/>
  <c r="AP15" i="92" l="1"/>
  <c r="AP16" i="92" s="1"/>
  <c r="AP537" i="92" s="1"/>
  <c r="AP28" i="92"/>
  <c r="AP541" i="92" s="1"/>
  <c r="AP542" i="92" s="1"/>
  <c r="AP536" i="92"/>
  <c r="AP20" i="92" l="1"/>
  <c r="AP22" i="92"/>
  <c r="AP18" i="92" s="1"/>
  <c r="AQ11" i="92" s="1"/>
  <c r="AQ14" i="92" l="1"/>
  <c r="AQ15" i="92" l="1"/>
  <c r="AQ16" i="92" s="1"/>
  <c r="AQ537" i="92" s="1"/>
  <c r="AQ26" i="92"/>
  <c r="AQ27" i="92" s="1"/>
  <c r="AQ540" i="92" s="1"/>
  <c r="AQ536" i="92" l="1"/>
  <c r="AQ28" i="92"/>
  <c r="AQ541" i="92" s="1"/>
  <c r="AQ542" i="92" s="1"/>
  <c r="AQ20" i="92"/>
  <c r="AQ21" i="92"/>
  <c r="AQ22" i="92" l="1"/>
  <c r="AQ18" i="92" s="1"/>
  <c r="AR11" i="92" s="1"/>
  <c r="AR14" i="92" s="1"/>
  <c r="AR26" i="92" s="1"/>
  <c r="AR27" i="92" s="1"/>
  <c r="AR540" i="92" s="1"/>
  <c r="AR15" i="92" l="1"/>
  <c r="AR536" i="92" s="1"/>
  <c r="AR28" i="92"/>
  <c r="AR541" i="92" s="1"/>
  <c r="AR542" i="92" s="1"/>
  <c r="AR16" i="92" l="1"/>
  <c r="AR537" i="92" s="1"/>
  <c r="AR20" i="92"/>
  <c r="AR21" i="92"/>
  <c r="AR22" i="92" l="1"/>
  <c r="AR18" i="92" s="1"/>
  <c r="AS11" i="92" s="1"/>
  <c r="AS14" i="92" s="1"/>
  <c r="AS26" i="92" s="1"/>
  <c r="AS27" i="92" s="1"/>
  <c r="AS540" i="92" s="1"/>
  <c r="AS15" i="92" l="1"/>
  <c r="AS16" i="92" s="1"/>
  <c r="AS537" i="92" s="1"/>
  <c r="AS28" i="92"/>
  <c r="AS541" i="92" s="1"/>
  <c r="AS542" i="92" s="1"/>
  <c r="AS536" i="92"/>
  <c r="AS20" i="92" l="1"/>
  <c r="AS22" i="92"/>
  <c r="AS18" i="92" s="1"/>
  <c r="AT11" i="92" s="1"/>
  <c r="AT14" i="92" s="1"/>
  <c r="AT26" i="92" s="1"/>
  <c r="AS21" i="92"/>
  <c r="AT27" i="92" l="1"/>
  <c r="AT540" i="92" s="1"/>
  <c r="AT15" i="92"/>
  <c r="AT28" i="92" l="1"/>
  <c r="AT541" i="92" s="1"/>
  <c r="AT542" i="92" s="1"/>
  <c r="AT536" i="92"/>
  <c r="AT16" i="92"/>
  <c r="AT537" i="92" s="1"/>
  <c r="AT20" i="92" l="1"/>
  <c r="AT21" i="92"/>
  <c r="AT22" i="92"/>
  <c r="AT18" i="92" s="1"/>
  <c r="AU11" i="92" s="1"/>
  <c r="AU14" i="92" s="1"/>
  <c r="AU26" i="92" s="1"/>
  <c r="AU27" i="92" l="1"/>
  <c r="AU540" i="92" s="1"/>
  <c r="AU15" i="92"/>
  <c r="AU16" i="92" l="1"/>
  <c r="AU537" i="92" s="1"/>
  <c r="AU28" i="92"/>
  <c r="AU541" i="92" s="1"/>
  <c r="AU542" i="92" s="1"/>
  <c r="AU21" i="92"/>
  <c r="AU536" i="92"/>
  <c r="AU20" i="92" l="1"/>
  <c r="AU22" i="92"/>
  <c r="AU18" i="92" s="1"/>
  <c r="AV11" i="92" s="1"/>
  <c r="AV14" i="92" l="1"/>
  <c r="AV15" i="92" l="1"/>
  <c r="AV536" i="92" s="1"/>
  <c r="AV26" i="92"/>
  <c r="AV27" i="92" s="1"/>
  <c r="AV540" i="92" s="1"/>
  <c r="AV16" i="92" l="1"/>
  <c r="AV537" i="92" s="1"/>
  <c r="AV28" i="92"/>
  <c r="AV541" i="92" s="1"/>
  <c r="AV542" i="92" s="1"/>
  <c r="AV22" i="92" l="1"/>
  <c r="AV18" i="92" s="1"/>
  <c r="AW11" i="92" s="1"/>
  <c r="AW14" i="92" s="1"/>
  <c r="AW26" i="92" s="1"/>
  <c r="AW27" i="92" s="1"/>
  <c r="AW540" i="92" s="1"/>
  <c r="AV21" i="92"/>
  <c r="AW15" i="92" l="1"/>
  <c r="AW16" i="92" s="1"/>
  <c r="AW537" i="92" s="1"/>
  <c r="AW28" i="92"/>
  <c r="AW541" i="92" s="1"/>
  <c r="AW542" i="92" s="1"/>
  <c r="AW536" i="92"/>
  <c r="AW21" i="92" l="1"/>
  <c r="AW22" i="92"/>
  <c r="AW18" i="92" s="1"/>
  <c r="AX11" i="92" s="1"/>
  <c r="AX14" i="92" s="1"/>
  <c r="AX26" i="92" s="1"/>
  <c r="AW20" i="92"/>
  <c r="AX27" i="92" l="1"/>
  <c r="AX540" i="92" s="1"/>
  <c r="AX15" i="92"/>
  <c r="AX28" i="92" l="1"/>
  <c r="AX541" i="92" s="1"/>
  <c r="AX542" i="92" s="1"/>
  <c r="AX536" i="92"/>
  <c r="AX16" i="92"/>
  <c r="AX537" i="92" s="1"/>
  <c r="AX21" i="92" l="1"/>
  <c r="AX22" i="92"/>
  <c r="AX18" i="92" s="1"/>
  <c r="AY11" i="92" s="1"/>
  <c r="AX20" i="92"/>
  <c r="AY14" i="92" l="1"/>
  <c r="AY15" i="92" l="1"/>
  <c r="AY16" i="92" s="1"/>
  <c r="AY537" i="92" s="1"/>
  <c r="AY26" i="92"/>
  <c r="AY27" i="92" s="1"/>
  <c r="AY540" i="92" s="1"/>
  <c r="AY536" i="92"/>
  <c r="AY28" i="92" l="1"/>
  <c r="AY541" i="92" s="1"/>
  <c r="AY542" i="92" s="1"/>
  <c r="AY21" i="92"/>
  <c r="AY20" i="92"/>
  <c r="AY22" i="92"/>
  <c r="AY18" i="92" s="1"/>
  <c r="AZ11" i="92" s="1"/>
  <c r="AZ14" i="92" s="1"/>
  <c r="AZ26" i="92" s="1"/>
  <c r="AZ27" i="92" l="1"/>
  <c r="AZ540" i="92" s="1"/>
  <c r="AZ15" i="92"/>
  <c r="AZ28" i="92" l="1"/>
  <c r="AZ541" i="92" s="1"/>
  <c r="AZ542" i="92" s="1"/>
  <c r="AZ536" i="92"/>
  <c r="AZ16" i="92"/>
  <c r="AZ537" i="92" s="1"/>
  <c r="AZ21" i="92" l="1"/>
  <c r="AZ20" i="92"/>
  <c r="AZ22" i="92"/>
  <c r="AZ18" i="92" s="1"/>
  <c r="BA11" i="92" s="1"/>
  <c r="BA14" i="92" s="1"/>
  <c r="BA26" i="92" s="1"/>
  <c r="BA15" i="92" l="1"/>
  <c r="BA27" i="92" l="1"/>
  <c r="BA540" i="92" s="1"/>
  <c r="BA536" i="92"/>
  <c r="BA16" i="92"/>
  <c r="BA537" i="92" s="1"/>
  <c r="BA21" i="92" l="1"/>
  <c r="BA28" i="92"/>
  <c r="BA541" i="92" s="1"/>
  <c r="BA542" i="92" s="1"/>
  <c r="BA20" i="92"/>
  <c r="BA22" i="92" l="1"/>
  <c r="BA18" i="92" s="1"/>
  <c r="BB11" i="92" s="1"/>
  <c r="BB14" i="92" l="1"/>
  <c r="BB15" i="92" l="1"/>
  <c r="BB16" i="92" s="1"/>
  <c r="BB537" i="92" s="1"/>
  <c r="BB26" i="92"/>
  <c r="BB27" i="92" s="1"/>
  <c r="BB540" i="92" s="1"/>
  <c r="BB536" i="92" l="1"/>
  <c r="BB20" i="92"/>
  <c r="BB28" i="92"/>
  <c r="BB541" i="92" s="1"/>
  <c r="BB542" i="92" s="1"/>
  <c r="BB22" i="92" l="1"/>
  <c r="BB18" i="92" s="1"/>
  <c r="BC11" i="92" s="1"/>
  <c r="BC14" i="92" s="1"/>
  <c r="BC15" i="92" l="1"/>
  <c r="BC536" i="92" s="1"/>
  <c r="BC26" i="92"/>
  <c r="BC27" i="92" s="1"/>
  <c r="BC540" i="92" s="1"/>
  <c r="BC16" i="92" l="1"/>
  <c r="BC537" i="92" s="1"/>
  <c r="BC28" i="92"/>
  <c r="BC541" i="92" s="1"/>
  <c r="BC542" i="92" s="1"/>
  <c r="BC20" i="92"/>
  <c r="BC21" i="92"/>
  <c r="BC22" i="92" l="1"/>
  <c r="BC18" i="92" s="1"/>
  <c r="BD11" i="92" s="1"/>
  <c r="BD14" i="92" s="1"/>
  <c r="BD26" i="92" s="1"/>
  <c r="BD15" i="92" l="1"/>
  <c r="BD16" i="92" s="1"/>
  <c r="BD537" i="92" s="1"/>
  <c r="BD27" i="92"/>
  <c r="BD540" i="92" s="1"/>
  <c r="BD536" i="92"/>
  <c r="BD20" i="92" l="1"/>
  <c r="BD28" i="92"/>
  <c r="BD541" i="92" s="1"/>
  <c r="BD542" i="92" s="1"/>
  <c r="BD21" i="92"/>
  <c r="BD22" i="92" l="1"/>
  <c r="BD18" i="92" s="1"/>
  <c r="BE11" i="92" s="1"/>
  <c r="BE14" i="92" l="1"/>
  <c r="BE15" i="92" l="1"/>
  <c r="BE536" i="92" s="1"/>
  <c r="BE26" i="92"/>
  <c r="BE27" i="92" s="1"/>
  <c r="BE540" i="92" s="1"/>
  <c r="BE16" i="92" l="1"/>
  <c r="BE537" i="92" s="1"/>
  <c r="BE28" i="92"/>
  <c r="BE541" i="92" s="1"/>
  <c r="BE542" i="92" s="1"/>
  <c r="BE21" i="92"/>
  <c r="BE20" i="92" l="1"/>
  <c r="BE22" i="92"/>
  <c r="BE18" i="92" s="1"/>
  <c r="BF11" i="92" s="1"/>
  <c r="BF14" i="92" s="1"/>
  <c r="BF26" i="92" s="1"/>
  <c r="BF27" i="92" s="1"/>
  <c r="BF540" i="92" s="1"/>
  <c r="BF15" i="92" l="1"/>
  <c r="BF536" i="92" s="1"/>
  <c r="BF28" i="92"/>
  <c r="BF541" i="92" s="1"/>
  <c r="BF542" i="92" s="1"/>
  <c r="BF16" i="92" l="1"/>
  <c r="BF537" i="92" s="1"/>
  <c r="BF21" i="92"/>
  <c r="BF20" i="92" l="1"/>
  <c r="BF22" i="92"/>
  <c r="BF18" i="92" s="1"/>
  <c r="BG11" i="92" s="1"/>
  <c r="BG14" i="92" s="1"/>
  <c r="BG26" i="92" s="1"/>
  <c r="BG27" i="92" s="1"/>
  <c r="BG540" i="92" s="1"/>
  <c r="BG15" i="92" l="1"/>
  <c r="BG536" i="92" s="1"/>
  <c r="BG28" i="92"/>
  <c r="BG541" i="92" s="1"/>
  <c r="BG542" i="92" s="1"/>
  <c r="BG16" i="92" l="1"/>
  <c r="BG537" i="92" s="1"/>
  <c r="BG20" i="92"/>
  <c r="BG21" i="92"/>
  <c r="BG22" i="92" l="1"/>
  <c r="BG18" i="92" s="1"/>
  <c r="BH11" i="92" s="1"/>
  <c r="BH14" i="92" s="1"/>
  <c r="BH26" i="92" s="1"/>
  <c r="BH27" i="92" s="1"/>
  <c r="BH28" i="92" s="1"/>
  <c r="D26" i="92" l="1"/>
  <c r="BH15" i="92"/>
  <c r="BH16" i="92" s="1"/>
  <c r="BH537" i="92" s="1"/>
  <c r="BH541" i="92"/>
  <c r="D28" i="92"/>
  <c r="BH540" i="92"/>
  <c r="D27" i="92"/>
  <c r="BH536" i="92"/>
  <c r="BH542" i="92" l="1"/>
  <c r="D542" i="92" s="1"/>
  <c r="J547" i="92" a="1"/>
  <c r="D540" i="92"/>
  <c r="K547" i="92" a="1"/>
  <c r="D541" i="92"/>
  <c r="G547" i="92" a="1"/>
  <c r="D536" i="92"/>
  <c r="H547" i="92" a="1"/>
  <c r="D537" i="92"/>
  <c r="BH22" i="92"/>
  <c r="BH18" i="92" s="1"/>
  <c r="BH21" i="92"/>
  <c r="K558" i="92" l="1"/>
  <c r="K575" i="92"/>
  <c r="K591" i="92"/>
  <c r="K547" i="92"/>
  <c r="K568" i="92"/>
  <c r="K590" i="92"/>
  <c r="K548" i="92"/>
  <c r="K569" i="92"/>
  <c r="K592" i="92"/>
  <c r="K556" i="92"/>
  <c r="K600" i="92"/>
  <c r="K550" i="92"/>
  <c r="K566" i="92"/>
  <c r="K583" i="92"/>
  <c r="K599" i="92"/>
  <c r="K557" i="92"/>
  <c r="K580" i="92"/>
  <c r="K601" i="92"/>
  <c r="K559" i="92"/>
  <c r="K581" i="92"/>
  <c r="K602" i="92"/>
  <c r="K567" i="92"/>
  <c r="K589" i="92"/>
  <c r="K555" i="92"/>
  <c r="K582" i="92"/>
  <c r="K549" i="92"/>
  <c r="K598" i="92"/>
  <c r="K565" i="92"/>
  <c r="K554" i="92"/>
  <c r="K571" i="92"/>
  <c r="K587" i="92"/>
  <c r="K603" i="92"/>
  <c r="K563" i="92"/>
  <c r="K585" i="92"/>
  <c r="K606" i="92"/>
  <c r="K564" i="92"/>
  <c r="K586" i="92"/>
  <c r="K551" i="92"/>
  <c r="K573" i="92"/>
  <c r="K594" i="92"/>
  <c r="K577" i="92"/>
  <c r="K604" i="92"/>
  <c r="K572" i="92"/>
  <c r="K578" i="92"/>
  <c r="K593" i="92"/>
  <c r="K552" i="92"/>
  <c r="K576" i="92"/>
  <c r="K605" i="92"/>
  <c r="K579" i="92"/>
  <c r="K561" i="92"/>
  <c r="K562" i="92"/>
  <c r="K574" i="92"/>
  <c r="K597" i="92"/>
  <c r="K560" i="92"/>
  <c r="K588" i="92"/>
  <c r="K596" i="92"/>
  <c r="K595" i="92"/>
  <c r="K553" i="92"/>
  <c r="K584" i="92"/>
  <c r="K570" i="92"/>
  <c r="N167" i="23"/>
  <c r="R167" i="23"/>
  <c r="V167" i="23"/>
  <c r="Z167" i="23"/>
  <c r="AD167" i="23"/>
  <c r="AH167" i="23"/>
  <c r="AL167" i="23"/>
  <c r="L167" i="23"/>
  <c r="O167" i="23"/>
  <c r="S167" i="23"/>
  <c r="W167" i="23"/>
  <c r="AA167" i="23"/>
  <c r="AE167" i="23"/>
  <c r="AI167" i="23"/>
  <c r="AM167" i="23"/>
  <c r="K167" i="23"/>
  <c r="P167" i="23"/>
  <c r="T167" i="23"/>
  <c r="X167" i="23"/>
  <c r="AB167" i="23"/>
  <c r="AF167" i="23"/>
  <c r="AJ167" i="23"/>
  <c r="AN167" i="23"/>
  <c r="M167" i="23"/>
  <c r="Q167" i="23"/>
  <c r="U167" i="23"/>
  <c r="Y167" i="23"/>
  <c r="AC167" i="23"/>
  <c r="AG167" i="23"/>
  <c r="AK167" i="23"/>
  <c r="O168" i="23"/>
  <c r="S168" i="23"/>
  <c r="W168" i="23"/>
  <c r="AA168" i="23"/>
  <c r="AE168" i="23"/>
  <c r="AI168" i="23"/>
  <c r="AM168" i="23"/>
  <c r="M168" i="23"/>
  <c r="P168" i="23"/>
  <c r="T168" i="23"/>
  <c r="X168" i="23"/>
  <c r="AB168" i="23"/>
  <c r="AF168" i="23"/>
  <c r="AJ168" i="23"/>
  <c r="AN168" i="23"/>
  <c r="L168" i="23"/>
  <c r="Q168" i="23"/>
  <c r="U168" i="23"/>
  <c r="Y168" i="23"/>
  <c r="AC168" i="23"/>
  <c r="AG168" i="23"/>
  <c r="AK168" i="23"/>
  <c r="N168" i="23"/>
  <c r="R168" i="23"/>
  <c r="V168" i="23"/>
  <c r="Z168" i="23"/>
  <c r="AD168" i="23"/>
  <c r="AH168" i="23"/>
  <c r="AL168" i="23"/>
  <c r="AJ191" i="23"/>
  <c r="AN191" i="23"/>
  <c r="AK191" i="23"/>
  <c r="AL191" i="23"/>
  <c r="AI191" i="23"/>
  <c r="AM191" i="23"/>
  <c r="I165" i="23"/>
  <c r="N165" i="23"/>
  <c r="R165" i="23"/>
  <c r="V165" i="23"/>
  <c r="Z165" i="23"/>
  <c r="AD165" i="23"/>
  <c r="AH165" i="23"/>
  <c r="AL165" i="23"/>
  <c r="K165" i="23"/>
  <c r="O165" i="23"/>
  <c r="S165" i="23"/>
  <c r="W165" i="23"/>
  <c r="AA165" i="23"/>
  <c r="AE165" i="23"/>
  <c r="AI165" i="23"/>
  <c r="AM165" i="23"/>
  <c r="L165" i="23"/>
  <c r="P165" i="23"/>
  <c r="T165" i="23"/>
  <c r="X165" i="23"/>
  <c r="AB165" i="23"/>
  <c r="AF165" i="23"/>
  <c r="AJ165" i="23"/>
  <c r="AN165" i="23"/>
  <c r="J165" i="23"/>
  <c r="M165" i="23"/>
  <c r="Q165" i="23"/>
  <c r="U165" i="23"/>
  <c r="Y165" i="23"/>
  <c r="AC165" i="23"/>
  <c r="AG165" i="23"/>
  <c r="AK165" i="23"/>
  <c r="AB183" i="23"/>
  <c r="AF183" i="23"/>
  <c r="AJ183" i="23"/>
  <c r="AN183" i="23"/>
  <c r="AC183" i="23"/>
  <c r="AG183" i="23"/>
  <c r="AK183" i="23"/>
  <c r="AD183" i="23"/>
  <c r="AH183" i="23"/>
  <c r="AL183" i="23"/>
  <c r="AA183" i="23"/>
  <c r="AE183" i="23"/>
  <c r="AI183" i="23"/>
  <c r="AM183" i="23"/>
  <c r="AD186" i="23"/>
  <c r="AI186" i="23"/>
  <c r="AM186" i="23"/>
  <c r="AF186" i="23"/>
  <c r="AJ186" i="23"/>
  <c r="AN186" i="23"/>
  <c r="AG186" i="23"/>
  <c r="AK186" i="23"/>
  <c r="AE186" i="23"/>
  <c r="AH186" i="23"/>
  <c r="AL186" i="23"/>
  <c r="P169" i="23"/>
  <c r="T169" i="23"/>
  <c r="X169" i="23"/>
  <c r="AB169" i="23"/>
  <c r="AF169" i="23"/>
  <c r="AJ169" i="23"/>
  <c r="AN169" i="23"/>
  <c r="N169" i="23"/>
  <c r="Q169" i="23"/>
  <c r="U169" i="23"/>
  <c r="Y169" i="23"/>
  <c r="AC169" i="23"/>
  <c r="AG169" i="23"/>
  <c r="AK169" i="23"/>
  <c r="M169" i="23"/>
  <c r="R169" i="23"/>
  <c r="V169" i="23"/>
  <c r="Z169" i="23"/>
  <c r="AD169" i="23"/>
  <c r="AH169" i="23"/>
  <c r="AL169" i="23"/>
  <c r="O169" i="23"/>
  <c r="S169" i="23"/>
  <c r="W169" i="23"/>
  <c r="AA169" i="23"/>
  <c r="AE169" i="23"/>
  <c r="AI169" i="23"/>
  <c r="AM169" i="23"/>
  <c r="J166" i="23"/>
  <c r="O166" i="23"/>
  <c r="S166" i="23"/>
  <c r="W166" i="23"/>
  <c r="AA166" i="23"/>
  <c r="AE166" i="23"/>
  <c r="AI166" i="23"/>
  <c r="AM166" i="23"/>
  <c r="L166" i="23"/>
  <c r="P166" i="23"/>
  <c r="T166" i="23"/>
  <c r="X166" i="23"/>
  <c r="AB166" i="23"/>
  <c r="AF166" i="23"/>
  <c r="AJ166" i="23"/>
  <c r="AN166" i="23"/>
  <c r="M166" i="23"/>
  <c r="Q166" i="23"/>
  <c r="U166" i="23"/>
  <c r="Y166" i="23"/>
  <c r="AC166" i="23"/>
  <c r="AG166" i="23"/>
  <c r="AK166" i="23"/>
  <c r="K166" i="23"/>
  <c r="N166" i="23"/>
  <c r="R166" i="23"/>
  <c r="V166" i="23"/>
  <c r="Z166" i="23"/>
  <c r="AD166" i="23"/>
  <c r="AH166" i="23"/>
  <c r="AL166" i="23"/>
  <c r="K164" i="23"/>
  <c r="O164" i="23"/>
  <c r="S164" i="23"/>
  <c r="W164" i="23"/>
  <c r="AA164" i="23"/>
  <c r="AE164" i="23"/>
  <c r="AI164" i="23"/>
  <c r="AM164" i="23"/>
  <c r="H164" i="23"/>
  <c r="L164" i="23"/>
  <c r="P164" i="23"/>
  <c r="T164" i="23"/>
  <c r="X164" i="23"/>
  <c r="AB164" i="23"/>
  <c r="AF164" i="23"/>
  <c r="AJ164" i="23"/>
  <c r="AN164" i="23"/>
  <c r="I164" i="23"/>
  <c r="M164" i="23"/>
  <c r="Q164" i="23"/>
  <c r="U164" i="23"/>
  <c r="Y164" i="23"/>
  <c r="AC164" i="23"/>
  <c r="AG164" i="23"/>
  <c r="AK164" i="23"/>
  <c r="J164" i="23"/>
  <c r="N164" i="23"/>
  <c r="R164" i="23"/>
  <c r="V164" i="23"/>
  <c r="Z164" i="23"/>
  <c r="AD164" i="23"/>
  <c r="AH164" i="23"/>
  <c r="AL164" i="23"/>
  <c r="Q172" i="23"/>
  <c r="U172" i="23"/>
  <c r="Y172" i="23"/>
  <c r="AC172" i="23"/>
  <c r="AG172" i="23"/>
  <c r="AK172" i="23"/>
  <c r="R172" i="23"/>
  <c r="V172" i="23"/>
  <c r="Z172" i="23"/>
  <c r="AD172" i="23"/>
  <c r="AH172" i="23"/>
  <c r="AL172" i="23"/>
  <c r="S172" i="23"/>
  <c r="W172" i="23"/>
  <c r="AA172" i="23"/>
  <c r="AE172" i="23"/>
  <c r="AI172" i="23"/>
  <c r="AM172" i="23"/>
  <c r="P172" i="23"/>
  <c r="T172" i="23"/>
  <c r="X172" i="23"/>
  <c r="AB172" i="23"/>
  <c r="AF172" i="23"/>
  <c r="AJ172" i="23"/>
  <c r="AN172" i="23"/>
  <c r="Q171" i="23"/>
  <c r="U171" i="23"/>
  <c r="Y171" i="23"/>
  <c r="AC171" i="23"/>
  <c r="AG171" i="23"/>
  <c r="AK171" i="23"/>
  <c r="R171" i="23"/>
  <c r="V171" i="23"/>
  <c r="Z171" i="23"/>
  <c r="AD171" i="23"/>
  <c r="AH171" i="23"/>
  <c r="AL171" i="23"/>
  <c r="P171" i="23"/>
  <c r="S171" i="23"/>
  <c r="W171" i="23"/>
  <c r="AA171" i="23"/>
  <c r="AE171" i="23"/>
  <c r="AI171" i="23"/>
  <c r="AM171" i="23"/>
  <c r="O171" i="23"/>
  <c r="T171" i="23"/>
  <c r="X171" i="23"/>
  <c r="AB171" i="23"/>
  <c r="AF171" i="23"/>
  <c r="AJ171" i="23"/>
  <c r="AN171" i="23"/>
  <c r="U175" i="23"/>
  <c r="Y175" i="23"/>
  <c r="AC175" i="23"/>
  <c r="AG175" i="23"/>
  <c r="AK175" i="23"/>
  <c r="V175" i="23"/>
  <c r="Z175" i="23"/>
  <c r="AD175" i="23"/>
  <c r="AH175" i="23"/>
  <c r="AL175" i="23"/>
  <c r="S175" i="23"/>
  <c r="W175" i="23"/>
  <c r="AA175" i="23"/>
  <c r="AE175" i="23"/>
  <c r="AI175" i="23"/>
  <c r="AM175" i="23"/>
  <c r="T175" i="23"/>
  <c r="X175" i="23"/>
  <c r="AB175" i="23"/>
  <c r="AF175" i="23"/>
  <c r="AJ175" i="23"/>
  <c r="AN175" i="23"/>
  <c r="AN196" i="23"/>
  <c r="AI188" i="23"/>
  <c r="AM188" i="23"/>
  <c r="AF188" i="23"/>
  <c r="AJ188" i="23"/>
  <c r="AN188" i="23"/>
  <c r="AG188" i="23"/>
  <c r="AK188" i="23"/>
  <c r="AH188" i="23"/>
  <c r="AL188" i="23"/>
  <c r="AE187" i="23"/>
  <c r="AI187" i="23"/>
  <c r="AM187" i="23"/>
  <c r="AF187" i="23"/>
  <c r="AJ187" i="23"/>
  <c r="AN187" i="23"/>
  <c r="AG187" i="23"/>
  <c r="AK187" i="23"/>
  <c r="AH187" i="23"/>
  <c r="AL187" i="23"/>
  <c r="AB182" i="23"/>
  <c r="AF182" i="23"/>
  <c r="AJ182" i="23"/>
  <c r="AN182" i="23"/>
  <c r="AC182" i="23"/>
  <c r="AG182" i="23"/>
  <c r="AK182" i="23"/>
  <c r="Z182" i="23"/>
  <c r="AD182" i="23"/>
  <c r="AH182" i="23"/>
  <c r="AL182" i="23"/>
  <c r="AA182" i="23"/>
  <c r="AE182" i="23"/>
  <c r="AI182" i="23"/>
  <c r="AM182" i="23"/>
  <c r="AM195" i="23"/>
  <c r="AN195" i="23"/>
  <c r="J550" i="92"/>
  <c r="J566" i="92"/>
  <c r="J583" i="92"/>
  <c r="J599" i="92"/>
  <c r="J555" i="92"/>
  <c r="J572" i="92"/>
  <c r="J588" i="92"/>
  <c r="J604" i="92"/>
  <c r="J561" i="92"/>
  <c r="J578" i="92"/>
  <c r="J594" i="92"/>
  <c r="J552" i="92"/>
  <c r="J556" i="92"/>
  <c r="J560" i="92"/>
  <c r="J564" i="92"/>
  <c r="J558" i="92"/>
  <c r="J575" i="92"/>
  <c r="J591" i="92"/>
  <c r="J547" i="92"/>
  <c r="J563" i="92"/>
  <c r="J580" i="92"/>
  <c r="J596" i="92"/>
  <c r="J553" i="92"/>
  <c r="J569" i="92"/>
  <c r="J586" i="92"/>
  <c r="J602" i="92"/>
  <c r="J585" i="92"/>
  <c r="J589" i="92"/>
  <c r="J593" i="92"/>
  <c r="J597" i="92"/>
  <c r="J554" i="92"/>
  <c r="J587" i="92"/>
  <c r="J559" i="92"/>
  <c r="J592" i="92"/>
  <c r="J565" i="92"/>
  <c r="J598" i="92"/>
  <c r="J573" i="92"/>
  <c r="J581" i="92"/>
  <c r="J606" i="92"/>
  <c r="J570" i="92"/>
  <c r="J590" i="92"/>
  <c r="J562" i="92"/>
  <c r="J595" i="92"/>
  <c r="J567" i="92"/>
  <c r="J600" i="92"/>
  <c r="J574" i="92"/>
  <c r="J605" i="92"/>
  <c r="J551" i="92"/>
  <c r="J557" i="92"/>
  <c r="J548" i="92"/>
  <c r="J571" i="92"/>
  <c r="J603" i="92"/>
  <c r="J576" i="92"/>
  <c r="J549" i="92"/>
  <c r="J582" i="92"/>
  <c r="J568" i="92"/>
  <c r="J577" i="92"/>
  <c r="J579" i="92"/>
  <c r="J584" i="92"/>
  <c r="J601" i="92"/>
  <c r="U177" i="23"/>
  <c r="Y177" i="23"/>
  <c r="AC177" i="23"/>
  <c r="AG177" i="23"/>
  <c r="AK177" i="23"/>
  <c r="V177" i="23"/>
  <c r="Z177" i="23"/>
  <c r="AD177" i="23"/>
  <c r="AH177" i="23"/>
  <c r="AL177" i="23"/>
  <c r="W177" i="23"/>
  <c r="AA177" i="23"/>
  <c r="AE177" i="23"/>
  <c r="AI177" i="23"/>
  <c r="AM177" i="23"/>
  <c r="X177" i="23"/>
  <c r="AB177" i="23"/>
  <c r="AF177" i="23"/>
  <c r="AJ177" i="23"/>
  <c r="AN177" i="23"/>
  <c r="T176" i="23"/>
  <c r="X176" i="23"/>
  <c r="AB176" i="23"/>
  <c r="AF176" i="23"/>
  <c r="AJ176" i="23"/>
  <c r="AN176" i="23"/>
  <c r="U176" i="23"/>
  <c r="Y176" i="23"/>
  <c r="AC176" i="23"/>
  <c r="AG176" i="23"/>
  <c r="AK176" i="23"/>
  <c r="V176" i="23"/>
  <c r="Z176" i="23"/>
  <c r="AD176" i="23"/>
  <c r="AH176" i="23"/>
  <c r="AL176" i="23"/>
  <c r="W176" i="23"/>
  <c r="AA176" i="23"/>
  <c r="AE176" i="23"/>
  <c r="AI176" i="23"/>
  <c r="AM176" i="23"/>
  <c r="AL194" i="23"/>
  <c r="AM194" i="23"/>
  <c r="AN194" i="23"/>
  <c r="Z179" i="23"/>
  <c r="AD179" i="23"/>
  <c r="AH179" i="23"/>
  <c r="AL179" i="23"/>
  <c r="W179" i="23"/>
  <c r="AA179" i="23"/>
  <c r="AE179" i="23"/>
  <c r="AI179" i="23"/>
  <c r="AM179" i="23"/>
  <c r="X179" i="23"/>
  <c r="AB179" i="23"/>
  <c r="AF179" i="23"/>
  <c r="AJ179" i="23"/>
  <c r="AN179" i="23"/>
  <c r="Y179" i="23"/>
  <c r="AC179" i="23"/>
  <c r="AG179" i="23"/>
  <c r="AK179" i="23"/>
  <c r="AM193" i="23"/>
  <c r="AN193" i="23"/>
  <c r="AL193" i="23"/>
  <c r="AK193" i="23"/>
  <c r="AL192" i="23"/>
  <c r="AM192" i="23"/>
  <c r="AJ192" i="23"/>
  <c r="AN192" i="23"/>
  <c r="AK192" i="23"/>
  <c r="Y178" i="23"/>
  <c r="AC178" i="23"/>
  <c r="AG178" i="23"/>
  <c r="AK178" i="23"/>
  <c r="V178" i="23"/>
  <c r="Z178" i="23"/>
  <c r="AD178" i="23"/>
  <c r="AH178" i="23"/>
  <c r="AL178" i="23"/>
  <c r="W178" i="23"/>
  <c r="AA178" i="23"/>
  <c r="AE178" i="23"/>
  <c r="AI178" i="23"/>
  <c r="AM178" i="23"/>
  <c r="X178" i="23"/>
  <c r="AB178" i="23"/>
  <c r="AF178" i="23"/>
  <c r="AJ178" i="23"/>
  <c r="AN178" i="23"/>
  <c r="AH189" i="23"/>
  <c r="AL189" i="23"/>
  <c r="AI189" i="23"/>
  <c r="AM189" i="23"/>
  <c r="AJ189" i="23"/>
  <c r="AN189" i="23"/>
  <c r="AG189" i="23"/>
  <c r="AK189" i="23"/>
  <c r="G163" i="23"/>
  <c r="K163" i="23"/>
  <c r="O163" i="23"/>
  <c r="S163" i="23"/>
  <c r="W163" i="23"/>
  <c r="AA163" i="23"/>
  <c r="AE163" i="23"/>
  <c r="AI163" i="23"/>
  <c r="AM163" i="23"/>
  <c r="H163" i="23"/>
  <c r="L163" i="23"/>
  <c r="P163" i="23"/>
  <c r="T163" i="23"/>
  <c r="X163" i="23"/>
  <c r="AB163" i="23"/>
  <c r="AF163" i="23"/>
  <c r="AJ163" i="23"/>
  <c r="AN163" i="23"/>
  <c r="I163" i="23"/>
  <c r="M163" i="23"/>
  <c r="Q163" i="23"/>
  <c r="U163" i="23"/>
  <c r="Y163" i="23"/>
  <c r="AC163" i="23"/>
  <c r="AG163" i="23"/>
  <c r="AK163" i="23"/>
  <c r="J163" i="23"/>
  <c r="N163" i="23"/>
  <c r="R163" i="23"/>
  <c r="V163" i="23"/>
  <c r="Z163" i="23"/>
  <c r="AD163" i="23"/>
  <c r="AH163" i="23"/>
  <c r="AL163" i="23"/>
  <c r="AE184" i="23"/>
  <c r="AI184" i="23"/>
  <c r="AM184" i="23"/>
  <c r="AB184" i="23"/>
  <c r="AF184" i="23"/>
  <c r="AJ184" i="23"/>
  <c r="AN184" i="23"/>
  <c r="AC184" i="23"/>
  <c r="AG184" i="23"/>
  <c r="AK184" i="23"/>
  <c r="AD184" i="23"/>
  <c r="AH184" i="23"/>
  <c r="AL184" i="23"/>
  <c r="AB181" i="23"/>
  <c r="AF181" i="23"/>
  <c r="AJ181" i="23"/>
  <c r="AN181" i="23"/>
  <c r="Z181" i="23"/>
  <c r="AC181" i="23"/>
  <c r="AG181" i="23"/>
  <c r="AK181" i="23"/>
  <c r="Y181" i="23"/>
  <c r="AD181" i="23"/>
  <c r="AH181" i="23"/>
  <c r="AL181" i="23"/>
  <c r="AA181" i="23"/>
  <c r="AE181" i="23"/>
  <c r="AI181" i="23"/>
  <c r="AM181" i="23"/>
  <c r="AH190" i="23"/>
  <c r="AL190" i="23"/>
  <c r="AI190" i="23"/>
  <c r="AM190" i="23"/>
  <c r="AJ190" i="23"/>
  <c r="AN190" i="23"/>
  <c r="AK190" i="23"/>
  <c r="Z180" i="23"/>
  <c r="AD180" i="23"/>
  <c r="AH180" i="23"/>
  <c r="AL180" i="23"/>
  <c r="AA180" i="23"/>
  <c r="AE180" i="23"/>
  <c r="AI180" i="23"/>
  <c r="AM180" i="23"/>
  <c r="X180" i="23"/>
  <c r="AB180" i="23"/>
  <c r="AF180" i="23"/>
  <c r="AJ180" i="23"/>
  <c r="AN180" i="23"/>
  <c r="Y180" i="23"/>
  <c r="AC180" i="23"/>
  <c r="AG180" i="23"/>
  <c r="AK180" i="23"/>
  <c r="R174" i="23"/>
  <c r="V174" i="23"/>
  <c r="Z174" i="23"/>
  <c r="AD174" i="23"/>
  <c r="AH174" i="23"/>
  <c r="AL174" i="23"/>
  <c r="S174" i="23"/>
  <c r="W174" i="23"/>
  <c r="AA174" i="23"/>
  <c r="AE174" i="23"/>
  <c r="AI174" i="23"/>
  <c r="AM174" i="23"/>
  <c r="T174" i="23"/>
  <c r="X174" i="23"/>
  <c r="AB174" i="23"/>
  <c r="AF174" i="23"/>
  <c r="AJ174" i="23"/>
  <c r="AN174" i="23"/>
  <c r="U174" i="23"/>
  <c r="Y174" i="23"/>
  <c r="AC174" i="23"/>
  <c r="AG174" i="23"/>
  <c r="AK174" i="23"/>
  <c r="S173" i="23"/>
  <c r="W173" i="23"/>
  <c r="AA173" i="23"/>
  <c r="AE173" i="23"/>
  <c r="AI173" i="23"/>
  <c r="AM173" i="23"/>
  <c r="T173" i="23"/>
  <c r="X173" i="23"/>
  <c r="AB173" i="23"/>
  <c r="AF173" i="23"/>
  <c r="AJ173" i="23"/>
  <c r="AN173" i="23"/>
  <c r="Q173" i="23"/>
  <c r="U173" i="23"/>
  <c r="Y173" i="23"/>
  <c r="AC173" i="23"/>
  <c r="AG173" i="23"/>
  <c r="AK173" i="23"/>
  <c r="R173" i="23"/>
  <c r="V173" i="23"/>
  <c r="Z173" i="23"/>
  <c r="AD173" i="23"/>
  <c r="AH173" i="23"/>
  <c r="AL173" i="23"/>
  <c r="N170" i="23"/>
  <c r="R170" i="23"/>
  <c r="V170" i="23"/>
  <c r="Z170" i="23"/>
  <c r="AD170" i="23"/>
  <c r="AH170" i="23"/>
  <c r="AL170" i="23"/>
  <c r="O170" i="23"/>
  <c r="S170" i="23"/>
  <c r="W170" i="23"/>
  <c r="AA170" i="23"/>
  <c r="AE170" i="23"/>
  <c r="AI170" i="23"/>
  <c r="AM170" i="23"/>
  <c r="P170" i="23"/>
  <c r="T170" i="23"/>
  <c r="X170" i="23"/>
  <c r="AB170" i="23"/>
  <c r="AF170" i="23"/>
  <c r="AJ170" i="23"/>
  <c r="AN170" i="23"/>
  <c r="Q170" i="23"/>
  <c r="U170" i="23"/>
  <c r="Y170" i="23"/>
  <c r="AC170" i="23"/>
  <c r="AG170" i="23"/>
  <c r="AK170" i="23"/>
  <c r="AF185" i="23"/>
  <c r="AJ185" i="23"/>
  <c r="AN185" i="23"/>
  <c r="AC185" i="23"/>
  <c r="AG185" i="23"/>
  <c r="AK185" i="23"/>
  <c r="AD185" i="23"/>
  <c r="AH185" i="23"/>
  <c r="AL185" i="23"/>
  <c r="AE185" i="23"/>
  <c r="AI185" i="23"/>
  <c r="AM185" i="23"/>
  <c r="H550" i="92"/>
  <c r="H554" i="92"/>
  <c r="H558" i="92"/>
  <c r="H562" i="92"/>
  <c r="H566" i="92"/>
  <c r="H570" i="92"/>
  <c r="H605" i="92"/>
  <c r="H548" i="92"/>
  <c r="H553" i="92"/>
  <c r="H559" i="92"/>
  <c r="H564" i="92"/>
  <c r="H569" i="92"/>
  <c r="H606" i="92"/>
  <c r="H549" i="92"/>
  <c r="H555" i="92"/>
  <c r="H560" i="92"/>
  <c r="H565" i="92"/>
  <c r="H602" i="92"/>
  <c r="H551" i="92"/>
  <c r="H556" i="92"/>
  <c r="H561" i="92"/>
  <c r="H567" i="92"/>
  <c r="H603" i="92"/>
  <c r="H552" i="92"/>
  <c r="H604" i="92"/>
  <c r="H585" i="92"/>
  <c r="H598" i="92"/>
  <c r="H584" i="92"/>
  <c r="H557" i="92"/>
  <c r="H581" i="92"/>
  <c r="H597" i="92"/>
  <c r="H582" i="92"/>
  <c r="H563" i="92"/>
  <c r="H593" i="92"/>
  <c r="H577" i="92"/>
  <c r="H596" i="92"/>
  <c r="H578" i="92"/>
  <c r="H599" i="92"/>
  <c r="H589" i="92"/>
  <c r="H583" i="92"/>
  <c r="H576" i="92"/>
  <c r="H587" i="92"/>
  <c r="H547" i="92"/>
  <c r="H594" i="92"/>
  <c r="H580" i="92"/>
  <c r="H574" i="92"/>
  <c r="H571" i="92"/>
  <c r="H572" i="92"/>
  <c r="H590" i="92"/>
  <c r="H601" i="92"/>
  <c r="H579" i="92"/>
  <c r="H595" i="92"/>
  <c r="H588" i="92"/>
  <c r="H586" i="92"/>
  <c r="H575" i="92"/>
  <c r="H591" i="92"/>
  <c r="H600" i="92"/>
  <c r="H592" i="92"/>
  <c r="H573" i="92"/>
  <c r="H568" i="92"/>
  <c r="G549" i="92"/>
  <c r="G553" i="92"/>
  <c r="G557" i="92"/>
  <c r="G561" i="92"/>
  <c r="G565" i="92"/>
  <c r="G569" i="92"/>
  <c r="G604" i="92"/>
  <c r="G551" i="92"/>
  <c r="G556" i="92"/>
  <c r="G562" i="92"/>
  <c r="G567" i="92"/>
  <c r="G603" i="92"/>
  <c r="G547" i="92"/>
  <c r="G552" i="92"/>
  <c r="G558" i="92"/>
  <c r="G563" i="92"/>
  <c r="G568" i="92"/>
  <c r="G605" i="92"/>
  <c r="G550" i="92"/>
  <c r="G555" i="92"/>
  <c r="G560" i="92"/>
  <c r="G566" i="92"/>
  <c r="G602" i="92"/>
  <c r="G554" i="92"/>
  <c r="G606" i="92"/>
  <c r="G559" i="92"/>
  <c r="G564" i="92"/>
  <c r="G570" i="92"/>
  <c r="G548" i="92"/>
  <c r="G590" i="92"/>
  <c r="G574" i="92"/>
  <c r="G591" i="92"/>
  <c r="G575" i="92"/>
  <c r="G592" i="92"/>
  <c r="G571" i="92"/>
  <c r="G597" i="92"/>
  <c r="G580" i="92"/>
  <c r="G594" i="92"/>
  <c r="G578" i="92"/>
  <c r="G595" i="92"/>
  <c r="G579" i="92"/>
  <c r="G600" i="92"/>
  <c r="G573" i="92"/>
  <c r="G588" i="92"/>
  <c r="G577" i="92"/>
  <c r="G586" i="92"/>
  <c r="G587" i="92"/>
  <c r="G584" i="92"/>
  <c r="G589" i="92"/>
  <c r="G598" i="92"/>
  <c r="G599" i="92"/>
  <c r="G593" i="92"/>
  <c r="G582" i="92"/>
  <c r="G583" i="92"/>
  <c r="G576" i="92"/>
  <c r="G581" i="92"/>
  <c r="G572" i="92"/>
  <c r="G601" i="92"/>
  <c r="G596" i="92"/>
  <c r="G585" i="92"/>
  <c r="I235" i="23" l="1"/>
  <c r="J235" i="23"/>
  <c r="L235" i="23"/>
  <c r="G235" i="23"/>
  <c r="K235" i="23"/>
  <c r="M235" i="23"/>
  <c r="H235" i="23"/>
  <c r="AD235" i="23"/>
  <c r="N235" i="23"/>
  <c r="Y235" i="23"/>
  <c r="AJ235" i="23"/>
  <c r="T235" i="23"/>
  <c r="AE235" i="23"/>
  <c r="O235" i="23"/>
  <c r="Z235" i="23"/>
  <c r="AK235" i="23"/>
  <c r="U235" i="23"/>
  <c r="AF235" i="23"/>
  <c r="P235" i="23"/>
  <c r="AA235" i="23"/>
  <c r="AL235" i="23"/>
  <c r="V235" i="23"/>
  <c r="AG235" i="23"/>
  <c r="Q235" i="23"/>
  <c r="AB235" i="23"/>
  <c r="AM235" i="23"/>
  <c r="W235" i="23"/>
  <c r="AH235" i="23"/>
  <c r="R235" i="23"/>
  <c r="AC235" i="23"/>
  <c r="AN235" i="23"/>
  <c r="X235" i="23"/>
  <c r="AI235" i="23"/>
  <c r="S235" i="23"/>
  <c r="J607" i="92"/>
  <c r="K607" i="92"/>
  <c r="H607" i="92"/>
  <c r="G607" i="92"/>
  <c r="C34" i="68" l="1"/>
  <c r="AJ491" i="23"/>
  <c r="AK491" i="23"/>
  <c r="AG491" i="23"/>
  <c r="AF491" i="23"/>
  <c r="AE491" i="23"/>
  <c r="AI491" i="23"/>
  <c r="AH491" i="23"/>
  <c r="Y477" i="23"/>
  <c r="T477" i="23"/>
  <c r="V477" i="23"/>
  <c r="W477" i="23"/>
  <c r="X477" i="23"/>
  <c r="U477" i="23"/>
  <c r="S477" i="23"/>
  <c r="AH488" i="23"/>
  <c r="AE488" i="23"/>
  <c r="AI488" i="23"/>
  <c r="AG488" i="23"/>
  <c r="AK488" i="23"/>
  <c r="AJ488" i="23"/>
  <c r="AF488" i="23"/>
  <c r="T476" i="23"/>
  <c r="V476" i="23"/>
  <c r="X476" i="23"/>
  <c r="U476" i="23"/>
  <c r="S476" i="23"/>
  <c r="Y476" i="23"/>
  <c r="W476" i="23"/>
  <c r="W478" i="23"/>
  <c r="U478" i="23"/>
  <c r="T478" i="23"/>
  <c r="V478" i="23"/>
  <c r="X478" i="23"/>
  <c r="S478" i="23"/>
  <c r="Y478" i="23"/>
  <c r="AJ487" i="23"/>
  <c r="AF487" i="23"/>
  <c r="AE487" i="23"/>
  <c r="AK487" i="23"/>
  <c r="AI487" i="23"/>
  <c r="AG487" i="23"/>
  <c r="AH487" i="23"/>
  <c r="AH489" i="23"/>
  <c r="AF489" i="23"/>
  <c r="AG489" i="23"/>
  <c r="AE489" i="23"/>
  <c r="AI489" i="23"/>
  <c r="AJ489" i="23"/>
  <c r="AK489" i="23"/>
  <c r="AH490" i="23"/>
  <c r="AE490" i="23"/>
  <c r="AF490" i="23"/>
  <c r="AI490" i="23"/>
  <c r="AK490" i="23"/>
  <c r="AG490" i="23"/>
  <c r="AJ490" i="23"/>
  <c r="AT501" i="23"/>
  <c r="AR501" i="23"/>
  <c r="AU501" i="23"/>
  <c r="AS501" i="23"/>
  <c r="AQ501" i="23"/>
  <c r="AW501" i="23"/>
  <c r="AV501" i="23"/>
  <c r="AS499" i="23"/>
  <c r="AQ499" i="23"/>
  <c r="AU499" i="23"/>
  <c r="AV499" i="23"/>
  <c r="AR499" i="23"/>
  <c r="AT499" i="23"/>
  <c r="AW499" i="23"/>
  <c r="AU500" i="23"/>
  <c r="AS500" i="23"/>
  <c r="AW500" i="23"/>
  <c r="AR500" i="23"/>
  <c r="AT500" i="23"/>
  <c r="AV500" i="23"/>
  <c r="AQ500" i="23"/>
  <c r="Y475" i="23"/>
  <c r="T475" i="23"/>
  <c r="V475" i="23"/>
  <c r="S475" i="23"/>
  <c r="W475" i="23"/>
  <c r="X475" i="23"/>
  <c r="U475" i="23"/>
  <c r="BF511" i="23"/>
  <c r="BG511" i="23"/>
  <c r="BE511" i="23"/>
  <c r="BD511" i="23"/>
  <c r="BC511" i="23"/>
  <c r="BI511" i="23"/>
  <c r="BH511" i="23"/>
  <c r="AS503" i="23"/>
  <c r="AU503" i="23"/>
  <c r="AT503" i="23"/>
  <c r="AR503" i="23"/>
  <c r="AQ503" i="23"/>
  <c r="AW503" i="23"/>
  <c r="AV503" i="23"/>
  <c r="AQ502" i="23"/>
  <c r="AR502" i="23"/>
  <c r="AS502" i="23"/>
  <c r="AU502" i="23"/>
  <c r="AW502" i="23"/>
  <c r="AV502" i="23"/>
  <c r="AT502" i="23"/>
  <c r="S479" i="23"/>
  <c r="T479" i="23"/>
  <c r="U479" i="23"/>
  <c r="X479" i="23"/>
  <c r="Y479" i="23"/>
  <c r="V479" i="23"/>
  <c r="W479" i="23"/>
  <c r="D16" i="92"/>
  <c r="D14" i="92"/>
  <c r="M34" i="68" l="1"/>
  <c r="D31" i="85"/>
  <c r="D15" i="92"/>
  <c r="AM271" i="23" l="1"/>
  <c r="AN271" i="23"/>
  <c r="AK269" i="23"/>
  <c r="AL269" i="23"/>
  <c r="AN269" i="23"/>
  <c r="AM269" i="23"/>
  <c r="Z258" i="23"/>
  <c r="AA258" i="23"/>
  <c r="AJ258" i="23"/>
  <c r="AC258" i="23"/>
  <c r="AD258" i="23"/>
  <c r="AB258" i="23"/>
  <c r="AE258" i="23"/>
  <c r="AG258" i="23"/>
  <c r="AF258" i="23"/>
  <c r="AI258" i="23"/>
  <c r="AM258" i="23"/>
  <c r="AH258" i="23"/>
  <c r="AN258" i="23"/>
  <c r="AL258" i="23"/>
  <c r="AK258" i="23"/>
  <c r="AJ240" i="23"/>
  <c r="M240" i="23"/>
  <c r="N240" i="23"/>
  <c r="U240" i="23"/>
  <c r="V240" i="23"/>
  <c r="L240" i="23"/>
  <c r="O240" i="23"/>
  <c r="T240" i="23"/>
  <c r="I240" i="23"/>
  <c r="J240" i="23"/>
  <c r="Q240" i="23"/>
  <c r="R240" i="23"/>
  <c r="Y240" i="23"/>
  <c r="Z240" i="23"/>
  <c r="S240" i="23"/>
  <c r="W240" i="23"/>
  <c r="AB240" i="23"/>
  <c r="K240" i="23"/>
  <c r="X240" i="23"/>
  <c r="AF240" i="23"/>
  <c r="AG240" i="23"/>
  <c r="H240" i="23"/>
  <c r="AA240" i="23"/>
  <c r="AC240" i="23"/>
  <c r="AD240" i="23"/>
  <c r="P240" i="23"/>
  <c r="AE240" i="23"/>
  <c r="AH240" i="23"/>
  <c r="AN240" i="23"/>
  <c r="AI240" i="23"/>
  <c r="AM240" i="23"/>
  <c r="AK240" i="23"/>
  <c r="AL240" i="23"/>
  <c r="AJ260" i="23"/>
  <c r="AB260" i="23"/>
  <c r="AE260" i="23"/>
  <c r="AF260" i="23"/>
  <c r="AG260" i="23"/>
  <c r="AC260" i="23"/>
  <c r="AD260" i="23"/>
  <c r="AH260" i="23"/>
  <c r="AN260" i="23"/>
  <c r="AM260" i="23"/>
  <c r="AI260" i="23"/>
  <c r="AK260" i="23"/>
  <c r="AL260" i="23"/>
  <c r="AJ259" i="23"/>
  <c r="AF259" i="23"/>
  <c r="AG259" i="23"/>
  <c r="AA259" i="23"/>
  <c r="AC259" i="23"/>
  <c r="AD259" i="23"/>
  <c r="AB259" i="23"/>
  <c r="AE259" i="23"/>
  <c r="AH259" i="23"/>
  <c r="AN259" i="23"/>
  <c r="AM259" i="23"/>
  <c r="AI259" i="23"/>
  <c r="AK259" i="23"/>
  <c r="AL259" i="23"/>
  <c r="AJ251" i="23"/>
  <c r="T251" i="23"/>
  <c r="V251" i="23"/>
  <c r="S251" i="23"/>
  <c r="Y251" i="23"/>
  <c r="Z251" i="23"/>
  <c r="AB251" i="23"/>
  <c r="W251" i="23"/>
  <c r="AF251" i="23"/>
  <c r="AG251" i="23"/>
  <c r="U251" i="23"/>
  <c r="X251" i="23"/>
  <c r="AA251" i="23"/>
  <c r="AC251" i="23"/>
  <c r="AD251" i="23"/>
  <c r="AH251" i="23"/>
  <c r="AN251" i="23"/>
  <c r="AM251" i="23"/>
  <c r="AE251" i="23"/>
  <c r="AI251" i="23"/>
  <c r="AK251" i="23"/>
  <c r="AL251" i="23"/>
  <c r="L243" i="23"/>
  <c r="O243" i="23"/>
  <c r="T243" i="23"/>
  <c r="Q243" i="23"/>
  <c r="R243" i="23"/>
  <c r="K243" i="23"/>
  <c r="P243" i="23"/>
  <c r="S243" i="23"/>
  <c r="X243" i="23"/>
  <c r="U243" i="23"/>
  <c r="V243" i="23"/>
  <c r="M243" i="23"/>
  <c r="Z243" i="23"/>
  <c r="AA243" i="23"/>
  <c r="W243" i="23"/>
  <c r="Y243" i="23"/>
  <c r="AC243" i="23"/>
  <c r="AD243" i="23"/>
  <c r="AJ243" i="23"/>
  <c r="AB243" i="23"/>
  <c r="AE243" i="23"/>
  <c r="N243" i="23"/>
  <c r="AG243" i="23"/>
  <c r="AM243" i="23"/>
  <c r="AF243" i="23"/>
  <c r="AH243" i="23"/>
  <c r="AN243" i="23"/>
  <c r="AI243" i="23"/>
  <c r="AL243" i="23"/>
  <c r="AK243" i="23"/>
  <c r="AL270" i="23"/>
  <c r="AM270" i="23"/>
  <c r="AN270" i="23"/>
  <c r="AG265" i="23"/>
  <c r="AL265" i="23"/>
  <c r="AK265" i="23"/>
  <c r="AN265" i="23"/>
  <c r="AJ265" i="23"/>
  <c r="AH265" i="23"/>
  <c r="AI265" i="23"/>
  <c r="AM265" i="23"/>
  <c r="AF263" i="23"/>
  <c r="AL263" i="23"/>
  <c r="AG263" i="23"/>
  <c r="AK263" i="23"/>
  <c r="AJ263" i="23"/>
  <c r="AM263" i="23"/>
  <c r="AH263" i="23"/>
  <c r="AE263" i="23"/>
  <c r="AI263" i="23"/>
  <c r="AN263" i="23"/>
  <c r="AN268" i="23"/>
  <c r="AJ268" i="23"/>
  <c r="AL268" i="23"/>
  <c r="AK268" i="23"/>
  <c r="AM268" i="23"/>
  <c r="J242" i="23"/>
  <c r="Q242" i="23"/>
  <c r="R242" i="23"/>
  <c r="K242" i="23"/>
  <c r="P242" i="23"/>
  <c r="S242" i="23"/>
  <c r="AJ242" i="23"/>
  <c r="M242" i="23"/>
  <c r="N242" i="23"/>
  <c r="U242" i="23"/>
  <c r="V242" i="23"/>
  <c r="T242" i="23"/>
  <c r="Z242" i="23"/>
  <c r="AA242" i="23"/>
  <c r="O242" i="23"/>
  <c r="W242" i="23"/>
  <c r="Y242" i="23"/>
  <c r="AC242" i="23"/>
  <c r="AD242" i="23"/>
  <c r="AB242" i="23"/>
  <c r="AE242" i="23"/>
  <c r="L242" i="23"/>
  <c r="X242" i="23"/>
  <c r="AF242" i="23"/>
  <c r="AH242" i="23"/>
  <c r="AN242" i="23"/>
  <c r="AI242" i="23"/>
  <c r="AM242" i="23"/>
  <c r="AG242" i="23"/>
  <c r="AL242" i="23"/>
  <c r="AK242" i="23"/>
  <c r="AD262" i="23"/>
  <c r="AF262" i="23"/>
  <c r="AG262" i="23"/>
  <c r="AE262" i="23"/>
  <c r="AJ262" i="23"/>
  <c r="AI262" i="23"/>
  <c r="AH262" i="23"/>
  <c r="AN262" i="23"/>
  <c r="AM262" i="23"/>
  <c r="AL262" i="23"/>
  <c r="AK262" i="23"/>
  <c r="U252" i="23"/>
  <c r="AJ252" i="23"/>
  <c r="T252" i="23"/>
  <c r="W252" i="23"/>
  <c r="Z252" i="23"/>
  <c r="V252" i="23"/>
  <c r="Y252" i="23"/>
  <c r="AB252" i="23"/>
  <c r="AE252" i="23"/>
  <c r="AF252" i="23"/>
  <c r="AG252" i="23"/>
  <c r="AC252" i="23"/>
  <c r="AD252" i="23"/>
  <c r="AA252" i="23"/>
  <c r="AH252" i="23"/>
  <c r="AN252" i="23"/>
  <c r="AM252" i="23"/>
  <c r="X252" i="23"/>
  <c r="AI252" i="23"/>
  <c r="AK252" i="23"/>
  <c r="AL252" i="23"/>
  <c r="AJ257" i="23"/>
  <c r="AA257" i="23"/>
  <c r="AC257" i="23"/>
  <c r="AD257" i="23"/>
  <c r="Y257" i="23"/>
  <c r="AB257" i="23"/>
  <c r="AE257" i="23"/>
  <c r="AF257" i="23"/>
  <c r="AG257" i="23"/>
  <c r="Z257" i="23"/>
  <c r="AH257" i="23"/>
  <c r="AN257" i="23"/>
  <c r="AM257" i="23"/>
  <c r="AI257" i="23"/>
  <c r="AL257" i="23"/>
  <c r="AK257" i="23"/>
  <c r="S249" i="23"/>
  <c r="AJ249" i="23"/>
  <c r="U249" i="23"/>
  <c r="T249" i="23"/>
  <c r="W249" i="23"/>
  <c r="Q249" i="23"/>
  <c r="X249" i="23"/>
  <c r="AB249" i="23"/>
  <c r="AE249" i="23"/>
  <c r="Y249" i="23"/>
  <c r="Z249" i="23"/>
  <c r="AF249" i="23"/>
  <c r="AG249" i="23"/>
  <c r="R249" i="23"/>
  <c r="AA249" i="23"/>
  <c r="AC249" i="23"/>
  <c r="V249" i="23"/>
  <c r="AD249" i="23"/>
  <c r="AH249" i="23"/>
  <c r="AN249" i="23"/>
  <c r="AM249" i="23"/>
  <c r="AI249" i="23"/>
  <c r="AK249" i="23"/>
  <c r="AL249" i="23"/>
  <c r="K241" i="23"/>
  <c r="P241" i="23"/>
  <c r="S241" i="23"/>
  <c r="AJ241" i="23"/>
  <c r="M241" i="23"/>
  <c r="N241" i="23"/>
  <c r="U241" i="23"/>
  <c r="L241" i="23"/>
  <c r="O241" i="23"/>
  <c r="T241" i="23"/>
  <c r="W241" i="23"/>
  <c r="J241" i="23"/>
  <c r="Y241" i="23"/>
  <c r="R241" i="23"/>
  <c r="AB241" i="23"/>
  <c r="AE241" i="23"/>
  <c r="Q241" i="23"/>
  <c r="X241" i="23"/>
  <c r="AF241" i="23"/>
  <c r="AG241" i="23"/>
  <c r="I241" i="23"/>
  <c r="V241" i="23"/>
  <c r="AC241" i="23"/>
  <c r="AA241" i="23"/>
  <c r="Z241" i="23"/>
  <c r="AD241" i="23"/>
  <c r="AH241" i="23"/>
  <c r="AN241" i="23"/>
  <c r="AM241" i="23"/>
  <c r="AI241" i="23"/>
  <c r="AK241" i="23"/>
  <c r="AL241" i="23"/>
  <c r="AN267" i="23"/>
  <c r="AK267" i="23"/>
  <c r="AM267" i="23"/>
  <c r="AL267" i="23"/>
  <c r="AI267" i="23"/>
  <c r="AJ267" i="23"/>
  <c r="AI264" i="23"/>
  <c r="AH264" i="23"/>
  <c r="AN264" i="23"/>
  <c r="AG264" i="23"/>
  <c r="AK264" i="23"/>
  <c r="AM264" i="23"/>
  <c r="AF264" i="23"/>
  <c r="AL264" i="23"/>
  <c r="AJ264" i="23"/>
  <c r="R250" i="23"/>
  <c r="S250" i="23"/>
  <c r="AJ250" i="23"/>
  <c r="U250" i="23"/>
  <c r="V250" i="23"/>
  <c r="AA250" i="23"/>
  <c r="X250" i="23"/>
  <c r="AC250" i="23"/>
  <c r="AD250" i="23"/>
  <c r="T250" i="23"/>
  <c r="AB250" i="23"/>
  <c r="AE250" i="23"/>
  <c r="Y250" i="23"/>
  <c r="Z250" i="23"/>
  <c r="W250" i="23"/>
  <c r="AF250" i="23"/>
  <c r="AG250" i="23"/>
  <c r="AH250" i="23"/>
  <c r="AN250" i="23"/>
  <c r="AI250" i="23"/>
  <c r="AM250" i="23"/>
  <c r="AL250" i="23"/>
  <c r="AK250" i="23"/>
  <c r="AJ248" i="23"/>
  <c r="U248" i="23"/>
  <c r="V248" i="23"/>
  <c r="T248" i="23"/>
  <c r="Q248" i="23"/>
  <c r="R248" i="23"/>
  <c r="Y248" i="23"/>
  <c r="AB248" i="23"/>
  <c r="P248" i="23"/>
  <c r="Z248" i="23"/>
  <c r="AF248" i="23"/>
  <c r="AG248" i="23"/>
  <c r="S248" i="23"/>
  <c r="W248" i="23"/>
  <c r="AA248" i="23"/>
  <c r="X248" i="23"/>
  <c r="AC248" i="23"/>
  <c r="AD248" i="23"/>
  <c r="AH248" i="23"/>
  <c r="AN248" i="23"/>
  <c r="AM248" i="23"/>
  <c r="AI248" i="23"/>
  <c r="AE248" i="23"/>
  <c r="AK248" i="23"/>
  <c r="AL248" i="23"/>
  <c r="Q246" i="23"/>
  <c r="R246" i="23"/>
  <c r="P246" i="23"/>
  <c r="S246" i="23"/>
  <c r="AJ246" i="23"/>
  <c r="N246" i="23"/>
  <c r="U246" i="23"/>
  <c r="V246" i="23"/>
  <c r="W246" i="23"/>
  <c r="Y246" i="23"/>
  <c r="AA246" i="23"/>
  <c r="T246" i="23"/>
  <c r="AC246" i="23"/>
  <c r="AD246" i="23"/>
  <c r="O246" i="23"/>
  <c r="X246" i="23"/>
  <c r="AB246" i="23"/>
  <c r="AE246" i="23"/>
  <c r="AF246" i="23"/>
  <c r="AG246" i="23"/>
  <c r="Z246" i="23"/>
  <c r="AH246" i="23"/>
  <c r="AN246" i="23"/>
  <c r="AI246" i="23"/>
  <c r="AM246" i="23"/>
  <c r="AL246" i="23"/>
  <c r="AK246" i="23"/>
  <c r="AJ261" i="23"/>
  <c r="AC261" i="23"/>
  <c r="AD261" i="23"/>
  <c r="AE261" i="23"/>
  <c r="AG261" i="23"/>
  <c r="AF261" i="23"/>
  <c r="AH261" i="23"/>
  <c r="AN261" i="23"/>
  <c r="AM261" i="23"/>
  <c r="AI261" i="23"/>
  <c r="AL261" i="23"/>
  <c r="AK261" i="23"/>
  <c r="U253" i="23"/>
  <c r="AJ253" i="23"/>
  <c r="V253" i="23"/>
  <c r="X253" i="23"/>
  <c r="AA253" i="23"/>
  <c r="Z253" i="23"/>
  <c r="AC253" i="23"/>
  <c r="AD253" i="23"/>
  <c r="W253" i="23"/>
  <c r="Y253" i="23"/>
  <c r="AB253" i="23"/>
  <c r="AE253" i="23"/>
  <c r="AF253" i="23"/>
  <c r="AG253" i="23"/>
  <c r="AH253" i="23"/>
  <c r="AN253" i="23"/>
  <c r="AM253" i="23"/>
  <c r="AI253" i="23"/>
  <c r="AL253" i="23"/>
  <c r="AK253" i="23"/>
  <c r="P245" i="23"/>
  <c r="S245" i="23"/>
  <c r="AJ245" i="23"/>
  <c r="M245" i="23"/>
  <c r="N245" i="23"/>
  <c r="U245" i="23"/>
  <c r="O245" i="23"/>
  <c r="T245" i="23"/>
  <c r="W245" i="23"/>
  <c r="V245" i="23"/>
  <c r="X245" i="23"/>
  <c r="AB245" i="23"/>
  <c r="AE245" i="23"/>
  <c r="R245" i="23"/>
  <c r="Z245" i="23"/>
  <c r="AF245" i="23"/>
  <c r="AG245" i="23"/>
  <c r="Q245" i="23"/>
  <c r="AA245" i="23"/>
  <c r="Y245" i="23"/>
  <c r="AC245" i="23"/>
  <c r="AD245" i="23"/>
  <c r="AH245" i="23"/>
  <c r="AN245" i="23"/>
  <c r="AM245" i="23"/>
  <c r="AI245" i="23"/>
  <c r="AK245" i="23"/>
  <c r="AL245" i="23"/>
  <c r="AM266" i="23"/>
  <c r="AH266" i="23"/>
  <c r="AK266" i="23"/>
  <c r="AI266" i="23"/>
  <c r="AN266" i="23"/>
  <c r="AJ266" i="23"/>
  <c r="AL266" i="23"/>
  <c r="AN272" i="23"/>
  <c r="AJ256" i="23"/>
  <c r="Y256" i="23"/>
  <c r="AB256" i="23"/>
  <c r="AE256" i="23"/>
  <c r="Z256" i="23"/>
  <c r="AF256" i="23"/>
  <c r="AG256" i="23"/>
  <c r="X256" i="23"/>
  <c r="AC256" i="23"/>
  <c r="AD256" i="23"/>
  <c r="AH256" i="23"/>
  <c r="AN256" i="23"/>
  <c r="AM256" i="23"/>
  <c r="AA256" i="23"/>
  <c r="AI256" i="23"/>
  <c r="AK256" i="23"/>
  <c r="AL256" i="23"/>
  <c r="X254" i="23"/>
  <c r="V254" i="23"/>
  <c r="W254" i="23"/>
  <c r="Y254" i="23"/>
  <c r="Z254" i="23"/>
  <c r="AJ254" i="23"/>
  <c r="AA254" i="23"/>
  <c r="AC254" i="23"/>
  <c r="AD254" i="23"/>
  <c r="AB254" i="23"/>
  <c r="AF254" i="23"/>
  <c r="AE254" i="23"/>
  <c r="AG254" i="23"/>
  <c r="AI254" i="23"/>
  <c r="AH254" i="23"/>
  <c r="AN254" i="23"/>
  <c r="AM254" i="23"/>
  <c r="AL254" i="23"/>
  <c r="AK254" i="23"/>
  <c r="AJ244" i="23"/>
  <c r="M244" i="23"/>
  <c r="N244" i="23"/>
  <c r="U244" i="23"/>
  <c r="V244" i="23"/>
  <c r="L244" i="23"/>
  <c r="O244" i="23"/>
  <c r="T244" i="23"/>
  <c r="Q244" i="23"/>
  <c r="R244" i="23"/>
  <c r="Y244" i="23"/>
  <c r="Z244" i="23"/>
  <c r="P244" i="23"/>
  <c r="X244" i="23"/>
  <c r="AB244" i="23"/>
  <c r="S244" i="23"/>
  <c r="AF244" i="23"/>
  <c r="AG244" i="23"/>
  <c r="AA244" i="23"/>
  <c r="W244" i="23"/>
  <c r="AC244" i="23"/>
  <c r="AD244" i="23"/>
  <c r="AE244" i="23"/>
  <c r="AH244" i="23"/>
  <c r="AN244" i="23"/>
  <c r="AM244" i="23"/>
  <c r="AI244" i="23"/>
  <c r="AK244" i="23"/>
  <c r="AL244" i="23"/>
  <c r="AJ255" i="23"/>
  <c r="Y255" i="23"/>
  <c r="AB255" i="23"/>
  <c r="W255" i="23"/>
  <c r="Z255" i="23"/>
  <c r="AF255" i="23"/>
  <c r="AG255" i="23"/>
  <c r="X255" i="23"/>
  <c r="AA255" i="23"/>
  <c r="AE255" i="23"/>
  <c r="AD255" i="23"/>
  <c r="AC255" i="23"/>
  <c r="AH255" i="23"/>
  <c r="AN255" i="23"/>
  <c r="AM255" i="23"/>
  <c r="AI255" i="23"/>
  <c r="AK255" i="23"/>
  <c r="AL255" i="23"/>
  <c r="O247" i="23"/>
  <c r="T247" i="23"/>
  <c r="Q247" i="23"/>
  <c r="R247" i="23"/>
  <c r="P247" i="23"/>
  <c r="S247" i="23"/>
  <c r="X247" i="23"/>
  <c r="AJ247" i="23"/>
  <c r="Z247" i="23"/>
  <c r="U247" i="23"/>
  <c r="W247" i="23"/>
  <c r="Y247" i="23"/>
  <c r="AA247" i="23"/>
  <c r="V247" i="23"/>
  <c r="AC247" i="23"/>
  <c r="AD247" i="23"/>
  <c r="AE247" i="23"/>
  <c r="AG247" i="23"/>
  <c r="AB247" i="23"/>
  <c r="AF247" i="23"/>
  <c r="AM247" i="23"/>
  <c r="AH247" i="23"/>
  <c r="AN247" i="23"/>
  <c r="AI247" i="23"/>
  <c r="AL247" i="23"/>
  <c r="AK247" i="23"/>
  <c r="G239" i="23"/>
  <c r="L239" i="23"/>
  <c r="O239" i="23"/>
  <c r="T239" i="23"/>
  <c r="I239" i="23"/>
  <c r="J239" i="23"/>
  <c r="Q239" i="23"/>
  <c r="R239" i="23"/>
  <c r="H239" i="23"/>
  <c r="K239" i="23"/>
  <c r="P239" i="23"/>
  <c r="S239" i="23"/>
  <c r="X239" i="23"/>
  <c r="M239" i="23"/>
  <c r="AA239" i="23"/>
  <c r="AJ239" i="23"/>
  <c r="N239" i="23"/>
  <c r="V239" i="23"/>
  <c r="Z239" i="23"/>
  <c r="AC239" i="23"/>
  <c r="AD239" i="23"/>
  <c r="AB239" i="23"/>
  <c r="AE239" i="23"/>
  <c r="U239" i="23"/>
  <c r="W239" i="23"/>
  <c r="AF239" i="23"/>
  <c r="AG239" i="23"/>
  <c r="Y239" i="23"/>
  <c r="AM239" i="23"/>
  <c r="AI239" i="23"/>
  <c r="AN239" i="23"/>
  <c r="AL239" i="23"/>
  <c r="AH239" i="23"/>
  <c r="AK239" i="23"/>
  <c r="U311" i="23" l="1"/>
  <c r="I311" i="23"/>
  <c r="AF311" i="23"/>
  <c r="R311" i="23"/>
  <c r="AB311" i="23"/>
  <c r="G311" i="23"/>
  <c r="AM311" i="23"/>
  <c r="AG311" i="23"/>
  <c r="V311" i="23"/>
  <c r="M311" i="23"/>
  <c r="Q311" i="23"/>
  <c r="AH311" i="23"/>
  <c r="AI311" i="23"/>
  <c r="AD311" i="23"/>
  <c r="N311" i="23"/>
  <c r="K311" i="23"/>
  <c r="J311" i="23"/>
  <c r="L311" i="23"/>
  <c r="AK311" i="23"/>
  <c r="AL311" i="23"/>
  <c r="Y311" i="23"/>
  <c r="AE311" i="23"/>
  <c r="AC311" i="23"/>
  <c r="AJ311" i="23"/>
  <c r="X311" i="23"/>
  <c r="H311" i="23"/>
  <c r="AN311" i="23"/>
  <c r="Z311" i="23"/>
  <c r="AA311" i="23"/>
  <c r="S311" i="23"/>
  <c r="T311" i="23"/>
  <c r="W311" i="23"/>
  <c r="P311" i="23"/>
  <c r="O311" i="23"/>
  <c r="C35" i="68" l="1"/>
  <c r="D32" i="85" s="1"/>
  <c r="D42" i="85" l="1"/>
  <c r="C45" i="68"/>
  <c r="M45" i="68" s="1"/>
  <c r="M35" i="68"/>
  <c r="G735" i="23" l="1"/>
  <c r="G785" i="23"/>
  <c r="G810" i="23"/>
  <c r="G835" i="23"/>
  <c r="G860" i="23"/>
  <c r="G885" i="23"/>
  <c r="G910" i="23"/>
  <c r="G935" i="23"/>
  <c r="BH935" i="23"/>
  <c r="BG935" i="23"/>
  <c r="BF935" i="23"/>
  <c r="BE935" i="23"/>
  <c r="BI935" i="23"/>
  <c r="BJ935" i="23"/>
  <c r="H735" i="23" l="1"/>
  <c r="H760" i="23"/>
  <c r="H785" i="23"/>
  <c r="H810" i="23"/>
  <c r="H860" i="23"/>
  <c r="H885" i="23"/>
  <c r="H910" i="23"/>
  <c r="H935" i="23"/>
  <c r="AE810" i="23"/>
  <c r="AE835" i="23"/>
  <c r="AE860" i="23"/>
  <c r="AE885" i="23"/>
  <c r="AE910" i="23"/>
  <c r="AE935" i="23"/>
  <c r="V785" i="23"/>
  <c r="V810" i="23"/>
  <c r="V835" i="23"/>
  <c r="V860" i="23"/>
  <c r="V885" i="23"/>
  <c r="V910" i="23"/>
  <c r="V935" i="23"/>
  <c r="BB910" i="23"/>
  <c r="BB935" i="23"/>
  <c r="AL835" i="23"/>
  <c r="AL860" i="23"/>
  <c r="AL885" i="23"/>
  <c r="AL910" i="23"/>
  <c r="AL935" i="23"/>
  <c r="AW885" i="23"/>
  <c r="AW910" i="23"/>
  <c r="AW935" i="23"/>
  <c r="W785" i="23"/>
  <c r="W810" i="23"/>
  <c r="W835" i="23"/>
  <c r="W860" i="23"/>
  <c r="W885" i="23"/>
  <c r="W910" i="23"/>
  <c r="W935" i="23"/>
  <c r="AV885" i="23"/>
  <c r="AV910" i="23"/>
  <c r="AV935" i="23"/>
  <c r="AB810" i="23"/>
  <c r="AB835" i="23"/>
  <c r="AB860" i="23"/>
  <c r="AB910" i="23"/>
  <c r="AB935" i="23"/>
  <c r="AT885" i="23"/>
  <c r="AT910" i="23"/>
  <c r="AT935" i="23"/>
  <c r="BD910" i="23"/>
  <c r="BD935" i="23"/>
  <c r="M735" i="23"/>
  <c r="M760" i="23"/>
  <c r="M785" i="23"/>
  <c r="M810" i="23"/>
  <c r="M835" i="23"/>
  <c r="M860" i="23"/>
  <c r="M885" i="23"/>
  <c r="M910" i="23"/>
  <c r="M935" i="23"/>
  <c r="N735" i="23"/>
  <c r="N760" i="23"/>
  <c r="N785" i="23"/>
  <c r="N810" i="23"/>
  <c r="N835" i="23"/>
  <c r="N860" i="23"/>
  <c r="N885" i="23"/>
  <c r="N910" i="23"/>
  <c r="N935" i="23"/>
  <c r="AK835" i="23"/>
  <c r="AK860" i="23"/>
  <c r="AK885" i="23"/>
  <c r="AK910" i="23"/>
  <c r="AK935" i="23"/>
  <c r="Y785" i="23"/>
  <c r="Y810" i="23"/>
  <c r="Y835" i="23"/>
  <c r="Y860" i="23"/>
  <c r="Y885" i="23"/>
  <c r="Y910" i="23"/>
  <c r="Y935" i="23"/>
  <c r="AC810" i="23"/>
  <c r="AC835" i="23"/>
  <c r="AC860" i="23"/>
  <c r="AC885" i="23"/>
  <c r="AC910" i="23"/>
  <c r="AC935" i="23"/>
  <c r="AZ910" i="23"/>
  <c r="AZ935" i="23"/>
  <c r="AX885" i="23"/>
  <c r="AX910" i="23"/>
  <c r="AX935" i="23"/>
  <c r="T760" i="23"/>
  <c r="T785" i="23"/>
  <c r="T810" i="23"/>
  <c r="T835" i="23"/>
  <c r="T860" i="23"/>
  <c r="T885" i="23"/>
  <c r="T910" i="23"/>
  <c r="T935" i="23"/>
  <c r="Z785" i="23"/>
  <c r="Z810" i="23"/>
  <c r="Z835" i="23"/>
  <c r="Z860" i="23"/>
  <c r="Z885" i="23"/>
  <c r="Z910" i="23"/>
  <c r="Z935" i="23"/>
  <c r="X785" i="23"/>
  <c r="X810" i="23"/>
  <c r="X835" i="23"/>
  <c r="X860" i="23"/>
  <c r="X885" i="23"/>
  <c r="X910" i="23"/>
  <c r="X935" i="23"/>
  <c r="I735" i="23"/>
  <c r="I760" i="23"/>
  <c r="I785" i="23"/>
  <c r="I810" i="23"/>
  <c r="I835" i="23"/>
  <c r="I860" i="23"/>
  <c r="I885" i="23"/>
  <c r="I910" i="23"/>
  <c r="I935" i="23"/>
  <c r="P760" i="23"/>
  <c r="P785" i="23"/>
  <c r="P810" i="23"/>
  <c r="P835" i="23"/>
  <c r="P860" i="23"/>
  <c r="P885" i="23"/>
  <c r="P910" i="23"/>
  <c r="P935" i="23"/>
  <c r="AY910" i="23"/>
  <c r="AY935" i="23"/>
  <c r="K735" i="23"/>
  <c r="K760" i="23"/>
  <c r="K785" i="23"/>
  <c r="K810" i="23"/>
  <c r="K835" i="23"/>
  <c r="K860" i="23"/>
  <c r="K885" i="23"/>
  <c r="K910" i="23"/>
  <c r="K935" i="23"/>
  <c r="R760" i="23"/>
  <c r="R785" i="23"/>
  <c r="R810" i="23"/>
  <c r="R835" i="23"/>
  <c r="R860" i="23"/>
  <c r="R885" i="23"/>
  <c r="R910" i="23"/>
  <c r="R935" i="23"/>
  <c r="AF810" i="23"/>
  <c r="AF835" i="23"/>
  <c r="AF860" i="23"/>
  <c r="AF885" i="23"/>
  <c r="AF910" i="23"/>
  <c r="AF935" i="23"/>
  <c r="AP860" i="23"/>
  <c r="AP885" i="23"/>
  <c r="AP910" i="23"/>
  <c r="AP935" i="23"/>
  <c r="AI835" i="23"/>
  <c r="AI860" i="23"/>
  <c r="AI885" i="23"/>
  <c r="AI910" i="23"/>
  <c r="AI935" i="23"/>
  <c r="AM860" i="23"/>
  <c r="AM885" i="23"/>
  <c r="AM910" i="23"/>
  <c r="AM935" i="23"/>
  <c r="AG835" i="23"/>
  <c r="AG860" i="23"/>
  <c r="AG885" i="23"/>
  <c r="AG910" i="23"/>
  <c r="AG935" i="23"/>
  <c r="BC910" i="23"/>
  <c r="BC935" i="23"/>
  <c r="J735" i="23"/>
  <c r="J760" i="23"/>
  <c r="J785" i="23"/>
  <c r="J810" i="23"/>
  <c r="J835" i="23"/>
  <c r="J860" i="23"/>
  <c r="J885" i="23"/>
  <c r="J910" i="23"/>
  <c r="J935" i="23"/>
  <c r="AS885" i="23"/>
  <c r="AS910" i="23"/>
  <c r="AS935" i="23"/>
  <c r="AA810" i="23"/>
  <c r="AA835" i="23"/>
  <c r="AA860" i="23"/>
  <c r="AA885" i="23"/>
  <c r="AA910" i="23"/>
  <c r="AA935" i="23"/>
  <c r="AQ860" i="23"/>
  <c r="AQ885" i="23"/>
  <c r="AQ910" i="23"/>
  <c r="AQ935" i="23"/>
  <c r="AU885" i="23"/>
  <c r="AU910" i="23"/>
  <c r="AU935" i="23"/>
  <c r="U785" i="23"/>
  <c r="U810" i="23"/>
  <c r="U835" i="23"/>
  <c r="U860" i="23"/>
  <c r="U885" i="23"/>
  <c r="U910" i="23"/>
  <c r="U935" i="23"/>
  <c r="AH835" i="23"/>
  <c r="AH860" i="23"/>
  <c r="AH885" i="23"/>
  <c r="AH910" i="23"/>
  <c r="AH935" i="23"/>
  <c r="Q760" i="23"/>
  <c r="Q785" i="23"/>
  <c r="Q810" i="23"/>
  <c r="Q835" i="23"/>
  <c r="Q860" i="23"/>
  <c r="Q885" i="23"/>
  <c r="Q910" i="23"/>
  <c r="Q935" i="23"/>
  <c r="S785" i="23"/>
  <c r="S810" i="23"/>
  <c r="S835" i="23"/>
  <c r="S860" i="23"/>
  <c r="S885" i="23"/>
  <c r="S910" i="23"/>
  <c r="S935" i="23"/>
  <c r="L735" i="23"/>
  <c r="L760" i="23"/>
  <c r="L785" i="23"/>
  <c r="L810" i="23"/>
  <c r="L835" i="23"/>
  <c r="L860" i="23"/>
  <c r="L885" i="23"/>
  <c r="L910" i="23"/>
  <c r="L935" i="23"/>
  <c r="AD810" i="23"/>
  <c r="AD835" i="23"/>
  <c r="AD860" i="23"/>
  <c r="AD885" i="23"/>
  <c r="AD910" i="23"/>
  <c r="AD935" i="23"/>
  <c r="AJ835" i="23"/>
  <c r="AJ860" i="23"/>
  <c r="AJ885" i="23"/>
  <c r="AJ910" i="23"/>
  <c r="AJ935" i="23"/>
  <c r="AR860" i="23"/>
  <c r="AR885" i="23"/>
  <c r="AR910" i="23"/>
  <c r="AR935" i="23"/>
  <c r="BA910" i="23"/>
  <c r="BA935" i="23"/>
  <c r="O760" i="23"/>
  <c r="O785" i="23"/>
  <c r="O810" i="23"/>
  <c r="O835" i="23"/>
  <c r="O860" i="23"/>
  <c r="O885" i="23"/>
  <c r="O910" i="23"/>
  <c r="O935" i="23"/>
  <c r="S962" i="23"/>
  <c r="S966" i="23"/>
  <c r="G735" i="94" l="1"/>
  <c r="G760" i="94"/>
  <c r="G785" i="94"/>
  <c r="G810" i="94"/>
  <c r="G835" i="94"/>
  <c r="G860" i="94"/>
  <c r="G885" i="94"/>
  <c r="G910" i="94"/>
  <c r="G935" i="94"/>
  <c r="BH935" i="94"/>
  <c r="BI935" i="94"/>
  <c r="BG935" i="94"/>
  <c r="BJ935" i="94"/>
  <c r="S962" i="94"/>
  <c r="X785" i="94" l="1"/>
  <c r="X835" i="94"/>
  <c r="X860" i="94"/>
  <c r="X885" i="94"/>
  <c r="X910" i="94"/>
  <c r="X935" i="94"/>
  <c r="U785" i="94"/>
  <c r="U810" i="94"/>
  <c r="U835" i="94"/>
  <c r="U860" i="94"/>
  <c r="U885" i="94"/>
  <c r="U910" i="94"/>
  <c r="U935" i="94"/>
  <c r="AH835" i="94"/>
  <c r="AH860" i="94"/>
  <c r="AH885" i="94"/>
  <c r="AH910" i="94"/>
  <c r="AH935" i="94"/>
  <c r="AM860" i="94"/>
  <c r="AM885" i="94"/>
  <c r="AM910" i="94"/>
  <c r="AM935" i="94"/>
  <c r="Y785" i="94"/>
  <c r="Y810" i="94"/>
  <c r="Y835" i="94"/>
  <c r="Y860" i="94"/>
  <c r="Y885" i="94"/>
  <c r="Y910" i="94"/>
  <c r="Y935" i="94"/>
  <c r="P760" i="94"/>
  <c r="P785" i="94"/>
  <c r="P810" i="94"/>
  <c r="P835" i="94"/>
  <c r="P860" i="94"/>
  <c r="P885" i="94"/>
  <c r="P910" i="94"/>
  <c r="P935" i="94"/>
  <c r="AR860" i="94"/>
  <c r="AR885" i="94"/>
  <c r="AR910" i="94"/>
  <c r="AR935" i="94"/>
  <c r="R760" i="94"/>
  <c r="R785" i="94"/>
  <c r="R810" i="94"/>
  <c r="R835" i="94"/>
  <c r="R860" i="94"/>
  <c r="R885" i="94"/>
  <c r="R910" i="94"/>
  <c r="R935" i="94"/>
  <c r="T760" i="94"/>
  <c r="T785" i="94"/>
  <c r="T810" i="94"/>
  <c r="T835" i="94"/>
  <c r="T860" i="94"/>
  <c r="T885" i="94"/>
  <c r="T910" i="94"/>
  <c r="T935" i="94"/>
  <c r="AY910" i="94"/>
  <c r="AY935" i="94"/>
  <c r="V785" i="94"/>
  <c r="V810" i="94"/>
  <c r="V835" i="94"/>
  <c r="V860" i="94"/>
  <c r="V885" i="94"/>
  <c r="V910" i="94"/>
  <c r="V935" i="94"/>
  <c r="AF810" i="94"/>
  <c r="AF835" i="94"/>
  <c r="AF860" i="94"/>
  <c r="AF885" i="94"/>
  <c r="AF910" i="94"/>
  <c r="AF935" i="94"/>
  <c r="S760" i="94"/>
  <c r="S785" i="94"/>
  <c r="S810" i="94"/>
  <c r="S835" i="94"/>
  <c r="S860" i="94"/>
  <c r="S885" i="94"/>
  <c r="S935" i="94"/>
  <c r="L735" i="94"/>
  <c r="L760" i="94"/>
  <c r="L785" i="94"/>
  <c r="L810" i="94"/>
  <c r="L835" i="94"/>
  <c r="L860" i="94"/>
  <c r="L885" i="94"/>
  <c r="L910" i="94"/>
  <c r="L935" i="94"/>
  <c r="W785" i="94"/>
  <c r="W810" i="94"/>
  <c r="W835" i="94"/>
  <c r="W860" i="94"/>
  <c r="W885" i="94"/>
  <c r="W910" i="94"/>
  <c r="W935" i="94"/>
  <c r="AZ910" i="94"/>
  <c r="AZ935" i="94"/>
  <c r="AX885" i="94"/>
  <c r="AX910" i="94"/>
  <c r="AX935" i="94"/>
  <c r="I735" i="94"/>
  <c r="I760" i="94"/>
  <c r="I785" i="94"/>
  <c r="I810" i="94"/>
  <c r="I835" i="94"/>
  <c r="I860" i="94"/>
  <c r="I885" i="94"/>
  <c r="I910" i="94"/>
  <c r="I935" i="94"/>
  <c r="Z785" i="94"/>
  <c r="Z810" i="94"/>
  <c r="Z835" i="94"/>
  <c r="Z860" i="94"/>
  <c r="Z885" i="94"/>
  <c r="Z910" i="94"/>
  <c r="Z935" i="94"/>
  <c r="AQ860" i="94"/>
  <c r="AQ885" i="94"/>
  <c r="AQ910" i="94"/>
  <c r="AQ935" i="94"/>
  <c r="AV885" i="94"/>
  <c r="AV910" i="94"/>
  <c r="AV935" i="94"/>
  <c r="AL835" i="94"/>
  <c r="AL860" i="94"/>
  <c r="AL885" i="94"/>
  <c r="AL910" i="94"/>
  <c r="AL935" i="94"/>
  <c r="Q760" i="94"/>
  <c r="Q785" i="94"/>
  <c r="Q810" i="94"/>
  <c r="Q835" i="94"/>
  <c r="Q860" i="94"/>
  <c r="Q885" i="94"/>
  <c r="Q910" i="94"/>
  <c r="Q935" i="94"/>
  <c r="H735" i="94"/>
  <c r="H760" i="94"/>
  <c r="H785" i="94"/>
  <c r="H810" i="94"/>
  <c r="H835" i="94"/>
  <c r="H860" i="94"/>
  <c r="H885" i="94"/>
  <c r="H910" i="94"/>
  <c r="H935" i="94"/>
  <c r="AG835" i="94"/>
  <c r="AG860" i="94"/>
  <c r="AG885" i="94"/>
  <c r="AG910" i="94"/>
  <c r="AG935" i="94"/>
  <c r="BE935" i="94"/>
  <c r="AT885" i="94"/>
  <c r="AT910" i="94"/>
  <c r="AT935" i="94"/>
  <c r="AU885" i="94"/>
  <c r="AU935" i="94"/>
  <c r="BC910" i="94"/>
  <c r="BC935" i="94"/>
  <c r="AK835" i="94"/>
  <c r="AK860" i="94"/>
  <c r="AK885" i="94"/>
  <c r="AK910" i="94"/>
  <c r="AK935" i="94"/>
  <c r="N735" i="94"/>
  <c r="N760" i="94"/>
  <c r="N785" i="94"/>
  <c r="N810" i="94"/>
  <c r="N835" i="94"/>
  <c r="N885" i="94"/>
  <c r="N910" i="94"/>
  <c r="N935" i="94"/>
  <c r="M735" i="94"/>
  <c r="M760" i="94"/>
  <c r="M785" i="94"/>
  <c r="M810" i="94"/>
  <c r="M835" i="94"/>
  <c r="M860" i="94"/>
  <c r="M910" i="94"/>
  <c r="M935" i="94"/>
  <c r="AP860" i="94"/>
  <c r="AP885" i="94"/>
  <c r="AP910" i="94"/>
  <c r="AP935" i="94"/>
  <c r="AD810" i="94"/>
  <c r="AD835" i="94"/>
  <c r="AD860" i="94"/>
  <c r="AD885" i="94"/>
  <c r="AD910" i="94"/>
  <c r="AD935" i="94"/>
  <c r="BA910" i="94"/>
  <c r="BA935" i="94"/>
  <c r="AA810" i="94"/>
  <c r="AA835" i="94"/>
  <c r="AA860" i="94"/>
  <c r="AA885" i="94"/>
  <c r="AA910" i="94"/>
  <c r="AA935" i="94"/>
  <c r="O760" i="94"/>
  <c r="O785" i="94"/>
  <c r="O810" i="94"/>
  <c r="O835" i="94"/>
  <c r="O860" i="94"/>
  <c r="O885" i="94"/>
  <c r="O910" i="94"/>
  <c r="O935" i="94"/>
  <c r="AE810" i="94"/>
  <c r="AE835" i="94"/>
  <c r="AE860" i="94"/>
  <c r="AE885" i="94"/>
  <c r="AE910" i="94"/>
  <c r="AE935" i="94"/>
  <c r="AI835" i="94"/>
  <c r="AI860" i="94"/>
  <c r="AI885" i="94"/>
  <c r="AI935" i="94"/>
  <c r="AW885" i="94"/>
  <c r="AW910" i="94"/>
  <c r="AW935" i="94"/>
  <c r="BD910" i="94"/>
  <c r="BD935" i="94"/>
  <c r="K735" i="94"/>
  <c r="K760" i="94"/>
  <c r="K785" i="94"/>
  <c r="K810" i="94"/>
  <c r="K835" i="94"/>
  <c r="K860" i="94"/>
  <c r="K910" i="94"/>
  <c r="K935" i="94"/>
  <c r="J735" i="94"/>
  <c r="J760" i="94"/>
  <c r="J785" i="94"/>
  <c r="J810" i="94"/>
  <c r="J835" i="94"/>
  <c r="J860" i="94"/>
  <c r="J885" i="94"/>
  <c r="J910" i="94"/>
  <c r="J935" i="94"/>
  <c r="AC810" i="94"/>
  <c r="AC835" i="94"/>
  <c r="AC860" i="94"/>
  <c r="AC885" i="94"/>
  <c r="AC910" i="94"/>
  <c r="AC935" i="94"/>
  <c r="AJ835" i="94"/>
  <c r="AJ885" i="94"/>
  <c r="AJ910" i="94"/>
  <c r="AJ935" i="94"/>
  <c r="AS885" i="94"/>
  <c r="AS910" i="94"/>
  <c r="AS935" i="94"/>
  <c r="BF935" i="94"/>
  <c r="BB910" i="94"/>
  <c r="BB935" i="94"/>
  <c r="AB810" i="94"/>
  <c r="AB835" i="94"/>
  <c r="AB860" i="94"/>
  <c r="AB885" i="94"/>
  <c r="AB910" i="94"/>
  <c r="AB935" i="94"/>
  <c r="S966" i="94"/>
  <c r="G735" i="95" l="1"/>
  <c r="G760" i="95"/>
  <c r="G785" i="95"/>
  <c r="G810" i="95"/>
  <c r="G835" i="95"/>
  <c r="G860" i="95"/>
  <c r="G885" i="95"/>
  <c r="G910" i="95"/>
  <c r="G935" i="95"/>
  <c r="BG935" i="95"/>
  <c r="BJ935" i="95"/>
  <c r="BI935" i="95"/>
  <c r="BH935" i="95"/>
  <c r="AE810" i="95" l="1"/>
  <c r="AE835" i="95"/>
  <c r="AE860" i="95"/>
  <c r="AE885" i="95"/>
  <c r="AE910" i="95"/>
  <c r="AE935" i="95"/>
  <c r="Z785" i="95"/>
  <c r="Z810" i="95"/>
  <c r="Z835" i="95"/>
  <c r="Z860" i="95"/>
  <c r="Z885" i="95"/>
  <c r="Z910" i="95"/>
  <c r="Z935" i="95"/>
  <c r="BF935" i="95"/>
  <c r="AM860" i="95"/>
  <c r="AM885" i="95"/>
  <c r="AM910" i="95"/>
  <c r="AM935" i="95"/>
  <c r="AX885" i="95"/>
  <c r="AX910" i="95"/>
  <c r="AX935" i="95"/>
  <c r="AS885" i="95"/>
  <c r="AS910" i="95"/>
  <c r="AS935" i="95"/>
  <c r="J735" i="95"/>
  <c r="J760" i="95"/>
  <c r="J785" i="95"/>
  <c r="J810" i="95"/>
  <c r="J835" i="95"/>
  <c r="J860" i="95"/>
  <c r="J885" i="95"/>
  <c r="J910" i="95"/>
  <c r="J935" i="95"/>
  <c r="T760" i="95"/>
  <c r="T785" i="95"/>
  <c r="T810" i="95"/>
  <c r="T835" i="95"/>
  <c r="T860" i="95"/>
  <c r="T885" i="95"/>
  <c r="T910" i="95"/>
  <c r="T935" i="95"/>
  <c r="P760" i="95"/>
  <c r="P785" i="95"/>
  <c r="P810" i="95"/>
  <c r="P835" i="95"/>
  <c r="P860" i="95"/>
  <c r="P885" i="95"/>
  <c r="P910" i="95"/>
  <c r="P935" i="95"/>
  <c r="AA810" i="95"/>
  <c r="AA835" i="95"/>
  <c r="AA860" i="95"/>
  <c r="AA885" i="95"/>
  <c r="AA910" i="95"/>
  <c r="AA935" i="95"/>
  <c r="Q760" i="95"/>
  <c r="Q785" i="95"/>
  <c r="Q810" i="95"/>
  <c r="Q835" i="95"/>
  <c r="Q860" i="95"/>
  <c r="Q885" i="95"/>
  <c r="Q910" i="95"/>
  <c r="Q935" i="95"/>
  <c r="AQ860" i="95"/>
  <c r="AQ885" i="95"/>
  <c r="AQ910" i="95"/>
  <c r="AQ935" i="95"/>
  <c r="AF810" i="95"/>
  <c r="AF835" i="95"/>
  <c r="AF860" i="95"/>
  <c r="AF885" i="95"/>
  <c r="AF910" i="95"/>
  <c r="AF935" i="95"/>
  <c r="AY910" i="95"/>
  <c r="AY935" i="95"/>
  <c r="AK835" i="95"/>
  <c r="AK860" i="95"/>
  <c r="AK885" i="95"/>
  <c r="AK910" i="95"/>
  <c r="AK935" i="95"/>
  <c r="S760" i="95"/>
  <c r="S785" i="95"/>
  <c r="S810" i="95"/>
  <c r="S835" i="95"/>
  <c r="S860" i="95"/>
  <c r="S885" i="95"/>
  <c r="S910" i="95"/>
  <c r="S935" i="95"/>
  <c r="AU885" i="95"/>
  <c r="AU910" i="95"/>
  <c r="AU935" i="95"/>
  <c r="R760" i="95"/>
  <c r="R785" i="95"/>
  <c r="R810" i="95"/>
  <c r="R835" i="95"/>
  <c r="R860" i="95"/>
  <c r="R885" i="95"/>
  <c r="R910" i="95"/>
  <c r="R935" i="95"/>
  <c r="W785" i="95"/>
  <c r="W810" i="95"/>
  <c r="W835" i="95"/>
  <c r="W860" i="95"/>
  <c r="W885" i="95"/>
  <c r="W910" i="95"/>
  <c r="W935" i="95"/>
  <c r="AV885" i="95"/>
  <c r="AV910" i="95"/>
  <c r="AV935" i="95"/>
  <c r="H735" i="95"/>
  <c r="H760" i="95"/>
  <c r="H785" i="95"/>
  <c r="H810" i="95"/>
  <c r="H835" i="95"/>
  <c r="H860" i="95"/>
  <c r="H885" i="95"/>
  <c r="H910" i="95"/>
  <c r="H935" i="95"/>
  <c r="L735" i="95"/>
  <c r="L760" i="95"/>
  <c r="L785" i="95"/>
  <c r="L810" i="95"/>
  <c r="L835" i="95"/>
  <c r="L860" i="95"/>
  <c r="L885" i="95"/>
  <c r="L910" i="95"/>
  <c r="L935" i="95"/>
  <c r="AI835" i="95"/>
  <c r="AI860" i="95"/>
  <c r="AI885" i="95"/>
  <c r="AI910" i="95"/>
  <c r="AI935" i="95"/>
  <c r="M735" i="95"/>
  <c r="M760" i="95"/>
  <c r="M785" i="95"/>
  <c r="M810" i="95"/>
  <c r="M835" i="95"/>
  <c r="M860" i="95"/>
  <c r="M885" i="95"/>
  <c r="M910" i="95"/>
  <c r="M935" i="95"/>
  <c r="AR860" i="95"/>
  <c r="AR910" i="95"/>
  <c r="AR935" i="95"/>
  <c r="BD910" i="95"/>
  <c r="BD935" i="95"/>
  <c r="BA910" i="95"/>
  <c r="BA935" i="95"/>
  <c r="AJ835" i="95"/>
  <c r="AJ860" i="95"/>
  <c r="AJ885" i="95"/>
  <c r="AJ910" i="95"/>
  <c r="AJ935" i="95"/>
  <c r="AL835" i="95"/>
  <c r="AL860" i="95"/>
  <c r="AL885" i="95"/>
  <c r="AL910" i="95"/>
  <c r="AL935" i="95"/>
  <c r="AC810" i="95"/>
  <c r="AC835" i="95"/>
  <c r="AC860" i="95"/>
  <c r="AC885" i="95"/>
  <c r="AC910" i="95"/>
  <c r="AC935" i="95"/>
  <c r="BE935" i="95"/>
  <c r="AT885" i="95"/>
  <c r="AT910" i="95"/>
  <c r="AT935" i="95"/>
  <c r="AW885" i="95"/>
  <c r="AW910" i="95"/>
  <c r="AW935" i="95"/>
  <c r="I735" i="95"/>
  <c r="I760" i="95"/>
  <c r="I785" i="95"/>
  <c r="I810" i="95"/>
  <c r="I835" i="95"/>
  <c r="I860" i="95"/>
  <c r="I885" i="95"/>
  <c r="I910" i="95"/>
  <c r="I935" i="95"/>
  <c r="U785" i="95"/>
  <c r="U810" i="95"/>
  <c r="U835" i="95"/>
  <c r="U860" i="95"/>
  <c r="U885" i="95"/>
  <c r="U910" i="95"/>
  <c r="U935" i="95"/>
  <c r="BB910" i="95"/>
  <c r="BB935" i="95"/>
  <c r="Y785" i="95"/>
  <c r="Y810" i="95"/>
  <c r="Y835" i="95"/>
  <c r="Y860" i="95"/>
  <c r="Y885" i="95"/>
  <c r="Y910" i="95"/>
  <c r="Y935" i="95"/>
  <c r="AH835" i="95"/>
  <c r="AH860" i="95"/>
  <c r="AH885" i="95"/>
  <c r="AH910" i="95"/>
  <c r="AH935" i="95"/>
  <c r="AB810" i="95"/>
  <c r="AB835" i="95"/>
  <c r="AB860" i="95"/>
  <c r="AB885" i="95"/>
  <c r="AB910" i="95"/>
  <c r="AB935" i="95"/>
  <c r="AD810" i="95"/>
  <c r="AD835" i="95"/>
  <c r="AD860" i="95"/>
  <c r="AD885" i="95"/>
  <c r="AD910" i="95"/>
  <c r="AD935" i="95"/>
  <c r="K735" i="95"/>
  <c r="K760" i="95"/>
  <c r="K785" i="95"/>
  <c r="K810" i="95"/>
  <c r="K835" i="95"/>
  <c r="K860" i="95"/>
  <c r="K885" i="95"/>
  <c r="K910" i="95"/>
  <c r="K935" i="95"/>
  <c r="N735" i="95"/>
  <c r="N760" i="95"/>
  <c r="N785" i="95"/>
  <c r="N810" i="95"/>
  <c r="N835" i="95"/>
  <c r="N860" i="95"/>
  <c r="N885" i="95"/>
  <c r="N910" i="95"/>
  <c r="N935" i="95"/>
  <c r="AZ910" i="95"/>
  <c r="AZ935" i="95"/>
  <c r="AG835" i="95"/>
  <c r="AG860" i="95"/>
  <c r="AG885" i="95"/>
  <c r="AG910" i="95"/>
  <c r="AG935" i="95"/>
  <c r="X785" i="95"/>
  <c r="X810" i="95"/>
  <c r="X835" i="95"/>
  <c r="X860" i="95"/>
  <c r="X885" i="95"/>
  <c r="X910" i="95"/>
  <c r="X935" i="95"/>
  <c r="O760" i="95"/>
  <c r="O785" i="95"/>
  <c r="O810" i="95"/>
  <c r="O835" i="95"/>
  <c r="O860" i="95"/>
  <c r="O885" i="95"/>
  <c r="O910" i="95"/>
  <c r="O935" i="95"/>
  <c r="V785" i="95"/>
  <c r="V810" i="95"/>
  <c r="V835" i="95"/>
  <c r="V860" i="95"/>
  <c r="V885" i="95"/>
  <c r="V910" i="95"/>
  <c r="V935" i="95"/>
  <c r="BC910" i="95"/>
  <c r="BC935" i="95"/>
  <c r="AP860" i="95"/>
  <c r="AP885" i="95"/>
  <c r="AP910" i="95"/>
  <c r="AP935" i="95"/>
  <c r="S962" i="95"/>
  <c r="S966" i="95"/>
  <c r="E36" i="23" l="1"/>
  <c r="E37" i="23"/>
  <c r="E340" i="23"/>
  <c r="E341" i="23"/>
  <c r="E36" i="94"/>
  <c r="E37" i="94"/>
  <c r="E340" i="94"/>
  <c r="E341" i="94"/>
  <c r="E36" i="95"/>
  <c r="E37" i="95"/>
  <c r="E340" i="95"/>
  <c r="E341" i="95"/>
  <c r="E339" i="95"/>
  <c r="E35" i="95"/>
  <c r="E339" i="94"/>
  <c r="E35" i="94"/>
  <c r="E339" i="23"/>
  <c r="E35" i="23"/>
  <c r="E32" i="94"/>
  <c r="E33" i="94"/>
  <c r="E34" i="94"/>
  <c r="E336" i="94"/>
  <c r="E338" i="94"/>
  <c r="E32" i="95"/>
  <c r="E33" i="95"/>
  <c r="E34" i="95"/>
  <c r="E336" i="95"/>
  <c r="E337" i="95"/>
  <c r="E338" i="95"/>
  <c r="E32" i="23"/>
  <c r="E34" i="23"/>
  <c r="E336" i="23"/>
  <c r="E337" i="23"/>
  <c r="E338" i="23"/>
  <c r="E375" i="95"/>
  <c r="E374" i="95"/>
  <c r="E373" i="95"/>
  <c r="E372" i="95"/>
  <c r="E371" i="95"/>
  <c r="E370" i="95"/>
  <c r="E369" i="95"/>
  <c r="E368" i="95"/>
  <c r="E367" i="95"/>
  <c r="E366" i="95"/>
  <c r="E365" i="95"/>
  <c r="E364" i="95"/>
  <c r="E363" i="95"/>
  <c r="E362" i="95"/>
  <c r="E361" i="95"/>
  <c r="E360" i="95"/>
  <c r="E359" i="95"/>
  <c r="E358" i="95"/>
  <c r="E357" i="95"/>
  <c r="E356" i="95"/>
  <c r="E355" i="95"/>
  <c r="E354" i="95"/>
  <c r="E353" i="95"/>
  <c r="E352" i="95"/>
  <c r="E351" i="95"/>
  <c r="E350" i="95"/>
  <c r="E349" i="95"/>
  <c r="E348" i="95"/>
  <c r="E347" i="95"/>
  <c r="E346" i="95"/>
  <c r="E345" i="95"/>
  <c r="E344" i="95"/>
  <c r="E343" i="95"/>
  <c r="E342" i="95"/>
  <c r="E335" i="95"/>
  <c r="E334" i="95"/>
  <c r="E333" i="95"/>
  <c r="E332" i="95"/>
  <c r="E331" i="95"/>
  <c r="E330" i="95"/>
  <c r="E329" i="95"/>
  <c r="E328" i="95"/>
  <c r="E327" i="95"/>
  <c r="E326" i="95"/>
  <c r="E325" i="95"/>
  <c r="E324" i="95"/>
  <c r="E323" i="95"/>
  <c r="E322" i="95"/>
  <c r="E321" i="95"/>
  <c r="E320" i="95"/>
  <c r="E319" i="95"/>
  <c r="E318" i="95"/>
  <c r="E317" i="95"/>
  <c r="E316" i="95"/>
  <c r="E71" i="95"/>
  <c r="E70" i="95"/>
  <c r="E69" i="95"/>
  <c r="E68" i="95"/>
  <c r="E67" i="95"/>
  <c r="E66" i="95"/>
  <c r="E65" i="95"/>
  <c r="E64" i="95"/>
  <c r="E63" i="95"/>
  <c r="E62" i="95"/>
  <c r="E61" i="95"/>
  <c r="E60" i="95"/>
  <c r="E59" i="95"/>
  <c r="E58" i="95"/>
  <c r="E57" i="95"/>
  <c r="E56" i="95"/>
  <c r="E55" i="95"/>
  <c r="E54" i="95"/>
  <c r="E53" i="95"/>
  <c r="E52" i="95"/>
  <c r="E51" i="95"/>
  <c r="E50" i="95"/>
  <c r="E49" i="95"/>
  <c r="E48" i="95"/>
  <c r="E47" i="95"/>
  <c r="E46" i="95"/>
  <c r="E45" i="95"/>
  <c r="E44" i="95"/>
  <c r="E43" i="95"/>
  <c r="E42" i="95"/>
  <c r="E41" i="95"/>
  <c r="E40" i="95"/>
  <c r="E39" i="95"/>
  <c r="E38" i="95"/>
  <c r="E31" i="95"/>
  <c r="E30" i="95"/>
  <c r="E29" i="95"/>
  <c r="E28" i="95"/>
  <c r="E27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375" i="94"/>
  <c r="E374" i="94"/>
  <c r="E373" i="94"/>
  <c r="E372" i="94"/>
  <c r="E371" i="94"/>
  <c r="E370" i="94"/>
  <c r="E369" i="94"/>
  <c r="E368" i="94"/>
  <c r="E367" i="94"/>
  <c r="E366" i="94"/>
  <c r="E365" i="94"/>
  <c r="E364" i="94"/>
  <c r="E363" i="94"/>
  <c r="E362" i="94"/>
  <c r="E361" i="94"/>
  <c r="E360" i="94"/>
  <c r="E359" i="94"/>
  <c r="E358" i="94"/>
  <c r="E357" i="94"/>
  <c r="E356" i="94"/>
  <c r="E355" i="94"/>
  <c r="E354" i="94"/>
  <c r="E353" i="94"/>
  <c r="E352" i="94"/>
  <c r="E351" i="94"/>
  <c r="E350" i="94"/>
  <c r="E349" i="94"/>
  <c r="E348" i="94"/>
  <c r="E347" i="94"/>
  <c r="E346" i="94"/>
  <c r="E345" i="94"/>
  <c r="E344" i="94"/>
  <c r="E343" i="94"/>
  <c r="E342" i="94"/>
  <c r="E335" i="94"/>
  <c r="E334" i="94"/>
  <c r="E333" i="94"/>
  <c r="E332" i="94"/>
  <c r="E331" i="94"/>
  <c r="E330" i="94"/>
  <c r="E329" i="94"/>
  <c r="E328" i="94"/>
  <c r="E327" i="94"/>
  <c r="E326" i="94"/>
  <c r="E325" i="94"/>
  <c r="E324" i="94"/>
  <c r="E323" i="94"/>
  <c r="E322" i="94"/>
  <c r="E321" i="94"/>
  <c r="E320" i="94"/>
  <c r="E319" i="94"/>
  <c r="E318" i="94"/>
  <c r="E317" i="94"/>
  <c r="E316" i="94"/>
  <c r="E71" i="94"/>
  <c r="E70" i="94"/>
  <c r="E69" i="94"/>
  <c r="E68" i="94"/>
  <c r="E67" i="94"/>
  <c r="E66" i="94"/>
  <c r="E65" i="94"/>
  <c r="E64" i="94"/>
  <c r="E63" i="94"/>
  <c r="E62" i="94"/>
  <c r="E61" i="94"/>
  <c r="E60" i="94"/>
  <c r="E59" i="94"/>
  <c r="E58" i="94"/>
  <c r="E57" i="94"/>
  <c r="E56" i="94"/>
  <c r="E55" i="94"/>
  <c r="E54" i="94"/>
  <c r="E53" i="94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C4" i="97" l="1"/>
  <c r="C5" i="97"/>
  <c r="E548" i="23"/>
  <c r="K702" i="23"/>
  <c r="K957" i="23" s="1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L16" i="23"/>
  <c r="P16" i="23"/>
  <c r="T16" i="23"/>
  <c r="X16" i="23"/>
  <c r="AB16" i="23"/>
  <c r="AF16" i="23"/>
  <c r="AJ16" i="23"/>
  <c r="AN16" i="23"/>
  <c r="M16" i="23"/>
  <c r="Q16" i="23"/>
  <c r="U16" i="23"/>
  <c r="Y16" i="23"/>
  <c r="AC16" i="23"/>
  <c r="AG16" i="23"/>
  <c r="AK16" i="23"/>
  <c r="N16" i="23"/>
  <c r="R16" i="23"/>
  <c r="V16" i="23"/>
  <c r="Z16" i="23"/>
  <c r="AD16" i="23"/>
  <c r="AH16" i="23"/>
  <c r="AL16" i="23"/>
  <c r="K16" i="23"/>
  <c r="O16" i="23"/>
  <c r="S16" i="23"/>
  <c r="W16" i="23"/>
  <c r="AA16" i="23"/>
  <c r="AE16" i="23"/>
  <c r="AI16" i="23"/>
  <c r="AM16" i="23"/>
  <c r="C10" i="90"/>
  <c r="E472" i="23" s="1"/>
  <c r="E560" i="23"/>
  <c r="W752" i="23"/>
  <c r="W957" i="23" s="1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BH28" i="23"/>
  <c r="BI28" i="23"/>
  <c r="BJ28" i="23"/>
  <c r="BK28" i="23"/>
  <c r="BL28" i="23"/>
  <c r="BM28" i="23"/>
  <c r="BN28" i="23"/>
  <c r="BO28" i="23"/>
  <c r="BP28" i="23"/>
  <c r="BQ28" i="23"/>
  <c r="BR28" i="23"/>
  <c r="BS28" i="23"/>
  <c r="BT28" i="23"/>
  <c r="BU28" i="23"/>
  <c r="BV28" i="23"/>
  <c r="BW28" i="23"/>
  <c r="BX28" i="23"/>
  <c r="BY28" i="23"/>
  <c r="BZ28" i="23"/>
  <c r="Y28" i="23"/>
  <c r="AC28" i="23"/>
  <c r="AG28" i="23"/>
  <c r="AK28" i="23"/>
  <c r="Z28" i="23"/>
  <c r="AD28" i="23"/>
  <c r="AH28" i="23"/>
  <c r="AL28" i="23"/>
  <c r="W28" i="23"/>
  <c r="AA28" i="23"/>
  <c r="AE28" i="23"/>
  <c r="AI28" i="23"/>
  <c r="AM28" i="23"/>
  <c r="X28" i="23"/>
  <c r="AB28" i="23"/>
  <c r="AF28" i="23"/>
  <c r="AJ28" i="23"/>
  <c r="AN28" i="23"/>
  <c r="C22" i="90"/>
  <c r="E484" i="23" s="1"/>
  <c r="E578" i="23"/>
  <c r="AO46" i="23"/>
  <c r="AO827" i="23"/>
  <c r="AO957" i="23" s="1"/>
  <c r="AR46" i="23"/>
  <c r="AV46" i="23"/>
  <c r="AZ46" i="23"/>
  <c r="AS46" i="23"/>
  <c r="AW46" i="23"/>
  <c r="BA46" i="23"/>
  <c r="AP46" i="23"/>
  <c r="AT46" i="23"/>
  <c r="AX46" i="23"/>
  <c r="BB46" i="23"/>
  <c r="AQ46" i="23"/>
  <c r="AU46" i="23"/>
  <c r="AY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U46" i="23"/>
  <c r="BV46" i="23"/>
  <c r="BW46" i="23"/>
  <c r="BX46" i="23"/>
  <c r="BY46" i="23"/>
  <c r="BZ46" i="23"/>
  <c r="C40" i="90"/>
  <c r="E502" i="23" s="1"/>
  <c r="E586" i="23"/>
  <c r="AW54" i="23"/>
  <c r="AW852" i="23"/>
  <c r="AW957" i="23" s="1"/>
  <c r="BA54" i="23"/>
  <c r="BE54" i="23"/>
  <c r="BI54" i="23"/>
  <c r="AX54" i="23"/>
  <c r="BB54" i="23"/>
  <c r="BF54" i="23"/>
  <c r="BJ54" i="23"/>
  <c r="AY54" i="23"/>
  <c r="BC54" i="23"/>
  <c r="BG54" i="23"/>
  <c r="BK54" i="23"/>
  <c r="AZ54" i="23"/>
  <c r="BD54" i="23"/>
  <c r="BH54" i="23"/>
  <c r="BL54" i="23"/>
  <c r="BM54" i="23"/>
  <c r="BN54" i="23"/>
  <c r="BO54" i="23"/>
  <c r="BP54" i="23"/>
  <c r="BQ54" i="23"/>
  <c r="BR54" i="23"/>
  <c r="BS54" i="23"/>
  <c r="BT54" i="23"/>
  <c r="BU54" i="23"/>
  <c r="BV54" i="23"/>
  <c r="BW54" i="23"/>
  <c r="BX54" i="23"/>
  <c r="BY54" i="23"/>
  <c r="BZ54" i="23"/>
  <c r="C48" i="90"/>
  <c r="E510" i="23" s="1"/>
  <c r="E598" i="23"/>
  <c r="BI66" i="23"/>
  <c r="BI902" i="23"/>
  <c r="BI957" i="23" s="1"/>
  <c r="BJ66" i="23"/>
  <c r="BN66" i="23"/>
  <c r="BR66" i="23"/>
  <c r="BV66" i="23"/>
  <c r="BK66" i="23"/>
  <c r="BO66" i="23"/>
  <c r="BS66" i="23"/>
  <c r="BW66" i="23"/>
  <c r="BL66" i="23"/>
  <c r="BP66" i="23"/>
  <c r="BT66" i="23"/>
  <c r="BX66" i="23"/>
  <c r="BM66" i="23"/>
  <c r="BQ66" i="23"/>
  <c r="BU66" i="23"/>
  <c r="BY66" i="23"/>
  <c r="BZ66" i="23"/>
  <c r="C60" i="90"/>
  <c r="M706" i="23"/>
  <c r="M961" i="23" s="1"/>
  <c r="E628" i="23"/>
  <c r="M322" i="23"/>
  <c r="Y756" i="23"/>
  <c r="Y961" i="23" s="1"/>
  <c r="E640" i="23"/>
  <c r="Y334" i="23"/>
  <c r="AQ831" i="23"/>
  <c r="AQ961" i="23" s="1"/>
  <c r="E658" i="23"/>
  <c r="AQ352" i="23"/>
  <c r="AY881" i="23"/>
  <c r="E666" i="23"/>
  <c r="AY360" i="23"/>
  <c r="BK931" i="23"/>
  <c r="E678" i="23"/>
  <c r="BK372" i="23"/>
  <c r="AQ20" i="94"/>
  <c r="AU20" i="94"/>
  <c r="AY20" i="94"/>
  <c r="BC20" i="94"/>
  <c r="BG20" i="94"/>
  <c r="BK20" i="94"/>
  <c r="BO20" i="94"/>
  <c r="BS20" i="94"/>
  <c r="BW20" i="94"/>
  <c r="G14" i="90"/>
  <c r="E476" i="94" s="1"/>
  <c r="Z20" i="94"/>
  <c r="X20" i="94"/>
  <c r="W20" i="94"/>
  <c r="AM20" i="94"/>
  <c r="P20" i="94"/>
  <c r="AG20" i="94"/>
  <c r="AO20" i="94"/>
  <c r="AS20" i="94"/>
  <c r="AW20" i="94"/>
  <c r="BA20" i="94"/>
  <c r="BE20" i="94"/>
  <c r="BI20" i="94"/>
  <c r="BM20" i="94"/>
  <c r="BQ20" i="94"/>
  <c r="BU20" i="94"/>
  <c r="BY20" i="94"/>
  <c r="R20" i="94"/>
  <c r="AH20" i="94"/>
  <c r="E552" i="94"/>
  <c r="AE20" i="94"/>
  <c r="AB20" i="94"/>
  <c r="AC20" i="94"/>
  <c r="AK20" i="94"/>
  <c r="AT20" i="94"/>
  <c r="BB20" i="94"/>
  <c r="BJ20" i="94"/>
  <c r="BR20" i="94"/>
  <c r="BZ20" i="94"/>
  <c r="AL20" i="94"/>
  <c r="AI20" i="94"/>
  <c r="Q20" i="94"/>
  <c r="AV20" i="94"/>
  <c r="BD20" i="94"/>
  <c r="BL20" i="94"/>
  <c r="BT20" i="94"/>
  <c r="O20" i="94"/>
  <c r="AF20" i="94"/>
  <c r="T20" i="94"/>
  <c r="U20" i="94"/>
  <c r="AP20" i="94"/>
  <c r="AX20" i="94"/>
  <c r="BF20" i="94"/>
  <c r="BN20" i="94"/>
  <c r="BV20" i="94"/>
  <c r="V20" i="94"/>
  <c r="S20" i="94"/>
  <c r="AN20" i="94"/>
  <c r="Y20" i="94"/>
  <c r="AR20" i="94"/>
  <c r="AZ20" i="94"/>
  <c r="BH20" i="94"/>
  <c r="BP20" i="94"/>
  <c r="BX20" i="94"/>
  <c r="AD20" i="94"/>
  <c r="AA20" i="94"/>
  <c r="AJ20" i="94"/>
  <c r="O727" i="94"/>
  <c r="AR38" i="94"/>
  <c r="AV38" i="94"/>
  <c r="AZ38" i="94"/>
  <c r="BD38" i="94"/>
  <c r="BH38" i="94"/>
  <c r="BL38" i="94"/>
  <c r="BP38" i="94"/>
  <c r="BT38" i="94"/>
  <c r="BX38" i="94"/>
  <c r="AI38" i="94"/>
  <c r="AN38" i="94"/>
  <c r="AL38" i="94"/>
  <c r="AP38" i="94"/>
  <c r="AT38" i="94"/>
  <c r="AX38" i="94"/>
  <c r="BB38" i="94"/>
  <c r="BF38" i="94"/>
  <c r="BJ38" i="94"/>
  <c r="BN38" i="94"/>
  <c r="BR38" i="94"/>
  <c r="BV38" i="94"/>
  <c r="BZ38" i="94"/>
  <c r="AG38" i="94"/>
  <c r="AK38" i="94"/>
  <c r="AU38" i="94"/>
  <c r="BC38" i="94"/>
  <c r="BK38" i="94"/>
  <c r="BS38" i="94"/>
  <c r="G32" i="90"/>
  <c r="E494" i="94" s="1"/>
  <c r="AH38" i="94"/>
  <c r="AO38" i="94"/>
  <c r="AW38" i="94"/>
  <c r="BE38" i="94"/>
  <c r="BM38" i="94"/>
  <c r="BU38" i="94"/>
  <c r="AM38" i="94"/>
  <c r="AQ38" i="94"/>
  <c r="AY38" i="94"/>
  <c r="BG38" i="94"/>
  <c r="BO38" i="94"/>
  <c r="BW38" i="94"/>
  <c r="AJ38" i="94"/>
  <c r="AS38" i="94"/>
  <c r="BA38" i="94"/>
  <c r="BI38" i="94"/>
  <c r="BQ38" i="94"/>
  <c r="BY38" i="94"/>
  <c r="E570" i="94"/>
  <c r="AG802" i="94"/>
  <c r="AU50" i="94"/>
  <c r="AY50" i="94"/>
  <c r="BC50" i="94"/>
  <c r="BG50" i="94"/>
  <c r="BK50" i="94"/>
  <c r="BO50" i="94"/>
  <c r="BS50" i="94"/>
  <c r="BW50" i="94"/>
  <c r="G44" i="90"/>
  <c r="E506" i="94" s="1"/>
  <c r="AS50" i="94"/>
  <c r="AW50" i="94"/>
  <c r="BA50" i="94"/>
  <c r="BE50" i="94"/>
  <c r="BI50" i="94"/>
  <c r="BM50" i="94"/>
  <c r="BQ50" i="94"/>
  <c r="BU50" i="94"/>
  <c r="BY50" i="94"/>
  <c r="AT50" i="94"/>
  <c r="BB50" i="94"/>
  <c r="BJ50" i="94"/>
  <c r="BR50" i="94"/>
  <c r="BZ50" i="94"/>
  <c r="AV50" i="94"/>
  <c r="BD50" i="94"/>
  <c r="BL50" i="94"/>
  <c r="BT50" i="94"/>
  <c r="E582" i="94"/>
  <c r="AX50" i="94"/>
  <c r="BF50" i="94"/>
  <c r="BN50" i="94"/>
  <c r="BV50" i="94"/>
  <c r="AZ50" i="94"/>
  <c r="BH50" i="94"/>
  <c r="BP50" i="94"/>
  <c r="BX50" i="94"/>
  <c r="AS852" i="94"/>
  <c r="BF62" i="94"/>
  <c r="BJ62" i="94"/>
  <c r="BN62" i="94"/>
  <c r="BR62" i="94"/>
  <c r="BV62" i="94"/>
  <c r="BZ62" i="94"/>
  <c r="G56" i="90"/>
  <c r="BG62" i="94"/>
  <c r="BK62" i="94"/>
  <c r="BO62" i="94"/>
  <c r="BS62" i="94"/>
  <c r="BW62" i="94"/>
  <c r="BE62" i="94"/>
  <c r="BL62" i="94"/>
  <c r="BT62" i="94"/>
  <c r="E594" i="94"/>
  <c r="BM62" i="94"/>
  <c r="BU62" i="94"/>
  <c r="BH62" i="94"/>
  <c r="BP62" i="94"/>
  <c r="BX62" i="94"/>
  <c r="BY62" i="94"/>
  <c r="BI62" i="94"/>
  <c r="BQ62" i="94"/>
  <c r="BE902" i="94"/>
  <c r="Q326" i="94"/>
  <c r="E632" i="94"/>
  <c r="Q731" i="94"/>
  <c r="Q961" i="94" s="1"/>
  <c r="AM348" i="94"/>
  <c r="AM831" i="94"/>
  <c r="E654" i="94"/>
  <c r="E666" i="94"/>
  <c r="AY360" i="94"/>
  <c r="AY881" i="94"/>
  <c r="E678" i="94"/>
  <c r="BK372" i="94"/>
  <c r="BK931" i="94"/>
  <c r="AR16" i="95"/>
  <c r="AV16" i="95"/>
  <c r="AZ16" i="95"/>
  <c r="BD16" i="95"/>
  <c r="BH16" i="95"/>
  <c r="BL16" i="95"/>
  <c r="BP16" i="95"/>
  <c r="BT16" i="95"/>
  <c r="BX16" i="95"/>
  <c r="L16" i="95"/>
  <c r="AO16" i="95"/>
  <c r="AS16" i="95"/>
  <c r="AW16" i="95"/>
  <c r="BA16" i="95"/>
  <c r="BE16" i="95"/>
  <c r="BI16" i="95"/>
  <c r="BM16" i="95"/>
  <c r="BQ16" i="95"/>
  <c r="BU16" i="95"/>
  <c r="BY16" i="95"/>
  <c r="P16" i="95"/>
  <c r="AF16" i="95"/>
  <c r="Q16" i="95"/>
  <c r="AG16" i="95"/>
  <c r="S16" i="95"/>
  <c r="AI16" i="95"/>
  <c r="AH16" i="95"/>
  <c r="K16" i="95"/>
  <c r="AP16" i="95"/>
  <c r="AT16" i="95"/>
  <c r="AX16" i="95"/>
  <c r="BB16" i="95"/>
  <c r="BF16" i="95"/>
  <c r="BJ16" i="95"/>
  <c r="BN16" i="95"/>
  <c r="BR16" i="95"/>
  <c r="BV16" i="95"/>
  <c r="BZ16" i="95"/>
  <c r="T16" i="95"/>
  <c r="AJ16" i="95"/>
  <c r="AQ16" i="95"/>
  <c r="AU16" i="95"/>
  <c r="AY16" i="95"/>
  <c r="BC16" i="95"/>
  <c r="BG16" i="95"/>
  <c r="BK16" i="95"/>
  <c r="BO16" i="95"/>
  <c r="BS16" i="95"/>
  <c r="BW16" i="95"/>
  <c r="K10" i="90"/>
  <c r="E472" i="95" s="1"/>
  <c r="X16" i="95"/>
  <c r="AN16" i="95"/>
  <c r="Y16" i="95"/>
  <c r="N16" i="95"/>
  <c r="AA16" i="95"/>
  <c r="V16" i="95"/>
  <c r="Z16" i="95"/>
  <c r="M16" i="95"/>
  <c r="O16" i="95"/>
  <c r="AL16" i="95"/>
  <c r="U16" i="95"/>
  <c r="W16" i="95"/>
  <c r="E548" i="95"/>
  <c r="AC16" i="95"/>
  <c r="AE16" i="95"/>
  <c r="R16" i="95"/>
  <c r="AB16" i="95"/>
  <c r="AK16" i="95"/>
  <c r="AM16" i="95"/>
  <c r="AD16" i="95"/>
  <c r="K702" i="95"/>
  <c r="K957" i="95" s="1"/>
  <c r="AR28" i="95"/>
  <c r="AV28" i="95"/>
  <c r="AZ28" i="95"/>
  <c r="BD28" i="95"/>
  <c r="BH28" i="95"/>
  <c r="BL28" i="95"/>
  <c r="BP28" i="95"/>
  <c r="BT28" i="95"/>
  <c r="BX28" i="95"/>
  <c r="W28" i="95"/>
  <c r="AL28" i="95"/>
  <c r="AI28" i="95"/>
  <c r="AG28" i="95"/>
  <c r="AF28" i="95"/>
  <c r="AO28" i="95"/>
  <c r="AS28" i="95"/>
  <c r="AW28" i="95"/>
  <c r="BA28" i="95"/>
  <c r="BE28" i="95"/>
  <c r="BI28" i="95"/>
  <c r="BM28" i="95"/>
  <c r="BQ28" i="95"/>
  <c r="BU28" i="95"/>
  <c r="BY28" i="95"/>
  <c r="Z28" i="95"/>
  <c r="E560" i="95"/>
  <c r="AM28" i="95"/>
  <c r="AK28" i="95"/>
  <c r="AJ28" i="95"/>
  <c r="AU28" i="95"/>
  <c r="BC28" i="95"/>
  <c r="BK28" i="95"/>
  <c r="BS28" i="95"/>
  <c r="K22" i="90"/>
  <c r="E484" i="95" s="1"/>
  <c r="AE28" i="95"/>
  <c r="X28" i="95"/>
  <c r="AP28" i="95"/>
  <c r="AX28" i="95"/>
  <c r="BF28" i="95"/>
  <c r="BN28" i="95"/>
  <c r="BV28" i="95"/>
  <c r="AD28" i="95"/>
  <c r="Y28" i="95"/>
  <c r="AN28" i="95"/>
  <c r="AQ28" i="95"/>
  <c r="AY28" i="95"/>
  <c r="BG28" i="95"/>
  <c r="BO28" i="95"/>
  <c r="BW28" i="95"/>
  <c r="AH28" i="95"/>
  <c r="AC28" i="95"/>
  <c r="AT28" i="95"/>
  <c r="BZ28" i="95"/>
  <c r="BB28" i="95"/>
  <c r="AA28" i="95"/>
  <c r="BJ28" i="95"/>
  <c r="AB28" i="95"/>
  <c r="BR28" i="95"/>
  <c r="W752" i="95"/>
  <c r="W957" i="95" s="1"/>
  <c r="AR46" i="95"/>
  <c r="AV46" i="95"/>
  <c r="AZ46" i="95"/>
  <c r="BD46" i="95"/>
  <c r="BH46" i="95"/>
  <c r="BL46" i="95"/>
  <c r="BP46" i="95"/>
  <c r="BT46" i="95"/>
  <c r="BX46" i="95"/>
  <c r="E578" i="95"/>
  <c r="AO46" i="95"/>
  <c r="AS46" i="95"/>
  <c r="AW46" i="95"/>
  <c r="BA46" i="95"/>
  <c r="BE46" i="95"/>
  <c r="BI46" i="95"/>
  <c r="BM46" i="95"/>
  <c r="BQ46" i="95"/>
  <c r="BU46" i="95"/>
  <c r="BY46" i="95"/>
  <c r="AU46" i="95"/>
  <c r="BC46" i="95"/>
  <c r="BK46" i="95"/>
  <c r="BS46" i="95"/>
  <c r="K40" i="90"/>
  <c r="E502" i="95" s="1"/>
  <c r="AP46" i="95"/>
  <c r="AX46" i="95"/>
  <c r="BF46" i="95"/>
  <c r="BN46" i="95"/>
  <c r="BV46" i="95"/>
  <c r="AQ46" i="95"/>
  <c r="AY46" i="95"/>
  <c r="BG46" i="95"/>
  <c r="BO46" i="95"/>
  <c r="BW46" i="95"/>
  <c r="AT46" i="95"/>
  <c r="BB46" i="95"/>
  <c r="BJ46" i="95"/>
  <c r="BR46" i="95"/>
  <c r="BZ46" i="95"/>
  <c r="AO827" i="95"/>
  <c r="AO957" i="95" s="1"/>
  <c r="BB58" i="95"/>
  <c r="BF58" i="95"/>
  <c r="BJ58" i="95"/>
  <c r="BN58" i="95"/>
  <c r="BR58" i="95"/>
  <c r="BV58" i="95"/>
  <c r="BZ58" i="95"/>
  <c r="K52" i="90"/>
  <c r="BC58" i="95"/>
  <c r="BG58" i="95"/>
  <c r="BK58" i="95"/>
  <c r="BO58" i="95"/>
  <c r="BS58" i="95"/>
  <c r="BW58" i="95"/>
  <c r="E590" i="95"/>
  <c r="BI58" i="95"/>
  <c r="BQ58" i="95"/>
  <c r="BY58" i="95"/>
  <c r="BD58" i="95"/>
  <c r="BL58" i="95"/>
  <c r="BT58" i="95"/>
  <c r="BE58" i="95"/>
  <c r="BM58" i="95"/>
  <c r="BU58" i="95"/>
  <c r="BA58" i="95"/>
  <c r="BH58" i="95"/>
  <c r="BP58" i="95"/>
  <c r="BX58" i="95"/>
  <c r="BA877" i="95"/>
  <c r="BA957" i="95" s="1"/>
  <c r="BN70" i="95"/>
  <c r="BR70" i="95"/>
  <c r="BV70" i="95"/>
  <c r="BZ70" i="95"/>
  <c r="E602" i="95"/>
  <c r="BO70" i="95"/>
  <c r="BS70" i="95"/>
  <c r="BW70" i="95"/>
  <c r="BM70" i="95"/>
  <c r="BP70" i="95"/>
  <c r="BT70" i="95"/>
  <c r="BX70" i="95"/>
  <c r="K64" i="90"/>
  <c r="BQ70" i="95"/>
  <c r="BU70" i="95"/>
  <c r="BY70" i="95"/>
  <c r="BM927" i="95"/>
  <c r="BM957" i="95" s="1"/>
  <c r="U756" i="95"/>
  <c r="U330" i="95"/>
  <c r="E636" i="95"/>
  <c r="E654" i="95"/>
  <c r="AM348" i="95"/>
  <c r="AM831" i="95"/>
  <c r="AY360" i="95"/>
  <c r="E666" i="95"/>
  <c r="AY881" i="95"/>
  <c r="E670" i="95"/>
  <c r="BC364" i="95"/>
  <c r="BC881" i="95"/>
  <c r="BC961" i="95" s="1"/>
  <c r="E642" i="95"/>
  <c r="AA336" i="95"/>
  <c r="AA781" i="95"/>
  <c r="AQ33" i="94"/>
  <c r="AU33" i="94"/>
  <c r="AY33" i="94"/>
  <c r="BC33" i="94"/>
  <c r="BG33" i="94"/>
  <c r="BK33" i="94"/>
  <c r="BO33" i="94"/>
  <c r="BS33" i="94"/>
  <c r="BW33" i="94"/>
  <c r="G27" i="90"/>
  <c r="E489" i="94" s="1"/>
  <c r="AN33" i="94"/>
  <c r="AK33" i="94"/>
  <c r="AB33" i="94"/>
  <c r="AR33" i="94"/>
  <c r="AV33" i="94"/>
  <c r="AZ33" i="94"/>
  <c r="BD33" i="94"/>
  <c r="BH33" i="94"/>
  <c r="BL33" i="94"/>
  <c r="BP33" i="94"/>
  <c r="BT33" i="94"/>
  <c r="BX33" i="94"/>
  <c r="E565" i="94"/>
  <c r="AH33" i="94"/>
  <c r="AL33" i="94"/>
  <c r="AI33" i="94"/>
  <c r="AO33" i="94"/>
  <c r="AS33" i="94"/>
  <c r="AW33" i="94"/>
  <c r="BA33" i="94"/>
  <c r="BE33" i="94"/>
  <c r="BI33" i="94"/>
  <c r="BM33" i="94"/>
  <c r="BQ33" i="94"/>
  <c r="BU33" i="94"/>
  <c r="BY33" i="94"/>
  <c r="AF33" i="94"/>
  <c r="AC33" i="94"/>
  <c r="AD33" i="94"/>
  <c r="AE33" i="94"/>
  <c r="AT33" i="94"/>
  <c r="BJ33" i="94"/>
  <c r="BZ33" i="94"/>
  <c r="AX33" i="94"/>
  <c r="BN33" i="94"/>
  <c r="AJ33" i="94"/>
  <c r="BB33" i="94"/>
  <c r="BR33" i="94"/>
  <c r="AG33" i="94"/>
  <c r="AP33" i="94"/>
  <c r="BF33" i="94"/>
  <c r="BV33" i="94"/>
  <c r="AM33" i="94"/>
  <c r="AB777" i="94"/>
  <c r="AB957" i="94" s="1"/>
  <c r="AQ35" i="94"/>
  <c r="AU35" i="94"/>
  <c r="AY35" i="94"/>
  <c r="BC35" i="94"/>
  <c r="BG35" i="94"/>
  <c r="BK35" i="94"/>
  <c r="BO35" i="94"/>
  <c r="BS35" i="94"/>
  <c r="BW35" i="94"/>
  <c r="G29" i="90"/>
  <c r="E491" i="94" s="1"/>
  <c r="AK35" i="94"/>
  <c r="AD35" i="94"/>
  <c r="AH35" i="94"/>
  <c r="AR35" i="94"/>
  <c r="AV35" i="94"/>
  <c r="AZ35" i="94"/>
  <c r="BD35" i="94"/>
  <c r="BH35" i="94"/>
  <c r="BL35" i="94"/>
  <c r="BP35" i="94"/>
  <c r="BT35" i="94"/>
  <c r="BX35" i="94"/>
  <c r="AE35" i="94"/>
  <c r="AF35" i="94"/>
  <c r="AG35" i="94"/>
  <c r="AO35" i="94"/>
  <c r="AS35" i="94"/>
  <c r="AW35" i="94"/>
  <c r="BA35" i="94"/>
  <c r="BE35" i="94"/>
  <c r="BI35" i="94"/>
  <c r="BM35" i="94"/>
  <c r="BQ35" i="94"/>
  <c r="BU35" i="94"/>
  <c r="BY35" i="94"/>
  <c r="AI35" i="94"/>
  <c r="AJ35" i="94"/>
  <c r="AL35" i="94"/>
  <c r="AP35" i="94"/>
  <c r="AT35" i="94"/>
  <c r="AX35" i="94"/>
  <c r="BB35" i="94"/>
  <c r="BF35" i="94"/>
  <c r="BJ35" i="94"/>
  <c r="BN35" i="94"/>
  <c r="BR35" i="94"/>
  <c r="BV35" i="94"/>
  <c r="BZ35" i="94"/>
  <c r="AM35" i="94"/>
  <c r="AN35" i="94"/>
  <c r="E567" i="94"/>
  <c r="AD777" i="94"/>
  <c r="AD957" i="94" s="1"/>
  <c r="AF341" i="94"/>
  <c r="E647" i="94"/>
  <c r="AF781" i="94"/>
  <c r="AF961" i="94" s="1"/>
  <c r="AF781" i="23"/>
  <c r="AF961" i="23" s="1"/>
  <c r="E647" i="23"/>
  <c r="AF341" i="23"/>
  <c r="E545" i="23"/>
  <c r="H702" i="23"/>
  <c r="H957" i="23" s="1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BH13" i="23"/>
  <c r="BI13" i="23"/>
  <c r="BJ13" i="23"/>
  <c r="BK13" i="23"/>
  <c r="BL13" i="23"/>
  <c r="BM13" i="23"/>
  <c r="BN13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K13" i="23"/>
  <c r="O13" i="23"/>
  <c r="S13" i="23"/>
  <c r="W13" i="23"/>
  <c r="AA13" i="23"/>
  <c r="AE13" i="23"/>
  <c r="AI13" i="23"/>
  <c r="AM13" i="23"/>
  <c r="H13" i="23"/>
  <c r="L13" i="23"/>
  <c r="P13" i="23"/>
  <c r="T13" i="23"/>
  <c r="X13" i="23"/>
  <c r="AB13" i="23"/>
  <c r="AF13" i="23"/>
  <c r="AJ13" i="23"/>
  <c r="AN13" i="23"/>
  <c r="I13" i="23"/>
  <c r="M13" i="23"/>
  <c r="Q13" i="23"/>
  <c r="U13" i="23"/>
  <c r="Y13" i="23"/>
  <c r="AC13" i="23"/>
  <c r="AG13" i="23"/>
  <c r="AK13" i="23"/>
  <c r="J13" i="23"/>
  <c r="N13" i="23"/>
  <c r="R13" i="23"/>
  <c r="V13" i="23"/>
  <c r="Z13" i="23"/>
  <c r="AD13" i="23"/>
  <c r="AH13" i="23"/>
  <c r="AL13" i="23"/>
  <c r="C7" i="90"/>
  <c r="E469" i="23" s="1"/>
  <c r="E549" i="23"/>
  <c r="L702" i="23"/>
  <c r="L957" i="23" s="1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BH17" i="23"/>
  <c r="BI17" i="23"/>
  <c r="BJ17" i="23"/>
  <c r="BK17" i="23"/>
  <c r="BL17" i="23"/>
  <c r="BM17" i="23"/>
  <c r="BN17" i="23"/>
  <c r="BO17" i="23"/>
  <c r="BP17" i="23"/>
  <c r="BQ17" i="23"/>
  <c r="BR17" i="23"/>
  <c r="BS17" i="23"/>
  <c r="BT17" i="23"/>
  <c r="BU17" i="23"/>
  <c r="BV17" i="23"/>
  <c r="BW17" i="23"/>
  <c r="BX17" i="23"/>
  <c r="BY17" i="23"/>
  <c r="BZ17" i="23"/>
  <c r="L17" i="23"/>
  <c r="P17" i="23"/>
  <c r="T17" i="23"/>
  <c r="X17" i="23"/>
  <c r="AB17" i="23"/>
  <c r="AF17" i="23"/>
  <c r="AJ17" i="23"/>
  <c r="AN17" i="23"/>
  <c r="M17" i="23"/>
  <c r="Q17" i="23"/>
  <c r="U17" i="23"/>
  <c r="Y17" i="23"/>
  <c r="AC17" i="23"/>
  <c r="AG17" i="23"/>
  <c r="AK17" i="23"/>
  <c r="N17" i="23"/>
  <c r="R17" i="23"/>
  <c r="V17" i="23"/>
  <c r="Z17" i="23"/>
  <c r="AD17" i="23"/>
  <c r="AH17" i="23"/>
  <c r="AL17" i="23"/>
  <c r="O17" i="23"/>
  <c r="S17" i="23"/>
  <c r="W17" i="23"/>
  <c r="AA17" i="23"/>
  <c r="AE17" i="23"/>
  <c r="AI17" i="23"/>
  <c r="AM17" i="23"/>
  <c r="C11" i="90"/>
  <c r="E473" i="23" s="1"/>
  <c r="E553" i="23"/>
  <c r="P727" i="23"/>
  <c r="P957" i="23" s="1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BH21" i="23"/>
  <c r="BI21" i="23"/>
  <c r="BJ21" i="23"/>
  <c r="BK21" i="23"/>
  <c r="BL21" i="23"/>
  <c r="BM21" i="23"/>
  <c r="BN21" i="23"/>
  <c r="BO21" i="23"/>
  <c r="BP21" i="23"/>
  <c r="BQ21" i="23"/>
  <c r="BR21" i="23"/>
  <c r="BS21" i="23"/>
  <c r="BT21" i="23"/>
  <c r="BU21" i="23"/>
  <c r="BV21" i="23"/>
  <c r="BW21" i="23"/>
  <c r="BX21" i="23"/>
  <c r="BY21" i="23"/>
  <c r="BZ21" i="23"/>
  <c r="S21" i="23"/>
  <c r="W21" i="23"/>
  <c r="AA21" i="23"/>
  <c r="AE21" i="23"/>
  <c r="AI21" i="23"/>
  <c r="AM21" i="23"/>
  <c r="P21" i="23"/>
  <c r="T21" i="23"/>
  <c r="X21" i="23"/>
  <c r="AB21" i="23"/>
  <c r="AF21" i="23"/>
  <c r="AJ21" i="23"/>
  <c r="AN21" i="23"/>
  <c r="Q21" i="23"/>
  <c r="U21" i="23"/>
  <c r="Y21" i="23"/>
  <c r="AC21" i="23"/>
  <c r="AG21" i="23"/>
  <c r="AK21" i="23"/>
  <c r="R21" i="23"/>
  <c r="V21" i="23"/>
  <c r="Z21" i="23"/>
  <c r="AD21" i="23"/>
  <c r="AH21" i="23"/>
  <c r="AL21" i="23"/>
  <c r="C15" i="90"/>
  <c r="E477" i="23" s="1"/>
  <c r="E557" i="23"/>
  <c r="T727" i="23"/>
  <c r="T957" i="23" s="1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BH25" i="23"/>
  <c r="BI25" i="23"/>
  <c r="BJ25" i="23"/>
  <c r="BK25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W25" i="23"/>
  <c r="AA25" i="23"/>
  <c r="AE25" i="23"/>
  <c r="AI25" i="23"/>
  <c r="AM25" i="23"/>
  <c r="T25" i="23"/>
  <c r="X25" i="23"/>
  <c r="AB25" i="23"/>
  <c r="AF25" i="23"/>
  <c r="AJ25" i="23"/>
  <c r="AN25" i="23"/>
  <c r="U25" i="23"/>
  <c r="Y25" i="23"/>
  <c r="AC25" i="23"/>
  <c r="AG25" i="23"/>
  <c r="AK25" i="23"/>
  <c r="V25" i="23"/>
  <c r="Z25" i="23"/>
  <c r="AD25" i="23"/>
  <c r="AH25" i="23"/>
  <c r="AL25" i="23"/>
  <c r="C19" i="90"/>
  <c r="E481" i="23" s="1"/>
  <c r="E561" i="23"/>
  <c r="X752" i="23"/>
  <c r="X957" i="23" s="1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BH29" i="23"/>
  <c r="BI29" i="23"/>
  <c r="BJ29" i="23"/>
  <c r="BK29" i="23"/>
  <c r="BL29" i="23"/>
  <c r="BM29" i="23"/>
  <c r="BN29" i="23"/>
  <c r="BO29" i="23"/>
  <c r="BP29" i="23"/>
  <c r="BQ29" i="23"/>
  <c r="BR29" i="23"/>
  <c r="BS29" i="23"/>
  <c r="BT29" i="23"/>
  <c r="BU29" i="23"/>
  <c r="BV29" i="23"/>
  <c r="BW29" i="23"/>
  <c r="BX29" i="23"/>
  <c r="BY29" i="23"/>
  <c r="BZ29" i="23"/>
  <c r="Y29" i="23"/>
  <c r="AC29" i="23"/>
  <c r="AG29" i="23"/>
  <c r="AK29" i="23"/>
  <c r="Z29" i="23"/>
  <c r="AD29" i="23"/>
  <c r="AH29" i="23"/>
  <c r="AL29" i="23"/>
  <c r="AA29" i="23"/>
  <c r="AE29" i="23"/>
  <c r="AI29" i="23"/>
  <c r="AM29" i="23"/>
  <c r="X29" i="23"/>
  <c r="AB29" i="23"/>
  <c r="AF29" i="23"/>
  <c r="AJ29" i="23"/>
  <c r="AN29" i="23"/>
  <c r="C23" i="90"/>
  <c r="E485" i="23" s="1"/>
  <c r="E571" i="23"/>
  <c r="AH802" i="23"/>
  <c r="AH957" i="23" s="1"/>
  <c r="AO39" i="23"/>
  <c r="AS39" i="23"/>
  <c r="AP39" i="23"/>
  <c r="AT39" i="23"/>
  <c r="AQ39" i="23"/>
  <c r="AU39" i="23"/>
  <c r="AR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BH39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AI39" i="23"/>
  <c r="AM39" i="23"/>
  <c r="AJ39" i="23"/>
  <c r="AN39" i="23"/>
  <c r="AK39" i="23"/>
  <c r="AH39" i="23"/>
  <c r="AL39" i="23"/>
  <c r="C33" i="90"/>
  <c r="E495" i="23" s="1"/>
  <c r="E575" i="23"/>
  <c r="AL802" i="23"/>
  <c r="AL957" i="23" s="1"/>
  <c r="AR43" i="23"/>
  <c r="AV43" i="23"/>
  <c r="AZ43" i="23"/>
  <c r="AQ43" i="23"/>
  <c r="AO43" i="23"/>
  <c r="AS43" i="23"/>
  <c r="AW43" i="23"/>
  <c r="AY43" i="23"/>
  <c r="AP43" i="23"/>
  <c r="AT43" i="23"/>
  <c r="AX43" i="23"/>
  <c r="AU43" i="23"/>
  <c r="BA43" i="23"/>
  <c r="BB43" i="23"/>
  <c r="BC43" i="23"/>
  <c r="BD43" i="23"/>
  <c r="BE43" i="23"/>
  <c r="BF43" i="23"/>
  <c r="BG43" i="23"/>
  <c r="BH43" i="23"/>
  <c r="BI43" i="23"/>
  <c r="BJ43" i="23"/>
  <c r="BK43" i="23"/>
  <c r="BL43" i="23"/>
  <c r="BM43" i="23"/>
  <c r="BN43" i="23"/>
  <c r="BO43" i="23"/>
  <c r="BP43" i="23"/>
  <c r="BQ43" i="23"/>
  <c r="BR43" i="23"/>
  <c r="BS43" i="23"/>
  <c r="BT43" i="23"/>
  <c r="BU43" i="23"/>
  <c r="BV43" i="23"/>
  <c r="BW43" i="23"/>
  <c r="BX43" i="23"/>
  <c r="BY43" i="23"/>
  <c r="BZ43" i="23"/>
  <c r="AN43" i="23"/>
  <c r="AL43" i="23"/>
  <c r="AM43" i="23"/>
  <c r="C37" i="90"/>
  <c r="E499" i="23" s="1"/>
  <c r="E579" i="23"/>
  <c r="AP47" i="23"/>
  <c r="AP827" i="23"/>
  <c r="AP957" i="23" s="1"/>
  <c r="AT47" i="23"/>
  <c r="AX47" i="23"/>
  <c r="BB47" i="23"/>
  <c r="AQ47" i="23"/>
  <c r="AU47" i="23"/>
  <c r="AY47" i="23"/>
  <c r="BC47" i="23"/>
  <c r="AR47" i="23"/>
  <c r="AV47" i="23"/>
  <c r="AZ47" i="23"/>
  <c r="BD47" i="23"/>
  <c r="AS47" i="23"/>
  <c r="AW47" i="23"/>
  <c r="BA47" i="23"/>
  <c r="BE47" i="23"/>
  <c r="BF47" i="23"/>
  <c r="BG47" i="23"/>
  <c r="BH47" i="23"/>
  <c r="BI47" i="23"/>
  <c r="BJ47" i="23"/>
  <c r="BK47" i="23"/>
  <c r="BL47" i="23"/>
  <c r="BM47" i="23"/>
  <c r="BN47" i="23"/>
  <c r="BP47" i="23"/>
  <c r="BO47" i="23"/>
  <c r="BQ47" i="23"/>
  <c r="BR47" i="23"/>
  <c r="BS47" i="23"/>
  <c r="BT47" i="23"/>
  <c r="BU47" i="23"/>
  <c r="BV47" i="23"/>
  <c r="BW47" i="23"/>
  <c r="BX47" i="23"/>
  <c r="BY47" i="23"/>
  <c r="BZ47" i="23"/>
  <c r="C41" i="90"/>
  <c r="E503" i="23" s="1"/>
  <c r="E583" i="23"/>
  <c r="AT51" i="23"/>
  <c r="AT852" i="23"/>
  <c r="AT957" i="23" s="1"/>
  <c r="AV51" i="23"/>
  <c r="AZ51" i="23"/>
  <c r="BD51" i="23"/>
  <c r="BH51" i="23"/>
  <c r="AW51" i="23"/>
  <c r="BA51" i="23"/>
  <c r="BE51" i="23"/>
  <c r="AX51" i="23"/>
  <c r="BB51" i="23"/>
  <c r="BF51" i="23"/>
  <c r="AU51" i="23"/>
  <c r="AY51" i="23"/>
  <c r="BC51" i="23"/>
  <c r="BG51" i="23"/>
  <c r="BI51" i="23"/>
  <c r="BJ51" i="23"/>
  <c r="BK51" i="23"/>
  <c r="BL51" i="23"/>
  <c r="BM51" i="23"/>
  <c r="BN51" i="23"/>
  <c r="BP51" i="23"/>
  <c r="BO51" i="23"/>
  <c r="BQ51" i="23"/>
  <c r="BR51" i="23"/>
  <c r="BS51" i="23"/>
  <c r="BT51" i="23"/>
  <c r="BU51" i="23"/>
  <c r="BV51" i="23"/>
  <c r="BW51" i="23"/>
  <c r="BX51" i="23"/>
  <c r="BY51" i="23"/>
  <c r="BZ51" i="23"/>
  <c r="C45" i="90"/>
  <c r="E507" i="23" s="1"/>
  <c r="E587" i="23"/>
  <c r="AX55" i="23"/>
  <c r="AX852" i="23"/>
  <c r="AX957" i="23" s="1"/>
  <c r="BA55" i="23"/>
  <c r="BE55" i="23"/>
  <c r="BI55" i="23"/>
  <c r="BB55" i="23"/>
  <c r="BF55" i="23"/>
  <c r="BJ55" i="23"/>
  <c r="AY55" i="23"/>
  <c r="BC55" i="23"/>
  <c r="BG55" i="23"/>
  <c r="BK55" i="23"/>
  <c r="AZ55" i="23"/>
  <c r="BD55" i="23"/>
  <c r="BH55" i="23"/>
  <c r="BL55" i="23"/>
  <c r="BM55" i="23"/>
  <c r="BN55" i="23"/>
  <c r="BO55" i="23"/>
  <c r="BP55" i="23"/>
  <c r="BQ55" i="23"/>
  <c r="BR55" i="23"/>
  <c r="BS55" i="23"/>
  <c r="BT55" i="23"/>
  <c r="BU55" i="23"/>
  <c r="BV55" i="23"/>
  <c r="BW55" i="23"/>
  <c r="BX55" i="23"/>
  <c r="BY55" i="23"/>
  <c r="BZ55" i="23"/>
  <c r="C49" i="90"/>
  <c r="E511" i="23" s="1"/>
  <c r="E591" i="23"/>
  <c r="BB59" i="23"/>
  <c r="BB877" i="23"/>
  <c r="BB957" i="23" s="1"/>
  <c r="BC59" i="23"/>
  <c r="BG59" i="23"/>
  <c r="BK59" i="23"/>
  <c r="BO59" i="23"/>
  <c r="BD59" i="23"/>
  <c r="BH59" i="23"/>
  <c r="BL59" i="23"/>
  <c r="BP59" i="23"/>
  <c r="BE59" i="23"/>
  <c r="BI59" i="23"/>
  <c r="BM59" i="23"/>
  <c r="BQ59" i="23"/>
  <c r="BF59" i="23"/>
  <c r="BJ59" i="23"/>
  <c r="BN59" i="23"/>
  <c r="BR59" i="23"/>
  <c r="BS59" i="23"/>
  <c r="BT59" i="23"/>
  <c r="BU59" i="23"/>
  <c r="BV59" i="23"/>
  <c r="BW59" i="23"/>
  <c r="BX59" i="23"/>
  <c r="BY59" i="23"/>
  <c r="BZ59" i="23"/>
  <c r="C53" i="90"/>
  <c r="E595" i="23"/>
  <c r="BF63" i="23"/>
  <c r="BF902" i="23"/>
  <c r="BF957" i="23" s="1"/>
  <c r="BJ63" i="23"/>
  <c r="BN63" i="23"/>
  <c r="BR63" i="23"/>
  <c r="BG63" i="23"/>
  <c r="BK63" i="23"/>
  <c r="BO63" i="23"/>
  <c r="BS63" i="23"/>
  <c r="BH63" i="23"/>
  <c r="BL63" i="23"/>
  <c r="BP63" i="23"/>
  <c r="BT63" i="23"/>
  <c r="BI63" i="23"/>
  <c r="BM63" i="23"/>
  <c r="BQ63" i="23"/>
  <c r="BU63" i="23"/>
  <c r="BV63" i="23"/>
  <c r="BW63" i="23"/>
  <c r="BX63" i="23"/>
  <c r="BY63" i="23"/>
  <c r="BZ63" i="23"/>
  <c r="C57" i="90"/>
  <c r="E599" i="23"/>
  <c r="BJ67" i="23"/>
  <c r="BJ902" i="23"/>
  <c r="BJ957" i="23" s="1"/>
  <c r="BN67" i="23"/>
  <c r="BR67" i="23"/>
  <c r="BV67" i="23"/>
  <c r="BK67" i="23"/>
  <c r="BO67" i="23"/>
  <c r="BS67" i="23"/>
  <c r="BW67" i="23"/>
  <c r="BL67" i="23"/>
  <c r="BP67" i="23"/>
  <c r="BT67" i="23"/>
  <c r="BX67" i="23"/>
  <c r="BM67" i="23"/>
  <c r="BQ67" i="23"/>
  <c r="BU67" i="23"/>
  <c r="BY67" i="23"/>
  <c r="BZ67" i="23"/>
  <c r="C61" i="90"/>
  <c r="E603" i="23"/>
  <c r="BN71" i="23"/>
  <c r="BN927" i="23"/>
  <c r="BN957" i="23" s="1"/>
  <c r="BO71" i="23"/>
  <c r="BS71" i="23"/>
  <c r="BW71" i="23"/>
  <c r="BP71" i="23"/>
  <c r="BT71" i="23"/>
  <c r="BX71" i="23"/>
  <c r="BQ71" i="23"/>
  <c r="BU71" i="23"/>
  <c r="BY71" i="23"/>
  <c r="BR71" i="23"/>
  <c r="BV71" i="23"/>
  <c r="BZ71" i="23"/>
  <c r="C65" i="90"/>
  <c r="J706" i="23"/>
  <c r="J961" i="23" s="1"/>
  <c r="E625" i="23"/>
  <c r="J319" i="23"/>
  <c r="N323" i="23"/>
  <c r="N706" i="23"/>
  <c r="N961" i="23" s="1"/>
  <c r="E629" i="23"/>
  <c r="R731" i="23"/>
  <c r="R961" i="23" s="1"/>
  <c r="R327" i="23"/>
  <c r="E633" i="23"/>
  <c r="V756" i="23"/>
  <c r="V961" i="23" s="1"/>
  <c r="E637" i="23"/>
  <c r="V331" i="23"/>
  <c r="Z756" i="23"/>
  <c r="Z961" i="23" s="1"/>
  <c r="E641" i="23"/>
  <c r="Z335" i="23"/>
  <c r="AJ806" i="23"/>
  <c r="AJ961" i="23" s="1"/>
  <c r="E651" i="23"/>
  <c r="AJ345" i="23"/>
  <c r="AN831" i="23"/>
  <c r="AN961" i="23" s="1"/>
  <c r="E655" i="23"/>
  <c r="AN349" i="23"/>
  <c r="AR831" i="23"/>
  <c r="AR961" i="23" s="1"/>
  <c r="E659" i="23"/>
  <c r="AR353" i="23"/>
  <c r="AV856" i="23"/>
  <c r="AV961" i="23" s="1"/>
  <c r="AV357" i="23"/>
  <c r="E663" i="23"/>
  <c r="AZ881" i="23"/>
  <c r="AZ961" i="23" s="1"/>
  <c r="E667" i="23"/>
  <c r="AZ361" i="23"/>
  <c r="BD881" i="23"/>
  <c r="BD961" i="23" s="1"/>
  <c r="E671" i="23"/>
  <c r="BD365" i="23"/>
  <c r="BH906" i="23"/>
  <c r="BH961" i="23" s="1"/>
  <c r="E675" i="23"/>
  <c r="BH369" i="23"/>
  <c r="BL931" i="23"/>
  <c r="BL961" i="23" s="1"/>
  <c r="E679" i="23"/>
  <c r="BL373" i="23"/>
  <c r="AP13" i="94"/>
  <c r="AT13" i="94"/>
  <c r="AX13" i="94"/>
  <c r="BB13" i="94"/>
  <c r="BF13" i="94"/>
  <c r="BJ13" i="94"/>
  <c r="BN13" i="94"/>
  <c r="BR13" i="94"/>
  <c r="BV13" i="94"/>
  <c r="BZ13" i="94"/>
  <c r="U13" i="94"/>
  <c r="AK13" i="94"/>
  <c r="V13" i="94"/>
  <c r="AL13" i="94"/>
  <c r="O13" i="94"/>
  <c r="AE13" i="94"/>
  <c r="AJ13" i="94"/>
  <c r="P13" i="94"/>
  <c r="AQ13" i="94"/>
  <c r="AU13" i="94"/>
  <c r="AY13" i="94"/>
  <c r="BC13" i="94"/>
  <c r="BG13" i="94"/>
  <c r="BK13" i="94"/>
  <c r="BO13" i="94"/>
  <c r="BS13" i="94"/>
  <c r="BW13" i="94"/>
  <c r="H13" i="94"/>
  <c r="Y13" i="94"/>
  <c r="M13" i="94"/>
  <c r="Z13" i="94"/>
  <c r="G7" i="90"/>
  <c r="E469" i="94" s="1"/>
  <c r="S13" i="94"/>
  <c r="AI13" i="94"/>
  <c r="N13" i="94"/>
  <c r="K13" i="94"/>
  <c r="AR13" i="94"/>
  <c r="AV13" i="94"/>
  <c r="AZ13" i="94"/>
  <c r="BD13" i="94"/>
  <c r="BH13" i="94"/>
  <c r="BL13" i="94"/>
  <c r="BP13" i="94"/>
  <c r="BT13" i="94"/>
  <c r="BX13" i="94"/>
  <c r="E545" i="94"/>
  <c r="AC13" i="94"/>
  <c r="L13" i="94"/>
  <c r="AD13" i="94"/>
  <c r="J13" i="94"/>
  <c r="W13" i="94"/>
  <c r="AM13" i="94"/>
  <c r="X13" i="94"/>
  <c r="AB13" i="94"/>
  <c r="AO13" i="94"/>
  <c r="AS13" i="94"/>
  <c r="AW13" i="94"/>
  <c r="BA13" i="94"/>
  <c r="BE13" i="94"/>
  <c r="BI13" i="94"/>
  <c r="BM13" i="94"/>
  <c r="BQ13" i="94"/>
  <c r="BU13" i="94"/>
  <c r="BY13" i="94"/>
  <c r="Q13" i="94"/>
  <c r="AG13" i="94"/>
  <c r="R13" i="94"/>
  <c r="AH13" i="94"/>
  <c r="I13" i="94"/>
  <c r="AA13" i="94"/>
  <c r="T13" i="94"/>
  <c r="AN13" i="94"/>
  <c r="AF13" i="94"/>
  <c r="H702" i="94"/>
  <c r="H957" i="94" s="1"/>
  <c r="AR17" i="94"/>
  <c r="AV17" i="94"/>
  <c r="AZ17" i="94"/>
  <c r="BD17" i="94"/>
  <c r="BH17" i="94"/>
  <c r="BL17" i="94"/>
  <c r="BP17" i="94"/>
  <c r="BT17" i="94"/>
  <c r="BX17" i="94"/>
  <c r="M17" i="94"/>
  <c r="AA17" i="94"/>
  <c r="Q17" i="94"/>
  <c r="P17" i="94"/>
  <c r="AF17" i="94"/>
  <c r="AG17" i="94"/>
  <c r="V17" i="94"/>
  <c r="R17" i="94"/>
  <c r="AO17" i="94"/>
  <c r="AS17" i="94"/>
  <c r="AW17" i="94"/>
  <c r="BA17" i="94"/>
  <c r="BE17" i="94"/>
  <c r="BI17" i="94"/>
  <c r="BM17" i="94"/>
  <c r="BQ17" i="94"/>
  <c r="BU17" i="94"/>
  <c r="BY17" i="94"/>
  <c r="O17" i="94"/>
  <c r="AE17" i="94"/>
  <c r="AC17" i="94"/>
  <c r="T17" i="94"/>
  <c r="AJ17" i="94"/>
  <c r="N17" i="94"/>
  <c r="AL17" i="94"/>
  <c r="AD17" i="94"/>
  <c r="AP17" i="94"/>
  <c r="AT17" i="94"/>
  <c r="AX17" i="94"/>
  <c r="BB17" i="94"/>
  <c r="BF17" i="94"/>
  <c r="BJ17" i="94"/>
  <c r="BN17" i="94"/>
  <c r="BR17" i="94"/>
  <c r="BV17" i="94"/>
  <c r="BZ17" i="94"/>
  <c r="S17" i="94"/>
  <c r="AI17" i="94"/>
  <c r="AK17" i="94"/>
  <c r="X17" i="94"/>
  <c r="AN17" i="94"/>
  <c r="Y17" i="94"/>
  <c r="Z17" i="94"/>
  <c r="AQ17" i="94"/>
  <c r="AU17" i="94"/>
  <c r="AY17" i="94"/>
  <c r="BC17" i="94"/>
  <c r="BG17" i="94"/>
  <c r="BK17" i="94"/>
  <c r="BO17" i="94"/>
  <c r="BS17" i="94"/>
  <c r="BW17" i="94"/>
  <c r="G11" i="90"/>
  <c r="E473" i="94" s="1"/>
  <c r="W17" i="94"/>
  <c r="AM17" i="94"/>
  <c r="L17" i="94"/>
  <c r="AB17" i="94"/>
  <c r="U17" i="94"/>
  <c r="AH17" i="94"/>
  <c r="E549" i="94"/>
  <c r="L702" i="94"/>
  <c r="L957" i="94" s="1"/>
  <c r="AP21" i="94"/>
  <c r="AT21" i="94"/>
  <c r="AX21" i="94"/>
  <c r="BB21" i="94"/>
  <c r="BF21" i="94"/>
  <c r="BJ21" i="94"/>
  <c r="BN21" i="94"/>
  <c r="BR21" i="94"/>
  <c r="BV21" i="94"/>
  <c r="BZ21" i="94"/>
  <c r="X21" i="94"/>
  <c r="AN21" i="94"/>
  <c r="AC21" i="94"/>
  <c r="AD21" i="94"/>
  <c r="AH21" i="94"/>
  <c r="AM21" i="94"/>
  <c r="AQ21" i="94"/>
  <c r="AU21" i="94"/>
  <c r="AY21" i="94"/>
  <c r="BC21" i="94"/>
  <c r="BG21" i="94"/>
  <c r="BK21" i="94"/>
  <c r="BO21" i="94"/>
  <c r="BS21" i="94"/>
  <c r="BW21" i="94"/>
  <c r="G15" i="90"/>
  <c r="E477" i="94" s="1"/>
  <c r="AB21" i="94"/>
  <c r="Q21" i="94"/>
  <c r="AG21" i="94"/>
  <c r="AL21" i="94"/>
  <c r="S21" i="94"/>
  <c r="AA21" i="94"/>
  <c r="AR21" i="94"/>
  <c r="AV21" i="94"/>
  <c r="AZ21" i="94"/>
  <c r="BD21" i="94"/>
  <c r="BH21" i="94"/>
  <c r="BL21" i="94"/>
  <c r="BP21" i="94"/>
  <c r="BT21" i="94"/>
  <c r="BX21" i="94"/>
  <c r="P21" i="94"/>
  <c r="AF21" i="94"/>
  <c r="U21" i="94"/>
  <c r="AK21" i="94"/>
  <c r="R21" i="94"/>
  <c r="AI21" i="94"/>
  <c r="E553" i="94"/>
  <c r="AO21" i="94"/>
  <c r="AS21" i="94"/>
  <c r="AW21" i="94"/>
  <c r="BA21" i="94"/>
  <c r="BE21" i="94"/>
  <c r="BI21" i="94"/>
  <c r="BM21" i="94"/>
  <c r="BQ21" i="94"/>
  <c r="BU21" i="94"/>
  <c r="BY21" i="94"/>
  <c r="T21" i="94"/>
  <c r="AJ21" i="94"/>
  <c r="Y21" i="94"/>
  <c r="V21" i="94"/>
  <c r="Z21" i="94"/>
  <c r="W21" i="94"/>
  <c r="AE21" i="94"/>
  <c r="P727" i="94"/>
  <c r="P957" i="94" s="1"/>
  <c r="AO25" i="94"/>
  <c r="AS25" i="94"/>
  <c r="AW25" i="94"/>
  <c r="BA25" i="94"/>
  <c r="BE25" i="94"/>
  <c r="BI25" i="94"/>
  <c r="BM25" i="94"/>
  <c r="BQ25" i="94"/>
  <c r="BU25" i="94"/>
  <c r="BY25" i="94"/>
  <c r="Y25" i="94"/>
  <c r="AB25" i="94"/>
  <c r="AD25" i="94"/>
  <c r="AF25" i="94"/>
  <c r="AE25" i="94"/>
  <c r="AJ25" i="94"/>
  <c r="AQ25" i="94"/>
  <c r="AU25" i="94"/>
  <c r="AY25" i="94"/>
  <c r="BC25" i="94"/>
  <c r="BG25" i="94"/>
  <c r="BK25" i="94"/>
  <c r="BO25" i="94"/>
  <c r="BS25" i="94"/>
  <c r="BW25" i="94"/>
  <c r="G19" i="90"/>
  <c r="E481" i="94" s="1"/>
  <c r="AG25" i="94"/>
  <c r="V25" i="94"/>
  <c r="AL25" i="94"/>
  <c r="W25" i="94"/>
  <c r="AM25" i="94"/>
  <c r="AR25" i="94"/>
  <c r="AZ25" i="94"/>
  <c r="BH25" i="94"/>
  <c r="BP25" i="94"/>
  <c r="BX25" i="94"/>
  <c r="AK25" i="94"/>
  <c r="T25" i="94"/>
  <c r="X25" i="94"/>
  <c r="AT25" i="94"/>
  <c r="BB25" i="94"/>
  <c r="BJ25" i="94"/>
  <c r="BR25" i="94"/>
  <c r="BZ25" i="94"/>
  <c r="AN25" i="94"/>
  <c r="E557" i="94"/>
  <c r="AV25" i="94"/>
  <c r="BD25" i="94"/>
  <c r="BL25" i="94"/>
  <c r="BT25" i="94"/>
  <c r="U25" i="94"/>
  <c r="Z25" i="94"/>
  <c r="AA25" i="94"/>
  <c r="AP25" i="94"/>
  <c r="AX25" i="94"/>
  <c r="BF25" i="94"/>
  <c r="BN25" i="94"/>
  <c r="BV25" i="94"/>
  <c r="AC25" i="94"/>
  <c r="AH25" i="94"/>
  <c r="AI25" i="94"/>
  <c r="T727" i="94"/>
  <c r="T957" i="94" s="1"/>
  <c r="AR29" i="94"/>
  <c r="AV29" i="94"/>
  <c r="AZ29" i="94"/>
  <c r="BD29" i="94"/>
  <c r="BH29" i="94"/>
  <c r="BL29" i="94"/>
  <c r="BP29" i="94"/>
  <c r="BT29" i="94"/>
  <c r="BX29" i="94"/>
  <c r="Y29" i="94"/>
  <c r="E561" i="94"/>
  <c r="AH29" i="94"/>
  <c r="X29" i="94"/>
  <c r="AM29" i="94"/>
  <c r="AO29" i="94"/>
  <c r="AS29" i="94"/>
  <c r="AW29" i="94"/>
  <c r="BA29" i="94"/>
  <c r="BE29" i="94"/>
  <c r="BI29" i="94"/>
  <c r="BM29" i="94"/>
  <c r="BQ29" i="94"/>
  <c r="BU29" i="94"/>
  <c r="BY29" i="94"/>
  <c r="AC29" i="94"/>
  <c r="AJ29" i="94"/>
  <c r="AL29" i="94"/>
  <c r="AA29" i="94"/>
  <c r="AF29" i="94"/>
  <c r="AP29" i="94"/>
  <c r="AT29" i="94"/>
  <c r="AX29" i="94"/>
  <c r="BB29" i="94"/>
  <c r="BF29" i="94"/>
  <c r="BJ29" i="94"/>
  <c r="BN29" i="94"/>
  <c r="BR29" i="94"/>
  <c r="BV29" i="94"/>
  <c r="BZ29" i="94"/>
  <c r="AG29" i="94"/>
  <c r="Z29" i="94"/>
  <c r="AB29" i="94"/>
  <c r="AE29" i="94"/>
  <c r="AQ29" i="94"/>
  <c r="AU29" i="94"/>
  <c r="AY29" i="94"/>
  <c r="BC29" i="94"/>
  <c r="BG29" i="94"/>
  <c r="BK29" i="94"/>
  <c r="BO29" i="94"/>
  <c r="BS29" i="94"/>
  <c r="BW29" i="94"/>
  <c r="G23" i="90"/>
  <c r="E485" i="94" s="1"/>
  <c r="AK29" i="94"/>
  <c r="AD29" i="94"/>
  <c r="AN29" i="94"/>
  <c r="AI29" i="94"/>
  <c r="X752" i="94"/>
  <c r="X957" i="94" s="1"/>
  <c r="AP39" i="94"/>
  <c r="AT39" i="94"/>
  <c r="AX39" i="94"/>
  <c r="BB39" i="94"/>
  <c r="BF39" i="94"/>
  <c r="BJ39" i="94"/>
  <c r="BN39" i="94"/>
  <c r="BR39" i="94"/>
  <c r="BV39" i="94"/>
  <c r="BZ39" i="94"/>
  <c r="AI39" i="94"/>
  <c r="AJ39" i="94"/>
  <c r="AQ39" i="94"/>
  <c r="AU39" i="94"/>
  <c r="AY39" i="94"/>
  <c r="BC39" i="94"/>
  <c r="BG39" i="94"/>
  <c r="BK39" i="94"/>
  <c r="BO39" i="94"/>
  <c r="BS39" i="94"/>
  <c r="BW39" i="94"/>
  <c r="G33" i="90"/>
  <c r="E495" i="94" s="1"/>
  <c r="AM39" i="94"/>
  <c r="AN39" i="94"/>
  <c r="AR39" i="94"/>
  <c r="AV39" i="94"/>
  <c r="AZ39" i="94"/>
  <c r="BD39" i="94"/>
  <c r="BH39" i="94"/>
  <c r="BL39" i="94"/>
  <c r="BP39" i="94"/>
  <c r="BT39" i="94"/>
  <c r="BX39" i="94"/>
  <c r="E571" i="94"/>
  <c r="AH39" i="94"/>
  <c r="AO39" i="94"/>
  <c r="AS39" i="94"/>
  <c r="AW39" i="94"/>
  <c r="BA39" i="94"/>
  <c r="BE39" i="94"/>
  <c r="BI39" i="94"/>
  <c r="BM39" i="94"/>
  <c r="BQ39" i="94"/>
  <c r="BU39" i="94"/>
  <c r="BY39" i="94"/>
  <c r="AL39" i="94"/>
  <c r="AK39" i="94"/>
  <c r="AH802" i="94"/>
  <c r="AH957" i="94" s="1"/>
  <c r="AP43" i="94"/>
  <c r="AT43" i="94"/>
  <c r="AX43" i="94"/>
  <c r="BB43" i="94"/>
  <c r="BF43" i="94"/>
  <c r="BJ43" i="94"/>
  <c r="BN43" i="94"/>
  <c r="BR43" i="94"/>
  <c r="BV43" i="94"/>
  <c r="BZ43" i="94"/>
  <c r="E575" i="94"/>
  <c r="AQ43" i="94"/>
  <c r="AU43" i="94"/>
  <c r="AY43" i="94"/>
  <c r="BC43" i="94"/>
  <c r="BG43" i="94"/>
  <c r="BK43" i="94"/>
  <c r="BO43" i="94"/>
  <c r="BS43" i="94"/>
  <c r="BW43" i="94"/>
  <c r="G37" i="90"/>
  <c r="E499" i="94" s="1"/>
  <c r="AN43" i="94"/>
  <c r="AR43" i="94"/>
  <c r="AV43" i="94"/>
  <c r="AZ43" i="94"/>
  <c r="BD43" i="94"/>
  <c r="BH43" i="94"/>
  <c r="BL43" i="94"/>
  <c r="BP43" i="94"/>
  <c r="BT43" i="94"/>
  <c r="BX43" i="94"/>
  <c r="AL43" i="94"/>
  <c r="AO43" i="94"/>
  <c r="AS43" i="94"/>
  <c r="AW43" i="94"/>
  <c r="BA43" i="94"/>
  <c r="BE43" i="94"/>
  <c r="BI43" i="94"/>
  <c r="BM43" i="94"/>
  <c r="BQ43" i="94"/>
  <c r="BU43" i="94"/>
  <c r="BY43" i="94"/>
  <c r="AM43" i="94"/>
  <c r="AL802" i="94"/>
  <c r="AL957" i="94" s="1"/>
  <c r="AS47" i="94"/>
  <c r="AW47" i="94"/>
  <c r="BA47" i="94"/>
  <c r="BE47" i="94"/>
  <c r="BI47" i="94"/>
  <c r="BM47" i="94"/>
  <c r="BQ47" i="94"/>
  <c r="BU47" i="94"/>
  <c r="BY47" i="94"/>
  <c r="AQ47" i="94"/>
  <c r="AU47" i="94"/>
  <c r="AY47" i="94"/>
  <c r="BC47" i="94"/>
  <c r="BG47" i="94"/>
  <c r="BK47" i="94"/>
  <c r="BO47" i="94"/>
  <c r="BS47" i="94"/>
  <c r="BW47" i="94"/>
  <c r="G41" i="90"/>
  <c r="E503" i="94" s="1"/>
  <c r="AV47" i="94"/>
  <c r="BD47" i="94"/>
  <c r="BL47" i="94"/>
  <c r="BT47" i="94"/>
  <c r="E579" i="94"/>
  <c r="AP47" i="94"/>
  <c r="AX47" i="94"/>
  <c r="BF47" i="94"/>
  <c r="BN47" i="94"/>
  <c r="BV47" i="94"/>
  <c r="AR47" i="94"/>
  <c r="AZ47" i="94"/>
  <c r="BH47" i="94"/>
  <c r="BP47" i="94"/>
  <c r="BX47" i="94"/>
  <c r="AT47" i="94"/>
  <c r="BB47" i="94"/>
  <c r="BJ47" i="94"/>
  <c r="BR47" i="94"/>
  <c r="BZ47" i="94"/>
  <c r="AP827" i="94"/>
  <c r="AP957" i="94" s="1"/>
  <c r="AT51" i="94"/>
  <c r="AX51" i="94"/>
  <c r="BB51" i="94"/>
  <c r="BF51" i="94"/>
  <c r="BJ51" i="94"/>
  <c r="BN51" i="94"/>
  <c r="BR51" i="94"/>
  <c r="BV51" i="94"/>
  <c r="BZ51" i="94"/>
  <c r="AU51" i="94"/>
  <c r="AY51" i="94"/>
  <c r="BC51" i="94"/>
  <c r="BG51" i="94"/>
  <c r="BK51" i="94"/>
  <c r="BO51" i="94"/>
  <c r="BS51" i="94"/>
  <c r="BW51" i="94"/>
  <c r="G45" i="90"/>
  <c r="E507" i="94" s="1"/>
  <c r="AV51" i="94"/>
  <c r="AZ51" i="94"/>
  <c r="BD51" i="94"/>
  <c r="BH51" i="94"/>
  <c r="BL51" i="94"/>
  <c r="BP51" i="94"/>
  <c r="BT51" i="94"/>
  <c r="BX51" i="94"/>
  <c r="E583" i="94"/>
  <c r="AW51" i="94"/>
  <c r="BA51" i="94"/>
  <c r="BE51" i="94"/>
  <c r="BI51" i="94"/>
  <c r="BM51" i="94"/>
  <c r="BQ51" i="94"/>
  <c r="BU51" i="94"/>
  <c r="BY51" i="94"/>
  <c r="AT852" i="94"/>
  <c r="AT957" i="94" s="1"/>
  <c r="BA55" i="94"/>
  <c r="BE55" i="94"/>
  <c r="BI55" i="94"/>
  <c r="BM55" i="94"/>
  <c r="BQ55" i="94"/>
  <c r="BU55" i="94"/>
  <c r="BY55" i="94"/>
  <c r="AX55" i="94"/>
  <c r="BB55" i="94"/>
  <c r="BF55" i="94"/>
  <c r="BJ55" i="94"/>
  <c r="BN55" i="94"/>
  <c r="BR55" i="94"/>
  <c r="BV55" i="94"/>
  <c r="BZ55" i="94"/>
  <c r="AY55" i="94"/>
  <c r="BC55" i="94"/>
  <c r="BG55" i="94"/>
  <c r="BK55" i="94"/>
  <c r="BO55" i="94"/>
  <c r="BS55" i="94"/>
  <c r="BW55" i="94"/>
  <c r="G49" i="90"/>
  <c r="E511" i="94" s="1"/>
  <c r="AZ55" i="94"/>
  <c r="BD55" i="94"/>
  <c r="BH55" i="94"/>
  <c r="BL55" i="94"/>
  <c r="BP55" i="94"/>
  <c r="BT55" i="94"/>
  <c r="BX55" i="94"/>
  <c r="E587" i="94"/>
  <c r="AX852" i="94"/>
  <c r="AX957" i="94" s="1"/>
  <c r="E591" i="94"/>
  <c r="BF59" i="94"/>
  <c r="BJ59" i="94"/>
  <c r="BN59" i="94"/>
  <c r="BR59" i="94"/>
  <c r="BV59" i="94"/>
  <c r="BZ59" i="94"/>
  <c r="BC59" i="94"/>
  <c r="BG59" i="94"/>
  <c r="BK59" i="94"/>
  <c r="BO59" i="94"/>
  <c r="BS59" i="94"/>
  <c r="BW59" i="94"/>
  <c r="G53" i="90"/>
  <c r="BD59" i="94"/>
  <c r="BH59" i="94"/>
  <c r="BL59" i="94"/>
  <c r="BP59" i="94"/>
  <c r="BT59" i="94"/>
  <c r="BX59" i="94"/>
  <c r="BB59" i="94"/>
  <c r="BE59" i="94"/>
  <c r="BI59" i="94"/>
  <c r="BM59" i="94"/>
  <c r="BQ59" i="94"/>
  <c r="BU59" i="94"/>
  <c r="BY59" i="94"/>
  <c r="BB877" i="94"/>
  <c r="BB957" i="94" s="1"/>
  <c r="BG63" i="94"/>
  <c r="BK63" i="94"/>
  <c r="BO63" i="94"/>
  <c r="BS63" i="94"/>
  <c r="BW63" i="94"/>
  <c r="G57" i="90"/>
  <c r="BH63" i="94"/>
  <c r="BL63" i="94"/>
  <c r="BP63" i="94"/>
  <c r="BT63" i="94"/>
  <c r="BX63" i="94"/>
  <c r="BF63" i="94"/>
  <c r="BM63" i="94"/>
  <c r="BU63" i="94"/>
  <c r="E595" i="94"/>
  <c r="BN63" i="94"/>
  <c r="BV63" i="94"/>
  <c r="BI63" i="94"/>
  <c r="BQ63" i="94"/>
  <c r="BY63" i="94"/>
  <c r="BJ63" i="94"/>
  <c r="BR63" i="94"/>
  <c r="BZ63" i="94"/>
  <c r="BF902" i="94"/>
  <c r="BF957" i="94" s="1"/>
  <c r="E599" i="94"/>
  <c r="BN67" i="94"/>
  <c r="BR67" i="94"/>
  <c r="BV67" i="94"/>
  <c r="BZ67" i="94"/>
  <c r="BK67" i="94"/>
  <c r="BO67" i="94"/>
  <c r="BS67" i="94"/>
  <c r="BW67" i="94"/>
  <c r="G61" i="90"/>
  <c r="BL67" i="94"/>
  <c r="BP67" i="94"/>
  <c r="BT67" i="94"/>
  <c r="BX67" i="94"/>
  <c r="BU67" i="94"/>
  <c r="BJ67" i="94"/>
  <c r="BY67" i="94"/>
  <c r="BM67" i="94"/>
  <c r="BQ67" i="94"/>
  <c r="BJ902" i="94"/>
  <c r="BJ957" i="94" s="1"/>
  <c r="E603" i="94"/>
  <c r="BP71" i="94"/>
  <c r="BT71" i="94"/>
  <c r="BX71" i="94"/>
  <c r="BN71" i="94"/>
  <c r="BQ71" i="94"/>
  <c r="BU71" i="94"/>
  <c r="BY71" i="94"/>
  <c r="G65" i="90"/>
  <c r="BR71" i="94"/>
  <c r="BV71" i="94"/>
  <c r="BZ71" i="94"/>
  <c r="BO71" i="94"/>
  <c r="BS71" i="94"/>
  <c r="BW71" i="94"/>
  <c r="BN927" i="94"/>
  <c r="BN957" i="94" s="1"/>
  <c r="E625" i="94"/>
  <c r="J319" i="94"/>
  <c r="J706" i="94"/>
  <c r="J961" i="94" s="1"/>
  <c r="N323" i="94"/>
  <c r="E629" i="94"/>
  <c r="N706" i="94"/>
  <c r="N961" i="94" s="1"/>
  <c r="R327" i="94"/>
  <c r="E633" i="94"/>
  <c r="R731" i="94"/>
  <c r="R961" i="94" s="1"/>
  <c r="V331" i="94"/>
  <c r="E637" i="94"/>
  <c r="V756" i="94"/>
  <c r="V961" i="94" s="1"/>
  <c r="Z335" i="94"/>
  <c r="E641" i="94"/>
  <c r="Z756" i="94"/>
  <c r="Z961" i="94" s="1"/>
  <c r="E651" i="94"/>
  <c r="AJ345" i="94"/>
  <c r="AJ806" i="94"/>
  <c r="AJ961" i="94" s="1"/>
  <c r="E655" i="94"/>
  <c r="AN349" i="94"/>
  <c r="AN831" i="94"/>
  <c r="AN961" i="94" s="1"/>
  <c r="E659" i="94"/>
  <c r="AR353" i="94"/>
  <c r="AR831" i="94"/>
  <c r="AR961" i="94" s="1"/>
  <c r="E663" i="94"/>
  <c r="AV357" i="94"/>
  <c r="AV856" i="94"/>
  <c r="AV961" i="94" s="1"/>
  <c r="E667" i="94"/>
  <c r="AZ361" i="94"/>
  <c r="AZ881" i="94"/>
  <c r="AZ961" i="94" s="1"/>
  <c r="E671" i="94"/>
  <c r="BD365" i="94"/>
  <c r="BD881" i="94"/>
  <c r="BD961" i="94" s="1"/>
  <c r="BH369" i="94"/>
  <c r="E675" i="94"/>
  <c r="BH906" i="94"/>
  <c r="BH961" i="94" s="1"/>
  <c r="E679" i="94"/>
  <c r="BL373" i="94"/>
  <c r="BL931" i="94"/>
  <c r="BL961" i="94" s="1"/>
  <c r="AO13" i="95"/>
  <c r="AS13" i="95"/>
  <c r="AW13" i="95"/>
  <c r="BA13" i="95"/>
  <c r="BE13" i="95"/>
  <c r="BI13" i="95"/>
  <c r="BM13" i="95"/>
  <c r="BQ13" i="95"/>
  <c r="BU13" i="95"/>
  <c r="BY13" i="95"/>
  <c r="E545" i="95"/>
  <c r="AC13" i="95"/>
  <c r="AA13" i="95"/>
  <c r="R13" i="95"/>
  <c r="AH13" i="95"/>
  <c r="AI13" i="95"/>
  <c r="AB13" i="95"/>
  <c r="H13" i="95"/>
  <c r="AN13" i="95"/>
  <c r="AP13" i="95"/>
  <c r="AT13" i="95"/>
  <c r="AX13" i="95"/>
  <c r="BB13" i="95"/>
  <c r="BF13" i="95"/>
  <c r="BJ13" i="95"/>
  <c r="BN13" i="95"/>
  <c r="BR13" i="95"/>
  <c r="BV13" i="95"/>
  <c r="BZ13" i="95"/>
  <c r="Q13" i="95"/>
  <c r="AG13" i="95"/>
  <c r="AM13" i="95"/>
  <c r="V13" i="95"/>
  <c r="AL13" i="95"/>
  <c r="J13" i="95"/>
  <c r="P13" i="95"/>
  <c r="T13" i="95"/>
  <c r="AQ13" i="95"/>
  <c r="AU13" i="95"/>
  <c r="AY13" i="95"/>
  <c r="BC13" i="95"/>
  <c r="BG13" i="95"/>
  <c r="BK13" i="95"/>
  <c r="BO13" i="95"/>
  <c r="BS13" i="95"/>
  <c r="BW13" i="95"/>
  <c r="K7" i="90"/>
  <c r="E469" i="95" s="1"/>
  <c r="U13" i="95"/>
  <c r="AK13" i="95"/>
  <c r="M13" i="95"/>
  <c r="Z13" i="95"/>
  <c r="K13" i="95"/>
  <c r="S13" i="95"/>
  <c r="AF13" i="95"/>
  <c r="AJ13" i="95"/>
  <c r="AR13" i="95"/>
  <c r="AV13" i="95"/>
  <c r="AZ13" i="95"/>
  <c r="BD13" i="95"/>
  <c r="BH13" i="95"/>
  <c r="BL13" i="95"/>
  <c r="BP13" i="95"/>
  <c r="BT13" i="95"/>
  <c r="BX13" i="95"/>
  <c r="I13" i="95"/>
  <c r="Y13" i="95"/>
  <c r="O13" i="95"/>
  <c r="N13" i="95"/>
  <c r="AD13" i="95"/>
  <c r="W13" i="95"/>
  <c r="AE13" i="95"/>
  <c r="L13" i="95"/>
  <c r="X13" i="95"/>
  <c r="H702" i="95"/>
  <c r="H957" i="95" s="1"/>
  <c r="AR17" i="95"/>
  <c r="AV17" i="95"/>
  <c r="AZ17" i="95"/>
  <c r="BD17" i="95"/>
  <c r="BH17" i="95"/>
  <c r="BL17" i="95"/>
  <c r="BP17" i="95"/>
  <c r="BT17" i="95"/>
  <c r="BX17" i="95"/>
  <c r="E549" i="95"/>
  <c r="AC17" i="95"/>
  <c r="AA17" i="95"/>
  <c r="V17" i="95"/>
  <c r="AL17" i="95"/>
  <c r="S17" i="95"/>
  <c r="AJ17" i="95"/>
  <c r="T17" i="95"/>
  <c r="AO17" i="95"/>
  <c r="AS17" i="95"/>
  <c r="AW17" i="95"/>
  <c r="BA17" i="95"/>
  <c r="BE17" i="95"/>
  <c r="BI17" i="95"/>
  <c r="BM17" i="95"/>
  <c r="BQ17" i="95"/>
  <c r="BU17" i="95"/>
  <c r="BY17" i="95"/>
  <c r="Q17" i="95"/>
  <c r="AG17" i="95"/>
  <c r="AM17" i="95"/>
  <c r="Z17" i="95"/>
  <c r="M17" i="95"/>
  <c r="AE17" i="95"/>
  <c r="X17" i="95"/>
  <c r="AN17" i="95"/>
  <c r="AP17" i="95"/>
  <c r="AT17" i="95"/>
  <c r="AX17" i="95"/>
  <c r="BB17" i="95"/>
  <c r="BF17" i="95"/>
  <c r="BJ17" i="95"/>
  <c r="BN17" i="95"/>
  <c r="BR17" i="95"/>
  <c r="BV17" i="95"/>
  <c r="BZ17" i="95"/>
  <c r="U17" i="95"/>
  <c r="AK17" i="95"/>
  <c r="N17" i="95"/>
  <c r="AD17" i="95"/>
  <c r="W17" i="95"/>
  <c r="L17" i="95"/>
  <c r="P17" i="95"/>
  <c r="AQ17" i="95"/>
  <c r="AU17" i="95"/>
  <c r="AY17" i="95"/>
  <c r="BC17" i="95"/>
  <c r="BG17" i="95"/>
  <c r="BK17" i="95"/>
  <c r="BO17" i="95"/>
  <c r="BS17" i="95"/>
  <c r="BW17" i="95"/>
  <c r="K11" i="90"/>
  <c r="E473" i="95" s="1"/>
  <c r="Y17" i="95"/>
  <c r="O17" i="95"/>
  <c r="R17" i="95"/>
  <c r="AH17" i="95"/>
  <c r="AI17" i="95"/>
  <c r="AB17" i="95"/>
  <c r="AF17" i="95"/>
  <c r="L702" i="95"/>
  <c r="L957" i="95" s="1"/>
  <c r="AP21" i="95"/>
  <c r="AT21" i="95"/>
  <c r="AX21" i="95"/>
  <c r="BB21" i="95"/>
  <c r="BF21" i="95"/>
  <c r="BJ21" i="95"/>
  <c r="BN21" i="95"/>
  <c r="BR21" i="95"/>
  <c r="BV21" i="95"/>
  <c r="BZ21" i="95"/>
  <c r="Y21" i="95"/>
  <c r="AA21" i="95"/>
  <c r="Z21" i="95"/>
  <c r="S21" i="95"/>
  <c r="AI21" i="95"/>
  <c r="AF21" i="95"/>
  <c r="AQ21" i="95"/>
  <c r="AU21" i="95"/>
  <c r="AY21" i="95"/>
  <c r="BC21" i="95"/>
  <c r="BG21" i="95"/>
  <c r="BK21" i="95"/>
  <c r="BO21" i="95"/>
  <c r="BS21" i="95"/>
  <c r="BW21" i="95"/>
  <c r="K15" i="90"/>
  <c r="E477" i="95" s="1"/>
  <c r="AC21" i="95"/>
  <c r="AM21" i="95"/>
  <c r="AD21" i="95"/>
  <c r="AE21" i="95"/>
  <c r="X21" i="95"/>
  <c r="T21" i="95"/>
  <c r="AR21" i="95"/>
  <c r="AV21" i="95"/>
  <c r="AZ21" i="95"/>
  <c r="BD21" i="95"/>
  <c r="BH21" i="95"/>
  <c r="BL21" i="95"/>
  <c r="BP21" i="95"/>
  <c r="BT21" i="95"/>
  <c r="BX21" i="95"/>
  <c r="Q21" i="95"/>
  <c r="AG21" i="95"/>
  <c r="R21" i="95"/>
  <c r="AH21" i="95"/>
  <c r="E553" i="95"/>
  <c r="AN21" i="95"/>
  <c r="AB21" i="95"/>
  <c r="AO21" i="95"/>
  <c r="AS21" i="95"/>
  <c r="AW21" i="95"/>
  <c r="BA21" i="95"/>
  <c r="BE21" i="95"/>
  <c r="BI21" i="95"/>
  <c r="BM21" i="95"/>
  <c r="BQ21" i="95"/>
  <c r="BU21" i="95"/>
  <c r="BY21" i="95"/>
  <c r="U21" i="95"/>
  <c r="AK21" i="95"/>
  <c r="V21" i="95"/>
  <c r="AL21" i="95"/>
  <c r="W21" i="95"/>
  <c r="P21" i="95"/>
  <c r="AJ21" i="95"/>
  <c r="P727" i="95"/>
  <c r="P957" i="95" s="1"/>
  <c r="AQ25" i="95"/>
  <c r="AU25" i="95"/>
  <c r="AR25" i="95"/>
  <c r="AV25" i="95"/>
  <c r="AZ25" i="95"/>
  <c r="AO25" i="95"/>
  <c r="AS25" i="95"/>
  <c r="AP25" i="95"/>
  <c r="AT25" i="95"/>
  <c r="BA25" i="95"/>
  <c r="BE25" i="95"/>
  <c r="BI25" i="95"/>
  <c r="BM25" i="95"/>
  <c r="BQ25" i="95"/>
  <c r="BU25" i="95"/>
  <c r="BY25" i="95"/>
  <c r="Z25" i="95"/>
  <c r="E557" i="95"/>
  <c r="AI25" i="95"/>
  <c r="X25" i="95"/>
  <c r="Y25" i="95"/>
  <c r="U25" i="95"/>
  <c r="AW25" i="95"/>
  <c r="BB25" i="95"/>
  <c r="BF25" i="95"/>
  <c r="BJ25" i="95"/>
  <c r="BN25" i="95"/>
  <c r="BR25" i="95"/>
  <c r="BV25" i="95"/>
  <c r="BZ25" i="95"/>
  <c r="AD25" i="95"/>
  <c r="W25" i="95"/>
  <c r="AM25" i="95"/>
  <c r="AF25" i="95"/>
  <c r="AC25" i="95"/>
  <c r="AX25" i="95"/>
  <c r="BC25" i="95"/>
  <c r="BG25" i="95"/>
  <c r="BK25" i="95"/>
  <c r="BO25" i="95"/>
  <c r="BS25" i="95"/>
  <c r="BW25" i="95"/>
  <c r="K19" i="90"/>
  <c r="E481" i="95" s="1"/>
  <c r="AH25" i="95"/>
  <c r="AA25" i="95"/>
  <c r="AB25" i="95"/>
  <c r="AJ25" i="95"/>
  <c r="AK25" i="95"/>
  <c r="AY25" i="95"/>
  <c r="BD25" i="95"/>
  <c r="BH25" i="95"/>
  <c r="BL25" i="95"/>
  <c r="BP25" i="95"/>
  <c r="BT25" i="95"/>
  <c r="BX25" i="95"/>
  <c r="V25" i="95"/>
  <c r="AL25" i="95"/>
  <c r="AE25" i="95"/>
  <c r="T25" i="95"/>
  <c r="AN25" i="95"/>
  <c r="AG25" i="95"/>
  <c r="T727" i="95"/>
  <c r="T957" i="95" s="1"/>
  <c r="AR29" i="95"/>
  <c r="AV29" i="95"/>
  <c r="AZ29" i="95"/>
  <c r="BD29" i="95"/>
  <c r="BH29" i="95"/>
  <c r="BL29" i="95"/>
  <c r="BP29" i="95"/>
  <c r="BT29" i="95"/>
  <c r="BX29" i="95"/>
  <c r="Z29" i="95"/>
  <c r="AJ29" i="95"/>
  <c r="AI29" i="95"/>
  <c r="AN29" i="95"/>
  <c r="Y29" i="95"/>
  <c r="AO29" i="95"/>
  <c r="AS29" i="95"/>
  <c r="AW29" i="95"/>
  <c r="BA29" i="95"/>
  <c r="BE29" i="95"/>
  <c r="BI29" i="95"/>
  <c r="BM29" i="95"/>
  <c r="BQ29" i="95"/>
  <c r="BU29" i="95"/>
  <c r="BY29" i="95"/>
  <c r="AD29" i="95"/>
  <c r="E561" i="95"/>
  <c r="AM29" i="95"/>
  <c r="AB29" i="95"/>
  <c r="AK29" i="95"/>
  <c r="AP29" i="95"/>
  <c r="AT29" i="95"/>
  <c r="AX29" i="95"/>
  <c r="BB29" i="95"/>
  <c r="BF29" i="95"/>
  <c r="BJ29" i="95"/>
  <c r="BN29" i="95"/>
  <c r="BR29" i="95"/>
  <c r="BV29" i="95"/>
  <c r="BZ29" i="95"/>
  <c r="AH29" i="95"/>
  <c r="AA29" i="95"/>
  <c r="X29" i="95"/>
  <c r="AC29" i="95"/>
  <c r="AU29" i="95"/>
  <c r="BK29" i="95"/>
  <c r="K23" i="90"/>
  <c r="E485" i="95" s="1"/>
  <c r="AG29" i="95"/>
  <c r="AY29" i="95"/>
  <c r="BO29" i="95"/>
  <c r="AL29" i="95"/>
  <c r="BC29" i="95"/>
  <c r="BS29" i="95"/>
  <c r="AE29" i="95"/>
  <c r="AQ29" i="95"/>
  <c r="BG29" i="95"/>
  <c r="BW29" i="95"/>
  <c r="AF29" i="95"/>
  <c r="X752" i="95"/>
  <c r="X957" i="95" s="1"/>
  <c r="AP39" i="95"/>
  <c r="AT39" i="95"/>
  <c r="AX39" i="95"/>
  <c r="BB39" i="95"/>
  <c r="BF39" i="95"/>
  <c r="BJ39" i="95"/>
  <c r="BN39" i="95"/>
  <c r="BR39" i="95"/>
  <c r="BV39" i="95"/>
  <c r="BZ39" i="95"/>
  <c r="AH39" i="95"/>
  <c r="AM39" i="95"/>
  <c r="AQ39" i="95"/>
  <c r="AU39" i="95"/>
  <c r="AY39" i="95"/>
  <c r="BC39" i="95"/>
  <c r="BG39" i="95"/>
  <c r="BK39" i="95"/>
  <c r="BO39" i="95"/>
  <c r="BS39" i="95"/>
  <c r="BW39" i="95"/>
  <c r="K33" i="90"/>
  <c r="E495" i="95" s="1"/>
  <c r="AL39" i="95"/>
  <c r="AI39" i="95"/>
  <c r="AR39" i="95"/>
  <c r="AV39" i="95"/>
  <c r="AZ39" i="95"/>
  <c r="BD39" i="95"/>
  <c r="BH39" i="95"/>
  <c r="BL39" i="95"/>
  <c r="BP39" i="95"/>
  <c r="BT39" i="95"/>
  <c r="BX39" i="95"/>
  <c r="E571" i="95"/>
  <c r="AJ39" i="95"/>
  <c r="AO39" i="95"/>
  <c r="BE39" i="95"/>
  <c r="BU39" i="95"/>
  <c r="AS39" i="95"/>
  <c r="BI39" i="95"/>
  <c r="BY39" i="95"/>
  <c r="AW39" i="95"/>
  <c r="BM39" i="95"/>
  <c r="AK39" i="95"/>
  <c r="BA39" i="95"/>
  <c r="BQ39" i="95"/>
  <c r="AN39" i="95"/>
  <c r="AH802" i="95"/>
  <c r="AH957" i="95" s="1"/>
  <c r="AO43" i="95"/>
  <c r="AS43" i="95"/>
  <c r="AW43" i="95"/>
  <c r="BA43" i="95"/>
  <c r="BE43" i="95"/>
  <c r="BI43" i="95"/>
  <c r="BM43" i="95"/>
  <c r="BQ43" i="95"/>
  <c r="BU43" i="95"/>
  <c r="BY43" i="95"/>
  <c r="AL43" i="95"/>
  <c r="AP43" i="95"/>
  <c r="AT43" i="95"/>
  <c r="AX43" i="95"/>
  <c r="BB43" i="95"/>
  <c r="BF43" i="95"/>
  <c r="BJ43" i="95"/>
  <c r="BN43" i="95"/>
  <c r="BR43" i="95"/>
  <c r="BV43" i="95"/>
  <c r="BZ43" i="95"/>
  <c r="AN43" i="95"/>
  <c r="AR43" i="95"/>
  <c r="AZ43" i="95"/>
  <c r="BH43" i="95"/>
  <c r="BP43" i="95"/>
  <c r="BX43" i="95"/>
  <c r="AU43" i="95"/>
  <c r="BC43" i="95"/>
  <c r="BK43" i="95"/>
  <c r="BS43" i="95"/>
  <c r="K37" i="90"/>
  <c r="E499" i="95" s="1"/>
  <c r="AV43" i="95"/>
  <c r="BD43" i="95"/>
  <c r="BL43" i="95"/>
  <c r="BT43" i="95"/>
  <c r="AM43" i="95"/>
  <c r="AQ43" i="95"/>
  <c r="AY43" i="95"/>
  <c r="BG43" i="95"/>
  <c r="BO43" i="95"/>
  <c r="BW43" i="95"/>
  <c r="E575" i="95"/>
  <c r="AL802" i="95"/>
  <c r="AL957" i="95" s="1"/>
  <c r="AP47" i="95"/>
  <c r="AT47" i="95"/>
  <c r="AX47" i="95"/>
  <c r="BB47" i="95"/>
  <c r="BF47" i="95"/>
  <c r="BJ47" i="95"/>
  <c r="BN47" i="95"/>
  <c r="BR47" i="95"/>
  <c r="BV47" i="95"/>
  <c r="BZ47" i="95"/>
  <c r="AQ47" i="95"/>
  <c r="AU47" i="95"/>
  <c r="AY47" i="95"/>
  <c r="BC47" i="95"/>
  <c r="BG47" i="95"/>
  <c r="BK47" i="95"/>
  <c r="BO47" i="95"/>
  <c r="BS47" i="95"/>
  <c r="BW47" i="95"/>
  <c r="K41" i="90"/>
  <c r="E503" i="95" s="1"/>
  <c r="AR47" i="95"/>
  <c r="AV47" i="95"/>
  <c r="AZ47" i="95"/>
  <c r="BD47" i="95"/>
  <c r="BH47" i="95"/>
  <c r="BL47" i="95"/>
  <c r="BP47" i="95"/>
  <c r="BT47" i="95"/>
  <c r="BX47" i="95"/>
  <c r="E579" i="95"/>
  <c r="BE47" i="95"/>
  <c r="BU47" i="95"/>
  <c r="AS47" i="95"/>
  <c r="BI47" i="95"/>
  <c r="BY47" i="95"/>
  <c r="AW47" i="95"/>
  <c r="BM47" i="95"/>
  <c r="BA47" i="95"/>
  <c r="BQ47" i="95"/>
  <c r="AP827" i="95"/>
  <c r="AP957" i="95" s="1"/>
  <c r="AT51" i="95"/>
  <c r="AX51" i="95"/>
  <c r="BB51" i="95"/>
  <c r="BF51" i="95"/>
  <c r="BJ51" i="95"/>
  <c r="BN51" i="95"/>
  <c r="BR51" i="95"/>
  <c r="BV51" i="95"/>
  <c r="BZ51" i="95"/>
  <c r="AU51" i="95"/>
  <c r="AY51" i="95"/>
  <c r="BC51" i="95"/>
  <c r="BG51" i="95"/>
  <c r="BK51" i="95"/>
  <c r="BO51" i="95"/>
  <c r="BS51" i="95"/>
  <c r="BW51" i="95"/>
  <c r="K45" i="90"/>
  <c r="E507" i="95" s="1"/>
  <c r="AV51" i="95"/>
  <c r="AZ51" i="95"/>
  <c r="BD51" i="95"/>
  <c r="BH51" i="95"/>
  <c r="BL51" i="95"/>
  <c r="BP51" i="95"/>
  <c r="BT51" i="95"/>
  <c r="BX51" i="95"/>
  <c r="E583" i="95"/>
  <c r="AW51" i="95"/>
  <c r="BM51" i="95"/>
  <c r="BA51" i="95"/>
  <c r="BQ51" i="95"/>
  <c r="BE51" i="95"/>
  <c r="BU51" i="95"/>
  <c r="BI51" i="95"/>
  <c r="BY51" i="95"/>
  <c r="AT852" i="95"/>
  <c r="AT957" i="95" s="1"/>
  <c r="BA55" i="95"/>
  <c r="BE55" i="95"/>
  <c r="BI55" i="95"/>
  <c r="BM55" i="95"/>
  <c r="BQ55" i="95"/>
  <c r="BU55" i="95"/>
  <c r="BY55" i="95"/>
  <c r="AX55" i="95"/>
  <c r="BB55" i="95"/>
  <c r="BF55" i="95"/>
  <c r="BJ55" i="95"/>
  <c r="BN55" i="95"/>
  <c r="BR55" i="95"/>
  <c r="BV55" i="95"/>
  <c r="BZ55" i="95"/>
  <c r="AY55" i="95"/>
  <c r="BC55" i="95"/>
  <c r="BG55" i="95"/>
  <c r="BK55" i="95"/>
  <c r="BO55" i="95"/>
  <c r="BS55" i="95"/>
  <c r="BW55" i="95"/>
  <c r="K49" i="90"/>
  <c r="E511" i="95" s="1"/>
  <c r="AZ55" i="95"/>
  <c r="BD55" i="95"/>
  <c r="BH55" i="95"/>
  <c r="BL55" i="95"/>
  <c r="BP55" i="95"/>
  <c r="BT55" i="95"/>
  <c r="BX55" i="95"/>
  <c r="E587" i="95"/>
  <c r="AX852" i="95"/>
  <c r="AX957" i="95" s="1"/>
  <c r="BB59" i="95"/>
  <c r="BF59" i="95"/>
  <c r="BJ59" i="95"/>
  <c r="BN59" i="95"/>
  <c r="BR59" i="95"/>
  <c r="BV59" i="95"/>
  <c r="BZ59" i="95"/>
  <c r="BC59" i="95"/>
  <c r="BG59" i="95"/>
  <c r="BK59" i="95"/>
  <c r="BO59" i="95"/>
  <c r="BS59" i="95"/>
  <c r="BW59" i="95"/>
  <c r="E591" i="95"/>
  <c r="BD59" i="95"/>
  <c r="BH59" i="95"/>
  <c r="BL59" i="95"/>
  <c r="BP59" i="95"/>
  <c r="BT59" i="95"/>
  <c r="BX59" i="95"/>
  <c r="BM59" i="95"/>
  <c r="K53" i="90"/>
  <c r="BQ59" i="95"/>
  <c r="BE59" i="95"/>
  <c r="BU59" i="95"/>
  <c r="BI59" i="95"/>
  <c r="BY59" i="95"/>
  <c r="BB877" i="95"/>
  <c r="BB957" i="95" s="1"/>
  <c r="BG63" i="95"/>
  <c r="BK63" i="95"/>
  <c r="BO63" i="95"/>
  <c r="BS63" i="95"/>
  <c r="BW63" i="95"/>
  <c r="E595" i="95"/>
  <c r="BH63" i="95"/>
  <c r="BL63" i="95"/>
  <c r="BP63" i="95"/>
  <c r="BT63" i="95"/>
  <c r="BX63" i="95"/>
  <c r="K57" i="90"/>
  <c r="BI63" i="95"/>
  <c r="BM63" i="95"/>
  <c r="BQ63" i="95"/>
  <c r="BU63" i="95"/>
  <c r="BY63" i="95"/>
  <c r="BN63" i="95"/>
  <c r="BR63" i="95"/>
  <c r="BF63" i="95"/>
  <c r="BV63" i="95"/>
  <c r="BJ63" i="95"/>
  <c r="BZ63" i="95"/>
  <c r="BF902" i="95"/>
  <c r="BF957" i="95" s="1"/>
  <c r="K61" i="90"/>
  <c r="BN67" i="95"/>
  <c r="BR67" i="95"/>
  <c r="BV67" i="95"/>
  <c r="BZ67" i="95"/>
  <c r="BK67" i="95"/>
  <c r="BO67" i="95"/>
  <c r="BS67" i="95"/>
  <c r="BW67" i="95"/>
  <c r="E599" i="95"/>
  <c r="BL67" i="95"/>
  <c r="BP67" i="95"/>
  <c r="BT67" i="95"/>
  <c r="BX67" i="95"/>
  <c r="BJ67" i="95"/>
  <c r="BM67" i="95"/>
  <c r="BQ67" i="95"/>
  <c r="BU67" i="95"/>
  <c r="BY67" i="95"/>
  <c r="BJ902" i="95"/>
  <c r="BJ957" i="95" s="1"/>
  <c r="BN71" i="95"/>
  <c r="BQ71" i="95"/>
  <c r="BU71" i="95"/>
  <c r="BY71" i="95"/>
  <c r="K65" i="90"/>
  <c r="BR71" i="95"/>
  <c r="BV71" i="95"/>
  <c r="BZ71" i="95"/>
  <c r="BO71" i="95"/>
  <c r="BS71" i="95"/>
  <c r="BW71" i="95"/>
  <c r="E603" i="95"/>
  <c r="BP71" i="95"/>
  <c r="BT71" i="95"/>
  <c r="BX71" i="95"/>
  <c r="BN927" i="95"/>
  <c r="BN957" i="95" s="1"/>
  <c r="E625" i="95"/>
  <c r="J319" i="95"/>
  <c r="J706" i="95"/>
  <c r="J961" i="95" s="1"/>
  <c r="E629" i="95"/>
  <c r="N323" i="95"/>
  <c r="N706" i="95"/>
  <c r="N961" i="95" s="1"/>
  <c r="R327" i="95"/>
  <c r="R731" i="95"/>
  <c r="R961" i="95" s="1"/>
  <c r="E633" i="95"/>
  <c r="V331" i="95"/>
  <c r="E637" i="95"/>
  <c r="V756" i="95"/>
  <c r="V961" i="95" s="1"/>
  <c r="Z756" i="95"/>
  <c r="Z961" i="95" s="1"/>
  <c r="Z335" i="95"/>
  <c r="E641" i="95"/>
  <c r="E651" i="95"/>
  <c r="AJ345" i="95"/>
  <c r="AJ806" i="95"/>
  <c r="AJ961" i="95" s="1"/>
  <c r="AN349" i="95"/>
  <c r="E655" i="95"/>
  <c r="AN831" i="95"/>
  <c r="AN961" i="95" s="1"/>
  <c r="E659" i="95"/>
  <c r="AR831" i="95"/>
  <c r="AR961" i="95" s="1"/>
  <c r="AR353" i="95"/>
  <c r="E663" i="95"/>
  <c r="AV856" i="95"/>
  <c r="AV961" i="95" s="1"/>
  <c r="AV357" i="95"/>
  <c r="E667" i="95"/>
  <c r="AZ361" i="95"/>
  <c r="AZ881" i="95"/>
  <c r="AZ961" i="95" s="1"/>
  <c r="BD365" i="95"/>
  <c r="E671" i="95"/>
  <c r="BD881" i="95"/>
  <c r="BD961" i="95" s="1"/>
  <c r="BH369" i="95"/>
  <c r="E675" i="95"/>
  <c r="BH906" i="95"/>
  <c r="BH961" i="95" s="1"/>
  <c r="E679" i="95"/>
  <c r="BL373" i="95"/>
  <c r="BL931" i="95"/>
  <c r="BL961" i="95" s="1"/>
  <c r="C7" i="97"/>
  <c r="E566" i="23"/>
  <c r="AC777" i="23"/>
  <c r="AC957" i="23" s="1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BH34" i="23"/>
  <c r="BI34" i="23"/>
  <c r="BJ34" i="23"/>
  <c r="BK34" i="23"/>
  <c r="BL34" i="23"/>
  <c r="BM34" i="23"/>
  <c r="BN34" i="23"/>
  <c r="BP34" i="23"/>
  <c r="BO34" i="23"/>
  <c r="BQ34" i="23"/>
  <c r="BR34" i="23"/>
  <c r="BS34" i="23"/>
  <c r="BT34" i="23"/>
  <c r="BU34" i="23"/>
  <c r="BV34" i="23"/>
  <c r="BW34" i="23"/>
  <c r="BX34" i="23"/>
  <c r="BY34" i="23"/>
  <c r="BZ34" i="23"/>
  <c r="AD34" i="23"/>
  <c r="AH34" i="23"/>
  <c r="AL34" i="23"/>
  <c r="AE34" i="23"/>
  <c r="AI34" i="23"/>
  <c r="AM34" i="23"/>
  <c r="AF34" i="23"/>
  <c r="AJ34" i="23"/>
  <c r="AN34" i="23"/>
  <c r="AC34" i="23"/>
  <c r="AG34" i="23"/>
  <c r="AK34" i="23"/>
  <c r="C28" i="90"/>
  <c r="E490" i="23" s="1"/>
  <c r="AR34" i="95"/>
  <c r="AV34" i="95"/>
  <c r="AZ34" i="95"/>
  <c r="BD34" i="95"/>
  <c r="BH34" i="95"/>
  <c r="BL34" i="95"/>
  <c r="BP34" i="95"/>
  <c r="BT34" i="95"/>
  <c r="BX34" i="95"/>
  <c r="AE34" i="95"/>
  <c r="E566" i="95"/>
  <c r="AD34" i="95"/>
  <c r="AH34" i="95"/>
  <c r="AO34" i="95"/>
  <c r="AS34" i="95"/>
  <c r="AW34" i="95"/>
  <c r="BA34" i="95"/>
  <c r="BE34" i="95"/>
  <c r="BI34" i="95"/>
  <c r="BM34" i="95"/>
  <c r="BQ34" i="95"/>
  <c r="BU34" i="95"/>
  <c r="BY34" i="95"/>
  <c r="AI34" i="95"/>
  <c r="AF34" i="95"/>
  <c r="AC34" i="95"/>
  <c r="AU34" i="95"/>
  <c r="BC34" i="95"/>
  <c r="BK34" i="95"/>
  <c r="BS34" i="95"/>
  <c r="K28" i="90"/>
  <c r="E490" i="95" s="1"/>
  <c r="AN34" i="95"/>
  <c r="AP34" i="95"/>
  <c r="AX34" i="95"/>
  <c r="BF34" i="95"/>
  <c r="BN34" i="95"/>
  <c r="BV34" i="95"/>
  <c r="AM34" i="95"/>
  <c r="AG34" i="95"/>
  <c r="AQ34" i="95"/>
  <c r="AY34" i="95"/>
  <c r="BG34" i="95"/>
  <c r="BO34" i="95"/>
  <c r="BW34" i="95"/>
  <c r="AL34" i="95"/>
  <c r="AK34" i="95"/>
  <c r="AT34" i="95"/>
  <c r="BB34" i="95"/>
  <c r="BJ34" i="95"/>
  <c r="BR34" i="95"/>
  <c r="BZ34" i="95"/>
  <c r="AJ34" i="95"/>
  <c r="AC777" i="95"/>
  <c r="AC957" i="95" s="1"/>
  <c r="E337" i="94"/>
  <c r="E388" i="94" s="1"/>
  <c r="AO32" i="94"/>
  <c r="AS32" i="94"/>
  <c r="AW32" i="94"/>
  <c r="BA32" i="94"/>
  <c r="BE32" i="94"/>
  <c r="BI32" i="94"/>
  <c r="BM32" i="94"/>
  <c r="BQ32" i="94"/>
  <c r="BU32" i="94"/>
  <c r="BY32" i="94"/>
  <c r="AE32" i="94"/>
  <c r="AL32" i="94"/>
  <c r="AN32" i="94"/>
  <c r="AK32" i="94"/>
  <c r="AP32" i="94"/>
  <c r="AT32" i="94"/>
  <c r="AX32" i="94"/>
  <c r="BB32" i="94"/>
  <c r="BF32" i="94"/>
  <c r="BJ32" i="94"/>
  <c r="BN32" i="94"/>
  <c r="BR32" i="94"/>
  <c r="BV32" i="94"/>
  <c r="BZ32" i="94"/>
  <c r="AI32" i="94"/>
  <c r="AB32" i="94"/>
  <c r="AD32" i="94"/>
  <c r="AH32" i="94"/>
  <c r="AU32" i="94"/>
  <c r="BC32" i="94"/>
  <c r="BK32" i="94"/>
  <c r="BS32" i="94"/>
  <c r="G26" i="90"/>
  <c r="E488" i="94" s="1"/>
  <c r="AF32" i="94"/>
  <c r="AV32" i="94"/>
  <c r="BD32" i="94"/>
  <c r="BL32" i="94"/>
  <c r="BT32" i="94"/>
  <c r="AA32" i="94"/>
  <c r="AJ32" i="94"/>
  <c r="AQ32" i="94"/>
  <c r="AY32" i="94"/>
  <c r="BG32" i="94"/>
  <c r="BO32" i="94"/>
  <c r="BW32" i="94"/>
  <c r="AM32" i="94"/>
  <c r="AC32" i="94"/>
  <c r="AZ32" i="94"/>
  <c r="E564" i="94"/>
  <c r="BH32" i="94"/>
  <c r="AG32" i="94"/>
  <c r="BP32" i="94"/>
  <c r="AR32" i="94"/>
  <c r="BX32" i="94"/>
  <c r="AA777" i="94"/>
  <c r="E645" i="94"/>
  <c r="AD339" i="94"/>
  <c r="AD781" i="94"/>
  <c r="AD961" i="94" s="1"/>
  <c r="AE340" i="95"/>
  <c r="E646" i="95"/>
  <c r="AE781" i="95"/>
  <c r="AE961" i="95" s="1"/>
  <c r="E646" i="94"/>
  <c r="AE340" i="94"/>
  <c r="AE781" i="94"/>
  <c r="AE961" i="94" s="1"/>
  <c r="AE781" i="23"/>
  <c r="AE961" i="23" s="1"/>
  <c r="E646" i="23"/>
  <c r="AE340" i="23"/>
  <c r="G12" i="23"/>
  <c r="G70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P12" i="23"/>
  <c r="BO12" i="23"/>
  <c r="BQ12" i="23"/>
  <c r="BR12" i="23"/>
  <c r="BS12" i="23"/>
  <c r="BT12" i="23"/>
  <c r="BU12" i="23"/>
  <c r="BV12" i="23"/>
  <c r="BW12" i="23"/>
  <c r="BX12" i="23"/>
  <c r="BY12" i="23"/>
  <c r="BZ12" i="23"/>
  <c r="Z12" i="23"/>
  <c r="T12" i="23"/>
  <c r="K12" i="23"/>
  <c r="AI12" i="23"/>
  <c r="AE12" i="23"/>
  <c r="W12" i="23"/>
  <c r="AD12" i="23"/>
  <c r="S12" i="23"/>
  <c r="O12" i="23"/>
  <c r="N12" i="23"/>
  <c r="AM12" i="23"/>
  <c r="L12" i="23"/>
  <c r="J12" i="23"/>
  <c r="E544" i="23"/>
  <c r="AL12" i="23"/>
  <c r="AH12" i="23"/>
  <c r="Q12" i="23"/>
  <c r="AB12" i="23"/>
  <c r="P12" i="23"/>
  <c r="Y12" i="23"/>
  <c r="V12" i="23"/>
  <c r="AC12" i="23"/>
  <c r="I12" i="23"/>
  <c r="H12" i="23"/>
  <c r="C6" i="90"/>
  <c r="AK12" i="23"/>
  <c r="AG12" i="23"/>
  <c r="AA12" i="23"/>
  <c r="U12" i="23"/>
  <c r="M12" i="23"/>
  <c r="AJ12" i="23"/>
  <c r="AF12" i="23"/>
  <c r="X12" i="23"/>
  <c r="R12" i="23"/>
  <c r="E556" i="23"/>
  <c r="S727" i="23"/>
  <c r="S957" i="23" s="1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BH24" i="23"/>
  <c r="BI24" i="23"/>
  <c r="BJ24" i="23"/>
  <c r="BK24" i="23"/>
  <c r="BL24" i="23"/>
  <c r="BM24" i="23"/>
  <c r="BN24" i="23"/>
  <c r="BO24" i="23"/>
  <c r="BP24" i="23"/>
  <c r="BQ24" i="23"/>
  <c r="BR24" i="23"/>
  <c r="BS24" i="23"/>
  <c r="BT24" i="23"/>
  <c r="BU24" i="23"/>
  <c r="BV24" i="23"/>
  <c r="BW24" i="23"/>
  <c r="BX24" i="23"/>
  <c r="BY24" i="23"/>
  <c r="BZ24" i="23"/>
  <c r="T24" i="23"/>
  <c r="X24" i="23"/>
  <c r="AB24" i="23"/>
  <c r="AF24" i="23"/>
  <c r="AJ24" i="23"/>
  <c r="AN24" i="23"/>
  <c r="U24" i="23"/>
  <c r="Y24" i="23"/>
  <c r="AC24" i="23"/>
  <c r="AG24" i="23"/>
  <c r="AK24" i="23"/>
  <c r="V24" i="23"/>
  <c r="Z24" i="23"/>
  <c r="AD24" i="23"/>
  <c r="AH24" i="23"/>
  <c r="AL24" i="23"/>
  <c r="S24" i="23"/>
  <c r="W24" i="23"/>
  <c r="AA24" i="23"/>
  <c r="AE24" i="23"/>
  <c r="AI24" i="23"/>
  <c r="AM24" i="23"/>
  <c r="C18" i="90"/>
  <c r="E480" i="23" s="1"/>
  <c r="E570" i="23"/>
  <c r="AG802" i="23"/>
  <c r="AQ38" i="23"/>
  <c r="AU38" i="23"/>
  <c r="AR38" i="23"/>
  <c r="AO38" i="23"/>
  <c r="AS38" i="23"/>
  <c r="AP38" i="23"/>
  <c r="AT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U38" i="23"/>
  <c r="BV38" i="23"/>
  <c r="BW38" i="23"/>
  <c r="BX38" i="23"/>
  <c r="BY38" i="23"/>
  <c r="BZ38" i="23"/>
  <c r="AG38" i="23"/>
  <c r="AK38" i="23"/>
  <c r="AH38" i="23"/>
  <c r="AL38" i="23"/>
  <c r="AI38" i="23"/>
  <c r="AM38" i="23"/>
  <c r="AJ38" i="23"/>
  <c r="AN38" i="23"/>
  <c r="C32" i="90"/>
  <c r="E494" i="23" s="1"/>
  <c r="E582" i="23"/>
  <c r="AS50" i="23"/>
  <c r="AS852" i="23"/>
  <c r="AW50" i="23"/>
  <c r="BA50" i="23"/>
  <c r="BE50" i="23"/>
  <c r="AT50" i="23"/>
  <c r="AX50" i="23"/>
  <c r="BB50" i="23"/>
  <c r="BF50" i="23"/>
  <c r="AU50" i="23"/>
  <c r="AY50" i="23"/>
  <c r="BC50" i="23"/>
  <c r="BG50" i="23"/>
  <c r="AV50" i="23"/>
  <c r="AZ50" i="23"/>
  <c r="BD50" i="23"/>
  <c r="BH50" i="23"/>
  <c r="BI50" i="23"/>
  <c r="BJ50" i="23"/>
  <c r="BK50" i="23"/>
  <c r="BL50" i="23"/>
  <c r="BM50" i="23"/>
  <c r="BN50" i="23"/>
  <c r="BO50" i="23"/>
  <c r="BP50" i="23"/>
  <c r="BQ50" i="23"/>
  <c r="BR50" i="23"/>
  <c r="BS50" i="23"/>
  <c r="BT50" i="23"/>
  <c r="BU50" i="23"/>
  <c r="BV50" i="23"/>
  <c r="BW50" i="23"/>
  <c r="BX50" i="23"/>
  <c r="BY50" i="23"/>
  <c r="BZ50" i="23"/>
  <c r="C44" i="90"/>
  <c r="E506" i="23" s="1"/>
  <c r="E594" i="23"/>
  <c r="BE62" i="23"/>
  <c r="BE902" i="23"/>
  <c r="BG62" i="23"/>
  <c r="BK62" i="23"/>
  <c r="BO62" i="23"/>
  <c r="BS62" i="23"/>
  <c r="BH62" i="23"/>
  <c r="BL62" i="23"/>
  <c r="BP62" i="23"/>
  <c r="BT62" i="23"/>
  <c r="BI62" i="23"/>
  <c r="BM62" i="23"/>
  <c r="BQ62" i="23"/>
  <c r="BF62" i="23"/>
  <c r="BJ62" i="23"/>
  <c r="BN62" i="23"/>
  <c r="BR62" i="23"/>
  <c r="BU62" i="23"/>
  <c r="BV62" i="23"/>
  <c r="BW62" i="23"/>
  <c r="BX62" i="23"/>
  <c r="BY62" i="23"/>
  <c r="BZ62" i="23"/>
  <c r="C56" i="90"/>
  <c r="I706" i="23"/>
  <c r="I961" i="23" s="1"/>
  <c r="E624" i="23"/>
  <c r="I318" i="23"/>
  <c r="Q731" i="23"/>
  <c r="Q961" i="23" s="1"/>
  <c r="E632" i="23"/>
  <c r="Q326" i="23"/>
  <c r="AI806" i="23"/>
  <c r="AI961" i="23" s="1"/>
  <c r="E650" i="23"/>
  <c r="AI344" i="23"/>
  <c r="AU856" i="23"/>
  <c r="AU961" i="23" s="1"/>
  <c r="E662" i="23"/>
  <c r="AU356" i="23"/>
  <c r="BG906" i="23"/>
  <c r="BG961" i="23" s="1"/>
  <c r="E674" i="23"/>
  <c r="BG368" i="23"/>
  <c r="AQ16" i="94"/>
  <c r="AU16" i="94"/>
  <c r="AY16" i="94"/>
  <c r="BC16" i="94"/>
  <c r="BG16" i="94"/>
  <c r="BK16" i="94"/>
  <c r="BO16" i="94"/>
  <c r="BS16" i="94"/>
  <c r="BW16" i="94"/>
  <c r="G10" i="90"/>
  <c r="E472" i="94" s="1"/>
  <c r="V16" i="94"/>
  <c r="AL16" i="94"/>
  <c r="W16" i="94"/>
  <c r="AM16" i="94"/>
  <c r="Y16" i="94"/>
  <c r="N16" i="94"/>
  <c r="AF16" i="94"/>
  <c r="AR16" i="94"/>
  <c r="AV16" i="94"/>
  <c r="AZ16" i="94"/>
  <c r="BD16" i="94"/>
  <c r="BH16" i="94"/>
  <c r="BL16" i="94"/>
  <c r="BP16" i="94"/>
  <c r="BT16" i="94"/>
  <c r="BX16" i="94"/>
  <c r="M16" i="94"/>
  <c r="Z16" i="94"/>
  <c r="L16" i="94"/>
  <c r="AA16" i="94"/>
  <c r="K16" i="94"/>
  <c r="AC16" i="94"/>
  <c r="AB16" i="94"/>
  <c r="T16" i="94"/>
  <c r="AO16" i="94"/>
  <c r="AS16" i="94"/>
  <c r="AW16" i="94"/>
  <c r="BA16" i="94"/>
  <c r="BE16" i="94"/>
  <c r="BI16" i="94"/>
  <c r="BM16" i="94"/>
  <c r="BQ16" i="94"/>
  <c r="BU16" i="94"/>
  <c r="BY16" i="94"/>
  <c r="E548" i="94"/>
  <c r="AD16" i="94"/>
  <c r="O16" i="94"/>
  <c r="AE16" i="94"/>
  <c r="Q16" i="94"/>
  <c r="AG16" i="94"/>
  <c r="X16" i="94"/>
  <c r="AJ16" i="94"/>
  <c r="AP16" i="94"/>
  <c r="AT16" i="94"/>
  <c r="AX16" i="94"/>
  <c r="BB16" i="94"/>
  <c r="BF16" i="94"/>
  <c r="BJ16" i="94"/>
  <c r="BN16" i="94"/>
  <c r="BR16" i="94"/>
  <c r="BV16" i="94"/>
  <c r="BZ16" i="94"/>
  <c r="R16" i="94"/>
  <c r="AH16" i="94"/>
  <c r="S16" i="94"/>
  <c r="AI16" i="94"/>
  <c r="U16" i="94"/>
  <c r="AK16" i="94"/>
  <c r="P16" i="94"/>
  <c r="AN16" i="94"/>
  <c r="K702" i="94"/>
  <c r="K957" i="94" s="1"/>
  <c r="AQ24" i="94"/>
  <c r="AU24" i="94"/>
  <c r="AY24" i="94"/>
  <c r="BC24" i="94"/>
  <c r="BG24" i="94"/>
  <c r="BK24" i="94"/>
  <c r="BO24" i="94"/>
  <c r="BS24" i="94"/>
  <c r="BW24" i="94"/>
  <c r="G18" i="90"/>
  <c r="E480" i="94" s="1"/>
  <c r="AF24" i="94"/>
  <c r="AL24" i="94"/>
  <c r="AO24" i="94"/>
  <c r="AS24" i="94"/>
  <c r="AW24" i="94"/>
  <c r="BA24" i="94"/>
  <c r="BE24" i="94"/>
  <c r="BI24" i="94"/>
  <c r="BM24" i="94"/>
  <c r="BQ24" i="94"/>
  <c r="BU24" i="94"/>
  <c r="BY24" i="94"/>
  <c r="X24" i="94"/>
  <c r="AP24" i="94"/>
  <c r="AX24" i="94"/>
  <c r="BF24" i="94"/>
  <c r="BN24" i="94"/>
  <c r="BV24" i="94"/>
  <c r="AB24" i="94"/>
  <c r="U24" i="94"/>
  <c r="AK24" i="94"/>
  <c r="Z24" i="94"/>
  <c r="AM24" i="94"/>
  <c r="AR24" i="94"/>
  <c r="AZ24" i="94"/>
  <c r="BH24" i="94"/>
  <c r="BP24" i="94"/>
  <c r="BX24" i="94"/>
  <c r="AJ24" i="94"/>
  <c r="Y24" i="94"/>
  <c r="V24" i="94"/>
  <c r="S24" i="94"/>
  <c r="AA24" i="94"/>
  <c r="AT24" i="94"/>
  <c r="BB24" i="94"/>
  <c r="BJ24" i="94"/>
  <c r="BR24" i="94"/>
  <c r="BZ24" i="94"/>
  <c r="AN24" i="94"/>
  <c r="AC24" i="94"/>
  <c r="AH24" i="94"/>
  <c r="AI24" i="94"/>
  <c r="AE24" i="94"/>
  <c r="AV24" i="94"/>
  <c r="BD24" i="94"/>
  <c r="BL24" i="94"/>
  <c r="BT24" i="94"/>
  <c r="T24" i="94"/>
  <c r="AD24" i="94"/>
  <c r="AG24" i="94"/>
  <c r="E556" i="94"/>
  <c r="W24" i="94"/>
  <c r="S727" i="94"/>
  <c r="S957" i="94" s="1"/>
  <c r="AQ42" i="94"/>
  <c r="AU42" i="94"/>
  <c r="AY42" i="94"/>
  <c r="BC42" i="94"/>
  <c r="BG42" i="94"/>
  <c r="BK42" i="94"/>
  <c r="BO42" i="94"/>
  <c r="BS42" i="94"/>
  <c r="BW42" i="94"/>
  <c r="G36" i="90"/>
  <c r="E498" i="94" s="1"/>
  <c r="AL42" i="94"/>
  <c r="AR42" i="94"/>
  <c r="AV42" i="94"/>
  <c r="AZ42" i="94"/>
  <c r="BD42" i="94"/>
  <c r="BH42" i="94"/>
  <c r="BL42" i="94"/>
  <c r="BP42" i="94"/>
  <c r="BT42" i="94"/>
  <c r="BX42" i="94"/>
  <c r="AM42" i="94"/>
  <c r="E574" i="94"/>
  <c r="AO42" i="94"/>
  <c r="AS42" i="94"/>
  <c r="AW42" i="94"/>
  <c r="BA42" i="94"/>
  <c r="BE42" i="94"/>
  <c r="BI42" i="94"/>
  <c r="BM42" i="94"/>
  <c r="BQ42" i="94"/>
  <c r="BU42" i="94"/>
  <c r="BY42" i="94"/>
  <c r="AK42" i="94"/>
  <c r="AP42" i="94"/>
  <c r="AT42" i="94"/>
  <c r="AX42" i="94"/>
  <c r="BB42" i="94"/>
  <c r="BF42" i="94"/>
  <c r="BJ42" i="94"/>
  <c r="BN42" i="94"/>
  <c r="BR42" i="94"/>
  <c r="BV42" i="94"/>
  <c r="BZ42" i="94"/>
  <c r="AN42" i="94"/>
  <c r="AK802" i="94"/>
  <c r="AK957" i="94" s="1"/>
  <c r="AX54" i="94"/>
  <c r="BB54" i="94"/>
  <c r="BF54" i="94"/>
  <c r="BJ54" i="94"/>
  <c r="BN54" i="94"/>
  <c r="BR54" i="94"/>
  <c r="BV54" i="94"/>
  <c r="BZ54" i="94"/>
  <c r="AY54" i="94"/>
  <c r="BC54" i="94"/>
  <c r="BG54" i="94"/>
  <c r="BK54" i="94"/>
  <c r="BO54" i="94"/>
  <c r="BS54" i="94"/>
  <c r="BW54" i="94"/>
  <c r="G48" i="90"/>
  <c r="E510" i="94" s="1"/>
  <c r="AZ54" i="94"/>
  <c r="BD54" i="94"/>
  <c r="BH54" i="94"/>
  <c r="BL54" i="94"/>
  <c r="BP54" i="94"/>
  <c r="BT54" i="94"/>
  <c r="BX54" i="94"/>
  <c r="E586" i="94"/>
  <c r="AW54" i="94"/>
  <c r="BA54" i="94"/>
  <c r="BE54" i="94"/>
  <c r="BI54" i="94"/>
  <c r="BM54" i="94"/>
  <c r="BQ54" i="94"/>
  <c r="BU54" i="94"/>
  <c r="BY54" i="94"/>
  <c r="AW852" i="94"/>
  <c r="AW957" i="94" s="1"/>
  <c r="G60" i="90"/>
  <c r="BK66" i="94"/>
  <c r="BO66" i="94"/>
  <c r="BS66" i="94"/>
  <c r="BW66" i="94"/>
  <c r="BI66" i="94"/>
  <c r="BL66" i="94"/>
  <c r="BP66" i="94"/>
  <c r="BT66" i="94"/>
  <c r="BX66" i="94"/>
  <c r="E598" i="94"/>
  <c r="BM66" i="94"/>
  <c r="BQ66" i="94"/>
  <c r="BU66" i="94"/>
  <c r="BY66" i="94"/>
  <c r="BJ66" i="94"/>
  <c r="BN66" i="94"/>
  <c r="BR66" i="94"/>
  <c r="BV66" i="94"/>
  <c r="BZ66" i="94"/>
  <c r="BI902" i="94"/>
  <c r="BI957" i="94" s="1"/>
  <c r="I318" i="94"/>
  <c r="E624" i="94"/>
  <c r="I706" i="94"/>
  <c r="I961" i="94" s="1"/>
  <c r="E636" i="94"/>
  <c r="U756" i="94"/>
  <c r="U330" i="94"/>
  <c r="E650" i="94"/>
  <c r="AI344" i="94"/>
  <c r="AI806" i="94"/>
  <c r="AI961" i="94" s="1"/>
  <c r="E662" i="94"/>
  <c r="AU356" i="94"/>
  <c r="AU856" i="94"/>
  <c r="AU961" i="94" s="1"/>
  <c r="E670" i="94"/>
  <c r="BC364" i="94"/>
  <c r="BC881" i="94"/>
  <c r="BC961" i="94" s="1"/>
  <c r="AN12" i="95"/>
  <c r="AR12" i="95"/>
  <c r="AV12" i="95"/>
  <c r="AZ12" i="95"/>
  <c r="BD12" i="95"/>
  <c r="BH12" i="95"/>
  <c r="BL12" i="95"/>
  <c r="BP12" i="95"/>
  <c r="BT12" i="95"/>
  <c r="BX12" i="95"/>
  <c r="AO12" i="95"/>
  <c r="AS12" i="95"/>
  <c r="AW12" i="95"/>
  <c r="BA12" i="95"/>
  <c r="BE12" i="95"/>
  <c r="BI12" i="95"/>
  <c r="BM12" i="95"/>
  <c r="BQ12" i="95"/>
  <c r="BU12" i="95"/>
  <c r="BY12" i="95"/>
  <c r="AP12" i="95"/>
  <c r="AT12" i="95"/>
  <c r="AX12" i="95"/>
  <c r="BB12" i="95"/>
  <c r="BF12" i="95"/>
  <c r="BJ12" i="95"/>
  <c r="BN12" i="95"/>
  <c r="BR12" i="95"/>
  <c r="BV12" i="95"/>
  <c r="BZ12" i="95"/>
  <c r="G12" i="95"/>
  <c r="AQ12" i="95"/>
  <c r="AU12" i="95"/>
  <c r="AY12" i="95"/>
  <c r="BC12" i="95"/>
  <c r="BG12" i="95"/>
  <c r="BK12" i="95"/>
  <c r="BO12" i="95"/>
  <c r="BS12" i="95"/>
  <c r="BW12" i="95"/>
  <c r="G702" i="95"/>
  <c r="AG12" i="95"/>
  <c r="AF12" i="95"/>
  <c r="J12" i="95"/>
  <c r="Y12" i="95"/>
  <c r="T12" i="95"/>
  <c r="I12" i="95"/>
  <c r="V12" i="95"/>
  <c r="M12" i="95"/>
  <c r="R12" i="95"/>
  <c r="Z12" i="95"/>
  <c r="W12" i="95"/>
  <c r="X12" i="95"/>
  <c r="AD12" i="95"/>
  <c r="N12" i="95"/>
  <c r="S12" i="95"/>
  <c r="U12" i="95"/>
  <c r="AA12" i="95"/>
  <c r="L12" i="95"/>
  <c r="E544" i="95"/>
  <c r="AJ12" i="95"/>
  <c r="AM12" i="95"/>
  <c r="K6" i="90"/>
  <c r="K12" i="95"/>
  <c r="AI12" i="95"/>
  <c r="AH12" i="95"/>
  <c r="AC12" i="95"/>
  <c r="Q12" i="95"/>
  <c r="P12" i="95"/>
  <c r="AB12" i="95"/>
  <c r="AK12" i="95"/>
  <c r="O12" i="95"/>
  <c r="AL12" i="95"/>
  <c r="AE12" i="95"/>
  <c r="H12" i="95"/>
  <c r="E84" i="95"/>
  <c r="AR24" i="95"/>
  <c r="AV24" i="95"/>
  <c r="AZ24" i="95"/>
  <c r="BD24" i="95"/>
  <c r="BH24" i="95"/>
  <c r="BL24" i="95"/>
  <c r="BP24" i="95"/>
  <c r="BT24" i="95"/>
  <c r="BX24" i="95"/>
  <c r="S24" i="95"/>
  <c r="AH24" i="95"/>
  <c r="AA24" i="95"/>
  <c r="T24" i="95"/>
  <c r="AJ24" i="95"/>
  <c r="AK24" i="95"/>
  <c r="AO24" i="95"/>
  <c r="AS24" i="95"/>
  <c r="AW24" i="95"/>
  <c r="BA24" i="95"/>
  <c r="BE24" i="95"/>
  <c r="BI24" i="95"/>
  <c r="BM24" i="95"/>
  <c r="BQ24" i="95"/>
  <c r="BU24" i="95"/>
  <c r="BY24" i="95"/>
  <c r="V24" i="95"/>
  <c r="AL24" i="95"/>
  <c r="AE24" i="95"/>
  <c r="X24" i="95"/>
  <c r="AN24" i="95"/>
  <c r="AC24" i="95"/>
  <c r="AP24" i="95"/>
  <c r="AT24" i="95"/>
  <c r="AX24" i="95"/>
  <c r="BB24" i="95"/>
  <c r="BF24" i="95"/>
  <c r="BJ24" i="95"/>
  <c r="BN24" i="95"/>
  <c r="BR24" i="95"/>
  <c r="BV24" i="95"/>
  <c r="BZ24" i="95"/>
  <c r="Z24" i="95"/>
  <c r="E556" i="95"/>
  <c r="AI24" i="95"/>
  <c r="AB24" i="95"/>
  <c r="AG24" i="95"/>
  <c r="Y24" i="95"/>
  <c r="AQ24" i="95"/>
  <c r="AU24" i="95"/>
  <c r="AY24" i="95"/>
  <c r="BC24" i="95"/>
  <c r="BG24" i="95"/>
  <c r="BK24" i="95"/>
  <c r="BO24" i="95"/>
  <c r="BS24" i="95"/>
  <c r="BW24" i="95"/>
  <c r="K18" i="90"/>
  <c r="E480" i="95" s="1"/>
  <c r="AD24" i="95"/>
  <c r="W24" i="95"/>
  <c r="AM24" i="95"/>
  <c r="AF24" i="95"/>
  <c r="U24" i="95"/>
  <c r="S727" i="95"/>
  <c r="S957" i="95" s="1"/>
  <c r="AQ42" i="95"/>
  <c r="AU42" i="95"/>
  <c r="AY42" i="95"/>
  <c r="BC42" i="95"/>
  <c r="BG42" i="95"/>
  <c r="BK42" i="95"/>
  <c r="BO42" i="95"/>
  <c r="BS42" i="95"/>
  <c r="BW42" i="95"/>
  <c r="K36" i="90"/>
  <c r="E498" i="95" s="1"/>
  <c r="AL42" i="95"/>
  <c r="AR42" i="95"/>
  <c r="AV42" i="95"/>
  <c r="AZ42" i="95"/>
  <c r="BD42" i="95"/>
  <c r="BH42" i="95"/>
  <c r="BL42" i="95"/>
  <c r="BP42" i="95"/>
  <c r="BT42" i="95"/>
  <c r="BX42" i="95"/>
  <c r="E574" i="95"/>
  <c r="AM42" i="95"/>
  <c r="AO42" i="95"/>
  <c r="AS42" i="95"/>
  <c r="AW42" i="95"/>
  <c r="BA42" i="95"/>
  <c r="BE42" i="95"/>
  <c r="BI42" i="95"/>
  <c r="BM42" i="95"/>
  <c r="BQ42" i="95"/>
  <c r="BU42" i="95"/>
  <c r="BY42" i="95"/>
  <c r="AN42" i="95"/>
  <c r="AP42" i="95"/>
  <c r="AT42" i="95"/>
  <c r="AX42" i="95"/>
  <c r="BB42" i="95"/>
  <c r="BF42" i="95"/>
  <c r="BJ42" i="95"/>
  <c r="BN42" i="95"/>
  <c r="BR42" i="95"/>
  <c r="BV42" i="95"/>
  <c r="BZ42" i="95"/>
  <c r="AK42" i="95"/>
  <c r="AK802" i="95"/>
  <c r="AK957" i="95" s="1"/>
  <c r="AS50" i="95"/>
  <c r="AW50" i="95"/>
  <c r="BA50" i="95"/>
  <c r="BE50" i="95"/>
  <c r="BI50" i="95"/>
  <c r="BM50" i="95"/>
  <c r="BQ50" i="95"/>
  <c r="BU50" i="95"/>
  <c r="BY50" i="95"/>
  <c r="AT50" i="95"/>
  <c r="AX50" i="95"/>
  <c r="BB50" i="95"/>
  <c r="BF50" i="95"/>
  <c r="BJ50" i="95"/>
  <c r="BN50" i="95"/>
  <c r="BR50" i="95"/>
  <c r="BV50" i="95"/>
  <c r="BZ50" i="95"/>
  <c r="AV50" i="95"/>
  <c r="BD50" i="95"/>
  <c r="BL50" i="95"/>
  <c r="BT50" i="95"/>
  <c r="E582" i="95"/>
  <c r="AY50" i="95"/>
  <c r="BG50" i="95"/>
  <c r="BO50" i="95"/>
  <c r="BW50" i="95"/>
  <c r="AZ50" i="95"/>
  <c r="BH50" i="95"/>
  <c r="BP50" i="95"/>
  <c r="BX50" i="95"/>
  <c r="AU50" i="95"/>
  <c r="BC50" i="95"/>
  <c r="BK50" i="95"/>
  <c r="BS50" i="95"/>
  <c r="K44" i="90"/>
  <c r="E506" i="95" s="1"/>
  <c r="AS852" i="95"/>
  <c r="BF62" i="95"/>
  <c r="BJ62" i="95"/>
  <c r="BN62" i="95"/>
  <c r="BR62" i="95"/>
  <c r="BV62" i="95"/>
  <c r="BZ62" i="95"/>
  <c r="K56" i="90"/>
  <c r="BG62" i="95"/>
  <c r="BK62" i="95"/>
  <c r="BO62" i="95"/>
  <c r="BS62" i="95"/>
  <c r="BW62" i="95"/>
  <c r="BE62" i="95"/>
  <c r="BH62" i="95"/>
  <c r="BL62" i="95"/>
  <c r="BP62" i="95"/>
  <c r="BT62" i="95"/>
  <c r="BX62" i="95"/>
  <c r="E594" i="95"/>
  <c r="BU62" i="95"/>
  <c r="BI62" i="95"/>
  <c r="BY62" i="95"/>
  <c r="BM62" i="95"/>
  <c r="BQ62" i="95"/>
  <c r="BE902" i="95"/>
  <c r="E624" i="95"/>
  <c r="I318" i="95"/>
  <c r="I706" i="95"/>
  <c r="I961" i="95" s="1"/>
  <c r="E632" i="95"/>
  <c r="Q326" i="95"/>
  <c r="Q731" i="95"/>
  <c r="Q961" i="95" s="1"/>
  <c r="E650" i="95"/>
  <c r="AI806" i="95"/>
  <c r="AI961" i="95" s="1"/>
  <c r="AI344" i="95"/>
  <c r="AU356" i="95"/>
  <c r="E662" i="95"/>
  <c r="AU856" i="95"/>
  <c r="AU961" i="95" s="1"/>
  <c r="E674" i="95"/>
  <c r="BG368" i="95"/>
  <c r="BG906" i="95"/>
  <c r="BG961" i="95" s="1"/>
  <c r="AA781" i="23"/>
  <c r="E642" i="23"/>
  <c r="AA336" i="23"/>
  <c r="E644" i="94"/>
  <c r="AC338" i="94"/>
  <c r="AC781" i="94"/>
  <c r="AC961" i="94" s="1"/>
  <c r="AF341" i="95"/>
  <c r="AF781" i="95"/>
  <c r="AF961" i="95" s="1"/>
  <c r="E647" i="95"/>
  <c r="C6" i="97"/>
  <c r="E546" i="23"/>
  <c r="I702" i="23"/>
  <c r="I957" i="23" s="1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BH14" i="23"/>
  <c r="BI14" i="23"/>
  <c r="BJ14" i="23"/>
  <c r="BK14" i="23"/>
  <c r="BL14" i="23"/>
  <c r="BM14" i="23"/>
  <c r="BN14" i="23"/>
  <c r="BP14" i="23"/>
  <c r="BO14" i="23"/>
  <c r="BQ14" i="23"/>
  <c r="BR14" i="23"/>
  <c r="BS14" i="23"/>
  <c r="BT14" i="23"/>
  <c r="BU14" i="23"/>
  <c r="BV14" i="23"/>
  <c r="BW14" i="23"/>
  <c r="BX14" i="23"/>
  <c r="BY14" i="23"/>
  <c r="BZ14" i="23"/>
  <c r="K14" i="23"/>
  <c r="O14" i="23"/>
  <c r="S14" i="23"/>
  <c r="W14" i="23"/>
  <c r="AA14" i="23"/>
  <c r="AE14" i="23"/>
  <c r="AI14" i="23"/>
  <c r="AM14" i="23"/>
  <c r="L14" i="23"/>
  <c r="P14" i="23"/>
  <c r="T14" i="23"/>
  <c r="X14" i="23"/>
  <c r="AB14" i="23"/>
  <c r="AF14" i="23"/>
  <c r="AJ14" i="23"/>
  <c r="AN14" i="23"/>
  <c r="I14" i="23"/>
  <c r="M14" i="23"/>
  <c r="Q14" i="23"/>
  <c r="U14" i="23"/>
  <c r="Y14" i="23"/>
  <c r="AC14" i="23"/>
  <c r="AG14" i="23"/>
  <c r="AK14" i="23"/>
  <c r="J14" i="23"/>
  <c r="N14" i="23"/>
  <c r="R14" i="23"/>
  <c r="V14" i="23"/>
  <c r="Z14" i="23"/>
  <c r="AD14" i="23"/>
  <c r="AH14" i="23"/>
  <c r="AL14" i="23"/>
  <c r="C8" i="90"/>
  <c r="E470" i="23" s="1"/>
  <c r="E550" i="23"/>
  <c r="M702" i="23"/>
  <c r="M957" i="23" s="1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BH18" i="23"/>
  <c r="BI18" i="23"/>
  <c r="BJ18" i="23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M18" i="23"/>
  <c r="Q18" i="23"/>
  <c r="U18" i="23"/>
  <c r="Y18" i="23"/>
  <c r="AC18" i="23"/>
  <c r="AG18" i="23"/>
  <c r="AK18" i="23"/>
  <c r="N18" i="23"/>
  <c r="R18" i="23"/>
  <c r="V18" i="23"/>
  <c r="Z18" i="23"/>
  <c r="AD18" i="23"/>
  <c r="AH18" i="23"/>
  <c r="AL18" i="23"/>
  <c r="O18" i="23"/>
  <c r="S18" i="23"/>
  <c r="W18" i="23"/>
  <c r="AA18" i="23"/>
  <c r="AE18" i="23"/>
  <c r="AI18" i="23"/>
  <c r="AM18" i="23"/>
  <c r="P18" i="23"/>
  <c r="T18" i="23"/>
  <c r="X18" i="23"/>
  <c r="AB18" i="23"/>
  <c r="AF18" i="23"/>
  <c r="AJ18" i="23"/>
  <c r="AN18" i="23"/>
  <c r="C12" i="90"/>
  <c r="E474" i="23" s="1"/>
  <c r="E554" i="23"/>
  <c r="Q727" i="23"/>
  <c r="Q957" i="23" s="1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BH22" i="23"/>
  <c r="BI22" i="23"/>
  <c r="BJ22" i="23"/>
  <c r="BK22" i="23"/>
  <c r="BL22" i="23"/>
  <c r="BM22" i="23"/>
  <c r="BN22" i="23"/>
  <c r="BO22" i="23"/>
  <c r="BP22" i="23"/>
  <c r="BQ22" i="23"/>
  <c r="BR22" i="23"/>
  <c r="BS22" i="23"/>
  <c r="BT22" i="23"/>
  <c r="BU22" i="23"/>
  <c r="BV22" i="23"/>
  <c r="BW22" i="23"/>
  <c r="BX22" i="23"/>
  <c r="BY22" i="23"/>
  <c r="BZ22" i="23"/>
  <c r="Q22" i="23"/>
  <c r="U22" i="23"/>
  <c r="Y22" i="23"/>
  <c r="AC22" i="23"/>
  <c r="AG22" i="23"/>
  <c r="AK22" i="23"/>
  <c r="R22" i="23"/>
  <c r="V22" i="23"/>
  <c r="Z22" i="23"/>
  <c r="AD22" i="23"/>
  <c r="AH22" i="23"/>
  <c r="AL22" i="23"/>
  <c r="S22" i="23"/>
  <c r="W22" i="23"/>
  <c r="AA22" i="23"/>
  <c r="AE22" i="23"/>
  <c r="AI22" i="23"/>
  <c r="AM22" i="23"/>
  <c r="T22" i="23"/>
  <c r="X22" i="23"/>
  <c r="AB22" i="23"/>
  <c r="AF22" i="23"/>
  <c r="AJ22" i="23"/>
  <c r="AN22" i="23"/>
  <c r="C16" i="90"/>
  <c r="E478" i="23" s="1"/>
  <c r="E558" i="23"/>
  <c r="U752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BH26" i="23"/>
  <c r="BI26" i="23"/>
  <c r="BJ26" i="23"/>
  <c r="BK26" i="23"/>
  <c r="BL26" i="23"/>
  <c r="BM26" i="23"/>
  <c r="BN26" i="23"/>
  <c r="BO26" i="23"/>
  <c r="BP26" i="23"/>
  <c r="BQ26" i="23"/>
  <c r="BR26" i="23"/>
  <c r="BS26" i="23"/>
  <c r="BT26" i="23"/>
  <c r="BU26" i="23"/>
  <c r="BV26" i="23"/>
  <c r="BW26" i="23"/>
  <c r="BX26" i="23"/>
  <c r="BY26" i="23"/>
  <c r="BZ26" i="23"/>
  <c r="V26" i="23"/>
  <c r="Z26" i="23"/>
  <c r="AD26" i="23"/>
  <c r="AH26" i="23"/>
  <c r="AL26" i="23"/>
  <c r="W26" i="23"/>
  <c r="AA26" i="23"/>
  <c r="AE26" i="23"/>
  <c r="AI26" i="23"/>
  <c r="AM26" i="23"/>
  <c r="X26" i="23"/>
  <c r="AB26" i="23"/>
  <c r="AF26" i="23"/>
  <c r="AJ26" i="23"/>
  <c r="AN26" i="23"/>
  <c r="U26" i="23"/>
  <c r="Y26" i="23"/>
  <c r="AC26" i="23"/>
  <c r="AG26" i="23"/>
  <c r="AK26" i="23"/>
  <c r="C20" i="90"/>
  <c r="E482" i="23" s="1"/>
  <c r="E562" i="23"/>
  <c r="Y752" i="23"/>
  <c r="Y957" i="23" s="1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BH30" i="23"/>
  <c r="BI30" i="23"/>
  <c r="BJ30" i="23"/>
  <c r="BK30" i="23"/>
  <c r="BL30" i="23"/>
  <c r="BM30" i="23"/>
  <c r="BN30" i="23"/>
  <c r="BO30" i="23"/>
  <c r="BP30" i="23"/>
  <c r="BQ30" i="23"/>
  <c r="BR30" i="23"/>
  <c r="BS30" i="23"/>
  <c r="BT30" i="23"/>
  <c r="BU30" i="23"/>
  <c r="BV30" i="23"/>
  <c r="BW30" i="23"/>
  <c r="BX30" i="23"/>
  <c r="BY30" i="23"/>
  <c r="BZ30" i="23"/>
  <c r="Z30" i="23"/>
  <c r="AD30" i="23"/>
  <c r="AH30" i="23"/>
  <c r="AL30" i="23"/>
  <c r="AA30" i="23"/>
  <c r="AE30" i="23"/>
  <c r="AI30" i="23"/>
  <c r="AM30" i="23"/>
  <c r="AB30" i="23"/>
  <c r="AF30" i="23"/>
  <c r="AJ30" i="23"/>
  <c r="AN30" i="23"/>
  <c r="Y30" i="23"/>
  <c r="AC30" i="23"/>
  <c r="AG30" i="23"/>
  <c r="AK30" i="23"/>
  <c r="C24" i="90"/>
  <c r="E486" i="23" s="1"/>
  <c r="E572" i="23"/>
  <c r="AI802" i="23"/>
  <c r="AI957" i="23" s="1"/>
  <c r="AO40" i="23"/>
  <c r="AS40" i="23"/>
  <c r="AW40" i="23"/>
  <c r="AP40" i="23"/>
  <c r="AT40" i="23"/>
  <c r="AQ40" i="23"/>
  <c r="AU40" i="23"/>
  <c r="AR40" i="23"/>
  <c r="AV40" i="23"/>
  <c r="AX40" i="23"/>
  <c r="AY40" i="23"/>
  <c r="AZ40" i="23"/>
  <c r="BA40" i="23"/>
  <c r="BB40" i="23"/>
  <c r="BC40" i="23"/>
  <c r="BD40" i="23"/>
  <c r="BE40" i="23"/>
  <c r="BF40" i="23"/>
  <c r="BG40" i="23"/>
  <c r="BH40" i="23"/>
  <c r="BI40" i="23"/>
  <c r="BJ40" i="23"/>
  <c r="BK40" i="23"/>
  <c r="BL40" i="23"/>
  <c r="BM40" i="23"/>
  <c r="BN40" i="23"/>
  <c r="BO40" i="23"/>
  <c r="BP40" i="23"/>
  <c r="BQ40" i="23"/>
  <c r="BR40" i="23"/>
  <c r="BS40" i="23"/>
  <c r="BT40" i="23"/>
  <c r="BU40" i="23"/>
  <c r="BV40" i="23"/>
  <c r="BW40" i="23"/>
  <c r="BX40" i="23"/>
  <c r="BY40" i="23"/>
  <c r="BZ40" i="23"/>
  <c r="AL40" i="23"/>
  <c r="AI40" i="23"/>
  <c r="AM40" i="23"/>
  <c r="AJ40" i="23"/>
  <c r="AN40" i="23"/>
  <c r="AK40" i="23"/>
  <c r="C34" i="90"/>
  <c r="E496" i="23" s="1"/>
  <c r="E576" i="23"/>
  <c r="AM827" i="23"/>
  <c r="AQ44" i="23"/>
  <c r="AU44" i="23"/>
  <c r="AY44" i="23"/>
  <c r="AR44" i="23"/>
  <c r="AV44" i="23"/>
  <c r="AZ44" i="23"/>
  <c r="AO44" i="23"/>
  <c r="AS44" i="23"/>
  <c r="AW44" i="23"/>
  <c r="BA44" i="23"/>
  <c r="AP44" i="23"/>
  <c r="AT44" i="23"/>
  <c r="AX44" i="23"/>
  <c r="BB44" i="23"/>
  <c r="BC44" i="23"/>
  <c r="BD44" i="23"/>
  <c r="BE44" i="23"/>
  <c r="BF44" i="23"/>
  <c r="BG44" i="23"/>
  <c r="BH44" i="23"/>
  <c r="BI44" i="23"/>
  <c r="BJ44" i="23"/>
  <c r="BK44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AN44" i="23"/>
  <c r="AM44" i="23"/>
  <c r="C38" i="90"/>
  <c r="E500" i="23" s="1"/>
  <c r="E580" i="23"/>
  <c r="AQ48" i="23"/>
  <c r="AQ827" i="23"/>
  <c r="AQ957" i="23" s="1"/>
  <c r="AU48" i="23"/>
  <c r="AY48" i="23"/>
  <c r="BC48" i="23"/>
  <c r="AR48" i="23"/>
  <c r="AV48" i="23"/>
  <c r="AZ48" i="23"/>
  <c r="BD48" i="23"/>
  <c r="AS48" i="23"/>
  <c r="AW48" i="23"/>
  <c r="BA48" i="23"/>
  <c r="BE48" i="23"/>
  <c r="AT48" i="23"/>
  <c r="AX48" i="23"/>
  <c r="BB48" i="23"/>
  <c r="BF48" i="23"/>
  <c r="BG48" i="23"/>
  <c r="BH48" i="23"/>
  <c r="BI48" i="23"/>
  <c r="BJ48" i="23"/>
  <c r="BK48" i="23"/>
  <c r="BL48" i="23"/>
  <c r="BM48" i="23"/>
  <c r="BN48" i="23"/>
  <c r="BO48" i="23"/>
  <c r="BP48" i="23"/>
  <c r="BQ48" i="23"/>
  <c r="BR48" i="23"/>
  <c r="BS48" i="23"/>
  <c r="BT48" i="23"/>
  <c r="BU48" i="23"/>
  <c r="BV48" i="23"/>
  <c r="BW48" i="23"/>
  <c r="BX48" i="23"/>
  <c r="BY48" i="23"/>
  <c r="BZ48" i="23"/>
  <c r="C42" i="90"/>
  <c r="E504" i="23" s="1"/>
  <c r="E584" i="23"/>
  <c r="AU52" i="23"/>
  <c r="AU852" i="23"/>
  <c r="AU957" i="23" s="1"/>
  <c r="AV52" i="23"/>
  <c r="AZ52" i="23"/>
  <c r="BD52" i="23"/>
  <c r="BH52" i="23"/>
  <c r="AW52" i="23"/>
  <c r="BA52" i="23"/>
  <c r="BE52" i="23"/>
  <c r="BI52" i="23"/>
  <c r="AX52" i="23"/>
  <c r="BB52" i="23"/>
  <c r="BF52" i="23"/>
  <c r="AY52" i="23"/>
  <c r="BC52" i="23"/>
  <c r="BG52" i="23"/>
  <c r="BJ52" i="23"/>
  <c r="BK52" i="23"/>
  <c r="BL52" i="23"/>
  <c r="BM52" i="23"/>
  <c r="BN52" i="23"/>
  <c r="BO52" i="23"/>
  <c r="BP52" i="23"/>
  <c r="BQ52" i="23"/>
  <c r="BR52" i="23"/>
  <c r="BS52" i="23"/>
  <c r="BT52" i="23"/>
  <c r="BU52" i="23"/>
  <c r="BV52" i="23"/>
  <c r="BW52" i="23"/>
  <c r="BX52" i="23"/>
  <c r="BY52" i="23"/>
  <c r="BZ52" i="23"/>
  <c r="C46" i="90"/>
  <c r="E508" i="23" s="1"/>
  <c r="E588" i="23"/>
  <c r="AY56" i="23"/>
  <c r="AY877" i="23"/>
  <c r="BC56" i="23"/>
  <c r="BG56" i="23"/>
  <c r="BK56" i="23"/>
  <c r="AZ56" i="23"/>
  <c r="BD56" i="23"/>
  <c r="BH56" i="23"/>
  <c r="BL56" i="23"/>
  <c r="BA56" i="23"/>
  <c r="BE56" i="23"/>
  <c r="BI56" i="23"/>
  <c r="BM56" i="23"/>
  <c r="BB56" i="23"/>
  <c r="BF56" i="23"/>
  <c r="BJ56" i="23"/>
  <c r="BN56" i="23"/>
  <c r="BO56" i="23"/>
  <c r="BP56" i="23"/>
  <c r="BQ56" i="23"/>
  <c r="BR56" i="23"/>
  <c r="BS56" i="23"/>
  <c r="BT56" i="23"/>
  <c r="BU56" i="23"/>
  <c r="BV56" i="23"/>
  <c r="BW56" i="23"/>
  <c r="BX56" i="23"/>
  <c r="BY56" i="23"/>
  <c r="BZ56" i="23"/>
  <c r="C50" i="90"/>
  <c r="E512" i="23" s="1"/>
  <c r="E436" i="23" s="1"/>
  <c r="E592" i="23"/>
  <c r="BC60" i="23"/>
  <c r="BC877" i="23"/>
  <c r="BC957" i="23" s="1"/>
  <c r="BE60" i="23"/>
  <c r="BI60" i="23"/>
  <c r="BM60" i="23"/>
  <c r="BQ60" i="23"/>
  <c r="BF60" i="23"/>
  <c r="BJ60" i="23"/>
  <c r="BN60" i="23"/>
  <c r="BR60" i="23"/>
  <c r="BG60" i="23"/>
  <c r="BK60" i="23"/>
  <c r="BO60" i="23"/>
  <c r="BD60" i="23"/>
  <c r="BH60" i="23"/>
  <c r="BL60" i="23"/>
  <c r="BP60" i="23"/>
  <c r="BS60" i="23"/>
  <c r="BT60" i="23"/>
  <c r="BU60" i="23"/>
  <c r="BV60" i="23"/>
  <c r="BW60" i="23"/>
  <c r="BX60" i="23"/>
  <c r="BY60" i="23"/>
  <c r="BZ60" i="23"/>
  <c r="C54" i="90"/>
  <c r="E596" i="23"/>
  <c r="BG64" i="23"/>
  <c r="BG902" i="23"/>
  <c r="BG957" i="23" s="1"/>
  <c r="BK64" i="23"/>
  <c r="BO64" i="23"/>
  <c r="BS64" i="23"/>
  <c r="BH64" i="23"/>
  <c r="BL64" i="23"/>
  <c r="BP64" i="23"/>
  <c r="BT64" i="23"/>
  <c r="BI64" i="23"/>
  <c r="BM64" i="23"/>
  <c r="BQ64" i="23"/>
  <c r="BU64" i="23"/>
  <c r="BJ64" i="23"/>
  <c r="BN64" i="23"/>
  <c r="BR64" i="23"/>
  <c r="BV64" i="23"/>
  <c r="BW64" i="23"/>
  <c r="BX64" i="23"/>
  <c r="BY64" i="23"/>
  <c r="BZ64" i="23"/>
  <c r="C58" i="90"/>
  <c r="E600" i="23"/>
  <c r="BK68" i="23"/>
  <c r="BK927" i="23"/>
  <c r="BL68" i="23"/>
  <c r="BP68" i="23"/>
  <c r="BT68" i="23"/>
  <c r="BX68" i="23"/>
  <c r="BM68" i="23"/>
  <c r="BQ68" i="23"/>
  <c r="BU68" i="23"/>
  <c r="BY68" i="23"/>
  <c r="BN68" i="23"/>
  <c r="BR68" i="23"/>
  <c r="BV68" i="23"/>
  <c r="BZ68" i="23"/>
  <c r="BO68" i="23"/>
  <c r="BS68" i="23"/>
  <c r="BW68" i="23"/>
  <c r="C62" i="90"/>
  <c r="G706" i="23"/>
  <c r="E622" i="23"/>
  <c r="G316" i="23"/>
  <c r="E388" i="23"/>
  <c r="K706" i="23"/>
  <c r="K961" i="23" s="1"/>
  <c r="E626" i="23"/>
  <c r="K320" i="23"/>
  <c r="O731" i="23"/>
  <c r="O324" i="23"/>
  <c r="E630" i="23"/>
  <c r="S731" i="23"/>
  <c r="S961" i="23" s="1"/>
  <c r="E634" i="23"/>
  <c r="S328" i="23"/>
  <c r="W756" i="23"/>
  <c r="W961" i="23" s="1"/>
  <c r="W332" i="23"/>
  <c r="E638" i="23"/>
  <c r="AG806" i="23"/>
  <c r="E648" i="23"/>
  <c r="AG342" i="23"/>
  <c r="AK806" i="23"/>
  <c r="AK961" i="23" s="1"/>
  <c r="E652" i="23"/>
  <c r="AK346" i="23"/>
  <c r="AO831" i="23"/>
  <c r="AO961" i="23" s="1"/>
  <c r="E656" i="23"/>
  <c r="AO350" i="23"/>
  <c r="AS856" i="23"/>
  <c r="E660" i="23"/>
  <c r="AS354" i="23"/>
  <c r="AW856" i="23"/>
  <c r="AW961" i="23" s="1"/>
  <c r="E664" i="23"/>
  <c r="AW358" i="23"/>
  <c r="BA881" i="23"/>
  <c r="BA961" i="23" s="1"/>
  <c r="E668" i="23"/>
  <c r="BA362" i="23"/>
  <c r="BE906" i="23"/>
  <c r="E672" i="23"/>
  <c r="BE366" i="23"/>
  <c r="BI906" i="23"/>
  <c r="BI961" i="23" s="1"/>
  <c r="E676" i="23"/>
  <c r="BI370" i="23"/>
  <c r="BM931" i="23"/>
  <c r="BM961" i="23" s="1"/>
  <c r="E680" i="23"/>
  <c r="BM374" i="23"/>
  <c r="AR14" i="94"/>
  <c r="AV14" i="94"/>
  <c r="AZ14" i="94"/>
  <c r="BD14" i="94"/>
  <c r="BH14" i="94"/>
  <c r="AO14" i="94"/>
  <c r="AS14" i="94"/>
  <c r="AW14" i="94"/>
  <c r="BA14" i="94"/>
  <c r="BE14" i="94"/>
  <c r="BI14" i="94"/>
  <c r="BM14" i="94"/>
  <c r="BQ14" i="94"/>
  <c r="BU14" i="94"/>
  <c r="BY14" i="94"/>
  <c r="I14" i="94"/>
  <c r="AD14" i="94"/>
  <c r="P14" i="94"/>
  <c r="O14" i="94"/>
  <c r="AE14" i="94"/>
  <c r="AF14" i="94"/>
  <c r="J14" i="94"/>
  <c r="AC14" i="94"/>
  <c r="AP14" i="94"/>
  <c r="AT14" i="94"/>
  <c r="AX14" i="94"/>
  <c r="BB14" i="94"/>
  <c r="BF14" i="94"/>
  <c r="BJ14" i="94"/>
  <c r="BN14" i="94"/>
  <c r="BR14" i="94"/>
  <c r="BV14" i="94"/>
  <c r="BZ14" i="94"/>
  <c r="R14" i="94"/>
  <c r="AH14" i="94"/>
  <c r="X14" i="94"/>
  <c r="S14" i="94"/>
  <c r="AI14" i="94"/>
  <c r="AN14" i="94"/>
  <c r="Q14" i="94"/>
  <c r="U14" i="94"/>
  <c r="AQ14" i="94"/>
  <c r="AU14" i="94"/>
  <c r="AY14" i="94"/>
  <c r="BC14" i="94"/>
  <c r="BG14" i="94"/>
  <c r="BK14" i="94"/>
  <c r="BO14" i="94"/>
  <c r="BS14" i="94"/>
  <c r="BW14" i="94"/>
  <c r="G8" i="90"/>
  <c r="E470" i="94" s="1"/>
  <c r="V14" i="94"/>
  <c r="AL14" i="94"/>
  <c r="AJ14" i="94"/>
  <c r="W14" i="94"/>
  <c r="AM14" i="94"/>
  <c r="K14" i="94"/>
  <c r="AG14" i="94"/>
  <c r="BL14" i="94"/>
  <c r="M14" i="94"/>
  <c r="AA14" i="94"/>
  <c r="AK14" i="94"/>
  <c r="BP14" i="94"/>
  <c r="Z14" i="94"/>
  <c r="T14" i="94"/>
  <c r="L14" i="94"/>
  <c r="BT14" i="94"/>
  <c r="E546" i="94"/>
  <c r="AB14" i="94"/>
  <c r="BX14" i="94"/>
  <c r="N14" i="94"/>
  <c r="Y14" i="94"/>
  <c r="I702" i="94"/>
  <c r="I957" i="94" s="1"/>
  <c r="AQ18" i="94"/>
  <c r="AU18" i="94"/>
  <c r="AY18" i="94"/>
  <c r="BC18" i="94"/>
  <c r="BG18" i="94"/>
  <c r="BK18" i="94"/>
  <c r="BO18" i="94"/>
  <c r="BS18" i="94"/>
  <c r="BW18" i="94"/>
  <c r="G12" i="90"/>
  <c r="E474" i="94" s="1"/>
  <c r="Y18" i="94"/>
  <c r="N18" i="94"/>
  <c r="AD18" i="94"/>
  <c r="S18" i="94"/>
  <c r="AI18" i="94"/>
  <c r="T18" i="94"/>
  <c r="M18" i="94"/>
  <c r="AR18" i="94"/>
  <c r="AV18" i="94"/>
  <c r="AZ18" i="94"/>
  <c r="BD18" i="94"/>
  <c r="BH18" i="94"/>
  <c r="BL18" i="94"/>
  <c r="BP18" i="94"/>
  <c r="BT18" i="94"/>
  <c r="BX18" i="94"/>
  <c r="E550" i="94"/>
  <c r="AC18" i="94"/>
  <c r="R18" i="94"/>
  <c r="AH18" i="94"/>
  <c r="W18" i="94"/>
  <c r="AM18" i="94"/>
  <c r="AJ18" i="94"/>
  <c r="AB18" i="94"/>
  <c r="AO18" i="94"/>
  <c r="AS18" i="94"/>
  <c r="AW18" i="94"/>
  <c r="BA18" i="94"/>
  <c r="BE18" i="94"/>
  <c r="BI18" i="94"/>
  <c r="BM18" i="94"/>
  <c r="BQ18" i="94"/>
  <c r="BU18" i="94"/>
  <c r="BY18" i="94"/>
  <c r="Q18" i="94"/>
  <c r="AG18" i="94"/>
  <c r="V18" i="94"/>
  <c r="AL18" i="94"/>
  <c r="AA18" i="94"/>
  <c r="P18" i="94"/>
  <c r="X18" i="94"/>
  <c r="AP18" i="94"/>
  <c r="AT18" i="94"/>
  <c r="AX18" i="94"/>
  <c r="BB18" i="94"/>
  <c r="BF18" i="94"/>
  <c r="BJ18" i="94"/>
  <c r="BN18" i="94"/>
  <c r="BR18" i="94"/>
  <c r="BV18" i="94"/>
  <c r="BZ18" i="94"/>
  <c r="U18" i="94"/>
  <c r="AK18" i="94"/>
  <c r="Z18" i="94"/>
  <c r="O18" i="94"/>
  <c r="AE18" i="94"/>
  <c r="AF18" i="94"/>
  <c r="AN18" i="94"/>
  <c r="M702" i="94"/>
  <c r="M957" i="94" s="1"/>
  <c r="AP22" i="94"/>
  <c r="AT22" i="94"/>
  <c r="AX22" i="94"/>
  <c r="BB22" i="94"/>
  <c r="BF22" i="94"/>
  <c r="BJ22" i="94"/>
  <c r="BN22" i="94"/>
  <c r="BR22" i="94"/>
  <c r="BV22" i="94"/>
  <c r="BZ22" i="94"/>
  <c r="X22" i="94"/>
  <c r="AN22" i="94"/>
  <c r="AC22" i="94"/>
  <c r="Z22" i="94"/>
  <c r="AL22" i="94"/>
  <c r="W22" i="94"/>
  <c r="AQ22" i="94"/>
  <c r="AU22" i="94"/>
  <c r="AY22" i="94"/>
  <c r="BC22" i="94"/>
  <c r="BG22" i="94"/>
  <c r="BK22" i="94"/>
  <c r="BO22" i="94"/>
  <c r="BS22" i="94"/>
  <c r="BW22" i="94"/>
  <c r="G16" i="90"/>
  <c r="E478" i="94" s="1"/>
  <c r="AB22" i="94"/>
  <c r="Q22" i="94"/>
  <c r="AG22" i="94"/>
  <c r="AH22" i="94"/>
  <c r="AE22" i="94"/>
  <c r="AM22" i="94"/>
  <c r="AR22" i="94"/>
  <c r="AV22" i="94"/>
  <c r="AZ22" i="94"/>
  <c r="BD22" i="94"/>
  <c r="BH22" i="94"/>
  <c r="BL22" i="94"/>
  <c r="BP22" i="94"/>
  <c r="BT22" i="94"/>
  <c r="BX22" i="94"/>
  <c r="E554" i="94"/>
  <c r="AF22" i="94"/>
  <c r="U22" i="94"/>
  <c r="AK22" i="94"/>
  <c r="V22" i="94"/>
  <c r="S22" i="94"/>
  <c r="AA22" i="94"/>
  <c r="AO22" i="94"/>
  <c r="AS22" i="94"/>
  <c r="AW22" i="94"/>
  <c r="BA22" i="94"/>
  <c r="BE22" i="94"/>
  <c r="BI22" i="94"/>
  <c r="BM22" i="94"/>
  <c r="BQ22" i="94"/>
  <c r="BU22" i="94"/>
  <c r="BY22" i="94"/>
  <c r="T22" i="94"/>
  <c r="AJ22" i="94"/>
  <c r="Y22" i="94"/>
  <c r="R22" i="94"/>
  <c r="AD22" i="94"/>
  <c r="AI22" i="94"/>
  <c r="Q727" i="94"/>
  <c r="Q957" i="94" s="1"/>
  <c r="AO26" i="94"/>
  <c r="AS26" i="94"/>
  <c r="AW26" i="94"/>
  <c r="BA26" i="94"/>
  <c r="BE26" i="94"/>
  <c r="BI26" i="94"/>
  <c r="BM26" i="94"/>
  <c r="BQ26" i="94"/>
  <c r="BU26" i="94"/>
  <c r="BY26" i="94"/>
  <c r="AA26" i="94"/>
  <c r="X26" i="94"/>
  <c r="AN26" i="94"/>
  <c r="AH26" i="94"/>
  <c r="AL26" i="94"/>
  <c r="AP26" i="94"/>
  <c r="AT26" i="94"/>
  <c r="AX26" i="94"/>
  <c r="BB26" i="94"/>
  <c r="BF26" i="94"/>
  <c r="BJ26" i="94"/>
  <c r="BN26" i="94"/>
  <c r="BR26" i="94"/>
  <c r="BV26" i="94"/>
  <c r="BZ26" i="94"/>
  <c r="AE26" i="94"/>
  <c r="AB26" i="94"/>
  <c r="V26" i="94"/>
  <c r="E558" i="94"/>
  <c r="AG26" i="94"/>
  <c r="AQ26" i="94"/>
  <c r="AU26" i="94"/>
  <c r="AY26" i="94"/>
  <c r="BC26" i="94"/>
  <c r="BG26" i="94"/>
  <c r="BK26" i="94"/>
  <c r="BO26" i="94"/>
  <c r="BS26" i="94"/>
  <c r="BW26" i="94"/>
  <c r="G20" i="90"/>
  <c r="E482" i="94" s="1"/>
  <c r="AI26" i="94"/>
  <c r="AF26" i="94"/>
  <c r="Z26" i="94"/>
  <c r="AK26" i="94"/>
  <c r="AC26" i="94"/>
  <c r="AR26" i="94"/>
  <c r="AV26" i="94"/>
  <c r="AZ26" i="94"/>
  <c r="BD26" i="94"/>
  <c r="BH26" i="94"/>
  <c r="BL26" i="94"/>
  <c r="BP26" i="94"/>
  <c r="BT26" i="94"/>
  <c r="BX26" i="94"/>
  <c r="W26" i="94"/>
  <c r="U26" i="94"/>
  <c r="AJ26" i="94"/>
  <c r="AD26" i="94"/>
  <c r="Y26" i="94"/>
  <c r="AM26" i="94"/>
  <c r="U752" i="94"/>
  <c r="AQ30" i="94"/>
  <c r="AU30" i="94"/>
  <c r="AY30" i="94"/>
  <c r="BC30" i="94"/>
  <c r="BG30" i="94"/>
  <c r="BK30" i="94"/>
  <c r="BO30" i="94"/>
  <c r="BS30" i="94"/>
  <c r="BW30" i="94"/>
  <c r="G24" i="90"/>
  <c r="E486" i="94" s="1"/>
  <c r="AK30" i="94"/>
  <c r="AL30" i="94"/>
  <c r="AM30" i="94"/>
  <c r="AN30" i="94"/>
  <c r="AO30" i="94"/>
  <c r="AS30" i="94"/>
  <c r="AW30" i="94"/>
  <c r="BA30" i="94"/>
  <c r="BE30" i="94"/>
  <c r="BI30" i="94"/>
  <c r="BM30" i="94"/>
  <c r="BQ30" i="94"/>
  <c r="BU30" i="94"/>
  <c r="BY30" i="94"/>
  <c r="AC30" i="94"/>
  <c r="AD30" i="94"/>
  <c r="AE30" i="94"/>
  <c r="AJ30" i="94"/>
  <c r="AP30" i="94"/>
  <c r="AX30" i="94"/>
  <c r="BF30" i="94"/>
  <c r="BN30" i="94"/>
  <c r="BV30" i="94"/>
  <c r="AG30" i="94"/>
  <c r="AI30" i="94"/>
  <c r="AR30" i="94"/>
  <c r="AZ30" i="94"/>
  <c r="BH30" i="94"/>
  <c r="BP30" i="94"/>
  <c r="BX30" i="94"/>
  <c r="Z30" i="94"/>
  <c r="AF30" i="94"/>
  <c r="AT30" i="94"/>
  <c r="BB30" i="94"/>
  <c r="BJ30" i="94"/>
  <c r="BR30" i="94"/>
  <c r="BZ30" i="94"/>
  <c r="AH30" i="94"/>
  <c r="E562" i="94"/>
  <c r="AV30" i="94"/>
  <c r="BD30" i="94"/>
  <c r="BL30" i="94"/>
  <c r="BT30" i="94"/>
  <c r="Y30" i="94"/>
  <c r="AA30" i="94"/>
  <c r="AB30" i="94"/>
  <c r="Y752" i="94"/>
  <c r="Y957" i="94" s="1"/>
  <c r="AP40" i="94"/>
  <c r="AT40" i="94"/>
  <c r="AX40" i="94"/>
  <c r="BB40" i="94"/>
  <c r="BF40" i="94"/>
  <c r="BJ40" i="94"/>
  <c r="BN40" i="94"/>
  <c r="BR40" i="94"/>
  <c r="BV40" i="94"/>
  <c r="BZ40" i="94"/>
  <c r="AK40" i="94"/>
  <c r="AL40" i="94"/>
  <c r="AQ40" i="94"/>
  <c r="AU40" i="94"/>
  <c r="AY40" i="94"/>
  <c r="BC40" i="94"/>
  <c r="BG40" i="94"/>
  <c r="BK40" i="94"/>
  <c r="BO40" i="94"/>
  <c r="BS40" i="94"/>
  <c r="BW40" i="94"/>
  <c r="G34" i="90"/>
  <c r="E496" i="94" s="1"/>
  <c r="AJ40" i="94"/>
  <c r="AR40" i="94"/>
  <c r="AV40" i="94"/>
  <c r="AZ40" i="94"/>
  <c r="BD40" i="94"/>
  <c r="BH40" i="94"/>
  <c r="BL40" i="94"/>
  <c r="BP40" i="94"/>
  <c r="BT40" i="94"/>
  <c r="BX40" i="94"/>
  <c r="AI40" i="94"/>
  <c r="AN40" i="94"/>
  <c r="AO40" i="94"/>
  <c r="AS40" i="94"/>
  <c r="AW40" i="94"/>
  <c r="BA40" i="94"/>
  <c r="BE40" i="94"/>
  <c r="BI40" i="94"/>
  <c r="BM40" i="94"/>
  <c r="BQ40" i="94"/>
  <c r="BU40" i="94"/>
  <c r="BY40" i="94"/>
  <c r="AM40" i="94"/>
  <c r="E572" i="94"/>
  <c r="AI802" i="94"/>
  <c r="AI957" i="94" s="1"/>
  <c r="AO44" i="94"/>
  <c r="AS44" i="94"/>
  <c r="AW44" i="94"/>
  <c r="BA44" i="94"/>
  <c r="BE44" i="94"/>
  <c r="BI44" i="94"/>
  <c r="BM44" i="94"/>
  <c r="BQ44" i="94"/>
  <c r="BU44" i="94"/>
  <c r="BY44" i="94"/>
  <c r="E576" i="94"/>
  <c r="AP44" i="94"/>
  <c r="AT44" i="94"/>
  <c r="AX44" i="94"/>
  <c r="BB44" i="94"/>
  <c r="BF44" i="94"/>
  <c r="BJ44" i="94"/>
  <c r="BN44" i="94"/>
  <c r="BR44" i="94"/>
  <c r="BV44" i="94"/>
  <c r="BZ44" i="94"/>
  <c r="AM44" i="94"/>
  <c r="AQ44" i="94"/>
  <c r="AU44" i="94"/>
  <c r="AY44" i="94"/>
  <c r="BC44" i="94"/>
  <c r="BG44" i="94"/>
  <c r="BK44" i="94"/>
  <c r="BO44" i="94"/>
  <c r="BS44" i="94"/>
  <c r="BW44" i="94"/>
  <c r="G38" i="90"/>
  <c r="E500" i="94" s="1"/>
  <c r="BD44" i="94"/>
  <c r="BT44" i="94"/>
  <c r="AR44" i="94"/>
  <c r="BH44" i="94"/>
  <c r="BX44" i="94"/>
  <c r="AV44" i="94"/>
  <c r="BL44" i="94"/>
  <c r="AN44" i="94"/>
  <c r="AZ44" i="94"/>
  <c r="BP44" i="94"/>
  <c r="AM827" i="94"/>
  <c r="AQ48" i="94"/>
  <c r="AU48" i="94"/>
  <c r="AY48" i="94"/>
  <c r="BC48" i="94"/>
  <c r="BG48" i="94"/>
  <c r="BK48" i="94"/>
  <c r="BO48" i="94"/>
  <c r="BS48" i="94"/>
  <c r="BW48" i="94"/>
  <c r="G42" i="90"/>
  <c r="E504" i="94" s="1"/>
  <c r="AR48" i="94"/>
  <c r="AV48" i="94"/>
  <c r="AZ48" i="94"/>
  <c r="BD48" i="94"/>
  <c r="BH48" i="94"/>
  <c r="BL48" i="94"/>
  <c r="BP48" i="94"/>
  <c r="BT48" i="94"/>
  <c r="BX48" i="94"/>
  <c r="E580" i="94"/>
  <c r="AS48" i="94"/>
  <c r="AW48" i="94"/>
  <c r="BA48" i="94"/>
  <c r="BE48" i="94"/>
  <c r="BI48" i="94"/>
  <c r="BM48" i="94"/>
  <c r="BQ48" i="94"/>
  <c r="BU48" i="94"/>
  <c r="BY48" i="94"/>
  <c r="AT48" i="94"/>
  <c r="AX48" i="94"/>
  <c r="BB48" i="94"/>
  <c r="BF48" i="94"/>
  <c r="BJ48" i="94"/>
  <c r="BN48" i="94"/>
  <c r="BR48" i="94"/>
  <c r="BV48" i="94"/>
  <c r="BZ48" i="94"/>
  <c r="AQ827" i="94"/>
  <c r="AQ957" i="94" s="1"/>
  <c r="AX52" i="94"/>
  <c r="BB52" i="94"/>
  <c r="BF52" i="94"/>
  <c r="BJ52" i="94"/>
  <c r="BN52" i="94"/>
  <c r="BR52" i="94"/>
  <c r="BV52" i="94"/>
  <c r="BZ52" i="94"/>
  <c r="AU52" i="94"/>
  <c r="AY52" i="94"/>
  <c r="BC52" i="94"/>
  <c r="BG52" i="94"/>
  <c r="BK52" i="94"/>
  <c r="BO52" i="94"/>
  <c r="BS52" i="94"/>
  <c r="BW52" i="94"/>
  <c r="G46" i="90"/>
  <c r="E508" i="94" s="1"/>
  <c r="AV52" i="94"/>
  <c r="AZ52" i="94"/>
  <c r="BD52" i="94"/>
  <c r="BH52" i="94"/>
  <c r="BL52" i="94"/>
  <c r="BP52" i="94"/>
  <c r="BT52" i="94"/>
  <c r="BX52" i="94"/>
  <c r="E584" i="94"/>
  <c r="AW52" i="94"/>
  <c r="BA52" i="94"/>
  <c r="BE52" i="94"/>
  <c r="BI52" i="94"/>
  <c r="BM52" i="94"/>
  <c r="BQ52" i="94"/>
  <c r="BU52" i="94"/>
  <c r="BY52" i="94"/>
  <c r="AU852" i="94"/>
  <c r="AU957" i="94" s="1"/>
  <c r="AY56" i="94"/>
  <c r="BC56" i="94"/>
  <c r="BG56" i="94"/>
  <c r="BK56" i="94"/>
  <c r="BO56" i="94"/>
  <c r="BS56" i="94"/>
  <c r="BW56" i="94"/>
  <c r="G50" i="90"/>
  <c r="E512" i="94" s="1"/>
  <c r="AZ56" i="94"/>
  <c r="BD56" i="94"/>
  <c r="BH56" i="94"/>
  <c r="BL56" i="94"/>
  <c r="BP56" i="94"/>
  <c r="BT56" i="94"/>
  <c r="BX56" i="94"/>
  <c r="E588" i="94"/>
  <c r="BA56" i="94"/>
  <c r="BE56" i="94"/>
  <c r="BI56" i="94"/>
  <c r="BM56" i="94"/>
  <c r="BQ56" i="94"/>
  <c r="BU56" i="94"/>
  <c r="BY56" i="94"/>
  <c r="BB56" i="94"/>
  <c r="BF56" i="94"/>
  <c r="BJ56" i="94"/>
  <c r="BN56" i="94"/>
  <c r="BR56" i="94"/>
  <c r="BV56" i="94"/>
  <c r="BZ56" i="94"/>
  <c r="AY877" i="94"/>
  <c r="BC60" i="94"/>
  <c r="BG60" i="94"/>
  <c r="BK60" i="94"/>
  <c r="BO60" i="94"/>
  <c r="BS60" i="94"/>
  <c r="BW60" i="94"/>
  <c r="BD60" i="94"/>
  <c r="BH60" i="94"/>
  <c r="BL60" i="94"/>
  <c r="BP60" i="94"/>
  <c r="BT60" i="94"/>
  <c r="BX60" i="94"/>
  <c r="G54" i="90"/>
  <c r="BI60" i="94"/>
  <c r="BQ60" i="94"/>
  <c r="BY60" i="94"/>
  <c r="E592" i="94"/>
  <c r="BJ60" i="94"/>
  <c r="BR60" i="94"/>
  <c r="BZ60" i="94"/>
  <c r="BE60" i="94"/>
  <c r="BM60" i="94"/>
  <c r="BU60" i="94"/>
  <c r="BV60" i="94"/>
  <c r="BF60" i="94"/>
  <c r="BN60" i="94"/>
  <c r="BC877" i="94"/>
  <c r="BC957" i="94" s="1"/>
  <c r="BG64" i="94"/>
  <c r="BI64" i="94"/>
  <c r="BM64" i="94"/>
  <c r="BQ64" i="94"/>
  <c r="BU64" i="94"/>
  <c r="BY64" i="94"/>
  <c r="E596" i="94"/>
  <c r="BK64" i="94"/>
  <c r="BO64" i="94"/>
  <c r="BS64" i="94"/>
  <c r="BW64" i="94"/>
  <c r="BL64" i="94"/>
  <c r="BT64" i="94"/>
  <c r="G58" i="90"/>
  <c r="BN64" i="94"/>
  <c r="BV64" i="94"/>
  <c r="BH64" i="94"/>
  <c r="BP64" i="94"/>
  <c r="BX64" i="94"/>
  <c r="BJ64" i="94"/>
  <c r="BR64" i="94"/>
  <c r="BZ64" i="94"/>
  <c r="BG902" i="94"/>
  <c r="BG957" i="94" s="1"/>
  <c r="G62" i="90"/>
  <c r="BM68" i="94"/>
  <c r="BQ68" i="94"/>
  <c r="BU68" i="94"/>
  <c r="BY68" i="94"/>
  <c r="BK68" i="94"/>
  <c r="BN68" i="94"/>
  <c r="BR68" i="94"/>
  <c r="BV68" i="94"/>
  <c r="BZ68" i="94"/>
  <c r="E600" i="94"/>
  <c r="BO68" i="94"/>
  <c r="BS68" i="94"/>
  <c r="BW68" i="94"/>
  <c r="BL68" i="94"/>
  <c r="BP68" i="94"/>
  <c r="BT68" i="94"/>
  <c r="BX68" i="94"/>
  <c r="BK927" i="94"/>
  <c r="E622" i="94"/>
  <c r="G316" i="94"/>
  <c r="G706" i="94"/>
  <c r="K320" i="94"/>
  <c r="K706" i="94"/>
  <c r="K961" i="94" s="1"/>
  <c r="E626" i="94"/>
  <c r="E630" i="94"/>
  <c r="O324" i="94"/>
  <c r="O731" i="94"/>
  <c r="S328" i="94"/>
  <c r="E634" i="94"/>
  <c r="S731" i="94"/>
  <c r="S961" i="94" s="1"/>
  <c r="E638" i="94"/>
  <c r="W332" i="94"/>
  <c r="W756" i="94"/>
  <c r="W961" i="94" s="1"/>
  <c r="E648" i="94"/>
  <c r="AG342" i="94"/>
  <c r="AG806" i="94"/>
  <c r="E652" i="94"/>
  <c r="AK346" i="94"/>
  <c r="AK806" i="94"/>
  <c r="AK961" i="94" s="1"/>
  <c r="E656" i="94"/>
  <c r="AO350" i="94"/>
  <c r="AO831" i="94"/>
  <c r="AO961" i="94" s="1"/>
  <c r="AS354" i="94"/>
  <c r="E660" i="94"/>
  <c r="AS856" i="94"/>
  <c r="AW358" i="94"/>
  <c r="E664" i="94"/>
  <c r="AW856" i="94"/>
  <c r="AW961" i="94" s="1"/>
  <c r="E668" i="94"/>
  <c r="BA362" i="94"/>
  <c r="BA881" i="94"/>
  <c r="BA961" i="94" s="1"/>
  <c r="E672" i="94"/>
  <c r="BE366" i="94"/>
  <c r="BE906" i="94"/>
  <c r="E676" i="94"/>
  <c r="BI370" i="94"/>
  <c r="BI906" i="94"/>
  <c r="BI961" i="94" s="1"/>
  <c r="E680" i="94"/>
  <c r="BM374" i="94"/>
  <c r="BM931" i="94"/>
  <c r="BM961" i="94" s="1"/>
  <c r="AQ14" i="95"/>
  <c r="AU14" i="95"/>
  <c r="AY14" i="95"/>
  <c r="BC14" i="95"/>
  <c r="BG14" i="95"/>
  <c r="BK14" i="95"/>
  <c r="BO14" i="95"/>
  <c r="BS14" i="95"/>
  <c r="BW14" i="95"/>
  <c r="AR14" i="95"/>
  <c r="AV14" i="95"/>
  <c r="AZ14" i="95"/>
  <c r="BD14" i="95"/>
  <c r="BH14" i="95"/>
  <c r="BL14" i="95"/>
  <c r="BP14" i="95"/>
  <c r="BT14" i="95"/>
  <c r="AO14" i="95"/>
  <c r="AS14" i="95"/>
  <c r="AW14" i="95"/>
  <c r="BA14" i="95"/>
  <c r="BE14" i="95"/>
  <c r="BI14" i="95"/>
  <c r="BM14" i="95"/>
  <c r="BQ14" i="95"/>
  <c r="BU14" i="95"/>
  <c r="AP14" i="95"/>
  <c r="AT14" i="95"/>
  <c r="AX14" i="95"/>
  <c r="BB14" i="95"/>
  <c r="BF14" i="95"/>
  <c r="BJ14" i="95"/>
  <c r="BN14" i="95"/>
  <c r="BR14" i="95"/>
  <c r="BZ14" i="95"/>
  <c r="R14" i="95"/>
  <c r="AH14" i="95"/>
  <c r="O14" i="95"/>
  <c r="AE14" i="95"/>
  <c r="P14" i="95"/>
  <c r="T14" i="95"/>
  <c r="AG14" i="95"/>
  <c r="AC14" i="95"/>
  <c r="BV14" i="95"/>
  <c r="K8" i="90"/>
  <c r="E470" i="95" s="1"/>
  <c r="V14" i="95"/>
  <c r="AL14" i="95"/>
  <c r="S14" i="95"/>
  <c r="AI14" i="95"/>
  <c r="X14" i="95"/>
  <c r="AF14" i="95"/>
  <c r="U14" i="95"/>
  <c r="N14" i="95"/>
  <c r="BX14" i="95"/>
  <c r="J14" i="95"/>
  <c r="Z14" i="95"/>
  <c r="AB14" i="95"/>
  <c r="W14" i="95"/>
  <c r="AM14" i="95"/>
  <c r="AJ14" i="95"/>
  <c r="AN14" i="95"/>
  <c r="AK14" i="95"/>
  <c r="Y14" i="95"/>
  <c r="BY14" i="95"/>
  <c r="M14" i="95"/>
  <c r="AD14" i="95"/>
  <c r="L14" i="95"/>
  <c r="AA14" i="95"/>
  <c r="I14" i="95"/>
  <c r="K14" i="95"/>
  <c r="Q14" i="95"/>
  <c r="E546" i="95"/>
  <c r="I702" i="95"/>
  <c r="I957" i="95" s="1"/>
  <c r="AQ18" i="95"/>
  <c r="AU18" i="95"/>
  <c r="AY18" i="95"/>
  <c r="BC18" i="95"/>
  <c r="BG18" i="95"/>
  <c r="BK18" i="95"/>
  <c r="BO18" i="95"/>
  <c r="BS18" i="95"/>
  <c r="BW18" i="95"/>
  <c r="K12" i="90"/>
  <c r="E474" i="95" s="1"/>
  <c r="AA18" i="95"/>
  <c r="M18" i="95"/>
  <c r="P18" i="95"/>
  <c r="AF18" i="95"/>
  <c r="AC18" i="95"/>
  <c r="Z18" i="95"/>
  <c r="AD18" i="95"/>
  <c r="AR18" i="95"/>
  <c r="AV18" i="95"/>
  <c r="AZ18" i="95"/>
  <c r="BD18" i="95"/>
  <c r="BH18" i="95"/>
  <c r="BL18" i="95"/>
  <c r="BP18" i="95"/>
  <c r="BT18" i="95"/>
  <c r="BX18" i="95"/>
  <c r="O18" i="95"/>
  <c r="AE18" i="95"/>
  <c r="Y18" i="95"/>
  <c r="T18" i="95"/>
  <c r="AJ18" i="95"/>
  <c r="Q18" i="95"/>
  <c r="AH18" i="95"/>
  <c r="R18" i="95"/>
  <c r="AO18" i="95"/>
  <c r="AS18" i="95"/>
  <c r="AW18" i="95"/>
  <c r="BA18" i="95"/>
  <c r="BE18" i="95"/>
  <c r="BI18" i="95"/>
  <c r="BM18" i="95"/>
  <c r="BQ18" i="95"/>
  <c r="BU18" i="95"/>
  <c r="BY18" i="95"/>
  <c r="S18" i="95"/>
  <c r="AI18" i="95"/>
  <c r="AG18" i="95"/>
  <c r="X18" i="95"/>
  <c r="AN18" i="95"/>
  <c r="AK18" i="95"/>
  <c r="V18" i="95"/>
  <c r="AP18" i="95"/>
  <c r="AT18" i="95"/>
  <c r="AX18" i="95"/>
  <c r="BB18" i="95"/>
  <c r="BF18" i="95"/>
  <c r="BJ18" i="95"/>
  <c r="BN18" i="95"/>
  <c r="BR18" i="95"/>
  <c r="BV18" i="95"/>
  <c r="BZ18" i="95"/>
  <c r="W18" i="95"/>
  <c r="AM18" i="95"/>
  <c r="E550" i="95"/>
  <c r="AB18" i="95"/>
  <c r="U18" i="95"/>
  <c r="AL18" i="95"/>
  <c r="N18" i="95"/>
  <c r="M702" i="95"/>
  <c r="M957" i="95" s="1"/>
  <c r="AR22" i="95"/>
  <c r="AV22" i="95"/>
  <c r="AZ22" i="95"/>
  <c r="BD22" i="95"/>
  <c r="BH22" i="95"/>
  <c r="BL22" i="95"/>
  <c r="BP22" i="95"/>
  <c r="BT22" i="95"/>
  <c r="BX22" i="95"/>
  <c r="E554" i="95"/>
  <c r="AG22" i="95"/>
  <c r="R22" i="95"/>
  <c r="AH22" i="95"/>
  <c r="AA22" i="95"/>
  <c r="AB22" i="95"/>
  <c r="T22" i="95"/>
  <c r="AO22" i="95"/>
  <c r="AS22" i="95"/>
  <c r="AW22" i="95"/>
  <c r="BA22" i="95"/>
  <c r="BE22" i="95"/>
  <c r="BI22" i="95"/>
  <c r="BM22" i="95"/>
  <c r="BQ22" i="95"/>
  <c r="BU22" i="95"/>
  <c r="BY22" i="95"/>
  <c r="U22" i="95"/>
  <c r="AK22" i="95"/>
  <c r="V22" i="95"/>
  <c r="AL22" i="95"/>
  <c r="AM22" i="95"/>
  <c r="AJ22" i="95"/>
  <c r="AP22" i="95"/>
  <c r="AT22" i="95"/>
  <c r="AX22" i="95"/>
  <c r="BB22" i="95"/>
  <c r="BF22" i="95"/>
  <c r="BJ22" i="95"/>
  <c r="BN22" i="95"/>
  <c r="BR22" i="95"/>
  <c r="BV22" i="95"/>
  <c r="BZ22" i="95"/>
  <c r="Y22" i="95"/>
  <c r="S22" i="95"/>
  <c r="Z22" i="95"/>
  <c r="W22" i="95"/>
  <c r="X22" i="95"/>
  <c r="Q22" i="95"/>
  <c r="AU22" i="95"/>
  <c r="BK22" i="95"/>
  <c r="K16" i="90"/>
  <c r="E478" i="95" s="1"/>
  <c r="AI22" i="95"/>
  <c r="AY22" i="95"/>
  <c r="BO22" i="95"/>
  <c r="AC22" i="95"/>
  <c r="AN22" i="95"/>
  <c r="BC22" i="95"/>
  <c r="BS22" i="95"/>
  <c r="AE22" i="95"/>
  <c r="AF22" i="95"/>
  <c r="AQ22" i="95"/>
  <c r="BG22" i="95"/>
  <c r="BW22" i="95"/>
  <c r="AD22" i="95"/>
  <c r="Q727" i="95"/>
  <c r="Q957" i="95" s="1"/>
  <c r="AQ26" i="95"/>
  <c r="AU26" i="95"/>
  <c r="AY26" i="95"/>
  <c r="BC26" i="95"/>
  <c r="BG26" i="95"/>
  <c r="BK26" i="95"/>
  <c r="BO26" i="95"/>
  <c r="BS26" i="95"/>
  <c r="BW26" i="95"/>
  <c r="K20" i="90"/>
  <c r="E482" i="95" s="1"/>
  <c r="AF26" i="95"/>
  <c r="Y26" i="95"/>
  <c r="W26" i="95"/>
  <c r="AM26" i="95"/>
  <c r="AH26" i="95"/>
  <c r="AR26" i="95"/>
  <c r="AV26" i="95"/>
  <c r="AZ26" i="95"/>
  <c r="BD26" i="95"/>
  <c r="BH26" i="95"/>
  <c r="BL26" i="95"/>
  <c r="BP26" i="95"/>
  <c r="BT26" i="95"/>
  <c r="BX26" i="95"/>
  <c r="E558" i="95"/>
  <c r="AJ26" i="95"/>
  <c r="AC26" i="95"/>
  <c r="AA26" i="95"/>
  <c r="Z26" i="95"/>
  <c r="AL26" i="95"/>
  <c r="AO26" i="95"/>
  <c r="AS26" i="95"/>
  <c r="AW26" i="95"/>
  <c r="BA26" i="95"/>
  <c r="BE26" i="95"/>
  <c r="BI26" i="95"/>
  <c r="BM26" i="95"/>
  <c r="BQ26" i="95"/>
  <c r="BU26" i="95"/>
  <c r="BY26" i="95"/>
  <c r="X26" i="95"/>
  <c r="AN26" i="95"/>
  <c r="AG26" i="95"/>
  <c r="AE26" i="95"/>
  <c r="V26" i="95"/>
  <c r="AP26" i="95"/>
  <c r="AT26" i="95"/>
  <c r="AX26" i="95"/>
  <c r="BB26" i="95"/>
  <c r="BF26" i="95"/>
  <c r="BJ26" i="95"/>
  <c r="BN26" i="95"/>
  <c r="BR26" i="95"/>
  <c r="BV26" i="95"/>
  <c r="BZ26" i="95"/>
  <c r="AB26" i="95"/>
  <c r="U26" i="95"/>
  <c r="AK26" i="95"/>
  <c r="AI26" i="95"/>
  <c r="AD26" i="95"/>
  <c r="U752" i="95"/>
  <c r="AQ30" i="95"/>
  <c r="AU30" i="95"/>
  <c r="AY30" i="95"/>
  <c r="BC30" i="95"/>
  <c r="BG30" i="95"/>
  <c r="BK30" i="95"/>
  <c r="BO30" i="95"/>
  <c r="BS30" i="95"/>
  <c r="BW30" i="95"/>
  <c r="K24" i="90"/>
  <c r="E486" i="95" s="1"/>
  <c r="AJ30" i="95"/>
  <c r="AG30" i="95"/>
  <c r="AH30" i="95"/>
  <c r="AA30" i="95"/>
  <c r="AR30" i="95"/>
  <c r="AV30" i="95"/>
  <c r="AZ30" i="95"/>
  <c r="BD30" i="95"/>
  <c r="BH30" i="95"/>
  <c r="BL30" i="95"/>
  <c r="BP30" i="95"/>
  <c r="BT30" i="95"/>
  <c r="BX30" i="95"/>
  <c r="E562" i="95"/>
  <c r="AN30" i="95"/>
  <c r="AK30" i="95"/>
  <c r="AL30" i="95"/>
  <c r="AM30" i="95"/>
  <c r="AO30" i="95"/>
  <c r="AS30" i="95"/>
  <c r="AW30" i="95"/>
  <c r="BA30" i="95"/>
  <c r="BE30" i="95"/>
  <c r="BI30" i="95"/>
  <c r="BM30" i="95"/>
  <c r="BQ30" i="95"/>
  <c r="BU30" i="95"/>
  <c r="BY30" i="95"/>
  <c r="AB30" i="95"/>
  <c r="Y30" i="95"/>
  <c r="Z30" i="95"/>
  <c r="AE30" i="95"/>
  <c r="AP30" i="95"/>
  <c r="AT30" i="95"/>
  <c r="AX30" i="95"/>
  <c r="BB30" i="95"/>
  <c r="BF30" i="95"/>
  <c r="BJ30" i="95"/>
  <c r="BN30" i="95"/>
  <c r="BR30" i="95"/>
  <c r="BV30" i="95"/>
  <c r="BZ30" i="95"/>
  <c r="AF30" i="95"/>
  <c r="AC30" i="95"/>
  <c r="AD30" i="95"/>
  <c r="AI30" i="95"/>
  <c r="Y752" i="95"/>
  <c r="Y957" i="95" s="1"/>
  <c r="AP40" i="95"/>
  <c r="AT40" i="95"/>
  <c r="AX40" i="95"/>
  <c r="BB40" i="95"/>
  <c r="BF40" i="95"/>
  <c r="BJ40" i="95"/>
  <c r="BN40" i="95"/>
  <c r="BR40" i="95"/>
  <c r="BV40" i="95"/>
  <c r="BZ40" i="95"/>
  <c r="AL40" i="95"/>
  <c r="AJ40" i="95"/>
  <c r="AQ40" i="95"/>
  <c r="AU40" i="95"/>
  <c r="AY40" i="95"/>
  <c r="BC40" i="95"/>
  <c r="BG40" i="95"/>
  <c r="BK40" i="95"/>
  <c r="BO40" i="95"/>
  <c r="BS40" i="95"/>
  <c r="BW40" i="95"/>
  <c r="K34" i="90"/>
  <c r="E496" i="95" s="1"/>
  <c r="AI40" i="95"/>
  <c r="AO40" i="95"/>
  <c r="AW40" i="95"/>
  <c r="BE40" i="95"/>
  <c r="BM40" i="95"/>
  <c r="BU40" i="95"/>
  <c r="E572" i="95"/>
  <c r="AR40" i="95"/>
  <c r="AZ40" i="95"/>
  <c r="BH40" i="95"/>
  <c r="BP40" i="95"/>
  <c r="BX40" i="95"/>
  <c r="AM40" i="95"/>
  <c r="AS40" i="95"/>
  <c r="BA40" i="95"/>
  <c r="BI40" i="95"/>
  <c r="BQ40" i="95"/>
  <c r="BY40" i="95"/>
  <c r="AN40" i="95"/>
  <c r="AV40" i="95"/>
  <c r="BD40" i="95"/>
  <c r="BL40" i="95"/>
  <c r="BT40" i="95"/>
  <c r="AK40" i="95"/>
  <c r="AI802" i="95"/>
  <c r="AI957" i="95" s="1"/>
  <c r="AQ44" i="95"/>
  <c r="AU44" i="95"/>
  <c r="AY44" i="95"/>
  <c r="BC44" i="95"/>
  <c r="BG44" i="95"/>
  <c r="BK44" i="95"/>
  <c r="BO44" i="95"/>
  <c r="BS44" i="95"/>
  <c r="BW44" i="95"/>
  <c r="K38" i="90"/>
  <c r="E500" i="95" s="1"/>
  <c r="AR44" i="95"/>
  <c r="AV44" i="95"/>
  <c r="AZ44" i="95"/>
  <c r="BD44" i="95"/>
  <c r="BH44" i="95"/>
  <c r="BL44" i="95"/>
  <c r="BP44" i="95"/>
  <c r="BT44" i="95"/>
  <c r="BX44" i="95"/>
  <c r="AM44" i="95"/>
  <c r="AO44" i="95"/>
  <c r="AS44" i="95"/>
  <c r="AW44" i="95"/>
  <c r="BA44" i="95"/>
  <c r="BE44" i="95"/>
  <c r="BI44" i="95"/>
  <c r="BM44" i="95"/>
  <c r="BQ44" i="95"/>
  <c r="BU44" i="95"/>
  <c r="BY44" i="95"/>
  <c r="AN44" i="95"/>
  <c r="AX44" i="95"/>
  <c r="BN44" i="95"/>
  <c r="E576" i="95"/>
  <c r="BB44" i="95"/>
  <c r="BR44" i="95"/>
  <c r="AP44" i="95"/>
  <c r="BF44" i="95"/>
  <c r="BV44" i="95"/>
  <c r="AT44" i="95"/>
  <c r="BJ44" i="95"/>
  <c r="BZ44" i="95"/>
  <c r="AM827" i="95"/>
  <c r="AT48" i="95"/>
  <c r="AX48" i="95"/>
  <c r="BB48" i="95"/>
  <c r="BF48" i="95"/>
  <c r="BJ48" i="95"/>
  <c r="BN48" i="95"/>
  <c r="BR48" i="95"/>
  <c r="BV48" i="95"/>
  <c r="BZ48" i="95"/>
  <c r="AQ48" i="95"/>
  <c r="AU48" i="95"/>
  <c r="AY48" i="95"/>
  <c r="BC48" i="95"/>
  <c r="BG48" i="95"/>
  <c r="BK48" i="95"/>
  <c r="BO48" i="95"/>
  <c r="BS48" i="95"/>
  <c r="BW48" i="95"/>
  <c r="K42" i="90"/>
  <c r="E504" i="95" s="1"/>
  <c r="AR48" i="95"/>
  <c r="AV48" i="95"/>
  <c r="AZ48" i="95"/>
  <c r="BD48" i="95"/>
  <c r="BH48" i="95"/>
  <c r="BL48" i="95"/>
  <c r="BP48" i="95"/>
  <c r="BT48" i="95"/>
  <c r="BX48" i="95"/>
  <c r="E580" i="95"/>
  <c r="AS48" i="95"/>
  <c r="AW48" i="95"/>
  <c r="BA48" i="95"/>
  <c r="BE48" i="95"/>
  <c r="BI48" i="95"/>
  <c r="BM48" i="95"/>
  <c r="BQ48" i="95"/>
  <c r="BU48" i="95"/>
  <c r="BY48" i="95"/>
  <c r="AQ827" i="95"/>
  <c r="AQ957" i="95" s="1"/>
  <c r="AX52" i="95"/>
  <c r="BB52" i="95"/>
  <c r="BF52" i="95"/>
  <c r="BJ52" i="95"/>
  <c r="BN52" i="95"/>
  <c r="BR52" i="95"/>
  <c r="BV52" i="95"/>
  <c r="BZ52" i="95"/>
  <c r="AU52" i="95"/>
  <c r="AY52" i="95"/>
  <c r="BC52" i="95"/>
  <c r="BG52" i="95"/>
  <c r="BK52" i="95"/>
  <c r="BO52" i="95"/>
  <c r="BS52" i="95"/>
  <c r="BW52" i="95"/>
  <c r="K46" i="90"/>
  <c r="E508" i="95" s="1"/>
  <c r="AV52" i="95"/>
  <c r="AZ52" i="95"/>
  <c r="BH52" i="95"/>
  <c r="BP52" i="95"/>
  <c r="BX52" i="95"/>
  <c r="BA52" i="95"/>
  <c r="BI52" i="95"/>
  <c r="BQ52" i="95"/>
  <c r="BY52" i="95"/>
  <c r="BD52" i="95"/>
  <c r="BL52" i="95"/>
  <c r="BT52" i="95"/>
  <c r="E584" i="95"/>
  <c r="AW52" i="95"/>
  <c r="BE52" i="95"/>
  <c r="BM52" i="95"/>
  <c r="BU52" i="95"/>
  <c r="AU852" i="95"/>
  <c r="AU957" i="95" s="1"/>
  <c r="BB56" i="95"/>
  <c r="BF56" i="95"/>
  <c r="BJ56" i="95"/>
  <c r="BN56" i="95"/>
  <c r="BR56" i="95"/>
  <c r="AY56" i="95"/>
  <c r="BC56" i="95"/>
  <c r="BG56" i="95"/>
  <c r="BK56" i="95"/>
  <c r="BO56" i="95"/>
  <c r="BS56" i="95"/>
  <c r="BA56" i="95"/>
  <c r="BI56" i="95"/>
  <c r="BQ56" i="95"/>
  <c r="BW56" i="95"/>
  <c r="K50" i="90"/>
  <c r="E512" i="95" s="1"/>
  <c r="BD56" i="95"/>
  <c r="BL56" i="95"/>
  <c r="BT56" i="95"/>
  <c r="BX56" i="95"/>
  <c r="E588" i="95"/>
  <c r="BE56" i="95"/>
  <c r="BM56" i="95"/>
  <c r="BU56" i="95"/>
  <c r="BY56" i="95"/>
  <c r="BV56" i="95"/>
  <c r="AZ56" i="95"/>
  <c r="BZ56" i="95"/>
  <c r="BH56" i="95"/>
  <c r="BP56" i="95"/>
  <c r="AY877" i="95"/>
  <c r="BD60" i="95"/>
  <c r="BH60" i="95"/>
  <c r="BL60" i="95"/>
  <c r="BP60" i="95"/>
  <c r="BT60" i="95"/>
  <c r="BX60" i="95"/>
  <c r="K54" i="90"/>
  <c r="BE60" i="95"/>
  <c r="BI60" i="95"/>
  <c r="BM60" i="95"/>
  <c r="BQ60" i="95"/>
  <c r="BU60" i="95"/>
  <c r="BY60" i="95"/>
  <c r="E592" i="95"/>
  <c r="BK60" i="95"/>
  <c r="BS60" i="95"/>
  <c r="BF60" i="95"/>
  <c r="BN60" i="95"/>
  <c r="BV60" i="95"/>
  <c r="BG60" i="95"/>
  <c r="BO60" i="95"/>
  <c r="BW60" i="95"/>
  <c r="BC60" i="95"/>
  <c r="BJ60" i="95"/>
  <c r="BR60" i="95"/>
  <c r="BZ60" i="95"/>
  <c r="BC877" i="95"/>
  <c r="BC957" i="95" s="1"/>
  <c r="BG64" i="95"/>
  <c r="BJ64" i="95"/>
  <c r="BN64" i="95"/>
  <c r="BR64" i="95"/>
  <c r="BV64" i="95"/>
  <c r="BZ64" i="95"/>
  <c r="K58" i="90"/>
  <c r="BK64" i="95"/>
  <c r="BO64" i="95"/>
  <c r="BS64" i="95"/>
  <c r="BW64" i="95"/>
  <c r="BH64" i="95"/>
  <c r="BL64" i="95"/>
  <c r="BP64" i="95"/>
  <c r="BT64" i="95"/>
  <c r="BX64" i="95"/>
  <c r="E596" i="95"/>
  <c r="BI64" i="95"/>
  <c r="BM64" i="95"/>
  <c r="BQ64" i="95"/>
  <c r="BU64" i="95"/>
  <c r="BY64" i="95"/>
  <c r="BG902" i="95"/>
  <c r="BG957" i="95" s="1"/>
  <c r="E600" i="95"/>
  <c r="BN68" i="95"/>
  <c r="BR68" i="95"/>
  <c r="BV68" i="95"/>
  <c r="BZ68" i="95"/>
  <c r="BK68" i="95"/>
  <c r="BO68" i="95"/>
  <c r="BS68" i="95"/>
  <c r="BW68" i="95"/>
  <c r="BM68" i="95"/>
  <c r="BU68" i="95"/>
  <c r="BP68" i="95"/>
  <c r="BX68" i="95"/>
  <c r="K62" i="90"/>
  <c r="BQ68" i="95"/>
  <c r="BY68" i="95"/>
  <c r="BT68" i="95"/>
  <c r="BL68" i="95"/>
  <c r="BK927" i="95"/>
  <c r="G316" i="95"/>
  <c r="E622" i="95"/>
  <c r="G706" i="95"/>
  <c r="E388" i="95"/>
  <c r="K320" i="95"/>
  <c r="E626" i="95"/>
  <c r="K706" i="95"/>
  <c r="K961" i="95" s="1"/>
  <c r="O324" i="95"/>
  <c r="E630" i="95"/>
  <c r="O731" i="95"/>
  <c r="E634" i="95"/>
  <c r="S731" i="95"/>
  <c r="S961" i="95" s="1"/>
  <c r="S328" i="95"/>
  <c r="E638" i="95"/>
  <c r="W332" i="95"/>
  <c r="W756" i="95"/>
  <c r="W961" i="95" s="1"/>
  <c r="E648" i="95"/>
  <c r="AG806" i="95"/>
  <c r="AG342" i="95"/>
  <c r="E652" i="95"/>
  <c r="AK806" i="95"/>
  <c r="AK961" i="95" s="1"/>
  <c r="AK346" i="95"/>
  <c r="AO350" i="95"/>
  <c r="AO831" i="95"/>
  <c r="AO961" i="95" s="1"/>
  <c r="E656" i="95"/>
  <c r="AS354" i="95"/>
  <c r="E660" i="95"/>
  <c r="AS856" i="95"/>
  <c r="E664" i="95"/>
  <c r="AW856" i="95"/>
  <c r="AW961" i="95" s="1"/>
  <c r="AW358" i="95"/>
  <c r="E668" i="95"/>
  <c r="BA362" i="95"/>
  <c r="BA881" i="95"/>
  <c r="BA961" i="95" s="1"/>
  <c r="E672" i="95"/>
  <c r="BE366" i="95"/>
  <c r="BE906" i="95"/>
  <c r="E676" i="95"/>
  <c r="BI370" i="95"/>
  <c r="BI906" i="95"/>
  <c r="BI961" i="95" s="1"/>
  <c r="E680" i="95"/>
  <c r="BM374" i="95"/>
  <c r="BM931" i="95"/>
  <c r="BM961" i="95" s="1"/>
  <c r="AC781" i="23"/>
  <c r="AC961" i="23" s="1"/>
  <c r="AC338" i="23"/>
  <c r="E644" i="23"/>
  <c r="E33" i="23"/>
  <c r="E84" i="23" s="1"/>
  <c r="E644" i="95"/>
  <c r="AC781" i="95"/>
  <c r="AC961" i="95" s="1"/>
  <c r="AC338" i="95"/>
  <c r="AP33" i="95"/>
  <c r="AT33" i="95"/>
  <c r="AX33" i="95"/>
  <c r="BB33" i="95"/>
  <c r="BF33" i="95"/>
  <c r="BJ33" i="95"/>
  <c r="BN33" i="95"/>
  <c r="BR33" i="95"/>
  <c r="BV33" i="95"/>
  <c r="BZ33" i="95"/>
  <c r="AI33" i="95"/>
  <c r="AF33" i="95"/>
  <c r="AG33" i="95"/>
  <c r="AQ33" i="95"/>
  <c r="AU33" i="95"/>
  <c r="AY33" i="95"/>
  <c r="BC33" i="95"/>
  <c r="BG33" i="95"/>
  <c r="BK33" i="95"/>
  <c r="BO33" i="95"/>
  <c r="BS33" i="95"/>
  <c r="BW33" i="95"/>
  <c r="K27" i="90"/>
  <c r="E489" i="95" s="1"/>
  <c r="AM33" i="95"/>
  <c r="AJ33" i="95"/>
  <c r="AH33" i="95"/>
  <c r="AR33" i="95"/>
  <c r="AZ33" i="95"/>
  <c r="BH33" i="95"/>
  <c r="BP33" i="95"/>
  <c r="BX33" i="95"/>
  <c r="AC33" i="95"/>
  <c r="AD33" i="95"/>
  <c r="AS33" i="95"/>
  <c r="BA33" i="95"/>
  <c r="BI33" i="95"/>
  <c r="BQ33" i="95"/>
  <c r="BY33" i="95"/>
  <c r="AB33" i="95"/>
  <c r="AL33" i="95"/>
  <c r="AV33" i="95"/>
  <c r="BD33" i="95"/>
  <c r="BL33" i="95"/>
  <c r="BT33" i="95"/>
  <c r="E565" i="95"/>
  <c r="AN33" i="95"/>
  <c r="AO33" i="95"/>
  <c r="AW33" i="95"/>
  <c r="BE33" i="95"/>
  <c r="BM33" i="95"/>
  <c r="BU33" i="95"/>
  <c r="AE33" i="95"/>
  <c r="AK33" i="95"/>
  <c r="AB777" i="95"/>
  <c r="AB957" i="95" s="1"/>
  <c r="E642" i="94"/>
  <c r="AA336" i="94"/>
  <c r="AA781" i="94"/>
  <c r="E567" i="23"/>
  <c r="AD777" i="23"/>
  <c r="AD957" i="23" s="1"/>
  <c r="AP35" i="23"/>
  <c r="AQ35" i="23"/>
  <c r="AR35" i="23"/>
  <c r="AO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BH35" i="23"/>
  <c r="BI35" i="23"/>
  <c r="BJ35" i="23"/>
  <c r="BK35" i="23"/>
  <c r="BL35" i="23"/>
  <c r="BM35" i="23"/>
  <c r="BN35" i="23"/>
  <c r="BP35" i="23"/>
  <c r="BO35" i="23"/>
  <c r="BQ35" i="23"/>
  <c r="BR35" i="23"/>
  <c r="BS35" i="23"/>
  <c r="BT35" i="23"/>
  <c r="BU35" i="23"/>
  <c r="BV35" i="23"/>
  <c r="BW35" i="23"/>
  <c r="BX35" i="23"/>
  <c r="BY35" i="23"/>
  <c r="BZ35" i="23"/>
  <c r="AD35" i="23"/>
  <c r="AH35" i="23"/>
  <c r="AL35" i="23"/>
  <c r="AE35" i="23"/>
  <c r="AI35" i="23"/>
  <c r="AM35" i="23"/>
  <c r="AF35" i="23"/>
  <c r="AJ35" i="23"/>
  <c r="AN35" i="23"/>
  <c r="AG35" i="23"/>
  <c r="AK35" i="23"/>
  <c r="C29" i="90"/>
  <c r="E491" i="23" s="1"/>
  <c r="AP35" i="95"/>
  <c r="AT35" i="95"/>
  <c r="AX35" i="95"/>
  <c r="BB35" i="95"/>
  <c r="BF35" i="95"/>
  <c r="BJ35" i="95"/>
  <c r="BN35" i="95"/>
  <c r="BR35" i="95"/>
  <c r="BV35" i="95"/>
  <c r="BZ35" i="95"/>
  <c r="AM35" i="95"/>
  <c r="AD35" i="95"/>
  <c r="AK35" i="95"/>
  <c r="AQ35" i="95"/>
  <c r="AU35" i="95"/>
  <c r="AY35" i="95"/>
  <c r="BC35" i="95"/>
  <c r="BG35" i="95"/>
  <c r="BK35" i="95"/>
  <c r="BO35" i="95"/>
  <c r="BS35" i="95"/>
  <c r="BW35" i="95"/>
  <c r="K29" i="90"/>
  <c r="E491" i="95" s="1"/>
  <c r="AF35" i="95"/>
  <c r="AL35" i="95"/>
  <c r="AH35" i="95"/>
  <c r="AR35" i="95"/>
  <c r="AV35" i="95"/>
  <c r="AZ35" i="95"/>
  <c r="BD35" i="95"/>
  <c r="BH35" i="95"/>
  <c r="BL35" i="95"/>
  <c r="BP35" i="95"/>
  <c r="BT35" i="95"/>
  <c r="BX35" i="95"/>
  <c r="AE35" i="95"/>
  <c r="AJ35" i="95"/>
  <c r="E567" i="95"/>
  <c r="AW35" i="95"/>
  <c r="BM35" i="95"/>
  <c r="AI35" i="95"/>
  <c r="BA35" i="95"/>
  <c r="BQ35" i="95"/>
  <c r="AN35" i="95"/>
  <c r="AO35" i="95"/>
  <c r="BE35" i="95"/>
  <c r="BU35" i="95"/>
  <c r="AG35" i="95"/>
  <c r="AS35" i="95"/>
  <c r="BI35" i="95"/>
  <c r="BY35" i="95"/>
  <c r="AD777" i="95"/>
  <c r="AD957" i="95" s="1"/>
  <c r="AR37" i="95"/>
  <c r="AO37" i="95"/>
  <c r="AS37" i="95"/>
  <c r="AQ37" i="95"/>
  <c r="AW37" i="95"/>
  <c r="BA37" i="95"/>
  <c r="BE37" i="95"/>
  <c r="BI37" i="95"/>
  <c r="BM37" i="95"/>
  <c r="BQ37" i="95"/>
  <c r="BU37" i="95"/>
  <c r="BY37" i="95"/>
  <c r="AI37" i="95"/>
  <c r="AN37" i="95"/>
  <c r="AH37" i="95"/>
  <c r="AT37" i="95"/>
  <c r="AX37" i="95"/>
  <c r="BB37" i="95"/>
  <c r="BF37" i="95"/>
  <c r="BJ37" i="95"/>
  <c r="BN37" i="95"/>
  <c r="BR37" i="95"/>
  <c r="BV37" i="95"/>
  <c r="BZ37" i="95"/>
  <c r="AM37" i="95"/>
  <c r="AK37" i="95"/>
  <c r="AU37" i="95"/>
  <c r="AY37" i="95"/>
  <c r="BC37" i="95"/>
  <c r="BG37" i="95"/>
  <c r="BK37" i="95"/>
  <c r="BO37" i="95"/>
  <c r="BS37" i="95"/>
  <c r="BW37" i="95"/>
  <c r="K31" i="90"/>
  <c r="E493" i="95" s="1"/>
  <c r="AF37" i="95"/>
  <c r="AG37" i="95"/>
  <c r="AP37" i="95"/>
  <c r="AV37" i="95"/>
  <c r="AZ37" i="95"/>
  <c r="BD37" i="95"/>
  <c r="BH37" i="95"/>
  <c r="BL37" i="95"/>
  <c r="BP37" i="95"/>
  <c r="BT37" i="95"/>
  <c r="BX37" i="95"/>
  <c r="E569" i="95"/>
  <c r="AJ37" i="95"/>
  <c r="AL37" i="95"/>
  <c r="AF777" i="95"/>
  <c r="AF957" i="95" s="1"/>
  <c r="AQ37" i="94"/>
  <c r="AU37" i="94"/>
  <c r="AY37" i="94"/>
  <c r="BC37" i="94"/>
  <c r="BG37" i="94"/>
  <c r="BK37" i="94"/>
  <c r="BO37" i="94"/>
  <c r="BS37" i="94"/>
  <c r="BW37" i="94"/>
  <c r="G31" i="90"/>
  <c r="E493" i="94" s="1"/>
  <c r="AL37" i="94"/>
  <c r="AF37" i="94"/>
  <c r="AR37" i="94"/>
  <c r="AV37" i="94"/>
  <c r="AZ37" i="94"/>
  <c r="BD37" i="94"/>
  <c r="BH37" i="94"/>
  <c r="BL37" i="94"/>
  <c r="BP37" i="94"/>
  <c r="BT37" i="94"/>
  <c r="BX37" i="94"/>
  <c r="AG37" i="94"/>
  <c r="E569" i="94"/>
  <c r="AI37" i="94"/>
  <c r="AO37" i="94"/>
  <c r="AS37" i="94"/>
  <c r="AW37" i="94"/>
  <c r="BA37" i="94"/>
  <c r="BE37" i="94"/>
  <c r="BI37" i="94"/>
  <c r="BM37" i="94"/>
  <c r="BQ37" i="94"/>
  <c r="BU37" i="94"/>
  <c r="BY37" i="94"/>
  <c r="AK37" i="94"/>
  <c r="AJ37" i="94"/>
  <c r="AM37" i="94"/>
  <c r="AP37" i="94"/>
  <c r="AT37" i="94"/>
  <c r="AX37" i="94"/>
  <c r="BB37" i="94"/>
  <c r="BF37" i="94"/>
  <c r="BJ37" i="94"/>
  <c r="BN37" i="94"/>
  <c r="BR37" i="94"/>
  <c r="BV37" i="94"/>
  <c r="BZ37" i="94"/>
  <c r="AH37" i="94"/>
  <c r="AN37" i="94"/>
  <c r="AF777" i="94"/>
  <c r="AF957" i="94" s="1"/>
  <c r="E569" i="23"/>
  <c r="AF777" i="23"/>
  <c r="AF957" i="23" s="1"/>
  <c r="AR37" i="23"/>
  <c r="AO37" i="23"/>
  <c r="AS37" i="23"/>
  <c r="AP37" i="23"/>
  <c r="AT37" i="23"/>
  <c r="AQ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U37" i="23"/>
  <c r="BV37" i="23"/>
  <c r="BW37" i="23"/>
  <c r="BX37" i="23"/>
  <c r="BY37" i="23"/>
  <c r="BZ37" i="23"/>
  <c r="AG37" i="23"/>
  <c r="AK37" i="23"/>
  <c r="AH37" i="23"/>
  <c r="AL37" i="23"/>
  <c r="AI37" i="23"/>
  <c r="AM37" i="23"/>
  <c r="AF37" i="23"/>
  <c r="AJ37" i="23"/>
  <c r="AN37" i="23"/>
  <c r="C31" i="90"/>
  <c r="E493" i="23" s="1"/>
  <c r="E552" i="23"/>
  <c r="O727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BH20" i="23"/>
  <c r="BI20" i="23"/>
  <c r="BJ20" i="23"/>
  <c r="BK20" i="23"/>
  <c r="BL20" i="23"/>
  <c r="BM20" i="23"/>
  <c r="BN20" i="23"/>
  <c r="BP20" i="23"/>
  <c r="BO20" i="23"/>
  <c r="BQ20" i="23"/>
  <c r="BR20" i="23"/>
  <c r="BS20" i="23"/>
  <c r="BT20" i="23"/>
  <c r="BU20" i="23"/>
  <c r="BV20" i="23"/>
  <c r="BW20" i="23"/>
  <c r="BX20" i="23"/>
  <c r="BY20" i="23"/>
  <c r="BZ20" i="23"/>
  <c r="R20" i="23"/>
  <c r="V20" i="23"/>
  <c r="Z20" i="23"/>
  <c r="AD20" i="23"/>
  <c r="AH20" i="23"/>
  <c r="AL20" i="23"/>
  <c r="O20" i="23"/>
  <c r="S20" i="23"/>
  <c r="W20" i="23"/>
  <c r="AA20" i="23"/>
  <c r="AE20" i="23"/>
  <c r="AI20" i="23"/>
  <c r="AM20" i="23"/>
  <c r="P20" i="23"/>
  <c r="T20" i="23"/>
  <c r="X20" i="23"/>
  <c r="AB20" i="23"/>
  <c r="AF20" i="23"/>
  <c r="AJ20" i="23"/>
  <c r="AN20" i="23"/>
  <c r="Q20" i="23"/>
  <c r="U20" i="23"/>
  <c r="Y20" i="23"/>
  <c r="AC20" i="23"/>
  <c r="AG20" i="23"/>
  <c r="AK20" i="23"/>
  <c r="C14" i="90"/>
  <c r="E476" i="23" s="1"/>
  <c r="E574" i="23"/>
  <c r="AK802" i="23"/>
  <c r="AK957" i="23" s="1"/>
  <c r="AO42" i="23"/>
  <c r="AS42" i="23"/>
  <c r="AW42" i="23"/>
  <c r="AP42" i="23"/>
  <c r="AT42" i="23"/>
  <c r="AX42" i="23"/>
  <c r="AR42" i="23"/>
  <c r="AQ42" i="23"/>
  <c r="AU42" i="23"/>
  <c r="AY42" i="23"/>
  <c r="AV42" i="23"/>
  <c r="AZ42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AK42" i="23"/>
  <c r="AL42" i="23"/>
  <c r="AM42" i="23"/>
  <c r="AN42" i="23"/>
  <c r="C36" i="90"/>
  <c r="E498" i="23" s="1"/>
  <c r="E590" i="23"/>
  <c r="BA58" i="23"/>
  <c r="BA877" i="23"/>
  <c r="BA957" i="23" s="1"/>
  <c r="BD58" i="23"/>
  <c r="BH58" i="23"/>
  <c r="BL58" i="23"/>
  <c r="BP58" i="23"/>
  <c r="BE58" i="23"/>
  <c r="BI58" i="23"/>
  <c r="BM58" i="23"/>
  <c r="BB58" i="23"/>
  <c r="BF58" i="23"/>
  <c r="BJ58" i="23"/>
  <c r="BN58" i="23"/>
  <c r="BC58" i="23"/>
  <c r="BG58" i="23"/>
  <c r="BK58" i="23"/>
  <c r="BO58" i="23"/>
  <c r="BQ58" i="23"/>
  <c r="BR58" i="23"/>
  <c r="BS58" i="23"/>
  <c r="BT58" i="23"/>
  <c r="BU58" i="23"/>
  <c r="BV58" i="23"/>
  <c r="BW58" i="23"/>
  <c r="BX58" i="23"/>
  <c r="BY58" i="23"/>
  <c r="BZ58" i="23"/>
  <c r="C52" i="90"/>
  <c r="E602" i="23"/>
  <c r="BM70" i="23"/>
  <c r="BM927" i="23"/>
  <c r="BM957" i="23" s="1"/>
  <c r="BQ70" i="23"/>
  <c r="BU70" i="23"/>
  <c r="BY70" i="23"/>
  <c r="BN70" i="23"/>
  <c r="BR70" i="23"/>
  <c r="BV70" i="23"/>
  <c r="BZ70" i="23"/>
  <c r="BO70" i="23"/>
  <c r="BS70" i="23"/>
  <c r="BW70" i="23"/>
  <c r="BP70" i="23"/>
  <c r="BT70" i="23"/>
  <c r="BX70" i="23"/>
  <c r="C64" i="90"/>
  <c r="U756" i="23"/>
  <c r="E636" i="23"/>
  <c r="U330" i="23"/>
  <c r="AM831" i="23"/>
  <c r="E654" i="23"/>
  <c r="AM348" i="23"/>
  <c r="BC881" i="23"/>
  <c r="BC961" i="23" s="1"/>
  <c r="BC364" i="23"/>
  <c r="E670" i="23"/>
  <c r="AN12" i="94"/>
  <c r="AR12" i="94"/>
  <c r="AV12" i="94"/>
  <c r="AZ12" i="94"/>
  <c r="BD12" i="94"/>
  <c r="BH12" i="94"/>
  <c r="BL12" i="94"/>
  <c r="BP12" i="94"/>
  <c r="BT12" i="94"/>
  <c r="BX12" i="94"/>
  <c r="AO12" i="94"/>
  <c r="AS12" i="94"/>
  <c r="AW12" i="94"/>
  <c r="BA12" i="94"/>
  <c r="BE12" i="94"/>
  <c r="BI12" i="94"/>
  <c r="BM12" i="94"/>
  <c r="BQ12" i="94"/>
  <c r="BU12" i="94"/>
  <c r="BY12" i="94"/>
  <c r="AP12" i="94"/>
  <c r="AT12" i="94"/>
  <c r="AX12" i="94"/>
  <c r="BB12" i="94"/>
  <c r="BF12" i="94"/>
  <c r="BJ12" i="94"/>
  <c r="BN12" i="94"/>
  <c r="BR12" i="94"/>
  <c r="BV12" i="94"/>
  <c r="BZ12" i="94"/>
  <c r="G12" i="94"/>
  <c r="AQ12" i="94"/>
  <c r="AU12" i="94"/>
  <c r="AY12" i="94"/>
  <c r="BC12" i="94"/>
  <c r="BG12" i="94"/>
  <c r="BK12" i="94"/>
  <c r="BO12" i="94"/>
  <c r="BS12" i="94"/>
  <c r="BW12" i="94"/>
  <c r="G702" i="94"/>
  <c r="AI12" i="94"/>
  <c r="K12" i="94"/>
  <c r="AH12" i="94"/>
  <c r="L12" i="94"/>
  <c r="P12" i="94"/>
  <c r="AK12" i="94"/>
  <c r="R12" i="94"/>
  <c r="AB12" i="94"/>
  <c r="M12" i="94"/>
  <c r="G6" i="90"/>
  <c r="V12" i="94"/>
  <c r="Q12" i="94"/>
  <c r="J12" i="94"/>
  <c r="O12" i="94"/>
  <c r="AM12" i="94"/>
  <c r="W12" i="94"/>
  <c r="N12" i="94"/>
  <c r="AD12" i="94"/>
  <c r="E544" i="94"/>
  <c r="Y12" i="94"/>
  <c r="X12" i="94"/>
  <c r="AA12" i="94"/>
  <c r="H12" i="94"/>
  <c r="AG12" i="94"/>
  <c r="AC12" i="94"/>
  <c r="AJ12" i="94"/>
  <c r="Z12" i="94"/>
  <c r="T12" i="94"/>
  <c r="AE12" i="94"/>
  <c r="AL12" i="94"/>
  <c r="U12" i="94"/>
  <c r="AF12" i="94"/>
  <c r="S12" i="94"/>
  <c r="I12" i="94"/>
  <c r="E84" i="94"/>
  <c r="AP28" i="94"/>
  <c r="AT28" i="94"/>
  <c r="AX28" i="94"/>
  <c r="BB28" i="94"/>
  <c r="BF28" i="94"/>
  <c r="BJ28" i="94"/>
  <c r="BN28" i="94"/>
  <c r="BR28" i="94"/>
  <c r="BV28" i="94"/>
  <c r="BZ28" i="94"/>
  <c r="AD28" i="94"/>
  <c r="AA28" i="94"/>
  <c r="Y28" i="94"/>
  <c r="AB28" i="94"/>
  <c r="X28" i="94"/>
  <c r="AQ28" i="94"/>
  <c r="AU28" i="94"/>
  <c r="AY28" i="94"/>
  <c r="BC28" i="94"/>
  <c r="BG28" i="94"/>
  <c r="BK28" i="94"/>
  <c r="BO28" i="94"/>
  <c r="BS28" i="94"/>
  <c r="BW28" i="94"/>
  <c r="G22" i="90"/>
  <c r="E484" i="94" s="1"/>
  <c r="AH28" i="94"/>
  <c r="AE28" i="94"/>
  <c r="AC28" i="94"/>
  <c r="AF28" i="94"/>
  <c r="AR28" i="94"/>
  <c r="AV28" i="94"/>
  <c r="AZ28" i="94"/>
  <c r="BD28" i="94"/>
  <c r="BH28" i="94"/>
  <c r="BL28" i="94"/>
  <c r="BP28" i="94"/>
  <c r="BT28" i="94"/>
  <c r="BX28" i="94"/>
  <c r="W28" i="94"/>
  <c r="AL28" i="94"/>
  <c r="AI28" i="94"/>
  <c r="AG28" i="94"/>
  <c r="AN28" i="94"/>
  <c r="AO28" i="94"/>
  <c r="AS28" i="94"/>
  <c r="AW28" i="94"/>
  <c r="BA28" i="94"/>
  <c r="BE28" i="94"/>
  <c r="BI28" i="94"/>
  <c r="BM28" i="94"/>
  <c r="BQ28" i="94"/>
  <c r="BU28" i="94"/>
  <c r="BY28" i="94"/>
  <c r="Z28" i="94"/>
  <c r="E560" i="94"/>
  <c r="AM28" i="94"/>
  <c r="AK28" i="94"/>
  <c r="AJ28" i="94"/>
  <c r="W752" i="94"/>
  <c r="W957" i="94" s="1"/>
  <c r="AP46" i="94"/>
  <c r="AT46" i="94"/>
  <c r="AX46" i="94"/>
  <c r="BB46" i="94"/>
  <c r="BF46" i="94"/>
  <c r="BJ46" i="94"/>
  <c r="BN46" i="94"/>
  <c r="BR46" i="94"/>
  <c r="BV46" i="94"/>
  <c r="BZ46" i="94"/>
  <c r="AQ46" i="94"/>
  <c r="AU46" i="94"/>
  <c r="AY46" i="94"/>
  <c r="BC46" i="94"/>
  <c r="BG46" i="94"/>
  <c r="BK46" i="94"/>
  <c r="BO46" i="94"/>
  <c r="BS46" i="94"/>
  <c r="BW46" i="94"/>
  <c r="G40" i="90"/>
  <c r="E502" i="94" s="1"/>
  <c r="AR46" i="94"/>
  <c r="AV46" i="94"/>
  <c r="AZ46" i="94"/>
  <c r="BD46" i="94"/>
  <c r="BH46" i="94"/>
  <c r="BL46" i="94"/>
  <c r="BP46" i="94"/>
  <c r="BT46" i="94"/>
  <c r="BX46" i="94"/>
  <c r="E578" i="94"/>
  <c r="AO46" i="94"/>
  <c r="BE46" i="94"/>
  <c r="BU46" i="94"/>
  <c r="AS46" i="94"/>
  <c r="BI46" i="94"/>
  <c r="BY46" i="94"/>
  <c r="AW46" i="94"/>
  <c r="BM46" i="94"/>
  <c r="BA46" i="94"/>
  <c r="BQ46" i="94"/>
  <c r="AO827" i="94"/>
  <c r="AO957" i="94" s="1"/>
  <c r="E590" i="94"/>
  <c r="BD58" i="94"/>
  <c r="BH58" i="94"/>
  <c r="BL58" i="94"/>
  <c r="BP58" i="94"/>
  <c r="BT58" i="94"/>
  <c r="BX58" i="94"/>
  <c r="G52" i="90"/>
  <c r="BE58" i="94"/>
  <c r="BI58" i="94"/>
  <c r="BM58" i="94"/>
  <c r="BQ58" i="94"/>
  <c r="BU58" i="94"/>
  <c r="BY58" i="94"/>
  <c r="BB58" i="94"/>
  <c r="BF58" i="94"/>
  <c r="BJ58" i="94"/>
  <c r="BN58" i="94"/>
  <c r="BR58" i="94"/>
  <c r="BV58" i="94"/>
  <c r="BZ58" i="94"/>
  <c r="BA58" i="94"/>
  <c r="BC58" i="94"/>
  <c r="BG58" i="94"/>
  <c r="BK58" i="94"/>
  <c r="BO58" i="94"/>
  <c r="BS58" i="94"/>
  <c r="BW58" i="94"/>
  <c r="BA877" i="94"/>
  <c r="BA957" i="94" s="1"/>
  <c r="G64" i="90"/>
  <c r="BO70" i="94"/>
  <c r="BS70" i="94"/>
  <c r="BW70" i="94"/>
  <c r="BM70" i="94"/>
  <c r="BP70" i="94"/>
  <c r="BT70" i="94"/>
  <c r="BX70" i="94"/>
  <c r="E602" i="94"/>
  <c r="BQ70" i="94"/>
  <c r="BU70" i="94"/>
  <c r="BY70" i="94"/>
  <c r="BN70" i="94"/>
  <c r="BR70" i="94"/>
  <c r="BV70" i="94"/>
  <c r="BZ70" i="94"/>
  <c r="BM927" i="94"/>
  <c r="BM957" i="94" s="1"/>
  <c r="E628" i="94"/>
  <c r="M706" i="94"/>
  <c r="M961" i="94" s="1"/>
  <c r="M322" i="94"/>
  <c r="Y756" i="94"/>
  <c r="Y961" i="94" s="1"/>
  <c r="E640" i="94"/>
  <c r="Y334" i="94"/>
  <c r="AQ352" i="94"/>
  <c r="AQ831" i="94"/>
  <c r="AQ961" i="94" s="1"/>
  <c r="E658" i="94"/>
  <c r="E674" i="94"/>
  <c r="BG368" i="94"/>
  <c r="BG906" i="94"/>
  <c r="BG961" i="94" s="1"/>
  <c r="AQ20" i="95"/>
  <c r="AU20" i="95"/>
  <c r="AY20" i="95"/>
  <c r="BC20" i="95"/>
  <c r="BG20" i="95"/>
  <c r="BK20" i="95"/>
  <c r="BO20" i="95"/>
  <c r="BS20" i="95"/>
  <c r="BW20" i="95"/>
  <c r="K14" i="90"/>
  <c r="E476" i="95" s="1"/>
  <c r="AC20" i="95"/>
  <c r="O20" i="95"/>
  <c r="AR20" i="95"/>
  <c r="AV20" i="95"/>
  <c r="AZ20" i="95"/>
  <c r="BD20" i="95"/>
  <c r="BH20" i="95"/>
  <c r="BL20" i="95"/>
  <c r="BP20" i="95"/>
  <c r="BT20" i="95"/>
  <c r="BX20" i="95"/>
  <c r="Q20" i="95"/>
  <c r="AG20" i="95"/>
  <c r="R20" i="95"/>
  <c r="AH20" i="95"/>
  <c r="S20" i="95"/>
  <c r="AI20" i="95"/>
  <c r="AJ20" i="95"/>
  <c r="AO20" i="95"/>
  <c r="AS20" i="95"/>
  <c r="AW20" i="95"/>
  <c r="BA20" i="95"/>
  <c r="BE20" i="95"/>
  <c r="BI20" i="95"/>
  <c r="BM20" i="95"/>
  <c r="BB20" i="95"/>
  <c r="BQ20" i="95"/>
  <c r="BY20" i="95"/>
  <c r="AK20" i="95"/>
  <c r="AD20" i="95"/>
  <c r="W20" i="95"/>
  <c r="T20" i="95"/>
  <c r="AP20" i="95"/>
  <c r="BF20" i="95"/>
  <c r="BR20" i="95"/>
  <c r="BZ20" i="95"/>
  <c r="P20" i="95"/>
  <c r="AL20" i="95"/>
  <c r="AA20" i="95"/>
  <c r="AF20" i="95"/>
  <c r="AT20" i="95"/>
  <c r="BJ20" i="95"/>
  <c r="BU20" i="95"/>
  <c r="U20" i="95"/>
  <c r="V20" i="95"/>
  <c r="X20" i="95"/>
  <c r="AE20" i="95"/>
  <c r="AN20" i="95"/>
  <c r="AX20" i="95"/>
  <c r="BN20" i="95"/>
  <c r="BV20" i="95"/>
  <c r="Y20" i="95"/>
  <c r="Z20" i="95"/>
  <c r="E552" i="95"/>
  <c r="AM20" i="95"/>
  <c r="AB20" i="95"/>
  <c r="O727" i="95"/>
  <c r="AR38" i="95"/>
  <c r="AV38" i="95"/>
  <c r="AZ38" i="95"/>
  <c r="BD38" i="95"/>
  <c r="BH38" i="95"/>
  <c r="BL38" i="95"/>
  <c r="BP38" i="95"/>
  <c r="BT38" i="95"/>
  <c r="BX38" i="95"/>
  <c r="E570" i="95"/>
  <c r="AK38" i="95"/>
  <c r="AI38" i="95"/>
  <c r="AO38" i="95"/>
  <c r="AS38" i="95"/>
  <c r="AW38" i="95"/>
  <c r="BA38" i="95"/>
  <c r="BE38" i="95"/>
  <c r="BI38" i="95"/>
  <c r="BM38" i="95"/>
  <c r="BQ38" i="95"/>
  <c r="BU38" i="95"/>
  <c r="BY38" i="95"/>
  <c r="AJ38" i="95"/>
  <c r="AH38" i="95"/>
  <c r="AP38" i="95"/>
  <c r="AT38" i="95"/>
  <c r="AX38" i="95"/>
  <c r="BB38" i="95"/>
  <c r="BF38" i="95"/>
  <c r="BJ38" i="95"/>
  <c r="BN38" i="95"/>
  <c r="BR38" i="95"/>
  <c r="BV38" i="95"/>
  <c r="BZ38" i="95"/>
  <c r="AN38" i="95"/>
  <c r="AL38" i="95"/>
  <c r="AY38" i="95"/>
  <c r="BO38" i="95"/>
  <c r="AG38" i="95"/>
  <c r="BC38" i="95"/>
  <c r="BS38" i="95"/>
  <c r="AM38" i="95"/>
  <c r="AQ38" i="95"/>
  <c r="BG38" i="95"/>
  <c r="BW38" i="95"/>
  <c r="AU38" i="95"/>
  <c r="BK38" i="95"/>
  <c r="K32" i="90"/>
  <c r="E494" i="95" s="1"/>
  <c r="AG802" i="95"/>
  <c r="AZ54" i="95"/>
  <c r="BD54" i="95"/>
  <c r="BH54" i="95"/>
  <c r="BL54" i="95"/>
  <c r="BP54" i="95"/>
  <c r="BT54" i="95"/>
  <c r="BX54" i="95"/>
  <c r="E586" i="95"/>
  <c r="AW54" i="95"/>
  <c r="BA54" i="95"/>
  <c r="BE54" i="95"/>
  <c r="BI54" i="95"/>
  <c r="BM54" i="95"/>
  <c r="BQ54" i="95"/>
  <c r="BU54" i="95"/>
  <c r="BY54" i="95"/>
  <c r="AX54" i="95"/>
  <c r="BB54" i="95"/>
  <c r="BF54" i="95"/>
  <c r="BJ54" i="95"/>
  <c r="BN54" i="95"/>
  <c r="BR54" i="95"/>
  <c r="BV54" i="95"/>
  <c r="BZ54" i="95"/>
  <c r="AY54" i="95"/>
  <c r="BC54" i="95"/>
  <c r="BG54" i="95"/>
  <c r="BK54" i="95"/>
  <c r="BO54" i="95"/>
  <c r="BS54" i="95"/>
  <c r="BW54" i="95"/>
  <c r="K48" i="90"/>
  <c r="E510" i="95" s="1"/>
  <c r="AW852" i="95"/>
  <c r="AW957" i="95" s="1"/>
  <c r="BJ66" i="95"/>
  <c r="BN66" i="95"/>
  <c r="BR66" i="95"/>
  <c r="BV66" i="95"/>
  <c r="BZ66" i="95"/>
  <c r="K60" i="90"/>
  <c r="BK66" i="95"/>
  <c r="BO66" i="95"/>
  <c r="BS66" i="95"/>
  <c r="BW66" i="95"/>
  <c r="BI66" i="95"/>
  <c r="BL66" i="95"/>
  <c r="BP66" i="95"/>
  <c r="BT66" i="95"/>
  <c r="BX66" i="95"/>
  <c r="BQ66" i="95"/>
  <c r="BU66" i="95"/>
  <c r="E598" i="95"/>
  <c r="BY66" i="95"/>
  <c r="BM66" i="95"/>
  <c r="BI902" i="95"/>
  <c r="BI957" i="95" s="1"/>
  <c r="E628" i="95"/>
  <c r="M322" i="95"/>
  <c r="M706" i="95"/>
  <c r="M961" i="95" s="1"/>
  <c r="E640" i="95"/>
  <c r="Y334" i="95"/>
  <c r="Y756" i="95"/>
  <c r="Y961" i="95" s="1"/>
  <c r="AQ831" i="95"/>
  <c r="AQ961" i="95" s="1"/>
  <c r="E658" i="95"/>
  <c r="AQ352" i="95"/>
  <c r="E678" i="95"/>
  <c r="BK372" i="95"/>
  <c r="BK931" i="95"/>
  <c r="E547" i="23"/>
  <c r="J702" i="23"/>
  <c r="J957" i="23" s="1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BH15" i="23"/>
  <c r="BI15" i="23"/>
  <c r="BJ15" i="23"/>
  <c r="BK15" i="23"/>
  <c r="BL15" i="23"/>
  <c r="BM15" i="23"/>
  <c r="BN15" i="23"/>
  <c r="BO15" i="23"/>
  <c r="BP15" i="23"/>
  <c r="BQ15" i="23"/>
  <c r="BR15" i="23"/>
  <c r="BS15" i="23"/>
  <c r="BT15" i="23"/>
  <c r="BU15" i="23"/>
  <c r="BV15" i="23"/>
  <c r="BW15" i="23"/>
  <c r="BX15" i="23"/>
  <c r="BY15" i="23"/>
  <c r="BZ15" i="23"/>
  <c r="J15" i="23"/>
  <c r="N15" i="23"/>
  <c r="R15" i="23"/>
  <c r="V15" i="23"/>
  <c r="Z15" i="23"/>
  <c r="AD15" i="23"/>
  <c r="AH15" i="23"/>
  <c r="AL15" i="23"/>
  <c r="K15" i="23"/>
  <c r="O15" i="23"/>
  <c r="S15" i="23"/>
  <c r="W15" i="23"/>
  <c r="AA15" i="23"/>
  <c r="AE15" i="23"/>
  <c r="AI15" i="23"/>
  <c r="AM15" i="23"/>
  <c r="L15" i="23"/>
  <c r="P15" i="23"/>
  <c r="T15" i="23"/>
  <c r="X15" i="23"/>
  <c r="AB15" i="23"/>
  <c r="AF15" i="23"/>
  <c r="AJ15" i="23"/>
  <c r="AN15" i="23"/>
  <c r="M15" i="23"/>
  <c r="Q15" i="23"/>
  <c r="U15" i="23"/>
  <c r="Y15" i="23"/>
  <c r="AC15" i="23"/>
  <c r="AG15" i="23"/>
  <c r="AK15" i="23"/>
  <c r="C9" i="90"/>
  <c r="E471" i="23" s="1"/>
  <c r="E551" i="23"/>
  <c r="AP19" i="23"/>
  <c r="AT19" i="23"/>
  <c r="AX19" i="23"/>
  <c r="BB19" i="23"/>
  <c r="BF19" i="23"/>
  <c r="BJ19" i="23"/>
  <c r="BN19" i="23"/>
  <c r="BR19" i="23"/>
  <c r="BV19" i="23"/>
  <c r="BZ19" i="23"/>
  <c r="Z19" i="23"/>
  <c r="O19" i="23"/>
  <c r="AE19" i="23"/>
  <c r="T19" i="23"/>
  <c r="AJ19" i="23"/>
  <c r="Y19" i="23"/>
  <c r="C13" i="90"/>
  <c r="E475" i="23" s="1"/>
  <c r="AN19" i="23"/>
  <c r="BY19" i="23"/>
  <c r="P19" i="23"/>
  <c r="AQ19" i="23"/>
  <c r="AU19" i="23"/>
  <c r="AY19" i="23"/>
  <c r="BC19" i="23"/>
  <c r="BG19" i="23"/>
  <c r="BK19" i="23"/>
  <c r="BP19" i="23"/>
  <c r="BS19" i="23"/>
  <c r="BW19" i="23"/>
  <c r="N19" i="23"/>
  <c r="AD19" i="23"/>
  <c r="S19" i="23"/>
  <c r="AI19" i="23"/>
  <c r="X19" i="23"/>
  <c r="AC19" i="23"/>
  <c r="BM19" i="23"/>
  <c r="AL19" i="23"/>
  <c r="U19" i="23"/>
  <c r="N702" i="23"/>
  <c r="N957" i="23" s="1"/>
  <c r="AR19" i="23"/>
  <c r="AV19" i="23"/>
  <c r="AZ19" i="23"/>
  <c r="BD19" i="23"/>
  <c r="BH19" i="23"/>
  <c r="BL19" i="23"/>
  <c r="BO19" i="23"/>
  <c r="BT19" i="23"/>
  <c r="BX19" i="23"/>
  <c r="R19" i="23"/>
  <c r="AH19" i="23"/>
  <c r="W19" i="23"/>
  <c r="AM19" i="23"/>
  <c r="AB19" i="23"/>
  <c r="Q19" i="23"/>
  <c r="AG19" i="23"/>
  <c r="BI19" i="23"/>
  <c r="BU19" i="23"/>
  <c r="V19" i="23"/>
  <c r="AF19" i="23"/>
  <c r="AO19" i="23"/>
  <c r="AS19" i="23"/>
  <c r="AW19" i="23"/>
  <c r="BA19" i="23"/>
  <c r="BE19" i="23"/>
  <c r="BQ19" i="23"/>
  <c r="AA19" i="23"/>
  <c r="AK19" i="23"/>
  <c r="E555" i="23"/>
  <c r="R727" i="23"/>
  <c r="R957" i="23" s="1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T23" i="23"/>
  <c r="X23" i="23"/>
  <c r="AB23" i="23"/>
  <c r="AF23" i="23"/>
  <c r="AJ23" i="23"/>
  <c r="AN23" i="23"/>
  <c r="U23" i="23"/>
  <c r="Y23" i="23"/>
  <c r="AC23" i="23"/>
  <c r="AG23" i="23"/>
  <c r="AK23" i="23"/>
  <c r="R23" i="23"/>
  <c r="V23" i="23"/>
  <c r="Z23" i="23"/>
  <c r="AD23" i="23"/>
  <c r="AH23" i="23"/>
  <c r="AL23" i="23"/>
  <c r="S23" i="23"/>
  <c r="W23" i="23"/>
  <c r="AA23" i="23"/>
  <c r="AE23" i="23"/>
  <c r="AI23" i="23"/>
  <c r="AM23" i="23"/>
  <c r="C17" i="90"/>
  <c r="E479" i="23" s="1"/>
  <c r="E559" i="23"/>
  <c r="V752" i="23"/>
  <c r="V957" i="23" s="1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BH27" i="23"/>
  <c r="BI27" i="23"/>
  <c r="BJ27" i="23"/>
  <c r="BK27" i="23"/>
  <c r="BL27" i="23"/>
  <c r="BM27" i="23"/>
  <c r="BN27" i="23"/>
  <c r="BP27" i="23"/>
  <c r="BO27" i="23"/>
  <c r="BQ27" i="23"/>
  <c r="BR27" i="23"/>
  <c r="BS27" i="23"/>
  <c r="BT27" i="23"/>
  <c r="BU27" i="23"/>
  <c r="BV27" i="23"/>
  <c r="BW27" i="23"/>
  <c r="BX27" i="23"/>
  <c r="BY27" i="23"/>
  <c r="BZ27" i="23"/>
  <c r="V27" i="23"/>
  <c r="Z27" i="23"/>
  <c r="AD27" i="23"/>
  <c r="AH27" i="23"/>
  <c r="AL27" i="23"/>
  <c r="W27" i="23"/>
  <c r="AA27" i="23"/>
  <c r="AE27" i="23"/>
  <c r="AI27" i="23"/>
  <c r="AM27" i="23"/>
  <c r="X27" i="23"/>
  <c r="AB27" i="23"/>
  <c r="AF27" i="23"/>
  <c r="AJ27" i="23"/>
  <c r="AN27" i="23"/>
  <c r="Y27" i="23"/>
  <c r="AC27" i="23"/>
  <c r="AG27" i="23"/>
  <c r="AK27" i="23"/>
  <c r="C21" i="90"/>
  <c r="E483" i="23" s="1"/>
  <c r="E563" i="23"/>
  <c r="Z752" i="23"/>
  <c r="Z957" i="23" s="1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BH31" i="23"/>
  <c r="BI31" i="23"/>
  <c r="BJ31" i="23"/>
  <c r="BK31" i="23"/>
  <c r="BL31" i="23"/>
  <c r="BM31" i="23"/>
  <c r="BN31" i="23"/>
  <c r="BP31" i="23"/>
  <c r="BO31" i="23"/>
  <c r="BQ31" i="23"/>
  <c r="BR31" i="23"/>
  <c r="BS31" i="23"/>
  <c r="BT31" i="23"/>
  <c r="BU31" i="23"/>
  <c r="BV31" i="23"/>
  <c r="BW31" i="23"/>
  <c r="BX31" i="23"/>
  <c r="BY31" i="23"/>
  <c r="BZ31" i="23"/>
  <c r="AC31" i="23"/>
  <c r="AG31" i="23"/>
  <c r="AK31" i="23"/>
  <c r="Z31" i="23"/>
  <c r="AD31" i="23"/>
  <c r="AH31" i="23"/>
  <c r="AL31" i="23"/>
  <c r="AA31" i="23"/>
  <c r="AE31" i="23"/>
  <c r="AI31" i="23"/>
  <c r="AM31" i="23"/>
  <c r="AB31" i="23"/>
  <c r="AF31" i="23"/>
  <c r="AJ31" i="23"/>
  <c r="AN31" i="23"/>
  <c r="C25" i="90"/>
  <c r="E487" i="23" s="1"/>
  <c r="E573" i="23"/>
  <c r="AJ802" i="23"/>
  <c r="AJ957" i="23" s="1"/>
  <c r="AQ41" i="23"/>
  <c r="AU41" i="23"/>
  <c r="AR41" i="23"/>
  <c r="AV41" i="23"/>
  <c r="AO41" i="23"/>
  <c r="AS41" i="23"/>
  <c r="AW41" i="23"/>
  <c r="AP41" i="23"/>
  <c r="AT41" i="23"/>
  <c r="AX41" i="23"/>
  <c r="AY41" i="23"/>
  <c r="AZ41" i="23"/>
  <c r="BA41" i="23"/>
  <c r="BB41" i="23"/>
  <c r="BC41" i="23"/>
  <c r="BD41" i="23"/>
  <c r="BE41" i="23"/>
  <c r="BF41" i="23"/>
  <c r="BG41" i="23"/>
  <c r="BH41" i="23"/>
  <c r="BI41" i="23"/>
  <c r="BJ41" i="23"/>
  <c r="BK41" i="23"/>
  <c r="BL41" i="23"/>
  <c r="BM41" i="23"/>
  <c r="BN41" i="23"/>
  <c r="BO41" i="23"/>
  <c r="BP41" i="23"/>
  <c r="BQ41" i="23"/>
  <c r="BR41" i="23"/>
  <c r="BS41" i="23"/>
  <c r="BT41" i="23"/>
  <c r="BU41" i="23"/>
  <c r="BV41" i="23"/>
  <c r="BW41" i="23"/>
  <c r="BX41" i="23"/>
  <c r="BY41" i="23"/>
  <c r="BZ41" i="23"/>
  <c r="AJ41" i="23"/>
  <c r="AN41" i="23"/>
  <c r="AK41" i="23"/>
  <c r="AL41" i="23"/>
  <c r="AM41" i="23"/>
  <c r="C35" i="90"/>
  <c r="E497" i="23" s="1"/>
  <c r="E577" i="23"/>
  <c r="AN827" i="23"/>
  <c r="AN957" i="23" s="1"/>
  <c r="AR45" i="23"/>
  <c r="AV45" i="23"/>
  <c r="AZ45" i="23"/>
  <c r="AO45" i="23"/>
  <c r="AS45" i="23"/>
  <c r="AW45" i="23"/>
  <c r="BA45" i="23"/>
  <c r="AP45" i="23"/>
  <c r="AT45" i="23"/>
  <c r="AX45" i="23"/>
  <c r="BB45" i="23"/>
  <c r="AQ45" i="23"/>
  <c r="AU45" i="23"/>
  <c r="AY45" i="23"/>
  <c r="BC45" i="23"/>
  <c r="BD45" i="23"/>
  <c r="BE45" i="23"/>
  <c r="BF45" i="23"/>
  <c r="BG45" i="23"/>
  <c r="BH45" i="23"/>
  <c r="BI45" i="23"/>
  <c r="BJ45" i="23"/>
  <c r="BK45" i="23"/>
  <c r="BL45" i="23"/>
  <c r="BM45" i="23"/>
  <c r="BN45" i="23"/>
  <c r="BO45" i="23"/>
  <c r="BP45" i="23"/>
  <c r="BQ45" i="23"/>
  <c r="BR45" i="23"/>
  <c r="BS45" i="23"/>
  <c r="BT45" i="23"/>
  <c r="BU45" i="23"/>
  <c r="BV45" i="23"/>
  <c r="BW45" i="23"/>
  <c r="BX45" i="23"/>
  <c r="BY45" i="23"/>
  <c r="BZ45" i="23"/>
  <c r="AN45" i="23"/>
  <c r="C39" i="90"/>
  <c r="E501" i="23" s="1"/>
  <c r="E581" i="23"/>
  <c r="AR49" i="23"/>
  <c r="AR827" i="23"/>
  <c r="AR957" i="23" s="1"/>
  <c r="AU49" i="23"/>
  <c r="AY49" i="23"/>
  <c r="BC49" i="23"/>
  <c r="AV49" i="23"/>
  <c r="AZ49" i="23"/>
  <c r="BD49" i="23"/>
  <c r="AS49" i="23"/>
  <c r="AW49" i="23"/>
  <c r="BA49" i="23"/>
  <c r="BE49" i="23"/>
  <c r="AT49" i="23"/>
  <c r="AX49" i="23"/>
  <c r="BB49" i="23"/>
  <c r="BF49" i="23"/>
  <c r="BG49" i="23"/>
  <c r="BH49" i="23"/>
  <c r="BI49" i="23"/>
  <c r="BJ49" i="23"/>
  <c r="BK49" i="23"/>
  <c r="BL49" i="23"/>
  <c r="BM49" i="23"/>
  <c r="BN49" i="23"/>
  <c r="BP49" i="23"/>
  <c r="BO49" i="23"/>
  <c r="BQ49" i="23"/>
  <c r="BR49" i="23"/>
  <c r="BS49" i="23"/>
  <c r="BT49" i="23"/>
  <c r="BU49" i="23"/>
  <c r="BV49" i="23"/>
  <c r="BW49" i="23"/>
  <c r="BX49" i="23"/>
  <c r="BY49" i="23"/>
  <c r="BZ49" i="23"/>
  <c r="C43" i="90"/>
  <c r="E505" i="23" s="1"/>
  <c r="E585" i="23"/>
  <c r="AV53" i="23"/>
  <c r="AV852" i="23"/>
  <c r="AV957" i="23" s="1"/>
  <c r="AW53" i="23"/>
  <c r="BA53" i="23"/>
  <c r="BE53" i="23"/>
  <c r="BI53" i="23"/>
  <c r="AX53" i="23"/>
  <c r="BB53" i="23"/>
  <c r="BF53" i="23"/>
  <c r="BJ53" i="23"/>
  <c r="AY53" i="23"/>
  <c r="BC53" i="23"/>
  <c r="BG53" i="23"/>
  <c r="AZ53" i="23"/>
  <c r="BD53" i="23"/>
  <c r="BH53" i="23"/>
  <c r="BK53" i="23"/>
  <c r="BL53" i="23"/>
  <c r="BM53" i="23"/>
  <c r="BN53" i="23"/>
  <c r="BP53" i="23"/>
  <c r="BO53" i="23"/>
  <c r="BQ53" i="23"/>
  <c r="BR53" i="23"/>
  <c r="BS53" i="23"/>
  <c r="BT53" i="23"/>
  <c r="BU53" i="23"/>
  <c r="BV53" i="23"/>
  <c r="BW53" i="23"/>
  <c r="BX53" i="23"/>
  <c r="BY53" i="23"/>
  <c r="BZ53" i="23"/>
  <c r="C47" i="90"/>
  <c r="E509" i="23" s="1"/>
  <c r="E589" i="23"/>
  <c r="AZ57" i="23"/>
  <c r="AZ877" i="23"/>
  <c r="AZ957" i="23" s="1"/>
  <c r="BC57" i="23"/>
  <c r="BG57" i="23"/>
  <c r="BK57" i="23"/>
  <c r="BD57" i="23"/>
  <c r="BH57" i="23"/>
  <c r="BL57" i="23"/>
  <c r="BA57" i="23"/>
  <c r="BE57" i="23"/>
  <c r="BI57" i="23"/>
  <c r="BM57" i="23"/>
  <c r="BB57" i="23"/>
  <c r="BF57" i="23"/>
  <c r="BJ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51" i="90"/>
  <c r="E593" i="23"/>
  <c r="BD61" i="23"/>
  <c r="BD877" i="23"/>
  <c r="BD957" i="23" s="1"/>
  <c r="BH61" i="23"/>
  <c r="BL61" i="23"/>
  <c r="BP61" i="23"/>
  <c r="BE61" i="23"/>
  <c r="BI61" i="23"/>
  <c r="BM61" i="23"/>
  <c r="BQ61" i="23"/>
  <c r="BF61" i="23"/>
  <c r="BJ61" i="23"/>
  <c r="BN61" i="23"/>
  <c r="BR61" i="23"/>
  <c r="BG61" i="23"/>
  <c r="BK61" i="23"/>
  <c r="BO61" i="23"/>
  <c r="BS61" i="23"/>
  <c r="BT61" i="23"/>
  <c r="BU61" i="23"/>
  <c r="BV61" i="23"/>
  <c r="BW61" i="23"/>
  <c r="BX61" i="23"/>
  <c r="BY61" i="23"/>
  <c r="BZ61" i="23"/>
  <c r="C55" i="90"/>
  <c r="E597" i="23"/>
  <c r="BH65" i="23"/>
  <c r="BH902" i="23"/>
  <c r="BH957" i="23" s="1"/>
  <c r="BL65" i="23"/>
  <c r="BP65" i="23"/>
  <c r="BT65" i="23"/>
  <c r="BI65" i="23"/>
  <c r="BM65" i="23"/>
  <c r="BQ65" i="23"/>
  <c r="BU65" i="23"/>
  <c r="BJ65" i="23"/>
  <c r="BN65" i="23"/>
  <c r="BR65" i="23"/>
  <c r="BV65" i="23"/>
  <c r="BK65" i="23"/>
  <c r="BO65" i="23"/>
  <c r="BS65" i="23"/>
  <c r="BW65" i="23"/>
  <c r="BX65" i="23"/>
  <c r="BY65" i="23"/>
  <c r="BZ65" i="23"/>
  <c r="C59" i="90"/>
  <c r="E601" i="23"/>
  <c r="BL69" i="23"/>
  <c r="BL927" i="23"/>
  <c r="BL957" i="23" s="1"/>
  <c r="BN69" i="23"/>
  <c r="BR69" i="23"/>
  <c r="BV69" i="23"/>
  <c r="BZ69" i="23"/>
  <c r="BO69" i="23"/>
  <c r="BS69" i="23"/>
  <c r="BW69" i="23"/>
  <c r="BP69" i="23"/>
  <c r="BT69" i="23"/>
  <c r="BX69" i="23"/>
  <c r="BM69" i="23"/>
  <c r="BQ69" i="23"/>
  <c r="BU69" i="23"/>
  <c r="BY69" i="23"/>
  <c r="C63" i="90"/>
  <c r="H706" i="23"/>
  <c r="H961" i="23" s="1"/>
  <c r="E623" i="23"/>
  <c r="H317" i="23"/>
  <c r="L706" i="23"/>
  <c r="L961" i="23" s="1"/>
  <c r="E627" i="23"/>
  <c r="L321" i="23"/>
  <c r="P731" i="23"/>
  <c r="P961" i="23" s="1"/>
  <c r="E631" i="23"/>
  <c r="P325" i="23"/>
  <c r="T731" i="23"/>
  <c r="T961" i="23" s="1"/>
  <c r="E635" i="23"/>
  <c r="T329" i="23"/>
  <c r="X756" i="23"/>
  <c r="X961" i="23" s="1"/>
  <c r="E639" i="23"/>
  <c r="X333" i="23"/>
  <c r="AH806" i="23"/>
  <c r="AH961" i="23" s="1"/>
  <c r="AH343" i="23"/>
  <c r="E649" i="23"/>
  <c r="AL806" i="23"/>
  <c r="AL961" i="23" s="1"/>
  <c r="E653" i="23"/>
  <c r="AL347" i="23"/>
  <c r="AP831" i="23"/>
  <c r="AP961" i="23" s="1"/>
  <c r="E657" i="23"/>
  <c r="AP351" i="23"/>
  <c r="AT856" i="23"/>
  <c r="AT961" i="23" s="1"/>
  <c r="E661" i="23"/>
  <c r="AT355" i="23"/>
  <c r="AX856" i="23"/>
  <c r="AX961" i="23" s="1"/>
  <c r="AX359" i="23"/>
  <c r="E665" i="23"/>
  <c r="BB881" i="23"/>
  <c r="BB961" i="23" s="1"/>
  <c r="E669" i="23"/>
  <c r="BB363" i="23"/>
  <c r="BF906" i="23"/>
  <c r="BF961" i="23" s="1"/>
  <c r="E673" i="23"/>
  <c r="BF367" i="23"/>
  <c r="BJ906" i="23"/>
  <c r="BJ961" i="23" s="1"/>
  <c r="BJ371" i="23"/>
  <c r="E677" i="23"/>
  <c r="BN931" i="23"/>
  <c r="BN961" i="23" s="1"/>
  <c r="E681" i="23"/>
  <c r="BN375" i="23"/>
  <c r="AQ15" i="94"/>
  <c r="AU15" i="94"/>
  <c r="AY15" i="94"/>
  <c r="BC15" i="94"/>
  <c r="BG15" i="94"/>
  <c r="BK15" i="94"/>
  <c r="BO15" i="94"/>
  <c r="BS15" i="94"/>
  <c r="BW15" i="94"/>
  <c r="G9" i="90"/>
  <c r="E471" i="94" s="1"/>
  <c r="W15" i="94"/>
  <c r="AM15" i="94"/>
  <c r="X15" i="94"/>
  <c r="AR15" i="94"/>
  <c r="AV15" i="94"/>
  <c r="AZ15" i="94"/>
  <c r="BD15" i="94"/>
  <c r="BH15" i="94"/>
  <c r="BL15" i="94"/>
  <c r="BP15" i="94"/>
  <c r="BT15" i="94"/>
  <c r="BX15" i="94"/>
  <c r="K15" i="94"/>
  <c r="AA15" i="94"/>
  <c r="N15" i="94"/>
  <c r="AO15" i="94"/>
  <c r="AS15" i="94"/>
  <c r="AW15" i="94"/>
  <c r="BA15" i="94"/>
  <c r="BE15" i="94"/>
  <c r="BI15" i="94"/>
  <c r="BM15" i="94"/>
  <c r="BQ15" i="94"/>
  <c r="BU15" i="94"/>
  <c r="BY15" i="94"/>
  <c r="O15" i="94"/>
  <c r="AE15" i="94"/>
  <c r="P15" i="94"/>
  <c r="AP15" i="94"/>
  <c r="AT15" i="94"/>
  <c r="AX15" i="94"/>
  <c r="BB15" i="94"/>
  <c r="BF15" i="94"/>
  <c r="BJ15" i="94"/>
  <c r="BN15" i="94"/>
  <c r="BR15" i="94"/>
  <c r="BV15" i="94"/>
  <c r="BZ15" i="94"/>
  <c r="S15" i="94"/>
  <c r="AI15" i="94"/>
  <c r="AB15" i="94"/>
  <c r="E547" i="94"/>
  <c r="Z15" i="94"/>
  <c r="U15" i="94"/>
  <c r="AG15" i="94"/>
  <c r="AF15" i="94"/>
  <c r="L15" i="94"/>
  <c r="AD15" i="94"/>
  <c r="AK15" i="94"/>
  <c r="J15" i="94"/>
  <c r="AJ15" i="94"/>
  <c r="R15" i="94"/>
  <c r="AH15" i="94"/>
  <c r="M15" i="94"/>
  <c r="AC15" i="94"/>
  <c r="T15" i="94"/>
  <c r="AN15" i="94"/>
  <c r="V15" i="94"/>
  <c r="AL15" i="94"/>
  <c r="Y15" i="94"/>
  <c r="Q15" i="94"/>
  <c r="J702" i="94"/>
  <c r="J957" i="94" s="1"/>
  <c r="BN19" i="94"/>
  <c r="AE19" i="94"/>
  <c r="N19" i="94"/>
  <c r="BH19" i="94"/>
  <c r="AU19" i="94"/>
  <c r="AJ19" i="94"/>
  <c r="E551" i="94"/>
  <c r="AO19" i="94"/>
  <c r="BE19" i="94"/>
  <c r="BU19" i="94"/>
  <c r="V19" i="94"/>
  <c r="AA19" i="94"/>
  <c r="BR19" i="94"/>
  <c r="AF19" i="94"/>
  <c r="BK19" i="94"/>
  <c r="AZ19" i="94"/>
  <c r="AN19" i="94"/>
  <c r="AT19" i="94"/>
  <c r="BV19" i="94"/>
  <c r="BC19" i="94"/>
  <c r="T19" i="94"/>
  <c r="BT19" i="94"/>
  <c r="BG19" i="94"/>
  <c r="AR19" i="94"/>
  <c r="AC19" i="94"/>
  <c r="AS19" i="94"/>
  <c r="BI19" i="94"/>
  <c r="BY19" i="94"/>
  <c r="AL19" i="94"/>
  <c r="AP19" i="94"/>
  <c r="BZ19" i="94"/>
  <c r="W19" i="94"/>
  <c r="BW19" i="94"/>
  <c r="BL19" i="94"/>
  <c r="N702" i="94"/>
  <c r="N957" i="94" s="1"/>
  <c r="AX19" i="94"/>
  <c r="AK19" i="94"/>
  <c r="BO19" i="94"/>
  <c r="AM19" i="94"/>
  <c r="R19" i="94"/>
  <c r="BS19" i="94"/>
  <c r="BD19" i="94"/>
  <c r="X19" i="94"/>
  <c r="AW19" i="94"/>
  <c r="BM19" i="94"/>
  <c r="Q19" i="94"/>
  <c r="AB19" i="94"/>
  <c r="BB19" i="94"/>
  <c r="U19" i="94"/>
  <c r="AQ19" i="94"/>
  <c r="AD19" i="94"/>
  <c r="BX19" i="94"/>
  <c r="BF19" i="94"/>
  <c r="P19" i="94"/>
  <c r="G13" i="90"/>
  <c r="E475" i="94" s="1"/>
  <c r="AV19" i="94"/>
  <c r="AI19" i="94"/>
  <c r="Y19" i="94"/>
  <c r="BP19" i="94"/>
  <c r="BA19" i="94"/>
  <c r="BQ19" i="94"/>
  <c r="AG19" i="94"/>
  <c r="O19" i="94"/>
  <c r="BJ19" i="94"/>
  <c r="Z19" i="94"/>
  <c r="AY19" i="94"/>
  <c r="S19" i="94"/>
  <c r="AH19" i="94"/>
  <c r="AO23" i="94"/>
  <c r="AS23" i="94"/>
  <c r="AW23" i="94"/>
  <c r="BA23" i="94"/>
  <c r="BE23" i="94"/>
  <c r="BI23" i="94"/>
  <c r="BM23" i="94"/>
  <c r="BQ23" i="94"/>
  <c r="BU23" i="94"/>
  <c r="BY23" i="94"/>
  <c r="V23" i="94"/>
  <c r="AL23" i="94"/>
  <c r="AE23" i="94"/>
  <c r="U23" i="94"/>
  <c r="AK23" i="94"/>
  <c r="AB23" i="94"/>
  <c r="AP23" i="94"/>
  <c r="AT23" i="94"/>
  <c r="AX23" i="94"/>
  <c r="BB23" i="94"/>
  <c r="BF23" i="94"/>
  <c r="BJ23" i="94"/>
  <c r="BN23" i="94"/>
  <c r="BR23" i="94"/>
  <c r="BV23" i="94"/>
  <c r="BZ23" i="94"/>
  <c r="Z23" i="94"/>
  <c r="S23" i="94"/>
  <c r="AI23" i="94"/>
  <c r="Y23" i="94"/>
  <c r="X23" i="94"/>
  <c r="AF23" i="94"/>
  <c r="AQ23" i="94"/>
  <c r="AU23" i="94"/>
  <c r="AY23" i="94"/>
  <c r="BC23" i="94"/>
  <c r="BG23" i="94"/>
  <c r="BK23" i="94"/>
  <c r="BO23" i="94"/>
  <c r="BS23" i="94"/>
  <c r="BW23" i="94"/>
  <c r="G17" i="90"/>
  <c r="E479" i="94" s="1"/>
  <c r="AD23" i="94"/>
  <c r="W23" i="94"/>
  <c r="AM23" i="94"/>
  <c r="AC23" i="94"/>
  <c r="AN23" i="94"/>
  <c r="AJ23" i="94"/>
  <c r="AR23" i="94"/>
  <c r="AV23" i="94"/>
  <c r="AZ23" i="94"/>
  <c r="BD23" i="94"/>
  <c r="BH23" i="94"/>
  <c r="BL23" i="94"/>
  <c r="BP23" i="94"/>
  <c r="BT23" i="94"/>
  <c r="BX23" i="94"/>
  <c r="E555" i="94"/>
  <c r="AH23" i="94"/>
  <c r="AA23" i="94"/>
  <c r="R23" i="94"/>
  <c r="AG23" i="94"/>
  <c r="T23" i="94"/>
  <c r="R727" i="94"/>
  <c r="R957" i="94" s="1"/>
  <c r="AP27" i="94"/>
  <c r="AT27" i="94"/>
  <c r="AX27" i="94"/>
  <c r="BB27" i="94"/>
  <c r="BF27" i="94"/>
  <c r="BJ27" i="94"/>
  <c r="BN27" i="94"/>
  <c r="BR27" i="94"/>
  <c r="BV27" i="94"/>
  <c r="BZ27" i="94"/>
  <c r="AD27" i="94"/>
  <c r="AN27" i="94"/>
  <c r="AI27" i="94"/>
  <c r="AJ27" i="94"/>
  <c r="E559" i="94"/>
  <c r="AQ27" i="94"/>
  <c r="AU27" i="94"/>
  <c r="AY27" i="94"/>
  <c r="BC27" i="94"/>
  <c r="BG27" i="94"/>
  <c r="BK27" i="94"/>
  <c r="BO27" i="94"/>
  <c r="BS27" i="94"/>
  <c r="BW27" i="94"/>
  <c r="G21" i="90"/>
  <c r="E483" i="94" s="1"/>
  <c r="AH27" i="94"/>
  <c r="W27" i="94"/>
  <c r="AM27" i="94"/>
  <c r="AC27" i="94"/>
  <c r="Y27" i="94"/>
  <c r="AR27" i="94"/>
  <c r="AV27" i="94"/>
  <c r="AZ27" i="94"/>
  <c r="BD27" i="94"/>
  <c r="BH27" i="94"/>
  <c r="BL27" i="94"/>
  <c r="BP27" i="94"/>
  <c r="BT27" i="94"/>
  <c r="BX27" i="94"/>
  <c r="V27" i="94"/>
  <c r="AL27" i="94"/>
  <c r="AA27" i="94"/>
  <c r="AF27" i="94"/>
  <c r="AK27" i="94"/>
  <c r="AO27" i="94"/>
  <c r="AS27" i="94"/>
  <c r="AW27" i="94"/>
  <c r="BA27" i="94"/>
  <c r="BE27" i="94"/>
  <c r="BI27" i="94"/>
  <c r="BM27" i="94"/>
  <c r="BQ27" i="94"/>
  <c r="BU27" i="94"/>
  <c r="BY27" i="94"/>
  <c r="Z27" i="94"/>
  <c r="AB27" i="94"/>
  <c r="AE27" i="94"/>
  <c r="X27" i="94"/>
  <c r="AG27" i="94"/>
  <c r="V752" i="94"/>
  <c r="V957" i="94" s="1"/>
  <c r="AO31" i="94"/>
  <c r="AS31" i="94"/>
  <c r="AW31" i="94"/>
  <c r="BA31" i="94"/>
  <c r="BE31" i="94"/>
  <c r="BI31" i="94"/>
  <c r="BM31" i="94"/>
  <c r="BQ31" i="94"/>
  <c r="BU31" i="94"/>
  <c r="BY31" i="94"/>
  <c r="AD31" i="94"/>
  <c r="AE31" i="94"/>
  <c r="AC31" i="94"/>
  <c r="AB31" i="94"/>
  <c r="AP31" i="94"/>
  <c r="AT31" i="94"/>
  <c r="AX31" i="94"/>
  <c r="BB31" i="94"/>
  <c r="BF31" i="94"/>
  <c r="BJ31" i="94"/>
  <c r="BN31" i="94"/>
  <c r="BR31" i="94"/>
  <c r="BV31" i="94"/>
  <c r="BZ31" i="94"/>
  <c r="AH31" i="94"/>
  <c r="AI31" i="94"/>
  <c r="AG31" i="94"/>
  <c r="AJ31" i="94"/>
  <c r="AQ31" i="94"/>
  <c r="AY31" i="94"/>
  <c r="BG31" i="94"/>
  <c r="BO31" i="94"/>
  <c r="BW31" i="94"/>
  <c r="AL31" i="94"/>
  <c r="AK31" i="94"/>
  <c r="AR31" i="94"/>
  <c r="AZ31" i="94"/>
  <c r="BH31" i="94"/>
  <c r="BP31" i="94"/>
  <c r="BX31" i="94"/>
  <c r="AA31" i="94"/>
  <c r="AN31" i="94"/>
  <c r="AU31" i="94"/>
  <c r="BC31" i="94"/>
  <c r="BK31" i="94"/>
  <c r="BS31" i="94"/>
  <c r="G25" i="90"/>
  <c r="E487" i="94" s="1"/>
  <c r="AM31" i="94"/>
  <c r="AF31" i="94"/>
  <c r="AV31" i="94"/>
  <c r="E563" i="94"/>
  <c r="BD31" i="94"/>
  <c r="Z31" i="94"/>
  <c r="BL31" i="94"/>
  <c r="BT31" i="94"/>
  <c r="Z752" i="94"/>
  <c r="Z957" i="94" s="1"/>
  <c r="AQ41" i="94"/>
  <c r="AU41" i="94"/>
  <c r="AY41" i="94"/>
  <c r="BC41" i="94"/>
  <c r="BG41" i="94"/>
  <c r="BK41" i="94"/>
  <c r="BO41" i="94"/>
  <c r="BS41" i="94"/>
  <c r="BW41" i="94"/>
  <c r="G35" i="90"/>
  <c r="E497" i="94" s="1"/>
  <c r="AJ41" i="94"/>
  <c r="AR41" i="94"/>
  <c r="AV41" i="94"/>
  <c r="AZ41" i="94"/>
  <c r="BD41" i="94"/>
  <c r="BH41" i="94"/>
  <c r="BL41" i="94"/>
  <c r="BP41" i="94"/>
  <c r="BT41" i="94"/>
  <c r="BX41" i="94"/>
  <c r="AL41" i="94"/>
  <c r="AN41" i="94"/>
  <c r="AO41" i="94"/>
  <c r="AS41" i="94"/>
  <c r="AW41" i="94"/>
  <c r="BA41" i="94"/>
  <c r="BE41" i="94"/>
  <c r="BI41" i="94"/>
  <c r="BM41" i="94"/>
  <c r="BQ41" i="94"/>
  <c r="BU41" i="94"/>
  <c r="BY41" i="94"/>
  <c r="E573" i="94"/>
  <c r="AK41" i="94"/>
  <c r="AP41" i="94"/>
  <c r="AT41" i="94"/>
  <c r="AX41" i="94"/>
  <c r="BB41" i="94"/>
  <c r="BF41" i="94"/>
  <c r="BJ41" i="94"/>
  <c r="BN41" i="94"/>
  <c r="BR41" i="94"/>
  <c r="BV41" i="94"/>
  <c r="BZ41" i="94"/>
  <c r="AM41" i="94"/>
  <c r="AJ802" i="94"/>
  <c r="AJ957" i="94" s="1"/>
  <c r="AQ45" i="94"/>
  <c r="AU45" i="94"/>
  <c r="AY45" i="94"/>
  <c r="BC45" i="94"/>
  <c r="BG45" i="94"/>
  <c r="BK45" i="94"/>
  <c r="BO45" i="94"/>
  <c r="BS45" i="94"/>
  <c r="BW45" i="94"/>
  <c r="G39" i="90"/>
  <c r="E501" i="94" s="1"/>
  <c r="AR45" i="94"/>
  <c r="AV45" i="94"/>
  <c r="AZ45" i="94"/>
  <c r="BD45" i="94"/>
  <c r="BH45" i="94"/>
  <c r="BL45" i="94"/>
  <c r="BP45" i="94"/>
  <c r="BT45" i="94"/>
  <c r="BX45" i="94"/>
  <c r="E577" i="94"/>
  <c r="AO45" i="94"/>
  <c r="AS45" i="94"/>
  <c r="AW45" i="94"/>
  <c r="BA45" i="94"/>
  <c r="BE45" i="94"/>
  <c r="BI45" i="94"/>
  <c r="BM45" i="94"/>
  <c r="BQ45" i="94"/>
  <c r="BU45" i="94"/>
  <c r="BY45" i="94"/>
  <c r="AN45" i="94"/>
  <c r="AP45" i="94"/>
  <c r="AT45" i="94"/>
  <c r="AX45" i="94"/>
  <c r="BB45" i="94"/>
  <c r="BF45" i="94"/>
  <c r="BJ45" i="94"/>
  <c r="BN45" i="94"/>
  <c r="BR45" i="94"/>
  <c r="BV45" i="94"/>
  <c r="BZ45" i="94"/>
  <c r="AN827" i="94"/>
  <c r="AN957" i="94" s="1"/>
  <c r="AR49" i="94"/>
  <c r="AV49" i="94"/>
  <c r="AZ49" i="94"/>
  <c r="BD49" i="94"/>
  <c r="BH49" i="94"/>
  <c r="BL49" i="94"/>
  <c r="BP49" i="94"/>
  <c r="BT49" i="94"/>
  <c r="BX49" i="94"/>
  <c r="E581" i="94"/>
  <c r="AS49" i="94"/>
  <c r="AW49" i="94"/>
  <c r="BA49" i="94"/>
  <c r="BE49" i="94"/>
  <c r="BI49" i="94"/>
  <c r="BM49" i="94"/>
  <c r="BQ49" i="94"/>
  <c r="BU49" i="94"/>
  <c r="BY49" i="94"/>
  <c r="AX49" i="94"/>
  <c r="BF49" i="94"/>
  <c r="BN49" i="94"/>
  <c r="BV49" i="94"/>
  <c r="AY49" i="94"/>
  <c r="BG49" i="94"/>
  <c r="BO49" i="94"/>
  <c r="BW49" i="94"/>
  <c r="AT49" i="94"/>
  <c r="BB49" i="94"/>
  <c r="BJ49" i="94"/>
  <c r="BR49" i="94"/>
  <c r="BZ49" i="94"/>
  <c r="BS49" i="94"/>
  <c r="AU49" i="94"/>
  <c r="G43" i="90"/>
  <c r="E505" i="94" s="1"/>
  <c r="BC49" i="94"/>
  <c r="BK49" i="94"/>
  <c r="AR827" i="94"/>
  <c r="AR957" i="94" s="1"/>
  <c r="AY53" i="94"/>
  <c r="BC53" i="94"/>
  <c r="BG53" i="94"/>
  <c r="BK53" i="94"/>
  <c r="BO53" i="94"/>
  <c r="BS53" i="94"/>
  <c r="BW53" i="94"/>
  <c r="G47" i="90"/>
  <c r="E509" i="94" s="1"/>
  <c r="AV53" i="94"/>
  <c r="AZ53" i="94"/>
  <c r="BD53" i="94"/>
  <c r="BH53" i="94"/>
  <c r="BL53" i="94"/>
  <c r="BP53" i="94"/>
  <c r="BT53" i="94"/>
  <c r="BX53" i="94"/>
  <c r="E585" i="94"/>
  <c r="AW53" i="94"/>
  <c r="BA53" i="94"/>
  <c r="BE53" i="94"/>
  <c r="BI53" i="94"/>
  <c r="BM53" i="94"/>
  <c r="BQ53" i="94"/>
  <c r="BU53" i="94"/>
  <c r="BY53" i="94"/>
  <c r="AX53" i="94"/>
  <c r="BB53" i="94"/>
  <c r="BF53" i="94"/>
  <c r="BJ53" i="94"/>
  <c r="BN53" i="94"/>
  <c r="BR53" i="94"/>
  <c r="BV53" i="94"/>
  <c r="BZ53" i="94"/>
  <c r="AV852" i="94"/>
  <c r="AV957" i="94" s="1"/>
  <c r="E589" i="94"/>
  <c r="BC57" i="94"/>
  <c r="BG57" i="94"/>
  <c r="BK57" i="94"/>
  <c r="BO57" i="94"/>
  <c r="BS57" i="94"/>
  <c r="BW57" i="94"/>
  <c r="AZ57" i="94"/>
  <c r="BD57" i="94"/>
  <c r="BH57" i="94"/>
  <c r="BL57" i="94"/>
  <c r="BP57" i="94"/>
  <c r="BT57" i="94"/>
  <c r="BX57" i="94"/>
  <c r="BA57" i="94"/>
  <c r="BE57" i="94"/>
  <c r="BI57" i="94"/>
  <c r="BM57" i="94"/>
  <c r="BQ57" i="94"/>
  <c r="BU57" i="94"/>
  <c r="BY57" i="94"/>
  <c r="G51" i="90"/>
  <c r="BB57" i="94"/>
  <c r="BF57" i="94"/>
  <c r="BJ57" i="94"/>
  <c r="BN57" i="94"/>
  <c r="BR57" i="94"/>
  <c r="BV57" i="94"/>
  <c r="BZ57" i="94"/>
  <c r="AZ877" i="94"/>
  <c r="AZ957" i="94" s="1"/>
  <c r="G55" i="90"/>
  <c r="BF61" i="94"/>
  <c r="BJ61" i="94"/>
  <c r="BN61" i="94"/>
  <c r="BR61" i="94"/>
  <c r="BV61" i="94"/>
  <c r="BZ61" i="94"/>
  <c r="E593" i="94"/>
  <c r="BG61" i="94"/>
  <c r="BK61" i="94"/>
  <c r="BO61" i="94"/>
  <c r="BS61" i="94"/>
  <c r="BW61" i="94"/>
  <c r="BD61" i="94"/>
  <c r="BH61" i="94"/>
  <c r="BL61" i="94"/>
  <c r="BP61" i="94"/>
  <c r="BT61" i="94"/>
  <c r="BX61" i="94"/>
  <c r="BE61" i="94"/>
  <c r="BI61" i="94"/>
  <c r="BM61" i="94"/>
  <c r="BQ61" i="94"/>
  <c r="BU61" i="94"/>
  <c r="BY61" i="94"/>
  <c r="BD877" i="94"/>
  <c r="BD957" i="94" s="1"/>
  <c r="BI65" i="94"/>
  <c r="BM65" i="94"/>
  <c r="BQ65" i="94"/>
  <c r="BU65" i="94"/>
  <c r="BY65" i="94"/>
  <c r="G59" i="90"/>
  <c r="BJ65" i="94"/>
  <c r="BN65" i="94"/>
  <c r="BR65" i="94"/>
  <c r="BV65" i="94"/>
  <c r="BZ65" i="94"/>
  <c r="E597" i="94"/>
  <c r="BK65" i="94"/>
  <c r="BO65" i="94"/>
  <c r="BS65" i="94"/>
  <c r="BW65" i="94"/>
  <c r="BH65" i="94"/>
  <c r="BL65" i="94"/>
  <c r="BP65" i="94"/>
  <c r="BT65" i="94"/>
  <c r="BX65" i="94"/>
  <c r="BH902" i="94"/>
  <c r="BH957" i="94" s="1"/>
  <c r="G63" i="90"/>
  <c r="BO69" i="94"/>
  <c r="BS69" i="94"/>
  <c r="BW69" i="94"/>
  <c r="BL69" i="94"/>
  <c r="BP69" i="94"/>
  <c r="BT69" i="94"/>
  <c r="BX69" i="94"/>
  <c r="BM69" i="94"/>
  <c r="BQ69" i="94"/>
  <c r="BU69" i="94"/>
  <c r="BY69" i="94"/>
  <c r="E601" i="94"/>
  <c r="BN69" i="94"/>
  <c r="BR69" i="94"/>
  <c r="BV69" i="94"/>
  <c r="BZ69" i="94"/>
  <c r="BL927" i="94"/>
  <c r="BL957" i="94" s="1"/>
  <c r="H317" i="94"/>
  <c r="E623" i="94"/>
  <c r="H706" i="94"/>
  <c r="H961" i="94" s="1"/>
  <c r="E627" i="94"/>
  <c r="L321" i="94"/>
  <c r="L706" i="94"/>
  <c r="L961" i="94" s="1"/>
  <c r="P731" i="94"/>
  <c r="P961" i="94" s="1"/>
  <c r="E631" i="94"/>
  <c r="P325" i="94"/>
  <c r="E635" i="94"/>
  <c r="T731" i="94"/>
  <c r="T961" i="94" s="1"/>
  <c r="T329" i="94"/>
  <c r="X333" i="94"/>
  <c r="E639" i="94"/>
  <c r="X756" i="94"/>
  <c r="X961" i="94" s="1"/>
  <c r="E649" i="94"/>
  <c r="AH806" i="94"/>
  <c r="AH961" i="94" s="1"/>
  <c r="AH343" i="94"/>
  <c r="AL347" i="94"/>
  <c r="E653" i="94"/>
  <c r="AL806" i="94"/>
  <c r="AL961" i="94" s="1"/>
  <c r="AP351" i="94"/>
  <c r="E657" i="94"/>
  <c r="AP831" i="94"/>
  <c r="AP961" i="94" s="1"/>
  <c r="E661" i="94"/>
  <c r="AT355" i="94"/>
  <c r="AT856" i="94"/>
  <c r="AT961" i="94" s="1"/>
  <c r="E665" i="94"/>
  <c r="AX359" i="94"/>
  <c r="AX856" i="94"/>
  <c r="AX961" i="94" s="1"/>
  <c r="E669" i="94"/>
  <c r="BB363" i="94"/>
  <c r="BB881" i="94"/>
  <c r="BB961" i="94" s="1"/>
  <c r="E673" i="94"/>
  <c r="BF367" i="94"/>
  <c r="BF906" i="94"/>
  <c r="BF961" i="94" s="1"/>
  <c r="E677" i="94"/>
  <c r="BJ371" i="94"/>
  <c r="BJ906" i="94"/>
  <c r="BJ961" i="94" s="1"/>
  <c r="E681" i="94"/>
  <c r="BN375" i="94"/>
  <c r="BN931" i="94"/>
  <c r="BN961" i="94" s="1"/>
  <c r="AR15" i="95"/>
  <c r="AV15" i="95"/>
  <c r="AZ15" i="95"/>
  <c r="BD15" i="95"/>
  <c r="BH15" i="95"/>
  <c r="BL15" i="95"/>
  <c r="BP15" i="95"/>
  <c r="BT15" i="95"/>
  <c r="BX15" i="95"/>
  <c r="N15" i="95"/>
  <c r="Z15" i="95"/>
  <c r="L15" i="95"/>
  <c r="AA15" i="95"/>
  <c r="K15" i="95"/>
  <c r="AB15" i="95"/>
  <c r="E547" i="95"/>
  <c r="AK15" i="95"/>
  <c r="AO15" i="95"/>
  <c r="AS15" i="95"/>
  <c r="AW15" i="95"/>
  <c r="BA15" i="95"/>
  <c r="BE15" i="95"/>
  <c r="BI15" i="95"/>
  <c r="BM15" i="95"/>
  <c r="BQ15" i="95"/>
  <c r="BU15" i="95"/>
  <c r="BY15" i="95"/>
  <c r="M15" i="95"/>
  <c r="AD15" i="95"/>
  <c r="O15" i="95"/>
  <c r="AE15" i="95"/>
  <c r="P15" i="95"/>
  <c r="AF15" i="95"/>
  <c r="Y15" i="95"/>
  <c r="Q15" i="95"/>
  <c r="AP15" i="95"/>
  <c r="AT15" i="95"/>
  <c r="AX15" i="95"/>
  <c r="BB15" i="95"/>
  <c r="BF15" i="95"/>
  <c r="BJ15" i="95"/>
  <c r="BN15" i="95"/>
  <c r="BR15" i="95"/>
  <c r="BV15" i="95"/>
  <c r="BZ15" i="95"/>
  <c r="R15" i="95"/>
  <c r="AH15" i="95"/>
  <c r="S15" i="95"/>
  <c r="AI15" i="95"/>
  <c r="T15" i="95"/>
  <c r="AJ15" i="95"/>
  <c r="J15" i="95"/>
  <c r="AG15" i="95"/>
  <c r="AQ15" i="95"/>
  <c r="AU15" i="95"/>
  <c r="AY15" i="95"/>
  <c r="BC15" i="95"/>
  <c r="BG15" i="95"/>
  <c r="BK15" i="95"/>
  <c r="BO15" i="95"/>
  <c r="BS15" i="95"/>
  <c r="BW15" i="95"/>
  <c r="K9" i="90"/>
  <c r="E471" i="95" s="1"/>
  <c r="V15" i="95"/>
  <c r="AL15" i="95"/>
  <c r="W15" i="95"/>
  <c r="AM15" i="95"/>
  <c r="X15" i="95"/>
  <c r="AN15" i="95"/>
  <c r="AC15" i="95"/>
  <c r="U15" i="95"/>
  <c r="J702" i="95"/>
  <c r="J957" i="95" s="1"/>
  <c r="AY19" i="95"/>
  <c r="BO19" i="95"/>
  <c r="Y19" i="95"/>
  <c r="W19" i="95"/>
  <c r="BH19" i="95"/>
  <c r="O19" i="95"/>
  <c r="BY19" i="95"/>
  <c r="BT19" i="95"/>
  <c r="BE19" i="95"/>
  <c r="AB19" i="95"/>
  <c r="BB19" i="95"/>
  <c r="BR19" i="95"/>
  <c r="AK19" i="95"/>
  <c r="AF19" i="95"/>
  <c r="BD19" i="95"/>
  <c r="X19" i="95"/>
  <c r="AG19" i="95"/>
  <c r="BC19" i="95"/>
  <c r="BS19" i="95"/>
  <c r="S19" i="95"/>
  <c r="AJ19" i="95"/>
  <c r="BP19" i="95"/>
  <c r="AO19" i="95"/>
  <c r="N19" i="95"/>
  <c r="AE19" i="95"/>
  <c r="BQ19" i="95"/>
  <c r="AP19" i="95"/>
  <c r="BF19" i="95"/>
  <c r="BV19" i="95"/>
  <c r="R19" i="95"/>
  <c r="T19" i="95"/>
  <c r="BL19" i="95"/>
  <c r="AW19" i="95"/>
  <c r="P19" i="95"/>
  <c r="AQ19" i="95"/>
  <c r="BG19" i="95"/>
  <c r="BW19" i="95"/>
  <c r="V19" i="95"/>
  <c r="AN19" i="95"/>
  <c r="E551" i="95"/>
  <c r="BA19" i="95"/>
  <c r="AA19" i="95"/>
  <c r="AM19" i="95"/>
  <c r="Q19" i="95"/>
  <c r="AT19" i="95"/>
  <c r="BJ19" i="95"/>
  <c r="BZ19" i="95"/>
  <c r="AH19" i="95"/>
  <c r="BX19" i="95"/>
  <c r="BI19" i="95"/>
  <c r="N702" i="95"/>
  <c r="N957" i="95" s="1"/>
  <c r="AU19" i="95"/>
  <c r="BK19" i="95"/>
  <c r="K13" i="90"/>
  <c r="E475" i="95" s="1"/>
  <c r="E399" i="95" s="1"/>
  <c r="AL19" i="95"/>
  <c r="AV19" i="95"/>
  <c r="AC19" i="95"/>
  <c r="BM19" i="95"/>
  <c r="AZ19" i="95"/>
  <c r="AS19" i="95"/>
  <c r="AD19" i="95"/>
  <c r="AX19" i="95"/>
  <c r="BN19" i="95"/>
  <c r="U19" i="95"/>
  <c r="AI19" i="95"/>
  <c r="AR19" i="95"/>
  <c r="Z19" i="95"/>
  <c r="BU19" i="95"/>
  <c r="AQ23" i="95"/>
  <c r="AU23" i="95"/>
  <c r="AY23" i="95"/>
  <c r="BC23" i="95"/>
  <c r="BG23" i="95"/>
  <c r="BK23" i="95"/>
  <c r="BO23" i="95"/>
  <c r="BS23" i="95"/>
  <c r="BW23" i="95"/>
  <c r="K17" i="90"/>
  <c r="E479" i="95" s="1"/>
  <c r="AE23" i="95"/>
  <c r="Y23" i="95"/>
  <c r="AB23" i="95"/>
  <c r="U23" i="95"/>
  <c r="R23" i="95"/>
  <c r="Z23" i="95"/>
  <c r="AR23" i="95"/>
  <c r="AV23" i="95"/>
  <c r="AZ23" i="95"/>
  <c r="BD23" i="95"/>
  <c r="BH23" i="95"/>
  <c r="BL23" i="95"/>
  <c r="BP23" i="95"/>
  <c r="BT23" i="95"/>
  <c r="BX23" i="95"/>
  <c r="S23" i="95"/>
  <c r="AI23" i="95"/>
  <c r="AK23" i="95"/>
  <c r="AF23" i="95"/>
  <c r="AG23" i="95"/>
  <c r="AH23" i="95"/>
  <c r="AO23" i="95"/>
  <c r="AS23" i="95"/>
  <c r="AW23" i="95"/>
  <c r="BA23" i="95"/>
  <c r="BE23" i="95"/>
  <c r="BI23" i="95"/>
  <c r="BM23" i="95"/>
  <c r="BQ23" i="95"/>
  <c r="BU23" i="95"/>
  <c r="BY23" i="95"/>
  <c r="W23" i="95"/>
  <c r="AM23" i="95"/>
  <c r="T23" i="95"/>
  <c r="AJ23" i="95"/>
  <c r="AC23" i="95"/>
  <c r="V23" i="95"/>
  <c r="AT23" i="95"/>
  <c r="BJ23" i="95"/>
  <c r="BZ23" i="95"/>
  <c r="AN23" i="95"/>
  <c r="AX23" i="95"/>
  <c r="BN23" i="95"/>
  <c r="AA23" i="95"/>
  <c r="AD23" i="95"/>
  <c r="BB23" i="95"/>
  <c r="BR23" i="95"/>
  <c r="E555" i="95"/>
  <c r="AL23" i="95"/>
  <c r="AP23" i="95"/>
  <c r="BF23" i="95"/>
  <c r="BV23" i="95"/>
  <c r="X23" i="95"/>
  <c r="R727" i="95"/>
  <c r="R957" i="95" s="1"/>
  <c r="AR27" i="95"/>
  <c r="AV27" i="95"/>
  <c r="AZ27" i="95"/>
  <c r="BD27" i="95"/>
  <c r="BH27" i="95"/>
  <c r="BL27" i="95"/>
  <c r="BP27" i="95"/>
  <c r="BT27" i="95"/>
  <c r="BX27" i="95"/>
  <c r="V27" i="95"/>
  <c r="AL27" i="95"/>
  <c r="AA27" i="95"/>
  <c r="X27" i="95"/>
  <c r="E559" i="95"/>
  <c r="AO27" i="95"/>
  <c r="AS27" i="95"/>
  <c r="AW27" i="95"/>
  <c r="BA27" i="95"/>
  <c r="BE27" i="95"/>
  <c r="BI27" i="95"/>
  <c r="BM27" i="95"/>
  <c r="BQ27" i="95"/>
  <c r="BU27" i="95"/>
  <c r="BY27" i="95"/>
  <c r="Z27" i="95"/>
  <c r="AF27" i="95"/>
  <c r="AE27" i="95"/>
  <c r="AJ27" i="95"/>
  <c r="AK27" i="95"/>
  <c r="AP27" i="95"/>
  <c r="AT27" i="95"/>
  <c r="AX27" i="95"/>
  <c r="BB27" i="95"/>
  <c r="BF27" i="95"/>
  <c r="BJ27" i="95"/>
  <c r="BN27" i="95"/>
  <c r="BR27" i="95"/>
  <c r="BV27" i="95"/>
  <c r="BZ27" i="95"/>
  <c r="AD27" i="95"/>
  <c r="AN27" i="95"/>
  <c r="AI27" i="95"/>
  <c r="AB27" i="95"/>
  <c r="AC27" i="95"/>
  <c r="AQ27" i="95"/>
  <c r="AU27" i="95"/>
  <c r="AY27" i="95"/>
  <c r="BC27" i="95"/>
  <c r="BG27" i="95"/>
  <c r="BK27" i="95"/>
  <c r="BO27" i="95"/>
  <c r="BS27" i="95"/>
  <c r="BW27" i="95"/>
  <c r="K21" i="90"/>
  <c r="E483" i="95" s="1"/>
  <c r="AH27" i="95"/>
  <c r="W27" i="95"/>
  <c r="AM27" i="95"/>
  <c r="AG27" i="95"/>
  <c r="Y27" i="95"/>
  <c r="V752" i="95"/>
  <c r="V957" i="95" s="1"/>
  <c r="AQ31" i="95"/>
  <c r="AU31" i="95"/>
  <c r="AY31" i="95"/>
  <c r="AP31" i="95"/>
  <c r="AV31" i="95"/>
  <c r="BA31" i="95"/>
  <c r="BE31" i="95"/>
  <c r="BI31" i="95"/>
  <c r="BM31" i="95"/>
  <c r="BQ31" i="95"/>
  <c r="BU31" i="95"/>
  <c r="BY31" i="95"/>
  <c r="AC31" i="95"/>
  <c r="Z31" i="95"/>
  <c r="AA31" i="95"/>
  <c r="AN31" i="95"/>
  <c r="AR31" i="95"/>
  <c r="AW31" i="95"/>
  <c r="BB31" i="95"/>
  <c r="BF31" i="95"/>
  <c r="BJ31" i="95"/>
  <c r="BN31" i="95"/>
  <c r="BR31" i="95"/>
  <c r="BV31" i="95"/>
  <c r="BZ31" i="95"/>
  <c r="AG31" i="95"/>
  <c r="AD31" i="95"/>
  <c r="AM31" i="95"/>
  <c r="AB31" i="95"/>
  <c r="AS31" i="95"/>
  <c r="AX31" i="95"/>
  <c r="BC31" i="95"/>
  <c r="BG31" i="95"/>
  <c r="BK31" i="95"/>
  <c r="BO31" i="95"/>
  <c r="BS31" i="95"/>
  <c r="BW31" i="95"/>
  <c r="K25" i="90"/>
  <c r="E487" i="95" s="1"/>
  <c r="AK31" i="95"/>
  <c r="AH31" i="95"/>
  <c r="AE31" i="95"/>
  <c r="AJ31" i="95"/>
  <c r="AO31" i="95"/>
  <c r="AT31" i="95"/>
  <c r="AZ31" i="95"/>
  <c r="BD31" i="95"/>
  <c r="BH31" i="95"/>
  <c r="BL31" i="95"/>
  <c r="BP31" i="95"/>
  <c r="BT31" i="95"/>
  <c r="BX31" i="95"/>
  <c r="E563" i="95"/>
  <c r="AI31" i="95"/>
  <c r="AL31" i="95"/>
  <c r="AF31" i="95"/>
  <c r="Z752" i="95"/>
  <c r="Z957" i="95" s="1"/>
  <c r="AQ41" i="95"/>
  <c r="AU41" i="95"/>
  <c r="AY41" i="95"/>
  <c r="AR41" i="95"/>
  <c r="AV41" i="95"/>
  <c r="AZ41" i="95"/>
  <c r="BD41" i="95"/>
  <c r="BH41" i="95"/>
  <c r="BL41" i="95"/>
  <c r="BP41" i="95"/>
  <c r="BT41" i="95"/>
  <c r="BX41" i="95"/>
  <c r="AK41" i="95"/>
  <c r="AN41" i="95"/>
  <c r="AO41" i="95"/>
  <c r="AS41" i="95"/>
  <c r="AW41" i="95"/>
  <c r="BA41" i="95"/>
  <c r="BE41" i="95"/>
  <c r="BI41" i="95"/>
  <c r="BM41" i="95"/>
  <c r="BQ41" i="95"/>
  <c r="BU41" i="95"/>
  <c r="BY41" i="95"/>
  <c r="AL41" i="95"/>
  <c r="AJ41" i="95"/>
  <c r="AP41" i="95"/>
  <c r="BC41" i="95"/>
  <c r="BK41" i="95"/>
  <c r="BS41" i="95"/>
  <c r="K35" i="90"/>
  <c r="E497" i="95" s="1"/>
  <c r="AT41" i="95"/>
  <c r="BF41" i="95"/>
  <c r="BN41" i="95"/>
  <c r="BV41" i="95"/>
  <c r="E573" i="95"/>
  <c r="AX41" i="95"/>
  <c r="BG41" i="95"/>
  <c r="BO41" i="95"/>
  <c r="BW41" i="95"/>
  <c r="AM41" i="95"/>
  <c r="BB41" i="95"/>
  <c r="BJ41" i="95"/>
  <c r="BR41" i="95"/>
  <c r="BZ41" i="95"/>
  <c r="AJ802" i="95"/>
  <c r="AJ957" i="95" s="1"/>
  <c r="AO45" i="95"/>
  <c r="AS45" i="95"/>
  <c r="AW45" i="95"/>
  <c r="BA45" i="95"/>
  <c r="BE45" i="95"/>
  <c r="BI45" i="95"/>
  <c r="BM45" i="95"/>
  <c r="BQ45" i="95"/>
  <c r="BU45" i="95"/>
  <c r="BY45" i="95"/>
  <c r="AN45" i="95"/>
  <c r="AP45" i="95"/>
  <c r="AT45" i="95"/>
  <c r="AX45" i="95"/>
  <c r="BB45" i="95"/>
  <c r="BF45" i="95"/>
  <c r="BJ45" i="95"/>
  <c r="BN45" i="95"/>
  <c r="BR45" i="95"/>
  <c r="BV45" i="95"/>
  <c r="BZ45" i="95"/>
  <c r="AQ45" i="95"/>
  <c r="AU45" i="95"/>
  <c r="AY45" i="95"/>
  <c r="BC45" i="95"/>
  <c r="BG45" i="95"/>
  <c r="BK45" i="95"/>
  <c r="BO45" i="95"/>
  <c r="BS45" i="95"/>
  <c r="BW45" i="95"/>
  <c r="K39" i="90"/>
  <c r="E501" i="95" s="1"/>
  <c r="BD45" i="95"/>
  <c r="BT45" i="95"/>
  <c r="AR45" i="95"/>
  <c r="BH45" i="95"/>
  <c r="BX45" i="95"/>
  <c r="AV45" i="95"/>
  <c r="BL45" i="95"/>
  <c r="E577" i="95"/>
  <c r="AZ45" i="95"/>
  <c r="BP45" i="95"/>
  <c r="AN827" i="95"/>
  <c r="AN957" i="95" s="1"/>
  <c r="AR49" i="95"/>
  <c r="AV49" i="95"/>
  <c r="AZ49" i="95"/>
  <c r="BD49" i="95"/>
  <c r="BH49" i="95"/>
  <c r="BL49" i="95"/>
  <c r="BP49" i="95"/>
  <c r="BT49" i="95"/>
  <c r="BX49" i="95"/>
  <c r="E581" i="95"/>
  <c r="AS49" i="95"/>
  <c r="AW49" i="95"/>
  <c r="BA49" i="95"/>
  <c r="BE49" i="95"/>
  <c r="BI49" i="95"/>
  <c r="BM49" i="95"/>
  <c r="BQ49" i="95"/>
  <c r="BU49" i="95"/>
  <c r="BY49" i="95"/>
  <c r="AT49" i="95"/>
  <c r="AX49" i="95"/>
  <c r="BB49" i="95"/>
  <c r="BF49" i="95"/>
  <c r="BJ49" i="95"/>
  <c r="BN49" i="95"/>
  <c r="BR49" i="95"/>
  <c r="BV49" i="95"/>
  <c r="BZ49" i="95"/>
  <c r="AU49" i="95"/>
  <c r="AY49" i="95"/>
  <c r="BC49" i="95"/>
  <c r="BG49" i="95"/>
  <c r="BK49" i="95"/>
  <c r="BO49" i="95"/>
  <c r="BS49" i="95"/>
  <c r="BW49" i="95"/>
  <c r="K43" i="90"/>
  <c r="E505" i="95" s="1"/>
  <c r="AR827" i="95"/>
  <c r="AR957" i="95" s="1"/>
  <c r="AV53" i="95"/>
  <c r="AZ53" i="95"/>
  <c r="BD53" i="95"/>
  <c r="BH53" i="95"/>
  <c r="BL53" i="95"/>
  <c r="BP53" i="95"/>
  <c r="BT53" i="95"/>
  <c r="BX53" i="95"/>
  <c r="E585" i="95"/>
  <c r="AW53" i="95"/>
  <c r="BA53" i="95"/>
  <c r="BE53" i="95"/>
  <c r="BI53" i="95"/>
  <c r="BM53" i="95"/>
  <c r="BQ53" i="95"/>
  <c r="BU53" i="95"/>
  <c r="BY53" i="95"/>
  <c r="AX53" i="95"/>
  <c r="BB53" i="95"/>
  <c r="BF53" i="95"/>
  <c r="BJ53" i="95"/>
  <c r="BN53" i="95"/>
  <c r="BR53" i="95"/>
  <c r="BV53" i="95"/>
  <c r="BZ53" i="95"/>
  <c r="AY53" i="95"/>
  <c r="BC53" i="95"/>
  <c r="BG53" i="95"/>
  <c r="BK53" i="95"/>
  <c r="BO53" i="95"/>
  <c r="BS53" i="95"/>
  <c r="BW53" i="95"/>
  <c r="K47" i="90"/>
  <c r="E509" i="95" s="1"/>
  <c r="AV852" i="95"/>
  <c r="AV957" i="95" s="1"/>
  <c r="K51" i="90"/>
  <c r="BC57" i="95"/>
  <c r="BG57" i="95"/>
  <c r="BK57" i="95"/>
  <c r="BO57" i="95"/>
  <c r="BS57" i="95"/>
  <c r="BW57" i="95"/>
  <c r="AZ57" i="95"/>
  <c r="BD57" i="95"/>
  <c r="BH57" i="95"/>
  <c r="BL57" i="95"/>
  <c r="BP57" i="95"/>
  <c r="BT57" i="95"/>
  <c r="BX57" i="95"/>
  <c r="E589" i="95"/>
  <c r="BF57" i="95"/>
  <c r="BN57" i="95"/>
  <c r="BV57" i="95"/>
  <c r="BA57" i="95"/>
  <c r="BI57" i="95"/>
  <c r="BQ57" i="95"/>
  <c r="BY57" i="95"/>
  <c r="BB57" i="95"/>
  <c r="BJ57" i="95"/>
  <c r="BR57" i="95"/>
  <c r="BZ57" i="95"/>
  <c r="BE57" i="95"/>
  <c r="BM57" i="95"/>
  <c r="BU57" i="95"/>
  <c r="AZ877" i="95"/>
  <c r="AZ957" i="95" s="1"/>
  <c r="BE61" i="95"/>
  <c r="BI61" i="95"/>
  <c r="BM61" i="95"/>
  <c r="BQ61" i="95"/>
  <c r="BU61" i="95"/>
  <c r="BY61" i="95"/>
  <c r="K55" i="90"/>
  <c r="BF61" i="95"/>
  <c r="BJ61" i="95"/>
  <c r="BN61" i="95"/>
  <c r="BR61" i="95"/>
  <c r="BV61" i="95"/>
  <c r="BZ61" i="95"/>
  <c r="BD61" i="95"/>
  <c r="BG61" i="95"/>
  <c r="BK61" i="95"/>
  <c r="BO61" i="95"/>
  <c r="BS61" i="95"/>
  <c r="BW61" i="95"/>
  <c r="BH61" i="95"/>
  <c r="BX61" i="95"/>
  <c r="BL61" i="95"/>
  <c r="BP61" i="95"/>
  <c r="E593" i="95"/>
  <c r="BT61" i="95"/>
  <c r="BD877" i="95"/>
  <c r="BD957" i="95" s="1"/>
  <c r="K59" i="90"/>
  <c r="BK65" i="95"/>
  <c r="BO65" i="95"/>
  <c r="BS65" i="95"/>
  <c r="BW65" i="95"/>
  <c r="BH65" i="95"/>
  <c r="BL65" i="95"/>
  <c r="BP65" i="95"/>
  <c r="BT65" i="95"/>
  <c r="BX65" i="95"/>
  <c r="BI65" i="95"/>
  <c r="BM65" i="95"/>
  <c r="BQ65" i="95"/>
  <c r="BU65" i="95"/>
  <c r="BY65" i="95"/>
  <c r="BJ65" i="95"/>
  <c r="BZ65" i="95"/>
  <c r="BN65" i="95"/>
  <c r="BR65" i="95"/>
  <c r="E597" i="95"/>
  <c r="BV65" i="95"/>
  <c r="BH902" i="95"/>
  <c r="BH957" i="95" s="1"/>
  <c r="K63" i="90"/>
  <c r="BP69" i="95"/>
  <c r="BT69" i="95"/>
  <c r="BX69" i="95"/>
  <c r="BM69" i="95"/>
  <c r="BQ69" i="95"/>
  <c r="BU69" i="95"/>
  <c r="BY69" i="95"/>
  <c r="E601" i="95"/>
  <c r="BN69" i="95"/>
  <c r="BR69" i="95"/>
  <c r="BV69" i="95"/>
  <c r="BZ69" i="95"/>
  <c r="BL69" i="95"/>
  <c r="BO69" i="95"/>
  <c r="BS69" i="95"/>
  <c r="BW69" i="95"/>
  <c r="BL927" i="95"/>
  <c r="BL957" i="95" s="1"/>
  <c r="E623" i="95"/>
  <c r="H706" i="95"/>
  <c r="H961" i="95" s="1"/>
  <c r="H317" i="95"/>
  <c r="E627" i="95"/>
  <c r="L321" i="95"/>
  <c r="L706" i="95"/>
  <c r="L961" i="95" s="1"/>
  <c r="E631" i="95"/>
  <c r="P325" i="95"/>
  <c r="P731" i="95"/>
  <c r="P961" i="95" s="1"/>
  <c r="T329" i="95"/>
  <c r="E635" i="95"/>
  <c r="T731" i="95"/>
  <c r="T961" i="95" s="1"/>
  <c r="X333" i="95"/>
  <c r="E639" i="95"/>
  <c r="X756" i="95"/>
  <c r="X961" i="95" s="1"/>
  <c r="E649" i="95"/>
  <c r="AH806" i="95"/>
  <c r="AH961" i="95" s="1"/>
  <c r="AH343" i="95"/>
  <c r="E653" i="95"/>
  <c r="AL347" i="95"/>
  <c r="AL806" i="95"/>
  <c r="AL961" i="95" s="1"/>
  <c r="AP351" i="95"/>
  <c r="E657" i="95"/>
  <c r="AP831" i="95"/>
  <c r="AP961" i="95" s="1"/>
  <c r="E661" i="95"/>
  <c r="AT355" i="95"/>
  <c r="AT856" i="95"/>
  <c r="AT961" i="95" s="1"/>
  <c r="E665" i="95"/>
  <c r="AX359" i="95"/>
  <c r="AX856" i="95"/>
  <c r="AX961" i="95" s="1"/>
  <c r="E669" i="95"/>
  <c r="BB363" i="95"/>
  <c r="BB881" i="95"/>
  <c r="BB961" i="95" s="1"/>
  <c r="E673" i="95"/>
  <c r="BF367" i="95"/>
  <c r="BF906" i="95"/>
  <c r="BF961" i="95" s="1"/>
  <c r="E677" i="95"/>
  <c r="BJ371" i="95"/>
  <c r="BJ906" i="95"/>
  <c r="BJ961" i="95" s="1"/>
  <c r="E681" i="95"/>
  <c r="BN375" i="95"/>
  <c r="BN931" i="95"/>
  <c r="BN961" i="95" s="1"/>
  <c r="AB781" i="23"/>
  <c r="AB961" i="23" s="1"/>
  <c r="E643" i="23"/>
  <c r="AB337" i="23"/>
  <c r="E564" i="23"/>
  <c r="AA777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BH32" i="23"/>
  <c r="BI32" i="23"/>
  <c r="BJ32" i="23"/>
  <c r="BK32" i="23"/>
  <c r="BL32" i="23"/>
  <c r="BM32" i="23"/>
  <c r="BN32" i="23"/>
  <c r="BP32" i="23"/>
  <c r="BO32" i="23"/>
  <c r="BQ32" i="23"/>
  <c r="BR32" i="23"/>
  <c r="BS32" i="23"/>
  <c r="BT32" i="23"/>
  <c r="BU32" i="23"/>
  <c r="BV32" i="23"/>
  <c r="BW32" i="23"/>
  <c r="BX32" i="23"/>
  <c r="BY32" i="23"/>
  <c r="BZ32" i="23"/>
  <c r="AD32" i="23"/>
  <c r="AH32" i="23"/>
  <c r="AL32" i="23"/>
  <c r="AA32" i="23"/>
  <c r="AE32" i="23"/>
  <c r="AI32" i="23"/>
  <c r="AM32" i="23"/>
  <c r="AB32" i="23"/>
  <c r="AF32" i="23"/>
  <c r="AJ32" i="23"/>
  <c r="AN32" i="23"/>
  <c r="AC32" i="23"/>
  <c r="AG32" i="23"/>
  <c r="AK32" i="23"/>
  <c r="C26" i="90"/>
  <c r="E488" i="23" s="1"/>
  <c r="AB337" i="95"/>
  <c r="AB781" i="95"/>
  <c r="AB961" i="95" s="1"/>
  <c r="E643" i="95"/>
  <c r="AQ32" i="95"/>
  <c r="AU32" i="95"/>
  <c r="AY32" i="95"/>
  <c r="BC32" i="95"/>
  <c r="BG32" i="95"/>
  <c r="BK32" i="95"/>
  <c r="BO32" i="95"/>
  <c r="BS32" i="95"/>
  <c r="BW32" i="95"/>
  <c r="K26" i="90"/>
  <c r="E488" i="95" s="1"/>
  <c r="AL32" i="95"/>
  <c r="AI32" i="95"/>
  <c r="AF32" i="95"/>
  <c r="AR32" i="95"/>
  <c r="AV32" i="95"/>
  <c r="AZ32" i="95"/>
  <c r="BD32" i="95"/>
  <c r="BH32" i="95"/>
  <c r="BL32" i="95"/>
  <c r="BP32" i="95"/>
  <c r="BT32" i="95"/>
  <c r="BX32" i="95"/>
  <c r="E564" i="95"/>
  <c r="AN32" i="95"/>
  <c r="AM32" i="95"/>
  <c r="AK32" i="95"/>
  <c r="AP32" i="95"/>
  <c r="AX32" i="95"/>
  <c r="BF32" i="95"/>
  <c r="BN32" i="95"/>
  <c r="BV32" i="95"/>
  <c r="AH32" i="95"/>
  <c r="AJ32" i="95"/>
  <c r="AS32" i="95"/>
  <c r="BA32" i="95"/>
  <c r="BI32" i="95"/>
  <c r="BQ32" i="95"/>
  <c r="BY32" i="95"/>
  <c r="AA32" i="95"/>
  <c r="AC32" i="95"/>
  <c r="AT32" i="95"/>
  <c r="BB32" i="95"/>
  <c r="BJ32" i="95"/>
  <c r="BR32" i="95"/>
  <c r="BZ32" i="95"/>
  <c r="AE32" i="95"/>
  <c r="AG32" i="95"/>
  <c r="AO32" i="95"/>
  <c r="AW32" i="95"/>
  <c r="BE32" i="95"/>
  <c r="BM32" i="95"/>
  <c r="BU32" i="95"/>
  <c r="AD32" i="95"/>
  <c r="AB32" i="95"/>
  <c r="AA777" i="95"/>
  <c r="AO34" i="94"/>
  <c r="AS34" i="94"/>
  <c r="AW34" i="94"/>
  <c r="BA34" i="94"/>
  <c r="BE34" i="94"/>
  <c r="BI34" i="94"/>
  <c r="BM34" i="94"/>
  <c r="BQ34" i="94"/>
  <c r="BU34" i="94"/>
  <c r="BY34" i="94"/>
  <c r="AF34" i="94"/>
  <c r="AG34" i="94"/>
  <c r="AL34" i="94"/>
  <c r="AP34" i="94"/>
  <c r="AT34" i="94"/>
  <c r="AX34" i="94"/>
  <c r="BB34" i="94"/>
  <c r="BF34" i="94"/>
  <c r="BJ34" i="94"/>
  <c r="BN34" i="94"/>
  <c r="BR34" i="94"/>
  <c r="BV34" i="94"/>
  <c r="BZ34" i="94"/>
  <c r="AJ34" i="94"/>
  <c r="AK34" i="94"/>
  <c r="AM34" i="94"/>
  <c r="AQ34" i="94"/>
  <c r="AU34" i="94"/>
  <c r="AY34" i="94"/>
  <c r="BC34" i="94"/>
  <c r="BG34" i="94"/>
  <c r="BK34" i="94"/>
  <c r="BO34" i="94"/>
  <c r="BS34" i="94"/>
  <c r="BW34" i="94"/>
  <c r="G28" i="90"/>
  <c r="E490" i="94" s="1"/>
  <c r="AN34" i="94"/>
  <c r="AD34" i="94"/>
  <c r="AI34" i="94"/>
  <c r="AR34" i="94"/>
  <c r="AV34" i="94"/>
  <c r="AZ34" i="94"/>
  <c r="BD34" i="94"/>
  <c r="BH34" i="94"/>
  <c r="BL34" i="94"/>
  <c r="BP34" i="94"/>
  <c r="BT34" i="94"/>
  <c r="BX34" i="94"/>
  <c r="E566" i="94"/>
  <c r="AC34" i="94"/>
  <c r="AH34" i="94"/>
  <c r="AE34" i="94"/>
  <c r="AC777" i="94"/>
  <c r="AC957" i="94" s="1"/>
  <c r="AD781" i="23"/>
  <c r="AD961" i="23" s="1"/>
  <c r="AD339" i="23"/>
  <c r="E645" i="23"/>
  <c r="E645" i="95"/>
  <c r="AD339" i="95"/>
  <c r="AD781" i="95"/>
  <c r="AD961" i="95" s="1"/>
  <c r="AO36" i="95"/>
  <c r="AS36" i="95"/>
  <c r="AW36" i="95"/>
  <c r="BA36" i="95"/>
  <c r="BE36" i="95"/>
  <c r="AP36" i="95"/>
  <c r="AT36" i="95"/>
  <c r="AX36" i="95"/>
  <c r="BB36" i="95"/>
  <c r="BF36" i="95"/>
  <c r="AV36" i="95"/>
  <c r="BD36" i="95"/>
  <c r="BJ36" i="95"/>
  <c r="BN36" i="95"/>
  <c r="BR36" i="95"/>
  <c r="BV36" i="95"/>
  <c r="BZ36" i="95"/>
  <c r="AL36" i="95"/>
  <c r="AF36" i="95"/>
  <c r="AK36" i="95"/>
  <c r="AQ36" i="95"/>
  <c r="AY36" i="95"/>
  <c r="BG36" i="95"/>
  <c r="BK36" i="95"/>
  <c r="BO36" i="95"/>
  <c r="BS36" i="95"/>
  <c r="BW36" i="95"/>
  <c r="K30" i="90"/>
  <c r="E492" i="95" s="1"/>
  <c r="AE36" i="95"/>
  <c r="AJ36" i="95"/>
  <c r="AR36" i="95"/>
  <c r="AZ36" i="95"/>
  <c r="BH36" i="95"/>
  <c r="BL36" i="95"/>
  <c r="BP36" i="95"/>
  <c r="BT36" i="95"/>
  <c r="BX36" i="95"/>
  <c r="E568" i="95"/>
  <c r="AI36" i="95"/>
  <c r="AN36" i="95"/>
  <c r="AU36" i="95"/>
  <c r="BC36" i="95"/>
  <c r="BI36" i="95"/>
  <c r="BM36" i="95"/>
  <c r="BQ36" i="95"/>
  <c r="BU36" i="95"/>
  <c r="BY36" i="95"/>
  <c r="AH36" i="95"/>
  <c r="AM36" i="95"/>
  <c r="AG36" i="95"/>
  <c r="AE777" i="95"/>
  <c r="AE957" i="95" s="1"/>
  <c r="AO36" i="94"/>
  <c r="AS36" i="94"/>
  <c r="AW36" i="94"/>
  <c r="BA36" i="94"/>
  <c r="BE36" i="94"/>
  <c r="BI36" i="94"/>
  <c r="BM36" i="94"/>
  <c r="BQ36" i="94"/>
  <c r="BU36" i="94"/>
  <c r="BY36" i="94"/>
  <c r="AK36" i="94"/>
  <c r="AH36" i="94"/>
  <c r="AN36" i="94"/>
  <c r="AP36" i="94"/>
  <c r="AT36" i="94"/>
  <c r="AX36" i="94"/>
  <c r="BB36" i="94"/>
  <c r="BF36" i="94"/>
  <c r="BJ36" i="94"/>
  <c r="BN36" i="94"/>
  <c r="BR36" i="94"/>
  <c r="BV36" i="94"/>
  <c r="BZ36" i="94"/>
  <c r="AE36" i="94"/>
  <c r="AL36" i="94"/>
  <c r="AF36" i="94"/>
  <c r="AQ36" i="94"/>
  <c r="AU36" i="94"/>
  <c r="AY36" i="94"/>
  <c r="BC36" i="94"/>
  <c r="BG36" i="94"/>
  <c r="BK36" i="94"/>
  <c r="BO36" i="94"/>
  <c r="BS36" i="94"/>
  <c r="BW36" i="94"/>
  <c r="G30" i="90"/>
  <c r="E492" i="94" s="1"/>
  <c r="AM36" i="94"/>
  <c r="AI36" i="94"/>
  <c r="AR36" i="94"/>
  <c r="AV36" i="94"/>
  <c r="AZ36" i="94"/>
  <c r="BD36" i="94"/>
  <c r="BH36" i="94"/>
  <c r="BL36" i="94"/>
  <c r="BP36" i="94"/>
  <c r="BT36" i="94"/>
  <c r="BX36" i="94"/>
  <c r="AG36" i="94"/>
  <c r="E568" i="94"/>
  <c r="AJ36" i="94"/>
  <c r="AE777" i="94"/>
  <c r="AE957" i="94" s="1"/>
  <c r="E568" i="23"/>
  <c r="AE777" i="23"/>
  <c r="AE957" i="23" s="1"/>
  <c r="AP36" i="23"/>
  <c r="AQ36" i="23"/>
  <c r="AR36" i="23"/>
  <c r="AO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BH36" i="23"/>
  <c r="BI36" i="23"/>
  <c r="BJ36" i="23"/>
  <c r="BK36" i="23"/>
  <c r="BL36" i="23"/>
  <c r="BM36" i="23"/>
  <c r="BN36" i="23"/>
  <c r="BP36" i="23"/>
  <c r="BO36" i="23"/>
  <c r="BQ36" i="23"/>
  <c r="BR36" i="23"/>
  <c r="BS36" i="23"/>
  <c r="BT36" i="23"/>
  <c r="BU36" i="23"/>
  <c r="BV36" i="23"/>
  <c r="BW36" i="23"/>
  <c r="BX36" i="23"/>
  <c r="BY36" i="23"/>
  <c r="BZ36" i="23"/>
  <c r="AH36" i="23"/>
  <c r="AL36" i="23"/>
  <c r="AE36" i="23"/>
  <c r="AI36" i="23"/>
  <c r="AM36" i="23"/>
  <c r="AF36" i="23"/>
  <c r="AJ36" i="23"/>
  <c r="AN36" i="23"/>
  <c r="AG36" i="23"/>
  <c r="AK36" i="23"/>
  <c r="C30" i="90"/>
  <c r="E492" i="23" s="1"/>
  <c r="C15" i="97" l="1"/>
  <c r="BP436" i="23"/>
  <c r="BU436" i="23"/>
  <c r="BZ436" i="23"/>
  <c r="BO436" i="23"/>
  <c r="BT436" i="23"/>
  <c r="BY436" i="23"/>
  <c r="BS436" i="23"/>
  <c r="BX436" i="23"/>
  <c r="BR436" i="23"/>
  <c r="BW436" i="23"/>
  <c r="BQ436" i="23"/>
  <c r="BV436" i="23"/>
  <c r="AY436" i="23"/>
  <c r="BC436" i="23"/>
  <c r="BG436" i="23"/>
  <c r="BK436" i="23"/>
  <c r="AZ436" i="23"/>
  <c r="BD436" i="23"/>
  <c r="BH436" i="23"/>
  <c r="BL436" i="23"/>
  <c r="BA436" i="23"/>
  <c r="BE436" i="23"/>
  <c r="BI436" i="23"/>
  <c r="BM436" i="23"/>
  <c r="BB436" i="23"/>
  <c r="BF436" i="23"/>
  <c r="BJ436" i="23"/>
  <c r="BN436" i="23"/>
  <c r="AD785" i="95"/>
  <c r="AD965" i="95" s="1"/>
  <c r="AD789" i="95"/>
  <c r="AD787" i="95"/>
  <c r="BQ789" i="95"/>
  <c r="BQ787" i="95"/>
  <c r="AM789" i="95"/>
  <c r="AM787" i="95"/>
  <c r="BW789" i="95"/>
  <c r="BW787" i="95"/>
  <c r="BC669" i="94"/>
  <c r="BG669" i="94"/>
  <c r="BK669" i="94"/>
  <c r="BO669" i="94"/>
  <c r="BS669" i="94"/>
  <c r="BW669" i="94"/>
  <c r="BD669" i="94"/>
  <c r="BH669" i="94"/>
  <c r="BL669" i="94"/>
  <c r="BP669" i="94"/>
  <c r="BT669" i="94"/>
  <c r="BX669" i="94"/>
  <c r="BF669" i="94"/>
  <c r="BN669" i="94"/>
  <c r="BV669" i="94"/>
  <c r="BI669" i="94"/>
  <c r="BQ669" i="94"/>
  <c r="BY669" i="94"/>
  <c r="BB669" i="94"/>
  <c r="BJ669" i="94"/>
  <c r="BR669" i="94"/>
  <c r="BZ669" i="94"/>
  <c r="BE669" i="94"/>
  <c r="BM669" i="94"/>
  <c r="BU669" i="94"/>
  <c r="BN601" i="94"/>
  <c r="BR601" i="94"/>
  <c r="BV601" i="94"/>
  <c r="BZ601" i="94"/>
  <c r="BO601" i="94"/>
  <c r="BS601" i="94"/>
  <c r="BW601" i="94"/>
  <c r="BM601" i="94"/>
  <c r="BU601" i="94"/>
  <c r="BP601" i="94"/>
  <c r="BX601" i="94"/>
  <c r="BQ601" i="94"/>
  <c r="BY601" i="94"/>
  <c r="BL601" i="94"/>
  <c r="BT601" i="94"/>
  <c r="BO585" i="94"/>
  <c r="BT585" i="94"/>
  <c r="BY585" i="94"/>
  <c r="BD585" i="94"/>
  <c r="AW585" i="94"/>
  <c r="BM585" i="94"/>
  <c r="BF585" i="94"/>
  <c r="AY585" i="94"/>
  <c r="BS585" i="94"/>
  <c r="BQ585" i="94"/>
  <c r="AZ585" i="94"/>
  <c r="BA585" i="94"/>
  <c r="AX585" i="94"/>
  <c r="BK585" i="94"/>
  <c r="BX585" i="94"/>
  <c r="AV585" i="94"/>
  <c r="BV585" i="94"/>
  <c r="BZ585" i="94"/>
  <c r="BN585" i="94"/>
  <c r="BR585" i="94"/>
  <c r="BI585" i="94"/>
  <c r="BG585" i="94"/>
  <c r="BW585" i="94"/>
  <c r="BH585" i="94"/>
  <c r="BB585" i="94"/>
  <c r="BP585" i="94"/>
  <c r="BL585" i="94"/>
  <c r="BJ585" i="94"/>
  <c r="BU585" i="94"/>
  <c r="BE585" i="94"/>
  <c r="BC585" i="94"/>
  <c r="E429" i="94"/>
  <c r="AU505" i="94"/>
  <c r="AY505" i="94"/>
  <c r="AR505" i="94"/>
  <c r="AV505" i="94"/>
  <c r="AZ505" i="94"/>
  <c r="AS505" i="94"/>
  <c r="AW505" i="94"/>
  <c r="BA505" i="94"/>
  <c r="AT505" i="94"/>
  <c r="AX505" i="94"/>
  <c r="BB505" i="94"/>
  <c r="BT563" i="94"/>
  <c r="BY563" i="94"/>
  <c r="BO563" i="94"/>
  <c r="AG563" i="94"/>
  <c r="AW563" i="94"/>
  <c r="BM563" i="94"/>
  <c r="AL563" i="94"/>
  <c r="BB563" i="94"/>
  <c r="AA563" i="94"/>
  <c r="AQ563" i="94"/>
  <c r="BG563" i="94"/>
  <c r="BL563" i="94"/>
  <c r="AB563" i="94"/>
  <c r="BX563" i="94"/>
  <c r="BR563" i="94"/>
  <c r="BS563" i="94"/>
  <c r="AK563" i="94"/>
  <c r="BA563" i="94"/>
  <c r="Z563" i="94"/>
  <c r="AP563" i="94"/>
  <c r="BF563" i="94"/>
  <c r="AE563" i="94"/>
  <c r="AU563" i="94"/>
  <c r="BK563" i="94"/>
  <c r="BH563" i="94"/>
  <c r="AN563" i="94"/>
  <c r="BV563" i="94"/>
  <c r="AO563" i="94"/>
  <c r="AD563" i="94"/>
  <c r="BJ563" i="94"/>
  <c r="AY563" i="94"/>
  <c r="AJ563" i="94"/>
  <c r="BP563" i="94"/>
  <c r="BZ563" i="94"/>
  <c r="AS563" i="94"/>
  <c r="AH563" i="94"/>
  <c r="BN563" i="94"/>
  <c r="BC563" i="94"/>
  <c r="AZ563" i="94"/>
  <c r="BQ563" i="94"/>
  <c r="BW563" i="94"/>
  <c r="BE563" i="94"/>
  <c r="AT563" i="94"/>
  <c r="AI563" i="94"/>
  <c r="AF563" i="94"/>
  <c r="BD563" i="94"/>
  <c r="BU563" i="94"/>
  <c r="AC563" i="94"/>
  <c r="BI563" i="94"/>
  <c r="AX563" i="94"/>
  <c r="AM563" i="94"/>
  <c r="AV563" i="94"/>
  <c r="AR563" i="94"/>
  <c r="E411" i="94"/>
  <c r="AA487" i="94"/>
  <c r="AB487" i="94"/>
  <c r="AC487" i="94"/>
  <c r="Z487" i="94"/>
  <c r="AD487" i="94"/>
  <c r="BO559" i="94"/>
  <c r="Z559" i="94"/>
  <c r="AP559" i="94"/>
  <c r="BT559" i="94"/>
  <c r="AG559" i="94"/>
  <c r="BB559" i="94"/>
  <c r="BQ559" i="94"/>
  <c r="AN559" i="94"/>
  <c r="BG559" i="94"/>
  <c r="AE559" i="94"/>
  <c r="AZ559" i="94"/>
  <c r="AK559" i="94"/>
  <c r="AA559" i="94"/>
  <c r="BY559" i="94"/>
  <c r="BZ559" i="94"/>
  <c r="AD559" i="94"/>
  <c r="AX559" i="94"/>
  <c r="AB559" i="94"/>
  <c r="BF559" i="94"/>
  <c r="AC559" i="94"/>
  <c r="BC559" i="94"/>
  <c r="AJ559" i="94"/>
  <c r="BH559" i="94"/>
  <c r="BI559" i="94"/>
  <c r="AF559" i="94"/>
  <c r="BS559" i="94"/>
  <c r="AH559" i="94"/>
  <c r="BP559" i="94"/>
  <c r="AM559" i="94"/>
  <c r="BJ559" i="94"/>
  <c r="AI559" i="94"/>
  <c r="BK559" i="94"/>
  <c r="AO559" i="94"/>
  <c r="BL559" i="94"/>
  <c r="AV559" i="94"/>
  <c r="BW559" i="94"/>
  <c r="BX559" i="94"/>
  <c r="BN559" i="94"/>
  <c r="BU559" i="94"/>
  <c r="BE559" i="94"/>
  <c r="V559" i="94"/>
  <c r="W559" i="94"/>
  <c r="X559" i="94"/>
  <c r="Y559" i="94"/>
  <c r="AQ559" i="94"/>
  <c r="BR559" i="94"/>
  <c r="AL559" i="94"/>
  <c r="AR559" i="94"/>
  <c r="AS559" i="94"/>
  <c r="AU559" i="94"/>
  <c r="BM559" i="94"/>
  <c r="BV559" i="94"/>
  <c r="AT559" i="94"/>
  <c r="AW559" i="94"/>
  <c r="AY559" i="94"/>
  <c r="BD559" i="94"/>
  <c r="BA559" i="94"/>
  <c r="BS547" i="94"/>
  <c r="BX547" i="94"/>
  <c r="BR547" i="94"/>
  <c r="R547" i="94"/>
  <c r="AH547" i="94"/>
  <c r="AX547" i="94"/>
  <c r="BN547" i="94"/>
  <c r="W547" i="94"/>
  <c r="AM547" i="94"/>
  <c r="BC547" i="94"/>
  <c r="J547" i="94"/>
  <c r="AB547" i="94"/>
  <c r="AR547" i="94"/>
  <c r="BH547" i="94"/>
  <c r="AW547" i="94"/>
  <c r="AK547" i="94"/>
  <c r="AO547" i="94"/>
  <c r="BO547" i="94"/>
  <c r="BQ547" i="94"/>
  <c r="M547" i="94"/>
  <c r="AD547" i="94"/>
  <c r="BB547" i="94"/>
  <c r="O547" i="94"/>
  <c r="AI547" i="94"/>
  <c r="BG547" i="94"/>
  <c r="T547" i="94"/>
  <c r="AN547" i="94"/>
  <c r="BL547" i="94"/>
  <c r="AC547" i="94"/>
  <c r="Y547" i="94"/>
  <c r="BT547" i="94"/>
  <c r="BV547" i="94"/>
  <c r="Z547" i="94"/>
  <c r="AT547" i="94"/>
  <c r="K547" i="94"/>
  <c r="AE547" i="94"/>
  <c r="AY547" i="94"/>
  <c r="P547" i="94"/>
  <c r="AJ547" i="94"/>
  <c r="BD547" i="94"/>
  <c r="BM547" i="94"/>
  <c r="L547" i="94"/>
  <c r="BI547" i="94"/>
  <c r="BP547" i="94"/>
  <c r="V547" i="94"/>
  <c r="BJ547" i="94"/>
  <c r="AU547" i="94"/>
  <c r="AF547" i="94"/>
  <c r="AG547" i="94"/>
  <c r="AS547" i="94"/>
  <c r="BU547" i="94"/>
  <c r="AL547" i="94"/>
  <c r="S547" i="94"/>
  <c r="BK547" i="94"/>
  <c r="AV547" i="94"/>
  <c r="U547" i="94"/>
  <c r="BY547" i="94"/>
  <c r="AP547" i="94"/>
  <c r="AA547" i="94"/>
  <c r="BZ547" i="94"/>
  <c r="AZ547" i="94"/>
  <c r="BA547" i="94"/>
  <c r="BW547" i="94"/>
  <c r="N547" i="94"/>
  <c r="BF547" i="94"/>
  <c r="AQ547" i="94"/>
  <c r="X547" i="94"/>
  <c r="Q547" i="94"/>
  <c r="BE547" i="94"/>
  <c r="BN943" i="23"/>
  <c r="BN947" i="23" s="1"/>
  <c r="BN388" i="23"/>
  <c r="BJ918" i="23"/>
  <c r="BJ922" i="23" s="1"/>
  <c r="BJ388" i="23"/>
  <c r="BQ665" i="23"/>
  <c r="BV665" i="23"/>
  <c r="BW665" i="23"/>
  <c r="BA665" i="23"/>
  <c r="AX665" i="23"/>
  <c r="BN665" i="23"/>
  <c r="BG665" i="23"/>
  <c r="BU665" i="23"/>
  <c r="BZ665" i="23"/>
  <c r="BP665" i="23"/>
  <c r="BD665" i="23"/>
  <c r="BH665" i="23"/>
  <c r="BB665" i="23"/>
  <c r="BC665" i="23"/>
  <c r="BR665" i="23"/>
  <c r="BS665" i="23"/>
  <c r="BX665" i="23"/>
  <c r="AZ665" i="23"/>
  <c r="BJ665" i="23"/>
  <c r="BY665" i="23"/>
  <c r="BO665" i="23"/>
  <c r="BT665" i="23"/>
  <c r="BI665" i="23"/>
  <c r="BF665" i="23"/>
  <c r="BE665" i="23"/>
  <c r="BK665" i="23"/>
  <c r="BM665" i="23"/>
  <c r="AY665" i="23"/>
  <c r="BL665" i="23"/>
  <c r="BZ661" i="23"/>
  <c r="BO661" i="23"/>
  <c r="BU661" i="23"/>
  <c r="BF661" i="23"/>
  <c r="BH661" i="23"/>
  <c r="BC661" i="23"/>
  <c r="AW661" i="23"/>
  <c r="BN661" i="23"/>
  <c r="BP661" i="23"/>
  <c r="BT661" i="23"/>
  <c r="BY661" i="23"/>
  <c r="AX661" i="23"/>
  <c r="BK661" i="23"/>
  <c r="AT661" i="23"/>
  <c r="AY661" i="23"/>
  <c r="BI661" i="23"/>
  <c r="BG661" i="23"/>
  <c r="BV661" i="23"/>
  <c r="BW661" i="23"/>
  <c r="BQ661" i="23"/>
  <c r="BA661" i="23"/>
  <c r="BM661" i="23"/>
  <c r="BJ661" i="23"/>
  <c r="AZ661" i="23"/>
  <c r="BD661" i="23"/>
  <c r="BR661" i="23"/>
  <c r="BS661" i="23"/>
  <c r="BX661" i="23"/>
  <c r="AV661" i="23"/>
  <c r="BL661" i="23"/>
  <c r="AU661" i="23"/>
  <c r="BB661" i="23"/>
  <c r="BE661" i="23"/>
  <c r="BV649" i="23"/>
  <c r="BW649" i="23"/>
  <c r="BQ649" i="23"/>
  <c r="BI649" i="23"/>
  <c r="AV649" i="23"/>
  <c r="BC649" i="23"/>
  <c r="AH649" i="23"/>
  <c r="BL649" i="23"/>
  <c r="BB649" i="23"/>
  <c r="BK649" i="23"/>
  <c r="AS649" i="23"/>
  <c r="BZ649" i="23"/>
  <c r="BP649" i="23"/>
  <c r="BU649" i="23"/>
  <c r="AR649" i="23"/>
  <c r="BG649" i="23"/>
  <c r="BF649" i="23"/>
  <c r="AO649" i="23"/>
  <c r="AM649" i="23"/>
  <c r="AJ649" i="23"/>
  <c r="BH649" i="23"/>
  <c r="AW649" i="23"/>
  <c r="BR649" i="23"/>
  <c r="BS649" i="23"/>
  <c r="BX649" i="23"/>
  <c r="AQ649" i="23"/>
  <c r="BN649" i="23"/>
  <c r="BA649" i="23"/>
  <c r="AX649" i="23"/>
  <c r="BO649" i="23"/>
  <c r="BT649" i="23"/>
  <c r="BY649" i="23"/>
  <c r="AI649" i="23"/>
  <c r="AY649" i="23"/>
  <c r="AL649" i="23"/>
  <c r="AN649" i="23"/>
  <c r="BE649" i="23"/>
  <c r="AT649" i="23"/>
  <c r="BM649" i="23"/>
  <c r="AU649" i="23"/>
  <c r="AK649" i="23"/>
  <c r="BD649" i="23"/>
  <c r="AP649" i="23"/>
  <c r="BJ649" i="23"/>
  <c r="AZ649" i="23"/>
  <c r="BQ639" i="23"/>
  <c r="BV639" i="23"/>
  <c r="BW639" i="23"/>
  <c r="BK639" i="23"/>
  <c r="AE639" i="23"/>
  <c r="AY639" i="23"/>
  <c r="AH639" i="23"/>
  <c r="BD639" i="23"/>
  <c r="AU639" i="23"/>
  <c r="AJ639" i="23"/>
  <c r="AQ639" i="23"/>
  <c r="BF639" i="23"/>
  <c r="BI639" i="23"/>
  <c r="AK639" i="23"/>
  <c r="BO639" i="23"/>
  <c r="BU639" i="23"/>
  <c r="BZ639" i="23"/>
  <c r="AN639" i="23"/>
  <c r="AV639" i="23"/>
  <c r="Z639" i="23"/>
  <c r="AO639" i="23"/>
  <c r="BC639" i="23"/>
  <c r="AR639" i="23"/>
  <c r="X639" i="23"/>
  <c r="BM639" i="23"/>
  <c r="AX639" i="23"/>
  <c r="AS639" i="23"/>
  <c r="BX639" i="23"/>
  <c r="BR639" i="23"/>
  <c r="BS639" i="23"/>
  <c r="AT639" i="23"/>
  <c r="AG639" i="23"/>
  <c r="AP639" i="23"/>
  <c r="BA639" i="23"/>
  <c r="AA639" i="23"/>
  <c r="BL639" i="23"/>
  <c r="BN639" i="23"/>
  <c r="BG639" i="23"/>
  <c r="AM639" i="23"/>
  <c r="BH639" i="23"/>
  <c r="BB639" i="23"/>
  <c r="BT639" i="23"/>
  <c r="BY639" i="23"/>
  <c r="BP639" i="23"/>
  <c r="AL639" i="23"/>
  <c r="BE639" i="23"/>
  <c r="AW639" i="23"/>
  <c r="Y639" i="23"/>
  <c r="BJ639" i="23"/>
  <c r="AZ639" i="23"/>
  <c r="AI639" i="23"/>
  <c r="AF639" i="23"/>
  <c r="AB639" i="23"/>
  <c r="AD639" i="23"/>
  <c r="AC639" i="23"/>
  <c r="L718" i="23"/>
  <c r="L722" i="23" s="1"/>
  <c r="L388" i="23"/>
  <c r="BK623" i="23"/>
  <c r="BN623" i="23"/>
  <c r="AL623" i="23"/>
  <c r="AD623" i="23"/>
  <c r="AY623" i="23"/>
  <c r="AE623" i="23"/>
  <c r="AV623" i="23"/>
  <c r="J623" i="23"/>
  <c r="BA623" i="23"/>
  <c r="AI623" i="23"/>
  <c r="BE623" i="23"/>
  <c r="AR623" i="23"/>
  <c r="P623" i="23"/>
  <c r="L623" i="23"/>
  <c r="AG623" i="23"/>
  <c r="BJ623" i="23"/>
  <c r="AQ623" i="23"/>
  <c r="I623" i="23"/>
  <c r="AM623" i="23"/>
  <c r="T623" i="23"/>
  <c r="AC623" i="23"/>
  <c r="BB623" i="23"/>
  <c r="BH623" i="23"/>
  <c r="AS623" i="23"/>
  <c r="AK623" i="23"/>
  <c r="Y623" i="23"/>
  <c r="Q623" i="23"/>
  <c r="AO623" i="23"/>
  <c r="AU623" i="23"/>
  <c r="BD623" i="23"/>
  <c r="BC623" i="23"/>
  <c r="BL623" i="23"/>
  <c r="AP623" i="23"/>
  <c r="S623" i="23"/>
  <c r="N623" i="23"/>
  <c r="BF623" i="23"/>
  <c r="AX623" i="23"/>
  <c r="K623" i="23"/>
  <c r="AZ623" i="23"/>
  <c r="BG623" i="23"/>
  <c r="AN623" i="23"/>
  <c r="V623" i="23"/>
  <c r="AH623" i="23"/>
  <c r="H623" i="23"/>
  <c r="O623" i="23"/>
  <c r="AB623" i="23"/>
  <c r="BM623" i="23"/>
  <c r="BI623" i="23"/>
  <c r="AT623" i="23"/>
  <c r="Z623" i="23"/>
  <c r="AA623" i="23"/>
  <c r="M623" i="23"/>
  <c r="AW623" i="23"/>
  <c r="AF623" i="23"/>
  <c r="AJ623" i="23"/>
  <c r="U623" i="23"/>
  <c r="X623" i="23"/>
  <c r="W623" i="23"/>
  <c r="R623" i="23"/>
  <c r="BR601" i="23"/>
  <c r="BV601" i="23"/>
  <c r="BZ601" i="23"/>
  <c r="BO601" i="23"/>
  <c r="BS601" i="23"/>
  <c r="BW601" i="23"/>
  <c r="BP601" i="23"/>
  <c r="BT601" i="23"/>
  <c r="BX601" i="23"/>
  <c r="BQ601" i="23"/>
  <c r="BU601" i="23"/>
  <c r="BY601" i="23"/>
  <c r="BL601" i="23"/>
  <c r="BM601" i="23"/>
  <c r="BN601" i="23"/>
  <c r="E513" i="94"/>
  <c r="E513" i="95"/>
  <c r="E513" i="23"/>
  <c r="E429" i="23"/>
  <c r="BA505" i="23"/>
  <c r="AU505" i="23"/>
  <c r="AS505" i="23"/>
  <c r="AX505" i="23"/>
  <c r="BB505" i="23"/>
  <c r="AV505" i="23"/>
  <c r="AT505" i="23"/>
  <c r="AY505" i="23"/>
  <c r="AR505" i="23"/>
  <c r="AZ505" i="23"/>
  <c r="AW505" i="23"/>
  <c r="E421" i="23"/>
  <c r="AM497" i="23"/>
  <c r="AK497" i="23"/>
  <c r="AN497" i="23"/>
  <c r="AJ497" i="23"/>
  <c r="AO497" i="23"/>
  <c r="AL497" i="23"/>
  <c r="AP497" i="23"/>
  <c r="BK388" i="95"/>
  <c r="BK943" i="95"/>
  <c r="BK947" i="95" s="1"/>
  <c r="AU814" i="95"/>
  <c r="AU812" i="95"/>
  <c r="AM814" i="95"/>
  <c r="AM810" i="95"/>
  <c r="AM812" i="95"/>
  <c r="BO814" i="95"/>
  <c r="BO812" i="95"/>
  <c r="BZ814" i="95"/>
  <c r="BZ812" i="95"/>
  <c r="BJ814" i="95"/>
  <c r="BJ812" i="95"/>
  <c r="AT814" i="95"/>
  <c r="AT812" i="95"/>
  <c r="BY814" i="95"/>
  <c r="BY812" i="95"/>
  <c r="BI814" i="95"/>
  <c r="BI812" i="95"/>
  <c r="AS814" i="95"/>
  <c r="AS812" i="95"/>
  <c r="BO570" i="95"/>
  <c r="BT570" i="95"/>
  <c r="BY570" i="95"/>
  <c r="AI570" i="95"/>
  <c r="AY570" i="95"/>
  <c r="AJ570" i="95"/>
  <c r="BE570" i="95"/>
  <c r="AK570" i="95"/>
  <c r="BF570" i="95"/>
  <c r="AG570" i="95"/>
  <c r="AG817" i="95" s="1"/>
  <c r="BB570" i="95"/>
  <c r="AX570" i="95"/>
  <c r="BS570" i="95"/>
  <c r="BX570" i="95"/>
  <c r="BR570" i="95"/>
  <c r="AM570" i="95"/>
  <c r="BC570" i="95"/>
  <c r="AO570" i="95"/>
  <c r="BJ570" i="95"/>
  <c r="AP570" i="95"/>
  <c r="BL570" i="95"/>
  <c r="AL570" i="95"/>
  <c r="BH570" i="95"/>
  <c r="BN570" i="95"/>
  <c r="BW570" i="95"/>
  <c r="BQ570" i="95"/>
  <c r="BV570" i="95"/>
  <c r="AQ570" i="95"/>
  <c r="BG570" i="95"/>
  <c r="AT570" i="95"/>
  <c r="AN570" i="95"/>
  <c r="AV570" i="95"/>
  <c r="AS570" i="95"/>
  <c r="AR570" i="95"/>
  <c r="BM570" i="95"/>
  <c r="BZ570" i="95"/>
  <c r="BI570" i="95"/>
  <c r="AH570" i="95"/>
  <c r="AU570" i="95"/>
  <c r="BA570" i="95"/>
  <c r="BU570" i="95"/>
  <c r="AW570" i="95"/>
  <c r="BK570" i="95"/>
  <c r="AZ570" i="95"/>
  <c r="BP570" i="95"/>
  <c r="BD570" i="95"/>
  <c r="BL814" i="95"/>
  <c r="BL812" i="95"/>
  <c r="AV814" i="95"/>
  <c r="AV812" i="95"/>
  <c r="AM739" i="95"/>
  <c r="AM737" i="95"/>
  <c r="BV739" i="95"/>
  <c r="BV737" i="95"/>
  <c r="AE739" i="95"/>
  <c r="AE737" i="95"/>
  <c r="BU739" i="95"/>
  <c r="BU737" i="95"/>
  <c r="AA739" i="95"/>
  <c r="AA737" i="95"/>
  <c r="BR739" i="95"/>
  <c r="BR737" i="95"/>
  <c r="W735" i="95"/>
  <c r="W739" i="95"/>
  <c r="W737" i="95"/>
  <c r="BQ739" i="95"/>
  <c r="BQ737" i="95"/>
  <c r="BE739" i="95"/>
  <c r="BE737" i="95"/>
  <c r="AO739" i="95"/>
  <c r="AO737" i="95"/>
  <c r="AH739" i="95"/>
  <c r="AH737" i="95"/>
  <c r="BX739" i="95"/>
  <c r="BX737" i="95"/>
  <c r="BH739" i="95"/>
  <c r="BH737" i="95"/>
  <c r="AR739" i="95"/>
  <c r="AR737" i="95"/>
  <c r="BW739" i="95"/>
  <c r="BW737" i="95"/>
  <c r="BG739" i="95"/>
  <c r="BG737" i="95"/>
  <c r="AQ739" i="95"/>
  <c r="AQ737" i="95"/>
  <c r="BO658" i="94"/>
  <c r="BT658" i="94"/>
  <c r="BZ658" i="94"/>
  <c r="BJ658" i="94"/>
  <c r="AY658" i="94"/>
  <c r="BA658" i="94"/>
  <c r="AT658" i="94"/>
  <c r="AQ658" i="94"/>
  <c r="AR658" i="94"/>
  <c r="BP658" i="94"/>
  <c r="BY658" i="94"/>
  <c r="AV658" i="94"/>
  <c r="AW658" i="94"/>
  <c r="BB658" i="94"/>
  <c r="BC658" i="94"/>
  <c r="BL658" i="94"/>
  <c r="BX658" i="94"/>
  <c r="BQ658" i="94"/>
  <c r="BU658" i="94"/>
  <c r="BE658" i="94"/>
  <c r="BF658" i="94"/>
  <c r="BK658" i="94"/>
  <c r="BS658" i="94"/>
  <c r="BR658" i="94"/>
  <c r="AX658" i="94"/>
  <c r="BH658" i="94"/>
  <c r="BI658" i="94"/>
  <c r="BN658" i="94"/>
  <c r="AZ658" i="94"/>
  <c r="BW658" i="94"/>
  <c r="BV658" i="94"/>
  <c r="BG658" i="94"/>
  <c r="AS658" i="94"/>
  <c r="BM658" i="94"/>
  <c r="AU658" i="94"/>
  <c r="BD658" i="94"/>
  <c r="BZ640" i="94"/>
  <c r="BQ640" i="94"/>
  <c r="BP640" i="94"/>
  <c r="AV640" i="94"/>
  <c r="BE640" i="94"/>
  <c r="AG640" i="94"/>
  <c r="BF640" i="94"/>
  <c r="AM640" i="94"/>
  <c r="BC640" i="94"/>
  <c r="AN640" i="94"/>
  <c r="BL640" i="94"/>
  <c r="BA640" i="94"/>
  <c r="AP640" i="94"/>
  <c r="BS640" i="94"/>
  <c r="BX640" i="94"/>
  <c r="BH640" i="94"/>
  <c r="AT640" i="94"/>
  <c r="AL640" i="94"/>
  <c r="AQ640" i="94"/>
  <c r="BK640" i="94"/>
  <c r="BD640" i="94"/>
  <c r="BM640" i="94"/>
  <c r="BB640" i="94"/>
  <c r="BR640" i="94"/>
  <c r="BW640" i="94"/>
  <c r="BT640" i="94"/>
  <c r="AC640" i="94"/>
  <c r="BJ640" i="94"/>
  <c r="AA640" i="94"/>
  <c r="AU640" i="94"/>
  <c r="AF640" i="94"/>
  <c r="Y640" i="94"/>
  <c r="Z640" i="94"/>
  <c r="BN640" i="94"/>
  <c r="BV640" i="94"/>
  <c r="BU640" i="94"/>
  <c r="AB640" i="94"/>
  <c r="AO640" i="94"/>
  <c r="AW640" i="94"/>
  <c r="AE640" i="94"/>
  <c r="AY640" i="94"/>
  <c r="AR640" i="94"/>
  <c r="AK640" i="94"/>
  <c r="AH640" i="94"/>
  <c r="BO640" i="94"/>
  <c r="BY640" i="94"/>
  <c r="AJ640" i="94"/>
  <c r="AD640" i="94"/>
  <c r="BI640" i="94"/>
  <c r="AI640" i="94"/>
  <c r="BG640" i="94"/>
  <c r="AZ640" i="94"/>
  <c r="AS640" i="94"/>
  <c r="AX640" i="94"/>
  <c r="AB628" i="94"/>
  <c r="AR628" i="94"/>
  <c r="BH628" i="94"/>
  <c r="W628" i="94"/>
  <c r="AS628" i="94"/>
  <c r="BN628" i="94"/>
  <c r="AD628" i="94"/>
  <c r="AY628" i="94"/>
  <c r="AG628" i="94"/>
  <c r="P628" i="94"/>
  <c r="AF628" i="94"/>
  <c r="AV628" i="94"/>
  <c r="BL628" i="94"/>
  <c r="AC628" i="94"/>
  <c r="AX628" i="94"/>
  <c r="N628" i="94"/>
  <c r="AI628" i="94"/>
  <c r="BE628" i="94"/>
  <c r="AQ628" i="94"/>
  <c r="O628" i="94"/>
  <c r="BF628" i="94"/>
  <c r="AP628" i="94"/>
  <c r="AW628" i="94"/>
  <c r="AJ628" i="94"/>
  <c r="M628" i="94"/>
  <c r="BC628" i="94"/>
  <c r="AO628" i="94"/>
  <c r="BB628" i="94"/>
  <c r="AK628" i="94"/>
  <c r="AE628" i="94"/>
  <c r="BG628" i="94"/>
  <c r="AN628" i="94"/>
  <c r="R628" i="94"/>
  <c r="BI628" i="94"/>
  <c r="AT628" i="94"/>
  <c r="BM628" i="94"/>
  <c r="AU628" i="94"/>
  <c r="BA628" i="94"/>
  <c r="T628" i="94"/>
  <c r="AZ628" i="94"/>
  <c r="AH628" i="94"/>
  <c r="S628" i="94"/>
  <c r="BJ628" i="94"/>
  <c r="AL628" i="94"/>
  <c r="AA628" i="94"/>
  <c r="BK628" i="94"/>
  <c r="X628" i="94"/>
  <c r="BD628" i="94"/>
  <c r="AM628" i="94"/>
  <c r="Y628" i="94"/>
  <c r="V628" i="94"/>
  <c r="Z628" i="94"/>
  <c r="U628" i="94"/>
  <c r="Q628" i="94"/>
  <c r="E426" i="94"/>
  <c r="AP502" i="94"/>
  <c r="AO502" i="94"/>
  <c r="BW560" i="94"/>
  <c r="BQ560" i="94"/>
  <c r="Z560" i="94"/>
  <c r="AP560" i="94"/>
  <c r="BF560" i="94"/>
  <c r="W560" i="94"/>
  <c r="AM560" i="94"/>
  <c r="BC560" i="94"/>
  <c r="AB560" i="94"/>
  <c r="AR560" i="94"/>
  <c r="BH560" i="94"/>
  <c r="AW560" i="94"/>
  <c r="Y560" i="94"/>
  <c r="AS560" i="94"/>
  <c r="BP560" i="94"/>
  <c r="BU560" i="94"/>
  <c r="AD560" i="94"/>
  <c r="AT560" i="94"/>
  <c r="BJ560" i="94"/>
  <c r="AA560" i="94"/>
  <c r="AQ560" i="94"/>
  <c r="BG560" i="94"/>
  <c r="AF560" i="94"/>
  <c r="AV560" i="94"/>
  <c r="BL560" i="94"/>
  <c r="BM560" i="94"/>
  <c r="AO560" i="94"/>
  <c r="AC560" i="94"/>
  <c r="BS560" i="94"/>
  <c r="BV560" i="94"/>
  <c r="BB560" i="94"/>
  <c r="AI560" i="94"/>
  <c r="X560" i="94"/>
  <c r="BD560" i="94"/>
  <c r="BA560" i="94"/>
  <c r="BT560" i="94"/>
  <c r="AH560" i="94"/>
  <c r="BN560" i="94"/>
  <c r="AU560" i="94"/>
  <c r="AJ560" i="94"/>
  <c r="BR560" i="94"/>
  <c r="BE560" i="94"/>
  <c r="BX560" i="94"/>
  <c r="AL560" i="94"/>
  <c r="BZ560" i="94"/>
  <c r="AY560" i="94"/>
  <c r="AN560" i="94"/>
  <c r="AG560" i="94"/>
  <c r="BI560" i="94"/>
  <c r="AX560" i="94"/>
  <c r="AK560" i="94"/>
  <c r="AE560" i="94"/>
  <c r="BO560" i="94"/>
  <c r="BK560" i="94"/>
  <c r="BY560" i="94"/>
  <c r="AZ560" i="94"/>
  <c r="U84" i="94"/>
  <c r="U712" i="94"/>
  <c r="U714" i="94"/>
  <c r="Z712" i="94"/>
  <c r="Z84" i="94"/>
  <c r="Z714" i="94"/>
  <c r="H712" i="94"/>
  <c r="H967" i="94" s="1"/>
  <c r="H714" i="94"/>
  <c r="H710" i="94"/>
  <c r="H965" i="94" s="1"/>
  <c r="H84" i="94"/>
  <c r="BL544" i="94"/>
  <c r="G544" i="94"/>
  <c r="BC544" i="94"/>
  <c r="AJ544" i="94"/>
  <c r="BH544" i="94"/>
  <c r="AT544" i="94"/>
  <c r="BO544" i="94"/>
  <c r="BS544" i="94"/>
  <c r="BW544" i="94"/>
  <c r="BB544" i="94"/>
  <c r="BM544" i="94"/>
  <c r="AO544" i="94"/>
  <c r="BE544" i="94"/>
  <c r="R544" i="94"/>
  <c r="AK544" i="94"/>
  <c r="AD544" i="94"/>
  <c r="X544" i="94"/>
  <c r="S544" i="94"/>
  <c r="BK544" i="94"/>
  <c r="AH544" i="94"/>
  <c r="AR544" i="94"/>
  <c r="Z544" i="94"/>
  <c r="AX544" i="94"/>
  <c r="K544" i="94"/>
  <c r="BP544" i="94"/>
  <c r="BT544" i="94"/>
  <c r="BX544" i="94"/>
  <c r="J544" i="94"/>
  <c r="BN544" i="94"/>
  <c r="BG544" i="94"/>
  <c r="AQ544" i="94"/>
  <c r="U544" i="94"/>
  <c r="AS544" i="94"/>
  <c r="AE544" i="94"/>
  <c r="AA544" i="94"/>
  <c r="T544" i="94"/>
  <c r="P544" i="94"/>
  <c r="AL544" i="94"/>
  <c r="BJ544" i="94"/>
  <c r="AZ544" i="94"/>
  <c r="BI544" i="94"/>
  <c r="W544" i="94"/>
  <c r="BR544" i="94"/>
  <c r="BV544" i="94"/>
  <c r="BZ544" i="94"/>
  <c r="AG544" i="94"/>
  <c r="Q544" i="94"/>
  <c r="L544" i="94"/>
  <c r="AY544" i="94"/>
  <c r="AI544" i="94"/>
  <c r="AV544" i="94"/>
  <c r="AC544" i="94"/>
  <c r="I544" i="94"/>
  <c r="AN544" i="94"/>
  <c r="BQ544" i="94"/>
  <c r="BU544" i="94"/>
  <c r="BY544" i="94"/>
  <c r="AP544" i="94"/>
  <c r="BF544" i="94"/>
  <c r="Y544" i="94"/>
  <c r="AW544" i="94"/>
  <c r="AF544" i="94"/>
  <c r="BD544" i="94"/>
  <c r="AB544" i="94"/>
  <c r="N544" i="94"/>
  <c r="H544" i="94"/>
  <c r="AU544" i="94"/>
  <c r="BA544" i="94"/>
  <c r="AM544" i="94"/>
  <c r="O544" i="94"/>
  <c r="M544" i="94"/>
  <c r="V544" i="94"/>
  <c r="E616" i="94"/>
  <c r="AM714" i="94"/>
  <c r="AM84" i="94"/>
  <c r="AM712" i="94"/>
  <c r="V712" i="94"/>
  <c r="V84" i="94"/>
  <c r="V714" i="94"/>
  <c r="R714" i="94"/>
  <c r="R712" i="94"/>
  <c r="R84" i="94"/>
  <c r="AH714" i="94"/>
  <c r="AH712" i="94"/>
  <c r="AH84" i="94"/>
  <c r="BW84" i="94"/>
  <c r="BW714" i="94"/>
  <c r="BW712" i="94"/>
  <c r="BG712" i="94"/>
  <c r="BG714" i="94"/>
  <c r="BG84" i="94"/>
  <c r="AQ84" i="94"/>
  <c r="AQ712" i="94"/>
  <c r="AQ714" i="94"/>
  <c r="BR84" i="94"/>
  <c r="BR714" i="94"/>
  <c r="BR712" i="94"/>
  <c r="BB712" i="94"/>
  <c r="BB84" i="94"/>
  <c r="BB714" i="94"/>
  <c r="BY84" i="94"/>
  <c r="BY714" i="94"/>
  <c r="BY712" i="94"/>
  <c r="BI714" i="94"/>
  <c r="BI712" i="94"/>
  <c r="BI84" i="94"/>
  <c r="AS712" i="94"/>
  <c r="AS84" i="94"/>
  <c r="AS714" i="94"/>
  <c r="BP714" i="94"/>
  <c r="BP84" i="94"/>
  <c r="BP712" i="94"/>
  <c r="AZ712" i="94"/>
  <c r="AZ714" i="94"/>
  <c r="AZ84" i="94"/>
  <c r="BR670" i="23"/>
  <c r="BS670" i="23"/>
  <c r="BX670" i="23"/>
  <c r="BH670" i="23"/>
  <c r="BL670" i="23"/>
  <c r="BC670" i="23"/>
  <c r="BQ670" i="23"/>
  <c r="BV670" i="23"/>
  <c r="BW670" i="23"/>
  <c r="BN670" i="23"/>
  <c r="BI670" i="23"/>
  <c r="BF670" i="23"/>
  <c r="BY670" i="23"/>
  <c r="BO670" i="23"/>
  <c r="BT670" i="23"/>
  <c r="BK670" i="23"/>
  <c r="BM670" i="23"/>
  <c r="BG670" i="23"/>
  <c r="BU670" i="23"/>
  <c r="BZ670" i="23"/>
  <c r="BP670" i="23"/>
  <c r="BD670" i="23"/>
  <c r="BE670" i="23"/>
  <c r="BJ670" i="23"/>
  <c r="BO654" i="23"/>
  <c r="BU654" i="23"/>
  <c r="BZ654" i="23"/>
  <c r="BI654" i="23"/>
  <c r="BL654" i="23"/>
  <c r="AQ654" i="23"/>
  <c r="AX654" i="23"/>
  <c r="BE654" i="23"/>
  <c r="BM654" i="23"/>
  <c r="BN654" i="23"/>
  <c r="BP654" i="23"/>
  <c r="BT654" i="23"/>
  <c r="BY654" i="23"/>
  <c r="AR654" i="23"/>
  <c r="AN654" i="23"/>
  <c r="BF654" i="23"/>
  <c r="BC654" i="23"/>
  <c r="AO654" i="23"/>
  <c r="AV654" i="23"/>
  <c r="BB654" i="23"/>
  <c r="BW654" i="23"/>
  <c r="BQ654" i="23"/>
  <c r="BV654" i="23"/>
  <c r="BD654" i="23"/>
  <c r="AT654" i="23"/>
  <c r="BS654" i="23"/>
  <c r="BX654" i="23"/>
  <c r="BR654" i="23"/>
  <c r="BG654" i="23"/>
  <c r="AZ654" i="23"/>
  <c r="AW654" i="23"/>
  <c r="AM654" i="23"/>
  <c r="AS654" i="23"/>
  <c r="BK654" i="23"/>
  <c r="BA654" i="23"/>
  <c r="AU654" i="23"/>
  <c r="BH654" i="23"/>
  <c r="BJ654" i="23"/>
  <c r="AY654" i="23"/>
  <c r="AP654" i="23"/>
  <c r="U961" i="23"/>
  <c r="B756" i="23"/>
  <c r="E514" i="94"/>
  <c r="E514" i="95"/>
  <c r="E514" i="23"/>
  <c r="BO590" i="23"/>
  <c r="BS590" i="23"/>
  <c r="BW590" i="23"/>
  <c r="BZ590" i="23"/>
  <c r="BP590" i="23"/>
  <c r="BT590" i="23"/>
  <c r="BX590" i="23"/>
  <c r="BB590" i="23"/>
  <c r="BR590" i="23"/>
  <c r="BA590" i="23"/>
  <c r="BQ590" i="23"/>
  <c r="BU590" i="23"/>
  <c r="BY590" i="23"/>
  <c r="BV590" i="23"/>
  <c r="BC590" i="23"/>
  <c r="BD590" i="23"/>
  <c r="BE590" i="23"/>
  <c r="BF590" i="23"/>
  <c r="BG590" i="23"/>
  <c r="BH590" i="23"/>
  <c r="BI590" i="23"/>
  <c r="BJ590" i="23"/>
  <c r="BK590" i="23"/>
  <c r="BL590" i="23"/>
  <c r="BM590" i="23"/>
  <c r="BN590" i="23"/>
  <c r="AG739" i="23"/>
  <c r="AG737" i="23"/>
  <c r="Q739" i="23"/>
  <c r="Q735" i="23"/>
  <c r="Q737" i="23"/>
  <c r="AB739" i="23"/>
  <c r="AB737" i="23"/>
  <c r="AM739" i="23"/>
  <c r="AM737" i="23"/>
  <c r="W739" i="23"/>
  <c r="W735" i="23"/>
  <c r="W737" i="23"/>
  <c r="AH739" i="23"/>
  <c r="AH737" i="23"/>
  <c r="R739" i="23"/>
  <c r="R735" i="23"/>
  <c r="R965" i="23" s="1"/>
  <c r="R737" i="23"/>
  <c r="BW737" i="23"/>
  <c r="BW739" i="23"/>
  <c r="BS739" i="23"/>
  <c r="BS737" i="23"/>
  <c r="BP737" i="23"/>
  <c r="BP739" i="23"/>
  <c r="BK739" i="23"/>
  <c r="BK737" i="23"/>
  <c r="BG739" i="23"/>
  <c r="BG737" i="23"/>
  <c r="BC739" i="23"/>
  <c r="BC737" i="23"/>
  <c r="AY739" i="23"/>
  <c r="AY737" i="23"/>
  <c r="AU739" i="23"/>
  <c r="AU737" i="23"/>
  <c r="AQ739" i="23"/>
  <c r="AQ737" i="23"/>
  <c r="BQ552" i="23"/>
  <c r="BU552" i="23"/>
  <c r="BY552" i="23"/>
  <c r="P552" i="23"/>
  <c r="BP552" i="23"/>
  <c r="BT552" i="23"/>
  <c r="O552" i="23"/>
  <c r="O742" i="23" s="1"/>
  <c r="BR552" i="23"/>
  <c r="BV552" i="23"/>
  <c r="BZ552" i="23"/>
  <c r="BO552" i="23"/>
  <c r="BS552" i="23"/>
  <c r="BW552" i="23"/>
  <c r="BX552" i="23"/>
  <c r="Q552" i="23"/>
  <c r="R552" i="23"/>
  <c r="S552" i="23"/>
  <c r="T552" i="23"/>
  <c r="U552" i="23"/>
  <c r="V552" i="23"/>
  <c r="W552" i="23"/>
  <c r="X552" i="23"/>
  <c r="Y552" i="23"/>
  <c r="Z552" i="23"/>
  <c r="AA552" i="23"/>
  <c r="AB552" i="23"/>
  <c r="AC552" i="23"/>
  <c r="AD552" i="23"/>
  <c r="AE552" i="23"/>
  <c r="AF552" i="23"/>
  <c r="AG552" i="23"/>
  <c r="AH552" i="23"/>
  <c r="AI552" i="23"/>
  <c r="AJ552" i="23"/>
  <c r="AK552" i="23"/>
  <c r="AL552" i="23"/>
  <c r="AM552" i="23"/>
  <c r="AN552" i="23"/>
  <c r="AO552" i="23"/>
  <c r="AP552" i="23"/>
  <c r="AQ552" i="23"/>
  <c r="AR552" i="23"/>
  <c r="AS552" i="23"/>
  <c r="AT552" i="23"/>
  <c r="AU552" i="23"/>
  <c r="AV552" i="23"/>
  <c r="AW552" i="23"/>
  <c r="AX552" i="23"/>
  <c r="AY552" i="23"/>
  <c r="AZ552" i="23"/>
  <c r="BA552" i="23"/>
  <c r="BB552" i="23"/>
  <c r="BC552" i="23"/>
  <c r="BD552" i="23"/>
  <c r="BE552" i="23"/>
  <c r="BF552" i="23"/>
  <c r="BG552" i="23"/>
  <c r="BH552" i="23"/>
  <c r="BI552" i="23"/>
  <c r="BJ552" i="23"/>
  <c r="BK552" i="23"/>
  <c r="BL552" i="23"/>
  <c r="BM552" i="23"/>
  <c r="BN552" i="23"/>
  <c r="BP569" i="95"/>
  <c r="BU569" i="95"/>
  <c r="BZ569" i="95"/>
  <c r="AU569" i="95"/>
  <c r="BK569" i="95"/>
  <c r="AN569" i="95"/>
  <c r="BD569" i="95"/>
  <c r="AG569" i="95"/>
  <c r="AW569" i="95"/>
  <c r="BM569" i="95"/>
  <c r="BF569" i="95"/>
  <c r="AH569" i="95"/>
  <c r="BT569" i="95"/>
  <c r="BY569" i="95"/>
  <c r="AI569" i="95"/>
  <c r="AY569" i="95"/>
  <c r="BO569" i="95"/>
  <c r="AR569" i="95"/>
  <c r="BH569" i="95"/>
  <c r="AK569" i="95"/>
  <c r="BA569" i="95"/>
  <c r="AL569" i="95"/>
  <c r="AT569" i="95"/>
  <c r="BN569" i="95"/>
  <c r="BQ569" i="95"/>
  <c r="AQ569" i="95"/>
  <c r="AJ569" i="95"/>
  <c r="BS569" i="95"/>
  <c r="BI569" i="95"/>
  <c r="BW569" i="95"/>
  <c r="BR569" i="95"/>
  <c r="BC569" i="95"/>
  <c r="AV569" i="95"/>
  <c r="AO569" i="95"/>
  <c r="BB569" i="95"/>
  <c r="AX569" i="95"/>
  <c r="BV569" i="95"/>
  <c r="BG569" i="95"/>
  <c r="AZ569" i="95"/>
  <c r="AS569" i="95"/>
  <c r="AP569" i="95"/>
  <c r="BL569" i="95"/>
  <c r="BX569" i="95"/>
  <c r="BE569" i="95"/>
  <c r="AM569" i="95"/>
  <c r="BJ569" i="95"/>
  <c r="AF569" i="95"/>
  <c r="E417" i="95"/>
  <c r="AH493" i="95"/>
  <c r="AL493" i="95"/>
  <c r="AP493" i="95"/>
  <c r="AI493" i="95"/>
  <c r="AM493" i="95"/>
  <c r="AF493" i="95"/>
  <c r="AJ493" i="95"/>
  <c r="AN493" i="95"/>
  <c r="AG493" i="95"/>
  <c r="AK493" i="95"/>
  <c r="AO493" i="95"/>
  <c r="BR567" i="23"/>
  <c r="BV567" i="23"/>
  <c r="BZ567" i="23"/>
  <c r="AE567" i="23"/>
  <c r="AD567" i="23"/>
  <c r="BO567" i="23"/>
  <c r="BS567" i="23"/>
  <c r="BW567" i="23"/>
  <c r="BP567" i="23"/>
  <c r="BT567" i="23"/>
  <c r="BX567" i="23"/>
  <c r="BQ567" i="23"/>
  <c r="BU567" i="23"/>
  <c r="BY567" i="23"/>
  <c r="AF567" i="23"/>
  <c r="AG567" i="23"/>
  <c r="AH567" i="23"/>
  <c r="AI567" i="23"/>
  <c r="AJ567" i="23"/>
  <c r="AK567" i="23"/>
  <c r="AL567" i="23"/>
  <c r="AM567" i="23"/>
  <c r="AN567" i="23"/>
  <c r="AO567" i="23"/>
  <c r="AP567" i="23"/>
  <c r="AQ567" i="23"/>
  <c r="AR567" i="23"/>
  <c r="AS567" i="23"/>
  <c r="AT567" i="23"/>
  <c r="AU567" i="23"/>
  <c r="AV567" i="23"/>
  <c r="AW567" i="23"/>
  <c r="AX567" i="23"/>
  <c r="AY567" i="23"/>
  <c r="AZ567" i="23"/>
  <c r="BA567" i="23"/>
  <c r="BB567" i="23"/>
  <c r="BC567" i="23"/>
  <c r="BD567" i="23"/>
  <c r="BE567" i="23"/>
  <c r="BF567" i="23"/>
  <c r="BG567" i="23"/>
  <c r="BH567" i="23"/>
  <c r="BI567" i="23"/>
  <c r="BJ567" i="23"/>
  <c r="BK567" i="23"/>
  <c r="BL567" i="23"/>
  <c r="BM567" i="23"/>
  <c r="BN567" i="23"/>
  <c r="BU644" i="95"/>
  <c r="BZ644" i="95"/>
  <c r="BW644" i="95"/>
  <c r="AL644" i="95"/>
  <c r="BB644" i="95"/>
  <c r="AC644" i="95"/>
  <c r="AY644" i="95"/>
  <c r="BG644" i="95"/>
  <c r="AO644" i="95"/>
  <c r="BK644" i="95"/>
  <c r="AM644" i="95"/>
  <c r="BH644" i="95"/>
  <c r="BL644" i="95"/>
  <c r="BR644" i="95"/>
  <c r="BX644" i="95"/>
  <c r="AP644" i="95"/>
  <c r="BJ644" i="95"/>
  <c r="AS644" i="95"/>
  <c r="BO644" i="95"/>
  <c r="AZ644" i="95"/>
  <c r="AG644" i="95"/>
  <c r="BM644" i="95"/>
  <c r="BV644" i="95"/>
  <c r="BS644" i="95"/>
  <c r="AT644" i="95"/>
  <c r="BN644" i="95"/>
  <c r="BD644" i="95"/>
  <c r="AE644" i="95"/>
  <c r="BE644" i="95"/>
  <c r="AR644" i="95"/>
  <c r="AK644" i="95"/>
  <c r="BQ644" i="95"/>
  <c r="BP644" i="95"/>
  <c r="AD644" i="95"/>
  <c r="AX644" i="95"/>
  <c r="AI644" i="95"/>
  <c r="BI644" i="95"/>
  <c r="AJ644" i="95"/>
  <c r="AF644" i="95"/>
  <c r="AW644" i="95"/>
  <c r="AV644" i="95"/>
  <c r="BY644" i="95"/>
  <c r="BT644" i="95"/>
  <c r="AH644" i="95"/>
  <c r="BF644" i="95"/>
  <c r="AN644" i="95"/>
  <c r="AQ644" i="95"/>
  <c r="AU644" i="95"/>
  <c r="BA644" i="95"/>
  <c r="BC644" i="95"/>
  <c r="AC388" i="23"/>
  <c r="AC793" i="23"/>
  <c r="AC797" i="23" s="1"/>
  <c r="BM680" i="95"/>
  <c r="BQ680" i="95"/>
  <c r="BU680" i="95"/>
  <c r="BY680" i="95"/>
  <c r="BN680" i="95"/>
  <c r="BS680" i="95"/>
  <c r="BX680" i="95"/>
  <c r="BO680" i="95"/>
  <c r="BT680" i="95"/>
  <c r="BZ680" i="95"/>
  <c r="BP680" i="95"/>
  <c r="BV680" i="95"/>
  <c r="BR680" i="95"/>
  <c r="BW680" i="95"/>
  <c r="B906" i="95"/>
  <c r="BN908" i="95" s="1"/>
  <c r="BE961" i="95"/>
  <c r="BA388" i="95"/>
  <c r="BA893" i="95"/>
  <c r="BA897" i="95" s="1"/>
  <c r="BQ664" i="95"/>
  <c r="BS664" i="95"/>
  <c r="AW664" i="95"/>
  <c r="BM664" i="95"/>
  <c r="BH664" i="95"/>
  <c r="BL664" i="95"/>
  <c r="BJ664" i="95"/>
  <c r="BP664" i="95"/>
  <c r="BY664" i="95"/>
  <c r="BV664" i="95"/>
  <c r="AZ664" i="95"/>
  <c r="BB664" i="95"/>
  <c r="BD664" i="95"/>
  <c r="BT664" i="95"/>
  <c r="BO664" i="95"/>
  <c r="BA664" i="95"/>
  <c r="BF664" i="95"/>
  <c r="BG664" i="95"/>
  <c r="AX664" i="95"/>
  <c r="BX664" i="95"/>
  <c r="BW664" i="95"/>
  <c r="BE664" i="95"/>
  <c r="BK664" i="95"/>
  <c r="BC664" i="95"/>
  <c r="BN664" i="95"/>
  <c r="BU664" i="95"/>
  <c r="BZ664" i="95"/>
  <c r="BI664" i="95"/>
  <c r="BR664" i="95"/>
  <c r="AY664" i="95"/>
  <c r="BZ656" i="95"/>
  <c r="BQ656" i="95"/>
  <c r="BX656" i="95"/>
  <c r="BS656" i="95"/>
  <c r="BP656" i="95"/>
  <c r="BA656" i="95"/>
  <c r="BT656" i="95"/>
  <c r="BG656" i="95"/>
  <c r="AX656" i="95"/>
  <c r="AT656" i="95"/>
  <c r="BF656" i="95"/>
  <c r="BR656" i="95"/>
  <c r="BW656" i="95"/>
  <c r="AO656" i="95"/>
  <c r="BE656" i="95"/>
  <c r="AQ656" i="95"/>
  <c r="BL656" i="95"/>
  <c r="BC656" i="95"/>
  <c r="AP656" i="95"/>
  <c r="BK656" i="95"/>
  <c r="BV656" i="95"/>
  <c r="BU656" i="95"/>
  <c r="AS656" i="95"/>
  <c r="BI656" i="95"/>
  <c r="AV656" i="95"/>
  <c r="AY656" i="95"/>
  <c r="BH656" i="95"/>
  <c r="AU656" i="95"/>
  <c r="BD656" i="95"/>
  <c r="BO656" i="95"/>
  <c r="BY656" i="95"/>
  <c r="AW656" i="95"/>
  <c r="BM656" i="95"/>
  <c r="BB656" i="95"/>
  <c r="AR656" i="95"/>
  <c r="BN656" i="95"/>
  <c r="AZ656" i="95"/>
  <c r="BJ656" i="95"/>
  <c r="BO648" i="95"/>
  <c r="BT648" i="95"/>
  <c r="BZ648" i="95"/>
  <c r="AO648" i="95"/>
  <c r="AG648" i="95"/>
  <c r="AP648" i="95"/>
  <c r="AQ648" i="95"/>
  <c r="BG648" i="95"/>
  <c r="AR648" i="95"/>
  <c r="BL648" i="95"/>
  <c r="BM648" i="95"/>
  <c r="BB648" i="95"/>
  <c r="BW648" i="95"/>
  <c r="BV648" i="95"/>
  <c r="BA648" i="95"/>
  <c r="BI648" i="95"/>
  <c r="AM648" i="95"/>
  <c r="BK648" i="95"/>
  <c r="BD648" i="95"/>
  <c r="BE648" i="95"/>
  <c r="BJ648" i="95"/>
  <c r="BP648" i="95"/>
  <c r="BQ648" i="95"/>
  <c r="AX648" i="95"/>
  <c r="AH648" i="95"/>
  <c r="AU648" i="95"/>
  <c r="AJ648" i="95"/>
  <c r="BH648" i="95"/>
  <c r="BU648" i="95"/>
  <c r="BX648" i="95"/>
  <c r="BY648" i="95"/>
  <c r="BN648" i="95"/>
  <c r="BF648" i="95"/>
  <c r="AY648" i="95"/>
  <c r="AN648" i="95"/>
  <c r="AK648" i="95"/>
  <c r="AL648" i="95"/>
  <c r="BS648" i="95"/>
  <c r="BR648" i="95"/>
  <c r="AZ648" i="95"/>
  <c r="AS648" i="95"/>
  <c r="AI648" i="95"/>
  <c r="BC648" i="95"/>
  <c r="AV648" i="95"/>
  <c r="AW648" i="95"/>
  <c r="AT648" i="95"/>
  <c r="S388" i="95"/>
  <c r="S743" i="95"/>
  <c r="S747" i="95" s="1"/>
  <c r="Y630" i="95"/>
  <c r="AO630" i="95"/>
  <c r="BE630" i="95"/>
  <c r="V630" i="95"/>
  <c r="AL630" i="95"/>
  <c r="BB630" i="95"/>
  <c r="P630" i="95"/>
  <c r="AF630" i="95"/>
  <c r="AV630" i="95"/>
  <c r="BL630" i="95"/>
  <c r="AI630" i="95"/>
  <c r="BK630" i="95"/>
  <c r="BC630" i="95"/>
  <c r="AC630" i="95"/>
  <c r="AW630" i="95"/>
  <c r="R630" i="95"/>
  <c r="AP630" i="95"/>
  <c r="BJ630" i="95"/>
  <c r="AB630" i="95"/>
  <c r="AZ630" i="95"/>
  <c r="AQ630" i="95"/>
  <c r="AU630" i="95"/>
  <c r="AY630" i="95"/>
  <c r="AG630" i="95"/>
  <c r="BA630" i="95"/>
  <c r="Z630" i="95"/>
  <c r="AT630" i="95"/>
  <c r="BN630" i="95"/>
  <c r="AJ630" i="95"/>
  <c r="BD630" i="95"/>
  <c r="BG630" i="95"/>
  <c r="S630" i="95"/>
  <c r="Q630" i="95"/>
  <c r="AK630" i="95"/>
  <c r="BI630" i="95"/>
  <c r="AD630" i="95"/>
  <c r="AX630" i="95"/>
  <c r="T630" i="95"/>
  <c r="AN630" i="95"/>
  <c r="BH630" i="95"/>
  <c r="O630" i="95"/>
  <c r="W630" i="95"/>
  <c r="U630" i="95"/>
  <c r="AS630" i="95"/>
  <c r="BM630" i="95"/>
  <c r="AH630" i="95"/>
  <c r="BF630" i="95"/>
  <c r="X630" i="95"/>
  <c r="AR630" i="95"/>
  <c r="AA630" i="95"/>
  <c r="AE630" i="95"/>
  <c r="AM630" i="95"/>
  <c r="K388" i="95"/>
  <c r="K718" i="95"/>
  <c r="K722" i="95" s="1"/>
  <c r="G388" i="95"/>
  <c r="G718" i="95"/>
  <c r="G722" i="95" s="1"/>
  <c r="BY939" i="95"/>
  <c r="BY937" i="95"/>
  <c r="BP935" i="95"/>
  <c r="BP965" i="95" s="1"/>
  <c r="BP939" i="95"/>
  <c r="BP937" i="95"/>
  <c r="BS939" i="95"/>
  <c r="BS935" i="95"/>
  <c r="BS965" i="95" s="1"/>
  <c r="BS937" i="95"/>
  <c r="BV939" i="95"/>
  <c r="BV935" i="95"/>
  <c r="BV965" i="95" s="1"/>
  <c r="BV937" i="95"/>
  <c r="BC592" i="95"/>
  <c r="BG592" i="95"/>
  <c r="BK592" i="95"/>
  <c r="BO592" i="95"/>
  <c r="BS592" i="95"/>
  <c r="BW592" i="95"/>
  <c r="BD592" i="95"/>
  <c r="BH592" i="95"/>
  <c r="BL592" i="95"/>
  <c r="BP592" i="95"/>
  <c r="BT592" i="95"/>
  <c r="BX592" i="95"/>
  <c r="BI592" i="95"/>
  <c r="BQ592" i="95"/>
  <c r="BY592" i="95"/>
  <c r="BJ592" i="95"/>
  <c r="BR592" i="95"/>
  <c r="BZ592" i="95"/>
  <c r="BE592" i="95"/>
  <c r="BM592" i="95"/>
  <c r="BU592" i="95"/>
  <c r="BF592" i="95"/>
  <c r="BN592" i="95"/>
  <c r="BV592" i="95"/>
  <c r="BH889" i="95"/>
  <c r="BH887" i="95"/>
  <c r="BY889" i="95"/>
  <c r="BY887" i="95"/>
  <c r="BQ588" i="95"/>
  <c r="BV588" i="95"/>
  <c r="BW588" i="95"/>
  <c r="BL588" i="95"/>
  <c r="BI588" i="95"/>
  <c r="BF588" i="95"/>
  <c r="AY588" i="95"/>
  <c r="AY892" i="95" s="1"/>
  <c r="BU588" i="95"/>
  <c r="BZ588" i="95"/>
  <c r="AZ588" i="95"/>
  <c r="BP588" i="95"/>
  <c r="BM588" i="95"/>
  <c r="BJ588" i="95"/>
  <c r="BC588" i="95"/>
  <c r="BY588" i="95"/>
  <c r="BO588" i="95"/>
  <c r="BD588" i="95"/>
  <c r="BA588" i="95"/>
  <c r="BT588" i="95"/>
  <c r="BN588" i="95"/>
  <c r="BX588" i="95"/>
  <c r="BR588" i="95"/>
  <c r="BB588" i="95"/>
  <c r="BS588" i="95"/>
  <c r="BK588" i="95"/>
  <c r="BH588" i="95"/>
  <c r="BE588" i="95"/>
  <c r="BG588" i="95"/>
  <c r="BD889" i="95"/>
  <c r="BD885" i="95"/>
  <c r="BD965" i="95" s="1"/>
  <c r="BD887" i="95"/>
  <c r="BI889" i="95"/>
  <c r="BI887" i="95"/>
  <c r="BK889" i="95"/>
  <c r="BK887" i="95"/>
  <c r="BR889" i="95"/>
  <c r="BR887" i="95"/>
  <c r="BB889" i="95"/>
  <c r="BB885" i="95"/>
  <c r="BB965" i="95" s="1"/>
  <c r="BB887" i="95"/>
  <c r="E428" i="95"/>
  <c r="AS504" i="95"/>
  <c r="AW504" i="95"/>
  <c r="BA504" i="95"/>
  <c r="AT504" i="95"/>
  <c r="AX504" i="95"/>
  <c r="BB504" i="95"/>
  <c r="AQ504" i="95"/>
  <c r="AQ540" i="95" s="1"/>
  <c r="AU504" i="95"/>
  <c r="AY504" i="95"/>
  <c r="AR504" i="95"/>
  <c r="AV504" i="95"/>
  <c r="AZ504" i="95"/>
  <c r="BZ839" i="95"/>
  <c r="BZ837" i="95"/>
  <c r="BF839" i="95"/>
  <c r="BF837" i="95"/>
  <c r="BS576" i="95"/>
  <c r="AX576" i="95"/>
  <c r="BT576" i="95"/>
  <c r="AU576" i="95"/>
  <c r="BK576" i="95"/>
  <c r="AN576" i="95"/>
  <c r="BD576" i="95"/>
  <c r="AO576" i="95"/>
  <c r="BI576" i="95"/>
  <c r="BV576" i="95"/>
  <c r="BW576" i="95"/>
  <c r="BB576" i="95"/>
  <c r="BX576" i="95"/>
  <c r="AY576" i="95"/>
  <c r="BQ576" i="95"/>
  <c r="AR576" i="95"/>
  <c r="BH576" i="95"/>
  <c r="BE576" i="95"/>
  <c r="BR576" i="95"/>
  <c r="BA576" i="95"/>
  <c r="AP576" i="95"/>
  <c r="AM576" i="95"/>
  <c r="AM842" i="95" s="1"/>
  <c r="BU576" i="95"/>
  <c r="BL576" i="95"/>
  <c r="AW576" i="95"/>
  <c r="AT576" i="95"/>
  <c r="AQ576" i="95"/>
  <c r="BY576" i="95"/>
  <c r="BZ576" i="95"/>
  <c r="BJ576" i="95"/>
  <c r="BF576" i="95"/>
  <c r="BC576" i="95"/>
  <c r="AV576" i="95"/>
  <c r="BN576" i="95"/>
  <c r="BM576" i="95"/>
  <c r="BG576" i="95"/>
  <c r="AZ576" i="95"/>
  <c r="BO576" i="95"/>
  <c r="AS576" i="95"/>
  <c r="BP576" i="95"/>
  <c r="BY839" i="95"/>
  <c r="BY837" i="95"/>
  <c r="BI839" i="95"/>
  <c r="BI837" i="95"/>
  <c r="AS839" i="95"/>
  <c r="AS835" i="95"/>
  <c r="AS837" i="95"/>
  <c r="BT839" i="95"/>
  <c r="BT837" i="95"/>
  <c r="BD839" i="95"/>
  <c r="BD837" i="95"/>
  <c r="E424" i="95"/>
  <c r="AN500" i="95"/>
  <c r="AO500" i="95"/>
  <c r="AP500" i="95"/>
  <c r="AM500" i="95"/>
  <c r="BK839" i="95"/>
  <c r="BK837" i="95"/>
  <c r="AU839" i="95"/>
  <c r="AU835" i="95"/>
  <c r="AU837" i="95"/>
  <c r="BQ572" i="95"/>
  <c r="BV572" i="95"/>
  <c r="BW572" i="95"/>
  <c r="AU572" i="95"/>
  <c r="BK572" i="95"/>
  <c r="AV572" i="95"/>
  <c r="BL572" i="95"/>
  <c r="AW572" i="95"/>
  <c r="BM572" i="95"/>
  <c r="AT572" i="95"/>
  <c r="BN572" i="95"/>
  <c r="BP572" i="95"/>
  <c r="BU572" i="95"/>
  <c r="BZ572" i="95"/>
  <c r="AI572" i="95"/>
  <c r="AY572" i="95"/>
  <c r="AJ572" i="95"/>
  <c r="AZ572" i="95"/>
  <c r="AK572" i="95"/>
  <c r="BA572" i="95"/>
  <c r="AP572" i="95"/>
  <c r="BJ572" i="95"/>
  <c r="BY572" i="95"/>
  <c r="AM572" i="95"/>
  <c r="AN572" i="95"/>
  <c r="AO572" i="95"/>
  <c r="BF572" i="95"/>
  <c r="BR572" i="95"/>
  <c r="AQ572" i="95"/>
  <c r="AR572" i="95"/>
  <c r="AS572" i="95"/>
  <c r="AL572" i="95"/>
  <c r="BT572" i="95"/>
  <c r="BO572" i="95"/>
  <c r="BC572" i="95"/>
  <c r="BD572" i="95"/>
  <c r="BE572" i="95"/>
  <c r="BB572" i="95"/>
  <c r="BX572" i="95"/>
  <c r="BI572" i="95"/>
  <c r="BS572" i="95"/>
  <c r="AX572" i="95"/>
  <c r="BG572" i="95"/>
  <c r="BH572" i="95"/>
  <c r="E410" i="95"/>
  <c r="Z486" i="95"/>
  <c r="AD486" i="95"/>
  <c r="AA486" i="95"/>
  <c r="AB486" i="95"/>
  <c r="Y486" i="95"/>
  <c r="AC486" i="95"/>
  <c r="AI764" i="95"/>
  <c r="AI762" i="95"/>
  <c r="BZ764" i="95"/>
  <c r="BZ762" i="95"/>
  <c r="BJ764" i="95"/>
  <c r="BJ762" i="95"/>
  <c r="AT764" i="95"/>
  <c r="AT762" i="95"/>
  <c r="AG764" i="95"/>
  <c r="AG762" i="95"/>
  <c r="BU764" i="95"/>
  <c r="BU762" i="95"/>
  <c r="BE764" i="95"/>
  <c r="BE762" i="95"/>
  <c r="AO764" i="95"/>
  <c r="AO762" i="95"/>
  <c r="AC760" i="95"/>
  <c r="AC764" i="95"/>
  <c r="AC762" i="95"/>
  <c r="BT764" i="95"/>
  <c r="BT762" i="95"/>
  <c r="BD764" i="95"/>
  <c r="BD762" i="95"/>
  <c r="AH764" i="95"/>
  <c r="AH762" i="95"/>
  <c r="AF764" i="95"/>
  <c r="AF762" i="95"/>
  <c r="BO764" i="95"/>
  <c r="BO762" i="95"/>
  <c r="AY764" i="95"/>
  <c r="AY762" i="95"/>
  <c r="BM680" i="94"/>
  <c r="BQ680" i="94"/>
  <c r="BU680" i="94"/>
  <c r="BY680" i="94"/>
  <c r="BR680" i="94"/>
  <c r="BW680" i="94"/>
  <c r="BN680" i="94"/>
  <c r="BS680" i="94"/>
  <c r="BX680" i="94"/>
  <c r="BO680" i="94"/>
  <c r="BT680" i="94"/>
  <c r="BZ680" i="94"/>
  <c r="BP680" i="94"/>
  <c r="BV680" i="94"/>
  <c r="B906" i="94"/>
  <c r="BN908" i="94" s="1"/>
  <c r="BE961" i="94"/>
  <c r="BA388" i="94"/>
  <c r="BA893" i="94"/>
  <c r="BA897" i="94" s="1"/>
  <c r="AW388" i="94"/>
  <c r="AW868" i="94"/>
  <c r="AW872" i="94" s="1"/>
  <c r="AK388" i="94"/>
  <c r="AK818" i="94"/>
  <c r="AK822" i="94" s="1"/>
  <c r="BP648" i="94"/>
  <c r="AN648" i="94"/>
  <c r="BD648" i="94"/>
  <c r="BV648" i="94"/>
  <c r="AP648" i="94"/>
  <c r="BF648" i="94"/>
  <c r="AI648" i="94"/>
  <c r="BU648" i="94"/>
  <c r="BI648" i="94"/>
  <c r="BC648" i="94"/>
  <c r="AW648" i="94"/>
  <c r="BW648" i="94"/>
  <c r="AR648" i="94"/>
  <c r="BL648" i="94"/>
  <c r="AL648" i="94"/>
  <c r="BJ648" i="94"/>
  <c r="AY648" i="94"/>
  <c r="BA648" i="94"/>
  <c r="BK648" i="94"/>
  <c r="BE648" i="94"/>
  <c r="BT648" i="94"/>
  <c r="AV648" i="94"/>
  <c r="BR648" i="94"/>
  <c r="AT648" i="94"/>
  <c r="BN648" i="94"/>
  <c r="BG648" i="94"/>
  <c r="BY648" i="94"/>
  <c r="AG648" i="94"/>
  <c r="BO648" i="94"/>
  <c r="BX648" i="94"/>
  <c r="AZ648" i="94"/>
  <c r="BZ648" i="94"/>
  <c r="AX648" i="94"/>
  <c r="BQ648" i="94"/>
  <c r="AK648" i="94"/>
  <c r="AM648" i="94"/>
  <c r="BM648" i="94"/>
  <c r="BS648" i="94"/>
  <c r="AJ648" i="94"/>
  <c r="BH648" i="94"/>
  <c r="AH648" i="94"/>
  <c r="BB648" i="94"/>
  <c r="AQ648" i="94"/>
  <c r="AS648" i="94"/>
  <c r="AU648" i="94"/>
  <c r="AO648" i="94"/>
  <c r="O388" i="94"/>
  <c r="O743" i="94"/>
  <c r="O747" i="94" s="1"/>
  <c r="K388" i="94"/>
  <c r="K718" i="94"/>
  <c r="K722" i="94" s="1"/>
  <c r="T622" i="94"/>
  <c r="AJ622" i="94"/>
  <c r="AZ622" i="94"/>
  <c r="N622" i="94"/>
  <c r="I622" i="94"/>
  <c r="Y622" i="94"/>
  <c r="AO622" i="94"/>
  <c r="BE622" i="94"/>
  <c r="V622" i="94"/>
  <c r="M622" i="94"/>
  <c r="W622" i="94"/>
  <c r="AM622" i="94"/>
  <c r="BC622" i="94"/>
  <c r="AD622" i="94"/>
  <c r="BJ622" i="94"/>
  <c r="G622" i="94"/>
  <c r="G694" i="94" s="1"/>
  <c r="G697" i="94" s="1"/>
  <c r="AB622" i="94"/>
  <c r="AV622" i="94"/>
  <c r="Z622" i="94"/>
  <c r="Q622" i="94"/>
  <c r="AK622" i="94"/>
  <c r="BI622" i="94"/>
  <c r="AX622" i="94"/>
  <c r="S622" i="94"/>
  <c r="AQ622" i="94"/>
  <c r="BK622" i="94"/>
  <c r="BF622" i="94"/>
  <c r="H622" i="94"/>
  <c r="AF622" i="94"/>
  <c r="BD622" i="94"/>
  <c r="AP622" i="94"/>
  <c r="U622" i="94"/>
  <c r="AS622" i="94"/>
  <c r="BM622" i="94"/>
  <c r="BN622" i="94"/>
  <c r="AA622" i="94"/>
  <c r="AU622" i="94"/>
  <c r="R622" i="94"/>
  <c r="P622" i="94"/>
  <c r="AN622" i="94"/>
  <c r="BH622" i="94"/>
  <c r="BB622" i="94"/>
  <c r="AC622" i="94"/>
  <c r="AW622" i="94"/>
  <c r="J622" i="94"/>
  <c r="L622" i="94"/>
  <c r="AE622" i="94"/>
  <c r="AY622" i="94"/>
  <c r="AL622" i="94"/>
  <c r="X622" i="94"/>
  <c r="AR622" i="94"/>
  <c r="BL622" i="94"/>
  <c r="K622" i="94"/>
  <c r="AG622" i="94"/>
  <c r="BA622" i="94"/>
  <c r="AH622" i="94"/>
  <c r="O622" i="94"/>
  <c r="AI622" i="94"/>
  <c r="BG622" i="94"/>
  <c r="AT622" i="94"/>
  <c r="BP935" i="94"/>
  <c r="BP965" i="94" s="1"/>
  <c r="BP939" i="94"/>
  <c r="BP937" i="94"/>
  <c r="BO935" i="94"/>
  <c r="BO965" i="94" s="1"/>
  <c r="BO939" i="94"/>
  <c r="BO937" i="94"/>
  <c r="BR935" i="94"/>
  <c r="BR965" i="94" s="1"/>
  <c r="BR939" i="94"/>
  <c r="BR937" i="94"/>
  <c r="BU939" i="94"/>
  <c r="BU935" i="94"/>
  <c r="BU965" i="94" s="1"/>
  <c r="BU937" i="94"/>
  <c r="BG596" i="94"/>
  <c r="BK596" i="94"/>
  <c r="BO596" i="94"/>
  <c r="BS596" i="94"/>
  <c r="BW596" i="94"/>
  <c r="BH596" i="94"/>
  <c r="BL596" i="94"/>
  <c r="BP596" i="94"/>
  <c r="BT596" i="94"/>
  <c r="BX596" i="94"/>
  <c r="BJ596" i="94"/>
  <c r="BR596" i="94"/>
  <c r="BZ596" i="94"/>
  <c r="BM596" i="94"/>
  <c r="BU596" i="94"/>
  <c r="BN596" i="94"/>
  <c r="BV596" i="94"/>
  <c r="BI596" i="94"/>
  <c r="BQ596" i="94"/>
  <c r="BY596" i="94"/>
  <c r="BV889" i="94"/>
  <c r="BV887" i="94"/>
  <c r="BF889" i="94"/>
  <c r="BF885" i="94"/>
  <c r="BF887" i="94"/>
  <c r="BQ889" i="94"/>
  <c r="BQ887" i="94"/>
  <c r="BA885" i="94"/>
  <c r="BA889" i="94"/>
  <c r="BA887" i="94"/>
  <c r="BP889" i="94"/>
  <c r="BP887" i="94"/>
  <c r="AZ889" i="94"/>
  <c r="AZ885" i="94"/>
  <c r="AZ887" i="94"/>
  <c r="BO889" i="94"/>
  <c r="BO887" i="94"/>
  <c r="AY885" i="94"/>
  <c r="AY889" i="94"/>
  <c r="AY887" i="94"/>
  <c r="BP839" i="94"/>
  <c r="BP837" i="94"/>
  <c r="AV839" i="94"/>
  <c r="AV837" i="94"/>
  <c r="BT839" i="94"/>
  <c r="BT837" i="94"/>
  <c r="BS839" i="94"/>
  <c r="BS837" i="94"/>
  <c r="BC839" i="94"/>
  <c r="BC837" i="94"/>
  <c r="AM835" i="94"/>
  <c r="AM839" i="94"/>
  <c r="AM837" i="94"/>
  <c r="BN839" i="94"/>
  <c r="BN837" i="94"/>
  <c r="AX839" i="94"/>
  <c r="AX837" i="94"/>
  <c r="BY839" i="94"/>
  <c r="BY837" i="94"/>
  <c r="BI839" i="94"/>
  <c r="BI837" i="94"/>
  <c r="AS835" i="94"/>
  <c r="AS839" i="94"/>
  <c r="AS837" i="94"/>
  <c r="E410" i="94"/>
  <c r="AB486" i="94"/>
  <c r="Y486" i="94"/>
  <c r="AC486" i="94"/>
  <c r="Z486" i="94"/>
  <c r="AD486" i="94"/>
  <c r="AA486" i="94"/>
  <c r="Y760" i="94"/>
  <c r="Y965" i="94" s="1"/>
  <c r="Y764" i="94"/>
  <c r="Y762" i="94"/>
  <c r="W760" i="94"/>
  <c r="W764" i="94"/>
  <c r="W762" i="94"/>
  <c r="BL764" i="94"/>
  <c r="BL762" i="94"/>
  <c r="AV764" i="94"/>
  <c r="AV762" i="94"/>
  <c r="Z760" i="94"/>
  <c r="Z965" i="94" s="1"/>
  <c r="Z764" i="94"/>
  <c r="Z762" i="94"/>
  <c r="BW764" i="94"/>
  <c r="BW762" i="94"/>
  <c r="BG764" i="94"/>
  <c r="BG762" i="94"/>
  <c r="AQ764" i="94"/>
  <c r="AQ762" i="94"/>
  <c r="AB764" i="94"/>
  <c r="AB760" i="94"/>
  <c r="AB762" i="94"/>
  <c r="BR764" i="94"/>
  <c r="BR762" i="94"/>
  <c r="BB764" i="94"/>
  <c r="BB762" i="94"/>
  <c r="AL764" i="94"/>
  <c r="AL762" i="94"/>
  <c r="AA764" i="94"/>
  <c r="AA760" i="94"/>
  <c r="AA762" i="94"/>
  <c r="BM764" i="94"/>
  <c r="BM762" i="94"/>
  <c r="AW764" i="94"/>
  <c r="AW762" i="94"/>
  <c r="BE918" i="23"/>
  <c r="BE922" i="23" s="1"/>
  <c r="BE388" i="23"/>
  <c r="BQ668" i="23"/>
  <c r="BV668" i="23"/>
  <c r="BW668" i="23"/>
  <c r="BI668" i="23"/>
  <c r="BM668" i="23"/>
  <c r="BF668" i="23"/>
  <c r="BU668" i="23"/>
  <c r="BZ668" i="23"/>
  <c r="BO668" i="23"/>
  <c r="BK668" i="23"/>
  <c r="BL668" i="23"/>
  <c r="BC668" i="23"/>
  <c r="BR668" i="23"/>
  <c r="BS668" i="23"/>
  <c r="BX668" i="23"/>
  <c r="BG668" i="23"/>
  <c r="BD668" i="23"/>
  <c r="BB668" i="23"/>
  <c r="BN668" i="23"/>
  <c r="BY668" i="23"/>
  <c r="BP668" i="23"/>
  <c r="BT668" i="23"/>
  <c r="BA668" i="23"/>
  <c r="BH668" i="23"/>
  <c r="BJ668" i="23"/>
  <c r="BE668" i="23"/>
  <c r="AO843" i="23"/>
  <c r="AO847" i="23" s="1"/>
  <c r="AO388" i="23"/>
  <c r="BV652" i="23"/>
  <c r="BW652" i="23"/>
  <c r="BQ652" i="23"/>
  <c r="BM652" i="23"/>
  <c r="AQ652" i="23"/>
  <c r="AW652" i="23"/>
  <c r="BH652" i="23"/>
  <c r="AP652" i="23"/>
  <c r="AU652" i="23"/>
  <c r="BC652" i="23"/>
  <c r="AS652" i="23"/>
  <c r="BZ652" i="23"/>
  <c r="BO652" i="23"/>
  <c r="BU652" i="23"/>
  <c r="BG652" i="23"/>
  <c r="AY652" i="23"/>
  <c r="AR652" i="23"/>
  <c r="AT652" i="23"/>
  <c r="BF652" i="23"/>
  <c r="BN652" i="23"/>
  <c r="BI652" i="23"/>
  <c r="BK652" i="23"/>
  <c r="BR652" i="23"/>
  <c r="BS652" i="23"/>
  <c r="BX652" i="23"/>
  <c r="AX652" i="23"/>
  <c r="AM652" i="23"/>
  <c r="BE652" i="23"/>
  <c r="AN652" i="23"/>
  <c r="BL652" i="23"/>
  <c r="BJ652" i="23"/>
  <c r="BB652" i="23"/>
  <c r="BP652" i="23"/>
  <c r="BT652" i="23"/>
  <c r="BY652" i="23"/>
  <c r="AV652" i="23"/>
  <c r="BA652" i="23"/>
  <c r="AK652" i="23"/>
  <c r="AO652" i="23"/>
  <c r="BD652" i="23"/>
  <c r="AZ652" i="23"/>
  <c r="AL652" i="23"/>
  <c r="AG961" i="23"/>
  <c r="B806" i="23"/>
  <c r="S743" i="23"/>
  <c r="S747" i="23" s="1"/>
  <c r="S388" i="23"/>
  <c r="O388" i="23"/>
  <c r="O743" i="23"/>
  <c r="O747" i="23" s="1"/>
  <c r="G961" i="23"/>
  <c r="B706" i="23"/>
  <c r="BS935" i="23"/>
  <c r="BS965" i="23" s="1"/>
  <c r="BS937" i="23"/>
  <c r="BS939" i="23"/>
  <c r="BR939" i="23"/>
  <c r="BR935" i="23"/>
  <c r="BR965" i="23" s="1"/>
  <c r="BR937" i="23"/>
  <c r="BQ935" i="23"/>
  <c r="BQ965" i="23" s="1"/>
  <c r="BQ939" i="23"/>
  <c r="BQ937" i="23"/>
  <c r="BP939" i="23"/>
  <c r="BP937" i="23"/>
  <c r="BP935" i="23"/>
  <c r="BP965" i="23" s="1"/>
  <c r="BO600" i="23"/>
  <c r="BS600" i="23"/>
  <c r="BW600" i="23"/>
  <c r="BL600" i="23"/>
  <c r="BL942" i="23" s="1"/>
  <c r="BP600" i="23"/>
  <c r="BT600" i="23"/>
  <c r="BX600" i="23"/>
  <c r="BK600" i="23"/>
  <c r="BK942" i="23" s="1"/>
  <c r="BQ600" i="23"/>
  <c r="BU600" i="23"/>
  <c r="BY600" i="23"/>
  <c r="BR600" i="23"/>
  <c r="BV600" i="23"/>
  <c r="BZ600" i="23"/>
  <c r="BM600" i="23"/>
  <c r="BN600" i="23"/>
  <c r="BO596" i="23"/>
  <c r="BS596" i="23"/>
  <c r="BW596" i="23"/>
  <c r="BH596" i="23"/>
  <c r="BP596" i="23"/>
  <c r="BT596" i="23"/>
  <c r="BX596" i="23"/>
  <c r="BQ596" i="23"/>
  <c r="BU596" i="23"/>
  <c r="BY596" i="23"/>
  <c r="BG596" i="23"/>
  <c r="BR596" i="23"/>
  <c r="BV596" i="23"/>
  <c r="BZ596" i="23"/>
  <c r="BI596" i="23"/>
  <c r="BJ596" i="23"/>
  <c r="BK596" i="23"/>
  <c r="BL596" i="23"/>
  <c r="BM596" i="23"/>
  <c r="BN596" i="23"/>
  <c r="BP592" i="23"/>
  <c r="BT592" i="23"/>
  <c r="BX592" i="23"/>
  <c r="BQ592" i="23"/>
  <c r="BU592" i="23"/>
  <c r="BY592" i="23"/>
  <c r="BC592" i="23"/>
  <c r="BR592" i="23"/>
  <c r="BV592" i="23"/>
  <c r="BZ592" i="23"/>
  <c r="BD592" i="23"/>
  <c r="BO592" i="23"/>
  <c r="BS592" i="23"/>
  <c r="BW592" i="23"/>
  <c r="BE592" i="23"/>
  <c r="BF592" i="23"/>
  <c r="BG592" i="23"/>
  <c r="BH592" i="23"/>
  <c r="BI592" i="23"/>
  <c r="BJ592" i="23"/>
  <c r="BK592" i="23"/>
  <c r="BL592" i="23"/>
  <c r="BM592" i="23"/>
  <c r="BN592" i="23"/>
  <c r="BY889" i="23"/>
  <c r="BY887" i="23"/>
  <c r="BU889" i="23"/>
  <c r="BU887" i="23"/>
  <c r="BQ887" i="23"/>
  <c r="BQ889" i="23"/>
  <c r="BJ889" i="23"/>
  <c r="BJ887" i="23"/>
  <c r="BI889" i="23"/>
  <c r="BI887" i="23"/>
  <c r="BH889" i="23"/>
  <c r="BH887" i="23"/>
  <c r="BG889" i="23"/>
  <c r="BG887" i="23"/>
  <c r="BG885" i="23"/>
  <c r="BR588" i="23"/>
  <c r="BV588" i="23"/>
  <c r="BZ588" i="23"/>
  <c r="BO588" i="23"/>
  <c r="BS588" i="23"/>
  <c r="BW588" i="23"/>
  <c r="AY588" i="23"/>
  <c r="AY892" i="23" s="1"/>
  <c r="BP588" i="23"/>
  <c r="BT588" i="23"/>
  <c r="BX588" i="23"/>
  <c r="AZ588" i="23"/>
  <c r="BQ588" i="23"/>
  <c r="BU588" i="23"/>
  <c r="BY588" i="23"/>
  <c r="BA588" i="23"/>
  <c r="BB588" i="23"/>
  <c r="BC588" i="23"/>
  <c r="BD588" i="23"/>
  <c r="BE588" i="23"/>
  <c r="BF588" i="23"/>
  <c r="BG588" i="23"/>
  <c r="BH588" i="23"/>
  <c r="BI588" i="23"/>
  <c r="BJ588" i="23"/>
  <c r="BK588" i="23"/>
  <c r="BL588" i="23"/>
  <c r="BM588" i="23"/>
  <c r="BN588" i="23"/>
  <c r="E428" i="23"/>
  <c r="AX504" i="23"/>
  <c r="BB504" i="23"/>
  <c r="AW504" i="23"/>
  <c r="AS504" i="23"/>
  <c r="AY504" i="23"/>
  <c r="AQ504" i="23"/>
  <c r="AQ540" i="23" s="1"/>
  <c r="AZ504" i="23"/>
  <c r="AV504" i="23"/>
  <c r="AU504" i="23"/>
  <c r="BA504" i="23"/>
  <c r="AR504" i="23"/>
  <c r="AR540" i="23" s="1"/>
  <c r="AT504" i="23"/>
  <c r="AM839" i="23"/>
  <c r="AM835" i="23"/>
  <c r="AM837" i="23"/>
  <c r="BX837" i="23"/>
  <c r="BX839" i="23"/>
  <c r="BT837" i="23"/>
  <c r="BT839" i="23"/>
  <c r="BP837" i="23"/>
  <c r="BP839" i="23"/>
  <c r="BL839" i="23"/>
  <c r="BL837" i="23"/>
  <c r="BH839" i="23"/>
  <c r="BH837" i="23"/>
  <c r="BD839" i="23"/>
  <c r="BD837" i="23"/>
  <c r="AT839" i="23"/>
  <c r="AT837" i="23"/>
  <c r="AT835" i="23"/>
  <c r="AS839" i="23"/>
  <c r="AS837" i="23"/>
  <c r="AS835" i="23"/>
  <c r="AR839" i="23"/>
  <c r="AR837" i="23"/>
  <c r="AR835" i="23"/>
  <c r="AR965" i="23" s="1"/>
  <c r="AM957" i="23"/>
  <c r="B827" i="23"/>
  <c r="BR572" i="23"/>
  <c r="BV572" i="23"/>
  <c r="BZ572" i="23"/>
  <c r="AI572" i="23"/>
  <c r="BO572" i="23"/>
  <c r="BS572" i="23"/>
  <c r="BW572" i="23"/>
  <c r="BP572" i="23"/>
  <c r="BT572" i="23"/>
  <c r="BX572" i="23"/>
  <c r="AJ572" i="23"/>
  <c r="BQ572" i="23"/>
  <c r="BU572" i="23"/>
  <c r="BY572" i="23"/>
  <c r="AK572" i="23"/>
  <c r="AL572" i="23"/>
  <c r="AM572" i="23"/>
  <c r="AN572" i="23"/>
  <c r="AO572" i="23"/>
  <c r="AP572" i="23"/>
  <c r="AQ572" i="23"/>
  <c r="AR572" i="23"/>
  <c r="AS572" i="23"/>
  <c r="AT572" i="23"/>
  <c r="AU572" i="23"/>
  <c r="AV572" i="23"/>
  <c r="AW572" i="23"/>
  <c r="AX572" i="23"/>
  <c r="AY572" i="23"/>
  <c r="AZ572" i="23"/>
  <c r="BA572" i="23"/>
  <c r="BB572" i="23"/>
  <c r="BC572" i="23"/>
  <c r="BD572" i="23"/>
  <c r="BE572" i="23"/>
  <c r="BF572" i="23"/>
  <c r="BG572" i="23"/>
  <c r="BH572" i="23"/>
  <c r="BI572" i="23"/>
  <c r="BJ572" i="23"/>
  <c r="BK572" i="23"/>
  <c r="BL572" i="23"/>
  <c r="BM572" i="23"/>
  <c r="BN572" i="23"/>
  <c r="AG764" i="23"/>
  <c r="AG762" i="23"/>
  <c r="AN764" i="23"/>
  <c r="AN762" i="23"/>
  <c r="X764" i="23"/>
  <c r="X760" i="23"/>
  <c r="X965" i="23" s="1"/>
  <c r="X762" i="23"/>
  <c r="AA764" i="23"/>
  <c r="AA760" i="23"/>
  <c r="AA762" i="23"/>
  <c r="AD764" i="23"/>
  <c r="AD762" i="23"/>
  <c r="BY764" i="23"/>
  <c r="BY762" i="23"/>
  <c r="BU764" i="23"/>
  <c r="BU762" i="23"/>
  <c r="BQ762" i="23"/>
  <c r="BQ764" i="23"/>
  <c r="BM764" i="23"/>
  <c r="BM762" i="23"/>
  <c r="BI764" i="23"/>
  <c r="BI762" i="23"/>
  <c r="BE764" i="23"/>
  <c r="BE762" i="23"/>
  <c r="BA764" i="23"/>
  <c r="BA762" i="23"/>
  <c r="AW764" i="23"/>
  <c r="AW762" i="23"/>
  <c r="AS764" i="23"/>
  <c r="AS762" i="23"/>
  <c r="AO764" i="23"/>
  <c r="AO762" i="23"/>
  <c r="E398" i="23"/>
  <c r="O474" i="23"/>
  <c r="P474" i="23"/>
  <c r="Q474" i="23"/>
  <c r="M474" i="23"/>
  <c r="N474" i="23"/>
  <c r="R474" i="23"/>
  <c r="BQ550" i="23"/>
  <c r="BU550" i="23"/>
  <c r="BY550" i="23"/>
  <c r="N550" i="23"/>
  <c r="M550" i="23"/>
  <c r="BR550" i="23"/>
  <c r="BV550" i="23"/>
  <c r="BZ550" i="23"/>
  <c r="BS550" i="23"/>
  <c r="BP550" i="23"/>
  <c r="BX550" i="23"/>
  <c r="BO550" i="23"/>
  <c r="BW550" i="23"/>
  <c r="BT550" i="23"/>
  <c r="O550" i="23"/>
  <c r="P550" i="23"/>
  <c r="Q550" i="23"/>
  <c r="R550" i="23"/>
  <c r="S550" i="23"/>
  <c r="T550" i="23"/>
  <c r="U550" i="23"/>
  <c r="V550" i="23"/>
  <c r="W550" i="23"/>
  <c r="X550" i="23"/>
  <c r="Y550" i="23"/>
  <c r="Z550" i="23"/>
  <c r="AA550" i="23"/>
  <c r="AB550" i="23"/>
  <c r="AC550" i="23"/>
  <c r="AD550" i="23"/>
  <c r="AE550" i="23"/>
  <c r="AF550" i="23"/>
  <c r="AG550" i="23"/>
  <c r="AH550" i="23"/>
  <c r="AI550" i="23"/>
  <c r="AJ550" i="23"/>
  <c r="AK550" i="23"/>
  <c r="AL550" i="23"/>
  <c r="AM550" i="23"/>
  <c r="AN550" i="23"/>
  <c r="AO550" i="23"/>
  <c r="AP550" i="23"/>
  <c r="AQ550" i="23"/>
  <c r="AR550" i="23"/>
  <c r="AS550" i="23"/>
  <c r="AT550" i="23"/>
  <c r="AU550" i="23"/>
  <c r="AV550" i="23"/>
  <c r="AW550" i="23"/>
  <c r="AX550" i="23"/>
  <c r="AY550" i="23"/>
  <c r="AZ550" i="23"/>
  <c r="BA550" i="23"/>
  <c r="BB550" i="23"/>
  <c r="BC550" i="23"/>
  <c r="BD550" i="23"/>
  <c r="BE550" i="23"/>
  <c r="BF550" i="23"/>
  <c r="BG550" i="23"/>
  <c r="BH550" i="23"/>
  <c r="BI550" i="23"/>
  <c r="BJ550" i="23"/>
  <c r="BK550" i="23"/>
  <c r="BL550" i="23"/>
  <c r="BM550" i="23"/>
  <c r="BN550" i="23"/>
  <c r="BO644" i="94"/>
  <c r="BU644" i="94"/>
  <c r="BR644" i="94"/>
  <c r="AO644" i="94"/>
  <c r="AU644" i="94"/>
  <c r="AH644" i="94"/>
  <c r="AX644" i="94"/>
  <c r="BN644" i="94"/>
  <c r="AJ644" i="94"/>
  <c r="AZ644" i="94"/>
  <c r="AG644" i="94"/>
  <c r="BE644" i="94"/>
  <c r="AY644" i="94"/>
  <c r="BS644" i="94"/>
  <c r="BP644" i="94"/>
  <c r="AC644" i="94"/>
  <c r="BK644" i="94"/>
  <c r="AP644" i="94"/>
  <c r="BJ644" i="94"/>
  <c r="AN644" i="94"/>
  <c r="BH644" i="94"/>
  <c r="AW644" i="94"/>
  <c r="BG644" i="94"/>
  <c r="BW644" i="94"/>
  <c r="BX644" i="94"/>
  <c r="BA644" i="94"/>
  <c r="BV644" i="94"/>
  <c r="AT644" i="94"/>
  <c r="AM644" i="94"/>
  <c r="AR644" i="94"/>
  <c r="BL644" i="94"/>
  <c r="BI644" i="94"/>
  <c r="BQ644" i="94"/>
  <c r="BZ644" i="94"/>
  <c r="BM644" i="94"/>
  <c r="AD644" i="94"/>
  <c r="BB644" i="94"/>
  <c r="BC644" i="94"/>
  <c r="AV644" i="94"/>
  <c r="AK644" i="94"/>
  <c r="AI644" i="94"/>
  <c r="BY644" i="94"/>
  <c r="BT644" i="94"/>
  <c r="AE644" i="94"/>
  <c r="AL644" i="94"/>
  <c r="BF644" i="94"/>
  <c r="AF644" i="94"/>
  <c r="BD644" i="94"/>
  <c r="AS644" i="94"/>
  <c r="AQ644" i="94"/>
  <c r="BX662" i="95"/>
  <c r="BO662" i="95"/>
  <c r="BV662" i="95"/>
  <c r="BJ662" i="95"/>
  <c r="BI662" i="95"/>
  <c r="BE662" i="95"/>
  <c r="BC662" i="95"/>
  <c r="AV662" i="95"/>
  <c r="BU662" i="95"/>
  <c r="BZ662" i="95"/>
  <c r="BN662" i="95"/>
  <c r="AU662" i="95"/>
  <c r="AW662" i="95"/>
  <c r="BL662" i="95"/>
  <c r="BP662" i="95"/>
  <c r="BY662" i="95"/>
  <c r="AX662" i="95"/>
  <c r="AY662" i="95"/>
  <c r="AZ662" i="95"/>
  <c r="BH662" i="95"/>
  <c r="BT662" i="95"/>
  <c r="BS662" i="95"/>
  <c r="BB662" i="95"/>
  <c r="BD662" i="95"/>
  <c r="BK662" i="95"/>
  <c r="BM662" i="95"/>
  <c r="BQ662" i="95"/>
  <c r="BW662" i="95"/>
  <c r="BF662" i="95"/>
  <c r="BA662" i="95"/>
  <c r="BG662" i="95"/>
  <c r="BR662" i="95"/>
  <c r="BP650" i="95"/>
  <c r="BU650" i="95"/>
  <c r="BW650" i="95"/>
  <c r="AN650" i="95"/>
  <c r="BF650" i="95"/>
  <c r="AL650" i="95"/>
  <c r="AI650" i="95"/>
  <c r="AY650" i="95"/>
  <c r="AR650" i="95"/>
  <c r="AO650" i="95"/>
  <c r="AP650" i="95"/>
  <c r="BX650" i="95"/>
  <c r="BS650" i="95"/>
  <c r="AZ650" i="95"/>
  <c r="AW650" i="95"/>
  <c r="BV650" i="95"/>
  <c r="BC650" i="95"/>
  <c r="BD650" i="95"/>
  <c r="BE650" i="95"/>
  <c r="BQ650" i="95"/>
  <c r="BR650" i="95"/>
  <c r="BL650" i="95"/>
  <c r="BM650" i="95"/>
  <c r="AM650" i="95"/>
  <c r="BG650" i="95"/>
  <c r="BH650" i="95"/>
  <c r="AT650" i="95"/>
  <c r="BY650" i="95"/>
  <c r="BZ650" i="95"/>
  <c r="BI650" i="95"/>
  <c r="AX650" i="95"/>
  <c r="AQ650" i="95"/>
  <c r="BK650" i="95"/>
  <c r="AS650" i="95"/>
  <c r="BB650" i="95"/>
  <c r="BO650" i="95"/>
  <c r="AU650" i="95"/>
  <c r="AJ650" i="95"/>
  <c r="AV650" i="95"/>
  <c r="AK650" i="95"/>
  <c r="BA650" i="95"/>
  <c r="BT650" i="95"/>
  <c r="BN650" i="95"/>
  <c r="BJ650" i="95"/>
  <c r="BQ914" i="95"/>
  <c r="BQ912" i="95"/>
  <c r="BU914" i="95"/>
  <c r="BU912" i="95"/>
  <c r="BP914" i="95"/>
  <c r="BP912" i="95"/>
  <c r="BW914" i="95"/>
  <c r="BW912" i="95"/>
  <c r="BG914" i="95"/>
  <c r="BG910" i="95"/>
  <c r="BG912" i="95"/>
  <c r="BR914" i="95"/>
  <c r="BR912" i="95"/>
  <c r="B852" i="95"/>
  <c r="AS957" i="95"/>
  <c r="BC864" i="95"/>
  <c r="BC862" i="95"/>
  <c r="BH864" i="95"/>
  <c r="BH862" i="95"/>
  <c r="BG864" i="95"/>
  <c r="BG862" i="95"/>
  <c r="BL864" i="95"/>
  <c r="BL862" i="95"/>
  <c r="BV864" i="95"/>
  <c r="BV862" i="95"/>
  <c r="BF864" i="95"/>
  <c r="BF862" i="95"/>
  <c r="BY864" i="95"/>
  <c r="BY862" i="95"/>
  <c r="BI864" i="95"/>
  <c r="BI862" i="95"/>
  <c r="AS864" i="95"/>
  <c r="AS860" i="95"/>
  <c r="AS862" i="95"/>
  <c r="E422" i="95"/>
  <c r="AL498" i="95"/>
  <c r="AP498" i="95"/>
  <c r="AM498" i="95"/>
  <c r="AN498" i="95"/>
  <c r="AK498" i="95"/>
  <c r="AO498" i="95"/>
  <c r="E404" i="95"/>
  <c r="V480" i="95"/>
  <c r="Z480" i="95"/>
  <c r="AD480" i="95"/>
  <c r="S480" i="95"/>
  <c r="S540" i="95" s="1"/>
  <c r="W480" i="95"/>
  <c r="AA480" i="95"/>
  <c r="T480" i="95"/>
  <c r="X480" i="95"/>
  <c r="AB480" i="95"/>
  <c r="U480" i="95"/>
  <c r="Y480" i="95"/>
  <c r="AC480" i="95"/>
  <c r="AE712" i="95"/>
  <c r="AE714" i="95"/>
  <c r="AE84" i="95"/>
  <c r="AB712" i="95"/>
  <c r="AB84" i="95"/>
  <c r="AB714" i="95"/>
  <c r="AH714" i="95"/>
  <c r="AH84" i="95"/>
  <c r="AH712" i="95"/>
  <c r="AM84" i="95"/>
  <c r="AM712" i="95"/>
  <c r="AM714" i="95"/>
  <c r="AA84" i="95"/>
  <c r="AA712" i="95"/>
  <c r="AA714" i="95"/>
  <c r="AD712" i="95"/>
  <c r="AD714" i="95"/>
  <c r="AD84" i="95"/>
  <c r="R84" i="95"/>
  <c r="R712" i="95"/>
  <c r="R714" i="95"/>
  <c r="T84" i="95"/>
  <c r="T714" i="95"/>
  <c r="T712" i="95"/>
  <c r="AG84" i="95"/>
  <c r="AG714" i="95"/>
  <c r="AG712" i="95"/>
  <c r="BO712" i="95"/>
  <c r="BO84" i="95"/>
  <c r="BO714" i="95"/>
  <c r="AY84" i="95"/>
  <c r="AY712" i="95"/>
  <c r="AY714" i="95"/>
  <c r="BZ714" i="95"/>
  <c r="BZ712" i="95"/>
  <c r="BZ84" i="95"/>
  <c r="BJ714" i="95"/>
  <c r="BJ84" i="95"/>
  <c r="BJ712" i="95"/>
  <c r="AT84" i="95"/>
  <c r="AT712" i="95"/>
  <c r="AT714" i="95"/>
  <c r="BQ84" i="95"/>
  <c r="BQ714" i="95"/>
  <c r="BQ712" i="95"/>
  <c r="BA712" i="95"/>
  <c r="BA84" i="95"/>
  <c r="BA714" i="95"/>
  <c r="BX84" i="95"/>
  <c r="BX714" i="95"/>
  <c r="BX712" i="95"/>
  <c r="BH84" i="95"/>
  <c r="BH712" i="95"/>
  <c r="BH714" i="95"/>
  <c r="AR84" i="95"/>
  <c r="AR714" i="95"/>
  <c r="AR712" i="95"/>
  <c r="BE670" i="94"/>
  <c r="BI670" i="94"/>
  <c r="BM670" i="94"/>
  <c r="BQ670" i="94"/>
  <c r="BU670" i="94"/>
  <c r="BY670" i="94"/>
  <c r="BG670" i="94"/>
  <c r="BL670" i="94"/>
  <c r="BR670" i="94"/>
  <c r="BW670" i="94"/>
  <c r="BC670" i="94"/>
  <c r="BH670" i="94"/>
  <c r="BN670" i="94"/>
  <c r="BS670" i="94"/>
  <c r="BX670" i="94"/>
  <c r="BD670" i="94"/>
  <c r="BJ670" i="94"/>
  <c r="BO670" i="94"/>
  <c r="BT670" i="94"/>
  <c r="BZ670" i="94"/>
  <c r="BF670" i="94"/>
  <c r="BK670" i="94"/>
  <c r="BP670" i="94"/>
  <c r="BV670" i="94"/>
  <c r="B756" i="94"/>
  <c r="AD758" i="94" s="1"/>
  <c r="U961" i="94"/>
  <c r="I388" i="94"/>
  <c r="I718" i="94"/>
  <c r="I722" i="94" s="1"/>
  <c r="E396" i="94"/>
  <c r="L472" i="94"/>
  <c r="P472" i="94"/>
  <c r="M472" i="94"/>
  <c r="Q472" i="94"/>
  <c r="N472" i="94"/>
  <c r="R472" i="94"/>
  <c r="K472" i="94"/>
  <c r="O472" i="94"/>
  <c r="AI818" i="23"/>
  <c r="AI822" i="23" s="1"/>
  <c r="AI388" i="23"/>
  <c r="AS632" i="23"/>
  <c r="AJ632" i="23"/>
  <c r="T632" i="23"/>
  <c r="AQ632" i="23"/>
  <c r="BA632" i="23"/>
  <c r="AL632" i="23"/>
  <c r="AB632" i="23"/>
  <c r="BK632" i="23"/>
  <c r="AA632" i="23"/>
  <c r="BB632" i="23"/>
  <c r="AW632" i="23"/>
  <c r="S632" i="23"/>
  <c r="Q632" i="23"/>
  <c r="AP632" i="23"/>
  <c r="Y632" i="23"/>
  <c r="W632" i="23"/>
  <c r="BM632" i="23"/>
  <c r="AE632" i="23"/>
  <c r="AO632" i="23"/>
  <c r="AH632" i="23"/>
  <c r="U632" i="23"/>
  <c r="AR632" i="23"/>
  <c r="BF632" i="23"/>
  <c r="AN632" i="23"/>
  <c r="X632" i="23"/>
  <c r="BJ632" i="23"/>
  <c r="BI632" i="23"/>
  <c r="BE632" i="23"/>
  <c r="BN632" i="23"/>
  <c r="AI632" i="23"/>
  <c r="BC632" i="23"/>
  <c r="AF632" i="23"/>
  <c r="AT632" i="23"/>
  <c r="BH632" i="23"/>
  <c r="AU632" i="23"/>
  <c r="R632" i="23"/>
  <c r="AX632" i="23"/>
  <c r="BD632" i="23"/>
  <c r="AZ632" i="23"/>
  <c r="AC632" i="23"/>
  <c r="AY632" i="23"/>
  <c r="BL632" i="23"/>
  <c r="V632" i="23"/>
  <c r="Z632" i="23"/>
  <c r="BG632" i="23"/>
  <c r="AG632" i="23"/>
  <c r="AM632" i="23"/>
  <c r="AV632" i="23"/>
  <c r="AD632" i="23"/>
  <c r="AK632" i="23"/>
  <c r="BY914" i="23"/>
  <c r="BY912" i="23"/>
  <c r="BU914" i="23"/>
  <c r="BU912" i="23"/>
  <c r="BF914" i="23"/>
  <c r="BF910" i="23"/>
  <c r="BF912" i="23"/>
  <c r="BT912" i="23"/>
  <c r="BT914" i="23"/>
  <c r="BS912" i="23"/>
  <c r="BS914" i="23"/>
  <c r="BE957" i="23"/>
  <c r="B902" i="23"/>
  <c r="BZ862" i="23"/>
  <c r="BZ864" i="23"/>
  <c r="BV864" i="23"/>
  <c r="BV862" i="23"/>
  <c r="BR862" i="23"/>
  <c r="BR864" i="23"/>
  <c r="BN864" i="23"/>
  <c r="BN862" i="23"/>
  <c r="BJ864" i="23"/>
  <c r="BJ862" i="23"/>
  <c r="AZ864" i="23"/>
  <c r="AZ862" i="23"/>
  <c r="AZ860" i="23"/>
  <c r="AY864" i="23"/>
  <c r="AY862" i="23"/>
  <c r="AY860" i="23"/>
  <c r="AX864" i="23"/>
  <c r="AX862" i="23"/>
  <c r="AX860" i="23"/>
  <c r="AX965" i="23" s="1"/>
  <c r="AW864" i="23"/>
  <c r="AW862" i="23"/>
  <c r="AW860" i="23"/>
  <c r="AW965" i="23" s="1"/>
  <c r="E418" i="23"/>
  <c r="AL494" i="23"/>
  <c r="AP494" i="23"/>
  <c r="AG494" i="23"/>
  <c r="AM494" i="23"/>
  <c r="AK494" i="23"/>
  <c r="AN494" i="23"/>
  <c r="AH494" i="23"/>
  <c r="AI494" i="23"/>
  <c r="AO494" i="23"/>
  <c r="AJ494" i="23"/>
  <c r="AI814" i="23"/>
  <c r="AI810" i="23"/>
  <c r="AI812" i="23"/>
  <c r="AG814" i="23"/>
  <c r="AG810" i="23"/>
  <c r="AG812" i="23"/>
  <c r="BW814" i="23"/>
  <c r="BW812" i="23"/>
  <c r="BS814" i="23"/>
  <c r="BS812" i="23"/>
  <c r="BO812" i="23"/>
  <c r="BO814" i="23"/>
  <c r="BK814" i="23"/>
  <c r="BK812" i="23"/>
  <c r="BG814" i="23"/>
  <c r="BG812" i="23"/>
  <c r="BC814" i="23"/>
  <c r="BC812" i="23"/>
  <c r="AY814" i="23"/>
  <c r="AY812" i="23"/>
  <c r="AT814" i="23"/>
  <c r="AT812" i="23"/>
  <c r="AR814" i="23"/>
  <c r="AR812" i="23"/>
  <c r="AG570" i="23"/>
  <c r="AG817" i="23" s="1"/>
  <c r="BO570" i="23"/>
  <c r="BS570" i="23"/>
  <c r="BW570" i="23"/>
  <c r="BZ570" i="23"/>
  <c r="BP570" i="23"/>
  <c r="BT570" i="23"/>
  <c r="BX570" i="23"/>
  <c r="BR570" i="23"/>
  <c r="BQ570" i="23"/>
  <c r="BU570" i="23"/>
  <c r="BY570" i="23"/>
  <c r="BV570" i="23"/>
  <c r="AH570" i="23"/>
  <c r="AI570" i="23"/>
  <c r="AJ570" i="23"/>
  <c r="AK570" i="23"/>
  <c r="AL570" i="23"/>
  <c r="AM570" i="23"/>
  <c r="AN570" i="23"/>
  <c r="AO570" i="23"/>
  <c r="AP570" i="23"/>
  <c r="AQ570" i="23"/>
  <c r="AR570" i="23"/>
  <c r="AS570" i="23"/>
  <c r="AT570" i="23"/>
  <c r="AU570" i="23"/>
  <c r="AV570" i="23"/>
  <c r="AW570" i="23"/>
  <c r="AX570" i="23"/>
  <c r="AY570" i="23"/>
  <c r="AZ570" i="23"/>
  <c r="BA570" i="23"/>
  <c r="BB570" i="23"/>
  <c r="BC570" i="23"/>
  <c r="BD570" i="23"/>
  <c r="BE570" i="23"/>
  <c r="BF570" i="23"/>
  <c r="BG570" i="23"/>
  <c r="BH570" i="23"/>
  <c r="BI570" i="23"/>
  <c r="BJ570" i="23"/>
  <c r="BK570" i="23"/>
  <c r="BL570" i="23"/>
  <c r="BM570" i="23"/>
  <c r="BN570" i="23"/>
  <c r="AF712" i="23"/>
  <c r="AF714" i="23"/>
  <c r="AA714" i="23"/>
  <c r="AA84" i="23"/>
  <c r="AA712" i="23"/>
  <c r="H84" i="23"/>
  <c r="H712" i="23"/>
  <c r="H967" i="23" s="1"/>
  <c r="H714" i="23"/>
  <c r="H710" i="23"/>
  <c r="H965" i="23" s="1"/>
  <c r="Y84" i="23"/>
  <c r="Y714" i="23"/>
  <c r="Y712" i="23"/>
  <c r="AH712" i="23"/>
  <c r="AH714" i="23"/>
  <c r="L712" i="23"/>
  <c r="L967" i="23" s="1"/>
  <c r="L714" i="23"/>
  <c r="L710" i="23"/>
  <c r="L965" i="23" s="1"/>
  <c r="L84" i="23"/>
  <c r="S714" i="23"/>
  <c r="S84" i="23"/>
  <c r="S712" i="23"/>
  <c r="AI712" i="23"/>
  <c r="AI714" i="23"/>
  <c r="BZ712" i="23"/>
  <c r="BZ714" i="23"/>
  <c r="BV714" i="23"/>
  <c r="BV712" i="23"/>
  <c r="BR712" i="23"/>
  <c r="BR714" i="23"/>
  <c r="BN714" i="23"/>
  <c r="BN712" i="23"/>
  <c r="BJ712" i="23"/>
  <c r="BJ714" i="23"/>
  <c r="BF712" i="23"/>
  <c r="BF714" i="23"/>
  <c r="BB712" i="23"/>
  <c r="BB714" i="23"/>
  <c r="AX714" i="23"/>
  <c r="AX712" i="23"/>
  <c r="AT712" i="23"/>
  <c r="AT714" i="23"/>
  <c r="AP712" i="23"/>
  <c r="AP714" i="23"/>
  <c r="G714" i="23"/>
  <c r="G969" i="23" s="1"/>
  <c r="G710" i="23"/>
  <c r="G712" i="23"/>
  <c r="G967" i="23" s="1"/>
  <c r="G84" i="23"/>
  <c r="BO646" i="95"/>
  <c r="BU646" i="95"/>
  <c r="AJ646" i="95"/>
  <c r="BI646" i="95"/>
  <c r="BX646" i="95"/>
  <c r="AX646" i="95"/>
  <c r="AQ646" i="95"/>
  <c r="BG646" i="95"/>
  <c r="AR646" i="95"/>
  <c r="BL646" i="95"/>
  <c r="BE646" i="95"/>
  <c r="BN646" i="95"/>
  <c r="BR646" i="95"/>
  <c r="BS646" i="95"/>
  <c r="BY646" i="95"/>
  <c r="BD646" i="95"/>
  <c r="AH646" i="95"/>
  <c r="AS646" i="95"/>
  <c r="AE646" i="95"/>
  <c r="AU646" i="95"/>
  <c r="BK646" i="95"/>
  <c r="AV646" i="95"/>
  <c r="AK646" i="95"/>
  <c r="AP646" i="95"/>
  <c r="BV646" i="95"/>
  <c r="BW646" i="95"/>
  <c r="BP646" i="95"/>
  <c r="AG646" i="95"/>
  <c r="BB646" i="95"/>
  <c r="BM646" i="95"/>
  <c r="AI646" i="95"/>
  <c r="AY646" i="95"/>
  <c r="AF646" i="95"/>
  <c r="AZ646" i="95"/>
  <c r="AO646" i="95"/>
  <c r="AT646" i="95"/>
  <c r="BZ646" i="95"/>
  <c r="BQ646" i="95"/>
  <c r="BT646" i="95"/>
  <c r="AW646" i="95"/>
  <c r="BJ646" i="95"/>
  <c r="AL646" i="95"/>
  <c r="AM646" i="95"/>
  <c r="BC646" i="95"/>
  <c r="AN646" i="95"/>
  <c r="BH646" i="95"/>
  <c r="BA646" i="95"/>
  <c r="BF646" i="95"/>
  <c r="BP645" i="94"/>
  <c r="BV645" i="94"/>
  <c r="AO645" i="94"/>
  <c r="BE645" i="94"/>
  <c r="BY645" i="94"/>
  <c r="AV645" i="94"/>
  <c r="AD645" i="94"/>
  <c r="AM645" i="94"/>
  <c r="BH645" i="94"/>
  <c r="AE645" i="94"/>
  <c r="AZ645" i="94"/>
  <c r="AT645" i="94"/>
  <c r="BO645" i="94"/>
  <c r="BT645" i="94"/>
  <c r="BZ645" i="94"/>
  <c r="AS645" i="94"/>
  <c r="BI645" i="94"/>
  <c r="AF645" i="94"/>
  <c r="BB645" i="94"/>
  <c r="AN645" i="94"/>
  <c r="AR645" i="94"/>
  <c r="BN645" i="94"/>
  <c r="AJ645" i="94"/>
  <c r="BF645" i="94"/>
  <c r="BD645" i="94"/>
  <c r="BX645" i="94"/>
  <c r="AW645" i="94"/>
  <c r="AL645" i="94"/>
  <c r="BJ645" i="94"/>
  <c r="AY645" i="94"/>
  <c r="BK645" i="94"/>
  <c r="BR645" i="94"/>
  <c r="BA645" i="94"/>
  <c r="AQ645" i="94"/>
  <c r="AH645" i="94"/>
  <c r="BQ645" i="94"/>
  <c r="AI645" i="94"/>
  <c r="BS645" i="94"/>
  <c r="AG645" i="94"/>
  <c r="BM645" i="94"/>
  <c r="BG645" i="94"/>
  <c r="AX645" i="94"/>
  <c r="AP645" i="94"/>
  <c r="BW645" i="94"/>
  <c r="AK645" i="94"/>
  <c r="BU645" i="94"/>
  <c r="BL645" i="94"/>
  <c r="BC645" i="94"/>
  <c r="AU645" i="94"/>
  <c r="BP789" i="94"/>
  <c r="BP787" i="94"/>
  <c r="AZ789" i="94"/>
  <c r="AZ787" i="94"/>
  <c r="BO789" i="94"/>
  <c r="BO787" i="94"/>
  <c r="AJ789" i="94"/>
  <c r="AJ787" i="94"/>
  <c r="BD789" i="94"/>
  <c r="BD787" i="94"/>
  <c r="BS789" i="94"/>
  <c r="BS787" i="94"/>
  <c r="AH785" i="94"/>
  <c r="AH789" i="94"/>
  <c r="AH787" i="94"/>
  <c r="BZ789" i="94"/>
  <c r="BZ787" i="94"/>
  <c r="BJ789" i="94"/>
  <c r="BJ787" i="94"/>
  <c r="AT789" i="94"/>
  <c r="AT787" i="94"/>
  <c r="AL789" i="94"/>
  <c r="AL787" i="94"/>
  <c r="BQ789" i="94"/>
  <c r="BQ787" i="94"/>
  <c r="BA789" i="94"/>
  <c r="BA787" i="94"/>
  <c r="AB337" i="94"/>
  <c r="E643" i="94"/>
  <c r="AB781" i="94"/>
  <c r="AB961" i="94" s="1"/>
  <c r="E414" i="95"/>
  <c r="AC490" i="95"/>
  <c r="AD490" i="95"/>
  <c r="BT566" i="95"/>
  <c r="BY566" i="95"/>
  <c r="BO566" i="95"/>
  <c r="AJ566" i="95"/>
  <c r="AZ566" i="95"/>
  <c r="AC566" i="95"/>
  <c r="AX566" i="95"/>
  <c r="AQ566" i="95"/>
  <c r="AO566" i="95"/>
  <c r="BJ566" i="95"/>
  <c r="AK566" i="95"/>
  <c r="BF566" i="95"/>
  <c r="BM566" i="95"/>
  <c r="BX566" i="95"/>
  <c r="BR566" i="95"/>
  <c r="BS566" i="95"/>
  <c r="AN566" i="95"/>
  <c r="BD566" i="95"/>
  <c r="AH566" i="95"/>
  <c r="BC566" i="95"/>
  <c r="BG566" i="95"/>
  <c r="AT566" i="95"/>
  <c r="AL566" i="95"/>
  <c r="AP566" i="95"/>
  <c r="BK566" i="95"/>
  <c r="BU566" i="95"/>
  <c r="AF566" i="95"/>
  <c r="BL566" i="95"/>
  <c r="BN566" i="95"/>
  <c r="BE566" i="95"/>
  <c r="BA566" i="95"/>
  <c r="BV566" i="95"/>
  <c r="AR566" i="95"/>
  <c r="AM566" i="95"/>
  <c r="AD566" i="95"/>
  <c r="BB566" i="95"/>
  <c r="AG566" i="95"/>
  <c r="BP566" i="95"/>
  <c r="BZ566" i="95"/>
  <c r="AV566" i="95"/>
  <c r="AS566" i="95"/>
  <c r="AI566" i="95"/>
  <c r="AE566" i="95"/>
  <c r="AW566" i="95"/>
  <c r="BW566" i="95"/>
  <c r="AU566" i="95"/>
  <c r="BH566" i="95"/>
  <c r="BI566" i="95"/>
  <c r="BQ566" i="95"/>
  <c r="AY566" i="95"/>
  <c r="BF671" i="95"/>
  <c r="BJ671" i="95"/>
  <c r="BN671" i="95"/>
  <c r="BR671" i="95"/>
  <c r="BV671" i="95"/>
  <c r="BZ671" i="95"/>
  <c r="BG671" i="95"/>
  <c r="BL671" i="95"/>
  <c r="BQ671" i="95"/>
  <c r="BW671" i="95"/>
  <c r="BH671" i="95"/>
  <c r="BM671" i="95"/>
  <c r="BS671" i="95"/>
  <c r="BX671" i="95"/>
  <c r="BD671" i="95"/>
  <c r="BI671" i="95"/>
  <c r="BO671" i="95"/>
  <c r="BT671" i="95"/>
  <c r="BY671" i="95"/>
  <c r="BE671" i="95"/>
  <c r="BK671" i="95"/>
  <c r="BP671" i="95"/>
  <c r="BU671" i="95"/>
  <c r="BB667" i="95"/>
  <c r="BF667" i="95"/>
  <c r="BJ667" i="95"/>
  <c r="BN667" i="95"/>
  <c r="BR667" i="95"/>
  <c r="BV667" i="95"/>
  <c r="BZ667" i="95"/>
  <c r="BD667" i="95"/>
  <c r="BI667" i="95"/>
  <c r="BO667" i="95"/>
  <c r="BT667" i="95"/>
  <c r="BY667" i="95"/>
  <c r="AZ667" i="95"/>
  <c r="BE667" i="95"/>
  <c r="BK667" i="95"/>
  <c r="BP667" i="95"/>
  <c r="BU667" i="95"/>
  <c r="BH667" i="95"/>
  <c r="BS667" i="95"/>
  <c r="BA667" i="95"/>
  <c r="BL667" i="95"/>
  <c r="BW667" i="95"/>
  <c r="BC667" i="95"/>
  <c r="BM667" i="95"/>
  <c r="BX667" i="95"/>
  <c r="BG667" i="95"/>
  <c r="BQ667" i="95"/>
  <c r="AR388" i="95"/>
  <c r="AR843" i="95"/>
  <c r="AR847" i="95" s="1"/>
  <c r="AP655" i="95"/>
  <c r="BF655" i="95"/>
  <c r="BV655" i="95"/>
  <c r="AY655" i="95"/>
  <c r="BP655" i="95"/>
  <c r="AS655" i="95"/>
  <c r="BI655" i="95"/>
  <c r="BD655" i="95"/>
  <c r="AZ655" i="95"/>
  <c r="BY655" i="95"/>
  <c r="BJ655" i="95"/>
  <c r="AQ655" i="95"/>
  <c r="BK655" i="95"/>
  <c r="AW655" i="95"/>
  <c r="BO655" i="95"/>
  <c r="BH655" i="95"/>
  <c r="AT655" i="95"/>
  <c r="BN655" i="95"/>
  <c r="AU655" i="95"/>
  <c r="BT655" i="95"/>
  <c r="BA655" i="95"/>
  <c r="AN655" i="95"/>
  <c r="BW655" i="95"/>
  <c r="BQ655" i="95"/>
  <c r="AX655" i="95"/>
  <c r="BR655" i="95"/>
  <c r="BC655" i="95"/>
  <c r="BX655" i="95"/>
  <c r="BE655" i="95"/>
  <c r="BS655" i="95"/>
  <c r="BL655" i="95"/>
  <c r="BU655" i="95"/>
  <c r="BB655" i="95"/>
  <c r="BZ655" i="95"/>
  <c r="BG655" i="95"/>
  <c r="AO655" i="95"/>
  <c r="BM655" i="95"/>
  <c r="AR655" i="95"/>
  <c r="AV655" i="95"/>
  <c r="BU651" i="95"/>
  <c r="BZ651" i="95"/>
  <c r="BW651" i="95"/>
  <c r="AY651" i="95"/>
  <c r="AJ651" i="95"/>
  <c r="AZ651" i="95"/>
  <c r="BS651" i="95"/>
  <c r="AX651" i="95"/>
  <c r="BN651" i="95"/>
  <c r="BA651" i="95"/>
  <c r="BO651" i="95"/>
  <c r="BR651" i="95"/>
  <c r="BX651" i="95"/>
  <c r="BC651" i="95"/>
  <c r="AR651" i="95"/>
  <c r="BL651" i="95"/>
  <c r="BB651" i="95"/>
  <c r="BM651" i="95"/>
  <c r="BI651" i="95"/>
  <c r="BV651" i="95"/>
  <c r="AM651" i="95"/>
  <c r="BG651" i="95"/>
  <c r="AV651" i="95"/>
  <c r="AL651" i="95"/>
  <c r="BF651" i="95"/>
  <c r="AK651" i="95"/>
  <c r="AO651" i="95"/>
  <c r="BQ651" i="95"/>
  <c r="BP651" i="95"/>
  <c r="AQ651" i="95"/>
  <c r="BK651" i="95"/>
  <c r="BD651" i="95"/>
  <c r="AP651" i="95"/>
  <c r="BJ651" i="95"/>
  <c r="BE651" i="95"/>
  <c r="BY651" i="95"/>
  <c r="BT651" i="95"/>
  <c r="AU651" i="95"/>
  <c r="AN651" i="95"/>
  <c r="BH651" i="95"/>
  <c r="AT651" i="95"/>
  <c r="AW651" i="95"/>
  <c r="AS651" i="95"/>
  <c r="BC629" i="95"/>
  <c r="N629" i="95"/>
  <c r="AW629" i="95"/>
  <c r="AQ629" i="95"/>
  <c r="BD629" i="95"/>
  <c r="BN629" i="95"/>
  <c r="BK629" i="95"/>
  <c r="V629" i="95"/>
  <c r="U629" i="95"/>
  <c r="AI629" i="95"/>
  <c r="AV629" i="95"/>
  <c r="BF629" i="95"/>
  <c r="T629" i="95"/>
  <c r="AD629" i="95"/>
  <c r="BA629" i="95"/>
  <c r="BG629" i="95"/>
  <c r="R629" i="95"/>
  <c r="BM629" i="95"/>
  <c r="O629" i="95"/>
  <c r="AB629" i="95"/>
  <c r="AL629" i="95"/>
  <c r="AS629" i="95"/>
  <c r="AY629" i="95"/>
  <c r="BL629" i="95"/>
  <c r="AG629" i="95"/>
  <c r="W629" i="95"/>
  <c r="AJ629" i="95"/>
  <c r="AT629" i="95"/>
  <c r="Y629" i="95"/>
  <c r="X629" i="95"/>
  <c r="AH629" i="95"/>
  <c r="AC629" i="95"/>
  <c r="AE629" i="95"/>
  <c r="AR629" i="95"/>
  <c r="BB629" i="95"/>
  <c r="AO629" i="95"/>
  <c r="P629" i="95"/>
  <c r="Z629" i="95"/>
  <c r="AK629" i="95"/>
  <c r="AM629" i="95"/>
  <c r="AZ629" i="95"/>
  <c r="BJ629" i="95"/>
  <c r="AA629" i="95"/>
  <c r="AN629" i="95"/>
  <c r="AX629" i="95"/>
  <c r="BE629" i="95"/>
  <c r="AU629" i="95"/>
  <c r="BH629" i="95"/>
  <c r="Q629" i="95"/>
  <c r="S629" i="95"/>
  <c r="AF629" i="95"/>
  <c r="AP629" i="95"/>
  <c r="BI629" i="95"/>
  <c r="BQ603" i="95"/>
  <c r="BU603" i="95"/>
  <c r="BY603" i="95"/>
  <c r="BP603" i="95"/>
  <c r="BV603" i="95"/>
  <c r="BR603" i="95"/>
  <c r="BW603" i="95"/>
  <c r="BN603" i="95"/>
  <c r="BS603" i="95"/>
  <c r="BX603" i="95"/>
  <c r="BO603" i="95"/>
  <c r="BT603" i="95"/>
  <c r="BZ603" i="95"/>
  <c r="E427" i="95"/>
  <c r="AP503" i="95"/>
  <c r="E423" i="95"/>
  <c r="AM499" i="95"/>
  <c r="AN499" i="95"/>
  <c r="AO499" i="95"/>
  <c r="AL499" i="95"/>
  <c r="AP499" i="95"/>
  <c r="E409" i="95"/>
  <c r="AA485" i="95"/>
  <c r="X485" i="95"/>
  <c r="AB485" i="95"/>
  <c r="Y485" i="95"/>
  <c r="AC485" i="95"/>
  <c r="Z485" i="95"/>
  <c r="AD485" i="95"/>
  <c r="BP561" i="95"/>
  <c r="BU561" i="95"/>
  <c r="Z561" i="95"/>
  <c r="AP561" i="95"/>
  <c r="BF561" i="95"/>
  <c r="AE561" i="95"/>
  <c r="AU561" i="95"/>
  <c r="BK561" i="95"/>
  <c r="AJ561" i="95"/>
  <c r="AZ561" i="95"/>
  <c r="BZ561" i="95"/>
  <c r="AO561" i="95"/>
  <c r="AS561" i="95"/>
  <c r="BO561" i="95"/>
  <c r="BT561" i="95"/>
  <c r="BY561" i="95"/>
  <c r="AD561" i="95"/>
  <c r="AT561" i="95"/>
  <c r="BJ561" i="95"/>
  <c r="AI561" i="95"/>
  <c r="AY561" i="95"/>
  <c r="X561" i="95"/>
  <c r="AN561" i="95"/>
  <c r="BD561" i="95"/>
  <c r="AK561" i="95"/>
  <c r="BE561" i="95"/>
  <c r="BI561" i="95"/>
  <c r="BS561" i="95"/>
  <c r="BR561" i="95"/>
  <c r="AX561" i="95"/>
  <c r="AM561" i="95"/>
  <c r="AB561" i="95"/>
  <c r="BH561" i="95"/>
  <c r="AW561" i="95"/>
  <c r="BW561" i="95"/>
  <c r="BV561" i="95"/>
  <c r="BB561" i="95"/>
  <c r="AQ561" i="95"/>
  <c r="AF561" i="95"/>
  <c r="BL561" i="95"/>
  <c r="AC561" i="95"/>
  <c r="BX561" i="95"/>
  <c r="AH561" i="95"/>
  <c r="BN561" i="95"/>
  <c r="BC561" i="95"/>
  <c r="AR561" i="95"/>
  <c r="BA561" i="95"/>
  <c r="AG561" i="95"/>
  <c r="BQ561" i="95"/>
  <c r="AL561" i="95"/>
  <c r="AA561" i="95"/>
  <c r="BG561" i="95"/>
  <c r="AV561" i="95"/>
  <c r="Y561" i="95"/>
  <c r="BM561" i="95"/>
  <c r="BQ553" i="95"/>
  <c r="BV553" i="95"/>
  <c r="BW553" i="95"/>
  <c r="AC553" i="95"/>
  <c r="AS553" i="95"/>
  <c r="BI553" i="95"/>
  <c r="Z553" i="95"/>
  <c r="AP553" i="95"/>
  <c r="BF553" i="95"/>
  <c r="AA553" i="95"/>
  <c r="BG553" i="95"/>
  <c r="AB553" i="95"/>
  <c r="BH553" i="95"/>
  <c r="W553" i="95"/>
  <c r="BC553" i="95"/>
  <c r="BP553" i="95"/>
  <c r="BU553" i="95"/>
  <c r="BZ553" i="95"/>
  <c r="Q553" i="95"/>
  <c r="AG553" i="95"/>
  <c r="AW553" i="95"/>
  <c r="BM553" i="95"/>
  <c r="AD553" i="95"/>
  <c r="AT553" i="95"/>
  <c r="BJ553" i="95"/>
  <c r="AI553" i="95"/>
  <c r="X553" i="95"/>
  <c r="AJ553" i="95"/>
  <c r="P553" i="95"/>
  <c r="AE553" i="95"/>
  <c r="BK553" i="95"/>
  <c r="BY553" i="95"/>
  <c r="U553" i="95"/>
  <c r="BA553" i="95"/>
  <c r="AH553" i="95"/>
  <c r="BN553" i="95"/>
  <c r="AV553" i="95"/>
  <c r="AN553" i="95"/>
  <c r="AF553" i="95"/>
  <c r="BR553" i="95"/>
  <c r="Y553" i="95"/>
  <c r="BE553" i="95"/>
  <c r="AL553" i="95"/>
  <c r="S553" i="95"/>
  <c r="T553" i="95"/>
  <c r="BL553" i="95"/>
  <c r="BD553" i="95"/>
  <c r="BT553" i="95"/>
  <c r="BO553" i="95"/>
  <c r="AK553" i="95"/>
  <c r="R553" i="95"/>
  <c r="AX553" i="95"/>
  <c r="AQ553" i="95"/>
  <c r="AR553" i="95"/>
  <c r="AM553" i="95"/>
  <c r="BX553" i="95"/>
  <c r="BS553" i="95"/>
  <c r="AO553" i="95"/>
  <c r="V553" i="95"/>
  <c r="BB553" i="95"/>
  <c r="AY553" i="95"/>
  <c r="AZ553" i="95"/>
  <c r="AU553" i="95"/>
  <c r="E401" i="95"/>
  <c r="P477" i="95"/>
  <c r="Q477" i="95"/>
  <c r="R477" i="95"/>
  <c r="BN679" i="94"/>
  <c r="BR679" i="94"/>
  <c r="BV679" i="94"/>
  <c r="BZ679" i="94"/>
  <c r="BO679" i="94"/>
  <c r="BS679" i="94"/>
  <c r="BW679" i="94"/>
  <c r="BP679" i="94"/>
  <c r="BX679" i="94"/>
  <c r="BQ679" i="94"/>
  <c r="BY679" i="94"/>
  <c r="BL679" i="94"/>
  <c r="BT679" i="94"/>
  <c r="BM679" i="94"/>
  <c r="BU679" i="94"/>
  <c r="AZ388" i="94"/>
  <c r="AZ893" i="94"/>
  <c r="AZ897" i="94" s="1"/>
  <c r="BP663" i="94"/>
  <c r="BV663" i="94"/>
  <c r="BD663" i="94"/>
  <c r="AW663" i="94"/>
  <c r="BQ663" i="94"/>
  <c r="BN663" i="94"/>
  <c r="BC663" i="94"/>
  <c r="BO663" i="94"/>
  <c r="BT663" i="94"/>
  <c r="BZ663" i="94"/>
  <c r="BH663" i="94"/>
  <c r="BB663" i="94"/>
  <c r="BU663" i="94"/>
  <c r="BJ663" i="94"/>
  <c r="AX663" i="94"/>
  <c r="BX663" i="94"/>
  <c r="BL663" i="94"/>
  <c r="AY663" i="94"/>
  <c r="BE663" i="94"/>
  <c r="BR663" i="94"/>
  <c r="BY663" i="94"/>
  <c r="BF663" i="94"/>
  <c r="BK663" i="94"/>
  <c r="BS663" i="94"/>
  <c r="AV663" i="94"/>
  <c r="BG663" i="94"/>
  <c r="BA663" i="94"/>
  <c r="BW663" i="94"/>
  <c r="AZ663" i="94"/>
  <c r="BM663" i="94"/>
  <c r="BI663" i="94"/>
  <c r="AJ388" i="94"/>
  <c r="AJ818" i="94"/>
  <c r="AJ822" i="94" s="1"/>
  <c r="Z388" i="94"/>
  <c r="Z768" i="94"/>
  <c r="Z772" i="94" s="1"/>
  <c r="P629" i="94"/>
  <c r="Z629" i="94"/>
  <c r="BG629" i="94"/>
  <c r="AW629" i="94"/>
  <c r="AJ629" i="94"/>
  <c r="AT629" i="94"/>
  <c r="BA629" i="94"/>
  <c r="X629" i="94"/>
  <c r="AH629" i="94"/>
  <c r="AC629" i="94"/>
  <c r="AG629" i="94"/>
  <c r="V629" i="94"/>
  <c r="AY629" i="94"/>
  <c r="Q629" i="94"/>
  <c r="AF629" i="94"/>
  <c r="AP629" i="94"/>
  <c r="AS629" i="94"/>
  <c r="Y629" i="94"/>
  <c r="AZ629" i="94"/>
  <c r="BJ629" i="94"/>
  <c r="AE629" i="94"/>
  <c r="AN629" i="94"/>
  <c r="AX629" i="94"/>
  <c r="BI629" i="94"/>
  <c r="AB629" i="94"/>
  <c r="AL629" i="94"/>
  <c r="AK629" i="94"/>
  <c r="BM629" i="94"/>
  <c r="AV629" i="94"/>
  <c r="BF629" i="94"/>
  <c r="W629" i="94"/>
  <c r="N629" i="94"/>
  <c r="AI629" i="94"/>
  <c r="BK629" i="94"/>
  <c r="BD629" i="94"/>
  <c r="BN629" i="94"/>
  <c r="AM629" i="94"/>
  <c r="AR629" i="94"/>
  <c r="BB629" i="94"/>
  <c r="O629" i="94"/>
  <c r="BL629" i="94"/>
  <c r="AA629" i="94"/>
  <c r="BC629" i="94"/>
  <c r="T629" i="94"/>
  <c r="AD629" i="94"/>
  <c r="U629" i="94"/>
  <c r="BE629" i="94"/>
  <c r="R629" i="94"/>
  <c r="AQ629" i="94"/>
  <c r="AO629" i="94"/>
  <c r="BH629" i="94"/>
  <c r="S629" i="94"/>
  <c r="AU629" i="94"/>
  <c r="M625" i="94"/>
  <c r="Z625" i="94"/>
  <c r="AP625" i="94"/>
  <c r="BF625" i="94"/>
  <c r="P625" i="94"/>
  <c r="AK625" i="94"/>
  <c r="BG625" i="94"/>
  <c r="N625" i="94"/>
  <c r="AG625" i="94"/>
  <c r="BC625" i="94"/>
  <c r="AY625" i="94"/>
  <c r="AE625" i="94"/>
  <c r="AZ625" i="94"/>
  <c r="S625" i="94"/>
  <c r="BI625" i="94"/>
  <c r="J625" i="94"/>
  <c r="AD625" i="94"/>
  <c r="AT625" i="94"/>
  <c r="BJ625" i="94"/>
  <c r="U625" i="94"/>
  <c r="AQ625" i="94"/>
  <c r="BL625" i="94"/>
  <c r="Q625" i="94"/>
  <c r="AM625" i="94"/>
  <c r="BH625" i="94"/>
  <c r="O625" i="94"/>
  <c r="AJ625" i="94"/>
  <c r="BE625" i="94"/>
  <c r="AI625" i="94"/>
  <c r="AL625" i="94"/>
  <c r="L625" i="94"/>
  <c r="BA625" i="94"/>
  <c r="AB625" i="94"/>
  <c r="AC625" i="94"/>
  <c r="AU625" i="94"/>
  <c r="BD625" i="94"/>
  <c r="R625" i="94"/>
  <c r="AX625" i="94"/>
  <c r="AA625" i="94"/>
  <c r="X625" i="94"/>
  <c r="AR625" i="94"/>
  <c r="T625" i="94"/>
  <c r="BK625" i="94"/>
  <c r="V625" i="94"/>
  <c r="BB625" i="94"/>
  <c r="AF625" i="94"/>
  <c r="AS625" i="94"/>
  <c r="AW625" i="94"/>
  <c r="Y625" i="94"/>
  <c r="K625" i="94"/>
  <c r="AH625" i="94"/>
  <c r="BN625" i="94"/>
  <c r="AV625" i="94"/>
  <c r="W625" i="94"/>
  <c r="BM625" i="94"/>
  <c r="AO625" i="94"/>
  <c r="AN625" i="94"/>
  <c r="BP603" i="94"/>
  <c r="BT603" i="94"/>
  <c r="BX603" i="94"/>
  <c r="BQ603" i="94"/>
  <c r="BU603" i="94"/>
  <c r="BY603" i="94"/>
  <c r="BS603" i="94"/>
  <c r="BN603" i="94"/>
  <c r="BV603" i="94"/>
  <c r="BO603" i="94"/>
  <c r="BW603" i="94"/>
  <c r="BZ603" i="94"/>
  <c r="BR603" i="94"/>
  <c r="BJ599" i="94"/>
  <c r="BN599" i="94"/>
  <c r="BR599" i="94"/>
  <c r="BV599" i="94"/>
  <c r="BZ599" i="94"/>
  <c r="BK599" i="94"/>
  <c r="BP599" i="94"/>
  <c r="BU599" i="94"/>
  <c r="BL599" i="94"/>
  <c r="BQ599" i="94"/>
  <c r="BW599" i="94"/>
  <c r="BM599" i="94"/>
  <c r="BS599" i="94"/>
  <c r="BX599" i="94"/>
  <c r="BO599" i="94"/>
  <c r="BT599" i="94"/>
  <c r="BY599" i="94"/>
  <c r="BD591" i="94"/>
  <c r="BH591" i="94"/>
  <c r="BL591" i="94"/>
  <c r="BP591" i="94"/>
  <c r="BT591" i="94"/>
  <c r="BX591" i="94"/>
  <c r="BE591" i="94"/>
  <c r="BI591" i="94"/>
  <c r="BM591" i="94"/>
  <c r="BQ591" i="94"/>
  <c r="BU591" i="94"/>
  <c r="BY591" i="94"/>
  <c r="BC591" i="94"/>
  <c r="BK591" i="94"/>
  <c r="BS591" i="94"/>
  <c r="BF591" i="94"/>
  <c r="BN591" i="94"/>
  <c r="BV591" i="94"/>
  <c r="BG591" i="94"/>
  <c r="BO591" i="94"/>
  <c r="BW591" i="94"/>
  <c r="BJ591" i="94"/>
  <c r="BR591" i="94"/>
  <c r="BZ591" i="94"/>
  <c r="BB591" i="94"/>
  <c r="E423" i="94"/>
  <c r="AO499" i="94"/>
  <c r="AL499" i="94"/>
  <c r="AP499" i="94"/>
  <c r="AM499" i="94"/>
  <c r="AN499" i="94"/>
  <c r="BT561" i="94"/>
  <c r="BY561" i="94"/>
  <c r="BW561" i="94"/>
  <c r="AB561" i="94"/>
  <c r="AR561" i="94"/>
  <c r="BH561" i="94"/>
  <c r="AK561" i="94"/>
  <c r="BA561" i="94"/>
  <c r="Z561" i="94"/>
  <c r="AP561" i="94"/>
  <c r="BF561" i="94"/>
  <c r="AU561" i="94"/>
  <c r="BL561" i="94"/>
  <c r="AA561" i="94"/>
  <c r="BX561" i="94"/>
  <c r="BR561" i="94"/>
  <c r="BO561" i="94"/>
  <c r="AF561" i="94"/>
  <c r="AV561" i="94"/>
  <c r="Y561" i="94"/>
  <c r="AO561" i="94"/>
  <c r="BE561" i="94"/>
  <c r="AD561" i="94"/>
  <c r="AT561" i="94"/>
  <c r="BJ561" i="94"/>
  <c r="BK561" i="94"/>
  <c r="AQ561" i="94"/>
  <c r="BG561" i="94"/>
  <c r="BU561" i="94"/>
  <c r="X561" i="94"/>
  <c r="BD561" i="94"/>
  <c r="AW561" i="94"/>
  <c r="AL561" i="94"/>
  <c r="AE561" i="94"/>
  <c r="BC561" i="94"/>
  <c r="BV561" i="94"/>
  <c r="AJ561" i="94"/>
  <c r="AC561" i="94"/>
  <c r="BI561" i="94"/>
  <c r="AX561" i="94"/>
  <c r="AI561" i="94"/>
  <c r="BP561" i="94"/>
  <c r="BZ561" i="94"/>
  <c r="AN561" i="94"/>
  <c r="AG561" i="94"/>
  <c r="BM561" i="94"/>
  <c r="BB561" i="94"/>
  <c r="AY561" i="94"/>
  <c r="BQ561" i="94"/>
  <c r="AH561" i="94"/>
  <c r="BS561" i="94"/>
  <c r="BN561" i="94"/>
  <c r="AZ561" i="94"/>
  <c r="AM561" i="94"/>
  <c r="AS561" i="94"/>
  <c r="BS549" i="94"/>
  <c r="BX549" i="94"/>
  <c r="BR549" i="94"/>
  <c r="R549" i="94"/>
  <c r="AH549" i="94"/>
  <c r="AX549" i="94"/>
  <c r="BN549" i="94"/>
  <c r="AA549" i="94"/>
  <c r="AQ549" i="94"/>
  <c r="BG549" i="94"/>
  <c r="AF549" i="94"/>
  <c r="BL549" i="94"/>
  <c r="Q549" i="94"/>
  <c r="AW549" i="94"/>
  <c r="BA549" i="94"/>
  <c r="AJ549" i="94"/>
  <c r="U549" i="94"/>
  <c r="BW549" i="94"/>
  <c r="BQ549" i="94"/>
  <c r="BV549" i="94"/>
  <c r="V549" i="94"/>
  <c r="AL549" i="94"/>
  <c r="BB549" i="94"/>
  <c r="O549" i="94"/>
  <c r="AE549" i="94"/>
  <c r="AU549" i="94"/>
  <c r="BK549" i="94"/>
  <c r="AN549" i="94"/>
  <c r="M549" i="94"/>
  <c r="Y549" i="94"/>
  <c r="BE549" i="94"/>
  <c r="L549" i="94"/>
  <c r="AR549" i="94"/>
  <c r="AS549" i="94"/>
  <c r="BO549" i="94"/>
  <c r="BY549" i="94"/>
  <c r="AD549" i="94"/>
  <c r="BJ549" i="94"/>
  <c r="AM549" i="94"/>
  <c r="X549" i="94"/>
  <c r="BI549" i="94"/>
  <c r="AC549" i="94"/>
  <c r="BH549" i="94"/>
  <c r="BP549" i="94"/>
  <c r="BZ549" i="94"/>
  <c r="AP549" i="94"/>
  <c r="S549" i="94"/>
  <c r="AY549" i="94"/>
  <c r="AV549" i="94"/>
  <c r="AG549" i="94"/>
  <c r="T549" i="94"/>
  <c r="BT549" i="94"/>
  <c r="N549" i="94"/>
  <c r="AT549" i="94"/>
  <c r="W549" i="94"/>
  <c r="BC549" i="94"/>
  <c r="BD549" i="94"/>
  <c r="AO549" i="94"/>
  <c r="AB549" i="94"/>
  <c r="AI549" i="94"/>
  <c r="AZ549" i="94"/>
  <c r="BU549" i="94"/>
  <c r="P549" i="94"/>
  <c r="Z549" i="94"/>
  <c r="AK549" i="94"/>
  <c r="BF549" i="94"/>
  <c r="BM549" i="94"/>
  <c r="BR679" i="23"/>
  <c r="BS679" i="23"/>
  <c r="BX679" i="23"/>
  <c r="BN679" i="23"/>
  <c r="BQ679" i="23"/>
  <c r="BV679" i="23"/>
  <c r="BW679" i="23"/>
  <c r="BM679" i="23"/>
  <c r="BY679" i="23"/>
  <c r="BO679" i="23"/>
  <c r="BT679" i="23"/>
  <c r="BL679" i="23"/>
  <c r="BU679" i="23"/>
  <c r="BZ679" i="23"/>
  <c r="BP679" i="23"/>
  <c r="AZ893" i="23"/>
  <c r="AZ897" i="23" s="1"/>
  <c r="AZ388" i="23"/>
  <c r="AV868" i="23"/>
  <c r="AV872" i="23" s="1"/>
  <c r="AV388" i="23"/>
  <c r="AJ818" i="23"/>
  <c r="AJ822" i="23" s="1"/>
  <c r="AJ388" i="23"/>
  <c r="BV641" i="23"/>
  <c r="BW641" i="23"/>
  <c r="BQ641" i="23"/>
  <c r="BB641" i="23"/>
  <c r="AU641" i="23"/>
  <c r="AS641" i="23"/>
  <c r="AG641" i="23"/>
  <c r="BC641" i="23"/>
  <c r="AN641" i="23"/>
  <c r="BF641" i="23"/>
  <c r="AC641" i="23"/>
  <c r="AP641" i="23"/>
  <c r="AJ641" i="23"/>
  <c r="BH641" i="23"/>
  <c r="BZ641" i="23"/>
  <c r="BP641" i="23"/>
  <c r="BU641" i="23"/>
  <c r="BG641" i="23"/>
  <c r="BN641" i="23"/>
  <c r="AT641" i="23"/>
  <c r="BK641" i="23"/>
  <c r="BJ641" i="23"/>
  <c r="AY641" i="23"/>
  <c r="BA641" i="23"/>
  <c r="AZ641" i="23"/>
  <c r="AK641" i="23"/>
  <c r="AA641" i="23"/>
  <c r="BR641" i="23"/>
  <c r="BS641" i="23"/>
  <c r="BX641" i="23"/>
  <c r="BD641" i="23"/>
  <c r="AB641" i="23"/>
  <c r="AW641" i="23"/>
  <c r="AQ641" i="23"/>
  <c r="Z641" i="23"/>
  <c r="AD641" i="23"/>
  <c r="AO641" i="23"/>
  <c r="AR641" i="23"/>
  <c r="AE641" i="23"/>
  <c r="BO641" i="23"/>
  <c r="BT641" i="23"/>
  <c r="BY641" i="23"/>
  <c r="AM641" i="23"/>
  <c r="AH641" i="23"/>
  <c r="AL641" i="23"/>
  <c r="BI641" i="23"/>
  <c r="BL641" i="23"/>
  <c r="AI641" i="23"/>
  <c r="AX641" i="23"/>
  <c r="BM641" i="23"/>
  <c r="AF641" i="23"/>
  <c r="AV641" i="23"/>
  <c r="BE641" i="23"/>
  <c r="BJ629" i="23"/>
  <c r="N629" i="23"/>
  <c r="AQ629" i="23"/>
  <c r="BA629" i="23"/>
  <c r="AT629" i="23"/>
  <c r="AB629" i="23"/>
  <c r="AV629" i="23"/>
  <c r="BF629" i="23"/>
  <c r="BD629" i="23"/>
  <c r="AF629" i="23"/>
  <c r="AW629" i="23"/>
  <c r="T629" i="23"/>
  <c r="S629" i="23"/>
  <c r="AN629" i="23"/>
  <c r="BM629" i="23"/>
  <c r="U629" i="23"/>
  <c r="AJ629" i="23"/>
  <c r="O629" i="23"/>
  <c r="Z629" i="23"/>
  <c r="AZ629" i="23"/>
  <c r="AM629" i="23"/>
  <c r="AK629" i="23"/>
  <c r="BN629" i="23"/>
  <c r="P629" i="23"/>
  <c r="X629" i="23"/>
  <c r="BI629" i="23"/>
  <c r="AL629" i="23"/>
  <c r="W629" i="23"/>
  <c r="BL629" i="23"/>
  <c r="AA629" i="23"/>
  <c r="AI629" i="23"/>
  <c r="BH629" i="23"/>
  <c r="AC629" i="23"/>
  <c r="AH629" i="23"/>
  <c r="BB629" i="23"/>
  <c r="AS629" i="23"/>
  <c r="AO629" i="23"/>
  <c r="BK629" i="23"/>
  <c r="AD629" i="23"/>
  <c r="AU629" i="23"/>
  <c r="AE629" i="23"/>
  <c r="BG629" i="23"/>
  <c r="Y629" i="23"/>
  <c r="V629" i="23"/>
  <c r="BC629" i="23"/>
  <c r="Q629" i="23"/>
  <c r="AY629" i="23"/>
  <c r="AX629" i="23"/>
  <c r="AR629" i="23"/>
  <c r="R629" i="23"/>
  <c r="BE629" i="23"/>
  <c r="AG629" i="23"/>
  <c r="AP629" i="23"/>
  <c r="BL625" i="23"/>
  <c r="BB625" i="23"/>
  <c r="O625" i="23"/>
  <c r="X625" i="23"/>
  <c r="AR625" i="23"/>
  <c r="AQ625" i="23"/>
  <c r="Q625" i="23"/>
  <c r="AN625" i="23"/>
  <c r="AW625" i="23"/>
  <c r="J625" i="23"/>
  <c r="BF625" i="23"/>
  <c r="BD625" i="23"/>
  <c r="R625" i="23"/>
  <c r="AA625" i="23"/>
  <c r="BM625" i="23"/>
  <c r="Z625" i="23"/>
  <c r="S625" i="23"/>
  <c r="L625" i="23"/>
  <c r="AU625" i="23"/>
  <c r="BI625" i="23"/>
  <c r="AZ625" i="23"/>
  <c r="M625" i="23"/>
  <c r="AB625" i="23"/>
  <c r="AM625" i="23"/>
  <c r="W625" i="23"/>
  <c r="N625" i="23"/>
  <c r="AE625" i="23"/>
  <c r="AG625" i="23"/>
  <c r="BK625" i="23"/>
  <c r="BJ625" i="23"/>
  <c r="BH625" i="23"/>
  <c r="AO625" i="23"/>
  <c r="BA625" i="23"/>
  <c r="BE625" i="23"/>
  <c r="BG625" i="23"/>
  <c r="BC625" i="23"/>
  <c r="AI625" i="23"/>
  <c r="AV625" i="23"/>
  <c r="U625" i="23"/>
  <c r="AF625" i="23"/>
  <c r="AP625" i="23"/>
  <c r="T625" i="23"/>
  <c r="AL625" i="23"/>
  <c r="BN625" i="23"/>
  <c r="K625" i="23"/>
  <c r="Y625" i="23"/>
  <c r="AS625" i="23"/>
  <c r="P625" i="23"/>
  <c r="AK625" i="23"/>
  <c r="AH625" i="23"/>
  <c r="AC625" i="23"/>
  <c r="AD625" i="23"/>
  <c r="AY625" i="23"/>
  <c r="AT625" i="23"/>
  <c r="AX625" i="23"/>
  <c r="V625" i="23"/>
  <c r="AJ625" i="23"/>
  <c r="E519" i="95"/>
  <c r="E519" i="94"/>
  <c r="E519" i="23"/>
  <c r="BB591" i="23"/>
  <c r="BP591" i="23"/>
  <c r="BT591" i="23"/>
  <c r="BX591" i="23"/>
  <c r="BC591" i="23"/>
  <c r="BQ591" i="23"/>
  <c r="BU591" i="23"/>
  <c r="BY591" i="23"/>
  <c r="BR591" i="23"/>
  <c r="BV591" i="23"/>
  <c r="BZ591" i="23"/>
  <c r="BO591" i="23"/>
  <c r="BS591" i="23"/>
  <c r="BW591" i="23"/>
  <c r="BD591" i="23"/>
  <c r="BE591" i="23"/>
  <c r="BF591" i="23"/>
  <c r="BG591" i="23"/>
  <c r="BH591" i="23"/>
  <c r="BI591" i="23"/>
  <c r="BJ591" i="23"/>
  <c r="BK591" i="23"/>
  <c r="BL591" i="23"/>
  <c r="BM591" i="23"/>
  <c r="BN591" i="23"/>
  <c r="AX587" i="23"/>
  <c r="BP587" i="23"/>
  <c r="BT587" i="23"/>
  <c r="BX587" i="23"/>
  <c r="BQ587" i="23"/>
  <c r="BU587" i="23"/>
  <c r="BY587" i="23"/>
  <c r="AY587" i="23"/>
  <c r="BR587" i="23"/>
  <c r="BV587" i="23"/>
  <c r="BZ587" i="23"/>
  <c r="BO587" i="23"/>
  <c r="BS587" i="23"/>
  <c r="BW587" i="23"/>
  <c r="AZ587" i="23"/>
  <c r="BA587" i="23"/>
  <c r="BB587" i="23"/>
  <c r="BC587" i="23"/>
  <c r="BD587" i="23"/>
  <c r="BE587" i="23"/>
  <c r="BF587" i="23"/>
  <c r="BG587" i="23"/>
  <c r="BH587" i="23"/>
  <c r="BI587" i="23"/>
  <c r="BJ587" i="23"/>
  <c r="BK587" i="23"/>
  <c r="BL587" i="23"/>
  <c r="BM587" i="23"/>
  <c r="BN587" i="23"/>
  <c r="AT583" i="23"/>
  <c r="BR583" i="23"/>
  <c r="BV583" i="23"/>
  <c r="BZ583" i="23"/>
  <c r="BO583" i="23"/>
  <c r="BS583" i="23"/>
  <c r="BW583" i="23"/>
  <c r="BP583" i="23"/>
  <c r="BT583" i="23"/>
  <c r="BX583" i="23"/>
  <c r="AU583" i="23"/>
  <c r="BQ583" i="23"/>
  <c r="BU583" i="23"/>
  <c r="BY583" i="23"/>
  <c r="AV583" i="23"/>
  <c r="AW583" i="23"/>
  <c r="AX583" i="23"/>
  <c r="AY583" i="23"/>
  <c r="AZ583" i="23"/>
  <c r="BA583" i="23"/>
  <c r="BB583" i="23"/>
  <c r="BC583" i="23"/>
  <c r="BD583" i="23"/>
  <c r="BE583" i="23"/>
  <c r="BF583" i="23"/>
  <c r="BG583" i="23"/>
  <c r="BH583" i="23"/>
  <c r="BI583" i="23"/>
  <c r="BJ583" i="23"/>
  <c r="BK583" i="23"/>
  <c r="BL583" i="23"/>
  <c r="BM583" i="23"/>
  <c r="BN583" i="23"/>
  <c r="BO579" i="23"/>
  <c r="BS579" i="23"/>
  <c r="BW579" i="23"/>
  <c r="AP579" i="23"/>
  <c r="BP579" i="23"/>
  <c r="BT579" i="23"/>
  <c r="BX579" i="23"/>
  <c r="BQ579" i="23"/>
  <c r="BU579" i="23"/>
  <c r="BY579" i="23"/>
  <c r="AQ579" i="23"/>
  <c r="BR579" i="23"/>
  <c r="BV579" i="23"/>
  <c r="BZ579" i="23"/>
  <c r="AR579" i="23"/>
  <c r="AS579" i="23"/>
  <c r="AT579" i="23"/>
  <c r="AU579" i="23"/>
  <c r="AV579" i="23"/>
  <c r="AW579" i="23"/>
  <c r="AX579" i="23"/>
  <c r="AY579" i="23"/>
  <c r="AZ579" i="23"/>
  <c r="BA579" i="23"/>
  <c r="BB579" i="23"/>
  <c r="BC579" i="23"/>
  <c r="BD579" i="23"/>
  <c r="BE579" i="23"/>
  <c r="BF579" i="23"/>
  <c r="BG579" i="23"/>
  <c r="BH579" i="23"/>
  <c r="BI579" i="23"/>
  <c r="BJ579" i="23"/>
  <c r="BK579" i="23"/>
  <c r="BL579" i="23"/>
  <c r="BM579" i="23"/>
  <c r="BN579" i="23"/>
  <c r="AL575" i="23"/>
  <c r="BQ575" i="23"/>
  <c r="BU575" i="23"/>
  <c r="BY575" i="23"/>
  <c r="BR575" i="23"/>
  <c r="BV575" i="23"/>
  <c r="BZ575" i="23"/>
  <c r="BO575" i="23"/>
  <c r="BS575" i="23"/>
  <c r="BW575" i="23"/>
  <c r="BP575" i="23"/>
  <c r="BT575" i="23"/>
  <c r="BX575" i="23"/>
  <c r="AM575" i="23"/>
  <c r="AN575" i="23"/>
  <c r="AO575" i="23"/>
  <c r="AP575" i="23"/>
  <c r="AQ575" i="23"/>
  <c r="AR575" i="23"/>
  <c r="AS575" i="23"/>
  <c r="AT575" i="23"/>
  <c r="AU575" i="23"/>
  <c r="AV575" i="23"/>
  <c r="AW575" i="23"/>
  <c r="AX575" i="23"/>
  <c r="AY575" i="23"/>
  <c r="AZ575" i="23"/>
  <c r="BA575" i="23"/>
  <c r="BB575" i="23"/>
  <c r="BC575" i="23"/>
  <c r="BD575" i="23"/>
  <c r="BE575" i="23"/>
  <c r="BF575" i="23"/>
  <c r="BG575" i="23"/>
  <c r="BH575" i="23"/>
  <c r="BI575" i="23"/>
  <c r="BJ575" i="23"/>
  <c r="BK575" i="23"/>
  <c r="BL575" i="23"/>
  <c r="BM575" i="23"/>
  <c r="BN575" i="23"/>
  <c r="BO571" i="23"/>
  <c r="BS571" i="23"/>
  <c r="BW571" i="23"/>
  <c r="AI571" i="23"/>
  <c r="BV571" i="23"/>
  <c r="AH571" i="23"/>
  <c r="BP571" i="23"/>
  <c r="BT571" i="23"/>
  <c r="BX571" i="23"/>
  <c r="BZ571" i="23"/>
  <c r="BQ571" i="23"/>
  <c r="BU571" i="23"/>
  <c r="BY571" i="23"/>
  <c r="BR571" i="23"/>
  <c r="AJ571" i="23"/>
  <c r="AK571" i="23"/>
  <c r="AL571" i="23"/>
  <c r="AM571" i="23"/>
  <c r="AN571" i="23"/>
  <c r="AO571" i="23"/>
  <c r="AP571" i="23"/>
  <c r="AQ571" i="23"/>
  <c r="AR571" i="23"/>
  <c r="AS571" i="23"/>
  <c r="AT571" i="23"/>
  <c r="AU571" i="23"/>
  <c r="AV571" i="23"/>
  <c r="AW571" i="23"/>
  <c r="AX571" i="23"/>
  <c r="AY571" i="23"/>
  <c r="AZ571" i="23"/>
  <c r="BA571" i="23"/>
  <c r="BB571" i="23"/>
  <c r="BC571" i="23"/>
  <c r="BD571" i="23"/>
  <c r="BE571" i="23"/>
  <c r="BF571" i="23"/>
  <c r="BG571" i="23"/>
  <c r="BH571" i="23"/>
  <c r="BI571" i="23"/>
  <c r="BJ571" i="23"/>
  <c r="BK571" i="23"/>
  <c r="BL571" i="23"/>
  <c r="BM571" i="23"/>
  <c r="BN571" i="23"/>
  <c r="T557" i="23"/>
  <c r="BO557" i="23"/>
  <c r="BS557" i="23"/>
  <c r="BW557" i="23"/>
  <c r="BV557" i="23"/>
  <c r="BP557" i="23"/>
  <c r="BT557" i="23"/>
  <c r="BX557" i="23"/>
  <c r="U557" i="23"/>
  <c r="BZ557" i="23"/>
  <c r="BQ557" i="23"/>
  <c r="BU557" i="23"/>
  <c r="BY557" i="23"/>
  <c r="BR557" i="23"/>
  <c r="V557" i="23"/>
  <c r="W557" i="23"/>
  <c r="X557" i="23"/>
  <c r="Y557" i="23"/>
  <c r="Z557" i="23"/>
  <c r="AA557" i="23"/>
  <c r="AB557" i="23"/>
  <c r="AC557" i="23"/>
  <c r="AD557" i="23"/>
  <c r="AE557" i="23"/>
  <c r="AF557" i="23"/>
  <c r="AG557" i="23"/>
  <c r="AH557" i="23"/>
  <c r="AI557" i="23"/>
  <c r="AJ557" i="23"/>
  <c r="AK557" i="23"/>
  <c r="AL557" i="23"/>
  <c r="AM557" i="23"/>
  <c r="AN557" i="23"/>
  <c r="AO557" i="23"/>
  <c r="AP557" i="23"/>
  <c r="AQ557" i="23"/>
  <c r="AR557" i="23"/>
  <c r="AS557" i="23"/>
  <c r="AT557" i="23"/>
  <c r="AU557" i="23"/>
  <c r="AV557" i="23"/>
  <c r="AW557" i="23"/>
  <c r="AX557" i="23"/>
  <c r="AY557" i="23"/>
  <c r="AZ557" i="23"/>
  <c r="BA557" i="23"/>
  <c r="BB557" i="23"/>
  <c r="BC557" i="23"/>
  <c r="BD557" i="23"/>
  <c r="BE557" i="23"/>
  <c r="BF557" i="23"/>
  <c r="BG557" i="23"/>
  <c r="BH557" i="23"/>
  <c r="BI557" i="23"/>
  <c r="BJ557" i="23"/>
  <c r="BK557" i="23"/>
  <c r="BL557" i="23"/>
  <c r="BM557" i="23"/>
  <c r="BN557" i="23"/>
  <c r="L549" i="23"/>
  <c r="BR549" i="23"/>
  <c r="BV549" i="23"/>
  <c r="BZ549" i="23"/>
  <c r="BT549" i="23"/>
  <c r="BU549" i="23"/>
  <c r="BO549" i="23"/>
  <c r="BS549" i="23"/>
  <c r="BW549" i="23"/>
  <c r="M549" i="23"/>
  <c r="BP549" i="23"/>
  <c r="BX549" i="23"/>
  <c r="BQ549" i="23"/>
  <c r="BY549" i="23"/>
  <c r="N549" i="23"/>
  <c r="O549" i="23"/>
  <c r="P549" i="23"/>
  <c r="Q549" i="23"/>
  <c r="R549" i="23"/>
  <c r="S549" i="23"/>
  <c r="T549" i="23"/>
  <c r="U549" i="23"/>
  <c r="V549" i="23"/>
  <c r="W549" i="23"/>
  <c r="X549" i="23"/>
  <c r="Y549" i="23"/>
  <c r="Z549" i="23"/>
  <c r="AA549" i="23"/>
  <c r="AB549" i="23"/>
  <c r="AC549" i="23"/>
  <c r="AD549" i="23"/>
  <c r="AE549" i="23"/>
  <c r="AF549" i="23"/>
  <c r="AG549" i="23"/>
  <c r="AH549" i="23"/>
  <c r="AI549" i="23"/>
  <c r="AJ549" i="23"/>
  <c r="AK549" i="23"/>
  <c r="AL549" i="23"/>
  <c r="AM549" i="23"/>
  <c r="AN549" i="23"/>
  <c r="AO549" i="23"/>
  <c r="AP549" i="23"/>
  <c r="AQ549" i="23"/>
  <c r="AR549" i="23"/>
  <c r="AS549" i="23"/>
  <c r="AT549" i="23"/>
  <c r="AU549" i="23"/>
  <c r="AV549" i="23"/>
  <c r="AW549" i="23"/>
  <c r="AX549" i="23"/>
  <c r="AY549" i="23"/>
  <c r="AZ549" i="23"/>
  <c r="BA549" i="23"/>
  <c r="BB549" i="23"/>
  <c r="BC549" i="23"/>
  <c r="BD549" i="23"/>
  <c r="BE549" i="23"/>
  <c r="BF549" i="23"/>
  <c r="BG549" i="23"/>
  <c r="BH549" i="23"/>
  <c r="BI549" i="23"/>
  <c r="BJ549" i="23"/>
  <c r="BK549" i="23"/>
  <c r="BL549" i="23"/>
  <c r="BM549" i="23"/>
  <c r="BN549" i="23"/>
  <c r="BZ647" i="23"/>
  <c r="BP647" i="23"/>
  <c r="BU647" i="23"/>
  <c r="AT647" i="23"/>
  <c r="BL647" i="23"/>
  <c r="BD647" i="23"/>
  <c r="BG647" i="23"/>
  <c r="BK647" i="23"/>
  <c r="BI647" i="23"/>
  <c r="BM647" i="23"/>
  <c r="BH647" i="23"/>
  <c r="AS647" i="23"/>
  <c r="BO647" i="23"/>
  <c r="BT647" i="23"/>
  <c r="BY647" i="23"/>
  <c r="AL647" i="23"/>
  <c r="AR647" i="23"/>
  <c r="AH647" i="23"/>
  <c r="BC647" i="23"/>
  <c r="BN647" i="23"/>
  <c r="AO647" i="23"/>
  <c r="AG647" i="23"/>
  <c r="AZ647" i="23"/>
  <c r="BV647" i="23"/>
  <c r="BW647" i="23"/>
  <c r="BQ647" i="23"/>
  <c r="BF647" i="23"/>
  <c r="AJ647" i="23"/>
  <c r="BA647" i="23"/>
  <c r="AI647" i="23"/>
  <c r="AP647" i="23"/>
  <c r="AK647" i="23"/>
  <c r="AN647" i="23"/>
  <c r="AM647" i="23"/>
  <c r="BE647" i="23"/>
  <c r="BR647" i="23"/>
  <c r="BS647" i="23"/>
  <c r="BX647" i="23"/>
  <c r="BJ647" i="23"/>
  <c r="AF647" i="23"/>
  <c r="AW647" i="23"/>
  <c r="AY647" i="23"/>
  <c r="AX647" i="23"/>
  <c r="AQ647" i="23"/>
  <c r="AU647" i="23"/>
  <c r="BB647" i="23"/>
  <c r="AV647" i="23"/>
  <c r="AF793" i="94"/>
  <c r="AF797" i="94" s="1"/>
  <c r="AF388" i="94"/>
  <c r="BT565" i="94"/>
  <c r="BY565" i="94"/>
  <c r="BS565" i="94"/>
  <c r="AI565" i="94"/>
  <c r="AY565" i="94"/>
  <c r="AB565" i="94"/>
  <c r="AR565" i="94"/>
  <c r="BH565" i="94"/>
  <c r="AS565" i="94"/>
  <c r="BN565" i="94"/>
  <c r="BB565" i="94"/>
  <c r="AG565" i="94"/>
  <c r="BM565" i="94"/>
  <c r="BX565" i="94"/>
  <c r="BR565" i="94"/>
  <c r="BW565" i="94"/>
  <c r="AM565" i="94"/>
  <c r="BC565" i="94"/>
  <c r="AF565" i="94"/>
  <c r="AV565" i="94"/>
  <c r="BL565" i="94"/>
  <c r="BA565" i="94"/>
  <c r="AD565" i="94"/>
  <c r="BJ565" i="94"/>
  <c r="AO565" i="94"/>
  <c r="AP565" i="94"/>
  <c r="BP565" i="94"/>
  <c r="BZ565" i="94"/>
  <c r="AU565" i="94"/>
  <c r="AN565" i="94"/>
  <c r="AK565" i="94"/>
  <c r="AT565" i="94"/>
  <c r="BE565" i="94"/>
  <c r="BQ565" i="94"/>
  <c r="BO565" i="94"/>
  <c r="BG565" i="94"/>
  <c r="AZ565" i="94"/>
  <c r="BI565" i="94"/>
  <c r="AH565" i="94"/>
  <c r="BU565" i="94"/>
  <c r="AE565" i="94"/>
  <c r="BK565" i="94"/>
  <c r="BD565" i="94"/>
  <c r="AX565" i="94"/>
  <c r="BF565" i="94"/>
  <c r="BV565" i="94"/>
  <c r="AQ565" i="94"/>
  <c r="AJ565" i="94"/>
  <c r="AC565" i="94"/>
  <c r="AL565" i="94"/>
  <c r="AW565" i="94"/>
  <c r="AA388" i="95"/>
  <c r="AA793" i="95"/>
  <c r="AA797" i="95" s="1"/>
  <c r="BD670" i="95"/>
  <c r="BH670" i="95"/>
  <c r="BL670" i="95"/>
  <c r="BP670" i="95"/>
  <c r="BT670" i="95"/>
  <c r="BX670" i="95"/>
  <c r="BC670" i="95"/>
  <c r="BI670" i="95"/>
  <c r="BN670" i="95"/>
  <c r="BS670" i="95"/>
  <c r="BY670" i="95"/>
  <c r="BE670" i="95"/>
  <c r="BJ670" i="95"/>
  <c r="BO670" i="95"/>
  <c r="BU670" i="95"/>
  <c r="BZ670" i="95"/>
  <c r="BF670" i="95"/>
  <c r="BK670" i="95"/>
  <c r="BQ670" i="95"/>
  <c r="BV670" i="95"/>
  <c r="BG670" i="95"/>
  <c r="BM670" i="95"/>
  <c r="BR670" i="95"/>
  <c r="BW670" i="95"/>
  <c r="B831" i="95"/>
  <c r="AV833" i="95" s="1"/>
  <c r="AM961" i="95"/>
  <c r="U388" i="95"/>
  <c r="U768" i="95"/>
  <c r="U772" i="95" s="1"/>
  <c r="E426" i="95"/>
  <c r="AO502" i="95"/>
  <c r="AP502" i="95"/>
  <c r="BQ548" i="95"/>
  <c r="BV548" i="95"/>
  <c r="K548" i="95"/>
  <c r="AD548" i="95"/>
  <c r="AT548" i="95"/>
  <c r="BJ548" i="95"/>
  <c r="S548" i="95"/>
  <c r="AI548" i="95"/>
  <c r="AY548" i="95"/>
  <c r="L548" i="95"/>
  <c r="AB548" i="95"/>
  <c r="AR548" i="95"/>
  <c r="BH548" i="95"/>
  <c r="BE548" i="95"/>
  <c r="N548" i="95"/>
  <c r="AK548" i="95"/>
  <c r="BM548" i="95"/>
  <c r="BP548" i="95"/>
  <c r="BY548" i="95"/>
  <c r="BO548" i="95"/>
  <c r="AH548" i="95"/>
  <c r="BB548" i="95"/>
  <c r="O548" i="95"/>
  <c r="AM548" i="95"/>
  <c r="BG548" i="95"/>
  <c r="X548" i="95"/>
  <c r="AV548" i="95"/>
  <c r="Y548" i="95"/>
  <c r="BA548" i="95"/>
  <c r="Q548" i="95"/>
  <c r="BT548" i="95"/>
  <c r="BR548" i="95"/>
  <c r="R548" i="95"/>
  <c r="AL548" i="95"/>
  <c r="BF548" i="95"/>
  <c r="W548" i="95"/>
  <c r="AQ548" i="95"/>
  <c r="BK548" i="95"/>
  <c r="AF548" i="95"/>
  <c r="AZ548" i="95"/>
  <c r="AO548" i="95"/>
  <c r="AC548" i="95"/>
  <c r="AG548" i="95"/>
  <c r="BX548" i="95"/>
  <c r="BZ548" i="95"/>
  <c r="V548" i="95"/>
  <c r="AP548" i="95"/>
  <c r="BN548" i="95"/>
  <c r="AA548" i="95"/>
  <c r="AU548" i="95"/>
  <c r="P548" i="95"/>
  <c r="AJ548" i="95"/>
  <c r="BD548" i="95"/>
  <c r="BS548" i="95"/>
  <c r="AS548" i="95"/>
  <c r="AW548" i="95"/>
  <c r="BU548" i="95"/>
  <c r="BW548" i="95"/>
  <c r="Z548" i="95"/>
  <c r="AX548" i="95"/>
  <c r="M548" i="95"/>
  <c r="AE548" i="95"/>
  <c r="BC548" i="95"/>
  <c r="T548" i="95"/>
  <c r="AN548" i="95"/>
  <c r="BL548" i="95"/>
  <c r="U548" i="95"/>
  <c r="BI548" i="95"/>
  <c r="BK388" i="94"/>
  <c r="BK943" i="94"/>
  <c r="BK947" i="94" s="1"/>
  <c r="BW666" i="94"/>
  <c r="BT666" i="94"/>
  <c r="BA666" i="94"/>
  <c r="BR666" i="94"/>
  <c r="BN666" i="94"/>
  <c r="BH666" i="94"/>
  <c r="BG666" i="94"/>
  <c r="BO666" i="94"/>
  <c r="BY666" i="94"/>
  <c r="BE666" i="94"/>
  <c r="BF666" i="94"/>
  <c r="BD666" i="94"/>
  <c r="BK666" i="94"/>
  <c r="BS666" i="94"/>
  <c r="BV666" i="94"/>
  <c r="BI666" i="94"/>
  <c r="BJ666" i="94"/>
  <c r="BL666" i="94"/>
  <c r="BQ666" i="94"/>
  <c r="BP666" i="94"/>
  <c r="BM666" i="94"/>
  <c r="BZ666" i="94"/>
  <c r="AZ666" i="94"/>
  <c r="BU666" i="94"/>
  <c r="BX666" i="94"/>
  <c r="BB666" i="94"/>
  <c r="AY666" i="94"/>
  <c r="BC666" i="94"/>
  <c r="BQ914" i="94"/>
  <c r="BQ912" i="94"/>
  <c r="BP914" i="94"/>
  <c r="BP912" i="94"/>
  <c r="BH594" i="94"/>
  <c r="BL594" i="94"/>
  <c r="BP594" i="94"/>
  <c r="BT594" i="94"/>
  <c r="BX594" i="94"/>
  <c r="BE594" i="94"/>
  <c r="BE917" i="94" s="1"/>
  <c r="BI594" i="94"/>
  <c r="BM594" i="94"/>
  <c r="BQ594" i="94"/>
  <c r="BU594" i="94"/>
  <c r="BY594" i="94"/>
  <c r="BJ594" i="94"/>
  <c r="BR594" i="94"/>
  <c r="BZ594" i="94"/>
  <c r="BK594" i="94"/>
  <c r="BS594" i="94"/>
  <c r="BF594" i="94"/>
  <c r="BN594" i="94"/>
  <c r="BV594" i="94"/>
  <c r="BG594" i="94"/>
  <c r="BO594" i="94"/>
  <c r="BW594" i="94"/>
  <c r="BW914" i="94"/>
  <c r="BW912" i="94"/>
  <c r="BG914" i="94"/>
  <c r="BG910" i="94"/>
  <c r="BG912" i="94"/>
  <c r="BR914" i="94"/>
  <c r="BR912" i="94"/>
  <c r="AS957" i="94"/>
  <c r="B852" i="94"/>
  <c r="AZ864" i="94"/>
  <c r="AZ860" i="94"/>
  <c r="AZ965" i="94" s="1"/>
  <c r="AZ862" i="94"/>
  <c r="AX860" i="94"/>
  <c r="AX965" i="94" s="1"/>
  <c r="AX864" i="94"/>
  <c r="AX862" i="94"/>
  <c r="BD864" i="94"/>
  <c r="BD862" i="94"/>
  <c r="BJ864" i="94"/>
  <c r="BJ862" i="94"/>
  <c r="BU864" i="94"/>
  <c r="BU862" i="94"/>
  <c r="BE864" i="94"/>
  <c r="BE862" i="94"/>
  <c r="E430" i="94"/>
  <c r="AV506" i="94"/>
  <c r="AZ506" i="94"/>
  <c r="AS506" i="94"/>
  <c r="AW506" i="94"/>
  <c r="BA506" i="94"/>
  <c r="AT506" i="94"/>
  <c r="AX506" i="94"/>
  <c r="BB506" i="94"/>
  <c r="AU506" i="94"/>
  <c r="AY506" i="94"/>
  <c r="BK864" i="94"/>
  <c r="BK862" i="94"/>
  <c r="AU860" i="94"/>
  <c r="AU864" i="94"/>
  <c r="AU862" i="94"/>
  <c r="BQ814" i="94"/>
  <c r="BQ812" i="94"/>
  <c r="AJ810" i="94"/>
  <c r="AJ965" i="94" s="1"/>
  <c r="AJ814" i="94"/>
  <c r="AJ812" i="94"/>
  <c r="AY814" i="94"/>
  <c r="AY812" i="94"/>
  <c r="BM814" i="94"/>
  <c r="BM812" i="94"/>
  <c r="AH814" i="94"/>
  <c r="AH810" i="94"/>
  <c r="AH812" i="94"/>
  <c r="BC814" i="94"/>
  <c r="BC812" i="94"/>
  <c r="BZ814" i="94"/>
  <c r="BZ812" i="94"/>
  <c r="BJ814" i="94"/>
  <c r="BJ812" i="94"/>
  <c r="AT814" i="94"/>
  <c r="AT812" i="94"/>
  <c r="AI814" i="94"/>
  <c r="AI810" i="94"/>
  <c r="AI812" i="94"/>
  <c r="BL814" i="94"/>
  <c r="BL812" i="94"/>
  <c r="AV814" i="94"/>
  <c r="AV812" i="94"/>
  <c r="AA739" i="94"/>
  <c r="AA737" i="94"/>
  <c r="BH739" i="94"/>
  <c r="BH737" i="94"/>
  <c r="AN739" i="94"/>
  <c r="AN737" i="94"/>
  <c r="BN739" i="94"/>
  <c r="BN737" i="94"/>
  <c r="U739" i="94"/>
  <c r="U735" i="94"/>
  <c r="U737" i="94"/>
  <c r="BT739" i="94"/>
  <c r="BT737" i="94"/>
  <c r="Q735" i="94"/>
  <c r="Q739" i="94"/>
  <c r="Q737" i="94"/>
  <c r="BR739" i="94"/>
  <c r="BR737" i="94"/>
  <c r="AK739" i="94"/>
  <c r="AK737" i="94"/>
  <c r="BO552" i="94"/>
  <c r="BT552" i="94"/>
  <c r="BY552" i="94"/>
  <c r="T552" i="94"/>
  <c r="AJ552" i="94"/>
  <c r="AZ552" i="94"/>
  <c r="Q552" i="94"/>
  <c r="AG552" i="94"/>
  <c r="AW552" i="94"/>
  <c r="BM552" i="94"/>
  <c r="AD552" i="94"/>
  <c r="AT552" i="94"/>
  <c r="BJ552" i="94"/>
  <c r="BG552" i="94"/>
  <c r="AU552" i="94"/>
  <c r="AI552" i="94"/>
  <c r="BS552" i="94"/>
  <c r="BX552" i="94"/>
  <c r="BV552" i="94"/>
  <c r="X552" i="94"/>
  <c r="AN552" i="94"/>
  <c r="BD552" i="94"/>
  <c r="U552" i="94"/>
  <c r="AK552" i="94"/>
  <c r="BA552" i="94"/>
  <c r="R552" i="94"/>
  <c r="AH552" i="94"/>
  <c r="AX552" i="94"/>
  <c r="BN552" i="94"/>
  <c r="W552" i="94"/>
  <c r="BK552" i="94"/>
  <c r="AY552" i="94"/>
  <c r="BU552" i="94"/>
  <c r="AF552" i="94"/>
  <c r="BL552" i="94"/>
  <c r="AS552" i="94"/>
  <c r="Z552" i="94"/>
  <c r="BF552" i="94"/>
  <c r="AE552" i="94"/>
  <c r="BC552" i="94"/>
  <c r="BW552" i="94"/>
  <c r="BZ552" i="94"/>
  <c r="AR552" i="94"/>
  <c r="Y552" i="94"/>
  <c r="BE552" i="94"/>
  <c r="AL552" i="94"/>
  <c r="AA552" i="94"/>
  <c r="AM552" i="94"/>
  <c r="BP552" i="94"/>
  <c r="P552" i="94"/>
  <c r="AV552" i="94"/>
  <c r="AC552" i="94"/>
  <c r="BI552" i="94"/>
  <c r="AP552" i="94"/>
  <c r="AQ552" i="94"/>
  <c r="S552" i="94"/>
  <c r="BQ552" i="94"/>
  <c r="AB552" i="94"/>
  <c r="BH552" i="94"/>
  <c r="AO552" i="94"/>
  <c r="V552" i="94"/>
  <c r="BB552" i="94"/>
  <c r="O552" i="94"/>
  <c r="O742" i="94" s="1"/>
  <c r="BR552" i="94"/>
  <c r="BU739" i="94"/>
  <c r="BU737" i="94"/>
  <c r="BE739" i="94"/>
  <c r="BE737" i="94"/>
  <c r="AO739" i="94"/>
  <c r="AO737" i="94"/>
  <c r="W735" i="94"/>
  <c r="W739" i="94"/>
  <c r="W737" i="94"/>
  <c r="BW739" i="94"/>
  <c r="BW737" i="94"/>
  <c r="BG739" i="94"/>
  <c r="BG737" i="94"/>
  <c r="AQ739" i="94"/>
  <c r="AQ737" i="94"/>
  <c r="AY893" i="23"/>
  <c r="AY897" i="23" s="1"/>
  <c r="AY388" i="23"/>
  <c r="BP658" i="23"/>
  <c r="BU658" i="23"/>
  <c r="BZ658" i="23"/>
  <c r="AX658" i="23"/>
  <c r="BH658" i="23"/>
  <c r="BM658" i="23"/>
  <c r="AU658" i="23"/>
  <c r="BN658" i="23"/>
  <c r="AV658" i="23"/>
  <c r="BO658" i="23"/>
  <c r="BT658" i="23"/>
  <c r="BY658" i="23"/>
  <c r="BJ658" i="23"/>
  <c r="BK658" i="23"/>
  <c r="AT658" i="23"/>
  <c r="AQ658" i="23"/>
  <c r="BG658" i="23"/>
  <c r="BF658" i="23"/>
  <c r="BW658" i="23"/>
  <c r="BQ658" i="23"/>
  <c r="BV658" i="23"/>
  <c r="AR658" i="23"/>
  <c r="BB658" i="23"/>
  <c r="BD658" i="23"/>
  <c r="AZ658" i="23"/>
  <c r="BE658" i="23"/>
  <c r="AY658" i="23"/>
  <c r="BS658" i="23"/>
  <c r="BX658" i="23"/>
  <c r="BR658" i="23"/>
  <c r="AW658" i="23"/>
  <c r="BA658" i="23"/>
  <c r="BC658" i="23"/>
  <c r="AS658" i="23"/>
  <c r="BI658" i="23"/>
  <c r="BL658" i="23"/>
  <c r="E408" i="23"/>
  <c r="Z484" i="23"/>
  <c r="AD484" i="23"/>
  <c r="X484" i="23"/>
  <c r="AA484" i="23"/>
  <c r="AB484" i="23"/>
  <c r="Y484" i="23"/>
  <c r="AC484" i="23"/>
  <c r="W484" i="23"/>
  <c r="AT789" i="95"/>
  <c r="AT787" i="95"/>
  <c r="BT789" i="95"/>
  <c r="BT787" i="95"/>
  <c r="BG789" i="95"/>
  <c r="BG787" i="95"/>
  <c r="BB388" i="95"/>
  <c r="BB893" i="95"/>
  <c r="BB897" i="95" s="1"/>
  <c r="BY665" i="95"/>
  <c r="BP665" i="95"/>
  <c r="BS665" i="95"/>
  <c r="BJ665" i="95"/>
  <c r="BO665" i="95"/>
  <c r="BE665" i="95"/>
  <c r="BK665" i="95"/>
  <c r="BQ665" i="95"/>
  <c r="BZ665" i="95"/>
  <c r="AX665" i="95"/>
  <c r="BC665" i="95"/>
  <c r="BA665" i="95"/>
  <c r="AZ665" i="95"/>
  <c r="BU665" i="95"/>
  <c r="BT665" i="95"/>
  <c r="BB665" i="95"/>
  <c r="BD665" i="95"/>
  <c r="BI665" i="95"/>
  <c r="BL665" i="95"/>
  <c r="BR665" i="95"/>
  <c r="BX665" i="95"/>
  <c r="BF665" i="95"/>
  <c r="BG665" i="95"/>
  <c r="BM665" i="95"/>
  <c r="BV665" i="95"/>
  <c r="BW665" i="95"/>
  <c r="BN665" i="95"/>
  <c r="BH665" i="95"/>
  <c r="AY665" i="95"/>
  <c r="AL388" i="95"/>
  <c r="AL818" i="95"/>
  <c r="AL822" i="95" s="1"/>
  <c r="BS649" i="95"/>
  <c r="BX649" i="95"/>
  <c r="BQ649" i="95"/>
  <c r="AP649" i="95"/>
  <c r="BF649" i="95"/>
  <c r="AR649" i="95"/>
  <c r="BM649" i="95"/>
  <c r="AS649" i="95"/>
  <c r="AJ649" i="95"/>
  <c r="AQ649" i="95"/>
  <c r="BL649" i="95"/>
  <c r="BT649" i="95"/>
  <c r="BU649" i="95"/>
  <c r="AX649" i="95"/>
  <c r="AM649" i="95"/>
  <c r="AU649" i="95"/>
  <c r="BD649" i="95"/>
  <c r="AK649" i="95"/>
  <c r="AO649" i="95"/>
  <c r="BO649" i="95"/>
  <c r="BR649" i="95"/>
  <c r="AH649" i="95"/>
  <c r="BB649" i="95"/>
  <c r="AW649" i="95"/>
  <c r="AI649" i="95"/>
  <c r="BI649" i="95"/>
  <c r="AV649" i="95"/>
  <c r="BE649" i="95"/>
  <c r="BW649" i="95"/>
  <c r="BV649" i="95"/>
  <c r="AL649" i="95"/>
  <c r="BJ649" i="95"/>
  <c r="BC649" i="95"/>
  <c r="AN649" i="95"/>
  <c r="AZ649" i="95"/>
  <c r="BA649" i="95"/>
  <c r="BK649" i="95"/>
  <c r="BP649" i="95"/>
  <c r="BZ649" i="95"/>
  <c r="AT649" i="95"/>
  <c r="BN649" i="95"/>
  <c r="BH649" i="95"/>
  <c r="AY649" i="95"/>
  <c r="BY649" i="95"/>
  <c r="BG649" i="95"/>
  <c r="M627" i="95"/>
  <c r="AB627" i="95"/>
  <c r="AR627" i="95"/>
  <c r="BH627" i="95"/>
  <c r="W627" i="95"/>
  <c r="AS627" i="95"/>
  <c r="BN627" i="95"/>
  <c r="S627" i="95"/>
  <c r="AO627" i="95"/>
  <c r="BJ627" i="95"/>
  <c r="V627" i="95"/>
  <c r="AQ627" i="95"/>
  <c r="BM627" i="95"/>
  <c r="AP627" i="95"/>
  <c r="P627" i="95"/>
  <c r="AJ627" i="95"/>
  <c r="BD627" i="95"/>
  <c r="AC627" i="95"/>
  <c r="BC627" i="95"/>
  <c r="N627" i="95"/>
  <c r="AT627" i="95"/>
  <c r="BF627" i="95"/>
  <c r="AL627" i="95"/>
  <c r="O627" i="95"/>
  <c r="BK627" i="95"/>
  <c r="T627" i="95"/>
  <c r="AN627" i="95"/>
  <c r="BL627" i="95"/>
  <c r="AH627" i="95"/>
  <c r="BI627" i="95"/>
  <c r="Y627" i="95"/>
  <c r="AY627" i="95"/>
  <c r="Q627" i="95"/>
  <c r="AW627" i="95"/>
  <c r="U627" i="95"/>
  <c r="X627" i="95"/>
  <c r="AV627" i="95"/>
  <c r="L627" i="95"/>
  <c r="AM627" i="95"/>
  <c r="AE627" i="95"/>
  <c r="AD627" i="95"/>
  <c r="BE627" i="95"/>
  <c r="AA627" i="95"/>
  <c r="BB627" i="95"/>
  <c r="AK627" i="95"/>
  <c r="AF627" i="95"/>
  <c r="AZ627" i="95"/>
  <c r="R627" i="95"/>
  <c r="AX627" i="95"/>
  <c r="BA627" i="95"/>
  <c r="AI627" i="95"/>
  <c r="Z627" i="95"/>
  <c r="AG627" i="95"/>
  <c r="BG627" i="95"/>
  <c r="AU627" i="95"/>
  <c r="BP563" i="95"/>
  <c r="BU563" i="95"/>
  <c r="BV563" i="95"/>
  <c r="AI563" i="95"/>
  <c r="AY563" i="95"/>
  <c r="Z563" i="95"/>
  <c r="AR563" i="95"/>
  <c r="BH563" i="95"/>
  <c r="AK563" i="95"/>
  <c r="BA563" i="95"/>
  <c r="AP563" i="95"/>
  <c r="BJ563" i="95"/>
  <c r="BN563" i="95"/>
  <c r="BO563" i="95"/>
  <c r="BT563" i="95"/>
  <c r="BY563" i="95"/>
  <c r="AB563" i="95"/>
  <c r="AM563" i="95"/>
  <c r="BC563" i="95"/>
  <c r="AF563" i="95"/>
  <c r="AV563" i="95"/>
  <c r="BL563" i="95"/>
  <c r="AO563" i="95"/>
  <c r="BE563" i="95"/>
  <c r="BF563" i="95"/>
  <c r="AL563" i="95"/>
  <c r="BB563" i="95"/>
  <c r="BW563" i="95"/>
  <c r="AA563" i="95"/>
  <c r="AU563" i="95"/>
  <c r="AN563" i="95"/>
  <c r="AG563" i="95"/>
  <c r="BM563" i="95"/>
  <c r="AX563" i="95"/>
  <c r="BX563" i="95"/>
  <c r="BZ563" i="95"/>
  <c r="BG563" i="95"/>
  <c r="AZ563" i="95"/>
  <c r="AS563" i="95"/>
  <c r="AD563" i="95"/>
  <c r="BQ563" i="95"/>
  <c r="AE563" i="95"/>
  <c r="BK563" i="95"/>
  <c r="BD563" i="95"/>
  <c r="AW563" i="95"/>
  <c r="AT563" i="95"/>
  <c r="BS563" i="95"/>
  <c r="BR563" i="95"/>
  <c r="AQ563" i="95"/>
  <c r="AJ563" i="95"/>
  <c r="AC563" i="95"/>
  <c r="BI563" i="95"/>
  <c r="AH563" i="95"/>
  <c r="BF388" i="94"/>
  <c r="BF918" i="94"/>
  <c r="BF922" i="94" s="1"/>
  <c r="BU566" i="94"/>
  <c r="BZ566" i="94"/>
  <c r="AF566" i="94"/>
  <c r="AV566" i="94"/>
  <c r="BL566" i="94"/>
  <c r="AK566" i="94"/>
  <c r="BA566" i="94"/>
  <c r="BT566" i="94"/>
  <c r="AP566" i="94"/>
  <c r="BF566" i="94"/>
  <c r="BC566" i="94"/>
  <c r="AE566" i="94"/>
  <c r="AI566" i="94"/>
  <c r="BY566" i="94"/>
  <c r="BO566" i="94"/>
  <c r="AJ566" i="94"/>
  <c r="AZ566" i="94"/>
  <c r="BP566" i="94"/>
  <c r="AO566" i="94"/>
  <c r="BE566" i="94"/>
  <c r="AD566" i="94"/>
  <c r="AT566" i="94"/>
  <c r="BJ566" i="94"/>
  <c r="BX566" i="94"/>
  <c r="AU566" i="94"/>
  <c r="BR566" i="94"/>
  <c r="BS566" i="94"/>
  <c r="AN566" i="94"/>
  <c r="BD566" i="94"/>
  <c r="AC566" i="94"/>
  <c r="AS566" i="94"/>
  <c r="BI566" i="94"/>
  <c r="AH566" i="94"/>
  <c r="AX566" i="94"/>
  <c r="BN566" i="94"/>
  <c r="AQ566" i="94"/>
  <c r="BK566" i="94"/>
  <c r="BW566" i="94"/>
  <c r="AW566" i="94"/>
  <c r="AM566" i="94"/>
  <c r="AR566" i="94"/>
  <c r="BM566" i="94"/>
  <c r="BG566" i="94"/>
  <c r="BH566" i="94"/>
  <c r="AY566" i="94"/>
  <c r="AG566" i="94"/>
  <c r="BQ566" i="94"/>
  <c r="AL566" i="94"/>
  <c r="BV566" i="94"/>
  <c r="BB566" i="94"/>
  <c r="AO789" i="95"/>
  <c r="AO787" i="95"/>
  <c r="BI789" i="95"/>
  <c r="BI787" i="95"/>
  <c r="AN789" i="95"/>
  <c r="AN787" i="95"/>
  <c r="BC789" i="95"/>
  <c r="BC787" i="95"/>
  <c r="BY585" i="95"/>
  <c r="BO585" i="95"/>
  <c r="BP585" i="95"/>
  <c r="BE585" i="95"/>
  <c r="AX585" i="95"/>
  <c r="BN585" i="95"/>
  <c r="BC585" i="95"/>
  <c r="BL585" i="95"/>
  <c r="BR585" i="95"/>
  <c r="BS585" i="95"/>
  <c r="BT585" i="95"/>
  <c r="BI585" i="95"/>
  <c r="BB585" i="95"/>
  <c r="AZ585" i="95"/>
  <c r="BG585" i="95"/>
  <c r="BV585" i="95"/>
  <c r="AW585" i="95"/>
  <c r="BF585" i="95"/>
  <c r="BK585" i="95"/>
  <c r="BZ585" i="95"/>
  <c r="BA585" i="95"/>
  <c r="BJ585" i="95"/>
  <c r="AV585" i="95"/>
  <c r="BQ585" i="95"/>
  <c r="BW585" i="95"/>
  <c r="BM585" i="95"/>
  <c r="BH585" i="95"/>
  <c r="BU585" i="95"/>
  <c r="BX585" i="95"/>
  <c r="BD585" i="95"/>
  <c r="AY585" i="95"/>
  <c r="BQ547" i="95"/>
  <c r="BV547" i="95"/>
  <c r="K547" i="95"/>
  <c r="AC547" i="95"/>
  <c r="AS547" i="95"/>
  <c r="BI547" i="95"/>
  <c r="R547" i="95"/>
  <c r="AH547" i="95"/>
  <c r="AX547" i="95"/>
  <c r="BN547" i="95"/>
  <c r="S547" i="95"/>
  <c r="AI547" i="95"/>
  <c r="AY547" i="95"/>
  <c r="N547" i="95"/>
  <c r="X547" i="95"/>
  <c r="AV547" i="95"/>
  <c r="AJ547" i="95"/>
  <c r="BP547" i="95"/>
  <c r="BU547" i="95"/>
  <c r="BZ547" i="95"/>
  <c r="Q547" i="95"/>
  <c r="AG547" i="95"/>
  <c r="AW547" i="95"/>
  <c r="BM547" i="95"/>
  <c r="V547" i="95"/>
  <c r="AL547" i="95"/>
  <c r="BB547" i="95"/>
  <c r="BW547" i="95"/>
  <c r="W547" i="95"/>
  <c r="AM547" i="95"/>
  <c r="BC547" i="95"/>
  <c r="AB547" i="95"/>
  <c r="BD547" i="95"/>
  <c r="BL547" i="95"/>
  <c r="AZ547" i="95"/>
  <c r="BT547" i="95"/>
  <c r="BY547" i="95"/>
  <c r="BO547" i="95"/>
  <c r="U547" i="95"/>
  <c r="AK547" i="95"/>
  <c r="BA547" i="95"/>
  <c r="M547" i="95"/>
  <c r="Z547" i="95"/>
  <c r="AP547" i="95"/>
  <c r="BF547" i="95"/>
  <c r="J547" i="95"/>
  <c r="AA547" i="95"/>
  <c r="AQ547" i="95"/>
  <c r="BG547" i="95"/>
  <c r="AR547" i="95"/>
  <c r="P547" i="95"/>
  <c r="AN547" i="95"/>
  <c r="BR547" i="95"/>
  <c r="BE547" i="95"/>
  <c r="BJ547" i="95"/>
  <c r="BK547" i="95"/>
  <c r="BS547" i="95"/>
  <c r="L547" i="95"/>
  <c r="O547" i="95"/>
  <c r="BH547" i="95"/>
  <c r="AO547" i="95"/>
  <c r="AU547" i="95"/>
  <c r="AD547" i="95"/>
  <c r="AF547" i="95"/>
  <c r="BX547" i="95"/>
  <c r="AT547" i="95"/>
  <c r="T547" i="95"/>
  <c r="Y547" i="95"/>
  <c r="AE547" i="95"/>
  <c r="BJ388" i="94"/>
  <c r="BJ918" i="94"/>
  <c r="BJ922" i="94" s="1"/>
  <c r="H623" i="94"/>
  <c r="AC623" i="94"/>
  <c r="AS623" i="94"/>
  <c r="BI623" i="94"/>
  <c r="W623" i="94"/>
  <c r="AR623" i="94"/>
  <c r="BN623" i="94"/>
  <c r="X623" i="94"/>
  <c r="AT623" i="94"/>
  <c r="P623" i="94"/>
  <c r="BG623" i="94"/>
  <c r="T623" i="94"/>
  <c r="BK623" i="94"/>
  <c r="Z623" i="94"/>
  <c r="V623" i="94"/>
  <c r="J623" i="94"/>
  <c r="AG623" i="94"/>
  <c r="BA623" i="94"/>
  <c r="R623" i="94"/>
  <c r="AX623" i="94"/>
  <c r="L623" i="94"/>
  <c r="AN623" i="94"/>
  <c r="AA623" i="94"/>
  <c r="BL623" i="94"/>
  <c r="AZ623" i="94"/>
  <c r="AJ623" i="94"/>
  <c r="Q623" i="94"/>
  <c r="AK623" i="94"/>
  <c r="BE623" i="94"/>
  <c r="AB623" i="94"/>
  <c r="BC623" i="94"/>
  <c r="S623" i="94"/>
  <c r="AY623" i="94"/>
  <c r="AL623" i="94"/>
  <c r="K623" i="94"/>
  <c r="N623" i="94"/>
  <c r="AU623" i="94"/>
  <c r="U623" i="94"/>
  <c r="AO623" i="94"/>
  <c r="BM623" i="94"/>
  <c r="AH623" i="94"/>
  <c r="BH623" i="94"/>
  <c r="AD623" i="94"/>
  <c r="BD623" i="94"/>
  <c r="AV623" i="94"/>
  <c r="AE623" i="94"/>
  <c r="BB623" i="94"/>
  <c r="BF623" i="94"/>
  <c r="Y623" i="94"/>
  <c r="AW623" i="94"/>
  <c r="I623" i="94"/>
  <c r="AM623" i="94"/>
  <c r="M623" i="94"/>
  <c r="AI623" i="94"/>
  <c r="BJ623" i="94"/>
  <c r="AF623" i="94"/>
  <c r="AP623" i="94"/>
  <c r="O623" i="94"/>
  <c r="AQ623" i="94"/>
  <c r="BD593" i="94"/>
  <c r="BH593" i="94"/>
  <c r="BL593" i="94"/>
  <c r="BP593" i="94"/>
  <c r="BT593" i="94"/>
  <c r="BX593" i="94"/>
  <c r="BE593" i="94"/>
  <c r="BI593" i="94"/>
  <c r="BM593" i="94"/>
  <c r="BQ593" i="94"/>
  <c r="BU593" i="94"/>
  <c r="BY593" i="94"/>
  <c r="BG593" i="94"/>
  <c r="BO593" i="94"/>
  <c r="BW593" i="94"/>
  <c r="BJ593" i="94"/>
  <c r="BR593" i="94"/>
  <c r="BZ593" i="94"/>
  <c r="BK593" i="94"/>
  <c r="BS593" i="94"/>
  <c r="BF593" i="94"/>
  <c r="BN593" i="94"/>
  <c r="BV593" i="94"/>
  <c r="E433" i="94"/>
  <c r="AV509" i="94"/>
  <c r="AZ509" i="94"/>
  <c r="AW509" i="94"/>
  <c r="BA509" i="94"/>
  <c r="AX509" i="94"/>
  <c r="BB509" i="94"/>
  <c r="AY509" i="94"/>
  <c r="BU581" i="94"/>
  <c r="BZ581" i="94"/>
  <c r="BD581" i="94"/>
  <c r="BS581" i="94"/>
  <c r="BA581" i="94"/>
  <c r="BT581" i="94"/>
  <c r="AT581" i="94"/>
  <c r="BC581" i="94"/>
  <c r="BN581" i="94"/>
  <c r="BY581" i="94"/>
  <c r="AR581" i="94"/>
  <c r="BH581" i="94"/>
  <c r="BW581" i="94"/>
  <c r="BE581" i="94"/>
  <c r="AY581" i="94"/>
  <c r="BB581" i="94"/>
  <c r="BK581" i="94"/>
  <c r="AX581" i="94"/>
  <c r="BV581" i="94"/>
  <c r="BO581" i="94"/>
  <c r="BM581" i="94"/>
  <c r="AU581" i="94"/>
  <c r="AV581" i="94"/>
  <c r="AS581" i="94"/>
  <c r="BG581" i="94"/>
  <c r="BP581" i="94"/>
  <c r="BQ581" i="94"/>
  <c r="AZ581" i="94"/>
  <c r="AW581" i="94"/>
  <c r="BX581" i="94"/>
  <c r="BF581" i="94"/>
  <c r="BR581" i="94"/>
  <c r="BL581" i="94"/>
  <c r="BI581" i="94"/>
  <c r="BJ581" i="94"/>
  <c r="BQ577" i="94"/>
  <c r="BV577" i="94"/>
  <c r="BW577" i="94"/>
  <c r="BB577" i="94"/>
  <c r="AO577" i="94"/>
  <c r="AU577" i="94"/>
  <c r="BK577" i="94"/>
  <c r="AR577" i="94"/>
  <c r="BH577" i="94"/>
  <c r="BP577" i="94"/>
  <c r="BU577" i="94"/>
  <c r="BZ577" i="94"/>
  <c r="AP577" i="94"/>
  <c r="BF577" i="94"/>
  <c r="BA577" i="94"/>
  <c r="AY577" i="94"/>
  <c r="AS577" i="94"/>
  <c r="AV577" i="94"/>
  <c r="BL577" i="94"/>
  <c r="BT577" i="94"/>
  <c r="BY577" i="94"/>
  <c r="BO577" i="94"/>
  <c r="AT577" i="94"/>
  <c r="BJ577" i="94"/>
  <c r="BM577" i="94"/>
  <c r="BC577" i="94"/>
  <c r="BI577" i="94"/>
  <c r="AZ577" i="94"/>
  <c r="AW577" i="94"/>
  <c r="AX577" i="94"/>
  <c r="AN577" i="94"/>
  <c r="BX577" i="94"/>
  <c r="BN577" i="94"/>
  <c r="BD577" i="94"/>
  <c r="AQ577" i="94"/>
  <c r="BG577" i="94"/>
  <c r="BR577" i="94"/>
  <c r="BE577" i="94"/>
  <c r="BS577" i="94"/>
  <c r="E421" i="94"/>
  <c r="AK497" i="94"/>
  <c r="AO497" i="94"/>
  <c r="AL497" i="94"/>
  <c r="AP497" i="94"/>
  <c r="AM497" i="94"/>
  <c r="AJ497" i="94"/>
  <c r="AN497" i="94"/>
  <c r="BO555" i="94"/>
  <c r="BT555" i="94"/>
  <c r="T555" i="94"/>
  <c r="AJ555" i="94"/>
  <c r="AZ555" i="94"/>
  <c r="U555" i="94"/>
  <c r="AK555" i="94"/>
  <c r="BA555" i="94"/>
  <c r="R555" i="94"/>
  <c r="AH555" i="94"/>
  <c r="AX555" i="94"/>
  <c r="BN555" i="94"/>
  <c r="AA555" i="94"/>
  <c r="AQ555" i="94"/>
  <c r="BC555" i="94"/>
  <c r="BR555" i="94"/>
  <c r="BS555" i="94"/>
  <c r="BX555" i="94"/>
  <c r="X555" i="94"/>
  <c r="AN555" i="94"/>
  <c r="BD555" i="94"/>
  <c r="Y555" i="94"/>
  <c r="AO555" i="94"/>
  <c r="BE555" i="94"/>
  <c r="V555" i="94"/>
  <c r="AL555" i="94"/>
  <c r="BB555" i="94"/>
  <c r="AE555" i="94"/>
  <c r="S555" i="94"/>
  <c r="BU555" i="94"/>
  <c r="BG555" i="94"/>
  <c r="BZ555" i="94"/>
  <c r="BQ555" i="94"/>
  <c r="AV555" i="94"/>
  <c r="AG555" i="94"/>
  <c r="BM555" i="94"/>
  <c r="AT555" i="94"/>
  <c r="BK555" i="94"/>
  <c r="AM555" i="94"/>
  <c r="BW555" i="94"/>
  <c r="AB555" i="94"/>
  <c r="BH555" i="94"/>
  <c r="AS555" i="94"/>
  <c r="Z555" i="94"/>
  <c r="BF555" i="94"/>
  <c r="AI555" i="94"/>
  <c r="BP555" i="94"/>
  <c r="AF555" i="94"/>
  <c r="BL555" i="94"/>
  <c r="AW555" i="94"/>
  <c r="AD555" i="94"/>
  <c r="BJ555" i="94"/>
  <c r="AY555" i="94"/>
  <c r="BY555" i="94"/>
  <c r="AP555" i="94"/>
  <c r="AR555" i="94"/>
  <c r="AU555" i="94"/>
  <c r="AC555" i="94"/>
  <c r="W555" i="94"/>
  <c r="BV555" i="94"/>
  <c r="BI555" i="94"/>
  <c r="E403" i="94"/>
  <c r="R479" i="94"/>
  <c r="N475" i="94"/>
  <c r="O475" i="94"/>
  <c r="R475" i="94"/>
  <c r="P475" i="94"/>
  <c r="Q475" i="94"/>
  <c r="BW551" i="94"/>
  <c r="P551" i="94"/>
  <c r="AC551" i="94"/>
  <c r="AL551" i="94"/>
  <c r="BZ551" i="94"/>
  <c r="BG551" i="94"/>
  <c r="Q551" i="94"/>
  <c r="BN551" i="94"/>
  <c r="BO551" i="94"/>
  <c r="BK551" i="94"/>
  <c r="U551" i="94"/>
  <c r="BP551" i="94"/>
  <c r="BS551" i="94"/>
  <c r="BX551" i="94"/>
  <c r="Y551" i="94"/>
  <c r="V551" i="94"/>
  <c r="S551" i="94"/>
  <c r="W551" i="94"/>
  <c r="AF551" i="94"/>
  <c r="AS551" i="94"/>
  <c r="BF551" i="94"/>
  <c r="BT551" i="94"/>
  <c r="T551" i="94"/>
  <c r="AG551" i="94"/>
  <c r="BB551" i="94"/>
  <c r="O551" i="94"/>
  <c r="X551" i="94"/>
  <c r="AK551" i="94"/>
  <c r="Z551" i="94"/>
  <c r="AO551" i="94"/>
  <c r="BQ551" i="94"/>
  <c r="AM551" i="94"/>
  <c r="AV551" i="94"/>
  <c r="BI551" i="94"/>
  <c r="AD551" i="94"/>
  <c r="AA551" i="94"/>
  <c r="AJ551" i="94"/>
  <c r="AW551" i="94"/>
  <c r="BJ551" i="94"/>
  <c r="AE551" i="94"/>
  <c r="AN551" i="94"/>
  <c r="BA551" i="94"/>
  <c r="N551" i="94"/>
  <c r="AI551" i="94"/>
  <c r="AR551" i="94"/>
  <c r="BE551" i="94"/>
  <c r="AT551" i="94"/>
  <c r="BD551" i="94"/>
  <c r="AY551" i="94"/>
  <c r="AH551" i="94"/>
  <c r="AB551" i="94"/>
  <c r="BV551" i="94"/>
  <c r="BC551" i="94"/>
  <c r="BL551" i="94"/>
  <c r="AX551" i="94"/>
  <c r="BU551" i="94"/>
  <c r="AQ551" i="94"/>
  <c r="AZ551" i="94"/>
  <c r="BM551" i="94"/>
  <c r="BY551" i="94"/>
  <c r="AU551" i="94"/>
  <c r="R551" i="94"/>
  <c r="BR551" i="94"/>
  <c r="BH551" i="94"/>
  <c r="AP551" i="94"/>
  <c r="BR681" i="23"/>
  <c r="BS681" i="23"/>
  <c r="BX681" i="23"/>
  <c r="BV681" i="23"/>
  <c r="BW681" i="23"/>
  <c r="BQ681" i="23"/>
  <c r="BN681" i="23"/>
  <c r="BP681" i="23"/>
  <c r="BT681" i="23"/>
  <c r="BY681" i="23"/>
  <c r="BZ681" i="23"/>
  <c r="BO681" i="23"/>
  <c r="BU681" i="23"/>
  <c r="BB893" i="23"/>
  <c r="BB897" i="23" s="1"/>
  <c r="BB388" i="23"/>
  <c r="AX868" i="23"/>
  <c r="AX872" i="23" s="1"/>
  <c r="AX388" i="23"/>
  <c r="AL818" i="23"/>
  <c r="AL822" i="23" s="1"/>
  <c r="AL388" i="23"/>
  <c r="AH818" i="23"/>
  <c r="AH822" i="23" s="1"/>
  <c r="AH388" i="23"/>
  <c r="P743" i="23"/>
  <c r="P747" i="23" s="1"/>
  <c r="P388" i="23"/>
  <c r="BK627" i="23"/>
  <c r="AO627" i="23"/>
  <c r="AW627" i="23"/>
  <c r="Y627" i="23"/>
  <c r="AV627" i="23"/>
  <c r="M627" i="23"/>
  <c r="Q627" i="23"/>
  <c r="AR627" i="23"/>
  <c r="AE627" i="23"/>
  <c r="AZ627" i="23"/>
  <c r="AX627" i="23"/>
  <c r="AG627" i="23"/>
  <c r="AT627" i="23"/>
  <c r="AF627" i="23"/>
  <c r="BL627" i="23"/>
  <c r="AU627" i="23"/>
  <c r="U627" i="23"/>
  <c r="AB627" i="23"/>
  <c r="BD627" i="23"/>
  <c r="AP627" i="23"/>
  <c r="AY627" i="23"/>
  <c r="AS627" i="23"/>
  <c r="V627" i="23"/>
  <c r="AN627" i="23"/>
  <c r="AC627" i="23"/>
  <c r="S627" i="23"/>
  <c r="O627" i="23"/>
  <c r="BJ627" i="23"/>
  <c r="AH627" i="23"/>
  <c r="AA627" i="23"/>
  <c r="BH627" i="23"/>
  <c r="AM627" i="23"/>
  <c r="L627" i="23"/>
  <c r="BF627" i="23"/>
  <c r="AI627" i="23"/>
  <c r="AD627" i="23"/>
  <c r="BI627" i="23"/>
  <c r="N627" i="23"/>
  <c r="BC627" i="23"/>
  <c r="AK627" i="23"/>
  <c r="R627" i="23"/>
  <c r="BM627" i="23"/>
  <c r="BN627" i="23"/>
  <c r="BA627" i="23"/>
  <c r="AJ627" i="23"/>
  <c r="BE627" i="23"/>
  <c r="W627" i="23"/>
  <c r="BB627" i="23"/>
  <c r="BG627" i="23"/>
  <c r="AQ627" i="23"/>
  <c r="AL627" i="23"/>
  <c r="P627" i="23"/>
  <c r="Z627" i="23"/>
  <c r="T627" i="23"/>
  <c r="X627" i="23"/>
  <c r="E517" i="95"/>
  <c r="E517" i="23"/>
  <c r="E517" i="94"/>
  <c r="BR589" i="23"/>
  <c r="BV589" i="23"/>
  <c r="BZ589" i="23"/>
  <c r="AZ589" i="23"/>
  <c r="BO589" i="23"/>
  <c r="BS589" i="23"/>
  <c r="BW589" i="23"/>
  <c r="BA589" i="23"/>
  <c r="BP589" i="23"/>
  <c r="BT589" i="23"/>
  <c r="BX589" i="23"/>
  <c r="BQ589" i="23"/>
  <c r="BU589" i="23"/>
  <c r="BY589" i="23"/>
  <c r="BB589" i="23"/>
  <c r="BC589" i="23"/>
  <c r="BD589" i="23"/>
  <c r="BE589" i="23"/>
  <c r="BF589" i="23"/>
  <c r="BG589" i="23"/>
  <c r="BH589" i="23"/>
  <c r="BI589" i="23"/>
  <c r="BJ589" i="23"/>
  <c r="BK589" i="23"/>
  <c r="BL589" i="23"/>
  <c r="BM589" i="23"/>
  <c r="BN589" i="23"/>
  <c r="AR581" i="23"/>
  <c r="BQ581" i="23"/>
  <c r="BU581" i="23"/>
  <c r="BY581" i="23"/>
  <c r="BR581" i="23"/>
  <c r="BV581" i="23"/>
  <c r="BZ581" i="23"/>
  <c r="BO581" i="23"/>
  <c r="BS581" i="23"/>
  <c r="BW581" i="23"/>
  <c r="BP581" i="23"/>
  <c r="BT581" i="23"/>
  <c r="BX581" i="23"/>
  <c r="AS581" i="23"/>
  <c r="AT581" i="23"/>
  <c r="AU581" i="23"/>
  <c r="AV581" i="23"/>
  <c r="AW581" i="23"/>
  <c r="AX581" i="23"/>
  <c r="AY581" i="23"/>
  <c r="AZ581" i="23"/>
  <c r="BA581" i="23"/>
  <c r="BB581" i="23"/>
  <c r="BC581" i="23"/>
  <c r="BD581" i="23"/>
  <c r="BE581" i="23"/>
  <c r="BF581" i="23"/>
  <c r="BG581" i="23"/>
  <c r="BH581" i="23"/>
  <c r="BI581" i="23"/>
  <c r="BJ581" i="23"/>
  <c r="BK581" i="23"/>
  <c r="BL581" i="23"/>
  <c r="BM581" i="23"/>
  <c r="BN581" i="23"/>
  <c r="BQ573" i="23"/>
  <c r="BU573" i="23"/>
  <c r="BY573" i="23"/>
  <c r="BR573" i="23"/>
  <c r="BV573" i="23"/>
  <c r="BZ573" i="23"/>
  <c r="AK573" i="23"/>
  <c r="BO573" i="23"/>
  <c r="BS573" i="23"/>
  <c r="BW573" i="23"/>
  <c r="AJ573" i="23"/>
  <c r="BP573" i="23"/>
  <c r="BT573" i="23"/>
  <c r="BX573" i="23"/>
  <c r="AL573" i="23"/>
  <c r="AM573" i="23"/>
  <c r="AN573" i="23"/>
  <c r="AO573" i="23"/>
  <c r="AP573" i="23"/>
  <c r="AQ573" i="23"/>
  <c r="AR573" i="23"/>
  <c r="AS573" i="23"/>
  <c r="AT573" i="23"/>
  <c r="AU573" i="23"/>
  <c r="AV573" i="23"/>
  <c r="AW573" i="23"/>
  <c r="AX573" i="23"/>
  <c r="AY573" i="23"/>
  <c r="AZ573" i="23"/>
  <c r="BA573" i="23"/>
  <c r="BB573" i="23"/>
  <c r="BC573" i="23"/>
  <c r="BD573" i="23"/>
  <c r="BE573" i="23"/>
  <c r="BF573" i="23"/>
  <c r="BG573" i="23"/>
  <c r="BH573" i="23"/>
  <c r="BI573" i="23"/>
  <c r="BJ573" i="23"/>
  <c r="BK573" i="23"/>
  <c r="BL573" i="23"/>
  <c r="BM573" i="23"/>
  <c r="BN573" i="23"/>
  <c r="Z563" i="23"/>
  <c r="BQ563" i="23"/>
  <c r="BU563" i="23"/>
  <c r="BY563" i="23"/>
  <c r="AA563" i="23"/>
  <c r="BR563" i="23"/>
  <c r="BV563" i="23"/>
  <c r="BZ563" i="23"/>
  <c r="BO563" i="23"/>
  <c r="BS563" i="23"/>
  <c r="BW563" i="23"/>
  <c r="BP563" i="23"/>
  <c r="BT563" i="23"/>
  <c r="BX563" i="23"/>
  <c r="AB563" i="23"/>
  <c r="AC563" i="23"/>
  <c r="AD563" i="23"/>
  <c r="AE563" i="23"/>
  <c r="AF563" i="23"/>
  <c r="AG563" i="23"/>
  <c r="AH563" i="23"/>
  <c r="AI563" i="23"/>
  <c r="AJ563" i="23"/>
  <c r="AK563" i="23"/>
  <c r="AL563" i="23"/>
  <c r="AM563" i="23"/>
  <c r="AN563" i="23"/>
  <c r="AO563" i="23"/>
  <c r="AP563" i="23"/>
  <c r="AQ563" i="23"/>
  <c r="AR563" i="23"/>
  <c r="AS563" i="23"/>
  <c r="AT563" i="23"/>
  <c r="AU563" i="23"/>
  <c r="AV563" i="23"/>
  <c r="AW563" i="23"/>
  <c r="AX563" i="23"/>
  <c r="AY563" i="23"/>
  <c r="AZ563" i="23"/>
  <c r="BA563" i="23"/>
  <c r="BB563" i="23"/>
  <c r="BC563" i="23"/>
  <c r="BD563" i="23"/>
  <c r="BE563" i="23"/>
  <c r="BF563" i="23"/>
  <c r="BG563" i="23"/>
  <c r="BH563" i="23"/>
  <c r="BI563" i="23"/>
  <c r="BJ563" i="23"/>
  <c r="BK563" i="23"/>
  <c r="BL563" i="23"/>
  <c r="BM563" i="23"/>
  <c r="BN563" i="23"/>
  <c r="BP559" i="23"/>
  <c r="BT559" i="23"/>
  <c r="BX559" i="23"/>
  <c r="BZ559" i="23"/>
  <c r="BO559" i="23"/>
  <c r="BW559" i="23"/>
  <c r="V559" i="23"/>
  <c r="BQ559" i="23"/>
  <c r="BU559" i="23"/>
  <c r="BY559" i="23"/>
  <c r="W559" i="23"/>
  <c r="BR559" i="23"/>
  <c r="BS559" i="23"/>
  <c r="BV559" i="23"/>
  <c r="X559" i="23"/>
  <c r="Y559" i="23"/>
  <c r="Z559" i="23"/>
  <c r="AA559" i="23"/>
  <c r="AB559" i="23"/>
  <c r="AC559" i="23"/>
  <c r="AD559" i="23"/>
  <c r="AE559" i="23"/>
  <c r="AF559" i="23"/>
  <c r="AG559" i="23"/>
  <c r="AH559" i="23"/>
  <c r="AI559" i="23"/>
  <c r="AJ559" i="23"/>
  <c r="AK559" i="23"/>
  <c r="AL559" i="23"/>
  <c r="AM559" i="23"/>
  <c r="AN559" i="23"/>
  <c r="AO559" i="23"/>
  <c r="AP559" i="23"/>
  <c r="AQ559" i="23"/>
  <c r="AR559" i="23"/>
  <c r="AS559" i="23"/>
  <c r="AT559" i="23"/>
  <c r="AU559" i="23"/>
  <c r="AV559" i="23"/>
  <c r="AW559" i="23"/>
  <c r="AX559" i="23"/>
  <c r="AY559" i="23"/>
  <c r="AZ559" i="23"/>
  <c r="BA559" i="23"/>
  <c r="BB559" i="23"/>
  <c r="BC559" i="23"/>
  <c r="BD559" i="23"/>
  <c r="BE559" i="23"/>
  <c r="BF559" i="23"/>
  <c r="BG559" i="23"/>
  <c r="BH559" i="23"/>
  <c r="BI559" i="23"/>
  <c r="BJ559" i="23"/>
  <c r="BK559" i="23"/>
  <c r="BL559" i="23"/>
  <c r="BM559" i="23"/>
  <c r="BN559" i="23"/>
  <c r="BP555" i="23"/>
  <c r="BT555" i="23"/>
  <c r="BX555" i="23"/>
  <c r="S555" i="23"/>
  <c r="BV555" i="23"/>
  <c r="BS555" i="23"/>
  <c r="R555" i="23"/>
  <c r="BQ555" i="23"/>
  <c r="BU555" i="23"/>
  <c r="BY555" i="23"/>
  <c r="BR555" i="23"/>
  <c r="BZ555" i="23"/>
  <c r="BO555" i="23"/>
  <c r="BW555" i="23"/>
  <c r="T555" i="23"/>
  <c r="U555" i="23"/>
  <c r="V555" i="23"/>
  <c r="W555" i="23"/>
  <c r="X555" i="23"/>
  <c r="Y555" i="23"/>
  <c r="Z555" i="23"/>
  <c r="AA555" i="23"/>
  <c r="AB555" i="23"/>
  <c r="AC555" i="23"/>
  <c r="AD555" i="23"/>
  <c r="AE555" i="23"/>
  <c r="AF555" i="23"/>
  <c r="AG555" i="23"/>
  <c r="AH555" i="23"/>
  <c r="AI555" i="23"/>
  <c r="AJ555" i="23"/>
  <c r="AK555" i="23"/>
  <c r="AL555" i="23"/>
  <c r="AM555" i="23"/>
  <c r="AN555" i="23"/>
  <c r="AO555" i="23"/>
  <c r="AP555" i="23"/>
  <c r="AQ555" i="23"/>
  <c r="AR555" i="23"/>
  <c r="AS555" i="23"/>
  <c r="AT555" i="23"/>
  <c r="AU555" i="23"/>
  <c r="AV555" i="23"/>
  <c r="AW555" i="23"/>
  <c r="AX555" i="23"/>
  <c r="AY555" i="23"/>
  <c r="AZ555" i="23"/>
  <c r="BA555" i="23"/>
  <c r="BB555" i="23"/>
  <c r="BC555" i="23"/>
  <c r="BD555" i="23"/>
  <c r="BE555" i="23"/>
  <c r="BF555" i="23"/>
  <c r="BG555" i="23"/>
  <c r="BH555" i="23"/>
  <c r="BI555" i="23"/>
  <c r="BJ555" i="23"/>
  <c r="BK555" i="23"/>
  <c r="BL555" i="23"/>
  <c r="BM555" i="23"/>
  <c r="BN555" i="23"/>
  <c r="P475" i="23"/>
  <c r="R475" i="23"/>
  <c r="Q475" i="23"/>
  <c r="O475" i="23"/>
  <c r="N475" i="23"/>
  <c r="BM678" i="95"/>
  <c r="BQ678" i="95"/>
  <c r="BU678" i="95"/>
  <c r="BY678" i="95"/>
  <c r="BO678" i="95"/>
  <c r="BT678" i="95"/>
  <c r="BZ678" i="95"/>
  <c r="BK678" i="95"/>
  <c r="BP678" i="95"/>
  <c r="BV678" i="95"/>
  <c r="BN678" i="95"/>
  <c r="BX678" i="95"/>
  <c r="BR678" i="95"/>
  <c r="BS678" i="95"/>
  <c r="BL678" i="95"/>
  <c r="BW678" i="95"/>
  <c r="M388" i="95"/>
  <c r="M718" i="95"/>
  <c r="M722" i="95" s="1"/>
  <c r="E434" i="95"/>
  <c r="AX510" i="95"/>
  <c r="BB510" i="95"/>
  <c r="AY510" i="95"/>
  <c r="AZ510" i="95"/>
  <c r="AW510" i="95"/>
  <c r="BA510" i="95"/>
  <c r="BX586" i="95"/>
  <c r="BR586" i="95"/>
  <c r="BS586" i="95"/>
  <c r="BG586" i="95"/>
  <c r="AZ586" i="95"/>
  <c r="BF586" i="95"/>
  <c r="BI586" i="95"/>
  <c r="BQ586" i="95"/>
  <c r="BV586" i="95"/>
  <c r="BW586" i="95"/>
  <c r="BK586" i="95"/>
  <c r="BD586" i="95"/>
  <c r="AW586" i="95"/>
  <c r="BM586" i="95"/>
  <c r="BP586" i="95"/>
  <c r="BU586" i="95"/>
  <c r="BZ586" i="95"/>
  <c r="AY586" i="95"/>
  <c r="BB586" i="95"/>
  <c r="BH586" i="95"/>
  <c r="BA586" i="95"/>
  <c r="AX586" i="95"/>
  <c r="BY586" i="95"/>
  <c r="BL586" i="95"/>
  <c r="BO586" i="95"/>
  <c r="BE586" i="95"/>
  <c r="BT586" i="95"/>
  <c r="BC586" i="95"/>
  <c r="BJ586" i="95"/>
  <c r="BN586" i="95"/>
  <c r="B802" i="95"/>
  <c r="AG957" i="95"/>
  <c r="BW814" i="95"/>
  <c r="BW812" i="95"/>
  <c r="BS814" i="95"/>
  <c r="BS812" i="95"/>
  <c r="AY814" i="95"/>
  <c r="AY812" i="95"/>
  <c r="BV814" i="95"/>
  <c r="BV812" i="95"/>
  <c r="BF814" i="95"/>
  <c r="BF812" i="95"/>
  <c r="AP814" i="95"/>
  <c r="AP812" i="95"/>
  <c r="BU814" i="95"/>
  <c r="BU812" i="95"/>
  <c r="BE814" i="95"/>
  <c r="BE812" i="95"/>
  <c r="AO814" i="95"/>
  <c r="AO810" i="95"/>
  <c r="AO812" i="95"/>
  <c r="BX814" i="95"/>
  <c r="BX812" i="95"/>
  <c r="BH814" i="95"/>
  <c r="BH812" i="95"/>
  <c r="AR814" i="95"/>
  <c r="AR812" i="95"/>
  <c r="BQ552" i="95"/>
  <c r="BV552" i="95"/>
  <c r="BW552" i="95"/>
  <c r="O552" i="95"/>
  <c r="O742" i="95" s="1"/>
  <c r="AE552" i="95"/>
  <c r="AU552" i="95"/>
  <c r="BK552" i="95"/>
  <c r="AF552" i="95"/>
  <c r="BA552" i="95"/>
  <c r="AO552" i="95"/>
  <c r="AB552" i="95"/>
  <c r="AW552" i="95"/>
  <c r="T552" i="95"/>
  <c r="R552" i="95"/>
  <c r="AN552" i="95"/>
  <c r="BI552" i="95"/>
  <c r="BU552" i="95"/>
  <c r="BZ552" i="95"/>
  <c r="BP552" i="95"/>
  <c r="S552" i="95"/>
  <c r="AI552" i="95"/>
  <c r="AY552" i="95"/>
  <c r="P552" i="95"/>
  <c r="AK552" i="95"/>
  <c r="BF552" i="95"/>
  <c r="AZ552" i="95"/>
  <c r="AG552" i="95"/>
  <c r="BB552" i="95"/>
  <c r="AD552" i="95"/>
  <c r="X552" i="95"/>
  <c r="AS552" i="95"/>
  <c r="BN552" i="95"/>
  <c r="BY552" i="95"/>
  <c r="BO552" i="95"/>
  <c r="BT552" i="95"/>
  <c r="W552" i="95"/>
  <c r="AM552" i="95"/>
  <c r="BC552" i="95"/>
  <c r="U552" i="95"/>
  <c r="AP552" i="95"/>
  <c r="BL552" i="95"/>
  <c r="Q552" i="95"/>
  <c r="AL552" i="95"/>
  <c r="BH552" i="95"/>
  <c r="AT552" i="95"/>
  <c r="AC552" i="95"/>
  <c r="AX552" i="95"/>
  <c r="AJ552" i="95"/>
  <c r="BS552" i="95"/>
  <c r="BG552" i="95"/>
  <c r="V552" i="95"/>
  <c r="AH552" i="95"/>
  <c r="BX552" i="95"/>
  <c r="Z552" i="95"/>
  <c r="AR552" i="95"/>
  <c r="BD552" i="95"/>
  <c r="AQ552" i="95"/>
  <c r="BJ552" i="95"/>
  <c r="AV552" i="95"/>
  <c r="BE552" i="95"/>
  <c r="BR552" i="95"/>
  <c r="Y552" i="95"/>
  <c r="AA552" i="95"/>
  <c r="BM552" i="95"/>
  <c r="BN739" i="95"/>
  <c r="BN737" i="95"/>
  <c r="X739" i="95"/>
  <c r="X737" i="95"/>
  <c r="BJ739" i="95"/>
  <c r="BJ737" i="95"/>
  <c r="AL739" i="95"/>
  <c r="AL737" i="95"/>
  <c r="BF739" i="95"/>
  <c r="BF737" i="95"/>
  <c r="AD739" i="95"/>
  <c r="AD737" i="95"/>
  <c r="BB739" i="95"/>
  <c r="BB737" i="95"/>
  <c r="BA739" i="95"/>
  <c r="BA737" i="95"/>
  <c r="AJ739" i="95"/>
  <c r="AJ737" i="95"/>
  <c r="R735" i="95"/>
  <c r="R965" i="95" s="1"/>
  <c r="R739" i="95"/>
  <c r="R737" i="95"/>
  <c r="BT739" i="95"/>
  <c r="BT737" i="95"/>
  <c r="BD739" i="95"/>
  <c r="BD737" i="95"/>
  <c r="O739" i="95"/>
  <c r="O735" i="95"/>
  <c r="O737" i="95"/>
  <c r="BS739" i="95"/>
  <c r="BS737" i="95"/>
  <c r="BC739" i="95"/>
  <c r="BC737" i="95"/>
  <c r="BN602" i="94"/>
  <c r="BR602" i="94"/>
  <c r="BV602" i="94"/>
  <c r="BZ602" i="94"/>
  <c r="BO602" i="94"/>
  <c r="BS602" i="94"/>
  <c r="BW602" i="94"/>
  <c r="BP602" i="94"/>
  <c r="BX602" i="94"/>
  <c r="BQ602" i="94"/>
  <c r="BY602" i="94"/>
  <c r="BT602" i="94"/>
  <c r="BM602" i="94"/>
  <c r="BU602" i="94"/>
  <c r="I84" i="94"/>
  <c r="I712" i="94"/>
  <c r="I967" i="94" s="1"/>
  <c r="I714" i="94"/>
  <c r="I710" i="94"/>
  <c r="I965" i="94" s="1"/>
  <c r="AL84" i="94"/>
  <c r="AL714" i="94"/>
  <c r="AL712" i="94"/>
  <c r="AJ84" i="94"/>
  <c r="AJ712" i="94"/>
  <c r="AJ714" i="94"/>
  <c r="AA712" i="94"/>
  <c r="AA714" i="94"/>
  <c r="AA84" i="94"/>
  <c r="AD84" i="94"/>
  <c r="AD714" i="94"/>
  <c r="AD712" i="94"/>
  <c r="O714" i="94"/>
  <c r="O712" i="94"/>
  <c r="O710" i="94"/>
  <c r="O84" i="94"/>
  <c r="E468" i="94"/>
  <c r="G66" i="90"/>
  <c r="AK84" i="94"/>
  <c r="AK712" i="94"/>
  <c r="AK714" i="94"/>
  <c r="K714" i="94"/>
  <c r="K710" i="94"/>
  <c r="K965" i="94" s="1"/>
  <c r="K84" i="94"/>
  <c r="K712" i="94"/>
  <c r="K967" i="94" s="1"/>
  <c r="BS84" i="94"/>
  <c r="BS714" i="94"/>
  <c r="BS712" i="94"/>
  <c r="BC84" i="94"/>
  <c r="BC714" i="94"/>
  <c r="BC712" i="94"/>
  <c r="G710" i="94"/>
  <c r="G714" i="94"/>
  <c r="G969" i="94" s="1"/>
  <c r="G712" i="94"/>
  <c r="G967" i="94" s="1"/>
  <c r="G84" i="94"/>
  <c r="BN84" i="94"/>
  <c r="BN714" i="94"/>
  <c r="BN712" i="94"/>
  <c r="AX712" i="94"/>
  <c r="AX714" i="94"/>
  <c r="AX84" i="94"/>
  <c r="BU84" i="94"/>
  <c r="BU714" i="94"/>
  <c r="BU712" i="94"/>
  <c r="BE84" i="94"/>
  <c r="BE712" i="94"/>
  <c r="BE714" i="94"/>
  <c r="AO714" i="94"/>
  <c r="AO712" i="94"/>
  <c r="AO84" i="94"/>
  <c r="BL714" i="94"/>
  <c r="BL84" i="94"/>
  <c r="BL712" i="94"/>
  <c r="AV712" i="94"/>
  <c r="AV84" i="94"/>
  <c r="AV714" i="94"/>
  <c r="BC893" i="23"/>
  <c r="BC897" i="23" s="1"/>
  <c r="BC388" i="23"/>
  <c r="AM961" i="23"/>
  <c r="B831" i="23"/>
  <c r="E422" i="23"/>
  <c r="AN498" i="23"/>
  <c r="AO498" i="23"/>
  <c r="AL498" i="23"/>
  <c r="AP498" i="23"/>
  <c r="AK498" i="23"/>
  <c r="AM498" i="23"/>
  <c r="BO574" i="23"/>
  <c r="BS574" i="23"/>
  <c r="BW574" i="23"/>
  <c r="AK574" i="23"/>
  <c r="BP574" i="23"/>
  <c r="BT574" i="23"/>
  <c r="BX574" i="23"/>
  <c r="BQ574" i="23"/>
  <c r="BU574" i="23"/>
  <c r="BY574" i="23"/>
  <c r="BR574" i="23"/>
  <c r="BV574" i="23"/>
  <c r="BZ574" i="23"/>
  <c r="AL574" i="23"/>
  <c r="AM574" i="23"/>
  <c r="AN574" i="23"/>
  <c r="AO574" i="23"/>
  <c r="AP574" i="23"/>
  <c r="AQ574" i="23"/>
  <c r="AR574" i="23"/>
  <c r="AS574" i="23"/>
  <c r="AT574" i="23"/>
  <c r="AU574" i="23"/>
  <c r="AV574" i="23"/>
  <c r="AW574" i="23"/>
  <c r="AX574" i="23"/>
  <c r="AY574" i="23"/>
  <c r="AZ574" i="23"/>
  <c r="BA574" i="23"/>
  <c r="BB574" i="23"/>
  <c r="BC574" i="23"/>
  <c r="BD574" i="23"/>
  <c r="BE574" i="23"/>
  <c r="BF574" i="23"/>
  <c r="BG574" i="23"/>
  <c r="BH574" i="23"/>
  <c r="BI574" i="23"/>
  <c r="BJ574" i="23"/>
  <c r="BK574" i="23"/>
  <c r="BL574" i="23"/>
  <c r="BM574" i="23"/>
  <c r="BN574" i="23"/>
  <c r="AC739" i="23"/>
  <c r="AC737" i="23"/>
  <c r="AN739" i="23"/>
  <c r="AN737" i="23"/>
  <c r="X739" i="23"/>
  <c r="X737" i="23"/>
  <c r="AI739" i="23"/>
  <c r="AI737" i="23"/>
  <c r="S739" i="23"/>
  <c r="S737" i="23"/>
  <c r="S735" i="23"/>
  <c r="S965" i="23" s="1"/>
  <c r="AD739" i="23"/>
  <c r="AD737" i="23"/>
  <c r="BZ739" i="23"/>
  <c r="BZ737" i="23"/>
  <c r="BV739" i="23"/>
  <c r="BV737" i="23"/>
  <c r="BR739" i="23"/>
  <c r="BR737" i="23"/>
  <c r="BN739" i="23"/>
  <c r="BN737" i="23"/>
  <c r="BJ739" i="23"/>
  <c r="BJ737" i="23"/>
  <c r="BF739" i="23"/>
  <c r="BF737" i="23"/>
  <c r="BB739" i="23"/>
  <c r="BB737" i="23"/>
  <c r="AX739" i="23"/>
  <c r="AX737" i="23"/>
  <c r="AT739" i="23"/>
  <c r="AT737" i="23"/>
  <c r="AP739" i="23"/>
  <c r="AP737" i="23"/>
  <c r="E417" i="23"/>
  <c r="AM493" i="23"/>
  <c r="AI493" i="23"/>
  <c r="AK493" i="23"/>
  <c r="AN493" i="23"/>
  <c r="AF493" i="23"/>
  <c r="AJ493" i="23"/>
  <c r="AO493" i="23"/>
  <c r="AG493" i="23"/>
  <c r="AL493" i="23"/>
  <c r="AP493" i="23"/>
  <c r="AH493" i="23"/>
  <c r="E415" i="23"/>
  <c r="AD491" i="23"/>
  <c r="AA961" i="94"/>
  <c r="BP565" i="95"/>
  <c r="BU565" i="95"/>
  <c r="BZ565" i="95"/>
  <c r="AC565" i="95"/>
  <c r="AS565" i="95"/>
  <c r="BI565" i="95"/>
  <c r="AL565" i="95"/>
  <c r="BB565" i="95"/>
  <c r="AE565" i="95"/>
  <c r="BK565" i="95"/>
  <c r="AV565" i="95"/>
  <c r="BH565" i="95"/>
  <c r="BG565" i="95"/>
  <c r="BT565" i="95"/>
  <c r="BY565" i="95"/>
  <c r="BO565" i="95"/>
  <c r="AG565" i="95"/>
  <c r="AW565" i="95"/>
  <c r="BM565" i="95"/>
  <c r="AP565" i="95"/>
  <c r="BF565" i="95"/>
  <c r="AM565" i="95"/>
  <c r="AR565" i="95"/>
  <c r="BD565" i="95"/>
  <c r="AI565" i="95"/>
  <c r="AB565" i="95"/>
  <c r="BX565" i="95"/>
  <c r="BS565" i="95"/>
  <c r="BA565" i="95"/>
  <c r="AT565" i="95"/>
  <c r="AU565" i="95"/>
  <c r="BL565" i="95"/>
  <c r="AZ565" i="95"/>
  <c r="BQ565" i="95"/>
  <c r="BW565" i="95"/>
  <c r="BE565" i="95"/>
  <c r="AX565" i="95"/>
  <c r="BC565" i="95"/>
  <c r="AJ565" i="95"/>
  <c r="BR565" i="95"/>
  <c r="AK565" i="95"/>
  <c r="AD565" i="95"/>
  <c r="BJ565" i="95"/>
  <c r="AF565" i="95"/>
  <c r="AQ565" i="95"/>
  <c r="BV565" i="95"/>
  <c r="AO565" i="95"/>
  <c r="AH565" i="95"/>
  <c r="BN565" i="95"/>
  <c r="AN565" i="95"/>
  <c r="AY565" i="95"/>
  <c r="E565" i="23"/>
  <c r="E616" i="23" s="1"/>
  <c r="AB777" i="23"/>
  <c r="AB957" i="23" s="1"/>
  <c r="AO33" i="23"/>
  <c r="AO789" i="23" s="1"/>
  <c r="AP33" i="23"/>
  <c r="AP84" i="23" s="1"/>
  <c r="AQ33" i="23"/>
  <c r="AQ84" i="23" s="1"/>
  <c r="AR33" i="23"/>
  <c r="AR789" i="23" s="1"/>
  <c r="AS33" i="23"/>
  <c r="AS84" i="23" s="1"/>
  <c r="AT33" i="23"/>
  <c r="AT84" i="23" s="1"/>
  <c r="AU33" i="23"/>
  <c r="AU84" i="23" s="1"/>
  <c r="AV33" i="23"/>
  <c r="AV789" i="23" s="1"/>
  <c r="AW33" i="23"/>
  <c r="AW84" i="23" s="1"/>
  <c r="AX33" i="23"/>
  <c r="AX84" i="23" s="1"/>
  <c r="AY33" i="23"/>
  <c r="AY787" i="23" s="1"/>
  <c r="AZ33" i="23"/>
  <c r="AZ787" i="23" s="1"/>
  <c r="BA33" i="23"/>
  <c r="BA789" i="23" s="1"/>
  <c r="BB33" i="23"/>
  <c r="BB84" i="23" s="1"/>
  <c r="BC33" i="23"/>
  <c r="BC789" i="23" s="1"/>
  <c r="BD33" i="23"/>
  <c r="BE33" i="23"/>
  <c r="BE789" i="23" s="1"/>
  <c r="BF33" i="23"/>
  <c r="BF84" i="23" s="1"/>
  <c r="BG33" i="23"/>
  <c r="BG84" i="23" s="1"/>
  <c r="BH33" i="23"/>
  <c r="BH789" i="23" s="1"/>
  <c r="BI33" i="23"/>
  <c r="BI84" i="23" s="1"/>
  <c r="BJ33" i="23"/>
  <c r="BJ84" i="23" s="1"/>
  <c r="BK33" i="23"/>
  <c r="BK787" i="23" s="1"/>
  <c r="BL33" i="23"/>
  <c r="BM33" i="23"/>
  <c r="BM787" i="23" s="1"/>
  <c r="BN33" i="23"/>
  <c r="BN84" i="23" s="1"/>
  <c r="BP33" i="23"/>
  <c r="BP789" i="23" s="1"/>
  <c r="BO33" i="23"/>
  <c r="BQ33" i="23"/>
  <c r="BQ787" i="23" s="1"/>
  <c r="BR33" i="23"/>
  <c r="BR84" i="23" s="1"/>
  <c r="BS33" i="23"/>
  <c r="BS787" i="23" s="1"/>
  <c r="BT33" i="23"/>
  <c r="BT789" i="23" s="1"/>
  <c r="BU33" i="23"/>
  <c r="BU84" i="23" s="1"/>
  <c r="BV33" i="23"/>
  <c r="BV84" i="23" s="1"/>
  <c r="BW33" i="23"/>
  <c r="BW787" i="23" s="1"/>
  <c r="BX33" i="23"/>
  <c r="BY33" i="23"/>
  <c r="BY84" i="23" s="1"/>
  <c r="BZ33" i="23"/>
  <c r="BZ84" i="23" s="1"/>
  <c r="AD33" i="23"/>
  <c r="AD84" i="23" s="1"/>
  <c r="AH33" i="23"/>
  <c r="AH84" i="23" s="1"/>
  <c r="AL33" i="23"/>
  <c r="AL789" i="23" s="1"/>
  <c r="AE33" i="23"/>
  <c r="AI33" i="23"/>
  <c r="AI84" i="23" s="1"/>
  <c r="AM33" i="23"/>
  <c r="AM789" i="23" s="1"/>
  <c r="AB33" i="23"/>
  <c r="AB787" i="23" s="1"/>
  <c r="AF33" i="23"/>
  <c r="AF84" i="23" s="1"/>
  <c r="AJ33" i="23"/>
  <c r="AJ789" i="23" s="1"/>
  <c r="AN33" i="23"/>
  <c r="AN789" i="23" s="1"/>
  <c r="AC33" i="23"/>
  <c r="AC785" i="23" s="1"/>
  <c r="AG33" i="23"/>
  <c r="AK33" i="23"/>
  <c r="AK789" i="23" s="1"/>
  <c r="C27" i="90"/>
  <c r="E489" i="23" s="1"/>
  <c r="BE388" i="95"/>
  <c r="BE918" i="95"/>
  <c r="BE922" i="95" s="1"/>
  <c r="BB668" i="95"/>
  <c r="BF668" i="95"/>
  <c r="BJ668" i="95"/>
  <c r="BN668" i="95"/>
  <c r="BR668" i="95"/>
  <c r="BV668" i="95"/>
  <c r="BZ668" i="95"/>
  <c r="BD668" i="95"/>
  <c r="BI668" i="95"/>
  <c r="BO668" i="95"/>
  <c r="BT668" i="95"/>
  <c r="BY668" i="95"/>
  <c r="BE668" i="95"/>
  <c r="BK668" i="95"/>
  <c r="BP668" i="95"/>
  <c r="BU668" i="95"/>
  <c r="BA668" i="95"/>
  <c r="BG668" i="95"/>
  <c r="BL668" i="95"/>
  <c r="BQ668" i="95"/>
  <c r="BW668" i="95"/>
  <c r="BC668" i="95"/>
  <c r="BH668" i="95"/>
  <c r="BM668" i="95"/>
  <c r="BS668" i="95"/>
  <c r="BX668" i="95"/>
  <c r="AS961" i="95"/>
  <c r="B856" i="95"/>
  <c r="BB858" i="95" s="1"/>
  <c r="BP652" i="95"/>
  <c r="BV652" i="95"/>
  <c r="AR652" i="95"/>
  <c r="AT652" i="95"/>
  <c r="BI652" i="95"/>
  <c r="AQ652" i="95"/>
  <c r="BG652" i="95"/>
  <c r="AZ652" i="95"/>
  <c r="AW652" i="95"/>
  <c r="AX652" i="95"/>
  <c r="BS652" i="95"/>
  <c r="BR652" i="95"/>
  <c r="BD652" i="95"/>
  <c r="BQ652" i="95"/>
  <c r="AM652" i="95"/>
  <c r="BK652" i="95"/>
  <c r="BL652" i="95"/>
  <c r="AL652" i="95"/>
  <c r="BW652" i="95"/>
  <c r="BZ652" i="95"/>
  <c r="AK652" i="95"/>
  <c r="AS652" i="95"/>
  <c r="AU652" i="95"/>
  <c r="AN652" i="95"/>
  <c r="AO652" i="95"/>
  <c r="BB652" i="95"/>
  <c r="BT652" i="95"/>
  <c r="BY652" i="95"/>
  <c r="BA652" i="95"/>
  <c r="AP652" i="95"/>
  <c r="AY652" i="95"/>
  <c r="AV652" i="95"/>
  <c r="BE652" i="95"/>
  <c r="BN652" i="95"/>
  <c r="BO652" i="95"/>
  <c r="BX652" i="95"/>
  <c r="BU652" i="95"/>
  <c r="BF652" i="95"/>
  <c r="BJ652" i="95"/>
  <c r="BC652" i="95"/>
  <c r="BH652" i="95"/>
  <c r="BM652" i="95"/>
  <c r="O388" i="95"/>
  <c r="O743" i="95"/>
  <c r="O747" i="95" s="1"/>
  <c r="B927" i="95"/>
  <c r="BK957" i="95"/>
  <c r="BQ935" i="95"/>
  <c r="BQ965" i="95" s="1"/>
  <c r="BQ939" i="95"/>
  <c r="BQ937" i="95"/>
  <c r="BU935" i="95"/>
  <c r="BU965" i="95" s="1"/>
  <c r="BU939" i="95"/>
  <c r="BU937" i="95"/>
  <c r="BO935" i="95"/>
  <c r="BO965" i="95" s="1"/>
  <c r="BO939" i="95"/>
  <c r="BO937" i="95"/>
  <c r="BR935" i="95"/>
  <c r="BR965" i="95" s="1"/>
  <c r="BR939" i="95"/>
  <c r="BR937" i="95"/>
  <c r="BZ889" i="95"/>
  <c r="BZ887" i="95"/>
  <c r="BU889" i="95"/>
  <c r="BU887" i="95"/>
  <c r="BX889" i="95"/>
  <c r="BX887" i="95"/>
  <c r="E436" i="95"/>
  <c r="AZ512" i="95"/>
  <c r="BA512" i="95"/>
  <c r="BB512" i="95"/>
  <c r="AY512" i="95"/>
  <c r="BA889" i="95"/>
  <c r="BA885" i="95"/>
  <c r="BA887" i="95"/>
  <c r="BG885" i="95"/>
  <c r="BG889" i="95"/>
  <c r="BG887" i="95"/>
  <c r="BN889" i="95"/>
  <c r="BN887" i="95"/>
  <c r="BJ839" i="95"/>
  <c r="BJ837" i="95"/>
  <c r="AP839" i="95"/>
  <c r="AP835" i="95"/>
  <c r="AP965" i="95" s="1"/>
  <c r="AP837" i="95"/>
  <c r="BN839" i="95"/>
  <c r="BN837" i="95"/>
  <c r="BU839" i="95"/>
  <c r="BU837" i="95"/>
  <c r="BE839" i="95"/>
  <c r="BE837" i="95"/>
  <c r="AO835" i="95"/>
  <c r="AO839" i="95"/>
  <c r="AO837" i="95"/>
  <c r="BP839" i="95"/>
  <c r="BP837" i="95"/>
  <c r="AZ839" i="95"/>
  <c r="AZ837" i="95"/>
  <c r="BW839" i="95"/>
  <c r="BW837" i="95"/>
  <c r="BG839" i="95"/>
  <c r="BG837" i="95"/>
  <c r="AQ835" i="95"/>
  <c r="AQ965" i="95" s="1"/>
  <c r="AQ839" i="95"/>
  <c r="AQ837" i="95"/>
  <c r="AK764" i="95"/>
  <c r="AK762" i="95"/>
  <c r="BV764" i="95"/>
  <c r="BV762" i="95"/>
  <c r="BF764" i="95"/>
  <c r="BF762" i="95"/>
  <c r="AP764" i="95"/>
  <c r="AP762" i="95"/>
  <c r="AN764" i="95"/>
  <c r="AN762" i="95"/>
  <c r="BQ764" i="95"/>
  <c r="BQ762" i="95"/>
  <c r="BA764" i="95"/>
  <c r="BA762" i="95"/>
  <c r="AL764" i="95"/>
  <c r="AL762" i="95"/>
  <c r="AJ764" i="95"/>
  <c r="AJ762" i="95"/>
  <c r="BP764" i="95"/>
  <c r="BP762" i="95"/>
  <c r="AZ764" i="95"/>
  <c r="AZ762" i="95"/>
  <c r="AM764" i="95"/>
  <c r="AM762" i="95"/>
  <c r="E406" i="95"/>
  <c r="V482" i="95"/>
  <c r="Z482" i="95"/>
  <c r="AD482" i="95"/>
  <c r="W482" i="95"/>
  <c r="AA482" i="95"/>
  <c r="X482" i="95"/>
  <c r="AB482" i="95"/>
  <c r="U482" i="95"/>
  <c r="Y482" i="95"/>
  <c r="AC482" i="95"/>
  <c r="BK764" i="95"/>
  <c r="BK762" i="95"/>
  <c r="AU764" i="95"/>
  <c r="AU762" i="95"/>
  <c r="E402" i="95"/>
  <c r="R478" i="95"/>
  <c r="Q478" i="95"/>
  <c r="BV550" i="95"/>
  <c r="BW550" i="95"/>
  <c r="BY550" i="95"/>
  <c r="V550" i="95"/>
  <c r="AL550" i="95"/>
  <c r="BB550" i="95"/>
  <c r="O550" i="95"/>
  <c r="AE550" i="95"/>
  <c r="AU550" i="95"/>
  <c r="BK550" i="95"/>
  <c r="X550" i="95"/>
  <c r="AN550" i="95"/>
  <c r="BD550" i="95"/>
  <c r="AK550" i="95"/>
  <c r="Y550" i="95"/>
  <c r="M550" i="95"/>
  <c r="AW550" i="95"/>
  <c r="BS550" i="95"/>
  <c r="BQ550" i="95"/>
  <c r="AD550" i="95"/>
  <c r="AX550" i="95"/>
  <c r="S550" i="95"/>
  <c r="AM550" i="95"/>
  <c r="BG550" i="95"/>
  <c r="AB550" i="95"/>
  <c r="AV550" i="95"/>
  <c r="U550" i="95"/>
  <c r="AO550" i="95"/>
  <c r="AS550" i="95"/>
  <c r="BR550" i="95"/>
  <c r="BP550" i="95"/>
  <c r="N550" i="95"/>
  <c r="AH550" i="95"/>
  <c r="BF550" i="95"/>
  <c r="W550" i="95"/>
  <c r="AQ550" i="95"/>
  <c r="BU550" i="95"/>
  <c r="AF550" i="95"/>
  <c r="AZ550" i="95"/>
  <c r="BA550" i="95"/>
  <c r="BE550" i="95"/>
  <c r="BI550" i="95"/>
  <c r="BZ550" i="95"/>
  <c r="BT550" i="95"/>
  <c r="R550" i="95"/>
  <c r="AP550" i="95"/>
  <c r="BJ550" i="95"/>
  <c r="AA550" i="95"/>
  <c r="AY550" i="95"/>
  <c r="P550" i="95"/>
  <c r="AJ550" i="95"/>
  <c r="BH550" i="95"/>
  <c r="Q550" i="95"/>
  <c r="AG550" i="95"/>
  <c r="BO550" i="95"/>
  <c r="BX550" i="95"/>
  <c r="Z550" i="95"/>
  <c r="AT550" i="95"/>
  <c r="BN550" i="95"/>
  <c r="AI550" i="95"/>
  <c r="BC550" i="95"/>
  <c r="T550" i="95"/>
  <c r="AR550" i="95"/>
  <c r="BL550" i="95"/>
  <c r="BM550" i="95"/>
  <c r="AC550" i="95"/>
  <c r="E394" i="95"/>
  <c r="J470" i="95"/>
  <c r="N470" i="95"/>
  <c r="R470" i="95"/>
  <c r="K470" i="95"/>
  <c r="O470" i="95"/>
  <c r="L470" i="95"/>
  <c r="P470" i="95"/>
  <c r="I470" i="95"/>
  <c r="M470" i="95"/>
  <c r="Q470" i="95"/>
  <c r="BE388" i="94"/>
  <c r="BE918" i="94"/>
  <c r="BE922" i="94" s="1"/>
  <c r="BC668" i="94"/>
  <c r="BG668" i="94"/>
  <c r="BK668" i="94"/>
  <c r="BO668" i="94"/>
  <c r="BS668" i="94"/>
  <c r="BW668" i="94"/>
  <c r="BB668" i="94"/>
  <c r="BH668" i="94"/>
  <c r="BM668" i="94"/>
  <c r="BR668" i="94"/>
  <c r="BX668" i="94"/>
  <c r="BD668" i="94"/>
  <c r="BI668" i="94"/>
  <c r="BN668" i="94"/>
  <c r="BT668" i="94"/>
  <c r="BY668" i="94"/>
  <c r="BE668" i="94"/>
  <c r="BJ668" i="94"/>
  <c r="BP668" i="94"/>
  <c r="BU668" i="94"/>
  <c r="BZ668" i="94"/>
  <c r="BA668" i="94"/>
  <c r="BF668" i="94"/>
  <c r="BL668" i="94"/>
  <c r="BQ668" i="94"/>
  <c r="BV668" i="94"/>
  <c r="AS961" i="94"/>
  <c r="B856" i="94"/>
  <c r="BB858" i="94" s="1"/>
  <c r="AO388" i="94"/>
  <c r="AO843" i="94"/>
  <c r="AO847" i="94" s="1"/>
  <c r="BP652" i="94"/>
  <c r="BV652" i="94"/>
  <c r="AM652" i="94"/>
  <c r="BC652" i="94"/>
  <c r="BA652" i="94"/>
  <c r="AV652" i="94"/>
  <c r="BL652" i="94"/>
  <c r="AP652" i="94"/>
  <c r="BF652" i="94"/>
  <c r="AW652" i="94"/>
  <c r="BO652" i="94"/>
  <c r="BT652" i="94"/>
  <c r="BZ652" i="94"/>
  <c r="AQ652" i="94"/>
  <c r="BG652" i="94"/>
  <c r="BU652" i="94"/>
  <c r="AZ652" i="94"/>
  <c r="AS652" i="94"/>
  <c r="AT652" i="94"/>
  <c r="BJ652" i="94"/>
  <c r="BI652" i="94"/>
  <c r="BW652" i="94"/>
  <c r="BQ652" i="94"/>
  <c r="AO652" i="94"/>
  <c r="BH652" i="94"/>
  <c r="BB652" i="94"/>
  <c r="BX652" i="94"/>
  <c r="AU652" i="94"/>
  <c r="AN652" i="94"/>
  <c r="BE652" i="94"/>
  <c r="BN652" i="94"/>
  <c r="BR652" i="94"/>
  <c r="AY652" i="94"/>
  <c r="AR652" i="94"/>
  <c r="AL652" i="94"/>
  <c r="AK652" i="94"/>
  <c r="BS652" i="94"/>
  <c r="BY652" i="94"/>
  <c r="BK652" i="94"/>
  <c r="BD652" i="94"/>
  <c r="AX652" i="94"/>
  <c r="BM652" i="94"/>
  <c r="BW634" i="94"/>
  <c r="BR634" i="94"/>
  <c r="BU634" i="94"/>
  <c r="AD634" i="94"/>
  <c r="AT634" i="94"/>
  <c r="BJ634" i="94"/>
  <c r="BH634" i="94"/>
  <c r="AE634" i="94"/>
  <c r="AU634" i="94"/>
  <c r="BK634" i="94"/>
  <c r="U634" i="94"/>
  <c r="AK634" i="94"/>
  <c r="BA634" i="94"/>
  <c r="X634" i="94"/>
  <c r="BD634" i="94"/>
  <c r="BS634" i="94"/>
  <c r="BV634" i="94"/>
  <c r="V634" i="94"/>
  <c r="AP634" i="94"/>
  <c r="BN634" i="94"/>
  <c r="W634" i="94"/>
  <c r="AQ634" i="94"/>
  <c r="T634" i="94"/>
  <c r="AC634" i="94"/>
  <c r="AW634" i="94"/>
  <c r="AF634" i="94"/>
  <c r="BP634" i="94"/>
  <c r="BZ634" i="94"/>
  <c r="Z634" i="94"/>
  <c r="AX634" i="94"/>
  <c r="AB634" i="94"/>
  <c r="AA634" i="94"/>
  <c r="AY634" i="94"/>
  <c r="AJ634" i="94"/>
  <c r="AG634" i="94"/>
  <c r="BE634" i="94"/>
  <c r="AN634" i="94"/>
  <c r="BT634" i="94"/>
  <c r="BQ634" i="94"/>
  <c r="AH634" i="94"/>
  <c r="BB634" i="94"/>
  <c r="AR634" i="94"/>
  <c r="AI634" i="94"/>
  <c r="BC634" i="94"/>
  <c r="AZ634" i="94"/>
  <c r="AO634" i="94"/>
  <c r="BI634" i="94"/>
  <c r="AV634" i="94"/>
  <c r="BO634" i="94"/>
  <c r="BX634" i="94"/>
  <c r="BY634" i="94"/>
  <c r="AL634" i="94"/>
  <c r="BF634" i="94"/>
  <c r="S634" i="94"/>
  <c r="AM634" i="94"/>
  <c r="BG634" i="94"/>
  <c r="Y634" i="94"/>
  <c r="AS634" i="94"/>
  <c r="BM634" i="94"/>
  <c r="BL634" i="94"/>
  <c r="V630" i="94"/>
  <c r="AL630" i="94"/>
  <c r="BB630" i="94"/>
  <c r="P630" i="94"/>
  <c r="AF630" i="94"/>
  <c r="AV630" i="94"/>
  <c r="BL630" i="94"/>
  <c r="AQ630" i="94"/>
  <c r="AC630" i="94"/>
  <c r="BI630" i="94"/>
  <c r="AM630" i="94"/>
  <c r="Y630" i="94"/>
  <c r="Q630" i="94"/>
  <c r="Z630" i="94"/>
  <c r="AP630" i="94"/>
  <c r="BF630" i="94"/>
  <c r="T630" i="94"/>
  <c r="AJ630" i="94"/>
  <c r="AZ630" i="94"/>
  <c r="S630" i="94"/>
  <c r="AY630" i="94"/>
  <c r="AK630" i="94"/>
  <c r="O630" i="94"/>
  <c r="AU630" i="94"/>
  <c r="BE630" i="94"/>
  <c r="AW630" i="94"/>
  <c r="R630" i="94"/>
  <c r="AX630" i="94"/>
  <c r="AB630" i="94"/>
  <c r="BH630" i="94"/>
  <c r="U630" i="94"/>
  <c r="AE630" i="94"/>
  <c r="BM630" i="94"/>
  <c r="AD630" i="94"/>
  <c r="BJ630" i="94"/>
  <c r="AN630" i="94"/>
  <c r="AA630" i="94"/>
  <c r="AS630" i="94"/>
  <c r="BC630" i="94"/>
  <c r="AO630" i="94"/>
  <c r="AH630" i="94"/>
  <c r="BN630" i="94"/>
  <c r="AR630" i="94"/>
  <c r="AI630" i="94"/>
  <c r="BA630" i="94"/>
  <c r="BK630" i="94"/>
  <c r="AT630" i="94"/>
  <c r="X630" i="94"/>
  <c r="BD630" i="94"/>
  <c r="BG630" i="94"/>
  <c r="W630" i="94"/>
  <c r="AG630" i="94"/>
  <c r="BK957" i="94"/>
  <c r="B927" i="94"/>
  <c r="BL939" i="94"/>
  <c r="BL937" i="94"/>
  <c r="BL935" i="94"/>
  <c r="BM600" i="94"/>
  <c r="BQ600" i="94"/>
  <c r="BU600" i="94"/>
  <c r="BY600" i="94"/>
  <c r="BN600" i="94"/>
  <c r="BR600" i="94"/>
  <c r="BV600" i="94"/>
  <c r="BZ600" i="94"/>
  <c r="BO600" i="94"/>
  <c r="BW600" i="94"/>
  <c r="BP600" i="94"/>
  <c r="BX600" i="94"/>
  <c r="BK600" i="94"/>
  <c r="BK942" i="94" s="1"/>
  <c r="BS600" i="94"/>
  <c r="BL600" i="94"/>
  <c r="BT600" i="94"/>
  <c r="BN939" i="94"/>
  <c r="BN937" i="94"/>
  <c r="BN935" i="94"/>
  <c r="BN965" i="94" s="1"/>
  <c r="BQ939" i="94"/>
  <c r="BQ935" i="94"/>
  <c r="BQ965" i="94" s="1"/>
  <c r="BQ937" i="94"/>
  <c r="BD592" i="94"/>
  <c r="BH592" i="94"/>
  <c r="BL592" i="94"/>
  <c r="BP592" i="94"/>
  <c r="BT592" i="94"/>
  <c r="BX592" i="94"/>
  <c r="BE592" i="94"/>
  <c r="BI592" i="94"/>
  <c r="BM592" i="94"/>
  <c r="BQ592" i="94"/>
  <c r="BU592" i="94"/>
  <c r="BY592" i="94"/>
  <c r="BF592" i="94"/>
  <c r="BN592" i="94"/>
  <c r="BV592" i="94"/>
  <c r="BG592" i="94"/>
  <c r="BO592" i="94"/>
  <c r="BW592" i="94"/>
  <c r="BJ592" i="94"/>
  <c r="BR592" i="94"/>
  <c r="BZ592" i="94"/>
  <c r="BC592" i="94"/>
  <c r="BK592" i="94"/>
  <c r="BS592" i="94"/>
  <c r="BR889" i="94"/>
  <c r="BR887" i="94"/>
  <c r="BB889" i="94"/>
  <c r="BB885" i="94"/>
  <c r="BB965" i="94" s="1"/>
  <c r="BB887" i="94"/>
  <c r="BM889" i="94"/>
  <c r="BM887" i="94"/>
  <c r="BQ588" i="94"/>
  <c r="BV588" i="94"/>
  <c r="BW588" i="94"/>
  <c r="BB588" i="94"/>
  <c r="BC588" i="94"/>
  <c r="AY588" i="94"/>
  <c r="AY892" i="94" s="1"/>
  <c r="AZ588" i="94"/>
  <c r="BU588" i="94"/>
  <c r="BZ588" i="94"/>
  <c r="BP588" i="94"/>
  <c r="BF588" i="94"/>
  <c r="BH588" i="94"/>
  <c r="BD588" i="94"/>
  <c r="BE588" i="94"/>
  <c r="BY588" i="94"/>
  <c r="BO588" i="94"/>
  <c r="BT588" i="94"/>
  <c r="BJ588" i="94"/>
  <c r="BM588" i="94"/>
  <c r="BI588" i="94"/>
  <c r="BK588" i="94"/>
  <c r="BS588" i="94"/>
  <c r="BG588" i="94"/>
  <c r="BX588" i="94"/>
  <c r="BA588" i="94"/>
  <c r="BN588" i="94"/>
  <c r="BL588" i="94"/>
  <c r="BR588" i="94"/>
  <c r="BL889" i="94"/>
  <c r="BL887" i="94"/>
  <c r="E436" i="94"/>
  <c r="BB512" i="94"/>
  <c r="AY512" i="94"/>
  <c r="AZ512" i="94"/>
  <c r="BA512" i="94"/>
  <c r="BK889" i="94"/>
  <c r="BK887" i="94"/>
  <c r="E428" i="94"/>
  <c r="AS504" i="94"/>
  <c r="AW504" i="94"/>
  <c r="BA504" i="94"/>
  <c r="AT504" i="94"/>
  <c r="AX504" i="94"/>
  <c r="BB504" i="94"/>
  <c r="AQ504" i="94"/>
  <c r="AQ540" i="94" s="1"/>
  <c r="AU504" i="94"/>
  <c r="AY504" i="94"/>
  <c r="AR504" i="94"/>
  <c r="AV504" i="94"/>
  <c r="AZ504" i="94"/>
  <c r="AZ839" i="94"/>
  <c r="AZ837" i="94"/>
  <c r="BX839" i="94"/>
  <c r="BX837" i="94"/>
  <c r="BD839" i="94"/>
  <c r="BD837" i="94"/>
  <c r="BO839" i="94"/>
  <c r="BO837" i="94"/>
  <c r="AY839" i="94"/>
  <c r="AY837" i="94"/>
  <c r="BZ839" i="94"/>
  <c r="BZ837" i="94"/>
  <c r="BJ839" i="94"/>
  <c r="BJ837" i="94"/>
  <c r="AT835" i="94"/>
  <c r="AT839" i="94"/>
  <c r="AT837" i="94"/>
  <c r="BU839" i="94"/>
  <c r="BU837" i="94"/>
  <c r="BE839" i="94"/>
  <c r="BE837" i="94"/>
  <c r="AO835" i="94"/>
  <c r="AO839" i="94"/>
  <c r="AO837" i="94"/>
  <c r="BT562" i="94"/>
  <c r="BY562" i="94"/>
  <c r="BS562" i="94"/>
  <c r="AK562" i="94"/>
  <c r="BA562" i="94"/>
  <c r="BW562" i="94"/>
  <c r="AL562" i="94"/>
  <c r="BB562" i="94"/>
  <c r="AA562" i="94"/>
  <c r="AQ562" i="94"/>
  <c r="BG562" i="94"/>
  <c r="BH562" i="94"/>
  <c r="AJ562" i="94"/>
  <c r="AN562" i="94"/>
  <c r="BX562" i="94"/>
  <c r="BR562" i="94"/>
  <c r="Y562" i="94"/>
  <c r="AO562" i="94"/>
  <c r="BE562" i="94"/>
  <c r="Z562" i="94"/>
  <c r="AP562" i="94"/>
  <c r="BF562" i="94"/>
  <c r="AE562" i="94"/>
  <c r="AU562" i="94"/>
  <c r="BK562" i="94"/>
  <c r="AF562" i="94"/>
  <c r="AZ562" i="94"/>
  <c r="BQ562" i="94"/>
  <c r="AC562" i="94"/>
  <c r="BI562" i="94"/>
  <c r="AT562" i="94"/>
  <c r="AI562" i="94"/>
  <c r="AB562" i="94"/>
  <c r="BD562" i="94"/>
  <c r="BU562" i="94"/>
  <c r="AG562" i="94"/>
  <c r="BM562" i="94"/>
  <c r="AX562" i="94"/>
  <c r="AM562" i="94"/>
  <c r="AR562" i="94"/>
  <c r="BO562" i="94"/>
  <c r="BV562" i="94"/>
  <c r="AS562" i="94"/>
  <c r="AD562" i="94"/>
  <c r="BJ562" i="94"/>
  <c r="AY562" i="94"/>
  <c r="AV562" i="94"/>
  <c r="BZ562" i="94"/>
  <c r="BC562" i="94"/>
  <c r="AW562" i="94"/>
  <c r="BL562" i="94"/>
  <c r="AH562" i="94"/>
  <c r="BP562" i="94"/>
  <c r="BN562" i="94"/>
  <c r="AD764" i="94"/>
  <c r="AD762" i="94"/>
  <c r="BX764" i="94"/>
  <c r="BX762" i="94"/>
  <c r="BH764" i="94"/>
  <c r="BH762" i="94"/>
  <c r="AR764" i="94"/>
  <c r="AR762" i="94"/>
  <c r="AF764" i="94"/>
  <c r="AF762" i="94"/>
  <c r="BS764" i="94"/>
  <c r="BS762" i="94"/>
  <c r="BC764" i="94"/>
  <c r="BC762" i="94"/>
  <c r="AG764" i="94"/>
  <c r="AG762" i="94"/>
  <c r="AE764" i="94"/>
  <c r="AE762" i="94"/>
  <c r="BN764" i="94"/>
  <c r="BN762" i="94"/>
  <c r="AX764" i="94"/>
  <c r="AX762" i="94"/>
  <c r="AH764" i="94"/>
  <c r="AH762" i="94"/>
  <c r="BY764" i="94"/>
  <c r="BY762" i="94"/>
  <c r="BI764" i="94"/>
  <c r="BI762" i="94"/>
  <c r="AS764" i="94"/>
  <c r="AS762" i="94"/>
  <c r="BI918" i="23"/>
  <c r="BI922" i="23" s="1"/>
  <c r="BI388" i="23"/>
  <c r="BR672" i="23"/>
  <c r="BS672" i="23"/>
  <c r="BX672" i="23"/>
  <c r="BM672" i="23"/>
  <c r="BL672" i="23"/>
  <c r="BQ672" i="23"/>
  <c r="BV672" i="23"/>
  <c r="BW672" i="23"/>
  <c r="BJ672" i="23"/>
  <c r="BF672" i="23"/>
  <c r="BE672" i="23"/>
  <c r="BY672" i="23"/>
  <c r="BP672" i="23"/>
  <c r="BT672" i="23"/>
  <c r="BH672" i="23"/>
  <c r="BK672" i="23"/>
  <c r="BU672" i="23"/>
  <c r="BZ672" i="23"/>
  <c r="BO672" i="23"/>
  <c r="BI672" i="23"/>
  <c r="BG672" i="23"/>
  <c r="BN672" i="23"/>
  <c r="AS868" i="23"/>
  <c r="AS872" i="23" s="1"/>
  <c r="AS388" i="23"/>
  <c r="BS656" i="23"/>
  <c r="BX656" i="23"/>
  <c r="BR656" i="23"/>
  <c r="BJ656" i="23"/>
  <c r="BB656" i="23"/>
  <c r="AZ656" i="23"/>
  <c r="AW656" i="23"/>
  <c r="AY656" i="23"/>
  <c r="BC656" i="23"/>
  <c r="BL656" i="23"/>
  <c r="BK656" i="23"/>
  <c r="AU656" i="23"/>
  <c r="BW656" i="23"/>
  <c r="BQ656" i="23"/>
  <c r="BV656" i="23"/>
  <c r="BF656" i="23"/>
  <c r="AT656" i="23"/>
  <c r="AP656" i="23"/>
  <c r="BH656" i="23"/>
  <c r="BE656" i="23"/>
  <c r="BM656" i="23"/>
  <c r="BN656" i="23"/>
  <c r="BP656" i="23"/>
  <c r="BT656" i="23"/>
  <c r="BY656" i="23"/>
  <c r="AS656" i="23"/>
  <c r="BO656" i="23"/>
  <c r="BU656" i="23"/>
  <c r="BZ656" i="23"/>
  <c r="BD656" i="23"/>
  <c r="BG656" i="23"/>
  <c r="AO656" i="23"/>
  <c r="BI656" i="23"/>
  <c r="AV656" i="23"/>
  <c r="AR656" i="23"/>
  <c r="AX656" i="23"/>
  <c r="BA656" i="23"/>
  <c r="AQ656" i="23"/>
  <c r="BV638" i="23"/>
  <c r="BW638" i="23"/>
  <c r="BQ638" i="23"/>
  <c r="AG638" i="23"/>
  <c r="X638" i="23"/>
  <c r="W638" i="23"/>
  <c r="AX638" i="23"/>
  <c r="AT638" i="23"/>
  <c r="BH638" i="23"/>
  <c r="AC638" i="23"/>
  <c r="AB638" i="23"/>
  <c r="AK638" i="23"/>
  <c r="AH638" i="23"/>
  <c r="AY638" i="23"/>
  <c r="BZ638" i="23"/>
  <c r="BP638" i="23"/>
  <c r="BU638" i="23"/>
  <c r="BN638" i="23"/>
  <c r="BJ638" i="23"/>
  <c r="BK638" i="23"/>
  <c r="AN638" i="23"/>
  <c r="AI638" i="23"/>
  <c r="BG638" i="23"/>
  <c r="BM638" i="23"/>
  <c r="BC638" i="23"/>
  <c r="BF638" i="23"/>
  <c r="BB638" i="23"/>
  <c r="AM638" i="23"/>
  <c r="BR638" i="23"/>
  <c r="BS638" i="23"/>
  <c r="BX638" i="23"/>
  <c r="AO638" i="23"/>
  <c r="AU638" i="23"/>
  <c r="AL638" i="23"/>
  <c r="BA638" i="23"/>
  <c r="AV638" i="23"/>
  <c r="BO638" i="23"/>
  <c r="BT638" i="23"/>
  <c r="BY638" i="23"/>
  <c r="BL638" i="23"/>
  <c r="AJ638" i="23"/>
  <c r="AZ638" i="23"/>
  <c r="AA638" i="23"/>
  <c r="AQ638" i="23"/>
  <c r="AR638" i="23"/>
  <c r="AF638" i="23"/>
  <c r="AW638" i="23"/>
  <c r="Z638" i="23"/>
  <c r="AP638" i="23"/>
  <c r="BE638" i="23"/>
  <c r="BD638" i="23"/>
  <c r="Y638" i="23"/>
  <c r="AS638" i="23"/>
  <c r="AD638" i="23"/>
  <c r="BI638" i="23"/>
  <c r="AE638" i="23"/>
  <c r="BY634" i="23"/>
  <c r="BO634" i="23"/>
  <c r="BT634" i="23"/>
  <c r="BH634" i="23"/>
  <c r="W634" i="23"/>
  <c r="X634" i="23"/>
  <c r="BJ634" i="23"/>
  <c r="BK634" i="23"/>
  <c r="BB634" i="23"/>
  <c r="AJ634" i="23"/>
  <c r="BE634" i="23"/>
  <c r="AZ634" i="23"/>
  <c r="AB634" i="23"/>
  <c r="AF634" i="23"/>
  <c r="BI634" i="23"/>
  <c r="BR634" i="23"/>
  <c r="BS634" i="23"/>
  <c r="BX634" i="23"/>
  <c r="BG634" i="23"/>
  <c r="BF634" i="23"/>
  <c r="S634" i="23"/>
  <c r="AD634" i="23"/>
  <c r="AT634" i="23"/>
  <c r="T634" i="23"/>
  <c r="Y634" i="23"/>
  <c r="AU634" i="23"/>
  <c r="BL634" i="23"/>
  <c r="AX634" i="23"/>
  <c r="BC634" i="23"/>
  <c r="AR634" i="23"/>
  <c r="BU634" i="23"/>
  <c r="BZ634" i="23"/>
  <c r="BP634" i="23"/>
  <c r="AE634" i="23"/>
  <c r="Z634" i="23"/>
  <c r="AO634" i="23"/>
  <c r="AI634" i="23"/>
  <c r="AP634" i="23"/>
  <c r="AK634" i="23"/>
  <c r="AV634" i="23"/>
  <c r="AQ634" i="23"/>
  <c r="AW634" i="23"/>
  <c r="AN634" i="23"/>
  <c r="V634" i="23"/>
  <c r="BM634" i="23"/>
  <c r="BQ634" i="23"/>
  <c r="BV634" i="23"/>
  <c r="BW634" i="23"/>
  <c r="AC634" i="23"/>
  <c r="BA634" i="23"/>
  <c r="AY634" i="23"/>
  <c r="AM634" i="23"/>
  <c r="AH634" i="23"/>
  <c r="BD634" i="23"/>
  <c r="AG634" i="23"/>
  <c r="U634" i="23"/>
  <c r="AA634" i="23"/>
  <c r="BN634" i="23"/>
  <c r="AS634" i="23"/>
  <c r="AL634" i="23"/>
  <c r="O961" i="23"/>
  <c r="B731" i="23"/>
  <c r="BO937" i="23"/>
  <c r="BO939" i="23"/>
  <c r="BO935" i="23"/>
  <c r="BO965" i="23" s="1"/>
  <c r="BN939" i="23"/>
  <c r="BN935" i="23"/>
  <c r="BN965" i="23" s="1"/>
  <c r="BN937" i="23"/>
  <c r="BM939" i="23"/>
  <c r="BM937" i="23"/>
  <c r="BM935" i="23"/>
  <c r="BL939" i="23"/>
  <c r="BL946" i="23" s="1"/>
  <c r="BL935" i="23"/>
  <c r="BL937" i="23"/>
  <c r="BX887" i="23"/>
  <c r="BX889" i="23"/>
  <c r="BT887" i="23"/>
  <c r="BT889" i="23"/>
  <c r="BP887" i="23"/>
  <c r="BP889" i="23"/>
  <c r="BF889" i="23"/>
  <c r="BF885" i="23"/>
  <c r="BF887" i="23"/>
  <c r="BE889" i="23"/>
  <c r="BE885" i="23"/>
  <c r="BE887" i="23"/>
  <c r="BD889" i="23"/>
  <c r="BD885" i="23"/>
  <c r="BD965" i="23" s="1"/>
  <c r="BD887" i="23"/>
  <c r="BC889" i="23"/>
  <c r="BC887" i="23"/>
  <c r="BC885" i="23"/>
  <c r="BC965" i="23" s="1"/>
  <c r="E432" i="23"/>
  <c r="AZ508" i="23"/>
  <c r="BA508" i="23"/>
  <c r="AW508" i="23"/>
  <c r="AX508" i="23"/>
  <c r="BB508" i="23"/>
  <c r="AU508" i="23"/>
  <c r="AY508" i="23"/>
  <c r="AV508" i="23"/>
  <c r="AN839" i="23"/>
  <c r="AN835" i="23"/>
  <c r="AN837" i="23"/>
  <c r="BW837" i="23"/>
  <c r="BW839" i="23"/>
  <c r="BS839" i="23"/>
  <c r="BS837" i="23"/>
  <c r="BO839" i="23"/>
  <c r="BO837" i="23"/>
  <c r="BK839" i="23"/>
  <c r="BK837" i="23"/>
  <c r="BG839" i="23"/>
  <c r="BG837" i="23"/>
  <c r="BC839" i="23"/>
  <c r="BC837" i="23"/>
  <c r="AP839" i="23"/>
  <c r="AP837" i="23"/>
  <c r="AP835" i="23"/>
  <c r="AP965" i="23" s="1"/>
  <c r="AO839" i="23"/>
  <c r="AO835" i="23"/>
  <c r="AO837" i="23"/>
  <c r="AY839" i="23"/>
  <c r="AY837" i="23"/>
  <c r="BP576" i="23"/>
  <c r="BT576" i="23"/>
  <c r="BX576" i="23"/>
  <c r="BQ576" i="23"/>
  <c r="BU576" i="23"/>
  <c r="BY576" i="23"/>
  <c r="AM576" i="23"/>
  <c r="AM842" i="23" s="1"/>
  <c r="BR576" i="23"/>
  <c r="BV576" i="23"/>
  <c r="BZ576" i="23"/>
  <c r="AN576" i="23"/>
  <c r="BO576" i="23"/>
  <c r="BS576" i="23"/>
  <c r="BW576" i="23"/>
  <c r="AO576" i="23"/>
  <c r="AP576" i="23"/>
  <c r="AQ576" i="23"/>
  <c r="AR576" i="23"/>
  <c r="AS576" i="23"/>
  <c r="AT576" i="23"/>
  <c r="AU576" i="23"/>
  <c r="AV576" i="23"/>
  <c r="AW576" i="23"/>
  <c r="AX576" i="23"/>
  <c r="AY576" i="23"/>
  <c r="AZ576" i="23"/>
  <c r="BA576" i="23"/>
  <c r="BB576" i="23"/>
  <c r="BC576" i="23"/>
  <c r="BD576" i="23"/>
  <c r="BE576" i="23"/>
  <c r="BF576" i="23"/>
  <c r="BG576" i="23"/>
  <c r="BH576" i="23"/>
  <c r="BI576" i="23"/>
  <c r="BJ576" i="23"/>
  <c r="BK576" i="23"/>
  <c r="BL576" i="23"/>
  <c r="BM576" i="23"/>
  <c r="BN576" i="23"/>
  <c r="E410" i="23"/>
  <c r="AA486" i="23"/>
  <c r="AD486" i="23"/>
  <c r="Z486" i="23"/>
  <c r="AB486" i="23"/>
  <c r="Y486" i="23"/>
  <c r="AC486" i="23"/>
  <c r="BQ562" i="23"/>
  <c r="BU562" i="23"/>
  <c r="BY562" i="23"/>
  <c r="BR562" i="23"/>
  <c r="BV562" i="23"/>
  <c r="BZ562" i="23"/>
  <c r="Z562" i="23"/>
  <c r="BO562" i="23"/>
  <c r="BS562" i="23"/>
  <c r="BW562" i="23"/>
  <c r="Y562" i="23"/>
  <c r="BP562" i="23"/>
  <c r="BT562" i="23"/>
  <c r="BX562" i="23"/>
  <c r="AA562" i="23"/>
  <c r="AB562" i="23"/>
  <c r="AC562" i="23"/>
  <c r="AD562" i="23"/>
  <c r="AE562" i="23"/>
  <c r="AF562" i="23"/>
  <c r="AG562" i="23"/>
  <c r="AH562" i="23"/>
  <c r="AI562" i="23"/>
  <c r="AJ562" i="23"/>
  <c r="AK562" i="23"/>
  <c r="AL562" i="23"/>
  <c r="AM562" i="23"/>
  <c r="AN562" i="23"/>
  <c r="AO562" i="23"/>
  <c r="AP562" i="23"/>
  <c r="AQ562" i="23"/>
  <c r="AR562" i="23"/>
  <c r="AS562" i="23"/>
  <c r="AT562" i="23"/>
  <c r="AU562" i="23"/>
  <c r="AV562" i="23"/>
  <c r="AW562" i="23"/>
  <c r="AX562" i="23"/>
  <c r="AY562" i="23"/>
  <c r="AZ562" i="23"/>
  <c r="BA562" i="23"/>
  <c r="BB562" i="23"/>
  <c r="BC562" i="23"/>
  <c r="BD562" i="23"/>
  <c r="BE562" i="23"/>
  <c r="BF562" i="23"/>
  <c r="BG562" i="23"/>
  <c r="BH562" i="23"/>
  <c r="BI562" i="23"/>
  <c r="BJ562" i="23"/>
  <c r="BK562" i="23"/>
  <c r="BL562" i="23"/>
  <c r="BM562" i="23"/>
  <c r="BN562" i="23"/>
  <c r="AC764" i="23"/>
  <c r="AC762" i="23"/>
  <c r="AC760" i="23"/>
  <c r="AJ764" i="23"/>
  <c r="AJ762" i="23"/>
  <c r="AM764" i="23"/>
  <c r="AM762" i="23"/>
  <c r="W764" i="23"/>
  <c r="W760" i="23"/>
  <c r="W762" i="23"/>
  <c r="Z764" i="23"/>
  <c r="Z762" i="23"/>
  <c r="Z760" i="23"/>
  <c r="Z965" i="23" s="1"/>
  <c r="BX764" i="23"/>
  <c r="BX762" i="23"/>
  <c r="BT762" i="23"/>
  <c r="BT764" i="23"/>
  <c r="BP764" i="23"/>
  <c r="BP762" i="23"/>
  <c r="BL764" i="23"/>
  <c r="BL762" i="23"/>
  <c r="BH764" i="23"/>
  <c r="BH762" i="23"/>
  <c r="BD764" i="23"/>
  <c r="BD762" i="23"/>
  <c r="AZ764" i="23"/>
  <c r="AZ762" i="23"/>
  <c r="AV764" i="23"/>
  <c r="AV762" i="23"/>
  <c r="AR764" i="23"/>
  <c r="AR762" i="23"/>
  <c r="U957" i="23"/>
  <c r="B752" i="23"/>
  <c r="E394" i="23"/>
  <c r="Q470" i="23"/>
  <c r="L470" i="23"/>
  <c r="N470" i="23"/>
  <c r="R470" i="23"/>
  <c r="M470" i="23"/>
  <c r="O470" i="23"/>
  <c r="K470" i="23"/>
  <c r="P470" i="23"/>
  <c r="I470" i="23"/>
  <c r="J470" i="23"/>
  <c r="BO546" i="23"/>
  <c r="BS546" i="23"/>
  <c r="BW546" i="23"/>
  <c r="BZ546" i="23"/>
  <c r="BP546" i="23"/>
  <c r="BT546" i="23"/>
  <c r="BX546" i="23"/>
  <c r="I546" i="23"/>
  <c r="J546" i="23"/>
  <c r="BR546" i="23"/>
  <c r="BQ546" i="23"/>
  <c r="BU546" i="23"/>
  <c r="BY546" i="23"/>
  <c r="BV546" i="23"/>
  <c r="K546" i="23"/>
  <c r="L546" i="23"/>
  <c r="M546" i="23"/>
  <c r="N546" i="23"/>
  <c r="O546" i="23"/>
  <c r="P546" i="23"/>
  <c r="Q546" i="23"/>
  <c r="R546" i="23"/>
  <c r="S546" i="23"/>
  <c r="T546" i="23"/>
  <c r="U546" i="23"/>
  <c r="V546" i="23"/>
  <c r="W546" i="23"/>
  <c r="X546" i="23"/>
  <c r="Y546" i="23"/>
  <c r="Z546" i="23"/>
  <c r="AA546" i="23"/>
  <c r="AB546" i="23"/>
  <c r="AC546" i="23"/>
  <c r="AD546" i="23"/>
  <c r="AE546" i="23"/>
  <c r="AF546" i="23"/>
  <c r="AG546" i="23"/>
  <c r="AH546" i="23"/>
  <c r="AI546" i="23"/>
  <c r="AJ546" i="23"/>
  <c r="AK546" i="23"/>
  <c r="AL546" i="23"/>
  <c r="AM546" i="23"/>
  <c r="AN546" i="23"/>
  <c r="AO546" i="23"/>
  <c r="AP546" i="23"/>
  <c r="AQ546" i="23"/>
  <c r="AR546" i="23"/>
  <c r="AS546" i="23"/>
  <c r="AT546" i="23"/>
  <c r="AU546" i="23"/>
  <c r="AV546" i="23"/>
  <c r="AW546" i="23"/>
  <c r="AX546" i="23"/>
  <c r="AY546" i="23"/>
  <c r="AZ546" i="23"/>
  <c r="BA546" i="23"/>
  <c r="BB546" i="23"/>
  <c r="BC546" i="23"/>
  <c r="BD546" i="23"/>
  <c r="BE546" i="23"/>
  <c r="BF546" i="23"/>
  <c r="BG546" i="23"/>
  <c r="BH546" i="23"/>
  <c r="BI546" i="23"/>
  <c r="BJ546" i="23"/>
  <c r="BK546" i="23"/>
  <c r="BL546" i="23"/>
  <c r="BM546" i="23"/>
  <c r="BN546" i="23"/>
  <c r="AF388" i="95"/>
  <c r="AF793" i="95"/>
  <c r="AF797" i="95" s="1"/>
  <c r="AA388" i="23"/>
  <c r="AA793" i="23"/>
  <c r="AA797" i="23" s="1"/>
  <c r="BG388" i="95"/>
  <c r="BG918" i="95"/>
  <c r="BG922" i="95" s="1"/>
  <c r="AU388" i="95"/>
  <c r="AU868" i="95"/>
  <c r="AU872" i="95" s="1"/>
  <c r="I388" i="95"/>
  <c r="I718" i="95"/>
  <c r="I722" i="95" s="1"/>
  <c r="BM910" i="95"/>
  <c r="BM914" i="95"/>
  <c r="BM912" i="95"/>
  <c r="BG594" i="95"/>
  <c r="BK594" i="95"/>
  <c r="BO594" i="95"/>
  <c r="BS594" i="95"/>
  <c r="BW594" i="95"/>
  <c r="BF594" i="95"/>
  <c r="BL594" i="95"/>
  <c r="BQ594" i="95"/>
  <c r="BV594" i="95"/>
  <c r="BH594" i="95"/>
  <c r="BM594" i="95"/>
  <c r="BR594" i="95"/>
  <c r="BX594" i="95"/>
  <c r="BI594" i="95"/>
  <c r="BT594" i="95"/>
  <c r="BJ594" i="95"/>
  <c r="BU594" i="95"/>
  <c r="BN594" i="95"/>
  <c r="BY594" i="95"/>
  <c r="BP594" i="95"/>
  <c r="BZ594" i="95"/>
  <c r="BE594" i="95"/>
  <c r="BE917" i="95" s="1"/>
  <c r="BL914" i="95"/>
  <c r="BL910" i="95"/>
  <c r="BL912" i="95"/>
  <c r="BS914" i="95"/>
  <c r="BS912" i="95"/>
  <c r="BN914" i="95"/>
  <c r="BN912" i="95"/>
  <c r="E430" i="95"/>
  <c r="AV506" i="95"/>
  <c r="AZ506" i="95"/>
  <c r="AS506" i="95"/>
  <c r="AW506" i="95"/>
  <c r="BA506" i="95"/>
  <c r="AT506" i="95"/>
  <c r="AX506" i="95"/>
  <c r="BB506" i="95"/>
  <c r="AU506" i="95"/>
  <c r="AY506" i="95"/>
  <c r="AU860" i="95"/>
  <c r="AU864" i="95"/>
  <c r="AU862" i="95"/>
  <c r="AZ860" i="95"/>
  <c r="AZ864" i="95"/>
  <c r="AZ862" i="95"/>
  <c r="AY864" i="95"/>
  <c r="AY860" i="95"/>
  <c r="AY862" i="95"/>
  <c r="BD864" i="95"/>
  <c r="BD862" i="95"/>
  <c r="BR864" i="95"/>
  <c r="BR862" i="95"/>
  <c r="BB864" i="95"/>
  <c r="BB862" i="95"/>
  <c r="BU864" i="95"/>
  <c r="BU862" i="95"/>
  <c r="BE864" i="95"/>
  <c r="BE862" i="95"/>
  <c r="BO574" i="95"/>
  <c r="BT574" i="95"/>
  <c r="AV574" i="95"/>
  <c r="BL574" i="95"/>
  <c r="AK574" i="95"/>
  <c r="BA574" i="95"/>
  <c r="BV574" i="95"/>
  <c r="BK574" i="95"/>
  <c r="BF574" i="95"/>
  <c r="BG574" i="95"/>
  <c r="BJ574" i="95"/>
  <c r="BS574" i="95"/>
  <c r="BX574" i="95"/>
  <c r="AZ574" i="95"/>
  <c r="BQ574" i="95"/>
  <c r="AO574" i="95"/>
  <c r="BE574" i="95"/>
  <c r="AM574" i="95"/>
  <c r="BZ574" i="95"/>
  <c r="BN574" i="95"/>
  <c r="AT574" i="95"/>
  <c r="AL574" i="95"/>
  <c r="AN574" i="95"/>
  <c r="BU574" i="95"/>
  <c r="BI574" i="95"/>
  <c r="AP574" i="95"/>
  <c r="BB574" i="95"/>
  <c r="AR574" i="95"/>
  <c r="BY574" i="95"/>
  <c r="BM574" i="95"/>
  <c r="AX574" i="95"/>
  <c r="BR574" i="95"/>
  <c r="BW574" i="95"/>
  <c r="BD574" i="95"/>
  <c r="AS574" i="95"/>
  <c r="AU574" i="95"/>
  <c r="AQ574" i="95"/>
  <c r="BP574" i="95"/>
  <c r="AY574" i="95"/>
  <c r="BH574" i="95"/>
  <c r="AW574" i="95"/>
  <c r="BC574" i="95"/>
  <c r="AL714" i="95"/>
  <c r="AL84" i="95"/>
  <c r="AL712" i="95"/>
  <c r="P714" i="95"/>
  <c r="P712" i="95"/>
  <c r="P710" i="95"/>
  <c r="P84" i="95"/>
  <c r="AI712" i="95"/>
  <c r="AI714" i="95"/>
  <c r="AI84" i="95"/>
  <c r="AJ714" i="95"/>
  <c r="AJ712" i="95"/>
  <c r="AJ84" i="95"/>
  <c r="U712" i="95"/>
  <c r="U84" i="95"/>
  <c r="U714" i="95"/>
  <c r="X714" i="95"/>
  <c r="X712" i="95"/>
  <c r="X84" i="95"/>
  <c r="M712" i="95"/>
  <c r="M967" i="95" s="1"/>
  <c r="M710" i="95"/>
  <c r="M965" i="95" s="1"/>
  <c r="M84" i="95"/>
  <c r="M714" i="95"/>
  <c r="Y84" i="95"/>
  <c r="Y714" i="95"/>
  <c r="Y712" i="95"/>
  <c r="G957" i="95"/>
  <c r="B702" i="95"/>
  <c r="BK712" i="95"/>
  <c r="BK714" i="95"/>
  <c r="BK84" i="95"/>
  <c r="AU712" i="95"/>
  <c r="AU84" i="95"/>
  <c r="AU714" i="95"/>
  <c r="BV714" i="95"/>
  <c r="BV712" i="95"/>
  <c r="BV84" i="95"/>
  <c r="BF712" i="95"/>
  <c r="BF84" i="95"/>
  <c r="BF714" i="95"/>
  <c r="AP84" i="95"/>
  <c r="AP712" i="95"/>
  <c r="AP714" i="95"/>
  <c r="BM84" i="95"/>
  <c r="BM714" i="95"/>
  <c r="BM712" i="95"/>
  <c r="AW712" i="95"/>
  <c r="AW714" i="95"/>
  <c r="AW84" i="95"/>
  <c r="BT714" i="95"/>
  <c r="BT712" i="95"/>
  <c r="BT84" i="95"/>
  <c r="BD714" i="95"/>
  <c r="BD84" i="95"/>
  <c r="BD712" i="95"/>
  <c r="AN714" i="95"/>
  <c r="AN712" i="95"/>
  <c r="AN84" i="95"/>
  <c r="AI388" i="94"/>
  <c r="AI818" i="94"/>
  <c r="AI822" i="94" s="1"/>
  <c r="BR636" i="94"/>
  <c r="BS636" i="94"/>
  <c r="BY636" i="94"/>
  <c r="AJ636" i="94"/>
  <c r="AZ636" i="94"/>
  <c r="BP636" i="94"/>
  <c r="AK636" i="94"/>
  <c r="BF636" i="94"/>
  <c r="AA636" i="94"/>
  <c r="AW636" i="94"/>
  <c r="BX636" i="94"/>
  <c r="AM636" i="94"/>
  <c r="Y636" i="94"/>
  <c r="AD636" i="94"/>
  <c r="BI636" i="94"/>
  <c r="BV636" i="94"/>
  <c r="BW636" i="94"/>
  <c r="X636" i="94"/>
  <c r="AN636" i="94"/>
  <c r="BD636" i="94"/>
  <c r="U636" i="94"/>
  <c r="AP636" i="94"/>
  <c r="BK636" i="94"/>
  <c r="AG636" i="94"/>
  <c r="BB636" i="94"/>
  <c r="W636" i="94"/>
  <c r="AS636" i="94"/>
  <c r="AT636" i="94"/>
  <c r="AY636" i="94"/>
  <c r="BE636" i="94"/>
  <c r="BO636" i="94"/>
  <c r="AF636" i="94"/>
  <c r="BL636" i="94"/>
  <c r="BA636" i="94"/>
  <c r="AQ636" i="94"/>
  <c r="AH636" i="94"/>
  <c r="AI636" i="94"/>
  <c r="BQ636" i="94"/>
  <c r="AR636" i="94"/>
  <c r="Z636" i="94"/>
  <c r="BT636" i="94"/>
  <c r="BG636" i="94"/>
  <c r="AX636" i="94"/>
  <c r="BN636" i="94"/>
  <c r="BU636" i="94"/>
  <c r="AV636" i="94"/>
  <c r="AE636" i="94"/>
  <c r="V636" i="94"/>
  <c r="BM636" i="94"/>
  <c r="BC636" i="94"/>
  <c r="AO636" i="94"/>
  <c r="BZ636" i="94"/>
  <c r="AB636" i="94"/>
  <c r="BH636" i="94"/>
  <c r="AU636" i="94"/>
  <c r="AL636" i="94"/>
  <c r="AC636" i="94"/>
  <c r="BJ636" i="94"/>
  <c r="E404" i="94"/>
  <c r="U480" i="94"/>
  <c r="Y480" i="94"/>
  <c r="AC480" i="94"/>
  <c r="V480" i="94"/>
  <c r="Z480" i="94"/>
  <c r="AD480" i="94"/>
  <c r="S480" i="94"/>
  <c r="S540" i="94" s="1"/>
  <c r="W480" i="94"/>
  <c r="AA480" i="94"/>
  <c r="T480" i="94"/>
  <c r="X480" i="94"/>
  <c r="AB480" i="94"/>
  <c r="BV548" i="94"/>
  <c r="BW548" i="94"/>
  <c r="W548" i="94"/>
  <c r="AM548" i="94"/>
  <c r="BC548" i="94"/>
  <c r="BT548" i="94"/>
  <c r="T548" i="94"/>
  <c r="AJ548" i="94"/>
  <c r="AZ548" i="94"/>
  <c r="BY548" i="94"/>
  <c r="AP548" i="94"/>
  <c r="K548" i="94"/>
  <c r="AS548" i="94"/>
  <c r="L548" i="94"/>
  <c r="AT548" i="94"/>
  <c r="Q548" i="94"/>
  <c r="AG548" i="94"/>
  <c r="BZ548" i="94"/>
  <c r="M548" i="94"/>
  <c r="AA548" i="94"/>
  <c r="AQ548" i="94"/>
  <c r="BG548" i="94"/>
  <c r="BX548" i="94"/>
  <c r="X548" i="94"/>
  <c r="AN548" i="94"/>
  <c r="BD548" i="94"/>
  <c r="R548" i="94"/>
  <c r="AX548" i="94"/>
  <c r="U548" i="94"/>
  <c r="BA548" i="94"/>
  <c r="V548" i="94"/>
  <c r="BB548" i="94"/>
  <c r="AW548" i="94"/>
  <c r="BM548" i="94"/>
  <c r="O548" i="94"/>
  <c r="AU548" i="94"/>
  <c r="N548" i="94"/>
  <c r="AR548" i="94"/>
  <c r="Z548" i="94"/>
  <c r="AC548" i="94"/>
  <c r="AD548" i="94"/>
  <c r="Y548" i="94"/>
  <c r="BR548" i="94"/>
  <c r="S548" i="94"/>
  <c r="AY548" i="94"/>
  <c r="P548" i="94"/>
  <c r="AV548" i="94"/>
  <c r="AH548" i="94"/>
  <c r="AK548" i="94"/>
  <c r="AL548" i="94"/>
  <c r="BE548" i="94"/>
  <c r="BO548" i="94"/>
  <c r="AE548" i="94"/>
  <c r="BK548" i="94"/>
  <c r="AB548" i="94"/>
  <c r="BH548" i="94"/>
  <c r="BF548" i="94"/>
  <c r="BI548" i="94"/>
  <c r="BJ548" i="94"/>
  <c r="AO548" i="94"/>
  <c r="AF548" i="94"/>
  <c r="BU548" i="94"/>
  <c r="BS548" i="94"/>
  <c r="BL548" i="94"/>
  <c r="AI548" i="94"/>
  <c r="BN548" i="94"/>
  <c r="BP548" i="94"/>
  <c r="BQ548" i="94"/>
  <c r="AU868" i="23"/>
  <c r="AU872" i="23" s="1"/>
  <c r="AU388" i="23"/>
  <c r="BX650" i="23"/>
  <c r="BR650" i="23"/>
  <c r="BS650" i="23"/>
  <c r="AP650" i="23"/>
  <c r="BF650" i="23"/>
  <c r="BJ650" i="23"/>
  <c r="BN650" i="23"/>
  <c r="AV650" i="23"/>
  <c r="AJ650" i="23"/>
  <c r="BM650" i="23"/>
  <c r="AL650" i="23"/>
  <c r="BQ650" i="23"/>
  <c r="BV650" i="23"/>
  <c r="BW650" i="23"/>
  <c r="AZ650" i="23"/>
  <c r="BI650" i="23"/>
  <c r="BG650" i="23"/>
  <c r="BH650" i="23"/>
  <c r="AR650" i="23"/>
  <c r="AS650" i="23"/>
  <c r="BA650" i="23"/>
  <c r="AM650" i="23"/>
  <c r="BT650" i="23"/>
  <c r="BY650" i="23"/>
  <c r="BO650" i="23"/>
  <c r="AN650" i="23"/>
  <c r="BB650" i="23"/>
  <c r="AX650" i="23"/>
  <c r="AQ650" i="23"/>
  <c r="BL650" i="23"/>
  <c r="AI650" i="23"/>
  <c r="AO650" i="23"/>
  <c r="BK650" i="23"/>
  <c r="BP650" i="23"/>
  <c r="BU650" i="23"/>
  <c r="BZ650" i="23"/>
  <c r="BE650" i="23"/>
  <c r="AW650" i="23"/>
  <c r="AY650" i="23"/>
  <c r="BC650" i="23"/>
  <c r="AK650" i="23"/>
  <c r="BD650" i="23"/>
  <c r="AT650" i="23"/>
  <c r="AU650" i="23"/>
  <c r="BX912" i="23"/>
  <c r="BX914" i="23"/>
  <c r="BR912" i="23"/>
  <c r="BR914" i="23"/>
  <c r="BQ914" i="23"/>
  <c r="BQ912" i="23"/>
  <c r="BP914" i="23"/>
  <c r="BP912" i="23"/>
  <c r="BO914" i="23"/>
  <c r="BO912" i="23"/>
  <c r="BE914" i="23"/>
  <c r="BE910" i="23"/>
  <c r="BE912" i="23"/>
  <c r="BY862" i="23"/>
  <c r="BY864" i="23"/>
  <c r="BU864" i="23"/>
  <c r="BU862" i="23"/>
  <c r="BQ862" i="23"/>
  <c r="BQ864" i="23"/>
  <c r="BM864" i="23"/>
  <c r="BM862" i="23"/>
  <c r="BI864" i="23"/>
  <c r="BI862" i="23"/>
  <c r="AV864" i="23"/>
  <c r="AV862" i="23"/>
  <c r="AV860" i="23"/>
  <c r="AV965" i="23" s="1"/>
  <c r="AU864" i="23"/>
  <c r="AU862" i="23"/>
  <c r="AU860" i="23"/>
  <c r="AT864" i="23"/>
  <c r="AT862" i="23"/>
  <c r="AT860" i="23"/>
  <c r="AS957" i="23"/>
  <c r="B852" i="23"/>
  <c r="AN814" i="23"/>
  <c r="AN812" i="23"/>
  <c r="AN810" i="23"/>
  <c r="AN965" i="23" s="1"/>
  <c r="AL814" i="23"/>
  <c r="AL812" i="23"/>
  <c r="AL810" i="23"/>
  <c r="AL965" i="23" s="1"/>
  <c r="BZ814" i="23"/>
  <c r="BZ812" i="23"/>
  <c r="BV814" i="23"/>
  <c r="BV812" i="23"/>
  <c r="BR812" i="23"/>
  <c r="BR814" i="23"/>
  <c r="BN814" i="23"/>
  <c r="BN812" i="23"/>
  <c r="BJ814" i="23"/>
  <c r="BJ812" i="23"/>
  <c r="BF814" i="23"/>
  <c r="BF812" i="23"/>
  <c r="BB814" i="23"/>
  <c r="BB812" i="23"/>
  <c r="AX814" i="23"/>
  <c r="AX812" i="23"/>
  <c r="AP814" i="23"/>
  <c r="AP812" i="23"/>
  <c r="AU814" i="23"/>
  <c r="AU812" i="23"/>
  <c r="E404" i="23"/>
  <c r="AB480" i="23"/>
  <c r="X480" i="23"/>
  <c r="Y480" i="23"/>
  <c r="AC480" i="23"/>
  <c r="V480" i="23"/>
  <c r="Z480" i="23"/>
  <c r="AD480" i="23"/>
  <c r="S480" i="23"/>
  <c r="S540" i="23" s="1"/>
  <c r="U480" i="23"/>
  <c r="AA480" i="23"/>
  <c r="W480" i="23"/>
  <c r="T480" i="23"/>
  <c r="AJ712" i="23"/>
  <c r="AJ714" i="23"/>
  <c r="AG714" i="23"/>
  <c r="AG712" i="23"/>
  <c r="AG84" i="23"/>
  <c r="I84" i="23"/>
  <c r="I714" i="23"/>
  <c r="I712" i="23"/>
  <c r="I967" i="23" s="1"/>
  <c r="I710" i="23"/>
  <c r="I965" i="23" s="1"/>
  <c r="P712" i="23"/>
  <c r="P714" i="23"/>
  <c r="P84" i="23"/>
  <c r="P710" i="23"/>
  <c r="AL712" i="23"/>
  <c r="AL714" i="23"/>
  <c r="AM712" i="23"/>
  <c r="AM714" i="23"/>
  <c r="AD712" i="23"/>
  <c r="AD714" i="23"/>
  <c r="K712" i="23"/>
  <c r="K967" i="23" s="1"/>
  <c r="K714" i="23"/>
  <c r="K710" i="23"/>
  <c r="K965" i="23" s="1"/>
  <c r="K84" i="23"/>
  <c r="BY712" i="23"/>
  <c r="BY714" i="23"/>
  <c r="BU712" i="23"/>
  <c r="BU714" i="23"/>
  <c r="BQ714" i="23"/>
  <c r="BQ712" i="23"/>
  <c r="BM714" i="23"/>
  <c r="BM712" i="23"/>
  <c r="BI712" i="23"/>
  <c r="BI714" i="23"/>
  <c r="BE712" i="23"/>
  <c r="BE714" i="23"/>
  <c r="BA714" i="23"/>
  <c r="BA712" i="23"/>
  <c r="AW712" i="23"/>
  <c r="AW714" i="23"/>
  <c r="AS714" i="23"/>
  <c r="AS712" i="23"/>
  <c r="AO712" i="23"/>
  <c r="AO84" i="23"/>
  <c r="AO714" i="23"/>
  <c r="AE793" i="23"/>
  <c r="AE797" i="23" s="1"/>
  <c r="AE388" i="23"/>
  <c r="AE388" i="94"/>
  <c r="AE793" i="94"/>
  <c r="AE797" i="94" s="1"/>
  <c r="AE388" i="95"/>
  <c r="AE793" i="95"/>
  <c r="AE797" i="95" s="1"/>
  <c r="B777" i="94"/>
  <c r="AA957" i="94"/>
  <c r="AG789" i="94"/>
  <c r="AG785" i="94"/>
  <c r="AG787" i="94"/>
  <c r="AC789" i="94"/>
  <c r="AC785" i="94"/>
  <c r="AC787" i="94"/>
  <c r="BG789" i="94"/>
  <c r="BG787" i="94"/>
  <c r="AA785" i="94"/>
  <c r="AA789" i="94"/>
  <c r="AA787" i="94"/>
  <c r="AV789" i="94"/>
  <c r="AV787" i="94"/>
  <c r="BK789" i="94"/>
  <c r="BK787" i="94"/>
  <c r="AD789" i="94"/>
  <c r="AD785" i="94"/>
  <c r="AD965" i="94" s="1"/>
  <c r="AD787" i="94"/>
  <c r="BV789" i="94"/>
  <c r="BV787" i="94"/>
  <c r="BF789" i="94"/>
  <c r="BF787" i="94"/>
  <c r="AP789" i="94"/>
  <c r="AP787" i="94"/>
  <c r="AE789" i="94"/>
  <c r="AE785" i="94"/>
  <c r="AE965" i="94" s="1"/>
  <c r="AE787" i="94"/>
  <c r="BM789" i="94"/>
  <c r="BM787" i="94"/>
  <c r="AW789" i="94"/>
  <c r="AW787" i="94"/>
  <c r="BH675" i="95"/>
  <c r="BL675" i="95"/>
  <c r="BP675" i="95"/>
  <c r="BT675" i="95"/>
  <c r="BX675" i="95"/>
  <c r="BI675" i="95"/>
  <c r="BN675" i="95"/>
  <c r="BS675" i="95"/>
  <c r="BY675" i="95"/>
  <c r="BJ675" i="95"/>
  <c r="BO675" i="95"/>
  <c r="BU675" i="95"/>
  <c r="BZ675" i="95"/>
  <c r="BK675" i="95"/>
  <c r="BQ675" i="95"/>
  <c r="BV675" i="95"/>
  <c r="BM675" i="95"/>
  <c r="BR675" i="95"/>
  <c r="BW675" i="95"/>
  <c r="BD388" i="95"/>
  <c r="BD893" i="95"/>
  <c r="BD897" i="95" s="1"/>
  <c r="AV388" i="95"/>
  <c r="AV868" i="95"/>
  <c r="AV872" i="95" s="1"/>
  <c r="AN388" i="95"/>
  <c r="AN843" i="95"/>
  <c r="AN847" i="95" s="1"/>
  <c r="BQ641" i="95"/>
  <c r="BV641" i="95"/>
  <c r="BX641" i="95"/>
  <c r="AB641" i="95"/>
  <c r="AR641" i="95"/>
  <c r="BH641" i="95"/>
  <c r="AM641" i="95"/>
  <c r="BI641" i="95"/>
  <c r="AI641" i="95"/>
  <c r="BE641" i="95"/>
  <c r="AG641" i="95"/>
  <c r="BB641" i="95"/>
  <c r="AE641" i="95"/>
  <c r="BK641" i="95"/>
  <c r="BZ641" i="95"/>
  <c r="BW641" i="95"/>
  <c r="AN641" i="95"/>
  <c r="BL641" i="95"/>
  <c r="AX641" i="95"/>
  <c r="AD641" i="95"/>
  <c r="BJ641" i="95"/>
  <c r="AQ641" i="95"/>
  <c r="Z641" i="95"/>
  <c r="BU641" i="95"/>
  <c r="BP641" i="95"/>
  <c r="BO641" i="95"/>
  <c r="AV641" i="95"/>
  <c r="AC641" i="95"/>
  <c r="BC641" i="95"/>
  <c r="AO641" i="95"/>
  <c r="BA641" i="95"/>
  <c r="AW641" i="95"/>
  <c r="AK641" i="95"/>
  <c r="BY641" i="95"/>
  <c r="BT641" i="95"/>
  <c r="AF641" i="95"/>
  <c r="AZ641" i="95"/>
  <c r="AH641" i="95"/>
  <c r="BN641" i="95"/>
  <c r="AT641" i="95"/>
  <c r="AA641" i="95"/>
  <c r="BG641" i="95"/>
  <c r="AP641" i="95"/>
  <c r="BR641" i="95"/>
  <c r="BS641" i="95"/>
  <c r="AJ641" i="95"/>
  <c r="BD641" i="95"/>
  <c r="AS641" i="95"/>
  <c r="BF641" i="95"/>
  <c r="AY641" i="95"/>
  <c r="AL641" i="95"/>
  <c r="BM641" i="95"/>
  <c r="AU641" i="95"/>
  <c r="BV637" i="95"/>
  <c r="BW637" i="95"/>
  <c r="X637" i="95"/>
  <c r="AN637" i="95"/>
  <c r="BD637" i="95"/>
  <c r="Y637" i="95"/>
  <c r="AO637" i="95"/>
  <c r="BE637" i="95"/>
  <c r="W637" i="95"/>
  <c r="AM637" i="95"/>
  <c r="BC637" i="95"/>
  <c r="Z637" i="95"/>
  <c r="AD637" i="95"/>
  <c r="V637" i="95"/>
  <c r="BZ637" i="95"/>
  <c r="BU637" i="95"/>
  <c r="AJ637" i="95"/>
  <c r="BH637" i="95"/>
  <c r="AG637" i="95"/>
  <c r="BA637" i="95"/>
  <c r="AA637" i="95"/>
  <c r="AU637" i="95"/>
  <c r="BT637" i="95"/>
  <c r="BO637" i="95"/>
  <c r="BY637" i="95"/>
  <c r="AR637" i="95"/>
  <c r="BL637" i="95"/>
  <c r="AK637" i="95"/>
  <c r="BI637" i="95"/>
  <c r="AE637" i="95"/>
  <c r="AY637" i="95"/>
  <c r="AP637" i="95"/>
  <c r="BJ637" i="95"/>
  <c r="AH637" i="95"/>
  <c r="BS637" i="95"/>
  <c r="AB637" i="95"/>
  <c r="AV637" i="95"/>
  <c r="BP637" i="95"/>
  <c r="AS637" i="95"/>
  <c r="BM637" i="95"/>
  <c r="AI637" i="95"/>
  <c r="BG637" i="95"/>
  <c r="BF637" i="95"/>
  <c r="AX637" i="95"/>
  <c r="BR637" i="95"/>
  <c r="BQ637" i="95"/>
  <c r="AF637" i="95"/>
  <c r="AZ637" i="95"/>
  <c r="AC637" i="95"/>
  <c r="AW637" i="95"/>
  <c r="BX637" i="95"/>
  <c r="AQ637" i="95"/>
  <c r="BK637" i="95"/>
  <c r="BN637" i="95"/>
  <c r="AL637" i="95"/>
  <c r="BB637" i="95"/>
  <c r="AT637" i="95"/>
  <c r="R388" i="95"/>
  <c r="R743" i="95"/>
  <c r="R747" i="95" s="1"/>
  <c r="BP587" i="95"/>
  <c r="BU587" i="95"/>
  <c r="BZ587" i="95"/>
  <c r="BC587" i="95"/>
  <c r="BD587" i="95"/>
  <c r="BA587" i="95"/>
  <c r="BF587" i="95"/>
  <c r="BB587" i="95"/>
  <c r="BT587" i="95"/>
  <c r="BY587" i="95"/>
  <c r="BS587" i="95"/>
  <c r="BG587" i="95"/>
  <c r="BH587" i="95"/>
  <c r="BE587" i="95"/>
  <c r="BJ587" i="95"/>
  <c r="BV587" i="95"/>
  <c r="AZ587" i="95"/>
  <c r="BM587" i="95"/>
  <c r="BX587" i="95"/>
  <c r="BW587" i="95"/>
  <c r="BL587" i="95"/>
  <c r="AX587" i="95"/>
  <c r="BQ587" i="95"/>
  <c r="AY587" i="95"/>
  <c r="BO587" i="95"/>
  <c r="BN587" i="95"/>
  <c r="BR587" i="95"/>
  <c r="BK587" i="95"/>
  <c r="BI587" i="95"/>
  <c r="E435" i="95"/>
  <c r="AY511" i="95"/>
  <c r="AZ511" i="95"/>
  <c r="BA511" i="95"/>
  <c r="AX511" i="95"/>
  <c r="BB511" i="95"/>
  <c r="BO583" i="95"/>
  <c r="BT583" i="95"/>
  <c r="BC583" i="95"/>
  <c r="BU583" i="95"/>
  <c r="BD583" i="95"/>
  <c r="AX583" i="95"/>
  <c r="BI583" i="95"/>
  <c r="BJ583" i="95"/>
  <c r="AW583" i="95"/>
  <c r="BS583" i="95"/>
  <c r="BX583" i="95"/>
  <c r="BG583" i="95"/>
  <c r="BY583" i="95"/>
  <c r="BH583" i="95"/>
  <c r="BF583" i="95"/>
  <c r="BR583" i="95"/>
  <c r="BV583" i="95"/>
  <c r="BP583" i="95"/>
  <c r="BQ583" i="95"/>
  <c r="BZ583" i="95"/>
  <c r="BB583" i="95"/>
  <c r="AU583" i="95"/>
  <c r="AV583" i="95"/>
  <c r="BN583" i="95"/>
  <c r="BE583" i="95"/>
  <c r="AY583" i="95"/>
  <c r="AZ583" i="95"/>
  <c r="BA583" i="95"/>
  <c r="BM583" i="95"/>
  <c r="AT583" i="95"/>
  <c r="BW583" i="95"/>
  <c r="BK583" i="95"/>
  <c r="BL583" i="95"/>
  <c r="BS575" i="95"/>
  <c r="BX575" i="95"/>
  <c r="BV575" i="95"/>
  <c r="AP575" i="95"/>
  <c r="BF575" i="95"/>
  <c r="AS575" i="95"/>
  <c r="AR575" i="95"/>
  <c r="AU575" i="95"/>
  <c r="BC575" i="95"/>
  <c r="BG575" i="95"/>
  <c r="BW575" i="95"/>
  <c r="BQ575" i="95"/>
  <c r="BZ575" i="95"/>
  <c r="AT575" i="95"/>
  <c r="BJ575" i="95"/>
  <c r="AY575" i="95"/>
  <c r="BH575" i="95"/>
  <c r="AZ575" i="95"/>
  <c r="AQ575" i="95"/>
  <c r="BL575" i="95"/>
  <c r="BU575" i="95"/>
  <c r="AX575" i="95"/>
  <c r="BD575" i="95"/>
  <c r="BE575" i="95"/>
  <c r="AM575" i="95"/>
  <c r="BO575" i="95"/>
  <c r="BY575" i="95"/>
  <c r="BB575" i="95"/>
  <c r="BI575" i="95"/>
  <c r="BK575" i="95"/>
  <c r="AW575" i="95"/>
  <c r="BP575" i="95"/>
  <c r="BR575" i="95"/>
  <c r="BN575" i="95"/>
  <c r="BM575" i="95"/>
  <c r="AV575" i="95"/>
  <c r="BT575" i="95"/>
  <c r="AL575" i="95"/>
  <c r="AN575" i="95"/>
  <c r="AO575" i="95"/>
  <c r="BA575" i="95"/>
  <c r="E405" i="95"/>
  <c r="W481" i="95"/>
  <c r="AA481" i="95"/>
  <c r="T481" i="95"/>
  <c r="X481" i="95"/>
  <c r="AB481" i="95"/>
  <c r="U481" i="95"/>
  <c r="Y481" i="95"/>
  <c r="AC481" i="95"/>
  <c r="V481" i="95"/>
  <c r="Z481" i="95"/>
  <c r="AD481" i="95"/>
  <c r="BD388" i="94"/>
  <c r="BD893" i="94"/>
  <c r="BD897" i="94" s="1"/>
  <c r="BA667" i="94"/>
  <c r="BE667" i="94"/>
  <c r="BI667" i="94"/>
  <c r="BM667" i="94"/>
  <c r="BQ667" i="94"/>
  <c r="BU667" i="94"/>
  <c r="BY667" i="94"/>
  <c r="AZ667" i="94"/>
  <c r="BF667" i="94"/>
  <c r="BK667" i="94"/>
  <c r="BP667" i="94"/>
  <c r="BV667" i="94"/>
  <c r="BB667" i="94"/>
  <c r="BG667" i="94"/>
  <c r="BL667" i="94"/>
  <c r="BR667" i="94"/>
  <c r="BW667" i="94"/>
  <c r="BC667" i="94"/>
  <c r="BH667" i="94"/>
  <c r="BN667" i="94"/>
  <c r="BS667" i="94"/>
  <c r="BX667" i="94"/>
  <c r="BD667" i="94"/>
  <c r="BJ667" i="94"/>
  <c r="BO667" i="94"/>
  <c r="BT667" i="94"/>
  <c r="BZ667" i="94"/>
  <c r="AN388" i="94"/>
  <c r="AN843" i="94"/>
  <c r="AN847" i="94" s="1"/>
  <c r="BW651" i="94"/>
  <c r="AL651" i="94"/>
  <c r="BB651" i="94"/>
  <c r="BT651" i="94"/>
  <c r="BZ651" i="94"/>
  <c r="BC651" i="94"/>
  <c r="AN651" i="94"/>
  <c r="BI651" i="94"/>
  <c r="AK651" i="94"/>
  <c r="BG651" i="94"/>
  <c r="BK651" i="94"/>
  <c r="BQ651" i="94"/>
  <c r="AP651" i="94"/>
  <c r="BF651" i="94"/>
  <c r="BV651" i="94"/>
  <c r="AM651" i="94"/>
  <c r="BH651" i="94"/>
  <c r="AS651" i="94"/>
  <c r="AJ651" i="94"/>
  <c r="AQ651" i="94"/>
  <c r="BL651" i="94"/>
  <c r="BY651" i="94"/>
  <c r="BN651" i="94"/>
  <c r="AW651" i="94"/>
  <c r="BD651" i="94"/>
  <c r="BA651" i="94"/>
  <c r="BO651" i="94"/>
  <c r="AT651" i="94"/>
  <c r="BP651" i="94"/>
  <c r="BM651" i="94"/>
  <c r="AZ651" i="94"/>
  <c r="AO651" i="94"/>
  <c r="BS651" i="94"/>
  <c r="AX651" i="94"/>
  <c r="BX651" i="94"/>
  <c r="BE651" i="94"/>
  <c r="BR651" i="94"/>
  <c r="AU651" i="94"/>
  <c r="BU651" i="94"/>
  <c r="BJ651" i="94"/>
  <c r="AR651" i="94"/>
  <c r="AY651" i="94"/>
  <c r="AV651" i="94"/>
  <c r="AA633" i="94"/>
  <c r="AQ633" i="94"/>
  <c r="BG633" i="94"/>
  <c r="AW633" i="94"/>
  <c r="AB633" i="94"/>
  <c r="AR633" i="94"/>
  <c r="BH633" i="94"/>
  <c r="BI633" i="94"/>
  <c r="AD633" i="94"/>
  <c r="AT633" i="94"/>
  <c r="BJ633" i="94"/>
  <c r="AO633" i="94"/>
  <c r="S633" i="94"/>
  <c r="AM633" i="94"/>
  <c r="BK633" i="94"/>
  <c r="T633" i="94"/>
  <c r="AN633" i="94"/>
  <c r="BL633" i="94"/>
  <c r="V633" i="94"/>
  <c r="AP633" i="94"/>
  <c r="BN633" i="94"/>
  <c r="BE633" i="94"/>
  <c r="W633" i="94"/>
  <c r="AU633" i="94"/>
  <c r="U633" i="94"/>
  <c r="X633" i="94"/>
  <c r="AV633" i="94"/>
  <c r="AC633" i="94"/>
  <c r="Z633" i="94"/>
  <c r="AX633" i="94"/>
  <c r="Y633" i="94"/>
  <c r="AE633" i="94"/>
  <c r="AY633" i="94"/>
  <c r="AK633" i="94"/>
  <c r="AF633" i="94"/>
  <c r="AZ633" i="94"/>
  <c r="AS633" i="94"/>
  <c r="AH633" i="94"/>
  <c r="BB633" i="94"/>
  <c r="AG633" i="94"/>
  <c r="AI633" i="94"/>
  <c r="BC633" i="94"/>
  <c r="BM633" i="94"/>
  <c r="AJ633" i="94"/>
  <c r="BD633" i="94"/>
  <c r="R633" i="94"/>
  <c r="AL633" i="94"/>
  <c r="BF633" i="94"/>
  <c r="BA633" i="94"/>
  <c r="N388" i="94"/>
  <c r="N718" i="94"/>
  <c r="N722" i="94" s="1"/>
  <c r="BP579" i="94"/>
  <c r="BU579" i="94"/>
  <c r="AR579" i="94"/>
  <c r="BH579" i="94"/>
  <c r="AW579" i="94"/>
  <c r="BM579" i="94"/>
  <c r="AQ579" i="94"/>
  <c r="AY579" i="94"/>
  <c r="BN579" i="94"/>
  <c r="BO579" i="94"/>
  <c r="BT579" i="94"/>
  <c r="BY579" i="94"/>
  <c r="AV579" i="94"/>
  <c r="BL579" i="94"/>
  <c r="BA579" i="94"/>
  <c r="AT579" i="94"/>
  <c r="AU579" i="94"/>
  <c r="AP579" i="94"/>
  <c r="BG579" i="94"/>
  <c r="BX579" i="94"/>
  <c r="AZ579" i="94"/>
  <c r="BE579" i="94"/>
  <c r="BC579" i="94"/>
  <c r="BQ579" i="94"/>
  <c r="BD579" i="94"/>
  <c r="BI579" i="94"/>
  <c r="BK579" i="94"/>
  <c r="BS579" i="94"/>
  <c r="BZ579" i="94"/>
  <c r="BV579" i="94"/>
  <c r="BB579" i="94"/>
  <c r="AX579" i="94"/>
  <c r="AS579" i="94"/>
  <c r="BJ579" i="94"/>
  <c r="BW579" i="94"/>
  <c r="BF579" i="94"/>
  <c r="BR579" i="94"/>
  <c r="E401" i="94"/>
  <c r="Q477" i="94"/>
  <c r="R477" i="94"/>
  <c r="P477" i="94"/>
  <c r="BO545" i="94"/>
  <c r="BT545" i="94"/>
  <c r="BY545" i="94"/>
  <c r="U545" i="94"/>
  <c r="AK545" i="94"/>
  <c r="BA545" i="94"/>
  <c r="BR545" i="94"/>
  <c r="V545" i="94"/>
  <c r="AL545" i="94"/>
  <c r="BB545" i="94"/>
  <c r="BV545" i="94"/>
  <c r="W545" i="94"/>
  <c r="AM545" i="94"/>
  <c r="BC545" i="94"/>
  <c r="L545" i="94"/>
  <c r="P545" i="94"/>
  <c r="T545" i="94"/>
  <c r="AN545" i="94"/>
  <c r="BS545" i="94"/>
  <c r="BX545" i="94"/>
  <c r="K545" i="94"/>
  <c r="Y545" i="94"/>
  <c r="AO545" i="94"/>
  <c r="BE545" i="94"/>
  <c r="N545" i="94"/>
  <c r="Z545" i="94"/>
  <c r="AP545" i="94"/>
  <c r="BF545" i="94"/>
  <c r="H545" i="94"/>
  <c r="AA545" i="94"/>
  <c r="AQ545" i="94"/>
  <c r="BG545" i="94"/>
  <c r="AB545" i="94"/>
  <c r="AF545" i="94"/>
  <c r="AJ545" i="94"/>
  <c r="M545" i="94"/>
  <c r="BW545" i="94"/>
  <c r="J545" i="94"/>
  <c r="AS545" i="94"/>
  <c r="I545" i="94"/>
  <c r="AT545" i="94"/>
  <c r="O545" i="94"/>
  <c r="AU545" i="94"/>
  <c r="AR545" i="94"/>
  <c r="AZ545" i="94"/>
  <c r="BP545" i="94"/>
  <c r="Q545" i="94"/>
  <c r="AW545" i="94"/>
  <c r="R545" i="94"/>
  <c r="AX545" i="94"/>
  <c r="S545" i="94"/>
  <c r="AY545" i="94"/>
  <c r="BH545" i="94"/>
  <c r="BD545" i="94"/>
  <c r="BQ545" i="94"/>
  <c r="AC545" i="94"/>
  <c r="BI545" i="94"/>
  <c r="AD545" i="94"/>
  <c r="BJ545" i="94"/>
  <c r="AE545" i="94"/>
  <c r="BK545" i="94"/>
  <c r="AV545" i="94"/>
  <c r="X545" i="94"/>
  <c r="AG545" i="94"/>
  <c r="AI545" i="94"/>
  <c r="BM545" i="94"/>
  <c r="BZ545" i="94"/>
  <c r="AH545" i="94"/>
  <c r="BL545" i="94"/>
  <c r="BU545" i="94"/>
  <c r="BN545" i="94"/>
  <c r="BD893" i="23"/>
  <c r="BD897" i="23" s="1"/>
  <c r="BD388" i="23"/>
  <c r="BS667" i="23"/>
  <c r="BX667" i="23"/>
  <c r="BR667" i="23"/>
  <c r="BN667" i="23"/>
  <c r="BB667" i="23"/>
  <c r="BH667" i="23"/>
  <c r="BL667" i="23"/>
  <c r="BW667" i="23"/>
  <c r="BQ667" i="23"/>
  <c r="BV667" i="23"/>
  <c r="BG667" i="23"/>
  <c r="BC667" i="23"/>
  <c r="BF667" i="23"/>
  <c r="BJ667" i="23"/>
  <c r="BK667" i="23"/>
  <c r="BI667" i="23"/>
  <c r="BP667" i="23"/>
  <c r="BT667" i="23"/>
  <c r="BY667" i="23"/>
  <c r="BD667" i="23"/>
  <c r="BO667" i="23"/>
  <c r="BU667" i="23"/>
  <c r="BZ667" i="23"/>
  <c r="BA667" i="23"/>
  <c r="BE667" i="23"/>
  <c r="BM667" i="23"/>
  <c r="AZ667" i="23"/>
  <c r="AN843" i="23"/>
  <c r="AN847" i="23" s="1"/>
  <c r="AN388" i="23"/>
  <c r="BO651" i="23"/>
  <c r="BU651" i="23"/>
  <c r="BZ651" i="23"/>
  <c r="AV651" i="23"/>
  <c r="BK651" i="23"/>
  <c r="BE651" i="23"/>
  <c r="AS651" i="23"/>
  <c r="BI651" i="23"/>
  <c r="AX651" i="23"/>
  <c r="BL651" i="23"/>
  <c r="AO651" i="23"/>
  <c r="BP651" i="23"/>
  <c r="BT651" i="23"/>
  <c r="BY651" i="23"/>
  <c r="AP651" i="23"/>
  <c r="AY651" i="23"/>
  <c r="BB651" i="23"/>
  <c r="AR651" i="23"/>
  <c r="AJ651" i="23"/>
  <c r="BF651" i="23"/>
  <c r="AL651" i="23"/>
  <c r="AZ651" i="23"/>
  <c r="BW651" i="23"/>
  <c r="BQ651" i="23"/>
  <c r="BV651" i="23"/>
  <c r="AT651" i="23"/>
  <c r="BN651" i="23"/>
  <c r="BS651" i="23"/>
  <c r="BX651" i="23"/>
  <c r="BR651" i="23"/>
  <c r="BC651" i="23"/>
  <c r="AQ651" i="23"/>
  <c r="BD651" i="23"/>
  <c r="AU651" i="23"/>
  <c r="AK651" i="23"/>
  <c r="BH651" i="23"/>
  <c r="BA651" i="23"/>
  <c r="BM651" i="23"/>
  <c r="BG651" i="23"/>
  <c r="AW651" i="23"/>
  <c r="BJ651" i="23"/>
  <c r="AM651" i="23"/>
  <c r="AN651" i="23"/>
  <c r="W633" i="23"/>
  <c r="V633" i="23"/>
  <c r="BD633" i="23"/>
  <c r="AV633" i="23"/>
  <c r="AE633" i="23"/>
  <c r="AR633" i="23"/>
  <c r="BJ633" i="23"/>
  <c r="AZ633" i="23"/>
  <c r="R633" i="23"/>
  <c r="BI633" i="23"/>
  <c r="AU633" i="23"/>
  <c r="BC633" i="23"/>
  <c r="BN633" i="23"/>
  <c r="AT633" i="23"/>
  <c r="BL633" i="23"/>
  <c r="AF633" i="23"/>
  <c r="Z633" i="23"/>
  <c r="AX633" i="23"/>
  <c r="BH633" i="23"/>
  <c r="BF633" i="23"/>
  <c r="AQ633" i="23"/>
  <c r="AL633" i="23"/>
  <c r="AP633" i="23"/>
  <c r="BG633" i="23"/>
  <c r="AO633" i="23"/>
  <c r="AM633" i="23"/>
  <c r="AJ633" i="23"/>
  <c r="AN633" i="23"/>
  <c r="X633" i="23"/>
  <c r="AA633" i="23"/>
  <c r="AG633" i="23"/>
  <c r="AB633" i="23"/>
  <c r="Y633" i="23"/>
  <c r="AH633" i="23"/>
  <c r="BE633" i="23"/>
  <c r="AD633" i="23"/>
  <c r="AY633" i="23"/>
  <c r="S633" i="23"/>
  <c r="AK633" i="23"/>
  <c r="BA633" i="23"/>
  <c r="AC633" i="23"/>
  <c r="U633" i="23"/>
  <c r="AW633" i="23"/>
  <c r="BK633" i="23"/>
  <c r="AI633" i="23"/>
  <c r="AS633" i="23"/>
  <c r="T633" i="23"/>
  <c r="BB633" i="23"/>
  <c r="BM633" i="23"/>
  <c r="BQ603" i="23"/>
  <c r="BU603" i="23"/>
  <c r="BY603" i="23"/>
  <c r="BN603" i="23"/>
  <c r="BR603" i="23"/>
  <c r="BV603" i="23"/>
  <c r="BZ603" i="23"/>
  <c r="BO603" i="23"/>
  <c r="BS603" i="23"/>
  <c r="BW603" i="23"/>
  <c r="BP603" i="23"/>
  <c r="BT603" i="23"/>
  <c r="BX603" i="23"/>
  <c r="E515" i="94"/>
  <c r="E515" i="95"/>
  <c r="E515" i="23"/>
  <c r="E435" i="23"/>
  <c r="BB511" i="23"/>
  <c r="BA511" i="23"/>
  <c r="AZ511" i="23"/>
  <c r="AX511" i="23"/>
  <c r="AY511" i="23"/>
  <c r="E431" i="23"/>
  <c r="BA507" i="23"/>
  <c r="AV507" i="23"/>
  <c r="AX507" i="23"/>
  <c r="BB507" i="23"/>
  <c r="AT507" i="23"/>
  <c r="AY507" i="23"/>
  <c r="AU507" i="23"/>
  <c r="AZ507" i="23"/>
  <c r="AW507" i="23"/>
  <c r="E427" i="23"/>
  <c r="AP503" i="23"/>
  <c r="E423" i="23"/>
  <c r="AN499" i="23"/>
  <c r="AO499" i="23"/>
  <c r="AP499" i="23"/>
  <c r="AM499" i="23"/>
  <c r="AL499" i="23"/>
  <c r="E419" i="23"/>
  <c r="AM495" i="23"/>
  <c r="AH495" i="23"/>
  <c r="AN495" i="23"/>
  <c r="AI495" i="23"/>
  <c r="AO495" i="23"/>
  <c r="AK495" i="23"/>
  <c r="AL495" i="23"/>
  <c r="AP495" i="23"/>
  <c r="AJ495" i="23"/>
  <c r="E409" i="23"/>
  <c r="AA485" i="23"/>
  <c r="Y485" i="23"/>
  <c r="AB485" i="23"/>
  <c r="X485" i="23"/>
  <c r="AC485" i="23"/>
  <c r="Z485" i="23"/>
  <c r="AD485" i="23"/>
  <c r="E401" i="23"/>
  <c r="Q477" i="23"/>
  <c r="R477" i="23"/>
  <c r="P477" i="23"/>
  <c r="E393" i="23"/>
  <c r="P469" i="23"/>
  <c r="J469" i="23"/>
  <c r="K469" i="23"/>
  <c r="Q469" i="23"/>
  <c r="I469" i="23"/>
  <c r="H469" i="23"/>
  <c r="N469" i="23"/>
  <c r="R469" i="23"/>
  <c r="L469" i="23"/>
  <c r="O469" i="23"/>
  <c r="M469" i="23"/>
  <c r="E413" i="94"/>
  <c r="AD489" i="94"/>
  <c r="AB489" i="94"/>
  <c r="AC489" i="94"/>
  <c r="BZ642" i="95"/>
  <c r="BQ642" i="95"/>
  <c r="AB642" i="95"/>
  <c r="AR642" i="95"/>
  <c r="BH642" i="95"/>
  <c r="AK642" i="95"/>
  <c r="BA642" i="95"/>
  <c r="BT642" i="95"/>
  <c r="AM642" i="95"/>
  <c r="BC642" i="95"/>
  <c r="BB642" i="95"/>
  <c r="AT642" i="95"/>
  <c r="BN642" i="95"/>
  <c r="BV642" i="95"/>
  <c r="BU642" i="95"/>
  <c r="AJ642" i="95"/>
  <c r="BD642" i="95"/>
  <c r="AO642" i="95"/>
  <c r="BI642" i="95"/>
  <c r="AI642" i="95"/>
  <c r="BG642" i="95"/>
  <c r="AP642" i="95"/>
  <c r="AX642" i="95"/>
  <c r="BO642" i="95"/>
  <c r="BY642" i="95"/>
  <c r="AN642" i="95"/>
  <c r="BL642" i="95"/>
  <c r="AS642" i="95"/>
  <c r="BM642" i="95"/>
  <c r="AQ642" i="95"/>
  <c r="BK642" i="95"/>
  <c r="BF642" i="95"/>
  <c r="AD642" i="95"/>
  <c r="BS642" i="95"/>
  <c r="BX642" i="95"/>
  <c r="AV642" i="95"/>
  <c r="AC642" i="95"/>
  <c r="AW642" i="95"/>
  <c r="AA642" i="95"/>
  <c r="AU642" i="95"/>
  <c r="AL642" i="95"/>
  <c r="BP642" i="95"/>
  <c r="BR642" i="95"/>
  <c r="BW642" i="95"/>
  <c r="AF642" i="95"/>
  <c r="AZ642" i="95"/>
  <c r="AG642" i="95"/>
  <c r="BE642" i="95"/>
  <c r="AE642" i="95"/>
  <c r="AY642" i="95"/>
  <c r="BJ642" i="95"/>
  <c r="AH642" i="95"/>
  <c r="AY961" i="95"/>
  <c r="B881" i="95"/>
  <c r="BH883" i="95" s="1"/>
  <c r="AM388" i="95"/>
  <c r="AM843" i="95"/>
  <c r="AM847" i="95" s="1"/>
  <c r="B756" i="95"/>
  <c r="AD758" i="95" s="1"/>
  <c r="U961" i="95"/>
  <c r="BB590" i="95"/>
  <c r="BF590" i="95"/>
  <c r="BJ590" i="95"/>
  <c r="BN590" i="95"/>
  <c r="BR590" i="95"/>
  <c r="BV590" i="95"/>
  <c r="BZ590" i="95"/>
  <c r="BC590" i="95"/>
  <c r="BG590" i="95"/>
  <c r="BK590" i="95"/>
  <c r="BO590" i="95"/>
  <c r="BS590" i="95"/>
  <c r="BW590" i="95"/>
  <c r="BH590" i="95"/>
  <c r="BP590" i="95"/>
  <c r="BX590" i="95"/>
  <c r="BA590" i="95"/>
  <c r="BI590" i="95"/>
  <c r="BQ590" i="95"/>
  <c r="BY590" i="95"/>
  <c r="BD590" i="95"/>
  <c r="BL590" i="95"/>
  <c r="BT590" i="95"/>
  <c r="BE590" i="95"/>
  <c r="BM590" i="95"/>
  <c r="BU590" i="95"/>
  <c r="E396" i="95"/>
  <c r="M472" i="95"/>
  <c r="Q472" i="95"/>
  <c r="N472" i="95"/>
  <c r="R472" i="95"/>
  <c r="K472" i="95"/>
  <c r="O472" i="95"/>
  <c r="L472" i="95"/>
  <c r="P472" i="95"/>
  <c r="BM678" i="94"/>
  <c r="BQ678" i="94"/>
  <c r="BU678" i="94"/>
  <c r="BY678" i="94"/>
  <c r="BN678" i="94"/>
  <c r="BR678" i="94"/>
  <c r="BV678" i="94"/>
  <c r="BZ678" i="94"/>
  <c r="BO678" i="94"/>
  <c r="BW678" i="94"/>
  <c r="BP678" i="94"/>
  <c r="BX678" i="94"/>
  <c r="BK678" i="94"/>
  <c r="BS678" i="94"/>
  <c r="BL678" i="94"/>
  <c r="BT678" i="94"/>
  <c r="BQ654" i="94"/>
  <c r="BX654" i="94"/>
  <c r="BV654" i="94"/>
  <c r="AZ654" i="94"/>
  <c r="BF654" i="94"/>
  <c r="BA654" i="94"/>
  <c r="BJ654" i="94"/>
  <c r="AY654" i="94"/>
  <c r="AP654" i="94"/>
  <c r="BN654" i="94"/>
  <c r="BU654" i="94"/>
  <c r="BZ654" i="94"/>
  <c r="AV654" i="94"/>
  <c r="AO654" i="94"/>
  <c r="BI654" i="94"/>
  <c r="AU654" i="94"/>
  <c r="AT654" i="94"/>
  <c r="BO654" i="94"/>
  <c r="BY654" i="94"/>
  <c r="BT654" i="94"/>
  <c r="BD654" i="94"/>
  <c r="AS654" i="94"/>
  <c r="BM654" i="94"/>
  <c r="BC654" i="94"/>
  <c r="AX654" i="94"/>
  <c r="BS654" i="94"/>
  <c r="BP654" i="94"/>
  <c r="AN654" i="94"/>
  <c r="BH654" i="94"/>
  <c r="AW654" i="94"/>
  <c r="AM654" i="94"/>
  <c r="BG654" i="94"/>
  <c r="BB654" i="94"/>
  <c r="BW654" i="94"/>
  <c r="BR654" i="94"/>
  <c r="AR654" i="94"/>
  <c r="BL654" i="94"/>
  <c r="BE654" i="94"/>
  <c r="AQ654" i="94"/>
  <c r="BK654" i="94"/>
  <c r="AF632" i="94"/>
  <c r="AK632" i="94"/>
  <c r="AT632" i="94"/>
  <c r="BE632" i="94"/>
  <c r="S632" i="94"/>
  <c r="AI632" i="94"/>
  <c r="AY632" i="94"/>
  <c r="T632" i="94"/>
  <c r="AV632" i="94"/>
  <c r="Q632" i="94"/>
  <c r="AW632" i="94"/>
  <c r="Z632" i="94"/>
  <c r="BF632" i="94"/>
  <c r="X632" i="94"/>
  <c r="BA632" i="94"/>
  <c r="U632" i="94"/>
  <c r="BN632" i="94"/>
  <c r="AM632" i="94"/>
  <c r="BG632" i="94"/>
  <c r="AN632" i="94"/>
  <c r="AC632" i="94"/>
  <c r="BM632" i="94"/>
  <c r="BB632" i="94"/>
  <c r="AR632" i="94"/>
  <c r="R632" i="94"/>
  <c r="AO632" i="94"/>
  <c r="W632" i="94"/>
  <c r="AQ632" i="94"/>
  <c r="BK632" i="94"/>
  <c r="AZ632" i="94"/>
  <c r="AG632" i="94"/>
  <c r="V632" i="94"/>
  <c r="BL632" i="94"/>
  <c r="AD632" i="94"/>
  <c r="AH632" i="94"/>
  <c r="AA632" i="94"/>
  <c r="AU632" i="94"/>
  <c r="AB632" i="94"/>
  <c r="BD632" i="94"/>
  <c r="AS632" i="94"/>
  <c r="AL632" i="94"/>
  <c r="Y632" i="94"/>
  <c r="BJ632" i="94"/>
  <c r="AX632" i="94"/>
  <c r="AE632" i="94"/>
  <c r="BC632" i="94"/>
  <c r="AJ632" i="94"/>
  <c r="BH632" i="94"/>
  <c r="BI632" i="94"/>
  <c r="AP632" i="94"/>
  <c r="BI910" i="94"/>
  <c r="BI965" i="94" s="1"/>
  <c r="BI914" i="94"/>
  <c r="BI912" i="94"/>
  <c r="BH910" i="94"/>
  <c r="BH965" i="94" s="1"/>
  <c r="BH914" i="94"/>
  <c r="BH912" i="94"/>
  <c r="BT914" i="94"/>
  <c r="BT912" i="94"/>
  <c r="BS914" i="94"/>
  <c r="BS912" i="94"/>
  <c r="BN914" i="94"/>
  <c r="BN912" i="94"/>
  <c r="BX864" i="94"/>
  <c r="BX862" i="94"/>
  <c r="BV864" i="94"/>
  <c r="BV862" i="94"/>
  <c r="BU582" i="94"/>
  <c r="BZ582" i="94"/>
  <c r="BT582" i="94"/>
  <c r="BG582" i="94"/>
  <c r="AZ582" i="94"/>
  <c r="AS582" i="94"/>
  <c r="AS867" i="94" s="1"/>
  <c r="BI582" i="94"/>
  <c r="BP582" i="94"/>
  <c r="BN582" i="94"/>
  <c r="BY582" i="94"/>
  <c r="BS582" i="94"/>
  <c r="BC582" i="94"/>
  <c r="BD582" i="94"/>
  <c r="BA582" i="94"/>
  <c r="BF582" i="94"/>
  <c r="BR582" i="94"/>
  <c r="BW582" i="94"/>
  <c r="BK582" i="94"/>
  <c r="BH582" i="94"/>
  <c r="BE582" i="94"/>
  <c r="AT582" i="94"/>
  <c r="BV582" i="94"/>
  <c r="AU582" i="94"/>
  <c r="BX582" i="94"/>
  <c r="BL582" i="94"/>
  <c r="BM582" i="94"/>
  <c r="BJ582" i="94"/>
  <c r="BQ582" i="94"/>
  <c r="BO582" i="94"/>
  <c r="AY582" i="94"/>
  <c r="AV582" i="94"/>
  <c r="AW582" i="94"/>
  <c r="BB582" i="94"/>
  <c r="AX582" i="94"/>
  <c r="AV864" i="94"/>
  <c r="AV860" i="94"/>
  <c r="AV965" i="94" s="1"/>
  <c r="AV862" i="94"/>
  <c r="BB864" i="94"/>
  <c r="BB862" i="94"/>
  <c r="BQ864" i="94"/>
  <c r="BQ862" i="94"/>
  <c r="BA860" i="94"/>
  <c r="BA965" i="94" s="1"/>
  <c r="BA864" i="94"/>
  <c r="BA862" i="94"/>
  <c r="BW864" i="94"/>
  <c r="BW862" i="94"/>
  <c r="BG864" i="94"/>
  <c r="BG862" i="94"/>
  <c r="AG957" i="94"/>
  <c r="B802" i="94"/>
  <c r="BI814" i="94"/>
  <c r="BI812" i="94"/>
  <c r="BW814" i="94"/>
  <c r="BW812" i="94"/>
  <c r="AQ814" i="94"/>
  <c r="AQ812" i="94"/>
  <c r="BE814" i="94"/>
  <c r="BE812" i="94"/>
  <c r="E418" i="94"/>
  <c r="AH494" i="94"/>
  <c r="AL494" i="94"/>
  <c r="AP494" i="94"/>
  <c r="AI494" i="94"/>
  <c r="AM494" i="94"/>
  <c r="AJ494" i="94"/>
  <c r="AN494" i="94"/>
  <c r="AG494" i="94"/>
  <c r="AK494" i="94"/>
  <c r="AO494" i="94"/>
  <c r="AU814" i="94"/>
  <c r="AU812" i="94"/>
  <c r="BV814" i="94"/>
  <c r="BV812" i="94"/>
  <c r="BF814" i="94"/>
  <c r="BF812" i="94"/>
  <c r="AP814" i="94"/>
  <c r="AP812" i="94"/>
  <c r="BX814" i="94"/>
  <c r="BX812" i="94"/>
  <c r="BH814" i="94"/>
  <c r="BH812" i="94"/>
  <c r="AR814" i="94"/>
  <c r="AR812" i="94"/>
  <c r="AD739" i="94"/>
  <c r="AD737" i="94"/>
  <c r="AZ739" i="94"/>
  <c r="AZ737" i="94"/>
  <c r="S739" i="94"/>
  <c r="S735" i="94"/>
  <c r="S965" i="94" s="1"/>
  <c r="S737" i="94"/>
  <c r="BF739" i="94"/>
  <c r="BF737" i="94"/>
  <c r="T735" i="94"/>
  <c r="T965" i="94" s="1"/>
  <c r="T739" i="94"/>
  <c r="T737" i="94"/>
  <c r="BL739" i="94"/>
  <c r="BL737" i="94"/>
  <c r="AI739" i="94"/>
  <c r="AI737" i="94"/>
  <c r="BJ739" i="94"/>
  <c r="BJ737" i="94"/>
  <c r="AC739" i="94"/>
  <c r="AC737" i="94"/>
  <c r="AH739" i="94"/>
  <c r="AH737" i="94"/>
  <c r="BQ739" i="94"/>
  <c r="BQ737" i="94"/>
  <c r="BA739" i="94"/>
  <c r="BA737" i="94"/>
  <c r="AG739" i="94"/>
  <c r="AG737" i="94"/>
  <c r="X739" i="94"/>
  <c r="X737" i="94"/>
  <c r="BS739" i="94"/>
  <c r="BS737" i="94"/>
  <c r="BC739" i="94"/>
  <c r="BC737" i="94"/>
  <c r="BK943" i="23"/>
  <c r="BK947" i="23" s="1"/>
  <c r="BK388" i="23"/>
  <c r="BO666" i="23"/>
  <c r="BU666" i="23"/>
  <c r="BZ666" i="23"/>
  <c r="BE666" i="23"/>
  <c r="BL666" i="23"/>
  <c r="BI666" i="23"/>
  <c r="BA666" i="23"/>
  <c r="BP666" i="23"/>
  <c r="BT666" i="23"/>
  <c r="BY666" i="23"/>
  <c r="AZ666" i="23"/>
  <c r="BF666" i="23"/>
  <c r="BM666" i="23"/>
  <c r="BG666" i="23"/>
  <c r="BW666" i="23"/>
  <c r="BQ666" i="23"/>
  <c r="BV666" i="23"/>
  <c r="BH666" i="23"/>
  <c r="BN666" i="23"/>
  <c r="BS666" i="23"/>
  <c r="BX666" i="23"/>
  <c r="BR666" i="23"/>
  <c r="BC666" i="23"/>
  <c r="AY666" i="23"/>
  <c r="BB666" i="23"/>
  <c r="BD666" i="23"/>
  <c r="BK666" i="23"/>
  <c r="BJ666" i="23"/>
  <c r="M718" i="23"/>
  <c r="M722" i="23" s="1"/>
  <c r="M388" i="23"/>
  <c r="E522" i="95"/>
  <c r="E522" i="23"/>
  <c r="E522" i="94"/>
  <c r="BQ598" i="23"/>
  <c r="BU598" i="23"/>
  <c r="BY598" i="23"/>
  <c r="BR598" i="23"/>
  <c r="BV598" i="23"/>
  <c r="BZ598" i="23"/>
  <c r="BI598" i="23"/>
  <c r="BO598" i="23"/>
  <c r="BS598" i="23"/>
  <c r="BW598" i="23"/>
  <c r="BJ598" i="23"/>
  <c r="BP598" i="23"/>
  <c r="BT598" i="23"/>
  <c r="BX598" i="23"/>
  <c r="BK598" i="23"/>
  <c r="BL598" i="23"/>
  <c r="BM598" i="23"/>
  <c r="BN598" i="23"/>
  <c r="BR548" i="23"/>
  <c r="BV548" i="23"/>
  <c r="BZ548" i="23"/>
  <c r="K548" i="23"/>
  <c r="BP548" i="23"/>
  <c r="BX548" i="23"/>
  <c r="BQ548" i="23"/>
  <c r="BO548" i="23"/>
  <c r="BS548" i="23"/>
  <c r="BW548" i="23"/>
  <c r="L548" i="23"/>
  <c r="BT548" i="23"/>
  <c r="BY548" i="23"/>
  <c r="BU548" i="23"/>
  <c r="M548" i="23"/>
  <c r="N548" i="23"/>
  <c r="O548" i="23"/>
  <c r="P548" i="23"/>
  <c r="Q548" i="23"/>
  <c r="R548" i="23"/>
  <c r="S548" i="23"/>
  <c r="T548" i="23"/>
  <c r="U548" i="23"/>
  <c r="V548" i="23"/>
  <c r="W548" i="23"/>
  <c r="X548" i="23"/>
  <c r="Y548" i="23"/>
  <c r="Z548" i="23"/>
  <c r="AA548" i="23"/>
  <c r="AB548" i="23"/>
  <c r="AC548" i="23"/>
  <c r="AD548" i="23"/>
  <c r="AE548" i="23"/>
  <c r="AF548" i="23"/>
  <c r="AG548" i="23"/>
  <c r="AH548" i="23"/>
  <c r="AI548" i="23"/>
  <c r="AJ548" i="23"/>
  <c r="AK548" i="23"/>
  <c r="AL548" i="23"/>
  <c r="AM548" i="23"/>
  <c r="AN548" i="23"/>
  <c r="AO548" i="23"/>
  <c r="AP548" i="23"/>
  <c r="AQ548" i="23"/>
  <c r="AR548" i="23"/>
  <c r="AS548" i="23"/>
  <c r="AT548" i="23"/>
  <c r="AU548" i="23"/>
  <c r="AV548" i="23"/>
  <c r="AW548" i="23"/>
  <c r="AX548" i="23"/>
  <c r="AY548" i="23"/>
  <c r="AZ548" i="23"/>
  <c r="BA548" i="23"/>
  <c r="BB548" i="23"/>
  <c r="BC548" i="23"/>
  <c r="BD548" i="23"/>
  <c r="BE548" i="23"/>
  <c r="BF548" i="23"/>
  <c r="BG548" i="23"/>
  <c r="BH548" i="23"/>
  <c r="BI548" i="23"/>
  <c r="BJ548" i="23"/>
  <c r="BK548" i="23"/>
  <c r="BL548" i="23"/>
  <c r="BM548" i="23"/>
  <c r="BN548" i="23"/>
  <c r="BY568" i="95"/>
  <c r="BO568" i="95"/>
  <c r="AE568" i="95"/>
  <c r="AU568" i="95"/>
  <c r="BK568" i="95"/>
  <c r="AR568" i="95"/>
  <c r="BH568" i="95"/>
  <c r="AK568" i="95"/>
  <c r="BA568" i="95"/>
  <c r="BT568" i="95"/>
  <c r="BF568" i="95"/>
  <c r="AX568" i="95"/>
  <c r="BR568" i="95"/>
  <c r="BS568" i="95"/>
  <c r="AI568" i="95"/>
  <c r="AY568" i="95"/>
  <c r="AF568" i="95"/>
  <c r="AV568" i="95"/>
  <c r="BL568" i="95"/>
  <c r="AO568" i="95"/>
  <c r="BE568" i="95"/>
  <c r="AL568" i="95"/>
  <c r="AT568" i="95"/>
  <c r="BN568" i="95"/>
  <c r="BQ568" i="95"/>
  <c r="BV568" i="95"/>
  <c r="BW568" i="95"/>
  <c r="AM568" i="95"/>
  <c r="BC568" i="95"/>
  <c r="AJ568" i="95"/>
  <c r="AZ568" i="95"/>
  <c r="BP568" i="95"/>
  <c r="AS568" i="95"/>
  <c r="BI568" i="95"/>
  <c r="BB568" i="95"/>
  <c r="BJ568" i="95"/>
  <c r="BX568" i="95"/>
  <c r="BD568" i="95"/>
  <c r="AP568" i="95"/>
  <c r="AQ568" i="95"/>
  <c r="AG568" i="95"/>
  <c r="AH568" i="95"/>
  <c r="BU568" i="95"/>
  <c r="AW568" i="95"/>
  <c r="BZ568" i="95"/>
  <c r="BM568" i="95"/>
  <c r="BG568" i="95"/>
  <c r="AN568" i="95"/>
  <c r="AW789" i="95"/>
  <c r="AW787" i="95"/>
  <c r="AJ789" i="95"/>
  <c r="AJ787" i="95"/>
  <c r="BD789" i="95"/>
  <c r="BD787" i="95"/>
  <c r="E412" i="23"/>
  <c r="AB488" i="23"/>
  <c r="AD488" i="23"/>
  <c r="AC488" i="23"/>
  <c r="AA488" i="23"/>
  <c r="AS787" i="23"/>
  <c r="BQ681" i="95"/>
  <c r="BU681" i="95"/>
  <c r="BY681" i="95"/>
  <c r="BN681" i="95"/>
  <c r="BS681" i="95"/>
  <c r="BX681" i="95"/>
  <c r="BO681" i="95"/>
  <c r="BT681" i="95"/>
  <c r="BZ681" i="95"/>
  <c r="BP681" i="95"/>
  <c r="BV681" i="95"/>
  <c r="BR681" i="95"/>
  <c r="BW681" i="95"/>
  <c r="BS573" i="95"/>
  <c r="BX573" i="95"/>
  <c r="BZ573" i="95"/>
  <c r="AX573" i="95"/>
  <c r="BN573" i="95"/>
  <c r="AY573" i="95"/>
  <c r="BR573" i="95"/>
  <c r="AV573" i="95"/>
  <c r="BL573" i="95"/>
  <c r="BM573" i="95"/>
  <c r="AO573" i="95"/>
  <c r="BW573" i="95"/>
  <c r="BU573" i="95"/>
  <c r="AT573" i="95"/>
  <c r="AM573" i="95"/>
  <c r="BG573" i="95"/>
  <c r="AR573" i="95"/>
  <c r="AS573" i="95"/>
  <c r="BA573" i="95"/>
  <c r="BP573" i="95"/>
  <c r="BY573" i="95"/>
  <c r="BB573" i="95"/>
  <c r="AQ573" i="95"/>
  <c r="BK573" i="95"/>
  <c r="AZ573" i="95"/>
  <c r="BI573" i="95"/>
  <c r="BV573" i="95"/>
  <c r="BT573" i="95"/>
  <c r="BF573" i="95"/>
  <c r="AJ573" i="95"/>
  <c r="AW573" i="95"/>
  <c r="BQ573" i="95"/>
  <c r="BJ573" i="95"/>
  <c r="AN573" i="95"/>
  <c r="AK573" i="95"/>
  <c r="AL573" i="95"/>
  <c r="AU573" i="95"/>
  <c r="BD573" i="95"/>
  <c r="BE573" i="95"/>
  <c r="AP573" i="95"/>
  <c r="BC573" i="95"/>
  <c r="BH573" i="95"/>
  <c r="BO573" i="95"/>
  <c r="BX399" i="95"/>
  <c r="BY399" i="95"/>
  <c r="BT399" i="95"/>
  <c r="W399" i="95"/>
  <c r="AM399" i="95"/>
  <c r="BC399" i="95"/>
  <c r="T399" i="95"/>
  <c r="AJ399" i="95"/>
  <c r="AZ399" i="95"/>
  <c r="Q399" i="95"/>
  <c r="AG399" i="95"/>
  <c r="AW399" i="95"/>
  <c r="BM399" i="95"/>
  <c r="Z399" i="95"/>
  <c r="AP399" i="95"/>
  <c r="BF399" i="95"/>
  <c r="P399" i="95"/>
  <c r="AF399" i="95"/>
  <c r="AC399" i="95"/>
  <c r="BI399" i="95"/>
  <c r="BB399" i="95"/>
  <c r="BU399" i="95"/>
  <c r="BP399" i="95"/>
  <c r="BW399" i="95"/>
  <c r="AA399" i="95"/>
  <c r="AQ399" i="95"/>
  <c r="BG399" i="95"/>
  <c r="X399" i="95"/>
  <c r="AN399" i="95"/>
  <c r="BD399" i="95"/>
  <c r="U399" i="95"/>
  <c r="AK399" i="95"/>
  <c r="BA399" i="95"/>
  <c r="N399" i="95"/>
  <c r="AD399" i="95"/>
  <c r="AT399" i="95"/>
  <c r="BJ399" i="95"/>
  <c r="AY399" i="95"/>
  <c r="AV399" i="95"/>
  <c r="AS399" i="95"/>
  <c r="AL399" i="95"/>
  <c r="BQ399" i="95"/>
  <c r="BZ399" i="95"/>
  <c r="BS399" i="95"/>
  <c r="O399" i="95"/>
  <c r="AE399" i="95"/>
  <c r="AU399" i="95"/>
  <c r="BK399" i="95"/>
  <c r="AB399" i="95"/>
  <c r="AR399" i="95"/>
  <c r="BH399" i="95"/>
  <c r="Y399" i="95"/>
  <c r="AO399" i="95"/>
  <c r="BE399" i="95"/>
  <c r="R399" i="95"/>
  <c r="AH399" i="95"/>
  <c r="AX399" i="95"/>
  <c r="BN399" i="95"/>
  <c r="AI399" i="95"/>
  <c r="BL399" i="95"/>
  <c r="V399" i="95"/>
  <c r="BV399" i="95"/>
  <c r="BO399" i="95"/>
  <c r="BR399" i="95"/>
  <c r="S399" i="95"/>
  <c r="BW657" i="94"/>
  <c r="AS657" i="94"/>
  <c r="BI657" i="94"/>
  <c r="BP657" i="94"/>
  <c r="BC657" i="94"/>
  <c r="BK657" i="94"/>
  <c r="BJ657" i="94"/>
  <c r="AQ657" i="94"/>
  <c r="BL657" i="94"/>
  <c r="BQ657" i="94"/>
  <c r="BA657" i="94"/>
  <c r="BV657" i="94"/>
  <c r="BH657" i="94"/>
  <c r="AY657" i="94"/>
  <c r="BZ657" i="94"/>
  <c r="AZ657" i="94"/>
  <c r="BU657" i="94"/>
  <c r="BE657" i="94"/>
  <c r="BX657" i="94"/>
  <c r="BN657" i="94"/>
  <c r="BD657" i="94"/>
  <c r="AV657" i="94"/>
  <c r="BF657" i="94"/>
  <c r="BO657" i="94"/>
  <c r="BY657" i="94"/>
  <c r="BM657" i="94"/>
  <c r="AR657" i="94"/>
  <c r="AP657" i="94"/>
  <c r="BR657" i="94"/>
  <c r="BB657" i="94"/>
  <c r="BS657" i="94"/>
  <c r="AW657" i="94"/>
  <c r="BT657" i="94"/>
  <c r="AX657" i="94"/>
  <c r="AT657" i="94"/>
  <c r="AU657" i="94"/>
  <c r="BG657" i="94"/>
  <c r="AL388" i="94"/>
  <c r="AL818" i="94"/>
  <c r="AL822" i="94" s="1"/>
  <c r="E416" i="23"/>
  <c r="AM492" i="23"/>
  <c r="AK492" i="23"/>
  <c r="AG492" i="23"/>
  <c r="AG540" i="23" s="1"/>
  <c r="AN492" i="23"/>
  <c r="AI492" i="23"/>
  <c r="AE492" i="23"/>
  <c r="AE540" i="23" s="1"/>
  <c r="AO492" i="23"/>
  <c r="AF492" i="23"/>
  <c r="AF540" i="23" s="1"/>
  <c r="AL492" i="23"/>
  <c r="AP492" i="23"/>
  <c r="AH492" i="23"/>
  <c r="AJ492" i="23"/>
  <c r="BU789" i="95"/>
  <c r="BU787" i="95"/>
  <c r="AC785" i="95"/>
  <c r="AC789" i="95"/>
  <c r="AC787" i="95"/>
  <c r="AX789" i="95"/>
  <c r="AX787" i="95"/>
  <c r="AZ789" i="95"/>
  <c r="AZ787" i="95"/>
  <c r="AI785" i="95"/>
  <c r="AI789" i="95"/>
  <c r="AI787" i="95"/>
  <c r="BO789" i="23"/>
  <c r="BO787" i="23"/>
  <c r="AZ789" i="23"/>
  <c r="Q631" i="95"/>
  <c r="AG631" i="95"/>
  <c r="AW631" i="95"/>
  <c r="BM631" i="95"/>
  <c r="AH631" i="95"/>
  <c r="BC631" i="95"/>
  <c r="AJ631" i="95"/>
  <c r="AD631" i="95"/>
  <c r="AY631" i="95"/>
  <c r="AP631" i="95"/>
  <c r="AA631" i="95"/>
  <c r="AV631" i="95"/>
  <c r="AE631" i="95"/>
  <c r="AC631" i="95"/>
  <c r="BA631" i="95"/>
  <c r="W631" i="95"/>
  <c r="AX631" i="95"/>
  <c r="BK631" i="95"/>
  <c r="AN631" i="95"/>
  <c r="T631" i="95"/>
  <c r="AF631" i="95"/>
  <c r="BG631" i="95"/>
  <c r="AK631" i="95"/>
  <c r="BE631" i="95"/>
  <c r="AB631" i="95"/>
  <c r="BH631" i="95"/>
  <c r="S631" i="95"/>
  <c r="AT631" i="95"/>
  <c r="AZ631" i="95"/>
  <c r="AL631" i="95"/>
  <c r="BL631" i="95"/>
  <c r="U631" i="95"/>
  <c r="AO631" i="95"/>
  <c r="BI631" i="95"/>
  <c r="AM631" i="95"/>
  <c r="BN631" i="95"/>
  <c r="X631" i="95"/>
  <c r="BD631" i="95"/>
  <c r="P631" i="95"/>
  <c r="AQ631" i="95"/>
  <c r="AU631" i="95"/>
  <c r="Y631" i="95"/>
  <c r="AS631" i="95"/>
  <c r="R631" i="95"/>
  <c r="AR631" i="95"/>
  <c r="Z631" i="95"/>
  <c r="AI631" i="95"/>
  <c r="BJ631" i="95"/>
  <c r="V631" i="95"/>
  <c r="BB631" i="95"/>
  <c r="BF631" i="95"/>
  <c r="H388" i="95"/>
  <c r="H718" i="95"/>
  <c r="H722" i="95" s="1"/>
  <c r="BM601" i="95"/>
  <c r="BQ601" i="95"/>
  <c r="BU601" i="95"/>
  <c r="BY601" i="95"/>
  <c r="BN601" i="95"/>
  <c r="BR601" i="95"/>
  <c r="BV601" i="95"/>
  <c r="BZ601" i="95"/>
  <c r="BP601" i="95"/>
  <c r="BX601" i="95"/>
  <c r="BS601" i="95"/>
  <c r="BL601" i="95"/>
  <c r="BT601" i="95"/>
  <c r="BO601" i="95"/>
  <c r="BW601" i="95"/>
  <c r="E433" i="95"/>
  <c r="AW509" i="95"/>
  <c r="BA509" i="95"/>
  <c r="AX509" i="95"/>
  <c r="BB509" i="95"/>
  <c r="AY509" i="95"/>
  <c r="AV509" i="95"/>
  <c r="AZ509" i="95"/>
  <c r="E421" i="95"/>
  <c r="AK497" i="95"/>
  <c r="AO497" i="95"/>
  <c r="AL497" i="95"/>
  <c r="AP497" i="95"/>
  <c r="AM497" i="95"/>
  <c r="AJ497" i="95"/>
  <c r="AN497" i="95"/>
  <c r="T551" i="95"/>
  <c r="AG551" i="95"/>
  <c r="AI551" i="95"/>
  <c r="BF551" i="95"/>
  <c r="X551" i="95"/>
  <c r="AK551" i="95"/>
  <c r="BG551" i="95"/>
  <c r="BN551" i="95"/>
  <c r="AB551" i="95"/>
  <c r="AO551" i="95"/>
  <c r="O551" i="95"/>
  <c r="AA551" i="95"/>
  <c r="P551" i="95"/>
  <c r="AC551" i="95"/>
  <c r="BJ551" i="95"/>
  <c r="AX551" i="95"/>
  <c r="BT551" i="95"/>
  <c r="AJ551" i="95"/>
  <c r="AW551" i="95"/>
  <c r="AE551" i="95"/>
  <c r="BX551" i="95"/>
  <c r="AN551" i="95"/>
  <c r="BA551" i="95"/>
  <c r="AM551" i="95"/>
  <c r="BQ551" i="95"/>
  <c r="AR551" i="95"/>
  <c r="BE551" i="95"/>
  <c r="AU551" i="95"/>
  <c r="BP551" i="95"/>
  <c r="AF551" i="95"/>
  <c r="AS551" i="95"/>
  <c r="W551" i="95"/>
  <c r="AQ551" i="95"/>
  <c r="BY551" i="95"/>
  <c r="AZ551" i="95"/>
  <c r="BM551" i="95"/>
  <c r="BK551" i="95"/>
  <c r="BR551" i="95"/>
  <c r="BD551" i="95"/>
  <c r="N551" i="95"/>
  <c r="S551" i="95"/>
  <c r="BV551" i="95"/>
  <c r="BH551" i="95"/>
  <c r="V551" i="95"/>
  <c r="AY551" i="95"/>
  <c r="BU551" i="95"/>
  <c r="AV551" i="95"/>
  <c r="BI551" i="95"/>
  <c r="BC551" i="95"/>
  <c r="BW551" i="95"/>
  <c r="Q551" i="95"/>
  <c r="AL551" i="95"/>
  <c r="Z551" i="95"/>
  <c r="BO551" i="95"/>
  <c r="U551" i="95"/>
  <c r="AT551" i="95"/>
  <c r="AH551" i="95"/>
  <c r="BS551" i="95"/>
  <c r="Y551" i="95"/>
  <c r="BB551" i="95"/>
  <c r="AP551" i="95"/>
  <c r="BZ551" i="95"/>
  <c r="BL551" i="95"/>
  <c r="AD551" i="95"/>
  <c r="R551" i="95"/>
  <c r="BI673" i="94"/>
  <c r="BM673" i="94"/>
  <c r="BQ673" i="94"/>
  <c r="BU673" i="94"/>
  <c r="BY673" i="94"/>
  <c r="BF673" i="94"/>
  <c r="BK673" i="94"/>
  <c r="BP673" i="94"/>
  <c r="BV673" i="94"/>
  <c r="BG673" i="94"/>
  <c r="BL673" i="94"/>
  <c r="BR673" i="94"/>
  <c r="BW673" i="94"/>
  <c r="BH673" i="94"/>
  <c r="BN673" i="94"/>
  <c r="BS673" i="94"/>
  <c r="BX673" i="94"/>
  <c r="BJ673" i="94"/>
  <c r="BO673" i="94"/>
  <c r="BT673" i="94"/>
  <c r="BZ673" i="94"/>
  <c r="AT388" i="94"/>
  <c r="AT868" i="94"/>
  <c r="AT872" i="94" s="1"/>
  <c r="AP388" i="94"/>
  <c r="AP843" i="94"/>
  <c r="AP847" i="94" s="1"/>
  <c r="BU635" i="94"/>
  <c r="BZ635" i="94"/>
  <c r="U635" i="94"/>
  <c r="AK635" i="94"/>
  <c r="BA635" i="94"/>
  <c r="BO635" i="94"/>
  <c r="AJ635" i="94"/>
  <c r="BF635" i="94"/>
  <c r="V635" i="94"/>
  <c r="AX635" i="94"/>
  <c r="BH635" i="94"/>
  <c r="AR635" i="94"/>
  <c r="AT635" i="94"/>
  <c r="AV635" i="94"/>
  <c r="AM635" i="94"/>
  <c r="BY635" i="94"/>
  <c r="BP635" i="94"/>
  <c r="Y635" i="94"/>
  <c r="AO635" i="94"/>
  <c r="BE635" i="94"/>
  <c r="T635" i="94"/>
  <c r="AP635" i="94"/>
  <c r="BK635" i="94"/>
  <c r="AB635" i="94"/>
  <c r="BD635" i="94"/>
  <c r="W635" i="94"/>
  <c r="AY635" i="94"/>
  <c r="AA635" i="94"/>
  <c r="BC635" i="94"/>
  <c r="BB635" i="94"/>
  <c r="BQ635" i="94"/>
  <c r="BX635" i="94"/>
  <c r="AW635" i="94"/>
  <c r="AE635" i="94"/>
  <c r="BW635" i="94"/>
  <c r="AF635" i="94"/>
  <c r="BN635" i="94"/>
  <c r="X635" i="94"/>
  <c r="BR635" i="94"/>
  <c r="AC635" i="94"/>
  <c r="BI635" i="94"/>
  <c r="AU635" i="94"/>
  <c r="AI635" i="94"/>
  <c r="AD635" i="94"/>
  <c r="AH635" i="94"/>
  <c r="BV635" i="94"/>
  <c r="AG635" i="94"/>
  <c r="BM635" i="94"/>
  <c r="AZ635" i="94"/>
  <c r="AQ635" i="94"/>
  <c r="AL635" i="94"/>
  <c r="AN635" i="94"/>
  <c r="BT635" i="94"/>
  <c r="AS635" i="94"/>
  <c r="Z635" i="94"/>
  <c r="BS635" i="94"/>
  <c r="BL635" i="94"/>
  <c r="BG635" i="94"/>
  <c r="BJ635" i="94"/>
  <c r="BS568" i="94"/>
  <c r="BX568" i="94"/>
  <c r="BV568" i="94"/>
  <c r="AR568" i="94"/>
  <c r="BH568" i="94"/>
  <c r="AK568" i="94"/>
  <c r="BA568" i="94"/>
  <c r="AH568" i="94"/>
  <c r="AX568" i="94"/>
  <c r="BN568" i="94"/>
  <c r="AU568" i="94"/>
  <c r="AM568" i="94"/>
  <c r="BW568" i="94"/>
  <c r="BQ568" i="94"/>
  <c r="AF568" i="94"/>
  <c r="AV568" i="94"/>
  <c r="BL568" i="94"/>
  <c r="AO568" i="94"/>
  <c r="BE568" i="94"/>
  <c r="AL568" i="94"/>
  <c r="BB568" i="94"/>
  <c r="AQ568" i="94"/>
  <c r="BK568" i="94"/>
  <c r="BR568" i="94"/>
  <c r="BO568" i="94"/>
  <c r="BY568" i="94"/>
  <c r="BD568" i="94"/>
  <c r="AW568" i="94"/>
  <c r="AT568" i="94"/>
  <c r="AE568" i="94"/>
  <c r="BP568" i="94"/>
  <c r="AJ568" i="94"/>
  <c r="BZ568" i="94"/>
  <c r="BI568" i="94"/>
  <c r="BF568" i="94"/>
  <c r="AI568" i="94"/>
  <c r="BT568" i="94"/>
  <c r="AN568" i="94"/>
  <c r="AG568" i="94"/>
  <c r="BM568" i="94"/>
  <c r="BJ568" i="94"/>
  <c r="AY568" i="94"/>
  <c r="AP568" i="94"/>
  <c r="BU568" i="94"/>
  <c r="BG568" i="94"/>
  <c r="AZ568" i="94"/>
  <c r="BC568" i="94"/>
  <c r="AS568" i="94"/>
  <c r="E416" i="95"/>
  <c r="AF492" i="95"/>
  <c r="AJ492" i="95"/>
  <c r="AN492" i="95"/>
  <c r="AG492" i="95"/>
  <c r="AK492" i="95"/>
  <c r="AO492" i="95"/>
  <c r="AH492" i="95"/>
  <c r="AL492" i="95"/>
  <c r="AP492" i="95"/>
  <c r="AE492" i="95"/>
  <c r="AE540" i="95" s="1"/>
  <c r="AI492" i="95"/>
  <c r="AM492" i="95"/>
  <c r="E414" i="94"/>
  <c r="AC490" i="94"/>
  <c r="AD490" i="94"/>
  <c r="AA957" i="95"/>
  <c r="B777" i="95"/>
  <c r="AG789" i="95"/>
  <c r="AG785" i="95"/>
  <c r="AG787" i="95"/>
  <c r="BA789" i="95"/>
  <c r="BA787" i="95"/>
  <c r="AP789" i="95"/>
  <c r="AP787" i="95"/>
  <c r="BU564" i="95"/>
  <c r="BZ564" i="95"/>
  <c r="BX564" i="95"/>
  <c r="AM564" i="95"/>
  <c r="BC564" i="95"/>
  <c r="AF564" i="95"/>
  <c r="AV564" i="95"/>
  <c r="BL564" i="95"/>
  <c r="AK564" i="95"/>
  <c r="BA564" i="95"/>
  <c r="AD564" i="95"/>
  <c r="AH564" i="95"/>
  <c r="BB564" i="95"/>
  <c r="BY564" i="95"/>
  <c r="BO564" i="95"/>
  <c r="AA564" i="95"/>
  <c r="AA792" i="95" s="1"/>
  <c r="AQ564" i="95"/>
  <c r="BG564" i="95"/>
  <c r="AJ564" i="95"/>
  <c r="AZ564" i="95"/>
  <c r="BP564" i="95"/>
  <c r="AO564" i="95"/>
  <c r="BE564" i="95"/>
  <c r="AT564" i="95"/>
  <c r="AX564" i="95"/>
  <c r="AP564" i="95"/>
  <c r="BV564" i="95"/>
  <c r="AI564" i="95"/>
  <c r="AB564" i="95"/>
  <c r="BH564" i="95"/>
  <c r="AW564" i="95"/>
  <c r="BT564" i="95"/>
  <c r="BS564" i="95"/>
  <c r="AU564" i="95"/>
  <c r="AN564" i="95"/>
  <c r="AC564" i="95"/>
  <c r="BI564" i="95"/>
  <c r="BN564" i="95"/>
  <c r="BQ564" i="95"/>
  <c r="BW564" i="95"/>
  <c r="AY564" i="95"/>
  <c r="AR564" i="95"/>
  <c r="AG564" i="95"/>
  <c r="BM564" i="95"/>
  <c r="AL564" i="95"/>
  <c r="BD564" i="95"/>
  <c r="BR564" i="95"/>
  <c r="AS564" i="95"/>
  <c r="AE564" i="95"/>
  <c r="BJ564" i="95"/>
  <c r="BK564" i="95"/>
  <c r="BF564" i="95"/>
  <c r="AV789" i="95"/>
  <c r="AV787" i="95"/>
  <c r="AF789" i="23"/>
  <c r="AF785" i="23"/>
  <c r="AF965" i="23" s="1"/>
  <c r="AF787" i="23"/>
  <c r="BS789" i="23"/>
  <c r="AQ789" i="23"/>
  <c r="BO564" i="23"/>
  <c r="BS564" i="23"/>
  <c r="BW564" i="23"/>
  <c r="BP564" i="23"/>
  <c r="BT564" i="23"/>
  <c r="BX564" i="23"/>
  <c r="AA564" i="23"/>
  <c r="AA792" i="23" s="1"/>
  <c r="BQ564" i="23"/>
  <c r="BU564" i="23"/>
  <c r="BY564" i="23"/>
  <c r="BR564" i="23"/>
  <c r="BV564" i="23"/>
  <c r="BZ564" i="23"/>
  <c r="AB564" i="23"/>
  <c r="AC564" i="23"/>
  <c r="AD564" i="23"/>
  <c r="AE564" i="23"/>
  <c r="AF564" i="23"/>
  <c r="AG564" i="23"/>
  <c r="AH564" i="23"/>
  <c r="AI564" i="23"/>
  <c r="AJ564" i="23"/>
  <c r="AK564" i="23"/>
  <c r="AL564" i="23"/>
  <c r="AM564" i="23"/>
  <c r="AN564" i="23"/>
  <c r="AO564" i="23"/>
  <c r="AP564" i="23"/>
  <c r="AQ564" i="23"/>
  <c r="AR564" i="23"/>
  <c r="AS564" i="23"/>
  <c r="AT564" i="23"/>
  <c r="AU564" i="23"/>
  <c r="AV564" i="23"/>
  <c r="AW564" i="23"/>
  <c r="AX564" i="23"/>
  <c r="AY564" i="23"/>
  <c r="AZ564" i="23"/>
  <c r="BA564" i="23"/>
  <c r="BB564" i="23"/>
  <c r="BC564" i="23"/>
  <c r="BD564" i="23"/>
  <c r="BE564" i="23"/>
  <c r="BF564" i="23"/>
  <c r="BG564" i="23"/>
  <c r="BH564" i="23"/>
  <c r="BI564" i="23"/>
  <c r="BJ564" i="23"/>
  <c r="BK564" i="23"/>
  <c r="BL564" i="23"/>
  <c r="BM564" i="23"/>
  <c r="BN564" i="23"/>
  <c r="AP388" i="95"/>
  <c r="AP843" i="95"/>
  <c r="AP847" i="95" s="1"/>
  <c r="BR639" i="95"/>
  <c r="BT639" i="95"/>
  <c r="Y639" i="95"/>
  <c r="BW639" i="95"/>
  <c r="AP639" i="95"/>
  <c r="BF639" i="95"/>
  <c r="BG639" i="95"/>
  <c r="BK639" i="95"/>
  <c r="Z639" i="95"/>
  <c r="AS639" i="95"/>
  <c r="BI639" i="95"/>
  <c r="AM639" i="95"/>
  <c r="AI639" i="95"/>
  <c r="BQ639" i="95"/>
  <c r="BV639" i="95"/>
  <c r="BX639" i="95"/>
  <c r="AC639" i="95"/>
  <c r="AA639" i="95"/>
  <c r="AT639" i="95"/>
  <c r="BJ639" i="95"/>
  <c r="AV639" i="95"/>
  <c r="X639" i="95"/>
  <c r="AE639" i="95"/>
  <c r="AW639" i="95"/>
  <c r="BM639" i="95"/>
  <c r="AY639" i="95"/>
  <c r="AR639" i="95"/>
  <c r="BU639" i="95"/>
  <c r="BZ639" i="95"/>
  <c r="BO639" i="95"/>
  <c r="AG639" i="95"/>
  <c r="AF639" i="95"/>
  <c r="AX639" i="95"/>
  <c r="BN639" i="95"/>
  <c r="BL639" i="95"/>
  <c r="AN639" i="95"/>
  <c r="AJ639" i="95"/>
  <c r="BA639" i="95"/>
  <c r="AB639" i="95"/>
  <c r="BC639" i="95"/>
  <c r="AZ639" i="95"/>
  <c r="BY639" i="95"/>
  <c r="BP639" i="95"/>
  <c r="BS639" i="95"/>
  <c r="AK639" i="95"/>
  <c r="AL639" i="95"/>
  <c r="BB639" i="95"/>
  <c r="AQ639" i="95"/>
  <c r="AU639" i="95"/>
  <c r="BD639" i="95"/>
  <c r="AO639" i="95"/>
  <c r="BE639" i="95"/>
  <c r="AH639" i="95"/>
  <c r="AD639" i="95"/>
  <c r="BH639" i="95"/>
  <c r="BY581" i="95"/>
  <c r="BO581" i="95"/>
  <c r="BT581" i="95"/>
  <c r="BC581" i="95"/>
  <c r="BN581" i="95"/>
  <c r="BD581" i="95"/>
  <c r="BJ581" i="95"/>
  <c r="BE581" i="95"/>
  <c r="BF581" i="95"/>
  <c r="BR581" i="95"/>
  <c r="BS581" i="95"/>
  <c r="BX581" i="95"/>
  <c r="BG581" i="95"/>
  <c r="AR581" i="95"/>
  <c r="BH581" i="95"/>
  <c r="AS581" i="95"/>
  <c r="BI581" i="95"/>
  <c r="BQ581" i="95"/>
  <c r="BV581" i="95"/>
  <c r="BW581" i="95"/>
  <c r="AU581" i="95"/>
  <c r="BK581" i="95"/>
  <c r="AV581" i="95"/>
  <c r="BL581" i="95"/>
  <c r="AW581" i="95"/>
  <c r="BM581" i="95"/>
  <c r="BU581" i="95"/>
  <c r="BB581" i="95"/>
  <c r="AT581" i="95"/>
  <c r="BZ581" i="95"/>
  <c r="AZ581" i="95"/>
  <c r="AY581" i="95"/>
  <c r="AX581" i="95"/>
  <c r="BA581" i="95"/>
  <c r="BP581" i="95"/>
  <c r="E411" i="95"/>
  <c r="Z487" i="95"/>
  <c r="AD487" i="95"/>
  <c r="AA487" i="95"/>
  <c r="AB487" i="95"/>
  <c r="AC487" i="95"/>
  <c r="BQ555" i="95"/>
  <c r="BV555" i="95"/>
  <c r="BW555" i="95"/>
  <c r="AG555" i="95"/>
  <c r="AW555" i="95"/>
  <c r="BM555" i="95"/>
  <c r="AD555" i="95"/>
  <c r="AT555" i="95"/>
  <c r="BJ555" i="95"/>
  <c r="AA555" i="95"/>
  <c r="AQ555" i="95"/>
  <c r="BG555" i="95"/>
  <c r="AZ555" i="95"/>
  <c r="BD555" i="95"/>
  <c r="AR555" i="95"/>
  <c r="BX555" i="95"/>
  <c r="BZ555" i="95"/>
  <c r="Y555" i="95"/>
  <c r="AS555" i="95"/>
  <c r="R555" i="95"/>
  <c r="AL555" i="95"/>
  <c r="BF555" i="95"/>
  <c r="AE555" i="95"/>
  <c r="AY555" i="95"/>
  <c r="AJ555" i="95"/>
  <c r="AF555" i="95"/>
  <c r="BU555" i="95"/>
  <c r="BO555" i="95"/>
  <c r="AC555" i="95"/>
  <c r="BA555" i="95"/>
  <c r="V555" i="95"/>
  <c r="AP555" i="95"/>
  <c r="BN555" i="95"/>
  <c r="AI555" i="95"/>
  <c r="BC555" i="95"/>
  <c r="AV555" i="95"/>
  <c r="BL555" i="95"/>
  <c r="BR555" i="95"/>
  <c r="AO555" i="95"/>
  <c r="AH555" i="95"/>
  <c r="W555" i="95"/>
  <c r="T555" i="95"/>
  <c r="BH555" i="95"/>
  <c r="BP555" i="95"/>
  <c r="BS555" i="95"/>
  <c r="BE555" i="95"/>
  <c r="AX555" i="95"/>
  <c r="AM555" i="95"/>
  <c r="X555" i="95"/>
  <c r="BT555" i="95"/>
  <c r="U555" i="95"/>
  <c r="BI555" i="95"/>
  <c r="BB555" i="95"/>
  <c r="AU555" i="95"/>
  <c r="AN555" i="95"/>
  <c r="BY555" i="95"/>
  <c r="BK555" i="95"/>
  <c r="AK555" i="95"/>
  <c r="AB555" i="95"/>
  <c r="Z555" i="95"/>
  <c r="S555" i="95"/>
  <c r="E395" i="95"/>
  <c r="L471" i="95"/>
  <c r="P471" i="95"/>
  <c r="M471" i="95"/>
  <c r="Q471" i="95"/>
  <c r="J471" i="95"/>
  <c r="N471" i="95"/>
  <c r="R471" i="95"/>
  <c r="K471" i="95"/>
  <c r="O471" i="95"/>
  <c r="BW661" i="94"/>
  <c r="BT661" i="94"/>
  <c r="AW661" i="94"/>
  <c r="BM661" i="94"/>
  <c r="BR661" i="94"/>
  <c r="BF661" i="94"/>
  <c r="AZ661" i="94"/>
  <c r="BZ661" i="94"/>
  <c r="BQ661" i="94"/>
  <c r="BV661" i="94"/>
  <c r="BA661" i="94"/>
  <c r="AU661" i="94"/>
  <c r="AT661" i="94"/>
  <c r="BJ661" i="94"/>
  <c r="BD661" i="94"/>
  <c r="BC661" i="94"/>
  <c r="BS661" i="94"/>
  <c r="BX661" i="94"/>
  <c r="BK661" i="94"/>
  <c r="AV661" i="94"/>
  <c r="BU661" i="94"/>
  <c r="BE661" i="94"/>
  <c r="AX661" i="94"/>
  <c r="BH661" i="94"/>
  <c r="BY661" i="94"/>
  <c r="BI661" i="94"/>
  <c r="BB661" i="94"/>
  <c r="BL661" i="94"/>
  <c r="BO661" i="94"/>
  <c r="BP661" i="94"/>
  <c r="AY661" i="94"/>
  <c r="BN661" i="94"/>
  <c r="BG661" i="94"/>
  <c r="X388" i="94"/>
  <c r="X768" i="94"/>
  <c r="X772" i="94" s="1"/>
  <c r="P388" i="94"/>
  <c r="P743" i="94"/>
  <c r="P747" i="94" s="1"/>
  <c r="AZ589" i="94"/>
  <c r="BD589" i="94"/>
  <c r="BH589" i="94"/>
  <c r="BL589" i="94"/>
  <c r="BP589" i="94"/>
  <c r="BT589" i="94"/>
  <c r="BX589" i="94"/>
  <c r="BB589" i="94"/>
  <c r="BG589" i="94"/>
  <c r="BM589" i="94"/>
  <c r="BR589" i="94"/>
  <c r="BW589" i="94"/>
  <c r="BC589" i="94"/>
  <c r="BI589" i="94"/>
  <c r="BN589" i="94"/>
  <c r="BS589" i="94"/>
  <c r="BY589" i="94"/>
  <c r="BE589" i="94"/>
  <c r="BO589" i="94"/>
  <c r="BZ589" i="94"/>
  <c r="BF589" i="94"/>
  <c r="BQ589" i="94"/>
  <c r="BJ589" i="94"/>
  <c r="BU589" i="94"/>
  <c r="BA589" i="94"/>
  <c r="BK589" i="94"/>
  <c r="BV589" i="94"/>
  <c r="BS573" i="94"/>
  <c r="BX573" i="94"/>
  <c r="BR573" i="94"/>
  <c r="AU573" i="94"/>
  <c r="BK573" i="94"/>
  <c r="AV573" i="94"/>
  <c r="BL573" i="94"/>
  <c r="AS573" i="94"/>
  <c r="BI573" i="94"/>
  <c r="AP573" i="94"/>
  <c r="AL573" i="94"/>
  <c r="BW573" i="94"/>
  <c r="BQ573" i="94"/>
  <c r="BV573" i="94"/>
  <c r="AY573" i="94"/>
  <c r="AJ573" i="94"/>
  <c r="AZ573" i="94"/>
  <c r="BZ573" i="94"/>
  <c r="AW573" i="94"/>
  <c r="BM573" i="94"/>
  <c r="AX573" i="94"/>
  <c r="BB573" i="94"/>
  <c r="BP573" i="94"/>
  <c r="AM573" i="94"/>
  <c r="AN573" i="94"/>
  <c r="AK573" i="94"/>
  <c r="AT573" i="94"/>
  <c r="BT573" i="94"/>
  <c r="AQ573" i="94"/>
  <c r="AR573" i="94"/>
  <c r="AO573" i="94"/>
  <c r="BJ573" i="94"/>
  <c r="BU573" i="94"/>
  <c r="BC573" i="94"/>
  <c r="BD573" i="94"/>
  <c r="BA573" i="94"/>
  <c r="BN573" i="94"/>
  <c r="BO573" i="94"/>
  <c r="BE573" i="94"/>
  <c r="BY573" i="94"/>
  <c r="BF573" i="94"/>
  <c r="BG573" i="94"/>
  <c r="BH573" i="94"/>
  <c r="E407" i="94"/>
  <c r="Y483" i="94"/>
  <c r="AC483" i="94"/>
  <c r="V483" i="94"/>
  <c r="Z483" i="94"/>
  <c r="AD483" i="94"/>
  <c r="W483" i="94"/>
  <c r="AA483" i="94"/>
  <c r="X483" i="94"/>
  <c r="AB483" i="94"/>
  <c r="E395" i="94"/>
  <c r="L471" i="94"/>
  <c r="P471" i="94"/>
  <c r="M471" i="94"/>
  <c r="Q471" i="94"/>
  <c r="J471" i="94"/>
  <c r="N471" i="94"/>
  <c r="R471" i="94"/>
  <c r="K471" i="94"/>
  <c r="O471" i="94"/>
  <c r="BF918" i="23"/>
  <c r="BF922" i="23" s="1"/>
  <c r="BF388" i="23"/>
  <c r="BO669" i="23"/>
  <c r="BU669" i="23"/>
  <c r="BZ669" i="23"/>
  <c r="BG669" i="23"/>
  <c r="BL669" i="23"/>
  <c r="BF669" i="23"/>
  <c r="BP669" i="23"/>
  <c r="BT669" i="23"/>
  <c r="BY669" i="23"/>
  <c r="BJ669" i="23"/>
  <c r="BH669" i="23"/>
  <c r="BK669" i="23"/>
  <c r="BW669" i="23"/>
  <c r="BQ669" i="23"/>
  <c r="BV669" i="23"/>
  <c r="BD669" i="23"/>
  <c r="BC669" i="23"/>
  <c r="BS669" i="23"/>
  <c r="BX669" i="23"/>
  <c r="BR669" i="23"/>
  <c r="BB669" i="23"/>
  <c r="BN669" i="23"/>
  <c r="BE669" i="23"/>
  <c r="BI669" i="23"/>
  <c r="BM669" i="23"/>
  <c r="AP843" i="23"/>
  <c r="AP847" i="23" s="1"/>
  <c r="AP388" i="23"/>
  <c r="BR653" i="23"/>
  <c r="BS653" i="23"/>
  <c r="BX653" i="23"/>
  <c r="AZ653" i="23"/>
  <c r="BD653" i="23"/>
  <c r="AS653" i="23"/>
  <c r="BG653" i="23"/>
  <c r="AR653" i="23"/>
  <c r="AO653" i="23"/>
  <c r="BN653" i="23"/>
  <c r="BV653" i="23"/>
  <c r="BW653" i="23"/>
  <c r="BQ653" i="23"/>
  <c r="BM653" i="23"/>
  <c r="BI653" i="23"/>
  <c r="AQ653" i="23"/>
  <c r="BH653" i="23"/>
  <c r="AU653" i="23"/>
  <c r="AT653" i="23"/>
  <c r="AW653" i="23"/>
  <c r="BO653" i="23"/>
  <c r="BT653" i="23"/>
  <c r="BY653" i="23"/>
  <c r="BK653" i="23"/>
  <c r="BZ653" i="23"/>
  <c r="BP653" i="23"/>
  <c r="BU653" i="23"/>
  <c r="BF653" i="23"/>
  <c r="BC653" i="23"/>
  <c r="AY653" i="23"/>
  <c r="AN653" i="23"/>
  <c r="BL653" i="23"/>
  <c r="BA653" i="23"/>
  <c r="AX653" i="23"/>
  <c r="BJ653" i="23"/>
  <c r="BE653" i="23"/>
  <c r="AM653" i="23"/>
  <c r="AV653" i="23"/>
  <c r="BB653" i="23"/>
  <c r="AL653" i="23"/>
  <c r="AP653" i="23"/>
  <c r="T743" i="23"/>
  <c r="T747" i="23" s="1"/>
  <c r="T388" i="23"/>
  <c r="BN631" i="23"/>
  <c r="AL631" i="23"/>
  <c r="P631" i="23"/>
  <c r="AR631" i="23"/>
  <c r="AV631" i="23"/>
  <c r="BE631" i="23"/>
  <c r="BB631" i="23"/>
  <c r="U631" i="23"/>
  <c r="BM631" i="23"/>
  <c r="BH631" i="23"/>
  <c r="AK631" i="23"/>
  <c r="AM631" i="23"/>
  <c r="AH631" i="23"/>
  <c r="AA631" i="23"/>
  <c r="BJ631" i="23"/>
  <c r="AQ631" i="23"/>
  <c r="AI631" i="23"/>
  <c r="AF631" i="23"/>
  <c r="Z631" i="23"/>
  <c r="AW631" i="23"/>
  <c r="V631" i="23"/>
  <c r="Q631" i="23"/>
  <c r="S631" i="23"/>
  <c r="AX631" i="23"/>
  <c r="AT631" i="23"/>
  <c r="BL631" i="23"/>
  <c r="AE631" i="23"/>
  <c r="AD631" i="23"/>
  <c r="BI631" i="23"/>
  <c r="BG631" i="23"/>
  <c r="BK631" i="23"/>
  <c r="R631" i="23"/>
  <c r="T631" i="23"/>
  <c r="AO631" i="23"/>
  <c r="W631" i="23"/>
  <c r="AB631" i="23"/>
  <c r="AJ631" i="23"/>
  <c r="BA631" i="23"/>
  <c r="Y631" i="23"/>
  <c r="AY631" i="23"/>
  <c r="AC631" i="23"/>
  <c r="BF631" i="23"/>
  <c r="AS631" i="23"/>
  <c r="AU631" i="23"/>
  <c r="BC631" i="23"/>
  <c r="AZ631" i="23"/>
  <c r="AG631" i="23"/>
  <c r="BD631" i="23"/>
  <c r="AP631" i="23"/>
  <c r="X631" i="23"/>
  <c r="AN631" i="23"/>
  <c r="E521" i="95"/>
  <c r="E521" i="23"/>
  <c r="E521" i="94"/>
  <c r="BD593" i="23"/>
  <c r="BO593" i="23"/>
  <c r="BS593" i="23"/>
  <c r="BW593" i="23"/>
  <c r="BP593" i="23"/>
  <c r="BT593" i="23"/>
  <c r="BX593" i="23"/>
  <c r="BE593" i="23"/>
  <c r="BQ593" i="23"/>
  <c r="BU593" i="23"/>
  <c r="BY593" i="23"/>
  <c r="BR593" i="23"/>
  <c r="BV593" i="23"/>
  <c r="BZ593" i="23"/>
  <c r="BF593" i="23"/>
  <c r="BG593" i="23"/>
  <c r="BH593" i="23"/>
  <c r="BI593" i="23"/>
  <c r="BJ593" i="23"/>
  <c r="BK593" i="23"/>
  <c r="BL593" i="23"/>
  <c r="BM593" i="23"/>
  <c r="BN593" i="23"/>
  <c r="E433" i="23"/>
  <c r="BA509" i="23"/>
  <c r="AW509" i="23"/>
  <c r="AX509" i="23"/>
  <c r="BB509" i="23"/>
  <c r="AV509" i="23"/>
  <c r="AY509" i="23"/>
  <c r="AZ509" i="23"/>
  <c r="E425" i="23"/>
  <c r="AN501" i="23"/>
  <c r="AO501" i="23"/>
  <c r="AP501" i="23"/>
  <c r="E411" i="23"/>
  <c r="Z487" i="23"/>
  <c r="AA487" i="23"/>
  <c r="AB487" i="23"/>
  <c r="AD487" i="23"/>
  <c r="AC487" i="23"/>
  <c r="E407" i="23"/>
  <c r="AB483" i="23"/>
  <c r="W483" i="23"/>
  <c r="AC483" i="23"/>
  <c r="V483" i="23"/>
  <c r="Z483" i="23"/>
  <c r="AD483" i="23"/>
  <c r="Y483" i="23"/>
  <c r="AA483" i="23"/>
  <c r="X483" i="23"/>
  <c r="E403" i="23"/>
  <c r="R479" i="23"/>
  <c r="E399" i="23"/>
  <c r="BV551" i="23"/>
  <c r="BO551" i="23"/>
  <c r="BY551" i="23"/>
  <c r="BX551" i="23"/>
  <c r="S551" i="23"/>
  <c r="W551" i="23"/>
  <c r="AA551" i="23"/>
  <c r="AE551" i="23"/>
  <c r="AI551" i="23"/>
  <c r="AM551" i="23"/>
  <c r="AQ551" i="23"/>
  <c r="AU551" i="23"/>
  <c r="AY551" i="23"/>
  <c r="BC551" i="23"/>
  <c r="BG551" i="23"/>
  <c r="BK551" i="23"/>
  <c r="BL551" i="23"/>
  <c r="BZ551" i="23"/>
  <c r="BS551" i="23"/>
  <c r="N551" i="23"/>
  <c r="P551" i="23"/>
  <c r="T551" i="23"/>
  <c r="X551" i="23"/>
  <c r="AB551" i="23"/>
  <c r="AF551" i="23"/>
  <c r="AJ551" i="23"/>
  <c r="AN551" i="23"/>
  <c r="AR551" i="23"/>
  <c r="AV551" i="23"/>
  <c r="AZ551" i="23"/>
  <c r="BD551" i="23"/>
  <c r="BH551" i="23"/>
  <c r="O551" i="23"/>
  <c r="BW551" i="23"/>
  <c r="BP551" i="23"/>
  <c r="Q551" i="23"/>
  <c r="U551" i="23"/>
  <c r="Y551" i="23"/>
  <c r="AC551" i="23"/>
  <c r="AG551" i="23"/>
  <c r="AK551" i="23"/>
  <c r="AO551" i="23"/>
  <c r="AS551" i="23"/>
  <c r="AW551" i="23"/>
  <c r="BA551" i="23"/>
  <c r="BE551" i="23"/>
  <c r="BI551" i="23"/>
  <c r="BM551" i="23"/>
  <c r="BR551" i="23"/>
  <c r="BU551" i="23"/>
  <c r="BQ551" i="23"/>
  <c r="BT551" i="23"/>
  <c r="R551" i="23"/>
  <c r="V551" i="23"/>
  <c r="Z551" i="23"/>
  <c r="AD551" i="23"/>
  <c r="AH551" i="23"/>
  <c r="AL551" i="23"/>
  <c r="AP551" i="23"/>
  <c r="AT551" i="23"/>
  <c r="AX551" i="23"/>
  <c r="BB551" i="23"/>
  <c r="BF551" i="23"/>
  <c r="BJ551" i="23"/>
  <c r="BN551" i="23"/>
  <c r="BP547" i="23"/>
  <c r="BT547" i="23"/>
  <c r="BX547" i="23"/>
  <c r="BZ547" i="23"/>
  <c r="BO547" i="23"/>
  <c r="BW547" i="23"/>
  <c r="BQ547" i="23"/>
  <c r="BU547" i="23"/>
  <c r="BY547" i="23"/>
  <c r="J547" i="23"/>
  <c r="BV547" i="23"/>
  <c r="K547" i="23"/>
  <c r="BS547" i="23"/>
  <c r="BR547" i="23"/>
  <c r="L547" i="23"/>
  <c r="M547" i="23"/>
  <c r="N547" i="23"/>
  <c r="O547" i="23"/>
  <c r="P547" i="23"/>
  <c r="Q547" i="23"/>
  <c r="R547" i="23"/>
  <c r="S547" i="23"/>
  <c r="T547" i="23"/>
  <c r="U547" i="23"/>
  <c r="V547" i="23"/>
  <c r="W547" i="23"/>
  <c r="X547" i="23"/>
  <c r="Y547" i="23"/>
  <c r="Z547" i="23"/>
  <c r="AA547" i="23"/>
  <c r="AB547" i="23"/>
  <c r="AC547" i="23"/>
  <c r="AD547" i="23"/>
  <c r="AE547" i="23"/>
  <c r="AF547" i="23"/>
  <c r="AG547" i="23"/>
  <c r="AH547" i="23"/>
  <c r="AI547" i="23"/>
  <c r="AJ547" i="23"/>
  <c r="AK547" i="23"/>
  <c r="AL547" i="23"/>
  <c r="AM547" i="23"/>
  <c r="AN547" i="23"/>
  <c r="AO547" i="23"/>
  <c r="AP547" i="23"/>
  <c r="AQ547" i="23"/>
  <c r="AR547" i="23"/>
  <c r="AS547" i="23"/>
  <c r="AT547" i="23"/>
  <c r="AU547" i="23"/>
  <c r="AV547" i="23"/>
  <c r="AW547" i="23"/>
  <c r="AX547" i="23"/>
  <c r="AY547" i="23"/>
  <c r="AZ547" i="23"/>
  <c r="BA547" i="23"/>
  <c r="BB547" i="23"/>
  <c r="BC547" i="23"/>
  <c r="BD547" i="23"/>
  <c r="BE547" i="23"/>
  <c r="BF547" i="23"/>
  <c r="BG547" i="23"/>
  <c r="BH547" i="23"/>
  <c r="BI547" i="23"/>
  <c r="BJ547" i="23"/>
  <c r="BK547" i="23"/>
  <c r="BL547" i="23"/>
  <c r="BM547" i="23"/>
  <c r="BN547" i="23"/>
  <c r="AQ388" i="95"/>
  <c r="AQ843" i="95"/>
  <c r="AQ847" i="95" s="1"/>
  <c r="Y388" i="95"/>
  <c r="Y768" i="95"/>
  <c r="Y772" i="95" s="1"/>
  <c r="M628" i="95"/>
  <c r="AD628" i="95"/>
  <c r="AT628" i="95"/>
  <c r="BJ628" i="95"/>
  <c r="W628" i="95"/>
  <c r="AM628" i="95"/>
  <c r="BC628" i="95"/>
  <c r="U628" i="95"/>
  <c r="AK628" i="95"/>
  <c r="BA628" i="95"/>
  <c r="AB628" i="95"/>
  <c r="P628" i="95"/>
  <c r="X628" i="95"/>
  <c r="AZ628" i="95"/>
  <c r="O628" i="95"/>
  <c r="AH628" i="95"/>
  <c r="BB628" i="95"/>
  <c r="S628" i="95"/>
  <c r="AQ628" i="95"/>
  <c r="BK628" i="95"/>
  <c r="AG628" i="95"/>
  <c r="BE628" i="95"/>
  <c r="BH628" i="95"/>
  <c r="BL628" i="95"/>
  <c r="R628" i="95"/>
  <c r="AL628" i="95"/>
  <c r="BF628" i="95"/>
  <c r="AA628" i="95"/>
  <c r="AU628" i="95"/>
  <c r="Q628" i="95"/>
  <c r="AO628" i="95"/>
  <c r="BI628" i="95"/>
  <c r="AJ628" i="95"/>
  <c r="AN628" i="95"/>
  <c r="V628" i="95"/>
  <c r="AP628" i="95"/>
  <c r="BN628" i="95"/>
  <c r="AE628" i="95"/>
  <c r="AY628" i="95"/>
  <c r="Y628" i="95"/>
  <c r="AS628" i="95"/>
  <c r="BM628" i="95"/>
  <c r="AF628" i="95"/>
  <c r="BD628" i="95"/>
  <c r="Z628" i="95"/>
  <c r="AX628" i="95"/>
  <c r="N628" i="95"/>
  <c r="AI628" i="95"/>
  <c r="BG628" i="95"/>
  <c r="AC628" i="95"/>
  <c r="AW628" i="95"/>
  <c r="AR628" i="95"/>
  <c r="AV628" i="95"/>
  <c r="T628" i="95"/>
  <c r="BI598" i="95"/>
  <c r="BM598" i="95"/>
  <c r="BQ598" i="95"/>
  <c r="BU598" i="95"/>
  <c r="BY598" i="95"/>
  <c r="BJ598" i="95"/>
  <c r="BN598" i="95"/>
  <c r="BR598" i="95"/>
  <c r="BV598" i="95"/>
  <c r="BZ598" i="95"/>
  <c r="BO598" i="95"/>
  <c r="BW598" i="95"/>
  <c r="BP598" i="95"/>
  <c r="BX598" i="95"/>
  <c r="BK598" i="95"/>
  <c r="BS598" i="95"/>
  <c r="BT598" i="95"/>
  <c r="BL598" i="95"/>
  <c r="E418" i="95"/>
  <c r="AI494" i="95"/>
  <c r="AM494" i="95"/>
  <c r="AJ494" i="95"/>
  <c r="AN494" i="95"/>
  <c r="AG494" i="95"/>
  <c r="AK494" i="95"/>
  <c r="AO494" i="95"/>
  <c r="AH494" i="95"/>
  <c r="AL494" i="95"/>
  <c r="AP494" i="95"/>
  <c r="BG814" i="95"/>
  <c r="BG812" i="95"/>
  <c r="BC814" i="95"/>
  <c r="BC812" i="95"/>
  <c r="AL810" i="95"/>
  <c r="AL965" i="95" s="1"/>
  <c r="AL814" i="95"/>
  <c r="AL812" i="95"/>
  <c r="BR814" i="95"/>
  <c r="BR812" i="95"/>
  <c r="BB814" i="95"/>
  <c r="BB812" i="95"/>
  <c r="AH814" i="95"/>
  <c r="AH810" i="95"/>
  <c r="AH812" i="95"/>
  <c r="BQ814" i="95"/>
  <c r="BQ812" i="95"/>
  <c r="BA814" i="95"/>
  <c r="BA812" i="95"/>
  <c r="AI814" i="95"/>
  <c r="AI810" i="95"/>
  <c r="AI812" i="95"/>
  <c r="BT814" i="95"/>
  <c r="BT812" i="95"/>
  <c r="BD814" i="95"/>
  <c r="BD812" i="95"/>
  <c r="B727" i="95"/>
  <c r="O957" i="95"/>
  <c r="Z739" i="95"/>
  <c r="Z737" i="95"/>
  <c r="AX739" i="95"/>
  <c r="AX737" i="95"/>
  <c r="V735" i="95"/>
  <c r="V739" i="95"/>
  <c r="V737" i="95"/>
  <c r="AT739" i="95"/>
  <c r="AT737" i="95"/>
  <c r="P739" i="95"/>
  <c r="P735" i="95"/>
  <c r="P737" i="95"/>
  <c r="AP739" i="95"/>
  <c r="AP737" i="95"/>
  <c r="AK739" i="95"/>
  <c r="AK737" i="95"/>
  <c r="BM739" i="95"/>
  <c r="BM737" i="95"/>
  <c r="AW739" i="95"/>
  <c r="AW737" i="95"/>
  <c r="AI739" i="95"/>
  <c r="AI737" i="95"/>
  <c r="AG739" i="95"/>
  <c r="AG737" i="95"/>
  <c r="BP739" i="95"/>
  <c r="BP737" i="95"/>
  <c r="AZ739" i="95"/>
  <c r="AZ737" i="95"/>
  <c r="AC739" i="95"/>
  <c r="AC737" i="95"/>
  <c r="BO739" i="95"/>
  <c r="BO737" i="95"/>
  <c r="AY739" i="95"/>
  <c r="AY737" i="95"/>
  <c r="BG388" i="94"/>
  <c r="BG918" i="94"/>
  <c r="BG922" i="94" s="1"/>
  <c r="AQ388" i="94"/>
  <c r="AQ843" i="94"/>
  <c r="AQ847" i="94" s="1"/>
  <c r="M388" i="94"/>
  <c r="M718" i="94"/>
  <c r="M722" i="94" s="1"/>
  <c r="BC590" i="94"/>
  <c r="BG590" i="94"/>
  <c r="BK590" i="94"/>
  <c r="BO590" i="94"/>
  <c r="BS590" i="94"/>
  <c r="BW590" i="94"/>
  <c r="BE590" i="94"/>
  <c r="BJ590" i="94"/>
  <c r="BP590" i="94"/>
  <c r="BU590" i="94"/>
  <c r="BZ590" i="94"/>
  <c r="BA590" i="94"/>
  <c r="BF590" i="94"/>
  <c r="BL590" i="94"/>
  <c r="BQ590" i="94"/>
  <c r="BV590" i="94"/>
  <c r="BB590" i="94"/>
  <c r="BM590" i="94"/>
  <c r="BX590" i="94"/>
  <c r="BD590" i="94"/>
  <c r="BN590" i="94"/>
  <c r="BY590" i="94"/>
  <c r="BH590" i="94"/>
  <c r="BR590" i="94"/>
  <c r="BI590" i="94"/>
  <c r="BT590" i="94"/>
  <c r="BP578" i="94"/>
  <c r="BU578" i="94"/>
  <c r="BZ578" i="94"/>
  <c r="AU578" i="94"/>
  <c r="BK578" i="94"/>
  <c r="AZ578" i="94"/>
  <c r="AO578" i="94"/>
  <c r="BE578" i="94"/>
  <c r="BF578" i="94"/>
  <c r="BN578" i="94"/>
  <c r="BT578" i="94"/>
  <c r="BY578" i="94"/>
  <c r="BW578" i="94"/>
  <c r="AY578" i="94"/>
  <c r="BS578" i="94"/>
  <c r="BD578" i="94"/>
  <c r="AS578" i="94"/>
  <c r="BI578" i="94"/>
  <c r="AT578" i="94"/>
  <c r="BB578" i="94"/>
  <c r="BR578" i="94"/>
  <c r="BC578" i="94"/>
  <c r="BH578" i="94"/>
  <c r="BM578" i="94"/>
  <c r="BV578" i="94"/>
  <c r="BG578" i="94"/>
  <c r="BL578" i="94"/>
  <c r="AP578" i="94"/>
  <c r="BX578" i="94"/>
  <c r="BO578" i="94"/>
  <c r="AR578" i="94"/>
  <c r="AW578" i="94"/>
  <c r="BJ578" i="94"/>
  <c r="BQ578" i="94"/>
  <c r="AX578" i="94"/>
  <c r="AQ578" i="94"/>
  <c r="AV578" i="94"/>
  <c r="BA578" i="94"/>
  <c r="E408" i="94"/>
  <c r="Z484" i="94"/>
  <c r="AD484" i="94"/>
  <c r="W484" i="94"/>
  <c r="AA484" i="94"/>
  <c r="X484" i="94"/>
  <c r="AB484" i="94"/>
  <c r="Y484" i="94"/>
  <c r="AC484" i="94"/>
  <c r="S712" i="94"/>
  <c r="S714" i="94"/>
  <c r="S84" i="94"/>
  <c r="AE712" i="94"/>
  <c r="AE84" i="94"/>
  <c r="AE714" i="94"/>
  <c r="AC84" i="94"/>
  <c r="AC712" i="94"/>
  <c r="AC714" i="94"/>
  <c r="X712" i="94"/>
  <c r="X714" i="94"/>
  <c r="X84" i="94"/>
  <c r="N84" i="94"/>
  <c r="N714" i="94"/>
  <c r="N969" i="94" s="1"/>
  <c r="N710" i="94"/>
  <c r="N965" i="94" s="1"/>
  <c r="N712" i="94"/>
  <c r="N967" i="94" s="1"/>
  <c r="J712" i="94"/>
  <c r="J967" i="94" s="1"/>
  <c r="J710" i="94"/>
  <c r="J965" i="94" s="1"/>
  <c r="J84" i="94"/>
  <c r="J714" i="94"/>
  <c r="M84" i="94"/>
  <c r="M712" i="94"/>
  <c r="M967" i="94" s="1"/>
  <c r="M714" i="94"/>
  <c r="M710" i="94"/>
  <c r="M965" i="94" s="1"/>
  <c r="P84" i="94"/>
  <c r="P712" i="94"/>
  <c r="P714" i="94"/>
  <c r="P710" i="94"/>
  <c r="AI712" i="94"/>
  <c r="AI714" i="94"/>
  <c r="AI84" i="94"/>
  <c r="BO84" i="94"/>
  <c r="BO714" i="94"/>
  <c r="BO712" i="94"/>
  <c r="AY714" i="94"/>
  <c r="AY712" i="94"/>
  <c r="AY84" i="94"/>
  <c r="BZ714" i="94"/>
  <c r="BZ712" i="94"/>
  <c r="BZ84" i="94"/>
  <c r="BJ84" i="94"/>
  <c r="BJ714" i="94"/>
  <c r="BJ712" i="94"/>
  <c r="AT714" i="94"/>
  <c r="AT84" i="94"/>
  <c r="AT712" i="94"/>
  <c r="BQ714" i="94"/>
  <c r="BQ712" i="94"/>
  <c r="BQ84" i="94"/>
  <c r="BA714" i="94"/>
  <c r="BA84" i="94"/>
  <c r="BA712" i="94"/>
  <c r="BX712" i="94"/>
  <c r="BX84" i="94"/>
  <c r="BX714" i="94"/>
  <c r="BH84" i="94"/>
  <c r="BH712" i="94"/>
  <c r="BH714" i="94"/>
  <c r="AR84" i="94"/>
  <c r="AR712" i="94"/>
  <c r="AR714" i="94"/>
  <c r="U768" i="23"/>
  <c r="U772" i="23" s="1"/>
  <c r="U388" i="23"/>
  <c r="E526" i="23"/>
  <c r="E526" i="95"/>
  <c r="E526" i="94"/>
  <c r="BQ602" i="23"/>
  <c r="BU602" i="23"/>
  <c r="BY602" i="23"/>
  <c r="BN602" i="23"/>
  <c r="BR602" i="23"/>
  <c r="BV602" i="23"/>
  <c r="BZ602" i="23"/>
  <c r="BO602" i="23"/>
  <c r="BS602" i="23"/>
  <c r="BW602" i="23"/>
  <c r="BM602" i="23"/>
  <c r="BP602" i="23"/>
  <c r="BT602" i="23"/>
  <c r="BX602" i="23"/>
  <c r="E400" i="23"/>
  <c r="Q476" i="23"/>
  <c r="P476" i="23"/>
  <c r="O476" i="23"/>
  <c r="R476" i="23"/>
  <c r="Y739" i="23"/>
  <c r="Y737" i="23"/>
  <c r="AJ739" i="23"/>
  <c r="AJ737" i="23"/>
  <c r="T739" i="23"/>
  <c r="T735" i="23"/>
  <c r="T965" i="23" s="1"/>
  <c r="T737" i="23"/>
  <c r="AE739" i="23"/>
  <c r="AE737" i="23"/>
  <c r="O739" i="23"/>
  <c r="O746" i="23" s="1"/>
  <c r="O737" i="23"/>
  <c r="O735" i="23"/>
  <c r="Z739" i="23"/>
  <c r="Z737" i="23"/>
  <c r="BY737" i="23"/>
  <c r="BY739" i="23"/>
  <c r="BU739" i="23"/>
  <c r="BU737" i="23"/>
  <c r="BQ739" i="23"/>
  <c r="BQ737" i="23"/>
  <c r="BM739" i="23"/>
  <c r="BM737" i="23"/>
  <c r="BI739" i="23"/>
  <c r="BI737" i="23"/>
  <c r="BE739" i="23"/>
  <c r="BE737" i="23"/>
  <c r="BA739" i="23"/>
  <c r="BA737" i="23"/>
  <c r="AW739" i="23"/>
  <c r="AW737" i="23"/>
  <c r="AS739" i="23"/>
  <c r="AS737" i="23"/>
  <c r="AO739" i="23"/>
  <c r="AO737" i="23"/>
  <c r="BR569" i="23"/>
  <c r="BV569" i="23"/>
  <c r="BZ569" i="23"/>
  <c r="AF569" i="23"/>
  <c r="BO569" i="23"/>
  <c r="BS569" i="23"/>
  <c r="BW569" i="23"/>
  <c r="BP569" i="23"/>
  <c r="BT569" i="23"/>
  <c r="BX569" i="23"/>
  <c r="AG569" i="23"/>
  <c r="BQ569" i="23"/>
  <c r="BU569" i="23"/>
  <c r="BY569" i="23"/>
  <c r="AH569" i="23"/>
  <c r="AI569" i="23"/>
  <c r="AJ569" i="23"/>
  <c r="AK569" i="23"/>
  <c r="AL569" i="23"/>
  <c r="AM569" i="23"/>
  <c r="AN569" i="23"/>
  <c r="AO569" i="23"/>
  <c r="AP569" i="23"/>
  <c r="AQ569" i="23"/>
  <c r="AR569" i="23"/>
  <c r="AS569" i="23"/>
  <c r="AT569" i="23"/>
  <c r="AU569" i="23"/>
  <c r="AV569" i="23"/>
  <c r="AW569" i="23"/>
  <c r="AX569" i="23"/>
  <c r="AY569" i="23"/>
  <c r="AZ569" i="23"/>
  <c r="BA569" i="23"/>
  <c r="BB569" i="23"/>
  <c r="BC569" i="23"/>
  <c r="BD569" i="23"/>
  <c r="BE569" i="23"/>
  <c r="BF569" i="23"/>
  <c r="BG569" i="23"/>
  <c r="BH569" i="23"/>
  <c r="BI569" i="23"/>
  <c r="BJ569" i="23"/>
  <c r="BK569" i="23"/>
  <c r="BL569" i="23"/>
  <c r="BM569" i="23"/>
  <c r="BN569" i="23"/>
  <c r="BW569" i="94"/>
  <c r="BQ569" i="94"/>
  <c r="BR569" i="94"/>
  <c r="AR569" i="94"/>
  <c r="BH569" i="94"/>
  <c r="AK569" i="94"/>
  <c r="BA569" i="94"/>
  <c r="AH569" i="94"/>
  <c r="AX569" i="94"/>
  <c r="BN569" i="94"/>
  <c r="AU569" i="94"/>
  <c r="AY569" i="94"/>
  <c r="BP569" i="94"/>
  <c r="BU569" i="94"/>
  <c r="AF569" i="94"/>
  <c r="AV569" i="94"/>
  <c r="BL569" i="94"/>
  <c r="AO569" i="94"/>
  <c r="BE569" i="94"/>
  <c r="AL569" i="94"/>
  <c r="BB569" i="94"/>
  <c r="AQ569" i="94"/>
  <c r="BK569" i="94"/>
  <c r="BO569" i="94"/>
  <c r="BT569" i="94"/>
  <c r="BY569" i="94"/>
  <c r="AJ569" i="94"/>
  <c r="AZ569" i="94"/>
  <c r="BV569" i="94"/>
  <c r="AS569" i="94"/>
  <c r="BI569" i="94"/>
  <c r="AP569" i="94"/>
  <c r="BF569" i="94"/>
  <c r="BG569" i="94"/>
  <c r="AM569" i="94"/>
  <c r="BZ569" i="94"/>
  <c r="AW569" i="94"/>
  <c r="BC569" i="94"/>
  <c r="AN569" i="94"/>
  <c r="BM569" i="94"/>
  <c r="AI569" i="94"/>
  <c r="BD569" i="94"/>
  <c r="AG569" i="94"/>
  <c r="BS569" i="94"/>
  <c r="AT569" i="94"/>
  <c r="BX569" i="94"/>
  <c r="BJ569" i="94"/>
  <c r="E415" i="95"/>
  <c r="AD491" i="95"/>
  <c r="AA388" i="94"/>
  <c r="AA793" i="94"/>
  <c r="AA797" i="94" s="1"/>
  <c r="AC388" i="95"/>
  <c r="AC793" i="95"/>
  <c r="AC797" i="95" s="1"/>
  <c r="BI388" i="95"/>
  <c r="BI918" i="95"/>
  <c r="BI922" i="95" s="1"/>
  <c r="BG672" i="95"/>
  <c r="BK672" i="95"/>
  <c r="BO672" i="95"/>
  <c r="BS672" i="95"/>
  <c r="BW672" i="95"/>
  <c r="BH672" i="95"/>
  <c r="BM672" i="95"/>
  <c r="BR672" i="95"/>
  <c r="BX672" i="95"/>
  <c r="BI672" i="95"/>
  <c r="BN672" i="95"/>
  <c r="BT672" i="95"/>
  <c r="BY672" i="95"/>
  <c r="BE672" i="95"/>
  <c r="BJ672" i="95"/>
  <c r="BP672" i="95"/>
  <c r="BU672" i="95"/>
  <c r="BZ672" i="95"/>
  <c r="BF672" i="95"/>
  <c r="BL672" i="95"/>
  <c r="BQ672" i="95"/>
  <c r="BV672" i="95"/>
  <c r="AW388" i="95"/>
  <c r="AW868" i="95"/>
  <c r="AW872" i="95" s="1"/>
  <c r="BQ660" i="95"/>
  <c r="BV660" i="95"/>
  <c r="BX660" i="95"/>
  <c r="BB660" i="95"/>
  <c r="BW660" i="95"/>
  <c r="BG660" i="95"/>
  <c r="AW660" i="95"/>
  <c r="BM660" i="95"/>
  <c r="BL660" i="95"/>
  <c r="BU660" i="95"/>
  <c r="BZ660" i="95"/>
  <c r="BS660" i="95"/>
  <c r="BF660" i="95"/>
  <c r="AU660" i="95"/>
  <c r="BK660" i="95"/>
  <c r="BA660" i="95"/>
  <c r="AZ660" i="95"/>
  <c r="BH660" i="95"/>
  <c r="BY660" i="95"/>
  <c r="BP660" i="95"/>
  <c r="AT660" i="95"/>
  <c r="BJ660" i="95"/>
  <c r="AY660" i="95"/>
  <c r="BO660" i="95"/>
  <c r="BE660" i="95"/>
  <c r="BD660" i="95"/>
  <c r="BR660" i="95"/>
  <c r="BT660" i="95"/>
  <c r="AX660" i="95"/>
  <c r="BN660" i="95"/>
  <c r="BC660" i="95"/>
  <c r="AS660" i="95"/>
  <c r="BI660" i="95"/>
  <c r="AV660" i="95"/>
  <c r="AO388" i="95"/>
  <c r="AO843" i="95"/>
  <c r="AO847" i="95" s="1"/>
  <c r="AG388" i="95"/>
  <c r="AG818" i="95"/>
  <c r="AG822" i="95" s="1"/>
  <c r="W388" i="95"/>
  <c r="W768" i="95"/>
  <c r="W772" i="95" s="1"/>
  <c r="BU634" i="95"/>
  <c r="BZ634" i="95"/>
  <c r="BO634" i="95"/>
  <c r="BJ634" i="95"/>
  <c r="AB634" i="95"/>
  <c r="AA634" i="95"/>
  <c r="AV634" i="95"/>
  <c r="AC634" i="95"/>
  <c r="AS634" i="95"/>
  <c r="BI634" i="95"/>
  <c r="AD634" i="95"/>
  <c r="BB634" i="95"/>
  <c r="W634" i="95"/>
  <c r="BG634" i="95"/>
  <c r="AN634" i="95"/>
  <c r="BV634" i="95"/>
  <c r="BS634" i="95"/>
  <c r="AU634" i="95"/>
  <c r="BW634" i="95"/>
  <c r="BL634" i="95"/>
  <c r="AK634" i="95"/>
  <c r="BE634" i="95"/>
  <c r="AH634" i="95"/>
  <c r="BN634" i="95"/>
  <c r="AY634" i="95"/>
  <c r="AZ634" i="95"/>
  <c r="BQ634" i="95"/>
  <c r="BP634" i="95"/>
  <c r="AL634" i="95"/>
  <c r="BK634" i="95"/>
  <c r="AM634" i="95"/>
  <c r="U634" i="95"/>
  <c r="AO634" i="95"/>
  <c r="BM634" i="95"/>
  <c r="AP634" i="95"/>
  <c r="S634" i="95"/>
  <c r="T634" i="95"/>
  <c r="BD634" i="95"/>
  <c r="BY634" i="95"/>
  <c r="BT634" i="95"/>
  <c r="AX634" i="95"/>
  <c r="AR634" i="95"/>
  <c r="BC634" i="95"/>
  <c r="Y634" i="95"/>
  <c r="AW634" i="95"/>
  <c r="V634" i="95"/>
  <c r="AT634" i="95"/>
  <c r="AE634" i="95"/>
  <c r="X634" i="95"/>
  <c r="BR634" i="95"/>
  <c r="BX634" i="95"/>
  <c r="AI634" i="95"/>
  <c r="BH634" i="95"/>
  <c r="AJ634" i="95"/>
  <c r="AG634" i="95"/>
  <c r="BA634" i="95"/>
  <c r="Z634" i="95"/>
  <c r="BF634" i="95"/>
  <c r="AQ634" i="95"/>
  <c r="AF634" i="95"/>
  <c r="G961" i="95"/>
  <c r="B706" i="95"/>
  <c r="R708" i="95" s="1"/>
  <c r="BL939" i="95"/>
  <c r="BL937" i="95"/>
  <c r="BL935" i="95"/>
  <c r="BM939" i="95"/>
  <c r="BM937" i="95"/>
  <c r="BM935" i="95"/>
  <c r="BK939" i="95"/>
  <c r="BK937" i="95"/>
  <c r="BK935" i="95"/>
  <c r="BN939" i="95"/>
  <c r="BN937" i="95"/>
  <c r="BN935" i="95"/>
  <c r="BN965" i="95" s="1"/>
  <c r="BI596" i="95"/>
  <c r="BM596" i="95"/>
  <c r="BQ596" i="95"/>
  <c r="BU596" i="95"/>
  <c r="BY596" i="95"/>
  <c r="BJ596" i="95"/>
  <c r="BN596" i="95"/>
  <c r="BR596" i="95"/>
  <c r="BV596" i="95"/>
  <c r="BZ596" i="95"/>
  <c r="BK596" i="95"/>
  <c r="BS596" i="95"/>
  <c r="BL596" i="95"/>
  <c r="BT596" i="95"/>
  <c r="BG596" i="95"/>
  <c r="BO596" i="95"/>
  <c r="BW596" i="95"/>
  <c r="BX596" i="95"/>
  <c r="BH596" i="95"/>
  <c r="BP596" i="95"/>
  <c r="AY957" i="95"/>
  <c r="B877" i="95"/>
  <c r="AZ889" i="95"/>
  <c r="AZ885" i="95"/>
  <c r="AZ887" i="95"/>
  <c r="BM889" i="95"/>
  <c r="BM887" i="95"/>
  <c r="BT889" i="95"/>
  <c r="BT887" i="95"/>
  <c r="BW889" i="95"/>
  <c r="BW887" i="95"/>
  <c r="BS889" i="95"/>
  <c r="BS887" i="95"/>
  <c r="BC885" i="95"/>
  <c r="BC965" i="95" s="1"/>
  <c r="BC889" i="95"/>
  <c r="BC887" i="95"/>
  <c r="BJ889" i="95"/>
  <c r="BJ887" i="95"/>
  <c r="BS584" i="95"/>
  <c r="BX584" i="95"/>
  <c r="BZ584" i="95"/>
  <c r="BD584" i="95"/>
  <c r="BA584" i="95"/>
  <c r="BV584" i="95"/>
  <c r="BJ584" i="95"/>
  <c r="BC584" i="95"/>
  <c r="BW584" i="95"/>
  <c r="BQ584" i="95"/>
  <c r="BR584" i="95"/>
  <c r="BH584" i="95"/>
  <c r="BE584" i="95"/>
  <c r="AX584" i="95"/>
  <c r="BN584" i="95"/>
  <c r="BG584" i="95"/>
  <c r="BU584" i="95"/>
  <c r="BL584" i="95"/>
  <c r="BB584" i="95"/>
  <c r="BK584" i="95"/>
  <c r="BO584" i="95"/>
  <c r="BY584" i="95"/>
  <c r="AW584" i="95"/>
  <c r="BF584" i="95"/>
  <c r="BP584" i="95"/>
  <c r="AV584" i="95"/>
  <c r="BI584" i="95"/>
  <c r="AY584" i="95"/>
  <c r="BT584" i="95"/>
  <c r="AZ584" i="95"/>
  <c r="BM584" i="95"/>
  <c r="AU584" i="95"/>
  <c r="BO580" i="95"/>
  <c r="BT580" i="95"/>
  <c r="BY580" i="95"/>
  <c r="BC580" i="95"/>
  <c r="AV580" i="95"/>
  <c r="BL580" i="95"/>
  <c r="BR580" i="95"/>
  <c r="BS580" i="95"/>
  <c r="BX580" i="95"/>
  <c r="AQ580" i="95"/>
  <c r="BG580" i="95"/>
  <c r="AZ580" i="95"/>
  <c r="AS580" i="95"/>
  <c r="BI580" i="95"/>
  <c r="BF580" i="95"/>
  <c r="BV580" i="95"/>
  <c r="BW580" i="95"/>
  <c r="BQ580" i="95"/>
  <c r="AU580" i="95"/>
  <c r="BK580" i="95"/>
  <c r="BU580" i="95"/>
  <c r="BH580" i="95"/>
  <c r="BM580" i="95"/>
  <c r="BJ580" i="95"/>
  <c r="AY580" i="95"/>
  <c r="AW580" i="95"/>
  <c r="BB580" i="95"/>
  <c r="AX580" i="95"/>
  <c r="BD580" i="95"/>
  <c r="AT580" i="95"/>
  <c r="BZ580" i="95"/>
  <c r="BA580" i="95"/>
  <c r="BP580" i="95"/>
  <c r="BE580" i="95"/>
  <c r="AR580" i="95"/>
  <c r="BN580" i="95"/>
  <c r="AT835" i="95"/>
  <c r="AT839" i="95"/>
  <c r="AT837" i="95"/>
  <c r="BR839" i="95"/>
  <c r="BR837" i="95"/>
  <c r="AX839" i="95"/>
  <c r="AX837" i="95"/>
  <c r="BQ839" i="95"/>
  <c r="BQ837" i="95"/>
  <c r="BA839" i="95"/>
  <c r="BA837" i="95"/>
  <c r="AM839" i="95"/>
  <c r="AM835" i="95"/>
  <c r="AM837" i="95"/>
  <c r="BL839" i="95"/>
  <c r="BL837" i="95"/>
  <c r="AV839" i="95"/>
  <c r="AV837" i="95"/>
  <c r="BS839" i="95"/>
  <c r="BS837" i="95"/>
  <c r="BC839" i="95"/>
  <c r="BC837" i="95"/>
  <c r="BW562" i="95"/>
  <c r="BQ562" i="95"/>
  <c r="BV562" i="95"/>
  <c r="AJ562" i="95"/>
  <c r="AZ562" i="95"/>
  <c r="AC562" i="95"/>
  <c r="AX562" i="95"/>
  <c r="AL562" i="95"/>
  <c r="AI562" i="95"/>
  <c r="BE562" i="95"/>
  <c r="BM562" i="95"/>
  <c r="AP562" i="95"/>
  <c r="BK562" i="95"/>
  <c r="BP562" i="95"/>
  <c r="BU562" i="95"/>
  <c r="BZ562" i="95"/>
  <c r="AN562" i="95"/>
  <c r="BD562" i="95"/>
  <c r="AH562" i="95"/>
  <c r="BC562" i="95"/>
  <c r="BB562" i="95"/>
  <c r="AO562" i="95"/>
  <c r="BJ562" i="95"/>
  <c r="Z562" i="95"/>
  <c r="AU562" i="95"/>
  <c r="AA562" i="95"/>
  <c r="BT562" i="95"/>
  <c r="AB562" i="95"/>
  <c r="BH562" i="95"/>
  <c r="BI562" i="95"/>
  <c r="AT562" i="95"/>
  <c r="AE562" i="95"/>
  <c r="AQ562" i="95"/>
  <c r="BX562" i="95"/>
  <c r="AF562" i="95"/>
  <c r="BL562" i="95"/>
  <c r="BN562" i="95"/>
  <c r="AY562" i="95"/>
  <c r="AK562" i="95"/>
  <c r="BG562" i="95"/>
  <c r="BO562" i="95"/>
  <c r="BY562" i="95"/>
  <c r="AR562" i="95"/>
  <c r="AM562" i="95"/>
  <c r="Y562" i="95"/>
  <c r="AG562" i="95"/>
  <c r="BA562" i="95"/>
  <c r="AS562" i="95"/>
  <c r="BS562" i="95"/>
  <c r="AD562" i="95"/>
  <c r="BR562" i="95"/>
  <c r="AW562" i="95"/>
  <c r="AV562" i="95"/>
  <c r="BF562" i="95"/>
  <c r="U957" i="95"/>
  <c r="B752" i="95"/>
  <c r="U764" i="95"/>
  <c r="U760" i="95"/>
  <c r="U762" i="95"/>
  <c r="BR764" i="95"/>
  <c r="BR762" i="95"/>
  <c r="BB764" i="95"/>
  <c r="BB762" i="95"/>
  <c r="V760" i="95"/>
  <c r="V764" i="95"/>
  <c r="V762" i="95"/>
  <c r="X764" i="95"/>
  <c r="X760" i="95"/>
  <c r="X965" i="95" s="1"/>
  <c r="X762" i="95"/>
  <c r="BM764" i="95"/>
  <c r="BM762" i="95"/>
  <c r="AW764" i="95"/>
  <c r="AW762" i="95"/>
  <c r="Z764" i="95"/>
  <c r="Z760" i="95"/>
  <c r="Z965" i="95" s="1"/>
  <c r="Z762" i="95"/>
  <c r="BQ558" i="95"/>
  <c r="BV558" i="95"/>
  <c r="BW558" i="95"/>
  <c r="X558" i="95"/>
  <c r="AF558" i="95"/>
  <c r="AV558" i="95"/>
  <c r="BL558" i="95"/>
  <c r="BK558" i="95"/>
  <c r="AK558" i="95"/>
  <c r="BA558" i="95"/>
  <c r="U558" i="95"/>
  <c r="U767" i="95" s="1"/>
  <c r="Y558" i="95"/>
  <c r="AP558" i="95"/>
  <c r="BF558" i="95"/>
  <c r="AQ558" i="95"/>
  <c r="BY558" i="95"/>
  <c r="BS558" i="95"/>
  <c r="AB558" i="95"/>
  <c r="AN558" i="95"/>
  <c r="BH558" i="95"/>
  <c r="W558" i="95"/>
  <c r="AS558" i="95"/>
  <c r="BM558" i="95"/>
  <c r="AD558" i="95"/>
  <c r="AX558" i="95"/>
  <c r="Z558" i="95"/>
  <c r="BR558" i="95"/>
  <c r="BP558" i="95"/>
  <c r="V558" i="95"/>
  <c r="AR558" i="95"/>
  <c r="AE558" i="95"/>
  <c r="AC558" i="95"/>
  <c r="AW558" i="95"/>
  <c r="AI558" i="95"/>
  <c r="AH558" i="95"/>
  <c r="BB558" i="95"/>
  <c r="BC558" i="95"/>
  <c r="BO558" i="95"/>
  <c r="AJ558" i="95"/>
  <c r="AY558" i="95"/>
  <c r="BI558" i="95"/>
  <c r="AT558" i="95"/>
  <c r="BT558" i="95"/>
  <c r="AZ558" i="95"/>
  <c r="AG558" i="95"/>
  <c r="AU558" i="95"/>
  <c r="BJ558" i="95"/>
  <c r="BU558" i="95"/>
  <c r="BX558" i="95"/>
  <c r="BD558" i="95"/>
  <c r="AO558" i="95"/>
  <c r="BG558" i="95"/>
  <c r="BN558" i="95"/>
  <c r="BZ558" i="95"/>
  <c r="AA558" i="95"/>
  <c r="AM558" i="95"/>
  <c r="BE558" i="95"/>
  <c r="AL558" i="95"/>
  <c r="BL764" i="95"/>
  <c r="BL762" i="95"/>
  <c r="AV764" i="95"/>
  <c r="AV762" i="95"/>
  <c r="W760" i="95"/>
  <c r="W764" i="95"/>
  <c r="W762" i="95"/>
  <c r="BW764" i="95"/>
  <c r="BW762" i="95"/>
  <c r="BG764" i="95"/>
  <c r="BG762" i="95"/>
  <c r="AQ764" i="95"/>
  <c r="AQ762" i="95"/>
  <c r="BU554" i="95"/>
  <c r="BZ554" i="95"/>
  <c r="Q554" i="95"/>
  <c r="AG554" i="95"/>
  <c r="AW554" i="95"/>
  <c r="BM554" i="95"/>
  <c r="Z554" i="95"/>
  <c r="AP554" i="95"/>
  <c r="BF554" i="95"/>
  <c r="S554" i="95"/>
  <c r="AI554" i="95"/>
  <c r="AY554" i="95"/>
  <c r="AB554" i="95"/>
  <c r="AV554" i="95"/>
  <c r="AJ554" i="95"/>
  <c r="AN554" i="95"/>
  <c r="BY554" i="95"/>
  <c r="BO554" i="95"/>
  <c r="U554" i="95"/>
  <c r="AK554" i="95"/>
  <c r="BA554" i="95"/>
  <c r="BP554" i="95"/>
  <c r="AD554" i="95"/>
  <c r="AT554" i="95"/>
  <c r="BJ554" i="95"/>
  <c r="W554" i="95"/>
  <c r="AM554" i="95"/>
  <c r="BC554" i="95"/>
  <c r="AR554" i="95"/>
  <c r="BL554" i="95"/>
  <c r="AZ554" i="95"/>
  <c r="BV554" i="95"/>
  <c r="AC554" i="95"/>
  <c r="BI554" i="95"/>
  <c r="AL554" i="95"/>
  <c r="BT554" i="95"/>
  <c r="AU554" i="95"/>
  <c r="AF554" i="95"/>
  <c r="X554" i="95"/>
  <c r="BS554" i="95"/>
  <c r="AO554" i="95"/>
  <c r="R554" i="95"/>
  <c r="AX554" i="95"/>
  <c r="AA554" i="95"/>
  <c r="BG554" i="95"/>
  <c r="BX554" i="95"/>
  <c r="BQ554" i="95"/>
  <c r="BW554" i="95"/>
  <c r="AS554" i="95"/>
  <c r="V554" i="95"/>
  <c r="BB554" i="95"/>
  <c r="AE554" i="95"/>
  <c r="BK554" i="95"/>
  <c r="T554" i="95"/>
  <c r="BE554" i="95"/>
  <c r="BH554" i="95"/>
  <c r="AH554" i="95"/>
  <c r="BD554" i="95"/>
  <c r="BR554" i="95"/>
  <c r="BN554" i="95"/>
  <c r="Y554" i="95"/>
  <c r="AQ554" i="95"/>
  <c r="BX546" i="95"/>
  <c r="BR546" i="95"/>
  <c r="M546" i="95"/>
  <c r="AA546" i="95"/>
  <c r="AQ546" i="95"/>
  <c r="BG546" i="95"/>
  <c r="P546" i="95"/>
  <c r="AF546" i="95"/>
  <c r="AV546" i="95"/>
  <c r="BL546" i="95"/>
  <c r="Q546" i="95"/>
  <c r="AG546" i="95"/>
  <c r="AW546" i="95"/>
  <c r="BM546" i="95"/>
  <c r="BN546" i="95"/>
  <c r="N546" i="95"/>
  <c r="J546" i="95"/>
  <c r="BP546" i="95"/>
  <c r="BY546" i="95"/>
  <c r="O546" i="95"/>
  <c r="AI546" i="95"/>
  <c r="BC546" i="95"/>
  <c r="T546" i="95"/>
  <c r="AN546" i="95"/>
  <c r="BH546" i="95"/>
  <c r="U546" i="95"/>
  <c r="AO546" i="95"/>
  <c r="BI546" i="95"/>
  <c r="V546" i="95"/>
  <c r="AP546" i="95"/>
  <c r="BJ546" i="95"/>
  <c r="BT546" i="95"/>
  <c r="BV546" i="95"/>
  <c r="S546" i="95"/>
  <c r="AM546" i="95"/>
  <c r="BK546" i="95"/>
  <c r="X546" i="95"/>
  <c r="AR546" i="95"/>
  <c r="BW546" i="95"/>
  <c r="Y546" i="95"/>
  <c r="AS546" i="95"/>
  <c r="R546" i="95"/>
  <c r="AL546" i="95"/>
  <c r="BF546" i="95"/>
  <c r="BQ546" i="95"/>
  <c r="BZ546" i="95"/>
  <c r="W546" i="95"/>
  <c r="AU546" i="95"/>
  <c r="BS546" i="95"/>
  <c r="AB546" i="95"/>
  <c r="AZ546" i="95"/>
  <c r="I546" i="95"/>
  <c r="AC546" i="95"/>
  <c r="BA546" i="95"/>
  <c r="AH546" i="95"/>
  <c r="BB546" i="95"/>
  <c r="AD546" i="95"/>
  <c r="BU546" i="95"/>
  <c r="BO546" i="95"/>
  <c r="AE546" i="95"/>
  <c r="AY546" i="95"/>
  <c r="K546" i="95"/>
  <c r="AJ546" i="95"/>
  <c r="BD546" i="95"/>
  <c r="L546" i="95"/>
  <c r="AK546" i="95"/>
  <c r="BE546" i="95"/>
  <c r="AX546" i="95"/>
  <c r="Z546" i="95"/>
  <c r="AT546" i="95"/>
  <c r="BI388" i="94"/>
  <c r="BI918" i="94"/>
  <c r="BI922" i="94" s="1"/>
  <c r="BE672" i="94"/>
  <c r="BI672" i="94"/>
  <c r="BM672" i="94"/>
  <c r="BQ672" i="94"/>
  <c r="BU672" i="94"/>
  <c r="BY672" i="94"/>
  <c r="BF672" i="94"/>
  <c r="BJ672" i="94"/>
  <c r="BN672" i="94"/>
  <c r="BR672" i="94"/>
  <c r="BV672" i="94"/>
  <c r="BZ672" i="94"/>
  <c r="BG672" i="94"/>
  <c r="BO672" i="94"/>
  <c r="BW672" i="94"/>
  <c r="BH672" i="94"/>
  <c r="BP672" i="94"/>
  <c r="BX672" i="94"/>
  <c r="BK672" i="94"/>
  <c r="BS672" i="94"/>
  <c r="BL672" i="94"/>
  <c r="BT672" i="94"/>
  <c r="BO660" i="94"/>
  <c r="BT660" i="94"/>
  <c r="BZ660" i="94"/>
  <c r="BG660" i="94"/>
  <c r="BA660" i="94"/>
  <c r="BY660" i="94"/>
  <c r="BN660" i="94"/>
  <c r="BI660" i="94"/>
  <c r="BM660" i="94"/>
  <c r="BW660" i="94"/>
  <c r="BV660" i="94"/>
  <c r="BK660" i="94"/>
  <c r="BL660" i="94"/>
  <c r="BH660" i="94"/>
  <c r="AW660" i="94"/>
  <c r="BP660" i="94"/>
  <c r="AU660" i="94"/>
  <c r="BQ660" i="94"/>
  <c r="BU660" i="94"/>
  <c r="BJ660" i="94"/>
  <c r="AX660" i="94"/>
  <c r="BX660" i="94"/>
  <c r="AY660" i="94"/>
  <c r="AV660" i="94"/>
  <c r="AS660" i="94"/>
  <c r="AT660" i="94"/>
  <c r="BE660" i="94"/>
  <c r="BS660" i="94"/>
  <c r="BR660" i="94"/>
  <c r="BC660" i="94"/>
  <c r="BF660" i="94"/>
  <c r="AZ660" i="94"/>
  <c r="BB660" i="94"/>
  <c r="BD660" i="94"/>
  <c r="BO656" i="94"/>
  <c r="BU656" i="94"/>
  <c r="AZ656" i="94"/>
  <c r="AP656" i="94"/>
  <c r="BK656" i="94"/>
  <c r="AX656" i="94"/>
  <c r="BX656" i="94"/>
  <c r="BN656" i="94"/>
  <c r="BC656" i="94"/>
  <c r="BR656" i="94"/>
  <c r="BS656" i="94"/>
  <c r="BY656" i="94"/>
  <c r="BD656" i="94"/>
  <c r="AU656" i="94"/>
  <c r="BP656" i="94"/>
  <c r="BE656" i="94"/>
  <c r="AS656" i="94"/>
  <c r="AT656" i="94"/>
  <c r="BJ656" i="94"/>
  <c r="BQ656" i="94"/>
  <c r="BL656" i="94"/>
  <c r="AQ656" i="94"/>
  <c r="BG656" i="94"/>
  <c r="BV656" i="94"/>
  <c r="AR656" i="94"/>
  <c r="BA656" i="94"/>
  <c r="BM656" i="94"/>
  <c r="AO656" i="94"/>
  <c r="BZ656" i="94"/>
  <c r="AV656" i="94"/>
  <c r="BF656" i="94"/>
  <c r="BB656" i="94"/>
  <c r="AW656" i="94"/>
  <c r="BW656" i="94"/>
  <c r="BH656" i="94"/>
  <c r="BT656" i="94"/>
  <c r="AY656" i="94"/>
  <c r="BI656" i="94"/>
  <c r="AG961" i="94"/>
  <c r="B806" i="94"/>
  <c r="AP808" i="94" s="1"/>
  <c r="W388" i="94"/>
  <c r="W768" i="94"/>
  <c r="W772" i="94" s="1"/>
  <c r="S388" i="94"/>
  <c r="S743" i="94"/>
  <c r="S747" i="94" s="1"/>
  <c r="T626" i="94"/>
  <c r="AJ626" i="94"/>
  <c r="AZ626" i="94"/>
  <c r="R626" i="94"/>
  <c r="Q626" i="94"/>
  <c r="AG626" i="94"/>
  <c r="AW626" i="94"/>
  <c r="BM626" i="94"/>
  <c r="BN626" i="94"/>
  <c r="W626" i="94"/>
  <c r="AM626" i="94"/>
  <c r="BC626" i="94"/>
  <c r="Z626" i="94"/>
  <c r="BF626" i="94"/>
  <c r="K626" i="94"/>
  <c r="AF626" i="94"/>
  <c r="BD626" i="94"/>
  <c r="BB626" i="94"/>
  <c r="AC626" i="94"/>
  <c r="BA626" i="94"/>
  <c r="AL626" i="94"/>
  <c r="S626" i="94"/>
  <c r="AQ626" i="94"/>
  <c r="BK626" i="94"/>
  <c r="AT626" i="94"/>
  <c r="P626" i="94"/>
  <c r="AN626" i="94"/>
  <c r="BH626" i="94"/>
  <c r="L626" i="94"/>
  <c r="AK626" i="94"/>
  <c r="BE626" i="94"/>
  <c r="AX626" i="94"/>
  <c r="AA626" i="94"/>
  <c r="AU626" i="94"/>
  <c r="N626" i="94"/>
  <c r="BJ626" i="94"/>
  <c r="X626" i="94"/>
  <c r="AR626" i="94"/>
  <c r="BL626" i="94"/>
  <c r="U626" i="94"/>
  <c r="AO626" i="94"/>
  <c r="BI626" i="94"/>
  <c r="M626" i="94"/>
  <c r="AE626" i="94"/>
  <c r="AY626" i="94"/>
  <c r="AD626" i="94"/>
  <c r="AB626" i="94"/>
  <c r="AV626" i="94"/>
  <c r="AH626" i="94"/>
  <c r="Y626" i="94"/>
  <c r="AS626" i="94"/>
  <c r="V626" i="94"/>
  <c r="O626" i="94"/>
  <c r="AI626" i="94"/>
  <c r="BG626" i="94"/>
  <c r="AP626" i="94"/>
  <c r="G961" i="94"/>
  <c r="B706" i="94"/>
  <c r="R708" i="94" s="1"/>
  <c r="BX939" i="94"/>
  <c r="BX937" i="94"/>
  <c r="BW939" i="94"/>
  <c r="BW935" i="94"/>
  <c r="BW965" i="94" s="1"/>
  <c r="BW937" i="94"/>
  <c r="BZ939" i="94"/>
  <c r="BZ937" i="94"/>
  <c r="BK939" i="94"/>
  <c r="BK946" i="94" s="1"/>
  <c r="BK937" i="94"/>
  <c r="BK935" i="94"/>
  <c r="BM939" i="94"/>
  <c r="BM937" i="94"/>
  <c r="BM935" i="94"/>
  <c r="AY957" i="94"/>
  <c r="B877" i="94"/>
  <c r="BN889" i="94"/>
  <c r="BN887" i="94"/>
  <c r="BY889" i="94"/>
  <c r="BY887" i="94"/>
  <c r="BI889" i="94"/>
  <c r="BI887" i="94"/>
  <c r="BX889" i="94"/>
  <c r="BX887" i="94"/>
  <c r="BH889" i="94"/>
  <c r="BH887" i="94"/>
  <c r="BW889" i="94"/>
  <c r="BW887" i="94"/>
  <c r="BG889" i="94"/>
  <c r="BG885" i="94"/>
  <c r="BG887" i="94"/>
  <c r="BQ584" i="94"/>
  <c r="AZ584" i="94"/>
  <c r="BR584" i="94"/>
  <c r="BA584" i="94"/>
  <c r="BS584" i="94"/>
  <c r="BW584" i="94"/>
  <c r="AY584" i="94"/>
  <c r="BO584" i="94"/>
  <c r="BP584" i="94"/>
  <c r="BU584" i="94"/>
  <c r="BD584" i="94"/>
  <c r="BV584" i="94"/>
  <c r="BE584" i="94"/>
  <c r="AU584" i="94"/>
  <c r="AX584" i="94"/>
  <c r="BG584" i="94"/>
  <c r="BY584" i="94"/>
  <c r="BZ584" i="94"/>
  <c r="BC584" i="94"/>
  <c r="BB584" i="94"/>
  <c r="AV584" i="94"/>
  <c r="AW584" i="94"/>
  <c r="BK584" i="94"/>
  <c r="BJ584" i="94"/>
  <c r="BT584" i="94"/>
  <c r="BH584" i="94"/>
  <c r="BI584" i="94"/>
  <c r="BF584" i="94"/>
  <c r="BX584" i="94"/>
  <c r="BL584" i="94"/>
  <c r="BM584" i="94"/>
  <c r="BN584" i="94"/>
  <c r="AN839" i="94"/>
  <c r="AN835" i="94"/>
  <c r="AN837" i="94"/>
  <c r="BH839" i="94"/>
  <c r="BH837" i="94"/>
  <c r="E424" i="94"/>
  <c r="AP500" i="94"/>
  <c r="AM500" i="94"/>
  <c r="AN500" i="94"/>
  <c r="AO500" i="94"/>
  <c r="BK839" i="94"/>
  <c r="BK837" i="94"/>
  <c r="AU839" i="94"/>
  <c r="AU835" i="94"/>
  <c r="AU965" i="94" s="1"/>
  <c r="AU837" i="94"/>
  <c r="BV839" i="94"/>
  <c r="BV837" i="94"/>
  <c r="BF839" i="94"/>
  <c r="BF837" i="94"/>
  <c r="AP839" i="94"/>
  <c r="AP835" i="94"/>
  <c r="AP965" i="94" s="1"/>
  <c r="AP837" i="94"/>
  <c r="BQ839" i="94"/>
  <c r="BQ837" i="94"/>
  <c r="BA839" i="94"/>
  <c r="BA837" i="94"/>
  <c r="B752" i="94"/>
  <c r="U957" i="94"/>
  <c r="AJ764" i="94"/>
  <c r="AJ762" i="94"/>
  <c r="BT764" i="94"/>
  <c r="BT762" i="94"/>
  <c r="BD764" i="94"/>
  <c r="BD762" i="94"/>
  <c r="AC760" i="94"/>
  <c r="AC965" i="94" s="1"/>
  <c r="AC764" i="94"/>
  <c r="AC762" i="94"/>
  <c r="AI764" i="94"/>
  <c r="AI762" i="94"/>
  <c r="BO764" i="94"/>
  <c r="BO762" i="94"/>
  <c r="AY764" i="94"/>
  <c r="AY762" i="94"/>
  <c r="BO558" i="94"/>
  <c r="BT558" i="94"/>
  <c r="BT767" i="94" s="1"/>
  <c r="BY558" i="94"/>
  <c r="Z558" i="94"/>
  <c r="AP558" i="94"/>
  <c r="BF558" i="94"/>
  <c r="AE558" i="94"/>
  <c r="AZ558" i="94"/>
  <c r="BI558" i="94"/>
  <c r="AF558" i="94"/>
  <c r="BA558" i="94"/>
  <c r="AN558" i="94"/>
  <c r="AG558" i="94"/>
  <c r="BC558" i="94"/>
  <c r="AS558" i="94"/>
  <c r="BS558" i="94"/>
  <c r="BX558" i="94"/>
  <c r="BR558" i="94"/>
  <c r="AD558" i="94"/>
  <c r="AT558" i="94"/>
  <c r="BJ558" i="94"/>
  <c r="AJ558" i="94"/>
  <c r="AJ767" i="94" s="1"/>
  <c r="AJ771" i="94" s="1"/>
  <c r="BE558" i="94"/>
  <c r="BZ558" i="94"/>
  <c r="AK558" i="94"/>
  <c r="BG558" i="94"/>
  <c r="AY558" i="94"/>
  <c r="AY767" i="94" s="1"/>
  <c r="AY771" i="94" s="1"/>
  <c r="AM558" i="94"/>
  <c r="BH558" i="94"/>
  <c r="BD558" i="94"/>
  <c r="BW558" i="94"/>
  <c r="BQ558" i="94"/>
  <c r="BV558" i="94"/>
  <c r="AH558" i="94"/>
  <c r="AX558" i="94"/>
  <c r="BN558" i="94"/>
  <c r="AO558" i="94"/>
  <c r="BK558" i="94"/>
  <c r="BK767" i="94" s="1"/>
  <c r="U558" i="94"/>
  <c r="U767" i="94" s="1"/>
  <c r="AQ558" i="94"/>
  <c r="BL558" i="94"/>
  <c r="W558" i="94"/>
  <c r="W767" i="94" s="1"/>
  <c r="W771" i="94" s="1"/>
  <c r="AR558" i="94"/>
  <c r="BM558" i="94"/>
  <c r="V558" i="94"/>
  <c r="AU558" i="94"/>
  <c r="X558" i="94"/>
  <c r="AL558" i="94"/>
  <c r="AI558" i="94"/>
  <c r="AB558" i="94"/>
  <c r="BB558" i="94"/>
  <c r="AW558" i="94"/>
  <c r="Y558" i="94"/>
  <c r="AC558" i="94"/>
  <c r="AC767" i="94" s="1"/>
  <c r="BP558" i="94"/>
  <c r="AA558" i="94"/>
  <c r="BU558" i="94"/>
  <c r="AV558" i="94"/>
  <c r="BZ764" i="94"/>
  <c r="BZ762" i="94"/>
  <c r="BJ764" i="94"/>
  <c r="BJ762" i="94"/>
  <c r="AT764" i="94"/>
  <c r="AT762" i="94"/>
  <c r="AN764" i="94"/>
  <c r="AN762" i="94"/>
  <c r="BU764" i="94"/>
  <c r="BU762" i="94"/>
  <c r="BE764" i="94"/>
  <c r="BE762" i="94"/>
  <c r="AO764" i="94"/>
  <c r="AO762" i="94"/>
  <c r="BR554" i="94"/>
  <c r="BS554" i="94"/>
  <c r="W554" i="94"/>
  <c r="AM554" i="94"/>
  <c r="BC554" i="94"/>
  <c r="T554" i="94"/>
  <c r="AJ554" i="94"/>
  <c r="AZ554" i="94"/>
  <c r="BX554" i="94"/>
  <c r="AC554" i="94"/>
  <c r="AS554" i="94"/>
  <c r="BI554" i="94"/>
  <c r="BF554" i="94"/>
  <c r="R554" i="94"/>
  <c r="BB554" i="94"/>
  <c r="BQ554" i="94"/>
  <c r="BV554" i="94"/>
  <c r="BW554" i="94"/>
  <c r="AA554" i="94"/>
  <c r="AQ554" i="94"/>
  <c r="BG554" i="94"/>
  <c r="X554" i="94"/>
  <c r="AN554" i="94"/>
  <c r="BD554" i="94"/>
  <c r="Q554" i="94"/>
  <c r="AG554" i="94"/>
  <c r="AW554" i="94"/>
  <c r="BM554" i="94"/>
  <c r="AD554" i="94"/>
  <c r="AH554" i="94"/>
  <c r="V554" i="94"/>
  <c r="BU554" i="94"/>
  <c r="BP554" i="94"/>
  <c r="AU554" i="94"/>
  <c r="AB554" i="94"/>
  <c r="BH554" i="94"/>
  <c r="AK554" i="94"/>
  <c r="Z554" i="94"/>
  <c r="AX554" i="94"/>
  <c r="BY554" i="94"/>
  <c r="S554" i="94"/>
  <c r="AY554" i="94"/>
  <c r="AF554" i="94"/>
  <c r="BL554" i="94"/>
  <c r="AO554" i="94"/>
  <c r="AP554" i="94"/>
  <c r="BN554" i="94"/>
  <c r="BZ554" i="94"/>
  <c r="AE554" i="94"/>
  <c r="BK554" i="94"/>
  <c r="AR554" i="94"/>
  <c r="U554" i="94"/>
  <c r="BA554" i="94"/>
  <c r="AT554" i="94"/>
  <c r="AL554" i="94"/>
  <c r="BO554" i="94"/>
  <c r="AI554" i="94"/>
  <c r="BT554" i="94"/>
  <c r="AV554" i="94"/>
  <c r="Y554" i="94"/>
  <c r="BE554" i="94"/>
  <c r="BJ554" i="94"/>
  <c r="E402" i="94"/>
  <c r="Q478" i="94"/>
  <c r="R478" i="94"/>
  <c r="BY550" i="94"/>
  <c r="BO550" i="94"/>
  <c r="BX550" i="94"/>
  <c r="Z550" i="94"/>
  <c r="AP550" i="94"/>
  <c r="BF550" i="94"/>
  <c r="Q550" i="94"/>
  <c r="AM550" i="94"/>
  <c r="BH550" i="94"/>
  <c r="AQ550" i="94"/>
  <c r="X550" i="94"/>
  <c r="AS550" i="94"/>
  <c r="U550" i="94"/>
  <c r="T550" i="94"/>
  <c r="AO550" i="94"/>
  <c r="BK550" i="94"/>
  <c r="BR550" i="94"/>
  <c r="BS550" i="94"/>
  <c r="N550" i="94"/>
  <c r="AD550" i="94"/>
  <c r="AT550" i="94"/>
  <c r="BJ550" i="94"/>
  <c r="W550" i="94"/>
  <c r="AR550" i="94"/>
  <c r="BM550" i="94"/>
  <c r="BG550" i="94"/>
  <c r="AC550" i="94"/>
  <c r="AY550" i="94"/>
  <c r="AK550" i="94"/>
  <c r="Y550" i="94"/>
  <c r="AU550" i="94"/>
  <c r="AA550" i="94"/>
  <c r="BV550" i="94"/>
  <c r="R550" i="94"/>
  <c r="AX550" i="94"/>
  <c r="AB550" i="94"/>
  <c r="P550" i="94"/>
  <c r="AI550" i="94"/>
  <c r="BA550" i="94"/>
  <c r="AZ550" i="94"/>
  <c r="BZ550" i="94"/>
  <c r="V550" i="94"/>
  <c r="BB550" i="94"/>
  <c r="AG550" i="94"/>
  <c r="AF550" i="94"/>
  <c r="AN550" i="94"/>
  <c r="O550" i="94"/>
  <c r="BE550" i="94"/>
  <c r="BQ550" i="94"/>
  <c r="BW550" i="94"/>
  <c r="AH550" i="94"/>
  <c r="BN550" i="94"/>
  <c r="AW550" i="94"/>
  <c r="M550" i="94"/>
  <c r="BD550" i="94"/>
  <c r="AE550" i="94"/>
  <c r="AV550" i="94"/>
  <c r="BU550" i="94"/>
  <c r="BT550" i="94"/>
  <c r="AL550" i="94"/>
  <c r="BP550" i="94"/>
  <c r="BC550" i="94"/>
  <c r="S550" i="94"/>
  <c r="BI550" i="94"/>
  <c r="AJ550" i="94"/>
  <c r="BL550" i="94"/>
  <c r="BP546" i="94"/>
  <c r="BU546" i="94"/>
  <c r="P546" i="94"/>
  <c r="AF546" i="94"/>
  <c r="AV546" i="94"/>
  <c r="BL546" i="94"/>
  <c r="Q546" i="94"/>
  <c r="AG546" i="94"/>
  <c r="AW546" i="94"/>
  <c r="BM546" i="94"/>
  <c r="AH546" i="94"/>
  <c r="BN546" i="94"/>
  <c r="AI546" i="94"/>
  <c r="K546" i="94"/>
  <c r="AT546" i="94"/>
  <c r="BK546" i="94"/>
  <c r="O546" i="94"/>
  <c r="BO546" i="94"/>
  <c r="BT546" i="94"/>
  <c r="BY546" i="94"/>
  <c r="T546" i="94"/>
  <c r="AJ546" i="94"/>
  <c r="AZ546" i="94"/>
  <c r="BR546" i="94"/>
  <c r="U546" i="94"/>
  <c r="AK546" i="94"/>
  <c r="BA546" i="94"/>
  <c r="L546" i="94"/>
  <c r="AP546" i="94"/>
  <c r="I546" i="94"/>
  <c r="AQ546" i="94"/>
  <c r="V546" i="94"/>
  <c r="BB546" i="94"/>
  <c r="BC546" i="94"/>
  <c r="AU546" i="94"/>
  <c r="BW546" i="94"/>
  <c r="N546" i="94"/>
  <c r="AR546" i="94"/>
  <c r="J546" i="94"/>
  <c r="AS546" i="94"/>
  <c r="Z546" i="94"/>
  <c r="AA546" i="94"/>
  <c r="AL546" i="94"/>
  <c r="BV546" i="94"/>
  <c r="BX546" i="94"/>
  <c r="X546" i="94"/>
  <c r="BD546" i="94"/>
  <c r="Y546" i="94"/>
  <c r="BE546" i="94"/>
  <c r="AX546" i="94"/>
  <c r="AY546" i="94"/>
  <c r="BJ546" i="94"/>
  <c r="W546" i="94"/>
  <c r="BQ546" i="94"/>
  <c r="AB546" i="94"/>
  <c r="BH546" i="94"/>
  <c r="AC546" i="94"/>
  <c r="BI546" i="94"/>
  <c r="BF546" i="94"/>
  <c r="BG546" i="94"/>
  <c r="AE546" i="94"/>
  <c r="BS546" i="94"/>
  <c r="BZ546" i="94"/>
  <c r="AN546" i="94"/>
  <c r="M546" i="94"/>
  <c r="AO546" i="94"/>
  <c r="R546" i="94"/>
  <c r="S546" i="94"/>
  <c r="AD546" i="94"/>
  <c r="AM546" i="94"/>
  <c r="BM943" i="23"/>
  <c r="BM947" i="23" s="1"/>
  <c r="BM388" i="23"/>
  <c r="BO676" i="23"/>
  <c r="BT676" i="23"/>
  <c r="BY676" i="23"/>
  <c r="BI676" i="23"/>
  <c r="BR676" i="23"/>
  <c r="BS676" i="23"/>
  <c r="BX676" i="23"/>
  <c r="BJ676" i="23"/>
  <c r="BL676" i="23"/>
  <c r="BZ676" i="23"/>
  <c r="BP676" i="23"/>
  <c r="BU676" i="23"/>
  <c r="BM676" i="23"/>
  <c r="BV676" i="23"/>
  <c r="BW676" i="23"/>
  <c r="BQ676" i="23"/>
  <c r="BN676" i="23"/>
  <c r="BK676" i="23"/>
  <c r="BE961" i="23"/>
  <c r="B906" i="23"/>
  <c r="AW868" i="23"/>
  <c r="AW872" i="23" s="1"/>
  <c r="AW388" i="23"/>
  <c r="BR660" i="23"/>
  <c r="BS660" i="23"/>
  <c r="BX660" i="23"/>
  <c r="AY660" i="23"/>
  <c r="AT660" i="23"/>
  <c r="AU660" i="23"/>
  <c r="BJ660" i="23"/>
  <c r="BK660" i="23"/>
  <c r="BA660" i="23"/>
  <c r="BQ660" i="23"/>
  <c r="BV660" i="23"/>
  <c r="BW660" i="23"/>
  <c r="BL660" i="23"/>
  <c r="BB660" i="23"/>
  <c r="BC660" i="23"/>
  <c r="BM660" i="23"/>
  <c r="AW660" i="23"/>
  <c r="BY660" i="23"/>
  <c r="BO660" i="23"/>
  <c r="BT660" i="23"/>
  <c r="AZ660" i="23"/>
  <c r="BD660" i="23"/>
  <c r="BF660" i="23"/>
  <c r="AV660" i="23"/>
  <c r="BH660" i="23"/>
  <c r="AS660" i="23"/>
  <c r="BU660" i="23"/>
  <c r="BZ660" i="23"/>
  <c r="BP660" i="23"/>
  <c r="BG660" i="23"/>
  <c r="BE660" i="23"/>
  <c r="BN660" i="23"/>
  <c r="BI660" i="23"/>
  <c r="AX660" i="23"/>
  <c r="AG818" i="23"/>
  <c r="AG822" i="23" s="1"/>
  <c r="AG388" i="23"/>
  <c r="W768" i="23"/>
  <c r="W772" i="23" s="1"/>
  <c r="W388" i="23"/>
  <c r="K718" i="23"/>
  <c r="K722" i="23" s="1"/>
  <c r="K388" i="23"/>
  <c r="G718" i="23"/>
  <c r="G722" i="23" s="1"/>
  <c r="G388" i="23"/>
  <c r="E524" i="23"/>
  <c r="E524" i="95"/>
  <c r="E524" i="94"/>
  <c r="BZ937" i="23"/>
  <c r="BZ939" i="23"/>
  <c r="BY939" i="23"/>
  <c r="BY937" i="23"/>
  <c r="BX939" i="23"/>
  <c r="BX937" i="23"/>
  <c r="BK957" i="23"/>
  <c r="B927" i="23"/>
  <c r="E520" i="23"/>
  <c r="E520" i="94"/>
  <c r="E520" i="95"/>
  <c r="E516" i="94"/>
  <c r="E516" i="95"/>
  <c r="E516" i="23"/>
  <c r="BA512" i="23"/>
  <c r="AY512" i="23"/>
  <c r="BB512" i="23"/>
  <c r="AZ512" i="23"/>
  <c r="BW887" i="23"/>
  <c r="BW889" i="23"/>
  <c r="BS889" i="23"/>
  <c r="BS887" i="23"/>
  <c r="BO887" i="23"/>
  <c r="BO889" i="23"/>
  <c r="BB889" i="23"/>
  <c r="BB887" i="23"/>
  <c r="BB885" i="23"/>
  <c r="BB965" i="23" s="1"/>
  <c r="BA889" i="23"/>
  <c r="BA885" i="23"/>
  <c r="BA887" i="23"/>
  <c r="AZ889" i="23"/>
  <c r="AZ887" i="23"/>
  <c r="AZ885" i="23"/>
  <c r="AY957" i="23"/>
  <c r="B877" i="23"/>
  <c r="BO580" i="23"/>
  <c r="BS580" i="23"/>
  <c r="BW580" i="23"/>
  <c r="AQ580" i="23"/>
  <c r="BP580" i="23"/>
  <c r="BT580" i="23"/>
  <c r="BX580" i="23"/>
  <c r="BQ580" i="23"/>
  <c r="BU580" i="23"/>
  <c r="BY580" i="23"/>
  <c r="BR580" i="23"/>
  <c r="BV580" i="23"/>
  <c r="BZ580" i="23"/>
  <c r="AR580" i="23"/>
  <c r="AS580" i="23"/>
  <c r="AT580" i="23"/>
  <c r="AU580" i="23"/>
  <c r="AV580" i="23"/>
  <c r="AW580" i="23"/>
  <c r="AX580" i="23"/>
  <c r="AY580" i="23"/>
  <c r="AZ580" i="23"/>
  <c r="BA580" i="23"/>
  <c r="BB580" i="23"/>
  <c r="BC580" i="23"/>
  <c r="BD580" i="23"/>
  <c r="BE580" i="23"/>
  <c r="BF580" i="23"/>
  <c r="BG580" i="23"/>
  <c r="BH580" i="23"/>
  <c r="BI580" i="23"/>
  <c r="BJ580" i="23"/>
  <c r="BK580" i="23"/>
  <c r="BL580" i="23"/>
  <c r="BM580" i="23"/>
  <c r="BN580" i="23"/>
  <c r="BZ837" i="23"/>
  <c r="BZ839" i="23"/>
  <c r="BV837" i="23"/>
  <c r="BV839" i="23"/>
  <c r="BR839" i="23"/>
  <c r="BR837" i="23"/>
  <c r="BN839" i="23"/>
  <c r="BN837" i="23"/>
  <c r="BJ839" i="23"/>
  <c r="BJ837" i="23"/>
  <c r="BF839" i="23"/>
  <c r="BF837" i="23"/>
  <c r="BB839" i="23"/>
  <c r="BB837" i="23"/>
  <c r="BA839" i="23"/>
  <c r="BA837" i="23"/>
  <c r="AZ839" i="23"/>
  <c r="AZ837" i="23"/>
  <c r="AU839" i="23"/>
  <c r="AU837" i="23"/>
  <c r="AU835" i="23"/>
  <c r="E420" i="23"/>
  <c r="AN496" i="23"/>
  <c r="AJ496" i="23"/>
  <c r="AO496" i="23"/>
  <c r="AI496" i="23"/>
  <c r="AL496" i="23"/>
  <c r="AP496" i="23"/>
  <c r="AM496" i="23"/>
  <c r="AK496" i="23"/>
  <c r="E406" i="23"/>
  <c r="AC482" i="23"/>
  <c r="V482" i="23"/>
  <c r="Z482" i="23"/>
  <c r="AD482" i="23"/>
  <c r="Y482" i="23"/>
  <c r="AA482" i="23"/>
  <c r="U482" i="23"/>
  <c r="AB482" i="23"/>
  <c r="W482" i="23"/>
  <c r="X482" i="23"/>
  <c r="Y764" i="23"/>
  <c r="Y760" i="23"/>
  <c r="Y965" i="23" s="1"/>
  <c r="Y762" i="23"/>
  <c r="AF764" i="23"/>
  <c r="AF762" i="23"/>
  <c r="AI764" i="23"/>
  <c r="AI762" i="23"/>
  <c r="AL764" i="23"/>
  <c r="AL762" i="23"/>
  <c r="V764" i="23"/>
  <c r="V760" i="23"/>
  <c r="V762" i="23"/>
  <c r="BW764" i="23"/>
  <c r="BW762" i="23"/>
  <c r="BS764" i="23"/>
  <c r="BS762" i="23"/>
  <c r="BO762" i="23"/>
  <c r="BO764" i="23"/>
  <c r="BK764" i="23"/>
  <c r="BK762" i="23"/>
  <c r="BG764" i="23"/>
  <c r="BG762" i="23"/>
  <c r="BC764" i="23"/>
  <c r="BC762" i="23"/>
  <c r="AY764" i="23"/>
  <c r="AY762" i="23"/>
  <c r="AU764" i="23"/>
  <c r="AU762" i="23"/>
  <c r="AQ764" i="23"/>
  <c r="AQ762" i="23"/>
  <c r="BQ558" i="23"/>
  <c r="BU558" i="23"/>
  <c r="BY558" i="23"/>
  <c r="U558" i="23"/>
  <c r="U767" i="23" s="1"/>
  <c r="BP558" i="23"/>
  <c r="BX558" i="23"/>
  <c r="BR558" i="23"/>
  <c r="BV558" i="23"/>
  <c r="BZ558" i="23"/>
  <c r="BO558" i="23"/>
  <c r="BS558" i="23"/>
  <c r="BW558" i="23"/>
  <c r="V558" i="23"/>
  <c r="V767" i="23" s="1"/>
  <c r="BT558" i="23"/>
  <c r="W558" i="23"/>
  <c r="X558" i="23"/>
  <c r="Y558" i="23"/>
  <c r="Z558" i="23"/>
  <c r="AA558" i="23"/>
  <c r="AB558" i="23"/>
  <c r="AC558" i="23"/>
  <c r="AD558" i="23"/>
  <c r="AE558" i="23"/>
  <c r="AF558" i="23"/>
  <c r="AG558" i="23"/>
  <c r="AH558" i="23"/>
  <c r="AI558" i="23"/>
  <c r="AJ558" i="23"/>
  <c r="AK558" i="23"/>
  <c r="AL558" i="23"/>
  <c r="AM558" i="23"/>
  <c r="AN558" i="23"/>
  <c r="AO558" i="23"/>
  <c r="AP558" i="23"/>
  <c r="AQ558" i="23"/>
  <c r="AR558" i="23"/>
  <c r="AS558" i="23"/>
  <c r="AT558" i="23"/>
  <c r="AU558" i="23"/>
  <c r="AV558" i="23"/>
  <c r="AW558" i="23"/>
  <c r="AX558" i="23"/>
  <c r="AY558" i="23"/>
  <c r="AZ558" i="23"/>
  <c r="BA558" i="23"/>
  <c r="BB558" i="23"/>
  <c r="BC558" i="23"/>
  <c r="BD558" i="23"/>
  <c r="BE558" i="23"/>
  <c r="BF558" i="23"/>
  <c r="BG558" i="23"/>
  <c r="BH558" i="23"/>
  <c r="BI558" i="23"/>
  <c r="BJ558" i="23"/>
  <c r="BK558" i="23"/>
  <c r="BL558" i="23"/>
  <c r="BM558" i="23"/>
  <c r="BN558" i="23"/>
  <c r="BS642" i="23"/>
  <c r="BX642" i="23"/>
  <c r="BR642" i="23"/>
  <c r="AI642" i="23"/>
  <c r="AO642" i="23"/>
  <c r="BE642" i="23"/>
  <c r="AV642" i="23"/>
  <c r="AK642" i="23"/>
  <c r="BL642" i="23"/>
  <c r="AU642" i="23"/>
  <c r="BK642" i="23"/>
  <c r="AH642" i="23"/>
  <c r="BB642" i="23"/>
  <c r="BW642" i="23"/>
  <c r="BQ642" i="23"/>
  <c r="BV642" i="23"/>
  <c r="AE642" i="23"/>
  <c r="BG642" i="23"/>
  <c r="AC642" i="23"/>
  <c r="BD642" i="23"/>
  <c r="AY642" i="23"/>
  <c r="BF642" i="23"/>
  <c r="BM642" i="23"/>
  <c r="BA642" i="23"/>
  <c r="AL642" i="23"/>
  <c r="AN642" i="23"/>
  <c r="BP642" i="23"/>
  <c r="BT642" i="23"/>
  <c r="BY642" i="23"/>
  <c r="BH642" i="23"/>
  <c r="AQ642" i="23"/>
  <c r="AR642" i="23"/>
  <c r="AW642" i="23"/>
  <c r="BO642" i="23"/>
  <c r="BU642" i="23"/>
  <c r="BZ642" i="23"/>
  <c r="AS642" i="23"/>
  <c r="AM642" i="23"/>
  <c r="BN642" i="23"/>
  <c r="BI642" i="23"/>
  <c r="AP642" i="23"/>
  <c r="AZ642" i="23"/>
  <c r="AB642" i="23"/>
  <c r="AJ642" i="23"/>
  <c r="AD642" i="23"/>
  <c r="AF642" i="23"/>
  <c r="AG642" i="23"/>
  <c r="AX642" i="23"/>
  <c r="AA642" i="23"/>
  <c r="BJ642" i="23"/>
  <c r="AT642" i="23"/>
  <c r="BC642" i="23"/>
  <c r="BI674" i="95"/>
  <c r="BM674" i="95"/>
  <c r="BQ674" i="95"/>
  <c r="BU674" i="95"/>
  <c r="BY674" i="95"/>
  <c r="BJ674" i="95"/>
  <c r="BO674" i="95"/>
  <c r="BT674" i="95"/>
  <c r="BZ674" i="95"/>
  <c r="BK674" i="95"/>
  <c r="BP674" i="95"/>
  <c r="BV674" i="95"/>
  <c r="BG674" i="95"/>
  <c r="BL674" i="95"/>
  <c r="BR674" i="95"/>
  <c r="BW674" i="95"/>
  <c r="BH674" i="95"/>
  <c r="BN674" i="95"/>
  <c r="BS674" i="95"/>
  <c r="BX674" i="95"/>
  <c r="AI388" i="95"/>
  <c r="AI818" i="95"/>
  <c r="AI822" i="95" s="1"/>
  <c r="Q388" i="95"/>
  <c r="Q743" i="95"/>
  <c r="Q747" i="95" s="1"/>
  <c r="O624" i="95"/>
  <c r="AE624" i="95"/>
  <c r="AU624" i="95"/>
  <c r="BK624" i="95"/>
  <c r="X624" i="95"/>
  <c r="AN624" i="95"/>
  <c r="BD624" i="95"/>
  <c r="I624" i="95"/>
  <c r="AD624" i="95"/>
  <c r="AT624" i="95"/>
  <c r="BJ624" i="95"/>
  <c r="AS624" i="95"/>
  <c r="AG624" i="95"/>
  <c r="J624" i="95"/>
  <c r="AK624" i="95"/>
  <c r="AA624" i="95"/>
  <c r="AY624" i="95"/>
  <c r="P624" i="95"/>
  <c r="AJ624" i="95"/>
  <c r="BH624" i="95"/>
  <c r="V624" i="95"/>
  <c r="AP624" i="95"/>
  <c r="BN624" i="95"/>
  <c r="U624" i="95"/>
  <c r="BA624" i="95"/>
  <c r="M624" i="95"/>
  <c r="AI624" i="95"/>
  <c r="BC624" i="95"/>
  <c r="T624" i="95"/>
  <c r="AR624" i="95"/>
  <c r="BL624" i="95"/>
  <c r="Z624" i="95"/>
  <c r="AX624" i="95"/>
  <c r="L624" i="95"/>
  <c r="Q624" i="95"/>
  <c r="Y624" i="95"/>
  <c r="S624" i="95"/>
  <c r="AM624" i="95"/>
  <c r="BG624" i="95"/>
  <c r="AB624" i="95"/>
  <c r="AV624" i="95"/>
  <c r="N624" i="95"/>
  <c r="AH624" i="95"/>
  <c r="BB624" i="95"/>
  <c r="AC624" i="95"/>
  <c r="AW624" i="95"/>
  <c r="AO624" i="95"/>
  <c r="W624" i="95"/>
  <c r="AQ624" i="95"/>
  <c r="K624" i="95"/>
  <c r="AF624" i="95"/>
  <c r="AZ624" i="95"/>
  <c r="R624" i="95"/>
  <c r="AL624" i="95"/>
  <c r="BF624" i="95"/>
  <c r="BI624" i="95"/>
  <c r="BM624" i="95"/>
  <c r="BE624" i="95"/>
  <c r="BY914" i="95"/>
  <c r="BY912" i="95"/>
  <c r="BX914" i="95"/>
  <c r="BX912" i="95"/>
  <c r="BH914" i="95"/>
  <c r="BH910" i="95"/>
  <c r="BH965" i="95" s="1"/>
  <c r="BH912" i="95"/>
  <c r="BO914" i="95"/>
  <c r="BO912" i="95"/>
  <c r="BZ914" i="95"/>
  <c r="BZ912" i="95"/>
  <c r="BJ914" i="95"/>
  <c r="BJ910" i="95"/>
  <c r="BJ965" i="95" s="1"/>
  <c r="BJ912" i="95"/>
  <c r="BS864" i="95"/>
  <c r="BS862" i="95"/>
  <c r="BX864" i="95"/>
  <c r="BX862" i="95"/>
  <c r="BW864" i="95"/>
  <c r="BW862" i="95"/>
  <c r="BZ582" i="95"/>
  <c r="BF582" i="95"/>
  <c r="BS582" i="95"/>
  <c r="BC582" i="95"/>
  <c r="BT582" i="95"/>
  <c r="BD582" i="95"/>
  <c r="BA582" i="95"/>
  <c r="AS582" i="95"/>
  <c r="AS867" i="95" s="1"/>
  <c r="AT582" i="95"/>
  <c r="BJ582" i="95"/>
  <c r="BW582" i="95"/>
  <c r="BG582" i="95"/>
  <c r="BX582" i="95"/>
  <c r="BH582" i="95"/>
  <c r="BU582" i="95"/>
  <c r="BI582" i="95"/>
  <c r="BR582" i="95"/>
  <c r="AX582" i="95"/>
  <c r="BN582" i="95"/>
  <c r="AU582" i="95"/>
  <c r="BK582" i="95"/>
  <c r="AV582" i="95"/>
  <c r="BL582" i="95"/>
  <c r="BE582" i="95"/>
  <c r="AW582" i="95"/>
  <c r="BO582" i="95"/>
  <c r="BQ582" i="95"/>
  <c r="AY582" i="95"/>
  <c r="BY582" i="95"/>
  <c r="BP582" i="95"/>
  <c r="AZ582" i="95"/>
  <c r="BV582" i="95"/>
  <c r="BM582" i="95"/>
  <c r="BB582" i="95"/>
  <c r="AV864" i="95"/>
  <c r="AV860" i="95"/>
  <c r="AV965" i="95" s="1"/>
  <c r="AV862" i="95"/>
  <c r="BN864" i="95"/>
  <c r="BN862" i="95"/>
  <c r="AX860" i="95"/>
  <c r="AX965" i="95" s="1"/>
  <c r="AX864" i="95"/>
  <c r="AX862" i="95"/>
  <c r="BQ864" i="95"/>
  <c r="BQ862" i="95"/>
  <c r="BA864" i="95"/>
  <c r="BA860" i="95"/>
  <c r="BA965" i="95" s="1"/>
  <c r="BA862" i="95"/>
  <c r="BW556" i="95"/>
  <c r="BQ556" i="95"/>
  <c r="BZ556" i="95"/>
  <c r="AA556" i="95"/>
  <c r="AQ556" i="95"/>
  <c r="BG556" i="95"/>
  <c r="AB556" i="95"/>
  <c r="AR556" i="95"/>
  <c r="BH556" i="95"/>
  <c r="AC556" i="95"/>
  <c r="AS556" i="95"/>
  <c r="BI556" i="95"/>
  <c r="BF556" i="95"/>
  <c r="BJ556" i="95"/>
  <c r="BN556" i="95"/>
  <c r="BP556" i="95"/>
  <c r="BU556" i="95"/>
  <c r="BR556" i="95"/>
  <c r="AE556" i="95"/>
  <c r="AU556" i="95"/>
  <c r="BK556" i="95"/>
  <c r="AF556" i="95"/>
  <c r="AV556" i="95"/>
  <c r="BL556" i="95"/>
  <c r="AG556" i="95"/>
  <c r="AW556" i="95"/>
  <c r="BM556" i="95"/>
  <c r="BB556" i="95"/>
  <c r="AL556" i="95"/>
  <c r="V556" i="95"/>
  <c r="BO556" i="95"/>
  <c r="BT556" i="95"/>
  <c r="BY556" i="95"/>
  <c r="S556" i="95"/>
  <c r="AI556" i="95"/>
  <c r="AY556" i="95"/>
  <c r="T556" i="95"/>
  <c r="AJ556" i="95"/>
  <c r="AZ556" i="95"/>
  <c r="U556" i="95"/>
  <c r="AK556" i="95"/>
  <c r="BA556" i="95"/>
  <c r="Z556" i="95"/>
  <c r="AD556" i="95"/>
  <c r="AH556" i="95"/>
  <c r="BX556" i="95"/>
  <c r="BC556" i="95"/>
  <c r="Y556" i="95"/>
  <c r="AT556" i="95"/>
  <c r="BV556" i="95"/>
  <c r="X556" i="95"/>
  <c r="AO556" i="95"/>
  <c r="AX556" i="95"/>
  <c r="AN556" i="95"/>
  <c r="BS556" i="95"/>
  <c r="BD556" i="95"/>
  <c r="W556" i="95"/>
  <c r="BE556" i="95"/>
  <c r="AM556" i="95"/>
  <c r="AP556" i="95"/>
  <c r="O714" i="95"/>
  <c r="O969" i="95" s="1"/>
  <c r="O710" i="95"/>
  <c r="O84" i="95"/>
  <c r="O712" i="95"/>
  <c r="O967" i="95" s="1"/>
  <c r="Q712" i="95"/>
  <c r="Q710" i="95"/>
  <c r="Q84" i="95"/>
  <c r="Q714" i="95"/>
  <c r="K712" i="95"/>
  <c r="K967" i="95" s="1"/>
  <c r="K714" i="95"/>
  <c r="K710" i="95"/>
  <c r="K965" i="95" s="1"/>
  <c r="K84" i="95"/>
  <c r="BZ544" i="95"/>
  <c r="BC544" i="95"/>
  <c r="AO544" i="95"/>
  <c r="BB544" i="95"/>
  <c r="BO544" i="95"/>
  <c r="BS544" i="95"/>
  <c r="BW544" i="95"/>
  <c r="N544" i="95"/>
  <c r="BI544" i="95"/>
  <c r="AX544" i="95"/>
  <c r="AB544" i="95"/>
  <c r="AC544" i="95"/>
  <c r="V544" i="95"/>
  <c r="AW544" i="95"/>
  <c r="AJ544" i="95"/>
  <c r="J544" i="95"/>
  <c r="AL544" i="95"/>
  <c r="Q544" i="95"/>
  <c r="AV544" i="95"/>
  <c r="BL544" i="95"/>
  <c r="BN544" i="95"/>
  <c r="X544" i="95"/>
  <c r="AZ544" i="95"/>
  <c r="AU544" i="95"/>
  <c r="L544" i="95"/>
  <c r="BP544" i="95"/>
  <c r="BT544" i="95"/>
  <c r="BX544" i="95"/>
  <c r="BM544" i="95"/>
  <c r="K544" i="95"/>
  <c r="AG544" i="95"/>
  <c r="W544" i="95"/>
  <c r="BH544" i="95"/>
  <c r="BG544" i="95"/>
  <c r="AQ544" i="95"/>
  <c r="AA544" i="95"/>
  <c r="AK544" i="95"/>
  <c r="T544" i="95"/>
  <c r="BJ544" i="95"/>
  <c r="AN544" i="95"/>
  <c r="AM544" i="95"/>
  <c r="BF544" i="95"/>
  <c r="R544" i="95"/>
  <c r="S544" i="95"/>
  <c r="O544" i="95"/>
  <c r="BA544" i="95"/>
  <c r="M544" i="95"/>
  <c r="I544" i="95"/>
  <c r="BQ544" i="95"/>
  <c r="BU544" i="95"/>
  <c r="BY544" i="95"/>
  <c r="AR544" i="95"/>
  <c r="BD544" i="95"/>
  <c r="P544" i="95"/>
  <c r="AI544" i="95"/>
  <c r="Z544" i="95"/>
  <c r="AS544" i="95"/>
  <c r="G544" i="95"/>
  <c r="BE544" i="95"/>
  <c r="AE544" i="95"/>
  <c r="AP544" i="95"/>
  <c r="AF544" i="95"/>
  <c r="U544" i="95"/>
  <c r="AD544" i="95"/>
  <c r="AT544" i="95"/>
  <c r="H544" i="95"/>
  <c r="BR544" i="95"/>
  <c r="BV544" i="95"/>
  <c r="AY544" i="95"/>
  <c r="Y544" i="95"/>
  <c r="AH544" i="95"/>
  <c r="BK544" i="95"/>
  <c r="E616" i="95"/>
  <c r="S84" i="95"/>
  <c r="S712" i="95"/>
  <c r="S714" i="95"/>
  <c r="W712" i="95"/>
  <c r="W714" i="95"/>
  <c r="W84" i="95"/>
  <c r="V714" i="95"/>
  <c r="V84" i="95"/>
  <c r="V712" i="95"/>
  <c r="J84" i="95"/>
  <c r="J712" i="95"/>
  <c r="J967" i="95" s="1"/>
  <c r="J714" i="95"/>
  <c r="J710" i="95"/>
  <c r="J965" i="95" s="1"/>
  <c r="BW84" i="95"/>
  <c r="BW714" i="95"/>
  <c r="BW712" i="95"/>
  <c r="BG84" i="95"/>
  <c r="BG712" i="95"/>
  <c r="BG714" i="95"/>
  <c r="AQ712" i="95"/>
  <c r="AQ714" i="95"/>
  <c r="AQ84" i="95"/>
  <c r="BR84" i="95"/>
  <c r="BR712" i="95"/>
  <c r="BR714" i="95"/>
  <c r="BB714" i="95"/>
  <c r="BB84" i="95"/>
  <c r="BB712" i="95"/>
  <c r="BY712" i="95"/>
  <c r="BY714" i="95"/>
  <c r="BY84" i="95"/>
  <c r="BI712" i="95"/>
  <c r="BI84" i="95"/>
  <c r="BI714" i="95"/>
  <c r="AS714" i="95"/>
  <c r="AS712" i="95"/>
  <c r="AS84" i="95"/>
  <c r="BP84" i="95"/>
  <c r="BP714" i="95"/>
  <c r="BP712" i="95"/>
  <c r="AZ712" i="95"/>
  <c r="AZ84" i="95"/>
  <c r="AZ714" i="95"/>
  <c r="AU388" i="94"/>
  <c r="AU868" i="94"/>
  <c r="AU872" i="94" s="1"/>
  <c r="BP650" i="94"/>
  <c r="BV650" i="94"/>
  <c r="AS650" i="94"/>
  <c r="BI650" i="94"/>
  <c r="BQ650" i="94"/>
  <c r="BB650" i="94"/>
  <c r="BJ650" i="94"/>
  <c r="BC650" i="94"/>
  <c r="AJ650" i="94"/>
  <c r="BF650" i="94"/>
  <c r="BD650" i="94"/>
  <c r="BW650" i="94"/>
  <c r="BZ650" i="94"/>
  <c r="BA650" i="94"/>
  <c r="BY650" i="94"/>
  <c r="BG650" i="94"/>
  <c r="AR650" i="94"/>
  <c r="AT650" i="94"/>
  <c r="BK650" i="94"/>
  <c r="BT650" i="94"/>
  <c r="AK650" i="94"/>
  <c r="BE650" i="94"/>
  <c r="AL650" i="94"/>
  <c r="BL650" i="94"/>
  <c r="AX650" i="94"/>
  <c r="AP650" i="94"/>
  <c r="AI650" i="94"/>
  <c r="BO650" i="94"/>
  <c r="BX650" i="94"/>
  <c r="AO650" i="94"/>
  <c r="BM650" i="94"/>
  <c r="AQ650" i="94"/>
  <c r="AN650" i="94"/>
  <c r="BH650" i="94"/>
  <c r="AU650" i="94"/>
  <c r="AY650" i="94"/>
  <c r="BS650" i="94"/>
  <c r="BR650" i="94"/>
  <c r="AW650" i="94"/>
  <c r="BU650" i="94"/>
  <c r="AV650" i="94"/>
  <c r="AM650" i="94"/>
  <c r="BN650" i="94"/>
  <c r="AZ650" i="94"/>
  <c r="BR574" i="94"/>
  <c r="BS574" i="94"/>
  <c r="BX574" i="94"/>
  <c r="AK574" i="94"/>
  <c r="BA574" i="94"/>
  <c r="AV574" i="94"/>
  <c r="AT574" i="94"/>
  <c r="BJ574" i="94"/>
  <c r="AM574" i="94"/>
  <c r="BC574" i="94"/>
  <c r="BD574" i="94"/>
  <c r="BV574" i="94"/>
  <c r="BW574" i="94"/>
  <c r="BQ574" i="94"/>
  <c r="AO574" i="94"/>
  <c r="BE574" i="94"/>
  <c r="BH574" i="94"/>
  <c r="AX574" i="94"/>
  <c r="BN574" i="94"/>
  <c r="AQ574" i="94"/>
  <c r="BG574" i="94"/>
  <c r="BL574" i="94"/>
  <c r="BZ574" i="94"/>
  <c r="BP574" i="94"/>
  <c r="BU574" i="94"/>
  <c r="AS574" i="94"/>
  <c r="BI574" i="94"/>
  <c r="AL574" i="94"/>
  <c r="BB574" i="94"/>
  <c r="AN574" i="94"/>
  <c r="AU574" i="94"/>
  <c r="BK574" i="94"/>
  <c r="BO574" i="94"/>
  <c r="BM574" i="94"/>
  <c r="AY574" i="94"/>
  <c r="BT574" i="94"/>
  <c r="AP574" i="94"/>
  <c r="AR574" i="94"/>
  <c r="AW574" i="94"/>
  <c r="BF574" i="94"/>
  <c r="AZ574" i="94"/>
  <c r="BY574" i="94"/>
  <c r="E422" i="94"/>
  <c r="AN498" i="94"/>
  <c r="AK498" i="94"/>
  <c r="AO498" i="94"/>
  <c r="AL498" i="94"/>
  <c r="AP498" i="94"/>
  <c r="AM498" i="94"/>
  <c r="BP556" i="94"/>
  <c r="BU556" i="94"/>
  <c r="BZ556" i="94"/>
  <c r="Y556" i="94"/>
  <c r="AO556" i="94"/>
  <c r="BE556" i="94"/>
  <c r="V556" i="94"/>
  <c r="AL556" i="94"/>
  <c r="BB556" i="94"/>
  <c r="S556" i="94"/>
  <c r="AY556" i="94"/>
  <c r="T556" i="94"/>
  <c r="AZ556" i="94"/>
  <c r="W556" i="94"/>
  <c r="BC556" i="94"/>
  <c r="BT556" i="94"/>
  <c r="BY556" i="94"/>
  <c r="BS556" i="94"/>
  <c r="AC556" i="94"/>
  <c r="AS556" i="94"/>
  <c r="BI556" i="94"/>
  <c r="Z556" i="94"/>
  <c r="AP556" i="94"/>
  <c r="BF556" i="94"/>
  <c r="AA556" i="94"/>
  <c r="BG556" i="94"/>
  <c r="AB556" i="94"/>
  <c r="BH556" i="94"/>
  <c r="AE556" i="94"/>
  <c r="BK556" i="94"/>
  <c r="BX556" i="94"/>
  <c r="BR556" i="94"/>
  <c r="BW556" i="94"/>
  <c r="AG556" i="94"/>
  <c r="AW556" i="94"/>
  <c r="BM556" i="94"/>
  <c r="AD556" i="94"/>
  <c r="AT556" i="94"/>
  <c r="BJ556" i="94"/>
  <c r="AI556" i="94"/>
  <c r="X556" i="94"/>
  <c r="AJ556" i="94"/>
  <c r="AF556" i="94"/>
  <c r="AM556" i="94"/>
  <c r="AN556" i="94"/>
  <c r="BQ556" i="94"/>
  <c r="BA556" i="94"/>
  <c r="BN556" i="94"/>
  <c r="AV556" i="94"/>
  <c r="BV556" i="94"/>
  <c r="BO556" i="94"/>
  <c r="AQ556" i="94"/>
  <c r="AU556" i="94"/>
  <c r="AX556" i="94"/>
  <c r="U556" i="94"/>
  <c r="BL556" i="94"/>
  <c r="AK556" i="94"/>
  <c r="AR556" i="94"/>
  <c r="AH556" i="94"/>
  <c r="BD556" i="94"/>
  <c r="BG918" i="23"/>
  <c r="BG922" i="23" s="1"/>
  <c r="BG388" i="23"/>
  <c r="BV662" i="23"/>
  <c r="BW662" i="23"/>
  <c r="BQ662" i="23"/>
  <c r="BL662" i="23"/>
  <c r="BF662" i="23"/>
  <c r="AZ662" i="23"/>
  <c r="BM662" i="23"/>
  <c r="BK662" i="23"/>
  <c r="BA662" i="23"/>
  <c r="AX662" i="23"/>
  <c r="BZ662" i="23"/>
  <c r="BP662" i="23"/>
  <c r="BU662" i="23"/>
  <c r="AY662" i="23"/>
  <c r="BH662" i="23"/>
  <c r="BD662" i="23"/>
  <c r="BN662" i="23"/>
  <c r="AV662" i="23"/>
  <c r="BR662" i="23"/>
  <c r="BS662" i="23"/>
  <c r="BX662" i="23"/>
  <c r="BE662" i="23"/>
  <c r="BO662" i="23"/>
  <c r="BT662" i="23"/>
  <c r="BY662" i="23"/>
  <c r="BB662" i="23"/>
  <c r="AU662" i="23"/>
  <c r="BJ662" i="23"/>
  <c r="BC662" i="23"/>
  <c r="BG662" i="23"/>
  <c r="AW662" i="23"/>
  <c r="BI662" i="23"/>
  <c r="I718" i="23"/>
  <c r="I722" i="23" s="1"/>
  <c r="I388" i="23"/>
  <c r="E518" i="94"/>
  <c r="E518" i="95"/>
  <c r="E518" i="23"/>
  <c r="BW914" i="23"/>
  <c r="BW912" i="23"/>
  <c r="BN914" i="23"/>
  <c r="BN912" i="23"/>
  <c r="BM914" i="23"/>
  <c r="BM912" i="23"/>
  <c r="BM910" i="23"/>
  <c r="BM965" i="23" s="1"/>
  <c r="BL914" i="23"/>
  <c r="BL910" i="23"/>
  <c r="BL965" i="23" s="1"/>
  <c r="BL912" i="23"/>
  <c r="BK914" i="23"/>
  <c r="BK910" i="23"/>
  <c r="BK912" i="23"/>
  <c r="BE594" i="23"/>
  <c r="BE917" i="23" s="1"/>
  <c r="BQ594" i="23"/>
  <c r="BU594" i="23"/>
  <c r="BY594" i="23"/>
  <c r="BR594" i="23"/>
  <c r="BV594" i="23"/>
  <c r="BZ594" i="23"/>
  <c r="BF594" i="23"/>
  <c r="BO594" i="23"/>
  <c r="BS594" i="23"/>
  <c r="BW594" i="23"/>
  <c r="BP594" i="23"/>
  <c r="BT594" i="23"/>
  <c r="BX594" i="23"/>
  <c r="BG594" i="23"/>
  <c r="BH594" i="23"/>
  <c r="BI594" i="23"/>
  <c r="BJ594" i="23"/>
  <c r="BK594" i="23"/>
  <c r="BL594" i="23"/>
  <c r="BM594" i="23"/>
  <c r="BN594" i="23"/>
  <c r="BX864" i="23"/>
  <c r="BX862" i="23"/>
  <c r="BT862" i="23"/>
  <c r="BT864" i="23"/>
  <c r="BP862" i="23"/>
  <c r="BP864" i="23"/>
  <c r="BL864" i="23"/>
  <c r="BL862" i="23"/>
  <c r="BH864" i="23"/>
  <c r="BH862" i="23"/>
  <c r="BG864" i="23"/>
  <c r="BG862" i="23"/>
  <c r="BF864" i="23"/>
  <c r="BF862" i="23"/>
  <c r="BE864" i="23"/>
  <c r="BE862" i="23"/>
  <c r="AS864" i="23"/>
  <c r="AS862" i="23"/>
  <c r="AS860" i="23"/>
  <c r="AJ814" i="23"/>
  <c r="AJ810" i="23"/>
  <c r="AJ965" i="23" s="1"/>
  <c r="AJ812" i="23"/>
  <c r="AH814" i="23"/>
  <c r="AH810" i="23"/>
  <c r="AH812" i="23"/>
  <c r="BY814" i="23"/>
  <c r="BY812" i="23"/>
  <c r="BU814" i="23"/>
  <c r="BU812" i="23"/>
  <c r="BQ812" i="23"/>
  <c r="BQ814" i="23"/>
  <c r="BM814" i="23"/>
  <c r="BM812" i="23"/>
  <c r="BI814" i="23"/>
  <c r="BI812" i="23"/>
  <c r="BE814" i="23"/>
  <c r="BE812" i="23"/>
  <c r="BA814" i="23"/>
  <c r="BA812" i="23"/>
  <c r="AW814" i="23"/>
  <c r="AW812" i="23"/>
  <c r="AS814" i="23"/>
  <c r="AS812" i="23"/>
  <c r="AQ814" i="23"/>
  <c r="AQ812" i="23"/>
  <c r="R84" i="23"/>
  <c r="R712" i="23"/>
  <c r="R714" i="23"/>
  <c r="M84" i="23"/>
  <c r="M714" i="23"/>
  <c r="M712" i="23"/>
  <c r="M967" i="23" s="1"/>
  <c r="M710" i="23"/>
  <c r="M965" i="23" s="1"/>
  <c r="AK714" i="23"/>
  <c r="AK712" i="23"/>
  <c r="AK84" i="23"/>
  <c r="AC714" i="23"/>
  <c r="AC712" i="23"/>
  <c r="AB714" i="23"/>
  <c r="AB712" i="23"/>
  <c r="AI544" i="23"/>
  <c r="BZ544" i="23"/>
  <c r="BP544" i="23"/>
  <c r="BU544" i="23"/>
  <c r="AK544" i="23"/>
  <c r="BN544" i="23"/>
  <c r="AW544" i="23"/>
  <c r="P544" i="23"/>
  <c r="BB544" i="23"/>
  <c r="BL544" i="23"/>
  <c r="BI544" i="23"/>
  <c r="K544" i="23"/>
  <c r="AG544" i="23"/>
  <c r="AC544" i="23"/>
  <c r="BA544" i="23"/>
  <c r="AH544" i="23"/>
  <c r="AP544" i="23"/>
  <c r="T544" i="23"/>
  <c r="AD544" i="23"/>
  <c r="BR544" i="23"/>
  <c r="BS544" i="23"/>
  <c r="BX544" i="23"/>
  <c r="AY544" i="23"/>
  <c r="AL544" i="23"/>
  <c r="AM544" i="23"/>
  <c r="Z544" i="23"/>
  <c r="W544" i="23"/>
  <c r="BD544" i="23"/>
  <c r="AB544" i="23"/>
  <c r="AZ544" i="23"/>
  <c r="BV544" i="23"/>
  <c r="BW544" i="23"/>
  <c r="BQ544" i="23"/>
  <c r="G544" i="23"/>
  <c r="AF544" i="23"/>
  <c r="S544" i="23"/>
  <c r="BF544" i="23"/>
  <c r="V544" i="23"/>
  <c r="AO544" i="23"/>
  <c r="BO544" i="23"/>
  <c r="BT544" i="23"/>
  <c r="BY544" i="23"/>
  <c r="N544" i="23"/>
  <c r="M544" i="23"/>
  <c r="BJ544" i="23"/>
  <c r="H544" i="23"/>
  <c r="AR544" i="23"/>
  <c r="J544" i="23"/>
  <c r="BG544" i="23"/>
  <c r="AT544" i="23"/>
  <c r="Q544" i="23"/>
  <c r="AN544" i="23"/>
  <c r="AE544" i="23"/>
  <c r="AV544" i="23"/>
  <c r="AS544" i="23"/>
  <c r="I544" i="23"/>
  <c r="AX544" i="23"/>
  <c r="AA544" i="23"/>
  <c r="AQ544" i="23"/>
  <c r="BH544" i="23"/>
  <c r="AU544" i="23"/>
  <c r="AJ544" i="23"/>
  <c r="BC544" i="23"/>
  <c r="BE544" i="23"/>
  <c r="L544" i="23"/>
  <c r="X544" i="23"/>
  <c r="BK544" i="23"/>
  <c r="O544" i="23"/>
  <c r="R544" i="23"/>
  <c r="Y544" i="23"/>
  <c r="BM544" i="23"/>
  <c r="U544" i="23"/>
  <c r="N712" i="23"/>
  <c r="N967" i="23" s="1"/>
  <c r="N714" i="23"/>
  <c r="N969" i="23" s="1"/>
  <c r="N710" i="23"/>
  <c r="N965" i="23" s="1"/>
  <c r="N84" i="23"/>
  <c r="W84" i="23"/>
  <c r="W712" i="23"/>
  <c r="W967" i="23" s="1"/>
  <c r="W714" i="23"/>
  <c r="T712" i="23"/>
  <c r="T967" i="23" s="1"/>
  <c r="T84" i="23"/>
  <c r="T714" i="23"/>
  <c r="BX712" i="23"/>
  <c r="BX714" i="23"/>
  <c r="BX84" i="23"/>
  <c r="BT712" i="23"/>
  <c r="BT714" i="23"/>
  <c r="BT84" i="23"/>
  <c r="BO712" i="23"/>
  <c r="BO84" i="23"/>
  <c r="BO714" i="23"/>
  <c r="BL714" i="23"/>
  <c r="BL84" i="23"/>
  <c r="BL712" i="23"/>
  <c r="BH84" i="23"/>
  <c r="BH714" i="23"/>
  <c r="BH712" i="23"/>
  <c r="BD84" i="23"/>
  <c r="BD714" i="23"/>
  <c r="BD712" i="23"/>
  <c r="AZ712" i="23"/>
  <c r="AZ714" i="23"/>
  <c r="AZ84" i="23"/>
  <c r="AV712" i="23"/>
  <c r="AV84" i="23"/>
  <c r="AV714" i="23"/>
  <c r="AR84" i="23"/>
  <c r="AR712" i="23"/>
  <c r="AR714" i="23"/>
  <c r="AN84" i="23"/>
  <c r="AN714" i="23"/>
  <c r="AN712" i="23"/>
  <c r="BS646" i="23"/>
  <c r="BX646" i="23"/>
  <c r="BR646" i="23"/>
  <c r="AU646" i="23"/>
  <c r="BM646" i="23"/>
  <c r="BI646" i="23"/>
  <c r="BJ646" i="23"/>
  <c r="BB646" i="23"/>
  <c r="AQ646" i="23"/>
  <c r="BN646" i="23"/>
  <c r="BL646" i="23"/>
  <c r="AF646" i="23"/>
  <c r="AI646" i="23"/>
  <c r="AN646" i="23"/>
  <c r="BW646" i="23"/>
  <c r="BQ646" i="23"/>
  <c r="BV646" i="23"/>
  <c r="BF646" i="23"/>
  <c r="AG646" i="23"/>
  <c r="AY646" i="23"/>
  <c r="AE646" i="23"/>
  <c r="BA646" i="23"/>
  <c r="BK646" i="23"/>
  <c r="AS646" i="23"/>
  <c r="AJ646" i="23"/>
  <c r="AV646" i="23"/>
  <c r="AR646" i="23"/>
  <c r="AO646" i="23"/>
  <c r="BH646" i="23"/>
  <c r="BE646" i="23"/>
  <c r="BP646" i="23"/>
  <c r="BT646" i="23"/>
  <c r="BY646" i="23"/>
  <c r="BC646" i="23"/>
  <c r="AW646" i="23"/>
  <c r="AL646" i="23"/>
  <c r="BO646" i="23"/>
  <c r="BU646" i="23"/>
  <c r="BZ646" i="23"/>
  <c r="BG646" i="23"/>
  <c r="AT646" i="23"/>
  <c r="AH646" i="23"/>
  <c r="AX646" i="23"/>
  <c r="AM646" i="23"/>
  <c r="BD646" i="23"/>
  <c r="AZ646" i="23"/>
  <c r="AK646" i="23"/>
  <c r="AP646" i="23"/>
  <c r="BO646" i="94"/>
  <c r="BU646" i="94"/>
  <c r="AP646" i="94"/>
  <c r="BF646" i="94"/>
  <c r="AN646" i="94"/>
  <c r="BI646" i="94"/>
  <c r="AO646" i="94"/>
  <c r="BK646" i="94"/>
  <c r="AQ646" i="94"/>
  <c r="BL646" i="94"/>
  <c r="AM646" i="94"/>
  <c r="BH646" i="94"/>
  <c r="BR646" i="94"/>
  <c r="BS646" i="94"/>
  <c r="BY646" i="94"/>
  <c r="AT646" i="94"/>
  <c r="BJ646" i="94"/>
  <c r="AS646" i="94"/>
  <c r="BP646" i="94"/>
  <c r="AU646" i="94"/>
  <c r="BT646" i="94"/>
  <c r="AV646" i="94"/>
  <c r="AW646" i="94"/>
  <c r="AR646" i="94"/>
  <c r="BV646" i="94"/>
  <c r="AH646" i="94"/>
  <c r="BN646" i="94"/>
  <c r="AE646" i="94"/>
  <c r="AF646" i="94"/>
  <c r="AG646" i="94"/>
  <c r="BZ646" i="94"/>
  <c r="AL646" i="94"/>
  <c r="AI646" i="94"/>
  <c r="AJ646" i="94"/>
  <c r="AK646" i="94"/>
  <c r="BC646" i="94"/>
  <c r="BW646" i="94"/>
  <c r="AX646" i="94"/>
  <c r="AY646" i="94"/>
  <c r="AZ646" i="94"/>
  <c r="BA646" i="94"/>
  <c r="BM646" i="94"/>
  <c r="BQ646" i="94"/>
  <c r="BB646" i="94"/>
  <c r="BD646" i="94"/>
  <c r="BE646" i="94"/>
  <c r="BG646" i="94"/>
  <c r="BX646" i="94"/>
  <c r="BX789" i="94"/>
  <c r="BX787" i="94"/>
  <c r="BH789" i="94"/>
  <c r="BH787" i="94"/>
  <c r="AM789" i="94"/>
  <c r="AM787" i="94"/>
  <c r="AY789" i="94"/>
  <c r="AY787" i="94"/>
  <c r="BT789" i="94"/>
  <c r="BT787" i="94"/>
  <c r="AF785" i="94"/>
  <c r="AF965" i="94" s="1"/>
  <c r="AF789" i="94"/>
  <c r="AF787" i="94"/>
  <c r="BC789" i="94"/>
  <c r="BC787" i="94"/>
  <c r="AB785" i="94"/>
  <c r="AB789" i="94"/>
  <c r="AB787" i="94"/>
  <c r="BR789" i="94"/>
  <c r="BR787" i="94"/>
  <c r="BB789" i="94"/>
  <c r="BB787" i="94"/>
  <c r="AK789" i="94"/>
  <c r="AK787" i="94"/>
  <c r="BY789" i="94"/>
  <c r="BY787" i="94"/>
  <c r="BI789" i="94"/>
  <c r="BI787" i="94"/>
  <c r="AS789" i="94"/>
  <c r="AS787" i="94"/>
  <c r="BL388" i="95"/>
  <c r="BL943" i="95"/>
  <c r="BL947" i="95" s="1"/>
  <c r="BH388" i="95"/>
  <c r="BH918" i="95"/>
  <c r="BH922" i="95" s="1"/>
  <c r="BV659" i="95"/>
  <c r="BW659" i="95"/>
  <c r="BP659" i="95"/>
  <c r="BL659" i="95"/>
  <c r="BH659" i="95"/>
  <c r="BE659" i="95"/>
  <c r="AX659" i="95"/>
  <c r="AU659" i="95"/>
  <c r="AZ659" i="95"/>
  <c r="BO659" i="95"/>
  <c r="BY659" i="95"/>
  <c r="BT659" i="95"/>
  <c r="AW659" i="95"/>
  <c r="AT659" i="95"/>
  <c r="AY659" i="95"/>
  <c r="BS659" i="95"/>
  <c r="BX659" i="95"/>
  <c r="BG659" i="95"/>
  <c r="BA659" i="95"/>
  <c r="BB659" i="95"/>
  <c r="BC659" i="95"/>
  <c r="BR659" i="95"/>
  <c r="BQ659" i="95"/>
  <c r="BF659" i="95"/>
  <c r="AR659" i="95"/>
  <c r="BI659" i="95"/>
  <c r="BJ659" i="95"/>
  <c r="BK659" i="95"/>
  <c r="BZ659" i="95"/>
  <c r="BU659" i="95"/>
  <c r="AV659" i="95"/>
  <c r="AS659" i="95"/>
  <c r="BM659" i="95"/>
  <c r="BN659" i="95"/>
  <c r="BD659" i="95"/>
  <c r="Z388" i="95"/>
  <c r="Z768" i="95"/>
  <c r="Z772" i="95" s="1"/>
  <c r="V388" i="95"/>
  <c r="V768" i="95"/>
  <c r="V772" i="95" s="1"/>
  <c r="J388" i="95"/>
  <c r="J718" i="95"/>
  <c r="J722" i="95" s="1"/>
  <c r="BM599" i="95"/>
  <c r="BQ599" i="95"/>
  <c r="BU599" i="95"/>
  <c r="BY599" i="95"/>
  <c r="BJ599" i="95"/>
  <c r="BO599" i="95"/>
  <c r="BT599" i="95"/>
  <c r="BZ599" i="95"/>
  <c r="BK599" i="95"/>
  <c r="BP599" i="95"/>
  <c r="BV599" i="95"/>
  <c r="BL599" i="95"/>
  <c r="BR599" i="95"/>
  <c r="BW599" i="95"/>
  <c r="BN599" i="95"/>
  <c r="BS599" i="95"/>
  <c r="BX599" i="95"/>
  <c r="BF595" i="95"/>
  <c r="BJ595" i="95"/>
  <c r="BN595" i="95"/>
  <c r="BR595" i="95"/>
  <c r="BV595" i="95"/>
  <c r="BZ595" i="95"/>
  <c r="BG595" i="95"/>
  <c r="BK595" i="95"/>
  <c r="BO595" i="95"/>
  <c r="BS595" i="95"/>
  <c r="BW595" i="95"/>
  <c r="BL595" i="95"/>
  <c r="BT595" i="95"/>
  <c r="BM595" i="95"/>
  <c r="BU595" i="95"/>
  <c r="BH595" i="95"/>
  <c r="BP595" i="95"/>
  <c r="BX595" i="95"/>
  <c r="BI595" i="95"/>
  <c r="BQ595" i="95"/>
  <c r="BY595" i="95"/>
  <c r="BD591" i="95"/>
  <c r="BH591" i="95"/>
  <c r="BL591" i="95"/>
  <c r="BP591" i="95"/>
  <c r="BT591" i="95"/>
  <c r="BX591" i="95"/>
  <c r="BE591" i="95"/>
  <c r="BI591" i="95"/>
  <c r="BM591" i="95"/>
  <c r="BQ591" i="95"/>
  <c r="BU591" i="95"/>
  <c r="BY591" i="95"/>
  <c r="BG591" i="95"/>
  <c r="BO591" i="95"/>
  <c r="BW591" i="95"/>
  <c r="BB591" i="95"/>
  <c r="BJ591" i="95"/>
  <c r="BR591" i="95"/>
  <c r="BZ591" i="95"/>
  <c r="BC591" i="95"/>
  <c r="BK591" i="95"/>
  <c r="BS591" i="95"/>
  <c r="BF591" i="95"/>
  <c r="BN591" i="95"/>
  <c r="BV591" i="95"/>
  <c r="E431" i="95"/>
  <c r="AT507" i="95"/>
  <c r="AX507" i="95"/>
  <c r="BB507" i="95"/>
  <c r="AU507" i="95"/>
  <c r="AY507" i="95"/>
  <c r="AV507" i="95"/>
  <c r="AZ507" i="95"/>
  <c r="AW507" i="95"/>
  <c r="BA507" i="95"/>
  <c r="BS579" i="95"/>
  <c r="BX579" i="95"/>
  <c r="BR579" i="95"/>
  <c r="AX579" i="95"/>
  <c r="BN579" i="95"/>
  <c r="AY579" i="95"/>
  <c r="AR579" i="95"/>
  <c r="BH579" i="95"/>
  <c r="AS579" i="95"/>
  <c r="BW579" i="95"/>
  <c r="BQ579" i="95"/>
  <c r="BV579" i="95"/>
  <c r="BB579" i="95"/>
  <c r="BZ579" i="95"/>
  <c r="BC579" i="95"/>
  <c r="AV579" i="95"/>
  <c r="BL579" i="95"/>
  <c r="BA579" i="95"/>
  <c r="BU579" i="95"/>
  <c r="BF579" i="95"/>
  <c r="BG579" i="95"/>
  <c r="AW579" i="95"/>
  <c r="BO579" i="95"/>
  <c r="BY579" i="95"/>
  <c r="BJ579" i="95"/>
  <c r="BK579" i="95"/>
  <c r="BM579" i="95"/>
  <c r="BP579" i="95"/>
  <c r="AP579" i="95"/>
  <c r="AQ579" i="95"/>
  <c r="AZ579" i="95"/>
  <c r="BE579" i="95"/>
  <c r="BT579" i="95"/>
  <c r="BI579" i="95"/>
  <c r="AT579" i="95"/>
  <c r="AU579" i="95"/>
  <c r="BD579" i="95"/>
  <c r="BV571" i="95"/>
  <c r="BW571" i="95"/>
  <c r="AK571" i="95"/>
  <c r="BA571" i="95"/>
  <c r="BQ571" i="95"/>
  <c r="AT571" i="95"/>
  <c r="BJ571" i="95"/>
  <c r="AM571" i="95"/>
  <c r="BC571" i="95"/>
  <c r="BL571" i="95"/>
  <c r="AN571" i="95"/>
  <c r="BZ571" i="95"/>
  <c r="BP571" i="95"/>
  <c r="AO571" i="95"/>
  <c r="BE571" i="95"/>
  <c r="AH571" i="95"/>
  <c r="AX571" i="95"/>
  <c r="BN571" i="95"/>
  <c r="AQ571" i="95"/>
  <c r="BG571" i="95"/>
  <c r="BY571" i="95"/>
  <c r="BD571" i="95"/>
  <c r="BR571" i="95"/>
  <c r="BX571" i="95"/>
  <c r="BM571" i="95"/>
  <c r="BF571" i="95"/>
  <c r="AY571" i="95"/>
  <c r="AZ571" i="95"/>
  <c r="BO571" i="95"/>
  <c r="AS571" i="95"/>
  <c r="AL571" i="95"/>
  <c r="BU571" i="95"/>
  <c r="BK571" i="95"/>
  <c r="AR571" i="95"/>
  <c r="BS571" i="95"/>
  <c r="AW571" i="95"/>
  <c r="AP571" i="95"/>
  <c r="AI571" i="95"/>
  <c r="AV571" i="95"/>
  <c r="BH571" i="95"/>
  <c r="BT571" i="95"/>
  <c r="AJ571" i="95"/>
  <c r="BI571" i="95"/>
  <c r="BB571" i="95"/>
  <c r="AU571" i="95"/>
  <c r="E419" i="95"/>
  <c r="AJ495" i="95"/>
  <c r="AN495" i="95"/>
  <c r="AK495" i="95"/>
  <c r="AO495" i="95"/>
  <c r="AH495" i="95"/>
  <c r="AL495" i="95"/>
  <c r="AP495" i="95"/>
  <c r="AI495" i="95"/>
  <c r="AM495" i="95"/>
  <c r="BW557" i="95"/>
  <c r="BQ557" i="95"/>
  <c r="BV557" i="95"/>
  <c r="AD557" i="95"/>
  <c r="AT557" i="95"/>
  <c r="BJ557" i="95"/>
  <c r="AE557" i="95"/>
  <c r="AU557" i="95"/>
  <c r="BK557" i="95"/>
  <c r="AF557" i="95"/>
  <c r="AV557" i="95"/>
  <c r="BL557" i="95"/>
  <c r="AG557" i="95"/>
  <c r="U557" i="95"/>
  <c r="BE557" i="95"/>
  <c r="BP557" i="95"/>
  <c r="BU557" i="95"/>
  <c r="BZ557" i="95"/>
  <c r="AH557" i="95"/>
  <c r="AX557" i="95"/>
  <c r="BN557" i="95"/>
  <c r="AI557" i="95"/>
  <c r="AY557" i="95"/>
  <c r="T557" i="95"/>
  <c r="AJ557" i="95"/>
  <c r="AZ557" i="95"/>
  <c r="AC557" i="95"/>
  <c r="AW557" i="95"/>
  <c r="AK557" i="95"/>
  <c r="BO557" i="95"/>
  <c r="BT557" i="95"/>
  <c r="BY557" i="95"/>
  <c r="V557" i="95"/>
  <c r="AL557" i="95"/>
  <c r="BB557" i="95"/>
  <c r="W557" i="95"/>
  <c r="AM557" i="95"/>
  <c r="BC557" i="95"/>
  <c r="X557" i="95"/>
  <c r="AN557" i="95"/>
  <c r="BD557" i="95"/>
  <c r="AS557" i="95"/>
  <c r="BM557" i="95"/>
  <c r="BA557" i="95"/>
  <c r="BX557" i="95"/>
  <c r="BF557" i="95"/>
  <c r="AB557" i="95"/>
  <c r="AO557" i="95"/>
  <c r="BR557" i="95"/>
  <c r="AA557" i="95"/>
  <c r="AR557" i="95"/>
  <c r="Y557" i="95"/>
  <c r="AP557" i="95"/>
  <c r="BI557" i="95"/>
  <c r="AQ557" i="95"/>
  <c r="BS557" i="95"/>
  <c r="BG557" i="95"/>
  <c r="Z557" i="95"/>
  <c r="BH557" i="95"/>
  <c r="E397" i="95"/>
  <c r="N473" i="95"/>
  <c r="R473" i="95"/>
  <c r="O473" i="95"/>
  <c r="L473" i="95"/>
  <c r="P473" i="95"/>
  <c r="M473" i="95"/>
  <c r="Q473" i="95"/>
  <c r="BQ549" i="95"/>
  <c r="BV549" i="95"/>
  <c r="N549" i="95"/>
  <c r="AD549" i="95"/>
  <c r="AT549" i="95"/>
  <c r="BJ549" i="95"/>
  <c r="W549" i="95"/>
  <c r="AM549" i="95"/>
  <c r="BC549" i="95"/>
  <c r="L549" i="95"/>
  <c r="AR549" i="95"/>
  <c r="BE549" i="95"/>
  <c r="AK549" i="95"/>
  <c r="Y549" i="95"/>
  <c r="AF549" i="95"/>
  <c r="BL549" i="95"/>
  <c r="BP549" i="95"/>
  <c r="BU549" i="95"/>
  <c r="BZ549" i="95"/>
  <c r="R549" i="95"/>
  <c r="AH549" i="95"/>
  <c r="AX549" i="95"/>
  <c r="BN549" i="95"/>
  <c r="AA549" i="95"/>
  <c r="AQ549" i="95"/>
  <c r="BG549" i="95"/>
  <c r="T549" i="95"/>
  <c r="AZ549" i="95"/>
  <c r="M549" i="95"/>
  <c r="AS549" i="95"/>
  <c r="AW549" i="95"/>
  <c r="AN549" i="95"/>
  <c r="Q549" i="95"/>
  <c r="BX549" i="95"/>
  <c r="BO549" i="95"/>
  <c r="AP549" i="95"/>
  <c r="S549" i="95"/>
  <c r="AY549" i="95"/>
  <c r="AJ549" i="95"/>
  <c r="AC549" i="95"/>
  <c r="X549" i="95"/>
  <c r="BM549" i="95"/>
  <c r="BY549" i="95"/>
  <c r="V549" i="95"/>
  <c r="BB549" i="95"/>
  <c r="AE549" i="95"/>
  <c r="BK549" i="95"/>
  <c r="BH549" i="95"/>
  <c r="BA549" i="95"/>
  <c r="AV549" i="95"/>
  <c r="BR549" i="95"/>
  <c r="Z549" i="95"/>
  <c r="BF549" i="95"/>
  <c r="AI549" i="95"/>
  <c r="BS549" i="95"/>
  <c r="AG549" i="95"/>
  <c r="BI549" i="95"/>
  <c r="BD549" i="95"/>
  <c r="O549" i="95"/>
  <c r="P549" i="95"/>
  <c r="BT549" i="95"/>
  <c r="AU549" i="95"/>
  <c r="AO549" i="95"/>
  <c r="BW549" i="95"/>
  <c r="AB549" i="95"/>
  <c r="AL549" i="95"/>
  <c r="U549" i="95"/>
  <c r="BK675" i="94"/>
  <c r="BO675" i="94"/>
  <c r="BS675" i="94"/>
  <c r="BW675" i="94"/>
  <c r="BI675" i="94"/>
  <c r="BN675" i="94"/>
  <c r="BT675" i="94"/>
  <c r="BY675" i="94"/>
  <c r="BJ675" i="94"/>
  <c r="BP675" i="94"/>
  <c r="BU675" i="94"/>
  <c r="BZ675" i="94"/>
  <c r="BL675" i="94"/>
  <c r="BQ675" i="94"/>
  <c r="BV675" i="94"/>
  <c r="BH675" i="94"/>
  <c r="BM675" i="94"/>
  <c r="BR675" i="94"/>
  <c r="BX675" i="94"/>
  <c r="BG671" i="94"/>
  <c r="BK671" i="94"/>
  <c r="BO671" i="94"/>
  <c r="BS671" i="94"/>
  <c r="BW671" i="94"/>
  <c r="BD671" i="94"/>
  <c r="BI671" i="94"/>
  <c r="BN671" i="94"/>
  <c r="BT671" i="94"/>
  <c r="BY671" i="94"/>
  <c r="BE671" i="94"/>
  <c r="BJ671" i="94"/>
  <c r="BP671" i="94"/>
  <c r="BU671" i="94"/>
  <c r="BZ671" i="94"/>
  <c r="BF671" i="94"/>
  <c r="BL671" i="94"/>
  <c r="BQ671" i="94"/>
  <c r="BV671" i="94"/>
  <c r="BH671" i="94"/>
  <c r="BM671" i="94"/>
  <c r="BR671" i="94"/>
  <c r="BX671" i="94"/>
  <c r="AR388" i="94"/>
  <c r="AR843" i="94"/>
  <c r="AR847" i="94" s="1"/>
  <c r="BW655" i="94"/>
  <c r="BR655" i="94"/>
  <c r="AT655" i="94"/>
  <c r="BJ655" i="94"/>
  <c r="AR655" i="94"/>
  <c r="BM655" i="94"/>
  <c r="AS655" i="94"/>
  <c r="AZ655" i="94"/>
  <c r="BG655" i="94"/>
  <c r="BK655" i="94"/>
  <c r="BS655" i="94"/>
  <c r="BV655" i="94"/>
  <c r="BB655" i="94"/>
  <c r="BU655" i="94"/>
  <c r="AU655" i="94"/>
  <c r="BD655" i="94"/>
  <c r="BA655" i="94"/>
  <c r="BP655" i="94"/>
  <c r="BZ655" i="94"/>
  <c r="BF655" i="94"/>
  <c r="AW655" i="94"/>
  <c r="BY655" i="94"/>
  <c r="BI655" i="94"/>
  <c r="BL655" i="94"/>
  <c r="BT655" i="94"/>
  <c r="AP655" i="94"/>
  <c r="BN655" i="94"/>
  <c r="BC655" i="94"/>
  <c r="AN655" i="94"/>
  <c r="AQ655" i="94"/>
  <c r="AO655" i="94"/>
  <c r="BO655" i="94"/>
  <c r="BX655" i="94"/>
  <c r="AX655" i="94"/>
  <c r="BQ655" i="94"/>
  <c r="BH655" i="94"/>
  <c r="AY655" i="94"/>
  <c r="AV655" i="94"/>
  <c r="BE655" i="94"/>
  <c r="BR637" i="94"/>
  <c r="BS637" i="94"/>
  <c r="BY637" i="94"/>
  <c r="X637" i="94"/>
  <c r="AN637" i="94"/>
  <c r="BD637" i="94"/>
  <c r="AH637" i="94"/>
  <c r="AC637" i="94"/>
  <c r="AS637" i="94"/>
  <c r="BI637" i="94"/>
  <c r="BF637" i="94"/>
  <c r="AI637" i="94"/>
  <c r="AY637" i="94"/>
  <c r="Z637" i="94"/>
  <c r="BN637" i="94"/>
  <c r="BO637" i="94"/>
  <c r="BP637" i="94"/>
  <c r="AF637" i="94"/>
  <c r="AZ637" i="94"/>
  <c r="AX637" i="94"/>
  <c r="AK637" i="94"/>
  <c r="BE637" i="94"/>
  <c r="W637" i="94"/>
  <c r="AQ637" i="94"/>
  <c r="BK637" i="94"/>
  <c r="BW637" i="94"/>
  <c r="BT637" i="94"/>
  <c r="AJ637" i="94"/>
  <c r="BH637" i="94"/>
  <c r="BJ637" i="94"/>
  <c r="AO637" i="94"/>
  <c r="BM637" i="94"/>
  <c r="AA637" i="94"/>
  <c r="AU637" i="94"/>
  <c r="AL637" i="94"/>
  <c r="BV637" i="94"/>
  <c r="BQ637" i="94"/>
  <c r="BX637" i="94"/>
  <c r="AR637" i="94"/>
  <c r="BL637" i="94"/>
  <c r="Y637" i="94"/>
  <c r="AW637" i="94"/>
  <c r="AD637" i="94"/>
  <c r="AE637" i="94"/>
  <c r="BC637" i="94"/>
  <c r="AT637" i="94"/>
  <c r="BZ637" i="94"/>
  <c r="BU637" i="94"/>
  <c r="AB637" i="94"/>
  <c r="AV637" i="94"/>
  <c r="V637" i="94"/>
  <c r="AG637" i="94"/>
  <c r="BA637" i="94"/>
  <c r="AP637" i="94"/>
  <c r="AM637" i="94"/>
  <c r="BG637" i="94"/>
  <c r="BB637" i="94"/>
  <c r="R388" i="94"/>
  <c r="R743" i="94"/>
  <c r="R747" i="94" s="1"/>
  <c r="BF595" i="94"/>
  <c r="BJ595" i="94"/>
  <c r="BN595" i="94"/>
  <c r="BR595" i="94"/>
  <c r="BV595" i="94"/>
  <c r="BZ595" i="94"/>
  <c r="BG595" i="94"/>
  <c r="BK595" i="94"/>
  <c r="BO595" i="94"/>
  <c r="BS595" i="94"/>
  <c r="BW595" i="94"/>
  <c r="BH595" i="94"/>
  <c r="BP595" i="94"/>
  <c r="BX595" i="94"/>
  <c r="BI595" i="94"/>
  <c r="BQ595" i="94"/>
  <c r="BY595" i="94"/>
  <c r="BL595" i="94"/>
  <c r="BT595" i="94"/>
  <c r="BM595" i="94"/>
  <c r="BU595" i="94"/>
  <c r="BP587" i="94"/>
  <c r="BU587" i="94"/>
  <c r="BA587" i="94"/>
  <c r="BR587" i="94"/>
  <c r="AZ587" i="94"/>
  <c r="BN587" i="94"/>
  <c r="BJ587" i="94"/>
  <c r="BO587" i="94"/>
  <c r="BT587" i="94"/>
  <c r="BY587" i="94"/>
  <c r="BE587" i="94"/>
  <c r="BB587" i="94"/>
  <c r="AX587" i="94"/>
  <c r="BF587" i="94"/>
  <c r="BK587" i="94"/>
  <c r="BS587" i="94"/>
  <c r="BX587" i="94"/>
  <c r="BV587" i="94"/>
  <c r="BI587" i="94"/>
  <c r="BG587" i="94"/>
  <c r="BC587" i="94"/>
  <c r="AY587" i="94"/>
  <c r="BQ587" i="94"/>
  <c r="BH587" i="94"/>
  <c r="BZ587" i="94"/>
  <c r="BD587" i="94"/>
  <c r="BW587" i="94"/>
  <c r="BM587" i="94"/>
  <c r="BL587" i="94"/>
  <c r="E435" i="94"/>
  <c r="BA511" i="94"/>
  <c r="AX511" i="94"/>
  <c r="BB511" i="94"/>
  <c r="AY511" i="94"/>
  <c r="AZ511" i="94"/>
  <c r="BP583" i="94"/>
  <c r="BU583" i="94"/>
  <c r="BZ583" i="94"/>
  <c r="AX583" i="94"/>
  <c r="BN583" i="94"/>
  <c r="AV583" i="94"/>
  <c r="BL583" i="94"/>
  <c r="BG583" i="94"/>
  <c r="BA583" i="94"/>
  <c r="BT583" i="94"/>
  <c r="BY583" i="94"/>
  <c r="BW583" i="94"/>
  <c r="BB583" i="94"/>
  <c r="BS583" i="94"/>
  <c r="BC583" i="94"/>
  <c r="AW583" i="94"/>
  <c r="AZ583" i="94"/>
  <c r="BX583" i="94"/>
  <c r="BO583" i="94"/>
  <c r="AU583" i="94"/>
  <c r="BD583" i="94"/>
  <c r="BQ583" i="94"/>
  <c r="AT583" i="94"/>
  <c r="AY583" i="94"/>
  <c r="BI583" i="94"/>
  <c r="BR583" i="94"/>
  <c r="BF583" i="94"/>
  <c r="BH583" i="94"/>
  <c r="BE583" i="94"/>
  <c r="BJ583" i="94"/>
  <c r="BM583" i="94"/>
  <c r="BK583" i="94"/>
  <c r="BV583" i="94"/>
  <c r="E427" i="94"/>
  <c r="AP503" i="94"/>
  <c r="BW575" i="94"/>
  <c r="BQ575" i="94"/>
  <c r="BZ575" i="94"/>
  <c r="AZ575" i="94"/>
  <c r="BR575" i="94"/>
  <c r="BA575" i="94"/>
  <c r="AL575" i="94"/>
  <c r="BB575" i="94"/>
  <c r="AM575" i="94"/>
  <c r="AY575" i="94"/>
  <c r="BT575" i="94"/>
  <c r="BV575" i="94"/>
  <c r="BD575" i="94"/>
  <c r="AS575" i="94"/>
  <c r="BM575" i="94"/>
  <c r="BF575" i="94"/>
  <c r="AQ575" i="94"/>
  <c r="BP575" i="94"/>
  <c r="BY575" i="94"/>
  <c r="AV575" i="94"/>
  <c r="AO575" i="94"/>
  <c r="BI575" i="94"/>
  <c r="AX575" i="94"/>
  <c r="BC575" i="94"/>
  <c r="BK575" i="94"/>
  <c r="BS575" i="94"/>
  <c r="AR575" i="94"/>
  <c r="BE575" i="94"/>
  <c r="BN575" i="94"/>
  <c r="BX575" i="94"/>
  <c r="BH575" i="94"/>
  <c r="AP575" i="94"/>
  <c r="BG575" i="94"/>
  <c r="BU575" i="94"/>
  <c r="BL575" i="94"/>
  <c r="AT575" i="94"/>
  <c r="AU575" i="94"/>
  <c r="BO575" i="94"/>
  <c r="AN575" i="94"/>
  <c r="AW575" i="94"/>
  <c r="BJ575" i="94"/>
  <c r="E409" i="94"/>
  <c r="Z485" i="94"/>
  <c r="AD485" i="94"/>
  <c r="AA485" i="94"/>
  <c r="X485" i="94"/>
  <c r="AB485" i="94"/>
  <c r="Y485" i="94"/>
  <c r="AC485" i="94"/>
  <c r="BH918" i="23"/>
  <c r="BH922" i="23" s="1"/>
  <c r="BH388" i="23"/>
  <c r="BT671" i="23"/>
  <c r="BY671" i="23"/>
  <c r="BO671" i="23"/>
  <c r="BI671" i="23"/>
  <c r="BN671" i="23"/>
  <c r="BE671" i="23"/>
  <c r="BX671" i="23"/>
  <c r="BR671" i="23"/>
  <c r="BS671" i="23"/>
  <c r="BJ671" i="23"/>
  <c r="BF671" i="23"/>
  <c r="BH671" i="23"/>
  <c r="BP671" i="23"/>
  <c r="BU671" i="23"/>
  <c r="BZ671" i="23"/>
  <c r="BK671" i="23"/>
  <c r="BQ671" i="23"/>
  <c r="BV671" i="23"/>
  <c r="BW671" i="23"/>
  <c r="BM671" i="23"/>
  <c r="BL671" i="23"/>
  <c r="BD671" i="23"/>
  <c r="BG671" i="23"/>
  <c r="AR843" i="23"/>
  <c r="AR847" i="23" s="1"/>
  <c r="AR388" i="23"/>
  <c r="BV655" i="23"/>
  <c r="BW655" i="23"/>
  <c r="BQ655" i="23"/>
  <c r="BL655" i="23"/>
  <c r="AO655" i="23"/>
  <c r="BF655" i="23"/>
  <c r="AN655" i="23"/>
  <c r="AZ655" i="23"/>
  <c r="BG655" i="23"/>
  <c r="BK655" i="23"/>
  <c r="AX655" i="23"/>
  <c r="AW655" i="23"/>
  <c r="BZ655" i="23"/>
  <c r="BO655" i="23"/>
  <c r="BU655" i="23"/>
  <c r="AR655" i="23"/>
  <c r="AP655" i="23"/>
  <c r="BM655" i="23"/>
  <c r="AV655" i="23"/>
  <c r="BB655" i="23"/>
  <c r="BD655" i="23"/>
  <c r="BR655" i="23"/>
  <c r="BS655" i="23"/>
  <c r="BX655" i="23"/>
  <c r="BC655" i="23"/>
  <c r="BP655" i="23"/>
  <c r="BT655" i="23"/>
  <c r="BY655" i="23"/>
  <c r="AU655" i="23"/>
  <c r="BI655" i="23"/>
  <c r="BJ655" i="23"/>
  <c r="BH655" i="23"/>
  <c r="BA655" i="23"/>
  <c r="AT655" i="23"/>
  <c r="AY655" i="23"/>
  <c r="AS655" i="23"/>
  <c r="BN655" i="23"/>
  <c r="AQ655" i="23"/>
  <c r="BE655" i="23"/>
  <c r="V388" i="23"/>
  <c r="V768" i="23"/>
  <c r="V772" i="23" s="1"/>
  <c r="R743" i="23"/>
  <c r="R747" i="23" s="1"/>
  <c r="R388" i="23"/>
  <c r="N718" i="23"/>
  <c r="N722" i="23" s="1"/>
  <c r="N388" i="23"/>
  <c r="E527" i="95"/>
  <c r="E527" i="94"/>
  <c r="E527" i="23"/>
  <c r="BQ599" i="23"/>
  <c r="BU599" i="23"/>
  <c r="BY599" i="23"/>
  <c r="BJ599" i="23"/>
  <c r="BR599" i="23"/>
  <c r="BV599" i="23"/>
  <c r="BZ599" i="23"/>
  <c r="BO599" i="23"/>
  <c r="BS599" i="23"/>
  <c r="BW599" i="23"/>
  <c r="BK599" i="23"/>
  <c r="BP599" i="23"/>
  <c r="BT599" i="23"/>
  <c r="BX599" i="23"/>
  <c r="BL599" i="23"/>
  <c r="BM599" i="23"/>
  <c r="BN599" i="23"/>
  <c r="BR561" i="23"/>
  <c r="BV561" i="23"/>
  <c r="BZ561" i="23"/>
  <c r="X561" i="23"/>
  <c r="BO561" i="23"/>
  <c r="BS561" i="23"/>
  <c r="BW561" i="23"/>
  <c r="BP561" i="23"/>
  <c r="BT561" i="23"/>
  <c r="BX561" i="23"/>
  <c r="Y561" i="23"/>
  <c r="BQ561" i="23"/>
  <c r="BU561" i="23"/>
  <c r="BY561" i="23"/>
  <c r="Z561" i="23"/>
  <c r="AA561" i="23"/>
  <c r="AB561" i="23"/>
  <c r="AC561" i="23"/>
  <c r="AD561" i="23"/>
  <c r="AE561" i="23"/>
  <c r="AF561" i="23"/>
  <c r="AG561" i="23"/>
  <c r="AH561" i="23"/>
  <c r="AI561" i="23"/>
  <c r="AJ561" i="23"/>
  <c r="AK561" i="23"/>
  <c r="AL561" i="23"/>
  <c r="AM561" i="23"/>
  <c r="AN561" i="23"/>
  <c r="AO561" i="23"/>
  <c r="AP561" i="23"/>
  <c r="AQ561" i="23"/>
  <c r="AR561" i="23"/>
  <c r="AS561" i="23"/>
  <c r="AT561" i="23"/>
  <c r="AU561" i="23"/>
  <c r="AV561" i="23"/>
  <c r="AW561" i="23"/>
  <c r="AX561" i="23"/>
  <c r="AY561" i="23"/>
  <c r="AZ561" i="23"/>
  <c r="BA561" i="23"/>
  <c r="BB561" i="23"/>
  <c r="BC561" i="23"/>
  <c r="BD561" i="23"/>
  <c r="BE561" i="23"/>
  <c r="BF561" i="23"/>
  <c r="BG561" i="23"/>
  <c r="BH561" i="23"/>
  <c r="BI561" i="23"/>
  <c r="BJ561" i="23"/>
  <c r="BK561" i="23"/>
  <c r="BL561" i="23"/>
  <c r="BM561" i="23"/>
  <c r="BN561" i="23"/>
  <c r="BO553" i="23"/>
  <c r="BS553" i="23"/>
  <c r="BW553" i="23"/>
  <c r="Q553" i="23"/>
  <c r="BQ553" i="23"/>
  <c r="BY553" i="23"/>
  <c r="BR553" i="23"/>
  <c r="BZ553" i="23"/>
  <c r="BP553" i="23"/>
  <c r="BT553" i="23"/>
  <c r="BX553" i="23"/>
  <c r="P553" i="23"/>
  <c r="BU553" i="23"/>
  <c r="BV553" i="23"/>
  <c r="R553" i="23"/>
  <c r="S553" i="23"/>
  <c r="T553" i="23"/>
  <c r="U553" i="23"/>
  <c r="V553" i="23"/>
  <c r="W553" i="23"/>
  <c r="X553" i="23"/>
  <c r="Y553" i="23"/>
  <c r="Z553" i="23"/>
  <c r="AA553" i="23"/>
  <c r="AB553" i="23"/>
  <c r="AC553" i="23"/>
  <c r="AD553" i="23"/>
  <c r="AE553" i="23"/>
  <c r="AF553" i="23"/>
  <c r="AG553" i="23"/>
  <c r="AH553" i="23"/>
  <c r="AI553" i="23"/>
  <c r="AJ553" i="23"/>
  <c r="AK553" i="23"/>
  <c r="AL553" i="23"/>
  <c r="AM553" i="23"/>
  <c r="AN553" i="23"/>
  <c r="AO553" i="23"/>
  <c r="AP553" i="23"/>
  <c r="AQ553" i="23"/>
  <c r="AR553" i="23"/>
  <c r="AS553" i="23"/>
  <c r="AT553" i="23"/>
  <c r="AU553" i="23"/>
  <c r="AV553" i="23"/>
  <c r="AW553" i="23"/>
  <c r="AX553" i="23"/>
  <c r="AY553" i="23"/>
  <c r="AZ553" i="23"/>
  <c r="BA553" i="23"/>
  <c r="BB553" i="23"/>
  <c r="BC553" i="23"/>
  <c r="BD553" i="23"/>
  <c r="BE553" i="23"/>
  <c r="BF553" i="23"/>
  <c r="BG553" i="23"/>
  <c r="BH553" i="23"/>
  <c r="BI553" i="23"/>
  <c r="BJ553" i="23"/>
  <c r="BK553" i="23"/>
  <c r="BL553" i="23"/>
  <c r="BM553" i="23"/>
  <c r="BN553" i="23"/>
  <c r="BO545" i="23"/>
  <c r="BS545" i="23"/>
  <c r="BW545" i="23"/>
  <c r="I545" i="23"/>
  <c r="BR545" i="23"/>
  <c r="BZ545" i="23"/>
  <c r="BP545" i="23"/>
  <c r="BT545" i="23"/>
  <c r="BX545" i="23"/>
  <c r="BV545" i="23"/>
  <c r="BQ545" i="23"/>
  <c r="BU545" i="23"/>
  <c r="BY545" i="23"/>
  <c r="H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AC545" i="23"/>
  <c r="AD545" i="23"/>
  <c r="AE545" i="23"/>
  <c r="AF545" i="23"/>
  <c r="AG545" i="23"/>
  <c r="AH545" i="23"/>
  <c r="AI545" i="23"/>
  <c r="AJ545" i="23"/>
  <c r="AK545" i="23"/>
  <c r="AL545" i="23"/>
  <c r="AM545" i="23"/>
  <c r="AN545" i="23"/>
  <c r="AO545" i="23"/>
  <c r="AP545" i="23"/>
  <c r="AQ545" i="23"/>
  <c r="AR545" i="23"/>
  <c r="AS545" i="23"/>
  <c r="AT545" i="23"/>
  <c r="AU545" i="23"/>
  <c r="AV545" i="23"/>
  <c r="AW545" i="23"/>
  <c r="AX545" i="23"/>
  <c r="AY545" i="23"/>
  <c r="AZ545" i="23"/>
  <c r="BA545" i="23"/>
  <c r="BB545" i="23"/>
  <c r="BC545" i="23"/>
  <c r="BD545" i="23"/>
  <c r="BE545" i="23"/>
  <c r="BF545" i="23"/>
  <c r="BG545" i="23"/>
  <c r="BH545" i="23"/>
  <c r="BI545" i="23"/>
  <c r="BJ545" i="23"/>
  <c r="BK545" i="23"/>
  <c r="BL545" i="23"/>
  <c r="BM545" i="23"/>
  <c r="BN545" i="23"/>
  <c r="BX567" i="94"/>
  <c r="BR567" i="94"/>
  <c r="BS567" i="94"/>
  <c r="AM567" i="94"/>
  <c r="BC567" i="94"/>
  <c r="AJ567" i="94"/>
  <c r="AZ567" i="94"/>
  <c r="AG567" i="94"/>
  <c r="BM567" i="94"/>
  <c r="AP567" i="94"/>
  <c r="AL567" i="94"/>
  <c r="BA567" i="94"/>
  <c r="BQ567" i="94"/>
  <c r="BV567" i="94"/>
  <c r="BW567" i="94"/>
  <c r="AQ567" i="94"/>
  <c r="BG567" i="94"/>
  <c r="AN567" i="94"/>
  <c r="BD567" i="94"/>
  <c r="AO567" i="94"/>
  <c r="AD567" i="94"/>
  <c r="AX567" i="94"/>
  <c r="BB567" i="94"/>
  <c r="BI567" i="94"/>
  <c r="BY567" i="94"/>
  <c r="AI567" i="94"/>
  <c r="AF567" i="94"/>
  <c r="BL567" i="94"/>
  <c r="AH567" i="94"/>
  <c r="AS567" i="94"/>
  <c r="BP567" i="94"/>
  <c r="BZ567" i="94"/>
  <c r="AU567" i="94"/>
  <c r="AR567" i="94"/>
  <c r="AW567" i="94"/>
  <c r="BF567" i="94"/>
  <c r="AT567" i="94"/>
  <c r="BT567" i="94"/>
  <c r="BO567" i="94"/>
  <c r="AY567" i="94"/>
  <c r="AV567" i="94"/>
  <c r="BE567" i="94"/>
  <c r="BN567" i="94"/>
  <c r="AE567" i="94"/>
  <c r="AK567" i="94"/>
  <c r="BK567" i="94"/>
  <c r="BH567" i="94"/>
  <c r="BU567" i="94"/>
  <c r="BJ567" i="94"/>
  <c r="BR666" i="95"/>
  <c r="BT666" i="95"/>
  <c r="AZ666" i="95"/>
  <c r="BA666" i="95"/>
  <c r="BB666" i="95"/>
  <c r="BS666" i="95"/>
  <c r="BC666" i="95"/>
  <c r="BQ666" i="95"/>
  <c r="BV666" i="95"/>
  <c r="BX666" i="95"/>
  <c r="BD666" i="95"/>
  <c r="BF666" i="95"/>
  <c r="BG666" i="95"/>
  <c r="AY666" i="95"/>
  <c r="BU666" i="95"/>
  <c r="BZ666" i="95"/>
  <c r="BO666" i="95"/>
  <c r="BH666" i="95"/>
  <c r="BK666" i="95"/>
  <c r="BM666" i="95"/>
  <c r="BE666" i="95"/>
  <c r="BY666" i="95"/>
  <c r="BP666" i="95"/>
  <c r="BW666" i="95"/>
  <c r="BL666" i="95"/>
  <c r="BI666" i="95"/>
  <c r="BN666" i="95"/>
  <c r="BJ666" i="95"/>
  <c r="BQ654" i="95"/>
  <c r="BV654" i="95"/>
  <c r="BX654" i="95"/>
  <c r="AR654" i="95"/>
  <c r="BH654" i="95"/>
  <c r="AY654" i="95"/>
  <c r="BM654" i="95"/>
  <c r="BA654" i="95"/>
  <c r="AM654" i="95"/>
  <c r="BI654" i="95"/>
  <c r="BZ654" i="95"/>
  <c r="BS654" i="95"/>
  <c r="BD654" i="95"/>
  <c r="BE654" i="95"/>
  <c r="AP654" i="95"/>
  <c r="AQ654" i="95"/>
  <c r="BN654" i="95"/>
  <c r="BU654" i="95"/>
  <c r="BP654" i="95"/>
  <c r="AN654" i="95"/>
  <c r="BL654" i="95"/>
  <c r="BJ654" i="95"/>
  <c r="AU654" i="95"/>
  <c r="AS654" i="95"/>
  <c r="BB654" i="95"/>
  <c r="BY654" i="95"/>
  <c r="BT654" i="95"/>
  <c r="AV654" i="95"/>
  <c r="AO654" i="95"/>
  <c r="AW654" i="95"/>
  <c r="BF654" i="95"/>
  <c r="AX654" i="95"/>
  <c r="BG654" i="95"/>
  <c r="BR654" i="95"/>
  <c r="BO654" i="95"/>
  <c r="AZ654" i="95"/>
  <c r="AT654" i="95"/>
  <c r="BW654" i="95"/>
  <c r="BK654" i="95"/>
  <c r="BC654" i="95"/>
  <c r="BM602" i="95"/>
  <c r="BQ602" i="95"/>
  <c r="BU602" i="95"/>
  <c r="BY602" i="95"/>
  <c r="BN602" i="95"/>
  <c r="BS602" i="95"/>
  <c r="BX602" i="95"/>
  <c r="BO602" i="95"/>
  <c r="BT602" i="95"/>
  <c r="BZ602" i="95"/>
  <c r="BP602" i="95"/>
  <c r="BV602" i="95"/>
  <c r="BR602" i="95"/>
  <c r="BW602" i="95"/>
  <c r="E408" i="95"/>
  <c r="Y484" i="95"/>
  <c r="AC484" i="95"/>
  <c r="Z484" i="95"/>
  <c r="AD484" i="95"/>
  <c r="W484" i="95"/>
  <c r="AA484" i="95"/>
  <c r="X484" i="95"/>
  <c r="AB484" i="95"/>
  <c r="BR560" i="95"/>
  <c r="BS560" i="95"/>
  <c r="BT560" i="95"/>
  <c r="AK560" i="95"/>
  <c r="BA560" i="95"/>
  <c r="X560" i="95"/>
  <c r="Z560" i="95"/>
  <c r="AP560" i="95"/>
  <c r="BF560" i="95"/>
  <c r="AN560" i="95"/>
  <c r="AA560" i="95"/>
  <c r="AQ560" i="95"/>
  <c r="BG560" i="95"/>
  <c r="BD560" i="95"/>
  <c r="BQ560" i="95"/>
  <c r="BV560" i="95"/>
  <c r="BW560" i="95"/>
  <c r="Y560" i="95"/>
  <c r="AO560" i="95"/>
  <c r="BE560" i="95"/>
  <c r="AJ560" i="95"/>
  <c r="AD560" i="95"/>
  <c r="AT560" i="95"/>
  <c r="BJ560" i="95"/>
  <c r="AZ560" i="95"/>
  <c r="AE560" i="95"/>
  <c r="AU560" i="95"/>
  <c r="BK560" i="95"/>
  <c r="BO560" i="95"/>
  <c r="AG560" i="95"/>
  <c r="BM560" i="95"/>
  <c r="AL560" i="95"/>
  <c r="AB560" i="95"/>
  <c r="AM560" i="95"/>
  <c r="AR560" i="95"/>
  <c r="BU560" i="95"/>
  <c r="BX560" i="95"/>
  <c r="AS560" i="95"/>
  <c r="AV560" i="95"/>
  <c r="AX560" i="95"/>
  <c r="BL560" i="95"/>
  <c r="AY560" i="95"/>
  <c r="BY560" i="95"/>
  <c r="BP560" i="95"/>
  <c r="AW560" i="95"/>
  <c r="BH560" i="95"/>
  <c r="BB560" i="95"/>
  <c r="W560" i="95"/>
  <c r="BC560" i="95"/>
  <c r="AH560" i="95"/>
  <c r="BZ560" i="95"/>
  <c r="BN560" i="95"/>
  <c r="AC560" i="95"/>
  <c r="AI560" i="95"/>
  <c r="BI560" i="95"/>
  <c r="AF560" i="95"/>
  <c r="B881" i="94"/>
  <c r="BH883" i="94" s="1"/>
  <c r="AY961" i="94"/>
  <c r="B831" i="94"/>
  <c r="AV833" i="94" s="1"/>
  <c r="AM961" i="94"/>
  <c r="Q743" i="94"/>
  <c r="Q747" i="94" s="1"/>
  <c r="Q388" i="94"/>
  <c r="BY914" i="94"/>
  <c r="BY912" i="94"/>
  <c r="BU914" i="94"/>
  <c r="BU912" i="94"/>
  <c r="BL914" i="94"/>
  <c r="BL910" i="94"/>
  <c r="BL912" i="94"/>
  <c r="BO914" i="94"/>
  <c r="BO912" i="94"/>
  <c r="BZ914" i="94"/>
  <c r="BZ912" i="94"/>
  <c r="BJ914" i="94"/>
  <c r="BJ910" i="94"/>
  <c r="BJ965" i="94" s="1"/>
  <c r="BJ912" i="94"/>
  <c r="BP864" i="94"/>
  <c r="BP862" i="94"/>
  <c r="BN864" i="94"/>
  <c r="BN862" i="94"/>
  <c r="BT864" i="94"/>
  <c r="BT862" i="94"/>
  <c r="BZ864" i="94"/>
  <c r="BZ862" i="94"/>
  <c r="AT864" i="94"/>
  <c r="AT860" i="94"/>
  <c r="AT862" i="94"/>
  <c r="BM864" i="94"/>
  <c r="BM862" i="94"/>
  <c r="AW864" i="94"/>
  <c r="AW860" i="94"/>
  <c r="AW965" i="94" s="1"/>
  <c r="AW862" i="94"/>
  <c r="BS864" i="94"/>
  <c r="BS862" i="94"/>
  <c r="BC864" i="94"/>
  <c r="BC862" i="94"/>
  <c r="BW570" i="94"/>
  <c r="BQ570" i="94"/>
  <c r="BV570" i="94"/>
  <c r="AO570" i="94"/>
  <c r="BE570" i="94"/>
  <c r="AL570" i="94"/>
  <c r="BB570" i="94"/>
  <c r="AM570" i="94"/>
  <c r="AZ570" i="94"/>
  <c r="BL570" i="94"/>
  <c r="AY570" i="94"/>
  <c r="BP570" i="94"/>
  <c r="BU570" i="94"/>
  <c r="BZ570" i="94"/>
  <c r="AS570" i="94"/>
  <c r="BI570" i="94"/>
  <c r="AP570" i="94"/>
  <c r="BF570" i="94"/>
  <c r="AU570" i="94"/>
  <c r="AN570" i="94"/>
  <c r="AR570" i="94"/>
  <c r="BG570" i="94"/>
  <c r="BX570" i="94"/>
  <c r="AK570" i="94"/>
  <c r="AH570" i="94"/>
  <c r="BN570" i="94"/>
  <c r="BD570" i="94"/>
  <c r="BH570" i="94"/>
  <c r="BO570" i="94"/>
  <c r="BY570" i="94"/>
  <c r="AW570" i="94"/>
  <c r="AT570" i="94"/>
  <c r="BC570" i="94"/>
  <c r="AI570" i="94"/>
  <c r="BS570" i="94"/>
  <c r="BR570" i="94"/>
  <c r="BA570" i="94"/>
  <c r="AX570" i="94"/>
  <c r="BK570" i="94"/>
  <c r="AQ570" i="94"/>
  <c r="BT570" i="94"/>
  <c r="AG570" i="94"/>
  <c r="AG817" i="94" s="1"/>
  <c r="BM570" i="94"/>
  <c r="BJ570" i="94"/>
  <c r="AV570" i="94"/>
  <c r="AJ570" i="94"/>
  <c r="BA814" i="94"/>
  <c r="BA812" i="94"/>
  <c r="BO814" i="94"/>
  <c r="BO812" i="94"/>
  <c r="AM814" i="94"/>
  <c r="AM810" i="94"/>
  <c r="AM812" i="94"/>
  <c r="AW814" i="94"/>
  <c r="AW812" i="94"/>
  <c r="BS814" i="94"/>
  <c r="BS812" i="94"/>
  <c r="AK810" i="94"/>
  <c r="AK965" i="94" s="1"/>
  <c r="AK814" i="94"/>
  <c r="AK812" i="94"/>
  <c r="BR814" i="94"/>
  <c r="BR812" i="94"/>
  <c r="BB814" i="94"/>
  <c r="BB812" i="94"/>
  <c r="AL814" i="94"/>
  <c r="AL810" i="94"/>
  <c r="AL965" i="94" s="1"/>
  <c r="AL812" i="94"/>
  <c r="BT814" i="94"/>
  <c r="BT812" i="94"/>
  <c r="BD814" i="94"/>
  <c r="BD812" i="94"/>
  <c r="O957" i="94"/>
  <c r="B727" i="94"/>
  <c r="BX739" i="94"/>
  <c r="BX737" i="94"/>
  <c r="AR739" i="94"/>
  <c r="AR737" i="94"/>
  <c r="V739" i="94"/>
  <c r="V735" i="94"/>
  <c r="V737" i="94"/>
  <c r="AX739" i="94"/>
  <c r="AX737" i="94"/>
  <c r="AF739" i="94"/>
  <c r="AF737" i="94"/>
  <c r="BD739" i="94"/>
  <c r="BD737" i="94"/>
  <c r="AL739" i="94"/>
  <c r="AL737" i="94"/>
  <c r="BB739" i="94"/>
  <c r="BB737" i="94"/>
  <c r="AB739" i="94"/>
  <c r="AB737" i="94"/>
  <c r="R735" i="94"/>
  <c r="R965" i="94" s="1"/>
  <c r="R739" i="94"/>
  <c r="R737" i="94"/>
  <c r="BM739" i="94"/>
  <c r="BM737" i="94"/>
  <c r="AW739" i="94"/>
  <c r="AW737" i="94"/>
  <c r="P739" i="94"/>
  <c r="P735" i="94"/>
  <c r="P737" i="94"/>
  <c r="Z739" i="94"/>
  <c r="Z737" i="94"/>
  <c r="BO739" i="94"/>
  <c r="BO737" i="94"/>
  <c r="AY739" i="94"/>
  <c r="AY737" i="94"/>
  <c r="BO678" i="23"/>
  <c r="BU678" i="23"/>
  <c r="BZ678" i="23"/>
  <c r="BM678" i="23"/>
  <c r="BL678" i="23"/>
  <c r="BP678" i="23"/>
  <c r="BT678" i="23"/>
  <c r="BY678" i="23"/>
  <c r="BN678" i="23"/>
  <c r="BW678" i="23"/>
  <c r="BQ678" i="23"/>
  <c r="BV678" i="23"/>
  <c r="BS678" i="23"/>
  <c r="BX678" i="23"/>
  <c r="BR678" i="23"/>
  <c r="BK678" i="23"/>
  <c r="AY961" i="23"/>
  <c r="B881" i="23"/>
  <c r="Y388" i="23"/>
  <c r="Y768" i="23"/>
  <c r="Y772" i="23" s="1"/>
  <c r="BM628" i="23"/>
  <c r="Q628" i="23"/>
  <c r="AE628" i="23"/>
  <c r="M628" i="23"/>
  <c r="Z628" i="23"/>
  <c r="BE628" i="23"/>
  <c r="AS628" i="23"/>
  <c r="Y628" i="23"/>
  <c r="AF628" i="23"/>
  <c r="AR628" i="23"/>
  <c r="AY628" i="23"/>
  <c r="AP628" i="23"/>
  <c r="AW628" i="23"/>
  <c r="BN628" i="23"/>
  <c r="BK628" i="23"/>
  <c r="AI628" i="23"/>
  <c r="AC628" i="23"/>
  <c r="AV628" i="23"/>
  <c r="AN628" i="23"/>
  <c r="P628" i="23"/>
  <c r="AD628" i="23"/>
  <c r="AK628" i="23"/>
  <c r="BI628" i="23"/>
  <c r="AA628" i="23"/>
  <c r="AJ628" i="23"/>
  <c r="BC628" i="23"/>
  <c r="AH628" i="23"/>
  <c r="BJ628" i="23"/>
  <c r="AQ628" i="23"/>
  <c r="AG628" i="23"/>
  <c r="AB628" i="23"/>
  <c r="AT628" i="23"/>
  <c r="U628" i="23"/>
  <c r="R628" i="23"/>
  <c r="BL628" i="23"/>
  <c r="BA628" i="23"/>
  <c r="BH628" i="23"/>
  <c r="V628" i="23"/>
  <c r="BD628" i="23"/>
  <c r="AL628" i="23"/>
  <c r="S628" i="23"/>
  <c r="AZ628" i="23"/>
  <c r="W628" i="23"/>
  <c r="O628" i="23"/>
  <c r="BF628" i="23"/>
  <c r="AO628" i="23"/>
  <c r="N628" i="23"/>
  <c r="T628" i="23"/>
  <c r="AU628" i="23"/>
  <c r="BG628" i="23"/>
  <c r="AM628" i="23"/>
  <c r="X628" i="23"/>
  <c r="BB628" i="23"/>
  <c r="AX628" i="23"/>
  <c r="E434" i="23"/>
  <c r="AX510" i="23"/>
  <c r="BB510" i="23"/>
  <c r="AY510" i="23"/>
  <c r="AZ510" i="23"/>
  <c r="BA510" i="23"/>
  <c r="AW510" i="23"/>
  <c r="AW586" i="23"/>
  <c r="BQ586" i="23"/>
  <c r="BU586" i="23"/>
  <c r="BY586" i="23"/>
  <c r="BR586" i="23"/>
  <c r="BV586" i="23"/>
  <c r="BZ586" i="23"/>
  <c r="BO586" i="23"/>
  <c r="BS586" i="23"/>
  <c r="BW586" i="23"/>
  <c r="BP586" i="23"/>
  <c r="BT586" i="23"/>
  <c r="BX586" i="23"/>
  <c r="AX586" i="23"/>
  <c r="AY586" i="23"/>
  <c r="AZ586" i="23"/>
  <c r="BA586" i="23"/>
  <c r="BB586" i="23"/>
  <c r="BC586" i="23"/>
  <c r="BD586" i="23"/>
  <c r="BE586" i="23"/>
  <c r="BF586" i="23"/>
  <c r="BG586" i="23"/>
  <c r="BH586" i="23"/>
  <c r="BI586" i="23"/>
  <c r="BJ586" i="23"/>
  <c r="BK586" i="23"/>
  <c r="BL586" i="23"/>
  <c r="BM586" i="23"/>
  <c r="BN586" i="23"/>
  <c r="BO560" i="23"/>
  <c r="BS560" i="23"/>
  <c r="BW560" i="23"/>
  <c r="BQ560" i="23"/>
  <c r="BR560" i="23"/>
  <c r="BZ560" i="23"/>
  <c r="W560" i="23"/>
  <c r="BP560" i="23"/>
  <c r="BT560" i="23"/>
  <c r="BX560" i="23"/>
  <c r="BV560" i="23"/>
  <c r="X560" i="23"/>
  <c r="BU560" i="23"/>
  <c r="BY560" i="23"/>
  <c r="Y560" i="23"/>
  <c r="Z560" i="23"/>
  <c r="AA560" i="23"/>
  <c r="AB560" i="23"/>
  <c r="AC560" i="23"/>
  <c r="AD560" i="23"/>
  <c r="AE560" i="23"/>
  <c r="AF560" i="23"/>
  <c r="AG560" i="23"/>
  <c r="AH560" i="23"/>
  <c r="AI560" i="23"/>
  <c r="AJ560" i="23"/>
  <c r="AK560" i="23"/>
  <c r="AL560" i="23"/>
  <c r="AM560" i="23"/>
  <c r="AN560" i="23"/>
  <c r="AO560" i="23"/>
  <c r="AP560" i="23"/>
  <c r="AQ560" i="23"/>
  <c r="AR560" i="23"/>
  <c r="AS560" i="23"/>
  <c r="AT560" i="23"/>
  <c r="AU560" i="23"/>
  <c r="AV560" i="23"/>
  <c r="AW560" i="23"/>
  <c r="AX560" i="23"/>
  <c r="AY560" i="23"/>
  <c r="AZ560" i="23"/>
  <c r="BA560" i="23"/>
  <c r="BB560" i="23"/>
  <c r="BC560" i="23"/>
  <c r="BD560" i="23"/>
  <c r="BE560" i="23"/>
  <c r="BF560" i="23"/>
  <c r="BG560" i="23"/>
  <c r="BH560" i="23"/>
  <c r="BI560" i="23"/>
  <c r="BJ560" i="23"/>
  <c r="BK560" i="23"/>
  <c r="BL560" i="23"/>
  <c r="BM560" i="23"/>
  <c r="BN560" i="23"/>
  <c r="C61" i="68" a="1"/>
  <c r="AD388" i="95"/>
  <c r="AD793" i="95"/>
  <c r="AD797" i="95" s="1"/>
  <c r="BZ789" i="95"/>
  <c r="BZ787" i="95"/>
  <c r="BF789" i="95"/>
  <c r="BF787" i="95"/>
  <c r="AF789" i="95"/>
  <c r="AF785" i="95"/>
  <c r="AF965" i="95" s="1"/>
  <c r="AF787" i="95"/>
  <c r="AQ789" i="95"/>
  <c r="AQ787" i="95"/>
  <c r="BU787" i="23"/>
  <c r="AW787" i="23"/>
  <c r="BU643" i="23"/>
  <c r="BZ643" i="23"/>
  <c r="BP643" i="23"/>
  <c r="BN643" i="23"/>
  <c r="BF643" i="23"/>
  <c r="AT643" i="23"/>
  <c r="BC643" i="23"/>
  <c r="AL643" i="23"/>
  <c r="BG643" i="23"/>
  <c r="BI643" i="23"/>
  <c r="AG643" i="23"/>
  <c r="AV643" i="23"/>
  <c r="BY643" i="23"/>
  <c r="BO643" i="23"/>
  <c r="BT643" i="23"/>
  <c r="AD643" i="23"/>
  <c r="BH643" i="23"/>
  <c r="BD643" i="23"/>
  <c r="BK643" i="23"/>
  <c r="AS643" i="23"/>
  <c r="AE643" i="23"/>
  <c r="AN643" i="23"/>
  <c r="BJ643" i="23"/>
  <c r="BE643" i="23"/>
  <c r="AO643" i="23"/>
  <c r="BQ643" i="23"/>
  <c r="BV643" i="23"/>
  <c r="BW643" i="23"/>
  <c r="AX643" i="23"/>
  <c r="AB643" i="23"/>
  <c r="AQ643" i="23"/>
  <c r="AH643" i="23"/>
  <c r="BM643" i="23"/>
  <c r="BB643" i="23"/>
  <c r="AW643" i="23"/>
  <c r="AK643" i="23"/>
  <c r="AR643" i="23"/>
  <c r="AZ643" i="23"/>
  <c r="BR643" i="23"/>
  <c r="BS643" i="23"/>
  <c r="BX643" i="23"/>
  <c r="AM643" i="23"/>
  <c r="BL643" i="23"/>
  <c r="AY643" i="23"/>
  <c r="AF643" i="23"/>
  <c r="AC643" i="23"/>
  <c r="AP643" i="23"/>
  <c r="AI643" i="23"/>
  <c r="AU643" i="23"/>
  <c r="BA643" i="23"/>
  <c r="AJ643" i="23"/>
  <c r="P388" i="95"/>
  <c r="P743" i="95"/>
  <c r="P747" i="95" s="1"/>
  <c r="BJ597" i="95"/>
  <c r="BN597" i="95"/>
  <c r="BR597" i="95"/>
  <c r="BV597" i="95"/>
  <c r="BZ597" i="95"/>
  <c r="BH597" i="95"/>
  <c r="BM597" i="95"/>
  <c r="BS597" i="95"/>
  <c r="BX597" i="95"/>
  <c r="BI597" i="95"/>
  <c r="BO597" i="95"/>
  <c r="BT597" i="95"/>
  <c r="BY597" i="95"/>
  <c r="BQ597" i="95"/>
  <c r="BK597" i="95"/>
  <c r="BU597" i="95"/>
  <c r="BL597" i="95"/>
  <c r="BW597" i="95"/>
  <c r="BP597" i="95"/>
  <c r="BO645" i="95"/>
  <c r="BT645" i="95"/>
  <c r="BZ645" i="95"/>
  <c r="AI645" i="95"/>
  <c r="AY645" i="95"/>
  <c r="BQ645" i="95"/>
  <c r="AV645" i="95"/>
  <c r="AG645" i="95"/>
  <c r="BH645" i="95"/>
  <c r="AD645" i="95"/>
  <c r="AZ645" i="95"/>
  <c r="BB645" i="95"/>
  <c r="BI645" i="95"/>
  <c r="BW645" i="95"/>
  <c r="BV645" i="95"/>
  <c r="AM645" i="95"/>
  <c r="BG645" i="95"/>
  <c r="AP645" i="95"/>
  <c r="AW645" i="95"/>
  <c r="AS645" i="95"/>
  <c r="AT645" i="95"/>
  <c r="BM645" i="95"/>
  <c r="BP645" i="95"/>
  <c r="BY645" i="95"/>
  <c r="AQ645" i="95"/>
  <c r="BK645" i="95"/>
  <c r="BA645" i="95"/>
  <c r="BD645" i="95"/>
  <c r="BN645" i="95"/>
  <c r="BE645" i="95"/>
  <c r="AN645" i="95"/>
  <c r="BX645" i="95"/>
  <c r="BU645" i="95"/>
  <c r="AU645" i="95"/>
  <c r="AF645" i="95"/>
  <c r="BF645" i="95"/>
  <c r="AL645" i="95"/>
  <c r="AJ645" i="95"/>
  <c r="BJ645" i="95"/>
  <c r="AX645" i="95"/>
  <c r="BS645" i="95"/>
  <c r="BR645" i="95"/>
  <c r="AE645" i="95"/>
  <c r="BC645" i="95"/>
  <c r="AK645" i="95"/>
  <c r="BL645" i="95"/>
  <c r="AH645" i="95"/>
  <c r="AO645" i="95"/>
  <c r="AR645" i="95"/>
  <c r="BR789" i="95"/>
  <c r="BR787" i="95"/>
  <c r="AH789" i="95"/>
  <c r="AH785" i="95"/>
  <c r="AH787" i="95"/>
  <c r="BP789" i="95"/>
  <c r="BP787" i="95"/>
  <c r="BS789" i="95"/>
  <c r="BS787" i="95"/>
  <c r="BQ643" i="95"/>
  <c r="BV643" i="95"/>
  <c r="BX643" i="95"/>
  <c r="AO643" i="95"/>
  <c r="BE643" i="95"/>
  <c r="AD643" i="95"/>
  <c r="AT643" i="95"/>
  <c r="BJ643" i="95"/>
  <c r="AF643" i="95"/>
  <c r="AV643" i="95"/>
  <c r="BL643" i="95"/>
  <c r="AM643" i="95"/>
  <c r="AQ643" i="95"/>
  <c r="BU643" i="95"/>
  <c r="BP643" i="95"/>
  <c r="AK643" i="95"/>
  <c r="BI643" i="95"/>
  <c r="AL643" i="95"/>
  <c r="BF643" i="95"/>
  <c r="AJ643" i="95"/>
  <c r="BD643" i="95"/>
  <c r="BK643" i="95"/>
  <c r="BG643" i="95"/>
  <c r="BY643" i="95"/>
  <c r="BT643" i="95"/>
  <c r="AS643" i="95"/>
  <c r="BM643" i="95"/>
  <c r="AP643" i="95"/>
  <c r="BN643" i="95"/>
  <c r="AN643" i="95"/>
  <c r="BH643" i="95"/>
  <c r="AI643" i="95"/>
  <c r="BC643" i="95"/>
  <c r="BR643" i="95"/>
  <c r="AC643" i="95"/>
  <c r="AW643" i="95"/>
  <c r="BO643" i="95"/>
  <c r="AX643" i="95"/>
  <c r="BW643" i="95"/>
  <c r="AR643" i="95"/>
  <c r="AE643" i="95"/>
  <c r="AY643" i="95"/>
  <c r="BZ643" i="95"/>
  <c r="AG643" i="95"/>
  <c r="BA643" i="95"/>
  <c r="AH643" i="95"/>
  <c r="BB643" i="95"/>
  <c r="AB643" i="95"/>
  <c r="AZ643" i="95"/>
  <c r="AU643" i="95"/>
  <c r="BS643" i="95"/>
  <c r="BX787" i="23"/>
  <c r="BX789" i="23"/>
  <c r="BL789" i="23"/>
  <c r="BL787" i="23"/>
  <c r="BD789" i="23"/>
  <c r="BD787" i="23"/>
  <c r="AA957" i="23"/>
  <c r="B777" i="23"/>
  <c r="BF388" i="95"/>
  <c r="BF918" i="95"/>
  <c r="BF922" i="95" s="1"/>
  <c r="BD669" i="95"/>
  <c r="BH669" i="95"/>
  <c r="BL669" i="95"/>
  <c r="BP669" i="95"/>
  <c r="BT669" i="95"/>
  <c r="BX669" i="95"/>
  <c r="BE669" i="95"/>
  <c r="BJ669" i="95"/>
  <c r="BO669" i="95"/>
  <c r="BU669" i="95"/>
  <c r="BZ669" i="95"/>
  <c r="BF669" i="95"/>
  <c r="BK669" i="95"/>
  <c r="BQ669" i="95"/>
  <c r="BV669" i="95"/>
  <c r="BB669" i="95"/>
  <c r="BG669" i="95"/>
  <c r="BM669" i="95"/>
  <c r="BR669" i="95"/>
  <c r="BW669" i="95"/>
  <c r="BC669" i="95"/>
  <c r="BI669" i="95"/>
  <c r="BN669" i="95"/>
  <c r="BS669" i="95"/>
  <c r="BY669" i="95"/>
  <c r="BR657" i="95"/>
  <c r="BT657" i="95"/>
  <c r="BO657" i="95"/>
  <c r="BK657" i="95"/>
  <c r="AY657" i="95"/>
  <c r="BA657" i="95"/>
  <c r="AT657" i="95"/>
  <c r="AU657" i="95"/>
  <c r="BD657" i="95"/>
  <c r="BV657" i="95"/>
  <c r="BS657" i="95"/>
  <c r="BF657" i="95"/>
  <c r="BQ657" i="95"/>
  <c r="BY657" i="95"/>
  <c r="BW657" i="95"/>
  <c r="AZ657" i="95"/>
  <c r="AW657" i="95"/>
  <c r="BB657" i="95"/>
  <c r="BG657" i="95"/>
  <c r="BZ657" i="95"/>
  <c r="AP657" i="95"/>
  <c r="AQ657" i="95"/>
  <c r="BE657" i="95"/>
  <c r="BJ657" i="95"/>
  <c r="AV657" i="95"/>
  <c r="BP657" i="95"/>
  <c r="AX657" i="95"/>
  <c r="BL657" i="95"/>
  <c r="BI657" i="95"/>
  <c r="BN657" i="95"/>
  <c r="BH657" i="95"/>
  <c r="BU657" i="95"/>
  <c r="BX657" i="95"/>
  <c r="AR657" i="95"/>
  <c r="AS657" i="95"/>
  <c r="BM657" i="95"/>
  <c r="BC657" i="95"/>
  <c r="BY653" i="95"/>
  <c r="BP653" i="95"/>
  <c r="AR653" i="95"/>
  <c r="BH653" i="95"/>
  <c r="AS653" i="95"/>
  <c r="BN653" i="95"/>
  <c r="AY653" i="95"/>
  <c r="AQ653" i="95"/>
  <c r="BM653" i="95"/>
  <c r="AP653" i="95"/>
  <c r="BR653" i="95"/>
  <c r="BX653" i="95"/>
  <c r="BD653" i="95"/>
  <c r="AX653" i="95"/>
  <c r="AO653" i="95"/>
  <c r="AL653" i="95"/>
  <c r="AU653" i="95"/>
  <c r="BF653" i="95"/>
  <c r="BV653" i="95"/>
  <c r="AN653" i="95"/>
  <c r="BL653" i="95"/>
  <c r="BC653" i="95"/>
  <c r="AT653" i="95"/>
  <c r="AW653" i="95"/>
  <c r="BA653" i="95"/>
  <c r="BQ653" i="95"/>
  <c r="BZ653" i="95"/>
  <c r="AV653" i="95"/>
  <c r="BO653" i="95"/>
  <c r="BI653" i="95"/>
  <c r="BE653" i="95"/>
  <c r="BB653" i="95"/>
  <c r="BW653" i="95"/>
  <c r="BU653" i="95"/>
  <c r="BT653" i="95"/>
  <c r="AZ653" i="95"/>
  <c r="AM653" i="95"/>
  <c r="BS653" i="95"/>
  <c r="BJ653" i="95"/>
  <c r="BG653" i="95"/>
  <c r="BK653" i="95"/>
  <c r="BU635" i="95"/>
  <c r="BZ635" i="95"/>
  <c r="U635" i="95"/>
  <c r="AK635" i="95"/>
  <c r="BA635" i="95"/>
  <c r="BS635" i="95"/>
  <c r="AJ635" i="95"/>
  <c r="BF635" i="95"/>
  <c r="AA635" i="95"/>
  <c r="AV635" i="95"/>
  <c r="BO635" i="95"/>
  <c r="AN635" i="95"/>
  <c r="BJ635" i="95"/>
  <c r="AM635" i="95"/>
  <c r="AX635" i="95"/>
  <c r="BR635" i="95"/>
  <c r="BX635" i="95"/>
  <c r="AO635" i="95"/>
  <c r="BI635" i="95"/>
  <c r="AE635" i="95"/>
  <c r="BK635" i="95"/>
  <c r="AL635" i="95"/>
  <c r="BL635" i="95"/>
  <c r="AT635" i="95"/>
  <c r="BC635" i="95"/>
  <c r="AB635" i="95"/>
  <c r="BV635" i="95"/>
  <c r="Y635" i="95"/>
  <c r="AS635" i="95"/>
  <c r="BM635" i="95"/>
  <c r="AP635" i="95"/>
  <c r="BW635" i="95"/>
  <c r="AQ635" i="95"/>
  <c r="X635" i="95"/>
  <c r="AY635" i="95"/>
  <c r="BN635" i="95"/>
  <c r="AR635" i="95"/>
  <c r="BQ635" i="95"/>
  <c r="BP635" i="95"/>
  <c r="AC635" i="95"/>
  <c r="AW635" i="95"/>
  <c r="T635" i="95"/>
  <c r="AU635" i="95"/>
  <c r="V635" i="95"/>
  <c r="BB635" i="95"/>
  <c r="AD635" i="95"/>
  <c r="BD635" i="95"/>
  <c r="BH635" i="95"/>
  <c r="BY635" i="95"/>
  <c r="BT635" i="95"/>
  <c r="AG635" i="95"/>
  <c r="BE635" i="95"/>
  <c r="Z635" i="95"/>
  <c r="AZ635" i="95"/>
  <c r="AF635" i="95"/>
  <c r="BG635" i="95"/>
  <c r="AI635" i="95"/>
  <c r="AH635" i="95"/>
  <c r="W635" i="95"/>
  <c r="BC589" i="95"/>
  <c r="BG589" i="95"/>
  <c r="BK589" i="95"/>
  <c r="BO589" i="95"/>
  <c r="BS589" i="95"/>
  <c r="BW589" i="95"/>
  <c r="AZ589" i="95"/>
  <c r="BD589" i="95"/>
  <c r="BH589" i="95"/>
  <c r="BL589" i="95"/>
  <c r="BP589" i="95"/>
  <c r="BT589" i="95"/>
  <c r="BX589" i="95"/>
  <c r="BA589" i="95"/>
  <c r="BI589" i="95"/>
  <c r="BQ589" i="95"/>
  <c r="BY589" i="95"/>
  <c r="BB589" i="95"/>
  <c r="BJ589" i="95"/>
  <c r="BR589" i="95"/>
  <c r="BZ589" i="95"/>
  <c r="BE589" i="95"/>
  <c r="BM589" i="95"/>
  <c r="BU589" i="95"/>
  <c r="BV589" i="95"/>
  <c r="BF589" i="95"/>
  <c r="BN589" i="95"/>
  <c r="AH388" i="94"/>
  <c r="AH818" i="94"/>
  <c r="AH822" i="94" s="1"/>
  <c r="BS639" i="94"/>
  <c r="BX639" i="94"/>
  <c r="BU639" i="94"/>
  <c r="BC639" i="94"/>
  <c r="X639" i="94"/>
  <c r="AN639" i="94"/>
  <c r="BD639" i="94"/>
  <c r="AK639" i="94"/>
  <c r="AH639" i="94"/>
  <c r="AX639" i="94"/>
  <c r="BN639" i="94"/>
  <c r="AU639" i="94"/>
  <c r="Y639" i="94"/>
  <c r="BE639" i="94"/>
  <c r="BP639" i="94"/>
  <c r="BZ639" i="94"/>
  <c r="AC639" i="94"/>
  <c r="AF639" i="94"/>
  <c r="AZ639" i="94"/>
  <c r="BA639" i="94"/>
  <c r="AP639" i="94"/>
  <c r="BJ639" i="94"/>
  <c r="AY639" i="94"/>
  <c r="AO639" i="94"/>
  <c r="BT639" i="94"/>
  <c r="BY639" i="94"/>
  <c r="AS639" i="94"/>
  <c r="AJ639" i="94"/>
  <c r="BH639" i="94"/>
  <c r="Z639" i="94"/>
  <c r="AT639" i="94"/>
  <c r="AA639" i="94"/>
  <c r="BG639" i="94"/>
  <c r="AW639" i="94"/>
  <c r="BO639" i="94"/>
  <c r="BR639" i="94"/>
  <c r="AE639" i="94"/>
  <c r="BI639" i="94"/>
  <c r="AR639" i="94"/>
  <c r="BL639" i="94"/>
  <c r="AD639" i="94"/>
  <c r="BB639" i="94"/>
  <c r="AI639" i="94"/>
  <c r="BK639" i="94"/>
  <c r="BM639" i="94"/>
  <c r="BW639" i="94"/>
  <c r="BV639" i="94"/>
  <c r="AQ639" i="94"/>
  <c r="AB639" i="94"/>
  <c r="AV639" i="94"/>
  <c r="BQ639" i="94"/>
  <c r="AL639" i="94"/>
  <c r="BF639" i="94"/>
  <c r="AM639" i="94"/>
  <c r="AG639" i="94"/>
  <c r="BT645" i="23"/>
  <c r="BY645" i="23"/>
  <c r="BO645" i="23"/>
  <c r="AD645" i="23"/>
  <c r="BN645" i="23"/>
  <c r="BB645" i="23"/>
  <c r="AU645" i="23"/>
  <c r="AM645" i="23"/>
  <c r="AH645" i="23"/>
  <c r="BG645" i="23"/>
  <c r="BM645" i="23"/>
  <c r="BC645" i="23"/>
  <c r="AS645" i="23"/>
  <c r="AP645" i="23"/>
  <c r="BI645" i="23"/>
  <c r="BX645" i="23"/>
  <c r="BR645" i="23"/>
  <c r="BS645" i="23"/>
  <c r="AE645" i="23"/>
  <c r="BD645" i="23"/>
  <c r="AG645" i="23"/>
  <c r="AN645" i="23"/>
  <c r="AL645" i="23"/>
  <c r="AQ645" i="23"/>
  <c r="BH645" i="23"/>
  <c r="AY645" i="23"/>
  <c r="AO645" i="23"/>
  <c r="BP645" i="23"/>
  <c r="BU645" i="23"/>
  <c r="BZ645" i="23"/>
  <c r="AI645" i="23"/>
  <c r="AF645" i="23"/>
  <c r="AW645" i="23"/>
  <c r="AR645" i="23"/>
  <c r="BQ645" i="23"/>
  <c r="BV645" i="23"/>
  <c r="BW645" i="23"/>
  <c r="AX645" i="23"/>
  <c r="BL645" i="23"/>
  <c r="AV645" i="23"/>
  <c r="AK645" i="23"/>
  <c r="AJ645" i="23"/>
  <c r="BF645" i="23"/>
  <c r="BK645" i="23"/>
  <c r="BA645" i="23"/>
  <c r="AZ645" i="23"/>
  <c r="BJ645" i="23"/>
  <c r="BE645" i="23"/>
  <c r="AT645" i="23"/>
  <c r="BM789" i="95"/>
  <c r="BM787" i="95"/>
  <c r="BJ789" i="95"/>
  <c r="BJ787" i="95"/>
  <c r="AA785" i="95"/>
  <c r="AA789" i="95"/>
  <c r="AA787" i="95"/>
  <c r="BV789" i="95"/>
  <c r="BV787" i="95"/>
  <c r="BL789" i="95"/>
  <c r="BL787" i="95"/>
  <c r="AL789" i="95"/>
  <c r="AL787" i="95"/>
  <c r="BO789" i="95"/>
  <c r="BO787" i="95"/>
  <c r="AY789" i="95"/>
  <c r="AY787" i="95"/>
  <c r="AG789" i="23"/>
  <c r="AG785" i="23"/>
  <c r="AG965" i="23" s="1"/>
  <c r="AG787" i="23"/>
  <c r="AE789" i="23"/>
  <c r="AE785" i="23"/>
  <c r="AE965" i="23" s="1"/>
  <c r="AE787" i="23"/>
  <c r="BW789" i="23"/>
  <c r="BG789" i="23"/>
  <c r="AU789" i="23"/>
  <c r="BJ388" i="95"/>
  <c r="BJ918" i="95"/>
  <c r="BJ922" i="95" s="1"/>
  <c r="BF673" i="95"/>
  <c r="BJ673" i="95"/>
  <c r="BN673" i="95"/>
  <c r="BR673" i="95"/>
  <c r="BV673" i="95"/>
  <c r="BZ673" i="95"/>
  <c r="BI673" i="95"/>
  <c r="BO673" i="95"/>
  <c r="BT673" i="95"/>
  <c r="BY673" i="95"/>
  <c r="BK673" i="95"/>
  <c r="BP673" i="95"/>
  <c r="BU673" i="95"/>
  <c r="BG673" i="95"/>
  <c r="BL673" i="95"/>
  <c r="BQ673" i="95"/>
  <c r="BW673" i="95"/>
  <c r="BH673" i="95"/>
  <c r="BM673" i="95"/>
  <c r="BS673" i="95"/>
  <c r="BX673" i="95"/>
  <c r="AT388" i="95"/>
  <c r="AT868" i="95"/>
  <c r="AT872" i="95" s="1"/>
  <c r="AH388" i="95"/>
  <c r="AH818" i="95"/>
  <c r="AH822" i="95" s="1"/>
  <c r="T388" i="95"/>
  <c r="T743" i="95"/>
  <c r="T747" i="95" s="1"/>
  <c r="BG593" i="95"/>
  <c r="BK593" i="95"/>
  <c r="BO593" i="95"/>
  <c r="BS593" i="95"/>
  <c r="BW593" i="95"/>
  <c r="BD593" i="95"/>
  <c r="BH593" i="95"/>
  <c r="BL593" i="95"/>
  <c r="BP593" i="95"/>
  <c r="BT593" i="95"/>
  <c r="BX593" i="95"/>
  <c r="BI593" i="95"/>
  <c r="BQ593" i="95"/>
  <c r="BY593" i="95"/>
  <c r="BJ593" i="95"/>
  <c r="BR593" i="95"/>
  <c r="BZ593" i="95"/>
  <c r="BE593" i="95"/>
  <c r="BM593" i="95"/>
  <c r="BU593" i="95"/>
  <c r="BF593" i="95"/>
  <c r="BN593" i="95"/>
  <c r="BV593" i="95"/>
  <c r="E407" i="95"/>
  <c r="Y483" i="95"/>
  <c r="AC483" i="95"/>
  <c r="V483" i="95"/>
  <c r="Z483" i="95"/>
  <c r="AD483" i="95"/>
  <c r="W483" i="95"/>
  <c r="AA483" i="95"/>
  <c r="X483" i="95"/>
  <c r="AB483" i="95"/>
  <c r="BR559" i="95"/>
  <c r="BS559" i="95"/>
  <c r="BP559" i="95"/>
  <c r="AK559" i="95"/>
  <c r="BA559" i="95"/>
  <c r="V559" i="95"/>
  <c r="AL559" i="95"/>
  <c r="BB559" i="95"/>
  <c r="W559" i="95"/>
  <c r="AM559" i="95"/>
  <c r="BC559" i="95"/>
  <c r="AZ559" i="95"/>
  <c r="BD559" i="95"/>
  <c r="BH559" i="95"/>
  <c r="BQ559" i="95"/>
  <c r="BV559" i="95"/>
  <c r="BW559" i="95"/>
  <c r="Y559" i="95"/>
  <c r="AO559" i="95"/>
  <c r="BE559" i="95"/>
  <c r="Z559" i="95"/>
  <c r="AP559" i="95"/>
  <c r="BF559" i="95"/>
  <c r="AA559" i="95"/>
  <c r="AQ559" i="95"/>
  <c r="BG559" i="95"/>
  <c r="AV559" i="95"/>
  <c r="AF559" i="95"/>
  <c r="BL559" i="95"/>
  <c r="BU559" i="95"/>
  <c r="BZ559" i="95"/>
  <c r="BT559" i="95"/>
  <c r="AC559" i="95"/>
  <c r="AS559" i="95"/>
  <c r="BI559" i="95"/>
  <c r="AD559" i="95"/>
  <c r="AT559" i="95"/>
  <c r="BJ559" i="95"/>
  <c r="AE559" i="95"/>
  <c r="AU559" i="95"/>
  <c r="BK559" i="95"/>
  <c r="X559" i="95"/>
  <c r="AB559" i="95"/>
  <c r="AG559" i="95"/>
  <c r="AX559" i="95"/>
  <c r="AJ559" i="95"/>
  <c r="BY559" i="95"/>
  <c r="AW559" i="95"/>
  <c r="BN559" i="95"/>
  <c r="AN559" i="95"/>
  <c r="BX559" i="95"/>
  <c r="AY559" i="95"/>
  <c r="BM559" i="95"/>
  <c r="AR559" i="95"/>
  <c r="AH559" i="95"/>
  <c r="BO559" i="95"/>
  <c r="AI559" i="95"/>
  <c r="E403" i="95"/>
  <c r="R479" i="95"/>
  <c r="BN388" i="94"/>
  <c r="BN943" i="94"/>
  <c r="BN947" i="94" s="1"/>
  <c r="BJ677" i="94"/>
  <c r="BN677" i="94"/>
  <c r="BR677" i="94"/>
  <c r="BV677" i="94"/>
  <c r="BZ677" i="94"/>
  <c r="BM677" i="94"/>
  <c r="BS677" i="94"/>
  <c r="BX677" i="94"/>
  <c r="BO677" i="94"/>
  <c r="BT677" i="94"/>
  <c r="BY677" i="94"/>
  <c r="BK677" i="94"/>
  <c r="BP677" i="94"/>
  <c r="BU677" i="94"/>
  <c r="BL677" i="94"/>
  <c r="BQ677" i="94"/>
  <c r="BW677" i="94"/>
  <c r="AX388" i="94"/>
  <c r="AX868" i="94"/>
  <c r="AX872" i="94" s="1"/>
  <c r="L388" i="94"/>
  <c r="L718" i="94"/>
  <c r="L722" i="94" s="1"/>
  <c r="H388" i="94"/>
  <c r="H718" i="94"/>
  <c r="H722" i="94" s="1"/>
  <c r="BR568" i="23"/>
  <c r="BV568" i="23"/>
  <c r="BZ568" i="23"/>
  <c r="BO568" i="23"/>
  <c r="BS568" i="23"/>
  <c r="BW568" i="23"/>
  <c r="BP568" i="23"/>
  <c r="BT568" i="23"/>
  <c r="BX568" i="23"/>
  <c r="AE568" i="23"/>
  <c r="BQ568" i="23"/>
  <c r="BU568" i="23"/>
  <c r="BY568" i="23"/>
  <c r="AF568" i="23"/>
  <c r="AG568" i="23"/>
  <c r="AH568" i="23"/>
  <c r="AI568" i="23"/>
  <c r="AJ568" i="23"/>
  <c r="AK568" i="23"/>
  <c r="AL568" i="23"/>
  <c r="AM568" i="23"/>
  <c r="AN568" i="23"/>
  <c r="AO568" i="23"/>
  <c r="AP568" i="23"/>
  <c r="AQ568" i="23"/>
  <c r="AR568" i="23"/>
  <c r="AS568" i="23"/>
  <c r="AT568" i="23"/>
  <c r="AU568" i="23"/>
  <c r="AV568" i="23"/>
  <c r="AW568" i="23"/>
  <c r="AX568" i="23"/>
  <c r="AY568" i="23"/>
  <c r="AZ568" i="23"/>
  <c r="BA568" i="23"/>
  <c r="BB568" i="23"/>
  <c r="BC568" i="23"/>
  <c r="BD568" i="23"/>
  <c r="BE568" i="23"/>
  <c r="BF568" i="23"/>
  <c r="BG568" i="23"/>
  <c r="BH568" i="23"/>
  <c r="BI568" i="23"/>
  <c r="BJ568" i="23"/>
  <c r="BK568" i="23"/>
  <c r="BL568" i="23"/>
  <c r="BM568" i="23"/>
  <c r="BN568" i="23"/>
  <c r="E416" i="94"/>
  <c r="AF492" i="94"/>
  <c r="AJ492" i="94"/>
  <c r="AN492" i="94"/>
  <c r="AG492" i="94"/>
  <c r="AK492" i="94"/>
  <c r="AO492" i="94"/>
  <c r="AH492" i="94"/>
  <c r="AL492" i="94"/>
  <c r="AP492" i="94"/>
  <c r="AE492" i="94"/>
  <c r="AE540" i="94" s="1"/>
  <c r="AI492" i="94"/>
  <c r="AM492" i="94"/>
  <c r="AD388" i="23"/>
  <c r="AD793" i="23"/>
  <c r="AD797" i="23" s="1"/>
  <c r="AB785" i="95"/>
  <c r="AB789" i="95"/>
  <c r="AB787" i="95"/>
  <c r="BE789" i="95"/>
  <c r="BE787" i="95"/>
  <c r="AE789" i="95"/>
  <c r="AE785" i="95"/>
  <c r="AE965" i="95" s="1"/>
  <c r="AE787" i="95"/>
  <c r="BB789" i="95"/>
  <c r="BB787" i="95"/>
  <c r="BY789" i="95"/>
  <c r="BY787" i="95"/>
  <c r="AS789" i="95"/>
  <c r="AS787" i="95"/>
  <c r="BN789" i="95"/>
  <c r="BN787" i="95"/>
  <c r="AK789" i="95"/>
  <c r="AK787" i="95"/>
  <c r="BX789" i="95"/>
  <c r="BX787" i="95"/>
  <c r="BH789" i="95"/>
  <c r="BH787" i="95"/>
  <c r="AR789" i="95"/>
  <c r="AR787" i="95"/>
  <c r="E412" i="95"/>
  <c r="AA488" i="95"/>
  <c r="AB488" i="95"/>
  <c r="AC488" i="95"/>
  <c r="AD488" i="95"/>
  <c r="BK789" i="95"/>
  <c r="BK787" i="95"/>
  <c r="AU789" i="95"/>
  <c r="AU787" i="95"/>
  <c r="AB388" i="95"/>
  <c r="AB793" i="95"/>
  <c r="AB797" i="95" s="1"/>
  <c r="AC789" i="23"/>
  <c r="AB785" i="23"/>
  <c r="AA789" i="23"/>
  <c r="AA796" i="23" s="1"/>
  <c r="AA787" i="23"/>
  <c r="AA785" i="23"/>
  <c r="BZ789" i="23"/>
  <c r="BZ787" i="23"/>
  <c r="BV787" i="23"/>
  <c r="BV789" i="23"/>
  <c r="BR787" i="23"/>
  <c r="BR789" i="23"/>
  <c r="BN789" i="23"/>
  <c r="BN787" i="23"/>
  <c r="BJ789" i="23"/>
  <c r="BJ787" i="23"/>
  <c r="BF789" i="23"/>
  <c r="BF787" i="23"/>
  <c r="BB789" i="23"/>
  <c r="BB787" i="23"/>
  <c r="AX789" i="23"/>
  <c r="AX787" i="23"/>
  <c r="AT789" i="23"/>
  <c r="AT787" i="23"/>
  <c r="AP789" i="23"/>
  <c r="AP787" i="23"/>
  <c r="AB388" i="23"/>
  <c r="AB793" i="23"/>
  <c r="AB797" i="23" s="1"/>
  <c r="BN388" i="95"/>
  <c r="BN943" i="95"/>
  <c r="BN947" i="95" s="1"/>
  <c r="BK677" i="95"/>
  <c r="BO677" i="95"/>
  <c r="BS677" i="95"/>
  <c r="BW677" i="95"/>
  <c r="BN677" i="95"/>
  <c r="BT677" i="95"/>
  <c r="BY677" i="95"/>
  <c r="BJ677" i="95"/>
  <c r="BP677" i="95"/>
  <c r="BU677" i="95"/>
  <c r="BZ677" i="95"/>
  <c r="BL677" i="95"/>
  <c r="BQ677" i="95"/>
  <c r="BV677" i="95"/>
  <c r="BM677" i="95"/>
  <c r="BR677" i="95"/>
  <c r="BX677" i="95"/>
  <c r="AX388" i="95"/>
  <c r="AX868" i="95"/>
  <c r="AX872" i="95" s="1"/>
  <c r="BR661" i="95"/>
  <c r="BT661" i="95"/>
  <c r="BO661" i="95"/>
  <c r="AX661" i="95"/>
  <c r="AZ661" i="95"/>
  <c r="AW661" i="95"/>
  <c r="AT661" i="95"/>
  <c r="AY661" i="95"/>
  <c r="BV661" i="95"/>
  <c r="BS661" i="95"/>
  <c r="BG661" i="95"/>
  <c r="BD661" i="95"/>
  <c r="BI661" i="95"/>
  <c r="AU661" i="95"/>
  <c r="BQ661" i="95"/>
  <c r="BZ661" i="95"/>
  <c r="BW661" i="95"/>
  <c r="BN661" i="95"/>
  <c r="BH661" i="95"/>
  <c r="BM661" i="95"/>
  <c r="BK661" i="95"/>
  <c r="BU661" i="95"/>
  <c r="BP661" i="95"/>
  <c r="BA661" i="95"/>
  <c r="BC661" i="95"/>
  <c r="BL661" i="95"/>
  <c r="BB661" i="95"/>
  <c r="BY661" i="95"/>
  <c r="BX661" i="95"/>
  <c r="BF661" i="95"/>
  <c r="AV661" i="95"/>
  <c r="BE661" i="95"/>
  <c r="BJ661" i="95"/>
  <c r="X388" i="95"/>
  <c r="X768" i="95"/>
  <c r="X772" i="95" s="1"/>
  <c r="L388" i="95"/>
  <c r="L718" i="95"/>
  <c r="L722" i="95" s="1"/>
  <c r="W623" i="95"/>
  <c r="AM623" i="95"/>
  <c r="BC623" i="95"/>
  <c r="J623" i="95"/>
  <c r="AJ623" i="95"/>
  <c r="BE623" i="95"/>
  <c r="BB623" i="95"/>
  <c r="Z623" i="95"/>
  <c r="AV623" i="95"/>
  <c r="V623" i="95"/>
  <c r="L623" i="95"/>
  <c r="AH623" i="95"/>
  <c r="BD623" i="95"/>
  <c r="AB623" i="95"/>
  <c r="I623" i="95"/>
  <c r="AE623" i="95"/>
  <c r="AY623" i="95"/>
  <c r="T623" i="95"/>
  <c r="AT623" i="95"/>
  <c r="AG623" i="95"/>
  <c r="AF623" i="95"/>
  <c r="BF623" i="95"/>
  <c r="H623" i="95"/>
  <c r="AN623" i="95"/>
  <c r="BN623" i="95"/>
  <c r="BM623" i="95"/>
  <c r="O623" i="95"/>
  <c r="AI623" i="95"/>
  <c r="BG623" i="95"/>
  <c r="Y623" i="95"/>
  <c r="AZ623" i="95"/>
  <c r="M623" i="95"/>
  <c r="AK623" i="95"/>
  <c r="BL623" i="95"/>
  <c r="R623" i="95"/>
  <c r="AS623" i="95"/>
  <c r="Q623" i="95"/>
  <c r="S623" i="95"/>
  <c r="AQ623" i="95"/>
  <c r="BK623" i="95"/>
  <c r="AD623" i="95"/>
  <c r="BJ623" i="95"/>
  <c r="P623" i="95"/>
  <c r="AP623" i="95"/>
  <c r="AL623" i="95"/>
  <c r="X623" i="95"/>
  <c r="AX623" i="95"/>
  <c r="AR623" i="95"/>
  <c r="AA623" i="95"/>
  <c r="AU623" i="95"/>
  <c r="N623" i="95"/>
  <c r="AO623" i="95"/>
  <c r="K623" i="95"/>
  <c r="U623" i="95"/>
  <c r="BA623" i="95"/>
  <c r="BH623" i="95"/>
  <c r="AC623" i="95"/>
  <c r="BI623" i="95"/>
  <c r="AW623" i="95"/>
  <c r="E429" i="95"/>
  <c r="AS505" i="95"/>
  <c r="AW505" i="95"/>
  <c r="BA505" i="95"/>
  <c r="AT505" i="95"/>
  <c r="AX505" i="95"/>
  <c r="BB505" i="95"/>
  <c r="AU505" i="95"/>
  <c r="AY505" i="95"/>
  <c r="AR505" i="95"/>
  <c r="AV505" i="95"/>
  <c r="AZ505" i="95"/>
  <c r="BP577" i="95"/>
  <c r="BU577" i="95"/>
  <c r="BZ577" i="95"/>
  <c r="BA577" i="95"/>
  <c r="AX577" i="95"/>
  <c r="BN577" i="95"/>
  <c r="AY577" i="95"/>
  <c r="AV577" i="95"/>
  <c r="BI577" i="95"/>
  <c r="BE577" i="95"/>
  <c r="BT577" i="95"/>
  <c r="BY577" i="95"/>
  <c r="AO577" i="95"/>
  <c r="BO577" i="95"/>
  <c r="BB577" i="95"/>
  <c r="BS577" i="95"/>
  <c r="BC577" i="95"/>
  <c r="BH577" i="95"/>
  <c r="AN577" i="95"/>
  <c r="BM577" i="95"/>
  <c r="BX577" i="95"/>
  <c r="AS577" i="95"/>
  <c r="BF577" i="95"/>
  <c r="BG577" i="95"/>
  <c r="BD577" i="95"/>
  <c r="BQ577" i="95"/>
  <c r="AW577" i="95"/>
  <c r="BJ577" i="95"/>
  <c r="BK577" i="95"/>
  <c r="BL577" i="95"/>
  <c r="BR577" i="95"/>
  <c r="AP577" i="95"/>
  <c r="AQ577" i="95"/>
  <c r="BW577" i="95"/>
  <c r="AR577" i="95"/>
  <c r="AU577" i="95"/>
  <c r="AZ577" i="95"/>
  <c r="BV577" i="95"/>
  <c r="AT577" i="95"/>
  <c r="E425" i="95"/>
  <c r="AP501" i="95"/>
  <c r="AN501" i="95"/>
  <c r="AO501" i="95"/>
  <c r="O475" i="95"/>
  <c r="P475" i="95"/>
  <c r="N475" i="95"/>
  <c r="R475" i="95"/>
  <c r="Q475" i="95"/>
  <c r="BP681" i="94"/>
  <c r="BT681" i="94"/>
  <c r="BX681" i="94"/>
  <c r="BQ681" i="94"/>
  <c r="BU681" i="94"/>
  <c r="BY681" i="94"/>
  <c r="BO681" i="94"/>
  <c r="BW681" i="94"/>
  <c r="BR681" i="94"/>
  <c r="BZ681" i="94"/>
  <c r="BS681" i="94"/>
  <c r="BN681" i="94"/>
  <c r="BV681" i="94"/>
  <c r="BB388" i="94"/>
  <c r="BB893" i="94"/>
  <c r="BB897" i="94" s="1"/>
  <c r="BW665" i="94"/>
  <c r="BA665" i="94"/>
  <c r="BP665" i="94"/>
  <c r="BT665" i="94"/>
  <c r="AY665" i="94"/>
  <c r="BN665" i="94"/>
  <c r="BK665" i="94"/>
  <c r="BU665" i="94"/>
  <c r="BM665" i="94"/>
  <c r="BB665" i="94"/>
  <c r="BC665" i="94"/>
  <c r="BF665" i="94"/>
  <c r="BO665" i="94"/>
  <c r="BY665" i="94"/>
  <c r="BX665" i="94"/>
  <c r="BG665" i="94"/>
  <c r="BH665" i="94"/>
  <c r="BV665" i="94"/>
  <c r="BS665" i="94"/>
  <c r="BE665" i="94"/>
  <c r="BR665" i="94"/>
  <c r="BL665" i="94"/>
  <c r="BJ665" i="94"/>
  <c r="BD665" i="94"/>
  <c r="BQ665" i="94"/>
  <c r="BI665" i="94"/>
  <c r="BZ665" i="94"/>
  <c r="AX665" i="94"/>
  <c r="AZ665" i="94"/>
  <c r="BW653" i="94"/>
  <c r="BR653" i="94"/>
  <c r="AQ653" i="94"/>
  <c r="BG653" i="94"/>
  <c r="AT653" i="94"/>
  <c r="BQ653" i="94"/>
  <c r="BM653" i="94"/>
  <c r="BA653" i="94"/>
  <c r="BU653" i="94"/>
  <c r="BL653" i="94"/>
  <c r="BT653" i="94"/>
  <c r="AM653" i="94"/>
  <c r="BK653" i="94"/>
  <c r="BE653" i="94"/>
  <c r="BF653" i="94"/>
  <c r="BH653" i="94"/>
  <c r="AW653" i="94"/>
  <c r="BO653" i="94"/>
  <c r="BX653" i="94"/>
  <c r="AU653" i="94"/>
  <c r="BY653" i="94"/>
  <c r="BJ653" i="94"/>
  <c r="BB653" i="94"/>
  <c r="BN653" i="94"/>
  <c r="BD653" i="94"/>
  <c r="BS653" i="94"/>
  <c r="BV653" i="94"/>
  <c r="AY653" i="94"/>
  <c r="AO653" i="94"/>
  <c r="AR653" i="94"/>
  <c r="AL653" i="94"/>
  <c r="BI653" i="94"/>
  <c r="AN653" i="94"/>
  <c r="BP653" i="94"/>
  <c r="BZ653" i="94"/>
  <c r="BC653" i="94"/>
  <c r="AZ653" i="94"/>
  <c r="AX653" i="94"/>
  <c r="AS653" i="94"/>
  <c r="AP653" i="94"/>
  <c r="AV653" i="94"/>
  <c r="BO649" i="94"/>
  <c r="BT649" i="94"/>
  <c r="BZ649" i="94"/>
  <c r="AU649" i="94"/>
  <c r="BK649" i="94"/>
  <c r="AK649" i="94"/>
  <c r="BF649" i="94"/>
  <c r="AL649" i="94"/>
  <c r="BH649" i="94"/>
  <c r="AO649" i="94"/>
  <c r="BJ649" i="94"/>
  <c r="BN649" i="94"/>
  <c r="BW649" i="94"/>
  <c r="BV649" i="94"/>
  <c r="AY649" i="94"/>
  <c r="BU649" i="94"/>
  <c r="BA649" i="94"/>
  <c r="AR649" i="94"/>
  <c r="BI649" i="94"/>
  <c r="BE649" i="94"/>
  <c r="BP649" i="94"/>
  <c r="AI649" i="94"/>
  <c r="BC649" i="94"/>
  <c r="BY649" i="94"/>
  <c r="BL649" i="94"/>
  <c r="AW649" i="94"/>
  <c r="AJ649" i="94"/>
  <c r="AH649" i="94"/>
  <c r="BX649" i="94"/>
  <c r="AM649" i="94"/>
  <c r="BG649" i="94"/>
  <c r="AP649" i="94"/>
  <c r="AN649" i="94"/>
  <c r="BB649" i="94"/>
  <c r="AT649" i="94"/>
  <c r="AS649" i="94"/>
  <c r="BS649" i="94"/>
  <c r="BR649" i="94"/>
  <c r="AQ649" i="94"/>
  <c r="BQ649" i="94"/>
  <c r="AV649" i="94"/>
  <c r="BD649" i="94"/>
  <c r="BM649" i="94"/>
  <c r="AZ649" i="94"/>
  <c r="AX649" i="94"/>
  <c r="T388" i="94"/>
  <c r="T743" i="94"/>
  <c r="T747" i="94" s="1"/>
  <c r="Z631" i="94"/>
  <c r="AP631" i="94"/>
  <c r="BF631" i="94"/>
  <c r="Y631" i="94"/>
  <c r="AU631" i="94"/>
  <c r="P631" i="94"/>
  <c r="AK631" i="94"/>
  <c r="BG631" i="94"/>
  <c r="AY631" i="94"/>
  <c r="AG631" i="94"/>
  <c r="AI631" i="94"/>
  <c r="AW631" i="94"/>
  <c r="BM631" i="94"/>
  <c r="R631" i="94"/>
  <c r="AL631" i="94"/>
  <c r="BJ631" i="94"/>
  <c r="AJ631" i="94"/>
  <c r="BK631" i="94"/>
  <c r="AQ631" i="94"/>
  <c r="AC631" i="94"/>
  <c r="W631" i="94"/>
  <c r="Q631" i="94"/>
  <c r="X631" i="94"/>
  <c r="V631" i="94"/>
  <c r="AT631" i="94"/>
  <c r="BN631" i="94"/>
  <c r="AO631" i="94"/>
  <c r="U631" i="94"/>
  <c r="AV631" i="94"/>
  <c r="AN631" i="94"/>
  <c r="AR631" i="94"/>
  <c r="AB631" i="94"/>
  <c r="AS631" i="94"/>
  <c r="AD631" i="94"/>
  <c r="AX631" i="94"/>
  <c r="T631" i="94"/>
  <c r="AZ631" i="94"/>
  <c r="AA631" i="94"/>
  <c r="BA631" i="94"/>
  <c r="BI631" i="94"/>
  <c r="BC631" i="94"/>
  <c r="AM631" i="94"/>
  <c r="AH631" i="94"/>
  <c r="BB631" i="94"/>
  <c r="AE631" i="94"/>
  <c r="BE631" i="94"/>
  <c r="AF631" i="94"/>
  <c r="S631" i="94"/>
  <c r="BD631" i="94"/>
  <c r="BL631" i="94"/>
  <c r="BH631" i="94"/>
  <c r="L627" i="94"/>
  <c r="AB627" i="94"/>
  <c r="AR627" i="94"/>
  <c r="BH627" i="94"/>
  <c r="Y627" i="94"/>
  <c r="AT627" i="94"/>
  <c r="R627" i="94"/>
  <c r="AU627" i="94"/>
  <c r="AX627" i="94"/>
  <c r="AH627" i="94"/>
  <c r="BK627" i="94"/>
  <c r="W627" i="94"/>
  <c r="BA627" i="94"/>
  <c r="AK627" i="94"/>
  <c r="X627" i="94"/>
  <c r="AV627" i="94"/>
  <c r="N627" i="94"/>
  <c r="AO627" i="94"/>
  <c r="Z627" i="94"/>
  <c r="BI627" i="94"/>
  <c r="AA627" i="94"/>
  <c r="V627" i="94"/>
  <c r="AL627" i="94"/>
  <c r="O627" i="94"/>
  <c r="AF627" i="94"/>
  <c r="AZ627" i="94"/>
  <c r="S627" i="94"/>
  <c r="AY627" i="94"/>
  <c r="AG627" i="94"/>
  <c r="AC627" i="94"/>
  <c r="AP627" i="94"/>
  <c r="BF627" i="94"/>
  <c r="AS627" i="94"/>
  <c r="AQ627" i="94"/>
  <c r="P627" i="94"/>
  <c r="AJ627" i="94"/>
  <c r="BD627" i="94"/>
  <c r="AD627" i="94"/>
  <c r="BE627" i="94"/>
  <c r="AM627" i="94"/>
  <c r="M627" i="94"/>
  <c r="AW627" i="94"/>
  <c r="Q627" i="94"/>
  <c r="BG627" i="94"/>
  <c r="BM627" i="94"/>
  <c r="T627" i="94"/>
  <c r="AN627" i="94"/>
  <c r="BL627" i="94"/>
  <c r="AI627" i="94"/>
  <c r="BJ627" i="94"/>
  <c r="BB627" i="94"/>
  <c r="U627" i="94"/>
  <c r="BC627" i="94"/>
  <c r="AE627" i="94"/>
  <c r="BN627" i="94"/>
  <c r="BJ597" i="94"/>
  <c r="BN597" i="94"/>
  <c r="BR597" i="94"/>
  <c r="BV597" i="94"/>
  <c r="BZ597" i="94"/>
  <c r="BK597" i="94"/>
  <c r="BO597" i="94"/>
  <c r="BS597" i="94"/>
  <c r="BW597" i="94"/>
  <c r="BL597" i="94"/>
  <c r="BT597" i="94"/>
  <c r="BM597" i="94"/>
  <c r="BU597" i="94"/>
  <c r="BH597" i="94"/>
  <c r="BP597" i="94"/>
  <c r="BX597" i="94"/>
  <c r="BQ597" i="94"/>
  <c r="BY597" i="94"/>
  <c r="BI597" i="94"/>
  <c r="E425" i="94"/>
  <c r="AN501" i="94"/>
  <c r="AO501" i="94"/>
  <c r="AP501" i="94"/>
  <c r="E399" i="94"/>
  <c r="BR677" i="23"/>
  <c r="BS677" i="23"/>
  <c r="BX677" i="23"/>
  <c r="BN677" i="23"/>
  <c r="BQ677" i="23"/>
  <c r="BV677" i="23"/>
  <c r="BW677" i="23"/>
  <c r="BK677" i="23"/>
  <c r="BY677" i="23"/>
  <c r="BP677" i="23"/>
  <c r="BT677" i="23"/>
  <c r="BJ677" i="23"/>
  <c r="BU677" i="23"/>
  <c r="BZ677" i="23"/>
  <c r="BO677" i="23"/>
  <c r="BL677" i="23"/>
  <c r="BM677" i="23"/>
  <c r="BP673" i="23"/>
  <c r="BT673" i="23"/>
  <c r="BY673" i="23"/>
  <c r="BN673" i="23"/>
  <c r="BG673" i="23"/>
  <c r="BR673" i="23"/>
  <c r="BS673" i="23"/>
  <c r="BX673" i="23"/>
  <c r="BJ673" i="23"/>
  <c r="BH673" i="23"/>
  <c r="BK673" i="23"/>
  <c r="BZ673" i="23"/>
  <c r="BO673" i="23"/>
  <c r="BU673" i="23"/>
  <c r="BL673" i="23"/>
  <c r="BI673" i="23"/>
  <c r="BV673" i="23"/>
  <c r="BW673" i="23"/>
  <c r="BQ673" i="23"/>
  <c r="BF673" i="23"/>
  <c r="BM673" i="23"/>
  <c r="AT868" i="23"/>
  <c r="AT872" i="23" s="1"/>
  <c r="AT388" i="23"/>
  <c r="BQ657" i="23"/>
  <c r="BV657" i="23"/>
  <c r="BW657" i="23"/>
  <c r="BH657" i="23"/>
  <c r="BC657" i="23"/>
  <c r="AS657" i="23"/>
  <c r="BJ657" i="23"/>
  <c r="BL657" i="23"/>
  <c r="BM657" i="23"/>
  <c r="BO657" i="23"/>
  <c r="BU657" i="23"/>
  <c r="BZ657" i="23"/>
  <c r="AQ657" i="23"/>
  <c r="AU657" i="23"/>
  <c r="BF657" i="23"/>
  <c r="AV657" i="23"/>
  <c r="AY657" i="23"/>
  <c r="BN657" i="23"/>
  <c r="BX657" i="23"/>
  <c r="BR657" i="23"/>
  <c r="BS657" i="23"/>
  <c r="AP657" i="23"/>
  <c r="BA657" i="23"/>
  <c r="BB657" i="23"/>
  <c r="BG657" i="23"/>
  <c r="BE657" i="23"/>
  <c r="AR657" i="23"/>
  <c r="BT657" i="23"/>
  <c r="BY657" i="23"/>
  <c r="BP657" i="23"/>
  <c r="BI657" i="23"/>
  <c r="BK657" i="23"/>
  <c r="AZ657" i="23"/>
  <c r="AT657" i="23"/>
  <c r="AW657" i="23"/>
  <c r="AX657" i="23"/>
  <c r="BD657" i="23"/>
  <c r="X388" i="23"/>
  <c r="X768" i="23"/>
  <c r="X772" i="23" s="1"/>
  <c r="BZ635" i="23"/>
  <c r="BO635" i="23"/>
  <c r="BU635" i="23"/>
  <c r="AI635" i="23"/>
  <c r="Y635" i="23"/>
  <c r="V635" i="23"/>
  <c r="AV635" i="23"/>
  <c r="AE635" i="23"/>
  <c r="AB635" i="23"/>
  <c r="BC635" i="23"/>
  <c r="AL635" i="23"/>
  <c r="BL635" i="23"/>
  <c r="AK635" i="23"/>
  <c r="BD635" i="23"/>
  <c r="BI635" i="23"/>
  <c r="BP635" i="23"/>
  <c r="BT635" i="23"/>
  <c r="BY635" i="23"/>
  <c r="Z635" i="23"/>
  <c r="BG635" i="23"/>
  <c r="AR635" i="23"/>
  <c r="AZ635" i="23"/>
  <c r="BN635" i="23"/>
  <c r="BE635" i="23"/>
  <c r="BB635" i="23"/>
  <c r="AN635" i="23"/>
  <c r="AY635" i="23"/>
  <c r="T635" i="23"/>
  <c r="AT635" i="23"/>
  <c r="AX635" i="23"/>
  <c r="BV635" i="23"/>
  <c r="BW635" i="23"/>
  <c r="BQ635" i="23"/>
  <c r="AW635" i="23"/>
  <c r="AJ635" i="23"/>
  <c r="AA635" i="23"/>
  <c r="AP635" i="23"/>
  <c r="AU635" i="23"/>
  <c r="AD635" i="23"/>
  <c r="BR635" i="23"/>
  <c r="BS635" i="23"/>
  <c r="BX635" i="23"/>
  <c r="W635" i="23"/>
  <c r="AG635" i="23"/>
  <c r="BF635" i="23"/>
  <c r="AQ635" i="23"/>
  <c r="AH635" i="23"/>
  <c r="AM635" i="23"/>
  <c r="U635" i="23"/>
  <c r="BH635" i="23"/>
  <c r="BA635" i="23"/>
  <c r="AC635" i="23"/>
  <c r="BM635" i="23"/>
  <c r="BK635" i="23"/>
  <c r="X635" i="23"/>
  <c r="AS635" i="23"/>
  <c r="BJ635" i="23"/>
  <c r="AO635" i="23"/>
  <c r="AF635" i="23"/>
  <c r="H718" i="23"/>
  <c r="H722" i="23" s="1"/>
  <c r="H388" i="23"/>
  <c r="E525" i="23"/>
  <c r="E525" i="94"/>
  <c r="E525" i="95"/>
  <c r="BH597" i="23"/>
  <c r="BQ597" i="23"/>
  <c r="BU597" i="23"/>
  <c r="BY597" i="23"/>
  <c r="BR597" i="23"/>
  <c r="BV597" i="23"/>
  <c r="BZ597" i="23"/>
  <c r="BO597" i="23"/>
  <c r="BS597" i="23"/>
  <c r="BW597" i="23"/>
  <c r="BP597" i="23"/>
  <c r="BT597" i="23"/>
  <c r="BX597" i="23"/>
  <c r="BI597" i="23"/>
  <c r="BJ597" i="23"/>
  <c r="BK597" i="23"/>
  <c r="BL597" i="23"/>
  <c r="BM597" i="23"/>
  <c r="BN597" i="23"/>
  <c r="BR585" i="23"/>
  <c r="BV585" i="23"/>
  <c r="BZ585" i="23"/>
  <c r="AV585" i="23"/>
  <c r="BO585" i="23"/>
  <c r="BS585" i="23"/>
  <c r="BW585" i="23"/>
  <c r="AW585" i="23"/>
  <c r="BP585" i="23"/>
  <c r="BT585" i="23"/>
  <c r="BX585" i="23"/>
  <c r="BQ585" i="23"/>
  <c r="BU585" i="23"/>
  <c r="BY585" i="23"/>
  <c r="AX585" i="23"/>
  <c r="AY585" i="23"/>
  <c r="AZ585" i="23"/>
  <c r="BA585" i="23"/>
  <c r="BB585" i="23"/>
  <c r="BC585" i="23"/>
  <c r="BD585" i="23"/>
  <c r="BE585" i="23"/>
  <c r="BF585" i="23"/>
  <c r="BG585" i="23"/>
  <c r="BH585" i="23"/>
  <c r="BI585" i="23"/>
  <c r="BJ585" i="23"/>
  <c r="BK585" i="23"/>
  <c r="BL585" i="23"/>
  <c r="BM585" i="23"/>
  <c r="BN585" i="23"/>
  <c r="BO577" i="23"/>
  <c r="BS577" i="23"/>
  <c r="BW577" i="23"/>
  <c r="BP577" i="23"/>
  <c r="BT577" i="23"/>
  <c r="BX577" i="23"/>
  <c r="AN577" i="23"/>
  <c r="BQ577" i="23"/>
  <c r="BU577" i="23"/>
  <c r="BY577" i="23"/>
  <c r="BR577" i="23"/>
  <c r="BV577" i="23"/>
  <c r="BZ577" i="23"/>
  <c r="AO577" i="23"/>
  <c r="AP577" i="23"/>
  <c r="AQ577" i="23"/>
  <c r="AR577" i="23"/>
  <c r="AS577" i="23"/>
  <c r="AT577" i="23"/>
  <c r="AU577" i="23"/>
  <c r="AV577" i="23"/>
  <c r="AW577" i="23"/>
  <c r="AX577" i="23"/>
  <c r="AY577" i="23"/>
  <c r="AZ577" i="23"/>
  <c r="BA577" i="23"/>
  <c r="BB577" i="23"/>
  <c r="BC577" i="23"/>
  <c r="BD577" i="23"/>
  <c r="BE577" i="23"/>
  <c r="BF577" i="23"/>
  <c r="BG577" i="23"/>
  <c r="BH577" i="23"/>
  <c r="BI577" i="23"/>
  <c r="BJ577" i="23"/>
  <c r="BK577" i="23"/>
  <c r="BL577" i="23"/>
  <c r="BM577" i="23"/>
  <c r="BN577" i="23"/>
  <c r="E395" i="23"/>
  <c r="O471" i="23"/>
  <c r="L471" i="23"/>
  <c r="P471" i="23"/>
  <c r="K471" i="23"/>
  <c r="Q471" i="23"/>
  <c r="M471" i="23"/>
  <c r="N471" i="23"/>
  <c r="R471" i="23"/>
  <c r="J471" i="23"/>
  <c r="BK961" i="95"/>
  <c r="B931" i="95"/>
  <c r="BX933" i="95" s="1"/>
  <c r="BZ658" i="95"/>
  <c r="BQ658" i="95"/>
  <c r="AU658" i="95"/>
  <c r="BK658" i="95"/>
  <c r="BB658" i="95"/>
  <c r="AS658" i="95"/>
  <c r="BN658" i="95"/>
  <c r="BL658" i="95"/>
  <c r="AT658" i="95"/>
  <c r="BO658" i="95"/>
  <c r="BY658" i="95"/>
  <c r="BG658" i="95"/>
  <c r="BH658" i="95"/>
  <c r="BD658" i="95"/>
  <c r="BF658" i="95"/>
  <c r="BX658" i="95"/>
  <c r="BS658" i="95"/>
  <c r="AQ658" i="95"/>
  <c r="BP658" i="95"/>
  <c r="BM658" i="95"/>
  <c r="BI658" i="95"/>
  <c r="AZ658" i="95"/>
  <c r="BR658" i="95"/>
  <c r="BW658" i="95"/>
  <c r="BU658" i="95"/>
  <c r="AW658" i="95"/>
  <c r="BA658" i="95"/>
  <c r="AY658" i="95"/>
  <c r="BT658" i="95"/>
  <c r="BE658" i="95"/>
  <c r="BC658" i="95"/>
  <c r="AX658" i="95"/>
  <c r="BJ658" i="95"/>
  <c r="BV658" i="95"/>
  <c r="AR658" i="95"/>
  <c r="AV658" i="95"/>
  <c r="BX640" i="95"/>
  <c r="BO640" i="95"/>
  <c r="BZ640" i="95"/>
  <c r="BB640" i="95"/>
  <c r="BG640" i="95"/>
  <c r="AU640" i="95"/>
  <c r="BH640" i="95"/>
  <c r="AK640" i="95"/>
  <c r="BA640" i="95"/>
  <c r="Z640" i="95"/>
  <c r="AX640" i="95"/>
  <c r="AM640" i="95"/>
  <c r="AN640" i="95"/>
  <c r="BU640" i="95"/>
  <c r="BV640" i="95"/>
  <c r="BN640" i="95"/>
  <c r="AZ640" i="95"/>
  <c r="AR640" i="95"/>
  <c r="AO640" i="95"/>
  <c r="BI640" i="95"/>
  <c r="AT640" i="95"/>
  <c r="AY640" i="95"/>
  <c r="BD640" i="95"/>
  <c r="BP640" i="95"/>
  <c r="BY640" i="95"/>
  <c r="BR640" i="95"/>
  <c r="AA640" i="95"/>
  <c r="AI640" i="95"/>
  <c r="Y640" i="95"/>
  <c r="AS640" i="95"/>
  <c r="BM640" i="95"/>
  <c r="BF640" i="95"/>
  <c r="BC640" i="95"/>
  <c r="BL640" i="95"/>
  <c r="BT640" i="95"/>
  <c r="BS640" i="95"/>
  <c r="AD640" i="95"/>
  <c r="AQ640" i="95"/>
  <c r="BK640" i="95"/>
  <c r="AC640" i="95"/>
  <c r="AW640" i="95"/>
  <c r="AH640" i="95"/>
  <c r="BJ640" i="95"/>
  <c r="AB640" i="95"/>
  <c r="BQ640" i="95"/>
  <c r="BW640" i="95"/>
  <c r="AP640" i="95"/>
  <c r="AF640" i="95"/>
  <c r="AJ640" i="95"/>
  <c r="AG640" i="95"/>
  <c r="BE640" i="95"/>
  <c r="AL640" i="95"/>
  <c r="AE640" i="95"/>
  <c r="AV640" i="95"/>
  <c r="BK814" i="95"/>
  <c r="BK812" i="95"/>
  <c r="AQ814" i="95"/>
  <c r="AQ812" i="95"/>
  <c r="AG810" i="95"/>
  <c r="AG814" i="95"/>
  <c r="AG821" i="95" s="1"/>
  <c r="AG812" i="95"/>
  <c r="AN814" i="95"/>
  <c r="AN810" i="95"/>
  <c r="AN812" i="95"/>
  <c r="BN814" i="95"/>
  <c r="BN812" i="95"/>
  <c r="AX814" i="95"/>
  <c r="AX812" i="95"/>
  <c r="AJ810" i="95"/>
  <c r="AJ965" i="95" s="1"/>
  <c r="AJ814" i="95"/>
  <c r="AJ812" i="95"/>
  <c r="BM814" i="95"/>
  <c r="BM812" i="95"/>
  <c r="AW814" i="95"/>
  <c r="AW812" i="95"/>
  <c r="AK810" i="95"/>
  <c r="AK965" i="95" s="1"/>
  <c r="AK814" i="95"/>
  <c r="AK812" i="95"/>
  <c r="BP814" i="95"/>
  <c r="BP812" i="95"/>
  <c r="AZ814" i="95"/>
  <c r="AZ812" i="95"/>
  <c r="AB739" i="95"/>
  <c r="AB737" i="95"/>
  <c r="Y739" i="95"/>
  <c r="Y737" i="95"/>
  <c r="AN739" i="95"/>
  <c r="AN737" i="95"/>
  <c r="U735" i="95"/>
  <c r="U739" i="95"/>
  <c r="U737" i="95"/>
  <c r="AF739" i="95"/>
  <c r="AF737" i="95"/>
  <c r="BZ739" i="95"/>
  <c r="BZ737" i="95"/>
  <c r="T735" i="95"/>
  <c r="T965" i="95" s="1"/>
  <c r="T739" i="95"/>
  <c r="T737" i="95"/>
  <c r="BY739" i="95"/>
  <c r="BY737" i="95"/>
  <c r="BI739" i="95"/>
  <c r="BI737" i="95"/>
  <c r="AS739" i="95"/>
  <c r="AS737" i="95"/>
  <c r="S735" i="95"/>
  <c r="S965" i="95" s="1"/>
  <c r="S739" i="95"/>
  <c r="S737" i="95"/>
  <c r="Q739" i="95"/>
  <c r="Q735" i="95"/>
  <c r="Q737" i="95"/>
  <c r="BL739" i="95"/>
  <c r="BL737" i="95"/>
  <c r="AV739" i="95"/>
  <c r="AV737" i="95"/>
  <c r="E400" i="95"/>
  <c r="R476" i="95"/>
  <c r="O476" i="95"/>
  <c r="P476" i="95"/>
  <c r="Q476" i="95"/>
  <c r="BK739" i="95"/>
  <c r="BK737" i="95"/>
  <c r="AU739" i="95"/>
  <c r="AU737" i="95"/>
  <c r="BJ674" i="94"/>
  <c r="BN674" i="94"/>
  <c r="BR674" i="94"/>
  <c r="BV674" i="94"/>
  <c r="BZ674" i="94"/>
  <c r="BG674" i="94"/>
  <c r="BK674" i="94"/>
  <c r="BO674" i="94"/>
  <c r="BS674" i="94"/>
  <c r="BW674" i="94"/>
  <c r="BL674" i="94"/>
  <c r="BT674" i="94"/>
  <c r="BM674" i="94"/>
  <c r="BU674" i="94"/>
  <c r="BH674" i="94"/>
  <c r="BP674" i="94"/>
  <c r="BX674" i="94"/>
  <c r="BI674" i="94"/>
  <c r="BQ674" i="94"/>
  <c r="BY674" i="94"/>
  <c r="Y388" i="94"/>
  <c r="Y768" i="94"/>
  <c r="Y772" i="94" s="1"/>
  <c r="AF714" i="94"/>
  <c r="AF84" i="94"/>
  <c r="AF712" i="94"/>
  <c r="T714" i="94"/>
  <c r="T969" i="94" s="1"/>
  <c r="T84" i="94"/>
  <c r="T712" i="94"/>
  <c r="T967" i="94" s="1"/>
  <c r="AG84" i="94"/>
  <c r="AG712" i="94"/>
  <c r="AG714" i="94"/>
  <c r="Y84" i="94"/>
  <c r="Y712" i="94"/>
  <c r="Y714" i="94"/>
  <c r="W714" i="94"/>
  <c r="W84" i="94"/>
  <c r="W712" i="94"/>
  <c r="Q84" i="94"/>
  <c r="Q712" i="94"/>
  <c r="Q714" i="94"/>
  <c r="Q969" i="94" s="1"/>
  <c r="Q710" i="94"/>
  <c r="AB712" i="94"/>
  <c r="AB714" i="94"/>
  <c r="AB84" i="94"/>
  <c r="L714" i="94"/>
  <c r="L710" i="94"/>
  <c r="L965" i="94" s="1"/>
  <c r="L84" i="94"/>
  <c r="L712" i="94"/>
  <c r="L967" i="94" s="1"/>
  <c r="G957" i="94"/>
  <c r="B702" i="94"/>
  <c r="BK712" i="94"/>
  <c r="BK84" i="94"/>
  <c r="BK714" i="94"/>
  <c r="AU714" i="94"/>
  <c r="AU712" i="94"/>
  <c r="AU84" i="94"/>
  <c r="BV714" i="94"/>
  <c r="BV712" i="94"/>
  <c r="BV84" i="94"/>
  <c r="BF714" i="94"/>
  <c r="BF712" i="94"/>
  <c r="BF84" i="94"/>
  <c r="AP712" i="94"/>
  <c r="AP84" i="94"/>
  <c r="AP714" i="94"/>
  <c r="BM84" i="94"/>
  <c r="BM712" i="94"/>
  <c r="BM714" i="94"/>
  <c r="AW714" i="94"/>
  <c r="AW712" i="94"/>
  <c r="AW84" i="94"/>
  <c r="BT712" i="94"/>
  <c r="BT84" i="94"/>
  <c r="BT714" i="94"/>
  <c r="BD84" i="94"/>
  <c r="BD712" i="94"/>
  <c r="BD714" i="94"/>
  <c r="AN84" i="94"/>
  <c r="AN714" i="94"/>
  <c r="AN712" i="94"/>
  <c r="AM843" i="23"/>
  <c r="AM847" i="23" s="1"/>
  <c r="AM388" i="23"/>
  <c r="BR636" i="23"/>
  <c r="BS636" i="23"/>
  <c r="BX636" i="23"/>
  <c r="W636" i="23"/>
  <c r="AP636" i="23"/>
  <c r="AM636" i="23"/>
  <c r="U636" i="23"/>
  <c r="AJ636" i="23"/>
  <c r="BH636" i="23"/>
  <c r="AU636" i="23"/>
  <c r="Y636" i="23"/>
  <c r="AH636" i="23"/>
  <c r="AV636" i="23"/>
  <c r="AL636" i="23"/>
  <c r="BM636" i="23"/>
  <c r="BQ636" i="23"/>
  <c r="BV636" i="23"/>
  <c r="BW636" i="23"/>
  <c r="AQ636" i="23"/>
  <c r="X636" i="23"/>
  <c r="AI636" i="23"/>
  <c r="BJ636" i="23"/>
  <c r="V636" i="23"/>
  <c r="BE636" i="23"/>
  <c r="AT636" i="23"/>
  <c r="BK636" i="23"/>
  <c r="AZ636" i="23"/>
  <c r="BL636" i="23"/>
  <c r="AC636" i="23"/>
  <c r="BY636" i="23"/>
  <c r="BP636" i="23"/>
  <c r="BT636" i="23"/>
  <c r="BG636" i="23"/>
  <c r="AR636" i="23"/>
  <c r="BA636" i="23"/>
  <c r="Z636" i="23"/>
  <c r="AY636" i="23"/>
  <c r="AO636" i="23"/>
  <c r="BB636" i="23"/>
  <c r="AD636" i="23"/>
  <c r="BF636" i="23"/>
  <c r="AG636" i="23"/>
  <c r="AS636" i="23"/>
  <c r="AN636" i="23"/>
  <c r="BU636" i="23"/>
  <c r="BZ636" i="23"/>
  <c r="BO636" i="23"/>
  <c r="AE636" i="23"/>
  <c r="AW636" i="23"/>
  <c r="AB636" i="23"/>
  <c r="AK636" i="23"/>
  <c r="BD636" i="23"/>
  <c r="BN636" i="23"/>
  <c r="AA636" i="23"/>
  <c r="BC636" i="23"/>
  <c r="AX636" i="23"/>
  <c r="BI636" i="23"/>
  <c r="AF636" i="23"/>
  <c r="AK739" i="23"/>
  <c r="AK737" i="23"/>
  <c r="U739" i="23"/>
  <c r="U735" i="23"/>
  <c r="U737" i="23"/>
  <c r="AF739" i="23"/>
  <c r="AF737" i="23"/>
  <c r="P739" i="23"/>
  <c r="P735" i="23"/>
  <c r="P737" i="23"/>
  <c r="AA739" i="23"/>
  <c r="AA737" i="23"/>
  <c r="AL739" i="23"/>
  <c r="AL737" i="23"/>
  <c r="V739" i="23"/>
  <c r="V735" i="23"/>
  <c r="V965" i="23" s="1"/>
  <c r="V737" i="23"/>
  <c r="BX737" i="23"/>
  <c r="BX739" i="23"/>
  <c r="BT739" i="23"/>
  <c r="BT737" i="23"/>
  <c r="BO739" i="23"/>
  <c r="BO737" i="23"/>
  <c r="BL739" i="23"/>
  <c r="BL737" i="23"/>
  <c r="BH739" i="23"/>
  <c r="BH737" i="23"/>
  <c r="BD739" i="23"/>
  <c r="BD737" i="23"/>
  <c r="AZ739" i="23"/>
  <c r="AZ737" i="23"/>
  <c r="AV739" i="23"/>
  <c r="AV737" i="23"/>
  <c r="AR739" i="23"/>
  <c r="AR737" i="23"/>
  <c r="B727" i="23"/>
  <c r="O957" i="23"/>
  <c r="E417" i="94"/>
  <c r="AF493" i="94"/>
  <c r="AJ493" i="94"/>
  <c r="AN493" i="94"/>
  <c r="AG493" i="94"/>
  <c r="AK493" i="94"/>
  <c r="AO493" i="94"/>
  <c r="AH493" i="94"/>
  <c r="AL493" i="94"/>
  <c r="AP493" i="94"/>
  <c r="AI493" i="94"/>
  <c r="AM493" i="94"/>
  <c r="BY567" i="95"/>
  <c r="BO567" i="95"/>
  <c r="AD567" i="95"/>
  <c r="AT567" i="95"/>
  <c r="BJ567" i="95"/>
  <c r="AM567" i="95"/>
  <c r="BC567" i="95"/>
  <c r="AF567" i="95"/>
  <c r="AV567" i="95"/>
  <c r="BL567" i="95"/>
  <c r="AW567" i="95"/>
  <c r="AO567" i="95"/>
  <c r="BR567" i="95"/>
  <c r="BS567" i="95"/>
  <c r="AH567" i="95"/>
  <c r="AX567" i="95"/>
  <c r="BN567" i="95"/>
  <c r="AQ567" i="95"/>
  <c r="BG567" i="95"/>
  <c r="AJ567" i="95"/>
  <c r="AZ567" i="95"/>
  <c r="AS567" i="95"/>
  <c r="BM567" i="95"/>
  <c r="BT567" i="95"/>
  <c r="BQ567" i="95"/>
  <c r="BW567" i="95"/>
  <c r="BB567" i="95"/>
  <c r="AU567" i="95"/>
  <c r="AN567" i="95"/>
  <c r="BI567" i="95"/>
  <c r="BE567" i="95"/>
  <c r="BU567" i="95"/>
  <c r="BX567" i="95"/>
  <c r="BF567" i="95"/>
  <c r="AY567" i="95"/>
  <c r="AR567" i="95"/>
  <c r="AG567" i="95"/>
  <c r="BV567" i="95"/>
  <c r="AL567" i="95"/>
  <c r="AE567" i="95"/>
  <c r="BK567" i="95"/>
  <c r="BD567" i="95"/>
  <c r="AK567" i="95"/>
  <c r="AI567" i="95"/>
  <c r="BP567" i="95"/>
  <c r="BZ567" i="95"/>
  <c r="BH567" i="95"/>
  <c r="AP567" i="95"/>
  <c r="BA567" i="95"/>
  <c r="BQ642" i="94"/>
  <c r="BV642" i="94"/>
  <c r="AD642" i="94"/>
  <c r="AT642" i="94"/>
  <c r="BJ642" i="94"/>
  <c r="AV642" i="94"/>
  <c r="AE642" i="94"/>
  <c r="AU642" i="94"/>
  <c r="BK642" i="94"/>
  <c r="AC642" i="94"/>
  <c r="AS642" i="94"/>
  <c r="BI642" i="94"/>
  <c r="BH642" i="94"/>
  <c r="BO642" i="94"/>
  <c r="BU642" i="94"/>
  <c r="BP642" i="94"/>
  <c r="AH642" i="94"/>
  <c r="AX642" i="94"/>
  <c r="BN642" i="94"/>
  <c r="BL642" i="94"/>
  <c r="AI642" i="94"/>
  <c r="AY642" i="94"/>
  <c r="AF642" i="94"/>
  <c r="AG642" i="94"/>
  <c r="AW642" i="94"/>
  <c r="BM642" i="94"/>
  <c r="BS642" i="94"/>
  <c r="BX642" i="94"/>
  <c r="BB642" i="94"/>
  <c r="BZ642" i="94"/>
  <c r="BC642" i="94"/>
  <c r="AK642" i="94"/>
  <c r="AR642" i="94"/>
  <c r="BW642" i="94"/>
  <c r="BR642" i="94"/>
  <c r="BF642" i="94"/>
  <c r="AA642" i="94"/>
  <c r="BG642" i="94"/>
  <c r="AO642" i="94"/>
  <c r="AZ642" i="94"/>
  <c r="BY642" i="94"/>
  <c r="AL642" i="94"/>
  <c r="AB642" i="94"/>
  <c r="AM642" i="94"/>
  <c r="AN642" i="94"/>
  <c r="BA642" i="94"/>
  <c r="BT642" i="94"/>
  <c r="AP642" i="94"/>
  <c r="AJ642" i="94"/>
  <c r="AQ642" i="94"/>
  <c r="BD642" i="94"/>
  <c r="BE642" i="94"/>
  <c r="E413" i="95"/>
  <c r="AB489" i="95"/>
  <c r="AC489" i="95"/>
  <c r="AD489" i="95"/>
  <c r="BR644" i="23"/>
  <c r="BS644" i="23"/>
  <c r="BX644" i="23"/>
  <c r="AF644" i="23"/>
  <c r="AN644" i="23"/>
  <c r="BG644" i="23"/>
  <c r="BF644" i="23"/>
  <c r="AW644" i="23"/>
  <c r="AS644" i="23"/>
  <c r="AO644" i="23"/>
  <c r="AQ644" i="23"/>
  <c r="BB644" i="23"/>
  <c r="BQ644" i="23"/>
  <c r="BV644" i="23"/>
  <c r="BW644" i="23"/>
  <c r="BE644" i="23"/>
  <c r="AT644" i="23"/>
  <c r="AI644" i="23"/>
  <c r="AE644" i="23"/>
  <c r="AR644" i="23"/>
  <c r="AH644" i="23"/>
  <c r="BD644" i="23"/>
  <c r="AJ644" i="23"/>
  <c r="BC644" i="23"/>
  <c r="BL644" i="23"/>
  <c r="BY644" i="23"/>
  <c r="BO644" i="23"/>
  <c r="BT644" i="23"/>
  <c r="AC644" i="23"/>
  <c r="BA644" i="23"/>
  <c r="BN644" i="23"/>
  <c r="BK644" i="23"/>
  <c r="AY644" i="23"/>
  <c r="BJ644" i="23"/>
  <c r="BM644" i="23"/>
  <c r="AU644" i="23"/>
  <c r="AG644" i="23"/>
  <c r="BU644" i="23"/>
  <c r="BZ644" i="23"/>
  <c r="BP644" i="23"/>
  <c r="AK644" i="23"/>
  <c r="BI644" i="23"/>
  <c r="AP644" i="23"/>
  <c r="AZ644" i="23"/>
  <c r="AD644" i="23"/>
  <c r="AX644" i="23"/>
  <c r="AV644" i="23"/>
  <c r="AL644" i="23"/>
  <c r="BH644" i="23"/>
  <c r="AM644" i="23"/>
  <c r="BM388" i="95"/>
  <c r="BM943" i="95"/>
  <c r="BM947" i="95" s="1"/>
  <c r="BL676" i="95"/>
  <c r="BP676" i="95"/>
  <c r="BT676" i="95"/>
  <c r="BX676" i="95"/>
  <c r="BJ676" i="95"/>
  <c r="BO676" i="95"/>
  <c r="BU676" i="95"/>
  <c r="BZ676" i="95"/>
  <c r="BK676" i="95"/>
  <c r="BQ676" i="95"/>
  <c r="BV676" i="95"/>
  <c r="BM676" i="95"/>
  <c r="BR676" i="95"/>
  <c r="BW676" i="95"/>
  <c r="BI676" i="95"/>
  <c r="BN676" i="95"/>
  <c r="BS676" i="95"/>
  <c r="BY676" i="95"/>
  <c r="AS388" i="95"/>
  <c r="AS868" i="95"/>
  <c r="AS872" i="95" s="1"/>
  <c r="AK388" i="95"/>
  <c r="AK818" i="95"/>
  <c r="AK822" i="95" s="1"/>
  <c r="AG961" i="95"/>
  <c r="B806" i="95"/>
  <c r="AP808" i="95" s="1"/>
  <c r="BV638" i="95"/>
  <c r="BW638" i="95"/>
  <c r="BX638" i="95"/>
  <c r="AF638" i="95"/>
  <c r="AV638" i="95"/>
  <c r="BL638" i="95"/>
  <c r="AP638" i="95"/>
  <c r="BK638" i="95"/>
  <c r="AL638" i="95"/>
  <c r="BG638" i="95"/>
  <c r="Y638" i="95"/>
  <c r="AT638" i="95"/>
  <c r="W638" i="95"/>
  <c r="AX638" i="95"/>
  <c r="BO638" i="95"/>
  <c r="BY638" i="95"/>
  <c r="AJ638" i="95"/>
  <c r="BD638" i="95"/>
  <c r="AK638" i="95"/>
  <c r="AS638" i="95"/>
  <c r="AW638" i="95"/>
  <c r="BP638" i="95"/>
  <c r="AY638" i="95"/>
  <c r="AH638" i="95"/>
  <c r="BS638" i="95"/>
  <c r="BT638" i="95"/>
  <c r="AN638" i="95"/>
  <c r="BH638" i="95"/>
  <c r="AU638" i="95"/>
  <c r="AA638" i="95"/>
  <c r="BB638" i="95"/>
  <c r="AD638" i="95"/>
  <c r="BE638" i="95"/>
  <c r="AM638" i="95"/>
  <c r="BR638" i="95"/>
  <c r="BQ638" i="95"/>
  <c r="X638" i="95"/>
  <c r="AR638" i="95"/>
  <c r="Z638" i="95"/>
  <c r="BA638" i="95"/>
  <c r="AG638" i="95"/>
  <c r="BM638" i="95"/>
  <c r="AI638" i="95"/>
  <c r="BJ638" i="95"/>
  <c r="BI638" i="95"/>
  <c r="BZ638" i="95"/>
  <c r="BU638" i="95"/>
  <c r="AB638" i="95"/>
  <c r="AZ638" i="95"/>
  <c r="AE638" i="95"/>
  <c r="BF638" i="95"/>
  <c r="AQ638" i="95"/>
  <c r="BC638" i="95"/>
  <c r="AO638" i="95"/>
  <c r="AC638" i="95"/>
  <c r="BN638" i="95"/>
  <c r="B731" i="95"/>
  <c r="X733" i="95" s="1"/>
  <c r="O961" i="95"/>
  <c r="N626" i="95"/>
  <c r="AC626" i="95"/>
  <c r="AS626" i="95"/>
  <c r="BI626" i="95"/>
  <c r="V626" i="95"/>
  <c r="AQ626" i="95"/>
  <c r="BL626" i="95"/>
  <c r="AB626" i="95"/>
  <c r="AX626" i="95"/>
  <c r="O626" i="95"/>
  <c r="AJ626" i="95"/>
  <c r="BF626" i="95"/>
  <c r="BJ626" i="95"/>
  <c r="K626" i="95"/>
  <c r="AG626" i="95"/>
  <c r="BA626" i="95"/>
  <c r="P626" i="95"/>
  <c r="AV626" i="95"/>
  <c r="R626" i="95"/>
  <c r="AR626" i="95"/>
  <c r="T626" i="95"/>
  <c r="AU626" i="95"/>
  <c r="AN626" i="95"/>
  <c r="AI626" i="95"/>
  <c r="Q626" i="95"/>
  <c r="AK626" i="95"/>
  <c r="BE626" i="95"/>
  <c r="AA626" i="95"/>
  <c r="BB626" i="95"/>
  <c r="W626" i="95"/>
  <c r="BC626" i="95"/>
  <c r="Z626" i="95"/>
  <c r="AZ626" i="95"/>
  <c r="AY626" i="95"/>
  <c r="BD626" i="95"/>
  <c r="U626" i="95"/>
  <c r="AO626" i="95"/>
  <c r="BM626" i="95"/>
  <c r="AF626" i="95"/>
  <c r="BG626" i="95"/>
  <c r="AH626" i="95"/>
  <c r="BH626" i="95"/>
  <c r="AE626" i="95"/>
  <c r="BK626" i="95"/>
  <c r="X626" i="95"/>
  <c r="AD626" i="95"/>
  <c r="AL626" i="95"/>
  <c r="AP626" i="95"/>
  <c r="Y626" i="95"/>
  <c r="L626" i="95"/>
  <c r="S626" i="95"/>
  <c r="AW626" i="95"/>
  <c r="AM626" i="95"/>
  <c r="AT626" i="95"/>
  <c r="M626" i="95"/>
  <c r="BN626" i="95"/>
  <c r="T622" i="95"/>
  <c r="AJ622" i="95"/>
  <c r="AZ622" i="95"/>
  <c r="I622" i="95"/>
  <c r="AE622" i="95"/>
  <c r="BA622" i="95"/>
  <c r="AC622" i="95"/>
  <c r="V622" i="95"/>
  <c r="AQ622" i="95"/>
  <c r="BM622" i="95"/>
  <c r="N622" i="95"/>
  <c r="AD622" i="95"/>
  <c r="AY622" i="95"/>
  <c r="W622" i="95"/>
  <c r="BN622" i="95"/>
  <c r="X622" i="95"/>
  <c r="AR622" i="95"/>
  <c r="BL622" i="95"/>
  <c r="AK622" i="95"/>
  <c r="BK622" i="95"/>
  <c r="Q622" i="95"/>
  <c r="AW622" i="95"/>
  <c r="AH622" i="95"/>
  <c r="Y622" i="95"/>
  <c r="BE622" i="95"/>
  <c r="AS622" i="95"/>
  <c r="K622" i="95"/>
  <c r="AB622" i="95"/>
  <c r="AV622" i="95"/>
  <c r="O622" i="95"/>
  <c r="AP622" i="95"/>
  <c r="M622" i="95"/>
  <c r="AA622" i="95"/>
  <c r="BB622" i="95"/>
  <c r="BC622" i="95"/>
  <c r="AI622" i="95"/>
  <c r="BJ622" i="95"/>
  <c r="BI622" i="95"/>
  <c r="G622" i="95"/>
  <c r="G694" i="95" s="1"/>
  <c r="G697" i="95" s="1"/>
  <c r="AF622" i="95"/>
  <c r="BD622" i="95"/>
  <c r="U622" i="95"/>
  <c r="AU622" i="95"/>
  <c r="AX622" i="95"/>
  <c r="AG622" i="95"/>
  <c r="BG622" i="95"/>
  <c r="J622" i="95"/>
  <c r="AO622" i="95"/>
  <c r="R622" i="95"/>
  <c r="P622" i="95"/>
  <c r="AN622" i="95"/>
  <c r="BH622" i="95"/>
  <c r="Z622" i="95"/>
  <c r="BF622" i="95"/>
  <c r="L622" i="95"/>
  <c r="AL622" i="95"/>
  <c r="H622" i="95"/>
  <c r="S622" i="95"/>
  <c r="AT622" i="95"/>
  <c r="AM622" i="95"/>
  <c r="E694" i="95"/>
  <c r="BT935" i="95"/>
  <c r="BT965" i="95" s="1"/>
  <c r="BT939" i="95"/>
  <c r="BT937" i="95"/>
  <c r="BX939" i="95"/>
  <c r="BX937" i="95"/>
  <c r="BW939" i="95"/>
  <c r="BW935" i="95"/>
  <c r="BW965" i="95" s="1"/>
  <c r="BW937" i="95"/>
  <c r="BZ939" i="95"/>
  <c r="BZ937" i="95"/>
  <c r="BL600" i="95"/>
  <c r="BL942" i="95" s="1"/>
  <c r="BL946" i="95" s="1"/>
  <c r="BP600" i="95"/>
  <c r="BM600" i="95"/>
  <c r="BQ600" i="95"/>
  <c r="BN600" i="95"/>
  <c r="BT600" i="95"/>
  <c r="BX600" i="95"/>
  <c r="BX942" i="95" s="1"/>
  <c r="BO600" i="95"/>
  <c r="BU600" i="95"/>
  <c r="BY600" i="95"/>
  <c r="BR600" i="95"/>
  <c r="BV600" i="95"/>
  <c r="BZ600" i="95"/>
  <c r="BS600" i="95"/>
  <c r="BW600" i="95"/>
  <c r="BK600" i="95"/>
  <c r="BK942" i="95" s="1"/>
  <c r="BP889" i="95"/>
  <c r="BP887" i="95"/>
  <c r="BV889" i="95"/>
  <c r="BV887" i="95"/>
  <c r="BE885" i="95"/>
  <c r="BE889" i="95"/>
  <c r="BE887" i="95"/>
  <c r="BL889" i="95"/>
  <c r="BL887" i="95"/>
  <c r="BQ889" i="95"/>
  <c r="BQ887" i="95"/>
  <c r="BO889" i="95"/>
  <c r="BO887" i="95"/>
  <c r="AY889" i="95"/>
  <c r="AY885" i="95"/>
  <c r="AY887" i="95"/>
  <c r="BF885" i="95"/>
  <c r="BF889" i="95"/>
  <c r="BF887" i="95"/>
  <c r="E432" i="95"/>
  <c r="AX508" i="95"/>
  <c r="BB508" i="95"/>
  <c r="AU508" i="95"/>
  <c r="AY508" i="95"/>
  <c r="AV508" i="95"/>
  <c r="AZ508" i="95"/>
  <c r="AW508" i="95"/>
  <c r="BA508" i="95"/>
  <c r="B827" i="95"/>
  <c r="AM957" i="95"/>
  <c r="BV839" i="95"/>
  <c r="BV837" i="95"/>
  <c r="BB839" i="95"/>
  <c r="BB837" i="95"/>
  <c r="AN839" i="95"/>
  <c r="AN835" i="95"/>
  <c r="AN837" i="95"/>
  <c r="BM839" i="95"/>
  <c r="BM837" i="95"/>
  <c r="AW839" i="95"/>
  <c r="AW837" i="95"/>
  <c r="BX839" i="95"/>
  <c r="BX837" i="95"/>
  <c r="BH839" i="95"/>
  <c r="BH837" i="95"/>
  <c r="AR835" i="95"/>
  <c r="AR965" i="95" s="1"/>
  <c r="AR839" i="95"/>
  <c r="AR837" i="95"/>
  <c r="BO839" i="95"/>
  <c r="BO837" i="95"/>
  <c r="AY839" i="95"/>
  <c r="AY837" i="95"/>
  <c r="E420" i="95"/>
  <c r="AL496" i="95"/>
  <c r="AP496" i="95"/>
  <c r="AI496" i="95"/>
  <c r="AM496" i="95"/>
  <c r="AJ496" i="95"/>
  <c r="AN496" i="95"/>
  <c r="AK496" i="95"/>
  <c r="AO496" i="95"/>
  <c r="AD764" i="95"/>
  <c r="AD762" i="95"/>
  <c r="AB764" i="95"/>
  <c r="AB760" i="95"/>
  <c r="AB762" i="95"/>
  <c r="BN764" i="95"/>
  <c r="BN762" i="95"/>
  <c r="AX764" i="95"/>
  <c r="AX762" i="95"/>
  <c r="AE764" i="95"/>
  <c r="AE762" i="95"/>
  <c r="BY764" i="95"/>
  <c r="BY762" i="95"/>
  <c r="BI764" i="95"/>
  <c r="BI762" i="95"/>
  <c r="AS764" i="95"/>
  <c r="AS762" i="95"/>
  <c r="AA764" i="95"/>
  <c r="AA760" i="95"/>
  <c r="AA762" i="95"/>
  <c r="BX764" i="95"/>
  <c r="BX762" i="95"/>
  <c r="BH764" i="95"/>
  <c r="BH762" i="95"/>
  <c r="AR764" i="95"/>
  <c r="AR762" i="95"/>
  <c r="Y760" i="95"/>
  <c r="Y965" i="95" s="1"/>
  <c r="Y764" i="95"/>
  <c r="Y762" i="95"/>
  <c r="BS764" i="95"/>
  <c r="BS762" i="95"/>
  <c r="BC764" i="95"/>
  <c r="BC762" i="95"/>
  <c r="E398" i="95"/>
  <c r="N474" i="95"/>
  <c r="R474" i="95"/>
  <c r="O474" i="95"/>
  <c r="P474" i="95"/>
  <c r="M474" i="95"/>
  <c r="Q474" i="95"/>
  <c r="BM388" i="94"/>
  <c r="BM943" i="94"/>
  <c r="BM947" i="94" s="1"/>
  <c r="BK676" i="94"/>
  <c r="BO676" i="94"/>
  <c r="BS676" i="94"/>
  <c r="BW676" i="94"/>
  <c r="BL676" i="94"/>
  <c r="BQ676" i="94"/>
  <c r="BV676" i="94"/>
  <c r="BM676" i="94"/>
  <c r="BR676" i="94"/>
  <c r="BX676" i="94"/>
  <c r="BI676" i="94"/>
  <c r="BN676" i="94"/>
  <c r="BT676" i="94"/>
  <c r="BY676" i="94"/>
  <c r="BJ676" i="94"/>
  <c r="BP676" i="94"/>
  <c r="BU676" i="94"/>
  <c r="BZ676" i="94"/>
  <c r="BS664" i="94"/>
  <c r="BY664" i="94"/>
  <c r="BJ664" i="94"/>
  <c r="AY664" i="94"/>
  <c r="BZ664" i="94"/>
  <c r="BT664" i="94"/>
  <c r="BH664" i="94"/>
  <c r="BL664" i="94"/>
  <c r="BW664" i="94"/>
  <c r="AX664" i="94"/>
  <c r="BN664" i="94"/>
  <c r="BD664" i="94"/>
  <c r="AZ664" i="94"/>
  <c r="BV664" i="94"/>
  <c r="BG664" i="94"/>
  <c r="BQ664" i="94"/>
  <c r="BP664" i="94"/>
  <c r="BE664" i="94"/>
  <c r="AW664" i="94"/>
  <c r="BU664" i="94"/>
  <c r="BX664" i="94"/>
  <c r="BK664" i="94"/>
  <c r="BA664" i="94"/>
  <c r="BB664" i="94"/>
  <c r="BI664" i="94"/>
  <c r="BC664" i="94"/>
  <c r="BO664" i="94"/>
  <c r="BF664" i="94"/>
  <c r="BR664" i="94"/>
  <c r="BM664" i="94"/>
  <c r="AS388" i="94"/>
  <c r="AS868" i="94"/>
  <c r="AS872" i="94" s="1"/>
  <c r="AG388" i="94"/>
  <c r="AG818" i="94"/>
  <c r="AG822" i="94" s="1"/>
  <c r="BW638" i="94"/>
  <c r="X638" i="94"/>
  <c r="AN638" i="94"/>
  <c r="BD638" i="94"/>
  <c r="BV638" i="94"/>
  <c r="AH638" i="94"/>
  <c r="AX638" i="94"/>
  <c r="BN638" i="94"/>
  <c r="AU638" i="94"/>
  <c r="Y638" i="94"/>
  <c r="BE638" i="94"/>
  <c r="AI638" i="94"/>
  <c r="AC638" i="94"/>
  <c r="AK638" i="94"/>
  <c r="BP638" i="94"/>
  <c r="AF638" i="94"/>
  <c r="AZ638" i="94"/>
  <c r="BZ638" i="94"/>
  <c r="AP638" i="94"/>
  <c r="BJ638" i="94"/>
  <c r="BC638" i="94"/>
  <c r="AO638" i="94"/>
  <c r="AA638" i="94"/>
  <c r="BI638" i="94"/>
  <c r="BT638" i="94"/>
  <c r="AJ638" i="94"/>
  <c r="BH638" i="94"/>
  <c r="Z638" i="94"/>
  <c r="AT638" i="94"/>
  <c r="W638" i="94"/>
  <c r="BK638" i="94"/>
  <c r="AW638" i="94"/>
  <c r="AQ638" i="94"/>
  <c r="BY638" i="94"/>
  <c r="BO638" i="94"/>
  <c r="BX638" i="94"/>
  <c r="AR638" i="94"/>
  <c r="BL638" i="94"/>
  <c r="AD638" i="94"/>
  <c r="BB638" i="94"/>
  <c r="AE638" i="94"/>
  <c r="BQ638" i="94"/>
  <c r="BM638" i="94"/>
  <c r="AY638" i="94"/>
  <c r="AS638" i="94"/>
  <c r="BS638" i="94"/>
  <c r="AB638" i="94"/>
  <c r="AV638" i="94"/>
  <c r="BR638" i="94"/>
  <c r="AL638" i="94"/>
  <c r="BF638" i="94"/>
  <c r="AM638" i="94"/>
  <c r="AG638" i="94"/>
  <c r="BU638" i="94"/>
  <c r="BG638" i="94"/>
  <c r="BA638" i="94"/>
  <c r="O961" i="94"/>
  <c r="B731" i="94"/>
  <c r="X733" i="94" s="1"/>
  <c r="G388" i="94"/>
  <c r="G718" i="94"/>
  <c r="G722" i="94" s="1"/>
  <c r="BT935" i="94"/>
  <c r="BT965" i="94" s="1"/>
  <c r="BT939" i="94"/>
  <c r="BT937" i="94"/>
  <c r="BS935" i="94"/>
  <c r="BS965" i="94" s="1"/>
  <c r="BS939" i="94"/>
  <c r="BS937" i="94"/>
  <c r="BV939" i="94"/>
  <c r="BV935" i="94"/>
  <c r="BV965" i="94" s="1"/>
  <c r="BV937" i="94"/>
  <c r="BY939" i="94"/>
  <c r="BY937" i="94"/>
  <c r="BZ889" i="94"/>
  <c r="BZ887" i="94"/>
  <c r="BJ889" i="94"/>
  <c r="BJ887" i="94"/>
  <c r="BU889" i="94"/>
  <c r="BU887" i="94"/>
  <c r="BE889" i="94"/>
  <c r="BE885" i="94"/>
  <c r="BE887" i="94"/>
  <c r="BT889" i="94"/>
  <c r="BT887" i="94"/>
  <c r="BD885" i="94"/>
  <c r="BD965" i="94" s="1"/>
  <c r="BD889" i="94"/>
  <c r="BD887" i="94"/>
  <c r="BS889" i="94"/>
  <c r="BS887" i="94"/>
  <c r="BC885" i="94"/>
  <c r="BC965" i="94" s="1"/>
  <c r="BC889" i="94"/>
  <c r="BC887" i="94"/>
  <c r="E432" i="94"/>
  <c r="AX508" i="94"/>
  <c r="BB508" i="94"/>
  <c r="AU508" i="94"/>
  <c r="AY508" i="94"/>
  <c r="AV508" i="94"/>
  <c r="AZ508" i="94"/>
  <c r="AW508" i="94"/>
  <c r="BA508" i="94"/>
  <c r="BZ580" i="94"/>
  <c r="BP580" i="94"/>
  <c r="AR580" i="94"/>
  <c r="BH580" i="94"/>
  <c r="AW580" i="94"/>
  <c r="BM580" i="94"/>
  <c r="BF580" i="94"/>
  <c r="AQ580" i="94"/>
  <c r="BK580" i="94"/>
  <c r="BO580" i="94"/>
  <c r="BT580" i="94"/>
  <c r="AV580" i="94"/>
  <c r="BL580" i="94"/>
  <c r="BA580" i="94"/>
  <c r="AT580" i="94"/>
  <c r="BJ580" i="94"/>
  <c r="BG580" i="94"/>
  <c r="AY580" i="94"/>
  <c r="BR580" i="94"/>
  <c r="BS580" i="94"/>
  <c r="BX580" i="94"/>
  <c r="AZ580" i="94"/>
  <c r="BY580" i="94"/>
  <c r="BE580" i="94"/>
  <c r="AX580" i="94"/>
  <c r="BN580" i="94"/>
  <c r="BQ580" i="94"/>
  <c r="BW580" i="94"/>
  <c r="BI580" i="94"/>
  <c r="BU580" i="94"/>
  <c r="BB580" i="94"/>
  <c r="BD580" i="94"/>
  <c r="AS580" i="94"/>
  <c r="BC580" i="94"/>
  <c r="BV580" i="94"/>
  <c r="AU580" i="94"/>
  <c r="B827" i="94"/>
  <c r="AM957" i="94"/>
  <c r="BL839" i="94"/>
  <c r="BL837" i="94"/>
  <c r="AR835" i="94"/>
  <c r="AR965" i="94" s="1"/>
  <c r="AR839" i="94"/>
  <c r="AR837" i="94"/>
  <c r="BW839" i="94"/>
  <c r="BW837" i="94"/>
  <c r="BG839" i="94"/>
  <c r="BG837" i="94"/>
  <c r="AQ835" i="94"/>
  <c r="AQ965" i="94" s="1"/>
  <c r="AQ839" i="94"/>
  <c r="AQ837" i="94"/>
  <c r="BR839" i="94"/>
  <c r="BR837" i="94"/>
  <c r="BB839" i="94"/>
  <c r="BB837" i="94"/>
  <c r="BZ576" i="94"/>
  <c r="BP576" i="94"/>
  <c r="BU576" i="94"/>
  <c r="AW576" i="94"/>
  <c r="BM576" i="94"/>
  <c r="BB576" i="94"/>
  <c r="AQ576" i="94"/>
  <c r="BL576" i="94"/>
  <c r="AN576" i="94"/>
  <c r="BK576" i="94"/>
  <c r="BO576" i="94"/>
  <c r="BX576" i="94"/>
  <c r="AS576" i="94"/>
  <c r="AP576" i="94"/>
  <c r="BJ576" i="94"/>
  <c r="AV576" i="94"/>
  <c r="AM576" i="94"/>
  <c r="AM842" i="94" s="1"/>
  <c r="BS576" i="94"/>
  <c r="BQ576" i="94"/>
  <c r="BA576" i="94"/>
  <c r="AT576" i="94"/>
  <c r="BN576" i="94"/>
  <c r="AR576" i="94"/>
  <c r="AU576" i="94"/>
  <c r="BR576" i="94"/>
  <c r="BW576" i="94"/>
  <c r="BY576" i="94"/>
  <c r="BE576" i="94"/>
  <c r="AX576" i="94"/>
  <c r="BV576" i="94"/>
  <c r="BT576" i="94"/>
  <c r="AO576" i="94"/>
  <c r="BI576" i="94"/>
  <c r="BF576" i="94"/>
  <c r="BG576" i="94"/>
  <c r="BG842" i="94" s="1"/>
  <c r="BH576" i="94"/>
  <c r="BD576" i="94"/>
  <c r="AY576" i="94"/>
  <c r="AZ576" i="94"/>
  <c r="BC576" i="94"/>
  <c r="BM839" i="94"/>
  <c r="BM837" i="94"/>
  <c r="AW839" i="94"/>
  <c r="AW837" i="94"/>
  <c r="AL572" i="94"/>
  <c r="BB572" i="94"/>
  <c r="BO572" i="94"/>
  <c r="AM572" i="94"/>
  <c r="BC572" i="94"/>
  <c r="BT572" i="94"/>
  <c r="AR572" i="94"/>
  <c r="BH572" i="94"/>
  <c r="BA572" i="94"/>
  <c r="AS572" i="94"/>
  <c r="BM572" i="94"/>
  <c r="BR572" i="94"/>
  <c r="AP572" i="94"/>
  <c r="BF572" i="94"/>
  <c r="BS572" i="94"/>
  <c r="AQ572" i="94"/>
  <c r="BG572" i="94"/>
  <c r="BX572" i="94"/>
  <c r="AV572" i="94"/>
  <c r="BL572" i="94"/>
  <c r="BY572" i="94"/>
  <c r="BI572" i="94"/>
  <c r="AT572" i="94"/>
  <c r="BW572" i="94"/>
  <c r="BK572" i="94"/>
  <c r="AZ572" i="94"/>
  <c r="AO572" i="94"/>
  <c r="AX572" i="94"/>
  <c r="AI572" i="94"/>
  <c r="BP572" i="94"/>
  <c r="BD572" i="94"/>
  <c r="BE572" i="94"/>
  <c r="BV572" i="94"/>
  <c r="BJ572" i="94"/>
  <c r="AU572" i="94"/>
  <c r="AJ572" i="94"/>
  <c r="BU572" i="94"/>
  <c r="AW572" i="94"/>
  <c r="BN572" i="94"/>
  <c r="BQ572" i="94"/>
  <c r="AY572" i="94"/>
  <c r="AN572" i="94"/>
  <c r="BZ572" i="94"/>
  <c r="AK572" i="94"/>
  <c r="E420" i="94"/>
  <c r="AJ496" i="94"/>
  <c r="AN496" i="94"/>
  <c r="AK496" i="94"/>
  <c r="AO496" i="94"/>
  <c r="AL496" i="94"/>
  <c r="AP496" i="94"/>
  <c r="AI496" i="94"/>
  <c r="AM496" i="94"/>
  <c r="AM764" i="94"/>
  <c r="AM762" i="94"/>
  <c r="U760" i="94"/>
  <c r="U764" i="94"/>
  <c r="U762" i="94"/>
  <c r="BP764" i="94"/>
  <c r="BP762" i="94"/>
  <c r="AZ764" i="94"/>
  <c r="AZ762" i="94"/>
  <c r="AK764" i="94"/>
  <c r="AK762" i="94"/>
  <c r="E406" i="94"/>
  <c r="V482" i="94"/>
  <c r="Z482" i="94"/>
  <c r="AD482" i="94"/>
  <c r="W482" i="94"/>
  <c r="AA482" i="94"/>
  <c r="X482" i="94"/>
  <c r="AB482" i="94"/>
  <c r="U482" i="94"/>
  <c r="Y482" i="94"/>
  <c r="AC482" i="94"/>
  <c r="BK764" i="94"/>
  <c r="BK762" i="94"/>
  <c r="AU764" i="94"/>
  <c r="AU762" i="94"/>
  <c r="V760" i="94"/>
  <c r="V764" i="94"/>
  <c r="V762" i="94"/>
  <c r="BV764" i="94"/>
  <c r="BV762" i="94"/>
  <c r="BF764" i="94"/>
  <c r="BF762" i="94"/>
  <c r="AP764" i="94"/>
  <c r="AP762" i="94"/>
  <c r="X764" i="94"/>
  <c r="X760" i="94"/>
  <c r="X965" i="94" s="1"/>
  <c r="X762" i="94"/>
  <c r="BQ764" i="94"/>
  <c r="BQ762" i="94"/>
  <c r="BA764" i="94"/>
  <c r="BA762" i="94"/>
  <c r="E398" i="94"/>
  <c r="O474" i="94"/>
  <c r="P474" i="94"/>
  <c r="M474" i="94"/>
  <c r="Q474" i="94"/>
  <c r="N474" i="94"/>
  <c r="R474" i="94"/>
  <c r="E394" i="94"/>
  <c r="J470" i="94"/>
  <c r="N470" i="94"/>
  <c r="R470" i="94"/>
  <c r="K470" i="94"/>
  <c r="O470" i="94"/>
  <c r="L470" i="94"/>
  <c r="P470" i="94"/>
  <c r="I470" i="94"/>
  <c r="M470" i="94"/>
  <c r="Q470" i="94"/>
  <c r="BW680" i="23"/>
  <c r="BQ680" i="23"/>
  <c r="BV680" i="23"/>
  <c r="BN680" i="23"/>
  <c r="BP680" i="23"/>
  <c r="BU680" i="23"/>
  <c r="BZ680" i="23"/>
  <c r="BS680" i="23"/>
  <c r="BX680" i="23"/>
  <c r="BR680" i="23"/>
  <c r="BM680" i="23"/>
  <c r="BO680" i="23"/>
  <c r="BT680" i="23"/>
  <c r="BY680" i="23"/>
  <c r="BA893" i="23"/>
  <c r="BA897" i="23" s="1"/>
  <c r="BA388" i="23"/>
  <c r="BQ664" i="23"/>
  <c r="BV664" i="23"/>
  <c r="BW664" i="23"/>
  <c r="BM664" i="23"/>
  <c r="AY664" i="23"/>
  <c r="BE664" i="23"/>
  <c r="AZ664" i="23"/>
  <c r="BJ664" i="23"/>
  <c r="BU664" i="23"/>
  <c r="BZ664" i="23"/>
  <c r="BP664" i="23"/>
  <c r="BI664" i="23"/>
  <c r="AW664" i="23"/>
  <c r="BF664" i="23"/>
  <c r="BK664" i="23"/>
  <c r="BR664" i="23"/>
  <c r="BS664" i="23"/>
  <c r="BX664" i="23"/>
  <c r="BC664" i="23"/>
  <c r="BG664" i="23"/>
  <c r="BN664" i="23"/>
  <c r="BY664" i="23"/>
  <c r="BO664" i="23"/>
  <c r="BT664" i="23"/>
  <c r="BL664" i="23"/>
  <c r="BA664" i="23"/>
  <c r="BB664" i="23"/>
  <c r="BH664" i="23"/>
  <c r="BD664" i="23"/>
  <c r="AX664" i="23"/>
  <c r="AS961" i="23"/>
  <c r="B856" i="23"/>
  <c r="AK818" i="23"/>
  <c r="AK822" i="23" s="1"/>
  <c r="AK388" i="23"/>
  <c r="BQ648" i="23"/>
  <c r="BV648" i="23"/>
  <c r="BW648" i="23"/>
  <c r="BN648" i="23"/>
  <c r="AW648" i="23"/>
  <c r="BH648" i="23"/>
  <c r="AS648" i="23"/>
  <c r="BM648" i="23"/>
  <c r="AI648" i="23"/>
  <c r="AQ648" i="23"/>
  <c r="BB648" i="23"/>
  <c r="BU648" i="23"/>
  <c r="BZ648" i="23"/>
  <c r="BP648" i="23"/>
  <c r="AK648" i="23"/>
  <c r="AH648" i="23"/>
  <c r="AN648" i="23"/>
  <c r="AG648" i="23"/>
  <c r="BG648" i="23"/>
  <c r="AO648" i="23"/>
  <c r="AZ648" i="23"/>
  <c r="BJ648" i="23"/>
  <c r="AY648" i="23"/>
  <c r="BR648" i="23"/>
  <c r="BS648" i="23"/>
  <c r="BX648" i="23"/>
  <c r="BI648" i="23"/>
  <c r="AV648" i="23"/>
  <c r="BL648" i="23"/>
  <c r="BA648" i="23"/>
  <c r="BY648" i="23"/>
  <c r="BO648" i="23"/>
  <c r="BT648" i="23"/>
  <c r="AX648" i="23"/>
  <c r="AU648" i="23"/>
  <c r="AP648" i="23"/>
  <c r="BK648" i="23"/>
  <c r="BD648" i="23"/>
  <c r="AT648" i="23"/>
  <c r="AJ648" i="23"/>
  <c r="AR648" i="23"/>
  <c r="BE648" i="23"/>
  <c r="AM648" i="23"/>
  <c r="AL648" i="23"/>
  <c r="BC648" i="23"/>
  <c r="BF648" i="23"/>
  <c r="BL630" i="23"/>
  <c r="BD630" i="23"/>
  <c r="BK630" i="23"/>
  <c r="AP630" i="23"/>
  <c r="Z630" i="23"/>
  <c r="AS630" i="23"/>
  <c r="S630" i="23"/>
  <c r="AD630" i="23"/>
  <c r="AQ630" i="23"/>
  <c r="U630" i="23"/>
  <c r="AH630" i="23"/>
  <c r="AL630" i="23"/>
  <c r="Y630" i="23"/>
  <c r="AY630" i="23"/>
  <c r="BI630" i="23"/>
  <c r="O630" i="23"/>
  <c r="AX630" i="23"/>
  <c r="AA630" i="23"/>
  <c r="V630" i="23"/>
  <c r="AV630" i="23"/>
  <c r="AU630" i="23"/>
  <c r="AF630" i="23"/>
  <c r="P630" i="23"/>
  <c r="AT630" i="23"/>
  <c r="W630" i="23"/>
  <c r="BG630" i="23"/>
  <c r="BE630" i="23"/>
  <c r="AR630" i="23"/>
  <c r="Q630" i="23"/>
  <c r="AN630" i="23"/>
  <c r="AO630" i="23"/>
  <c r="BJ630" i="23"/>
  <c r="R630" i="23"/>
  <c r="AM630" i="23"/>
  <c r="AI630" i="23"/>
  <c r="AZ630" i="23"/>
  <c r="AC630" i="23"/>
  <c r="AE630" i="23"/>
  <c r="AB630" i="23"/>
  <c r="BM630" i="23"/>
  <c r="BB630" i="23"/>
  <c r="BN630" i="23"/>
  <c r="AW630" i="23"/>
  <c r="T630" i="23"/>
  <c r="BH630" i="23"/>
  <c r="AJ630" i="23"/>
  <c r="AK630" i="23"/>
  <c r="BF630" i="23"/>
  <c r="X630" i="23"/>
  <c r="BA630" i="23"/>
  <c r="AG630" i="23"/>
  <c r="BC630" i="23"/>
  <c r="BJ626" i="23"/>
  <c r="S626" i="23"/>
  <c r="AR626" i="23"/>
  <c r="AK626" i="23"/>
  <c r="BD626" i="23"/>
  <c r="K626" i="23"/>
  <c r="V626" i="23"/>
  <c r="AO626" i="23"/>
  <c r="AH626" i="23"/>
  <c r="AE626" i="23"/>
  <c r="BH626" i="23"/>
  <c r="AM626" i="23"/>
  <c r="AQ626" i="23"/>
  <c r="N626" i="23"/>
  <c r="BL626" i="23"/>
  <c r="AT626" i="23"/>
  <c r="AF626" i="23"/>
  <c r="X626" i="23"/>
  <c r="AA626" i="23"/>
  <c r="BF626" i="23"/>
  <c r="M626" i="23"/>
  <c r="AB626" i="23"/>
  <c r="AL626" i="23"/>
  <c r="Z626" i="23"/>
  <c r="AY626" i="23"/>
  <c r="O626" i="23"/>
  <c r="AC626" i="23"/>
  <c r="R626" i="23"/>
  <c r="BM626" i="23"/>
  <c r="BA626" i="23"/>
  <c r="BG626" i="23"/>
  <c r="Q626" i="23"/>
  <c r="AV626" i="23"/>
  <c r="BC626" i="23"/>
  <c r="AN626" i="23"/>
  <c r="BK626" i="23"/>
  <c r="AP626" i="23"/>
  <c r="L626" i="23"/>
  <c r="Y626" i="23"/>
  <c r="AD626" i="23"/>
  <c r="BB626" i="23"/>
  <c r="T626" i="23"/>
  <c r="BE626" i="23"/>
  <c r="AS626" i="23"/>
  <c r="AZ626" i="23"/>
  <c r="BI626" i="23"/>
  <c r="AU626" i="23"/>
  <c r="AW626" i="23"/>
  <c r="P626" i="23"/>
  <c r="BN626" i="23"/>
  <c r="AG626" i="23"/>
  <c r="AX626" i="23"/>
  <c r="AJ626" i="23"/>
  <c r="AI626" i="23"/>
  <c r="W626" i="23"/>
  <c r="U626" i="23"/>
  <c r="BN622" i="23"/>
  <c r="BK622" i="23"/>
  <c r="AD622" i="23"/>
  <c r="AG622" i="23"/>
  <c r="AS622" i="23"/>
  <c r="BC622" i="23"/>
  <c r="N622" i="23"/>
  <c r="AY622" i="23"/>
  <c r="U622" i="23"/>
  <c r="BD622" i="23"/>
  <c r="Y622" i="23"/>
  <c r="AR622" i="23"/>
  <c r="AE622" i="23"/>
  <c r="AJ622" i="23"/>
  <c r="AK622" i="23"/>
  <c r="R622" i="23"/>
  <c r="V622" i="23"/>
  <c r="AA622" i="23"/>
  <c r="AM622" i="23"/>
  <c r="AC622" i="23"/>
  <c r="BF622" i="23"/>
  <c r="AQ622" i="23"/>
  <c r="BA622" i="23"/>
  <c r="BM622" i="23"/>
  <c r="BG622" i="23"/>
  <c r="AV622" i="23"/>
  <c r="O622" i="23"/>
  <c r="AX622" i="23"/>
  <c r="AF622" i="23"/>
  <c r="H622" i="23"/>
  <c r="L622" i="23"/>
  <c r="BJ622" i="23"/>
  <c r="G622" i="23"/>
  <c r="G694" i="23" s="1"/>
  <c r="G697" i="23" s="1"/>
  <c r="AN622" i="23"/>
  <c r="P622" i="23"/>
  <c r="S622" i="23"/>
  <c r="AO622" i="23"/>
  <c r="Z622" i="23"/>
  <c r="K622" i="23"/>
  <c r="I622" i="23"/>
  <c r="BI622" i="23"/>
  <c r="Q622" i="23"/>
  <c r="AT622" i="23"/>
  <c r="AL622" i="23"/>
  <c r="AH622" i="23"/>
  <c r="J622" i="23"/>
  <c r="BL622" i="23"/>
  <c r="AP622" i="23"/>
  <c r="AZ622" i="23"/>
  <c r="M622" i="23"/>
  <c r="AI622" i="23"/>
  <c r="BB622" i="23"/>
  <c r="AU622" i="23"/>
  <c r="X622" i="23"/>
  <c r="BH622" i="23"/>
  <c r="T622" i="23"/>
  <c r="AB622" i="23"/>
  <c r="AW622" i="23"/>
  <c r="BE622" i="23"/>
  <c r="W622" i="23"/>
  <c r="E694" i="23"/>
  <c r="BW939" i="23"/>
  <c r="BW937" i="23"/>
  <c r="BW935" i="23"/>
  <c r="BW965" i="23" s="1"/>
  <c r="BV937" i="23"/>
  <c r="BV935" i="23"/>
  <c r="BV965" i="23" s="1"/>
  <c r="BV939" i="23"/>
  <c r="BU935" i="23"/>
  <c r="BU965" i="23" s="1"/>
  <c r="BU937" i="23"/>
  <c r="BU939" i="23"/>
  <c r="BT937" i="23"/>
  <c r="BT935" i="23"/>
  <c r="BT965" i="23" s="1"/>
  <c r="BT939" i="23"/>
  <c r="BK939" i="23"/>
  <c r="BK946" i="23" s="1"/>
  <c r="BK935" i="23"/>
  <c r="BK937" i="23"/>
  <c r="BZ887" i="23"/>
  <c r="BZ889" i="23"/>
  <c r="BV889" i="23"/>
  <c r="BV887" i="23"/>
  <c r="BR889" i="23"/>
  <c r="BR887" i="23"/>
  <c r="BN889" i="23"/>
  <c r="BN887" i="23"/>
  <c r="BM889" i="23"/>
  <c r="BM887" i="23"/>
  <c r="BL889" i="23"/>
  <c r="BL887" i="23"/>
  <c r="BK889" i="23"/>
  <c r="BK887" i="23"/>
  <c r="AY889" i="23"/>
  <c r="AY896" i="23" s="1"/>
  <c r="AY887" i="23"/>
  <c r="AY885" i="23"/>
  <c r="BO584" i="23"/>
  <c r="BS584" i="23"/>
  <c r="BW584" i="23"/>
  <c r="AV584" i="23"/>
  <c r="BP584" i="23"/>
  <c r="BT584" i="23"/>
  <c r="BX584" i="23"/>
  <c r="BQ584" i="23"/>
  <c r="BU584" i="23"/>
  <c r="BY584" i="23"/>
  <c r="AU584" i="23"/>
  <c r="BR584" i="23"/>
  <c r="BV584" i="23"/>
  <c r="BZ584" i="23"/>
  <c r="AW584" i="23"/>
  <c r="AX584" i="23"/>
  <c r="AY584" i="23"/>
  <c r="AZ584" i="23"/>
  <c r="BA584" i="23"/>
  <c r="BB584" i="23"/>
  <c r="BC584" i="23"/>
  <c r="BD584" i="23"/>
  <c r="BE584" i="23"/>
  <c r="BF584" i="23"/>
  <c r="BG584" i="23"/>
  <c r="BH584" i="23"/>
  <c r="BI584" i="23"/>
  <c r="BJ584" i="23"/>
  <c r="BK584" i="23"/>
  <c r="BL584" i="23"/>
  <c r="BM584" i="23"/>
  <c r="BN584" i="23"/>
  <c r="E424" i="23"/>
  <c r="AO500" i="23"/>
  <c r="AP500" i="23"/>
  <c r="AN500" i="23"/>
  <c r="AM500" i="23"/>
  <c r="BY837" i="23"/>
  <c r="BY839" i="23"/>
  <c r="BU837" i="23"/>
  <c r="BU839" i="23"/>
  <c r="BQ837" i="23"/>
  <c r="BQ839" i="23"/>
  <c r="BM839" i="23"/>
  <c r="BM837" i="23"/>
  <c r="BI839" i="23"/>
  <c r="BI837" i="23"/>
  <c r="BE839" i="23"/>
  <c r="BE837" i="23"/>
  <c r="AX839" i="23"/>
  <c r="AX837" i="23"/>
  <c r="AW839" i="23"/>
  <c r="AW837" i="23"/>
  <c r="AV839" i="23"/>
  <c r="AV837" i="23"/>
  <c r="AQ839" i="23"/>
  <c r="AQ837" i="23"/>
  <c r="AQ835" i="23"/>
  <c r="AQ965" i="23" s="1"/>
  <c r="AK764" i="23"/>
  <c r="AK762" i="23"/>
  <c r="U764" i="23"/>
  <c r="U771" i="23" s="1"/>
  <c r="U762" i="23"/>
  <c r="U760" i="23"/>
  <c r="AB764" i="23"/>
  <c r="AB760" i="23"/>
  <c r="AB762" i="23"/>
  <c r="AE764" i="23"/>
  <c r="AE762" i="23"/>
  <c r="AH764" i="23"/>
  <c r="AH762" i="23"/>
  <c r="BZ764" i="23"/>
  <c r="BZ762" i="23"/>
  <c r="BV762" i="23"/>
  <c r="BV764" i="23"/>
  <c r="BR764" i="23"/>
  <c r="BR762" i="23"/>
  <c r="BN764" i="23"/>
  <c r="BN762" i="23"/>
  <c r="BJ764" i="23"/>
  <c r="BJ762" i="23"/>
  <c r="BF764" i="23"/>
  <c r="BF762" i="23"/>
  <c r="BB764" i="23"/>
  <c r="BB762" i="23"/>
  <c r="AX764" i="23"/>
  <c r="AX762" i="23"/>
  <c r="AT764" i="23"/>
  <c r="AT762" i="23"/>
  <c r="AP764" i="23"/>
  <c r="AP762" i="23"/>
  <c r="E402" i="23"/>
  <c r="Q478" i="23"/>
  <c r="R478" i="23"/>
  <c r="Q554" i="23"/>
  <c r="BO554" i="23"/>
  <c r="BS554" i="23"/>
  <c r="BW554" i="23"/>
  <c r="BU554" i="23"/>
  <c r="BR554" i="23"/>
  <c r="BZ554" i="23"/>
  <c r="BP554" i="23"/>
  <c r="BT554" i="23"/>
  <c r="BX554" i="23"/>
  <c r="BQ554" i="23"/>
  <c r="BY554" i="23"/>
  <c r="R554" i="23"/>
  <c r="BV554" i="23"/>
  <c r="S554" i="23"/>
  <c r="T554" i="23"/>
  <c r="U554" i="23"/>
  <c r="V554" i="23"/>
  <c r="W554" i="23"/>
  <c r="X554" i="23"/>
  <c r="Y554" i="23"/>
  <c r="Z554" i="23"/>
  <c r="AA554" i="23"/>
  <c r="AB554" i="23"/>
  <c r="AC554" i="23"/>
  <c r="AD554" i="23"/>
  <c r="AE554" i="23"/>
  <c r="AF554" i="23"/>
  <c r="AG554" i="23"/>
  <c r="AH554" i="23"/>
  <c r="AI554" i="23"/>
  <c r="AJ554" i="23"/>
  <c r="AK554" i="23"/>
  <c r="AL554" i="23"/>
  <c r="AM554" i="23"/>
  <c r="AN554" i="23"/>
  <c r="AO554" i="23"/>
  <c r="AP554" i="23"/>
  <c r="AQ554" i="23"/>
  <c r="AR554" i="23"/>
  <c r="AS554" i="23"/>
  <c r="AT554" i="23"/>
  <c r="AU554" i="23"/>
  <c r="AV554" i="23"/>
  <c r="AW554" i="23"/>
  <c r="AX554" i="23"/>
  <c r="AY554" i="23"/>
  <c r="AZ554" i="23"/>
  <c r="BA554" i="23"/>
  <c r="BB554" i="23"/>
  <c r="BC554" i="23"/>
  <c r="BD554" i="23"/>
  <c r="BE554" i="23"/>
  <c r="BF554" i="23"/>
  <c r="BG554" i="23"/>
  <c r="BH554" i="23"/>
  <c r="BI554" i="23"/>
  <c r="BJ554" i="23"/>
  <c r="BK554" i="23"/>
  <c r="BL554" i="23"/>
  <c r="BM554" i="23"/>
  <c r="BN554" i="23"/>
  <c r="BR647" i="95"/>
  <c r="BS647" i="95"/>
  <c r="BY647" i="95"/>
  <c r="AO647" i="95"/>
  <c r="BE647" i="95"/>
  <c r="AH647" i="95"/>
  <c r="AX647" i="95"/>
  <c r="BN647" i="95"/>
  <c r="AN647" i="95"/>
  <c r="BD647" i="95"/>
  <c r="BK647" i="95"/>
  <c r="AQ647" i="95"/>
  <c r="BV647" i="95"/>
  <c r="BQ647" i="95"/>
  <c r="AK647" i="95"/>
  <c r="BI647" i="95"/>
  <c r="AP647" i="95"/>
  <c r="BJ647" i="95"/>
  <c r="AR647" i="95"/>
  <c r="BL647" i="95"/>
  <c r="AY647" i="95"/>
  <c r="BZ647" i="95"/>
  <c r="BU647" i="95"/>
  <c r="AS647" i="95"/>
  <c r="BM647" i="95"/>
  <c r="AT647" i="95"/>
  <c r="BP647" i="95"/>
  <c r="AV647" i="95"/>
  <c r="AU647" i="95"/>
  <c r="BG647" i="95"/>
  <c r="BO647" i="95"/>
  <c r="BT647" i="95"/>
  <c r="AW647" i="95"/>
  <c r="BX647" i="95"/>
  <c r="BB647" i="95"/>
  <c r="AF647" i="95"/>
  <c r="AZ647" i="95"/>
  <c r="BC647" i="95"/>
  <c r="AM647" i="95"/>
  <c r="BW647" i="95"/>
  <c r="BF647" i="95"/>
  <c r="AG647" i="95"/>
  <c r="AJ647" i="95"/>
  <c r="BA647" i="95"/>
  <c r="BH647" i="95"/>
  <c r="AL647" i="95"/>
  <c r="AI647" i="95"/>
  <c r="AC388" i="94"/>
  <c r="AC793" i="94"/>
  <c r="AC797" i="94" s="1"/>
  <c r="B781" i="23"/>
  <c r="AA961" i="23"/>
  <c r="AE632" i="95"/>
  <c r="AU632" i="95"/>
  <c r="BK632" i="95"/>
  <c r="AF632" i="95"/>
  <c r="AV632" i="95"/>
  <c r="BL632" i="95"/>
  <c r="AD632" i="95"/>
  <c r="AT632" i="95"/>
  <c r="BJ632" i="95"/>
  <c r="BI632" i="95"/>
  <c r="AW632" i="95"/>
  <c r="AO632" i="95"/>
  <c r="W632" i="95"/>
  <c r="AQ632" i="95"/>
  <c r="T632" i="95"/>
  <c r="AN632" i="95"/>
  <c r="BH632" i="95"/>
  <c r="AH632" i="95"/>
  <c r="BB632" i="95"/>
  <c r="AS632" i="95"/>
  <c r="BM632" i="95"/>
  <c r="BA632" i="95"/>
  <c r="AA632" i="95"/>
  <c r="AY632" i="95"/>
  <c r="X632" i="95"/>
  <c r="AR632" i="95"/>
  <c r="R632" i="95"/>
  <c r="AL632" i="95"/>
  <c r="BF632" i="95"/>
  <c r="U632" i="95"/>
  <c r="AK632" i="95"/>
  <c r="AI632" i="95"/>
  <c r="BC632" i="95"/>
  <c r="AB632" i="95"/>
  <c r="AZ632" i="95"/>
  <c r="V632" i="95"/>
  <c r="AP632" i="95"/>
  <c r="BN632" i="95"/>
  <c r="Q632" i="95"/>
  <c r="Y632" i="95"/>
  <c r="S632" i="95"/>
  <c r="AM632" i="95"/>
  <c r="BG632" i="95"/>
  <c r="AJ632" i="95"/>
  <c r="BD632" i="95"/>
  <c r="Z632" i="95"/>
  <c r="AX632" i="95"/>
  <c r="AC632" i="95"/>
  <c r="AG632" i="95"/>
  <c r="BE632" i="95"/>
  <c r="BE957" i="95"/>
  <c r="B902" i="95"/>
  <c r="BI914" i="95"/>
  <c r="BI910" i="95"/>
  <c r="BI965" i="95" s="1"/>
  <c r="BI912" i="95"/>
  <c r="BT914" i="95"/>
  <c r="BT912" i="95"/>
  <c r="BE914" i="95"/>
  <c r="BE912" i="95"/>
  <c r="BE910" i="95"/>
  <c r="BK914" i="95"/>
  <c r="BK910" i="95"/>
  <c r="BK912" i="95"/>
  <c r="BV914" i="95"/>
  <c r="BV912" i="95"/>
  <c r="BF914" i="95"/>
  <c r="BF912" i="95"/>
  <c r="BF910" i="95"/>
  <c r="BK864" i="95"/>
  <c r="BK862" i="95"/>
  <c r="BP864" i="95"/>
  <c r="BP862" i="95"/>
  <c r="BO864" i="95"/>
  <c r="BO862" i="95"/>
  <c r="BT864" i="95"/>
  <c r="BT862" i="95"/>
  <c r="BZ864" i="95"/>
  <c r="BZ862" i="95"/>
  <c r="BJ864" i="95"/>
  <c r="BJ862" i="95"/>
  <c r="AT860" i="95"/>
  <c r="AT864" i="95"/>
  <c r="AT862" i="95"/>
  <c r="BM864" i="95"/>
  <c r="BM862" i="95"/>
  <c r="AW860" i="95"/>
  <c r="AW965" i="95" s="1"/>
  <c r="AW864" i="95"/>
  <c r="AW862" i="95"/>
  <c r="H712" i="95"/>
  <c r="H967" i="95" s="1"/>
  <c r="H710" i="95"/>
  <c r="H965" i="95" s="1"/>
  <c r="H84" i="95"/>
  <c r="H714" i="95"/>
  <c r="AK84" i="95"/>
  <c r="AK714" i="95"/>
  <c r="AK712" i="95"/>
  <c r="AC84" i="95"/>
  <c r="AC714" i="95"/>
  <c r="AC969" i="95" s="1"/>
  <c r="AC712" i="95"/>
  <c r="E468" i="95"/>
  <c r="K66" i="90"/>
  <c r="L714" i="95"/>
  <c r="L712" i="95"/>
  <c r="L967" i="95" s="1"/>
  <c r="L710" i="95"/>
  <c r="L965" i="95" s="1"/>
  <c r="L84" i="95"/>
  <c r="N710" i="95"/>
  <c r="N965" i="95" s="1"/>
  <c r="N84" i="95"/>
  <c r="N712" i="95"/>
  <c r="N967" i="95" s="1"/>
  <c r="N714" i="95"/>
  <c r="N969" i="95" s="1"/>
  <c r="Z714" i="95"/>
  <c r="Z969" i="95" s="1"/>
  <c r="Z84" i="95"/>
  <c r="Z712" i="95"/>
  <c r="I714" i="95"/>
  <c r="I712" i="95"/>
  <c r="I967" i="95" s="1"/>
  <c r="I710" i="95"/>
  <c r="I965" i="95" s="1"/>
  <c r="I84" i="95"/>
  <c r="AF714" i="95"/>
  <c r="AF712" i="95"/>
  <c r="AF84" i="95"/>
  <c r="BS712" i="95"/>
  <c r="BS84" i="95"/>
  <c r="BS714" i="95"/>
  <c r="BC84" i="95"/>
  <c r="BC712" i="95"/>
  <c r="BC714" i="95"/>
  <c r="G714" i="95"/>
  <c r="G969" i="95" s="1"/>
  <c r="G710" i="95"/>
  <c r="G712" i="95"/>
  <c r="G967" i="95" s="1"/>
  <c r="G84" i="95"/>
  <c r="BN714" i="95"/>
  <c r="BN84" i="95"/>
  <c r="BN712" i="95"/>
  <c r="AX84" i="95"/>
  <c r="AX712" i="95"/>
  <c r="AX714" i="95"/>
  <c r="BU714" i="95"/>
  <c r="BU712" i="95"/>
  <c r="BU84" i="95"/>
  <c r="BE84" i="95"/>
  <c r="BE714" i="95"/>
  <c r="BE712" i="95"/>
  <c r="AO712" i="95"/>
  <c r="AO714" i="95"/>
  <c r="AO969" i="95" s="1"/>
  <c r="AO84" i="95"/>
  <c r="BL712" i="95"/>
  <c r="BL84" i="95"/>
  <c r="BL714" i="95"/>
  <c r="AV714" i="95"/>
  <c r="AV969" i="95" s="1"/>
  <c r="AV712" i="95"/>
  <c r="AV84" i="95"/>
  <c r="BC388" i="94"/>
  <c r="BC893" i="94"/>
  <c r="BC897" i="94" s="1"/>
  <c r="BO662" i="94"/>
  <c r="BU662" i="94"/>
  <c r="BD662" i="94"/>
  <c r="BX662" i="94"/>
  <c r="AW662" i="94"/>
  <c r="AY662" i="94"/>
  <c r="BI662" i="94"/>
  <c r="BA662" i="94"/>
  <c r="BS662" i="94"/>
  <c r="BY662" i="94"/>
  <c r="BH662" i="94"/>
  <c r="BR662" i="94"/>
  <c r="BB662" i="94"/>
  <c r="BJ662" i="94"/>
  <c r="BN662" i="94"/>
  <c r="BF662" i="94"/>
  <c r="BQ662" i="94"/>
  <c r="BP662" i="94"/>
  <c r="BM662" i="94"/>
  <c r="AU662" i="94"/>
  <c r="AV662" i="94"/>
  <c r="BZ662" i="94"/>
  <c r="AX662" i="94"/>
  <c r="BK662" i="94"/>
  <c r="AZ662" i="94"/>
  <c r="BT662" i="94"/>
  <c r="BC662" i="94"/>
  <c r="BE662" i="94"/>
  <c r="BW662" i="94"/>
  <c r="BL662" i="94"/>
  <c r="BG662" i="94"/>
  <c r="BV662" i="94"/>
  <c r="U388" i="94"/>
  <c r="U768" i="94"/>
  <c r="U772" i="94" s="1"/>
  <c r="J624" i="94"/>
  <c r="AD624" i="94"/>
  <c r="AT624" i="94"/>
  <c r="BJ624" i="94"/>
  <c r="T624" i="94"/>
  <c r="AJ624" i="94"/>
  <c r="AZ624" i="94"/>
  <c r="I624" i="94"/>
  <c r="AS624" i="94"/>
  <c r="W624" i="94"/>
  <c r="BC624" i="94"/>
  <c r="Y624" i="94"/>
  <c r="BE624" i="94"/>
  <c r="AQ624" i="94"/>
  <c r="S624" i="94"/>
  <c r="Z624" i="94"/>
  <c r="AX624" i="94"/>
  <c r="N624" i="94"/>
  <c r="AF624" i="94"/>
  <c r="BD624" i="94"/>
  <c r="AC624" i="94"/>
  <c r="O624" i="94"/>
  <c r="BK624" i="94"/>
  <c r="AO624" i="94"/>
  <c r="L624" i="94"/>
  <c r="K624" i="94"/>
  <c r="AH624" i="94"/>
  <c r="BB624" i="94"/>
  <c r="P624" i="94"/>
  <c r="AN624" i="94"/>
  <c r="BH624" i="94"/>
  <c r="AK624" i="94"/>
  <c r="AE624" i="94"/>
  <c r="M624" i="94"/>
  <c r="AW624" i="94"/>
  <c r="AY624" i="94"/>
  <c r="R624" i="94"/>
  <c r="AL624" i="94"/>
  <c r="BF624" i="94"/>
  <c r="X624" i="94"/>
  <c r="AR624" i="94"/>
  <c r="BL624" i="94"/>
  <c r="BA624" i="94"/>
  <c r="AM624" i="94"/>
  <c r="Q624" i="94"/>
  <c r="BM624" i="94"/>
  <c r="AA624" i="94"/>
  <c r="V624" i="94"/>
  <c r="AP624" i="94"/>
  <c r="BN624" i="94"/>
  <c r="AB624" i="94"/>
  <c r="AV624" i="94"/>
  <c r="U624" i="94"/>
  <c r="BI624" i="94"/>
  <c r="AU624" i="94"/>
  <c r="AG624" i="94"/>
  <c r="AI624" i="94"/>
  <c r="BG624" i="94"/>
  <c r="BL598" i="94"/>
  <c r="BP598" i="94"/>
  <c r="BT598" i="94"/>
  <c r="BX598" i="94"/>
  <c r="BI598" i="94"/>
  <c r="BM598" i="94"/>
  <c r="BQ598" i="94"/>
  <c r="BU598" i="94"/>
  <c r="BY598" i="94"/>
  <c r="BJ598" i="94"/>
  <c r="BR598" i="94"/>
  <c r="BZ598" i="94"/>
  <c r="BK598" i="94"/>
  <c r="BS598" i="94"/>
  <c r="BN598" i="94"/>
  <c r="BV598" i="94"/>
  <c r="BW598" i="94"/>
  <c r="BO598" i="94"/>
  <c r="BP586" i="94"/>
  <c r="BU586" i="94"/>
  <c r="BZ586" i="94"/>
  <c r="BL586" i="94"/>
  <c r="BI586" i="94"/>
  <c r="BC586" i="94"/>
  <c r="BF586" i="94"/>
  <c r="BO586" i="94"/>
  <c r="BT586" i="94"/>
  <c r="BY586" i="94"/>
  <c r="AZ586" i="94"/>
  <c r="AW586" i="94"/>
  <c r="BM586" i="94"/>
  <c r="BK586" i="94"/>
  <c r="BN586" i="94"/>
  <c r="BS586" i="94"/>
  <c r="BR586" i="94"/>
  <c r="BA586" i="94"/>
  <c r="AY586" i="94"/>
  <c r="BW586" i="94"/>
  <c r="BV586" i="94"/>
  <c r="BE586" i="94"/>
  <c r="AX586" i="94"/>
  <c r="BX586" i="94"/>
  <c r="BD586" i="94"/>
  <c r="BB586" i="94"/>
  <c r="BG586" i="94"/>
  <c r="BQ586" i="94"/>
  <c r="BH586" i="94"/>
  <c r="BJ586" i="94"/>
  <c r="E434" i="94"/>
  <c r="AW510" i="94"/>
  <c r="BA510" i="94"/>
  <c r="AX510" i="94"/>
  <c r="BB510" i="94"/>
  <c r="AY510" i="94"/>
  <c r="AZ510" i="94"/>
  <c r="BT674" i="23"/>
  <c r="BY674" i="23"/>
  <c r="BO674" i="23"/>
  <c r="BH674" i="23"/>
  <c r="BG674" i="23"/>
  <c r="BJ674" i="23"/>
  <c r="BX674" i="23"/>
  <c r="BR674" i="23"/>
  <c r="BS674" i="23"/>
  <c r="BI674" i="23"/>
  <c r="BM674" i="23"/>
  <c r="BP674" i="23"/>
  <c r="BU674" i="23"/>
  <c r="BZ674" i="23"/>
  <c r="BL674" i="23"/>
  <c r="BQ674" i="23"/>
  <c r="BV674" i="23"/>
  <c r="BW674" i="23"/>
  <c r="BK674" i="23"/>
  <c r="BN674" i="23"/>
  <c r="Q743" i="23"/>
  <c r="Q747" i="23" s="1"/>
  <c r="Q388" i="23"/>
  <c r="BK624" i="23"/>
  <c r="V624" i="23"/>
  <c r="K624" i="23"/>
  <c r="BI624" i="23"/>
  <c r="AH624" i="23"/>
  <c r="AW624" i="23"/>
  <c r="N624" i="23"/>
  <c r="AF624" i="23"/>
  <c r="AT624" i="23"/>
  <c r="AQ624" i="23"/>
  <c r="Y624" i="23"/>
  <c r="AJ624" i="23"/>
  <c r="AG624" i="23"/>
  <c r="Q624" i="23"/>
  <c r="BL624" i="23"/>
  <c r="AX624" i="23"/>
  <c r="AA624" i="23"/>
  <c r="S624" i="23"/>
  <c r="T624" i="23"/>
  <c r="AY624" i="23"/>
  <c r="Z624" i="23"/>
  <c r="BB624" i="23"/>
  <c r="AN624" i="23"/>
  <c r="AV624" i="23"/>
  <c r="AB624" i="23"/>
  <c r="U624" i="23"/>
  <c r="BG624" i="23"/>
  <c r="BE624" i="23"/>
  <c r="BN624" i="23"/>
  <c r="AD624" i="23"/>
  <c r="R624" i="23"/>
  <c r="AI624" i="23"/>
  <c r="M624" i="23"/>
  <c r="AM624" i="23"/>
  <c r="I624" i="23"/>
  <c r="AR624" i="23"/>
  <c r="X624" i="23"/>
  <c r="AS624" i="23"/>
  <c r="L624" i="23"/>
  <c r="AO624" i="23"/>
  <c r="AP624" i="23"/>
  <c r="BC624" i="23"/>
  <c r="AK624" i="23"/>
  <c r="BM624" i="23"/>
  <c r="BJ624" i="23"/>
  <c r="J624" i="23"/>
  <c r="BA624" i="23"/>
  <c r="AE624" i="23"/>
  <c r="BD624" i="23"/>
  <c r="BF624" i="23"/>
  <c r="AZ624" i="23"/>
  <c r="AL624" i="23"/>
  <c r="BH624" i="23"/>
  <c r="O624" i="23"/>
  <c r="AU624" i="23"/>
  <c r="W624" i="23"/>
  <c r="AC624" i="23"/>
  <c r="P624" i="23"/>
  <c r="BZ912" i="23"/>
  <c r="BZ914" i="23"/>
  <c r="BV914" i="23"/>
  <c r="BV912" i="23"/>
  <c r="BJ914" i="23"/>
  <c r="BJ910" i="23"/>
  <c r="BJ965" i="23" s="1"/>
  <c r="BJ912" i="23"/>
  <c r="BI914" i="23"/>
  <c r="BI910" i="23"/>
  <c r="BI965" i="23" s="1"/>
  <c r="BI912" i="23"/>
  <c r="BH914" i="23"/>
  <c r="BH912" i="23"/>
  <c r="BH910" i="23"/>
  <c r="BH965" i="23" s="1"/>
  <c r="BG914" i="23"/>
  <c r="BG912" i="23"/>
  <c r="BG910" i="23"/>
  <c r="E430" i="23"/>
  <c r="BA506" i="23"/>
  <c r="AV506" i="23"/>
  <c r="AX506" i="23"/>
  <c r="BB506" i="23"/>
  <c r="AW506" i="23"/>
  <c r="AT506" i="23"/>
  <c r="AY506" i="23"/>
  <c r="AS506" i="23"/>
  <c r="AZ506" i="23"/>
  <c r="AU506" i="23"/>
  <c r="BW862" i="23"/>
  <c r="BW864" i="23"/>
  <c r="BS864" i="23"/>
  <c r="BS862" i="23"/>
  <c r="BO862" i="23"/>
  <c r="BO864" i="23"/>
  <c r="BK864" i="23"/>
  <c r="BK862" i="23"/>
  <c r="BD864" i="23"/>
  <c r="BD862" i="23"/>
  <c r="BC864" i="23"/>
  <c r="BC862" i="23"/>
  <c r="BB864" i="23"/>
  <c r="BB862" i="23"/>
  <c r="BA864" i="23"/>
  <c r="BA862" i="23"/>
  <c r="BA860" i="23"/>
  <c r="BR582" i="23"/>
  <c r="BV582" i="23"/>
  <c r="BZ582" i="23"/>
  <c r="BO582" i="23"/>
  <c r="BS582" i="23"/>
  <c r="BW582" i="23"/>
  <c r="AS582" i="23"/>
  <c r="AS867" i="23" s="1"/>
  <c r="BP582" i="23"/>
  <c r="BT582" i="23"/>
  <c r="BX582" i="23"/>
  <c r="AT582" i="23"/>
  <c r="BQ582" i="23"/>
  <c r="BU582" i="23"/>
  <c r="BY582" i="23"/>
  <c r="AU582" i="23"/>
  <c r="AU867" i="23" s="1"/>
  <c r="AV582" i="23"/>
  <c r="AW582" i="23"/>
  <c r="AX582" i="23"/>
  <c r="AY582" i="23"/>
  <c r="AZ582" i="23"/>
  <c r="BA582" i="23"/>
  <c r="BB582" i="23"/>
  <c r="BC582" i="23"/>
  <c r="BD582" i="23"/>
  <c r="BE582" i="23"/>
  <c r="BF582" i="23"/>
  <c r="BG582" i="23"/>
  <c r="BH582" i="23"/>
  <c r="BI582" i="23"/>
  <c r="BJ582" i="23"/>
  <c r="BK582" i="23"/>
  <c r="BL582" i="23"/>
  <c r="BM582" i="23"/>
  <c r="BN582" i="23"/>
  <c r="AM814" i="23"/>
  <c r="AM810" i="23"/>
  <c r="AM965" i="23" s="1"/>
  <c r="AM812" i="23"/>
  <c r="AK814" i="23"/>
  <c r="AK812" i="23"/>
  <c r="AK810" i="23"/>
  <c r="AK965" i="23" s="1"/>
  <c r="BX812" i="23"/>
  <c r="BX814" i="23"/>
  <c r="BT812" i="23"/>
  <c r="BT814" i="23"/>
  <c r="BP814" i="23"/>
  <c r="BP812" i="23"/>
  <c r="BL814" i="23"/>
  <c r="BL812" i="23"/>
  <c r="BH814" i="23"/>
  <c r="BH812" i="23"/>
  <c r="BD814" i="23"/>
  <c r="BD812" i="23"/>
  <c r="AZ814" i="23"/>
  <c r="AZ812" i="23"/>
  <c r="AV814" i="23"/>
  <c r="AV812" i="23"/>
  <c r="AO810" i="23"/>
  <c r="AO814" i="23"/>
  <c r="AO812" i="23"/>
  <c r="AG957" i="23"/>
  <c r="B802" i="23"/>
  <c r="BO556" i="23"/>
  <c r="BS556" i="23"/>
  <c r="BW556" i="23"/>
  <c r="T556" i="23"/>
  <c r="BV556" i="23"/>
  <c r="BP556" i="23"/>
  <c r="BT556" i="23"/>
  <c r="BX556" i="23"/>
  <c r="BZ556" i="23"/>
  <c r="S556" i="23"/>
  <c r="BQ556" i="23"/>
  <c r="BU556" i="23"/>
  <c r="BY556" i="23"/>
  <c r="BR556" i="23"/>
  <c r="U556" i="23"/>
  <c r="V556" i="23"/>
  <c r="W556" i="23"/>
  <c r="X556" i="23"/>
  <c r="Y556" i="23"/>
  <c r="Z556" i="23"/>
  <c r="AA556" i="23"/>
  <c r="AB556" i="23"/>
  <c r="AC556" i="23"/>
  <c r="AD556" i="23"/>
  <c r="AE556" i="23"/>
  <c r="AF556" i="23"/>
  <c r="AG556" i="23"/>
  <c r="AH556" i="23"/>
  <c r="AI556" i="23"/>
  <c r="AJ556" i="23"/>
  <c r="AK556" i="23"/>
  <c r="AL556" i="23"/>
  <c r="AM556" i="23"/>
  <c r="AN556" i="23"/>
  <c r="AO556" i="23"/>
  <c r="AP556" i="23"/>
  <c r="AQ556" i="23"/>
  <c r="AR556" i="23"/>
  <c r="AS556" i="23"/>
  <c r="AT556" i="23"/>
  <c r="AU556" i="23"/>
  <c r="AV556" i="23"/>
  <c r="AW556" i="23"/>
  <c r="AX556" i="23"/>
  <c r="AY556" i="23"/>
  <c r="AZ556" i="23"/>
  <c r="BA556" i="23"/>
  <c r="BB556" i="23"/>
  <c r="BC556" i="23"/>
  <c r="BD556" i="23"/>
  <c r="BE556" i="23"/>
  <c r="BF556" i="23"/>
  <c r="BG556" i="23"/>
  <c r="BH556" i="23"/>
  <c r="BI556" i="23"/>
  <c r="BJ556" i="23"/>
  <c r="BK556" i="23"/>
  <c r="BL556" i="23"/>
  <c r="BM556" i="23"/>
  <c r="BN556" i="23"/>
  <c r="X712" i="23"/>
  <c r="X714" i="23"/>
  <c r="X84" i="23"/>
  <c r="U714" i="23"/>
  <c r="U84" i="23"/>
  <c r="U712" i="23"/>
  <c r="E468" i="23"/>
  <c r="C66" i="90"/>
  <c r="V84" i="23"/>
  <c r="V714" i="23"/>
  <c r="V712" i="23"/>
  <c r="Q712" i="23"/>
  <c r="Q967" i="23" s="1"/>
  <c r="Q710" i="23"/>
  <c r="Q965" i="23" s="1"/>
  <c r="Q714" i="23"/>
  <c r="Q969" i="23" s="1"/>
  <c r="Q84" i="23"/>
  <c r="J714" i="23"/>
  <c r="J712" i="23"/>
  <c r="J967" i="23" s="1"/>
  <c r="J710" i="23"/>
  <c r="J965" i="23" s="1"/>
  <c r="J84" i="23"/>
  <c r="O710" i="23"/>
  <c r="O714" i="23"/>
  <c r="O84" i="23"/>
  <c r="O712" i="23"/>
  <c r="O967" i="23" s="1"/>
  <c r="AE84" i="23"/>
  <c r="AE712" i="23"/>
  <c r="AE714" i="23"/>
  <c r="Z712" i="23"/>
  <c r="Z84" i="23"/>
  <c r="Z714" i="23"/>
  <c r="BW714" i="23"/>
  <c r="BW712" i="23"/>
  <c r="BW84" i="23"/>
  <c r="BS714" i="23"/>
  <c r="BS712" i="23"/>
  <c r="BP84" i="23"/>
  <c r="BP714" i="23"/>
  <c r="BP712" i="23"/>
  <c r="BK712" i="23"/>
  <c r="BK714" i="23"/>
  <c r="BG714" i="23"/>
  <c r="BG712" i="23"/>
  <c r="BC714" i="23"/>
  <c r="BC712" i="23"/>
  <c r="AY712" i="23"/>
  <c r="AY84" i="23"/>
  <c r="AY714" i="23"/>
  <c r="AU712" i="23"/>
  <c r="AU714" i="23"/>
  <c r="AQ714" i="23"/>
  <c r="AQ712" i="23"/>
  <c r="G957" i="23"/>
  <c r="B702" i="23"/>
  <c r="AD388" i="94"/>
  <c r="AD793" i="94"/>
  <c r="AD797" i="94" s="1"/>
  <c r="AR789" i="94"/>
  <c r="AR787" i="94"/>
  <c r="BO564" i="94"/>
  <c r="BT564" i="94"/>
  <c r="AA564" i="94"/>
  <c r="AA792" i="94" s="1"/>
  <c r="AQ564" i="94"/>
  <c r="BG564" i="94"/>
  <c r="AJ564" i="94"/>
  <c r="AZ564" i="94"/>
  <c r="AC564" i="94"/>
  <c r="AC792" i="94" s="1"/>
  <c r="AC796" i="94" s="1"/>
  <c r="AS564" i="94"/>
  <c r="BI564" i="94"/>
  <c r="BJ564" i="94"/>
  <c r="BN564" i="94"/>
  <c r="BF564" i="94"/>
  <c r="BR564" i="94"/>
  <c r="BS564" i="94"/>
  <c r="BX564" i="94"/>
  <c r="AE564" i="94"/>
  <c r="AU564" i="94"/>
  <c r="BK564" i="94"/>
  <c r="AN564" i="94"/>
  <c r="BD564" i="94"/>
  <c r="AG564" i="94"/>
  <c r="AW564" i="94"/>
  <c r="BM564" i="94"/>
  <c r="BQ564" i="94"/>
  <c r="AP564" i="94"/>
  <c r="BP564" i="94"/>
  <c r="AM564" i="94"/>
  <c r="AF564" i="94"/>
  <c r="BL564" i="94"/>
  <c r="BL792" i="94" s="1"/>
  <c r="BE564" i="94"/>
  <c r="AX564" i="94"/>
  <c r="BV564" i="94"/>
  <c r="BU564" i="94"/>
  <c r="AY564" i="94"/>
  <c r="AY792" i="94" s="1"/>
  <c r="AR564" i="94"/>
  <c r="AK564" i="94"/>
  <c r="AD564" i="94"/>
  <c r="AD792" i="94" s="1"/>
  <c r="AL564" i="94"/>
  <c r="BZ564" i="94"/>
  <c r="BY564" i="94"/>
  <c r="BC564" i="94"/>
  <c r="AV564" i="94"/>
  <c r="AO564" i="94"/>
  <c r="AT564" i="94"/>
  <c r="BB564" i="94"/>
  <c r="BW564" i="94"/>
  <c r="AI564" i="94"/>
  <c r="AB564" i="94"/>
  <c r="BH564" i="94"/>
  <c r="BA564" i="94"/>
  <c r="AH564" i="94"/>
  <c r="BW789" i="94"/>
  <c r="BW787" i="94"/>
  <c r="AQ789" i="94"/>
  <c r="AQ787" i="94"/>
  <c r="BL789" i="94"/>
  <c r="BL787" i="94"/>
  <c r="E412" i="94"/>
  <c r="AD488" i="94"/>
  <c r="AA488" i="94"/>
  <c r="AB488" i="94"/>
  <c r="AC488" i="94"/>
  <c r="AU789" i="94"/>
  <c r="AU787" i="94"/>
  <c r="AI785" i="94"/>
  <c r="AI965" i="94" s="1"/>
  <c r="AI789" i="94"/>
  <c r="AI787" i="94"/>
  <c r="BN789" i="94"/>
  <c r="BN787" i="94"/>
  <c r="AX789" i="94"/>
  <c r="AX787" i="94"/>
  <c r="AN789" i="94"/>
  <c r="AN787" i="94"/>
  <c r="BU789" i="94"/>
  <c r="BU787" i="94"/>
  <c r="BE789" i="94"/>
  <c r="BE787" i="94"/>
  <c r="AO789" i="94"/>
  <c r="AO787" i="94"/>
  <c r="E414" i="23"/>
  <c r="AC490" i="23"/>
  <c r="AD490" i="23"/>
  <c r="BP566" i="23"/>
  <c r="BT566" i="23"/>
  <c r="BX566" i="23"/>
  <c r="AC566" i="23"/>
  <c r="BQ566" i="23"/>
  <c r="BU566" i="23"/>
  <c r="BY566" i="23"/>
  <c r="AD566" i="23"/>
  <c r="BR566" i="23"/>
  <c r="BV566" i="23"/>
  <c r="BZ566" i="23"/>
  <c r="BO566" i="23"/>
  <c r="BS566" i="23"/>
  <c r="BW566" i="23"/>
  <c r="AE566" i="23"/>
  <c r="AF566" i="23"/>
  <c r="AG566" i="23"/>
  <c r="AH566" i="23"/>
  <c r="AI566" i="23"/>
  <c r="AJ566" i="23"/>
  <c r="AK566" i="23"/>
  <c r="AL566" i="23"/>
  <c r="AM566" i="23"/>
  <c r="AN566" i="23"/>
  <c r="AO566" i="23"/>
  <c r="AP566" i="23"/>
  <c r="AQ566" i="23"/>
  <c r="AR566" i="23"/>
  <c r="AS566" i="23"/>
  <c r="AT566" i="23"/>
  <c r="AU566" i="23"/>
  <c r="AV566" i="23"/>
  <c r="AW566" i="23"/>
  <c r="AX566" i="23"/>
  <c r="AY566" i="23"/>
  <c r="AZ566" i="23"/>
  <c r="BA566" i="23"/>
  <c r="BB566" i="23"/>
  <c r="BC566" i="23"/>
  <c r="BD566" i="23"/>
  <c r="BE566" i="23"/>
  <c r="BF566" i="23"/>
  <c r="BG566" i="23"/>
  <c r="BH566" i="23"/>
  <c r="BI566" i="23"/>
  <c r="BJ566" i="23"/>
  <c r="BK566" i="23"/>
  <c r="BL566" i="23"/>
  <c r="BM566" i="23"/>
  <c r="BN566" i="23"/>
  <c r="BM679" i="95"/>
  <c r="BQ679" i="95"/>
  <c r="BU679" i="95"/>
  <c r="BY679" i="95"/>
  <c r="BN679" i="95"/>
  <c r="BS679" i="95"/>
  <c r="BX679" i="95"/>
  <c r="BO679" i="95"/>
  <c r="BT679" i="95"/>
  <c r="BZ679" i="95"/>
  <c r="BP679" i="95"/>
  <c r="BV679" i="95"/>
  <c r="BL679" i="95"/>
  <c r="BR679" i="95"/>
  <c r="BW679" i="95"/>
  <c r="AZ388" i="95"/>
  <c r="AZ893" i="95"/>
  <c r="AZ897" i="95" s="1"/>
  <c r="AW663" i="95"/>
  <c r="BM663" i="95"/>
  <c r="AX663" i="95"/>
  <c r="BN663" i="95"/>
  <c r="AV663" i="95"/>
  <c r="BL663" i="95"/>
  <c r="BS663" i="95"/>
  <c r="BQ663" i="95"/>
  <c r="BE663" i="95"/>
  <c r="BZ663" i="95"/>
  <c r="BP663" i="95"/>
  <c r="BD663" i="95"/>
  <c r="BC663" i="95"/>
  <c r="BU663" i="95"/>
  <c r="BI663" i="95"/>
  <c r="BB663" i="95"/>
  <c r="BT663" i="95"/>
  <c r="BH663" i="95"/>
  <c r="BK663" i="95"/>
  <c r="BY663" i="95"/>
  <c r="BR663" i="95"/>
  <c r="BF663" i="95"/>
  <c r="BX663" i="95"/>
  <c r="BW663" i="95"/>
  <c r="BO663" i="95"/>
  <c r="BA663" i="95"/>
  <c r="BV663" i="95"/>
  <c r="BJ663" i="95"/>
  <c r="AZ663" i="95"/>
  <c r="AY663" i="95"/>
  <c r="BG663" i="95"/>
  <c r="AJ388" i="95"/>
  <c r="AJ818" i="95"/>
  <c r="AJ822" i="95" s="1"/>
  <c r="T633" i="95"/>
  <c r="AJ633" i="95"/>
  <c r="AZ633" i="95"/>
  <c r="V633" i="95"/>
  <c r="AQ633" i="95"/>
  <c r="BM633" i="95"/>
  <c r="W633" i="95"/>
  <c r="AS633" i="95"/>
  <c r="BN633" i="95"/>
  <c r="Z633" i="95"/>
  <c r="AU633" i="95"/>
  <c r="S633" i="95"/>
  <c r="BJ633" i="95"/>
  <c r="X633" i="95"/>
  <c r="AN633" i="95"/>
  <c r="BD633" i="95"/>
  <c r="AA633" i="95"/>
  <c r="AW633" i="95"/>
  <c r="AD633" i="95"/>
  <c r="AC633" i="95"/>
  <c r="AX633" i="95"/>
  <c r="Y633" i="95"/>
  <c r="AE633" i="95"/>
  <c r="BA633" i="95"/>
  <c r="AI633" i="95"/>
  <c r="AB633" i="95"/>
  <c r="AR633" i="95"/>
  <c r="BH633" i="95"/>
  <c r="AG633" i="95"/>
  <c r="BB633" i="95"/>
  <c r="AY633" i="95"/>
  <c r="AH633" i="95"/>
  <c r="BC633" i="95"/>
  <c r="AT633" i="95"/>
  <c r="AK633" i="95"/>
  <c r="BF633" i="95"/>
  <c r="AO633" i="95"/>
  <c r="AF633" i="95"/>
  <c r="AV633" i="95"/>
  <c r="BL633" i="95"/>
  <c r="AL633" i="95"/>
  <c r="BG633" i="95"/>
  <c r="R633" i="95"/>
  <c r="AM633" i="95"/>
  <c r="BI633" i="95"/>
  <c r="U633" i="95"/>
  <c r="AP633" i="95"/>
  <c r="BK633" i="95"/>
  <c r="BE633" i="95"/>
  <c r="N388" i="95"/>
  <c r="N718" i="95"/>
  <c r="N722" i="95" s="1"/>
  <c r="P625" i="95"/>
  <c r="AF625" i="95"/>
  <c r="AV625" i="95"/>
  <c r="BL625" i="95"/>
  <c r="Z625" i="95"/>
  <c r="AU625" i="95"/>
  <c r="N625" i="95"/>
  <c r="Q625" i="95"/>
  <c r="AL625" i="95"/>
  <c r="BG625" i="95"/>
  <c r="BI625" i="95"/>
  <c r="AD625" i="95"/>
  <c r="AY625" i="95"/>
  <c r="AC625" i="95"/>
  <c r="X625" i="95"/>
  <c r="AR625" i="95"/>
  <c r="M625" i="95"/>
  <c r="AK625" i="95"/>
  <c r="BK625" i="95"/>
  <c r="V625" i="95"/>
  <c r="AW625" i="95"/>
  <c r="AM625" i="95"/>
  <c r="AI625" i="95"/>
  <c r="BJ625" i="95"/>
  <c r="BN625" i="95"/>
  <c r="AB625" i="95"/>
  <c r="AZ625" i="95"/>
  <c r="O625" i="95"/>
  <c r="AP625" i="95"/>
  <c r="AH625" i="95"/>
  <c r="AA625" i="95"/>
  <c r="BB625" i="95"/>
  <c r="K625" i="95"/>
  <c r="AO625" i="95"/>
  <c r="R625" i="95"/>
  <c r="J625" i="95"/>
  <c r="AJ625" i="95"/>
  <c r="BD625" i="95"/>
  <c r="U625" i="95"/>
  <c r="BA625" i="95"/>
  <c r="BC625" i="95"/>
  <c r="AG625" i="95"/>
  <c r="BM625" i="95"/>
  <c r="S625" i="95"/>
  <c r="AT625" i="95"/>
  <c r="AS625" i="95"/>
  <c r="T625" i="95"/>
  <c r="AN625" i="95"/>
  <c r="BH625" i="95"/>
  <c r="AE625" i="95"/>
  <c r="BF625" i="95"/>
  <c r="L625" i="95"/>
  <c r="AQ625" i="95"/>
  <c r="W625" i="95"/>
  <c r="Y625" i="95"/>
  <c r="BE625" i="95"/>
  <c r="AX625" i="95"/>
  <c r="E393" i="95"/>
  <c r="J469" i="95"/>
  <c r="N469" i="95"/>
  <c r="R469" i="95"/>
  <c r="K469" i="95"/>
  <c r="O469" i="95"/>
  <c r="I469" i="95"/>
  <c r="L469" i="95"/>
  <c r="P469" i="95"/>
  <c r="H469" i="95"/>
  <c r="M469" i="95"/>
  <c r="Q469" i="95"/>
  <c r="BW545" i="95"/>
  <c r="BQ545" i="95"/>
  <c r="N545" i="95"/>
  <c r="Y545" i="95"/>
  <c r="AO545" i="95"/>
  <c r="BE545" i="95"/>
  <c r="I545" i="95"/>
  <c r="Z545" i="95"/>
  <c r="AP545" i="95"/>
  <c r="BF545" i="95"/>
  <c r="L545" i="95"/>
  <c r="AA545" i="95"/>
  <c r="AQ545" i="95"/>
  <c r="BG545" i="95"/>
  <c r="AR545" i="95"/>
  <c r="AV545" i="95"/>
  <c r="AZ545" i="95"/>
  <c r="AN545" i="95"/>
  <c r="BP545" i="95"/>
  <c r="BU545" i="95"/>
  <c r="J545" i="95"/>
  <c r="AC545" i="95"/>
  <c r="AS545" i="95"/>
  <c r="BI545" i="95"/>
  <c r="M545" i="95"/>
  <c r="AD545" i="95"/>
  <c r="AT545" i="95"/>
  <c r="BJ545" i="95"/>
  <c r="O545" i="95"/>
  <c r="AE545" i="95"/>
  <c r="AU545" i="95"/>
  <c r="BK545" i="95"/>
  <c r="BH545" i="95"/>
  <c r="BL545" i="95"/>
  <c r="K545" i="95"/>
  <c r="BX545" i="95"/>
  <c r="U545" i="95"/>
  <c r="BA545" i="95"/>
  <c r="V545" i="95"/>
  <c r="BB545" i="95"/>
  <c r="W545" i="95"/>
  <c r="BC545" i="95"/>
  <c r="AF545" i="95"/>
  <c r="X545" i="95"/>
  <c r="BO545" i="95"/>
  <c r="BY545" i="95"/>
  <c r="AG545" i="95"/>
  <c r="BM545" i="95"/>
  <c r="AH545" i="95"/>
  <c r="BN545" i="95"/>
  <c r="AI545" i="95"/>
  <c r="H545" i="95"/>
  <c r="T545" i="95"/>
  <c r="BS545" i="95"/>
  <c r="BR545" i="95"/>
  <c r="AK545" i="95"/>
  <c r="BV545" i="95"/>
  <c r="AL545" i="95"/>
  <c r="BZ545" i="95"/>
  <c r="AM545" i="95"/>
  <c r="AB545" i="95"/>
  <c r="AJ545" i="95"/>
  <c r="BT545" i="95"/>
  <c r="Q545" i="95"/>
  <c r="AW545" i="95"/>
  <c r="R545" i="95"/>
  <c r="AX545" i="95"/>
  <c r="S545" i="95"/>
  <c r="AY545" i="95"/>
  <c r="P545" i="95"/>
  <c r="BD545" i="95"/>
  <c r="BL388" i="94"/>
  <c r="BL943" i="94"/>
  <c r="BL947" i="94" s="1"/>
  <c r="BH388" i="94"/>
  <c r="BH918" i="94"/>
  <c r="BH922" i="94" s="1"/>
  <c r="AV388" i="94"/>
  <c r="AV868" i="94"/>
  <c r="AV872" i="94" s="1"/>
  <c r="BS659" i="94"/>
  <c r="BX659" i="94"/>
  <c r="BQ659" i="94"/>
  <c r="BB659" i="94"/>
  <c r="BE659" i="94"/>
  <c r="BJ659" i="94"/>
  <c r="BG659" i="94"/>
  <c r="BH659" i="94"/>
  <c r="BF659" i="94"/>
  <c r="BW659" i="94"/>
  <c r="BR659" i="94"/>
  <c r="BU659" i="94"/>
  <c r="AS659" i="94"/>
  <c r="BI659" i="94"/>
  <c r="AU659" i="94"/>
  <c r="BK659" i="94"/>
  <c r="BL659" i="94"/>
  <c r="BN659" i="94"/>
  <c r="BT659" i="94"/>
  <c r="BD659" i="94"/>
  <c r="AT659" i="94"/>
  <c r="AZ659" i="94"/>
  <c r="BV659" i="94"/>
  <c r="AW659" i="94"/>
  <c r="AY659" i="94"/>
  <c r="BY659" i="94"/>
  <c r="BO659" i="94"/>
  <c r="BZ659" i="94"/>
  <c r="BA659" i="94"/>
  <c r="BC659" i="94"/>
  <c r="AX659" i="94"/>
  <c r="BP659" i="94"/>
  <c r="AR659" i="94"/>
  <c r="BM659" i="94"/>
  <c r="AV659" i="94"/>
  <c r="BZ641" i="94"/>
  <c r="AA641" i="94"/>
  <c r="AQ641" i="94"/>
  <c r="BU641" i="94"/>
  <c r="AK641" i="94"/>
  <c r="BA641" i="94"/>
  <c r="BX641" i="94"/>
  <c r="BB641" i="94"/>
  <c r="AN641" i="94"/>
  <c r="BN641" i="94"/>
  <c r="AP641" i="94"/>
  <c r="AB641" i="94"/>
  <c r="AJ641" i="94"/>
  <c r="BR641" i="94"/>
  <c r="BW641" i="94"/>
  <c r="AU641" i="94"/>
  <c r="AC641" i="94"/>
  <c r="AW641" i="94"/>
  <c r="AD641" i="94"/>
  <c r="BL641" i="94"/>
  <c r="BH641" i="94"/>
  <c r="AX641" i="94"/>
  <c r="AR641" i="94"/>
  <c r="BV641" i="94"/>
  <c r="AE641" i="94"/>
  <c r="AY641" i="94"/>
  <c r="AG641" i="94"/>
  <c r="BE641" i="94"/>
  <c r="AL641" i="94"/>
  <c r="AF641" i="94"/>
  <c r="BP641" i="94"/>
  <c r="BD641" i="94"/>
  <c r="BT641" i="94"/>
  <c r="BO641" i="94"/>
  <c r="AI641" i="94"/>
  <c r="BQ641" i="94"/>
  <c r="AO641" i="94"/>
  <c r="BI641" i="94"/>
  <c r="AT641" i="94"/>
  <c r="AV641" i="94"/>
  <c r="Z641" i="94"/>
  <c r="BJ641" i="94"/>
  <c r="BK641" i="94"/>
  <c r="BS641" i="94"/>
  <c r="AM641" i="94"/>
  <c r="BY641" i="94"/>
  <c r="AS641" i="94"/>
  <c r="BM641" i="94"/>
  <c r="BG641" i="94"/>
  <c r="BC641" i="94"/>
  <c r="AH641" i="94"/>
  <c r="BF641" i="94"/>
  <c r="AZ641" i="94"/>
  <c r="V388" i="94"/>
  <c r="V768" i="94"/>
  <c r="V772" i="94" s="1"/>
  <c r="J388" i="94"/>
  <c r="J718" i="94"/>
  <c r="J722" i="94" s="1"/>
  <c r="E431" i="94"/>
  <c r="AU507" i="94"/>
  <c r="AY507" i="94"/>
  <c r="AV507" i="94"/>
  <c r="AZ507" i="94"/>
  <c r="AW507" i="94"/>
  <c r="BA507" i="94"/>
  <c r="AT507" i="94"/>
  <c r="AX507" i="94"/>
  <c r="BB507" i="94"/>
  <c r="BQ571" i="94"/>
  <c r="BV571" i="94"/>
  <c r="BW571" i="94"/>
  <c r="AV571" i="94"/>
  <c r="BL571" i="94"/>
  <c r="AS571" i="94"/>
  <c r="BI571" i="94"/>
  <c r="AL571" i="94"/>
  <c r="BB571" i="94"/>
  <c r="AU571" i="94"/>
  <c r="BX571" i="94"/>
  <c r="AQ571" i="94"/>
  <c r="BU571" i="94"/>
  <c r="BZ571" i="94"/>
  <c r="AJ571" i="94"/>
  <c r="AZ571" i="94"/>
  <c r="BP571" i="94"/>
  <c r="AW571" i="94"/>
  <c r="BM571" i="94"/>
  <c r="AP571" i="94"/>
  <c r="BF571" i="94"/>
  <c r="BK571" i="94"/>
  <c r="AM571" i="94"/>
  <c r="BO571" i="94"/>
  <c r="BD571" i="94"/>
  <c r="BA571" i="94"/>
  <c r="AT571" i="94"/>
  <c r="AI571" i="94"/>
  <c r="BS571" i="94"/>
  <c r="BH571" i="94"/>
  <c r="BE571" i="94"/>
  <c r="AX571" i="94"/>
  <c r="AY571" i="94"/>
  <c r="BY571" i="94"/>
  <c r="AN571" i="94"/>
  <c r="AK571" i="94"/>
  <c r="BT571" i="94"/>
  <c r="BJ571" i="94"/>
  <c r="BC571" i="94"/>
  <c r="BR571" i="94"/>
  <c r="AR571" i="94"/>
  <c r="AO571" i="94"/>
  <c r="AH571" i="94"/>
  <c r="BN571" i="94"/>
  <c r="BG571" i="94"/>
  <c r="E419" i="94"/>
  <c r="AJ495" i="94"/>
  <c r="AN495" i="94"/>
  <c r="AK495" i="94"/>
  <c r="AO495" i="94"/>
  <c r="AH495" i="94"/>
  <c r="AL495" i="94"/>
  <c r="AP495" i="94"/>
  <c r="AI495" i="94"/>
  <c r="AM495" i="94"/>
  <c r="BQ557" i="94"/>
  <c r="BV557" i="94"/>
  <c r="BW557" i="94"/>
  <c r="AF557" i="94"/>
  <c r="AV557" i="94"/>
  <c r="BL557" i="94"/>
  <c r="AC557" i="94"/>
  <c r="AS557" i="94"/>
  <c r="BI557" i="94"/>
  <c r="Z557" i="94"/>
  <c r="AP557" i="94"/>
  <c r="BF557" i="94"/>
  <c r="W557" i="94"/>
  <c r="AQ557" i="94"/>
  <c r="BK557" i="94"/>
  <c r="BU557" i="94"/>
  <c r="BZ557" i="94"/>
  <c r="BS557" i="94"/>
  <c r="AJ557" i="94"/>
  <c r="BD557" i="94"/>
  <c r="Y557" i="94"/>
  <c r="AW557" i="94"/>
  <c r="BT557" i="94"/>
  <c r="AL557" i="94"/>
  <c r="BJ557" i="94"/>
  <c r="BC557" i="94"/>
  <c r="AU557" i="94"/>
  <c r="BY557" i="94"/>
  <c r="T557" i="94"/>
  <c r="AN557" i="94"/>
  <c r="BH557" i="94"/>
  <c r="AG557" i="94"/>
  <c r="BA557" i="94"/>
  <c r="V557" i="94"/>
  <c r="AT557" i="94"/>
  <c r="BN557" i="94"/>
  <c r="AA557" i="94"/>
  <c r="AY557" i="94"/>
  <c r="BR557" i="94"/>
  <c r="X557" i="94"/>
  <c r="AR557" i="94"/>
  <c r="BP557" i="94"/>
  <c r="AK557" i="94"/>
  <c r="BE557" i="94"/>
  <c r="AD557" i="94"/>
  <c r="AX557" i="94"/>
  <c r="BX557" i="94"/>
  <c r="BG557" i="94"/>
  <c r="AI557" i="94"/>
  <c r="BO557" i="94"/>
  <c r="AB557" i="94"/>
  <c r="AZ557" i="94"/>
  <c r="U557" i="94"/>
  <c r="AO557" i="94"/>
  <c r="BM557" i="94"/>
  <c r="AH557" i="94"/>
  <c r="BB557" i="94"/>
  <c r="AM557" i="94"/>
  <c r="AE557" i="94"/>
  <c r="E405" i="94"/>
  <c r="V481" i="94"/>
  <c r="Z481" i="94"/>
  <c r="AD481" i="94"/>
  <c r="W481" i="94"/>
  <c r="AA481" i="94"/>
  <c r="T481" i="94"/>
  <c r="X481" i="94"/>
  <c r="AB481" i="94"/>
  <c r="U481" i="94"/>
  <c r="Y481" i="94"/>
  <c r="AC481" i="94"/>
  <c r="BP553" i="94"/>
  <c r="BU553" i="94"/>
  <c r="BZ553" i="94"/>
  <c r="Q553" i="94"/>
  <c r="AG553" i="94"/>
  <c r="AW553" i="94"/>
  <c r="BM553" i="94"/>
  <c r="AD553" i="94"/>
  <c r="AT553" i="94"/>
  <c r="BJ553" i="94"/>
  <c r="AA553" i="94"/>
  <c r="AQ553" i="94"/>
  <c r="BG553" i="94"/>
  <c r="AV553" i="94"/>
  <c r="T553" i="94"/>
  <c r="X553" i="94"/>
  <c r="BT553" i="94"/>
  <c r="BY553" i="94"/>
  <c r="BS553" i="94"/>
  <c r="U553" i="94"/>
  <c r="AK553" i="94"/>
  <c r="BA553" i="94"/>
  <c r="R553" i="94"/>
  <c r="AH553" i="94"/>
  <c r="AX553" i="94"/>
  <c r="BN553" i="94"/>
  <c r="AE553" i="94"/>
  <c r="AU553" i="94"/>
  <c r="BK553" i="94"/>
  <c r="BL553" i="94"/>
  <c r="AJ553" i="94"/>
  <c r="AN553" i="94"/>
  <c r="BX553" i="94"/>
  <c r="BW553" i="94"/>
  <c r="AO553" i="94"/>
  <c r="V553" i="94"/>
  <c r="BB553" i="94"/>
  <c r="AI553" i="94"/>
  <c r="P553" i="94"/>
  <c r="AZ553" i="94"/>
  <c r="BQ553" i="94"/>
  <c r="BO553" i="94"/>
  <c r="AS553" i="94"/>
  <c r="Z553" i="94"/>
  <c r="BF553" i="94"/>
  <c r="AM553" i="94"/>
  <c r="AF553" i="94"/>
  <c r="AR553" i="94"/>
  <c r="BR553" i="94"/>
  <c r="Y553" i="94"/>
  <c r="BE553" i="94"/>
  <c r="AL553" i="94"/>
  <c r="S553" i="94"/>
  <c r="AY553" i="94"/>
  <c r="AB553" i="94"/>
  <c r="BD553" i="94"/>
  <c r="BV553" i="94"/>
  <c r="AC553" i="94"/>
  <c r="BI553" i="94"/>
  <c r="AP553" i="94"/>
  <c r="W553" i="94"/>
  <c r="BC553" i="94"/>
  <c r="BH553" i="94"/>
  <c r="E397" i="94"/>
  <c r="M473" i="94"/>
  <c r="Q473" i="94"/>
  <c r="N473" i="94"/>
  <c r="R473" i="94"/>
  <c r="O473" i="94"/>
  <c r="L473" i="94"/>
  <c r="P473" i="94"/>
  <c r="E393" i="94"/>
  <c r="K469" i="94"/>
  <c r="O469" i="94"/>
  <c r="H469" i="94"/>
  <c r="L469" i="94"/>
  <c r="P469" i="94"/>
  <c r="I469" i="94"/>
  <c r="M469" i="94"/>
  <c r="Q469" i="94"/>
  <c r="J469" i="94"/>
  <c r="N469" i="94"/>
  <c r="R469" i="94"/>
  <c r="BL943" i="23"/>
  <c r="BL947" i="23" s="1"/>
  <c r="BL388" i="23"/>
  <c r="BR675" i="23"/>
  <c r="BS675" i="23"/>
  <c r="BX675" i="23"/>
  <c r="BH675" i="23"/>
  <c r="BN675" i="23"/>
  <c r="BV675" i="23"/>
  <c r="BW675" i="23"/>
  <c r="BQ675" i="23"/>
  <c r="BJ675" i="23"/>
  <c r="BI675" i="23"/>
  <c r="BO675" i="23"/>
  <c r="BT675" i="23"/>
  <c r="BY675" i="23"/>
  <c r="BL675" i="23"/>
  <c r="BZ675" i="23"/>
  <c r="BP675" i="23"/>
  <c r="BU675" i="23"/>
  <c r="BK675" i="23"/>
  <c r="BM675" i="23"/>
  <c r="BY663" i="23"/>
  <c r="BO663" i="23"/>
  <c r="BT663" i="23"/>
  <c r="AV663" i="23"/>
  <c r="BJ663" i="23"/>
  <c r="AX663" i="23"/>
  <c r="BA663" i="23"/>
  <c r="BC663" i="23"/>
  <c r="BK663" i="23"/>
  <c r="BR663" i="23"/>
  <c r="BS663" i="23"/>
  <c r="BX663" i="23"/>
  <c r="BM663" i="23"/>
  <c r="BL663" i="23"/>
  <c r="BG663" i="23"/>
  <c r="BE663" i="23"/>
  <c r="BB663" i="23"/>
  <c r="BU663" i="23"/>
  <c r="BZ663" i="23"/>
  <c r="BP663" i="23"/>
  <c r="BI663" i="23"/>
  <c r="BQ663" i="23"/>
  <c r="BV663" i="23"/>
  <c r="BW663" i="23"/>
  <c r="BF663" i="23"/>
  <c r="BD663" i="23"/>
  <c r="BN663" i="23"/>
  <c r="BH663" i="23"/>
  <c r="AY663" i="23"/>
  <c r="AW663" i="23"/>
  <c r="AZ663" i="23"/>
  <c r="BW659" i="23"/>
  <c r="BQ659" i="23"/>
  <c r="BV659" i="23"/>
  <c r="BA659" i="23"/>
  <c r="BI659" i="23"/>
  <c r="BB659" i="23"/>
  <c r="AR659" i="23"/>
  <c r="BM659" i="23"/>
  <c r="AS659" i="23"/>
  <c r="BP659" i="23"/>
  <c r="BU659" i="23"/>
  <c r="BZ659" i="23"/>
  <c r="BD659" i="23"/>
  <c r="BF659" i="23"/>
  <c r="BE659" i="23"/>
  <c r="BJ659" i="23"/>
  <c r="AZ659" i="23"/>
  <c r="BS659" i="23"/>
  <c r="BX659" i="23"/>
  <c r="BR659" i="23"/>
  <c r="AW659" i="23"/>
  <c r="AX659" i="23"/>
  <c r="BO659" i="23"/>
  <c r="BT659" i="23"/>
  <c r="BY659" i="23"/>
  <c r="BG659" i="23"/>
  <c r="BH659" i="23"/>
  <c r="BK659" i="23"/>
  <c r="AU659" i="23"/>
  <c r="AT659" i="23"/>
  <c r="BC659" i="23"/>
  <c r="BN659" i="23"/>
  <c r="AY659" i="23"/>
  <c r="BL659" i="23"/>
  <c r="AV659" i="23"/>
  <c r="Z768" i="23"/>
  <c r="Z772" i="23" s="1"/>
  <c r="Z388" i="23"/>
  <c r="BY637" i="23"/>
  <c r="BO637" i="23"/>
  <c r="BT637" i="23"/>
  <c r="BM637" i="23"/>
  <c r="AM637" i="23"/>
  <c r="BK637" i="23"/>
  <c r="BC637" i="23"/>
  <c r="BF637" i="23"/>
  <c r="AH637" i="23"/>
  <c r="AO637" i="23"/>
  <c r="Z637" i="23"/>
  <c r="BE637" i="23"/>
  <c r="AS637" i="23"/>
  <c r="V637" i="23"/>
  <c r="BR637" i="23"/>
  <c r="BS637" i="23"/>
  <c r="BX637" i="23"/>
  <c r="BA637" i="23"/>
  <c r="AK637" i="23"/>
  <c r="AD637" i="23"/>
  <c r="W637" i="23"/>
  <c r="AI637" i="23"/>
  <c r="AG637" i="23"/>
  <c r="BD637" i="23"/>
  <c r="Y637" i="23"/>
  <c r="AQ637" i="23"/>
  <c r="BI637" i="23"/>
  <c r="AC637" i="23"/>
  <c r="BH637" i="23"/>
  <c r="BU637" i="23"/>
  <c r="BZ637" i="23"/>
  <c r="BP637" i="23"/>
  <c r="AB637" i="23"/>
  <c r="BL637" i="23"/>
  <c r="AR637" i="23"/>
  <c r="AT637" i="23"/>
  <c r="AZ637" i="23"/>
  <c r="BG637" i="23"/>
  <c r="AF637" i="23"/>
  <c r="BN637" i="23"/>
  <c r="AY637" i="23"/>
  <c r="AW637" i="23"/>
  <c r="BQ637" i="23"/>
  <c r="BV637" i="23"/>
  <c r="BW637" i="23"/>
  <c r="AA637" i="23"/>
  <c r="BB637" i="23"/>
  <c r="AJ637" i="23"/>
  <c r="AV637" i="23"/>
  <c r="X637" i="23"/>
  <c r="AL637" i="23"/>
  <c r="BJ637" i="23"/>
  <c r="AE637" i="23"/>
  <c r="AP637" i="23"/>
  <c r="AN637" i="23"/>
  <c r="AX637" i="23"/>
  <c r="AU637" i="23"/>
  <c r="J718" i="23"/>
  <c r="J722" i="23" s="1"/>
  <c r="J388" i="23"/>
  <c r="E523" i="95"/>
  <c r="E523" i="23"/>
  <c r="E523" i="94"/>
  <c r="BO595" i="23"/>
  <c r="BS595" i="23"/>
  <c r="BW595" i="23"/>
  <c r="BF595" i="23"/>
  <c r="BP595" i="23"/>
  <c r="BT595" i="23"/>
  <c r="BX595" i="23"/>
  <c r="BQ595" i="23"/>
  <c r="BU595" i="23"/>
  <c r="BY595" i="23"/>
  <c r="BG595" i="23"/>
  <c r="BR595" i="23"/>
  <c r="BV595" i="23"/>
  <c r="BZ595" i="23"/>
  <c r="BH595" i="23"/>
  <c r="BI595" i="23"/>
  <c r="BJ595" i="23"/>
  <c r="BK595" i="23"/>
  <c r="BL595" i="23"/>
  <c r="BM595" i="23"/>
  <c r="BN595" i="23"/>
  <c r="E405" i="23"/>
  <c r="AB481" i="23"/>
  <c r="V481" i="23"/>
  <c r="AC481" i="23"/>
  <c r="X481" i="23"/>
  <c r="Z481" i="23"/>
  <c r="AD481" i="23"/>
  <c r="T481" i="23"/>
  <c r="W481" i="23"/>
  <c r="AA481" i="23"/>
  <c r="U481" i="23"/>
  <c r="Y481" i="23"/>
  <c r="E397" i="23"/>
  <c r="N473" i="23"/>
  <c r="R473" i="23"/>
  <c r="O473" i="23"/>
  <c r="P473" i="23"/>
  <c r="M473" i="23"/>
  <c r="Q473" i="23"/>
  <c r="L473" i="23"/>
  <c r="AF388" i="23"/>
  <c r="AF793" i="23"/>
  <c r="AF797" i="23" s="1"/>
  <c r="BP647" i="94"/>
  <c r="BV647" i="94"/>
  <c r="AP647" i="94"/>
  <c r="BF647" i="94"/>
  <c r="BY647" i="94"/>
  <c r="AS647" i="94"/>
  <c r="AQ647" i="94"/>
  <c r="AU647" i="94"/>
  <c r="AK647" i="94"/>
  <c r="AR647" i="94"/>
  <c r="BM647" i="94"/>
  <c r="BS647" i="94"/>
  <c r="BR647" i="94"/>
  <c r="AT647" i="94"/>
  <c r="BN647" i="94"/>
  <c r="AN647" i="94"/>
  <c r="BL647" i="94"/>
  <c r="BE647" i="94"/>
  <c r="AM647" i="94"/>
  <c r="AF647" i="94"/>
  <c r="BW647" i="94"/>
  <c r="BZ647" i="94"/>
  <c r="AX647" i="94"/>
  <c r="BU647" i="94"/>
  <c r="AY647" i="94"/>
  <c r="AJ647" i="94"/>
  <c r="BK647" i="94"/>
  <c r="AW647" i="94"/>
  <c r="AV647" i="94"/>
  <c r="BT647" i="94"/>
  <c r="AH647" i="94"/>
  <c r="BB647" i="94"/>
  <c r="BQ647" i="94"/>
  <c r="BD647" i="94"/>
  <c r="AO647" i="94"/>
  <c r="BG647" i="94"/>
  <c r="BC647" i="94"/>
  <c r="BA647" i="94"/>
  <c r="BO647" i="94"/>
  <c r="BX647" i="94"/>
  <c r="AL647" i="94"/>
  <c r="BJ647" i="94"/>
  <c r="AI647" i="94"/>
  <c r="BI647" i="94"/>
  <c r="AZ647" i="94"/>
  <c r="AG647" i="94"/>
  <c r="BH647" i="94"/>
  <c r="E415" i="94"/>
  <c r="AD491" i="94"/>
  <c r="B781" i="95"/>
  <c r="AJ783" i="95" s="1"/>
  <c r="AA961" i="95"/>
  <c r="BC388" i="95"/>
  <c r="BC893" i="95"/>
  <c r="BC897" i="95" s="1"/>
  <c r="AY388" i="95"/>
  <c r="AY893" i="95"/>
  <c r="AY897" i="95" s="1"/>
  <c r="BU636" i="95"/>
  <c r="BZ636" i="95"/>
  <c r="U636" i="95"/>
  <c r="AK636" i="95"/>
  <c r="BA636" i="95"/>
  <c r="BO636" i="95"/>
  <c r="AH636" i="95"/>
  <c r="AX636" i="95"/>
  <c r="BN636" i="95"/>
  <c r="AF636" i="95"/>
  <c r="AV636" i="95"/>
  <c r="BL636" i="95"/>
  <c r="BS636" i="95"/>
  <c r="W636" i="95"/>
  <c r="BC636" i="95"/>
  <c r="BV636" i="95"/>
  <c r="Y636" i="95"/>
  <c r="AS636" i="95"/>
  <c r="BM636" i="95"/>
  <c r="AL636" i="95"/>
  <c r="BF636" i="95"/>
  <c r="AB636" i="95"/>
  <c r="AZ636" i="95"/>
  <c r="AU636" i="95"/>
  <c r="AY636" i="95"/>
  <c r="BQ636" i="95"/>
  <c r="BP636" i="95"/>
  <c r="AC636" i="95"/>
  <c r="AW636" i="95"/>
  <c r="V636" i="95"/>
  <c r="AP636" i="95"/>
  <c r="BJ636" i="95"/>
  <c r="AJ636" i="95"/>
  <c r="BD636" i="95"/>
  <c r="BK636" i="95"/>
  <c r="AA636" i="95"/>
  <c r="BY636" i="95"/>
  <c r="BT636" i="95"/>
  <c r="AG636" i="95"/>
  <c r="BE636" i="95"/>
  <c r="Z636" i="95"/>
  <c r="AT636" i="95"/>
  <c r="BW636" i="95"/>
  <c r="AN636" i="95"/>
  <c r="BH636" i="95"/>
  <c r="AM636" i="95"/>
  <c r="AQ636" i="95"/>
  <c r="BR636" i="95"/>
  <c r="BX636" i="95"/>
  <c r="AO636" i="95"/>
  <c r="BI636" i="95"/>
  <c r="AD636" i="95"/>
  <c r="BB636" i="95"/>
  <c r="X636" i="95"/>
  <c r="AR636" i="95"/>
  <c r="AE636" i="95"/>
  <c r="AI636" i="95"/>
  <c r="BG636" i="95"/>
  <c r="BP578" i="95"/>
  <c r="AT578" i="95"/>
  <c r="BJ578" i="95"/>
  <c r="BY578" i="95"/>
  <c r="BC578" i="95"/>
  <c r="AS578" i="95"/>
  <c r="BD578" i="95"/>
  <c r="AW578" i="95"/>
  <c r="AR578" i="95"/>
  <c r="BO578" i="95"/>
  <c r="BT578" i="95"/>
  <c r="AX578" i="95"/>
  <c r="BN578" i="95"/>
  <c r="AQ578" i="95"/>
  <c r="BG578" i="95"/>
  <c r="BA578" i="95"/>
  <c r="BL578" i="95"/>
  <c r="BE578" i="95"/>
  <c r="AZ578" i="95"/>
  <c r="BW578" i="95"/>
  <c r="BF578" i="95"/>
  <c r="AY578" i="95"/>
  <c r="AV578" i="95"/>
  <c r="BV578" i="95"/>
  <c r="BX578" i="95"/>
  <c r="BQ578" i="95"/>
  <c r="BK578" i="95"/>
  <c r="BR578" i="95"/>
  <c r="BH578" i="95"/>
  <c r="AP578" i="95"/>
  <c r="BU578" i="95"/>
  <c r="BZ578" i="95"/>
  <c r="AO578" i="95"/>
  <c r="BI578" i="95"/>
  <c r="BS578" i="95"/>
  <c r="BM578" i="95"/>
  <c r="BB578" i="95"/>
  <c r="AU578" i="95"/>
  <c r="BK961" i="94"/>
  <c r="B931" i="94"/>
  <c r="BX933" i="94" s="1"/>
  <c r="AY388" i="94"/>
  <c r="AY893" i="94"/>
  <c r="AY897" i="94" s="1"/>
  <c r="AM388" i="94"/>
  <c r="AM843" i="94"/>
  <c r="AM847" i="94" s="1"/>
  <c r="BE957" i="94"/>
  <c r="B902" i="94"/>
  <c r="BX914" i="94"/>
  <c r="BX912" i="94"/>
  <c r="BM914" i="94"/>
  <c r="BM910" i="94"/>
  <c r="BM912" i="94"/>
  <c r="BE914" i="94"/>
  <c r="BE912" i="94"/>
  <c r="BE910" i="94"/>
  <c r="BK910" i="94"/>
  <c r="BK914" i="94"/>
  <c r="BK912" i="94"/>
  <c r="BV914" i="94"/>
  <c r="BV912" i="94"/>
  <c r="BF914" i="94"/>
  <c r="BF912" i="94"/>
  <c r="BF910" i="94"/>
  <c r="BH864" i="94"/>
  <c r="BH862" i="94"/>
  <c r="BF864" i="94"/>
  <c r="BF862" i="94"/>
  <c r="BL864" i="94"/>
  <c r="BL862" i="94"/>
  <c r="BR864" i="94"/>
  <c r="BR862" i="94"/>
  <c r="BY864" i="94"/>
  <c r="BY862" i="94"/>
  <c r="BI864" i="94"/>
  <c r="BI862" i="94"/>
  <c r="AS860" i="94"/>
  <c r="AS864" i="94"/>
  <c r="AS871" i="94" s="1"/>
  <c r="AS862" i="94"/>
  <c r="BO864" i="94"/>
  <c r="BO862" i="94"/>
  <c r="AY864" i="94"/>
  <c r="AY860" i="94"/>
  <c r="AY965" i="94" s="1"/>
  <c r="AY862" i="94"/>
  <c r="BY814" i="94"/>
  <c r="BY812" i="94"/>
  <c r="AS814" i="94"/>
  <c r="AS812" i="94"/>
  <c r="BG814" i="94"/>
  <c r="BG812" i="94"/>
  <c r="BU814" i="94"/>
  <c r="BU812" i="94"/>
  <c r="AO810" i="94"/>
  <c r="AO814" i="94"/>
  <c r="AO812" i="94"/>
  <c r="BK814" i="94"/>
  <c r="BK812" i="94"/>
  <c r="AG810" i="94"/>
  <c r="AG814" i="94"/>
  <c r="AG812" i="94"/>
  <c r="BN814" i="94"/>
  <c r="BN812" i="94"/>
  <c r="AX814" i="94"/>
  <c r="AX812" i="94"/>
  <c r="AN810" i="94"/>
  <c r="AN814" i="94"/>
  <c r="AN812" i="94"/>
  <c r="BP814" i="94"/>
  <c r="BP812" i="94"/>
  <c r="AZ814" i="94"/>
  <c r="AZ812" i="94"/>
  <c r="AJ739" i="94"/>
  <c r="AJ737" i="94"/>
  <c r="BP739" i="94"/>
  <c r="BP737" i="94"/>
  <c r="Y739" i="94"/>
  <c r="Y737" i="94"/>
  <c r="BV739" i="94"/>
  <c r="BV737" i="94"/>
  <c r="AP739" i="94"/>
  <c r="AP737" i="94"/>
  <c r="O739" i="94"/>
  <c r="O746" i="94" s="1"/>
  <c r="O735" i="94"/>
  <c r="O737" i="94"/>
  <c r="AV739" i="94"/>
  <c r="AV737" i="94"/>
  <c r="BZ739" i="94"/>
  <c r="BZ737" i="94"/>
  <c r="AT739" i="94"/>
  <c r="AT737" i="94"/>
  <c r="AE739" i="94"/>
  <c r="AE737" i="94"/>
  <c r="BY739" i="94"/>
  <c r="BY737" i="94"/>
  <c r="BI739" i="94"/>
  <c r="BI737" i="94"/>
  <c r="AS739" i="94"/>
  <c r="AS737" i="94"/>
  <c r="AM739" i="94"/>
  <c r="AM737" i="94"/>
  <c r="E400" i="94"/>
  <c r="R476" i="94"/>
  <c r="O476" i="94"/>
  <c r="P476" i="94"/>
  <c r="Q476" i="94"/>
  <c r="BK739" i="94"/>
  <c r="BK737" i="94"/>
  <c r="AU739" i="94"/>
  <c r="AU737" i="94"/>
  <c r="BK961" i="23"/>
  <c r="B931" i="23"/>
  <c r="AQ843" i="23"/>
  <c r="AQ847" i="23" s="1"/>
  <c r="AQ388" i="23"/>
  <c r="BO640" i="23"/>
  <c r="BT640" i="23"/>
  <c r="BY640" i="23"/>
  <c r="AW640" i="23"/>
  <c r="AT640" i="23"/>
  <c r="AO640" i="23"/>
  <c r="AC640" i="23"/>
  <c r="AQ640" i="23"/>
  <c r="AM640" i="23"/>
  <c r="AE640" i="23"/>
  <c r="BL640" i="23"/>
  <c r="BG640" i="23"/>
  <c r="AA640" i="23"/>
  <c r="BB640" i="23"/>
  <c r="BR640" i="23"/>
  <c r="BS640" i="23"/>
  <c r="BX640" i="23"/>
  <c r="AV640" i="23"/>
  <c r="BM640" i="23"/>
  <c r="AI640" i="23"/>
  <c r="AY640" i="23"/>
  <c r="BH640" i="23"/>
  <c r="AR640" i="23"/>
  <c r="Z640" i="23"/>
  <c r="AZ640" i="23"/>
  <c r="BE640" i="23"/>
  <c r="BF640" i="23"/>
  <c r="BZ640" i="23"/>
  <c r="BP640" i="23"/>
  <c r="BU640" i="23"/>
  <c r="AP640" i="23"/>
  <c r="BD640" i="23"/>
  <c r="BJ640" i="23"/>
  <c r="AN640" i="23"/>
  <c r="AX640" i="23"/>
  <c r="AG640" i="23"/>
  <c r="AD640" i="23"/>
  <c r="AS640" i="23"/>
  <c r="AF640" i="23"/>
  <c r="Y640" i="23"/>
  <c r="BK640" i="23"/>
  <c r="BV640" i="23"/>
  <c r="BW640" i="23"/>
  <c r="BQ640" i="23"/>
  <c r="BI640" i="23"/>
  <c r="BA640" i="23"/>
  <c r="AU640" i="23"/>
  <c r="AB640" i="23"/>
  <c r="BC640" i="23"/>
  <c r="AK640" i="23"/>
  <c r="BN640" i="23"/>
  <c r="AL640" i="23"/>
  <c r="AJ640" i="23"/>
  <c r="AH640" i="23"/>
  <c r="E426" i="23"/>
  <c r="AP502" i="23"/>
  <c r="AO502" i="23"/>
  <c r="BP578" i="23"/>
  <c r="BT578" i="23"/>
  <c r="BX578" i="23"/>
  <c r="BQ578" i="23"/>
  <c r="BU578" i="23"/>
  <c r="BY578" i="23"/>
  <c r="BR578" i="23"/>
  <c r="BV578" i="23"/>
  <c r="BZ578" i="23"/>
  <c r="AP578" i="23"/>
  <c r="AO578" i="23"/>
  <c r="BO578" i="23"/>
  <c r="BS578" i="23"/>
  <c r="BW578" i="23"/>
  <c r="AQ578" i="23"/>
  <c r="AR578" i="23"/>
  <c r="AS578" i="23"/>
  <c r="AT578" i="23"/>
  <c r="AU578" i="23"/>
  <c r="AV578" i="23"/>
  <c r="AW578" i="23"/>
  <c r="AX578" i="23"/>
  <c r="AY578" i="23"/>
  <c r="AZ578" i="23"/>
  <c r="BA578" i="23"/>
  <c r="BB578" i="23"/>
  <c r="BC578" i="23"/>
  <c r="BD578" i="23"/>
  <c r="BE578" i="23"/>
  <c r="BF578" i="23"/>
  <c r="BG578" i="23"/>
  <c r="BH578" i="23"/>
  <c r="BI578" i="23"/>
  <c r="BJ578" i="23"/>
  <c r="BK578" i="23"/>
  <c r="BL578" i="23"/>
  <c r="BM578" i="23"/>
  <c r="BN578" i="23"/>
  <c r="E396" i="23"/>
  <c r="N472" i="23"/>
  <c r="R472" i="23"/>
  <c r="L472" i="23"/>
  <c r="O472" i="23"/>
  <c r="M472" i="23"/>
  <c r="P472" i="23"/>
  <c r="Q472" i="23"/>
  <c r="K472" i="23"/>
  <c r="BG917" i="95" l="1"/>
  <c r="BB867" i="95"/>
  <c r="BB871" i="95" s="1"/>
  <c r="S967" i="94"/>
  <c r="AG821" i="94"/>
  <c r="AY796" i="94"/>
  <c r="Q967" i="94"/>
  <c r="W969" i="94"/>
  <c r="AU787" i="23"/>
  <c r="AU967" i="23" s="1"/>
  <c r="BG787" i="23"/>
  <c r="BG967" i="23" s="1"/>
  <c r="AI789" i="23"/>
  <c r="R969" i="23"/>
  <c r="AW767" i="94"/>
  <c r="AW771" i="94" s="1"/>
  <c r="BN767" i="94"/>
  <c r="BN771" i="94" s="1"/>
  <c r="AN767" i="94"/>
  <c r="AN771" i="94" s="1"/>
  <c r="AQ787" i="23"/>
  <c r="AQ967" i="23" s="1"/>
  <c r="BK789" i="23"/>
  <c r="BK969" i="23" s="1"/>
  <c r="BQ942" i="94"/>
  <c r="BQ946" i="94" s="1"/>
  <c r="AN965" i="94"/>
  <c r="AO965" i="94"/>
  <c r="AB792" i="94"/>
  <c r="AB796" i="94" s="1"/>
  <c r="AE792" i="94"/>
  <c r="AE796" i="94" s="1"/>
  <c r="BC84" i="23"/>
  <c r="BK84" i="23"/>
  <c r="BA965" i="23"/>
  <c r="BE921" i="95"/>
  <c r="BW842" i="94"/>
  <c r="BW846" i="94" s="1"/>
  <c r="AY896" i="95"/>
  <c r="BC787" i="23"/>
  <c r="BC967" i="23" s="1"/>
  <c r="BP787" i="23"/>
  <c r="AI787" i="23"/>
  <c r="T969" i="23"/>
  <c r="AB767" i="94"/>
  <c r="AB771" i="94" s="1"/>
  <c r="AU767" i="94"/>
  <c r="AH767" i="94"/>
  <c r="AH771" i="94" s="1"/>
  <c r="BD767" i="94"/>
  <c r="BD771" i="94" s="1"/>
  <c r="BR767" i="94"/>
  <c r="BR771" i="94" s="1"/>
  <c r="BC767" i="94"/>
  <c r="BC771" i="94" s="1"/>
  <c r="AF767" i="94"/>
  <c r="BF767" i="94"/>
  <c r="AM846" i="95"/>
  <c r="BM965" i="95"/>
  <c r="AY789" i="23"/>
  <c r="AD787" i="23"/>
  <c r="AK787" i="23"/>
  <c r="W965" i="94"/>
  <c r="BZ792" i="94"/>
  <c r="BZ796" i="94" s="1"/>
  <c r="AM792" i="94"/>
  <c r="AM796" i="94" s="1"/>
  <c r="BS84" i="23"/>
  <c r="AT867" i="23"/>
  <c r="AO967" i="95"/>
  <c r="U771" i="94"/>
  <c r="AN842" i="94"/>
  <c r="AN846" i="94" s="1"/>
  <c r="BU942" i="95"/>
  <c r="BU946" i="95" s="1"/>
  <c r="AI785" i="23"/>
  <c r="AI965" i="23" s="1"/>
  <c r="AM965" i="94"/>
  <c r="O965" i="95"/>
  <c r="BU767" i="94"/>
  <c r="BV767" i="94"/>
  <c r="BJ767" i="94"/>
  <c r="AD785" i="23"/>
  <c r="AD965" i="23" s="1"/>
  <c r="AW867" i="95"/>
  <c r="AW871" i="95" s="1"/>
  <c r="AH789" i="23"/>
  <c r="AS540" i="94"/>
  <c r="BC967" i="95"/>
  <c r="BT942" i="94"/>
  <c r="BZ942" i="94"/>
  <c r="BY942" i="94"/>
  <c r="BV942" i="94"/>
  <c r="BV946" i="94" s="1"/>
  <c r="BU942" i="94"/>
  <c r="BU946" i="94" s="1"/>
  <c r="AB965" i="95"/>
  <c r="BZ942" i="95"/>
  <c r="BG967" i="95"/>
  <c r="BP867" i="95"/>
  <c r="BP871" i="95" s="1"/>
  <c r="BO867" i="95"/>
  <c r="BH867" i="95"/>
  <c r="BH871" i="95" s="1"/>
  <c r="BD867" i="95"/>
  <c r="BD871" i="95" s="1"/>
  <c r="AT867" i="95"/>
  <c r="AT871" i="95" s="1"/>
  <c r="BT867" i="95"/>
  <c r="P742" i="95"/>
  <c r="BX946" i="95"/>
  <c r="BE84" i="23"/>
  <c r="BI787" i="23"/>
  <c r="BQ84" i="23"/>
  <c r="X967" i="23"/>
  <c r="AB789" i="23"/>
  <c r="AB969" i="23" s="1"/>
  <c r="AW789" i="23"/>
  <c r="BU789" i="23"/>
  <c r="BU969" i="23" s="1"/>
  <c r="AB84" i="23"/>
  <c r="AS789" i="23"/>
  <c r="BI789" i="23"/>
  <c r="AL84" i="23"/>
  <c r="BK967" i="23"/>
  <c r="O965" i="23"/>
  <c r="BM867" i="23"/>
  <c r="BM871" i="23" s="1"/>
  <c r="BI867" i="23"/>
  <c r="BE867" i="23"/>
  <c r="BE871" i="23" s="1"/>
  <c r="BA867" i="23"/>
  <c r="BA871" i="23" s="1"/>
  <c r="AW867" i="23"/>
  <c r="BU867" i="23"/>
  <c r="BU871" i="23" s="1"/>
  <c r="BR867" i="23"/>
  <c r="BR871" i="23" s="1"/>
  <c r="AB965" i="23"/>
  <c r="AC787" i="23"/>
  <c r="AC967" i="23" s="1"/>
  <c r="BE787" i="23"/>
  <c r="AL787" i="23"/>
  <c r="AC84" i="23"/>
  <c r="BA787" i="23"/>
  <c r="BA967" i="23" s="1"/>
  <c r="BY787" i="23"/>
  <c r="BA84" i="23"/>
  <c r="BF965" i="23"/>
  <c r="Z969" i="23"/>
  <c r="V967" i="23"/>
  <c r="AV867" i="23"/>
  <c r="BQ867" i="23"/>
  <c r="BQ871" i="23" s="1"/>
  <c r="R967" i="23"/>
  <c r="BY789" i="23"/>
  <c r="BM84" i="23"/>
  <c r="BU967" i="95"/>
  <c r="AC792" i="95"/>
  <c r="AC796" i="95" s="1"/>
  <c r="AF969" i="95"/>
  <c r="BM867" i="95"/>
  <c r="BU969" i="95"/>
  <c r="Z967" i="95"/>
  <c r="BW942" i="95"/>
  <c r="BW946" i="95" s="1"/>
  <c r="BR942" i="95"/>
  <c r="BR946" i="95" s="1"/>
  <c r="BM942" i="95"/>
  <c r="BM946" i="95" s="1"/>
  <c r="U965" i="95"/>
  <c r="W967" i="95"/>
  <c r="BV867" i="95"/>
  <c r="BV871" i="95" s="1"/>
  <c r="AY867" i="95"/>
  <c r="AY871" i="95" s="1"/>
  <c r="BE867" i="95"/>
  <c r="BE871" i="95" s="1"/>
  <c r="AU867" i="95"/>
  <c r="AU871" i="95" s="1"/>
  <c r="BI867" i="95"/>
  <c r="BI871" i="95" s="1"/>
  <c r="BG867" i="95"/>
  <c r="BG871" i="95" s="1"/>
  <c r="BC867" i="95"/>
  <c r="BC871" i="95" s="1"/>
  <c r="AB792" i="95"/>
  <c r="AF540" i="95"/>
  <c r="BG965" i="95"/>
  <c r="BQ942" i="95"/>
  <c r="BQ946" i="95" s="1"/>
  <c r="BE969" i="95"/>
  <c r="AK967" i="95"/>
  <c r="AC967" i="95"/>
  <c r="BS942" i="95"/>
  <c r="BS946" i="95" s="1"/>
  <c r="AH965" i="95"/>
  <c r="BW867" i="95"/>
  <c r="BW871" i="95" s="1"/>
  <c r="BL965" i="95"/>
  <c r="BA792" i="94"/>
  <c r="BA796" i="94" s="1"/>
  <c r="AL792" i="94"/>
  <c r="AL796" i="94" s="1"/>
  <c r="BE792" i="94"/>
  <c r="BE796" i="94" s="1"/>
  <c r="BK792" i="94"/>
  <c r="BK796" i="94" s="1"/>
  <c r="BS792" i="94"/>
  <c r="AZ792" i="94"/>
  <c r="AZ796" i="94" s="1"/>
  <c r="AO842" i="94"/>
  <c r="AO846" i="94" s="1"/>
  <c r="AB969" i="94"/>
  <c r="AF969" i="94"/>
  <c r="Y767" i="94"/>
  <c r="Y771" i="94" s="1"/>
  <c r="AI767" i="94"/>
  <c r="V767" i="94"/>
  <c r="V771" i="94" s="1"/>
  <c r="BL767" i="94"/>
  <c r="BL771" i="94" s="1"/>
  <c r="AO767" i="94"/>
  <c r="BH767" i="94"/>
  <c r="BH771" i="94" s="1"/>
  <c r="AK767" i="94"/>
  <c r="BX767" i="94"/>
  <c r="BX771" i="94" s="1"/>
  <c r="AG767" i="94"/>
  <c r="AG771" i="94" s="1"/>
  <c r="BI767" i="94"/>
  <c r="AP767" i="94"/>
  <c r="BO767" i="94"/>
  <c r="BO771" i="94" s="1"/>
  <c r="BS942" i="94"/>
  <c r="BW942" i="94"/>
  <c r="BR942" i="94"/>
  <c r="BR946" i="94" s="1"/>
  <c r="BE921" i="94"/>
  <c r="BH792" i="94"/>
  <c r="BH796" i="94" s="1"/>
  <c r="BB792" i="94"/>
  <c r="BB796" i="94" s="1"/>
  <c r="BI792" i="94"/>
  <c r="BI796" i="94" s="1"/>
  <c r="BJ842" i="94"/>
  <c r="BJ846" i="94" s="1"/>
  <c r="AQ842" i="94"/>
  <c r="AQ846" i="94" s="1"/>
  <c r="AB967" i="94"/>
  <c r="AQ767" i="94"/>
  <c r="AQ771" i="94" s="1"/>
  <c r="BQ767" i="94"/>
  <c r="BZ767" i="94"/>
  <c r="Z767" i="94"/>
  <c r="Z771" i="94" s="1"/>
  <c r="AF792" i="94"/>
  <c r="AF796" i="94" s="1"/>
  <c r="BD792" i="94"/>
  <c r="BD796" i="94" s="1"/>
  <c r="BO792" i="94"/>
  <c r="BO796" i="94" s="1"/>
  <c r="BF842" i="94"/>
  <c r="BF846" i="94" s="1"/>
  <c r="BV842" i="94"/>
  <c r="BS842" i="94"/>
  <c r="BS846" i="94" s="1"/>
  <c r="AP842" i="94"/>
  <c r="AP846" i="94" s="1"/>
  <c r="BB842" i="94"/>
  <c r="Q965" i="94"/>
  <c r="W967" i="94"/>
  <c r="AF967" i="94"/>
  <c r="BB767" i="94"/>
  <c r="BB771" i="94" s="1"/>
  <c r="AR767" i="94"/>
  <c r="AX767" i="94"/>
  <c r="AX771" i="94" s="1"/>
  <c r="BW767" i="94"/>
  <c r="BW771" i="94" s="1"/>
  <c r="AD767" i="94"/>
  <c r="AD771" i="94" s="1"/>
  <c r="BA767" i="94"/>
  <c r="BA771" i="94" s="1"/>
  <c r="BC792" i="94"/>
  <c r="BC796" i="94" s="1"/>
  <c r="BU792" i="94"/>
  <c r="BL796" i="94"/>
  <c r="AP792" i="94"/>
  <c r="AP796" i="94" s="1"/>
  <c r="AG792" i="94"/>
  <c r="AU792" i="94"/>
  <c r="AU796" i="94" s="1"/>
  <c r="BR792" i="94"/>
  <c r="BR796" i="94" s="1"/>
  <c r="AJ792" i="94"/>
  <c r="AJ796" i="94" s="1"/>
  <c r="BT792" i="94"/>
  <c r="BT796" i="94" s="1"/>
  <c r="BT842" i="94"/>
  <c r="BT846" i="94" s="1"/>
  <c r="BY842" i="94"/>
  <c r="AR842" i="94"/>
  <c r="AR846" i="94" s="1"/>
  <c r="BQ842" i="94"/>
  <c r="BQ846" i="94" s="1"/>
  <c r="AA767" i="94"/>
  <c r="AA771" i="94" s="1"/>
  <c r="AL767" i="94"/>
  <c r="AL771" i="94" s="1"/>
  <c r="BM767" i="94"/>
  <c r="BM771" i="94" s="1"/>
  <c r="AM767" i="94"/>
  <c r="AT767" i="94"/>
  <c r="BS767" i="94"/>
  <c r="BS771" i="94" s="1"/>
  <c r="AZ767" i="94"/>
  <c r="BG965" i="94"/>
  <c r="AR540" i="94"/>
  <c r="BO942" i="94"/>
  <c r="BO946" i="94" s="1"/>
  <c r="BN942" i="94"/>
  <c r="BM942" i="94"/>
  <c r="AS792" i="94"/>
  <c r="AS796" i="94" s="1"/>
  <c r="BP767" i="94"/>
  <c r="BP771" i="94" s="1"/>
  <c r="X767" i="94"/>
  <c r="X771" i="94" s="1"/>
  <c r="BE767" i="94"/>
  <c r="BE771" i="94" s="1"/>
  <c r="AS767" i="94"/>
  <c r="AS771" i="94" s="1"/>
  <c r="AE767" i="94"/>
  <c r="AE771" i="94" s="1"/>
  <c r="BY767" i="94"/>
  <c r="BY771" i="94" s="1"/>
  <c r="BX942" i="94"/>
  <c r="BX946" i="94" s="1"/>
  <c r="B781" i="94"/>
  <c r="AJ783" i="94" s="1"/>
  <c r="AO792" i="94"/>
  <c r="AR792" i="94"/>
  <c r="AN792" i="94"/>
  <c r="BN792" i="94"/>
  <c r="AQ792" i="94"/>
  <c r="AT842" i="94"/>
  <c r="AT846" i="94" s="1"/>
  <c r="AV767" i="94"/>
  <c r="AV771" i="94" s="1"/>
  <c r="BG767" i="94"/>
  <c r="BG771" i="94" s="1"/>
  <c r="AF771" i="94"/>
  <c r="BL942" i="94"/>
  <c r="BL946" i="94" s="1"/>
  <c r="BP942" i="94"/>
  <c r="BP946" i="94" s="1"/>
  <c r="AD789" i="23"/>
  <c r="AR787" i="23"/>
  <c r="BH787" i="23"/>
  <c r="BH967" i="23" s="1"/>
  <c r="AH785" i="23"/>
  <c r="AM84" i="23"/>
  <c r="AJ84" i="23"/>
  <c r="AY967" i="23"/>
  <c r="AE967" i="23"/>
  <c r="AH787" i="23"/>
  <c r="AH967" i="23" s="1"/>
  <c r="BS969" i="23"/>
  <c r="B961" i="94"/>
  <c r="AH540" i="23"/>
  <c r="AT792" i="94"/>
  <c r="AT796" i="94" s="1"/>
  <c r="BY792" i="94"/>
  <c r="BY796" i="94" s="1"/>
  <c r="AK792" i="94"/>
  <c r="AK796" i="94" s="1"/>
  <c r="BV792" i="94"/>
  <c r="BV796" i="94" s="1"/>
  <c r="BQ792" i="94"/>
  <c r="BQ796" i="94" s="1"/>
  <c r="BF792" i="94"/>
  <c r="BF796" i="94" s="1"/>
  <c r="BG792" i="94"/>
  <c r="BG796" i="94" s="1"/>
  <c r="BS967" i="23"/>
  <c r="Z967" i="23"/>
  <c r="AX969" i="95"/>
  <c r="AK969" i="95"/>
  <c r="BY942" i="95"/>
  <c r="BY946" i="95" s="1"/>
  <c r="BT942" i="95"/>
  <c r="BP942" i="95"/>
  <c r="BP946" i="95" s="1"/>
  <c r="BG969" i="95"/>
  <c r="AZ867" i="95"/>
  <c r="AZ871" i="95" s="1"/>
  <c r="BQ867" i="95"/>
  <c r="BQ871" i="95" s="1"/>
  <c r="BL867" i="95"/>
  <c r="BL871" i="95" s="1"/>
  <c r="BN867" i="95"/>
  <c r="BN871" i="95" s="1"/>
  <c r="BU867" i="95"/>
  <c r="BU871" i="95" s="1"/>
  <c r="BA867" i="95"/>
  <c r="BA871" i="95" s="1"/>
  <c r="BS867" i="95"/>
  <c r="BS871" i="95" s="1"/>
  <c r="AH792" i="94"/>
  <c r="AH796" i="94" s="1"/>
  <c r="AI792" i="94"/>
  <c r="AX792" i="94"/>
  <c r="BM792" i="94"/>
  <c r="BM796" i="94" s="1"/>
  <c r="BX792" i="94"/>
  <c r="BX796" i="94" s="1"/>
  <c r="V969" i="23"/>
  <c r="BK867" i="23"/>
  <c r="BK871" i="23" s="1"/>
  <c r="BG867" i="23"/>
  <c r="BG871" i="23" s="1"/>
  <c r="BC867" i="23"/>
  <c r="BC871" i="23" s="1"/>
  <c r="AY867" i="23"/>
  <c r="AY871" i="23" s="1"/>
  <c r="AX967" i="95"/>
  <c r="BN969" i="95"/>
  <c r="BS969" i="95"/>
  <c r="AF967" i="95"/>
  <c r="BR842" i="94"/>
  <c r="BR846" i="94" s="1"/>
  <c r="BN942" i="95"/>
  <c r="BN946" i="95" s="1"/>
  <c r="AV867" i="95"/>
  <c r="AV871" i="95" s="1"/>
  <c r="AX867" i="95"/>
  <c r="AX871" i="95" s="1"/>
  <c r="BJ867" i="95"/>
  <c r="BJ871" i="95" s="1"/>
  <c r="BF867" i="95"/>
  <c r="BF871" i="95" s="1"/>
  <c r="AU965" i="23"/>
  <c r="BW792" i="94"/>
  <c r="BW796" i="94" s="1"/>
  <c r="AV792" i="94"/>
  <c r="AV796" i="94" s="1"/>
  <c r="BP792" i="94"/>
  <c r="BP796" i="94" s="1"/>
  <c r="AW792" i="94"/>
  <c r="AW796" i="94" s="1"/>
  <c r="BJ792" i="94"/>
  <c r="BJ796" i="94" s="1"/>
  <c r="B957" i="23"/>
  <c r="AU969" i="23"/>
  <c r="BP969" i="23"/>
  <c r="O969" i="23"/>
  <c r="BN867" i="23"/>
  <c r="BJ867" i="23"/>
  <c r="BJ871" i="23" s="1"/>
  <c r="BF867" i="23"/>
  <c r="BB867" i="23"/>
  <c r="AX867" i="23"/>
  <c r="BY867" i="23"/>
  <c r="BY871" i="23" s="1"/>
  <c r="BX867" i="23"/>
  <c r="BX871" i="23" s="1"/>
  <c r="BW867" i="23"/>
  <c r="BW871" i="23" s="1"/>
  <c r="BV867" i="23"/>
  <c r="BV871" i="23" s="1"/>
  <c r="AV967" i="95"/>
  <c r="BL967" i="95"/>
  <c r="BE967" i="95"/>
  <c r="BC969" i="95"/>
  <c r="BC842" i="94"/>
  <c r="BC846" i="94" s="1"/>
  <c r="BH842" i="94"/>
  <c r="BH846" i="94" s="1"/>
  <c r="BE842" i="94"/>
  <c r="BE846" i="94" s="1"/>
  <c r="AU842" i="94"/>
  <c r="AU846" i="94" s="1"/>
  <c r="BA842" i="94"/>
  <c r="BA846" i="94" s="1"/>
  <c r="AV842" i="94"/>
  <c r="AV846" i="94" s="1"/>
  <c r="BX842" i="94"/>
  <c r="BX846" i="94" s="1"/>
  <c r="BL842" i="94"/>
  <c r="AW842" i="94"/>
  <c r="AW846" i="94" s="1"/>
  <c r="AA965" i="95"/>
  <c r="BV942" i="95"/>
  <c r="BV946" i="95" s="1"/>
  <c r="BO942" i="95"/>
  <c r="BO946" i="95" s="1"/>
  <c r="AA796" i="95"/>
  <c r="W969" i="95"/>
  <c r="BY867" i="95"/>
  <c r="BY871" i="95" s="1"/>
  <c r="BR867" i="95"/>
  <c r="BR871" i="95" s="1"/>
  <c r="BX867" i="95"/>
  <c r="BX871" i="95" s="1"/>
  <c r="BZ867" i="95"/>
  <c r="BZ871" i="95" s="1"/>
  <c r="BT867" i="23"/>
  <c r="BT871" i="23" s="1"/>
  <c r="BS867" i="23"/>
  <c r="BS871" i="23" s="1"/>
  <c r="BN967" i="95"/>
  <c r="BS967" i="95"/>
  <c r="M694" i="23"/>
  <c r="M697" i="23" s="1"/>
  <c r="J694" i="23"/>
  <c r="J697" i="23" s="1"/>
  <c r="AZ842" i="94"/>
  <c r="AZ846" i="94" s="1"/>
  <c r="BG846" i="94"/>
  <c r="BO842" i="94"/>
  <c r="BO846" i="94" s="1"/>
  <c r="BU842" i="94"/>
  <c r="BU846" i="94" s="1"/>
  <c r="V771" i="23"/>
  <c r="AG540" i="95"/>
  <c r="BW967" i="23"/>
  <c r="BL969" i="95"/>
  <c r="B957" i="94"/>
  <c r="B957" i="95"/>
  <c r="AI965" i="95"/>
  <c r="U967" i="23"/>
  <c r="BD842" i="94"/>
  <c r="BD846" i="94" s="1"/>
  <c r="B961" i="95"/>
  <c r="AC771" i="94"/>
  <c r="BT771" i="94"/>
  <c r="AC969" i="94"/>
  <c r="B961" i="23"/>
  <c r="O746" i="95"/>
  <c r="BQ412" i="94"/>
  <c r="BV412" i="94"/>
  <c r="BW412" i="94"/>
  <c r="BU412" i="94"/>
  <c r="BZ412" i="94"/>
  <c r="BP412" i="94"/>
  <c r="BY412" i="94"/>
  <c r="BO412" i="94"/>
  <c r="BT412" i="94"/>
  <c r="BX412" i="94"/>
  <c r="BR412" i="94"/>
  <c r="BS412" i="94"/>
  <c r="AB412" i="94"/>
  <c r="AF412" i="94"/>
  <c r="AJ412" i="94"/>
  <c r="AN412" i="94"/>
  <c r="AR412" i="94"/>
  <c r="AV412" i="94"/>
  <c r="AZ412" i="94"/>
  <c r="BD412" i="94"/>
  <c r="BH412" i="94"/>
  <c r="BL412" i="94"/>
  <c r="AC412" i="94"/>
  <c r="AG412" i="94"/>
  <c r="AK412" i="94"/>
  <c r="AO412" i="94"/>
  <c r="AS412" i="94"/>
  <c r="AW412" i="94"/>
  <c r="BA412" i="94"/>
  <c r="BE412" i="94"/>
  <c r="BI412" i="94"/>
  <c r="BM412" i="94"/>
  <c r="AD412" i="94"/>
  <c r="AH412" i="94"/>
  <c r="AL412" i="94"/>
  <c r="AP412" i="94"/>
  <c r="AT412" i="94"/>
  <c r="AX412" i="94"/>
  <c r="BB412" i="94"/>
  <c r="BF412" i="94"/>
  <c r="BJ412" i="94"/>
  <c r="BN412" i="94"/>
  <c r="AA412" i="94"/>
  <c r="AA791" i="94" s="1"/>
  <c r="AE412" i="94"/>
  <c r="AI412" i="94"/>
  <c r="AM412" i="94"/>
  <c r="AQ412" i="94"/>
  <c r="AU412" i="94"/>
  <c r="AY412" i="94"/>
  <c r="BC412" i="94"/>
  <c r="BG412" i="94"/>
  <c r="BK412" i="94"/>
  <c r="BC969" i="23"/>
  <c r="BS434" i="94"/>
  <c r="BX434" i="94"/>
  <c r="BR434" i="94"/>
  <c r="BW434" i="94"/>
  <c r="BQ434" i="94"/>
  <c r="BV434" i="94"/>
  <c r="BP434" i="94"/>
  <c r="BZ434" i="94"/>
  <c r="BT434" i="94"/>
  <c r="BU434" i="94"/>
  <c r="BO434" i="94"/>
  <c r="BY434" i="94"/>
  <c r="AY434" i="94"/>
  <c r="BC434" i="94"/>
  <c r="BG434" i="94"/>
  <c r="BK434" i="94"/>
  <c r="AZ434" i="94"/>
  <c r="BD434" i="94"/>
  <c r="BH434" i="94"/>
  <c r="BL434" i="94"/>
  <c r="AW434" i="94"/>
  <c r="BA434" i="94"/>
  <c r="BE434" i="94"/>
  <c r="BI434" i="94"/>
  <c r="BM434" i="94"/>
  <c r="AX434" i="94"/>
  <c r="BB434" i="94"/>
  <c r="BF434" i="94"/>
  <c r="BJ434" i="94"/>
  <c r="BN434" i="94"/>
  <c r="I969" i="95"/>
  <c r="H969" i="95"/>
  <c r="BN911" i="95"/>
  <c r="B910" i="95"/>
  <c r="BN907" i="95"/>
  <c r="A902" i="95"/>
  <c r="A909" i="95" s="1"/>
  <c r="BX936" i="23"/>
  <c r="B935" i="23"/>
  <c r="K694" i="23"/>
  <c r="K697" i="23" s="1"/>
  <c r="L694" i="23"/>
  <c r="L697" i="23" s="1"/>
  <c r="BY398" i="94"/>
  <c r="BO398" i="94"/>
  <c r="BT398" i="94"/>
  <c r="BR398" i="94"/>
  <c r="BS398" i="94"/>
  <c r="BX398" i="94"/>
  <c r="BQ398" i="94"/>
  <c r="BV398" i="94"/>
  <c r="BW398" i="94"/>
  <c r="BZ398" i="94"/>
  <c r="BP398" i="94"/>
  <c r="BU398" i="94"/>
  <c r="O398" i="94"/>
  <c r="S398" i="94"/>
  <c r="W398" i="94"/>
  <c r="AA398" i="94"/>
  <c r="AE398" i="94"/>
  <c r="AI398" i="94"/>
  <c r="AM398" i="94"/>
  <c r="AQ398" i="94"/>
  <c r="AU398" i="94"/>
  <c r="AY398" i="94"/>
  <c r="BC398" i="94"/>
  <c r="BG398" i="94"/>
  <c r="BK398" i="94"/>
  <c r="P398" i="94"/>
  <c r="T398" i="94"/>
  <c r="X398" i="94"/>
  <c r="AB398" i="94"/>
  <c r="AF398" i="94"/>
  <c r="AJ398" i="94"/>
  <c r="AN398" i="94"/>
  <c r="AR398" i="94"/>
  <c r="AV398" i="94"/>
  <c r="AZ398" i="94"/>
  <c r="BD398" i="94"/>
  <c r="BH398" i="94"/>
  <c r="BL398" i="94"/>
  <c r="M398" i="94"/>
  <c r="Q398" i="94"/>
  <c r="U398" i="94"/>
  <c r="Y398" i="94"/>
  <c r="AC398" i="94"/>
  <c r="AG398" i="94"/>
  <c r="AK398" i="94"/>
  <c r="AO398" i="94"/>
  <c r="AS398" i="94"/>
  <c r="AW398" i="94"/>
  <c r="BA398" i="94"/>
  <c r="BE398" i="94"/>
  <c r="BI398" i="94"/>
  <c r="BM398" i="94"/>
  <c r="N398" i="94"/>
  <c r="R398" i="94"/>
  <c r="V398" i="94"/>
  <c r="Z398" i="94"/>
  <c r="AD398" i="94"/>
  <c r="AH398" i="94"/>
  <c r="AL398" i="94"/>
  <c r="AP398" i="94"/>
  <c r="AT398" i="94"/>
  <c r="AX398" i="94"/>
  <c r="BB398" i="94"/>
  <c r="BF398" i="94"/>
  <c r="BJ398" i="94"/>
  <c r="BN398" i="94"/>
  <c r="AD761" i="94"/>
  <c r="B760" i="94"/>
  <c r="BQ432" i="95"/>
  <c r="BV432" i="95"/>
  <c r="BW432" i="95"/>
  <c r="BU432" i="95"/>
  <c r="BZ432" i="95"/>
  <c r="BP432" i="95"/>
  <c r="BY432" i="95"/>
  <c r="BO432" i="95"/>
  <c r="BT432" i="95"/>
  <c r="BR432" i="95"/>
  <c r="BX432" i="95"/>
  <c r="BS432" i="95"/>
  <c r="AX432" i="95"/>
  <c r="BB432" i="95"/>
  <c r="BF432" i="95"/>
  <c r="BJ432" i="95"/>
  <c r="BN432" i="95"/>
  <c r="AU432" i="95"/>
  <c r="AY432" i="95"/>
  <c r="BC432" i="95"/>
  <c r="BG432" i="95"/>
  <c r="BK432" i="95"/>
  <c r="AV432" i="95"/>
  <c r="AZ432" i="95"/>
  <c r="BD432" i="95"/>
  <c r="BH432" i="95"/>
  <c r="BL432" i="95"/>
  <c r="AW432" i="95"/>
  <c r="BA432" i="95"/>
  <c r="BE432" i="95"/>
  <c r="BI432" i="95"/>
  <c r="BM432" i="95"/>
  <c r="L694" i="95"/>
  <c r="L697" i="95" s="1"/>
  <c r="J694" i="95"/>
  <c r="J697" i="95" s="1"/>
  <c r="K694" i="95"/>
  <c r="K697" i="95" s="1"/>
  <c r="B733" i="95"/>
  <c r="X963" i="95"/>
  <c r="BQ413" i="95"/>
  <c r="BV413" i="95"/>
  <c r="BW413" i="95"/>
  <c r="BU413" i="95"/>
  <c r="BZ413" i="95"/>
  <c r="BP413" i="95"/>
  <c r="BY413" i="95"/>
  <c r="BO413" i="95"/>
  <c r="BT413" i="95"/>
  <c r="BX413" i="95"/>
  <c r="BR413" i="95"/>
  <c r="BS413" i="95"/>
  <c r="AC413" i="95"/>
  <c r="AG413" i="95"/>
  <c r="AK413" i="95"/>
  <c r="AO413" i="95"/>
  <c r="AS413" i="95"/>
  <c r="AW413" i="95"/>
  <c r="BA413" i="95"/>
  <c r="BE413" i="95"/>
  <c r="BI413" i="95"/>
  <c r="BM413" i="95"/>
  <c r="AD413" i="95"/>
  <c r="AH413" i="95"/>
  <c r="AL413" i="95"/>
  <c r="AP413" i="95"/>
  <c r="AT413" i="95"/>
  <c r="AX413" i="95"/>
  <c r="BB413" i="95"/>
  <c r="BF413" i="95"/>
  <c r="BJ413" i="95"/>
  <c r="BN413" i="95"/>
  <c r="AE413" i="95"/>
  <c r="AI413" i="95"/>
  <c r="AM413" i="95"/>
  <c r="AQ413" i="95"/>
  <c r="AU413" i="95"/>
  <c r="AY413" i="95"/>
  <c r="BC413" i="95"/>
  <c r="BG413" i="95"/>
  <c r="BK413" i="95"/>
  <c r="AB413" i="95"/>
  <c r="AF413" i="95"/>
  <c r="AJ413" i="95"/>
  <c r="AN413" i="95"/>
  <c r="AR413" i="95"/>
  <c r="AV413" i="95"/>
  <c r="AZ413" i="95"/>
  <c r="BD413" i="95"/>
  <c r="BH413" i="95"/>
  <c r="BL413" i="95"/>
  <c r="AN969" i="94"/>
  <c r="BM967" i="94"/>
  <c r="AP967" i="94"/>
  <c r="AU967" i="94"/>
  <c r="BK967" i="94"/>
  <c r="AG969" i="94"/>
  <c r="E449" i="95"/>
  <c r="BN525" i="95"/>
  <c r="BL525" i="95"/>
  <c r="BM525" i="95"/>
  <c r="BY429" i="95"/>
  <c r="BO429" i="95"/>
  <c r="BT429" i="95"/>
  <c r="BR429" i="95"/>
  <c r="BS429" i="95"/>
  <c r="BX429" i="95"/>
  <c r="BV429" i="95"/>
  <c r="BZ429" i="95"/>
  <c r="BQ429" i="95"/>
  <c r="BW429" i="95"/>
  <c r="BU429" i="95"/>
  <c r="BP429" i="95"/>
  <c r="AS429" i="95"/>
  <c r="AW429" i="95"/>
  <c r="BA429" i="95"/>
  <c r="BE429" i="95"/>
  <c r="BI429" i="95"/>
  <c r="BM429" i="95"/>
  <c r="AT429" i="95"/>
  <c r="AX429" i="95"/>
  <c r="BB429" i="95"/>
  <c r="BF429" i="95"/>
  <c r="BJ429" i="95"/>
  <c r="BN429" i="95"/>
  <c r="AU429" i="95"/>
  <c r="AY429" i="95"/>
  <c r="BC429" i="95"/>
  <c r="BG429" i="95"/>
  <c r="BK429" i="95"/>
  <c r="AR429" i="95"/>
  <c r="AV429" i="95"/>
  <c r="AZ429" i="95"/>
  <c r="BD429" i="95"/>
  <c r="BH429" i="95"/>
  <c r="BL429" i="95"/>
  <c r="AO540" i="94"/>
  <c r="AJ540" i="94"/>
  <c r="F32" i="68"/>
  <c r="AJ782" i="23"/>
  <c r="A777" i="23"/>
  <c r="A784" i="23" s="1"/>
  <c r="BR434" i="23"/>
  <c r="BS434" i="23"/>
  <c r="BX434" i="23"/>
  <c r="BQ434" i="23"/>
  <c r="BV434" i="23"/>
  <c r="BW434" i="23"/>
  <c r="BU434" i="23"/>
  <c r="BZ434" i="23"/>
  <c r="BP434" i="23"/>
  <c r="BY434" i="23"/>
  <c r="BO434" i="23"/>
  <c r="BT434" i="23"/>
  <c r="BB434" i="23"/>
  <c r="BD434" i="23"/>
  <c r="BM434" i="23"/>
  <c r="BK434" i="23"/>
  <c r="BI434" i="23"/>
  <c r="BF434" i="23"/>
  <c r="BL434" i="23"/>
  <c r="AY434" i="23"/>
  <c r="AZ434" i="23"/>
  <c r="BJ434" i="23"/>
  <c r="AW434" i="23"/>
  <c r="BC434" i="23"/>
  <c r="BH434" i="23"/>
  <c r="AX434" i="23"/>
  <c r="BN434" i="23"/>
  <c r="BE434" i="23"/>
  <c r="BG434" i="23"/>
  <c r="BA434" i="23"/>
  <c r="V965" i="94"/>
  <c r="BM817" i="94"/>
  <c r="BM821" i="94" s="1"/>
  <c r="BK817" i="94"/>
  <c r="BK821" i="94" s="1"/>
  <c r="BS817" i="94"/>
  <c r="BS821" i="94" s="1"/>
  <c r="AW817" i="94"/>
  <c r="AW821" i="94" s="1"/>
  <c r="BD817" i="94"/>
  <c r="BD821" i="94" s="1"/>
  <c r="BX817" i="94"/>
  <c r="BX821" i="94" s="1"/>
  <c r="AU817" i="94"/>
  <c r="AU821" i="94" s="1"/>
  <c r="AS817" i="94"/>
  <c r="AS821" i="94" s="1"/>
  <c r="AY817" i="94"/>
  <c r="AY821" i="94" s="1"/>
  <c r="BB817" i="94"/>
  <c r="BB821" i="94" s="1"/>
  <c r="BV817" i="94"/>
  <c r="BV821" i="94" s="1"/>
  <c r="AV963" i="94"/>
  <c r="B833" i="94"/>
  <c r="BO397" i="95"/>
  <c r="BU397" i="95"/>
  <c r="BZ397" i="95"/>
  <c r="BS397" i="95"/>
  <c r="BY397" i="95"/>
  <c r="BT397" i="95"/>
  <c r="BW397" i="95"/>
  <c r="BX397" i="95"/>
  <c r="BQ397" i="95"/>
  <c r="BP397" i="95"/>
  <c r="BR397" i="95"/>
  <c r="BV397" i="95"/>
  <c r="O397" i="95"/>
  <c r="S397" i="95"/>
  <c r="W397" i="95"/>
  <c r="AA397" i="95"/>
  <c r="AE397" i="95"/>
  <c r="AI397" i="95"/>
  <c r="AM397" i="95"/>
  <c r="AQ397" i="95"/>
  <c r="AU397" i="95"/>
  <c r="AY397" i="95"/>
  <c r="BC397" i="95"/>
  <c r="BG397" i="95"/>
  <c r="BK397" i="95"/>
  <c r="L397" i="95"/>
  <c r="P397" i="95"/>
  <c r="T397" i="95"/>
  <c r="X397" i="95"/>
  <c r="AB397" i="95"/>
  <c r="AF397" i="95"/>
  <c r="AJ397" i="95"/>
  <c r="AN397" i="95"/>
  <c r="AR397" i="95"/>
  <c r="AV397" i="95"/>
  <c r="AZ397" i="95"/>
  <c r="BD397" i="95"/>
  <c r="BH397" i="95"/>
  <c r="BL397" i="95"/>
  <c r="M397" i="95"/>
  <c r="Q397" i="95"/>
  <c r="U397" i="95"/>
  <c r="Y397" i="95"/>
  <c r="AC397" i="95"/>
  <c r="AG397" i="95"/>
  <c r="AK397" i="95"/>
  <c r="AO397" i="95"/>
  <c r="AS397" i="95"/>
  <c r="AW397" i="95"/>
  <c r="BA397" i="95"/>
  <c r="BE397" i="95"/>
  <c r="BI397" i="95"/>
  <c r="BM397" i="95"/>
  <c r="N397" i="95"/>
  <c r="R397" i="95"/>
  <c r="V397" i="95"/>
  <c r="Z397" i="95"/>
  <c r="AD397" i="95"/>
  <c r="AH397" i="95"/>
  <c r="AL397" i="95"/>
  <c r="AP397" i="95"/>
  <c r="AT397" i="95"/>
  <c r="AX397" i="95"/>
  <c r="BB397" i="95"/>
  <c r="BF397" i="95"/>
  <c r="BJ397" i="95"/>
  <c r="BN397" i="95"/>
  <c r="AR969" i="23"/>
  <c r="AZ967" i="23"/>
  <c r="BO967" i="23"/>
  <c r="Y717" i="23"/>
  <c r="Y721" i="23" s="1"/>
  <c r="Y616" i="23"/>
  <c r="X717" i="23"/>
  <c r="X721" i="23" s="1"/>
  <c r="X616" i="23"/>
  <c r="AJ717" i="23"/>
  <c r="AJ721" i="23" s="1"/>
  <c r="AA717" i="23"/>
  <c r="AA616" i="23"/>
  <c r="AV717" i="23"/>
  <c r="AV721" i="23" s="1"/>
  <c r="AT717" i="23"/>
  <c r="AT721" i="23" s="1"/>
  <c r="H717" i="23"/>
  <c r="H616" i="23"/>
  <c r="BY717" i="23"/>
  <c r="BY721" i="23" s="1"/>
  <c r="V717" i="23"/>
  <c r="V721" i="23" s="1"/>
  <c r="V616" i="23"/>
  <c r="G717" i="23"/>
  <c r="G721" i="23" s="1"/>
  <c r="G616" i="23"/>
  <c r="AZ717" i="23"/>
  <c r="AZ721" i="23" s="1"/>
  <c r="Z717" i="23"/>
  <c r="Z721" i="23" s="1"/>
  <c r="Z616" i="23"/>
  <c r="BX717" i="23"/>
  <c r="BX721" i="23" s="1"/>
  <c r="T616" i="23"/>
  <c r="T717" i="23"/>
  <c r="T721" i="23" s="1"/>
  <c r="AC717" i="23"/>
  <c r="BL717" i="23"/>
  <c r="BN717" i="23"/>
  <c r="BZ717" i="23"/>
  <c r="BZ721" i="23" s="1"/>
  <c r="B860" i="23"/>
  <c r="BB861" i="23"/>
  <c r="BM917" i="23"/>
  <c r="BM921" i="23" s="1"/>
  <c r="BI917" i="23"/>
  <c r="BT917" i="23"/>
  <c r="BO917" i="23"/>
  <c r="BO921" i="23" s="1"/>
  <c r="BR917" i="23"/>
  <c r="E442" i="94"/>
  <c r="BH518" i="94"/>
  <c r="BL518" i="94"/>
  <c r="BE518" i="94"/>
  <c r="BI518" i="94"/>
  <c r="BM518" i="94"/>
  <c r="BF518" i="94"/>
  <c r="BJ518" i="94"/>
  <c r="BN518" i="94"/>
  <c r="BG518" i="94"/>
  <c r="BK518" i="94"/>
  <c r="AZ969" i="95"/>
  <c r="BP969" i="95"/>
  <c r="AS969" i="95"/>
  <c r="BW969" i="95"/>
  <c r="V969" i="95"/>
  <c r="S969" i="95"/>
  <c r="BK616" i="95"/>
  <c r="BK717" i="95"/>
  <c r="BK721" i="95" s="1"/>
  <c r="BV717" i="95"/>
  <c r="BV721" i="95" s="1"/>
  <c r="BV616" i="95"/>
  <c r="AD717" i="95"/>
  <c r="AD616" i="95"/>
  <c r="AE717" i="95"/>
  <c r="AE721" i="95" s="1"/>
  <c r="AE616" i="95"/>
  <c r="Z717" i="95"/>
  <c r="Z721" i="95" s="1"/>
  <c r="Z616" i="95"/>
  <c r="AR616" i="95"/>
  <c r="AR717" i="95"/>
  <c r="AR721" i="95" s="1"/>
  <c r="I717" i="95"/>
  <c r="I721" i="95" s="1"/>
  <c r="I616" i="95"/>
  <c r="S717" i="95"/>
  <c r="S721" i="95" s="1"/>
  <c r="S616" i="95"/>
  <c r="AN717" i="95"/>
  <c r="AN721" i="95" s="1"/>
  <c r="AN616" i="95"/>
  <c r="AA717" i="95"/>
  <c r="AA721" i="95" s="1"/>
  <c r="AA616" i="95"/>
  <c r="W717" i="95"/>
  <c r="W721" i="95" s="1"/>
  <c r="W616" i="95"/>
  <c r="BX717" i="95"/>
  <c r="BX721" i="95" s="1"/>
  <c r="BX616" i="95"/>
  <c r="AU717" i="95"/>
  <c r="AU721" i="95" s="1"/>
  <c r="AU616" i="95"/>
  <c r="BL717" i="95"/>
  <c r="BL721" i="95" s="1"/>
  <c r="BL616" i="95"/>
  <c r="J717" i="95"/>
  <c r="J721" i="95" s="1"/>
  <c r="J616" i="95"/>
  <c r="AC717" i="95"/>
  <c r="AC721" i="95" s="1"/>
  <c r="AC616" i="95"/>
  <c r="N717" i="95"/>
  <c r="N721" i="95" s="1"/>
  <c r="N616" i="95"/>
  <c r="BB616" i="95"/>
  <c r="BB717" i="95"/>
  <c r="BB721" i="95" s="1"/>
  <c r="Q969" i="95"/>
  <c r="BK767" i="23"/>
  <c r="BG767" i="23"/>
  <c r="BG771" i="23" s="1"/>
  <c r="BC767" i="23"/>
  <c r="BC771" i="23" s="1"/>
  <c r="AY767" i="23"/>
  <c r="AY771" i="23" s="1"/>
  <c r="AU767" i="23"/>
  <c r="AQ767" i="23"/>
  <c r="AQ771" i="23" s="1"/>
  <c r="AM767" i="23"/>
  <c r="AM771" i="23" s="1"/>
  <c r="AI767" i="23"/>
  <c r="AI771" i="23" s="1"/>
  <c r="AE767" i="23"/>
  <c r="AA767" i="23"/>
  <c r="W767" i="23"/>
  <c r="BS767" i="23"/>
  <c r="BS771" i="23" s="1"/>
  <c r="BR767" i="23"/>
  <c r="BR771" i="23" s="1"/>
  <c r="BY767" i="23"/>
  <c r="BY771" i="23" s="1"/>
  <c r="BU420" i="23"/>
  <c r="BZ420" i="23"/>
  <c r="BP420" i="23"/>
  <c r="BY420" i="23"/>
  <c r="BO420" i="23"/>
  <c r="BT420" i="23"/>
  <c r="BR420" i="23"/>
  <c r="BS420" i="23"/>
  <c r="BX420" i="23"/>
  <c r="BQ420" i="23"/>
  <c r="BV420" i="23"/>
  <c r="BW420" i="23"/>
  <c r="AK420" i="23"/>
  <c r="BA420" i="23"/>
  <c r="AL420" i="23"/>
  <c r="BB420" i="23"/>
  <c r="AJ420" i="23"/>
  <c r="AV420" i="23"/>
  <c r="AM420" i="23"/>
  <c r="AN420" i="23"/>
  <c r="BE420" i="23"/>
  <c r="BF420" i="23"/>
  <c r="AU420" i="23"/>
  <c r="AS420" i="23"/>
  <c r="AI420" i="23"/>
  <c r="AO420" i="23"/>
  <c r="AR420" i="23"/>
  <c r="AT420" i="23"/>
  <c r="BC420" i="23"/>
  <c r="BJ420" i="23"/>
  <c r="AQ420" i="23"/>
  <c r="AW420" i="23"/>
  <c r="BM420" i="23"/>
  <c r="AX420" i="23"/>
  <c r="BN420" i="23"/>
  <c r="BH420" i="23"/>
  <c r="AY420" i="23"/>
  <c r="BK420" i="23"/>
  <c r="BG420" i="23"/>
  <c r="AP420" i="23"/>
  <c r="BL420" i="23"/>
  <c r="BD420" i="23"/>
  <c r="BI420" i="23"/>
  <c r="AZ420" i="23"/>
  <c r="E440" i="95"/>
  <c r="BF516" i="95"/>
  <c r="BJ516" i="95"/>
  <c r="BN516" i="95"/>
  <c r="BC516" i="95"/>
  <c r="BC540" i="95" s="1"/>
  <c r="BG516" i="95"/>
  <c r="BK516" i="95"/>
  <c r="BD516" i="95"/>
  <c r="BH516" i="95"/>
  <c r="BL516" i="95"/>
  <c r="BE516" i="95"/>
  <c r="BI516" i="95"/>
  <c r="BM516" i="95"/>
  <c r="BL520" i="23"/>
  <c r="BH520" i="23"/>
  <c r="BM520" i="23"/>
  <c r="BG520" i="23"/>
  <c r="BK520" i="23"/>
  <c r="BN520" i="23"/>
  <c r="BI520" i="23"/>
  <c r="BJ520" i="23"/>
  <c r="E444" i="23"/>
  <c r="K40" i="68"/>
  <c r="K52" i="68" s="1"/>
  <c r="K55" i="68" s="1"/>
  <c r="K57" i="68" s="1"/>
  <c r="K22" i="68" s="1"/>
  <c r="BN908" i="23"/>
  <c r="BW402" i="94"/>
  <c r="BQ402" i="94"/>
  <c r="BV402" i="94"/>
  <c r="BP402" i="94"/>
  <c r="BU402" i="94"/>
  <c r="BZ402" i="94"/>
  <c r="BO402" i="94"/>
  <c r="BT402" i="94"/>
  <c r="BY402" i="94"/>
  <c r="BS402" i="94"/>
  <c r="BX402" i="94"/>
  <c r="BR402" i="94"/>
  <c r="R402" i="94"/>
  <c r="V402" i="94"/>
  <c r="Z402" i="94"/>
  <c r="AD402" i="94"/>
  <c r="AH402" i="94"/>
  <c r="AL402" i="94"/>
  <c r="AP402" i="94"/>
  <c r="AT402" i="94"/>
  <c r="AX402" i="94"/>
  <c r="BB402" i="94"/>
  <c r="BF402" i="94"/>
  <c r="BJ402" i="94"/>
  <c r="BN402" i="94"/>
  <c r="S402" i="94"/>
  <c r="W402" i="94"/>
  <c r="AA402" i="94"/>
  <c r="AE402" i="94"/>
  <c r="AI402" i="94"/>
  <c r="AM402" i="94"/>
  <c r="AQ402" i="94"/>
  <c r="AU402" i="94"/>
  <c r="AY402" i="94"/>
  <c r="BC402" i="94"/>
  <c r="BG402" i="94"/>
  <c r="BK402" i="94"/>
  <c r="T402" i="94"/>
  <c r="X402" i="94"/>
  <c r="AB402" i="94"/>
  <c r="AF402" i="94"/>
  <c r="AJ402" i="94"/>
  <c r="AN402" i="94"/>
  <c r="AR402" i="94"/>
  <c r="AV402" i="94"/>
  <c r="AZ402" i="94"/>
  <c r="BD402" i="94"/>
  <c r="BH402" i="94"/>
  <c r="BL402" i="94"/>
  <c r="Q402" i="94"/>
  <c r="U402" i="94"/>
  <c r="Y402" i="94"/>
  <c r="AC402" i="94"/>
  <c r="AG402" i="94"/>
  <c r="AK402" i="94"/>
  <c r="AO402" i="94"/>
  <c r="AS402" i="94"/>
  <c r="AW402" i="94"/>
  <c r="BA402" i="94"/>
  <c r="BE402" i="94"/>
  <c r="BI402" i="94"/>
  <c r="BM402" i="94"/>
  <c r="BY424" i="94"/>
  <c r="BO424" i="94"/>
  <c r="BT424" i="94"/>
  <c r="BR424" i="94"/>
  <c r="BS424" i="94"/>
  <c r="BX424" i="94"/>
  <c r="BQ424" i="94"/>
  <c r="BW424" i="94"/>
  <c r="BU424" i="94"/>
  <c r="BP424" i="94"/>
  <c r="BV424" i="94"/>
  <c r="BZ424" i="94"/>
  <c r="AP424" i="94"/>
  <c r="AT424" i="94"/>
  <c r="AX424" i="94"/>
  <c r="BB424" i="94"/>
  <c r="BF424" i="94"/>
  <c r="BJ424" i="94"/>
  <c r="BN424" i="94"/>
  <c r="AM424" i="94"/>
  <c r="AM841" i="94" s="1"/>
  <c r="AQ424" i="94"/>
  <c r="AU424" i="94"/>
  <c r="AY424" i="94"/>
  <c r="BC424" i="94"/>
  <c r="BG424" i="94"/>
  <c r="BK424" i="94"/>
  <c r="AN424" i="94"/>
  <c r="AR424" i="94"/>
  <c r="AV424" i="94"/>
  <c r="AZ424" i="94"/>
  <c r="BD424" i="94"/>
  <c r="BH424" i="94"/>
  <c r="BL424" i="94"/>
  <c r="AO424" i="94"/>
  <c r="AS424" i="94"/>
  <c r="AW424" i="94"/>
  <c r="BA424" i="94"/>
  <c r="BE424" i="94"/>
  <c r="BI424" i="94"/>
  <c r="BM424" i="94"/>
  <c r="B708" i="94"/>
  <c r="R963" i="94"/>
  <c r="AA767" i="95"/>
  <c r="AA771" i="95" s="1"/>
  <c r="AO767" i="95"/>
  <c r="AO771" i="95" s="1"/>
  <c r="BJ767" i="95"/>
  <c r="BJ771" i="95" s="1"/>
  <c r="BT767" i="95"/>
  <c r="BT771" i="95" s="1"/>
  <c r="AJ767" i="95"/>
  <c r="AJ771" i="95" s="1"/>
  <c r="AH767" i="95"/>
  <c r="AH771" i="95" s="1"/>
  <c r="AE767" i="95"/>
  <c r="AE771" i="95" s="1"/>
  <c r="BR767" i="95"/>
  <c r="BR771" i="95" s="1"/>
  <c r="BM767" i="95"/>
  <c r="BM771" i="95" s="1"/>
  <c r="AN767" i="95"/>
  <c r="AN771" i="95" s="1"/>
  <c r="AQ767" i="95"/>
  <c r="AQ771" i="95" s="1"/>
  <c r="BL767" i="95"/>
  <c r="BL771" i="95" s="1"/>
  <c r="BW767" i="95"/>
  <c r="BW771" i="95" s="1"/>
  <c r="B835" i="95"/>
  <c r="AV836" i="95"/>
  <c r="AT965" i="95"/>
  <c r="BK946" i="95"/>
  <c r="BS694" i="95"/>
  <c r="BS697" i="95" s="1"/>
  <c r="BU694" i="95"/>
  <c r="BU697" i="95" s="1"/>
  <c r="BQ415" i="95"/>
  <c r="BV415" i="95"/>
  <c r="BW415" i="95"/>
  <c r="BU415" i="95"/>
  <c r="BZ415" i="95"/>
  <c r="BP415" i="95"/>
  <c r="BY415" i="95"/>
  <c r="BT415" i="95"/>
  <c r="BR415" i="95"/>
  <c r="BX415" i="95"/>
  <c r="BO415" i="95"/>
  <c r="BS415" i="95"/>
  <c r="AE415" i="95"/>
  <c r="AI415" i="95"/>
  <c r="AM415" i="95"/>
  <c r="AQ415" i="95"/>
  <c r="AU415" i="95"/>
  <c r="AY415" i="95"/>
  <c r="BC415" i="95"/>
  <c r="BG415" i="95"/>
  <c r="BK415" i="95"/>
  <c r="AF415" i="95"/>
  <c r="AJ415" i="95"/>
  <c r="AN415" i="95"/>
  <c r="AR415" i="95"/>
  <c r="AV415" i="95"/>
  <c r="AZ415" i="95"/>
  <c r="BD415" i="95"/>
  <c r="BH415" i="95"/>
  <c r="BL415" i="95"/>
  <c r="AG415" i="95"/>
  <c r="AK415" i="95"/>
  <c r="AO415" i="95"/>
  <c r="AS415" i="95"/>
  <c r="AW415" i="95"/>
  <c r="BA415" i="95"/>
  <c r="BE415" i="95"/>
  <c r="BI415" i="95"/>
  <c r="BM415" i="95"/>
  <c r="AD415" i="95"/>
  <c r="AH415" i="95"/>
  <c r="AL415" i="95"/>
  <c r="AP415" i="95"/>
  <c r="AT415" i="95"/>
  <c r="AX415" i="95"/>
  <c r="BB415" i="95"/>
  <c r="BF415" i="95"/>
  <c r="BJ415" i="95"/>
  <c r="BN415" i="95"/>
  <c r="E450" i="94"/>
  <c r="BN526" i="94"/>
  <c r="BM526" i="94"/>
  <c r="BH969" i="94"/>
  <c r="BA969" i="94"/>
  <c r="AT967" i="94"/>
  <c r="BJ969" i="94"/>
  <c r="BZ969" i="94"/>
  <c r="BO967" i="94"/>
  <c r="AI969" i="94"/>
  <c r="P967" i="94"/>
  <c r="X967" i="94"/>
  <c r="AE969" i="94"/>
  <c r="S969" i="94"/>
  <c r="X732" i="95"/>
  <c r="A727" i="95"/>
  <c r="A734" i="95" s="1"/>
  <c r="BQ418" i="95"/>
  <c r="BV418" i="95"/>
  <c r="BX418" i="95"/>
  <c r="BU418" i="95"/>
  <c r="BZ418" i="95"/>
  <c r="BS418" i="95"/>
  <c r="BY418" i="95"/>
  <c r="BW418" i="95"/>
  <c r="BR418" i="95"/>
  <c r="BO418" i="95"/>
  <c r="BP418" i="95"/>
  <c r="BT418" i="95"/>
  <c r="AG418" i="95"/>
  <c r="AG816" i="95" s="1"/>
  <c r="AG820" i="95" s="1"/>
  <c r="AG823" i="95" s="1"/>
  <c r="AG824" i="95" s="1"/>
  <c r="AK418" i="95"/>
  <c r="AO418" i="95"/>
  <c r="AS418" i="95"/>
  <c r="AW418" i="95"/>
  <c r="BA418" i="95"/>
  <c r="BE418" i="95"/>
  <c r="BI418" i="95"/>
  <c r="BM418" i="95"/>
  <c r="AH418" i="95"/>
  <c r="AL418" i="95"/>
  <c r="AP418" i="95"/>
  <c r="AT418" i="95"/>
  <c r="AX418" i="95"/>
  <c r="BB418" i="95"/>
  <c r="BF418" i="95"/>
  <c r="BJ418" i="95"/>
  <c r="BN418" i="95"/>
  <c r="AI418" i="95"/>
  <c r="AM418" i="95"/>
  <c r="AQ418" i="95"/>
  <c r="AU418" i="95"/>
  <c r="AY418" i="95"/>
  <c r="BC418" i="95"/>
  <c r="BG418" i="95"/>
  <c r="BK418" i="95"/>
  <c r="AJ418" i="95"/>
  <c r="AN418" i="95"/>
  <c r="AR418" i="95"/>
  <c r="AV418" i="95"/>
  <c r="AZ418" i="95"/>
  <c r="BD418" i="95"/>
  <c r="BH418" i="95"/>
  <c r="BL418" i="95"/>
  <c r="BP395" i="94"/>
  <c r="BU395" i="94"/>
  <c r="BZ395" i="94"/>
  <c r="BO395" i="94"/>
  <c r="BT395" i="94"/>
  <c r="BY395" i="94"/>
  <c r="BS395" i="94"/>
  <c r="BX395" i="94"/>
  <c r="BR395" i="94"/>
  <c r="BW395" i="94"/>
  <c r="BV395" i="94"/>
  <c r="BQ395" i="94"/>
  <c r="M395" i="94"/>
  <c r="Q395" i="94"/>
  <c r="U395" i="94"/>
  <c r="Y395" i="94"/>
  <c r="AC395" i="94"/>
  <c r="AG395" i="94"/>
  <c r="AK395" i="94"/>
  <c r="AO395" i="94"/>
  <c r="AS395" i="94"/>
  <c r="AW395" i="94"/>
  <c r="BA395" i="94"/>
  <c r="BE395" i="94"/>
  <c r="BI395" i="94"/>
  <c r="BM395" i="94"/>
  <c r="J395" i="94"/>
  <c r="N395" i="94"/>
  <c r="R395" i="94"/>
  <c r="V395" i="94"/>
  <c r="Z395" i="94"/>
  <c r="AD395" i="94"/>
  <c r="AH395" i="94"/>
  <c r="AL395" i="94"/>
  <c r="AP395" i="94"/>
  <c r="AT395" i="94"/>
  <c r="AX395" i="94"/>
  <c r="BB395" i="94"/>
  <c r="BF395" i="94"/>
  <c r="BJ395" i="94"/>
  <c r="BN395" i="94"/>
  <c r="K395" i="94"/>
  <c r="O395" i="94"/>
  <c r="S395" i="94"/>
  <c r="W395" i="94"/>
  <c r="AA395" i="94"/>
  <c r="AE395" i="94"/>
  <c r="AI395" i="94"/>
  <c r="AM395" i="94"/>
  <c r="AQ395" i="94"/>
  <c r="AU395" i="94"/>
  <c r="AY395" i="94"/>
  <c r="BC395" i="94"/>
  <c r="BG395" i="94"/>
  <c r="BK395" i="94"/>
  <c r="L395" i="94"/>
  <c r="P395" i="94"/>
  <c r="T395" i="94"/>
  <c r="X395" i="94"/>
  <c r="AB395" i="94"/>
  <c r="AF395" i="94"/>
  <c r="AJ395" i="94"/>
  <c r="AN395" i="94"/>
  <c r="AR395" i="94"/>
  <c r="AV395" i="94"/>
  <c r="AZ395" i="94"/>
  <c r="BD395" i="94"/>
  <c r="BH395" i="94"/>
  <c r="BL395" i="94"/>
  <c r="BF792" i="95"/>
  <c r="BF796" i="95" s="1"/>
  <c r="AS792" i="95"/>
  <c r="AS796" i="95" s="1"/>
  <c r="BM792" i="95"/>
  <c r="BM796" i="95" s="1"/>
  <c r="BW792" i="95"/>
  <c r="BW796" i="95" s="1"/>
  <c r="BT792" i="95"/>
  <c r="BT796" i="95" s="1"/>
  <c r="AI792" i="95"/>
  <c r="AI796" i="95" s="1"/>
  <c r="AT792" i="95"/>
  <c r="AT796" i="95" s="1"/>
  <c r="AZ792" i="95"/>
  <c r="AH792" i="95"/>
  <c r="AH796" i="95" s="1"/>
  <c r="BL792" i="95"/>
  <c r="BL796" i="95" s="1"/>
  <c r="AM792" i="95"/>
  <c r="AM796" i="95" s="1"/>
  <c r="AM540" i="95"/>
  <c r="AL540" i="95"/>
  <c r="BS416" i="95"/>
  <c r="BY416" i="95"/>
  <c r="BP416" i="95"/>
  <c r="BU416" i="95"/>
  <c r="BT416" i="95"/>
  <c r="BO416" i="95"/>
  <c r="BR416" i="95"/>
  <c r="BX416" i="95"/>
  <c r="BV416" i="95"/>
  <c r="BZ416" i="95"/>
  <c r="BW416" i="95"/>
  <c r="BQ416" i="95"/>
  <c r="AG416" i="95"/>
  <c r="AK416" i="95"/>
  <c r="AO416" i="95"/>
  <c r="AS416" i="95"/>
  <c r="AW416" i="95"/>
  <c r="BA416" i="95"/>
  <c r="BE416" i="95"/>
  <c r="BI416" i="95"/>
  <c r="BM416" i="95"/>
  <c r="AH416" i="95"/>
  <c r="AL416" i="95"/>
  <c r="AP416" i="95"/>
  <c r="AT416" i="95"/>
  <c r="AX416" i="95"/>
  <c r="BB416" i="95"/>
  <c r="BF416" i="95"/>
  <c r="BJ416" i="95"/>
  <c r="BN416" i="95"/>
  <c r="AE416" i="95"/>
  <c r="AI416" i="95"/>
  <c r="AM416" i="95"/>
  <c r="AQ416" i="95"/>
  <c r="AU416" i="95"/>
  <c r="AY416" i="95"/>
  <c r="BC416" i="95"/>
  <c r="BG416" i="95"/>
  <c r="BK416" i="95"/>
  <c r="AF416" i="95"/>
  <c r="AJ416" i="95"/>
  <c r="AN416" i="95"/>
  <c r="AR416" i="95"/>
  <c r="AV416" i="95"/>
  <c r="AZ416" i="95"/>
  <c r="BD416" i="95"/>
  <c r="BH416" i="95"/>
  <c r="BL416" i="95"/>
  <c r="AO540" i="23"/>
  <c r="BP412" i="23"/>
  <c r="BU412" i="23"/>
  <c r="BZ412" i="23"/>
  <c r="BO412" i="23"/>
  <c r="BT412" i="23"/>
  <c r="BY412" i="23"/>
  <c r="BS412" i="23"/>
  <c r="BX412" i="23"/>
  <c r="BR412" i="23"/>
  <c r="BW412" i="23"/>
  <c r="BQ412" i="23"/>
  <c r="BV412" i="23"/>
  <c r="AL412" i="23"/>
  <c r="BB412" i="23"/>
  <c r="AA412" i="23"/>
  <c r="AA791" i="23" s="1"/>
  <c r="AA795" i="23" s="1"/>
  <c r="AA798" i="23" s="1"/>
  <c r="AA799" i="23" s="1"/>
  <c r="AQ412" i="23"/>
  <c r="BG412" i="23"/>
  <c r="AS412" i="23"/>
  <c r="AN412" i="23"/>
  <c r="AJ412" i="23"/>
  <c r="AG412" i="23"/>
  <c r="AR412" i="23"/>
  <c r="AP412" i="23"/>
  <c r="BF412" i="23"/>
  <c r="AE412" i="23"/>
  <c r="AU412" i="23"/>
  <c r="BK412" i="23"/>
  <c r="BA412" i="23"/>
  <c r="AV412" i="23"/>
  <c r="AZ412" i="23"/>
  <c r="BM412" i="23"/>
  <c r="AW412" i="23"/>
  <c r="AD412" i="23"/>
  <c r="AT412" i="23"/>
  <c r="BJ412" i="23"/>
  <c r="AI412" i="23"/>
  <c r="AY412" i="23"/>
  <c r="AC412" i="23"/>
  <c r="BI412" i="23"/>
  <c r="BD412" i="23"/>
  <c r="AB412" i="23"/>
  <c r="AO412" i="23"/>
  <c r="AH412" i="23"/>
  <c r="AX412" i="23"/>
  <c r="BN412" i="23"/>
  <c r="AM412" i="23"/>
  <c r="BC412" i="23"/>
  <c r="AK412" i="23"/>
  <c r="AF412" i="23"/>
  <c r="BL412" i="23"/>
  <c r="BH412" i="23"/>
  <c r="BE412" i="23"/>
  <c r="BB867" i="94"/>
  <c r="BB871" i="94" s="1"/>
  <c r="BO867" i="94"/>
  <c r="BO871" i="94" s="1"/>
  <c r="BL867" i="94"/>
  <c r="BL871" i="94" s="1"/>
  <c r="AT867" i="94"/>
  <c r="AT871" i="94" s="1"/>
  <c r="BW867" i="94"/>
  <c r="BW871" i="94" s="1"/>
  <c r="BD867" i="94"/>
  <c r="BD871" i="94" s="1"/>
  <c r="BN867" i="94"/>
  <c r="BN871" i="94" s="1"/>
  <c r="AZ867" i="94"/>
  <c r="AZ871" i="94" s="1"/>
  <c r="BU867" i="94"/>
  <c r="BU871" i="94" s="1"/>
  <c r="E439" i="94"/>
  <c r="BB515" i="94"/>
  <c r="BW401" i="94"/>
  <c r="BQ401" i="94"/>
  <c r="BV401" i="94"/>
  <c r="BP401" i="94"/>
  <c r="BU401" i="94"/>
  <c r="BZ401" i="94"/>
  <c r="BO401" i="94"/>
  <c r="BT401" i="94"/>
  <c r="BY401" i="94"/>
  <c r="BS401" i="94"/>
  <c r="BX401" i="94"/>
  <c r="BR401" i="94"/>
  <c r="P401" i="94"/>
  <c r="T401" i="94"/>
  <c r="X401" i="94"/>
  <c r="AB401" i="94"/>
  <c r="AF401" i="94"/>
  <c r="AJ401" i="94"/>
  <c r="AN401" i="94"/>
  <c r="AR401" i="94"/>
  <c r="AV401" i="94"/>
  <c r="AZ401" i="94"/>
  <c r="BD401" i="94"/>
  <c r="BH401" i="94"/>
  <c r="BL401" i="94"/>
  <c r="Q401" i="94"/>
  <c r="U401" i="94"/>
  <c r="Y401" i="94"/>
  <c r="AC401" i="94"/>
  <c r="AG401" i="94"/>
  <c r="AK401" i="94"/>
  <c r="AO401" i="94"/>
  <c r="AS401" i="94"/>
  <c r="AW401" i="94"/>
  <c r="BA401" i="94"/>
  <c r="BE401" i="94"/>
  <c r="BI401" i="94"/>
  <c r="BM401" i="94"/>
  <c r="R401" i="94"/>
  <c r="V401" i="94"/>
  <c r="Z401" i="94"/>
  <c r="AD401" i="94"/>
  <c r="AH401" i="94"/>
  <c r="AL401" i="94"/>
  <c r="AP401" i="94"/>
  <c r="AT401" i="94"/>
  <c r="AX401" i="94"/>
  <c r="BB401" i="94"/>
  <c r="BF401" i="94"/>
  <c r="BJ401" i="94"/>
  <c r="BN401" i="94"/>
  <c r="S401" i="94"/>
  <c r="W401" i="94"/>
  <c r="AA401" i="94"/>
  <c r="AE401" i="94"/>
  <c r="AI401" i="94"/>
  <c r="AM401" i="94"/>
  <c r="AQ401" i="94"/>
  <c r="AU401" i="94"/>
  <c r="AY401" i="94"/>
  <c r="BC401" i="94"/>
  <c r="BG401" i="94"/>
  <c r="BK401" i="94"/>
  <c r="AD796" i="94"/>
  <c r="AO969" i="23"/>
  <c r="AS967" i="23"/>
  <c r="BE969" i="23"/>
  <c r="BI969" i="23"/>
  <c r="K969" i="23"/>
  <c r="AD967" i="23"/>
  <c r="AG967" i="23"/>
  <c r="U540" i="23"/>
  <c r="V540" i="23"/>
  <c r="I32" i="68"/>
  <c r="A852" i="23"/>
  <c r="A859" i="23" s="1"/>
  <c r="BB857" i="23"/>
  <c r="AT871" i="23"/>
  <c r="BI871" i="23"/>
  <c r="AB540" i="94"/>
  <c r="W540" i="94"/>
  <c r="V540" i="94"/>
  <c r="BR404" i="94"/>
  <c r="BS404" i="94"/>
  <c r="BX404" i="94"/>
  <c r="BV404" i="94"/>
  <c r="BW404" i="94"/>
  <c r="BQ404" i="94"/>
  <c r="BZ404" i="94"/>
  <c r="BP404" i="94"/>
  <c r="BU404" i="94"/>
  <c r="BT404" i="94"/>
  <c r="BY404" i="94"/>
  <c r="BO404" i="94"/>
  <c r="S404" i="94"/>
  <c r="W404" i="94"/>
  <c r="AA404" i="94"/>
  <c r="AE404" i="94"/>
  <c r="AI404" i="94"/>
  <c r="AM404" i="94"/>
  <c r="AQ404" i="94"/>
  <c r="AU404" i="94"/>
  <c r="AY404" i="94"/>
  <c r="BC404" i="94"/>
  <c r="BG404" i="94"/>
  <c r="BK404" i="94"/>
  <c r="V404" i="94"/>
  <c r="Z404" i="94"/>
  <c r="AD404" i="94"/>
  <c r="AH404" i="94"/>
  <c r="AL404" i="94"/>
  <c r="AP404" i="94"/>
  <c r="AT404" i="94"/>
  <c r="AX404" i="94"/>
  <c r="BB404" i="94"/>
  <c r="BF404" i="94"/>
  <c r="BJ404" i="94"/>
  <c r="BN404" i="94"/>
  <c r="X404" i="94"/>
  <c r="AF404" i="94"/>
  <c r="AN404" i="94"/>
  <c r="AV404" i="94"/>
  <c r="BD404" i="94"/>
  <c r="BL404" i="94"/>
  <c r="Y404" i="94"/>
  <c r="AG404" i="94"/>
  <c r="AO404" i="94"/>
  <c r="AW404" i="94"/>
  <c r="BE404" i="94"/>
  <c r="BM404" i="94"/>
  <c r="T404" i="94"/>
  <c r="AB404" i="94"/>
  <c r="AJ404" i="94"/>
  <c r="AR404" i="94"/>
  <c r="AZ404" i="94"/>
  <c r="BH404" i="94"/>
  <c r="U404" i="94"/>
  <c r="AC404" i="94"/>
  <c r="AK404" i="94"/>
  <c r="AS404" i="94"/>
  <c r="BA404" i="94"/>
  <c r="BI404" i="94"/>
  <c r="BD967" i="95"/>
  <c r="BT967" i="95"/>
  <c r="AW967" i="95"/>
  <c r="AP969" i="95"/>
  <c r="BV969" i="95"/>
  <c r="M969" i="95"/>
  <c r="AJ969" i="95"/>
  <c r="AL967" i="95"/>
  <c r="AY965" i="95"/>
  <c r="AZ965" i="95"/>
  <c r="BP917" i="95"/>
  <c r="BP921" i="95" s="1"/>
  <c r="BJ917" i="95"/>
  <c r="BJ921" i="95" s="1"/>
  <c r="BR917" i="95"/>
  <c r="BQ917" i="95"/>
  <c r="BQ921" i="95" s="1"/>
  <c r="BS917" i="95"/>
  <c r="BS921" i="95" s="1"/>
  <c r="AC965" i="23"/>
  <c r="BN842" i="23"/>
  <c r="BJ842" i="23"/>
  <c r="BJ846" i="23" s="1"/>
  <c r="BF842" i="23"/>
  <c r="BB842" i="23"/>
  <c r="BB846" i="23" s="1"/>
  <c r="AX842" i="23"/>
  <c r="AX846" i="23" s="1"/>
  <c r="AT842" i="23"/>
  <c r="AT846" i="23" s="1"/>
  <c r="AP842" i="23"/>
  <c r="BO842" i="23"/>
  <c r="BO846" i="23" s="1"/>
  <c r="BR842" i="23"/>
  <c r="BR846" i="23" s="1"/>
  <c r="BQ842" i="23"/>
  <c r="BQ846" i="23" s="1"/>
  <c r="BW694" i="23"/>
  <c r="BW697" i="23" s="1"/>
  <c r="BZ694" i="23"/>
  <c r="BZ697" i="23" s="1"/>
  <c r="BR694" i="23"/>
  <c r="BR697" i="23" s="1"/>
  <c r="AU540" i="94"/>
  <c r="AT540" i="94"/>
  <c r="BU428" i="94"/>
  <c r="BZ428" i="94"/>
  <c r="BP428" i="94"/>
  <c r="BQ428" i="94"/>
  <c r="BO428" i="94"/>
  <c r="BX428" i="94"/>
  <c r="BY428" i="94"/>
  <c r="BS428" i="94"/>
  <c r="BW428" i="94"/>
  <c r="BT428" i="94"/>
  <c r="BR428" i="94"/>
  <c r="BV428" i="94"/>
  <c r="AQ428" i="94"/>
  <c r="AU428" i="94"/>
  <c r="AY428" i="94"/>
  <c r="BC428" i="94"/>
  <c r="BG428" i="94"/>
  <c r="BK428" i="94"/>
  <c r="AR428" i="94"/>
  <c r="AV428" i="94"/>
  <c r="AZ428" i="94"/>
  <c r="BD428" i="94"/>
  <c r="BH428" i="94"/>
  <c r="BL428" i="94"/>
  <c r="AS428" i="94"/>
  <c r="AW428" i="94"/>
  <c r="BA428" i="94"/>
  <c r="BE428" i="94"/>
  <c r="BI428" i="94"/>
  <c r="BM428" i="94"/>
  <c r="AT428" i="94"/>
  <c r="AX428" i="94"/>
  <c r="BB428" i="94"/>
  <c r="BF428" i="94"/>
  <c r="BJ428" i="94"/>
  <c r="BN428" i="94"/>
  <c r="BN892" i="94"/>
  <c r="BN896" i="94" s="1"/>
  <c r="BS892" i="94"/>
  <c r="BS896" i="94" s="1"/>
  <c r="BJ892" i="94"/>
  <c r="BJ896" i="94" s="1"/>
  <c r="BE892" i="94"/>
  <c r="BE896" i="94" s="1"/>
  <c r="BP892" i="94"/>
  <c r="BP896" i="94" s="1"/>
  <c r="BV892" i="94"/>
  <c r="BV896" i="94" s="1"/>
  <c r="BB963" i="94"/>
  <c r="B858" i="94"/>
  <c r="BR394" i="95"/>
  <c r="BS394" i="95"/>
  <c r="BP394" i="95"/>
  <c r="BQ394" i="95"/>
  <c r="BV394" i="95"/>
  <c r="BT394" i="95"/>
  <c r="BY394" i="95"/>
  <c r="BX394" i="95"/>
  <c r="BZ394" i="95"/>
  <c r="BO394" i="95"/>
  <c r="BU394" i="95"/>
  <c r="BW394" i="95"/>
  <c r="J394" i="95"/>
  <c r="N394" i="95"/>
  <c r="R394" i="95"/>
  <c r="V394" i="95"/>
  <c r="Z394" i="95"/>
  <c r="AD394" i="95"/>
  <c r="AH394" i="95"/>
  <c r="AL394" i="95"/>
  <c r="AP394" i="95"/>
  <c r="AT394" i="95"/>
  <c r="AX394" i="95"/>
  <c r="BB394" i="95"/>
  <c r="BF394" i="95"/>
  <c r="BJ394" i="95"/>
  <c r="BN394" i="95"/>
  <c r="K394" i="95"/>
  <c r="O394" i="95"/>
  <c r="S394" i="95"/>
  <c r="W394" i="95"/>
  <c r="AA394" i="95"/>
  <c r="AE394" i="95"/>
  <c r="AI394" i="95"/>
  <c r="AM394" i="95"/>
  <c r="AQ394" i="95"/>
  <c r="AU394" i="95"/>
  <c r="AY394" i="95"/>
  <c r="BC394" i="95"/>
  <c r="BG394" i="95"/>
  <c r="BK394" i="95"/>
  <c r="L394" i="95"/>
  <c r="P394" i="95"/>
  <c r="T394" i="95"/>
  <c r="X394" i="95"/>
  <c r="AB394" i="95"/>
  <c r="AF394" i="95"/>
  <c r="AJ394" i="95"/>
  <c r="AN394" i="95"/>
  <c r="AR394" i="95"/>
  <c r="AV394" i="95"/>
  <c r="AZ394" i="95"/>
  <c r="BD394" i="95"/>
  <c r="BH394" i="95"/>
  <c r="BL394" i="95"/>
  <c r="I394" i="95"/>
  <c r="M394" i="95"/>
  <c r="Q394" i="95"/>
  <c r="U394" i="95"/>
  <c r="Y394" i="95"/>
  <c r="AC394" i="95"/>
  <c r="AG394" i="95"/>
  <c r="AK394" i="95"/>
  <c r="AO394" i="95"/>
  <c r="AS394" i="95"/>
  <c r="AW394" i="95"/>
  <c r="BA394" i="95"/>
  <c r="BE394" i="95"/>
  <c r="BI394" i="95"/>
  <c r="BM394" i="95"/>
  <c r="BR406" i="95"/>
  <c r="BS406" i="95"/>
  <c r="BX406" i="95"/>
  <c r="BQ406" i="95"/>
  <c r="BV406" i="95"/>
  <c r="BW406" i="95"/>
  <c r="BO406" i="95"/>
  <c r="BU406" i="95"/>
  <c r="BP406" i="95"/>
  <c r="BY406" i="95"/>
  <c r="BT406" i="95"/>
  <c r="BZ406" i="95"/>
  <c r="W406" i="95"/>
  <c r="AA406" i="95"/>
  <c r="AE406" i="95"/>
  <c r="AI406" i="95"/>
  <c r="AM406" i="95"/>
  <c r="AQ406" i="95"/>
  <c r="AU406" i="95"/>
  <c r="AY406" i="95"/>
  <c r="BC406" i="95"/>
  <c r="BG406" i="95"/>
  <c r="BK406" i="95"/>
  <c r="X406" i="95"/>
  <c r="AB406" i="95"/>
  <c r="AF406" i="95"/>
  <c r="AJ406" i="95"/>
  <c r="AN406" i="95"/>
  <c r="AR406" i="95"/>
  <c r="AV406" i="95"/>
  <c r="AZ406" i="95"/>
  <c r="BD406" i="95"/>
  <c r="BH406" i="95"/>
  <c r="BL406" i="95"/>
  <c r="U406" i="95"/>
  <c r="U766" i="95" s="1"/>
  <c r="Y406" i="95"/>
  <c r="AC406" i="95"/>
  <c r="AG406" i="95"/>
  <c r="AK406" i="95"/>
  <c r="AO406" i="95"/>
  <c r="AS406" i="95"/>
  <c r="AW406" i="95"/>
  <c r="BA406" i="95"/>
  <c r="BE406" i="95"/>
  <c r="BI406" i="95"/>
  <c r="BM406" i="95"/>
  <c r="V406" i="95"/>
  <c r="Z406" i="95"/>
  <c r="AD406" i="95"/>
  <c r="AH406" i="95"/>
  <c r="AL406" i="95"/>
  <c r="AP406" i="95"/>
  <c r="AT406" i="95"/>
  <c r="AX406" i="95"/>
  <c r="BB406" i="95"/>
  <c r="BF406" i="95"/>
  <c r="BJ406" i="95"/>
  <c r="BN406" i="95"/>
  <c r="AV833" i="23"/>
  <c r="H40" i="68"/>
  <c r="H52" i="68" s="1"/>
  <c r="H55" i="68" s="1"/>
  <c r="H57" i="68" s="1"/>
  <c r="H22" i="68" s="1"/>
  <c r="AV969" i="94"/>
  <c r="AO969" i="94"/>
  <c r="BU967" i="94"/>
  <c r="AX969" i="94"/>
  <c r="G965" i="94"/>
  <c r="B710" i="94"/>
  <c r="R711" i="94"/>
  <c r="BS967" i="94"/>
  <c r="AK967" i="94"/>
  <c r="AD967" i="94"/>
  <c r="AA969" i="94"/>
  <c r="Y742" i="95"/>
  <c r="Y746" i="95" s="1"/>
  <c r="BJ742" i="95"/>
  <c r="BJ746" i="95" s="1"/>
  <c r="Z742" i="95"/>
  <c r="Z746" i="95" s="1"/>
  <c r="BG742" i="95"/>
  <c r="BG746" i="95" s="1"/>
  <c r="AC742" i="95"/>
  <c r="AC746" i="95" s="1"/>
  <c r="Q742" i="95"/>
  <c r="Q746" i="95" s="1"/>
  <c r="BC742" i="95"/>
  <c r="BC746" i="95" s="1"/>
  <c r="BO742" i="95"/>
  <c r="BO746" i="95" s="1"/>
  <c r="X742" i="95"/>
  <c r="X746" i="95" s="1"/>
  <c r="AZ742" i="95"/>
  <c r="AZ746" i="95" s="1"/>
  <c r="AY742" i="95"/>
  <c r="AY746" i="95" s="1"/>
  <c r="BZ742" i="95"/>
  <c r="BZ746" i="95" s="1"/>
  <c r="R742" i="95"/>
  <c r="R746" i="95" s="1"/>
  <c r="AO742" i="95"/>
  <c r="AO746" i="95" s="1"/>
  <c r="AU742" i="95"/>
  <c r="AU746" i="95" s="1"/>
  <c r="BV742" i="95"/>
  <c r="BV746" i="95" s="1"/>
  <c r="A802" i="95"/>
  <c r="A809" i="95" s="1"/>
  <c r="AP807" i="95"/>
  <c r="BT787" i="23"/>
  <c r="AN787" i="23"/>
  <c r="AN967" i="23" s="1"/>
  <c r="BT408" i="23"/>
  <c r="BY408" i="23"/>
  <c r="BO408" i="23"/>
  <c r="BX408" i="23"/>
  <c r="BR408" i="23"/>
  <c r="BS408" i="23"/>
  <c r="BQ408" i="23"/>
  <c r="BV408" i="23"/>
  <c r="BW408" i="23"/>
  <c r="BP408" i="23"/>
  <c r="BU408" i="23"/>
  <c r="BZ408" i="23"/>
  <c r="AL408" i="23"/>
  <c r="BB408" i="23"/>
  <c r="W408" i="23"/>
  <c r="AM408" i="23"/>
  <c r="BC408" i="23"/>
  <c r="AF408" i="23"/>
  <c r="BL408" i="23"/>
  <c r="AW408" i="23"/>
  <c r="AZ408" i="23"/>
  <c r="BI408" i="23"/>
  <c r="AS408" i="23"/>
  <c r="Z408" i="23"/>
  <c r="AP408" i="23"/>
  <c r="BF408" i="23"/>
  <c r="AA408" i="23"/>
  <c r="AQ408" i="23"/>
  <c r="BG408" i="23"/>
  <c r="AN408" i="23"/>
  <c r="Y408" i="23"/>
  <c r="BE408" i="23"/>
  <c r="AB408" i="23"/>
  <c r="AK408" i="23"/>
  <c r="AD408" i="23"/>
  <c r="AT408" i="23"/>
  <c r="BJ408" i="23"/>
  <c r="AE408" i="23"/>
  <c r="AU408" i="23"/>
  <c r="BK408" i="23"/>
  <c r="AV408" i="23"/>
  <c r="AG408" i="23"/>
  <c r="BM408" i="23"/>
  <c r="BH408" i="23"/>
  <c r="BA408" i="23"/>
  <c r="AH408" i="23"/>
  <c r="AX408" i="23"/>
  <c r="BN408" i="23"/>
  <c r="AI408" i="23"/>
  <c r="AY408" i="23"/>
  <c r="X408" i="23"/>
  <c r="BD408" i="23"/>
  <c r="AO408" i="23"/>
  <c r="AJ408" i="23"/>
  <c r="AC408" i="23"/>
  <c r="AR408" i="23"/>
  <c r="BB742" i="94"/>
  <c r="BB746" i="94" s="1"/>
  <c r="AB742" i="94"/>
  <c r="AB746" i="94" s="1"/>
  <c r="AP742" i="94"/>
  <c r="AP746" i="94" s="1"/>
  <c r="P742" i="94"/>
  <c r="P746" i="94" s="1"/>
  <c r="AL742" i="94"/>
  <c r="AL746" i="94" s="1"/>
  <c r="BZ742" i="94"/>
  <c r="BZ746" i="94" s="1"/>
  <c r="BF742" i="94"/>
  <c r="BF746" i="94" s="1"/>
  <c r="AF742" i="94"/>
  <c r="AF746" i="94" s="1"/>
  <c r="W742" i="94"/>
  <c r="W746" i="94" s="1"/>
  <c r="R742" i="94"/>
  <c r="R746" i="94" s="1"/>
  <c r="BD742" i="94"/>
  <c r="BD746" i="94" s="1"/>
  <c r="BX742" i="94"/>
  <c r="BX746" i="94" s="1"/>
  <c r="BG742" i="94"/>
  <c r="BG746" i="94" s="1"/>
  <c r="BM742" i="94"/>
  <c r="BM746" i="94" s="1"/>
  <c r="AZ742" i="94"/>
  <c r="AZ746" i="94" s="1"/>
  <c r="BT742" i="94"/>
  <c r="BT746" i="94" s="1"/>
  <c r="U965" i="94"/>
  <c r="BQ430" i="94"/>
  <c r="BV430" i="94"/>
  <c r="BW430" i="94"/>
  <c r="BU430" i="94"/>
  <c r="BZ430" i="94"/>
  <c r="BP430" i="94"/>
  <c r="BY430" i="94"/>
  <c r="BO430" i="94"/>
  <c r="BT430" i="94"/>
  <c r="BR430" i="94"/>
  <c r="BS430" i="94"/>
  <c r="BX430" i="94"/>
  <c r="AT430" i="94"/>
  <c r="AX430" i="94"/>
  <c r="BB430" i="94"/>
  <c r="BF430" i="94"/>
  <c r="BJ430" i="94"/>
  <c r="BN430" i="94"/>
  <c r="AU430" i="94"/>
  <c r="AY430" i="94"/>
  <c r="BC430" i="94"/>
  <c r="BG430" i="94"/>
  <c r="BK430" i="94"/>
  <c r="AV430" i="94"/>
  <c r="AZ430" i="94"/>
  <c r="BD430" i="94"/>
  <c r="BH430" i="94"/>
  <c r="BL430" i="94"/>
  <c r="AS430" i="94"/>
  <c r="AS866" i="94" s="1"/>
  <c r="AS870" i="94" s="1"/>
  <c r="AS873" i="94" s="1"/>
  <c r="AS874" i="94" s="1"/>
  <c r="AW430" i="94"/>
  <c r="BA430" i="94"/>
  <c r="BE430" i="94"/>
  <c r="BI430" i="94"/>
  <c r="BM430" i="94"/>
  <c r="BW917" i="94"/>
  <c r="BW921" i="94" s="1"/>
  <c r="BN917" i="94"/>
  <c r="BN921" i="94" s="1"/>
  <c r="BZ917" i="94"/>
  <c r="BZ921" i="94" s="1"/>
  <c r="BU917" i="94"/>
  <c r="BU921" i="94" s="1"/>
  <c r="BL917" i="94"/>
  <c r="BL921" i="94" s="1"/>
  <c r="R694" i="23"/>
  <c r="R697" i="23" s="1"/>
  <c r="Q694" i="23"/>
  <c r="Q697" i="23" s="1"/>
  <c r="BG694" i="23"/>
  <c r="BG697" i="23" s="1"/>
  <c r="BK694" i="23"/>
  <c r="BK697" i="23" s="1"/>
  <c r="AH694" i="23"/>
  <c r="AH697" i="23" s="1"/>
  <c r="AA694" i="23"/>
  <c r="AA697" i="23" s="1"/>
  <c r="BI694" i="23"/>
  <c r="BI697" i="23" s="1"/>
  <c r="AK694" i="23"/>
  <c r="AK697" i="23" s="1"/>
  <c r="O694" i="23"/>
  <c r="O697" i="23" s="1"/>
  <c r="AN694" i="23"/>
  <c r="AN697" i="23" s="1"/>
  <c r="AF694" i="23"/>
  <c r="AF697" i="23" s="1"/>
  <c r="AB694" i="23"/>
  <c r="AB697" i="23" s="1"/>
  <c r="N694" i="23"/>
  <c r="N697" i="23" s="1"/>
  <c r="P694" i="94"/>
  <c r="P697" i="94" s="1"/>
  <c r="BY401" i="95"/>
  <c r="BP401" i="95"/>
  <c r="BS401" i="95"/>
  <c r="BR401" i="95"/>
  <c r="BT401" i="95"/>
  <c r="BW401" i="95"/>
  <c r="BQ401" i="95"/>
  <c r="BV401" i="95"/>
  <c r="BX401" i="95"/>
  <c r="BU401" i="95"/>
  <c r="BZ401" i="95"/>
  <c r="BO401" i="95"/>
  <c r="P401" i="95"/>
  <c r="T401" i="95"/>
  <c r="X401" i="95"/>
  <c r="AB401" i="95"/>
  <c r="AF401" i="95"/>
  <c r="AJ401" i="95"/>
  <c r="AN401" i="95"/>
  <c r="AR401" i="95"/>
  <c r="AV401" i="95"/>
  <c r="AZ401" i="95"/>
  <c r="BD401" i="95"/>
  <c r="BH401" i="95"/>
  <c r="BL401" i="95"/>
  <c r="Q401" i="95"/>
  <c r="U401" i="95"/>
  <c r="Y401" i="95"/>
  <c r="AC401" i="95"/>
  <c r="AG401" i="95"/>
  <c r="AK401" i="95"/>
  <c r="AO401" i="95"/>
  <c r="AS401" i="95"/>
  <c r="AW401" i="95"/>
  <c r="BA401" i="95"/>
  <c r="BE401" i="95"/>
  <c r="BI401" i="95"/>
  <c r="BM401" i="95"/>
  <c r="R401" i="95"/>
  <c r="V401" i="95"/>
  <c r="Z401" i="95"/>
  <c r="AD401" i="95"/>
  <c r="AH401" i="95"/>
  <c r="AL401" i="95"/>
  <c r="AP401" i="95"/>
  <c r="AT401" i="95"/>
  <c r="AX401" i="95"/>
  <c r="BB401" i="95"/>
  <c r="BF401" i="95"/>
  <c r="BJ401" i="95"/>
  <c r="BN401" i="95"/>
  <c r="S401" i="95"/>
  <c r="W401" i="95"/>
  <c r="AA401" i="95"/>
  <c r="AE401" i="95"/>
  <c r="AI401" i="95"/>
  <c r="AM401" i="95"/>
  <c r="AQ401" i="95"/>
  <c r="AU401" i="95"/>
  <c r="AY401" i="95"/>
  <c r="BC401" i="95"/>
  <c r="BG401" i="95"/>
  <c r="BK401" i="95"/>
  <c r="BQ423" i="95"/>
  <c r="BV423" i="95"/>
  <c r="BT423" i="95"/>
  <c r="BU423" i="95"/>
  <c r="BZ423" i="95"/>
  <c r="BX423" i="95"/>
  <c r="BO423" i="95"/>
  <c r="BP423" i="95"/>
  <c r="BY423" i="95"/>
  <c r="BW423" i="95"/>
  <c r="BR423" i="95"/>
  <c r="BS423" i="95"/>
  <c r="AN423" i="95"/>
  <c r="AR423" i="95"/>
  <c r="AV423" i="95"/>
  <c r="AZ423" i="95"/>
  <c r="BD423" i="95"/>
  <c r="BH423" i="95"/>
  <c r="BL423" i="95"/>
  <c r="AO423" i="95"/>
  <c r="AS423" i="95"/>
  <c r="AW423" i="95"/>
  <c r="BA423" i="95"/>
  <c r="BE423" i="95"/>
  <c r="BI423" i="95"/>
  <c r="BM423" i="95"/>
  <c r="AL423" i="95"/>
  <c r="AP423" i="95"/>
  <c r="AT423" i="95"/>
  <c r="AX423" i="95"/>
  <c r="BB423" i="95"/>
  <c r="BF423" i="95"/>
  <c r="BJ423" i="95"/>
  <c r="BN423" i="95"/>
  <c r="AM423" i="95"/>
  <c r="AQ423" i="95"/>
  <c r="AU423" i="95"/>
  <c r="AY423" i="95"/>
  <c r="BC423" i="95"/>
  <c r="BG423" i="95"/>
  <c r="BK423" i="95"/>
  <c r="BI694" i="95"/>
  <c r="BI697" i="95" s="1"/>
  <c r="Q694" i="95"/>
  <c r="Q697" i="95" s="1"/>
  <c r="AX694" i="95"/>
  <c r="AX697" i="95" s="1"/>
  <c r="AZ694" i="95"/>
  <c r="AZ697" i="95" s="1"/>
  <c r="P694" i="95"/>
  <c r="P697" i="95" s="1"/>
  <c r="AE694" i="95"/>
  <c r="AE697" i="95" s="1"/>
  <c r="Y694" i="95"/>
  <c r="Y697" i="95" s="1"/>
  <c r="AG694" i="95"/>
  <c r="AG697" i="95" s="1"/>
  <c r="AL694" i="95"/>
  <c r="AL697" i="95" s="1"/>
  <c r="R694" i="95"/>
  <c r="R697" i="95" s="1"/>
  <c r="T694" i="95"/>
  <c r="T697" i="95" s="1"/>
  <c r="U694" i="95"/>
  <c r="U697" i="95" s="1"/>
  <c r="BD694" i="95"/>
  <c r="BD697" i="95" s="1"/>
  <c r="BC694" i="95"/>
  <c r="BC697" i="95" s="1"/>
  <c r="AP967" i="23"/>
  <c r="BF967" i="23"/>
  <c r="BR969" i="23"/>
  <c r="BV967" i="23"/>
  <c r="BZ967" i="23"/>
  <c r="S967" i="23"/>
  <c r="BM817" i="23"/>
  <c r="BM821" i="23" s="1"/>
  <c r="BI817" i="23"/>
  <c r="BI821" i="23" s="1"/>
  <c r="BE817" i="23"/>
  <c r="BA817" i="23"/>
  <c r="BA821" i="23" s="1"/>
  <c r="AW817" i="23"/>
  <c r="AS817" i="23"/>
  <c r="AS821" i="23" s="1"/>
  <c r="AO817" i="23"/>
  <c r="AO821" i="23" s="1"/>
  <c r="AK817" i="23"/>
  <c r="AK821" i="23" s="1"/>
  <c r="BV817" i="23"/>
  <c r="BV821" i="23" s="1"/>
  <c r="BR817" i="23"/>
  <c r="BR821" i="23" s="1"/>
  <c r="BZ817" i="23"/>
  <c r="BZ821" i="23" s="1"/>
  <c r="AP811" i="23"/>
  <c r="B810" i="23"/>
  <c r="AR967" i="95"/>
  <c r="BH967" i="95"/>
  <c r="BQ967" i="95"/>
  <c r="AT967" i="95"/>
  <c r="BJ969" i="95"/>
  <c r="AY969" i="95"/>
  <c r="R969" i="95"/>
  <c r="AD721" i="95"/>
  <c r="AD969" i="95"/>
  <c r="AH967" i="95"/>
  <c r="AE967" i="95"/>
  <c r="AB540" i="95"/>
  <c r="W540" i="95"/>
  <c r="V540" i="95"/>
  <c r="BZ422" i="95"/>
  <c r="BP422" i="95"/>
  <c r="BU422" i="95"/>
  <c r="BO422" i="95"/>
  <c r="BT422" i="95"/>
  <c r="BY422" i="95"/>
  <c r="BV422" i="95"/>
  <c r="BQ422" i="95"/>
  <c r="BS422" i="95"/>
  <c r="BW422" i="95"/>
  <c r="BR422" i="95"/>
  <c r="BX422" i="95"/>
  <c r="AN422" i="95"/>
  <c r="AR422" i="95"/>
  <c r="AV422" i="95"/>
  <c r="AZ422" i="95"/>
  <c r="BD422" i="95"/>
  <c r="BH422" i="95"/>
  <c r="BL422" i="95"/>
  <c r="AK422" i="95"/>
  <c r="AO422" i="95"/>
  <c r="AS422" i="95"/>
  <c r="AW422" i="95"/>
  <c r="BA422" i="95"/>
  <c r="BE422" i="95"/>
  <c r="BI422" i="95"/>
  <c r="BM422" i="95"/>
  <c r="AL422" i="95"/>
  <c r="AP422" i="95"/>
  <c r="AT422" i="95"/>
  <c r="AX422" i="95"/>
  <c r="BB422" i="95"/>
  <c r="BF422" i="95"/>
  <c r="BJ422" i="95"/>
  <c r="BN422" i="95"/>
  <c r="AM422" i="95"/>
  <c r="AQ422" i="95"/>
  <c r="AU422" i="95"/>
  <c r="AY422" i="95"/>
  <c r="BC422" i="95"/>
  <c r="BG422" i="95"/>
  <c r="BK422" i="95"/>
  <c r="AT540" i="23"/>
  <c r="AV540" i="23"/>
  <c r="AS540" i="23"/>
  <c r="BS428" i="23"/>
  <c r="BX428" i="23"/>
  <c r="BR428" i="23"/>
  <c r="BW428" i="23"/>
  <c r="BQ428" i="23"/>
  <c r="BV428" i="23"/>
  <c r="BP428" i="23"/>
  <c r="BU428" i="23"/>
  <c r="BZ428" i="23"/>
  <c r="BO428" i="23"/>
  <c r="BT428" i="23"/>
  <c r="BY428" i="23"/>
  <c r="AV428" i="23"/>
  <c r="BL428" i="23"/>
  <c r="AY428" i="23"/>
  <c r="BA428" i="23"/>
  <c r="AT428" i="23"/>
  <c r="AU428" i="23"/>
  <c r="AZ428" i="23"/>
  <c r="AX428" i="23"/>
  <c r="BG428" i="23"/>
  <c r="BE428" i="23"/>
  <c r="BB428" i="23"/>
  <c r="BC428" i="23"/>
  <c r="BD428" i="23"/>
  <c r="BF428" i="23"/>
  <c r="AS428" i="23"/>
  <c r="BI428" i="23"/>
  <c r="BJ428" i="23"/>
  <c r="BK428" i="23"/>
  <c r="AR428" i="23"/>
  <c r="BH428" i="23"/>
  <c r="BN428" i="23"/>
  <c r="AW428" i="23"/>
  <c r="BM428" i="23"/>
  <c r="AQ428" i="23"/>
  <c r="BK892" i="23"/>
  <c r="BK896" i="23" s="1"/>
  <c r="BG892" i="23"/>
  <c r="BC892" i="23"/>
  <c r="BC896" i="23" s="1"/>
  <c r="BU892" i="23"/>
  <c r="BU896" i="23" s="1"/>
  <c r="BT892" i="23"/>
  <c r="BT896" i="23" s="1"/>
  <c r="BS892" i="23"/>
  <c r="BS896" i="23" s="1"/>
  <c r="BR892" i="23"/>
  <c r="BR896" i="23" s="1"/>
  <c r="BN942" i="23"/>
  <c r="BR942" i="23"/>
  <c r="BR946" i="23" s="1"/>
  <c r="R708" i="23"/>
  <c r="C40" i="68"/>
  <c r="AS965" i="94"/>
  <c r="BY846" i="94"/>
  <c r="B885" i="94"/>
  <c r="BH886" i="94"/>
  <c r="BN963" i="94"/>
  <c r="B908" i="94"/>
  <c r="BY410" i="95"/>
  <c r="BO410" i="95"/>
  <c r="BT410" i="95"/>
  <c r="BR410" i="95"/>
  <c r="BS410" i="95"/>
  <c r="BX410" i="95"/>
  <c r="BZ410" i="95"/>
  <c r="BQ410" i="95"/>
  <c r="BW410" i="95"/>
  <c r="BU410" i="95"/>
  <c r="BP410" i="95"/>
  <c r="BV410" i="95"/>
  <c r="Z410" i="95"/>
  <c r="AD410" i="95"/>
  <c r="AH410" i="95"/>
  <c r="AL410" i="95"/>
  <c r="AP410" i="95"/>
  <c r="AT410" i="95"/>
  <c r="AX410" i="95"/>
  <c r="BB410" i="95"/>
  <c r="BF410" i="95"/>
  <c r="BJ410" i="95"/>
  <c r="BN410" i="95"/>
  <c r="AA410" i="95"/>
  <c r="AE410" i="95"/>
  <c r="AI410" i="95"/>
  <c r="AM410" i="95"/>
  <c r="AQ410" i="95"/>
  <c r="AU410" i="95"/>
  <c r="AY410" i="95"/>
  <c r="BC410" i="95"/>
  <c r="BG410" i="95"/>
  <c r="BK410" i="95"/>
  <c r="AB410" i="95"/>
  <c r="AF410" i="95"/>
  <c r="AJ410" i="95"/>
  <c r="AN410" i="95"/>
  <c r="AR410" i="95"/>
  <c r="AV410" i="95"/>
  <c r="AZ410" i="95"/>
  <c r="BD410" i="95"/>
  <c r="BH410" i="95"/>
  <c r="BL410" i="95"/>
  <c r="Y410" i="95"/>
  <c r="AC410" i="95"/>
  <c r="AG410" i="95"/>
  <c r="AK410" i="95"/>
  <c r="AO410" i="95"/>
  <c r="AS410" i="95"/>
  <c r="AW410" i="95"/>
  <c r="BA410" i="95"/>
  <c r="BE410" i="95"/>
  <c r="BI410" i="95"/>
  <c r="BM410" i="95"/>
  <c r="AS965" i="95"/>
  <c r="BO842" i="95"/>
  <c r="BO846" i="95" s="1"/>
  <c r="BN842" i="95"/>
  <c r="BN846" i="95" s="1"/>
  <c r="BJ842" i="95"/>
  <c r="BJ846" i="95" s="1"/>
  <c r="AT842" i="95"/>
  <c r="AT846" i="95" s="1"/>
  <c r="BE842" i="95"/>
  <c r="BE846" i="95" s="1"/>
  <c r="AY842" i="95"/>
  <c r="AY846" i="95" s="1"/>
  <c r="BV842" i="95"/>
  <c r="BV846" i="95" s="1"/>
  <c r="AN842" i="95"/>
  <c r="AN846" i="95" s="1"/>
  <c r="AX842" i="95"/>
  <c r="AX846" i="95" s="1"/>
  <c r="AR540" i="95"/>
  <c r="AW540" i="95"/>
  <c r="BE892" i="95"/>
  <c r="BE896" i="95" s="1"/>
  <c r="BB892" i="95"/>
  <c r="BB896" i="95" s="1"/>
  <c r="BT892" i="95"/>
  <c r="BT896" i="95" s="1"/>
  <c r="BY892" i="95"/>
  <c r="BY896" i="95" s="1"/>
  <c r="BP892" i="95"/>
  <c r="BP896" i="95" s="1"/>
  <c r="BW892" i="95"/>
  <c r="BW896" i="95" s="1"/>
  <c r="BU417" i="95"/>
  <c r="BZ417" i="95"/>
  <c r="BP417" i="95"/>
  <c r="BY417" i="95"/>
  <c r="BO417" i="95"/>
  <c r="BT417" i="95"/>
  <c r="BR417" i="95"/>
  <c r="BX417" i="95"/>
  <c r="BV417" i="95"/>
  <c r="BS417" i="95"/>
  <c r="BQ417" i="95"/>
  <c r="BW417" i="95"/>
  <c r="AI417" i="95"/>
  <c r="AM417" i="95"/>
  <c r="AQ417" i="95"/>
  <c r="AU417" i="95"/>
  <c r="AY417" i="95"/>
  <c r="BC417" i="95"/>
  <c r="BG417" i="95"/>
  <c r="BK417" i="95"/>
  <c r="AF417" i="95"/>
  <c r="AJ417" i="95"/>
  <c r="AN417" i="95"/>
  <c r="AR417" i="95"/>
  <c r="AV417" i="95"/>
  <c r="AZ417" i="95"/>
  <c r="BD417" i="95"/>
  <c r="BH417" i="95"/>
  <c r="BL417" i="95"/>
  <c r="AG417" i="95"/>
  <c r="AK417" i="95"/>
  <c r="AO417" i="95"/>
  <c r="AS417" i="95"/>
  <c r="AW417" i="95"/>
  <c r="BA417" i="95"/>
  <c r="BE417" i="95"/>
  <c r="BI417" i="95"/>
  <c r="BM417" i="95"/>
  <c r="AH417" i="95"/>
  <c r="AL417" i="95"/>
  <c r="AP417" i="95"/>
  <c r="AT417" i="95"/>
  <c r="AX417" i="95"/>
  <c r="BB417" i="95"/>
  <c r="BF417" i="95"/>
  <c r="BJ417" i="95"/>
  <c r="BN417" i="95"/>
  <c r="BN742" i="23"/>
  <c r="BN746" i="23" s="1"/>
  <c r="BJ742" i="23"/>
  <c r="BJ746" i="23" s="1"/>
  <c r="BF742" i="23"/>
  <c r="BB742" i="23"/>
  <c r="BB746" i="23" s="1"/>
  <c r="AX742" i="23"/>
  <c r="AT742" i="23"/>
  <c r="AT746" i="23" s="1"/>
  <c r="AP742" i="23"/>
  <c r="AL742" i="23"/>
  <c r="AL746" i="23" s="1"/>
  <c r="AH742" i="23"/>
  <c r="AH746" i="23" s="1"/>
  <c r="AD742" i="23"/>
  <c r="AD746" i="23" s="1"/>
  <c r="Z742" i="23"/>
  <c r="Z746" i="23" s="1"/>
  <c r="V742" i="23"/>
  <c r="V746" i="23" s="1"/>
  <c r="R742" i="23"/>
  <c r="R746" i="23" s="1"/>
  <c r="BS742" i="23"/>
  <c r="BS746" i="23" s="1"/>
  <c r="BR742" i="23"/>
  <c r="BR746" i="23" s="1"/>
  <c r="P742" i="23"/>
  <c r="W965" i="23"/>
  <c r="AD758" i="23"/>
  <c r="E40" i="68"/>
  <c r="AZ967" i="94"/>
  <c r="AS969" i="94"/>
  <c r="BI967" i="94"/>
  <c r="BR967" i="94"/>
  <c r="AQ967" i="94"/>
  <c r="BG967" i="94"/>
  <c r="R967" i="94"/>
  <c r="V967" i="94"/>
  <c r="AM616" i="94"/>
  <c r="AM717" i="94"/>
  <c r="AM721" i="94" s="1"/>
  <c r="N717" i="94"/>
  <c r="N721" i="94" s="1"/>
  <c r="N616" i="94"/>
  <c r="AW717" i="94"/>
  <c r="AW721" i="94" s="1"/>
  <c r="AW616" i="94"/>
  <c r="BY717" i="94"/>
  <c r="BY721" i="94" s="1"/>
  <c r="BY616" i="94"/>
  <c r="I717" i="94"/>
  <c r="I721" i="94" s="1"/>
  <c r="I616" i="94"/>
  <c r="AY717" i="94"/>
  <c r="AY721" i="94" s="1"/>
  <c r="AY616" i="94"/>
  <c r="BZ616" i="94"/>
  <c r="BZ717" i="94"/>
  <c r="BZ721" i="94" s="1"/>
  <c r="BI717" i="94"/>
  <c r="BI721" i="94" s="1"/>
  <c r="BI616" i="94"/>
  <c r="P717" i="94"/>
  <c r="P721" i="94" s="1"/>
  <c r="P616" i="94"/>
  <c r="AS717" i="94"/>
  <c r="AS721" i="94" s="1"/>
  <c r="AS616" i="94"/>
  <c r="BN616" i="94"/>
  <c r="BN717" i="94"/>
  <c r="BN721" i="94" s="1"/>
  <c r="BP616" i="94"/>
  <c r="BP717" i="94"/>
  <c r="BP721" i="94" s="1"/>
  <c r="AR616" i="94"/>
  <c r="AR717" i="94"/>
  <c r="AR721" i="94" s="1"/>
  <c r="X717" i="94"/>
  <c r="X721" i="94" s="1"/>
  <c r="X616" i="94"/>
  <c r="BE616" i="94"/>
  <c r="BE717" i="94"/>
  <c r="BE721" i="94" s="1"/>
  <c r="BW717" i="94"/>
  <c r="BW721" i="94" s="1"/>
  <c r="BW616" i="94"/>
  <c r="BH616" i="94"/>
  <c r="BH717" i="94"/>
  <c r="BH721" i="94" s="1"/>
  <c r="BL717" i="94"/>
  <c r="BL721" i="94" s="1"/>
  <c r="BL616" i="94"/>
  <c r="U969" i="94"/>
  <c r="W965" i="95"/>
  <c r="BK817" i="95"/>
  <c r="BK821" i="95" s="1"/>
  <c r="AU817" i="95"/>
  <c r="AU821" i="95" s="1"/>
  <c r="BM817" i="95"/>
  <c r="BM821" i="95" s="1"/>
  <c r="AN817" i="95"/>
  <c r="AN821" i="95" s="1"/>
  <c r="BV817" i="95"/>
  <c r="BV821" i="95" s="1"/>
  <c r="BH817" i="95"/>
  <c r="BH821" i="95" s="1"/>
  <c r="BJ817" i="95"/>
  <c r="BJ821" i="95" s="1"/>
  <c r="BR817" i="95"/>
  <c r="BR821" i="95" s="1"/>
  <c r="BB817" i="95"/>
  <c r="BB821" i="95" s="1"/>
  <c r="BE817" i="95"/>
  <c r="BE821" i="95" s="1"/>
  <c r="BY817" i="95"/>
  <c r="BY821" i="95" s="1"/>
  <c r="BA513" i="23"/>
  <c r="BB513" i="23"/>
  <c r="AZ513" i="23"/>
  <c r="AZ540" i="23" s="1"/>
  <c r="E437" i="23"/>
  <c r="BQ411" i="94"/>
  <c r="BV411" i="94"/>
  <c r="BW411" i="94"/>
  <c r="BU411" i="94"/>
  <c r="BZ411" i="94"/>
  <c r="BP411" i="94"/>
  <c r="BY411" i="94"/>
  <c r="BO411" i="94"/>
  <c r="BT411" i="94"/>
  <c r="BS411" i="94"/>
  <c r="BX411" i="94"/>
  <c r="BR411" i="94"/>
  <c r="AC411" i="94"/>
  <c r="AG411" i="94"/>
  <c r="AK411" i="94"/>
  <c r="AO411" i="94"/>
  <c r="AS411" i="94"/>
  <c r="AW411" i="94"/>
  <c r="BA411" i="94"/>
  <c r="BE411" i="94"/>
  <c r="BI411" i="94"/>
  <c r="BM411" i="94"/>
  <c r="Z411" i="94"/>
  <c r="AD411" i="94"/>
  <c r="AH411" i="94"/>
  <c r="AL411" i="94"/>
  <c r="AP411" i="94"/>
  <c r="AT411" i="94"/>
  <c r="AX411" i="94"/>
  <c r="BB411" i="94"/>
  <c r="BF411" i="94"/>
  <c r="BJ411" i="94"/>
  <c r="BN411" i="94"/>
  <c r="AA411" i="94"/>
  <c r="AE411" i="94"/>
  <c r="AI411" i="94"/>
  <c r="AM411" i="94"/>
  <c r="AQ411" i="94"/>
  <c r="AU411" i="94"/>
  <c r="AY411" i="94"/>
  <c r="BC411" i="94"/>
  <c r="BG411" i="94"/>
  <c r="BK411" i="94"/>
  <c r="AB411" i="94"/>
  <c r="AF411" i="94"/>
  <c r="AJ411" i="94"/>
  <c r="AN411" i="94"/>
  <c r="AR411" i="94"/>
  <c r="AV411" i="94"/>
  <c r="AZ411" i="94"/>
  <c r="BD411" i="94"/>
  <c r="BH411" i="94"/>
  <c r="BL411" i="94"/>
  <c r="BM789" i="23"/>
  <c r="B810" i="94"/>
  <c r="AP811" i="94"/>
  <c r="BT396" i="23"/>
  <c r="BY396" i="23"/>
  <c r="BO396" i="23"/>
  <c r="BX396" i="23"/>
  <c r="BR396" i="23"/>
  <c r="BS396" i="23"/>
  <c r="BQ396" i="23"/>
  <c r="BV396" i="23"/>
  <c r="BW396" i="23"/>
  <c r="BP396" i="23"/>
  <c r="BU396" i="23"/>
  <c r="BZ396" i="23"/>
  <c r="T396" i="23"/>
  <c r="AJ396" i="23"/>
  <c r="AZ396" i="23"/>
  <c r="M396" i="23"/>
  <c r="AC396" i="23"/>
  <c r="AS396" i="23"/>
  <c r="BI396" i="23"/>
  <c r="AE396" i="23"/>
  <c r="BK396" i="23"/>
  <c r="AP396" i="23"/>
  <c r="K396" i="23"/>
  <c r="S396" i="23"/>
  <c r="BB396" i="23"/>
  <c r="AL396" i="23"/>
  <c r="AN396" i="23"/>
  <c r="AG396" i="23"/>
  <c r="AM396" i="23"/>
  <c r="AX396" i="23"/>
  <c r="AD396" i="23"/>
  <c r="AB396" i="23"/>
  <c r="AK396" i="23"/>
  <c r="AU396" i="23"/>
  <c r="AY396" i="23"/>
  <c r="BD396" i="23"/>
  <c r="BM396" i="23"/>
  <c r="AA396" i="23"/>
  <c r="AT396" i="23"/>
  <c r="AR396" i="23"/>
  <c r="BA396" i="23"/>
  <c r="BF396" i="23"/>
  <c r="BH396" i="23"/>
  <c r="O396" i="23"/>
  <c r="AQ396" i="23"/>
  <c r="P396" i="23"/>
  <c r="AF396" i="23"/>
  <c r="AV396" i="23"/>
  <c r="BL396" i="23"/>
  <c r="Y396" i="23"/>
  <c r="AO396" i="23"/>
  <c r="BE396" i="23"/>
  <c r="W396" i="23"/>
  <c r="BC396" i="23"/>
  <c r="AH396" i="23"/>
  <c r="BN396" i="23"/>
  <c r="BG396" i="23"/>
  <c r="V396" i="23"/>
  <c r="N396" i="23"/>
  <c r="X396" i="23"/>
  <c r="Q396" i="23"/>
  <c r="AW396" i="23"/>
  <c r="R396" i="23"/>
  <c r="AI396" i="23"/>
  <c r="L396" i="23"/>
  <c r="U396" i="23"/>
  <c r="Z396" i="23"/>
  <c r="BJ396" i="23"/>
  <c r="BO400" i="94"/>
  <c r="BY400" i="94"/>
  <c r="BS400" i="94"/>
  <c r="BQ400" i="94"/>
  <c r="BP400" i="94"/>
  <c r="BW400" i="94"/>
  <c r="BR400" i="94"/>
  <c r="BV400" i="94"/>
  <c r="BT400" i="94"/>
  <c r="BU400" i="94"/>
  <c r="BX400" i="94"/>
  <c r="BZ400" i="94"/>
  <c r="P400" i="94"/>
  <c r="T400" i="94"/>
  <c r="X400" i="94"/>
  <c r="AB400" i="94"/>
  <c r="AF400" i="94"/>
  <c r="AJ400" i="94"/>
  <c r="AN400" i="94"/>
  <c r="AR400" i="94"/>
  <c r="AV400" i="94"/>
  <c r="AZ400" i="94"/>
  <c r="BD400" i="94"/>
  <c r="BH400" i="94"/>
  <c r="BL400" i="94"/>
  <c r="Q400" i="94"/>
  <c r="U400" i="94"/>
  <c r="Y400" i="94"/>
  <c r="AC400" i="94"/>
  <c r="AG400" i="94"/>
  <c r="AK400" i="94"/>
  <c r="AO400" i="94"/>
  <c r="AS400" i="94"/>
  <c r="AW400" i="94"/>
  <c r="BA400" i="94"/>
  <c r="BE400" i="94"/>
  <c r="BI400" i="94"/>
  <c r="BM400" i="94"/>
  <c r="R400" i="94"/>
  <c r="V400" i="94"/>
  <c r="Z400" i="94"/>
  <c r="AD400" i="94"/>
  <c r="AH400" i="94"/>
  <c r="AL400" i="94"/>
  <c r="AP400" i="94"/>
  <c r="AT400" i="94"/>
  <c r="AX400" i="94"/>
  <c r="BB400" i="94"/>
  <c r="BF400" i="94"/>
  <c r="BJ400" i="94"/>
  <c r="BN400" i="94"/>
  <c r="O400" i="94"/>
  <c r="O741" i="94" s="1"/>
  <c r="O745" i="94" s="1"/>
  <c r="O748" i="94" s="1"/>
  <c r="O749" i="94" s="1"/>
  <c r="S400" i="94"/>
  <c r="W400" i="94"/>
  <c r="AA400" i="94"/>
  <c r="AE400" i="94"/>
  <c r="AI400" i="94"/>
  <c r="AM400" i="94"/>
  <c r="AQ400" i="94"/>
  <c r="AU400" i="94"/>
  <c r="AY400" i="94"/>
  <c r="BC400" i="94"/>
  <c r="BG400" i="94"/>
  <c r="BK400" i="94"/>
  <c r="J969" i="23"/>
  <c r="E528" i="23"/>
  <c r="E528" i="94"/>
  <c r="E528" i="95"/>
  <c r="E540" i="95" s="1"/>
  <c r="U969" i="23"/>
  <c r="G32" i="68"/>
  <c r="A802" i="23"/>
  <c r="A809" i="23" s="1"/>
  <c r="AP807" i="23"/>
  <c r="BP430" i="23"/>
  <c r="BU430" i="23"/>
  <c r="BZ430" i="23"/>
  <c r="BO430" i="23"/>
  <c r="BT430" i="23"/>
  <c r="BY430" i="23"/>
  <c r="BS430" i="23"/>
  <c r="BX430" i="23"/>
  <c r="BR430" i="23"/>
  <c r="BW430" i="23"/>
  <c r="BQ430" i="23"/>
  <c r="BV430" i="23"/>
  <c r="AX430" i="23"/>
  <c r="BN430" i="23"/>
  <c r="BE430" i="23"/>
  <c r="BC430" i="23"/>
  <c r="BD430" i="23"/>
  <c r="BI430" i="23"/>
  <c r="BB430" i="23"/>
  <c r="AZ430" i="23"/>
  <c r="BM430" i="23"/>
  <c r="BG430" i="23"/>
  <c r="BL430" i="23"/>
  <c r="BF430" i="23"/>
  <c r="BH430" i="23"/>
  <c r="AU430" i="23"/>
  <c r="BK430" i="23"/>
  <c r="AS430" i="23"/>
  <c r="AS866" i="23" s="1"/>
  <c r="AT430" i="23"/>
  <c r="BJ430" i="23"/>
  <c r="AW430" i="23"/>
  <c r="AY430" i="23"/>
  <c r="AV430" i="23"/>
  <c r="BA430" i="23"/>
  <c r="N468" i="95"/>
  <c r="Q468" i="95"/>
  <c r="Q540" i="95" s="1"/>
  <c r="P468" i="95"/>
  <c r="P540" i="95" s="1"/>
  <c r="H468" i="95"/>
  <c r="H540" i="95" s="1"/>
  <c r="R468" i="95"/>
  <c r="R540" i="95" s="1"/>
  <c r="I468" i="95"/>
  <c r="I540" i="95" s="1"/>
  <c r="M468" i="95"/>
  <c r="M540" i="95" s="1"/>
  <c r="L468" i="95"/>
  <c r="L540" i="95" s="1"/>
  <c r="K468" i="95"/>
  <c r="K540" i="95" s="1"/>
  <c r="J468" i="95"/>
  <c r="J540" i="95" s="1"/>
  <c r="G468" i="95"/>
  <c r="G540" i="95" s="1"/>
  <c r="O468" i="95"/>
  <c r="O540" i="95" s="1"/>
  <c r="E392" i="95"/>
  <c r="F40" i="68"/>
  <c r="AJ783" i="23"/>
  <c r="BQ424" i="23"/>
  <c r="BV424" i="23"/>
  <c r="BW424" i="23"/>
  <c r="BP424" i="23"/>
  <c r="BU424" i="23"/>
  <c r="BZ424" i="23"/>
  <c r="BT424" i="23"/>
  <c r="BY424" i="23"/>
  <c r="BO424" i="23"/>
  <c r="BX424" i="23"/>
  <c r="BR424" i="23"/>
  <c r="BS424" i="23"/>
  <c r="AW424" i="23"/>
  <c r="BM424" i="23"/>
  <c r="BB424" i="23"/>
  <c r="AM424" i="23"/>
  <c r="AM841" i="23" s="1"/>
  <c r="AQ424" i="23"/>
  <c r="AN424" i="23"/>
  <c r="AY424" i="23"/>
  <c r="BA424" i="23"/>
  <c r="AP424" i="23"/>
  <c r="BF424" i="23"/>
  <c r="AU424" i="23"/>
  <c r="BG424" i="23"/>
  <c r="AV424" i="23"/>
  <c r="AZ424" i="23"/>
  <c r="AO424" i="23"/>
  <c r="BE424" i="23"/>
  <c r="AT424" i="23"/>
  <c r="BJ424" i="23"/>
  <c r="BC424" i="23"/>
  <c r="AR424" i="23"/>
  <c r="BD424" i="23"/>
  <c r="AS424" i="23"/>
  <c r="BI424" i="23"/>
  <c r="AX424" i="23"/>
  <c r="BN424" i="23"/>
  <c r="BK424" i="23"/>
  <c r="BH424" i="23"/>
  <c r="BL424" i="23"/>
  <c r="BQ394" i="94"/>
  <c r="BV394" i="94"/>
  <c r="BW394" i="94"/>
  <c r="BU394" i="94"/>
  <c r="BZ394" i="94"/>
  <c r="BP394" i="94"/>
  <c r="BY394" i="94"/>
  <c r="BO394" i="94"/>
  <c r="BT394" i="94"/>
  <c r="BR394" i="94"/>
  <c r="BX394" i="94"/>
  <c r="BS394" i="94"/>
  <c r="J394" i="94"/>
  <c r="N394" i="94"/>
  <c r="R394" i="94"/>
  <c r="V394" i="94"/>
  <c r="Z394" i="94"/>
  <c r="AD394" i="94"/>
  <c r="AH394" i="94"/>
  <c r="AL394" i="94"/>
  <c r="AP394" i="94"/>
  <c r="AT394" i="94"/>
  <c r="AX394" i="94"/>
  <c r="BB394" i="94"/>
  <c r="BF394" i="94"/>
  <c r="BJ394" i="94"/>
  <c r="BN394" i="94"/>
  <c r="I394" i="94"/>
  <c r="M394" i="94"/>
  <c r="Q394" i="94"/>
  <c r="U394" i="94"/>
  <c r="Y394" i="94"/>
  <c r="AC394" i="94"/>
  <c r="AG394" i="94"/>
  <c r="AK394" i="94"/>
  <c r="AO394" i="94"/>
  <c r="AS394" i="94"/>
  <c r="AW394" i="94"/>
  <c r="BA394" i="94"/>
  <c r="BE394" i="94"/>
  <c r="BI394" i="94"/>
  <c r="BM394" i="94"/>
  <c r="O394" i="94"/>
  <c r="W394" i="94"/>
  <c r="AE394" i="94"/>
  <c r="AM394" i="94"/>
  <c r="AU394" i="94"/>
  <c r="BC394" i="94"/>
  <c r="BK394" i="94"/>
  <c r="P394" i="94"/>
  <c r="X394" i="94"/>
  <c r="AF394" i="94"/>
  <c r="AN394" i="94"/>
  <c r="AV394" i="94"/>
  <c r="BD394" i="94"/>
  <c r="BL394" i="94"/>
  <c r="K394" i="94"/>
  <c r="S394" i="94"/>
  <c r="AA394" i="94"/>
  <c r="AI394" i="94"/>
  <c r="AQ394" i="94"/>
  <c r="AY394" i="94"/>
  <c r="BG394" i="94"/>
  <c r="L394" i="94"/>
  <c r="T394" i="94"/>
  <c r="AB394" i="94"/>
  <c r="AJ394" i="94"/>
  <c r="AR394" i="94"/>
  <c r="AZ394" i="94"/>
  <c r="BH394" i="94"/>
  <c r="AV832" i="94"/>
  <c r="A827" i="94"/>
  <c r="A834" i="94" s="1"/>
  <c r="BZ398" i="95"/>
  <c r="BP398" i="95"/>
  <c r="BU398" i="95"/>
  <c r="BO398" i="95"/>
  <c r="BT398" i="95"/>
  <c r="BY398" i="95"/>
  <c r="BV398" i="95"/>
  <c r="BQ398" i="95"/>
  <c r="BS398" i="95"/>
  <c r="BW398" i="95"/>
  <c r="BR398" i="95"/>
  <c r="BX398" i="95"/>
  <c r="M398" i="95"/>
  <c r="Q398" i="95"/>
  <c r="U398" i="95"/>
  <c r="Y398" i="95"/>
  <c r="AC398" i="95"/>
  <c r="AG398" i="95"/>
  <c r="AK398" i="95"/>
  <c r="AO398" i="95"/>
  <c r="AS398" i="95"/>
  <c r="AW398" i="95"/>
  <c r="BA398" i="95"/>
  <c r="BE398" i="95"/>
  <c r="BI398" i="95"/>
  <c r="BM398" i="95"/>
  <c r="N398" i="95"/>
  <c r="R398" i="95"/>
  <c r="V398" i="95"/>
  <c r="Z398" i="95"/>
  <c r="AD398" i="95"/>
  <c r="AH398" i="95"/>
  <c r="AL398" i="95"/>
  <c r="AP398" i="95"/>
  <c r="AT398" i="95"/>
  <c r="AX398" i="95"/>
  <c r="BB398" i="95"/>
  <c r="BF398" i="95"/>
  <c r="BJ398" i="95"/>
  <c r="BN398" i="95"/>
  <c r="O398" i="95"/>
  <c r="S398" i="95"/>
  <c r="W398" i="95"/>
  <c r="AA398" i="95"/>
  <c r="AE398" i="95"/>
  <c r="AI398" i="95"/>
  <c r="AM398" i="95"/>
  <c r="AQ398" i="95"/>
  <c r="AU398" i="95"/>
  <c r="AY398" i="95"/>
  <c r="BC398" i="95"/>
  <c r="BG398" i="95"/>
  <c r="BK398" i="95"/>
  <c r="P398" i="95"/>
  <c r="T398" i="95"/>
  <c r="X398" i="95"/>
  <c r="AB398" i="95"/>
  <c r="AF398" i="95"/>
  <c r="AJ398" i="95"/>
  <c r="AN398" i="95"/>
  <c r="AR398" i="95"/>
  <c r="AV398" i="95"/>
  <c r="AZ398" i="95"/>
  <c r="BD398" i="95"/>
  <c r="BH398" i="95"/>
  <c r="BL398" i="95"/>
  <c r="B885" i="95"/>
  <c r="BH886" i="95"/>
  <c r="AP963" i="95"/>
  <c r="B808" i="95"/>
  <c r="BO417" i="94"/>
  <c r="BT417" i="94"/>
  <c r="BY417" i="94"/>
  <c r="BS417" i="94"/>
  <c r="BQ417" i="94"/>
  <c r="BR417" i="94"/>
  <c r="BW417" i="94"/>
  <c r="BU417" i="94"/>
  <c r="BP417" i="94"/>
  <c r="BX417" i="94"/>
  <c r="BV417" i="94"/>
  <c r="BZ417" i="94"/>
  <c r="AG417" i="94"/>
  <c r="AK417" i="94"/>
  <c r="AO417" i="94"/>
  <c r="AS417" i="94"/>
  <c r="AW417" i="94"/>
  <c r="BA417" i="94"/>
  <c r="BE417" i="94"/>
  <c r="BI417" i="94"/>
  <c r="BM417" i="94"/>
  <c r="AH417" i="94"/>
  <c r="AL417" i="94"/>
  <c r="AP417" i="94"/>
  <c r="AT417" i="94"/>
  <c r="AX417" i="94"/>
  <c r="BB417" i="94"/>
  <c r="BF417" i="94"/>
  <c r="BJ417" i="94"/>
  <c r="BN417" i="94"/>
  <c r="AI417" i="94"/>
  <c r="AM417" i="94"/>
  <c r="AQ417" i="94"/>
  <c r="AU417" i="94"/>
  <c r="AY417" i="94"/>
  <c r="BC417" i="94"/>
  <c r="BG417" i="94"/>
  <c r="BK417" i="94"/>
  <c r="AF417" i="94"/>
  <c r="AJ417" i="94"/>
  <c r="AN417" i="94"/>
  <c r="AR417" i="94"/>
  <c r="AV417" i="94"/>
  <c r="AZ417" i="94"/>
  <c r="BD417" i="94"/>
  <c r="BH417" i="94"/>
  <c r="BL417" i="94"/>
  <c r="BT969" i="94"/>
  <c r="AW967" i="94"/>
  <c r="BV967" i="94"/>
  <c r="AU969" i="94"/>
  <c r="C32" i="68"/>
  <c r="R707" i="94"/>
  <c r="A702" i="94"/>
  <c r="A709" i="94" s="1"/>
  <c r="Y969" i="94"/>
  <c r="AG967" i="94"/>
  <c r="BP395" i="23"/>
  <c r="BU395" i="23"/>
  <c r="BZ395" i="23"/>
  <c r="BO395" i="23"/>
  <c r="BT395" i="23"/>
  <c r="BY395" i="23"/>
  <c r="BS395" i="23"/>
  <c r="BX395" i="23"/>
  <c r="BR395" i="23"/>
  <c r="BW395" i="23"/>
  <c r="BQ395" i="23"/>
  <c r="BV395" i="23"/>
  <c r="O395" i="23"/>
  <c r="AE395" i="23"/>
  <c r="AU395" i="23"/>
  <c r="BK395" i="23"/>
  <c r="X395" i="23"/>
  <c r="AN395" i="23"/>
  <c r="BD395" i="23"/>
  <c r="V395" i="23"/>
  <c r="BB395" i="23"/>
  <c r="AG395" i="23"/>
  <c r="BM395" i="23"/>
  <c r="BN395" i="23"/>
  <c r="BF395" i="23"/>
  <c r="BI395" i="23"/>
  <c r="S395" i="23"/>
  <c r="AY395" i="23"/>
  <c r="AR395" i="23"/>
  <c r="BH395" i="23"/>
  <c r="AO395" i="23"/>
  <c r="AK395" i="23"/>
  <c r="Q395" i="23"/>
  <c r="AH395" i="23"/>
  <c r="L395" i="23"/>
  <c r="AD395" i="23"/>
  <c r="J395" i="23"/>
  <c r="AV395" i="23"/>
  <c r="M395" i="23"/>
  <c r="W395" i="23"/>
  <c r="AM395" i="23"/>
  <c r="BC395" i="23"/>
  <c r="P395" i="23"/>
  <c r="AF395" i="23"/>
  <c r="BL395" i="23"/>
  <c r="AW395" i="23"/>
  <c r="BA395" i="23"/>
  <c r="K395" i="23"/>
  <c r="AA395" i="23"/>
  <c r="AQ395" i="23"/>
  <c r="BG395" i="23"/>
  <c r="T395" i="23"/>
  <c r="AJ395" i="23"/>
  <c r="AZ395" i="23"/>
  <c r="N395" i="23"/>
  <c r="AT395" i="23"/>
  <c r="Y395" i="23"/>
  <c r="BE395" i="23"/>
  <c r="AX395" i="23"/>
  <c r="AP395" i="23"/>
  <c r="AS395" i="23"/>
  <c r="AC395" i="23"/>
  <c r="AI395" i="23"/>
  <c r="AB395" i="23"/>
  <c r="BJ395" i="23"/>
  <c r="R395" i="23"/>
  <c r="U395" i="23"/>
  <c r="AL395" i="23"/>
  <c r="Z395" i="23"/>
  <c r="E449" i="94"/>
  <c r="BM525" i="94"/>
  <c r="BN525" i="94"/>
  <c r="BL525" i="94"/>
  <c r="BS425" i="95"/>
  <c r="BY425" i="95"/>
  <c r="BX425" i="95"/>
  <c r="BW425" i="95"/>
  <c r="BR425" i="95"/>
  <c r="BP425" i="95"/>
  <c r="BV425" i="95"/>
  <c r="BO425" i="95"/>
  <c r="BZ425" i="95"/>
  <c r="BQ425" i="95"/>
  <c r="BT425" i="95"/>
  <c r="BU425" i="95"/>
  <c r="AP425" i="95"/>
  <c r="AT425" i="95"/>
  <c r="AX425" i="95"/>
  <c r="BB425" i="95"/>
  <c r="BF425" i="95"/>
  <c r="BJ425" i="95"/>
  <c r="BN425" i="95"/>
  <c r="AQ425" i="95"/>
  <c r="AU425" i="95"/>
  <c r="AY425" i="95"/>
  <c r="BC425" i="95"/>
  <c r="BG425" i="95"/>
  <c r="BK425" i="95"/>
  <c r="AN425" i="95"/>
  <c r="AR425" i="95"/>
  <c r="AV425" i="95"/>
  <c r="AZ425" i="95"/>
  <c r="BD425" i="95"/>
  <c r="BH425" i="95"/>
  <c r="BL425" i="95"/>
  <c r="AO425" i="95"/>
  <c r="AS425" i="95"/>
  <c r="AW425" i="95"/>
  <c r="BA425" i="95"/>
  <c r="BE425" i="95"/>
  <c r="BI425" i="95"/>
  <c r="BM425" i="95"/>
  <c r="AP540" i="94"/>
  <c r="AK540" i="94"/>
  <c r="AF540" i="94"/>
  <c r="BY407" i="95"/>
  <c r="BO407" i="95"/>
  <c r="BT407" i="95"/>
  <c r="BR407" i="95"/>
  <c r="BS407" i="95"/>
  <c r="BX407" i="95"/>
  <c r="BQ407" i="95"/>
  <c r="BW407" i="95"/>
  <c r="BU407" i="95"/>
  <c r="BP407" i="95"/>
  <c r="BV407" i="95"/>
  <c r="BZ407" i="95"/>
  <c r="X407" i="95"/>
  <c r="AB407" i="95"/>
  <c r="AF407" i="95"/>
  <c r="AJ407" i="95"/>
  <c r="AN407" i="95"/>
  <c r="AR407" i="95"/>
  <c r="AV407" i="95"/>
  <c r="AZ407" i="95"/>
  <c r="BD407" i="95"/>
  <c r="BH407" i="95"/>
  <c r="BL407" i="95"/>
  <c r="Y407" i="95"/>
  <c r="AC407" i="95"/>
  <c r="AG407" i="95"/>
  <c r="AK407" i="95"/>
  <c r="AO407" i="95"/>
  <c r="AS407" i="95"/>
  <c r="AW407" i="95"/>
  <c r="BA407" i="95"/>
  <c r="BE407" i="95"/>
  <c r="BI407" i="95"/>
  <c r="BM407" i="95"/>
  <c r="V407" i="95"/>
  <c r="Z407" i="95"/>
  <c r="AD407" i="95"/>
  <c r="AH407" i="95"/>
  <c r="AL407" i="95"/>
  <c r="AP407" i="95"/>
  <c r="AT407" i="95"/>
  <c r="AX407" i="95"/>
  <c r="BB407" i="95"/>
  <c r="BF407" i="95"/>
  <c r="BJ407" i="95"/>
  <c r="BN407" i="95"/>
  <c r="W407" i="95"/>
  <c r="AA407" i="95"/>
  <c r="AE407" i="95"/>
  <c r="AI407" i="95"/>
  <c r="AM407" i="95"/>
  <c r="AQ407" i="95"/>
  <c r="AU407" i="95"/>
  <c r="AY407" i="95"/>
  <c r="BC407" i="95"/>
  <c r="BG407" i="95"/>
  <c r="BK407" i="95"/>
  <c r="J40" i="68"/>
  <c r="J52" i="68" s="1"/>
  <c r="J55" i="68" s="1"/>
  <c r="J57" i="68" s="1"/>
  <c r="J22" i="68" s="1"/>
  <c r="BH883" i="23"/>
  <c r="AJ817" i="94"/>
  <c r="AJ821" i="94" s="1"/>
  <c r="AX817" i="94"/>
  <c r="AX821" i="94" s="1"/>
  <c r="AI817" i="94"/>
  <c r="AI821" i="94" s="1"/>
  <c r="BY817" i="94"/>
  <c r="BY821" i="94" s="1"/>
  <c r="BN817" i="94"/>
  <c r="BG817" i="94"/>
  <c r="BG821" i="94" s="1"/>
  <c r="BF817" i="94"/>
  <c r="BF821" i="94" s="1"/>
  <c r="BZ817" i="94"/>
  <c r="BZ821" i="94" s="1"/>
  <c r="BL817" i="94"/>
  <c r="BL821" i="94" s="1"/>
  <c r="AL817" i="94"/>
  <c r="AL821" i="94" s="1"/>
  <c r="BQ817" i="94"/>
  <c r="BQ821" i="94" s="1"/>
  <c r="E451" i="23"/>
  <c r="BN527" i="23"/>
  <c r="BW435" i="94"/>
  <c r="BQ435" i="94"/>
  <c r="BV435" i="94"/>
  <c r="BP435" i="94"/>
  <c r="BU435" i="94"/>
  <c r="BZ435" i="94"/>
  <c r="BO435" i="94"/>
  <c r="BY435" i="94"/>
  <c r="BS435" i="94"/>
  <c r="BR435" i="94"/>
  <c r="BT435" i="94"/>
  <c r="BX435" i="94"/>
  <c r="AZ435" i="94"/>
  <c r="BD435" i="94"/>
  <c r="BH435" i="94"/>
  <c r="BL435" i="94"/>
  <c r="BA435" i="94"/>
  <c r="BE435" i="94"/>
  <c r="BI435" i="94"/>
  <c r="BM435" i="94"/>
  <c r="AX435" i="94"/>
  <c r="BB435" i="94"/>
  <c r="BF435" i="94"/>
  <c r="BJ435" i="94"/>
  <c r="BN435" i="94"/>
  <c r="AY435" i="94"/>
  <c r="BC435" i="94"/>
  <c r="BG435" i="94"/>
  <c r="BK435" i="94"/>
  <c r="BO419" i="95"/>
  <c r="BU419" i="95"/>
  <c r="BZ419" i="95"/>
  <c r="BS419" i="95"/>
  <c r="BY419" i="95"/>
  <c r="BP419" i="95"/>
  <c r="BR419" i="95"/>
  <c r="BV419" i="95"/>
  <c r="BW419" i="95"/>
  <c r="BT419" i="95"/>
  <c r="BQ419" i="95"/>
  <c r="BX419" i="95"/>
  <c r="AK419" i="95"/>
  <c r="AO419" i="95"/>
  <c r="AS419" i="95"/>
  <c r="AW419" i="95"/>
  <c r="BA419" i="95"/>
  <c r="BE419" i="95"/>
  <c r="BI419" i="95"/>
  <c r="BM419" i="95"/>
  <c r="AH419" i="95"/>
  <c r="AL419" i="95"/>
  <c r="AP419" i="95"/>
  <c r="AT419" i="95"/>
  <c r="AX419" i="95"/>
  <c r="BB419" i="95"/>
  <c r="BF419" i="95"/>
  <c r="BJ419" i="95"/>
  <c r="BN419" i="95"/>
  <c r="AI419" i="95"/>
  <c r="AM419" i="95"/>
  <c r="AQ419" i="95"/>
  <c r="AU419" i="95"/>
  <c r="AY419" i="95"/>
  <c r="BC419" i="95"/>
  <c r="BG419" i="95"/>
  <c r="BK419" i="95"/>
  <c r="AJ419" i="95"/>
  <c r="AN419" i="95"/>
  <c r="AR419" i="95"/>
  <c r="AV419" i="95"/>
  <c r="AZ419" i="95"/>
  <c r="BD419" i="95"/>
  <c r="BH419" i="95"/>
  <c r="BL419" i="95"/>
  <c r="BO431" i="95"/>
  <c r="BU431" i="95"/>
  <c r="BZ431" i="95"/>
  <c r="BS431" i="95"/>
  <c r="BY431" i="95"/>
  <c r="BT431" i="95"/>
  <c r="BW431" i="95"/>
  <c r="BX431" i="95"/>
  <c r="BQ431" i="95"/>
  <c r="BP431" i="95"/>
  <c r="BR431" i="95"/>
  <c r="BV431" i="95"/>
  <c r="AT431" i="95"/>
  <c r="AX431" i="95"/>
  <c r="BB431" i="95"/>
  <c r="BF431" i="95"/>
  <c r="BJ431" i="95"/>
  <c r="BN431" i="95"/>
  <c r="AU431" i="95"/>
  <c r="AY431" i="95"/>
  <c r="BC431" i="95"/>
  <c r="BG431" i="95"/>
  <c r="BK431" i="95"/>
  <c r="AV431" i="95"/>
  <c r="AZ431" i="95"/>
  <c r="BD431" i="95"/>
  <c r="BH431" i="95"/>
  <c r="BL431" i="95"/>
  <c r="AW431" i="95"/>
  <c r="BA431" i="95"/>
  <c r="BE431" i="95"/>
  <c r="BI431" i="95"/>
  <c r="BM431" i="95"/>
  <c r="AR967" i="23"/>
  <c r="BD967" i="23"/>
  <c r="BH969" i="23"/>
  <c r="BL969" i="23"/>
  <c r="BL721" i="23"/>
  <c r="BX969" i="23"/>
  <c r="R717" i="23"/>
  <c r="R721" i="23" s="1"/>
  <c r="R616" i="23"/>
  <c r="L717" i="23"/>
  <c r="L721" i="23" s="1"/>
  <c r="L616" i="23"/>
  <c r="AU717" i="23"/>
  <c r="AU721" i="23" s="1"/>
  <c r="AX717" i="23"/>
  <c r="AE717" i="23"/>
  <c r="BG717" i="23"/>
  <c r="BJ717" i="23"/>
  <c r="BJ721" i="23" s="1"/>
  <c r="BT717" i="23"/>
  <c r="BT721" i="23" s="1"/>
  <c r="BF717" i="23"/>
  <c r="BQ717" i="23"/>
  <c r="BQ721" i="23" s="1"/>
  <c r="AB717" i="23"/>
  <c r="AB721" i="23" s="1"/>
  <c r="AM717" i="23"/>
  <c r="AM721" i="23" s="1"/>
  <c r="BS717" i="23"/>
  <c r="BS721" i="23" s="1"/>
  <c r="AP717" i="23"/>
  <c r="AG717" i="23"/>
  <c r="AG721" i="23" s="1"/>
  <c r="BB717" i="23"/>
  <c r="BB721" i="23" s="1"/>
  <c r="AK717" i="23"/>
  <c r="AI717" i="23"/>
  <c r="AK967" i="23"/>
  <c r="M969" i="23"/>
  <c r="BL917" i="23"/>
  <c r="BL921" i="23" s="1"/>
  <c r="BH917" i="23"/>
  <c r="BP917" i="23"/>
  <c r="BP921" i="23" s="1"/>
  <c r="BF917" i="23"/>
  <c r="BY917" i="23"/>
  <c r="BY921" i="23" s="1"/>
  <c r="BI969" i="95"/>
  <c r="BY969" i="95"/>
  <c r="BB969" i="95"/>
  <c r="S967" i="95"/>
  <c r="AH616" i="95"/>
  <c r="AH717" i="95"/>
  <c r="AH721" i="95" s="1"/>
  <c r="BR616" i="95"/>
  <c r="BR717" i="95"/>
  <c r="BR721" i="95" s="1"/>
  <c r="U717" i="95"/>
  <c r="U721" i="95" s="1"/>
  <c r="U616" i="95"/>
  <c r="BE616" i="95"/>
  <c r="BE717" i="95"/>
  <c r="BE721" i="95" s="1"/>
  <c r="AI717" i="95"/>
  <c r="AI721" i="95" s="1"/>
  <c r="AI616" i="95"/>
  <c r="BY616" i="95"/>
  <c r="BY717" i="95"/>
  <c r="BY721" i="95" s="1"/>
  <c r="M717" i="95"/>
  <c r="M721" i="95" s="1"/>
  <c r="M616" i="95"/>
  <c r="R616" i="95"/>
  <c r="R717" i="95"/>
  <c r="R721" i="95" s="1"/>
  <c r="BJ616" i="95"/>
  <c r="BJ717" i="95"/>
  <c r="BJ721" i="95" s="1"/>
  <c r="AQ616" i="95"/>
  <c r="AQ717" i="95"/>
  <c r="AQ721" i="95" s="1"/>
  <c r="AG717" i="95"/>
  <c r="AG721" i="95" s="1"/>
  <c r="AG616" i="95"/>
  <c r="BT616" i="95"/>
  <c r="BT717" i="95"/>
  <c r="BT721" i="95" s="1"/>
  <c r="AZ717" i="95"/>
  <c r="AZ721" i="95" s="1"/>
  <c r="AZ616" i="95"/>
  <c r="AV616" i="95"/>
  <c r="AV717" i="95"/>
  <c r="AV721" i="95" s="1"/>
  <c r="AJ616" i="95"/>
  <c r="AJ717" i="95"/>
  <c r="AJ721" i="95" s="1"/>
  <c r="AB717" i="95"/>
  <c r="AB721" i="95" s="1"/>
  <c r="AB616" i="95"/>
  <c r="BW616" i="95"/>
  <c r="BW717" i="95"/>
  <c r="BW721" i="95" s="1"/>
  <c r="AO717" i="95"/>
  <c r="AO721" i="95" s="1"/>
  <c r="AO616" i="95"/>
  <c r="BO871" i="95"/>
  <c r="BN767" i="23"/>
  <c r="BN771" i="23" s="1"/>
  <c r="BJ767" i="23"/>
  <c r="BF767" i="23"/>
  <c r="BF771" i="23" s="1"/>
  <c r="BB767" i="23"/>
  <c r="AX767" i="23"/>
  <c r="AX771" i="23" s="1"/>
  <c r="AT767" i="23"/>
  <c r="AP767" i="23"/>
  <c r="AP771" i="23" s="1"/>
  <c r="AL767" i="23"/>
  <c r="AL771" i="23" s="1"/>
  <c r="AH767" i="23"/>
  <c r="AH771" i="23" s="1"/>
  <c r="AD767" i="23"/>
  <c r="Z767" i="23"/>
  <c r="Z771" i="23" s="1"/>
  <c r="BT767" i="23"/>
  <c r="BT771" i="23" s="1"/>
  <c r="BO767" i="23"/>
  <c r="BO771" i="23" s="1"/>
  <c r="BX767" i="23"/>
  <c r="BX771" i="23" s="1"/>
  <c r="BU767" i="23"/>
  <c r="BU771" i="23" s="1"/>
  <c r="E440" i="94"/>
  <c r="BE516" i="94"/>
  <c r="BI516" i="94"/>
  <c r="BM516" i="94"/>
  <c r="BF516" i="94"/>
  <c r="BJ516" i="94"/>
  <c r="BN516" i="94"/>
  <c r="BC516" i="94"/>
  <c r="BC540" i="94" s="1"/>
  <c r="BG516" i="94"/>
  <c r="BK516" i="94"/>
  <c r="BD516" i="94"/>
  <c r="BH516" i="94"/>
  <c r="BL516" i="94"/>
  <c r="L32" i="68"/>
  <c r="A927" i="23"/>
  <c r="A934" i="23" s="1"/>
  <c r="BX932" i="23"/>
  <c r="E448" i="94"/>
  <c r="BL524" i="94"/>
  <c r="BM524" i="94"/>
  <c r="BN524" i="94"/>
  <c r="BK524" i="94"/>
  <c r="AU771" i="94"/>
  <c r="BK771" i="94"/>
  <c r="BF771" i="94"/>
  <c r="BH882" i="94"/>
  <c r="A877" i="94"/>
  <c r="A884" i="94" s="1"/>
  <c r="AL767" i="95"/>
  <c r="AL771" i="95" s="1"/>
  <c r="BZ767" i="95"/>
  <c r="BZ771" i="95" s="1"/>
  <c r="BD767" i="95"/>
  <c r="BD771" i="95" s="1"/>
  <c r="AU767" i="95"/>
  <c r="AU771" i="95" s="1"/>
  <c r="AT767" i="95"/>
  <c r="AT771" i="95" s="1"/>
  <c r="BO767" i="95"/>
  <c r="BO771" i="95" s="1"/>
  <c r="AI767" i="95"/>
  <c r="AI771" i="95" s="1"/>
  <c r="AR767" i="95"/>
  <c r="AR771" i="95" s="1"/>
  <c r="Z767" i="95"/>
  <c r="Z771" i="95" s="1"/>
  <c r="AS767" i="95"/>
  <c r="AS771" i="95" s="1"/>
  <c r="AB767" i="95"/>
  <c r="AB771" i="95" s="1"/>
  <c r="BF767" i="95"/>
  <c r="BF771" i="95" s="1"/>
  <c r="BA767" i="95"/>
  <c r="BA771" i="95" s="1"/>
  <c r="AV767" i="95"/>
  <c r="AV771" i="95" s="1"/>
  <c r="BV767" i="95"/>
  <c r="BV771" i="95" s="1"/>
  <c r="B760" i="95"/>
  <c r="AD761" i="95"/>
  <c r="BH882" i="95"/>
  <c r="A877" i="95"/>
  <c r="A884" i="95" s="1"/>
  <c r="BT694" i="95"/>
  <c r="BT697" i="95" s="1"/>
  <c r="BP694" i="95"/>
  <c r="BP697" i="95" s="1"/>
  <c r="BV694" i="95"/>
  <c r="BV697" i="95" s="1"/>
  <c r="B735" i="23"/>
  <c r="X736" i="23"/>
  <c r="BP400" i="23"/>
  <c r="BU400" i="23"/>
  <c r="BZ400" i="23"/>
  <c r="BO400" i="23"/>
  <c r="BT400" i="23"/>
  <c r="BY400" i="23"/>
  <c r="BS400" i="23"/>
  <c r="BX400" i="23"/>
  <c r="BR400" i="23"/>
  <c r="BW400" i="23"/>
  <c r="BQ400" i="23"/>
  <c r="BV400" i="23"/>
  <c r="V400" i="23"/>
  <c r="AL400" i="23"/>
  <c r="BB400" i="23"/>
  <c r="P400" i="23"/>
  <c r="AM400" i="23"/>
  <c r="BH400" i="23"/>
  <c r="AE400" i="23"/>
  <c r="AZ400" i="23"/>
  <c r="AA400" i="23"/>
  <c r="S400" i="23"/>
  <c r="BI400" i="23"/>
  <c r="BA400" i="23"/>
  <c r="AI400" i="23"/>
  <c r="Z400" i="23"/>
  <c r="AP400" i="23"/>
  <c r="BF400" i="23"/>
  <c r="W400" i="23"/>
  <c r="AR400" i="23"/>
  <c r="BM400" i="23"/>
  <c r="AJ400" i="23"/>
  <c r="BE400" i="23"/>
  <c r="AK400" i="23"/>
  <c r="AC400" i="23"/>
  <c r="X400" i="23"/>
  <c r="U400" i="23"/>
  <c r="BD400" i="23"/>
  <c r="Q400" i="23"/>
  <c r="AD400" i="23"/>
  <c r="AT400" i="23"/>
  <c r="BJ400" i="23"/>
  <c r="AB400" i="23"/>
  <c r="AW400" i="23"/>
  <c r="T400" i="23"/>
  <c r="AO400" i="23"/>
  <c r="BK400" i="23"/>
  <c r="AV400" i="23"/>
  <c r="AN400" i="23"/>
  <c r="AS400" i="23"/>
  <c r="BL400" i="23"/>
  <c r="R400" i="23"/>
  <c r="AH400" i="23"/>
  <c r="AX400" i="23"/>
  <c r="BN400" i="23"/>
  <c r="AG400" i="23"/>
  <c r="BC400" i="23"/>
  <c r="Y400" i="23"/>
  <c r="AU400" i="23"/>
  <c r="O400" i="23"/>
  <c r="O741" i="23" s="1"/>
  <c r="O745" i="23" s="1"/>
  <c r="O748" i="23" s="1"/>
  <c r="O749" i="23" s="1"/>
  <c r="BG400" i="23"/>
  <c r="AY400" i="23"/>
  <c r="AF400" i="23"/>
  <c r="AQ400" i="23"/>
  <c r="E450" i="95"/>
  <c r="BM526" i="95"/>
  <c r="BN526" i="95"/>
  <c r="AR969" i="94"/>
  <c r="BH967" i="94"/>
  <c r="BX967" i="94"/>
  <c r="BO969" i="94"/>
  <c r="AI967" i="94"/>
  <c r="BR403" i="23"/>
  <c r="BS403" i="23"/>
  <c r="BX403" i="23"/>
  <c r="BQ403" i="23"/>
  <c r="BV403" i="23"/>
  <c r="BW403" i="23"/>
  <c r="BU403" i="23"/>
  <c r="BZ403" i="23"/>
  <c r="BP403" i="23"/>
  <c r="BY403" i="23"/>
  <c r="BO403" i="23"/>
  <c r="BT403" i="23"/>
  <c r="AD403" i="23"/>
  <c r="AT403" i="23"/>
  <c r="BJ403" i="23"/>
  <c r="AC403" i="23"/>
  <c r="AY403" i="23"/>
  <c r="Y403" i="23"/>
  <c r="AU403" i="23"/>
  <c r="AB403" i="23"/>
  <c r="U403" i="23"/>
  <c r="BL403" i="23"/>
  <c r="BC403" i="23"/>
  <c r="AV403" i="23"/>
  <c r="R403" i="23"/>
  <c r="AH403" i="23"/>
  <c r="AX403" i="23"/>
  <c r="BN403" i="23"/>
  <c r="AI403" i="23"/>
  <c r="BD403" i="23"/>
  <c r="AE403" i="23"/>
  <c r="AZ403" i="23"/>
  <c r="AM403" i="23"/>
  <c r="AF403" i="23"/>
  <c r="AK403" i="23"/>
  <c r="W403" i="23"/>
  <c r="AG403" i="23"/>
  <c r="V403" i="23"/>
  <c r="AL403" i="23"/>
  <c r="BB403" i="23"/>
  <c r="S403" i="23"/>
  <c r="AN403" i="23"/>
  <c r="BI403" i="23"/>
  <c r="AJ403" i="23"/>
  <c r="BE403" i="23"/>
  <c r="AW403" i="23"/>
  <c r="AQ403" i="23"/>
  <c r="BG403" i="23"/>
  <c r="AR403" i="23"/>
  <c r="Z403" i="23"/>
  <c r="AP403" i="23"/>
  <c r="BF403" i="23"/>
  <c r="X403" i="23"/>
  <c r="AS403" i="23"/>
  <c r="T403" i="23"/>
  <c r="AO403" i="23"/>
  <c r="BK403" i="23"/>
  <c r="BH403" i="23"/>
  <c r="BA403" i="23"/>
  <c r="AA403" i="23"/>
  <c r="BM403" i="23"/>
  <c r="BS411" i="23"/>
  <c r="BX411" i="23"/>
  <c r="BR411" i="23"/>
  <c r="BW411" i="23"/>
  <c r="BQ411" i="23"/>
  <c r="BV411" i="23"/>
  <c r="BP411" i="23"/>
  <c r="BU411" i="23"/>
  <c r="BZ411" i="23"/>
  <c r="BO411" i="23"/>
  <c r="BT411" i="23"/>
  <c r="BY411" i="23"/>
  <c r="AK411" i="23"/>
  <c r="BA411" i="23"/>
  <c r="Z411" i="23"/>
  <c r="AP411" i="23"/>
  <c r="BF411" i="23"/>
  <c r="AI411" i="23"/>
  <c r="AB411" i="23"/>
  <c r="BH411" i="23"/>
  <c r="AE411" i="23"/>
  <c r="BL411" i="23"/>
  <c r="AD411" i="23"/>
  <c r="AT411" i="23"/>
  <c r="AN411" i="23"/>
  <c r="AO411" i="23"/>
  <c r="AQ411" i="23"/>
  <c r="AU411" i="23"/>
  <c r="AC411" i="23"/>
  <c r="AS411" i="23"/>
  <c r="BI411" i="23"/>
  <c r="AH411" i="23"/>
  <c r="AX411" i="23"/>
  <c r="BN411" i="23"/>
  <c r="AY411" i="23"/>
  <c r="AR411" i="23"/>
  <c r="BD411" i="23"/>
  <c r="BK411" i="23"/>
  <c r="BC411" i="23"/>
  <c r="AG411" i="23"/>
  <c r="AW411" i="23"/>
  <c r="BM411" i="23"/>
  <c r="AL411" i="23"/>
  <c r="BB411" i="23"/>
  <c r="AA411" i="23"/>
  <c r="BG411" i="23"/>
  <c r="AZ411" i="23"/>
  <c r="AV411" i="23"/>
  <c r="AF411" i="23"/>
  <c r="BE411" i="23"/>
  <c r="BJ411" i="23"/>
  <c r="AJ411" i="23"/>
  <c r="AM411" i="23"/>
  <c r="BP425" i="23"/>
  <c r="BU425" i="23"/>
  <c r="BZ425" i="23"/>
  <c r="BO425" i="23"/>
  <c r="BT425" i="23"/>
  <c r="BY425" i="23"/>
  <c r="BS425" i="23"/>
  <c r="BX425" i="23"/>
  <c r="BR425" i="23"/>
  <c r="BW425" i="23"/>
  <c r="BQ425" i="23"/>
  <c r="BV425" i="23"/>
  <c r="AP425" i="23"/>
  <c r="BF425" i="23"/>
  <c r="AU425" i="23"/>
  <c r="BK425" i="23"/>
  <c r="AV425" i="23"/>
  <c r="AS425" i="23"/>
  <c r="BD425" i="23"/>
  <c r="AT425" i="23"/>
  <c r="BJ425" i="23"/>
  <c r="AY425" i="23"/>
  <c r="AR425" i="23"/>
  <c r="BL425" i="23"/>
  <c r="BA425" i="23"/>
  <c r="AO425" i="23"/>
  <c r="AX425" i="23"/>
  <c r="BN425" i="23"/>
  <c r="BC425" i="23"/>
  <c r="AZ425" i="23"/>
  <c r="AW425" i="23"/>
  <c r="BI425" i="23"/>
  <c r="BE425" i="23"/>
  <c r="BB425" i="23"/>
  <c r="AQ425" i="23"/>
  <c r="BG425" i="23"/>
  <c r="BH425" i="23"/>
  <c r="BM425" i="23"/>
  <c r="AN425" i="23"/>
  <c r="BQ433" i="23"/>
  <c r="BV433" i="23"/>
  <c r="BW433" i="23"/>
  <c r="BP433" i="23"/>
  <c r="BU433" i="23"/>
  <c r="BZ433" i="23"/>
  <c r="BT433" i="23"/>
  <c r="BY433" i="23"/>
  <c r="BO433" i="23"/>
  <c r="BX433" i="23"/>
  <c r="BR433" i="23"/>
  <c r="BS433" i="23"/>
  <c r="BI433" i="23"/>
  <c r="AV433" i="23"/>
  <c r="BB433" i="23"/>
  <c r="BC433" i="23"/>
  <c r="AW433" i="23"/>
  <c r="BM433" i="23"/>
  <c r="BD433" i="23"/>
  <c r="BF433" i="23"/>
  <c r="BK433" i="23"/>
  <c r="BA433" i="23"/>
  <c r="AY433" i="23"/>
  <c r="BL433" i="23"/>
  <c r="BJ433" i="23"/>
  <c r="AZ433" i="23"/>
  <c r="BE433" i="23"/>
  <c r="BG433" i="23"/>
  <c r="AX433" i="23"/>
  <c r="BN433" i="23"/>
  <c r="BH433" i="23"/>
  <c r="E445" i="94"/>
  <c r="BJ521" i="94"/>
  <c r="BN521" i="94"/>
  <c r="BK521" i="94"/>
  <c r="BH521" i="94"/>
  <c r="BL521" i="94"/>
  <c r="BI521" i="94"/>
  <c r="BM521" i="94"/>
  <c r="BK792" i="95"/>
  <c r="BK796" i="95" s="1"/>
  <c r="BR792" i="95"/>
  <c r="BR796" i="95" s="1"/>
  <c r="AG792" i="95"/>
  <c r="AG796" i="95" s="1"/>
  <c r="BQ792" i="95"/>
  <c r="BQ796" i="95" s="1"/>
  <c r="AN792" i="95"/>
  <c r="AN796" i="95" s="1"/>
  <c r="AW792" i="95"/>
  <c r="AW796" i="95" s="1"/>
  <c r="BV792" i="95"/>
  <c r="BV796" i="95" s="1"/>
  <c r="BE792" i="95"/>
  <c r="BE796" i="95" s="1"/>
  <c r="AJ792" i="95"/>
  <c r="AJ796" i="95" s="1"/>
  <c r="BO792" i="95"/>
  <c r="BO796" i="95" s="1"/>
  <c r="AD792" i="95"/>
  <c r="AD796" i="95" s="1"/>
  <c r="AV792" i="95"/>
  <c r="AV796" i="95" s="1"/>
  <c r="BX792" i="95"/>
  <c r="BX796" i="95" s="1"/>
  <c r="AG965" i="95"/>
  <c r="AI540" i="95"/>
  <c r="AH540" i="95"/>
  <c r="AN540" i="95"/>
  <c r="BO421" i="95"/>
  <c r="BU421" i="95"/>
  <c r="BZ421" i="95"/>
  <c r="BS421" i="95"/>
  <c r="BY421" i="95"/>
  <c r="BP421" i="95"/>
  <c r="BW421" i="95"/>
  <c r="BR421" i="95"/>
  <c r="BT421" i="95"/>
  <c r="BV421" i="95"/>
  <c r="BX421" i="95"/>
  <c r="BQ421" i="95"/>
  <c r="AL421" i="95"/>
  <c r="AP421" i="95"/>
  <c r="AT421" i="95"/>
  <c r="AX421" i="95"/>
  <c r="BB421" i="95"/>
  <c r="BF421" i="95"/>
  <c r="BJ421" i="95"/>
  <c r="BN421" i="95"/>
  <c r="AM421" i="95"/>
  <c r="AQ421" i="95"/>
  <c r="AU421" i="95"/>
  <c r="AY421" i="95"/>
  <c r="BC421" i="95"/>
  <c r="BG421" i="95"/>
  <c r="BK421" i="95"/>
  <c r="AJ421" i="95"/>
  <c r="AN421" i="95"/>
  <c r="AR421" i="95"/>
  <c r="AV421" i="95"/>
  <c r="AZ421" i="95"/>
  <c r="BD421" i="95"/>
  <c r="BH421" i="95"/>
  <c r="BL421" i="95"/>
  <c r="AK421" i="95"/>
  <c r="AO421" i="95"/>
  <c r="AS421" i="95"/>
  <c r="AW421" i="95"/>
  <c r="BA421" i="95"/>
  <c r="BE421" i="95"/>
  <c r="BI421" i="95"/>
  <c r="BM421" i="95"/>
  <c r="BR433" i="95"/>
  <c r="BS433" i="95"/>
  <c r="BX433" i="95"/>
  <c r="BV433" i="95"/>
  <c r="BW433" i="95"/>
  <c r="BQ433" i="95"/>
  <c r="BO433" i="95"/>
  <c r="BY433" i="95"/>
  <c r="BP433" i="95"/>
  <c r="BT433" i="95"/>
  <c r="BZ433" i="95"/>
  <c r="BU433" i="95"/>
  <c r="AX433" i="95"/>
  <c r="BB433" i="95"/>
  <c r="BF433" i="95"/>
  <c r="BJ433" i="95"/>
  <c r="BN433" i="95"/>
  <c r="AY433" i="95"/>
  <c r="BC433" i="95"/>
  <c r="BG433" i="95"/>
  <c r="BK433" i="95"/>
  <c r="AV433" i="95"/>
  <c r="AZ433" i="95"/>
  <c r="BD433" i="95"/>
  <c r="BH433" i="95"/>
  <c r="BL433" i="95"/>
  <c r="AW433" i="95"/>
  <c r="BA433" i="95"/>
  <c r="BE433" i="95"/>
  <c r="BI433" i="95"/>
  <c r="BM433" i="95"/>
  <c r="AP540" i="23"/>
  <c r="AK540" i="23"/>
  <c r="E446" i="94"/>
  <c r="BJ522" i="94"/>
  <c r="BN522" i="94"/>
  <c r="BK522" i="94"/>
  <c r="BL522" i="94"/>
  <c r="BI522" i="94"/>
  <c r="BM522" i="94"/>
  <c r="AW867" i="94"/>
  <c r="AW871" i="94" s="1"/>
  <c r="BQ867" i="94"/>
  <c r="BQ871" i="94" s="1"/>
  <c r="BX867" i="94"/>
  <c r="BX871" i="94" s="1"/>
  <c r="BE867" i="94"/>
  <c r="BE871" i="94" s="1"/>
  <c r="BR867" i="94"/>
  <c r="BR871" i="94" s="1"/>
  <c r="BC867" i="94"/>
  <c r="BC871" i="94" s="1"/>
  <c r="BP867" i="94"/>
  <c r="BP871" i="94" s="1"/>
  <c r="BG867" i="94"/>
  <c r="BG871" i="94" s="1"/>
  <c r="BV419" i="23"/>
  <c r="BW419" i="23"/>
  <c r="BQ419" i="23"/>
  <c r="BZ419" i="23"/>
  <c r="BP419" i="23"/>
  <c r="BU419" i="23"/>
  <c r="BO419" i="23"/>
  <c r="BT419" i="23"/>
  <c r="BY419" i="23"/>
  <c r="BR419" i="23"/>
  <c r="BS419" i="23"/>
  <c r="BX419" i="23"/>
  <c r="AR419" i="23"/>
  <c r="BH419" i="23"/>
  <c r="AS419" i="23"/>
  <c r="BI419" i="23"/>
  <c r="AY419" i="23"/>
  <c r="AP419" i="23"/>
  <c r="BB419" i="23"/>
  <c r="AH419" i="23"/>
  <c r="AV419" i="23"/>
  <c r="BL419" i="23"/>
  <c r="AW419" i="23"/>
  <c r="BM419" i="23"/>
  <c r="BG419" i="23"/>
  <c r="BF419" i="23"/>
  <c r="BJ419" i="23"/>
  <c r="AX419" i="23"/>
  <c r="AJ419" i="23"/>
  <c r="AZ419" i="23"/>
  <c r="AK419" i="23"/>
  <c r="BA419" i="23"/>
  <c r="AI419" i="23"/>
  <c r="AU419" i="23"/>
  <c r="AL419" i="23"/>
  <c r="AM419" i="23"/>
  <c r="BN419" i="23"/>
  <c r="AN419" i="23"/>
  <c r="BD419" i="23"/>
  <c r="AO419" i="23"/>
  <c r="BE419" i="23"/>
  <c r="AQ419" i="23"/>
  <c r="BK419" i="23"/>
  <c r="AT419" i="23"/>
  <c r="BC419" i="23"/>
  <c r="BS427" i="23"/>
  <c r="BX427" i="23"/>
  <c r="BR427" i="23"/>
  <c r="BW427" i="23"/>
  <c r="BQ427" i="23"/>
  <c r="BV427" i="23"/>
  <c r="BP427" i="23"/>
  <c r="BU427" i="23"/>
  <c r="BZ427" i="23"/>
  <c r="BO427" i="23"/>
  <c r="BT427" i="23"/>
  <c r="BY427" i="23"/>
  <c r="AW427" i="23"/>
  <c r="BC427" i="23"/>
  <c r="BI427" i="23"/>
  <c r="AT427" i="23"/>
  <c r="BL427" i="23"/>
  <c r="BM427" i="23"/>
  <c r="BA427" i="23"/>
  <c r="BG427" i="23"/>
  <c r="AV427" i="23"/>
  <c r="AY427" i="23"/>
  <c r="AP427" i="23"/>
  <c r="AQ427" i="23"/>
  <c r="AR427" i="23"/>
  <c r="BK427" i="23"/>
  <c r="BF427" i="23"/>
  <c r="BD427" i="23"/>
  <c r="AU427" i="23"/>
  <c r="BB427" i="23"/>
  <c r="AS427" i="23"/>
  <c r="AX427" i="23"/>
  <c r="AZ427" i="23"/>
  <c r="BN427" i="23"/>
  <c r="BH427" i="23"/>
  <c r="BE427" i="23"/>
  <c r="BJ427" i="23"/>
  <c r="BP435" i="23"/>
  <c r="BU435" i="23"/>
  <c r="BZ435" i="23"/>
  <c r="BO435" i="23"/>
  <c r="BT435" i="23"/>
  <c r="BY435" i="23"/>
  <c r="BS435" i="23"/>
  <c r="BX435" i="23"/>
  <c r="BR435" i="23"/>
  <c r="BW435" i="23"/>
  <c r="BQ435" i="23"/>
  <c r="BV435" i="23"/>
  <c r="AY435" i="23"/>
  <c r="BA435" i="23"/>
  <c r="BJ435" i="23"/>
  <c r="BL435" i="23"/>
  <c r="BN435" i="23"/>
  <c r="BC435" i="23"/>
  <c r="BI435" i="23"/>
  <c r="AZ435" i="23"/>
  <c r="BE435" i="23"/>
  <c r="BG435" i="23"/>
  <c r="AX435" i="23"/>
  <c r="BD435" i="23"/>
  <c r="BM435" i="23"/>
  <c r="BK435" i="23"/>
  <c r="BB435" i="23"/>
  <c r="BH435" i="23"/>
  <c r="BF435" i="23"/>
  <c r="AJ782" i="94"/>
  <c r="A777" i="94"/>
  <c r="A784" i="94" s="1"/>
  <c r="AS969" i="23"/>
  <c r="BI967" i="23"/>
  <c r="BU967" i="23"/>
  <c r="BY967" i="23"/>
  <c r="AM969" i="23"/>
  <c r="AL969" i="23"/>
  <c r="P969" i="23"/>
  <c r="I969" i="23"/>
  <c r="AG969" i="23"/>
  <c r="T540" i="23"/>
  <c r="BQ404" i="23"/>
  <c r="BV404" i="23"/>
  <c r="BW404" i="23"/>
  <c r="BP404" i="23"/>
  <c r="BU404" i="23"/>
  <c r="BZ404" i="23"/>
  <c r="BT404" i="23"/>
  <c r="BY404" i="23"/>
  <c r="BO404" i="23"/>
  <c r="BX404" i="23"/>
  <c r="BR404" i="23"/>
  <c r="BS404" i="23"/>
  <c r="S404" i="23"/>
  <c r="AD404" i="23"/>
  <c r="AT404" i="23"/>
  <c r="BJ404" i="23"/>
  <c r="AE404" i="23"/>
  <c r="AU404" i="23"/>
  <c r="BK404" i="23"/>
  <c r="AW404" i="23"/>
  <c r="AJ404" i="23"/>
  <c r="AF404" i="23"/>
  <c r="BD404" i="23"/>
  <c r="BA404" i="23"/>
  <c r="AY404" i="23"/>
  <c r="BE404" i="23"/>
  <c r="AS404" i="23"/>
  <c r="AH404" i="23"/>
  <c r="AX404" i="23"/>
  <c r="BN404" i="23"/>
  <c r="AR404" i="23"/>
  <c r="AN404" i="23"/>
  <c r="U404" i="23"/>
  <c r="AL404" i="23"/>
  <c r="BB404" i="23"/>
  <c r="V404" i="23"/>
  <c r="AM404" i="23"/>
  <c r="BC404" i="23"/>
  <c r="AG404" i="23"/>
  <c r="BM404" i="23"/>
  <c r="AZ404" i="23"/>
  <c r="BL404" i="23"/>
  <c r="T404" i="23"/>
  <c r="AC404" i="23"/>
  <c r="Z404" i="23"/>
  <c r="AP404" i="23"/>
  <c r="BF404" i="23"/>
  <c r="AA404" i="23"/>
  <c r="AQ404" i="23"/>
  <c r="BG404" i="23"/>
  <c r="AO404" i="23"/>
  <c r="AB404" i="23"/>
  <c r="BH404" i="23"/>
  <c r="X404" i="23"/>
  <c r="AK404" i="23"/>
  <c r="BI404" i="23"/>
  <c r="W404" i="23"/>
  <c r="AI404" i="23"/>
  <c r="Y404" i="23"/>
  <c r="AV404" i="23"/>
  <c r="X540" i="94"/>
  <c r="AC540" i="94"/>
  <c r="BT969" i="95"/>
  <c r="BM967" i="95"/>
  <c r="AP967" i="95"/>
  <c r="BF967" i="95"/>
  <c r="AU969" i="95"/>
  <c r="BK969" i="95"/>
  <c r="Y967" i="95"/>
  <c r="X967" i="95"/>
  <c r="U967" i="95"/>
  <c r="P965" i="95"/>
  <c r="BY917" i="95"/>
  <c r="BY921" i="95" s="1"/>
  <c r="BT917" i="95"/>
  <c r="BT921" i="95" s="1"/>
  <c r="BM917" i="95"/>
  <c r="BM921" i="95" s="1"/>
  <c r="BL917" i="95"/>
  <c r="BL921" i="95" s="1"/>
  <c r="BO917" i="95"/>
  <c r="BO921" i="95" s="1"/>
  <c r="BT394" i="23"/>
  <c r="BU394" i="23"/>
  <c r="BS394" i="23"/>
  <c r="BX394" i="23"/>
  <c r="BY394" i="23"/>
  <c r="BW394" i="23"/>
  <c r="BR394" i="23"/>
  <c r="BZ394" i="23"/>
  <c r="BV394" i="23"/>
  <c r="BP394" i="23"/>
  <c r="BQ394" i="23"/>
  <c r="BO394" i="23"/>
  <c r="R394" i="23"/>
  <c r="AH394" i="23"/>
  <c r="AX394" i="23"/>
  <c r="BN394" i="23"/>
  <c r="W394" i="23"/>
  <c r="AM394" i="23"/>
  <c r="BC394" i="23"/>
  <c r="T394" i="23"/>
  <c r="AZ394" i="23"/>
  <c r="AC394" i="23"/>
  <c r="BI394" i="23"/>
  <c r="P394" i="23"/>
  <c r="Q394" i="23"/>
  <c r="AG394" i="23"/>
  <c r="V394" i="23"/>
  <c r="AL394" i="23"/>
  <c r="BB394" i="23"/>
  <c r="K394" i="23"/>
  <c r="AA394" i="23"/>
  <c r="AQ394" i="23"/>
  <c r="BG394" i="23"/>
  <c r="AB394" i="23"/>
  <c r="BH394" i="23"/>
  <c r="AK394" i="23"/>
  <c r="X394" i="23"/>
  <c r="AF394" i="23"/>
  <c r="AW394" i="23"/>
  <c r="AO394" i="23"/>
  <c r="J394" i="23"/>
  <c r="Z394" i="23"/>
  <c r="AP394" i="23"/>
  <c r="BF394" i="23"/>
  <c r="O394" i="23"/>
  <c r="AE394" i="23"/>
  <c r="AU394" i="23"/>
  <c r="BK394" i="23"/>
  <c r="AJ394" i="23"/>
  <c r="M394" i="23"/>
  <c r="AS394" i="23"/>
  <c r="AN394" i="23"/>
  <c r="AV394" i="23"/>
  <c r="Y394" i="23"/>
  <c r="BM394" i="23"/>
  <c r="N394" i="23"/>
  <c r="AD394" i="23"/>
  <c r="AT394" i="23"/>
  <c r="BJ394" i="23"/>
  <c r="S394" i="23"/>
  <c r="AI394" i="23"/>
  <c r="AY394" i="23"/>
  <c r="L394" i="23"/>
  <c r="AR394" i="23"/>
  <c r="U394" i="23"/>
  <c r="BA394" i="23"/>
  <c r="BD394" i="23"/>
  <c r="BL394" i="23"/>
  <c r="BE394" i="23"/>
  <c r="I394" i="23"/>
  <c r="BM842" i="23"/>
  <c r="BM846" i="23" s="1"/>
  <c r="BI842" i="23"/>
  <c r="BI846" i="23" s="1"/>
  <c r="BE842" i="23"/>
  <c r="BE846" i="23" s="1"/>
  <c r="BA842" i="23"/>
  <c r="BA846" i="23" s="1"/>
  <c r="AW842" i="23"/>
  <c r="AW846" i="23" s="1"/>
  <c r="AS842" i="23"/>
  <c r="AS846" i="23" s="1"/>
  <c r="AO842" i="23"/>
  <c r="AO846" i="23" s="1"/>
  <c r="AN842" i="23"/>
  <c r="AN846" i="23" s="1"/>
  <c r="BX842" i="23"/>
  <c r="BX846" i="23" s="1"/>
  <c r="BV694" i="23"/>
  <c r="BV697" i="23" s="1"/>
  <c r="BU694" i="23"/>
  <c r="BU697" i="23" s="1"/>
  <c r="BT694" i="23"/>
  <c r="BT697" i="23" s="1"/>
  <c r="AT965" i="94"/>
  <c r="AV540" i="94"/>
  <c r="BA892" i="94"/>
  <c r="BA896" i="94" s="1"/>
  <c r="BK892" i="94"/>
  <c r="BK896" i="94" s="1"/>
  <c r="BT892" i="94"/>
  <c r="BT896" i="94" s="1"/>
  <c r="BD892" i="94"/>
  <c r="BD896" i="94" s="1"/>
  <c r="BZ892" i="94"/>
  <c r="BZ896" i="94" s="1"/>
  <c r="BC892" i="94"/>
  <c r="BC896" i="94" s="1"/>
  <c r="BQ892" i="94"/>
  <c r="BQ896" i="94" s="1"/>
  <c r="BS946" i="94"/>
  <c r="BW946" i="94"/>
  <c r="BO402" i="95"/>
  <c r="BU402" i="95"/>
  <c r="BZ402" i="95"/>
  <c r="BS402" i="95"/>
  <c r="BY402" i="95"/>
  <c r="BT402" i="95"/>
  <c r="BR402" i="95"/>
  <c r="BV402" i="95"/>
  <c r="BW402" i="95"/>
  <c r="BX402" i="95"/>
  <c r="BQ402" i="95"/>
  <c r="BP402" i="95"/>
  <c r="R402" i="95"/>
  <c r="V402" i="95"/>
  <c r="Z402" i="95"/>
  <c r="AD402" i="95"/>
  <c r="AH402" i="95"/>
  <c r="AL402" i="95"/>
  <c r="AP402" i="95"/>
  <c r="AT402" i="95"/>
  <c r="AX402" i="95"/>
  <c r="BB402" i="95"/>
  <c r="BF402" i="95"/>
  <c r="BJ402" i="95"/>
  <c r="BN402" i="95"/>
  <c r="S402" i="95"/>
  <c r="W402" i="95"/>
  <c r="AA402" i="95"/>
  <c r="AE402" i="95"/>
  <c r="AI402" i="95"/>
  <c r="AM402" i="95"/>
  <c r="AQ402" i="95"/>
  <c r="AU402" i="95"/>
  <c r="AY402" i="95"/>
  <c r="BC402" i="95"/>
  <c r="BG402" i="95"/>
  <c r="BK402" i="95"/>
  <c r="T402" i="95"/>
  <c r="X402" i="95"/>
  <c r="AB402" i="95"/>
  <c r="AF402" i="95"/>
  <c r="AJ402" i="95"/>
  <c r="AN402" i="95"/>
  <c r="AR402" i="95"/>
  <c r="AV402" i="95"/>
  <c r="AZ402" i="95"/>
  <c r="BD402" i="95"/>
  <c r="BH402" i="95"/>
  <c r="BL402" i="95"/>
  <c r="Q402" i="95"/>
  <c r="U402" i="95"/>
  <c r="Y402" i="95"/>
  <c r="AC402" i="95"/>
  <c r="AG402" i="95"/>
  <c r="AK402" i="95"/>
  <c r="AO402" i="95"/>
  <c r="AS402" i="95"/>
  <c r="AW402" i="95"/>
  <c r="BA402" i="95"/>
  <c r="BE402" i="95"/>
  <c r="BI402" i="95"/>
  <c r="BM402" i="95"/>
  <c r="E413" i="23"/>
  <c r="AD489" i="23"/>
  <c r="AD540" i="23" s="1"/>
  <c r="AC489" i="23"/>
  <c r="AC540" i="23" s="1"/>
  <c r="AB489" i="23"/>
  <c r="AB540" i="23" s="1"/>
  <c r="BQ415" i="23"/>
  <c r="BV415" i="23"/>
  <c r="BW415" i="23"/>
  <c r="BP415" i="23"/>
  <c r="BU415" i="23"/>
  <c r="BZ415" i="23"/>
  <c r="BT415" i="23"/>
  <c r="BY415" i="23"/>
  <c r="BO415" i="23"/>
  <c r="BX415" i="23"/>
  <c r="BR415" i="23"/>
  <c r="BS415" i="23"/>
  <c r="AH415" i="23"/>
  <c r="AR415" i="23"/>
  <c r="BH415" i="23"/>
  <c r="AO415" i="23"/>
  <c r="BE415" i="23"/>
  <c r="AT415" i="23"/>
  <c r="AX415" i="23"/>
  <c r="AM415" i="23"/>
  <c r="AP415" i="23"/>
  <c r="AL415" i="23"/>
  <c r="AV415" i="23"/>
  <c r="BL415" i="23"/>
  <c r="AS415" i="23"/>
  <c r="BI415" i="23"/>
  <c r="BB415" i="23"/>
  <c r="BN415" i="23"/>
  <c r="AU415" i="23"/>
  <c r="BF415" i="23"/>
  <c r="AI415" i="23"/>
  <c r="AZ415" i="23"/>
  <c r="AE415" i="23"/>
  <c r="AW415" i="23"/>
  <c r="BM415" i="23"/>
  <c r="BJ415" i="23"/>
  <c r="AG415" i="23"/>
  <c r="BC415" i="23"/>
  <c r="AQ415" i="23"/>
  <c r="AD415" i="23"/>
  <c r="AN415" i="23"/>
  <c r="BD415" i="23"/>
  <c r="AJ415" i="23"/>
  <c r="BA415" i="23"/>
  <c r="AK415" i="23"/>
  <c r="AF415" i="23"/>
  <c r="AY415" i="23"/>
  <c r="BK415" i="23"/>
  <c r="BG415" i="23"/>
  <c r="BP417" i="23"/>
  <c r="BU417" i="23"/>
  <c r="BZ417" i="23"/>
  <c r="BO417" i="23"/>
  <c r="BT417" i="23"/>
  <c r="BY417" i="23"/>
  <c r="BS417" i="23"/>
  <c r="BX417" i="23"/>
  <c r="BR417" i="23"/>
  <c r="BW417" i="23"/>
  <c r="BQ417" i="23"/>
  <c r="BV417" i="23"/>
  <c r="AL417" i="23"/>
  <c r="BB417" i="23"/>
  <c r="AI417" i="23"/>
  <c r="AY417" i="23"/>
  <c r="AF417" i="23"/>
  <c r="BL417" i="23"/>
  <c r="BI417" i="23"/>
  <c r="BE417" i="23"/>
  <c r="AK417" i="23"/>
  <c r="AP417" i="23"/>
  <c r="BF417" i="23"/>
  <c r="AM417" i="23"/>
  <c r="BC417" i="23"/>
  <c r="AN417" i="23"/>
  <c r="AR417" i="23"/>
  <c r="AG417" i="23"/>
  <c r="BM417" i="23"/>
  <c r="BA417" i="23"/>
  <c r="AT417" i="23"/>
  <c r="BJ417" i="23"/>
  <c r="AQ417" i="23"/>
  <c r="BG417" i="23"/>
  <c r="AV417" i="23"/>
  <c r="BH417" i="23"/>
  <c r="AO417" i="23"/>
  <c r="AJ417" i="23"/>
  <c r="AH417" i="23"/>
  <c r="AX417" i="23"/>
  <c r="BN417" i="23"/>
  <c r="AU417" i="23"/>
  <c r="BK417" i="23"/>
  <c r="BD417" i="23"/>
  <c r="AS417" i="23"/>
  <c r="AW417" i="23"/>
  <c r="AZ417" i="23"/>
  <c r="BL969" i="94"/>
  <c r="BE969" i="94"/>
  <c r="BU969" i="94"/>
  <c r="AX967" i="94"/>
  <c r="BC967" i="94"/>
  <c r="BS969" i="94"/>
  <c r="O965" i="94"/>
  <c r="AD969" i="94"/>
  <c r="AA967" i="94"/>
  <c r="AL967" i="94"/>
  <c r="I969" i="94"/>
  <c r="BR742" i="95"/>
  <c r="BR746" i="95" s="1"/>
  <c r="AQ742" i="95"/>
  <c r="AQ746" i="95" s="1"/>
  <c r="BX742" i="95"/>
  <c r="BX746" i="95" s="1"/>
  <c r="BS742" i="95"/>
  <c r="BS746" i="95" s="1"/>
  <c r="AT742" i="95"/>
  <c r="AT746" i="95" s="1"/>
  <c r="BL742" i="95"/>
  <c r="BL746" i="95" s="1"/>
  <c r="AM742" i="95"/>
  <c r="AM746" i="95" s="1"/>
  <c r="BY742" i="95"/>
  <c r="BY746" i="95" s="1"/>
  <c r="AD742" i="95"/>
  <c r="AD746" i="95" s="1"/>
  <c r="BF742" i="95"/>
  <c r="BF746" i="95" s="1"/>
  <c r="AI742" i="95"/>
  <c r="AI746" i="95" s="1"/>
  <c r="BU742" i="95"/>
  <c r="BU746" i="95" s="1"/>
  <c r="T742" i="95"/>
  <c r="T746" i="95" s="1"/>
  <c r="BA742" i="95"/>
  <c r="BA746" i="95" s="1"/>
  <c r="AE742" i="95"/>
  <c r="AE746" i="95" s="1"/>
  <c r="BQ742" i="95"/>
  <c r="BQ746" i="95" s="1"/>
  <c r="AO965" i="95"/>
  <c r="BR434" i="95"/>
  <c r="BS434" i="95"/>
  <c r="BX434" i="95"/>
  <c r="BV434" i="95"/>
  <c r="BW434" i="95"/>
  <c r="BQ434" i="95"/>
  <c r="BT434" i="95"/>
  <c r="BZ434" i="95"/>
  <c r="BU434" i="95"/>
  <c r="BO434" i="95"/>
  <c r="BY434" i="95"/>
  <c r="BP434" i="95"/>
  <c r="AZ434" i="95"/>
  <c r="BD434" i="95"/>
  <c r="BH434" i="95"/>
  <c r="BL434" i="95"/>
  <c r="AW434" i="95"/>
  <c r="BA434" i="95"/>
  <c r="BE434" i="95"/>
  <c r="BI434" i="95"/>
  <c r="BM434" i="95"/>
  <c r="AX434" i="95"/>
  <c r="BB434" i="95"/>
  <c r="BF434" i="95"/>
  <c r="BJ434" i="95"/>
  <c r="BN434" i="95"/>
  <c r="AY434" i="95"/>
  <c r="BC434" i="95"/>
  <c r="BG434" i="95"/>
  <c r="BK434" i="95"/>
  <c r="E441" i="94"/>
  <c r="BG517" i="94"/>
  <c r="BK517" i="94"/>
  <c r="BD517" i="94"/>
  <c r="BH517" i="94"/>
  <c r="BL517" i="94"/>
  <c r="BE517" i="94"/>
  <c r="BI517" i="94"/>
  <c r="BM517" i="94"/>
  <c r="BF517" i="94"/>
  <c r="BJ517" i="94"/>
  <c r="BN517" i="94"/>
  <c r="BR433" i="94"/>
  <c r="BS433" i="94"/>
  <c r="BX433" i="94"/>
  <c r="BQ433" i="94"/>
  <c r="BV433" i="94"/>
  <c r="BW433" i="94"/>
  <c r="BU433" i="94"/>
  <c r="BZ433" i="94"/>
  <c r="BP433" i="94"/>
  <c r="BY433" i="94"/>
  <c r="BO433" i="94"/>
  <c r="BT433" i="94"/>
  <c r="AW433" i="94"/>
  <c r="BA433" i="94"/>
  <c r="BE433" i="94"/>
  <c r="BI433" i="94"/>
  <c r="BM433" i="94"/>
  <c r="AX433" i="94"/>
  <c r="BB433" i="94"/>
  <c r="BF433" i="94"/>
  <c r="BJ433" i="94"/>
  <c r="BN433" i="94"/>
  <c r="AY433" i="94"/>
  <c r="BC433" i="94"/>
  <c r="BG433" i="94"/>
  <c r="BK433" i="94"/>
  <c r="AV433" i="94"/>
  <c r="AZ433" i="94"/>
  <c r="BD433" i="94"/>
  <c r="BH433" i="94"/>
  <c r="BL433" i="94"/>
  <c r="V742" i="94"/>
  <c r="V746" i="94" s="1"/>
  <c r="BQ742" i="94"/>
  <c r="BQ746" i="94" s="1"/>
  <c r="BI742" i="94"/>
  <c r="BI746" i="94" s="1"/>
  <c r="BP742" i="94"/>
  <c r="BP746" i="94" s="1"/>
  <c r="BE742" i="94"/>
  <c r="BE746" i="94" s="1"/>
  <c r="BW742" i="94"/>
  <c r="BW746" i="94" s="1"/>
  <c r="Z742" i="94"/>
  <c r="Z746" i="94" s="1"/>
  <c r="BU742" i="94"/>
  <c r="BU746" i="94" s="1"/>
  <c r="BN742" i="94"/>
  <c r="BN746" i="94" s="1"/>
  <c r="BA742" i="94"/>
  <c r="BA746" i="94" s="1"/>
  <c r="AN742" i="94"/>
  <c r="AN746" i="94" s="1"/>
  <c r="BS742" i="94"/>
  <c r="BS746" i="94" s="1"/>
  <c r="BJ742" i="94"/>
  <c r="BJ746" i="94" s="1"/>
  <c r="AW742" i="94"/>
  <c r="AW746" i="94" s="1"/>
  <c r="AJ742" i="94"/>
  <c r="AJ746" i="94" s="1"/>
  <c r="BO742" i="94"/>
  <c r="BO746" i="94" s="1"/>
  <c r="BO917" i="94"/>
  <c r="BO921" i="94" s="1"/>
  <c r="BF917" i="94"/>
  <c r="BF921" i="94" s="1"/>
  <c r="BR917" i="94"/>
  <c r="BR921" i="94" s="1"/>
  <c r="BQ917" i="94"/>
  <c r="BQ921" i="94" s="1"/>
  <c r="BX917" i="94"/>
  <c r="BX921" i="94" s="1"/>
  <c r="BH917" i="94"/>
  <c r="BH921" i="94" s="1"/>
  <c r="BI519" i="23"/>
  <c r="BG519" i="23"/>
  <c r="BH519" i="23"/>
  <c r="BL519" i="23"/>
  <c r="BN519" i="23"/>
  <c r="BF519" i="23"/>
  <c r="BM519" i="23"/>
  <c r="BK519" i="23"/>
  <c r="BJ519" i="23"/>
  <c r="E443" i="23"/>
  <c r="AP694" i="23"/>
  <c r="AP697" i="23" s="1"/>
  <c r="AR694" i="23"/>
  <c r="AR697" i="23" s="1"/>
  <c r="BC694" i="23"/>
  <c r="BC697" i="23" s="1"/>
  <c r="AE694" i="23"/>
  <c r="AE697" i="23" s="1"/>
  <c r="AO694" i="23"/>
  <c r="AO697" i="23" s="1"/>
  <c r="AC694" i="23"/>
  <c r="AC697" i="23" s="1"/>
  <c r="BL694" i="23"/>
  <c r="BL697" i="23" s="1"/>
  <c r="X694" i="23"/>
  <c r="X697" i="23" s="1"/>
  <c r="AM694" i="23"/>
  <c r="AM697" i="23" s="1"/>
  <c r="AJ694" i="23"/>
  <c r="AJ697" i="23" s="1"/>
  <c r="S694" i="23"/>
  <c r="S697" i="23" s="1"/>
  <c r="BD694" i="23"/>
  <c r="BD697" i="23" s="1"/>
  <c r="AT694" i="23"/>
  <c r="AT697" i="23" s="1"/>
  <c r="BJ694" i="23"/>
  <c r="BJ697" i="23" s="1"/>
  <c r="S694" i="94"/>
  <c r="S697" i="94" s="1"/>
  <c r="R694" i="94"/>
  <c r="R697" i="94" s="1"/>
  <c r="T694" i="94"/>
  <c r="T697" i="94" s="1"/>
  <c r="O694" i="94"/>
  <c r="O697" i="94" s="1"/>
  <c r="N694" i="94"/>
  <c r="N697" i="94" s="1"/>
  <c r="V694" i="94"/>
  <c r="V697" i="94" s="1"/>
  <c r="X694" i="94"/>
  <c r="X697" i="94" s="1"/>
  <c r="AP694" i="95"/>
  <c r="AP697" i="95" s="1"/>
  <c r="BH694" i="95"/>
  <c r="BH697" i="95" s="1"/>
  <c r="AN694" i="95"/>
  <c r="AN697" i="95" s="1"/>
  <c r="AM694" i="95"/>
  <c r="AM697" i="95" s="1"/>
  <c r="AO694" i="95"/>
  <c r="AO697" i="95" s="1"/>
  <c r="AC694" i="95"/>
  <c r="AC697" i="95" s="1"/>
  <c r="AT694" i="95"/>
  <c r="AT697" i="95" s="1"/>
  <c r="BL694" i="95"/>
  <c r="BL697" i="95" s="1"/>
  <c r="AB694" i="95"/>
  <c r="AB697" i="95" s="1"/>
  <c r="BG694" i="95"/>
  <c r="BG697" i="95" s="1"/>
  <c r="BF694" i="95"/>
  <c r="BF697" i="95" s="1"/>
  <c r="V694" i="95"/>
  <c r="V697" i="95" s="1"/>
  <c r="AQ694" i="95"/>
  <c r="AQ697" i="95" s="1"/>
  <c r="BR643" i="94"/>
  <c r="BR694" i="94" s="1"/>
  <c r="BR697" i="94" s="1"/>
  <c r="BS643" i="94"/>
  <c r="BS694" i="94" s="1"/>
  <c r="BS697" i="94" s="1"/>
  <c r="BY643" i="94"/>
  <c r="BY694" i="94" s="1"/>
  <c r="BY697" i="94" s="1"/>
  <c r="AN643" i="94"/>
  <c r="AN694" i="94" s="1"/>
  <c r="AN697" i="94" s="1"/>
  <c r="BD643" i="94"/>
  <c r="BD694" i="94" s="1"/>
  <c r="BD697" i="94" s="1"/>
  <c r="BX643" i="94"/>
  <c r="AT643" i="94"/>
  <c r="AT694" i="94" s="1"/>
  <c r="AT697" i="94" s="1"/>
  <c r="AG643" i="94"/>
  <c r="AG694" i="94" s="1"/>
  <c r="AG697" i="94" s="1"/>
  <c r="AP643" i="94"/>
  <c r="AP694" i="94" s="1"/>
  <c r="AP697" i="94" s="1"/>
  <c r="BK643" i="94"/>
  <c r="AC643" i="94"/>
  <c r="AX643" i="94"/>
  <c r="AX694" i="94" s="1"/>
  <c r="AX697" i="94" s="1"/>
  <c r="AL643" i="94"/>
  <c r="AL694" i="94" s="1"/>
  <c r="AL697" i="94" s="1"/>
  <c r="BV643" i="94"/>
  <c r="BW643" i="94"/>
  <c r="BW694" i="94" s="1"/>
  <c r="BW697" i="94" s="1"/>
  <c r="AB643" i="94"/>
  <c r="AB694" i="94" s="1"/>
  <c r="AB697" i="94" s="1"/>
  <c r="AR643" i="94"/>
  <c r="AR694" i="94" s="1"/>
  <c r="AR697" i="94" s="1"/>
  <c r="BH643" i="94"/>
  <c r="AD643" i="94"/>
  <c r="AD694" i="94" s="1"/>
  <c r="AD697" i="94" s="1"/>
  <c r="AY643" i="94"/>
  <c r="AY694" i="94" s="1"/>
  <c r="AY697" i="94" s="1"/>
  <c r="BB643" i="94"/>
  <c r="BB694" i="94" s="1"/>
  <c r="BB697" i="94" s="1"/>
  <c r="AU643" i="94"/>
  <c r="AU694" i="94" s="1"/>
  <c r="AU697" i="94" s="1"/>
  <c r="AQ643" i="94"/>
  <c r="AQ694" i="94" s="1"/>
  <c r="AQ697" i="94" s="1"/>
  <c r="AH643" i="94"/>
  <c r="AH694" i="94" s="1"/>
  <c r="AH697" i="94" s="1"/>
  <c r="BC643" i="94"/>
  <c r="BC694" i="94" s="1"/>
  <c r="BC697" i="94" s="1"/>
  <c r="AW643" i="94"/>
  <c r="AW694" i="94" s="1"/>
  <c r="AW697" i="94" s="1"/>
  <c r="BQ643" i="94"/>
  <c r="BQ694" i="94" s="1"/>
  <c r="BQ697" i="94" s="1"/>
  <c r="AV643" i="94"/>
  <c r="AV694" i="94" s="1"/>
  <c r="AV697" i="94" s="1"/>
  <c r="AI643" i="94"/>
  <c r="AI694" i="94" s="1"/>
  <c r="AI697" i="94" s="1"/>
  <c r="AE643" i="94"/>
  <c r="AE694" i="94" s="1"/>
  <c r="AE697" i="94" s="1"/>
  <c r="BM643" i="94"/>
  <c r="BM694" i="94" s="1"/>
  <c r="BM697" i="94" s="1"/>
  <c r="BI643" i="94"/>
  <c r="BI694" i="94" s="1"/>
  <c r="BI697" i="94" s="1"/>
  <c r="BU643" i="94"/>
  <c r="BU694" i="94" s="1"/>
  <c r="BU697" i="94" s="1"/>
  <c r="AZ643" i="94"/>
  <c r="AO643" i="94"/>
  <c r="AO694" i="94" s="1"/>
  <c r="AO697" i="94" s="1"/>
  <c r="AK643" i="94"/>
  <c r="AK694" i="94" s="1"/>
  <c r="AK697" i="94" s="1"/>
  <c r="BP643" i="94"/>
  <c r="BP694" i="94" s="1"/>
  <c r="BP697" i="94" s="1"/>
  <c r="BN643" i="94"/>
  <c r="BN694" i="94" s="1"/>
  <c r="BN697" i="94" s="1"/>
  <c r="BZ643" i="94"/>
  <c r="BZ694" i="94" s="1"/>
  <c r="BZ697" i="94" s="1"/>
  <c r="AF643" i="94"/>
  <c r="AF694" i="94" s="1"/>
  <c r="AF697" i="94" s="1"/>
  <c r="BL643" i="94"/>
  <c r="BL694" i="94" s="1"/>
  <c r="BL697" i="94" s="1"/>
  <c r="BE643" i="94"/>
  <c r="BA643" i="94"/>
  <c r="BA694" i="94" s="1"/>
  <c r="BA697" i="94" s="1"/>
  <c r="AM643" i="94"/>
  <c r="AM694" i="94" s="1"/>
  <c r="AM697" i="94" s="1"/>
  <c r="BG643" i="94"/>
  <c r="BG694" i="94" s="1"/>
  <c r="BG697" i="94" s="1"/>
  <c r="BO643" i="94"/>
  <c r="AJ643" i="94"/>
  <c r="AJ694" i="94" s="1"/>
  <c r="AJ697" i="94" s="1"/>
  <c r="BT643" i="94"/>
  <c r="BT694" i="94" s="1"/>
  <c r="BT697" i="94" s="1"/>
  <c r="BJ643" i="94"/>
  <c r="BJ694" i="94" s="1"/>
  <c r="BJ697" i="94" s="1"/>
  <c r="BF643" i="94"/>
  <c r="AS643" i="94"/>
  <c r="AS694" i="94" s="1"/>
  <c r="AS697" i="94" s="1"/>
  <c r="AH965" i="94"/>
  <c r="G965" i="23"/>
  <c r="B710" i="23"/>
  <c r="R711" i="23"/>
  <c r="AX967" i="23"/>
  <c r="BB969" i="23"/>
  <c r="BN967" i="23"/>
  <c r="BV969" i="23"/>
  <c r="L969" i="23"/>
  <c r="AA967" i="23"/>
  <c r="AF969" i="23"/>
  <c r="BL817" i="23"/>
  <c r="BL821" i="23" s="1"/>
  <c r="BH817" i="23"/>
  <c r="BH821" i="23" s="1"/>
  <c r="BD817" i="23"/>
  <c r="AZ817" i="23"/>
  <c r="AZ821" i="23" s="1"/>
  <c r="AV817" i="23"/>
  <c r="AV821" i="23" s="1"/>
  <c r="AR817" i="23"/>
  <c r="AR821" i="23" s="1"/>
  <c r="AN817" i="23"/>
  <c r="AJ817" i="23"/>
  <c r="AJ821" i="23" s="1"/>
  <c r="BY817" i="23"/>
  <c r="BY821" i="23" s="1"/>
  <c r="BX817" i="23"/>
  <c r="BX821" i="23" s="1"/>
  <c r="BW817" i="23"/>
  <c r="BW821" i="23" s="1"/>
  <c r="AG821" i="23"/>
  <c r="AX871" i="23"/>
  <c r="AZ965" i="23"/>
  <c r="AR969" i="95"/>
  <c r="BA969" i="95"/>
  <c r="BQ969" i="95"/>
  <c r="AY967" i="95"/>
  <c r="BO967" i="95"/>
  <c r="T967" i="95"/>
  <c r="R967" i="95"/>
  <c r="AD967" i="95"/>
  <c r="AM969" i="95"/>
  <c r="AB967" i="95"/>
  <c r="AC540" i="95"/>
  <c r="X540" i="95"/>
  <c r="BQ404" i="95"/>
  <c r="BV404" i="95"/>
  <c r="BW404" i="95"/>
  <c r="BU404" i="95"/>
  <c r="BZ404" i="95"/>
  <c r="BP404" i="95"/>
  <c r="BO404" i="95"/>
  <c r="BS404" i="95"/>
  <c r="BY404" i="95"/>
  <c r="BT404" i="95"/>
  <c r="BR404" i="95"/>
  <c r="BX404" i="95"/>
  <c r="S404" i="95"/>
  <c r="W404" i="95"/>
  <c r="AA404" i="95"/>
  <c r="AE404" i="95"/>
  <c r="AI404" i="95"/>
  <c r="AM404" i="95"/>
  <c r="AQ404" i="95"/>
  <c r="AU404" i="95"/>
  <c r="AY404" i="95"/>
  <c r="BC404" i="95"/>
  <c r="BG404" i="95"/>
  <c r="BK404" i="95"/>
  <c r="T404" i="95"/>
  <c r="X404" i="95"/>
  <c r="AB404" i="95"/>
  <c r="AF404" i="95"/>
  <c r="AJ404" i="95"/>
  <c r="AN404" i="95"/>
  <c r="AR404" i="95"/>
  <c r="AV404" i="95"/>
  <c r="AZ404" i="95"/>
  <c r="BD404" i="95"/>
  <c r="BH404" i="95"/>
  <c r="BL404" i="95"/>
  <c r="U404" i="95"/>
  <c r="Y404" i="95"/>
  <c r="AC404" i="95"/>
  <c r="AG404" i="95"/>
  <c r="AK404" i="95"/>
  <c r="AO404" i="95"/>
  <c r="AS404" i="95"/>
  <c r="AW404" i="95"/>
  <c r="BA404" i="95"/>
  <c r="BE404" i="95"/>
  <c r="BI404" i="95"/>
  <c r="BM404" i="95"/>
  <c r="V404" i="95"/>
  <c r="Z404" i="95"/>
  <c r="AD404" i="95"/>
  <c r="AH404" i="95"/>
  <c r="AL404" i="95"/>
  <c r="AP404" i="95"/>
  <c r="AT404" i="95"/>
  <c r="AX404" i="95"/>
  <c r="BB404" i="95"/>
  <c r="BF404" i="95"/>
  <c r="BJ404" i="95"/>
  <c r="BN404" i="95"/>
  <c r="BB857" i="95"/>
  <c r="A852" i="95"/>
  <c r="A859" i="95" s="1"/>
  <c r="BV398" i="23"/>
  <c r="BW398" i="23"/>
  <c r="BQ398" i="23"/>
  <c r="BZ398" i="23"/>
  <c r="BP398" i="23"/>
  <c r="BU398" i="23"/>
  <c r="BO398" i="23"/>
  <c r="BT398" i="23"/>
  <c r="BY398" i="23"/>
  <c r="BR398" i="23"/>
  <c r="BS398" i="23"/>
  <c r="BX398" i="23"/>
  <c r="O398" i="23"/>
  <c r="AE398" i="23"/>
  <c r="AU398" i="23"/>
  <c r="BK398" i="23"/>
  <c r="AB398" i="23"/>
  <c r="AR398" i="23"/>
  <c r="BH398" i="23"/>
  <c r="AD398" i="23"/>
  <c r="BJ398" i="23"/>
  <c r="AP398" i="23"/>
  <c r="Q398" i="23"/>
  <c r="U398" i="23"/>
  <c r="AS398" i="23"/>
  <c r="BI398" i="23"/>
  <c r="S398" i="23"/>
  <c r="AI398" i="23"/>
  <c r="AY398" i="23"/>
  <c r="P398" i="23"/>
  <c r="AF398" i="23"/>
  <c r="AV398" i="23"/>
  <c r="BL398" i="23"/>
  <c r="AL398" i="23"/>
  <c r="R398" i="23"/>
  <c r="AX398" i="23"/>
  <c r="AG398" i="23"/>
  <c r="AK398" i="23"/>
  <c r="Y398" i="23"/>
  <c r="AO398" i="23"/>
  <c r="W398" i="23"/>
  <c r="AM398" i="23"/>
  <c r="BC398" i="23"/>
  <c r="T398" i="23"/>
  <c r="AJ398" i="23"/>
  <c r="AZ398" i="23"/>
  <c r="N398" i="23"/>
  <c r="AT398" i="23"/>
  <c r="Z398" i="23"/>
  <c r="BF398" i="23"/>
  <c r="AW398" i="23"/>
  <c r="BA398" i="23"/>
  <c r="BE398" i="23"/>
  <c r="AA398" i="23"/>
  <c r="AQ398" i="23"/>
  <c r="BG398" i="23"/>
  <c r="X398" i="23"/>
  <c r="AN398" i="23"/>
  <c r="BD398" i="23"/>
  <c r="V398" i="23"/>
  <c r="BB398" i="23"/>
  <c r="AH398" i="23"/>
  <c r="BN398" i="23"/>
  <c r="BM398" i="23"/>
  <c r="M398" i="23"/>
  <c r="AC398" i="23"/>
  <c r="AA965" i="23"/>
  <c r="AW540" i="23"/>
  <c r="BN892" i="23"/>
  <c r="BN896" i="23" s="1"/>
  <c r="BJ892" i="23"/>
  <c r="BJ896" i="23" s="1"/>
  <c r="BF892" i="23"/>
  <c r="BB892" i="23"/>
  <c r="BB896" i="23" s="1"/>
  <c r="BQ892" i="23"/>
  <c r="BQ896" i="23" s="1"/>
  <c r="BP892" i="23"/>
  <c r="BP896" i="23" s="1"/>
  <c r="BO892" i="23"/>
  <c r="BO896" i="23" s="1"/>
  <c r="BG965" i="23"/>
  <c r="BM942" i="23"/>
  <c r="BM946" i="23" s="1"/>
  <c r="BY942" i="23"/>
  <c r="BY946" i="23" s="1"/>
  <c r="BX942" i="23"/>
  <c r="BX946" i="23" s="1"/>
  <c r="BW942" i="23"/>
  <c r="BW946" i="23" s="1"/>
  <c r="AA965" i="94"/>
  <c r="BQ410" i="94"/>
  <c r="BV410" i="94"/>
  <c r="BW410" i="94"/>
  <c r="BU410" i="94"/>
  <c r="BZ410" i="94"/>
  <c r="BP410" i="94"/>
  <c r="BY410" i="94"/>
  <c r="BO410" i="94"/>
  <c r="BT410" i="94"/>
  <c r="BX410" i="94"/>
  <c r="BR410" i="94"/>
  <c r="BS410" i="94"/>
  <c r="AA410" i="94"/>
  <c r="AE410" i="94"/>
  <c r="AI410" i="94"/>
  <c r="AM410" i="94"/>
  <c r="AQ410" i="94"/>
  <c r="AU410" i="94"/>
  <c r="AY410" i="94"/>
  <c r="BC410" i="94"/>
  <c r="BG410" i="94"/>
  <c r="BK410" i="94"/>
  <c r="Z410" i="94"/>
  <c r="AD410" i="94"/>
  <c r="AH410" i="94"/>
  <c r="AL410" i="94"/>
  <c r="AP410" i="94"/>
  <c r="AT410" i="94"/>
  <c r="AX410" i="94"/>
  <c r="BB410" i="94"/>
  <c r="BF410" i="94"/>
  <c r="BJ410" i="94"/>
  <c r="BN410" i="94"/>
  <c r="AB410" i="94"/>
  <c r="AJ410" i="94"/>
  <c r="AR410" i="94"/>
  <c r="AZ410" i="94"/>
  <c r="BH410" i="94"/>
  <c r="AC410" i="94"/>
  <c r="AK410" i="94"/>
  <c r="AS410" i="94"/>
  <c r="BA410" i="94"/>
  <c r="BI410" i="94"/>
  <c r="AF410" i="94"/>
  <c r="AN410" i="94"/>
  <c r="AV410" i="94"/>
  <c r="BD410" i="94"/>
  <c r="BL410" i="94"/>
  <c r="Y410" i="94"/>
  <c r="AG410" i="94"/>
  <c r="AO410" i="94"/>
  <c r="AW410" i="94"/>
  <c r="BE410" i="94"/>
  <c r="BM410" i="94"/>
  <c r="L694" i="94"/>
  <c r="L697" i="94" s="1"/>
  <c r="M694" i="94"/>
  <c r="M697" i="94" s="1"/>
  <c r="AC965" i="95"/>
  <c r="AZ842" i="95"/>
  <c r="AZ846" i="95" s="1"/>
  <c r="AV842" i="95"/>
  <c r="AV846" i="95" s="1"/>
  <c r="BZ842" i="95"/>
  <c r="BZ846" i="95" s="1"/>
  <c r="AW842" i="95"/>
  <c r="AW846" i="95" s="1"/>
  <c r="AP842" i="95"/>
  <c r="AP846" i="95" s="1"/>
  <c r="BH842" i="95"/>
  <c r="BH846" i="95" s="1"/>
  <c r="BX842" i="95"/>
  <c r="BX846" i="95" s="1"/>
  <c r="BI842" i="95"/>
  <c r="BI846" i="95" s="1"/>
  <c r="BK842" i="95"/>
  <c r="BK846" i="95" s="1"/>
  <c r="BS842" i="95"/>
  <c r="BS846" i="95" s="1"/>
  <c r="AY540" i="95"/>
  <c r="AX540" i="95"/>
  <c r="AS540" i="95"/>
  <c r="BH892" i="95"/>
  <c r="BH896" i="95" s="1"/>
  <c r="BR892" i="95"/>
  <c r="BR896" i="95" s="1"/>
  <c r="BA892" i="95"/>
  <c r="BA896" i="95" s="1"/>
  <c r="BC892" i="95"/>
  <c r="BC896" i="95" s="1"/>
  <c r="AZ892" i="95"/>
  <c r="AZ896" i="95" s="1"/>
  <c r="BF892" i="95"/>
  <c r="BF896" i="95" s="1"/>
  <c r="BV892" i="95"/>
  <c r="BV896" i="95" s="1"/>
  <c r="BN963" i="95"/>
  <c r="B908" i="95"/>
  <c r="BM742" i="23"/>
  <c r="BM746" i="23" s="1"/>
  <c r="BI742" i="23"/>
  <c r="BI746" i="23" s="1"/>
  <c r="BE742" i="23"/>
  <c r="BE746" i="23" s="1"/>
  <c r="BA742" i="23"/>
  <c r="BA746" i="23" s="1"/>
  <c r="AW742" i="23"/>
  <c r="AW746" i="23" s="1"/>
  <c r="AS742" i="23"/>
  <c r="AS746" i="23" s="1"/>
  <c r="AO742" i="23"/>
  <c r="AO746" i="23" s="1"/>
  <c r="AK742" i="23"/>
  <c r="AK746" i="23" s="1"/>
  <c r="AG742" i="23"/>
  <c r="AG746" i="23" s="1"/>
  <c r="AC742" i="23"/>
  <c r="AC746" i="23" s="1"/>
  <c r="Y742" i="23"/>
  <c r="Y746" i="23" s="1"/>
  <c r="U742" i="23"/>
  <c r="U746" i="23" s="1"/>
  <c r="Q742" i="23"/>
  <c r="Q746" i="23" s="1"/>
  <c r="BO742" i="23"/>
  <c r="BO746" i="23" s="1"/>
  <c r="BY742" i="23"/>
  <c r="BY746" i="23" s="1"/>
  <c r="BB514" i="23"/>
  <c r="BA514" i="23"/>
  <c r="BA540" i="23" s="1"/>
  <c r="E438" i="23"/>
  <c r="BP967" i="94"/>
  <c r="BI969" i="94"/>
  <c r="BB969" i="94"/>
  <c r="BR969" i="94"/>
  <c r="BW967" i="94"/>
  <c r="AH967" i="94"/>
  <c r="R969" i="94"/>
  <c r="AM967" i="94"/>
  <c r="V616" i="94"/>
  <c r="V717" i="94"/>
  <c r="V721" i="94" s="1"/>
  <c r="BA717" i="94"/>
  <c r="BA721" i="94" s="1"/>
  <c r="BA616" i="94"/>
  <c r="AB717" i="94"/>
  <c r="AB721" i="94" s="1"/>
  <c r="AB616" i="94"/>
  <c r="Y616" i="94"/>
  <c r="Y717" i="94"/>
  <c r="Y721" i="94" s="1"/>
  <c r="BU616" i="94"/>
  <c r="BU717" i="94"/>
  <c r="BU721" i="94" s="1"/>
  <c r="AC717" i="94"/>
  <c r="AC721" i="94" s="1"/>
  <c r="AC616" i="94"/>
  <c r="L717" i="94"/>
  <c r="L721" i="94" s="1"/>
  <c r="L616" i="94"/>
  <c r="BV717" i="94"/>
  <c r="BV721" i="94" s="1"/>
  <c r="BV616" i="94"/>
  <c r="AZ717" i="94"/>
  <c r="AZ721" i="94" s="1"/>
  <c r="AZ616" i="94"/>
  <c r="T717" i="94"/>
  <c r="T721" i="94" s="1"/>
  <c r="T616" i="94"/>
  <c r="U616" i="94"/>
  <c r="U717" i="94"/>
  <c r="U721" i="94" s="1"/>
  <c r="J717" i="94"/>
  <c r="J721" i="94" s="1"/>
  <c r="J616" i="94"/>
  <c r="K717" i="94"/>
  <c r="K721" i="94" s="1"/>
  <c r="K616" i="94"/>
  <c r="AH616" i="94"/>
  <c r="AH717" i="94"/>
  <c r="AH721" i="94" s="1"/>
  <c r="AD616" i="94"/>
  <c r="AD717" i="94"/>
  <c r="AD721" i="94" s="1"/>
  <c r="AO717" i="94"/>
  <c r="AO721" i="94" s="1"/>
  <c r="AO616" i="94"/>
  <c r="BS717" i="94"/>
  <c r="BS721" i="94" s="1"/>
  <c r="BS616" i="94"/>
  <c r="AJ616" i="94"/>
  <c r="AJ717" i="94"/>
  <c r="AJ721" i="94" s="1"/>
  <c r="Z969" i="94"/>
  <c r="U967" i="94"/>
  <c r="BU426" i="94"/>
  <c r="BZ426" i="94"/>
  <c r="BP426" i="94"/>
  <c r="BY426" i="94"/>
  <c r="BO426" i="94"/>
  <c r="BT426" i="94"/>
  <c r="BV426" i="94"/>
  <c r="BS426" i="94"/>
  <c r="BQ426" i="94"/>
  <c r="BW426" i="94"/>
  <c r="BR426" i="94"/>
  <c r="BX426" i="94"/>
  <c r="AO426" i="94"/>
  <c r="AS426" i="94"/>
  <c r="AW426" i="94"/>
  <c r="BA426" i="94"/>
  <c r="BE426" i="94"/>
  <c r="BI426" i="94"/>
  <c r="BM426" i="94"/>
  <c r="AP426" i="94"/>
  <c r="AT426" i="94"/>
  <c r="AX426" i="94"/>
  <c r="BB426" i="94"/>
  <c r="BF426" i="94"/>
  <c r="BJ426" i="94"/>
  <c r="BN426" i="94"/>
  <c r="AQ426" i="94"/>
  <c r="AU426" i="94"/>
  <c r="AY426" i="94"/>
  <c r="BC426" i="94"/>
  <c r="BG426" i="94"/>
  <c r="BK426" i="94"/>
  <c r="AR426" i="94"/>
  <c r="AV426" i="94"/>
  <c r="AZ426" i="94"/>
  <c r="BD426" i="94"/>
  <c r="BH426" i="94"/>
  <c r="BL426" i="94"/>
  <c r="BD817" i="95"/>
  <c r="BD821" i="95" s="1"/>
  <c r="AW817" i="95"/>
  <c r="AW821" i="95" s="1"/>
  <c r="AH817" i="95"/>
  <c r="AH821" i="95" s="1"/>
  <c r="AR817" i="95"/>
  <c r="AR821" i="95" s="1"/>
  <c r="AT817" i="95"/>
  <c r="AT821" i="95" s="1"/>
  <c r="BQ817" i="95"/>
  <c r="BQ821" i="95" s="1"/>
  <c r="AL817" i="95"/>
  <c r="AL821" i="95" s="1"/>
  <c r="AO817" i="95"/>
  <c r="AO821" i="95" s="1"/>
  <c r="BX817" i="95"/>
  <c r="BX821" i="95" s="1"/>
  <c r="AJ817" i="95"/>
  <c r="AJ821" i="95" s="1"/>
  <c r="BT817" i="95"/>
  <c r="BT821" i="95" s="1"/>
  <c r="E437" i="95"/>
  <c r="BB513" i="95"/>
  <c r="AZ513" i="95"/>
  <c r="AZ540" i="95" s="1"/>
  <c r="BA513" i="95"/>
  <c r="H694" i="23"/>
  <c r="H697" i="23" s="1"/>
  <c r="BU429" i="94"/>
  <c r="BZ429" i="94"/>
  <c r="BP429" i="94"/>
  <c r="BY429" i="94"/>
  <c r="BO429" i="94"/>
  <c r="BT429" i="94"/>
  <c r="BS429" i="94"/>
  <c r="BQ429" i="94"/>
  <c r="BW429" i="94"/>
  <c r="BR429" i="94"/>
  <c r="BX429" i="94"/>
  <c r="BV429" i="94"/>
  <c r="AU429" i="94"/>
  <c r="AY429" i="94"/>
  <c r="BC429" i="94"/>
  <c r="BG429" i="94"/>
  <c r="BK429" i="94"/>
  <c r="AR429" i="94"/>
  <c r="AV429" i="94"/>
  <c r="AZ429" i="94"/>
  <c r="BD429" i="94"/>
  <c r="BH429" i="94"/>
  <c r="BL429" i="94"/>
  <c r="AS429" i="94"/>
  <c r="AW429" i="94"/>
  <c r="BA429" i="94"/>
  <c r="BE429" i="94"/>
  <c r="BI429" i="94"/>
  <c r="BM429" i="94"/>
  <c r="AT429" i="94"/>
  <c r="AX429" i="94"/>
  <c r="BB429" i="94"/>
  <c r="BF429" i="94"/>
  <c r="BJ429" i="94"/>
  <c r="BN429" i="94"/>
  <c r="AO787" i="23"/>
  <c r="AO967" i="23" s="1"/>
  <c r="AM787" i="23"/>
  <c r="AM967" i="23" s="1"/>
  <c r="BX963" i="94"/>
  <c r="B933" i="94"/>
  <c r="E447" i="94"/>
  <c r="BL523" i="94"/>
  <c r="BM523" i="94"/>
  <c r="BJ523" i="94"/>
  <c r="BN523" i="94"/>
  <c r="BK523" i="94"/>
  <c r="BU415" i="94"/>
  <c r="BZ415" i="94"/>
  <c r="BP415" i="94"/>
  <c r="BY415" i="94"/>
  <c r="BS415" i="94"/>
  <c r="BR415" i="94"/>
  <c r="BW415" i="94"/>
  <c r="BT415" i="94"/>
  <c r="BQ415" i="94"/>
  <c r="BX415" i="94"/>
  <c r="BV415" i="94"/>
  <c r="BO415" i="94"/>
  <c r="AD415" i="94"/>
  <c r="AH415" i="94"/>
  <c r="AL415" i="94"/>
  <c r="AP415" i="94"/>
  <c r="AT415" i="94"/>
  <c r="AX415" i="94"/>
  <c r="BB415" i="94"/>
  <c r="BF415" i="94"/>
  <c r="BJ415" i="94"/>
  <c r="BN415" i="94"/>
  <c r="AE415" i="94"/>
  <c r="AI415" i="94"/>
  <c r="AM415" i="94"/>
  <c r="AQ415" i="94"/>
  <c r="AU415" i="94"/>
  <c r="AY415" i="94"/>
  <c r="BC415" i="94"/>
  <c r="BG415" i="94"/>
  <c r="BK415" i="94"/>
  <c r="AF415" i="94"/>
  <c r="AJ415" i="94"/>
  <c r="AN415" i="94"/>
  <c r="AR415" i="94"/>
  <c r="AV415" i="94"/>
  <c r="AZ415" i="94"/>
  <c r="BD415" i="94"/>
  <c r="BH415" i="94"/>
  <c r="BL415" i="94"/>
  <c r="AG415" i="94"/>
  <c r="AK415" i="94"/>
  <c r="AO415" i="94"/>
  <c r="AS415" i="94"/>
  <c r="AW415" i="94"/>
  <c r="BA415" i="94"/>
  <c r="BE415" i="94"/>
  <c r="BI415" i="94"/>
  <c r="BM415" i="94"/>
  <c r="BQ405" i="94"/>
  <c r="BV405" i="94"/>
  <c r="BW405" i="94"/>
  <c r="BU405" i="94"/>
  <c r="BZ405" i="94"/>
  <c r="BP405" i="94"/>
  <c r="BR405" i="94"/>
  <c r="BX405" i="94"/>
  <c r="BO405" i="94"/>
  <c r="BS405" i="94"/>
  <c r="BY405" i="94"/>
  <c r="BT405" i="94"/>
  <c r="T405" i="94"/>
  <c r="X405" i="94"/>
  <c r="AB405" i="94"/>
  <c r="AF405" i="94"/>
  <c r="AJ405" i="94"/>
  <c r="AN405" i="94"/>
  <c r="AR405" i="94"/>
  <c r="AV405" i="94"/>
  <c r="AZ405" i="94"/>
  <c r="BD405" i="94"/>
  <c r="BH405" i="94"/>
  <c r="BL405" i="94"/>
  <c r="U405" i="94"/>
  <c r="Y405" i="94"/>
  <c r="AC405" i="94"/>
  <c r="AG405" i="94"/>
  <c r="AK405" i="94"/>
  <c r="AO405" i="94"/>
  <c r="AS405" i="94"/>
  <c r="AW405" i="94"/>
  <c r="BA405" i="94"/>
  <c r="BE405" i="94"/>
  <c r="BI405" i="94"/>
  <c r="BM405" i="94"/>
  <c r="V405" i="94"/>
  <c r="Z405" i="94"/>
  <c r="AD405" i="94"/>
  <c r="AH405" i="94"/>
  <c r="AL405" i="94"/>
  <c r="AP405" i="94"/>
  <c r="AT405" i="94"/>
  <c r="AX405" i="94"/>
  <c r="BB405" i="94"/>
  <c r="BF405" i="94"/>
  <c r="BJ405" i="94"/>
  <c r="BN405" i="94"/>
  <c r="W405" i="94"/>
  <c r="AA405" i="94"/>
  <c r="AE405" i="94"/>
  <c r="AI405" i="94"/>
  <c r="AM405" i="94"/>
  <c r="AQ405" i="94"/>
  <c r="AU405" i="94"/>
  <c r="AY405" i="94"/>
  <c r="BC405" i="94"/>
  <c r="BG405" i="94"/>
  <c r="BK405" i="94"/>
  <c r="BS431" i="94"/>
  <c r="BX431" i="94"/>
  <c r="BR431" i="94"/>
  <c r="BW431" i="94"/>
  <c r="BQ431" i="94"/>
  <c r="BV431" i="94"/>
  <c r="BT431" i="94"/>
  <c r="BU431" i="94"/>
  <c r="BO431" i="94"/>
  <c r="BY431" i="94"/>
  <c r="BP431" i="94"/>
  <c r="BZ431" i="94"/>
  <c r="AV431" i="94"/>
  <c r="AZ431" i="94"/>
  <c r="BD431" i="94"/>
  <c r="BH431" i="94"/>
  <c r="BL431" i="94"/>
  <c r="AW431" i="94"/>
  <c r="BA431" i="94"/>
  <c r="BE431" i="94"/>
  <c r="BI431" i="94"/>
  <c r="BM431" i="94"/>
  <c r="AT431" i="94"/>
  <c r="AX431" i="94"/>
  <c r="BB431" i="94"/>
  <c r="BF431" i="94"/>
  <c r="BJ431" i="94"/>
  <c r="BN431" i="94"/>
  <c r="AU431" i="94"/>
  <c r="AY431" i="94"/>
  <c r="BC431" i="94"/>
  <c r="BG431" i="94"/>
  <c r="BK431" i="94"/>
  <c r="BU796" i="94"/>
  <c r="BN911" i="94"/>
  <c r="B910" i="94"/>
  <c r="BN907" i="94"/>
  <c r="A902" i="94"/>
  <c r="A909" i="94" s="1"/>
  <c r="BV397" i="23"/>
  <c r="BW397" i="23"/>
  <c r="BQ397" i="23"/>
  <c r="BZ397" i="23"/>
  <c r="BP397" i="23"/>
  <c r="BU397" i="23"/>
  <c r="BO397" i="23"/>
  <c r="BT397" i="23"/>
  <c r="BY397" i="23"/>
  <c r="BR397" i="23"/>
  <c r="BS397" i="23"/>
  <c r="BX397" i="23"/>
  <c r="Q397" i="23"/>
  <c r="AG397" i="23"/>
  <c r="AW397" i="23"/>
  <c r="R397" i="23"/>
  <c r="AH397" i="23"/>
  <c r="AX397" i="23"/>
  <c r="X397" i="23"/>
  <c r="BD397" i="23"/>
  <c r="AA397" i="23"/>
  <c r="BG397" i="23"/>
  <c r="AZ397" i="23"/>
  <c r="AR397" i="23"/>
  <c r="AM397" i="23"/>
  <c r="BC397" i="23"/>
  <c r="U397" i="23"/>
  <c r="AK397" i="23"/>
  <c r="BA397" i="23"/>
  <c r="V397" i="23"/>
  <c r="AL397" i="23"/>
  <c r="BB397" i="23"/>
  <c r="AF397" i="23"/>
  <c r="BJ397" i="23"/>
  <c r="AI397" i="23"/>
  <c r="BK397" i="23"/>
  <c r="BL397" i="23"/>
  <c r="BH397" i="23"/>
  <c r="BM397" i="23"/>
  <c r="O397" i="23"/>
  <c r="Y397" i="23"/>
  <c r="AO397" i="23"/>
  <c r="BE397" i="23"/>
  <c r="Z397" i="23"/>
  <c r="AP397" i="23"/>
  <c r="BF397" i="23"/>
  <c r="AN397" i="23"/>
  <c r="BN397" i="23"/>
  <c r="AQ397" i="23"/>
  <c r="T397" i="23"/>
  <c r="L397" i="23"/>
  <c r="AE397" i="23"/>
  <c r="W397" i="23"/>
  <c r="M397" i="23"/>
  <c r="AC397" i="23"/>
  <c r="AS397" i="23"/>
  <c r="N397" i="23"/>
  <c r="AD397" i="23"/>
  <c r="AT397" i="23"/>
  <c r="P397" i="23"/>
  <c r="AV397" i="23"/>
  <c r="S397" i="23"/>
  <c r="AY397" i="23"/>
  <c r="AJ397" i="23"/>
  <c r="AB397" i="23"/>
  <c r="BI397" i="23"/>
  <c r="AU397" i="23"/>
  <c r="BQ405" i="23"/>
  <c r="BV405" i="23"/>
  <c r="BW405" i="23"/>
  <c r="BP405" i="23"/>
  <c r="BU405" i="23"/>
  <c r="BZ405" i="23"/>
  <c r="BT405" i="23"/>
  <c r="BY405" i="23"/>
  <c r="BO405" i="23"/>
  <c r="BX405" i="23"/>
  <c r="BR405" i="23"/>
  <c r="BS405" i="23"/>
  <c r="AI405" i="23"/>
  <c r="AY405" i="23"/>
  <c r="T405" i="23"/>
  <c r="AJ405" i="23"/>
  <c r="AZ405" i="23"/>
  <c r="Z405" i="23"/>
  <c r="BF405" i="23"/>
  <c r="AK405" i="23"/>
  <c r="AG405" i="23"/>
  <c r="AT405" i="23"/>
  <c r="Y405" i="23"/>
  <c r="W405" i="23"/>
  <c r="AM405" i="23"/>
  <c r="BC405" i="23"/>
  <c r="X405" i="23"/>
  <c r="AN405" i="23"/>
  <c r="BD405" i="23"/>
  <c r="AH405" i="23"/>
  <c r="BN405" i="23"/>
  <c r="AS405" i="23"/>
  <c r="AW405" i="23"/>
  <c r="V405" i="23"/>
  <c r="BE405" i="23"/>
  <c r="AA405" i="23"/>
  <c r="AQ405" i="23"/>
  <c r="BG405" i="23"/>
  <c r="AB405" i="23"/>
  <c r="AR405" i="23"/>
  <c r="BH405" i="23"/>
  <c r="AP405" i="23"/>
  <c r="U405" i="23"/>
  <c r="BA405" i="23"/>
  <c r="BM405" i="23"/>
  <c r="AL405" i="23"/>
  <c r="AD405" i="23"/>
  <c r="AE405" i="23"/>
  <c r="AU405" i="23"/>
  <c r="BK405" i="23"/>
  <c r="AF405" i="23"/>
  <c r="AV405" i="23"/>
  <c r="BL405" i="23"/>
  <c r="AX405" i="23"/>
  <c r="AC405" i="23"/>
  <c r="BI405" i="23"/>
  <c r="AO405" i="23"/>
  <c r="BB405" i="23"/>
  <c r="BJ405" i="23"/>
  <c r="E447" i="95"/>
  <c r="BL523" i="95"/>
  <c r="BM523" i="95"/>
  <c r="BJ523" i="95"/>
  <c r="BN523" i="95"/>
  <c r="BK523" i="95"/>
  <c r="BP393" i="94"/>
  <c r="BU393" i="94"/>
  <c r="BZ393" i="94"/>
  <c r="BT393" i="94"/>
  <c r="BY393" i="94"/>
  <c r="BS393" i="94"/>
  <c r="BV393" i="94"/>
  <c r="BX393" i="94"/>
  <c r="BW393" i="94"/>
  <c r="BQ393" i="94"/>
  <c r="BO393" i="94"/>
  <c r="BR393" i="94"/>
  <c r="H393" i="94"/>
  <c r="L393" i="94"/>
  <c r="P393" i="94"/>
  <c r="T393" i="94"/>
  <c r="X393" i="94"/>
  <c r="AB393" i="94"/>
  <c r="AF393" i="94"/>
  <c r="AJ393" i="94"/>
  <c r="AN393" i="94"/>
  <c r="AR393" i="94"/>
  <c r="AV393" i="94"/>
  <c r="AZ393" i="94"/>
  <c r="BD393" i="94"/>
  <c r="BH393" i="94"/>
  <c r="BL393" i="94"/>
  <c r="I393" i="94"/>
  <c r="M393" i="94"/>
  <c r="Q393" i="94"/>
  <c r="U393" i="94"/>
  <c r="Y393" i="94"/>
  <c r="AC393" i="94"/>
  <c r="AG393" i="94"/>
  <c r="AK393" i="94"/>
  <c r="AO393" i="94"/>
  <c r="AS393" i="94"/>
  <c r="AW393" i="94"/>
  <c r="BA393" i="94"/>
  <c r="BE393" i="94"/>
  <c r="BI393" i="94"/>
  <c r="BM393" i="94"/>
  <c r="J393" i="94"/>
  <c r="N393" i="94"/>
  <c r="R393" i="94"/>
  <c r="V393" i="94"/>
  <c r="Z393" i="94"/>
  <c r="AD393" i="94"/>
  <c r="AH393" i="94"/>
  <c r="AL393" i="94"/>
  <c r="AP393" i="94"/>
  <c r="AT393" i="94"/>
  <c r="AX393" i="94"/>
  <c r="BB393" i="94"/>
  <c r="BF393" i="94"/>
  <c r="BJ393" i="94"/>
  <c r="BN393" i="94"/>
  <c r="K393" i="94"/>
  <c r="O393" i="94"/>
  <c r="S393" i="94"/>
  <c r="W393" i="94"/>
  <c r="AA393" i="94"/>
  <c r="AE393" i="94"/>
  <c r="AI393" i="94"/>
  <c r="AM393" i="94"/>
  <c r="AQ393" i="94"/>
  <c r="AU393" i="94"/>
  <c r="AY393" i="94"/>
  <c r="BC393" i="94"/>
  <c r="BG393" i="94"/>
  <c r="BK393" i="94"/>
  <c r="BW397" i="94"/>
  <c r="BY397" i="94"/>
  <c r="BX397" i="94"/>
  <c r="BP397" i="94"/>
  <c r="BR397" i="94"/>
  <c r="BT397" i="94"/>
  <c r="BU397" i="94"/>
  <c r="BO397" i="94"/>
  <c r="BV397" i="94"/>
  <c r="BS397" i="94"/>
  <c r="BZ397" i="94"/>
  <c r="BQ397" i="94"/>
  <c r="N397" i="94"/>
  <c r="R397" i="94"/>
  <c r="V397" i="94"/>
  <c r="Z397" i="94"/>
  <c r="AD397" i="94"/>
  <c r="AH397" i="94"/>
  <c r="AL397" i="94"/>
  <c r="AP397" i="94"/>
  <c r="AT397" i="94"/>
  <c r="AX397" i="94"/>
  <c r="BB397" i="94"/>
  <c r="BF397" i="94"/>
  <c r="BJ397" i="94"/>
  <c r="BN397" i="94"/>
  <c r="O397" i="94"/>
  <c r="S397" i="94"/>
  <c r="W397" i="94"/>
  <c r="AA397" i="94"/>
  <c r="AE397" i="94"/>
  <c r="AI397" i="94"/>
  <c r="AM397" i="94"/>
  <c r="AQ397" i="94"/>
  <c r="AU397" i="94"/>
  <c r="AY397" i="94"/>
  <c r="BC397" i="94"/>
  <c r="BG397" i="94"/>
  <c r="BK397" i="94"/>
  <c r="L397" i="94"/>
  <c r="P397" i="94"/>
  <c r="T397" i="94"/>
  <c r="X397" i="94"/>
  <c r="AB397" i="94"/>
  <c r="AF397" i="94"/>
  <c r="AJ397" i="94"/>
  <c r="AN397" i="94"/>
  <c r="AR397" i="94"/>
  <c r="AV397" i="94"/>
  <c r="AZ397" i="94"/>
  <c r="BD397" i="94"/>
  <c r="BH397" i="94"/>
  <c r="BL397" i="94"/>
  <c r="M397" i="94"/>
  <c r="Q397" i="94"/>
  <c r="U397" i="94"/>
  <c r="Y397" i="94"/>
  <c r="AC397" i="94"/>
  <c r="AG397" i="94"/>
  <c r="AK397" i="94"/>
  <c r="AO397" i="94"/>
  <c r="AS397" i="94"/>
  <c r="AW397" i="94"/>
  <c r="BA397" i="94"/>
  <c r="BE397" i="94"/>
  <c r="BI397" i="94"/>
  <c r="BM397" i="94"/>
  <c r="BY419" i="94"/>
  <c r="BO419" i="94"/>
  <c r="BT419" i="94"/>
  <c r="BR419" i="94"/>
  <c r="BS419" i="94"/>
  <c r="BX419" i="94"/>
  <c r="BQ419" i="94"/>
  <c r="BV419" i="94"/>
  <c r="BW419" i="94"/>
  <c r="BU419" i="94"/>
  <c r="BZ419" i="94"/>
  <c r="BP419" i="94"/>
  <c r="AI419" i="94"/>
  <c r="AM419" i="94"/>
  <c r="AQ419" i="94"/>
  <c r="AU419" i="94"/>
  <c r="AY419" i="94"/>
  <c r="BC419" i="94"/>
  <c r="BG419" i="94"/>
  <c r="BK419" i="94"/>
  <c r="AJ419" i="94"/>
  <c r="AN419" i="94"/>
  <c r="AR419" i="94"/>
  <c r="AV419" i="94"/>
  <c r="AZ419" i="94"/>
  <c r="BD419" i="94"/>
  <c r="BH419" i="94"/>
  <c r="BL419" i="94"/>
  <c r="AK419" i="94"/>
  <c r="AO419" i="94"/>
  <c r="AS419" i="94"/>
  <c r="AW419" i="94"/>
  <c r="BA419" i="94"/>
  <c r="BE419" i="94"/>
  <c r="BI419" i="94"/>
  <c r="BM419" i="94"/>
  <c r="AH419" i="94"/>
  <c r="AL419" i="94"/>
  <c r="AP419" i="94"/>
  <c r="AT419" i="94"/>
  <c r="AX419" i="94"/>
  <c r="BB419" i="94"/>
  <c r="BF419" i="94"/>
  <c r="BJ419" i="94"/>
  <c r="BN419" i="94"/>
  <c r="BP414" i="23"/>
  <c r="BU414" i="23"/>
  <c r="BZ414" i="23"/>
  <c r="BO414" i="23"/>
  <c r="BT414" i="23"/>
  <c r="BY414" i="23"/>
  <c r="BS414" i="23"/>
  <c r="BX414" i="23"/>
  <c r="BR414" i="23"/>
  <c r="BW414" i="23"/>
  <c r="BQ414" i="23"/>
  <c r="BV414" i="23"/>
  <c r="AF414" i="23"/>
  <c r="AO414" i="23"/>
  <c r="BE414" i="23"/>
  <c r="AJ414" i="23"/>
  <c r="BF414" i="23"/>
  <c r="AQ414" i="23"/>
  <c r="BL414" i="23"/>
  <c r="AY414" i="23"/>
  <c r="AX414" i="23"/>
  <c r="AH414" i="23"/>
  <c r="AS414" i="23"/>
  <c r="BK414" i="23"/>
  <c r="AI414" i="23"/>
  <c r="BC414" i="23"/>
  <c r="BI414" i="23"/>
  <c r="AR414" i="23"/>
  <c r="AG414" i="23"/>
  <c r="AW414" i="23"/>
  <c r="BM414" i="23"/>
  <c r="AU414" i="23"/>
  <c r="AE414" i="23"/>
  <c r="BB414" i="23"/>
  <c r="AT414" i="23"/>
  <c r="BN414" i="23"/>
  <c r="AN414" i="23"/>
  <c r="AK414" i="23"/>
  <c r="BA414" i="23"/>
  <c r="AD414" i="23"/>
  <c r="AZ414" i="23"/>
  <c r="AL414" i="23"/>
  <c r="BG414" i="23"/>
  <c r="BD414" i="23"/>
  <c r="AM414" i="23"/>
  <c r="BJ414" i="23"/>
  <c r="AC414" i="23"/>
  <c r="AP414" i="23"/>
  <c r="AV414" i="23"/>
  <c r="BH414" i="23"/>
  <c r="AQ969" i="23"/>
  <c r="BG721" i="23"/>
  <c r="BG969" i="23"/>
  <c r="P468" i="23"/>
  <c r="P540" i="23" s="1"/>
  <c r="I468" i="23"/>
  <c r="I540" i="23" s="1"/>
  <c r="K468" i="23"/>
  <c r="K540" i="23" s="1"/>
  <c r="R468" i="23"/>
  <c r="R540" i="23" s="1"/>
  <c r="M468" i="23"/>
  <c r="M540" i="23" s="1"/>
  <c r="L468" i="23"/>
  <c r="L540" i="23" s="1"/>
  <c r="J468" i="23"/>
  <c r="J540" i="23" s="1"/>
  <c r="H468" i="23"/>
  <c r="H540" i="23" s="1"/>
  <c r="G468" i="23"/>
  <c r="G540" i="23" s="1"/>
  <c r="N468" i="23"/>
  <c r="N540" i="23" s="1"/>
  <c r="O468" i="23"/>
  <c r="O540" i="23" s="1"/>
  <c r="Q468" i="23"/>
  <c r="Q540" i="23" s="1"/>
  <c r="E540" i="23"/>
  <c r="E392" i="23"/>
  <c r="BL867" i="23"/>
  <c r="BL871" i="23" s="1"/>
  <c r="BH867" i="23"/>
  <c r="BH871" i="23" s="1"/>
  <c r="BD867" i="23"/>
  <c r="BD871" i="23" s="1"/>
  <c r="AZ867" i="23"/>
  <c r="BP867" i="23"/>
  <c r="BP871" i="23" s="1"/>
  <c r="BO867" i="23"/>
  <c r="BO871" i="23" s="1"/>
  <c r="BB871" i="23"/>
  <c r="BI921" i="23"/>
  <c r="G965" i="95"/>
  <c r="R711" i="95"/>
  <c r="B710" i="95"/>
  <c r="B885" i="23"/>
  <c r="BH886" i="23"/>
  <c r="AY842" i="94"/>
  <c r="AY846" i="94" s="1"/>
  <c r="BN842" i="94"/>
  <c r="BN846" i="94" s="1"/>
  <c r="BK842" i="94"/>
  <c r="BK846" i="94" s="1"/>
  <c r="BB846" i="94"/>
  <c r="BP842" i="94"/>
  <c r="BP846" i="94" s="1"/>
  <c r="BY432" i="94"/>
  <c r="BO432" i="94"/>
  <c r="BT432" i="94"/>
  <c r="BR432" i="94"/>
  <c r="BS432" i="94"/>
  <c r="BX432" i="94"/>
  <c r="BQ432" i="94"/>
  <c r="BV432" i="94"/>
  <c r="BW432" i="94"/>
  <c r="BU432" i="94"/>
  <c r="BZ432" i="94"/>
  <c r="BP432" i="94"/>
  <c r="AV432" i="94"/>
  <c r="AZ432" i="94"/>
  <c r="BD432" i="94"/>
  <c r="BH432" i="94"/>
  <c r="BL432" i="94"/>
  <c r="AW432" i="94"/>
  <c r="BA432" i="94"/>
  <c r="BE432" i="94"/>
  <c r="BI432" i="94"/>
  <c r="BM432" i="94"/>
  <c r="AX432" i="94"/>
  <c r="BB432" i="94"/>
  <c r="BF432" i="94"/>
  <c r="BJ432" i="94"/>
  <c r="BN432" i="94"/>
  <c r="AU432" i="94"/>
  <c r="AY432" i="94"/>
  <c r="BC432" i="94"/>
  <c r="BG432" i="94"/>
  <c r="BK432" i="94"/>
  <c r="BE965" i="94"/>
  <c r="BT946" i="95"/>
  <c r="H694" i="95"/>
  <c r="H697" i="95" s="1"/>
  <c r="BD969" i="94"/>
  <c r="AW969" i="94"/>
  <c r="AP969" i="94"/>
  <c r="BF967" i="94"/>
  <c r="BV969" i="94"/>
  <c r="BK969" i="94"/>
  <c r="L969" i="94"/>
  <c r="Y967" i="94"/>
  <c r="B933" i="95"/>
  <c r="BX963" i="95"/>
  <c r="BL525" i="23"/>
  <c r="BN525" i="23"/>
  <c r="BM525" i="23"/>
  <c r="E449" i="23"/>
  <c r="AM540" i="94"/>
  <c r="AL540" i="94"/>
  <c r="AG540" i="94"/>
  <c r="BY416" i="94"/>
  <c r="BO416" i="94"/>
  <c r="BT416" i="94"/>
  <c r="BR416" i="94"/>
  <c r="BS416" i="94"/>
  <c r="BX416" i="94"/>
  <c r="BQ416" i="94"/>
  <c r="BW416" i="94"/>
  <c r="BU416" i="94"/>
  <c r="BP416" i="94"/>
  <c r="BV416" i="94"/>
  <c r="BZ416" i="94"/>
  <c r="AE416" i="94"/>
  <c r="AI416" i="94"/>
  <c r="AM416" i="94"/>
  <c r="AQ416" i="94"/>
  <c r="AU416" i="94"/>
  <c r="AY416" i="94"/>
  <c r="BC416" i="94"/>
  <c r="BG416" i="94"/>
  <c r="BK416" i="94"/>
  <c r="AH416" i="94"/>
  <c r="AL416" i="94"/>
  <c r="AP416" i="94"/>
  <c r="AT416" i="94"/>
  <c r="AX416" i="94"/>
  <c r="BB416" i="94"/>
  <c r="BF416" i="94"/>
  <c r="BJ416" i="94"/>
  <c r="BN416" i="94"/>
  <c r="AF416" i="94"/>
  <c r="AN416" i="94"/>
  <c r="AV416" i="94"/>
  <c r="BD416" i="94"/>
  <c r="BL416" i="94"/>
  <c r="AG416" i="94"/>
  <c r="AO416" i="94"/>
  <c r="AW416" i="94"/>
  <c r="BE416" i="94"/>
  <c r="BM416" i="94"/>
  <c r="AJ416" i="94"/>
  <c r="AR416" i="94"/>
  <c r="AZ416" i="94"/>
  <c r="BH416" i="94"/>
  <c r="AK416" i="94"/>
  <c r="AS416" i="94"/>
  <c r="BA416" i="94"/>
  <c r="BI416" i="94"/>
  <c r="BR403" i="95"/>
  <c r="BS403" i="95"/>
  <c r="BX403" i="95"/>
  <c r="BV403" i="95"/>
  <c r="BW403" i="95"/>
  <c r="BQ403" i="95"/>
  <c r="BZ403" i="95"/>
  <c r="BP403" i="95"/>
  <c r="BU403" i="95"/>
  <c r="BY403" i="95"/>
  <c r="BO403" i="95"/>
  <c r="BT403" i="95"/>
  <c r="U403" i="95"/>
  <c r="Y403" i="95"/>
  <c r="AC403" i="95"/>
  <c r="AG403" i="95"/>
  <c r="AK403" i="95"/>
  <c r="AO403" i="95"/>
  <c r="AS403" i="95"/>
  <c r="AW403" i="95"/>
  <c r="BA403" i="95"/>
  <c r="BE403" i="95"/>
  <c r="BI403" i="95"/>
  <c r="BM403" i="95"/>
  <c r="R403" i="95"/>
  <c r="V403" i="95"/>
  <c r="Z403" i="95"/>
  <c r="AD403" i="95"/>
  <c r="AH403" i="95"/>
  <c r="AL403" i="95"/>
  <c r="AP403" i="95"/>
  <c r="AT403" i="95"/>
  <c r="AX403" i="95"/>
  <c r="BB403" i="95"/>
  <c r="BF403" i="95"/>
  <c r="BJ403" i="95"/>
  <c r="BN403" i="95"/>
  <c r="S403" i="95"/>
  <c r="W403" i="95"/>
  <c r="AA403" i="95"/>
  <c r="AE403" i="95"/>
  <c r="AI403" i="95"/>
  <c r="AM403" i="95"/>
  <c r="AQ403" i="95"/>
  <c r="AU403" i="95"/>
  <c r="AY403" i="95"/>
  <c r="BC403" i="95"/>
  <c r="BG403" i="95"/>
  <c r="BK403" i="95"/>
  <c r="T403" i="95"/>
  <c r="X403" i="95"/>
  <c r="AB403" i="95"/>
  <c r="AF403" i="95"/>
  <c r="AJ403" i="95"/>
  <c r="AN403" i="95"/>
  <c r="AR403" i="95"/>
  <c r="AV403" i="95"/>
  <c r="AZ403" i="95"/>
  <c r="BD403" i="95"/>
  <c r="BH403" i="95"/>
  <c r="BL403" i="95"/>
  <c r="B785" i="95"/>
  <c r="AJ786" i="95"/>
  <c r="X732" i="94"/>
  <c r="A727" i="94"/>
  <c r="A734" i="94" s="1"/>
  <c r="AV817" i="94"/>
  <c r="AV821" i="94" s="1"/>
  <c r="BT817" i="94"/>
  <c r="BT821" i="94" s="1"/>
  <c r="BA817" i="94"/>
  <c r="BA821" i="94" s="1"/>
  <c r="BC817" i="94"/>
  <c r="BC821" i="94" s="1"/>
  <c r="BO817" i="94"/>
  <c r="BO821" i="94" s="1"/>
  <c r="AH817" i="94"/>
  <c r="AH821" i="94" s="1"/>
  <c r="AR817" i="94"/>
  <c r="AR821" i="94" s="1"/>
  <c r="AP817" i="94"/>
  <c r="AP821" i="94" s="1"/>
  <c r="BU817" i="94"/>
  <c r="BU821" i="94" s="1"/>
  <c r="AZ817" i="94"/>
  <c r="AZ821" i="94" s="1"/>
  <c r="BE817" i="94"/>
  <c r="BE821" i="94" s="1"/>
  <c r="BW817" i="94"/>
  <c r="BW821" i="94" s="1"/>
  <c r="BH963" i="94"/>
  <c r="B883" i="94"/>
  <c r="E451" i="94"/>
  <c r="BN527" i="94"/>
  <c r="BO427" i="94"/>
  <c r="BT427" i="94"/>
  <c r="BY427" i="94"/>
  <c r="BS427" i="94"/>
  <c r="BX427" i="94"/>
  <c r="BR427" i="94"/>
  <c r="BU427" i="94"/>
  <c r="BW427" i="94"/>
  <c r="BV427" i="94"/>
  <c r="BP427" i="94"/>
  <c r="BZ427" i="94"/>
  <c r="BQ427" i="94"/>
  <c r="AP427" i="94"/>
  <c r="AT427" i="94"/>
  <c r="AX427" i="94"/>
  <c r="BB427" i="94"/>
  <c r="BF427" i="94"/>
  <c r="BJ427" i="94"/>
  <c r="BN427" i="94"/>
  <c r="AQ427" i="94"/>
  <c r="AU427" i="94"/>
  <c r="AY427" i="94"/>
  <c r="BC427" i="94"/>
  <c r="BG427" i="94"/>
  <c r="BK427" i="94"/>
  <c r="AR427" i="94"/>
  <c r="AV427" i="94"/>
  <c r="AZ427" i="94"/>
  <c r="BD427" i="94"/>
  <c r="BH427" i="94"/>
  <c r="BL427" i="94"/>
  <c r="AS427" i="94"/>
  <c r="AW427" i="94"/>
  <c r="BA427" i="94"/>
  <c r="BE427" i="94"/>
  <c r="BI427" i="94"/>
  <c r="BM427" i="94"/>
  <c r="AN969" i="23"/>
  <c r="BD969" i="23"/>
  <c r="BO969" i="23"/>
  <c r="BT969" i="23"/>
  <c r="BX967" i="23"/>
  <c r="W969" i="23"/>
  <c r="U616" i="23"/>
  <c r="U717" i="23"/>
  <c r="U721" i="23" s="1"/>
  <c r="O717" i="23"/>
  <c r="O721" i="23" s="1"/>
  <c r="O616" i="23"/>
  <c r="BE717" i="23"/>
  <c r="BE721" i="23" s="1"/>
  <c r="BH717" i="23"/>
  <c r="BH721" i="23" s="1"/>
  <c r="I717" i="23"/>
  <c r="I721" i="23" s="1"/>
  <c r="I616" i="23"/>
  <c r="AN717" i="23"/>
  <c r="AN721" i="23" s="1"/>
  <c r="J717" i="23"/>
  <c r="J721" i="23" s="1"/>
  <c r="J616" i="23"/>
  <c r="M717" i="23"/>
  <c r="M721" i="23" s="1"/>
  <c r="M616" i="23"/>
  <c r="BO717" i="23"/>
  <c r="BO721" i="23" s="1"/>
  <c r="S616" i="23"/>
  <c r="S717" i="23"/>
  <c r="S721" i="23" s="1"/>
  <c r="BW717" i="23"/>
  <c r="BW721" i="23" s="1"/>
  <c r="BD717" i="23"/>
  <c r="BD721" i="23" s="1"/>
  <c r="AL717" i="23"/>
  <c r="AL721" i="23" s="1"/>
  <c r="BR717" i="23"/>
  <c r="BR721" i="23" s="1"/>
  <c r="AH717" i="23"/>
  <c r="AH721" i="23" s="1"/>
  <c r="K717" i="23"/>
  <c r="K721" i="23" s="1"/>
  <c r="K616" i="23"/>
  <c r="P616" i="23"/>
  <c r="P717" i="23"/>
  <c r="P721" i="23" s="1"/>
  <c r="BU717" i="23"/>
  <c r="BU721" i="23" s="1"/>
  <c r="AC969" i="23"/>
  <c r="AC721" i="23"/>
  <c r="AK721" i="23"/>
  <c r="AK969" i="23"/>
  <c r="AS871" i="23"/>
  <c r="BF871" i="23"/>
  <c r="BK917" i="23"/>
  <c r="BK921" i="23" s="1"/>
  <c r="BG917" i="23"/>
  <c r="BG921" i="23" s="1"/>
  <c r="BW917" i="23"/>
  <c r="BW921" i="23" s="1"/>
  <c r="BZ917" i="23"/>
  <c r="BZ921" i="23" s="1"/>
  <c r="BU917" i="23"/>
  <c r="BU921" i="23" s="1"/>
  <c r="BK965" i="23"/>
  <c r="BH518" i="23"/>
  <c r="BF518" i="23"/>
  <c r="BI518" i="23"/>
  <c r="BE518" i="23"/>
  <c r="BK518" i="23"/>
  <c r="BN518" i="23"/>
  <c r="BL518" i="23"/>
  <c r="BG518" i="23"/>
  <c r="BJ518" i="23"/>
  <c r="BM518" i="23"/>
  <c r="E442" i="23"/>
  <c r="AZ967" i="95"/>
  <c r="BY967" i="95"/>
  <c r="BR969" i="95"/>
  <c r="AQ969" i="95"/>
  <c r="V967" i="95"/>
  <c r="Y616" i="95"/>
  <c r="Y717" i="95"/>
  <c r="Y721" i="95" s="1"/>
  <c r="H717" i="95"/>
  <c r="H721" i="95" s="1"/>
  <c r="H616" i="95"/>
  <c r="AF616" i="95"/>
  <c r="AF717" i="95"/>
  <c r="AF721" i="95" s="1"/>
  <c r="G717" i="95"/>
  <c r="G721" i="95" s="1"/>
  <c r="G616" i="95"/>
  <c r="P616" i="95"/>
  <c r="P717" i="95"/>
  <c r="P721" i="95" s="1"/>
  <c r="BU717" i="95"/>
  <c r="BU721" i="95" s="1"/>
  <c r="BU616" i="95"/>
  <c r="BA616" i="95"/>
  <c r="BA717" i="95"/>
  <c r="BA721" i="95" s="1"/>
  <c r="BF616" i="95"/>
  <c r="BF717" i="95"/>
  <c r="BF721" i="95" s="1"/>
  <c r="T717" i="95"/>
  <c r="T721" i="95" s="1"/>
  <c r="T616" i="95"/>
  <c r="BG616" i="95"/>
  <c r="BG717" i="95"/>
  <c r="BG721" i="95" s="1"/>
  <c r="K717" i="95"/>
  <c r="K616" i="95"/>
  <c r="BP616" i="95"/>
  <c r="BP717" i="95"/>
  <c r="BP721" i="95" s="1"/>
  <c r="X717" i="95"/>
  <c r="X721" i="95" s="1"/>
  <c r="X616" i="95"/>
  <c r="Q717" i="95"/>
  <c r="Q721" i="95" s="1"/>
  <c r="Q616" i="95"/>
  <c r="AW616" i="95"/>
  <c r="AW717" i="95"/>
  <c r="AW721" i="95" s="1"/>
  <c r="AX616" i="95"/>
  <c r="AX717" i="95"/>
  <c r="AX721" i="95" s="1"/>
  <c r="BS616" i="95"/>
  <c r="BS717" i="95"/>
  <c r="BS721" i="95" s="1"/>
  <c r="BC717" i="95"/>
  <c r="BC721" i="95" s="1"/>
  <c r="BC616" i="95"/>
  <c r="K721" i="95"/>
  <c r="K969" i="95"/>
  <c r="Q965" i="95"/>
  <c r="BM871" i="95"/>
  <c r="BK867" i="95"/>
  <c r="BK871" i="95" s="1"/>
  <c r="BT871" i="95"/>
  <c r="BM767" i="23"/>
  <c r="BM771" i="23" s="1"/>
  <c r="BI767" i="23"/>
  <c r="BI771" i="23" s="1"/>
  <c r="BE767" i="23"/>
  <c r="BA767" i="23"/>
  <c r="BA771" i="23" s="1"/>
  <c r="AW767" i="23"/>
  <c r="AW771" i="23" s="1"/>
  <c r="AS767" i="23"/>
  <c r="AS771" i="23" s="1"/>
  <c r="AO767" i="23"/>
  <c r="AK767" i="23"/>
  <c r="AK771" i="23" s="1"/>
  <c r="AG767" i="23"/>
  <c r="AG771" i="23" s="1"/>
  <c r="AC767" i="23"/>
  <c r="AC771" i="23" s="1"/>
  <c r="Y767" i="23"/>
  <c r="Y771" i="23" s="1"/>
  <c r="BZ767" i="23"/>
  <c r="BZ771" i="23" s="1"/>
  <c r="BP767" i="23"/>
  <c r="BP771" i="23" s="1"/>
  <c r="BQ767" i="23"/>
  <c r="BQ771" i="23" s="1"/>
  <c r="AU771" i="23"/>
  <c r="BK771" i="23"/>
  <c r="A877" i="23"/>
  <c r="A884" i="23" s="1"/>
  <c r="J32" i="68"/>
  <c r="BH882" i="23"/>
  <c r="E444" i="95"/>
  <c r="BG520" i="95"/>
  <c r="BK520" i="95"/>
  <c r="BH520" i="95"/>
  <c r="BL520" i="95"/>
  <c r="BI520" i="95"/>
  <c r="BM520" i="95"/>
  <c r="BJ520" i="95"/>
  <c r="BN520" i="95"/>
  <c r="E448" i="95"/>
  <c r="BN524" i="95"/>
  <c r="BK524" i="95"/>
  <c r="BL524" i="95"/>
  <c r="BM524" i="95"/>
  <c r="BU771" i="94"/>
  <c r="AI771" i="94"/>
  <c r="AO771" i="94"/>
  <c r="BV771" i="94"/>
  <c r="AK771" i="94"/>
  <c r="BJ771" i="94"/>
  <c r="AP771" i="94"/>
  <c r="BV846" i="94"/>
  <c r="BK965" i="94"/>
  <c r="BX936" i="94"/>
  <c r="B935" i="94"/>
  <c r="AP963" i="94"/>
  <c r="B808" i="94"/>
  <c r="BE767" i="95"/>
  <c r="BE771" i="95" s="1"/>
  <c r="BN767" i="95"/>
  <c r="BN771" i="95" s="1"/>
  <c r="BX767" i="95"/>
  <c r="BX771" i="95" s="1"/>
  <c r="AG767" i="95"/>
  <c r="AG771" i="95" s="1"/>
  <c r="BI767" i="95"/>
  <c r="BI771" i="95" s="1"/>
  <c r="BC767" i="95"/>
  <c r="BC771" i="95" s="1"/>
  <c r="AW767" i="95"/>
  <c r="AW771" i="95" s="1"/>
  <c r="V767" i="95"/>
  <c r="AX767" i="95"/>
  <c r="AX771" i="95" s="1"/>
  <c r="W767" i="95"/>
  <c r="W771" i="95" s="1"/>
  <c r="BS767" i="95"/>
  <c r="BS771" i="95" s="1"/>
  <c r="AP767" i="95"/>
  <c r="AP771" i="95" s="1"/>
  <c r="AK767" i="95"/>
  <c r="AK771" i="95" s="1"/>
  <c r="AF767" i="95"/>
  <c r="AF771" i="95" s="1"/>
  <c r="BQ767" i="95"/>
  <c r="BQ771" i="95" s="1"/>
  <c r="V771" i="95"/>
  <c r="U771" i="95"/>
  <c r="BK965" i="95"/>
  <c r="B935" i="95"/>
  <c r="BX936" i="95"/>
  <c r="BX694" i="95"/>
  <c r="BX697" i="95" s="1"/>
  <c r="BY694" i="95"/>
  <c r="BY697" i="95" s="1"/>
  <c r="BQ694" i="95"/>
  <c r="BQ697" i="95" s="1"/>
  <c r="BW694" i="95"/>
  <c r="BW697" i="95" s="1"/>
  <c r="BO694" i="95"/>
  <c r="BO697" i="95" s="1"/>
  <c r="BN526" i="23"/>
  <c r="BM526" i="23"/>
  <c r="E450" i="23"/>
  <c r="AR967" i="94"/>
  <c r="BA967" i="94"/>
  <c r="BQ967" i="94"/>
  <c r="AT969" i="94"/>
  <c r="AY967" i="94"/>
  <c r="P965" i="94"/>
  <c r="J969" i="94"/>
  <c r="AC967" i="94"/>
  <c r="AE967" i="94"/>
  <c r="BY408" i="94"/>
  <c r="BO408" i="94"/>
  <c r="BT408" i="94"/>
  <c r="BR408" i="94"/>
  <c r="BS408" i="94"/>
  <c r="BX408" i="94"/>
  <c r="BQ408" i="94"/>
  <c r="BV408" i="94"/>
  <c r="BW408" i="94"/>
  <c r="BZ408" i="94"/>
  <c r="BP408" i="94"/>
  <c r="BU408" i="94"/>
  <c r="Y408" i="94"/>
  <c r="AC408" i="94"/>
  <c r="AG408" i="94"/>
  <c r="AK408" i="94"/>
  <c r="AO408" i="94"/>
  <c r="AS408" i="94"/>
  <c r="AW408" i="94"/>
  <c r="BA408" i="94"/>
  <c r="BE408" i="94"/>
  <c r="BI408" i="94"/>
  <c r="BM408" i="94"/>
  <c r="Z408" i="94"/>
  <c r="AD408" i="94"/>
  <c r="AH408" i="94"/>
  <c r="AL408" i="94"/>
  <c r="AP408" i="94"/>
  <c r="AT408" i="94"/>
  <c r="AX408" i="94"/>
  <c r="BB408" i="94"/>
  <c r="BF408" i="94"/>
  <c r="BJ408" i="94"/>
  <c r="BN408" i="94"/>
  <c r="W408" i="94"/>
  <c r="AA408" i="94"/>
  <c r="AE408" i="94"/>
  <c r="AI408" i="94"/>
  <c r="AM408" i="94"/>
  <c r="AQ408" i="94"/>
  <c r="AU408" i="94"/>
  <c r="AY408" i="94"/>
  <c r="BC408" i="94"/>
  <c r="BG408" i="94"/>
  <c r="BK408" i="94"/>
  <c r="X408" i="94"/>
  <c r="AB408" i="94"/>
  <c r="AF408" i="94"/>
  <c r="AJ408" i="94"/>
  <c r="AN408" i="94"/>
  <c r="AR408" i="94"/>
  <c r="AV408" i="94"/>
  <c r="AZ408" i="94"/>
  <c r="BD408" i="94"/>
  <c r="BH408" i="94"/>
  <c r="BL408" i="94"/>
  <c r="V965" i="95"/>
  <c r="BN521" i="23"/>
  <c r="BJ521" i="23"/>
  <c r="BK521" i="23"/>
  <c r="BH521" i="23"/>
  <c r="BM521" i="23"/>
  <c r="BL521" i="23"/>
  <c r="BI521" i="23"/>
  <c r="E445" i="23"/>
  <c r="BO407" i="94"/>
  <c r="BT407" i="94"/>
  <c r="BY407" i="94"/>
  <c r="BR407" i="94"/>
  <c r="BS407" i="94"/>
  <c r="BX407" i="94"/>
  <c r="BV407" i="94"/>
  <c r="BW407" i="94"/>
  <c r="BQ407" i="94"/>
  <c r="BU407" i="94"/>
  <c r="BZ407" i="94"/>
  <c r="BP407" i="94"/>
  <c r="W407" i="94"/>
  <c r="AA407" i="94"/>
  <c r="AE407" i="94"/>
  <c r="AI407" i="94"/>
  <c r="AM407" i="94"/>
  <c r="AQ407" i="94"/>
  <c r="AU407" i="94"/>
  <c r="AY407" i="94"/>
  <c r="BC407" i="94"/>
  <c r="BG407" i="94"/>
  <c r="BK407" i="94"/>
  <c r="X407" i="94"/>
  <c r="AB407" i="94"/>
  <c r="AF407" i="94"/>
  <c r="AJ407" i="94"/>
  <c r="AN407" i="94"/>
  <c r="AR407" i="94"/>
  <c r="AV407" i="94"/>
  <c r="AZ407" i="94"/>
  <c r="BD407" i="94"/>
  <c r="BH407" i="94"/>
  <c r="BL407" i="94"/>
  <c r="Y407" i="94"/>
  <c r="AC407" i="94"/>
  <c r="AG407" i="94"/>
  <c r="AK407" i="94"/>
  <c r="AO407" i="94"/>
  <c r="AS407" i="94"/>
  <c r="AW407" i="94"/>
  <c r="BA407" i="94"/>
  <c r="BE407" i="94"/>
  <c r="BI407" i="94"/>
  <c r="BM407" i="94"/>
  <c r="V407" i="94"/>
  <c r="Z407" i="94"/>
  <c r="AD407" i="94"/>
  <c r="AH407" i="94"/>
  <c r="AL407" i="94"/>
  <c r="AP407" i="94"/>
  <c r="AT407" i="94"/>
  <c r="AX407" i="94"/>
  <c r="BB407" i="94"/>
  <c r="BF407" i="94"/>
  <c r="BJ407" i="94"/>
  <c r="BN407" i="94"/>
  <c r="BJ792" i="95"/>
  <c r="BJ796" i="95" s="1"/>
  <c r="BD792" i="95"/>
  <c r="BD796" i="95" s="1"/>
  <c r="AR792" i="95"/>
  <c r="AR796" i="95" s="1"/>
  <c r="BN792" i="95"/>
  <c r="BN796" i="95" s="1"/>
  <c r="AU792" i="95"/>
  <c r="AU796" i="95" s="1"/>
  <c r="BH792" i="95"/>
  <c r="BH796" i="95" s="1"/>
  <c r="AP792" i="95"/>
  <c r="AP796" i="95" s="1"/>
  <c r="AO792" i="95"/>
  <c r="AO796" i="95" s="1"/>
  <c r="BG792" i="95"/>
  <c r="BG796" i="95" s="1"/>
  <c r="BY792" i="95"/>
  <c r="BY796" i="95" s="1"/>
  <c r="BA792" i="95"/>
  <c r="BA796" i="95" s="1"/>
  <c r="AF792" i="95"/>
  <c r="AF796" i="95" s="1"/>
  <c r="BZ792" i="95"/>
  <c r="BZ796" i="95" s="1"/>
  <c r="AO540" i="95"/>
  <c r="AJ540" i="95"/>
  <c r="AL540" i="23"/>
  <c r="AI540" i="23"/>
  <c r="AM540" i="23"/>
  <c r="BI522" i="23"/>
  <c r="BN522" i="23"/>
  <c r="BL522" i="23"/>
  <c r="BK522" i="23"/>
  <c r="BM522" i="23"/>
  <c r="BJ522" i="23"/>
  <c r="E446" i="23"/>
  <c r="BY418" i="94"/>
  <c r="BO418" i="94"/>
  <c r="BT418" i="94"/>
  <c r="BR418" i="94"/>
  <c r="BS418" i="94"/>
  <c r="BX418" i="94"/>
  <c r="BQ418" i="94"/>
  <c r="BW418" i="94"/>
  <c r="BU418" i="94"/>
  <c r="BP418" i="94"/>
  <c r="BV418" i="94"/>
  <c r="BZ418" i="94"/>
  <c r="AG418" i="94"/>
  <c r="AG816" i="94" s="1"/>
  <c r="AG820" i="94" s="1"/>
  <c r="AG823" i="94" s="1"/>
  <c r="AG824" i="94" s="1"/>
  <c r="AK418" i="94"/>
  <c r="AO418" i="94"/>
  <c r="AS418" i="94"/>
  <c r="AW418" i="94"/>
  <c r="BA418" i="94"/>
  <c r="BE418" i="94"/>
  <c r="BI418" i="94"/>
  <c r="BM418" i="94"/>
  <c r="AH418" i="94"/>
  <c r="AL418" i="94"/>
  <c r="AP418" i="94"/>
  <c r="AT418" i="94"/>
  <c r="AX418" i="94"/>
  <c r="BB418" i="94"/>
  <c r="BF418" i="94"/>
  <c r="BJ418" i="94"/>
  <c r="BN418" i="94"/>
  <c r="AI418" i="94"/>
  <c r="AM418" i="94"/>
  <c r="AQ418" i="94"/>
  <c r="AU418" i="94"/>
  <c r="AY418" i="94"/>
  <c r="BC418" i="94"/>
  <c r="BG418" i="94"/>
  <c r="BK418" i="94"/>
  <c r="AJ418" i="94"/>
  <c r="AN418" i="94"/>
  <c r="AR418" i="94"/>
  <c r="AV418" i="94"/>
  <c r="AZ418" i="94"/>
  <c r="BD418" i="94"/>
  <c r="BH418" i="94"/>
  <c r="BL418" i="94"/>
  <c r="AV867" i="94"/>
  <c r="AV871" i="94" s="1"/>
  <c r="BJ867" i="94"/>
  <c r="BJ871" i="94" s="1"/>
  <c r="AU867" i="94"/>
  <c r="AU871" i="94" s="1"/>
  <c r="BH867" i="94"/>
  <c r="BH871" i="94" s="1"/>
  <c r="BF867" i="94"/>
  <c r="BF871" i="94" s="1"/>
  <c r="BS867" i="94"/>
  <c r="BS871" i="94" s="1"/>
  <c r="BI867" i="94"/>
  <c r="BI871" i="94" s="1"/>
  <c r="BT867" i="94"/>
  <c r="BT871" i="94" s="1"/>
  <c r="BH963" i="95"/>
  <c r="B883" i="95"/>
  <c r="BB515" i="23"/>
  <c r="E439" i="23"/>
  <c r="BW405" i="95"/>
  <c r="BQ405" i="95"/>
  <c r="BV405" i="95"/>
  <c r="BP405" i="95"/>
  <c r="BU405" i="95"/>
  <c r="BZ405" i="95"/>
  <c r="BX405" i="95"/>
  <c r="BO405" i="95"/>
  <c r="BY405" i="95"/>
  <c r="BS405" i="95"/>
  <c r="BR405" i="95"/>
  <c r="BT405" i="95"/>
  <c r="U405" i="95"/>
  <c r="Y405" i="95"/>
  <c r="AC405" i="95"/>
  <c r="AG405" i="95"/>
  <c r="AK405" i="95"/>
  <c r="AO405" i="95"/>
  <c r="AS405" i="95"/>
  <c r="AW405" i="95"/>
  <c r="BA405" i="95"/>
  <c r="BE405" i="95"/>
  <c r="BI405" i="95"/>
  <c r="BM405" i="95"/>
  <c r="V405" i="95"/>
  <c r="Z405" i="95"/>
  <c r="AD405" i="95"/>
  <c r="AH405" i="95"/>
  <c r="AL405" i="95"/>
  <c r="AP405" i="95"/>
  <c r="AT405" i="95"/>
  <c r="AX405" i="95"/>
  <c r="BB405" i="95"/>
  <c r="W405" i="95"/>
  <c r="AA405" i="95"/>
  <c r="AE405" i="95"/>
  <c r="AI405" i="95"/>
  <c r="AM405" i="95"/>
  <c r="AQ405" i="95"/>
  <c r="AU405" i="95"/>
  <c r="AY405" i="95"/>
  <c r="BC405" i="95"/>
  <c r="T405" i="95"/>
  <c r="X405" i="95"/>
  <c r="AB405" i="95"/>
  <c r="AF405" i="95"/>
  <c r="AJ405" i="95"/>
  <c r="AN405" i="95"/>
  <c r="AR405" i="95"/>
  <c r="AV405" i="95"/>
  <c r="AZ405" i="95"/>
  <c r="BD405" i="95"/>
  <c r="BH405" i="95"/>
  <c r="BL405" i="95"/>
  <c r="BJ405" i="95"/>
  <c r="BK405" i="95"/>
  <c r="BF405" i="95"/>
  <c r="BN405" i="95"/>
  <c r="BG405" i="95"/>
  <c r="BR435" i="95"/>
  <c r="BT435" i="95"/>
  <c r="BS435" i="95"/>
  <c r="BU435" i="95"/>
  <c r="BP435" i="95"/>
  <c r="BY435" i="95"/>
  <c r="BX435" i="95"/>
  <c r="BV435" i="95"/>
  <c r="BO435" i="95"/>
  <c r="BQ435" i="95"/>
  <c r="BZ435" i="95"/>
  <c r="BW435" i="95"/>
  <c r="BA435" i="95"/>
  <c r="BE435" i="95"/>
  <c r="BI435" i="95"/>
  <c r="BM435" i="95"/>
  <c r="AX435" i="95"/>
  <c r="BB435" i="95"/>
  <c r="BF435" i="95"/>
  <c r="BJ435" i="95"/>
  <c r="BN435" i="95"/>
  <c r="AY435" i="95"/>
  <c r="BC435" i="95"/>
  <c r="BG435" i="95"/>
  <c r="BK435" i="95"/>
  <c r="AZ435" i="95"/>
  <c r="BD435" i="95"/>
  <c r="BH435" i="95"/>
  <c r="BL435" i="95"/>
  <c r="AA796" i="94"/>
  <c r="AG965" i="94"/>
  <c r="AW969" i="23"/>
  <c r="BA969" i="23"/>
  <c r="BE967" i="23"/>
  <c r="BM967" i="23"/>
  <c r="BQ967" i="23"/>
  <c r="AD969" i="23"/>
  <c r="AL967" i="23"/>
  <c r="P967" i="23"/>
  <c r="AJ969" i="23"/>
  <c r="W540" i="23"/>
  <c r="Y540" i="23"/>
  <c r="AV871" i="23"/>
  <c r="BN911" i="23"/>
  <c r="B910" i="23"/>
  <c r="BR921" i="23"/>
  <c r="T540" i="94"/>
  <c r="AD540" i="94"/>
  <c r="Y540" i="94"/>
  <c r="AN967" i="95"/>
  <c r="BD969" i="95"/>
  <c r="BM969" i="95"/>
  <c r="BK967" i="95"/>
  <c r="Y969" i="95"/>
  <c r="X969" i="95"/>
  <c r="AI969" i="95"/>
  <c r="P967" i="95"/>
  <c r="AL969" i="95"/>
  <c r="BU430" i="95"/>
  <c r="BZ430" i="95"/>
  <c r="BW430" i="95"/>
  <c r="BR430" i="95"/>
  <c r="BX430" i="95"/>
  <c r="BV430" i="95"/>
  <c r="BO430" i="95"/>
  <c r="BP430" i="95"/>
  <c r="BT430" i="95"/>
  <c r="BQ430" i="95"/>
  <c r="BS430" i="95"/>
  <c r="BY430" i="95"/>
  <c r="AU430" i="95"/>
  <c r="AY430" i="95"/>
  <c r="BC430" i="95"/>
  <c r="BG430" i="95"/>
  <c r="BK430" i="95"/>
  <c r="AV430" i="95"/>
  <c r="AZ430" i="95"/>
  <c r="BD430" i="95"/>
  <c r="BH430" i="95"/>
  <c r="BL430" i="95"/>
  <c r="AS430" i="95"/>
  <c r="AS866" i="95" s="1"/>
  <c r="AW430" i="95"/>
  <c r="BA430" i="95"/>
  <c r="BE430" i="95"/>
  <c r="BI430" i="95"/>
  <c r="BM430" i="95"/>
  <c r="AT430" i="95"/>
  <c r="AX430" i="95"/>
  <c r="BB430" i="95"/>
  <c r="BF430" i="95"/>
  <c r="BJ430" i="95"/>
  <c r="BN430" i="95"/>
  <c r="BN917" i="95"/>
  <c r="BN921" i="95" s="1"/>
  <c r="BI917" i="95"/>
  <c r="BI921" i="95" s="1"/>
  <c r="BH917" i="95"/>
  <c r="BH921" i="95" s="1"/>
  <c r="BF917" i="95"/>
  <c r="BF921" i="95" s="1"/>
  <c r="BK917" i="95"/>
  <c r="BK921" i="95" s="1"/>
  <c r="AD757" i="23"/>
  <c r="A752" i="23"/>
  <c r="A759" i="23" s="1"/>
  <c r="E32" i="68"/>
  <c r="BL842" i="23"/>
  <c r="BL846" i="23" s="1"/>
  <c r="BH842" i="23"/>
  <c r="BH846" i="23" s="1"/>
  <c r="BD842" i="23"/>
  <c r="BD846" i="23" s="1"/>
  <c r="AZ842" i="23"/>
  <c r="AZ846" i="23" s="1"/>
  <c r="AV842" i="23"/>
  <c r="AV846" i="23" s="1"/>
  <c r="AR842" i="23"/>
  <c r="AR846" i="23" s="1"/>
  <c r="BW842" i="23"/>
  <c r="BW846" i="23" s="1"/>
  <c r="BZ842" i="23"/>
  <c r="BZ846" i="23" s="1"/>
  <c r="BY842" i="23"/>
  <c r="BY846" i="23" s="1"/>
  <c r="BT842" i="23"/>
  <c r="BT846" i="23" s="1"/>
  <c r="BN946" i="23"/>
  <c r="X733" i="23"/>
  <c r="D40" i="68"/>
  <c r="BQ694" i="23"/>
  <c r="BQ697" i="23" s="1"/>
  <c r="BX694" i="23"/>
  <c r="BX697" i="23" s="1"/>
  <c r="BO694" i="23"/>
  <c r="BO697" i="23" s="1"/>
  <c r="AW540" i="94"/>
  <c r="BR892" i="94"/>
  <c r="BR896" i="94" s="1"/>
  <c r="BX892" i="94"/>
  <c r="BX896" i="94" s="1"/>
  <c r="BI892" i="94"/>
  <c r="BI896" i="94" s="1"/>
  <c r="BO892" i="94"/>
  <c r="BO896" i="94" s="1"/>
  <c r="BH892" i="94"/>
  <c r="BH896" i="94" s="1"/>
  <c r="BU892" i="94"/>
  <c r="BU896" i="94" s="1"/>
  <c r="BB892" i="94"/>
  <c r="BB896" i="94" s="1"/>
  <c r="BN946" i="94"/>
  <c r="BM946" i="94"/>
  <c r="BX932" i="94"/>
  <c r="A927" i="94"/>
  <c r="A934" i="94" s="1"/>
  <c r="BX694" i="94"/>
  <c r="BX697" i="94" s="1"/>
  <c r="BQ436" i="95"/>
  <c r="BV436" i="95"/>
  <c r="BX436" i="95"/>
  <c r="BO436" i="95"/>
  <c r="BU436" i="95"/>
  <c r="BZ436" i="95"/>
  <c r="BW436" i="95"/>
  <c r="BT436" i="95"/>
  <c r="BY436" i="95"/>
  <c r="BR436" i="95"/>
  <c r="BP436" i="95"/>
  <c r="BS436" i="95"/>
  <c r="AY436" i="95"/>
  <c r="AY891" i="95" s="1"/>
  <c r="AY895" i="95" s="1"/>
  <c r="AY898" i="95" s="1"/>
  <c r="AY899" i="95" s="1"/>
  <c r="BC436" i="95"/>
  <c r="BG436" i="95"/>
  <c r="BK436" i="95"/>
  <c r="AZ436" i="95"/>
  <c r="BD436" i="95"/>
  <c r="BH436" i="95"/>
  <c r="BL436" i="95"/>
  <c r="BA436" i="95"/>
  <c r="BE436" i="95"/>
  <c r="BI436" i="95"/>
  <c r="BM436" i="95"/>
  <c r="BB436" i="95"/>
  <c r="BF436" i="95"/>
  <c r="BJ436" i="95"/>
  <c r="BN436" i="95"/>
  <c r="A927" i="95"/>
  <c r="A934" i="95" s="1"/>
  <c r="BX932" i="95"/>
  <c r="AB565" i="23"/>
  <c r="AB616" i="23" s="1"/>
  <c r="BP565" i="23"/>
  <c r="BP792" i="23" s="1"/>
  <c r="BP796" i="23" s="1"/>
  <c r="BT565" i="23"/>
  <c r="BT616" i="23" s="1"/>
  <c r="BX565" i="23"/>
  <c r="BX792" i="23" s="1"/>
  <c r="BX796" i="23" s="1"/>
  <c r="BQ565" i="23"/>
  <c r="BQ792" i="23" s="1"/>
  <c r="BU565" i="23"/>
  <c r="BU792" i="23" s="1"/>
  <c r="BU796" i="23" s="1"/>
  <c r="BY565" i="23"/>
  <c r="BY616" i="23" s="1"/>
  <c r="BR565" i="23"/>
  <c r="BR792" i="23" s="1"/>
  <c r="BR796" i="23" s="1"/>
  <c r="BV565" i="23"/>
  <c r="BV792" i="23" s="1"/>
  <c r="BV796" i="23" s="1"/>
  <c r="BZ565" i="23"/>
  <c r="BZ616" i="23" s="1"/>
  <c r="BO565" i="23"/>
  <c r="BO616" i="23" s="1"/>
  <c r="BS565" i="23"/>
  <c r="BS792" i="23" s="1"/>
  <c r="BS796" i="23" s="1"/>
  <c r="BW565" i="23"/>
  <c r="BW616" i="23" s="1"/>
  <c r="AC565" i="23"/>
  <c r="AC616" i="23" s="1"/>
  <c r="AD565" i="23"/>
  <c r="AD792" i="23" s="1"/>
  <c r="AD796" i="23" s="1"/>
  <c r="AE565" i="23"/>
  <c r="AE792" i="23" s="1"/>
  <c r="AE796" i="23" s="1"/>
  <c r="AF565" i="23"/>
  <c r="AF792" i="23" s="1"/>
  <c r="AF796" i="23" s="1"/>
  <c r="AG565" i="23"/>
  <c r="AG792" i="23" s="1"/>
  <c r="AG796" i="23" s="1"/>
  <c r="AH565" i="23"/>
  <c r="AH792" i="23" s="1"/>
  <c r="AH796" i="23" s="1"/>
  <c r="AI565" i="23"/>
  <c r="AI616" i="23" s="1"/>
  <c r="AJ565" i="23"/>
  <c r="AJ616" i="23" s="1"/>
  <c r="AK565" i="23"/>
  <c r="AK616" i="23" s="1"/>
  <c r="AL565" i="23"/>
  <c r="AL792" i="23" s="1"/>
  <c r="AL796" i="23" s="1"/>
  <c r="AM565" i="23"/>
  <c r="AM792" i="23" s="1"/>
  <c r="AM796" i="23" s="1"/>
  <c r="AN565" i="23"/>
  <c r="AN792" i="23" s="1"/>
  <c r="AN796" i="23" s="1"/>
  <c r="AO565" i="23"/>
  <c r="AO792" i="23" s="1"/>
  <c r="AO796" i="23" s="1"/>
  <c r="AP565" i="23"/>
  <c r="AP616" i="23" s="1"/>
  <c r="AQ565" i="23"/>
  <c r="AQ616" i="23" s="1"/>
  <c r="AR565" i="23"/>
  <c r="AR792" i="23" s="1"/>
  <c r="AR796" i="23" s="1"/>
  <c r="AS565" i="23"/>
  <c r="AS792" i="23" s="1"/>
  <c r="AS796" i="23" s="1"/>
  <c r="AT565" i="23"/>
  <c r="AT616" i="23" s="1"/>
  <c r="AU565" i="23"/>
  <c r="AU792" i="23" s="1"/>
  <c r="AU796" i="23" s="1"/>
  <c r="AV565" i="23"/>
  <c r="AV616" i="23" s="1"/>
  <c r="AW565" i="23"/>
  <c r="AW792" i="23" s="1"/>
  <c r="AW796" i="23" s="1"/>
  <c r="AX565" i="23"/>
  <c r="AX792" i="23" s="1"/>
  <c r="AX796" i="23" s="1"/>
  <c r="AY565" i="23"/>
  <c r="AY616" i="23" s="1"/>
  <c r="AZ565" i="23"/>
  <c r="AZ616" i="23" s="1"/>
  <c r="BA565" i="23"/>
  <c r="BA792" i="23" s="1"/>
  <c r="BA796" i="23" s="1"/>
  <c r="BB565" i="23"/>
  <c r="BB792" i="23" s="1"/>
  <c r="BB796" i="23" s="1"/>
  <c r="BC565" i="23"/>
  <c r="BC792" i="23" s="1"/>
  <c r="BC796" i="23" s="1"/>
  <c r="BD565" i="23"/>
  <c r="BD792" i="23" s="1"/>
  <c r="BD796" i="23" s="1"/>
  <c r="BE565" i="23"/>
  <c r="BE616" i="23" s="1"/>
  <c r="BF565" i="23"/>
  <c r="BF616" i="23" s="1"/>
  <c r="BG565" i="23"/>
  <c r="BG616" i="23" s="1"/>
  <c r="BH565" i="23"/>
  <c r="BH616" i="23" s="1"/>
  <c r="BI565" i="23"/>
  <c r="BI792" i="23" s="1"/>
  <c r="BI796" i="23" s="1"/>
  <c r="BJ565" i="23"/>
  <c r="BJ792" i="23" s="1"/>
  <c r="BJ796" i="23" s="1"/>
  <c r="BK565" i="23"/>
  <c r="BK792" i="23" s="1"/>
  <c r="BK796" i="23" s="1"/>
  <c r="BL565" i="23"/>
  <c r="BL792" i="23" s="1"/>
  <c r="BL796" i="23" s="1"/>
  <c r="BM565" i="23"/>
  <c r="BM792" i="23" s="1"/>
  <c r="BN565" i="23"/>
  <c r="BN616" i="23" s="1"/>
  <c r="AV967" i="94"/>
  <c r="BE967" i="94"/>
  <c r="BN967" i="94"/>
  <c r="BC969" i="94"/>
  <c r="K969" i="94"/>
  <c r="O967" i="94"/>
  <c r="AJ969" i="94"/>
  <c r="AL969" i="94"/>
  <c r="BM742" i="95"/>
  <c r="BM746" i="95" s="1"/>
  <c r="BE742" i="95"/>
  <c r="BE746" i="95" s="1"/>
  <c r="BD742" i="95"/>
  <c r="BD746" i="95" s="1"/>
  <c r="AH742" i="95"/>
  <c r="AH746" i="95" s="1"/>
  <c r="AJ742" i="95"/>
  <c r="AJ746" i="95" s="1"/>
  <c r="BH742" i="95"/>
  <c r="BH746" i="95" s="1"/>
  <c r="AP742" i="95"/>
  <c r="AP746" i="95" s="1"/>
  <c r="W742" i="95"/>
  <c r="W746" i="95" s="1"/>
  <c r="BN742" i="95"/>
  <c r="BN746" i="95" s="1"/>
  <c r="BB742" i="95"/>
  <c r="BB746" i="95" s="1"/>
  <c r="AK742" i="95"/>
  <c r="AK746" i="95" s="1"/>
  <c r="S742" i="95"/>
  <c r="S746" i="95" s="1"/>
  <c r="BI742" i="95"/>
  <c r="BI746" i="95" s="1"/>
  <c r="AW742" i="95"/>
  <c r="AW746" i="95" s="1"/>
  <c r="AF742" i="95"/>
  <c r="AF746" i="95" s="1"/>
  <c r="BE517" i="23"/>
  <c r="BH517" i="23"/>
  <c r="BK517" i="23"/>
  <c r="BD517" i="23"/>
  <c r="BG517" i="23"/>
  <c r="BN517" i="23"/>
  <c r="BI517" i="23"/>
  <c r="BJ517" i="23"/>
  <c r="BF517" i="23"/>
  <c r="BM517" i="23"/>
  <c r="BL517" i="23"/>
  <c r="E441" i="23"/>
  <c r="BU403" i="94"/>
  <c r="BZ403" i="94"/>
  <c r="BP403" i="94"/>
  <c r="BY403" i="94"/>
  <c r="BO403" i="94"/>
  <c r="BT403" i="94"/>
  <c r="BS403" i="94"/>
  <c r="BQ403" i="94"/>
  <c r="BW403" i="94"/>
  <c r="BR403" i="94"/>
  <c r="BX403" i="94"/>
  <c r="BV403" i="94"/>
  <c r="R403" i="94"/>
  <c r="V403" i="94"/>
  <c r="Z403" i="94"/>
  <c r="AD403" i="94"/>
  <c r="AH403" i="94"/>
  <c r="AL403" i="94"/>
  <c r="AP403" i="94"/>
  <c r="AT403" i="94"/>
  <c r="AX403" i="94"/>
  <c r="BB403" i="94"/>
  <c r="BF403" i="94"/>
  <c r="BJ403" i="94"/>
  <c r="BN403" i="94"/>
  <c r="S403" i="94"/>
  <c r="W403" i="94"/>
  <c r="AA403" i="94"/>
  <c r="AE403" i="94"/>
  <c r="AI403" i="94"/>
  <c r="AM403" i="94"/>
  <c r="AQ403" i="94"/>
  <c r="AU403" i="94"/>
  <c r="AY403" i="94"/>
  <c r="BC403" i="94"/>
  <c r="BG403" i="94"/>
  <c r="BK403" i="94"/>
  <c r="T403" i="94"/>
  <c r="X403" i="94"/>
  <c r="AB403" i="94"/>
  <c r="AF403" i="94"/>
  <c r="AJ403" i="94"/>
  <c r="AN403" i="94"/>
  <c r="AR403" i="94"/>
  <c r="AV403" i="94"/>
  <c r="AZ403" i="94"/>
  <c r="BD403" i="94"/>
  <c r="BH403" i="94"/>
  <c r="BL403" i="94"/>
  <c r="U403" i="94"/>
  <c r="Y403" i="94"/>
  <c r="AC403" i="94"/>
  <c r="AG403" i="94"/>
  <c r="AK403" i="94"/>
  <c r="AO403" i="94"/>
  <c r="AS403" i="94"/>
  <c r="AW403" i="94"/>
  <c r="BA403" i="94"/>
  <c r="BE403" i="94"/>
  <c r="BI403" i="94"/>
  <c r="BM403" i="94"/>
  <c r="AV787" i="23"/>
  <c r="AV967" i="23" s="1"/>
  <c r="AJ787" i="23"/>
  <c r="AJ967" i="23" s="1"/>
  <c r="BQ789" i="23"/>
  <c r="BQ969" i="23" s="1"/>
  <c r="BR742" i="94"/>
  <c r="BR746" i="94" s="1"/>
  <c r="AO742" i="94"/>
  <c r="AO746" i="94" s="1"/>
  <c r="S742" i="94"/>
  <c r="S746" i="94" s="1"/>
  <c r="AC742" i="94"/>
  <c r="AC746" i="94" s="1"/>
  <c r="AM742" i="94"/>
  <c r="AM746" i="94" s="1"/>
  <c r="Y742" i="94"/>
  <c r="Y746" i="94" s="1"/>
  <c r="BC742" i="94"/>
  <c r="BC746" i="94" s="1"/>
  <c r="AS742" i="94"/>
  <c r="AS746" i="94" s="1"/>
  <c r="AY742" i="94"/>
  <c r="AY746" i="94" s="1"/>
  <c r="AX742" i="94"/>
  <c r="AX746" i="94" s="1"/>
  <c r="AK742" i="94"/>
  <c r="AK746" i="94" s="1"/>
  <c r="X742" i="94"/>
  <c r="X746" i="94" s="1"/>
  <c r="AI742" i="94"/>
  <c r="AI746" i="94" s="1"/>
  <c r="AT742" i="94"/>
  <c r="AT746" i="94" s="1"/>
  <c r="AG742" i="94"/>
  <c r="AG746" i="94" s="1"/>
  <c r="T742" i="94"/>
  <c r="T746" i="94" s="1"/>
  <c r="BG917" i="94"/>
  <c r="BG921" i="94" s="1"/>
  <c r="BS917" i="94"/>
  <c r="BS921" i="94" s="1"/>
  <c r="BJ917" i="94"/>
  <c r="BJ921" i="94" s="1"/>
  <c r="BM917" i="94"/>
  <c r="BM921" i="94" s="1"/>
  <c r="BT917" i="94"/>
  <c r="BT921" i="94" s="1"/>
  <c r="BU426" i="95"/>
  <c r="BZ426" i="95"/>
  <c r="BS426" i="95"/>
  <c r="BY426" i="95"/>
  <c r="BP426" i="95"/>
  <c r="BO426" i="95"/>
  <c r="BR426" i="95"/>
  <c r="BW426" i="95"/>
  <c r="BV426" i="95"/>
  <c r="BT426" i="95"/>
  <c r="BX426" i="95"/>
  <c r="BQ426" i="95"/>
  <c r="AQ426" i="95"/>
  <c r="AU426" i="95"/>
  <c r="AY426" i="95"/>
  <c r="BC426" i="95"/>
  <c r="BG426" i="95"/>
  <c r="BK426" i="95"/>
  <c r="AR426" i="95"/>
  <c r="AV426" i="95"/>
  <c r="AZ426" i="95"/>
  <c r="BD426" i="95"/>
  <c r="BH426" i="95"/>
  <c r="BL426" i="95"/>
  <c r="AO426" i="95"/>
  <c r="AS426" i="95"/>
  <c r="AW426" i="95"/>
  <c r="BA426" i="95"/>
  <c r="BE426" i="95"/>
  <c r="BI426" i="95"/>
  <c r="BM426" i="95"/>
  <c r="AP426" i="95"/>
  <c r="AT426" i="95"/>
  <c r="AX426" i="95"/>
  <c r="BB426" i="95"/>
  <c r="BF426" i="95"/>
  <c r="BJ426" i="95"/>
  <c r="BN426" i="95"/>
  <c r="AV963" i="95"/>
  <c r="B833" i="95"/>
  <c r="E443" i="94"/>
  <c r="BI519" i="94"/>
  <c r="BM519" i="94"/>
  <c r="BF519" i="94"/>
  <c r="BJ519" i="94"/>
  <c r="BN519" i="94"/>
  <c r="BG519" i="94"/>
  <c r="BK519" i="94"/>
  <c r="BH519" i="94"/>
  <c r="BL519" i="94"/>
  <c r="AG694" i="23"/>
  <c r="AG697" i="23" s="1"/>
  <c r="AX694" i="23"/>
  <c r="AX697" i="23" s="1"/>
  <c r="V694" i="23"/>
  <c r="V697" i="23" s="1"/>
  <c r="AU694" i="23"/>
  <c r="AU697" i="23" s="1"/>
  <c r="AS694" i="23"/>
  <c r="AS697" i="23" s="1"/>
  <c r="BH694" i="23"/>
  <c r="BH697" i="23" s="1"/>
  <c r="W694" i="23"/>
  <c r="W697" i="23" s="1"/>
  <c r="P694" i="23"/>
  <c r="P697" i="23" s="1"/>
  <c r="AZ694" i="23"/>
  <c r="AZ697" i="23" s="1"/>
  <c r="U694" i="23"/>
  <c r="U697" i="23" s="1"/>
  <c r="T694" i="23"/>
  <c r="T697" i="23" s="1"/>
  <c r="BF694" i="23"/>
  <c r="BF697" i="23" s="1"/>
  <c r="BA694" i="23"/>
  <c r="BA697" i="23" s="1"/>
  <c r="BH694" i="94"/>
  <c r="BH697" i="94" s="1"/>
  <c r="BE694" i="94"/>
  <c r="BE697" i="94" s="1"/>
  <c r="W694" i="94"/>
  <c r="W697" i="94" s="1"/>
  <c r="AZ694" i="94"/>
  <c r="AZ697" i="94" s="1"/>
  <c r="BR409" i="95"/>
  <c r="BS409" i="95"/>
  <c r="BX409" i="95"/>
  <c r="BV409" i="95"/>
  <c r="BP409" i="95"/>
  <c r="BQ409" i="95"/>
  <c r="BZ409" i="95"/>
  <c r="BT409" i="95"/>
  <c r="BW409" i="95"/>
  <c r="BU409" i="95"/>
  <c r="BY409" i="95"/>
  <c r="BO409" i="95"/>
  <c r="AA409" i="95"/>
  <c r="AE409" i="95"/>
  <c r="AI409" i="95"/>
  <c r="AM409" i="95"/>
  <c r="AQ409" i="95"/>
  <c r="AU409" i="95"/>
  <c r="AY409" i="95"/>
  <c r="BC409" i="95"/>
  <c r="BG409" i="95"/>
  <c r="BK409" i="95"/>
  <c r="X409" i="95"/>
  <c r="AB409" i="95"/>
  <c r="AF409" i="95"/>
  <c r="AJ409" i="95"/>
  <c r="AN409" i="95"/>
  <c r="AR409" i="95"/>
  <c r="AV409" i="95"/>
  <c r="AZ409" i="95"/>
  <c r="BD409" i="95"/>
  <c r="BH409" i="95"/>
  <c r="BL409" i="95"/>
  <c r="Y409" i="95"/>
  <c r="AC409" i="95"/>
  <c r="AG409" i="95"/>
  <c r="AK409" i="95"/>
  <c r="AO409" i="95"/>
  <c r="AS409" i="95"/>
  <c r="AW409" i="95"/>
  <c r="BA409" i="95"/>
  <c r="BE409" i="95"/>
  <c r="BI409" i="95"/>
  <c r="BM409" i="95"/>
  <c r="Z409" i="95"/>
  <c r="AD409" i="95"/>
  <c r="AH409" i="95"/>
  <c r="AL409" i="95"/>
  <c r="AP409" i="95"/>
  <c r="AT409" i="95"/>
  <c r="AX409" i="95"/>
  <c r="BB409" i="95"/>
  <c r="BF409" i="95"/>
  <c r="BJ409" i="95"/>
  <c r="BN409" i="95"/>
  <c r="BO427" i="95"/>
  <c r="BT427" i="95"/>
  <c r="BY427" i="95"/>
  <c r="BS427" i="95"/>
  <c r="BX427" i="95"/>
  <c r="BR427" i="95"/>
  <c r="BQ427" i="95"/>
  <c r="BU427" i="95"/>
  <c r="BW427" i="95"/>
  <c r="BV427" i="95"/>
  <c r="BP427" i="95"/>
  <c r="BZ427" i="95"/>
  <c r="AR427" i="95"/>
  <c r="AV427" i="95"/>
  <c r="AZ427" i="95"/>
  <c r="BD427" i="95"/>
  <c r="BH427" i="95"/>
  <c r="BL427" i="95"/>
  <c r="AQ427" i="95"/>
  <c r="AU427" i="95"/>
  <c r="AY427" i="95"/>
  <c r="BC427" i="95"/>
  <c r="BG427" i="95"/>
  <c r="BK427" i="95"/>
  <c r="AW427" i="95"/>
  <c r="BE427" i="95"/>
  <c r="BM427" i="95"/>
  <c r="AP427" i="95"/>
  <c r="AX427" i="95"/>
  <c r="BF427" i="95"/>
  <c r="BN427" i="95"/>
  <c r="AS427" i="95"/>
  <c r="BA427" i="95"/>
  <c r="BI427" i="95"/>
  <c r="AT427" i="95"/>
  <c r="BB427" i="95"/>
  <c r="BJ427" i="95"/>
  <c r="AF694" i="95"/>
  <c r="AF697" i="95" s="1"/>
  <c r="AU694" i="95"/>
  <c r="AU697" i="95" s="1"/>
  <c r="AA694" i="95"/>
  <c r="AA697" i="95" s="1"/>
  <c r="AK694" i="95"/>
  <c r="AK697" i="95" s="1"/>
  <c r="BB694" i="95"/>
  <c r="BB697" i="95" s="1"/>
  <c r="AH694" i="95"/>
  <c r="AH697" i="95" s="1"/>
  <c r="AJ694" i="95"/>
  <c r="AJ697" i="95" s="1"/>
  <c r="AY694" i="95"/>
  <c r="AY697" i="95" s="1"/>
  <c r="O694" i="95"/>
  <c r="O697" i="95" s="1"/>
  <c r="BA694" i="95"/>
  <c r="BA697" i="95" s="1"/>
  <c r="AV694" i="95"/>
  <c r="AV697" i="95" s="1"/>
  <c r="BK694" i="95"/>
  <c r="BK697" i="95" s="1"/>
  <c r="AW694" i="95"/>
  <c r="AW697" i="95" s="1"/>
  <c r="AB388" i="94"/>
  <c r="AB793" i="94"/>
  <c r="AB797" i="94" s="1"/>
  <c r="AT969" i="23"/>
  <c r="BB967" i="23"/>
  <c r="BJ969" i="23"/>
  <c r="BR967" i="23"/>
  <c r="AI721" i="23"/>
  <c r="AI969" i="23"/>
  <c r="S969" i="23"/>
  <c r="Y967" i="23"/>
  <c r="H969" i="23"/>
  <c r="H721" i="23"/>
  <c r="AF967" i="23"/>
  <c r="BK817" i="23"/>
  <c r="BK821" i="23" s="1"/>
  <c r="BG817" i="23"/>
  <c r="BG821" i="23" s="1"/>
  <c r="BC817" i="23"/>
  <c r="BC821" i="23" s="1"/>
  <c r="AY817" i="23"/>
  <c r="AY821" i="23" s="1"/>
  <c r="AU817" i="23"/>
  <c r="AU821" i="23" s="1"/>
  <c r="AQ817" i="23"/>
  <c r="AQ821" i="23" s="1"/>
  <c r="AM817" i="23"/>
  <c r="AM821" i="23" s="1"/>
  <c r="AI817" i="23"/>
  <c r="AI821" i="23" s="1"/>
  <c r="BU817" i="23"/>
  <c r="BU821" i="23" s="1"/>
  <c r="BT817" i="23"/>
  <c r="BT821" i="23" s="1"/>
  <c r="BS817" i="23"/>
  <c r="BS821" i="23" s="1"/>
  <c r="AW871" i="23"/>
  <c r="AY965" i="23"/>
  <c r="A902" i="23"/>
  <c r="A909" i="23" s="1"/>
  <c r="K32" i="68"/>
  <c r="BN907" i="23"/>
  <c r="BT921" i="23"/>
  <c r="BF921" i="23"/>
  <c r="BX967" i="95"/>
  <c r="BJ967" i="95"/>
  <c r="BZ967" i="95"/>
  <c r="AG967" i="95"/>
  <c r="T969" i="95"/>
  <c r="AA969" i="95"/>
  <c r="AM967" i="95"/>
  <c r="AH969" i="95"/>
  <c r="Y540" i="95"/>
  <c r="T540" i="95"/>
  <c r="AD540" i="95"/>
  <c r="B860" i="95"/>
  <c r="BB861" i="95"/>
  <c r="BG921" i="95"/>
  <c r="AA771" i="23"/>
  <c r="H32" i="68"/>
  <c r="A827" i="23"/>
  <c r="A834" i="23" s="1"/>
  <c r="AV832" i="23"/>
  <c r="AT965" i="23"/>
  <c r="AV836" i="23"/>
  <c r="B835" i="23"/>
  <c r="BM892" i="23"/>
  <c r="BM896" i="23" s="1"/>
  <c r="BI892" i="23"/>
  <c r="BI896" i="23" s="1"/>
  <c r="BE892" i="23"/>
  <c r="BE896" i="23" s="1"/>
  <c r="BA892" i="23"/>
  <c r="BA896" i="23" s="1"/>
  <c r="AZ892" i="23"/>
  <c r="AZ896" i="23" s="1"/>
  <c r="BZ892" i="23"/>
  <c r="BZ896" i="23" s="1"/>
  <c r="BZ942" i="23"/>
  <c r="BZ946" i="23" s="1"/>
  <c r="BU942" i="23"/>
  <c r="BU946" i="23" s="1"/>
  <c r="BT942" i="23"/>
  <c r="BT946" i="23" s="1"/>
  <c r="BS942" i="23"/>
  <c r="BS946" i="23" s="1"/>
  <c r="G40" i="68"/>
  <c r="G52" i="68" s="1"/>
  <c r="G55" i="68" s="1"/>
  <c r="G57" i="68" s="1"/>
  <c r="G22" i="68" s="1"/>
  <c r="AP808" i="23"/>
  <c r="AB965" i="94"/>
  <c r="AM846" i="94"/>
  <c r="BF965" i="94"/>
  <c r="E694" i="94"/>
  <c r="K694" i="94"/>
  <c r="K697" i="94" s="1"/>
  <c r="J694" i="94"/>
  <c r="J697" i="94" s="1"/>
  <c r="I694" i="94"/>
  <c r="I697" i="94" s="1"/>
  <c r="AU965" i="95"/>
  <c r="BQ424" i="95"/>
  <c r="BV424" i="95"/>
  <c r="BX424" i="95"/>
  <c r="BO424" i="95"/>
  <c r="BU424" i="95"/>
  <c r="BZ424" i="95"/>
  <c r="BR424" i="95"/>
  <c r="BS424" i="95"/>
  <c r="BP424" i="95"/>
  <c r="BW424" i="95"/>
  <c r="BT424" i="95"/>
  <c r="BY424" i="95"/>
  <c r="AN424" i="95"/>
  <c r="AN841" i="95" s="1"/>
  <c r="AN845" i="95" s="1"/>
  <c r="AN848" i="95" s="1"/>
  <c r="AR424" i="95"/>
  <c r="AV424" i="95"/>
  <c r="AZ424" i="95"/>
  <c r="BD424" i="95"/>
  <c r="BH424" i="95"/>
  <c r="BL424" i="95"/>
  <c r="AM424" i="95"/>
  <c r="AM841" i="95" s="1"/>
  <c r="AM845" i="95" s="1"/>
  <c r="AM848" i="95" s="1"/>
  <c r="AM849" i="95" s="1"/>
  <c r="AQ424" i="95"/>
  <c r="AU424" i="95"/>
  <c r="AY424" i="95"/>
  <c r="BC424" i="95"/>
  <c r="BG424" i="95"/>
  <c r="BK424" i="95"/>
  <c r="AO424" i="95"/>
  <c r="AW424" i="95"/>
  <c r="BE424" i="95"/>
  <c r="BM424" i="95"/>
  <c r="AP424" i="95"/>
  <c r="AX424" i="95"/>
  <c r="BF424" i="95"/>
  <c r="BN424" i="95"/>
  <c r="AS424" i="95"/>
  <c r="BA424" i="95"/>
  <c r="BI424" i="95"/>
  <c r="AT424" i="95"/>
  <c r="BB424" i="95"/>
  <c r="BJ424" i="95"/>
  <c r="BP842" i="95"/>
  <c r="BP846" i="95" s="1"/>
  <c r="BG842" i="95"/>
  <c r="BG846" i="95" s="1"/>
  <c r="BC842" i="95"/>
  <c r="BC846" i="95" s="1"/>
  <c r="BY842" i="95"/>
  <c r="BY846" i="95" s="1"/>
  <c r="BL842" i="95"/>
  <c r="BL846" i="95" s="1"/>
  <c r="BA842" i="95"/>
  <c r="BA846" i="95" s="1"/>
  <c r="AR842" i="95"/>
  <c r="AR846" i="95" s="1"/>
  <c r="BB842" i="95"/>
  <c r="BB846" i="95" s="1"/>
  <c r="AO842" i="95"/>
  <c r="AO846" i="95" s="1"/>
  <c r="AU842" i="95"/>
  <c r="AU846" i="95" s="1"/>
  <c r="AU540" i="95"/>
  <c r="AT540" i="95"/>
  <c r="BW428" i="95"/>
  <c r="BR428" i="95"/>
  <c r="BP428" i="95"/>
  <c r="BQ428" i="95"/>
  <c r="BV428" i="95"/>
  <c r="BT428" i="95"/>
  <c r="BU428" i="95"/>
  <c r="BY428" i="95"/>
  <c r="BO428" i="95"/>
  <c r="BZ428" i="95"/>
  <c r="BS428" i="95"/>
  <c r="BX428" i="95"/>
  <c r="AR428" i="95"/>
  <c r="AV428" i="95"/>
  <c r="AZ428" i="95"/>
  <c r="BD428" i="95"/>
  <c r="BH428" i="95"/>
  <c r="BL428" i="95"/>
  <c r="AS428" i="95"/>
  <c r="AW428" i="95"/>
  <c r="BA428" i="95"/>
  <c r="BE428" i="95"/>
  <c r="BI428" i="95"/>
  <c r="BM428" i="95"/>
  <c r="AT428" i="95"/>
  <c r="AX428" i="95"/>
  <c r="BB428" i="95"/>
  <c r="BF428" i="95"/>
  <c r="BJ428" i="95"/>
  <c r="BN428" i="95"/>
  <c r="AQ428" i="95"/>
  <c r="AU428" i="95"/>
  <c r="AY428" i="95"/>
  <c r="BC428" i="95"/>
  <c r="BG428" i="95"/>
  <c r="BK428" i="95"/>
  <c r="BK892" i="95"/>
  <c r="BK896" i="95" s="1"/>
  <c r="BX892" i="95"/>
  <c r="BX896" i="95" s="1"/>
  <c r="BD892" i="95"/>
  <c r="BD896" i="95" s="1"/>
  <c r="BJ892" i="95"/>
  <c r="BJ896" i="95" s="1"/>
  <c r="BZ892" i="95"/>
  <c r="BZ896" i="95" s="1"/>
  <c r="BI892" i="95"/>
  <c r="BI896" i="95" s="1"/>
  <c r="BQ892" i="95"/>
  <c r="BQ896" i="95" s="1"/>
  <c r="BL742" i="23"/>
  <c r="BL746" i="23" s="1"/>
  <c r="BH742" i="23"/>
  <c r="BH746" i="23" s="1"/>
  <c r="BD742" i="23"/>
  <c r="BD746" i="23" s="1"/>
  <c r="AZ742" i="23"/>
  <c r="AZ746" i="23" s="1"/>
  <c r="AV742" i="23"/>
  <c r="AV746" i="23" s="1"/>
  <c r="AR742" i="23"/>
  <c r="AR746" i="23" s="1"/>
  <c r="AN742" i="23"/>
  <c r="AN746" i="23" s="1"/>
  <c r="AJ742" i="23"/>
  <c r="AJ746" i="23" s="1"/>
  <c r="AF742" i="23"/>
  <c r="AF746" i="23" s="1"/>
  <c r="AB742" i="23"/>
  <c r="AB746" i="23" s="1"/>
  <c r="X742" i="23"/>
  <c r="X746" i="23" s="1"/>
  <c r="T742" i="23"/>
  <c r="T746" i="23" s="1"/>
  <c r="BX742" i="23"/>
  <c r="BX746" i="23" s="1"/>
  <c r="BZ742" i="23"/>
  <c r="BZ746" i="23" s="1"/>
  <c r="BT742" i="23"/>
  <c r="BT746" i="23" s="1"/>
  <c r="BU742" i="23"/>
  <c r="BU746" i="23" s="1"/>
  <c r="E438" i="95"/>
  <c r="BA514" i="95"/>
  <c r="BB514" i="95"/>
  <c r="AS967" i="94"/>
  <c r="BY967" i="94"/>
  <c r="BW969" i="94"/>
  <c r="AH969" i="94"/>
  <c r="V969" i="94"/>
  <c r="M717" i="94"/>
  <c r="M721" i="94" s="1"/>
  <c r="M616" i="94"/>
  <c r="AU717" i="94"/>
  <c r="AU721" i="94" s="1"/>
  <c r="AU616" i="94"/>
  <c r="BD717" i="94"/>
  <c r="BD721" i="94" s="1"/>
  <c r="BD616" i="94"/>
  <c r="BF717" i="94"/>
  <c r="BF721" i="94" s="1"/>
  <c r="BF616" i="94"/>
  <c r="BQ616" i="94"/>
  <c r="BQ717" i="94"/>
  <c r="BQ721" i="94" s="1"/>
  <c r="AV616" i="94"/>
  <c r="AV717" i="94"/>
  <c r="AV721" i="94" s="1"/>
  <c r="Q616" i="94"/>
  <c r="Q717" i="94"/>
  <c r="Q721" i="94" s="1"/>
  <c r="BR717" i="94"/>
  <c r="BR721" i="94" s="1"/>
  <c r="BR616" i="94"/>
  <c r="BJ616" i="94"/>
  <c r="BJ717" i="94"/>
  <c r="BJ721" i="94" s="1"/>
  <c r="AA717" i="94"/>
  <c r="AA721" i="94" s="1"/>
  <c r="AA616" i="94"/>
  <c r="AQ717" i="94"/>
  <c r="AQ721" i="94" s="1"/>
  <c r="AQ616" i="94"/>
  <c r="BX717" i="94"/>
  <c r="BX721" i="94" s="1"/>
  <c r="BX616" i="94"/>
  <c r="AX717" i="94"/>
  <c r="AX721" i="94" s="1"/>
  <c r="AX616" i="94"/>
  <c r="BK616" i="94"/>
  <c r="BK717" i="94"/>
  <c r="BK721" i="94" s="1"/>
  <c r="AK717" i="94"/>
  <c r="AK721" i="94" s="1"/>
  <c r="AK616" i="94"/>
  <c r="BM717" i="94"/>
  <c r="BM721" i="94" s="1"/>
  <c r="BM616" i="94"/>
  <c r="BO616" i="94"/>
  <c r="BO717" i="94"/>
  <c r="BO721" i="94" s="1"/>
  <c r="BC717" i="94"/>
  <c r="BC721" i="94" s="1"/>
  <c r="BC616" i="94"/>
  <c r="BP817" i="95"/>
  <c r="BP821" i="95" s="1"/>
  <c r="BU817" i="95"/>
  <c r="BU821" i="95" s="1"/>
  <c r="BI817" i="95"/>
  <c r="BI821" i="95" s="1"/>
  <c r="AS817" i="95"/>
  <c r="AS821" i="95" s="1"/>
  <c r="BG817" i="95"/>
  <c r="BG821" i="95" s="1"/>
  <c r="BW817" i="95"/>
  <c r="BW821" i="95" s="1"/>
  <c r="BL817" i="95"/>
  <c r="BL821" i="95" s="1"/>
  <c r="BC817" i="95"/>
  <c r="BC821" i="95" s="1"/>
  <c r="BS817" i="95"/>
  <c r="BS821" i="95" s="1"/>
  <c r="BF817" i="95"/>
  <c r="BF821" i="95" s="1"/>
  <c r="AY817" i="95"/>
  <c r="AY821" i="95" s="1"/>
  <c r="BO817" i="95"/>
  <c r="BO821" i="95" s="1"/>
  <c r="AM965" i="95"/>
  <c r="E437" i="94"/>
  <c r="BA513" i="94"/>
  <c r="BB513" i="94"/>
  <c r="AZ513" i="94"/>
  <c r="AZ540" i="94" s="1"/>
  <c r="BN821" i="94"/>
  <c r="B860" i="94"/>
  <c r="BB861" i="94"/>
  <c r="BJ523" i="23"/>
  <c r="BN523" i="23"/>
  <c r="BK523" i="23"/>
  <c r="BL523" i="23"/>
  <c r="BM523" i="23"/>
  <c r="E447" i="23"/>
  <c r="BP426" i="23"/>
  <c r="BU426" i="23"/>
  <c r="BZ426" i="23"/>
  <c r="BO426" i="23"/>
  <c r="BT426" i="23"/>
  <c r="BY426" i="23"/>
  <c r="BS426" i="23"/>
  <c r="BX426" i="23"/>
  <c r="BR426" i="23"/>
  <c r="BW426" i="23"/>
  <c r="BQ426" i="23"/>
  <c r="BV426" i="23"/>
  <c r="AQ426" i="23"/>
  <c r="BD426" i="23"/>
  <c r="AY426" i="23"/>
  <c r="BG426" i="23"/>
  <c r="AO426" i="23"/>
  <c r="BK426" i="23"/>
  <c r="AX426" i="23"/>
  <c r="AR426" i="23"/>
  <c r="BH426" i="23"/>
  <c r="BE426" i="23"/>
  <c r="AS426" i="23"/>
  <c r="AU426" i="23"/>
  <c r="AP426" i="23"/>
  <c r="BI426" i="23"/>
  <c r="AV426" i="23"/>
  <c r="BL426" i="23"/>
  <c r="BJ426" i="23"/>
  <c r="BC426" i="23"/>
  <c r="BA426" i="23"/>
  <c r="BB426" i="23"/>
  <c r="AZ426" i="23"/>
  <c r="AT426" i="23"/>
  <c r="AW426" i="23"/>
  <c r="BN426" i="23"/>
  <c r="BF426" i="23"/>
  <c r="BM426" i="23"/>
  <c r="L40" i="68"/>
  <c r="L52" i="68" s="1"/>
  <c r="L55" i="68" s="1"/>
  <c r="L57" i="68" s="1"/>
  <c r="L22" i="68" s="1"/>
  <c r="BX933" i="23"/>
  <c r="B735" i="94"/>
  <c r="X736" i="94"/>
  <c r="AJ963" i="95"/>
  <c r="B783" i="95"/>
  <c r="BQ393" i="95"/>
  <c r="BV393" i="95"/>
  <c r="BX393" i="95"/>
  <c r="BR393" i="95"/>
  <c r="BO393" i="95"/>
  <c r="BZ393" i="95"/>
  <c r="BS393" i="95"/>
  <c r="BT393" i="95"/>
  <c r="BU393" i="95"/>
  <c r="BW393" i="95"/>
  <c r="BY393" i="95"/>
  <c r="BP393" i="95"/>
  <c r="J393" i="95"/>
  <c r="L393" i="95"/>
  <c r="P393" i="95"/>
  <c r="T393" i="95"/>
  <c r="X393" i="95"/>
  <c r="AB393" i="95"/>
  <c r="AF393" i="95"/>
  <c r="AJ393" i="95"/>
  <c r="AN393" i="95"/>
  <c r="AR393" i="95"/>
  <c r="AV393" i="95"/>
  <c r="AZ393" i="95"/>
  <c r="BD393" i="95"/>
  <c r="BH393" i="95"/>
  <c r="BL393" i="95"/>
  <c r="H393" i="95"/>
  <c r="M393" i="95"/>
  <c r="Q393" i="95"/>
  <c r="U393" i="95"/>
  <c r="Y393" i="95"/>
  <c r="AC393" i="95"/>
  <c r="AG393" i="95"/>
  <c r="AK393" i="95"/>
  <c r="AO393" i="95"/>
  <c r="AS393" i="95"/>
  <c r="AW393" i="95"/>
  <c r="BA393" i="95"/>
  <c r="BE393" i="95"/>
  <c r="BI393" i="95"/>
  <c r="BM393" i="95"/>
  <c r="K393" i="95"/>
  <c r="N393" i="95"/>
  <c r="R393" i="95"/>
  <c r="V393" i="95"/>
  <c r="Z393" i="95"/>
  <c r="AD393" i="95"/>
  <c r="AH393" i="95"/>
  <c r="AL393" i="95"/>
  <c r="AP393" i="95"/>
  <c r="AT393" i="95"/>
  <c r="AX393" i="95"/>
  <c r="BB393" i="95"/>
  <c r="BF393" i="95"/>
  <c r="BJ393" i="95"/>
  <c r="BN393" i="95"/>
  <c r="I393" i="95"/>
  <c r="O393" i="95"/>
  <c r="S393" i="95"/>
  <c r="W393" i="95"/>
  <c r="AA393" i="95"/>
  <c r="AE393" i="95"/>
  <c r="AI393" i="95"/>
  <c r="AM393" i="95"/>
  <c r="AQ393" i="95"/>
  <c r="AU393" i="95"/>
  <c r="AY393" i="95"/>
  <c r="BC393" i="95"/>
  <c r="BG393" i="95"/>
  <c r="BK393" i="95"/>
  <c r="AI796" i="94"/>
  <c r="AO796" i="94"/>
  <c r="AR796" i="94"/>
  <c r="AX796" i="94"/>
  <c r="AN796" i="94"/>
  <c r="BN796" i="94"/>
  <c r="AQ796" i="94"/>
  <c r="A702" i="23"/>
  <c r="A709" i="23" s="1"/>
  <c r="R707" i="23"/>
  <c r="AY969" i="23"/>
  <c r="BP967" i="23"/>
  <c r="BW969" i="23"/>
  <c r="AE721" i="23"/>
  <c r="AE969" i="23"/>
  <c r="X969" i="23"/>
  <c r="BD821" i="23"/>
  <c r="BZ867" i="23"/>
  <c r="BZ871" i="23" s="1"/>
  <c r="BH921" i="23"/>
  <c r="L969" i="95"/>
  <c r="BV402" i="23"/>
  <c r="BW402" i="23"/>
  <c r="BQ402" i="23"/>
  <c r="BZ402" i="23"/>
  <c r="BP402" i="23"/>
  <c r="BU402" i="23"/>
  <c r="BO402" i="23"/>
  <c r="BT402" i="23"/>
  <c r="BY402" i="23"/>
  <c r="BR402" i="23"/>
  <c r="BS402" i="23"/>
  <c r="BX402" i="23"/>
  <c r="S402" i="23"/>
  <c r="AI402" i="23"/>
  <c r="U402" i="23"/>
  <c r="AK402" i="23"/>
  <c r="BA402" i="23"/>
  <c r="R402" i="23"/>
  <c r="AV402" i="23"/>
  <c r="T402" i="23"/>
  <c r="AX402" i="23"/>
  <c r="AF402" i="23"/>
  <c r="AL402" i="23"/>
  <c r="AZ402" i="23"/>
  <c r="AN402" i="23"/>
  <c r="AM402" i="23"/>
  <c r="AO402" i="23"/>
  <c r="BB402" i="23"/>
  <c r="AU402" i="23"/>
  <c r="AT402" i="23"/>
  <c r="AQ402" i="23"/>
  <c r="BI402" i="23"/>
  <c r="BH402" i="23"/>
  <c r="AD402" i="23"/>
  <c r="W402" i="23"/>
  <c r="BE402" i="23"/>
  <c r="BC402" i="23"/>
  <c r="BK402" i="23"/>
  <c r="AC402" i="23"/>
  <c r="AJ402" i="23"/>
  <c r="AH402" i="23"/>
  <c r="BF402" i="23"/>
  <c r="AE402" i="23"/>
  <c r="Q402" i="23"/>
  <c r="AG402" i="23"/>
  <c r="AW402" i="23"/>
  <c r="BM402" i="23"/>
  <c r="AP402" i="23"/>
  <c r="BL402" i="23"/>
  <c r="AR402" i="23"/>
  <c r="BN402" i="23"/>
  <c r="V402" i="23"/>
  <c r="X402" i="23"/>
  <c r="BD402" i="23"/>
  <c r="Y402" i="23"/>
  <c r="Z402" i="23"/>
  <c r="AB402" i="23"/>
  <c r="AY402" i="23"/>
  <c r="AA402" i="23"/>
  <c r="AS402" i="23"/>
  <c r="BG402" i="23"/>
  <c r="BJ402" i="23"/>
  <c r="AT771" i="23"/>
  <c r="BB771" i="23"/>
  <c r="BJ771" i="23"/>
  <c r="AE771" i="23"/>
  <c r="AD761" i="23"/>
  <c r="B760" i="23"/>
  <c r="I694" i="23"/>
  <c r="I697" i="23" s="1"/>
  <c r="BB858" i="23"/>
  <c r="I40" i="68"/>
  <c r="I52" i="68" s="1"/>
  <c r="I55" i="68" s="1"/>
  <c r="I57" i="68" s="1"/>
  <c r="I22" i="68" s="1"/>
  <c r="BS406" i="94"/>
  <c r="BX406" i="94"/>
  <c r="BR406" i="94"/>
  <c r="BW406" i="94"/>
  <c r="BQ406" i="94"/>
  <c r="BV406" i="94"/>
  <c r="BP406" i="94"/>
  <c r="BZ406" i="94"/>
  <c r="BT406" i="94"/>
  <c r="BU406" i="94"/>
  <c r="BO406" i="94"/>
  <c r="BY406" i="94"/>
  <c r="V406" i="94"/>
  <c r="Z406" i="94"/>
  <c r="AD406" i="94"/>
  <c r="AH406" i="94"/>
  <c r="AL406" i="94"/>
  <c r="AP406" i="94"/>
  <c r="AT406" i="94"/>
  <c r="AX406" i="94"/>
  <c r="BB406" i="94"/>
  <c r="BF406" i="94"/>
  <c r="BJ406" i="94"/>
  <c r="BN406" i="94"/>
  <c r="U406" i="94"/>
  <c r="U766" i="94" s="1"/>
  <c r="U770" i="94" s="1"/>
  <c r="U773" i="94" s="1"/>
  <c r="U774" i="94" s="1"/>
  <c r="Y406" i="94"/>
  <c r="AC406" i="94"/>
  <c r="AG406" i="94"/>
  <c r="AK406" i="94"/>
  <c r="AO406" i="94"/>
  <c r="AS406" i="94"/>
  <c r="AW406" i="94"/>
  <c r="BA406" i="94"/>
  <c r="BE406" i="94"/>
  <c r="BI406" i="94"/>
  <c r="BM406" i="94"/>
  <c r="AA406" i="94"/>
  <c r="AI406" i="94"/>
  <c r="AQ406" i="94"/>
  <c r="AY406" i="94"/>
  <c r="BG406" i="94"/>
  <c r="AB406" i="94"/>
  <c r="AJ406" i="94"/>
  <c r="AR406" i="94"/>
  <c r="AZ406" i="94"/>
  <c r="BH406" i="94"/>
  <c r="W406" i="94"/>
  <c r="AE406" i="94"/>
  <c r="AM406" i="94"/>
  <c r="AU406" i="94"/>
  <c r="BC406" i="94"/>
  <c r="BK406" i="94"/>
  <c r="X406" i="94"/>
  <c r="AF406" i="94"/>
  <c r="AN406" i="94"/>
  <c r="AV406" i="94"/>
  <c r="BD406" i="94"/>
  <c r="BL406" i="94"/>
  <c r="BW420" i="94"/>
  <c r="BQ420" i="94"/>
  <c r="BV420" i="94"/>
  <c r="BP420" i="94"/>
  <c r="BU420" i="94"/>
  <c r="BZ420" i="94"/>
  <c r="BO420" i="94"/>
  <c r="BT420" i="94"/>
  <c r="BY420" i="94"/>
  <c r="BR420" i="94"/>
  <c r="BX420" i="94"/>
  <c r="BS420" i="94"/>
  <c r="AJ420" i="94"/>
  <c r="AN420" i="94"/>
  <c r="AR420" i="94"/>
  <c r="AV420" i="94"/>
  <c r="AZ420" i="94"/>
  <c r="BD420" i="94"/>
  <c r="BH420" i="94"/>
  <c r="BL420" i="94"/>
  <c r="AK420" i="94"/>
  <c r="AO420" i="94"/>
  <c r="AS420" i="94"/>
  <c r="AW420" i="94"/>
  <c r="BA420" i="94"/>
  <c r="BE420" i="94"/>
  <c r="BI420" i="94"/>
  <c r="BM420" i="94"/>
  <c r="AL420" i="94"/>
  <c r="AP420" i="94"/>
  <c r="AT420" i="94"/>
  <c r="AX420" i="94"/>
  <c r="BB420" i="94"/>
  <c r="BF420" i="94"/>
  <c r="BJ420" i="94"/>
  <c r="BN420" i="94"/>
  <c r="AI420" i="94"/>
  <c r="AM420" i="94"/>
  <c r="AQ420" i="94"/>
  <c r="AU420" i="94"/>
  <c r="AY420" i="94"/>
  <c r="BC420" i="94"/>
  <c r="BG420" i="94"/>
  <c r="BK420" i="94"/>
  <c r="BI842" i="94"/>
  <c r="BI846" i="94" s="1"/>
  <c r="AX842" i="94"/>
  <c r="AX846" i="94" s="1"/>
  <c r="AS842" i="94"/>
  <c r="AS846" i="94" s="1"/>
  <c r="BM842" i="94"/>
  <c r="BM846" i="94" s="1"/>
  <c r="BZ842" i="94"/>
  <c r="BZ846" i="94" s="1"/>
  <c r="BL846" i="94"/>
  <c r="X963" i="94"/>
  <c r="B733" i="94"/>
  <c r="BQ420" i="95"/>
  <c r="BV420" i="95"/>
  <c r="BW420" i="95"/>
  <c r="BU420" i="95"/>
  <c r="BZ420" i="95"/>
  <c r="BP420" i="95"/>
  <c r="BY420" i="95"/>
  <c r="BO420" i="95"/>
  <c r="BT420" i="95"/>
  <c r="BS420" i="95"/>
  <c r="BX420" i="95"/>
  <c r="BR420" i="95"/>
  <c r="AK420" i="95"/>
  <c r="AO420" i="95"/>
  <c r="AS420" i="95"/>
  <c r="AW420" i="95"/>
  <c r="BA420" i="95"/>
  <c r="BE420" i="95"/>
  <c r="BI420" i="95"/>
  <c r="BM420" i="95"/>
  <c r="AL420" i="95"/>
  <c r="AP420" i="95"/>
  <c r="AT420" i="95"/>
  <c r="AX420" i="95"/>
  <c r="BB420" i="95"/>
  <c r="BF420" i="95"/>
  <c r="BJ420" i="95"/>
  <c r="BN420" i="95"/>
  <c r="AI420" i="95"/>
  <c r="AM420" i="95"/>
  <c r="AQ420" i="95"/>
  <c r="AU420" i="95"/>
  <c r="AY420" i="95"/>
  <c r="BC420" i="95"/>
  <c r="BG420" i="95"/>
  <c r="BK420" i="95"/>
  <c r="AJ420" i="95"/>
  <c r="AN420" i="95"/>
  <c r="AR420" i="95"/>
  <c r="AV420" i="95"/>
  <c r="AZ420" i="95"/>
  <c r="BD420" i="95"/>
  <c r="BH420" i="95"/>
  <c r="BL420" i="95"/>
  <c r="AV832" i="95"/>
  <c r="A827" i="95"/>
  <c r="A834" i="95" s="1"/>
  <c r="BF965" i="95"/>
  <c r="BE965" i="95"/>
  <c r="BZ946" i="95"/>
  <c r="M694" i="95"/>
  <c r="M697" i="95" s="1"/>
  <c r="I694" i="95"/>
  <c r="I697" i="95" s="1"/>
  <c r="X732" i="23"/>
  <c r="D32" i="68"/>
  <c r="A727" i="23"/>
  <c r="A734" i="23" s="1"/>
  <c r="P746" i="23"/>
  <c r="U965" i="23"/>
  <c r="AN967" i="94"/>
  <c r="BD967" i="94"/>
  <c r="BT967" i="94"/>
  <c r="BM969" i="94"/>
  <c r="BF969" i="94"/>
  <c r="BO400" i="95"/>
  <c r="BT400" i="95"/>
  <c r="BY400" i="95"/>
  <c r="BS400" i="95"/>
  <c r="BX400" i="95"/>
  <c r="BR400" i="95"/>
  <c r="BW400" i="95"/>
  <c r="BQ400" i="95"/>
  <c r="BV400" i="95"/>
  <c r="BU400" i="95"/>
  <c r="BZ400" i="95"/>
  <c r="BP400" i="95"/>
  <c r="O400" i="95"/>
  <c r="O741" i="95" s="1"/>
  <c r="O745" i="95" s="1"/>
  <c r="O748" i="95" s="1"/>
  <c r="O749" i="95" s="1"/>
  <c r="S400" i="95"/>
  <c r="W400" i="95"/>
  <c r="AA400" i="95"/>
  <c r="AE400" i="95"/>
  <c r="AI400" i="95"/>
  <c r="AM400" i="95"/>
  <c r="AQ400" i="95"/>
  <c r="AU400" i="95"/>
  <c r="AY400" i="95"/>
  <c r="BC400" i="95"/>
  <c r="BG400" i="95"/>
  <c r="BK400" i="95"/>
  <c r="P400" i="95"/>
  <c r="T400" i="95"/>
  <c r="X400" i="95"/>
  <c r="AB400" i="95"/>
  <c r="AF400" i="95"/>
  <c r="AJ400" i="95"/>
  <c r="AN400" i="95"/>
  <c r="AR400" i="95"/>
  <c r="AV400" i="95"/>
  <c r="AZ400" i="95"/>
  <c r="BD400" i="95"/>
  <c r="BH400" i="95"/>
  <c r="BL400" i="95"/>
  <c r="Q400" i="95"/>
  <c r="U400" i="95"/>
  <c r="Y400" i="95"/>
  <c r="AC400" i="95"/>
  <c r="AG400" i="95"/>
  <c r="AK400" i="95"/>
  <c r="AO400" i="95"/>
  <c r="AS400" i="95"/>
  <c r="AW400" i="95"/>
  <c r="BA400" i="95"/>
  <c r="BE400" i="95"/>
  <c r="BI400" i="95"/>
  <c r="BM400" i="95"/>
  <c r="R400" i="95"/>
  <c r="V400" i="95"/>
  <c r="Z400" i="95"/>
  <c r="AD400" i="95"/>
  <c r="AH400" i="95"/>
  <c r="AL400" i="95"/>
  <c r="AP400" i="95"/>
  <c r="AT400" i="95"/>
  <c r="AX400" i="95"/>
  <c r="BB400" i="95"/>
  <c r="BF400" i="95"/>
  <c r="BJ400" i="95"/>
  <c r="BN400" i="95"/>
  <c r="AN965" i="95"/>
  <c r="AP811" i="95"/>
  <c r="B810" i="95"/>
  <c r="BO399" i="94"/>
  <c r="BS399" i="94"/>
  <c r="BQ399" i="94"/>
  <c r="AB399" i="94"/>
  <c r="AR399" i="94"/>
  <c r="BH399" i="94"/>
  <c r="Y399" i="94"/>
  <c r="AO399" i="94"/>
  <c r="BE399" i="94"/>
  <c r="R399" i="94"/>
  <c r="AH399" i="94"/>
  <c r="AX399" i="94"/>
  <c r="BN399" i="94"/>
  <c r="AA399" i="94"/>
  <c r="AQ399" i="94"/>
  <c r="BG399" i="94"/>
  <c r="BZ399" i="94"/>
  <c r="BT399" i="94"/>
  <c r="BX399" i="94"/>
  <c r="P399" i="94"/>
  <c r="AF399" i="94"/>
  <c r="AV399" i="94"/>
  <c r="BL399" i="94"/>
  <c r="AC399" i="94"/>
  <c r="AS399" i="94"/>
  <c r="BI399" i="94"/>
  <c r="V399" i="94"/>
  <c r="AL399" i="94"/>
  <c r="BB399" i="94"/>
  <c r="O399" i="94"/>
  <c r="AE399" i="94"/>
  <c r="AU399" i="94"/>
  <c r="BK399" i="94"/>
  <c r="BP399" i="94"/>
  <c r="BY399" i="94"/>
  <c r="BV399" i="94"/>
  <c r="T399" i="94"/>
  <c r="AJ399" i="94"/>
  <c r="AZ399" i="94"/>
  <c r="Q399" i="94"/>
  <c r="AG399" i="94"/>
  <c r="AW399" i="94"/>
  <c r="BM399" i="94"/>
  <c r="Z399" i="94"/>
  <c r="AP399" i="94"/>
  <c r="BF399" i="94"/>
  <c r="S399" i="94"/>
  <c r="AI399" i="94"/>
  <c r="AY399" i="94"/>
  <c r="BU399" i="94"/>
  <c r="BR399" i="94"/>
  <c r="BW399" i="94"/>
  <c r="X399" i="94"/>
  <c r="AN399" i="94"/>
  <c r="BD399" i="94"/>
  <c r="U399" i="94"/>
  <c r="AK399" i="94"/>
  <c r="BA399" i="94"/>
  <c r="N399" i="94"/>
  <c r="AD399" i="94"/>
  <c r="AT399" i="94"/>
  <c r="BJ399" i="94"/>
  <c r="W399" i="94"/>
  <c r="AM399" i="94"/>
  <c r="BC399" i="94"/>
  <c r="BO425" i="94"/>
  <c r="BT425" i="94"/>
  <c r="BY425" i="94"/>
  <c r="BX425" i="94"/>
  <c r="BV425" i="94"/>
  <c r="BS425" i="94"/>
  <c r="BQ425" i="94"/>
  <c r="BZ425" i="94"/>
  <c r="BU425" i="94"/>
  <c r="BR425" i="94"/>
  <c r="BW425" i="94"/>
  <c r="BP425" i="94"/>
  <c r="AQ425" i="94"/>
  <c r="AU425" i="94"/>
  <c r="AY425" i="94"/>
  <c r="BC425" i="94"/>
  <c r="BG425" i="94"/>
  <c r="BK425" i="94"/>
  <c r="AN425" i="94"/>
  <c r="AR425" i="94"/>
  <c r="AV425" i="94"/>
  <c r="AZ425" i="94"/>
  <c r="BD425" i="94"/>
  <c r="BH425" i="94"/>
  <c r="BL425" i="94"/>
  <c r="AO425" i="94"/>
  <c r="AS425" i="94"/>
  <c r="AW425" i="94"/>
  <c r="BA425" i="94"/>
  <c r="BE425" i="94"/>
  <c r="BI425" i="94"/>
  <c r="BM425" i="94"/>
  <c r="AP425" i="94"/>
  <c r="AT425" i="94"/>
  <c r="AX425" i="94"/>
  <c r="BB425" i="94"/>
  <c r="BF425" i="94"/>
  <c r="BJ425" i="94"/>
  <c r="BN425" i="94"/>
  <c r="N540" i="95"/>
  <c r="BQ412" i="95"/>
  <c r="BV412" i="95"/>
  <c r="BW412" i="95"/>
  <c r="BU412" i="95"/>
  <c r="BZ412" i="95"/>
  <c r="BP412" i="95"/>
  <c r="BY412" i="95"/>
  <c r="BT412" i="95"/>
  <c r="BR412" i="95"/>
  <c r="BX412" i="95"/>
  <c r="BO412" i="95"/>
  <c r="BS412" i="95"/>
  <c r="AC412" i="95"/>
  <c r="AG412" i="95"/>
  <c r="AK412" i="95"/>
  <c r="AO412" i="95"/>
  <c r="AS412" i="95"/>
  <c r="AW412" i="95"/>
  <c r="BA412" i="95"/>
  <c r="BE412" i="95"/>
  <c r="BI412" i="95"/>
  <c r="BM412" i="95"/>
  <c r="AD412" i="95"/>
  <c r="AH412" i="95"/>
  <c r="AL412" i="95"/>
  <c r="AP412" i="95"/>
  <c r="AT412" i="95"/>
  <c r="AX412" i="95"/>
  <c r="BB412" i="95"/>
  <c r="BF412" i="95"/>
  <c r="BJ412" i="95"/>
  <c r="BN412" i="95"/>
  <c r="AA412" i="95"/>
  <c r="AA791" i="95" s="1"/>
  <c r="AA795" i="95" s="1"/>
  <c r="AA798" i="95" s="1"/>
  <c r="AA799" i="95" s="1"/>
  <c r="AE412" i="95"/>
  <c r="AI412" i="95"/>
  <c r="AM412" i="95"/>
  <c r="AQ412" i="95"/>
  <c r="AU412" i="95"/>
  <c r="AY412" i="95"/>
  <c r="BC412" i="95"/>
  <c r="BG412" i="95"/>
  <c r="BK412" i="95"/>
  <c r="AB412" i="95"/>
  <c r="AB791" i="95" s="1"/>
  <c r="AF412" i="95"/>
  <c r="AJ412" i="95"/>
  <c r="AN412" i="95"/>
  <c r="AR412" i="95"/>
  <c r="AV412" i="95"/>
  <c r="AZ412" i="95"/>
  <c r="BD412" i="95"/>
  <c r="BH412" i="95"/>
  <c r="BL412" i="95"/>
  <c r="AI540" i="94"/>
  <c r="AH540" i="94"/>
  <c r="AN540" i="94"/>
  <c r="J61" i="68"/>
  <c r="J63" i="68" s="1"/>
  <c r="J67" i="68" s="1"/>
  <c r="J68" i="68" s="1"/>
  <c r="J69" i="68" s="1"/>
  <c r="J21" i="68" s="1"/>
  <c r="D61" i="68"/>
  <c r="F61" i="68"/>
  <c r="G61" i="68"/>
  <c r="G63" i="68" s="1"/>
  <c r="G67" i="68" s="1"/>
  <c r="G68" i="68" s="1"/>
  <c r="G69" i="68" s="1"/>
  <c r="G21" i="68" s="1"/>
  <c r="L61" i="68"/>
  <c r="L63" i="68" s="1"/>
  <c r="L67" i="68" s="1"/>
  <c r="L68" i="68" s="1"/>
  <c r="L69" i="68" s="1"/>
  <c r="L21" i="68" s="1"/>
  <c r="C61" i="68"/>
  <c r="I61" i="68"/>
  <c r="I63" i="68" s="1"/>
  <c r="I67" i="68" s="1"/>
  <c r="I68" i="68" s="1"/>
  <c r="I69" i="68" s="1"/>
  <c r="I21" i="68" s="1"/>
  <c r="H61" i="68"/>
  <c r="H63" i="68" s="1"/>
  <c r="H67" i="68" s="1"/>
  <c r="H68" i="68" s="1"/>
  <c r="H69" i="68" s="1"/>
  <c r="H21" i="68" s="1"/>
  <c r="K61" i="68"/>
  <c r="K63" i="68" s="1"/>
  <c r="K67" i="68" s="1"/>
  <c r="K68" i="68" s="1"/>
  <c r="K69" i="68" s="1"/>
  <c r="K21" i="68" s="1"/>
  <c r="E61" i="68"/>
  <c r="BJ817" i="94"/>
  <c r="BJ821" i="94" s="1"/>
  <c r="AQ817" i="94"/>
  <c r="AQ821" i="94" s="1"/>
  <c r="BR817" i="94"/>
  <c r="BR821" i="94" s="1"/>
  <c r="AT817" i="94"/>
  <c r="AT821" i="94" s="1"/>
  <c r="BH817" i="94"/>
  <c r="BH821" i="94" s="1"/>
  <c r="AK817" i="94"/>
  <c r="AK821" i="94" s="1"/>
  <c r="AN817" i="94"/>
  <c r="AN821" i="94" s="1"/>
  <c r="BI817" i="94"/>
  <c r="BI821" i="94" s="1"/>
  <c r="BP817" i="94"/>
  <c r="BP821" i="94" s="1"/>
  <c r="AM817" i="94"/>
  <c r="AM821" i="94" s="1"/>
  <c r="AO817" i="94"/>
  <c r="AO821" i="94" s="1"/>
  <c r="BS408" i="95"/>
  <c r="BY408" i="95"/>
  <c r="BP408" i="95"/>
  <c r="BW408" i="95"/>
  <c r="BR408" i="95"/>
  <c r="BT408" i="95"/>
  <c r="BQ408" i="95"/>
  <c r="BX408" i="95"/>
  <c r="BU408" i="95"/>
  <c r="BV408" i="95"/>
  <c r="BO408" i="95"/>
  <c r="BZ408" i="95"/>
  <c r="Y408" i="95"/>
  <c r="AC408" i="95"/>
  <c r="AG408" i="95"/>
  <c r="AK408" i="95"/>
  <c r="AO408" i="95"/>
  <c r="AS408" i="95"/>
  <c r="AW408" i="95"/>
  <c r="BA408" i="95"/>
  <c r="BE408" i="95"/>
  <c r="BI408" i="95"/>
  <c r="BM408" i="95"/>
  <c r="Z408" i="95"/>
  <c r="AD408" i="95"/>
  <c r="AH408" i="95"/>
  <c r="AL408" i="95"/>
  <c r="AP408" i="95"/>
  <c r="AT408" i="95"/>
  <c r="AX408" i="95"/>
  <c r="BB408" i="95"/>
  <c r="BF408" i="95"/>
  <c r="BJ408" i="95"/>
  <c r="BN408" i="95"/>
  <c r="W408" i="95"/>
  <c r="AA408" i="95"/>
  <c r="AE408" i="95"/>
  <c r="AI408" i="95"/>
  <c r="AM408" i="95"/>
  <c r="AQ408" i="95"/>
  <c r="AU408" i="95"/>
  <c r="AY408" i="95"/>
  <c r="BC408" i="95"/>
  <c r="BG408" i="95"/>
  <c r="BK408" i="95"/>
  <c r="X408" i="95"/>
  <c r="AB408" i="95"/>
  <c r="AF408" i="95"/>
  <c r="AJ408" i="95"/>
  <c r="AN408" i="95"/>
  <c r="AR408" i="95"/>
  <c r="AV408" i="95"/>
  <c r="AZ408" i="95"/>
  <c r="BD408" i="95"/>
  <c r="BH408" i="95"/>
  <c r="BL408" i="95"/>
  <c r="E451" i="95"/>
  <c r="BN527" i="95"/>
  <c r="BR409" i="94"/>
  <c r="BS409" i="94"/>
  <c r="BX409" i="94"/>
  <c r="BQ409" i="94"/>
  <c r="BV409" i="94"/>
  <c r="BW409" i="94"/>
  <c r="BU409" i="94"/>
  <c r="BP409" i="94"/>
  <c r="BY409" i="94"/>
  <c r="BT409" i="94"/>
  <c r="BZ409" i="94"/>
  <c r="BO409" i="94"/>
  <c r="X409" i="94"/>
  <c r="AB409" i="94"/>
  <c r="AF409" i="94"/>
  <c r="AJ409" i="94"/>
  <c r="AN409" i="94"/>
  <c r="AR409" i="94"/>
  <c r="AV409" i="94"/>
  <c r="AZ409" i="94"/>
  <c r="BD409" i="94"/>
  <c r="BH409" i="94"/>
  <c r="BL409" i="94"/>
  <c r="Y409" i="94"/>
  <c r="AC409" i="94"/>
  <c r="AG409" i="94"/>
  <c r="AK409" i="94"/>
  <c r="AO409" i="94"/>
  <c r="AS409" i="94"/>
  <c r="AW409" i="94"/>
  <c r="BA409" i="94"/>
  <c r="BE409" i="94"/>
  <c r="BI409" i="94"/>
  <c r="BM409" i="94"/>
  <c r="Z409" i="94"/>
  <c r="AD409" i="94"/>
  <c r="AH409" i="94"/>
  <c r="AL409" i="94"/>
  <c r="AP409" i="94"/>
  <c r="AT409" i="94"/>
  <c r="AX409" i="94"/>
  <c r="BB409" i="94"/>
  <c r="BF409" i="94"/>
  <c r="BJ409" i="94"/>
  <c r="BN409" i="94"/>
  <c r="AA409" i="94"/>
  <c r="AE409" i="94"/>
  <c r="AI409" i="94"/>
  <c r="AM409" i="94"/>
  <c r="AQ409" i="94"/>
  <c r="AU409" i="94"/>
  <c r="AY409" i="94"/>
  <c r="BC409" i="94"/>
  <c r="BG409" i="94"/>
  <c r="BK409" i="94"/>
  <c r="AV969" i="23"/>
  <c r="AZ969" i="23"/>
  <c r="BL967" i="23"/>
  <c r="BT967" i="23"/>
  <c r="BM717" i="23"/>
  <c r="BM721" i="23" s="1"/>
  <c r="BK717" i="23"/>
  <c r="BK721" i="23" s="1"/>
  <c r="BC717" i="23"/>
  <c r="BC721" i="23" s="1"/>
  <c r="AQ717" i="23"/>
  <c r="AQ721" i="23" s="1"/>
  <c r="AS717" i="23"/>
  <c r="AS721" i="23" s="1"/>
  <c r="Q616" i="23"/>
  <c r="Q717" i="23"/>
  <c r="Q721" i="23" s="1"/>
  <c r="AR717" i="23"/>
  <c r="AR721" i="23" s="1"/>
  <c r="N717" i="23"/>
  <c r="N721" i="23" s="1"/>
  <c r="N616" i="23"/>
  <c r="AO717" i="23"/>
  <c r="AO721" i="23" s="1"/>
  <c r="AF717" i="23"/>
  <c r="AF721" i="23" s="1"/>
  <c r="BV717" i="23"/>
  <c r="BV721" i="23" s="1"/>
  <c r="W717" i="23"/>
  <c r="W721" i="23" s="1"/>
  <c r="W616" i="23"/>
  <c r="AY717" i="23"/>
  <c r="AY721" i="23" s="1"/>
  <c r="AD717" i="23"/>
  <c r="AD721" i="23" s="1"/>
  <c r="BA717" i="23"/>
  <c r="BA721" i="23" s="1"/>
  <c r="BI717" i="23"/>
  <c r="BI721" i="23" s="1"/>
  <c r="AW717" i="23"/>
  <c r="AW721" i="23" s="1"/>
  <c r="BP717" i="23"/>
  <c r="BP721" i="23" s="1"/>
  <c r="AB967" i="23"/>
  <c r="AW821" i="23"/>
  <c r="BE821" i="23"/>
  <c r="BN917" i="23"/>
  <c r="BN921" i="23" s="1"/>
  <c r="BJ917" i="23"/>
  <c r="BJ921" i="23" s="1"/>
  <c r="BX917" i="23"/>
  <c r="BX921" i="23" s="1"/>
  <c r="BS917" i="23"/>
  <c r="BS921" i="23" s="1"/>
  <c r="BV917" i="23"/>
  <c r="BV921" i="23" s="1"/>
  <c r="BQ917" i="23"/>
  <c r="BQ921" i="23" s="1"/>
  <c r="E442" i="95"/>
  <c r="BG518" i="95"/>
  <c r="BK518" i="95"/>
  <c r="BH518" i="95"/>
  <c r="BL518" i="95"/>
  <c r="BE518" i="95"/>
  <c r="BI518" i="95"/>
  <c r="BM518" i="95"/>
  <c r="BF518" i="95"/>
  <c r="BJ518" i="95"/>
  <c r="BN518" i="95"/>
  <c r="BU422" i="94"/>
  <c r="BZ422" i="94"/>
  <c r="BP422" i="94"/>
  <c r="BY422" i="94"/>
  <c r="BO422" i="94"/>
  <c r="BT422" i="94"/>
  <c r="BQ422" i="94"/>
  <c r="BW422" i="94"/>
  <c r="BR422" i="94"/>
  <c r="BX422" i="94"/>
  <c r="BV422" i="94"/>
  <c r="BS422" i="94"/>
  <c r="AN422" i="94"/>
  <c r="AR422" i="94"/>
  <c r="AV422" i="94"/>
  <c r="AZ422" i="94"/>
  <c r="BD422" i="94"/>
  <c r="BH422" i="94"/>
  <c r="BL422" i="94"/>
  <c r="AK422" i="94"/>
  <c r="AO422" i="94"/>
  <c r="AS422" i="94"/>
  <c r="AW422" i="94"/>
  <c r="BA422" i="94"/>
  <c r="BE422" i="94"/>
  <c r="BI422" i="94"/>
  <c r="BM422" i="94"/>
  <c r="AL422" i="94"/>
  <c r="AP422" i="94"/>
  <c r="AT422" i="94"/>
  <c r="AX422" i="94"/>
  <c r="BB422" i="94"/>
  <c r="BF422" i="94"/>
  <c r="BJ422" i="94"/>
  <c r="BN422" i="94"/>
  <c r="AM422" i="94"/>
  <c r="AQ422" i="94"/>
  <c r="AU422" i="94"/>
  <c r="AY422" i="94"/>
  <c r="BC422" i="94"/>
  <c r="BG422" i="94"/>
  <c r="BK422" i="94"/>
  <c r="BP967" i="95"/>
  <c r="AS967" i="95"/>
  <c r="BI967" i="95"/>
  <c r="BB967" i="95"/>
  <c r="BR967" i="95"/>
  <c r="AQ967" i="95"/>
  <c r="BW967" i="95"/>
  <c r="J969" i="95"/>
  <c r="AY717" i="95"/>
  <c r="AY721" i="95" s="1"/>
  <c r="AY616" i="95"/>
  <c r="AT616" i="95"/>
  <c r="AT717" i="95"/>
  <c r="AT721" i="95" s="1"/>
  <c r="AP717" i="95"/>
  <c r="AP721" i="95" s="1"/>
  <c r="AP616" i="95"/>
  <c r="AS717" i="95"/>
  <c r="AS721" i="95" s="1"/>
  <c r="AS616" i="95"/>
  <c r="BD717" i="95"/>
  <c r="BD721" i="95" s="1"/>
  <c r="BD616" i="95"/>
  <c r="BQ717" i="95"/>
  <c r="BQ721" i="95" s="1"/>
  <c r="BQ616" i="95"/>
  <c r="O717" i="95"/>
  <c r="O721" i="95" s="1"/>
  <c r="O616" i="95"/>
  <c r="AM717" i="95"/>
  <c r="AM721" i="95" s="1"/>
  <c r="AM616" i="95"/>
  <c r="AK616" i="95"/>
  <c r="AK717" i="95"/>
  <c r="AK721" i="95" s="1"/>
  <c r="BH616" i="95"/>
  <c r="BH717" i="95"/>
  <c r="BH721" i="95" s="1"/>
  <c r="BM616" i="95"/>
  <c r="BM717" i="95"/>
  <c r="BM721" i="95" s="1"/>
  <c r="L717" i="95"/>
  <c r="L721" i="95" s="1"/>
  <c r="L616" i="95"/>
  <c r="BN616" i="95"/>
  <c r="BN717" i="95"/>
  <c r="BN721" i="95" s="1"/>
  <c r="AL717" i="95"/>
  <c r="AL721" i="95" s="1"/>
  <c r="AL616" i="95"/>
  <c r="V616" i="95"/>
  <c r="V717" i="95"/>
  <c r="V721" i="95" s="1"/>
  <c r="BI616" i="95"/>
  <c r="BI717" i="95"/>
  <c r="BI721" i="95" s="1"/>
  <c r="BO717" i="95"/>
  <c r="BO721" i="95" s="1"/>
  <c r="BO616" i="95"/>
  <c r="BZ717" i="95"/>
  <c r="BZ721" i="95" s="1"/>
  <c r="BZ616" i="95"/>
  <c r="Q967" i="95"/>
  <c r="BL767" i="23"/>
  <c r="BL771" i="23" s="1"/>
  <c r="BH767" i="23"/>
  <c r="BH771" i="23" s="1"/>
  <c r="BD767" i="23"/>
  <c r="BD771" i="23" s="1"/>
  <c r="AZ767" i="23"/>
  <c r="AZ771" i="23" s="1"/>
  <c r="AV767" i="23"/>
  <c r="AV771" i="23" s="1"/>
  <c r="AR767" i="23"/>
  <c r="AR771" i="23" s="1"/>
  <c r="AN767" i="23"/>
  <c r="AN771" i="23" s="1"/>
  <c r="AJ767" i="23"/>
  <c r="AJ771" i="23" s="1"/>
  <c r="AF767" i="23"/>
  <c r="AF771" i="23" s="1"/>
  <c r="AB767" i="23"/>
  <c r="AB771" i="23" s="1"/>
  <c r="X767" i="23"/>
  <c r="X771" i="23" s="1"/>
  <c r="BW767" i="23"/>
  <c r="BW771" i="23" s="1"/>
  <c r="BV767" i="23"/>
  <c r="BV771" i="23" s="1"/>
  <c r="BT406" i="23"/>
  <c r="BY406" i="23"/>
  <c r="BO406" i="23"/>
  <c r="BX406" i="23"/>
  <c r="BR406" i="23"/>
  <c r="BS406" i="23"/>
  <c r="BQ406" i="23"/>
  <c r="BV406" i="23"/>
  <c r="BW406" i="23"/>
  <c r="BP406" i="23"/>
  <c r="BU406" i="23"/>
  <c r="BZ406" i="23"/>
  <c r="AF406" i="23"/>
  <c r="AV406" i="23"/>
  <c r="BL406" i="23"/>
  <c r="AG406" i="23"/>
  <c r="AW406" i="23"/>
  <c r="BM406" i="23"/>
  <c r="AX406" i="23"/>
  <c r="AI406" i="23"/>
  <c r="AD406" i="23"/>
  <c r="BB406" i="23"/>
  <c r="BK406" i="23"/>
  <c r="AZ406" i="23"/>
  <c r="BA406" i="23"/>
  <c r="AQ406" i="23"/>
  <c r="AL406" i="23"/>
  <c r="Y406" i="23"/>
  <c r="AH406" i="23"/>
  <c r="AE406" i="23"/>
  <c r="U406" i="23"/>
  <c r="U766" i="23" s="1"/>
  <c r="U770" i="23" s="1"/>
  <c r="U773" i="23" s="1"/>
  <c r="U774" i="23" s="1"/>
  <c r="BF406" i="23"/>
  <c r="AM406" i="23"/>
  <c r="X406" i="23"/>
  <c r="AO406" i="23"/>
  <c r="AY406" i="23"/>
  <c r="AN406" i="23"/>
  <c r="BN406" i="23"/>
  <c r="W406" i="23"/>
  <c r="AB406" i="23"/>
  <c r="AR406" i="23"/>
  <c r="BH406" i="23"/>
  <c r="AC406" i="23"/>
  <c r="AS406" i="23"/>
  <c r="BI406" i="23"/>
  <c r="AP406" i="23"/>
  <c r="AA406" i="23"/>
  <c r="BG406" i="23"/>
  <c r="V406" i="23"/>
  <c r="AU406" i="23"/>
  <c r="BC406" i="23"/>
  <c r="AJ406" i="23"/>
  <c r="AK406" i="23"/>
  <c r="Z406" i="23"/>
  <c r="AT406" i="23"/>
  <c r="BD406" i="23"/>
  <c r="BE406" i="23"/>
  <c r="BJ406" i="23"/>
  <c r="BF846" i="23"/>
  <c r="BN846" i="23"/>
  <c r="BJ516" i="23"/>
  <c r="BG516" i="23"/>
  <c r="BM516" i="23"/>
  <c r="BL516" i="23"/>
  <c r="BK516" i="23"/>
  <c r="BC516" i="23"/>
  <c r="BC540" i="23" s="1"/>
  <c r="BI516" i="23"/>
  <c r="BH516" i="23"/>
  <c r="BF516" i="23"/>
  <c r="BE516" i="23"/>
  <c r="BD516" i="23"/>
  <c r="BN516" i="23"/>
  <c r="E440" i="23"/>
  <c r="E444" i="94"/>
  <c r="BI520" i="94"/>
  <c r="BM520" i="94"/>
  <c r="BJ520" i="94"/>
  <c r="BN520" i="94"/>
  <c r="BG520" i="94"/>
  <c r="BK520" i="94"/>
  <c r="BH520" i="94"/>
  <c r="BL520" i="94"/>
  <c r="BM524" i="23"/>
  <c r="BK524" i="23"/>
  <c r="BN524" i="23"/>
  <c r="BL524" i="23"/>
  <c r="E448" i="23"/>
  <c r="BQ771" i="94"/>
  <c r="AM771" i="94"/>
  <c r="BZ771" i="94"/>
  <c r="AT771" i="94"/>
  <c r="AZ771" i="94"/>
  <c r="AD757" i="94"/>
  <c r="A752" i="94"/>
  <c r="A759" i="94" s="1"/>
  <c r="BM965" i="94"/>
  <c r="AM767" i="95"/>
  <c r="AM771" i="95" s="1"/>
  <c r="BG767" i="95"/>
  <c r="BG771" i="95" s="1"/>
  <c r="BU767" i="95"/>
  <c r="BU771" i="95" s="1"/>
  <c r="AZ767" i="95"/>
  <c r="AZ771" i="95" s="1"/>
  <c r="AY767" i="95"/>
  <c r="AY771" i="95" s="1"/>
  <c r="BB767" i="95"/>
  <c r="BB771" i="95" s="1"/>
  <c r="AC767" i="95"/>
  <c r="AC771" i="95" s="1"/>
  <c r="BP767" i="95"/>
  <c r="BP771" i="95" s="1"/>
  <c r="AD767" i="95"/>
  <c r="AD771" i="95" s="1"/>
  <c r="BH767" i="95"/>
  <c r="BH771" i="95" s="1"/>
  <c r="BY767" i="95"/>
  <c r="BY771" i="95" s="1"/>
  <c r="Y767" i="95"/>
  <c r="Y771" i="95" s="1"/>
  <c r="BK767" i="95"/>
  <c r="BK771" i="95" s="1"/>
  <c r="X767" i="95"/>
  <c r="X771" i="95" s="1"/>
  <c r="AD757" i="95"/>
  <c r="A752" i="95"/>
  <c r="A759" i="95" s="1"/>
  <c r="B708" i="95"/>
  <c r="R963" i="95"/>
  <c r="BR694" i="95"/>
  <c r="BR697" i="95" s="1"/>
  <c r="BZ694" i="95"/>
  <c r="BZ697" i="95" s="1"/>
  <c r="BX969" i="94"/>
  <c r="BQ969" i="94"/>
  <c r="BJ967" i="94"/>
  <c r="BZ967" i="94"/>
  <c r="AY969" i="94"/>
  <c r="P969" i="94"/>
  <c r="M969" i="94"/>
  <c r="X969" i="94"/>
  <c r="BX399" i="23"/>
  <c r="BV399" i="23"/>
  <c r="BO399" i="23"/>
  <c r="AJ399" i="23"/>
  <c r="AW399" i="23"/>
  <c r="BC399" i="23"/>
  <c r="X399" i="23"/>
  <c r="AK399" i="23"/>
  <c r="AE399" i="23"/>
  <c r="BF399" i="23"/>
  <c r="Y399" i="23"/>
  <c r="BG399" i="23"/>
  <c r="N399" i="23"/>
  <c r="AV399" i="23"/>
  <c r="BI399" i="23"/>
  <c r="AH399" i="23"/>
  <c r="BR399" i="23"/>
  <c r="BP399" i="23"/>
  <c r="BT399" i="23"/>
  <c r="AZ399" i="23"/>
  <c r="BM399" i="23"/>
  <c r="AX399" i="23"/>
  <c r="AN399" i="23"/>
  <c r="BA399" i="23"/>
  <c r="BK399" i="23"/>
  <c r="AB399" i="23"/>
  <c r="AO399" i="23"/>
  <c r="AM399" i="23"/>
  <c r="Z399" i="23"/>
  <c r="BL399" i="23"/>
  <c r="AI399" i="23"/>
  <c r="AL399" i="23"/>
  <c r="BW399" i="23"/>
  <c r="BU399" i="23"/>
  <c r="BY399" i="23"/>
  <c r="Q399" i="23"/>
  <c r="AQ399" i="23"/>
  <c r="BB399" i="23"/>
  <c r="BD399" i="23"/>
  <c r="S399" i="23"/>
  <c r="BN399" i="23"/>
  <c r="AR399" i="23"/>
  <c r="BE399" i="23"/>
  <c r="R399" i="23"/>
  <c r="P399" i="23"/>
  <c r="AC399" i="23"/>
  <c r="O399" i="23"/>
  <c r="AT399" i="23"/>
  <c r="BS399" i="23"/>
  <c r="BQ399" i="23"/>
  <c r="BZ399" i="23"/>
  <c r="T399" i="23"/>
  <c r="AG399" i="23"/>
  <c r="W399" i="23"/>
  <c r="BJ399" i="23"/>
  <c r="U399" i="23"/>
  <c r="AY399" i="23"/>
  <c r="AP399" i="23"/>
  <c r="BH399" i="23"/>
  <c r="AA399" i="23"/>
  <c r="V399" i="23"/>
  <c r="AF399" i="23"/>
  <c r="AS399" i="23"/>
  <c r="AU399" i="23"/>
  <c r="AD399" i="23"/>
  <c r="BT407" i="23"/>
  <c r="BY407" i="23"/>
  <c r="BO407" i="23"/>
  <c r="BX407" i="23"/>
  <c r="BR407" i="23"/>
  <c r="BS407" i="23"/>
  <c r="BQ407" i="23"/>
  <c r="BV407" i="23"/>
  <c r="BW407" i="23"/>
  <c r="BP407" i="23"/>
  <c r="BU407" i="23"/>
  <c r="BZ407" i="23"/>
  <c r="Y407" i="23"/>
  <c r="AO407" i="23"/>
  <c r="BE407" i="23"/>
  <c r="Z407" i="23"/>
  <c r="AP407" i="23"/>
  <c r="BF407" i="23"/>
  <c r="AF407" i="23"/>
  <c r="BL407" i="23"/>
  <c r="AY407" i="23"/>
  <c r="BC407" i="23"/>
  <c r="AR407" i="23"/>
  <c r="AZ407" i="23"/>
  <c r="AC407" i="23"/>
  <c r="AS407" i="23"/>
  <c r="BI407" i="23"/>
  <c r="AD407" i="23"/>
  <c r="AT407" i="23"/>
  <c r="BJ407" i="23"/>
  <c r="AN407" i="23"/>
  <c r="AA407" i="23"/>
  <c r="BG407" i="23"/>
  <c r="AU407" i="23"/>
  <c r="BH407" i="23"/>
  <c r="AG407" i="23"/>
  <c r="AW407" i="23"/>
  <c r="BM407" i="23"/>
  <c r="AH407" i="23"/>
  <c r="AX407" i="23"/>
  <c r="BN407" i="23"/>
  <c r="AV407" i="23"/>
  <c r="AI407" i="23"/>
  <c r="W407" i="23"/>
  <c r="AJ407" i="23"/>
  <c r="AE407" i="23"/>
  <c r="AK407" i="23"/>
  <c r="BA407" i="23"/>
  <c r="V407" i="23"/>
  <c r="AL407" i="23"/>
  <c r="BB407" i="23"/>
  <c r="X407" i="23"/>
  <c r="BD407" i="23"/>
  <c r="AQ407" i="23"/>
  <c r="AM407" i="23"/>
  <c r="AB407" i="23"/>
  <c r="BK407" i="23"/>
  <c r="E445" i="95"/>
  <c r="BH521" i="95"/>
  <c r="BL521" i="95"/>
  <c r="BI521" i="95"/>
  <c r="BM521" i="95"/>
  <c r="BJ521" i="95"/>
  <c r="BN521" i="95"/>
  <c r="BK521" i="95"/>
  <c r="BZ395" i="95"/>
  <c r="BP395" i="95"/>
  <c r="BU395" i="95"/>
  <c r="BO395" i="95"/>
  <c r="BT395" i="95"/>
  <c r="BY395" i="95"/>
  <c r="BR395" i="95"/>
  <c r="BX395" i="95"/>
  <c r="BV395" i="95"/>
  <c r="BQ395" i="95"/>
  <c r="BS395" i="95"/>
  <c r="BW395" i="95"/>
  <c r="K395" i="95"/>
  <c r="O395" i="95"/>
  <c r="S395" i="95"/>
  <c r="W395" i="95"/>
  <c r="AA395" i="95"/>
  <c r="AE395" i="95"/>
  <c r="AI395" i="95"/>
  <c r="AM395" i="95"/>
  <c r="AQ395" i="95"/>
  <c r="AU395" i="95"/>
  <c r="AY395" i="95"/>
  <c r="BC395" i="95"/>
  <c r="BG395" i="95"/>
  <c r="BK395" i="95"/>
  <c r="L395" i="95"/>
  <c r="P395" i="95"/>
  <c r="T395" i="95"/>
  <c r="X395" i="95"/>
  <c r="AB395" i="95"/>
  <c r="AF395" i="95"/>
  <c r="AJ395" i="95"/>
  <c r="AN395" i="95"/>
  <c r="AR395" i="95"/>
  <c r="AV395" i="95"/>
  <c r="AZ395" i="95"/>
  <c r="BD395" i="95"/>
  <c r="BH395" i="95"/>
  <c r="BL395" i="95"/>
  <c r="M395" i="95"/>
  <c r="Q395" i="95"/>
  <c r="U395" i="95"/>
  <c r="Y395" i="95"/>
  <c r="AC395" i="95"/>
  <c r="AG395" i="95"/>
  <c r="AK395" i="95"/>
  <c r="AO395" i="95"/>
  <c r="AS395" i="95"/>
  <c r="AW395" i="95"/>
  <c r="BA395" i="95"/>
  <c r="BE395" i="95"/>
  <c r="BI395" i="95"/>
  <c r="BM395" i="95"/>
  <c r="J395" i="95"/>
  <c r="N395" i="95"/>
  <c r="R395" i="95"/>
  <c r="V395" i="95"/>
  <c r="Z395" i="95"/>
  <c r="AD395" i="95"/>
  <c r="AH395" i="95"/>
  <c r="AL395" i="95"/>
  <c r="AP395" i="95"/>
  <c r="AT395" i="95"/>
  <c r="AX395" i="95"/>
  <c r="BB395" i="95"/>
  <c r="BF395" i="95"/>
  <c r="BJ395" i="95"/>
  <c r="BN395" i="95"/>
  <c r="BP411" i="95"/>
  <c r="BW411" i="95"/>
  <c r="BT411" i="95"/>
  <c r="BZ411" i="95"/>
  <c r="BO411" i="95"/>
  <c r="BQ411" i="95"/>
  <c r="BR411" i="95"/>
  <c r="BY411" i="95"/>
  <c r="BU411" i="95"/>
  <c r="BS411" i="95"/>
  <c r="BV411" i="95"/>
  <c r="BX411" i="95"/>
  <c r="AB411" i="95"/>
  <c r="AF411" i="95"/>
  <c r="AJ411" i="95"/>
  <c r="AN411" i="95"/>
  <c r="AR411" i="95"/>
  <c r="AV411" i="95"/>
  <c r="AZ411" i="95"/>
  <c r="BD411" i="95"/>
  <c r="BH411" i="95"/>
  <c r="BL411" i="95"/>
  <c r="AC411" i="95"/>
  <c r="AG411" i="95"/>
  <c r="AK411" i="95"/>
  <c r="AO411" i="95"/>
  <c r="AS411" i="95"/>
  <c r="AW411" i="95"/>
  <c r="BA411" i="95"/>
  <c r="BE411" i="95"/>
  <c r="BI411" i="95"/>
  <c r="BM411" i="95"/>
  <c r="Z411" i="95"/>
  <c r="AD411" i="95"/>
  <c r="AH411" i="95"/>
  <c r="AL411" i="95"/>
  <c r="AP411" i="95"/>
  <c r="AT411" i="95"/>
  <c r="AX411" i="95"/>
  <c r="BB411" i="95"/>
  <c r="BF411" i="95"/>
  <c r="BJ411" i="95"/>
  <c r="BN411" i="95"/>
  <c r="AA411" i="95"/>
  <c r="AE411" i="95"/>
  <c r="AI411" i="95"/>
  <c r="AM411" i="95"/>
  <c r="AQ411" i="95"/>
  <c r="AU411" i="95"/>
  <c r="AY411" i="95"/>
  <c r="BC411" i="95"/>
  <c r="BG411" i="95"/>
  <c r="BK411" i="95"/>
  <c r="AE792" i="95"/>
  <c r="AE796" i="95" s="1"/>
  <c r="AL792" i="95"/>
  <c r="AL796" i="95" s="1"/>
  <c r="AY792" i="95"/>
  <c r="AY796" i="95" s="1"/>
  <c r="BI792" i="95"/>
  <c r="BI796" i="95" s="1"/>
  <c r="BS792" i="95"/>
  <c r="BS796" i="95" s="1"/>
  <c r="AB796" i="95"/>
  <c r="AX792" i="95"/>
  <c r="AX796" i="95" s="1"/>
  <c r="BP792" i="95"/>
  <c r="BP796" i="95" s="1"/>
  <c r="AQ792" i="95"/>
  <c r="AQ796" i="95" s="1"/>
  <c r="BB792" i="95"/>
  <c r="BB796" i="95" s="1"/>
  <c r="AK792" i="95"/>
  <c r="AK796" i="95" s="1"/>
  <c r="BC792" i="95"/>
  <c r="BC796" i="95" s="1"/>
  <c r="BU792" i="95"/>
  <c r="BU796" i="95" s="1"/>
  <c r="AJ782" i="95"/>
  <c r="A777" i="95"/>
  <c r="A784" i="95" s="1"/>
  <c r="BW414" i="94"/>
  <c r="BQ414" i="94"/>
  <c r="BV414" i="94"/>
  <c r="BP414" i="94"/>
  <c r="BU414" i="94"/>
  <c r="BZ414" i="94"/>
  <c r="BT414" i="94"/>
  <c r="BX414" i="94"/>
  <c r="BO414" i="94"/>
  <c r="BY414" i="94"/>
  <c r="BS414" i="94"/>
  <c r="BR414" i="94"/>
  <c r="AD414" i="94"/>
  <c r="AH414" i="94"/>
  <c r="AL414" i="94"/>
  <c r="AP414" i="94"/>
  <c r="AT414" i="94"/>
  <c r="AX414" i="94"/>
  <c r="BB414" i="94"/>
  <c r="BF414" i="94"/>
  <c r="BJ414" i="94"/>
  <c r="BN414" i="94"/>
  <c r="AE414" i="94"/>
  <c r="AI414" i="94"/>
  <c r="AM414" i="94"/>
  <c r="AQ414" i="94"/>
  <c r="AU414" i="94"/>
  <c r="AY414" i="94"/>
  <c r="BC414" i="94"/>
  <c r="BG414" i="94"/>
  <c r="BK414" i="94"/>
  <c r="AF414" i="94"/>
  <c r="AJ414" i="94"/>
  <c r="AN414" i="94"/>
  <c r="AR414" i="94"/>
  <c r="AV414" i="94"/>
  <c r="AZ414" i="94"/>
  <c r="BD414" i="94"/>
  <c r="BH414" i="94"/>
  <c r="BL414" i="94"/>
  <c r="AC414" i="94"/>
  <c r="AG414" i="94"/>
  <c r="AK414" i="94"/>
  <c r="AO414" i="94"/>
  <c r="AS414" i="94"/>
  <c r="AW414" i="94"/>
  <c r="BA414" i="94"/>
  <c r="BE414" i="94"/>
  <c r="BI414" i="94"/>
  <c r="BM414" i="94"/>
  <c r="AP540" i="95"/>
  <c r="AK540" i="95"/>
  <c r="AZ796" i="95"/>
  <c r="AJ540" i="23"/>
  <c r="AN540" i="23"/>
  <c r="BS416" i="23"/>
  <c r="BX416" i="23"/>
  <c r="BR416" i="23"/>
  <c r="BW416" i="23"/>
  <c r="BQ416" i="23"/>
  <c r="BV416" i="23"/>
  <c r="BP416" i="23"/>
  <c r="BU416" i="23"/>
  <c r="BZ416" i="23"/>
  <c r="BO416" i="23"/>
  <c r="BT416" i="23"/>
  <c r="BY416" i="23"/>
  <c r="AG416" i="23"/>
  <c r="AW416" i="23"/>
  <c r="BM416" i="23"/>
  <c r="AT416" i="23"/>
  <c r="BJ416" i="23"/>
  <c r="AY416" i="23"/>
  <c r="BK416" i="23"/>
  <c r="AJ416" i="23"/>
  <c r="AM416" i="23"/>
  <c r="AK416" i="23"/>
  <c r="BA416" i="23"/>
  <c r="AH416" i="23"/>
  <c r="AX416" i="23"/>
  <c r="BN416" i="23"/>
  <c r="BG416" i="23"/>
  <c r="AF416" i="23"/>
  <c r="AR416" i="23"/>
  <c r="BC416" i="23"/>
  <c r="AO416" i="23"/>
  <c r="BE416" i="23"/>
  <c r="AL416" i="23"/>
  <c r="BB416" i="23"/>
  <c r="AI416" i="23"/>
  <c r="AE416" i="23"/>
  <c r="AV416" i="23"/>
  <c r="AZ416" i="23"/>
  <c r="AN416" i="23"/>
  <c r="AS416" i="23"/>
  <c r="BI416" i="23"/>
  <c r="AP416" i="23"/>
  <c r="BF416" i="23"/>
  <c r="AQ416" i="23"/>
  <c r="AU416" i="23"/>
  <c r="BL416" i="23"/>
  <c r="BH416" i="23"/>
  <c r="BD416" i="23"/>
  <c r="E446" i="95"/>
  <c r="BL522" i="95"/>
  <c r="BI522" i="95"/>
  <c r="BM522" i="95"/>
  <c r="BJ522" i="95"/>
  <c r="BN522" i="95"/>
  <c r="BK522" i="95"/>
  <c r="A802" i="94"/>
  <c r="A809" i="94" s="1"/>
  <c r="AP807" i="94"/>
  <c r="AX867" i="94"/>
  <c r="AX871" i="94" s="1"/>
  <c r="AY867" i="94"/>
  <c r="AY871" i="94" s="1"/>
  <c r="BM867" i="94"/>
  <c r="BM871" i="94" s="1"/>
  <c r="BV867" i="94"/>
  <c r="BV871" i="94" s="1"/>
  <c r="BK867" i="94"/>
  <c r="BK871" i="94" s="1"/>
  <c r="BA867" i="94"/>
  <c r="BA871" i="94" s="1"/>
  <c r="BY867" i="94"/>
  <c r="BY871" i="94" s="1"/>
  <c r="BZ867" i="94"/>
  <c r="BZ871" i="94" s="1"/>
  <c r="BO396" i="95"/>
  <c r="BU396" i="95"/>
  <c r="BZ396" i="95"/>
  <c r="BS396" i="95"/>
  <c r="BY396" i="95"/>
  <c r="BX396" i="95"/>
  <c r="BV396" i="95"/>
  <c r="BW396" i="95"/>
  <c r="BP396" i="95"/>
  <c r="BQ396" i="95"/>
  <c r="BT396" i="95"/>
  <c r="BR396" i="95"/>
  <c r="L396" i="95"/>
  <c r="P396" i="95"/>
  <c r="T396" i="95"/>
  <c r="X396" i="95"/>
  <c r="AB396" i="95"/>
  <c r="AF396" i="95"/>
  <c r="AJ396" i="95"/>
  <c r="AN396" i="95"/>
  <c r="AR396" i="95"/>
  <c r="AV396" i="95"/>
  <c r="AZ396" i="95"/>
  <c r="BD396" i="95"/>
  <c r="BH396" i="95"/>
  <c r="BL396" i="95"/>
  <c r="M396" i="95"/>
  <c r="Q396" i="95"/>
  <c r="U396" i="95"/>
  <c r="Y396" i="95"/>
  <c r="AC396" i="95"/>
  <c r="AG396" i="95"/>
  <c r="AK396" i="95"/>
  <c r="AO396" i="95"/>
  <c r="AS396" i="95"/>
  <c r="AW396" i="95"/>
  <c r="BA396" i="95"/>
  <c r="BE396" i="95"/>
  <c r="BI396" i="95"/>
  <c r="BM396" i="95"/>
  <c r="N396" i="95"/>
  <c r="R396" i="95"/>
  <c r="V396" i="95"/>
  <c r="Z396" i="95"/>
  <c r="AD396" i="95"/>
  <c r="AH396" i="95"/>
  <c r="AL396" i="95"/>
  <c r="AP396" i="95"/>
  <c r="AT396" i="95"/>
  <c r="AX396" i="95"/>
  <c r="BB396" i="95"/>
  <c r="BF396" i="95"/>
  <c r="BJ396" i="95"/>
  <c r="BN396" i="95"/>
  <c r="K396" i="95"/>
  <c r="O396" i="95"/>
  <c r="S396" i="95"/>
  <c r="W396" i="95"/>
  <c r="AA396" i="95"/>
  <c r="AE396" i="95"/>
  <c r="AI396" i="95"/>
  <c r="AM396" i="95"/>
  <c r="AQ396" i="95"/>
  <c r="AU396" i="95"/>
  <c r="AY396" i="95"/>
  <c r="BC396" i="95"/>
  <c r="BG396" i="95"/>
  <c r="BK396" i="95"/>
  <c r="AD963" i="95"/>
  <c r="B758" i="95"/>
  <c r="BW413" i="94"/>
  <c r="BQ413" i="94"/>
  <c r="BV413" i="94"/>
  <c r="BT413" i="94"/>
  <c r="BR413" i="94"/>
  <c r="BO413" i="94"/>
  <c r="BX413" i="94"/>
  <c r="BZ413" i="94"/>
  <c r="BS413" i="94"/>
  <c r="BU413" i="94"/>
  <c r="BP413" i="94"/>
  <c r="BY413" i="94"/>
  <c r="AB413" i="94"/>
  <c r="AF413" i="94"/>
  <c r="AJ413" i="94"/>
  <c r="AN413" i="94"/>
  <c r="AR413" i="94"/>
  <c r="AV413" i="94"/>
  <c r="AZ413" i="94"/>
  <c r="BD413" i="94"/>
  <c r="BH413" i="94"/>
  <c r="BL413" i="94"/>
  <c r="AE413" i="94"/>
  <c r="AI413" i="94"/>
  <c r="AM413" i="94"/>
  <c r="AQ413" i="94"/>
  <c r="AU413" i="94"/>
  <c r="AY413" i="94"/>
  <c r="BC413" i="94"/>
  <c r="BG413" i="94"/>
  <c r="BK413" i="94"/>
  <c r="AC413" i="94"/>
  <c r="AK413" i="94"/>
  <c r="AS413" i="94"/>
  <c r="BA413" i="94"/>
  <c r="BI413" i="94"/>
  <c r="AD413" i="94"/>
  <c r="AL413" i="94"/>
  <c r="AT413" i="94"/>
  <c r="BB413" i="94"/>
  <c r="BJ413" i="94"/>
  <c r="AG413" i="94"/>
  <c r="AO413" i="94"/>
  <c r="AW413" i="94"/>
  <c r="BE413" i="94"/>
  <c r="BM413" i="94"/>
  <c r="AH413" i="94"/>
  <c r="AP413" i="94"/>
  <c r="AX413" i="94"/>
  <c r="BF413" i="94"/>
  <c r="BN413" i="94"/>
  <c r="BQ393" i="23"/>
  <c r="BS393" i="23"/>
  <c r="BW393" i="23"/>
  <c r="BP393" i="23"/>
  <c r="BU393" i="23"/>
  <c r="BR393" i="23"/>
  <c r="BT393" i="23"/>
  <c r="BY393" i="23"/>
  <c r="BV393" i="23"/>
  <c r="BX393" i="23"/>
  <c r="BO393" i="23"/>
  <c r="BZ393" i="23"/>
  <c r="Q393" i="23"/>
  <c r="AG393" i="23"/>
  <c r="AW393" i="23"/>
  <c r="BM393" i="23"/>
  <c r="V393" i="23"/>
  <c r="AL393" i="23"/>
  <c r="BB393" i="23"/>
  <c r="O393" i="23"/>
  <c r="AU393" i="23"/>
  <c r="P393" i="23"/>
  <c r="AV393" i="23"/>
  <c r="AI393" i="23"/>
  <c r="AQ393" i="23"/>
  <c r="AB393" i="23"/>
  <c r="L393" i="23"/>
  <c r="U393" i="23"/>
  <c r="AK393" i="23"/>
  <c r="BA393" i="23"/>
  <c r="J393" i="23"/>
  <c r="Z393" i="23"/>
  <c r="AP393" i="23"/>
  <c r="BF393" i="23"/>
  <c r="W393" i="23"/>
  <c r="BC393" i="23"/>
  <c r="X393" i="23"/>
  <c r="BD393" i="23"/>
  <c r="AY393" i="23"/>
  <c r="BG393" i="23"/>
  <c r="BH393" i="23"/>
  <c r="I393" i="23"/>
  <c r="Y393" i="23"/>
  <c r="AO393" i="23"/>
  <c r="BE393" i="23"/>
  <c r="N393" i="23"/>
  <c r="AD393" i="23"/>
  <c r="AT393" i="23"/>
  <c r="BJ393" i="23"/>
  <c r="AE393" i="23"/>
  <c r="BK393" i="23"/>
  <c r="AF393" i="23"/>
  <c r="BL393" i="23"/>
  <c r="K393" i="23"/>
  <c r="T393" i="23"/>
  <c r="AJ393" i="23"/>
  <c r="M393" i="23"/>
  <c r="AC393" i="23"/>
  <c r="AS393" i="23"/>
  <c r="BI393" i="23"/>
  <c r="R393" i="23"/>
  <c r="AH393" i="23"/>
  <c r="AX393" i="23"/>
  <c r="BN393" i="23"/>
  <c r="AM393" i="23"/>
  <c r="H393" i="23"/>
  <c r="AN393" i="23"/>
  <c r="S393" i="23"/>
  <c r="AA393" i="23"/>
  <c r="AZ393" i="23"/>
  <c r="AR393" i="23"/>
  <c r="BR401" i="23"/>
  <c r="BS401" i="23"/>
  <c r="BX401" i="23"/>
  <c r="BQ401" i="23"/>
  <c r="BV401" i="23"/>
  <c r="BW401" i="23"/>
  <c r="BU401" i="23"/>
  <c r="BZ401" i="23"/>
  <c r="BP401" i="23"/>
  <c r="BY401" i="23"/>
  <c r="BO401" i="23"/>
  <c r="BT401" i="23"/>
  <c r="AA401" i="23"/>
  <c r="AH401" i="23"/>
  <c r="AX401" i="23"/>
  <c r="BN401" i="23"/>
  <c r="AF401" i="23"/>
  <c r="AV401" i="23"/>
  <c r="BL401" i="23"/>
  <c r="AS401" i="23"/>
  <c r="AE401" i="23"/>
  <c r="BK401" i="23"/>
  <c r="X401" i="23"/>
  <c r="BM401" i="23"/>
  <c r="AG401" i="23"/>
  <c r="AL401" i="23"/>
  <c r="Q401" i="23"/>
  <c r="R401" i="23"/>
  <c r="P401" i="23"/>
  <c r="AQ401" i="23"/>
  <c r="AP401" i="23"/>
  <c r="V401" i="23"/>
  <c r="BI401" i="23"/>
  <c r="Z401" i="23"/>
  <c r="AJ401" i="23"/>
  <c r="BA401" i="23"/>
  <c r="S401" i="23"/>
  <c r="BD401" i="23"/>
  <c r="BE401" i="23"/>
  <c r="Y401" i="23"/>
  <c r="AC401" i="23"/>
  <c r="AI401" i="23"/>
  <c r="W401" i="23"/>
  <c r="AD401" i="23"/>
  <c r="AT401" i="23"/>
  <c r="BJ401" i="23"/>
  <c r="AB401" i="23"/>
  <c r="AR401" i="23"/>
  <c r="BH401" i="23"/>
  <c r="AK401" i="23"/>
  <c r="U401" i="23"/>
  <c r="BC401" i="23"/>
  <c r="AY401" i="23"/>
  <c r="AW401" i="23"/>
  <c r="BG401" i="23"/>
  <c r="T401" i="23"/>
  <c r="BB401" i="23"/>
  <c r="AZ401" i="23"/>
  <c r="AM401" i="23"/>
  <c r="AO401" i="23"/>
  <c r="BF401" i="23"/>
  <c r="AN401" i="23"/>
  <c r="AU401" i="23"/>
  <c r="BO409" i="23"/>
  <c r="BT409" i="23"/>
  <c r="BY409" i="23"/>
  <c r="BR409" i="23"/>
  <c r="BS409" i="23"/>
  <c r="BX409" i="23"/>
  <c r="BV409" i="23"/>
  <c r="BW409" i="23"/>
  <c r="BQ409" i="23"/>
  <c r="BZ409" i="23"/>
  <c r="BP409" i="23"/>
  <c r="BU409" i="23"/>
  <c r="AI409" i="23"/>
  <c r="AY409" i="23"/>
  <c r="X409" i="23"/>
  <c r="AN409" i="23"/>
  <c r="BD409" i="23"/>
  <c r="AK409" i="23"/>
  <c r="AD409" i="23"/>
  <c r="BJ409" i="23"/>
  <c r="AW409" i="23"/>
  <c r="BF409" i="23"/>
  <c r="BN409" i="23"/>
  <c r="AM409" i="23"/>
  <c r="BC409" i="23"/>
  <c r="AB409" i="23"/>
  <c r="AR409" i="23"/>
  <c r="BH409" i="23"/>
  <c r="AS409" i="23"/>
  <c r="AL409" i="23"/>
  <c r="Y409" i="23"/>
  <c r="AX409" i="23"/>
  <c r="AG409" i="23"/>
  <c r="AA409" i="23"/>
  <c r="AQ409" i="23"/>
  <c r="BG409" i="23"/>
  <c r="AF409" i="23"/>
  <c r="AV409" i="23"/>
  <c r="BL409" i="23"/>
  <c r="BA409" i="23"/>
  <c r="AT409" i="23"/>
  <c r="AO409" i="23"/>
  <c r="Z409" i="23"/>
  <c r="BM409" i="23"/>
  <c r="AE409" i="23"/>
  <c r="AU409" i="23"/>
  <c r="BK409" i="23"/>
  <c r="AJ409" i="23"/>
  <c r="AZ409" i="23"/>
  <c r="AC409" i="23"/>
  <c r="BI409" i="23"/>
  <c r="BB409" i="23"/>
  <c r="BE409" i="23"/>
  <c r="AP409" i="23"/>
  <c r="AH409" i="23"/>
  <c r="BV423" i="23"/>
  <c r="BW423" i="23"/>
  <c r="BQ423" i="23"/>
  <c r="BZ423" i="23"/>
  <c r="BP423" i="23"/>
  <c r="BU423" i="23"/>
  <c r="BO423" i="23"/>
  <c r="BT423" i="23"/>
  <c r="BY423" i="23"/>
  <c r="BR423" i="23"/>
  <c r="BS423" i="23"/>
  <c r="BX423" i="23"/>
  <c r="AR423" i="23"/>
  <c r="BH423" i="23"/>
  <c r="AW423" i="23"/>
  <c r="BM423" i="23"/>
  <c r="BN423" i="23"/>
  <c r="BC423" i="23"/>
  <c r="AT423" i="23"/>
  <c r="BJ423" i="23"/>
  <c r="AV423" i="23"/>
  <c r="BL423" i="23"/>
  <c r="BA423" i="23"/>
  <c r="AP423" i="23"/>
  <c r="AL423" i="23"/>
  <c r="AQ423" i="23"/>
  <c r="AZ423" i="23"/>
  <c r="AO423" i="23"/>
  <c r="BE423" i="23"/>
  <c r="AX423" i="23"/>
  <c r="BB423" i="23"/>
  <c r="AY423" i="23"/>
  <c r="AU423" i="23"/>
  <c r="AN423" i="23"/>
  <c r="BD423" i="23"/>
  <c r="AS423" i="23"/>
  <c r="BI423" i="23"/>
  <c r="BF423" i="23"/>
  <c r="AM423" i="23"/>
  <c r="BG423" i="23"/>
  <c r="BK423" i="23"/>
  <c r="BS431" i="23"/>
  <c r="BX431" i="23"/>
  <c r="BR431" i="23"/>
  <c r="BW431" i="23"/>
  <c r="BQ431" i="23"/>
  <c r="BV431" i="23"/>
  <c r="BP431" i="23"/>
  <c r="BU431" i="23"/>
  <c r="BZ431" i="23"/>
  <c r="BO431" i="23"/>
  <c r="BT431" i="23"/>
  <c r="BY431" i="23"/>
  <c r="BC431" i="23"/>
  <c r="BE431" i="23"/>
  <c r="BJ431" i="23"/>
  <c r="BH431" i="23"/>
  <c r="AT431" i="23"/>
  <c r="BG431" i="23"/>
  <c r="BM431" i="23"/>
  <c r="AV431" i="23"/>
  <c r="BL431" i="23"/>
  <c r="BF431" i="23"/>
  <c r="AU431" i="23"/>
  <c r="BK431" i="23"/>
  <c r="AX431" i="23"/>
  <c r="AZ431" i="23"/>
  <c r="BA431" i="23"/>
  <c r="BN431" i="23"/>
  <c r="AY431" i="23"/>
  <c r="AW431" i="23"/>
  <c r="BB431" i="23"/>
  <c r="BD431" i="23"/>
  <c r="BI431" i="23"/>
  <c r="E439" i="95"/>
  <c r="BB515" i="95"/>
  <c r="B785" i="94"/>
  <c r="AJ786" i="94"/>
  <c r="AG796" i="94"/>
  <c r="AW967" i="23"/>
  <c r="BM969" i="23"/>
  <c r="BY969" i="23"/>
  <c r="P965" i="23"/>
  <c r="AA540" i="23"/>
  <c r="Z540" i="23"/>
  <c r="X540" i="23"/>
  <c r="AN821" i="23"/>
  <c r="AU871" i="23"/>
  <c r="BE921" i="23"/>
  <c r="AA540" i="94"/>
  <c r="Z540" i="94"/>
  <c r="U540" i="94"/>
  <c r="AN969" i="95"/>
  <c r="AW969" i="95"/>
  <c r="BF969" i="95"/>
  <c r="BV967" i="95"/>
  <c r="AU967" i="95"/>
  <c r="R707" i="95"/>
  <c r="A702" i="95"/>
  <c r="A709" i="95" s="1"/>
  <c r="U969" i="95"/>
  <c r="AJ967" i="95"/>
  <c r="AI967" i="95"/>
  <c r="P969" i="95"/>
  <c r="BZ917" i="95"/>
  <c r="BZ921" i="95" s="1"/>
  <c r="BU917" i="95"/>
  <c r="BU921" i="95" s="1"/>
  <c r="BX917" i="95"/>
  <c r="BX921" i="95" s="1"/>
  <c r="BV917" i="95"/>
  <c r="BV921" i="95" s="1"/>
  <c r="BW917" i="95"/>
  <c r="BW921" i="95" s="1"/>
  <c r="W771" i="23"/>
  <c r="BP410" i="23"/>
  <c r="BU410" i="23"/>
  <c r="BZ410" i="23"/>
  <c r="BO410" i="23"/>
  <c r="BT410" i="23"/>
  <c r="BY410" i="23"/>
  <c r="BS410" i="23"/>
  <c r="BX410" i="23"/>
  <c r="BR410" i="23"/>
  <c r="BW410" i="23"/>
  <c r="BQ410" i="23"/>
  <c r="BV410" i="23"/>
  <c r="AN410" i="23"/>
  <c r="BD410" i="23"/>
  <c r="AC410" i="23"/>
  <c r="AS410" i="23"/>
  <c r="BI410" i="23"/>
  <c r="AU410" i="23"/>
  <c r="AH410" i="23"/>
  <c r="BN410" i="23"/>
  <c r="BJ410" i="23"/>
  <c r="BG410" i="23"/>
  <c r="AB410" i="23"/>
  <c r="AR410" i="23"/>
  <c r="BH410" i="23"/>
  <c r="AG410" i="23"/>
  <c r="AW410" i="23"/>
  <c r="BM410" i="23"/>
  <c r="BC410" i="23"/>
  <c r="AP410" i="23"/>
  <c r="AL410" i="23"/>
  <c r="AI410" i="23"/>
  <c r="AT410" i="23"/>
  <c r="AF410" i="23"/>
  <c r="AV410" i="23"/>
  <c r="BL410" i="23"/>
  <c r="AK410" i="23"/>
  <c r="BA410" i="23"/>
  <c r="AE410" i="23"/>
  <c r="BK410" i="23"/>
  <c r="AX410" i="23"/>
  <c r="BB410" i="23"/>
  <c r="AA410" i="23"/>
  <c r="AY410" i="23"/>
  <c r="AJ410" i="23"/>
  <c r="AZ410" i="23"/>
  <c r="Y410" i="23"/>
  <c r="AO410" i="23"/>
  <c r="BE410" i="23"/>
  <c r="AM410" i="23"/>
  <c r="Z410" i="23"/>
  <c r="BF410" i="23"/>
  <c r="AD410" i="23"/>
  <c r="AQ410" i="23"/>
  <c r="BK842" i="23"/>
  <c r="BK846" i="23" s="1"/>
  <c r="BG842" i="23"/>
  <c r="BG846" i="23" s="1"/>
  <c r="BC842" i="23"/>
  <c r="BC846" i="23" s="1"/>
  <c r="AY842" i="23"/>
  <c r="AY846" i="23" s="1"/>
  <c r="AU842" i="23"/>
  <c r="AU846" i="23" s="1"/>
  <c r="AQ842" i="23"/>
  <c r="AQ846" i="23" s="1"/>
  <c r="BS842" i="23"/>
  <c r="BS846" i="23" s="1"/>
  <c r="BV842" i="23"/>
  <c r="BV846" i="23" s="1"/>
  <c r="BU842" i="23"/>
  <c r="BU846" i="23" s="1"/>
  <c r="BP842" i="23"/>
  <c r="BP846" i="23" s="1"/>
  <c r="AO965" i="23"/>
  <c r="AP846" i="23"/>
  <c r="BS432" i="23"/>
  <c r="BX432" i="23"/>
  <c r="BR432" i="23"/>
  <c r="BW432" i="23"/>
  <c r="BQ432" i="23"/>
  <c r="BV432" i="23"/>
  <c r="BP432" i="23"/>
  <c r="BU432" i="23"/>
  <c r="BZ432" i="23"/>
  <c r="BO432" i="23"/>
  <c r="BT432" i="23"/>
  <c r="BY432" i="23"/>
  <c r="BD432" i="23"/>
  <c r="BF432" i="23"/>
  <c r="AW432" i="23"/>
  <c r="BM432" i="23"/>
  <c r="BC432" i="23"/>
  <c r="BH432" i="23"/>
  <c r="AU432" i="23"/>
  <c r="BA432" i="23"/>
  <c r="BB432" i="23"/>
  <c r="BG432" i="23"/>
  <c r="AV432" i="23"/>
  <c r="BL432" i="23"/>
  <c r="AY432" i="23"/>
  <c r="BE432" i="23"/>
  <c r="BJ432" i="23"/>
  <c r="AZ432" i="23"/>
  <c r="AX432" i="23"/>
  <c r="BK432" i="23"/>
  <c r="BI432" i="23"/>
  <c r="BN432" i="23"/>
  <c r="BE965" i="23"/>
  <c r="BF896" i="23"/>
  <c r="BP694" i="23"/>
  <c r="BP697" i="23" s="1"/>
  <c r="BS694" i="23"/>
  <c r="BS697" i="23" s="1"/>
  <c r="BY694" i="23"/>
  <c r="BY697" i="23" s="1"/>
  <c r="BI771" i="94"/>
  <c r="AR771" i="94"/>
  <c r="AY540" i="94"/>
  <c r="AX540" i="94"/>
  <c r="BQ436" i="94"/>
  <c r="BV436" i="94"/>
  <c r="BW436" i="94"/>
  <c r="BR436" i="94"/>
  <c r="BP436" i="94"/>
  <c r="BZ436" i="94"/>
  <c r="BT436" i="94"/>
  <c r="BO436" i="94"/>
  <c r="BS436" i="94"/>
  <c r="BU436" i="94"/>
  <c r="BX436" i="94"/>
  <c r="BY436" i="94"/>
  <c r="AY436" i="94"/>
  <c r="AY891" i="94" s="1"/>
  <c r="BC436" i="94"/>
  <c r="BG436" i="94"/>
  <c r="BK436" i="94"/>
  <c r="AZ436" i="94"/>
  <c r="BD436" i="94"/>
  <c r="BH436" i="94"/>
  <c r="BL436" i="94"/>
  <c r="BA436" i="94"/>
  <c r="BE436" i="94"/>
  <c r="BI436" i="94"/>
  <c r="BM436" i="94"/>
  <c r="BB436" i="94"/>
  <c r="BF436" i="94"/>
  <c r="BJ436" i="94"/>
  <c r="BN436" i="94"/>
  <c r="BL892" i="94"/>
  <c r="BL896" i="94" s="1"/>
  <c r="BG892" i="94"/>
  <c r="BG896" i="94" s="1"/>
  <c r="BM892" i="94"/>
  <c r="BM896" i="94" s="1"/>
  <c r="BY892" i="94"/>
  <c r="BY896" i="94" s="1"/>
  <c r="BF892" i="94"/>
  <c r="BF896" i="94" s="1"/>
  <c r="AZ892" i="94"/>
  <c r="AZ896" i="94" s="1"/>
  <c r="BW892" i="94"/>
  <c r="BW896" i="94" s="1"/>
  <c r="BT946" i="94"/>
  <c r="BZ946" i="94"/>
  <c r="BY946" i="94"/>
  <c r="BL965" i="94"/>
  <c r="BO694" i="94"/>
  <c r="BO697" i="94" s="1"/>
  <c r="BV694" i="94"/>
  <c r="BV697" i="94" s="1"/>
  <c r="BB963" i="95"/>
  <c r="B858" i="95"/>
  <c r="AJ963" i="94"/>
  <c r="B783" i="94"/>
  <c r="AP746" i="23"/>
  <c r="AX746" i="23"/>
  <c r="BF746" i="23"/>
  <c r="BP422" i="23"/>
  <c r="BU422" i="23"/>
  <c r="BZ422" i="23"/>
  <c r="BO422" i="23"/>
  <c r="BT422" i="23"/>
  <c r="BY422" i="23"/>
  <c r="BS422" i="23"/>
  <c r="BX422" i="23"/>
  <c r="BR422" i="23"/>
  <c r="BW422" i="23"/>
  <c r="BQ422" i="23"/>
  <c r="BV422" i="23"/>
  <c r="AM422" i="23"/>
  <c r="BC422" i="23"/>
  <c r="AR422" i="23"/>
  <c r="BH422" i="23"/>
  <c r="BA422" i="23"/>
  <c r="AX422" i="23"/>
  <c r="BB422" i="23"/>
  <c r="AP422" i="23"/>
  <c r="BG422" i="23"/>
  <c r="BI422" i="23"/>
  <c r="BF422" i="23"/>
  <c r="BK422" i="23"/>
  <c r="AO422" i="23"/>
  <c r="BL422" i="23"/>
  <c r="BJ422" i="23"/>
  <c r="AU422" i="23"/>
  <c r="AW422" i="23"/>
  <c r="AK422" i="23"/>
  <c r="AY422" i="23"/>
  <c r="AN422" i="23"/>
  <c r="BD422" i="23"/>
  <c r="AS422" i="23"/>
  <c r="BM422" i="23"/>
  <c r="AT422" i="23"/>
  <c r="BE422" i="23"/>
  <c r="AQ422" i="23"/>
  <c r="AV422" i="23"/>
  <c r="BN422" i="23"/>
  <c r="AZ422" i="23"/>
  <c r="AL422" i="23"/>
  <c r="BL967" i="94"/>
  <c r="AO967" i="94"/>
  <c r="BN969" i="94"/>
  <c r="AK969" i="94"/>
  <c r="H468" i="94"/>
  <c r="H540" i="94" s="1"/>
  <c r="P468" i="94"/>
  <c r="P540" i="94" s="1"/>
  <c r="I468" i="94"/>
  <c r="I540" i="94" s="1"/>
  <c r="R468" i="94"/>
  <c r="R540" i="94" s="1"/>
  <c r="O468" i="94"/>
  <c r="O540" i="94" s="1"/>
  <c r="N468" i="94"/>
  <c r="N540" i="94" s="1"/>
  <c r="J468" i="94"/>
  <c r="J540" i="94" s="1"/>
  <c r="M468" i="94"/>
  <c r="M540" i="94" s="1"/>
  <c r="Q468" i="94"/>
  <c r="Q540" i="94" s="1"/>
  <c r="G468" i="94"/>
  <c r="G540" i="94" s="1"/>
  <c r="K468" i="94"/>
  <c r="K540" i="94" s="1"/>
  <c r="L468" i="94"/>
  <c r="L540" i="94" s="1"/>
  <c r="E540" i="94"/>
  <c r="E392" i="94"/>
  <c r="O969" i="94"/>
  <c r="AJ967" i="94"/>
  <c r="X736" i="95"/>
  <c r="B735" i="95"/>
  <c r="AA742" i="95"/>
  <c r="AA746" i="95" s="1"/>
  <c r="AV742" i="95"/>
  <c r="AV746" i="95" s="1"/>
  <c r="AR742" i="95"/>
  <c r="AR746" i="95" s="1"/>
  <c r="V742" i="95"/>
  <c r="V746" i="95" s="1"/>
  <c r="AX742" i="95"/>
  <c r="AX746" i="95" s="1"/>
  <c r="AL742" i="95"/>
  <c r="AL746" i="95" s="1"/>
  <c r="U742" i="95"/>
  <c r="U746" i="95" s="1"/>
  <c r="BT742" i="95"/>
  <c r="BT746" i="95" s="1"/>
  <c r="AS742" i="95"/>
  <c r="AS746" i="95" s="1"/>
  <c r="AG742" i="95"/>
  <c r="AG746" i="95" s="1"/>
  <c r="P746" i="95"/>
  <c r="BP742" i="95"/>
  <c r="BP746" i="95" s="1"/>
  <c r="AN742" i="95"/>
  <c r="AN746" i="95" s="1"/>
  <c r="AB742" i="95"/>
  <c r="AB746" i="95" s="1"/>
  <c r="BK742" i="95"/>
  <c r="BK746" i="95" s="1"/>
  <c r="BW742" i="95"/>
  <c r="BW746" i="95" s="1"/>
  <c r="E441" i="95"/>
  <c r="BF517" i="95"/>
  <c r="BJ517" i="95"/>
  <c r="BN517" i="95"/>
  <c r="BG517" i="95"/>
  <c r="BK517" i="95"/>
  <c r="BD517" i="95"/>
  <c r="BH517" i="95"/>
  <c r="BL517" i="95"/>
  <c r="BE517" i="95"/>
  <c r="BI517" i="95"/>
  <c r="BM517" i="95"/>
  <c r="BY421" i="94"/>
  <c r="BO421" i="94"/>
  <c r="BT421" i="94"/>
  <c r="BR421" i="94"/>
  <c r="BS421" i="94"/>
  <c r="BX421" i="94"/>
  <c r="BQ421" i="94"/>
  <c r="BV421" i="94"/>
  <c r="BW421" i="94"/>
  <c r="BU421" i="94"/>
  <c r="BZ421" i="94"/>
  <c r="BP421" i="94"/>
  <c r="AK421" i="94"/>
  <c r="AO421" i="94"/>
  <c r="AS421" i="94"/>
  <c r="AW421" i="94"/>
  <c r="BA421" i="94"/>
  <c r="BE421" i="94"/>
  <c r="BI421" i="94"/>
  <c r="BM421" i="94"/>
  <c r="AL421" i="94"/>
  <c r="AP421" i="94"/>
  <c r="AT421" i="94"/>
  <c r="AX421" i="94"/>
  <c r="BB421" i="94"/>
  <c r="BF421" i="94"/>
  <c r="BJ421" i="94"/>
  <c r="BN421" i="94"/>
  <c r="AM421" i="94"/>
  <c r="AQ421" i="94"/>
  <c r="AU421" i="94"/>
  <c r="AY421" i="94"/>
  <c r="BC421" i="94"/>
  <c r="BG421" i="94"/>
  <c r="BK421" i="94"/>
  <c r="AJ421" i="94"/>
  <c r="AN421" i="94"/>
  <c r="AR421" i="94"/>
  <c r="AV421" i="94"/>
  <c r="AZ421" i="94"/>
  <c r="BD421" i="94"/>
  <c r="BH421" i="94"/>
  <c r="BL421" i="94"/>
  <c r="BH742" i="94"/>
  <c r="BH746" i="94" s="1"/>
  <c r="AQ742" i="94"/>
  <c r="AQ746" i="94" s="1"/>
  <c r="AV742" i="94"/>
  <c r="AV746" i="94" s="1"/>
  <c r="AA742" i="94"/>
  <c r="AA746" i="94" s="1"/>
  <c r="AR742" i="94"/>
  <c r="AR746" i="94" s="1"/>
  <c r="AE742" i="94"/>
  <c r="AE746" i="94" s="1"/>
  <c r="BL742" i="94"/>
  <c r="BL746" i="94" s="1"/>
  <c r="BK742" i="94"/>
  <c r="BK746" i="94" s="1"/>
  <c r="AH742" i="94"/>
  <c r="AH746" i="94" s="1"/>
  <c r="U742" i="94"/>
  <c r="U746" i="94" s="1"/>
  <c r="BV742" i="94"/>
  <c r="BV746" i="94" s="1"/>
  <c r="AU742" i="94"/>
  <c r="AU746" i="94" s="1"/>
  <c r="AD742" i="94"/>
  <c r="AD746" i="94" s="1"/>
  <c r="Q742" i="94"/>
  <c r="Q746" i="94" s="1"/>
  <c r="BY742" i="94"/>
  <c r="BY746" i="94" s="1"/>
  <c r="A852" i="94"/>
  <c r="A859" i="94" s="1"/>
  <c r="BB857" i="94"/>
  <c r="BV917" i="94"/>
  <c r="BV921" i="94" s="1"/>
  <c r="BK917" i="94"/>
  <c r="BK921" i="94" s="1"/>
  <c r="BY917" i="94"/>
  <c r="BY921" i="94" s="1"/>
  <c r="BI917" i="94"/>
  <c r="BI921" i="94" s="1"/>
  <c r="BP917" i="94"/>
  <c r="BP921" i="94" s="1"/>
  <c r="E443" i="95"/>
  <c r="BI519" i="95"/>
  <c r="BM519" i="95"/>
  <c r="BF519" i="95"/>
  <c r="BJ519" i="95"/>
  <c r="BN519" i="95"/>
  <c r="BG519" i="95"/>
  <c r="BK519" i="95"/>
  <c r="BH519" i="95"/>
  <c r="BL519" i="95"/>
  <c r="BE694" i="23"/>
  <c r="BE697" i="23" s="1"/>
  <c r="AY694" i="23"/>
  <c r="AY697" i="23" s="1"/>
  <c r="Y694" i="23"/>
  <c r="Y697" i="23" s="1"/>
  <c r="AD694" i="23"/>
  <c r="AD697" i="23" s="1"/>
  <c r="BB694" i="23"/>
  <c r="BB697" i="23" s="1"/>
  <c r="AI694" i="23"/>
  <c r="AI697" i="23" s="1"/>
  <c r="AL694" i="23"/>
  <c r="AL697" i="23" s="1"/>
  <c r="BN694" i="23"/>
  <c r="BN697" i="23" s="1"/>
  <c r="Z694" i="23"/>
  <c r="Z697" i="23" s="1"/>
  <c r="BM694" i="23"/>
  <c r="BM697" i="23" s="1"/>
  <c r="AW694" i="23"/>
  <c r="AW697" i="23" s="1"/>
  <c r="AV694" i="23"/>
  <c r="AV697" i="23" s="1"/>
  <c r="AQ694" i="23"/>
  <c r="AQ697" i="23" s="1"/>
  <c r="BU423" i="94"/>
  <c r="BZ423" i="94"/>
  <c r="BP423" i="94"/>
  <c r="BY423" i="94"/>
  <c r="BO423" i="94"/>
  <c r="BT423" i="94"/>
  <c r="BQ423" i="94"/>
  <c r="BW423" i="94"/>
  <c r="BR423" i="94"/>
  <c r="BX423" i="94"/>
  <c r="BV423" i="94"/>
  <c r="BS423" i="94"/>
  <c r="AL423" i="94"/>
  <c r="AP423" i="94"/>
  <c r="AT423" i="94"/>
  <c r="AX423" i="94"/>
  <c r="BB423" i="94"/>
  <c r="BF423" i="94"/>
  <c r="BJ423" i="94"/>
  <c r="BN423" i="94"/>
  <c r="AM423" i="94"/>
  <c r="AQ423" i="94"/>
  <c r="AU423" i="94"/>
  <c r="AY423" i="94"/>
  <c r="BC423" i="94"/>
  <c r="BG423" i="94"/>
  <c r="BK423" i="94"/>
  <c r="AN423" i="94"/>
  <c r="AR423" i="94"/>
  <c r="AV423" i="94"/>
  <c r="AZ423" i="94"/>
  <c r="BD423" i="94"/>
  <c r="BH423" i="94"/>
  <c r="BL423" i="94"/>
  <c r="AO423" i="94"/>
  <c r="AS423" i="94"/>
  <c r="AW423" i="94"/>
  <c r="BA423" i="94"/>
  <c r="BE423" i="94"/>
  <c r="BI423" i="94"/>
  <c r="BM423" i="94"/>
  <c r="U694" i="94"/>
  <c r="U697" i="94" s="1"/>
  <c r="AA694" i="94"/>
  <c r="AA697" i="94" s="1"/>
  <c r="BK694" i="94"/>
  <c r="BK697" i="94" s="1"/>
  <c r="BF694" i="94"/>
  <c r="BF697" i="94" s="1"/>
  <c r="Y694" i="94"/>
  <c r="Y697" i="94" s="1"/>
  <c r="Q694" i="94"/>
  <c r="Q697" i="94" s="1"/>
  <c r="AC694" i="94"/>
  <c r="AC697" i="94" s="1"/>
  <c r="Z694" i="94"/>
  <c r="Z697" i="94" s="1"/>
  <c r="S694" i="95"/>
  <c r="S697" i="95" s="1"/>
  <c r="BE694" i="95"/>
  <c r="BE697" i="95" s="1"/>
  <c r="BJ694" i="95"/>
  <c r="BJ697" i="95" s="1"/>
  <c r="Z694" i="95"/>
  <c r="Z697" i="95" s="1"/>
  <c r="AR694" i="95"/>
  <c r="AR697" i="95" s="1"/>
  <c r="X694" i="95"/>
  <c r="X697" i="95" s="1"/>
  <c r="W694" i="95"/>
  <c r="W697" i="95" s="1"/>
  <c r="AS694" i="95"/>
  <c r="AS697" i="95" s="1"/>
  <c r="BM694" i="95"/>
  <c r="BM697" i="95" s="1"/>
  <c r="AD694" i="95"/>
  <c r="AD697" i="95" s="1"/>
  <c r="AI694" i="95"/>
  <c r="AI697" i="95" s="1"/>
  <c r="BN694" i="95"/>
  <c r="BN697" i="95" s="1"/>
  <c r="N694" i="95"/>
  <c r="N697" i="95" s="1"/>
  <c r="BU414" i="95"/>
  <c r="BZ414" i="95"/>
  <c r="BP414" i="95"/>
  <c r="BY414" i="95"/>
  <c r="BO414" i="95"/>
  <c r="BT414" i="95"/>
  <c r="BS414" i="95"/>
  <c r="BQ414" i="95"/>
  <c r="BW414" i="95"/>
  <c r="BR414" i="95"/>
  <c r="BX414" i="95"/>
  <c r="BV414" i="95"/>
  <c r="AE414" i="95"/>
  <c r="AI414" i="95"/>
  <c r="AM414" i="95"/>
  <c r="AQ414" i="95"/>
  <c r="AU414" i="95"/>
  <c r="AY414" i="95"/>
  <c r="BC414" i="95"/>
  <c r="BG414" i="95"/>
  <c r="BK414" i="95"/>
  <c r="AF414" i="95"/>
  <c r="AJ414" i="95"/>
  <c r="AN414" i="95"/>
  <c r="AR414" i="95"/>
  <c r="AV414" i="95"/>
  <c r="AZ414" i="95"/>
  <c r="BD414" i="95"/>
  <c r="BH414" i="95"/>
  <c r="BL414" i="95"/>
  <c r="AC414" i="95"/>
  <c r="AG414" i="95"/>
  <c r="AK414" i="95"/>
  <c r="AO414" i="95"/>
  <c r="AS414" i="95"/>
  <c r="AW414" i="95"/>
  <c r="BA414" i="95"/>
  <c r="BE414" i="95"/>
  <c r="BI414" i="95"/>
  <c r="BM414" i="95"/>
  <c r="AD414" i="95"/>
  <c r="AH414" i="95"/>
  <c r="AL414" i="95"/>
  <c r="AP414" i="95"/>
  <c r="AT414" i="95"/>
  <c r="AX414" i="95"/>
  <c r="BB414" i="95"/>
  <c r="BF414" i="95"/>
  <c r="BJ414" i="95"/>
  <c r="BN414" i="95"/>
  <c r="BS796" i="94"/>
  <c r="AP969" i="23"/>
  <c r="AP721" i="23"/>
  <c r="AT967" i="23"/>
  <c r="AX721" i="23"/>
  <c r="AX969" i="23"/>
  <c r="BF721" i="23"/>
  <c r="BF969" i="23"/>
  <c r="BJ967" i="23"/>
  <c r="BN969" i="23"/>
  <c r="BN721" i="23"/>
  <c r="BZ969" i="23"/>
  <c r="AI967" i="23"/>
  <c r="AH969" i="23"/>
  <c r="Y969" i="23"/>
  <c r="AA721" i="23"/>
  <c r="AA969" i="23"/>
  <c r="BN817" i="23"/>
  <c r="BN821" i="23" s="1"/>
  <c r="BJ817" i="23"/>
  <c r="BJ821" i="23" s="1"/>
  <c r="BF817" i="23"/>
  <c r="BF821" i="23" s="1"/>
  <c r="BB817" i="23"/>
  <c r="BB821" i="23" s="1"/>
  <c r="AX817" i="23"/>
  <c r="AX821" i="23" s="1"/>
  <c r="AT817" i="23"/>
  <c r="AT821" i="23" s="1"/>
  <c r="AP817" i="23"/>
  <c r="AP821" i="23" s="1"/>
  <c r="AL817" i="23"/>
  <c r="AL821" i="23" s="1"/>
  <c r="AH817" i="23"/>
  <c r="AH821" i="23" s="1"/>
  <c r="BQ817" i="23"/>
  <c r="BQ821" i="23" s="1"/>
  <c r="BP817" i="23"/>
  <c r="BP821" i="23" s="1"/>
  <c r="BO817" i="23"/>
  <c r="BO821" i="23" s="1"/>
  <c r="BQ418" i="23"/>
  <c r="BV418" i="23"/>
  <c r="BW418" i="23"/>
  <c r="BP418" i="23"/>
  <c r="BU418" i="23"/>
  <c r="BZ418" i="23"/>
  <c r="BT418" i="23"/>
  <c r="BY418" i="23"/>
  <c r="BO418" i="23"/>
  <c r="BX418" i="23"/>
  <c r="BR418" i="23"/>
  <c r="BS418" i="23"/>
  <c r="AU418" i="23"/>
  <c r="BK418" i="23"/>
  <c r="AV418" i="23"/>
  <c r="BL418" i="23"/>
  <c r="BF418" i="23"/>
  <c r="AG418" i="23"/>
  <c r="AG816" i="23" s="1"/>
  <c r="BA418" i="23"/>
  <c r="AO418" i="23"/>
  <c r="AI418" i="23"/>
  <c r="AI816" i="23" s="1"/>
  <c r="AY418" i="23"/>
  <c r="AJ418" i="23"/>
  <c r="AZ418" i="23"/>
  <c r="AH418" i="23"/>
  <c r="BN418" i="23"/>
  <c r="BE418" i="23"/>
  <c r="BI418" i="23"/>
  <c r="AW418" i="23"/>
  <c r="AM418" i="23"/>
  <c r="BC418" i="23"/>
  <c r="AN418" i="23"/>
  <c r="BD418" i="23"/>
  <c r="AP418" i="23"/>
  <c r="AT418" i="23"/>
  <c r="AK418" i="23"/>
  <c r="AL418" i="23"/>
  <c r="BM418" i="23"/>
  <c r="AQ418" i="23"/>
  <c r="BG418" i="23"/>
  <c r="AR418" i="23"/>
  <c r="BH418" i="23"/>
  <c r="AX418" i="23"/>
  <c r="BJ418" i="23"/>
  <c r="AS418" i="23"/>
  <c r="BB418" i="23"/>
  <c r="AZ871" i="23"/>
  <c r="BN871" i="23"/>
  <c r="BY396" i="94"/>
  <c r="BO396" i="94"/>
  <c r="BT396" i="94"/>
  <c r="BQ396" i="94"/>
  <c r="BZ396" i="94"/>
  <c r="BX396" i="94"/>
  <c r="BV396" i="94"/>
  <c r="BP396" i="94"/>
  <c r="BR396" i="94"/>
  <c r="BS396" i="94"/>
  <c r="BW396" i="94"/>
  <c r="BU396" i="94"/>
  <c r="K396" i="94"/>
  <c r="O396" i="94"/>
  <c r="S396" i="94"/>
  <c r="W396" i="94"/>
  <c r="AA396" i="94"/>
  <c r="AE396" i="94"/>
  <c r="AI396" i="94"/>
  <c r="AM396" i="94"/>
  <c r="AQ396" i="94"/>
  <c r="AU396" i="94"/>
  <c r="AY396" i="94"/>
  <c r="BC396" i="94"/>
  <c r="BG396" i="94"/>
  <c r="BK396" i="94"/>
  <c r="L396" i="94"/>
  <c r="P396" i="94"/>
  <c r="T396" i="94"/>
  <c r="X396" i="94"/>
  <c r="AB396" i="94"/>
  <c r="AF396" i="94"/>
  <c r="AJ396" i="94"/>
  <c r="AN396" i="94"/>
  <c r="AR396" i="94"/>
  <c r="AV396" i="94"/>
  <c r="AZ396" i="94"/>
  <c r="BD396" i="94"/>
  <c r="BH396" i="94"/>
  <c r="BL396" i="94"/>
  <c r="M396" i="94"/>
  <c r="Q396" i="94"/>
  <c r="U396" i="94"/>
  <c r="Y396" i="94"/>
  <c r="AC396" i="94"/>
  <c r="AG396" i="94"/>
  <c r="AK396" i="94"/>
  <c r="AO396" i="94"/>
  <c r="AS396" i="94"/>
  <c r="AW396" i="94"/>
  <c r="BA396" i="94"/>
  <c r="BE396" i="94"/>
  <c r="BI396" i="94"/>
  <c r="BM396" i="94"/>
  <c r="N396" i="94"/>
  <c r="R396" i="94"/>
  <c r="V396" i="94"/>
  <c r="Z396" i="94"/>
  <c r="AD396" i="94"/>
  <c r="AH396" i="94"/>
  <c r="AL396" i="94"/>
  <c r="AP396" i="94"/>
  <c r="AT396" i="94"/>
  <c r="AX396" i="94"/>
  <c r="BB396" i="94"/>
  <c r="BF396" i="94"/>
  <c r="BJ396" i="94"/>
  <c r="BN396" i="94"/>
  <c r="B758" i="94"/>
  <c r="AD963" i="94"/>
  <c r="BH969" i="95"/>
  <c r="BX969" i="95"/>
  <c r="BA967" i="95"/>
  <c r="AT969" i="95"/>
  <c r="BZ969" i="95"/>
  <c r="BO969" i="95"/>
  <c r="AG969" i="95"/>
  <c r="AA967" i="95"/>
  <c r="AB969" i="95"/>
  <c r="AE969" i="95"/>
  <c r="U540" i="95"/>
  <c r="AA540" i="95"/>
  <c r="Z540" i="95"/>
  <c r="AS871" i="95"/>
  <c r="BR921" i="95"/>
  <c r="AO771" i="23"/>
  <c r="BE771" i="23"/>
  <c r="AD771" i="23"/>
  <c r="AS965" i="23"/>
  <c r="AM846" i="23"/>
  <c r="AU540" i="23"/>
  <c r="AY540" i="23"/>
  <c r="AX540" i="23"/>
  <c r="BL892" i="23"/>
  <c r="BL896" i="23" s="1"/>
  <c r="BH892" i="23"/>
  <c r="BH896" i="23" s="1"/>
  <c r="BD892" i="23"/>
  <c r="BD896" i="23" s="1"/>
  <c r="BY892" i="23"/>
  <c r="BY896" i="23" s="1"/>
  <c r="BX892" i="23"/>
  <c r="BX896" i="23" s="1"/>
  <c r="BW892" i="23"/>
  <c r="BW896" i="23" s="1"/>
  <c r="BV892" i="23"/>
  <c r="BV896" i="23" s="1"/>
  <c r="BG896" i="23"/>
  <c r="BV942" i="23"/>
  <c r="BV946" i="23" s="1"/>
  <c r="BQ942" i="23"/>
  <c r="BQ946" i="23" s="1"/>
  <c r="BP942" i="23"/>
  <c r="BP946" i="23" s="1"/>
  <c r="BO942" i="23"/>
  <c r="BO946" i="23" s="1"/>
  <c r="AV836" i="94"/>
  <c r="B835" i="94"/>
  <c r="AY896" i="94"/>
  <c r="H694" i="94"/>
  <c r="H697" i="94" s="1"/>
  <c r="AS842" i="95"/>
  <c r="AS846" i="95" s="1"/>
  <c r="BM842" i="95"/>
  <c r="BM846" i="95" s="1"/>
  <c r="BF842" i="95"/>
  <c r="BF846" i="95" s="1"/>
  <c r="AQ842" i="95"/>
  <c r="AQ846" i="95" s="1"/>
  <c r="BU842" i="95"/>
  <c r="BU846" i="95" s="1"/>
  <c r="BR842" i="95"/>
  <c r="BR846" i="95" s="1"/>
  <c r="BQ842" i="95"/>
  <c r="BQ846" i="95" s="1"/>
  <c r="BW842" i="95"/>
  <c r="BW846" i="95" s="1"/>
  <c r="BD842" i="95"/>
  <c r="BD846" i="95" s="1"/>
  <c r="BT842" i="95"/>
  <c r="BT846" i="95" s="1"/>
  <c r="AV540" i="95"/>
  <c r="BG892" i="95"/>
  <c r="BG896" i="95" s="1"/>
  <c r="BS892" i="95"/>
  <c r="BS896" i="95" s="1"/>
  <c r="BN892" i="95"/>
  <c r="BN896" i="95" s="1"/>
  <c r="BO892" i="95"/>
  <c r="BO896" i="95" s="1"/>
  <c r="BM892" i="95"/>
  <c r="BM896" i="95" s="1"/>
  <c r="BU892" i="95"/>
  <c r="BU896" i="95" s="1"/>
  <c r="BL892" i="95"/>
  <c r="BL896" i="95" s="1"/>
  <c r="BK742" i="23"/>
  <c r="BK746" i="23" s="1"/>
  <c r="BG742" i="23"/>
  <c r="BG746" i="23" s="1"/>
  <c r="BC742" i="23"/>
  <c r="BC746" i="23" s="1"/>
  <c r="AY742" i="23"/>
  <c r="AY746" i="23" s="1"/>
  <c r="AU742" i="23"/>
  <c r="AU746" i="23" s="1"/>
  <c r="AQ742" i="23"/>
  <c r="AQ746" i="23" s="1"/>
  <c r="AM742" i="23"/>
  <c r="AM746" i="23" s="1"/>
  <c r="AI742" i="23"/>
  <c r="AI746" i="23" s="1"/>
  <c r="AE742" i="23"/>
  <c r="AE746" i="23" s="1"/>
  <c r="AA742" i="23"/>
  <c r="AA746" i="23" s="1"/>
  <c r="W742" i="23"/>
  <c r="W746" i="23" s="1"/>
  <c r="S742" i="23"/>
  <c r="S746" i="23" s="1"/>
  <c r="BW742" i="23"/>
  <c r="BW746" i="23" s="1"/>
  <c r="BV742" i="23"/>
  <c r="BV746" i="23" s="1"/>
  <c r="BP742" i="23"/>
  <c r="BP746" i="23" s="1"/>
  <c r="BQ742" i="23"/>
  <c r="BQ746" i="23" s="1"/>
  <c r="E438" i="94"/>
  <c r="BB514" i="94"/>
  <c r="BA514" i="94"/>
  <c r="AZ969" i="94"/>
  <c r="BP969" i="94"/>
  <c r="BY969" i="94"/>
  <c r="BB967" i="94"/>
  <c r="AQ969" i="94"/>
  <c r="BG969" i="94"/>
  <c r="AM969" i="94"/>
  <c r="O616" i="94"/>
  <c r="O717" i="94"/>
  <c r="O721" i="94" s="1"/>
  <c r="H717" i="94"/>
  <c r="H721" i="94" s="1"/>
  <c r="H616" i="94"/>
  <c r="AF616" i="94"/>
  <c r="AF717" i="94"/>
  <c r="AF721" i="94" s="1"/>
  <c r="AP717" i="94"/>
  <c r="AP721" i="94" s="1"/>
  <c r="AP616" i="94"/>
  <c r="AN717" i="94"/>
  <c r="AN721" i="94" s="1"/>
  <c r="AN616" i="94"/>
  <c r="AI717" i="94"/>
  <c r="AI721" i="94" s="1"/>
  <c r="AI616" i="94"/>
  <c r="AG717" i="94"/>
  <c r="AG721" i="94" s="1"/>
  <c r="AG616" i="94"/>
  <c r="W717" i="94"/>
  <c r="W721" i="94" s="1"/>
  <c r="W616" i="94"/>
  <c r="AL717" i="94"/>
  <c r="AL721" i="94" s="1"/>
  <c r="AL616" i="94"/>
  <c r="AE717" i="94"/>
  <c r="AE721" i="94" s="1"/>
  <c r="AE616" i="94"/>
  <c r="BG616" i="94"/>
  <c r="BG717" i="94"/>
  <c r="BG721" i="94" s="1"/>
  <c r="BT717" i="94"/>
  <c r="BT721" i="94" s="1"/>
  <c r="BT616" i="94"/>
  <c r="Z717" i="94"/>
  <c r="Z721" i="94" s="1"/>
  <c r="Z616" i="94"/>
  <c r="S616" i="94"/>
  <c r="S717" i="94"/>
  <c r="S721" i="94" s="1"/>
  <c r="R616" i="94"/>
  <c r="R717" i="94"/>
  <c r="R721" i="94" s="1"/>
  <c r="BB717" i="94"/>
  <c r="BB721" i="94" s="1"/>
  <c r="BB616" i="94"/>
  <c r="AT616" i="94"/>
  <c r="AT717" i="94"/>
  <c r="AT721" i="94" s="1"/>
  <c r="G717" i="94"/>
  <c r="G721" i="94" s="1"/>
  <c r="G616" i="94"/>
  <c r="H969" i="94"/>
  <c r="Z967" i="94"/>
  <c r="AZ817" i="95"/>
  <c r="AZ821" i="95" s="1"/>
  <c r="BA817" i="95"/>
  <c r="BA821" i="95" s="1"/>
  <c r="BZ817" i="95"/>
  <c r="BZ821" i="95" s="1"/>
  <c r="AV817" i="95"/>
  <c r="AV821" i="95" s="1"/>
  <c r="AQ817" i="95"/>
  <c r="AQ821" i="95" s="1"/>
  <c r="BN817" i="95"/>
  <c r="BN821" i="95" s="1"/>
  <c r="AP817" i="95"/>
  <c r="AP821" i="95" s="1"/>
  <c r="AM817" i="95"/>
  <c r="AM821" i="95" s="1"/>
  <c r="AX817" i="95"/>
  <c r="AX821" i="95" s="1"/>
  <c r="AK817" i="95"/>
  <c r="AK821" i="95" s="1"/>
  <c r="AI817" i="95"/>
  <c r="AI821" i="95" s="1"/>
  <c r="BS421" i="23"/>
  <c r="BX421" i="23"/>
  <c r="BR421" i="23"/>
  <c r="BW421" i="23"/>
  <c r="BQ421" i="23"/>
  <c r="BV421" i="23"/>
  <c r="BP421" i="23"/>
  <c r="BU421" i="23"/>
  <c r="BZ421" i="23"/>
  <c r="BO421" i="23"/>
  <c r="BT421" i="23"/>
  <c r="BY421" i="23"/>
  <c r="AL421" i="23"/>
  <c r="BB421" i="23"/>
  <c r="AM421" i="23"/>
  <c r="BC421" i="23"/>
  <c r="AS421" i="23"/>
  <c r="BM421" i="23"/>
  <c r="AV421" i="23"/>
  <c r="BE421" i="23"/>
  <c r="AP421" i="23"/>
  <c r="BF421" i="23"/>
  <c r="AQ421" i="23"/>
  <c r="BG421" i="23"/>
  <c r="BA421" i="23"/>
  <c r="AR421" i="23"/>
  <c r="BD421" i="23"/>
  <c r="AJ421" i="23"/>
  <c r="AT421" i="23"/>
  <c r="BJ421" i="23"/>
  <c r="AU421" i="23"/>
  <c r="BK421" i="23"/>
  <c r="BI421" i="23"/>
  <c r="BH421" i="23"/>
  <c r="BL421" i="23"/>
  <c r="AZ421" i="23"/>
  <c r="AX421" i="23"/>
  <c r="BN421" i="23"/>
  <c r="AY421" i="23"/>
  <c r="AK421" i="23"/>
  <c r="AW421" i="23"/>
  <c r="AN421" i="23"/>
  <c r="AO421" i="23"/>
  <c r="BP429" i="23"/>
  <c r="BU429" i="23"/>
  <c r="BZ429" i="23"/>
  <c r="BO429" i="23"/>
  <c r="BT429" i="23"/>
  <c r="BY429" i="23"/>
  <c r="BS429" i="23"/>
  <c r="BX429" i="23"/>
  <c r="BR429" i="23"/>
  <c r="BW429" i="23"/>
  <c r="BQ429" i="23"/>
  <c r="BV429" i="23"/>
  <c r="AS429" i="23"/>
  <c r="BI429" i="23"/>
  <c r="BK429" i="23"/>
  <c r="AT429" i="23"/>
  <c r="BJ429" i="23"/>
  <c r="AR429" i="23"/>
  <c r="AW429" i="23"/>
  <c r="BM429" i="23"/>
  <c r="AV429" i="23"/>
  <c r="AX429" i="23"/>
  <c r="BN429" i="23"/>
  <c r="AZ429" i="23"/>
  <c r="BA429" i="23"/>
  <c r="AU429" i="23"/>
  <c r="BD429" i="23"/>
  <c r="BB429" i="23"/>
  <c r="AY429" i="23"/>
  <c r="BH429" i="23"/>
  <c r="BE429" i="23"/>
  <c r="BC429" i="23"/>
  <c r="BL429" i="23"/>
  <c r="BF429" i="23"/>
  <c r="BG429" i="23"/>
  <c r="AY891" i="23"/>
  <c r="AY895" i="23" s="1"/>
  <c r="AY898" i="23" s="1"/>
  <c r="AY899" i="23" s="1"/>
  <c r="BA540" i="95" l="1"/>
  <c r="P741" i="95"/>
  <c r="AQ792" i="23"/>
  <c r="AQ796" i="23" s="1"/>
  <c r="BD540" i="23"/>
  <c r="BI616" i="23"/>
  <c r="BP616" i="23"/>
  <c r="V766" i="94"/>
  <c r="V770" i="94" s="1"/>
  <c r="V773" i="94" s="1"/>
  <c r="V774" i="94" s="1"/>
  <c r="K47" i="68"/>
  <c r="K46" i="68" s="1"/>
  <c r="AR616" i="23"/>
  <c r="AV866" i="95"/>
  <c r="AV870" i="95" s="1"/>
  <c r="AV873" i="95" s="1"/>
  <c r="AJ786" i="23"/>
  <c r="BG792" i="23"/>
  <c r="BG796" i="23" s="1"/>
  <c r="AI792" i="23"/>
  <c r="AI796" i="23" s="1"/>
  <c r="BK616" i="23"/>
  <c r="B785" i="23"/>
  <c r="BZ792" i="23"/>
  <c r="BZ796" i="23" s="1"/>
  <c r="BV616" i="23"/>
  <c r="AH816" i="94"/>
  <c r="AH820" i="94" s="1"/>
  <c r="AH823" i="94" s="1"/>
  <c r="AH824" i="94" s="1"/>
  <c r="BB540" i="23"/>
  <c r="AD616" i="23"/>
  <c r="BU741" i="95"/>
  <c r="BU745" i="95" s="1"/>
  <c r="BU748" i="95" s="1"/>
  <c r="AT866" i="95"/>
  <c r="BO792" i="23"/>
  <c r="BO796" i="23" s="1"/>
  <c r="BK741" i="95"/>
  <c r="BK745" i="95" s="1"/>
  <c r="BK748" i="95" s="1"/>
  <c r="AU741" i="95"/>
  <c r="AE741" i="95"/>
  <c r="AE745" i="95" s="1"/>
  <c r="AE748" i="95" s="1"/>
  <c r="BT792" i="23"/>
  <c r="BT796" i="23" s="1"/>
  <c r="BN741" i="95"/>
  <c r="BN745" i="95" s="1"/>
  <c r="BN748" i="95" s="1"/>
  <c r="AX741" i="95"/>
  <c r="AH741" i="95"/>
  <c r="AH745" i="95" s="1"/>
  <c r="AH748" i="95" s="1"/>
  <c r="R741" i="95"/>
  <c r="R745" i="95" s="1"/>
  <c r="R748" i="95" s="1"/>
  <c r="BD741" i="95"/>
  <c r="BD745" i="95" s="1"/>
  <c r="BD748" i="95" s="1"/>
  <c r="AN741" i="95"/>
  <c r="X741" i="95"/>
  <c r="X745" i="95" s="1"/>
  <c r="X748" i="95" s="1"/>
  <c r="D47" i="68"/>
  <c r="BC741" i="95"/>
  <c r="AM741" i="95"/>
  <c r="AM745" i="95" s="1"/>
  <c r="AM748" i="95" s="1"/>
  <c r="W741" i="95"/>
  <c r="W745" i="95" s="1"/>
  <c r="W748" i="95" s="1"/>
  <c r="BN866" i="95"/>
  <c r="BN870" i="95" s="1"/>
  <c r="BN873" i="95" s="1"/>
  <c r="AX866" i="95"/>
  <c r="BL866" i="95"/>
  <c r="BL870" i="95" s="1"/>
  <c r="BL873" i="95" s="1"/>
  <c r="BF741" i="95"/>
  <c r="BF745" i="95" s="1"/>
  <c r="BF748" i="95" s="1"/>
  <c r="AP741" i="95"/>
  <c r="Z741" i="95"/>
  <c r="Z745" i="95" s="1"/>
  <c r="Z748" i="95" s="1"/>
  <c r="BL741" i="95"/>
  <c r="BL745" i="95" s="1"/>
  <c r="BL748" i="95" s="1"/>
  <c r="AV741" i="95"/>
  <c r="AV745" i="95" s="1"/>
  <c r="AV748" i="95" s="1"/>
  <c r="AF741" i="95"/>
  <c r="AY741" i="95"/>
  <c r="AY745" i="95" s="1"/>
  <c r="AY748" i="95" s="1"/>
  <c r="AI741" i="95"/>
  <c r="AI745" i="95" s="1"/>
  <c r="AI748" i="95" s="1"/>
  <c r="S741" i="95"/>
  <c r="S745" i="95" s="1"/>
  <c r="S748" i="95" s="1"/>
  <c r="BO741" i="95"/>
  <c r="BO745" i="95" s="1"/>
  <c r="BO748" i="95" s="1"/>
  <c r="Q741" i="94"/>
  <c r="Q745" i="94" s="1"/>
  <c r="Q748" i="94" s="1"/>
  <c r="AH816" i="23"/>
  <c r="BH540" i="23"/>
  <c r="AH965" i="23"/>
  <c r="B965" i="23" s="1"/>
  <c r="BE540" i="23"/>
  <c r="BG540" i="23"/>
  <c r="AF616" i="23"/>
  <c r="BE866" i="95"/>
  <c r="BE870" i="95" s="1"/>
  <c r="BE873" i="95" s="1"/>
  <c r="AY866" i="95"/>
  <c r="AY870" i="95" s="1"/>
  <c r="AY873" i="95" s="1"/>
  <c r="BQ866" i="95"/>
  <c r="BQ870" i="95" s="1"/>
  <c r="BQ873" i="95" s="1"/>
  <c r="BZ866" i="95"/>
  <c r="BZ870" i="95" s="1"/>
  <c r="BZ873" i="95" s="1"/>
  <c r="B965" i="94"/>
  <c r="BF866" i="95"/>
  <c r="BF870" i="95" s="1"/>
  <c r="BF873" i="95" s="1"/>
  <c r="BD866" i="95"/>
  <c r="BD870" i="95" s="1"/>
  <c r="BD873" i="95" s="1"/>
  <c r="BL766" i="94"/>
  <c r="BL770" i="94" s="1"/>
  <c r="BL773" i="94" s="1"/>
  <c r="AF766" i="94"/>
  <c r="AF770" i="94" s="1"/>
  <c r="AF773" i="94" s="1"/>
  <c r="AX870" i="95"/>
  <c r="AX873" i="95" s="1"/>
  <c r="BX841" i="95"/>
  <c r="BX845" i="95" s="1"/>
  <c r="BX848" i="95" s="1"/>
  <c r="BA866" i="95"/>
  <c r="BA870" i="95" s="1"/>
  <c r="BA873" i="95" s="1"/>
  <c r="BG791" i="95"/>
  <c r="BG795" i="95" s="1"/>
  <c r="BG798" i="95" s="1"/>
  <c r="AQ791" i="95"/>
  <c r="AQ795" i="95" s="1"/>
  <c r="AQ798" i="95" s="1"/>
  <c r="BQ791" i="95"/>
  <c r="BQ795" i="95" s="1"/>
  <c r="BQ798" i="95" s="1"/>
  <c r="B965" i="95"/>
  <c r="BB540" i="95"/>
  <c r="BF841" i="95"/>
  <c r="BF845" i="95" s="1"/>
  <c r="BF848" i="95" s="1"/>
  <c r="AN849" i="95"/>
  <c r="BQ841" i="95"/>
  <c r="BQ845" i="95" s="1"/>
  <c r="BQ848" i="95" s="1"/>
  <c r="AS766" i="23"/>
  <c r="AS770" i="23" s="1"/>
  <c r="AS773" i="23" s="1"/>
  <c r="BF766" i="23"/>
  <c r="BF770" i="23" s="1"/>
  <c r="BF773" i="23" s="1"/>
  <c r="AZ766" i="23"/>
  <c r="AZ770" i="23" s="1"/>
  <c r="AZ773" i="23" s="1"/>
  <c r="AI766" i="23"/>
  <c r="AI770" i="23" s="1"/>
  <c r="AI773" i="23" s="1"/>
  <c r="AG766" i="23"/>
  <c r="AG770" i="23" s="1"/>
  <c r="AG773" i="23" s="1"/>
  <c r="BV766" i="23"/>
  <c r="BV770" i="23" s="1"/>
  <c r="BV773" i="23" s="1"/>
  <c r="BX766" i="23"/>
  <c r="BX770" i="23" s="1"/>
  <c r="BX773" i="23" s="1"/>
  <c r="AZ791" i="95"/>
  <c r="AZ795" i="95" s="1"/>
  <c r="AZ798" i="95" s="1"/>
  <c r="AJ791" i="95"/>
  <c r="AJ795" i="95" s="1"/>
  <c r="AJ798" i="95" s="1"/>
  <c r="BB791" i="95"/>
  <c r="BB795" i="95" s="1"/>
  <c r="BB798" i="95" s="1"/>
  <c r="AL791" i="95"/>
  <c r="AL795" i="95" s="1"/>
  <c r="AL798" i="95" s="1"/>
  <c r="BI791" i="95"/>
  <c r="BI795" i="95" s="1"/>
  <c r="BI798" i="95" s="1"/>
  <c r="AS791" i="95"/>
  <c r="AS795" i="95" s="1"/>
  <c r="AS798" i="95" s="1"/>
  <c r="AC791" i="95"/>
  <c r="AC795" i="95" s="1"/>
  <c r="AC798" i="95" s="1"/>
  <c r="BR791" i="95"/>
  <c r="BR795" i="95" s="1"/>
  <c r="BR798" i="95" s="1"/>
  <c r="BZ791" i="95"/>
  <c r="BZ795" i="95" s="1"/>
  <c r="BZ798" i="95" s="1"/>
  <c r="BQ796" i="23"/>
  <c r="BV866" i="95"/>
  <c r="BV870" i="95" s="1"/>
  <c r="BV873" i="95" s="1"/>
  <c r="AB792" i="23"/>
  <c r="AB796" i="23" s="1"/>
  <c r="BH792" i="23"/>
  <c r="BH796" i="23" s="1"/>
  <c r="BD616" i="23"/>
  <c r="AN616" i="23"/>
  <c r="E697" i="23"/>
  <c r="BS616" i="23"/>
  <c r="AE616" i="23"/>
  <c r="AW866" i="23"/>
  <c r="AW870" i="23" s="1"/>
  <c r="AW873" i="23" s="1"/>
  <c r="BQ866" i="23"/>
  <c r="BQ870" i="23" s="1"/>
  <c r="BQ873" i="23" s="1"/>
  <c r="BS866" i="23"/>
  <c r="BS870" i="23" s="1"/>
  <c r="BS873" i="23" s="1"/>
  <c r="BZ866" i="23"/>
  <c r="BZ870" i="23" s="1"/>
  <c r="BZ873" i="23" s="1"/>
  <c r="BF792" i="23"/>
  <c r="BF796" i="23" s="1"/>
  <c r="BR816" i="23"/>
  <c r="BR820" i="23" s="1"/>
  <c r="BR823" i="23" s="1"/>
  <c r="C47" i="68"/>
  <c r="AJ792" i="23"/>
  <c r="AJ796" i="23" s="1"/>
  <c r="BW792" i="23"/>
  <c r="BW796" i="23" s="1"/>
  <c r="BJ616" i="23"/>
  <c r="BN841" i="23"/>
  <c r="BN845" i="23" s="1"/>
  <c r="BN848" i="23" s="1"/>
  <c r="AQ841" i="23"/>
  <c r="AW841" i="23"/>
  <c r="AW845" i="23" s="1"/>
  <c r="AW848" i="23" s="1"/>
  <c r="BO841" i="23"/>
  <c r="BO845" i="23" s="1"/>
  <c r="BO848" i="23" s="1"/>
  <c r="BQ841" i="23"/>
  <c r="BQ845" i="23" s="1"/>
  <c r="BQ848" i="23" s="1"/>
  <c r="I47" i="68"/>
  <c r="I46" i="68" s="1"/>
  <c r="X766" i="23"/>
  <c r="X770" i="23" s="1"/>
  <c r="X773" i="23" s="1"/>
  <c r="BB540" i="94"/>
  <c r="BE841" i="95"/>
  <c r="BE845" i="95" s="1"/>
  <c r="BE848" i="95" s="1"/>
  <c r="BD841" i="95"/>
  <c r="BD845" i="95" s="1"/>
  <c r="BD848" i="95" s="1"/>
  <c r="BG866" i="95"/>
  <c r="BG870" i="95" s="1"/>
  <c r="BG873" i="95" s="1"/>
  <c r="AL616" i="23"/>
  <c r="AQ741" i="23"/>
  <c r="AQ745" i="23" s="1"/>
  <c r="AQ748" i="23" s="1"/>
  <c r="AG741" i="23"/>
  <c r="AG745" i="23" s="1"/>
  <c r="AG748" i="23" s="1"/>
  <c r="R741" i="23"/>
  <c r="R745" i="23" s="1"/>
  <c r="R748" i="23" s="1"/>
  <c r="AW741" i="23"/>
  <c r="AW745" i="23" s="1"/>
  <c r="AW748" i="23" s="1"/>
  <c r="BA741" i="23"/>
  <c r="BA745" i="23" s="1"/>
  <c r="BA748" i="23" s="1"/>
  <c r="P741" i="23"/>
  <c r="BE540" i="94"/>
  <c r="BM741" i="94"/>
  <c r="BM745" i="94" s="1"/>
  <c r="BM748" i="94" s="1"/>
  <c r="AW741" i="94"/>
  <c r="AG741" i="94"/>
  <c r="AG745" i="94" s="1"/>
  <c r="AG748" i="94" s="1"/>
  <c r="BU741" i="94"/>
  <c r="BU745" i="94" s="1"/>
  <c r="BU748" i="94" s="1"/>
  <c r="BW741" i="94"/>
  <c r="BW745" i="94" s="1"/>
  <c r="BW748" i="94" s="1"/>
  <c r="BC866" i="94"/>
  <c r="BC870" i="94" s="1"/>
  <c r="BC873" i="94" s="1"/>
  <c r="BJ866" i="94"/>
  <c r="AT866" i="94"/>
  <c r="AT870" i="94" s="1"/>
  <c r="AT873" i="94" s="1"/>
  <c r="AT874" i="94" s="1"/>
  <c r="BT866" i="94"/>
  <c r="BT870" i="94" s="1"/>
  <c r="BT873" i="94" s="1"/>
  <c r="BZ866" i="94"/>
  <c r="BZ870" i="94" s="1"/>
  <c r="BZ873" i="94" s="1"/>
  <c r="BQ866" i="94"/>
  <c r="BQ870" i="94" s="1"/>
  <c r="BQ873" i="94" s="1"/>
  <c r="W766" i="95"/>
  <c r="W770" i="95" s="1"/>
  <c r="W773" i="95" s="1"/>
  <c r="AH816" i="95"/>
  <c r="AH820" i="95" s="1"/>
  <c r="AH823" i="95" s="1"/>
  <c r="AH824" i="95" s="1"/>
  <c r="BL791" i="94"/>
  <c r="BL795" i="94" s="1"/>
  <c r="BL798" i="94" s="1"/>
  <c r="AV791" i="94"/>
  <c r="AV795" i="94" s="1"/>
  <c r="AV798" i="94" s="1"/>
  <c r="AF791" i="94"/>
  <c r="AF795" i="94" s="1"/>
  <c r="AF798" i="94" s="1"/>
  <c r="E697" i="94"/>
  <c r="AQ816" i="23"/>
  <c r="AQ820" i="23" s="1"/>
  <c r="AQ823" i="23" s="1"/>
  <c r="BY766" i="23"/>
  <c r="BY770" i="23" s="1"/>
  <c r="BY773" i="23" s="1"/>
  <c r="AS816" i="23"/>
  <c r="AS820" i="23" s="1"/>
  <c r="AS823" i="23" s="1"/>
  <c r="AR816" i="23"/>
  <c r="AR820" i="23" s="1"/>
  <c r="AR823" i="23" s="1"/>
  <c r="AL816" i="23"/>
  <c r="BD816" i="23"/>
  <c r="BD820" i="23" s="1"/>
  <c r="BD823" i="23" s="1"/>
  <c r="AW816" i="23"/>
  <c r="AW820" i="23" s="1"/>
  <c r="AW823" i="23" s="1"/>
  <c r="AI820" i="23"/>
  <c r="AI823" i="23" s="1"/>
  <c r="BF816" i="23"/>
  <c r="AU816" i="23"/>
  <c r="BO816" i="23"/>
  <c r="BO820" i="23" s="1"/>
  <c r="BO823" i="23" s="1"/>
  <c r="BQ816" i="23"/>
  <c r="BQ820" i="23" s="1"/>
  <c r="BQ823" i="23" s="1"/>
  <c r="AY792" i="23"/>
  <c r="AY796" i="23" s="1"/>
  <c r="AP745" i="95"/>
  <c r="AP748" i="95" s="1"/>
  <c r="BI741" i="95"/>
  <c r="BI745" i="95" s="1"/>
  <c r="BI748" i="95" s="1"/>
  <c r="AS741" i="95"/>
  <c r="AS745" i="95" s="1"/>
  <c r="AS748" i="95" s="1"/>
  <c r="AC741" i="95"/>
  <c r="AC745" i="95" s="1"/>
  <c r="AC748" i="95" s="1"/>
  <c r="AF745" i="95"/>
  <c r="AF748" i="95" s="1"/>
  <c r="BR741" i="95"/>
  <c r="BR745" i="95" s="1"/>
  <c r="BR748" i="95" s="1"/>
  <c r="BT741" i="95"/>
  <c r="BT745" i="95" s="1"/>
  <c r="BT748" i="95" s="1"/>
  <c r="AV766" i="94"/>
  <c r="AV770" i="94" s="1"/>
  <c r="AV773" i="94" s="1"/>
  <c r="BK766" i="94"/>
  <c r="BK770" i="94" s="1"/>
  <c r="BK773" i="94" s="1"/>
  <c r="AE766" i="94"/>
  <c r="AE770" i="94" s="1"/>
  <c r="AE773" i="94" s="1"/>
  <c r="AY766" i="94"/>
  <c r="AY770" i="94" s="1"/>
  <c r="AY773" i="94" s="1"/>
  <c r="BN766" i="94"/>
  <c r="BN770" i="94" s="1"/>
  <c r="BN773" i="94" s="1"/>
  <c r="AX766" i="94"/>
  <c r="AX770" i="94" s="1"/>
  <c r="AX773" i="94" s="1"/>
  <c r="AH766" i="94"/>
  <c r="AH770" i="94" s="1"/>
  <c r="AH773" i="94" s="1"/>
  <c r="BY766" i="94"/>
  <c r="BY770" i="94" s="1"/>
  <c r="BY773" i="94" s="1"/>
  <c r="BZ766" i="94"/>
  <c r="BZ770" i="94" s="1"/>
  <c r="BZ773" i="94" s="1"/>
  <c r="BA540" i="94"/>
  <c r="BI866" i="95"/>
  <c r="BI870" i="95" s="1"/>
  <c r="BI873" i="95" s="1"/>
  <c r="AZ792" i="23"/>
  <c r="AZ796" i="23" s="1"/>
  <c r="AH616" i="23"/>
  <c r="E697" i="95"/>
  <c r="AU616" i="23"/>
  <c r="AP792" i="23"/>
  <c r="AP796" i="23" s="1"/>
  <c r="AM845" i="94"/>
  <c r="AM848" i="94" s="1"/>
  <c r="AM849" i="94" s="1"/>
  <c r="BL616" i="23"/>
  <c r="AV966" i="94"/>
  <c r="B836" i="94"/>
  <c r="AU820" i="23"/>
  <c r="AU823" i="23" s="1"/>
  <c r="BU816" i="23"/>
  <c r="BU820" i="23" s="1"/>
  <c r="BU823" i="23" s="1"/>
  <c r="BB962" i="94"/>
  <c r="B857" i="94"/>
  <c r="BD766" i="23"/>
  <c r="BD770" i="23" s="1"/>
  <c r="BD773" i="23" s="1"/>
  <c r="BI841" i="95"/>
  <c r="BI845" i="95" s="1"/>
  <c r="BI848" i="95" s="1"/>
  <c r="BG841" i="95"/>
  <c r="BG845" i="95" s="1"/>
  <c r="BG848" i="95" s="1"/>
  <c r="AQ841" i="95"/>
  <c r="AQ845" i="95" s="1"/>
  <c r="AQ848" i="95" s="1"/>
  <c r="AV962" i="23"/>
  <c r="B832" i="23"/>
  <c r="BN962" i="23"/>
  <c r="B907" i="23"/>
  <c r="BP443" i="94"/>
  <c r="BT443" i="94"/>
  <c r="BX443" i="94"/>
  <c r="BQ443" i="94"/>
  <c r="BU443" i="94"/>
  <c r="BY443" i="94"/>
  <c r="BR443" i="94"/>
  <c r="BV443" i="94"/>
  <c r="BZ443" i="94"/>
  <c r="BO443" i="94"/>
  <c r="BS443" i="94"/>
  <c r="BW443" i="94"/>
  <c r="BG443" i="94"/>
  <c r="BK443" i="94"/>
  <c r="BH443" i="94"/>
  <c r="BL443" i="94"/>
  <c r="BI443" i="94"/>
  <c r="BM443" i="94"/>
  <c r="BF443" i="94"/>
  <c r="BJ443" i="94"/>
  <c r="BN443" i="94"/>
  <c r="BX962" i="94"/>
  <c r="B932" i="94"/>
  <c r="D52" i="68"/>
  <c r="D55" i="68" s="1"/>
  <c r="D57" i="68" s="1"/>
  <c r="D22" i="68" s="1"/>
  <c r="AN816" i="94"/>
  <c r="AN820" i="94" s="1"/>
  <c r="AN823" i="94" s="1"/>
  <c r="AM816" i="94"/>
  <c r="AM820" i="94" s="1"/>
  <c r="AM823" i="94" s="1"/>
  <c r="BF816" i="94"/>
  <c r="BF820" i="94" s="1"/>
  <c r="BF823" i="94" s="1"/>
  <c r="BI816" i="94"/>
  <c r="BI820" i="94" s="1"/>
  <c r="BI823" i="94" s="1"/>
  <c r="BZ816" i="94"/>
  <c r="BZ820" i="94" s="1"/>
  <c r="BZ823" i="94" s="1"/>
  <c r="BR816" i="94"/>
  <c r="BR820" i="94" s="1"/>
  <c r="BR823" i="94" s="1"/>
  <c r="BR442" i="23"/>
  <c r="BS442" i="23"/>
  <c r="BX442" i="23"/>
  <c r="BQ442" i="23"/>
  <c r="BV442" i="23"/>
  <c r="BW442" i="23"/>
  <c r="BU442" i="23"/>
  <c r="BZ442" i="23"/>
  <c r="BP442" i="23"/>
  <c r="BY442" i="23"/>
  <c r="BO442" i="23"/>
  <c r="BT442" i="23"/>
  <c r="BF442" i="23"/>
  <c r="BI442" i="23"/>
  <c r="BM442" i="23"/>
  <c r="BE442" i="23"/>
  <c r="BE916" i="23" s="1"/>
  <c r="BE920" i="23" s="1"/>
  <c r="BE923" i="23" s="1"/>
  <c r="BE924" i="23" s="1"/>
  <c r="BJ442" i="23"/>
  <c r="BN442" i="23"/>
  <c r="BG442" i="23"/>
  <c r="BK442" i="23"/>
  <c r="BH442" i="23"/>
  <c r="BL442" i="23"/>
  <c r="BP438" i="23"/>
  <c r="BU438" i="23"/>
  <c r="BZ438" i="23"/>
  <c r="BO438" i="23"/>
  <c r="BT438" i="23"/>
  <c r="BY438" i="23"/>
  <c r="BS438" i="23"/>
  <c r="BX438" i="23"/>
  <c r="BR438" i="23"/>
  <c r="BW438" i="23"/>
  <c r="BQ438" i="23"/>
  <c r="BV438" i="23"/>
  <c r="BC438" i="23"/>
  <c r="BG438" i="23"/>
  <c r="BK438" i="23"/>
  <c r="BD438" i="23"/>
  <c r="BH438" i="23"/>
  <c r="BL438" i="23"/>
  <c r="BB438" i="23"/>
  <c r="BE438" i="23"/>
  <c r="BI438" i="23"/>
  <c r="BM438" i="23"/>
  <c r="BA438" i="23"/>
  <c r="BF438" i="23"/>
  <c r="BJ438" i="23"/>
  <c r="BN438" i="23"/>
  <c r="AK792" i="23"/>
  <c r="AK796" i="23" s="1"/>
  <c r="AV741" i="23"/>
  <c r="AV745" i="23" s="1"/>
  <c r="AV748" i="23" s="1"/>
  <c r="BV741" i="23"/>
  <c r="BV745" i="23" s="1"/>
  <c r="BV748" i="23" s="1"/>
  <c r="L36" i="68"/>
  <c r="L12" i="68" s="1"/>
  <c r="L44" i="68"/>
  <c r="C44" i="68"/>
  <c r="M32" i="68"/>
  <c r="M36" i="68" s="1"/>
  <c r="C36" i="68"/>
  <c r="BD841" i="23"/>
  <c r="BD845" i="23" s="1"/>
  <c r="BD848" i="23" s="1"/>
  <c r="AV841" i="23"/>
  <c r="AV845" i="23" s="1"/>
  <c r="AV848" i="23" s="1"/>
  <c r="BL866" i="23"/>
  <c r="BL870" i="23" s="1"/>
  <c r="BL873" i="23" s="1"/>
  <c r="BE866" i="23"/>
  <c r="BE870" i="23" s="1"/>
  <c r="BE873" i="23" s="1"/>
  <c r="BC741" i="94"/>
  <c r="BC745" i="94" s="1"/>
  <c r="BC748" i="94" s="1"/>
  <c r="W741" i="94"/>
  <c r="W745" i="94" s="1"/>
  <c r="W748" i="94" s="1"/>
  <c r="AT741" i="94"/>
  <c r="AT745" i="94" s="1"/>
  <c r="AT748" i="94" s="1"/>
  <c r="AZ741" i="94"/>
  <c r="AZ745" i="94" s="1"/>
  <c r="AZ748" i="94" s="1"/>
  <c r="AJ741" i="94"/>
  <c r="AJ745" i="94" s="1"/>
  <c r="AJ748" i="94" s="1"/>
  <c r="BY741" i="94"/>
  <c r="BY745" i="94" s="1"/>
  <c r="BY748" i="94" s="1"/>
  <c r="BP437" i="23"/>
  <c r="BU437" i="23"/>
  <c r="BZ437" i="23"/>
  <c r="BO437" i="23"/>
  <c r="BT437" i="23"/>
  <c r="BY437" i="23"/>
  <c r="BS437" i="23"/>
  <c r="BX437" i="23"/>
  <c r="BR437" i="23"/>
  <c r="BW437" i="23"/>
  <c r="BQ437" i="23"/>
  <c r="BV437" i="23"/>
  <c r="BC437" i="23"/>
  <c r="BG437" i="23"/>
  <c r="BK437" i="23"/>
  <c r="AZ437" i="23"/>
  <c r="AZ891" i="23" s="1"/>
  <c r="AZ895" i="23" s="1"/>
  <c r="AZ898" i="23" s="1"/>
  <c r="AZ899" i="23" s="1"/>
  <c r="BD437" i="23"/>
  <c r="BH437" i="23"/>
  <c r="BL437" i="23"/>
  <c r="BA437" i="23"/>
  <c r="BE437" i="23"/>
  <c r="BI437" i="23"/>
  <c r="BM437" i="23"/>
  <c r="BB437" i="23"/>
  <c r="BF437" i="23"/>
  <c r="BJ437" i="23"/>
  <c r="BN437" i="23"/>
  <c r="AZ866" i="94"/>
  <c r="AZ870" i="94" s="1"/>
  <c r="AZ873" i="94" s="1"/>
  <c r="B711" i="94"/>
  <c r="R966" i="94"/>
  <c r="AV963" i="23"/>
  <c r="B833" i="23"/>
  <c r="BJ766" i="95"/>
  <c r="BJ770" i="95" s="1"/>
  <c r="BJ773" i="95" s="1"/>
  <c r="AT766" i="95"/>
  <c r="AT770" i="95" s="1"/>
  <c r="AT773" i="95" s="1"/>
  <c r="AD766" i="95"/>
  <c r="AD770" i="95" s="1"/>
  <c r="AD773" i="95" s="1"/>
  <c r="BI766" i="95"/>
  <c r="BI770" i="95" s="1"/>
  <c r="BI773" i="95" s="1"/>
  <c r="AS766" i="95"/>
  <c r="AS770" i="95" s="1"/>
  <c r="AS773" i="95" s="1"/>
  <c r="AC766" i="95"/>
  <c r="AC770" i="95" s="1"/>
  <c r="AC773" i="95" s="1"/>
  <c r="BH766" i="95"/>
  <c r="BH770" i="95" s="1"/>
  <c r="BH773" i="95" s="1"/>
  <c r="AR766" i="95"/>
  <c r="AR770" i="95" s="1"/>
  <c r="AR773" i="95" s="1"/>
  <c r="AB766" i="95"/>
  <c r="AB770" i="95" s="1"/>
  <c r="AB773" i="95" s="1"/>
  <c r="BC766" i="95"/>
  <c r="BC770" i="95" s="1"/>
  <c r="BC773" i="95" s="1"/>
  <c r="AM766" i="95"/>
  <c r="AM770" i="95" s="1"/>
  <c r="AM773" i="95" s="1"/>
  <c r="BP766" i="95"/>
  <c r="BP770" i="95" s="1"/>
  <c r="BP773" i="95" s="1"/>
  <c r="BV766" i="95"/>
  <c r="BV770" i="95" s="1"/>
  <c r="BV773" i="95" s="1"/>
  <c r="BR766" i="95"/>
  <c r="BR770" i="95" s="1"/>
  <c r="BR773" i="95" s="1"/>
  <c r="BL816" i="95"/>
  <c r="BL820" i="95" s="1"/>
  <c r="BL823" i="95" s="1"/>
  <c r="AV816" i="95"/>
  <c r="AV820" i="95" s="1"/>
  <c r="AV823" i="95" s="1"/>
  <c r="BK816" i="95"/>
  <c r="BK820" i="95" s="1"/>
  <c r="BK823" i="95" s="1"/>
  <c r="AU816" i="95"/>
  <c r="AU820" i="95" s="1"/>
  <c r="AU823" i="95" s="1"/>
  <c r="BN816" i="95"/>
  <c r="BN820" i="95" s="1"/>
  <c r="BN823" i="95" s="1"/>
  <c r="AX816" i="95"/>
  <c r="AX820" i="95" s="1"/>
  <c r="AX823" i="95" s="1"/>
  <c r="BA816" i="95"/>
  <c r="BA820" i="95" s="1"/>
  <c r="BA823" i="95" s="1"/>
  <c r="AK816" i="95"/>
  <c r="AK820" i="95" s="1"/>
  <c r="AK823" i="95" s="1"/>
  <c r="BO816" i="95"/>
  <c r="BO820" i="95" s="1"/>
  <c r="BO823" i="95" s="1"/>
  <c r="BS816" i="95"/>
  <c r="BS820" i="95" s="1"/>
  <c r="BS823" i="95" s="1"/>
  <c r="BV816" i="95"/>
  <c r="BV820" i="95" s="1"/>
  <c r="BV823" i="95" s="1"/>
  <c r="BM841" i="94"/>
  <c r="BM845" i="94" s="1"/>
  <c r="BM848" i="94" s="1"/>
  <c r="AW841" i="94"/>
  <c r="AW845" i="94" s="1"/>
  <c r="AW848" i="94" s="1"/>
  <c r="BH841" i="94"/>
  <c r="BH845" i="94" s="1"/>
  <c r="BH848" i="94" s="1"/>
  <c r="AR841" i="94"/>
  <c r="AR845" i="94" s="1"/>
  <c r="AR848" i="94" s="1"/>
  <c r="BC841" i="94"/>
  <c r="BC845" i="94" s="1"/>
  <c r="BC848" i="94" s="1"/>
  <c r="BB841" i="94"/>
  <c r="BB845" i="94" s="1"/>
  <c r="BB848" i="94" s="1"/>
  <c r="BZ841" i="94"/>
  <c r="BZ845" i="94" s="1"/>
  <c r="BZ848" i="94" s="1"/>
  <c r="BW841" i="94"/>
  <c r="BW845" i="94" s="1"/>
  <c r="BW848" i="94" s="1"/>
  <c r="BR841" i="94"/>
  <c r="BR845" i="94" s="1"/>
  <c r="BR848" i="94" s="1"/>
  <c r="BI540" i="95"/>
  <c r="BD540" i="95"/>
  <c r="BN540" i="95"/>
  <c r="B761" i="94"/>
  <c r="AD966" i="94"/>
  <c r="BX966" i="23"/>
  <c r="B936" i="23"/>
  <c r="BC791" i="94"/>
  <c r="BC795" i="94" s="1"/>
  <c r="BC798" i="94" s="1"/>
  <c r="AM791" i="94"/>
  <c r="AM795" i="94" s="1"/>
  <c r="AM798" i="94" s="1"/>
  <c r="BN791" i="94"/>
  <c r="BN795" i="94" s="1"/>
  <c r="BN798" i="94" s="1"/>
  <c r="AX791" i="94"/>
  <c r="AX795" i="94" s="1"/>
  <c r="AX798" i="94" s="1"/>
  <c r="AH791" i="94"/>
  <c r="AH795" i="94" s="1"/>
  <c r="AH798" i="94" s="1"/>
  <c r="BE791" i="94"/>
  <c r="BE795" i="94" s="1"/>
  <c r="BE798" i="94" s="1"/>
  <c r="AO791" i="94"/>
  <c r="AO795" i="94" s="1"/>
  <c r="AO798" i="94" s="1"/>
  <c r="BX791" i="94"/>
  <c r="BX795" i="94" s="1"/>
  <c r="BX798" i="94" s="1"/>
  <c r="BP791" i="94"/>
  <c r="BP795" i="94" s="1"/>
  <c r="BP798" i="94" s="1"/>
  <c r="BV791" i="94"/>
  <c r="BV795" i="94" s="1"/>
  <c r="BV798" i="94" s="1"/>
  <c r="BJ816" i="23"/>
  <c r="BJ820" i="23" s="1"/>
  <c r="BJ823" i="23" s="1"/>
  <c r="BG816" i="23"/>
  <c r="BG820" i="23" s="1"/>
  <c r="BG823" i="23" s="1"/>
  <c r="AK816" i="23"/>
  <c r="AK820" i="23" s="1"/>
  <c r="AK823" i="23" s="1"/>
  <c r="AN816" i="23"/>
  <c r="AN820" i="23" s="1"/>
  <c r="AN823" i="23" s="1"/>
  <c r="BI816" i="23"/>
  <c r="BI820" i="23" s="1"/>
  <c r="BI823" i="23" s="1"/>
  <c r="AZ816" i="23"/>
  <c r="AZ820" i="23" s="1"/>
  <c r="AZ823" i="23" s="1"/>
  <c r="AO816" i="23"/>
  <c r="AO820" i="23" s="1"/>
  <c r="AO823" i="23" s="1"/>
  <c r="BL816" i="23"/>
  <c r="BL820" i="23" s="1"/>
  <c r="BL823" i="23" s="1"/>
  <c r="BS816" i="23"/>
  <c r="BS820" i="23" s="1"/>
  <c r="BS823" i="23" s="1"/>
  <c r="BY816" i="23"/>
  <c r="BY820" i="23" s="1"/>
  <c r="BY823" i="23" s="1"/>
  <c r="BP816" i="23"/>
  <c r="BP820" i="23" s="1"/>
  <c r="BP823" i="23" s="1"/>
  <c r="F47" i="68"/>
  <c r="BY440" i="23"/>
  <c r="BO440" i="23"/>
  <c r="BU440" i="23"/>
  <c r="BP440" i="23"/>
  <c r="BR440" i="23"/>
  <c r="BS440" i="23"/>
  <c r="BT440" i="23"/>
  <c r="BV440" i="23"/>
  <c r="BW440" i="23"/>
  <c r="BX440" i="23"/>
  <c r="BZ440" i="23"/>
  <c r="BQ440" i="23"/>
  <c r="BC440" i="23"/>
  <c r="BG440" i="23"/>
  <c r="BK440" i="23"/>
  <c r="BD440" i="23"/>
  <c r="BH440" i="23"/>
  <c r="BL440" i="23"/>
  <c r="BE440" i="23"/>
  <c r="BI440" i="23"/>
  <c r="BM440" i="23"/>
  <c r="BF440" i="23"/>
  <c r="BJ440" i="23"/>
  <c r="BN440" i="23"/>
  <c r="BF540" i="23"/>
  <c r="BK540" i="23"/>
  <c r="BJ540" i="23"/>
  <c r="AT766" i="23"/>
  <c r="AT770" i="23" s="1"/>
  <c r="AT773" i="23" s="1"/>
  <c r="BC766" i="23"/>
  <c r="BC770" i="23" s="1"/>
  <c r="BC773" i="23" s="1"/>
  <c r="AA766" i="23"/>
  <c r="AA770" i="23" s="1"/>
  <c r="AA773" i="23" s="1"/>
  <c r="AC766" i="23"/>
  <c r="AC770" i="23" s="1"/>
  <c r="AC773" i="23" s="1"/>
  <c r="W766" i="23"/>
  <c r="W770" i="23" s="1"/>
  <c r="W773" i="23" s="1"/>
  <c r="AO766" i="23"/>
  <c r="AO770" i="23" s="1"/>
  <c r="AO773" i="23" s="1"/>
  <c r="AL766" i="23"/>
  <c r="AL770" i="23" s="1"/>
  <c r="AL773" i="23" s="1"/>
  <c r="BK766" i="23"/>
  <c r="BK770" i="23" s="1"/>
  <c r="BK773" i="23" s="1"/>
  <c r="AX766" i="23"/>
  <c r="AX770" i="23" s="1"/>
  <c r="AX773" i="23" s="1"/>
  <c r="BL766" i="23"/>
  <c r="BL770" i="23" s="1"/>
  <c r="BL773" i="23" s="1"/>
  <c r="BU766" i="23"/>
  <c r="BU770" i="23" s="1"/>
  <c r="BU773" i="23" s="1"/>
  <c r="BQ766" i="23"/>
  <c r="BQ770" i="23" s="1"/>
  <c r="BQ773" i="23" s="1"/>
  <c r="BO766" i="23"/>
  <c r="BO770" i="23" s="1"/>
  <c r="BO773" i="23" s="1"/>
  <c r="BA616" i="23"/>
  <c r="AO616" i="23"/>
  <c r="BC616" i="23"/>
  <c r="E63" i="68"/>
  <c r="C63" i="68"/>
  <c r="M61" i="68"/>
  <c r="M63" i="68" s="1"/>
  <c r="D63" i="68"/>
  <c r="BL791" i="95"/>
  <c r="BL795" i="95" s="1"/>
  <c r="BL798" i="95" s="1"/>
  <c r="AV791" i="95"/>
  <c r="AV795" i="95" s="1"/>
  <c r="AV798" i="95" s="1"/>
  <c r="AF791" i="95"/>
  <c r="AF795" i="95" s="1"/>
  <c r="AF798" i="95" s="1"/>
  <c r="BC791" i="95"/>
  <c r="BC795" i="95" s="1"/>
  <c r="BC798" i="95" s="1"/>
  <c r="AM791" i="95"/>
  <c r="AM795" i="95" s="1"/>
  <c r="AM798" i="95" s="1"/>
  <c r="BN791" i="95"/>
  <c r="BN795" i="95" s="1"/>
  <c r="BN798" i="95" s="1"/>
  <c r="AX791" i="95"/>
  <c r="AX795" i="95" s="1"/>
  <c r="AX798" i="95" s="1"/>
  <c r="AH791" i="95"/>
  <c r="AH795" i="95" s="1"/>
  <c r="AH798" i="95" s="1"/>
  <c r="BE791" i="95"/>
  <c r="BE795" i="95" s="1"/>
  <c r="BE798" i="95" s="1"/>
  <c r="AO791" i="95"/>
  <c r="AO795" i="95" s="1"/>
  <c r="AO798" i="95" s="1"/>
  <c r="BS791" i="95"/>
  <c r="BS795" i="95" s="1"/>
  <c r="BS798" i="95" s="1"/>
  <c r="BT791" i="95"/>
  <c r="BT795" i="95" s="1"/>
  <c r="BT798" i="95" s="1"/>
  <c r="BU791" i="95"/>
  <c r="BU795" i="95" s="1"/>
  <c r="BU798" i="95" s="1"/>
  <c r="BB741" i="95"/>
  <c r="BB745" i="95" s="1"/>
  <c r="BB748" i="95" s="1"/>
  <c r="AL741" i="95"/>
  <c r="AL745" i="95" s="1"/>
  <c r="AL748" i="95" s="1"/>
  <c r="V741" i="95"/>
  <c r="V745" i="95" s="1"/>
  <c r="V748" i="95" s="1"/>
  <c r="BE741" i="95"/>
  <c r="BE745" i="95" s="1"/>
  <c r="BE748" i="95" s="1"/>
  <c r="AO741" i="95"/>
  <c r="AO745" i="95" s="1"/>
  <c r="AO748" i="95" s="1"/>
  <c r="Y741" i="95"/>
  <c r="Y745" i="95" s="1"/>
  <c r="Y748" i="95" s="1"/>
  <c r="BH741" i="95"/>
  <c r="BH745" i="95" s="1"/>
  <c r="BH748" i="95" s="1"/>
  <c r="AR741" i="95"/>
  <c r="AR745" i="95" s="1"/>
  <c r="AR748" i="95" s="1"/>
  <c r="AB741" i="95"/>
  <c r="AB745" i="95" s="1"/>
  <c r="AB748" i="95" s="1"/>
  <c r="AU745" i="95"/>
  <c r="AU748" i="95" s="1"/>
  <c r="BV741" i="95"/>
  <c r="BV745" i="95" s="1"/>
  <c r="BV748" i="95" s="1"/>
  <c r="BX741" i="95"/>
  <c r="BX745" i="95" s="1"/>
  <c r="BX748" i="95" s="1"/>
  <c r="D44" i="68"/>
  <c r="D46" i="68" s="1"/>
  <c r="D36" i="68"/>
  <c r="AV962" i="95"/>
  <c r="B832" i="95"/>
  <c r="AN766" i="94"/>
  <c r="AN770" i="94" s="1"/>
  <c r="AN773" i="94" s="1"/>
  <c r="BC766" i="94"/>
  <c r="BC770" i="94" s="1"/>
  <c r="BC773" i="94" s="1"/>
  <c r="W766" i="94"/>
  <c r="W770" i="94" s="1"/>
  <c r="W773" i="94" s="1"/>
  <c r="AJ766" i="94"/>
  <c r="AJ770" i="94" s="1"/>
  <c r="AJ773" i="94" s="1"/>
  <c r="AQ766" i="94"/>
  <c r="AQ770" i="94" s="1"/>
  <c r="AQ773" i="94" s="1"/>
  <c r="BI766" i="94"/>
  <c r="BI770" i="94" s="1"/>
  <c r="BI773" i="94" s="1"/>
  <c r="AS766" i="94"/>
  <c r="AS770" i="94" s="1"/>
  <c r="AS773" i="94" s="1"/>
  <c r="AC766" i="94"/>
  <c r="AC770" i="94" s="1"/>
  <c r="AC773" i="94" s="1"/>
  <c r="BJ766" i="94"/>
  <c r="BJ770" i="94" s="1"/>
  <c r="BJ773" i="94" s="1"/>
  <c r="AT766" i="94"/>
  <c r="AT770" i="94" s="1"/>
  <c r="AT773" i="94" s="1"/>
  <c r="AD766" i="94"/>
  <c r="AD770" i="94" s="1"/>
  <c r="AD773" i="94" s="1"/>
  <c r="BO766" i="94"/>
  <c r="BO770" i="94" s="1"/>
  <c r="BO773" i="94" s="1"/>
  <c r="BP766" i="94"/>
  <c r="BP770" i="94" s="1"/>
  <c r="BP773" i="94" s="1"/>
  <c r="BR766" i="94"/>
  <c r="BR770" i="94" s="1"/>
  <c r="BR773" i="94" s="1"/>
  <c r="BB963" i="23"/>
  <c r="B858" i="23"/>
  <c r="AD966" i="23"/>
  <c r="B761" i="23"/>
  <c r="BP438" i="95"/>
  <c r="BT438" i="95"/>
  <c r="BX438" i="95"/>
  <c r="BQ438" i="95"/>
  <c r="BU438" i="95"/>
  <c r="BY438" i="95"/>
  <c r="BR438" i="95"/>
  <c r="BV438" i="95"/>
  <c r="BZ438" i="95"/>
  <c r="BO438" i="95"/>
  <c r="BS438" i="95"/>
  <c r="BW438" i="95"/>
  <c r="BB438" i="95"/>
  <c r="BF438" i="95"/>
  <c r="BJ438" i="95"/>
  <c r="BN438" i="95"/>
  <c r="BC438" i="95"/>
  <c r="BG438" i="95"/>
  <c r="BK438" i="95"/>
  <c r="BD438" i="95"/>
  <c r="BH438" i="95"/>
  <c r="BL438" i="95"/>
  <c r="BA438" i="95"/>
  <c r="BE438" i="95"/>
  <c r="BI438" i="95"/>
  <c r="BM438" i="95"/>
  <c r="BJ841" i="95"/>
  <c r="BJ845" i="95" s="1"/>
  <c r="BJ848" i="95" s="1"/>
  <c r="BA841" i="95"/>
  <c r="BA845" i="95" s="1"/>
  <c r="BA848" i="95" s="1"/>
  <c r="AX841" i="95"/>
  <c r="AX845" i="95" s="1"/>
  <c r="AX848" i="95" s="1"/>
  <c r="AW841" i="95"/>
  <c r="AW845" i="95" s="1"/>
  <c r="AW848" i="95" s="1"/>
  <c r="BC841" i="95"/>
  <c r="BC845" i="95" s="1"/>
  <c r="BC848" i="95" s="1"/>
  <c r="AZ841" i="95"/>
  <c r="AZ845" i="95" s="1"/>
  <c r="AZ848" i="95" s="1"/>
  <c r="BY841" i="95"/>
  <c r="BY845" i="95" s="1"/>
  <c r="BY848" i="95" s="1"/>
  <c r="BS841" i="95"/>
  <c r="BS845" i="95" s="1"/>
  <c r="BS848" i="95" s="1"/>
  <c r="BO841" i="95"/>
  <c r="BO845" i="95" s="1"/>
  <c r="BO848" i="95" s="1"/>
  <c r="H47" i="68"/>
  <c r="B861" i="95"/>
  <c r="BB966" i="95"/>
  <c r="K44" i="68"/>
  <c r="K36" i="68"/>
  <c r="K12" i="68" s="1"/>
  <c r="BP441" i="23"/>
  <c r="BU441" i="23"/>
  <c r="BZ441" i="23"/>
  <c r="BO441" i="23"/>
  <c r="BT441" i="23"/>
  <c r="BY441" i="23"/>
  <c r="BS441" i="23"/>
  <c r="BX441" i="23"/>
  <c r="BR441" i="23"/>
  <c r="BW441" i="23"/>
  <c r="BQ441" i="23"/>
  <c r="BV441" i="23"/>
  <c r="BE441" i="23"/>
  <c r="BH441" i="23"/>
  <c r="BL441" i="23"/>
  <c r="BD441" i="23"/>
  <c r="BI441" i="23"/>
  <c r="BM441" i="23"/>
  <c r="BF441" i="23"/>
  <c r="BJ441" i="23"/>
  <c r="BN441" i="23"/>
  <c r="BG441" i="23"/>
  <c r="BK441" i="23"/>
  <c r="X963" i="23"/>
  <c r="B733" i="23"/>
  <c r="E47" i="68"/>
  <c r="BJ866" i="95"/>
  <c r="BJ870" i="95" s="1"/>
  <c r="BJ873" i="95" s="1"/>
  <c r="AT870" i="95"/>
  <c r="AT873" i="95" s="1"/>
  <c r="BH866" i="95"/>
  <c r="BH870" i="95" s="1"/>
  <c r="BH873" i="95" s="1"/>
  <c r="BK866" i="95"/>
  <c r="BK870" i="95" s="1"/>
  <c r="BK873" i="95" s="1"/>
  <c r="AU866" i="95"/>
  <c r="AU870" i="95" s="1"/>
  <c r="AU873" i="95" s="1"/>
  <c r="BT866" i="95"/>
  <c r="BT870" i="95" s="1"/>
  <c r="BT873" i="95" s="1"/>
  <c r="BX866" i="95"/>
  <c r="BX870" i="95" s="1"/>
  <c r="BX873" i="95" s="1"/>
  <c r="BU866" i="95"/>
  <c r="BU870" i="95" s="1"/>
  <c r="BU873" i="95" s="1"/>
  <c r="BR439" i="23"/>
  <c r="BS439" i="23"/>
  <c r="BX439" i="23"/>
  <c r="BQ439" i="23"/>
  <c r="BV439" i="23"/>
  <c r="BW439" i="23"/>
  <c r="BU439" i="23"/>
  <c r="BZ439" i="23"/>
  <c r="BP439" i="23"/>
  <c r="BY439" i="23"/>
  <c r="BO439" i="23"/>
  <c r="BT439" i="23"/>
  <c r="BC439" i="23"/>
  <c r="BG439" i="23"/>
  <c r="BK439" i="23"/>
  <c r="BD439" i="23"/>
  <c r="BH439" i="23"/>
  <c r="BL439" i="23"/>
  <c r="BE439" i="23"/>
  <c r="BI439" i="23"/>
  <c r="BM439" i="23"/>
  <c r="BB439" i="23"/>
  <c r="BF439" i="23"/>
  <c r="BJ439" i="23"/>
  <c r="BN439" i="23"/>
  <c r="AZ816" i="94"/>
  <c r="AZ820" i="94" s="1"/>
  <c r="AZ823" i="94" s="1"/>
  <c r="AJ816" i="94"/>
  <c r="AJ820" i="94" s="1"/>
  <c r="AJ823" i="94" s="1"/>
  <c r="AY816" i="94"/>
  <c r="AY820" i="94" s="1"/>
  <c r="AY823" i="94" s="1"/>
  <c r="AI816" i="94"/>
  <c r="AI820" i="94" s="1"/>
  <c r="AI823" i="94" s="1"/>
  <c r="BB816" i="94"/>
  <c r="BB820" i="94" s="1"/>
  <c r="BB823" i="94" s="1"/>
  <c r="AL816" i="94"/>
  <c r="AL820" i="94" s="1"/>
  <c r="AL823" i="94" s="1"/>
  <c r="BE816" i="94"/>
  <c r="BE820" i="94" s="1"/>
  <c r="BE823" i="94" s="1"/>
  <c r="AO816" i="94"/>
  <c r="AO820" i="94" s="1"/>
  <c r="AO823" i="94" s="1"/>
  <c r="BV816" i="94"/>
  <c r="BV820" i="94" s="1"/>
  <c r="BV823" i="94" s="1"/>
  <c r="BQ816" i="94"/>
  <c r="BQ820" i="94" s="1"/>
  <c r="BQ823" i="94" s="1"/>
  <c r="BT816" i="94"/>
  <c r="BT820" i="94" s="1"/>
  <c r="BT823" i="94" s="1"/>
  <c r="AV792" i="23"/>
  <c r="AV796" i="23" s="1"/>
  <c r="BP450" i="23"/>
  <c r="BU450" i="23"/>
  <c r="BZ450" i="23"/>
  <c r="BO450" i="23"/>
  <c r="BT450" i="23"/>
  <c r="BY450" i="23"/>
  <c r="BS450" i="23"/>
  <c r="BX450" i="23"/>
  <c r="BR450" i="23"/>
  <c r="BW450" i="23"/>
  <c r="BQ450" i="23"/>
  <c r="BV450" i="23"/>
  <c r="BN450" i="23"/>
  <c r="BM450" i="23"/>
  <c r="BX966" i="95"/>
  <c r="B936" i="95"/>
  <c r="B936" i="94"/>
  <c r="BX966" i="94"/>
  <c r="BR448" i="95"/>
  <c r="BV448" i="95"/>
  <c r="BZ448" i="95"/>
  <c r="BO448" i="95"/>
  <c r="BS448" i="95"/>
  <c r="BW448" i="95"/>
  <c r="BP448" i="95"/>
  <c r="BT448" i="95"/>
  <c r="BX448" i="95"/>
  <c r="BQ448" i="95"/>
  <c r="BU448" i="95"/>
  <c r="BY448" i="95"/>
  <c r="BK448" i="95"/>
  <c r="BK941" i="95" s="1"/>
  <c r="BK945" i="95" s="1"/>
  <c r="BK948" i="95" s="1"/>
  <c r="BK949" i="95" s="1"/>
  <c r="BL448" i="95"/>
  <c r="BM448" i="95"/>
  <c r="BN448" i="95"/>
  <c r="BH962" i="23"/>
  <c r="B882" i="23"/>
  <c r="BR616" i="23"/>
  <c r="BR451" i="94"/>
  <c r="BV451" i="94"/>
  <c r="BZ451" i="94"/>
  <c r="BO451" i="94"/>
  <c r="BS451" i="94"/>
  <c r="BW451" i="94"/>
  <c r="BP451" i="94"/>
  <c r="BT451" i="94"/>
  <c r="BX451" i="94"/>
  <c r="BQ451" i="94"/>
  <c r="BU451" i="94"/>
  <c r="BY451" i="94"/>
  <c r="BN451" i="94"/>
  <c r="B911" i="94"/>
  <c r="BN966" i="94"/>
  <c r="BE792" i="23"/>
  <c r="BE796" i="23" s="1"/>
  <c r="AF741" i="23"/>
  <c r="AF745" i="23" s="1"/>
  <c r="AF748" i="23" s="1"/>
  <c r="AU741" i="23"/>
  <c r="AU745" i="23" s="1"/>
  <c r="AU748" i="23" s="1"/>
  <c r="BN741" i="23"/>
  <c r="BN745" i="23" s="1"/>
  <c r="BN748" i="23" s="1"/>
  <c r="BL741" i="23"/>
  <c r="BL745" i="23" s="1"/>
  <c r="BL748" i="23" s="1"/>
  <c r="BK741" i="23"/>
  <c r="BK745" i="23" s="1"/>
  <c r="BK748" i="23" s="1"/>
  <c r="AB741" i="23"/>
  <c r="AB745" i="23" s="1"/>
  <c r="AB748" i="23" s="1"/>
  <c r="Q741" i="23"/>
  <c r="Q745" i="23" s="1"/>
  <c r="Q748" i="23" s="1"/>
  <c r="AC741" i="23"/>
  <c r="AC745" i="23" s="1"/>
  <c r="AC748" i="23" s="1"/>
  <c r="BM741" i="23"/>
  <c r="BM745" i="23" s="1"/>
  <c r="BM748" i="23" s="1"/>
  <c r="AP741" i="23"/>
  <c r="AP745" i="23" s="1"/>
  <c r="AP748" i="23" s="1"/>
  <c r="BI741" i="23"/>
  <c r="BI745" i="23" s="1"/>
  <c r="BI748" i="23" s="1"/>
  <c r="AE741" i="23"/>
  <c r="AE745" i="23" s="1"/>
  <c r="AE748" i="23" s="1"/>
  <c r="BB741" i="23"/>
  <c r="BB745" i="23" s="1"/>
  <c r="BB748" i="23" s="1"/>
  <c r="BQ741" i="23"/>
  <c r="BQ745" i="23" s="1"/>
  <c r="BQ748" i="23" s="1"/>
  <c r="BS741" i="23"/>
  <c r="BS745" i="23" s="1"/>
  <c r="BS748" i="23" s="1"/>
  <c r="BZ741" i="23"/>
  <c r="BZ745" i="23" s="1"/>
  <c r="BZ748" i="23" s="1"/>
  <c r="X966" i="23"/>
  <c r="B736" i="23"/>
  <c r="BH962" i="94"/>
  <c r="B882" i="94"/>
  <c r="BR448" i="94"/>
  <c r="BV448" i="94"/>
  <c r="BZ448" i="94"/>
  <c r="BO448" i="94"/>
  <c r="BS448" i="94"/>
  <c r="BW448" i="94"/>
  <c r="BP448" i="94"/>
  <c r="BT448" i="94"/>
  <c r="BX448" i="94"/>
  <c r="BQ448" i="94"/>
  <c r="BU448" i="94"/>
  <c r="BY448" i="94"/>
  <c r="BM448" i="94"/>
  <c r="BL448" i="94"/>
  <c r="BN448" i="94"/>
  <c r="BK448" i="94"/>
  <c r="BK941" i="94" s="1"/>
  <c r="BK945" i="94" s="1"/>
  <c r="BK948" i="94" s="1"/>
  <c r="BK949" i="94" s="1"/>
  <c r="BL540" i="94"/>
  <c r="BG540" i="94"/>
  <c r="BF540" i="94"/>
  <c r="BP440" i="94"/>
  <c r="BT440" i="94"/>
  <c r="BX440" i="94"/>
  <c r="BQ440" i="94"/>
  <c r="BU440" i="94"/>
  <c r="BY440" i="94"/>
  <c r="BR440" i="94"/>
  <c r="BV440" i="94"/>
  <c r="BZ440" i="94"/>
  <c r="BO440" i="94"/>
  <c r="BS440" i="94"/>
  <c r="BW440" i="94"/>
  <c r="BF440" i="94"/>
  <c r="BJ440" i="94"/>
  <c r="BE440" i="94"/>
  <c r="BI440" i="94"/>
  <c r="BC440" i="94"/>
  <c r="BK440" i="94"/>
  <c r="BD440" i="94"/>
  <c r="BL440" i="94"/>
  <c r="BG440" i="94"/>
  <c r="BM440" i="94"/>
  <c r="BH440" i="94"/>
  <c r="BN440" i="94"/>
  <c r="AG616" i="23"/>
  <c r="BL841" i="23"/>
  <c r="BL845" i="23" s="1"/>
  <c r="BL848" i="23" s="1"/>
  <c r="AX841" i="23"/>
  <c r="AX845" i="23" s="1"/>
  <c r="AX848" i="23" s="1"/>
  <c r="AR841" i="23"/>
  <c r="AR845" i="23" s="1"/>
  <c r="AR848" i="23" s="1"/>
  <c r="BE841" i="23"/>
  <c r="BE845" i="23" s="1"/>
  <c r="BE848" i="23" s="1"/>
  <c r="BG841" i="23"/>
  <c r="BG845" i="23" s="1"/>
  <c r="BG848" i="23" s="1"/>
  <c r="BA841" i="23"/>
  <c r="BA845" i="23" s="1"/>
  <c r="BA848" i="23" s="1"/>
  <c r="AM845" i="23"/>
  <c r="AM848" i="23" s="1"/>
  <c r="AM849" i="23" s="1"/>
  <c r="BS841" i="23"/>
  <c r="BS845" i="23" s="1"/>
  <c r="BS848" i="23" s="1"/>
  <c r="BY841" i="23"/>
  <c r="BY845" i="23" s="1"/>
  <c r="BY848" i="23" s="1"/>
  <c r="BP841" i="23"/>
  <c r="BP845" i="23" s="1"/>
  <c r="BP848" i="23" s="1"/>
  <c r="BA866" i="23"/>
  <c r="BA870" i="23" s="1"/>
  <c r="BA873" i="23" s="1"/>
  <c r="BJ866" i="23"/>
  <c r="BJ870" i="23" s="1"/>
  <c r="BJ873" i="23" s="1"/>
  <c r="AU866" i="23"/>
  <c r="AU870" i="23" s="1"/>
  <c r="AU873" i="23" s="1"/>
  <c r="BG866" i="23"/>
  <c r="BG870" i="23" s="1"/>
  <c r="BG873" i="23" s="1"/>
  <c r="BI866" i="23"/>
  <c r="BI870" i="23" s="1"/>
  <c r="BI873" i="23" s="1"/>
  <c r="BN866" i="23"/>
  <c r="BN870" i="23" s="1"/>
  <c r="BN873" i="23" s="1"/>
  <c r="BW866" i="23"/>
  <c r="BW870" i="23" s="1"/>
  <c r="BW873" i="23" s="1"/>
  <c r="BY866" i="23"/>
  <c r="BY870" i="23" s="1"/>
  <c r="BY873" i="23" s="1"/>
  <c r="BU866" i="23"/>
  <c r="BU870" i="23" s="1"/>
  <c r="BU873" i="23" s="1"/>
  <c r="BW528" i="23"/>
  <c r="BW540" i="23" s="1"/>
  <c r="BQ528" i="23"/>
  <c r="BQ540" i="23" s="1"/>
  <c r="BR528" i="23"/>
  <c r="BR540" i="23" s="1"/>
  <c r="BP528" i="23"/>
  <c r="BP540" i="23" s="1"/>
  <c r="BU528" i="23"/>
  <c r="BU540" i="23" s="1"/>
  <c r="BV528" i="23"/>
  <c r="BV540" i="23" s="1"/>
  <c r="BO528" i="23"/>
  <c r="BO540" i="23" s="1"/>
  <c r="BT528" i="23"/>
  <c r="BT540" i="23" s="1"/>
  <c r="BY528" i="23"/>
  <c r="BY540" i="23" s="1"/>
  <c r="BZ528" i="23"/>
  <c r="BZ540" i="23" s="1"/>
  <c r="BS528" i="23"/>
  <c r="BS540" i="23" s="1"/>
  <c r="BX528" i="23"/>
  <c r="BX540" i="23" s="1"/>
  <c r="E452" i="23"/>
  <c r="AY741" i="94"/>
  <c r="AY745" i="94" s="1"/>
  <c r="AY748" i="94" s="1"/>
  <c r="AI741" i="94"/>
  <c r="AI745" i="94" s="1"/>
  <c r="AI748" i="94" s="1"/>
  <c r="S741" i="94"/>
  <c r="S745" i="94" s="1"/>
  <c r="S748" i="94" s="1"/>
  <c r="BF741" i="94"/>
  <c r="BF745" i="94" s="1"/>
  <c r="BF748" i="94" s="1"/>
  <c r="AP741" i="94"/>
  <c r="AP745" i="94" s="1"/>
  <c r="AP748" i="94" s="1"/>
  <c r="Z741" i="94"/>
  <c r="Z745" i="94" s="1"/>
  <c r="Z748" i="94" s="1"/>
  <c r="BI741" i="94"/>
  <c r="BI745" i="94" s="1"/>
  <c r="BI748" i="94" s="1"/>
  <c r="AS741" i="94"/>
  <c r="AS745" i="94" s="1"/>
  <c r="AS748" i="94" s="1"/>
  <c r="AC741" i="94"/>
  <c r="AC745" i="94" s="1"/>
  <c r="AC748" i="94" s="1"/>
  <c r="BL741" i="94"/>
  <c r="BL745" i="94" s="1"/>
  <c r="BL748" i="94" s="1"/>
  <c r="AV741" i="94"/>
  <c r="AV745" i="94" s="1"/>
  <c r="AV748" i="94" s="1"/>
  <c r="AF741" i="94"/>
  <c r="AF745" i="94" s="1"/>
  <c r="AF748" i="94" s="1"/>
  <c r="P741" i="94"/>
  <c r="P745" i="94" s="1"/>
  <c r="P748" i="94" s="1"/>
  <c r="P749" i="94" s="1"/>
  <c r="BT741" i="94"/>
  <c r="BT745" i="94" s="1"/>
  <c r="BT748" i="94" s="1"/>
  <c r="BP741" i="94"/>
  <c r="BP745" i="94" s="1"/>
  <c r="BP748" i="94" s="1"/>
  <c r="BO741" i="94"/>
  <c r="BO745" i="94" s="1"/>
  <c r="BO748" i="94" s="1"/>
  <c r="E52" i="68"/>
  <c r="E55" i="68" s="1"/>
  <c r="E57" i="68" s="1"/>
  <c r="E22" i="68" s="1"/>
  <c r="BE866" i="94"/>
  <c r="BE870" i="94" s="1"/>
  <c r="BE873" i="94" s="1"/>
  <c r="BL866" i="94"/>
  <c r="BL870" i="94" s="1"/>
  <c r="BL873" i="94" s="1"/>
  <c r="AV866" i="94"/>
  <c r="AV870" i="94" s="1"/>
  <c r="AV873" i="94" s="1"/>
  <c r="AY866" i="94"/>
  <c r="AY870" i="94" s="1"/>
  <c r="AY873" i="94" s="1"/>
  <c r="BF866" i="94"/>
  <c r="BF870" i="94" s="1"/>
  <c r="BF873" i="94" s="1"/>
  <c r="BX866" i="94"/>
  <c r="BX870" i="94" s="1"/>
  <c r="BX873" i="94" s="1"/>
  <c r="BO866" i="94"/>
  <c r="BO870" i="94" s="1"/>
  <c r="BO873" i="94" s="1"/>
  <c r="BU866" i="94"/>
  <c r="BU870" i="94" s="1"/>
  <c r="BU873" i="94" s="1"/>
  <c r="BF766" i="95"/>
  <c r="BF770" i="95" s="1"/>
  <c r="BF773" i="95" s="1"/>
  <c r="AP766" i="95"/>
  <c r="AP770" i="95" s="1"/>
  <c r="AP773" i="95" s="1"/>
  <c r="Z766" i="95"/>
  <c r="Z770" i="95" s="1"/>
  <c r="Z773" i="95" s="1"/>
  <c r="BE766" i="95"/>
  <c r="BE770" i="95" s="1"/>
  <c r="BE773" i="95" s="1"/>
  <c r="AO766" i="95"/>
  <c r="AO770" i="95" s="1"/>
  <c r="AO773" i="95" s="1"/>
  <c r="Y766" i="95"/>
  <c r="Y770" i="95" s="1"/>
  <c r="Y773" i="95" s="1"/>
  <c r="BD766" i="95"/>
  <c r="BD770" i="95" s="1"/>
  <c r="BD773" i="95" s="1"/>
  <c r="AN766" i="95"/>
  <c r="AN770" i="95" s="1"/>
  <c r="AN773" i="95" s="1"/>
  <c r="X766" i="95"/>
  <c r="X770" i="95" s="1"/>
  <c r="X773" i="95" s="1"/>
  <c r="AY766" i="95"/>
  <c r="AY770" i="95" s="1"/>
  <c r="AY773" i="95" s="1"/>
  <c r="AI766" i="95"/>
  <c r="AI770" i="95" s="1"/>
  <c r="AI773" i="95" s="1"/>
  <c r="BZ766" i="95"/>
  <c r="BZ770" i="95" s="1"/>
  <c r="BZ773" i="95" s="1"/>
  <c r="BU766" i="95"/>
  <c r="BU770" i="95" s="1"/>
  <c r="BU773" i="95" s="1"/>
  <c r="BQ766" i="95"/>
  <c r="BQ770" i="95" s="1"/>
  <c r="BQ773" i="95" s="1"/>
  <c r="I36" i="68"/>
  <c r="I12" i="68" s="1"/>
  <c r="I44" i="68"/>
  <c r="I48" i="68" s="1"/>
  <c r="I49" i="68" s="1"/>
  <c r="I20" i="68" s="1"/>
  <c r="AT792" i="23"/>
  <c r="AT796" i="23" s="1"/>
  <c r="BH816" i="95"/>
  <c r="BH820" i="95" s="1"/>
  <c r="BH823" i="95" s="1"/>
  <c r="AR816" i="95"/>
  <c r="AR820" i="95" s="1"/>
  <c r="AR823" i="95" s="1"/>
  <c r="BG816" i="95"/>
  <c r="BG820" i="95" s="1"/>
  <c r="BG823" i="95" s="1"/>
  <c r="AQ816" i="95"/>
  <c r="AQ820" i="95" s="1"/>
  <c r="AQ823" i="95" s="1"/>
  <c r="BJ816" i="95"/>
  <c r="BJ820" i="95" s="1"/>
  <c r="BJ823" i="95" s="1"/>
  <c r="AT816" i="95"/>
  <c r="AT820" i="95" s="1"/>
  <c r="AT823" i="95" s="1"/>
  <c r="BM816" i="95"/>
  <c r="BM820" i="95" s="1"/>
  <c r="BM823" i="95" s="1"/>
  <c r="AW816" i="95"/>
  <c r="AW820" i="95" s="1"/>
  <c r="AW823" i="95" s="1"/>
  <c r="BR816" i="95"/>
  <c r="BR820" i="95" s="1"/>
  <c r="BR823" i="95" s="1"/>
  <c r="BZ816" i="95"/>
  <c r="BZ820" i="95" s="1"/>
  <c r="BZ823" i="95" s="1"/>
  <c r="BQ816" i="95"/>
  <c r="BQ820" i="95" s="1"/>
  <c r="BQ823" i="95" s="1"/>
  <c r="X962" i="95"/>
  <c r="B732" i="95"/>
  <c r="BI841" i="94"/>
  <c r="BI845" i="94" s="1"/>
  <c r="BI848" i="94" s="1"/>
  <c r="AS841" i="94"/>
  <c r="AS845" i="94" s="1"/>
  <c r="AS848" i="94" s="1"/>
  <c r="BD841" i="94"/>
  <c r="BD845" i="94" s="1"/>
  <c r="BD848" i="94" s="1"/>
  <c r="AN841" i="94"/>
  <c r="AN845" i="94" s="1"/>
  <c r="AN848" i="94" s="1"/>
  <c r="AN849" i="94" s="1"/>
  <c r="AY841" i="94"/>
  <c r="AY845" i="94" s="1"/>
  <c r="AY848" i="94" s="1"/>
  <c r="BN841" i="94"/>
  <c r="BN845" i="94" s="1"/>
  <c r="BN848" i="94" s="1"/>
  <c r="AX841" i="94"/>
  <c r="AX845" i="94" s="1"/>
  <c r="AX848" i="94" s="1"/>
  <c r="BV841" i="94"/>
  <c r="BV845" i="94" s="1"/>
  <c r="BV848" i="94" s="1"/>
  <c r="BQ841" i="94"/>
  <c r="BQ845" i="94" s="1"/>
  <c r="BQ848" i="94" s="1"/>
  <c r="BT841" i="94"/>
  <c r="BT845" i="94" s="1"/>
  <c r="BT848" i="94" s="1"/>
  <c r="BE540" i="95"/>
  <c r="BK540" i="95"/>
  <c r="BJ540" i="95"/>
  <c r="BX616" i="23"/>
  <c r="AJ962" i="23"/>
  <c r="B782" i="23"/>
  <c r="BN966" i="95"/>
  <c r="B911" i="95"/>
  <c r="AY791" i="94"/>
  <c r="AY795" i="94" s="1"/>
  <c r="AY798" i="94" s="1"/>
  <c r="AI791" i="94"/>
  <c r="AI795" i="94" s="1"/>
  <c r="AI798" i="94" s="1"/>
  <c r="BJ791" i="94"/>
  <c r="BJ795" i="94" s="1"/>
  <c r="BJ798" i="94" s="1"/>
  <c r="AT791" i="94"/>
  <c r="AT795" i="94" s="1"/>
  <c r="AT798" i="94" s="1"/>
  <c r="AD791" i="94"/>
  <c r="AD795" i="94" s="1"/>
  <c r="AD798" i="94" s="1"/>
  <c r="BA791" i="94"/>
  <c r="BA795" i="94" s="1"/>
  <c r="BA798" i="94" s="1"/>
  <c r="AK791" i="94"/>
  <c r="AK795" i="94" s="1"/>
  <c r="AK798" i="94" s="1"/>
  <c r="BH791" i="94"/>
  <c r="BH795" i="94" s="1"/>
  <c r="BH798" i="94" s="1"/>
  <c r="AR791" i="94"/>
  <c r="AR795" i="94" s="1"/>
  <c r="AR798" i="94" s="1"/>
  <c r="AB791" i="94"/>
  <c r="AB795" i="94" s="1"/>
  <c r="AB798" i="94" s="1"/>
  <c r="BT791" i="94"/>
  <c r="BT795" i="94" s="1"/>
  <c r="BT798" i="94" s="1"/>
  <c r="BZ791" i="94"/>
  <c r="BZ795" i="94" s="1"/>
  <c r="BZ798" i="94" s="1"/>
  <c r="BQ791" i="94"/>
  <c r="BQ795" i="94" s="1"/>
  <c r="BQ798" i="94" s="1"/>
  <c r="BH966" i="94"/>
  <c r="B886" i="94"/>
  <c r="BJ870" i="94"/>
  <c r="BJ873" i="94" s="1"/>
  <c r="AX816" i="23"/>
  <c r="AX820" i="23" s="1"/>
  <c r="AX823" i="23" s="1"/>
  <c r="AT816" i="23"/>
  <c r="AT820" i="23" s="1"/>
  <c r="AT823" i="23" s="1"/>
  <c r="AJ816" i="23"/>
  <c r="AJ820" i="23" s="1"/>
  <c r="AJ823" i="23" s="1"/>
  <c r="BA816" i="23"/>
  <c r="BA820" i="23" s="1"/>
  <c r="BA823" i="23" s="1"/>
  <c r="AV816" i="23"/>
  <c r="AV820" i="23" s="1"/>
  <c r="AV823" i="23" s="1"/>
  <c r="BW816" i="23"/>
  <c r="BW820" i="23" s="1"/>
  <c r="BW823" i="23" s="1"/>
  <c r="BP443" i="95"/>
  <c r="BT443" i="95"/>
  <c r="BX443" i="95"/>
  <c r="BQ443" i="95"/>
  <c r="BU443" i="95"/>
  <c r="BY443" i="95"/>
  <c r="BR443" i="95"/>
  <c r="BV443" i="95"/>
  <c r="BZ443" i="95"/>
  <c r="BO443" i="95"/>
  <c r="BS443" i="95"/>
  <c r="BW443" i="95"/>
  <c r="BG443" i="95"/>
  <c r="BK443" i="95"/>
  <c r="BF443" i="95"/>
  <c r="BJ443" i="95"/>
  <c r="BN443" i="95"/>
  <c r="BH443" i="95"/>
  <c r="BI443" i="95"/>
  <c r="BL443" i="95"/>
  <c r="BM443" i="95"/>
  <c r="BR439" i="95"/>
  <c r="BV439" i="95"/>
  <c r="BZ439" i="95"/>
  <c r="BO439" i="95"/>
  <c r="BS439" i="95"/>
  <c r="BW439" i="95"/>
  <c r="BP439" i="95"/>
  <c r="BT439" i="95"/>
  <c r="BX439" i="95"/>
  <c r="BQ439" i="95"/>
  <c r="BU439" i="95"/>
  <c r="BY439" i="95"/>
  <c r="BD439" i="95"/>
  <c r="BH439" i="95"/>
  <c r="BL439" i="95"/>
  <c r="BE439" i="95"/>
  <c r="BI439" i="95"/>
  <c r="BM439" i="95"/>
  <c r="BB439" i="95"/>
  <c r="BF439" i="95"/>
  <c r="BJ439" i="95"/>
  <c r="BN439" i="95"/>
  <c r="BC439" i="95"/>
  <c r="BG439" i="95"/>
  <c r="BK439" i="95"/>
  <c r="AJ962" i="95"/>
  <c r="B782" i="95"/>
  <c r="BJ766" i="23"/>
  <c r="BJ770" i="23" s="1"/>
  <c r="BJ773" i="23" s="1"/>
  <c r="AP766" i="23"/>
  <c r="AP770" i="23" s="1"/>
  <c r="AP773" i="23" s="1"/>
  <c r="BH766" i="23"/>
  <c r="BH770" i="23" s="1"/>
  <c r="BH773" i="23" s="1"/>
  <c r="BN766" i="23"/>
  <c r="BN770" i="23" s="1"/>
  <c r="BN773" i="23" s="1"/>
  <c r="AE766" i="23"/>
  <c r="AE770" i="23" s="1"/>
  <c r="AE773" i="23" s="1"/>
  <c r="AS616" i="23"/>
  <c r="BM616" i="23"/>
  <c r="AB795" i="95"/>
  <c r="AB798" i="95" s="1"/>
  <c r="AB799" i="95" s="1"/>
  <c r="AI791" i="95"/>
  <c r="AI795" i="95" s="1"/>
  <c r="AI798" i="95" s="1"/>
  <c r="AD791" i="95"/>
  <c r="AD795" i="95" s="1"/>
  <c r="AD798" i="95" s="1"/>
  <c r="AK791" i="95"/>
  <c r="AK795" i="95" s="1"/>
  <c r="AK798" i="95" s="1"/>
  <c r="BY791" i="95"/>
  <c r="BY795" i="95" s="1"/>
  <c r="BY798" i="95" s="1"/>
  <c r="AK741" i="95"/>
  <c r="AK745" i="95" s="1"/>
  <c r="AK748" i="95" s="1"/>
  <c r="U741" i="95"/>
  <c r="U745" i="95" s="1"/>
  <c r="U748" i="95" s="1"/>
  <c r="AA741" i="95"/>
  <c r="AA745" i="95" s="1"/>
  <c r="AA748" i="95" s="1"/>
  <c r="BS741" i="95"/>
  <c r="BS745" i="95" s="1"/>
  <c r="BS748" i="95" s="1"/>
  <c r="BH766" i="94"/>
  <c r="BH770" i="94" s="1"/>
  <c r="BH773" i="94" s="1"/>
  <c r="BE766" i="94"/>
  <c r="BE770" i="94" s="1"/>
  <c r="BE773" i="94" s="1"/>
  <c r="BF766" i="94"/>
  <c r="BF770" i="94" s="1"/>
  <c r="BF773" i="94" s="1"/>
  <c r="Z766" i="94"/>
  <c r="Z770" i="94" s="1"/>
  <c r="Z773" i="94" s="1"/>
  <c r="BX766" i="94"/>
  <c r="BX770" i="94" s="1"/>
  <c r="BX773" i="94" s="1"/>
  <c r="BQ447" i="23"/>
  <c r="BV447" i="23"/>
  <c r="BW447" i="23"/>
  <c r="BP447" i="23"/>
  <c r="BU447" i="23"/>
  <c r="BZ447" i="23"/>
  <c r="BT447" i="23"/>
  <c r="BY447" i="23"/>
  <c r="BO447" i="23"/>
  <c r="BX447" i="23"/>
  <c r="BR447" i="23"/>
  <c r="BS447" i="23"/>
  <c r="BK447" i="23"/>
  <c r="BL447" i="23"/>
  <c r="BM447" i="23"/>
  <c r="BJ447" i="23"/>
  <c r="BN447" i="23"/>
  <c r="BB841" i="95"/>
  <c r="BB845" i="95" s="1"/>
  <c r="BB848" i="95" s="1"/>
  <c r="AS841" i="95"/>
  <c r="AS845" i="95" s="1"/>
  <c r="AS848" i="95" s="1"/>
  <c r="AP841" i="95"/>
  <c r="AP845" i="95" s="1"/>
  <c r="AP848" i="95" s="1"/>
  <c r="AO841" i="95"/>
  <c r="AO845" i="95" s="1"/>
  <c r="AO848" i="95" s="1"/>
  <c r="AO849" i="95" s="1"/>
  <c r="AY841" i="95"/>
  <c r="AY845" i="95" s="1"/>
  <c r="AY848" i="95" s="1"/>
  <c r="BL841" i="95"/>
  <c r="BL845" i="95" s="1"/>
  <c r="BL848" i="95" s="1"/>
  <c r="AV841" i="95"/>
  <c r="AV845" i="95" s="1"/>
  <c r="AV848" i="95" s="1"/>
  <c r="BT841" i="95"/>
  <c r="BT845" i="95" s="1"/>
  <c r="BT848" i="95" s="1"/>
  <c r="BR841" i="95"/>
  <c r="BR845" i="95" s="1"/>
  <c r="BR848" i="95" s="1"/>
  <c r="H36" i="68"/>
  <c r="H12" i="68" s="1"/>
  <c r="H44" i="68"/>
  <c r="BX962" i="95"/>
  <c r="B932" i="95"/>
  <c r="AD962" i="23"/>
  <c r="B757" i="23"/>
  <c r="BM866" i="95"/>
  <c r="BM870" i="95" s="1"/>
  <c r="BM873" i="95" s="1"/>
  <c r="AW866" i="95"/>
  <c r="AW870" i="95" s="1"/>
  <c r="AW873" i="95" s="1"/>
  <c r="BY866" i="95"/>
  <c r="BY870" i="95" s="1"/>
  <c r="BY873" i="95" s="1"/>
  <c r="BP866" i="95"/>
  <c r="BP870" i="95" s="1"/>
  <c r="BP873" i="95" s="1"/>
  <c r="BR866" i="95"/>
  <c r="BR870" i="95" s="1"/>
  <c r="BR873" i="95" s="1"/>
  <c r="BN966" i="23"/>
  <c r="B911" i="23"/>
  <c r="BL816" i="94"/>
  <c r="BL820" i="94" s="1"/>
  <c r="BL823" i="94" s="1"/>
  <c r="AV816" i="94"/>
  <c r="AV820" i="94" s="1"/>
  <c r="AV823" i="94" s="1"/>
  <c r="BK816" i="94"/>
  <c r="BK820" i="94" s="1"/>
  <c r="BK823" i="94" s="1"/>
  <c r="AU816" i="94"/>
  <c r="AU820" i="94" s="1"/>
  <c r="AU823" i="94" s="1"/>
  <c r="BN816" i="94"/>
  <c r="BN820" i="94" s="1"/>
  <c r="BN823" i="94" s="1"/>
  <c r="AX816" i="94"/>
  <c r="AX820" i="94" s="1"/>
  <c r="AX823" i="94" s="1"/>
  <c r="BA816" i="94"/>
  <c r="BA820" i="94" s="1"/>
  <c r="BA823" i="94" s="1"/>
  <c r="AK816" i="94"/>
  <c r="AK820" i="94" s="1"/>
  <c r="AK823" i="94" s="1"/>
  <c r="BP816" i="94"/>
  <c r="BP820" i="94" s="1"/>
  <c r="BP823" i="94" s="1"/>
  <c r="BX816" i="94"/>
  <c r="BX820" i="94" s="1"/>
  <c r="BX823" i="94" s="1"/>
  <c r="BO816" i="94"/>
  <c r="BO820" i="94" s="1"/>
  <c r="BO823" i="94" s="1"/>
  <c r="J44" i="68"/>
  <c r="J36" i="68"/>
  <c r="J12" i="68" s="1"/>
  <c r="BU616" i="23"/>
  <c r="X962" i="94"/>
  <c r="B732" i="94"/>
  <c r="AJ966" i="95"/>
  <c r="B786" i="95"/>
  <c r="BO449" i="23"/>
  <c r="BT449" i="23"/>
  <c r="BY449" i="23"/>
  <c r="BR449" i="23"/>
  <c r="BS449" i="23"/>
  <c r="BX449" i="23"/>
  <c r="BV449" i="23"/>
  <c r="BW449" i="23"/>
  <c r="BQ449" i="23"/>
  <c r="BZ449" i="23"/>
  <c r="BP449" i="23"/>
  <c r="BU449" i="23"/>
  <c r="BL449" i="23"/>
  <c r="BM449" i="23"/>
  <c r="BN449" i="23"/>
  <c r="BW392" i="23"/>
  <c r="BQ392" i="23"/>
  <c r="BV392" i="23"/>
  <c r="Z392" i="23"/>
  <c r="BI392" i="23"/>
  <c r="AI392" i="23"/>
  <c r="AK392" i="23"/>
  <c r="AF392" i="23"/>
  <c r="L392" i="23"/>
  <c r="AL392" i="23"/>
  <c r="BJ392" i="23"/>
  <c r="BM392" i="23"/>
  <c r="X392" i="23"/>
  <c r="R392" i="23"/>
  <c r="N392" i="23"/>
  <c r="I392" i="23"/>
  <c r="H392" i="23"/>
  <c r="U392" i="23"/>
  <c r="Q392" i="23"/>
  <c r="BP392" i="23"/>
  <c r="BU392" i="23"/>
  <c r="BZ392" i="23"/>
  <c r="AU392" i="23"/>
  <c r="AQ392" i="23"/>
  <c r="O392" i="23"/>
  <c r="AN392" i="23"/>
  <c r="V392" i="23"/>
  <c r="BC392" i="23"/>
  <c r="G392" i="23"/>
  <c r="AC392" i="23"/>
  <c r="AE392" i="23"/>
  <c r="AM392" i="23"/>
  <c r="J392" i="23"/>
  <c r="BK392" i="23"/>
  <c r="K392" i="23"/>
  <c r="BL392" i="23"/>
  <c r="BO392" i="23"/>
  <c r="BT392" i="23"/>
  <c r="BY392" i="23"/>
  <c r="BB392" i="23"/>
  <c r="AZ392" i="23"/>
  <c r="AA392" i="23"/>
  <c r="AB392" i="23"/>
  <c r="BH392" i="23"/>
  <c r="AH392" i="23"/>
  <c r="AV392" i="23"/>
  <c r="BA392" i="23"/>
  <c r="Y392" i="23"/>
  <c r="AX392" i="23"/>
  <c r="P392" i="23"/>
  <c r="AY392" i="23"/>
  <c r="BE392" i="23"/>
  <c r="AG392" i="23"/>
  <c r="S392" i="23"/>
  <c r="BD392" i="23"/>
  <c r="BS392" i="23"/>
  <c r="BX392" i="23"/>
  <c r="BR392" i="23"/>
  <c r="BG392" i="23"/>
  <c r="AT392" i="23"/>
  <c r="M392" i="23"/>
  <c r="AP392" i="23"/>
  <c r="AR392" i="23"/>
  <c r="T392" i="23"/>
  <c r="W392" i="23"/>
  <c r="BF392" i="23"/>
  <c r="AS392" i="23"/>
  <c r="AW392" i="23"/>
  <c r="AO392" i="23"/>
  <c r="BN392" i="23"/>
  <c r="AJ392" i="23"/>
  <c r="AD392" i="23"/>
  <c r="BP437" i="95"/>
  <c r="BT437" i="95"/>
  <c r="BX437" i="95"/>
  <c r="BQ437" i="95"/>
  <c r="BU437" i="95"/>
  <c r="BY437" i="95"/>
  <c r="BR437" i="95"/>
  <c r="BV437" i="95"/>
  <c r="BZ437" i="95"/>
  <c r="BO437" i="95"/>
  <c r="BS437" i="95"/>
  <c r="BW437" i="95"/>
  <c r="BA437" i="95"/>
  <c r="BE437" i="95"/>
  <c r="BI437" i="95"/>
  <c r="BM437" i="95"/>
  <c r="BB437" i="95"/>
  <c r="BF437" i="95"/>
  <c r="BJ437" i="95"/>
  <c r="BN437" i="95"/>
  <c r="BC437" i="95"/>
  <c r="BG437" i="95"/>
  <c r="BK437" i="95"/>
  <c r="AZ437" i="95"/>
  <c r="AZ891" i="95" s="1"/>
  <c r="AZ895" i="95" s="1"/>
  <c r="AZ898" i="95" s="1"/>
  <c r="AZ899" i="95" s="1"/>
  <c r="BD437" i="95"/>
  <c r="BH437" i="95"/>
  <c r="BL437" i="95"/>
  <c r="B711" i="23"/>
  <c r="R966" i="23"/>
  <c r="AC792" i="23"/>
  <c r="AC796" i="23" s="1"/>
  <c r="AY741" i="23"/>
  <c r="AY745" i="23" s="1"/>
  <c r="AY748" i="23" s="1"/>
  <c r="Y741" i="23"/>
  <c r="Y745" i="23" s="1"/>
  <c r="Y748" i="23" s="1"/>
  <c r="AX741" i="23"/>
  <c r="AX745" i="23" s="1"/>
  <c r="AX748" i="23" s="1"/>
  <c r="AS741" i="23"/>
  <c r="AS745" i="23" s="1"/>
  <c r="AS748" i="23" s="1"/>
  <c r="AO741" i="23"/>
  <c r="AO745" i="23" s="1"/>
  <c r="AO748" i="23" s="1"/>
  <c r="BJ741" i="23"/>
  <c r="BJ745" i="23" s="1"/>
  <c r="BJ748" i="23" s="1"/>
  <c r="BD741" i="23"/>
  <c r="BD745" i="23" s="1"/>
  <c r="BD748" i="23" s="1"/>
  <c r="AK741" i="23"/>
  <c r="AK745" i="23" s="1"/>
  <c r="AK748" i="23" s="1"/>
  <c r="AR741" i="23"/>
  <c r="AR745" i="23" s="1"/>
  <c r="AR748" i="23" s="1"/>
  <c r="Z741" i="23"/>
  <c r="Z745" i="23" s="1"/>
  <c r="Z748" i="23" s="1"/>
  <c r="S741" i="23"/>
  <c r="S745" i="23" s="1"/>
  <c r="S748" i="23" s="1"/>
  <c r="BH741" i="23"/>
  <c r="BH745" i="23" s="1"/>
  <c r="BH748" i="23" s="1"/>
  <c r="AL741" i="23"/>
  <c r="AL745" i="23" s="1"/>
  <c r="AL748" i="23" s="1"/>
  <c r="BW741" i="23"/>
  <c r="BW745" i="23" s="1"/>
  <c r="BW748" i="23" s="1"/>
  <c r="BY741" i="23"/>
  <c r="BY745" i="23" s="1"/>
  <c r="BY748" i="23" s="1"/>
  <c r="BU741" i="23"/>
  <c r="BU745" i="23" s="1"/>
  <c r="BU748" i="23" s="1"/>
  <c r="B761" i="95"/>
  <c r="AD966" i="95"/>
  <c r="BX962" i="23"/>
  <c r="B932" i="23"/>
  <c r="BH540" i="94"/>
  <c r="BM540" i="94"/>
  <c r="BB616" i="23"/>
  <c r="AM616" i="23"/>
  <c r="BQ616" i="23"/>
  <c r="AX616" i="23"/>
  <c r="BO451" i="23"/>
  <c r="BT451" i="23"/>
  <c r="BY451" i="23"/>
  <c r="BR451" i="23"/>
  <c r="BS451" i="23"/>
  <c r="BX451" i="23"/>
  <c r="BV451" i="23"/>
  <c r="BW451" i="23"/>
  <c r="BQ451" i="23"/>
  <c r="BN451" i="23"/>
  <c r="BZ451" i="23"/>
  <c r="BP451" i="23"/>
  <c r="BU451" i="23"/>
  <c r="BP449" i="94"/>
  <c r="BT449" i="94"/>
  <c r="BX449" i="94"/>
  <c r="BQ449" i="94"/>
  <c r="BU449" i="94"/>
  <c r="BY449" i="94"/>
  <c r="BR449" i="94"/>
  <c r="BV449" i="94"/>
  <c r="BZ449" i="94"/>
  <c r="BO449" i="94"/>
  <c r="BS449" i="94"/>
  <c r="BW449" i="94"/>
  <c r="BL449" i="94"/>
  <c r="BM449" i="94"/>
  <c r="BN449" i="94"/>
  <c r="B886" i="95"/>
  <c r="BH966" i="95"/>
  <c r="AV962" i="94"/>
  <c r="B832" i="94"/>
  <c r="BH841" i="23"/>
  <c r="BH845" i="23" s="1"/>
  <c r="BH848" i="23" s="1"/>
  <c r="BI841" i="23"/>
  <c r="BI845" i="23" s="1"/>
  <c r="BI848" i="23" s="1"/>
  <c r="BC841" i="23"/>
  <c r="BC845" i="23" s="1"/>
  <c r="BC848" i="23" s="1"/>
  <c r="AO841" i="23"/>
  <c r="AO845" i="23" s="1"/>
  <c r="AO848" i="23" s="1"/>
  <c r="AU841" i="23"/>
  <c r="AU845" i="23" s="1"/>
  <c r="AU848" i="23" s="1"/>
  <c r="AY841" i="23"/>
  <c r="AY845" i="23" s="1"/>
  <c r="AY848" i="23" s="1"/>
  <c r="BB841" i="23"/>
  <c r="BB845" i="23" s="1"/>
  <c r="BB848" i="23" s="1"/>
  <c r="BR841" i="23"/>
  <c r="BR845" i="23" s="1"/>
  <c r="BR848" i="23" s="1"/>
  <c r="BT841" i="23"/>
  <c r="BT845" i="23" s="1"/>
  <c r="BT848" i="23" s="1"/>
  <c r="BW841" i="23"/>
  <c r="BW845" i="23" s="1"/>
  <c r="BW848" i="23" s="1"/>
  <c r="AJ963" i="23"/>
  <c r="B783" i="23"/>
  <c r="BP392" i="95"/>
  <c r="BT392" i="95"/>
  <c r="BX392" i="95"/>
  <c r="Q392" i="95"/>
  <c r="AP392" i="95"/>
  <c r="T392" i="95"/>
  <c r="AR392" i="95"/>
  <c r="J392" i="95"/>
  <c r="AF392" i="95"/>
  <c r="V392" i="95"/>
  <c r="N392" i="95"/>
  <c r="BN392" i="95"/>
  <c r="BF392" i="95"/>
  <c r="AY392" i="95"/>
  <c r="AA392" i="95"/>
  <c r="AU392" i="95"/>
  <c r="O392" i="95"/>
  <c r="AS392" i="95"/>
  <c r="BD392" i="95"/>
  <c r="AV392" i="95"/>
  <c r="BQ392" i="95"/>
  <c r="BU392" i="95"/>
  <c r="BY392" i="95"/>
  <c r="AG392" i="95"/>
  <c r="BB392" i="95"/>
  <c r="AQ392" i="95"/>
  <c r="AD392" i="95"/>
  <c r="Y392" i="95"/>
  <c r="L392" i="95"/>
  <c r="AL392" i="95"/>
  <c r="BE392" i="95"/>
  <c r="AI392" i="95"/>
  <c r="K392" i="95"/>
  <c r="Z392" i="95"/>
  <c r="U392" i="95"/>
  <c r="AN392" i="95"/>
  <c r="BG392" i="95"/>
  <c r="M392" i="95"/>
  <c r="BR392" i="95"/>
  <c r="BV392" i="95"/>
  <c r="BZ392" i="95"/>
  <c r="AX392" i="95"/>
  <c r="P392" i="95"/>
  <c r="BC392" i="95"/>
  <c r="AT392" i="95"/>
  <c r="AO392" i="95"/>
  <c r="G392" i="95"/>
  <c r="S392" i="95"/>
  <c r="AZ392" i="95"/>
  <c r="AB392" i="95"/>
  <c r="BA392" i="95"/>
  <c r="AM392" i="95"/>
  <c r="BL392" i="95"/>
  <c r="AE392" i="95"/>
  <c r="BO392" i="95"/>
  <c r="BS392" i="95"/>
  <c r="BW392" i="95"/>
  <c r="AH392" i="95"/>
  <c r="AC392" i="95"/>
  <c r="H392" i="95"/>
  <c r="BM392" i="95"/>
  <c r="BJ392" i="95"/>
  <c r="R392" i="95"/>
  <c r="AW392" i="95"/>
  <c r="W392" i="95"/>
  <c r="BI392" i="95"/>
  <c r="X392" i="95"/>
  <c r="AK392" i="95"/>
  <c r="BK392" i="95"/>
  <c r="BH392" i="95"/>
  <c r="I392" i="95"/>
  <c r="AJ392" i="95"/>
  <c r="AV866" i="23"/>
  <c r="AV870" i="23" s="1"/>
  <c r="AV873" i="23" s="1"/>
  <c r="AT866" i="23"/>
  <c r="AT870" i="23" s="1"/>
  <c r="AT873" i="23" s="1"/>
  <c r="BH866" i="23"/>
  <c r="BH870" i="23" s="1"/>
  <c r="BH873" i="23" s="1"/>
  <c r="BM866" i="23"/>
  <c r="BM870" i="23" s="1"/>
  <c r="BM873" i="23" s="1"/>
  <c r="BD866" i="23"/>
  <c r="BD870" i="23" s="1"/>
  <c r="BD873" i="23" s="1"/>
  <c r="AX866" i="23"/>
  <c r="AX870" i="23" s="1"/>
  <c r="AX873" i="23" s="1"/>
  <c r="BR866" i="23"/>
  <c r="BR870" i="23" s="1"/>
  <c r="BR873" i="23" s="1"/>
  <c r="BT866" i="23"/>
  <c r="BT870" i="23" s="1"/>
  <c r="BT873" i="23" s="1"/>
  <c r="BP866" i="23"/>
  <c r="BP870" i="23" s="1"/>
  <c r="BP873" i="23" s="1"/>
  <c r="AP962" i="23"/>
  <c r="B807" i="23"/>
  <c r="BK741" i="94"/>
  <c r="BK745" i="94" s="1"/>
  <c r="BK748" i="94" s="1"/>
  <c r="AU741" i="94"/>
  <c r="AU745" i="94" s="1"/>
  <c r="AU748" i="94" s="1"/>
  <c r="AE741" i="94"/>
  <c r="AE745" i="94" s="1"/>
  <c r="AE748" i="94" s="1"/>
  <c r="BB741" i="94"/>
  <c r="BB745" i="94" s="1"/>
  <c r="BB748" i="94" s="1"/>
  <c r="AL741" i="94"/>
  <c r="AL745" i="94" s="1"/>
  <c r="AL748" i="94" s="1"/>
  <c r="V741" i="94"/>
  <c r="V745" i="94" s="1"/>
  <c r="V748" i="94" s="1"/>
  <c r="BE741" i="94"/>
  <c r="BE745" i="94" s="1"/>
  <c r="BE748" i="94" s="1"/>
  <c r="AO741" i="94"/>
  <c r="AO745" i="94" s="1"/>
  <c r="AO748" i="94" s="1"/>
  <c r="Y741" i="94"/>
  <c r="Y745" i="94" s="1"/>
  <c r="Y748" i="94" s="1"/>
  <c r="BH741" i="94"/>
  <c r="BH745" i="94" s="1"/>
  <c r="BH748" i="94" s="1"/>
  <c r="AR741" i="94"/>
  <c r="AR745" i="94" s="1"/>
  <c r="AR748" i="94" s="1"/>
  <c r="AB741" i="94"/>
  <c r="AB745" i="94" s="1"/>
  <c r="AB748" i="94" s="1"/>
  <c r="BZ741" i="94"/>
  <c r="BZ745" i="94" s="1"/>
  <c r="BZ748" i="94" s="1"/>
  <c r="BV741" i="94"/>
  <c r="BV745" i="94" s="1"/>
  <c r="BV748" i="94" s="1"/>
  <c r="BQ741" i="94"/>
  <c r="BQ745" i="94" s="1"/>
  <c r="BQ748" i="94" s="1"/>
  <c r="AP966" i="94"/>
  <c r="B811" i="94"/>
  <c r="BM796" i="23"/>
  <c r="AD963" i="23"/>
  <c r="B758" i="23"/>
  <c r="M40" i="68"/>
  <c r="C52" i="68"/>
  <c r="AP966" i="23"/>
  <c r="B811" i="23"/>
  <c r="BA866" i="94"/>
  <c r="BA870" i="94" s="1"/>
  <c r="BA873" i="94" s="1"/>
  <c r="BH866" i="94"/>
  <c r="BH870" i="94" s="1"/>
  <c r="BH873" i="94" s="1"/>
  <c r="BK866" i="94"/>
  <c r="BK870" i="94" s="1"/>
  <c r="BK873" i="94" s="1"/>
  <c r="AU866" i="94"/>
  <c r="AU870" i="94" s="1"/>
  <c r="AU873" i="94" s="1"/>
  <c r="BB866" i="94"/>
  <c r="BB870" i="94" s="1"/>
  <c r="BB873" i="94" s="1"/>
  <c r="BS866" i="94"/>
  <c r="BS870" i="94" s="1"/>
  <c r="BS873" i="94" s="1"/>
  <c r="BY866" i="94"/>
  <c r="BY870" i="94" s="1"/>
  <c r="BY873" i="94" s="1"/>
  <c r="BW866" i="94"/>
  <c r="BW870" i="94" s="1"/>
  <c r="BW873" i="94" s="1"/>
  <c r="BB766" i="95"/>
  <c r="BB770" i="95" s="1"/>
  <c r="BB773" i="95" s="1"/>
  <c r="AL766" i="95"/>
  <c r="AL770" i="95" s="1"/>
  <c r="AL773" i="95" s="1"/>
  <c r="V766" i="95"/>
  <c r="V770" i="95" s="1"/>
  <c r="V773" i="95" s="1"/>
  <c r="BA766" i="95"/>
  <c r="BA770" i="95" s="1"/>
  <c r="BA773" i="95" s="1"/>
  <c r="AK766" i="95"/>
  <c r="AK770" i="95" s="1"/>
  <c r="AK773" i="95" s="1"/>
  <c r="U770" i="95"/>
  <c r="U773" i="95" s="1"/>
  <c r="U774" i="95" s="1"/>
  <c r="AZ766" i="95"/>
  <c r="AZ770" i="95" s="1"/>
  <c r="AZ773" i="95" s="1"/>
  <c r="AJ766" i="95"/>
  <c r="AJ770" i="95" s="1"/>
  <c r="AJ773" i="95" s="1"/>
  <c r="BK766" i="95"/>
  <c r="BK770" i="95" s="1"/>
  <c r="BK773" i="95" s="1"/>
  <c r="AU766" i="95"/>
  <c r="AU770" i="95" s="1"/>
  <c r="AU773" i="95" s="1"/>
  <c r="AE766" i="95"/>
  <c r="AE770" i="95" s="1"/>
  <c r="AE773" i="95" s="1"/>
  <c r="BT766" i="95"/>
  <c r="BT770" i="95" s="1"/>
  <c r="BT773" i="95" s="1"/>
  <c r="BO766" i="95"/>
  <c r="BO770" i="95" s="1"/>
  <c r="BO773" i="95" s="1"/>
  <c r="BX766" i="95"/>
  <c r="BX770" i="95" s="1"/>
  <c r="BX773" i="95" s="1"/>
  <c r="BP439" i="94"/>
  <c r="BT439" i="94"/>
  <c r="BX439" i="94"/>
  <c r="BQ439" i="94"/>
  <c r="BU439" i="94"/>
  <c r="BY439" i="94"/>
  <c r="BR439" i="94"/>
  <c r="BV439" i="94"/>
  <c r="BZ439" i="94"/>
  <c r="BO439" i="94"/>
  <c r="BS439" i="94"/>
  <c r="BW439" i="94"/>
  <c r="BD439" i="94"/>
  <c r="BH439" i="94"/>
  <c r="BL439" i="94"/>
  <c r="BE439" i="94"/>
  <c r="BI439" i="94"/>
  <c r="BM439" i="94"/>
  <c r="BB439" i="94"/>
  <c r="BF439" i="94"/>
  <c r="BJ439" i="94"/>
  <c r="BN439" i="94"/>
  <c r="BC439" i="94"/>
  <c r="BG439" i="94"/>
  <c r="BK439" i="94"/>
  <c r="BN792" i="23"/>
  <c r="BN796" i="23" s="1"/>
  <c r="BD816" i="95"/>
  <c r="BD820" i="95" s="1"/>
  <c r="BD823" i="95" s="1"/>
  <c r="AN816" i="95"/>
  <c r="AN820" i="95" s="1"/>
  <c r="AN823" i="95" s="1"/>
  <c r="BC816" i="95"/>
  <c r="BC820" i="95" s="1"/>
  <c r="BC823" i="95" s="1"/>
  <c r="AM816" i="95"/>
  <c r="AM820" i="95" s="1"/>
  <c r="AM823" i="95" s="1"/>
  <c r="BF816" i="95"/>
  <c r="BF820" i="95" s="1"/>
  <c r="BF823" i="95" s="1"/>
  <c r="AP816" i="95"/>
  <c r="AP820" i="95" s="1"/>
  <c r="AP823" i="95" s="1"/>
  <c r="BI816" i="95"/>
  <c r="BI820" i="95" s="1"/>
  <c r="BI823" i="95" s="1"/>
  <c r="AS816" i="95"/>
  <c r="AS820" i="95" s="1"/>
  <c r="AS823" i="95" s="1"/>
  <c r="BT816" i="95"/>
  <c r="BT820" i="95" s="1"/>
  <c r="BT823" i="95" s="1"/>
  <c r="BW816" i="95"/>
  <c r="BW820" i="95" s="1"/>
  <c r="BW823" i="95" s="1"/>
  <c r="BU816" i="95"/>
  <c r="BU820" i="95" s="1"/>
  <c r="BU823" i="95" s="1"/>
  <c r="BR450" i="94"/>
  <c r="BV450" i="94"/>
  <c r="BZ450" i="94"/>
  <c r="BO450" i="94"/>
  <c r="BS450" i="94"/>
  <c r="BW450" i="94"/>
  <c r="BP450" i="94"/>
  <c r="BT450" i="94"/>
  <c r="BX450" i="94"/>
  <c r="BQ450" i="94"/>
  <c r="BU450" i="94"/>
  <c r="BY450" i="94"/>
  <c r="BM450" i="94"/>
  <c r="BN450" i="94"/>
  <c r="B963" i="94"/>
  <c r="BE841" i="94"/>
  <c r="BE845" i="94" s="1"/>
  <c r="BE848" i="94" s="1"/>
  <c r="AO841" i="94"/>
  <c r="AO845" i="94" s="1"/>
  <c r="AO848" i="94" s="1"/>
  <c r="AO849" i="94" s="1"/>
  <c r="AZ841" i="94"/>
  <c r="AZ845" i="94" s="1"/>
  <c r="AZ848" i="94" s="1"/>
  <c r="BK841" i="94"/>
  <c r="BK845" i="94" s="1"/>
  <c r="BK848" i="94" s="1"/>
  <c r="AU841" i="94"/>
  <c r="AU845" i="94" s="1"/>
  <c r="AU848" i="94" s="1"/>
  <c r="BJ841" i="94"/>
  <c r="BJ845" i="94" s="1"/>
  <c r="BJ848" i="94" s="1"/>
  <c r="AT841" i="94"/>
  <c r="AT845" i="94" s="1"/>
  <c r="AT848" i="94" s="1"/>
  <c r="BP841" i="94"/>
  <c r="BP845" i="94" s="1"/>
  <c r="BP848" i="94" s="1"/>
  <c r="BX841" i="94"/>
  <c r="BX845" i="94" s="1"/>
  <c r="BX848" i="94" s="1"/>
  <c r="BO841" i="94"/>
  <c r="BO845" i="94" s="1"/>
  <c r="BO848" i="94" s="1"/>
  <c r="BO444" i="23"/>
  <c r="BT444" i="23"/>
  <c r="BY444" i="23"/>
  <c r="BR444" i="23"/>
  <c r="BS444" i="23"/>
  <c r="BX444" i="23"/>
  <c r="BV444" i="23"/>
  <c r="BW444" i="23"/>
  <c r="BQ444" i="23"/>
  <c r="BZ444" i="23"/>
  <c r="BP444" i="23"/>
  <c r="BU444" i="23"/>
  <c r="BG444" i="23"/>
  <c r="BK444" i="23"/>
  <c r="BH444" i="23"/>
  <c r="BL444" i="23"/>
  <c r="BI444" i="23"/>
  <c r="BM444" i="23"/>
  <c r="BJ444" i="23"/>
  <c r="BN444" i="23"/>
  <c r="BL540" i="95"/>
  <c r="BG540" i="95"/>
  <c r="BF540" i="95"/>
  <c r="BP442" i="94"/>
  <c r="BT442" i="94"/>
  <c r="BX442" i="94"/>
  <c r="BQ442" i="94"/>
  <c r="BU442" i="94"/>
  <c r="BY442" i="94"/>
  <c r="BR442" i="94"/>
  <c r="BV442" i="94"/>
  <c r="BZ442" i="94"/>
  <c r="BO442" i="94"/>
  <c r="BS442" i="94"/>
  <c r="BW442" i="94"/>
  <c r="BH442" i="94"/>
  <c r="BL442" i="94"/>
  <c r="BG442" i="94"/>
  <c r="BK442" i="94"/>
  <c r="BI442" i="94"/>
  <c r="BJ442" i="94"/>
  <c r="BE442" i="94"/>
  <c r="BE916" i="94" s="1"/>
  <c r="BE920" i="94" s="1"/>
  <c r="BE923" i="94" s="1"/>
  <c r="BE924" i="94" s="1"/>
  <c r="BM442" i="94"/>
  <c r="BF442" i="94"/>
  <c r="BN442" i="94"/>
  <c r="D29" i="85"/>
  <c r="F36" i="68"/>
  <c r="F12" i="68" s="1"/>
  <c r="F44" i="68"/>
  <c r="AJ966" i="23"/>
  <c r="B786" i="23"/>
  <c r="BK791" i="94"/>
  <c r="BK795" i="94" s="1"/>
  <c r="BK798" i="94" s="1"/>
  <c r="AU791" i="94"/>
  <c r="AU795" i="94" s="1"/>
  <c r="AU798" i="94" s="1"/>
  <c r="AE791" i="94"/>
  <c r="AE795" i="94" s="1"/>
  <c r="AE798" i="94" s="1"/>
  <c r="BF791" i="94"/>
  <c r="BF795" i="94" s="1"/>
  <c r="BF798" i="94" s="1"/>
  <c r="AP791" i="94"/>
  <c r="AP795" i="94" s="1"/>
  <c r="AP798" i="94" s="1"/>
  <c r="BM791" i="94"/>
  <c r="BM795" i="94" s="1"/>
  <c r="BM798" i="94" s="1"/>
  <c r="AW791" i="94"/>
  <c r="AW795" i="94" s="1"/>
  <c r="AW798" i="94" s="1"/>
  <c r="AG791" i="94"/>
  <c r="AG795" i="94" s="1"/>
  <c r="AG798" i="94" s="1"/>
  <c r="BD791" i="94"/>
  <c r="BD795" i="94" s="1"/>
  <c r="BD798" i="94" s="1"/>
  <c r="AN791" i="94"/>
  <c r="AN795" i="94" s="1"/>
  <c r="AN798" i="94" s="1"/>
  <c r="BS791" i="94"/>
  <c r="BS795" i="94" s="1"/>
  <c r="BS798" i="94" s="1"/>
  <c r="BO791" i="94"/>
  <c r="BO795" i="94" s="1"/>
  <c r="BO798" i="94" s="1"/>
  <c r="BU791" i="94"/>
  <c r="BU795" i="94" s="1"/>
  <c r="BU798" i="94" s="1"/>
  <c r="BR438" i="94"/>
  <c r="BV438" i="94"/>
  <c r="BZ438" i="94"/>
  <c r="BO438" i="94"/>
  <c r="BS438" i="94"/>
  <c r="BW438" i="94"/>
  <c r="BP438" i="94"/>
  <c r="BT438" i="94"/>
  <c r="BX438" i="94"/>
  <c r="BQ438" i="94"/>
  <c r="BU438" i="94"/>
  <c r="BY438" i="94"/>
  <c r="BD438" i="94"/>
  <c r="BH438" i="94"/>
  <c r="BL438" i="94"/>
  <c r="BA438" i="94"/>
  <c r="BE438" i="94"/>
  <c r="BI438" i="94"/>
  <c r="BM438" i="94"/>
  <c r="BB438" i="94"/>
  <c r="BF438" i="94"/>
  <c r="BJ438" i="94"/>
  <c r="BN438" i="94"/>
  <c r="BC438" i="94"/>
  <c r="BG438" i="94"/>
  <c r="BK438" i="94"/>
  <c r="BF820" i="23"/>
  <c r="BF823" i="23" s="1"/>
  <c r="BP444" i="94"/>
  <c r="BT444" i="94"/>
  <c r="BX444" i="94"/>
  <c r="BQ444" i="94"/>
  <c r="BU444" i="94"/>
  <c r="BY444" i="94"/>
  <c r="BR444" i="94"/>
  <c r="BV444" i="94"/>
  <c r="BZ444" i="94"/>
  <c r="BO444" i="94"/>
  <c r="BS444" i="94"/>
  <c r="BW444" i="94"/>
  <c r="BH444" i="94"/>
  <c r="BL444" i="94"/>
  <c r="BG444" i="94"/>
  <c r="BK444" i="94"/>
  <c r="BI444" i="94"/>
  <c r="BJ444" i="94"/>
  <c r="BM444" i="94"/>
  <c r="BN444" i="94"/>
  <c r="AY766" i="23"/>
  <c r="AY770" i="23" s="1"/>
  <c r="AY773" i="23" s="1"/>
  <c r="P745" i="95"/>
  <c r="P748" i="95" s="1"/>
  <c r="P749" i="95" s="1"/>
  <c r="BM766" i="94"/>
  <c r="BM770" i="94" s="1"/>
  <c r="BM773" i="94" s="1"/>
  <c r="BB966" i="94"/>
  <c r="B861" i="94"/>
  <c r="BP841" i="95"/>
  <c r="BP845" i="95" s="1"/>
  <c r="BP848" i="95" s="1"/>
  <c r="E44" i="68"/>
  <c r="E36" i="68"/>
  <c r="BD816" i="94"/>
  <c r="BD820" i="94" s="1"/>
  <c r="BD823" i="94" s="1"/>
  <c r="BC816" i="94"/>
  <c r="BC820" i="94" s="1"/>
  <c r="BC823" i="94" s="1"/>
  <c r="AP816" i="94"/>
  <c r="AP820" i="94" s="1"/>
  <c r="AP823" i="94" s="1"/>
  <c r="BB962" i="95"/>
  <c r="B857" i="95"/>
  <c r="AD741" i="23"/>
  <c r="AD745" i="23" s="1"/>
  <c r="AD748" i="23" s="1"/>
  <c r="X741" i="23"/>
  <c r="X745" i="23" s="1"/>
  <c r="X748" i="23" s="1"/>
  <c r="AJ741" i="23"/>
  <c r="AJ745" i="23" s="1"/>
  <c r="AJ748" i="23" s="1"/>
  <c r="BF741" i="23"/>
  <c r="BF745" i="23" s="1"/>
  <c r="BF748" i="23" s="1"/>
  <c r="AZ741" i="23"/>
  <c r="AZ745" i="23" s="1"/>
  <c r="AZ748" i="23" s="1"/>
  <c r="BX741" i="23"/>
  <c r="BX745" i="23" s="1"/>
  <c r="BX748" i="23" s="1"/>
  <c r="BK540" i="94"/>
  <c r="AT841" i="23"/>
  <c r="AT845" i="23" s="1"/>
  <c r="AT848" i="23" s="1"/>
  <c r="AQ845" i="23"/>
  <c r="AQ848" i="23" s="1"/>
  <c r="BU841" i="23"/>
  <c r="BU845" i="23" s="1"/>
  <c r="BU848" i="23" s="1"/>
  <c r="BK866" i="23"/>
  <c r="BK870" i="23" s="1"/>
  <c r="BK873" i="23" s="1"/>
  <c r="BB866" i="23"/>
  <c r="BB870" i="23" s="1"/>
  <c r="BB873" i="23" s="1"/>
  <c r="G36" i="68"/>
  <c r="G12" i="68" s="1"/>
  <c r="G44" i="68"/>
  <c r="BT528" i="94"/>
  <c r="BT540" i="94" s="1"/>
  <c r="BY528" i="94"/>
  <c r="BY540" i="94" s="1"/>
  <c r="BZ528" i="94"/>
  <c r="BZ540" i="94" s="1"/>
  <c r="BX528" i="94"/>
  <c r="BX540" i="94" s="1"/>
  <c r="E452" i="94"/>
  <c r="E464" i="94" s="1"/>
  <c r="BO528" i="94"/>
  <c r="BO540" i="94" s="1"/>
  <c r="BQ528" i="94"/>
  <c r="BQ540" i="94" s="1"/>
  <c r="BR528" i="94"/>
  <c r="BR540" i="94" s="1"/>
  <c r="BS528" i="94"/>
  <c r="BS540" i="94" s="1"/>
  <c r="BP528" i="94"/>
  <c r="BP540" i="94" s="1"/>
  <c r="BU528" i="94"/>
  <c r="BU540" i="94" s="1"/>
  <c r="BV528" i="94"/>
  <c r="BV540" i="94" s="1"/>
  <c r="BW528" i="94"/>
  <c r="BW540" i="94" s="1"/>
  <c r="AM741" i="94"/>
  <c r="AM745" i="94" s="1"/>
  <c r="AM748" i="94" s="1"/>
  <c r="BJ741" i="94"/>
  <c r="BJ745" i="94" s="1"/>
  <c r="BJ748" i="94" s="1"/>
  <c r="AD741" i="94"/>
  <c r="AD745" i="94" s="1"/>
  <c r="AD748" i="94" s="1"/>
  <c r="AW745" i="94"/>
  <c r="AW748" i="94" s="1"/>
  <c r="T741" i="94"/>
  <c r="T745" i="94" s="1"/>
  <c r="T748" i="94" s="1"/>
  <c r="BI866" i="94"/>
  <c r="BI870" i="94" s="1"/>
  <c r="BI873" i="94" s="1"/>
  <c r="BC816" i="23"/>
  <c r="BC820" i="23" s="1"/>
  <c r="BC823" i="23" s="1"/>
  <c r="BE816" i="23"/>
  <c r="BE820" i="23" s="1"/>
  <c r="BE823" i="23" s="1"/>
  <c r="BT816" i="23"/>
  <c r="BT820" i="23" s="1"/>
  <c r="BT823" i="23" s="1"/>
  <c r="R962" i="95"/>
  <c r="B707" i="95"/>
  <c r="BP446" i="95"/>
  <c r="BT446" i="95"/>
  <c r="BX446" i="95"/>
  <c r="BQ446" i="95"/>
  <c r="BU446" i="95"/>
  <c r="BY446" i="95"/>
  <c r="BR446" i="95"/>
  <c r="BV446" i="95"/>
  <c r="BZ446" i="95"/>
  <c r="BO446" i="95"/>
  <c r="BS446" i="95"/>
  <c r="BW446" i="95"/>
  <c r="BI446" i="95"/>
  <c r="BM446" i="95"/>
  <c r="BJ446" i="95"/>
  <c r="BN446" i="95"/>
  <c r="BK446" i="95"/>
  <c r="BL446" i="95"/>
  <c r="AD962" i="95"/>
  <c r="B757" i="95"/>
  <c r="BQ448" i="23"/>
  <c r="BV448" i="23"/>
  <c r="BW448" i="23"/>
  <c r="BP448" i="23"/>
  <c r="BU448" i="23"/>
  <c r="BZ448" i="23"/>
  <c r="BT448" i="23"/>
  <c r="BY448" i="23"/>
  <c r="BO448" i="23"/>
  <c r="BX448" i="23"/>
  <c r="BR448" i="23"/>
  <c r="BS448" i="23"/>
  <c r="BL448" i="23"/>
  <c r="BL941" i="23" s="1"/>
  <c r="BL945" i="23" s="1"/>
  <c r="BL948" i="23" s="1"/>
  <c r="BK448" i="23"/>
  <c r="BK941" i="23" s="1"/>
  <c r="BK945" i="23" s="1"/>
  <c r="BK948" i="23" s="1"/>
  <c r="BK949" i="23" s="1"/>
  <c r="BM448" i="23"/>
  <c r="BN448" i="23"/>
  <c r="BN540" i="23"/>
  <c r="BL540" i="23"/>
  <c r="Z766" i="23"/>
  <c r="Z770" i="23" s="1"/>
  <c r="Z773" i="23" s="1"/>
  <c r="AU766" i="23"/>
  <c r="AU770" i="23" s="1"/>
  <c r="AU773" i="23" s="1"/>
  <c r="AQ766" i="23"/>
  <c r="AQ770" i="23" s="1"/>
  <c r="AQ773" i="23" s="1"/>
  <c r="BB766" i="23"/>
  <c r="BB770" i="23" s="1"/>
  <c r="BB773" i="23" s="1"/>
  <c r="BM766" i="23"/>
  <c r="BM770" i="23" s="1"/>
  <c r="BM773" i="23" s="1"/>
  <c r="AV766" i="23"/>
  <c r="AV770" i="23" s="1"/>
  <c r="AV773" i="23" s="1"/>
  <c r="BP766" i="23"/>
  <c r="BP770" i="23" s="1"/>
  <c r="BP773" i="23" s="1"/>
  <c r="BS766" i="23"/>
  <c r="BS770" i="23" s="1"/>
  <c r="BS773" i="23" s="1"/>
  <c r="AW616" i="23"/>
  <c r="BH791" i="95"/>
  <c r="BH795" i="95" s="1"/>
  <c r="BH798" i="95" s="1"/>
  <c r="AR791" i="95"/>
  <c r="AR795" i="95" s="1"/>
  <c r="AR798" i="95" s="1"/>
  <c r="AY791" i="95"/>
  <c r="AY795" i="95" s="1"/>
  <c r="AY798" i="95" s="1"/>
  <c r="BJ791" i="95"/>
  <c r="BJ795" i="95" s="1"/>
  <c r="BJ798" i="95" s="1"/>
  <c r="AT791" i="95"/>
  <c r="AT795" i="95" s="1"/>
  <c r="AT798" i="95" s="1"/>
  <c r="BA791" i="95"/>
  <c r="BA795" i="95" s="1"/>
  <c r="BA798" i="95" s="1"/>
  <c r="BO791" i="95"/>
  <c r="BO795" i="95" s="1"/>
  <c r="BO798" i="95" s="1"/>
  <c r="BW791" i="95"/>
  <c r="BW795" i="95" s="1"/>
  <c r="BW798" i="95" s="1"/>
  <c r="B811" i="95"/>
  <c r="AP966" i="95"/>
  <c r="AX745" i="95"/>
  <c r="AX748" i="95" s="1"/>
  <c r="BA741" i="95"/>
  <c r="BA745" i="95" s="1"/>
  <c r="BA748" i="95" s="1"/>
  <c r="AN745" i="95"/>
  <c r="AN748" i="95" s="1"/>
  <c r="BG741" i="95"/>
  <c r="BG745" i="95" s="1"/>
  <c r="BG748" i="95" s="1"/>
  <c r="AQ741" i="95"/>
  <c r="AQ745" i="95" s="1"/>
  <c r="AQ748" i="95" s="1"/>
  <c r="BP741" i="95"/>
  <c r="BP745" i="95" s="1"/>
  <c r="BP748" i="95" s="1"/>
  <c r="BQ741" i="95"/>
  <c r="BQ745" i="95" s="1"/>
  <c r="BQ748" i="95" s="1"/>
  <c r="X962" i="23"/>
  <c r="B732" i="23"/>
  <c r="AU766" i="94"/>
  <c r="AU770" i="94" s="1"/>
  <c r="AU773" i="94" s="1"/>
  <c r="AB766" i="94"/>
  <c r="AB770" i="94" s="1"/>
  <c r="AB773" i="94" s="1"/>
  <c r="AI766" i="94"/>
  <c r="AI770" i="94" s="1"/>
  <c r="AI773" i="94" s="1"/>
  <c r="AO766" i="94"/>
  <c r="AO770" i="94" s="1"/>
  <c r="AO773" i="94" s="1"/>
  <c r="Y766" i="94"/>
  <c r="Y770" i="94" s="1"/>
  <c r="Y773" i="94" s="1"/>
  <c r="AP766" i="94"/>
  <c r="AP770" i="94" s="1"/>
  <c r="AP773" i="94" s="1"/>
  <c r="BU766" i="94"/>
  <c r="BU770" i="94" s="1"/>
  <c r="BU773" i="94" s="1"/>
  <c r="BV766" i="94"/>
  <c r="BV770" i="94" s="1"/>
  <c r="BV773" i="94" s="1"/>
  <c r="BX963" i="23"/>
  <c r="B933" i="23"/>
  <c r="BB816" i="23"/>
  <c r="BB820" i="23" s="1"/>
  <c r="BB823" i="23" s="1"/>
  <c r="BH816" i="23"/>
  <c r="BH820" i="23" s="1"/>
  <c r="BH823" i="23" s="1"/>
  <c r="BM816" i="23"/>
  <c r="BM820" i="23" s="1"/>
  <c r="BM823" i="23" s="1"/>
  <c r="AP816" i="23"/>
  <c r="AP820" i="23" s="1"/>
  <c r="AP823" i="23" s="1"/>
  <c r="AM816" i="23"/>
  <c r="AM820" i="23" s="1"/>
  <c r="AM823" i="23" s="1"/>
  <c r="BN816" i="23"/>
  <c r="BN820" i="23" s="1"/>
  <c r="BN823" i="23" s="1"/>
  <c r="AY816" i="23"/>
  <c r="AY820" i="23" s="1"/>
  <c r="AY823" i="23" s="1"/>
  <c r="AG820" i="23"/>
  <c r="AG823" i="23" s="1"/>
  <c r="AG824" i="23" s="1"/>
  <c r="BK816" i="23"/>
  <c r="BK820" i="23" s="1"/>
  <c r="BK823" i="23" s="1"/>
  <c r="BX816" i="23"/>
  <c r="BX820" i="23" s="1"/>
  <c r="BX823" i="23" s="1"/>
  <c r="BZ816" i="23"/>
  <c r="BZ820" i="23" s="1"/>
  <c r="BZ823" i="23" s="1"/>
  <c r="BV816" i="23"/>
  <c r="BV820" i="23" s="1"/>
  <c r="BV823" i="23" s="1"/>
  <c r="BO392" i="94"/>
  <c r="BS392" i="94"/>
  <c r="BW392" i="94"/>
  <c r="AF392" i="94"/>
  <c r="AV392" i="94"/>
  <c r="AM392" i="94"/>
  <c r="AP392" i="94"/>
  <c r="AQ392" i="94"/>
  <c r="R392" i="94"/>
  <c r="M392" i="94"/>
  <c r="N392" i="94"/>
  <c r="AU392" i="94"/>
  <c r="BC392" i="94"/>
  <c r="BE392" i="94"/>
  <c r="BH392" i="94"/>
  <c r="V392" i="94"/>
  <c r="T392" i="94"/>
  <c r="K392" i="94"/>
  <c r="BP392" i="94"/>
  <c r="BT392" i="94"/>
  <c r="BX392" i="94"/>
  <c r="J392" i="94"/>
  <c r="BF392" i="94"/>
  <c r="G392" i="94"/>
  <c r="AS392" i="94"/>
  <c r="BN392" i="94"/>
  <c r="Q392" i="94"/>
  <c r="BI392" i="94"/>
  <c r="AT392" i="94"/>
  <c r="L392" i="94"/>
  <c r="AN392" i="94"/>
  <c r="AD392" i="94"/>
  <c r="AI392" i="94"/>
  <c r="AC392" i="94"/>
  <c r="BB392" i="94"/>
  <c r="O392" i="94"/>
  <c r="BQ392" i="94"/>
  <c r="BU392" i="94"/>
  <c r="BY392" i="94"/>
  <c r="BJ392" i="94"/>
  <c r="AJ392" i="94"/>
  <c r="BK392" i="94"/>
  <c r="H392" i="94"/>
  <c r="AO392" i="94"/>
  <c r="AA392" i="94"/>
  <c r="AR392" i="94"/>
  <c r="BG392" i="94"/>
  <c r="BL392" i="94"/>
  <c r="Z392" i="94"/>
  <c r="AZ392" i="94"/>
  <c r="Y392" i="94"/>
  <c r="S392" i="94"/>
  <c r="BD392" i="94"/>
  <c r="I392" i="94"/>
  <c r="AW392" i="94"/>
  <c r="BR392" i="94"/>
  <c r="BV392" i="94"/>
  <c r="BZ392" i="94"/>
  <c r="AL392" i="94"/>
  <c r="AK392" i="94"/>
  <c r="P392" i="94"/>
  <c r="X392" i="94"/>
  <c r="AX392" i="94"/>
  <c r="BA392" i="94"/>
  <c r="AY392" i="94"/>
  <c r="W392" i="94"/>
  <c r="U392" i="94"/>
  <c r="AH392" i="94"/>
  <c r="AB392" i="94"/>
  <c r="AG392" i="94"/>
  <c r="BM392" i="94"/>
  <c r="AE392" i="94"/>
  <c r="AY895" i="94"/>
  <c r="AY898" i="94" s="1"/>
  <c r="AY899" i="94" s="1"/>
  <c r="AJ966" i="94"/>
  <c r="B786" i="94"/>
  <c r="AP962" i="94"/>
  <c r="B807" i="94"/>
  <c r="BR445" i="95"/>
  <c r="BV445" i="95"/>
  <c r="BZ445" i="95"/>
  <c r="BO445" i="95"/>
  <c r="BS445" i="95"/>
  <c r="BW445" i="95"/>
  <c r="BP445" i="95"/>
  <c r="BT445" i="95"/>
  <c r="BX445" i="95"/>
  <c r="BQ445" i="95"/>
  <c r="BU445" i="95"/>
  <c r="BY445" i="95"/>
  <c r="BI445" i="95"/>
  <c r="BM445" i="95"/>
  <c r="BH445" i="95"/>
  <c r="BL445" i="95"/>
  <c r="BJ445" i="95"/>
  <c r="BK445" i="95"/>
  <c r="BN445" i="95"/>
  <c r="B963" i="95"/>
  <c r="AD962" i="94"/>
  <c r="B757" i="94"/>
  <c r="BI540" i="23"/>
  <c r="BM540" i="23"/>
  <c r="BE766" i="23"/>
  <c r="BE770" i="23" s="1"/>
  <c r="BE773" i="23" s="1"/>
  <c r="AK766" i="23"/>
  <c r="AK770" i="23" s="1"/>
  <c r="AK773" i="23" s="1"/>
  <c r="V766" i="23"/>
  <c r="V770" i="23" s="1"/>
  <c r="V773" i="23" s="1"/>
  <c r="V774" i="23" s="1"/>
  <c r="BI766" i="23"/>
  <c r="BI770" i="23" s="1"/>
  <c r="BI773" i="23" s="1"/>
  <c r="AR766" i="23"/>
  <c r="AR770" i="23" s="1"/>
  <c r="AR773" i="23" s="1"/>
  <c r="AN766" i="23"/>
  <c r="AN770" i="23" s="1"/>
  <c r="AN773" i="23" s="1"/>
  <c r="AM766" i="23"/>
  <c r="AM770" i="23" s="1"/>
  <c r="AM773" i="23" s="1"/>
  <c r="AH766" i="23"/>
  <c r="AH770" i="23" s="1"/>
  <c r="AH773" i="23" s="1"/>
  <c r="BA766" i="23"/>
  <c r="BA770" i="23" s="1"/>
  <c r="BA773" i="23" s="1"/>
  <c r="AD766" i="23"/>
  <c r="AD770" i="23" s="1"/>
  <c r="AD773" i="23" s="1"/>
  <c r="AW766" i="23"/>
  <c r="AW770" i="23" s="1"/>
  <c r="AW773" i="23" s="1"/>
  <c r="AF766" i="23"/>
  <c r="AF770" i="23" s="1"/>
  <c r="AF773" i="23" s="1"/>
  <c r="BW766" i="23"/>
  <c r="BW770" i="23" s="1"/>
  <c r="BW773" i="23" s="1"/>
  <c r="BR766" i="23"/>
  <c r="BR770" i="23" s="1"/>
  <c r="BR773" i="23" s="1"/>
  <c r="BT766" i="23"/>
  <c r="BT770" i="23" s="1"/>
  <c r="BT773" i="23" s="1"/>
  <c r="BP451" i="95"/>
  <c r="BT451" i="95"/>
  <c r="BX451" i="95"/>
  <c r="BQ451" i="95"/>
  <c r="BU451" i="95"/>
  <c r="BY451" i="95"/>
  <c r="BN451" i="95"/>
  <c r="BR451" i="95"/>
  <c r="BV451" i="95"/>
  <c r="BZ451" i="95"/>
  <c r="BO451" i="95"/>
  <c r="BS451" i="95"/>
  <c r="BW451" i="95"/>
  <c r="BD791" i="95"/>
  <c r="BD795" i="95" s="1"/>
  <c r="BD798" i="95" s="1"/>
  <c r="AN791" i="95"/>
  <c r="AN795" i="95" s="1"/>
  <c r="AN798" i="95" s="1"/>
  <c r="BK791" i="95"/>
  <c r="BK795" i="95" s="1"/>
  <c r="BK798" i="95" s="1"/>
  <c r="AU791" i="95"/>
  <c r="AU795" i="95" s="1"/>
  <c r="AU798" i="95" s="1"/>
  <c r="AE791" i="95"/>
  <c r="AE795" i="95" s="1"/>
  <c r="AE798" i="95" s="1"/>
  <c r="BF791" i="95"/>
  <c r="BF795" i="95" s="1"/>
  <c r="BF798" i="95" s="1"/>
  <c r="AP791" i="95"/>
  <c r="AP795" i="95" s="1"/>
  <c r="AP798" i="95" s="1"/>
  <c r="BM791" i="95"/>
  <c r="BM795" i="95" s="1"/>
  <c r="BM798" i="95" s="1"/>
  <c r="AW791" i="95"/>
  <c r="AW795" i="95" s="1"/>
  <c r="AW798" i="95" s="1"/>
  <c r="AG791" i="95"/>
  <c r="AG795" i="95" s="1"/>
  <c r="AG798" i="95" s="1"/>
  <c r="BX791" i="95"/>
  <c r="BX795" i="95" s="1"/>
  <c r="BX798" i="95" s="1"/>
  <c r="BP791" i="95"/>
  <c r="BP795" i="95" s="1"/>
  <c r="BP798" i="95" s="1"/>
  <c r="BV791" i="95"/>
  <c r="BV795" i="95" s="1"/>
  <c r="BV798" i="95" s="1"/>
  <c r="BJ741" i="95"/>
  <c r="BJ745" i="95" s="1"/>
  <c r="BJ748" i="95" s="1"/>
  <c r="AT741" i="95"/>
  <c r="AT745" i="95" s="1"/>
  <c r="AT748" i="95" s="1"/>
  <c r="AD741" i="95"/>
  <c r="AD745" i="95" s="1"/>
  <c r="AD748" i="95" s="1"/>
  <c r="BM741" i="95"/>
  <c r="BM745" i="95" s="1"/>
  <c r="BM748" i="95" s="1"/>
  <c r="AW741" i="95"/>
  <c r="AW745" i="95" s="1"/>
  <c r="AW748" i="95" s="1"/>
  <c r="AG741" i="95"/>
  <c r="AG745" i="95" s="1"/>
  <c r="AG748" i="95" s="1"/>
  <c r="Q741" i="95"/>
  <c r="Q745" i="95" s="1"/>
  <c r="Q748" i="95" s="1"/>
  <c r="AZ741" i="95"/>
  <c r="AZ745" i="95" s="1"/>
  <c r="AZ748" i="95" s="1"/>
  <c r="AJ741" i="95"/>
  <c r="AJ745" i="95" s="1"/>
  <c r="AJ748" i="95" s="1"/>
  <c r="T741" i="95"/>
  <c r="T745" i="95" s="1"/>
  <c r="T748" i="95" s="1"/>
  <c r="BC745" i="95"/>
  <c r="BC748" i="95" s="1"/>
  <c r="BZ741" i="95"/>
  <c r="BZ745" i="95" s="1"/>
  <c r="BZ748" i="95" s="1"/>
  <c r="BW741" i="95"/>
  <c r="BW745" i="95" s="1"/>
  <c r="BW748" i="95" s="1"/>
  <c r="BY741" i="95"/>
  <c r="BY745" i="95" s="1"/>
  <c r="BY748" i="95" s="1"/>
  <c r="BD766" i="94"/>
  <c r="BD770" i="94" s="1"/>
  <c r="BD773" i="94" s="1"/>
  <c r="X766" i="94"/>
  <c r="X770" i="94" s="1"/>
  <c r="X773" i="94" s="1"/>
  <c r="AM766" i="94"/>
  <c r="AM770" i="94" s="1"/>
  <c r="AM773" i="94" s="1"/>
  <c r="AZ766" i="94"/>
  <c r="AZ770" i="94" s="1"/>
  <c r="AZ773" i="94" s="1"/>
  <c r="BG766" i="94"/>
  <c r="BG770" i="94" s="1"/>
  <c r="BG773" i="94" s="1"/>
  <c r="AA766" i="94"/>
  <c r="AA770" i="94" s="1"/>
  <c r="AA773" i="94" s="1"/>
  <c r="BA766" i="94"/>
  <c r="BA770" i="94" s="1"/>
  <c r="BA773" i="94" s="1"/>
  <c r="AK766" i="94"/>
  <c r="AK770" i="94" s="1"/>
  <c r="AK773" i="94" s="1"/>
  <c r="BB766" i="94"/>
  <c r="BB770" i="94" s="1"/>
  <c r="BB773" i="94" s="1"/>
  <c r="AL766" i="94"/>
  <c r="AL770" i="94" s="1"/>
  <c r="AL773" i="94" s="1"/>
  <c r="BT766" i="94"/>
  <c r="BT770" i="94" s="1"/>
  <c r="BT773" i="94" s="1"/>
  <c r="BQ766" i="94"/>
  <c r="BQ770" i="94" s="1"/>
  <c r="BQ773" i="94" s="1"/>
  <c r="BS766" i="94"/>
  <c r="BS770" i="94" s="1"/>
  <c r="BS773" i="94" s="1"/>
  <c r="R962" i="23"/>
  <c r="B707" i="23"/>
  <c r="X966" i="94"/>
  <c r="B736" i="94"/>
  <c r="BP437" i="94"/>
  <c r="BT437" i="94"/>
  <c r="BX437" i="94"/>
  <c r="BQ437" i="94"/>
  <c r="BU437" i="94"/>
  <c r="BY437" i="94"/>
  <c r="BR437" i="94"/>
  <c r="BV437" i="94"/>
  <c r="BZ437" i="94"/>
  <c r="BO437" i="94"/>
  <c r="BS437" i="94"/>
  <c r="BW437" i="94"/>
  <c r="BA437" i="94"/>
  <c r="BE437" i="94"/>
  <c r="BI437" i="94"/>
  <c r="BM437" i="94"/>
  <c r="BB437" i="94"/>
  <c r="BF437" i="94"/>
  <c r="BJ437" i="94"/>
  <c r="BN437" i="94"/>
  <c r="BC437" i="94"/>
  <c r="BG437" i="94"/>
  <c r="BK437" i="94"/>
  <c r="AZ437" i="94"/>
  <c r="AZ891" i="94" s="1"/>
  <c r="AZ895" i="94" s="1"/>
  <c r="AZ898" i="94" s="1"/>
  <c r="BD437" i="94"/>
  <c r="BH437" i="94"/>
  <c r="BL437" i="94"/>
  <c r="AT841" i="95"/>
  <c r="AT845" i="95" s="1"/>
  <c r="AT848" i="95" s="1"/>
  <c r="BN841" i="95"/>
  <c r="BN845" i="95" s="1"/>
  <c r="BN848" i="95" s="1"/>
  <c r="BM841" i="95"/>
  <c r="BM845" i="95" s="1"/>
  <c r="BM848" i="95" s="1"/>
  <c r="BK841" i="95"/>
  <c r="BK845" i="95" s="1"/>
  <c r="BK848" i="95" s="1"/>
  <c r="AU841" i="95"/>
  <c r="AU845" i="95" s="1"/>
  <c r="AU848" i="95" s="1"/>
  <c r="BH841" i="95"/>
  <c r="BH845" i="95" s="1"/>
  <c r="BH848" i="95" s="1"/>
  <c r="AR841" i="95"/>
  <c r="AR845" i="95" s="1"/>
  <c r="AR848" i="95" s="1"/>
  <c r="BW841" i="95"/>
  <c r="BW845" i="95" s="1"/>
  <c r="BW848" i="95" s="1"/>
  <c r="BZ841" i="95"/>
  <c r="BZ845" i="95" s="1"/>
  <c r="BZ848" i="95" s="1"/>
  <c r="BV841" i="95"/>
  <c r="BV845" i="95" s="1"/>
  <c r="BV848" i="95" s="1"/>
  <c r="AP963" i="23"/>
  <c r="B808" i="23"/>
  <c r="AV966" i="23"/>
  <c r="B836" i="23"/>
  <c r="BB866" i="95"/>
  <c r="BB870" i="95" s="1"/>
  <c r="BB873" i="95" s="1"/>
  <c r="AS870" i="95"/>
  <c r="AS873" i="95" s="1"/>
  <c r="AS874" i="95" s="1"/>
  <c r="AZ866" i="95"/>
  <c r="AZ870" i="95" s="1"/>
  <c r="AZ873" i="95" s="1"/>
  <c r="BC866" i="95"/>
  <c r="BC870" i="95" s="1"/>
  <c r="BC873" i="95" s="1"/>
  <c r="BS866" i="95"/>
  <c r="BS870" i="95" s="1"/>
  <c r="BS873" i="95" s="1"/>
  <c r="BO866" i="95"/>
  <c r="BO870" i="95" s="1"/>
  <c r="BO873" i="95" s="1"/>
  <c r="BW866" i="95"/>
  <c r="BW870" i="95" s="1"/>
  <c r="BW873" i="95" s="1"/>
  <c r="BH816" i="94"/>
  <c r="BH820" i="94" s="1"/>
  <c r="BH823" i="94" s="1"/>
  <c r="AR816" i="94"/>
  <c r="AR820" i="94" s="1"/>
  <c r="AR823" i="94" s="1"/>
  <c r="BG816" i="94"/>
  <c r="BG820" i="94" s="1"/>
  <c r="BG823" i="94" s="1"/>
  <c r="AQ816" i="94"/>
  <c r="AQ820" i="94" s="1"/>
  <c r="AQ823" i="94" s="1"/>
  <c r="BJ816" i="94"/>
  <c r="BJ820" i="94" s="1"/>
  <c r="BJ823" i="94" s="1"/>
  <c r="AT816" i="94"/>
  <c r="AT820" i="94" s="1"/>
  <c r="AT823" i="94" s="1"/>
  <c r="BM816" i="94"/>
  <c r="BM820" i="94" s="1"/>
  <c r="BM823" i="94" s="1"/>
  <c r="AW816" i="94"/>
  <c r="AW820" i="94" s="1"/>
  <c r="AW823" i="94" s="1"/>
  <c r="BU816" i="94"/>
  <c r="BU820" i="94" s="1"/>
  <c r="BU823" i="94" s="1"/>
  <c r="BS816" i="94"/>
  <c r="BS820" i="94" s="1"/>
  <c r="BS823" i="94" s="1"/>
  <c r="BY816" i="94"/>
  <c r="BY820" i="94" s="1"/>
  <c r="BY823" i="94" s="1"/>
  <c r="BY792" i="23"/>
  <c r="BY796" i="23" s="1"/>
  <c r="BR445" i="23"/>
  <c r="BS445" i="23"/>
  <c r="BX445" i="23"/>
  <c r="BQ445" i="23"/>
  <c r="BV445" i="23"/>
  <c r="BW445" i="23"/>
  <c r="BU445" i="23"/>
  <c r="BZ445" i="23"/>
  <c r="BP445" i="23"/>
  <c r="BY445" i="23"/>
  <c r="BO445" i="23"/>
  <c r="BT445" i="23"/>
  <c r="BH445" i="23"/>
  <c r="BL445" i="23"/>
  <c r="BI445" i="23"/>
  <c r="BM445" i="23"/>
  <c r="BJ445" i="23"/>
  <c r="BN445" i="23"/>
  <c r="BK445" i="23"/>
  <c r="BP444" i="95"/>
  <c r="BT444" i="95"/>
  <c r="BX444" i="95"/>
  <c r="BQ444" i="95"/>
  <c r="BU444" i="95"/>
  <c r="BY444" i="95"/>
  <c r="BR444" i="95"/>
  <c r="BV444" i="95"/>
  <c r="BZ444" i="95"/>
  <c r="BO444" i="95"/>
  <c r="BS444" i="95"/>
  <c r="BW444" i="95"/>
  <c r="BG444" i="95"/>
  <c r="BK444" i="95"/>
  <c r="BH444" i="95"/>
  <c r="BL444" i="95"/>
  <c r="BI444" i="95"/>
  <c r="BM444" i="95"/>
  <c r="BJ444" i="95"/>
  <c r="BN444" i="95"/>
  <c r="J47" i="68"/>
  <c r="J46" i="68" s="1"/>
  <c r="BH966" i="23"/>
  <c r="B886" i="23"/>
  <c r="R966" i="95"/>
  <c r="B711" i="95"/>
  <c r="BR447" i="95"/>
  <c r="BV447" i="95"/>
  <c r="BZ447" i="95"/>
  <c r="BO447" i="95"/>
  <c r="BS447" i="95"/>
  <c r="BW447" i="95"/>
  <c r="BP447" i="95"/>
  <c r="BT447" i="95"/>
  <c r="BX447" i="95"/>
  <c r="BQ447" i="95"/>
  <c r="BU447" i="95"/>
  <c r="BY447" i="95"/>
  <c r="BL447" i="95"/>
  <c r="BM447" i="95"/>
  <c r="BJ447" i="95"/>
  <c r="BN447" i="95"/>
  <c r="BK447" i="95"/>
  <c r="BN962" i="94"/>
  <c r="B907" i="94"/>
  <c r="BR447" i="94"/>
  <c r="BV447" i="94"/>
  <c r="BZ447" i="94"/>
  <c r="BO447" i="94"/>
  <c r="BS447" i="94"/>
  <c r="BW447" i="94"/>
  <c r="BP447" i="94"/>
  <c r="BT447" i="94"/>
  <c r="BX447" i="94"/>
  <c r="BQ447" i="94"/>
  <c r="BU447" i="94"/>
  <c r="BY447" i="94"/>
  <c r="BL447" i="94"/>
  <c r="BM447" i="94"/>
  <c r="BJ447" i="94"/>
  <c r="BN447" i="94"/>
  <c r="BK447" i="94"/>
  <c r="BQ443" i="23"/>
  <c r="BV443" i="23"/>
  <c r="BW443" i="23"/>
  <c r="BP443" i="23"/>
  <c r="BU443" i="23"/>
  <c r="BZ443" i="23"/>
  <c r="BT443" i="23"/>
  <c r="BY443" i="23"/>
  <c r="BO443" i="23"/>
  <c r="BX443" i="23"/>
  <c r="BR443" i="23"/>
  <c r="BS443" i="23"/>
  <c r="BF443" i="23"/>
  <c r="BK443" i="23"/>
  <c r="BH443" i="23"/>
  <c r="BL443" i="23"/>
  <c r="BI443" i="23"/>
  <c r="BM443" i="23"/>
  <c r="BG443" i="23"/>
  <c r="BJ443" i="23"/>
  <c r="BN443" i="23"/>
  <c r="BP441" i="94"/>
  <c r="BT441" i="94"/>
  <c r="BX441" i="94"/>
  <c r="BQ441" i="94"/>
  <c r="BU441" i="94"/>
  <c r="BY441" i="94"/>
  <c r="BR441" i="94"/>
  <c r="BV441" i="94"/>
  <c r="BZ441" i="94"/>
  <c r="BO441" i="94"/>
  <c r="BS441" i="94"/>
  <c r="BW441" i="94"/>
  <c r="BD441" i="94"/>
  <c r="BH441" i="94"/>
  <c r="BL441" i="94"/>
  <c r="BE441" i="94"/>
  <c r="BI441" i="94"/>
  <c r="BM441" i="94"/>
  <c r="BF441" i="94"/>
  <c r="BJ441" i="94"/>
  <c r="BN441" i="94"/>
  <c r="BG441" i="94"/>
  <c r="BK441" i="94"/>
  <c r="BR413" i="23"/>
  <c r="BR791" i="23" s="1"/>
  <c r="BR795" i="23" s="1"/>
  <c r="BR798" i="23" s="1"/>
  <c r="BS413" i="23"/>
  <c r="BS791" i="23" s="1"/>
  <c r="BS795" i="23" s="1"/>
  <c r="BS798" i="23" s="1"/>
  <c r="BX413" i="23"/>
  <c r="BX791" i="23" s="1"/>
  <c r="BX795" i="23" s="1"/>
  <c r="BX798" i="23" s="1"/>
  <c r="BQ413" i="23"/>
  <c r="BQ791" i="23" s="1"/>
  <c r="BQ795" i="23" s="1"/>
  <c r="BQ798" i="23" s="1"/>
  <c r="BV413" i="23"/>
  <c r="BV791" i="23" s="1"/>
  <c r="BV795" i="23" s="1"/>
  <c r="BV798" i="23" s="1"/>
  <c r="BW413" i="23"/>
  <c r="BW791" i="23" s="1"/>
  <c r="BW795" i="23" s="1"/>
  <c r="BW798" i="23" s="1"/>
  <c r="BU413" i="23"/>
  <c r="BU791" i="23" s="1"/>
  <c r="BU795" i="23" s="1"/>
  <c r="BU798" i="23" s="1"/>
  <c r="BZ413" i="23"/>
  <c r="BZ791" i="23" s="1"/>
  <c r="BZ795" i="23" s="1"/>
  <c r="BZ798" i="23" s="1"/>
  <c r="BP413" i="23"/>
  <c r="BP791" i="23" s="1"/>
  <c r="BP795" i="23" s="1"/>
  <c r="BP798" i="23" s="1"/>
  <c r="BY413" i="23"/>
  <c r="BY791" i="23" s="1"/>
  <c r="BO413" i="23"/>
  <c r="BO791" i="23" s="1"/>
  <c r="BO795" i="23" s="1"/>
  <c r="BO798" i="23" s="1"/>
  <c r="BT413" i="23"/>
  <c r="BT791" i="23" s="1"/>
  <c r="BT795" i="23" s="1"/>
  <c r="BT798" i="23" s="1"/>
  <c r="AQ413" i="23"/>
  <c r="AQ791" i="23" s="1"/>
  <c r="AQ795" i="23" s="1"/>
  <c r="AQ798" i="23" s="1"/>
  <c r="BG413" i="23"/>
  <c r="BG791" i="23" s="1"/>
  <c r="BG795" i="23" s="1"/>
  <c r="BG798" i="23" s="1"/>
  <c r="AJ413" i="23"/>
  <c r="AJ791" i="23" s="1"/>
  <c r="AJ795" i="23" s="1"/>
  <c r="AJ798" i="23" s="1"/>
  <c r="AZ413" i="23"/>
  <c r="AZ791" i="23" s="1"/>
  <c r="AZ795" i="23" s="1"/>
  <c r="AZ798" i="23" s="1"/>
  <c r="AD413" i="23"/>
  <c r="AD791" i="23" s="1"/>
  <c r="AD795" i="23" s="1"/>
  <c r="AD798" i="23" s="1"/>
  <c r="BJ413" i="23"/>
  <c r="BJ791" i="23" s="1"/>
  <c r="BJ795" i="23" s="1"/>
  <c r="BJ798" i="23" s="1"/>
  <c r="BE413" i="23"/>
  <c r="BE791" i="23" s="1"/>
  <c r="BE795" i="23" s="1"/>
  <c r="BE798" i="23" s="1"/>
  <c r="BI413" i="23"/>
  <c r="BI791" i="23" s="1"/>
  <c r="BI795" i="23" s="1"/>
  <c r="BI798" i="23" s="1"/>
  <c r="AX413" i="23"/>
  <c r="AX791" i="23" s="1"/>
  <c r="AX795" i="23" s="1"/>
  <c r="AX798" i="23" s="1"/>
  <c r="AE413" i="23"/>
  <c r="AE791" i="23" s="1"/>
  <c r="AE795" i="23" s="1"/>
  <c r="AE798" i="23" s="1"/>
  <c r="AU413" i="23"/>
  <c r="AU791" i="23" s="1"/>
  <c r="AU795" i="23" s="1"/>
  <c r="AU798" i="23" s="1"/>
  <c r="BK413" i="23"/>
  <c r="BK791" i="23" s="1"/>
  <c r="BK795" i="23" s="1"/>
  <c r="BK798" i="23" s="1"/>
  <c r="AN413" i="23"/>
  <c r="AN791" i="23" s="1"/>
  <c r="AN795" i="23" s="1"/>
  <c r="AN798" i="23" s="1"/>
  <c r="BD413" i="23"/>
  <c r="BD791" i="23" s="1"/>
  <c r="BD795" i="23" s="1"/>
  <c r="BD798" i="23" s="1"/>
  <c r="AL413" i="23"/>
  <c r="AL791" i="23" s="1"/>
  <c r="AL795" i="23" s="1"/>
  <c r="AL798" i="23" s="1"/>
  <c r="AG413" i="23"/>
  <c r="AG791" i="23" s="1"/>
  <c r="AG795" i="23" s="1"/>
  <c r="AG798" i="23" s="1"/>
  <c r="BM413" i="23"/>
  <c r="BM791" i="23" s="1"/>
  <c r="BA413" i="23"/>
  <c r="BA791" i="23" s="1"/>
  <c r="BA795" i="23" s="1"/>
  <c r="BA798" i="23" s="1"/>
  <c r="BN413" i="23"/>
  <c r="BN791" i="23" s="1"/>
  <c r="AI413" i="23"/>
  <c r="AI791" i="23" s="1"/>
  <c r="AI795" i="23" s="1"/>
  <c r="AI798" i="23" s="1"/>
  <c r="AY413" i="23"/>
  <c r="AY791" i="23" s="1"/>
  <c r="AY795" i="23" s="1"/>
  <c r="AY798" i="23" s="1"/>
  <c r="AB413" i="23"/>
  <c r="AB791" i="23" s="1"/>
  <c r="AB795" i="23" s="1"/>
  <c r="AB798" i="23" s="1"/>
  <c r="AB799" i="23" s="1"/>
  <c r="AR413" i="23"/>
  <c r="AR791" i="23" s="1"/>
  <c r="AR795" i="23" s="1"/>
  <c r="AR798" i="23" s="1"/>
  <c r="BH413" i="23"/>
  <c r="BH791" i="23" s="1"/>
  <c r="BH795" i="23" s="1"/>
  <c r="BH798" i="23" s="1"/>
  <c r="AT413" i="23"/>
  <c r="AT791" i="23" s="1"/>
  <c r="AO413" i="23"/>
  <c r="AO791" i="23" s="1"/>
  <c r="AO795" i="23" s="1"/>
  <c r="AO798" i="23" s="1"/>
  <c r="AC413" i="23"/>
  <c r="AC791" i="23" s="1"/>
  <c r="AC795" i="23" s="1"/>
  <c r="AC798" i="23" s="1"/>
  <c r="BF413" i="23"/>
  <c r="BF791" i="23" s="1"/>
  <c r="BF795" i="23" s="1"/>
  <c r="BF798" i="23" s="1"/>
  <c r="AK413" i="23"/>
  <c r="AK791" i="23" s="1"/>
  <c r="AM413" i="23"/>
  <c r="AM791" i="23" s="1"/>
  <c r="AM795" i="23" s="1"/>
  <c r="AM798" i="23" s="1"/>
  <c r="BC413" i="23"/>
  <c r="BC791" i="23" s="1"/>
  <c r="BC795" i="23" s="1"/>
  <c r="BC798" i="23" s="1"/>
  <c r="AF413" i="23"/>
  <c r="AF791" i="23" s="1"/>
  <c r="AF795" i="23" s="1"/>
  <c r="AF798" i="23" s="1"/>
  <c r="AV413" i="23"/>
  <c r="AV791" i="23" s="1"/>
  <c r="BL413" i="23"/>
  <c r="BL791" i="23" s="1"/>
  <c r="BL795" i="23" s="1"/>
  <c r="BL798" i="23" s="1"/>
  <c r="BB413" i="23"/>
  <c r="BB791" i="23" s="1"/>
  <c r="BB795" i="23" s="1"/>
  <c r="BB798" i="23" s="1"/>
  <c r="AW413" i="23"/>
  <c r="AW791" i="23" s="1"/>
  <c r="AW795" i="23" s="1"/>
  <c r="AW798" i="23" s="1"/>
  <c r="AS413" i="23"/>
  <c r="AS791" i="23" s="1"/>
  <c r="AS795" i="23" s="1"/>
  <c r="AS798" i="23" s="1"/>
  <c r="AH413" i="23"/>
  <c r="AH791" i="23" s="1"/>
  <c r="AH795" i="23" s="1"/>
  <c r="AH798" i="23" s="1"/>
  <c r="AP413" i="23"/>
  <c r="AP791" i="23" s="1"/>
  <c r="AP795" i="23" s="1"/>
  <c r="AP798" i="23" s="1"/>
  <c r="AJ962" i="94"/>
  <c r="B782" i="94"/>
  <c r="BR445" i="94"/>
  <c r="BV445" i="94"/>
  <c r="BZ445" i="94"/>
  <c r="BO445" i="94"/>
  <c r="BS445" i="94"/>
  <c r="BW445" i="94"/>
  <c r="BP445" i="94"/>
  <c r="BT445" i="94"/>
  <c r="BX445" i="94"/>
  <c r="BQ445" i="94"/>
  <c r="BU445" i="94"/>
  <c r="BY445" i="94"/>
  <c r="BK445" i="94"/>
  <c r="BH445" i="94"/>
  <c r="BL445" i="94"/>
  <c r="BI445" i="94"/>
  <c r="BM445" i="94"/>
  <c r="BJ445" i="94"/>
  <c r="BN445" i="94"/>
  <c r="BP450" i="95"/>
  <c r="BT450" i="95"/>
  <c r="BX450" i="95"/>
  <c r="BQ450" i="95"/>
  <c r="BU450" i="95"/>
  <c r="BY450" i="95"/>
  <c r="BR450" i="95"/>
  <c r="BV450" i="95"/>
  <c r="BZ450" i="95"/>
  <c r="BO450" i="95"/>
  <c r="BS450" i="95"/>
  <c r="BW450" i="95"/>
  <c r="BM450" i="95"/>
  <c r="BN450" i="95"/>
  <c r="BG741" i="23"/>
  <c r="BG745" i="23" s="1"/>
  <c r="BG748" i="23" s="1"/>
  <c r="BC741" i="23"/>
  <c r="BC745" i="23" s="1"/>
  <c r="BC748" i="23" s="1"/>
  <c r="AH741" i="23"/>
  <c r="AH745" i="23" s="1"/>
  <c r="AH748" i="23" s="1"/>
  <c r="AN741" i="23"/>
  <c r="AN745" i="23" s="1"/>
  <c r="AN748" i="23" s="1"/>
  <c r="T741" i="23"/>
  <c r="T745" i="23" s="1"/>
  <c r="T748" i="23" s="1"/>
  <c r="AT741" i="23"/>
  <c r="AT745" i="23" s="1"/>
  <c r="AT748" i="23" s="1"/>
  <c r="U741" i="23"/>
  <c r="U745" i="23" s="1"/>
  <c r="U748" i="23" s="1"/>
  <c r="BE741" i="23"/>
  <c r="BE745" i="23" s="1"/>
  <c r="BE748" i="23" s="1"/>
  <c r="W741" i="23"/>
  <c r="W745" i="23" s="1"/>
  <c r="W748" i="23" s="1"/>
  <c r="AI741" i="23"/>
  <c r="AI745" i="23" s="1"/>
  <c r="AI748" i="23" s="1"/>
  <c r="AA741" i="23"/>
  <c r="AA745" i="23" s="1"/>
  <c r="AA748" i="23" s="1"/>
  <c r="AM741" i="23"/>
  <c r="AM745" i="23" s="1"/>
  <c r="AM748" i="23" s="1"/>
  <c r="V741" i="23"/>
  <c r="V745" i="23" s="1"/>
  <c r="V748" i="23" s="1"/>
  <c r="BR741" i="23"/>
  <c r="BR745" i="23" s="1"/>
  <c r="BR748" i="23" s="1"/>
  <c r="BT741" i="23"/>
  <c r="BT745" i="23" s="1"/>
  <c r="BT748" i="23" s="1"/>
  <c r="BP741" i="23"/>
  <c r="BP745" i="23" s="1"/>
  <c r="BP748" i="23" s="1"/>
  <c r="BH962" i="95"/>
  <c r="B882" i="95"/>
  <c r="L47" i="68"/>
  <c r="L46" i="68" s="1"/>
  <c r="BD540" i="94"/>
  <c r="BN540" i="94"/>
  <c r="BI540" i="94"/>
  <c r="BH963" i="23"/>
  <c r="B883" i="23"/>
  <c r="R962" i="94"/>
  <c r="B707" i="94"/>
  <c r="BK841" i="23"/>
  <c r="BK845" i="23" s="1"/>
  <c r="BK848" i="23" s="1"/>
  <c r="AS841" i="23"/>
  <c r="AS845" i="23" s="1"/>
  <c r="AS848" i="23" s="1"/>
  <c r="BJ841" i="23"/>
  <c r="BJ845" i="23" s="1"/>
  <c r="BJ848" i="23" s="1"/>
  <c r="AZ841" i="23"/>
  <c r="AZ845" i="23" s="1"/>
  <c r="AZ848" i="23" s="1"/>
  <c r="BF841" i="23"/>
  <c r="BF845" i="23" s="1"/>
  <c r="BF848" i="23" s="1"/>
  <c r="AN841" i="23"/>
  <c r="AN845" i="23" s="1"/>
  <c r="AN848" i="23" s="1"/>
  <c r="BM841" i="23"/>
  <c r="BM845" i="23" s="1"/>
  <c r="BM848" i="23" s="1"/>
  <c r="BX841" i="23"/>
  <c r="BX845" i="23" s="1"/>
  <c r="BX848" i="23" s="1"/>
  <c r="BZ841" i="23"/>
  <c r="BZ845" i="23" s="1"/>
  <c r="BZ848" i="23" s="1"/>
  <c r="BV841" i="23"/>
  <c r="BV845" i="23" s="1"/>
  <c r="BV848" i="23" s="1"/>
  <c r="F52" i="68"/>
  <c r="F55" i="68" s="1"/>
  <c r="F57" i="68" s="1"/>
  <c r="F22" i="68" s="1"/>
  <c r="D37" i="85"/>
  <c r="AY866" i="23"/>
  <c r="AY870" i="23" s="1"/>
  <c r="AY873" i="23" s="1"/>
  <c r="AS870" i="23"/>
  <c r="AS873" i="23" s="1"/>
  <c r="AS874" i="23" s="1"/>
  <c r="BF866" i="23"/>
  <c r="BF870" i="23" s="1"/>
  <c r="BF873" i="23" s="1"/>
  <c r="AZ866" i="23"/>
  <c r="AZ870" i="23" s="1"/>
  <c r="AZ873" i="23" s="1"/>
  <c r="BC866" i="23"/>
  <c r="BC870" i="23" s="1"/>
  <c r="BC873" i="23" s="1"/>
  <c r="BV866" i="23"/>
  <c r="BV870" i="23" s="1"/>
  <c r="BV873" i="23" s="1"/>
  <c r="BX866" i="23"/>
  <c r="BX870" i="23" s="1"/>
  <c r="BX873" i="23" s="1"/>
  <c r="BO866" i="23"/>
  <c r="BO870" i="23" s="1"/>
  <c r="BO873" i="23" s="1"/>
  <c r="G47" i="68"/>
  <c r="BU528" i="95"/>
  <c r="BU540" i="95" s="1"/>
  <c r="BV528" i="95"/>
  <c r="BV540" i="95" s="1"/>
  <c r="BW528" i="95"/>
  <c r="BW540" i="95" s="1"/>
  <c r="BY528" i="95"/>
  <c r="BY540" i="95" s="1"/>
  <c r="BZ528" i="95"/>
  <c r="BZ540" i="95" s="1"/>
  <c r="BP528" i="95"/>
  <c r="BP540" i="95" s="1"/>
  <c r="E452" i="95"/>
  <c r="E464" i="95" s="1"/>
  <c r="BO528" i="95"/>
  <c r="BO540" i="95" s="1"/>
  <c r="BT528" i="95"/>
  <c r="BT540" i="95" s="1"/>
  <c r="BQ528" i="95"/>
  <c r="BQ540" i="95" s="1"/>
  <c r="BR528" i="95"/>
  <c r="BR540" i="95" s="1"/>
  <c r="BS528" i="95"/>
  <c r="BS540" i="95" s="1"/>
  <c r="BX528" i="95"/>
  <c r="BX540" i="95" s="1"/>
  <c r="BG741" i="94"/>
  <c r="BG745" i="94" s="1"/>
  <c r="BG748" i="94" s="1"/>
  <c r="AQ741" i="94"/>
  <c r="AQ745" i="94" s="1"/>
  <c r="AQ748" i="94" s="1"/>
  <c r="AA741" i="94"/>
  <c r="AA745" i="94" s="1"/>
  <c r="AA748" i="94" s="1"/>
  <c r="BN741" i="94"/>
  <c r="BN745" i="94" s="1"/>
  <c r="BN748" i="94" s="1"/>
  <c r="AX741" i="94"/>
  <c r="AX745" i="94" s="1"/>
  <c r="AX748" i="94" s="1"/>
  <c r="AH741" i="94"/>
  <c r="AH745" i="94" s="1"/>
  <c r="AH748" i="94" s="1"/>
  <c r="R741" i="94"/>
  <c r="R745" i="94" s="1"/>
  <c r="R748" i="94" s="1"/>
  <c r="BA741" i="94"/>
  <c r="BA745" i="94" s="1"/>
  <c r="BA748" i="94" s="1"/>
  <c r="AK741" i="94"/>
  <c r="AK745" i="94" s="1"/>
  <c r="AK748" i="94" s="1"/>
  <c r="U741" i="94"/>
  <c r="U745" i="94" s="1"/>
  <c r="U748" i="94" s="1"/>
  <c r="BD741" i="94"/>
  <c r="BD745" i="94" s="1"/>
  <c r="BD748" i="94" s="1"/>
  <c r="AN741" i="94"/>
  <c r="AN745" i="94" s="1"/>
  <c r="AN748" i="94" s="1"/>
  <c r="X741" i="94"/>
  <c r="X745" i="94" s="1"/>
  <c r="X748" i="94" s="1"/>
  <c r="BX741" i="94"/>
  <c r="BX745" i="94" s="1"/>
  <c r="BX748" i="94" s="1"/>
  <c r="BR741" i="94"/>
  <c r="BR745" i="94" s="1"/>
  <c r="BR748" i="94" s="1"/>
  <c r="BS741" i="94"/>
  <c r="BS745" i="94" s="1"/>
  <c r="BS748" i="94" s="1"/>
  <c r="B708" i="23"/>
  <c r="R963" i="23"/>
  <c r="BM866" i="94"/>
  <c r="BM870" i="94" s="1"/>
  <c r="BM873" i="94" s="1"/>
  <c r="AW866" i="94"/>
  <c r="AW870" i="94" s="1"/>
  <c r="AW873" i="94" s="1"/>
  <c r="BD866" i="94"/>
  <c r="BD870" i="94" s="1"/>
  <c r="BD873" i="94" s="1"/>
  <c r="BG866" i="94"/>
  <c r="BG870" i="94" s="1"/>
  <c r="BG873" i="94" s="1"/>
  <c r="BN866" i="94"/>
  <c r="BN870" i="94" s="1"/>
  <c r="BN873" i="94" s="1"/>
  <c r="AX866" i="94"/>
  <c r="AX870" i="94" s="1"/>
  <c r="AX873" i="94" s="1"/>
  <c r="BR866" i="94"/>
  <c r="BR870" i="94" s="1"/>
  <c r="BR873" i="94" s="1"/>
  <c r="BP866" i="94"/>
  <c r="BP870" i="94" s="1"/>
  <c r="BP873" i="94" s="1"/>
  <c r="BV866" i="94"/>
  <c r="BV870" i="94" s="1"/>
  <c r="BV873" i="94" s="1"/>
  <c r="AP962" i="95"/>
  <c r="B807" i="95"/>
  <c r="BN766" i="95"/>
  <c r="BN770" i="95" s="1"/>
  <c r="BN773" i="95" s="1"/>
  <c r="AX766" i="95"/>
  <c r="AX770" i="95" s="1"/>
  <c r="AX773" i="95" s="1"/>
  <c r="AH766" i="95"/>
  <c r="AH770" i="95" s="1"/>
  <c r="AH773" i="95" s="1"/>
  <c r="BM766" i="95"/>
  <c r="BM770" i="95" s="1"/>
  <c r="BM773" i="95" s="1"/>
  <c r="AW766" i="95"/>
  <c r="AW770" i="95" s="1"/>
  <c r="AW773" i="95" s="1"/>
  <c r="AG766" i="95"/>
  <c r="AG770" i="95" s="1"/>
  <c r="AG773" i="95" s="1"/>
  <c r="BL766" i="95"/>
  <c r="BL770" i="95" s="1"/>
  <c r="BL773" i="95" s="1"/>
  <c r="AV766" i="95"/>
  <c r="AV770" i="95" s="1"/>
  <c r="AV773" i="95" s="1"/>
  <c r="AF766" i="95"/>
  <c r="AF770" i="95" s="1"/>
  <c r="AF773" i="95" s="1"/>
  <c r="BG766" i="95"/>
  <c r="BG770" i="95" s="1"/>
  <c r="BG773" i="95" s="1"/>
  <c r="AQ766" i="95"/>
  <c r="AQ770" i="95" s="1"/>
  <c r="AQ773" i="95" s="1"/>
  <c r="AA766" i="95"/>
  <c r="AA770" i="95" s="1"/>
  <c r="AA773" i="95" s="1"/>
  <c r="BY766" i="95"/>
  <c r="BY770" i="95" s="1"/>
  <c r="BY773" i="95" s="1"/>
  <c r="BW766" i="95"/>
  <c r="BW770" i="95" s="1"/>
  <c r="BW773" i="95" s="1"/>
  <c r="BS766" i="95"/>
  <c r="BS770" i="95" s="1"/>
  <c r="BS773" i="95" s="1"/>
  <c r="BB962" i="23"/>
  <c r="B857" i="23"/>
  <c r="AZ816" i="95"/>
  <c r="AZ820" i="95" s="1"/>
  <c r="AZ823" i="95" s="1"/>
  <c r="AJ816" i="95"/>
  <c r="AJ820" i="95" s="1"/>
  <c r="AJ823" i="95" s="1"/>
  <c r="AY816" i="95"/>
  <c r="AY820" i="95" s="1"/>
  <c r="AY823" i="95" s="1"/>
  <c r="AI816" i="95"/>
  <c r="AI820" i="95" s="1"/>
  <c r="AI823" i="95" s="1"/>
  <c r="BB816" i="95"/>
  <c r="BB820" i="95" s="1"/>
  <c r="BB823" i="95" s="1"/>
  <c r="AL816" i="95"/>
  <c r="AL820" i="95" s="1"/>
  <c r="AL823" i="95" s="1"/>
  <c r="BE816" i="95"/>
  <c r="BE820" i="95" s="1"/>
  <c r="BE823" i="95" s="1"/>
  <c r="AO816" i="95"/>
  <c r="AO820" i="95" s="1"/>
  <c r="AO823" i="95" s="1"/>
  <c r="BP816" i="95"/>
  <c r="BP820" i="95" s="1"/>
  <c r="BP823" i="95" s="1"/>
  <c r="BY816" i="95"/>
  <c r="BY820" i="95" s="1"/>
  <c r="BY823" i="95" s="1"/>
  <c r="BX816" i="95"/>
  <c r="BX820" i="95" s="1"/>
  <c r="BX823" i="95" s="1"/>
  <c r="B836" i="95"/>
  <c r="AV966" i="95"/>
  <c r="BA841" i="94"/>
  <c r="BA845" i="94" s="1"/>
  <c r="BA848" i="94" s="1"/>
  <c r="BL841" i="94"/>
  <c r="BL845" i="94" s="1"/>
  <c r="BL848" i="94" s="1"/>
  <c r="AV841" i="94"/>
  <c r="AV845" i="94" s="1"/>
  <c r="AV848" i="94" s="1"/>
  <c r="BG841" i="94"/>
  <c r="BG845" i="94" s="1"/>
  <c r="BG848" i="94" s="1"/>
  <c r="AQ841" i="94"/>
  <c r="AQ845" i="94" s="1"/>
  <c r="AQ848" i="94" s="1"/>
  <c r="BF841" i="94"/>
  <c r="BF845" i="94" s="1"/>
  <c r="BF848" i="94" s="1"/>
  <c r="AP841" i="94"/>
  <c r="AP845" i="94" s="1"/>
  <c r="AP848" i="94" s="1"/>
  <c r="BU841" i="94"/>
  <c r="BU845" i="94" s="1"/>
  <c r="BU848" i="94" s="1"/>
  <c r="BS841" i="94"/>
  <c r="BS845" i="94" s="1"/>
  <c r="BS848" i="94" s="1"/>
  <c r="BY841" i="94"/>
  <c r="BY845" i="94" s="1"/>
  <c r="BY848" i="94" s="1"/>
  <c r="BN963" i="23"/>
  <c r="B908" i="23"/>
  <c r="BM540" i="95"/>
  <c r="BH540" i="95"/>
  <c r="BP440" i="95"/>
  <c r="BT440" i="95"/>
  <c r="BX440" i="95"/>
  <c r="BQ440" i="95"/>
  <c r="BU440" i="95"/>
  <c r="BY440" i="95"/>
  <c r="BR440" i="95"/>
  <c r="BV440" i="95"/>
  <c r="BZ440" i="95"/>
  <c r="BO440" i="95"/>
  <c r="BS440" i="95"/>
  <c r="BW440" i="95"/>
  <c r="BE440" i="95"/>
  <c r="BI440" i="95"/>
  <c r="BM440" i="95"/>
  <c r="BF440" i="95"/>
  <c r="BJ440" i="95"/>
  <c r="BN440" i="95"/>
  <c r="BC440" i="95"/>
  <c r="BG440" i="95"/>
  <c r="BK440" i="95"/>
  <c r="BD440" i="95"/>
  <c r="BH440" i="95"/>
  <c r="BL440" i="95"/>
  <c r="BB966" i="23"/>
  <c r="B861" i="23"/>
  <c r="BR449" i="95"/>
  <c r="BV449" i="95"/>
  <c r="BZ449" i="95"/>
  <c r="BO449" i="95"/>
  <c r="BS449" i="95"/>
  <c r="BW449" i="95"/>
  <c r="BP449" i="95"/>
  <c r="BT449" i="95"/>
  <c r="BX449" i="95"/>
  <c r="BQ449" i="95"/>
  <c r="BU449" i="95"/>
  <c r="BY449" i="95"/>
  <c r="BM449" i="95"/>
  <c r="BN449" i="95"/>
  <c r="BL449" i="95"/>
  <c r="BN962" i="95"/>
  <c r="B907" i="95"/>
  <c r="BG791" i="94"/>
  <c r="BG795" i="94" s="1"/>
  <c r="BG798" i="94" s="1"/>
  <c r="AQ791" i="94"/>
  <c r="AQ795" i="94" s="1"/>
  <c r="AQ798" i="94" s="1"/>
  <c r="AA795" i="94"/>
  <c r="AA798" i="94" s="1"/>
  <c r="AA799" i="94" s="1"/>
  <c r="BB791" i="94"/>
  <c r="BB795" i="94" s="1"/>
  <c r="BB798" i="94" s="1"/>
  <c r="AL791" i="94"/>
  <c r="AL795" i="94" s="1"/>
  <c r="AL798" i="94" s="1"/>
  <c r="BI791" i="94"/>
  <c r="BI795" i="94" s="1"/>
  <c r="BI798" i="94" s="1"/>
  <c r="AS791" i="94"/>
  <c r="AS795" i="94" s="1"/>
  <c r="AS798" i="94" s="1"/>
  <c r="AC791" i="94"/>
  <c r="AC795" i="94" s="1"/>
  <c r="AC798" i="94" s="1"/>
  <c r="AZ791" i="94"/>
  <c r="AZ795" i="94" s="1"/>
  <c r="AZ798" i="94" s="1"/>
  <c r="AJ791" i="94"/>
  <c r="AJ795" i="94" s="1"/>
  <c r="AJ798" i="94" s="1"/>
  <c r="BR791" i="94"/>
  <c r="BR795" i="94" s="1"/>
  <c r="BR798" i="94" s="1"/>
  <c r="BY791" i="94"/>
  <c r="BY795" i="94" s="1"/>
  <c r="BY798" i="94" s="1"/>
  <c r="BW791" i="94"/>
  <c r="BW795" i="94" s="1"/>
  <c r="BW798" i="94" s="1"/>
  <c r="AL820" i="23"/>
  <c r="AL823" i="23" s="1"/>
  <c r="AH820" i="23"/>
  <c r="AH823" i="23" s="1"/>
  <c r="BP441" i="95"/>
  <c r="BT441" i="95"/>
  <c r="BX441" i="95"/>
  <c r="BQ441" i="95"/>
  <c r="BU441" i="95"/>
  <c r="BY441" i="95"/>
  <c r="BR441" i="95"/>
  <c r="BV441" i="95"/>
  <c r="BZ441" i="95"/>
  <c r="BO441" i="95"/>
  <c r="BS441" i="95"/>
  <c r="BW441" i="95"/>
  <c r="BD441" i="95"/>
  <c r="BH441" i="95"/>
  <c r="BL441" i="95"/>
  <c r="BE441" i="95"/>
  <c r="BI441" i="95"/>
  <c r="BM441" i="95"/>
  <c r="BF441" i="95"/>
  <c r="BJ441" i="95"/>
  <c r="BN441" i="95"/>
  <c r="BG441" i="95"/>
  <c r="BK441" i="95"/>
  <c r="B736" i="95"/>
  <c r="X966" i="95"/>
  <c r="AJ766" i="23"/>
  <c r="AJ770" i="23" s="1"/>
  <c r="AJ773" i="23" s="1"/>
  <c r="BG766" i="23"/>
  <c r="BG770" i="23" s="1"/>
  <c r="BG773" i="23" s="1"/>
  <c r="AB766" i="23"/>
  <c r="AB770" i="23" s="1"/>
  <c r="AB773" i="23" s="1"/>
  <c r="Y766" i="23"/>
  <c r="Y770" i="23" s="1"/>
  <c r="Y773" i="23" s="1"/>
  <c r="BZ766" i="23"/>
  <c r="BZ770" i="23" s="1"/>
  <c r="BZ773" i="23" s="1"/>
  <c r="BR442" i="95"/>
  <c r="BV442" i="95"/>
  <c r="BZ442" i="95"/>
  <c r="BO442" i="95"/>
  <c r="BS442" i="95"/>
  <c r="BW442" i="95"/>
  <c r="BP442" i="95"/>
  <c r="BT442" i="95"/>
  <c r="BX442" i="95"/>
  <c r="BQ442" i="95"/>
  <c r="BU442" i="95"/>
  <c r="BY442" i="95"/>
  <c r="BF442" i="95"/>
  <c r="BJ442" i="95"/>
  <c r="BN442" i="95"/>
  <c r="BG442" i="95"/>
  <c r="BK442" i="95"/>
  <c r="BH442" i="95"/>
  <c r="BL442" i="95"/>
  <c r="BE442" i="95"/>
  <c r="BE916" i="95" s="1"/>
  <c r="BE920" i="95" s="1"/>
  <c r="BE923" i="95" s="1"/>
  <c r="BE924" i="95" s="1"/>
  <c r="BI442" i="95"/>
  <c r="BM442" i="95"/>
  <c r="F63" i="68"/>
  <c r="F67" i="68" s="1"/>
  <c r="F68" i="68" s="1"/>
  <c r="F69" i="68" s="1"/>
  <c r="F21" i="68" s="1"/>
  <c r="D49" i="85"/>
  <c r="D51" i="85" s="1"/>
  <c r="D55" i="85" s="1"/>
  <c r="D56" i="85" s="1"/>
  <c r="D57" i="85" s="1"/>
  <c r="D21" i="85" s="1"/>
  <c r="AR766" i="94"/>
  <c r="AR770" i="94" s="1"/>
  <c r="AR773" i="94" s="1"/>
  <c r="AW766" i="94"/>
  <c r="AW770" i="94" s="1"/>
  <c r="AW773" i="94" s="1"/>
  <c r="AG766" i="94"/>
  <c r="AG770" i="94" s="1"/>
  <c r="AG773" i="94" s="1"/>
  <c r="BW766" i="94"/>
  <c r="BW770" i="94" s="1"/>
  <c r="BW773" i="94" s="1"/>
  <c r="BU841" i="95"/>
  <c r="BU845" i="95" s="1"/>
  <c r="BU848" i="95" s="1"/>
  <c r="AS816" i="94"/>
  <c r="AS820" i="94" s="1"/>
  <c r="AS823" i="94" s="1"/>
  <c r="BW816" i="94"/>
  <c r="BW820" i="94" s="1"/>
  <c r="BW823" i="94" s="1"/>
  <c r="BR446" i="23"/>
  <c r="BS446" i="23"/>
  <c r="BX446" i="23"/>
  <c r="BQ446" i="23"/>
  <c r="BV446" i="23"/>
  <c r="BW446" i="23"/>
  <c r="BU446" i="23"/>
  <c r="BZ446" i="23"/>
  <c r="BP446" i="23"/>
  <c r="BY446" i="23"/>
  <c r="BO446" i="23"/>
  <c r="BT446" i="23"/>
  <c r="BK446" i="23"/>
  <c r="BL446" i="23"/>
  <c r="BJ446" i="23"/>
  <c r="BM446" i="23"/>
  <c r="BI446" i="23"/>
  <c r="BN446" i="23"/>
  <c r="BP446" i="94"/>
  <c r="BT446" i="94"/>
  <c r="BX446" i="94"/>
  <c r="BQ446" i="94"/>
  <c r="BU446" i="94"/>
  <c r="BY446" i="94"/>
  <c r="BR446" i="94"/>
  <c r="BV446" i="94"/>
  <c r="BZ446" i="94"/>
  <c r="BO446" i="94"/>
  <c r="BS446" i="94"/>
  <c r="BW446" i="94"/>
  <c r="BI446" i="94"/>
  <c r="BM446" i="94"/>
  <c r="BJ446" i="94"/>
  <c r="BN446" i="94"/>
  <c r="BK446" i="94"/>
  <c r="BL446" i="94"/>
  <c r="P745" i="23"/>
  <c r="P748" i="23" s="1"/>
  <c r="P749" i="23" s="1"/>
  <c r="BO741" i="23"/>
  <c r="BO745" i="23" s="1"/>
  <c r="BO748" i="23" s="1"/>
  <c r="BJ540" i="94"/>
  <c r="AP841" i="23"/>
  <c r="AP845" i="23" s="1"/>
  <c r="AP848" i="23" s="1"/>
  <c r="H46" i="68" l="1"/>
  <c r="H48" i="68" s="1"/>
  <c r="H49" i="68" s="1"/>
  <c r="H20" i="68" s="1"/>
  <c r="AC799" i="95"/>
  <c r="AD799" i="95" s="1"/>
  <c r="AE799" i="95" s="1"/>
  <c r="AF799" i="95" s="1"/>
  <c r="AG799" i="95" s="1"/>
  <c r="AH799" i="95" s="1"/>
  <c r="AI799" i="95" s="1"/>
  <c r="B799" i="95" s="1"/>
  <c r="K48" i="68"/>
  <c r="K49" i="68" s="1"/>
  <c r="K20" i="68" s="1"/>
  <c r="AH824" i="23"/>
  <c r="AI824" i="23" s="1"/>
  <c r="AJ824" i="23" s="1"/>
  <c r="AK824" i="23" s="1"/>
  <c r="G46" i="68"/>
  <c r="BM941" i="23"/>
  <c r="BM945" i="23" s="1"/>
  <c r="BM948" i="23" s="1"/>
  <c r="BF916" i="94"/>
  <c r="BF920" i="94" s="1"/>
  <c r="BF923" i="94" s="1"/>
  <c r="BF924" i="94" s="1"/>
  <c r="BA891" i="94"/>
  <c r="BA895" i="94" s="1"/>
  <c r="BA898" i="94" s="1"/>
  <c r="BA891" i="23"/>
  <c r="BA895" i="23" s="1"/>
  <c r="BA898" i="23" s="1"/>
  <c r="BA899" i="23" s="1"/>
  <c r="H39" i="68"/>
  <c r="H41" i="68" s="1"/>
  <c r="H13" i="68" s="1"/>
  <c r="H14" i="68" s="1"/>
  <c r="AU874" i="94"/>
  <c r="AV874" i="94" s="1"/>
  <c r="AW874" i="94" s="1"/>
  <c r="AX874" i="94" s="1"/>
  <c r="AY874" i="94" s="1"/>
  <c r="AZ874" i="94" s="1"/>
  <c r="BA874" i="94" s="1"/>
  <c r="E39" i="68"/>
  <c r="E41" i="68" s="1"/>
  <c r="C46" i="68"/>
  <c r="Q749" i="94"/>
  <c r="R749" i="94" s="1"/>
  <c r="S749" i="94" s="1"/>
  <c r="T749" i="94" s="1"/>
  <c r="U749" i="94" s="1"/>
  <c r="V749" i="94" s="1"/>
  <c r="W749" i="94" s="1"/>
  <c r="B749" i="94" s="1"/>
  <c r="L39" i="68"/>
  <c r="L41" i="68" s="1"/>
  <c r="L13" i="68" s="1"/>
  <c r="L14" i="68" s="1"/>
  <c r="BG916" i="95"/>
  <c r="BG920" i="95" s="1"/>
  <c r="BG923" i="95" s="1"/>
  <c r="D39" i="68"/>
  <c r="D41" i="68" s="1"/>
  <c r="AN849" i="23"/>
  <c r="AO849" i="23" s="1"/>
  <c r="AP849" i="23" s="1"/>
  <c r="AQ849" i="23" s="1"/>
  <c r="AR849" i="23" s="1"/>
  <c r="AS849" i="23" s="1"/>
  <c r="AT849" i="23" s="1"/>
  <c r="AU849" i="23" s="1"/>
  <c r="B849" i="23" s="1"/>
  <c r="BB891" i="95"/>
  <c r="BB895" i="95" s="1"/>
  <c r="BB898" i="95" s="1"/>
  <c r="BA891" i="95"/>
  <c r="BA895" i="95" s="1"/>
  <c r="BA898" i="95" s="1"/>
  <c r="BA899" i="95" s="1"/>
  <c r="G39" i="68"/>
  <c r="G41" i="68" s="1"/>
  <c r="G13" i="68" s="1"/>
  <c r="BY891" i="94"/>
  <c r="BY895" i="94" s="1"/>
  <c r="BY898" i="94" s="1"/>
  <c r="AI824" i="94"/>
  <c r="AJ824" i="94" s="1"/>
  <c r="AK824" i="94" s="1"/>
  <c r="AL824" i="94" s="1"/>
  <c r="AM824" i="94" s="1"/>
  <c r="AN824" i="94" s="1"/>
  <c r="AO824" i="94" s="1"/>
  <c r="B824" i="94" s="1"/>
  <c r="AV795" i="23"/>
  <c r="AV798" i="23" s="1"/>
  <c r="AK795" i="23"/>
  <c r="AK798" i="23" s="1"/>
  <c r="AT795" i="23"/>
  <c r="AT798" i="23" s="1"/>
  <c r="BM795" i="23"/>
  <c r="BM798" i="23" s="1"/>
  <c r="BH916" i="95"/>
  <c r="BH920" i="95" s="1"/>
  <c r="BH923" i="95" s="1"/>
  <c r="BJ916" i="95"/>
  <c r="BJ920" i="95" s="1"/>
  <c r="BJ923" i="95" s="1"/>
  <c r="BQ916" i="95"/>
  <c r="BQ920" i="95" s="1"/>
  <c r="BQ923" i="95" s="1"/>
  <c r="BW916" i="95"/>
  <c r="BW920" i="95" s="1"/>
  <c r="BW923" i="95" s="1"/>
  <c r="BV916" i="95"/>
  <c r="BV920" i="95" s="1"/>
  <c r="BV923" i="95" s="1"/>
  <c r="AI824" i="95"/>
  <c r="AJ824" i="95" s="1"/>
  <c r="AK824" i="95" s="1"/>
  <c r="AL824" i="95" s="1"/>
  <c r="AM824" i="95" s="1"/>
  <c r="AN824" i="95" s="1"/>
  <c r="AO824" i="95" s="1"/>
  <c r="B824" i="95" s="1"/>
  <c r="BF916" i="95"/>
  <c r="BF920" i="95" s="1"/>
  <c r="BF923" i="95" s="1"/>
  <c r="BF924" i="95" s="1"/>
  <c r="BC891" i="94"/>
  <c r="BC895" i="94" s="1"/>
  <c r="BC898" i="94" s="1"/>
  <c r="BB891" i="94"/>
  <c r="BB895" i="94" s="1"/>
  <c r="BB898" i="94" s="1"/>
  <c r="G14" i="68"/>
  <c r="AZ899" i="94"/>
  <c r="BA899" i="94" s="1"/>
  <c r="BM916" i="95"/>
  <c r="BM920" i="95" s="1"/>
  <c r="BM923" i="95" s="1"/>
  <c r="BN916" i="95"/>
  <c r="BN920" i="95" s="1"/>
  <c r="BN923" i="95" s="1"/>
  <c r="BU916" i="95"/>
  <c r="BU920" i="95" s="1"/>
  <c r="BU923" i="95" s="1"/>
  <c r="BP916" i="95"/>
  <c r="BP920" i="95" s="1"/>
  <c r="BP923" i="95" s="1"/>
  <c r="BZ916" i="95"/>
  <c r="BZ920" i="95" s="1"/>
  <c r="BZ923" i="95" s="1"/>
  <c r="BF891" i="95"/>
  <c r="BF895" i="95" s="1"/>
  <c r="BF898" i="95" s="1"/>
  <c r="BN795" i="23"/>
  <c r="BN798" i="23" s="1"/>
  <c r="Q749" i="95"/>
  <c r="R749" i="95" s="1"/>
  <c r="S749" i="95" s="1"/>
  <c r="T749" i="95" s="1"/>
  <c r="U749" i="95" s="1"/>
  <c r="V749" i="95" s="1"/>
  <c r="W749" i="95" s="1"/>
  <c r="B749" i="95" s="1"/>
  <c r="BF891" i="94"/>
  <c r="BF895" i="94" s="1"/>
  <c r="BF898" i="94" s="1"/>
  <c r="BT891" i="94"/>
  <c r="BT895" i="94" s="1"/>
  <c r="BT898" i="94" s="1"/>
  <c r="BE891" i="95"/>
  <c r="BE895" i="95" s="1"/>
  <c r="BE898" i="95" s="1"/>
  <c r="BU891" i="94"/>
  <c r="BU895" i="94" s="1"/>
  <c r="BU898" i="94" s="1"/>
  <c r="BQ891" i="95"/>
  <c r="BQ895" i="95" s="1"/>
  <c r="BQ898" i="95" s="1"/>
  <c r="BY795" i="23"/>
  <c r="BY798" i="23" s="1"/>
  <c r="BL949" i="23"/>
  <c r="AL824" i="23"/>
  <c r="AM824" i="23" s="1"/>
  <c r="AN824" i="23" s="1"/>
  <c r="AO824" i="23" s="1"/>
  <c r="B824" i="23" s="1"/>
  <c r="BT891" i="95"/>
  <c r="BT895" i="95" s="1"/>
  <c r="BT898" i="95" s="1"/>
  <c r="BL891" i="94"/>
  <c r="BL895" i="94" s="1"/>
  <c r="BL898" i="94" s="1"/>
  <c r="BK891" i="94"/>
  <c r="BK895" i="94" s="1"/>
  <c r="BK898" i="94" s="1"/>
  <c r="BJ891" i="94"/>
  <c r="BJ895" i="94" s="1"/>
  <c r="BJ898" i="94" s="1"/>
  <c r="BI891" i="94"/>
  <c r="BI895" i="94" s="1"/>
  <c r="BI898" i="94" s="1"/>
  <c r="BS891" i="94"/>
  <c r="BS895" i="94" s="1"/>
  <c r="BS898" i="94" s="1"/>
  <c r="BR891" i="94"/>
  <c r="BR895" i="94" s="1"/>
  <c r="BR898" i="94" s="1"/>
  <c r="BX891" i="94"/>
  <c r="BX895" i="94" s="1"/>
  <c r="BX898" i="94" s="1"/>
  <c r="V774" i="95"/>
  <c r="BK891" i="95"/>
  <c r="BK895" i="95" s="1"/>
  <c r="BK898" i="95" s="1"/>
  <c r="BJ891" i="95"/>
  <c r="BJ895" i="95" s="1"/>
  <c r="BJ898" i="95" s="1"/>
  <c r="BI891" i="95"/>
  <c r="BI895" i="95" s="1"/>
  <c r="BI898" i="95" s="1"/>
  <c r="K39" i="68"/>
  <c r="K41" i="68" s="1"/>
  <c r="K13" i="68" s="1"/>
  <c r="K14" i="68" s="1"/>
  <c r="Q749" i="23"/>
  <c r="R749" i="23" s="1"/>
  <c r="S749" i="23" s="1"/>
  <c r="T749" i="23" s="1"/>
  <c r="U749" i="23" s="1"/>
  <c r="V749" i="23" s="1"/>
  <c r="W749" i="23" s="1"/>
  <c r="B749" i="23" s="1"/>
  <c r="BK891" i="23"/>
  <c r="BK895" i="23" s="1"/>
  <c r="BK898" i="23" s="1"/>
  <c r="BQ891" i="23"/>
  <c r="BQ895" i="23" s="1"/>
  <c r="BQ898" i="23" s="1"/>
  <c r="BZ891" i="23"/>
  <c r="BZ895" i="23" s="1"/>
  <c r="BZ898" i="23" s="1"/>
  <c r="BS891" i="95"/>
  <c r="BS895" i="95" s="1"/>
  <c r="BS898" i="95" s="1"/>
  <c r="BR891" i="95"/>
  <c r="BR895" i="95" s="1"/>
  <c r="BR898" i="95" s="1"/>
  <c r="BX891" i="95"/>
  <c r="BX895" i="95" s="1"/>
  <c r="BX898" i="95" s="1"/>
  <c r="BU891" i="95"/>
  <c r="BU895" i="95" s="1"/>
  <c r="BU898" i="95" s="1"/>
  <c r="AC799" i="23"/>
  <c r="BH891" i="94"/>
  <c r="BH895" i="94" s="1"/>
  <c r="BH898" i="94" s="1"/>
  <c r="BG891" i="94"/>
  <c r="BG895" i="94" s="1"/>
  <c r="BG898" i="94" s="1"/>
  <c r="BE891" i="94"/>
  <c r="BE895" i="94" s="1"/>
  <c r="BE898" i="94" s="1"/>
  <c r="BO891" i="94"/>
  <c r="BO895" i="94" s="1"/>
  <c r="BO898" i="94" s="1"/>
  <c r="BG891" i="95"/>
  <c r="BG895" i="95" s="1"/>
  <c r="BG898" i="95" s="1"/>
  <c r="BO891" i="95"/>
  <c r="BO895" i="95" s="1"/>
  <c r="BO898" i="95" s="1"/>
  <c r="BL891" i="95"/>
  <c r="BL895" i="95" s="1"/>
  <c r="BL898" i="95" s="1"/>
  <c r="BY891" i="95"/>
  <c r="BY895" i="95" s="1"/>
  <c r="BY898" i="95" s="1"/>
  <c r="BD891" i="94"/>
  <c r="BD895" i="94" s="1"/>
  <c r="BD898" i="94" s="1"/>
  <c r="BP891" i="94"/>
  <c r="BP895" i="94" s="1"/>
  <c r="BP898" i="94" s="1"/>
  <c r="BZ891" i="94"/>
  <c r="BZ895" i="94" s="1"/>
  <c r="BZ898" i="94" s="1"/>
  <c r="BG916" i="94"/>
  <c r="BG920" i="94" s="1"/>
  <c r="BG923" i="94" s="1"/>
  <c r="BS916" i="94"/>
  <c r="BS920" i="94" s="1"/>
  <c r="BS923" i="94" s="1"/>
  <c r="BR916" i="94"/>
  <c r="BR920" i="94" s="1"/>
  <c r="BR923" i="94" s="1"/>
  <c r="BX916" i="94"/>
  <c r="BX920" i="94" s="1"/>
  <c r="BX923" i="94" s="1"/>
  <c r="BD891" i="95"/>
  <c r="BD895" i="95" s="1"/>
  <c r="BD898" i="95" s="1"/>
  <c r="BC891" i="95"/>
  <c r="BC895" i="95" s="1"/>
  <c r="BC898" i="95" s="1"/>
  <c r="BZ891" i="95"/>
  <c r="BZ895" i="95" s="1"/>
  <c r="BZ898" i="95" s="1"/>
  <c r="BP891" i="95"/>
  <c r="BP895" i="95" s="1"/>
  <c r="BP898" i="95" s="1"/>
  <c r="BH891" i="95"/>
  <c r="BH895" i="95" s="1"/>
  <c r="BH898" i="95" s="1"/>
  <c r="BN891" i="94"/>
  <c r="BN895" i="94" s="1"/>
  <c r="BN898" i="94" s="1"/>
  <c r="BM891" i="94"/>
  <c r="BM895" i="94" s="1"/>
  <c r="BM898" i="94" s="1"/>
  <c r="BW891" i="94"/>
  <c r="BW895" i="94" s="1"/>
  <c r="BW898" i="94" s="1"/>
  <c r="BV891" i="94"/>
  <c r="BV895" i="94" s="1"/>
  <c r="BV898" i="94" s="1"/>
  <c r="BQ891" i="94"/>
  <c r="BQ895" i="94" s="1"/>
  <c r="BQ898" i="94" s="1"/>
  <c r="C39" i="68"/>
  <c r="BN891" i="95"/>
  <c r="BN895" i="95" s="1"/>
  <c r="BN898" i="95" s="1"/>
  <c r="BM891" i="95"/>
  <c r="BM895" i="95" s="1"/>
  <c r="BM898" i="95" s="1"/>
  <c r="BW891" i="95"/>
  <c r="BW895" i="95" s="1"/>
  <c r="BW898" i="95" s="1"/>
  <c r="BV891" i="95"/>
  <c r="BV895" i="95" s="1"/>
  <c r="BV898" i="95" s="1"/>
  <c r="AD799" i="23"/>
  <c r="AE799" i="23" s="1"/>
  <c r="AF799" i="23" s="1"/>
  <c r="AG799" i="23" s="1"/>
  <c r="AH799" i="23" s="1"/>
  <c r="AI799" i="23" s="1"/>
  <c r="B799" i="23" s="1"/>
  <c r="BL916" i="95"/>
  <c r="BL920" i="95" s="1"/>
  <c r="BL923" i="95" s="1"/>
  <c r="BM716" i="94"/>
  <c r="BM720" i="94" s="1"/>
  <c r="BM723" i="94" s="1"/>
  <c r="BM464" i="94"/>
  <c r="U464" i="94"/>
  <c r="U716" i="94"/>
  <c r="U720" i="94" s="1"/>
  <c r="U723" i="94" s="1"/>
  <c r="AX716" i="94"/>
  <c r="AX720" i="94" s="1"/>
  <c r="AX723" i="94" s="1"/>
  <c r="AX464" i="94"/>
  <c r="AL716" i="94"/>
  <c r="AL720" i="94" s="1"/>
  <c r="AL723" i="94" s="1"/>
  <c r="AL464" i="94"/>
  <c r="AW464" i="94"/>
  <c r="AW716" i="94"/>
  <c r="AW720" i="94" s="1"/>
  <c r="AW723" i="94" s="1"/>
  <c r="Y716" i="94"/>
  <c r="Y720" i="94" s="1"/>
  <c r="Y723" i="94" s="1"/>
  <c r="Y464" i="94"/>
  <c r="BG464" i="94"/>
  <c r="BG716" i="94"/>
  <c r="BG720" i="94" s="1"/>
  <c r="BG723" i="94" s="1"/>
  <c r="H716" i="94"/>
  <c r="H720" i="94" s="1"/>
  <c r="H723" i="94" s="1"/>
  <c r="H464" i="94"/>
  <c r="BY716" i="94"/>
  <c r="BY720" i="94" s="1"/>
  <c r="BY723" i="94" s="1"/>
  <c r="BB464" i="94"/>
  <c r="BB716" i="94"/>
  <c r="BB720" i="94" s="1"/>
  <c r="BB723" i="94" s="1"/>
  <c r="AN716" i="94"/>
  <c r="AN720" i="94" s="1"/>
  <c r="AN723" i="94" s="1"/>
  <c r="AN464" i="94"/>
  <c r="Q464" i="94"/>
  <c r="Q716" i="94"/>
  <c r="Q720" i="94" s="1"/>
  <c r="Q723" i="94" s="1"/>
  <c r="BF464" i="94"/>
  <c r="BF716" i="94"/>
  <c r="BF720" i="94" s="1"/>
  <c r="BF723" i="94" s="1"/>
  <c r="BP716" i="94"/>
  <c r="BP720" i="94" s="1"/>
  <c r="BP723" i="94" s="1"/>
  <c r="BH716" i="94"/>
  <c r="BH720" i="94" s="1"/>
  <c r="BH723" i="94" s="1"/>
  <c r="BH464" i="94"/>
  <c r="N716" i="94"/>
  <c r="N720" i="94" s="1"/>
  <c r="N723" i="94" s="1"/>
  <c r="N464" i="94"/>
  <c r="AP716" i="94"/>
  <c r="AP720" i="94" s="1"/>
  <c r="AP723" i="94" s="1"/>
  <c r="AP464" i="94"/>
  <c r="BW716" i="94"/>
  <c r="BW720" i="94" s="1"/>
  <c r="BW723" i="94" s="1"/>
  <c r="BM916" i="94"/>
  <c r="BM920" i="94" s="1"/>
  <c r="BM923" i="94" s="1"/>
  <c r="BK916" i="94"/>
  <c r="BK920" i="94" s="1"/>
  <c r="BK923" i="94" s="1"/>
  <c r="BW916" i="94"/>
  <c r="BW920" i="94" s="1"/>
  <c r="BW923" i="94" s="1"/>
  <c r="BV916" i="94"/>
  <c r="BV920" i="94" s="1"/>
  <c r="BV923" i="94" s="1"/>
  <c r="BQ916" i="94"/>
  <c r="BQ920" i="94" s="1"/>
  <c r="BQ923" i="94" s="1"/>
  <c r="BK464" i="95"/>
  <c r="BK716" i="95"/>
  <c r="BK720" i="95" s="1"/>
  <c r="BK723" i="95" s="1"/>
  <c r="W716" i="95"/>
  <c r="W720" i="95" s="1"/>
  <c r="W723" i="95" s="1"/>
  <c r="W464" i="95"/>
  <c r="BM464" i="95"/>
  <c r="BM716" i="95"/>
  <c r="BM720" i="95" s="1"/>
  <c r="BM723" i="95" s="1"/>
  <c r="BW716" i="95"/>
  <c r="BW720" i="95" s="1"/>
  <c r="BW723" i="95" s="1"/>
  <c r="BL464" i="95"/>
  <c r="BL716" i="95"/>
  <c r="BL720" i="95" s="1"/>
  <c r="BL723" i="95" s="1"/>
  <c r="AZ716" i="95"/>
  <c r="AZ720" i="95" s="1"/>
  <c r="AZ723" i="95" s="1"/>
  <c r="AZ464" i="95"/>
  <c r="AT716" i="95"/>
  <c r="AT720" i="95" s="1"/>
  <c r="AT723" i="95" s="1"/>
  <c r="AT464" i="95"/>
  <c r="BZ716" i="95"/>
  <c r="BZ720" i="95" s="1"/>
  <c r="BZ723" i="95" s="1"/>
  <c r="BG464" i="95"/>
  <c r="BG716" i="95"/>
  <c r="BG720" i="95" s="1"/>
  <c r="BG723" i="95" s="1"/>
  <c r="K716" i="95"/>
  <c r="K720" i="95" s="1"/>
  <c r="K723" i="95" s="1"/>
  <c r="K464" i="95"/>
  <c r="L716" i="95"/>
  <c r="L720" i="95" s="1"/>
  <c r="L723" i="95" s="1"/>
  <c r="L464" i="95"/>
  <c r="BB464" i="95"/>
  <c r="BB716" i="95"/>
  <c r="BB720" i="95" s="1"/>
  <c r="BB723" i="95" s="1"/>
  <c r="BQ716" i="95"/>
  <c r="BQ720" i="95" s="1"/>
  <c r="BQ723" i="95" s="1"/>
  <c r="O464" i="95"/>
  <c r="O716" i="95"/>
  <c r="O720" i="95" s="1"/>
  <c r="O723" i="95" s="1"/>
  <c r="BF464" i="95"/>
  <c r="BF716" i="95"/>
  <c r="BF720" i="95" s="1"/>
  <c r="BF723" i="95" s="1"/>
  <c r="AF716" i="95"/>
  <c r="AF720" i="95" s="1"/>
  <c r="AF723" i="95" s="1"/>
  <c r="AF464" i="95"/>
  <c r="AP716" i="95"/>
  <c r="AP720" i="95" s="1"/>
  <c r="AP723" i="95" s="1"/>
  <c r="AP464" i="95"/>
  <c r="BP716" i="95"/>
  <c r="BP720" i="95" s="1"/>
  <c r="BP723" i="95" s="1"/>
  <c r="J39" i="68"/>
  <c r="J41" i="68" s="1"/>
  <c r="J13" i="68" s="1"/>
  <c r="J14" i="68" s="1"/>
  <c r="B966" i="23"/>
  <c r="AO464" i="23"/>
  <c r="AO716" i="23"/>
  <c r="AO720" i="23" s="1"/>
  <c r="AO723" i="23" s="1"/>
  <c r="W716" i="23"/>
  <c r="W720" i="23" s="1"/>
  <c r="W723" i="23" s="1"/>
  <c r="W464" i="23"/>
  <c r="M716" i="23"/>
  <c r="M720" i="23" s="1"/>
  <c r="M723" i="23" s="1"/>
  <c r="M464" i="23"/>
  <c r="BX716" i="23"/>
  <c r="BX720" i="23" s="1"/>
  <c r="BX723" i="23" s="1"/>
  <c r="AG464" i="23"/>
  <c r="AG716" i="23"/>
  <c r="AG720" i="23" s="1"/>
  <c r="AG723" i="23" s="1"/>
  <c r="AX464" i="23"/>
  <c r="AX716" i="23"/>
  <c r="AX720" i="23" s="1"/>
  <c r="AX723" i="23" s="1"/>
  <c r="AH464" i="23"/>
  <c r="AH716" i="23"/>
  <c r="AH720" i="23" s="1"/>
  <c r="AH723" i="23" s="1"/>
  <c r="AZ464" i="23"/>
  <c r="AZ716" i="23"/>
  <c r="AZ720" i="23" s="1"/>
  <c r="AZ723" i="23" s="1"/>
  <c r="BO716" i="23"/>
  <c r="BO720" i="23" s="1"/>
  <c r="BO723" i="23" s="1"/>
  <c r="J716" i="23"/>
  <c r="J720" i="23" s="1"/>
  <c r="J723" i="23" s="1"/>
  <c r="J464" i="23"/>
  <c r="G716" i="23"/>
  <c r="G720" i="23" s="1"/>
  <c r="G723" i="23" s="1"/>
  <c r="G724" i="23" s="1"/>
  <c r="G464" i="23"/>
  <c r="O716" i="23"/>
  <c r="O720" i="23" s="1"/>
  <c r="O723" i="23" s="1"/>
  <c r="O464" i="23"/>
  <c r="BU716" i="23"/>
  <c r="BU720" i="23" s="1"/>
  <c r="BU723" i="23" s="1"/>
  <c r="H716" i="23"/>
  <c r="H720" i="23" s="1"/>
  <c r="H723" i="23" s="1"/>
  <c r="H464" i="23"/>
  <c r="X716" i="23"/>
  <c r="X720" i="23" s="1"/>
  <c r="X723" i="23" s="1"/>
  <c r="X464" i="23"/>
  <c r="L716" i="23"/>
  <c r="L720" i="23" s="1"/>
  <c r="L723" i="23" s="1"/>
  <c r="L464" i="23"/>
  <c r="BI716" i="23"/>
  <c r="BI720" i="23" s="1"/>
  <c r="BI723" i="23" s="1"/>
  <c r="BI464" i="23"/>
  <c r="BW716" i="23"/>
  <c r="BW720" i="23" s="1"/>
  <c r="BW723" i="23" s="1"/>
  <c r="F39" i="68"/>
  <c r="AP849" i="95"/>
  <c r="AQ849" i="95" s="1"/>
  <c r="AR849" i="95" s="1"/>
  <c r="AS849" i="95" s="1"/>
  <c r="AT849" i="95" s="1"/>
  <c r="AU849" i="95" s="1"/>
  <c r="B849" i="95" s="1"/>
  <c r="E464" i="23"/>
  <c r="BZ452" i="23"/>
  <c r="BZ941" i="23" s="1"/>
  <c r="BZ945" i="23" s="1"/>
  <c r="BZ948" i="23" s="1"/>
  <c r="BS452" i="23"/>
  <c r="BS941" i="23" s="1"/>
  <c r="BS945" i="23" s="1"/>
  <c r="BS948" i="23" s="1"/>
  <c r="BY452" i="23"/>
  <c r="BY941" i="23" s="1"/>
  <c r="BY945" i="23" s="1"/>
  <c r="BY948" i="23" s="1"/>
  <c r="BV452" i="23"/>
  <c r="BV941" i="23" s="1"/>
  <c r="BV945" i="23" s="1"/>
  <c r="BV948" i="23" s="1"/>
  <c r="BO452" i="23"/>
  <c r="BO941" i="23" s="1"/>
  <c r="BO945" i="23" s="1"/>
  <c r="BO948" i="23" s="1"/>
  <c r="BP452" i="23"/>
  <c r="BP941" i="23" s="1"/>
  <c r="BP945" i="23" s="1"/>
  <c r="BP948" i="23" s="1"/>
  <c r="BT452" i="23"/>
  <c r="BT941" i="23" s="1"/>
  <c r="BT945" i="23" s="1"/>
  <c r="BT948" i="23" s="1"/>
  <c r="BU452" i="23"/>
  <c r="BU941" i="23" s="1"/>
  <c r="BU945" i="23" s="1"/>
  <c r="BU948" i="23" s="1"/>
  <c r="BR452" i="23"/>
  <c r="BR941" i="23" s="1"/>
  <c r="BR945" i="23" s="1"/>
  <c r="BR948" i="23" s="1"/>
  <c r="BW452" i="23"/>
  <c r="BW941" i="23" s="1"/>
  <c r="BW945" i="23" s="1"/>
  <c r="BW948" i="23" s="1"/>
  <c r="BQ452" i="23"/>
  <c r="BQ941" i="23" s="1"/>
  <c r="BQ945" i="23" s="1"/>
  <c r="BQ948" i="23" s="1"/>
  <c r="BX452" i="23"/>
  <c r="BX941" i="23" s="1"/>
  <c r="BX945" i="23" s="1"/>
  <c r="BX948" i="23" s="1"/>
  <c r="BM941" i="95"/>
  <c r="BM945" i="95" s="1"/>
  <c r="BM948" i="95" s="1"/>
  <c r="AT874" i="95"/>
  <c r="AU874" i="95" s="1"/>
  <c r="AV874" i="95" s="1"/>
  <c r="AW874" i="95" s="1"/>
  <c r="AX874" i="95" s="1"/>
  <c r="AY874" i="95" s="1"/>
  <c r="AZ874" i="95" s="1"/>
  <c r="BA874" i="95" s="1"/>
  <c r="B874" i="95" s="1"/>
  <c r="D48" i="68"/>
  <c r="BB891" i="23"/>
  <c r="BB895" i="23" s="1"/>
  <c r="BB898" i="23" s="1"/>
  <c r="BV891" i="23"/>
  <c r="BV895" i="23" s="1"/>
  <c r="BV898" i="23" s="1"/>
  <c r="BX891" i="23"/>
  <c r="BX895" i="23" s="1"/>
  <c r="BX898" i="23" s="1"/>
  <c r="BO891" i="23"/>
  <c r="BO895" i="23" s="1"/>
  <c r="BO898" i="23" s="1"/>
  <c r="BH916" i="23"/>
  <c r="BH920" i="23" s="1"/>
  <c r="BH923" i="23" s="1"/>
  <c r="BJ916" i="23"/>
  <c r="BJ920" i="23" s="1"/>
  <c r="BJ923" i="23" s="1"/>
  <c r="BF916" i="23"/>
  <c r="BF920" i="23" s="1"/>
  <c r="BF923" i="23" s="1"/>
  <c r="BF924" i="23" s="1"/>
  <c r="BP916" i="23"/>
  <c r="BP920" i="23" s="1"/>
  <c r="BP923" i="23" s="1"/>
  <c r="BV916" i="23"/>
  <c r="BV920" i="23" s="1"/>
  <c r="BV923" i="23" s="1"/>
  <c r="BR916" i="23"/>
  <c r="BR920" i="23" s="1"/>
  <c r="BR923" i="23" s="1"/>
  <c r="W716" i="94"/>
  <c r="W720" i="94" s="1"/>
  <c r="W723" i="94" s="1"/>
  <c r="W464" i="94"/>
  <c r="BZ716" i="94"/>
  <c r="BZ720" i="94" s="1"/>
  <c r="BZ723" i="94" s="1"/>
  <c r="AZ464" i="94"/>
  <c r="AZ716" i="94"/>
  <c r="AZ720" i="94" s="1"/>
  <c r="AZ723" i="94" s="1"/>
  <c r="BK464" i="94"/>
  <c r="BK716" i="94"/>
  <c r="BK720" i="94" s="1"/>
  <c r="BK723" i="94" s="1"/>
  <c r="AC716" i="94"/>
  <c r="AC720" i="94" s="1"/>
  <c r="AC723" i="94" s="1"/>
  <c r="AC464" i="94"/>
  <c r="L716" i="94"/>
  <c r="L720" i="94" s="1"/>
  <c r="L723" i="94" s="1"/>
  <c r="L464" i="94"/>
  <c r="BN716" i="94"/>
  <c r="BN720" i="94" s="1"/>
  <c r="BN723" i="94" s="1"/>
  <c r="BN464" i="94"/>
  <c r="J716" i="94"/>
  <c r="J720" i="94" s="1"/>
  <c r="J723" i="94" s="1"/>
  <c r="J464" i="94"/>
  <c r="K716" i="94"/>
  <c r="K720" i="94" s="1"/>
  <c r="K723" i="94" s="1"/>
  <c r="K464" i="94"/>
  <c r="BE464" i="94"/>
  <c r="BE716" i="94"/>
  <c r="BE720" i="94" s="1"/>
  <c r="BE723" i="94" s="1"/>
  <c r="M716" i="94"/>
  <c r="M720" i="94" s="1"/>
  <c r="M723" i="94" s="1"/>
  <c r="M464" i="94"/>
  <c r="AM716" i="94"/>
  <c r="AM720" i="94" s="1"/>
  <c r="AM723" i="94" s="1"/>
  <c r="AM464" i="94"/>
  <c r="BS716" i="94"/>
  <c r="BS720" i="94" s="1"/>
  <c r="BS723" i="94" s="1"/>
  <c r="D41" i="85"/>
  <c r="D33" i="85"/>
  <c r="D12" i="85" s="1"/>
  <c r="AK464" i="95"/>
  <c r="AK716" i="95"/>
  <c r="AK720" i="95" s="1"/>
  <c r="AK723" i="95" s="1"/>
  <c r="H716" i="95"/>
  <c r="H720" i="95" s="1"/>
  <c r="H723" i="95" s="1"/>
  <c r="H464" i="95"/>
  <c r="AM464" i="95"/>
  <c r="AM716" i="95"/>
  <c r="AM720" i="95" s="1"/>
  <c r="AM723" i="95" s="1"/>
  <c r="BC464" i="95"/>
  <c r="BC716" i="95"/>
  <c r="BC720" i="95" s="1"/>
  <c r="BC723" i="95" s="1"/>
  <c r="AN716" i="95"/>
  <c r="AN720" i="95" s="1"/>
  <c r="AN723" i="95" s="1"/>
  <c r="AN464" i="95"/>
  <c r="Y716" i="95"/>
  <c r="Y720" i="95" s="1"/>
  <c r="Y723" i="95" s="1"/>
  <c r="Y464" i="95"/>
  <c r="AV716" i="95"/>
  <c r="AV720" i="95" s="1"/>
  <c r="AV723" i="95" s="1"/>
  <c r="AV464" i="95"/>
  <c r="BN464" i="95"/>
  <c r="BN716" i="95"/>
  <c r="BN720" i="95" s="1"/>
  <c r="BN723" i="95" s="1"/>
  <c r="Q464" i="95"/>
  <c r="Q716" i="95"/>
  <c r="Q720" i="95" s="1"/>
  <c r="Q723" i="95" s="1"/>
  <c r="AW716" i="23"/>
  <c r="AW720" i="23" s="1"/>
  <c r="AW723" i="23" s="1"/>
  <c r="AW464" i="23"/>
  <c r="AT464" i="23"/>
  <c r="AT716" i="23"/>
  <c r="AT720" i="23" s="1"/>
  <c r="AT723" i="23" s="1"/>
  <c r="BE716" i="23"/>
  <c r="BE720" i="23" s="1"/>
  <c r="BE723" i="23" s="1"/>
  <c r="BE464" i="23"/>
  <c r="BH464" i="23"/>
  <c r="BH716" i="23"/>
  <c r="BH720" i="23" s="1"/>
  <c r="BH723" i="23" s="1"/>
  <c r="BL716" i="23"/>
  <c r="BL720" i="23" s="1"/>
  <c r="BL723" i="23" s="1"/>
  <c r="BL464" i="23"/>
  <c r="BC716" i="23"/>
  <c r="BC720" i="23" s="1"/>
  <c r="BC723" i="23" s="1"/>
  <c r="BC464" i="23"/>
  <c r="I716" i="23"/>
  <c r="I720" i="23" s="1"/>
  <c r="I723" i="23" s="1"/>
  <c r="I464" i="23"/>
  <c r="AF464" i="23"/>
  <c r="AF716" i="23"/>
  <c r="AF720" i="23" s="1"/>
  <c r="AF723" i="23" s="1"/>
  <c r="BL941" i="95"/>
  <c r="BL945" i="95" s="1"/>
  <c r="BL948" i="95" s="1"/>
  <c r="BL949" i="95" s="1"/>
  <c r="B966" i="94"/>
  <c r="BM891" i="23"/>
  <c r="BM895" i="23" s="1"/>
  <c r="BM898" i="23" s="1"/>
  <c r="BL891" i="23"/>
  <c r="BL895" i="23" s="1"/>
  <c r="BL898" i="23" s="1"/>
  <c r="BS891" i="23"/>
  <c r="BS895" i="23" s="1"/>
  <c r="BS898" i="23" s="1"/>
  <c r="BK916" i="23"/>
  <c r="BK920" i="23" s="1"/>
  <c r="BK923" i="23" s="1"/>
  <c r="BT916" i="23"/>
  <c r="BT920" i="23" s="1"/>
  <c r="BT923" i="23" s="1"/>
  <c r="BZ916" i="23"/>
  <c r="BZ920" i="23" s="1"/>
  <c r="BZ923" i="23" s="1"/>
  <c r="BI916" i="95"/>
  <c r="BI920" i="95" s="1"/>
  <c r="BI923" i="95" s="1"/>
  <c r="BK916" i="95"/>
  <c r="BK920" i="95" s="1"/>
  <c r="BK923" i="95" s="1"/>
  <c r="BX916" i="95"/>
  <c r="BX920" i="95" s="1"/>
  <c r="BX923" i="95" s="1"/>
  <c r="BS916" i="95"/>
  <c r="BS920" i="95" s="1"/>
  <c r="BS923" i="95" s="1"/>
  <c r="BR916" i="95"/>
  <c r="BR920" i="95" s="1"/>
  <c r="BR923" i="95" s="1"/>
  <c r="B963" i="23"/>
  <c r="BP452" i="95"/>
  <c r="BP941" i="95" s="1"/>
  <c r="BP945" i="95" s="1"/>
  <c r="BP948" i="95" s="1"/>
  <c r="BQ452" i="95"/>
  <c r="BQ941" i="95" s="1"/>
  <c r="BQ945" i="95" s="1"/>
  <c r="BQ948" i="95" s="1"/>
  <c r="BV452" i="95"/>
  <c r="BV941" i="95" s="1"/>
  <c r="BV945" i="95" s="1"/>
  <c r="BV948" i="95" s="1"/>
  <c r="BT452" i="95"/>
  <c r="BT941" i="95" s="1"/>
  <c r="BT945" i="95" s="1"/>
  <c r="BT948" i="95" s="1"/>
  <c r="BU452" i="95"/>
  <c r="BU941" i="95" s="1"/>
  <c r="BU945" i="95" s="1"/>
  <c r="BU948" i="95" s="1"/>
  <c r="BO452" i="95"/>
  <c r="BO941" i="95" s="1"/>
  <c r="BO945" i="95" s="1"/>
  <c r="BO948" i="95" s="1"/>
  <c r="BX452" i="95"/>
  <c r="BX941" i="95" s="1"/>
  <c r="BX945" i="95" s="1"/>
  <c r="BX948" i="95" s="1"/>
  <c r="BY452" i="95"/>
  <c r="BY941" i="95" s="1"/>
  <c r="BY945" i="95" s="1"/>
  <c r="BY948" i="95" s="1"/>
  <c r="BS452" i="95"/>
  <c r="BS941" i="95" s="1"/>
  <c r="BS945" i="95" s="1"/>
  <c r="BS948" i="95" s="1"/>
  <c r="BR452" i="95"/>
  <c r="BR941" i="95" s="1"/>
  <c r="BR945" i="95" s="1"/>
  <c r="BR948" i="95" s="1"/>
  <c r="BZ452" i="95"/>
  <c r="BZ941" i="95" s="1"/>
  <c r="BZ945" i="95" s="1"/>
  <c r="BZ948" i="95" s="1"/>
  <c r="BW452" i="95"/>
  <c r="BW941" i="95" s="1"/>
  <c r="BW945" i="95" s="1"/>
  <c r="BW948" i="95" s="1"/>
  <c r="AB716" i="94"/>
  <c r="AB720" i="94" s="1"/>
  <c r="AB723" i="94" s="1"/>
  <c r="AB464" i="94"/>
  <c r="AY716" i="94"/>
  <c r="AY720" i="94" s="1"/>
  <c r="AY723" i="94" s="1"/>
  <c r="AY464" i="94"/>
  <c r="P716" i="94"/>
  <c r="P720" i="94" s="1"/>
  <c r="P723" i="94" s="1"/>
  <c r="P464" i="94"/>
  <c r="BV716" i="94"/>
  <c r="BV720" i="94" s="1"/>
  <c r="BV723" i="94" s="1"/>
  <c r="BD716" i="94"/>
  <c r="BD720" i="94" s="1"/>
  <c r="BD723" i="94" s="1"/>
  <c r="BD464" i="94"/>
  <c r="Z464" i="94"/>
  <c r="Z716" i="94"/>
  <c r="Z720" i="94" s="1"/>
  <c r="Z723" i="94" s="1"/>
  <c r="AA716" i="94"/>
  <c r="AA720" i="94" s="1"/>
  <c r="AA723" i="94" s="1"/>
  <c r="AA464" i="94"/>
  <c r="AJ716" i="94"/>
  <c r="AJ720" i="94" s="1"/>
  <c r="AJ723" i="94" s="1"/>
  <c r="AJ464" i="94"/>
  <c r="BQ716" i="94"/>
  <c r="BQ720" i="94" s="1"/>
  <c r="BQ723" i="94" s="1"/>
  <c r="AI464" i="94"/>
  <c r="AI716" i="94"/>
  <c r="AI720" i="94" s="1"/>
  <c r="AI723" i="94" s="1"/>
  <c r="AT716" i="94"/>
  <c r="AT720" i="94" s="1"/>
  <c r="AT723" i="94" s="1"/>
  <c r="AT464" i="94"/>
  <c r="AS464" i="94"/>
  <c r="AS716" i="94"/>
  <c r="AS720" i="94" s="1"/>
  <c r="AS723" i="94" s="1"/>
  <c r="BX716" i="94"/>
  <c r="BX720" i="94" s="1"/>
  <c r="BX723" i="94" s="1"/>
  <c r="T464" i="94"/>
  <c r="T716" i="94"/>
  <c r="T720" i="94" s="1"/>
  <c r="T723" i="94" s="1"/>
  <c r="BC716" i="94"/>
  <c r="BC720" i="94" s="1"/>
  <c r="BC723" i="94" s="1"/>
  <c r="BC464" i="94"/>
  <c r="R464" i="94"/>
  <c r="R716" i="94"/>
  <c r="R720" i="94" s="1"/>
  <c r="R723" i="94" s="1"/>
  <c r="AV716" i="94"/>
  <c r="AV720" i="94" s="1"/>
  <c r="AV723" i="94" s="1"/>
  <c r="AV464" i="94"/>
  <c r="BO716" i="94"/>
  <c r="BO720" i="94" s="1"/>
  <c r="BO723" i="94" s="1"/>
  <c r="BN941" i="23"/>
  <c r="BN945" i="23" s="1"/>
  <c r="BN948" i="23" s="1"/>
  <c r="BS452" i="94"/>
  <c r="BS941" i="94" s="1"/>
  <c r="BS945" i="94" s="1"/>
  <c r="BS948" i="94" s="1"/>
  <c r="BT452" i="94"/>
  <c r="BT941" i="94" s="1"/>
  <c r="BT945" i="94" s="1"/>
  <c r="BT948" i="94" s="1"/>
  <c r="BV452" i="94"/>
  <c r="BV941" i="94" s="1"/>
  <c r="BV945" i="94" s="1"/>
  <c r="BV948" i="94" s="1"/>
  <c r="BW452" i="94"/>
  <c r="BW941" i="94" s="1"/>
  <c r="BW945" i="94" s="1"/>
  <c r="BW948" i="94" s="1"/>
  <c r="BQ452" i="94"/>
  <c r="BQ941" i="94" s="1"/>
  <c r="BQ945" i="94" s="1"/>
  <c r="BQ948" i="94" s="1"/>
  <c r="BZ452" i="94"/>
  <c r="BZ941" i="94" s="1"/>
  <c r="BZ945" i="94" s="1"/>
  <c r="BZ948" i="94" s="1"/>
  <c r="BX452" i="94"/>
  <c r="BX941" i="94" s="1"/>
  <c r="BX945" i="94" s="1"/>
  <c r="BX948" i="94" s="1"/>
  <c r="BU452" i="94"/>
  <c r="BU941" i="94" s="1"/>
  <c r="BU945" i="94" s="1"/>
  <c r="BU948" i="94" s="1"/>
  <c r="BY452" i="94"/>
  <c r="BY941" i="94" s="1"/>
  <c r="BY945" i="94" s="1"/>
  <c r="BY948" i="94" s="1"/>
  <c r="BO452" i="94"/>
  <c r="BO941" i="94" s="1"/>
  <c r="BO945" i="94" s="1"/>
  <c r="BO948" i="94" s="1"/>
  <c r="BP452" i="94"/>
  <c r="BP941" i="94" s="1"/>
  <c r="BP945" i="94" s="1"/>
  <c r="BP948" i="94" s="1"/>
  <c r="BR452" i="94"/>
  <c r="BR941" i="94" s="1"/>
  <c r="BR945" i="94" s="1"/>
  <c r="BR948" i="94" s="1"/>
  <c r="E12" i="68"/>
  <c r="BN916" i="94"/>
  <c r="BN920" i="94" s="1"/>
  <c r="BN923" i="94" s="1"/>
  <c r="BJ916" i="94"/>
  <c r="BJ920" i="94" s="1"/>
  <c r="BJ923" i="94" s="1"/>
  <c r="BL916" i="94"/>
  <c r="BL920" i="94" s="1"/>
  <c r="BL923" i="94" s="1"/>
  <c r="BO916" i="94"/>
  <c r="BO920" i="94" s="1"/>
  <c r="BO923" i="94" s="1"/>
  <c r="BY916" i="94"/>
  <c r="BY920" i="94" s="1"/>
  <c r="BY923" i="94" s="1"/>
  <c r="BT916" i="94"/>
  <c r="BT920" i="94" s="1"/>
  <c r="BT923" i="94" s="1"/>
  <c r="C55" i="68"/>
  <c r="M52" i="68"/>
  <c r="AT874" i="23"/>
  <c r="AU874" i="23" s="1"/>
  <c r="AV874" i="23" s="1"/>
  <c r="AW874" i="23" s="1"/>
  <c r="AX874" i="23" s="1"/>
  <c r="AY874" i="23" s="1"/>
  <c r="AZ874" i="23" s="1"/>
  <c r="BA874" i="23" s="1"/>
  <c r="B874" i="23" s="1"/>
  <c r="I716" i="95"/>
  <c r="I720" i="95" s="1"/>
  <c r="I723" i="95" s="1"/>
  <c r="I464" i="95"/>
  <c r="X716" i="95"/>
  <c r="X720" i="95" s="1"/>
  <c r="X723" i="95" s="1"/>
  <c r="X464" i="95"/>
  <c r="R464" i="95"/>
  <c r="R716" i="95"/>
  <c r="R720" i="95" s="1"/>
  <c r="R723" i="95" s="1"/>
  <c r="AC464" i="95"/>
  <c r="AC716" i="95"/>
  <c r="AC720" i="95" s="1"/>
  <c r="AC723" i="95" s="1"/>
  <c r="BO716" i="95"/>
  <c r="BO720" i="95" s="1"/>
  <c r="BO723" i="95" s="1"/>
  <c r="BA716" i="95"/>
  <c r="BA720" i="95" s="1"/>
  <c r="BA723" i="95" s="1"/>
  <c r="BA464" i="95"/>
  <c r="G716" i="95"/>
  <c r="G720" i="95" s="1"/>
  <c r="G723" i="95" s="1"/>
  <c r="G724" i="95" s="1"/>
  <c r="G464" i="95"/>
  <c r="P716" i="95"/>
  <c r="P720" i="95" s="1"/>
  <c r="P723" i="95" s="1"/>
  <c r="P464" i="95"/>
  <c r="BR716" i="95"/>
  <c r="BR720" i="95" s="1"/>
  <c r="BR723" i="95" s="1"/>
  <c r="U716" i="95"/>
  <c r="U720" i="95" s="1"/>
  <c r="U723" i="95" s="1"/>
  <c r="U464" i="95"/>
  <c r="BE464" i="95"/>
  <c r="BE716" i="95"/>
  <c r="BE720" i="95" s="1"/>
  <c r="BE723" i="95" s="1"/>
  <c r="AD716" i="95"/>
  <c r="AD720" i="95" s="1"/>
  <c r="AD723" i="95" s="1"/>
  <c r="AD464" i="95"/>
  <c r="BY716" i="95"/>
  <c r="BY720" i="95" s="1"/>
  <c r="BY723" i="95" s="1"/>
  <c r="BD464" i="95"/>
  <c r="BD716" i="95"/>
  <c r="BD720" i="95" s="1"/>
  <c r="BD723" i="95" s="1"/>
  <c r="AA716" i="95"/>
  <c r="AA720" i="95" s="1"/>
  <c r="AA723" i="95" s="1"/>
  <c r="AA464" i="95"/>
  <c r="N464" i="95"/>
  <c r="N716" i="95"/>
  <c r="N720" i="95" s="1"/>
  <c r="N723" i="95" s="1"/>
  <c r="AR464" i="95"/>
  <c r="AR716" i="95"/>
  <c r="AR720" i="95" s="1"/>
  <c r="AR723" i="95" s="1"/>
  <c r="BX716" i="95"/>
  <c r="BX720" i="95" s="1"/>
  <c r="BX723" i="95" s="1"/>
  <c r="AJ464" i="23"/>
  <c r="AJ716" i="23"/>
  <c r="AJ720" i="23" s="1"/>
  <c r="AJ723" i="23" s="1"/>
  <c r="AS716" i="23"/>
  <c r="AS720" i="23" s="1"/>
  <c r="AS723" i="23" s="1"/>
  <c r="AS464" i="23"/>
  <c r="AR464" i="23"/>
  <c r="AR716" i="23"/>
  <c r="AR720" i="23" s="1"/>
  <c r="AR723" i="23" s="1"/>
  <c r="BG464" i="23"/>
  <c r="BG716" i="23"/>
  <c r="BG720" i="23" s="1"/>
  <c r="BG723" i="23" s="1"/>
  <c r="BD716" i="23"/>
  <c r="BD720" i="23" s="1"/>
  <c r="BD723" i="23" s="1"/>
  <c r="BD464" i="23"/>
  <c r="AY464" i="23"/>
  <c r="AY716" i="23"/>
  <c r="AY720" i="23" s="1"/>
  <c r="AY723" i="23" s="1"/>
  <c r="BA464" i="23"/>
  <c r="BA716" i="23"/>
  <c r="BA720" i="23" s="1"/>
  <c r="BA723" i="23" s="1"/>
  <c r="AB464" i="23"/>
  <c r="AB716" i="23"/>
  <c r="AB720" i="23" s="1"/>
  <c r="AB723" i="23" s="1"/>
  <c r="BY716" i="23"/>
  <c r="BY720" i="23" s="1"/>
  <c r="BY723" i="23" s="1"/>
  <c r="K716" i="23"/>
  <c r="K720" i="23" s="1"/>
  <c r="K723" i="23" s="1"/>
  <c r="K464" i="23"/>
  <c r="AE716" i="23"/>
  <c r="AE720" i="23" s="1"/>
  <c r="AE723" i="23" s="1"/>
  <c r="AE464" i="23"/>
  <c r="V716" i="23"/>
  <c r="V720" i="23" s="1"/>
  <c r="V723" i="23" s="1"/>
  <c r="V464" i="23"/>
  <c r="AU464" i="23"/>
  <c r="AU716" i="23"/>
  <c r="AU720" i="23" s="1"/>
  <c r="AU723" i="23" s="1"/>
  <c r="Q464" i="23"/>
  <c r="Q716" i="23"/>
  <c r="Q720" i="23" s="1"/>
  <c r="Q723" i="23" s="1"/>
  <c r="N464" i="23"/>
  <c r="N716" i="23"/>
  <c r="N720" i="23" s="1"/>
  <c r="N723" i="23" s="1"/>
  <c r="BJ716" i="23"/>
  <c r="BJ720" i="23" s="1"/>
  <c r="BJ723" i="23" s="1"/>
  <c r="BJ464" i="23"/>
  <c r="AK464" i="23"/>
  <c r="AK716" i="23"/>
  <c r="AK720" i="23" s="1"/>
  <c r="AK723" i="23" s="1"/>
  <c r="BV716" i="23"/>
  <c r="BV720" i="23" s="1"/>
  <c r="BV723" i="23" s="1"/>
  <c r="J48" i="68"/>
  <c r="J49" i="68" s="1"/>
  <c r="J20" i="68" s="1"/>
  <c r="BL941" i="94"/>
  <c r="BL945" i="94" s="1"/>
  <c r="BL948" i="94" s="1"/>
  <c r="BL949" i="94" s="1"/>
  <c r="E46" i="68"/>
  <c r="I39" i="68"/>
  <c r="I41" i="68" s="1"/>
  <c r="I13" i="68" s="1"/>
  <c r="I14" i="68" s="1"/>
  <c r="W774" i="94"/>
  <c r="X774" i="94" s="1"/>
  <c r="Y774" i="94" s="1"/>
  <c r="Z774" i="94" s="1"/>
  <c r="AA774" i="94" s="1"/>
  <c r="AB774" i="94" s="1"/>
  <c r="AC774" i="94" s="1"/>
  <c r="B774" i="94" s="1"/>
  <c r="BJ891" i="23"/>
  <c r="BJ895" i="23" s="1"/>
  <c r="BJ898" i="23" s="1"/>
  <c r="BI891" i="23"/>
  <c r="BI895" i="23" s="1"/>
  <c r="BI898" i="23" s="1"/>
  <c r="BH891" i="23"/>
  <c r="BH895" i="23" s="1"/>
  <c r="BH898" i="23" s="1"/>
  <c r="BG891" i="23"/>
  <c r="BG895" i="23" s="1"/>
  <c r="BG898" i="23" s="1"/>
  <c r="BW891" i="23"/>
  <c r="BW895" i="23" s="1"/>
  <c r="BW898" i="23" s="1"/>
  <c r="BY891" i="23"/>
  <c r="BY895" i="23" s="1"/>
  <c r="BY898" i="23" s="1"/>
  <c r="BU891" i="23"/>
  <c r="BU895" i="23" s="1"/>
  <c r="BU898" i="23" s="1"/>
  <c r="BG916" i="23"/>
  <c r="BG920" i="23" s="1"/>
  <c r="BG923" i="23" s="1"/>
  <c r="BM916" i="23"/>
  <c r="BM920" i="23" s="1"/>
  <c r="BM923" i="23" s="1"/>
  <c r="BO916" i="23"/>
  <c r="BO920" i="23" s="1"/>
  <c r="BO923" i="23" s="1"/>
  <c r="BU916" i="23"/>
  <c r="BU920" i="23" s="1"/>
  <c r="BU923" i="23" s="1"/>
  <c r="BX916" i="23"/>
  <c r="BX920" i="23" s="1"/>
  <c r="BX923" i="23" s="1"/>
  <c r="AJ799" i="23"/>
  <c r="AG716" i="94"/>
  <c r="AG720" i="94" s="1"/>
  <c r="AG723" i="94" s="1"/>
  <c r="AG464" i="94"/>
  <c r="X716" i="94"/>
  <c r="X720" i="94" s="1"/>
  <c r="X723" i="94" s="1"/>
  <c r="X464" i="94"/>
  <c r="I716" i="94"/>
  <c r="I720" i="94" s="1"/>
  <c r="I723" i="94" s="1"/>
  <c r="I464" i="94"/>
  <c r="AR716" i="94"/>
  <c r="AR720" i="94" s="1"/>
  <c r="AR723" i="94" s="1"/>
  <c r="AR464" i="94"/>
  <c r="BU716" i="94"/>
  <c r="BU720" i="94" s="1"/>
  <c r="BU723" i="94" s="1"/>
  <c r="AJ716" i="95"/>
  <c r="AJ720" i="95" s="1"/>
  <c r="AJ723" i="95" s="1"/>
  <c r="AJ464" i="95"/>
  <c r="AW716" i="95"/>
  <c r="AW720" i="95" s="1"/>
  <c r="AW723" i="95" s="1"/>
  <c r="AW464" i="95"/>
  <c r="BS716" i="95"/>
  <c r="BS720" i="95" s="1"/>
  <c r="BS723" i="95" s="1"/>
  <c r="S716" i="95"/>
  <c r="S720" i="95" s="1"/>
  <c r="S723" i="95" s="1"/>
  <c r="S464" i="95"/>
  <c r="BV716" i="95"/>
  <c r="BV720" i="95" s="1"/>
  <c r="BV723" i="95" s="1"/>
  <c r="AI716" i="95"/>
  <c r="AI720" i="95" s="1"/>
  <c r="AI723" i="95" s="1"/>
  <c r="AI464" i="95"/>
  <c r="AG716" i="95"/>
  <c r="AG720" i="95" s="1"/>
  <c r="AG723" i="95" s="1"/>
  <c r="AG464" i="95"/>
  <c r="AU716" i="95"/>
  <c r="AU720" i="95" s="1"/>
  <c r="AU723" i="95" s="1"/>
  <c r="AU464" i="95"/>
  <c r="J716" i="95"/>
  <c r="J720" i="95" s="1"/>
  <c r="J723" i="95" s="1"/>
  <c r="J464" i="95"/>
  <c r="AD464" i="23"/>
  <c r="AD716" i="23"/>
  <c r="AD720" i="23" s="1"/>
  <c r="AD723" i="23" s="1"/>
  <c r="T716" i="23"/>
  <c r="T720" i="23" s="1"/>
  <c r="T723" i="23" s="1"/>
  <c r="T464" i="23"/>
  <c r="BS716" i="23"/>
  <c r="BS720" i="23" s="1"/>
  <c r="BS723" i="23" s="1"/>
  <c r="Y464" i="23"/>
  <c r="Y716" i="23"/>
  <c r="Y720" i="23" s="1"/>
  <c r="Y723" i="23" s="1"/>
  <c r="BB464" i="23"/>
  <c r="BB716" i="23"/>
  <c r="BB720" i="23" s="1"/>
  <c r="BB723" i="23" s="1"/>
  <c r="AM716" i="23"/>
  <c r="AM720" i="23" s="1"/>
  <c r="AM723" i="23" s="1"/>
  <c r="AM464" i="23"/>
  <c r="AQ464" i="23"/>
  <c r="AQ716" i="23"/>
  <c r="AQ720" i="23" s="1"/>
  <c r="AQ723" i="23" s="1"/>
  <c r="BP716" i="23"/>
  <c r="BP720" i="23" s="1"/>
  <c r="BP723" i="23" s="1"/>
  <c r="BM464" i="23"/>
  <c r="BM716" i="23"/>
  <c r="BM720" i="23" s="1"/>
  <c r="BM723" i="23" s="1"/>
  <c r="Z464" i="23"/>
  <c r="Z716" i="23"/>
  <c r="Z720" i="23" s="1"/>
  <c r="Z723" i="23" s="1"/>
  <c r="BN941" i="94"/>
  <c r="BN945" i="94" s="1"/>
  <c r="BN948" i="94" s="1"/>
  <c r="D67" i="68"/>
  <c r="C67" i="68"/>
  <c r="BN891" i="23"/>
  <c r="BN895" i="23" s="1"/>
  <c r="BN898" i="23" s="1"/>
  <c r="M44" i="68"/>
  <c r="C48" i="68"/>
  <c r="BQ916" i="23"/>
  <c r="BQ920" i="23" s="1"/>
  <c r="BQ923" i="23" s="1"/>
  <c r="BY916" i="95"/>
  <c r="BY920" i="95" s="1"/>
  <c r="BY923" i="95" s="1"/>
  <c r="BT916" i="95"/>
  <c r="BT920" i="95" s="1"/>
  <c r="BT923" i="95" s="1"/>
  <c r="BO916" i="95"/>
  <c r="BO920" i="95" s="1"/>
  <c r="BO923" i="95" s="1"/>
  <c r="B962" i="94"/>
  <c r="B966" i="95"/>
  <c r="B962" i="23"/>
  <c r="AE464" i="94"/>
  <c r="AE716" i="94"/>
  <c r="AE720" i="94" s="1"/>
  <c r="AE723" i="94" s="1"/>
  <c r="AH464" i="94"/>
  <c r="AH716" i="94"/>
  <c r="AH720" i="94" s="1"/>
  <c r="AH723" i="94" s="1"/>
  <c r="BA716" i="94"/>
  <c r="BA720" i="94" s="1"/>
  <c r="BA723" i="94" s="1"/>
  <c r="BA464" i="94"/>
  <c r="AK716" i="94"/>
  <c r="AK720" i="94" s="1"/>
  <c r="AK723" i="94" s="1"/>
  <c r="AK464" i="94"/>
  <c r="BR716" i="94"/>
  <c r="BR720" i="94" s="1"/>
  <c r="BR723" i="94" s="1"/>
  <c r="S716" i="94"/>
  <c r="S720" i="94" s="1"/>
  <c r="S723" i="94" s="1"/>
  <c r="S464" i="94"/>
  <c r="BL464" i="94"/>
  <c r="BL716" i="94"/>
  <c r="BL720" i="94" s="1"/>
  <c r="BL723" i="94" s="1"/>
  <c r="AO716" i="94"/>
  <c r="AO720" i="94" s="1"/>
  <c r="AO723" i="94" s="1"/>
  <c r="AO464" i="94"/>
  <c r="BJ716" i="94"/>
  <c r="BJ720" i="94" s="1"/>
  <c r="BJ723" i="94" s="1"/>
  <c r="BJ464" i="94"/>
  <c r="O716" i="94"/>
  <c r="O720" i="94" s="1"/>
  <c r="O723" i="94" s="1"/>
  <c r="O464" i="94"/>
  <c r="AD716" i="94"/>
  <c r="AD720" i="94" s="1"/>
  <c r="AD723" i="94" s="1"/>
  <c r="AD464" i="94"/>
  <c r="BI716" i="94"/>
  <c r="BI720" i="94" s="1"/>
  <c r="BI723" i="94" s="1"/>
  <c r="BI464" i="94"/>
  <c r="G716" i="94"/>
  <c r="G720" i="94" s="1"/>
  <c r="G723" i="94" s="1"/>
  <c r="G724" i="94" s="1"/>
  <c r="G464" i="94"/>
  <c r="BT716" i="94"/>
  <c r="BT720" i="94" s="1"/>
  <c r="BT723" i="94" s="1"/>
  <c r="V716" i="94"/>
  <c r="V720" i="94" s="1"/>
  <c r="V723" i="94" s="1"/>
  <c r="V464" i="94"/>
  <c r="AU716" i="94"/>
  <c r="AU720" i="94" s="1"/>
  <c r="AU723" i="94" s="1"/>
  <c r="AU464" i="94"/>
  <c r="AQ464" i="94"/>
  <c r="AQ716" i="94"/>
  <c r="AQ720" i="94" s="1"/>
  <c r="AQ723" i="94" s="1"/>
  <c r="AF716" i="94"/>
  <c r="AF720" i="94" s="1"/>
  <c r="AF723" i="94" s="1"/>
  <c r="AF464" i="94"/>
  <c r="B962" i="95"/>
  <c r="G48" i="68"/>
  <c r="G49" i="68" s="1"/>
  <c r="G20" i="68" s="1"/>
  <c r="F46" i="68"/>
  <c r="D43" i="85" s="1"/>
  <c r="BI916" i="94"/>
  <c r="BI920" i="94" s="1"/>
  <c r="BI923" i="94" s="1"/>
  <c r="BH916" i="94"/>
  <c r="BH920" i="94" s="1"/>
  <c r="BH923" i="94" s="1"/>
  <c r="BZ916" i="94"/>
  <c r="BZ920" i="94" s="1"/>
  <c r="BZ923" i="94" s="1"/>
  <c r="BU916" i="94"/>
  <c r="BU920" i="94" s="1"/>
  <c r="BU923" i="94" s="1"/>
  <c r="BP916" i="94"/>
  <c r="BP920" i="94" s="1"/>
  <c r="BP923" i="94" s="1"/>
  <c r="AP849" i="94"/>
  <c r="AQ849" i="94" s="1"/>
  <c r="AR849" i="94" s="1"/>
  <c r="AS849" i="94" s="1"/>
  <c r="AT849" i="94" s="1"/>
  <c r="AU849" i="94" s="1"/>
  <c r="B849" i="94" s="1"/>
  <c r="BH464" i="95"/>
  <c r="BH716" i="95"/>
  <c r="BH720" i="95" s="1"/>
  <c r="BH723" i="95" s="1"/>
  <c r="BI464" i="95"/>
  <c r="BI716" i="95"/>
  <c r="BI720" i="95" s="1"/>
  <c r="BI723" i="95" s="1"/>
  <c r="BJ464" i="95"/>
  <c r="BJ716" i="95"/>
  <c r="BJ720" i="95" s="1"/>
  <c r="BJ723" i="95" s="1"/>
  <c r="AH716" i="95"/>
  <c r="AH720" i="95" s="1"/>
  <c r="AH723" i="95" s="1"/>
  <c r="AH464" i="95"/>
  <c r="AE464" i="95"/>
  <c r="AE716" i="95"/>
  <c r="AE720" i="95" s="1"/>
  <c r="AE723" i="95" s="1"/>
  <c r="AB716" i="95"/>
  <c r="AB720" i="95" s="1"/>
  <c r="AB723" i="95" s="1"/>
  <c r="AB464" i="95"/>
  <c r="AO716" i="95"/>
  <c r="AO720" i="95" s="1"/>
  <c r="AO723" i="95" s="1"/>
  <c r="AO464" i="95"/>
  <c r="AX716" i="95"/>
  <c r="AX720" i="95" s="1"/>
  <c r="AX723" i="95" s="1"/>
  <c r="AX464" i="95"/>
  <c r="M716" i="95"/>
  <c r="M720" i="95" s="1"/>
  <c r="M723" i="95" s="1"/>
  <c r="M464" i="95"/>
  <c r="Z716" i="95"/>
  <c r="Z720" i="95" s="1"/>
  <c r="Z723" i="95" s="1"/>
  <c r="Z464" i="95"/>
  <c r="AL464" i="95"/>
  <c r="AL716" i="95"/>
  <c r="AL720" i="95" s="1"/>
  <c r="AL723" i="95" s="1"/>
  <c r="AQ464" i="95"/>
  <c r="AQ716" i="95"/>
  <c r="AQ720" i="95" s="1"/>
  <c r="AQ723" i="95" s="1"/>
  <c r="BU716" i="95"/>
  <c r="BU720" i="95" s="1"/>
  <c r="BU723" i="95" s="1"/>
  <c r="AS716" i="95"/>
  <c r="AS720" i="95" s="1"/>
  <c r="AS723" i="95" s="1"/>
  <c r="AS464" i="95"/>
  <c r="AY716" i="95"/>
  <c r="AY720" i="95" s="1"/>
  <c r="AY723" i="95" s="1"/>
  <c r="AY464" i="95"/>
  <c r="V716" i="95"/>
  <c r="V720" i="95" s="1"/>
  <c r="V723" i="95" s="1"/>
  <c r="V464" i="95"/>
  <c r="T464" i="95"/>
  <c r="T716" i="95"/>
  <c r="T720" i="95" s="1"/>
  <c r="T723" i="95" s="1"/>
  <c r="BT716" i="95"/>
  <c r="BT720" i="95" s="1"/>
  <c r="BT723" i="95" s="1"/>
  <c r="BN464" i="23"/>
  <c r="BN716" i="23"/>
  <c r="BN720" i="23" s="1"/>
  <c r="BN723" i="23" s="1"/>
  <c r="BF716" i="23"/>
  <c r="BF720" i="23" s="1"/>
  <c r="BF723" i="23" s="1"/>
  <c r="BF464" i="23"/>
  <c r="AP464" i="23"/>
  <c r="AP716" i="23"/>
  <c r="AP720" i="23" s="1"/>
  <c r="AP723" i="23" s="1"/>
  <c r="BR716" i="23"/>
  <c r="BR720" i="23" s="1"/>
  <c r="BR723" i="23" s="1"/>
  <c r="S464" i="23"/>
  <c r="S716" i="23"/>
  <c r="S720" i="23" s="1"/>
  <c r="S723" i="23" s="1"/>
  <c r="P716" i="23"/>
  <c r="P720" i="23" s="1"/>
  <c r="P723" i="23" s="1"/>
  <c r="P464" i="23"/>
  <c r="AV716" i="23"/>
  <c r="AV720" i="23" s="1"/>
  <c r="AV723" i="23" s="1"/>
  <c r="AV464" i="23"/>
  <c r="AA716" i="23"/>
  <c r="AA720" i="23" s="1"/>
  <c r="AA723" i="23" s="1"/>
  <c r="AA464" i="23"/>
  <c r="BT716" i="23"/>
  <c r="BT720" i="23" s="1"/>
  <c r="BT723" i="23" s="1"/>
  <c r="BK464" i="23"/>
  <c r="BK716" i="23"/>
  <c r="BK720" i="23" s="1"/>
  <c r="BK723" i="23" s="1"/>
  <c r="AC464" i="23"/>
  <c r="AC716" i="23"/>
  <c r="AC720" i="23" s="1"/>
  <c r="AC723" i="23" s="1"/>
  <c r="AN716" i="23"/>
  <c r="AN720" i="23" s="1"/>
  <c r="AN723" i="23" s="1"/>
  <c r="AN464" i="23"/>
  <c r="BZ716" i="23"/>
  <c r="BZ720" i="23" s="1"/>
  <c r="BZ723" i="23" s="1"/>
  <c r="BZ464" i="23"/>
  <c r="U464" i="23"/>
  <c r="U716" i="23"/>
  <c r="U720" i="23" s="1"/>
  <c r="U723" i="23" s="1"/>
  <c r="R464" i="23"/>
  <c r="R716" i="23"/>
  <c r="R720" i="23" s="1"/>
  <c r="R723" i="23" s="1"/>
  <c r="AL464" i="23"/>
  <c r="AL716" i="23"/>
  <c r="AL720" i="23" s="1"/>
  <c r="AL723" i="23" s="1"/>
  <c r="AI464" i="23"/>
  <c r="AI716" i="23"/>
  <c r="AI720" i="23" s="1"/>
  <c r="AI723" i="23" s="1"/>
  <c r="BQ716" i="23"/>
  <c r="BQ720" i="23" s="1"/>
  <c r="BQ723" i="23" s="1"/>
  <c r="AB799" i="94"/>
  <c r="AC799" i="94" s="1"/>
  <c r="AD799" i="94" s="1"/>
  <c r="AE799" i="94" s="1"/>
  <c r="AF799" i="94" s="1"/>
  <c r="AG799" i="94" s="1"/>
  <c r="AH799" i="94" s="1"/>
  <c r="AI799" i="94" s="1"/>
  <c r="B799" i="94" s="1"/>
  <c r="BM941" i="94"/>
  <c r="BM945" i="94" s="1"/>
  <c r="BM948" i="94" s="1"/>
  <c r="BN941" i="95"/>
  <c r="BN945" i="95" s="1"/>
  <c r="BN948" i="95" s="1"/>
  <c r="D12" i="68"/>
  <c r="E67" i="68"/>
  <c r="W774" i="23"/>
  <c r="X774" i="23" s="1"/>
  <c r="Y774" i="23" s="1"/>
  <c r="Z774" i="23" s="1"/>
  <c r="AA774" i="23" s="1"/>
  <c r="AB774" i="23" s="1"/>
  <c r="AC774" i="23" s="1"/>
  <c r="B774" i="23" s="1"/>
  <c r="W774" i="95"/>
  <c r="X774" i="95" s="1"/>
  <c r="Y774" i="95" s="1"/>
  <c r="Z774" i="95" s="1"/>
  <c r="AA774" i="95" s="1"/>
  <c r="AB774" i="95" s="1"/>
  <c r="AC774" i="95" s="1"/>
  <c r="B774" i="95" s="1"/>
  <c r="BF891" i="23"/>
  <c r="BF895" i="23" s="1"/>
  <c r="BF898" i="23" s="1"/>
  <c r="BE891" i="23"/>
  <c r="BE895" i="23" s="1"/>
  <c r="BE898" i="23" s="1"/>
  <c r="BD891" i="23"/>
  <c r="BD895" i="23" s="1"/>
  <c r="BD898" i="23" s="1"/>
  <c r="BC891" i="23"/>
  <c r="BC895" i="23" s="1"/>
  <c r="BC898" i="23" s="1"/>
  <c r="BR891" i="23"/>
  <c r="BR895" i="23" s="1"/>
  <c r="BR898" i="23" s="1"/>
  <c r="BT891" i="23"/>
  <c r="BT895" i="23" s="1"/>
  <c r="BT898" i="23" s="1"/>
  <c r="BP891" i="23"/>
  <c r="BP895" i="23" s="1"/>
  <c r="BP898" i="23" s="1"/>
  <c r="C12" i="68"/>
  <c r="L48" i="68"/>
  <c r="L49" i="68" s="1"/>
  <c r="L20" i="68" s="1"/>
  <c r="BL916" i="23"/>
  <c r="BL920" i="23" s="1"/>
  <c r="BL923" i="23" s="1"/>
  <c r="BN916" i="23"/>
  <c r="BN920" i="23" s="1"/>
  <c r="BN923" i="23" s="1"/>
  <c r="BI916" i="23"/>
  <c r="BI920" i="23" s="1"/>
  <c r="BI923" i="23" s="1"/>
  <c r="BY916" i="23"/>
  <c r="BY920" i="23" s="1"/>
  <c r="BY923" i="23" s="1"/>
  <c r="BW916" i="23"/>
  <c r="BW920" i="23" s="1"/>
  <c r="BW923" i="23" s="1"/>
  <c r="BS916" i="23"/>
  <c r="BS920" i="23" s="1"/>
  <c r="BS923" i="23" s="1"/>
  <c r="M47" i="68"/>
  <c r="BQ464" i="23" l="1"/>
  <c r="BT464" i="95"/>
  <c r="BY464" i="23"/>
  <c r="BM949" i="94"/>
  <c r="BT464" i="23"/>
  <c r="BM949" i="23"/>
  <c r="BG924" i="94"/>
  <c r="B874" i="94"/>
  <c r="BB874" i="94"/>
  <c r="BC874" i="94" s="1"/>
  <c r="BD874" i="94" s="1"/>
  <c r="BE874" i="94" s="1"/>
  <c r="BF874" i="94" s="1"/>
  <c r="BG874" i="94" s="1"/>
  <c r="BH874" i="94" s="1"/>
  <c r="BI874" i="94" s="1"/>
  <c r="BJ874" i="94" s="1"/>
  <c r="BK874" i="94" s="1"/>
  <c r="BL874" i="94" s="1"/>
  <c r="BM874" i="94" s="1"/>
  <c r="BN874" i="94" s="1"/>
  <c r="BO874" i="94" s="1"/>
  <c r="BP874" i="94" s="1"/>
  <c r="BQ874" i="94" s="1"/>
  <c r="BR874" i="94" s="1"/>
  <c r="BS874" i="94" s="1"/>
  <c r="BT874" i="94" s="1"/>
  <c r="BU874" i="94" s="1"/>
  <c r="BV874" i="94" s="1"/>
  <c r="BW874" i="94" s="1"/>
  <c r="BX874" i="94" s="1"/>
  <c r="BY874" i="94" s="1"/>
  <c r="BZ874" i="94" s="1"/>
  <c r="AP824" i="23"/>
  <c r="AQ824" i="23" s="1"/>
  <c r="AR824" i="23" s="1"/>
  <c r="AS824" i="23" s="1"/>
  <c r="AT824" i="23" s="1"/>
  <c r="AU824" i="23" s="1"/>
  <c r="AV824" i="23" s="1"/>
  <c r="AW824" i="23" s="1"/>
  <c r="AX824" i="23" s="1"/>
  <c r="AY824" i="23" s="1"/>
  <c r="AZ824" i="23" s="1"/>
  <c r="BA824" i="23" s="1"/>
  <c r="BB824" i="23" s="1"/>
  <c r="BC824" i="23" s="1"/>
  <c r="BD824" i="23" s="1"/>
  <c r="BE824" i="23" s="1"/>
  <c r="BF824" i="23" s="1"/>
  <c r="BG824" i="23" s="1"/>
  <c r="BH824" i="23" s="1"/>
  <c r="BI824" i="23" s="1"/>
  <c r="BJ824" i="23" s="1"/>
  <c r="BK824" i="23" s="1"/>
  <c r="BL824" i="23" s="1"/>
  <c r="BM824" i="23" s="1"/>
  <c r="BN824" i="23" s="1"/>
  <c r="BO824" i="23" s="1"/>
  <c r="BP824" i="23" s="1"/>
  <c r="BQ824" i="23" s="1"/>
  <c r="BR824" i="23" s="1"/>
  <c r="BS824" i="23" s="1"/>
  <c r="BT824" i="23" s="1"/>
  <c r="BU824" i="23" s="1"/>
  <c r="BV824" i="23" s="1"/>
  <c r="BW824" i="23" s="1"/>
  <c r="BX824" i="23" s="1"/>
  <c r="BY824" i="23" s="1"/>
  <c r="BZ824" i="23" s="1"/>
  <c r="AK799" i="23"/>
  <c r="AL799" i="23" s="1"/>
  <c r="AM799" i="23" s="1"/>
  <c r="AN799" i="23" s="1"/>
  <c r="AO799" i="23" s="1"/>
  <c r="AP799" i="23" s="1"/>
  <c r="AQ799" i="23" s="1"/>
  <c r="AR799" i="23" s="1"/>
  <c r="AS799" i="23" s="1"/>
  <c r="BS464" i="23"/>
  <c r="BG924" i="95"/>
  <c r="BH924" i="95" s="1"/>
  <c r="BS464" i="95"/>
  <c r="BG924" i="23"/>
  <c r="BH924" i="23" s="1"/>
  <c r="BI924" i="23" s="1"/>
  <c r="BJ924" i="23" s="1"/>
  <c r="BK924" i="23" s="1"/>
  <c r="BL924" i="23" s="1"/>
  <c r="BM924" i="23" s="1"/>
  <c r="B924" i="23" s="1"/>
  <c r="BB899" i="23"/>
  <c r="X749" i="94"/>
  <c r="Y749" i="94" s="1"/>
  <c r="Z749" i="94" s="1"/>
  <c r="AA749" i="94" s="1"/>
  <c r="AB749" i="94" s="1"/>
  <c r="AC749" i="94" s="1"/>
  <c r="AD749" i="94" s="1"/>
  <c r="AE749" i="94" s="1"/>
  <c r="AF749" i="94" s="1"/>
  <c r="AG749" i="94" s="1"/>
  <c r="AH749" i="94" s="1"/>
  <c r="AI749" i="94" s="1"/>
  <c r="AJ749" i="94" s="1"/>
  <c r="AK749" i="94" s="1"/>
  <c r="AL749" i="94" s="1"/>
  <c r="AM749" i="94" s="1"/>
  <c r="AN749" i="94" s="1"/>
  <c r="AO749" i="94" s="1"/>
  <c r="AP749" i="94" s="1"/>
  <c r="AQ749" i="94" s="1"/>
  <c r="AR749" i="94" s="1"/>
  <c r="AS749" i="94" s="1"/>
  <c r="AT749" i="94" s="1"/>
  <c r="AU749" i="94" s="1"/>
  <c r="AV749" i="94" s="1"/>
  <c r="AW749" i="94" s="1"/>
  <c r="AX749" i="94" s="1"/>
  <c r="AY749" i="94" s="1"/>
  <c r="AZ749" i="94" s="1"/>
  <c r="BA749" i="94" s="1"/>
  <c r="BB749" i="94" s="1"/>
  <c r="BC749" i="94" s="1"/>
  <c r="BD749" i="94" s="1"/>
  <c r="BE749" i="94" s="1"/>
  <c r="BF749" i="94" s="1"/>
  <c r="BG749" i="94" s="1"/>
  <c r="BH749" i="94" s="1"/>
  <c r="BI749" i="94" s="1"/>
  <c r="BJ749" i="94" s="1"/>
  <c r="BK749" i="94" s="1"/>
  <c r="BL749" i="94" s="1"/>
  <c r="BM749" i="94" s="1"/>
  <c r="BN749" i="94" s="1"/>
  <c r="BO749" i="94" s="1"/>
  <c r="BP749" i="94" s="1"/>
  <c r="BQ749" i="94" s="1"/>
  <c r="BR749" i="94" s="1"/>
  <c r="BS749" i="94" s="1"/>
  <c r="BT749" i="94" s="1"/>
  <c r="BU749" i="94" s="1"/>
  <c r="BV749" i="94" s="1"/>
  <c r="BW749" i="94" s="1"/>
  <c r="BX749" i="94" s="1"/>
  <c r="BY749" i="94" s="1"/>
  <c r="BZ749" i="94" s="1"/>
  <c r="BP464" i="23"/>
  <c r="BB899" i="95"/>
  <c r="BC899" i="95" s="1"/>
  <c r="BD899" i="95" s="1"/>
  <c r="BE899" i="95" s="1"/>
  <c r="BF899" i="95" s="1"/>
  <c r="BG899" i="95" s="1"/>
  <c r="B899" i="95" s="1"/>
  <c r="I15" i="68"/>
  <c r="BR464" i="95"/>
  <c r="BO464" i="95"/>
  <c r="AP824" i="94"/>
  <c r="AQ824" i="94" s="1"/>
  <c r="AR824" i="94" s="1"/>
  <c r="AS824" i="94" s="1"/>
  <c r="AT824" i="94" s="1"/>
  <c r="AU824" i="94" s="1"/>
  <c r="AV824" i="94" s="1"/>
  <c r="AW824" i="94" s="1"/>
  <c r="AX824" i="94" s="1"/>
  <c r="AY824" i="94" s="1"/>
  <c r="AZ824" i="94" s="1"/>
  <c r="BA824" i="94" s="1"/>
  <c r="BB824" i="94" s="1"/>
  <c r="BC824" i="94" s="1"/>
  <c r="BD824" i="94" s="1"/>
  <c r="BE824" i="94" s="1"/>
  <c r="BF824" i="94" s="1"/>
  <c r="BG824" i="94" s="1"/>
  <c r="BH824" i="94" s="1"/>
  <c r="BI824" i="94" s="1"/>
  <c r="BJ824" i="94" s="1"/>
  <c r="BK824" i="94" s="1"/>
  <c r="BL824" i="94" s="1"/>
  <c r="BM824" i="94" s="1"/>
  <c r="BN824" i="94" s="1"/>
  <c r="BO824" i="94" s="1"/>
  <c r="BP824" i="94" s="1"/>
  <c r="BQ824" i="94" s="1"/>
  <c r="BR824" i="94" s="1"/>
  <c r="BS824" i="94" s="1"/>
  <c r="BT824" i="94" s="1"/>
  <c r="BU824" i="94" s="1"/>
  <c r="BV824" i="94" s="1"/>
  <c r="BW824" i="94" s="1"/>
  <c r="BX824" i="94" s="1"/>
  <c r="BY824" i="94" s="1"/>
  <c r="BZ824" i="94" s="1"/>
  <c r="BT464" i="94"/>
  <c r="BV464" i="23"/>
  <c r="BV464" i="95"/>
  <c r="BY464" i="95"/>
  <c r="BB899" i="94"/>
  <c r="BC899" i="94" s="1"/>
  <c r="BD899" i="94" s="1"/>
  <c r="BE899" i="94" s="1"/>
  <c r="BF899" i="94" s="1"/>
  <c r="BG899" i="94" s="1"/>
  <c r="B899" i="94" s="1"/>
  <c r="BU464" i="95"/>
  <c r="X749" i="23"/>
  <c r="Y749" i="23" s="1"/>
  <c r="Z749" i="23" s="1"/>
  <c r="AA749" i="23" s="1"/>
  <c r="AB749" i="23" s="1"/>
  <c r="AC749" i="23" s="1"/>
  <c r="AD749" i="23" s="1"/>
  <c r="AE749" i="23" s="1"/>
  <c r="AF749" i="23" s="1"/>
  <c r="AG749" i="23" s="1"/>
  <c r="AH749" i="23" s="1"/>
  <c r="AI749" i="23" s="1"/>
  <c r="AJ749" i="23" s="1"/>
  <c r="AK749" i="23" s="1"/>
  <c r="AL749" i="23" s="1"/>
  <c r="AM749" i="23" s="1"/>
  <c r="AN749" i="23" s="1"/>
  <c r="AO749" i="23" s="1"/>
  <c r="AP749" i="23" s="1"/>
  <c r="AQ749" i="23" s="1"/>
  <c r="AR749" i="23" s="1"/>
  <c r="AS749" i="23" s="1"/>
  <c r="AT749" i="23" s="1"/>
  <c r="AU749" i="23" s="1"/>
  <c r="AV749" i="23" s="1"/>
  <c r="AW749" i="23" s="1"/>
  <c r="AX749" i="23" s="1"/>
  <c r="AY749" i="23" s="1"/>
  <c r="AZ749" i="23" s="1"/>
  <c r="BA749" i="23" s="1"/>
  <c r="BB749" i="23" s="1"/>
  <c r="BC749" i="23" s="1"/>
  <c r="BD749" i="23" s="1"/>
  <c r="BE749" i="23" s="1"/>
  <c r="BF749" i="23" s="1"/>
  <c r="BG749" i="23" s="1"/>
  <c r="BH749" i="23" s="1"/>
  <c r="BI749" i="23" s="1"/>
  <c r="BJ749" i="23" s="1"/>
  <c r="BK749" i="23" s="1"/>
  <c r="BL749" i="23" s="1"/>
  <c r="BM749" i="23" s="1"/>
  <c r="BN749" i="23" s="1"/>
  <c r="BO749" i="23" s="1"/>
  <c r="BP749" i="23" s="1"/>
  <c r="BQ749" i="23" s="1"/>
  <c r="BR749" i="23" s="1"/>
  <c r="BS749" i="23" s="1"/>
  <c r="BT749" i="23" s="1"/>
  <c r="BU749" i="23" s="1"/>
  <c r="BV749" i="23" s="1"/>
  <c r="BW749" i="23" s="1"/>
  <c r="BX749" i="23" s="1"/>
  <c r="BY749" i="23" s="1"/>
  <c r="BZ749" i="23" s="1"/>
  <c r="AT799" i="23"/>
  <c r="AU799" i="23" s="1"/>
  <c r="AV799" i="23" s="1"/>
  <c r="AW799" i="23" s="1"/>
  <c r="AX799" i="23" s="1"/>
  <c r="AY799" i="23" s="1"/>
  <c r="AZ799" i="23" s="1"/>
  <c r="BA799" i="23" s="1"/>
  <c r="BB799" i="23" s="1"/>
  <c r="BC799" i="23" s="1"/>
  <c r="BD799" i="23" s="1"/>
  <c r="BE799" i="23" s="1"/>
  <c r="BF799" i="23" s="1"/>
  <c r="BG799" i="23" s="1"/>
  <c r="BH799" i="23" s="1"/>
  <c r="BI799" i="23" s="1"/>
  <c r="BJ799" i="23" s="1"/>
  <c r="BK799" i="23" s="1"/>
  <c r="BL799" i="23" s="1"/>
  <c r="BM799" i="23" s="1"/>
  <c r="BN799" i="23" s="1"/>
  <c r="BO799" i="23" s="1"/>
  <c r="BP799" i="23" s="1"/>
  <c r="BQ799" i="23" s="1"/>
  <c r="BR799" i="23" s="1"/>
  <c r="BS799" i="23" s="1"/>
  <c r="BT799" i="23" s="1"/>
  <c r="BU799" i="23" s="1"/>
  <c r="BV799" i="23" s="1"/>
  <c r="BW799" i="23" s="1"/>
  <c r="BX799" i="23" s="1"/>
  <c r="BY799" i="23" s="1"/>
  <c r="BZ799" i="23" s="1"/>
  <c r="BR464" i="23"/>
  <c r="BR464" i="94"/>
  <c r="BU464" i="94"/>
  <c r="BX464" i="95"/>
  <c r="AJ799" i="95"/>
  <c r="AK799" i="95" s="1"/>
  <c r="AL799" i="95" s="1"/>
  <c r="AM799" i="95" s="1"/>
  <c r="AN799" i="95" s="1"/>
  <c r="AO799" i="95" s="1"/>
  <c r="AP799" i="95" s="1"/>
  <c r="AQ799" i="95" s="1"/>
  <c r="AR799" i="95" s="1"/>
  <c r="AS799" i="95" s="1"/>
  <c r="AT799" i="95" s="1"/>
  <c r="AU799" i="95" s="1"/>
  <c r="AV799" i="95" s="1"/>
  <c r="AW799" i="95" s="1"/>
  <c r="AX799" i="95" s="1"/>
  <c r="AY799" i="95" s="1"/>
  <c r="AZ799" i="95" s="1"/>
  <c r="BA799" i="95" s="1"/>
  <c r="BB799" i="95" s="1"/>
  <c r="BC799" i="95" s="1"/>
  <c r="BD799" i="95" s="1"/>
  <c r="BE799" i="95" s="1"/>
  <c r="BF799" i="95" s="1"/>
  <c r="BG799" i="95" s="1"/>
  <c r="BH799" i="95" s="1"/>
  <c r="BI799" i="95" s="1"/>
  <c r="BJ799" i="95" s="1"/>
  <c r="BK799" i="95" s="1"/>
  <c r="BL799" i="95" s="1"/>
  <c r="BM799" i="95" s="1"/>
  <c r="BN799" i="95" s="1"/>
  <c r="BO799" i="95" s="1"/>
  <c r="BP799" i="95" s="1"/>
  <c r="BQ799" i="95" s="1"/>
  <c r="BR799" i="95" s="1"/>
  <c r="BS799" i="95" s="1"/>
  <c r="BT799" i="95" s="1"/>
  <c r="BU799" i="95" s="1"/>
  <c r="BV799" i="95" s="1"/>
  <c r="BW799" i="95" s="1"/>
  <c r="BX799" i="95" s="1"/>
  <c r="BY799" i="95" s="1"/>
  <c r="BZ799" i="95" s="1"/>
  <c r="G15" i="68"/>
  <c r="G16" i="68" s="1"/>
  <c r="G19" i="68" s="1"/>
  <c r="G27" i="68" s="1"/>
  <c r="BN949" i="23"/>
  <c r="BO949" i="23" s="1"/>
  <c r="BP949" i="23" s="1"/>
  <c r="BQ949" i="23" s="1"/>
  <c r="BR949" i="23" s="1"/>
  <c r="BS949" i="23" s="1"/>
  <c r="BT949" i="23" s="1"/>
  <c r="BU949" i="23" s="1"/>
  <c r="BV949" i="23" s="1"/>
  <c r="BW949" i="23" s="1"/>
  <c r="X749" i="95"/>
  <c r="Y749" i="95" s="1"/>
  <c r="Z749" i="95" s="1"/>
  <c r="AA749" i="95" s="1"/>
  <c r="AB749" i="95" s="1"/>
  <c r="AC749" i="95" s="1"/>
  <c r="AD749" i="95" s="1"/>
  <c r="AE749" i="95" s="1"/>
  <c r="AF749" i="95" s="1"/>
  <c r="AG749" i="95" s="1"/>
  <c r="AH749" i="95" s="1"/>
  <c r="AI749" i="95" s="1"/>
  <c r="AJ749" i="95" s="1"/>
  <c r="AK749" i="95" s="1"/>
  <c r="AL749" i="95" s="1"/>
  <c r="AM749" i="95" s="1"/>
  <c r="AN749" i="95" s="1"/>
  <c r="AO749" i="95" s="1"/>
  <c r="AP749" i="95" s="1"/>
  <c r="AQ749" i="95" s="1"/>
  <c r="AR749" i="95" s="1"/>
  <c r="AS749" i="95" s="1"/>
  <c r="AT749" i="95" s="1"/>
  <c r="AU749" i="95" s="1"/>
  <c r="AV749" i="95" s="1"/>
  <c r="AW749" i="95" s="1"/>
  <c r="AX749" i="95" s="1"/>
  <c r="AY749" i="95" s="1"/>
  <c r="AZ749" i="95" s="1"/>
  <c r="BA749" i="95" s="1"/>
  <c r="BB749" i="95" s="1"/>
  <c r="BC749" i="95" s="1"/>
  <c r="BD749" i="95" s="1"/>
  <c r="BE749" i="95" s="1"/>
  <c r="BF749" i="95" s="1"/>
  <c r="BG749" i="95" s="1"/>
  <c r="BH749" i="95" s="1"/>
  <c r="BI749" i="95" s="1"/>
  <c r="BJ749" i="95" s="1"/>
  <c r="BK749" i="95" s="1"/>
  <c r="BL749" i="95" s="1"/>
  <c r="BM749" i="95" s="1"/>
  <c r="BN749" i="95" s="1"/>
  <c r="BO749" i="95" s="1"/>
  <c r="BP749" i="95" s="1"/>
  <c r="BQ749" i="95" s="1"/>
  <c r="BR749" i="95" s="1"/>
  <c r="BS749" i="95" s="1"/>
  <c r="BT749" i="95" s="1"/>
  <c r="BU749" i="95" s="1"/>
  <c r="BV749" i="95" s="1"/>
  <c r="BW749" i="95" s="1"/>
  <c r="BX749" i="95" s="1"/>
  <c r="BY749" i="95" s="1"/>
  <c r="BZ749" i="95" s="1"/>
  <c r="C41" i="68"/>
  <c r="AV849" i="23"/>
  <c r="AW849" i="23" s="1"/>
  <c r="AX849" i="23" s="1"/>
  <c r="AY849" i="23" s="1"/>
  <c r="AZ849" i="23" s="1"/>
  <c r="BA849" i="23" s="1"/>
  <c r="BB849" i="23" s="1"/>
  <c r="BC849" i="23" s="1"/>
  <c r="BD849" i="23" s="1"/>
  <c r="BE849" i="23" s="1"/>
  <c r="BF849" i="23" s="1"/>
  <c r="BG849" i="23" s="1"/>
  <c r="BH849" i="23" s="1"/>
  <c r="BI849" i="23" s="1"/>
  <c r="BJ849" i="23" s="1"/>
  <c r="BK849" i="23" s="1"/>
  <c r="BL849" i="23" s="1"/>
  <c r="BM849" i="23" s="1"/>
  <c r="BN849" i="23" s="1"/>
  <c r="BO849" i="23" s="1"/>
  <c r="BP849" i="23" s="1"/>
  <c r="BQ849" i="23" s="1"/>
  <c r="BR849" i="23" s="1"/>
  <c r="BS849" i="23" s="1"/>
  <c r="BT849" i="23" s="1"/>
  <c r="BU849" i="23" s="1"/>
  <c r="BV849" i="23" s="1"/>
  <c r="BW849" i="23" s="1"/>
  <c r="BX849" i="23" s="1"/>
  <c r="BY849" i="23" s="1"/>
  <c r="BZ849" i="23" s="1"/>
  <c r="BZ464" i="94"/>
  <c r="BN949" i="94"/>
  <c r="BO949" i="94" s="1"/>
  <c r="BP949" i="94" s="1"/>
  <c r="BQ949" i="94" s="1"/>
  <c r="BR949" i="94" s="1"/>
  <c r="BS949" i="94" s="1"/>
  <c r="BT949" i="94" s="1"/>
  <c r="BU949" i="94" s="1"/>
  <c r="BV949" i="94" s="1"/>
  <c r="BW949" i="94" s="1"/>
  <c r="BH924" i="94"/>
  <c r="BI924" i="94" s="1"/>
  <c r="BJ924" i="94" s="1"/>
  <c r="BK924" i="94" s="1"/>
  <c r="BL924" i="94" s="1"/>
  <c r="BM924" i="94" s="1"/>
  <c r="B924" i="94" s="1"/>
  <c r="BX464" i="94"/>
  <c r="AV849" i="95"/>
  <c r="AW849" i="95" s="1"/>
  <c r="AX849" i="95" s="1"/>
  <c r="AY849" i="95" s="1"/>
  <c r="AZ849" i="95" s="1"/>
  <c r="BA849" i="95" s="1"/>
  <c r="BB849" i="95" s="1"/>
  <c r="BC849" i="95" s="1"/>
  <c r="BD849" i="95" s="1"/>
  <c r="BE849" i="95" s="1"/>
  <c r="BF849" i="95" s="1"/>
  <c r="BG849" i="95" s="1"/>
  <c r="BH849" i="95" s="1"/>
  <c r="BI849" i="95" s="1"/>
  <c r="BJ849" i="95" s="1"/>
  <c r="BK849" i="95" s="1"/>
  <c r="BL849" i="95" s="1"/>
  <c r="BM849" i="95" s="1"/>
  <c r="BN849" i="95" s="1"/>
  <c r="BO849" i="95" s="1"/>
  <c r="BP849" i="95" s="1"/>
  <c r="BQ849" i="95" s="1"/>
  <c r="BR849" i="95" s="1"/>
  <c r="BS849" i="95" s="1"/>
  <c r="BT849" i="95" s="1"/>
  <c r="BU849" i="95" s="1"/>
  <c r="BV849" i="95" s="1"/>
  <c r="BW849" i="95" s="1"/>
  <c r="BX849" i="95" s="1"/>
  <c r="BY849" i="95" s="1"/>
  <c r="BZ849" i="95" s="1"/>
  <c r="BW464" i="23"/>
  <c r="H724" i="23"/>
  <c r="I724" i="23" s="1"/>
  <c r="J724" i="23" s="1"/>
  <c r="K724" i="23" s="1"/>
  <c r="L724" i="23" s="1"/>
  <c r="M724" i="23" s="1"/>
  <c r="N724" i="23" s="1"/>
  <c r="O724" i="23" s="1"/>
  <c r="P724" i="23" s="1"/>
  <c r="Q724" i="23" s="1"/>
  <c r="C49" i="68"/>
  <c r="D49" i="68"/>
  <c r="BY464" i="94"/>
  <c r="D13" i="68"/>
  <c r="BI924" i="95"/>
  <c r="BJ924" i="95" s="1"/>
  <c r="BK924" i="95" s="1"/>
  <c r="BL924" i="95" s="1"/>
  <c r="BM924" i="95" s="1"/>
  <c r="C68" i="68"/>
  <c r="M67" i="68"/>
  <c r="AD774" i="94"/>
  <c r="AE774" i="94" s="1"/>
  <c r="AF774" i="94" s="1"/>
  <c r="AG774" i="94" s="1"/>
  <c r="AH774" i="94" s="1"/>
  <c r="AI774" i="94" s="1"/>
  <c r="AJ774" i="94" s="1"/>
  <c r="AK774" i="94" s="1"/>
  <c r="AL774" i="94" s="1"/>
  <c r="AM774" i="94" s="1"/>
  <c r="AN774" i="94" s="1"/>
  <c r="AO774" i="94" s="1"/>
  <c r="AP774" i="94" s="1"/>
  <c r="AQ774" i="94" s="1"/>
  <c r="AR774" i="94" s="1"/>
  <c r="AS774" i="94" s="1"/>
  <c r="AT774" i="94" s="1"/>
  <c r="AU774" i="94" s="1"/>
  <c r="AV774" i="94" s="1"/>
  <c r="AW774" i="94" s="1"/>
  <c r="AX774" i="94" s="1"/>
  <c r="AY774" i="94" s="1"/>
  <c r="AZ774" i="94" s="1"/>
  <c r="BA774" i="94" s="1"/>
  <c r="BB774" i="94" s="1"/>
  <c r="BC774" i="94" s="1"/>
  <c r="BD774" i="94" s="1"/>
  <c r="BE774" i="94" s="1"/>
  <c r="BF774" i="94" s="1"/>
  <c r="BG774" i="94" s="1"/>
  <c r="BH774" i="94" s="1"/>
  <c r="BI774" i="94" s="1"/>
  <c r="BJ774" i="94" s="1"/>
  <c r="BK774" i="94" s="1"/>
  <c r="BL774" i="94" s="1"/>
  <c r="BM774" i="94" s="1"/>
  <c r="BN774" i="94" s="1"/>
  <c r="BO774" i="94" s="1"/>
  <c r="BP774" i="94" s="1"/>
  <c r="BQ774" i="94" s="1"/>
  <c r="BR774" i="94" s="1"/>
  <c r="BS774" i="94" s="1"/>
  <c r="BT774" i="94" s="1"/>
  <c r="BU774" i="94" s="1"/>
  <c r="BV774" i="94" s="1"/>
  <c r="BW774" i="94" s="1"/>
  <c r="BX774" i="94" s="1"/>
  <c r="BY774" i="94" s="1"/>
  <c r="BZ774" i="94" s="1"/>
  <c r="E13" i="68"/>
  <c r="D15" i="68"/>
  <c r="BC899" i="23"/>
  <c r="BD899" i="23" s="1"/>
  <c r="BE899" i="23" s="1"/>
  <c r="BF899" i="23" s="1"/>
  <c r="BG899" i="23" s="1"/>
  <c r="B899" i="23" s="1"/>
  <c r="M12" i="68"/>
  <c r="BQ464" i="94"/>
  <c r="BX464" i="23"/>
  <c r="BQ464" i="95"/>
  <c r="AD774" i="23"/>
  <c r="AE774" i="23" s="1"/>
  <c r="AF774" i="23" s="1"/>
  <c r="AG774" i="23" s="1"/>
  <c r="AH774" i="23" s="1"/>
  <c r="AI774" i="23" s="1"/>
  <c r="AJ774" i="23" s="1"/>
  <c r="AK774" i="23" s="1"/>
  <c r="AL774" i="23" s="1"/>
  <c r="AM774" i="23" s="1"/>
  <c r="AN774" i="23" s="1"/>
  <c r="AO774" i="23" s="1"/>
  <c r="AP774" i="23" s="1"/>
  <c r="AQ774" i="23" s="1"/>
  <c r="AR774" i="23" s="1"/>
  <c r="AS774" i="23" s="1"/>
  <c r="AT774" i="23" s="1"/>
  <c r="AU774" i="23" s="1"/>
  <c r="AV774" i="23" s="1"/>
  <c r="AW774" i="23" s="1"/>
  <c r="AX774" i="23" s="1"/>
  <c r="AY774" i="23" s="1"/>
  <c r="AZ774" i="23" s="1"/>
  <c r="BA774" i="23" s="1"/>
  <c r="BB774" i="23" s="1"/>
  <c r="BC774" i="23" s="1"/>
  <c r="BD774" i="23" s="1"/>
  <c r="BE774" i="23" s="1"/>
  <c r="BF774" i="23" s="1"/>
  <c r="BG774" i="23" s="1"/>
  <c r="BH774" i="23" s="1"/>
  <c r="BI774" i="23" s="1"/>
  <c r="BJ774" i="23" s="1"/>
  <c r="BK774" i="23" s="1"/>
  <c r="BL774" i="23" s="1"/>
  <c r="BM774" i="23" s="1"/>
  <c r="BN774" i="23" s="1"/>
  <c r="BO774" i="23" s="1"/>
  <c r="BP774" i="23" s="1"/>
  <c r="BQ774" i="23" s="1"/>
  <c r="BR774" i="23" s="1"/>
  <c r="BS774" i="23" s="1"/>
  <c r="BT774" i="23" s="1"/>
  <c r="BU774" i="23" s="1"/>
  <c r="BV774" i="23" s="1"/>
  <c r="BW774" i="23" s="1"/>
  <c r="BX774" i="23" s="1"/>
  <c r="BY774" i="23" s="1"/>
  <c r="BZ774" i="23" s="1"/>
  <c r="I16" i="68"/>
  <c r="I19" i="68" s="1"/>
  <c r="I27" i="68" s="1"/>
  <c r="BO464" i="94"/>
  <c r="BV464" i="94"/>
  <c r="H15" i="68"/>
  <c r="H16" i="68" s="1"/>
  <c r="H19" i="68" s="1"/>
  <c r="H27" i="68" s="1"/>
  <c r="H724" i="95"/>
  <c r="I724" i="95" s="1"/>
  <c r="J724" i="95" s="1"/>
  <c r="K724" i="95" s="1"/>
  <c r="L724" i="95" s="1"/>
  <c r="M724" i="95" s="1"/>
  <c r="N724" i="95" s="1"/>
  <c r="O724" i="95" s="1"/>
  <c r="P724" i="95" s="1"/>
  <c r="Q724" i="95" s="1"/>
  <c r="D45" i="85"/>
  <c r="D44" i="85"/>
  <c r="BS464" i="94"/>
  <c r="BU464" i="23"/>
  <c r="BO464" i="23"/>
  <c r="BP464" i="95"/>
  <c r="BZ464" i="95"/>
  <c r="BW464" i="95"/>
  <c r="BW464" i="94"/>
  <c r="F15" i="68"/>
  <c r="M55" i="68"/>
  <c r="C57" i="68"/>
  <c r="E15" i="68"/>
  <c r="E48" i="68"/>
  <c r="E68" i="68"/>
  <c r="F48" i="68"/>
  <c r="F49" i="68" s="1"/>
  <c r="F20" i="68" s="1"/>
  <c r="D68" i="68"/>
  <c r="D69" i="68" s="1"/>
  <c r="AP824" i="95"/>
  <c r="AQ824" i="95" s="1"/>
  <c r="AR824" i="95" s="1"/>
  <c r="AS824" i="95" s="1"/>
  <c r="AT824" i="95" s="1"/>
  <c r="AU824" i="95" s="1"/>
  <c r="AV824" i="95" s="1"/>
  <c r="AW824" i="95" s="1"/>
  <c r="AX824" i="95" s="1"/>
  <c r="AY824" i="95" s="1"/>
  <c r="AZ824" i="95" s="1"/>
  <c r="BA824" i="95" s="1"/>
  <c r="BB824" i="95" s="1"/>
  <c r="BC824" i="95" s="1"/>
  <c r="BD824" i="95" s="1"/>
  <c r="BE824" i="95" s="1"/>
  <c r="BF824" i="95" s="1"/>
  <c r="BG824" i="95" s="1"/>
  <c r="BH824" i="95" s="1"/>
  <c r="BI824" i="95" s="1"/>
  <c r="BJ824" i="95" s="1"/>
  <c r="BK824" i="95" s="1"/>
  <c r="BL824" i="95" s="1"/>
  <c r="BM824" i="95" s="1"/>
  <c r="BN824" i="95" s="1"/>
  <c r="BO824" i="95" s="1"/>
  <c r="BP824" i="95" s="1"/>
  <c r="BQ824" i="95" s="1"/>
  <c r="BR824" i="95" s="1"/>
  <c r="BS824" i="95" s="1"/>
  <c r="BT824" i="95" s="1"/>
  <c r="BU824" i="95" s="1"/>
  <c r="BV824" i="95" s="1"/>
  <c r="BW824" i="95" s="1"/>
  <c r="BX824" i="95" s="1"/>
  <c r="BY824" i="95" s="1"/>
  <c r="BZ824" i="95" s="1"/>
  <c r="AV849" i="94"/>
  <c r="AW849" i="94" s="1"/>
  <c r="AX849" i="94" s="1"/>
  <c r="AY849" i="94" s="1"/>
  <c r="AZ849" i="94" s="1"/>
  <c r="BA849" i="94" s="1"/>
  <c r="BB849" i="94" s="1"/>
  <c r="BC849" i="94" s="1"/>
  <c r="BD849" i="94" s="1"/>
  <c r="BE849" i="94" s="1"/>
  <c r="BF849" i="94" s="1"/>
  <c r="BG849" i="94" s="1"/>
  <c r="BH849" i="94" s="1"/>
  <c r="BI849" i="94" s="1"/>
  <c r="BJ849" i="94" s="1"/>
  <c r="BK849" i="94" s="1"/>
  <c r="BL849" i="94" s="1"/>
  <c r="BM849" i="94" s="1"/>
  <c r="BN849" i="94" s="1"/>
  <c r="BO849" i="94" s="1"/>
  <c r="BP849" i="94" s="1"/>
  <c r="BQ849" i="94" s="1"/>
  <c r="BR849" i="94" s="1"/>
  <c r="BS849" i="94" s="1"/>
  <c r="BT849" i="94" s="1"/>
  <c r="BU849" i="94" s="1"/>
  <c r="BV849" i="94" s="1"/>
  <c r="BW849" i="94" s="1"/>
  <c r="BX849" i="94" s="1"/>
  <c r="BY849" i="94" s="1"/>
  <c r="BZ849" i="94" s="1"/>
  <c r="M39" i="68"/>
  <c r="M41" i="68" s="1"/>
  <c r="BB874" i="23"/>
  <c r="BC874" i="23" s="1"/>
  <c r="BD874" i="23" s="1"/>
  <c r="BE874" i="23" s="1"/>
  <c r="BF874" i="23" s="1"/>
  <c r="BG874" i="23" s="1"/>
  <c r="BH874" i="23" s="1"/>
  <c r="BI874" i="23" s="1"/>
  <c r="BJ874" i="23" s="1"/>
  <c r="BK874" i="23" s="1"/>
  <c r="BL874" i="23" s="1"/>
  <c r="BM874" i="23" s="1"/>
  <c r="BN874" i="23" s="1"/>
  <c r="BO874" i="23" s="1"/>
  <c r="BP874" i="23" s="1"/>
  <c r="BQ874" i="23" s="1"/>
  <c r="BR874" i="23" s="1"/>
  <c r="BS874" i="23" s="1"/>
  <c r="BT874" i="23" s="1"/>
  <c r="BU874" i="23" s="1"/>
  <c r="BV874" i="23" s="1"/>
  <c r="BW874" i="23" s="1"/>
  <c r="BX874" i="23" s="1"/>
  <c r="BY874" i="23" s="1"/>
  <c r="BZ874" i="23" s="1"/>
  <c r="AJ799" i="94"/>
  <c r="AK799" i="94" s="1"/>
  <c r="AL799" i="94" s="1"/>
  <c r="AM799" i="94" s="1"/>
  <c r="AN799" i="94" s="1"/>
  <c r="AO799" i="94" s="1"/>
  <c r="AP799" i="94" s="1"/>
  <c r="AQ799" i="94" s="1"/>
  <c r="AR799" i="94" s="1"/>
  <c r="AS799" i="94" s="1"/>
  <c r="AT799" i="94" s="1"/>
  <c r="AU799" i="94" s="1"/>
  <c r="AV799" i="94" s="1"/>
  <c r="AW799" i="94" s="1"/>
  <c r="AX799" i="94" s="1"/>
  <c r="AY799" i="94" s="1"/>
  <c r="AZ799" i="94" s="1"/>
  <c r="BA799" i="94" s="1"/>
  <c r="BB799" i="94" s="1"/>
  <c r="BC799" i="94" s="1"/>
  <c r="BD799" i="94" s="1"/>
  <c r="BE799" i="94" s="1"/>
  <c r="BF799" i="94" s="1"/>
  <c r="BG799" i="94" s="1"/>
  <c r="BH799" i="94" s="1"/>
  <c r="BI799" i="94" s="1"/>
  <c r="BJ799" i="94" s="1"/>
  <c r="BK799" i="94" s="1"/>
  <c r="BL799" i="94" s="1"/>
  <c r="BM799" i="94" s="1"/>
  <c r="BN799" i="94" s="1"/>
  <c r="BO799" i="94" s="1"/>
  <c r="BP799" i="94" s="1"/>
  <c r="BQ799" i="94" s="1"/>
  <c r="BR799" i="94" s="1"/>
  <c r="BS799" i="94" s="1"/>
  <c r="BT799" i="94" s="1"/>
  <c r="BU799" i="94" s="1"/>
  <c r="BV799" i="94" s="1"/>
  <c r="BW799" i="94" s="1"/>
  <c r="BX799" i="94" s="1"/>
  <c r="BY799" i="94" s="1"/>
  <c r="BZ799" i="94" s="1"/>
  <c r="AD774" i="95"/>
  <c r="AE774" i="95" s="1"/>
  <c r="AF774" i="95" s="1"/>
  <c r="AG774" i="95" s="1"/>
  <c r="AH774" i="95" s="1"/>
  <c r="AI774" i="95" s="1"/>
  <c r="AJ774" i="95" s="1"/>
  <c r="AK774" i="95" s="1"/>
  <c r="AL774" i="95" s="1"/>
  <c r="AM774" i="95" s="1"/>
  <c r="AN774" i="95" s="1"/>
  <c r="AO774" i="95" s="1"/>
  <c r="AP774" i="95" s="1"/>
  <c r="AQ774" i="95" s="1"/>
  <c r="AR774" i="95" s="1"/>
  <c r="AS774" i="95" s="1"/>
  <c r="AT774" i="95" s="1"/>
  <c r="AU774" i="95" s="1"/>
  <c r="AV774" i="95" s="1"/>
  <c r="AW774" i="95" s="1"/>
  <c r="AX774" i="95" s="1"/>
  <c r="AY774" i="95" s="1"/>
  <c r="AZ774" i="95" s="1"/>
  <c r="BA774" i="95" s="1"/>
  <c r="BB774" i="95" s="1"/>
  <c r="BC774" i="95" s="1"/>
  <c r="BD774" i="95" s="1"/>
  <c r="BE774" i="95" s="1"/>
  <c r="BF774" i="95" s="1"/>
  <c r="BG774" i="95" s="1"/>
  <c r="BH774" i="95" s="1"/>
  <c r="BI774" i="95" s="1"/>
  <c r="BJ774" i="95" s="1"/>
  <c r="BK774" i="95" s="1"/>
  <c r="BL774" i="95" s="1"/>
  <c r="BM774" i="95" s="1"/>
  <c r="BN774" i="95" s="1"/>
  <c r="BO774" i="95" s="1"/>
  <c r="BP774" i="95" s="1"/>
  <c r="BQ774" i="95" s="1"/>
  <c r="BR774" i="95" s="1"/>
  <c r="BS774" i="95" s="1"/>
  <c r="BT774" i="95" s="1"/>
  <c r="BU774" i="95" s="1"/>
  <c r="BV774" i="95" s="1"/>
  <c r="BW774" i="95" s="1"/>
  <c r="BX774" i="95" s="1"/>
  <c r="BY774" i="95" s="1"/>
  <c r="BZ774" i="95" s="1"/>
  <c r="BM949" i="95"/>
  <c r="BN949" i="95" s="1"/>
  <c r="BO949" i="95" s="1"/>
  <c r="BP949" i="95" s="1"/>
  <c r="BQ949" i="95" s="1"/>
  <c r="BR949" i="95" s="1"/>
  <c r="BS949" i="95" s="1"/>
  <c r="BT949" i="95" s="1"/>
  <c r="BU949" i="95" s="1"/>
  <c r="BV949" i="95" s="1"/>
  <c r="BW949" i="95" s="1"/>
  <c r="F41" i="68"/>
  <c r="F13" i="68" s="1"/>
  <c r="F14" i="68" s="1"/>
  <c r="D36" i="85"/>
  <c r="D38" i="85" s="1"/>
  <c r="D13" i="85" s="1"/>
  <c r="D14" i="85" s="1"/>
  <c r="BP464" i="94"/>
  <c r="H724" i="94"/>
  <c r="I724" i="94" s="1"/>
  <c r="J724" i="94" s="1"/>
  <c r="K724" i="94" s="1"/>
  <c r="L724" i="94" s="1"/>
  <c r="M724" i="94" s="1"/>
  <c r="N724" i="94" s="1"/>
  <c r="O724" i="94" s="1"/>
  <c r="P724" i="94" s="1"/>
  <c r="Q724" i="94" s="1"/>
  <c r="B724" i="94" s="1"/>
  <c r="BB874" i="95"/>
  <c r="BC874" i="95" s="1"/>
  <c r="BD874" i="95" s="1"/>
  <c r="BE874" i="95" s="1"/>
  <c r="BF874" i="95" s="1"/>
  <c r="BG874" i="95" s="1"/>
  <c r="BH874" i="95" s="1"/>
  <c r="BI874" i="95" s="1"/>
  <c r="BJ874" i="95" s="1"/>
  <c r="BK874" i="95" s="1"/>
  <c r="BL874" i="95" s="1"/>
  <c r="BM874" i="95" s="1"/>
  <c r="BN874" i="95" s="1"/>
  <c r="BO874" i="95" s="1"/>
  <c r="BP874" i="95" s="1"/>
  <c r="BQ874" i="95" s="1"/>
  <c r="BR874" i="95" s="1"/>
  <c r="BS874" i="95" s="1"/>
  <c r="BT874" i="95" s="1"/>
  <c r="BU874" i="95" s="1"/>
  <c r="BV874" i="95" s="1"/>
  <c r="BW874" i="95" s="1"/>
  <c r="BX874" i="95" s="1"/>
  <c r="BY874" i="95" s="1"/>
  <c r="BZ874" i="95" s="1"/>
  <c r="BH899" i="95" l="1"/>
  <c r="BI899" i="95" s="1"/>
  <c r="BJ899" i="95" s="1"/>
  <c r="BK899" i="95" s="1"/>
  <c r="BL899" i="95" s="1"/>
  <c r="BM899" i="95" s="1"/>
  <c r="BN899" i="95" s="1"/>
  <c r="BO899" i="95" s="1"/>
  <c r="BP899" i="95" s="1"/>
  <c r="BQ899" i="95" s="1"/>
  <c r="BR899" i="95" s="1"/>
  <c r="BS899" i="95" s="1"/>
  <c r="BT899" i="95" s="1"/>
  <c r="BU899" i="95" s="1"/>
  <c r="BV899" i="95" s="1"/>
  <c r="BW899" i="95" s="1"/>
  <c r="BX899" i="95" s="1"/>
  <c r="BY899" i="95" s="1"/>
  <c r="BZ899" i="95" s="1"/>
  <c r="D15" i="85"/>
  <c r="D16" i="85" s="1"/>
  <c r="D19" i="85" s="1"/>
  <c r="BN924" i="94"/>
  <c r="BO924" i="94" s="1"/>
  <c r="BP924" i="94" s="1"/>
  <c r="BQ924" i="94" s="1"/>
  <c r="BR924" i="94" s="1"/>
  <c r="BS924" i="94" s="1"/>
  <c r="BT924" i="94" s="1"/>
  <c r="BU924" i="94" s="1"/>
  <c r="BV924" i="94" s="1"/>
  <c r="BW924" i="94" s="1"/>
  <c r="BX924" i="94" s="1"/>
  <c r="BY924" i="94" s="1"/>
  <c r="BZ924" i="94" s="1"/>
  <c r="C13" i="68"/>
  <c r="C14" i="68" s="1"/>
  <c r="BN924" i="23"/>
  <c r="BO924" i="23" s="1"/>
  <c r="BP924" i="23" s="1"/>
  <c r="BQ924" i="23" s="1"/>
  <c r="BR924" i="23" s="1"/>
  <c r="BS924" i="23" s="1"/>
  <c r="BT924" i="23" s="1"/>
  <c r="BU924" i="23" s="1"/>
  <c r="BV924" i="23" s="1"/>
  <c r="BW924" i="23" s="1"/>
  <c r="BX924" i="23" s="1"/>
  <c r="BY924" i="23" s="1"/>
  <c r="BZ924" i="23" s="1"/>
  <c r="E14" i="68"/>
  <c r="E16" i="68" s="1"/>
  <c r="D14" i="68"/>
  <c r="BH899" i="94"/>
  <c r="BI899" i="94" s="1"/>
  <c r="BJ899" i="94" s="1"/>
  <c r="BK899" i="94" s="1"/>
  <c r="BL899" i="94" s="1"/>
  <c r="BM899" i="94" s="1"/>
  <c r="BN899" i="94" s="1"/>
  <c r="BO899" i="94" s="1"/>
  <c r="BP899" i="94" s="1"/>
  <c r="BQ899" i="94" s="1"/>
  <c r="BR899" i="94" s="1"/>
  <c r="BS899" i="94" s="1"/>
  <c r="BT899" i="94" s="1"/>
  <c r="BU899" i="94" s="1"/>
  <c r="BV899" i="94" s="1"/>
  <c r="BW899" i="94" s="1"/>
  <c r="BX899" i="94" s="1"/>
  <c r="BY899" i="94" s="1"/>
  <c r="BZ899" i="94" s="1"/>
  <c r="F16" i="68"/>
  <c r="F19" i="68" s="1"/>
  <c r="F27" i="68" s="1"/>
  <c r="J15" i="68"/>
  <c r="J16" i="68" s="1"/>
  <c r="J19" i="68" s="1"/>
  <c r="J27" i="68" s="1"/>
  <c r="B724" i="23"/>
  <c r="R724" i="23"/>
  <c r="S724" i="23" s="1"/>
  <c r="T724" i="23" s="1"/>
  <c r="U724" i="23" s="1"/>
  <c r="V724" i="23" s="1"/>
  <c r="W724" i="23" s="1"/>
  <c r="X724" i="23" s="1"/>
  <c r="Y724" i="23" s="1"/>
  <c r="Z724" i="23" s="1"/>
  <c r="AA724" i="23" s="1"/>
  <c r="AB724" i="23" s="1"/>
  <c r="AC724" i="23" s="1"/>
  <c r="AD724" i="23" s="1"/>
  <c r="AE724" i="23" s="1"/>
  <c r="AF724" i="23" s="1"/>
  <c r="AG724" i="23" s="1"/>
  <c r="AH724" i="23" s="1"/>
  <c r="AI724" i="23" s="1"/>
  <c r="AJ724" i="23" s="1"/>
  <c r="AK724" i="23" s="1"/>
  <c r="AL724" i="23" s="1"/>
  <c r="AM724" i="23" s="1"/>
  <c r="AN724" i="23" s="1"/>
  <c r="AO724" i="23" s="1"/>
  <c r="AP724" i="23" s="1"/>
  <c r="AQ724" i="23" s="1"/>
  <c r="AR724" i="23" s="1"/>
  <c r="AS724" i="23" s="1"/>
  <c r="AT724" i="23" s="1"/>
  <c r="AU724" i="23" s="1"/>
  <c r="AV724" i="23" s="1"/>
  <c r="AW724" i="23" s="1"/>
  <c r="AX724" i="23" s="1"/>
  <c r="AY724" i="23" s="1"/>
  <c r="AZ724" i="23" s="1"/>
  <c r="BA724" i="23" s="1"/>
  <c r="BB724" i="23" s="1"/>
  <c r="BC724" i="23" s="1"/>
  <c r="BD724" i="23" s="1"/>
  <c r="BE724" i="23" s="1"/>
  <c r="BF724" i="23" s="1"/>
  <c r="BG724" i="23" s="1"/>
  <c r="BH724" i="23" s="1"/>
  <c r="BI724" i="23" s="1"/>
  <c r="BJ724" i="23" s="1"/>
  <c r="BK724" i="23" s="1"/>
  <c r="BL724" i="23" s="1"/>
  <c r="BM724" i="23" s="1"/>
  <c r="BN724" i="23" s="1"/>
  <c r="BO724" i="23" s="1"/>
  <c r="BP724" i="23" s="1"/>
  <c r="BQ724" i="23" s="1"/>
  <c r="BR724" i="23" s="1"/>
  <c r="BS724" i="23" s="1"/>
  <c r="BT724" i="23" s="1"/>
  <c r="BU724" i="23" s="1"/>
  <c r="BV724" i="23" s="1"/>
  <c r="BW724" i="23" s="1"/>
  <c r="BX724" i="23" s="1"/>
  <c r="BY724" i="23" s="1"/>
  <c r="BZ724" i="23" s="1"/>
  <c r="BH899" i="23"/>
  <c r="BI899" i="23" s="1"/>
  <c r="BJ899" i="23" s="1"/>
  <c r="BK899" i="23" s="1"/>
  <c r="BL899" i="23" s="1"/>
  <c r="BM899" i="23" s="1"/>
  <c r="BN899" i="23" s="1"/>
  <c r="BO899" i="23" s="1"/>
  <c r="BP899" i="23" s="1"/>
  <c r="BQ899" i="23" s="1"/>
  <c r="BR899" i="23" s="1"/>
  <c r="BS899" i="23" s="1"/>
  <c r="BT899" i="23" s="1"/>
  <c r="BU899" i="23" s="1"/>
  <c r="BV899" i="23" s="1"/>
  <c r="BW899" i="23" s="1"/>
  <c r="BX899" i="23" s="1"/>
  <c r="BY899" i="23" s="1"/>
  <c r="BZ899" i="23" s="1"/>
  <c r="D46" i="85"/>
  <c r="D20" i="85" s="1"/>
  <c r="B949" i="23"/>
  <c r="BX949" i="23"/>
  <c r="BY949" i="23" s="1"/>
  <c r="BZ949" i="23" s="1"/>
  <c r="B949" i="94"/>
  <c r="BX949" i="94"/>
  <c r="BY949" i="94" s="1"/>
  <c r="BZ949" i="94" s="1"/>
  <c r="B724" i="95"/>
  <c r="C15" i="68" s="1"/>
  <c r="R724" i="95"/>
  <c r="S724" i="95" s="1"/>
  <c r="T724" i="95" s="1"/>
  <c r="U724" i="95" s="1"/>
  <c r="V724" i="95" s="1"/>
  <c r="W724" i="95" s="1"/>
  <c r="X724" i="95" s="1"/>
  <c r="Y724" i="95" s="1"/>
  <c r="Z724" i="95" s="1"/>
  <c r="AA724" i="95" s="1"/>
  <c r="AB724" i="95" s="1"/>
  <c r="AC724" i="95" s="1"/>
  <c r="AD724" i="95" s="1"/>
  <c r="AE724" i="95" s="1"/>
  <c r="AF724" i="95" s="1"/>
  <c r="AG724" i="95" s="1"/>
  <c r="AH724" i="95" s="1"/>
  <c r="AI724" i="95" s="1"/>
  <c r="AJ724" i="95" s="1"/>
  <c r="AK724" i="95" s="1"/>
  <c r="AL724" i="95" s="1"/>
  <c r="AM724" i="95" s="1"/>
  <c r="AN724" i="95" s="1"/>
  <c r="AO724" i="95" s="1"/>
  <c r="AP724" i="95" s="1"/>
  <c r="AQ724" i="95" s="1"/>
  <c r="AR724" i="95" s="1"/>
  <c r="AS724" i="95" s="1"/>
  <c r="AT724" i="95" s="1"/>
  <c r="AU724" i="95" s="1"/>
  <c r="AV724" i="95" s="1"/>
  <c r="AW724" i="95" s="1"/>
  <c r="AX724" i="95" s="1"/>
  <c r="AY724" i="95" s="1"/>
  <c r="AZ724" i="95" s="1"/>
  <c r="BA724" i="95" s="1"/>
  <c r="BB724" i="95" s="1"/>
  <c r="BC724" i="95" s="1"/>
  <c r="BD724" i="95" s="1"/>
  <c r="BE724" i="95" s="1"/>
  <c r="BF724" i="95" s="1"/>
  <c r="BG724" i="95" s="1"/>
  <c r="BH724" i="95" s="1"/>
  <c r="BI724" i="95" s="1"/>
  <c r="BJ724" i="95" s="1"/>
  <c r="BK724" i="95" s="1"/>
  <c r="BL724" i="95" s="1"/>
  <c r="BM724" i="95" s="1"/>
  <c r="BN724" i="95" s="1"/>
  <c r="BO724" i="95" s="1"/>
  <c r="BP724" i="95" s="1"/>
  <c r="BQ724" i="95" s="1"/>
  <c r="BR724" i="95" s="1"/>
  <c r="BS724" i="95" s="1"/>
  <c r="BT724" i="95" s="1"/>
  <c r="BU724" i="95" s="1"/>
  <c r="BV724" i="95" s="1"/>
  <c r="BW724" i="95" s="1"/>
  <c r="BX724" i="95" s="1"/>
  <c r="BY724" i="95" s="1"/>
  <c r="BZ724" i="95" s="1"/>
  <c r="B949" i="95"/>
  <c r="BX949" i="95"/>
  <c r="BY949" i="95" s="1"/>
  <c r="BZ949" i="95" s="1"/>
  <c r="E49" i="68"/>
  <c r="M49" i="68" s="1"/>
  <c r="R724" i="94"/>
  <c r="S724" i="94" s="1"/>
  <c r="T724" i="94" s="1"/>
  <c r="U724" i="94" s="1"/>
  <c r="V724" i="94" s="1"/>
  <c r="W724" i="94" s="1"/>
  <c r="X724" i="94" s="1"/>
  <c r="Y724" i="94" s="1"/>
  <c r="Z724" i="94" s="1"/>
  <c r="AA724" i="94" s="1"/>
  <c r="AB724" i="94" s="1"/>
  <c r="AC724" i="94" s="1"/>
  <c r="AD724" i="94" s="1"/>
  <c r="AE724" i="94" s="1"/>
  <c r="AF724" i="94" s="1"/>
  <c r="AG724" i="94" s="1"/>
  <c r="AH724" i="94" s="1"/>
  <c r="AI724" i="94" s="1"/>
  <c r="AJ724" i="94" s="1"/>
  <c r="AK724" i="94" s="1"/>
  <c r="AL724" i="94" s="1"/>
  <c r="AM724" i="94" s="1"/>
  <c r="AN724" i="94" s="1"/>
  <c r="AO724" i="94" s="1"/>
  <c r="AP724" i="94" s="1"/>
  <c r="AQ724" i="94" s="1"/>
  <c r="AR724" i="94" s="1"/>
  <c r="AS724" i="94" s="1"/>
  <c r="AT724" i="94" s="1"/>
  <c r="AU724" i="94" s="1"/>
  <c r="AV724" i="94" s="1"/>
  <c r="AW724" i="94" s="1"/>
  <c r="AX724" i="94" s="1"/>
  <c r="AY724" i="94" s="1"/>
  <c r="AZ724" i="94" s="1"/>
  <c r="BA724" i="94" s="1"/>
  <c r="BB724" i="94" s="1"/>
  <c r="BC724" i="94" s="1"/>
  <c r="BD724" i="94" s="1"/>
  <c r="BE724" i="94" s="1"/>
  <c r="BF724" i="94" s="1"/>
  <c r="BG724" i="94" s="1"/>
  <c r="BH724" i="94" s="1"/>
  <c r="BI724" i="94" s="1"/>
  <c r="BJ724" i="94" s="1"/>
  <c r="BK724" i="94" s="1"/>
  <c r="BL724" i="94" s="1"/>
  <c r="BM724" i="94" s="1"/>
  <c r="BN724" i="94" s="1"/>
  <c r="BO724" i="94" s="1"/>
  <c r="BP724" i="94" s="1"/>
  <c r="BQ724" i="94" s="1"/>
  <c r="BR724" i="94" s="1"/>
  <c r="BS724" i="94" s="1"/>
  <c r="BT724" i="94" s="1"/>
  <c r="BU724" i="94" s="1"/>
  <c r="BV724" i="94" s="1"/>
  <c r="BW724" i="94" s="1"/>
  <c r="BX724" i="94" s="1"/>
  <c r="BY724" i="94" s="1"/>
  <c r="BZ724" i="94" s="1"/>
  <c r="C20" i="68"/>
  <c r="M68" i="68"/>
  <c r="C69" i="68"/>
  <c r="B924" i="95"/>
  <c r="K15" i="68" s="1"/>
  <c r="K16" i="68" s="1"/>
  <c r="K19" i="68" s="1"/>
  <c r="K27" i="68" s="1"/>
  <c r="BN924" i="95"/>
  <c r="BO924" i="95" s="1"/>
  <c r="BP924" i="95" s="1"/>
  <c r="BQ924" i="95" s="1"/>
  <c r="BR924" i="95" s="1"/>
  <c r="BS924" i="95" s="1"/>
  <c r="BT924" i="95" s="1"/>
  <c r="BU924" i="95" s="1"/>
  <c r="BV924" i="95" s="1"/>
  <c r="BW924" i="95" s="1"/>
  <c r="BX924" i="95" s="1"/>
  <c r="BY924" i="95" s="1"/>
  <c r="BZ924" i="95" s="1"/>
  <c r="D20" i="68"/>
  <c r="D21" i="68"/>
  <c r="E69" i="68"/>
  <c r="M57" i="68"/>
  <c r="C22" i="68"/>
  <c r="M48" i="68"/>
  <c r="D25" i="85" l="1"/>
  <c r="C16" i="68"/>
  <c r="C19" i="68" s="1"/>
  <c r="M13" i="68"/>
  <c r="M14" i="68" s="1"/>
  <c r="D16" i="68"/>
  <c r="D19" i="68" s="1"/>
  <c r="E21" i="68"/>
  <c r="C21" i="68"/>
  <c r="M69" i="68"/>
  <c r="M22" i="68"/>
  <c r="E19" i="68"/>
  <c r="E20" i="68"/>
  <c r="L15" i="68"/>
  <c r="L16" i="68" s="1"/>
  <c r="L19" i="68" s="1"/>
  <c r="L27" i="68" s="1"/>
  <c r="M20" i="68" l="1"/>
  <c r="M21" i="68"/>
  <c r="E27" i="68"/>
  <c r="M15" i="68"/>
  <c r="M16" i="68" s="1"/>
  <c r="M19" i="68" s="1"/>
  <c r="D27" i="68"/>
  <c r="C27" i="68"/>
  <c r="M27" i="68" l="1"/>
</calcChain>
</file>

<file path=xl/sharedStrings.xml><?xml version="1.0" encoding="utf-8"?>
<sst xmlns="http://schemas.openxmlformats.org/spreadsheetml/2006/main" count="1198" uniqueCount="286">
  <si>
    <t>Total</t>
  </si>
  <si>
    <t>Cost of Removal</t>
  </si>
  <si>
    <t>COR</t>
  </si>
  <si>
    <t>in ($000)</t>
  </si>
  <si>
    <t>Gross Plant</t>
  </si>
  <si>
    <t>Depreciation Expense</t>
  </si>
  <si>
    <t>Accumulated Depreciation</t>
  </si>
  <si>
    <t>Tax Depreciation</t>
  </si>
  <si>
    <t>Plant in Service</t>
  </si>
  <si>
    <t>Book Life</t>
  </si>
  <si>
    <t>Tax Rate</t>
  </si>
  <si>
    <t>Book Depreciation - AFUDC - Debt</t>
  </si>
  <si>
    <t>AFUDC - Debt</t>
  </si>
  <si>
    <t>Book Depreciation - AFUDC - Equity</t>
  </si>
  <si>
    <t>AFUDC - Equity</t>
  </si>
  <si>
    <t>Tax Depreciation - Cost of Removal</t>
  </si>
  <si>
    <t>ADIT</t>
  </si>
  <si>
    <t>AFUDC-Debt</t>
  </si>
  <si>
    <t>Weighted Average Cost of Capital (WACC)</t>
  </si>
  <si>
    <t>Pre-Tax</t>
  </si>
  <si>
    <t xml:space="preserve">Embedded </t>
  </si>
  <si>
    <t xml:space="preserve">Weighted </t>
  </si>
  <si>
    <t>Percent</t>
  </si>
  <si>
    <t>Cost</t>
  </si>
  <si>
    <t>Common Equity</t>
  </si>
  <si>
    <t>Federal Income Tax</t>
  </si>
  <si>
    <t>State NJ Business Incm Tax</t>
  </si>
  <si>
    <t>ELECTRIC</t>
  </si>
  <si>
    <t>GAS</t>
  </si>
  <si>
    <t>Revenue Increase</t>
  </si>
  <si>
    <t>Uncollectible Rate</t>
  </si>
  <si>
    <t>BPU Assessment Rate</t>
  </si>
  <si>
    <t>Rate Counsel Assessment Rate</t>
  </si>
  <si>
    <t>Income before State of NJ Bus. Tax</t>
  </si>
  <si>
    <t>State of NJ Bus. Income Tax @ 9.00%</t>
  </si>
  <si>
    <t>Income Before Federal Income Taxes</t>
  </si>
  <si>
    <t>Return</t>
  </si>
  <si>
    <t>Revenue Factor</t>
  </si>
  <si>
    <t>Revenue Factor Calculation</t>
  </si>
  <si>
    <t>CWIP Spend Transfer</t>
  </si>
  <si>
    <t>AFUDC-Equity</t>
  </si>
  <si>
    <t>Beginning Balance</t>
  </si>
  <si>
    <t>Ending Balance</t>
  </si>
  <si>
    <t>% Transferred to Service</t>
  </si>
  <si>
    <t>AFUDC-Debt Transfer</t>
  </si>
  <si>
    <t>AFUDC-Equity Transfer</t>
  </si>
  <si>
    <t>Summary</t>
  </si>
  <si>
    <t>CWIP Transferred into Service</t>
  </si>
  <si>
    <t>Federal Tax Rate</t>
  </si>
  <si>
    <t>COR Flow Thru %</t>
  </si>
  <si>
    <t>Flow Through Amort</t>
  </si>
  <si>
    <t>COR Tax Benefit Flow-thru</t>
  </si>
  <si>
    <t>Cost of Removal Flow-Thru Amortization</t>
  </si>
  <si>
    <t>($000)</t>
  </si>
  <si>
    <t>Effective Tax Rate</t>
  </si>
  <si>
    <t>AFUDC-E</t>
  </si>
  <si>
    <t>AFUDC-D</t>
  </si>
  <si>
    <t>CWIP Transfer</t>
  </si>
  <si>
    <t>Roll-in 1</t>
  </si>
  <si>
    <t>CWIP Spend</t>
  </si>
  <si>
    <t>AFUDC-D Transfer</t>
  </si>
  <si>
    <t>AFUDC-E Transfer</t>
  </si>
  <si>
    <t>Roll-in 2</t>
  </si>
  <si>
    <t>Roll-in 3</t>
  </si>
  <si>
    <t>Roll-in 4</t>
  </si>
  <si>
    <t>Depreciation Expense (Net of Tax)</t>
  </si>
  <si>
    <t>Book Depreciation (Tax Basis)</t>
  </si>
  <si>
    <t xml:space="preserve">Plant in-service </t>
  </si>
  <si>
    <t>AFUDC on CWIP Transferred Into Service - Equity</t>
  </si>
  <si>
    <t>AFUDC on CWIP Transferred Into Service - Debt</t>
  </si>
  <si>
    <t>Rate Base</t>
  </si>
  <si>
    <t>Accumulated Deferred Taxes</t>
  </si>
  <si>
    <t>Depreciation Exp, net</t>
  </si>
  <si>
    <t>Total Revenue Requirement</t>
  </si>
  <si>
    <t>Depreciation Rate</t>
  </si>
  <si>
    <t>Installation Spending (Total)</t>
  </si>
  <si>
    <t>CWIP Transferred into Service (ES)</t>
  </si>
  <si>
    <t>AFUDC-Debt Transferred into Service (ES)</t>
  </si>
  <si>
    <t>AFUDC-Equity Transferred into Service (ES)</t>
  </si>
  <si>
    <t>Total Plant Transferred into Service (ES)</t>
  </si>
  <si>
    <t>COR Flow-Thru</t>
  </si>
  <si>
    <t>Total Roll-in</t>
  </si>
  <si>
    <t>Accumulated Depreciation Expense Roll-in</t>
  </si>
  <si>
    <t>Rate Base Roll-in (Plant)</t>
  </si>
  <si>
    <t>Rate Base Roll-in (COR)</t>
  </si>
  <si>
    <t>RATE BASE CALCULATION</t>
  </si>
  <si>
    <t>AFUDC Cumulative Balance - Jan-Jun</t>
  </si>
  <si>
    <t>AFUDC Cumulative Balance - Jul-Dec</t>
  </si>
  <si>
    <t>Tax Adjustment</t>
  </si>
  <si>
    <t>Net Accumulated Depreciation</t>
  </si>
  <si>
    <t>Total Gross Plant</t>
  </si>
  <si>
    <t>Net Plant</t>
  </si>
  <si>
    <t>Depreciable Plant (xAFUDC-E)</t>
  </si>
  <si>
    <t>SUPPORT</t>
  </si>
  <si>
    <t xml:space="preserve"> = ln 3 + ln 4</t>
  </si>
  <si>
    <t xml:space="preserve"> = ln 1 + ln 2</t>
  </si>
  <si>
    <t xml:space="preserve"> = ln 5 * ln 6</t>
  </si>
  <si>
    <t>Amortization Period</t>
  </si>
  <si>
    <t>Cost of Removal*</t>
  </si>
  <si>
    <t>Tax Amortization</t>
  </si>
  <si>
    <t>Estimated pre-1981 %</t>
  </si>
  <si>
    <t xml:space="preserve"> = ln 18</t>
  </si>
  <si>
    <t xml:space="preserve"> = ln 26 * ln 27 / ln 28</t>
  </si>
  <si>
    <t xml:space="preserve"> = See "WACC" Wkp</t>
  </si>
  <si>
    <t xml:space="preserve"> = ln 29 * ln 30</t>
  </si>
  <si>
    <t>Total AFUDC</t>
  </si>
  <si>
    <t>An Rt</t>
  </si>
  <si>
    <t>Mo Rt</t>
  </si>
  <si>
    <t>62 Year Plant</t>
  </si>
  <si>
    <t>Gas Annual Roll-in Calculation</t>
  </si>
  <si>
    <t>Gas Roll-in Calculation</t>
  </si>
  <si>
    <t>Bonus Depreciation</t>
  </si>
  <si>
    <t>Tax Basis</t>
  </si>
  <si>
    <t>Bonus Depreciation Rate</t>
  </si>
  <si>
    <t>Federal Tax Depreciation - Bonus</t>
  </si>
  <si>
    <t>Federal Tax Depreciation - PIS/CWIP/AFUDC-Debt</t>
  </si>
  <si>
    <t>State Tax Depreciation - PIS/CWIP/AFUDC-Debt</t>
  </si>
  <si>
    <t>Federal Tax Depreciation (xCOR)</t>
  </si>
  <si>
    <t>StateTax Depreciation (xCOR)</t>
  </si>
  <si>
    <t>COR Tax Depreciation</t>
  </si>
  <si>
    <t>Federal Deferred Taxes (xCOR)</t>
  </si>
  <si>
    <t>State Deferred Taxes (xCOR)</t>
  </si>
  <si>
    <t>COR Deferred Taxes</t>
  </si>
  <si>
    <t>Total Deferred Taxes</t>
  </si>
  <si>
    <t>Plant In Service as of Date</t>
  </si>
  <si>
    <t>Rate Base Balance as of Date</t>
  </si>
  <si>
    <t>Rate of Return - After Tax (Schedule WACC)</t>
  </si>
  <si>
    <t>Return Requirement (After Tax)</t>
  </si>
  <si>
    <t xml:space="preserve">  N/A</t>
  </si>
  <si>
    <t>CWIP Transfers into Service</t>
  </si>
  <si>
    <t>Months</t>
  </si>
  <si>
    <t>Actuals Through:</t>
  </si>
  <si>
    <t xml:space="preserve"> </t>
  </si>
  <si>
    <t>Direct Install</t>
  </si>
  <si>
    <t>CWIP Install</t>
  </si>
  <si>
    <t>AFUDC</t>
  </si>
  <si>
    <t xml:space="preserve">Gas Roll-in </t>
  </si>
  <si>
    <t>CWIP TRANSFERRED INTO SERVICE</t>
  </si>
  <si>
    <t>This investment tax basis is lower than capital spend. It includes bonus depreciation</t>
  </si>
  <si>
    <t>CWIP Install Spending</t>
  </si>
  <si>
    <t>AFUDC TOTAL (ACT &amp; FCST)</t>
  </si>
  <si>
    <t>AFUDC Transfer</t>
  </si>
  <si>
    <t>Roll-in  Revenue Requirement</t>
  </si>
  <si>
    <t>Total Investment Tax Basis</t>
  </si>
  <si>
    <t>Roll-in Period</t>
  </si>
  <si>
    <t>COR (Net of Salvage)</t>
  </si>
  <si>
    <t>General Inputs</t>
  </si>
  <si>
    <t>Annual Book Depreciation Rate</t>
  </si>
  <si>
    <t>Annual Tax Depreciation Rate</t>
  </si>
  <si>
    <t>20yr MACRS</t>
  </si>
  <si>
    <t>COR Flow-Thru %</t>
  </si>
  <si>
    <t>COR Amortization</t>
  </si>
  <si>
    <t>BonusDep</t>
  </si>
  <si>
    <t>2015 yax Act Bonus Depreciation Rates</t>
  </si>
  <si>
    <t>SS-GSMP-3(WACC)</t>
  </si>
  <si>
    <t>Common Equity %</t>
  </si>
  <si>
    <t>Other Debt %</t>
  </si>
  <si>
    <t>ROE</t>
  </si>
  <si>
    <t>LTD Rate</t>
  </si>
  <si>
    <t>State Tax Rate</t>
  </si>
  <si>
    <t>End of Month</t>
  </si>
  <si>
    <t>Keep date field here for lookup formula</t>
  </si>
  <si>
    <t>Actual CapEx ($000)</t>
  </si>
  <si>
    <t>Forecast CapEx ($000)</t>
  </si>
  <si>
    <t>Rate Base as of:</t>
  </si>
  <si>
    <t>Plant in Service as of:</t>
  </si>
  <si>
    <t xml:space="preserve">* Does not apply to Gas assets that have a COR allowance instead of COR in depreciation rate </t>
  </si>
  <si>
    <t xml:space="preserve"> = See "Dep-UPCI" Wkp</t>
  </si>
  <si>
    <t>SS-GSMP-4(RevFctr)</t>
  </si>
  <si>
    <t>BPU Assessment</t>
  </si>
  <si>
    <t>RC Assessment</t>
  </si>
  <si>
    <t>Uncollectibles</t>
  </si>
  <si>
    <t>Revenue Requirement Schedule Header</t>
  </si>
  <si>
    <t>WACC Schedule Header</t>
  </si>
  <si>
    <t>Revenue Factor Schedule Header</t>
  </si>
  <si>
    <t>Roll-in Filing</t>
  </si>
  <si>
    <t>Notes</t>
  </si>
  <si>
    <t>Rate Effective Date</t>
  </si>
  <si>
    <t>PIS as of:</t>
  </si>
  <si>
    <t>Rate Effective Date:</t>
  </si>
  <si>
    <t>N/A to Gas since COR is not part of the depreciation rate</t>
  </si>
  <si>
    <t>Actual ($000)</t>
  </si>
  <si>
    <t>CWIP-UPCI</t>
  </si>
  <si>
    <t>(If necessary)</t>
  </si>
  <si>
    <t>AFUDC Rate - Equity</t>
  </si>
  <si>
    <t>AFUDC Rate - Debt</t>
  </si>
  <si>
    <t>Schedule Heading</t>
  </si>
  <si>
    <t>UPCI CWIP Calculation</t>
  </si>
  <si>
    <t xml:space="preserve">AFUDC Compounding Month </t>
  </si>
  <si>
    <t>UPCI</t>
  </si>
  <si>
    <t>Forecast ($000)</t>
  </si>
  <si>
    <t>Dep-Services</t>
  </si>
  <si>
    <t>Dep-Regulators</t>
  </si>
  <si>
    <t>Tax @28.11%</t>
  </si>
  <si>
    <t>Meters
Replacement</t>
  </si>
  <si>
    <t>Services
Replacement</t>
  </si>
  <si>
    <t>Meters</t>
  </si>
  <si>
    <t>Services</t>
  </si>
  <si>
    <t>Regulators</t>
  </si>
  <si>
    <t>Regulators
Replacement</t>
  </si>
  <si>
    <t>Dep-Mains</t>
  </si>
  <si>
    <t>Customer Deposits</t>
  </si>
  <si>
    <t>Nov18 Forward</t>
  </si>
  <si>
    <t>November 2018 Forward</t>
  </si>
  <si>
    <t>After-Tax</t>
  </si>
  <si>
    <t>Long-Term Debt</t>
  </si>
  <si>
    <t>Income Tax Rates</t>
  </si>
  <si>
    <t>Depreciation of Services</t>
  </si>
  <si>
    <t>Depreciation of Mains</t>
  </si>
  <si>
    <t>Depreciation of Regulators</t>
  </si>
  <si>
    <t>Depreciation Rates - Composite/Blended Rate</t>
  </si>
  <si>
    <t>Roll-in 5</t>
  </si>
  <si>
    <t>Roll-in 6</t>
  </si>
  <si>
    <t>Roll-in 7</t>
  </si>
  <si>
    <t>Roll-in 8</t>
  </si>
  <si>
    <t>Roll-in 9</t>
  </si>
  <si>
    <t>Roll-in 10</t>
  </si>
  <si>
    <t>PSE&amp;G Gas System Modernization Program II</t>
  </si>
  <si>
    <t xml:space="preserve"> = 1 - 10</t>
  </si>
  <si>
    <t xml:space="preserve"> = ln 17</t>
  </si>
  <si>
    <t xml:space="preserve"> = ln 20</t>
  </si>
  <si>
    <t xml:space="preserve"> = ln 26</t>
  </si>
  <si>
    <t xml:space="preserve"> = (ln 7 + ln 8 + ln 9 + ln 10) * ln 11</t>
  </si>
  <si>
    <t>Expense Adjustments</t>
  </si>
  <si>
    <t>Miles of Main Replaced</t>
  </si>
  <si>
    <t>Agreed O&amp;M Savings/ Mile</t>
  </si>
  <si>
    <t>O&amp;M Savings</t>
  </si>
  <si>
    <t>GSMPII related methane mapping expenses</t>
  </si>
  <si>
    <t>Amortization period (years)</t>
  </si>
  <si>
    <t>Annaul methane mapping amortization expense</t>
  </si>
  <si>
    <t>Expense Adjustment</t>
  </si>
  <si>
    <t>Expense Adjustment (Net of Tax)</t>
  </si>
  <si>
    <t>program period</t>
  </si>
  <si>
    <t>Expense Adjustment (After Tax)</t>
  </si>
  <si>
    <t xml:space="preserve"> = ln 35</t>
  </si>
  <si>
    <t xml:space="preserve"> = See "Dep-" Wkps Row 724</t>
  </si>
  <si>
    <t xml:space="preserve"> = See "Dep-" Wkps Row 702</t>
  </si>
  <si>
    <t xml:space="preserve"> = See "Dep-" Wkps Row 703</t>
  </si>
  <si>
    <t xml:space="preserve"> = See "Dep-" Wkps Row 704</t>
  </si>
  <si>
    <t xml:space="preserve"> = See "Dep-" Wkps Row 705</t>
  </si>
  <si>
    <t xml:space="preserve"> = See "Dep-" Wkps Row 711</t>
  </si>
  <si>
    <t xml:space="preserve"> = See "Dep-" Wkps Row 706</t>
  </si>
  <si>
    <t xml:space="preserve"> = See Dep- Wkps Row 711</t>
  </si>
  <si>
    <t>See "Miles Replaced" Wkps</t>
  </si>
  <si>
    <t>Methane Mapping</t>
  </si>
  <si>
    <t>Methane Mapping Expenses by Month</t>
  </si>
  <si>
    <t>= See "Roll-In Detail" Wkps</t>
  </si>
  <si>
    <t>= $3.3M / 875 miles (See Approved Stipulation)</t>
  </si>
  <si>
    <t>Main Replaced</t>
  </si>
  <si>
    <t>Miles of Main Replaced by Month</t>
  </si>
  <si>
    <t>Miles of Main Replaced per Roll-In</t>
  </si>
  <si>
    <t>Federal Income Taxes @ 21%</t>
  </si>
  <si>
    <t>Attachment 2</t>
  </si>
  <si>
    <t>2018 Base Rate Case</t>
  </si>
  <si>
    <t>Deferred Revenue Requirement to Next Roll-in</t>
  </si>
  <si>
    <t xml:space="preserve"> = ln 15 + ln 16 + ln 17 + ln 18</t>
  </si>
  <si>
    <t xml:space="preserve"> = ln 20 + ln 21</t>
  </si>
  <si>
    <t xml:space="preserve"> = ln 15 + ln 16 + ln 17</t>
  </si>
  <si>
    <t xml:space="preserve"> = (ln 23 + ln 24) * ln 25</t>
  </si>
  <si>
    <t xml:space="preserve"> = ln 23 * ln 25 * Tax Rate</t>
  </si>
  <si>
    <t xml:space="preserve"> = ln 26 - ln 27</t>
  </si>
  <si>
    <t>= In 29 * In 30</t>
  </si>
  <si>
    <t>= ln 32 / ln 33</t>
  </si>
  <si>
    <t>= In 31 + In 34</t>
  </si>
  <si>
    <t xml:space="preserve">= In 35 * Tax Rate </t>
  </si>
  <si>
    <t>= In 35 - In 36</t>
  </si>
  <si>
    <t xml:space="preserve"> = ln 21</t>
  </si>
  <si>
    <t xml:space="preserve"> = ln 27</t>
  </si>
  <si>
    <t xml:space="preserve"> = ln 36</t>
  </si>
  <si>
    <t xml:space="preserve"> = ((ln 7 + ln 8 + ln 9 + ln 10) * ln 11) + ln 12</t>
  </si>
  <si>
    <t xml:space="preserve"> = ln 14 + ln 15 + ln 16 + ln 17</t>
  </si>
  <si>
    <t xml:space="preserve"> = ln 19 + ln 20</t>
  </si>
  <si>
    <t xml:space="preserve"> = ln 14 + ln 15 + ln 16</t>
  </si>
  <si>
    <t xml:space="preserve"> =ln 25 / (ln 22 + ln 23)</t>
  </si>
  <si>
    <t xml:space="preserve"> = ln 22 * ln 24 * Tax Rate</t>
  </si>
  <si>
    <t xml:space="preserve"> = ln 25 - ln 26</t>
  </si>
  <si>
    <t>= In 28 * In 29</t>
  </si>
  <si>
    <t>= ln 31 / ln 32</t>
  </si>
  <si>
    <t>= In 30 + In 33</t>
  </si>
  <si>
    <t xml:space="preserve">= In 34 * Tax Rate </t>
  </si>
  <si>
    <t>= In 34 - In 35</t>
  </si>
  <si>
    <t>2021 BPU Assessment</t>
  </si>
  <si>
    <t>2021 RC Assessment</t>
  </si>
  <si>
    <t>Schedule SS-GSMPII-2</t>
  </si>
  <si>
    <t>Schedule SS-GSMPII-3</t>
  </si>
  <si>
    <t>Schedule SS-GSMPII-4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</si>
</sst>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&quot;$&quot;#,##0"/>
    <numFmt numFmtId="167" formatCode="&quot;$&quot;#,##0.00"/>
    <numFmt numFmtId="168" formatCode="[$-409]mmm\-yy;@"/>
    <numFmt numFmtId="169" formatCode="&quot;$&quot;#,##0.0"/>
    <numFmt numFmtId="170" formatCode="0.000%"/>
    <numFmt numFmtId="171" formatCode="_(* #,##0.0_);_(* \(#,##0.0\);_(* &quot;-&quot;??_);_(@_)"/>
    <numFmt numFmtId="172" formatCode="_(&quot;$&quot;* #,##0_);_(&quot;$&quot;* \(#,##0\);_(&quot;$&quot;* &quot;-&quot;??_);_(@_)"/>
    <numFmt numFmtId="173" formatCode="&quot;$&quot;#,##0.000"/>
    <numFmt numFmtId="174" formatCode="_(&quot;$&quot;* #,##0.0_);_(&quot;$&quot;* \(#,##0.0\);_(&quot;$&quot;* &quot;-&quot;??_);_(@_)"/>
    <numFmt numFmtId="175" formatCode="0.0%"/>
    <numFmt numFmtId="176" formatCode="_(* #,##0.000_);_(* \(#,##0.000\);_(* &quot;-&quot;??_);_(@_)"/>
    <numFmt numFmtId="177" formatCode="_(* #,##0.0000_);_(* \(#,##0.0000\);_(* &quot;-&quot;??_);_(@_)"/>
    <numFmt numFmtId="178" formatCode="&quot;$&quot;#,##0.00000"/>
    <numFmt numFmtId="179" formatCode="&quot;$&quot;#,##0.000000"/>
  </numFmts>
  <fonts count="6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6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b/>
      <u/>
      <sz val="16"/>
      <name val="Arial"/>
      <family val="2"/>
    </font>
    <font>
      <b/>
      <u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9"/>
      <name val="Arial"/>
      <family val="2"/>
    </font>
    <font>
      <sz val="12"/>
      <name val="Helv"/>
    </font>
    <font>
      <b/>
      <sz val="11"/>
      <color theme="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color theme="3" tint="0.39997558519241921"/>
      <name val="Arial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rgb="FF1F497D"/>
      <name val="Calibri"/>
      <family val="2"/>
      <scheme val="minor"/>
    </font>
    <font>
      <b/>
      <sz val="11"/>
      <name val="Arial"/>
      <family val="2"/>
    </font>
    <font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FF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4"/>
      <color theme="1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CC"/>
      <name val="Calibri"/>
      <family val="2"/>
      <scheme val="minor"/>
    </font>
    <font>
      <sz val="10"/>
      <color rgb="FF0000CC"/>
      <name val="Arial"/>
      <family val="2"/>
    </font>
    <font>
      <b/>
      <sz val="1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0000CC"/>
      <name val="Calibri"/>
      <family val="2"/>
      <scheme val="minor"/>
    </font>
    <font>
      <b/>
      <i/>
      <sz val="10"/>
      <color rgb="FFFF0000"/>
      <name val="Arial"/>
      <family val="2"/>
    </font>
    <font>
      <sz val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990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1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0" borderId="0"/>
    <xf numFmtId="44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  <xf numFmtId="0" fontId="18" fillId="0" borderId="0"/>
    <xf numFmtId="41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" fillId="0" borderId="0"/>
    <xf numFmtId="44" fontId="15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5" fillId="3" borderId="6" applyNumberFormat="0" applyProtection="0">
      <alignment vertical="center"/>
    </xf>
    <xf numFmtId="4" fontId="26" fillId="3" borderId="6" applyNumberFormat="0" applyProtection="0">
      <alignment vertical="center"/>
    </xf>
    <xf numFmtId="4" fontId="25" fillId="3" borderId="6" applyNumberFormat="0" applyProtection="0">
      <alignment horizontal="left" vertical="center" indent="1"/>
    </xf>
    <xf numFmtId="4" fontId="25" fillId="3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5" borderId="6" applyNumberFormat="0" applyProtection="0">
      <alignment horizontal="right" vertical="center"/>
    </xf>
    <xf numFmtId="4" fontId="25" fillId="6" borderId="6" applyNumberFormat="0" applyProtection="0">
      <alignment horizontal="right" vertical="center"/>
    </xf>
    <xf numFmtId="4" fontId="25" fillId="7" borderId="6" applyNumberFormat="0" applyProtection="0">
      <alignment horizontal="right" vertical="center"/>
    </xf>
    <xf numFmtId="4" fontId="25" fillId="8" borderId="6" applyNumberFormat="0" applyProtection="0">
      <alignment horizontal="right" vertical="center"/>
    </xf>
    <xf numFmtId="4" fontId="25" fillId="9" borderId="6" applyNumberFormat="0" applyProtection="0">
      <alignment horizontal="right" vertical="center"/>
    </xf>
    <xf numFmtId="4" fontId="25" fillId="10" borderId="6" applyNumberFormat="0" applyProtection="0">
      <alignment horizontal="right" vertical="center"/>
    </xf>
    <xf numFmtId="4" fontId="25" fillId="11" borderId="6" applyNumberFormat="0" applyProtection="0">
      <alignment horizontal="right" vertical="center"/>
    </xf>
    <xf numFmtId="4" fontId="25" fillId="12" borderId="6" applyNumberFormat="0" applyProtection="0">
      <alignment horizontal="right" vertical="center"/>
    </xf>
    <xf numFmtId="4" fontId="25" fillId="13" borderId="6" applyNumberFormat="0" applyProtection="0">
      <alignment horizontal="right" vertical="center"/>
    </xf>
    <xf numFmtId="4" fontId="27" fillId="14" borderId="6" applyNumberFormat="0" applyProtection="0">
      <alignment horizontal="left" vertical="center" indent="1"/>
    </xf>
    <xf numFmtId="4" fontId="25" fillId="15" borderId="7" applyNumberFormat="0" applyProtection="0">
      <alignment horizontal="left" vertical="center" indent="1"/>
    </xf>
    <xf numFmtId="4" fontId="28" fillId="16" borderId="0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15" borderId="6" applyNumberFormat="0" applyProtection="0">
      <alignment horizontal="left" vertical="center" indent="1"/>
    </xf>
    <xf numFmtId="4" fontId="25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7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8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19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4" fontId="25" fillId="20" borderId="6" applyNumberFormat="0" applyProtection="0">
      <alignment vertical="center"/>
    </xf>
    <xf numFmtId="4" fontId="26" fillId="20" borderId="6" applyNumberFormat="0" applyProtection="0">
      <alignment vertical="center"/>
    </xf>
    <xf numFmtId="4" fontId="25" fillId="20" borderId="6" applyNumberFormat="0" applyProtection="0">
      <alignment horizontal="left" vertical="center" indent="1"/>
    </xf>
    <xf numFmtId="4" fontId="25" fillId="20" borderId="6" applyNumberFormat="0" applyProtection="0">
      <alignment horizontal="left" vertical="center" indent="1"/>
    </xf>
    <xf numFmtId="4" fontId="25" fillId="15" borderId="6" applyNumberFormat="0" applyProtection="0">
      <alignment horizontal="right" vertical="center"/>
    </xf>
    <xf numFmtId="4" fontId="26" fillId="15" borderId="6" applyNumberFormat="0" applyProtection="0">
      <alignment horizontal="right" vertical="center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" fillId="4" borderId="6" applyNumberFormat="0" applyProtection="0">
      <alignment horizontal="left" vertical="center" indent="1"/>
    </xf>
    <xf numFmtId="0" fontId="29" fillId="0" borderId="0"/>
    <xf numFmtId="4" fontId="30" fillId="15" borderId="6" applyNumberFormat="0" applyProtection="0">
      <alignment horizontal="right" vertical="center"/>
    </xf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5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15" fillId="0" borderId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0" fontId="15" fillId="0" borderId="0"/>
  </cellStyleXfs>
  <cellXfs count="353">
    <xf numFmtId="0" fontId="0" fillId="0" borderId="0" xfId="0"/>
    <xf numFmtId="0" fontId="2" fillId="0" borderId="0" xfId="3"/>
    <xf numFmtId="0" fontId="7" fillId="0" borderId="0" xfId="5"/>
    <xf numFmtId="0" fontId="8" fillId="0" borderId="0" xfId="5" applyFont="1"/>
    <xf numFmtId="167" fontId="2" fillId="0" borderId="0" xfId="3" applyNumberFormat="1"/>
    <xf numFmtId="17" fontId="2" fillId="0" borderId="0" xfId="3" applyNumberFormat="1"/>
    <xf numFmtId="0" fontId="11" fillId="0" borderId="0" xfId="5" applyFont="1" applyFill="1"/>
    <xf numFmtId="0" fontId="7" fillId="0" borderId="0" xfId="5" applyFill="1"/>
    <xf numFmtId="0" fontId="13" fillId="0" borderId="0" xfId="5" applyFont="1"/>
    <xf numFmtId="10" fontId="13" fillId="0" borderId="0" xfId="4" applyNumberFormat="1" applyFont="1" applyFill="1" applyBorder="1"/>
    <xf numFmtId="10" fontId="13" fillId="0" borderId="0" xfId="4" applyNumberFormat="1" applyFont="1" applyFill="1"/>
    <xf numFmtId="10" fontId="13" fillId="0" borderId="0" xfId="4" applyNumberFormat="1" applyFont="1"/>
    <xf numFmtId="10" fontId="13" fillId="0" borderId="0" xfId="4" applyNumberFormat="1" applyFont="1" applyBorder="1"/>
    <xf numFmtId="10" fontId="13" fillId="0" borderId="3" xfId="4" applyNumberFormat="1" applyFont="1" applyFill="1" applyBorder="1"/>
    <xf numFmtId="10" fontId="13" fillId="0" borderId="3" xfId="4" applyNumberFormat="1" applyFont="1" applyBorder="1"/>
    <xf numFmtId="0" fontId="13" fillId="0" borderId="0" xfId="5" applyFont="1" applyAlignment="1">
      <alignment horizontal="left"/>
    </xf>
    <xf numFmtId="9" fontId="13" fillId="0" borderId="0" xfId="4" applyFont="1"/>
    <xf numFmtId="0" fontId="14" fillId="0" borderId="0" xfId="5" applyFont="1" applyAlignment="1">
      <alignment horizontal="center"/>
    </xf>
    <xf numFmtId="0" fontId="13" fillId="0" borderId="0" xfId="5" applyFont="1" applyAlignment="1"/>
    <xf numFmtId="0" fontId="7" fillId="0" borderId="0" xfId="5" applyAlignment="1">
      <alignment horizontal="center"/>
    </xf>
    <xf numFmtId="49" fontId="12" fillId="0" borderId="0" xfId="5" applyNumberFormat="1" applyFont="1" applyAlignment="1">
      <alignment horizontal="center"/>
    </xf>
    <xf numFmtId="0" fontId="12" fillId="0" borderId="0" xfId="5" applyFont="1" applyFill="1" applyAlignment="1">
      <alignment horizontal="center"/>
    </xf>
    <xf numFmtId="0" fontId="13" fillId="0" borderId="0" xfId="5" applyFont="1" applyFill="1"/>
    <xf numFmtId="49" fontId="12" fillId="0" borderId="3" xfId="5" applyNumberFormat="1" applyFont="1" applyBorder="1" applyAlignment="1">
      <alignment horizontal="center"/>
    </xf>
    <xf numFmtId="0" fontId="13" fillId="0" borderId="0" xfId="5" applyFont="1" applyFill="1" applyAlignment="1"/>
    <xf numFmtId="165" fontId="13" fillId="0" borderId="0" xfId="5" applyNumberFormat="1" applyFont="1" applyFill="1" applyBorder="1"/>
    <xf numFmtId="165" fontId="13" fillId="0" borderId="4" xfId="5" applyNumberFormat="1" applyFont="1" applyFill="1" applyBorder="1"/>
    <xf numFmtId="0" fontId="7" fillId="0" borderId="0" xfId="5" applyAlignment="1"/>
    <xf numFmtId="165" fontId="7" fillId="0" borderId="0" xfId="5" applyNumberFormat="1" applyFill="1"/>
    <xf numFmtId="0" fontId="13" fillId="0" borderId="0" xfId="5" applyFont="1" applyFill="1" applyBorder="1"/>
    <xf numFmtId="0" fontId="13" fillId="0" borderId="0" xfId="5" applyFont="1" applyFill="1" applyBorder="1" applyAlignment="1">
      <alignment horizontal="left"/>
    </xf>
    <xf numFmtId="165" fontId="12" fillId="0" borderId="5" xfId="5" applyNumberFormat="1" applyFont="1" applyFill="1" applyBorder="1"/>
    <xf numFmtId="0" fontId="12" fillId="0" borderId="0" xfId="5" applyFont="1" applyFill="1" applyBorder="1" applyAlignment="1">
      <alignment horizontal="left"/>
    </xf>
    <xf numFmtId="0" fontId="2" fillId="0" borderId="0" xfId="3" applyFill="1"/>
    <xf numFmtId="170" fontId="0" fillId="0" borderId="0" xfId="4" applyNumberFormat="1" applyFont="1"/>
    <xf numFmtId="170" fontId="3" fillId="0" borderId="0" xfId="3" applyNumberFormat="1" applyFont="1" applyFill="1"/>
    <xf numFmtId="0" fontId="9" fillId="0" borderId="0" xfId="3" applyFont="1"/>
    <xf numFmtId="0" fontId="2" fillId="0" borderId="0" xfId="3" applyFont="1"/>
    <xf numFmtId="10" fontId="2" fillId="0" borderId="0" xfId="3" applyNumberFormat="1"/>
    <xf numFmtId="9" fontId="0" fillId="0" borderId="0" xfId="4" applyFont="1"/>
    <xf numFmtId="0" fontId="11" fillId="0" borderId="0" xfId="3" applyFont="1"/>
    <xf numFmtId="169" fontId="2" fillId="0" borderId="0" xfId="3" applyNumberFormat="1"/>
    <xf numFmtId="167" fontId="3" fillId="0" borderId="0" xfId="3" applyNumberFormat="1" applyFont="1"/>
    <xf numFmtId="168" fontId="17" fillId="0" borderId="0" xfId="8" quotePrefix="1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169" fontId="3" fillId="0" borderId="0" xfId="3" applyNumberFormat="1" applyFont="1"/>
    <xf numFmtId="169" fontId="2" fillId="0" borderId="0" xfId="3" applyNumberFormat="1" applyBorder="1"/>
    <xf numFmtId="169" fontId="3" fillId="0" borderId="3" xfId="3" applyNumberFormat="1" applyFont="1" applyBorder="1"/>
    <xf numFmtId="169" fontId="2" fillId="0" borderId="3" xfId="3" applyNumberFormat="1" applyBorder="1"/>
    <xf numFmtId="0" fontId="0" fillId="0" borderId="0" xfId="0" applyFill="1"/>
    <xf numFmtId="0" fontId="24" fillId="0" borderId="0" xfId="5" applyFont="1"/>
    <xf numFmtId="0" fontId="2" fillId="0" borderId="0" xfId="0" applyFont="1" applyFill="1"/>
    <xf numFmtId="166" fontId="2" fillId="0" borderId="0" xfId="3" applyNumberFormat="1"/>
    <xf numFmtId="172" fontId="2" fillId="0" borderId="0" xfId="21" applyNumberFormat="1" applyFont="1"/>
    <xf numFmtId="0" fontId="3" fillId="0" borderId="0" xfId="0" applyFont="1" applyFill="1"/>
    <xf numFmtId="17" fontId="2" fillId="0" borderId="0" xfId="3" applyNumberFormat="1" applyFill="1"/>
    <xf numFmtId="9" fontId="0" fillId="0" borderId="0" xfId="4" applyFont="1" applyFill="1"/>
    <xf numFmtId="6" fontId="2" fillId="0" borderId="0" xfId="3" quotePrefix="1" applyNumberFormat="1"/>
    <xf numFmtId="172" fontId="2" fillId="0" borderId="3" xfId="21" applyNumberFormat="1" applyFont="1" applyBorder="1"/>
    <xf numFmtId="172" fontId="3" fillId="0" borderId="0" xfId="3" applyNumberFormat="1" applyFont="1"/>
    <xf numFmtId="0" fontId="3" fillId="0" borderId="3" xfId="3" applyFont="1" applyBorder="1" applyAlignment="1">
      <alignment horizontal="center" wrapText="1"/>
    </xf>
    <xf numFmtId="169" fontId="2" fillId="0" borderId="0" xfId="3" applyNumberFormat="1" applyFill="1"/>
    <xf numFmtId="169" fontId="2" fillId="0" borderId="3" xfId="3" applyNumberFormat="1" applyFill="1" applyBorder="1"/>
    <xf numFmtId="0" fontId="21" fillId="0" borderId="0" xfId="0" applyFont="1" applyFill="1"/>
    <xf numFmtId="166" fontId="21" fillId="0" borderId="0" xfId="0" applyNumberFormat="1" applyFont="1" applyFill="1"/>
    <xf numFmtId="166" fontId="0" fillId="0" borderId="3" xfId="0" applyNumberFormat="1" applyFill="1" applyBorder="1"/>
    <xf numFmtId="0" fontId="38" fillId="0" borderId="0" xfId="5" applyFont="1" applyFill="1"/>
    <xf numFmtId="169" fontId="2" fillId="0" borderId="0" xfId="3" applyNumberFormat="1" applyFill="1" applyBorder="1"/>
    <xf numFmtId="166" fontId="3" fillId="0" borderId="0" xfId="5" applyNumberFormat="1" applyFont="1" applyFill="1" applyBorder="1"/>
    <xf numFmtId="166" fontId="3" fillId="0" borderId="0" xfId="5" applyNumberFormat="1" applyFont="1" applyFill="1"/>
    <xf numFmtId="0" fontId="2" fillId="0" borderId="0" xfId="3" applyFill="1" applyBorder="1"/>
    <xf numFmtId="0" fontId="2" fillId="0" borderId="0" xfId="3" applyFont="1" applyFill="1" applyBorder="1"/>
    <xf numFmtId="167" fontId="3" fillId="0" borderId="0" xfId="3" applyNumberFormat="1" applyFont="1" applyFill="1" applyBorder="1"/>
    <xf numFmtId="44" fontId="2" fillId="0" borderId="0" xfId="21" applyFont="1" applyFill="1" applyBorder="1"/>
    <xf numFmtId="9" fontId="0" fillId="0" borderId="0" xfId="4" applyFont="1" applyFill="1" applyBorder="1"/>
    <xf numFmtId="0" fontId="40" fillId="0" borderId="0" xfId="3" applyFont="1" applyFill="1" applyBorder="1"/>
    <xf numFmtId="169" fontId="39" fillId="0" borderId="0" xfId="3" applyNumberFormat="1" applyFont="1" applyFill="1" applyBorder="1"/>
    <xf numFmtId="166" fontId="7" fillId="0" borderId="0" xfId="5" applyNumberFormat="1" applyFill="1"/>
    <xf numFmtId="0" fontId="21" fillId="0" borderId="3" xfId="0" applyFont="1" applyFill="1" applyBorder="1" applyAlignment="1">
      <alignment horizontal="center" wrapText="1"/>
    </xf>
    <xf numFmtId="10" fontId="31" fillId="0" borderId="0" xfId="0" applyNumberFormat="1" applyFont="1" applyFill="1"/>
    <xf numFmtId="0" fontId="13" fillId="0" borderId="0" xfId="0" applyFont="1" applyFill="1"/>
    <xf numFmtId="0" fontId="0" fillId="0" borderId="0" xfId="0" applyFill="1" applyAlignment="1">
      <alignment horizontal="right" wrapText="1"/>
    </xf>
    <xf numFmtId="0" fontId="0" fillId="0" borderId="0" xfId="0" applyFill="1" applyAlignment="1">
      <alignment wrapText="1"/>
    </xf>
    <xf numFmtId="166" fontId="0" fillId="0" borderId="0" xfId="0" applyNumberFormat="1" applyFill="1" applyBorder="1"/>
    <xf numFmtId="0" fontId="45" fillId="0" borderId="0" xfId="83" applyFont="1"/>
    <xf numFmtId="14" fontId="45" fillId="0" borderId="0" xfId="83" applyNumberFormat="1" applyFont="1"/>
    <xf numFmtId="169" fontId="2" fillId="0" borderId="0" xfId="21" applyNumberFormat="1" applyFont="1" applyFill="1" applyBorder="1"/>
    <xf numFmtId="9" fontId="41" fillId="0" borderId="0" xfId="4" applyFont="1" applyFill="1" applyBorder="1"/>
    <xf numFmtId="169" fontId="2" fillId="0" borderId="10" xfId="3" applyNumberFormat="1" applyFill="1" applyBorder="1"/>
    <xf numFmtId="0" fontId="2" fillId="0" borderId="10" xfId="3" applyFill="1" applyBorder="1"/>
    <xf numFmtId="168" fontId="3" fillId="0" borderId="0" xfId="5" applyNumberFormat="1" applyFont="1" applyFill="1" applyAlignment="1"/>
    <xf numFmtId="164" fontId="3" fillId="0" borderId="0" xfId="5" applyNumberFormat="1" applyFont="1" applyFill="1" applyAlignment="1"/>
    <xf numFmtId="166" fontId="3" fillId="0" borderId="0" xfId="5" applyNumberFormat="1" applyFont="1" applyFill="1" applyAlignment="1">
      <alignment horizontal="center"/>
    </xf>
    <xf numFmtId="0" fontId="40" fillId="21" borderId="9" xfId="3" applyFont="1" applyFill="1" applyBorder="1"/>
    <xf numFmtId="0" fontId="2" fillId="0" borderId="12" xfId="3" applyBorder="1"/>
    <xf numFmtId="0" fontId="2" fillId="0" borderId="0" xfId="3" applyBorder="1"/>
    <xf numFmtId="174" fontId="2" fillId="0" borderId="0" xfId="21" applyNumberFormat="1" applyFont="1" applyFill="1" applyBorder="1"/>
    <xf numFmtId="169" fontId="33" fillId="21" borderId="0" xfId="3" applyNumberFormat="1" applyFont="1" applyFill="1" applyBorder="1"/>
    <xf numFmtId="169" fontId="33" fillId="21" borderId="4" xfId="3" applyNumberFormat="1" applyFont="1" applyFill="1" applyBorder="1"/>
    <xf numFmtId="0" fontId="39" fillId="23" borderId="9" xfId="3" applyFont="1" applyFill="1" applyBorder="1" applyAlignment="1">
      <alignment horizontal="center"/>
    </xf>
    <xf numFmtId="0" fontId="2" fillId="0" borderId="9" xfId="3" applyBorder="1"/>
    <xf numFmtId="169" fontId="2" fillId="0" borderId="10" xfId="3" applyNumberFormat="1" applyBorder="1"/>
    <xf numFmtId="169" fontId="33" fillId="21" borderId="10" xfId="3" applyNumberFormat="1" applyFont="1" applyFill="1" applyBorder="1"/>
    <xf numFmtId="174" fontId="2" fillId="0" borderId="10" xfId="21" applyNumberFormat="1" applyFont="1" applyFill="1" applyBorder="1"/>
    <xf numFmtId="169" fontId="2" fillId="0" borderId="13" xfId="3" applyNumberFormat="1" applyFill="1" applyBorder="1"/>
    <xf numFmtId="169" fontId="33" fillId="21" borderId="11" xfId="3" applyNumberFormat="1" applyFont="1" applyFill="1" applyBorder="1"/>
    <xf numFmtId="175" fontId="49" fillId="24" borderId="0" xfId="4" applyNumberFormat="1" applyFont="1" applyFill="1" applyBorder="1"/>
    <xf numFmtId="169" fontId="2" fillId="22" borderId="10" xfId="3" applyNumberFormat="1" applyFont="1" applyFill="1" applyBorder="1"/>
    <xf numFmtId="169" fontId="2" fillId="22" borderId="0" xfId="3" applyNumberFormat="1" applyFont="1" applyFill="1" applyBorder="1"/>
    <xf numFmtId="167" fontId="2" fillId="22" borderId="0" xfId="3" applyNumberFormat="1" applyFont="1" applyFill="1" applyBorder="1"/>
    <xf numFmtId="0" fontId="2" fillId="25" borderId="10" xfId="3" applyFont="1" applyFill="1" applyBorder="1"/>
    <xf numFmtId="0" fontId="2" fillId="25" borderId="0" xfId="3" applyFill="1" applyBorder="1"/>
    <xf numFmtId="167" fontId="3" fillId="25" borderId="0" xfId="3" applyNumberFormat="1" applyFont="1" applyFill="1" applyBorder="1"/>
    <xf numFmtId="0" fontId="2" fillId="25" borderId="10" xfId="3" applyFill="1" applyBorder="1"/>
    <xf numFmtId="168" fontId="17" fillId="25" borderId="0" xfId="8" quotePrefix="1" applyNumberFormat="1" applyFont="1" applyFill="1" applyBorder="1" applyAlignment="1">
      <alignment horizontal="center"/>
    </xf>
    <xf numFmtId="0" fontId="2" fillId="25" borderId="11" xfId="3" applyFont="1" applyFill="1" applyBorder="1"/>
    <xf numFmtId="0" fontId="2" fillId="25" borderId="4" xfId="3" applyFill="1" applyBorder="1"/>
    <xf numFmtId="167" fontId="3" fillId="25" borderId="4" xfId="3" applyNumberFormat="1" applyFont="1" applyFill="1" applyBorder="1"/>
    <xf numFmtId="0" fontId="3" fillId="0" borderId="12" xfId="3" applyFont="1" applyBorder="1" applyAlignment="1">
      <alignment horizontal="center"/>
    </xf>
    <xf numFmtId="167" fontId="3" fillId="0" borderId="0" xfId="3" applyNumberFormat="1" applyFont="1" applyBorder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3" fontId="2" fillId="22" borderId="10" xfId="3" applyNumberFormat="1" applyFont="1" applyFill="1" applyBorder="1"/>
    <xf numFmtId="173" fontId="2" fillId="22" borderId="0" xfId="3" applyNumberFormat="1" applyFont="1" applyFill="1" applyBorder="1"/>
    <xf numFmtId="0" fontId="2" fillId="0" borderId="0" xfId="3"/>
    <xf numFmtId="169" fontId="2" fillId="0" borderId="0" xfId="3" applyNumberFormat="1"/>
    <xf numFmtId="0" fontId="0" fillId="0" borderId="0" xfId="0"/>
    <xf numFmtId="0" fontId="0" fillId="0" borderId="0" xfId="0" quotePrefix="1" applyFill="1" applyAlignment="1">
      <alignment wrapText="1"/>
    </xf>
    <xf numFmtId="0" fontId="3" fillId="0" borderId="0" xfId="5" applyFont="1" applyAlignment="1"/>
    <xf numFmtId="0" fontId="46" fillId="0" borderId="0" xfId="83" applyFont="1"/>
    <xf numFmtId="0" fontId="51" fillId="0" borderId="0" xfId="83" applyFont="1"/>
    <xf numFmtId="167" fontId="2" fillId="0" borderId="0" xfId="3" applyNumberFormat="1" applyFont="1" applyFill="1" applyBorder="1"/>
    <xf numFmtId="169" fontId="33" fillId="0" borderId="0" xfId="3" applyNumberFormat="1" applyFont="1" applyFill="1" applyBorder="1"/>
    <xf numFmtId="175" fontId="49" fillId="0" borderId="0" xfId="4" applyNumberFormat="1" applyFont="1" applyFill="1" applyBorder="1"/>
    <xf numFmtId="0" fontId="39" fillId="0" borderId="0" xfId="3" applyFont="1" applyFill="1" applyBorder="1" applyAlignment="1">
      <alignment horizontal="center"/>
    </xf>
    <xf numFmtId="0" fontId="2" fillId="0" borderId="0" xfId="3" applyFill="1" applyBorder="1" applyAlignment="1">
      <alignment horizontal="center"/>
    </xf>
    <xf numFmtId="167" fontId="3" fillId="0" borderId="4" xfId="3" applyNumberFormat="1" applyFont="1" applyBorder="1" applyAlignment="1">
      <alignment horizontal="center"/>
    </xf>
    <xf numFmtId="0" fontId="50" fillId="0" borderId="0" xfId="5" applyFont="1" applyAlignment="1"/>
    <xf numFmtId="0" fontId="24" fillId="0" borderId="0" xfId="5" applyFont="1" applyFill="1" applyAlignment="1">
      <alignment wrapText="1"/>
    </xf>
    <xf numFmtId="0" fontId="24" fillId="0" borderId="0" xfId="5" applyFont="1" applyFill="1" applyAlignment="1">
      <alignment horizontal="center" wrapText="1"/>
    </xf>
    <xf numFmtId="2" fontId="3" fillId="0" borderId="0" xfId="5" applyNumberFormat="1" applyFont="1" applyFill="1" applyAlignment="1"/>
    <xf numFmtId="166" fontId="52" fillId="0" borderId="0" xfId="5" applyNumberFormat="1" applyFont="1" applyFill="1" applyAlignment="1"/>
    <xf numFmtId="166" fontId="47" fillId="0" borderId="0" xfId="5" applyNumberFormat="1" applyFont="1" applyFill="1" applyAlignment="1"/>
    <xf numFmtId="0" fontId="7" fillId="0" borderId="1" xfId="5" applyFill="1" applyBorder="1"/>
    <xf numFmtId="0" fontId="3" fillId="0" borderId="1" xfId="5" applyFont="1" applyFill="1" applyBorder="1" applyAlignment="1">
      <alignment horizontal="right"/>
    </xf>
    <xf numFmtId="166" fontId="3" fillId="0" borderId="1" xfId="5" applyNumberFormat="1" applyFont="1" applyFill="1" applyBorder="1"/>
    <xf numFmtId="167" fontId="7" fillId="0" borderId="1" xfId="5" applyNumberFormat="1" applyFill="1" applyBorder="1"/>
    <xf numFmtId="10" fontId="7" fillId="0" borderId="0" xfId="5" applyNumberFormat="1" applyFill="1"/>
    <xf numFmtId="166" fontId="44" fillId="0" borderId="0" xfId="0" applyNumberFormat="1" applyFont="1" applyFill="1"/>
    <xf numFmtId="0" fontId="45" fillId="0" borderId="0" xfId="83" applyFont="1" applyFill="1" applyBorder="1"/>
    <xf numFmtId="0" fontId="45" fillId="0" borderId="0" xfId="83" applyFont="1" applyFill="1"/>
    <xf numFmtId="0" fontId="53" fillId="0" borderId="0" xfId="84" applyFont="1"/>
    <xf numFmtId="0" fontId="33" fillId="0" borderId="0" xfId="0" applyFont="1"/>
    <xf numFmtId="0" fontId="33" fillId="0" borderId="0" xfId="84" applyFont="1" applyAlignment="1" applyProtection="1">
      <alignment horizontal="center"/>
      <protection locked="0"/>
    </xf>
    <xf numFmtId="0" fontId="45" fillId="0" borderId="0" xfId="83" applyFont="1" applyAlignment="1">
      <alignment horizontal="center"/>
    </xf>
    <xf numFmtId="17" fontId="33" fillId="0" borderId="0" xfId="84" applyNumberFormat="1" applyFont="1" applyAlignment="1" applyProtection="1">
      <alignment horizontal="center"/>
      <protection locked="0"/>
    </xf>
    <xf numFmtId="0" fontId="54" fillId="0" borderId="0" xfId="0" applyFont="1"/>
    <xf numFmtId="10" fontId="15" fillId="0" borderId="0" xfId="4" applyNumberFormat="1" applyFont="1" applyProtection="1"/>
    <xf numFmtId="14" fontId="46" fillId="0" borderId="0" xfId="83" applyNumberFormat="1" applyFont="1"/>
    <xf numFmtId="10" fontId="0" fillId="0" borderId="0" xfId="4" applyNumberFormat="1" applyFont="1" applyProtection="1"/>
    <xf numFmtId="10" fontId="56" fillId="2" borderId="0" xfId="4" applyNumberFormat="1" applyFont="1" applyFill="1" applyProtection="1"/>
    <xf numFmtId="9" fontId="45" fillId="0" borderId="0" xfId="7" applyFont="1"/>
    <xf numFmtId="0" fontId="9" fillId="0" borderId="0" xfId="5" applyFont="1" applyFill="1" applyAlignment="1">
      <alignment horizontal="center" wrapText="1"/>
    </xf>
    <xf numFmtId="166" fontId="45" fillId="0" borderId="0" xfId="83" applyNumberFormat="1" applyFont="1"/>
    <xf numFmtId="0" fontId="3" fillId="0" borderId="0" xfId="5" applyFont="1" applyFill="1" applyAlignment="1">
      <alignment horizontal="center" wrapText="1"/>
    </xf>
    <xf numFmtId="176" fontId="3" fillId="0" borderId="0" xfId="5" applyNumberFormat="1" applyFont="1" applyFill="1" applyAlignment="1"/>
    <xf numFmtId="168" fontId="7" fillId="0" borderId="0" xfId="5" applyNumberFormat="1" applyFill="1"/>
    <xf numFmtId="166" fontId="3" fillId="0" borderId="3" xfId="5" applyNumberFormat="1" applyFont="1" applyFill="1" applyBorder="1"/>
    <xf numFmtId="168" fontId="3" fillId="0" borderId="0" xfId="5" applyNumberFormat="1" applyFont="1" applyFill="1"/>
    <xf numFmtId="17" fontId="57" fillId="0" borderId="0" xfId="84" applyNumberFormat="1" applyFont="1" applyFill="1" applyBorder="1" applyAlignment="1" applyProtection="1">
      <alignment horizontal="center"/>
      <protection locked="0"/>
    </xf>
    <xf numFmtId="0" fontId="55" fillId="0" borderId="0" xfId="0" applyFont="1"/>
    <xf numFmtId="0" fontId="2" fillId="0" borderId="0" xfId="0" applyFont="1" applyFill="1" applyAlignment="1">
      <alignment horizontal="right"/>
    </xf>
    <xf numFmtId="166" fontId="21" fillId="0" borderId="0" xfId="0" applyNumberFormat="1" applyFont="1" applyFill="1" applyBorder="1"/>
    <xf numFmtId="169" fontId="21" fillId="0" borderId="0" xfId="0" applyNumberFormat="1" applyFont="1" applyFill="1" applyBorder="1"/>
    <xf numFmtId="166" fontId="44" fillId="0" borderId="0" xfId="0" applyNumberFormat="1" applyFont="1" applyFill="1" applyBorder="1"/>
    <xf numFmtId="0" fontId="44" fillId="0" borderId="0" xfId="0" applyFont="1" applyFill="1"/>
    <xf numFmtId="166" fontId="58" fillId="0" borderId="3" xfId="0" applyNumberFormat="1" applyFont="1" applyFill="1" applyBorder="1"/>
    <xf numFmtId="166" fontId="58" fillId="0" borderId="0" xfId="0" applyNumberFormat="1" applyFont="1" applyFill="1"/>
    <xf numFmtId="10" fontId="58" fillId="0" borderId="0" xfId="0" applyNumberFormat="1" applyFont="1" applyFill="1"/>
    <xf numFmtId="0" fontId="58" fillId="0" borderId="0" xfId="0" applyFont="1" applyFill="1"/>
    <xf numFmtId="166" fontId="58" fillId="0" borderId="0" xfId="0" applyNumberFormat="1" applyFont="1" applyFill="1" applyBorder="1"/>
    <xf numFmtId="166" fontId="32" fillId="0" borderId="8" xfId="0" applyNumberFormat="1" applyFont="1" applyFill="1" applyBorder="1"/>
    <xf numFmtId="17" fontId="50" fillId="0" borderId="0" xfId="84" applyNumberFormat="1" applyFont="1" applyAlignment="1">
      <alignment horizontal="right"/>
    </xf>
    <xf numFmtId="0" fontId="61" fillId="0" borderId="0" xfId="0" quotePrefix="1" applyFont="1" applyFill="1" applyAlignment="1">
      <alignment wrapText="1"/>
    </xf>
    <xf numFmtId="0" fontId="61" fillId="0" borderId="0" xfId="0" applyFont="1" applyFill="1" applyAlignment="1">
      <alignment wrapText="1"/>
    </xf>
    <xf numFmtId="0" fontId="45" fillId="0" borderId="0" xfId="83" applyFont="1" applyFill="1" applyAlignment="1">
      <alignment horizontal="center"/>
    </xf>
    <xf numFmtId="17" fontId="5" fillId="0" borderId="0" xfId="3" applyNumberFormat="1" applyFont="1"/>
    <xf numFmtId="10" fontId="45" fillId="0" borderId="0" xfId="83" applyNumberFormat="1" applyFont="1"/>
    <xf numFmtId="10" fontId="45" fillId="2" borderId="0" xfId="83" applyNumberFormat="1" applyFont="1" applyFill="1"/>
    <xf numFmtId="166" fontId="0" fillId="0" borderId="0" xfId="0" applyNumberFormat="1" applyFill="1"/>
    <xf numFmtId="9" fontId="50" fillId="0" borderId="0" xfId="7" applyFont="1" applyFill="1"/>
    <xf numFmtId="9" fontId="0" fillId="0" borderId="0" xfId="0" applyNumberFormat="1" applyFill="1"/>
    <xf numFmtId="9" fontId="50" fillId="0" borderId="0" xfId="0" applyNumberFormat="1" applyFont="1" applyFill="1"/>
    <xf numFmtId="9" fontId="0" fillId="0" borderId="3" xfId="0" applyNumberFormat="1" applyFill="1" applyBorder="1"/>
    <xf numFmtId="10" fontId="15" fillId="21" borderId="0" xfId="4" applyNumberFormat="1" applyFont="1" applyFill="1" applyProtection="1"/>
    <xf numFmtId="17" fontId="45" fillId="21" borderId="0" xfId="83" applyNumberFormat="1" applyFont="1" applyFill="1"/>
    <xf numFmtId="0" fontId="55" fillId="21" borderId="0" xfId="0" applyFont="1" applyFill="1"/>
    <xf numFmtId="1" fontId="0" fillId="0" borderId="0" xfId="0" applyNumberFormat="1"/>
    <xf numFmtId="10" fontId="56" fillId="26" borderId="0" xfId="4" applyNumberFormat="1" applyFont="1" applyFill="1" applyProtection="1"/>
    <xf numFmtId="0" fontId="1" fillId="0" borderId="0" xfId="83" applyFont="1"/>
    <xf numFmtId="0" fontId="14" fillId="0" borderId="0" xfId="5" applyFont="1"/>
    <xf numFmtId="14" fontId="1" fillId="0" borderId="0" xfId="83" applyNumberFormat="1" applyFont="1"/>
    <xf numFmtId="10" fontId="56" fillId="0" borderId="0" xfId="4" applyNumberFormat="1" applyFont="1" applyFill="1" applyProtection="1"/>
    <xf numFmtId="10" fontId="7" fillId="0" borderId="0" xfId="7" applyNumberFormat="1" applyFont="1" applyFill="1"/>
    <xf numFmtId="0" fontId="2" fillId="0" borderId="0" xfId="5" applyFont="1" applyFill="1"/>
    <xf numFmtId="43" fontId="7" fillId="0" borderId="0" xfId="5" applyNumberFormat="1" applyFill="1"/>
    <xf numFmtId="14" fontId="1" fillId="0" borderId="0" xfId="83" applyNumberFormat="1" applyFont="1" applyFill="1"/>
    <xf numFmtId="10" fontId="0" fillId="0" borderId="0" xfId="4" applyNumberFormat="1" applyFont="1" applyFill="1" applyProtection="1"/>
    <xf numFmtId="9" fontId="45" fillId="0" borderId="0" xfId="7" applyFont="1" applyFill="1"/>
    <xf numFmtId="0" fontId="1" fillId="0" borderId="0" xfId="83" applyFont="1" applyFill="1"/>
    <xf numFmtId="14" fontId="46" fillId="21" borderId="0" xfId="83" applyNumberFormat="1" applyFont="1" applyFill="1"/>
    <xf numFmtId="14" fontId="46" fillId="2" borderId="0" xfId="83" applyNumberFormat="1" applyFont="1" applyFill="1"/>
    <xf numFmtId="0" fontId="55" fillId="2" borderId="0" xfId="0" applyFont="1" applyFill="1"/>
    <xf numFmtId="10" fontId="15" fillId="2" borderId="0" xfId="4" applyNumberFormat="1" applyFont="1" applyFill="1" applyProtection="1"/>
    <xf numFmtId="17" fontId="45" fillId="2" borderId="0" xfId="83" applyNumberFormat="1" applyFont="1" applyFill="1"/>
    <xf numFmtId="14" fontId="46" fillId="27" borderId="0" xfId="83" applyNumberFormat="1" applyFont="1" applyFill="1"/>
    <xf numFmtId="0" fontId="55" fillId="27" borderId="0" xfId="0" applyFont="1" applyFill="1"/>
    <xf numFmtId="10" fontId="15" fillId="27" borderId="0" xfId="4" applyNumberFormat="1" applyFont="1" applyFill="1" applyProtection="1"/>
    <xf numFmtId="17" fontId="45" fillId="27" borderId="0" xfId="83" applyNumberFormat="1" applyFont="1" applyFill="1"/>
    <xf numFmtId="10" fontId="56" fillId="21" borderId="0" xfId="4" applyNumberFormat="1" applyFont="1" applyFill="1" applyProtection="1"/>
    <xf numFmtId="10" fontId="56" fillId="27" borderId="0" xfId="4" applyNumberFormat="1" applyFont="1" applyFill="1" applyProtection="1"/>
    <xf numFmtId="0" fontId="33" fillId="0" borderId="0" xfId="0" applyFont="1" applyFill="1"/>
    <xf numFmtId="10" fontId="50" fillId="0" borderId="0" xfId="4" applyNumberFormat="1" applyFont="1" applyFill="1" applyProtection="1"/>
    <xf numFmtId="1" fontId="50" fillId="0" borderId="0" xfId="4" applyNumberFormat="1" applyFont="1" applyFill="1" applyProtection="1"/>
    <xf numFmtId="0" fontId="12" fillId="0" borderId="0" xfId="99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3" xfId="99" applyFont="1" applyFill="1" applyBorder="1" applyAlignment="1">
      <alignment horizontal="center"/>
    </xf>
    <xf numFmtId="10" fontId="13" fillId="0" borderId="8" xfId="4" applyNumberFormat="1" applyFont="1" applyFill="1" applyBorder="1"/>
    <xf numFmtId="166" fontId="7" fillId="0" borderId="3" xfId="5" applyNumberFormat="1" applyFill="1" applyBorder="1"/>
    <xf numFmtId="166" fontId="7" fillId="0" borderId="0" xfId="5" applyNumberFormat="1" applyFill="1" applyBorder="1"/>
    <xf numFmtId="164" fontId="3" fillId="0" borderId="0" xfId="5" applyNumberFormat="1" applyFont="1" applyFill="1" applyBorder="1" applyAlignment="1"/>
    <xf numFmtId="0" fontId="1" fillId="0" borderId="0" xfId="83" quotePrefix="1" applyFont="1" applyAlignment="1">
      <alignment horizontal="center"/>
    </xf>
    <xf numFmtId="0" fontId="0" fillId="0" borderId="0" xfId="0" quotePrefix="1" applyFill="1"/>
    <xf numFmtId="0" fontId="0" fillId="0" borderId="0" xfId="0" applyFill="1" applyProtection="1">
      <protection locked="0"/>
    </xf>
    <xf numFmtId="10" fontId="0" fillId="0" borderId="3" xfId="7" applyNumberFormat="1" applyFont="1" applyFill="1" applyBorder="1"/>
    <xf numFmtId="0" fontId="33" fillId="0" borderId="0" xfId="0" applyFont="1" applyAlignment="1">
      <alignment horizontal="right"/>
    </xf>
    <xf numFmtId="1" fontId="45" fillId="0" borderId="0" xfId="7" applyNumberFormat="1" applyFont="1" applyFill="1"/>
    <xf numFmtId="3" fontId="45" fillId="0" borderId="0" xfId="7" applyNumberFormat="1" applyFont="1" applyFill="1"/>
    <xf numFmtId="0" fontId="63" fillId="0" borderId="0" xfId="0" applyFont="1"/>
    <xf numFmtId="166" fontId="21" fillId="0" borderId="3" xfId="0" applyNumberFormat="1" applyFont="1" applyFill="1" applyBorder="1"/>
    <xf numFmtId="9" fontId="3" fillId="0" borderId="0" xfId="7" applyFont="1" applyFill="1" applyAlignment="1">
      <alignment horizontal="center"/>
    </xf>
    <xf numFmtId="17" fontId="24" fillId="0" borderId="0" xfId="5" applyNumberFormat="1" applyFont="1" applyFill="1"/>
    <xf numFmtId="0" fontId="24" fillId="0" borderId="0" xfId="5" applyFont="1" applyFill="1"/>
    <xf numFmtId="17" fontId="50" fillId="0" borderId="0" xfId="84" applyNumberFormat="1" applyFont="1" applyFill="1" applyAlignment="1">
      <alignment horizontal="right"/>
    </xf>
    <xf numFmtId="0" fontId="50" fillId="0" borderId="0" xfId="5" applyFont="1" applyFill="1" applyAlignment="1"/>
    <xf numFmtId="0" fontId="0" fillId="0" borderId="0" xfId="0" applyFill="1" applyAlignment="1">
      <alignment horizontal="right"/>
    </xf>
    <xf numFmtId="0" fontId="24" fillId="0" borderId="0" xfId="84" applyFont="1" applyFill="1"/>
    <xf numFmtId="14" fontId="34" fillId="0" borderId="0" xfId="0" applyNumberFormat="1" applyFont="1" applyFill="1" applyAlignment="1">
      <alignment horizontal="right"/>
    </xf>
    <xf numFmtId="14" fontId="0" fillId="0" borderId="0" xfId="0" applyNumberFormat="1" applyFill="1"/>
    <xf numFmtId="14" fontId="0" fillId="0" borderId="0" xfId="0" applyNumberFormat="1" applyFill="1" applyAlignment="1">
      <alignment horizontal="right"/>
    </xf>
    <xf numFmtId="0" fontId="34" fillId="0" borderId="0" xfId="0" applyFont="1" applyFill="1"/>
    <xf numFmtId="0" fontId="21" fillId="0" borderId="3" xfId="0" applyFont="1" applyFill="1" applyBorder="1" applyAlignment="1">
      <alignment horizontal="center"/>
    </xf>
    <xf numFmtId="0" fontId="61" fillId="0" borderId="0" xfId="0" applyFont="1" applyFill="1" applyAlignment="1">
      <alignment horizontal="center"/>
    </xf>
    <xf numFmtId="166" fontId="0" fillId="0" borderId="2" xfId="0" applyNumberFormat="1" applyFill="1" applyBorder="1"/>
    <xf numFmtId="10" fontId="0" fillId="0" borderId="0" xfId="0" applyNumberFormat="1" applyFill="1"/>
    <xf numFmtId="0" fontId="2" fillId="0" borderId="0" xfId="0" quotePrefix="1" applyFont="1" applyFill="1" applyAlignment="1">
      <alignment horizontal="left"/>
    </xf>
    <xf numFmtId="0" fontId="2" fillId="0" borderId="0" xfId="0" quotePrefix="1" applyFont="1" applyFill="1" applyBorder="1" applyAlignment="1">
      <alignment horizontal="left"/>
    </xf>
    <xf numFmtId="0" fontId="61" fillId="0" borderId="0" xfId="0" quotePrefix="1" applyFont="1" applyFill="1" applyBorder="1" applyAlignment="1">
      <alignment wrapText="1"/>
    </xf>
    <xf numFmtId="0" fontId="32" fillId="0" borderId="1" xfId="0" applyFont="1" applyFill="1" applyBorder="1"/>
    <xf numFmtId="0" fontId="61" fillId="0" borderId="0" xfId="0" applyFont="1" applyFill="1"/>
    <xf numFmtId="0" fontId="42" fillId="0" borderId="0" xfId="0" applyFont="1" applyFill="1"/>
    <xf numFmtId="0" fontId="35" fillId="0" borderId="0" xfId="0" applyFont="1" applyFill="1"/>
    <xf numFmtId="2" fontId="0" fillId="0" borderId="3" xfId="0" applyNumberFormat="1" applyFill="1" applyBorder="1"/>
    <xf numFmtId="0" fontId="0" fillId="0" borderId="3" xfId="0" applyFill="1" applyBorder="1"/>
    <xf numFmtId="0" fontId="50" fillId="0" borderId="0" xfId="0" applyFont="1" applyFill="1"/>
    <xf numFmtId="0" fontId="50" fillId="0" borderId="0" xfId="0" applyFont="1" applyFill="1" applyAlignment="1">
      <alignment horizontal="right"/>
    </xf>
    <xf numFmtId="0" fontId="59" fillId="0" borderId="0" xfId="0" applyFont="1" applyFill="1"/>
    <xf numFmtId="0" fontId="50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right" vertical="center"/>
    </xf>
    <xf numFmtId="0" fontId="60" fillId="0" borderId="0" xfId="0" applyFont="1" applyFill="1"/>
    <xf numFmtId="0" fontId="58" fillId="0" borderId="3" xfId="0" applyFont="1" applyFill="1" applyBorder="1" applyAlignment="1">
      <alignment horizontal="center" wrapText="1"/>
    </xf>
    <xf numFmtId="0" fontId="58" fillId="0" borderId="3" xfId="0" applyFont="1" applyFill="1" applyBorder="1" applyAlignment="1">
      <alignment horizontal="center"/>
    </xf>
    <xf numFmtId="167" fontId="0" fillId="0" borderId="0" xfId="0" applyNumberFormat="1" applyFill="1" applyBorder="1"/>
    <xf numFmtId="0" fontId="0" fillId="0" borderId="0" xfId="0" quotePrefix="1" applyFill="1" applyBorder="1" applyAlignment="1">
      <alignment wrapText="1"/>
    </xf>
    <xf numFmtId="0" fontId="0" fillId="0" borderId="0" xfId="0" applyFill="1" applyBorder="1"/>
    <xf numFmtId="0" fontId="32" fillId="0" borderId="8" xfId="0" applyFont="1" applyFill="1" applyBorder="1"/>
    <xf numFmtId="6" fontId="0" fillId="0" borderId="0" xfId="0" applyNumberFormat="1" applyFill="1"/>
    <xf numFmtId="167" fontId="0" fillId="0" borderId="0" xfId="0" applyNumberFormat="1" applyFill="1"/>
    <xf numFmtId="0" fontId="36" fillId="0" borderId="0" xfId="0" applyFont="1" applyFill="1"/>
    <xf numFmtId="166" fontId="49" fillId="0" borderId="0" xfId="0" applyNumberFormat="1" applyFont="1" applyFill="1" applyBorder="1"/>
    <xf numFmtId="0" fontId="49" fillId="0" borderId="0" xfId="0" applyFont="1" applyFill="1"/>
    <xf numFmtId="9" fontId="0" fillId="0" borderId="0" xfId="7" applyFont="1" applyFill="1"/>
    <xf numFmtId="166" fontId="49" fillId="0" borderId="0" xfId="0" applyNumberFormat="1" applyFont="1" applyFill="1"/>
    <xf numFmtId="1" fontId="0" fillId="0" borderId="3" xfId="0" applyNumberFormat="1" applyFill="1" applyBorder="1"/>
    <xf numFmtId="0" fontId="49" fillId="0" borderId="3" xfId="0" applyFont="1" applyFill="1" applyBorder="1"/>
    <xf numFmtId="10" fontId="0" fillId="0" borderId="3" xfId="0" applyNumberFormat="1" applyFill="1" applyBorder="1"/>
    <xf numFmtId="0" fontId="37" fillId="0" borderId="0" xfId="0" applyFont="1" applyFill="1"/>
    <xf numFmtId="0" fontId="43" fillId="0" borderId="0" xfId="0" applyFont="1" applyFill="1"/>
    <xf numFmtId="168" fontId="7" fillId="0" borderId="0" xfId="5" applyNumberFormat="1" applyFill="1" applyBorder="1"/>
    <xf numFmtId="168" fontId="2" fillId="0" borderId="0" xfId="5" applyNumberFormat="1" applyFont="1" applyFill="1"/>
    <xf numFmtId="0" fontId="10" fillId="0" borderId="0" xfId="5" applyFont="1" applyFill="1"/>
    <xf numFmtId="0" fontId="2" fillId="0" borderId="0" xfId="5" quotePrefix="1" applyFont="1" applyFill="1"/>
    <xf numFmtId="0" fontId="2" fillId="0" borderId="0" xfId="5" applyFont="1" applyFill="1" applyAlignment="1">
      <alignment horizontal="right"/>
    </xf>
    <xf numFmtId="171" fontId="0" fillId="0" borderId="0" xfId="2" applyNumberFormat="1" applyFont="1" applyFill="1"/>
    <xf numFmtId="164" fontId="7" fillId="0" borderId="0" xfId="5" applyNumberFormat="1" applyFill="1"/>
    <xf numFmtId="177" fontId="2" fillId="0" borderId="0" xfId="5" applyNumberFormat="1" applyFont="1" applyFill="1"/>
    <xf numFmtId="0" fontId="7" fillId="0" borderId="0" xfId="5" applyFill="1" applyAlignment="1">
      <alignment horizontal="right"/>
    </xf>
    <xf numFmtId="10" fontId="0" fillId="0" borderId="0" xfId="4" applyNumberFormat="1" applyFont="1" applyFill="1"/>
    <xf numFmtId="10" fontId="22" fillId="0" borderId="0" xfId="4" applyNumberFormat="1" applyFont="1" applyFill="1"/>
    <xf numFmtId="1" fontId="23" fillId="0" borderId="0" xfId="5" applyNumberFormat="1" applyFont="1" applyFill="1"/>
    <xf numFmtId="0" fontId="5" fillId="0" borderId="0" xfId="5" applyFont="1" applyFill="1"/>
    <xf numFmtId="17" fontId="2" fillId="0" borderId="0" xfId="84" applyNumberFormat="1" applyFont="1" applyFill="1"/>
    <xf numFmtId="164" fontId="2" fillId="0" borderId="0" xfId="82" applyNumberFormat="1" applyFont="1" applyFill="1"/>
    <xf numFmtId="164" fontId="7" fillId="0" borderId="0" xfId="82" applyNumberFormat="1" applyFont="1" applyFill="1"/>
    <xf numFmtId="167" fontId="7" fillId="0" borderId="0" xfId="5" applyNumberFormat="1" applyFill="1" applyBorder="1"/>
    <xf numFmtId="164" fontId="3" fillId="0" borderId="0" xfId="82" applyNumberFormat="1" applyFont="1" applyFill="1"/>
    <xf numFmtId="164" fontId="2" fillId="0" borderId="3" xfId="82" applyNumberFormat="1" applyFont="1" applyFill="1" applyBorder="1"/>
    <xf numFmtId="1" fontId="7" fillId="0" borderId="0" xfId="5" applyNumberFormat="1" applyFill="1"/>
    <xf numFmtId="0" fontId="5" fillId="0" borderId="0" xfId="5" applyFont="1" applyFill="1" applyAlignment="1">
      <alignment horizontal="center"/>
    </xf>
    <xf numFmtId="0" fontId="2" fillId="0" borderId="0" xfId="5" applyFont="1" applyFill="1" applyAlignment="1">
      <alignment horizontal="center" wrapText="1"/>
    </xf>
    <xf numFmtId="167" fontId="7" fillId="0" borderId="0" xfId="5" applyNumberFormat="1" applyFill="1"/>
    <xf numFmtId="1" fontId="3" fillId="0" borderId="0" xfId="5" applyNumberFormat="1" applyFont="1" applyFill="1"/>
    <xf numFmtId="0" fontId="2" fillId="0" borderId="0" xfId="5" applyFont="1" applyFill="1" applyBorder="1" applyAlignment="1">
      <alignment horizontal="center" wrapText="1"/>
    </xf>
    <xf numFmtId="164" fontId="2" fillId="0" borderId="0" xfId="82" applyNumberFormat="1" applyFont="1" applyFill="1" applyBorder="1"/>
    <xf numFmtId="0" fontId="2" fillId="0" borderId="0" xfId="5" applyFont="1" applyFill="1" applyAlignment="1">
      <alignment horizontal="center"/>
    </xf>
    <xf numFmtId="0" fontId="4" fillId="0" borderId="0" xfId="5" applyFont="1" applyFill="1" applyBorder="1" applyAlignment="1">
      <alignment horizontal="center" wrapText="1"/>
    </xf>
    <xf numFmtId="166" fontId="2" fillId="0" borderId="0" xfId="5" applyNumberFormat="1" applyFont="1" applyFill="1"/>
    <xf numFmtId="167" fontId="3" fillId="0" borderId="0" xfId="5" applyNumberFormat="1" applyFont="1" applyFill="1"/>
    <xf numFmtId="0" fontId="10" fillId="0" borderId="0" xfId="5" applyFont="1" applyFill="1" applyAlignment="1">
      <alignment horizontal="right"/>
    </xf>
    <xf numFmtId="166" fontId="50" fillId="0" borderId="0" xfId="0" applyNumberFormat="1" applyFont="1" applyFill="1"/>
    <xf numFmtId="167" fontId="50" fillId="0" borderId="0" xfId="0" applyNumberFormat="1" applyFont="1" applyFill="1"/>
    <xf numFmtId="178" fontId="0" fillId="0" borderId="0" xfId="0" applyNumberFormat="1" applyFill="1"/>
    <xf numFmtId="167" fontId="58" fillId="0" borderId="0" xfId="0" applyNumberFormat="1" applyFont="1" applyFill="1"/>
    <xf numFmtId="179" fontId="0" fillId="0" borderId="0" xfId="0" applyNumberFormat="1" applyFill="1"/>
    <xf numFmtId="0" fontId="3" fillId="0" borderId="0" xfId="5" applyFont="1" applyFill="1"/>
    <xf numFmtId="0" fontId="2" fillId="0" borderId="0" xfId="84" applyFill="1"/>
    <xf numFmtId="0" fontId="6" fillId="0" borderId="0" xfId="0" applyFont="1" applyFill="1"/>
    <xf numFmtId="10" fontId="15" fillId="26" borderId="0" xfId="4" applyNumberFormat="1" applyFont="1" applyFill="1" applyProtection="1"/>
    <xf numFmtId="10" fontId="62" fillId="26" borderId="0" xfId="7" applyNumberFormat="1" applyFont="1" applyFill="1"/>
    <xf numFmtId="166" fontId="32" fillId="0" borderId="1" xfId="0" applyNumberFormat="1" applyFont="1" applyFill="1" applyBorder="1"/>
    <xf numFmtId="0" fontId="64" fillId="0" borderId="0" xfId="83" applyFont="1"/>
    <xf numFmtId="17" fontId="64" fillId="21" borderId="0" xfId="83" applyNumberFormat="1" applyFont="1" applyFill="1"/>
    <xf numFmtId="166" fontId="64" fillId="0" borderId="0" xfId="83" applyNumberFormat="1" applyFont="1"/>
    <xf numFmtId="17" fontId="64" fillId="27" borderId="0" xfId="83" applyNumberFormat="1" applyFont="1" applyFill="1"/>
    <xf numFmtId="17" fontId="64" fillId="2" borderId="0" xfId="83" applyNumberFormat="1" applyFont="1" applyFill="1"/>
    <xf numFmtId="5" fontId="0" fillId="0" borderId="3" xfId="0" applyNumberFormat="1" applyFill="1" applyBorder="1"/>
    <xf numFmtId="7" fontId="0" fillId="0" borderId="3" xfId="0" applyNumberFormat="1" applyFill="1" applyBorder="1"/>
    <xf numFmtId="1" fontId="0" fillId="0" borderId="0" xfId="0" applyNumberFormat="1" applyFill="1"/>
    <xf numFmtId="5" fontId="0" fillId="0" borderId="0" xfId="0" applyNumberFormat="1" applyFill="1"/>
    <xf numFmtId="5" fontId="21" fillId="0" borderId="0" xfId="0" applyNumberFormat="1" applyFont="1" applyFill="1"/>
    <xf numFmtId="5" fontId="0" fillId="0" borderId="0" xfId="0" applyNumberFormat="1" applyFill="1" applyBorder="1"/>
    <xf numFmtId="5" fontId="21" fillId="0" borderId="0" xfId="0" applyNumberFormat="1" applyFont="1" applyFill="1" applyBorder="1"/>
    <xf numFmtId="5" fontId="58" fillId="0" borderId="0" xfId="0" applyNumberFormat="1" applyFont="1" applyFill="1"/>
    <xf numFmtId="17" fontId="2" fillId="21" borderId="14" xfId="84" applyNumberFormat="1" applyFont="1" applyFill="1" applyBorder="1" applyAlignment="1" applyProtection="1">
      <alignment horizontal="center"/>
      <protection locked="0"/>
    </xf>
    <xf numFmtId="1" fontId="57" fillId="21" borderId="0" xfId="84" applyNumberFormat="1" applyFont="1" applyFill="1" applyBorder="1" applyAlignment="1" applyProtection="1">
      <alignment horizontal="center"/>
      <protection locked="0"/>
    </xf>
    <xf numFmtId="164" fontId="0" fillId="0" borderId="0" xfId="82" applyNumberFormat="1" applyFont="1" applyFill="1"/>
    <xf numFmtId="175" fontId="0" fillId="0" borderId="0" xfId="7" applyNumberFormat="1" applyFont="1" applyFill="1"/>
    <xf numFmtId="173" fontId="0" fillId="0" borderId="0" xfId="0" applyNumberFormat="1" applyFill="1"/>
    <xf numFmtId="0" fontId="14" fillId="0" borderId="0" xfId="5" applyFont="1" applyAlignment="1">
      <alignment horizontal="center"/>
    </xf>
    <xf numFmtId="49" fontId="12" fillId="0" borderId="0" xfId="5" applyNumberFormat="1" applyFont="1" applyAlignment="1">
      <alignment horizontal="center"/>
    </xf>
    <xf numFmtId="0" fontId="50" fillId="0" borderId="0" xfId="5" applyFont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8" fillId="0" borderId="0" xfId="5" applyFont="1" applyFill="1" applyAlignment="1">
      <alignment horizontal="center" vertical="center"/>
    </xf>
  </cellXfs>
  <cellStyles count="101">
    <cellStyle name="_x0013_" xfId="1"/>
    <cellStyle name="_x0013_ 2" xfId="24"/>
    <cellStyle name="A3 297 x 420 mm" xfId="9"/>
    <cellStyle name="Comma" xfId="82" builtinId="3"/>
    <cellStyle name="Comma [0] 2" xfId="10"/>
    <cellStyle name="Comma 10" xfId="85"/>
    <cellStyle name="Comma 11" xfId="86"/>
    <cellStyle name="Comma 2" xfId="2"/>
    <cellStyle name="Comma 2 2" xfId="25"/>
    <cellStyle name="Comma 3" xfId="11"/>
    <cellStyle name="Comma 3 2" xfId="87"/>
    <cellStyle name="Comma 3 3" xfId="88"/>
    <cellStyle name="Comma 4" xfId="80"/>
    <cellStyle name="Comma 5" xfId="89"/>
    <cellStyle name="Comma 6" xfId="90"/>
    <cellStyle name="Comma 7" xfId="91"/>
    <cellStyle name="Comma 8" xfId="92"/>
    <cellStyle name="Comma 9" xfId="93"/>
    <cellStyle name="Currency" xfId="21" builtinId="4"/>
    <cellStyle name="Currency 2" xfId="6"/>
    <cellStyle name="Currency 2 2" xfId="26"/>
    <cellStyle name="Currency 2 3" xfId="94"/>
    <cellStyle name="Currency 3" xfId="27"/>
    <cellStyle name="Normal" xfId="0" builtinId="0"/>
    <cellStyle name="Normal - Style1" xfId="12"/>
    <cellStyle name="Normal - Style2" xfId="13"/>
    <cellStyle name="Normal - Style3" xfId="14"/>
    <cellStyle name="Normal - Style4" xfId="15"/>
    <cellStyle name="Normal - Style5" xfId="16"/>
    <cellStyle name="Normal - Style6" xfId="17"/>
    <cellStyle name="Normal - Style7" xfId="18"/>
    <cellStyle name="Normal - Style8" xfId="19"/>
    <cellStyle name="Normal 2" xfId="3"/>
    <cellStyle name="Normal 2 2" xfId="95"/>
    <cellStyle name="Normal 2 3" xfId="96"/>
    <cellStyle name="Normal 2 4" xfId="97"/>
    <cellStyle name="Normal 3" xfId="5"/>
    <cellStyle name="Normal 3 2" xfId="84"/>
    <cellStyle name="Normal 4" xfId="20"/>
    <cellStyle name="Normal 5" xfId="22"/>
    <cellStyle name="Normal 50" xfId="99"/>
    <cellStyle name="Normal 6" xfId="83"/>
    <cellStyle name="Normal 9" xfId="100"/>
    <cellStyle name="Normal_Meter Station Flood Mitigation 1-29-2013 rev1" xfId="8"/>
    <cellStyle name="Percent" xfId="7" builtinId="5"/>
    <cellStyle name="Percent 2" xfId="4"/>
    <cellStyle name="Percent 2 2" xfId="28"/>
    <cellStyle name="Percent 2 3" xfId="98"/>
    <cellStyle name="Percent 3" xfId="29"/>
    <cellStyle name="Percent 3 2" xfId="23"/>
    <cellStyle name="Percent 4" xfId="81"/>
    <cellStyle name="SAPBEXaggData" xfId="30"/>
    <cellStyle name="SAPBEXaggDataEmph" xfId="31"/>
    <cellStyle name="SAPBEXaggItem" xfId="32"/>
    <cellStyle name="SAPBEXaggItemX" xfId="33"/>
    <cellStyle name="SAPBEXchaText" xfId="34"/>
    <cellStyle name="SAPBEXchaText 2" xfId="35"/>
    <cellStyle name="SAPBEXexcBad7" xfId="36"/>
    <cellStyle name="SAPBEXexcBad8" xfId="37"/>
    <cellStyle name="SAPBEXexcBad9" xfId="38"/>
    <cellStyle name="SAPBEXexcCritical4" xfId="39"/>
    <cellStyle name="SAPBEXexcCritical5" xfId="40"/>
    <cellStyle name="SAPBEXexcCritical6" xfId="41"/>
    <cellStyle name="SAPBEXexcGood1" xfId="42"/>
    <cellStyle name="SAPBEXexcGood2" xfId="43"/>
    <cellStyle name="SAPBEXexcGood3" xfId="44"/>
    <cellStyle name="SAPBEXfilterDrill" xfId="45"/>
    <cellStyle name="SAPBEXfilterItem" xfId="46"/>
    <cellStyle name="SAPBEXfilterText" xfId="47"/>
    <cellStyle name="SAPBEXformats" xfId="48"/>
    <cellStyle name="SAPBEXformats 2" xfId="49"/>
    <cellStyle name="SAPBEXheaderItem" xfId="50"/>
    <cellStyle name="SAPBEXheaderText" xfId="51"/>
    <cellStyle name="SAPBEXHLevel0" xfId="52"/>
    <cellStyle name="SAPBEXHLevel0 2" xfId="53"/>
    <cellStyle name="SAPBEXHLevel0X" xfId="54"/>
    <cellStyle name="SAPBEXHLevel0X 2" xfId="55"/>
    <cellStyle name="SAPBEXHLevel1" xfId="56"/>
    <cellStyle name="SAPBEXHLevel1 2" xfId="57"/>
    <cellStyle name="SAPBEXHLevel1X" xfId="58"/>
    <cellStyle name="SAPBEXHLevel1X 2" xfId="59"/>
    <cellStyle name="SAPBEXHLevel2" xfId="60"/>
    <cellStyle name="SAPBEXHLevel2 2" xfId="61"/>
    <cellStyle name="SAPBEXHLevel2X" xfId="62"/>
    <cellStyle name="SAPBEXHLevel2X 2" xfId="63"/>
    <cellStyle name="SAPBEXHLevel3" xfId="64"/>
    <cellStyle name="SAPBEXHLevel3 2" xfId="65"/>
    <cellStyle name="SAPBEXHLevel3X" xfId="66"/>
    <cellStyle name="SAPBEXHLevel3X 2" xfId="67"/>
    <cellStyle name="SAPBEXresData" xfId="68"/>
    <cellStyle name="SAPBEXresDataEmph" xfId="69"/>
    <cellStyle name="SAPBEXresItem" xfId="70"/>
    <cellStyle name="SAPBEXresItemX" xfId="71"/>
    <cellStyle name="SAPBEXstdData" xfId="72"/>
    <cellStyle name="SAPBEXstdDataEmph" xfId="73"/>
    <cellStyle name="SAPBEXstdItem" xfId="74"/>
    <cellStyle name="SAPBEXstdItem 2" xfId="75"/>
    <cellStyle name="SAPBEXstdItemX" xfId="76"/>
    <cellStyle name="SAPBEXstdItemX 2" xfId="77"/>
    <cellStyle name="SAPBEXtitle" xfId="78"/>
    <cellStyle name="SAPBEXundefined" xfId="79"/>
  </cellStyles>
  <dxfs count="8"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66FF"/>
        </patternFill>
      </fill>
    </dxf>
    <dxf>
      <font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00FF"/>
      <color rgb="FFFFFF00"/>
      <color rgb="FFFF0066"/>
      <color rgb="FFFF9900"/>
      <color rgb="FF0000CC"/>
      <color rgb="FF0000FF"/>
      <color rgb="FF0066FF"/>
      <color rgb="FF66CC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485775</xdr:colOff>
      <xdr:row>24</xdr:row>
      <xdr:rowOff>180975</xdr:rowOff>
    </xdr:from>
    <xdr:ext cx="184731" cy="264560"/>
    <xdr:sp macro="" textlink="">
      <xdr:nvSpPr>
        <xdr:cNvPr id="2" name="TextBox 1"/>
        <xdr:cNvSpPr txBox="1"/>
      </xdr:nvSpPr>
      <xdr:spPr>
        <a:xfrm>
          <a:off x="9229725" y="4105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oss.pseg.com/sites/PSEnG/Gas_Delivery/Plan_Design/Replacement%20Facilities/Replacement%20Facilities%20Work%202011/2011%20RM%20Stimulus%20II%20All%20Distric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hardata\FERCSTMTS\1999\December\BSBPU12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placement Allocation"/>
      <sheetName val="Oakland"/>
      <sheetName val="Oradell"/>
      <sheetName val="Clifton"/>
      <sheetName val="Harrison"/>
      <sheetName val="Jersey City"/>
      <sheetName val="Summit"/>
      <sheetName val="Orange"/>
      <sheetName val="Plainfield"/>
      <sheetName val="New Brunswick"/>
      <sheetName val="Trenton"/>
      <sheetName val="Burlington"/>
      <sheetName val="Audubon"/>
      <sheetName val="Sheet3"/>
      <sheetName val="Sheet4"/>
      <sheetName val="Sheet1"/>
      <sheetName val="Validation Leg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PS</v>
          </cell>
          <cell r="B3" t="str">
            <v>PL</v>
          </cell>
          <cell r="C3" t="str">
            <v>UP</v>
          </cell>
          <cell r="D3" t="str">
            <v>BS</v>
          </cell>
          <cell r="E3" t="str">
            <v>ST</v>
          </cell>
          <cell r="F3" t="str">
            <v>Yes</v>
          </cell>
          <cell r="G3" t="str">
            <v>Layout In Progress</v>
          </cell>
        </row>
        <row r="4">
          <cell r="A4" t="str">
            <v>CON</v>
          </cell>
          <cell r="B4" t="str">
            <v>ST</v>
          </cell>
          <cell r="C4">
            <v>15</v>
          </cell>
          <cell r="D4" t="str">
            <v>CI</v>
          </cell>
          <cell r="E4" t="str">
            <v>CI</v>
          </cell>
          <cell r="F4" t="str">
            <v>No</v>
          </cell>
          <cell r="G4" t="str">
            <v>Layout Complete</v>
          </cell>
        </row>
        <row r="5">
          <cell r="B5" t="str">
            <v>PC</v>
          </cell>
          <cell r="C5">
            <v>60</v>
          </cell>
          <cell r="D5" t="str">
            <v>AOC</v>
          </cell>
          <cell r="E5" t="str">
            <v>RTP</v>
          </cell>
          <cell r="G5" t="str">
            <v>Bid Prepared</v>
          </cell>
        </row>
        <row r="6">
          <cell r="B6" t="str">
            <v>PS</v>
          </cell>
          <cell r="D6" t="str">
            <v>SR</v>
          </cell>
          <cell r="E6" t="str">
            <v>PL</v>
          </cell>
          <cell r="G6" t="str">
            <v>Bid Answer Pending</v>
          </cell>
        </row>
        <row r="7">
          <cell r="G7" t="str">
            <v>Main being installed</v>
          </cell>
        </row>
        <row r="8">
          <cell r="G8" t="str">
            <v>Tie-in Pending</v>
          </cell>
        </row>
        <row r="9">
          <cell r="G9" t="str">
            <v>Services In Progress or Pending</v>
          </cell>
        </row>
        <row r="10">
          <cell r="G10" t="str">
            <v>Abandonment Pending</v>
          </cell>
        </row>
        <row r="11">
          <cell r="G11" t="str">
            <v>Restoration Pending</v>
          </cell>
        </row>
        <row r="12">
          <cell r="G12" t="str">
            <v>Job is fully complete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tyPlantTable"/>
      <sheetName val="Utility PlantData"/>
      <sheetName val="SOE"/>
      <sheetName val="RE"/>
      <sheetName val="LTD"/>
      <sheetName val="STD"/>
      <sheetName val="MaterialsData"/>
      <sheetName val="M&amp;S"/>
      <sheetName val="M&amp;STable"/>
      <sheetName val="M&amp;SData"/>
      <sheetName val="REG Assets"/>
      <sheetName val="FERC 253-254Table"/>
      <sheetName val="FERCData253-254"/>
      <sheetName val="ADJ"/>
      <sheetName val="BPU BS Table"/>
      <sheetName val="Sheet4"/>
      <sheetName val="Sheet2"/>
      <sheetName val="BPU BSTable"/>
      <sheetName val="BPUBL "/>
      <sheetName val="Data"/>
      <sheetName val="Adjustments"/>
      <sheetName val="UTFinal"/>
      <sheetName val="Sheet7"/>
      <sheetName val="Sheet1"/>
      <sheetName val="BSTable"/>
      <sheetName val="BS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57"/>
  <sheetViews>
    <sheetView tabSelected="1" zoomScaleNormal="100" workbookViewId="0"/>
  </sheetViews>
  <sheetFormatPr defaultColWidth="9.140625" defaultRowHeight="15" x14ac:dyDescent="0.25"/>
  <cols>
    <col min="1" max="1" width="8.140625" style="49" customWidth="1"/>
    <col min="2" max="2" width="44.7109375" style="49" customWidth="1"/>
    <col min="3" max="3" width="4.140625" style="49" customWidth="1"/>
    <col min="4" max="4" width="14.85546875" style="49" customWidth="1"/>
    <col min="5" max="5" width="29.42578125" style="49" customWidth="1"/>
    <col min="6" max="6" width="9.7109375" style="49" bestFit="1" customWidth="1"/>
    <col min="7" max="16384" width="9.140625" style="49"/>
  </cols>
  <sheetData>
    <row r="1" spans="1:6" ht="18" x14ac:dyDescent="0.25">
      <c r="B1" s="241" t="str">
        <f>INPUTS!B2</f>
        <v>PSE&amp;G Gas System Modernization Program II</v>
      </c>
      <c r="C1" s="242"/>
      <c r="E1" s="243" t="str">
        <f>INPUTS!C10</f>
        <v>Attachment 2</v>
      </c>
      <c r="F1" s="244"/>
    </row>
    <row r="2" spans="1:6" ht="18" x14ac:dyDescent="0.25">
      <c r="B2" s="242" t="s">
        <v>110</v>
      </c>
      <c r="C2" s="242"/>
      <c r="D2" s="245"/>
      <c r="E2" s="243" t="str">
        <f>INPUTS!$C$11</f>
        <v>Schedule SS-GSMPII-2</v>
      </c>
    </row>
    <row r="3" spans="1:6" ht="18" x14ac:dyDescent="0.25">
      <c r="B3" s="246" t="s">
        <v>175</v>
      </c>
      <c r="C3" s="203"/>
      <c r="D3" s="245"/>
      <c r="E3" s="203"/>
    </row>
    <row r="4" spans="1:6" x14ac:dyDescent="0.25">
      <c r="B4" s="203" t="s">
        <v>3</v>
      </c>
      <c r="E4" s="203"/>
    </row>
    <row r="5" spans="1:6" x14ac:dyDescent="0.25">
      <c r="D5" s="245"/>
    </row>
    <row r="6" spans="1:6" x14ac:dyDescent="0.25">
      <c r="B6" s="54" t="s">
        <v>177</v>
      </c>
      <c r="C6" s="63"/>
      <c r="D6" s="247">
        <f>IF(INPUTS!$C$14=1,INPUTS!$C$17,IF(INPUTS!$C$14=2,INPUTS!$C$18,IF(INPUTS!$C$14=3,INPUTS!$C$19,IF(INPUTS!$C$14=4,INPUTS!$C$20,IF(INPUTS!$C$14=5,INPUTS!$C$21,IF(INPUTS!$C$14=6,INPUTS!$C$22,IF(INPUTS!$C$14=7,INPUTS!$C$23,IF(INPUTS!$C$14=8,INPUTS!$C$24,IF(INPUTS!$C$14=9,INPUTS!$C$25,INPUTS!$C$26)))))))))</f>
        <v>44713</v>
      </c>
      <c r="F6" s="248"/>
    </row>
    <row r="7" spans="1:6" x14ac:dyDescent="0.25">
      <c r="B7" s="51" t="s">
        <v>124</v>
      </c>
      <c r="C7" s="203"/>
      <c r="D7" s="249">
        <f>IF(INPUTS!$C$14=1,INPUTS!$C$29,IF(INPUTS!$C$14=2,INPUTS!$C$30,IF(INPUTS!$C$14=3,INPUTS!$C$31,IF(INPUTS!$C$14=4,INPUTS!$C$32,IF(INPUTS!$C$14=5,INPUTS!$C$33,IF(INPUTS!$C$14=6,INPUTS!$C$34,IF(INPUTS!$C$14=7,INPUTS!$C$35,IF(INPUTS!$C$14=8,INPUTS!$C$36,IF(INPUTS!$C$14=9,INPUTS!$C$37,INPUTS!$C$38)))))))))</f>
        <v>44620</v>
      </c>
      <c r="F7" s="248"/>
    </row>
    <row r="8" spans="1:6" x14ac:dyDescent="0.25">
      <c r="B8" s="51" t="s">
        <v>125</v>
      </c>
      <c r="C8" s="203"/>
      <c r="D8" s="249">
        <f>IF(INPUTS!$C$14=1,INPUTS!$C$41,IF(INPUTS!$C$14=2,INPUTS!$C$42,IF(INPUTS!$C$14=3,INPUTS!$C$43,IF(INPUTS!$C$14=4,INPUTS!$C$44,IF(INPUTS!$C$14=5,INPUTS!$C$45,IF(INPUTS!$C$14=6,INPUTS!$C$46,IF(INPUTS!$C$14=7,INPUTS!$C$47,IF(INPUTS!$C$14=8,INPUTS!$C$48,IF(INPUTS!$C$14=9,INPUTS!$C$49,INPUTS!$C$50)))))))))</f>
        <v>44712</v>
      </c>
      <c r="F8" s="248"/>
    </row>
    <row r="9" spans="1:6" x14ac:dyDescent="0.25">
      <c r="B9" s="51"/>
      <c r="C9" s="203"/>
      <c r="D9" s="249"/>
    </row>
    <row r="10" spans="1:6" x14ac:dyDescent="0.25">
      <c r="B10" s="250" t="s">
        <v>85</v>
      </c>
      <c r="C10" s="250"/>
      <c r="E10" s="250"/>
    </row>
    <row r="11" spans="1:6" x14ac:dyDescent="0.25">
      <c r="D11" s="251" t="s">
        <v>0</v>
      </c>
      <c r="E11" s="252" t="s">
        <v>176</v>
      </c>
    </row>
    <row r="12" spans="1:6" x14ac:dyDescent="0.25">
      <c r="A12" s="49">
        <v>1</v>
      </c>
      <c r="B12" s="49" t="s">
        <v>4</v>
      </c>
      <c r="D12" s="253">
        <f>D33</f>
        <v>252604.81824999995</v>
      </c>
      <c r="E12" s="182" t="s">
        <v>219</v>
      </c>
      <c r="F12" s="232"/>
    </row>
    <row r="13" spans="1:6" x14ac:dyDescent="0.25">
      <c r="A13" s="49">
        <f>A12+1</f>
        <v>2</v>
      </c>
      <c r="B13" s="51" t="s">
        <v>6</v>
      </c>
      <c r="C13" s="51"/>
      <c r="D13" s="65">
        <f>D38</f>
        <v>10162.364487835624</v>
      </c>
      <c r="E13" s="182" t="s">
        <v>220</v>
      </c>
      <c r="F13" s="232"/>
    </row>
    <row r="14" spans="1:6" x14ac:dyDescent="0.25">
      <c r="A14" s="49">
        <f>A13+1</f>
        <v>3</v>
      </c>
      <c r="B14" s="51" t="s">
        <v>91</v>
      </c>
      <c r="C14" s="51"/>
      <c r="D14" s="188">
        <f>SUM(D12:D13)</f>
        <v>262767.18273783557</v>
      </c>
      <c r="E14" s="182" t="s">
        <v>95</v>
      </c>
    </row>
    <row r="15" spans="1:6" x14ac:dyDescent="0.25">
      <c r="A15" s="49">
        <f>A14+1</f>
        <v>4</v>
      </c>
      <c r="B15" s="51" t="s">
        <v>71</v>
      </c>
      <c r="C15" s="51"/>
      <c r="D15" s="335">
        <f>IF(INPUTS!$C$14=1,'Roll-inDetail'!$C15,IF(INPUTS!$C$14=2,'Roll-inDetail'!$D15,IF(INPUTS!$C$14=3,'Roll-inDetail'!$E15,IF(INPUTS!$C$14=4,'Roll-inDetail'!$F15,IF(INPUTS!$C$14=5,'Roll-inDetail'!$G15,IF(INPUTS!$C$14=6,'Roll-inDetail'!$H15,IF(INPUTS!$C$14=7,'Roll-inDetail'!$I15,IF(INPUTS!$C$14=8,'Roll-inDetail'!$J15,IF(INPUTS!$C$14=9,'Roll-inDetail'!$K15,'Roll-inDetail'!$L15)))))))))</f>
        <v>-6463.7454858075134</v>
      </c>
      <c r="E15" s="182" t="s">
        <v>246</v>
      </c>
    </row>
    <row r="16" spans="1:6" x14ac:dyDescent="0.25">
      <c r="A16" s="49">
        <f>A15+1</f>
        <v>5</v>
      </c>
      <c r="B16" s="51" t="s">
        <v>70</v>
      </c>
      <c r="C16" s="51"/>
      <c r="D16" s="188">
        <f>SUM(D14:D15)</f>
        <v>256303.43725202806</v>
      </c>
      <c r="E16" s="182" t="s">
        <v>94</v>
      </c>
    </row>
    <row r="17" spans="1:8" x14ac:dyDescent="0.25">
      <c r="A17" s="49">
        <f>A16+1</f>
        <v>6</v>
      </c>
      <c r="B17" s="51" t="s">
        <v>126</v>
      </c>
      <c r="C17" s="51"/>
      <c r="D17" s="254">
        <f>IF(INPUTS!$C$14=1,'Roll-inDetail'!$C17,IF(INPUTS!$C$14=2,'Roll-inDetail'!$D17,IF(INPUTS!$C$14=3,'Roll-inDetail'!$E17,IF(INPUTS!$C$14=4,'Roll-inDetail'!$F17,IF(INPUTS!$C$14=5,'Roll-inDetail'!$G17,IF(INPUTS!$C$14=6,'Roll-inDetail'!$H17,IF(INPUTS!$C$14=7,'Roll-inDetail'!$I17,IF(INPUTS!$C$14=8,'Roll-inDetail'!$J17,IF(INPUTS!$C$14=9,'Roll-inDetail'!$K17,'Roll-inDetail'!$L17)))))))))</f>
        <v>6.4817E-2</v>
      </c>
      <c r="E17" s="182" t="str">
        <f xml:space="preserve"> " See "&amp;INPUTS!$C$12</f>
        <v xml:space="preserve"> See Schedule SS-GSMPII-3</v>
      </c>
    </row>
    <row r="18" spans="1:8" x14ac:dyDescent="0.25">
      <c r="B18" s="51"/>
      <c r="C18" s="51"/>
      <c r="E18" s="183"/>
    </row>
    <row r="19" spans="1:8" x14ac:dyDescent="0.25">
      <c r="A19" s="49">
        <f>A17+1</f>
        <v>7</v>
      </c>
      <c r="B19" s="51" t="s">
        <v>127</v>
      </c>
      <c r="C19" s="51"/>
      <c r="D19" s="188">
        <f>D16*D17</f>
        <v>16612.819892364703</v>
      </c>
      <c r="E19" s="182" t="s">
        <v>96</v>
      </c>
    </row>
    <row r="20" spans="1:8" x14ac:dyDescent="0.25">
      <c r="A20" s="49">
        <f>A19+1</f>
        <v>8</v>
      </c>
      <c r="B20" s="51" t="s">
        <v>72</v>
      </c>
      <c r="C20" s="255"/>
      <c r="D20" s="83">
        <f>D46</f>
        <v>2931.4943737904605</v>
      </c>
      <c r="E20" s="182" t="s">
        <v>221</v>
      </c>
      <c r="F20" s="232"/>
    </row>
    <row r="21" spans="1:8" x14ac:dyDescent="0.25">
      <c r="A21" s="49">
        <f>A20+1</f>
        <v>9</v>
      </c>
      <c r="B21" s="51" t="s">
        <v>233</v>
      </c>
      <c r="C21" s="255"/>
      <c r="D21" s="340">
        <f>D57</f>
        <v>-336.68038299999995</v>
      </c>
      <c r="E21" s="182" t="s">
        <v>234</v>
      </c>
      <c r="F21" s="232"/>
    </row>
    <row r="22" spans="1:8" x14ac:dyDescent="0.25">
      <c r="A22" s="49">
        <f>A21+1</f>
        <v>10</v>
      </c>
      <c r="B22" s="256" t="s">
        <v>88</v>
      </c>
      <c r="C22" s="256"/>
      <c r="D22" s="65">
        <v>0</v>
      </c>
      <c r="E22" s="257" t="s">
        <v>128</v>
      </c>
    </row>
    <row r="23" spans="1:8" x14ac:dyDescent="0.25">
      <c r="A23" s="49">
        <f>A22+1</f>
        <v>11</v>
      </c>
      <c r="B23" s="51" t="s">
        <v>37</v>
      </c>
      <c r="C23" s="51"/>
      <c r="D23" s="49">
        <f>'SS-GSMPII-4'!E24</f>
        <v>1.4175</v>
      </c>
      <c r="E23" s="182" t="str">
        <f xml:space="preserve"> " See "&amp;INPUTS!$C$13</f>
        <v xml:space="preserve"> See Schedule SS-GSMPII-4</v>
      </c>
      <c r="H23" s="188" t="s">
        <v>132</v>
      </c>
    </row>
    <row r="24" spans="1:8" x14ac:dyDescent="0.25">
      <c r="B24" s="51"/>
      <c r="C24" s="51"/>
      <c r="E24" s="183"/>
    </row>
    <row r="25" spans="1:8" x14ac:dyDescent="0.25">
      <c r="A25" s="49">
        <f>A23+1</f>
        <v>12</v>
      </c>
      <c r="B25" s="258" t="s">
        <v>142</v>
      </c>
      <c r="C25" s="258"/>
      <c r="D25" s="329">
        <f>SUM(D19:D22)*D23</f>
        <v>27226.821029372448</v>
      </c>
      <c r="E25" s="257" t="s">
        <v>222</v>
      </c>
      <c r="F25" s="232"/>
    </row>
    <row r="26" spans="1:8" x14ac:dyDescent="0.25">
      <c r="E26" s="259"/>
    </row>
    <row r="27" spans="1:8" ht="18.75" x14ac:dyDescent="0.3">
      <c r="B27" s="260" t="s">
        <v>93</v>
      </c>
      <c r="D27" s="188"/>
      <c r="E27" s="259"/>
    </row>
    <row r="28" spans="1:8" ht="18.75" x14ac:dyDescent="0.3">
      <c r="B28" s="261" t="s">
        <v>4</v>
      </c>
      <c r="E28" s="259"/>
    </row>
    <row r="29" spans="1:8" x14ac:dyDescent="0.25">
      <c r="A29" s="49">
        <f>A25+1</f>
        <v>13</v>
      </c>
      <c r="B29" s="51" t="s">
        <v>67</v>
      </c>
      <c r="D29" s="188">
        <f>IF(INPUTS!$C$14=1,'Roll-inDetail'!$C32,IF(INPUTS!$C$14=2,'Roll-inDetail'!$D32,IF(INPUTS!$C$14=3,'Roll-inDetail'!$E32,IF(INPUTS!$C$14=4,'Roll-inDetail'!$F32,IF(INPUTS!$C$14=5,'Roll-inDetail'!$G32,IF(INPUTS!$C$14=6,'Roll-inDetail'!$H32,IF(INPUTS!$C$14=7,'Roll-inDetail'!$I32,IF(INPUTS!$C$14=8,'Roll-inDetail'!$J32,IF(INPUTS!$C$14=9,'Roll-inDetail'!$K32,'Roll-inDetail'!$L32)))))))))</f>
        <v>252604.81824999995</v>
      </c>
      <c r="E29" s="182" t="s">
        <v>246</v>
      </c>
    </row>
    <row r="30" spans="1:8" x14ac:dyDescent="0.25">
      <c r="A30" s="49">
        <f>A29+1</f>
        <v>14</v>
      </c>
      <c r="B30" s="51" t="s">
        <v>47</v>
      </c>
      <c r="D30" s="188">
        <f>IF(INPUTS!$C$14=1,'Roll-inDetail'!$C33,IF(INPUTS!$C$14=2,'Roll-inDetail'!$D33,IF(INPUTS!$C$14=3,'Roll-inDetail'!$E33,IF(INPUTS!$C$14=4,'Roll-inDetail'!$F33,IF(INPUTS!$C$14=5,'Roll-inDetail'!$G33,IF(INPUTS!$C$14=6,'Roll-inDetail'!$H33,IF(INPUTS!$C$14=7,'Roll-inDetail'!$I33,IF(INPUTS!$C$14=8,'Roll-inDetail'!$J33,IF(INPUTS!$C$14=9,'Roll-inDetail'!$K33,'Roll-inDetail'!$L33)))))))))</f>
        <v>0</v>
      </c>
      <c r="E30" s="182" t="s">
        <v>246</v>
      </c>
    </row>
    <row r="31" spans="1:8" x14ac:dyDescent="0.25">
      <c r="A31" s="49">
        <f t="shared" ref="A31:A33" si="0">A30+1</f>
        <v>15</v>
      </c>
      <c r="B31" s="51" t="s">
        <v>69</v>
      </c>
      <c r="D31" s="188">
        <f>IF(INPUTS!$C$14=1,'Roll-inDetail'!$C34,IF(INPUTS!$C$14=2,'Roll-inDetail'!$D34,IF(INPUTS!$C$14=3,'Roll-inDetail'!$E34,IF(INPUTS!$C$14=4,'Roll-inDetail'!$F34,IF(INPUTS!$C$14=5,'Roll-inDetail'!$G34,IF(INPUTS!$C$14=6,'Roll-inDetail'!$H34,IF(INPUTS!$C$14=7,'Roll-inDetail'!$I34,IF(INPUTS!$C$14=8,'Roll-inDetail'!$J34,IF(INPUTS!$C$14=9,'Roll-inDetail'!$K34,'Roll-inDetail'!$L34)))))))))</f>
        <v>0</v>
      </c>
      <c r="E31" s="182" t="s">
        <v>246</v>
      </c>
    </row>
    <row r="32" spans="1:8" x14ac:dyDescent="0.25">
      <c r="A32" s="49">
        <f t="shared" si="0"/>
        <v>16</v>
      </c>
      <c r="B32" s="51" t="s">
        <v>68</v>
      </c>
      <c r="D32" s="65">
        <f>IF(INPUTS!$C$14=1,'Roll-inDetail'!$C35,IF(INPUTS!$C$14=2,'Roll-inDetail'!$D35,IF(INPUTS!$C$14=3,'Roll-inDetail'!$E35,IF(INPUTS!$C$14=4,'Roll-inDetail'!$F35,IF(INPUTS!$C$14=5,'Roll-inDetail'!$G35,IF(INPUTS!$C$14=6,'Roll-inDetail'!$H35,IF(INPUTS!$C$14=7,'Roll-inDetail'!$I35,IF(INPUTS!$C$14=8,'Roll-inDetail'!$J35,IF(INPUTS!$C$14=9,'Roll-inDetail'!$K35,'Roll-inDetail'!$L35)))))))))</f>
        <v>0</v>
      </c>
      <c r="E32" s="182" t="s">
        <v>246</v>
      </c>
    </row>
    <row r="33" spans="1:6" x14ac:dyDescent="0.25">
      <c r="A33" s="49">
        <f t="shared" si="0"/>
        <v>17</v>
      </c>
      <c r="B33" s="54" t="s">
        <v>90</v>
      </c>
      <c r="D33" s="188">
        <f>SUM(D29:D32)</f>
        <v>252604.81824999995</v>
      </c>
      <c r="E33" s="182" t="s">
        <v>255</v>
      </c>
      <c r="F33" s="232"/>
    </row>
    <row r="34" spans="1:6" x14ac:dyDescent="0.25">
      <c r="E34" s="183"/>
    </row>
    <row r="35" spans="1:6" ht="18.75" x14ac:dyDescent="0.3">
      <c r="B35" s="261" t="s">
        <v>6</v>
      </c>
      <c r="E35" s="183"/>
    </row>
    <row r="36" spans="1:6" x14ac:dyDescent="0.25">
      <c r="A36" s="49">
        <f>A33+1</f>
        <v>18</v>
      </c>
      <c r="B36" s="49" t="s">
        <v>6</v>
      </c>
      <c r="D36" s="340">
        <f>IF(INPUTS!$C$14=1,'Roll-inDetail'!$C39,IF(INPUTS!$C$14=2,'Roll-inDetail'!$D39,IF(INPUTS!$C$14=3,'Roll-inDetail'!$E39,IF(INPUTS!$C$14=4,'Roll-inDetail'!$F39,IF(INPUTS!$C$14=5,'Roll-inDetail'!$G39,IF(INPUTS!$C$14=6,'Roll-inDetail'!$H39,IF(INPUTS!$C$14=7,'Roll-inDetail'!$I39,IF(INPUTS!$C$14=8,'Roll-inDetail'!$J39,IF(INPUTS!$C$14=9,'Roll-inDetail'!$K39,'Roll-inDetail'!$L39)))))))))</f>
        <v>-2092.1990821643776</v>
      </c>
      <c r="E36" s="182" t="s">
        <v>246</v>
      </c>
    </row>
    <row r="37" spans="1:6" x14ac:dyDescent="0.25">
      <c r="A37" s="49">
        <f>A36+1</f>
        <v>19</v>
      </c>
      <c r="B37" s="49" t="s">
        <v>1</v>
      </c>
      <c r="D37" s="65">
        <f>IF(INPUTS!$C$14=1,'Roll-inDetail'!$C40,IF(INPUTS!$C$14=2,'Roll-inDetail'!$D40,IF(INPUTS!$C$14=3,'Roll-inDetail'!$E40,IF(INPUTS!$C$14=4,'Roll-inDetail'!$F40,IF(INPUTS!$C$14=5,'Roll-inDetail'!$G40,IF(INPUTS!$C$14=6,'Roll-inDetail'!$H40,IF(INPUTS!$C$14=7,'Roll-inDetail'!$I40,IF(INPUTS!$C$14=8,'Roll-inDetail'!$J40,IF(INPUTS!$C$14=9,'Roll-inDetail'!$K40,'Roll-inDetail'!$L40)))))))))</f>
        <v>12254.563570000002</v>
      </c>
      <c r="E37" s="182" t="s">
        <v>246</v>
      </c>
    </row>
    <row r="38" spans="1:6" x14ac:dyDescent="0.25">
      <c r="A38" s="49">
        <f>A37+1</f>
        <v>20</v>
      </c>
      <c r="B38" s="63" t="s">
        <v>89</v>
      </c>
      <c r="D38" s="188">
        <f>SUM(D36:D37)</f>
        <v>10162.364487835624</v>
      </c>
      <c r="E38" s="182" t="s">
        <v>256</v>
      </c>
      <c r="F38" s="232"/>
    </row>
    <row r="39" spans="1:6" x14ac:dyDescent="0.25">
      <c r="E39" s="183"/>
    </row>
    <row r="40" spans="1:6" ht="18.75" x14ac:dyDescent="0.3">
      <c r="B40" s="261" t="s">
        <v>65</v>
      </c>
      <c r="E40" s="183"/>
    </row>
    <row r="41" spans="1:6" x14ac:dyDescent="0.25">
      <c r="A41" s="49">
        <f>A38+1</f>
        <v>21</v>
      </c>
      <c r="B41" s="49" t="s">
        <v>92</v>
      </c>
      <c r="D41" s="188">
        <f>SUM(D29:D31)</f>
        <v>252604.81824999995</v>
      </c>
      <c r="E41" s="182" t="s">
        <v>257</v>
      </c>
    </row>
    <row r="42" spans="1:6" x14ac:dyDescent="0.25">
      <c r="A42" s="49">
        <f>A41+1</f>
        <v>22</v>
      </c>
      <c r="B42" s="49" t="s">
        <v>55</v>
      </c>
      <c r="D42" s="65">
        <f>D32</f>
        <v>0</v>
      </c>
      <c r="E42" s="182" t="s">
        <v>101</v>
      </c>
    </row>
    <row r="43" spans="1:6" x14ac:dyDescent="0.25">
      <c r="A43" s="49">
        <f t="shared" ref="A43:A46" si="1">A42+1</f>
        <v>23</v>
      </c>
      <c r="B43" s="49" t="s">
        <v>74</v>
      </c>
      <c r="D43" s="254">
        <f>IF(INPUTS!$C$14=1,'Roll-inDetail'!$C46,IF(INPUTS!$C$14=2,'Roll-inDetail'!$D46,IF(INPUTS!$C$14=3,'Roll-inDetail'!$E46,IF(INPUTS!$C$14=4,'Roll-inDetail'!$F46,IF(INPUTS!$C$14=5,'Roll-inDetail'!$G46,IF(INPUTS!$C$14=6,'Roll-inDetail'!$H46,IF(INPUTS!$C$14=7,'Roll-inDetail'!$I46,IF(INPUTS!$C$14=8,'Roll-inDetail'!$J46,IF(INPUTS!$C$14=9,'Roll-inDetail'!$K46,'Roll-inDetail'!$L46)))))))))</f>
        <v>1.6142803163716413E-2</v>
      </c>
      <c r="E43" s="182" t="s">
        <v>246</v>
      </c>
    </row>
    <row r="44" spans="1:6" x14ac:dyDescent="0.25">
      <c r="A44" s="49">
        <f t="shared" si="1"/>
        <v>24</v>
      </c>
      <c r="B44" s="49" t="s">
        <v>5</v>
      </c>
      <c r="D44" s="188">
        <f>(D41+D42)*D43</f>
        <v>4077.7498592161087</v>
      </c>
      <c r="E44" s="182" t="s">
        <v>258</v>
      </c>
    </row>
    <row r="45" spans="1:6" x14ac:dyDescent="0.25">
      <c r="A45" s="49">
        <f t="shared" si="1"/>
        <v>25</v>
      </c>
      <c r="B45" s="49" t="s">
        <v>193</v>
      </c>
      <c r="D45" s="65">
        <f>D41*D43*'SS-GSMPII-3'!$C$17</f>
        <v>1146.2554854256482</v>
      </c>
      <c r="E45" s="182" t="s">
        <v>259</v>
      </c>
    </row>
    <row r="46" spans="1:6" x14ac:dyDescent="0.25">
      <c r="A46" s="49">
        <f t="shared" si="1"/>
        <v>26</v>
      </c>
      <c r="B46" s="63" t="s">
        <v>65</v>
      </c>
      <c r="C46" s="63"/>
      <c r="D46" s="64">
        <f>D44-D45</f>
        <v>2931.4943737904605</v>
      </c>
      <c r="E46" s="182" t="s">
        <v>260</v>
      </c>
    </row>
    <row r="48" spans="1:6" ht="18.75" x14ac:dyDescent="0.3">
      <c r="B48" s="261" t="s">
        <v>223</v>
      </c>
    </row>
    <row r="49" spans="1:6" x14ac:dyDescent="0.25">
      <c r="A49" s="49">
        <f>A46+1</f>
        <v>27</v>
      </c>
      <c r="B49" s="49" t="s">
        <v>224</v>
      </c>
      <c r="D49" s="337">
        <f>IF(INPUTS!$C$14=1,'Roll-inDetail'!$C61,IF(INPUTS!$C$14=2,'Roll-inDetail'!$D61,IF(INPUTS!$C$14=3,'Roll-inDetail'!$E61,IF(INPUTS!$C$14=4,'Roll-inDetail'!$F61,IF(INPUTS!$C$14=5,'Roll-inDetail'!$G61,IF(INPUTS!$C$14=6,'Roll-inDetail'!$H61,IF(INPUTS!$C$14=7,'Roll-inDetail'!$I61,IF(INPUTS!$C$14=8,'Roll-inDetail'!$J61,IF(INPUTS!$C$14=9,'Roll-inDetail'!$K61,'Roll-inDetail'!$L61)))))))))</f>
        <v>124.17765151515151</v>
      </c>
      <c r="E49" s="182" t="s">
        <v>246</v>
      </c>
    </row>
    <row r="50" spans="1:6" ht="26.25" x14ac:dyDescent="0.25">
      <c r="A50" s="49">
        <f>A49+1</f>
        <v>28</v>
      </c>
      <c r="B50" s="49" t="s">
        <v>225</v>
      </c>
      <c r="D50" s="336">
        <f>-3.3/875*1000</f>
        <v>-3.7714285714285714</v>
      </c>
      <c r="E50" s="182" t="s">
        <v>247</v>
      </c>
    </row>
    <row r="51" spans="1:6" x14ac:dyDescent="0.25">
      <c r="A51" s="49">
        <f t="shared" ref="A51:A57" si="2">A50+1</f>
        <v>29</v>
      </c>
      <c r="B51" s="49" t="s">
        <v>226</v>
      </c>
      <c r="D51" s="338">
        <f>D49*D50</f>
        <v>-468.3271428571428</v>
      </c>
      <c r="E51" s="182" t="s">
        <v>261</v>
      </c>
      <c r="F51" s="232"/>
    </row>
    <row r="52" spans="1:6" x14ac:dyDescent="0.25">
      <c r="A52" s="49">
        <f t="shared" si="2"/>
        <v>30</v>
      </c>
      <c r="B52" s="49" t="s">
        <v>227</v>
      </c>
      <c r="D52" s="188">
        <f>IF(INPUTS!$C$14=1,'Roll-inDetail'!$C64,IF(INPUTS!$C$14=2,'Roll-inDetail'!$D64,IF(INPUTS!$C$14=3,'Roll-inDetail'!$E64,IF(INPUTS!$C$14=4,'Roll-inDetail'!$F64,IF(INPUTS!$C$14=5,'Roll-inDetail'!$G64,IF(INPUTS!$C$14=6,'Roll-inDetail'!$H64,IF(INPUTS!$C$14=7,'Roll-inDetail'!$I64,IF(INPUTS!$C$14=8,'Roll-inDetail'!$J64,IF(INPUTS!$C$14=9,'Roll-inDetail'!$K64,'Roll-inDetail'!$L64)))))))))</f>
        <v>0</v>
      </c>
      <c r="E52" s="182" t="s">
        <v>246</v>
      </c>
    </row>
    <row r="53" spans="1:6" x14ac:dyDescent="0.25">
      <c r="A53" s="49">
        <f t="shared" si="2"/>
        <v>31</v>
      </c>
      <c r="B53" s="49" t="s">
        <v>228</v>
      </c>
      <c r="D53" s="263">
        <v>5</v>
      </c>
      <c r="E53" s="182" t="s">
        <v>232</v>
      </c>
    </row>
    <row r="54" spans="1:6" x14ac:dyDescent="0.25">
      <c r="A54" s="49">
        <f t="shared" si="2"/>
        <v>32</v>
      </c>
      <c r="B54" s="49" t="s">
        <v>229</v>
      </c>
      <c r="D54" s="188">
        <f>D52/D53</f>
        <v>0</v>
      </c>
      <c r="E54" s="182" t="s">
        <v>262</v>
      </c>
      <c r="F54" s="232"/>
    </row>
    <row r="55" spans="1:6" x14ac:dyDescent="0.25">
      <c r="A55" s="49">
        <f t="shared" si="2"/>
        <v>33</v>
      </c>
      <c r="B55" s="49" t="s">
        <v>230</v>
      </c>
      <c r="D55" s="338">
        <f>D51+D54</f>
        <v>-468.3271428571428</v>
      </c>
      <c r="E55" s="182" t="s">
        <v>263</v>
      </c>
      <c r="F55" s="232"/>
    </row>
    <row r="56" spans="1:6" x14ac:dyDescent="0.25">
      <c r="A56" s="49">
        <f t="shared" si="2"/>
        <v>34</v>
      </c>
      <c r="B56" s="49" t="s">
        <v>193</v>
      </c>
      <c r="D56" s="335">
        <f>D55*'SS-GSMPII-3'!C17</f>
        <v>-131.64675985714285</v>
      </c>
      <c r="E56" s="182" t="s">
        <v>264</v>
      </c>
      <c r="F56" s="232"/>
    </row>
    <row r="57" spans="1:6" x14ac:dyDescent="0.25">
      <c r="A57" s="49">
        <f t="shared" si="2"/>
        <v>35</v>
      </c>
      <c r="B57" s="49" t="s">
        <v>231</v>
      </c>
      <c r="D57" s="339">
        <f>D55-D56</f>
        <v>-336.68038299999995</v>
      </c>
      <c r="E57" s="182" t="s">
        <v>265</v>
      </c>
      <c r="F57" s="232"/>
    </row>
  </sheetData>
  <pageMargins left="0.25" right="0.25" top="0.75" bottom="0.75" header="0.3" footer="0.3"/>
  <pageSetup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/>
  </sheetViews>
  <sheetFormatPr defaultRowHeight="15" x14ac:dyDescent="0.25"/>
  <sheetData>
    <row r="1" spans="1:3" ht="18" x14ac:dyDescent="0.25">
      <c r="A1" s="50" t="s">
        <v>217</v>
      </c>
    </row>
    <row r="2" spans="1:3" ht="18" x14ac:dyDescent="0.25">
      <c r="A2" s="50" t="s">
        <v>250</v>
      </c>
    </row>
    <row r="3" spans="1:3" s="125" customFormat="1" x14ac:dyDescent="0.25"/>
    <row r="4" spans="1:3" x14ac:dyDescent="0.25">
      <c r="B4" t="s">
        <v>58</v>
      </c>
      <c r="C4" s="196">
        <f>SUMIF(INPUTS!$D$5:$BW$5,'Main Replaced'!B4,INPUTS!$D$126:$BW$126)</f>
        <v>144.69318181818181</v>
      </c>
    </row>
    <row r="5" spans="1:3" x14ac:dyDescent="0.25">
      <c r="B5" t="s">
        <v>62</v>
      </c>
      <c r="C5" s="196">
        <f>SUMIF(INPUTS!$D$5:$BW$5,'Main Replaced'!B5,INPUTS!$D$126:$BW$126)</f>
        <v>114.24715909090909</v>
      </c>
    </row>
    <row r="6" spans="1:3" x14ac:dyDescent="0.25">
      <c r="B6" t="s">
        <v>63</v>
      </c>
      <c r="C6" s="196">
        <f>SUMIF(INPUTS!$D$5:$BW$5,'Main Replaced'!B6,INPUTS!$D$126:$BW$126)</f>
        <v>170.59886363636363</v>
      </c>
    </row>
    <row r="7" spans="1:3" x14ac:dyDescent="0.25">
      <c r="B7" t="s">
        <v>64</v>
      </c>
      <c r="C7" s="196">
        <f>SUMIF(INPUTS!$D$5:$BW$5,'Main Replaced'!B7,INPUTS!$D$126:$BW$126)</f>
        <v>129.7066287878788</v>
      </c>
    </row>
    <row r="8" spans="1:3" x14ac:dyDescent="0.25">
      <c r="B8" t="s">
        <v>211</v>
      </c>
      <c r="C8" s="196">
        <f>SUMIF(INPUTS!$D$5:$BW$5,'Main Replaced'!B8,INPUTS!$D$126:$BW$126)</f>
        <v>148.91988636363638</v>
      </c>
    </row>
    <row r="9" spans="1:3" x14ac:dyDescent="0.25">
      <c r="B9" t="s">
        <v>212</v>
      </c>
      <c r="C9" s="196">
        <f>SUMIF(INPUTS!$D$5:$BW$5,'Main Replaced'!B9,INPUTS!$D$126:$BW$126)</f>
        <v>124.17765151515151</v>
      </c>
    </row>
    <row r="10" spans="1:3" x14ac:dyDescent="0.25">
      <c r="B10" t="s">
        <v>213</v>
      </c>
      <c r="C10" s="196">
        <f>SUMIF(INPUTS!$D$5:$BW$5,'Main Replaced'!B10,INPUTS!$D$126:$BW$126)</f>
        <v>0</v>
      </c>
    </row>
    <row r="11" spans="1:3" x14ac:dyDescent="0.25">
      <c r="B11" t="s">
        <v>214</v>
      </c>
      <c r="C11" s="196">
        <f>SUMIF(INPUTS!$D$5:$BW$5,'Main Replaced'!B11,INPUTS!$D$126:$BW$126)</f>
        <v>0</v>
      </c>
    </row>
    <row r="12" spans="1:3" x14ac:dyDescent="0.25">
      <c r="B12" t="s">
        <v>215</v>
      </c>
      <c r="C12" s="196">
        <f>SUMIF(INPUTS!$D$5:$BW$5,'Main Replaced'!B12,INPUTS!$D$126:$BW$126)</f>
        <v>0</v>
      </c>
    </row>
    <row r="13" spans="1:3" x14ac:dyDescent="0.25">
      <c r="B13" t="s">
        <v>216</v>
      </c>
      <c r="C13" s="196">
        <f>SUMIF(INPUTS!$D$5:$BW$5,'Main Replaced'!B13,INPUTS!$D$126:$BW$126)</f>
        <v>0</v>
      </c>
    </row>
    <row r="15" spans="1:3" x14ac:dyDescent="0.25">
      <c r="B15" t="s">
        <v>0</v>
      </c>
      <c r="C15" s="196">
        <f>SUM(C4:C14)</f>
        <v>832.34337121212116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H163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20" sqref="A20"/>
      <selection pane="bottomRight"/>
    </sheetView>
  </sheetViews>
  <sheetFormatPr defaultColWidth="9.140625" defaultRowHeight="15.75" outlineLevelRow="1" x14ac:dyDescent="0.25"/>
  <cols>
    <col min="1" max="1" width="17.5703125" style="84" customWidth="1"/>
    <col min="2" max="2" width="44.42578125" style="84" bestFit="1" customWidth="1"/>
    <col min="3" max="3" width="22.42578125" style="84" bestFit="1" customWidth="1"/>
    <col min="4" max="55" width="11.5703125" style="84" customWidth="1"/>
    <col min="56" max="60" width="11.5703125" style="148" customWidth="1"/>
    <col min="61" max="61" width="11.5703125" style="84" customWidth="1"/>
    <col min="62" max="75" width="11.5703125" style="149" customWidth="1"/>
    <col min="76" max="216" width="9.140625" style="149"/>
    <col min="217" max="16384" width="9.140625" style="84"/>
  </cols>
  <sheetData>
    <row r="1" spans="1:75" s="149" customFormat="1" x14ac:dyDescent="0.25">
      <c r="E1" s="184"/>
      <c r="F1" s="184"/>
      <c r="BD1" s="148"/>
      <c r="BE1" s="148"/>
      <c r="BF1" s="148"/>
      <c r="BG1" s="148"/>
      <c r="BH1" s="148"/>
      <c r="BI1" s="148"/>
      <c r="BJ1" s="148"/>
    </row>
    <row r="2" spans="1:75" ht="18" x14ac:dyDescent="0.25">
      <c r="B2" s="150" t="s">
        <v>217</v>
      </c>
      <c r="O2" s="198"/>
      <c r="BI2" s="148"/>
      <c r="BJ2" s="148"/>
    </row>
    <row r="3" spans="1:75" ht="18" x14ac:dyDescent="0.25">
      <c r="B3" s="150" t="s">
        <v>136</v>
      </c>
      <c r="BI3" s="148"/>
      <c r="BJ3" s="148"/>
    </row>
    <row r="4" spans="1:75" x14ac:dyDescent="0.25">
      <c r="A4" s="157" t="s">
        <v>146</v>
      </c>
      <c r="B4" s="151"/>
      <c r="C4" s="152"/>
      <c r="BI4" s="148"/>
      <c r="BJ4" s="148"/>
    </row>
    <row r="5" spans="1:75" x14ac:dyDescent="0.25">
      <c r="A5" s="85"/>
      <c r="B5" s="151" t="s">
        <v>144</v>
      </c>
      <c r="C5" s="152"/>
      <c r="D5" s="153" t="str">
        <f t="shared" ref="D5:BO5" si="0">IF(D8&lt;DATE(2019,9,1),"Roll-in 1",IF(D8&lt;DATE(2020,3,1),"Roll-in 2",IF(D8&lt;DATE(2020,9,1),"Roll-in 3",IF(D8&lt;DATE(2021,3,1),"Roll-in 4",IF(D8&lt;DATE(2021,9,1),"Roll-in 5",IF(D8&lt;DATE(2022,3,1),"Roll-in 6",IF(D8&lt;DATE(2022,9,1),"Roll-in 7",IF(D8&lt;DATE(2023,3,1),"Roll-in 8",IF(D8&lt;DATE(2023,9,1),"Roll-in 9",IF(D8&lt;DATE(2025,1,1),"Roll-in 10"))))))))))</f>
        <v>Roll-in 1</v>
      </c>
      <c r="E5" s="153" t="str">
        <f t="shared" si="0"/>
        <v>Roll-in 1</v>
      </c>
      <c r="F5" s="153" t="str">
        <f t="shared" si="0"/>
        <v>Roll-in 1</v>
      </c>
      <c r="G5" s="153" t="str">
        <f t="shared" si="0"/>
        <v>Roll-in 1</v>
      </c>
      <c r="H5" s="153" t="str">
        <f t="shared" si="0"/>
        <v>Roll-in 1</v>
      </c>
      <c r="I5" s="153" t="str">
        <f t="shared" si="0"/>
        <v>Roll-in 1</v>
      </c>
      <c r="J5" s="153" t="str">
        <f t="shared" si="0"/>
        <v>Roll-in 1</v>
      </c>
      <c r="K5" s="153" t="str">
        <f t="shared" si="0"/>
        <v>Roll-in 1</v>
      </c>
      <c r="L5" s="153" t="str">
        <f t="shared" si="0"/>
        <v>Roll-in 2</v>
      </c>
      <c r="M5" s="153" t="str">
        <f t="shared" si="0"/>
        <v>Roll-in 2</v>
      </c>
      <c r="N5" s="153" t="str">
        <f t="shared" si="0"/>
        <v>Roll-in 2</v>
      </c>
      <c r="O5" s="153" t="str">
        <f t="shared" si="0"/>
        <v>Roll-in 2</v>
      </c>
      <c r="P5" s="153" t="str">
        <f t="shared" si="0"/>
        <v>Roll-in 2</v>
      </c>
      <c r="Q5" s="153" t="str">
        <f t="shared" si="0"/>
        <v>Roll-in 2</v>
      </c>
      <c r="R5" s="153" t="str">
        <f t="shared" si="0"/>
        <v>Roll-in 3</v>
      </c>
      <c r="S5" s="153" t="str">
        <f t="shared" si="0"/>
        <v>Roll-in 3</v>
      </c>
      <c r="T5" s="153" t="str">
        <f t="shared" si="0"/>
        <v>Roll-in 3</v>
      </c>
      <c r="U5" s="153" t="str">
        <f t="shared" si="0"/>
        <v>Roll-in 3</v>
      </c>
      <c r="V5" s="153" t="str">
        <f t="shared" si="0"/>
        <v>Roll-in 3</v>
      </c>
      <c r="W5" s="153" t="str">
        <f t="shared" si="0"/>
        <v>Roll-in 3</v>
      </c>
      <c r="X5" s="153" t="str">
        <f t="shared" si="0"/>
        <v>Roll-in 4</v>
      </c>
      <c r="Y5" s="153" t="str">
        <f t="shared" si="0"/>
        <v>Roll-in 4</v>
      </c>
      <c r="Z5" s="153" t="str">
        <f t="shared" si="0"/>
        <v>Roll-in 4</v>
      </c>
      <c r="AA5" s="153" t="str">
        <f t="shared" si="0"/>
        <v>Roll-in 4</v>
      </c>
      <c r="AB5" s="153" t="str">
        <f t="shared" si="0"/>
        <v>Roll-in 4</v>
      </c>
      <c r="AC5" s="153" t="str">
        <f t="shared" si="0"/>
        <v>Roll-in 4</v>
      </c>
      <c r="AD5" s="153" t="str">
        <f t="shared" si="0"/>
        <v>Roll-in 5</v>
      </c>
      <c r="AE5" s="153" t="str">
        <f t="shared" si="0"/>
        <v>Roll-in 5</v>
      </c>
      <c r="AF5" s="153" t="str">
        <f t="shared" si="0"/>
        <v>Roll-in 5</v>
      </c>
      <c r="AG5" s="153" t="str">
        <f t="shared" si="0"/>
        <v>Roll-in 5</v>
      </c>
      <c r="AH5" s="153" t="str">
        <f t="shared" si="0"/>
        <v>Roll-in 5</v>
      </c>
      <c r="AI5" s="153" t="str">
        <f t="shared" si="0"/>
        <v>Roll-in 5</v>
      </c>
      <c r="AJ5" s="153" t="str">
        <f t="shared" si="0"/>
        <v>Roll-in 6</v>
      </c>
      <c r="AK5" s="153" t="str">
        <f t="shared" si="0"/>
        <v>Roll-in 6</v>
      </c>
      <c r="AL5" s="153" t="str">
        <f t="shared" si="0"/>
        <v>Roll-in 6</v>
      </c>
      <c r="AM5" s="153" t="str">
        <f t="shared" si="0"/>
        <v>Roll-in 6</v>
      </c>
      <c r="AN5" s="153" t="str">
        <f t="shared" si="0"/>
        <v>Roll-in 6</v>
      </c>
      <c r="AO5" s="153" t="str">
        <f t="shared" si="0"/>
        <v>Roll-in 6</v>
      </c>
      <c r="AP5" s="153" t="str">
        <f t="shared" si="0"/>
        <v>Roll-in 7</v>
      </c>
      <c r="AQ5" s="153" t="str">
        <f t="shared" si="0"/>
        <v>Roll-in 7</v>
      </c>
      <c r="AR5" s="153" t="str">
        <f t="shared" si="0"/>
        <v>Roll-in 7</v>
      </c>
      <c r="AS5" s="153" t="str">
        <f t="shared" si="0"/>
        <v>Roll-in 7</v>
      </c>
      <c r="AT5" s="153" t="str">
        <f t="shared" si="0"/>
        <v>Roll-in 7</v>
      </c>
      <c r="AU5" s="153" t="str">
        <f t="shared" si="0"/>
        <v>Roll-in 7</v>
      </c>
      <c r="AV5" s="153" t="str">
        <f t="shared" si="0"/>
        <v>Roll-in 8</v>
      </c>
      <c r="AW5" s="153" t="str">
        <f t="shared" si="0"/>
        <v>Roll-in 8</v>
      </c>
      <c r="AX5" s="153" t="str">
        <f t="shared" si="0"/>
        <v>Roll-in 8</v>
      </c>
      <c r="AY5" s="153" t="str">
        <f t="shared" si="0"/>
        <v>Roll-in 8</v>
      </c>
      <c r="AZ5" s="153" t="str">
        <f t="shared" si="0"/>
        <v>Roll-in 8</v>
      </c>
      <c r="BA5" s="153" t="str">
        <f t="shared" si="0"/>
        <v>Roll-in 8</v>
      </c>
      <c r="BB5" s="153" t="str">
        <f t="shared" si="0"/>
        <v>Roll-in 9</v>
      </c>
      <c r="BC5" s="153" t="str">
        <f t="shared" si="0"/>
        <v>Roll-in 9</v>
      </c>
      <c r="BD5" s="153" t="str">
        <f t="shared" si="0"/>
        <v>Roll-in 9</v>
      </c>
      <c r="BE5" s="153" t="str">
        <f t="shared" si="0"/>
        <v>Roll-in 9</v>
      </c>
      <c r="BF5" s="153" t="str">
        <f t="shared" si="0"/>
        <v>Roll-in 9</v>
      </c>
      <c r="BG5" s="153" t="str">
        <f t="shared" si="0"/>
        <v>Roll-in 9</v>
      </c>
      <c r="BH5" s="153" t="str">
        <f t="shared" si="0"/>
        <v>Roll-in 10</v>
      </c>
      <c r="BI5" s="153" t="str">
        <f t="shared" si="0"/>
        <v>Roll-in 10</v>
      </c>
      <c r="BJ5" s="153" t="str">
        <f t="shared" si="0"/>
        <v>Roll-in 10</v>
      </c>
      <c r="BK5" s="153" t="str">
        <f t="shared" si="0"/>
        <v>Roll-in 10</v>
      </c>
      <c r="BL5" s="153" t="str">
        <f t="shared" si="0"/>
        <v>Roll-in 10</v>
      </c>
      <c r="BM5" s="153" t="str">
        <f t="shared" si="0"/>
        <v>Roll-in 10</v>
      </c>
      <c r="BN5" s="153" t="str">
        <f t="shared" si="0"/>
        <v>Roll-in 10</v>
      </c>
      <c r="BO5" s="153" t="str">
        <f t="shared" si="0"/>
        <v>Roll-in 10</v>
      </c>
      <c r="BP5" s="153" t="str">
        <f t="shared" ref="BP5:BV5" si="1">IF(BP8&lt;DATE(2019,9,1),"Roll-in 1",IF(BP8&lt;DATE(2020,3,1),"Roll-in 2",IF(BP8&lt;DATE(2020,9,1),"Roll-in 3",IF(BP8&lt;DATE(2021,3,1),"Roll-in 4",IF(BP8&lt;DATE(2021,9,1),"Roll-in 5",IF(BP8&lt;DATE(2022,3,1),"Roll-in 6",IF(BP8&lt;DATE(2022,9,1),"Roll-in 7",IF(BP8&lt;DATE(2023,3,1),"Roll-in 8",IF(BP8&lt;DATE(2023,9,1),"Roll-in 9",IF(BP8&lt;DATE(2025,1,1),"Roll-in 10"))))))))))</f>
        <v>Roll-in 10</v>
      </c>
      <c r="BQ5" s="153" t="str">
        <f t="shared" si="1"/>
        <v>Roll-in 10</v>
      </c>
      <c r="BR5" s="153" t="str">
        <f t="shared" si="1"/>
        <v>Roll-in 10</v>
      </c>
      <c r="BS5" s="153" t="str">
        <f t="shared" si="1"/>
        <v>Roll-in 10</v>
      </c>
      <c r="BT5" s="153" t="str">
        <f t="shared" si="1"/>
        <v>Roll-in 10</v>
      </c>
      <c r="BU5" s="153" t="str">
        <f t="shared" si="1"/>
        <v>Roll-in 10</v>
      </c>
      <c r="BV5" s="153" t="str">
        <f t="shared" si="1"/>
        <v>Roll-in 10</v>
      </c>
      <c r="BW5" s="153" t="str">
        <f>IF(BW8&lt;DATE(2019,9,1),"Roll-in 1",IF(BW8&lt;DATE(2020,3,1),"Roll-in 2",IF(BW8&lt;DATE(2020,9,1),"Roll-in 3",IF(BW8&lt;DATE(2021,3,1),"Roll-in 4",IF(BW8&lt;DATE(2021,9,1),"Roll-in 5",IF(BW8&lt;DATE(2022,3,1),"Roll-in 6",IF(BW8&lt;DATE(2022,9,1),"Roll-in 7",IF(BW8&lt;DATE(2023,3,1),"Roll-in 8",IF(BW8&lt;DATE(2023,9,1),"Roll-in 9",IF(BW8&lt;DATE(2025,1,1),"Roll-in 10"))))))))))</f>
        <v>Roll-in 10</v>
      </c>
    </row>
    <row r="6" spans="1:75" x14ac:dyDescent="0.25">
      <c r="A6" s="85"/>
      <c r="B6" s="151"/>
      <c r="C6" s="152"/>
      <c r="D6" s="153">
        <f>MONTH(D8)</f>
        <v>1</v>
      </c>
      <c r="E6" s="153">
        <f t="shared" ref="E6:T6" si="2">MONTH(E8)</f>
        <v>2</v>
      </c>
      <c r="F6" s="153">
        <f t="shared" si="2"/>
        <v>3</v>
      </c>
      <c r="G6" s="153">
        <f t="shared" si="2"/>
        <v>4</v>
      </c>
      <c r="H6" s="153">
        <f t="shared" si="2"/>
        <v>5</v>
      </c>
      <c r="I6" s="153">
        <f t="shared" si="2"/>
        <v>6</v>
      </c>
      <c r="J6" s="153">
        <f t="shared" si="2"/>
        <v>7</v>
      </c>
      <c r="K6" s="153">
        <f t="shared" si="2"/>
        <v>8</v>
      </c>
      <c r="L6" s="153">
        <f t="shared" si="2"/>
        <v>9</v>
      </c>
      <c r="M6" s="153">
        <f t="shared" si="2"/>
        <v>10</v>
      </c>
      <c r="N6" s="153">
        <f t="shared" si="2"/>
        <v>11</v>
      </c>
      <c r="O6" s="153">
        <f t="shared" si="2"/>
        <v>12</v>
      </c>
      <c r="P6" s="153">
        <f t="shared" si="2"/>
        <v>1</v>
      </c>
      <c r="Q6" s="153">
        <f t="shared" si="2"/>
        <v>2</v>
      </c>
      <c r="R6" s="153">
        <f t="shared" si="2"/>
        <v>3</v>
      </c>
      <c r="S6" s="153">
        <f t="shared" si="2"/>
        <v>4</v>
      </c>
      <c r="T6" s="153">
        <f t="shared" si="2"/>
        <v>5</v>
      </c>
      <c r="U6" s="153">
        <f>MONTH(U8)</f>
        <v>6</v>
      </c>
      <c r="V6" s="153">
        <f t="shared" ref="V6:AB6" si="3">MONTH(V8)</f>
        <v>7</v>
      </c>
      <c r="W6" s="153">
        <f t="shared" si="3"/>
        <v>8</v>
      </c>
      <c r="X6" s="153">
        <f t="shared" si="3"/>
        <v>9</v>
      </c>
      <c r="Y6" s="153">
        <f t="shared" si="3"/>
        <v>10</v>
      </c>
      <c r="Z6" s="153">
        <f t="shared" si="3"/>
        <v>11</v>
      </c>
      <c r="AA6" s="153">
        <f t="shared" si="3"/>
        <v>12</v>
      </c>
      <c r="AB6" s="153">
        <f t="shared" si="3"/>
        <v>1</v>
      </c>
      <c r="AC6" s="153">
        <f>MONTH(AC8)</f>
        <v>2</v>
      </c>
      <c r="AD6" s="153">
        <f t="shared" ref="AD6:AS6" si="4">MONTH(AD8)</f>
        <v>3</v>
      </c>
      <c r="AE6" s="153">
        <f t="shared" si="4"/>
        <v>4</v>
      </c>
      <c r="AF6" s="153">
        <f t="shared" si="4"/>
        <v>5</v>
      </c>
      <c r="AG6" s="153">
        <f t="shared" si="4"/>
        <v>6</v>
      </c>
      <c r="AH6" s="153">
        <f t="shared" si="4"/>
        <v>7</v>
      </c>
      <c r="AI6" s="153">
        <f t="shared" si="4"/>
        <v>8</v>
      </c>
      <c r="AJ6" s="153">
        <f t="shared" si="4"/>
        <v>9</v>
      </c>
      <c r="AK6" s="153">
        <f t="shared" si="4"/>
        <v>10</v>
      </c>
      <c r="AL6" s="153">
        <f t="shared" si="4"/>
        <v>11</v>
      </c>
      <c r="AM6" s="153">
        <f t="shared" si="4"/>
        <v>12</v>
      </c>
      <c r="AN6" s="153">
        <f t="shared" si="4"/>
        <v>1</v>
      </c>
      <c r="AO6" s="153">
        <f t="shared" si="4"/>
        <v>2</v>
      </c>
      <c r="AP6" s="153">
        <f t="shared" si="4"/>
        <v>3</v>
      </c>
      <c r="AQ6" s="153">
        <f t="shared" si="4"/>
        <v>4</v>
      </c>
      <c r="AR6" s="153">
        <f t="shared" si="4"/>
        <v>5</v>
      </c>
      <c r="AS6" s="153">
        <f t="shared" si="4"/>
        <v>6</v>
      </c>
      <c r="AT6" s="153">
        <f>MONTH(AT8)</f>
        <v>7</v>
      </c>
      <c r="AU6" s="153">
        <f>MONTH(AU8)</f>
        <v>8</v>
      </c>
      <c r="AV6" s="153">
        <f>MONTH(AV8)</f>
        <v>9</v>
      </c>
      <c r="AW6" s="153">
        <f t="shared" ref="AW6:BK6" si="5">MONTH(AW8)</f>
        <v>10</v>
      </c>
      <c r="AX6" s="153">
        <f t="shared" si="5"/>
        <v>11</v>
      </c>
      <c r="AY6" s="153">
        <f t="shared" si="5"/>
        <v>12</v>
      </c>
      <c r="AZ6" s="153">
        <f t="shared" si="5"/>
        <v>1</v>
      </c>
      <c r="BA6" s="153">
        <f t="shared" si="5"/>
        <v>2</v>
      </c>
      <c r="BB6" s="153">
        <f t="shared" si="5"/>
        <v>3</v>
      </c>
      <c r="BC6" s="153">
        <f t="shared" si="5"/>
        <v>4</v>
      </c>
      <c r="BD6" s="153">
        <f t="shared" si="5"/>
        <v>5</v>
      </c>
      <c r="BE6" s="153">
        <f t="shared" si="5"/>
        <v>6</v>
      </c>
      <c r="BF6" s="153">
        <f t="shared" si="5"/>
        <v>7</v>
      </c>
      <c r="BG6" s="153">
        <f t="shared" si="5"/>
        <v>8</v>
      </c>
      <c r="BH6" s="153">
        <f t="shared" si="5"/>
        <v>9</v>
      </c>
      <c r="BI6" s="153">
        <f t="shared" si="5"/>
        <v>10</v>
      </c>
      <c r="BJ6" s="153">
        <f t="shared" si="5"/>
        <v>11</v>
      </c>
      <c r="BK6" s="153">
        <f t="shared" si="5"/>
        <v>12</v>
      </c>
      <c r="BL6" s="153">
        <f t="shared" ref="BL6:BM6" si="6">MONTH(BL8)</f>
        <v>1</v>
      </c>
      <c r="BM6" s="153">
        <f t="shared" si="6"/>
        <v>2</v>
      </c>
      <c r="BN6" s="153">
        <f t="shared" ref="BN6:BQ6" si="7">MONTH(BN8)</f>
        <v>3</v>
      </c>
      <c r="BO6" s="153">
        <f t="shared" si="7"/>
        <v>4</v>
      </c>
      <c r="BP6" s="153">
        <f t="shared" si="7"/>
        <v>5</v>
      </c>
      <c r="BQ6" s="153">
        <f t="shared" si="7"/>
        <v>6</v>
      </c>
      <c r="BR6" s="153">
        <f t="shared" ref="BR6:BW6" si="8">MONTH(BR8)</f>
        <v>7</v>
      </c>
      <c r="BS6" s="153">
        <f t="shared" si="8"/>
        <v>8</v>
      </c>
      <c r="BT6" s="153">
        <f t="shared" si="8"/>
        <v>9</v>
      </c>
      <c r="BU6" s="153">
        <f t="shared" si="8"/>
        <v>10</v>
      </c>
      <c r="BV6" s="153">
        <f t="shared" si="8"/>
        <v>11</v>
      </c>
      <c r="BW6" s="153">
        <f t="shared" si="8"/>
        <v>12</v>
      </c>
    </row>
    <row r="7" spans="1:75" x14ac:dyDescent="0.25">
      <c r="A7" s="85"/>
      <c r="B7" s="151"/>
      <c r="C7" s="152"/>
      <c r="D7" s="153">
        <f>YEAR(D8)</f>
        <v>2019</v>
      </c>
      <c r="E7" s="153">
        <f t="shared" ref="E7:T7" si="9">YEAR(E8)</f>
        <v>2019</v>
      </c>
      <c r="F7" s="153">
        <f t="shared" si="9"/>
        <v>2019</v>
      </c>
      <c r="G7" s="153">
        <f t="shared" si="9"/>
        <v>2019</v>
      </c>
      <c r="H7" s="153">
        <f t="shared" si="9"/>
        <v>2019</v>
      </c>
      <c r="I7" s="153">
        <f t="shared" si="9"/>
        <v>2019</v>
      </c>
      <c r="J7" s="153">
        <f t="shared" si="9"/>
        <v>2019</v>
      </c>
      <c r="K7" s="153">
        <f t="shared" si="9"/>
        <v>2019</v>
      </c>
      <c r="L7" s="153">
        <f>YEAR(L8)</f>
        <v>2019</v>
      </c>
      <c r="M7" s="153">
        <f t="shared" si="9"/>
        <v>2019</v>
      </c>
      <c r="N7" s="153">
        <f t="shared" si="9"/>
        <v>2019</v>
      </c>
      <c r="O7" s="153">
        <f t="shared" si="9"/>
        <v>2019</v>
      </c>
      <c r="P7" s="153">
        <f t="shared" si="9"/>
        <v>2020</v>
      </c>
      <c r="Q7" s="153">
        <f t="shared" si="9"/>
        <v>2020</v>
      </c>
      <c r="R7" s="153">
        <f t="shared" si="9"/>
        <v>2020</v>
      </c>
      <c r="S7" s="153">
        <f t="shared" si="9"/>
        <v>2020</v>
      </c>
      <c r="T7" s="153">
        <f t="shared" si="9"/>
        <v>2020</v>
      </c>
      <c r="U7" s="153">
        <f t="shared" ref="U7:BW7" si="10">YEAR(U8)</f>
        <v>2020</v>
      </c>
      <c r="V7" s="153">
        <f t="shared" si="10"/>
        <v>2020</v>
      </c>
      <c r="W7" s="153">
        <f t="shared" si="10"/>
        <v>2020</v>
      </c>
      <c r="X7" s="153">
        <f t="shared" si="10"/>
        <v>2020</v>
      </c>
      <c r="Y7" s="153">
        <f t="shared" si="10"/>
        <v>2020</v>
      </c>
      <c r="Z7" s="153">
        <f t="shared" si="10"/>
        <v>2020</v>
      </c>
      <c r="AA7" s="153">
        <f t="shared" si="10"/>
        <v>2020</v>
      </c>
      <c r="AB7" s="153">
        <f t="shared" si="10"/>
        <v>2021</v>
      </c>
      <c r="AC7" s="153">
        <f t="shared" si="10"/>
        <v>2021</v>
      </c>
      <c r="AD7" s="153">
        <f t="shared" si="10"/>
        <v>2021</v>
      </c>
      <c r="AE7" s="153">
        <f t="shared" si="10"/>
        <v>2021</v>
      </c>
      <c r="AF7" s="153">
        <f t="shared" si="10"/>
        <v>2021</v>
      </c>
      <c r="AG7" s="153">
        <f t="shared" si="10"/>
        <v>2021</v>
      </c>
      <c r="AH7" s="153">
        <f t="shared" si="10"/>
        <v>2021</v>
      </c>
      <c r="AI7" s="153">
        <f t="shared" si="10"/>
        <v>2021</v>
      </c>
      <c r="AJ7" s="153">
        <f t="shared" si="10"/>
        <v>2021</v>
      </c>
      <c r="AK7" s="153">
        <f t="shared" si="10"/>
        <v>2021</v>
      </c>
      <c r="AL7" s="153">
        <f t="shared" si="10"/>
        <v>2021</v>
      </c>
      <c r="AM7" s="153">
        <f t="shared" si="10"/>
        <v>2021</v>
      </c>
      <c r="AN7" s="153">
        <f t="shared" si="10"/>
        <v>2022</v>
      </c>
      <c r="AO7" s="153">
        <f t="shared" si="10"/>
        <v>2022</v>
      </c>
      <c r="AP7" s="153">
        <f t="shared" si="10"/>
        <v>2022</v>
      </c>
      <c r="AQ7" s="153">
        <f t="shared" si="10"/>
        <v>2022</v>
      </c>
      <c r="AR7" s="153">
        <f t="shared" si="10"/>
        <v>2022</v>
      </c>
      <c r="AS7" s="153">
        <f t="shared" si="10"/>
        <v>2022</v>
      </c>
      <c r="AT7" s="153">
        <f t="shared" si="10"/>
        <v>2022</v>
      </c>
      <c r="AU7" s="153">
        <f t="shared" si="10"/>
        <v>2022</v>
      </c>
      <c r="AV7" s="153">
        <f t="shared" si="10"/>
        <v>2022</v>
      </c>
      <c r="AW7" s="153">
        <f t="shared" si="10"/>
        <v>2022</v>
      </c>
      <c r="AX7" s="153">
        <f t="shared" si="10"/>
        <v>2022</v>
      </c>
      <c r="AY7" s="153">
        <f t="shared" si="10"/>
        <v>2022</v>
      </c>
      <c r="AZ7" s="153">
        <f t="shared" si="10"/>
        <v>2023</v>
      </c>
      <c r="BA7" s="153">
        <f t="shared" si="10"/>
        <v>2023</v>
      </c>
      <c r="BB7" s="153">
        <f t="shared" si="10"/>
        <v>2023</v>
      </c>
      <c r="BC7" s="153">
        <f t="shared" si="10"/>
        <v>2023</v>
      </c>
      <c r="BD7" s="153">
        <f t="shared" si="10"/>
        <v>2023</v>
      </c>
      <c r="BE7" s="153">
        <f t="shared" si="10"/>
        <v>2023</v>
      </c>
      <c r="BF7" s="153">
        <f t="shared" si="10"/>
        <v>2023</v>
      </c>
      <c r="BG7" s="153">
        <f t="shared" si="10"/>
        <v>2023</v>
      </c>
      <c r="BH7" s="153">
        <f t="shared" si="10"/>
        <v>2023</v>
      </c>
      <c r="BI7" s="153">
        <f t="shared" si="10"/>
        <v>2023</v>
      </c>
      <c r="BJ7" s="153">
        <f t="shared" si="10"/>
        <v>2023</v>
      </c>
      <c r="BK7" s="153">
        <f t="shared" si="10"/>
        <v>2023</v>
      </c>
      <c r="BL7" s="153">
        <f t="shared" si="10"/>
        <v>2024</v>
      </c>
      <c r="BM7" s="153">
        <f t="shared" si="10"/>
        <v>2024</v>
      </c>
      <c r="BN7" s="153">
        <f t="shared" si="10"/>
        <v>2024</v>
      </c>
      <c r="BO7" s="153">
        <f t="shared" si="10"/>
        <v>2024</v>
      </c>
      <c r="BP7" s="153">
        <f t="shared" si="10"/>
        <v>2024</v>
      </c>
      <c r="BQ7" s="153">
        <f t="shared" si="10"/>
        <v>2024</v>
      </c>
      <c r="BR7" s="153">
        <f t="shared" si="10"/>
        <v>2024</v>
      </c>
      <c r="BS7" s="153">
        <f t="shared" si="10"/>
        <v>2024</v>
      </c>
      <c r="BT7" s="153">
        <f t="shared" si="10"/>
        <v>2024</v>
      </c>
      <c r="BU7" s="153">
        <f t="shared" si="10"/>
        <v>2024</v>
      </c>
      <c r="BV7" s="153">
        <f t="shared" si="10"/>
        <v>2024</v>
      </c>
      <c r="BW7" s="153">
        <f t="shared" si="10"/>
        <v>2024</v>
      </c>
    </row>
    <row r="8" spans="1:75" x14ac:dyDescent="0.25">
      <c r="A8" s="85"/>
      <c r="B8" s="151" t="s">
        <v>130</v>
      </c>
      <c r="C8" s="153" t="s">
        <v>160</v>
      </c>
      <c r="D8" s="154">
        <v>43496</v>
      </c>
      <c r="E8" s="154">
        <f>EOMONTH(D8,1)</f>
        <v>43524</v>
      </c>
      <c r="F8" s="154">
        <f t="shared" ref="F8:BK8" si="11">EOMONTH(E8,1)</f>
        <v>43555</v>
      </c>
      <c r="G8" s="154">
        <f t="shared" si="11"/>
        <v>43585</v>
      </c>
      <c r="H8" s="154">
        <f t="shared" si="11"/>
        <v>43616</v>
      </c>
      <c r="I8" s="154">
        <f t="shared" si="11"/>
        <v>43646</v>
      </c>
      <c r="J8" s="154">
        <f t="shared" si="11"/>
        <v>43677</v>
      </c>
      <c r="K8" s="154">
        <f t="shared" si="11"/>
        <v>43708</v>
      </c>
      <c r="L8" s="154">
        <f t="shared" si="11"/>
        <v>43738</v>
      </c>
      <c r="M8" s="154">
        <f t="shared" si="11"/>
        <v>43769</v>
      </c>
      <c r="N8" s="154">
        <f t="shared" si="11"/>
        <v>43799</v>
      </c>
      <c r="O8" s="154">
        <f t="shared" si="11"/>
        <v>43830</v>
      </c>
      <c r="P8" s="154">
        <f t="shared" si="11"/>
        <v>43861</v>
      </c>
      <c r="Q8" s="154">
        <f t="shared" si="11"/>
        <v>43890</v>
      </c>
      <c r="R8" s="154">
        <f t="shared" si="11"/>
        <v>43921</v>
      </c>
      <c r="S8" s="154">
        <f t="shared" si="11"/>
        <v>43951</v>
      </c>
      <c r="T8" s="154">
        <f t="shared" si="11"/>
        <v>43982</v>
      </c>
      <c r="U8" s="154">
        <f t="shared" si="11"/>
        <v>44012</v>
      </c>
      <c r="V8" s="154">
        <f t="shared" si="11"/>
        <v>44043</v>
      </c>
      <c r="W8" s="154">
        <f t="shared" si="11"/>
        <v>44074</v>
      </c>
      <c r="X8" s="154">
        <f t="shared" si="11"/>
        <v>44104</v>
      </c>
      <c r="Y8" s="154">
        <f t="shared" si="11"/>
        <v>44135</v>
      </c>
      <c r="Z8" s="154">
        <f t="shared" si="11"/>
        <v>44165</v>
      </c>
      <c r="AA8" s="154">
        <f t="shared" si="11"/>
        <v>44196</v>
      </c>
      <c r="AB8" s="154">
        <f t="shared" si="11"/>
        <v>44227</v>
      </c>
      <c r="AC8" s="154">
        <f t="shared" si="11"/>
        <v>44255</v>
      </c>
      <c r="AD8" s="154">
        <f t="shared" si="11"/>
        <v>44286</v>
      </c>
      <c r="AE8" s="154">
        <f t="shared" si="11"/>
        <v>44316</v>
      </c>
      <c r="AF8" s="154">
        <f t="shared" si="11"/>
        <v>44347</v>
      </c>
      <c r="AG8" s="154">
        <f t="shared" si="11"/>
        <v>44377</v>
      </c>
      <c r="AH8" s="154">
        <f t="shared" si="11"/>
        <v>44408</v>
      </c>
      <c r="AI8" s="154">
        <f t="shared" si="11"/>
        <v>44439</v>
      </c>
      <c r="AJ8" s="154">
        <f t="shared" si="11"/>
        <v>44469</v>
      </c>
      <c r="AK8" s="154">
        <f t="shared" si="11"/>
        <v>44500</v>
      </c>
      <c r="AL8" s="154">
        <f t="shared" si="11"/>
        <v>44530</v>
      </c>
      <c r="AM8" s="154">
        <f t="shared" si="11"/>
        <v>44561</v>
      </c>
      <c r="AN8" s="154">
        <f t="shared" si="11"/>
        <v>44592</v>
      </c>
      <c r="AO8" s="154">
        <f t="shared" si="11"/>
        <v>44620</v>
      </c>
      <c r="AP8" s="154">
        <f t="shared" si="11"/>
        <v>44651</v>
      </c>
      <c r="AQ8" s="154">
        <f t="shared" si="11"/>
        <v>44681</v>
      </c>
      <c r="AR8" s="154">
        <f t="shared" si="11"/>
        <v>44712</v>
      </c>
      <c r="AS8" s="154">
        <f t="shared" si="11"/>
        <v>44742</v>
      </c>
      <c r="AT8" s="154">
        <f t="shared" si="11"/>
        <v>44773</v>
      </c>
      <c r="AU8" s="154">
        <f t="shared" si="11"/>
        <v>44804</v>
      </c>
      <c r="AV8" s="154">
        <f t="shared" si="11"/>
        <v>44834</v>
      </c>
      <c r="AW8" s="154">
        <f t="shared" si="11"/>
        <v>44865</v>
      </c>
      <c r="AX8" s="154">
        <f t="shared" si="11"/>
        <v>44895</v>
      </c>
      <c r="AY8" s="154">
        <f t="shared" si="11"/>
        <v>44926</v>
      </c>
      <c r="AZ8" s="154">
        <f t="shared" si="11"/>
        <v>44957</v>
      </c>
      <c r="BA8" s="154">
        <f t="shared" si="11"/>
        <v>44985</v>
      </c>
      <c r="BB8" s="154">
        <f t="shared" si="11"/>
        <v>45016</v>
      </c>
      <c r="BC8" s="154">
        <f t="shared" si="11"/>
        <v>45046</v>
      </c>
      <c r="BD8" s="154">
        <f t="shared" si="11"/>
        <v>45077</v>
      </c>
      <c r="BE8" s="154">
        <f t="shared" si="11"/>
        <v>45107</v>
      </c>
      <c r="BF8" s="154">
        <f t="shared" si="11"/>
        <v>45138</v>
      </c>
      <c r="BG8" s="154">
        <f t="shared" si="11"/>
        <v>45169</v>
      </c>
      <c r="BH8" s="154">
        <f t="shared" si="11"/>
        <v>45199</v>
      </c>
      <c r="BI8" s="154">
        <f t="shared" si="11"/>
        <v>45230</v>
      </c>
      <c r="BJ8" s="154">
        <f t="shared" si="11"/>
        <v>45260</v>
      </c>
      <c r="BK8" s="154">
        <f t="shared" si="11"/>
        <v>45291</v>
      </c>
      <c r="BL8" s="154">
        <f t="shared" ref="BL8" si="12">EOMONTH(BK8,1)</f>
        <v>45322</v>
      </c>
      <c r="BM8" s="154">
        <f t="shared" ref="BM8" si="13">EOMONTH(BL8,1)</f>
        <v>45351</v>
      </c>
      <c r="BN8" s="154">
        <f t="shared" ref="BN8" si="14">EOMONTH(BM8,1)</f>
        <v>45382</v>
      </c>
      <c r="BO8" s="154">
        <f t="shared" ref="BO8" si="15">EOMONTH(BN8,1)</f>
        <v>45412</v>
      </c>
      <c r="BP8" s="154">
        <f t="shared" ref="BP8" si="16">EOMONTH(BO8,1)</f>
        <v>45443</v>
      </c>
      <c r="BQ8" s="154">
        <f t="shared" ref="BQ8" si="17">EOMONTH(BP8,1)</f>
        <v>45473</v>
      </c>
      <c r="BR8" s="154">
        <f t="shared" ref="BR8" si="18">EOMONTH(BQ8,1)</f>
        <v>45504</v>
      </c>
      <c r="BS8" s="154">
        <f t="shared" ref="BS8" si="19">EOMONTH(BR8,1)</f>
        <v>45535</v>
      </c>
      <c r="BT8" s="154">
        <f t="shared" ref="BT8" si="20">EOMONTH(BS8,1)</f>
        <v>45565</v>
      </c>
      <c r="BU8" s="154">
        <f t="shared" ref="BU8" si="21">EOMONTH(BT8,1)</f>
        <v>45596</v>
      </c>
      <c r="BV8" s="154">
        <f t="shared" ref="BV8:BW8" si="22">EOMONTH(BU8,1)</f>
        <v>45626</v>
      </c>
      <c r="BW8" s="154">
        <f t="shared" si="22"/>
        <v>45657</v>
      </c>
    </row>
    <row r="9" spans="1:75" x14ac:dyDescent="0.25">
      <c r="A9" s="85"/>
      <c r="B9" s="151" t="s">
        <v>131</v>
      </c>
      <c r="C9" s="343">
        <v>44530</v>
      </c>
      <c r="D9" s="153">
        <f t="shared" ref="D9:BK9" si="23">IF(D8&gt;$C$9,0,1)</f>
        <v>1</v>
      </c>
      <c r="E9" s="153">
        <f t="shared" si="23"/>
        <v>1</v>
      </c>
      <c r="F9" s="153">
        <f t="shared" si="23"/>
        <v>1</v>
      </c>
      <c r="G9" s="153">
        <f t="shared" si="23"/>
        <v>1</v>
      </c>
      <c r="H9" s="153">
        <f t="shared" si="23"/>
        <v>1</v>
      </c>
      <c r="I9" s="153">
        <f t="shared" si="23"/>
        <v>1</v>
      </c>
      <c r="J9" s="153">
        <f t="shared" si="23"/>
        <v>1</v>
      </c>
      <c r="K9" s="153">
        <f t="shared" si="23"/>
        <v>1</v>
      </c>
      <c r="L9" s="153">
        <f>IF(L8&gt;$C$9,0,1)</f>
        <v>1</v>
      </c>
      <c r="M9" s="153">
        <f t="shared" si="23"/>
        <v>1</v>
      </c>
      <c r="N9" s="153">
        <f t="shared" si="23"/>
        <v>1</v>
      </c>
      <c r="O9" s="153">
        <f t="shared" si="23"/>
        <v>1</v>
      </c>
      <c r="P9" s="153">
        <f t="shared" si="23"/>
        <v>1</v>
      </c>
      <c r="Q9" s="153">
        <f t="shared" si="23"/>
        <v>1</v>
      </c>
      <c r="R9" s="153">
        <f t="shared" si="23"/>
        <v>1</v>
      </c>
      <c r="S9" s="153">
        <f t="shared" si="23"/>
        <v>1</v>
      </c>
      <c r="T9" s="153">
        <f t="shared" si="23"/>
        <v>1</v>
      </c>
      <c r="U9" s="153">
        <f t="shared" si="23"/>
        <v>1</v>
      </c>
      <c r="V9" s="153">
        <f t="shared" si="23"/>
        <v>1</v>
      </c>
      <c r="W9" s="153">
        <f t="shared" si="23"/>
        <v>1</v>
      </c>
      <c r="X9" s="153">
        <f t="shared" si="23"/>
        <v>1</v>
      </c>
      <c r="Y9" s="153">
        <f t="shared" si="23"/>
        <v>1</v>
      </c>
      <c r="Z9" s="153">
        <f t="shared" si="23"/>
        <v>1</v>
      </c>
      <c r="AA9" s="153">
        <f t="shared" si="23"/>
        <v>1</v>
      </c>
      <c r="AB9" s="153">
        <f t="shared" si="23"/>
        <v>1</v>
      </c>
      <c r="AC9" s="153">
        <f t="shared" si="23"/>
        <v>1</v>
      </c>
      <c r="AD9" s="153">
        <f t="shared" si="23"/>
        <v>1</v>
      </c>
      <c r="AE9" s="153">
        <f t="shared" si="23"/>
        <v>1</v>
      </c>
      <c r="AF9" s="153">
        <f t="shared" si="23"/>
        <v>1</v>
      </c>
      <c r="AG9" s="153">
        <f t="shared" si="23"/>
        <v>1</v>
      </c>
      <c r="AH9" s="153">
        <f t="shared" si="23"/>
        <v>1</v>
      </c>
      <c r="AI9" s="153">
        <f t="shared" si="23"/>
        <v>1</v>
      </c>
      <c r="AJ9" s="153">
        <f t="shared" si="23"/>
        <v>1</v>
      </c>
      <c r="AK9" s="153">
        <f t="shared" si="23"/>
        <v>1</v>
      </c>
      <c r="AL9" s="153">
        <f t="shared" si="23"/>
        <v>1</v>
      </c>
      <c r="AM9" s="153">
        <f t="shared" si="23"/>
        <v>0</v>
      </c>
      <c r="AN9" s="153">
        <f t="shared" si="23"/>
        <v>0</v>
      </c>
      <c r="AO9" s="153">
        <f t="shared" si="23"/>
        <v>0</v>
      </c>
      <c r="AP9" s="153">
        <f t="shared" si="23"/>
        <v>0</v>
      </c>
      <c r="AQ9" s="153">
        <f t="shared" si="23"/>
        <v>0</v>
      </c>
      <c r="AR9" s="153">
        <f t="shared" si="23"/>
        <v>0</v>
      </c>
      <c r="AS9" s="153">
        <f t="shared" si="23"/>
        <v>0</v>
      </c>
      <c r="AT9" s="153">
        <f t="shared" si="23"/>
        <v>0</v>
      </c>
      <c r="AU9" s="153">
        <f t="shared" si="23"/>
        <v>0</v>
      </c>
      <c r="AV9" s="153">
        <f t="shared" si="23"/>
        <v>0</v>
      </c>
      <c r="AW9" s="153">
        <f t="shared" si="23"/>
        <v>0</v>
      </c>
      <c r="AX9" s="153">
        <f t="shared" si="23"/>
        <v>0</v>
      </c>
      <c r="AY9" s="153">
        <f t="shared" si="23"/>
        <v>0</v>
      </c>
      <c r="AZ9" s="153">
        <f t="shared" si="23"/>
        <v>0</v>
      </c>
      <c r="BA9" s="153">
        <f t="shared" si="23"/>
        <v>0</v>
      </c>
      <c r="BB9" s="153">
        <f t="shared" si="23"/>
        <v>0</v>
      </c>
      <c r="BC9" s="153">
        <f t="shared" si="23"/>
        <v>0</v>
      </c>
      <c r="BD9" s="153">
        <f t="shared" si="23"/>
        <v>0</v>
      </c>
      <c r="BE9" s="153">
        <f t="shared" si="23"/>
        <v>0</v>
      </c>
      <c r="BF9" s="153">
        <f t="shared" si="23"/>
        <v>0</v>
      </c>
      <c r="BG9" s="153">
        <f t="shared" si="23"/>
        <v>0</v>
      </c>
      <c r="BH9" s="153">
        <f t="shared" si="23"/>
        <v>0</v>
      </c>
      <c r="BI9" s="153">
        <f t="shared" si="23"/>
        <v>0</v>
      </c>
      <c r="BJ9" s="153">
        <f t="shared" si="23"/>
        <v>0</v>
      </c>
      <c r="BK9" s="153">
        <f t="shared" si="23"/>
        <v>0</v>
      </c>
      <c r="BL9" s="153">
        <f t="shared" ref="BL9:BM9" si="24">IF(BL8&gt;$C$9,0,1)</f>
        <v>0</v>
      </c>
      <c r="BM9" s="153">
        <f t="shared" si="24"/>
        <v>0</v>
      </c>
      <c r="BN9" s="153">
        <f t="shared" ref="BN9:BQ9" si="25">IF(BN8&gt;$C$9,0,1)</f>
        <v>0</v>
      </c>
      <c r="BO9" s="153">
        <f t="shared" si="25"/>
        <v>0</v>
      </c>
      <c r="BP9" s="153">
        <f t="shared" si="25"/>
        <v>0</v>
      </c>
      <c r="BQ9" s="153">
        <f t="shared" si="25"/>
        <v>0</v>
      </c>
      <c r="BR9" s="153">
        <f t="shared" ref="BR9:BW9" si="26">IF(BR8&gt;$C$9,0,1)</f>
        <v>0</v>
      </c>
      <c r="BS9" s="153">
        <f t="shared" si="26"/>
        <v>0</v>
      </c>
      <c r="BT9" s="153">
        <f t="shared" si="26"/>
        <v>0</v>
      </c>
      <c r="BU9" s="153">
        <f t="shared" si="26"/>
        <v>0</v>
      </c>
      <c r="BV9" s="153">
        <f t="shared" si="26"/>
        <v>0</v>
      </c>
      <c r="BW9" s="153">
        <f t="shared" si="26"/>
        <v>0</v>
      </c>
    </row>
    <row r="10" spans="1:75" x14ac:dyDescent="0.25">
      <c r="A10" s="85"/>
      <c r="B10" s="151"/>
      <c r="C10" s="168" t="s">
        <v>252</v>
      </c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BI10" s="148"/>
      <c r="BJ10" s="148"/>
    </row>
    <row r="11" spans="1:75" x14ac:dyDescent="0.25">
      <c r="A11" s="85"/>
      <c r="B11" s="151" t="s">
        <v>172</v>
      </c>
      <c r="C11" s="168" t="s">
        <v>283</v>
      </c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BI11" s="148"/>
      <c r="BJ11" s="148"/>
    </row>
    <row r="12" spans="1:75" x14ac:dyDescent="0.25">
      <c r="A12" s="85"/>
      <c r="B12" s="151" t="s">
        <v>173</v>
      </c>
      <c r="C12" s="168" t="s">
        <v>284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BI12" s="148"/>
      <c r="BJ12" s="148"/>
    </row>
    <row r="13" spans="1:75" x14ac:dyDescent="0.25">
      <c r="A13" s="85"/>
      <c r="B13" s="151" t="s">
        <v>174</v>
      </c>
      <c r="C13" s="168" t="s">
        <v>285</v>
      </c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BI13" s="148"/>
      <c r="BJ13" s="148"/>
    </row>
    <row r="14" spans="1:75" x14ac:dyDescent="0.25">
      <c r="A14" s="85"/>
      <c r="B14" s="151" t="s">
        <v>175</v>
      </c>
      <c r="C14" s="344">
        <v>6</v>
      </c>
      <c r="D14" s="231" t="s">
        <v>218</v>
      </c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BI14" s="148"/>
      <c r="BJ14" s="148"/>
    </row>
    <row r="15" spans="1:75" x14ac:dyDescent="0.25">
      <c r="A15" s="85"/>
      <c r="B15" s="151"/>
      <c r="C15" s="168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BI15" s="148"/>
      <c r="BJ15" s="148"/>
    </row>
    <row r="16" spans="1:75" x14ac:dyDescent="0.25">
      <c r="A16" s="85"/>
      <c r="B16" s="169" t="s">
        <v>179</v>
      </c>
      <c r="C16" s="168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BI16" s="148"/>
      <c r="BJ16" s="148"/>
    </row>
    <row r="17" spans="1:62" x14ac:dyDescent="0.25">
      <c r="A17" s="85"/>
      <c r="B17" s="151" t="s">
        <v>58</v>
      </c>
      <c r="C17" s="168">
        <v>43800</v>
      </c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BI17" s="148"/>
      <c r="BJ17" s="148"/>
    </row>
    <row r="18" spans="1:62" x14ac:dyDescent="0.25">
      <c r="A18" s="85"/>
      <c r="B18" s="151" t="s">
        <v>62</v>
      </c>
      <c r="C18" s="168">
        <v>43983</v>
      </c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BI18" s="148"/>
      <c r="BJ18" s="148"/>
    </row>
    <row r="19" spans="1:62" x14ac:dyDescent="0.25">
      <c r="A19" s="85"/>
      <c r="B19" s="151" t="s">
        <v>63</v>
      </c>
      <c r="C19" s="168">
        <v>44166</v>
      </c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BI19" s="148"/>
      <c r="BJ19" s="148"/>
    </row>
    <row r="20" spans="1:62" x14ac:dyDescent="0.25">
      <c r="A20" s="85"/>
      <c r="B20" s="151" t="s">
        <v>64</v>
      </c>
      <c r="C20" s="168">
        <v>44348</v>
      </c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BI20" s="148"/>
      <c r="BJ20" s="148"/>
    </row>
    <row r="21" spans="1:62" x14ac:dyDescent="0.25">
      <c r="A21" s="85"/>
      <c r="B21" s="151" t="s">
        <v>211</v>
      </c>
      <c r="C21" s="168">
        <v>44531</v>
      </c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BI21" s="148"/>
      <c r="BJ21" s="148"/>
    </row>
    <row r="22" spans="1:62" x14ac:dyDescent="0.25">
      <c r="A22" s="85"/>
      <c r="B22" s="151" t="s">
        <v>212</v>
      </c>
      <c r="C22" s="168">
        <v>44713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BI22" s="148"/>
      <c r="BJ22" s="148"/>
    </row>
    <row r="23" spans="1:62" x14ac:dyDescent="0.25">
      <c r="A23" s="85"/>
      <c r="B23" s="151" t="s">
        <v>213</v>
      </c>
      <c r="C23" s="168">
        <v>44896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BI23" s="148"/>
      <c r="BJ23" s="148"/>
    </row>
    <row r="24" spans="1:62" x14ac:dyDescent="0.25">
      <c r="A24" s="85"/>
      <c r="B24" s="151" t="s">
        <v>214</v>
      </c>
      <c r="C24" s="168">
        <v>45078</v>
      </c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BI24" s="148"/>
      <c r="BJ24" s="148"/>
    </row>
    <row r="25" spans="1:62" x14ac:dyDescent="0.25">
      <c r="A25" s="85"/>
      <c r="B25" s="151" t="s">
        <v>215</v>
      </c>
      <c r="C25" s="168">
        <v>45261</v>
      </c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BI25" s="148"/>
      <c r="BJ25" s="148"/>
    </row>
    <row r="26" spans="1:62" x14ac:dyDescent="0.25">
      <c r="A26" s="85"/>
      <c r="B26" s="151" t="s">
        <v>216</v>
      </c>
      <c r="C26" s="168">
        <v>45566</v>
      </c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BI26" s="148"/>
      <c r="BJ26" s="148"/>
    </row>
    <row r="27" spans="1:62" ht="9" customHeight="1" x14ac:dyDescent="0.25">
      <c r="A27" s="85"/>
      <c r="B27" s="151"/>
      <c r="C27" s="168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BI27" s="148"/>
      <c r="BJ27" s="148"/>
    </row>
    <row r="28" spans="1:62" x14ac:dyDescent="0.25">
      <c r="A28" s="85"/>
      <c r="B28" s="169" t="s">
        <v>165</v>
      </c>
      <c r="C28" s="168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BI28" s="148"/>
      <c r="BJ28" s="148"/>
    </row>
    <row r="29" spans="1:62" x14ac:dyDescent="0.25">
      <c r="A29" s="85"/>
      <c r="B29" s="151" t="s">
        <v>58</v>
      </c>
      <c r="C29" s="168">
        <v>43708</v>
      </c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BI29" s="148"/>
      <c r="BJ29" s="148"/>
    </row>
    <row r="30" spans="1:62" x14ac:dyDescent="0.25">
      <c r="A30" s="85"/>
      <c r="B30" s="151" t="s">
        <v>62</v>
      </c>
      <c r="C30" s="168">
        <v>43890</v>
      </c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BI30" s="148"/>
      <c r="BJ30" s="148"/>
    </row>
    <row r="31" spans="1:62" x14ac:dyDescent="0.25">
      <c r="A31" s="85"/>
      <c r="B31" s="151" t="s">
        <v>63</v>
      </c>
      <c r="C31" s="168">
        <v>44074</v>
      </c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BI31" s="148"/>
      <c r="BJ31" s="148"/>
    </row>
    <row r="32" spans="1:62" x14ac:dyDescent="0.25">
      <c r="A32" s="85"/>
      <c r="B32" s="151" t="s">
        <v>64</v>
      </c>
      <c r="C32" s="168">
        <v>44255</v>
      </c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BI32" s="148"/>
      <c r="BJ32" s="148"/>
    </row>
    <row r="33" spans="1:62" x14ac:dyDescent="0.25">
      <c r="A33" s="85"/>
      <c r="B33" s="151" t="s">
        <v>211</v>
      </c>
      <c r="C33" s="168">
        <v>44439</v>
      </c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BI33" s="148"/>
      <c r="BJ33" s="148"/>
    </row>
    <row r="34" spans="1:62" x14ac:dyDescent="0.25">
      <c r="A34" s="85"/>
      <c r="B34" s="151" t="s">
        <v>212</v>
      </c>
      <c r="C34" s="168">
        <v>44620</v>
      </c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BI34" s="148"/>
      <c r="BJ34" s="148"/>
    </row>
    <row r="35" spans="1:62" x14ac:dyDescent="0.25">
      <c r="A35" s="85"/>
      <c r="B35" s="151" t="s">
        <v>213</v>
      </c>
      <c r="C35" s="168">
        <v>44804</v>
      </c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BI35" s="148"/>
      <c r="BJ35" s="148"/>
    </row>
    <row r="36" spans="1:62" x14ac:dyDescent="0.25">
      <c r="A36" s="85"/>
      <c r="B36" s="151" t="s">
        <v>214</v>
      </c>
      <c r="C36" s="168">
        <v>44985</v>
      </c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BI36" s="148"/>
      <c r="BJ36" s="148"/>
    </row>
    <row r="37" spans="1:62" x14ac:dyDescent="0.25">
      <c r="A37" s="85"/>
      <c r="B37" s="151" t="s">
        <v>215</v>
      </c>
      <c r="C37" s="168">
        <v>45169</v>
      </c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BI37" s="148"/>
      <c r="BJ37" s="148"/>
    </row>
    <row r="38" spans="1:62" x14ac:dyDescent="0.25">
      <c r="A38" s="85"/>
      <c r="B38" s="151" t="s">
        <v>216</v>
      </c>
      <c r="C38" s="168">
        <v>45473</v>
      </c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BI38" s="148"/>
      <c r="BJ38" s="148"/>
    </row>
    <row r="39" spans="1:62" ht="6.75" customHeight="1" x14ac:dyDescent="0.25">
      <c r="A39" s="85"/>
      <c r="B39" s="151"/>
      <c r="C39" s="168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BI39" s="148"/>
      <c r="BJ39" s="148"/>
    </row>
    <row r="40" spans="1:62" x14ac:dyDescent="0.25">
      <c r="A40" s="85"/>
      <c r="B40" s="169" t="s">
        <v>164</v>
      </c>
      <c r="C40" s="168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BI40" s="148"/>
      <c r="BJ40" s="148"/>
    </row>
    <row r="41" spans="1:62" x14ac:dyDescent="0.25">
      <c r="A41" s="85"/>
      <c r="B41" s="151" t="s">
        <v>58</v>
      </c>
      <c r="C41" s="168">
        <v>43799</v>
      </c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BI41" s="148"/>
      <c r="BJ41" s="148"/>
    </row>
    <row r="42" spans="1:62" x14ac:dyDescent="0.25">
      <c r="A42" s="85"/>
      <c r="B42" s="151" t="s">
        <v>62</v>
      </c>
      <c r="C42" s="168">
        <v>43982</v>
      </c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BI42" s="148"/>
      <c r="BJ42" s="148"/>
    </row>
    <row r="43" spans="1:62" x14ac:dyDescent="0.25">
      <c r="A43" s="85"/>
      <c r="B43" s="151" t="s">
        <v>63</v>
      </c>
      <c r="C43" s="168">
        <v>44165</v>
      </c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BI43" s="148"/>
      <c r="BJ43" s="148"/>
    </row>
    <row r="44" spans="1:62" x14ac:dyDescent="0.25">
      <c r="A44" s="85"/>
      <c r="B44" s="151" t="s">
        <v>64</v>
      </c>
      <c r="C44" s="168">
        <v>44347</v>
      </c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BI44" s="148"/>
      <c r="BJ44" s="148"/>
    </row>
    <row r="45" spans="1:62" x14ac:dyDescent="0.25">
      <c r="A45" s="85"/>
      <c r="B45" s="151" t="s">
        <v>211</v>
      </c>
      <c r="C45" s="168">
        <v>44530</v>
      </c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BI45" s="148"/>
      <c r="BJ45" s="148"/>
    </row>
    <row r="46" spans="1:62" x14ac:dyDescent="0.25">
      <c r="A46" s="85"/>
      <c r="B46" s="151" t="s">
        <v>212</v>
      </c>
      <c r="C46" s="168">
        <v>44712</v>
      </c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BI46" s="148"/>
      <c r="BJ46" s="148"/>
    </row>
    <row r="47" spans="1:62" x14ac:dyDescent="0.25">
      <c r="A47" s="85"/>
      <c r="B47" s="151" t="s">
        <v>213</v>
      </c>
      <c r="C47" s="168">
        <v>44895</v>
      </c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BI47" s="148"/>
      <c r="BJ47" s="148"/>
    </row>
    <row r="48" spans="1:62" x14ac:dyDescent="0.25">
      <c r="A48" s="85"/>
      <c r="B48" s="151" t="s">
        <v>214</v>
      </c>
      <c r="C48" s="168">
        <v>45077</v>
      </c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BI48" s="148"/>
      <c r="BJ48" s="148"/>
    </row>
    <row r="49" spans="1:75" x14ac:dyDescent="0.25">
      <c r="A49" s="85"/>
      <c r="B49" s="151" t="s">
        <v>215</v>
      </c>
      <c r="C49" s="168">
        <v>45260</v>
      </c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BI49" s="148"/>
      <c r="BJ49" s="148"/>
    </row>
    <row r="50" spans="1:75" x14ac:dyDescent="0.25">
      <c r="A50" s="85"/>
      <c r="B50" s="151" t="s">
        <v>216</v>
      </c>
      <c r="C50" s="168">
        <v>45565</v>
      </c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BI50" s="148"/>
      <c r="BJ50" s="148"/>
    </row>
    <row r="51" spans="1:75" x14ac:dyDescent="0.25">
      <c r="A51" s="85"/>
      <c r="B51" s="151"/>
      <c r="C51" s="168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BI51" s="148"/>
      <c r="BJ51" s="148"/>
    </row>
    <row r="52" spans="1:75" x14ac:dyDescent="0.25">
      <c r="A52" s="209" t="s">
        <v>200</v>
      </c>
      <c r="B52" s="195" t="s">
        <v>161</v>
      </c>
      <c r="C52" s="193"/>
      <c r="D52" s="194">
        <f t="shared" ref="D52:AI52" si="27">D8</f>
        <v>43496</v>
      </c>
      <c r="E52" s="194">
        <f t="shared" si="27"/>
        <v>43524</v>
      </c>
      <c r="F52" s="194">
        <f t="shared" si="27"/>
        <v>43555</v>
      </c>
      <c r="G52" s="194">
        <f t="shared" si="27"/>
        <v>43585</v>
      </c>
      <c r="H52" s="194">
        <f t="shared" si="27"/>
        <v>43616</v>
      </c>
      <c r="I52" s="194">
        <f t="shared" si="27"/>
        <v>43646</v>
      </c>
      <c r="J52" s="194">
        <f t="shared" si="27"/>
        <v>43677</v>
      </c>
      <c r="K52" s="331">
        <f t="shared" si="27"/>
        <v>43708</v>
      </c>
      <c r="L52" s="194">
        <f t="shared" si="27"/>
        <v>43738</v>
      </c>
      <c r="M52" s="194">
        <f t="shared" si="27"/>
        <v>43769</v>
      </c>
      <c r="N52" s="194">
        <f t="shared" si="27"/>
        <v>43799</v>
      </c>
      <c r="O52" s="194">
        <f t="shared" si="27"/>
        <v>43830</v>
      </c>
      <c r="P52" s="194">
        <f t="shared" si="27"/>
        <v>43861</v>
      </c>
      <c r="Q52" s="194">
        <f t="shared" si="27"/>
        <v>43890</v>
      </c>
      <c r="R52" s="194">
        <f t="shared" si="27"/>
        <v>43921</v>
      </c>
      <c r="S52" s="194">
        <f t="shared" si="27"/>
        <v>43951</v>
      </c>
      <c r="T52" s="194">
        <f t="shared" si="27"/>
        <v>43982</v>
      </c>
      <c r="U52" s="194">
        <f t="shared" si="27"/>
        <v>44012</v>
      </c>
      <c r="V52" s="194">
        <f t="shared" si="27"/>
        <v>44043</v>
      </c>
      <c r="W52" s="194">
        <f t="shared" si="27"/>
        <v>44074</v>
      </c>
      <c r="X52" s="194">
        <f t="shared" si="27"/>
        <v>44104</v>
      </c>
      <c r="Y52" s="194">
        <f t="shared" si="27"/>
        <v>44135</v>
      </c>
      <c r="Z52" s="194">
        <f t="shared" si="27"/>
        <v>44165</v>
      </c>
      <c r="AA52" s="194">
        <f t="shared" si="27"/>
        <v>44196</v>
      </c>
      <c r="AB52" s="194">
        <f t="shared" si="27"/>
        <v>44227</v>
      </c>
      <c r="AC52" s="194">
        <f t="shared" si="27"/>
        <v>44255</v>
      </c>
      <c r="AD52" s="194">
        <f t="shared" si="27"/>
        <v>44286</v>
      </c>
      <c r="AE52" s="194">
        <f t="shared" si="27"/>
        <v>44316</v>
      </c>
      <c r="AF52" s="194">
        <f t="shared" si="27"/>
        <v>44347</v>
      </c>
      <c r="AG52" s="194">
        <f t="shared" si="27"/>
        <v>44377</v>
      </c>
      <c r="AH52" s="194">
        <f t="shared" si="27"/>
        <v>44408</v>
      </c>
      <c r="AI52" s="194">
        <f t="shared" si="27"/>
        <v>44439</v>
      </c>
      <c r="AJ52" s="194">
        <f t="shared" ref="AJ52:BW52" si="28">AJ8</f>
        <v>44469</v>
      </c>
      <c r="AK52" s="194">
        <f t="shared" si="28"/>
        <v>44500</v>
      </c>
      <c r="AL52" s="194">
        <f t="shared" si="28"/>
        <v>44530</v>
      </c>
      <c r="AM52" s="194">
        <f t="shared" si="28"/>
        <v>44561</v>
      </c>
      <c r="AN52" s="194">
        <f t="shared" si="28"/>
        <v>44592</v>
      </c>
      <c r="AO52" s="194">
        <f t="shared" si="28"/>
        <v>44620</v>
      </c>
      <c r="AP52" s="194">
        <f t="shared" si="28"/>
        <v>44651</v>
      </c>
      <c r="AQ52" s="194">
        <f t="shared" si="28"/>
        <v>44681</v>
      </c>
      <c r="AR52" s="194">
        <f t="shared" si="28"/>
        <v>44712</v>
      </c>
      <c r="AS52" s="194">
        <f t="shared" si="28"/>
        <v>44742</v>
      </c>
      <c r="AT52" s="194">
        <f t="shared" si="28"/>
        <v>44773</v>
      </c>
      <c r="AU52" s="194">
        <f t="shared" si="28"/>
        <v>44804</v>
      </c>
      <c r="AV52" s="194">
        <f t="shared" si="28"/>
        <v>44834</v>
      </c>
      <c r="AW52" s="194">
        <f t="shared" si="28"/>
        <v>44865</v>
      </c>
      <c r="AX52" s="194">
        <f t="shared" si="28"/>
        <v>44895</v>
      </c>
      <c r="AY52" s="194">
        <f t="shared" si="28"/>
        <v>44926</v>
      </c>
      <c r="AZ52" s="194">
        <f t="shared" si="28"/>
        <v>44957</v>
      </c>
      <c r="BA52" s="194">
        <f t="shared" si="28"/>
        <v>44985</v>
      </c>
      <c r="BB52" s="194">
        <f t="shared" si="28"/>
        <v>45016</v>
      </c>
      <c r="BC52" s="194">
        <f t="shared" si="28"/>
        <v>45046</v>
      </c>
      <c r="BD52" s="194">
        <f t="shared" si="28"/>
        <v>45077</v>
      </c>
      <c r="BE52" s="194">
        <f t="shared" si="28"/>
        <v>45107</v>
      </c>
      <c r="BF52" s="194">
        <f t="shared" si="28"/>
        <v>45138</v>
      </c>
      <c r="BG52" s="194">
        <f t="shared" si="28"/>
        <v>45169</v>
      </c>
      <c r="BH52" s="194">
        <f t="shared" si="28"/>
        <v>45199</v>
      </c>
      <c r="BI52" s="194">
        <f t="shared" si="28"/>
        <v>45230</v>
      </c>
      <c r="BJ52" s="194">
        <f t="shared" si="28"/>
        <v>45260</v>
      </c>
      <c r="BK52" s="194">
        <f t="shared" si="28"/>
        <v>45291</v>
      </c>
      <c r="BL52" s="194">
        <f t="shared" si="28"/>
        <v>45322</v>
      </c>
      <c r="BM52" s="194">
        <f t="shared" si="28"/>
        <v>45351</v>
      </c>
      <c r="BN52" s="194">
        <f t="shared" si="28"/>
        <v>45382</v>
      </c>
      <c r="BO52" s="194">
        <f t="shared" si="28"/>
        <v>45412</v>
      </c>
      <c r="BP52" s="194">
        <f t="shared" si="28"/>
        <v>45443</v>
      </c>
      <c r="BQ52" s="194">
        <f t="shared" si="28"/>
        <v>45473</v>
      </c>
      <c r="BR52" s="194">
        <f t="shared" si="28"/>
        <v>45504</v>
      </c>
      <c r="BS52" s="194">
        <f t="shared" si="28"/>
        <v>45535</v>
      </c>
      <c r="BT52" s="194">
        <f t="shared" si="28"/>
        <v>45565</v>
      </c>
      <c r="BU52" s="194">
        <f t="shared" si="28"/>
        <v>45596</v>
      </c>
      <c r="BV52" s="194">
        <f t="shared" si="28"/>
        <v>45626</v>
      </c>
      <c r="BW52" s="194">
        <f t="shared" si="28"/>
        <v>45657</v>
      </c>
    </row>
    <row r="53" spans="1:75" x14ac:dyDescent="0.25">
      <c r="A53" s="85"/>
      <c r="B53" s="155" t="s">
        <v>162</v>
      </c>
      <c r="C53" s="156"/>
      <c r="K53" s="330"/>
      <c r="BI53" s="148"/>
      <c r="BJ53" s="148"/>
    </row>
    <row r="54" spans="1:75" x14ac:dyDescent="0.25">
      <c r="A54" s="85"/>
      <c r="B54" s="151" t="s">
        <v>133</v>
      </c>
      <c r="C54" s="156"/>
      <c r="D54" s="162">
        <v>2287.4462200000007</v>
      </c>
      <c r="E54" s="162">
        <v>2558.6621900000005</v>
      </c>
      <c r="F54" s="162">
        <v>3192.6812999999993</v>
      </c>
      <c r="G54" s="162">
        <v>9932.8411700000015</v>
      </c>
      <c r="H54" s="162">
        <v>12656.79507</v>
      </c>
      <c r="I54" s="162">
        <v>6657.0413999999982</v>
      </c>
      <c r="J54" s="162">
        <v>4067.1531800000016</v>
      </c>
      <c r="K54" s="332">
        <v>11524.013749999989</v>
      </c>
      <c r="L54" s="162">
        <v>7518.8386200000123</v>
      </c>
      <c r="M54" s="162">
        <v>7152.9796299999934</v>
      </c>
      <c r="N54" s="162">
        <v>9977.3300699999963</v>
      </c>
      <c r="O54" s="162">
        <v>9991.6500600000018</v>
      </c>
      <c r="P54" s="162">
        <v>19756.956470000005</v>
      </c>
      <c r="Q54" s="162">
        <v>11762.971689999998</v>
      </c>
      <c r="R54" s="162">
        <v>10601.648129999989</v>
      </c>
      <c r="S54" s="162">
        <v>7225.312510000017</v>
      </c>
      <c r="T54" s="162">
        <v>10577.188010000002</v>
      </c>
      <c r="U54" s="162">
        <v>20088.257659999996</v>
      </c>
      <c r="V54" s="162">
        <v>36418.915300000001</v>
      </c>
      <c r="W54" s="162">
        <v>19118.654620000023</v>
      </c>
      <c r="X54" s="162">
        <v>24802.82839999998</v>
      </c>
      <c r="Y54" s="162">
        <v>5129.7938400000057</v>
      </c>
      <c r="Z54" s="162">
        <v>14871.773559999965</v>
      </c>
      <c r="AA54" s="162">
        <v>10538.52723000002</v>
      </c>
      <c r="AB54" s="162">
        <v>11156.822210000008</v>
      </c>
      <c r="AC54" s="162">
        <v>-2911.7279600000011</v>
      </c>
      <c r="AD54" s="162">
        <v>13832.560389999981</v>
      </c>
      <c r="AE54" s="162">
        <v>18525.156620000023</v>
      </c>
      <c r="AF54" s="162">
        <v>13813.824229999973</v>
      </c>
      <c r="AG54" s="162">
        <v>12921.337889999979</v>
      </c>
      <c r="AH54" s="162">
        <v>13716.220110000035</v>
      </c>
      <c r="AI54" s="162">
        <v>10093.327460000017</v>
      </c>
      <c r="AJ54" s="162">
        <v>5379.1820600000283</v>
      </c>
      <c r="AK54" s="162">
        <v>15220.319290000016</v>
      </c>
      <c r="AL54" s="162">
        <v>16307.221639999936</v>
      </c>
      <c r="AM54" s="162">
        <v>0</v>
      </c>
      <c r="AN54" s="162">
        <v>0</v>
      </c>
      <c r="AO54" s="162">
        <v>0</v>
      </c>
      <c r="AP54" s="162">
        <v>0</v>
      </c>
      <c r="AQ54" s="162">
        <v>0</v>
      </c>
      <c r="AR54" s="162">
        <v>0</v>
      </c>
      <c r="AS54" s="162">
        <v>0</v>
      </c>
      <c r="AT54" s="162">
        <v>0</v>
      </c>
      <c r="AU54" s="162">
        <v>0</v>
      </c>
      <c r="AV54" s="162">
        <v>0</v>
      </c>
      <c r="AW54" s="162">
        <v>0</v>
      </c>
      <c r="AX54" s="162">
        <v>0</v>
      </c>
      <c r="AY54" s="162">
        <v>0</v>
      </c>
      <c r="AZ54" s="162">
        <v>0</v>
      </c>
      <c r="BA54" s="162">
        <v>0</v>
      </c>
      <c r="BB54" s="162">
        <v>0</v>
      </c>
      <c r="BC54" s="162">
        <v>0</v>
      </c>
      <c r="BD54" s="162">
        <v>0</v>
      </c>
      <c r="BE54" s="162">
        <v>0</v>
      </c>
      <c r="BF54" s="162">
        <v>0</v>
      </c>
      <c r="BG54" s="162">
        <v>0</v>
      </c>
      <c r="BH54" s="162">
        <v>0</v>
      </c>
      <c r="BI54" s="162">
        <v>0</v>
      </c>
      <c r="BJ54" s="162">
        <v>0</v>
      </c>
      <c r="BK54" s="162">
        <v>0</v>
      </c>
      <c r="BL54" s="162"/>
      <c r="BM54" s="162"/>
      <c r="BN54" s="162"/>
      <c r="BO54" s="162"/>
      <c r="BP54" s="162"/>
      <c r="BQ54" s="162"/>
      <c r="BR54" s="162"/>
      <c r="BS54" s="162"/>
      <c r="BT54" s="162"/>
      <c r="BU54" s="162"/>
      <c r="BV54" s="162"/>
      <c r="BW54" s="162"/>
    </row>
    <row r="55" spans="1:75" x14ac:dyDescent="0.25">
      <c r="A55" s="85"/>
      <c r="B55" s="151" t="s">
        <v>145</v>
      </c>
      <c r="C55" s="156"/>
      <c r="D55" s="162">
        <v>163.39485000000002</v>
      </c>
      <c r="E55" s="162">
        <v>204.98477</v>
      </c>
      <c r="F55" s="162">
        <v>133.21967999999998</v>
      </c>
      <c r="G55" s="162">
        <v>264.28165000000001</v>
      </c>
      <c r="H55" s="162">
        <v>547.90285000000006</v>
      </c>
      <c r="I55" s="162">
        <v>1156.8938899999998</v>
      </c>
      <c r="J55" s="162">
        <v>693.17054999999993</v>
      </c>
      <c r="K55" s="332">
        <v>903.79687999999999</v>
      </c>
      <c r="L55" s="162">
        <v>847.55700000000002</v>
      </c>
      <c r="M55" s="162">
        <v>1348.6286800000003</v>
      </c>
      <c r="N55" s="162">
        <v>997.72147999999981</v>
      </c>
      <c r="O55" s="162">
        <v>735.12278000000015</v>
      </c>
      <c r="P55" s="162">
        <v>1248.8506099999997</v>
      </c>
      <c r="Q55" s="162">
        <v>928.53701000000001</v>
      </c>
      <c r="R55" s="162">
        <v>927.87248999999997</v>
      </c>
      <c r="S55" s="162">
        <v>308.87504000000001</v>
      </c>
      <c r="T55" s="162">
        <v>106.44210000000001</v>
      </c>
      <c r="U55" s="162">
        <v>450.39016000000004</v>
      </c>
      <c r="V55" s="162">
        <v>649.09430999999995</v>
      </c>
      <c r="W55" s="162">
        <v>759.99863999999991</v>
      </c>
      <c r="X55" s="162">
        <v>1192.53304</v>
      </c>
      <c r="Y55" s="162">
        <v>1220.4777199999999</v>
      </c>
      <c r="Z55" s="162">
        <v>1092.0929700000002</v>
      </c>
      <c r="AA55" s="162">
        <v>1222.0387799999996</v>
      </c>
      <c r="AB55" s="162">
        <v>1453.3959300000001</v>
      </c>
      <c r="AC55" s="162">
        <v>1064.7962299999999</v>
      </c>
      <c r="AD55" s="162">
        <v>1441.8651900000004</v>
      </c>
      <c r="AE55" s="162">
        <v>1671.9954500000006</v>
      </c>
      <c r="AF55" s="162">
        <v>1676.1260200000002</v>
      </c>
      <c r="AG55" s="162">
        <v>1814.6851900000001</v>
      </c>
      <c r="AH55" s="162">
        <v>1180.2539999999999</v>
      </c>
      <c r="AI55" s="162">
        <v>1331.6820399999995</v>
      </c>
      <c r="AJ55" s="162">
        <v>1002.8765100000001</v>
      </c>
      <c r="AK55" s="162">
        <v>1489.2866700000002</v>
      </c>
      <c r="AL55" s="162">
        <v>1381.2814599999999</v>
      </c>
      <c r="AM55" s="162">
        <v>0</v>
      </c>
      <c r="AN55" s="162">
        <v>0</v>
      </c>
      <c r="AO55" s="162">
        <v>0</v>
      </c>
      <c r="AP55" s="162">
        <v>0</v>
      </c>
      <c r="AQ55" s="162">
        <v>0</v>
      </c>
      <c r="AR55" s="162">
        <v>0</v>
      </c>
      <c r="AS55" s="162">
        <v>0</v>
      </c>
      <c r="AT55" s="162">
        <v>0</v>
      </c>
      <c r="AU55" s="162">
        <v>0</v>
      </c>
      <c r="AV55" s="162">
        <v>0</v>
      </c>
      <c r="AW55" s="162">
        <v>0</v>
      </c>
      <c r="AX55" s="162">
        <v>0</v>
      </c>
      <c r="AY55" s="162">
        <v>0</v>
      </c>
      <c r="AZ55" s="162">
        <v>0</v>
      </c>
      <c r="BA55" s="162">
        <v>0</v>
      </c>
      <c r="BB55" s="162">
        <v>0</v>
      </c>
      <c r="BC55" s="162">
        <v>0</v>
      </c>
      <c r="BD55" s="162">
        <v>0</v>
      </c>
      <c r="BE55" s="162">
        <v>0</v>
      </c>
      <c r="BF55" s="162">
        <v>0</v>
      </c>
      <c r="BG55" s="162">
        <v>0</v>
      </c>
      <c r="BH55" s="162">
        <v>0</v>
      </c>
      <c r="BI55" s="162">
        <v>0</v>
      </c>
      <c r="BJ55" s="162">
        <v>0</v>
      </c>
      <c r="BK55" s="162">
        <v>0</v>
      </c>
      <c r="BL55" s="162"/>
      <c r="BM55" s="162"/>
      <c r="BN55" s="162"/>
      <c r="BO55" s="162"/>
      <c r="BP55" s="162"/>
      <c r="BQ55" s="162"/>
      <c r="BR55" s="162"/>
      <c r="BS55" s="162"/>
      <c r="BT55" s="162"/>
      <c r="BU55" s="162"/>
      <c r="BV55" s="162"/>
      <c r="BW55" s="162"/>
    </row>
    <row r="56" spans="1:75" x14ac:dyDescent="0.25">
      <c r="A56" s="85"/>
      <c r="B56" s="151"/>
      <c r="C56" s="156"/>
      <c r="K56" s="330"/>
      <c r="BD56" s="84"/>
      <c r="BE56" s="84"/>
      <c r="BF56" s="84"/>
      <c r="BG56" s="84"/>
      <c r="BH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</row>
    <row r="57" spans="1:75" x14ac:dyDescent="0.25">
      <c r="A57" s="85"/>
      <c r="B57" s="155" t="s">
        <v>163</v>
      </c>
      <c r="C57" s="156"/>
      <c r="K57" s="330"/>
      <c r="BD57" s="84"/>
      <c r="BE57" s="84"/>
      <c r="BF57" s="84"/>
      <c r="BG57" s="84"/>
      <c r="BH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</row>
    <row r="58" spans="1:75" x14ac:dyDescent="0.25">
      <c r="A58" s="85"/>
      <c r="B58" s="151" t="s">
        <v>133</v>
      </c>
      <c r="C58" s="156"/>
      <c r="D58" s="162">
        <v>0</v>
      </c>
      <c r="E58" s="162">
        <v>0</v>
      </c>
      <c r="F58" s="162">
        <v>0</v>
      </c>
      <c r="G58" s="162">
        <v>0</v>
      </c>
      <c r="H58" s="162">
        <v>0</v>
      </c>
      <c r="I58" s="162">
        <v>0</v>
      </c>
      <c r="J58" s="162">
        <v>0</v>
      </c>
      <c r="K58" s="332">
        <v>0</v>
      </c>
      <c r="L58" s="162">
        <v>0</v>
      </c>
      <c r="M58" s="162">
        <v>0</v>
      </c>
      <c r="N58" s="162">
        <v>0</v>
      </c>
      <c r="O58" s="162">
        <v>0</v>
      </c>
      <c r="P58" s="162">
        <v>0</v>
      </c>
      <c r="Q58" s="162">
        <v>0</v>
      </c>
      <c r="R58" s="162">
        <v>0</v>
      </c>
      <c r="S58" s="162">
        <v>0</v>
      </c>
      <c r="T58" s="162">
        <v>0</v>
      </c>
      <c r="U58" s="162">
        <v>0</v>
      </c>
      <c r="V58" s="162">
        <v>0</v>
      </c>
      <c r="W58" s="162">
        <v>0</v>
      </c>
      <c r="X58" s="162">
        <v>0</v>
      </c>
      <c r="Y58" s="162">
        <v>0</v>
      </c>
      <c r="Z58" s="162">
        <v>0</v>
      </c>
      <c r="AA58" s="162">
        <v>0</v>
      </c>
      <c r="AB58" s="162">
        <v>0</v>
      </c>
      <c r="AC58" s="162">
        <v>0</v>
      </c>
      <c r="AD58" s="162">
        <v>0</v>
      </c>
      <c r="AE58" s="162">
        <v>0</v>
      </c>
      <c r="AF58" s="162">
        <v>0</v>
      </c>
      <c r="AG58" s="162">
        <v>0</v>
      </c>
      <c r="AH58" s="162">
        <v>0</v>
      </c>
      <c r="AI58" s="162">
        <v>0</v>
      </c>
      <c r="AJ58" s="162">
        <v>0</v>
      </c>
      <c r="AK58" s="162">
        <v>0</v>
      </c>
      <c r="AL58" s="162">
        <v>0</v>
      </c>
      <c r="AM58" s="162">
        <v>32200</v>
      </c>
      <c r="AN58" s="162">
        <v>32200</v>
      </c>
      <c r="AO58" s="162">
        <v>27600</v>
      </c>
      <c r="AP58" s="162">
        <v>0</v>
      </c>
      <c r="AQ58" s="162">
        <v>0</v>
      </c>
      <c r="AR58" s="162">
        <v>0</v>
      </c>
      <c r="AS58" s="162">
        <v>0</v>
      </c>
      <c r="AT58" s="162">
        <v>0</v>
      </c>
      <c r="AU58" s="162">
        <v>0</v>
      </c>
      <c r="AV58" s="162">
        <v>0</v>
      </c>
      <c r="AW58" s="162">
        <v>0</v>
      </c>
      <c r="AX58" s="162">
        <v>0</v>
      </c>
      <c r="AY58" s="162">
        <v>0</v>
      </c>
      <c r="AZ58" s="162">
        <v>0</v>
      </c>
      <c r="BA58" s="162">
        <v>0</v>
      </c>
      <c r="BB58" s="162">
        <v>0</v>
      </c>
      <c r="BC58" s="162">
        <v>0</v>
      </c>
      <c r="BD58" s="162">
        <v>0</v>
      </c>
      <c r="BE58" s="162">
        <v>0</v>
      </c>
      <c r="BF58" s="162">
        <v>0</v>
      </c>
      <c r="BG58" s="162">
        <v>0</v>
      </c>
      <c r="BH58" s="162">
        <v>0</v>
      </c>
      <c r="BI58" s="162">
        <v>0</v>
      </c>
      <c r="BJ58" s="162">
        <v>0</v>
      </c>
      <c r="BK58" s="162">
        <v>0</v>
      </c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</row>
    <row r="59" spans="1:75" x14ac:dyDescent="0.25">
      <c r="A59" s="85"/>
      <c r="B59" s="151" t="s">
        <v>145</v>
      </c>
      <c r="C59" s="156"/>
      <c r="D59" s="162">
        <v>0</v>
      </c>
      <c r="E59" s="162">
        <v>0</v>
      </c>
      <c r="F59" s="162">
        <v>0</v>
      </c>
      <c r="G59" s="162">
        <v>0</v>
      </c>
      <c r="H59" s="162">
        <v>0</v>
      </c>
      <c r="I59" s="162">
        <v>0</v>
      </c>
      <c r="J59" s="162">
        <v>0</v>
      </c>
      <c r="K59" s="332">
        <v>0</v>
      </c>
      <c r="L59" s="162">
        <v>0</v>
      </c>
      <c r="M59" s="162">
        <v>0</v>
      </c>
      <c r="N59" s="162">
        <v>0</v>
      </c>
      <c r="O59" s="162">
        <v>0</v>
      </c>
      <c r="P59" s="162">
        <v>0</v>
      </c>
      <c r="Q59" s="162">
        <v>0</v>
      </c>
      <c r="R59" s="162">
        <v>0</v>
      </c>
      <c r="S59" s="162">
        <v>0</v>
      </c>
      <c r="T59" s="162">
        <v>0</v>
      </c>
      <c r="U59" s="162">
        <v>0</v>
      </c>
      <c r="V59" s="162">
        <v>0</v>
      </c>
      <c r="W59" s="162">
        <v>0</v>
      </c>
      <c r="X59" s="162">
        <v>0</v>
      </c>
      <c r="Y59" s="162">
        <v>0</v>
      </c>
      <c r="Z59" s="162">
        <v>0</v>
      </c>
      <c r="AA59" s="162">
        <v>0</v>
      </c>
      <c r="AB59" s="162">
        <v>0</v>
      </c>
      <c r="AC59" s="162">
        <v>0</v>
      </c>
      <c r="AD59" s="162">
        <v>0</v>
      </c>
      <c r="AE59" s="162">
        <v>0</v>
      </c>
      <c r="AF59" s="162">
        <v>0</v>
      </c>
      <c r="AG59" s="162">
        <v>0</v>
      </c>
      <c r="AH59" s="162">
        <v>0</v>
      </c>
      <c r="AI59" s="162">
        <v>0</v>
      </c>
      <c r="AJ59" s="162">
        <v>0</v>
      </c>
      <c r="AK59" s="162">
        <v>0</v>
      </c>
      <c r="AL59" s="162">
        <v>0</v>
      </c>
      <c r="AM59" s="162">
        <v>2800</v>
      </c>
      <c r="AN59" s="162">
        <v>2800</v>
      </c>
      <c r="AO59" s="162">
        <v>2400</v>
      </c>
      <c r="AP59" s="162">
        <v>0</v>
      </c>
      <c r="AQ59" s="162">
        <v>0</v>
      </c>
      <c r="AR59" s="162">
        <v>0</v>
      </c>
      <c r="AS59" s="162">
        <v>0</v>
      </c>
      <c r="AT59" s="162">
        <v>0</v>
      </c>
      <c r="AU59" s="162">
        <v>0</v>
      </c>
      <c r="AV59" s="162">
        <v>0</v>
      </c>
      <c r="AW59" s="162">
        <v>0</v>
      </c>
      <c r="AX59" s="162">
        <v>0</v>
      </c>
      <c r="AY59" s="162">
        <v>0</v>
      </c>
      <c r="AZ59" s="162">
        <v>0</v>
      </c>
      <c r="BA59" s="162">
        <v>0</v>
      </c>
      <c r="BB59" s="162">
        <v>0</v>
      </c>
      <c r="BC59" s="162">
        <v>0</v>
      </c>
      <c r="BD59" s="162">
        <v>0</v>
      </c>
      <c r="BE59" s="162">
        <v>0</v>
      </c>
      <c r="BF59" s="162">
        <v>0</v>
      </c>
      <c r="BG59" s="162">
        <v>0</v>
      </c>
      <c r="BH59" s="162">
        <v>0</v>
      </c>
      <c r="BI59" s="162">
        <v>0</v>
      </c>
      <c r="BJ59" s="162">
        <v>0</v>
      </c>
      <c r="BK59" s="162">
        <v>0</v>
      </c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</row>
    <row r="60" spans="1:75" x14ac:dyDescent="0.25">
      <c r="A60" s="205"/>
      <c r="B60" s="151"/>
      <c r="C60" s="158" t="s">
        <v>202</v>
      </c>
      <c r="BI60" s="148"/>
      <c r="BJ60" s="148"/>
    </row>
    <row r="61" spans="1:75" x14ac:dyDescent="0.25">
      <c r="A61" s="201"/>
      <c r="B61" s="151" t="s">
        <v>147</v>
      </c>
      <c r="C61" s="218">
        <v>1.3893051174725952E-2</v>
      </c>
      <c r="BI61" s="148"/>
      <c r="BJ61" s="148"/>
    </row>
    <row r="62" spans="1:75" ht="7.5" customHeight="1" x14ac:dyDescent="0.25">
      <c r="A62" s="85"/>
      <c r="B62" s="151"/>
      <c r="C62" s="156"/>
      <c r="BI62" s="148"/>
      <c r="BJ62" s="148"/>
    </row>
    <row r="63" spans="1:75" x14ac:dyDescent="0.25">
      <c r="A63" s="85"/>
      <c r="B63" s="151"/>
      <c r="C63" s="156"/>
      <c r="D63" s="84">
        <v>1</v>
      </c>
      <c r="E63" s="84">
        <v>2</v>
      </c>
      <c r="F63" s="84">
        <v>3</v>
      </c>
      <c r="G63" s="84">
        <v>4</v>
      </c>
      <c r="H63" s="84">
        <v>5</v>
      </c>
      <c r="I63" s="84">
        <v>6</v>
      </c>
      <c r="J63" s="84">
        <v>7</v>
      </c>
      <c r="K63" s="84">
        <v>8</v>
      </c>
      <c r="L63" s="84">
        <v>9</v>
      </c>
      <c r="M63" s="84">
        <v>10</v>
      </c>
      <c r="N63" s="84">
        <v>11</v>
      </c>
      <c r="O63" s="84">
        <v>12</v>
      </c>
      <c r="P63" s="84">
        <v>13</v>
      </c>
      <c r="Q63" s="84">
        <v>14</v>
      </c>
      <c r="R63" s="84">
        <v>15</v>
      </c>
      <c r="S63" s="84">
        <v>16</v>
      </c>
      <c r="T63" s="84">
        <v>17</v>
      </c>
      <c r="U63" s="84">
        <v>18</v>
      </c>
      <c r="V63" s="84">
        <v>19</v>
      </c>
      <c r="W63" s="84">
        <v>20</v>
      </c>
      <c r="X63" s="84">
        <v>21</v>
      </c>
      <c r="BI63" s="148"/>
      <c r="BJ63" s="148"/>
    </row>
    <row r="64" spans="1:75" x14ac:dyDescent="0.25">
      <c r="A64" s="85"/>
      <c r="B64" s="151" t="s">
        <v>148</v>
      </c>
      <c r="C64" s="158" t="s">
        <v>149</v>
      </c>
      <c r="D64" s="34">
        <v>3.7499999999999999E-2</v>
      </c>
      <c r="E64" s="34">
        <v>7.2190000000000004E-2</v>
      </c>
      <c r="F64" s="34">
        <v>6.6769999999999996E-2</v>
      </c>
      <c r="G64" s="34">
        <v>6.1769999999999999E-2</v>
      </c>
      <c r="H64" s="34">
        <v>5.713E-2</v>
      </c>
      <c r="I64" s="34">
        <v>5.2850000000000001E-2</v>
      </c>
      <c r="J64" s="34">
        <v>4.888E-2</v>
      </c>
      <c r="K64" s="34">
        <v>4.5220000000000003E-2</v>
      </c>
      <c r="L64" s="34">
        <v>4.462E-2</v>
      </c>
      <c r="M64" s="34">
        <v>4.4609999999999997E-2</v>
      </c>
      <c r="N64" s="34">
        <v>4.462E-2</v>
      </c>
      <c r="O64" s="34">
        <v>4.462E-2</v>
      </c>
      <c r="P64" s="34">
        <v>4.462E-2</v>
      </c>
      <c r="Q64" s="34">
        <v>4.462E-2</v>
      </c>
      <c r="R64" s="34">
        <v>4.462E-2</v>
      </c>
      <c r="S64" s="34">
        <v>4.462E-2</v>
      </c>
      <c r="T64" s="34">
        <v>4.462E-2</v>
      </c>
      <c r="U64" s="34">
        <v>4.462E-2</v>
      </c>
      <c r="V64" s="34">
        <v>4.462E-2</v>
      </c>
      <c r="W64" s="34">
        <v>4.462E-2</v>
      </c>
      <c r="X64" s="34">
        <v>2.2260000000000058E-2</v>
      </c>
      <c r="Y64" s="35">
        <f>SUM(D64:X64)</f>
        <v>1</v>
      </c>
      <c r="BI64" s="148"/>
      <c r="BJ64" s="148"/>
    </row>
    <row r="65" spans="1:75" x14ac:dyDescent="0.25">
      <c r="A65" s="85"/>
      <c r="B65" s="151"/>
      <c r="C65" s="156"/>
      <c r="BI65" s="148"/>
      <c r="BJ65" s="148"/>
    </row>
    <row r="66" spans="1:75" x14ac:dyDescent="0.25">
      <c r="A66" s="85"/>
      <c r="B66" s="151" t="s">
        <v>150</v>
      </c>
      <c r="C66" s="221">
        <v>0</v>
      </c>
      <c r="D66" s="84" t="s">
        <v>180</v>
      </c>
      <c r="BI66" s="148"/>
      <c r="BJ66" s="148"/>
    </row>
    <row r="67" spans="1:75" x14ac:dyDescent="0.25">
      <c r="A67" s="85"/>
      <c r="B67" s="151" t="s">
        <v>151</v>
      </c>
      <c r="C67" s="222">
        <v>5</v>
      </c>
      <c r="BI67" s="148"/>
      <c r="BJ67" s="148"/>
    </row>
    <row r="68" spans="1:75" x14ac:dyDescent="0.25">
      <c r="A68" s="85"/>
      <c r="B68" s="151"/>
      <c r="C68" s="156"/>
      <c r="BI68" s="148"/>
      <c r="BJ68" s="148"/>
    </row>
    <row r="69" spans="1:75" x14ac:dyDescent="0.25">
      <c r="A69" s="214" t="s">
        <v>191</v>
      </c>
      <c r="B69" s="215" t="s">
        <v>161</v>
      </c>
      <c r="C69" s="216"/>
      <c r="D69" s="217">
        <f t="shared" ref="D69:AI69" si="29">D8</f>
        <v>43496</v>
      </c>
      <c r="E69" s="217">
        <f t="shared" si="29"/>
        <v>43524</v>
      </c>
      <c r="F69" s="217">
        <f t="shared" si="29"/>
        <v>43555</v>
      </c>
      <c r="G69" s="217">
        <f t="shared" si="29"/>
        <v>43585</v>
      </c>
      <c r="H69" s="217">
        <f t="shared" si="29"/>
        <v>43616</v>
      </c>
      <c r="I69" s="217">
        <f t="shared" si="29"/>
        <v>43646</v>
      </c>
      <c r="J69" s="217">
        <f t="shared" si="29"/>
        <v>43677</v>
      </c>
      <c r="K69" s="333">
        <f t="shared" si="29"/>
        <v>43708</v>
      </c>
      <c r="L69" s="217">
        <f t="shared" si="29"/>
        <v>43738</v>
      </c>
      <c r="M69" s="217">
        <f t="shared" si="29"/>
        <v>43769</v>
      </c>
      <c r="N69" s="217">
        <f t="shared" si="29"/>
        <v>43799</v>
      </c>
      <c r="O69" s="217">
        <f t="shared" si="29"/>
        <v>43830</v>
      </c>
      <c r="P69" s="217">
        <f t="shared" si="29"/>
        <v>43861</v>
      </c>
      <c r="Q69" s="217">
        <f t="shared" si="29"/>
        <v>43890</v>
      </c>
      <c r="R69" s="217">
        <f t="shared" si="29"/>
        <v>43921</v>
      </c>
      <c r="S69" s="217">
        <f t="shared" si="29"/>
        <v>43951</v>
      </c>
      <c r="T69" s="217">
        <f t="shared" si="29"/>
        <v>43982</v>
      </c>
      <c r="U69" s="217">
        <f t="shared" si="29"/>
        <v>44012</v>
      </c>
      <c r="V69" s="217">
        <f t="shared" si="29"/>
        <v>44043</v>
      </c>
      <c r="W69" s="217">
        <f t="shared" si="29"/>
        <v>44074</v>
      </c>
      <c r="X69" s="217">
        <f t="shared" si="29"/>
        <v>44104</v>
      </c>
      <c r="Y69" s="217">
        <f t="shared" si="29"/>
        <v>44135</v>
      </c>
      <c r="Z69" s="217">
        <f t="shared" si="29"/>
        <v>44165</v>
      </c>
      <c r="AA69" s="217">
        <f t="shared" si="29"/>
        <v>44196</v>
      </c>
      <c r="AB69" s="217">
        <f t="shared" si="29"/>
        <v>44227</v>
      </c>
      <c r="AC69" s="217">
        <f t="shared" si="29"/>
        <v>44255</v>
      </c>
      <c r="AD69" s="217">
        <f t="shared" si="29"/>
        <v>44286</v>
      </c>
      <c r="AE69" s="217">
        <f t="shared" si="29"/>
        <v>44316</v>
      </c>
      <c r="AF69" s="217">
        <f t="shared" si="29"/>
        <v>44347</v>
      </c>
      <c r="AG69" s="217">
        <f t="shared" si="29"/>
        <v>44377</v>
      </c>
      <c r="AH69" s="217">
        <f t="shared" si="29"/>
        <v>44408</v>
      </c>
      <c r="AI69" s="217">
        <f t="shared" si="29"/>
        <v>44439</v>
      </c>
      <c r="AJ69" s="217">
        <f t="shared" ref="AJ69:BW69" si="30">AJ8</f>
        <v>44469</v>
      </c>
      <c r="AK69" s="217">
        <f t="shared" si="30"/>
        <v>44500</v>
      </c>
      <c r="AL69" s="217">
        <f t="shared" si="30"/>
        <v>44530</v>
      </c>
      <c r="AM69" s="217">
        <f t="shared" si="30"/>
        <v>44561</v>
      </c>
      <c r="AN69" s="217">
        <f t="shared" si="30"/>
        <v>44592</v>
      </c>
      <c r="AO69" s="217">
        <f t="shared" si="30"/>
        <v>44620</v>
      </c>
      <c r="AP69" s="217">
        <f t="shared" si="30"/>
        <v>44651</v>
      </c>
      <c r="AQ69" s="217">
        <f t="shared" si="30"/>
        <v>44681</v>
      </c>
      <c r="AR69" s="217">
        <f t="shared" si="30"/>
        <v>44712</v>
      </c>
      <c r="AS69" s="217">
        <f t="shared" si="30"/>
        <v>44742</v>
      </c>
      <c r="AT69" s="217">
        <f t="shared" si="30"/>
        <v>44773</v>
      </c>
      <c r="AU69" s="217">
        <f t="shared" si="30"/>
        <v>44804</v>
      </c>
      <c r="AV69" s="217">
        <f t="shared" si="30"/>
        <v>44834</v>
      </c>
      <c r="AW69" s="217">
        <f t="shared" si="30"/>
        <v>44865</v>
      </c>
      <c r="AX69" s="217">
        <f t="shared" si="30"/>
        <v>44895</v>
      </c>
      <c r="AY69" s="217">
        <f t="shared" si="30"/>
        <v>44926</v>
      </c>
      <c r="AZ69" s="217">
        <f t="shared" si="30"/>
        <v>44957</v>
      </c>
      <c r="BA69" s="217">
        <f t="shared" si="30"/>
        <v>44985</v>
      </c>
      <c r="BB69" s="217">
        <f t="shared" si="30"/>
        <v>45016</v>
      </c>
      <c r="BC69" s="217">
        <f t="shared" si="30"/>
        <v>45046</v>
      </c>
      <c r="BD69" s="217">
        <f t="shared" si="30"/>
        <v>45077</v>
      </c>
      <c r="BE69" s="217">
        <f t="shared" si="30"/>
        <v>45107</v>
      </c>
      <c r="BF69" s="217">
        <f t="shared" si="30"/>
        <v>45138</v>
      </c>
      <c r="BG69" s="217">
        <f t="shared" si="30"/>
        <v>45169</v>
      </c>
      <c r="BH69" s="217">
        <f t="shared" si="30"/>
        <v>45199</v>
      </c>
      <c r="BI69" s="217">
        <f t="shared" si="30"/>
        <v>45230</v>
      </c>
      <c r="BJ69" s="217">
        <f t="shared" si="30"/>
        <v>45260</v>
      </c>
      <c r="BK69" s="217">
        <f t="shared" si="30"/>
        <v>45291</v>
      </c>
      <c r="BL69" s="217">
        <f t="shared" si="30"/>
        <v>45322</v>
      </c>
      <c r="BM69" s="217">
        <f t="shared" si="30"/>
        <v>45351</v>
      </c>
      <c r="BN69" s="217">
        <f t="shared" si="30"/>
        <v>45382</v>
      </c>
      <c r="BO69" s="217">
        <f t="shared" si="30"/>
        <v>45412</v>
      </c>
      <c r="BP69" s="217">
        <f t="shared" si="30"/>
        <v>45443</v>
      </c>
      <c r="BQ69" s="217">
        <f t="shared" si="30"/>
        <v>45473</v>
      </c>
      <c r="BR69" s="217">
        <f t="shared" si="30"/>
        <v>45504</v>
      </c>
      <c r="BS69" s="217">
        <f t="shared" si="30"/>
        <v>45535</v>
      </c>
      <c r="BT69" s="217">
        <f t="shared" si="30"/>
        <v>45565</v>
      </c>
      <c r="BU69" s="217">
        <f t="shared" si="30"/>
        <v>45596</v>
      </c>
      <c r="BV69" s="217">
        <f t="shared" si="30"/>
        <v>45626</v>
      </c>
      <c r="BW69" s="217">
        <f t="shared" si="30"/>
        <v>45657</v>
      </c>
    </row>
    <row r="70" spans="1:75" x14ac:dyDescent="0.25">
      <c r="A70" s="85"/>
      <c r="B70" s="155" t="s">
        <v>162</v>
      </c>
      <c r="C70" s="156"/>
      <c r="K70" s="330"/>
      <c r="BI70" s="148"/>
      <c r="BJ70" s="148"/>
    </row>
    <row r="71" spans="1:75" x14ac:dyDescent="0.25">
      <c r="A71" s="85"/>
      <c r="B71" s="151" t="s">
        <v>133</v>
      </c>
      <c r="C71" s="156"/>
      <c r="D71" s="162">
        <v>1523.5275799999999</v>
      </c>
      <c r="E71" s="162">
        <v>1490.7900400000003</v>
      </c>
      <c r="F71" s="162">
        <v>4469.9369899999992</v>
      </c>
      <c r="G71" s="162">
        <v>8555.0795399999988</v>
      </c>
      <c r="H71" s="162">
        <v>16473.61479</v>
      </c>
      <c r="I71" s="162">
        <v>17313.78471</v>
      </c>
      <c r="J71" s="162">
        <v>25745.395390000009</v>
      </c>
      <c r="K71" s="332">
        <v>34739.044429999994</v>
      </c>
      <c r="L71" s="162">
        <v>22409.37847</v>
      </c>
      <c r="M71" s="162">
        <v>26082.599870000005</v>
      </c>
      <c r="N71" s="162">
        <v>20018.098870000005</v>
      </c>
      <c r="O71" s="162">
        <v>12803.616039999992</v>
      </c>
      <c r="P71" s="162">
        <v>11189.466169999987</v>
      </c>
      <c r="Q71" s="162">
        <v>11838.487790000021</v>
      </c>
      <c r="R71" s="162">
        <v>16403.305120000005</v>
      </c>
      <c r="S71" s="162">
        <v>13371.078689999968</v>
      </c>
      <c r="T71" s="162">
        <v>12971.626320000023</v>
      </c>
      <c r="U71" s="162">
        <v>18503.097090000032</v>
      </c>
      <c r="V71" s="162">
        <v>5530.5912899999621</v>
      </c>
      <c r="W71" s="162">
        <v>17801.963100000023</v>
      </c>
      <c r="X71" s="162">
        <v>11414.623889999986</v>
      </c>
      <c r="Y71" s="162">
        <v>33477.740139999987</v>
      </c>
      <c r="Z71" s="162">
        <v>25117.587810000001</v>
      </c>
      <c r="AA71" s="162">
        <v>22048.879579999983</v>
      </c>
      <c r="AB71" s="162">
        <v>22503.39323000002</v>
      </c>
      <c r="AC71" s="162">
        <v>20492.134960000039</v>
      </c>
      <c r="AD71" s="162">
        <v>25839.045769999982</v>
      </c>
      <c r="AE71" s="162">
        <v>24004.783839999975</v>
      </c>
      <c r="AF71" s="162">
        <v>26936.166410000027</v>
      </c>
      <c r="AG71" s="162">
        <v>31308.349729999958</v>
      </c>
      <c r="AH71" s="162">
        <v>27713.123439999938</v>
      </c>
      <c r="AI71" s="162">
        <v>33391.35435000014</v>
      </c>
      <c r="AJ71" s="162">
        <v>31885.821149999858</v>
      </c>
      <c r="AK71" s="162">
        <v>33823.41905000007</v>
      </c>
      <c r="AL71" s="162">
        <v>25751.882570000053</v>
      </c>
      <c r="AM71" s="162">
        <v>0</v>
      </c>
      <c r="AN71" s="162">
        <v>0</v>
      </c>
      <c r="AO71" s="162">
        <v>0</v>
      </c>
      <c r="AP71" s="162">
        <v>0</v>
      </c>
      <c r="AQ71" s="162">
        <v>0</v>
      </c>
      <c r="AR71" s="162">
        <v>0</v>
      </c>
      <c r="AS71" s="162">
        <v>0</v>
      </c>
      <c r="AT71" s="162">
        <v>0</v>
      </c>
      <c r="AU71" s="162">
        <v>0</v>
      </c>
      <c r="AV71" s="162">
        <v>0</v>
      </c>
      <c r="AW71" s="162">
        <v>0</v>
      </c>
      <c r="AX71" s="162">
        <v>0</v>
      </c>
      <c r="AY71" s="162">
        <v>0</v>
      </c>
      <c r="AZ71" s="162">
        <v>0</v>
      </c>
      <c r="BA71" s="162">
        <v>0</v>
      </c>
      <c r="BB71" s="162">
        <v>0</v>
      </c>
      <c r="BC71" s="162">
        <v>0</v>
      </c>
      <c r="BD71" s="162">
        <v>0</v>
      </c>
      <c r="BE71" s="162">
        <v>0</v>
      </c>
      <c r="BF71" s="162">
        <v>0</v>
      </c>
      <c r="BG71" s="162">
        <v>0</v>
      </c>
      <c r="BH71" s="162">
        <v>0</v>
      </c>
      <c r="BI71" s="162">
        <v>0</v>
      </c>
      <c r="BJ71" s="162">
        <v>0</v>
      </c>
      <c r="BK71" s="162">
        <v>0</v>
      </c>
    </row>
    <row r="72" spans="1:75" x14ac:dyDescent="0.25">
      <c r="A72" s="85"/>
      <c r="B72" s="151" t="s">
        <v>145</v>
      </c>
      <c r="C72" s="156"/>
      <c r="D72" s="162">
        <v>0</v>
      </c>
      <c r="E72" s="162">
        <v>0</v>
      </c>
      <c r="F72" s="162">
        <v>0</v>
      </c>
      <c r="G72" s="162">
        <v>5.7407399999999997</v>
      </c>
      <c r="H72" s="162">
        <v>55.383770000000005</v>
      </c>
      <c r="I72" s="162">
        <v>4.3295300000000028</v>
      </c>
      <c r="J72" s="162">
        <v>32.962579999999996</v>
      </c>
      <c r="K72" s="332">
        <v>28.046889999999998</v>
      </c>
      <c r="L72" s="162">
        <v>59.578969999999998</v>
      </c>
      <c r="M72" s="162">
        <v>77.10263999999998</v>
      </c>
      <c r="N72" s="162">
        <v>93.348470000000006</v>
      </c>
      <c r="O72" s="162">
        <v>62.951059999999998</v>
      </c>
      <c r="P72" s="162">
        <v>18.929729999999999</v>
      </c>
      <c r="Q72" s="162">
        <v>42.115449999999996</v>
      </c>
      <c r="R72" s="162">
        <v>67.640539999999987</v>
      </c>
      <c r="S72" s="162">
        <v>9.6178800000000013</v>
      </c>
      <c r="T72" s="162">
        <v>0.26779000000000003</v>
      </c>
      <c r="U72" s="162">
        <v>0</v>
      </c>
      <c r="V72" s="162">
        <v>67.782389999999992</v>
      </c>
      <c r="W72" s="162">
        <v>42.83146</v>
      </c>
      <c r="X72" s="162">
        <v>85.831199999999995</v>
      </c>
      <c r="Y72" s="162">
        <v>20.083550000000002</v>
      </c>
      <c r="Z72" s="162">
        <v>112.46982</v>
      </c>
      <c r="AA72" s="162">
        <v>29.479959999999998</v>
      </c>
      <c r="AB72" s="162">
        <v>22.147929999999999</v>
      </c>
      <c r="AC72" s="162">
        <v>9.9833600000000011</v>
      </c>
      <c r="AD72" s="162">
        <v>25.87021</v>
      </c>
      <c r="AE72" s="162">
        <v>42.532119999999992</v>
      </c>
      <c r="AF72" s="162">
        <v>131.50372999999999</v>
      </c>
      <c r="AG72" s="162">
        <v>174.11326000000003</v>
      </c>
      <c r="AH72" s="162">
        <v>85.285899999999998</v>
      </c>
      <c r="AI72" s="162">
        <v>9.278459999999999</v>
      </c>
      <c r="AJ72" s="162">
        <v>116.60493</v>
      </c>
      <c r="AK72" s="162">
        <v>44.417620000000007</v>
      </c>
      <c r="AL72" s="162">
        <v>133.09638000000001</v>
      </c>
      <c r="AM72" s="162">
        <v>0</v>
      </c>
      <c r="AN72" s="162">
        <v>0</v>
      </c>
      <c r="AO72" s="162">
        <v>0</v>
      </c>
      <c r="AP72" s="162">
        <v>0</v>
      </c>
      <c r="AQ72" s="162">
        <v>0</v>
      </c>
      <c r="AR72" s="162">
        <v>0</v>
      </c>
      <c r="AS72" s="162">
        <v>0</v>
      </c>
      <c r="AT72" s="162">
        <v>0</v>
      </c>
      <c r="AU72" s="162">
        <v>0</v>
      </c>
      <c r="AV72" s="162">
        <v>0</v>
      </c>
      <c r="AW72" s="162">
        <v>0</v>
      </c>
      <c r="AX72" s="162">
        <v>0</v>
      </c>
      <c r="AY72" s="162">
        <v>0</v>
      </c>
      <c r="AZ72" s="162">
        <v>0</v>
      </c>
      <c r="BA72" s="162">
        <v>0</v>
      </c>
      <c r="BB72" s="162">
        <v>0</v>
      </c>
      <c r="BC72" s="162">
        <v>0</v>
      </c>
      <c r="BD72" s="162">
        <v>0</v>
      </c>
      <c r="BE72" s="162">
        <v>0</v>
      </c>
      <c r="BF72" s="162">
        <v>0</v>
      </c>
      <c r="BG72" s="162">
        <v>0</v>
      </c>
      <c r="BH72" s="162">
        <v>0</v>
      </c>
      <c r="BI72" s="162">
        <v>0</v>
      </c>
      <c r="BJ72" s="162">
        <v>0</v>
      </c>
      <c r="BK72" s="162">
        <v>0</v>
      </c>
    </row>
    <row r="73" spans="1:75" x14ac:dyDescent="0.25">
      <c r="A73" s="85"/>
      <c r="B73" s="151"/>
      <c r="C73" s="156"/>
      <c r="K73" s="330"/>
      <c r="BD73" s="84"/>
      <c r="BE73" s="84"/>
      <c r="BF73" s="84"/>
      <c r="BG73" s="84"/>
      <c r="BH73" s="84"/>
      <c r="BJ73" s="84"/>
      <c r="BK73" s="84"/>
    </row>
    <row r="74" spans="1:75" x14ac:dyDescent="0.25">
      <c r="A74" s="85"/>
      <c r="B74" s="155" t="s">
        <v>163</v>
      </c>
      <c r="C74" s="156"/>
      <c r="K74" s="330"/>
      <c r="BD74" s="84"/>
      <c r="BE74" s="84"/>
      <c r="BF74" s="84"/>
      <c r="BG74" s="84"/>
      <c r="BH74" s="84"/>
      <c r="BJ74" s="84"/>
      <c r="BK74" s="84"/>
    </row>
    <row r="75" spans="1:75" x14ac:dyDescent="0.25">
      <c r="A75" s="85"/>
      <c r="B75" s="151" t="s">
        <v>133</v>
      </c>
      <c r="C75" s="156"/>
      <c r="D75" s="162">
        <v>0</v>
      </c>
      <c r="E75" s="162">
        <v>0</v>
      </c>
      <c r="F75" s="162">
        <v>0</v>
      </c>
      <c r="G75" s="162">
        <v>0</v>
      </c>
      <c r="H75" s="162">
        <v>0</v>
      </c>
      <c r="I75" s="162">
        <v>0</v>
      </c>
      <c r="J75" s="162">
        <v>0</v>
      </c>
      <c r="K75" s="332">
        <v>0</v>
      </c>
      <c r="L75" s="162">
        <v>0</v>
      </c>
      <c r="M75" s="162">
        <v>0</v>
      </c>
      <c r="N75" s="162">
        <v>0</v>
      </c>
      <c r="O75" s="162">
        <v>0</v>
      </c>
      <c r="P75" s="162">
        <v>0</v>
      </c>
      <c r="Q75" s="162">
        <v>0</v>
      </c>
      <c r="R75" s="162">
        <v>0</v>
      </c>
      <c r="S75" s="162">
        <v>0</v>
      </c>
      <c r="T75" s="162">
        <v>0</v>
      </c>
      <c r="U75" s="162">
        <v>0</v>
      </c>
      <c r="V75" s="162">
        <v>0</v>
      </c>
      <c r="W75" s="162">
        <v>0</v>
      </c>
      <c r="X75" s="162">
        <v>0</v>
      </c>
      <c r="Y75" s="162">
        <v>0</v>
      </c>
      <c r="Z75" s="162">
        <v>0</v>
      </c>
      <c r="AA75" s="162">
        <v>0</v>
      </c>
      <c r="AB75" s="162">
        <v>0</v>
      </c>
      <c r="AC75" s="162">
        <v>0</v>
      </c>
      <c r="AD75" s="162">
        <v>0</v>
      </c>
      <c r="AE75" s="162">
        <v>0</v>
      </c>
      <c r="AF75" s="162">
        <v>0</v>
      </c>
      <c r="AG75" s="162">
        <v>0</v>
      </c>
      <c r="AH75" s="162">
        <v>0</v>
      </c>
      <c r="AI75" s="162">
        <v>0</v>
      </c>
      <c r="AJ75" s="162">
        <v>0</v>
      </c>
      <c r="AK75" s="162">
        <v>0</v>
      </c>
      <c r="AL75" s="162">
        <v>0</v>
      </c>
      <c r="AM75" s="162">
        <v>8973</v>
      </c>
      <c r="AN75" s="162">
        <v>9970</v>
      </c>
      <c r="AO75" s="162">
        <v>9970</v>
      </c>
      <c r="AP75" s="162">
        <v>0</v>
      </c>
      <c r="AQ75" s="162">
        <v>0</v>
      </c>
      <c r="AR75" s="162">
        <v>0</v>
      </c>
      <c r="AS75" s="162">
        <v>0</v>
      </c>
      <c r="AT75" s="162">
        <v>0</v>
      </c>
      <c r="AU75" s="162">
        <v>0</v>
      </c>
      <c r="AV75" s="162">
        <v>0</v>
      </c>
      <c r="AW75" s="162">
        <v>0</v>
      </c>
      <c r="AX75" s="162">
        <v>0</v>
      </c>
      <c r="AY75" s="162">
        <v>0</v>
      </c>
      <c r="AZ75" s="162">
        <v>0</v>
      </c>
      <c r="BA75" s="162">
        <v>0</v>
      </c>
      <c r="BB75" s="162">
        <v>0</v>
      </c>
      <c r="BC75" s="162">
        <v>0</v>
      </c>
      <c r="BD75" s="162">
        <v>0</v>
      </c>
      <c r="BE75" s="162">
        <v>0</v>
      </c>
      <c r="BF75" s="162">
        <v>0</v>
      </c>
      <c r="BG75" s="162">
        <v>0</v>
      </c>
      <c r="BH75" s="162">
        <v>0</v>
      </c>
      <c r="BI75" s="162">
        <v>0</v>
      </c>
      <c r="BJ75" s="162">
        <v>0</v>
      </c>
      <c r="BK75" s="162">
        <v>0</v>
      </c>
    </row>
    <row r="76" spans="1:75" x14ac:dyDescent="0.25">
      <c r="A76" s="85"/>
      <c r="B76" s="151" t="s">
        <v>145</v>
      </c>
      <c r="C76" s="156"/>
      <c r="D76" s="162">
        <v>0</v>
      </c>
      <c r="E76" s="162">
        <v>0</v>
      </c>
      <c r="F76" s="162">
        <v>0</v>
      </c>
      <c r="G76" s="162">
        <v>0</v>
      </c>
      <c r="H76" s="162">
        <v>0</v>
      </c>
      <c r="I76" s="162">
        <v>0</v>
      </c>
      <c r="J76" s="162">
        <v>0</v>
      </c>
      <c r="K76" s="332">
        <v>0</v>
      </c>
      <c r="L76" s="162">
        <v>0</v>
      </c>
      <c r="M76" s="162">
        <v>0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62">
        <v>0</v>
      </c>
      <c r="V76" s="162">
        <v>0</v>
      </c>
      <c r="W76" s="162">
        <v>0</v>
      </c>
      <c r="X76" s="162">
        <v>0</v>
      </c>
      <c r="Y76" s="162">
        <v>0</v>
      </c>
      <c r="Z76" s="162">
        <v>0</v>
      </c>
      <c r="AA76" s="162">
        <v>0</v>
      </c>
      <c r="AB76" s="162">
        <v>0</v>
      </c>
      <c r="AC76" s="162">
        <v>0</v>
      </c>
      <c r="AD76" s="162">
        <v>0</v>
      </c>
      <c r="AE76" s="162">
        <v>0</v>
      </c>
      <c r="AF76" s="162">
        <v>0</v>
      </c>
      <c r="AG76" s="162">
        <v>0</v>
      </c>
      <c r="AH76" s="162">
        <v>0</v>
      </c>
      <c r="AI76" s="162">
        <v>0</v>
      </c>
      <c r="AJ76" s="162">
        <v>0</v>
      </c>
      <c r="AK76" s="162">
        <v>0</v>
      </c>
      <c r="AL76" s="162">
        <v>0</v>
      </c>
      <c r="AM76" s="162">
        <v>27</v>
      </c>
      <c r="AN76" s="162">
        <v>30</v>
      </c>
      <c r="AO76" s="162">
        <v>30</v>
      </c>
      <c r="AP76" s="162">
        <v>0</v>
      </c>
      <c r="AQ76" s="162">
        <v>0</v>
      </c>
      <c r="AR76" s="162">
        <v>0</v>
      </c>
      <c r="AS76" s="162">
        <v>0</v>
      </c>
      <c r="AT76" s="162">
        <v>0</v>
      </c>
      <c r="AU76" s="162">
        <v>0</v>
      </c>
      <c r="AV76" s="162">
        <v>0</v>
      </c>
      <c r="AW76" s="162">
        <v>0</v>
      </c>
      <c r="AX76" s="162">
        <v>0</v>
      </c>
      <c r="AY76" s="162">
        <v>0</v>
      </c>
      <c r="AZ76" s="162">
        <v>0</v>
      </c>
      <c r="BA76" s="162">
        <v>0</v>
      </c>
      <c r="BB76" s="162">
        <v>0</v>
      </c>
      <c r="BC76" s="162">
        <v>0</v>
      </c>
      <c r="BD76" s="162">
        <v>0</v>
      </c>
      <c r="BE76" s="162">
        <v>0</v>
      </c>
      <c r="BF76" s="162">
        <v>0</v>
      </c>
      <c r="BG76" s="162">
        <v>0</v>
      </c>
      <c r="BH76" s="162">
        <v>0</v>
      </c>
      <c r="BI76" s="162">
        <v>0</v>
      </c>
      <c r="BJ76" s="162">
        <v>0</v>
      </c>
      <c r="BK76" s="162">
        <v>0</v>
      </c>
    </row>
    <row r="77" spans="1:75" x14ac:dyDescent="0.25">
      <c r="A77" s="200"/>
      <c r="B77" s="151"/>
      <c r="C77" s="158" t="s">
        <v>202</v>
      </c>
      <c r="BI77" s="148"/>
      <c r="BJ77" s="148"/>
    </row>
    <row r="78" spans="1:75" x14ac:dyDescent="0.25">
      <c r="A78" s="221"/>
      <c r="B78" s="151" t="s">
        <v>147</v>
      </c>
      <c r="C78" s="219">
        <v>1.8093994609062733E-2</v>
      </c>
      <c r="BI78" s="148"/>
      <c r="BJ78" s="148"/>
    </row>
    <row r="79" spans="1:75" ht="7.5" customHeight="1" x14ac:dyDescent="0.25">
      <c r="A79" s="85"/>
      <c r="B79" s="151"/>
      <c r="C79" s="156"/>
      <c r="BI79" s="148"/>
      <c r="BJ79" s="148"/>
    </row>
    <row r="80" spans="1:75" x14ac:dyDescent="0.25">
      <c r="A80" s="85"/>
      <c r="B80" s="151"/>
      <c r="C80" s="156"/>
      <c r="D80" s="84">
        <v>1</v>
      </c>
      <c r="E80" s="84">
        <v>2</v>
      </c>
      <c r="F80" s="84">
        <v>3</v>
      </c>
      <c r="G80" s="84">
        <v>4</v>
      </c>
      <c r="H80" s="84">
        <v>5</v>
      </c>
      <c r="I80" s="84">
        <v>6</v>
      </c>
      <c r="J80" s="84">
        <v>7</v>
      </c>
      <c r="K80" s="84">
        <v>8</v>
      </c>
      <c r="L80" s="84">
        <v>9</v>
      </c>
      <c r="M80" s="84">
        <v>10</v>
      </c>
      <c r="N80" s="84">
        <v>11</v>
      </c>
      <c r="O80" s="84">
        <v>12</v>
      </c>
      <c r="P80" s="84">
        <v>13</v>
      </c>
      <c r="Q80" s="84">
        <v>14</v>
      </c>
      <c r="R80" s="84">
        <v>15</v>
      </c>
      <c r="S80" s="84">
        <v>16</v>
      </c>
      <c r="T80" s="84">
        <v>17</v>
      </c>
      <c r="U80" s="84">
        <v>18</v>
      </c>
      <c r="V80" s="84">
        <v>19</v>
      </c>
      <c r="W80" s="84">
        <v>20</v>
      </c>
      <c r="X80" s="84">
        <v>21</v>
      </c>
      <c r="BI80" s="148"/>
      <c r="BJ80" s="148"/>
    </row>
    <row r="81" spans="1:75" x14ac:dyDescent="0.25">
      <c r="A81" s="85"/>
      <c r="B81" s="151" t="s">
        <v>148</v>
      </c>
      <c r="C81" s="158" t="s">
        <v>149</v>
      </c>
      <c r="D81" s="34">
        <v>3.7499999999999999E-2</v>
      </c>
      <c r="E81" s="34">
        <v>7.2190000000000004E-2</v>
      </c>
      <c r="F81" s="34">
        <v>6.6769999999999996E-2</v>
      </c>
      <c r="G81" s="34">
        <v>6.1769999999999999E-2</v>
      </c>
      <c r="H81" s="34">
        <v>5.713E-2</v>
      </c>
      <c r="I81" s="34">
        <v>5.2850000000000001E-2</v>
      </c>
      <c r="J81" s="34">
        <v>4.888E-2</v>
      </c>
      <c r="K81" s="34">
        <v>4.5220000000000003E-2</v>
      </c>
      <c r="L81" s="34">
        <v>4.462E-2</v>
      </c>
      <c r="M81" s="34">
        <v>4.4609999999999997E-2</v>
      </c>
      <c r="N81" s="34">
        <v>4.462E-2</v>
      </c>
      <c r="O81" s="34">
        <v>4.462E-2</v>
      </c>
      <c r="P81" s="34">
        <v>4.462E-2</v>
      </c>
      <c r="Q81" s="34">
        <v>4.462E-2</v>
      </c>
      <c r="R81" s="34">
        <v>4.462E-2</v>
      </c>
      <c r="S81" s="34">
        <v>4.462E-2</v>
      </c>
      <c r="T81" s="34">
        <v>4.462E-2</v>
      </c>
      <c r="U81" s="34">
        <v>4.462E-2</v>
      </c>
      <c r="V81" s="34">
        <v>4.462E-2</v>
      </c>
      <c r="W81" s="34">
        <v>4.462E-2</v>
      </c>
      <c r="X81" s="34">
        <v>2.2260000000000058E-2</v>
      </c>
      <c r="Y81" s="35">
        <f>SUM(D81:X81)</f>
        <v>1</v>
      </c>
      <c r="BI81" s="148"/>
      <c r="BJ81" s="148"/>
    </row>
    <row r="82" spans="1:75" x14ac:dyDescent="0.25">
      <c r="A82" s="85"/>
      <c r="B82" s="151"/>
      <c r="C82" s="156"/>
      <c r="BI82" s="148"/>
      <c r="BJ82" s="148"/>
    </row>
    <row r="83" spans="1:75" x14ac:dyDescent="0.25">
      <c r="A83" s="85"/>
      <c r="B83" s="151" t="s">
        <v>150</v>
      </c>
      <c r="C83" s="221">
        <v>0</v>
      </c>
      <c r="D83" s="84" t="s">
        <v>180</v>
      </c>
      <c r="BI83" s="148"/>
      <c r="BJ83" s="148"/>
    </row>
    <row r="84" spans="1:75" x14ac:dyDescent="0.25">
      <c r="A84" s="85"/>
      <c r="B84" s="151" t="s">
        <v>151</v>
      </c>
      <c r="C84" s="222">
        <v>5</v>
      </c>
      <c r="BI84" s="148"/>
      <c r="BJ84" s="148"/>
    </row>
    <row r="85" spans="1:75" x14ac:dyDescent="0.25">
      <c r="A85" s="85"/>
      <c r="B85" s="151"/>
      <c r="C85" s="156"/>
      <c r="BI85" s="148"/>
      <c r="BJ85" s="148"/>
    </row>
    <row r="86" spans="1:75" x14ac:dyDescent="0.25">
      <c r="A86" s="210" t="s">
        <v>192</v>
      </c>
      <c r="B86" s="211" t="s">
        <v>161</v>
      </c>
      <c r="C86" s="212"/>
      <c r="D86" s="213">
        <f t="shared" ref="D86:AI86" si="31">D8</f>
        <v>43496</v>
      </c>
      <c r="E86" s="213">
        <f t="shared" si="31"/>
        <v>43524</v>
      </c>
      <c r="F86" s="213">
        <f t="shared" si="31"/>
        <v>43555</v>
      </c>
      <c r="G86" s="213">
        <f t="shared" si="31"/>
        <v>43585</v>
      </c>
      <c r="H86" s="213">
        <f t="shared" si="31"/>
        <v>43616</v>
      </c>
      <c r="I86" s="213">
        <f t="shared" si="31"/>
        <v>43646</v>
      </c>
      <c r="J86" s="213">
        <f t="shared" si="31"/>
        <v>43677</v>
      </c>
      <c r="K86" s="334">
        <f t="shared" si="31"/>
        <v>43708</v>
      </c>
      <c r="L86" s="213">
        <f t="shared" si="31"/>
        <v>43738</v>
      </c>
      <c r="M86" s="213">
        <f t="shared" si="31"/>
        <v>43769</v>
      </c>
      <c r="N86" s="213">
        <f t="shared" si="31"/>
        <v>43799</v>
      </c>
      <c r="O86" s="213">
        <f t="shared" si="31"/>
        <v>43830</v>
      </c>
      <c r="P86" s="213">
        <f t="shared" si="31"/>
        <v>43861</v>
      </c>
      <c r="Q86" s="213">
        <f t="shared" si="31"/>
        <v>43890</v>
      </c>
      <c r="R86" s="213">
        <f t="shared" si="31"/>
        <v>43921</v>
      </c>
      <c r="S86" s="213">
        <f t="shared" si="31"/>
        <v>43951</v>
      </c>
      <c r="T86" s="213">
        <f t="shared" si="31"/>
        <v>43982</v>
      </c>
      <c r="U86" s="213">
        <f t="shared" si="31"/>
        <v>44012</v>
      </c>
      <c r="V86" s="213">
        <f t="shared" si="31"/>
        <v>44043</v>
      </c>
      <c r="W86" s="213">
        <f t="shared" si="31"/>
        <v>44074</v>
      </c>
      <c r="X86" s="213">
        <f t="shared" si="31"/>
        <v>44104</v>
      </c>
      <c r="Y86" s="213">
        <f t="shared" si="31"/>
        <v>44135</v>
      </c>
      <c r="Z86" s="213">
        <f t="shared" si="31"/>
        <v>44165</v>
      </c>
      <c r="AA86" s="213">
        <f t="shared" si="31"/>
        <v>44196</v>
      </c>
      <c r="AB86" s="213">
        <f t="shared" si="31"/>
        <v>44227</v>
      </c>
      <c r="AC86" s="213">
        <f t="shared" si="31"/>
        <v>44255</v>
      </c>
      <c r="AD86" s="213">
        <f t="shared" si="31"/>
        <v>44286</v>
      </c>
      <c r="AE86" s="213">
        <f t="shared" si="31"/>
        <v>44316</v>
      </c>
      <c r="AF86" s="213">
        <f t="shared" si="31"/>
        <v>44347</v>
      </c>
      <c r="AG86" s="213">
        <f t="shared" si="31"/>
        <v>44377</v>
      </c>
      <c r="AH86" s="213">
        <f t="shared" si="31"/>
        <v>44408</v>
      </c>
      <c r="AI86" s="213">
        <f t="shared" si="31"/>
        <v>44439</v>
      </c>
      <c r="AJ86" s="213">
        <f t="shared" ref="AJ86:BW86" si="32">AJ8</f>
        <v>44469</v>
      </c>
      <c r="AK86" s="213">
        <f t="shared" si="32"/>
        <v>44500</v>
      </c>
      <c r="AL86" s="213">
        <f t="shared" si="32"/>
        <v>44530</v>
      </c>
      <c r="AM86" s="213">
        <f t="shared" si="32"/>
        <v>44561</v>
      </c>
      <c r="AN86" s="213">
        <f t="shared" si="32"/>
        <v>44592</v>
      </c>
      <c r="AO86" s="213">
        <f t="shared" si="32"/>
        <v>44620</v>
      </c>
      <c r="AP86" s="213">
        <f t="shared" si="32"/>
        <v>44651</v>
      </c>
      <c r="AQ86" s="213">
        <f t="shared" si="32"/>
        <v>44681</v>
      </c>
      <c r="AR86" s="213">
        <f t="shared" si="32"/>
        <v>44712</v>
      </c>
      <c r="AS86" s="213">
        <f t="shared" si="32"/>
        <v>44742</v>
      </c>
      <c r="AT86" s="213">
        <f t="shared" si="32"/>
        <v>44773</v>
      </c>
      <c r="AU86" s="213">
        <f t="shared" si="32"/>
        <v>44804</v>
      </c>
      <c r="AV86" s="213">
        <f t="shared" si="32"/>
        <v>44834</v>
      </c>
      <c r="AW86" s="213">
        <f t="shared" si="32"/>
        <v>44865</v>
      </c>
      <c r="AX86" s="213">
        <f t="shared" si="32"/>
        <v>44895</v>
      </c>
      <c r="AY86" s="213">
        <f t="shared" si="32"/>
        <v>44926</v>
      </c>
      <c r="AZ86" s="213">
        <f t="shared" si="32"/>
        <v>44957</v>
      </c>
      <c r="BA86" s="213">
        <f t="shared" si="32"/>
        <v>44985</v>
      </c>
      <c r="BB86" s="213">
        <f t="shared" si="32"/>
        <v>45016</v>
      </c>
      <c r="BC86" s="213">
        <f t="shared" si="32"/>
        <v>45046</v>
      </c>
      <c r="BD86" s="213">
        <f t="shared" si="32"/>
        <v>45077</v>
      </c>
      <c r="BE86" s="213">
        <f t="shared" si="32"/>
        <v>45107</v>
      </c>
      <c r="BF86" s="213">
        <f t="shared" si="32"/>
        <v>45138</v>
      </c>
      <c r="BG86" s="213">
        <f t="shared" si="32"/>
        <v>45169</v>
      </c>
      <c r="BH86" s="213">
        <f t="shared" si="32"/>
        <v>45199</v>
      </c>
      <c r="BI86" s="213">
        <f t="shared" si="32"/>
        <v>45230</v>
      </c>
      <c r="BJ86" s="213">
        <f t="shared" si="32"/>
        <v>45260</v>
      </c>
      <c r="BK86" s="213">
        <f t="shared" si="32"/>
        <v>45291</v>
      </c>
      <c r="BL86" s="213">
        <f t="shared" si="32"/>
        <v>45322</v>
      </c>
      <c r="BM86" s="213">
        <f t="shared" si="32"/>
        <v>45351</v>
      </c>
      <c r="BN86" s="213">
        <f t="shared" si="32"/>
        <v>45382</v>
      </c>
      <c r="BO86" s="213">
        <f t="shared" si="32"/>
        <v>45412</v>
      </c>
      <c r="BP86" s="213">
        <f t="shared" si="32"/>
        <v>45443</v>
      </c>
      <c r="BQ86" s="213">
        <f t="shared" si="32"/>
        <v>45473</v>
      </c>
      <c r="BR86" s="213">
        <f t="shared" si="32"/>
        <v>45504</v>
      </c>
      <c r="BS86" s="213">
        <f t="shared" si="32"/>
        <v>45535</v>
      </c>
      <c r="BT86" s="213">
        <f t="shared" si="32"/>
        <v>45565</v>
      </c>
      <c r="BU86" s="213">
        <f t="shared" si="32"/>
        <v>45596</v>
      </c>
      <c r="BV86" s="213">
        <f t="shared" si="32"/>
        <v>45626</v>
      </c>
      <c r="BW86" s="213">
        <f t="shared" si="32"/>
        <v>45657</v>
      </c>
    </row>
    <row r="87" spans="1:75" x14ac:dyDescent="0.25">
      <c r="A87" s="85"/>
      <c r="B87" s="155" t="s">
        <v>162</v>
      </c>
      <c r="C87" s="156"/>
      <c r="K87" s="330"/>
      <c r="BI87" s="148"/>
      <c r="BJ87" s="148"/>
    </row>
    <row r="88" spans="1:75" x14ac:dyDescent="0.25">
      <c r="A88" s="85"/>
      <c r="B88" s="151" t="s">
        <v>133</v>
      </c>
      <c r="C88" s="156"/>
      <c r="D88" s="162">
        <v>0</v>
      </c>
      <c r="E88" s="162">
        <v>0</v>
      </c>
      <c r="F88" s="162">
        <v>0</v>
      </c>
      <c r="G88" s="162">
        <v>0</v>
      </c>
      <c r="H88" s="162">
        <v>0</v>
      </c>
      <c r="I88" s="162">
        <v>0.26761000000000001</v>
      </c>
      <c r="J88" s="162">
        <v>37.820700000000002</v>
      </c>
      <c r="K88" s="332">
        <v>68.251109999999983</v>
      </c>
      <c r="L88" s="162">
        <v>146.05515000000003</v>
      </c>
      <c r="M88" s="162">
        <v>265.44916000000001</v>
      </c>
      <c r="N88" s="162">
        <v>-9.6154600000000201</v>
      </c>
      <c r="O88" s="162">
        <v>-508.22827000000001</v>
      </c>
      <c r="P88" s="162">
        <v>355.47258999999997</v>
      </c>
      <c r="Q88" s="162">
        <v>569.15312000000006</v>
      </c>
      <c r="R88" s="162">
        <v>-302.92527000000013</v>
      </c>
      <c r="S88" s="162">
        <v>14.189600000000093</v>
      </c>
      <c r="T88" s="162">
        <v>1.8624599999999627</v>
      </c>
      <c r="U88" s="162">
        <v>382.31593999999996</v>
      </c>
      <c r="V88" s="162">
        <v>669.1926900000002</v>
      </c>
      <c r="W88" s="162">
        <v>792.76817999999992</v>
      </c>
      <c r="X88" s="162">
        <v>1339.1225900000009</v>
      </c>
      <c r="Y88" s="162">
        <v>-724.88203000000078</v>
      </c>
      <c r="Z88" s="162">
        <v>4237.1517799999983</v>
      </c>
      <c r="AA88" s="162">
        <v>-1607.4766899999986</v>
      </c>
      <c r="AB88" s="162">
        <v>-1441.8048399999998</v>
      </c>
      <c r="AC88" s="162">
        <v>-1057.8010700000002</v>
      </c>
      <c r="AD88" s="162">
        <v>989.59645000000023</v>
      </c>
      <c r="AE88" s="162">
        <v>536.65787999999895</v>
      </c>
      <c r="AF88" s="162">
        <v>1448.4623200000003</v>
      </c>
      <c r="AG88" s="162">
        <v>2040.0636700000009</v>
      </c>
      <c r="AH88" s="162">
        <v>-1161.3823200000004</v>
      </c>
      <c r="AI88" s="162">
        <v>2729.7551800000006</v>
      </c>
      <c r="AJ88" s="162">
        <v>633.7073900000006</v>
      </c>
      <c r="AK88" s="162">
        <v>878.61908000000005</v>
      </c>
      <c r="AL88" s="162">
        <v>1211.6460199999995</v>
      </c>
      <c r="AM88" s="162">
        <v>0</v>
      </c>
      <c r="AN88" s="162">
        <v>0</v>
      </c>
      <c r="AO88" s="162">
        <v>0</v>
      </c>
      <c r="AP88" s="162">
        <v>0</v>
      </c>
      <c r="AQ88" s="162">
        <v>0</v>
      </c>
      <c r="AR88" s="162">
        <v>0</v>
      </c>
      <c r="AS88" s="162">
        <v>0</v>
      </c>
      <c r="AT88" s="162">
        <v>0</v>
      </c>
      <c r="AU88" s="162">
        <v>0</v>
      </c>
      <c r="AV88" s="162">
        <v>0</v>
      </c>
      <c r="AW88" s="162">
        <v>0</v>
      </c>
      <c r="AX88" s="162">
        <v>0</v>
      </c>
      <c r="AY88" s="162">
        <v>0</v>
      </c>
      <c r="AZ88" s="162">
        <v>0</v>
      </c>
      <c r="BA88" s="162">
        <v>0</v>
      </c>
      <c r="BB88" s="162">
        <v>0</v>
      </c>
      <c r="BC88" s="162">
        <v>0</v>
      </c>
      <c r="BD88" s="162">
        <v>0</v>
      </c>
      <c r="BE88" s="162">
        <v>0</v>
      </c>
      <c r="BF88" s="162">
        <v>0</v>
      </c>
      <c r="BG88" s="162">
        <v>0</v>
      </c>
      <c r="BH88" s="162">
        <v>0</v>
      </c>
      <c r="BI88" s="162">
        <v>0</v>
      </c>
      <c r="BJ88" s="162">
        <v>0</v>
      </c>
      <c r="BK88" s="162">
        <v>0</v>
      </c>
    </row>
    <row r="89" spans="1:75" x14ac:dyDescent="0.25">
      <c r="A89" s="85"/>
      <c r="B89" s="151" t="s">
        <v>145</v>
      </c>
      <c r="C89" s="156"/>
      <c r="D89" s="162">
        <v>0</v>
      </c>
      <c r="E89" s="162">
        <v>0</v>
      </c>
      <c r="F89" s="162">
        <v>0</v>
      </c>
      <c r="G89" s="162">
        <v>0</v>
      </c>
      <c r="H89" s="162">
        <v>0</v>
      </c>
      <c r="I89" s="162">
        <v>0</v>
      </c>
      <c r="J89" s="162">
        <v>0</v>
      </c>
      <c r="K89" s="332">
        <v>0</v>
      </c>
      <c r="L89" s="162">
        <v>0</v>
      </c>
      <c r="M89" s="162">
        <v>0</v>
      </c>
      <c r="N89" s="162">
        <v>0</v>
      </c>
      <c r="O89" s="162">
        <v>0</v>
      </c>
      <c r="P89" s="162">
        <v>0</v>
      </c>
      <c r="Q89" s="162">
        <v>0</v>
      </c>
      <c r="R89" s="162">
        <v>0</v>
      </c>
      <c r="S89" s="162">
        <v>0</v>
      </c>
      <c r="T89" s="162">
        <v>0</v>
      </c>
      <c r="U89" s="162">
        <v>0</v>
      </c>
      <c r="V89" s="162">
        <v>0</v>
      </c>
      <c r="W89" s="162">
        <v>0</v>
      </c>
      <c r="X89" s="162">
        <v>0</v>
      </c>
      <c r="Y89" s="162">
        <v>0</v>
      </c>
      <c r="Z89" s="162">
        <v>0</v>
      </c>
      <c r="AA89" s="162">
        <v>0</v>
      </c>
      <c r="AB89" s="162">
        <v>0</v>
      </c>
      <c r="AC89" s="162">
        <v>0</v>
      </c>
      <c r="AD89" s="162">
        <v>0</v>
      </c>
      <c r="AE89" s="162">
        <v>0</v>
      </c>
      <c r="AF89" s="162">
        <v>0</v>
      </c>
      <c r="AG89" s="162">
        <v>0</v>
      </c>
      <c r="AH89" s="162">
        <v>0</v>
      </c>
      <c r="AI89" s="162">
        <v>0</v>
      </c>
      <c r="AJ89" s="162">
        <v>0</v>
      </c>
      <c r="AK89" s="162">
        <v>0</v>
      </c>
      <c r="AL89" s="162">
        <v>0</v>
      </c>
      <c r="AM89" s="162">
        <v>0</v>
      </c>
      <c r="AN89" s="162">
        <v>0</v>
      </c>
      <c r="AO89" s="162">
        <v>0</v>
      </c>
      <c r="AP89" s="162">
        <v>0</v>
      </c>
      <c r="AQ89" s="162">
        <v>0</v>
      </c>
      <c r="AR89" s="162">
        <v>0</v>
      </c>
      <c r="AS89" s="162">
        <v>0</v>
      </c>
      <c r="AT89" s="162">
        <v>0</v>
      </c>
      <c r="AU89" s="162">
        <v>0</v>
      </c>
      <c r="AV89" s="162">
        <v>0</v>
      </c>
      <c r="AW89" s="162">
        <v>0</v>
      </c>
      <c r="AX89" s="162">
        <v>0</v>
      </c>
      <c r="AY89" s="162">
        <v>0</v>
      </c>
      <c r="AZ89" s="162">
        <v>0</v>
      </c>
      <c r="BA89" s="162">
        <v>0</v>
      </c>
      <c r="BB89" s="162">
        <v>0</v>
      </c>
      <c r="BC89" s="162">
        <v>0</v>
      </c>
      <c r="BD89" s="162">
        <v>0</v>
      </c>
      <c r="BE89" s="162">
        <v>0</v>
      </c>
      <c r="BF89" s="162">
        <v>0</v>
      </c>
      <c r="BG89" s="162">
        <v>0</v>
      </c>
      <c r="BH89" s="162">
        <v>0</v>
      </c>
      <c r="BI89" s="162">
        <v>0</v>
      </c>
      <c r="BJ89" s="162">
        <v>0</v>
      </c>
      <c r="BK89" s="162">
        <v>0</v>
      </c>
    </row>
    <row r="90" spans="1:75" x14ac:dyDescent="0.25">
      <c r="A90" s="85"/>
      <c r="B90" s="151"/>
      <c r="C90" s="156"/>
      <c r="K90" s="330"/>
      <c r="BD90" s="84"/>
      <c r="BE90" s="84"/>
      <c r="BF90" s="84"/>
      <c r="BG90" s="84"/>
      <c r="BH90" s="84"/>
      <c r="BJ90" s="84"/>
      <c r="BK90" s="84"/>
    </row>
    <row r="91" spans="1:75" x14ac:dyDescent="0.25">
      <c r="A91" s="85"/>
      <c r="B91" s="155" t="s">
        <v>163</v>
      </c>
      <c r="C91" s="156"/>
      <c r="K91" s="330"/>
      <c r="BD91" s="84"/>
      <c r="BE91" s="84"/>
      <c r="BF91" s="84"/>
      <c r="BG91" s="84"/>
      <c r="BH91" s="84"/>
      <c r="BJ91" s="84"/>
      <c r="BK91" s="84"/>
    </row>
    <row r="92" spans="1:75" x14ac:dyDescent="0.25">
      <c r="A92" s="85"/>
      <c r="B92" s="151" t="s">
        <v>133</v>
      </c>
      <c r="C92" s="156"/>
      <c r="D92" s="162">
        <v>0</v>
      </c>
      <c r="E92" s="162">
        <v>0</v>
      </c>
      <c r="F92" s="162">
        <v>0</v>
      </c>
      <c r="G92" s="162">
        <v>0</v>
      </c>
      <c r="H92" s="162">
        <v>0</v>
      </c>
      <c r="I92" s="162">
        <v>0</v>
      </c>
      <c r="J92" s="162">
        <v>0</v>
      </c>
      <c r="K92" s="332">
        <v>0</v>
      </c>
      <c r="L92" s="162">
        <v>0</v>
      </c>
      <c r="M92" s="162">
        <v>0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62">
        <v>0</v>
      </c>
      <c r="V92" s="162">
        <v>0</v>
      </c>
      <c r="W92" s="162">
        <v>0</v>
      </c>
      <c r="X92" s="162">
        <v>0</v>
      </c>
      <c r="Y92" s="162">
        <v>0</v>
      </c>
      <c r="Z92" s="162">
        <v>0</v>
      </c>
      <c r="AA92" s="162">
        <v>0</v>
      </c>
      <c r="AB92" s="162">
        <v>0</v>
      </c>
      <c r="AC92" s="162">
        <v>0</v>
      </c>
      <c r="AD92" s="162">
        <v>0</v>
      </c>
      <c r="AE92" s="162">
        <v>0</v>
      </c>
      <c r="AF92" s="162">
        <v>0</v>
      </c>
      <c r="AG92" s="162">
        <v>0</v>
      </c>
      <c r="AH92" s="162">
        <v>0</v>
      </c>
      <c r="AI92" s="162">
        <v>0</v>
      </c>
      <c r="AJ92" s="162">
        <v>0</v>
      </c>
      <c r="AK92" s="162">
        <v>0</v>
      </c>
      <c r="AL92" s="162">
        <v>0</v>
      </c>
      <c r="AM92" s="162">
        <v>200</v>
      </c>
      <c r="AN92" s="162">
        <v>200</v>
      </c>
      <c r="AO92" s="162">
        <v>200</v>
      </c>
      <c r="AP92" s="162">
        <v>0</v>
      </c>
      <c r="AQ92" s="162">
        <v>0</v>
      </c>
      <c r="AR92" s="162">
        <v>0</v>
      </c>
      <c r="AS92" s="162">
        <v>0</v>
      </c>
      <c r="AT92" s="162">
        <v>0</v>
      </c>
      <c r="AU92" s="162">
        <v>0</v>
      </c>
      <c r="AV92" s="162">
        <v>0</v>
      </c>
      <c r="AW92" s="162">
        <v>0</v>
      </c>
      <c r="AX92" s="162">
        <v>0</v>
      </c>
      <c r="AY92" s="162">
        <v>0</v>
      </c>
      <c r="AZ92" s="162">
        <v>0</v>
      </c>
      <c r="BA92" s="162">
        <v>0</v>
      </c>
      <c r="BB92" s="162">
        <v>0</v>
      </c>
      <c r="BC92" s="162">
        <v>0</v>
      </c>
      <c r="BD92" s="162">
        <v>0</v>
      </c>
      <c r="BE92" s="162">
        <v>0</v>
      </c>
      <c r="BF92" s="162">
        <v>0</v>
      </c>
      <c r="BG92" s="162">
        <v>0</v>
      </c>
      <c r="BH92" s="162">
        <v>0</v>
      </c>
      <c r="BI92" s="162">
        <v>0</v>
      </c>
      <c r="BJ92" s="162">
        <v>0</v>
      </c>
      <c r="BK92" s="162">
        <v>0</v>
      </c>
    </row>
    <row r="93" spans="1:75" x14ac:dyDescent="0.25">
      <c r="A93" s="85"/>
      <c r="B93" s="151" t="s">
        <v>145</v>
      </c>
      <c r="C93" s="156"/>
      <c r="D93" s="162">
        <v>0</v>
      </c>
      <c r="E93" s="162">
        <v>0</v>
      </c>
      <c r="F93" s="162">
        <v>0</v>
      </c>
      <c r="G93" s="162">
        <v>0</v>
      </c>
      <c r="H93" s="162">
        <v>0</v>
      </c>
      <c r="I93" s="162">
        <v>0</v>
      </c>
      <c r="J93" s="162">
        <v>0</v>
      </c>
      <c r="K93" s="332">
        <v>0</v>
      </c>
      <c r="L93" s="162">
        <v>0</v>
      </c>
      <c r="M93" s="162">
        <v>0</v>
      </c>
      <c r="N93" s="162">
        <v>0</v>
      </c>
      <c r="O93" s="162">
        <v>0</v>
      </c>
      <c r="P93" s="162">
        <v>0</v>
      </c>
      <c r="Q93" s="162">
        <v>0</v>
      </c>
      <c r="R93" s="162">
        <v>0</v>
      </c>
      <c r="S93" s="162">
        <v>0</v>
      </c>
      <c r="T93" s="162">
        <v>0</v>
      </c>
      <c r="U93" s="162">
        <v>0</v>
      </c>
      <c r="V93" s="162">
        <v>0</v>
      </c>
      <c r="W93" s="162">
        <v>0</v>
      </c>
      <c r="X93" s="162">
        <v>0</v>
      </c>
      <c r="Y93" s="162">
        <v>0</v>
      </c>
      <c r="Z93" s="162">
        <v>0</v>
      </c>
      <c r="AA93" s="162">
        <v>0</v>
      </c>
      <c r="AB93" s="162">
        <v>0</v>
      </c>
      <c r="AC93" s="162">
        <v>0</v>
      </c>
      <c r="AD93" s="162">
        <v>0</v>
      </c>
      <c r="AE93" s="162">
        <v>0</v>
      </c>
      <c r="AF93" s="162">
        <v>0</v>
      </c>
      <c r="AG93" s="162">
        <v>0</v>
      </c>
      <c r="AH93" s="162">
        <v>0</v>
      </c>
      <c r="AI93" s="162">
        <v>0</v>
      </c>
      <c r="AJ93" s="162">
        <v>0</v>
      </c>
      <c r="AK93" s="162">
        <v>0</v>
      </c>
      <c r="AL93" s="162">
        <v>0</v>
      </c>
      <c r="AM93" s="162">
        <v>0</v>
      </c>
      <c r="AN93" s="162">
        <v>0</v>
      </c>
      <c r="AO93" s="162">
        <v>0</v>
      </c>
      <c r="AP93" s="162">
        <v>0</v>
      </c>
      <c r="AQ93" s="162">
        <v>0</v>
      </c>
      <c r="AR93" s="162">
        <v>0</v>
      </c>
      <c r="AS93" s="162">
        <v>0</v>
      </c>
      <c r="AT93" s="162">
        <v>0</v>
      </c>
      <c r="AU93" s="162">
        <v>0</v>
      </c>
      <c r="AV93" s="162">
        <v>0</v>
      </c>
      <c r="AW93" s="162">
        <v>0</v>
      </c>
      <c r="AX93" s="162">
        <v>0</v>
      </c>
      <c r="AY93" s="162">
        <v>0</v>
      </c>
      <c r="AZ93" s="162">
        <v>0</v>
      </c>
      <c r="BA93" s="162">
        <v>0</v>
      </c>
      <c r="BB93" s="162">
        <v>0</v>
      </c>
      <c r="BC93" s="162">
        <v>0</v>
      </c>
      <c r="BD93" s="162">
        <v>0</v>
      </c>
      <c r="BE93" s="162">
        <v>0</v>
      </c>
      <c r="BF93" s="162">
        <v>0</v>
      </c>
      <c r="BG93" s="162">
        <v>0</v>
      </c>
      <c r="BH93" s="162">
        <v>0</v>
      </c>
      <c r="BI93" s="162">
        <v>0</v>
      </c>
      <c r="BJ93" s="162">
        <v>0</v>
      </c>
      <c r="BK93" s="162">
        <v>0</v>
      </c>
    </row>
    <row r="94" spans="1:75" x14ac:dyDescent="0.25">
      <c r="A94" s="200"/>
      <c r="B94" s="151"/>
      <c r="C94" s="158" t="s">
        <v>202</v>
      </c>
      <c r="BI94" s="148"/>
      <c r="BJ94" s="148"/>
    </row>
    <row r="95" spans="1:75" x14ac:dyDescent="0.25">
      <c r="A95" s="221"/>
      <c r="B95" s="151" t="s">
        <v>147</v>
      </c>
      <c r="C95" s="159">
        <v>3.2729943405392273E-2</v>
      </c>
      <c r="BI95" s="148"/>
      <c r="BJ95" s="148"/>
    </row>
    <row r="96" spans="1:75" ht="7.5" customHeight="1" x14ac:dyDescent="0.25">
      <c r="A96" s="85"/>
      <c r="B96" s="151"/>
      <c r="C96" s="156"/>
      <c r="BI96" s="148"/>
      <c r="BJ96" s="148"/>
    </row>
    <row r="97" spans="1:62" x14ac:dyDescent="0.25">
      <c r="A97" s="85"/>
      <c r="B97" s="151"/>
      <c r="C97" s="156"/>
      <c r="D97" s="84">
        <v>1</v>
      </c>
      <c r="E97" s="84">
        <v>2</v>
      </c>
      <c r="F97" s="84">
        <v>3</v>
      </c>
      <c r="G97" s="84">
        <v>4</v>
      </c>
      <c r="H97" s="84">
        <v>5</v>
      </c>
      <c r="I97" s="84">
        <v>6</v>
      </c>
      <c r="J97" s="84">
        <v>7</v>
      </c>
      <c r="K97" s="84">
        <v>8</v>
      </c>
      <c r="L97" s="84">
        <v>9</v>
      </c>
      <c r="M97" s="84">
        <v>10</v>
      </c>
      <c r="N97" s="84">
        <v>11</v>
      </c>
      <c r="O97" s="84">
        <v>12</v>
      </c>
      <c r="P97" s="84">
        <v>13</v>
      </c>
      <c r="Q97" s="84">
        <v>14</v>
      </c>
      <c r="R97" s="84">
        <v>15</v>
      </c>
      <c r="S97" s="84">
        <v>16</v>
      </c>
      <c r="T97" s="84">
        <v>17</v>
      </c>
      <c r="U97" s="84">
        <v>18</v>
      </c>
      <c r="V97" s="84">
        <v>19</v>
      </c>
      <c r="W97" s="84">
        <v>20</v>
      </c>
      <c r="X97" s="84">
        <v>21</v>
      </c>
      <c r="BI97" s="148"/>
      <c r="BJ97" s="148"/>
    </row>
    <row r="98" spans="1:62" x14ac:dyDescent="0.25">
      <c r="A98" s="85"/>
      <c r="B98" s="151" t="s">
        <v>148</v>
      </c>
      <c r="C98" s="158" t="s">
        <v>149</v>
      </c>
      <c r="D98" s="34">
        <v>3.7499999999999999E-2</v>
      </c>
      <c r="E98" s="34">
        <v>7.2190000000000004E-2</v>
      </c>
      <c r="F98" s="34">
        <v>6.6769999999999996E-2</v>
      </c>
      <c r="G98" s="34">
        <v>6.1769999999999999E-2</v>
      </c>
      <c r="H98" s="34">
        <v>5.713E-2</v>
      </c>
      <c r="I98" s="34">
        <v>5.2850000000000001E-2</v>
      </c>
      <c r="J98" s="34">
        <v>4.888E-2</v>
      </c>
      <c r="K98" s="34">
        <v>4.5220000000000003E-2</v>
      </c>
      <c r="L98" s="34">
        <v>4.462E-2</v>
      </c>
      <c r="M98" s="34">
        <v>4.4609999999999997E-2</v>
      </c>
      <c r="N98" s="34">
        <v>4.462E-2</v>
      </c>
      <c r="O98" s="34">
        <v>4.462E-2</v>
      </c>
      <c r="P98" s="34">
        <v>4.462E-2</v>
      </c>
      <c r="Q98" s="34">
        <v>4.462E-2</v>
      </c>
      <c r="R98" s="34">
        <v>4.462E-2</v>
      </c>
      <c r="S98" s="34">
        <v>4.462E-2</v>
      </c>
      <c r="T98" s="34">
        <v>4.462E-2</v>
      </c>
      <c r="U98" s="34">
        <v>4.462E-2</v>
      </c>
      <c r="V98" s="34">
        <v>4.462E-2</v>
      </c>
      <c r="W98" s="34">
        <v>4.462E-2</v>
      </c>
      <c r="X98" s="34">
        <v>2.2260000000000058E-2</v>
      </c>
      <c r="Y98" s="35">
        <f>SUM(D98:X98)</f>
        <v>1</v>
      </c>
      <c r="BI98" s="148"/>
      <c r="BJ98" s="148"/>
    </row>
    <row r="99" spans="1:62" x14ac:dyDescent="0.25">
      <c r="A99" s="85"/>
      <c r="B99" s="151"/>
      <c r="C99" s="156"/>
      <c r="BI99" s="148"/>
      <c r="BJ99" s="148"/>
    </row>
    <row r="100" spans="1:62" x14ac:dyDescent="0.25">
      <c r="A100" s="85"/>
      <c r="B100" s="151" t="s">
        <v>150</v>
      </c>
      <c r="C100" s="221">
        <v>0</v>
      </c>
      <c r="D100" s="84" t="s">
        <v>180</v>
      </c>
      <c r="BI100" s="148"/>
      <c r="BJ100" s="148"/>
    </row>
    <row r="101" spans="1:62" x14ac:dyDescent="0.25">
      <c r="A101" s="85"/>
      <c r="B101" s="151" t="s">
        <v>151</v>
      </c>
      <c r="C101" s="222">
        <v>5</v>
      </c>
      <c r="BI101" s="148"/>
      <c r="BJ101" s="148"/>
    </row>
    <row r="102" spans="1:62" x14ac:dyDescent="0.25">
      <c r="A102" s="85"/>
      <c r="B102" s="151"/>
      <c r="C102" s="156"/>
      <c r="BI102" s="148"/>
      <c r="BJ102" s="148"/>
    </row>
    <row r="103" spans="1:62" x14ac:dyDescent="0.25">
      <c r="A103" s="157" t="s">
        <v>154</v>
      </c>
      <c r="B103" s="151"/>
      <c r="C103" s="198" t="s">
        <v>202</v>
      </c>
      <c r="D103" s="198"/>
      <c r="BI103" s="148"/>
      <c r="BJ103" s="148"/>
    </row>
    <row r="104" spans="1:62" x14ac:dyDescent="0.25">
      <c r="A104" s="85"/>
      <c r="B104" s="151" t="s">
        <v>155</v>
      </c>
      <c r="C104" s="327">
        <v>0.5399562982667433</v>
      </c>
      <c r="E104" s="186"/>
      <c r="BI104" s="148"/>
      <c r="BJ104" s="148"/>
    </row>
    <row r="105" spans="1:62" x14ac:dyDescent="0.25">
      <c r="A105" s="85"/>
      <c r="B105" s="220" t="s">
        <v>201</v>
      </c>
      <c r="C105" s="327">
        <v>4.6978827843320503E-3</v>
      </c>
      <c r="E105" s="186"/>
      <c r="BI105" s="148"/>
      <c r="BJ105" s="148"/>
    </row>
    <row r="106" spans="1:62" x14ac:dyDescent="0.25">
      <c r="A106" s="85"/>
      <c r="B106" s="151" t="s">
        <v>156</v>
      </c>
      <c r="C106" s="327">
        <v>0.45534581894892462</v>
      </c>
      <c r="E106" s="186"/>
      <c r="BI106" s="148"/>
      <c r="BJ106" s="148"/>
    </row>
    <row r="107" spans="1:62" ht="9" customHeight="1" x14ac:dyDescent="0.25">
      <c r="A107" s="85"/>
      <c r="B107" s="151"/>
      <c r="C107" s="156"/>
      <c r="E107" s="186"/>
      <c r="BI107" s="148"/>
      <c r="BJ107" s="148"/>
    </row>
    <row r="108" spans="1:62" x14ac:dyDescent="0.25">
      <c r="A108" s="85"/>
      <c r="B108" s="151" t="s">
        <v>157</v>
      </c>
      <c r="C108" s="327">
        <v>9.6000000000000002E-2</v>
      </c>
      <c r="E108" s="186"/>
      <c r="BI108" s="148"/>
      <c r="BJ108" s="148"/>
    </row>
    <row r="109" spans="1:62" x14ac:dyDescent="0.25">
      <c r="A109" s="85"/>
      <c r="B109" s="220" t="s">
        <v>201</v>
      </c>
      <c r="C109" s="327">
        <v>8.6999999999999994E-3</v>
      </c>
      <c r="E109" s="186"/>
      <c r="BI109" s="148"/>
      <c r="BJ109" s="148"/>
    </row>
    <row r="110" spans="1:62" x14ac:dyDescent="0.25">
      <c r="A110" s="85"/>
      <c r="B110" s="151" t="s">
        <v>158</v>
      </c>
      <c r="C110" s="327">
        <v>3.9567166424796046E-2</v>
      </c>
      <c r="E110" s="186"/>
      <c r="BI110" s="148"/>
      <c r="BJ110" s="148"/>
    </row>
    <row r="111" spans="1:62" ht="9" customHeight="1" x14ac:dyDescent="0.25">
      <c r="A111" s="85"/>
      <c r="B111" s="151"/>
      <c r="C111" s="156"/>
      <c r="BI111" s="148"/>
      <c r="BJ111" s="148"/>
    </row>
    <row r="112" spans="1:62" x14ac:dyDescent="0.25">
      <c r="A112" s="85"/>
      <c r="B112" s="151" t="s">
        <v>48</v>
      </c>
      <c r="C112" s="327">
        <v>0.21</v>
      </c>
      <c r="BI112" s="148"/>
      <c r="BJ112" s="148"/>
    </row>
    <row r="113" spans="1:63" x14ac:dyDescent="0.25">
      <c r="A113" s="85"/>
      <c r="B113" s="151" t="s">
        <v>159</v>
      </c>
      <c r="C113" s="327">
        <v>0.09</v>
      </c>
      <c r="BI113" s="148"/>
      <c r="BJ113" s="148"/>
    </row>
    <row r="114" spans="1:63" x14ac:dyDescent="0.25">
      <c r="A114" s="85"/>
      <c r="B114" s="151"/>
      <c r="C114" s="156"/>
      <c r="BI114" s="148"/>
      <c r="BJ114" s="148"/>
    </row>
    <row r="115" spans="1:63" x14ac:dyDescent="0.25">
      <c r="A115" s="157" t="s">
        <v>168</v>
      </c>
      <c r="B115" s="151"/>
      <c r="C115" s="158" t="s">
        <v>202</v>
      </c>
      <c r="D115" s="198"/>
      <c r="BI115" s="148"/>
      <c r="BJ115" s="148"/>
    </row>
    <row r="116" spans="1:63" x14ac:dyDescent="0.25">
      <c r="A116" s="157"/>
      <c r="B116" s="151" t="s">
        <v>171</v>
      </c>
      <c r="C116" s="197">
        <v>1.6</v>
      </c>
      <c r="D116" s="208" t="s">
        <v>253</v>
      </c>
      <c r="F116" s="149"/>
      <c r="BI116" s="148"/>
      <c r="BJ116" s="148"/>
    </row>
    <row r="117" spans="1:63" x14ac:dyDescent="0.25">
      <c r="A117" s="85"/>
      <c r="B117" s="151" t="s">
        <v>169</v>
      </c>
      <c r="C117" s="197">
        <v>2.15354244314E-3</v>
      </c>
      <c r="D117" s="208" t="s">
        <v>281</v>
      </c>
      <c r="F117" s="149"/>
      <c r="BI117" s="148"/>
      <c r="BJ117" s="148"/>
    </row>
    <row r="118" spans="1:63" x14ac:dyDescent="0.25">
      <c r="A118" s="85"/>
      <c r="B118" s="151" t="s">
        <v>170</v>
      </c>
      <c r="C118" s="197">
        <v>5.3475905192400003E-4</v>
      </c>
      <c r="D118" s="208" t="s">
        <v>282</v>
      </c>
      <c r="F118" s="149"/>
      <c r="BI118" s="148"/>
      <c r="BJ118" s="148"/>
    </row>
    <row r="119" spans="1:63" x14ac:dyDescent="0.25">
      <c r="A119" s="85"/>
      <c r="C119" s="156"/>
      <c r="BI119" s="148"/>
      <c r="BJ119" s="148"/>
    </row>
    <row r="120" spans="1:63" x14ac:dyDescent="0.25">
      <c r="A120" s="157" t="s">
        <v>152</v>
      </c>
      <c r="B120" s="151"/>
      <c r="C120" s="156"/>
      <c r="BI120" s="148"/>
      <c r="BJ120" s="148"/>
    </row>
    <row r="121" spans="1:63" x14ac:dyDescent="0.25">
      <c r="A121" s="85"/>
      <c r="B121" s="151" t="s">
        <v>153</v>
      </c>
      <c r="C121" s="158" t="s">
        <v>196</v>
      </c>
      <c r="D121" s="160">
        <v>0</v>
      </c>
      <c r="E121" s="160">
        <v>0</v>
      </c>
      <c r="F121" s="160">
        <v>0</v>
      </c>
      <c r="G121" s="160">
        <v>0</v>
      </c>
      <c r="H121" s="160">
        <v>0</v>
      </c>
      <c r="I121" s="160">
        <v>0</v>
      </c>
      <c r="J121" s="160">
        <v>0</v>
      </c>
      <c r="K121" s="160">
        <v>0</v>
      </c>
      <c r="L121" s="160">
        <v>0</v>
      </c>
      <c r="M121" s="160">
        <v>0</v>
      </c>
      <c r="N121" s="160">
        <v>0</v>
      </c>
      <c r="O121" s="160">
        <v>0</v>
      </c>
      <c r="P121" s="160">
        <v>0</v>
      </c>
      <c r="Q121" s="160">
        <v>0</v>
      </c>
      <c r="R121" s="160">
        <v>0</v>
      </c>
      <c r="S121" s="160">
        <v>0</v>
      </c>
      <c r="T121" s="160">
        <v>0</v>
      </c>
      <c r="U121" s="160">
        <v>0</v>
      </c>
      <c r="V121" s="160">
        <v>0</v>
      </c>
      <c r="W121" s="160">
        <v>0</v>
      </c>
      <c r="X121" s="160">
        <v>0</v>
      </c>
      <c r="Y121" s="160">
        <v>0</v>
      </c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v>0</v>
      </c>
      <c r="AK121" s="160">
        <v>0</v>
      </c>
      <c r="AL121" s="160">
        <v>0</v>
      </c>
      <c r="AM121" s="160">
        <v>0</v>
      </c>
      <c r="AN121" s="160">
        <v>0</v>
      </c>
      <c r="AO121" s="160">
        <v>0</v>
      </c>
      <c r="AP121" s="160">
        <v>0</v>
      </c>
      <c r="AQ121" s="160">
        <v>0</v>
      </c>
      <c r="AR121" s="160">
        <v>0</v>
      </c>
      <c r="AS121" s="160">
        <v>0</v>
      </c>
      <c r="AT121" s="160">
        <v>0</v>
      </c>
      <c r="AU121" s="160">
        <v>0</v>
      </c>
      <c r="AV121" s="160">
        <v>0</v>
      </c>
      <c r="AW121" s="160">
        <v>0</v>
      </c>
      <c r="AX121" s="160">
        <v>0</v>
      </c>
      <c r="AY121" s="160">
        <v>0</v>
      </c>
      <c r="AZ121" s="160">
        <v>0</v>
      </c>
      <c r="BA121" s="160">
        <v>0</v>
      </c>
      <c r="BB121" s="160">
        <v>0</v>
      </c>
      <c r="BC121" s="160">
        <v>0</v>
      </c>
      <c r="BD121" s="160">
        <v>0</v>
      </c>
      <c r="BE121" s="160">
        <v>0</v>
      </c>
      <c r="BF121" s="160">
        <v>0</v>
      </c>
      <c r="BG121" s="160">
        <v>0</v>
      </c>
      <c r="BH121" s="160">
        <v>0</v>
      </c>
      <c r="BI121" s="160">
        <v>0</v>
      </c>
      <c r="BJ121" s="160">
        <v>0</v>
      </c>
      <c r="BK121" s="160">
        <v>0</v>
      </c>
    </row>
    <row r="122" spans="1:63" x14ac:dyDescent="0.25">
      <c r="A122" s="85"/>
      <c r="B122" s="151"/>
      <c r="C122" s="206" t="s">
        <v>197</v>
      </c>
      <c r="D122" s="207">
        <f>D121</f>
        <v>0</v>
      </c>
      <c r="E122" s="207">
        <f t="shared" ref="E122:AX122" si="33">E121</f>
        <v>0</v>
      </c>
      <c r="F122" s="207">
        <f t="shared" si="33"/>
        <v>0</v>
      </c>
      <c r="G122" s="207">
        <f t="shared" si="33"/>
        <v>0</v>
      </c>
      <c r="H122" s="207">
        <f t="shared" si="33"/>
        <v>0</v>
      </c>
      <c r="I122" s="207">
        <f t="shared" si="33"/>
        <v>0</v>
      </c>
      <c r="J122" s="207">
        <f t="shared" si="33"/>
        <v>0</v>
      </c>
      <c r="K122" s="207">
        <f t="shared" si="33"/>
        <v>0</v>
      </c>
      <c r="L122" s="207">
        <f t="shared" si="33"/>
        <v>0</v>
      </c>
      <c r="M122" s="207">
        <f t="shared" si="33"/>
        <v>0</v>
      </c>
      <c r="N122" s="207">
        <f t="shared" si="33"/>
        <v>0</v>
      </c>
      <c r="O122" s="207">
        <f t="shared" si="33"/>
        <v>0</v>
      </c>
      <c r="P122" s="207">
        <f t="shared" si="33"/>
        <v>0</v>
      </c>
      <c r="Q122" s="207">
        <f t="shared" si="33"/>
        <v>0</v>
      </c>
      <c r="R122" s="207">
        <f t="shared" si="33"/>
        <v>0</v>
      </c>
      <c r="S122" s="207">
        <f t="shared" si="33"/>
        <v>0</v>
      </c>
      <c r="T122" s="207">
        <f t="shared" si="33"/>
        <v>0</v>
      </c>
      <c r="U122" s="207">
        <f t="shared" si="33"/>
        <v>0</v>
      </c>
      <c r="V122" s="207">
        <f t="shared" si="33"/>
        <v>0</v>
      </c>
      <c r="W122" s="207">
        <f t="shared" si="33"/>
        <v>0</v>
      </c>
      <c r="X122" s="207">
        <f t="shared" si="33"/>
        <v>0</v>
      </c>
      <c r="Y122" s="207">
        <f t="shared" si="33"/>
        <v>0</v>
      </c>
      <c r="Z122" s="207">
        <f t="shared" si="33"/>
        <v>0</v>
      </c>
      <c r="AA122" s="207">
        <f t="shared" si="33"/>
        <v>0</v>
      </c>
      <c r="AB122" s="207">
        <f t="shared" si="33"/>
        <v>0</v>
      </c>
      <c r="AC122" s="207">
        <f t="shared" si="33"/>
        <v>0</v>
      </c>
      <c r="AD122" s="207">
        <f t="shared" si="33"/>
        <v>0</v>
      </c>
      <c r="AE122" s="207">
        <f t="shared" si="33"/>
        <v>0</v>
      </c>
      <c r="AF122" s="207">
        <f t="shared" si="33"/>
        <v>0</v>
      </c>
      <c r="AG122" s="207">
        <f t="shared" si="33"/>
        <v>0</v>
      </c>
      <c r="AH122" s="207">
        <f t="shared" si="33"/>
        <v>0</v>
      </c>
      <c r="AI122" s="207">
        <f t="shared" si="33"/>
        <v>0</v>
      </c>
      <c r="AJ122" s="207">
        <f t="shared" si="33"/>
        <v>0</v>
      </c>
      <c r="AK122" s="207">
        <f t="shared" si="33"/>
        <v>0</v>
      </c>
      <c r="AL122" s="207">
        <f t="shared" si="33"/>
        <v>0</v>
      </c>
      <c r="AM122" s="207">
        <f t="shared" si="33"/>
        <v>0</v>
      </c>
      <c r="AN122" s="207">
        <f t="shared" si="33"/>
        <v>0</v>
      </c>
      <c r="AO122" s="207">
        <f t="shared" si="33"/>
        <v>0</v>
      </c>
      <c r="AP122" s="207">
        <f t="shared" si="33"/>
        <v>0</v>
      </c>
      <c r="AQ122" s="207">
        <f t="shared" si="33"/>
        <v>0</v>
      </c>
      <c r="AR122" s="207">
        <f t="shared" si="33"/>
        <v>0</v>
      </c>
      <c r="AS122" s="207">
        <f t="shared" si="33"/>
        <v>0</v>
      </c>
      <c r="AT122" s="207">
        <f t="shared" si="33"/>
        <v>0</v>
      </c>
      <c r="AU122" s="207">
        <f t="shared" si="33"/>
        <v>0</v>
      </c>
      <c r="AV122" s="207">
        <f t="shared" si="33"/>
        <v>0</v>
      </c>
      <c r="AW122" s="207">
        <f t="shared" si="33"/>
        <v>0</v>
      </c>
      <c r="AX122" s="207">
        <f t="shared" si="33"/>
        <v>0</v>
      </c>
      <c r="AY122" s="207">
        <f>AY121</f>
        <v>0</v>
      </c>
      <c r="AZ122" s="207">
        <f t="shared" ref="AZ122:BK122" si="34">AZ121</f>
        <v>0</v>
      </c>
      <c r="BA122" s="207">
        <f t="shared" si="34"/>
        <v>0</v>
      </c>
      <c r="BB122" s="207">
        <f t="shared" si="34"/>
        <v>0</v>
      </c>
      <c r="BC122" s="207">
        <f t="shared" si="34"/>
        <v>0</v>
      </c>
      <c r="BD122" s="207">
        <f t="shared" si="34"/>
        <v>0</v>
      </c>
      <c r="BE122" s="207">
        <f t="shared" si="34"/>
        <v>0</v>
      </c>
      <c r="BF122" s="207">
        <f t="shared" si="34"/>
        <v>0</v>
      </c>
      <c r="BG122" s="207">
        <f t="shared" si="34"/>
        <v>0</v>
      </c>
      <c r="BH122" s="207">
        <f t="shared" si="34"/>
        <v>0</v>
      </c>
      <c r="BI122" s="207">
        <f t="shared" si="34"/>
        <v>0</v>
      </c>
      <c r="BJ122" s="207">
        <f t="shared" si="34"/>
        <v>0</v>
      </c>
      <c r="BK122" s="207">
        <f t="shared" si="34"/>
        <v>0</v>
      </c>
    </row>
    <row r="123" spans="1:63" x14ac:dyDescent="0.25">
      <c r="A123" s="85"/>
      <c r="B123" s="151"/>
      <c r="C123" s="206" t="s">
        <v>198</v>
      </c>
      <c r="D123" s="207">
        <f>D121</f>
        <v>0</v>
      </c>
      <c r="E123" s="207">
        <f t="shared" ref="E123:AY123" si="35">E121</f>
        <v>0</v>
      </c>
      <c r="F123" s="207">
        <f t="shared" si="35"/>
        <v>0</v>
      </c>
      <c r="G123" s="207">
        <f t="shared" si="35"/>
        <v>0</v>
      </c>
      <c r="H123" s="207">
        <f t="shared" si="35"/>
        <v>0</v>
      </c>
      <c r="I123" s="207">
        <f t="shared" si="35"/>
        <v>0</v>
      </c>
      <c r="J123" s="207">
        <f t="shared" si="35"/>
        <v>0</v>
      </c>
      <c r="K123" s="207">
        <f t="shared" si="35"/>
        <v>0</v>
      </c>
      <c r="L123" s="207">
        <f t="shared" si="35"/>
        <v>0</v>
      </c>
      <c r="M123" s="207">
        <f t="shared" si="35"/>
        <v>0</v>
      </c>
      <c r="N123" s="207">
        <f t="shared" si="35"/>
        <v>0</v>
      </c>
      <c r="O123" s="207">
        <f t="shared" si="35"/>
        <v>0</v>
      </c>
      <c r="P123" s="207">
        <f t="shared" si="35"/>
        <v>0</v>
      </c>
      <c r="Q123" s="207">
        <f t="shared" si="35"/>
        <v>0</v>
      </c>
      <c r="R123" s="207">
        <f t="shared" si="35"/>
        <v>0</v>
      </c>
      <c r="S123" s="207">
        <f t="shared" si="35"/>
        <v>0</v>
      </c>
      <c r="T123" s="207">
        <f t="shared" si="35"/>
        <v>0</v>
      </c>
      <c r="U123" s="207">
        <f t="shared" si="35"/>
        <v>0</v>
      </c>
      <c r="V123" s="207">
        <f t="shared" si="35"/>
        <v>0</v>
      </c>
      <c r="W123" s="207">
        <f t="shared" si="35"/>
        <v>0</v>
      </c>
      <c r="X123" s="207">
        <f t="shared" si="35"/>
        <v>0</v>
      </c>
      <c r="Y123" s="207">
        <f t="shared" si="35"/>
        <v>0</v>
      </c>
      <c r="Z123" s="207">
        <f t="shared" si="35"/>
        <v>0</v>
      </c>
      <c r="AA123" s="207">
        <f t="shared" si="35"/>
        <v>0</v>
      </c>
      <c r="AB123" s="207">
        <f t="shared" si="35"/>
        <v>0</v>
      </c>
      <c r="AC123" s="207">
        <f t="shared" si="35"/>
        <v>0</v>
      </c>
      <c r="AD123" s="207">
        <f t="shared" si="35"/>
        <v>0</v>
      </c>
      <c r="AE123" s="207">
        <f t="shared" si="35"/>
        <v>0</v>
      </c>
      <c r="AF123" s="207">
        <f t="shared" si="35"/>
        <v>0</v>
      </c>
      <c r="AG123" s="207">
        <f t="shared" si="35"/>
        <v>0</v>
      </c>
      <c r="AH123" s="207">
        <f t="shared" si="35"/>
        <v>0</v>
      </c>
      <c r="AI123" s="207">
        <f t="shared" si="35"/>
        <v>0</v>
      </c>
      <c r="AJ123" s="207">
        <f t="shared" si="35"/>
        <v>0</v>
      </c>
      <c r="AK123" s="207">
        <f t="shared" si="35"/>
        <v>0</v>
      </c>
      <c r="AL123" s="207">
        <f t="shared" si="35"/>
        <v>0</v>
      </c>
      <c r="AM123" s="207">
        <f t="shared" si="35"/>
        <v>0</v>
      </c>
      <c r="AN123" s="207">
        <f t="shared" si="35"/>
        <v>0</v>
      </c>
      <c r="AO123" s="207">
        <f t="shared" si="35"/>
        <v>0</v>
      </c>
      <c r="AP123" s="207">
        <f t="shared" si="35"/>
        <v>0</v>
      </c>
      <c r="AQ123" s="207">
        <f t="shared" si="35"/>
        <v>0</v>
      </c>
      <c r="AR123" s="207">
        <f t="shared" si="35"/>
        <v>0</v>
      </c>
      <c r="AS123" s="207">
        <f t="shared" si="35"/>
        <v>0</v>
      </c>
      <c r="AT123" s="207">
        <f t="shared" si="35"/>
        <v>0</v>
      </c>
      <c r="AU123" s="207">
        <f t="shared" si="35"/>
        <v>0</v>
      </c>
      <c r="AV123" s="207">
        <f t="shared" si="35"/>
        <v>0</v>
      </c>
      <c r="AW123" s="207">
        <f t="shared" si="35"/>
        <v>0</v>
      </c>
      <c r="AX123" s="207">
        <f t="shared" si="35"/>
        <v>0</v>
      </c>
      <c r="AY123" s="207">
        <f t="shared" si="35"/>
        <v>0</v>
      </c>
      <c r="AZ123" s="207">
        <f t="shared" ref="AZ123:BK123" si="36">AZ121</f>
        <v>0</v>
      </c>
      <c r="BA123" s="207">
        <f t="shared" si="36"/>
        <v>0</v>
      </c>
      <c r="BB123" s="207">
        <f t="shared" si="36"/>
        <v>0</v>
      </c>
      <c r="BC123" s="207">
        <f t="shared" si="36"/>
        <v>0</v>
      </c>
      <c r="BD123" s="207">
        <f t="shared" si="36"/>
        <v>0</v>
      </c>
      <c r="BE123" s="207">
        <f t="shared" si="36"/>
        <v>0</v>
      </c>
      <c r="BF123" s="207">
        <f t="shared" si="36"/>
        <v>0</v>
      </c>
      <c r="BG123" s="207">
        <f t="shared" si="36"/>
        <v>0</v>
      </c>
      <c r="BH123" s="207">
        <f t="shared" si="36"/>
        <v>0</v>
      </c>
      <c r="BI123" s="207">
        <f t="shared" si="36"/>
        <v>0</v>
      </c>
      <c r="BJ123" s="207">
        <f t="shared" si="36"/>
        <v>0</v>
      </c>
      <c r="BK123" s="207">
        <f t="shared" si="36"/>
        <v>0</v>
      </c>
    </row>
    <row r="124" spans="1:63" x14ac:dyDescent="0.25">
      <c r="A124" s="85"/>
      <c r="B124" s="151"/>
      <c r="C124" s="206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</row>
    <row r="125" spans="1:63" x14ac:dyDescent="0.25">
      <c r="A125" s="128" t="s">
        <v>248</v>
      </c>
      <c r="B125" s="151"/>
      <c r="C125" s="206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</row>
    <row r="126" spans="1:63" x14ac:dyDescent="0.25">
      <c r="A126" s="85"/>
      <c r="B126" s="235" t="s">
        <v>249</v>
      </c>
      <c r="D126" s="237">
        <v>1.540151515151515</v>
      </c>
      <c r="E126" s="237">
        <v>3.4115530303030304</v>
      </c>
      <c r="F126" s="237">
        <v>5.7325757575757574</v>
      </c>
      <c r="G126" s="237">
        <v>21.226515151515152</v>
      </c>
      <c r="H126" s="237">
        <v>23.177083333333332</v>
      </c>
      <c r="I126" s="237">
        <v>22.071590909090908</v>
      </c>
      <c r="J126" s="237">
        <v>23.864204545454545</v>
      </c>
      <c r="K126" s="237">
        <v>43.669507575757578</v>
      </c>
      <c r="L126" s="237">
        <v>21.436742424242425</v>
      </c>
      <c r="M126" s="237">
        <v>16.139015151515153</v>
      </c>
      <c r="N126" s="237">
        <v>13.979545454545455</v>
      </c>
      <c r="O126" s="237">
        <v>13.717613636363636</v>
      </c>
      <c r="P126" s="237">
        <v>28.343939393939394</v>
      </c>
      <c r="Q126" s="237">
        <v>20.630303030303029</v>
      </c>
      <c r="R126" s="237">
        <v>21.912689393939395</v>
      </c>
      <c r="S126" s="237">
        <v>25.002272727272729</v>
      </c>
      <c r="T126" s="237">
        <v>32.500757575757575</v>
      </c>
      <c r="U126" s="237">
        <v>36.272348484848486</v>
      </c>
      <c r="V126" s="237">
        <v>26.445643939393939</v>
      </c>
      <c r="W126" s="237">
        <v>28.465151515151515</v>
      </c>
      <c r="X126" s="237">
        <v>30.322727272727274</v>
      </c>
      <c r="Y126" s="237">
        <v>25.861363636363638</v>
      </c>
      <c r="Z126" s="237">
        <v>19.95719696969697</v>
      </c>
      <c r="AA126" s="237">
        <v>22.706818181818182</v>
      </c>
      <c r="AB126" s="237">
        <v>23.807386363636365</v>
      </c>
      <c r="AC126" s="237">
        <v>7.0511363636363633</v>
      </c>
      <c r="AD126" s="237">
        <v>29.070454545454545</v>
      </c>
      <c r="AE126" s="237">
        <v>24.518939393939394</v>
      </c>
      <c r="AF126" s="237">
        <v>26.636174242424243</v>
      </c>
      <c r="AG126" s="237">
        <v>23.356060606060606</v>
      </c>
      <c r="AH126" s="237">
        <v>22.053219696969698</v>
      </c>
      <c r="AI126" s="237">
        <v>23.285037878787879</v>
      </c>
      <c r="AJ126" s="237">
        <v>16.933712121212121</v>
      </c>
      <c r="AK126" s="237">
        <v>37.929166666666667</v>
      </c>
      <c r="AL126" s="237">
        <v>27.731439393939393</v>
      </c>
      <c r="AM126" s="237">
        <v>18.939393939393938</v>
      </c>
      <c r="AN126" s="237">
        <v>12.912878787878787</v>
      </c>
      <c r="AO126" s="237">
        <v>9.7310606060606055</v>
      </c>
      <c r="AP126" s="237">
        <v>0</v>
      </c>
      <c r="AQ126" s="237">
        <v>0</v>
      </c>
      <c r="AR126" s="237">
        <v>0</v>
      </c>
      <c r="AS126" s="237">
        <v>0</v>
      </c>
      <c r="AT126" s="237">
        <v>0</v>
      </c>
      <c r="AU126" s="237">
        <v>0</v>
      </c>
      <c r="AV126" s="237">
        <v>0</v>
      </c>
      <c r="AW126" s="237">
        <v>0</v>
      </c>
      <c r="AX126" s="237">
        <v>0</v>
      </c>
      <c r="AY126" s="237">
        <v>0</v>
      </c>
      <c r="AZ126" s="237">
        <v>0</v>
      </c>
      <c r="BA126" s="237">
        <v>0</v>
      </c>
      <c r="BB126" s="237">
        <v>0</v>
      </c>
      <c r="BC126" s="237">
        <v>0</v>
      </c>
      <c r="BD126" s="237">
        <v>0</v>
      </c>
      <c r="BE126" s="237">
        <v>0</v>
      </c>
      <c r="BF126" s="237">
        <v>0</v>
      </c>
      <c r="BG126" s="237">
        <v>0</v>
      </c>
      <c r="BH126" s="237">
        <v>0</v>
      </c>
      <c r="BI126" s="237">
        <v>0</v>
      </c>
      <c r="BJ126" s="237">
        <v>0</v>
      </c>
      <c r="BK126" s="237">
        <v>0</v>
      </c>
    </row>
    <row r="127" spans="1:63" x14ac:dyDescent="0.25">
      <c r="A127" s="85"/>
      <c r="B127" s="151"/>
      <c r="C127" s="206"/>
      <c r="D127" s="236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  <c r="BI127" s="207"/>
      <c r="BJ127" s="207"/>
      <c r="BK127" s="207"/>
    </row>
    <row r="128" spans="1:63" x14ac:dyDescent="0.25">
      <c r="A128" s="157" t="s">
        <v>244</v>
      </c>
      <c r="B128" s="151"/>
      <c r="C128" s="206"/>
      <c r="D128" s="236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  <c r="BI128" s="207"/>
      <c r="BJ128" s="207"/>
      <c r="BK128" s="207"/>
    </row>
    <row r="129" spans="1:63" x14ac:dyDescent="0.25">
      <c r="A129" s="85"/>
      <c r="B129" s="235" t="s">
        <v>245</v>
      </c>
      <c r="C129" s="206"/>
      <c r="D129" s="236">
        <f>50000/1000</f>
        <v>50</v>
      </c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  <c r="BI129" s="207"/>
      <c r="BJ129" s="207"/>
      <c r="BK129" s="207"/>
    </row>
    <row r="130" spans="1:63" x14ac:dyDescent="0.25">
      <c r="A130" s="85"/>
      <c r="C130" s="206"/>
      <c r="D130" s="238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  <c r="BI130" s="207"/>
      <c r="BJ130" s="207"/>
      <c r="BK130" s="207"/>
    </row>
    <row r="131" spans="1:63" x14ac:dyDescent="0.25">
      <c r="A131" s="85"/>
      <c r="B131" s="151"/>
      <c r="C131" s="206"/>
      <c r="D131" s="236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  <c r="BI131" s="207"/>
      <c r="BJ131" s="207"/>
      <c r="BK131" s="207"/>
    </row>
    <row r="132" spans="1:63" x14ac:dyDescent="0.25">
      <c r="A132" s="85"/>
      <c r="B132" s="151"/>
      <c r="C132" s="206"/>
      <c r="D132" s="236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  <c r="BI132" s="207"/>
      <c r="BJ132" s="207"/>
      <c r="BK132" s="207"/>
    </row>
    <row r="133" spans="1:63" x14ac:dyDescent="0.25">
      <c r="A133" s="85"/>
      <c r="B133" s="151"/>
      <c r="C133" s="206"/>
      <c r="D133" s="236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  <c r="BI133" s="207"/>
      <c r="BJ133" s="207"/>
      <c r="BK133" s="207"/>
    </row>
    <row r="134" spans="1:63" x14ac:dyDescent="0.25">
      <c r="A134" s="85"/>
      <c r="B134" s="151"/>
      <c r="C134" s="206"/>
      <c r="D134" s="236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  <c r="BI134" s="207"/>
      <c r="BJ134" s="207"/>
      <c r="BK134" s="207"/>
    </row>
    <row r="135" spans="1:63" x14ac:dyDescent="0.25">
      <c r="A135" s="85"/>
      <c r="B135" s="151"/>
      <c r="C135" s="206"/>
      <c r="D135" s="236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  <c r="BI135" s="207"/>
      <c r="BJ135" s="207"/>
      <c r="BK135" s="207"/>
    </row>
    <row r="136" spans="1:63" x14ac:dyDescent="0.25">
      <c r="A136" s="85"/>
      <c r="B136" s="151"/>
      <c r="C136" s="206"/>
      <c r="D136" s="236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  <c r="BI136" s="207"/>
      <c r="BJ136" s="207"/>
      <c r="BK136" s="207"/>
    </row>
    <row r="137" spans="1:63" x14ac:dyDescent="0.25">
      <c r="A137" s="85"/>
      <c r="B137" s="151"/>
      <c r="C137" s="206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  <c r="BI137" s="207"/>
      <c r="BJ137" s="207"/>
      <c r="BK137" s="207"/>
    </row>
    <row r="138" spans="1:63" x14ac:dyDescent="0.25">
      <c r="A138" s="85"/>
      <c r="B138" s="151"/>
      <c r="C138" s="206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  <c r="BI138" s="207"/>
      <c r="BJ138" s="207"/>
      <c r="BK138" s="207"/>
    </row>
    <row r="139" spans="1:63" x14ac:dyDescent="0.25">
      <c r="A139" s="85"/>
      <c r="B139" s="151"/>
      <c r="C139" s="206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  <c r="BI139" s="207"/>
      <c r="BJ139" s="207"/>
      <c r="BK139" s="207"/>
    </row>
    <row r="140" spans="1:63" x14ac:dyDescent="0.25">
      <c r="A140" s="85"/>
      <c r="B140" s="151"/>
      <c r="C140" s="206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  <c r="BI140" s="207"/>
      <c r="BJ140" s="207"/>
      <c r="BK140" s="207"/>
    </row>
    <row r="141" spans="1:63" x14ac:dyDescent="0.25">
      <c r="A141" s="85"/>
      <c r="B141" s="151"/>
      <c r="C141" s="206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  <c r="BI141" s="207"/>
      <c r="BJ141" s="207"/>
      <c r="BK141" s="207"/>
    </row>
    <row r="142" spans="1:63" x14ac:dyDescent="0.25">
      <c r="A142" s="85"/>
      <c r="B142" s="151"/>
      <c r="C142" s="156"/>
      <c r="BI142" s="148"/>
      <c r="BJ142" s="148"/>
    </row>
    <row r="143" spans="1:63" hidden="1" outlineLevel="1" x14ac:dyDescent="0.25">
      <c r="A143" s="85"/>
      <c r="B143" s="151"/>
      <c r="C143" s="156"/>
      <c r="BI143" s="148"/>
      <c r="BJ143" s="148"/>
    </row>
    <row r="144" spans="1:63" hidden="1" outlineLevel="1" x14ac:dyDescent="0.25">
      <c r="A144" s="85"/>
      <c r="B144" s="151"/>
      <c r="C144" s="156"/>
      <c r="BI144" s="148"/>
      <c r="BJ144" s="148"/>
    </row>
    <row r="145" spans="1:63" hidden="1" outlineLevel="1" x14ac:dyDescent="0.25">
      <c r="A145" s="128" t="s">
        <v>182</v>
      </c>
      <c r="B145" s="128" t="s">
        <v>183</v>
      </c>
    </row>
    <row r="146" spans="1:63" hidden="1" outlineLevel="1" x14ac:dyDescent="0.25">
      <c r="A146" s="128"/>
      <c r="B146" s="84" t="s">
        <v>186</v>
      </c>
      <c r="C146" s="84" t="s">
        <v>187</v>
      </c>
    </row>
    <row r="147" spans="1:63" hidden="1" outlineLevel="1" x14ac:dyDescent="0.25">
      <c r="A147" s="128"/>
    </row>
    <row r="148" spans="1:63" hidden="1" outlineLevel="1" x14ac:dyDescent="0.25">
      <c r="A148" s="128"/>
      <c r="B148" s="84" t="s">
        <v>188</v>
      </c>
      <c r="C148" s="84">
        <v>12</v>
      </c>
    </row>
    <row r="149" spans="1:63" hidden="1" outlineLevel="1" x14ac:dyDescent="0.25">
      <c r="A149" s="128"/>
      <c r="B149" s="84" t="s">
        <v>188</v>
      </c>
      <c r="C149" s="84">
        <v>6</v>
      </c>
    </row>
    <row r="150" spans="1:63" hidden="1" outlineLevel="1" x14ac:dyDescent="0.25">
      <c r="A150" s="128"/>
    </row>
    <row r="151" spans="1:63" hidden="1" outlineLevel="1" x14ac:dyDescent="0.25">
      <c r="A151" s="128"/>
      <c r="B151" s="84" t="s">
        <v>185</v>
      </c>
      <c r="D151" s="328">
        <v>1.894221235052659E-2</v>
      </c>
      <c r="E151" s="186">
        <f>D151</f>
        <v>1.894221235052659E-2</v>
      </c>
      <c r="F151" s="186">
        <f t="shared" ref="F151:BK151" si="37">E151</f>
        <v>1.894221235052659E-2</v>
      </c>
      <c r="G151" s="186">
        <f t="shared" si="37"/>
        <v>1.894221235052659E-2</v>
      </c>
      <c r="H151" s="186">
        <f t="shared" si="37"/>
        <v>1.894221235052659E-2</v>
      </c>
      <c r="I151" s="186">
        <f t="shared" si="37"/>
        <v>1.894221235052659E-2</v>
      </c>
      <c r="J151" s="186">
        <f t="shared" si="37"/>
        <v>1.894221235052659E-2</v>
      </c>
      <c r="K151" s="186">
        <f t="shared" si="37"/>
        <v>1.894221235052659E-2</v>
      </c>
      <c r="L151" s="186">
        <f t="shared" si="37"/>
        <v>1.894221235052659E-2</v>
      </c>
      <c r="M151" s="186">
        <f t="shared" si="37"/>
        <v>1.894221235052659E-2</v>
      </c>
      <c r="N151" s="186">
        <f t="shared" si="37"/>
        <v>1.894221235052659E-2</v>
      </c>
      <c r="O151" s="186">
        <f t="shared" si="37"/>
        <v>1.894221235052659E-2</v>
      </c>
      <c r="P151" s="186">
        <f t="shared" si="37"/>
        <v>1.894221235052659E-2</v>
      </c>
      <c r="Q151" s="186">
        <f t="shared" si="37"/>
        <v>1.894221235052659E-2</v>
      </c>
      <c r="R151" s="186">
        <f t="shared" si="37"/>
        <v>1.894221235052659E-2</v>
      </c>
      <c r="S151" s="186">
        <f t="shared" si="37"/>
        <v>1.894221235052659E-2</v>
      </c>
      <c r="T151" s="186">
        <f t="shared" si="37"/>
        <v>1.894221235052659E-2</v>
      </c>
      <c r="U151" s="186">
        <f t="shared" si="37"/>
        <v>1.894221235052659E-2</v>
      </c>
      <c r="V151" s="186">
        <f t="shared" si="37"/>
        <v>1.894221235052659E-2</v>
      </c>
      <c r="W151" s="186">
        <f t="shared" si="37"/>
        <v>1.894221235052659E-2</v>
      </c>
      <c r="X151" s="186">
        <f t="shared" si="37"/>
        <v>1.894221235052659E-2</v>
      </c>
      <c r="Y151" s="186">
        <f t="shared" si="37"/>
        <v>1.894221235052659E-2</v>
      </c>
      <c r="Z151" s="186">
        <f t="shared" si="37"/>
        <v>1.894221235052659E-2</v>
      </c>
      <c r="AA151" s="186">
        <f t="shared" si="37"/>
        <v>1.894221235052659E-2</v>
      </c>
      <c r="AB151" s="186">
        <f t="shared" si="37"/>
        <v>1.894221235052659E-2</v>
      </c>
      <c r="AC151" s="187">
        <f t="shared" si="37"/>
        <v>1.894221235052659E-2</v>
      </c>
      <c r="AD151" s="186">
        <f t="shared" si="37"/>
        <v>1.894221235052659E-2</v>
      </c>
      <c r="AE151" s="186">
        <f t="shared" si="37"/>
        <v>1.894221235052659E-2</v>
      </c>
      <c r="AF151" s="186">
        <f t="shared" si="37"/>
        <v>1.894221235052659E-2</v>
      </c>
      <c r="AG151" s="186">
        <f t="shared" si="37"/>
        <v>1.894221235052659E-2</v>
      </c>
      <c r="AH151" s="186">
        <f t="shared" si="37"/>
        <v>1.894221235052659E-2</v>
      </c>
      <c r="AI151" s="186">
        <f t="shared" si="37"/>
        <v>1.894221235052659E-2</v>
      </c>
      <c r="AJ151" s="186">
        <f t="shared" si="37"/>
        <v>1.894221235052659E-2</v>
      </c>
      <c r="AK151" s="186">
        <f t="shared" si="37"/>
        <v>1.894221235052659E-2</v>
      </c>
      <c r="AL151" s="186">
        <f t="shared" si="37"/>
        <v>1.894221235052659E-2</v>
      </c>
      <c r="AM151" s="186">
        <f t="shared" si="37"/>
        <v>1.894221235052659E-2</v>
      </c>
      <c r="AN151" s="186">
        <f t="shared" si="37"/>
        <v>1.894221235052659E-2</v>
      </c>
      <c r="AO151" s="186">
        <f t="shared" si="37"/>
        <v>1.894221235052659E-2</v>
      </c>
      <c r="AP151" s="186">
        <f t="shared" si="37"/>
        <v>1.894221235052659E-2</v>
      </c>
      <c r="AQ151" s="186">
        <f t="shared" si="37"/>
        <v>1.894221235052659E-2</v>
      </c>
      <c r="AR151" s="186">
        <f t="shared" si="37"/>
        <v>1.894221235052659E-2</v>
      </c>
      <c r="AS151" s="186">
        <f t="shared" si="37"/>
        <v>1.894221235052659E-2</v>
      </c>
      <c r="AT151" s="186">
        <f t="shared" si="37"/>
        <v>1.894221235052659E-2</v>
      </c>
      <c r="AU151" s="186">
        <f t="shared" si="37"/>
        <v>1.894221235052659E-2</v>
      </c>
      <c r="AV151" s="186">
        <f t="shared" si="37"/>
        <v>1.894221235052659E-2</v>
      </c>
      <c r="AW151" s="186">
        <f t="shared" si="37"/>
        <v>1.894221235052659E-2</v>
      </c>
      <c r="AX151" s="186">
        <f t="shared" si="37"/>
        <v>1.894221235052659E-2</v>
      </c>
      <c r="AY151" s="186">
        <f t="shared" si="37"/>
        <v>1.894221235052659E-2</v>
      </c>
      <c r="AZ151" s="186">
        <f t="shared" si="37"/>
        <v>1.894221235052659E-2</v>
      </c>
      <c r="BA151" s="187">
        <f t="shared" si="37"/>
        <v>1.894221235052659E-2</v>
      </c>
      <c r="BB151" s="186">
        <f t="shared" si="37"/>
        <v>1.894221235052659E-2</v>
      </c>
      <c r="BC151" s="186">
        <f t="shared" si="37"/>
        <v>1.894221235052659E-2</v>
      </c>
      <c r="BD151" s="186">
        <f t="shared" si="37"/>
        <v>1.894221235052659E-2</v>
      </c>
      <c r="BE151" s="186">
        <f t="shared" si="37"/>
        <v>1.894221235052659E-2</v>
      </c>
      <c r="BF151" s="186">
        <f t="shared" si="37"/>
        <v>1.894221235052659E-2</v>
      </c>
      <c r="BG151" s="186">
        <f t="shared" si="37"/>
        <v>1.894221235052659E-2</v>
      </c>
      <c r="BH151" s="186">
        <f t="shared" si="37"/>
        <v>1.894221235052659E-2</v>
      </c>
      <c r="BI151" s="186">
        <f t="shared" si="37"/>
        <v>1.894221235052659E-2</v>
      </c>
      <c r="BJ151" s="186">
        <f t="shared" si="37"/>
        <v>1.894221235052659E-2</v>
      </c>
      <c r="BK151" s="186">
        <f t="shared" si="37"/>
        <v>1.894221235052659E-2</v>
      </c>
    </row>
    <row r="152" spans="1:63" hidden="1" outlineLevel="1" x14ac:dyDescent="0.25">
      <c r="A152" s="128"/>
      <c r="B152" s="84" t="s">
        <v>184</v>
      </c>
      <c r="D152" s="328">
        <v>4.8240164617571017E-2</v>
      </c>
      <c r="E152" s="186">
        <f>D152</f>
        <v>4.8240164617571017E-2</v>
      </c>
      <c r="F152" s="186">
        <f t="shared" ref="F152:BK152" si="38">E152</f>
        <v>4.8240164617571017E-2</v>
      </c>
      <c r="G152" s="186">
        <f t="shared" si="38"/>
        <v>4.8240164617571017E-2</v>
      </c>
      <c r="H152" s="186">
        <f t="shared" si="38"/>
        <v>4.8240164617571017E-2</v>
      </c>
      <c r="I152" s="186">
        <f t="shared" si="38"/>
        <v>4.8240164617571017E-2</v>
      </c>
      <c r="J152" s="186">
        <f t="shared" si="38"/>
        <v>4.8240164617571017E-2</v>
      </c>
      <c r="K152" s="186">
        <f t="shared" si="38"/>
        <v>4.8240164617571017E-2</v>
      </c>
      <c r="L152" s="186">
        <f t="shared" si="38"/>
        <v>4.8240164617571017E-2</v>
      </c>
      <c r="M152" s="186">
        <f t="shared" si="38"/>
        <v>4.8240164617571017E-2</v>
      </c>
      <c r="N152" s="186">
        <f t="shared" si="38"/>
        <v>4.8240164617571017E-2</v>
      </c>
      <c r="O152" s="186">
        <f t="shared" si="38"/>
        <v>4.8240164617571017E-2</v>
      </c>
      <c r="P152" s="186">
        <f t="shared" si="38"/>
        <v>4.8240164617571017E-2</v>
      </c>
      <c r="Q152" s="186">
        <f t="shared" si="38"/>
        <v>4.8240164617571017E-2</v>
      </c>
      <c r="R152" s="186">
        <f t="shared" si="38"/>
        <v>4.8240164617571017E-2</v>
      </c>
      <c r="S152" s="186">
        <f t="shared" si="38"/>
        <v>4.8240164617571017E-2</v>
      </c>
      <c r="T152" s="186">
        <f t="shared" si="38"/>
        <v>4.8240164617571017E-2</v>
      </c>
      <c r="U152" s="186">
        <f t="shared" si="38"/>
        <v>4.8240164617571017E-2</v>
      </c>
      <c r="V152" s="186">
        <f t="shared" si="38"/>
        <v>4.8240164617571017E-2</v>
      </c>
      <c r="W152" s="186">
        <f t="shared" si="38"/>
        <v>4.8240164617571017E-2</v>
      </c>
      <c r="X152" s="186">
        <f t="shared" si="38"/>
        <v>4.8240164617571017E-2</v>
      </c>
      <c r="Y152" s="186">
        <f t="shared" si="38"/>
        <v>4.8240164617571017E-2</v>
      </c>
      <c r="Z152" s="186">
        <f t="shared" si="38"/>
        <v>4.8240164617571017E-2</v>
      </c>
      <c r="AA152" s="186">
        <f t="shared" si="38"/>
        <v>4.8240164617571017E-2</v>
      </c>
      <c r="AB152" s="186">
        <f t="shared" si="38"/>
        <v>4.8240164617571017E-2</v>
      </c>
      <c r="AC152" s="187">
        <f t="shared" si="38"/>
        <v>4.8240164617571017E-2</v>
      </c>
      <c r="AD152" s="186">
        <f t="shared" si="38"/>
        <v>4.8240164617571017E-2</v>
      </c>
      <c r="AE152" s="186">
        <f t="shared" si="38"/>
        <v>4.8240164617571017E-2</v>
      </c>
      <c r="AF152" s="186">
        <f t="shared" si="38"/>
        <v>4.8240164617571017E-2</v>
      </c>
      <c r="AG152" s="186">
        <f t="shared" si="38"/>
        <v>4.8240164617571017E-2</v>
      </c>
      <c r="AH152" s="186">
        <f t="shared" si="38"/>
        <v>4.8240164617571017E-2</v>
      </c>
      <c r="AI152" s="186">
        <f t="shared" si="38"/>
        <v>4.8240164617571017E-2</v>
      </c>
      <c r="AJ152" s="186">
        <f t="shared" si="38"/>
        <v>4.8240164617571017E-2</v>
      </c>
      <c r="AK152" s="186">
        <f t="shared" si="38"/>
        <v>4.8240164617571017E-2</v>
      </c>
      <c r="AL152" s="186">
        <f t="shared" si="38"/>
        <v>4.8240164617571017E-2</v>
      </c>
      <c r="AM152" s="186">
        <f t="shared" si="38"/>
        <v>4.8240164617571017E-2</v>
      </c>
      <c r="AN152" s="186">
        <f t="shared" si="38"/>
        <v>4.8240164617571017E-2</v>
      </c>
      <c r="AO152" s="186">
        <f t="shared" si="38"/>
        <v>4.8240164617571017E-2</v>
      </c>
      <c r="AP152" s="186">
        <f t="shared" si="38"/>
        <v>4.8240164617571017E-2</v>
      </c>
      <c r="AQ152" s="186">
        <f t="shared" si="38"/>
        <v>4.8240164617571017E-2</v>
      </c>
      <c r="AR152" s="186">
        <f t="shared" si="38"/>
        <v>4.8240164617571017E-2</v>
      </c>
      <c r="AS152" s="186">
        <f t="shared" si="38"/>
        <v>4.8240164617571017E-2</v>
      </c>
      <c r="AT152" s="186">
        <f t="shared" si="38"/>
        <v>4.8240164617571017E-2</v>
      </c>
      <c r="AU152" s="186">
        <f t="shared" si="38"/>
        <v>4.8240164617571017E-2</v>
      </c>
      <c r="AV152" s="186">
        <f t="shared" si="38"/>
        <v>4.8240164617571017E-2</v>
      </c>
      <c r="AW152" s="186">
        <f t="shared" si="38"/>
        <v>4.8240164617571017E-2</v>
      </c>
      <c r="AX152" s="186">
        <f t="shared" si="38"/>
        <v>4.8240164617571017E-2</v>
      </c>
      <c r="AY152" s="186">
        <f t="shared" si="38"/>
        <v>4.8240164617571017E-2</v>
      </c>
      <c r="AZ152" s="186">
        <f t="shared" si="38"/>
        <v>4.8240164617571017E-2</v>
      </c>
      <c r="BA152" s="187">
        <f t="shared" si="38"/>
        <v>4.8240164617571017E-2</v>
      </c>
      <c r="BB152" s="186">
        <f t="shared" si="38"/>
        <v>4.8240164617571017E-2</v>
      </c>
      <c r="BC152" s="186">
        <f t="shared" si="38"/>
        <v>4.8240164617571017E-2</v>
      </c>
      <c r="BD152" s="186">
        <f t="shared" si="38"/>
        <v>4.8240164617571017E-2</v>
      </c>
      <c r="BE152" s="186">
        <f t="shared" si="38"/>
        <v>4.8240164617571017E-2</v>
      </c>
      <c r="BF152" s="186">
        <f t="shared" si="38"/>
        <v>4.8240164617571017E-2</v>
      </c>
      <c r="BG152" s="186">
        <f t="shared" si="38"/>
        <v>4.8240164617571017E-2</v>
      </c>
      <c r="BH152" s="186">
        <f t="shared" si="38"/>
        <v>4.8240164617571017E-2</v>
      </c>
      <c r="BI152" s="186">
        <f t="shared" si="38"/>
        <v>4.8240164617571017E-2</v>
      </c>
      <c r="BJ152" s="186">
        <f t="shared" si="38"/>
        <v>4.8240164617571017E-2</v>
      </c>
      <c r="BK152" s="186">
        <f t="shared" si="38"/>
        <v>4.8240164617571017E-2</v>
      </c>
    </row>
    <row r="153" spans="1:63" hidden="1" outlineLevel="1" x14ac:dyDescent="0.25">
      <c r="A153" s="128"/>
    </row>
    <row r="154" spans="1:63" hidden="1" outlineLevel="1" x14ac:dyDescent="0.25">
      <c r="B154" s="129" t="s">
        <v>181</v>
      </c>
    </row>
    <row r="155" spans="1:63" hidden="1" outlineLevel="1" x14ac:dyDescent="0.25">
      <c r="B155" s="84" t="s">
        <v>134</v>
      </c>
    </row>
    <row r="156" spans="1:63" hidden="1" outlineLevel="1" x14ac:dyDescent="0.25">
      <c r="B156" s="84" t="s">
        <v>135</v>
      </c>
    </row>
    <row r="157" spans="1:63" hidden="1" outlineLevel="1" x14ac:dyDescent="0.25">
      <c r="B157" s="84" t="s">
        <v>57</v>
      </c>
    </row>
    <row r="158" spans="1:63" hidden="1" outlineLevel="1" x14ac:dyDescent="0.25">
      <c r="B158" s="84" t="s">
        <v>141</v>
      </c>
    </row>
    <row r="159" spans="1:63" hidden="1" outlineLevel="1" x14ac:dyDescent="0.25"/>
    <row r="160" spans="1:63" hidden="1" outlineLevel="1" x14ac:dyDescent="0.25">
      <c r="B160" s="129" t="s">
        <v>190</v>
      </c>
    </row>
    <row r="161" spans="2:2" hidden="1" outlineLevel="1" x14ac:dyDescent="0.25">
      <c r="B161" s="84" t="s">
        <v>134</v>
      </c>
    </row>
    <row r="162" spans="2:2" hidden="1" outlineLevel="1" x14ac:dyDescent="0.25">
      <c r="B162" s="84" t="s">
        <v>57</v>
      </c>
    </row>
    <row r="163" spans="2:2" collapsed="1" x14ac:dyDescent="0.25"/>
  </sheetData>
  <pageMargins left="0.7" right="0.7" top="0.75" bottom="0.75" header="0.3" footer="0.3"/>
  <pageSetup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K18"/>
  <sheetViews>
    <sheetView zoomScaleNormal="100" workbookViewId="0"/>
  </sheetViews>
  <sheetFormatPr defaultColWidth="9.140625" defaultRowHeight="16.5" x14ac:dyDescent="0.25"/>
  <cols>
    <col min="1" max="1" width="21.28515625" style="8" bestFit="1" customWidth="1"/>
    <col min="2" max="2" width="10.85546875" style="8" customWidth="1"/>
    <col min="3" max="3" width="13.7109375" style="8" bestFit="1" customWidth="1"/>
    <col min="4" max="4" width="4.42578125" style="8" customWidth="1"/>
    <col min="5" max="5" width="14" style="8" bestFit="1" customWidth="1"/>
    <col min="6" max="6" width="4.42578125" style="8" customWidth="1"/>
    <col min="7" max="7" width="12.7109375" style="8" bestFit="1" customWidth="1"/>
    <col min="8" max="8" width="5.5703125" style="8" customWidth="1"/>
    <col min="9" max="9" width="12.7109375" style="8" bestFit="1" customWidth="1"/>
    <col min="10" max="10" width="4.85546875" style="8" customWidth="1"/>
    <col min="11" max="11" width="18.42578125" style="8" customWidth="1"/>
    <col min="12" max="16384" width="9.140625" style="8"/>
  </cols>
  <sheetData>
    <row r="1" spans="1:11" s="7" customFormat="1" ht="15.75" customHeight="1" x14ac:dyDescent="0.25">
      <c r="A1" s="6" t="str">
        <f>INPUTS!B2</f>
        <v>PSE&amp;G Gas System Modernization Program II</v>
      </c>
      <c r="I1" s="136"/>
      <c r="J1" s="136"/>
      <c r="K1" s="243" t="str">
        <f>INPUTS!C10</f>
        <v>Attachment 2</v>
      </c>
    </row>
    <row r="2" spans="1:11" s="7" customFormat="1" ht="15.75" x14ac:dyDescent="0.25">
      <c r="A2" s="6" t="s">
        <v>18</v>
      </c>
      <c r="K2" s="181" t="str">
        <f>INPUTS!C12</f>
        <v>Schedule SS-GSMPII-3</v>
      </c>
    </row>
    <row r="3" spans="1:11" s="7" customFormat="1" ht="15.75" x14ac:dyDescent="0.25">
      <c r="A3" s="6"/>
    </row>
    <row r="4" spans="1:11" s="7" customFormat="1" ht="15.75" x14ac:dyDescent="0.25">
      <c r="A4" s="6" t="s">
        <v>203</v>
      </c>
    </row>
    <row r="5" spans="1:11" s="7" customFormat="1" x14ac:dyDescent="0.25">
      <c r="A5" s="80"/>
      <c r="B5" s="80"/>
      <c r="C5" s="80"/>
      <c r="D5" s="80"/>
      <c r="E5" s="80"/>
      <c r="F5" s="80"/>
      <c r="I5" s="223" t="s">
        <v>19</v>
      </c>
      <c r="K5" s="223" t="s">
        <v>204</v>
      </c>
    </row>
    <row r="6" spans="1:11" s="7" customFormat="1" x14ac:dyDescent="0.25">
      <c r="A6" s="80"/>
      <c r="B6" s="80"/>
      <c r="C6" s="224"/>
      <c r="E6" s="224" t="s">
        <v>20</v>
      </c>
      <c r="F6" s="224"/>
      <c r="G6" s="224" t="s">
        <v>21</v>
      </c>
      <c r="I6" s="223" t="s">
        <v>21</v>
      </c>
      <c r="K6" s="223" t="s">
        <v>21</v>
      </c>
    </row>
    <row r="7" spans="1:11" s="7" customFormat="1" x14ac:dyDescent="0.25">
      <c r="A7" s="80"/>
      <c r="B7" s="80"/>
      <c r="C7" s="225" t="s">
        <v>22</v>
      </c>
      <c r="E7" s="225" t="s">
        <v>23</v>
      </c>
      <c r="F7" s="225"/>
      <c r="G7" s="225" t="s">
        <v>23</v>
      </c>
      <c r="I7" s="226" t="s">
        <v>23</v>
      </c>
      <c r="K7" s="226" t="s">
        <v>23</v>
      </c>
    </row>
    <row r="8" spans="1:11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</row>
    <row r="9" spans="1:11" s="7" customFormat="1" x14ac:dyDescent="0.25">
      <c r="A9" s="80" t="s">
        <v>24</v>
      </c>
      <c r="B9" s="80"/>
      <c r="C9" s="9">
        <f>INPUTS!C104</f>
        <v>0.5399562982667433</v>
      </c>
      <c r="E9" s="9">
        <f>INPUTS!C108</f>
        <v>9.6000000000000002E-2</v>
      </c>
      <c r="F9" s="9"/>
      <c r="G9" s="9">
        <f>ROUND(C9*E9,6)</f>
        <v>5.1836E-2</v>
      </c>
      <c r="I9" s="9">
        <f>ROUND(G9/(1-$C$17),6)</f>
        <v>7.2105000000000002E-2</v>
      </c>
      <c r="K9" s="10">
        <f>ROUND(I9*(1-$C$17),6)</f>
        <v>5.1836E-2</v>
      </c>
    </row>
    <row r="10" spans="1:11" s="7" customFormat="1" x14ac:dyDescent="0.25">
      <c r="A10" s="80" t="s">
        <v>201</v>
      </c>
      <c r="B10" s="80"/>
      <c r="C10" s="9">
        <f>INPUTS!C105</f>
        <v>4.6978827843320503E-3</v>
      </c>
      <c r="E10" s="9">
        <f>INPUTS!C109</f>
        <v>8.6999999999999994E-3</v>
      </c>
      <c r="F10" s="10"/>
      <c r="G10" s="10">
        <f>ROUND(C10*E10,6)</f>
        <v>4.1E-5</v>
      </c>
      <c r="I10" s="10">
        <f>G10</f>
        <v>4.1E-5</v>
      </c>
      <c r="K10" s="10">
        <f>ROUND(I10*(1-$C$17),6)</f>
        <v>2.9E-5</v>
      </c>
    </row>
    <row r="11" spans="1:11" s="7" customFormat="1" x14ac:dyDescent="0.25">
      <c r="A11" s="80" t="s">
        <v>205</v>
      </c>
      <c r="B11" s="80"/>
      <c r="C11" s="13">
        <f>INPUTS!C106</f>
        <v>0.45534581894892462</v>
      </c>
      <c r="E11" s="9">
        <f>INPUTS!C110</f>
        <v>3.9567166424796046E-2</v>
      </c>
      <c r="F11" s="10"/>
      <c r="G11" s="10">
        <f>ROUND(C11*E11,6)</f>
        <v>1.8016999999999998E-2</v>
      </c>
      <c r="I11" s="10">
        <f>G11</f>
        <v>1.8016999999999998E-2</v>
      </c>
      <c r="K11" s="10">
        <f>ROUND(I11*(1-$C$17),6)</f>
        <v>1.2952E-2</v>
      </c>
    </row>
    <row r="12" spans="1:11" s="7" customFormat="1" ht="23.1" customHeight="1" thickBot="1" x14ac:dyDescent="0.3">
      <c r="A12" s="80" t="s">
        <v>0</v>
      </c>
      <c r="B12" s="80"/>
      <c r="C12" s="227">
        <f>SUM(C9:C11)</f>
        <v>1</v>
      </c>
      <c r="E12" s="10"/>
      <c r="F12" s="10"/>
      <c r="G12" s="227">
        <f>SUM(G9:G11)</f>
        <v>6.9893999999999998E-2</v>
      </c>
      <c r="I12" s="227">
        <f>SUM(I9:I11)</f>
        <v>9.0162999999999993E-2</v>
      </c>
      <c r="K12" s="227">
        <f>SUM(K9:K11)</f>
        <v>6.4817E-2</v>
      </c>
    </row>
    <row r="13" spans="1:11" s="7" customFormat="1" thickTop="1" x14ac:dyDescent="0.25">
      <c r="A13" s="6"/>
    </row>
    <row r="14" spans="1:11" x14ac:dyDescent="0.25">
      <c r="A14" s="199" t="s">
        <v>206</v>
      </c>
    </row>
    <row r="15" spans="1:11" x14ac:dyDescent="0.25">
      <c r="A15" s="15" t="s">
        <v>25</v>
      </c>
      <c r="C15" s="12">
        <f>INPUTS!C112</f>
        <v>0.21</v>
      </c>
    </row>
    <row r="16" spans="1:11" x14ac:dyDescent="0.25">
      <c r="A16" s="15" t="s">
        <v>26</v>
      </c>
      <c r="C16" s="14">
        <f>INPUTS!C113</f>
        <v>0.09</v>
      </c>
    </row>
    <row r="17" spans="1:3" x14ac:dyDescent="0.25">
      <c r="A17" s="8" t="s">
        <v>10</v>
      </c>
      <c r="C17" s="11">
        <f>C16+C15-(C15*C16)</f>
        <v>0.28110000000000002</v>
      </c>
    </row>
    <row r="18" spans="1:3" x14ac:dyDescent="0.25">
      <c r="C18" s="16"/>
    </row>
  </sheetData>
  <pageMargins left="0.75" right="0.75" top="1" bottom="1" header="0.5" footer="0.5"/>
  <pageSetup scale="9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39"/>
  <sheetViews>
    <sheetView zoomScaleNormal="100" workbookViewId="0"/>
  </sheetViews>
  <sheetFormatPr defaultColWidth="9.140625" defaultRowHeight="12.75" x14ac:dyDescent="0.2"/>
  <cols>
    <col min="1" max="1" width="41.42578125" style="2" bestFit="1" customWidth="1"/>
    <col min="2" max="2" width="6.42578125" style="2" customWidth="1"/>
    <col min="3" max="3" width="18.28515625" style="2" customWidth="1"/>
    <col min="4" max="4" width="5.85546875" style="2" customWidth="1"/>
    <col min="5" max="5" width="25.42578125" style="2" bestFit="1" customWidth="1"/>
    <col min="6" max="6" width="2.7109375" style="2" customWidth="1"/>
    <col min="7" max="7" width="28.140625" style="2" bestFit="1" customWidth="1"/>
    <col min="8" max="8" width="13.42578125" style="2" customWidth="1"/>
    <col min="9" max="9" width="17.28515625" style="2" customWidth="1"/>
    <col min="10" max="16384" width="9.140625" style="2"/>
  </cols>
  <sheetData>
    <row r="1" spans="1:10" s="8" customFormat="1" ht="18" x14ac:dyDescent="0.25">
      <c r="A1" s="3" t="str">
        <f>INPUTS!B2</f>
        <v>PSE&amp;G Gas System Modernization Program II</v>
      </c>
      <c r="B1" s="17"/>
      <c r="C1" s="17"/>
      <c r="D1" s="350" t="s">
        <v>132</v>
      </c>
      <c r="E1" s="350"/>
      <c r="F1" s="127"/>
      <c r="G1" s="243" t="str">
        <f>INPUTS!C10</f>
        <v>Attachment 2</v>
      </c>
    </row>
    <row r="2" spans="1:10" s="8" customFormat="1" ht="18" x14ac:dyDescent="0.25">
      <c r="A2" s="3" t="s">
        <v>38</v>
      </c>
      <c r="B2" s="18"/>
      <c r="C2" s="18"/>
      <c r="D2" s="18"/>
      <c r="E2" s="18"/>
      <c r="G2" s="181" t="str">
        <f>INPUTS!C13</f>
        <v>Schedule SS-GSMPII-4</v>
      </c>
    </row>
    <row r="3" spans="1:10" s="8" customFormat="1" ht="16.5" x14ac:dyDescent="0.25">
      <c r="A3" s="348"/>
      <c r="B3" s="348"/>
      <c r="C3" s="348"/>
      <c r="D3" s="348"/>
      <c r="E3" s="348"/>
      <c r="F3" s="17"/>
      <c r="G3" s="17"/>
    </row>
    <row r="4" spans="1:10" s="8" customFormat="1" ht="16.5" x14ac:dyDescent="0.25">
      <c r="A4" s="349"/>
      <c r="B4" s="349"/>
      <c r="C4" s="349"/>
      <c r="D4" s="19"/>
      <c r="E4" s="20"/>
      <c r="F4" s="20"/>
      <c r="G4" s="20"/>
    </row>
    <row r="5" spans="1:10" ht="16.5" x14ac:dyDescent="0.25">
      <c r="A5" s="21"/>
      <c r="B5" s="21"/>
      <c r="C5" s="21"/>
      <c r="D5" s="21"/>
      <c r="E5" s="21"/>
      <c r="F5" s="21"/>
      <c r="G5" s="21"/>
      <c r="H5" s="7"/>
      <c r="I5" s="7"/>
      <c r="J5" s="7"/>
    </row>
    <row r="6" spans="1:10" ht="16.5" x14ac:dyDescent="0.25">
      <c r="A6" s="22"/>
      <c r="B6" s="22"/>
      <c r="C6" s="23" t="s">
        <v>27</v>
      </c>
      <c r="D6" s="20"/>
      <c r="E6" s="23" t="s">
        <v>28</v>
      </c>
      <c r="F6" s="22"/>
      <c r="G6" s="22"/>
      <c r="H6" s="7"/>
      <c r="I6" s="7"/>
      <c r="J6" s="7"/>
    </row>
    <row r="7" spans="1:10" ht="16.5" x14ac:dyDescent="0.25">
      <c r="A7" s="22"/>
      <c r="B7" s="22"/>
      <c r="C7" s="22"/>
      <c r="D7" s="22"/>
      <c r="E7" s="22"/>
      <c r="F7" s="22"/>
      <c r="G7" s="22"/>
      <c r="H7" s="7"/>
      <c r="I7" s="7"/>
      <c r="J7" s="7"/>
    </row>
    <row r="8" spans="1:10" ht="16.5" x14ac:dyDescent="0.25">
      <c r="A8" s="24" t="s">
        <v>29</v>
      </c>
      <c r="B8" s="22"/>
      <c r="C8" s="25">
        <v>100</v>
      </c>
      <c r="D8" s="22"/>
      <c r="E8" s="25">
        <f>C8</f>
        <v>100</v>
      </c>
      <c r="F8" s="22"/>
      <c r="G8" s="22"/>
      <c r="H8" s="7"/>
      <c r="I8" s="7"/>
      <c r="J8" s="7"/>
    </row>
    <row r="9" spans="1:10" ht="16.5" x14ac:dyDescent="0.25">
      <c r="A9" s="24"/>
      <c r="B9" s="22"/>
      <c r="C9" s="25"/>
      <c r="D9" s="22"/>
      <c r="E9" s="25"/>
      <c r="F9" s="22"/>
      <c r="G9" s="22"/>
      <c r="H9" s="7"/>
      <c r="I9" s="7"/>
      <c r="J9" s="7"/>
    </row>
    <row r="10" spans="1:10" ht="16.5" x14ac:dyDescent="0.25">
      <c r="A10" s="24" t="s">
        <v>30</v>
      </c>
      <c r="B10" s="22"/>
      <c r="C10" s="25"/>
      <c r="D10" s="22"/>
      <c r="E10" s="25">
        <f>INPUTS!C116</f>
        <v>1.6</v>
      </c>
      <c r="F10" s="22"/>
      <c r="G10" s="66" t="str">
        <f>INPUTS!D116</f>
        <v>2018 Base Rate Case</v>
      </c>
      <c r="H10" s="7"/>
      <c r="I10" s="7"/>
      <c r="J10" s="7"/>
    </row>
    <row r="11" spans="1:10" ht="16.5" x14ac:dyDescent="0.25">
      <c r="A11" s="24" t="s">
        <v>31</v>
      </c>
      <c r="B11" s="24"/>
      <c r="C11" s="25">
        <f>E11</f>
        <v>0.21535424431399999</v>
      </c>
      <c r="D11" s="80"/>
      <c r="E11" s="25">
        <f>INPUTS!C117*100</f>
        <v>0.21535424431399999</v>
      </c>
      <c r="F11" s="22"/>
      <c r="G11" s="66" t="str">
        <f>INPUTS!D117</f>
        <v>2021 BPU Assessment</v>
      </c>
      <c r="H11" s="7"/>
      <c r="I11" s="7"/>
      <c r="J11" s="7"/>
    </row>
    <row r="12" spans="1:10" ht="17.25" thickBot="1" x14ac:dyDescent="0.3">
      <c r="A12" s="24" t="s">
        <v>32</v>
      </c>
      <c r="B12" s="24"/>
      <c r="C12" s="26">
        <f>E12</f>
        <v>5.3475905192400003E-2</v>
      </c>
      <c r="D12" s="80"/>
      <c r="E12" s="26">
        <f>INPUTS!C118*100</f>
        <v>5.3475905192400003E-2</v>
      </c>
      <c r="F12" s="22"/>
      <c r="G12" s="66" t="str">
        <f>INPUTS!D118</f>
        <v>2021 RC Assessment</v>
      </c>
      <c r="H12" s="7"/>
      <c r="I12" s="7"/>
      <c r="J12" s="7"/>
    </row>
    <row r="13" spans="1:10" ht="16.5" x14ac:dyDescent="0.25">
      <c r="A13" s="24"/>
      <c r="B13" s="24"/>
      <c r="C13" s="25"/>
      <c r="D13" s="22"/>
      <c r="E13" s="25"/>
      <c r="F13" s="22"/>
      <c r="G13" s="22"/>
      <c r="H13" s="7"/>
      <c r="I13" s="7"/>
      <c r="J13" s="7"/>
    </row>
    <row r="14" spans="1:10" ht="16.5" x14ac:dyDescent="0.25">
      <c r="A14" s="24" t="s">
        <v>33</v>
      </c>
      <c r="B14" s="24"/>
      <c r="C14" s="25">
        <f>+C8-C11-C12</f>
        <v>99.7311698504936</v>
      </c>
      <c r="D14" s="22"/>
      <c r="E14" s="25">
        <f>+E8-E10-E11-E12</f>
        <v>98.131169850493606</v>
      </c>
      <c r="F14" s="22"/>
      <c r="G14" s="22"/>
      <c r="H14" s="7"/>
      <c r="I14" s="7"/>
      <c r="J14" s="7"/>
    </row>
    <row r="15" spans="1:10" ht="16.5" x14ac:dyDescent="0.25">
      <c r="A15" s="24"/>
      <c r="B15" s="24"/>
      <c r="C15" s="25"/>
      <c r="D15" s="22"/>
      <c r="E15" s="25"/>
      <c r="F15" s="22"/>
      <c r="G15" s="22"/>
      <c r="H15" s="7"/>
      <c r="I15" s="7"/>
      <c r="J15" s="7"/>
    </row>
    <row r="16" spans="1:10" ht="17.25" thickBot="1" x14ac:dyDescent="0.3">
      <c r="A16" s="24" t="s">
        <v>34</v>
      </c>
      <c r="B16" s="24"/>
      <c r="C16" s="26">
        <f>+C14*'SS-GSMPII-3'!$C$16</f>
        <v>8.9758052865444231</v>
      </c>
      <c r="D16" s="22"/>
      <c r="E16" s="26">
        <f>+E14*'SS-GSMPII-3'!$C$16</f>
        <v>8.8318052865444248</v>
      </c>
      <c r="F16" s="22"/>
      <c r="G16" s="22"/>
      <c r="H16" s="7"/>
      <c r="I16" s="7"/>
      <c r="J16" s="7"/>
    </row>
    <row r="17" spans="1:10" ht="16.5" x14ac:dyDescent="0.25">
      <c r="A17" s="24"/>
      <c r="B17" s="24"/>
      <c r="C17" s="25"/>
      <c r="D17" s="22"/>
      <c r="E17" s="25"/>
      <c r="F17" s="22"/>
      <c r="G17" s="22"/>
      <c r="H17" s="7"/>
      <c r="I17" s="7"/>
      <c r="J17" s="7"/>
    </row>
    <row r="18" spans="1:10" ht="16.5" x14ac:dyDescent="0.25">
      <c r="A18" s="24" t="s">
        <v>35</v>
      </c>
      <c r="B18" s="24"/>
      <c r="C18" s="25">
        <f>+C14-C16</f>
        <v>90.755364563949172</v>
      </c>
      <c r="D18" s="22"/>
      <c r="E18" s="25">
        <f>+E14-E16</f>
        <v>89.299364563949183</v>
      </c>
      <c r="F18" s="22"/>
      <c r="G18" s="22"/>
      <c r="H18" s="7"/>
      <c r="I18" s="7"/>
      <c r="J18" s="7"/>
    </row>
    <row r="19" spans="1:10" ht="16.5" x14ac:dyDescent="0.25">
      <c r="A19" s="24"/>
      <c r="B19" s="24"/>
      <c r="C19" s="25"/>
      <c r="D19" s="22"/>
      <c r="E19" s="25"/>
      <c r="F19" s="22"/>
      <c r="G19" s="22"/>
      <c r="H19" s="7"/>
      <c r="I19" s="7"/>
      <c r="J19" s="7"/>
    </row>
    <row r="20" spans="1:10" ht="17.25" thickBot="1" x14ac:dyDescent="0.3">
      <c r="A20" s="24" t="s">
        <v>251</v>
      </c>
      <c r="B20" s="27"/>
      <c r="C20" s="26">
        <f>+C18*'SS-GSMPII-3'!$C$15</f>
        <v>19.058626558429324</v>
      </c>
      <c r="D20" s="22"/>
      <c r="E20" s="26">
        <f>+E18*'SS-GSMPII-3'!$C$15</f>
        <v>18.752866558429329</v>
      </c>
      <c r="F20" s="28"/>
      <c r="G20" s="28"/>
      <c r="H20" s="28"/>
      <c r="I20" s="7"/>
      <c r="J20" s="7"/>
    </row>
    <row r="21" spans="1:10" ht="16.5" x14ac:dyDescent="0.25">
      <c r="A21" s="24"/>
      <c r="B21" s="24"/>
      <c r="C21" s="25"/>
      <c r="D21" s="22"/>
      <c r="E21" s="25"/>
      <c r="F21" s="28"/>
      <c r="G21" s="22"/>
      <c r="H21" s="7"/>
      <c r="I21" s="7"/>
      <c r="J21" s="7"/>
    </row>
    <row r="22" spans="1:10" ht="17.25" thickBot="1" x14ac:dyDescent="0.3">
      <c r="A22" s="24" t="s">
        <v>36</v>
      </c>
      <c r="B22" s="24"/>
      <c r="C22" s="26">
        <f>+C18-C20</f>
        <v>71.696738005519848</v>
      </c>
      <c r="D22" s="22"/>
      <c r="E22" s="26">
        <f>+E18-E20</f>
        <v>70.546498005519851</v>
      </c>
      <c r="F22" s="22"/>
      <c r="G22" s="22"/>
      <c r="H22" s="7"/>
      <c r="I22" s="7"/>
      <c r="J22" s="7"/>
    </row>
    <row r="23" spans="1:10" ht="16.5" x14ac:dyDescent="0.25">
      <c r="A23" s="29"/>
      <c r="B23" s="29"/>
      <c r="C23" s="25"/>
      <c r="D23" s="29"/>
      <c r="E23" s="25"/>
      <c r="F23" s="22"/>
      <c r="G23" s="22"/>
      <c r="H23" s="7"/>
      <c r="I23" s="7"/>
      <c r="J23" s="7"/>
    </row>
    <row r="24" spans="1:10" ht="17.25" thickBot="1" x14ac:dyDescent="0.3">
      <c r="A24" s="30" t="s">
        <v>37</v>
      </c>
      <c r="C24" s="31">
        <f>ROUND(C8/C22,4)</f>
        <v>1.3948</v>
      </c>
      <c r="D24" s="32"/>
      <c r="E24" s="31">
        <f>ROUND(E8/E22,4)</f>
        <v>1.4175</v>
      </c>
      <c r="F24" s="22"/>
      <c r="G24" s="22"/>
      <c r="H24" s="7"/>
      <c r="I24" s="7"/>
      <c r="J24" s="7"/>
    </row>
    <row r="25" spans="1:10" ht="17.25" thickTop="1" x14ac:dyDescent="0.25">
      <c r="A25" s="29"/>
      <c r="B25" s="29"/>
      <c r="C25" s="25"/>
      <c r="D25" s="29"/>
      <c r="E25" s="25"/>
      <c r="F25" s="22"/>
      <c r="G25" s="22"/>
      <c r="H25" s="7"/>
      <c r="I25" s="7"/>
      <c r="J25" s="7"/>
    </row>
    <row r="26" spans="1:10" x14ac:dyDescent="0.2">
      <c r="A26" s="7"/>
      <c r="B26" s="7"/>
      <c r="C26" s="7"/>
      <c r="D26" s="7"/>
      <c r="E26" s="7"/>
      <c r="F26" s="7"/>
      <c r="G26" s="7"/>
      <c r="H26" s="7"/>
      <c r="I26" s="7"/>
      <c r="J26" s="7"/>
    </row>
    <row r="27" spans="1:10" x14ac:dyDescent="0.2">
      <c r="A27" s="7"/>
      <c r="B27" s="7"/>
      <c r="C27" s="7"/>
      <c r="D27" s="7"/>
      <c r="E27" s="7"/>
      <c r="F27" s="7"/>
      <c r="G27" s="7"/>
      <c r="H27" s="7"/>
      <c r="I27" s="7"/>
      <c r="J27" s="7"/>
    </row>
    <row r="28" spans="1:10" x14ac:dyDescent="0.2">
      <c r="A28" s="7"/>
      <c r="B28" s="7"/>
      <c r="C28" s="7"/>
      <c r="D28" s="7"/>
      <c r="E28" s="7"/>
      <c r="F28" s="7"/>
      <c r="G28" s="7"/>
      <c r="H28" s="7"/>
      <c r="I28" s="7"/>
      <c r="J28" s="7"/>
    </row>
    <row r="29" spans="1:10" x14ac:dyDescent="0.2">
      <c r="A29" s="7"/>
      <c r="B29" s="7"/>
      <c r="C29" s="7"/>
      <c r="D29" s="7"/>
      <c r="E29" s="7"/>
      <c r="F29" s="7"/>
      <c r="G29" s="7"/>
      <c r="H29" s="7"/>
      <c r="I29" s="7"/>
      <c r="J29" s="7"/>
    </row>
    <row r="30" spans="1:10" x14ac:dyDescent="0.2">
      <c r="H30" s="7"/>
    </row>
    <row r="31" spans="1:10" x14ac:dyDescent="0.2">
      <c r="H31" s="7"/>
    </row>
    <row r="32" spans="1:10" x14ac:dyDescent="0.2">
      <c r="H32" s="7"/>
    </row>
    <row r="33" spans="1:8" x14ac:dyDescent="0.2">
      <c r="H33" s="7"/>
    </row>
    <row r="34" spans="1:8" x14ac:dyDescent="0.2">
      <c r="H34" s="7"/>
    </row>
    <row r="35" spans="1:8" x14ac:dyDescent="0.2">
      <c r="H35" s="7"/>
    </row>
    <row r="36" spans="1:8" x14ac:dyDescent="0.2">
      <c r="B36" s="7"/>
      <c r="H36" s="7"/>
    </row>
    <row r="37" spans="1:8" x14ac:dyDescent="0.2">
      <c r="A37" s="7"/>
      <c r="B37" s="7"/>
      <c r="C37" s="7"/>
      <c r="D37" s="7"/>
      <c r="E37" s="7"/>
      <c r="F37" s="7"/>
      <c r="G37" s="7"/>
      <c r="H37" s="7"/>
    </row>
    <row r="38" spans="1:8" x14ac:dyDescent="0.2">
      <c r="A38" s="7"/>
      <c r="B38" s="7"/>
      <c r="C38" s="7"/>
      <c r="D38" s="7"/>
      <c r="E38" s="7"/>
      <c r="F38" s="7"/>
      <c r="G38" s="7"/>
      <c r="H38" s="7"/>
    </row>
    <row r="39" spans="1:8" x14ac:dyDescent="0.2">
      <c r="A39" s="7"/>
      <c r="B39" s="7"/>
      <c r="C39" s="7"/>
      <c r="D39" s="7"/>
      <c r="E39" s="7"/>
      <c r="F39" s="7"/>
      <c r="G39" s="7"/>
      <c r="H39" s="7"/>
    </row>
  </sheetData>
  <mergeCells count="3">
    <mergeCell ref="A3:E3"/>
    <mergeCell ref="A4:C4"/>
    <mergeCell ref="D1:E1"/>
  </mergeCells>
  <pageMargins left="0.75" right="0.75" top="1" bottom="1" header="0.5" footer="0.5"/>
  <pageSetup scale="6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"/>
  <sheetViews>
    <sheetView zoomScale="80" zoomScaleNormal="80" workbookViewId="0"/>
  </sheetViews>
  <sheetFormatPr defaultColWidth="9.140625" defaultRowHeight="15" outlineLevelRow="1" x14ac:dyDescent="0.25"/>
  <cols>
    <col min="1" max="1" width="4.140625" style="49" customWidth="1"/>
    <col min="2" max="2" width="49.42578125" style="49" customWidth="1"/>
    <col min="3" max="12" width="16" style="49" customWidth="1"/>
    <col min="13" max="13" width="17.28515625" style="49" customWidth="1"/>
    <col min="14" max="14" width="46.85546875" style="82" customWidth="1"/>
    <col min="15" max="15" width="12.42578125" style="49" customWidth="1"/>
    <col min="16" max="31" width="9.85546875" style="49" bestFit="1" customWidth="1"/>
    <col min="32" max="34" width="10" style="49" bestFit="1" customWidth="1"/>
    <col min="35" max="16384" width="9.140625" style="49"/>
  </cols>
  <sheetData>
    <row r="1" spans="1:18" ht="18" x14ac:dyDescent="0.25">
      <c r="B1" s="242" t="str">
        <f>INPUTS!B2</f>
        <v>PSE&amp;G Gas System Modernization Program II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81" t="s">
        <v>252</v>
      </c>
    </row>
    <row r="2" spans="1:18" ht="18" x14ac:dyDescent="0.25">
      <c r="B2" s="242" t="s">
        <v>109</v>
      </c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5"/>
    </row>
    <row r="3" spans="1:18" x14ac:dyDescent="0.25">
      <c r="B3" s="203" t="s">
        <v>3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5"/>
    </row>
    <row r="4" spans="1:18" x14ac:dyDescent="0.25"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5"/>
    </row>
    <row r="5" spans="1:18" ht="18.75" x14ac:dyDescent="0.3">
      <c r="B5" s="266" t="str">
        <f>'SS-GSMPII-2'!B3</f>
        <v>Roll-in Filing</v>
      </c>
      <c r="C5" s="267" t="s">
        <v>58</v>
      </c>
      <c r="D5" s="267" t="s">
        <v>62</v>
      </c>
      <c r="E5" s="267" t="s">
        <v>63</v>
      </c>
      <c r="F5" s="267" t="s">
        <v>64</v>
      </c>
      <c r="G5" s="267" t="s">
        <v>211</v>
      </c>
      <c r="H5" s="267" t="s">
        <v>212</v>
      </c>
      <c r="I5" s="267" t="s">
        <v>213</v>
      </c>
      <c r="J5" s="267" t="s">
        <v>214</v>
      </c>
      <c r="K5" s="267" t="s">
        <v>215</v>
      </c>
      <c r="L5" s="267" t="s">
        <v>216</v>
      </c>
      <c r="M5" s="264"/>
    </row>
    <row r="6" spans="1:18" x14ac:dyDescent="0.25">
      <c r="B6" s="51" t="s">
        <v>177</v>
      </c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4"/>
    </row>
    <row r="7" spans="1:18" x14ac:dyDescent="0.25">
      <c r="B7" s="51" t="s">
        <v>124</v>
      </c>
      <c r="C7" s="268">
        <f t="array" ref="C7:L7">TRANSPOSE(INPUTS!C29:C38)</f>
        <v>43708</v>
      </c>
      <c r="D7" s="268">
        <v>43890</v>
      </c>
      <c r="E7" s="268">
        <v>44074</v>
      </c>
      <c r="F7" s="268">
        <v>44255</v>
      </c>
      <c r="G7" s="268">
        <v>44439</v>
      </c>
      <c r="H7" s="268">
        <v>44620</v>
      </c>
      <c r="I7" s="268">
        <v>44804</v>
      </c>
      <c r="J7" s="268">
        <v>44985</v>
      </c>
      <c r="K7" s="268">
        <v>45169</v>
      </c>
      <c r="L7" s="268">
        <v>45473</v>
      </c>
      <c r="M7" s="264"/>
    </row>
    <row r="8" spans="1:18" x14ac:dyDescent="0.25">
      <c r="B8" s="51" t="s">
        <v>125</v>
      </c>
      <c r="C8" s="268">
        <f t="array" ref="C8:L8">TRANSPOSE(INPUTS!C41:C50)</f>
        <v>43799</v>
      </c>
      <c r="D8" s="268">
        <v>43982</v>
      </c>
      <c r="E8" s="268">
        <v>44165</v>
      </c>
      <c r="F8" s="268">
        <v>44347</v>
      </c>
      <c r="G8" s="268">
        <v>44530</v>
      </c>
      <c r="H8" s="268">
        <v>44712</v>
      </c>
      <c r="I8" s="268">
        <v>44895</v>
      </c>
      <c r="J8" s="268">
        <v>45077</v>
      </c>
      <c r="K8" s="268">
        <v>45260</v>
      </c>
      <c r="L8" s="268">
        <v>45565</v>
      </c>
      <c r="M8" s="264"/>
    </row>
    <row r="9" spans="1:18" x14ac:dyDescent="0.25"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</row>
    <row r="10" spans="1:18" x14ac:dyDescent="0.25">
      <c r="B10" s="269" t="s">
        <v>85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</row>
    <row r="11" spans="1:18" ht="21.75" customHeight="1" x14ac:dyDescent="0.25">
      <c r="B11" s="264"/>
      <c r="C11" s="270" t="s">
        <v>58</v>
      </c>
      <c r="D11" s="270" t="s">
        <v>62</v>
      </c>
      <c r="E11" s="270" t="s">
        <v>63</v>
      </c>
      <c r="F11" s="270" t="s">
        <v>64</v>
      </c>
      <c r="G11" s="270" t="s">
        <v>211</v>
      </c>
      <c r="H11" s="270" t="s">
        <v>212</v>
      </c>
      <c r="I11" s="270" t="s">
        <v>213</v>
      </c>
      <c r="J11" s="270" t="s">
        <v>214</v>
      </c>
      <c r="K11" s="270" t="s">
        <v>215</v>
      </c>
      <c r="L11" s="270" t="s">
        <v>216</v>
      </c>
      <c r="M11" s="271" t="s">
        <v>0</v>
      </c>
    </row>
    <row r="12" spans="1:18" x14ac:dyDescent="0.25">
      <c r="A12" s="49">
        <v>1</v>
      </c>
      <c r="B12" s="51" t="s">
        <v>4</v>
      </c>
      <c r="C12" s="188">
        <f>C36</f>
        <v>163294.14716999998</v>
      </c>
      <c r="D12" s="188">
        <f>D36</f>
        <v>171320.66003999999</v>
      </c>
      <c r="E12" s="188">
        <f>E36</f>
        <v>190169.04144000003</v>
      </c>
      <c r="F12" s="188">
        <f>F36</f>
        <v>199386.68663000001</v>
      </c>
      <c r="G12" s="188">
        <f t="shared" ref="G12:L12" si="0">G36</f>
        <v>258678.40342000002</v>
      </c>
      <c r="H12" s="188">
        <f t="shared" si="0"/>
        <v>252604.81824999995</v>
      </c>
      <c r="I12" s="188">
        <f t="shared" si="0"/>
        <v>0</v>
      </c>
      <c r="J12" s="188">
        <f t="shared" si="0"/>
        <v>0</v>
      </c>
      <c r="K12" s="188">
        <f t="shared" si="0"/>
        <v>0</v>
      </c>
      <c r="L12" s="188">
        <f t="shared" si="0"/>
        <v>0</v>
      </c>
      <c r="M12" s="176">
        <f>SUM(C12:L12)</f>
        <v>1235453.7569500001</v>
      </c>
      <c r="N12" s="126" t="s">
        <v>101</v>
      </c>
      <c r="O12" s="188"/>
    </row>
    <row r="13" spans="1:18" x14ac:dyDescent="0.25">
      <c r="A13" s="49">
        <f>A12+1</f>
        <v>2</v>
      </c>
      <c r="B13" s="51" t="s">
        <v>6</v>
      </c>
      <c r="C13" s="65">
        <f>C41</f>
        <v>2951.2745743410878</v>
      </c>
      <c r="D13" s="65">
        <f>D41</f>
        <v>5001.2696026763806</v>
      </c>
      <c r="E13" s="65">
        <f>E41</f>
        <v>1960.7040191981525</v>
      </c>
      <c r="F13" s="65">
        <f>F41</f>
        <v>5757.1753149820497</v>
      </c>
      <c r="G13" s="65">
        <f t="shared" ref="G13:L13" si="1">G41</f>
        <v>7397.0748657835456</v>
      </c>
      <c r="H13" s="65">
        <f t="shared" si="1"/>
        <v>10162.364487835624</v>
      </c>
      <c r="I13" s="65">
        <f t="shared" si="1"/>
        <v>0</v>
      </c>
      <c r="J13" s="65">
        <f t="shared" si="1"/>
        <v>0</v>
      </c>
      <c r="K13" s="65">
        <f t="shared" si="1"/>
        <v>0</v>
      </c>
      <c r="L13" s="65">
        <f t="shared" si="1"/>
        <v>0</v>
      </c>
      <c r="M13" s="175">
        <f>SUM(C13:L13)</f>
        <v>33229.862864816838</v>
      </c>
      <c r="N13" s="126" t="s">
        <v>266</v>
      </c>
    </row>
    <row r="14" spans="1:18" x14ac:dyDescent="0.25">
      <c r="A14" s="49">
        <f>A13+1</f>
        <v>3</v>
      </c>
      <c r="B14" s="51" t="s">
        <v>91</v>
      </c>
      <c r="C14" s="188">
        <f>SUM(C12:C13)</f>
        <v>166245.42174434106</v>
      </c>
      <c r="D14" s="188">
        <f>SUM(D12:D13)</f>
        <v>176321.92964267638</v>
      </c>
      <c r="E14" s="188">
        <f>SUM(E12:E13)</f>
        <v>192129.7454591982</v>
      </c>
      <c r="F14" s="188">
        <f>SUM(F12:F13)</f>
        <v>205143.86194498205</v>
      </c>
      <c r="G14" s="188">
        <f t="shared" ref="G14:K14" si="2">SUM(G12:G13)</f>
        <v>266075.47828578355</v>
      </c>
      <c r="H14" s="188">
        <f t="shared" si="2"/>
        <v>262767.18273783557</v>
      </c>
      <c r="I14" s="188">
        <f>SUM(I12:I13)</f>
        <v>0</v>
      </c>
      <c r="J14" s="188">
        <f t="shared" si="2"/>
        <v>0</v>
      </c>
      <c r="K14" s="188">
        <f t="shared" si="2"/>
        <v>0</v>
      </c>
      <c r="L14" s="188">
        <f>SUM(L12:L13)</f>
        <v>0</v>
      </c>
      <c r="M14" s="176">
        <f>SUM(M12:M13)</f>
        <v>1268683.6198148169</v>
      </c>
      <c r="N14" s="126" t="s">
        <v>95</v>
      </c>
    </row>
    <row r="15" spans="1:18" x14ac:dyDescent="0.25">
      <c r="A15" s="49">
        <f>A14+1</f>
        <v>4</v>
      </c>
      <c r="B15" s="51" t="s">
        <v>71</v>
      </c>
      <c r="C15" s="65">
        <f>'Dep-Mains'!B724+'Dep-Services'!B724+'Dep-Regulators'!B724</f>
        <v>-2289.3649873538493</v>
      </c>
      <c r="D15" s="65">
        <f>'Dep-Mains'!B749+'Dep-Services'!B749+'Dep-Regulators'!B749</f>
        <v>-3836.700888908319</v>
      </c>
      <c r="E15" s="65">
        <f>'Dep-Mains'!B774+'Dep-Services'!B774+'Dep-Regulators'!B774</f>
        <v>-2259.3790479755762</v>
      </c>
      <c r="F15" s="65">
        <f>'Dep-Mains'!B799+'Dep-Services'!B799+'Dep-Regulators'!B799</f>
        <v>-4684.9264709644121</v>
      </c>
      <c r="G15" s="65">
        <f>'Dep-Mains'!B824+'Dep-Services'!B824+'Dep-Regulators'!B824</f>
        <v>-4419.3500168932533</v>
      </c>
      <c r="H15" s="65">
        <f>'Dep-Mains'!B849+'Dep-Services'!B849+'Dep-Regulators'!B849</f>
        <v>-6463.7454858075134</v>
      </c>
      <c r="I15" s="65">
        <f>'Dep-Mains'!B874+'Dep-Services'!B874+'Dep-Regulators'!B874</f>
        <v>0</v>
      </c>
      <c r="J15" s="65">
        <f>'Dep-Mains'!B899+'Dep-Services'!B899+'Dep-Regulators'!B899</f>
        <v>0</v>
      </c>
      <c r="K15" s="65">
        <f>'Dep-Mains'!B924+'Dep-Services'!B924+'Dep-Regulators'!B924</f>
        <v>0</v>
      </c>
      <c r="L15" s="65">
        <f>'Dep-Mains'!B949+'Dep-Services'!B949+'Dep-Regulators'!B949</f>
        <v>0</v>
      </c>
      <c r="M15" s="175">
        <f>SUM(C15:L15)</f>
        <v>-23953.466897902923</v>
      </c>
      <c r="N15" s="126" t="s">
        <v>235</v>
      </c>
      <c r="O15" s="346"/>
      <c r="P15" s="346"/>
      <c r="Q15" s="346"/>
      <c r="R15" s="346"/>
    </row>
    <row r="16" spans="1:18" x14ac:dyDescent="0.25">
      <c r="A16" s="49">
        <f>A15+1</f>
        <v>5</v>
      </c>
      <c r="B16" s="51" t="s">
        <v>70</v>
      </c>
      <c r="C16" s="188">
        <f>SUM(C14:C15)</f>
        <v>163956.05675698721</v>
      </c>
      <c r="D16" s="188">
        <f>SUM(D14:D15)</f>
        <v>172485.22875376805</v>
      </c>
      <c r="E16" s="188">
        <f>SUM(E14:E15)</f>
        <v>189870.36641122261</v>
      </c>
      <c r="F16" s="188">
        <f>SUM(F14:F15)</f>
        <v>200458.93547401763</v>
      </c>
      <c r="G16" s="188">
        <f t="shared" ref="G16:K16" si="3">SUM(G14:G15)</f>
        <v>261656.12826889029</v>
      </c>
      <c r="H16" s="188">
        <f t="shared" si="3"/>
        <v>256303.43725202806</v>
      </c>
      <c r="I16" s="188">
        <f t="shared" si="3"/>
        <v>0</v>
      </c>
      <c r="J16" s="188">
        <f t="shared" si="3"/>
        <v>0</v>
      </c>
      <c r="K16" s="188">
        <f t="shared" si="3"/>
        <v>0</v>
      </c>
      <c r="L16" s="188">
        <f>SUM(L14:L15)</f>
        <v>0</v>
      </c>
      <c r="M16" s="176">
        <f>SUM(M14:M15)</f>
        <v>1244730.1529169139</v>
      </c>
      <c r="N16" s="126" t="s">
        <v>94</v>
      </c>
    </row>
    <row r="17" spans="1:15" x14ac:dyDescent="0.25">
      <c r="A17" s="49">
        <f>A16+1</f>
        <v>6</v>
      </c>
      <c r="B17" s="255" t="s">
        <v>126</v>
      </c>
      <c r="C17" s="254">
        <f>'SS-GSMPII-3'!$K$12</f>
        <v>6.4817E-2</v>
      </c>
      <c r="D17" s="254">
        <f>'SS-GSMPII-3'!$K$12</f>
        <v>6.4817E-2</v>
      </c>
      <c r="E17" s="254">
        <f>'SS-GSMPII-3'!$K$12</f>
        <v>6.4817E-2</v>
      </c>
      <c r="F17" s="254">
        <f>'SS-GSMPII-3'!$K$12</f>
        <v>6.4817E-2</v>
      </c>
      <c r="G17" s="254">
        <f>'SS-GSMPII-3'!$K$12</f>
        <v>6.4817E-2</v>
      </c>
      <c r="H17" s="254">
        <f>'SS-GSMPII-3'!$K$12</f>
        <v>6.4817E-2</v>
      </c>
      <c r="I17" s="254">
        <f>'SS-GSMPII-3'!$K$12</f>
        <v>6.4817E-2</v>
      </c>
      <c r="J17" s="254">
        <f>'SS-GSMPII-3'!$K$12</f>
        <v>6.4817E-2</v>
      </c>
      <c r="K17" s="254">
        <f>'SS-GSMPII-3'!$K$12</f>
        <v>6.4817E-2</v>
      </c>
      <c r="L17" s="254">
        <f>'SS-GSMPII-3'!$K$12</f>
        <v>6.4817E-2</v>
      </c>
      <c r="M17" s="177">
        <f>'SS-GSMPII-3'!K12</f>
        <v>6.4817E-2</v>
      </c>
      <c r="N17" s="126" t="str">
        <f xml:space="preserve"> " See "&amp;INPUTS!$C$12</f>
        <v xml:space="preserve"> See Schedule SS-GSMPII-3</v>
      </c>
    </row>
    <row r="18" spans="1:15" x14ac:dyDescent="0.25">
      <c r="B18" s="255"/>
      <c r="M18" s="178"/>
    </row>
    <row r="19" spans="1:15" x14ac:dyDescent="0.25">
      <c r="A19" s="49">
        <f>A17+1</f>
        <v>7</v>
      </c>
      <c r="B19" s="255" t="s">
        <v>127</v>
      </c>
      <c r="C19" s="188">
        <f>C16*C17</f>
        <v>10627.13973081764</v>
      </c>
      <c r="D19" s="188">
        <f>D16*D17</f>
        <v>11179.975072132984</v>
      </c>
      <c r="E19" s="188">
        <f>E16*E17</f>
        <v>12306.827539676216</v>
      </c>
      <c r="F19" s="188">
        <f>F16*F17</f>
        <v>12993.1468206194</v>
      </c>
      <c r="G19" s="188">
        <f t="shared" ref="G19:K19" si="4">G16*G17</f>
        <v>16959.765266004662</v>
      </c>
      <c r="H19" s="188">
        <f t="shared" si="4"/>
        <v>16612.819892364703</v>
      </c>
      <c r="I19" s="188">
        <f t="shared" si="4"/>
        <v>0</v>
      </c>
      <c r="J19" s="188">
        <f t="shared" si="4"/>
        <v>0</v>
      </c>
      <c r="K19" s="188">
        <f t="shared" si="4"/>
        <v>0</v>
      </c>
      <c r="L19" s="188">
        <f>L16*L17</f>
        <v>0</v>
      </c>
      <c r="M19" s="176">
        <f>M16*M17</f>
        <v>80679.674321615603</v>
      </c>
      <c r="N19" s="126" t="s">
        <v>96</v>
      </c>
    </row>
    <row r="20" spans="1:15" x14ac:dyDescent="0.25">
      <c r="A20" s="49">
        <f>A19+1</f>
        <v>8</v>
      </c>
      <c r="B20" s="255" t="s">
        <v>72</v>
      </c>
      <c r="C20" s="83">
        <f>C49</f>
        <v>1965.5215191919174</v>
      </c>
      <c r="D20" s="83">
        <f>D49</f>
        <v>2037.3007930447047</v>
      </c>
      <c r="E20" s="83">
        <f>E49</f>
        <v>2175.885747525499</v>
      </c>
      <c r="F20" s="83">
        <f>F49</f>
        <v>2409.3686547429115</v>
      </c>
      <c r="G20" s="83">
        <f t="shared" ref="G20:K20" si="5">G49</f>
        <v>3183.7262370577414</v>
      </c>
      <c r="H20" s="83">
        <f t="shared" si="5"/>
        <v>2931.49437379046</v>
      </c>
      <c r="I20" s="83">
        <f t="shared" si="5"/>
        <v>0</v>
      </c>
      <c r="J20" s="83">
        <f t="shared" si="5"/>
        <v>0</v>
      </c>
      <c r="K20" s="83">
        <f t="shared" si="5"/>
        <v>0</v>
      </c>
      <c r="L20" s="83">
        <f>L49</f>
        <v>0</v>
      </c>
      <c r="M20" s="179">
        <f>SUM(C20:L20)</f>
        <v>14703.297325353233</v>
      </c>
      <c r="N20" s="126" t="s">
        <v>267</v>
      </c>
    </row>
    <row r="21" spans="1:15" x14ac:dyDescent="0.25">
      <c r="A21" s="49">
        <f>A20+1</f>
        <v>9</v>
      </c>
      <c r="B21" s="255" t="s">
        <v>233</v>
      </c>
      <c r="C21" s="83">
        <f>C69</f>
        <v>-385.11472999999995</v>
      </c>
      <c r="D21" s="83">
        <f t="shared" ref="D21:K21" si="6">D69</f>
        <v>-309.75603749999999</v>
      </c>
      <c r="E21" s="83">
        <f t="shared" si="6"/>
        <v>-462.54128700000001</v>
      </c>
      <c r="F21" s="83">
        <f t="shared" si="6"/>
        <v>-351.67098850000002</v>
      </c>
      <c r="G21" s="83">
        <f t="shared" si="6"/>
        <v>-403.76350950000005</v>
      </c>
      <c r="H21" s="83">
        <f t="shared" si="6"/>
        <v>-336.68038299999995</v>
      </c>
      <c r="I21" s="83">
        <f t="shared" si="6"/>
        <v>0</v>
      </c>
      <c r="J21" s="83">
        <f t="shared" si="6"/>
        <v>0</v>
      </c>
      <c r="K21" s="83">
        <f t="shared" si="6"/>
        <v>0</v>
      </c>
      <c r="L21" s="83">
        <f>L69</f>
        <v>0</v>
      </c>
      <c r="M21" s="179">
        <f>SUM(C21:L21)</f>
        <v>-2249.5269355</v>
      </c>
      <c r="N21" s="126" t="s">
        <v>268</v>
      </c>
    </row>
    <row r="22" spans="1:15" s="274" customFormat="1" x14ac:dyDescent="0.25">
      <c r="A22" s="49">
        <f>A21+1</f>
        <v>10</v>
      </c>
      <c r="B22" s="255" t="s">
        <v>88</v>
      </c>
      <c r="C22" s="65">
        <f>-C57</f>
        <v>0</v>
      </c>
      <c r="D22" s="65">
        <f>-D57</f>
        <v>0</v>
      </c>
      <c r="E22" s="65">
        <f>-E57</f>
        <v>0</v>
      </c>
      <c r="F22" s="65">
        <f>-F57</f>
        <v>0</v>
      </c>
      <c r="G22" s="65">
        <f t="shared" ref="G22:L22" si="7">-G57</f>
        <v>0</v>
      </c>
      <c r="H22" s="65">
        <f t="shared" si="7"/>
        <v>0</v>
      </c>
      <c r="I22" s="65">
        <f t="shared" si="7"/>
        <v>0</v>
      </c>
      <c r="J22" s="65">
        <f t="shared" si="7"/>
        <v>0</v>
      </c>
      <c r="K22" s="65">
        <f t="shared" si="7"/>
        <v>0</v>
      </c>
      <c r="L22" s="65">
        <f t="shared" si="7"/>
        <v>0</v>
      </c>
      <c r="M22" s="175">
        <f>SUM(C22:L22)</f>
        <v>0</v>
      </c>
      <c r="N22" s="273" t="s">
        <v>128</v>
      </c>
    </row>
    <row r="23" spans="1:15" x14ac:dyDescent="0.25">
      <c r="A23" s="49">
        <f>A22+1</f>
        <v>11</v>
      </c>
      <c r="B23" s="255" t="s">
        <v>37</v>
      </c>
      <c r="C23" s="49">
        <v>1.4177999999999999</v>
      </c>
      <c r="D23" s="49">
        <v>1.4173</v>
      </c>
      <c r="E23" s="49">
        <v>1.4173</v>
      </c>
      <c r="F23" s="49">
        <v>1.4173</v>
      </c>
      <c r="G23" s="49">
        <v>1.4175</v>
      </c>
      <c r="H23" s="49">
        <f>'SS-GSMPII-4'!$E$24</f>
        <v>1.4175</v>
      </c>
      <c r="I23" s="49">
        <f>'SS-GSMPII-4'!$E$24</f>
        <v>1.4175</v>
      </c>
      <c r="J23" s="49">
        <f>'SS-GSMPII-4'!$E$24</f>
        <v>1.4175</v>
      </c>
      <c r="K23" s="49">
        <f>'SS-GSMPII-4'!$E$24</f>
        <v>1.4175</v>
      </c>
      <c r="L23" s="49">
        <f>'SS-GSMPII-4'!$E$24</f>
        <v>1.4175</v>
      </c>
      <c r="M23" s="178">
        <f>'SS-GSMPII-4'!$E$24</f>
        <v>1.4175</v>
      </c>
      <c r="N23" s="126" t="str">
        <f xml:space="preserve"> " See "&amp;INPUTS!$C$13</f>
        <v xml:space="preserve"> See Schedule SS-GSMPII-4</v>
      </c>
    </row>
    <row r="24" spans="1:15" x14ac:dyDescent="0.25">
      <c r="B24" s="255"/>
      <c r="M24" s="178"/>
      <c r="N24" s="126"/>
    </row>
    <row r="25" spans="1:15" x14ac:dyDescent="0.25">
      <c r="A25" s="49">
        <f>A23+1</f>
        <v>12</v>
      </c>
      <c r="B25" s="255" t="s">
        <v>254</v>
      </c>
      <c r="C25" s="340">
        <v>0</v>
      </c>
      <c r="D25" s="272">
        <v>-48.847979415288137</v>
      </c>
      <c r="E25" s="272">
        <f>-D25</f>
        <v>48.847979415288137</v>
      </c>
      <c r="F25" s="49">
        <v>0</v>
      </c>
      <c r="G25" s="49">
        <v>0</v>
      </c>
      <c r="M25" s="342">
        <f>SUM(C25:L25)</f>
        <v>0</v>
      </c>
      <c r="N25" s="126" t="str">
        <f xml:space="preserve"> " See "&amp;INPUTS!$C$11</f>
        <v xml:space="preserve"> See Schedule SS-GSMPII-2</v>
      </c>
    </row>
    <row r="26" spans="1:15" x14ac:dyDescent="0.25">
      <c r="B26" s="51"/>
      <c r="M26" s="178"/>
    </row>
    <row r="27" spans="1:15" ht="15.75" thickBot="1" x14ac:dyDescent="0.3">
      <c r="A27" s="49">
        <f>A25+1</f>
        <v>13</v>
      </c>
      <c r="B27" s="275" t="s">
        <v>73</v>
      </c>
      <c r="C27" s="180">
        <f>((C19+C20+C21+C22)*C23)+C25</f>
        <v>17307.859456069553</v>
      </c>
      <c r="D27" s="180">
        <f t="shared" ref="D27:L27" si="8">((D19+D20+D21+D22)*D23)+D25</f>
        <v>18244.979872352302</v>
      </c>
      <c r="E27" s="180">
        <f t="shared" si="8"/>
        <v>19919.637755301181</v>
      </c>
      <c r="F27" s="180">
        <f>((F19+F20+F21+F22)*F23)+F25</f>
        <v>21331.561891229954</v>
      </c>
      <c r="G27" s="180">
        <f t="shared" si="8"/>
        <v>27981.064430874707</v>
      </c>
      <c r="H27" s="180">
        <f t="shared" si="8"/>
        <v>27226.821029372448</v>
      </c>
      <c r="I27" s="180">
        <f t="shared" si="8"/>
        <v>0</v>
      </c>
      <c r="J27" s="180">
        <f t="shared" si="8"/>
        <v>0</v>
      </c>
      <c r="K27" s="180">
        <f t="shared" si="8"/>
        <v>0</v>
      </c>
      <c r="L27" s="180">
        <f t="shared" si="8"/>
        <v>0</v>
      </c>
      <c r="M27" s="180">
        <f>SUM(C27:L27)</f>
        <v>132011.92443520014</v>
      </c>
      <c r="N27" s="273" t="s">
        <v>269</v>
      </c>
      <c r="O27" s="276"/>
    </row>
    <row r="28" spans="1:15" ht="15.75" thickTop="1" x14ac:dyDescent="0.25"/>
    <row r="29" spans="1:15" x14ac:dyDescent="0.25">
      <c r="C29" s="282">
        <v>17308</v>
      </c>
      <c r="D29" s="282">
        <v>18245</v>
      </c>
      <c r="E29" s="282">
        <v>19920</v>
      </c>
      <c r="F29" s="282">
        <v>21332</v>
      </c>
    </row>
    <row r="30" spans="1:15" ht="21" x14ac:dyDescent="0.35">
      <c r="B30" s="278" t="s">
        <v>93</v>
      </c>
      <c r="C30" s="347"/>
      <c r="D30" s="347"/>
      <c r="E30" s="347"/>
      <c r="F30" s="347"/>
    </row>
    <row r="31" spans="1:15" ht="18.75" x14ac:dyDescent="0.3">
      <c r="B31" s="261" t="s">
        <v>4</v>
      </c>
    </row>
    <row r="32" spans="1:15" x14ac:dyDescent="0.25">
      <c r="A32" s="49">
        <f>A27+1</f>
        <v>14</v>
      </c>
      <c r="B32" s="51" t="s">
        <v>67</v>
      </c>
      <c r="C32" s="83">
        <f>'Dep-Mains'!B702+'Dep-Services'!B702+'Dep-Regulators'!B702</f>
        <v>163294.14716999998</v>
      </c>
      <c r="D32" s="83">
        <f>'Dep-Mains'!B727+'Dep-Services'!B727+'Dep-Regulators'!B727</f>
        <v>171320.66003999999</v>
      </c>
      <c r="E32" s="83">
        <f>'Dep-Mains'!B752+'Dep-Services'!B752+'Dep-Regulators'!B752</f>
        <v>190169.04144000003</v>
      </c>
      <c r="F32" s="83">
        <f>'Dep-Mains'!B777+'Dep-Services'!B777+'Dep-Regulators'!B777</f>
        <v>199386.68663000001</v>
      </c>
      <c r="G32" s="83">
        <f>'Dep-Mains'!B802+'Dep-Services'!B802+'Dep-Regulators'!B802</f>
        <v>258678.40342000002</v>
      </c>
      <c r="H32" s="83">
        <f>'Dep-Mains'!B827+'Dep-Services'!B827+'Dep-Regulators'!B827</f>
        <v>252604.81824999995</v>
      </c>
      <c r="I32" s="83">
        <f>'Dep-Mains'!B852+'Dep-Services'!B852+'Dep-Regulators'!B852</f>
        <v>0</v>
      </c>
      <c r="J32" s="83">
        <f>'Dep-Mains'!B877+'Dep-Services'!B877+'Dep-Regulators'!B877</f>
        <v>0</v>
      </c>
      <c r="K32" s="83">
        <f>'Dep-Mains'!B902+'Dep-Services'!B902+'Dep-Regulators'!B902</f>
        <v>0</v>
      </c>
      <c r="L32" s="83">
        <f>'Dep-Mains'!B927+'Dep-Services'!B927+'Dep-Regulators'!B927</f>
        <v>0</v>
      </c>
      <c r="M32" s="171">
        <f>SUM(C32:L32)</f>
        <v>1235453.7569500001</v>
      </c>
      <c r="N32" s="126" t="s">
        <v>236</v>
      </c>
    </row>
    <row r="33" spans="1:14" x14ac:dyDescent="0.25">
      <c r="A33" s="49">
        <f>A32+1</f>
        <v>15</v>
      </c>
      <c r="B33" s="51" t="s">
        <v>47</v>
      </c>
      <c r="C33" s="83">
        <f>'Dep-Mains'!B703+'Dep-Services'!B703+'Dep-Regulators'!B703</f>
        <v>0</v>
      </c>
      <c r="D33" s="83">
        <f>'Dep-Mains'!B728+'Dep-Services'!B728+'Dep-Regulators'!B728</f>
        <v>0</v>
      </c>
      <c r="E33" s="83">
        <f>'Dep-Mains'!B753+'Dep-Services'!B753+'Dep-Regulators'!B753</f>
        <v>0</v>
      </c>
      <c r="F33" s="83">
        <f>'Dep-Mains'!B778+'Dep-Services'!B778+'Dep-Regulators'!B778</f>
        <v>0</v>
      </c>
      <c r="G33" s="83">
        <f>'Dep-Mains'!B803+'Dep-Services'!B803+'Dep-Regulators'!B803</f>
        <v>0</v>
      </c>
      <c r="H33" s="83">
        <f>'Dep-Mains'!B828+'Dep-Services'!B828+'Dep-Regulators'!B828</f>
        <v>0</v>
      </c>
      <c r="I33" s="83">
        <f>'Dep-Mains'!B853+'Dep-Services'!B853+'Dep-Regulators'!B853</f>
        <v>0</v>
      </c>
      <c r="J33" s="83">
        <f>'Dep-Mains'!B878+'Dep-Services'!B878+'Dep-Regulators'!B878</f>
        <v>0</v>
      </c>
      <c r="K33" s="83">
        <f>'Dep-Mains'!B903+'Dep-Services'!B903+'Dep-Regulators'!B903</f>
        <v>0</v>
      </c>
      <c r="L33" s="83">
        <f>'Dep-Mains'!B928+'Dep-Services'!B928+'Dep-Regulators'!B928</f>
        <v>0</v>
      </c>
      <c r="M33" s="171">
        <f>SUM(C33:L33)</f>
        <v>0</v>
      </c>
      <c r="N33" s="126" t="s">
        <v>237</v>
      </c>
    </row>
    <row r="34" spans="1:14" x14ac:dyDescent="0.25">
      <c r="A34" s="49">
        <f>A33+1</f>
        <v>16</v>
      </c>
      <c r="B34" s="51" t="s">
        <v>69</v>
      </c>
      <c r="C34" s="83">
        <f>'Dep-Mains'!B704+'Dep-Services'!B704+'Dep-Regulators'!B704</f>
        <v>0</v>
      </c>
      <c r="D34" s="83">
        <f>'Dep-Mains'!B729+'Dep-Services'!B729+'Dep-Regulators'!B729</f>
        <v>0</v>
      </c>
      <c r="E34" s="83">
        <f>'Dep-Mains'!B754+'Dep-Services'!B754+'Dep-Regulators'!B754</f>
        <v>0</v>
      </c>
      <c r="F34" s="83">
        <f>'Dep-Mains'!B779+'Dep-Services'!B779+'Dep-Regulators'!B779</f>
        <v>0</v>
      </c>
      <c r="G34" s="83">
        <f>'Dep-Mains'!B804+'Dep-Services'!B804+'Dep-Regulators'!B804</f>
        <v>0</v>
      </c>
      <c r="H34" s="83">
        <f>'Dep-Mains'!B829+'Dep-Services'!B829+'Dep-Regulators'!B829</f>
        <v>0</v>
      </c>
      <c r="I34" s="83">
        <f>'Dep-Mains'!B854+'Dep-Services'!B854+'Dep-Regulators'!B854</f>
        <v>0</v>
      </c>
      <c r="J34" s="83">
        <f>'Dep-Mains'!B879+'Dep-Services'!B879+'Dep-Regulators'!B879</f>
        <v>0</v>
      </c>
      <c r="K34" s="83">
        <f>'Dep-Mains'!B904+'Dep-Services'!B904+'Dep-Regulators'!B904</f>
        <v>0</v>
      </c>
      <c r="L34" s="83">
        <f>'Dep-Mains'!B929+'Dep-Services'!B929+'Dep-Regulators'!B929</f>
        <v>0</v>
      </c>
      <c r="M34" s="171">
        <f>SUM(C34:L34)</f>
        <v>0</v>
      </c>
      <c r="N34" s="126" t="s">
        <v>238</v>
      </c>
    </row>
    <row r="35" spans="1:14" x14ac:dyDescent="0.25">
      <c r="A35" s="49">
        <f>A34+1</f>
        <v>17</v>
      </c>
      <c r="B35" s="51" t="s">
        <v>68</v>
      </c>
      <c r="C35" s="65">
        <f>'Dep-Mains'!B705+'Dep-Services'!B705+'Dep-Regulators'!B705</f>
        <v>0</v>
      </c>
      <c r="D35" s="65">
        <f>'Dep-Mains'!B730+'Dep-Services'!B730+'Dep-Regulators'!B730</f>
        <v>0</v>
      </c>
      <c r="E35" s="65">
        <f>'Dep-Mains'!B755+'Dep-Services'!B755+'Dep-Regulators'!B755</f>
        <v>0</v>
      </c>
      <c r="F35" s="65">
        <f>'Dep-Mains'!B780+'Dep-Services'!B780+'Dep-Regulators'!B780</f>
        <v>0</v>
      </c>
      <c r="G35" s="65">
        <f>'Dep-Mains'!B805+'Dep-Services'!B805+'Dep-Regulators'!B805</f>
        <v>0</v>
      </c>
      <c r="H35" s="65">
        <f>'Dep-Mains'!B830+'Dep-Services'!B830+'Dep-Regulators'!B830</f>
        <v>0</v>
      </c>
      <c r="I35" s="65">
        <f>'Dep-Mains'!B855+'Dep-Services'!B855+'Dep-Regulators'!B855</f>
        <v>0</v>
      </c>
      <c r="J35" s="65">
        <f>'Dep-Mains'!B880+'Dep-Services'!B880+'Dep-Regulators'!B880</f>
        <v>0</v>
      </c>
      <c r="K35" s="65">
        <f>'Dep-Mains'!B905+'Dep-Services'!B905+'Dep-Regulators'!B905</f>
        <v>0</v>
      </c>
      <c r="L35" s="65">
        <f>'Dep-Mains'!B930+'Dep-Services'!B930+'Dep-Regulators'!B930</f>
        <v>0</v>
      </c>
      <c r="M35" s="239">
        <f>SUM(C35:L35)</f>
        <v>0</v>
      </c>
      <c r="N35" s="126" t="s">
        <v>239</v>
      </c>
    </row>
    <row r="36" spans="1:14" x14ac:dyDescent="0.25">
      <c r="A36" s="49">
        <f>A35+1</f>
        <v>18</v>
      </c>
      <c r="B36" s="54" t="s">
        <v>90</v>
      </c>
      <c r="C36" s="171">
        <f>SUM(C32:C35)</f>
        <v>163294.14716999998</v>
      </c>
      <c r="D36" s="171">
        <f>SUM(D32:D35)</f>
        <v>171320.66003999999</v>
      </c>
      <c r="E36" s="171">
        <f>SUM(E32:E35)</f>
        <v>190169.04144000003</v>
      </c>
      <c r="F36" s="171">
        <f>SUM(F32:F35)</f>
        <v>199386.68663000001</v>
      </c>
      <c r="G36" s="171">
        <f t="shared" ref="G36:L36" si="9">SUM(G32:G35)</f>
        <v>258678.40342000002</v>
      </c>
      <c r="H36" s="171">
        <f t="shared" si="9"/>
        <v>252604.81824999995</v>
      </c>
      <c r="I36" s="171">
        <f t="shared" si="9"/>
        <v>0</v>
      </c>
      <c r="J36" s="171">
        <f t="shared" si="9"/>
        <v>0</v>
      </c>
      <c r="K36" s="171">
        <f t="shared" si="9"/>
        <v>0</v>
      </c>
      <c r="L36" s="171">
        <f t="shared" si="9"/>
        <v>0</v>
      </c>
      <c r="M36" s="171">
        <f>SUM(M32:M35)</f>
        <v>1235453.7569500001</v>
      </c>
      <c r="N36" s="126" t="s">
        <v>270</v>
      </c>
    </row>
    <row r="37" spans="1:14" x14ac:dyDescent="0.25">
      <c r="C37" s="83"/>
      <c r="D37" s="279"/>
      <c r="E37" s="279"/>
      <c r="F37" s="279"/>
      <c r="G37" s="279"/>
      <c r="H37" s="279"/>
      <c r="I37" s="279"/>
      <c r="J37" s="279"/>
      <c r="K37" s="279"/>
      <c r="L37" s="279"/>
      <c r="M37" s="173"/>
    </row>
    <row r="38" spans="1:14" ht="18.75" x14ac:dyDescent="0.3">
      <c r="B38" s="261" t="s">
        <v>6</v>
      </c>
      <c r="C38" s="277"/>
      <c r="D38" s="280"/>
      <c r="E38" s="280"/>
      <c r="F38" s="280"/>
      <c r="G38" s="280"/>
      <c r="H38" s="280"/>
      <c r="I38" s="280"/>
      <c r="J38" s="280"/>
      <c r="K38" s="280"/>
      <c r="L38" s="280"/>
      <c r="M38" s="174"/>
    </row>
    <row r="39" spans="1:14" x14ac:dyDescent="0.25">
      <c r="A39" s="49">
        <f>A36+1</f>
        <v>19</v>
      </c>
      <c r="B39" s="49" t="s">
        <v>6</v>
      </c>
      <c r="C39" s="83">
        <f>'Dep-Mains'!B711+'Dep-Services'!B711+'Dep-Regulators'!B711</f>
        <v>-1242.8340556589119</v>
      </c>
      <c r="D39" s="83">
        <f>'Dep-Mains'!B736+'Dep-Services'!B736+'Dep-Regulators'!B736</f>
        <v>-1459.1742773236188</v>
      </c>
      <c r="E39" s="83">
        <f>'Dep-Mains'!B761+'Dep-Services'!B761+'Dep-Regulators'!B761</f>
        <v>-1430.1087808018476</v>
      </c>
      <c r="F39" s="83">
        <f>'Dep-Mains'!B786+'Dep-Services'!B786+'Dep-Regulators'!B786</f>
        <v>-1768.1551750179503</v>
      </c>
      <c r="G39" s="83">
        <f>'Dep-Mains'!B811+'Dep-Services'!B811+'Dep-Regulators'!B811</f>
        <v>-2188.1167042164534</v>
      </c>
      <c r="H39" s="83">
        <f>'Dep-Mains'!B836+'Dep-Services'!B836+'Dep-Regulators'!B836</f>
        <v>-2092.1990821643776</v>
      </c>
      <c r="I39" s="83">
        <f>'Dep-Mains'!B861+'Dep-Services'!B861+'Dep-Regulators'!B861</f>
        <v>0</v>
      </c>
      <c r="J39" s="83">
        <f>'Dep-Mains'!B886+'Dep-Services'!B886+'Dep-Regulators'!B886</f>
        <v>0</v>
      </c>
      <c r="K39" s="83">
        <f>'Dep-Mains'!B911+'Dep-Services'!B911+'Dep-Regulators'!B911</f>
        <v>0</v>
      </c>
      <c r="L39" s="83">
        <f>'Dep-Mains'!B936+'Dep-Services'!B936+'Dep-Regulators'!B936</f>
        <v>0</v>
      </c>
      <c r="M39" s="171">
        <f>SUM(C39:L39)</f>
        <v>-10180.588075183161</v>
      </c>
      <c r="N39" s="126" t="s">
        <v>240</v>
      </c>
    </row>
    <row r="40" spans="1:14" x14ac:dyDescent="0.25">
      <c r="A40" s="49">
        <f>A39+1</f>
        <v>20</v>
      </c>
      <c r="B40" s="49" t="s">
        <v>1</v>
      </c>
      <c r="C40" s="65">
        <f>'Dep-Mains'!B706+'Dep-Services'!B706+'Dep-Regulators'!B706</f>
        <v>4194.1086299999997</v>
      </c>
      <c r="D40" s="65">
        <f>'Dep-Mains'!B731+'Dep-Services'!B731+'Dep-Regulators'!B731</f>
        <v>6460.4438799999998</v>
      </c>
      <c r="E40" s="65">
        <f>'Dep-Mains'!B756+'Dep-Services'!B756+'Dep-Regulators'!B756</f>
        <v>3390.8128000000002</v>
      </c>
      <c r="F40" s="65">
        <f>'Dep-Mains'!B781+'Dep-Services'!B781+'Dep-Regulators'!B781</f>
        <v>7525.3304900000003</v>
      </c>
      <c r="G40" s="65">
        <f>'Dep-Mains'!B806+'Dep-Services'!B806+'Dep-Regulators'!B806</f>
        <v>9585.191569999999</v>
      </c>
      <c r="H40" s="65">
        <f>'Dep-Mains'!B831+'Dep-Services'!B831+'Dep-Regulators'!B831</f>
        <v>12254.563570000002</v>
      </c>
      <c r="I40" s="65">
        <f>'Dep-Mains'!B856+'Dep-Services'!B856+'Dep-Regulators'!B856</f>
        <v>0</v>
      </c>
      <c r="J40" s="65">
        <f>'Dep-Mains'!B881+'Dep-Services'!B881+'Dep-Regulators'!B881</f>
        <v>0</v>
      </c>
      <c r="K40" s="65">
        <f>'Dep-Mains'!B906+'Dep-Services'!B906+'Dep-Regulators'!B906</f>
        <v>0</v>
      </c>
      <c r="L40" s="65">
        <f>'Dep-Mains'!B931+'Dep-Services'!B931+'Dep-Regulators'!B931</f>
        <v>0</v>
      </c>
      <c r="M40" s="239">
        <f>SUM(C40:L40)</f>
        <v>43410.450940000002</v>
      </c>
      <c r="N40" s="126" t="s">
        <v>241</v>
      </c>
    </row>
    <row r="41" spans="1:14" x14ac:dyDescent="0.25">
      <c r="A41" s="49">
        <f>A40+1</f>
        <v>21</v>
      </c>
      <c r="B41" s="63" t="s">
        <v>89</v>
      </c>
      <c r="C41" s="171">
        <f>SUM(C39:C40)</f>
        <v>2951.2745743410878</v>
      </c>
      <c r="D41" s="171">
        <f>SUM(D39:D40)</f>
        <v>5001.2696026763806</v>
      </c>
      <c r="E41" s="171">
        <f>SUM(E39:E40)</f>
        <v>1960.7040191981525</v>
      </c>
      <c r="F41" s="171">
        <f>SUM(F39:F40)</f>
        <v>5757.1753149820497</v>
      </c>
      <c r="G41" s="171">
        <f t="shared" ref="G41:L41" si="10">SUM(G39:G40)</f>
        <v>7397.0748657835456</v>
      </c>
      <c r="H41" s="171">
        <f t="shared" si="10"/>
        <v>10162.364487835624</v>
      </c>
      <c r="I41" s="171">
        <f t="shared" si="10"/>
        <v>0</v>
      </c>
      <c r="J41" s="171">
        <f t="shared" si="10"/>
        <v>0</v>
      </c>
      <c r="K41" s="171">
        <f t="shared" si="10"/>
        <v>0</v>
      </c>
      <c r="L41" s="171">
        <f t="shared" si="10"/>
        <v>0</v>
      </c>
      <c r="M41" s="171">
        <f>SUM(M37:M40)</f>
        <v>33229.862864816838</v>
      </c>
      <c r="N41" s="126" t="s">
        <v>271</v>
      </c>
    </row>
    <row r="42" spans="1:14" x14ac:dyDescent="0.25">
      <c r="D42" s="280"/>
      <c r="E42" s="280"/>
      <c r="F42" s="280"/>
      <c r="G42" s="280"/>
      <c r="H42" s="280"/>
      <c r="I42" s="280"/>
      <c r="J42" s="280"/>
      <c r="K42" s="280"/>
      <c r="L42" s="280"/>
      <c r="M42" s="174"/>
    </row>
    <row r="43" spans="1:14" ht="18.75" x14ac:dyDescent="0.3">
      <c r="B43" s="261" t="s">
        <v>65</v>
      </c>
      <c r="D43" s="280"/>
      <c r="E43" s="280"/>
      <c r="F43" s="280"/>
      <c r="G43" s="280"/>
      <c r="H43" s="280"/>
      <c r="I43" s="280"/>
      <c r="J43" s="280"/>
      <c r="K43" s="280"/>
      <c r="L43" s="280"/>
      <c r="M43" s="174"/>
    </row>
    <row r="44" spans="1:14" x14ac:dyDescent="0.25">
      <c r="A44" s="49">
        <f>A41+1</f>
        <v>22</v>
      </c>
      <c r="B44" s="233" t="s">
        <v>92</v>
      </c>
      <c r="C44" s="188">
        <f>SUM(C32:C34)</f>
        <v>163294.14716999998</v>
      </c>
      <c r="D44" s="188">
        <f t="shared" ref="D44:F44" si="11">SUM(D32:D34)</f>
        <v>171320.66003999999</v>
      </c>
      <c r="E44" s="188">
        <f t="shared" si="11"/>
        <v>190169.04144000003</v>
      </c>
      <c r="F44" s="188">
        <f t="shared" si="11"/>
        <v>199386.68663000001</v>
      </c>
      <c r="G44" s="188">
        <f t="shared" ref="G44:L44" si="12">SUM(G32:G34)</f>
        <v>258678.40342000002</v>
      </c>
      <c r="H44" s="188">
        <f t="shared" si="12"/>
        <v>252604.81824999995</v>
      </c>
      <c r="I44" s="188">
        <f t="shared" si="12"/>
        <v>0</v>
      </c>
      <c r="J44" s="188">
        <f t="shared" si="12"/>
        <v>0</v>
      </c>
      <c r="K44" s="188">
        <f t="shared" si="12"/>
        <v>0</v>
      </c>
      <c r="L44" s="188">
        <f t="shared" si="12"/>
        <v>0</v>
      </c>
      <c r="M44" s="171">
        <f>SUM(C44:L44)</f>
        <v>1235453.7569500001</v>
      </c>
      <c r="N44" s="126" t="s">
        <v>272</v>
      </c>
    </row>
    <row r="45" spans="1:14" x14ac:dyDescent="0.25">
      <c r="A45" s="49">
        <f>A44+1</f>
        <v>23</v>
      </c>
      <c r="B45" s="233" t="s">
        <v>55</v>
      </c>
      <c r="C45" s="188">
        <f>C35</f>
        <v>0</v>
      </c>
      <c r="D45" s="188">
        <f t="shared" ref="D45:F45" si="13">D35</f>
        <v>0</v>
      </c>
      <c r="E45" s="188">
        <f t="shared" si="13"/>
        <v>0</v>
      </c>
      <c r="F45" s="188">
        <f t="shared" si="13"/>
        <v>0</v>
      </c>
      <c r="G45" s="188">
        <f t="shared" ref="G45:K45" si="14">G35</f>
        <v>0</v>
      </c>
      <c r="H45" s="188">
        <f t="shared" si="14"/>
        <v>0</v>
      </c>
      <c r="I45" s="188">
        <f t="shared" si="14"/>
        <v>0</v>
      </c>
      <c r="J45" s="188">
        <f t="shared" si="14"/>
        <v>0</v>
      </c>
      <c r="K45" s="188">
        <f t="shared" si="14"/>
        <v>0</v>
      </c>
      <c r="L45" s="188">
        <f>L35</f>
        <v>0</v>
      </c>
      <c r="M45" s="171">
        <f>SUM(C45:L45)</f>
        <v>0</v>
      </c>
      <c r="N45" s="126" t="s">
        <v>219</v>
      </c>
    </row>
    <row r="46" spans="1:14" x14ac:dyDescent="0.25">
      <c r="A46" s="49">
        <f t="shared" ref="A46:A49" si="15">A45+1</f>
        <v>24</v>
      </c>
      <c r="B46" s="233" t="s">
        <v>210</v>
      </c>
      <c r="C46" s="234">
        <f>IF(C47&lt;&gt;0,C47/SUM(C44:C45),0)</f>
        <v>1.6743209078013611E-2</v>
      </c>
      <c r="D46" s="234">
        <f t="shared" ref="D46:F46" si="16">IF(D47&lt;&gt;0,D47/SUM(D44:D45),0)</f>
        <v>1.6541577793333161E-2</v>
      </c>
      <c r="E46" s="234">
        <f t="shared" si="16"/>
        <v>1.5915774836085101E-2</v>
      </c>
      <c r="F46" s="234">
        <f t="shared" si="16"/>
        <v>1.6808873777865236E-2</v>
      </c>
      <c r="G46" s="234">
        <f t="shared" ref="G46:L46" si="17">IF(G47&lt;&gt;0,G47/SUM(G44:G45),0)</f>
        <v>1.7120130115759618E-2</v>
      </c>
      <c r="H46" s="234">
        <f t="shared" si="17"/>
        <v>1.6142803163716413E-2</v>
      </c>
      <c r="I46" s="234">
        <f t="shared" si="17"/>
        <v>0</v>
      </c>
      <c r="J46" s="234">
        <f t="shared" si="17"/>
        <v>0</v>
      </c>
      <c r="K46" s="234">
        <f t="shared" si="17"/>
        <v>0</v>
      </c>
      <c r="L46" s="234">
        <f t="shared" si="17"/>
        <v>0</v>
      </c>
      <c r="M46" s="239"/>
      <c r="N46" s="126" t="s">
        <v>273</v>
      </c>
    </row>
    <row r="47" spans="1:14" x14ac:dyDescent="0.25">
      <c r="A47" s="49">
        <f t="shared" si="15"/>
        <v>25</v>
      </c>
      <c r="B47" s="233" t="s">
        <v>5</v>
      </c>
      <c r="C47" s="83">
        <f>'Dep-Mains'!$A$709+'Dep-Services'!$A$709+'Dep-Regulators'!$A$709</f>
        <v>2734.0680472832346</v>
      </c>
      <c r="D47" s="83">
        <f>'Dep-Mains'!$A$734+'Dep-Services'!$A$734+'Dep-Regulators'!$A$734</f>
        <v>2833.9140256568435</v>
      </c>
      <c r="E47" s="83">
        <f>'Dep-Mains'!$A$759+'Dep-Services'!$A$759+'Dep-Regulators'!$A$759</f>
        <v>3026.6876443531773</v>
      </c>
      <c r="F47" s="83">
        <f>'Dep-Mains'!$A$784+'Dep-Services'!$A$784+'Dep-Regulators'!$A$784</f>
        <v>3351.4656485504402</v>
      </c>
      <c r="G47" s="83">
        <f>'Dep-Mains'!$A$809+'Dep-Services'!$A$809+'Dep-Regulators'!$A$809</f>
        <v>4428.6079246873578</v>
      </c>
      <c r="H47" s="83">
        <f>'Dep-Mains'!$A$834+'Dep-Services'!$A$834+'Dep-Regulators'!$A$834</f>
        <v>4077.7498592161082</v>
      </c>
      <c r="I47" s="83">
        <f>'Dep-Mains'!$A$859+'Dep-Services'!$A$859+'Dep-Regulators'!$A$859</f>
        <v>0</v>
      </c>
      <c r="J47" s="83">
        <f>'Dep-Mains'!$A$884+'Dep-Services'!$A$884+'Dep-Regulators'!$A$884</f>
        <v>0</v>
      </c>
      <c r="K47" s="83">
        <f>'Dep-Mains'!$A$909+'Dep-Services'!$A$909+'Dep-Regulators'!$A$909</f>
        <v>0</v>
      </c>
      <c r="L47" s="83">
        <f>'Dep-Mains'!$A$934+'Dep-Services'!$A$934+'Dep-Regulators'!$A$934</f>
        <v>0</v>
      </c>
      <c r="M47" s="171">
        <f>SUM(C47:L47)</f>
        <v>20452.493149747163</v>
      </c>
      <c r="N47" s="126" t="s">
        <v>242</v>
      </c>
    </row>
    <row r="48" spans="1:14" x14ac:dyDescent="0.25">
      <c r="A48" s="49">
        <f>A47+1</f>
        <v>26</v>
      </c>
      <c r="B48" s="49" t="s">
        <v>193</v>
      </c>
      <c r="C48" s="65">
        <f>C44*C46*'SS-GSMPII-3'!$C$17</f>
        <v>768.54652809131733</v>
      </c>
      <c r="D48" s="65">
        <f>D44*D46*'SS-GSMPII-3'!$C$17</f>
        <v>796.61323261213886</v>
      </c>
      <c r="E48" s="65">
        <f>E44*E46*'SS-GSMPII-3'!$C$17</f>
        <v>850.80189682767821</v>
      </c>
      <c r="F48" s="65">
        <f>F44*F46*'SS-GSMPII-3'!$C$17</f>
        <v>942.09699380752875</v>
      </c>
      <c r="G48" s="65">
        <f>G44*G46*'SS-GSMPII-3'!$C$17</f>
        <v>1244.8816876296164</v>
      </c>
      <c r="H48" s="65">
        <f>H44*H46*'SS-GSMPII-3'!$C$17</f>
        <v>1146.2554854256482</v>
      </c>
      <c r="I48" s="65">
        <f>I44*I46*'SS-GSMPII-3'!$C$17</f>
        <v>0</v>
      </c>
      <c r="J48" s="65">
        <f>J44*J46*'SS-GSMPII-3'!$C$17</f>
        <v>0</v>
      </c>
      <c r="K48" s="65">
        <f>K44*K46*'SS-GSMPII-3'!$C$17</f>
        <v>0</v>
      </c>
      <c r="L48" s="65">
        <f>L44*L46*'SS-GSMPII-3'!$C$17</f>
        <v>0</v>
      </c>
      <c r="M48" s="239">
        <f>SUM(C48:L48)</f>
        <v>5749.195824393928</v>
      </c>
      <c r="N48" s="126" t="s">
        <v>274</v>
      </c>
    </row>
    <row r="49" spans="1:14" x14ac:dyDescent="0.25">
      <c r="A49" s="49">
        <f t="shared" si="15"/>
        <v>27</v>
      </c>
      <c r="B49" s="49" t="s">
        <v>65</v>
      </c>
      <c r="C49" s="64">
        <f>C47-C48</f>
        <v>1965.5215191919174</v>
      </c>
      <c r="D49" s="64">
        <f t="shared" ref="D49:L49" si="18">D47-D48</f>
        <v>2037.3007930447047</v>
      </c>
      <c r="E49" s="64">
        <f t="shared" si="18"/>
        <v>2175.885747525499</v>
      </c>
      <c r="F49" s="64">
        <f t="shared" si="18"/>
        <v>2409.3686547429115</v>
      </c>
      <c r="G49" s="64">
        <f t="shared" si="18"/>
        <v>3183.7262370577414</v>
      </c>
      <c r="H49" s="64">
        <f t="shared" si="18"/>
        <v>2931.49437379046</v>
      </c>
      <c r="I49" s="64">
        <f t="shared" si="18"/>
        <v>0</v>
      </c>
      <c r="J49" s="64">
        <f t="shared" si="18"/>
        <v>0</v>
      </c>
      <c r="K49" s="64">
        <f t="shared" si="18"/>
        <v>0</v>
      </c>
      <c r="L49" s="64">
        <f t="shared" si="18"/>
        <v>0</v>
      </c>
      <c r="M49" s="171">
        <f>SUM(C49:L49)</f>
        <v>14703.297325353233</v>
      </c>
      <c r="N49" s="126" t="s">
        <v>275</v>
      </c>
    </row>
    <row r="50" spans="1:14" x14ac:dyDescent="0.25">
      <c r="M50" s="63"/>
    </row>
    <row r="51" spans="1:14" ht="18.75" hidden="1" outlineLevel="1" x14ac:dyDescent="0.3">
      <c r="B51" s="261" t="s">
        <v>88</v>
      </c>
      <c r="M51" s="63"/>
    </row>
    <row r="52" spans="1:14" hidden="1" outlineLevel="1" x14ac:dyDescent="0.25">
      <c r="B52" s="49" t="s">
        <v>98</v>
      </c>
      <c r="C52" s="188">
        <f>C40</f>
        <v>4194.1086299999997</v>
      </c>
      <c r="D52" s="188">
        <f>D40</f>
        <v>6460.4438799999998</v>
      </c>
      <c r="E52" s="188">
        <f>E40</f>
        <v>3390.8128000000002</v>
      </c>
      <c r="F52" s="188">
        <f>F40</f>
        <v>7525.3304900000003</v>
      </c>
      <c r="G52" s="188">
        <f t="shared" ref="G52:L52" si="19">G40</f>
        <v>9585.191569999999</v>
      </c>
      <c r="H52" s="188">
        <f t="shared" si="19"/>
        <v>12254.563570000002</v>
      </c>
      <c r="I52" s="188">
        <f t="shared" si="19"/>
        <v>0</v>
      </c>
      <c r="J52" s="188">
        <f t="shared" si="19"/>
        <v>0</v>
      </c>
      <c r="K52" s="188">
        <f t="shared" si="19"/>
        <v>0</v>
      </c>
      <c r="L52" s="188">
        <f t="shared" si="19"/>
        <v>0</v>
      </c>
      <c r="M52" s="172">
        <f>SUM(C52:L52)</f>
        <v>43410.450940000002</v>
      </c>
      <c r="N52" s="126" t="s">
        <v>101</v>
      </c>
    </row>
    <row r="53" spans="1:14" hidden="1" outlineLevel="1" x14ac:dyDescent="0.25">
      <c r="B53" s="49" t="s">
        <v>100</v>
      </c>
      <c r="C53" s="281">
        <f>'Dep-Mains'!$D$6</f>
        <v>0</v>
      </c>
      <c r="D53" s="281">
        <f>'Dep-Mains'!$D$6</f>
        <v>0</v>
      </c>
      <c r="E53" s="281">
        <f>'Dep-Mains'!$D$6</f>
        <v>0</v>
      </c>
      <c r="F53" s="281">
        <f>'Dep-Mains'!$D$6</f>
        <v>0</v>
      </c>
      <c r="G53" s="281">
        <f>'Dep-Mains'!$D$6</f>
        <v>0</v>
      </c>
      <c r="H53" s="281">
        <f>'Dep-Mains'!$D$6</f>
        <v>0</v>
      </c>
      <c r="I53" s="281">
        <f>'Dep-Mains'!$D$6</f>
        <v>0</v>
      </c>
      <c r="J53" s="281">
        <f>'Dep-Mains'!$D$6</f>
        <v>0</v>
      </c>
      <c r="K53" s="281">
        <f>'Dep-Mains'!$D$6</f>
        <v>0</v>
      </c>
      <c r="L53" s="281">
        <f>'Dep-Mains'!$D$6</f>
        <v>0</v>
      </c>
      <c r="M53" s="282"/>
      <c r="N53" s="126" t="s">
        <v>167</v>
      </c>
    </row>
    <row r="54" spans="1:14" hidden="1" outlineLevel="1" x14ac:dyDescent="0.25">
      <c r="B54" s="49" t="s">
        <v>97</v>
      </c>
      <c r="C54" s="283">
        <f>'Dep-Mains'!$D$7</f>
        <v>5</v>
      </c>
      <c r="D54" s="283">
        <f>'Dep-Mains'!$D$7</f>
        <v>5</v>
      </c>
      <c r="E54" s="283">
        <f>'Dep-Mains'!$D$7</f>
        <v>5</v>
      </c>
      <c r="F54" s="283">
        <f>'Dep-Mains'!$D$7</f>
        <v>5</v>
      </c>
      <c r="G54" s="283">
        <f>'Dep-Mains'!$D$7</f>
        <v>5</v>
      </c>
      <c r="H54" s="283">
        <f>'Dep-Mains'!$D$7</f>
        <v>5</v>
      </c>
      <c r="I54" s="283">
        <f>'Dep-Mains'!$D$7</f>
        <v>5</v>
      </c>
      <c r="J54" s="283">
        <f>'Dep-Mains'!$D$7</f>
        <v>5</v>
      </c>
      <c r="K54" s="283">
        <f>'Dep-Mains'!$D$7</f>
        <v>5</v>
      </c>
      <c r="L54" s="283">
        <f>'Dep-Mains'!$D$7</f>
        <v>5</v>
      </c>
      <c r="M54" s="284"/>
      <c r="N54" s="126" t="s">
        <v>167</v>
      </c>
    </row>
    <row r="55" spans="1:14" hidden="1" outlineLevel="1" x14ac:dyDescent="0.25">
      <c r="B55" s="49" t="s">
        <v>99</v>
      </c>
      <c r="C55" s="277">
        <f>C52*C53/C54</f>
        <v>0</v>
      </c>
      <c r="D55" s="277">
        <f>D52*D53/D54</f>
        <v>0</v>
      </c>
      <c r="E55" s="277">
        <f>E52*E53/E54</f>
        <v>0</v>
      </c>
      <c r="F55" s="277">
        <f>F52*F53/F54</f>
        <v>0</v>
      </c>
      <c r="G55" s="277">
        <f t="shared" ref="G55:L55" si="20">G52*G53/G54</f>
        <v>0</v>
      </c>
      <c r="H55" s="277">
        <f t="shared" si="20"/>
        <v>0</v>
      </c>
      <c r="I55" s="277">
        <f t="shared" si="20"/>
        <v>0</v>
      </c>
      <c r="J55" s="277">
        <f t="shared" si="20"/>
        <v>0</v>
      </c>
      <c r="K55" s="277">
        <f t="shared" si="20"/>
        <v>0</v>
      </c>
      <c r="L55" s="277">
        <f t="shared" si="20"/>
        <v>0</v>
      </c>
      <c r="M55" s="172">
        <f>SUM(C55:L55)</f>
        <v>0</v>
      </c>
      <c r="N55" s="126" t="s">
        <v>102</v>
      </c>
    </row>
    <row r="56" spans="1:14" hidden="1" outlineLevel="1" x14ac:dyDescent="0.25">
      <c r="B56" s="49" t="s">
        <v>48</v>
      </c>
      <c r="C56" s="285">
        <f>'SS-GSMPII-3'!$C$15</f>
        <v>0.21</v>
      </c>
      <c r="D56" s="285">
        <f>'SS-GSMPII-3'!$C$15</f>
        <v>0.21</v>
      </c>
      <c r="E56" s="285">
        <f>'SS-GSMPII-3'!$C$15</f>
        <v>0.21</v>
      </c>
      <c r="F56" s="285">
        <f>'SS-GSMPII-3'!$C$15</f>
        <v>0.21</v>
      </c>
      <c r="G56" s="285">
        <f>'SS-GSMPII-3'!$C$15</f>
        <v>0.21</v>
      </c>
      <c r="H56" s="285">
        <f>'SS-GSMPII-3'!$C$15</f>
        <v>0.21</v>
      </c>
      <c r="I56" s="285">
        <f>'SS-GSMPII-3'!$C$15</f>
        <v>0.21</v>
      </c>
      <c r="J56" s="285">
        <f>'SS-GSMPII-3'!$C$15</f>
        <v>0.21</v>
      </c>
      <c r="K56" s="285">
        <f>'SS-GSMPII-3'!$C$15</f>
        <v>0.21</v>
      </c>
      <c r="L56" s="285">
        <f>'SS-GSMPII-3'!$C$15</f>
        <v>0.21</v>
      </c>
      <c r="M56" s="284"/>
      <c r="N56" s="126" t="s">
        <v>103</v>
      </c>
    </row>
    <row r="57" spans="1:14" hidden="1" outlineLevel="1" x14ac:dyDescent="0.25">
      <c r="B57" s="49" t="s">
        <v>88</v>
      </c>
      <c r="C57" s="188">
        <f>C55*C56</f>
        <v>0</v>
      </c>
      <c r="D57" s="188">
        <f>D55*D56</f>
        <v>0</v>
      </c>
      <c r="E57" s="188">
        <f>E55*E56</f>
        <v>0</v>
      </c>
      <c r="F57" s="188">
        <f>F55*F56</f>
        <v>0</v>
      </c>
      <c r="G57" s="188">
        <f t="shared" ref="G57:L57" si="21">G55*G56</f>
        <v>0</v>
      </c>
      <c r="H57" s="188">
        <f t="shared" si="21"/>
        <v>0</v>
      </c>
      <c r="I57" s="188">
        <f t="shared" si="21"/>
        <v>0</v>
      </c>
      <c r="J57" s="188">
        <f t="shared" si="21"/>
        <v>0</v>
      </c>
      <c r="K57" s="188">
        <f t="shared" si="21"/>
        <v>0</v>
      </c>
      <c r="L57" s="188">
        <f t="shared" si="21"/>
        <v>0</v>
      </c>
      <c r="M57" s="172">
        <f>SUM(C57:L57)</f>
        <v>0</v>
      </c>
      <c r="N57" s="126" t="s">
        <v>104</v>
      </c>
    </row>
    <row r="58" spans="1:14" hidden="1" outlineLevel="1" x14ac:dyDescent="0.25">
      <c r="B58" s="63" t="s">
        <v>166</v>
      </c>
      <c r="C58" s="64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26"/>
    </row>
    <row r="59" spans="1:14" hidden="1" outlineLevel="1" x14ac:dyDescent="0.25">
      <c r="B59" s="286"/>
      <c r="D59" s="280"/>
      <c r="E59" s="280"/>
      <c r="F59" s="280"/>
      <c r="G59" s="280"/>
      <c r="H59" s="280"/>
      <c r="I59" s="280"/>
      <c r="J59" s="280"/>
      <c r="K59" s="280"/>
      <c r="L59" s="280"/>
      <c r="M59" s="280"/>
    </row>
    <row r="60" spans="1:14" ht="18.75" collapsed="1" x14ac:dyDescent="0.3">
      <c r="B60" s="261" t="s">
        <v>223</v>
      </c>
    </row>
    <row r="61" spans="1:14" x14ac:dyDescent="0.25">
      <c r="A61" s="49">
        <f>A49+1</f>
        <v>28</v>
      </c>
      <c r="B61" s="49" t="s">
        <v>224</v>
      </c>
      <c r="C61" s="345">
        <f t="array" ref="C61:L61">TRANSPOSE('Main Replaced'!C4:C13)</f>
        <v>144.69318181818181</v>
      </c>
      <c r="D61" s="345">
        <v>114.24715909090909</v>
      </c>
      <c r="E61" s="345">
        <v>170.59886363636363</v>
      </c>
      <c r="F61" s="345">
        <v>129.7066287878788</v>
      </c>
      <c r="G61" s="337">
        <v>148.91988636363638</v>
      </c>
      <c r="H61" s="337">
        <v>124.17765151515151</v>
      </c>
      <c r="I61" s="49">
        <v>0</v>
      </c>
      <c r="J61" s="49">
        <v>0</v>
      </c>
      <c r="K61" s="49">
        <v>0</v>
      </c>
      <c r="L61" s="49">
        <v>0</v>
      </c>
      <c r="M61" s="63">
        <f>SUM(C61:L61)</f>
        <v>832.34337121212116</v>
      </c>
      <c r="N61" s="82" t="s">
        <v>243</v>
      </c>
    </row>
    <row r="62" spans="1:14" x14ac:dyDescent="0.25">
      <c r="A62" s="49">
        <f>A61+1</f>
        <v>29</v>
      </c>
      <c r="B62" s="49" t="s">
        <v>225</v>
      </c>
      <c r="C62" s="262">
        <f>-3.3/875*1000</f>
        <v>-3.7714285714285714</v>
      </c>
      <c r="D62" s="262">
        <f t="shared" ref="D62:L62" si="22">-3.3/875*1000</f>
        <v>-3.7714285714285714</v>
      </c>
      <c r="E62" s="262">
        <f t="shared" si="22"/>
        <v>-3.7714285714285714</v>
      </c>
      <c r="F62" s="262">
        <f t="shared" si="22"/>
        <v>-3.7714285714285714</v>
      </c>
      <c r="G62" s="262">
        <f t="shared" si="22"/>
        <v>-3.7714285714285714</v>
      </c>
      <c r="H62" s="262">
        <f t="shared" si="22"/>
        <v>-3.7714285714285714</v>
      </c>
      <c r="I62" s="262">
        <f t="shared" si="22"/>
        <v>-3.7714285714285714</v>
      </c>
      <c r="J62" s="262">
        <f t="shared" si="22"/>
        <v>-3.7714285714285714</v>
      </c>
      <c r="K62" s="262">
        <f t="shared" si="22"/>
        <v>-3.7714285714285714</v>
      </c>
      <c r="L62" s="262">
        <f t="shared" si="22"/>
        <v>-3.7714285714285714</v>
      </c>
      <c r="M62" s="262"/>
      <c r="N62" s="126" t="s">
        <v>247</v>
      </c>
    </row>
    <row r="63" spans="1:14" x14ac:dyDescent="0.25">
      <c r="A63" s="49">
        <f t="shared" ref="A63:A69" si="23">A62+1</f>
        <v>30</v>
      </c>
      <c r="B63" s="49" t="s">
        <v>226</v>
      </c>
      <c r="C63" s="188">
        <f>C61*C62</f>
        <v>-545.69999999999993</v>
      </c>
      <c r="D63" s="188">
        <f t="shared" ref="D63" si="24">D61*D62</f>
        <v>-430.875</v>
      </c>
      <c r="E63" s="188">
        <f t="shared" ref="E63" si="25">E61*E62</f>
        <v>-643.4014285714286</v>
      </c>
      <c r="F63" s="188">
        <f t="shared" ref="F63" si="26">F61*F62</f>
        <v>-489.17928571428575</v>
      </c>
      <c r="G63" s="188">
        <f t="shared" ref="G63" si="27">G61*G62</f>
        <v>-561.64071428571435</v>
      </c>
      <c r="H63" s="188">
        <f t="shared" ref="H63" si="28">H61*H62</f>
        <v>-468.3271428571428</v>
      </c>
      <c r="I63" s="188">
        <f t="shared" ref="I63" si="29">I61*I62</f>
        <v>0</v>
      </c>
      <c r="J63" s="188">
        <f t="shared" ref="J63" si="30">J61*J62</f>
        <v>0</v>
      </c>
      <c r="K63" s="188">
        <f t="shared" ref="K63" si="31">K61*K62</f>
        <v>0</v>
      </c>
      <c r="L63" s="188">
        <f t="shared" ref="L63:M63" si="32">L61*L62</f>
        <v>0</v>
      </c>
      <c r="M63" s="171">
        <f t="shared" si="32"/>
        <v>0</v>
      </c>
      <c r="N63" s="126" t="s">
        <v>276</v>
      </c>
    </row>
    <row r="64" spans="1:14" x14ac:dyDescent="0.25">
      <c r="A64" s="49">
        <f t="shared" si="23"/>
        <v>31</v>
      </c>
      <c r="B64" s="49" t="s">
        <v>227</v>
      </c>
      <c r="C64" s="188">
        <f>INPUTS!D129</f>
        <v>50</v>
      </c>
      <c r="D64" s="188">
        <v>0</v>
      </c>
      <c r="E64" s="188">
        <v>0</v>
      </c>
      <c r="F64" s="188">
        <v>0</v>
      </c>
      <c r="G64" s="188">
        <v>0</v>
      </c>
      <c r="H64" s="188">
        <v>0</v>
      </c>
      <c r="I64" s="188">
        <v>0</v>
      </c>
      <c r="J64" s="188">
        <v>0</v>
      </c>
      <c r="K64" s="188">
        <v>0</v>
      </c>
      <c r="L64" s="188">
        <v>0</v>
      </c>
      <c r="M64" s="171">
        <f>SUM(C64:L64)</f>
        <v>50</v>
      </c>
    </row>
    <row r="65" spans="1:14" x14ac:dyDescent="0.25">
      <c r="A65" s="49">
        <f t="shared" si="23"/>
        <v>32</v>
      </c>
      <c r="B65" s="49" t="s">
        <v>228</v>
      </c>
      <c r="C65" s="263">
        <v>5</v>
      </c>
      <c r="D65" s="263">
        <v>5</v>
      </c>
      <c r="E65" s="263">
        <v>5</v>
      </c>
      <c r="F65" s="263">
        <v>5</v>
      </c>
      <c r="G65" s="263">
        <v>5</v>
      </c>
      <c r="H65" s="263">
        <v>5</v>
      </c>
      <c r="I65" s="263">
        <v>5</v>
      </c>
      <c r="J65" s="263">
        <v>5</v>
      </c>
      <c r="K65" s="263">
        <v>5</v>
      </c>
      <c r="L65" s="263">
        <v>5</v>
      </c>
      <c r="M65" s="263"/>
      <c r="N65" s="82" t="s">
        <v>232</v>
      </c>
    </row>
    <row r="66" spans="1:14" x14ac:dyDescent="0.25">
      <c r="A66" s="49">
        <f t="shared" si="23"/>
        <v>33</v>
      </c>
      <c r="B66" s="49" t="s">
        <v>229</v>
      </c>
      <c r="C66" s="340">
        <f>C64/C65</f>
        <v>10</v>
      </c>
      <c r="D66" s="340">
        <f t="shared" ref="D66" si="33">D64/D65</f>
        <v>0</v>
      </c>
      <c r="E66" s="340">
        <f t="shared" ref="E66" si="34">E64/E65</f>
        <v>0</v>
      </c>
      <c r="F66" s="340">
        <f t="shared" ref="F66" si="35">F64/F65</f>
        <v>0</v>
      </c>
      <c r="G66" s="340">
        <f t="shared" ref="G66" si="36">G64/G65</f>
        <v>0</v>
      </c>
      <c r="H66" s="340">
        <f t="shared" ref="H66" si="37">H64/H65</f>
        <v>0</v>
      </c>
      <c r="I66" s="340">
        <f t="shared" ref="I66" si="38">I64/I65</f>
        <v>0</v>
      </c>
      <c r="J66" s="340">
        <f t="shared" ref="J66" si="39">J64/J65</f>
        <v>0</v>
      </c>
      <c r="K66" s="340">
        <f t="shared" ref="K66" si="40">K64/K65</f>
        <v>0</v>
      </c>
      <c r="L66" s="340">
        <f t="shared" ref="L66" si="41">L64/L65</f>
        <v>0</v>
      </c>
      <c r="M66" s="171">
        <f>SUM(C66:L66)</f>
        <v>10</v>
      </c>
      <c r="N66" s="126" t="s">
        <v>277</v>
      </c>
    </row>
    <row r="67" spans="1:14" x14ac:dyDescent="0.25">
      <c r="A67" s="49">
        <f t="shared" si="23"/>
        <v>34</v>
      </c>
      <c r="B67" s="49" t="s">
        <v>230</v>
      </c>
      <c r="C67" s="340">
        <f>C63+C66</f>
        <v>-535.69999999999993</v>
      </c>
      <c r="D67" s="340">
        <f t="shared" ref="D67" si="42">D63+D66</f>
        <v>-430.875</v>
      </c>
      <c r="E67" s="340">
        <f t="shared" ref="E67" si="43">E63+E66</f>
        <v>-643.4014285714286</v>
      </c>
      <c r="F67" s="340">
        <f t="shared" ref="F67" si="44">F63+F66</f>
        <v>-489.17928571428575</v>
      </c>
      <c r="G67" s="340">
        <f t="shared" ref="G67" si="45">G63+G66</f>
        <v>-561.64071428571435</v>
      </c>
      <c r="H67" s="340">
        <f t="shared" ref="H67" si="46">H63+H66</f>
        <v>-468.3271428571428</v>
      </c>
      <c r="I67" s="340">
        <f t="shared" ref="I67" si="47">I63+I66</f>
        <v>0</v>
      </c>
      <c r="J67" s="340">
        <f t="shared" ref="J67" si="48">J63+J66</f>
        <v>0</v>
      </c>
      <c r="K67" s="340">
        <f t="shared" ref="K67" si="49">K63+K66</f>
        <v>0</v>
      </c>
      <c r="L67" s="340">
        <f t="shared" ref="L67" si="50">L63+L66</f>
        <v>0</v>
      </c>
      <c r="M67" s="171">
        <f>SUM(C67:L67)</f>
        <v>-3129.1235714285717</v>
      </c>
      <c r="N67" s="126" t="s">
        <v>278</v>
      </c>
    </row>
    <row r="68" spans="1:14" x14ac:dyDescent="0.25">
      <c r="A68" s="49">
        <f t="shared" si="23"/>
        <v>35</v>
      </c>
      <c r="B68" s="49" t="s">
        <v>193</v>
      </c>
      <c r="C68" s="335">
        <f>C67*'SS-GSMPII-3'!$C$17</f>
        <v>-150.58526999999998</v>
      </c>
      <c r="D68" s="335">
        <f>D67*'SS-GSMPII-3'!$C$17</f>
        <v>-121.11896250000001</v>
      </c>
      <c r="E68" s="335">
        <f>E67*'SS-GSMPII-3'!$C$17</f>
        <v>-180.86014157142858</v>
      </c>
      <c r="F68" s="335">
        <f>F67*'SS-GSMPII-3'!$C$17</f>
        <v>-137.50829721428573</v>
      </c>
      <c r="G68" s="335">
        <f>G67*'SS-GSMPII-3'!$C$17</f>
        <v>-157.87720478571433</v>
      </c>
      <c r="H68" s="335">
        <f>H67*'SS-GSMPII-3'!$C$17</f>
        <v>-131.64675985714285</v>
      </c>
      <c r="I68" s="335">
        <f>I67*'SS-GSMPII-3'!$C$17</f>
        <v>0</v>
      </c>
      <c r="J68" s="335">
        <f>J67*'SS-GSMPII-3'!$C$17</f>
        <v>0</v>
      </c>
      <c r="K68" s="335">
        <f>K67*'SS-GSMPII-3'!$C$17</f>
        <v>0</v>
      </c>
      <c r="L68" s="335">
        <f>L67*'SS-GSMPII-3'!$C$17</f>
        <v>0</v>
      </c>
      <c r="M68" s="239">
        <f>SUM(C68:L68)</f>
        <v>-879.59663592857146</v>
      </c>
      <c r="N68" s="126" t="s">
        <v>279</v>
      </c>
    </row>
    <row r="69" spans="1:14" x14ac:dyDescent="0.25">
      <c r="A69" s="49">
        <f t="shared" si="23"/>
        <v>36</v>
      </c>
      <c r="B69" s="49" t="s">
        <v>231</v>
      </c>
      <c r="C69" s="341">
        <f>C67-C68</f>
        <v>-385.11472999999995</v>
      </c>
      <c r="D69" s="341">
        <f t="shared" ref="D69" si="51">D67-D68</f>
        <v>-309.75603749999999</v>
      </c>
      <c r="E69" s="341">
        <f t="shared" ref="E69" si="52">E67-E68</f>
        <v>-462.54128700000001</v>
      </c>
      <c r="F69" s="341">
        <f t="shared" ref="F69" si="53">F67-F68</f>
        <v>-351.67098850000002</v>
      </c>
      <c r="G69" s="341">
        <f t="shared" ref="G69" si="54">G67-G68</f>
        <v>-403.76350950000005</v>
      </c>
      <c r="H69" s="341">
        <f t="shared" ref="H69" si="55">H67-H68</f>
        <v>-336.68038299999995</v>
      </c>
      <c r="I69" s="341">
        <f t="shared" ref="I69" si="56">I67-I68</f>
        <v>0</v>
      </c>
      <c r="J69" s="341">
        <f t="shared" ref="J69" si="57">J67-J68</f>
        <v>0</v>
      </c>
      <c r="K69" s="341">
        <f t="shared" ref="K69" si="58">K67-K68</f>
        <v>0</v>
      </c>
      <c r="L69" s="341">
        <f t="shared" ref="L69" si="59">L67-L68</f>
        <v>0</v>
      </c>
      <c r="M69" s="171">
        <f>SUM(C69:L69)</f>
        <v>-2249.5269355</v>
      </c>
      <c r="N69" s="126" t="s">
        <v>280</v>
      </c>
    </row>
    <row r="71" spans="1:14" x14ac:dyDescent="0.25">
      <c r="C71" s="188"/>
      <c r="D71" s="188"/>
      <c r="E71" s="188"/>
      <c r="F71" s="188"/>
      <c r="G71" s="188"/>
      <c r="H71" s="188"/>
      <c r="I71" s="188"/>
      <c r="J71" s="188"/>
      <c r="K71" s="188"/>
      <c r="M71" s="188"/>
    </row>
  </sheetData>
  <pageMargins left="0.45" right="0.45" top="0.5" bottom="0.5" header="0.3" footer="0.3"/>
  <pageSetup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45"/>
  <sheetViews>
    <sheetView workbookViewId="0"/>
  </sheetViews>
  <sheetFormatPr defaultColWidth="9.140625" defaultRowHeight="15" x14ac:dyDescent="0.25"/>
  <cols>
    <col min="1" max="2" width="9.140625" style="49"/>
    <col min="3" max="4" width="13.7109375" style="49" customWidth="1"/>
    <col min="5" max="6" width="9.140625" style="49"/>
    <col min="7" max="8" width="13.7109375" style="49" customWidth="1"/>
    <col min="9" max="10" width="9.140625" style="49"/>
    <col min="11" max="12" width="13.7109375" style="49" customWidth="1"/>
    <col min="13" max="16384" width="9.140625" style="49"/>
  </cols>
  <sheetData>
    <row r="1" spans="2:12" ht="23.25" x14ac:dyDescent="0.35">
      <c r="B1" s="287" t="s">
        <v>111</v>
      </c>
    </row>
    <row r="2" spans="2:12" x14ac:dyDescent="0.25">
      <c r="B2" s="232" t="s">
        <v>53</v>
      </c>
    </row>
    <row r="4" spans="2:12" ht="18.75" x14ac:dyDescent="0.3">
      <c r="C4" s="351" t="s">
        <v>112</v>
      </c>
      <c r="D4" s="351"/>
      <c r="G4" s="351" t="s">
        <v>112</v>
      </c>
      <c r="H4" s="351"/>
      <c r="K4" s="351" t="s">
        <v>112</v>
      </c>
      <c r="L4" s="351"/>
    </row>
    <row r="5" spans="2:12" ht="45" x14ac:dyDescent="0.25">
      <c r="C5" s="78" t="s">
        <v>194</v>
      </c>
      <c r="D5" s="78" t="s">
        <v>113</v>
      </c>
      <c r="F5" s="274"/>
      <c r="G5" s="78" t="s">
        <v>195</v>
      </c>
      <c r="H5" s="78" t="s">
        <v>113</v>
      </c>
      <c r="K5" s="78" t="s">
        <v>199</v>
      </c>
      <c r="L5" s="78" t="s">
        <v>113</v>
      </c>
    </row>
    <row r="6" spans="2:12" x14ac:dyDescent="0.25">
      <c r="B6" s="165">
        <f>'Dep-Mains'!D468</f>
        <v>43496</v>
      </c>
      <c r="C6" s="188">
        <f>'Dep-Mains'!E12+'Dep-Mains'!E87+'Dep-Mains'!E163</f>
        <v>2287.4462200000007</v>
      </c>
      <c r="D6" s="189">
        <f t="array" ref="D6:D53">TRANSPOSE(INPUTS!$D$121:$AY$121)</f>
        <v>0</v>
      </c>
      <c r="F6" s="165">
        <f>'Dep-Services'!D468</f>
        <v>43496</v>
      </c>
      <c r="G6" s="188">
        <f>'Dep-Services'!E12+'Dep-Services'!E87+'Dep-Services'!E163</f>
        <v>1523.5275799999999</v>
      </c>
      <c r="H6" s="189">
        <f t="array" ref="H6:H53">TRANSPOSE(INPUTS!$D$122:$AY$122)</f>
        <v>0</v>
      </c>
      <c r="J6" s="165">
        <f>'Dep-Regulators'!D468</f>
        <v>43496</v>
      </c>
      <c r="K6" s="253">
        <f>'Dep-Regulators'!E12+'Dep-Regulators'!E87+'Dep-Regulators'!E163</f>
        <v>0</v>
      </c>
      <c r="L6" s="189">
        <f t="array" ref="L6:L53">TRANSPOSE(INPUTS!$D$123:$AY$123)</f>
        <v>0</v>
      </c>
    </row>
    <row r="7" spans="2:12" x14ac:dyDescent="0.25">
      <c r="B7" s="165">
        <f>'Dep-Mains'!D469</f>
        <v>43524</v>
      </c>
      <c r="C7" s="188">
        <f>'Dep-Mains'!E13+'Dep-Mains'!E88+'Dep-Mains'!E164</f>
        <v>2558.6621900000005</v>
      </c>
      <c r="D7" s="190">
        <v>0</v>
      </c>
      <c r="F7" s="165">
        <f>'Dep-Services'!D469</f>
        <v>43524</v>
      </c>
      <c r="G7" s="188">
        <f>'Dep-Services'!E13+'Dep-Services'!E88+'Dep-Services'!E164</f>
        <v>1490.7900400000003</v>
      </c>
      <c r="H7" s="190">
        <v>0</v>
      </c>
      <c r="J7" s="165">
        <f>'Dep-Regulators'!D469</f>
        <v>43524</v>
      </c>
      <c r="K7" s="83">
        <f>'Dep-Regulators'!E13+'Dep-Regulators'!E88+'Dep-Regulators'!E164</f>
        <v>0</v>
      </c>
      <c r="L7" s="190">
        <v>0</v>
      </c>
    </row>
    <row r="8" spans="2:12" x14ac:dyDescent="0.25">
      <c r="B8" s="165">
        <f>'Dep-Mains'!D470</f>
        <v>43555</v>
      </c>
      <c r="C8" s="188">
        <f>'Dep-Mains'!E14+'Dep-Mains'!E89+'Dep-Mains'!E165</f>
        <v>3192.6812999999993</v>
      </c>
      <c r="D8" s="190">
        <v>0</v>
      </c>
      <c r="F8" s="165">
        <f>'Dep-Services'!D470</f>
        <v>43555</v>
      </c>
      <c r="G8" s="188">
        <f>'Dep-Services'!E14+'Dep-Services'!E89+'Dep-Services'!E165</f>
        <v>4469.9369899999992</v>
      </c>
      <c r="H8" s="190">
        <v>0</v>
      </c>
      <c r="J8" s="165">
        <f>'Dep-Regulators'!D470</f>
        <v>43555</v>
      </c>
      <c r="K8" s="83">
        <f>'Dep-Regulators'!E14+'Dep-Regulators'!E89+'Dep-Regulators'!E165</f>
        <v>0</v>
      </c>
      <c r="L8" s="190">
        <v>0</v>
      </c>
    </row>
    <row r="9" spans="2:12" x14ac:dyDescent="0.25">
      <c r="B9" s="165">
        <f>'Dep-Mains'!D471</f>
        <v>43585</v>
      </c>
      <c r="C9" s="188">
        <f>'Dep-Mains'!E15+'Dep-Mains'!E90+'Dep-Mains'!E166</f>
        <v>9932.8411700000015</v>
      </c>
      <c r="D9" s="190">
        <v>0</v>
      </c>
      <c r="F9" s="165">
        <f>'Dep-Services'!D471</f>
        <v>43585</v>
      </c>
      <c r="G9" s="188">
        <f>'Dep-Services'!E15+'Dep-Services'!E90+'Dep-Services'!E166</f>
        <v>8555.0795399999988</v>
      </c>
      <c r="H9" s="190">
        <v>0</v>
      </c>
      <c r="J9" s="165">
        <f>'Dep-Regulators'!D471</f>
        <v>43585</v>
      </c>
      <c r="K9" s="83">
        <f>'Dep-Regulators'!E15+'Dep-Regulators'!E90+'Dep-Regulators'!E166</f>
        <v>0</v>
      </c>
      <c r="L9" s="190">
        <v>0</v>
      </c>
    </row>
    <row r="10" spans="2:12" x14ac:dyDescent="0.25">
      <c r="B10" s="165">
        <f>'Dep-Mains'!D472</f>
        <v>43616</v>
      </c>
      <c r="C10" s="188">
        <f>'Dep-Mains'!E16+'Dep-Mains'!E91+'Dep-Mains'!E167</f>
        <v>12656.79507</v>
      </c>
      <c r="D10" s="190">
        <v>0</v>
      </c>
      <c r="F10" s="165">
        <f>'Dep-Services'!D472</f>
        <v>43616</v>
      </c>
      <c r="G10" s="188">
        <f>'Dep-Services'!E16+'Dep-Services'!E91+'Dep-Services'!E167</f>
        <v>16473.61479</v>
      </c>
      <c r="H10" s="190">
        <v>0</v>
      </c>
      <c r="J10" s="165">
        <f>'Dep-Regulators'!D472</f>
        <v>43616</v>
      </c>
      <c r="K10" s="83">
        <f>'Dep-Regulators'!E16+'Dep-Regulators'!E91+'Dep-Regulators'!E167</f>
        <v>0</v>
      </c>
      <c r="L10" s="190">
        <v>0</v>
      </c>
    </row>
    <row r="11" spans="2:12" x14ac:dyDescent="0.25">
      <c r="B11" s="165">
        <f>'Dep-Mains'!D473</f>
        <v>43646</v>
      </c>
      <c r="C11" s="188">
        <f>'Dep-Mains'!E17+'Dep-Mains'!E92+'Dep-Mains'!E168</f>
        <v>6657.0413999999982</v>
      </c>
      <c r="D11" s="190">
        <v>0</v>
      </c>
      <c r="F11" s="165">
        <f>'Dep-Services'!D473</f>
        <v>43646</v>
      </c>
      <c r="G11" s="188">
        <f>'Dep-Services'!E17+'Dep-Services'!E92+'Dep-Services'!E168</f>
        <v>17313.78471</v>
      </c>
      <c r="H11" s="190">
        <v>0</v>
      </c>
      <c r="J11" s="165">
        <f>'Dep-Regulators'!D473</f>
        <v>43646</v>
      </c>
      <c r="K11" s="83">
        <f>'Dep-Regulators'!E17+'Dep-Regulators'!E92+'Dep-Regulators'!E168</f>
        <v>0.26761000000000001</v>
      </c>
      <c r="L11" s="190">
        <v>0</v>
      </c>
    </row>
    <row r="12" spans="2:12" x14ac:dyDescent="0.25">
      <c r="B12" s="165">
        <f>'Dep-Mains'!D474</f>
        <v>43677</v>
      </c>
      <c r="C12" s="188">
        <f>'Dep-Mains'!E18+'Dep-Mains'!E93+'Dep-Mains'!E169</f>
        <v>4067.1531800000016</v>
      </c>
      <c r="D12" s="190">
        <v>0</v>
      </c>
      <c r="F12" s="165">
        <f>'Dep-Services'!D474</f>
        <v>43677</v>
      </c>
      <c r="G12" s="188">
        <f>'Dep-Services'!E18+'Dep-Services'!E93+'Dep-Services'!E169</f>
        <v>25745.395390000009</v>
      </c>
      <c r="H12" s="190">
        <v>0</v>
      </c>
      <c r="J12" s="165">
        <f>'Dep-Regulators'!D474</f>
        <v>43677</v>
      </c>
      <c r="K12" s="83">
        <f>'Dep-Regulators'!E18+'Dep-Regulators'!E93+'Dep-Regulators'!E169</f>
        <v>37.820700000000002</v>
      </c>
      <c r="L12" s="190">
        <v>0</v>
      </c>
    </row>
    <row r="13" spans="2:12" x14ac:dyDescent="0.25">
      <c r="B13" s="165">
        <f>'Dep-Mains'!D475</f>
        <v>43708</v>
      </c>
      <c r="C13" s="188">
        <f>'Dep-Mains'!E19+'Dep-Mains'!E94+'Dep-Mains'!E170</f>
        <v>11524.013749999989</v>
      </c>
      <c r="D13" s="189">
        <v>0</v>
      </c>
      <c r="F13" s="165">
        <f>'Dep-Services'!D475</f>
        <v>43708</v>
      </c>
      <c r="G13" s="188">
        <f>'Dep-Services'!E19+'Dep-Services'!E94+'Dep-Services'!E170</f>
        <v>34739.044429999994</v>
      </c>
      <c r="H13" s="189">
        <v>0</v>
      </c>
      <c r="J13" s="165">
        <f>'Dep-Regulators'!D475</f>
        <v>43708</v>
      </c>
      <c r="K13" s="83">
        <f>'Dep-Regulators'!E19+'Dep-Regulators'!E94+'Dep-Regulators'!E170</f>
        <v>68.251109999999983</v>
      </c>
      <c r="L13" s="189">
        <v>0</v>
      </c>
    </row>
    <row r="14" spans="2:12" x14ac:dyDescent="0.25">
      <c r="B14" s="165">
        <f>'Dep-Mains'!D476</f>
        <v>43738</v>
      </c>
      <c r="C14" s="188">
        <f>'Dep-Mains'!E20+'Dep-Mains'!E95+'Dep-Mains'!E171</f>
        <v>7518.8386200000123</v>
      </c>
      <c r="D14" s="190">
        <v>0</v>
      </c>
      <c r="F14" s="165">
        <f>'Dep-Services'!D476</f>
        <v>43738</v>
      </c>
      <c r="G14" s="188">
        <f>'Dep-Services'!E20+'Dep-Services'!E95+'Dep-Services'!E171</f>
        <v>22409.37847</v>
      </c>
      <c r="H14" s="190">
        <v>0</v>
      </c>
      <c r="J14" s="165">
        <f>'Dep-Regulators'!D476</f>
        <v>43738</v>
      </c>
      <c r="K14" s="83">
        <f>'Dep-Regulators'!E20+'Dep-Regulators'!E95+'Dep-Regulators'!E171</f>
        <v>146.05515000000003</v>
      </c>
      <c r="L14" s="190">
        <v>0</v>
      </c>
    </row>
    <row r="15" spans="2:12" x14ac:dyDescent="0.25">
      <c r="B15" s="165">
        <f>'Dep-Mains'!D477</f>
        <v>43769</v>
      </c>
      <c r="C15" s="188">
        <f>'Dep-Mains'!E21+'Dep-Mains'!E96+'Dep-Mains'!E172</f>
        <v>7152.9796299999934</v>
      </c>
      <c r="D15" s="190">
        <v>0</v>
      </c>
      <c r="F15" s="165">
        <f>'Dep-Services'!D477</f>
        <v>43769</v>
      </c>
      <c r="G15" s="188">
        <f>'Dep-Services'!E21+'Dep-Services'!E96+'Dep-Services'!E172</f>
        <v>26082.599870000005</v>
      </c>
      <c r="H15" s="190">
        <v>0</v>
      </c>
      <c r="J15" s="165">
        <f>'Dep-Regulators'!D477</f>
        <v>43769</v>
      </c>
      <c r="K15" s="83">
        <f>'Dep-Regulators'!E21+'Dep-Regulators'!E96+'Dep-Regulators'!E172</f>
        <v>265.44916000000001</v>
      </c>
      <c r="L15" s="190">
        <v>0</v>
      </c>
    </row>
    <row r="16" spans="2:12" x14ac:dyDescent="0.25">
      <c r="B16" s="165">
        <f>'Dep-Mains'!D478</f>
        <v>43799</v>
      </c>
      <c r="C16" s="188">
        <f>'Dep-Mains'!E22+'Dep-Mains'!E97+'Dep-Mains'!E173</f>
        <v>9977.3300699999963</v>
      </c>
      <c r="D16" s="190">
        <v>0</v>
      </c>
      <c r="F16" s="165">
        <f>'Dep-Services'!D478</f>
        <v>43799</v>
      </c>
      <c r="G16" s="188">
        <f>'Dep-Services'!E22+'Dep-Services'!E97+'Dep-Services'!E173</f>
        <v>20018.098870000005</v>
      </c>
      <c r="H16" s="190">
        <v>0</v>
      </c>
      <c r="J16" s="165">
        <f>'Dep-Regulators'!D478</f>
        <v>43799</v>
      </c>
      <c r="K16" s="83">
        <f>'Dep-Regulators'!E22+'Dep-Regulators'!E97+'Dep-Regulators'!E173</f>
        <v>-9.6154600000000201</v>
      </c>
      <c r="L16" s="190">
        <v>0</v>
      </c>
    </row>
    <row r="17" spans="2:12" x14ac:dyDescent="0.25">
      <c r="B17" s="165">
        <f>'Dep-Mains'!D479</f>
        <v>43830</v>
      </c>
      <c r="C17" s="188">
        <f>'Dep-Mains'!E23+'Dep-Mains'!E98+'Dep-Mains'!E174</f>
        <v>9991.6500600000018</v>
      </c>
      <c r="D17" s="190">
        <v>0</v>
      </c>
      <c r="F17" s="165">
        <f>'Dep-Services'!D479</f>
        <v>43830</v>
      </c>
      <c r="G17" s="188">
        <f>'Dep-Services'!E23+'Dep-Services'!E98+'Dep-Services'!E174</f>
        <v>12803.616039999992</v>
      </c>
      <c r="H17" s="190">
        <v>0</v>
      </c>
      <c r="J17" s="165">
        <f>'Dep-Regulators'!D479</f>
        <v>43830</v>
      </c>
      <c r="K17" s="83">
        <f>'Dep-Regulators'!E23+'Dep-Regulators'!E98+'Dep-Regulators'!E174</f>
        <v>-508.22827000000001</v>
      </c>
      <c r="L17" s="190">
        <v>0</v>
      </c>
    </row>
    <row r="18" spans="2:12" x14ac:dyDescent="0.25">
      <c r="B18" s="165">
        <f>'Dep-Mains'!D480</f>
        <v>43861</v>
      </c>
      <c r="C18" s="188">
        <f>'Dep-Mains'!E24+'Dep-Mains'!E99+'Dep-Mains'!E175</f>
        <v>19756.956470000005</v>
      </c>
      <c r="D18" s="190">
        <v>0</v>
      </c>
      <c r="F18" s="165">
        <f>'Dep-Services'!D480</f>
        <v>43861</v>
      </c>
      <c r="G18" s="188">
        <f>'Dep-Services'!E24+'Dep-Services'!E99+'Dep-Services'!E175</f>
        <v>11189.466169999987</v>
      </c>
      <c r="H18" s="190">
        <v>0</v>
      </c>
      <c r="J18" s="165">
        <f>'Dep-Regulators'!D480</f>
        <v>43861</v>
      </c>
      <c r="K18" s="83">
        <f>'Dep-Regulators'!E24+'Dep-Regulators'!E99+'Dep-Regulators'!E175</f>
        <v>355.47258999999997</v>
      </c>
      <c r="L18" s="190">
        <v>0</v>
      </c>
    </row>
    <row r="19" spans="2:12" x14ac:dyDescent="0.25">
      <c r="B19" s="165">
        <f>'Dep-Mains'!D481</f>
        <v>43890</v>
      </c>
      <c r="C19" s="188">
        <f>'Dep-Mains'!E25+'Dep-Mains'!E100+'Dep-Mains'!E176</f>
        <v>11762.971689999998</v>
      </c>
      <c r="D19" s="190">
        <v>0</v>
      </c>
      <c r="F19" s="165">
        <f>'Dep-Services'!D481</f>
        <v>43890</v>
      </c>
      <c r="G19" s="188">
        <f>'Dep-Services'!E25+'Dep-Services'!E100+'Dep-Services'!E176</f>
        <v>11838.487790000021</v>
      </c>
      <c r="H19" s="190">
        <v>0</v>
      </c>
      <c r="J19" s="165">
        <f>'Dep-Regulators'!D481</f>
        <v>43890</v>
      </c>
      <c r="K19" s="83">
        <f>'Dep-Regulators'!E25+'Dep-Regulators'!E100+'Dep-Regulators'!E176</f>
        <v>569.15312000000006</v>
      </c>
      <c r="L19" s="190">
        <v>0</v>
      </c>
    </row>
    <row r="20" spans="2:12" x14ac:dyDescent="0.25">
      <c r="B20" s="165">
        <f>'Dep-Mains'!D482</f>
        <v>43921</v>
      </c>
      <c r="C20" s="188">
        <f>'Dep-Mains'!E26+'Dep-Mains'!E101+'Dep-Mains'!E177</f>
        <v>10601.648129999989</v>
      </c>
      <c r="D20" s="190">
        <v>0</v>
      </c>
      <c r="F20" s="165">
        <f>'Dep-Services'!D482</f>
        <v>43921</v>
      </c>
      <c r="G20" s="188">
        <f>'Dep-Services'!E26+'Dep-Services'!E101+'Dep-Services'!E177</f>
        <v>16403.305120000005</v>
      </c>
      <c r="H20" s="190">
        <v>0</v>
      </c>
      <c r="J20" s="165">
        <f>'Dep-Regulators'!D482</f>
        <v>43921</v>
      </c>
      <c r="K20" s="83">
        <f>'Dep-Regulators'!E26+'Dep-Regulators'!E101+'Dep-Regulators'!E177</f>
        <v>-302.92527000000013</v>
      </c>
      <c r="L20" s="190">
        <v>0</v>
      </c>
    </row>
    <row r="21" spans="2:12" x14ac:dyDescent="0.25">
      <c r="B21" s="165">
        <f>'Dep-Mains'!D483</f>
        <v>43951</v>
      </c>
      <c r="C21" s="188">
        <f>'Dep-Mains'!E27+'Dep-Mains'!E102+'Dep-Mains'!E178</f>
        <v>7225.312510000017</v>
      </c>
      <c r="D21" s="190">
        <v>0</v>
      </c>
      <c r="F21" s="165">
        <f>'Dep-Services'!D483</f>
        <v>43951</v>
      </c>
      <c r="G21" s="188">
        <f>'Dep-Services'!E27+'Dep-Services'!E102+'Dep-Services'!E178</f>
        <v>13371.078689999968</v>
      </c>
      <c r="H21" s="190">
        <v>0</v>
      </c>
      <c r="J21" s="165">
        <f>'Dep-Regulators'!D483</f>
        <v>43951</v>
      </c>
      <c r="K21" s="83">
        <f>'Dep-Regulators'!E27+'Dep-Regulators'!E102+'Dep-Regulators'!E178</f>
        <v>14.189600000000093</v>
      </c>
      <c r="L21" s="190">
        <v>0</v>
      </c>
    </row>
    <row r="22" spans="2:12" x14ac:dyDescent="0.25">
      <c r="B22" s="165">
        <f>'Dep-Mains'!D484</f>
        <v>43982</v>
      </c>
      <c r="C22" s="188">
        <f>'Dep-Mains'!E28+'Dep-Mains'!E103+'Dep-Mains'!E179</f>
        <v>10577.188010000002</v>
      </c>
      <c r="D22" s="190">
        <v>0</v>
      </c>
      <c r="F22" s="165">
        <f>'Dep-Services'!D484</f>
        <v>43982</v>
      </c>
      <c r="G22" s="188">
        <f>'Dep-Services'!E28+'Dep-Services'!E103+'Dep-Services'!E179</f>
        <v>12971.626320000023</v>
      </c>
      <c r="H22" s="190">
        <v>0</v>
      </c>
      <c r="J22" s="165">
        <f>'Dep-Regulators'!D484</f>
        <v>43982</v>
      </c>
      <c r="K22" s="83">
        <f>'Dep-Regulators'!E28+'Dep-Regulators'!E103+'Dep-Regulators'!E179</f>
        <v>1.8624599999999627</v>
      </c>
      <c r="L22" s="190">
        <v>0</v>
      </c>
    </row>
    <row r="23" spans="2:12" x14ac:dyDescent="0.25">
      <c r="B23" s="165">
        <f>'Dep-Mains'!D485</f>
        <v>44012</v>
      </c>
      <c r="C23" s="188">
        <f>'Dep-Mains'!E29+'Dep-Mains'!E104+'Dep-Mains'!E180</f>
        <v>20088.257659999996</v>
      </c>
      <c r="D23" s="190">
        <v>0</v>
      </c>
      <c r="F23" s="165">
        <f>'Dep-Services'!D485</f>
        <v>44012</v>
      </c>
      <c r="G23" s="188">
        <f>'Dep-Services'!E29+'Dep-Services'!E104+'Dep-Services'!E180</f>
        <v>18503.097090000032</v>
      </c>
      <c r="H23" s="190">
        <v>0</v>
      </c>
      <c r="J23" s="165">
        <f>'Dep-Regulators'!D485</f>
        <v>44012</v>
      </c>
      <c r="K23" s="83">
        <f>'Dep-Regulators'!E29+'Dep-Regulators'!E104+'Dep-Regulators'!E180</f>
        <v>382.31593999999996</v>
      </c>
      <c r="L23" s="190">
        <v>0</v>
      </c>
    </row>
    <row r="24" spans="2:12" x14ac:dyDescent="0.25">
      <c r="B24" s="165">
        <f>'Dep-Mains'!D486</f>
        <v>44043</v>
      </c>
      <c r="C24" s="188">
        <f>'Dep-Mains'!E30+'Dep-Mains'!E105+'Dep-Mains'!E181</f>
        <v>36418.915300000001</v>
      </c>
      <c r="D24" s="190">
        <v>0</v>
      </c>
      <c r="F24" s="165">
        <f>'Dep-Services'!D486</f>
        <v>44043</v>
      </c>
      <c r="G24" s="188">
        <f>'Dep-Services'!E30+'Dep-Services'!E105+'Dep-Services'!E181</f>
        <v>5530.5912899999621</v>
      </c>
      <c r="H24" s="190">
        <v>0</v>
      </c>
      <c r="J24" s="165">
        <f>'Dep-Regulators'!D486</f>
        <v>44043</v>
      </c>
      <c r="K24" s="83">
        <f>'Dep-Regulators'!E30+'Dep-Regulators'!E105+'Dep-Regulators'!E181</f>
        <v>669.1926900000002</v>
      </c>
      <c r="L24" s="190">
        <v>0</v>
      </c>
    </row>
    <row r="25" spans="2:12" x14ac:dyDescent="0.25">
      <c r="B25" s="165">
        <f>'Dep-Mains'!D487</f>
        <v>44074</v>
      </c>
      <c r="C25" s="188">
        <f>'Dep-Mains'!E31+'Dep-Mains'!E106+'Dep-Mains'!E182</f>
        <v>19118.654620000023</v>
      </c>
      <c r="D25" s="189">
        <v>0</v>
      </c>
      <c r="F25" s="165">
        <f>'Dep-Services'!D487</f>
        <v>44074</v>
      </c>
      <c r="G25" s="188">
        <f>'Dep-Services'!E31+'Dep-Services'!E106+'Dep-Services'!E182</f>
        <v>17801.963100000023</v>
      </c>
      <c r="H25" s="189">
        <v>0</v>
      </c>
      <c r="J25" s="165">
        <f>'Dep-Regulators'!D487</f>
        <v>44074</v>
      </c>
      <c r="K25" s="83">
        <f>'Dep-Regulators'!E31+'Dep-Regulators'!E106+'Dep-Regulators'!E182</f>
        <v>792.76817999999992</v>
      </c>
      <c r="L25" s="189">
        <v>0</v>
      </c>
    </row>
    <row r="26" spans="2:12" x14ac:dyDescent="0.25">
      <c r="B26" s="165">
        <f>'Dep-Mains'!D488</f>
        <v>44104</v>
      </c>
      <c r="C26" s="188">
        <f>'Dep-Mains'!E32+'Dep-Mains'!E107+'Dep-Mains'!E183</f>
        <v>24802.82839999998</v>
      </c>
      <c r="D26" s="190">
        <v>0</v>
      </c>
      <c r="F26" s="165">
        <f>'Dep-Services'!D488</f>
        <v>44104</v>
      </c>
      <c r="G26" s="188">
        <f>'Dep-Services'!E32+'Dep-Services'!E107+'Dep-Services'!E183</f>
        <v>11414.623889999986</v>
      </c>
      <c r="H26" s="190">
        <v>0</v>
      </c>
      <c r="J26" s="165">
        <f>'Dep-Regulators'!D488</f>
        <v>44104</v>
      </c>
      <c r="K26" s="83">
        <f>'Dep-Regulators'!E32+'Dep-Regulators'!E107+'Dep-Regulators'!E183</f>
        <v>1339.1225900000009</v>
      </c>
      <c r="L26" s="190">
        <v>0</v>
      </c>
    </row>
    <row r="27" spans="2:12" x14ac:dyDescent="0.25">
      <c r="B27" s="165">
        <f>'Dep-Mains'!D489</f>
        <v>44135</v>
      </c>
      <c r="C27" s="188">
        <f>'Dep-Mains'!E33+'Dep-Mains'!E108+'Dep-Mains'!E184</f>
        <v>5129.7938400000057</v>
      </c>
      <c r="D27" s="190">
        <v>0</v>
      </c>
      <c r="F27" s="165">
        <f>'Dep-Services'!D489</f>
        <v>44135</v>
      </c>
      <c r="G27" s="188">
        <f>'Dep-Services'!E33+'Dep-Services'!E108+'Dep-Services'!E184</f>
        <v>33477.740139999987</v>
      </c>
      <c r="H27" s="190">
        <v>0</v>
      </c>
      <c r="J27" s="165">
        <f>'Dep-Regulators'!D489</f>
        <v>44135</v>
      </c>
      <c r="K27" s="83">
        <f>'Dep-Regulators'!E33+'Dep-Regulators'!E108+'Dep-Regulators'!E184</f>
        <v>-724.88203000000078</v>
      </c>
      <c r="L27" s="190">
        <v>0</v>
      </c>
    </row>
    <row r="28" spans="2:12" x14ac:dyDescent="0.25">
      <c r="B28" s="165">
        <f>'Dep-Mains'!D490</f>
        <v>44165</v>
      </c>
      <c r="C28" s="188">
        <f>'Dep-Mains'!E34+'Dep-Mains'!E109+'Dep-Mains'!E185</f>
        <v>14871.773559999965</v>
      </c>
      <c r="D28" s="190">
        <v>0</v>
      </c>
      <c r="F28" s="165">
        <f>'Dep-Services'!D490</f>
        <v>44165</v>
      </c>
      <c r="G28" s="188">
        <f>'Dep-Services'!E34+'Dep-Services'!E109+'Dep-Services'!E185</f>
        <v>25117.587810000001</v>
      </c>
      <c r="H28" s="190">
        <v>0</v>
      </c>
      <c r="J28" s="165">
        <f>'Dep-Regulators'!D490</f>
        <v>44165</v>
      </c>
      <c r="K28" s="83">
        <f>'Dep-Regulators'!E34+'Dep-Regulators'!E109+'Dep-Regulators'!E185</f>
        <v>4237.1517799999983</v>
      </c>
      <c r="L28" s="190">
        <v>0</v>
      </c>
    </row>
    <row r="29" spans="2:12" x14ac:dyDescent="0.25">
      <c r="B29" s="165">
        <f>'Dep-Mains'!D491</f>
        <v>44196</v>
      </c>
      <c r="C29" s="188">
        <f>'Dep-Mains'!E35+'Dep-Mains'!E110+'Dep-Mains'!E186</f>
        <v>10538.52723000002</v>
      </c>
      <c r="D29" s="190">
        <v>0</v>
      </c>
      <c r="F29" s="165">
        <f>'Dep-Services'!D491</f>
        <v>44196</v>
      </c>
      <c r="G29" s="188">
        <f>'Dep-Services'!E35+'Dep-Services'!E110+'Dep-Services'!E186</f>
        <v>22048.879579999983</v>
      </c>
      <c r="H29" s="190">
        <v>0</v>
      </c>
      <c r="J29" s="165">
        <f>'Dep-Regulators'!D491</f>
        <v>44196</v>
      </c>
      <c r="K29" s="83">
        <f>'Dep-Regulators'!E35+'Dep-Regulators'!E110+'Dep-Regulators'!E186</f>
        <v>-1607.4766899999986</v>
      </c>
      <c r="L29" s="190">
        <v>0</v>
      </c>
    </row>
    <row r="30" spans="2:12" x14ac:dyDescent="0.25">
      <c r="B30" s="165">
        <f>'Dep-Mains'!D492</f>
        <v>44227</v>
      </c>
      <c r="C30" s="188">
        <f>'Dep-Mains'!E36+'Dep-Mains'!E111+'Dep-Mains'!E187</f>
        <v>11156.822210000008</v>
      </c>
      <c r="D30" s="190">
        <v>0</v>
      </c>
      <c r="F30" s="165">
        <f>'Dep-Services'!D492</f>
        <v>44227</v>
      </c>
      <c r="G30" s="188">
        <f>'Dep-Services'!E36+'Dep-Services'!E111+'Dep-Services'!E187</f>
        <v>22503.39323000002</v>
      </c>
      <c r="H30" s="190">
        <v>0</v>
      </c>
      <c r="J30" s="165">
        <f>'Dep-Regulators'!D492</f>
        <v>44227</v>
      </c>
      <c r="K30" s="83">
        <f>'Dep-Regulators'!E36+'Dep-Regulators'!E111+'Dep-Regulators'!E187</f>
        <v>-1441.8048399999998</v>
      </c>
      <c r="L30" s="190">
        <v>0</v>
      </c>
    </row>
    <row r="31" spans="2:12" x14ac:dyDescent="0.25">
      <c r="B31" s="165">
        <f>'Dep-Mains'!D493</f>
        <v>44255</v>
      </c>
      <c r="C31" s="188">
        <f>'Dep-Mains'!E37+'Dep-Mains'!E112+'Dep-Mains'!E188</f>
        <v>-2911.7279600000011</v>
      </c>
      <c r="D31" s="190">
        <v>0</v>
      </c>
      <c r="F31" s="165">
        <f>'Dep-Services'!D493</f>
        <v>44255</v>
      </c>
      <c r="G31" s="188">
        <f>'Dep-Services'!E37+'Dep-Services'!E112+'Dep-Services'!E188</f>
        <v>20492.134960000039</v>
      </c>
      <c r="H31" s="190">
        <v>0</v>
      </c>
      <c r="J31" s="165">
        <f>'Dep-Regulators'!D493</f>
        <v>44255</v>
      </c>
      <c r="K31" s="83">
        <f>'Dep-Regulators'!E37+'Dep-Regulators'!E112+'Dep-Regulators'!E188</f>
        <v>-1057.8010700000002</v>
      </c>
      <c r="L31" s="190">
        <v>0</v>
      </c>
    </row>
    <row r="32" spans="2:12" x14ac:dyDescent="0.25">
      <c r="B32" s="165">
        <f>'Dep-Mains'!D494</f>
        <v>44286</v>
      </c>
      <c r="C32" s="188">
        <f>'Dep-Mains'!E38+'Dep-Mains'!E113+'Dep-Mains'!E189</f>
        <v>13832.560389999981</v>
      </c>
      <c r="D32" s="190">
        <v>0</v>
      </c>
      <c r="F32" s="165">
        <f>'Dep-Services'!D494</f>
        <v>44286</v>
      </c>
      <c r="G32" s="188">
        <f>'Dep-Services'!E38+'Dep-Services'!E113+'Dep-Services'!E189</f>
        <v>25839.045769999982</v>
      </c>
      <c r="H32" s="190">
        <v>0</v>
      </c>
      <c r="J32" s="165">
        <f>'Dep-Regulators'!D494</f>
        <v>44286</v>
      </c>
      <c r="K32" s="83">
        <f>'Dep-Regulators'!E38+'Dep-Regulators'!E113+'Dep-Regulators'!E189</f>
        <v>989.59645000000023</v>
      </c>
      <c r="L32" s="190">
        <v>0</v>
      </c>
    </row>
    <row r="33" spans="2:12" x14ac:dyDescent="0.25">
      <c r="B33" s="165">
        <f>'Dep-Mains'!D495</f>
        <v>44316</v>
      </c>
      <c r="C33" s="188">
        <f>'Dep-Mains'!E39+'Dep-Mains'!E114+'Dep-Mains'!E190</f>
        <v>18525.156620000023</v>
      </c>
      <c r="D33" s="190">
        <v>0</v>
      </c>
      <c r="F33" s="165">
        <f>'Dep-Services'!D495</f>
        <v>44316</v>
      </c>
      <c r="G33" s="188">
        <f>'Dep-Services'!E39+'Dep-Services'!E114+'Dep-Services'!E190</f>
        <v>24004.783839999975</v>
      </c>
      <c r="H33" s="190">
        <v>0</v>
      </c>
      <c r="J33" s="165">
        <f>'Dep-Regulators'!D495</f>
        <v>44316</v>
      </c>
      <c r="K33" s="83">
        <f>'Dep-Regulators'!E39+'Dep-Regulators'!E114+'Dep-Regulators'!E190</f>
        <v>536.65787999999895</v>
      </c>
      <c r="L33" s="190">
        <v>0</v>
      </c>
    </row>
    <row r="34" spans="2:12" x14ac:dyDescent="0.25">
      <c r="B34" s="165">
        <f>'Dep-Mains'!D496</f>
        <v>44347</v>
      </c>
      <c r="C34" s="188">
        <f>'Dep-Mains'!E40+'Dep-Mains'!E115+'Dep-Mains'!E191</f>
        <v>13813.824229999973</v>
      </c>
      <c r="D34" s="190">
        <v>0</v>
      </c>
      <c r="F34" s="165">
        <f>'Dep-Services'!D496</f>
        <v>44347</v>
      </c>
      <c r="G34" s="188">
        <f>'Dep-Services'!E40+'Dep-Services'!E115+'Dep-Services'!E191</f>
        <v>26936.166410000027</v>
      </c>
      <c r="H34" s="190">
        <v>0</v>
      </c>
      <c r="J34" s="165">
        <f>'Dep-Regulators'!D496</f>
        <v>44347</v>
      </c>
      <c r="K34" s="83">
        <f>'Dep-Regulators'!E40+'Dep-Regulators'!E115+'Dep-Regulators'!E191</f>
        <v>1448.4623200000003</v>
      </c>
      <c r="L34" s="190">
        <v>0</v>
      </c>
    </row>
    <row r="35" spans="2:12" x14ac:dyDescent="0.25">
      <c r="B35" s="165">
        <f>'Dep-Mains'!D497</f>
        <v>44377</v>
      </c>
      <c r="C35" s="188">
        <f>'Dep-Mains'!E41+'Dep-Mains'!E116+'Dep-Mains'!E192</f>
        <v>12921.337889999979</v>
      </c>
      <c r="D35" s="190">
        <v>0</v>
      </c>
      <c r="F35" s="165">
        <f>'Dep-Services'!D497</f>
        <v>44377</v>
      </c>
      <c r="G35" s="188">
        <f>'Dep-Services'!E41+'Dep-Services'!E116+'Dep-Services'!E192</f>
        <v>31308.349729999958</v>
      </c>
      <c r="H35" s="190">
        <v>0</v>
      </c>
      <c r="J35" s="165">
        <f>'Dep-Regulators'!D497</f>
        <v>44377</v>
      </c>
      <c r="K35" s="83">
        <f>'Dep-Regulators'!E41+'Dep-Regulators'!E116+'Dep-Regulators'!E192</f>
        <v>2040.0636700000009</v>
      </c>
      <c r="L35" s="190">
        <v>0</v>
      </c>
    </row>
    <row r="36" spans="2:12" x14ac:dyDescent="0.25">
      <c r="B36" s="165">
        <f>'Dep-Mains'!D498</f>
        <v>44408</v>
      </c>
      <c r="C36" s="188">
        <f>'Dep-Mains'!E42+'Dep-Mains'!E117+'Dep-Mains'!E193</f>
        <v>13716.220110000035</v>
      </c>
      <c r="D36" s="190">
        <v>0</v>
      </c>
      <c r="F36" s="165">
        <f>'Dep-Services'!D498</f>
        <v>44408</v>
      </c>
      <c r="G36" s="188">
        <f>'Dep-Services'!E42+'Dep-Services'!E117+'Dep-Services'!E193</f>
        <v>27713.123439999938</v>
      </c>
      <c r="H36" s="190">
        <v>0</v>
      </c>
      <c r="J36" s="165">
        <f>'Dep-Regulators'!D498</f>
        <v>44408</v>
      </c>
      <c r="K36" s="83">
        <f>'Dep-Regulators'!E42+'Dep-Regulators'!E117+'Dep-Regulators'!E193</f>
        <v>-1161.3823200000004</v>
      </c>
      <c r="L36" s="190">
        <v>0</v>
      </c>
    </row>
    <row r="37" spans="2:12" x14ac:dyDescent="0.25">
      <c r="B37" s="165">
        <f>'Dep-Mains'!D499</f>
        <v>44439</v>
      </c>
      <c r="C37" s="188">
        <f>'Dep-Mains'!E43+'Dep-Mains'!E118+'Dep-Mains'!E194</f>
        <v>10093.327460000017</v>
      </c>
      <c r="D37" s="189">
        <v>0</v>
      </c>
      <c r="F37" s="165">
        <f>'Dep-Services'!D499</f>
        <v>44439</v>
      </c>
      <c r="G37" s="188">
        <f>'Dep-Services'!E43+'Dep-Services'!E118+'Dep-Services'!E194</f>
        <v>33391.35435000014</v>
      </c>
      <c r="H37" s="189">
        <v>0</v>
      </c>
      <c r="J37" s="165">
        <f>'Dep-Regulators'!D499</f>
        <v>44439</v>
      </c>
      <c r="K37" s="83">
        <f>'Dep-Regulators'!E43+'Dep-Regulators'!E118+'Dep-Regulators'!E194</f>
        <v>2729.7551800000006</v>
      </c>
      <c r="L37" s="189">
        <v>0</v>
      </c>
    </row>
    <row r="38" spans="2:12" x14ac:dyDescent="0.25">
      <c r="B38" s="165">
        <f>'Dep-Mains'!D500</f>
        <v>44469</v>
      </c>
      <c r="C38" s="188">
        <f>'Dep-Mains'!E44+'Dep-Mains'!E119+'Dep-Mains'!E195</f>
        <v>5379.1820600000283</v>
      </c>
      <c r="D38" s="190">
        <v>0</v>
      </c>
      <c r="F38" s="165">
        <f>'Dep-Services'!D500</f>
        <v>44469</v>
      </c>
      <c r="G38" s="188">
        <f>'Dep-Services'!E44+'Dep-Services'!E119+'Dep-Services'!E195</f>
        <v>31885.821149999858</v>
      </c>
      <c r="H38" s="190">
        <v>0</v>
      </c>
      <c r="J38" s="165">
        <f>'Dep-Regulators'!D500</f>
        <v>44469</v>
      </c>
      <c r="K38" s="83">
        <f>'Dep-Regulators'!E44+'Dep-Regulators'!E119+'Dep-Regulators'!E195</f>
        <v>633.7073900000006</v>
      </c>
      <c r="L38" s="190">
        <v>0</v>
      </c>
    </row>
    <row r="39" spans="2:12" x14ac:dyDescent="0.25">
      <c r="B39" s="165">
        <f>'Dep-Mains'!D501</f>
        <v>44500</v>
      </c>
      <c r="C39" s="188">
        <f>'Dep-Mains'!E45+'Dep-Mains'!E120+'Dep-Mains'!E196</f>
        <v>15220.319290000016</v>
      </c>
      <c r="D39" s="190">
        <v>0</v>
      </c>
      <c r="F39" s="165">
        <f>'Dep-Services'!D501</f>
        <v>44500</v>
      </c>
      <c r="G39" s="188">
        <f>'Dep-Services'!E45+'Dep-Services'!E120+'Dep-Services'!E196</f>
        <v>33823.41905000007</v>
      </c>
      <c r="H39" s="190">
        <v>0</v>
      </c>
      <c r="J39" s="165">
        <f>'Dep-Regulators'!D501</f>
        <v>44500</v>
      </c>
      <c r="K39" s="83">
        <f>'Dep-Regulators'!E45+'Dep-Regulators'!E120+'Dep-Regulators'!E196</f>
        <v>878.61908000000005</v>
      </c>
      <c r="L39" s="190">
        <v>0</v>
      </c>
    </row>
    <row r="40" spans="2:12" x14ac:dyDescent="0.25">
      <c r="B40" s="165">
        <f>'Dep-Mains'!D502</f>
        <v>44530</v>
      </c>
      <c r="C40" s="188">
        <f>'Dep-Mains'!E46+'Dep-Mains'!E121+'Dep-Mains'!E197</f>
        <v>16307.221639999936</v>
      </c>
      <c r="D40" s="190">
        <v>0</v>
      </c>
      <c r="F40" s="165">
        <f>'Dep-Services'!D502</f>
        <v>44530</v>
      </c>
      <c r="G40" s="188">
        <f>'Dep-Services'!E46+'Dep-Services'!E121+'Dep-Services'!E197</f>
        <v>25751.882570000053</v>
      </c>
      <c r="H40" s="190">
        <v>0</v>
      </c>
      <c r="J40" s="165">
        <f>'Dep-Regulators'!D502</f>
        <v>44530</v>
      </c>
      <c r="K40" s="83">
        <f>'Dep-Regulators'!E46+'Dep-Regulators'!E121+'Dep-Regulators'!E197</f>
        <v>1211.6460199999995</v>
      </c>
      <c r="L40" s="190">
        <v>0</v>
      </c>
    </row>
    <row r="41" spans="2:12" x14ac:dyDescent="0.25">
      <c r="B41" s="165">
        <f>'Dep-Mains'!D503</f>
        <v>44561</v>
      </c>
      <c r="C41" s="188">
        <f>'Dep-Mains'!E47+'Dep-Mains'!E122+'Dep-Mains'!E198</f>
        <v>32200</v>
      </c>
      <c r="D41" s="190">
        <v>0</v>
      </c>
      <c r="F41" s="165">
        <f>'Dep-Services'!D503</f>
        <v>44561</v>
      </c>
      <c r="G41" s="188">
        <f>'Dep-Services'!E47+'Dep-Services'!E122+'Dep-Services'!E198</f>
        <v>8973</v>
      </c>
      <c r="H41" s="190">
        <v>0</v>
      </c>
      <c r="J41" s="165">
        <f>'Dep-Regulators'!D503</f>
        <v>44561</v>
      </c>
      <c r="K41" s="83">
        <f>'Dep-Regulators'!E47+'Dep-Regulators'!E122+'Dep-Regulators'!E198</f>
        <v>200</v>
      </c>
      <c r="L41" s="190">
        <v>0</v>
      </c>
    </row>
    <row r="42" spans="2:12" x14ac:dyDescent="0.25">
      <c r="B42" s="165">
        <f>'Dep-Mains'!D504</f>
        <v>44592</v>
      </c>
      <c r="C42" s="188">
        <f>'Dep-Mains'!E48+'Dep-Mains'!E123+'Dep-Mains'!E199</f>
        <v>32200</v>
      </c>
      <c r="D42" s="190">
        <v>0</v>
      </c>
      <c r="F42" s="165">
        <f>'Dep-Services'!D504</f>
        <v>44592</v>
      </c>
      <c r="G42" s="188">
        <f>'Dep-Services'!E48+'Dep-Services'!E123+'Dep-Services'!E199</f>
        <v>9970</v>
      </c>
      <c r="H42" s="190">
        <v>0</v>
      </c>
      <c r="J42" s="165">
        <f>'Dep-Regulators'!D504</f>
        <v>44592</v>
      </c>
      <c r="K42" s="83">
        <f>'Dep-Regulators'!E48+'Dep-Regulators'!E123+'Dep-Regulators'!E199</f>
        <v>200</v>
      </c>
      <c r="L42" s="190">
        <v>0</v>
      </c>
    </row>
    <row r="43" spans="2:12" x14ac:dyDescent="0.25">
      <c r="B43" s="165">
        <f>'Dep-Mains'!D505</f>
        <v>44620</v>
      </c>
      <c r="C43" s="188">
        <f>'Dep-Mains'!E49+'Dep-Mains'!E124+'Dep-Mains'!E200</f>
        <v>27600</v>
      </c>
      <c r="D43" s="190">
        <v>0</v>
      </c>
      <c r="F43" s="165">
        <f>'Dep-Services'!D505</f>
        <v>44620</v>
      </c>
      <c r="G43" s="188">
        <f>'Dep-Services'!E49+'Dep-Services'!E124+'Dep-Services'!E200</f>
        <v>9970</v>
      </c>
      <c r="H43" s="190">
        <v>0</v>
      </c>
      <c r="J43" s="165">
        <f>'Dep-Regulators'!D505</f>
        <v>44620</v>
      </c>
      <c r="K43" s="83">
        <f>'Dep-Regulators'!E49+'Dep-Regulators'!E124+'Dep-Regulators'!E200</f>
        <v>200</v>
      </c>
      <c r="L43" s="190">
        <v>0</v>
      </c>
    </row>
    <row r="44" spans="2:12" x14ac:dyDescent="0.25">
      <c r="B44" s="165">
        <f>'Dep-Mains'!D506</f>
        <v>44651</v>
      </c>
      <c r="C44" s="188">
        <f>'Dep-Mains'!E50+'Dep-Mains'!E125+'Dep-Mains'!E201</f>
        <v>0</v>
      </c>
      <c r="D44" s="190">
        <v>0</v>
      </c>
      <c r="F44" s="165">
        <f>'Dep-Services'!D506</f>
        <v>44651</v>
      </c>
      <c r="G44" s="188">
        <f>'Dep-Services'!E50+'Dep-Services'!E125+'Dep-Services'!E201</f>
        <v>0</v>
      </c>
      <c r="H44" s="190">
        <v>0</v>
      </c>
      <c r="J44" s="165">
        <f>'Dep-Regulators'!D506</f>
        <v>44651</v>
      </c>
      <c r="K44" s="83">
        <f>'Dep-Regulators'!E50+'Dep-Regulators'!E125+'Dep-Regulators'!E201</f>
        <v>0</v>
      </c>
      <c r="L44" s="190">
        <v>0</v>
      </c>
    </row>
    <row r="45" spans="2:12" x14ac:dyDescent="0.25">
      <c r="B45" s="165">
        <f>'Dep-Mains'!D507</f>
        <v>44681</v>
      </c>
      <c r="C45" s="188">
        <f>'Dep-Mains'!E51+'Dep-Mains'!E126+'Dep-Mains'!E202</f>
        <v>0</v>
      </c>
      <c r="D45" s="190">
        <v>0</v>
      </c>
      <c r="F45" s="165">
        <f>'Dep-Services'!D507</f>
        <v>44681</v>
      </c>
      <c r="G45" s="188">
        <f>'Dep-Services'!E51+'Dep-Services'!E126+'Dep-Services'!E202</f>
        <v>0</v>
      </c>
      <c r="H45" s="190">
        <v>0</v>
      </c>
      <c r="J45" s="165">
        <f>'Dep-Regulators'!D507</f>
        <v>44681</v>
      </c>
      <c r="K45" s="83">
        <f>'Dep-Regulators'!E51+'Dep-Regulators'!E126+'Dep-Regulators'!E202</f>
        <v>0</v>
      </c>
      <c r="L45" s="190">
        <v>0</v>
      </c>
    </row>
    <row r="46" spans="2:12" x14ac:dyDescent="0.25">
      <c r="B46" s="165">
        <f>'Dep-Mains'!D508</f>
        <v>44712</v>
      </c>
      <c r="C46" s="188">
        <f>'Dep-Mains'!E52+'Dep-Mains'!E127+'Dep-Mains'!E203</f>
        <v>0</v>
      </c>
      <c r="D46" s="190">
        <v>0</v>
      </c>
      <c r="F46" s="165">
        <f>'Dep-Services'!D508</f>
        <v>44712</v>
      </c>
      <c r="G46" s="188">
        <f>'Dep-Services'!E52+'Dep-Services'!E127+'Dep-Services'!E203</f>
        <v>0</v>
      </c>
      <c r="H46" s="190">
        <v>0</v>
      </c>
      <c r="J46" s="165">
        <f>'Dep-Regulators'!D508</f>
        <v>44712</v>
      </c>
      <c r="K46" s="83">
        <f>'Dep-Regulators'!E52+'Dep-Regulators'!E127+'Dep-Regulators'!E203</f>
        <v>0</v>
      </c>
      <c r="L46" s="190">
        <v>0</v>
      </c>
    </row>
    <row r="47" spans="2:12" x14ac:dyDescent="0.25">
      <c r="B47" s="165">
        <f>'Dep-Mains'!D509</f>
        <v>44742</v>
      </c>
      <c r="C47" s="188">
        <f>'Dep-Mains'!E53+'Dep-Mains'!E128+'Dep-Mains'!E204</f>
        <v>0</v>
      </c>
      <c r="D47" s="190">
        <v>0</v>
      </c>
      <c r="F47" s="165">
        <f>'Dep-Services'!D509</f>
        <v>44742</v>
      </c>
      <c r="G47" s="188">
        <f>'Dep-Services'!E53+'Dep-Services'!E128+'Dep-Services'!E204</f>
        <v>0</v>
      </c>
      <c r="H47" s="190">
        <v>0</v>
      </c>
      <c r="J47" s="165">
        <f>'Dep-Regulators'!D509</f>
        <v>44742</v>
      </c>
      <c r="K47" s="83">
        <f>'Dep-Regulators'!E53+'Dep-Regulators'!E128+'Dep-Regulators'!E204</f>
        <v>0</v>
      </c>
      <c r="L47" s="190">
        <v>0</v>
      </c>
    </row>
    <row r="48" spans="2:12" x14ac:dyDescent="0.25">
      <c r="B48" s="165">
        <f>'Dep-Mains'!D510</f>
        <v>44773</v>
      </c>
      <c r="C48" s="188">
        <f>'Dep-Mains'!E54+'Dep-Mains'!E129+'Dep-Mains'!E205</f>
        <v>0</v>
      </c>
      <c r="D48" s="190">
        <v>0</v>
      </c>
      <c r="F48" s="165">
        <f>'Dep-Services'!D510</f>
        <v>44773</v>
      </c>
      <c r="G48" s="188">
        <f>'Dep-Services'!E54+'Dep-Services'!E129+'Dep-Services'!E205</f>
        <v>0</v>
      </c>
      <c r="H48" s="190">
        <v>0</v>
      </c>
      <c r="J48" s="165">
        <f>'Dep-Regulators'!D510</f>
        <v>44773</v>
      </c>
      <c r="K48" s="83">
        <f>'Dep-Regulators'!E54+'Dep-Regulators'!E129+'Dep-Regulators'!E205</f>
        <v>0</v>
      </c>
      <c r="L48" s="190">
        <v>0</v>
      </c>
    </row>
    <row r="49" spans="2:12" x14ac:dyDescent="0.25">
      <c r="B49" s="165">
        <f>'Dep-Mains'!D511</f>
        <v>44804</v>
      </c>
      <c r="C49" s="188">
        <f>'Dep-Mains'!E55+'Dep-Mains'!E130+'Dep-Mains'!E206</f>
        <v>0</v>
      </c>
      <c r="D49" s="189">
        <v>0</v>
      </c>
      <c r="F49" s="165">
        <f>'Dep-Services'!D511</f>
        <v>44804</v>
      </c>
      <c r="G49" s="188">
        <f>'Dep-Services'!E55+'Dep-Services'!E130+'Dep-Services'!E206</f>
        <v>0</v>
      </c>
      <c r="H49" s="189">
        <v>0</v>
      </c>
      <c r="J49" s="165">
        <f>'Dep-Regulators'!D511</f>
        <v>44804</v>
      </c>
      <c r="K49" s="83">
        <f>'Dep-Regulators'!E55+'Dep-Regulators'!E130+'Dep-Regulators'!E206</f>
        <v>0</v>
      </c>
      <c r="L49" s="189">
        <v>0</v>
      </c>
    </row>
    <row r="50" spans="2:12" x14ac:dyDescent="0.25">
      <c r="B50" s="165">
        <f>'Dep-Mains'!D512</f>
        <v>44834</v>
      </c>
      <c r="C50" s="188">
        <f>'Dep-Mains'!E56+'Dep-Mains'!E131+'Dep-Mains'!E207</f>
        <v>0</v>
      </c>
      <c r="D50" s="190">
        <v>0</v>
      </c>
      <c r="F50" s="165">
        <f>'Dep-Services'!D512</f>
        <v>44834</v>
      </c>
      <c r="G50" s="188">
        <f>'Dep-Services'!E56+'Dep-Services'!E131+'Dep-Services'!E207</f>
        <v>0</v>
      </c>
      <c r="H50" s="190">
        <v>0</v>
      </c>
      <c r="J50" s="165">
        <f>'Dep-Regulators'!D512</f>
        <v>44834</v>
      </c>
      <c r="K50" s="83">
        <f>'Dep-Regulators'!E56+'Dep-Regulators'!E131+'Dep-Regulators'!E207</f>
        <v>0</v>
      </c>
      <c r="L50" s="190">
        <v>0</v>
      </c>
    </row>
    <row r="51" spans="2:12" x14ac:dyDescent="0.25">
      <c r="B51" s="165">
        <f>'Dep-Mains'!D513</f>
        <v>44865</v>
      </c>
      <c r="C51" s="188">
        <f>'Dep-Mains'!E57+'Dep-Mains'!E132+'Dep-Mains'!E208</f>
        <v>0</v>
      </c>
      <c r="D51" s="190">
        <v>0</v>
      </c>
      <c r="F51" s="165">
        <f>'Dep-Services'!D513</f>
        <v>44865</v>
      </c>
      <c r="G51" s="188">
        <f>'Dep-Services'!E57+'Dep-Services'!E132+'Dep-Services'!E208</f>
        <v>0</v>
      </c>
      <c r="H51" s="190">
        <v>0</v>
      </c>
      <c r="J51" s="165">
        <f>'Dep-Regulators'!D513</f>
        <v>44865</v>
      </c>
      <c r="K51" s="83">
        <f>'Dep-Regulators'!E57+'Dep-Regulators'!E132+'Dep-Regulators'!E208</f>
        <v>0</v>
      </c>
      <c r="L51" s="190">
        <v>0</v>
      </c>
    </row>
    <row r="52" spans="2:12" x14ac:dyDescent="0.25">
      <c r="B52" s="165">
        <f>'Dep-Mains'!D514</f>
        <v>44895</v>
      </c>
      <c r="C52" s="188">
        <f>'Dep-Mains'!E58+'Dep-Mains'!E133+'Dep-Mains'!E209</f>
        <v>0</v>
      </c>
      <c r="D52" s="190">
        <v>0</v>
      </c>
      <c r="F52" s="165">
        <f>'Dep-Services'!D514</f>
        <v>44895</v>
      </c>
      <c r="G52" s="188">
        <f>'Dep-Services'!E58+'Dep-Services'!E133+'Dep-Services'!E209</f>
        <v>0</v>
      </c>
      <c r="H52" s="190">
        <v>0</v>
      </c>
      <c r="J52" s="165">
        <f>'Dep-Regulators'!D514</f>
        <v>44895</v>
      </c>
      <c r="K52" s="83">
        <f>'Dep-Regulators'!E58+'Dep-Regulators'!E133+'Dep-Regulators'!E209</f>
        <v>0</v>
      </c>
      <c r="L52" s="190">
        <v>0</v>
      </c>
    </row>
    <row r="53" spans="2:12" x14ac:dyDescent="0.25">
      <c r="B53" s="165">
        <f>'Dep-Mains'!D515</f>
        <v>44926</v>
      </c>
      <c r="C53" s="188">
        <f>'Dep-Mains'!E59+'Dep-Mains'!E134+'Dep-Mains'!E210</f>
        <v>0</v>
      </c>
      <c r="D53" s="190">
        <v>0</v>
      </c>
      <c r="F53" s="165">
        <f>'Dep-Services'!D515</f>
        <v>44926</v>
      </c>
      <c r="G53" s="188">
        <f>'Dep-Services'!E59+'Dep-Services'!E134+'Dep-Services'!E210</f>
        <v>0</v>
      </c>
      <c r="H53" s="190">
        <v>0</v>
      </c>
      <c r="J53" s="165">
        <f>'Dep-Regulators'!D515</f>
        <v>44926</v>
      </c>
      <c r="K53" s="83">
        <f>'Dep-Regulators'!E59+'Dep-Regulators'!E134+'Dep-Regulators'!E210</f>
        <v>0</v>
      </c>
      <c r="L53" s="190">
        <v>0</v>
      </c>
    </row>
    <row r="54" spans="2:12" x14ac:dyDescent="0.25">
      <c r="B54" s="165">
        <f>'Dep-Mains'!D516</f>
        <v>44957</v>
      </c>
      <c r="C54" s="188">
        <f>'Dep-Mains'!E60+'Dep-Mains'!E135+'Dep-Mains'!E211</f>
        <v>0</v>
      </c>
      <c r="D54" s="190"/>
      <c r="F54" s="165">
        <f>'Dep-Services'!D516</f>
        <v>44957</v>
      </c>
      <c r="G54" s="188">
        <f>'Dep-Services'!E60+'Dep-Services'!E135+'Dep-Services'!E211</f>
        <v>0</v>
      </c>
      <c r="H54" s="190"/>
      <c r="J54" s="165">
        <f>'Dep-Regulators'!D516</f>
        <v>44957</v>
      </c>
      <c r="K54" s="83">
        <f>'Dep-Regulators'!E60+'Dep-Regulators'!E135+'Dep-Regulators'!E211</f>
        <v>0</v>
      </c>
      <c r="L54" s="190"/>
    </row>
    <row r="55" spans="2:12" x14ac:dyDescent="0.25">
      <c r="B55" s="165">
        <f>'Dep-Mains'!D517</f>
        <v>44985</v>
      </c>
      <c r="C55" s="188">
        <f>'Dep-Mains'!E61+'Dep-Mains'!E136+'Dep-Mains'!E212</f>
        <v>0</v>
      </c>
      <c r="D55" s="190"/>
      <c r="F55" s="165">
        <f>'Dep-Services'!D517</f>
        <v>44985</v>
      </c>
      <c r="G55" s="188">
        <f>'Dep-Services'!E61+'Dep-Services'!E136+'Dep-Services'!E212</f>
        <v>0</v>
      </c>
      <c r="H55" s="190"/>
      <c r="J55" s="165">
        <f>'Dep-Regulators'!D517</f>
        <v>44985</v>
      </c>
      <c r="K55" s="83">
        <f>'Dep-Regulators'!E61+'Dep-Regulators'!E136+'Dep-Regulators'!E212</f>
        <v>0</v>
      </c>
      <c r="L55" s="190"/>
    </row>
    <row r="56" spans="2:12" x14ac:dyDescent="0.25">
      <c r="B56" s="165">
        <f>'Dep-Mains'!D518</f>
        <v>45016</v>
      </c>
      <c r="C56" s="188">
        <f>'Dep-Mains'!E62+'Dep-Mains'!E137+'Dep-Mains'!E213</f>
        <v>0</v>
      </c>
      <c r="D56" s="190"/>
      <c r="F56" s="165">
        <f>'Dep-Services'!D518</f>
        <v>45016</v>
      </c>
      <c r="G56" s="188">
        <f>'Dep-Services'!E62+'Dep-Services'!E137+'Dep-Services'!E213</f>
        <v>0</v>
      </c>
      <c r="H56" s="190"/>
      <c r="J56" s="165">
        <f>'Dep-Regulators'!D518</f>
        <v>45016</v>
      </c>
      <c r="K56" s="83">
        <f>'Dep-Regulators'!E62+'Dep-Regulators'!E137+'Dep-Regulators'!E213</f>
        <v>0</v>
      </c>
      <c r="L56" s="190"/>
    </row>
    <row r="57" spans="2:12" x14ac:dyDescent="0.25">
      <c r="B57" s="165">
        <f>'Dep-Mains'!D519</f>
        <v>45046</v>
      </c>
      <c r="C57" s="188">
        <f>'Dep-Mains'!E63+'Dep-Mains'!E138+'Dep-Mains'!E214</f>
        <v>0</v>
      </c>
      <c r="D57" s="190"/>
      <c r="F57" s="165">
        <f>'Dep-Services'!D519</f>
        <v>45046</v>
      </c>
      <c r="G57" s="188">
        <f>'Dep-Services'!E63+'Dep-Services'!E138+'Dep-Services'!E214</f>
        <v>0</v>
      </c>
      <c r="H57" s="190"/>
      <c r="J57" s="165">
        <f>'Dep-Regulators'!D519</f>
        <v>45046</v>
      </c>
      <c r="K57" s="83">
        <f>'Dep-Regulators'!E63+'Dep-Regulators'!E138+'Dep-Regulators'!E214</f>
        <v>0</v>
      </c>
      <c r="L57" s="190"/>
    </row>
    <row r="58" spans="2:12" x14ac:dyDescent="0.25">
      <c r="B58" s="165">
        <f>'Dep-Mains'!D520</f>
        <v>45077</v>
      </c>
      <c r="C58" s="188">
        <f>'Dep-Mains'!E64+'Dep-Mains'!E139+'Dep-Mains'!E215</f>
        <v>0</v>
      </c>
      <c r="D58" s="190"/>
      <c r="F58" s="165">
        <f>'Dep-Services'!D520</f>
        <v>45077</v>
      </c>
      <c r="G58" s="188">
        <f>'Dep-Services'!E64+'Dep-Services'!E139+'Dep-Services'!E215</f>
        <v>0</v>
      </c>
      <c r="H58" s="190"/>
      <c r="J58" s="165">
        <f>'Dep-Regulators'!D520</f>
        <v>45077</v>
      </c>
      <c r="K58" s="83">
        <f>'Dep-Regulators'!E64+'Dep-Regulators'!E139+'Dep-Regulators'!E215</f>
        <v>0</v>
      </c>
      <c r="L58" s="190"/>
    </row>
    <row r="59" spans="2:12" x14ac:dyDescent="0.25">
      <c r="B59" s="165">
        <f>'Dep-Mains'!D521</f>
        <v>45107</v>
      </c>
      <c r="C59" s="188">
        <f>'Dep-Mains'!E65+'Dep-Mains'!E140+'Dep-Mains'!E216</f>
        <v>0</v>
      </c>
      <c r="D59" s="190"/>
      <c r="F59" s="165">
        <f>'Dep-Services'!D521</f>
        <v>45107</v>
      </c>
      <c r="G59" s="188">
        <f>'Dep-Services'!E65+'Dep-Services'!E140+'Dep-Services'!E216</f>
        <v>0</v>
      </c>
      <c r="H59" s="190"/>
      <c r="J59" s="165">
        <f>'Dep-Regulators'!D521</f>
        <v>45107</v>
      </c>
      <c r="K59" s="83">
        <f>'Dep-Regulators'!E65+'Dep-Regulators'!E140+'Dep-Regulators'!E216</f>
        <v>0</v>
      </c>
      <c r="L59" s="190"/>
    </row>
    <row r="60" spans="2:12" x14ac:dyDescent="0.25">
      <c r="B60" s="165">
        <f>'Dep-Mains'!D522</f>
        <v>45138</v>
      </c>
      <c r="C60" s="188">
        <f>'Dep-Mains'!E66+'Dep-Mains'!E141+'Dep-Mains'!E217</f>
        <v>0</v>
      </c>
      <c r="D60" s="190"/>
      <c r="F60" s="165">
        <f>'Dep-Services'!D522</f>
        <v>45138</v>
      </c>
      <c r="G60" s="188">
        <f>'Dep-Services'!E66+'Dep-Services'!E141+'Dep-Services'!E217</f>
        <v>0</v>
      </c>
      <c r="H60" s="190"/>
      <c r="J60" s="165">
        <f>'Dep-Regulators'!D522</f>
        <v>45138</v>
      </c>
      <c r="K60" s="83">
        <f>'Dep-Regulators'!E66+'Dep-Regulators'!E141+'Dep-Regulators'!E217</f>
        <v>0</v>
      </c>
      <c r="L60" s="190"/>
    </row>
    <row r="61" spans="2:12" x14ac:dyDescent="0.25">
      <c r="B61" s="165">
        <f>'Dep-Mains'!D523</f>
        <v>45169</v>
      </c>
      <c r="C61" s="188">
        <f>'Dep-Mains'!E67+'Dep-Mains'!E142+'Dep-Mains'!E218</f>
        <v>0</v>
      </c>
      <c r="D61" s="191"/>
      <c r="F61" s="165">
        <f>'Dep-Services'!D523</f>
        <v>45169</v>
      </c>
      <c r="G61" s="188">
        <f>'Dep-Services'!E67+'Dep-Services'!E142+'Dep-Services'!E218</f>
        <v>0</v>
      </c>
      <c r="H61" s="191"/>
      <c r="J61" s="165">
        <f>'Dep-Regulators'!D523</f>
        <v>45169</v>
      </c>
      <c r="K61" s="83">
        <f>'Dep-Regulators'!E67+'Dep-Regulators'!E142+'Dep-Regulators'!E218</f>
        <v>0</v>
      </c>
      <c r="L61" s="191"/>
    </row>
    <row r="62" spans="2:12" x14ac:dyDescent="0.25">
      <c r="B62" s="165">
        <f>'Dep-Mains'!D524</f>
        <v>45199</v>
      </c>
      <c r="C62" s="188">
        <f>'Dep-Mains'!E68+'Dep-Mains'!E143+'Dep-Mains'!E219</f>
        <v>0</v>
      </c>
      <c r="D62" s="190"/>
      <c r="F62" s="165">
        <f>'Dep-Services'!D524</f>
        <v>45199</v>
      </c>
      <c r="G62" s="188">
        <f>'Dep-Services'!E68+'Dep-Services'!E143+'Dep-Services'!E219</f>
        <v>0</v>
      </c>
      <c r="H62" s="190"/>
      <c r="J62" s="165">
        <f>'Dep-Regulators'!D524</f>
        <v>45199</v>
      </c>
      <c r="K62" s="83">
        <f>'Dep-Regulators'!E68+'Dep-Regulators'!E143+'Dep-Regulators'!E219</f>
        <v>0</v>
      </c>
      <c r="L62" s="190"/>
    </row>
    <row r="63" spans="2:12" x14ac:dyDescent="0.25">
      <c r="B63" s="165">
        <f>'Dep-Mains'!D525</f>
        <v>45230</v>
      </c>
      <c r="C63" s="188">
        <f>'Dep-Mains'!E69+'Dep-Mains'!E144+'Dep-Mains'!E220</f>
        <v>0</v>
      </c>
      <c r="D63" s="190"/>
      <c r="F63" s="165">
        <f>'Dep-Services'!D525</f>
        <v>45230</v>
      </c>
      <c r="G63" s="188">
        <f>'Dep-Services'!E69+'Dep-Services'!E144+'Dep-Services'!E220</f>
        <v>0</v>
      </c>
      <c r="H63" s="190"/>
      <c r="J63" s="165">
        <f>'Dep-Regulators'!D525</f>
        <v>45230</v>
      </c>
      <c r="K63" s="83">
        <f>'Dep-Regulators'!E69+'Dep-Regulators'!E144+'Dep-Regulators'!E220</f>
        <v>0</v>
      </c>
      <c r="L63" s="190"/>
    </row>
    <row r="64" spans="2:12" x14ac:dyDescent="0.25">
      <c r="B64" s="165">
        <f>'Dep-Mains'!D526</f>
        <v>45260</v>
      </c>
      <c r="C64" s="188">
        <f>'Dep-Mains'!E70+'Dep-Mains'!E145+'Dep-Mains'!E221</f>
        <v>0</v>
      </c>
      <c r="D64" s="190"/>
      <c r="F64" s="165">
        <f>'Dep-Services'!D526</f>
        <v>45260</v>
      </c>
      <c r="G64" s="188">
        <f>'Dep-Services'!E70+'Dep-Services'!E145+'Dep-Services'!E221</f>
        <v>0</v>
      </c>
      <c r="H64" s="190"/>
      <c r="J64" s="165">
        <f>'Dep-Regulators'!D526</f>
        <v>45260</v>
      </c>
      <c r="K64" s="83">
        <f>'Dep-Regulators'!E70+'Dep-Regulators'!E145+'Dep-Regulators'!E221</f>
        <v>0</v>
      </c>
      <c r="L64" s="190"/>
    </row>
    <row r="65" spans="2:12" x14ac:dyDescent="0.25">
      <c r="B65" s="165">
        <f>'Dep-Mains'!D527</f>
        <v>45291</v>
      </c>
      <c r="C65" s="65">
        <f>'Dep-Mains'!E71+'Dep-Mains'!E146+'Dep-Mains'!E222</f>
        <v>0</v>
      </c>
      <c r="D65" s="192"/>
      <c r="E65" s="274"/>
      <c r="F65" s="288">
        <f>'Dep-Services'!D527</f>
        <v>45291</v>
      </c>
      <c r="G65" s="65">
        <f>'Dep-Services'!E71+'Dep-Services'!E146+'Dep-Services'!E222</f>
        <v>0</v>
      </c>
      <c r="H65" s="192"/>
      <c r="I65" s="274"/>
      <c r="J65" s="165">
        <f>'Dep-Regulators'!D527</f>
        <v>45291</v>
      </c>
      <c r="K65" s="65">
        <f>'Dep-Regulators'!E71+'Dep-Regulators'!E146+'Dep-Regulators'!E222</f>
        <v>0</v>
      </c>
      <c r="L65" s="192"/>
    </row>
    <row r="66" spans="2:12" ht="24.75" customHeight="1" x14ac:dyDescent="0.25">
      <c r="B66" s="289" t="s">
        <v>0</v>
      </c>
      <c r="C66" s="188">
        <f>SUMIF(C6:C65,"&lt;&gt;#N/A")</f>
        <v>498464.50401999999</v>
      </c>
      <c r="D66" s="188">
        <f>SUMIF(D6:D65,"&lt;&gt;#N/A")</f>
        <v>0</v>
      </c>
      <c r="F66" s="289" t="s">
        <v>0</v>
      </c>
      <c r="G66" s="188">
        <f>SUMIF(G6:G65,"&lt;&gt;#N/A")</f>
        <v>723855.78821000003</v>
      </c>
      <c r="H66" s="188">
        <f>SUMIF(H6:H65,"&lt;&gt;#N/A")</f>
        <v>0</v>
      </c>
      <c r="J66" s="289" t="s">
        <v>0</v>
      </c>
      <c r="K66" s="188">
        <f>SUMIF(K6:K65,"&lt;&gt;#N/A")</f>
        <v>13133.464720000002</v>
      </c>
      <c r="L66" s="188">
        <f>SUMIF(L6:L65,"&lt;&gt;#N/A")</f>
        <v>0</v>
      </c>
    </row>
    <row r="67" spans="2:12" x14ac:dyDescent="0.25">
      <c r="B67" s="165"/>
    </row>
    <row r="68" spans="2:12" x14ac:dyDescent="0.25">
      <c r="B68" s="165"/>
    </row>
    <row r="69" spans="2:12" x14ac:dyDescent="0.25">
      <c r="B69" s="165"/>
    </row>
    <row r="70" spans="2:12" x14ac:dyDescent="0.25">
      <c r="B70" s="165"/>
    </row>
    <row r="71" spans="2:12" x14ac:dyDescent="0.25">
      <c r="B71" s="165"/>
    </row>
    <row r="72" spans="2:12" x14ac:dyDescent="0.25">
      <c r="B72" s="165"/>
    </row>
    <row r="73" spans="2:12" x14ac:dyDescent="0.25">
      <c r="B73" s="165"/>
    </row>
    <row r="74" spans="2:12" x14ac:dyDescent="0.25">
      <c r="B74" s="165"/>
    </row>
    <row r="75" spans="2:12" x14ac:dyDescent="0.25">
      <c r="B75" s="165"/>
    </row>
    <row r="76" spans="2:12" x14ac:dyDescent="0.25">
      <c r="B76" s="165"/>
    </row>
    <row r="77" spans="2:12" x14ac:dyDescent="0.25">
      <c r="B77" s="165"/>
    </row>
    <row r="78" spans="2:12" x14ac:dyDescent="0.25">
      <c r="B78" s="165"/>
    </row>
    <row r="79" spans="2:12" x14ac:dyDescent="0.25">
      <c r="B79" s="165"/>
    </row>
    <row r="80" spans="2:12" x14ac:dyDescent="0.25">
      <c r="B80" s="165"/>
    </row>
    <row r="81" spans="2:2" x14ac:dyDescent="0.25">
      <c r="B81" s="165"/>
    </row>
    <row r="82" spans="2:2" x14ac:dyDescent="0.25">
      <c r="B82" s="165"/>
    </row>
    <row r="83" spans="2:2" x14ac:dyDescent="0.25">
      <c r="B83" s="165"/>
    </row>
    <row r="84" spans="2:2" x14ac:dyDescent="0.25">
      <c r="B84" s="165"/>
    </row>
    <row r="85" spans="2:2" x14ac:dyDescent="0.25">
      <c r="B85" s="165"/>
    </row>
    <row r="86" spans="2:2" x14ac:dyDescent="0.25">
      <c r="B86" s="165"/>
    </row>
    <row r="87" spans="2:2" x14ac:dyDescent="0.25">
      <c r="B87" s="165"/>
    </row>
    <row r="88" spans="2:2" x14ac:dyDescent="0.25">
      <c r="B88" s="165"/>
    </row>
    <row r="89" spans="2:2" x14ac:dyDescent="0.25">
      <c r="B89" s="165"/>
    </row>
    <row r="90" spans="2:2" x14ac:dyDescent="0.25">
      <c r="B90" s="165"/>
    </row>
    <row r="91" spans="2:2" x14ac:dyDescent="0.25">
      <c r="B91" s="165"/>
    </row>
    <row r="92" spans="2:2" x14ac:dyDescent="0.25">
      <c r="B92" s="165"/>
    </row>
    <row r="93" spans="2:2" x14ac:dyDescent="0.25">
      <c r="B93" s="165"/>
    </row>
    <row r="94" spans="2:2" x14ac:dyDescent="0.25">
      <c r="B94" s="165"/>
    </row>
    <row r="95" spans="2:2" x14ac:dyDescent="0.25">
      <c r="B95" s="165"/>
    </row>
    <row r="96" spans="2:2" x14ac:dyDescent="0.25">
      <c r="B96" s="165"/>
    </row>
    <row r="97" spans="2:2" x14ac:dyDescent="0.25">
      <c r="B97" s="165"/>
    </row>
    <row r="98" spans="2:2" x14ac:dyDescent="0.25">
      <c r="B98" s="165"/>
    </row>
    <row r="99" spans="2:2" x14ac:dyDescent="0.25">
      <c r="B99" s="165"/>
    </row>
    <row r="100" spans="2:2" x14ac:dyDescent="0.25">
      <c r="B100" s="165"/>
    </row>
    <row r="101" spans="2:2" x14ac:dyDescent="0.25">
      <c r="B101" s="165"/>
    </row>
    <row r="102" spans="2:2" x14ac:dyDescent="0.25">
      <c r="B102" s="165"/>
    </row>
    <row r="103" spans="2:2" x14ac:dyDescent="0.25">
      <c r="B103" s="165"/>
    </row>
    <row r="104" spans="2:2" x14ac:dyDescent="0.25">
      <c r="B104" s="165"/>
    </row>
    <row r="105" spans="2:2" x14ac:dyDescent="0.25">
      <c r="B105" s="165"/>
    </row>
    <row r="106" spans="2:2" x14ac:dyDescent="0.25">
      <c r="B106" s="165"/>
    </row>
    <row r="107" spans="2:2" x14ac:dyDescent="0.25">
      <c r="B107" s="165"/>
    </row>
    <row r="108" spans="2:2" x14ac:dyDescent="0.25">
      <c r="B108" s="165"/>
    </row>
    <row r="109" spans="2:2" x14ac:dyDescent="0.25">
      <c r="B109" s="165"/>
    </row>
    <row r="110" spans="2:2" x14ac:dyDescent="0.25">
      <c r="B110" s="165"/>
    </row>
    <row r="111" spans="2:2" x14ac:dyDescent="0.25">
      <c r="B111" s="165"/>
    </row>
    <row r="112" spans="2:2" x14ac:dyDescent="0.25">
      <c r="B112" s="165"/>
    </row>
    <row r="113" spans="2:2" x14ac:dyDescent="0.25">
      <c r="B113" s="165"/>
    </row>
    <row r="114" spans="2:2" x14ac:dyDescent="0.25">
      <c r="B114" s="165"/>
    </row>
    <row r="115" spans="2:2" x14ac:dyDescent="0.25">
      <c r="B115" s="165"/>
    </row>
    <row r="116" spans="2:2" x14ac:dyDescent="0.25">
      <c r="B116" s="165"/>
    </row>
    <row r="117" spans="2:2" x14ac:dyDescent="0.25">
      <c r="B117" s="165"/>
    </row>
    <row r="118" spans="2:2" x14ac:dyDescent="0.25">
      <c r="B118" s="165"/>
    </row>
    <row r="119" spans="2:2" x14ac:dyDescent="0.25">
      <c r="B119" s="165"/>
    </row>
    <row r="120" spans="2:2" x14ac:dyDescent="0.25">
      <c r="B120" s="165"/>
    </row>
    <row r="121" spans="2:2" x14ac:dyDescent="0.25">
      <c r="B121" s="165"/>
    </row>
    <row r="122" spans="2:2" x14ac:dyDescent="0.25">
      <c r="B122" s="165"/>
    </row>
    <row r="123" spans="2:2" x14ac:dyDescent="0.25">
      <c r="B123" s="165"/>
    </row>
    <row r="124" spans="2:2" x14ac:dyDescent="0.25">
      <c r="B124" s="165"/>
    </row>
    <row r="125" spans="2:2" x14ac:dyDescent="0.25">
      <c r="B125" s="165"/>
    </row>
    <row r="126" spans="2:2" x14ac:dyDescent="0.25">
      <c r="B126" s="165"/>
    </row>
    <row r="127" spans="2:2" x14ac:dyDescent="0.25">
      <c r="B127" s="165"/>
    </row>
    <row r="128" spans="2:2" x14ac:dyDescent="0.25">
      <c r="B128" s="165"/>
    </row>
    <row r="129" spans="2:2" x14ac:dyDescent="0.25">
      <c r="B129" s="165"/>
    </row>
    <row r="130" spans="2:2" x14ac:dyDescent="0.25">
      <c r="B130" s="165"/>
    </row>
    <row r="131" spans="2:2" x14ac:dyDescent="0.25">
      <c r="B131" s="165"/>
    </row>
    <row r="132" spans="2:2" x14ac:dyDescent="0.25">
      <c r="B132" s="165"/>
    </row>
    <row r="133" spans="2:2" x14ac:dyDescent="0.25">
      <c r="B133" s="165"/>
    </row>
    <row r="134" spans="2:2" x14ac:dyDescent="0.25">
      <c r="B134" s="289"/>
    </row>
    <row r="135" spans="2:2" x14ac:dyDescent="0.25">
      <c r="B135" s="165"/>
    </row>
    <row r="136" spans="2:2" x14ac:dyDescent="0.25">
      <c r="B136" s="165"/>
    </row>
    <row r="137" spans="2:2" x14ac:dyDescent="0.25">
      <c r="B137" s="165"/>
    </row>
    <row r="138" spans="2:2" x14ac:dyDescent="0.25">
      <c r="B138" s="165"/>
    </row>
    <row r="139" spans="2:2" x14ac:dyDescent="0.25">
      <c r="B139" s="165"/>
    </row>
    <row r="140" spans="2:2" x14ac:dyDescent="0.25">
      <c r="B140" s="165"/>
    </row>
    <row r="141" spans="2:2" x14ac:dyDescent="0.25">
      <c r="B141" s="165"/>
    </row>
    <row r="142" spans="2:2" x14ac:dyDescent="0.25">
      <c r="B142" s="165"/>
    </row>
    <row r="143" spans="2:2" x14ac:dyDescent="0.25">
      <c r="B143" s="165"/>
    </row>
    <row r="144" spans="2:2" x14ac:dyDescent="0.25">
      <c r="B144" s="165"/>
    </row>
    <row r="145" spans="2:2" x14ac:dyDescent="0.25">
      <c r="B145" s="165"/>
    </row>
  </sheetData>
  <mergeCells count="3">
    <mergeCell ref="C4:D4"/>
    <mergeCell ref="G4:H4"/>
    <mergeCell ref="K4:L4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17" width="10.85546875" style="7" customWidth="1"/>
    <col min="18" max="18" width="11.85546875" style="7" bestFit="1" customWidth="1"/>
    <col min="19" max="78" width="10.85546875" style="7" customWidth="1"/>
    <col min="79" max="16384" width="9.140625" style="7"/>
  </cols>
  <sheetData>
    <row r="1" spans="1:769" ht="20.25" x14ac:dyDescent="0.3">
      <c r="C1" s="290" t="s">
        <v>208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71.978429174664399</v>
      </c>
      <c r="E3" s="294">
        <f>ROUND(D3*12,0)</f>
        <v>864</v>
      </c>
      <c r="F3" s="202">
        <f>INPUTS!C61</f>
        <v>1.3893051174725952E-2</v>
      </c>
      <c r="G3" s="202">
        <f>F3/12</f>
        <v>1.1577542645604961E-3</v>
      </c>
      <c r="H3" s="203"/>
      <c r="I3" s="295"/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02">
        <f>HLOOKUP(D12,INPUTS!$D$52:$BW$59,IF(B12=1,3,7),FALSE)</f>
        <v>2287.4462200000007</v>
      </c>
      <c r="F12" s="303"/>
      <c r="G12" s="229">
        <f>IF($D12=G$9,$E$12*$G$3/2,IF(AND($C12+$E$3&gt;G$8,G$9&gt;$D12),$E$12*$G$3,0))</f>
        <v>1.3241503080788939</v>
      </c>
      <c r="H12" s="229">
        <f t="shared" ref="H12:AL12" si="28">IF($D12=H$9,$E$12*$G$3/2,IF(AND($C12+$E$3&gt;H$8,H$9&gt;$D12),$E$12*$G$3,0))</f>
        <v>2.6483006161577878</v>
      </c>
      <c r="I12" s="229">
        <f t="shared" si="28"/>
        <v>2.6483006161577878</v>
      </c>
      <c r="J12" s="229">
        <f t="shared" si="28"/>
        <v>2.6483006161577878</v>
      </c>
      <c r="K12" s="229">
        <f t="shared" si="28"/>
        <v>2.6483006161577878</v>
      </c>
      <c r="L12" s="229">
        <f t="shared" si="28"/>
        <v>2.6483006161577878</v>
      </c>
      <c r="M12" s="229">
        <f t="shared" si="28"/>
        <v>2.6483006161577878</v>
      </c>
      <c r="N12" s="229">
        <f t="shared" si="28"/>
        <v>2.6483006161577878</v>
      </c>
      <c r="O12" s="229">
        <f t="shared" si="28"/>
        <v>2.6483006161577878</v>
      </c>
      <c r="P12" s="229">
        <f t="shared" si="28"/>
        <v>2.6483006161577878</v>
      </c>
      <c r="Q12" s="229">
        <f t="shared" si="28"/>
        <v>2.6483006161577878</v>
      </c>
      <c r="R12" s="229">
        <f t="shared" si="28"/>
        <v>2.6483006161577878</v>
      </c>
      <c r="S12" s="229">
        <f t="shared" si="28"/>
        <v>2.6483006161577878</v>
      </c>
      <c r="T12" s="229">
        <f t="shared" si="28"/>
        <v>2.6483006161577878</v>
      </c>
      <c r="U12" s="229">
        <f t="shared" si="28"/>
        <v>2.6483006161577878</v>
      </c>
      <c r="V12" s="229">
        <f t="shared" si="28"/>
        <v>2.6483006161577878</v>
      </c>
      <c r="W12" s="229">
        <f t="shared" si="28"/>
        <v>2.6483006161577878</v>
      </c>
      <c r="X12" s="229">
        <f t="shared" si="28"/>
        <v>2.6483006161577878</v>
      </c>
      <c r="Y12" s="229">
        <f t="shared" si="28"/>
        <v>2.6483006161577878</v>
      </c>
      <c r="Z12" s="229">
        <f t="shared" si="28"/>
        <v>2.6483006161577878</v>
      </c>
      <c r="AA12" s="229">
        <f t="shared" si="28"/>
        <v>2.6483006161577878</v>
      </c>
      <c r="AB12" s="229">
        <f t="shared" si="28"/>
        <v>2.6483006161577878</v>
      </c>
      <c r="AC12" s="229">
        <f t="shared" si="28"/>
        <v>2.6483006161577878</v>
      </c>
      <c r="AD12" s="229">
        <f t="shared" si="28"/>
        <v>2.6483006161577878</v>
      </c>
      <c r="AE12" s="229">
        <f t="shared" si="28"/>
        <v>2.6483006161577878</v>
      </c>
      <c r="AF12" s="229">
        <f t="shared" si="28"/>
        <v>2.6483006161577878</v>
      </c>
      <c r="AG12" s="229">
        <f t="shared" si="28"/>
        <v>2.6483006161577878</v>
      </c>
      <c r="AH12" s="229">
        <f t="shared" si="28"/>
        <v>2.6483006161577878</v>
      </c>
      <c r="AI12" s="229">
        <f t="shared" si="28"/>
        <v>2.6483006161577878</v>
      </c>
      <c r="AJ12" s="229">
        <f t="shared" si="28"/>
        <v>2.6483006161577878</v>
      </c>
      <c r="AK12" s="229">
        <f t="shared" si="28"/>
        <v>2.6483006161577878</v>
      </c>
      <c r="AL12" s="229">
        <f t="shared" si="28"/>
        <v>2.6483006161577878</v>
      </c>
      <c r="AM12" s="229">
        <f t="shared" ref="AM12" si="29">IF($D12=AM$9,$E$12*$G$3/2,IF(AND($C12+$E$3&gt;AM$8,AM$9&gt;$D12),$E$12*$G$3,0))</f>
        <v>2.6483006161577878</v>
      </c>
      <c r="AN12" s="229">
        <f>IF($D12=AN$9,$E$12*$G$3/2,IF(AND($C12+$E$3&gt;AN$8,AN$9&gt;$D12),$E$12*$G$3,0))</f>
        <v>2.6483006161577878</v>
      </c>
      <c r="AO12" s="229">
        <f t="shared" ref="AO12:BZ12" si="30">IF($D12=AO$9,$E$12*$G$3/2,IF(AND($C12+$E$3&gt;AO$8,AO$9&gt;$D12),$E$12*$G$3,0))</f>
        <v>2.6483006161577878</v>
      </c>
      <c r="AP12" s="229">
        <f t="shared" si="30"/>
        <v>2.6483006161577878</v>
      </c>
      <c r="AQ12" s="229">
        <f t="shared" si="30"/>
        <v>2.6483006161577878</v>
      </c>
      <c r="AR12" s="229">
        <f t="shared" si="30"/>
        <v>2.6483006161577878</v>
      </c>
      <c r="AS12" s="229">
        <f t="shared" si="30"/>
        <v>2.6483006161577878</v>
      </c>
      <c r="AT12" s="229">
        <f t="shared" si="30"/>
        <v>2.6483006161577878</v>
      </c>
      <c r="AU12" s="229">
        <f t="shared" si="30"/>
        <v>2.6483006161577878</v>
      </c>
      <c r="AV12" s="229">
        <f t="shared" si="30"/>
        <v>2.6483006161577878</v>
      </c>
      <c r="AW12" s="229">
        <f t="shared" si="30"/>
        <v>2.6483006161577878</v>
      </c>
      <c r="AX12" s="229">
        <f t="shared" si="30"/>
        <v>2.6483006161577878</v>
      </c>
      <c r="AY12" s="229">
        <f t="shared" si="30"/>
        <v>2.6483006161577878</v>
      </c>
      <c r="AZ12" s="229">
        <f t="shared" si="30"/>
        <v>2.6483006161577878</v>
      </c>
      <c r="BA12" s="229">
        <f t="shared" si="30"/>
        <v>2.6483006161577878</v>
      </c>
      <c r="BB12" s="229">
        <f t="shared" si="30"/>
        <v>2.6483006161577878</v>
      </c>
      <c r="BC12" s="229">
        <f t="shared" si="30"/>
        <v>2.6483006161577878</v>
      </c>
      <c r="BD12" s="229">
        <f t="shared" si="30"/>
        <v>2.6483006161577878</v>
      </c>
      <c r="BE12" s="229">
        <f t="shared" si="30"/>
        <v>2.6483006161577878</v>
      </c>
      <c r="BF12" s="229">
        <f t="shared" si="30"/>
        <v>2.6483006161577878</v>
      </c>
      <c r="BG12" s="229">
        <f t="shared" si="30"/>
        <v>2.6483006161577878</v>
      </c>
      <c r="BH12" s="229">
        <f t="shared" si="30"/>
        <v>2.6483006161577878</v>
      </c>
      <c r="BI12" s="229">
        <f t="shared" si="30"/>
        <v>2.6483006161577878</v>
      </c>
      <c r="BJ12" s="229">
        <f t="shared" si="30"/>
        <v>2.6483006161577878</v>
      </c>
      <c r="BK12" s="229">
        <f t="shared" si="30"/>
        <v>2.6483006161577878</v>
      </c>
      <c r="BL12" s="229">
        <f t="shared" si="30"/>
        <v>2.6483006161577878</v>
      </c>
      <c r="BM12" s="229">
        <f t="shared" si="30"/>
        <v>2.6483006161577878</v>
      </c>
      <c r="BN12" s="229">
        <f t="shared" si="30"/>
        <v>2.6483006161577878</v>
      </c>
      <c r="BO12" s="229">
        <f t="shared" si="30"/>
        <v>2.6483006161577878</v>
      </c>
      <c r="BP12" s="229">
        <f t="shared" si="30"/>
        <v>2.6483006161577878</v>
      </c>
      <c r="BQ12" s="229">
        <f t="shared" si="30"/>
        <v>2.6483006161577878</v>
      </c>
      <c r="BR12" s="229">
        <f t="shared" si="30"/>
        <v>2.6483006161577878</v>
      </c>
      <c r="BS12" s="229">
        <f t="shared" si="30"/>
        <v>2.6483006161577878</v>
      </c>
      <c r="BT12" s="229">
        <f t="shared" si="30"/>
        <v>2.6483006161577878</v>
      </c>
      <c r="BU12" s="229">
        <f t="shared" si="30"/>
        <v>2.6483006161577878</v>
      </c>
      <c r="BV12" s="229">
        <f t="shared" si="30"/>
        <v>2.6483006161577878</v>
      </c>
      <c r="BW12" s="229">
        <f t="shared" si="30"/>
        <v>2.6483006161577878</v>
      </c>
      <c r="BX12" s="229">
        <f t="shared" si="30"/>
        <v>2.6483006161577878</v>
      </c>
      <c r="BY12" s="229">
        <f t="shared" si="30"/>
        <v>2.6483006161577878</v>
      </c>
      <c r="BZ12" s="229">
        <f t="shared" si="30"/>
        <v>2.6483006161577878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02">
        <f>HLOOKUP(D13,INPUTS!$D$52:$BW$59,IF(B13=1,3,7),FALSE)</f>
        <v>2558.6621900000005</v>
      </c>
      <c r="F13" s="303"/>
      <c r="G13" s="229">
        <f t="shared" ref="G13:AL13" si="31">IF($D13=G$9,$E$13*$G$3/2,IF(AND($C13+$E$3&gt;G$8,G$9&gt;$D13),$E$13*$G$3,0))</f>
        <v>0</v>
      </c>
      <c r="H13" s="229">
        <f t="shared" si="31"/>
        <v>1.4811510310210994</v>
      </c>
      <c r="I13" s="229">
        <f t="shared" si="31"/>
        <v>2.9623020620421987</v>
      </c>
      <c r="J13" s="229">
        <f t="shared" si="31"/>
        <v>2.9623020620421987</v>
      </c>
      <c r="K13" s="229">
        <f t="shared" si="31"/>
        <v>2.9623020620421987</v>
      </c>
      <c r="L13" s="229">
        <f t="shared" si="31"/>
        <v>2.9623020620421987</v>
      </c>
      <c r="M13" s="229">
        <f t="shared" si="31"/>
        <v>2.9623020620421987</v>
      </c>
      <c r="N13" s="229">
        <f t="shared" si="31"/>
        <v>2.9623020620421987</v>
      </c>
      <c r="O13" s="229">
        <f t="shared" si="31"/>
        <v>2.9623020620421987</v>
      </c>
      <c r="P13" s="229">
        <f t="shared" si="31"/>
        <v>2.9623020620421987</v>
      </c>
      <c r="Q13" s="229">
        <f t="shared" si="31"/>
        <v>2.9623020620421987</v>
      </c>
      <c r="R13" s="229">
        <f t="shared" si="31"/>
        <v>2.9623020620421987</v>
      </c>
      <c r="S13" s="229">
        <f t="shared" si="31"/>
        <v>2.9623020620421987</v>
      </c>
      <c r="T13" s="229">
        <f t="shared" si="31"/>
        <v>2.9623020620421987</v>
      </c>
      <c r="U13" s="229">
        <f t="shared" si="31"/>
        <v>2.9623020620421987</v>
      </c>
      <c r="V13" s="229">
        <f t="shared" si="31"/>
        <v>2.9623020620421987</v>
      </c>
      <c r="W13" s="229">
        <f t="shared" si="31"/>
        <v>2.9623020620421987</v>
      </c>
      <c r="X13" s="229">
        <f t="shared" si="31"/>
        <v>2.9623020620421987</v>
      </c>
      <c r="Y13" s="229">
        <f t="shared" si="31"/>
        <v>2.9623020620421987</v>
      </c>
      <c r="Z13" s="229">
        <f t="shared" si="31"/>
        <v>2.9623020620421987</v>
      </c>
      <c r="AA13" s="229">
        <f t="shared" si="31"/>
        <v>2.9623020620421987</v>
      </c>
      <c r="AB13" s="229">
        <f t="shared" si="31"/>
        <v>2.9623020620421987</v>
      </c>
      <c r="AC13" s="229">
        <f t="shared" si="31"/>
        <v>2.9623020620421987</v>
      </c>
      <c r="AD13" s="229">
        <f t="shared" si="31"/>
        <v>2.9623020620421987</v>
      </c>
      <c r="AE13" s="229">
        <f t="shared" si="31"/>
        <v>2.9623020620421987</v>
      </c>
      <c r="AF13" s="229">
        <f t="shared" si="31"/>
        <v>2.9623020620421987</v>
      </c>
      <c r="AG13" s="229">
        <f t="shared" si="31"/>
        <v>2.9623020620421987</v>
      </c>
      <c r="AH13" s="229">
        <f t="shared" si="31"/>
        <v>2.9623020620421987</v>
      </c>
      <c r="AI13" s="229">
        <f t="shared" si="31"/>
        <v>2.9623020620421987</v>
      </c>
      <c r="AJ13" s="229">
        <f t="shared" si="31"/>
        <v>2.9623020620421987</v>
      </c>
      <c r="AK13" s="229">
        <f t="shared" si="31"/>
        <v>2.9623020620421987</v>
      </c>
      <c r="AL13" s="229">
        <f t="shared" si="31"/>
        <v>2.9623020620421987</v>
      </c>
      <c r="AM13" s="229">
        <f t="shared" ref="AM13:BZ13" si="32">IF($D13=AM$9,$E$13*$G$3/2,IF(AND($C13+$E$3&gt;AM$8,AM$9&gt;$D13),$E$13*$G$3,0))</f>
        <v>2.9623020620421987</v>
      </c>
      <c r="AN13" s="229">
        <f t="shared" si="32"/>
        <v>2.9623020620421987</v>
      </c>
      <c r="AO13" s="229">
        <f t="shared" si="32"/>
        <v>2.9623020620421987</v>
      </c>
      <c r="AP13" s="229">
        <f t="shared" si="32"/>
        <v>2.9623020620421987</v>
      </c>
      <c r="AQ13" s="229">
        <f t="shared" si="32"/>
        <v>2.9623020620421987</v>
      </c>
      <c r="AR13" s="229">
        <f t="shared" si="32"/>
        <v>2.9623020620421987</v>
      </c>
      <c r="AS13" s="229">
        <f t="shared" si="32"/>
        <v>2.9623020620421987</v>
      </c>
      <c r="AT13" s="229">
        <f t="shared" si="32"/>
        <v>2.9623020620421987</v>
      </c>
      <c r="AU13" s="229">
        <f t="shared" si="32"/>
        <v>2.9623020620421987</v>
      </c>
      <c r="AV13" s="229">
        <f t="shared" si="32"/>
        <v>2.9623020620421987</v>
      </c>
      <c r="AW13" s="229">
        <f t="shared" si="32"/>
        <v>2.9623020620421987</v>
      </c>
      <c r="AX13" s="229">
        <f t="shared" si="32"/>
        <v>2.9623020620421987</v>
      </c>
      <c r="AY13" s="229">
        <f t="shared" si="32"/>
        <v>2.9623020620421987</v>
      </c>
      <c r="AZ13" s="229">
        <f t="shared" si="32"/>
        <v>2.9623020620421987</v>
      </c>
      <c r="BA13" s="229">
        <f t="shared" si="32"/>
        <v>2.9623020620421987</v>
      </c>
      <c r="BB13" s="229">
        <f t="shared" si="32"/>
        <v>2.9623020620421987</v>
      </c>
      <c r="BC13" s="229">
        <f t="shared" si="32"/>
        <v>2.9623020620421987</v>
      </c>
      <c r="BD13" s="229">
        <f t="shared" si="32"/>
        <v>2.9623020620421987</v>
      </c>
      <c r="BE13" s="229">
        <f t="shared" si="32"/>
        <v>2.9623020620421987</v>
      </c>
      <c r="BF13" s="229">
        <f t="shared" si="32"/>
        <v>2.9623020620421987</v>
      </c>
      <c r="BG13" s="229">
        <f t="shared" si="32"/>
        <v>2.9623020620421987</v>
      </c>
      <c r="BH13" s="229">
        <f t="shared" si="32"/>
        <v>2.9623020620421987</v>
      </c>
      <c r="BI13" s="229">
        <f t="shared" si="32"/>
        <v>2.9623020620421987</v>
      </c>
      <c r="BJ13" s="229">
        <f t="shared" si="32"/>
        <v>2.9623020620421987</v>
      </c>
      <c r="BK13" s="229">
        <f t="shared" si="32"/>
        <v>2.9623020620421987</v>
      </c>
      <c r="BL13" s="229">
        <f t="shared" si="32"/>
        <v>2.9623020620421987</v>
      </c>
      <c r="BM13" s="229">
        <f t="shared" si="32"/>
        <v>2.9623020620421987</v>
      </c>
      <c r="BN13" s="229">
        <f t="shared" si="32"/>
        <v>2.9623020620421987</v>
      </c>
      <c r="BO13" s="229">
        <f t="shared" si="32"/>
        <v>2.9623020620421987</v>
      </c>
      <c r="BP13" s="229">
        <f t="shared" si="32"/>
        <v>2.9623020620421987</v>
      </c>
      <c r="BQ13" s="229">
        <f t="shared" si="32"/>
        <v>2.9623020620421987</v>
      </c>
      <c r="BR13" s="229">
        <f t="shared" si="32"/>
        <v>2.9623020620421987</v>
      </c>
      <c r="BS13" s="229">
        <f t="shared" si="32"/>
        <v>2.9623020620421987</v>
      </c>
      <c r="BT13" s="229">
        <f t="shared" si="32"/>
        <v>2.9623020620421987</v>
      </c>
      <c r="BU13" s="229">
        <f t="shared" si="32"/>
        <v>2.9623020620421987</v>
      </c>
      <c r="BV13" s="229">
        <f t="shared" si="32"/>
        <v>2.9623020620421987</v>
      </c>
      <c r="BW13" s="229">
        <f t="shared" si="32"/>
        <v>2.9623020620421987</v>
      </c>
      <c r="BX13" s="229">
        <f t="shared" si="32"/>
        <v>2.9623020620421987</v>
      </c>
      <c r="BY13" s="229">
        <f t="shared" si="32"/>
        <v>2.9623020620421987</v>
      </c>
      <c r="BZ13" s="229">
        <f t="shared" si="32"/>
        <v>2.9623020620421987</v>
      </c>
    </row>
    <row r="14" spans="1:769" x14ac:dyDescent="0.2">
      <c r="A14" s="7" t="str">
        <v>Roll-in 1</v>
      </c>
      <c r="B14" s="7">
        <v>1</v>
      </c>
      <c r="C14" s="7">
        <f t="shared" ref="C14:C77" si="33">C13+1</f>
        <v>3</v>
      </c>
      <c r="D14" s="165">
        <f t="shared" ref="D14:D77" si="34">EOMONTH(D13,1)</f>
        <v>43555</v>
      </c>
      <c r="E14" s="302">
        <f>HLOOKUP(D14,INPUTS!$D$52:$BW$59,IF(B14=1,3,7),FALSE)</f>
        <v>3192.6812999999993</v>
      </c>
      <c r="F14" s="303"/>
      <c r="G14" s="229">
        <f t="shared" ref="G14:AL14" si="35">IF($D14=G$9,$E$14*$G$3/2,IF(AND($C14+$E$3&gt;G$8,G$9&gt;$D14),$E$14*$G$3,0))</f>
        <v>0</v>
      </c>
      <c r="H14" s="229">
        <f t="shared" si="35"/>
        <v>0</v>
      </c>
      <c r="I14" s="229">
        <f t="shared" si="35"/>
        <v>1.8481701952287739</v>
      </c>
      <c r="J14" s="229">
        <f t="shared" si="35"/>
        <v>3.6963403904575478</v>
      </c>
      <c r="K14" s="229">
        <f t="shared" si="35"/>
        <v>3.6963403904575478</v>
      </c>
      <c r="L14" s="229">
        <f t="shared" si="35"/>
        <v>3.6963403904575478</v>
      </c>
      <c r="M14" s="229">
        <f t="shared" si="35"/>
        <v>3.6963403904575478</v>
      </c>
      <c r="N14" s="229">
        <f t="shared" si="35"/>
        <v>3.6963403904575478</v>
      </c>
      <c r="O14" s="229">
        <f t="shared" si="35"/>
        <v>3.6963403904575478</v>
      </c>
      <c r="P14" s="229">
        <f t="shared" si="35"/>
        <v>3.6963403904575478</v>
      </c>
      <c r="Q14" s="229">
        <f t="shared" si="35"/>
        <v>3.6963403904575478</v>
      </c>
      <c r="R14" s="229">
        <f t="shared" si="35"/>
        <v>3.6963403904575478</v>
      </c>
      <c r="S14" s="229">
        <f t="shared" si="35"/>
        <v>3.6963403904575478</v>
      </c>
      <c r="T14" s="229">
        <f t="shared" si="35"/>
        <v>3.6963403904575478</v>
      </c>
      <c r="U14" s="229">
        <f t="shared" si="35"/>
        <v>3.6963403904575478</v>
      </c>
      <c r="V14" s="229">
        <f t="shared" si="35"/>
        <v>3.6963403904575478</v>
      </c>
      <c r="W14" s="229">
        <f t="shared" si="35"/>
        <v>3.6963403904575478</v>
      </c>
      <c r="X14" s="229">
        <f t="shared" si="35"/>
        <v>3.6963403904575478</v>
      </c>
      <c r="Y14" s="229">
        <f t="shared" si="35"/>
        <v>3.6963403904575478</v>
      </c>
      <c r="Z14" s="229">
        <f t="shared" si="35"/>
        <v>3.6963403904575478</v>
      </c>
      <c r="AA14" s="229">
        <f t="shared" si="35"/>
        <v>3.6963403904575478</v>
      </c>
      <c r="AB14" s="229">
        <f t="shared" si="35"/>
        <v>3.6963403904575478</v>
      </c>
      <c r="AC14" s="229">
        <f t="shared" si="35"/>
        <v>3.6963403904575478</v>
      </c>
      <c r="AD14" s="229">
        <f t="shared" si="35"/>
        <v>3.6963403904575478</v>
      </c>
      <c r="AE14" s="229">
        <f t="shared" si="35"/>
        <v>3.6963403904575478</v>
      </c>
      <c r="AF14" s="229">
        <f t="shared" si="35"/>
        <v>3.6963403904575478</v>
      </c>
      <c r="AG14" s="229">
        <f t="shared" si="35"/>
        <v>3.6963403904575478</v>
      </c>
      <c r="AH14" s="229">
        <f t="shared" si="35"/>
        <v>3.6963403904575478</v>
      </c>
      <c r="AI14" s="229">
        <f t="shared" si="35"/>
        <v>3.6963403904575478</v>
      </c>
      <c r="AJ14" s="229">
        <f t="shared" si="35"/>
        <v>3.6963403904575478</v>
      </c>
      <c r="AK14" s="229">
        <f t="shared" si="35"/>
        <v>3.6963403904575478</v>
      </c>
      <c r="AL14" s="229">
        <f t="shared" si="35"/>
        <v>3.6963403904575478</v>
      </c>
      <c r="AM14" s="229">
        <f t="shared" ref="AM14:BZ14" si="36">IF($D14=AM$9,$E$14*$G$3/2,IF(AND($C14+$E$3&gt;AM$8,AM$9&gt;$D14),$E$14*$G$3,0))</f>
        <v>3.6963403904575478</v>
      </c>
      <c r="AN14" s="229">
        <f t="shared" si="36"/>
        <v>3.6963403904575478</v>
      </c>
      <c r="AO14" s="229">
        <f t="shared" si="36"/>
        <v>3.6963403904575478</v>
      </c>
      <c r="AP14" s="229">
        <f t="shared" si="36"/>
        <v>3.6963403904575478</v>
      </c>
      <c r="AQ14" s="229">
        <f t="shared" si="36"/>
        <v>3.6963403904575478</v>
      </c>
      <c r="AR14" s="229">
        <f t="shared" si="36"/>
        <v>3.6963403904575478</v>
      </c>
      <c r="AS14" s="229">
        <f t="shared" si="36"/>
        <v>3.6963403904575478</v>
      </c>
      <c r="AT14" s="229">
        <f t="shared" si="36"/>
        <v>3.6963403904575478</v>
      </c>
      <c r="AU14" s="229">
        <f t="shared" si="36"/>
        <v>3.6963403904575478</v>
      </c>
      <c r="AV14" s="229">
        <f t="shared" si="36"/>
        <v>3.6963403904575478</v>
      </c>
      <c r="AW14" s="229">
        <f t="shared" si="36"/>
        <v>3.6963403904575478</v>
      </c>
      <c r="AX14" s="229">
        <f t="shared" si="36"/>
        <v>3.6963403904575478</v>
      </c>
      <c r="AY14" s="229">
        <f t="shared" si="36"/>
        <v>3.6963403904575478</v>
      </c>
      <c r="AZ14" s="229">
        <f t="shared" si="36"/>
        <v>3.6963403904575478</v>
      </c>
      <c r="BA14" s="229">
        <f t="shared" si="36"/>
        <v>3.6963403904575478</v>
      </c>
      <c r="BB14" s="229">
        <f t="shared" si="36"/>
        <v>3.6963403904575478</v>
      </c>
      <c r="BC14" s="229">
        <f t="shared" si="36"/>
        <v>3.6963403904575478</v>
      </c>
      <c r="BD14" s="229">
        <f t="shared" si="36"/>
        <v>3.6963403904575478</v>
      </c>
      <c r="BE14" s="229">
        <f t="shared" si="36"/>
        <v>3.6963403904575478</v>
      </c>
      <c r="BF14" s="229">
        <f t="shared" si="36"/>
        <v>3.6963403904575478</v>
      </c>
      <c r="BG14" s="229">
        <f t="shared" si="36"/>
        <v>3.6963403904575478</v>
      </c>
      <c r="BH14" s="229">
        <f t="shared" si="36"/>
        <v>3.6963403904575478</v>
      </c>
      <c r="BI14" s="229">
        <f t="shared" si="36"/>
        <v>3.6963403904575478</v>
      </c>
      <c r="BJ14" s="229">
        <f t="shared" si="36"/>
        <v>3.6963403904575478</v>
      </c>
      <c r="BK14" s="229">
        <f t="shared" si="36"/>
        <v>3.6963403904575478</v>
      </c>
      <c r="BL14" s="229">
        <f t="shared" si="36"/>
        <v>3.6963403904575478</v>
      </c>
      <c r="BM14" s="229">
        <f t="shared" si="36"/>
        <v>3.6963403904575478</v>
      </c>
      <c r="BN14" s="229">
        <f t="shared" si="36"/>
        <v>3.6963403904575478</v>
      </c>
      <c r="BO14" s="229">
        <f t="shared" si="36"/>
        <v>3.6963403904575478</v>
      </c>
      <c r="BP14" s="229">
        <f t="shared" si="36"/>
        <v>3.6963403904575478</v>
      </c>
      <c r="BQ14" s="229">
        <f t="shared" si="36"/>
        <v>3.6963403904575478</v>
      </c>
      <c r="BR14" s="229">
        <f t="shared" si="36"/>
        <v>3.6963403904575478</v>
      </c>
      <c r="BS14" s="229">
        <f t="shared" si="36"/>
        <v>3.6963403904575478</v>
      </c>
      <c r="BT14" s="229">
        <f t="shared" si="36"/>
        <v>3.6963403904575478</v>
      </c>
      <c r="BU14" s="229">
        <f t="shared" si="36"/>
        <v>3.6963403904575478</v>
      </c>
      <c r="BV14" s="229">
        <f t="shared" si="36"/>
        <v>3.6963403904575478</v>
      </c>
      <c r="BW14" s="229">
        <f t="shared" si="36"/>
        <v>3.6963403904575478</v>
      </c>
      <c r="BX14" s="229">
        <f t="shared" si="36"/>
        <v>3.6963403904575478</v>
      </c>
      <c r="BY14" s="229">
        <f t="shared" si="36"/>
        <v>3.6963403904575478</v>
      </c>
      <c r="BZ14" s="229">
        <f t="shared" si="36"/>
        <v>3.6963403904575478</v>
      </c>
    </row>
    <row r="15" spans="1:769" x14ac:dyDescent="0.2">
      <c r="A15" s="7" t="str">
        <v>Roll-in 1</v>
      </c>
      <c r="B15" s="7">
        <v>1</v>
      </c>
      <c r="C15" s="7">
        <f t="shared" si="33"/>
        <v>4</v>
      </c>
      <c r="D15" s="165">
        <f t="shared" si="34"/>
        <v>43585</v>
      </c>
      <c r="E15" s="302">
        <f>HLOOKUP(D15,INPUTS!$D$52:$BW$59,IF(B15=1,3,7),FALSE)</f>
        <v>9932.8411700000015</v>
      </c>
      <c r="F15" s="303"/>
      <c r="G15" s="229">
        <f t="shared" ref="G15:AL15" si="37">IF($D15=G$9,$E$15*$G$3/2,IF(AND($C15+$E$3&gt;G$8,G$9&gt;$D15),$E$15*$G$3,0))</f>
        <v>0</v>
      </c>
      <c r="H15" s="229">
        <f t="shared" si="37"/>
        <v>0</v>
      </c>
      <c r="I15" s="229">
        <f t="shared" si="37"/>
        <v>0</v>
      </c>
      <c r="J15" s="229">
        <f t="shared" si="37"/>
        <v>5.7498946118847849</v>
      </c>
      <c r="K15" s="229">
        <f t="shared" si="37"/>
        <v>11.49978922376957</v>
      </c>
      <c r="L15" s="229">
        <f t="shared" si="37"/>
        <v>11.49978922376957</v>
      </c>
      <c r="M15" s="229">
        <f t="shared" si="37"/>
        <v>11.49978922376957</v>
      </c>
      <c r="N15" s="229">
        <f t="shared" si="37"/>
        <v>11.49978922376957</v>
      </c>
      <c r="O15" s="229">
        <f t="shared" si="37"/>
        <v>11.49978922376957</v>
      </c>
      <c r="P15" s="229">
        <f t="shared" si="37"/>
        <v>11.49978922376957</v>
      </c>
      <c r="Q15" s="229">
        <f t="shared" si="37"/>
        <v>11.49978922376957</v>
      </c>
      <c r="R15" s="229">
        <f t="shared" si="37"/>
        <v>11.49978922376957</v>
      </c>
      <c r="S15" s="229">
        <f t="shared" si="37"/>
        <v>11.49978922376957</v>
      </c>
      <c r="T15" s="229">
        <f t="shared" si="37"/>
        <v>11.49978922376957</v>
      </c>
      <c r="U15" s="229">
        <f t="shared" si="37"/>
        <v>11.49978922376957</v>
      </c>
      <c r="V15" s="229">
        <f t="shared" si="37"/>
        <v>11.49978922376957</v>
      </c>
      <c r="W15" s="229">
        <f t="shared" si="37"/>
        <v>11.49978922376957</v>
      </c>
      <c r="X15" s="229">
        <f t="shared" si="37"/>
        <v>11.49978922376957</v>
      </c>
      <c r="Y15" s="229">
        <f t="shared" si="37"/>
        <v>11.49978922376957</v>
      </c>
      <c r="Z15" s="229">
        <f t="shared" si="37"/>
        <v>11.49978922376957</v>
      </c>
      <c r="AA15" s="229">
        <f t="shared" si="37"/>
        <v>11.49978922376957</v>
      </c>
      <c r="AB15" s="229">
        <f t="shared" si="37"/>
        <v>11.49978922376957</v>
      </c>
      <c r="AC15" s="229">
        <f t="shared" si="37"/>
        <v>11.49978922376957</v>
      </c>
      <c r="AD15" s="229">
        <f t="shared" si="37"/>
        <v>11.49978922376957</v>
      </c>
      <c r="AE15" s="229">
        <f t="shared" si="37"/>
        <v>11.49978922376957</v>
      </c>
      <c r="AF15" s="229">
        <f t="shared" si="37"/>
        <v>11.49978922376957</v>
      </c>
      <c r="AG15" s="229">
        <f t="shared" si="37"/>
        <v>11.49978922376957</v>
      </c>
      <c r="AH15" s="229">
        <f t="shared" si="37"/>
        <v>11.49978922376957</v>
      </c>
      <c r="AI15" s="229">
        <f t="shared" si="37"/>
        <v>11.49978922376957</v>
      </c>
      <c r="AJ15" s="229">
        <f t="shared" si="37"/>
        <v>11.49978922376957</v>
      </c>
      <c r="AK15" s="229">
        <f t="shared" si="37"/>
        <v>11.49978922376957</v>
      </c>
      <c r="AL15" s="229">
        <f t="shared" si="37"/>
        <v>11.49978922376957</v>
      </c>
      <c r="AM15" s="229">
        <f t="shared" ref="AM15:BZ15" si="38">IF($D15=AM$9,$E$15*$G$3/2,IF(AND($C15+$E$3&gt;AM$8,AM$9&gt;$D15),$E$15*$G$3,0))</f>
        <v>11.49978922376957</v>
      </c>
      <c r="AN15" s="229">
        <f t="shared" si="38"/>
        <v>11.49978922376957</v>
      </c>
      <c r="AO15" s="229">
        <f t="shared" si="38"/>
        <v>11.49978922376957</v>
      </c>
      <c r="AP15" s="229">
        <f t="shared" si="38"/>
        <v>11.49978922376957</v>
      </c>
      <c r="AQ15" s="229">
        <f t="shared" si="38"/>
        <v>11.49978922376957</v>
      </c>
      <c r="AR15" s="229">
        <f t="shared" si="38"/>
        <v>11.49978922376957</v>
      </c>
      <c r="AS15" s="229">
        <f t="shared" si="38"/>
        <v>11.49978922376957</v>
      </c>
      <c r="AT15" s="229">
        <f t="shared" si="38"/>
        <v>11.49978922376957</v>
      </c>
      <c r="AU15" s="229">
        <f t="shared" si="38"/>
        <v>11.49978922376957</v>
      </c>
      <c r="AV15" s="229">
        <f t="shared" si="38"/>
        <v>11.49978922376957</v>
      </c>
      <c r="AW15" s="229">
        <f t="shared" si="38"/>
        <v>11.49978922376957</v>
      </c>
      <c r="AX15" s="229">
        <f t="shared" si="38"/>
        <v>11.49978922376957</v>
      </c>
      <c r="AY15" s="229">
        <f t="shared" si="38"/>
        <v>11.49978922376957</v>
      </c>
      <c r="AZ15" s="229">
        <f t="shared" si="38"/>
        <v>11.49978922376957</v>
      </c>
      <c r="BA15" s="229">
        <f t="shared" si="38"/>
        <v>11.49978922376957</v>
      </c>
      <c r="BB15" s="229">
        <f t="shared" si="38"/>
        <v>11.49978922376957</v>
      </c>
      <c r="BC15" s="229">
        <f t="shared" si="38"/>
        <v>11.49978922376957</v>
      </c>
      <c r="BD15" s="229">
        <f t="shared" si="38"/>
        <v>11.49978922376957</v>
      </c>
      <c r="BE15" s="229">
        <f t="shared" si="38"/>
        <v>11.49978922376957</v>
      </c>
      <c r="BF15" s="229">
        <f t="shared" si="38"/>
        <v>11.49978922376957</v>
      </c>
      <c r="BG15" s="229">
        <f t="shared" si="38"/>
        <v>11.49978922376957</v>
      </c>
      <c r="BH15" s="229">
        <f t="shared" si="38"/>
        <v>11.49978922376957</v>
      </c>
      <c r="BI15" s="229">
        <f t="shared" si="38"/>
        <v>11.49978922376957</v>
      </c>
      <c r="BJ15" s="229">
        <f t="shared" si="38"/>
        <v>11.49978922376957</v>
      </c>
      <c r="BK15" s="229">
        <f t="shared" si="38"/>
        <v>11.49978922376957</v>
      </c>
      <c r="BL15" s="229">
        <f t="shared" si="38"/>
        <v>11.49978922376957</v>
      </c>
      <c r="BM15" s="229">
        <f t="shared" si="38"/>
        <v>11.49978922376957</v>
      </c>
      <c r="BN15" s="229">
        <f t="shared" si="38"/>
        <v>11.49978922376957</v>
      </c>
      <c r="BO15" s="229">
        <f t="shared" si="38"/>
        <v>11.49978922376957</v>
      </c>
      <c r="BP15" s="229">
        <f t="shared" si="38"/>
        <v>11.49978922376957</v>
      </c>
      <c r="BQ15" s="229">
        <f t="shared" si="38"/>
        <v>11.49978922376957</v>
      </c>
      <c r="BR15" s="229">
        <f t="shared" si="38"/>
        <v>11.49978922376957</v>
      </c>
      <c r="BS15" s="229">
        <f t="shared" si="38"/>
        <v>11.49978922376957</v>
      </c>
      <c r="BT15" s="229">
        <f t="shared" si="38"/>
        <v>11.49978922376957</v>
      </c>
      <c r="BU15" s="229">
        <f t="shared" si="38"/>
        <v>11.49978922376957</v>
      </c>
      <c r="BV15" s="229">
        <f t="shared" si="38"/>
        <v>11.49978922376957</v>
      </c>
      <c r="BW15" s="229">
        <f t="shared" si="38"/>
        <v>11.49978922376957</v>
      </c>
      <c r="BX15" s="229">
        <f t="shared" si="38"/>
        <v>11.49978922376957</v>
      </c>
      <c r="BY15" s="229">
        <f t="shared" si="38"/>
        <v>11.49978922376957</v>
      </c>
      <c r="BZ15" s="229">
        <f t="shared" si="38"/>
        <v>11.49978922376957</v>
      </c>
    </row>
    <row r="16" spans="1:769" x14ac:dyDescent="0.2">
      <c r="A16" s="7" t="str">
        <v>Roll-in 1</v>
      </c>
      <c r="B16" s="7">
        <v>1</v>
      </c>
      <c r="C16" s="7">
        <f t="shared" si="33"/>
        <v>5</v>
      </c>
      <c r="D16" s="165">
        <f t="shared" si="34"/>
        <v>43616</v>
      </c>
      <c r="E16" s="302">
        <f>HLOOKUP(D16,INPUTS!$D$52:$BW$59,IF(B16=1,3,7),FALSE)</f>
        <v>12656.79507</v>
      </c>
      <c r="F16" s="303"/>
      <c r="G16" s="229">
        <f t="shared" ref="G16:AL16" si="39">IF($D16=G$9,$E$16*$G$3/2,IF(AND($C16+$E$3&gt;G$8,G$9&gt;$D16),$E$16*$G$3,0))</f>
        <v>0</v>
      </c>
      <c r="H16" s="229">
        <f t="shared" si="39"/>
        <v>0</v>
      </c>
      <c r="I16" s="229">
        <f t="shared" si="39"/>
        <v>0</v>
      </c>
      <c r="J16" s="229">
        <f t="shared" si="39"/>
        <v>0</v>
      </c>
      <c r="K16" s="229">
        <f t="shared" si="39"/>
        <v>7.3267292339803811</v>
      </c>
      <c r="L16" s="229">
        <f t="shared" si="39"/>
        <v>14.653458467960762</v>
      </c>
      <c r="M16" s="229">
        <f t="shared" si="39"/>
        <v>14.653458467960762</v>
      </c>
      <c r="N16" s="229">
        <f t="shared" si="39"/>
        <v>14.653458467960762</v>
      </c>
      <c r="O16" s="229">
        <f t="shared" si="39"/>
        <v>14.653458467960762</v>
      </c>
      <c r="P16" s="229">
        <f t="shared" si="39"/>
        <v>14.653458467960762</v>
      </c>
      <c r="Q16" s="229">
        <f t="shared" si="39"/>
        <v>14.653458467960762</v>
      </c>
      <c r="R16" s="229">
        <f t="shared" si="39"/>
        <v>14.653458467960762</v>
      </c>
      <c r="S16" s="229">
        <f t="shared" si="39"/>
        <v>14.653458467960762</v>
      </c>
      <c r="T16" s="229">
        <f t="shared" si="39"/>
        <v>14.653458467960762</v>
      </c>
      <c r="U16" s="229">
        <f t="shared" si="39"/>
        <v>14.653458467960762</v>
      </c>
      <c r="V16" s="229">
        <f t="shared" si="39"/>
        <v>14.653458467960762</v>
      </c>
      <c r="W16" s="229">
        <f t="shared" si="39"/>
        <v>14.653458467960762</v>
      </c>
      <c r="X16" s="229">
        <f t="shared" si="39"/>
        <v>14.653458467960762</v>
      </c>
      <c r="Y16" s="229">
        <f t="shared" si="39"/>
        <v>14.653458467960762</v>
      </c>
      <c r="Z16" s="229">
        <f t="shared" si="39"/>
        <v>14.653458467960762</v>
      </c>
      <c r="AA16" s="229">
        <f t="shared" si="39"/>
        <v>14.653458467960762</v>
      </c>
      <c r="AB16" s="229">
        <f t="shared" si="39"/>
        <v>14.653458467960762</v>
      </c>
      <c r="AC16" s="229">
        <f t="shared" si="39"/>
        <v>14.653458467960762</v>
      </c>
      <c r="AD16" s="229">
        <f t="shared" si="39"/>
        <v>14.653458467960762</v>
      </c>
      <c r="AE16" s="229">
        <f t="shared" si="39"/>
        <v>14.653458467960762</v>
      </c>
      <c r="AF16" s="229">
        <f t="shared" si="39"/>
        <v>14.653458467960762</v>
      </c>
      <c r="AG16" s="229">
        <f t="shared" si="39"/>
        <v>14.653458467960762</v>
      </c>
      <c r="AH16" s="229">
        <f t="shared" si="39"/>
        <v>14.653458467960762</v>
      </c>
      <c r="AI16" s="229">
        <f t="shared" si="39"/>
        <v>14.653458467960762</v>
      </c>
      <c r="AJ16" s="229">
        <f t="shared" si="39"/>
        <v>14.653458467960762</v>
      </c>
      <c r="AK16" s="229">
        <f t="shared" si="39"/>
        <v>14.653458467960762</v>
      </c>
      <c r="AL16" s="229">
        <f t="shared" si="39"/>
        <v>14.653458467960762</v>
      </c>
      <c r="AM16" s="229">
        <f t="shared" ref="AM16:BZ16" si="40">IF($D16=AM$9,$E$16*$G$3/2,IF(AND($C16+$E$3&gt;AM$8,AM$9&gt;$D16),$E$16*$G$3,0))</f>
        <v>14.653458467960762</v>
      </c>
      <c r="AN16" s="229">
        <f t="shared" si="40"/>
        <v>14.653458467960762</v>
      </c>
      <c r="AO16" s="229">
        <f t="shared" si="40"/>
        <v>14.653458467960762</v>
      </c>
      <c r="AP16" s="229">
        <f t="shared" si="40"/>
        <v>14.653458467960762</v>
      </c>
      <c r="AQ16" s="229">
        <f t="shared" si="40"/>
        <v>14.653458467960762</v>
      </c>
      <c r="AR16" s="229">
        <f t="shared" si="40"/>
        <v>14.653458467960762</v>
      </c>
      <c r="AS16" s="229">
        <f t="shared" si="40"/>
        <v>14.653458467960762</v>
      </c>
      <c r="AT16" s="229">
        <f t="shared" si="40"/>
        <v>14.653458467960762</v>
      </c>
      <c r="AU16" s="229">
        <f t="shared" si="40"/>
        <v>14.653458467960762</v>
      </c>
      <c r="AV16" s="229">
        <f t="shared" si="40"/>
        <v>14.653458467960762</v>
      </c>
      <c r="AW16" s="229">
        <f t="shared" si="40"/>
        <v>14.653458467960762</v>
      </c>
      <c r="AX16" s="229">
        <f t="shared" si="40"/>
        <v>14.653458467960762</v>
      </c>
      <c r="AY16" s="229">
        <f t="shared" si="40"/>
        <v>14.653458467960762</v>
      </c>
      <c r="AZ16" s="229">
        <f t="shared" si="40"/>
        <v>14.653458467960762</v>
      </c>
      <c r="BA16" s="229">
        <f t="shared" si="40"/>
        <v>14.653458467960762</v>
      </c>
      <c r="BB16" s="229">
        <f t="shared" si="40"/>
        <v>14.653458467960762</v>
      </c>
      <c r="BC16" s="229">
        <f t="shared" si="40"/>
        <v>14.653458467960762</v>
      </c>
      <c r="BD16" s="229">
        <f t="shared" si="40"/>
        <v>14.653458467960762</v>
      </c>
      <c r="BE16" s="229">
        <f t="shared" si="40"/>
        <v>14.653458467960762</v>
      </c>
      <c r="BF16" s="229">
        <f t="shared" si="40"/>
        <v>14.653458467960762</v>
      </c>
      <c r="BG16" s="229">
        <f t="shared" si="40"/>
        <v>14.653458467960762</v>
      </c>
      <c r="BH16" s="229">
        <f t="shared" si="40"/>
        <v>14.653458467960762</v>
      </c>
      <c r="BI16" s="229">
        <f t="shared" si="40"/>
        <v>14.653458467960762</v>
      </c>
      <c r="BJ16" s="229">
        <f t="shared" si="40"/>
        <v>14.653458467960762</v>
      </c>
      <c r="BK16" s="229">
        <f t="shared" si="40"/>
        <v>14.653458467960762</v>
      </c>
      <c r="BL16" s="229">
        <f t="shared" si="40"/>
        <v>14.653458467960762</v>
      </c>
      <c r="BM16" s="229">
        <f t="shared" si="40"/>
        <v>14.653458467960762</v>
      </c>
      <c r="BN16" s="229">
        <f t="shared" si="40"/>
        <v>14.653458467960762</v>
      </c>
      <c r="BO16" s="229">
        <f t="shared" si="40"/>
        <v>14.653458467960762</v>
      </c>
      <c r="BP16" s="229">
        <f t="shared" si="40"/>
        <v>14.653458467960762</v>
      </c>
      <c r="BQ16" s="229">
        <f t="shared" si="40"/>
        <v>14.653458467960762</v>
      </c>
      <c r="BR16" s="229">
        <f t="shared" si="40"/>
        <v>14.653458467960762</v>
      </c>
      <c r="BS16" s="229">
        <f t="shared" si="40"/>
        <v>14.653458467960762</v>
      </c>
      <c r="BT16" s="229">
        <f t="shared" si="40"/>
        <v>14.653458467960762</v>
      </c>
      <c r="BU16" s="229">
        <f t="shared" si="40"/>
        <v>14.653458467960762</v>
      </c>
      <c r="BV16" s="229">
        <f t="shared" si="40"/>
        <v>14.653458467960762</v>
      </c>
      <c r="BW16" s="229">
        <f t="shared" si="40"/>
        <v>14.653458467960762</v>
      </c>
      <c r="BX16" s="229">
        <f t="shared" si="40"/>
        <v>14.653458467960762</v>
      </c>
      <c r="BY16" s="229">
        <f t="shared" si="40"/>
        <v>14.653458467960762</v>
      </c>
      <c r="BZ16" s="229">
        <f t="shared" si="40"/>
        <v>14.653458467960762</v>
      </c>
    </row>
    <row r="17" spans="1:78" x14ac:dyDescent="0.2">
      <c r="A17" s="7" t="str">
        <v>Roll-in 1</v>
      </c>
      <c r="B17" s="7">
        <v>1</v>
      </c>
      <c r="C17" s="7">
        <f t="shared" si="33"/>
        <v>6</v>
      </c>
      <c r="D17" s="165">
        <f t="shared" si="34"/>
        <v>43646</v>
      </c>
      <c r="E17" s="302">
        <f>HLOOKUP(D17,INPUTS!$D$52:$BW$59,IF(B17=1,3,7),FALSE)</f>
        <v>6657.0413999999982</v>
      </c>
      <c r="F17" s="303"/>
      <c r="G17" s="229">
        <f t="shared" ref="G17:AL17" si="41">IF($D17=G$9,$E$17*$G$3/2,IF(AND($C17+$E$3&gt;G$8,G$9&gt;$D17),$E$17*$G$3,0))</f>
        <v>0</v>
      </c>
      <c r="H17" s="229">
        <f t="shared" si="41"/>
        <v>0</v>
      </c>
      <c r="I17" s="229">
        <f t="shared" si="41"/>
        <v>0</v>
      </c>
      <c r="J17" s="229">
        <f t="shared" si="41"/>
        <v>0</v>
      </c>
      <c r="K17" s="229">
        <f t="shared" si="41"/>
        <v>0</v>
      </c>
      <c r="L17" s="229">
        <f t="shared" si="41"/>
        <v>3.8536090351028869</v>
      </c>
      <c r="M17" s="229">
        <f t="shared" si="41"/>
        <v>7.7072180702057738</v>
      </c>
      <c r="N17" s="229">
        <f t="shared" si="41"/>
        <v>7.7072180702057738</v>
      </c>
      <c r="O17" s="229">
        <f t="shared" si="41"/>
        <v>7.7072180702057738</v>
      </c>
      <c r="P17" s="229">
        <f t="shared" si="41"/>
        <v>7.7072180702057738</v>
      </c>
      <c r="Q17" s="229">
        <f t="shared" si="41"/>
        <v>7.7072180702057738</v>
      </c>
      <c r="R17" s="229">
        <f t="shared" si="41"/>
        <v>7.7072180702057738</v>
      </c>
      <c r="S17" s="229">
        <f t="shared" si="41"/>
        <v>7.7072180702057738</v>
      </c>
      <c r="T17" s="229">
        <f t="shared" si="41"/>
        <v>7.7072180702057738</v>
      </c>
      <c r="U17" s="229">
        <f t="shared" si="41"/>
        <v>7.7072180702057738</v>
      </c>
      <c r="V17" s="229">
        <f t="shared" si="41"/>
        <v>7.7072180702057738</v>
      </c>
      <c r="W17" s="229">
        <f t="shared" si="41"/>
        <v>7.7072180702057738</v>
      </c>
      <c r="X17" s="229">
        <f t="shared" si="41"/>
        <v>7.7072180702057738</v>
      </c>
      <c r="Y17" s="229">
        <f t="shared" si="41"/>
        <v>7.7072180702057738</v>
      </c>
      <c r="Z17" s="229">
        <f t="shared" si="41"/>
        <v>7.7072180702057738</v>
      </c>
      <c r="AA17" s="229">
        <f t="shared" si="41"/>
        <v>7.7072180702057738</v>
      </c>
      <c r="AB17" s="229">
        <f t="shared" si="41"/>
        <v>7.7072180702057738</v>
      </c>
      <c r="AC17" s="229">
        <f t="shared" si="41"/>
        <v>7.7072180702057738</v>
      </c>
      <c r="AD17" s="229">
        <f t="shared" si="41"/>
        <v>7.7072180702057738</v>
      </c>
      <c r="AE17" s="229">
        <f t="shared" si="41"/>
        <v>7.7072180702057738</v>
      </c>
      <c r="AF17" s="229">
        <f t="shared" si="41"/>
        <v>7.7072180702057738</v>
      </c>
      <c r="AG17" s="229">
        <f t="shared" si="41"/>
        <v>7.7072180702057738</v>
      </c>
      <c r="AH17" s="229">
        <f t="shared" si="41"/>
        <v>7.7072180702057738</v>
      </c>
      <c r="AI17" s="229">
        <f t="shared" si="41"/>
        <v>7.7072180702057738</v>
      </c>
      <c r="AJ17" s="229">
        <f t="shared" si="41"/>
        <v>7.7072180702057738</v>
      </c>
      <c r="AK17" s="229">
        <f t="shared" si="41"/>
        <v>7.7072180702057738</v>
      </c>
      <c r="AL17" s="229">
        <f t="shared" si="41"/>
        <v>7.7072180702057738</v>
      </c>
      <c r="AM17" s="229">
        <f t="shared" ref="AM17:BZ17" si="42">IF($D17=AM$9,$E$17*$G$3/2,IF(AND($C17+$E$3&gt;AM$8,AM$9&gt;$D17),$E$17*$G$3,0))</f>
        <v>7.7072180702057738</v>
      </c>
      <c r="AN17" s="229">
        <f t="shared" si="42"/>
        <v>7.7072180702057738</v>
      </c>
      <c r="AO17" s="229">
        <f t="shared" si="42"/>
        <v>7.7072180702057738</v>
      </c>
      <c r="AP17" s="229">
        <f t="shared" si="42"/>
        <v>7.7072180702057738</v>
      </c>
      <c r="AQ17" s="229">
        <f t="shared" si="42"/>
        <v>7.7072180702057738</v>
      </c>
      <c r="AR17" s="229">
        <f t="shared" si="42"/>
        <v>7.7072180702057738</v>
      </c>
      <c r="AS17" s="229">
        <f t="shared" si="42"/>
        <v>7.7072180702057738</v>
      </c>
      <c r="AT17" s="229">
        <f t="shared" si="42"/>
        <v>7.7072180702057738</v>
      </c>
      <c r="AU17" s="229">
        <f t="shared" si="42"/>
        <v>7.7072180702057738</v>
      </c>
      <c r="AV17" s="229">
        <f t="shared" si="42"/>
        <v>7.7072180702057738</v>
      </c>
      <c r="AW17" s="229">
        <f t="shared" si="42"/>
        <v>7.7072180702057738</v>
      </c>
      <c r="AX17" s="229">
        <f t="shared" si="42"/>
        <v>7.7072180702057738</v>
      </c>
      <c r="AY17" s="229">
        <f t="shared" si="42"/>
        <v>7.7072180702057738</v>
      </c>
      <c r="AZ17" s="229">
        <f t="shared" si="42"/>
        <v>7.7072180702057738</v>
      </c>
      <c r="BA17" s="229">
        <f t="shared" si="42"/>
        <v>7.7072180702057738</v>
      </c>
      <c r="BB17" s="229">
        <f t="shared" si="42"/>
        <v>7.7072180702057738</v>
      </c>
      <c r="BC17" s="229">
        <f t="shared" si="42"/>
        <v>7.7072180702057738</v>
      </c>
      <c r="BD17" s="229">
        <f t="shared" si="42"/>
        <v>7.7072180702057738</v>
      </c>
      <c r="BE17" s="229">
        <f t="shared" si="42"/>
        <v>7.7072180702057738</v>
      </c>
      <c r="BF17" s="229">
        <f t="shared" si="42"/>
        <v>7.7072180702057738</v>
      </c>
      <c r="BG17" s="229">
        <f t="shared" si="42"/>
        <v>7.7072180702057738</v>
      </c>
      <c r="BH17" s="229">
        <f t="shared" si="42"/>
        <v>7.7072180702057738</v>
      </c>
      <c r="BI17" s="229">
        <f t="shared" si="42"/>
        <v>7.7072180702057738</v>
      </c>
      <c r="BJ17" s="229">
        <f t="shared" si="42"/>
        <v>7.7072180702057738</v>
      </c>
      <c r="BK17" s="229">
        <f t="shared" si="42"/>
        <v>7.7072180702057738</v>
      </c>
      <c r="BL17" s="229">
        <f t="shared" si="42"/>
        <v>7.7072180702057738</v>
      </c>
      <c r="BM17" s="229">
        <f t="shared" si="42"/>
        <v>7.7072180702057738</v>
      </c>
      <c r="BN17" s="229">
        <f t="shared" si="42"/>
        <v>7.7072180702057738</v>
      </c>
      <c r="BO17" s="229">
        <f t="shared" si="42"/>
        <v>7.7072180702057738</v>
      </c>
      <c r="BP17" s="229">
        <f t="shared" si="42"/>
        <v>7.7072180702057738</v>
      </c>
      <c r="BQ17" s="229">
        <f t="shared" si="42"/>
        <v>7.7072180702057738</v>
      </c>
      <c r="BR17" s="229">
        <f t="shared" si="42"/>
        <v>7.7072180702057738</v>
      </c>
      <c r="BS17" s="229">
        <f t="shared" si="42"/>
        <v>7.7072180702057738</v>
      </c>
      <c r="BT17" s="229">
        <f t="shared" si="42"/>
        <v>7.7072180702057738</v>
      </c>
      <c r="BU17" s="229">
        <f t="shared" si="42"/>
        <v>7.7072180702057738</v>
      </c>
      <c r="BV17" s="229">
        <f t="shared" si="42"/>
        <v>7.7072180702057738</v>
      </c>
      <c r="BW17" s="229">
        <f t="shared" si="42"/>
        <v>7.7072180702057738</v>
      </c>
      <c r="BX17" s="229">
        <f t="shared" si="42"/>
        <v>7.7072180702057738</v>
      </c>
      <c r="BY17" s="229">
        <f t="shared" si="42"/>
        <v>7.7072180702057738</v>
      </c>
      <c r="BZ17" s="229">
        <f t="shared" si="42"/>
        <v>7.7072180702057738</v>
      </c>
    </row>
    <row r="18" spans="1:78" x14ac:dyDescent="0.2">
      <c r="A18" s="7" t="str">
        <v>Roll-in 1</v>
      </c>
      <c r="B18" s="7">
        <v>1</v>
      </c>
      <c r="C18" s="7">
        <f t="shared" si="33"/>
        <v>7</v>
      </c>
      <c r="D18" s="165">
        <f t="shared" si="34"/>
        <v>43677</v>
      </c>
      <c r="E18" s="302">
        <f>HLOOKUP(D18,INPUTS!$D$52:$BW$59,IF(B18=1,3,7),FALSE)</f>
        <v>4067.1531800000016</v>
      </c>
      <c r="F18" s="303"/>
      <c r="G18" s="229">
        <f t="shared" ref="G18:AL18" si="43">IF($D18=G$9,$E$18*$G$3/2,IF(AND($C18+$E$3&gt;G$8,G$9&gt;$D18),$E$18*$G$3,0))</f>
        <v>0</v>
      </c>
      <c r="H18" s="229">
        <f t="shared" si="43"/>
        <v>0</v>
      </c>
      <c r="I18" s="229">
        <f t="shared" si="43"/>
        <v>0</v>
      </c>
      <c r="J18" s="229">
        <f t="shared" si="43"/>
        <v>0</v>
      </c>
      <c r="K18" s="229">
        <f t="shared" si="43"/>
        <v>0</v>
      </c>
      <c r="L18" s="229">
        <f t="shared" si="43"/>
        <v>0</v>
      </c>
      <c r="M18" s="229">
        <f t="shared" si="43"/>
        <v>2.3543819693828927</v>
      </c>
      <c r="N18" s="229">
        <f t="shared" si="43"/>
        <v>4.7087639387657854</v>
      </c>
      <c r="O18" s="229">
        <f t="shared" si="43"/>
        <v>4.7087639387657854</v>
      </c>
      <c r="P18" s="229">
        <f t="shared" si="43"/>
        <v>4.7087639387657854</v>
      </c>
      <c r="Q18" s="229">
        <f t="shared" si="43"/>
        <v>4.7087639387657854</v>
      </c>
      <c r="R18" s="229">
        <f t="shared" si="43"/>
        <v>4.7087639387657854</v>
      </c>
      <c r="S18" s="229">
        <f t="shared" si="43"/>
        <v>4.7087639387657854</v>
      </c>
      <c r="T18" s="229">
        <f t="shared" si="43"/>
        <v>4.7087639387657854</v>
      </c>
      <c r="U18" s="229">
        <f t="shared" si="43"/>
        <v>4.7087639387657854</v>
      </c>
      <c r="V18" s="229">
        <f t="shared" si="43"/>
        <v>4.7087639387657854</v>
      </c>
      <c r="W18" s="229">
        <f t="shared" si="43"/>
        <v>4.7087639387657854</v>
      </c>
      <c r="X18" s="229">
        <f t="shared" si="43"/>
        <v>4.7087639387657854</v>
      </c>
      <c r="Y18" s="229">
        <f t="shared" si="43"/>
        <v>4.7087639387657854</v>
      </c>
      <c r="Z18" s="229">
        <f t="shared" si="43"/>
        <v>4.7087639387657854</v>
      </c>
      <c r="AA18" s="229">
        <f t="shared" si="43"/>
        <v>4.7087639387657854</v>
      </c>
      <c r="AB18" s="229">
        <f t="shared" si="43"/>
        <v>4.7087639387657854</v>
      </c>
      <c r="AC18" s="229">
        <f t="shared" si="43"/>
        <v>4.7087639387657854</v>
      </c>
      <c r="AD18" s="229">
        <f t="shared" si="43"/>
        <v>4.7087639387657854</v>
      </c>
      <c r="AE18" s="229">
        <f t="shared" si="43"/>
        <v>4.7087639387657854</v>
      </c>
      <c r="AF18" s="229">
        <f t="shared" si="43"/>
        <v>4.7087639387657854</v>
      </c>
      <c r="AG18" s="229">
        <f t="shared" si="43"/>
        <v>4.7087639387657854</v>
      </c>
      <c r="AH18" s="229">
        <f t="shared" si="43"/>
        <v>4.7087639387657854</v>
      </c>
      <c r="AI18" s="229">
        <f t="shared" si="43"/>
        <v>4.7087639387657854</v>
      </c>
      <c r="AJ18" s="229">
        <f t="shared" si="43"/>
        <v>4.7087639387657854</v>
      </c>
      <c r="AK18" s="229">
        <f t="shared" si="43"/>
        <v>4.7087639387657854</v>
      </c>
      <c r="AL18" s="229">
        <f t="shared" si="43"/>
        <v>4.7087639387657854</v>
      </c>
      <c r="AM18" s="229">
        <f t="shared" ref="AM18:BZ18" si="44">IF($D18=AM$9,$E$18*$G$3/2,IF(AND($C18+$E$3&gt;AM$8,AM$9&gt;$D18),$E$18*$G$3,0))</f>
        <v>4.7087639387657854</v>
      </c>
      <c r="AN18" s="229">
        <f t="shared" si="44"/>
        <v>4.7087639387657854</v>
      </c>
      <c r="AO18" s="229">
        <f t="shared" si="44"/>
        <v>4.7087639387657854</v>
      </c>
      <c r="AP18" s="229">
        <f t="shared" si="44"/>
        <v>4.7087639387657854</v>
      </c>
      <c r="AQ18" s="229">
        <f t="shared" si="44"/>
        <v>4.7087639387657854</v>
      </c>
      <c r="AR18" s="229">
        <f t="shared" si="44"/>
        <v>4.7087639387657854</v>
      </c>
      <c r="AS18" s="229">
        <f t="shared" si="44"/>
        <v>4.7087639387657854</v>
      </c>
      <c r="AT18" s="229">
        <f t="shared" si="44"/>
        <v>4.7087639387657854</v>
      </c>
      <c r="AU18" s="229">
        <f t="shared" si="44"/>
        <v>4.7087639387657854</v>
      </c>
      <c r="AV18" s="229">
        <f t="shared" si="44"/>
        <v>4.7087639387657854</v>
      </c>
      <c r="AW18" s="229">
        <f t="shared" si="44"/>
        <v>4.7087639387657854</v>
      </c>
      <c r="AX18" s="229">
        <f t="shared" si="44"/>
        <v>4.7087639387657854</v>
      </c>
      <c r="AY18" s="229">
        <f t="shared" si="44"/>
        <v>4.7087639387657854</v>
      </c>
      <c r="AZ18" s="229">
        <f t="shared" si="44"/>
        <v>4.7087639387657854</v>
      </c>
      <c r="BA18" s="229">
        <f t="shared" si="44"/>
        <v>4.7087639387657854</v>
      </c>
      <c r="BB18" s="229">
        <f t="shared" si="44"/>
        <v>4.7087639387657854</v>
      </c>
      <c r="BC18" s="229">
        <f t="shared" si="44"/>
        <v>4.7087639387657854</v>
      </c>
      <c r="BD18" s="229">
        <f t="shared" si="44"/>
        <v>4.7087639387657854</v>
      </c>
      <c r="BE18" s="229">
        <f t="shared" si="44"/>
        <v>4.7087639387657854</v>
      </c>
      <c r="BF18" s="229">
        <f t="shared" si="44"/>
        <v>4.7087639387657854</v>
      </c>
      <c r="BG18" s="229">
        <f t="shared" si="44"/>
        <v>4.7087639387657854</v>
      </c>
      <c r="BH18" s="229">
        <f t="shared" si="44"/>
        <v>4.7087639387657854</v>
      </c>
      <c r="BI18" s="229">
        <f t="shared" si="44"/>
        <v>4.7087639387657854</v>
      </c>
      <c r="BJ18" s="229">
        <f t="shared" si="44"/>
        <v>4.7087639387657854</v>
      </c>
      <c r="BK18" s="229">
        <f t="shared" si="44"/>
        <v>4.7087639387657854</v>
      </c>
      <c r="BL18" s="229">
        <f t="shared" si="44"/>
        <v>4.7087639387657854</v>
      </c>
      <c r="BM18" s="229">
        <f t="shared" si="44"/>
        <v>4.7087639387657854</v>
      </c>
      <c r="BN18" s="229">
        <f t="shared" si="44"/>
        <v>4.7087639387657854</v>
      </c>
      <c r="BO18" s="229">
        <f t="shared" si="44"/>
        <v>4.7087639387657854</v>
      </c>
      <c r="BP18" s="229">
        <f t="shared" si="44"/>
        <v>4.7087639387657854</v>
      </c>
      <c r="BQ18" s="229">
        <f t="shared" si="44"/>
        <v>4.7087639387657854</v>
      </c>
      <c r="BR18" s="229">
        <f t="shared" si="44"/>
        <v>4.7087639387657854</v>
      </c>
      <c r="BS18" s="229">
        <f t="shared" si="44"/>
        <v>4.7087639387657854</v>
      </c>
      <c r="BT18" s="229">
        <f t="shared" si="44"/>
        <v>4.7087639387657854</v>
      </c>
      <c r="BU18" s="229">
        <f t="shared" si="44"/>
        <v>4.7087639387657854</v>
      </c>
      <c r="BV18" s="229">
        <f t="shared" si="44"/>
        <v>4.7087639387657854</v>
      </c>
      <c r="BW18" s="229">
        <f t="shared" si="44"/>
        <v>4.7087639387657854</v>
      </c>
      <c r="BX18" s="229">
        <f t="shared" si="44"/>
        <v>4.7087639387657854</v>
      </c>
      <c r="BY18" s="229">
        <f t="shared" si="44"/>
        <v>4.7087639387657854</v>
      </c>
      <c r="BZ18" s="229">
        <f t="shared" si="44"/>
        <v>4.7087639387657854</v>
      </c>
    </row>
    <row r="19" spans="1:78" x14ac:dyDescent="0.2">
      <c r="A19" s="7" t="str">
        <v>Roll-in 1</v>
      </c>
      <c r="B19" s="7">
        <v>1</v>
      </c>
      <c r="C19" s="7">
        <f t="shared" si="33"/>
        <v>8</v>
      </c>
      <c r="D19" s="165">
        <f t="shared" si="34"/>
        <v>43708</v>
      </c>
      <c r="E19" s="302">
        <f>HLOOKUP(D19,INPUTS!$D$52:$BW$59,IF(B19=1,3,7),FALSE)</f>
        <v>11524.013749999989</v>
      </c>
      <c r="F19" s="303"/>
      <c r="G19" s="229">
        <f>IF($D19=G$9,$E$19*$G$3/2,IF(AND($C19+$E$3&gt;G$8,G$9&gt;$D19),$E$19*$G$3,0))</f>
        <v>0</v>
      </c>
      <c r="H19" s="229">
        <f t="shared" ref="H19:AL19" si="45">IF($D19=H$9,$E$19*$G$3/2,IF(AND($C19+$E$3&gt;H$8,H$9&gt;$D19),$E$19*$G$3,0))</f>
        <v>0</v>
      </c>
      <c r="I19" s="229">
        <f t="shared" si="45"/>
        <v>0</v>
      </c>
      <c r="J19" s="229">
        <f t="shared" si="45"/>
        <v>0</v>
      </c>
      <c r="K19" s="229">
        <f t="shared" si="45"/>
        <v>0</v>
      </c>
      <c r="L19" s="229">
        <f t="shared" si="45"/>
        <v>0</v>
      </c>
      <c r="M19" s="229">
        <f t="shared" si="45"/>
        <v>0</v>
      </c>
      <c r="N19" s="229">
        <f t="shared" si="45"/>
        <v>6.6709880319581414</v>
      </c>
      <c r="O19" s="229">
        <f t="shared" si="45"/>
        <v>13.341976063916283</v>
      </c>
      <c r="P19" s="229">
        <f t="shared" si="45"/>
        <v>13.341976063916283</v>
      </c>
      <c r="Q19" s="229">
        <f t="shared" si="45"/>
        <v>13.341976063916283</v>
      </c>
      <c r="R19" s="229">
        <f t="shared" si="45"/>
        <v>13.341976063916283</v>
      </c>
      <c r="S19" s="229">
        <f t="shared" si="45"/>
        <v>13.341976063916283</v>
      </c>
      <c r="T19" s="229">
        <f t="shared" si="45"/>
        <v>13.341976063916283</v>
      </c>
      <c r="U19" s="229">
        <f t="shared" si="45"/>
        <v>13.341976063916283</v>
      </c>
      <c r="V19" s="229">
        <f t="shared" si="45"/>
        <v>13.341976063916283</v>
      </c>
      <c r="W19" s="229">
        <f t="shared" si="45"/>
        <v>13.341976063916283</v>
      </c>
      <c r="X19" s="229">
        <f t="shared" si="45"/>
        <v>13.341976063916283</v>
      </c>
      <c r="Y19" s="229">
        <f t="shared" si="45"/>
        <v>13.341976063916283</v>
      </c>
      <c r="Z19" s="229">
        <f t="shared" si="45"/>
        <v>13.341976063916283</v>
      </c>
      <c r="AA19" s="229">
        <f t="shared" si="45"/>
        <v>13.341976063916283</v>
      </c>
      <c r="AB19" s="229">
        <f t="shared" si="45"/>
        <v>13.341976063916283</v>
      </c>
      <c r="AC19" s="229">
        <f t="shared" si="45"/>
        <v>13.341976063916283</v>
      </c>
      <c r="AD19" s="229">
        <f t="shared" si="45"/>
        <v>13.341976063916283</v>
      </c>
      <c r="AE19" s="229">
        <f t="shared" si="45"/>
        <v>13.341976063916283</v>
      </c>
      <c r="AF19" s="229">
        <f t="shared" si="45"/>
        <v>13.341976063916283</v>
      </c>
      <c r="AG19" s="229">
        <f t="shared" si="45"/>
        <v>13.341976063916283</v>
      </c>
      <c r="AH19" s="229">
        <f t="shared" si="45"/>
        <v>13.341976063916283</v>
      </c>
      <c r="AI19" s="229">
        <f t="shared" si="45"/>
        <v>13.341976063916283</v>
      </c>
      <c r="AJ19" s="229">
        <f t="shared" si="45"/>
        <v>13.341976063916283</v>
      </c>
      <c r="AK19" s="229">
        <f t="shared" si="45"/>
        <v>13.341976063916283</v>
      </c>
      <c r="AL19" s="229">
        <f t="shared" si="45"/>
        <v>13.341976063916283</v>
      </c>
      <c r="AM19" s="229">
        <f t="shared" ref="AM19:BZ19" si="46">IF($D19=AM$9,$E$19*$G$3/2,IF(AND($C19+$E$3&gt;AM$8,AM$9&gt;$D19),$E$19*$G$3,0))</f>
        <v>13.341976063916283</v>
      </c>
      <c r="AN19" s="229">
        <f t="shared" si="46"/>
        <v>13.341976063916283</v>
      </c>
      <c r="AO19" s="229">
        <f t="shared" si="46"/>
        <v>13.341976063916283</v>
      </c>
      <c r="AP19" s="229">
        <f t="shared" si="46"/>
        <v>13.341976063916283</v>
      </c>
      <c r="AQ19" s="229">
        <f t="shared" si="46"/>
        <v>13.341976063916283</v>
      </c>
      <c r="AR19" s="229">
        <f t="shared" si="46"/>
        <v>13.341976063916283</v>
      </c>
      <c r="AS19" s="229">
        <f t="shared" si="46"/>
        <v>13.341976063916283</v>
      </c>
      <c r="AT19" s="229">
        <f t="shared" si="46"/>
        <v>13.341976063916283</v>
      </c>
      <c r="AU19" s="229">
        <f t="shared" si="46"/>
        <v>13.341976063916283</v>
      </c>
      <c r="AV19" s="229">
        <f t="shared" si="46"/>
        <v>13.341976063916283</v>
      </c>
      <c r="AW19" s="229">
        <f t="shared" si="46"/>
        <v>13.341976063916283</v>
      </c>
      <c r="AX19" s="229">
        <f t="shared" si="46"/>
        <v>13.341976063916283</v>
      </c>
      <c r="AY19" s="229">
        <f t="shared" si="46"/>
        <v>13.341976063916283</v>
      </c>
      <c r="AZ19" s="229">
        <f t="shared" si="46"/>
        <v>13.341976063916283</v>
      </c>
      <c r="BA19" s="229">
        <f t="shared" si="46"/>
        <v>13.341976063916283</v>
      </c>
      <c r="BB19" s="229">
        <f t="shared" si="46"/>
        <v>13.341976063916283</v>
      </c>
      <c r="BC19" s="229">
        <f t="shared" si="46"/>
        <v>13.341976063916283</v>
      </c>
      <c r="BD19" s="229">
        <f t="shared" si="46"/>
        <v>13.341976063916283</v>
      </c>
      <c r="BE19" s="229">
        <f t="shared" si="46"/>
        <v>13.341976063916283</v>
      </c>
      <c r="BF19" s="229">
        <f t="shared" si="46"/>
        <v>13.341976063916283</v>
      </c>
      <c r="BG19" s="229">
        <f t="shared" si="46"/>
        <v>13.341976063916283</v>
      </c>
      <c r="BH19" s="229">
        <f t="shared" si="46"/>
        <v>13.341976063916283</v>
      </c>
      <c r="BI19" s="229">
        <f t="shared" si="46"/>
        <v>13.341976063916283</v>
      </c>
      <c r="BJ19" s="229">
        <f t="shared" si="46"/>
        <v>13.341976063916283</v>
      </c>
      <c r="BK19" s="229">
        <f t="shared" si="46"/>
        <v>13.341976063916283</v>
      </c>
      <c r="BL19" s="229">
        <f t="shared" si="46"/>
        <v>13.341976063916283</v>
      </c>
      <c r="BM19" s="229">
        <f t="shared" si="46"/>
        <v>13.341976063916283</v>
      </c>
      <c r="BN19" s="229">
        <f t="shared" si="46"/>
        <v>13.341976063916283</v>
      </c>
      <c r="BO19" s="229">
        <f t="shared" si="46"/>
        <v>13.341976063916283</v>
      </c>
      <c r="BP19" s="229">
        <f t="shared" si="46"/>
        <v>13.341976063916283</v>
      </c>
      <c r="BQ19" s="229">
        <f t="shared" si="46"/>
        <v>13.341976063916283</v>
      </c>
      <c r="BR19" s="229">
        <f t="shared" si="46"/>
        <v>13.341976063916283</v>
      </c>
      <c r="BS19" s="229">
        <f t="shared" si="46"/>
        <v>13.341976063916283</v>
      </c>
      <c r="BT19" s="229">
        <f t="shared" si="46"/>
        <v>13.341976063916283</v>
      </c>
      <c r="BU19" s="229">
        <f t="shared" si="46"/>
        <v>13.341976063916283</v>
      </c>
      <c r="BV19" s="229">
        <f t="shared" si="46"/>
        <v>13.341976063916283</v>
      </c>
      <c r="BW19" s="229">
        <f t="shared" si="46"/>
        <v>13.341976063916283</v>
      </c>
      <c r="BX19" s="229">
        <f t="shared" si="46"/>
        <v>13.341976063916283</v>
      </c>
      <c r="BY19" s="229">
        <f t="shared" si="46"/>
        <v>13.341976063916283</v>
      </c>
      <c r="BZ19" s="229">
        <f t="shared" si="46"/>
        <v>13.341976063916283</v>
      </c>
    </row>
    <row r="20" spans="1:78" x14ac:dyDescent="0.2">
      <c r="A20" s="7" t="str">
        <v>Roll-in 2</v>
      </c>
      <c r="B20" s="7">
        <v>1</v>
      </c>
      <c r="C20" s="7">
        <f t="shared" si="33"/>
        <v>9</v>
      </c>
      <c r="D20" s="165">
        <f t="shared" si="34"/>
        <v>43738</v>
      </c>
      <c r="E20" s="302">
        <f>HLOOKUP(D20,INPUTS!$D$52:$BW$59,IF(B20=1,3,7),FALSE)</f>
        <v>7518.8386200000123</v>
      </c>
      <c r="F20" s="303"/>
      <c r="G20" s="229">
        <f t="shared" ref="G20:AL20" si="47">IF($D20=G$9,$E$20*$G$3/2,IF(AND($C20+$E$3&gt;G$8,G$9&gt;$D20),$E$20*$G$3,0))</f>
        <v>0</v>
      </c>
      <c r="H20" s="229">
        <f t="shared" si="47"/>
        <v>0</v>
      </c>
      <c r="I20" s="229">
        <f t="shared" si="47"/>
        <v>0</v>
      </c>
      <c r="J20" s="229">
        <f t="shared" si="47"/>
        <v>0</v>
      </c>
      <c r="K20" s="229">
        <f t="shared" si="47"/>
        <v>0</v>
      </c>
      <c r="L20" s="229">
        <f t="shared" si="47"/>
        <v>0</v>
      </c>
      <c r="M20" s="229">
        <f t="shared" si="47"/>
        <v>0</v>
      </c>
      <c r="N20" s="229">
        <f t="shared" si="47"/>
        <v>0</v>
      </c>
      <c r="O20" s="229">
        <f t="shared" si="47"/>
        <v>4.3524837384235848</v>
      </c>
      <c r="P20" s="229">
        <f t="shared" si="47"/>
        <v>8.7049674768471696</v>
      </c>
      <c r="Q20" s="229">
        <f t="shared" si="47"/>
        <v>8.7049674768471696</v>
      </c>
      <c r="R20" s="229">
        <f t="shared" si="47"/>
        <v>8.7049674768471696</v>
      </c>
      <c r="S20" s="229">
        <f t="shared" si="47"/>
        <v>8.7049674768471696</v>
      </c>
      <c r="T20" s="229">
        <f t="shared" si="47"/>
        <v>8.7049674768471696</v>
      </c>
      <c r="U20" s="229">
        <f t="shared" si="47"/>
        <v>8.7049674768471696</v>
      </c>
      <c r="V20" s="229">
        <f t="shared" si="47"/>
        <v>8.7049674768471696</v>
      </c>
      <c r="W20" s="229">
        <f t="shared" si="47"/>
        <v>8.7049674768471696</v>
      </c>
      <c r="X20" s="229">
        <f t="shared" si="47"/>
        <v>8.7049674768471696</v>
      </c>
      <c r="Y20" s="229">
        <f t="shared" si="47"/>
        <v>8.7049674768471696</v>
      </c>
      <c r="Z20" s="229">
        <f t="shared" si="47"/>
        <v>8.7049674768471696</v>
      </c>
      <c r="AA20" s="229">
        <f t="shared" si="47"/>
        <v>8.7049674768471696</v>
      </c>
      <c r="AB20" s="229">
        <f t="shared" si="47"/>
        <v>8.7049674768471696</v>
      </c>
      <c r="AC20" s="229">
        <f t="shared" si="47"/>
        <v>8.7049674768471696</v>
      </c>
      <c r="AD20" s="229">
        <f t="shared" si="47"/>
        <v>8.7049674768471696</v>
      </c>
      <c r="AE20" s="229">
        <f t="shared" si="47"/>
        <v>8.7049674768471696</v>
      </c>
      <c r="AF20" s="229">
        <f t="shared" si="47"/>
        <v>8.7049674768471696</v>
      </c>
      <c r="AG20" s="229">
        <f t="shared" si="47"/>
        <v>8.7049674768471696</v>
      </c>
      <c r="AH20" s="229">
        <f t="shared" si="47"/>
        <v>8.7049674768471696</v>
      </c>
      <c r="AI20" s="229">
        <f t="shared" si="47"/>
        <v>8.7049674768471696</v>
      </c>
      <c r="AJ20" s="229">
        <f t="shared" si="47"/>
        <v>8.7049674768471696</v>
      </c>
      <c r="AK20" s="229">
        <f t="shared" si="47"/>
        <v>8.7049674768471696</v>
      </c>
      <c r="AL20" s="229">
        <f t="shared" si="47"/>
        <v>8.7049674768471696</v>
      </c>
      <c r="AM20" s="229">
        <f t="shared" ref="AM20:BZ20" si="48">IF($D20=AM$9,$E$20*$G$3/2,IF(AND($C20+$E$3&gt;AM$8,AM$9&gt;$D20),$E$20*$G$3,0))</f>
        <v>8.7049674768471696</v>
      </c>
      <c r="AN20" s="229">
        <f t="shared" si="48"/>
        <v>8.7049674768471696</v>
      </c>
      <c r="AO20" s="229">
        <f t="shared" si="48"/>
        <v>8.7049674768471696</v>
      </c>
      <c r="AP20" s="229">
        <f t="shared" si="48"/>
        <v>8.7049674768471696</v>
      </c>
      <c r="AQ20" s="229">
        <f t="shared" si="48"/>
        <v>8.7049674768471696</v>
      </c>
      <c r="AR20" s="229">
        <f t="shared" si="48"/>
        <v>8.7049674768471696</v>
      </c>
      <c r="AS20" s="229">
        <f t="shared" si="48"/>
        <v>8.7049674768471696</v>
      </c>
      <c r="AT20" s="229">
        <f t="shared" si="48"/>
        <v>8.7049674768471696</v>
      </c>
      <c r="AU20" s="229">
        <f t="shared" si="48"/>
        <v>8.7049674768471696</v>
      </c>
      <c r="AV20" s="229">
        <f t="shared" si="48"/>
        <v>8.7049674768471696</v>
      </c>
      <c r="AW20" s="229">
        <f t="shared" si="48"/>
        <v>8.7049674768471696</v>
      </c>
      <c r="AX20" s="229">
        <f t="shared" si="48"/>
        <v>8.7049674768471696</v>
      </c>
      <c r="AY20" s="229">
        <f t="shared" si="48"/>
        <v>8.7049674768471696</v>
      </c>
      <c r="AZ20" s="229">
        <f t="shared" si="48"/>
        <v>8.7049674768471696</v>
      </c>
      <c r="BA20" s="229">
        <f t="shared" si="48"/>
        <v>8.7049674768471696</v>
      </c>
      <c r="BB20" s="229">
        <f t="shared" si="48"/>
        <v>8.7049674768471696</v>
      </c>
      <c r="BC20" s="229">
        <f t="shared" si="48"/>
        <v>8.7049674768471696</v>
      </c>
      <c r="BD20" s="229">
        <f t="shared" si="48"/>
        <v>8.7049674768471696</v>
      </c>
      <c r="BE20" s="229">
        <f t="shared" si="48"/>
        <v>8.7049674768471696</v>
      </c>
      <c r="BF20" s="229">
        <f t="shared" si="48"/>
        <v>8.7049674768471696</v>
      </c>
      <c r="BG20" s="229">
        <f t="shared" si="48"/>
        <v>8.7049674768471696</v>
      </c>
      <c r="BH20" s="229">
        <f t="shared" si="48"/>
        <v>8.7049674768471696</v>
      </c>
      <c r="BI20" s="229">
        <f t="shared" si="48"/>
        <v>8.7049674768471696</v>
      </c>
      <c r="BJ20" s="229">
        <f t="shared" si="48"/>
        <v>8.7049674768471696</v>
      </c>
      <c r="BK20" s="229">
        <f t="shared" si="48"/>
        <v>8.7049674768471696</v>
      </c>
      <c r="BL20" s="229">
        <f t="shared" si="48"/>
        <v>8.7049674768471696</v>
      </c>
      <c r="BM20" s="229">
        <f t="shared" si="48"/>
        <v>8.7049674768471696</v>
      </c>
      <c r="BN20" s="229">
        <f t="shared" si="48"/>
        <v>8.7049674768471696</v>
      </c>
      <c r="BO20" s="229">
        <f t="shared" si="48"/>
        <v>8.7049674768471696</v>
      </c>
      <c r="BP20" s="229">
        <f t="shared" si="48"/>
        <v>8.7049674768471696</v>
      </c>
      <c r="BQ20" s="229">
        <f t="shared" si="48"/>
        <v>8.7049674768471696</v>
      </c>
      <c r="BR20" s="229">
        <f t="shared" si="48"/>
        <v>8.7049674768471696</v>
      </c>
      <c r="BS20" s="229">
        <f t="shared" si="48"/>
        <v>8.7049674768471696</v>
      </c>
      <c r="BT20" s="229">
        <f t="shared" si="48"/>
        <v>8.7049674768471696</v>
      </c>
      <c r="BU20" s="229">
        <f t="shared" si="48"/>
        <v>8.7049674768471696</v>
      </c>
      <c r="BV20" s="229">
        <f t="shared" si="48"/>
        <v>8.7049674768471696</v>
      </c>
      <c r="BW20" s="229">
        <f t="shared" si="48"/>
        <v>8.7049674768471696</v>
      </c>
      <c r="BX20" s="229">
        <f t="shared" si="48"/>
        <v>8.7049674768471696</v>
      </c>
      <c r="BY20" s="229">
        <f t="shared" si="48"/>
        <v>8.7049674768471696</v>
      </c>
      <c r="BZ20" s="229">
        <f t="shared" si="48"/>
        <v>8.7049674768471696</v>
      </c>
    </row>
    <row r="21" spans="1:78" x14ac:dyDescent="0.2">
      <c r="A21" s="7" t="str">
        <v>Roll-in 2</v>
      </c>
      <c r="B21" s="7">
        <v>1</v>
      </c>
      <c r="C21" s="7">
        <f t="shared" si="33"/>
        <v>10</v>
      </c>
      <c r="D21" s="165">
        <f t="shared" si="34"/>
        <v>43769</v>
      </c>
      <c r="E21" s="302">
        <f>HLOOKUP(D21,INPUTS!$D$52:$BW$59,IF(B21=1,3,7),FALSE)</f>
        <v>7152.9796299999934</v>
      </c>
      <c r="F21" s="303"/>
      <c r="G21" s="229">
        <f t="shared" ref="G21:AL21" si="49">IF($D21=G$9,$E$21*$G$3/2,IF(AND($C21+$E$3&gt;G$8,G$9&gt;$D21),$E$21*$G$3,0))</f>
        <v>0</v>
      </c>
      <c r="H21" s="229">
        <f t="shared" si="49"/>
        <v>0</v>
      </c>
      <c r="I21" s="229">
        <f t="shared" si="49"/>
        <v>0</v>
      </c>
      <c r="J21" s="229">
        <f t="shared" si="49"/>
        <v>0</v>
      </c>
      <c r="K21" s="229">
        <f t="shared" si="49"/>
        <v>0</v>
      </c>
      <c r="L21" s="229">
        <f t="shared" si="49"/>
        <v>0</v>
      </c>
      <c r="M21" s="229">
        <f t="shared" si="49"/>
        <v>0</v>
      </c>
      <c r="N21" s="229">
        <f t="shared" si="49"/>
        <v>0</v>
      </c>
      <c r="O21" s="229">
        <f t="shared" si="49"/>
        <v>0</v>
      </c>
      <c r="P21" s="229">
        <f t="shared" si="49"/>
        <v>4.1406963354734261</v>
      </c>
      <c r="Q21" s="229">
        <f t="shared" si="49"/>
        <v>8.2813926709468522</v>
      </c>
      <c r="R21" s="229">
        <f t="shared" si="49"/>
        <v>8.2813926709468522</v>
      </c>
      <c r="S21" s="229">
        <f t="shared" si="49"/>
        <v>8.2813926709468522</v>
      </c>
      <c r="T21" s="229">
        <f t="shared" si="49"/>
        <v>8.2813926709468522</v>
      </c>
      <c r="U21" s="229">
        <f t="shared" si="49"/>
        <v>8.2813926709468522</v>
      </c>
      <c r="V21" s="229">
        <f t="shared" si="49"/>
        <v>8.2813926709468522</v>
      </c>
      <c r="W21" s="229">
        <f t="shared" si="49"/>
        <v>8.2813926709468522</v>
      </c>
      <c r="X21" s="229">
        <f t="shared" si="49"/>
        <v>8.2813926709468522</v>
      </c>
      <c r="Y21" s="229">
        <f t="shared" si="49"/>
        <v>8.2813926709468522</v>
      </c>
      <c r="Z21" s="229">
        <f t="shared" si="49"/>
        <v>8.2813926709468522</v>
      </c>
      <c r="AA21" s="229">
        <f t="shared" si="49"/>
        <v>8.2813926709468522</v>
      </c>
      <c r="AB21" s="229">
        <f t="shared" si="49"/>
        <v>8.2813926709468522</v>
      </c>
      <c r="AC21" s="229">
        <f t="shared" si="49"/>
        <v>8.2813926709468522</v>
      </c>
      <c r="AD21" s="229">
        <f t="shared" si="49"/>
        <v>8.2813926709468522</v>
      </c>
      <c r="AE21" s="229">
        <f t="shared" si="49"/>
        <v>8.2813926709468522</v>
      </c>
      <c r="AF21" s="229">
        <f t="shared" si="49"/>
        <v>8.2813926709468522</v>
      </c>
      <c r="AG21" s="229">
        <f t="shared" si="49"/>
        <v>8.2813926709468522</v>
      </c>
      <c r="AH21" s="229">
        <f t="shared" si="49"/>
        <v>8.2813926709468522</v>
      </c>
      <c r="AI21" s="229">
        <f t="shared" si="49"/>
        <v>8.2813926709468522</v>
      </c>
      <c r="AJ21" s="229">
        <f t="shared" si="49"/>
        <v>8.2813926709468522</v>
      </c>
      <c r="AK21" s="229">
        <f t="shared" si="49"/>
        <v>8.2813926709468522</v>
      </c>
      <c r="AL21" s="229">
        <f t="shared" si="49"/>
        <v>8.2813926709468522</v>
      </c>
      <c r="AM21" s="229">
        <f t="shared" ref="AM21:BZ21" si="50">IF($D21=AM$9,$E$21*$G$3/2,IF(AND($C21+$E$3&gt;AM$8,AM$9&gt;$D21),$E$21*$G$3,0))</f>
        <v>8.2813926709468522</v>
      </c>
      <c r="AN21" s="229">
        <f t="shared" si="50"/>
        <v>8.2813926709468522</v>
      </c>
      <c r="AO21" s="229">
        <f t="shared" si="50"/>
        <v>8.2813926709468522</v>
      </c>
      <c r="AP21" s="229">
        <f t="shared" si="50"/>
        <v>8.2813926709468522</v>
      </c>
      <c r="AQ21" s="229">
        <f t="shared" si="50"/>
        <v>8.2813926709468522</v>
      </c>
      <c r="AR21" s="229">
        <f t="shared" si="50"/>
        <v>8.2813926709468522</v>
      </c>
      <c r="AS21" s="229">
        <f t="shared" si="50"/>
        <v>8.2813926709468522</v>
      </c>
      <c r="AT21" s="229">
        <f t="shared" si="50"/>
        <v>8.2813926709468522</v>
      </c>
      <c r="AU21" s="229">
        <f t="shared" si="50"/>
        <v>8.2813926709468522</v>
      </c>
      <c r="AV21" s="229">
        <f t="shared" si="50"/>
        <v>8.2813926709468522</v>
      </c>
      <c r="AW21" s="229">
        <f t="shared" si="50"/>
        <v>8.2813926709468522</v>
      </c>
      <c r="AX21" s="229">
        <f t="shared" si="50"/>
        <v>8.2813926709468522</v>
      </c>
      <c r="AY21" s="229">
        <f t="shared" si="50"/>
        <v>8.2813926709468522</v>
      </c>
      <c r="AZ21" s="229">
        <f t="shared" si="50"/>
        <v>8.2813926709468522</v>
      </c>
      <c r="BA21" s="229">
        <f t="shared" si="50"/>
        <v>8.2813926709468522</v>
      </c>
      <c r="BB21" s="229">
        <f t="shared" si="50"/>
        <v>8.2813926709468522</v>
      </c>
      <c r="BC21" s="229">
        <f t="shared" si="50"/>
        <v>8.2813926709468522</v>
      </c>
      <c r="BD21" s="229">
        <f t="shared" si="50"/>
        <v>8.2813926709468522</v>
      </c>
      <c r="BE21" s="229">
        <f t="shared" si="50"/>
        <v>8.2813926709468522</v>
      </c>
      <c r="BF21" s="229">
        <f t="shared" si="50"/>
        <v>8.2813926709468522</v>
      </c>
      <c r="BG21" s="229">
        <f t="shared" si="50"/>
        <v>8.2813926709468522</v>
      </c>
      <c r="BH21" s="229">
        <f t="shared" si="50"/>
        <v>8.2813926709468522</v>
      </c>
      <c r="BI21" s="229">
        <f t="shared" si="50"/>
        <v>8.2813926709468522</v>
      </c>
      <c r="BJ21" s="229">
        <f t="shared" si="50"/>
        <v>8.2813926709468522</v>
      </c>
      <c r="BK21" s="229">
        <f t="shared" si="50"/>
        <v>8.2813926709468522</v>
      </c>
      <c r="BL21" s="229">
        <f t="shared" si="50"/>
        <v>8.2813926709468522</v>
      </c>
      <c r="BM21" s="229">
        <f t="shared" si="50"/>
        <v>8.2813926709468522</v>
      </c>
      <c r="BN21" s="229">
        <f t="shared" si="50"/>
        <v>8.2813926709468522</v>
      </c>
      <c r="BO21" s="229">
        <f t="shared" si="50"/>
        <v>8.2813926709468522</v>
      </c>
      <c r="BP21" s="229">
        <f t="shared" si="50"/>
        <v>8.2813926709468522</v>
      </c>
      <c r="BQ21" s="229">
        <f t="shared" si="50"/>
        <v>8.2813926709468522</v>
      </c>
      <c r="BR21" s="229">
        <f t="shared" si="50"/>
        <v>8.2813926709468522</v>
      </c>
      <c r="BS21" s="229">
        <f t="shared" si="50"/>
        <v>8.2813926709468522</v>
      </c>
      <c r="BT21" s="229">
        <f t="shared" si="50"/>
        <v>8.2813926709468522</v>
      </c>
      <c r="BU21" s="229">
        <f t="shared" si="50"/>
        <v>8.2813926709468522</v>
      </c>
      <c r="BV21" s="229">
        <f t="shared" si="50"/>
        <v>8.2813926709468522</v>
      </c>
      <c r="BW21" s="229">
        <f t="shared" si="50"/>
        <v>8.2813926709468522</v>
      </c>
      <c r="BX21" s="229">
        <f t="shared" si="50"/>
        <v>8.2813926709468522</v>
      </c>
      <c r="BY21" s="229">
        <f t="shared" si="50"/>
        <v>8.2813926709468522</v>
      </c>
      <c r="BZ21" s="229">
        <f t="shared" si="50"/>
        <v>8.2813926709468522</v>
      </c>
    </row>
    <row r="22" spans="1:78" x14ac:dyDescent="0.2">
      <c r="A22" s="7" t="str">
        <v>Roll-in 2</v>
      </c>
      <c r="B22" s="7">
        <v>1</v>
      </c>
      <c r="C22" s="7">
        <f t="shared" si="33"/>
        <v>11</v>
      </c>
      <c r="D22" s="165">
        <f t="shared" si="34"/>
        <v>43799</v>
      </c>
      <c r="E22" s="302">
        <f>HLOOKUP(D22,INPUTS!$D$52:$BW$59,IF(B22=1,3,7),FALSE)</f>
        <v>9977.3300699999963</v>
      </c>
      <c r="F22" s="303"/>
      <c r="G22" s="229">
        <f t="shared" ref="G22:AL22" si="51">IF($D22=G$9,$E$22*$G$3/2,IF(AND($C22+$E$3&gt;G$8,G$9&gt;$D22),$E$22*$G$3,0))</f>
        <v>0</v>
      </c>
      <c r="H22" s="229">
        <f t="shared" si="51"/>
        <v>0</v>
      </c>
      <c r="I22" s="229">
        <f t="shared" si="51"/>
        <v>0</v>
      </c>
      <c r="J22" s="229">
        <f t="shared" si="51"/>
        <v>0</v>
      </c>
      <c r="K22" s="229">
        <f t="shared" si="51"/>
        <v>0</v>
      </c>
      <c r="L22" s="229">
        <f t="shared" si="51"/>
        <v>0</v>
      </c>
      <c r="M22" s="229">
        <f t="shared" si="51"/>
        <v>0</v>
      </c>
      <c r="N22" s="229">
        <f t="shared" si="51"/>
        <v>0</v>
      </c>
      <c r="O22" s="229">
        <f t="shared" si="51"/>
        <v>0</v>
      </c>
      <c r="P22" s="229">
        <f t="shared" si="51"/>
        <v>0</v>
      </c>
      <c r="Q22" s="229">
        <f t="shared" si="51"/>
        <v>5.7756482187350846</v>
      </c>
      <c r="R22" s="229">
        <f t="shared" si="51"/>
        <v>11.551296437470169</v>
      </c>
      <c r="S22" s="229">
        <f t="shared" si="51"/>
        <v>11.551296437470169</v>
      </c>
      <c r="T22" s="229">
        <f t="shared" si="51"/>
        <v>11.551296437470169</v>
      </c>
      <c r="U22" s="229">
        <f t="shared" si="51"/>
        <v>11.551296437470169</v>
      </c>
      <c r="V22" s="229">
        <f t="shared" si="51"/>
        <v>11.551296437470169</v>
      </c>
      <c r="W22" s="229">
        <f t="shared" si="51"/>
        <v>11.551296437470169</v>
      </c>
      <c r="X22" s="229">
        <f t="shared" si="51"/>
        <v>11.551296437470169</v>
      </c>
      <c r="Y22" s="229">
        <f t="shared" si="51"/>
        <v>11.551296437470169</v>
      </c>
      <c r="Z22" s="229">
        <f t="shared" si="51"/>
        <v>11.551296437470169</v>
      </c>
      <c r="AA22" s="229">
        <f t="shared" si="51"/>
        <v>11.551296437470169</v>
      </c>
      <c r="AB22" s="229">
        <f t="shared" si="51"/>
        <v>11.551296437470169</v>
      </c>
      <c r="AC22" s="229">
        <f t="shared" si="51"/>
        <v>11.551296437470169</v>
      </c>
      <c r="AD22" s="229">
        <f t="shared" si="51"/>
        <v>11.551296437470169</v>
      </c>
      <c r="AE22" s="229">
        <f t="shared" si="51"/>
        <v>11.551296437470169</v>
      </c>
      <c r="AF22" s="229">
        <f t="shared" si="51"/>
        <v>11.551296437470169</v>
      </c>
      <c r="AG22" s="229">
        <f t="shared" si="51"/>
        <v>11.551296437470169</v>
      </c>
      <c r="AH22" s="229">
        <f t="shared" si="51"/>
        <v>11.551296437470169</v>
      </c>
      <c r="AI22" s="229">
        <f t="shared" si="51"/>
        <v>11.551296437470169</v>
      </c>
      <c r="AJ22" s="229">
        <f t="shared" si="51"/>
        <v>11.551296437470169</v>
      </c>
      <c r="AK22" s="229">
        <f t="shared" si="51"/>
        <v>11.551296437470169</v>
      </c>
      <c r="AL22" s="229">
        <f t="shared" si="51"/>
        <v>11.551296437470169</v>
      </c>
      <c r="AM22" s="229">
        <f t="shared" ref="AM22:BZ22" si="52">IF($D22=AM$9,$E$22*$G$3/2,IF(AND($C22+$E$3&gt;AM$8,AM$9&gt;$D22),$E$22*$G$3,0))</f>
        <v>11.551296437470169</v>
      </c>
      <c r="AN22" s="229">
        <f t="shared" si="52"/>
        <v>11.551296437470169</v>
      </c>
      <c r="AO22" s="229">
        <f t="shared" si="52"/>
        <v>11.551296437470169</v>
      </c>
      <c r="AP22" s="229">
        <f t="shared" si="52"/>
        <v>11.551296437470169</v>
      </c>
      <c r="AQ22" s="229">
        <f t="shared" si="52"/>
        <v>11.551296437470169</v>
      </c>
      <c r="AR22" s="229">
        <f t="shared" si="52"/>
        <v>11.551296437470169</v>
      </c>
      <c r="AS22" s="229">
        <f t="shared" si="52"/>
        <v>11.551296437470169</v>
      </c>
      <c r="AT22" s="229">
        <f t="shared" si="52"/>
        <v>11.551296437470169</v>
      </c>
      <c r="AU22" s="229">
        <f t="shared" si="52"/>
        <v>11.551296437470169</v>
      </c>
      <c r="AV22" s="229">
        <f t="shared" si="52"/>
        <v>11.551296437470169</v>
      </c>
      <c r="AW22" s="229">
        <f t="shared" si="52"/>
        <v>11.551296437470169</v>
      </c>
      <c r="AX22" s="229">
        <f t="shared" si="52"/>
        <v>11.551296437470169</v>
      </c>
      <c r="AY22" s="229">
        <f t="shared" si="52"/>
        <v>11.551296437470169</v>
      </c>
      <c r="AZ22" s="229">
        <f t="shared" si="52"/>
        <v>11.551296437470169</v>
      </c>
      <c r="BA22" s="229">
        <f t="shared" si="52"/>
        <v>11.551296437470169</v>
      </c>
      <c r="BB22" s="229">
        <f t="shared" si="52"/>
        <v>11.551296437470169</v>
      </c>
      <c r="BC22" s="229">
        <f t="shared" si="52"/>
        <v>11.551296437470169</v>
      </c>
      <c r="BD22" s="229">
        <f t="shared" si="52"/>
        <v>11.551296437470169</v>
      </c>
      <c r="BE22" s="229">
        <f t="shared" si="52"/>
        <v>11.551296437470169</v>
      </c>
      <c r="BF22" s="229">
        <f t="shared" si="52"/>
        <v>11.551296437470169</v>
      </c>
      <c r="BG22" s="229">
        <f t="shared" si="52"/>
        <v>11.551296437470169</v>
      </c>
      <c r="BH22" s="229">
        <f t="shared" si="52"/>
        <v>11.551296437470169</v>
      </c>
      <c r="BI22" s="229">
        <f t="shared" si="52"/>
        <v>11.551296437470169</v>
      </c>
      <c r="BJ22" s="229">
        <f t="shared" si="52"/>
        <v>11.551296437470169</v>
      </c>
      <c r="BK22" s="229">
        <f t="shared" si="52"/>
        <v>11.551296437470169</v>
      </c>
      <c r="BL22" s="229">
        <f t="shared" si="52"/>
        <v>11.551296437470169</v>
      </c>
      <c r="BM22" s="229">
        <f t="shared" si="52"/>
        <v>11.551296437470169</v>
      </c>
      <c r="BN22" s="229">
        <f t="shared" si="52"/>
        <v>11.551296437470169</v>
      </c>
      <c r="BO22" s="229">
        <f t="shared" si="52"/>
        <v>11.551296437470169</v>
      </c>
      <c r="BP22" s="229">
        <f t="shared" si="52"/>
        <v>11.551296437470169</v>
      </c>
      <c r="BQ22" s="229">
        <f t="shared" si="52"/>
        <v>11.551296437470169</v>
      </c>
      <c r="BR22" s="229">
        <f t="shared" si="52"/>
        <v>11.551296437470169</v>
      </c>
      <c r="BS22" s="229">
        <f t="shared" si="52"/>
        <v>11.551296437470169</v>
      </c>
      <c r="BT22" s="229">
        <f t="shared" si="52"/>
        <v>11.551296437470169</v>
      </c>
      <c r="BU22" s="229">
        <f t="shared" si="52"/>
        <v>11.551296437470169</v>
      </c>
      <c r="BV22" s="229">
        <f t="shared" si="52"/>
        <v>11.551296437470169</v>
      </c>
      <c r="BW22" s="229">
        <f t="shared" si="52"/>
        <v>11.551296437470169</v>
      </c>
      <c r="BX22" s="229">
        <f t="shared" si="52"/>
        <v>11.551296437470169</v>
      </c>
      <c r="BY22" s="229">
        <f t="shared" si="52"/>
        <v>11.551296437470169</v>
      </c>
      <c r="BZ22" s="229">
        <f t="shared" si="52"/>
        <v>11.551296437470169</v>
      </c>
    </row>
    <row r="23" spans="1:78" x14ac:dyDescent="0.2">
      <c r="A23" s="7" t="str">
        <v>Roll-in 2</v>
      </c>
      <c r="B23" s="7">
        <v>1</v>
      </c>
      <c r="C23" s="7">
        <f t="shared" si="33"/>
        <v>12</v>
      </c>
      <c r="D23" s="165">
        <f t="shared" si="34"/>
        <v>43830</v>
      </c>
      <c r="E23" s="302">
        <f>HLOOKUP(D23,INPUTS!$D$52:$BW$59,IF(B23=1,3,7),FALSE)</f>
        <v>9991.6500600000018</v>
      </c>
      <c r="F23" s="303"/>
      <c r="G23" s="229">
        <f t="shared" ref="G23:AL23" si="53">IF($D23=G$9,$E$23*$G$3/2,IF(AND($C23+$E$3&gt;G$8,G$9&gt;$D23),$E$23*$G$3,0))</f>
        <v>0</v>
      </c>
      <c r="H23" s="229">
        <f t="shared" si="53"/>
        <v>0</v>
      </c>
      <c r="I23" s="229">
        <f t="shared" si="53"/>
        <v>0</v>
      </c>
      <c r="J23" s="229">
        <f t="shared" si="53"/>
        <v>0</v>
      </c>
      <c r="K23" s="229">
        <f t="shared" si="53"/>
        <v>0</v>
      </c>
      <c r="L23" s="229">
        <f t="shared" si="53"/>
        <v>0</v>
      </c>
      <c r="M23" s="229">
        <f t="shared" si="53"/>
        <v>0</v>
      </c>
      <c r="N23" s="229">
        <f t="shared" si="53"/>
        <v>0</v>
      </c>
      <c r="O23" s="229">
        <f t="shared" si="53"/>
        <v>0</v>
      </c>
      <c r="P23" s="229">
        <f t="shared" si="53"/>
        <v>0</v>
      </c>
      <c r="Q23" s="229">
        <f t="shared" si="53"/>
        <v>0</v>
      </c>
      <c r="R23" s="229">
        <f t="shared" si="53"/>
        <v>5.7839377334805695</v>
      </c>
      <c r="S23" s="229">
        <f t="shared" si="53"/>
        <v>11.567875466961139</v>
      </c>
      <c r="T23" s="229">
        <f t="shared" si="53"/>
        <v>11.567875466961139</v>
      </c>
      <c r="U23" s="229">
        <f t="shared" si="53"/>
        <v>11.567875466961139</v>
      </c>
      <c r="V23" s="229">
        <f t="shared" si="53"/>
        <v>11.567875466961139</v>
      </c>
      <c r="W23" s="229">
        <f t="shared" si="53"/>
        <v>11.567875466961139</v>
      </c>
      <c r="X23" s="229">
        <f t="shared" si="53"/>
        <v>11.567875466961139</v>
      </c>
      <c r="Y23" s="229">
        <f t="shared" si="53"/>
        <v>11.567875466961139</v>
      </c>
      <c r="Z23" s="229">
        <f t="shared" si="53"/>
        <v>11.567875466961139</v>
      </c>
      <c r="AA23" s="229">
        <f t="shared" si="53"/>
        <v>11.567875466961139</v>
      </c>
      <c r="AB23" s="229">
        <f t="shared" si="53"/>
        <v>11.567875466961139</v>
      </c>
      <c r="AC23" s="229">
        <f t="shared" si="53"/>
        <v>11.567875466961139</v>
      </c>
      <c r="AD23" s="229">
        <f t="shared" si="53"/>
        <v>11.567875466961139</v>
      </c>
      <c r="AE23" s="229">
        <f t="shared" si="53"/>
        <v>11.567875466961139</v>
      </c>
      <c r="AF23" s="229">
        <f t="shared" si="53"/>
        <v>11.567875466961139</v>
      </c>
      <c r="AG23" s="229">
        <f t="shared" si="53"/>
        <v>11.567875466961139</v>
      </c>
      <c r="AH23" s="229">
        <f t="shared" si="53"/>
        <v>11.567875466961139</v>
      </c>
      <c r="AI23" s="229">
        <f t="shared" si="53"/>
        <v>11.567875466961139</v>
      </c>
      <c r="AJ23" s="229">
        <f t="shared" si="53"/>
        <v>11.567875466961139</v>
      </c>
      <c r="AK23" s="229">
        <f t="shared" si="53"/>
        <v>11.567875466961139</v>
      </c>
      <c r="AL23" s="229">
        <f t="shared" si="53"/>
        <v>11.567875466961139</v>
      </c>
      <c r="AM23" s="229">
        <f t="shared" ref="AM23:BZ23" si="54">IF($D23=AM$9,$E$23*$G$3/2,IF(AND($C23+$E$3&gt;AM$8,AM$9&gt;$D23),$E$23*$G$3,0))</f>
        <v>11.567875466961139</v>
      </c>
      <c r="AN23" s="229">
        <f t="shared" si="54"/>
        <v>11.567875466961139</v>
      </c>
      <c r="AO23" s="229">
        <f t="shared" si="54"/>
        <v>11.567875466961139</v>
      </c>
      <c r="AP23" s="229">
        <f t="shared" si="54"/>
        <v>11.567875466961139</v>
      </c>
      <c r="AQ23" s="229">
        <f t="shared" si="54"/>
        <v>11.567875466961139</v>
      </c>
      <c r="AR23" s="229">
        <f t="shared" si="54"/>
        <v>11.567875466961139</v>
      </c>
      <c r="AS23" s="229">
        <f t="shared" si="54"/>
        <v>11.567875466961139</v>
      </c>
      <c r="AT23" s="229">
        <f t="shared" si="54"/>
        <v>11.567875466961139</v>
      </c>
      <c r="AU23" s="229">
        <f t="shared" si="54"/>
        <v>11.567875466961139</v>
      </c>
      <c r="AV23" s="229">
        <f t="shared" si="54"/>
        <v>11.567875466961139</v>
      </c>
      <c r="AW23" s="229">
        <f t="shared" si="54"/>
        <v>11.567875466961139</v>
      </c>
      <c r="AX23" s="229">
        <f t="shared" si="54"/>
        <v>11.567875466961139</v>
      </c>
      <c r="AY23" s="229">
        <f t="shared" si="54"/>
        <v>11.567875466961139</v>
      </c>
      <c r="AZ23" s="229">
        <f t="shared" si="54"/>
        <v>11.567875466961139</v>
      </c>
      <c r="BA23" s="229">
        <f t="shared" si="54"/>
        <v>11.567875466961139</v>
      </c>
      <c r="BB23" s="229">
        <f t="shared" si="54"/>
        <v>11.567875466961139</v>
      </c>
      <c r="BC23" s="229">
        <f t="shared" si="54"/>
        <v>11.567875466961139</v>
      </c>
      <c r="BD23" s="229">
        <f t="shared" si="54"/>
        <v>11.567875466961139</v>
      </c>
      <c r="BE23" s="229">
        <f t="shared" si="54"/>
        <v>11.567875466961139</v>
      </c>
      <c r="BF23" s="229">
        <f t="shared" si="54"/>
        <v>11.567875466961139</v>
      </c>
      <c r="BG23" s="229">
        <f t="shared" si="54"/>
        <v>11.567875466961139</v>
      </c>
      <c r="BH23" s="229">
        <f t="shared" si="54"/>
        <v>11.567875466961139</v>
      </c>
      <c r="BI23" s="229">
        <f t="shared" si="54"/>
        <v>11.567875466961139</v>
      </c>
      <c r="BJ23" s="229">
        <f t="shared" si="54"/>
        <v>11.567875466961139</v>
      </c>
      <c r="BK23" s="229">
        <f t="shared" si="54"/>
        <v>11.567875466961139</v>
      </c>
      <c r="BL23" s="229">
        <f t="shared" si="54"/>
        <v>11.567875466961139</v>
      </c>
      <c r="BM23" s="229">
        <f t="shared" si="54"/>
        <v>11.567875466961139</v>
      </c>
      <c r="BN23" s="229">
        <f t="shared" si="54"/>
        <v>11.567875466961139</v>
      </c>
      <c r="BO23" s="229">
        <f t="shared" si="54"/>
        <v>11.567875466961139</v>
      </c>
      <c r="BP23" s="229">
        <f t="shared" si="54"/>
        <v>11.567875466961139</v>
      </c>
      <c r="BQ23" s="229">
        <f t="shared" si="54"/>
        <v>11.567875466961139</v>
      </c>
      <c r="BR23" s="229">
        <f t="shared" si="54"/>
        <v>11.567875466961139</v>
      </c>
      <c r="BS23" s="229">
        <f t="shared" si="54"/>
        <v>11.567875466961139</v>
      </c>
      <c r="BT23" s="229">
        <f t="shared" si="54"/>
        <v>11.567875466961139</v>
      </c>
      <c r="BU23" s="229">
        <f t="shared" si="54"/>
        <v>11.567875466961139</v>
      </c>
      <c r="BV23" s="229">
        <f t="shared" si="54"/>
        <v>11.567875466961139</v>
      </c>
      <c r="BW23" s="229">
        <f t="shared" si="54"/>
        <v>11.567875466961139</v>
      </c>
      <c r="BX23" s="229">
        <f t="shared" si="54"/>
        <v>11.567875466961139</v>
      </c>
      <c r="BY23" s="229">
        <f t="shared" si="54"/>
        <v>11.567875466961139</v>
      </c>
      <c r="BZ23" s="229">
        <f t="shared" si="54"/>
        <v>11.567875466961139</v>
      </c>
    </row>
    <row r="24" spans="1:78" x14ac:dyDescent="0.2">
      <c r="A24" s="7" t="str">
        <v>Roll-in 2</v>
      </c>
      <c r="B24" s="7">
        <v>1</v>
      </c>
      <c r="C24" s="7">
        <f t="shared" si="33"/>
        <v>13</v>
      </c>
      <c r="D24" s="165">
        <f t="shared" si="34"/>
        <v>43861</v>
      </c>
      <c r="E24" s="302">
        <f>HLOOKUP(D24,INPUTS!$D$52:$BW$59,IF(B24=1,3,7),FALSE)</f>
        <v>19756.956470000005</v>
      </c>
      <c r="F24" s="303"/>
      <c r="G24" s="229">
        <f t="shared" ref="G24:AL24" si="55">IF($D24=G$9,$E$24*$G$3/2,IF(AND($C24+$E$3&gt;G$8,G$9&gt;$D24),$E$24*$G$3,0))</f>
        <v>0</v>
      </c>
      <c r="H24" s="229">
        <f t="shared" si="55"/>
        <v>0</v>
      </c>
      <c r="I24" s="229">
        <f t="shared" si="55"/>
        <v>0</v>
      </c>
      <c r="J24" s="229">
        <f t="shared" si="55"/>
        <v>0</v>
      </c>
      <c r="K24" s="229">
        <f t="shared" si="55"/>
        <v>0</v>
      </c>
      <c r="L24" s="229">
        <f t="shared" si="55"/>
        <v>0</v>
      </c>
      <c r="M24" s="229">
        <f t="shared" si="55"/>
        <v>0</v>
      </c>
      <c r="N24" s="229">
        <f t="shared" si="55"/>
        <v>0</v>
      </c>
      <c r="O24" s="229">
        <f t="shared" si="55"/>
        <v>0</v>
      </c>
      <c r="P24" s="229">
        <f t="shared" si="55"/>
        <v>0</v>
      </c>
      <c r="Q24" s="229">
        <f t="shared" si="55"/>
        <v>0</v>
      </c>
      <c r="R24" s="229">
        <f t="shared" si="55"/>
        <v>0</v>
      </c>
      <c r="S24" s="229">
        <f t="shared" si="55"/>
        <v>11.436850303939295</v>
      </c>
      <c r="T24" s="229">
        <f t="shared" si="55"/>
        <v>22.87370060787859</v>
      </c>
      <c r="U24" s="229">
        <f t="shared" si="55"/>
        <v>22.87370060787859</v>
      </c>
      <c r="V24" s="229">
        <f t="shared" si="55"/>
        <v>22.87370060787859</v>
      </c>
      <c r="W24" s="229">
        <f t="shared" si="55"/>
        <v>22.87370060787859</v>
      </c>
      <c r="X24" s="229">
        <f t="shared" si="55"/>
        <v>22.87370060787859</v>
      </c>
      <c r="Y24" s="229">
        <f t="shared" si="55"/>
        <v>22.87370060787859</v>
      </c>
      <c r="Z24" s="229">
        <f t="shared" si="55"/>
        <v>22.87370060787859</v>
      </c>
      <c r="AA24" s="229">
        <f t="shared" si="55"/>
        <v>22.87370060787859</v>
      </c>
      <c r="AB24" s="229">
        <f t="shared" si="55"/>
        <v>22.87370060787859</v>
      </c>
      <c r="AC24" s="229">
        <f t="shared" si="55"/>
        <v>22.87370060787859</v>
      </c>
      <c r="AD24" s="229">
        <f t="shared" si="55"/>
        <v>22.87370060787859</v>
      </c>
      <c r="AE24" s="229">
        <f t="shared" si="55"/>
        <v>22.87370060787859</v>
      </c>
      <c r="AF24" s="229">
        <f t="shared" si="55"/>
        <v>22.87370060787859</v>
      </c>
      <c r="AG24" s="229">
        <f t="shared" si="55"/>
        <v>22.87370060787859</v>
      </c>
      <c r="AH24" s="229">
        <f t="shared" si="55"/>
        <v>22.87370060787859</v>
      </c>
      <c r="AI24" s="229">
        <f t="shared" si="55"/>
        <v>22.87370060787859</v>
      </c>
      <c r="AJ24" s="229">
        <f t="shared" si="55"/>
        <v>22.87370060787859</v>
      </c>
      <c r="AK24" s="229">
        <f t="shared" si="55"/>
        <v>22.87370060787859</v>
      </c>
      <c r="AL24" s="229">
        <f t="shared" si="55"/>
        <v>22.87370060787859</v>
      </c>
      <c r="AM24" s="229">
        <f t="shared" ref="AM24:BZ24" si="56">IF($D24=AM$9,$E$24*$G$3/2,IF(AND($C24+$E$3&gt;AM$8,AM$9&gt;$D24),$E$24*$G$3,0))</f>
        <v>22.87370060787859</v>
      </c>
      <c r="AN24" s="229">
        <f t="shared" si="56"/>
        <v>22.87370060787859</v>
      </c>
      <c r="AO24" s="229">
        <f t="shared" si="56"/>
        <v>22.87370060787859</v>
      </c>
      <c r="AP24" s="229">
        <f t="shared" si="56"/>
        <v>22.87370060787859</v>
      </c>
      <c r="AQ24" s="229">
        <f t="shared" si="56"/>
        <v>22.87370060787859</v>
      </c>
      <c r="AR24" s="229">
        <f t="shared" si="56"/>
        <v>22.87370060787859</v>
      </c>
      <c r="AS24" s="229">
        <f t="shared" si="56"/>
        <v>22.87370060787859</v>
      </c>
      <c r="AT24" s="229">
        <f t="shared" si="56"/>
        <v>22.87370060787859</v>
      </c>
      <c r="AU24" s="229">
        <f t="shared" si="56"/>
        <v>22.87370060787859</v>
      </c>
      <c r="AV24" s="229">
        <f t="shared" si="56"/>
        <v>22.87370060787859</v>
      </c>
      <c r="AW24" s="229">
        <f t="shared" si="56"/>
        <v>22.87370060787859</v>
      </c>
      <c r="AX24" s="229">
        <f t="shared" si="56"/>
        <v>22.87370060787859</v>
      </c>
      <c r="AY24" s="229">
        <f t="shared" si="56"/>
        <v>22.87370060787859</v>
      </c>
      <c r="AZ24" s="229">
        <f t="shared" si="56"/>
        <v>22.87370060787859</v>
      </c>
      <c r="BA24" s="229">
        <f t="shared" si="56"/>
        <v>22.87370060787859</v>
      </c>
      <c r="BB24" s="229">
        <f t="shared" si="56"/>
        <v>22.87370060787859</v>
      </c>
      <c r="BC24" s="229">
        <f t="shared" si="56"/>
        <v>22.87370060787859</v>
      </c>
      <c r="BD24" s="229">
        <f t="shared" si="56"/>
        <v>22.87370060787859</v>
      </c>
      <c r="BE24" s="229">
        <f t="shared" si="56"/>
        <v>22.87370060787859</v>
      </c>
      <c r="BF24" s="229">
        <f t="shared" si="56"/>
        <v>22.87370060787859</v>
      </c>
      <c r="BG24" s="229">
        <f t="shared" si="56"/>
        <v>22.87370060787859</v>
      </c>
      <c r="BH24" s="229">
        <f t="shared" si="56"/>
        <v>22.87370060787859</v>
      </c>
      <c r="BI24" s="229">
        <f t="shared" si="56"/>
        <v>22.87370060787859</v>
      </c>
      <c r="BJ24" s="229">
        <f t="shared" si="56"/>
        <v>22.87370060787859</v>
      </c>
      <c r="BK24" s="229">
        <f t="shared" si="56"/>
        <v>22.87370060787859</v>
      </c>
      <c r="BL24" s="229">
        <f t="shared" si="56"/>
        <v>22.87370060787859</v>
      </c>
      <c r="BM24" s="229">
        <f t="shared" si="56"/>
        <v>22.87370060787859</v>
      </c>
      <c r="BN24" s="229">
        <f t="shared" si="56"/>
        <v>22.87370060787859</v>
      </c>
      <c r="BO24" s="229">
        <f t="shared" si="56"/>
        <v>22.87370060787859</v>
      </c>
      <c r="BP24" s="229">
        <f t="shared" si="56"/>
        <v>22.87370060787859</v>
      </c>
      <c r="BQ24" s="229">
        <f t="shared" si="56"/>
        <v>22.87370060787859</v>
      </c>
      <c r="BR24" s="229">
        <f t="shared" si="56"/>
        <v>22.87370060787859</v>
      </c>
      <c r="BS24" s="229">
        <f t="shared" si="56"/>
        <v>22.87370060787859</v>
      </c>
      <c r="BT24" s="229">
        <f t="shared" si="56"/>
        <v>22.87370060787859</v>
      </c>
      <c r="BU24" s="229">
        <f t="shared" si="56"/>
        <v>22.87370060787859</v>
      </c>
      <c r="BV24" s="229">
        <f t="shared" si="56"/>
        <v>22.87370060787859</v>
      </c>
      <c r="BW24" s="229">
        <f t="shared" si="56"/>
        <v>22.87370060787859</v>
      </c>
      <c r="BX24" s="229">
        <f t="shared" si="56"/>
        <v>22.87370060787859</v>
      </c>
      <c r="BY24" s="229">
        <f t="shared" si="56"/>
        <v>22.87370060787859</v>
      </c>
      <c r="BZ24" s="229">
        <f t="shared" si="56"/>
        <v>22.87370060787859</v>
      </c>
    </row>
    <row r="25" spans="1:78" x14ac:dyDescent="0.2">
      <c r="A25" s="7" t="str">
        <v>Roll-in 2</v>
      </c>
      <c r="B25" s="7">
        <v>1</v>
      </c>
      <c r="C25" s="7">
        <f t="shared" si="33"/>
        <v>14</v>
      </c>
      <c r="D25" s="165">
        <f t="shared" si="34"/>
        <v>43890</v>
      </c>
      <c r="E25" s="302">
        <f>HLOOKUP(D25,INPUTS!$D$52:$BW$59,IF(B25=1,3,7),FALSE)</f>
        <v>11762.971689999998</v>
      </c>
      <c r="F25" s="303"/>
      <c r="G25" s="229">
        <f t="shared" ref="G25:AL25" si="57">IF($D25=G$9,$E$25*$G$3/2,IF(AND($C25+$E$3&gt;G$8,G$9&gt;$D25),$E$25*$G$3,0))</f>
        <v>0</v>
      </c>
      <c r="H25" s="229">
        <f t="shared" si="57"/>
        <v>0</v>
      </c>
      <c r="I25" s="229">
        <f t="shared" si="57"/>
        <v>0</v>
      </c>
      <c r="J25" s="229">
        <f t="shared" si="57"/>
        <v>0</v>
      </c>
      <c r="K25" s="229">
        <f t="shared" si="57"/>
        <v>0</v>
      </c>
      <c r="L25" s="229">
        <f t="shared" si="57"/>
        <v>0</v>
      </c>
      <c r="M25" s="229">
        <f t="shared" si="57"/>
        <v>0</v>
      </c>
      <c r="N25" s="229">
        <f t="shared" si="57"/>
        <v>0</v>
      </c>
      <c r="O25" s="229">
        <f t="shared" si="57"/>
        <v>0</v>
      </c>
      <c r="P25" s="229">
        <f t="shared" si="57"/>
        <v>0</v>
      </c>
      <c r="Q25" s="229">
        <f t="shared" si="57"/>
        <v>0</v>
      </c>
      <c r="R25" s="229">
        <f t="shared" si="57"/>
        <v>0</v>
      </c>
      <c r="S25" s="229">
        <f t="shared" si="57"/>
        <v>0</v>
      </c>
      <c r="T25" s="229">
        <f t="shared" si="57"/>
        <v>6.8093153190009419</v>
      </c>
      <c r="U25" s="229">
        <f t="shared" si="57"/>
        <v>13.618630638001884</v>
      </c>
      <c r="V25" s="229">
        <f t="shared" si="57"/>
        <v>13.618630638001884</v>
      </c>
      <c r="W25" s="229">
        <f t="shared" si="57"/>
        <v>13.618630638001884</v>
      </c>
      <c r="X25" s="229">
        <f t="shared" si="57"/>
        <v>13.618630638001884</v>
      </c>
      <c r="Y25" s="229">
        <f t="shared" si="57"/>
        <v>13.618630638001884</v>
      </c>
      <c r="Z25" s="229">
        <f t="shared" si="57"/>
        <v>13.618630638001884</v>
      </c>
      <c r="AA25" s="229">
        <f t="shared" si="57"/>
        <v>13.618630638001884</v>
      </c>
      <c r="AB25" s="229">
        <f t="shared" si="57"/>
        <v>13.618630638001884</v>
      </c>
      <c r="AC25" s="229">
        <f t="shared" si="57"/>
        <v>13.618630638001884</v>
      </c>
      <c r="AD25" s="229">
        <f t="shared" si="57"/>
        <v>13.618630638001884</v>
      </c>
      <c r="AE25" s="229">
        <f t="shared" si="57"/>
        <v>13.618630638001884</v>
      </c>
      <c r="AF25" s="229">
        <f t="shared" si="57"/>
        <v>13.618630638001884</v>
      </c>
      <c r="AG25" s="229">
        <f t="shared" si="57"/>
        <v>13.618630638001884</v>
      </c>
      <c r="AH25" s="229">
        <f t="shared" si="57"/>
        <v>13.618630638001884</v>
      </c>
      <c r="AI25" s="229">
        <f t="shared" si="57"/>
        <v>13.618630638001884</v>
      </c>
      <c r="AJ25" s="229">
        <f t="shared" si="57"/>
        <v>13.618630638001884</v>
      </c>
      <c r="AK25" s="229">
        <f t="shared" si="57"/>
        <v>13.618630638001884</v>
      </c>
      <c r="AL25" s="229">
        <f t="shared" si="57"/>
        <v>13.618630638001884</v>
      </c>
      <c r="AM25" s="229">
        <f t="shared" ref="AM25:BZ25" si="58">IF($D25=AM$9,$E$25*$G$3/2,IF(AND($C25+$E$3&gt;AM$8,AM$9&gt;$D25),$E$25*$G$3,0))</f>
        <v>13.618630638001884</v>
      </c>
      <c r="AN25" s="229">
        <f t="shared" si="58"/>
        <v>13.618630638001884</v>
      </c>
      <c r="AO25" s="229">
        <f t="shared" si="58"/>
        <v>13.618630638001884</v>
      </c>
      <c r="AP25" s="229">
        <f t="shared" si="58"/>
        <v>13.618630638001884</v>
      </c>
      <c r="AQ25" s="229">
        <f t="shared" si="58"/>
        <v>13.618630638001884</v>
      </c>
      <c r="AR25" s="229">
        <f t="shared" si="58"/>
        <v>13.618630638001884</v>
      </c>
      <c r="AS25" s="229">
        <f t="shared" si="58"/>
        <v>13.618630638001884</v>
      </c>
      <c r="AT25" s="229">
        <f t="shared" si="58"/>
        <v>13.618630638001884</v>
      </c>
      <c r="AU25" s="229">
        <f t="shared" si="58"/>
        <v>13.618630638001884</v>
      </c>
      <c r="AV25" s="229">
        <f t="shared" si="58"/>
        <v>13.618630638001884</v>
      </c>
      <c r="AW25" s="229">
        <f t="shared" si="58"/>
        <v>13.618630638001884</v>
      </c>
      <c r="AX25" s="229">
        <f t="shared" si="58"/>
        <v>13.618630638001884</v>
      </c>
      <c r="AY25" s="229">
        <f t="shared" si="58"/>
        <v>13.618630638001884</v>
      </c>
      <c r="AZ25" s="229">
        <f t="shared" si="58"/>
        <v>13.618630638001884</v>
      </c>
      <c r="BA25" s="229">
        <f t="shared" si="58"/>
        <v>13.618630638001884</v>
      </c>
      <c r="BB25" s="229">
        <f t="shared" si="58"/>
        <v>13.618630638001884</v>
      </c>
      <c r="BC25" s="229">
        <f t="shared" si="58"/>
        <v>13.618630638001884</v>
      </c>
      <c r="BD25" s="229">
        <f t="shared" si="58"/>
        <v>13.618630638001884</v>
      </c>
      <c r="BE25" s="229">
        <f t="shared" si="58"/>
        <v>13.618630638001884</v>
      </c>
      <c r="BF25" s="229">
        <f t="shared" si="58"/>
        <v>13.618630638001884</v>
      </c>
      <c r="BG25" s="229">
        <f t="shared" si="58"/>
        <v>13.618630638001884</v>
      </c>
      <c r="BH25" s="229">
        <f t="shared" si="58"/>
        <v>13.618630638001884</v>
      </c>
      <c r="BI25" s="229">
        <f t="shared" si="58"/>
        <v>13.618630638001884</v>
      </c>
      <c r="BJ25" s="229">
        <f t="shared" si="58"/>
        <v>13.618630638001884</v>
      </c>
      <c r="BK25" s="229">
        <f t="shared" si="58"/>
        <v>13.618630638001884</v>
      </c>
      <c r="BL25" s="229">
        <f t="shared" si="58"/>
        <v>13.618630638001884</v>
      </c>
      <c r="BM25" s="229">
        <f t="shared" si="58"/>
        <v>13.618630638001884</v>
      </c>
      <c r="BN25" s="229">
        <f t="shared" si="58"/>
        <v>13.618630638001884</v>
      </c>
      <c r="BO25" s="229">
        <f t="shared" si="58"/>
        <v>13.618630638001884</v>
      </c>
      <c r="BP25" s="229">
        <f t="shared" si="58"/>
        <v>13.618630638001884</v>
      </c>
      <c r="BQ25" s="229">
        <f t="shared" si="58"/>
        <v>13.618630638001884</v>
      </c>
      <c r="BR25" s="229">
        <f t="shared" si="58"/>
        <v>13.618630638001884</v>
      </c>
      <c r="BS25" s="229">
        <f t="shared" si="58"/>
        <v>13.618630638001884</v>
      </c>
      <c r="BT25" s="229">
        <f t="shared" si="58"/>
        <v>13.618630638001884</v>
      </c>
      <c r="BU25" s="229">
        <f t="shared" si="58"/>
        <v>13.618630638001884</v>
      </c>
      <c r="BV25" s="229">
        <f t="shared" si="58"/>
        <v>13.618630638001884</v>
      </c>
      <c r="BW25" s="229">
        <f t="shared" si="58"/>
        <v>13.618630638001884</v>
      </c>
      <c r="BX25" s="229">
        <f t="shared" si="58"/>
        <v>13.618630638001884</v>
      </c>
      <c r="BY25" s="229">
        <f t="shared" si="58"/>
        <v>13.618630638001884</v>
      </c>
      <c r="BZ25" s="229">
        <f t="shared" si="58"/>
        <v>13.618630638001884</v>
      </c>
    </row>
    <row r="26" spans="1:78" x14ac:dyDescent="0.2">
      <c r="A26" s="7" t="str">
        <v>Roll-in 3</v>
      </c>
      <c r="B26" s="7">
        <v>1</v>
      </c>
      <c r="C26" s="7">
        <f t="shared" si="33"/>
        <v>15</v>
      </c>
      <c r="D26" s="165">
        <f t="shared" si="34"/>
        <v>43921</v>
      </c>
      <c r="E26" s="302">
        <f>HLOOKUP(D26,INPUTS!$D$52:$BW$59,IF(B26=1,3,7),FALSE)</f>
        <v>10601.648129999989</v>
      </c>
      <c r="F26" s="303"/>
      <c r="G26" s="229">
        <f t="shared" ref="G26:AL26" si="59">IF($D26=G$9,$E$26*$G$3/2,IF(AND($C26+$E$3&gt;G$8,G$9&gt;$D26),$E$26*$G$3,0))</f>
        <v>0</v>
      </c>
      <c r="H26" s="229">
        <f t="shared" si="59"/>
        <v>0</v>
      </c>
      <c r="I26" s="229">
        <f t="shared" si="59"/>
        <v>0</v>
      </c>
      <c r="J26" s="229">
        <f t="shared" si="59"/>
        <v>0</v>
      </c>
      <c r="K26" s="229">
        <f t="shared" si="59"/>
        <v>0</v>
      </c>
      <c r="L26" s="229">
        <f t="shared" si="59"/>
        <v>0</v>
      </c>
      <c r="M26" s="229">
        <f t="shared" si="59"/>
        <v>0</v>
      </c>
      <c r="N26" s="229">
        <f t="shared" si="59"/>
        <v>0</v>
      </c>
      <c r="O26" s="229">
        <f t="shared" si="59"/>
        <v>0</v>
      </c>
      <c r="P26" s="229">
        <f t="shared" si="59"/>
        <v>0</v>
      </c>
      <c r="Q26" s="229">
        <f t="shared" si="59"/>
        <v>0</v>
      </c>
      <c r="R26" s="229">
        <f t="shared" si="59"/>
        <v>0</v>
      </c>
      <c r="S26" s="229">
        <f t="shared" si="59"/>
        <v>0</v>
      </c>
      <c r="T26" s="229">
        <f t="shared" si="59"/>
        <v>0</v>
      </c>
      <c r="U26" s="229">
        <f t="shared" si="59"/>
        <v>6.1370516669386479</v>
      </c>
      <c r="V26" s="229">
        <f t="shared" si="59"/>
        <v>12.274103333877296</v>
      </c>
      <c r="W26" s="229">
        <f t="shared" si="59"/>
        <v>12.274103333877296</v>
      </c>
      <c r="X26" s="229">
        <f t="shared" si="59"/>
        <v>12.274103333877296</v>
      </c>
      <c r="Y26" s="229">
        <f t="shared" si="59"/>
        <v>12.274103333877296</v>
      </c>
      <c r="Z26" s="229">
        <f t="shared" si="59"/>
        <v>12.274103333877296</v>
      </c>
      <c r="AA26" s="229">
        <f t="shared" si="59"/>
        <v>12.274103333877296</v>
      </c>
      <c r="AB26" s="229">
        <f t="shared" si="59"/>
        <v>12.274103333877296</v>
      </c>
      <c r="AC26" s="229">
        <f t="shared" si="59"/>
        <v>12.274103333877296</v>
      </c>
      <c r="AD26" s="229">
        <f t="shared" si="59"/>
        <v>12.274103333877296</v>
      </c>
      <c r="AE26" s="229">
        <f t="shared" si="59"/>
        <v>12.274103333877296</v>
      </c>
      <c r="AF26" s="229">
        <f t="shared" si="59"/>
        <v>12.274103333877296</v>
      </c>
      <c r="AG26" s="229">
        <f t="shared" si="59"/>
        <v>12.274103333877296</v>
      </c>
      <c r="AH26" s="229">
        <f t="shared" si="59"/>
        <v>12.274103333877296</v>
      </c>
      <c r="AI26" s="229">
        <f t="shared" si="59"/>
        <v>12.274103333877296</v>
      </c>
      <c r="AJ26" s="229">
        <f t="shared" si="59"/>
        <v>12.274103333877296</v>
      </c>
      <c r="AK26" s="229">
        <f t="shared" si="59"/>
        <v>12.274103333877296</v>
      </c>
      <c r="AL26" s="229">
        <f t="shared" si="59"/>
        <v>12.274103333877296</v>
      </c>
      <c r="AM26" s="229">
        <f t="shared" ref="AM26:BZ26" si="60">IF($D26=AM$9,$E$26*$G$3/2,IF(AND($C26+$E$3&gt;AM$8,AM$9&gt;$D26),$E$26*$G$3,0))</f>
        <v>12.274103333877296</v>
      </c>
      <c r="AN26" s="229">
        <f t="shared" si="60"/>
        <v>12.274103333877296</v>
      </c>
      <c r="AO26" s="229">
        <f t="shared" si="60"/>
        <v>12.274103333877296</v>
      </c>
      <c r="AP26" s="229">
        <f t="shared" si="60"/>
        <v>12.274103333877296</v>
      </c>
      <c r="AQ26" s="229">
        <f t="shared" si="60"/>
        <v>12.274103333877296</v>
      </c>
      <c r="AR26" s="229">
        <f t="shared" si="60"/>
        <v>12.274103333877296</v>
      </c>
      <c r="AS26" s="229">
        <f t="shared" si="60"/>
        <v>12.274103333877296</v>
      </c>
      <c r="AT26" s="229">
        <f t="shared" si="60"/>
        <v>12.274103333877296</v>
      </c>
      <c r="AU26" s="229">
        <f t="shared" si="60"/>
        <v>12.274103333877296</v>
      </c>
      <c r="AV26" s="229">
        <f t="shared" si="60"/>
        <v>12.274103333877296</v>
      </c>
      <c r="AW26" s="229">
        <f t="shared" si="60"/>
        <v>12.274103333877296</v>
      </c>
      <c r="AX26" s="229">
        <f t="shared" si="60"/>
        <v>12.274103333877296</v>
      </c>
      <c r="AY26" s="229">
        <f t="shared" si="60"/>
        <v>12.274103333877296</v>
      </c>
      <c r="AZ26" s="229">
        <f t="shared" si="60"/>
        <v>12.274103333877296</v>
      </c>
      <c r="BA26" s="229">
        <f t="shared" si="60"/>
        <v>12.274103333877296</v>
      </c>
      <c r="BB26" s="229">
        <f t="shared" si="60"/>
        <v>12.274103333877296</v>
      </c>
      <c r="BC26" s="229">
        <f t="shared" si="60"/>
        <v>12.274103333877296</v>
      </c>
      <c r="BD26" s="229">
        <f t="shared" si="60"/>
        <v>12.274103333877296</v>
      </c>
      <c r="BE26" s="229">
        <f t="shared" si="60"/>
        <v>12.274103333877296</v>
      </c>
      <c r="BF26" s="229">
        <f t="shared" si="60"/>
        <v>12.274103333877296</v>
      </c>
      <c r="BG26" s="229">
        <f t="shared" si="60"/>
        <v>12.274103333877296</v>
      </c>
      <c r="BH26" s="229">
        <f t="shared" si="60"/>
        <v>12.274103333877296</v>
      </c>
      <c r="BI26" s="229">
        <f t="shared" si="60"/>
        <v>12.274103333877296</v>
      </c>
      <c r="BJ26" s="229">
        <f t="shared" si="60"/>
        <v>12.274103333877296</v>
      </c>
      <c r="BK26" s="229">
        <f t="shared" si="60"/>
        <v>12.274103333877296</v>
      </c>
      <c r="BL26" s="229">
        <f t="shared" si="60"/>
        <v>12.274103333877296</v>
      </c>
      <c r="BM26" s="229">
        <f t="shared" si="60"/>
        <v>12.274103333877296</v>
      </c>
      <c r="BN26" s="229">
        <f t="shared" si="60"/>
        <v>12.274103333877296</v>
      </c>
      <c r="BO26" s="229">
        <f t="shared" si="60"/>
        <v>12.274103333877296</v>
      </c>
      <c r="BP26" s="229">
        <f t="shared" si="60"/>
        <v>12.274103333877296</v>
      </c>
      <c r="BQ26" s="229">
        <f t="shared" si="60"/>
        <v>12.274103333877296</v>
      </c>
      <c r="BR26" s="229">
        <f t="shared" si="60"/>
        <v>12.274103333877296</v>
      </c>
      <c r="BS26" s="229">
        <f t="shared" si="60"/>
        <v>12.274103333877296</v>
      </c>
      <c r="BT26" s="229">
        <f t="shared" si="60"/>
        <v>12.274103333877296</v>
      </c>
      <c r="BU26" s="229">
        <f t="shared" si="60"/>
        <v>12.274103333877296</v>
      </c>
      <c r="BV26" s="229">
        <f t="shared" si="60"/>
        <v>12.274103333877296</v>
      </c>
      <c r="BW26" s="229">
        <f t="shared" si="60"/>
        <v>12.274103333877296</v>
      </c>
      <c r="BX26" s="229">
        <f t="shared" si="60"/>
        <v>12.274103333877296</v>
      </c>
      <c r="BY26" s="229">
        <f t="shared" si="60"/>
        <v>12.274103333877296</v>
      </c>
      <c r="BZ26" s="229">
        <f t="shared" si="60"/>
        <v>12.274103333877296</v>
      </c>
    </row>
    <row r="27" spans="1:78" x14ac:dyDescent="0.2">
      <c r="A27" s="7" t="str">
        <v>Roll-in 3</v>
      </c>
      <c r="B27" s="7">
        <v>1</v>
      </c>
      <c r="C27" s="7">
        <f t="shared" si="33"/>
        <v>16</v>
      </c>
      <c r="D27" s="165">
        <f t="shared" si="34"/>
        <v>43951</v>
      </c>
      <c r="E27" s="302">
        <f>HLOOKUP(D27,INPUTS!$D$52:$BW$59,IF(B27=1,3,7),FALSE)</f>
        <v>7225.312510000017</v>
      </c>
      <c r="F27" s="303"/>
      <c r="G27" s="229">
        <f t="shared" ref="G27:AL27" si="61">IF($D27=G$9,$E$27*$G$3/2,IF(AND($C27+$E$3&gt;G$8,G$9&gt;$D27),$E$27*$G$3,0))</f>
        <v>0</v>
      </c>
      <c r="H27" s="229">
        <f t="shared" si="61"/>
        <v>0</v>
      </c>
      <c r="I27" s="229">
        <f t="shared" si="61"/>
        <v>0</v>
      </c>
      <c r="J27" s="229">
        <f t="shared" si="61"/>
        <v>0</v>
      </c>
      <c r="K27" s="229">
        <f t="shared" si="61"/>
        <v>0</v>
      </c>
      <c r="L27" s="229">
        <f t="shared" si="61"/>
        <v>0</v>
      </c>
      <c r="M27" s="229">
        <f t="shared" si="61"/>
        <v>0</v>
      </c>
      <c r="N27" s="229">
        <f t="shared" si="61"/>
        <v>0</v>
      </c>
      <c r="O27" s="229">
        <f t="shared" si="61"/>
        <v>0</v>
      </c>
      <c r="P27" s="229">
        <f t="shared" si="61"/>
        <v>0</v>
      </c>
      <c r="Q27" s="229">
        <f t="shared" si="61"/>
        <v>0</v>
      </c>
      <c r="R27" s="229">
        <f t="shared" si="61"/>
        <v>0</v>
      </c>
      <c r="S27" s="229">
        <f t="shared" si="61"/>
        <v>0</v>
      </c>
      <c r="T27" s="229">
        <f t="shared" si="61"/>
        <v>0</v>
      </c>
      <c r="U27" s="229">
        <f t="shared" si="61"/>
        <v>0</v>
      </c>
      <c r="V27" s="229">
        <f t="shared" si="61"/>
        <v>4.1825681856174111</v>
      </c>
      <c r="W27" s="229">
        <f t="shared" si="61"/>
        <v>8.3651363712348221</v>
      </c>
      <c r="X27" s="229">
        <f t="shared" si="61"/>
        <v>8.3651363712348221</v>
      </c>
      <c r="Y27" s="229">
        <f t="shared" si="61"/>
        <v>8.3651363712348221</v>
      </c>
      <c r="Z27" s="229">
        <f t="shared" si="61"/>
        <v>8.3651363712348221</v>
      </c>
      <c r="AA27" s="229">
        <f t="shared" si="61"/>
        <v>8.3651363712348221</v>
      </c>
      <c r="AB27" s="229">
        <f t="shared" si="61"/>
        <v>8.3651363712348221</v>
      </c>
      <c r="AC27" s="229">
        <f t="shared" si="61"/>
        <v>8.3651363712348221</v>
      </c>
      <c r="AD27" s="229">
        <f t="shared" si="61"/>
        <v>8.3651363712348221</v>
      </c>
      <c r="AE27" s="229">
        <f t="shared" si="61"/>
        <v>8.3651363712348221</v>
      </c>
      <c r="AF27" s="229">
        <f t="shared" si="61"/>
        <v>8.3651363712348221</v>
      </c>
      <c r="AG27" s="229">
        <f t="shared" si="61"/>
        <v>8.3651363712348221</v>
      </c>
      <c r="AH27" s="229">
        <f t="shared" si="61"/>
        <v>8.3651363712348221</v>
      </c>
      <c r="AI27" s="229">
        <f t="shared" si="61"/>
        <v>8.3651363712348221</v>
      </c>
      <c r="AJ27" s="229">
        <f t="shared" si="61"/>
        <v>8.3651363712348221</v>
      </c>
      <c r="AK27" s="229">
        <f t="shared" si="61"/>
        <v>8.3651363712348221</v>
      </c>
      <c r="AL27" s="229">
        <f t="shared" si="61"/>
        <v>8.3651363712348221</v>
      </c>
      <c r="AM27" s="229">
        <f t="shared" ref="AM27:BZ27" si="62">IF($D27=AM$9,$E$27*$G$3/2,IF(AND($C27+$E$3&gt;AM$8,AM$9&gt;$D27),$E$27*$G$3,0))</f>
        <v>8.3651363712348221</v>
      </c>
      <c r="AN27" s="229">
        <f t="shared" si="62"/>
        <v>8.3651363712348221</v>
      </c>
      <c r="AO27" s="229">
        <f t="shared" si="62"/>
        <v>8.3651363712348221</v>
      </c>
      <c r="AP27" s="229">
        <f t="shared" si="62"/>
        <v>8.3651363712348221</v>
      </c>
      <c r="AQ27" s="229">
        <f t="shared" si="62"/>
        <v>8.3651363712348221</v>
      </c>
      <c r="AR27" s="229">
        <f t="shared" si="62"/>
        <v>8.3651363712348221</v>
      </c>
      <c r="AS27" s="229">
        <f t="shared" si="62"/>
        <v>8.3651363712348221</v>
      </c>
      <c r="AT27" s="229">
        <f t="shared" si="62"/>
        <v>8.3651363712348221</v>
      </c>
      <c r="AU27" s="229">
        <f t="shared" si="62"/>
        <v>8.3651363712348221</v>
      </c>
      <c r="AV27" s="229">
        <f t="shared" si="62"/>
        <v>8.3651363712348221</v>
      </c>
      <c r="AW27" s="229">
        <f t="shared" si="62"/>
        <v>8.3651363712348221</v>
      </c>
      <c r="AX27" s="229">
        <f t="shared" si="62"/>
        <v>8.3651363712348221</v>
      </c>
      <c r="AY27" s="229">
        <f t="shared" si="62"/>
        <v>8.3651363712348221</v>
      </c>
      <c r="AZ27" s="229">
        <f t="shared" si="62"/>
        <v>8.3651363712348221</v>
      </c>
      <c r="BA27" s="229">
        <f t="shared" si="62"/>
        <v>8.3651363712348221</v>
      </c>
      <c r="BB27" s="229">
        <f t="shared" si="62"/>
        <v>8.3651363712348221</v>
      </c>
      <c r="BC27" s="229">
        <f t="shared" si="62"/>
        <v>8.3651363712348221</v>
      </c>
      <c r="BD27" s="229">
        <f t="shared" si="62"/>
        <v>8.3651363712348221</v>
      </c>
      <c r="BE27" s="229">
        <f t="shared" si="62"/>
        <v>8.3651363712348221</v>
      </c>
      <c r="BF27" s="229">
        <f t="shared" si="62"/>
        <v>8.3651363712348221</v>
      </c>
      <c r="BG27" s="229">
        <f t="shared" si="62"/>
        <v>8.3651363712348221</v>
      </c>
      <c r="BH27" s="229">
        <f t="shared" si="62"/>
        <v>8.3651363712348221</v>
      </c>
      <c r="BI27" s="229">
        <f t="shared" si="62"/>
        <v>8.3651363712348221</v>
      </c>
      <c r="BJ27" s="229">
        <f t="shared" si="62"/>
        <v>8.3651363712348221</v>
      </c>
      <c r="BK27" s="229">
        <f t="shared" si="62"/>
        <v>8.3651363712348221</v>
      </c>
      <c r="BL27" s="229">
        <f t="shared" si="62"/>
        <v>8.3651363712348221</v>
      </c>
      <c r="BM27" s="229">
        <f t="shared" si="62"/>
        <v>8.3651363712348221</v>
      </c>
      <c r="BN27" s="229">
        <f t="shared" si="62"/>
        <v>8.3651363712348221</v>
      </c>
      <c r="BO27" s="229">
        <f t="shared" si="62"/>
        <v>8.3651363712348221</v>
      </c>
      <c r="BP27" s="229">
        <f t="shared" si="62"/>
        <v>8.3651363712348221</v>
      </c>
      <c r="BQ27" s="229">
        <f t="shared" si="62"/>
        <v>8.3651363712348221</v>
      </c>
      <c r="BR27" s="229">
        <f t="shared" si="62"/>
        <v>8.3651363712348221</v>
      </c>
      <c r="BS27" s="229">
        <f t="shared" si="62"/>
        <v>8.3651363712348221</v>
      </c>
      <c r="BT27" s="229">
        <f t="shared" si="62"/>
        <v>8.3651363712348221</v>
      </c>
      <c r="BU27" s="229">
        <f t="shared" si="62"/>
        <v>8.3651363712348221</v>
      </c>
      <c r="BV27" s="229">
        <f t="shared" si="62"/>
        <v>8.3651363712348221</v>
      </c>
      <c r="BW27" s="229">
        <f t="shared" si="62"/>
        <v>8.3651363712348221</v>
      </c>
      <c r="BX27" s="229">
        <f t="shared" si="62"/>
        <v>8.3651363712348221</v>
      </c>
      <c r="BY27" s="229">
        <f t="shared" si="62"/>
        <v>8.3651363712348221</v>
      </c>
      <c r="BZ27" s="229">
        <f t="shared" si="62"/>
        <v>8.3651363712348221</v>
      </c>
    </row>
    <row r="28" spans="1:78" x14ac:dyDescent="0.2">
      <c r="A28" s="7" t="str">
        <v>Roll-in 3</v>
      </c>
      <c r="B28" s="7">
        <v>1</v>
      </c>
      <c r="C28" s="7">
        <f t="shared" si="33"/>
        <v>17</v>
      </c>
      <c r="D28" s="165">
        <f t="shared" si="34"/>
        <v>43982</v>
      </c>
      <c r="E28" s="302">
        <f>HLOOKUP(D28,INPUTS!$D$52:$BW$59,IF(B28=1,3,7),FALSE)</f>
        <v>10577.188010000002</v>
      </c>
      <c r="F28" s="303"/>
      <c r="G28" s="229">
        <f t="shared" ref="G28:AL28" si="63">IF($D28=G$9,$E$28*$G$3/2,IF(AND($C28+$E$3&gt;G$8,G$9&gt;$D28),$E$28*$G$3,0))</f>
        <v>0</v>
      </c>
      <c r="H28" s="229">
        <f t="shared" si="63"/>
        <v>0</v>
      </c>
      <c r="I28" s="229">
        <f t="shared" si="63"/>
        <v>0</v>
      </c>
      <c r="J28" s="229">
        <f t="shared" si="63"/>
        <v>0</v>
      </c>
      <c r="K28" s="229">
        <f t="shared" si="63"/>
        <v>0</v>
      </c>
      <c r="L28" s="229">
        <f t="shared" si="63"/>
        <v>0</v>
      </c>
      <c r="M28" s="229">
        <f t="shared" si="63"/>
        <v>0</v>
      </c>
      <c r="N28" s="229">
        <f t="shared" si="63"/>
        <v>0</v>
      </c>
      <c r="O28" s="229">
        <f t="shared" si="63"/>
        <v>0</v>
      </c>
      <c r="P28" s="229">
        <f t="shared" si="63"/>
        <v>0</v>
      </c>
      <c r="Q28" s="229">
        <f t="shared" si="63"/>
        <v>0</v>
      </c>
      <c r="R28" s="229">
        <f t="shared" si="63"/>
        <v>0</v>
      </c>
      <c r="S28" s="229">
        <f t="shared" si="63"/>
        <v>0</v>
      </c>
      <c r="T28" s="229">
        <f t="shared" si="63"/>
        <v>0</v>
      </c>
      <c r="U28" s="229">
        <f t="shared" si="63"/>
        <v>0</v>
      </c>
      <c r="V28" s="229">
        <f t="shared" si="63"/>
        <v>0</v>
      </c>
      <c r="W28" s="229">
        <f t="shared" si="63"/>
        <v>6.1228922628178246</v>
      </c>
      <c r="X28" s="229">
        <f t="shared" si="63"/>
        <v>12.245784525635649</v>
      </c>
      <c r="Y28" s="229">
        <f t="shared" si="63"/>
        <v>12.245784525635649</v>
      </c>
      <c r="Z28" s="229">
        <f t="shared" si="63"/>
        <v>12.245784525635649</v>
      </c>
      <c r="AA28" s="229">
        <f t="shared" si="63"/>
        <v>12.245784525635649</v>
      </c>
      <c r="AB28" s="229">
        <f t="shared" si="63"/>
        <v>12.245784525635649</v>
      </c>
      <c r="AC28" s="229">
        <f t="shared" si="63"/>
        <v>12.245784525635649</v>
      </c>
      <c r="AD28" s="229">
        <f t="shared" si="63"/>
        <v>12.245784525635649</v>
      </c>
      <c r="AE28" s="229">
        <f t="shared" si="63"/>
        <v>12.245784525635649</v>
      </c>
      <c r="AF28" s="229">
        <f t="shared" si="63"/>
        <v>12.245784525635649</v>
      </c>
      <c r="AG28" s="229">
        <f t="shared" si="63"/>
        <v>12.245784525635649</v>
      </c>
      <c r="AH28" s="229">
        <f t="shared" si="63"/>
        <v>12.245784525635649</v>
      </c>
      <c r="AI28" s="229">
        <f t="shared" si="63"/>
        <v>12.245784525635649</v>
      </c>
      <c r="AJ28" s="229">
        <f t="shared" si="63"/>
        <v>12.245784525635649</v>
      </c>
      <c r="AK28" s="229">
        <f t="shared" si="63"/>
        <v>12.245784525635649</v>
      </c>
      <c r="AL28" s="229">
        <f t="shared" si="63"/>
        <v>12.245784525635649</v>
      </c>
      <c r="AM28" s="229">
        <f t="shared" ref="AM28:BZ28" si="64">IF($D28=AM$9,$E$28*$G$3/2,IF(AND($C28+$E$3&gt;AM$8,AM$9&gt;$D28),$E$28*$G$3,0))</f>
        <v>12.245784525635649</v>
      </c>
      <c r="AN28" s="229">
        <f t="shared" si="64"/>
        <v>12.245784525635649</v>
      </c>
      <c r="AO28" s="229">
        <f t="shared" si="64"/>
        <v>12.245784525635649</v>
      </c>
      <c r="AP28" s="229">
        <f t="shared" si="64"/>
        <v>12.245784525635649</v>
      </c>
      <c r="AQ28" s="229">
        <f t="shared" si="64"/>
        <v>12.245784525635649</v>
      </c>
      <c r="AR28" s="229">
        <f t="shared" si="64"/>
        <v>12.245784525635649</v>
      </c>
      <c r="AS28" s="229">
        <f t="shared" si="64"/>
        <v>12.245784525635649</v>
      </c>
      <c r="AT28" s="229">
        <f t="shared" si="64"/>
        <v>12.245784525635649</v>
      </c>
      <c r="AU28" s="229">
        <f t="shared" si="64"/>
        <v>12.245784525635649</v>
      </c>
      <c r="AV28" s="229">
        <f t="shared" si="64"/>
        <v>12.245784525635649</v>
      </c>
      <c r="AW28" s="229">
        <f t="shared" si="64"/>
        <v>12.245784525635649</v>
      </c>
      <c r="AX28" s="229">
        <f t="shared" si="64"/>
        <v>12.245784525635649</v>
      </c>
      <c r="AY28" s="229">
        <f t="shared" si="64"/>
        <v>12.245784525635649</v>
      </c>
      <c r="AZ28" s="229">
        <f t="shared" si="64"/>
        <v>12.245784525635649</v>
      </c>
      <c r="BA28" s="229">
        <f t="shared" si="64"/>
        <v>12.245784525635649</v>
      </c>
      <c r="BB28" s="229">
        <f t="shared" si="64"/>
        <v>12.245784525635649</v>
      </c>
      <c r="BC28" s="229">
        <f t="shared" si="64"/>
        <v>12.245784525635649</v>
      </c>
      <c r="BD28" s="229">
        <f t="shared" si="64"/>
        <v>12.245784525635649</v>
      </c>
      <c r="BE28" s="229">
        <f t="shared" si="64"/>
        <v>12.245784525635649</v>
      </c>
      <c r="BF28" s="229">
        <f t="shared" si="64"/>
        <v>12.245784525635649</v>
      </c>
      <c r="BG28" s="229">
        <f t="shared" si="64"/>
        <v>12.245784525635649</v>
      </c>
      <c r="BH28" s="229">
        <f t="shared" si="64"/>
        <v>12.245784525635649</v>
      </c>
      <c r="BI28" s="229">
        <f t="shared" si="64"/>
        <v>12.245784525635649</v>
      </c>
      <c r="BJ28" s="229">
        <f t="shared" si="64"/>
        <v>12.245784525635649</v>
      </c>
      <c r="BK28" s="229">
        <f t="shared" si="64"/>
        <v>12.245784525635649</v>
      </c>
      <c r="BL28" s="229">
        <f t="shared" si="64"/>
        <v>12.245784525635649</v>
      </c>
      <c r="BM28" s="229">
        <f t="shared" si="64"/>
        <v>12.245784525635649</v>
      </c>
      <c r="BN28" s="229">
        <f t="shared" si="64"/>
        <v>12.245784525635649</v>
      </c>
      <c r="BO28" s="229">
        <f t="shared" si="64"/>
        <v>12.245784525635649</v>
      </c>
      <c r="BP28" s="229">
        <f t="shared" si="64"/>
        <v>12.245784525635649</v>
      </c>
      <c r="BQ28" s="229">
        <f t="shared" si="64"/>
        <v>12.245784525635649</v>
      </c>
      <c r="BR28" s="229">
        <f t="shared" si="64"/>
        <v>12.245784525635649</v>
      </c>
      <c r="BS28" s="229">
        <f t="shared" si="64"/>
        <v>12.245784525635649</v>
      </c>
      <c r="BT28" s="229">
        <f t="shared" si="64"/>
        <v>12.245784525635649</v>
      </c>
      <c r="BU28" s="229">
        <f t="shared" si="64"/>
        <v>12.245784525635649</v>
      </c>
      <c r="BV28" s="229">
        <f t="shared" si="64"/>
        <v>12.245784525635649</v>
      </c>
      <c r="BW28" s="229">
        <f t="shared" si="64"/>
        <v>12.245784525635649</v>
      </c>
      <c r="BX28" s="229">
        <f t="shared" si="64"/>
        <v>12.245784525635649</v>
      </c>
      <c r="BY28" s="229">
        <f t="shared" si="64"/>
        <v>12.245784525635649</v>
      </c>
      <c r="BZ28" s="229">
        <f t="shared" si="64"/>
        <v>12.245784525635649</v>
      </c>
    </row>
    <row r="29" spans="1:78" x14ac:dyDescent="0.2">
      <c r="A29" s="7" t="str">
        <v>Roll-in 3</v>
      </c>
      <c r="B29" s="7">
        <v>1</v>
      </c>
      <c r="C29" s="7">
        <f t="shared" si="33"/>
        <v>18</v>
      </c>
      <c r="D29" s="165">
        <f t="shared" si="34"/>
        <v>44012</v>
      </c>
      <c r="E29" s="302">
        <f>HLOOKUP(D29,INPUTS!$D$52:$BW$59,IF(B29=1,3,7),FALSE)</f>
        <v>20088.257659999996</v>
      </c>
      <c r="F29" s="303"/>
      <c r="G29" s="229">
        <f t="shared" ref="G29:AL29" si="65">IF($D29=G$9,$E$29*$G$3/2,IF(AND($C29+$E$3&gt;G$8,G$9&gt;$D29),$E$29*$G$3,0))</f>
        <v>0</v>
      </c>
      <c r="H29" s="229">
        <f t="shared" si="65"/>
        <v>0</v>
      </c>
      <c r="I29" s="229">
        <f t="shared" si="65"/>
        <v>0</v>
      </c>
      <c r="J29" s="229">
        <f t="shared" si="65"/>
        <v>0</v>
      </c>
      <c r="K29" s="229">
        <f t="shared" si="65"/>
        <v>0</v>
      </c>
      <c r="L29" s="229">
        <f t="shared" si="65"/>
        <v>0</v>
      </c>
      <c r="M29" s="229">
        <f t="shared" si="65"/>
        <v>0</v>
      </c>
      <c r="N29" s="229">
        <f t="shared" si="65"/>
        <v>0</v>
      </c>
      <c r="O29" s="229">
        <f t="shared" si="65"/>
        <v>0</v>
      </c>
      <c r="P29" s="229">
        <f t="shared" si="65"/>
        <v>0</v>
      </c>
      <c r="Q29" s="229">
        <f t="shared" si="65"/>
        <v>0</v>
      </c>
      <c r="R29" s="229">
        <f t="shared" si="65"/>
        <v>0</v>
      </c>
      <c r="S29" s="229">
        <f t="shared" si="65"/>
        <v>0</v>
      </c>
      <c r="T29" s="229">
        <f t="shared" si="65"/>
        <v>0</v>
      </c>
      <c r="U29" s="229">
        <f t="shared" si="65"/>
        <v>0</v>
      </c>
      <c r="V29" s="229">
        <f t="shared" si="65"/>
        <v>0</v>
      </c>
      <c r="W29" s="229">
        <f t="shared" si="65"/>
        <v>0</v>
      </c>
      <c r="X29" s="229">
        <f t="shared" si="65"/>
        <v>11.628632986727524</v>
      </c>
      <c r="Y29" s="229">
        <f t="shared" si="65"/>
        <v>23.257265973455048</v>
      </c>
      <c r="Z29" s="229">
        <f t="shared" si="65"/>
        <v>23.257265973455048</v>
      </c>
      <c r="AA29" s="229">
        <f t="shared" si="65"/>
        <v>23.257265973455048</v>
      </c>
      <c r="AB29" s="229">
        <f t="shared" si="65"/>
        <v>23.257265973455048</v>
      </c>
      <c r="AC29" s="229">
        <f t="shared" si="65"/>
        <v>23.257265973455048</v>
      </c>
      <c r="AD29" s="229">
        <f t="shared" si="65"/>
        <v>23.257265973455048</v>
      </c>
      <c r="AE29" s="229">
        <f t="shared" si="65"/>
        <v>23.257265973455048</v>
      </c>
      <c r="AF29" s="229">
        <f t="shared" si="65"/>
        <v>23.257265973455048</v>
      </c>
      <c r="AG29" s="229">
        <f t="shared" si="65"/>
        <v>23.257265973455048</v>
      </c>
      <c r="AH29" s="229">
        <f t="shared" si="65"/>
        <v>23.257265973455048</v>
      </c>
      <c r="AI29" s="229">
        <f t="shared" si="65"/>
        <v>23.257265973455048</v>
      </c>
      <c r="AJ29" s="229">
        <f t="shared" si="65"/>
        <v>23.257265973455048</v>
      </c>
      <c r="AK29" s="229">
        <f t="shared" si="65"/>
        <v>23.257265973455048</v>
      </c>
      <c r="AL29" s="229">
        <f t="shared" si="65"/>
        <v>23.257265973455048</v>
      </c>
      <c r="AM29" s="229">
        <f t="shared" ref="AM29:BZ29" si="66">IF($D29=AM$9,$E$29*$G$3/2,IF(AND($C29+$E$3&gt;AM$8,AM$9&gt;$D29),$E$29*$G$3,0))</f>
        <v>23.257265973455048</v>
      </c>
      <c r="AN29" s="229">
        <f t="shared" si="66"/>
        <v>23.257265973455048</v>
      </c>
      <c r="AO29" s="229">
        <f t="shared" si="66"/>
        <v>23.257265973455048</v>
      </c>
      <c r="AP29" s="229">
        <f t="shared" si="66"/>
        <v>23.257265973455048</v>
      </c>
      <c r="AQ29" s="229">
        <f t="shared" si="66"/>
        <v>23.257265973455048</v>
      </c>
      <c r="AR29" s="229">
        <f t="shared" si="66"/>
        <v>23.257265973455048</v>
      </c>
      <c r="AS29" s="229">
        <f t="shared" si="66"/>
        <v>23.257265973455048</v>
      </c>
      <c r="AT29" s="229">
        <f t="shared" si="66"/>
        <v>23.257265973455048</v>
      </c>
      <c r="AU29" s="229">
        <f t="shared" si="66"/>
        <v>23.257265973455048</v>
      </c>
      <c r="AV29" s="229">
        <f t="shared" si="66"/>
        <v>23.257265973455048</v>
      </c>
      <c r="AW29" s="229">
        <f t="shared" si="66"/>
        <v>23.257265973455048</v>
      </c>
      <c r="AX29" s="229">
        <f t="shared" si="66"/>
        <v>23.257265973455048</v>
      </c>
      <c r="AY29" s="229">
        <f t="shared" si="66"/>
        <v>23.257265973455048</v>
      </c>
      <c r="AZ29" s="229">
        <f t="shared" si="66"/>
        <v>23.257265973455048</v>
      </c>
      <c r="BA29" s="229">
        <f t="shared" si="66"/>
        <v>23.257265973455048</v>
      </c>
      <c r="BB29" s="229">
        <f t="shared" si="66"/>
        <v>23.257265973455048</v>
      </c>
      <c r="BC29" s="229">
        <f t="shared" si="66"/>
        <v>23.257265973455048</v>
      </c>
      <c r="BD29" s="229">
        <f t="shared" si="66"/>
        <v>23.257265973455048</v>
      </c>
      <c r="BE29" s="229">
        <f t="shared" si="66"/>
        <v>23.257265973455048</v>
      </c>
      <c r="BF29" s="229">
        <f t="shared" si="66"/>
        <v>23.257265973455048</v>
      </c>
      <c r="BG29" s="229">
        <f t="shared" si="66"/>
        <v>23.257265973455048</v>
      </c>
      <c r="BH29" s="229">
        <f t="shared" si="66"/>
        <v>23.257265973455048</v>
      </c>
      <c r="BI29" s="229">
        <f t="shared" si="66"/>
        <v>23.257265973455048</v>
      </c>
      <c r="BJ29" s="229">
        <f t="shared" si="66"/>
        <v>23.257265973455048</v>
      </c>
      <c r="BK29" s="229">
        <f t="shared" si="66"/>
        <v>23.257265973455048</v>
      </c>
      <c r="BL29" s="229">
        <f t="shared" si="66"/>
        <v>23.257265973455048</v>
      </c>
      <c r="BM29" s="229">
        <f t="shared" si="66"/>
        <v>23.257265973455048</v>
      </c>
      <c r="BN29" s="229">
        <f t="shared" si="66"/>
        <v>23.257265973455048</v>
      </c>
      <c r="BO29" s="229">
        <f t="shared" si="66"/>
        <v>23.257265973455048</v>
      </c>
      <c r="BP29" s="229">
        <f t="shared" si="66"/>
        <v>23.257265973455048</v>
      </c>
      <c r="BQ29" s="229">
        <f t="shared" si="66"/>
        <v>23.257265973455048</v>
      </c>
      <c r="BR29" s="229">
        <f t="shared" si="66"/>
        <v>23.257265973455048</v>
      </c>
      <c r="BS29" s="229">
        <f t="shared" si="66"/>
        <v>23.257265973455048</v>
      </c>
      <c r="BT29" s="229">
        <f t="shared" si="66"/>
        <v>23.257265973455048</v>
      </c>
      <c r="BU29" s="229">
        <f t="shared" si="66"/>
        <v>23.257265973455048</v>
      </c>
      <c r="BV29" s="229">
        <f t="shared" si="66"/>
        <v>23.257265973455048</v>
      </c>
      <c r="BW29" s="229">
        <f t="shared" si="66"/>
        <v>23.257265973455048</v>
      </c>
      <c r="BX29" s="229">
        <f t="shared" si="66"/>
        <v>23.257265973455048</v>
      </c>
      <c r="BY29" s="229">
        <f t="shared" si="66"/>
        <v>23.257265973455048</v>
      </c>
      <c r="BZ29" s="229">
        <f t="shared" si="66"/>
        <v>23.257265973455048</v>
      </c>
    </row>
    <row r="30" spans="1:78" x14ac:dyDescent="0.2">
      <c r="A30" s="7" t="str">
        <v>Roll-in 3</v>
      </c>
      <c r="B30" s="7">
        <v>1</v>
      </c>
      <c r="C30" s="7">
        <f t="shared" si="33"/>
        <v>19</v>
      </c>
      <c r="D30" s="165">
        <f t="shared" si="34"/>
        <v>44043</v>
      </c>
      <c r="E30" s="302">
        <f>HLOOKUP(D30,INPUTS!$D$52:$BW$59,IF(B30=1,3,7),FALSE)</f>
        <v>36418.915300000001</v>
      </c>
      <c r="F30" s="303"/>
      <c r="G30" s="229">
        <f t="shared" ref="G30:AL30" si="67">IF($D30=G$9,$E$30*$G$3/2,IF(AND($C30+$E$3&gt;G$8,G$9&gt;$D30),$E$30*$G$3,0))</f>
        <v>0</v>
      </c>
      <c r="H30" s="229">
        <f t="shared" si="67"/>
        <v>0</v>
      </c>
      <c r="I30" s="229">
        <f t="shared" si="67"/>
        <v>0</v>
      </c>
      <c r="J30" s="229">
        <f t="shared" si="67"/>
        <v>0</v>
      </c>
      <c r="K30" s="229">
        <f t="shared" si="67"/>
        <v>0</v>
      </c>
      <c r="L30" s="229">
        <f t="shared" si="67"/>
        <v>0</v>
      </c>
      <c r="M30" s="229">
        <f t="shared" si="67"/>
        <v>0</v>
      </c>
      <c r="N30" s="229">
        <f t="shared" si="67"/>
        <v>0</v>
      </c>
      <c r="O30" s="229">
        <f t="shared" si="67"/>
        <v>0</v>
      </c>
      <c r="P30" s="229">
        <f t="shared" si="67"/>
        <v>0</v>
      </c>
      <c r="Q30" s="229">
        <f t="shared" si="67"/>
        <v>0</v>
      </c>
      <c r="R30" s="229">
        <f t="shared" si="67"/>
        <v>0</v>
      </c>
      <c r="S30" s="229">
        <f t="shared" si="67"/>
        <v>0</v>
      </c>
      <c r="T30" s="229">
        <f t="shared" si="67"/>
        <v>0</v>
      </c>
      <c r="U30" s="229">
        <f t="shared" si="67"/>
        <v>0</v>
      </c>
      <c r="V30" s="229">
        <f t="shared" si="67"/>
        <v>0</v>
      </c>
      <c r="W30" s="229">
        <f t="shared" si="67"/>
        <v>0</v>
      </c>
      <c r="X30" s="229">
        <f t="shared" si="67"/>
        <v>0</v>
      </c>
      <c r="Y30" s="229">
        <f t="shared" si="67"/>
        <v>21.08207724962125</v>
      </c>
      <c r="Z30" s="229">
        <f t="shared" si="67"/>
        <v>42.1641544992425</v>
      </c>
      <c r="AA30" s="229">
        <f t="shared" si="67"/>
        <v>42.1641544992425</v>
      </c>
      <c r="AB30" s="229">
        <f t="shared" si="67"/>
        <v>42.1641544992425</v>
      </c>
      <c r="AC30" s="229">
        <f t="shared" si="67"/>
        <v>42.1641544992425</v>
      </c>
      <c r="AD30" s="229">
        <f t="shared" si="67"/>
        <v>42.1641544992425</v>
      </c>
      <c r="AE30" s="229">
        <f t="shared" si="67"/>
        <v>42.1641544992425</v>
      </c>
      <c r="AF30" s="229">
        <f t="shared" si="67"/>
        <v>42.1641544992425</v>
      </c>
      <c r="AG30" s="229">
        <f t="shared" si="67"/>
        <v>42.1641544992425</v>
      </c>
      <c r="AH30" s="229">
        <f t="shared" si="67"/>
        <v>42.1641544992425</v>
      </c>
      <c r="AI30" s="229">
        <f t="shared" si="67"/>
        <v>42.1641544992425</v>
      </c>
      <c r="AJ30" s="229">
        <f t="shared" si="67"/>
        <v>42.1641544992425</v>
      </c>
      <c r="AK30" s="229">
        <f t="shared" si="67"/>
        <v>42.1641544992425</v>
      </c>
      <c r="AL30" s="229">
        <f t="shared" si="67"/>
        <v>42.1641544992425</v>
      </c>
      <c r="AM30" s="229">
        <f t="shared" ref="AM30:BZ30" si="68">IF($D30=AM$9,$E$30*$G$3/2,IF(AND($C30+$E$3&gt;AM$8,AM$9&gt;$D30),$E$30*$G$3,0))</f>
        <v>42.1641544992425</v>
      </c>
      <c r="AN30" s="229">
        <f t="shared" si="68"/>
        <v>42.1641544992425</v>
      </c>
      <c r="AO30" s="229">
        <f t="shared" si="68"/>
        <v>42.1641544992425</v>
      </c>
      <c r="AP30" s="229">
        <f t="shared" si="68"/>
        <v>42.1641544992425</v>
      </c>
      <c r="AQ30" s="229">
        <f t="shared" si="68"/>
        <v>42.1641544992425</v>
      </c>
      <c r="AR30" s="229">
        <f t="shared" si="68"/>
        <v>42.1641544992425</v>
      </c>
      <c r="AS30" s="229">
        <f t="shared" si="68"/>
        <v>42.1641544992425</v>
      </c>
      <c r="AT30" s="229">
        <f t="shared" si="68"/>
        <v>42.1641544992425</v>
      </c>
      <c r="AU30" s="229">
        <f t="shared" si="68"/>
        <v>42.1641544992425</v>
      </c>
      <c r="AV30" s="229">
        <f t="shared" si="68"/>
        <v>42.1641544992425</v>
      </c>
      <c r="AW30" s="229">
        <f t="shared" si="68"/>
        <v>42.1641544992425</v>
      </c>
      <c r="AX30" s="229">
        <f t="shared" si="68"/>
        <v>42.1641544992425</v>
      </c>
      <c r="AY30" s="229">
        <f t="shared" si="68"/>
        <v>42.1641544992425</v>
      </c>
      <c r="AZ30" s="229">
        <f t="shared" si="68"/>
        <v>42.1641544992425</v>
      </c>
      <c r="BA30" s="229">
        <f t="shared" si="68"/>
        <v>42.1641544992425</v>
      </c>
      <c r="BB30" s="229">
        <f t="shared" si="68"/>
        <v>42.1641544992425</v>
      </c>
      <c r="BC30" s="229">
        <f t="shared" si="68"/>
        <v>42.1641544992425</v>
      </c>
      <c r="BD30" s="229">
        <f t="shared" si="68"/>
        <v>42.1641544992425</v>
      </c>
      <c r="BE30" s="229">
        <f t="shared" si="68"/>
        <v>42.1641544992425</v>
      </c>
      <c r="BF30" s="229">
        <f t="shared" si="68"/>
        <v>42.1641544992425</v>
      </c>
      <c r="BG30" s="229">
        <f t="shared" si="68"/>
        <v>42.1641544992425</v>
      </c>
      <c r="BH30" s="229">
        <f t="shared" si="68"/>
        <v>42.1641544992425</v>
      </c>
      <c r="BI30" s="229">
        <f t="shared" si="68"/>
        <v>42.1641544992425</v>
      </c>
      <c r="BJ30" s="229">
        <f t="shared" si="68"/>
        <v>42.1641544992425</v>
      </c>
      <c r="BK30" s="229">
        <f t="shared" si="68"/>
        <v>42.1641544992425</v>
      </c>
      <c r="BL30" s="229">
        <f t="shared" si="68"/>
        <v>42.1641544992425</v>
      </c>
      <c r="BM30" s="229">
        <f t="shared" si="68"/>
        <v>42.1641544992425</v>
      </c>
      <c r="BN30" s="229">
        <f t="shared" si="68"/>
        <v>42.1641544992425</v>
      </c>
      <c r="BO30" s="229">
        <f t="shared" si="68"/>
        <v>42.1641544992425</v>
      </c>
      <c r="BP30" s="229">
        <f t="shared" si="68"/>
        <v>42.1641544992425</v>
      </c>
      <c r="BQ30" s="229">
        <f t="shared" si="68"/>
        <v>42.1641544992425</v>
      </c>
      <c r="BR30" s="229">
        <f t="shared" si="68"/>
        <v>42.1641544992425</v>
      </c>
      <c r="BS30" s="229">
        <f t="shared" si="68"/>
        <v>42.1641544992425</v>
      </c>
      <c r="BT30" s="229">
        <f t="shared" si="68"/>
        <v>42.1641544992425</v>
      </c>
      <c r="BU30" s="229">
        <f t="shared" si="68"/>
        <v>42.1641544992425</v>
      </c>
      <c r="BV30" s="229">
        <f t="shared" si="68"/>
        <v>42.1641544992425</v>
      </c>
      <c r="BW30" s="229">
        <f t="shared" si="68"/>
        <v>42.1641544992425</v>
      </c>
      <c r="BX30" s="229">
        <f t="shared" si="68"/>
        <v>42.1641544992425</v>
      </c>
      <c r="BY30" s="229">
        <f t="shared" si="68"/>
        <v>42.1641544992425</v>
      </c>
      <c r="BZ30" s="229">
        <f t="shared" si="68"/>
        <v>42.1641544992425</v>
      </c>
    </row>
    <row r="31" spans="1:78" x14ac:dyDescent="0.2">
      <c r="A31" s="7" t="str">
        <v>Roll-in 3</v>
      </c>
      <c r="B31" s="7">
        <v>1</v>
      </c>
      <c r="C31" s="7">
        <f t="shared" si="33"/>
        <v>20</v>
      </c>
      <c r="D31" s="165">
        <f t="shared" si="34"/>
        <v>44074</v>
      </c>
      <c r="E31" s="302">
        <f>HLOOKUP(D31,INPUTS!$D$52:$BW$59,IF(B31=1,3,7),FALSE)</f>
        <v>19118.654620000023</v>
      </c>
      <c r="F31" s="303"/>
      <c r="G31" s="229">
        <f t="shared" ref="G31:AL31" si="69">IF($D31=G$9,$E$31*$G$3/2,IF(AND($C31+$E$3&gt;G$8,G$9&gt;$D31),$E$31*$G$3,0))</f>
        <v>0</v>
      </c>
      <c r="H31" s="229">
        <f t="shared" si="69"/>
        <v>0</v>
      </c>
      <c r="I31" s="229">
        <f t="shared" si="69"/>
        <v>0</v>
      </c>
      <c r="J31" s="229">
        <f t="shared" si="69"/>
        <v>0</v>
      </c>
      <c r="K31" s="229">
        <f t="shared" si="69"/>
        <v>0</v>
      </c>
      <c r="L31" s="229">
        <f t="shared" si="69"/>
        <v>0</v>
      </c>
      <c r="M31" s="229">
        <f t="shared" si="69"/>
        <v>0</v>
      </c>
      <c r="N31" s="229">
        <f t="shared" si="69"/>
        <v>0</v>
      </c>
      <c r="O31" s="229">
        <f t="shared" si="69"/>
        <v>0</v>
      </c>
      <c r="P31" s="229">
        <f t="shared" si="69"/>
        <v>0</v>
      </c>
      <c r="Q31" s="229">
        <f t="shared" si="69"/>
        <v>0</v>
      </c>
      <c r="R31" s="229">
        <f t="shared" si="69"/>
        <v>0</v>
      </c>
      <c r="S31" s="229">
        <f t="shared" si="69"/>
        <v>0</v>
      </c>
      <c r="T31" s="229">
        <f t="shared" si="69"/>
        <v>0</v>
      </c>
      <c r="U31" s="229">
        <f t="shared" si="69"/>
        <v>0</v>
      </c>
      <c r="V31" s="229">
        <f t="shared" si="69"/>
        <v>0</v>
      </c>
      <c r="W31" s="229">
        <f t="shared" si="69"/>
        <v>0</v>
      </c>
      <c r="X31" s="229">
        <f t="shared" si="69"/>
        <v>0</v>
      </c>
      <c r="Y31" s="229">
        <f t="shared" si="69"/>
        <v>0</v>
      </c>
      <c r="Z31" s="229">
        <f t="shared" si="69"/>
        <v>11.06735195948213</v>
      </c>
      <c r="AA31" s="229">
        <f t="shared" si="69"/>
        <v>22.134703918964259</v>
      </c>
      <c r="AB31" s="229">
        <f t="shared" si="69"/>
        <v>22.134703918964259</v>
      </c>
      <c r="AC31" s="229">
        <f t="shared" si="69"/>
        <v>22.134703918964259</v>
      </c>
      <c r="AD31" s="229">
        <f t="shared" si="69"/>
        <v>22.134703918964259</v>
      </c>
      <c r="AE31" s="229">
        <f t="shared" si="69"/>
        <v>22.134703918964259</v>
      </c>
      <c r="AF31" s="229">
        <f t="shared" si="69"/>
        <v>22.134703918964259</v>
      </c>
      <c r="AG31" s="229">
        <f t="shared" si="69"/>
        <v>22.134703918964259</v>
      </c>
      <c r="AH31" s="229">
        <f t="shared" si="69"/>
        <v>22.134703918964259</v>
      </c>
      <c r="AI31" s="229">
        <f t="shared" si="69"/>
        <v>22.134703918964259</v>
      </c>
      <c r="AJ31" s="229">
        <f t="shared" si="69"/>
        <v>22.134703918964259</v>
      </c>
      <c r="AK31" s="229">
        <f t="shared" si="69"/>
        <v>22.134703918964259</v>
      </c>
      <c r="AL31" s="229">
        <f t="shared" si="69"/>
        <v>22.134703918964259</v>
      </c>
      <c r="AM31" s="229">
        <f t="shared" ref="AM31:BZ31" si="70">IF($D31=AM$9,$E$31*$G$3/2,IF(AND($C31+$E$3&gt;AM$8,AM$9&gt;$D31),$E$31*$G$3,0))</f>
        <v>22.134703918964259</v>
      </c>
      <c r="AN31" s="229">
        <f t="shared" si="70"/>
        <v>22.134703918964259</v>
      </c>
      <c r="AO31" s="229">
        <f t="shared" si="70"/>
        <v>22.134703918964259</v>
      </c>
      <c r="AP31" s="229">
        <f t="shared" si="70"/>
        <v>22.134703918964259</v>
      </c>
      <c r="AQ31" s="229">
        <f t="shared" si="70"/>
        <v>22.134703918964259</v>
      </c>
      <c r="AR31" s="229">
        <f t="shared" si="70"/>
        <v>22.134703918964259</v>
      </c>
      <c r="AS31" s="229">
        <f t="shared" si="70"/>
        <v>22.134703918964259</v>
      </c>
      <c r="AT31" s="229">
        <f t="shared" si="70"/>
        <v>22.134703918964259</v>
      </c>
      <c r="AU31" s="229">
        <f t="shared" si="70"/>
        <v>22.134703918964259</v>
      </c>
      <c r="AV31" s="229">
        <f t="shared" si="70"/>
        <v>22.134703918964259</v>
      </c>
      <c r="AW31" s="229">
        <f t="shared" si="70"/>
        <v>22.134703918964259</v>
      </c>
      <c r="AX31" s="229">
        <f t="shared" si="70"/>
        <v>22.134703918964259</v>
      </c>
      <c r="AY31" s="229">
        <f t="shared" si="70"/>
        <v>22.134703918964259</v>
      </c>
      <c r="AZ31" s="229">
        <f t="shared" si="70"/>
        <v>22.134703918964259</v>
      </c>
      <c r="BA31" s="229">
        <f t="shared" si="70"/>
        <v>22.134703918964259</v>
      </c>
      <c r="BB31" s="229">
        <f t="shared" si="70"/>
        <v>22.134703918964259</v>
      </c>
      <c r="BC31" s="229">
        <f t="shared" si="70"/>
        <v>22.134703918964259</v>
      </c>
      <c r="BD31" s="229">
        <f t="shared" si="70"/>
        <v>22.134703918964259</v>
      </c>
      <c r="BE31" s="229">
        <f t="shared" si="70"/>
        <v>22.134703918964259</v>
      </c>
      <c r="BF31" s="229">
        <f t="shared" si="70"/>
        <v>22.134703918964259</v>
      </c>
      <c r="BG31" s="229">
        <f t="shared" si="70"/>
        <v>22.134703918964259</v>
      </c>
      <c r="BH31" s="229">
        <f t="shared" si="70"/>
        <v>22.134703918964259</v>
      </c>
      <c r="BI31" s="229">
        <f t="shared" si="70"/>
        <v>22.134703918964259</v>
      </c>
      <c r="BJ31" s="229">
        <f t="shared" si="70"/>
        <v>22.134703918964259</v>
      </c>
      <c r="BK31" s="229">
        <f t="shared" si="70"/>
        <v>22.134703918964259</v>
      </c>
      <c r="BL31" s="229">
        <f t="shared" si="70"/>
        <v>22.134703918964259</v>
      </c>
      <c r="BM31" s="229">
        <f t="shared" si="70"/>
        <v>22.134703918964259</v>
      </c>
      <c r="BN31" s="229">
        <f t="shared" si="70"/>
        <v>22.134703918964259</v>
      </c>
      <c r="BO31" s="229">
        <f t="shared" si="70"/>
        <v>22.134703918964259</v>
      </c>
      <c r="BP31" s="229">
        <f t="shared" si="70"/>
        <v>22.134703918964259</v>
      </c>
      <c r="BQ31" s="229">
        <f t="shared" si="70"/>
        <v>22.134703918964259</v>
      </c>
      <c r="BR31" s="229">
        <f t="shared" si="70"/>
        <v>22.134703918964259</v>
      </c>
      <c r="BS31" s="229">
        <f t="shared" si="70"/>
        <v>22.134703918964259</v>
      </c>
      <c r="BT31" s="229">
        <f t="shared" si="70"/>
        <v>22.134703918964259</v>
      </c>
      <c r="BU31" s="229">
        <f t="shared" si="70"/>
        <v>22.134703918964259</v>
      </c>
      <c r="BV31" s="229">
        <f t="shared" si="70"/>
        <v>22.134703918964259</v>
      </c>
      <c r="BW31" s="229">
        <f t="shared" si="70"/>
        <v>22.134703918964259</v>
      </c>
      <c r="BX31" s="229">
        <f t="shared" si="70"/>
        <v>22.134703918964259</v>
      </c>
      <c r="BY31" s="229">
        <f t="shared" si="70"/>
        <v>22.134703918964259</v>
      </c>
      <c r="BZ31" s="229">
        <f t="shared" si="70"/>
        <v>22.134703918964259</v>
      </c>
    </row>
    <row r="32" spans="1:78" x14ac:dyDescent="0.2">
      <c r="A32" s="7" t="str">
        <v>Roll-in 4</v>
      </c>
      <c r="B32" s="7">
        <v>1</v>
      </c>
      <c r="C32" s="7">
        <f t="shared" si="33"/>
        <v>21</v>
      </c>
      <c r="D32" s="165">
        <f t="shared" si="34"/>
        <v>44104</v>
      </c>
      <c r="E32" s="302">
        <f>HLOOKUP(D32,INPUTS!$D$52:$BW$59,IF(B32=1,3,7),FALSE)</f>
        <v>24802.82839999998</v>
      </c>
      <c r="F32" s="303"/>
      <c r="G32" s="229">
        <f t="shared" ref="G32:AL32" si="71">IF($D32=G$9,$E$32*$G$3/2,IF(AND($C32+$E$3&gt;G$8,G$9&gt;$D32),$E$32*$G$3,0))</f>
        <v>0</v>
      </c>
      <c r="H32" s="229">
        <f t="shared" si="71"/>
        <v>0</v>
      </c>
      <c r="I32" s="229">
        <f t="shared" si="71"/>
        <v>0</v>
      </c>
      <c r="J32" s="229">
        <f t="shared" si="71"/>
        <v>0</v>
      </c>
      <c r="K32" s="229">
        <f t="shared" si="71"/>
        <v>0</v>
      </c>
      <c r="L32" s="229">
        <f t="shared" si="71"/>
        <v>0</v>
      </c>
      <c r="M32" s="229">
        <f t="shared" si="71"/>
        <v>0</v>
      </c>
      <c r="N32" s="229">
        <f t="shared" si="71"/>
        <v>0</v>
      </c>
      <c r="O32" s="229">
        <f t="shared" si="71"/>
        <v>0</v>
      </c>
      <c r="P32" s="229">
        <f t="shared" si="71"/>
        <v>0</v>
      </c>
      <c r="Q32" s="229">
        <f t="shared" si="71"/>
        <v>0</v>
      </c>
      <c r="R32" s="229">
        <f t="shared" si="71"/>
        <v>0</v>
      </c>
      <c r="S32" s="229">
        <f t="shared" si="71"/>
        <v>0</v>
      </c>
      <c r="T32" s="229">
        <f t="shared" si="71"/>
        <v>0</v>
      </c>
      <c r="U32" s="229">
        <f t="shared" si="71"/>
        <v>0</v>
      </c>
      <c r="V32" s="229">
        <f t="shared" si="71"/>
        <v>0</v>
      </c>
      <c r="W32" s="229">
        <f t="shared" si="71"/>
        <v>0</v>
      </c>
      <c r="X32" s="229">
        <f t="shared" si="71"/>
        <v>0</v>
      </c>
      <c r="Y32" s="229">
        <f t="shared" si="71"/>
        <v>0</v>
      </c>
      <c r="Z32" s="229">
        <f t="shared" si="71"/>
        <v>0</v>
      </c>
      <c r="AA32" s="229">
        <f t="shared" si="71"/>
        <v>14.357790176631083</v>
      </c>
      <c r="AB32" s="229">
        <f t="shared" si="71"/>
        <v>28.715580353262165</v>
      </c>
      <c r="AC32" s="229">
        <f t="shared" si="71"/>
        <v>28.715580353262165</v>
      </c>
      <c r="AD32" s="229">
        <f t="shared" si="71"/>
        <v>28.715580353262165</v>
      </c>
      <c r="AE32" s="229">
        <f t="shared" si="71"/>
        <v>28.715580353262165</v>
      </c>
      <c r="AF32" s="229">
        <f t="shared" si="71"/>
        <v>28.715580353262165</v>
      </c>
      <c r="AG32" s="229">
        <f t="shared" si="71"/>
        <v>28.715580353262165</v>
      </c>
      <c r="AH32" s="229">
        <f t="shared" si="71"/>
        <v>28.715580353262165</v>
      </c>
      <c r="AI32" s="229">
        <f t="shared" si="71"/>
        <v>28.715580353262165</v>
      </c>
      <c r="AJ32" s="229">
        <f t="shared" si="71"/>
        <v>28.715580353262165</v>
      </c>
      <c r="AK32" s="229">
        <f t="shared" si="71"/>
        <v>28.715580353262165</v>
      </c>
      <c r="AL32" s="229">
        <f t="shared" si="71"/>
        <v>28.715580353262165</v>
      </c>
      <c r="AM32" s="229">
        <f t="shared" ref="AM32:BZ32" si="72">IF($D32=AM$9,$E$32*$G$3/2,IF(AND($C32+$E$3&gt;AM$8,AM$9&gt;$D32),$E$32*$G$3,0))</f>
        <v>28.715580353262165</v>
      </c>
      <c r="AN32" s="229">
        <f t="shared" si="72"/>
        <v>28.715580353262165</v>
      </c>
      <c r="AO32" s="229">
        <f t="shared" si="72"/>
        <v>28.715580353262165</v>
      </c>
      <c r="AP32" s="229">
        <f t="shared" si="72"/>
        <v>28.715580353262165</v>
      </c>
      <c r="AQ32" s="229">
        <f t="shared" si="72"/>
        <v>28.715580353262165</v>
      </c>
      <c r="AR32" s="229">
        <f t="shared" si="72"/>
        <v>28.715580353262165</v>
      </c>
      <c r="AS32" s="229">
        <f t="shared" si="72"/>
        <v>28.715580353262165</v>
      </c>
      <c r="AT32" s="229">
        <f t="shared" si="72"/>
        <v>28.715580353262165</v>
      </c>
      <c r="AU32" s="229">
        <f t="shared" si="72"/>
        <v>28.715580353262165</v>
      </c>
      <c r="AV32" s="229">
        <f t="shared" si="72"/>
        <v>28.715580353262165</v>
      </c>
      <c r="AW32" s="229">
        <f t="shared" si="72"/>
        <v>28.715580353262165</v>
      </c>
      <c r="AX32" s="229">
        <f t="shared" si="72"/>
        <v>28.715580353262165</v>
      </c>
      <c r="AY32" s="229">
        <f t="shared" si="72"/>
        <v>28.715580353262165</v>
      </c>
      <c r="AZ32" s="229">
        <f t="shared" si="72"/>
        <v>28.715580353262165</v>
      </c>
      <c r="BA32" s="229">
        <f t="shared" si="72"/>
        <v>28.715580353262165</v>
      </c>
      <c r="BB32" s="229">
        <f t="shared" si="72"/>
        <v>28.715580353262165</v>
      </c>
      <c r="BC32" s="229">
        <f t="shared" si="72"/>
        <v>28.715580353262165</v>
      </c>
      <c r="BD32" s="229">
        <f t="shared" si="72"/>
        <v>28.715580353262165</v>
      </c>
      <c r="BE32" s="229">
        <f t="shared" si="72"/>
        <v>28.715580353262165</v>
      </c>
      <c r="BF32" s="229">
        <f t="shared" si="72"/>
        <v>28.715580353262165</v>
      </c>
      <c r="BG32" s="229">
        <f t="shared" si="72"/>
        <v>28.715580353262165</v>
      </c>
      <c r="BH32" s="229">
        <f t="shared" si="72"/>
        <v>28.715580353262165</v>
      </c>
      <c r="BI32" s="229">
        <f t="shared" si="72"/>
        <v>28.715580353262165</v>
      </c>
      <c r="BJ32" s="229">
        <f t="shared" si="72"/>
        <v>28.715580353262165</v>
      </c>
      <c r="BK32" s="229">
        <f t="shared" si="72"/>
        <v>28.715580353262165</v>
      </c>
      <c r="BL32" s="229">
        <f t="shared" si="72"/>
        <v>28.715580353262165</v>
      </c>
      <c r="BM32" s="229">
        <f t="shared" si="72"/>
        <v>28.715580353262165</v>
      </c>
      <c r="BN32" s="229">
        <f t="shared" si="72"/>
        <v>28.715580353262165</v>
      </c>
      <c r="BO32" s="229">
        <f t="shared" si="72"/>
        <v>28.715580353262165</v>
      </c>
      <c r="BP32" s="229">
        <f t="shared" si="72"/>
        <v>28.715580353262165</v>
      </c>
      <c r="BQ32" s="229">
        <f t="shared" si="72"/>
        <v>28.715580353262165</v>
      </c>
      <c r="BR32" s="229">
        <f t="shared" si="72"/>
        <v>28.715580353262165</v>
      </c>
      <c r="BS32" s="229">
        <f t="shared" si="72"/>
        <v>28.715580353262165</v>
      </c>
      <c r="BT32" s="229">
        <f t="shared" si="72"/>
        <v>28.715580353262165</v>
      </c>
      <c r="BU32" s="229">
        <f t="shared" si="72"/>
        <v>28.715580353262165</v>
      </c>
      <c r="BV32" s="229">
        <f t="shared" si="72"/>
        <v>28.715580353262165</v>
      </c>
      <c r="BW32" s="229">
        <f t="shared" si="72"/>
        <v>28.715580353262165</v>
      </c>
      <c r="BX32" s="229">
        <f t="shared" si="72"/>
        <v>28.715580353262165</v>
      </c>
      <c r="BY32" s="229">
        <f t="shared" si="72"/>
        <v>28.715580353262165</v>
      </c>
      <c r="BZ32" s="229">
        <f t="shared" si="72"/>
        <v>28.715580353262165</v>
      </c>
    </row>
    <row r="33" spans="1:78" x14ac:dyDescent="0.2">
      <c r="A33" s="7" t="str">
        <v>Roll-in 4</v>
      </c>
      <c r="B33" s="7">
        <v>1</v>
      </c>
      <c r="C33" s="7">
        <f t="shared" si="33"/>
        <v>22</v>
      </c>
      <c r="D33" s="165">
        <f t="shared" si="34"/>
        <v>44135</v>
      </c>
      <c r="E33" s="302">
        <f>HLOOKUP(D33,INPUTS!$D$52:$BW$59,IF(B33=1,3,7),FALSE)</f>
        <v>5129.7938400000057</v>
      </c>
      <c r="F33" s="303"/>
      <c r="G33" s="229">
        <f t="shared" ref="G33:AL33" si="73">IF($D33=G$9,$E$33*$G$3/2,IF(AND($C33+$E$3&gt;G$8,G$9&gt;$D33),$E$33*$G$3,0))</f>
        <v>0</v>
      </c>
      <c r="H33" s="229">
        <f t="shared" si="73"/>
        <v>0</v>
      </c>
      <c r="I33" s="229">
        <f t="shared" si="73"/>
        <v>0</v>
      </c>
      <c r="J33" s="229">
        <f t="shared" si="73"/>
        <v>0</v>
      </c>
      <c r="K33" s="229">
        <f t="shared" si="73"/>
        <v>0</v>
      </c>
      <c r="L33" s="229">
        <f t="shared" si="73"/>
        <v>0</v>
      </c>
      <c r="M33" s="229">
        <f t="shared" si="73"/>
        <v>0</v>
      </c>
      <c r="N33" s="229">
        <f t="shared" si="73"/>
        <v>0</v>
      </c>
      <c r="O33" s="229">
        <f t="shared" si="73"/>
        <v>0</v>
      </c>
      <c r="P33" s="229">
        <f t="shared" si="73"/>
        <v>0</v>
      </c>
      <c r="Q33" s="229">
        <f t="shared" si="73"/>
        <v>0</v>
      </c>
      <c r="R33" s="229">
        <f t="shared" si="73"/>
        <v>0</v>
      </c>
      <c r="S33" s="229">
        <f t="shared" si="73"/>
        <v>0</v>
      </c>
      <c r="T33" s="229">
        <f t="shared" si="73"/>
        <v>0</v>
      </c>
      <c r="U33" s="229">
        <f t="shared" si="73"/>
        <v>0</v>
      </c>
      <c r="V33" s="229">
        <f t="shared" si="73"/>
        <v>0</v>
      </c>
      <c r="W33" s="229">
        <f t="shared" si="73"/>
        <v>0</v>
      </c>
      <c r="X33" s="229">
        <f t="shared" si="73"/>
        <v>0</v>
      </c>
      <c r="Y33" s="229">
        <f t="shared" si="73"/>
        <v>0</v>
      </c>
      <c r="Z33" s="229">
        <f t="shared" si="73"/>
        <v>0</v>
      </c>
      <c r="AA33" s="229">
        <f t="shared" si="73"/>
        <v>0</v>
      </c>
      <c r="AB33" s="229">
        <f t="shared" si="73"/>
        <v>2.9695203472880851</v>
      </c>
      <c r="AC33" s="229">
        <f t="shared" si="73"/>
        <v>5.9390406945761702</v>
      </c>
      <c r="AD33" s="229">
        <f t="shared" si="73"/>
        <v>5.9390406945761702</v>
      </c>
      <c r="AE33" s="229">
        <f t="shared" si="73"/>
        <v>5.9390406945761702</v>
      </c>
      <c r="AF33" s="229">
        <f t="shared" si="73"/>
        <v>5.9390406945761702</v>
      </c>
      <c r="AG33" s="229">
        <f t="shared" si="73"/>
        <v>5.9390406945761702</v>
      </c>
      <c r="AH33" s="229">
        <f t="shared" si="73"/>
        <v>5.9390406945761702</v>
      </c>
      <c r="AI33" s="229">
        <f t="shared" si="73"/>
        <v>5.9390406945761702</v>
      </c>
      <c r="AJ33" s="229">
        <f t="shared" si="73"/>
        <v>5.9390406945761702</v>
      </c>
      <c r="AK33" s="229">
        <f t="shared" si="73"/>
        <v>5.9390406945761702</v>
      </c>
      <c r="AL33" s="229">
        <f t="shared" si="73"/>
        <v>5.9390406945761702</v>
      </c>
      <c r="AM33" s="229">
        <f t="shared" ref="AM33:BZ33" si="74">IF($D33=AM$9,$E$33*$G$3/2,IF(AND($C33+$E$3&gt;AM$8,AM$9&gt;$D33),$E$33*$G$3,0))</f>
        <v>5.9390406945761702</v>
      </c>
      <c r="AN33" s="229">
        <f t="shared" si="74"/>
        <v>5.9390406945761702</v>
      </c>
      <c r="AO33" s="229">
        <f t="shared" si="74"/>
        <v>5.9390406945761702</v>
      </c>
      <c r="AP33" s="229">
        <f t="shared" si="74"/>
        <v>5.9390406945761702</v>
      </c>
      <c r="AQ33" s="229">
        <f t="shared" si="74"/>
        <v>5.9390406945761702</v>
      </c>
      <c r="AR33" s="229">
        <f t="shared" si="74"/>
        <v>5.9390406945761702</v>
      </c>
      <c r="AS33" s="229">
        <f t="shared" si="74"/>
        <v>5.9390406945761702</v>
      </c>
      <c r="AT33" s="229">
        <f t="shared" si="74"/>
        <v>5.9390406945761702</v>
      </c>
      <c r="AU33" s="229">
        <f t="shared" si="74"/>
        <v>5.9390406945761702</v>
      </c>
      <c r="AV33" s="229">
        <f t="shared" si="74"/>
        <v>5.9390406945761702</v>
      </c>
      <c r="AW33" s="229">
        <f t="shared" si="74"/>
        <v>5.9390406945761702</v>
      </c>
      <c r="AX33" s="229">
        <f t="shared" si="74"/>
        <v>5.9390406945761702</v>
      </c>
      <c r="AY33" s="229">
        <f t="shared" si="74"/>
        <v>5.9390406945761702</v>
      </c>
      <c r="AZ33" s="229">
        <f t="shared" si="74"/>
        <v>5.9390406945761702</v>
      </c>
      <c r="BA33" s="229">
        <f t="shared" si="74"/>
        <v>5.9390406945761702</v>
      </c>
      <c r="BB33" s="229">
        <f t="shared" si="74"/>
        <v>5.9390406945761702</v>
      </c>
      <c r="BC33" s="229">
        <f t="shared" si="74"/>
        <v>5.9390406945761702</v>
      </c>
      <c r="BD33" s="229">
        <f t="shared" si="74"/>
        <v>5.9390406945761702</v>
      </c>
      <c r="BE33" s="229">
        <f t="shared" si="74"/>
        <v>5.9390406945761702</v>
      </c>
      <c r="BF33" s="229">
        <f t="shared" si="74"/>
        <v>5.9390406945761702</v>
      </c>
      <c r="BG33" s="229">
        <f t="shared" si="74"/>
        <v>5.9390406945761702</v>
      </c>
      <c r="BH33" s="229">
        <f t="shared" si="74"/>
        <v>5.9390406945761702</v>
      </c>
      <c r="BI33" s="229">
        <f t="shared" si="74"/>
        <v>5.9390406945761702</v>
      </c>
      <c r="BJ33" s="229">
        <f t="shared" si="74"/>
        <v>5.9390406945761702</v>
      </c>
      <c r="BK33" s="229">
        <f t="shared" si="74"/>
        <v>5.9390406945761702</v>
      </c>
      <c r="BL33" s="229">
        <f t="shared" si="74"/>
        <v>5.9390406945761702</v>
      </c>
      <c r="BM33" s="229">
        <f t="shared" si="74"/>
        <v>5.9390406945761702</v>
      </c>
      <c r="BN33" s="229">
        <f t="shared" si="74"/>
        <v>5.9390406945761702</v>
      </c>
      <c r="BO33" s="229">
        <f t="shared" si="74"/>
        <v>5.9390406945761702</v>
      </c>
      <c r="BP33" s="229">
        <f t="shared" si="74"/>
        <v>5.9390406945761702</v>
      </c>
      <c r="BQ33" s="229">
        <f t="shared" si="74"/>
        <v>5.9390406945761702</v>
      </c>
      <c r="BR33" s="229">
        <f t="shared" si="74"/>
        <v>5.9390406945761702</v>
      </c>
      <c r="BS33" s="229">
        <f t="shared" si="74"/>
        <v>5.9390406945761702</v>
      </c>
      <c r="BT33" s="229">
        <f t="shared" si="74"/>
        <v>5.9390406945761702</v>
      </c>
      <c r="BU33" s="229">
        <f t="shared" si="74"/>
        <v>5.9390406945761702</v>
      </c>
      <c r="BV33" s="229">
        <f t="shared" si="74"/>
        <v>5.9390406945761702</v>
      </c>
      <c r="BW33" s="229">
        <f t="shared" si="74"/>
        <v>5.9390406945761702</v>
      </c>
      <c r="BX33" s="229">
        <f t="shared" si="74"/>
        <v>5.9390406945761702</v>
      </c>
      <c r="BY33" s="229">
        <f t="shared" si="74"/>
        <v>5.9390406945761702</v>
      </c>
      <c r="BZ33" s="229">
        <f t="shared" si="74"/>
        <v>5.9390406945761702</v>
      </c>
    </row>
    <row r="34" spans="1:78" x14ac:dyDescent="0.2">
      <c r="A34" s="7" t="str">
        <v>Roll-in 4</v>
      </c>
      <c r="B34" s="7">
        <v>1</v>
      </c>
      <c r="C34" s="7">
        <f t="shared" si="33"/>
        <v>23</v>
      </c>
      <c r="D34" s="165">
        <f t="shared" si="34"/>
        <v>44165</v>
      </c>
      <c r="E34" s="302">
        <f>HLOOKUP(D34,INPUTS!$D$52:$BW$59,IF(B34=1,3,7),FALSE)</f>
        <v>14871.773559999965</v>
      </c>
      <c r="F34" s="303"/>
      <c r="G34" s="229">
        <f t="shared" ref="G34:AL34" si="75">IF($D34=G$9,$E$34*$G$3/2,IF(AND($C34+$E$3&gt;G$8,G$9&gt;$D34),$E$34*$G$3,0))</f>
        <v>0</v>
      </c>
      <c r="H34" s="229">
        <f t="shared" si="75"/>
        <v>0</v>
      </c>
      <c r="I34" s="229">
        <f t="shared" si="75"/>
        <v>0</v>
      </c>
      <c r="J34" s="229">
        <f t="shared" si="75"/>
        <v>0</v>
      </c>
      <c r="K34" s="229">
        <f t="shared" si="75"/>
        <v>0</v>
      </c>
      <c r="L34" s="229">
        <f t="shared" si="75"/>
        <v>0</v>
      </c>
      <c r="M34" s="229">
        <f t="shared" si="75"/>
        <v>0</v>
      </c>
      <c r="N34" s="229">
        <f t="shared" si="75"/>
        <v>0</v>
      </c>
      <c r="O34" s="229">
        <f t="shared" si="75"/>
        <v>0</v>
      </c>
      <c r="P34" s="229">
        <f t="shared" si="75"/>
        <v>0</v>
      </c>
      <c r="Q34" s="229">
        <f t="shared" si="75"/>
        <v>0</v>
      </c>
      <c r="R34" s="229">
        <f t="shared" si="75"/>
        <v>0</v>
      </c>
      <c r="S34" s="229">
        <f t="shared" si="75"/>
        <v>0</v>
      </c>
      <c r="T34" s="229">
        <f t="shared" si="75"/>
        <v>0</v>
      </c>
      <c r="U34" s="229">
        <f t="shared" si="75"/>
        <v>0</v>
      </c>
      <c r="V34" s="229">
        <f t="shared" si="75"/>
        <v>0</v>
      </c>
      <c r="W34" s="229">
        <f t="shared" si="75"/>
        <v>0</v>
      </c>
      <c r="X34" s="229">
        <f t="shared" si="75"/>
        <v>0</v>
      </c>
      <c r="Y34" s="229">
        <f t="shared" si="75"/>
        <v>0</v>
      </c>
      <c r="Z34" s="229">
        <f t="shared" si="75"/>
        <v>0</v>
      </c>
      <c r="AA34" s="229">
        <f t="shared" si="75"/>
        <v>0</v>
      </c>
      <c r="AB34" s="229">
        <f t="shared" si="75"/>
        <v>0</v>
      </c>
      <c r="AC34" s="229">
        <f t="shared" si="75"/>
        <v>8.6089296303339946</v>
      </c>
      <c r="AD34" s="229">
        <f t="shared" si="75"/>
        <v>17.217859260667989</v>
      </c>
      <c r="AE34" s="229">
        <f t="shared" si="75"/>
        <v>17.217859260667989</v>
      </c>
      <c r="AF34" s="229">
        <f t="shared" si="75"/>
        <v>17.217859260667989</v>
      </c>
      <c r="AG34" s="229">
        <f t="shared" si="75"/>
        <v>17.217859260667989</v>
      </c>
      <c r="AH34" s="229">
        <f t="shared" si="75"/>
        <v>17.217859260667989</v>
      </c>
      <c r="AI34" s="229">
        <f t="shared" si="75"/>
        <v>17.217859260667989</v>
      </c>
      <c r="AJ34" s="229">
        <f t="shared" si="75"/>
        <v>17.217859260667989</v>
      </c>
      <c r="AK34" s="229">
        <f t="shared" si="75"/>
        <v>17.217859260667989</v>
      </c>
      <c r="AL34" s="229">
        <f t="shared" si="75"/>
        <v>17.217859260667989</v>
      </c>
      <c r="AM34" s="229">
        <f t="shared" ref="AM34:BZ34" si="76">IF($D34=AM$9,$E$34*$G$3/2,IF(AND($C34+$E$3&gt;AM$8,AM$9&gt;$D34),$E$34*$G$3,0))</f>
        <v>17.217859260667989</v>
      </c>
      <c r="AN34" s="229">
        <f t="shared" si="76"/>
        <v>17.217859260667989</v>
      </c>
      <c r="AO34" s="229">
        <f t="shared" si="76"/>
        <v>17.217859260667989</v>
      </c>
      <c r="AP34" s="229">
        <f t="shared" si="76"/>
        <v>17.217859260667989</v>
      </c>
      <c r="AQ34" s="229">
        <f t="shared" si="76"/>
        <v>17.217859260667989</v>
      </c>
      <c r="AR34" s="229">
        <f t="shared" si="76"/>
        <v>17.217859260667989</v>
      </c>
      <c r="AS34" s="229">
        <f t="shared" si="76"/>
        <v>17.217859260667989</v>
      </c>
      <c r="AT34" s="229">
        <f t="shared" si="76"/>
        <v>17.217859260667989</v>
      </c>
      <c r="AU34" s="229">
        <f t="shared" si="76"/>
        <v>17.217859260667989</v>
      </c>
      <c r="AV34" s="229">
        <f t="shared" si="76"/>
        <v>17.217859260667989</v>
      </c>
      <c r="AW34" s="229">
        <f t="shared" si="76"/>
        <v>17.217859260667989</v>
      </c>
      <c r="AX34" s="229">
        <f t="shared" si="76"/>
        <v>17.217859260667989</v>
      </c>
      <c r="AY34" s="229">
        <f t="shared" si="76"/>
        <v>17.217859260667989</v>
      </c>
      <c r="AZ34" s="229">
        <f t="shared" si="76"/>
        <v>17.217859260667989</v>
      </c>
      <c r="BA34" s="229">
        <f t="shared" si="76"/>
        <v>17.217859260667989</v>
      </c>
      <c r="BB34" s="229">
        <f t="shared" si="76"/>
        <v>17.217859260667989</v>
      </c>
      <c r="BC34" s="229">
        <f t="shared" si="76"/>
        <v>17.217859260667989</v>
      </c>
      <c r="BD34" s="229">
        <f t="shared" si="76"/>
        <v>17.217859260667989</v>
      </c>
      <c r="BE34" s="229">
        <f t="shared" si="76"/>
        <v>17.217859260667989</v>
      </c>
      <c r="BF34" s="229">
        <f t="shared" si="76"/>
        <v>17.217859260667989</v>
      </c>
      <c r="BG34" s="229">
        <f t="shared" si="76"/>
        <v>17.217859260667989</v>
      </c>
      <c r="BH34" s="229">
        <f t="shared" si="76"/>
        <v>17.217859260667989</v>
      </c>
      <c r="BI34" s="229">
        <f t="shared" si="76"/>
        <v>17.217859260667989</v>
      </c>
      <c r="BJ34" s="229">
        <f t="shared" si="76"/>
        <v>17.217859260667989</v>
      </c>
      <c r="BK34" s="229">
        <f t="shared" si="76"/>
        <v>17.217859260667989</v>
      </c>
      <c r="BL34" s="229">
        <f t="shared" si="76"/>
        <v>17.217859260667989</v>
      </c>
      <c r="BM34" s="229">
        <f t="shared" si="76"/>
        <v>17.217859260667989</v>
      </c>
      <c r="BN34" s="229">
        <f t="shared" si="76"/>
        <v>17.217859260667989</v>
      </c>
      <c r="BO34" s="229">
        <f t="shared" si="76"/>
        <v>17.217859260667989</v>
      </c>
      <c r="BP34" s="229">
        <f t="shared" si="76"/>
        <v>17.217859260667989</v>
      </c>
      <c r="BQ34" s="229">
        <f t="shared" si="76"/>
        <v>17.217859260667989</v>
      </c>
      <c r="BR34" s="229">
        <f t="shared" si="76"/>
        <v>17.217859260667989</v>
      </c>
      <c r="BS34" s="229">
        <f t="shared" si="76"/>
        <v>17.217859260667989</v>
      </c>
      <c r="BT34" s="229">
        <f t="shared" si="76"/>
        <v>17.217859260667989</v>
      </c>
      <c r="BU34" s="229">
        <f t="shared" si="76"/>
        <v>17.217859260667989</v>
      </c>
      <c r="BV34" s="229">
        <f t="shared" si="76"/>
        <v>17.217859260667989</v>
      </c>
      <c r="BW34" s="229">
        <f t="shared" si="76"/>
        <v>17.217859260667989</v>
      </c>
      <c r="BX34" s="229">
        <f t="shared" si="76"/>
        <v>17.217859260667989</v>
      </c>
      <c r="BY34" s="229">
        <f t="shared" si="76"/>
        <v>17.217859260667989</v>
      </c>
      <c r="BZ34" s="229">
        <f t="shared" si="76"/>
        <v>17.217859260667989</v>
      </c>
    </row>
    <row r="35" spans="1:78" x14ac:dyDescent="0.2">
      <c r="A35" s="7" t="str">
        <v>Roll-in 4</v>
      </c>
      <c r="B35" s="7">
        <v>1</v>
      </c>
      <c r="C35" s="7">
        <f t="shared" si="33"/>
        <v>24</v>
      </c>
      <c r="D35" s="165">
        <f t="shared" si="34"/>
        <v>44196</v>
      </c>
      <c r="E35" s="302">
        <f>HLOOKUP(D35,INPUTS!$D$52:$BW$59,IF(B35=1,3,7),FALSE)</f>
        <v>10538.52723000002</v>
      </c>
      <c r="F35" s="303"/>
      <c r="G35" s="229">
        <f t="shared" ref="G35:AL35" si="77">IF($D35=G$9,$E$35*$G$3/2,IF(AND($C35+$E$3&gt;G$8,G$9&gt;$D35),$E$35*$G$3,0))</f>
        <v>0</v>
      </c>
      <c r="H35" s="229">
        <f t="shared" si="77"/>
        <v>0</v>
      </c>
      <c r="I35" s="229">
        <f t="shared" si="77"/>
        <v>0</v>
      </c>
      <c r="J35" s="229">
        <f t="shared" si="77"/>
        <v>0</v>
      </c>
      <c r="K35" s="229">
        <f t="shared" si="77"/>
        <v>0</v>
      </c>
      <c r="L35" s="229">
        <f t="shared" si="77"/>
        <v>0</v>
      </c>
      <c r="M35" s="229">
        <f t="shared" si="77"/>
        <v>0</v>
      </c>
      <c r="N35" s="229">
        <f t="shared" si="77"/>
        <v>0</v>
      </c>
      <c r="O35" s="229">
        <f t="shared" si="77"/>
        <v>0</v>
      </c>
      <c r="P35" s="229">
        <f t="shared" si="77"/>
        <v>0</v>
      </c>
      <c r="Q35" s="229">
        <f t="shared" si="77"/>
        <v>0</v>
      </c>
      <c r="R35" s="229">
        <f t="shared" si="77"/>
        <v>0</v>
      </c>
      <c r="S35" s="229">
        <f t="shared" si="77"/>
        <v>0</v>
      </c>
      <c r="T35" s="229">
        <f t="shared" si="77"/>
        <v>0</v>
      </c>
      <c r="U35" s="229">
        <f t="shared" si="77"/>
        <v>0</v>
      </c>
      <c r="V35" s="229">
        <f t="shared" si="77"/>
        <v>0</v>
      </c>
      <c r="W35" s="229">
        <f t="shared" si="77"/>
        <v>0</v>
      </c>
      <c r="X35" s="229">
        <f t="shared" si="77"/>
        <v>0</v>
      </c>
      <c r="Y35" s="229">
        <f t="shared" si="77"/>
        <v>0</v>
      </c>
      <c r="Z35" s="229">
        <f t="shared" si="77"/>
        <v>0</v>
      </c>
      <c r="AA35" s="229">
        <f t="shared" si="77"/>
        <v>0</v>
      </c>
      <c r="AB35" s="229">
        <f t="shared" si="77"/>
        <v>0</v>
      </c>
      <c r="AC35" s="229">
        <f t="shared" si="77"/>
        <v>0</v>
      </c>
      <c r="AD35" s="229">
        <f t="shared" si="77"/>
        <v>6.1005124213597179</v>
      </c>
      <c r="AE35" s="229">
        <f t="shared" si="77"/>
        <v>12.201024842719436</v>
      </c>
      <c r="AF35" s="229">
        <f t="shared" si="77"/>
        <v>12.201024842719436</v>
      </c>
      <c r="AG35" s="229">
        <f t="shared" si="77"/>
        <v>12.201024842719436</v>
      </c>
      <c r="AH35" s="229">
        <f t="shared" si="77"/>
        <v>12.201024842719436</v>
      </c>
      <c r="AI35" s="229">
        <f t="shared" si="77"/>
        <v>12.201024842719436</v>
      </c>
      <c r="AJ35" s="229">
        <f t="shared" si="77"/>
        <v>12.201024842719436</v>
      </c>
      <c r="AK35" s="229">
        <f t="shared" si="77"/>
        <v>12.201024842719436</v>
      </c>
      <c r="AL35" s="229">
        <f t="shared" si="77"/>
        <v>12.201024842719436</v>
      </c>
      <c r="AM35" s="229">
        <f t="shared" ref="AM35:BZ35" si="78">IF($D35=AM$9,$E$35*$G$3/2,IF(AND($C35+$E$3&gt;AM$8,AM$9&gt;$D35),$E$35*$G$3,0))</f>
        <v>12.201024842719436</v>
      </c>
      <c r="AN35" s="229">
        <f t="shared" si="78"/>
        <v>12.201024842719436</v>
      </c>
      <c r="AO35" s="229">
        <f t="shared" si="78"/>
        <v>12.201024842719436</v>
      </c>
      <c r="AP35" s="229">
        <f t="shared" si="78"/>
        <v>12.201024842719436</v>
      </c>
      <c r="AQ35" s="229">
        <f t="shared" si="78"/>
        <v>12.201024842719436</v>
      </c>
      <c r="AR35" s="229">
        <f t="shared" si="78"/>
        <v>12.201024842719436</v>
      </c>
      <c r="AS35" s="229">
        <f t="shared" si="78"/>
        <v>12.201024842719436</v>
      </c>
      <c r="AT35" s="229">
        <f t="shared" si="78"/>
        <v>12.201024842719436</v>
      </c>
      <c r="AU35" s="229">
        <f t="shared" si="78"/>
        <v>12.201024842719436</v>
      </c>
      <c r="AV35" s="229">
        <f t="shared" si="78"/>
        <v>12.201024842719436</v>
      </c>
      <c r="AW35" s="229">
        <f t="shared" si="78"/>
        <v>12.201024842719436</v>
      </c>
      <c r="AX35" s="229">
        <f t="shared" si="78"/>
        <v>12.201024842719436</v>
      </c>
      <c r="AY35" s="229">
        <f t="shared" si="78"/>
        <v>12.201024842719436</v>
      </c>
      <c r="AZ35" s="229">
        <f t="shared" si="78"/>
        <v>12.201024842719436</v>
      </c>
      <c r="BA35" s="229">
        <f t="shared" si="78"/>
        <v>12.201024842719436</v>
      </c>
      <c r="BB35" s="229">
        <f t="shared" si="78"/>
        <v>12.201024842719436</v>
      </c>
      <c r="BC35" s="229">
        <f t="shared" si="78"/>
        <v>12.201024842719436</v>
      </c>
      <c r="BD35" s="229">
        <f t="shared" si="78"/>
        <v>12.201024842719436</v>
      </c>
      <c r="BE35" s="229">
        <f t="shared" si="78"/>
        <v>12.201024842719436</v>
      </c>
      <c r="BF35" s="229">
        <f t="shared" si="78"/>
        <v>12.201024842719436</v>
      </c>
      <c r="BG35" s="229">
        <f t="shared" si="78"/>
        <v>12.201024842719436</v>
      </c>
      <c r="BH35" s="229">
        <f t="shared" si="78"/>
        <v>12.201024842719436</v>
      </c>
      <c r="BI35" s="229">
        <f t="shared" si="78"/>
        <v>12.201024842719436</v>
      </c>
      <c r="BJ35" s="229">
        <f t="shared" si="78"/>
        <v>12.201024842719436</v>
      </c>
      <c r="BK35" s="229">
        <f t="shared" si="78"/>
        <v>12.201024842719436</v>
      </c>
      <c r="BL35" s="229">
        <f t="shared" si="78"/>
        <v>12.201024842719436</v>
      </c>
      <c r="BM35" s="229">
        <f t="shared" si="78"/>
        <v>12.201024842719436</v>
      </c>
      <c r="BN35" s="229">
        <f t="shared" si="78"/>
        <v>12.201024842719436</v>
      </c>
      <c r="BO35" s="229">
        <f t="shared" si="78"/>
        <v>12.201024842719436</v>
      </c>
      <c r="BP35" s="229">
        <f t="shared" si="78"/>
        <v>12.201024842719436</v>
      </c>
      <c r="BQ35" s="229">
        <f t="shared" si="78"/>
        <v>12.201024842719436</v>
      </c>
      <c r="BR35" s="229">
        <f t="shared" si="78"/>
        <v>12.201024842719436</v>
      </c>
      <c r="BS35" s="229">
        <f t="shared" si="78"/>
        <v>12.201024842719436</v>
      </c>
      <c r="BT35" s="229">
        <f t="shared" si="78"/>
        <v>12.201024842719436</v>
      </c>
      <c r="BU35" s="229">
        <f t="shared" si="78"/>
        <v>12.201024842719436</v>
      </c>
      <c r="BV35" s="229">
        <f t="shared" si="78"/>
        <v>12.201024842719436</v>
      </c>
      <c r="BW35" s="229">
        <f t="shared" si="78"/>
        <v>12.201024842719436</v>
      </c>
      <c r="BX35" s="229">
        <f t="shared" si="78"/>
        <v>12.201024842719436</v>
      </c>
      <c r="BY35" s="229">
        <f t="shared" si="78"/>
        <v>12.201024842719436</v>
      </c>
      <c r="BZ35" s="229">
        <f t="shared" si="78"/>
        <v>12.201024842719436</v>
      </c>
    </row>
    <row r="36" spans="1:78" x14ac:dyDescent="0.2">
      <c r="A36" s="7" t="str">
        <v>Roll-in 4</v>
      </c>
      <c r="B36" s="7">
        <v>1</v>
      </c>
      <c r="C36" s="7">
        <f t="shared" si="33"/>
        <v>25</v>
      </c>
      <c r="D36" s="165">
        <f t="shared" si="34"/>
        <v>44227</v>
      </c>
      <c r="E36" s="302">
        <f>HLOOKUP(D36,INPUTS!$D$52:$BW$59,IF(B36=1,3,7),FALSE)</f>
        <v>11156.822210000008</v>
      </c>
      <c r="F36" s="303"/>
      <c r="G36" s="229">
        <f t="shared" ref="G36:AL36" si="79">IF($D36=G$9,$E$36*$G$3/2,IF(AND($C36+$E$3&gt;G$8,G$9&gt;$D36),$E$36*$G$3,0))</f>
        <v>0</v>
      </c>
      <c r="H36" s="229">
        <f t="shared" si="79"/>
        <v>0</v>
      </c>
      <c r="I36" s="229">
        <f t="shared" si="79"/>
        <v>0</v>
      </c>
      <c r="J36" s="229">
        <f t="shared" si="79"/>
        <v>0</v>
      </c>
      <c r="K36" s="229">
        <f t="shared" si="79"/>
        <v>0</v>
      </c>
      <c r="L36" s="229">
        <f t="shared" si="79"/>
        <v>0</v>
      </c>
      <c r="M36" s="229">
        <f t="shared" si="79"/>
        <v>0</v>
      </c>
      <c r="N36" s="229">
        <f t="shared" si="79"/>
        <v>0</v>
      </c>
      <c r="O36" s="229">
        <f t="shared" si="79"/>
        <v>0</v>
      </c>
      <c r="P36" s="229">
        <f t="shared" si="79"/>
        <v>0</v>
      </c>
      <c r="Q36" s="229">
        <f t="shared" si="79"/>
        <v>0</v>
      </c>
      <c r="R36" s="229">
        <f t="shared" si="79"/>
        <v>0</v>
      </c>
      <c r="S36" s="229">
        <f t="shared" si="79"/>
        <v>0</v>
      </c>
      <c r="T36" s="229">
        <f t="shared" si="79"/>
        <v>0</v>
      </c>
      <c r="U36" s="229">
        <f t="shared" si="79"/>
        <v>0</v>
      </c>
      <c r="V36" s="229">
        <f t="shared" si="79"/>
        <v>0</v>
      </c>
      <c r="W36" s="229">
        <f t="shared" si="79"/>
        <v>0</v>
      </c>
      <c r="X36" s="229">
        <f t="shared" si="79"/>
        <v>0</v>
      </c>
      <c r="Y36" s="229">
        <f t="shared" si="79"/>
        <v>0</v>
      </c>
      <c r="Z36" s="229">
        <f t="shared" si="79"/>
        <v>0</v>
      </c>
      <c r="AA36" s="229">
        <f t="shared" si="79"/>
        <v>0</v>
      </c>
      <c r="AB36" s="229">
        <f t="shared" si="79"/>
        <v>0</v>
      </c>
      <c r="AC36" s="229">
        <f t="shared" si="79"/>
        <v>0</v>
      </c>
      <c r="AD36" s="229">
        <f t="shared" si="79"/>
        <v>0</v>
      </c>
      <c r="AE36" s="229">
        <f t="shared" si="79"/>
        <v>6.4584292462853838</v>
      </c>
      <c r="AF36" s="229">
        <f t="shared" si="79"/>
        <v>12.916858492570768</v>
      </c>
      <c r="AG36" s="229">
        <f t="shared" si="79"/>
        <v>12.916858492570768</v>
      </c>
      <c r="AH36" s="229">
        <f t="shared" si="79"/>
        <v>12.916858492570768</v>
      </c>
      <c r="AI36" s="229">
        <f t="shared" si="79"/>
        <v>12.916858492570768</v>
      </c>
      <c r="AJ36" s="229">
        <f t="shared" si="79"/>
        <v>12.916858492570768</v>
      </c>
      <c r="AK36" s="229">
        <f t="shared" si="79"/>
        <v>12.916858492570768</v>
      </c>
      <c r="AL36" s="229">
        <f t="shared" si="79"/>
        <v>12.916858492570768</v>
      </c>
      <c r="AM36" s="229">
        <f t="shared" ref="AM36:BZ36" si="80">IF($D36=AM$9,$E$36*$G$3/2,IF(AND($C36+$E$3&gt;AM$8,AM$9&gt;$D36),$E$36*$G$3,0))</f>
        <v>12.916858492570768</v>
      </c>
      <c r="AN36" s="229">
        <f t="shared" si="80"/>
        <v>12.916858492570768</v>
      </c>
      <c r="AO36" s="229">
        <f t="shared" si="80"/>
        <v>12.916858492570768</v>
      </c>
      <c r="AP36" s="229">
        <f t="shared" si="80"/>
        <v>12.916858492570768</v>
      </c>
      <c r="AQ36" s="229">
        <f t="shared" si="80"/>
        <v>12.916858492570768</v>
      </c>
      <c r="AR36" s="229">
        <f t="shared" si="80"/>
        <v>12.916858492570768</v>
      </c>
      <c r="AS36" s="229">
        <f t="shared" si="80"/>
        <v>12.916858492570768</v>
      </c>
      <c r="AT36" s="229">
        <f t="shared" si="80"/>
        <v>12.916858492570768</v>
      </c>
      <c r="AU36" s="229">
        <f t="shared" si="80"/>
        <v>12.916858492570768</v>
      </c>
      <c r="AV36" s="229">
        <f t="shared" si="80"/>
        <v>12.916858492570768</v>
      </c>
      <c r="AW36" s="229">
        <f t="shared" si="80"/>
        <v>12.916858492570768</v>
      </c>
      <c r="AX36" s="229">
        <f t="shared" si="80"/>
        <v>12.916858492570768</v>
      </c>
      <c r="AY36" s="229">
        <f t="shared" si="80"/>
        <v>12.916858492570768</v>
      </c>
      <c r="AZ36" s="229">
        <f t="shared" si="80"/>
        <v>12.916858492570768</v>
      </c>
      <c r="BA36" s="229">
        <f t="shared" si="80"/>
        <v>12.916858492570768</v>
      </c>
      <c r="BB36" s="229">
        <f t="shared" si="80"/>
        <v>12.916858492570768</v>
      </c>
      <c r="BC36" s="229">
        <f t="shared" si="80"/>
        <v>12.916858492570768</v>
      </c>
      <c r="BD36" s="229">
        <f t="shared" si="80"/>
        <v>12.916858492570768</v>
      </c>
      <c r="BE36" s="229">
        <f t="shared" si="80"/>
        <v>12.916858492570768</v>
      </c>
      <c r="BF36" s="229">
        <f t="shared" si="80"/>
        <v>12.916858492570768</v>
      </c>
      <c r="BG36" s="229">
        <f t="shared" si="80"/>
        <v>12.916858492570768</v>
      </c>
      <c r="BH36" s="229">
        <f t="shared" si="80"/>
        <v>12.916858492570768</v>
      </c>
      <c r="BI36" s="229">
        <f t="shared" si="80"/>
        <v>12.916858492570768</v>
      </c>
      <c r="BJ36" s="229">
        <f t="shared" si="80"/>
        <v>12.916858492570768</v>
      </c>
      <c r="BK36" s="229">
        <f t="shared" si="80"/>
        <v>12.916858492570768</v>
      </c>
      <c r="BL36" s="229">
        <f t="shared" si="80"/>
        <v>12.916858492570768</v>
      </c>
      <c r="BM36" s="229">
        <f t="shared" si="80"/>
        <v>12.916858492570768</v>
      </c>
      <c r="BN36" s="229">
        <f t="shared" si="80"/>
        <v>12.916858492570768</v>
      </c>
      <c r="BO36" s="229">
        <f t="shared" si="80"/>
        <v>12.916858492570768</v>
      </c>
      <c r="BP36" s="229">
        <f t="shared" si="80"/>
        <v>12.916858492570768</v>
      </c>
      <c r="BQ36" s="229">
        <f t="shared" si="80"/>
        <v>12.916858492570768</v>
      </c>
      <c r="BR36" s="229">
        <f t="shared" si="80"/>
        <v>12.916858492570768</v>
      </c>
      <c r="BS36" s="229">
        <f t="shared" si="80"/>
        <v>12.916858492570768</v>
      </c>
      <c r="BT36" s="229">
        <f t="shared" si="80"/>
        <v>12.916858492570768</v>
      </c>
      <c r="BU36" s="229">
        <f t="shared" si="80"/>
        <v>12.916858492570768</v>
      </c>
      <c r="BV36" s="229">
        <f t="shared" si="80"/>
        <v>12.916858492570768</v>
      </c>
      <c r="BW36" s="229">
        <f t="shared" si="80"/>
        <v>12.916858492570768</v>
      </c>
      <c r="BX36" s="229">
        <f t="shared" si="80"/>
        <v>12.916858492570768</v>
      </c>
      <c r="BY36" s="229">
        <f t="shared" si="80"/>
        <v>12.916858492570768</v>
      </c>
      <c r="BZ36" s="229">
        <f t="shared" si="80"/>
        <v>12.916858492570768</v>
      </c>
    </row>
    <row r="37" spans="1:78" x14ac:dyDescent="0.2">
      <c r="A37" s="7" t="str">
        <v>Roll-in 4</v>
      </c>
      <c r="B37" s="7">
        <v>1</v>
      </c>
      <c r="C37" s="7">
        <f t="shared" si="33"/>
        <v>26</v>
      </c>
      <c r="D37" s="165">
        <f t="shared" si="34"/>
        <v>44255</v>
      </c>
      <c r="E37" s="302">
        <f>HLOOKUP(D37,INPUTS!$D$52:$BW$59,IF(B37=1,3,7),FALSE)</f>
        <v>-2911.7279600000011</v>
      </c>
      <c r="F37" s="303"/>
      <c r="G37" s="229">
        <f t="shared" ref="G37:AL37" si="81">IF($D37=G$9,$E$37*$G$3/2,IF(AND($C37+$E$3&gt;G$8,G$9&gt;$D37),$E$37*$G$3,0))</f>
        <v>0</v>
      </c>
      <c r="H37" s="229">
        <f t="shared" si="81"/>
        <v>0</v>
      </c>
      <c r="I37" s="229">
        <f t="shared" si="81"/>
        <v>0</v>
      </c>
      <c r="J37" s="229">
        <f t="shared" si="81"/>
        <v>0</v>
      </c>
      <c r="K37" s="229">
        <f t="shared" si="81"/>
        <v>0</v>
      </c>
      <c r="L37" s="229">
        <f t="shared" si="81"/>
        <v>0</v>
      </c>
      <c r="M37" s="229">
        <f t="shared" si="81"/>
        <v>0</v>
      </c>
      <c r="N37" s="229">
        <f t="shared" si="81"/>
        <v>0</v>
      </c>
      <c r="O37" s="229">
        <f t="shared" si="81"/>
        <v>0</v>
      </c>
      <c r="P37" s="229">
        <f t="shared" si="81"/>
        <v>0</v>
      </c>
      <c r="Q37" s="229">
        <f t="shared" si="81"/>
        <v>0</v>
      </c>
      <c r="R37" s="229">
        <f t="shared" si="81"/>
        <v>0</v>
      </c>
      <c r="S37" s="229">
        <f t="shared" si="81"/>
        <v>0</v>
      </c>
      <c r="T37" s="229">
        <f t="shared" si="81"/>
        <v>0</v>
      </c>
      <c r="U37" s="229">
        <f t="shared" si="81"/>
        <v>0</v>
      </c>
      <c r="V37" s="229">
        <f t="shared" si="81"/>
        <v>0</v>
      </c>
      <c r="W37" s="229">
        <f t="shared" si="81"/>
        <v>0</v>
      </c>
      <c r="X37" s="229">
        <f t="shared" si="81"/>
        <v>0</v>
      </c>
      <c r="Y37" s="229">
        <f t="shared" si="81"/>
        <v>0</v>
      </c>
      <c r="Z37" s="229">
        <f t="shared" si="81"/>
        <v>0</v>
      </c>
      <c r="AA37" s="229">
        <f t="shared" si="81"/>
        <v>0</v>
      </c>
      <c r="AB37" s="229">
        <f t="shared" si="81"/>
        <v>0</v>
      </c>
      <c r="AC37" s="229">
        <f t="shared" si="81"/>
        <v>0</v>
      </c>
      <c r="AD37" s="229">
        <f t="shared" si="81"/>
        <v>0</v>
      </c>
      <c r="AE37" s="229">
        <f t="shared" si="81"/>
        <v>0</v>
      </c>
      <c r="AF37" s="229">
        <f t="shared" si="81"/>
        <v>-1.6855327314650175</v>
      </c>
      <c r="AG37" s="229">
        <f t="shared" si="81"/>
        <v>-3.371065462930035</v>
      </c>
      <c r="AH37" s="229">
        <f t="shared" si="81"/>
        <v>-3.371065462930035</v>
      </c>
      <c r="AI37" s="229">
        <f t="shared" si="81"/>
        <v>-3.371065462930035</v>
      </c>
      <c r="AJ37" s="229">
        <f t="shared" si="81"/>
        <v>-3.371065462930035</v>
      </c>
      <c r="AK37" s="229">
        <f t="shared" si="81"/>
        <v>-3.371065462930035</v>
      </c>
      <c r="AL37" s="229">
        <f t="shared" si="81"/>
        <v>-3.371065462930035</v>
      </c>
      <c r="AM37" s="229">
        <f t="shared" ref="AM37:BZ37" si="82">IF($D37=AM$9,$E$37*$G$3/2,IF(AND($C37+$E$3&gt;AM$8,AM$9&gt;$D37),$E$37*$G$3,0))</f>
        <v>-3.371065462930035</v>
      </c>
      <c r="AN37" s="229">
        <f t="shared" si="82"/>
        <v>-3.371065462930035</v>
      </c>
      <c r="AO37" s="229">
        <f t="shared" si="82"/>
        <v>-3.371065462930035</v>
      </c>
      <c r="AP37" s="229">
        <f t="shared" si="82"/>
        <v>-3.371065462930035</v>
      </c>
      <c r="AQ37" s="229">
        <f t="shared" si="82"/>
        <v>-3.371065462930035</v>
      </c>
      <c r="AR37" s="229">
        <f t="shared" si="82"/>
        <v>-3.371065462930035</v>
      </c>
      <c r="AS37" s="229">
        <f t="shared" si="82"/>
        <v>-3.371065462930035</v>
      </c>
      <c r="AT37" s="229">
        <f t="shared" si="82"/>
        <v>-3.371065462930035</v>
      </c>
      <c r="AU37" s="229">
        <f t="shared" si="82"/>
        <v>-3.371065462930035</v>
      </c>
      <c r="AV37" s="229">
        <f t="shared" si="82"/>
        <v>-3.371065462930035</v>
      </c>
      <c r="AW37" s="229">
        <f t="shared" si="82"/>
        <v>-3.371065462930035</v>
      </c>
      <c r="AX37" s="229">
        <f t="shared" si="82"/>
        <v>-3.371065462930035</v>
      </c>
      <c r="AY37" s="229">
        <f t="shared" si="82"/>
        <v>-3.371065462930035</v>
      </c>
      <c r="AZ37" s="229">
        <f t="shared" si="82"/>
        <v>-3.371065462930035</v>
      </c>
      <c r="BA37" s="229">
        <f t="shared" si="82"/>
        <v>-3.371065462930035</v>
      </c>
      <c r="BB37" s="229">
        <f t="shared" si="82"/>
        <v>-3.371065462930035</v>
      </c>
      <c r="BC37" s="229">
        <f t="shared" si="82"/>
        <v>-3.371065462930035</v>
      </c>
      <c r="BD37" s="229">
        <f t="shared" si="82"/>
        <v>-3.371065462930035</v>
      </c>
      <c r="BE37" s="229">
        <f t="shared" si="82"/>
        <v>-3.371065462930035</v>
      </c>
      <c r="BF37" s="229">
        <f t="shared" si="82"/>
        <v>-3.371065462930035</v>
      </c>
      <c r="BG37" s="229">
        <f t="shared" si="82"/>
        <v>-3.371065462930035</v>
      </c>
      <c r="BH37" s="229">
        <f t="shared" si="82"/>
        <v>-3.371065462930035</v>
      </c>
      <c r="BI37" s="229">
        <f t="shared" si="82"/>
        <v>-3.371065462930035</v>
      </c>
      <c r="BJ37" s="229">
        <f t="shared" si="82"/>
        <v>-3.371065462930035</v>
      </c>
      <c r="BK37" s="229">
        <f t="shared" si="82"/>
        <v>-3.371065462930035</v>
      </c>
      <c r="BL37" s="229">
        <f t="shared" si="82"/>
        <v>-3.371065462930035</v>
      </c>
      <c r="BM37" s="229">
        <f t="shared" si="82"/>
        <v>-3.371065462930035</v>
      </c>
      <c r="BN37" s="229">
        <f t="shared" si="82"/>
        <v>-3.371065462930035</v>
      </c>
      <c r="BO37" s="229">
        <f t="shared" si="82"/>
        <v>-3.371065462930035</v>
      </c>
      <c r="BP37" s="229">
        <f t="shared" si="82"/>
        <v>-3.371065462930035</v>
      </c>
      <c r="BQ37" s="229">
        <f t="shared" si="82"/>
        <v>-3.371065462930035</v>
      </c>
      <c r="BR37" s="229">
        <f t="shared" si="82"/>
        <v>-3.371065462930035</v>
      </c>
      <c r="BS37" s="229">
        <f t="shared" si="82"/>
        <v>-3.371065462930035</v>
      </c>
      <c r="BT37" s="229">
        <f t="shared" si="82"/>
        <v>-3.371065462930035</v>
      </c>
      <c r="BU37" s="229">
        <f t="shared" si="82"/>
        <v>-3.371065462930035</v>
      </c>
      <c r="BV37" s="229">
        <f t="shared" si="82"/>
        <v>-3.371065462930035</v>
      </c>
      <c r="BW37" s="229">
        <f t="shared" si="82"/>
        <v>-3.371065462930035</v>
      </c>
      <c r="BX37" s="229">
        <f t="shared" si="82"/>
        <v>-3.371065462930035</v>
      </c>
      <c r="BY37" s="229">
        <f t="shared" si="82"/>
        <v>-3.371065462930035</v>
      </c>
      <c r="BZ37" s="229">
        <f t="shared" si="82"/>
        <v>-3.371065462930035</v>
      </c>
    </row>
    <row r="38" spans="1:78" x14ac:dyDescent="0.2">
      <c r="A38" s="7" t="str">
        <v>Roll-in 5</v>
      </c>
      <c r="B38" s="7">
        <v>1</v>
      </c>
      <c r="C38" s="7">
        <f t="shared" si="33"/>
        <v>27</v>
      </c>
      <c r="D38" s="165">
        <f t="shared" si="34"/>
        <v>44286</v>
      </c>
      <c r="E38" s="302">
        <f>HLOOKUP(D38,INPUTS!$D$52:$BW$59,IF(B38=1,3,7),FALSE)</f>
        <v>13832.560389999981</v>
      </c>
      <c r="F38" s="303"/>
      <c r="G38" s="229">
        <f t="shared" ref="G38:AL38" si="83">IF($D38=G$9,$E$38*$G$3/2,IF(AND($C38+$E$3&gt;G$8,G$9&gt;$D38),$E$38*$G$3,0))</f>
        <v>0</v>
      </c>
      <c r="H38" s="229">
        <f t="shared" si="83"/>
        <v>0</v>
      </c>
      <c r="I38" s="229">
        <f t="shared" si="83"/>
        <v>0</v>
      </c>
      <c r="J38" s="229">
        <f t="shared" si="83"/>
        <v>0</v>
      </c>
      <c r="K38" s="229">
        <f t="shared" si="83"/>
        <v>0</v>
      </c>
      <c r="L38" s="229">
        <f t="shared" si="83"/>
        <v>0</v>
      </c>
      <c r="M38" s="229">
        <f t="shared" si="83"/>
        <v>0</v>
      </c>
      <c r="N38" s="229">
        <f t="shared" si="83"/>
        <v>0</v>
      </c>
      <c r="O38" s="229">
        <f t="shared" si="83"/>
        <v>0</v>
      </c>
      <c r="P38" s="229">
        <f t="shared" si="83"/>
        <v>0</v>
      </c>
      <c r="Q38" s="229">
        <f t="shared" si="83"/>
        <v>0</v>
      </c>
      <c r="R38" s="229">
        <f t="shared" si="83"/>
        <v>0</v>
      </c>
      <c r="S38" s="229">
        <f t="shared" si="83"/>
        <v>0</v>
      </c>
      <c r="T38" s="229">
        <f t="shared" si="83"/>
        <v>0</v>
      </c>
      <c r="U38" s="229">
        <f t="shared" si="83"/>
        <v>0</v>
      </c>
      <c r="V38" s="229">
        <f t="shared" si="83"/>
        <v>0</v>
      </c>
      <c r="W38" s="229">
        <f t="shared" si="83"/>
        <v>0</v>
      </c>
      <c r="X38" s="229">
        <f t="shared" si="83"/>
        <v>0</v>
      </c>
      <c r="Y38" s="229">
        <f t="shared" si="83"/>
        <v>0</v>
      </c>
      <c r="Z38" s="229">
        <f t="shared" si="83"/>
        <v>0</v>
      </c>
      <c r="AA38" s="229">
        <f t="shared" si="83"/>
        <v>0</v>
      </c>
      <c r="AB38" s="229">
        <f t="shared" si="83"/>
        <v>0</v>
      </c>
      <c r="AC38" s="229">
        <f t="shared" si="83"/>
        <v>0</v>
      </c>
      <c r="AD38" s="229">
        <f t="shared" si="83"/>
        <v>0</v>
      </c>
      <c r="AE38" s="229">
        <f t="shared" si="83"/>
        <v>0</v>
      </c>
      <c r="AF38" s="229">
        <f t="shared" si="83"/>
        <v>0</v>
      </c>
      <c r="AG38" s="229">
        <f t="shared" si="83"/>
        <v>8.0073528906565379</v>
      </c>
      <c r="AH38" s="229">
        <f t="shared" si="83"/>
        <v>16.014705781313076</v>
      </c>
      <c r="AI38" s="229">
        <f t="shared" si="83"/>
        <v>16.014705781313076</v>
      </c>
      <c r="AJ38" s="229">
        <f t="shared" si="83"/>
        <v>16.014705781313076</v>
      </c>
      <c r="AK38" s="229">
        <f t="shared" si="83"/>
        <v>16.014705781313076</v>
      </c>
      <c r="AL38" s="229">
        <f t="shared" si="83"/>
        <v>16.014705781313076</v>
      </c>
      <c r="AM38" s="229">
        <f t="shared" ref="AM38:BZ38" si="84">IF($D38=AM$9,$E$38*$G$3/2,IF(AND($C38+$E$3&gt;AM$8,AM$9&gt;$D38),$E$38*$G$3,0))</f>
        <v>16.014705781313076</v>
      </c>
      <c r="AN38" s="229">
        <f t="shared" si="84"/>
        <v>16.014705781313076</v>
      </c>
      <c r="AO38" s="229">
        <f t="shared" si="84"/>
        <v>16.014705781313076</v>
      </c>
      <c r="AP38" s="229">
        <f t="shared" si="84"/>
        <v>16.014705781313076</v>
      </c>
      <c r="AQ38" s="229">
        <f t="shared" si="84"/>
        <v>16.014705781313076</v>
      </c>
      <c r="AR38" s="229">
        <f t="shared" si="84"/>
        <v>16.014705781313076</v>
      </c>
      <c r="AS38" s="229">
        <f t="shared" si="84"/>
        <v>16.014705781313076</v>
      </c>
      <c r="AT38" s="229">
        <f t="shared" si="84"/>
        <v>16.014705781313076</v>
      </c>
      <c r="AU38" s="229">
        <f t="shared" si="84"/>
        <v>16.014705781313076</v>
      </c>
      <c r="AV38" s="229">
        <f t="shared" si="84"/>
        <v>16.014705781313076</v>
      </c>
      <c r="AW38" s="229">
        <f t="shared" si="84"/>
        <v>16.014705781313076</v>
      </c>
      <c r="AX38" s="229">
        <f t="shared" si="84"/>
        <v>16.014705781313076</v>
      </c>
      <c r="AY38" s="229">
        <f t="shared" si="84"/>
        <v>16.014705781313076</v>
      </c>
      <c r="AZ38" s="229">
        <f t="shared" si="84"/>
        <v>16.014705781313076</v>
      </c>
      <c r="BA38" s="229">
        <f t="shared" si="84"/>
        <v>16.014705781313076</v>
      </c>
      <c r="BB38" s="229">
        <f t="shared" si="84"/>
        <v>16.014705781313076</v>
      </c>
      <c r="BC38" s="229">
        <f t="shared" si="84"/>
        <v>16.014705781313076</v>
      </c>
      <c r="BD38" s="229">
        <f t="shared" si="84"/>
        <v>16.014705781313076</v>
      </c>
      <c r="BE38" s="229">
        <f t="shared" si="84"/>
        <v>16.014705781313076</v>
      </c>
      <c r="BF38" s="229">
        <f t="shared" si="84"/>
        <v>16.014705781313076</v>
      </c>
      <c r="BG38" s="229">
        <f t="shared" si="84"/>
        <v>16.014705781313076</v>
      </c>
      <c r="BH38" s="229">
        <f t="shared" si="84"/>
        <v>16.014705781313076</v>
      </c>
      <c r="BI38" s="229">
        <f t="shared" si="84"/>
        <v>16.014705781313076</v>
      </c>
      <c r="BJ38" s="229">
        <f t="shared" si="84"/>
        <v>16.014705781313076</v>
      </c>
      <c r="BK38" s="229">
        <f t="shared" si="84"/>
        <v>16.014705781313076</v>
      </c>
      <c r="BL38" s="229">
        <f t="shared" si="84"/>
        <v>16.014705781313076</v>
      </c>
      <c r="BM38" s="229">
        <f t="shared" si="84"/>
        <v>16.014705781313076</v>
      </c>
      <c r="BN38" s="229">
        <f t="shared" si="84"/>
        <v>16.014705781313076</v>
      </c>
      <c r="BO38" s="229">
        <f t="shared" si="84"/>
        <v>16.014705781313076</v>
      </c>
      <c r="BP38" s="229">
        <f t="shared" si="84"/>
        <v>16.014705781313076</v>
      </c>
      <c r="BQ38" s="229">
        <f t="shared" si="84"/>
        <v>16.014705781313076</v>
      </c>
      <c r="BR38" s="229">
        <f t="shared" si="84"/>
        <v>16.014705781313076</v>
      </c>
      <c r="BS38" s="229">
        <f t="shared" si="84"/>
        <v>16.014705781313076</v>
      </c>
      <c r="BT38" s="229">
        <f t="shared" si="84"/>
        <v>16.014705781313076</v>
      </c>
      <c r="BU38" s="229">
        <f t="shared" si="84"/>
        <v>16.014705781313076</v>
      </c>
      <c r="BV38" s="229">
        <f t="shared" si="84"/>
        <v>16.014705781313076</v>
      </c>
      <c r="BW38" s="229">
        <f t="shared" si="84"/>
        <v>16.014705781313076</v>
      </c>
      <c r="BX38" s="229">
        <f t="shared" si="84"/>
        <v>16.014705781313076</v>
      </c>
      <c r="BY38" s="229">
        <f t="shared" si="84"/>
        <v>16.014705781313076</v>
      </c>
      <c r="BZ38" s="229">
        <f t="shared" si="84"/>
        <v>16.014705781313076</v>
      </c>
    </row>
    <row r="39" spans="1:78" x14ac:dyDescent="0.2">
      <c r="A39" s="7" t="str">
        <v>Roll-in 5</v>
      </c>
      <c r="B39" s="7">
        <v>1</v>
      </c>
      <c r="C39" s="7">
        <f t="shared" si="33"/>
        <v>28</v>
      </c>
      <c r="D39" s="165">
        <f t="shared" si="34"/>
        <v>44316</v>
      </c>
      <c r="E39" s="302">
        <f>HLOOKUP(D39,INPUTS!$D$52:$BW$59,IF(B39=1,3,7),FALSE)</f>
        <v>18525.156620000023</v>
      </c>
      <c r="F39" s="303"/>
      <c r="G39" s="229">
        <f t="shared" ref="G39:AL39" si="85">IF($D39=G$9,$E$39*$G$3/2,IF(AND($C39+$E$3&gt;G$8,G$9&gt;$D39),$E$39*$G$3,0))</f>
        <v>0</v>
      </c>
      <c r="H39" s="229">
        <f t="shared" si="85"/>
        <v>0</v>
      </c>
      <c r="I39" s="229">
        <f t="shared" si="85"/>
        <v>0</v>
      </c>
      <c r="J39" s="229">
        <f t="shared" si="85"/>
        <v>0</v>
      </c>
      <c r="K39" s="229">
        <f t="shared" si="85"/>
        <v>0</v>
      </c>
      <c r="L39" s="229">
        <f t="shared" si="85"/>
        <v>0</v>
      </c>
      <c r="M39" s="229">
        <f t="shared" si="85"/>
        <v>0</v>
      </c>
      <c r="N39" s="229">
        <f t="shared" si="85"/>
        <v>0</v>
      </c>
      <c r="O39" s="229">
        <f t="shared" si="85"/>
        <v>0</v>
      </c>
      <c r="P39" s="229">
        <f t="shared" si="85"/>
        <v>0</v>
      </c>
      <c r="Q39" s="229">
        <f t="shared" si="85"/>
        <v>0</v>
      </c>
      <c r="R39" s="229">
        <f t="shared" si="85"/>
        <v>0</v>
      </c>
      <c r="S39" s="229">
        <f t="shared" si="85"/>
        <v>0</v>
      </c>
      <c r="T39" s="229">
        <f t="shared" si="85"/>
        <v>0</v>
      </c>
      <c r="U39" s="229">
        <f t="shared" si="85"/>
        <v>0</v>
      </c>
      <c r="V39" s="229">
        <f t="shared" si="85"/>
        <v>0</v>
      </c>
      <c r="W39" s="229">
        <f t="shared" si="85"/>
        <v>0</v>
      </c>
      <c r="X39" s="229">
        <f t="shared" si="85"/>
        <v>0</v>
      </c>
      <c r="Y39" s="229">
        <f t="shared" si="85"/>
        <v>0</v>
      </c>
      <c r="Z39" s="229">
        <f t="shared" si="85"/>
        <v>0</v>
      </c>
      <c r="AA39" s="229">
        <f t="shared" si="85"/>
        <v>0</v>
      </c>
      <c r="AB39" s="229">
        <f t="shared" si="85"/>
        <v>0</v>
      </c>
      <c r="AC39" s="229">
        <f t="shared" si="85"/>
        <v>0</v>
      </c>
      <c r="AD39" s="229">
        <f t="shared" si="85"/>
        <v>0</v>
      </c>
      <c r="AE39" s="229">
        <f t="shared" si="85"/>
        <v>0</v>
      </c>
      <c r="AF39" s="229">
        <f t="shared" si="85"/>
        <v>0</v>
      </c>
      <c r="AG39" s="229">
        <f t="shared" si="85"/>
        <v>0</v>
      </c>
      <c r="AH39" s="229">
        <f t="shared" si="85"/>
        <v>10.723789539228067</v>
      </c>
      <c r="AI39" s="229">
        <f t="shared" si="85"/>
        <v>21.447579078456133</v>
      </c>
      <c r="AJ39" s="229">
        <f t="shared" si="85"/>
        <v>21.447579078456133</v>
      </c>
      <c r="AK39" s="229">
        <f t="shared" si="85"/>
        <v>21.447579078456133</v>
      </c>
      <c r="AL39" s="229">
        <f t="shared" si="85"/>
        <v>21.447579078456133</v>
      </c>
      <c r="AM39" s="229">
        <f t="shared" ref="AM39:BZ39" si="86">IF($D39=AM$9,$E$39*$G$3/2,IF(AND($C39+$E$3&gt;AM$8,AM$9&gt;$D39),$E$39*$G$3,0))</f>
        <v>21.447579078456133</v>
      </c>
      <c r="AN39" s="229">
        <f t="shared" si="86"/>
        <v>21.447579078456133</v>
      </c>
      <c r="AO39" s="229">
        <f t="shared" si="86"/>
        <v>21.447579078456133</v>
      </c>
      <c r="AP39" s="229">
        <f t="shared" si="86"/>
        <v>21.447579078456133</v>
      </c>
      <c r="AQ39" s="229">
        <f t="shared" si="86"/>
        <v>21.447579078456133</v>
      </c>
      <c r="AR39" s="229">
        <f t="shared" si="86"/>
        <v>21.447579078456133</v>
      </c>
      <c r="AS39" s="229">
        <f t="shared" si="86"/>
        <v>21.447579078456133</v>
      </c>
      <c r="AT39" s="229">
        <f t="shared" si="86"/>
        <v>21.447579078456133</v>
      </c>
      <c r="AU39" s="229">
        <f t="shared" si="86"/>
        <v>21.447579078456133</v>
      </c>
      <c r="AV39" s="229">
        <f t="shared" si="86"/>
        <v>21.447579078456133</v>
      </c>
      <c r="AW39" s="229">
        <f t="shared" si="86"/>
        <v>21.447579078456133</v>
      </c>
      <c r="AX39" s="229">
        <f t="shared" si="86"/>
        <v>21.447579078456133</v>
      </c>
      <c r="AY39" s="229">
        <f t="shared" si="86"/>
        <v>21.447579078456133</v>
      </c>
      <c r="AZ39" s="229">
        <f t="shared" si="86"/>
        <v>21.447579078456133</v>
      </c>
      <c r="BA39" s="229">
        <f t="shared" si="86"/>
        <v>21.447579078456133</v>
      </c>
      <c r="BB39" s="229">
        <f t="shared" si="86"/>
        <v>21.447579078456133</v>
      </c>
      <c r="BC39" s="229">
        <f t="shared" si="86"/>
        <v>21.447579078456133</v>
      </c>
      <c r="BD39" s="229">
        <f t="shared" si="86"/>
        <v>21.447579078456133</v>
      </c>
      <c r="BE39" s="229">
        <f t="shared" si="86"/>
        <v>21.447579078456133</v>
      </c>
      <c r="BF39" s="229">
        <f t="shared" si="86"/>
        <v>21.447579078456133</v>
      </c>
      <c r="BG39" s="229">
        <f t="shared" si="86"/>
        <v>21.447579078456133</v>
      </c>
      <c r="BH39" s="229">
        <f t="shared" si="86"/>
        <v>21.447579078456133</v>
      </c>
      <c r="BI39" s="229">
        <f t="shared" si="86"/>
        <v>21.447579078456133</v>
      </c>
      <c r="BJ39" s="229">
        <f t="shared" si="86"/>
        <v>21.447579078456133</v>
      </c>
      <c r="BK39" s="229">
        <f t="shared" si="86"/>
        <v>21.447579078456133</v>
      </c>
      <c r="BL39" s="229">
        <f t="shared" si="86"/>
        <v>21.447579078456133</v>
      </c>
      <c r="BM39" s="229">
        <f t="shared" si="86"/>
        <v>21.447579078456133</v>
      </c>
      <c r="BN39" s="229">
        <f t="shared" si="86"/>
        <v>21.447579078456133</v>
      </c>
      <c r="BO39" s="229">
        <f t="shared" si="86"/>
        <v>21.447579078456133</v>
      </c>
      <c r="BP39" s="229">
        <f t="shared" si="86"/>
        <v>21.447579078456133</v>
      </c>
      <c r="BQ39" s="229">
        <f t="shared" si="86"/>
        <v>21.447579078456133</v>
      </c>
      <c r="BR39" s="229">
        <f t="shared" si="86"/>
        <v>21.447579078456133</v>
      </c>
      <c r="BS39" s="229">
        <f t="shared" si="86"/>
        <v>21.447579078456133</v>
      </c>
      <c r="BT39" s="229">
        <f t="shared" si="86"/>
        <v>21.447579078456133</v>
      </c>
      <c r="BU39" s="229">
        <f t="shared" si="86"/>
        <v>21.447579078456133</v>
      </c>
      <c r="BV39" s="229">
        <f t="shared" si="86"/>
        <v>21.447579078456133</v>
      </c>
      <c r="BW39" s="229">
        <f t="shared" si="86"/>
        <v>21.447579078456133</v>
      </c>
      <c r="BX39" s="229">
        <f t="shared" si="86"/>
        <v>21.447579078456133</v>
      </c>
      <c r="BY39" s="229">
        <f t="shared" si="86"/>
        <v>21.447579078456133</v>
      </c>
      <c r="BZ39" s="229">
        <f t="shared" si="86"/>
        <v>21.447579078456133</v>
      </c>
    </row>
    <row r="40" spans="1:78" x14ac:dyDescent="0.2">
      <c r="A40" s="7" t="str">
        <v>Roll-in 5</v>
      </c>
      <c r="B40" s="7">
        <v>1</v>
      </c>
      <c r="C40" s="7">
        <f t="shared" si="33"/>
        <v>29</v>
      </c>
      <c r="D40" s="165">
        <f t="shared" si="34"/>
        <v>44347</v>
      </c>
      <c r="E40" s="302">
        <f>HLOOKUP(D40,INPUTS!$D$52:$BW$59,IF(B40=1,3,7),FALSE)</f>
        <v>13813.824229999973</v>
      </c>
      <c r="F40" s="303"/>
      <c r="G40" s="229">
        <f t="shared" ref="G40:AL40" si="87">IF($D40=G$9,$E$40*$G$3/2,IF(AND($C40+$E$3&gt;G$8,G$9&gt;$D40),$E$40*$G$3,0))</f>
        <v>0</v>
      </c>
      <c r="H40" s="229">
        <f t="shared" si="87"/>
        <v>0</v>
      </c>
      <c r="I40" s="229">
        <f t="shared" si="87"/>
        <v>0</v>
      </c>
      <c r="J40" s="229">
        <f t="shared" si="87"/>
        <v>0</v>
      </c>
      <c r="K40" s="229">
        <f t="shared" si="87"/>
        <v>0</v>
      </c>
      <c r="L40" s="229">
        <f t="shared" si="87"/>
        <v>0</v>
      </c>
      <c r="M40" s="229">
        <f t="shared" si="87"/>
        <v>0</v>
      </c>
      <c r="N40" s="229">
        <f t="shared" si="87"/>
        <v>0</v>
      </c>
      <c r="O40" s="229">
        <f t="shared" si="87"/>
        <v>0</v>
      </c>
      <c r="P40" s="229">
        <f t="shared" si="87"/>
        <v>0</v>
      </c>
      <c r="Q40" s="229">
        <f t="shared" si="87"/>
        <v>0</v>
      </c>
      <c r="R40" s="229">
        <f t="shared" si="87"/>
        <v>0</v>
      </c>
      <c r="S40" s="229">
        <f t="shared" si="87"/>
        <v>0</v>
      </c>
      <c r="T40" s="229">
        <f t="shared" si="87"/>
        <v>0</v>
      </c>
      <c r="U40" s="229">
        <f t="shared" si="87"/>
        <v>0</v>
      </c>
      <c r="V40" s="229">
        <f t="shared" si="87"/>
        <v>0</v>
      </c>
      <c r="W40" s="229">
        <f t="shared" si="87"/>
        <v>0</v>
      </c>
      <c r="X40" s="229">
        <f t="shared" si="87"/>
        <v>0</v>
      </c>
      <c r="Y40" s="229">
        <f t="shared" si="87"/>
        <v>0</v>
      </c>
      <c r="Z40" s="229">
        <f t="shared" si="87"/>
        <v>0</v>
      </c>
      <c r="AA40" s="229">
        <f t="shared" si="87"/>
        <v>0</v>
      </c>
      <c r="AB40" s="229">
        <f t="shared" si="87"/>
        <v>0</v>
      </c>
      <c r="AC40" s="229">
        <f t="shared" si="87"/>
        <v>0</v>
      </c>
      <c r="AD40" s="229">
        <f t="shared" si="87"/>
        <v>0</v>
      </c>
      <c r="AE40" s="229">
        <f t="shared" si="87"/>
        <v>0</v>
      </c>
      <c r="AF40" s="229">
        <f t="shared" si="87"/>
        <v>0</v>
      </c>
      <c r="AG40" s="229">
        <f t="shared" si="87"/>
        <v>0</v>
      </c>
      <c r="AH40" s="229">
        <f t="shared" si="87"/>
        <v>0</v>
      </c>
      <c r="AI40" s="229">
        <f t="shared" si="87"/>
        <v>7.9965069560857902</v>
      </c>
      <c r="AJ40" s="229">
        <f t="shared" si="87"/>
        <v>15.99301391217158</v>
      </c>
      <c r="AK40" s="229">
        <f t="shared" si="87"/>
        <v>15.99301391217158</v>
      </c>
      <c r="AL40" s="229">
        <f t="shared" si="87"/>
        <v>15.99301391217158</v>
      </c>
      <c r="AM40" s="229">
        <f t="shared" ref="AM40:BZ40" si="88">IF($D40=AM$9,$E$40*$G$3/2,IF(AND($C40+$E$3&gt;AM$8,AM$9&gt;$D40),$E$40*$G$3,0))</f>
        <v>15.99301391217158</v>
      </c>
      <c r="AN40" s="229">
        <f t="shared" si="88"/>
        <v>15.99301391217158</v>
      </c>
      <c r="AO40" s="229">
        <f t="shared" si="88"/>
        <v>15.99301391217158</v>
      </c>
      <c r="AP40" s="229">
        <f t="shared" si="88"/>
        <v>15.99301391217158</v>
      </c>
      <c r="AQ40" s="229">
        <f t="shared" si="88"/>
        <v>15.99301391217158</v>
      </c>
      <c r="AR40" s="229">
        <f t="shared" si="88"/>
        <v>15.99301391217158</v>
      </c>
      <c r="AS40" s="229">
        <f t="shared" si="88"/>
        <v>15.99301391217158</v>
      </c>
      <c r="AT40" s="229">
        <f t="shared" si="88"/>
        <v>15.99301391217158</v>
      </c>
      <c r="AU40" s="229">
        <f t="shared" si="88"/>
        <v>15.99301391217158</v>
      </c>
      <c r="AV40" s="229">
        <f t="shared" si="88"/>
        <v>15.99301391217158</v>
      </c>
      <c r="AW40" s="229">
        <f t="shared" si="88"/>
        <v>15.99301391217158</v>
      </c>
      <c r="AX40" s="229">
        <f t="shared" si="88"/>
        <v>15.99301391217158</v>
      </c>
      <c r="AY40" s="229">
        <f t="shared" si="88"/>
        <v>15.99301391217158</v>
      </c>
      <c r="AZ40" s="229">
        <f t="shared" si="88"/>
        <v>15.99301391217158</v>
      </c>
      <c r="BA40" s="229">
        <f t="shared" si="88"/>
        <v>15.99301391217158</v>
      </c>
      <c r="BB40" s="229">
        <f t="shared" si="88"/>
        <v>15.99301391217158</v>
      </c>
      <c r="BC40" s="229">
        <f t="shared" si="88"/>
        <v>15.99301391217158</v>
      </c>
      <c r="BD40" s="229">
        <f t="shared" si="88"/>
        <v>15.99301391217158</v>
      </c>
      <c r="BE40" s="229">
        <f t="shared" si="88"/>
        <v>15.99301391217158</v>
      </c>
      <c r="BF40" s="229">
        <f t="shared" si="88"/>
        <v>15.99301391217158</v>
      </c>
      <c r="BG40" s="229">
        <f t="shared" si="88"/>
        <v>15.99301391217158</v>
      </c>
      <c r="BH40" s="229">
        <f t="shared" si="88"/>
        <v>15.99301391217158</v>
      </c>
      <c r="BI40" s="229">
        <f t="shared" si="88"/>
        <v>15.99301391217158</v>
      </c>
      <c r="BJ40" s="229">
        <f t="shared" si="88"/>
        <v>15.99301391217158</v>
      </c>
      <c r="BK40" s="229">
        <f t="shared" si="88"/>
        <v>15.99301391217158</v>
      </c>
      <c r="BL40" s="229">
        <f t="shared" si="88"/>
        <v>15.99301391217158</v>
      </c>
      <c r="BM40" s="229">
        <f t="shared" si="88"/>
        <v>15.99301391217158</v>
      </c>
      <c r="BN40" s="229">
        <f t="shared" si="88"/>
        <v>15.99301391217158</v>
      </c>
      <c r="BO40" s="229">
        <f t="shared" si="88"/>
        <v>15.99301391217158</v>
      </c>
      <c r="BP40" s="229">
        <f t="shared" si="88"/>
        <v>15.99301391217158</v>
      </c>
      <c r="BQ40" s="229">
        <f t="shared" si="88"/>
        <v>15.99301391217158</v>
      </c>
      <c r="BR40" s="229">
        <f t="shared" si="88"/>
        <v>15.99301391217158</v>
      </c>
      <c r="BS40" s="229">
        <f t="shared" si="88"/>
        <v>15.99301391217158</v>
      </c>
      <c r="BT40" s="229">
        <f t="shared" si="88"/>
        <v>15.99301391217158</v>
      </c>
      <c r="BU40" s="229">
        <f t="shared" si="88"/>
        <v>15.99301391217158</v>
      </c>
      <c r="BV40" s="229">
        <f t="shared" si="88"/>
        <v>15.99301391217158</v>
      </c>
      <c r="BW40" s="229">
        <f t="shared" si="88"/>
        <v>15.99301391217158</v>
      </c>
      <c r="BX40" s="229">
        <f t="shared" si="88"/>
        <v>15.99301391217158</v>
      </c>
      <c r="BY40" s="229">
        <f t="shared" si="88"/>
        <v>15.99301391217158</v>
      </c>
      <c r="BZ40" s="229">
        <f t="shared" si="88"/>
        <v>15.99301391217158</v>
      </c>
    </row>
    <row r="41" spans="1:78" x14ac:dyDescent="0.2">
      <c r="A41" s="7" t="str">
        <v>Roll-in 5</v>
      </c>
      <c r="B41" s="7">
        <v>1</v>
      </c>
      <c r="C41" s="7">
        <f t="shared" si="33"/>
        <v>30</v>
      </c>
      <c r="D41" s="165">
        <f t="shared" si="34"/>
        <v>44377</v>
      </c>
      <c r="E41" s="302">
        <f>HLOOKUP(D41,INPUTS!$D$52:$BW$59,IF(B41=1,3,7),FALSE)</f>
        <v>12921.337889999979</v>
      </c>
      <c r="F41" s="303"/>
      <c r="G41" s="229">
        <f t="shared" ref="G41:AL41" si="89">IF($D41=G$9,$E$41*$G$3/2,IF(AND($C41+$E$3&gt;G$8,G$9&gt;$D41),$E$41*$G$3,0))</f>
        <v>0</v>
      </c>
      <c r="H41" s="229">
        <f t="shared" si="89"/>
        <v>0</v>
      </c>
      <c r="I41" s="229">
        <f t="shared" si="89"/>
        <v>0</v>
      </c>
      <c r="J41" s="229">
        <f t="shared" si="89"/>
        <v>0</v>
      </c>
      <c r="K41" s="229">
        <f t="shared" si="89"/>
        <v>0</v>
      </c>
      <c r="L41" s="229">
        <f t="shared" si="89"/>
        <v>0</v>
      </c>
      <c r="M41" s="229">
        <f t="shared" si="89"/>
        <v>0</v>
      </c>
      <c r="N41" s="229">
        <f t="shared" si="89"/>
        <v>0</v>
      </c>
      <c r="O41" s="229">
        <f t="shared" si="89"/>
        <v>0</v>
      </c>
      <c r="P41" s="229">
        <f t="shared" si="89"/>
        <v>0</v>
      </c>
      <c r="Q41" s="229">
        <f t="shared" si="89"/>
        <v>0</v>
      </c>
      <c r="R41" s="229">
        <f t="shared" si="89"/>
        <v>0</v>
      </c>
      <c r="S41" s="229">
        <f t="shared" si="89"/>
        <v>0</v>
      </c>
      <c r="T41" s="229">
        <f t="shared" si="89"/>
        <v>0</v>
      </c>
      <c r="U41" s="229">
        <f t="shared" si="89"/>
        <v>0</v>
      </c>
      <c r="V41" s="229">
        <f t="shared" si="89"/>
        <v>0</v>
      </c>
      <c r="W41" s="229">
        <f t="shared" si="89"/>
        <v>0</v>
      </c>
      <c r="X41" s="229">
        <f t="shared" si="89"/>
        <v>0</v>
      </c>
      <c r="Y41" s="229">
        <f t="shared" si="89"/>
        <v>0</v>
      </c>
      <c r="Z41" s="229">
        <f t="shared" si="89"/>
        <v>0</v>
      </c>
      <c r="AA41" s="229">
        <f t="shared" si="89"/>
        <v>0</v>
      </c>
      <c r="AB41" s="229">
        <f t="shared" si="89"/>
        <v>0</v>
      </c>
      <c r="AC41" s="229">
        <f t="shared" si="89"/>
        <v>0</v>
      </c>
      <c r="AD41" s="229">
        <f t="shared" si="89"/>
        <v>0</v>
      </c>
      <c r="AE41" s="229">
        <f t="shared" si="89"/>
        <v>0</v>
      </c>
      <c r="AF41" s="229">
        <f t="shared" si="89"/>
        <v>0</v>
      </c>
      <c r="AG41" s="229">
        <f t="shared" si="89"/>
        <v>0</v>
      </c>
      <c r="AH41" s="229">
        <f t="shared" si="89"/>
        <v>0</v>
      </c>
      <c r="AI41" s="229">
        <f t="shared" si="89"/>
        <v>0</v>
      </c>
      <c r="AJ41" s="229">
        <f t="shared" si="89"/>
        <v>7.4798670229872988</v>
      </c>
      <c r="AK41" s="229">
        <f t="shared" si="89"/>
        <v>14.959734045974598</v>
      </c>
      <c r="AL41" s="229">
        <f t="shared" si="89"/>
        <v>14.959734045974598</v>
      </c>
      <c r="AM41" s="229">
        <f t="shared" ref="AM41:BZ41" si="90">IF($D41=AM$9,$E$41*$G$3/2,IF(AND($C41+$E$3&gt;AM$8,AM$9&gt;$D41),$E$41*$G$3,0))</f>
        <v>14.959734045974598</v>
      </c>
      <c r="AN41" s="229">
        <f t="shared" si="90"/>
        <v>14.959734045974598</v>
      </c>
      <c r="AO41" s="229">
        <f t="shared" si="90"/>
        <v>14.959734045974598</v>
      </c>
      <c r="AP41" s="229">
        <f t="shared" si="90"/>
        <v>14.959734045974598</v>
      </c>
      <c r="AQ41" s="229">
        <f t="shared" si="90"/>
        <v>14.959734045974598</v>
      </c>
      <c r="AR41" s="229">
        <f t="shared" si="90"/>
        <v>14.959734045974598</v>
      </c>
      <c r="AS41" s="229">
        <f t="shared" si="90"/>
        <v>14.959734045974598</v>
      </c>
      <c r="AT41" s="229">
        <f t="shared" si="90"/>
        <v>14.959734045974598</v>
      </c>
      <c r="AU41" s="229">
        <f t="shared" si="90"/>
        <v>14.959734045974598</v>
      </c>
      <c r="AV41" s="229">
        <f t="shared" si="90"/>
        <v>14.959734045974598</v>
      </c>
      <c r="AW41" s="229">
        <f t="shared" si="90"/>
        <v>14.959734045974598</v>
      </c>
      <c r="AX41" s="229">
        <f t="shared" si="90"/>
        <v>14.959734045974598</v>
      </c>
      <c r="AY41" s="229">
        <f t="shared" si="90"/>
        <v>14.959734045974598</v>
      </c>
      <c r="AZ41" s="229">
        <f t="shared" si="90"/>
        <v>14.959734045974598</v>
      </c>
      <c r="BA41" s="229">
        <f t="shared" si="90"/>
        <v>14.959734045974598</v>
      </c>
      <c r="BB41" s="229">
        <f t="shared" si="90"/>
        <v>14.959734045974598</v>
      </c>
      <c r="BC41" s="229">
        <f t="shared" si="90"/>
        <v>14.959734045974598</v>
      </c>
      <c r="BD41" s="229">
        <f t="shared" si="90"/>
        <v>14.959734045974598</v>
      </c>
      <c r="BE41" s="229">
        <f t="shared" si="90"/>
        <v>14.959734045974598</v>
      </c>
      <c r="BF41" s="229">
        <f t="shared" si="90"/>
        <v>14.959734045974598</v>
      </c>
      <c r="BG41" s="229">
        <f t="shared" si="90"/>
        <v>14.959734045974598</v>
      </c>
      <c r="BH41" s="229">
        <f t="shared" si="90"/>
        <v>14.959734045974598</v>
      </c>
      <c r="BI41" s="229">
        <f t="shared" si="90"/>
        <v>14.959734045974598</v>
      </c>
      <c r="BJ41" s="229">
        <f t="shared" si="90"/>
        <v>14.959734045974598</v>
      </c>
      <c r="BK41" s="229">
        <f t="shared" si="90"/>
        <v>14.959734045974598</v>
      </c>
      <c r="BL41" s="229">
        <f t="shared" si="90"/>
        <v>14.959734045974598</v>
      </c>
      <c r="BM41" s="229">
        <f t="shared" si="90"/>
        <v>14.959734045974598</v>
      </c>
      <c r="BN41" s="229">
        <f t="shared" si="90"/>
        <v>14.959734045974598</v>
      </c>
      <c r="BO41" s="229">
        <f t="shared" si="90"/>
        <v>14.959734045974598</v>
      </c>
      <c r="BP41" s="229">
        <f t="shared" si="90"/>
        <v>14.959734045974598</v>
      </c>
      <c r="BQ41" s="229">
        <f t="shared" si="90"/>
        <v>14.959734045974598</v>
      </c>
      <c r="BR41" s="229">
        <f t="shared" si="90"/>
        <v>14.959734045974598</v>
      </c>
      <c r="BS41" s="229">
        <f t="shared" si="90"/>
        <v>14.959734045974598</v>
      </c>
      <c r="BT41" s="229">
        <f t="shared" si="90"/>
        <v>14.959734045974598</v>
      </c>
      <c r="BU41" s="229">
        <f t="shared" si="90"/>
        <v>14.959734045974598</v>
      </c>
      <c r="BV41" s="229">
        <f t="shared" si="90"/>
        <v>14.959734045974598</v>
      </c>
      <c r="BW41" s="229">
        <f t="shared" si="90"/>
        <v>14.959734045974598</v>
      </c>
      <c r="BX41" s="229">
        <f t="shared" si="90"/>
        <v>14.959734045974598</v>
      </c>
      <c r="BY41" s="229">
        <f t="shared" si="90"/>
        <v>14.959734045974598</v>
      </c>
      <c r="BZ41" s="229">
        <f t="shared" si="90"/>
        <v>14.959734045974598</v>
      </c>
    </row>
    <row r="42" spans="1:78" x14ac:dyDescent="0.2">
      <c r="A42" s="7" t="str">
        <v>Roll-in 5</v>
      </c>
      <c r="B42" s="7">
        <v>1</v>
      </c>
      <c r="C42" s="7">
        <f t="shared" si="33"/>
        <v>31</v>
      </c>
      <c r="D42" s="165">
        <f t="shared" si="34"/>
        <v>44408</v>
      </c>
      <c r="E42" s="302">
        <f>HLOOKUP(D42,INPUTS!$D$52:$BW$59,IF(B42=1,3,7),FALSE)</f>
        <v>13716.220110000035</v>
      </c>
      <c r="F42" s="303"/>
      <c r="G42" s="229">
        <f t="shared" ref="G42:AL42" si="91">IF($D42=G$9,$E$42*$G$3/2,IF(AND($C42+$E$3&gt;G$8,G$9&gt;$D42),$E$42*$G$3,0))</f>
        <v>0</v>
      </c>
      <c r="H42" s="229">
        <f t="shared" si="91"/>
        <v>0</v>
      </c>
      <c r="I42" s="229">
        <f t="shared" si="91"/>
        <v>0</v>
      </c>
      <c r="J42" s="229">
        <f t="shared" si="91"/>
        <v>0</v>
      </c>
      <c r="K42" s="229">
        <f t="shared" si="91"/>
        <v>0</v>
      </c>
      <c r="L42" s="229">
        <f t="shared" si="91"/>
        <v>0</v>
      </c>
      <c r="M42" s="229">
        <f t="shared" si="91"/>
        <v>0</v>
      </c>
      <c r="N42" s="229">
        <f t="shared" si="91"/>
        <v>0</v>
      </c>
      <c r="O42" s="229">
        <f t="shared" si="91"/>
        <v>0</v>
      </c>
      <c r="P42" s="229">
        <f t="shared" si="91"/>
        <v>0</v>
      </c>
      <c r="Q42" s="229">
        <f t="shared" si="91"/>
        <v>0</v>
      </c>
      <c r="R42" s="229">
        <f t="shared" si="91"/>
        <v>0</v>
      </c>
      <c r="S42" s="229">
        <f t="shared" si="91"/>
        <v>0</v>
      </c>
      <c r="T42" s="229">
        <f t="shared" si="91"/>
        <v>0</v>
      </c>
      <c r="U42" s="229">
        <f t="shared" si="91"/>
        <v>0</v>
      </c>
      <c r="V42" s="229">
        <f t="shared" si="91"/>
        <v>0</v>
      </c>
      <c r="W42" s="229">
        <f t="shared" si="91"/>
        <v>0</v>
      </c>
      <c r="X42" s="229">
        <f t="shared" si="91"/>
        <v>0</v>
      </c>
      <c r="Y42" s="229">
        <f t="shared" si="91"/>
        <v>0</v>
      </c>
      <c r="Z42" s="229">
        <f t="shared" si="91"/>
        <v>0</v>
      </c>
      <c r="AA42" s="229">
        <f t="shared" si="91"/>
        <v>0</v>
      </c>
      <c r="AB42" s="229">
        <f t="shared" si="91"/>
        <v>0</v>
      </c>
      <c r="AC42" s="229">
        <f t="shared" si="91"/>
        <v>0</v>
      </c>
      <c r="AD42" s="229">
        <f t="shared" si="91"/>
        <v>0</v>
      </c>
      <c r="AE42" s="229">
        <f t="shared" si="91"/>
        <v>0</v>
      </c>
      <c r="AF42" s="229">
        <f t="shared" si="91"/>
        <v>0</v>
      </c>
      <c r="AG42" s="229">
        <f t="shared" si="91"/>
        <v>0</v>
      </c>
      <c r="AH42" s="229">
        <f t="shared" si="91"/>
        <v>0</v>
      </c>
      <c r="AI42" s="229">
        <f t="shared" si="91"/>
        <v>0</v>
      </c>
      <c r="AJ42" s="229">
        <f t="shared" si="91"/>
        <v>0</v>
      </c>
      <c r="AK42" s="229">
        <f t="shared" si="91"/>
        <v>7.9400061630014891</v>
      </c>
      <c r="AL42" s="229">
        <f t="shared" si="91"/>
        <v>15.880012326002978</v>
      </c>
      <c r="AM42" s="229">
        <f t="shared" ref="AM42:BZ42" si="92">IF($D42=AM$9,$E$42*$G$3/2,IF(AND($C42+$E$3&gt;AM$8,AM$9&gt;$D42),$E$42*$G$3,0))</f>
        <v>15.880012326002978</v>
      </c>
      <c r="AN42" s="229">
        <f t="shared" si="92"/>
        <v>15.880012326002978</v>
      </c>
      <c r="AO42" s="229">
        <f t="shared" si="92"/>
        <v>15.880012326002978</v>
      </c>
      <c r="AP42" s="229">
        <f t="shared" si="92"/>
        <v>15.880012326002978</v>
      </c>
      <c r="AQ42" s="229">
        <f t="shared" si="92"/>
        <v>15.880012326002978</v>
      </c>
      <c r="AR42" s="229">
        <f t="shared" si="92"/>
        <v>15.880012326002978</v>
      </c>
      <c r="AS42" s="229">
        <f t="shared" si="92"/>
        <v>15.880012326002978</v>
      </c>
      <c r="AT42" s="229">
        <f t="shared" si="92"/>
        <v>15.880012326002978</v>
      </c>
      <c r="AU42" s="229">
        <f t="shared" si="92"/>
        <v>15.880012326002978</v>
      </c>
      <c r="AV42" s="229">
        <f t="shared" si="92"/>
        <v>15.880012326002978</v>
      </c>
      <c r="AW42" s="229">
        <f t="shared" si="92"/>
        <v>15.880012326002978</v>
      </c>
      <c r="AX42" s="229">
        <f t="shared" si="92"/>
        <v>15.880012326002978</v>
      </c>
      <c r="AY42" s="229">
        <f t="shared" si="92"/>
        <v>15.880012326002978</v>
      </c>
      <c r="AZ42" s="229">
        <f t="shared" si="92"/>
        <v>15.880012326002978</v>
      </c>
      <c r="BA42" s="229">
        <f t="shared" si="92"/>
        <v>15.880012326002978</v>
      </c>
      <c r="BB42" s="229">
        <f t="shared" si="92"/>
        <v>15.880012326002978</v>
      </c>
      <c r="BC42" s="229">
        <f t="shared" si="92"/>
        <v>15.880012326002978</v>
      </c>
      <c r="BD42" s="229">
        <f t="shared" si="92"/>
        <v>15.880012326002978</v>
      </c>
      <c r="BE42" s="229">
        <f t="shared" si="92"/>
        <v>15.880012326002978</v>
      </c>
      <c r="BF42" s="229">
        <f t="shared" si="92"/>
        <v>15.880012326002978</v>
      </c>
      <c r="BG42" s="229">
        <f t="shared" si="92"/>
        <v>15.880012326002978</v>
      </c>
      <c r="BH42" s="229">
        <f t="shared" si="92"/>
        <v>15.880012326002978</v>
      </c>
      <c r="BI42" s="229">
        <f t="shared" si="92"/>
        <v>15.880012326002978</v>
      </c>
      <c r="BJ42" s="229">
        <f t="shared" si="92"/>
        <v>15.880012326002978</v>
      </c>
      <c r="BK42" s="229">
        <f t="shared" si="92"/>
        <v>15.880012326002978</v>
      </c>
      <c r="BL42" s="229">
        <f t="shared" si="92"/>
        <v>15.880012326002978</v>
      </c>
      <c r="BM42" s="229">
        <f t="shared" si="92"/>
        <v>15.880012326002978</v>
      </c>
      <c r="BN42" s="229">
        <f t="shared" si="92"/>
        <v>15.880012326002978</v>
      </c>
      <c r="BO42" s="229">
        <f t="shared" si="92"/>
        <v>15.880012326002978</v>
      </c>
      <c r="BP42" s="229">
        <f t="shared" si="92"/>
        <v>15.880012326002978</v>
      </c>
      <c r="BQ42" s="229">
        <f t="shared" si="92"/>
        <v>15.880012326002978</v>
      </c>
      <c r="BR42" s="229">
        <f t="shared" si="92"/>
        <v>15.880012326002978</v>
      </c>
      <c r="BS42" s="229">
        <f t="shared" si="92"/>
        <v>15.880012326002978</v>
      </c>
      <c r="BT42" s="229">
        <f t="shared" si="92"/>
        <v>15.880012326002978</v>
      </c>
      <c r="BU42" s="229">
        <f t="shared" si="92"/>
        <v>15.880012326002978</v>
      </c>
      <c r="BV42" s="229">
        <f t="shared" si="92"/>
        <v>15.880012326002978</v>
      </c>
      <c r="BW42" s="229">
        <f t="shared" si="92"/>
        <v>15.880012326002978</v>
      </c>
      <c r="BX42" s="229">
        <f t="shared" si="92"/>
        <v>15.880012326002978</v>
      </c>
      <c r="BY42" s="229">
        <f t="shared" si="92"/>
        <v>15.880012326002978</v>
      </c>
      <c r="BZ42" s="229">
        <f t="shared" si="92"/>
        <v>15.880012326002978</v>
      </c>
    </row>
    <row r="43" spans="1:78" x14ac:dyDescent="0.2">
      <c r="A43" s="7" t="str">
        <v>Roll-in 5</v>
      </c>
      <c r="B43" s="7">
        <v>1</v>
      </c>
      <c r="C43" s="7">
        <f t="shared" si="33"/>
        <v>32</v>
      </c>
      <c r="D43" s="165">
        <f t="shared" si="34"/>
        <v>44439</v>
      </c>
      <c r="E43" s="302">
        <f>HLOOKUP(D43,INPUTS!$D$52:$BW$59,IF(B43=1,3,7),FALSE)</f>
        <v>10093.327460000017</v>
      </c>
      <c r="F43" s="303"/>
      <c r="G43" s="229">
        <f t="shared" ref="G43:AL43" si="93">IF($D43=G$9,$E$43*$G$3/2,IF(AND($C43+$E$3&gt;G$8,G$9&gt;$D43),$E$43*$G$3,0))</f>
        <v>0</v>
      </c>
      <c r="H43" s="229">
        <f t="shared" si="93"/>
        <v>0</v>
      </c>
      <c r="I43" s="229">
        <f t="shared" si="93"/>
        <v>0</v>
      </c>
      <c r="J43" s="229">
        <f t="shared" si="93"/>
        <v>0</v>
      </c>
      <c r="K43" s="229">
        <f t="shared" si="93"/>
        <v>0</v>
      </c>
      <c r="L43" s="229">
        <f t="shared" si="93"/>
        <v>0</v>
      </c>
      <c r="M43" s="229">
        <f t="shared" si="93"/>
        <v>0</v>
      </c>
      <c r="N43" s="229">
        <f t="shared" si="93"/>
        <v>0</v>
      </c>
      <c r="O43" s="229">
        <f t="shared" si="93"/>
        <v>0</v>
      </c>
      <c r="P43" s="229">
        <f t="shared" si="93"/>
        <v>0</v>
      </c>
      <c r="Q43" s="229">
        <f t="shared" si="93"/>
        <v>0</v>
      </c>
      <c r="R43" s="229">
        <f t="shared" si="93"/>
        <v>0</v>
      </c>
      <c r="S43" s="229">
        <f t="shared" si="93"/>
        <v>0</v>
      </c>
      <c r="T43" s="229">
        <f t="shared" si="93"/>
        <v>0</v>
      </c>
      <c r="U43" s="229">
        <f t="shared" si="93"/>
        <v>0</v>
      </c>
      <c r="V43" s="229">
        <f t="shared" si="93"/>
        <v>0</v>
      </c>
      <c r="W43" s="229">
        <f t="shared" si="93"/>
        <v>0</v>
      </c>
      <c r="X43" s="229">
        <f t="shared" si="93"/>
        <v>0</v>
      </c>
      <c r="Y43" s="229">
        <f t="shared" si="93"/>
        <v>0</v>
      </c>
      <c r="Z43" s="229">
        <f t="shared" si="93"/>
        <v>0</v>
      </c>
      <c r="AA43" s="229">
        <f t="shared" si="93"/>
        <v>0</v>
      </c>
      <c r="AB43" s="229">
        <f t="shared" si="93"/>
        <v>0</v>
      </c>
      <c r="AC43" s="229">
        <f t="shared" si="93"/>
        <v>0</v>
      </c>
      <c r="AD43" s="229">
        <f t="shared" si="93"/>
        <v>0</v>
      </c>
      <c r="AE43" s="229">
        <f t="shared" si="93"/>
        <v>0</v>
      </c>
      <c r="AF43" s="229">
        <f t="shared" si="93"/>
        <v>0</v>
      </c>
      <c r="AG43" s="229">
        <f t="shared" si="93"/>
        <v>0</v>
      </c>
      <c r="AH43" s="229">
        <f t="shared" si="93"/>
        <v>0</v>
      </c>
      <c r="AI43" s="229">
        <f t="shared" si="93"/>
        <v>0</v>
      </c>
      <c r="AJ43" s="229">
        <f t="shared" si="93"/>
        <v>0</v>
      </c>
      <c r="AK43" s="229">
        <f t="shared" si="93"/>
        <v>0</v>
      </c>
      <c r="AL43" s="229">
        <f t="shared" si="93"/>
        <v>5.8427964552102898</v>
      </c>
      <c r="AM43" s="229">
        <f t="shared" ref="AM43:BZ43" si="94">IF($D43=AM$9,$E$43*$G$3/2,IF(AND($C43+$E$3&gt;AM$8,AM$9&gt;$D43),$E$43*$G$3,0))</f>
        <v>11.68559291042058</v>
      </c>
      <c r="AN43" s="229">
        <f t="shared" si="94"/>
        <v>11.68559291042058</v>
      </c>
      <c r="AO43" s="229">
        <f t="shared" si="94"/>
        <v>11.68559291042058</v>
      </c>
      <c r="AP43" s="229">
        <f t="shared" si="94"/>
        <v>11.68559291042058</v>
      </c>
      <c r="AQ43" s="229">
        <f t="shared" si="94"/>
        <v>11.68559291042058</v>
      </c>
      <c r="AR43" s="229">
        <f t="shared" si="94"/>
        <v>11.68559291042058</v>
      </c>
      <c r="AS43" s="229">
        <f t="shared" si="94"/>
        <v>11.68559291042058</v>
      </c>
      <c r="AT43" s="229">
        <f t="shared" si="94"/>
        <v>11.68559291042058</v>
      </c>
      <c r="AU43" s="229">
        <f t="shared" si="94"/>
        <v>11.68559291042058</v>
      </c>
      <c r="AV43" s="229">
        <f t="shared" si="94"/>
        <v>11.68559291042058</v>
      </c>
      <c r="AW43" s="229">
        <f t="shared" si="94"/>
        <v>11.68559291042058</v>
      </c>
      <c r="AX43" s="229">
        <f t="shared" si="94"/>
        <v>11.68559291042058</v>
      </c>
      <c r="AY43" s="229">
        <f t="shared" si="94"/>
        <v>11.68559291042058</v>
      </c>
      <c r="AZ43" s="229">
        <f t="shared" si="94"/>
        <v>11.68559291042058</v>
      </c>
      <c r="BA43" s="229">
        <f t="shared" si="94"/>
        <v>11.68559291042058</v>
      </c>
      <c r="BB43" s="229">
        <f t="shared" si="94"/>
        <v>11.68559291042058</v>
      </c>
      <c r="BC43" s="229">
        <f t="shared" si="94"/>
        <v>11.68559291042058</v>
      </c>
      <c r="BD43" s="229">
        <f t="shared" si="94"/>
        <v>11.68559291042058</v>
      </c>
      <c r="BE43" s="229">
        <f t="shared" si="94"/>
        <v>11.68559291042058</v>
      </c>
      <c r="BF43" s="229">
        <f t="shared" si="94"/>
        <v>11.68559291042058</v>
      </c>
      <c r="BG43" s="229">
        <f t="shared" si="94"/>
        <v>11.68559291042058</v>
      </c>
      <c r="BH43" s="229">
        <f t="shared" si="94"/>
        <v>11.68559291042058</v>
      </c>
      <c r="BI43" s="229">
        <f t="shared" si="94"/>
        <v>11.68559291042058</v>
      </c>
      <c r="BJ43" s="229">
        <f t="shared" si="94"/>
        <v>11.68559291042058</v>
      </c>
      <c r="BK43" s="229">
        <f t="shared" si="94"/>
        <v>11.68559291042058</v>
      </c>
      <c r="BL43" s="229">
        <f t="shared" si="94"/>
        <v>11.68559291042058</v>
      </c>
      <c r="BM43" s="229">
        <f t="shared" si="94"/>
        <v>11.68559291042058</v>
      </c>
      <c r="BN43" s="229">
        <f t="shared" si="94"/>
        <v>11.68559291042058</v>
      </c>
      <c r="BO43" s="229">
        <f t="shared" si="94"/>
        <v>11.68559291042058</v>
      </c>
      <c r="BP43" s="229">
        <f t="shared" si="94"/>
        <v>11.68559291042058</v>
      </c>
      <c r="BQ43" s="229">
        <f t="shared" si="94"/>
        <v>11.68559291042058</v>
      </c>
      <c r="BR43" s="229">
        <f t="shared" si="94"/>
        <v>11.68559291042058</v>
      </c>
      <c r="BS43" s="229">
        <f t="shared" si="94"/>
        <v>11.68559291042058</v>
      </c>
      <c r="BT43" s="229">
        <f t="shared" si="94"/>
        <v>11.68559291042058</v>
      </c>
      <c r="BU43" s="229">
        <f t="shared" si="94"/>
        <v>11.68559291042058</v>
      </c>
      <c r="BV43" s="229">
        <f t="shared" si="94"/>
        <v>11.68559291042058</v>
      </c>
      <c r="BW43" s="229">
        <f t="shared" si="94"/>
        <v>11.68559291042058</v>
      </c>
      <c r="BX43" s="229">
        <f t="shared" si="94"/>
        <v>11.68559291042058</v>
      </c>
      <c r="BY43" s="229">
        <f t="shared" si="94"/>
        <v>11.68559291042058</v>
      </c>
      <c r="BZ43" s="229">
        <f t="shared" si="94"/>
        <v>11.68559291042058</v>
      </c>
    </row>
    <row r="44" spans="1:78" x14ac:dyDescent="0.2">
      <c r="A44" s="7" t="str">
        <v>Roll-in 6</v>
      </c>
      <c r="B44" s="7">
        <v>1</v>
      </c>
      <c r="C44" s="7">
        <f t="shared" si="33"/>
        <v>33</v>
      </c>
      <c r="D44" s="165">
        <f t="shared" si="34"/>
        <v>44469</v>
      </c>
      <c r="E44" s="302">
        <f>HLOOKUP(D44,INPUTS!$D$52:$BW$59,IF(B44=1,3,7),FALSE)</f>
        <v>5379.1820600000283</v>
      </c>
      <c r="F44" s="303"/>
      <c r="G44" s="229">
        <f t="shared" ref="G44:AL44" si="95">IF($D44=G$9,$E$44*$G$3/2,IF(AND($C44+$E$3&gt;G$8,G$9&gt;$D44),$E$44*$G$3,0))</f>
        <v>0</v>
      </c>
      <c r="H44" s="229">
        <f t="shared" si="95"/>
        <v>0</v>
      </c>
      <c r="I44" s="229">
        <f t="shared" si="95"/>
        <v>0</v>
      </c>
      <c r="J44" s="229">
        <f t="shared" si="95"/>
        <v>0</v>
      </c>
      <c r="K44" s="229">
        <f t="shared" si="95"/>
        <v>0</v>
      </c>
      <c r="L44" s="229">
        <f t="shared" si="95"/>
        <v>0</v>
      </c>
      <c r="M44" s="229">
        <f t="shared" si="95"/>
        <v>0</v>
      </c>
      <c r="N44" s="229">
        <f t="shared" si="95"/>
        <v>0</v>
      </c>
      <c r="O44" s="229">
        <f t="shared" si="95"/>
        <v>0</v>
      </c>
      <c r="P44" s="229">
        <f t="shared" si="95"/>
        <v>0</v>
      </c>
      <c r="Q44" s="229">
        <f t="shared" si="95"/>
        <v>0</v>
      </c>
      <c r="R44" s="229">
        <f t="shared" si="95"/>
        <v>0</v>
      </c>
      <c r="S44" s="229">
        <f t="shared" si="95"/>
        <v>0</v>
      </c>
      <c r="T44" s="229">
        <f t="shared" si="95"/>
        <v>0</v>
      </c>
      <c r="U44" s="229">
        <f t="shared" si="95"/>
        <v>0</v>
      </c>
      <c r="V44" s="229">
        <f t="shared" si="95"/>
        <v>0</v>
      </c>
      <c r="W44" s="229">
        <f t="shared" si="95"/>
        <v>0</v>
      </c>
      <c r="X44" s="229">
        <f t="shared" si="95"/>
        <v>0</v>
      </c>
      <c r="Y44" s="229">
        <f t="shared" si="95"/>
        <v>0</v>
      </c>
      <c r="Z44" s="229">
        <f t="shared" si="95"/>
        <v>0</v>
      </c>
      <c r="AA44" s="229">
        <f t="shared" si="95"/>
        <v>0</v>
      </c>
      <c r="AB44" s="229">
        <f t="shared" si="95"/>
        <v>0</v>
      </c>
      <c r="AC44" s="229">
        <f t="shared" si="95"/>
        <v>0</v>
      </c>
      <c r="AD44" s="229">
        <f t="shared" si="95"/>
        <v>0</v>
      </c>
      <c r="AE44" s="229">
        <f t="shared" si="95"/>
        <v>0</v>
      </c>
      <c r="AF44" s="229">
        <f t="shared" si="95"/>
        <v>0</v>
      </c>
      <c r="AG44" s="229">
        <f t="shared" si="95"/>
        <v>0</v>
      </c>
      <c r="AH44" s="229">
        <f t="shared" si="95"/>
        <v>0</v>
      </c>
      <c r="AI44" s="229">
        <f t="shared" si="95"/>
        <v>0</v>
      </c>
      <c r="AJ44" s="229">
        <f t="shared" si="95"/>
        <v>0</v>
      </c>
      <c r="AK44" s="229">
        <f t="shared" si="95"/>
        <v>0</v>
      </c>
      <c r="AL44" s="229">
        <f t="shared" si="95"/>
        <v>0</v>
      </c>
      <c r="AM44" s="229">
        <f t="shared" ref="AM44:BZ44" si="96">IF($D44=AM$9,$E$44*$G$3/2,IF(AND($C44+$E$3&gt;AM$8,AM$9&gt;$D44),$E$44*$G$3,0))</f>
        <v>3.1138854849061737</v>
      </c>
      <c r="AN44" s="229">
        <f t="shared" si="96"/>
        <v>6.2277709698123473</v>
      </c>
      <c r="AO44" s="229">
        <f t="shared" si="96"/>
        <v>6.2277709698123473</v>
      </c>
      <c r="AP44" s="229">
        <f t="shared" si="96"/>
        <v>6.2277709698123473</v>
      </c>
      <c r="AQ44" s="229">
        <f t="shared" si="96"/>
        <v>6.2277709698123473</v>
      </c>
      <c r="AR44" s="229">
        <f t="shared" si="96"/>
        <v>6.2277709698123473</v>
      </c>
      <c r="AS44" s="229">
        <f t="shared" si="96"/>
        <v>6.2277709698123473</v>
      </c>
      <c r="AT44" s="229">
        <f t="shared" si="96"/>
        <v>6.2277709698123473</v>
      </c>
      <c r="AU44" s="229">
        <f t="shared" si="96"/>
        <v>6.2277709698123473</v>
      </c>
      <c r="AV44" s="229">
        <f t="shared" si="96"/>
        <v>6.2277709698123473</v>
      </c>
      <c r="AW44" s="229">
        <f t="shared" si="96"/>
        <v>6.2277709698123473</v>
      </c>
      <c r="AX44" s="229">
        <f t="shared" si="96"/>
        <v>6.2277709698123473</v>
      </c>
      <c r="AY44" s="229">
        <f t="shared" si="96"/>
        <v>6.2277709698123473</v>
      </c>
      <c r="AZ44" s="229">
        <f t="shared" si="96"/>
        <v>6.2277709698123473</v>
      </c>
      <c r="BA44" s="229">
        <f t="shared" si="96"/>
        <v>6.2277709698123473</v>
      </c>
      <c r="BB44" s="229">
        <f t="shared" si="96"/>
        <v>6.2277709698123473</v>
      </c>
      <c r="BC44" s="229">
        <f t="shared" si="96"/>
        <v>6.2277709698123473</v>
      </c>
      <c r="BD44" s="229">
        <f t="shared" si="96"/>
        <v>6.2277709698123473</v>
      </c>
      <c r="BE44" s="229">
        <f t="shared" si="96"/>
        <v>6.2277709698123473</v>
      </c>
      <c r="BF44" s="229">
        <f t="shared" si="96"/>
        <v>6.2277709698123473</v>
      </c>
      <c r="BG44" s="229">
        <f t="shared" si="96"/>
        <v>6.2277709698123473</v>
      </c>
      <c r="BH44" s="229">
        <f t="shared" si="96"/>
        <v>6.2277709698123473</v>
      </c>
      <c r="BI44" s="229">
        <f t="shared" si="96"/>
        <v>6.2277709698123473</v>
      </c>
      <c r="BJ44" s="229">
        <f t="shared" si="96"/>
        <v>6.2277709698123473</v>
      </c>
      <c r="BK44" s="229">
        <f t="shared" si="96"/>
        <v>6.2277709698123473</v>
      </c>
      <c r="BL44" s="229">
        <f t="shared" si="96"/>
        <v>6.2277709698123473</v>
      </c>
      <c r="BM44" s="229">
        <f t="shared" si="96"/>
        <v>6.2277709698123473</v>
      </c>
      <c r="BN44" s="229">
        <f t="shared" si="96"/>
        <v>6.2277709698123473</v>
      </c>
      <c r="BO44" s="229">
        <f t="shared" si="96"/>
        <v>6.2277709698123473</v>
      </c>
      <c r="BP44" s="229">
        <f t="shared" si="96"/>
        <v>6.2277709698123473</v>
      </c>
      <c r="BQ44" s="229">
        <f t="shared" si="96"/>
        <v>6.2277709698123473</v>
      </c>
      <c r="BR44" s="229">
        <f t="shared" si="96"/>
        <v>6.2277709698123473</v>
      </c>
      <c r="BS44" s="229">
        <f t="shared" si="96"/>
        <v>6.2277709698123473</v>
      </c>
      <c r="BT44" s="229">
        <f t="shared" si="96"/>
        <v>6.2277709698123473</v>
      </c>
      <c r="BU44" s="229">
        <f t="shared" si="96"/>
        <v>6.2277709698123473</v>
      </c>
      <c r="BV44" s="229">
        <f t="shared" si="96"/>
        <v>6.2277709698123473</v>
      </c>
      <c r="BW44" s="229">
        <f t="shared" si="96"/>
        <v>6.2277709698123473</v>
      </c>
      <c r="BX44" s="229">
        <f t="shared" si="96"/>
        <v>6.2277709698123473</v>
      </c>
      <c r="BY44" s="229">
        <f t="shared" si="96"/>
        <v>6.2277709698123473</v>
      </c>
      <c r="BZ44" s="229">
        <f t="shared" si="96"/>
        <v>6.2277709698123473</v>
      </c>
    </row>
    <row r="45" spans="1:78" x14ac:dyDescent="0.2">
      <c r="A45" s="7" t="str">
        <v>Roll-in 6</v>
      </c>
      <c r="B45" s="7">
        <v>1</v>
      </c>
      <c r="C45" s="7">
        <f t="shared" si="33"/>
        <v>34</v>
      </c>
      <c r="D45" s="165">
        <f t="shared" si="34"/>
        <v>44500</v>
      </c>
      <c r="E45" s="302">
        <f>HLOOKUP(D45,INPUTS!$D$52:$BW$59,IF(B45=1,3,7),FALSE)</f>
        <v>15220.319290000016</v>
      </c>
      <c r="F45" s="303"/>
      <c r="G45" s="229">
        <f t="shared" ref="G45:AL45" si="97">IF($D45=G$9,$E$45*$G$3/2,IF(AND($C45+$E$3&gt;G$8,G$9&gt;$D45),$E$45*$G$3,0))</f>
        <v>0</v>
      </c>
      <c r="H45" s="229">
        <f t="shared" si="97"/>
        <v>0</v>
      </c>
      <c r="I45" s="229">
        <f t="shared" si="97"/>
        <v>0</v>
      </c>
      <c r="J45" s="229">
        <f t="shared" si="97"/>
        <v>0</v>
      </c>
      <c r="K45" s="229">
        <f t="shared" si="97"/>
        <v>0</v>
      </c>
      <c r="L45" s="229">
        <f t="shared" si="97"/>
        <v>0</v>
      </c>
      <c r="M45" s="229">
        <f t="shared" si="97"/>
        <v>0</v>
      </c>
      <c r="N45" s="229">
        <f t="shared" si="97"/>
        <v>0</v>
      </c>
      <c r="O45" s="229">
        <f t="shared" si="97"/>
        <v>0</v>
      </c>
      <c r="P45" s="229">
        <f t="shared" si="97"/>
        <v>0</v>
      </c>
      <c r="Q45" s="229">
        <f t="shared" si="97"/>
        <v>0</v>
      </c>
      <c r="R45" s="229">
        <f t="shared" si="97"/>
        <v>0</v>
      </c>
      <c r="S45" s="229">
        <f t="shared" si="97"/>
        <v>0</v>
      </c>
      <c r="T45" s="229">
        <f t="shared" si="97"/>
        <v>0</v>
      </c>
      <c r="U45" s="229">
        <f t="shared" si="97"/>
        <v>0</v>
      </c>
      <c r="V45" s="229">
        <f t="shared" si="97"/>
        <v>0</v>
      </c>
      <c r="W45" s="229">
        <f t="shared" si="97"/>
        <v>0</v>
      </c>
      <c r="X45" s="229">
        <f t="shared" si="97"/>
        <v>0</v>
      </c>
      <c r="Y45" s="229">
        <f t="shared" si="97"/>
        <v>0</v>
      </c>
      <c r="Z45" s="229">
        <f t="shared" si="97"/>
        <v>0</v>
      </c>
      <c r="AA45" s="229">
        <f t="shared" si="97"/>
        <v>0</v>
      </c>
      <c r="AB45" s="229">
        <f t="shared" si="97"/>
        <v>0</v>
      </c>
      <c r="AC45" s="229">
        <f t="shared" si="97"/>
        <v>0</v>
      </c>
      <c r="AD45" s="229">
        <f t="shared" si="97"/>
        <v>0</v>
      </c>
      <c r="AE45" s="229">
        <f t="shared" si="97"/>
        <v>0</v>
      </c>
      <c r="AF45" s="229">
        <f t="shared" si="97"/>
        <v>0</v>
      </c>
      <c r="AG45" s="229">
        <f t="shared" si="97"/>
        <v>0</v>
      </c>
      <c r="AH45" s="229">
        <f t="shared" si="97"/>
        <v>0</v>
      </c>
      <c r="AI45" s="229">
        <f t="shared" si="97"/>
        <v>0</v>
      </c>
      <c r="AJ45" s="229">
        <f t="shared" si="97"/>
        <v>0</v>
      </c>
      <c r="AK45" s="229">
        <f t="shared" si="97"/>
        <v>0</v>
      </c>
      <c r="AL45" s="229">
        <f t="shared" si="97"/>
        <v>0</v>
      </c>
      <c r="AM45" s="229">
        <f t="shared" ref="AM45:BZ45" si="98">IF($D45=AM$9,$E$45*$G$3/2,IF(AND($C45+$E$3&gt;AM$8,AM$9&gt;$D45),$E$45*$G$3,0))</f>
        <v>0</v>
      </c>
      <c r="AN45" s="229">
        <f t="shared" si="98"/>
        <v>8.8106947829849496</v>
      </c>
      <c r="AO45" s="229">
        <f t="shared" si="98"/>
        <v>17.621389565969899</v>
      </c>
      <c r="AP45" s="229">
        <f t="shared" si="98"/>
        <v>17.621389565969899</v>
      </c>
      <c r="AQ45" s="229">
        <f t="shared" si="98"/>
        <v>17.621389565969899</v>
      </c>
      <c r="AR45" s="229">
        <f t="shared" si="98"/>
        <v>17.621389565969899</v>
      </c>
      <c r="AS45" s="229">
        <f t="shared" si="98"/>
        <v>17.621389565969899</v>
      </c>
      <c r="AT45" s="229">
        <f t="shared" si="98"/>
        <v>17.621389565969899</v>
      </c>
      <c r="AU45" s="229">
        <f t="shared" si="98"/>
        <v>17.621389565969899</v>
      </c>
      <c r="AV45" s="229">
        <f t="shared" si="98"/>
        <v>17.621389565969899</v>
      </c>
      <c r="AW45" s="229">
        <f t="shared" si="98"/>
        <v>17.621389565969899</v>
      </c>
      <c r="AX45" s="229">
        <f t="shared" si="98"/>
        <v>17.621389565969899</v>
      </c>
      <c r="AY45" s="229">
        <f t="shared" si="98"/>
        <v>17.621389565969899</v>
      </c>
      <c r="AZ45" s="229">
        <f t="shared" si="98"/>
        <v>17.621389565969899</v>
      </c>
      <c r="BA45" s="229">
        <f t="shared" si="98"/>
        <v>17.621389565969899</v>
      </c>
      <c r="BB45" s="229">
        <f t="shared" si="98"/>
        <v>17.621389565969899</v>
      </c>
      <c r="BC45" s="229">
        <f t="shared" si="98"/>
        <v>17.621389565969899</v>
      </c>
      <c r="BD45" s="229">
        <f t="shared" si="98"/>
        <v>17.621389565969899</v>
      </c>
      <c r="BE45" s="229">
        <f t="shared" si="98"/>
        <v>17.621389565969899</v>
      </c>
      <c r="BF45" s="229">
        <f t="shared" si="98"/>
        <v>17.621389565969899</v>
      </c>
      <c r="BG45" s="229">
        <f t="shared" si="98"/>
        <v>17.621389565969899</v>
      </c>
      <c r="BH45" s="229">
        <f t="shared" si="98"/>
        <v>17.621389565969899</v>
      </c>
      <c r="BI45" s="229">
        <f t="shared" si="98"/>
        <v>17.621389565969899</v>
      </c>
      <c r="BJ45" s="229">
        <f t="shared" si="98"/>
        <v>17.621389565969899</v>
      </c>
      <c r="BK45" s="229">
        <f t="shared" si="98"/>
        <v>17.621389565969899</v>
      </c>
      <c r="BL45" s="229">
        <f t="shared" si="98"/>
        <v>17.621389565969899</v>
      </c>
      <c r="BM45" s="229">
        <f t="shared" si="98"/>
        <v>17.621389565969899</v>
      </c>
      <c r="BN45" s="229">
        <f t="shared" si="98"/>
        <v>17.621389565969899</v>
      </c>
      <c r="BO45" s="229">
        <f t="shared" si="98"/>
        <v>17.621389565969899</v>
      </c>
      <c r="BP45" s="229">
        <f t="shared" si="98"/>
        <v>17.621389565969899</v>
      </c>
      <c r="BQ45" s="229">
        <f t="shared" si="98"/>
        <v>17.621389565969899</v>
      </c>
      <c r="BR45" s="229">
        <f t="shared" si="98"/>
        <v>17.621389565969899</v>
      </c>
      <c r="BS45" s="229">
        <f t="shared" si="98"/>
        <v>17.621389565969899</v>
      </c>
      <c r="BT45" s="229">
        <f t="shared" si="98"/>
        <v>17.621389565969899</v>
      </c>
      <c r="BU45" s="229">
        <f t="shared" si="98"/>
        <v>17.621389565969899</v>
      </c>
      <c r="BV45" s="229">
        <f t="shared" si="98"/>
        <v>17.621389565969899</v>
      </c>
      <c r="BW45" s="229">
        <f t="shared" si="98"/>
        <v>17.621389565969899</v>
      </c>
      <c r="BX45" s="229">
        <f t="shared" si="98"/>
        <v>17.621389565969899</v>
      </c>
      <c r="BY45" s="229">
        <f t="shared" si="98"/>
        <v>17.621389565969899</v>
      </c>
      <c r="BZ45" s="229">
        <f t="shared" si="98"/>
        <v>17.621389565969899</v>
      </c>
    </row>
    <row r="46" spans="1:78" x14ac:dyDescent="0.2">
      <c r="A46" s="7" t="str">
        <v>Roll-in 6</v>
      </c>
      <c r="B46" s="7">
        <v>1</v>
      </c>
      <c r="C46" s="7">
        <f t="shared" si="33"/>
        <v>35</v>
      </c>
      <c r="D46" s="165">
        <f t="shared" si="34"/>
        <v>44530</v>
      </c>
      <c r="E46" s="302">
        <f>HLOOKUP(D46,INPUTS!$D$52:$BW$59,IF(B46=1,3,7),FALSE)</f>
        <v>16307.221639999936</v>
      </c>
      <c r="F46" s="303"/>
      <c r="G46" s="229">
        <f t="shared" ref="G46:AL46" si="99">IF($D46=G$9,$E$46*$G$3/2,IF(AND($C46+$E$3&gt;G$8,G$9&gt;$D46),$E$46*$G$3,0))</f>
        <v>0</v>
      </c>
      <c r="H46" s="229">
        <f t="shared" si="99"/>
        <v>0</v>
      </c>
      <c r="I46" s="229">
        <f t="shared" si="99"/>
        <v>0</v>
      </c>
      <c r="J46" s="229">
        <f t="shared" si="99"/>
        <v>0</v>
      </c>
      <c r="K46" s="229">
        <f t="shared" si="99"/>
        <v>0</v>
      </c>
      <c r="L46" s="229">
        <f t="shared" si="99"/>
        <v>0</v>
      </c>
      <c r="M46" s="229">
        <f t="shared" si="99"/>
        <v>0</v>
      </c>
      <c r="N46" s="229">
        <f t="shared" si="99"/>
        <v>0</v>
      </c>
      <c r="O46" s="229">
        <f t="shared" si="99"/>
        <v>0</v>
      </c>
      <c r="P46" s="229">
        <f t="shared" si="99"/>
        <v>0</v>
      </c>
      <c r="Q46" s="229">
        <f t="shared" si="99"/>
        <v>0</v>
      </c>
      <c r="R46" s="229">
        <f t="shared" si="99"/>
        <v>0</v>
      </c>
      <c r="S46" s="229">
        <f t="shared" si="99"/>
        <v>0</v>
      </c>
      <c r="T46" s="229">
        <f t="shared" si="99"/>
        <v>0</v>
      </c>
      <c r="U46" s="229">
        <f t="shared" si="99"/>
        <v>0</v>
      </c>
      <c r="V46" s="229">
        <f t="shared" si="99"/>
        <v>0</v>
      </c>
      <c r="W46" s="229">
        <f t="shared" si="99"/>
        <v>0</v>
      </c>
      <c r="X46" s="229">
        <f t="shared" si="99"/>
        <v>0</v>
      </c>
      <c r="Y46" s="229">
        <f t="shared" si="99"/>
        <v>0</v>
      </c>
      <c r="Z46" s="229">
        <f t="shared" si="99"/>
        <v>0</v>
      </c>
      <c r="AA46" s="229">
        <f t="shared" si="99"/>
        <v>0</v>
      </c>
      <c r="AB46" s="229">
        <f t="shared" si="99"/>
        <v>0</v>
      </c>
      <c r="AC46" s="229">
        <f t="shared" si="99"/>
        <v>0</v>
      </c>
      <c r="AD46" s="229">
        <f t="shared" si="99"/>
        <v>0</v>
      </c>
      <c r="AE46" s="229">
        <f t="shared" si="99"/>
        <v>0</v>
      </c>
      <c r="AF46" s="229">
        <f t="shared" si="99"/>
        <v>0</v>
      </c>
      <c r="AG46" s="229">
        <f t="shared" si="99"/>
        <v>0</v>
      </c>
      <c r="AH46" s="229">
        <f t="shared" si="99"/>
        <v>0</v>
      </c>
      <c r="AI46" s="229">
        <f t="shared" si="99"/>
        <v>0</v>
      </c>
      <c r="AJ46" s="229">
        <f t="shared" si="99"/>
        <v>0</v>
      </c>
      <c r="AK46" s="229">
        <f t="shared" si="99"/>
        <v>0</v>
      </c>
      <c r="AL46" s="229">
        <f t="shared" si="99"/>
        <v>0</v>
      </c>
      <c r="AM46" s="229">
        <f t="shared" ref="AM46:BZ46" si="100">IF($D46=AM$9,$E$46*$G$3/2,IF(AND($C46+$E$3&gt;AM$8,AM$9&gt;$D46),$E$46*$G$3,0))</f>
        <v>0</v>
      </c>
      <c r="AN46" s="229">
        <f t="shared" si="100"/>
        <v>0</v>
      </c>
      <c r="AO46" s="229">
        <f t="shared" si="100"/>
        <v>9.4398776984215669</v>
      </c>
      <c r="AP46" s="229">
        <f t="shared" si="100"/>
        <v>18.879755396843134</v>
      </c>
      <c r="AQ46" s="229">
        <f t="shared" si="100"/>
        <v>18.879755396843134</v>
      </c>
      <c r="AR46" s="229">
        <f t="shared" si="100"/>
        <v>18.879755396843134</v>
      </c>
      <c r="AS46" s="229">
        <f t="shared" si="100"/>
        <v>18.879755396843134</v>
      </c>
      <c r="AT46" s="229">
        <f t="shared" si="100"/>
        <v>18.879755396843134</v>
      </c>
      <c r="AU46" s="229">
        <f t="shared" si="100"/>
        <v>18.879755396843134</v>
      </c>
      <c r="AV46" s="229">
        <f t="shared" si="100"/>
        <v>18.879755396843134</v>
      </c>
      <c r="AW46" s="229">
        <f t="shared" si="100"/>
        <v>18.879755396843134</v>
      </c>
      <c r="AX46" s="229">
        <f t="shared" si="100"/>
        <v>18.879755396843134</v>
      </c>
      <c r="AY46" s="229">
        <f t="shared" si="100"/>
        <v>18.879755396843134</v>
      </c>
      <c r="AZ46" s="229">
        <f t="shared" si="100"/>
        <v>18.879755396843134</v>
      </c>
      <c r="BA46" s="229">
        <f t="shared" si="100"/>
        <v>18.879755396843134</v>
      </c>
      <c r="BB46" s="229">
        <f t="shared" si="100"/>
        <v>18.879755396843134</v>
      </c>
      <c r="BC46" s="229">
        <f t="shared" si="100"/>
        <v>18.879755396843134</v>
      </c>
      <c r="BD46" s="229">
        <f t="shared" si="100"/>
        <v>18.879755396843134</v>
      </c>
      <c r="BE46" s="229">
        <f t="shared" si="100"/>
        <v>18.879755396843134</v>
      </c>
      <c r="BF46" s="229">
        <f t="shared" si="100"/>
        <v>18.879755396843134</v>
      </c>
      <c r="BG46" s="229">
        <f t="shared" si="100"/>
        <v>18.879755396843134</v>
      </c>
      <c r="BH46" s="229">
        <f t="shared" si="100"/>
        <v>18.879755396843134</v>
      </c>
      <c r="BI46" s="229">
        <f t="shared" si="100"/>
        <v>18.879755396843134</v>
      </c>
      <c r="BJ46" s="229">
        <f t="shared" si="100"/>
        <v>18.879755396843134</v>
      </c>
      <c r="BK46" s="229">
        <f t="shared" si="100"/>
        <v>18.879755396843134</v>
      </c>
      <c r="BL46" s="229">
        <f t="shared" si="100"/>
        <v>18.879755396843134</v>
      </c>
      <c r="BM46" s="229">
        <f t="shared" si="100"/>
        <v>18.879755396843134</v>
      </c>
      <c r="BN46" s="229">
        <f t="shared" si="100"/>
        <v>18.879755396843134</v>
      </c>
      <c r="BO46" s="229">
        <f t="shared" si="100"/>
        <v>18.879755396843134</v>
      </c>
      <c r="BP46" s="229">
        <f t="shared" si="100"/>
        <v>18.879755396843134</v>
      </c>
      <c r="BQ46" s="229">
        <f t="shared" si="100"/>
        <v>18.879755396843134</v>
      </c>
      <c r="BR46" s="229">
        <f t="shared" si="100"/>
        <v>18.879755396843134</v>
      </c>
      <c r="BS46" s="229">
        <f t="shared" si="100"/>
        <v>18.879755396843134</v>
      </c>
      <c r="BT46" s="229">
        <f t="shared" si="100"/>
        <v>18.879755396843134</v>
      </c>
      <c r="BU46" s="229">
        <f t="shared" si="100"/>
        <v>18.879755396843134</v>
      </c>
      <c r="BV46" s="229">
        <f t="shared" si="100"/>
        <v>18.879755396843134</v>
      </c>
      <c r="BW46" s="229">
        <f t="shared" si="100"/>
        <v>18.879755396843134</v>
      </c>
      <c r="BX46" s="229">
        <f t="shared" si="100"/>
        <v>18.879755396843134</v>
      </c>
      <c r="BY46" s="229">
        <f t="shared" si="100"/>
        <v>18.879755396843134</v>
      </c>
      <c r="BZ46" s="229">
        <f t="shared" si="100"/>
        <v>18.879755396843134</v>
      </c>
    </row>
    <row r="47" spans="1:78" x14ac:dyDescent="0.2">
      <c r="A47" s="7" t="str">
        <v>Roll-in 6</v>
      </c>
      <c r="B47" s="7">
        <v>0</v>
      </c>
      <c r="C47" s="7">
        <f t="shared" si="33"/>
        <v>36</v>
      </c>
      <c r="D47" s="165">
        <f t="shared" si="34"/>
        <v>44561</v>
      </c>
      <c r="E47" s="302">
        <f>HLOOKUP(D47,INPUTS!$D$52:$BW$59,IF(B47=1,3,7),FALSE)</f>
        <v>32200</v>
      </c>
      <c r="F47" s="303"/>
      <c r="G47" s="229">
        <f t="shared" ref="G47:AL47" si="101">IF($D47=G$9,$E$47*$G$3/2,IF(AND($C47+$E$3&gt;G$8,G$9&gt;$D47),$E$47*$G$3,0))</f>
        <v>0</v>
      </c>
      <c r="H47" s="229">
        <f t="shared" si="101"/>
        <v>0</v>
      </c>
      <c r="I47" s="229">
        <f t="shared" si="101"/>
        <v>0</v>
      </c>
      <c r="J47" s="229">
        <f t="shared" si="101"/>
        <v>0</v>
      </c>
      <c r="K47" s="229">
        <f t="shared" si="101"/>
        <v>0</v>
      </c>
      <c r="L47" s="229">
        <f t="shared" si="101"/>
        <v>0</v>
      </c>
      <c r="M47" s="229">
        <f t="shared" si="101"/>
        <v>0</v>
      </c>
      <c r="N47" s="229">
        <f t="shared" si="101"/>
        <v>0</v>
      </c>
      <c r="O47" s="229">
        <f t="shared" si="101"/>
        <v>0</v>
      </c>
      <c r="P47" s="229">
        <f t="shared" si="101"/>
        <v>0</v>
      </c>
      <c r="Q47" s="229">
        <f t="shared" si="101"/>
        <v>0</v>
      </c>
      <c r="R47" s="229">
        <f t="shared" si="101"/>
        <v>0</v>
      </c>
      <c r="S47" s="229">
        <f t="shared" si="101"/>
        <v>0</v>
      </c>
      <c r="T47" s="229">
        <f t="shared" si="101"/>
        <v>0</v>
      </c>
      <c r="U47" s="229">
        <f t="shared" si="101"/>
        <v>0</v>
      </c>
      <c r="V47" s="229">
        <f t="shared" si="101"/>
        <v>0</v>
      </c>
      <c r="W47" s="229">
        <f t="shared" si="101"/>
        <v>0</v>
      </c>
      <c r="X47" s="229">
        <f t="shared" si="101"/>
        <v>0</v>
      </c>
      <c r="Y47" s="229">
        <f t="shared" si="101"/>
        <v>0</v>
      </c>
      <c r="Z47" s="229">
        <f t="shared" si="101"/>
        <v>0</v>
      </c>
      <c r="AA47" s="229">
        <f t="shared" si="101"/>
        <v>0</v>
      </c>
      <c r="AB47" s="229">
        <f t="shared" si="101"/>
        <v>0</v>
      </c>
      <c r="AC47" s="229">
        <f t="shared" si="101"/>
        <v>0</v>
      </c>
      <c r="AD47" s="229">
        <f t="shared" si="101"/>
        <v>0</v>
      </c>
      <c r="AE47" s="229">
        <f t="shared" si="101"/>
        <v>0</v>
      </c>
      <c r="AF47" s="229">
        <f t="shared" si="101"/>
        <v>0</v>
      </c>
      <c r="AG47" s="229">
        <f t="shared" si="101"/>
        <v>0</v>
      </c>
      <c r="AH47" s="229">
        <f t="shared" si="101"/>
        <v>0</v>
      </c>
      <c r="AI47" s="229">
        <f t="shared" si="101"/>
        <v>0</v>
      </c>
      <c r="AJ47" s="229">
        <f t="shared" si="101"/>
        <v>0</v>
      </c>
      <c r="AK47" s="229">
        <f t="shared" si="101"/>
        <v>0</v>
      </c>
      <c r="AL47" s="229">
        <f t="shared" si="101"/>
        <v>0</v>
      </c>
      <c r="AM47" s="229">
        <f t="shared" ref="AM47:BZ47" si="102">IF($D47=AM$9,$E$47*$G$3/2,IF(AND($C47+$E$3&gt;AM$8,AM$9&gt;$D47),$E$47*$G$3,0))</f>
        <v>0</v>
      </c>
      <c r="AN47" s="229">
        <f t="shared" si="102"/>
        <v>0</v>
      </c>
      <c r="AO47" s="229">
        <f t="shared" si="102"/>
        <v>0</v>
      </c>
      <c r="AP47" s="229">
        <f t="shared" si="102"/>
        <v>18.639843659423988</v>
      </c>
      <c r="AQ47" s="229">
        <f t="shared" si="102"/>
        <v>37.279687318847976</v>
      </c>
      <c r="AR47" s="229">
        <f t="shared" si="102"/>
        <v>37.279687318847976</v>
      </c>
      <c r="AS47" s="229">
        <f t="shared" si="102"/>
        <v>37.279687318847976</v>
      </c>
      <c r="AT47" s="229">
        <f t="shared" si="102"/>
        <v>37.279687318847976</v>
      </c>
      <c r="AU47" s="229">
        <f t="shared" si="102"/>
        <v>37.279687318847976</v>
      </c>
      <c r="AV47" s="229">
        <f t="shared" si="102"/>
        <v>37.279687318847976</v>
      </c>
      <c r="AW47" s="229">
        <f t="shared" si="102"/>
        <v>37.279687318847976</v>
      </c>
      <c r="AX47" s="229">
        <f t="shared" si="102"/>
        <v>37.279687318847976</v>
      </c>
      <c r="AY47" s="229">
        <f t="shared" si="102"/>
        <v>37.279687318847976</v>
      </c>
      <c r="AZ47" s="229">
        <f t="shared" si="102"/>
        <v>37.279687318847976</v>
      </c>
      <c r="BA47" s="229">
        <f t="shared" si="102"/>
        <v>37.279687318847976</v>
      </c>
      <c r="BB47" s="229">
        <f t="shared" si="102"/>
        <v>37.279687318847976</v>
      </c>
      <c r="BC47" s="229">
        <f t="shared" si="102"/>
        <v>37.279687318847976</v>
      </c>
      <c r="BD47" s="229">
        <f t="shared" si="102"/>
        <v>37.279687318847976</v>
      </c>
      <c r="BE47" s="229">
        <f t="shared" si="102"/>
        <v>37.279687318847976</v>
      </c>
      <c r="BF47" s="229">
        <f t="shared" si="102"/>
        <v>37.279687318847976</v>
      </c>
      <c r="BG47" s="229">
        <f t="shared" si="102"/>
        <v>37.279687318847976</v>
      </c>
      <c r="BH47" s="229">
        <f t="shared" si="102"/>
        <v>37.279687318847976</v>
      </c>
      <c r="BI47" s="229">
        <f t="shared" si="102"/>
        <v>37.279687318847976</v>
      </c>
      <c r="BJ47" s="229">
        <f t="shared" si="102"/>
        <v>37.279687318847976</v>
      </c>
      <c r="BK47" s="229">
        <f t="shared" si="102"/>
        <v>37.279687318847976</v>
      </c>
      <c r="BL47" s="229">
        <f t="shared" si="102"/>
        <v>37.279687318847976</v>
      </c>
      <c r="BM47" s="229">
        <f t="shared" si="102"/>
        <v>37.279687318847976</v>
      </c>
      <c r="BN47" s="229">
        <f t="shared" si="102"/>
        <v>37.279687318847976</v>
      </c>
      <c r="BO47" s="229">
        <f t="shared" si="102"/>
        <v>37.279687318847976</v>
      </c>
      <c r="BP47" s="229">
        <f t="shared" si="102"/>
        <v>37.279687318847976</v>
      </c>
      <c r="BQ47" s="229">
        <f t="shared" si="102"/>
        <v>37.279687318847976</v>
      </c>
      <c r="BR47" s="229">
        <f t="shared" si="102"/>
        <v>37.279687318847976</v>
      </c>
      <c r="BS47" s="229">
        <f t="shared" si="102"/>
        <v>37.279687318847976</v>
      </c>
      <c r="BT47" s="229">
        <f t="shared" si="102"/>
        <v>37.279687318847976</v>
      </c>
      <c r="BU47" s="229">
        <f t="shared" si="102"/>
        <v>37.279687318847976</v>
      </c>
      <c r="BV47" s="229">
        <f t="shared" si="102"/>
        <v>37.279687318847976</v>
      </c>
      <c r="BW47" s="229">
        <f t="shared" si="102"/>
        <v>37.279687318847976</v>
      </c>
      <c r="BX47" s="229">
        <f t="shared" si="102"/>
        <v>37.279687318847976</v>
      </c>
      <c r="BY47" s="229">
        <f t="shared" si="102"/>
        <v>37.279687318847976</v>
      </c>
      <c r="BZ47" s="229">
        <f t="shared" si="102"/>
        <v>37.279687318847976</v>
      </c>
    </row>
    <row r="48" spans="1:78" x14ac:dyDescent="0.2">
      <c r="A48" s="7" t="str">
        <v>Roll-in 6</v>
      </c>
      <c r="B48" s="7">
        <v>0</v>
      </c>
      <c r="C48" s="7">
        <f t="shared" si="33"/>
        <v>37</v>
      </c>
      <c r="D48" s="165">
        <f t="shared" si="34"/>
        <v>44592</v>
      </c>
      <c r="E48" s="302">
        <f>HLOOKUP(D48,INPUTS!$D$52:$BW$59,IF(B48=1,3,7),FALSE)</f>
        <v>32200</v>
      </c>
      <c r="F48" s="303"/>
      <c r="G48" s="229">
        <f t="shared" ref="G48:AL48" si="103">IF($D48=G$9,$E$48*$G$3/2,IF(AND($C48+$E$3&gt;G$8,G$9&gt;$D48),$E$48*$G$3,0))</f>
        <v>0</v>
      </c>
      <c r="H48" s="229">
        <f t="shared" si="103"/>
        <v>0</v>
      </c>
      <c r="I48" s="229">
        <f t="shared" si="103"/>
        <v>0</v>
      </c>
      <c r="J48" s="229">
        <f t="shared" si="103"/>
        <v>0</v>
      </c>
      <c r="K48" s="229">
        <f t="shared" si="103"/>
        <v>0</v>
      </c>
      <c r="L48" s="229">
        <f t="shared" si="103"/>
        <v>0</v>
      </c>
      <c r="M48" s="229">
        <f t="shared" si="103"/>
        <v>0</v>
      </c>
      <c r="N48" s="229">
        <f t="shared" si="103"/>
        <v>0</v>
      </c>
      <c r="O48" s="229">
        <f t="shared" si="103"/>
        <v>0</v>
      </c>
      <c r="P48" s="229">
        <f t="shared" si="103"/>
        <v>0</v>
      </c>
      <c r="Q48" s="229">
        <f t="shared" si="103"/>
        <v>0</v>
      </c>
      <c r="R48" s="229">
        <f t="shared" si="103"/>
        <v>0</v>
      </c>
      <c r="S48" s="229">
        <f t="shared" si="103"/>
        <v>0</v>
      </c>
      <c r="T48" s="229">
        <f t="shared" si="103"/>
        <v>0</v>
      </c>
      <c r="U48" s="229">
        <f t="shared" si="103"/>
        <v>0</v>
      </c>
      <c r="V48" s="229">
        <f t="shared" si="103"/>
        <v>0</v>
      </c>
      <c r="W48" s="229">
        <f t="shared" si="103"/>
        <v>0</v>
      </c>
      <c r="X48" s="229">
        <f t="shared" si="103"/>
        <v>0</v>
      </c>
      <c r="Y48" s="229">
        <f t="shared" si="103"/>
        <v>0</v>
      </c>
      <c r="Z48" s="229">
        <f t="shared" si="103"/>
        <v>0</v>
      </c>
      <c r="AA48" s="229">
        <f t="shared" si="103"/>
        <v>0</v>
      </c>
      <c r="AB48" s="229">
        <f t="shared" si="103"/>
        <v>0</v>
      </c>
      <c r="AC48" s="229">
        <f t="shared" si="103"/>
        <v>0</v>
      </c>
      <c r="AD48" s="229">
        <f t="shared" si="103"/>
        <v>0</v>
      </c>
      <c r="AE48" s="229">
        <f t="shared" si="103"/>
        <v>0</v>
      </c>
      <c r="AF48" s="229">
        <f t="shared" si="103"/>
        <v>0</v>
      </c>
      <c r="AG48" s="229">
        <f t="shared" si="103"/>
        <v>0</v>
      </c>
      <c r="AH48" s="229">
        <f t="shared" si="103"/>
        <v>0</v>
      </c>
      <c r="AI48" s="229">
        <f t="shared" si="103"/>
        <v>0</v>
      </c>
      <c r="AJ48" s="229">
        <f t="shared" si="103"/>
        <v>0</v>
      </c>
      <c r="AK48" s="229">
        <f t="shared" si="103"/>
        <v>0</v>
      </c>
      <c r="AL48" s="229">
        <f t="shared" si="103"/>
        <v>0</v>
      </c>
      <c r="AM48" s="229">
        <f t="shared" ref="AM48:BZ48" si="104">IF($D48=AM$9,$E$48*$G$3/2,IF(AND($C48+$E$3&gt;AM$8,AM$9&gt;$D48),$E$48*$G$3,0))</f>
        <v>0</v>
      </c>
      <c r="AN48" s="229">
        <f t="shared" si="104"/>
        <v>0</v>
      </c>
      <c r="AO48" s="229">
        <f t="shared" si="104"/>
        <v>0</v>
      </c>
      <c r="AP48" s="229">
        <f t="shared" si="104"/>
        <v>0</v>
      </c>
      <c r="AQ48" s="229">
        <f t="shared" si="104"/>
        <v>18.639843659423988</v>
      </c>
      <c r="AR48" s="229">
        <f t="shared" si="104"/>
        <v>37.279687318847976</v>
      </c>
      <c r="AS48" s="229">
        <f t="shared" si="104"/>
        <v>37.279687318847976</v>
      </c>
      <c r="AT48" s="229">
        <f t="shared" si="104"/>
        <v>37.279687318847976</v>
      </c>
      <c r="AU48" s="229">
        <f t="shared" si="104"/>
        <v>37.279687318847976</v>
      </c>
      <c r="AV48" s="229">
        <f t="shared" si="104"/>
        <v>37.279687318847976</v>
      </c>
      <c r="AW48" s="229">
        <f t="shared" si="104"/>
        <v>37.279687318847976</v>
      </c>
      <c r="AX48" s="229">
        <f t="shared" si="104"/>
        <v>37.279687318847976</v>
      </c>
      <c r="AY48" s="229">
        <f t="shared" si="104"/>
        <v>37.279687318847976</v>
      </c>
      <c r="AZ48" s="229">
        <f t="shared" si="104"/>
        <v>37.279687318847976</v>
      </c>
      <c r="BA48" s="229">
        <f t="shared" si="104"/>
        <v>37.279687318847976</v>
      </c>
      <c r="BB48" s="229">
        <f t="shared" si="104"/>
        <v>37.279687318847976</v>
      </c>
      <c r="BC48" s="229">
        <f t="shared" si="104"/>
        <v>37.279687318847976</v>
      </c>
      <c r="BD48" s="229">
        <f t="shared" si="104"/>
        <v>37.279687318847976</v>
      </c>
      <c r="BE48" s="229">
        <f t="shared" si="104"/>
        <v>37.279687318847976</v>
      </c>
      <c r="BF48" s="229">
        <f t="shared" si="104"/>
        <v>37.279687318847976</v>
      </c>
      <c r="BG48" s="229">
        <f t="shared" si="104"/>
        <v>37.279687318847976</v>
      </c>
      <c r="BH48" s="229">
        <f t="shared" si="104"/>
        <v>37.279687318847976</v>
      </c>
      <c r="BI48" s="229">
        <f t="shared" si="104"/>
        <v>37.279687318847976</v>
      </c>
      <c r="BJ48" s="229">
        <f t="shared" si="104"/>
        <v>37.279687318847976</v>
      </c>
      <c r="BK48" s="229">
        <f t="shared" si="104"/>
        <v>37.279687318847976</v>
      </c>
      <c r="BL48" s="229">
        <f t="shared" si="104"/>
        <v>37.279687318847976</v>
      </c>
      <c r="BM48" s="229">
        <f t="shared" si="104"/>
        <v>37.279687318847976</v>
      </c>
      <c r="BN48" s="229">
        <f t="shared" si="104"/>
        <v>37.279687318847976</v>
      </c>
      <c r="BO48" s="229">
        <f t="shared" si="104"/>
        <v>37.279687318847976</v>
      </c>
      <c r="BP48" s="229">
        <f t="shared" si="104"/>
        <v>37.279687318847976</v>
      </c>
      <c r="BQ48" s="229">
        <f t="shared" si="104"/>
        <v>37.279687318847976</v>
      </c>
      <c r="BR48" s="229">
        <f t="shared" si="104"/>
        <v>37.279687318847976</v>
      </c>
      <c r="BS48" s="229">
        <f t="shared" si="104"/>
        <v>37.279687318847976</v>
      </c>
      <c r="BT48" s="229">
        <f t="shared" si="104"/>
        <v>37.279687318847976</v>
      </c>
      <c r="BU48" s="229">
        <f t="shared" si="104"/>
        <v>37.279687318847976</v>
      </c>
      <c r="BV48" s="229">
        <f t="shared" si="104"/>
        <v>37.279687318847976</v>
      </c>
      <c r="BW48" s="229">
        <f t="shared" si="104"/>
        <v>37.279687318847976</v>
      </c>
      <c r="BX48" s="229">
        <f t="shared" si="104"/>
        <v>37.279687318847976</v>
      </c>
      <c r="BY48" s="229">
        <f t="shared" si="104"/>
        <v>37.279687318847976</v>
      </c>
      <c r="BZ48" s="229">
        <f t="shared" si="104"/>
        <v>37.279687318847976</v>
      </c>
    </row>
    <row r="49" spans="1:78" x14ac:dyDescent="0.2">
      <c r="A49" s="7" t="str">
        <v>Roll-in 6</v>
      </c>
      <c r="B49" s="7">
        <v>0</v>
      </c>
      <c r="C49" s="7">
        <f t="shared" si="33"/>
        <v>38</v>
      </c>
      <c r="D49" s="165">
        <f t="shared" si="34"/>
        <v>44620</v>
      </c>
      <c r="E49" s="302">
        <f>HLOOKUP(D49,INPUTS!$D$52:$BW$59,IF(B49=1,3,7),FALSE)</f>
        <v>27600</v>
      </c>
      <c r="F49" s="303"/>
      <c r="G49" s="229">
        <f t="shared" ref="G49:AL49" si="105">IF($D49=G$9,$E$49*$G$3/2,IF(AND($C49+$E$3&gt;G$8,G$9&gt;$D49),$E$49*$G$3,0))</f>
        <v>0</v>
      </c>
      <c r="H49" s="229">
        <f t="shared" si="105"/>
        <v>0</v>
      </c>
      <c r="I49" s="229">
        <f t="shared" si="105"/>
        <v>0</v>
      </c>
      <c r="J49" s="229">
        <f t="shared" si="105"/>
        <v>0</v>
      </c>
      <c r="K49" s="229">
        <f t="shared" si="105"/>
        <v>0</v>
      </c>
      <c r="L49" s="229">
        <f t="shared" si="105"/>
        <v>0</v>
      </c>
      <c r="M49" s="229">
        <f t="shared" si="105"/>
        <v>0</v>
      </c>
      <c r="N49" s="229">
        <f t="shared" si="105"/>
        <v>0</v>
      </c>
      <c r="O49" s="229">
        <f t="shared" si="105"/>
        <v>0</v>
      </c>
      <c r="P49" s="229">
        <f t="shared" si="105"/>
        <v>0</v>
      </c>
      <c r="Q49" s="229">
        <f t="shared" si="105"/>
        <v>0</v>
      </c>
      <c r="R49" s="229">
        <f t="shared" si="105"/>
        <v>0</v>
      </c>
      <c r="S49" s="229">
        <f t="shared" si="105"/>
        <v>0</v>
      </c>
      <c r="T49" s="229">
        <f t="shared" si="105"/>
        <v>0</v>
      </c>
      <c r="U49" s="229">
        <f t="shared" si="105"/>
        <v>0</v>
      </c>
      <c r="V49" s="229">
        <f t="shared" si="105"/>
        <v>0</v>
      </c>
      <c r="W49" s="229">
        <f t="shared" si="105"/>
        <v>0</v>
      </c>
      <c r="X49" s="229">
        <f t="shared" si="105"/>
        <v>0</v>
      </c>
      <c r="Y49" s="229">
        <f t="shared" si="105"/>
        <v>0</v>
      </c>
      <c r="Z49" s="229">
        <f t="shared" si="105"/>
        <v>0</v>
      </c>
      <c r="AA49" s="229">
        <f t="shared" si="105"/>
        <v>0</v>
      </c>
      <c r="AB49" s="229">
        <f t="shared" si="105"/>
        <v>0</v>
      </c>
      <c r="AC49" s="229">
        <f t="shared" si="105"/>
        <v>0</v>
      </c>
      <c r="AD49" s="229">
        <f t="shared" si="105"/>
        <v>0</v>
      </c>
      <c r="AE49" s="229">
        <f t="shared" si="105"/>
        <v>0</v>
      </c>
      <c r="AF49" s="229">
        <f t="shared" si="105"/>
        <v>0</v>
      </c>
      <c r="AG49" s="229">
        <f t="shared" si="105"/>
        <v>0</v>
      </c>
      <c r="AH49" s="229">
        <f t="shared" si="105"/>
        <v>0</v>
      </c>
      <c r="AI49" s="229">
        <f t="shared" si="105"/>
        <v>0</v>
      </c>
      <c r="AJ49" s="229">
        <f t="shared" si="105"/>
        <v>0</v>
      </c>
      <c r="AK49" s="229">
        <f t="shared" si="105"/>
        <v>0</v>
      </c>
      <c r="AL49" s="229">
        <f t="shared" si="105"/>
        <v>0</v>
      </c>
      <c r="AM49" s="229">
        <f t="shared" ref="AM49:BZ49" si="106">IF($D49=AM$9,$E$49*$G$3/2,IF(AND($C49+$E$3&gt;AM$8,AM$9&gt;$D49),$E$49*$G$3,0))</f>
        <v>0</v>
      </c>
      <c r="AN49" s="229">
        <f t="shared" si="106"/>
        <v>0</v>
      </c>
      <c r="AO49" s="229">
        <f t="shared" si="106"/>
        <v>0</v>
      </c>
      <c r="AP49" s="229">
        <f t="shared" si="106"/>
        <v>0</v>
      </c>
      <c r="AQ49" s="229">
        <f t="shared" si="106"/>
        <v>0</v>
      </c>
      <c r="AR49" s="229">
        <f t="shared" si="106"/>
        <v>15.977008850934846</v>
      </c>
      <c r="AS49" s="229">
        <f t="shared" si="106"/>
        <v>31.954017701869692</v>
      </c>
      <c r="AT49" s="229">
        <f t="shared" si="106"/>
        <v>31.954017701869692</v>
      </c>
      <c r="AU49" s="229">
        <f t="shared" si="106"/>
        <v>31.954017701869692</v>
      </c>
      <c r="AV49" s="229">
        <f t="shared" si="106"/>
        <v>31.954017701869692</v>
      </c>
      <c r="AW49" s="229">
        <f t="shared" si="106"/>
        <v>31.954017701869692</v>
      </c>
      <c r="AX49" s="229">
        <f t="shared" si="106"/>
        <v>31.954017701869692</v>
      </c>
      <c r="AY49" s="229">
        <f t="shared" si="106"/>
        <v>31.954017701869692</v>
      </c>
      <c r="AZ49" s="229">
        <f t="shared" si="106"/>
        <v>31.954017701869692</v>
      </c>
      <c r="BA49" s="229">
        <f t="shared" si="106"/>
        <v>31.954017701869692</v>
      </c>
      <c r="BB49" s="229">
        <f t="shared" si="106"/>
        <v>31.954017701869692</v>
      </c>
      <c r="BC49" s="229">
        <f t="shared" si="106"/>
        <v>31.954017701869692</v>
      </c>
      <c r="BD49" s="229">
        <f t="shared" si="106"/>
        <v>31.954017701869692</v>
      </c>
      <c r="BE49" s="229">
        <f t="shared" si="106"/>
        <v>31.954017701869692</v>
      </c>
      <c r="BF49" s="229">
        <f t="shared" si="106"/>
        <v>31.954017701869692</v>
      </c>
      <c r="BG49" s="229">
        <f t="shared" si="106"/>
        <v>31.954017701869692</v>
      </c>
      <c r="BH49" s="229">
        <f t="shared" si="106"/>
        <v>31.954017701869692</v>
      </c>
      <c r="BI49" s="229">
        <f t="shared" si="106"/>
        <v>31.954017701869692</v>
      </c>
      <c r="BJ49" s="229">
        <f t="shared" si="106"/>
        <v>31.954017701869692</v>
      </c>
      <c r="BK49" s="229">
        <f t="shared" si="106"/>
        <v>31.954017701869692</v>
      </c>
      <c r="BL49" s="229">
        <f t="shared" si="106"/>
        <v>31.954017701869692</v>
      </c>
      <c r="BM49" s="229">
        <f t="shared" si="106"/>
        <v>31.954017701869692</v>
      </c>
      <c r="BN49" s="229">
        <f t="shared" si="106"/>
        <v>31.954017701869692</v>
      </c>
      <c r="BO49" s="229">
        <f t="shared" si="106"/>
        <v>31.954017701869692</v>
      </c>
      <c r="BP49" s="229">
        <f t="shared" si="106"/>
        <v>31.954017701869692</v>
      </c>
      <c r="BQ49" s="229">
        <f t="shared" si="106"/>
        <v>31.954017701869692</v>
      </c>
      <c r="BR49" s="229">
        <f t="shared" si="106"/>
        <v>31.954017701869692</v>
      </c>
      <c r="BS49" s="229">
        <f t="shared" si="106"/>
        <v>31.954017701869692</v>
      </c>
      <c r="BT49" s="229">
        <f t="shared" si="106"/>
        <v>31.954017701869692</v>
      </c>
      <c r="BU49" s="229">
        <f t="shared" si="106"/>
        <v>31.954017701869692</v>
      </c>
      <c r="BV49" s="229">
        <f t="shared" si="106"/>
        <v>31.954017701869692</v>
      </c>
      <c r="BW49" s="229">
        <f t="shared" si="106"/>
        <v>31.954017701869692</v>
      </c>
      <c r="BX49" s="229">
        <f t="shared" si="106"/>
        <v>31.954017701869692</v>
      </c>
      <c r="BY49" s="229">
        <f t="shared" si="106"/>
        <v>31.954017701869692</v>
      </c>
      <c r="BZ49" s="229">
        <f t="shared" si="106"/>
        <v>31.954017701869692</v>
      </c>
    </row>
    <row r="50" spans="1:78" x14ac:dyDescent="0.2">
      <c r="A50" s="7" t="str">
        <v>Roll-in 7</v>
      </c>
      <c r="B50" s="7">
        <v>0</v>
      </c>
      <c r="C50" s="7">
        <f t="shared" si="33"/>
        <v>39</v>
      </c>
      <c r="D50" s="165">
        <f t="shared" si="34"/>
        <v>44651</v>
      </c>
      <c r="E50" s="302">
        <f>HLOOKUP(D50,INPUTS!$D$52:$BW$59,IF(B50=1,3,7),FALSE)</f>
        <v>0</v>
      </c>
      <c r="F50" s="303"/>
      <c r="G50" s="229">
        <f t="shared" ref="G50:AL50" si="107">IF($D50=G$9,$E$50*$G$3/2,IF(AND($C50+$E$3&gt;G$8,G$9&gt;$D50),$E$50*$G$3,0))</f>
        <v>0</v>
      </c>
      <c r="H50" s="229">
        <f t="shared" si="107"/>
        <v>0</v>
      </c>
      <c r="I50" s="229">
        <f t="shared" si="107"/>
        <v>0</v>
      </c>
      <c r="J50" s="229">
        <f t="shared" si="107"/>
        <v>0</v>
      </c>
      <c r="K50" s="229">
        <f t="shared" si="107"/>
        <v>0</v>
      </c>
      <c r="L50" s="229">
        <f t="shared" si="107"/>
        <v>0</v>
      </c>
      <c r="M50" s="229">
        <f t="shared" si="107"/>
        <v>0</v>
      </c>
      <c r="N50" s="229">
        <f t="shared" si="107"/>
        <v>0</v>
      </c>
      <c r="O50" s="229">
        <f t="shared" si="107"/>
        <v>0</v>
      </c>
      <c r="P50" s="229">
        <f t="shared" si="107"/>
        <v>0</v>
      </c>
      <c r="Q50" s="229">
        <f t="shared" si="107"/>
        <v>0</v>
      </c>
      <c r="R50" s="229">
        <f t="shared" si="107"/>
        <v>0</v>
      </c>
      <c r="S50" s="229">
        <f t="shared" si="107"/>
        <v>0</v>
      </c>
      <c r="T50" s="229">
        <f t="shared" si="107"/>
        <v>0</v>
      </c>
      <c r="U50" s="229">
        <f t="shared" si="107"/>
        <v>0</v>
      </c>
      <c r="V50" s="229">
        <f t="shared" si="107"/>
        <v>0</v>
      </c>
      <c r="W50" s="229">
        <f t="shared" si="107"/>
        <v>0</v>
      </c>
      <c r="X50" s="229">
        <f t="shared" si="107"/>
        <v>0</v>
      </c>
      <c r="Y50" s="229">
        <f t="shared" si="107"/>
        <v>0</v>
      </c>
      <c r="Z50" s="229">
        <f t="shared" si="107"/>
        <v>0</v>
      </c>
      <c r="AA50" s="229">
        <f t="shared" si="107"/>
        <v>0</v>
      </c>
      <c r="AB50" s="229">
        <f t="shared" si="107"/>
        <v>0</v>
      </c>
      <c r="AC50" s="229">
        <f t="shared" si="107"/>
        <v>0</v>
      </c>
      <c r="AD50" s="229">
        <f t="shared" si="107"/>
        <v>0</v>
      </c>
      <c r="AE50" s="229">
        <f t="shared" si="107"/>
        <v>0</v>
      </c>
      <c r="AF50" s="229">
        <f t="shared" si="107"/>
        <v>0</v>
      </c>
      <c r="AG50" s="229">
        <f t="shared" si="107"/>
        <v>0</v>
      </c>
      <c r="AH50" s="229">
        <f t="shared" si="107"/>
        <v>0</v>
      </c>
      <c r="AI50" s="229">
        <f t="shared" si="107"/>
        <v>0</v>
      </c>
      <c r="AJ50" s="229">
        <f t="shared" si="107"/>
        <v>0</v>
      </c>
      <c r="AK50" s="229">
        <f t="shared" si="107"/>
        <v>0</v>
      </c>
      <c r="AL50" s="229">
        <f t="shared" si="107"/>
        <v>0</v>
      </c>
      <c r="AM50" s="229">
        <f t="shared" ref="AM50:BZ50" si="108">IF($D50=AM$9,$E$50*$G$3/2,IF(AND($C50+$E$3&gt;AM$8,AM$9&gt;$D50),$E$50*$G$3,0))</f>
        <v>0</v>
      </c>
      <c r="AN50" s="229">
        <f t="shared" si="108"/>
        <v>0</v>
      </c>
      <c r="AO50" s="229">
        <f t="shared" si="108"/>
        <v>0</v>
      </c>
      <c r="AP50" s="229">
        <f t="shared" si="108"/>
        <v>0</v>
      </c>
      <c r="AQ50" s="229">
        <f t="shared" si="108"/>
        <v>0</v>
      </c>
      <c r="AR50" s="229">
        <f t="shared" si="108"/>
        <v>0</v>
      </c>
      <c r="AS50" s="229">
        <f t="shared" si="108"/>
        <v>0</v>
      </c>
      <c r="AT50" s="229">
        <f t="shared" si="108"/>
        <v>0</v>
      </c>
      <c r="AU50" s="229">
        <f t="shared" si="108"/>
        <v>0</v>
      </c>
      <c r="AV50" s="229">
        <f t="shared" si="108"/>
        <v>0</v>
      </c>
      <c r="AW50" s="229">
        <f t="shared" si="108"/>
        <v>0</v>
      </c>
      <c r="AX50" s="229">
        <f t="shared" si="108"/>
        <v>0</v>
      </c>
      <c r="AY50" s="229">
        <f t="shared" si="108"/>
        <v>0</v>
      </c>
      <c r="AZ50" s="229">
        <f t="shared" si="108"/>
        <v>0</v>
      </c>
      <c r="BA50" s="229">
        <f t="shared" si="108"/>
        <v>0</v>
      </c>
      <c r="BB50" s="229">
        <f t="shared" si="108"/>
        <v>0</v>
      </c>
      <c r="BC50" s="229">
        <f t="shared" si="108"/>
        <v>0</v>
      </c>
      <c r="BD50" s="229">
        <f t="shared" si="108"/>
        <v>0</v>
      </c>
      <c r="BE50" s="229">
        <f t="shared" si="108"/>
        <v>0</v>
      </c>
      <c r="BF50" s="229">
        <f t="shared" si="108"/>
        <v>0</v>
      </c>
      <c r="BG50" s="229">
        <f t="shared" si="108"/>
        <v>0</v>
      </c>
      <c r="BH50" s="229">
        <f t="shared" si="108"/>
        <v>0</v>
      </c>
      <c r="BI50" s="229">
        <f t="shared" si="108"/>
        <v>0</v>
      </c>
      <c r="BJ50" s="229">
        <f t="shared" si="108"/>
        <v>0</v>
      </c>
      <c r="BK50" s="229">
        <f t="shared" si="108"/>
        <v>0</v>
      </c>
      <c r="BL50" s="229">
        <f t="shared" si="108"/>
        <v>0</v>
      </c>
      <c r="BM50" s="229">
        <f t="shared" si="108"/>
        <v>0</v>
      </c>
      <c r="BN50" s="229">
        <f t="shared" si="108"/>
        <v>0</v>
      </c>
      <c r="BO50" s="229">
        <f t="shared" si="108"/>
        <v>0</v>
      </c>
      <c r="BP50" s="229">
        <f t="shared" si="108"/>
        <v>0</v>
      </c>
      <c r="BQ50" s="229">
        <f t="shared" si="108"/>
        <v>0</v>
      </c>
      <c r="BR50" s="229">
        <f t="shared" si="108"/>
        <v>0</v>
      </c>
      <c r="BS50" s="229">
        <f t="shared" si="108"/>
        <v>0</v>
      </c>
      <c r="BT50" s="229">
        <f t="shared" si="108"/>
        <v>0</v>
      </c>
      <c r="BU50" s="229">
        <f t="shared" si="108"/>
        <v>0</v>
      </c>
      <c r="BV50" s="229">
        <f t="shared" si="108"/>
        <v>0</v>
      </c>
      <c r="BW50" s="229">
        <f t="shared" si="108"/>
        <v>0</v>
      </c>
      <c r="BX50" s="229">
        <f t="shared" si="108"/>
        <v>0</v>
      </c>
      <c r="BY50" s="229">
        <f t="shared" si="108"/>
        <v>0</v>
      </c>
      <c r="BZ50" s="229">
        <f t="shared" si="108"/>
        <v>0</v>
      </c>
    </row>
    <row r="51" spans="1:78" x14ac:dyDescent="0.2">
      <c r="A51" s="7" t="str">
        <v>Roll-in 7</v>
      </c>
      <c r="B51" s="7">
        <v>0</v>
      </c>
      <c r="C51" s="7">
        <f t="shared" si="33"/>
        <v>40</v>
      </c>
      <c r="D51" s="165">
        <f t="shared" si="34"/>
        <v>44681</v>
      </c>
      <c r="E51" s="302">
        <f>HLOOKUP(D51,INPUTS!$D$52:$BW$59,IF(B51=1,3,7),FALSE)</f>
        <v>0</v>
      </c>
      <c r="F51" s="303"/>
      <c r="G51" s="229">
        <f t="shared" ref="G51:AL51" si="109">IF($D51=G$9,$E$51*$G$3/2,IF(AND($C51+$E$3&gt;G$8,G$9&gt;$D51),$E$51*$G$3,0))</f>
        <v>0</v>
      </c>
      <c r="H51" s="229">
        <f t="shared" si="109"/>
        <v>0</v>
      </c>
      <c r="I51" s="229">
        <f t="shared" si="109"/>
        <v>0</v>
      </c>
      <c r="J51" s="229">
        <f t="shared" si="109"/>
        <v>0</v>
      </c>
      <c r="K51" s="229">
        <f t="shared" si="109"/>
        <v>0</v>
      </c>
      <c r="L51" s="229">
        <f t="shared" si="109"/>
        <v>0</v>
      </c>
      <c r="M51" s="229">
        <f t="shared" si="109"/>
        <v>0</v>
      </c>
      <c r="N51" s="229">
        <f t="shared" si="109"/>
        <v>0</v>
      </c>
      <c r="O51" s="229">
        <f t="shared" si="109"/>
        <v>0</v>
      </c>
      <c r="P51" s="229">
        <f t="shared" si="109"/>
        <v>0</v>
      </c>
      <c r="Q51" s="229">
        <f t="shared" si="109"/>
        <v>0</v>
      </c>
      <c r="R51" s="229">
        <f t="shared" si="109"/>
        <v>0</v>
      </c>
      <c r="S51" s="229">
        <f t="shared" si="109"/>
        <v>0</v>
      </c>
      <c r="T51" s="229">
        <f t="shared" si="109"/>
        <v>0</v>
      </c>
      <c r="U51" s="229">
        <f t="shared" si="109"/>
        <v>0</v>
      </c>
      <c r="V51" s="229">
        <f t="shared" si="109"/>
        <v>0</v>
      </c>
      <c r="W51" s="229">
        <f t="shared" si="109"/>
        <v>0</v>
      </c>
      <c r="X51" s="229">
        <f t="shared" si="109"/>
        <v>0</v>
      </c>
      <c r="Y51" s="229">
        <f t="shared" si="109"/>
        <v>0</v>
      </c>
      <c r="Z51" s="229">
        <f t="shared" si="109"/>
        <v>0</v>
      </c>
      <c r="AA51" s="229">
        <f t="shared" si="109"/>
        <v>0</v>
      </c>
      <c r="AB51" s="229">
        <f t="shared" si="109"/>
        <v>0</v>
      </c>
      <c r="AC51" s="229">
        <f t="shared" si="109"/>
        <v>0</v>
      </c>
      <c r="AD51" s="229">
        <f t="shared" si="109"/>
        <v>0</v>
      </c>
      <c r="AE51" s="229">
        <f t="shared" si="109"/>
        <v>0</v>
      </c>
      <c r="AF51" s="229">
        <f t="shared" si="109"/>
        <v>0</v>
      </c>
      <c r="AG51" s="229">
        <f t="shared" si="109"/>
        <v>0</v>
      </c>
      <c r="AH51" s="229">
        <f t="shared" si="109"/>
        <v>0</v>
      </c>
      <c r="AI51" s="229">
        <f t="shared" si="109"/>
        <v>0</v>
      </c>
      <c r="AJ51" s="229">
        <f t="shared" si="109"/>
        <v>0</v>
      </c>
      <c r="AK51" s="229">
        <f t="shared" si="109"/>
        <v>0</v>
      </c>
      <c r="AL51" s="229">
        <f t="shared" si="109"/>
        <v>0</v>
      </c>
      <c r="AM51" s="229">
        <f t="shared" ref="AM51:BZ51" si="110">IF($D51=AM$9,$E$51*$G$3/2,IF(AND($C51+$E$3&gt;AM$8,AM$9&gt;$D51),$E$51*$G$3,0))</f>
        <v>0</v>
      </c>
      <c r="AN51" s="229">
        <f t="shared" si="110"/>
        <v>0</v>
      </c>
      <c r="AO51" s="229">
        <f t="shared" si="110"/>
        <v>0</v>
      </c>
      <c r="AP51" s="229">
        <f t="shared" si="110"/>
        <v>0</v>
      </c>
      <c r="AQ51" s="229">
        <f t="shared" si="110"/>
        <v>0</v>
      </c>
      <c r="AR51" s="229">
        <f t="shared" si="110"/>
        <v>0</v>
      </c>
      <c r="AS51" s="229">
        <f t="shared" si="110"/>
        <v>0</v>
      </c>
      <c r="AT51" s="229">
        <f t="shared" si="110"/>
        <v>0</v>
      </c>
      <c r="AU51" s="229">
        <f t="shared" si="110"/>
        <v>0</v>
      </c>
      <c r="AV51" s="229">
        <f t="shared" si="110"/>
        <v>0</v>
      </c>
      <c r="AW51" s="229">
        <f t="shared" si="110"/>
        <v>0</v>
      </c>
      <c r="AX51" s="229">
        <f t="shared" si="110"/>
        <v>0</v>
      </c>
      <c r="AY51" s="229">
        <f t="shared" si="110"/>
        <v>0</v>
      </c>
      <c r="AZ51" s="229">
        <f t="shared" si="110"/>
        <v>0</v>
      </c>
      <c r="BA51" s="229">
        <f t="shared" si="110"/>
        <v>0</v>
      </c>
      <c r="BB51" s="229">
        <f t="shared" si="110"/>
        <v>0</v>
      </c>
      <c r="BC51" s="229">
        <f t="shared" si="110"/>
        <v>0</v>
      </c>
      <c r="BD51" s="229">
        <f t="shared" si="110"/>
        <v>0</v>
      </c>
      <c r="BE51" s="229">
        <f t="shared" si="110"/>
        <v>0</v>
      </c>
      <c r="BF51" s="229">
        <f t="shared" si="110"/>
        <v>0</v>
      </c>
      <c r="BG51" s="229">
        <f t="shared" si="110"/>
        <v>0</v>
      </c>
      <c r="BH51" s="229">
        <f t="shared" si="110"/>
        <v>0</v>
      </c>
      <c r="BI51" s="229">
        <f t="shared" si="110"/>
        <v>0</v>
      </c>
      <c r="BJ51" s="229">
        <f t="shared" si="110"/>
        <v>0</v>
      </c>
      <c r="BK51" s="229">
        <f t="shared" si="110"/>
        <v>0</v>
      </c>
      <c r="BL51" s="229">
        <f t="shared" si="110"/>
        <v>0</v>
      </c>
      <c r="BM51" s="229">
        <f t="shared" si="110"/>
        <v>0</v>
      </c>
      <c r="BN51" s="229">
        <f t="shared" si="110"/>
        <v>0</v>
      </c>
      <c r="BO51" s="229">
        <f t="shared" si="110"/>
        <v>0</v>
      </c>
      <c r="BP51" s="229">
        <f t="shared" si="110"/>
        <v>0</v>
      </c>
      <c r="BQ51" s="229">
        <f t="shared" si="110"/>
        <v>0</v>
      </c>
      <c r="BR51" s="229">
        <f t="shared" si="110"/>
        <v>0</v>
      </c>
      <c r="BS51" s="229">
        <f t="shared" si="110"/>
        <v>0</v>
      </c>
      <c r="BT51" s="229">
        <f t="shared" si="110"/>
        <v>0</v>
      </c>
      <c r="BU51" s="229">
        <f t="shared" si="110"/>
        <v>0</v>
      </c>
      <c r="BV51" s="229">
        <f t="shared" si="110"/>
        <v>0</v>
      </c>
      <c r="BW51" s="229">
        <f t="shared" si="110"/>
        <v>0</v>
      </c>
      <c r="BX51" s="229">
        <f t="shared" si="110"/>
        <v>0</v>
      </c>
      <c r="BY51" s="229">
        <f t="shared" si="110"/>
        <v>0</v>
      </c>
      <c r="BZ51" s="229">
        <f t="shared" si="110"/>
        <v>0</v>
      </c>
    </row>
    <row r="52" spans="1:78" x14ac:dyDescent="0.2">
      <c r="A52" s="7" t="str">
        <v>Roll-in 7</v>
      </c>
      <c r="B52" s="7">
        <v>0</v>
      </c>
      <c r="C52" s="7">
        <f t="shared" si="33"/>
        <v>41</v>
      </c>
      <c r="D52" s="165">
        <f t="shared" si="34"/>
        <v>44712</v>
      </c>
      <c r="E52" s="302">
        <f>HLOOKUP(D52,INPUTS!$D$52:$BW$59,IF(B52=1,3,7),FALSE)</f>
        <v>0</v>
      </c>
      <c r="F52" s="303"/>
      <c r="G52" s="229">
        <f t="shared" ref="G52:AL52" si="111">IF($D52=G$9,$E$52*$G$3/2,IF(AND($C52+$E$3&gt;G$8,G$9&gt;$D52),$E$52*$G$3,0))</f>
        <v>0</v>
      </c>
      <c r="H52" s="229">
        <f t="shared" si="111"/>
        <v>0</v>
      </c>
      <c r="I52" s="229">
        <f t="shared" si="111"/>
        <v>0</v>
      </c>
      <c r="J52" s="229">
        <f t="shared" si="111"/>
        <v>0</v>
      </c>
      <c r="K52" s="229">
        <f t="shared" si="111"/>
        <v>0</v>
      </c>
      <c r="L52" s="229">
        <f t="shared" si="111"/>
        <v>0</v>
      </c>
      <c r="M52" s="229">
        <f t="shared" si="111"/>
        <v>0</v>
      </c>
      <c r="N52" s="229">
        <f t="shared" si="111"/>
        <v>0</v>
      </c>
      <c r="O52" s="229">
        <f t="shared" si="111"/>
        <v>0</v>
      </c>
      <c r="P52" s="229">
        <f t="shared" si="111"/>
        <v>0</v>
      </c>
      <c r="Q52" s="229">
        <f t="shared" si="111"/>
        <v>0</v>
      </c>
      <c r="R52" s="229">
        <f t="shared" si="111"/>
        <v>0</v>
      </c>
      <c r="S52" s="229">
        <f t="shared" si="111"/>
        <v>0</v>
      </c>
      <c r="T52" s="229">
        <f t="shared" si="111"/>
        <v>0</v>
      </c>
      <c r="U52" s="229">
        <f t="shared" si="111"/>
        <v>0</v>
      </c>
      <c r="V52" s="229">
        <f t="shared" si="111"/>
        <v>0</v>
      </c>
      <c r="W52" s="229">
        <f t="shared" si="111"/>
        <v>0</v>
      </c>
      <c r="X52" s="229">
        <f t="shared" si="111"/>
        <v>0</v>
      </c>
      <c r="Y52" s="229">
        <f t="shared" si="111"/>
        <v>0</v>
      </c>
      <c r="Z52" s="229">
        <f t="shared" si="111"/>
        <v>0</v>
      </c>
      <c r="AA52" s="229">
        <f t="shared" si="111"/>
        <v>0</v>
      </c>
      <c r="AB52" s="229">
        <f t="shared" si="111"/>
        <v>0</v>
      </c>
      <c r="AC52" s="229">
        <f t="shared" si="111"/>
        <v>0</v>
      </c>
      <c r="AD52" s="229">
        <f t="shared" si="111"/>
        <v>0</v>
      </c>
      <c r="AE52" s="229">
        <f t="shared" si="111"/>
        <v>0</v>
      </c>
      <c r="AF52" s="229">
        <f t="shared" si="111"/>
        <v>0</v>
      </c>
      <c r="AG52" s="229">
        <f t="shared" si="111"/>
        <v>0</v>
      </c>
      <c r="AH52" s="229">
        <f t="shared" si="111"/>
        <v>0</v>
      </c>
      <c r="AI52" s="229">
        <f t="shared" si="111"/>
        <v>0</v>
      </c>
      <c r="AJ52" s="229">
        <f t="shared" si="111"/>
        <v>0</v>
      </c>
      <c r="AK52" s="229">
        <f t="shared" si="111"/>
        <v>0</v>
      </c>
      <c r="AL52" s="229">
        <f t="shared" si="111"/>
        <v>0</v>
      </c>
      <c r="AM52" s="229">
        <f t="shared" ref="AM52:BZ52" si="112">IF($D52=AM$9,$E$52*$G$3/2,IF(AND($C52+$E$3&gt;AM$8,AM$9&gt;$D52),$E$52*$G$3,0))</f>
        <v>0</v>
      </c>
      <c r="AN52" s="229">
        <f t="shared" si="112"/>
        <v>0</v>
      </c>
      <c r="AO52" s="229">
        <f t="shared" si="112"/>
        <v>0</v>
      </c>
      <c r="AP52" s="229">
        <f t="shared" si="112"/>
        <v>0</v>
      </c>
      <c r="AQ52" s="229">
        <f t="shared" si="112"/>
        <v>0</v>
      </c>
      <c r="AR52" s="229">
        <f t="shared" si="112"/>
        <v>0</v>
      </c>
      <c r="AS52" s="229">
        <f t="shared" si="112"/>
        <v>0</v>
      </c>
      <c r="AT52" s="229">
        <f t="shared" si="112"/>
        <v>0</v>
      </c>
      <c r="AU52" s="229">
        <f t="shared" si="112"/>
        <v>0</v>
      </c>
      <c r="AV52" s="229">
        <f t="shared" si="112"/>
        <v>0</v>
      </c>
      <c r="AW52" s="229">
        <f t="shared" si="112"/>
        <v>0</v>
      </c>
      <c r="AX52" s="229">
        <f t="shared" si="112"/>
        <v>0</v>
      </c>
      <c r="AY52" s="229">
        <f t="shared" si="112"/>
        <v>0</v>
      </c>
      <c r="AZ52" s="229">
        <f t="shared" si="112"/>
        <v>0</v>
      </c>
      <c r="BA52" s="229">
        <f t="shared" si="112"/>
        <v>0</v>
      </c>
      <c r="BB52" s="229">
        <f t="shared" si="112"/>
        <v>0</v>
      </c>
      <c r="BC52" s="229">
        <f t="shared" si="112"/>
        <v>0</v>
      </c>
      <c r="BD52" s="229">
        <f t="shared" si="112"/>
        <v>0</v>
      </c>
      <c r="BE52" s="229">
        <f t="shared" si="112"/>
        <v>0</v>
      </c>
      <c r="BF52" s="229">
        <f t="shared" si="112"/>
        <v>0</v>
      </c>
      <c r="BG52" s="229">
        <f t="shared" si="112"/>
        <v>0</v>
      </c>
      <c r="BH52" s="229">
        <f t="shared" si="112"/>
        <v>0</v>
      </c>
      <c r="BI52" s="229">
        <f t="shared" si="112"/>
        <v>0</v>
      </c>
      <c r="BJ52" s="229">
        <f t="shared" si="112"/>
        <v>0</v>
      </c>
      <c r="BK52" s="229">
        <f t="shared" si="112"/>
        <v>0</v>
      </c>
      <c r="BL52" s="229">
        <f t="shared" si="112"/>
        <v>0</v>
      </c>
      <c r="BM52" s="229">
        <f t="shared" si="112"/>
        <v>0</v>
      </c>
      <c r="BN52" s="229">
        <f t="shared" si="112"/>
        <v>0</v>
      </c>
      <c r="BO52" s="229">
        <f t="shared" si="112"/>
        <v>0</v>
      </c>
      <c r="BP52" s="229">
        <f t="shared" si="112"/>
        <v>0</v>
      </c>
      <c r="BQ52" s="229">
        <f t="shared" si="112"/>
        <v>0</v>
      </c>
      <c r="BR52" s="229">
        <f t="shared" si="112"/>
        <v>0</v>
      </c>
      <c r="BS52" s="229">
        <f t="shared" si="112"/>
        <v>0</v>
      </c>
      <c r="BT52" s="229">
        <f t="shared" si="112"/>
        <v>0</v>
      </c>
      <c r="BU52" s="229">
        <f t="shared" si="112"/>
        <v>0</v>
      </c>
      <c r="BV52" s="229">
        <f t="shared" si="112"/>
        <v>0</v>
      </c>
      <c r="BW52" s="229">
        <f t="shared" si="112"/>
        <v>0</v>
      </c>
      <c r="BX52" s="229">
        <f t="shared" si="112"/>
        <v>0</v>
      </c>
      <c r="BY52" s="229">
        <f t="shared" si="112"/>
        <v>0</v>
      </c>
      <c r="BZ52" s="229">
        <f t="shared" si="112"/>
        <v>0</v>
      </c>
    </row>
    <row r="53" spans="1:78" x14ac:dyDescent="0.2">
      <c r="A53" s="7" t="str">
        <v>Roll-in 7</v>
      </c>
      <c r="B53" s="7">
        <v>0</v>
      </c>
      <c r="C53" s="7">
        <f t="shared" si="33"/>
        <v>42</v>
      </c>
      <c r="D53" s="165">
        <f t="shared" si="34"/>
        <v>44742</v>
      </c>
      <c r="E53" s="302">
        <f>HLOOKUP(D53,INPUTS!$D$52:$BW$59,IF(B53=1,3,7),FALSE)</f>
        <v>0</v>
      </c>
      <c r="F53" s="303"/>
      <c r="G53" s="229">
        <f t="shared" ref="G53:AL53" si="113">IF($D53=G$9,$E$53*$G$3/2,IF(AND($C53+$E$3&gt;G$8,G$9&gt;$D53),$E$53*$G$3,0))</f>
        <v>0</v>
      </c>
      <c r="H53" s="229">
        <f t="shared" si="113"/>
        <v>0</v>
      </c>
      <c r="I53" s="229">
        <f t="shared" si="113"/>
        <v>0</v>
      </c>
      <c r="J53" s="229">
        <f t="shared" si="113"/>
        <v>0</v>
      </c>
      <c r="K53" s="229">
        <f t="shared" si="113"/>
        <v>0</v>
      </c>
      <c r="L53" s="229">
        <f t="shared" si="113"/>
        <v>0</v>
      </c>
      <c r="M53" s="229">
        <f t="shared" si="113"/>
        <v>0</v>
      </c>
      <c r="N53" s="229">
        <f t="shared" si="113"/>
        <v>0</v>
      </c>
      <c r="O53" s="229">
        <f t="shared" si="113"/>
        <v>0</v>
      </c>
      <c r="P53" s="229">
        <f t="shared" si="113"/>
        <v>0</v>
      </c>
      <c r="Q53" s="229">
        <f t="shared" si="113"/>
        <v>0</v>
      </c>
      <c r="R53" s="229">
        <f t="shared" si="113"/>
        <v>0</v>
      </c>
      <c r="S53" s="229">
        <f t="shared" si="113"/>
        <v>0</v>
      </c>
      <c r="T53" s="229">
        <f t="shared" si="113"/>
        <v>0</v>
      </c>
      <c r="U53" s="229">
        <f t="shared" si="113"/>
        <v>0</v>
      </c>
      <c r="V53" s="229">
        <f t="shared" si="113"/>
        <v>0</v>
      </c>
      <c r="W53" s="229">
        <f t="shared" si="113"/>
        <v>0</v>
      </c>
      <c r="X53" s="229">
        <f t="shared" si="113"/>
        <v>0</v>
      </c>
      <c r="Y53" s="229">
        <f t="shared" si="113"/>
        <v>0</v>
      </c>
      <c r="Z53" s="229">
        <f t="shared" si="113"/>
        <v>0</v>
      </c>
      <c r="AA53" s="229">
        <f t="shared" si="113"/>
        <v>0</v>
      </c>
      <c r="AB53" s="229">
        <f t="shared" si="113"/>
        <v>0</v>
      </c>
      <c r="AC53" s="229">
        <f t="shared" si="113"/>
        <v>0</v>
      </c>
      <c r="AD53" s="229">
        <f t="shared" si="113"/>
        <v>0</v>
      </c>
      <c r="AE53" s="229">
        <f t="shared" si="113"/>
        <v>0</v>
      </c>
      <c r="AF53" s="229">
        <f t="shared" si="113"/>
        <v>0</v>
      </c>
      <c r="AG53" s="229">
        <f t="shared" si="113"/>
        <v>0</v>
      </c>
      <c r="AH53" s="229">
        <f t="shared" si="113"/>
        <v>0</v>
      </c>
      <c r="AI53" s="229">
        <f t="shared" si="113"/>
        <v>0</v>
      </c>
      <c r="AJ53" s="229">
        <f t="shared" si="113"/>
        <v>0</v>
      </c>
      <c r="AK53" s="229">
        <f t="shared" si="113"/>
        <v>0</v>
      </c>
      <c r="AL53" s="229">
        <f t="shared" si="113"/>
        <v>0</v>
      </c>
      <c r="AM53" s="229">
        <f t="shared" ref="AM53:BZ53" si="114">IF($D53=AM$9,$E$53*$G$3/2,IF(AND($C53+$E$3&gt;AM$8,AM$9&gt;$D53),$E$53*$G$3,0))</f>
        <v>0</v>
      </c>
      <c r="AN53" s="229">
        <f t="shared" si="114"/>
        <v>0</v>
      </c>
      <c r="AO53" s="229">
        <f t="shared" si="114"/>
        <v>0</v>
      </c>
      <c r="AP53" s="229">
        <f t="shared" si="114"/>
        <v>0</v>
      </c>
      <c r="AQ53" s="229">
        <f t="shared" si="114"/>
        <v>0</v>
      </c>
      <c r="AR53" s="229">
        <f t="shared" si="114"/>
        <v>0</v>
      </c>
      <c r="AS53" s="229">
        <f t="shared" si="114"/>
        <v>0</v>
      </c>
      <c r="AT53" s="229">
        <f t="shared" si="114"/>
        <v>0</v>
      </c>
      <c r="AU53" s="229">
        <f t="shared" si="114"/>
        <v>0</v>
      </c>
      <c r="AV53" s="229">
        <f t="shared" si="114"/>
        <v>0</v>
      </c>
      <c r="AW53" s="229">
        <f t="shared" si="114"/>
        <v>0</v>
      </c>
      <c r="AX53" s="229">
        <f t="shared" si="114"/>
        <v>0</v>
      </c>
      <c r="AY53" s="229">
        <f t="shared" si="114"/>
        <v>0</v>
      </c>
      <c r="AZ53" s="229">
        <f t="shared" si="114"/>
        <v>0</v>
      </c>
      <c r="BA53" s="229">
        <f t="shared" si="114"/>
        <v>0</v>
      </c>
      <c r="BB53" s="229">
        <f t="shared" si="114"/>
        <v>0</v>
      </c>
      <c r="BC53" s="229">
        <f t="shared" si="114"/>
        <v>0</v>
      </c>
      <c r="BD53" s="229">
        <f t="shared" si="114"/>
        <v>0</v>
      </c>
      <c r="BE53" s="229">
        <f t="shared" si="114"/>
        <v>0</v>
      </c>
      <c r="BF53" s="229">
        <f t="shared" si="114"/>
        <v>0</v>
      </c>
      <c r="BG53" s="229">
        <f t="shared" si="114"/>
        <v>0</v>
      </c>
      <c r="BH53" s="229">
        <f t="shared" si="114"/>
        <v>0</v>
      </c>
      <c r="BI53" s="229">
        <f t="shared" si="114"/>
        <v>0</v>
      </c>
      <c r="BJ53" s="229">
        <f t="shared" si="114"/>
        <v>0</v>
      </c>
      <c r="BK53" s="229">
        <f t="shared" si="114"/>
        <v>0</v>
      </c>
      <c r="BL53" s="229">
        <f t="shared" si="114"/>
        <v>0</v>
      </c>
      <c r="BM53" s="229">
        <f t="shared" si="114"/>
        <v>0</v>
      </c>
      <c r="BN53" s="229">
        <f t="shared" si="114"/>
        <v>0</v>
      </c>
      <c r="BO53" s="229">
        <f t="shared" si="114"/>
        <v>0</v>
      </c>
      <c r="BP53" s="229">
        <f t="shared" si="114"/>
        <v>0</v>
      </c>
      <c r="BQ53" s="229">
        <f t="shared" si="114"/>
        <v>0</v>
      </c>
      <c r="BR53" s="229">
        <f t="shared" si="114"/>
        <v>0</v>
      </c>
      <c r="BS53" s="229">
        <f t="shared" si="114"/>
        <v>0</v>
      </c>
      <c r="BT53" s="229">
        <f t="shared" si="114"/>
        <v>0</v>
      </c>
      <c r="BU53" s="229">
        <f t="shared" si="114"/>
        <v>0</v>
      </c>
      <c r="BV53" s="229">
        <f t="shared" si="114"/>
        <v>0</v>
      </c>
      <c r="BW53" s="229">
        <f t="shared" si="114"/>
        <v>0</v>
      </c>
      <c r="BX53" s="229">
        <f t="shared" si="114"/>
        <v>0</v>
      </c>
      <c r="BY53" s="229">
        <f t="shared" si="114"/>
        <v>0</v>
      </c>
      <c r="BZ53" s="229">
        <f t="shared" si="114"/>
        <v>0</v>
      </c>
    </row>
    <row r="54" spans="1:78" x14ac:dyDescent="0.2">
      <c r="A54" s="7" t="str">
        <v>Roll-in 7</v>
      </c>
      <c r="B54" s="7">
        <v>0</v>
      </c>
      <c r="C54" s="7">
        <f t="shared" si="33"/>
        <v>43</v>
      </c>
      <c r="D54" s="165">
        <f t="shared" si="34"/>
        <v>44773</v>
      </c>
      <c r="E54" s="302">
        <f>HLOOKUP(D54,INPUTS!$D$52:$BW$59,IF(B54=1,3,7),FALSE)</f>
        <v>0</v>
      </c>
      <c r="F54" s="303"/>
      <c r="G54" s="229">
        <f t="shared" ref="G54:AL54" si="115">IF($D54=G$9,$E$54*$G$3/2,IF(AND($C54+$E$3&gt;G$8,G$9&gt;$D54),$E$54*$G$3,0))</f>
        <v>0</v>
      </c>
      <c r="H54" s="229">
        <f t="shared" si="115"/>
        <v>0</v>
      </c>
      <c r="I54" s="229">
        <f t="shared" si="115"/>
        <v>0</v>
      </c>
      <c r="J54" s="229">
        <f t="shared" si="115"/>
        <v>0</v>
      </c>
      <c r="K54" s="229">
        <f t="shared" si="115"/>
        <v>0</v>
      </c>
      <c r="L54" s="229">
        <f t="shared" si="115"/>
        <v>0</v>
      </c>
      <c r="M54" s="229">
        <f t="shared" si="115"/>
        <v>0</v>
      </c>
      <c r="N54" s="229">
        <f t="shared" si="115"/>
        <v>0</v>
      </c>
      <c r="O54" s="229">
        <f t="shared" si="115"/>
        <v>0</v>
      </c>
      <c r="P54" s="229">
        <f t="shared" si="115"/>
        <v>0</v>
      </c>
      <c r="Q54" s="229">
        <f t="shared" si="115"/>
        <v>0</v>
      </c>
      <c r="R54" s="229">
        <f t="shared" si="115"/>
        <v>0</v>
      </c>
      <c r="S54" s="229">
        <f t="shared" si="115"/>
        <v>0</v>
      </c>
      <c r="T54" s="229">
        <f t="shared" si="115"/>
        <v>0</v>
      </c>
      <c r="U54" s="229">
        <f t="shared" si="115"/>
        <v>0</v>
      </c>
      <c r="V54" s="229">
        <f t="shared" si="115"/>
        <v>0</v>
      </c>
      <c r="W54" s="229">
        <f t="shared" si="115"/>
        <v>0</v>
      </c>
      <c r="X54" s="229">
        <f t="shared" si="115"/>
        <v>0</v>
      </c>
      <c r="Y54" s="229">
        <f t="shared" si="115"/>
        <v>0</v>
      </c>
      <c r="Z54" s="229">
        <f t="shared" si="115"/>
        <v>0</v>
      </c>
      <c r="AA54" s="229">
        <f t="shared" si="115"/>
        <v>0</v>
      </c>
      <c r="AB54" s="229">
        <f t="shared" si="115"/>
        <v>0</v>
      </c>
      <c r="AC54" s="229">
        <f t="shared" si="115"/>
        <v>0</v>
      </c>
      <c r="AD54" s="229">
        <f t="shared" si="115"/>
        <v>0</v>
      </c>
      <c r="AE54" s="229">
        <f t="shared" si="115"/>
        <v>0</v>
      </c>
      <c r="AF54" s="229">
        <f t="shared" si="115"/>
        <v>0</v>
      </c>
      <c r="AG54" s="229">
        <f t="shared" si="115"/>
        <v>0</v>
      </c>
      <c r="AH54" s="229">
        <f t="shared" si="115"/>
        <v>0</v>
      </c>
      <c r="AI54" s="229">
        <f t="shared" si="115"/>
        <v>0</v>
      </c>
      <c r="AJ54" s="229">
        <f t="shared" si="115"/>
        <v>0</v>
      </c>
      <c r="AK54" s="229">
        <f t="shared" si="115"/>
        <v>0</v>
      </c>
      <c r="AL54" s="229">
        <f t="shared" si="115"/>
        <v>0</v>
      </c>
      <c r="AM54" s="229">
        <f t="shared" ref="AM54:BZ54" si="116">IF($D54=AM$9,$E$54*$G$3/2,IF(AND($C54+$E$3&gt;AM$8,AM$9&gt;$D54),$E$54*$G$3,0))</f>
        <v>0</v>
      </c>
      <c r="AN54" s="229">
        <f t="shared" si="116"/>
        <v>0</v>
      </c>
      <c r="AO54" s="229">
        <f t="shared" si="116"/>
        <v>0</v>
      </c>
      <c r="AP54" s="229">
        <f t="shared" si="116"/>
        <v>0</v>
      </c>
      <c r="AQ54" s="229">
        <f t="shared" si="116"/>
        <v>0</v>
      </c>
      <c r="AR54" s="229">
        <f t="shared" si="116"/>
        <v>0</v>
      </c>
      <c r="AS54" s="229">
        <f t="shared" si="116"/>
        <v>0</v>
      </c>
      <c r="AT54" s="229">
        <f t="shared" si="116"/>
        <v>0</v>
      </c>
      <c r="AU54" s="229">
        <f t="shared" si="116"/>
        <v>0</v>
      </c>
      <c r="AV54" s="229">
        <f t="shared" si="116"/>
        <v>0</v>
      </c>
      <c r="AW54" s="229">
        <f t="shared" si="116"/>
        <v>0</v>
      </c>
      <c r="AX54" s="229">
        <f t="shared" si="116"/>
        <v>0</v>
      </c>
      <c r="AY54" s="229">
        <f t="shared" si="116"/>
        <v>0</v>
      </c>
      <c r="AZ54" s="229">
        <f t="shared" si="116"/>
        <v>0</v>
      </c>
      <c r="BA54" s="229">
        <f t="shared" si="116"/>
        <v>0</v>
      </c>
      <c r="BB54" s="229">
        <f t="shared" si="116"/>
        <v>0</v>
      </c>
      <c r="BC54" s="229">
        <f t="shared" si="116"/>
        <v>0</v>
      </c>
      <c r="BD54" s="229">
        <f t="shared" si="116"/>
        <v>0</v>
      </c>
      <c r="BE54" s="229">
        <f t="shared" si="116"/>
        <v>0</v>
      </c>
      <c r="BF54" s="229">
        <f t="shared" si="116"/>
        <v>0</v>
      </c>
      <c r="BG54" s="229">
        <f t="shared" si="116"/>
        <v>0</v>
      </c>
      <c r="BH54" s="229">
        <f t="shared" si="116"/>
        <v>0</v>
      </c>
      <c r="BI54" s="229">
        <f t="shared" si="116"/>
        <v>0</v>
      </c>
      <c r="BJ54" s="229">
        <f t="shared" si="116"/>
        <v>0</v>
      </c>
      <c r="BK54" s="229">
        <f t="shared" si="116"/>
        <v>0</v>
      </c>
      <c r="BL54" s="229">
        <f t="shared" si="116"/>
        <v>0</v>
      </c>
      <c r="BM54" s="229">
        <f t="shared" si="116"/>
        <v>0</v>
      </c>
      <c r="BN54" s="229">
        <f t="shared" si="116"/>
        <v>0</v>
      </c>
      <c r="BO54" s="229">
        <f t="shared" si="116"/>
        <v>0</v>
      </c>
      <c r="BP54" s="229">
        <f t="shared" si="116"/>
        <v>0</v>
      </c>
      <c r="BQ54" s="229">
        <f t="shared" si="116"/>
        <v>0</v>
      </c>
      <c r="BR54" s="229">
        <f t="shared" si="116"/>
        <v>0</v>
      </c>
      <c r="BS54" s="229">
        <f t="shared" si="116"/>
        <v>0</v>
      </c>
      <c r="BT54" s="229">
        <f t="shared" si="116"/>
        <v>0</v>
      </c>
      <c r="BU54" s="229">
        <f t="shared" si="116"/>
        <v>0</v>
      </c>
      <c r="BV54" s="229">
        <f t="shared" si="116"/>
        <v>0</v>
      </c>
      <c r="BW54" s="229">
        <f t="shared" si="116"/>
        <v>0</v>
      </c>
      <c r="BX54" s="229">
        <f t="shared" si="116"/>
        <v>0</v>
      </c>
      <c r="BY54" s="229">
        <f t="shared" si="116"/>
        <v>0</v>
      </c>
      <c r="BZ54" s="229">
        <f t="shared" si="116"/>
        <v>0</v>
      </c>
    </row>
    <row r="55" spans="1:78" x14ac:dyDescent="0.2">
      <c r="A55" s="7" t="str">
        <v>Roll-in 7</v>
      </c>
      <c r="B55" s="7">
        <v>0</v>
      </c>
      <c r="C55" s="7">
        <f t="shared" si="33"/>
        <v>44</v>
      </c>
      <c r="D55" s="165">
        <f t="shared" si="34"/>
        <v>44804</v>
      </c>
      <c r="E55" s="302">
        <f>HLOOKUP(D55,INPUTS!$D$52:$BW$59,IF(B55=1,3,7),FALSE)</f>
        <v>0</v>
      </c>
      <c r="F55" s="303"/>
      <c r="G55" s="229">
        <f t="shared" ref="G55:AL55" si="117">IF($D55=G$9,$E$55*$G$3/2,IF(AND($C55+$E$3&gt;G$8,G$9&gt;$D55),$E$55*$G$3,0))</f>
        <v>0</v>
      </c>
      <c r="H55" s="229">
        <f t="shared" si="117"/>
        <v>0</v>
      </c>
      <c r="I55" s="229">
        <f t="shared" si="117"/>
        <v>0</v>
      </c>
      <c r="J55" s="229">
        <f t="shared" si="117"/>
        <v>0</v>
      </c>
      <c r="K55" s="229">
        <f t="shared" si="117"/>
        <v>0</v>
      </c>
      <c r="L55" s="229">
        <f t="shared" si="117"/>
        <v>0</v>
      </c>
      <c r="M55" s="229">
        <f t="shared" si="117"/>
        <v>0</v>
      </c>
      <c r="N55" s="229">
        <f t="shared" si="117"/>
        <v>0</v>
      </c>
      <c r="O55" s="229">
        <f t="shared" si="117"/>
        <v>0</v>
      </c>
      <c r="P55" s="229">
        <f t="shared" si="117"/>
        <v>0</v>
      </c>
      <c r="Q55" s="229">
        <f t="shared" si="117"/>
        <v>0</v>
      </c>
      <c r="R55" s="229">
        <f t="shared" si="117"/>
        <v>0</v>
      </c>
      <c r="S55" s="229">
        <f t="shared" si="117"/>
        <v>0</v>
      </c>
      <c r="T55" s="229">
        <f t="shared" si="117"/>
        <v>0</v>
      </c>
      <c r="U55" s="229">
        <f t="shared" si="117"/>
        <v>0</v>
      </c>
      <c r="V55" s="229">
        <f t="shared" si="117"/>
        <v>0</v>
      </c>
      <c r="W55" s="229">
        <f t="shared" si="117"/>
        <v>0</v>
      </c>
      <c r="X55" s="229">
        <f t="shared" si="117"/>
        <v>0</v>
      </c>
      <c r="Y55" s="229">
        <f t="shared" si="117"/>
        <v>0</v>
      </c>
      <c r="Z55" s="229">
        <f t="shared" si="117"/>
        <v>0</v>
      </c>
      <c r="AA55" s="229">
        <f t="shared" si="117"/>
        <v>0</v>
      </c>
      <c r="AB55" s="229">
        <f t="shared" si="117"/>
        <v>0</v>
      </c>
      <c r="AC55" s="229">
        <f t="shared" si="117"/>
        <v>0</v>
      </c>
      <c r="AD55" s="229">
        <f t="shared" si="117"/>
        <v>0</v>
      </c>
      <c r="AE55" s="229">
        <f t="shared" si="117"/>
        <v>0</v>
      </c>
      <c r="AF55" s="229">
        <f t="shared" si="117"/>
        <v>0</v>
      </c>
      <c r="AG55" s="229">
        <f t="shared" si="117"/>
        <v>0</v>
      </c>
      <c r="AH55" s="229">
        <f t="shared" si="117"/>
        <v>0</v>
      </c>
      <c r="AI55" s="229">
        <f t="shared" si="117"/>
        <v>0</v>
      </c>
      <c r="AJ55" s="229">
        <f t="shared" si="117"/>
        <v>0</v>
      </c>
      <c r="AK55" s="229">
        <f t="shared" si="117"/>
        <v>0</v>
      </c>
      <c r="AL55" s="229">
        <f t="shared" si="117"/>
        <v>0</v>
      </c>
      <c r="AM55" s="229">
        <f t="shared" ref="AM55:BZ55" si="118">IF($D55=AM$9,$E$55*$G$3/2,IF(AND($C55+$E$3&gt;AM$8,AM$9&gt;$D55),$E$55*$G$3,0))</f>
        <v>0</v>
      </c>
      <c r="AN55" s="229">
        <f t="shared" si="118"/>
        <v>0</v>
      </c>
      <c r="AO55" s="229">
        <f t="shared" si="118"/>
        <v>0</v>
      </c>
      <c r="AP55" s="229">
        <f t="shared" si="118"/>
        <v>0</v>
      </c>
      <c r="AQ55" s="229">
        <f t="shared" si="118"/>
        <v>0</v>
      </c>
      <c r="AR55" s="229">
        <f t="shared" si="118"/>
        <v>0</v>
      </c>
      <c r="AS55" s="229">
        <f t="shared" si="118"/>
        <v>0</v>
      </c>
      <c r="AT55" s="229">
        <f t="shared" si="118"/>
        <v>0</v>
      </c>
      <c r="AU55" s="229">
        <f t="shared" si="118"/>
        <v>0</v>
      </c>
      <c r="AV55" s="229">
        <f t="shared" si="118"/>
        <v>0</v>
      </c>
      <c r="AW55" s="229">
        <f t="shared" si="118"/>
        <v>0</v>
      </c>
      <c r="AX55" s="229">
        <f t="shared" si="118"/>
        <v>0</v>
      </c>
      <c r="AY55" s="229">
        <f t="shared" si="118"/>
        <v>0</v>
      </c>
      <c r="AZ55" s="229">
        <f t="shared" si="118"/>
        <v>0</v>
      </c>
      <c r="BA55" s="229">
        <f t="shared" si="118"/>
        <v>0</v>
      </c>
      <c r="BB55" s="229">
        <f t="shared" si="118"/>
        <v>0</v>
      </c>
      <c r="BC55" s="229">
        <f t="shared" si="118"/>
        <v>0</v>
      </c>
      <c r="BD55" s="229">
        <f t="shared" si="118"/>
        <v>0</v>
      </c>
      <c r="BE55" s="229">
        <f t="shared" si="118"/>
        <v>0</v>
      </c>
      <c r="BF55" s="229">
        <f t="shared" si="118"/>
        <v>0</v>
      </c>
      <c r="BG55" s="229">
        <f t="shared" si="118"/>
        <v>0</v>
      </c>
      <c r="BH55" s="229">
        <f t="shared" si="118"/>
        <v>0</v>
      </c>
      <c r="BI55" s="229">
        <f t="shared" si="118"/>
        <v>0</v>
      </c>
      <c r="BJ55" s="229">
        <f t="shared" si="118"/>
        <v>0</v>
      </c>
      <c r="BK55" s="229">
        <f t="shared" si="118"/>
        <v>0</v>
      </c>
      <c r="BL55" s="229">
        <f t="shared" si="118"/>
        <v>0</v>
      </c>
      <c r="BM55" s="229">
        <f t="shared" si="118"/>
        <v>0</v>
      </c>
      <c r="BN55" s="229">
        <f t="shared" si="118"/>
        <v>0</v>
      </c>
      <c r="BO55" s="229">
        <f t="shared" si="118"/>
        <v>0</v>
      </c>
      <c r="BP55" s="229">
        <f t="shared" si="118"/>
        <v>0</v>
      </c>
      <c r="BQ55" s="229">
        <f t="shared" si="118"/>
        <v>0</v>
      </c>
      <c r="BR55" s="229">
        <f t="shared" si="118"/>
        <v>0</v>
      </c>
      <c r="BS55" s="229">
        <f t="shared" si="118"/>
        <v>0</v>
      </c>
      <c r="BT55" s="229">
        <f t="shared" si="118"/>
        <v>0</v>
      </c>
      <c r="BU55" s="229">
        <f t="shared" si="118"/>
        <v>0</v>
      </c>
      <c r="BV55" s="229">
        <f t="shared" si="118"/>
        <v>0</v>
      </c>
      <c r="BW55" s="229">
        <f t="shared" si="118"/>
        <v>0</v>
      </c>
      <c r="BX55" s="229">
        <f t="shared" si="118"/>
        <v>0</v>
      </c>
      <c r="BY55" s="229">
        <f t="shared" si="118"/>
        <v>0</v>
      </c>
      <c r="BZ55" s="229">
        <f t="shared" si="118"/>
        <v>0</v>
      </c>
    </row>
    <row r="56" spans="1:78" x14ac:dyDescent="0.2">
      <c r="A56" s="7" t="str">
        <v>Roll-in 8</v>
      </c>
      <c r="B56" s="7">
        <v>0</v>
      </c>
      <c r="C56" s="7">
        <f t="shared" si="33"/>
        <v>45</v>
      </c>
      <c r="D56" s="165">
        <f t="shared" si="34"/>
        <v>44834</v>
      </c>
      <c r="E56" s="302">
        <f>HLOOKUP(D56,INPUTS!$D$52:$BW$59,IF(B56=1,3,7),FALSE)</f>
        <v>0</v>
      </c>
      <c r="F56" s="303"/>
      <c r="G56" s="229">
        <f t="shared" ref="G56:AL56" si="119">IF($D56=G$9,$E$56*$G$3/2,IF(AND($C56+$E$3&gt;G$8,G$9&gt;$D56),$E$56*$G$3,0))</f>
        <v>0</v>
      </c>
      <c r="H56" s="229">
        <f t="shared" si="119"/>
        <v>0</v>
      </c>
      <c r="I56" s="229">
        <f t="shared" si="119"/>
        <v>0</v>
      </c>
      <c r="J56" s="229">
        <f t="shared" si="119"/>
        <v>0</v>
      </c>
      <c r="K56" s="229">
        <f t="shared" si="119"/>
        <v>0</v>
      </c>
      <c r="L56" s="229">
        <f t="shared" si="119"/>
        <v>0</v>
      </c>
      <c r="M56" s="229">
        <f t="shared" si="119"/>
        <v>0</v>
      </c>
      <c r="N56" s="229">
        <f t="shared" si="119"/>
        <v>0</v>
      </c>
      <c r="O56" s="229">
        <f t="shared" si="119"/>
        <v>0</v>
      </c>
      <c r="P56" s="229">
        <f t="shared" si="119"/>
        <v>0</v>
      </c>
      <c r="Q56" s="229">
        <f t="shared" si="119"/>
        <v>0</v>
      </c>
      <c r="R56" s="229">
        <f t="shared" si="119"/>
        <v>0</v>
      </c>
      <c r="S56" s="229">
        <f t="shared" si="119"/>
        <v>0</v>
      </c>
      <c r="T56" s="229">
        <f t="shared" si="119"/>
        <v>0</v>
      </c>
      <c r="U56" s="229">
        <f t="shared" si="119"/>
        <v>0</v>
      </c>
      <c r="V56" s="229">
        <f t="shared" si="119"/>
        <v>0</v>
      </c>
      <c r="W56" s="229">
        <f t="shared" si="119"/>
        <v>0</v>
      </c>
      <c r="X56" s="229">
        <f t="shared" si="119"/>
        <v>0</v>
      </c>
      <c r="Y56" s="229">
        <f t="shared" si="119"/>
        <v>0</v>
      </c>
      <c r="Z56" s="229">
        <f t="shared" si="119"/>
        <v>0</v>
      </c>
      <c r="AA56" s="229">
        <f t="shared" si="119"/>
        <v>0</v>
      </c>
      <c r="AB56" s="229">
        <f t="shared" si="119"/>
        <v>0</v>
      </c>
      <c r="AC56" s="229">
        <f t="shared" si="119"/>
        <v>0</v>
      </c>
      <c r="AD56" s="229">
        <f t="shared" si="119"/>
        <v>0</v>
      </c>
      <c r="AE56" s="229">
        <f t="shared" si="119"/>
        <v>0</v>
      </c>
      <c r="AF56" s="229">
        <f t="shared" si="119"/>
        <v>0</v>
      </c>
      <c r="AG56" s="229">
        <f t="shared" si="119"/>
        <v>0</v>
      </c>
      <c r="AH56" s="229">
        <f t="shared" si="119"/>
        <v>0</v>
      </c>
      <c r="AI56" s="229">
        <f t="shared" si="119"/>
        <v>0</v>
      </c>
      <c r="AJ56" s="229">
        <f t="shared" si="119"/>
        <v>0</v>
      </c>
      <c r="AK56" s="229">
        <f t="shared" si="119"/>
        <v>0</v>
      </c>
      <c r="AL56" s="229">
        <f t="shared" si="119"/>
        <v>0</v>
      </c>
      <c r="AM56" s="229">
        <f t="shared" ref="AM56" si="120">IF($D56=AM$9,$E$56*$G$3/2,IF(AND($C56+$E$3&gt;AM$8,AM$9&gt;$D56),$E$56*$G$3,0))</f>
        <v>0</v>
      </c>
      <c r="AN56" s="229">
        <f>IF($D56=AN$9,$E$56*$G$3/2,IF(AND($C56+$E$3&gt;AN$8,AN$9&gt;$D56),$E$56*$G$3,0))</f>
        <v>0</v>
      </c>
      <c r="AO56" s="229">
        <f t="shared" ref="AO56:BZ56" si="121">IF($D56=AO$9,$E$56*$G$3/2,IF(AND($C56+$E$3&gt;AO$8,AO$9&gt;$D56),$E$56*$G$3,0))</f>
        <v>0</v>
      </c>
      <c r="AP56" s="229">
        <f t="shared" si="121"/>
        <v>0</v>
      </c>
      <c r="AQ56" s="229">
        <f t="shared" si="121"/>
        <v>0</v>
      </c>
      <c r="AR56" s="229">
        <f t="shared" si="121"/>
        <v>0</v>
      </c>
      <c r="AS56" s="229">
        <f t="shared" si="121"/>
        <v>0</v>
      </c>
      <c r="AT56" s="229">
        <f t="shared" si="121"/>
        <v>0</v>
      </c>
      <c r="AU56" s="229">
        <f t="shared" si="121"/>
        <v>0</v>
      </c>
      <c r="AV56" s="229">
        <f t="shared" si="121"/>
        <v>0</v>
      </c>
      <c r="AW56" s="229">
        <f t="shared" si="121"/>
        <v>0</v>
      </c>
      <c r="AX56" s="229">
        <f t="shared" si="121"/>
        <v>0</v>
      </c>
      <c r="AY56" s="229">
        <f t="shared" si="121"/>
        <v>0</v>
      </c>
      <c r="AZ56" s="229">
        <f t="shared" si="121"/>
        <v>0</v>
      </c>
      <c r="BA56" s="229">
        <f t="shared" si="121"/>
        <v>0</v>
      </c>
      <c r="BB56" s="229">
        <f t="shared" si="121"/>
        <v>0</v>
      </c>
      <c r="BC56" s="229">
        <f t="shared" si="121"/>
        <v>0</v>
      </c>
      <c r="BD56" s="229">
        <f t="shared" si="121"/>
        <v>0</v>
      </c>
      <c r="BE56" s="229">
        <f t="shared" si="121"/>
        <v>0</v>
      </c>
      <c r="BF56" s="229">
        <f t="shared" si="121"/>
        <v>0</v>
      </c>
      <c r="BG56" s="229">
        <f t="shared" si="121"/>
        <v>0</v>
      </c>
      <c r="BH56" s="229">
        <f t="shared" si="121"/>
        <v>0</v>
      </c>
      <c r="BI56" s="229">
        <f t="shared" si="121"/>
        <v>0</v>
      </c>
      <c r="BJ56" s="229">
        <f t="shared" si="121"/>
        <v>0</v>
      </c>
      <c r="BK56" s="229">
        <f t="shared" si="121"/>
        <v>0</v>
      </c>
      <c r="BL56" s="229">
        <f t="shared" si="121"/>
        <v>0</v>
      </c>
      <c r="BM56" s="229">
        <f t="shared" si="121"/>
        <v>0</v>
      </c>
      <c r="BN56" s="229">
        <f t="shared" si="121"/>
        <v>0</v>
      </c>
      <c r="BO56" s="229">
        <f t="shared" si="121"/>
        <v>0</v>
      </c>
      <c r="BP56" s="229">
        <f t="shared" si="121"/>
        <v>0</v>
      </c>
      <c r="BQ56" s="229">
        <f t="shared" si="121"/>
        <v>0</v>
      </c>
      <c r="BR56" s="229">
        <f t="shared" si="121"/>
        <v>0</v>
      </c>
      <c r="BS56" s="229">
        <f t="shared" si="121"/>
        <v>0</v>
      </c>
      <c r="BT56" s="229">
        <f t="shared" si="121"/>
        <v>0</v>
      </c>
      <c r="BU56" s="229">
        <f t="shared" si="121"/>
        <v>0</v>
      </c>
      <c r="BV56" s="229">
        <f t="shared" si="121"/>
        <v>0</v>
      </c>
      <c r="BW56" s="229">
        <f t="shared" si="121"/>
        <v>0</v>
      </c>
      <c r="BX56" s="229">
        <f t="shared" si="121"/>
        <v>0</v>
      </c>
      <c r="BY56" s="229">
        <f t="shared" si="121"/>
        <v>0</v>
      </c>
      <c r="BZ56" s="229">
        <f t="shared" si="121"/>
        <v>0</v>
      </c>
    </row>
    <row r="57" spans="1:78" x14ac:dyDescent="0.2">
      <c r="A57" s="7" t="str">
        <v>Roll-in 8</v>
      </c>
      <c r="B57" s="7">
        <v>0</v>
      </c>
      <c r="C57" s="7">
        <f t="shared" si="33"/>
        <v>46</v>
      </c>
      <c r="D57" s="165">
        <f t="shared" si="34"/>
        <v>44865</v>
      </c>
      <c r="E57" s="302">
        <f>HLOOKUP(D57,INPUTS!$D$52:$BW$59,IF(B57=1,3,7),FALSE)</f>
        <v>0</v>
      </c>
      <c r="F57" s="303"/>
      <c r="G57" s="229">
        <f t="shared" ref="G57:AL57" si="122">IF($D57=G$9,$E$57*$G$3/2,IF(AND($C57+$E$3&gt;G$8,G$9&gt;$D57),$E$57*$G$3,0))</f>
        <v>0</v>
      </c>
      <c r="H57" s="229">
        <f t="shared" si="122"/>
        <v>0</v>
      </c>
      <c r="I57" s="229">
        <f t="shared" si="122"/>
        <v>0</v>
      </c>
      <c r="J57" s="229">
        <f t="shared" si="122"/>
        <v>0</v>
      </c>
      <c r="K57" s="229">
        <f t="shared" si="122"/>
        <v>0</v>
      </c>
      <c r="L57" s="229">
        <f t="shared" si="122"/>
        <v>0</v>
      </c>
      <c r="M57" s="229">
        <f t="shared" si="122"/>
        <v>0</v>
      </c>
      <c r="N57" s="229">
        <f t="shared" si="122"/>
        <v>0</v>
      </c>
      <c r="O57" s="229">
        <f t="shared" si="122"/>
        <v>0</v>
      </c>
      <c r="P57" s="229">
        <f t="shared" si="122"/>
        <v>0</v>
      </c>
      <c r="Q57" s="229">
        <f t="shared" si="122"/>
        <v>0</v>
      </c>
      <c r="R57" s="229">
        <f t="shared" si="122"/>
        <v>0</v>
      </c>
      <c r="S57" s="229">
        <f t="shared" si="122"/>
        <v>0</v>
      </c>
      <c r="T57" s="229">
        <f t="shared" si="122"/>
        <v>0</v>
      </c>
      <c r="U57" s="229">
        <f t="shared" si="122"/>
        <v>0</v>
      </c>
      <c r="V57" s="229">
        <f t="shared" si="122"/>
        <v>0</v>
      </c>
      <c r="W57" s="229">
        <f t="shared" si="122"/>
        <v>0</v>
      </c>
      <c r="X57" s="229">
        <f t="shared" si="122"/>
        <v>0</v>
      </c>
      <c r="Y57" s="229">
        <f t="shared" si="122"/>
        <v>0</v>
      </c>
      <c r="Z57" s="229">
        <f t="shared" si="122"/>
        <v>0</v>
      </c>
      <c r="AA57" s="229">
        <f t="shared" si="122"/>
        <v>0</v>
      </c>
      <c r="AB57" s="229">
        <f t="shared" si="122"/>
        <v>0</v>
      </c>
      <c r="AC57" s="229">
        <f t="shared" si="122"/>
        <v>0</v>
      </c>
      <c r="AD57" s="229">
        <f t="shared" si="122"/>
        <v>0</v>
      </c>
      <c r="AE57" s="229">
        <f t="shared" si="122"/>
        <v>0</v>
      </c>
      <c r="AF57" s="229">
        <f t="shared" si="122"/>
        <v>0</v>
      </c>
      <c r="AG57" s="229">
        <f t="shared" si="122"/>
        <v>0</v>
      </c>
      <c r="AH57" s="229">
        <f t="shared" si="122"/>
        <v>0</v>
      </c>
      <c r="AI57" s="229">
        <f t="shared" si="122"/>
        <v>0</v>
      </c>
      <c r="AJ57" s="229">
        <f t="shared" si="122"/>
        <v>0</v>
      </c>
      <c r="AK57" s="229">
        <f t="shared" si="122"/>
        <v>0</v>
      </c>
      <c r="AL57" s="229">
        <f t="shared" si="122"/>
        <v>0</v>
      </c>
      <c r="AM57" s="229">
        <f t="shared" ref="AM57:BZ57" si="123">IF($D57=AM$9,$E$57*$G$3/2,IF(AND($C57+$E$3&gt;AM$8,AM$9&gt;$D57),$E$57*$G$3,0))</f>
        <v>0</v>
      </c>
      <c r="AN57" s="229">
        <f t="shared" si="123"/>
        <v>0</v>
      </c>
      <c r="AO57" s="229">
        <f t="shared" si="123"/>
        <v>0</v>
      </c>
      <c r="AP57" s="229">
        <f t="shared" si="123"/>
        <v>0</v>
      </c>
      <c r="AQ57" s="229">
        <f t="shared" si="123"/>
        <v>0</v>
      </c>
      <c r="AR57" s="229">
        <f t="shared" si="123"/>
        <v>0</v>
      </c>
      <c r="AS57" s="229">
        <f t="shared" si="123"/>
        <v>0</v>
      </c>
      <c r="AT57" s="229">
        <f t="shared" si="123"/>
        <v>0</v>
      </c>
      <c r="AU57" s="229">
        <f t="shared" si="123"/>
        <v>0</v>
      </c>
      <c r="AV57" s="229">
        <f t="shared" si="123"/>
        <v>0</v>
      </c>
      <c r="AW57" s="229">
        <f t="shared" si="123"/>
        <v>0</v>
      </c>
      <c r="AX57" s="229">
        <f t="shared" si="123"/>
        <v>0</v>
      </c>
      <c r="AY57" s="229">
        <f t="shared" si="123"/>
        <v>0</v>
      </c>
      <c r="AZ57" s="229">
        <f t="shared" si="123"/>
        <v>0</v>
      </c>
      <c r="BA57" s="229">
        <f t="shared" si="123"/>
        <v>0</v>
      </c>
      <c r="BB57" s="229">
        <f t="shared" si="123"/>
        <v>0</v>
      </c>
      <c r="BC57" s="229">
        <f t="shared" si="123"/>
        <v>0</v>
      </c>
      <c r="BD57" s="229">
        <f t="shared" si="123"/>
        <v>0</v>
      </c>
      <c r="BE57" s="229">
        <f t="shared" si="123"/>
        <v>0</v>
      </c>
      <c r="BF57" s="229">
        <f t="shared" si="123"/>
        <v>0</v>
      </c>
      <c r="BG57" s="229">
        <f t="shared" si="123"/>
        <v>0</v>
      </c>
      <c r="BH57" s="229">
        <f t="shared" si="123"/>
        <v>0</v>
      </c>
      <c r="BI57" s="229">
        <f t="shared" si="123"/>
        <v>0</v>
      </c>
      <c r="BJ57" s="229">
        <f t="shared" si="123"/>
        <v>0</v>
      </c>
      <c r="BK57" s="229">
        <f t="shared" si="123"/>
        <v>0</v>
      </c>
      <c r="BL57" s="229">
        <f t="shared" si="123"/>
        <v>0</v>
      </c>
      <c r="BM57" s="229">
        <f t="shared" si="123"/>
        <v>0</v>
      </c>
      <c r="BN57" s="229">
        <f t="shared" si="123"/>
        <v>0</v>
      </c>
      <c r="BO57" s="229">
        <f t="shared" si="123"/>
        <v>0</v>
      </c>
      <c r="BP57" s="229">
        <f t="shared" si="123"/>
        <v>0</v>
      </c>
      <c r="BQ57" s="229">
        <f t="shared" si="123"/>
        <v>0</v>
      </c>
      <c r="BR57" s="229">
        <f t="shared" si="123"/>
        <v>0</v>
      </c>
      <c r="BS57" s="229">
        <f t="shared" si="123"/>
        <v>0</v>
      </c>
      <c r="BT57" s="229">
        <f t="shared" si="123"/>
        <v>0</v>
      </c>
      <c r="BU57" s="229">
        <f t="shared" si="123"/>
        <v>0</v>
      </c>
      <c r="BV57" s="229">
        <f t="shared" si="123"/>
        <v>0</v>
      </c>
      <c r="BW57" s="229">
        <f t="shared" si="123"/>
        <v>0</v>
      </c>
      <c r="BX57" s="229">
        <f t="shared" si="123"/>
        <v>0</v>
      </c>
      <c r="BY57" s="229">
        <f t="shared" si="123"/>
        <v>0</v>
      </c>
      <c r="BZ57" s="229">
        <f t="shared" si="123"/>
        <v>0</v>
      </c>
    </row>
    <row r="58" spans="1:78" x14ac:dyDescent="0.2">
      <c r="A58" s="7" t="str">
        <v>Roll-in 8</v>
      </c>
      <c r="B58" s="7">
        <v>0</v>
      </c>
      <c r="C58" s="7">
        <f t="shared" si="33"/>
        <v>47</v>
      </c>
      <c r="D58" s="165">
        <f t="shared" si="34"/>
        <v>44895</v>
      </c>
      <c r="E58" s="302">
        <f>HLOOKUP(D58,INPUTS!$D$52:$BW$59,IF(B58=1,3,7),FALSE)</f>
        <v>0</v>
      </c>
      <c r="F58" s="303"/>
      <c r="G58" s="229">
        <f t="shared" ref="G58:AL58" si="124">IF($D58=G$9,$E$58*$G$3/2,IF(AND($C58+$E$3&gt;G$8,G$9&gt;$D58),$E$58*$G$3,0))</f>
        <v>0</v>
      </c>
      <c r="H58" s="229">
        <f t="shared" si="124"/>
        <v>0</v>
      </c>
      <c r="I58" s="229">
        <f t="shared" si="124"/>
        <v>0</v>
      </c>
      <c r="J58" s="229">
        <f t="shared" si="124"/>
        <v>0</v>
      </c>
      <c r="K58" s="229">
        <f t="shared" si="124"/>
        <v>0</v>
      </c>
      <c r="L58" s="229">
        <f t="shared" si="124"/>
        <v>0</v>
      </c>
      <c r="M58" s="229">
        <f t="shared" si="124"/>
        <v>0</v>
      </c>
      <c r="N58" s="229">
        <f t="shared" si="124"/>
        <v>0</v>
      </c>
      <c r="O58" s="229">
        <f t="shared" si="124"/>
        <v>0</v>
      </c>
      <c r="P58" s="229">
        <f t="shared" si="124"/>
        <v>0</v>
      </c>
      <c r="Q58" s="229">
        <f t="shared" si="124"/>
        <v>0</v>
      </c>
      <c r="R58" s="229">
        <f t="shared" si="124"/>
        <v>0</v>
      </c>
      <c r="S58" s="229">
        <f t="shared" si="124"/>
        <v>0</v>
      </c>
      <c r="T58" s="229">
        <f t="shared" si="124"/>
        <v>0</v>
      </c>
      <c r="U58" s="229">
        <f t="shared" si="124"/>
        <v>0</v>
      </c>
      <c r="V58" s="229">
        <f t="shared" si="124"/>
        <v>0</v>
      </c>
      <c r="W58" s="229">
        <f t="shared" si="124"/>
        <v>0</v>
      </c>
      <c r="X58" s="229">
        <f t="shared" si="124"/>
        <v>0</v>
      </c>
      <c r="Y58" s="229">
        <f t="shared" si="124"/>
        <v>0</v>
      </c>
      <c r="Z58" s="229">
        <f t="shared" si="124"/>
        <v>0</v>
      </c>
      <c r="AA58" s="229">
        <f t="shared" si="124"/>
        <v>0</v>
      </c>
      <c r="AB58" s="229">
        <f t="shared" si="124"/>
        <v>0</v>
      </c>
      <c r="AC58" s="229">
        <f t="shared" si="124"/>
        <v>0</v>
      </c>
      <c r="AD58" s="229">
        <f t="shared" si="124"/>
        <v>0</v>
      </c>
      <c r="AE58" s="229">
        <f t="shared" si="124"/>
        <v>0</v>
      </c>
      <c r="AF58" s="229">
        <f t="shared" si="124"/>
        <v>0</v>
      </c>
      <c r="AG58" s="229">
        <f t="shared" si="124"/>
        <v>0</v>
      </c>
      <c r="AH58" s="229">
        <f t="shared" si="124"/>
        <v>0</v>
      </c>
      <c r="AI58" s="229">
        <f t="shared" si="124"/>
        <v>0</v>
      </c>
      <c r="AJ58" s="229">
        <f t="shared" si="124"/>
        <v>0</v>
      </c>
      <c r="AK58" s="229">
        <f t="shared" si="124"/>
        <v>0</v>
      </c>
      <c r="AL58" s="229">
        <f t="shared" si="124"/>
        <v>0</v>
      </c>
      <c r="AM58" s="229">
        <f t="shared" ref="AM58" si="125">IF($D58=AM$9,$E$58*$G$3/2,IF(AND($C58+$E$3&gt;AM$8,AM$9&gt;$D58),$E$58*$G$3,0))</f>
        <v>0</v>
      </c>
      <c r="AN58" s="229">
        <f>IF($D58=AN$9,$E$58*$G$3/2,IF(AND($C58+$E$3&gt;AN$8,AN$9&gt;$D58),$E$58*$G$3,0))</f>
        <v>0</v>
      </c>
      <c r="AO58" s="229">
        <f t="shared" ref="AO58:BZ58" si="126">IF($D58=AO$9,$E$58*$G$3/2,IF(AND($C58+$E$3&gt;AO$8,AO$9&gt;$D58),$E$58*$G$3,0))</f>
        <v>0</v>
      </c>
      <c r="AP58" s="229">
        <f t="shared" si="126"/>
        <v>0</v>
      </c>
      <c r="AQ58" s="229">
        <f t="shared" si="126"/>
        <v>0</v>
      </c>
      <c r="AR58" s="229">
        <f t="shared" si="126"/>
        <v>0</v>
      </c>
      <c r="AS58" s="229">
        <f t="shared" si="126"/>
        <v>0</v>
      </c>
      <c r="AT58" s="229">
        <f t="shared" si="126"/>
        <v>0</v>
      </c>
      <c r="AU58" s="229">
        <f t="shared" si="126"/>
        <v>0</v>
      </c>
      <c r="AV58" s="229">
        <f t="shared" si="126"/>
        <v>0</v>
      </c>
      <c r="AW58" s="229">
        <f t="shared" si="126"/>
        <v>0</v>
      </c>
      <c r="AX58" s="229">
        <f t="shared" si="126"/>
        <v>0</v>
      </c>
      <c r="AY58" s="229">
        <f t="shared" si="126"/>
        <v>0</v>
      </c>
      <c r="AZ58" s="229">
        <f t="shared" si="126"/>
        <v>0</v>
      </c>
      <c r="BA58" s="229">
        <f t="shared" si="126"/>
        <v>0</v>
      </c>
      <c r="BB58" s="229">
        <f t="shared" si="126"/>
        <v>0</v>
      </c>
      <c r="BC58" s="229">
        <f t="shared" si="126"/>
        <v>0</v>
      </c>
      <c r="BD58" s="229">
        <f t="shared" si="126"/>
        <v>0</v>
      </c>
      <c r="BE58" s="229">
        <f t="shared" si="126"/>
        <v>0</v>
      </c>
      <c r="BF58" s="229">
        <f t="shared" si="126"/>
        <v>0</v>
      </c>
      <c r="BG58" s="229">
        <f t="shared" si="126"/>
        <v>0</v>
      </c>
      <c r="BH58" s="229">
        <f t="shared" si="126"/>
        <v>0</v>
      </c>
      <c r="BI58" s="229">
        <f t="shared" si="126"/>
        <v>0</v>
      </c>
      <c r="BJ58" s="229">
        <f t="shared" si="126"/>
        <v>0</v>
      </c>
      <c r="BK58" s="229">
        <f t="shared" si="126"/>
        <v>0</v>
      </c>
      <c r="BL58" s="229">
        <f t="shared" si="126"/>
        <v>0</v>
      </c>
      <c r="BM58" s="229">
        <f t="shared" si="126"/>
        <v>0</v>
      </c>
      <c r="BN58" s="229">
        <f t="shared" si="126"/>
        <v>0</v>
      </c>
      <c r="BO58" s="229">
        <f t="shared" si="126"/>
        <v>0</v>
      </c>
      <c r="BP58" s="229">
        <f t="shared" si="126"/>
        <v>0</v>
      </c>
      <c r="BQ58" s="229">
        <f t="shared" si="126"/>
        <v>0</v>
      </c>
      <c r="BR58" s="229">
        <f t="shared" si="126"/>
        <v>0</v>
      </c>
      <c r="BS58" s="229">
        <f t="shared" si="126"/>
        <v>0</v>
      </c>
      <c r="BT58" s="229">
        <f t="shared" si="126"/>
        <v>0</v>
      </c>
      <c r="BU58" s="229">
        <f t="shared" si="126"/>
        <v>0</v>
      </c>
      <c r="BV58" s="229">
        <f t="shared" si="126"/>
        <v>0</v>
      </c>
      <c r="BW58" s="229">
        <f t="shared" si="126"/>
        <v>0</v>
      </c>
      <c r="BX58" s="229">
        <f t="shared" si="126"/>
        <v>0</v>
      </c>
      <c r="BY58" s="229">
        <f t="shared" si="126"/>
        <v>0</v>
      </c>
      <c r="BZ58" s="229">
        <f t="shared" si="126"/>
        <v>0</v>
      </c>
    </row>
    <row r="59" spans="1:78" x14ac:dyDescent="0.2">
      <c r="A59" s="7" t="str">
        <v>Roll-in 8</v>
      </c>
      <c r="B59" s="7">
        <v>0</v>
      </c>
      <c r="C59" s="7">
        <f t="shared" si="33"/>
        <v>48</v>
      </c>
      <c r="D59" s="165">
        <f t="shared" si="34"/>
        <v>44926</v>
      </c>
      <c r="E59" s="302">
        <f>HLOOKUP(D59,INPUTS!$D$52:$BW$59,IF(B59=1,3,7),FALSE)</f>
        <v>0</v>
      </c>
      <c r="F59" s="305"/>
      <c r="G59" s="229">
        <f t="shared" ref="G59:AL59" si="127">IF($D59=G$9,$E$59*$G$3/2,IF(AND($C59+$E$3&gt;G$8,G$9&gt;$D59),$E$59*$G$3,0))</f>
        <v>0</v>
      </c>
      <c r="H59" s="229">
        <f t="shared" si="127"/>
        <v>0</v>
      </c>
      <c r="I59" s="229">
        <f t="shared" si="127"/>
        <v>0</v>
      </c>
      <c r="J59" s="229">
        <f t="shared" si="127"/>
        <v>0</v>
      </c>
      <c r="K59" s="229">
        <f t="shared" si="127"/>
        <v>0</v>
      </c>
      <c r="L59" s="229">
        <f t="shared" si="127"/>
        <v>0</v>
      </c>
      <c r="M59" s="229">
        <f t="shared" si="127"/>
        <v>0</v>
      </c>
      <c r="N59" s="229">
        <f t="shared" si="127"/>
        <v>0</v>
      </c>
      <c r="O59" s="229">
        <f t="shared" si="127"/>
        <v>0</v>
      </c>
      <c r="P59" s="229">
        <f t="shared" si="127"/>
        <v>0</v>
      </c>
      <c r="Q59" s="229">
        <f t="shared" si="127"/>
        <v>0</v>
      </c>
      <c r="R59" s="229">
        <f t="shared" si="127"/>
        <v>0</v>
      </c>
      <c r="S59" s="229">
        <f t="shared" si="127"/>
        <v>0</v>
      </c>
      <c r="T59" s="229">
        <f t="shared" si="127"/>
        <v>0</v>
      </c>
      <c r="U59" s="229">
        <f t="shared" si="127"/>
        <v>0</v>
      </c>
      <c r="V59" s="229">
        <f t="shared" si="127"/>
        <v>0</v>
      </c>
      <c r="W59" s="229">
        <f t="shared" si="127"/>
        <v>0</v>
      </c>
      <c r="X59" s="229">
        <f t="shared" si="127"/>
        <v>0</v>
      </c>
      <c r="Y59" s="229">
        <f t="shared" si="127"/>
        <v>0</v>
      </c>
      <c r="Z59" s="229">
        <f t="shared" si="127"/>
        <v>0</v>
      </c>
      <c r="AA59" s="229">
        <f t="shared" si="127"/>
        <v>0</v>
      </c>
      <c r="AB59" s="229">
        <f t="shared" si="127"/>
        <v>0</v>
      </c>
      <c r="AC59" s="229">
        <f t="shared" si="127"/>
        <v>0</v>
      </c>
      <c r="AD59" s="229">
        <f t="shared" si="127"/>
        <v>0</v>
      </c>
      <c r="AE59" s="229">
        <f t="shared" si="127"/>
        <v>0</v>
      </c>
      <c r="AF59" s="229">
        <f t="shared" si="127"/>
        <v>0</v>
      </c>
      <c r="AG59" s="229">
        <f t="shared" si="127"/>
        <v>0</v>
      </c>
      <c r="AH59" s="229">
        <f t="shared" si="127"/>
        <v>0</v>
      </c>
      <c r="AI59" s="229">
        <f t="shared" si="127"/>
        <v>0</v>
      </c>
      <c r="AJ59" s="229">
        <f t="shared" si="127"/>
        <v>0</v>
      </c>
      <c r="AK59" s="229">
        <f t="shared" si="127"/>
        <v>0</v>
      </c>
      <c r="AL59" s="229">
        <f t="shared" si="127"/>
        <v>0</v>
      </c>
      <c r="AM59" s="229">
        <f t="shared" ref="AM59:BZ59" si="128">IF($D59=AM$9,$E$59*$G$3/2,IF(AND($C59+$E$3&gt;AM$8,AM$9&gt;$D59),$E$59*$G$3,0))</f>
        <v>0</v>
      </c>
      <c r="AN59" s="229">
        <f t="shared" si="128"/>
        <v>0</v>
      </c>
      <c r="AO59" s="229">
        <f t="shared" si="128"/>
        <v>0</v>
      </c>
      <c r="AP59" s="229">
        <f t="shared" si="128"/>
        <v>0</v>
      </c>
      <c r="AQ59" s="229">
        <f t="shared" si="128"/>
        <v>0</v>
      </c>
      <c r="AR59" s="229">
        <f t="shared" si="128"/>
        <v>0</v>
      </c>
      <c r="AS59" s="229">
        <f t="shared" si="128"/>
        <v>0</v>
      </c>
      <c r="AT59" s="229">
        <f t="shared" si="128"/>
        <v>0</v>
      </c>
      <c r="AU59" s="229">
        <f t="shared" si="128"/>
        <v>0</v>
      </c>
      <c r="AV59" s="229">
        <f t="shared" si="128"/>
        <v>0</v>
      </c>
      <c r="AW59" s="229">
        <f t="shared" si="128"/>
        <v>0</v>
      </c>
      <c r="AX59" s="229">
        <f t="shared" si="128"/>
        <v>0</v>
      </c>
      <c r="AY59" s="229">
        <f t="shared" si="128"/>
        <v>0</v>
      </c>
      <c r="AZ59" s="229">
        <f t="shared" si="128"/>
        <v>0</v>
      </c>
      <c r="BA59" s="229">
        <f t="shared" si="128"/>
        <v>0</v>
      </c>
      <c r="BB59" s="229">
        <f t="shared" si="128"/>
        <v>0</v>
      </c>
      <c r="BC59" s="229">
        <f t="shared" si="128"/>
        <v>0</v>
      </c>
      <c r="BD59" s="229">
        <f t="shared" si="128"/>
        <v>0</v>
      </c>
      <c r="BE59" s="229">
        <f t="shared" si="128"/>
        <v>0</v>
      </c>
      <c r="BF59" s="229">
        <f t="shared" si="128"/>
        <v>0</v>
      </c>
      <c r="BG59" s="229">
        <f t="shared" si="128"/>
        <v>0</v>
      </c>
      <c r="BH59" s="229">
        <f t="shared" si="128"/>
        <v>0</v>
      </c>
      <c r="BI59" s="229">
        <f t="shared" si="128"/>
        <v>0</v>
      </c>
      <c r="BJ59" s="229">
        <f t="shared" si="128"/>
        <v>0</v>
      </c>
      <c r="BK59" s="229">
        <f t="shared" si="128"/>
        <v>0</v>
      </c>
      <c r="BL59" s="229">
        <f t="shared" si="128"/>
        <v>0</v>
      </c>
      <c r="BM59" s="229">
        <f t="shared" si="128"/>
        <v>0</v>
      </c>
      <c r="BN59" s="229">
        <f t="shared" si="128"/>
        <v>0</v>
      </c>
      <c r="BO59" s="229">
        <f t="shared" si="128"/>
        <v>0</v>
      </c>
      <c r="BP59" s="229">
        <f t="shared" si="128"/>
        <v>0</v>
      </c>
      <c r="BQ59" s="229">
        <f t="shared" si="128"/>
        <v>0</v>
      </c>
      <c r="BR59" s="229">
        <f t="shared" si="128"/>
        <v>0</v>
      </c>
      <c r="BS59" s="229">
        <f t="shared" si="128"/>
        <v>0</v>
      </c>
      <c r="BT59" s="229">
        <f t="shared" si="128"/>
        <v>0</v>
      </c>
      <c r="BU59" s="229">
        <f t="shared" si="128"/>
        <v>0</v>
      </c>
      <c r="BV59" s="229">
        <f t="shared" si="128"/>
        <v>0</v>
      </c>
      <c r="BW59" s="229">
        <f t="shared" si="128"/>
        <v>0</v>
      </c>
      <c r="BX59" s="229">
        <f t="shared" si="128"/>
        <v>0</v>
      </c>
      <c r="BY59" s="229">
        <f t="shared" si="128"/>
        <v>0</v>
      </c>
      <c r="BZ59" s="229">
        <f t="shared" si="128"/>
        <v>0</v>
      </c>
    </row>
    <row r="60" spans="1:78" x14ac:dyDescent="0.2">
      <c r="A60" s="7" t="str">
        <v>Roll-in 8</v>
      </c>
      <c r="B60" s="7">
        <v>0</v>
      </c>
      <c r="C60" s="7">
        <f t="shared" si="33"/>
        <v>49</v>
      </c>
      <c r="D60" s="165">
        <f t="shared" si="34"/>
        <v>44957</v>
      </c>
      <c r="E60" s="302">
        <f>HLOOKUP(D60,INPUTS!$D$52:$BW$59,IF(B60=1,3,7),FALSE)</f>
        <v>0</v>
      </c>
      <c r="F60" s="303"/>
      <c r="G60" s="229">
        <f t="shared" ref="G60:AL60" si="129">IF($D60=G$9,$E$60*$G$3/2,IF(AND($C60+$E$3&gt;G$8,G$9&gt;$D60),$E$60*$G$3,0))</f>
        <v>0</v>
      </c>
      <c r="H60" s="229">
        <f t="shared" si="129"/>
        <v>0</v>
      </c>
      <c r="I60" s="229">
        <f t="shared" si="129"/>
        <v>0</v>
      </c>
      <c r="J60" s="229">
        <f t="shared" si="129"/>
        <v>0</v>
      </c>
      <c r="K60" s="229">
        <f t="shared" si="129"/>
        <v>0</v>
      </c>
      <c r="L60" s="229">
        <f t="shared" si="129"/>
        <v>0</v>
      </c>
      <c r="M60" s="229">
        <f t="shared" si="129"/>
        <v>0</v>
      </c>
      <c r="N60" s="229">
        <f t="shared" si="129"/>
        <v>0</v>
      </c>
      <c r="O60" s="229">
        <f t="shared" si="129"/>
        <v>0</v>
      </c>
      <c r="P60" s="229">
        <f t="shared" si="129"/>
        <v>0</v>
      </c>
      <c r="Q60" s="229">
        <f t="shared" si="129"/>
        <v>0</v>
      </c>
      <c r="R60" s="229">
        <f t="shared" si="129"/>
        <v>0</v>
      </c>
      <c r="S60" s="229">
        <f t="shared" si="129"/>
        <v>0</v>
      </c>
      <c r="T60" s="229">
        <f t="shared" si="129"/>
        <v>0</v>
      </c>
      <c r="U60" s="229">
        <f t="shared" si="129"/>
        <v>0</v>
      </c>
      <c r="V60" s="229">
        <f t="shared" si="129"/>
        <v>0</v>
      </c>
      <c r="W60" s="229">
        <f t="shared" si="129"/>
        <v>0</v>
      </c>
      <c r="X60" s="229">
        <f t="shared" si="129"/>
        <v>0</v>
      </c>
      <c r="Y60" s="229">
        <f t="shared" si="129"/>
        <v>0</v>
      </c>
      <c r="Z60" s="229">
        <f t="shared" si="129"/>
        <v>0</v>
      </c>
      <c r="AA60" s="229">
        <f t="shared" si="129"/>
        <v>0</v>
      </c>
      <c r="AB60" s="229">
        <f t="shared" si="129"/>
        <v>0</v>
      </c>
      <c r="AC60" s="229">
        <f t="shared" si="129"/>
        <v>0</v>
      </c>
      <c r="AD60" s="229">
        <f t="shared" si="129"/>
        <v>0</v>
      </c>
      <c r="AE60" s="229">
        <f t="shared" si="129"/>
        <v>0</v>
      </c>
      <c r="AF60" s="229">
        <f t="shared" si="129"/>
        <v>0</v>
      </c>
      <c r="AG60" s="229">
        <f t="shared" si="129"/>
        <v>0</v>
      </c>
      <c r="AH60" s="229">
        <f t="shared" si="129"/>
        <v>0</v>
      </c>
      <c r="AI60" s="229">
        <f t="shared" si="129"/>
        <v>0</v>
      </c>
      <c r="AJ60" s="229">
        <f t="shared" si="129"/>
        <v>0</v>
      </c>
      <c r="AK60" s="229">
        <f t="shared" si="129"/>
        <v>0</v>
      </c>
      <c r="AL60" s="229">
        <f t="shared" si="129"/>
        <v>0</v>
      </c>
      <c r="AM60" s="229">
        <f t="shared" ref="AM60:BZ60" si="130">IF($D60=AM$9,$E$60*$G$3/2,IF(AND($C60+$E$3&gt;AM$8,AM$9&gt;$D60),$E$60*$G$3,0))</f>
        <v>0</v>
      </c>
      <c r="AN60" s="229">
        <f t="shared" si="130"/>
        <v>0</v>
      </c>
      <c r="AO60" s="229">
        <f t="shared" si="130"/>
        <v>0</v>
      </c>
      <c r="AP60" s="229">
        <f t="shared" si="130"/>
        <v>0</v>
      </c>
      <c r="AQ60" s="229">
        <f t="shared" si="130"/>
        <v>0</v>
      </c>
      <c r="AR60" s="229">
        <f t="shared" si="130"/>
        <v>0</v>
      </c>
      <c r="AS60" s="229">
        <f t="shared" si="130"/>
        <v>0</v>
      </c>
      <c r="AT60" s="229">
        <f t="shared" si="130"/>
        <v>0</v>
      </c>
      <c r="AU60" s="229">
        <f t="shared" si="130"/>
        <v>0</v>
      </c>
      <c r="AV60" s="229">
        <f t="shared" si="130"/>
        <v>0</v>
      </c>
      <c r="AW60" s="229">
        <f t="shared" si="130"/>
        <v>0</v>
      </c>
      <c r="AX60" s="229">
        <f t="shared" si="130"/>
        <v>0</v>
      </c>
      <c r="AY60" s="229">
        <f t="shared" si="130"/>
        <v>0</v>
      </c>
      <c r="AZ60" s="229">
        <f t="shared" si="130"/>
        <v>0</v>
      </c>
      <c r="BA60" s="229">
        <f t="shared" si="130"/>
        <v>0</v>
      </c>
      <c r="BB60" s="229">
        <f t="shared" si="130"/>
        <v>0</v>
      </c>
      <c r="BC60" s="229">
        <f t="shared" si="130"/>
        <v>0</v>
      </c>
      <c r="BD60" s="229">
        <f t="shared" si="130"/>
        <v>0</v>
      </c>
      <c r="BE60" s="229">
        <f t="shared" si="130"/>
        <v>0</v>
      </c>
      <c r="BF60" s="229">
        <f t="shared" si="130"/>
        <v>0</v>
      </c>
      <c r="BG60" s="229">
        <f t="shared" si="130"/>
        <v>0</v>
      </c>
      <c r="BH60" s="229">
        <f t="shared" si="130"/>
        <v>0</v>
      </c>
      <c r="BI60" s="229">
        <f t="shared" si="130"/>
        <v>0</v>
      </c>
      <c r="BJ60" s="229">
        <f t="shared" si="130"/>
        <v>0</v>
      </c>
      <c r="BK60" s="229">
        <f t="shared" si="130"/>
        <v>0</v>
      </c>
      <c r="BL60" s="229">
        <f t="shared" si="130"/>
        <v>0</v>
      </c>
      <c r="BM60" s="229">
        <f t="shared" si="130"/>
        <v>0</v>
      </c>
      <c r="BN60" s="229">
        <f t="shared" si="130"/>
        <v>0</v>
      </c>
      <c r="BO60" s="229">
        <f t="shared" si="130"/>
        <v>0</v>
      </c>
      <c r="BP60" s="229">
        <f t="shared" si="130"/>
        <v>0</v>
      </c>
      <c r="BQ60" s="229">
        <f t="shared" si="130"/>
        <v>0</v>
      </c>
      <c r="BR60" s="229">
        <f t="shared" si="130"/>
        <v>0</v>
      </c>
      <c r="BS60" s="229">
        <f t="shared" si="130"/>
        <v>0</v>
      </c>
      <c r="BT60" s="229">
        <f t="shared" si="130"/>
        <v>0</v>
      </c>
      <c r="BU60" s="229">
        <f t="shared" si="130"/>
        <v>0</v>
      </c>
      <c r="BV60" s="229">
        <f t="shared" si="130"/>
        <v>0</v>
      </c>
      <c r="BW60" s="229">
        <f t="shared" si="130"/>
        <v>0</v>
      </c>
      <c r="BX60" s="229">
        <f t="shared" si="130"/>
        <v>0</v>
      </c>
      <c r="BY60" s="229">
        <f t="shared" si="130"/>
        <v>0</v>
      </c>
      <c r="BZ60" s="229">
        <f t="shared" si="130"/>
        <v>0</v>
      </c>
    </row>
    <row r="61" spans="1:78" x14ac:dyDescent="0.2">
      <c r="A61" s="7" t="str">
        <v>Roll-in 8</v>
      </c>
      <c r="B61" s="7">
        <v>0</v>
      </c>
      <c r="C61" s="7">
        <f t="shared" si="33"/>
        <v>50</v>
      </c>
      <c r="D61" s="165">
        <f t="shared" si="34"/>
        <v>44985</v>
      </c>
      <c r="E61" s="302">
        <f>HLOOKUP(D61,INPUTS!$D$52:$BW$59,IF(B61=1,3,7),FALSE)</f>
        <v>0</v>
      </c>
      <c r="F61" s="303"/>
      <c r="G61" s="229">
        <f t="shared" ref="G61:AL61" si="131">IF($D61=G$9,$E$61*$G$3/2,IF(AND($C61+$E$3&gt;G$8,G$9&gt;$D61),$E$61*$G$3,0))</f>
        <v>0</v>
      </c>
      <c r="H61" s="229">
        <f t="shared" si="131"/>
        <v>0</v>
      </c>
      <c r="I61" s="229">
        <f t="shared" si="131"/>
        <v>0</v>
      </c>
      <c r="J61" s="229">
        <f t="shared" si="131"/>
        <v>0</v>
      </c>
      <c r="K61" s="229">
        <f t="shared" si="131"/>
        <v>0</v>
      </c>
      <c r="L61" s="229">
        <f t="shared" si="131"/>
        <v>0</v>
      </c>
      <c r="M61" s="229">
        <f t="shared" si="131"/>
        <v>0</v>
      </c>
      <c r="N61" s="229">
        <f t="shared" si="131"/>
        <v>0</v>
      </c>
      <c r="O61" s="229">
        <f t="shared" si="131"/>
        <v>0</v>
      </c>
      <c r="P61" s="229">
        <f t="shared" si="131"/>
        <v>0</v>
      </c>
      <c r="Q61" s="229">
        <f t="shared" si="131"/>
        <v>0</v>
      </c>
      <c r="R61" s="229">
        <f t="shared" si="131"/>
        <v>0</v>
      </c>
      <c r="S61" s="229">
        <f t="shared" si="131"/>
        <v>0</v>
      </c>
      <c r="T61" s="229">
        <f t="shared" si="131"/>
        <v>0</v>
      </c>
      <c r="U61" s="229">
        <f t="shared" si="131"/>
        <v>0</v>
      </c>
      <c r="V61" s="229">
        <f t="shared" si="131"/>
        <v>0</v>
      </c>
      <c r="W61" s="229">
        <f t="shared" si="131"/>
        <v>0</v>
      </c>
      <c r="X61" s="229">
        <f t="shared" si="131"/>
        <v>0</v>
      </c>
      <c r="Y61" s="229">
        <f t="shared" si="131"/>
        <v>0</v>
      </c>
      <c r="Z61" s="229">
        <f t="shared" si="131"/>
        <v>0</v>
      </c>
      <c r="AA61" s="229">
        <f t="shared" si="131"/>
        <v>0</v>
      </c>
      <c r="AB61" s="229">
        <f t="shared" si="131"/>
        <v>0</v>
      </c>
      <c r="AC61" s="229">
        <f t="shared" si="131"/>
        <v>0</v>
      </c>
      <c r="AD61" s="229">
        <f t="shared" si="131"/>
        <v>0</v>
      </c>
      <c r="AE61" s="229">
        <f t="shared" si="131"/>
        <v>0</v>
      </c>
      <c r="AF61" s="229">
        <f t="shared" si="131"/>
        <v>0</v>
      </c>
      <c r="AG61" s="229">
        <f t="shared" si="131"/>
        <v>0</v>
      </c>
      <c r="AH61" s="229">
        <f t="shared" si="131"/>
        <v>0</v>
      </c>
      <c r="AI61" s="229">
        <f t="shared" si="131"/>
        <v>0</v>
      </c>
      <c r="AJ61" s="229">
        <f t="shared" si="131"/>
        <v>0</v>
      </c>
      <c r="AK61" s="229">
        <f t="shared" si="131"/>
        <v>0</v>
      </c>
      <c r="AL61" s="229">
        <f t="shared" si="131"/>
        <v>0</v>
      </c>
      <c r="AM61" s="229">
        <f t="shared" ref="AM61:BZ61" si="132">IF($D61=AM$9,$E$61*$G$3/2,IF(AND($C61+$E$3&gt;AM$8,AM$9&gt;$D61),$E$61*$G$3,0))</f>
        <v>0</v>
      </c>
      <c r="AN61" s="229">
        <f t="shared" si="132"/>
        <v>0</v>
      </c>
      <c r="AO61" s="229">
        <f t="shared" si="132"/>
        <v>0</v>
      </c>
      <c r="AP61" s="229">
        <f t="shared" si="132"/>
        <v>0</v>
      </c>
      <c r="AQ61" s="229">
        <f t="shared" si="132"/>
        <v>0</v>
      </c>
      <c r="AR61" s="229">
        <f t="shared" si="132"/>
        <v>0</v>
      </c>
      <c r="AS61" s="229">
        <f t="shared" si="132"/>
        <v>0</v>
      </c>
      <c r="AT61" s="229">
        <f t="shared" si="132"/>
        <v>0</v>
      </c>
      <c r="AU61" s="229">
        <f t="shared" si="132"/>
        <v>0</v>
      </c>
      <c r="AV61" s="229">
        <f t="shared" si="132"/>
        <v>0</v>
      </c>
      <c r="AW61" s="229">
        <f t="shared" si="132"/>
        <v>0</v>
      </c>
      <c r="AX61" s="229">
        <f t="shared" si="132"/>
        <v>0</v>
      </c>
      <c r="AY61" s="229">
        <f t="shared" si="132"/>
        <v>0</v>
      </c>
      <c r="AZ61" s="229">
        <f t="shared" si="132"/>
        <v>0</v>
      </c>
      <c r="BA61" s="229">
        <f t="shared" si="132"/>
        <v>0</v>
      </c>
      <c r="BB61" s="229">
        <f t="shared" si="132"/>
        <v>0</v>
      </c>
      <c r="BC61" s="229">
        <f t="shared" si="132"/>
        <v>0</v>
      </c>
      <c r="BD61" s="229">
        <f t="shared" si="132"/>
        <v>0</v>
      </c>
      <c r="BE61" s="229">
        <f t="shared" si="132"/>
        <v>0</v>
      </c>
      <c r="BF61" s="229">
        <f t="shared" si="132"/>
        <v>0</v>
      </c>
      <c r="BG61" s="229">
        <f t="shared" si="132"/>
        <v>0</v>
      </c>
      <c r="BH61" s="229">
        <f t="shared" si="132"/>
        <v>0</v>
      </c>
      <c r="BI61" s="229">
        <f t="shared" si="132"/>
        <v>0</v>
      </c>
      <c r="BJ61" s="229">
        <f t="shared" si="132"/>
        <v>0</v>
      </c>
      <c r="BK61" s="229">
        <f t="shared" si="132"/>
        <v>0</v>
      </c>
      <c r="BL61" s="229">
        <f t="shared" si="132"/>
        <v>0</v>
      </c>
      <c r="BM61" s="229">
        <f t="shared" si="132"/>
        <v>0</v>
      </c>
      <c r="BN61" s="229">
        <f t="shared" si="132"/>
        <v>0</v>
      </c>
      <c r="BO61" s="229">
        <f t="shared" si="132"/>
        <v>0</v>
      </c>
      <c r="BP61" s="229">
        <f t="shared" si="132"/>
        <v>0</v>
      </c>
      <c r="BQ61" s="229">
        <f t="shared" si="132"/>
        <v>0</v>
      </c>
      <c r="BR61" s="229">
        <f t="shared" si="132"/>
        <v>0</v>
      </c>
      <c r="BS61" s="229">
        <f t="shared" si="132"/>
        <v>0</v>
      </c>
      <c r="BT61" s="229">
        <f t="shared" si="132"/>
        <v>0</v>
      </c>
      <c r="BU61" s="229">
        <f t="shared" si="132"/>
        <v>0</v>
      </c>
      <c r="BV61" s="229">
        <f t="shared" si="132"/>
        <v>0</v>
      </c>
      <c r="BW61" s="229">
        <f t="shared" si="132"/>
        <v>0</v>
      </c>
      <c r="BX61" s="229">
        <f t="shared" si="132"/>
        <v>0</v>
      </c>
      <c r="BY61" s="229">
        <f t="shared" si="132"/>
        <v>0</v>
      </c>
      <c r="BZ61" s="229">
        <f t="shared" si="132"/>
        <v>0</v>
      </c>
    </row>
    <row r="62" spans="1:78" x14ac:dyDescent="0.2">
      <c r="A62" s="7" t="str">
        <v>Roll-in 9</v>
      </c>
      <c r="B62" s="7">
        <v>0</v>
      </c>
      <c r="C62" s="7">
        <f t="shared" si="33"/>
        <v>51</v>
      </c>
      <c r="D62" s="165">
        <f t="shared" si="34"/>
        <v>45016</v>
      </c>
      <c r="E62" s="302">
        <f>HLOOKUP(D62,INPUTS!$D$52:$BW$59,IF(B62=1,3,7),FALSE)</f>
        <v>0</v>
      </c>
      <c r="F62" s="303"/>
      <c r="G62" s="229">
        <f t="shared" ref="G62:AL62" si="133">IF($D62=G$9,$E$62*$G$3/2,IF(AND($C62+$E$3&gt;G$8,G$9&gt;$D62),$E$62*$G$3,0))</f>
        <v>0</v>
      </c>
      <c r="H62" s="229">
        <f t="shared" si="133"/>
        <v>0</v>
      </c>
      <c r="I62" s="229">
        <f t="shared" si="133"/>
        <v>0</v>
      </c>
      <c r="J62" s="229">
        <f t="shared" si="133"/>
        <v>0</v>
      </c>
      <c r="K62" s="229">
        <f t="shared" si="133"/>
        <v>0</v>
      </c>
      <c r="L62" s="229">
        <f t="shared" si="133"/>
        <v>0</v>
      </c>
      <c r="M62" s="229">
        <f t="shared" si="133"/>
        <v>0</v>
      </c>
      <c r="N62" s="229">
        <f t="shared" si="133"/>
        <v>0</v>
      </c>
      <c r="O62" s="229">
        <f t="shared" si="133"/>
        <v>0</v>
      </c>
      <c r="P62" s="229">
        <f t="shared" si="133"/>
        <v>0</v>
      </c>
      <c r="Q62" s="229">
        <f t="shared" si="133"/>
        <v>0</v>
      </c>
      <c r="R62" s="229">
        <f t="shared" si="133"/>
        <v>0</v>
      </c>
      <c r="S62" s="229">
        <f t="shared" si="133"/>
        <v>0</v>
      </c>
      <c r="T62" s="229">
        <f t="shared" si="133"/>
        <v>0</v>
      </c>
      <c r="U62" s="229">
        <f t="shared" si="133"/>
        <v>0</v>
      </c>
      <c r="V62" s="229">
        <f t="shared" si="133"/>
        <v>0</v>
      </c>
      <c r="W62" s="229">
        <f t="shared" si="133"/>
        <v>0</v>
      </c>
      <c r="X62" s="229">
        <f t="shared" si="133"/>
        <v>0</v>
      </c>
      <c r="Y62" s="229">
        <f t="shared" si="133"/>
        <v>0</v>
      </c>
      <c r="Z62" s="229">
        <f t="shared" si="133"/>
        <v>0</v>
      </c>
      <c r="AA62" s="229">
        <f t="shared" si="133"/>
        <v>0</v>
      </c>
      <c r="AB62" s="229">
        <f t="shared" si="133"/>
        <v>0</v>
      </c>
      <c r="AC62" s="229">
        <f t="shared" si="133"/>
        <v>0</v>
      </c>
      <c r="AD62" s="229">
        <f t="shared" si="133"/>
        <v>0</v>
      </c>
      <c r="AE62" s="229">
        <f t="shared" si="133"/>
        <v>0</v>
      </c>
      <c r="AF62" s="229">
        <f t="shared" si="133"/>
        <v>0</v>
      </c>
      <c r="AG62" s="229">
        <f t="shared" si="133"/>
        <v>0</v>
      </c>
      <c r="AH62" s="229">
        <f t="shared" si="133"/>
        <v>0</v>
      </c>
      <c r="AI62" s="229">
        <f t="shared" si="133"/>
        <v>0</v>
      </c>
      <c r="AJ62" s="229">
        <f t="shared" si="133"/>
        <v>0</v>
      </c>
      <c r="AK62" s="229">
        <f t="shared" si="133"/>
        <v>0</v>
      </c>
      <c r="AL62" s="229">
        <f t="shared" si="133"/>
        <v>0</v>
      </c>
      <c r="AM62" s="229">
        <f t="shared" ref="AM62:BZ62" si="134">IF($D62=AM$9,$E$62*$G$3/2,IF(AND($C62+$E$3&gt;AM$8,AM$9&gt;$D62),$E$62*$G$3,0))</f>
        <v>0</v>
      </c>
      <c r="AN62" s="229">
        <f t="shared" si="134"/>
        <v>0</v>
      </c>
      <c r="AO62" s="229">
        <f t="shared" si="134"/>
        <v>0</v>
      </c>
      <c r="AP62" s="229">
        <f t="shared" si="134"/>
        <v>0</v>
      </c>
      <c r="AQ62" s="229">
        <f t="shared" si="134"/>
        <v>0</v>
      </c>
      <c r="AR62" s="229">
        <f t="shared" si="134"/>
        <v>0</v>
      </c>
      <c r="AS62" s="229">
        <f t="shared" si="134"/>
        <v>0</v>
      </c>
      <c r="AT62" s="229">
        <f t="shared" si="134"/>
        <v>0</v>
      </c>
      <c r="AU62" s="229">
        <f t="shared" si="134"/>
        <v>0</v>
      </c>
      <c r="AV62" s="229">
        <f t="shared" si="134"/>
        <v>0</v>
      </c>
      <c r="AW62" s="229">
        <f t="shared" si="134"/>
        <v>0</v>
      </c>
      <c r="AX62" s="229">
        <f t="shared" si="134"/>
        <v>0</v>
      </c>
      <c r="AY62" s="229">
        <f t="shared" si="134"/>
        <v>0</v>
      </c>
      <c r="AZ62" s="229">
        <f t="shared" si="134"/>
        <v>0</v>
      </c>
      <c r="BA62" s="229">
        <f t="shared" si="134"/>
        <v>0</v>
      </c>
      <c r="BB62" s="229">
        <f t="shared" si="134"/>
        <v>0</v>
      </c>
      <c r="BC62" s="229">
        <f t="shared" si="134"/>
        <v>0</v>
      </c>
      <c r="BD62" s="229">
        <f t="shared" si="134"/>
        <v>0</v>
      </c>
      <c r="BE62" s="229">
        <f t="shared" si="134"/>
        <v>0</v>
      </c>
      <c r="BF62" s="229">
        <f t="shared" si="134"/>
        <v>0</v>
      </c>
      <c r="BG62" s="229">
        <f t="shared" si="134"/>
        <v>0</v>
      </c>
      <c r="BH62" s="229">
        <f t="shared" si="134"/>
        <v>0</v>
      </c>
      <c r="BI62" s="229">
        <f t="shared" si="134"/>
        <v>0</v>
      </c>
      <c r="BJ62" s="229">
        <f t="shared" si="134"/>
        <v>0</v>
      </c>
      <c r="BK62" s="229">
        <f t="shared" si="134"/>
        <v>0</v>
      </c>
      <c r="BL62" s="229">
        <f t="shared" si="134"/>
        <v>0</v>
      </c>
      <c r="BM62" s="229">
        <f t="shared" si="134"/>
        <v>0</v>
      </c>
      <c r="BN62" s="229">
        <f t="shared" si="134"/>
        <v>0</v>
      </c>
      <c r="BO62" s="229">
        <f t="shared" si="134"/>
        <v>0</v>
      </c>
      <c r="BP62" s="229">
        <f t="shared" si="134"/>
        <v>0</v>
      </c>
      <c r="BQ62" s="229">
        <f t="shared" si="134"/>
        <v>0</v>
      </c>
      <c r="BR62" s="229">
        <f t="shared" si="134"/>
        <v>0</v>
      </c>
      <c r="BS62" s="229">
        <f t="shared" si="134"/>
        <v>0</v>
      </c>
      <c r="BT62" s="229">
        <f t="shared" si="134"/>
        <v>0</v>
      </c>
      <c r="BU62" s="229">
        <f t="shared" si="134"/>
        <v>0</v>
      </c>
      <c r="BV62" s="229">
        <f t="shared" si="134"/>
        <v>0</v>
      </c>
      <c r="BW62" s="229">
        <f t="shared" si="134"/>
        <v>0</v>
      </c>
      <c r="BX62" s="229">
        <f t="shared" si="134"/>
        <v>0</v>
      </c>
      <c r="BY62" s="229">
        <f t="shared" si="134"/>
        <v>0</v>
      </c>
      <c r="BZ62" s="229">
        <f t="shared" si="134"/>
        <v>0</v>
      </c>
    </row>
    <row r="63" spans="1:78" x14ac:dyDescent="0.2">
      <c r="A63" s="7" t="str">
        <v>Roll-in 9</v>
      </c>
      <c r="B63" s="7">
        <v>0</v>
      </c>
      <c r="C63" s="7">
        <f t="shared" si="33"/>
        <v>52</v>
      </c>
      <c r="D63" s="165">
        <f t="shared" si="34"/>
        <v>45046</v>
      </c>
      <c r="E63" s="302">
        <f>HLOOKUP(D63,INPUTS!$D$52:$BW$59,IF(B63=1,3,7),FALSE)</f>
        <v>0</v>
      </c>
      <c r="F63" s="303"/>
      <c r="G63" s="229">
        <f t="shared" ref="G63:AL63" si="135">IF($D63=G$9,$E$63*$G$3/2,IF(AND($C63+$E$3&gt;G$8,G$9&gt;$D63),$E$63*$G$3,0))</f>
        <v>0</v>
      </c>
      <c r="H63" s="229">
        <f t="shared" si="135"/>
        <v>0</v>
      </c>
      <c r="I63" s="229">
        <f t="shared" si="135"/>
        <v>0</v>
      </c>
      <c r="J63" s="229">
        <f t="shared" si="135"/>
        <v>0</v>
      </c>
      <c r="K63" s="229">
        <f t="shared" si="135"/>
        <v>0</v>
      </c>
      <c r="L63" s="229">
        <f t="shared" si="135"/>
        <v>0</v>
      </c>
      <c r="M63" s="229">
        <f t="shared" si="135"/>
        <v>0</v>
      </c>
      <c r="N63" s="229">
        <f t="shared" si="135"/>
        <v>0</v>
      </c>
      <c r="O63" s="229">
        <f t="shared" si="135"/>
        <v>0</v>
      </c>
      <c r="P63" s="229">
        <f t="shared" si="135"/>
        <v>0</v>
      </c>
      <c r="Q63" s="229">
        <f t="shared" si="135"/>
        <v>0</v>
      </c>
      <c r="R63" s="229">
        <f t="shared" si="135"/>
        <v>0</v>
      </c>
      <c r="S63" s="229">
        <f t="shared" si="135"/>
        <v>0</v>
      </c>
      <c r="T63" s="229">
        <f t="shared" si="135"/>
        <v>0</v>
      </c>
      <c r="U63" s="229">
        <f t="shared" si="135"/>
        <v>0</v>
      </c>
      <c r="V63" s="229">
        <f t="shared" si="135"/>
        <v>0</v>
      </c>
      <c r="W63" s="229">
        <f t="shared" si="135"/>
        <v>0</v>
      </c>
      <c r="X63" s="229">
        <f t="shared" si="135"/>
        <v>0</v>
      </c>
      <c r="Y63" s="229">
        <f t="shared" si="135"/>
        <v>0</v>
      </c>
      <c r="Z63" s="229">
        <f t="shared" si="135"/>
        <v>0</v>
      </c>
      <c r="AA63" s="229">
        <f t="shared" si="135"/>
        <v>0</v>
      </c>
      <c r="AB63" s="229">
        <f t="shared" si="135"/>
        <v>0</v>
      </c>
      <c r="AC63" s="229">
        <f t="shared" si="135"/>
        <v>0</v>
      </c>
      <c r="AD63" s="229">
        <f t="shared" si="135"/>
        <v>0</v>
      </c>
      <c r="AE63" s="229">
        <f t="shared" si="135"/>
        <v>0</v>
      </c>
      <c r="AF63" s="229">
        <f t="shared" si="135"/>
        <v>0</v>
      </c>
      <c r="AG63" s="229">
        <f t="shared" si="135"/>
        <v>0</v>
      </c>
      <c r="AH63" s="229">
        <f t="shared" si="135"/>
        <v>0</v>
      </c>
      <c r="AI63" s="229">
        <f t="shared" si="135"/>
        <v>0</v>
      </c>
      <c r="AJ63" s="229">
        <f t="shared" si="135"/>
        <v>0</v>
      </c>
      <c r="AK63" s="229">
        <f t="shared" si="135"/>
        <v>0</v>
      </c>
      <c r="AL63" s="229">
        <f t="shared" si="135"/>
        <v>0</v>
      </c>
      <c r="AM63" s="229">
        <f t="shared" ref="AM63:BZ63" si="136">IF($D63=AM$9,$E$63*$G$3/2,IF(AND($C63+$E$3&gt;AM$8,AM$9&gt;$D63),$E$63*$G$3,0))</f>
        <v>0</v>
      </c>
      <c r="AN63" s="229">
        <f t="shared" si="136"/>
        <v>0</v>
      </c>
      <c r="AO63" s="229">
        <f t="shared" si="136"/>
        <v>0</v>
      </c>
      <c r="AP63" s="229">
        <f t="shared" si="136"/>
        <v>0</v>
      </c>
      <c r="AQ63" s="229">
        <f t="shared" si="136"/>
        <v>0</v>
      </c>
      <c r="AR63" s="229">
        <f t="shared" si="136"/>
        <v>0</v>
      </c>
      <c r="AS63" s="229">
        <f t="shared" si="136"/>
        <v>0</v>
      </c>
      <c r="AT63" s="229">
        <f t="shared" si="136"/>
        <v>0</v>
      </c>
      <c r="AU63" s="229">
        <f t="shared" si="136"/>
        <v>0</v>
      </c>
      <c r="AV63" s="229">
        <f t="shared" si="136"/>
        <v>0</v>
      </c>
      <c r="AW63" s="229">
        <f t="shared" si="136"/>
        <v>0</v>
      </c>
      <c r="AX63" s="229">
        <f t="shared" si="136"/>
        <v>0</v>
      </c>
      <c r="AY63" s="229">
        <f t="shared" si="136"/>
        <v>0</v>
      </c>
      <c r="AZ63" s="229">
        <f t="shared" si="136"/>
        <v>0</v>
      </c>
      <c r="BA63" s="229">
        <f t="shared" si="136"/>
        <v>0</v>
      </c>
      <c r="BB63" s="229">
        <f t="shared" si="136"/>
        <v>0</v>
      </c>
      <c r="BC63" s="229">
        <f t="shared" si="136"/>
        <v>0</v>
      </c>
      <c r="BD63" s="229">
        <f t="shared" si="136"/>
        <v>0</v>
      </c>
      <c r="BE63" s="229">
        <f t="shared" si="136"/>
        <v>0</v>
      </c>
      <c r="BF63" s="229">
        <f t="shared" si="136"/>
        <v>0</v>
      </c>
      <c r="BG63" s="229">
        <f t="shared" si="136"/>
        <v>0</v>
      </c>
      <c r="BH63" s="229">
        <f t="shared" si="136"/>
        <v>0</v>
      </c>
      <c r="BI63" s="229">
        <f t="shared" si="136"/>
        <v>0</v>
      </c>
      <c r="BJ63" s="229">
        <f t="shared" si="136"/>
        <v>0</v>
      </c>
      <c r="BK63" s="229">
        <f t="shared" si="136"/>
        <v>0</v>
      </c>
      <c r="BL63" s="229">
        <f t="shared" si="136"/>
        <v>0</v>
      </c>
      <c r="BM63" s="229">
        <f t="shared" si="136"/>
        <v>0</v>
      </c>
      <c r="BN63" s="229">
        <f t="shared" si="136"/>
        <v>0</v>
      </c>
      <c r="BO63" s="229">
        <f t="shared" si="136"/>
        <v>0</v>
      </c>
      <c r="BP63" s="229">
        <f t="shared" si="136"/>
        <v>0</v>
      </c>
      <c r="BQ63" s="229">
        <f t="shared" si="136"/>
        <v>0</v>
      </c>
      <c r="BR63" s="229">
        <f t="shared" si="136"/>
        <v>0</v>
      </c>
      <c r="BS63" s="229">
        <f t="shared" si="136"/>
        <v>0</v>
      </c>
      <c r="BT63" s="229">
        <f t="shared" si="136"/>
        <v>0</v>
      </c>
      <c r="BU63" s="229">
        <f t="shared" si="136"/>
        <v>0</v>
      </c>
      <c r="BV63" s="229">
        <f t="shared" si="136"/>
        <v>0</v>
      </c>
      <c r="BW63" s="229">
        <f t="shared" si="136"/>
        <v>0</v>
      </c>
      <c r="BX63" s="229">
        <f t="shared" si="136"/>
        <v>0</v>
      </c>
      <c r="BY63" s="229">
        <f t="shared" si="136"/>
        <v>0</v>
      </c>
      <c r="BZ63" s="229">
        <f t="shared" si="136"/>
        <v>0</v>
      </c>
    </row>
    <row r="64" spans="1:78" x14ac:dyDescent="0.2">
      <c r="A64" s="7" t="str">
        <v>Roll-in 9</v>
      </c>
      <c r="B64" s="7">
        <v>0</v>
      </c>
      <c r="C64" s="7">
        <f t="shared" si="33"/>
        <v>53</v>
      </c>
      <c r="D64" s="165">
        <f t="shared" si="34"/>
        <v>45077</v>
      </c>
      <c r="E64" s="302">
        <f>HLOOKUP(D64,INPUTS!$D$52:$BW$59,IF(B64=1,3,7),FALSE)</f>
        <v>0</v>
      </c>
      <c r="F64" s="303"/>
      <c r="G64" s="229">
        <f t="shared" ref="G64:AL64" si="137">IF($D64=G$9,$E$64*$G$3/2,IF(AND($C64+$E$3&gt;G$8,G$9&gt;$D64),$E$64*$G$3,0))</f>
        <v>0</v>
      </c>
      <c r="H64" s="229">
        <f t="shared" si="137"/>
        <v>0</v>
      </c>
      <c r="I64" s="229">
        <f t="shared" si="137"/>
        <v>0</v>
      </c>
      <c r="J64" s="229">
        <f t="shared" si="137"/>
        <v>0</v>
      </c>
      <c r="K64" s="229">
        <f t="shared" si="137"/>
        <v>0</v>
      </c>
      <c r="L64" s="229">
        <f t="shared" si="137"/>
        <v>0</v>
      </c>
      <c r="M64" s="229">
        <f t="shared" si="137"/>
        <v>0</v>
      </c>
      <c r="N64" s="229">
        <f t="shared" si="137"/>
        <v>0</v>
      </c>
      <c r="O64" s="229">
        <f t="shared" si="137"/>
        <v>0</v>
      </c>
      <c r="P64" s="229">
        <f t="shared" si="137"/>
        <v>0</v>
      </c>
      <c r="Q64" s="229">
        <f t="shared" si="137"/>
        <v>0</v>
      </c>
      <c r="R64" s="229">
        <f t="shared" si="137"/>
        <v>0</v>
      </c>
      <c r="S64" s="229">
        <f t="shared" si="137"/>
        <v>0</v>
      </c>
      <c r="T64" s="229">
        <f t="shared" si="137"/>
        <v>0</v>
      </c>
      <c r="U64" s="229">
        <f t="shared" si="137"/>
        <v>0</v>
      </c>
      <c r="V64" s="229">
        <f t="shared" si="137"/>
        <v>0</v>
      </c>
      <c r="W64" s="229">
        <f t="shared" si="137"/>
        <v>0</v>
      </c>
      <c r="X64" s="229">
        <f t="shared" si="137"/>
        <v>0</v>
      </c>
      <c r="Y64" s="229">
        <f t="shared" si="137"/>
        <v>0</v>
      </c>
      <c r="Z64" s="229">
        <f t="shared" si="137"/>
        <v>0</v>
      </c>
      <c r="AA64" s="229">
        <f t="shared" si="137"/>
        <v>0</v>
      </c>
      <c r="AB64" s="229">
        <f t="shared" si="137"/>
        <v>0</v>
      </c>
      <c r="AC64" s="229">
        <f t="shared" si="137"/>
        <v>0</v>
      </c>
      <c r="AD64" s="229">
        <f t="shared" si="137"/>
        <v>0</v>
      </c>
      <c r="AE64" s="229">
        <f t="shared" si="137"/>
        <v>0</v>
      </c>
      <c r="AF64" s="229">
        <f t="shared" si="137"/>
        <v>0</v>
      </c>
      <c r="AG64" s="229">
        <f t="shared" si="137"/>
        <v>0</v>
      </c>
      <c r="AH64" s="229">
        <f t="shared" si="137"/>
        <v>0</v>
      </c>
      <c r="AI64" s="229">
        <f t="shared" si="137"/>
        <v>0</v>
      </c>
      <c r="AJ64" s="229">
        <f t="shared" si="137"/>
        <v>0</v>
      </c>
      <c r="AK64" s="229">
        <f t="shared" si="137"/>
        <v>0</v>
      </c>
      <c r="AL64" s="229">
        <f t="shared" si="137"/>
        <v>0</v>
      </c>
      <c r="AM64" s="229">
        <f t="shared" ref="AM64:BZ64" si="138">IF($D64=AM$9,$E$64*$G$3/2,IF(AND($C64+$E$3&gt;AM$8,AM$9&gt;$D64),$E$64*$G$3,0))</f>
        <v>0</v>
      </c>
      <c r="AN64" s="229">
        <f t="shared" si="138"/>
        <v>0</v>
      </c>
      <c r="AO64" s="229">
        <f t="shared" si="138"/>
        <v>0</v>
      </c>
      <c r="AP64" s="229">
        <f t="shared" si="138"/>
        <v>0</v>
      </c>
      <c r="AQ64" s="229">
        <f t="shared" si="138"/>
        <v>0</v>
      </c>
      <c r="AR64" s="229">
        <f t="shared" si="138"/>
        <v>0</v>
      </c>
      <c r="AS64" s="229">
        <f t="shared" si="138"/>
        <v>0</v>
      </c>
      <c r="AT64" s="229">
        <f t="shared" si="138"/>
        <v>0</v>
      </c>
      <c r="AU64" s="229">
        <f t="shared" si="138"/>
        <v>0</v>
      </c>
      <c r="AV64" s="229">
        <f t="shared" si="138"/>
        <v>0</v>
      </c>
      <c r="AW64" s="229">
        <f t="shared" si="138"/>
        <v>0</v>
      </c>
      <c r="AX64" s="229">
        <f t="shared" si="138"/>
        <v>0</v>
      </c>
      <c r="AY64" s="229">
        <f t="shared" si="138"/>
        <v>0</v>
      </c>
      <c r="AZ64" s="229">
        <f t="shared" si="138"/>
        <v>0</v>
      </c>
      <c r="BA64" s="229">
        <f t="shared" si="138"/>
        <v>0</v>
      </c>
      <c r="BB64" s="229">
        <f t="shared" si="138"/>
        <v>0</v>
      </c>
      <c r="BC64" s="229">
        <f t="shared" si="138"/>
        <v>0</v>
      </c>
      <c r="BD64" s="229">
        <f t="shared" si="138"/>
        <v>0</v>
      </c>
      <c r="BE64" s="229">
        <f t="shared" si="138"/>
        <v>0</v>
      </c>
      <c r="BF64" s="229">
        <f t="shared" si="138"/>
        <v>0</v>
      </c>
      <c r="BG64" s="229">
        <f t="shared" si="138"/>
        <v>0</v>
      </c>
      <c r="BH64" s="229">
        <f t="shared" si="138"/>
        <v>0</v>
      </c>
      <c r="BI64" s="229">
        <f t="shared" si="138"/>
        <v>0</v>
      </c>
      <c r="BJ64" s="229">
        <f t="shared" si="138"/>
        <v>0</v>
      </c>
      <c r="BK64" s="229">
        <f t="shared" si="138"/>
        <v>0</v>
      </c>
      <c r="BL64" s="229">
        <f t="shared" si="138"/>
        <v>0</v>
      </c>
      <c r="BM64" s="229">
        <f t="shared" si="138"/>
        <v>0</v>
      </c>
      <c r="BN64" s="229">
        <f t="shared" si="138"/>
        <v>0</v>
      </c>
      <c r="BO64" s="229">
        <f t="shared" si="138"/>
        <v>0</v>
      </c>
      <c r="BP64" s="229">
        <f t="shared" si="138"/>
        <v>0</v>
      </c>
      <c r="BQ64" s="229">
        <f t="shared" si="138"/>
        <v>0</v>
      </c>
      <c r="BR64" s="229">
        <f t="shared" si="138"/>
        <v>0</v>
      </c>
      <c r="BS64" s="229">
        <f t="shared" si="138"/>
        <v>0</v>
      </c>
      <c r="BT64" s="229">
        <f t="shared" si="138"/>
        <v>0</v>
      </c>
      <c r="BU64" s="229">
        <f t="shared" si="138"/>
        <v>0</v>
      </c>
      <c r="BV64" s="229">
        <f t="shared" si="138"/>
        <v>0</v>
      </c>
      <c r="BW64" s="229">
        <f t="shared" si="138"/>
        <v>0</v>
      </c>
      <c r="BX64" s="229">
        <f t="shared" si="138"/>
        <v>0</v>
      </c>
      <c r="BY64" s="229">
        <f t="shared" si="138"/>
        <v>0</v>
      </c>
      <c r="BZ64" s="229">
        <f t="shared" si="138"/>
        <v>0</v>
      </c>
    </row>
    <row r="65" spans="1:78" x14ac:dyDescent="0.2">
      <c r="A65" s="7" t="str">
        <v>Roll-in 9</v>
      </c>
      <c r="B65" s="7">
        <v>0</v>
      </c>
      <c r="C65" s="7">
        <f t="shared" si="33"/>
        <v>54</v>
      </c>
      <c r="D65" s="165">
        <f t="shared" si="34"/>
        <v>45107</v>
      </c>
      <c r="E65" s="302">
        <f>HLOOKUP(D65,INPUTS!$D$52:$BW$59,IF(B65=1,3,7),FALSE)</f>
        <v>0</v>
      </c>
      <c r="F65" s="303"/>
      <c r="G65" s="229">
        <f t="shared" ref="G65:AL65" si="139">IF($D65=G$9,$E$65*$G$3/2,IF(AND($C65+$E$3&gt;G$8,G$9&gt;$D65),$E$65*$G$3,0))</f>
        <v>0</v>
      </c>
      <c r="H65" s="229">
        <f t="shared" si="139"/>
        <v>0</v>
      </c>
      <c r="I65" s="229">
        <f t="shared" si="139"/>
        <v>0</v>
      </c>
      <c r="J65" s="229">
        <f t="shared" si="139"/>
        <v>0</v>
      </c>
      <c r="K65" s="229">
        <f t="shared" si="139"/>
        <v>0</v>
      </c>
      <c r="L65" s="229">
        <f t="shared" si="139"/>
        <v>0</v>
      </c>
      <c r="M65" s="229">
        <f t="shared" si="139"/>
        <v>0</v>
      </c>
      <c r="N65" s="229">
        <f t="shared" si="139"/>
        <v>0</v>
      </c>
      <c r="O65" s="229">
        <f t="shared" si="139"/>
        <v>0</v>
      </c>
      <c r="P65" s="229">
        <f t="shared" si="139"/>
        <v>0</v>
      </c>
      <c r="Q65" s="229">
        <f t="shared" si="139"/>
        <v>0</v>
      </c>
      <c r="R65" s="229">
        <f t="shared" si="139"/>
        <v>0</v>
      </c>
      <c r="S65" s="229">
        <f t="shared" si="139"/>
        <v>0</v>
      </c>
      <c r="T65" s="229">
        <f t="shared" si="139"/>
        <v>0</v>
      </c>
      <c r="U65" s="229">
        <f t="shared" si="139"/>
        <v>0</v>
      </c>
      <c r="V65" s="229">
        <f t="shared" si="139"/>
        <v>0</v>
      </c>
      <c r="W65" s="229">
        <f t="shared" si="139"/>
        <v>0</v>
      </c>
      <c r="X65" s="229">
        <f t="shared" si="139"/>
        <v>0</v>
      </c>
      <c r="Y65" s="229">
        <f t="shared" si="139"/>
        <v>0</v>
      </c>
      <c r="Z65" s="229">
        <f t="shared" si="139"/>
        <v>0</v>
      </c>
      <c r="AA65" s="229">
        <f t="shared" si="139"/>
        <v>0</v>
      </c>
      <c r="AB65" s="229">
        <f t="shared" si="139"/>
        <v>0</v>
      </c>
      <c r="AC65" s="229">
        <f t="shared" si="139"/>
        <v>0</v>
      </c>
      <c r="AD65" s="229">
        <f t="shared" si="139"/>
        <v>0</v>
      </c>
      <c r="AE65" s="229">
        <f t="shared" si="139"/>
        <v>0</v>
      </c>
      <c r="AF65" s="229">
        <f t="shared" si="139"/>
        <v>0</v>
      </c>
      <c r="AG65" s="229">
        <f t="shared" si="139"/>
        <v>0</v>
      </c>
      <c r="AH65" s="229">
        <f t="shared" si="139"/>
        <v>0</v>
      </c>
      <c r="AI65" s="229">
        <f t="shared" si="139"/>
        <v>0</v>
      </c>
      <c r="AJ65" s="229">
        <f t="shared" si="139"/>
        <v>0</v>
      </c>
      <c r="AK65" s="229">
        <f t="shared" si="139"/>
        <v>0</v>
      </c>
      <c r="AL65" s="229">
        <f t="shared" si="139"/>
        <v>0</v>
      </c>
      <c r="AM65" s="229">
        <f t="shared" ref="AM65:BZ65" si="140">IF($D65=AM$9,$E$65*$G$3/2,IF(AND($C65+$E$3&gt;AM$8,AM$9&gt;$D65),$E$65*$G$3,0))</f>
        <v>0</v>
      </c>
      <c r="AN65" s="229">
        <f t="shared" si="140"/>
        <v>0</v>
      </c>
      <c r="AO65" s="229">
        <f t="shared" si="140"/>
        <v>0</v>
      </c>
      <c r="AP65" s="229">
        <f t="shared" si="140"/>
        <v>0</v>
      </c>
      <c r="AQ65" s="229">
        <f t="shared" si="140"/>
        <v>0</v>
      </c>
      <c r="AR65" s="229">
        <f t="shared" si="140"/>
        <v>0</v>
      </c>
      <c r="AS65" s="229">
        <f t="shared" si="140"/>
        <v>0</v>
      </c>
      <c r="AT65" s="229">
        <f t="shared" si="140"/>
        <v>0</v>
      </c>
      <c r="AU65" s="229">
        <f t="shared" si="140"/>
        <v>0</v>
      </c>
      <c r="AV65" s="229">
        <f t="shared" si="140"/>
        <v>0</v>
      </c>
      <c r="AW65" s="229">
        <f t="shared" si="140"/>
        <v>0</v>
      </c>
      <c r="AX65" s="229">
        <f t="shared" si="140"/>
        <v>0</v>
      </c>
      <c r="AY65" s="229">
        <f t="shared" si="140"/>
        <v>0</v>
      </c>
      <c r="AZ65" s="229">
        <f t="shared" si="140"/>
        <v>0</v>
      </c>
      <c r="BA65" s="229">
        <f t="shared" si="140"/>
        <v>0</v>
      </c>
      <c r="BB65" s="229">
        <f t="shared" si="140"/>
        <v>0</v>
      </c>
      <c r="BC65" s="229">
        <f t="shared" si="140"/>
        <v>0</v>
      </c>
      <c r="BD65" s="229">
        <f t="shared" si="140"/>
        <v>0</v>
      </c>
      <c r="BE65" s="229">
        <f t="shared" si="140"/>
        <v>0</v>
      </c>
      <c r="BF65" s="229">
        <f t="shared" si="140"/>
        <v>0</v>
      </c>
      <c r="BG65" s="229">
        <f t="shared" si="140"/>
        <v>0</v>
      </c>
      <c r="BH65" s="229">
        <f t="shared" si="140"/>
        <v>0</v>
      </c>
      <c r="BI65" s="229">
        <f t="shared" si="140"/>
        <v>0</v>
      </c>
      <c r="BJ65" s="229">
        <f t="shared" si="140"/>
        <v>0</v>
      </c>
      <c r="BK65" s="229">
        <f t="shared" si="140"/>
        <v>0</v>
      </c>
      <c r="BL65" s="229">
        <f t="shared" si="140"/>
        <v>0</v>
      </c>
      <c r="BM65" s="229">
        <f t="shared" si="140"/>
        <v>0</v>
      </c>
      <c r="BN65" s="229">
        <f t="shared" si="140"/>
        <v>0</v>
      </c>
      <c r="BO65" s="229">
        <f t="shared" si="140"/>
        <v>0</v>
      </c>
      <c r="BP65" s="229">
        <f t="shared" si="140"/>
        <v>0</v>
      </c>
      <c r="BQ65" s="229">
        <f t="shared" si="140"/>
        <v>0</v>
      </c>
      <c r="BR65" s="229">
        <f t="shared" si="140"/>
        <v>0</v>
      </c>
      <c r="BS65" s="229">
        <f t="shared" si="140"/>
        <v>0</v>
      </c>
      <c r="BT65" s="229">
        <f t="shared" si="140"/>
        <v>0</v>
      </c>
      <c r="BU65" s="229">
        <f t="shared" si="140"/>
        <v>0</v>
      </c>
      <c r="BV65" s="229">
        <f t="shared" si="140"/>
        <v>0</v>
      </c>
      <c r="BW65" s="229">
        <f t="shared" si="140"/>
        <v>0</v>
      </c>
      <c r="BX65" s="229">
        <f t="shared" si="140"/>
        <v>0</v>
      </c>
      <c r="BY65" s="229">
        <f t="shared" si="140"/>
        <v>0</v>
      </c>
      <c r="BZ65" s="229">
        <f t="shared" si="140"/>
        <v>0</v>
      </c>
    </row>
    <row r="66" spans="1:78" x14ac:dyDescent="0.2">
      <c r="A66" s="7" t="str">
        <v>Roll-in 9</v>
      </c>
      <c r="B66" s="7">
        <v>0</v>
      </c>
      <c r="C66" s="7">
        <f t="shared" si="33"/>
        <v>55</v>
      </c>
      <c r="D66" s="165">
        <f t="shared" si="34"/>
        <v>45138</v>
      </c>
      <c r="E66" s="302">
        <f>HLOOKUP(D66,INPUTS!$D$52:$BW$59,IF(B66=1,3,7),FALSE)</f>
        <v>0</v>
      </c>
      <c r="F66" s="303"/>
      <c r="G66" s="229">
        <f t="shared" ref="G66:AL66" si="141">IF($D66=G$9,$E$66*$G$3/2,IF(AND($C66+$E$3&gt;G$8,G$9&gt;$D66),$E$66*$G$3,0))</f>
        <v>0</v>
      </c>
      <c r="H66" s="229">
        <f t="shared" si="141"/>
        <v>0</v>
      </c>
      <c r="I66" s="229">
        <f t="shared" si="141"/>
        <v>0</v>
      </c>
      <c r="J66" s="229">
        <f t="shared" si="141"/>
        <v>0</v>
      </c>
      <c r="K66" s="229">
        <f t="shared" si="141"/>
        <v>0</v>
      </c>
      <c r="L66" s="229">
        <f t="shared" si="141"/>
        <v>0</v>
      </c>
      <c r="M66" s="229">
        <f t="shared" si="141"/>
        <v>0</v>
      </c>
      <c r="N66" s="229">
        <f t="shared" si="141"/>
        <v>0</v>
      </c>
      <c r="O66" s="229">
        <f t="shared" si="141"/>
        <v>0</v>
      </c>
      <c r="P66" s="229">
        <f t="shared" si="141"/>
        <v>0</v>
      </c>
      <c r="Q66" s="229">
        <f t="shared" si="141"/>
        <v>0</v>
      </c>
      <c r="R66" s="229">
        <f t="shared" si="141"/>
        <v>0</v>
      </c>
      <c r="S66" s="229">
        <f t="shared" si="141"/>
        <v>0</v>
      </c>
      <c r="T66" s="229">
        <f t="shared" si="141"/>
        <v>0</v>
      </c>
      <c r="U66" s="229">
        <f t="shared" si="141"/>
        <v>0</v>
      </c>
      <c r="V66" s="229">
        <f t="shared" si="141"/>
        <v>0</v>
      </c>
      <c r="W66" s="229">
        <f t="shared" si="141"/>
        <v>0</v>
      </c>
      <c r="X66" s="229">
        <f t="shared" si="141"/>
        <v>0</v>
      </c>
      <c r="Y66" s="229">
        <f t="shared" si="141"/>
        <v>0</v>
      </c>
      <c r="Z66" s="229">
        <f t="shared" si="141"/>
        <v>0</v>
      </c>
      <c r="AA66" s="229">
        <f t="shared" si="141"/>
        <v>0</v>
      </c>
      <c r="AB66" s="229">
        <f t="shared" si="141"/>
        <v>0</v>
      </c>
      <c r="AC66" s="229">
        <f t="shared" si="141"/>
        <v>0</v>
      </c>
      <c r="AD66" s="229">
        <f t="shared" si="141"/>
        <v>0</v>
      </c>
      <c r="AE66" s="229">
        <f t="shared" si="141"/>
        <v>0</v>
      </c>
      <c r="AF66" s="229">
        <f t="shared" si="141"/>
        <v>0</v>
      </c>
      <c r="AG66" s="229">
        <f t="shared" si="141"/>
        <v>0</v>
      </c>
      <c r="AH66" s="229">
        <f t="shared" si="141"/>
        <v>0</v>
      </c>
      <c r="AI66" s="229">
        <f t="shared" si="141"/>
        <v>0</v>
      </c>
      <c r="AJ66" s="229">
        <f t="shared" si="141"/>
        <v>0</v>
      </c>
      <c r="AK66" s="229">
        <f t="shared" si="141"/>
        <v>0</v>
      </c>
      <c r="AL66" s="229">
        <f t="shared" si="141"/>
        <v>0</v>
      </c>
      <c r="AM66" s="229">
        <f t="shared" ref="AM66:BZ66" si="142">IF($D66=AM$9,$E$66*$G$3/2,IF(AND($C66+$E$3&gt;AM$8,AM$9&gt;$D66),$E$66*$G$3,0))</f>
        <v>0</v>
      </c>
      <c r="AN66" s="229">
        <f t="shared" si="142"/>
        <v>0</v>
      </c>
      <c r="AO66" s="229">
        <f t="shared" si="142"/>
        <v>0</v>
      </c>
      <c r="AP66" s="229">
        <f t="shared" si="142"/>
        <v>0</v>
      </c>
      <c r="AQ66" s="229">
        <f t="shared" si="142"/>
        <v>0</v>
      </c>
      <c r="AR66" s="229">
        <f t="shared" si="142"/>
        <v>0</v>
      </c>
      <c r="AS66" s="229">
        <f t="shared" si="142"/>
        <v>0</v>
      </c>
      <c r="AT66" s="229">
        <f t="shared" si="142"/>
        <v>0</v>
      </c>
      <c r="AU66" s="229">
        <f t="shared" si="142"/>
        <v>0</v>
      </c>
      <c r="AV66" s="229">
        <f t="shared" si="142"/>
        <v>0</v>
      </c>
      <c r="AW66" s="229">
        <f t="shared" si="142"/>
        <v>0</v>
      </c>
      <c r="AX66" s="229">
        <f t="shared" si="142"/>
        <v>0</v>
      </c>
      <c r="AY66" s="229">
        <f t="shared" si="142"/>
        <v>0</v>
      </c>
      <c r="AZ66" s="229">
        <f t="shared" si="142"/>
        <v>0</v>
      </c>
      <c r="BA66" s="229">
        <f t="shared" si="142"/>
        <v>0</v>
      </c>
      <c r="BB66" s="229">
        <f t="shared" si="142"/>
        <v>0</v>
      </c>
      <c r="BC66" s="229">
        <f t="shared" si="142"/>
        <v>0</v>
      </c>
      <c r="BD66" s="229">
        <f t="shared" si="142"/>
        <v>0</v>
      </c>
      <c r="BE66" s="229">
        <f t="shared" si="142"/>
        <v>0</v>
      </c>
      <c r="BF66" s="229">
        <f t="shared" si="142"/>
        <v>0</v>
      </c>
      <c r="BG66" s="229">
        <f t="shared" si="142"/>
        <v>0</v>
      </c>
      <c r="BH66" s="229">
        <f t="shared" si="142"/>
        <v>0</v>
      </c>
      <c r="BI66" s="229">
        <f t="shared" si="142"/>
        <v>0</v>
      </c>
      <c r="BJ66" s="229">
        <f t="shared" si="142"/>
        <v>0</v>
      </c>
      <c r="BK66" s="229">
        <f t="shared" si="142"/>
        <v>0</v>
      </c>
      <c r="BL66" s="229">
        <f t="shared" si="142"/>
        <v>0</v>
      </c>
      <c r="BM66" s="229">
        <f t="shared" si="142"/>
        <v>0</v>
      </c>
      <c r="BN66" s="229">
        <f t="shared" si="142"/>
        <v>0</v>
      </c>
      <c r="BO66" s="229">
        <f t="shared" si="142"/>
        <v>0</v>
      </c>
      <c r="BP66" s="229">
        <f t="shared" si="142"/>
        <v>0</v>
      </c>
      <c r="BQ66" s="229">
        <f t="shared" si="142"/>
        <v>0</v>
      </c>
      <c r="BR66" s="229">
        <f t="shared" si="142"/>
        <v>0</v>
      </c>
      <c r="BS66" s="229">
        <f t="shared" si="142"/>
        <v>0</v>
      </c>
      <c r="BT66" s="229">
        <f t="shared" si="142"/>
        <v>0</v>
      </c>
      <c r="BU66" s="229">
        <f t="shared" si="142"/>
        <v>0</v>
      </c>
      <c r="BV66" s="229">
        <f t="shared" si="142"/>
        <v>0</v>
      </c>
      <c r="BW66" s="229">
        <f t="shared" si="142"/>
        <v>0</v>
      </c>
      <c r="BX66" s="229">
        <f t="shared" si="142"/>
        <v>0</v>
      </c>
      <c r="BY66" s="229">
        <f t="shared" si="142"/>
        <v>0</v>
      </c>
      <c r="BZ66" s="229">
        <f t="shared" si="142"/>
        <v>0</v>
      </c>
    </row>
    <row r="67" spans="1:78" x14ac:dyDescent="0.2">
      <c r="A67" s="7" t="str">
        <v>Roll-in 9</v>
      </c>
      <c r="B67" s="7">
        <v>0</v>
      </c>
      <c r="C67" s="7">
        <f t="shared" si="33"/>
        <v>56</v>
      </c>
      <c r="D67" s="165">
        <f t="shared" si="34"/>
        <v>45169</v>
      </c>
      <c r="E67" s="302">
        <f>HLOOKUP(D67,INPUTS!$D$52:$BW$59,IF(B67=1,3,7),FALSE)</f>
        <v>0</v>
      </c>
      <c r="F67" s="303"/>
      <c r="G67" s="229">
        <f t="shared" ref="G67:AL67" si="143">IF($D67=G$9,$E$67*$G$3/2,IF(AND($C67+$E$3&gt;G$8,G$9&gt;$D67),$E$67*$G$3,0))</f>
        <v>0</v>
      </c>
      <c r="H67" s="229">
        <f t="shared" si="143"/>
        <v>0</v>
      </c>
      <c r="I67" s="229">
        <f t="shared" si="143"/>
        <v>0</v>
      </c>
      <c r="J67" s="229">
        <f t="shared" si="143"/>
        <v>0</v>
      </c>
      <c r="K67" s="229">
        <f t="shared" si="143"/>
        <v>0</v>
      </c>
      <c r="L67" s="229">
        <f t="shared" si="143"/>
        <v>0</v>
      </c>
      <c r="M67" s="229">
        <f t="shared" si="143"/>
        <v>0</v>
      </c>
      <c r="N67" s="229">
        <f t="shared" si="143"/>
        <v>0</v>
      </c>
      <c r="O67" s="229">
        <f t="shared" si="143"/>
        <v>0</v>
      </c>
      <c r="P67" s="229">
        <f t="shared" si="143"/>
        <v>0</v>
      </c>
      <c r="Q67" s="229">
        <f t="shared" si="143"/>
        <v>0</v>
      </c>
      <c r="R67" s="229">
        <f t="shared" si="143"/>
        <v>0</v>
      </c>
      <c r="S67" s="229">
        <f t="shared" si="143"/>
        <v>0</v>
      </c>
      <c r="T67" s="229">
        <f t="shared" si="143"/>
        <v>0</v>
      </c>
      <c r="U67" s="229">
        <f t="shared" si="143"/>
        <v>0</v>
      </c>
      <c r="V67" s="229">
        <f t="shared" si="143"/>
        <v>0</v>
      </c>
      <c r="W67" s="229">
        <f t="shared" si="143"/>
        <v>0</v>
      </c>
      <c r="X67" s="229">
        <f t="shared" si="143"/>
        <v>0</v>
      </c>
      <c r="Y67" s="229">
        <f t="shared" si="143"/>
        <v>0</v>
      </c>
      <c r="Z67" s="229">
        <f t="shared" si="143"/>
        <v>0</v>
      </c>
      <c r="AA67" s="229">
        <f t="shared" si="143"/>
        <v>0</v>
      </c>
      <c r="AB67" s="229">
        <f t="shared" si="143"/>
        <v>0</v>
      </c>
      <c r="AC67" s="229">
        <f t="shared" si="143"/>
        <v>0</v>
      </c>
      <c r="AD67" s="229">
        <f t="shared" si="143"/>
        <v>0</v>
      </c>
      <c r="AE67" s="229">
        <f t="shared" si="143"/>
        <v>0</v>
      </c>
      <c r="AF67" s="229">
        <f t="shared" si="143"/>
        <v>0</v>
      </c>
      <c r="AG67" s="229">
        <f t="shared" si="143"/>
        <v>0</v>
      </c>
      <c r="AH67" s="229">
        <f t="shared" si="143"/>
        <v>0</v>
      </c>
      <c r="AI67" s="229">
        <f t="shared" si="143"/>
        <v>0</v>
      </c>
      <c r="AJ67" s="229">
        <f t="shared" si="143"/>
        <v>0</v>
      </c>
      <c r="AK67" s="229">
        <f t="shared" si="143"/>
        <v>0</v>
      </c>
      <c r="AL67" s="229">
        <f t="shared" si="143"/>
        <v>0</v>
      </c>
      <c r="AM67" s="229">
        <f t="shared" ref="AM67:BZ67" si="144">IF($D67=AM$9,$E$67*$G$3/2,IF(AND($C67+$E$3&gt;AM$8,AM$9&gt;$D67),$E$67*$G$3,0))</f>
        <v>0</v>
      </c>
      <c r="AN67" s="229">
        <f t="shared" si="144"/>
        <v>0</v>
      </c>
      <c r="AO67" s="229">
        <f t="shared" si="144"/>
        <v>0</v>
      </c>
      <c r="AP67" s="229">
        <f t="shared" si="144"/>
        <v>0</v>
      </c>
      <c r="AQ67" s="229">
        <f t="shared" si="144"/>
        <v>0</v>
      </c>
      <c r="AR67" s="229">
        <f t="shared" si="144"/>
        <v>0</v>
      </c>
      <c r="AS67" s="229">
        <f t="shared" si="144"/>
        <v>0</v>
      </c>
      <c r="AT67" s="229">
        <f t="shared" si="144"/>
        <v>0</v>
      </c>
      <c r="AU67" s="229">
        <f t="shared" si="144"/>
        <v>0</v>
      </c>
      <c r="AV67" s="229">
        <f t="shared" si="144"/>
        <v>0</v>
      </c>
      <c r="AW67" s="229">
        <f t="shared" si="144"/>
        <v>0</v>
      </c>
      <c r="AX67" s="229">
        <f t="shared" si="144"/>
        <v>0</v>
      </c>
      <c r="AY67" s="229">
        <f t="shared" si="144"/>
        <v>0</v>
      </c>
      <c r="AZ67" s="229">
        <f t="shared" si="144"/>
        <v>0</v>
      </c>
      <c r="BA67" s="229">
        <f t="shared" si="144"/>
        <v>0</v>
      </c>
      <c r="BB67" s="229">
        <f t="shared" si="144"/>
        <v>0</v>
      </c>
      <c r="BC67" s="229">
        <f t="shared" si="144"/>
        <v>0</v>
      </c>
      <c r="BD67" s="229">
        <f t="shared" si="144"/>
        <v>0</v>
      </c>
      <c r="BE67" s="229">
        <f t="shared" si="144"/>
        <v>0</v>
      </c>
      <c r="BF67" s="229">
        <f t="shared" si="144"/>
        <v>0</v>
      </c>
      <c r="BG67" s="229">
        <f t="shared" si="144"/>
        <v>0</v>
      </c>
      <c r="BH67" s="229">
        <f t="shared" si="144"/>
        <v>0</v>
      </c>
      <c r="BI67" s="229">
        <f t="shared" si="144"/>
        <v>0</v>
      </c>
      <c r="BJ67" s="229">
        <f t="shared" si="144"/>
        <v>0</v>
      </c>
      <c r="BK67" s="229">
        <f t="shared" si="144"/>
        <v>0</v>
      </c>
      <c r="BL67" s="229">
        <f t="shared" si="144"/>
        <v>0</v>
      </c>
      <c r="BM67" s="229">
        <f t="shared" si="144"/>
        <v>0</v>
      </c>
      <c r="BN67" s="229">
        <f t="shared" si="144"/>
        <v>0</v>
      </c>
      <c r="BO67" s="229">
        <f t="shared" si="144"/>
        <v>0</v>
      </c>
      <c r="BP67" s="229">
        <f t="shared" si="144"/>
        <v>0</v>
      </c>
      <c r="BQ67" s="229">
        <f t="shared" si="144"/>
        <v>0</v>
      </c>
      <c r="BR67" s="229">
        <f t="shared" si="144"/>
        <v>0</v>
      </c>
      <c r="BS67" s="229">
        <f t="shared" si="144"/>
        <v>0</v>
      </c>
      <c r="BT67" s="229">
        <f t="shared" si="144"/>
        <v>0</v>
      </c>
      <c r="BU67" s="229">
        <f t="shared" si="144"/>
        <v>0</v>
      </c>
      <c r="BV67" s="229">
        <f t="shared" si="144"/>
        <v>0</v>
      </c>
      <c r="BW67" s="229">
        <f t="shared" si="144"/>
        <v>0</v>
      </c>
      <c r="BX67" s="229">
        <f t="shared" si="144"/>
        <v>0</v>
      </c>
      <c r="BY67" s="229">
        <f t="shared" si="144"/>
        <v>0</v>
      </c>
      <c r="BZ67" s="229">
        <f t="shared" si="144"/>
        <v>0</v>
      </c>
    </row>
    <row r="68" spans="1:78" x14ac:dyDescent="0.2">
      <c r="A68" s="7" t="str">
        <v>Roll-in 10</v>
      </c>
      <c r="B68" s="7">
        <v>0</v>
      </c>
      <c r="C68" s="7">
        <f t="shared" si="33"/>
        <v>57</v>
      </c>
      <c r="D68" s="165">
        <f t="shared" si="34"/>
        <v>45199</v>
      </c>
      <c r="E68" s="302">
        <f>HLOOKUP(D68,INPUTS!$D$52:$BW$59,IF(B68=1,3,7),FALSE)</f>
        <v>0</v>
      </c>
      <c r="F68" s="303"/>
      <c r="G68" s="229">
        <f t="shared" ref="G68:AL68" si="145">IF($D68=G$9,$E$68*$G$3/2,IF(AND($C68+$E$3&gt;G$8,G$9&gt;$D68),$E$68*$G$3,0))</f>
        <v>0</v>
      </c>
      <c r="H68" s="229">
        <f t="shared" si="145"/>
        <v>0</v>
      </c>
      <c r="I68" s="229">
        <f t="shared" si="145"/>
        <v>0</v>
      </c>
      <c r="J68" s="229">
        <f t="shared" si="145"/>
        <v>0</v>
      </c>
      <c r="K68" s="229">
        <f t="shared" si="145"/>
        <v>0</v>
      </c>
      <c r="L68" s="229">
        <f t="shared" si="145"/>
        <v>0</v>
      </c>
      <c r="M68" s="229">
        <f t="shared" si="145"/>
        <v>0</v>
      </c>
      <c r="N68" s="229">
        <f t="shared" si="145"/>
        <v>0</v>
      </c>
      <c r="O68" s="229">
        <f t="shared" si="145"/>
        <v>0</v>
      </c>
      <c r="P68" s="229">
        <f t="shared" si="145"/>
        <v>0</v>
      </c>
      <c r="Q68" s="229">
        <f t="shared" si="145"/>
        <v>0</v>
      </c>
      <c r="R68" s="229">
        <f t="shared" si="145"/>
        <v>0</v>
      </c>
      <c r="S68" s="229">
        <f t="shared" si="145"/>
        <v>0</v>
      </c>
      <c r="T68" s="229">
        <f t="shared" si="145"/>
        <v>0</v>
      </c>
      <c r="U68" s="229">
        <f t="shared" si="145"/>
        <v>0</v>
      </c>
      <c r="V68" s="229">
        <f t="shared" si="145"/>
        <v>0</v>
      </c>
      <c r="W68" s="229">
        <f t="shared" si="145"/>
        <v>0</v>
      </c>
      <c r="X68" s="229">
        <f t="shared" si="145"/>
        <v>0</v>
      </c>
      <c r="Y68" s="229">
        <f t="shared" si="145"/>
        <v>0</v>
      </c>
      <c r="Z68" s="229">
        <f t="shared" si="145"/>
        <v>0</v>
      </c>
      <c r="AA68" s="229">
        <f t="shared" si="145"/>
        <v>0</v>
      </c>
      <c r="AB68" s="229">
        <f t="shared" si="145"/>
        <v>0</v>
      </c>
      <c r="AC68" s="229">
        <f t="shared" si="145"/>
        <v>0</v>
      </c>
      <c r="AD68" s="229">
        <f t="shared" si="145"/>
        <v>0</v>
      </c>
      <c r="AE68" s="229">
        <f t="shared" si="145"/>
        <v>0</v>
      </c>
      <c r="AF68" s="229">
        <f t="shared" si="145"/>
        <v>0</v>
      </c>
      <c r="AG68" s="229">
        <f t="shared" si="145"/>
        <v>0</v>
      </c>
      <c r="AH68" s="229">
        <f t="shared" si="145"/>
        <v>0</v>
      </c>
      <c r="AI68" s="229">
        <f t="shared" si="145"/>
        <v>0</v>
      </c>
      <c r="AJ68" s="229">
        <f t="shared" si="145"/>
        <v>0</v>
      </c>
      <c r="AK68" s="229">
        <f t="shared" si="145"/>
        <v>0</v>
      </c>
      <c r="AL68" s="229">
        <f t="shared" si="145"/>
        <v>0</v>
      </c>
      <c r="AM68" s="229">
        <f t="shared" ref="AM68" si="146">IF($D68=AM$9,$E$68*$G$3/2,IF(AND($C68+$E$3&gt;AM$8,AM$9&gt;$D68),$E$68*$G$3,0))</f>
        <v>0</v>
      </c>
      <c r="AN68" s="229">
        <f>IF($D68=AN$9,$E$68*$G$3/2,IF(AND($C68+$E$3&gt;AN$8,AN$9&gt;$D68),$E$68*$G$3,0))</f>
        <v>0</v>
      </c>
      <c r="AO68" s="229">
        <f t="shared" ref="AO68:BZ68" si="147">IF($D68=AO$9,$E$68*$G$3/2,IF(AND($C68+$E$3&gt;AO$8,AO$9&gt;$D68),$E$68*$G$3,0))</f>
        <v>0</v>
      </c>
      <c r="AP68" s="229">
        <f t="shared" si="147"/>
        <v>0</v>
      </c>
      <c r="AQ68" s="229">
        <f t="shared" si="147"/>
        <v>0</v>
      </c>
      <c r="AR68" s="229">
        <f t="shared" si="147"/>
        <v>0</v>
      </c>
      <c r="AS68" s="229">
        <f t="shared" si="147"/>
        <v>0</v>
      </c>
      <c r="AT68" s="229">
        <f t="shared" si="147"/>
        <v>0</v>
      </c>
      <c r="AU68" s="229">
        <f t="shared" si="147"/>
        <v>0</v>
      </c>
      <c r="AV68" s="229">
        <f t="shared" si="147"/>
        <v>0</v>
      </c>
      <c r="AW68" s="229">
        <f t="shared" si="147"/>
        <v>0</v>
      </c>
      <c r="AX68" s="229">
        <f t="shared" si="147"/>
        <v>0</v>
      </c>
      <c r="AY68" s="229">
        <f t="shared" si="147"/>
        <v>0</v>
      </c>
      <c r="AZ68" s="229">
        <f t="shared" si="147"/>
        <v>0</v>
      </c>
      <c r="BA68" s="229">
        <f t="shared" si="147"/>
        <v>0</v>
      </c>
      <c r="BB68" s="229">
        <f t="shared" si="147"/>
        <v>0</v>
      </c>
      <c r="BC68" s="229">
        <f t="shared" si="147"/>
        <v>0</v>
      </c>
      <c r="BD68" s="229">
        <f t="shared" si="147"/>
        <v>0</v>
      </c>
      <c r="BE68" s="229">
        <f t="shared" si="147"/>
        <v>0</v>
      </c>
      <c r="BF68" s="229">
        <f t="shared" si="147"/>
        <v>0</v>
      </c>
      <c r="BG68" s="229">
        <f t="shared" si="147"/>
        <v>0</v>
      </c>
      <c r="BH68" s="229">
        <f t="shared" si="147"/>
        <v>0</v>
      </c>
      <c r="BI68" s="229">
        <f t="shared" si="147"/>
        <v>0</v>
      </c>
      <c r="BJ68" s="229">
        <f t="shared" si="147"/>
        <v>0</v>
      </c>
      <c r="BK68" s="229">
        <f t="shared" si="147"/>
        <v>0</v>
      </c>
      <c r="BL68" s="229">
        <f t="shared" si="147"/>
        <v>0</v>
      </c>
      <c r="BM68" s="229">
        <f t="shared" si="147"/>
        <v>0</v>
      </c>
      <c r="BN68" s="229">
        <f t="shared" si="147"/>
        <v>0</v>
      </c>
      <c r="BO68" s="229">
        <f t="shared" si="147"/>
        <v>0</v>
      </c>
      <c r="BP68" s="229">
        <f t="shared" si="147"/>
        <v>0</v>
      </c>
      <c r="BQ68" s="229">
        <f t="shared" si="147"/>
        <v>0</v>
      </c>
      <c r="BR68" s="229">
        <f t="shared" si="147"/>
        <v>0</v>
      </c>
      <c r="BS68" s="229">
        <f t="shared" si="147"/>
        <v>0</v>
      </c>
      <c r="BT68" s="229">
        <f t="shared" si="147"/>
        <v>0</v>
      </c>
      <c r="BU68" s="229">
        <f t="shared" si="147"/>
        <v>0</v>
      </c>
      <c r="BV68" s="229">
        <f t="shared" si="147"/>
        <v>0</v>
      </c>
      <c r="BW68" s="229">
        <f t="shared" si="147"/>
        <v>0</v>
      </c>
      <c r="BX68" s="229">
        <f t="shared" si="147"/>
        <v>0</v>
      </c>
      <c r="BY68" s="229">
        <f t="shared" si="147"/>
        <v>0</v>
      </c>
      <c r="BZ68" s="229">
        <f t="shared" si="147"/>
        <v>0</v>
      </c>
    </row>
    <row r="69" spans="1:78" x14ac:dyDescent="0.2">
      <c r="A69" s="7" t="str">
        <v>Roll-in 10</v>
      </c>
      <c r="B69" s="7">
        <v>0</v>
      </c>
      <c r="C69" s="7">
        <f t="shared" si="33"/>
        <v>58</v>
      </c>
      <c r="D69" s="165">
        <f t="shared" si="34"/>
        <v>45230</v>
      </c>
      <c r="E69" s="302">
        <f>HLOOKUP(D69,INPUTS!$D$52:$BW$59,IF(B69=1,3,7),FALSE)</f>
        <v>0</v>
      </c>
      <c r="F69" s="303"/>
      <c r="G69" s="229">
        <f t="shared" ref="G69:AL69" si="148">IF($D69=G$9,$E$69*$G$3/2,IF(AND($C69+$E$3&gt;G$8,G$9&gt;$D69),$E$69*$G$3,0))</f>
        <v>0</v>
      </c>
      <c r="H69" s="229">
        <f t="shared" si="148"/>
        <v>0</v>
      </c>
      <c r="I69" s="229">
        <f t="shared" si="148"/>
        <v>0</v>
      </c>
      <c r="J69" s="229">
        <f t="shared" si="148"/>
        <v>0</v>
      </c>
      <c r="K69" s="229">
        <f t="shared" si="148"/>
        <v>0</v>
      </c>
      <c r="L69" s="229">
        <f t="shared" si="148"/>
        <v>0</v>
      </c>
      <c r="M69" s="229">
        <f t="shared" si="148"/>
        <v>0</v>
      </c>
      <c r="N69" s="229">
        <f t="shared" si="148"/>
        <v>0</v>
      </c>
      <c r="O69" s="229">
        <f t="shared" si="148"/>
        <v>0</v>
      </c>
      <c r="P69" s="229">
        <f t="shared" si="148"/>
        <v>0</v>
      </c>
      <c r="Q69" s="229">
        <f t="shared" si="148"/>
        <v>0</v>
      </c>
      <c r="R69" s="229">
        <f t="shared" si="148"/>
        <v>0</v>
      </c>
      <c r="S69" s="229">
        <f t="shared" si="148"/>
        <v>0</v>
      </c>
      <c r="T69" s="229">
        <f t="shared" si="148"/>
        <v>0</v>
      </c>
      <c r="U69" s="229">
        <f t="shared" si="148"/>
        <v>0</v>
      </c>
      <c r="V69" s="229">
        <f t="shared" si="148"/>
        <v>0</v>
      </c>
      <c r="W69" s="229">
        <f t="shared" si="148"/>
        <v>0</v>
      </c>
      <c r="X69" s="229">
        <f t="shared" si="148"/>
        <v>0</v>
      </c>
      <c r="Y69" s="229">
        <f t="shared" si="148"/>
        <v>0</v>
      </c>
      <c r="Z69" s="229">
        <f t="shared" si="148"/>
        <v>0</v>
      </c>
      <c r="AA69" s="229">
        <f t="shared" si="148"/>
        <v>0</v>
      </c>
      <c r="AB69" s="229">
        <f t="shared" si="148"/>
        <v>0</v>
      </c>
      <c r="AC69" s="229">
        <f t="shared" si="148"/>
        <v>0</v>
      </c>
      <c r="AD69" s="229">
        <f t="shared" si="148"/>
        <v>0</v>
      </c>
      <c r="AE69" s="229">
        <f t="shared" si="148"/>
        <v>0</v>
      </c>
      <c r="AF69" s="229">
        <f t="shared" si="148"/>
        <v>0</v>
      </c>
      <c r="AG69" s="229">
        <f t="shared" si="148"/>
        <v>0</v>
      </c>
      <c r="AH69" s="229">
        <f t="shared" si="148"/>
        <v>0</v>
      </c>
      <c r="AI69" s="229">
        <f t="shared" si="148"/>
        <v>0</v>
      </c>
      <c r="AJ69" s="229">
        <f t="shared" si="148"/>
        <v>0</v>
      </c>
      <c r="AK69" s="229">
        <f t="shared" si="148"/>
        <v>0</v>
      </c>
      <c r="AL69" s="229">
        <f t="shared" si="148"/>
        <v>0</v>
      </c>
      <c r="AM69" s="229">
        <f t="shared" ref="AM69:BZ69" si="149">IF($D69=AM$9,$E$69*$G$3/2,IF(AND($C69+$E$3&gt;AM$8,AM$9&gt;$D69),$E$69*$G$3,0))</f>
        <v>0</v>
      </c>
      <c r="AN69" s="229">
        <f t="shared" si="149"/>
        <v>0</v>
      </c>
      <c r="AO69" s="229">
        <f t="shared" si="149"/>
        <v>0</v>
      </c>
      <c r="AP69" s="229">
        <f t="shared" si="149"/>
        <v>0</v>
      </c>
      <c r="AQ69" s="229">
        <f t="shared" si="149"/>
        <v>0</v>
      </c>
      <c r="AR69" s="229">
        <f t="shared" si="149"/>
        <v>0</v>
      </c>
      <c r="AS69" s="229">
        <f t="shared" si="149"/>
        <v>0</v>
      </c>
      <c r="AT69" s="229">
        <f t="shared" si="149"/>
        <v>0</v>
      </c>
      <c r="AU69" s="229">
        <f t="shared" si="149"/>
        <v>0</v>
      </c>
      <c r="AV69" s="229">
        <f t="shared" si="149"/>
        <v>0</v>
      </c>
      <c r="AW69" s="229">
        <f t="shared" si="149"/>
        <v>0</v>
      </c>
      <c r="AX69" s="229">
        <f t="shared" si="149"/>
        <v>0</v>
      </c>
      <c r="AY69" s="229">
        <f t="shared" si="149"/>
        <v>0</v>
      </c>
      <c r="AZ69" s="229">
        <f t="shared" si="149"/>
        <v>0</v>
      </c>
      <c r="BA69" s="229">
        <f t="shared" si="149"/>
        <v>0</v>
      </c>
      <c r="BB69" s="229">
        <f t="shared" si="149"/>
        <v>0</v>
      </c>
      <c r="BC69" s="229">
        <f t="shared" si="149"/>
        <v>0</v>
      </c>
      <c r="BD69" s="229">
        <f t="shared" si="149"/>
        <v>0</v>
      </c>
      <c r="BE69" s="229">
        <f t="shared" si="149"/>
        <v>0</v>
      </c>
      <c r="BF69" s="229">
        <f t="shared" si="149"/>
        <v>0</v>
      </c>
      <c r="BG69" s="229">
        <f t="shared" si="149"/>
        <v>0</v>
      </c>
      <c r="BH69" s="229">
        <f t="shared" si="149"/>
        <v>0</v>
      </c>
      <c r="BI69" s="229">
        <f t="shared" si="149"/>
        <v>0</v>
      </c>
      <c r="BJ69" s="229">
        <f t="shared" si="149"/>
        <v>0</v>
      </c>
      <c r="BK69" s="229">
        <f t="shared" si="149"/>
        <v>0</v>
      </c>
      <c r="BL69" s="229">
        <f t="shared" si="149"/>
        <v>0</v>
      </c>
      <c r="BM69" s="229">
        <f t="shared" si="149"/>
        <v>0</v>
      </c>
      <c r="BN69" s="229">
        <f t="shared" si="149"/>
        <v>0</v>
      </c>
      <c r="BO69" s="229">
        <f t="shared" si="149"/>
        <v>0</v>
      </c>
      <c r="BP69" s="229">
        <f t="shared" si="149"/>
        <v>0</v>
      </c>
      <c r="BQ69" s="229">
        <f t="shared" si="149"/>
        <v>0</v>
      </c>
      <c r="BR69" s="229">
        <f t="shared" si="149"/>
        <v>0</v>
      </c>
      <c r="BS69" s="229">
        <f t="shared" si="149"/>
        <v>0</v>
      </c>
      <c r="BT69" s="229">
        <f t="shared" si="149"/>
        <v>0</v>
      </c>
      <c r="BU69" s="229">
        <f t="shared" si="149"/>
        <v>0</v>
      </c>
      <c r="BV69" s="229">
        <f t="shared" si="149"/>
        <v>0</v>
      </c>
      <c r="BW69" s="229">
        <f t="shared" si="149"/>
        <v>0</v>
      </c>
      <c r="BX69" s="229">
        <f t="shared" si="149"/>
        <v>0</v>
      </c>
      <c r="BY69" s="229">
        <f t="shared" si="149"/>
        <v>0</v>
      </c>
      <c r="BZ69" s="229">
        <f t="shared" si="149"/>
        <v>0</v>
      </c>
    </row>
    <row r="70" spans="1:78" x14ac:dyDescent="0.2">
      <c r="A70" s="7" t="str">
        <v>Roll-in 10</v>
      </c>
      <c r="B70" s="7">
        <v>0</v>
      </c>
      <c r="C70" s="7">
        <f t="shared" si="33"/>
        <v>59</v>
      </c>
      <c r="D70" s="165">
        <f t="shared" si="34"/>
        <v>45260</v>
      </c>
      <c r="E70" s="302">
        <f>HLOOKUP(D70,INPUTS!$D$52:$BW$59,IF(B70=1,3,7),FALSE)</f>
        <v>0</v>
      </c>
      <c r="F70" s="303"/>
      <c r="G70" s="229">
        <f t="shared" ref="G70:AL70" si="150">IF($D70=G$9,$E$70*$G$3/2,IF(AND($C70+$E$3&gt;G$8,G$9&gt;$D70),$E$70*$G$3,0))</f>
        <v>0</v>
      </c>
      <c r="H70" s="229">
        <f t="shared" si="150"/>
        <v>0</v>
      </c>
      <c r="I70" s="229">
        <f t="shared" si="150"/>
        <v>0</v>
      </c>
      <c r="J70" s="229">
        <f t="shared" si="150"/>
        <v>0</v>
      </c>
      <c r="K70" s="229">
        <f t="shared" si="150"/>
        <v>0</v>
      </c>
      <c r="L70" s="229">
        <f t="shared" si="150"/>
        <v>0</v>
      </c>
      <c r="M70" s="229">
        <f t="shared" si="150"/>
        <v>0</v>
      </c>
      <c r="N70" s="229">
        <f t="shared" si="150"/>
        <v>0</v>
      </c>
      <c r="O70" s="229">
        <f t="shared" si="150"/>
        <v>0</v>
      </c>
      <c r="P70" s="229">
        <f t="shared" si="150"/>
        <v>0</v>
      </c>
      <c r="Q70" s="229">
        <f t="shared" si="150"/>
        <v>0</v>
      </c>
      <c r="R70" s="229">
        <f t="shared" si="150"/>
        <v>0</v>
      </c>
      <c r="S70" s="229">
        <f t="shared" si="150"/>
        <v>0</v>
      </c>
      <c r="T70" s="229">
        <f t="shared" si="150"/>
        <v>0</v>
      </c>
      <c r="U70" s="229">
        <f t="shared" si="150"/>
        <v>0</v>
      </c>
      <c r="V70" s="229">
        <f t="shared" si="150"/>
        <v>0</v>
      </c>
      <c r="W70" s="229">
        <f t="shared" si="150"/>
        <v>0</v>
      </c>
      <c r="X70" s="229">
        <f t="shared" si="150"/>
        <v>0</v>
      </c>
      <c r="Y70" s="229">
        <f t="shared" si="150"/>
        <v>0</v>
      </c>
      <c r="Z70" s="229">
        <f t="shared" si="150"/>
        <v>0</v>
      </c>
      <c r="AA70" s="229">
        <f t="shared" si="150"/>
        <v>0</v>
      </c>
      <c r="AB70" s="229">
        <f t="shared" si="150"/>
        <v>0</v>
      </c>
      <c r="AC70" s="229">
        <f t="shared" si="150"/>
        <v>0</v>
      </c>
      <c r="AD70" s="229">
        <f t="shared" si="150"/>
        <v>0</v>
      </c>
      <c r="AE70" s="229">
        <f t="shared" si="150"/>
        <v>0</v>
      </c>
      <c r="AF70" s="229">
        <f t="shared" si="150"/>
        <v>0</v>
      </c>
      <c r="AG70" s="229">
        <f t="shared" si="150"/>
        <v>0</v>
      </c>
      <c r="AH70" s="229">
        <f t="shared" si="150"/>
        <v>0</v>
      </c>
      <c r="AI70" s="229">
        <f t="shared" si="150"/>
        <v>0</v>
      </c>
      <c r="AJ70" s="229">
        <f t="shared" si="150"/>
        <v>0</v>
      </c>
      <c r="AK70" s="229">
        <f t="shared" si="150"/>
        <v>0</v>
      </c>
      <c r="AL70" s="229">
        <f t="shared" si="150"/>
        <v>0</v>
      </c>
      <c r="AM70" s="229">
        <f t="shared" ref="AM70:BZ70" si="151">IF($D70=AM$9,$E$70*$G$3/2,IF(AND($C70+$E$3&gt;AM$8,AM$9&gt;$D70),$E$70*$G$3,0))</f>
        <v>0</v>
      </c>
      <c r="AN70" s="229">
        <f t="shared" si="151"/>
        <v>0</v>
      </c>
      <c r="AO70" s="229">
        <f t="shared" si="151"/>
        <v>0</v>
      </c>
      <c r="AP70" s="229">
        <f t="shared" si="151"/>
        <v>0</v>
      </c>
      <c r="AQ70" s="229">
        <f t="shared" si="151"/>
        <v>0</v>
      </c>
      <c r="AR70" s="229">
        <f t="shared" si="151"/>
        <v>0</v>
      </c>
      <c r="AS70" s="229">
        <f t="shared" si="151"/>
        <v>0</v>
      </c>
      <c r="AT70" s="229">
        <f t="shared" si="151"/>
        <v>0</v>
      </c>
      <c r="AU70" s="229">
        <f t="shared" si="151"/>
        <v>0</v>
      </c>
      <c r="AV70" s="229">
        <f t="shared" si="151"/>
        <v>0</v>
      </c>
      <c r="AW70" s="229">
        <f t="shared" si="151"/>
        <v>0</v>
      </c>
      <c r="AX70" s="229">
        <f t="shared" si="151"/>
        <v>0</v>
      </c>
      <c r="AY70" s="229">
        <f t="shared" si="151"/>
        <v>0</v>
      </c>
      <c r="AZ70" s="229">
        <f t="shared" si="151"/>
        <v>0</v>
      </c>
      <c r="BA70" s="229">
        <f t="shared" si="151"/>
        <v>0</v>
      </c>
      <c r="BB70" s="229">
        <f t="shared" si="151"/>
        <v>0</v>
      </c>
      <c r="BC70" s="229">
        <f t="shared" si="151"/>
        <v>0</v>
      </c>
      <c r="BD70" s="229">
        <f t="shared" si="151"/>
        <v>0</v>
      </c>
      <c r="BE70" s="229">
        <f t="shared" si="151"/>
        <v>0</v>
      </c>
      <c r="BF70" s="229">
        <f t="shared" si="151"/>
        <v>0</v>
      </c>
      <c r="BG70" s="229">
        <f t="shared" si="151"/>
        <v>0</v>
      </c>
      <c r="BH70" s="229">
        <f t="shared" si="151"/>
        <v>0</v>
      </c>
      <c r="BI70" s="229">
        <f t="shared" si="151"/>
        <v>0</v>
      </c>
      <c r="BJ70" s="229">
        <f t="shared" si="151"/>
        <v>0</v>
      </c>
      <c r="BK70" s="229">
        <f t="shared" si="151"/>
        <v>0</v>
      </c>
      <c r="BL70" s="229">
        <f t="shared" si="151"/>
        <v>0</v>
      </c>
      <c r="BM70" s="229">
        <f t="shared" si="151"/>
        <v>0</v>
      </c>
      <c r="BN70" s="229">
        <f t="shared" si="151"/>
        <v>0</v>
      </c>
      <c r="BO70" s="229">
        <f t="shared" si="151"/>
        <v>0</v>
      </c>
      <c r="BP70" s="229">
        <f t="shared" si="151"/>
        <v>0</v>
      </c>
      <c r="BQ70" s="229">
        <f t="shared" si="151"/>
        <v>0</v>
      </c>
      <c r="BR70" s="229">
        <f t="shared" si="151"/>
        <v>0</v>
      </c>
      <c r="BS70" s="229">
        <f t="shared" si="151"/>
        <v>0</v>
      </c>
      <c r="BT70" s="229">
        <f t="shared" si="151"/>
        <v>0</v>
      </c>
      <c r="BU70" s="229">
        <f t="shared" si="151"/>
        <v>0</v>
      </c>
      <c r="BV70" s="229">
        <f t="shared" si="151"/>
        <v>0</v>
      </c>
      <c r="BW70" s="229">
        <f t="shared" si="151"/>
        <v>0</v>
      </c>
      <c r="BX70" s="229">
        <f t="shared" si="151"/>
        <v>0</v>
      </c>
      <c r="BY70" s="229">
        <f t="shared" si="151"/>
        <v>0</v>
      </c>
      <c r="BZ70" s="229">
        <f t="shared" si="151"/>
        <v>0</v>
      </c>
    </row>
    <row r="71" spans="1:78" x14ac:dyDescent="0.2">
      <c r="A71" s="7" t="str">
        <v>Roll-in 10</v>
      </c>
      <c r="B71" s="7">
        <v>0</v>
      </c>
      <c r="C71" s="7">
        <f t="shared" si="33"/>
        <v>60</v>
      </c>
      <c r="D71" s="165">
        <f t="shared" si="34"/>
        <v>45291</v>
      </c>
      <c r="E71" s="302">
        <f>HLOOKUP(D71,INPUTS!$D$52:$BW$59,IF(B71=1,3,7),FALSE)</f>
        <v>0</v>
      </c>
      <c r="F71" s="303"/>
      <c r="G71" s="229">
        <f t="shared" ref="G71:AL71" si="152">IF($D71=G$9,$E71*$G$3/2,IF(AND($C71+$E$3&gt;G$8,G$9&gt;$D71),$E71*$G$3,0))</f>
        <v>0</v>
      </c>
      <c r="H71" s="229">
        <f t="shared" si="152"/>
        <v>0</v>
      </c>
      <c r="I71" s="229">
        <f t="shared" si="152"/>
        <v>0</v>
      </c>
      <c r="J71" s="229">
        <f t="shared" si="152"/>
        <v>0</v>
      </c>
      <c r="K71" s="229">
        <f t="shared" si="152"/>
        <v>0</v>
      </c>
      <c r="L71" s="229">
        <f t="shared" si="152"/>
        <v>0</v>
      </c>
      <c r="M71" s="229">
        <f t="shared" si="152"/>
        <v>0</v>
      </c>
      <c r="N71" s="229">
        <f t="shared" si="152"/>
        <v>0</v>
      </c>
      <c r="O71" s="229">
        <f t="shared" si="152"/>
        <v>0</v>
      </c>
      <c r="P71" s="229">
        <f t="shared" si="152"/>
        <v>0</v>
      </c>
      <c r="Q71" s="229">
        <f t="shared" si="152"/>
        <v>0</v>
      </c>
      <c r="R71" s="229">
        <f t="shared" si="152"/>
        <v>0</v>
      </c>
      <c r="S71" s="229">
        <f t="shared" si="152"/>
        <v>0</v>
      </c>
      <c r="T71" s="229">
        <f t="shared" si="152"/>
        <v>0</v>
      </c>
      <c r="U71" s="229">
        <f t="shared" si="152"/>
        <v>0</v>
      </c>
      <c r="V71" s="229">
        <f t="shared" si="152"/>
        <v>0</v>
      </c>
      <c r="W71" s="229">
        <f t="shared" si="152"/>
        <v>0</v>
      </c>
      <c r="X71" s="229">
        <f t="shared" si="152"/>
        <v>0</v>
      </c>
      <c r="Y71" s="229">
        <f t="shared" si="152"/>
        <v>0</v>
      </c>
      <c r="Z71" s="229">
        <f t="shared" si="152"/>
        <v>0</v>
      </c>
      <c r="AA71" s="229">
        <f t="shared" si="152"/>
        <v>0</v>
      </c>
      <c r="AB71" s="229">
        <f t="shared" si="152"/>
        <v>0</v>
      </c>
      <c r="AC71" s="229">
        <f t="shared" si="152"/>
        <v>0</v>
      </c>
      <c r="AD71" s="229">
        <f t="shared" si="152"/>
        <v>0</v>
      </c>
      <c r="AE71" s="229">
        <f t="shared" si="152"/>
        <v>0</v>
      </c>
      <c r="AF71" s="229">
        <f t="shared" si="152"/>
        <v>0</v>
      </c>
      <c r="AG71" s="229">
        <f t="shared" si="152"/>
        <v>0</v>
      </c>
      <c r="AH71" s="229">
        <f t="shared" si="152"/>
        <v>0</v>
      </c>
      <c r="AI71" s="229">
        <f t="shared" si="152"/>
        <v>0</v>
      </c>
      <c r="AJ71" s="229">
        <f t="shared" si="152"/>
        <v>0</v>
      </c>
      <c r="AK71" s="229">
        <f t="shared" si="152"/>
        <v>0</v>
      </c>
      <c r="AL71" s="229">
        <f t="shared" si="152"/>
        <v>0</v>
      </c>
      <c r="AM71" s="229">
        <f t="shared" ref="AM71:BZ77" si="153">IF($D71=AM$9,$E71*$G$3/2,IF(AND($C71+$E$3&gt;AM$8,AM$9&gt;$D71),$E71*$G$3,0))</f>
        <v>0</v>
      </c>
      <c r="AN71" s="229">
        <f t="shared" si="153"/>
        <v>0</v>
      </c>
      <c r="AO71" s="229">
        <f t="shared" si="153"/>
        <v>0</v>
      </c>
      <c r="AP71" s="229">
        <f t="shared" si="153"/>
        <v>0</v>
      </c>
      <c r="AQ71" s="229">
        <f t="shared" si="153"/>
        <v>0</v>
      </c>
      <c r="AR71" s="229">
        <f t="shared" si="153"/>
        <v>0</v>
      </c>
      <c r="AS71" s="229">
        <f t="shared" si="153"/>
        <v>0</v>
      </c>
      <c r="AT71" s="229">
        <f t="shared" si="153"/>
        <v>0</v>
      </c>
      <c r="AU71" s="229">
        <f t="shared" si="153"/>
        <v>0</v>
      </c>
      <c r="AV71" s="229">
        <f t="shared" si="153"/>
        <v>0</v>
      </c>
      <c r="AW71" s="229">
        <f t="shared" si="153"/>
        <v>0</v>
      </c>
      <c r="AX71" s="229">
        <f t="shared" si="153"/>
        <v>0</v>
      </c>
      <c r="AY71" s="229">
        <f t="shared" si="153"/>
        <v>0</v>
      </c>
      <c r="AZ71" s="229">
        <f t="shared" si="153"/>
        <v>0</v>
      </c>
      <c r="BA71" s="229">
        <f t="shared" si="153"/>
        <v>0</v>
      </c>
      <c r="BB71" s="229">
        <f t="shared" si="153"/>
        <v>0</v>
      </c>
      <c r="BC71" s="229">
        <f t="shared" si="153"/>
        <v>0</v>
      </c>
      <c r="BD71" s="229">
        <f t="shared" si="153"/>
        <v>0</v>
      </c>
      <c r="BE71" s="229">
        <f t="shared" si="153"/>
        <v>0</v>
      </c>
      <c r="BF71" s="229">
        <f t="shared" si="153"/>
        <v>0</v>
      </c>
      <c r="BG71" s="229">
        <f t="shared" si="153"/>
        <v>0</v>
      </c>
      <c r="BH71" s="229">
        <f t="shared" si="153"/>
        <v>0</v>
      </c>
      <c r="BI71" s="229">
        <f t="shared" si="153"/>
        <v>0</v>
      </c>
      <c r="BJ71" s="229">
        <f t="shared" si="153"/>
        <v>0</v>
      </c>
      <c r="BK71" s="229">
        <f t="shared" si="153"/>
        <v>0</v>
      </c>
      <c r="BL71" s="229">
        <f t="shared" si="153"/>
        <v>0</v>
      </c>
      <c r="BM71" s="229">
        <f t="shared" si="153"/>
        <v>0</v>
      </c>
      <c r="BN71" s="229">
        <f t="shared" si="153"/>
        <v>0</v>
      </c>
      <c r="BO71" s="229">
        <f t="shared" si="153"/>
        <v>0</v>
      </c>
      <c r="BP71" s="229">
        <f t="shared" si="153"/>
        <v>0</v>
      </c>
      <c r="BQ71" s="229">
        <f t="shared" si="153"/>
        <v>0</v>
      </c>
      <c r="BR71" s="229">
        <f t="shared" si="153"/>
        <v>0</v>
      </c>
      <c r="BS71" s="229">
        <f t="shared" si="153"/>
        <v>0</v>
      </c>
      <c r="BT71" s="229">
        <f t="shared" si="153"/>
        <v>0</v>
      </c>
      <c r="BU71" s="229">
        <f t="shared" si="153"/>
        <v>0</v>
      </c>
      <c r="BV71" s="229">
        <f t="shared" si="153"/>
        <v>0</v>
      </c>
      <c r="BW71" s="229">
        <f t="shared" si="153"/>
        <v>0</v>
      </c>
      <c r="BX71" s="229">
        <f t="shared" si="153"/>
        <v>0</v>
      </c>
      <c r="BY71" s="229">
        <f t="shared" si="153"/>
        <v>0</v>
      </c>
      <c r="BZ71" s="229">
        <f t="shared" si="153"/>
        <v>0</v>
      </c>
    </row>
    <row r="72" spans="1:78" x14ac:dyDescent="0.2">
      <c r="A72" s="7" t="str">
        <v>Roll-in 10</v>
      </c>
      <c r="B72" s="7">
        <v>0</v>
      </c>
      <c r="C72" s="7">
        <f t="shared" si="33"/>
        <v>61</v>
      </c>
      <c r="D72" s="165">
        <f t="shared" si="34"/>
        <v>45322</v>
      </c>
      <c r="E72" s="302">
        <f>HLOOKUP(D72,INPUTS!$D$52:$BW$59,IF(B72=1,3,7),FALSE)</f>
        <v>0</v>
      </c>
      <c r="F72" s="303"/>
      <c r="G72" s="229">
        <f t="shared" ref="G72:V83" si="154">IF($D72=G$9,$E72*$G$3/2,IF(AND($C72+$E$3&gt;G$8,G$9&gt;$D72),$E72*$G$3,0))</f>
        <v>0</v>
      </c>
      <c r="H72" s="229">
        <f t="shared" si="154"/>
        <v>0</v>
      </c>
      <c r="I72" s="229">
        <f t="shared" si="154"/>
        <v>0</v>
      </c>
      <c r="J72" s="229">
        <f t="shared" si="154"/>
        <v>0</v>
      </c>
      <c r="K72" s="229">
        <f t="shared" si="154"/>
        <v>0</v>
      </c>
      <c r="L72" s="229">
        <f t="shared" si="154"/>
        <v>0</v>
      </c>
      <c r="M72" s="229">
        <f t="shared" si="154"/>
        <v>0</v>
      </c>
      <c r="N72" s="229">
        <f t="shared" si="154"/>
        <v>0</v>
      </c>
      <c r="O72" s="229">
        <f t="shared" si="154"/>
        <v>0</v>
      </c>
      <c r="P72" s="229">
        <f t="shared" si="154"/>
        <v>0</v>
      </c>
      <c r="Q72" s="229">
        <f t="shared" si="154"/>
        <v>0</v>
      </c>
      <c r="R72" s="229">
        <f t="shared" si="154"/>
        <v>0</v>
      </c>
      <c r="S72" s="229">
        <f t="shared" si="154"/>
        <v>0</v>
      </c>
      <c r="T72" s="229">
        <f t="shared" si="154"/>
        <v>0</v>
      </c>
      <c r="U72" s="229">
        <f t="shared" si="154"/>
        <v>0</v>
      </c>
      <c r="V72" s="229">
        <f t="shared" si="154"/>
        <v>0</v>
      </c>
      <c r="W72" s="229">
        <f t="shared" ref="W72:AL83" si="155">IF($D72=W$9,$E72*$G$3/2,IF(AND($C72+$E$3&gt;W$8,W$9&gt;$D72),$E72*$G$3,0))</f>
        <v>0</v>
      </c>
      <c r="X72" s="229">
        <f t="shared" si="155"/>
        <v>0</v>
      </c>
      <c r="Y72" s="229">
        <f t="shared" si="155"/>
        <v>0</v>
      </c>
      <c r="Z72" s="229">
        <f t="shared" si="155"/>
        <v>0</v>
      </c>
      <c r="AA72" s="229">
        <f t="shared" si="155"/>
        <v>0</v>
      </c>
      <c r="AB72" s="229">
        <f t="shared" si="155"/>
        <v>0</v>
      </c>
      <c r="AC72" s="229">
        <f t="shared" si="155"/>
        <v>0</v>
      </c>
      <c r="AD72" s="229">
        <f t="shared" si="155"/>
        <v>0</v>
      </c>
      <c r="AE72" s="229">
        <f t="shared" si="155"/>
        <v>0</v>
      </c>
      <c r="AF72" s="229">
        <f t="shared" si="155"/>
        <v>0</v>
      </c>
      <c r="AG72" s="229">
        <f t="shared" si="155"/>
        <v>0</v>
      </c>
      <c r="AH72" s="229">
        <f t="shared" si="155"/>
        <v>0</v>
      </c>
      <c r="AI72" s="229">
        <f t="shared" si="155"/>
        <v>0</v>
      </c>
      <c r="AJ72" s="229">
        <f t="shared" si="155"/>
        <v>0</v>
      </c>
      <c r="AK72" s="229">
        <f t="shared" si="155"/>
        <v>0</v>
      </c>
      <c r="AL72" s="229">
        <f t="shared" si="155"/>
        <v>0</v>
      </c>
      <c r="AM72" s="229">
        <f t="shared" ref="AM72:BB83" si="156">IF($D72=AM$9,$E72*$G$3/2,IF(AND($C72+$E$3&gt;AM$8,AM$9&gt;$D72),$E72*$G$3,0))</f>
        <v>0</v>
      </c>
      <c r="AN72" s="229">
        <f t="shared" si="156"/>
        <v>0</v>
      </c>
      <c r="AO72" s="229">
        <f t="shared" si="156"/>
        <v>0</v>
      </c>
      <c r="AP72" s="229">
        <f t="shared" si="156"/>
        <v>0</v>
      </c>
      <c r="AQ72" s="229">
        <f t="shared" si="156"/>
        <v>0</v>
      </c>
      <c r="AR72" s="229">
        <f t="shared" si="156"/>
        <v>0</v>
      </c>
      <c r="AS72" s="229">
        <f t="shared" si="156"/>
        <v>0</v>
      </c>
      <c r="AT72" s="229">
        <f t="shared" si="156"/>
        <v>0</v>
      </c>
      <c r="AU72" s="229">
        <f t="shared" si="156"/>
        <v>0</v>
      </c>
      <c r="AV72" s="229">
        <f t="shared" si="156"/>
        <v>0</v>
      </c>
      <c r="AW72" s="229">
        <f t="shared" si="156"/>
        <v>0</v>
      </c>
      <c r="AX72" s="229">
        <f t="shared" si="156"/>
        <v>0</v>
      </c>
      <c r="AY72" s="229">
        <f t="shared" si="156"/>
        <v>0</v>
      </c>
      <c r="AZ72" s="229">
        <f t="shared" si="156"/>
        <v>0</v>
      </c>
      <c r="BA72" s="229">
        <f t="shared" si="156"/>
        <v>0</v>
      </c>
      <c r="BB72" s="229">
        <f t="shared" si="156"/>
        <v>0</v>
      </c>
      <c r="BC72" s="229">
        <f t="shared" si="153"/>
        <v>0</v>
      </c>
      <c r="BD72" s="229">
        <f t="shared" si="153"/>
        <v>0</v>
      </c>
      <c r="BE72" s="229">
        <f t="shared" si="153"/>
        <v>0</v>
      </c>
      <c r="BF72" s="229">
        <f t="shared" si="153"/>
        <v>0</v>
      </c>
      <c r="BG72" s="229">
        <f t="shared" si="153"/>
        <v>0</v>
      </c>
      <c r="BH72" s="229">
        <f t="shared" si="153"/>
        <v>0</v>
      </c>
      <c r="BI72" s="229">
        <f t="shared" si="153"/>
        <v>0</v>
      </c>
      <c r="BJ72" s="229">
        <f t="shared" si="153"/>
        <v>0</v>
      </c>
      <c r="BK72" s="229">
        <f t="shared" si="153"/>
        <v>0</v>
      </c>
      <c r="BL72" s="229">
        <f t="shared" si="153"/>
        <v>0</v>
      </c>
      <c r="BM72" s="229">
        <f t="shared" si="153"/>
        <v>0</v>
      </c>
      <c r="BN72" s="229">
        <f t="shared" si="153"/>
        <v>0</v>
      </c>
      <c r="BO72" s="229">
        <f t="shared" si="153"/>
        <v>0</v>
      </c>
      <c r="BP72" s="229">
        <f t="shared" si="153"/>
        <v>0</v>
      </c>
      <c r="BQ72" s="229">
        <f t="shared" si="153"/>
        <v>0</v>
      </c>
      <c r="BR72" s="229">
        <f t="shared" si="153"/>
        <v>0</v>
      </c>
      <c r="BS72" s="229">
        <f t="shared" si="153"/>
        <v>0</v>
      </c>
      <c r="BT72" s="229">
        <f t="shared" si="153"/>
        <v>0</v>
      </c>
      <c r="BU72" s="229">
        <f t="shared" si="153"/>
        <v>0</v>
      </c>
      <c r="BV72" s="229">
        <f t="shared" si="153"/>
        <v>0</v>
      </c>
      <c r="BW72" s="229">
        <f t="shared" si="153"/>
        <v>0</v>
      </c>
      <c r="BX72" s="229">
        <f t="shared" si="153"/>
        <v>0</v>
      </c>
      <c r="BY72" s="229">
        <f t="shared" si="153"/>
        <v>0</v>
      </c>
      <c r="BZ72" s="229">
        <f t="shared" si="153"/>
        <v>0</v>
      </c>
    </row>
    <row r="73" spans="1:78" x14ac:dyDescent="0.2">
      <c r="A73" s="7" t="str">
        <v>Roll-in 10</v>
      </c>
      <c r="B73" s="7">
        <v>0</v>
      </c>
      <c r="C73" s="7">
        <f t="shared" si="33"/>
        <v>62</v>
      </c>
      <c r="D73" s="165">
        <f t="shared" si="34"/>
        <v>45351</v>
      </c>
      <c r="E73" s="302">
        <f>HLOOKUP(D73,INPUTS!$D$52:$BW$59,IF(B73=1,3,7),FALSE)</f>
        <v>0</v>
      </c>
      <c r="F73" s="303"/>
      <c r="G73" s="229">
        <f t="shared" si="154"/>
        <v>0</v>
      </c>
      <c r="H73" s="229">
        <f t="shared" si="154"/>
        <v>0</v>
      </c>
      <c r="I73" s="229">
        <f t="shared" si="154"/>
        <v>0</v>
      </c>
      <c r="J73" s="229">
        <f t="shared" si="154"/>
        <v>0</v>
      </c>
      <c r="K73" s="229">
        <f t="shared" si="154"/>
        <v>0</v>
      </c>
      <c r="L73" s="229">
        <f t="shared" si="154"/>
        <v>0</v>
      </c>
      <c r="M73" s="229">
        <f t="shared" si="154"/>
        <v>0</v>
      </c>
      <c r="N73" s="229">
        <f t="shared" si="154"/>
        <v>0</v>
      </c>
      <c r="O73" s="229">
        <f t="shared" si="154"/>
        <v>0</v>
      </c>
      <c r="P73" s="229">
        <f t="shared" si="154"/>
        <v>0</v>
      </c>
      <c r="Q73" s="229">
        <f t="shared" si="154"/>
        <v>0</v>
      </c>
      <c r="R73" s="229">
        <f t="shared" si="154"/>
        <v>0</v>
      </c>
      <c r="S73" s="229">
        <f t="shared" si="154"/>
        <v>0</v>
      </c>
      <c r="T73" s="229">
        <f t="shared" si="154"/>
        <v>0</v>
      </c>
      <c r="U73" s="229">
        <f t="shared" si="154"/>
        <v>0</v>
      </c>
      <c r="V73" s="229">
        <f t="shared" si="154"/>
        <v>0</v>
      </c>
      <c r="W73" s="229">
        <f t="shared" si="155"/>
        <v>0</v>
      </c>
      <c r="X73" s="229">
        <f t="shared" si="155"/>
        <v>0</v>
      </c>
      <c r="Y73" s="229">
        <f t="shared" si="155"/>
        <v>0</v>
      </c>
      <c r="Z73" s="229">
        <f t="shared" si="155"/>
        <v>0</v>
      </c>
      <c r="AA73" s="229">
        <f t="shared" si="155"/>
        <v>0</v>
      </c>
      <c r="AB73" s="229">
        <f t="shared" si="155"/>
        <v>0</v>
      </c>
      <c r="AC73" s="229">
        <f t="shared" si="155"/>
        <v>0</v>
      </c>
      <c r="AD73" s="229">
        <f t="shared" si="155"/>
        <v>0</v>
      </c>
      <c r="AE73" s="229">
        <f t="shared" si="155"/>
        <v>0</v>
      </c>
      <c r="AF73" s="229">
        <f t="shared" si="155"/>
        <v>0</v>
      </c>
      <c r="AG73" s="229">
        <f t="shared" si="155"/>
        <v>0</v>
      </c>
      <c r="AH73" s="229">
        <f t="shared" si="155"/>
        <v>0</v>
      </c>
      <c r="AI73" s="229">
        <f t="shared" si="155"/>
        <v>0</v>
      </c>
      <c r="AJ73" s="229">
        <f t="shared" si="155"/>
        <v>0</v>
      </c>
      <c r="AK73" s="229">
        <f t="shared" si="155"/>
        <v>0</v>
      </c>
      <c r="AL73" s="229">
        <f t="shared" si="155"/>
        <v>0</v>
      </c>
      <c r="AM73" s="229">
        <f t="shared" si="156"/>
        <v>0</v>
      </c>
      <c r="AN73" s="229">
        <f t="shared" si="156"/>
        <v>0</v>
      </c>
      <c r="AO73" s="229">
        <f t="shared" si="153"/>
        <v>0</v>
      </c>
      <c r="AP73" s="229">
        <f t="shared" si="153"/>
        <v>0</v>
      </c>
      <c r="AQ73" s="229">
        <f t="shared" si="153"/>
        <v>0</v>
      </c>
      <c r="AR73" s="229">
        <f t="shared" si="153"/>
        <v>0</v>
      </c>
      <c r="AS73" s="229">
        <f t="shared" si="153"/>
        <v>0</v>
      </c>
      <c r="AT73" s="229">
        <f t="shared" si="153"/>
        <v>0</v>
      </c>
      <c r="AU73" s="229">
        <f t="shared" si="153"/>
        <v>0</v>
      </c>
      <c r="AV73" s="229">
        <f t="shared" si="153"/>
        <v>0</v>
      </c>
      <c r="AW73" s="229">
        <f t="shared" si="153"/>
        <v>0</v>
      </c>
      <c r="AX73" s="229">
        <f t="shared" si="153"/>
        <v>0</v>
      </c>
      <c r="AY73" s="229">
        <f t="shared" si="153"/>
        <v>0</v>
      </c>
      <c r="AZ73" s="229">
        <f t="shared" si="153"/>
        <v>0</v>
      </c>
      <c r="BA73" s="229">
        <f t="shared" si="153"/>
        <v>0</v>
      </c>
      <c r="BB73" s="229">
        <f t="shared" si="153"/>
        <v>0</v>
      </c>
      <c r="BC73" s="229">
        <f t="shared" si="153"/>
        <v>0</v>
      </c>
      <c r="BD73" s="229">
        <f t="shared" si="153"/>
        <v>0</v>
      </c>
      <c r="BE73" s="229">
        <f t="shared" si="153"/>
        <v>0</v>
      </c>
      <c r="BF73" s="229">
        <f t="shared" si="153"/>
        <v>0</v>
      </c>
      <c r="BG73" s="229">
        <f t="shared" si="153"/>
        <v>0</v>
      </c>
      <c r="BH73" s="229">
        <f t="shared" si="153"/>
        <v>0</v>
      </c>
      <c r="BI73" s="229">
        <f t="shared" si="153"/>
        <v>0</v>
      </c>
      <c r="BJ73" s="229">
        <f t="shared" si="153"/>
        <v>0</v>
      </c>
      <c r="BK73" s="229">
        <f t="shared" si="153"/>
        <v>0</v>
      </c>
      <c r="BL73" s="229">
        <f t="shared" si="153"/>
        <v>0</v>
      </c>
      <c r="BM73" s="229">
        <f t="shared" si="153"/>
        <v>0</v>
      </c>
      <c r="BN73" s="229">
        <f t="shared" si="153"/>
        <v>0</v>
      </c>
      <c r="BO73" s="229">
        <f t="shared" si="153"/>
        <v>0</v>
      </c>
      <c r="BP73" s="229">
        <f t="shared" si="153"/>
        <v>0</v>
      </c>
      <c r="BQ73" s="229">
        <f t="shared" si="153"/>
        <v>0</v>
      </c>
      <c r="BR73" s="229">
        <f t="shared" si="153"/>
        <v>0</v>
      </c>
      <c r="BS73" s="229">
        <f t="shared" si="153"/>
        <v>0</v>
      </c>
      <c r="BT73" s="229">
        <f t="shared" si="153"/>
        <v>0</v>
      </c>
      <c r="BU73" s="229">
        <f t="shared" si="153"/>
        <v>0</v>
      </c>
      <c r="BV73" s="229">
        <f t="shared" si="153"/>
        <v>0</v>
      </c>
      <c r="BW73" s="229">
        <f t="shared" si="153"/>
        <v>0</v>
      </c>
      <c r="BX73" s="229">
        <f t="shared" si="153"/>
        <v>0</v>
      </c>
      <c r="BY73" s="229">
        <f t="shared" si="153"/>
        <v>0</v>
      </c>
      <c r="BZ73" s="229">
        <f t="shared" si="153"/>
        <v>0</v>
      </c>
    </row>
    <row r="74" spans="1:78" x14ac:dyDescent="0.2">
      <c r="A74" s="7" t="str">
        <v>Roll-in 10</v>
      </c>
      <c r="B74" s="7">
        <v>0</v>
      </c>
      <c r="C74" s="7">
        <f t="shared" si="33"/>
        <v>63</v>
      </c>
      <c r="D74" s="165">
        <f t="shared" si="34"/>
        <v>45382</v>
      </c>
      <c r="E74" s="302">
        <f>HLOOKUP(D74,INPUTS!$D$52:$BW$59,IF(B74=1,3,7),FALSE)</f>
        <v>0</v>
      </c>
      <c r="F74" s="303"/>
      <c r="G74" s="229">
        <f t="shared" si="154"/>
        <v>0</v>
      </c>
      <c r="H74" s="229">
        <f t="shared" si="154"/>
        <v>0</v>
      </c>
      <c r="I74" s="229">
        <f t="shared" si="154"/>
        <v>0</v>
      </c>
      <c r="J74" s="229">
        <f t="shared" si="154"/>
        <v>0</v>
      </c>
      <c r="K74" s="229">
        <f t="shared" si="154"/>
        <v>0</v>
      </c>
      <c r="L74" s="229">
        <f t="shared" si="154"/>
        <v>0</v>
      </c>
      <c r="M74" s="229">
        <f t="shared" si="154"/>
        <v>0</v>
      </c>
      <c r="N74" s="229">
        <f t="shared" si="154"/>
        <v>0</v>
      </c>
      <c r="O74" s="229">
        <f t="shared" si="154"/>
        <v>0</v>
      </c>
      <c r="P74" s="229">
        <f t="shared" si="154"/>
        <v>0</v>
      </c>
      <c r="Q74" s="229">
        <f t="shared" si="154"/>
        <v>0</v>
      </c>
      <c r="R74" s="229">
        <f t="shared" si="154"/>
        <v>0</v>
      </c>
      <c r="S74" s="229">
        <f t="shared" si="154"/>
        <v>0</v>
      </c>
      <c r="T74" s="229">
        <f t="shared" si="154"/>
        <v>0</v>
      </c>
      <c r="U74" s="229">
        <f t="shared" si="154"/>
        <v>0</v>
      </c>
      <c r="V74" s="229">
        <f t="shared" si="154"/>
        <v>0</v>
      </c>
      <c r="W74" s="229">
        <f t="shared" si="155"/>
        <v>0</v>
      </c>
      <c r="X74" s="229">
        <f t="shared" si="155"/>
        <v>0</v>
      </c>
      <c r="Y74" s="229">
        <f t="shared" si="155"/>
        <v>0</v>
      </c>
      <c r="Z74" s="229">
        <f t="shared" si="155"/>
        <v>0</v>
      </c>
      <c r="AA74" s="229">
        <f t="shared" si="155"/>
        <v>0</v>
      </c>
      <c r="AB74" s="229">
        <f t="shared" si="155"/>
        <v>0</v>
      </c>
      <c r="AC74" s="229">
        <f t="shared" si="155"/>
        <v>0</v>
      </c>
      <c r="AD74" s="229">
        <f t="shared" si="155"/>
        <v>0</v>
      </c>
      <c r="AE74" s="229">
        <f t="shared" si="155"/>
        <v>0</v>
      </c>
      <c r="AF74" s="229">
        <f t="shared" si="155"/>
        <v>0</v>
      </c>
      <c r="AG74" s="229">
        <f t="shared" si="155"/>
        <v>0</v>
      </c>
      <c r="AH74" s="229">
        <f t="shared" si="155"/>
        <v>0</v>
      </c>
      <c r="AI74" s="229">
        <f t="shared" si="155"/>
        <v>0</v>
      </c>
      <c r="AJ74" s="229">
        <f t="shared" si="155"/>
        <v>0</v>
      </c>
      <c r="AK74" s="229">
        <f t="shared" si="155"/>
        <v>0</v>
      </c>
      <c r="AL74" s="229">
        <f t="shared" si="155"/>
        <v>0</v>
      </c>
      <c r="AM74" s="229">
        <f t="shared" si="156"/>
        <v>0</v>
      </c>
      <c r="AN74" s="229">
        <f t="shared" si="156"/>
        <v>0</v>
      </c>
      <c r="AO74" s="229">
        <f t="shared" si="153"/>
        <v>0</v>
      </c>
      <c r="AP74" s="229">
        <f t="shared" si="153"/>
        <v>0</v>
      </c>
      <c r="AQ74" s="229">
        <f t="shared" si="153"/>
        <v>0</v>
      </c>
      <c r="AR74" s="229">
        <f t="shared" si="153"/>
        <v>0</v>
      </c>
      <c r="AS74" s="229">
        <f t="shared" si="153"/>
        <v>0</v>
      </c>
      <c r="AT74" s="229">
        <f t="shared" si="153"/>
        <v>0</v>
      </c>
      <c r="AU74" s="229">
        <f t="shared" si="153"/>
        <v>0</v>
      </c>
      <c r="AV74" s="229">
        <f t="shared" si="153"/>
        <v>0</v>
      </c>
      <c r="AW74" s="229">
        <f t="shared" si="153"/>
        <v>0</v>
      </c>
      <c r="AX74" s="229">
        <f t="shared" si="153"/>
        <v>0</v>
      </c>
      <c r="AY74" s="229">
        <f t="shared" si="153"/>
        <v>0</v>
      </c>
      <c r="AZ74" s="229">
        <f t="shared" si="153"/>
        <v>0</v>
      </c>
      <c r="BA74" s="229">
        <f t="shared" si="153"/>
        <v>0</v>
      </c>
      <c r="BB74" s="229">
        <f t="shared" si="153"/>
        <v>0</v>
      </c>
      <c r="BC74" s="229">
        <f t="shared" si="153"/>
        <v>0</v>
      </c>
      <c r="BD74" s="229">
        <f t="shared" si="153"/>
        <v>0</v>
      </c>
      <c r="BE74" s="229">
        <f t="shared" si="153"/>
        <v>0</v>
      </c>
      <c r="BF74" s="229">
        <f t="shared" si="153"/>
        <v>0</v>
      </c>
      <c r="BG74" s="229">
        <f t="shared" si="153"/>
        <v>0</v>
      </c>
      <c r="BH74" s="229">
        <f t="shared" si="153"/>
        <v>0</v>
      </c>
      <c r="BI74" s="229">
        <f t="shared" si="153"/>
        <v>0</v>
      </c>
      <c r="BJ74" s="229">
        <f t="shared" si="153"/>
        <v>0</v>
      </c>
      <c r="BK74" s="229">
        <f t="shared" si="153"/>
        <v>0</v>
      </c>
      <c r="BL74" s="229">
        <f t="shared" si="153"/>
        <v>0</v>
      </c>
      <c r="BM74" s="229">
        <f t="shared" si="153"/>
        <v>0</v>
      </c>
      <c r="BN74" s="229">
        <f t="shared" si="153"/>
        <v>0</v>
      </c>
      <c r="BO74" s="229">
        <f t="shared" si="153"/>
        <v>0</v>
      </c>
      <c r="BP74" s="229">
        <f t="shared" si="153"/>
        <v>0</v>
      </c>
      <c r="BQ74" s="229">
        <f t="shared" si="153"/>
        <v>0</v>
      </c>
      <c r="BR74" s="229">
        <f t="shared" si="153"/>
        <v>0</v>
      </c>
      <c r="BS74" s="229">
        <f t="shared" si="153"/>
        <v>0</v>
      </c>
      <c r="BT74" s="229">
        <f t="shared" si="153"/>
        <v>0</v>
      </c>
      <c r="BU74" s="229">
        <f t="shared" si="153"/>
        <v>0</v>
      </c>
      <c r="BV74" s="229">
        <f t="shared" si="153"/>
        <v>0</v>
      </c>
      <c r="BW74" s="229">
        <f t="shared" si="153"/>
        <v>0</v>
      </c>
      <c r="BX74" s="229">
        <f t="shared" si="153"/>
        <v>0</v>
      </c>
      <c r="BY74" s="229">
        <f t="shared" si="153"/>
        <v>0</v>
      </c>
      <c r="BZ74" s="229">
        <f t="shared" si="153"/>
        <v>0</v>
      </c>
    </row>
    <row r="75" spans="1:78" x14ac:dyDescent="0.2">
      <c r="A75" s="7" t="str">
        <v>Roll-in 10</v>
      </c>
      <c r="B75" s="7">
        <v>0</v>
      </c>
      <c r="C75" s="7">
        <f t="shared" si="33"/>
        <v>64</v>
      </c>
      <c r="D75" s="165">
        <f t="shared" si="34"/>
        <v>45412</v>
      </c>
      <c r="E75" s="302">
        <f>HLOOKUP(D75,INPUTS!$D$52:$BW$59,IF(B75=1,3,7),FALSE)</f>
        <v>0</v>
      </c>
      <c r="F75" s="303"/>
      <c r="G75" s="229">
        <f t="shared" si="154"/>
        <v>0</v>
      </c>
      <c r="H75" s="229">
        <f t="shared" si="154"/>
        <v>0</v>
      </c>
      <c r="I75" s="229">
        <f t="shared" si="154"/>
        <v>0</v>
      </c>
      <c r="J75" s="229">
        <f t="shared" si="154"/>
        <v>0</v>
      </c>
      <c r="K75" s="229">
        <f t="shared" si="154"/>
        <v>0</v>
      </c>
      <c r="L75" s="229">
        <f t="shared" si="154"/>
        <v>0</v>
      </c>
      <c r="M75" s="229">
        <f t="shared" si="154"/>
        <v>0</v>
      </c>
      <c r="N75" s="229">
        <f t="shared" si="154"/>
        <v>0</v>
      </c>
      <c r="O75" s="229">
        <f t="shared" si="154"/>
        <v>0</v>
      </c>
      <c r="P75" s="229">
        <f t="shared" si="154"/>
        <v>0</v>
      </c>
      <c r="Q75" s="229">
        <f t="shared" si="154"/>
        <v>0</v>
      </c>
      <c r="R75" s="229">
        <f t="shared" si="154"/>
        <v>0</v>
      </c>
      <c r="S75" s="229">
        <f t="shared" si="154"/>
        <v>0</v>
      </c>
      <c r="T75" s="229">
        <f t="shared" si="154"/>
        <v>0</v>
      </c>
      <c r="U75" s="229">
        <f t="shared" si="154"/>
        <v>0</v>
      </c>
      <c r="V75" s="229">
        <f t="shared" si="154"/>
        <v>0</v>
      </c>
      <c r="W75" s="229">
        <f t="shared" si="155"/>
        <v>0</v>
      </c>
      <c r="X75" s="229">
        <f t="shared" si="155"/>
        <v>0</v>
      </c>
      <c r="Y75" s="229">
        <f t="shared" si="155"/>
        <v>0</v>
      </c>
      <c r="Z75" s="229">
        <f t="shared" si="155"/>
        <v>0</v>
      </c>
      <c r="AA75" s="229">
        <f t="shared" si="155"/>
        <v>0</v>
      </c>
      <c r="AB75" s="229">
        <f t="shared" si="155"/>
        <v>0</v>
      </c>
      <c r="AC75" s="229">
        <f t="shared" si="155"/>
        <v>0</v>
      </c>
      <c r="AD75" s="229">
        <f t="shared" si="155"/>
        <v>0</v>
      </c>
      <c r="AE75" s="229">
        <f t="shared" si="155"/>
        <v>0</v>
      </c>
      <c r="AF75" s="229">
        <f t="shared" si="155"/>
        <v>0</v>
      </c>
      <c r="AG75" s="229">
        <f t="shared" si="155"/>
        <v>0</v>
      </c>
      <c r="AH75" s="229">
        <f t="shared" si="155"/>
        <v>0</v>
      </c>
      <c r="AI75" s="229">
        <f t="shared" si="155"/>
        <v>0</v>
      </c>
      <c r="AJ75" s="229">
        <f t="shared" si="155"/>
        <v>0</v>
      </c>
      <c r="AK75" s="229">
        <f t="shared" si="155"/>
        <v>0</v>
      </c>
      <c r="AL75" s="229">
        <f t="shared" si="155"/>
        <v>0</v>
      </c>
      <c r="AM75" s="229">
        <f t="shared" si="156"/>
        <v>0</v>
      </c>
      <c r="AN75" s="229">
        <f t="shared" si="156"/>
        <v>0</v>
      </c>
      <c r="AO75" s="229">
        <f t="shared" si="153"/>
        <v>0</v>
      </c>
      <c r="AP75" s="229">
        <f t="shared" si="153"/>
        <v>0</v>
      </c>
      <c r="AQ75" s="229">
        <f t="shared" si="153"/>
        <v>0</v>
      </c>
      <c r="AR75" s="229">
        <f t="shared" si="153"/>
        <v>0</v>
      </c>
      <c r="AS75" s="229">
        <f t="shared" si="153"/>
        <v>0</v>
      </c>
      <c r="AT75" s="229">
        <f t="shared" si="153"/>
        <v>0</v>
      </c>
      <c r="AU75" s="229">
        <f t="shared" si="153"/>
        <v>0</v>
      </c>
      <c r="AV75" s="229">
        <f t="shared" si="153"/>
        <v>0</v>
      </c>
      <c r="AW75" s="229">
        <f t="shared" si="153"/>
        <v>0</v>
      </c>
      <c r="AX75" s="229">
        <f t="shared" si="153"/>
        <v>0</v>
      </c>
      <c r="AY75" s="229">
        <f t="shared" si="153"/>
        <v>0</v>
      </c>
      <c r="AZ75" s="229">
        <f t="shared" si="153"/>
        <v>0</v>
      </c>
      <c r="BA75" s="229">
        <f t="shared" si="153"/>
        <v>0</v>
      </c>
      <c r="BB75" s="229">
        <f t="shared" si="153"/>
        <v>0</v>
      </c>
      <c r="BC75" s="229">
        <f t="shared" si="153"/>
        <v>0</v>
      </c>
      <c r="BD75" s="229">
        <f t="shared" si="153"/>
        <v>0</v>
      </c>
      <c r="BE75" s="229">
        <f t="shared" si="153"/>
        <v>0</v>
      </c>
      <c r="BF75" s="229">
        <f t="shared" si="153"/>
        <v>0</v>
      </c>
      <c r="BG75" s="229">
        <f t="shared" si="153"/>
        <v>0</v>
      </c>
      <c r="BH75" s="229">
        <f t="shared" si="153"/>
        <v>0</v>
      </c>
      <c r="BI75" s="229">
        <f t="shared" si="153"/>
        <v>0</v>
      </c>
      <c r="BJ75" s="229">
        <f t="shared" si="153"/>
        <v>0</v>
      </c>
      <c r="BK75" s="229">
        <f t="shared" si="153"/>
        <v>0</v>
      </c>
      <c r="BL75" s="229">
        <f t="shared" si="153"/>
        <v>0</v>
      </c>
      <c r="BM75" s="229">
        <f t="shared" si="153"/>
        <v>0</v>
      </c>
      <c r="BN75" s="229">
        <f t="shared" si="153"/>
        <v>0</v>
      </c>
      <c r="BO75" s="229">
        <f t="shared" si="153"/>
        <v>0</v>
      </c>
      <c r="BP75" s="229">
        <f t="shared" si="153"/>
        <v>0</v>
      </c>
      <c r="BQ75" s="229">
        <f t="shared" si="153"/>
        <v>0</v>
      </c>
      <c r="BR75" s="229">
        <f t="shared" si="153"/>
        <v>0</v>
      </c>
      <c r="BS75" s="229">
        <f t="shared" si="153"/>
        <v>0</v>
      </c>
      <c r="BT75" s="229">
        <f t="shared" si="153"/>
        <v>0</v>
      </c>
      <c r="BU75" s="229">
        <f t="shared" si="153"/>
        <v>0</v>
      </c>
      <c r="BV75" s="229">
        <f t="shared" si="153"/>
        <v>0</v>
      </c>
      <c r="BW75" s="229">
        <f t="shared" si="153"/>
        <v>0</v>
      </c>
      <c r="BX75" s="229">
        <f t="shared" si="153"/>
        <v>0</v>
      </c>
      <c r="BY75" s="229">
        <f t="shared" si="153"/>
        <v>0</v>
      </c>
      <c r="BZ75" s="229">
        <f t="shared" si="153"/>
        <v>0</v>
      </c>
    </row>
    <row r="76" spans="1:78" x14ac:dyDescent="0.2">
      <c r="A76" s="7" t="str">
        <v>Roll-in 10</v>
      </c>
      <c r="B76" s="7">
        <v>0</v>
      </c>
      <c r="C76" s="7">
        <f t="shared" si="33"/>
        <v>65</v>
      </c>
      <c r="D76" s="165">
        <f t="shared" si="34"/>
        <v>45443</v>
      </c>
      <c r="E76" s="302">
        <f>HLOOKUP(D76,INPUTS!$D$52:$BW$59,IF(B76=1,3,7),FALSE)</f>
        <v>0</v>
      </c>
      <c r="F76" s="303"/>
      <c r="G76" s="229">
        <f t="shared" si="154"/>
        <v>0</v>
      </c>
      <c r="H76" s="229">
        <f t="shared" si="154"/>
        <v>0</v>
      </c>
      <c r="I76" s="229">
        <f t="shared" si="154"/>
        <v>0</v>
      </c>
      <c r="J76" s="229">
        <f t="shared" si="154"/>
        <v>0</v>
      </c>
      <c r="K76" s="229">
        <f t="shared" si="154"/>
        <v>0</v>
      </c>
      <c r="L76" s="229">
        <f t="shared" si="154"/>
        <v>0</v>
      </c>
      <c r="M76" s="229">
        <f t="shared" si="154"/>
        <v>0</v>
      </c>
      <c r="N76" s="229">
        <f t="shared" si="154"/>
        <v>0</v>
      </c>
      <c r="O76" s="229">
        <f t="shared" si="154"/>
        <v>0</v>
      </c>
      <c r="P76" s="229">
        <f t="shared" si="154"/>
        <v>0</v>
      </c>
      <c r="Q76" s="229">
        <f t="shared" si="154"/>
        <v>0</v>
      </c>
      <c r="R76" s="229">
        <f t="shared" si="154"/>
        <v>0</v>
      </c>
      <c r="S76" s="229">
        <f t="shared" si="154"/>
        <v>0</v>
      </c>
      <c r="T76" s="229">
        <f t="shared" si="154"/>
        <v>0</v>
      </c>
      <c r="U76" s="229">
        <f t="shared" si="154"/>
        <v>0</v>
      </c>
      <c r="V76" s="229">
        <f t="shared" si="154"/>
        <v>0</v>
      </c>
      <c r="W76" s="229">
        <f t="shared" si="155"/>
        <v>0</v>
      </c>
      <c r="X76" s="229">
        <f t="shared" si="155"/>
        <v>0</v>
      </c>
      <c r="Y76" s="229">
        <f t="shared" si="155"/>
        <v>0</v>
      </c>
      <c r="Z76" s="229">
        <f t="shared" si="155"/>
        <v>0</v>
      </c>
      <c r="AA76" s="229">
        <f t="shared" si="155"/>
        <v>0</v>
      </c>
      <c r="AB76" s="229">
        <f t="shared" si="155"/>
        <v>0</v>
      </c>
      <c r="AC76" s="229">
        <f t="shared" si="155"/>
        <v>0</v>
      </c>
      <c r="AD76" s="229">
        <f t="shared" si="155"/>
        <v>0</v>
      </c>
      <c r="AE76" s="229">
        <f t="shared" si="155"/>
        <v>0</v>
      </c>
      <c r="AF76" s="229">
        <f t="shared" si="155"/>
        <v>0</v>
      </c>
      <c r="AG76" s="229">
        <f t="shared" si="155"/>
        <v>0</v>
      </c>
      <c r="AH76" s="229">
        <f t="shared" si="155"/>
        <v>0</v>
      </c>
      <c r="AI76" s="229">
        <f t="shared" si="155"/>
        <v>0</v>
      </c>
      <c r="AJ76" s="229">
        <f t="shared" si="155"/>
        <v>0</v>
      </c>
      <c r="AK76" s="229">
        <f t="shared" si="155"/>
        <v>0</v>
      </c>
      <c r="AL76" s="229">
        <f t="shared" si="155"/>
        <v>0</v>
      </c>
      <c r="AM76" s="229">
        <f t="shared" si="156"/>
        <v>0</v>
      </c>
      <c r="AN76" s="229">
        <f t="shared" si="156"/>
        <v>0</v>
      </c>
      <c r="AO76" s="229">
        <f t="shared" si="153"/>
        <v>0</v>
      </c>
      <c r="AP76" s="229">
        <f t="shared" si="153"/>
        <v>0</v>
      </c>
      <c r="AQ76" s="229">
        <f t="shared" si="153"/>
        <v>0</v>
      </c>
      <c r="AR76" s="229">
        <f t="shared" si="153"/>
        <v>0</v>
      </c>
      <c r="AS76" s="229">
        <f t="shared" si="153"/>
        <v>0</v>
      </c>
      <c r="AT76" s="229">
        <f t="shared" si="153"/>
        <v>0</v>
      </c>
      <c r="AU76" s="229">
        <f t="shared" si="153"/>
        <v>0</v>
      </c>
      <c r="AV76" s="229">
        <f t="shared" si="153"/>
        <v>0</v>
      </c>
      <c r="AW76" s="229">
        <f t="shared" si="153"/>
        <v>0</v>
      </c>
      <c r="AX76" s="229">
        <f t="shared" si="153"/>
        <v>0</v>
      </c>
      <c r="AY76" s="229">
        <f t="shared" si="153"/>
        <v>0</v>
      </c>
      <c r="AZ76" s="229">
        <f t="shared" si="153"/>
        <v>0</v>
      </c>
      <c r="BA76" s="229">
        <f t="shared" si="153"/>
        <v>0</v>
      </c>
      <c r="BB76" s="229">
        <f t="shared" si="153"/>
        <v>0</v>
      </c>
      <c r="BC76" s="229">
        <f t="shared" si="153"/>
        <v>0</v>
      </c>
      <c r="BD76" s="229">
        <f t="shared" si="153"/>
        <v>0</v>
      </c>
      <c r="BE76" s="229">
        <f t="shared" si="153"/>
        <v>0</v>
      </c>
      <c r="BF76" s="229">
        <f t="shared" si="153"/>
        <v>0</v>
      </c>
      <c r="BG76" s="229">
        <f t="shared" si="153"/>
        <v>0</v>
      </c>
      <c r="BH76" s="229">
        <f t="shared" si="153"/>
        <v>0</v>
      </c>
      <c r="BI76" s="229">
        <f t="shared" si="153"/>
        <v>0</v>
      </c>
      <c r="BJ76" s="229">
        <f t="shared" si="153"/>
        <v>0</v>
      </c>
      <c r="BK76" s="229">
        <f t="shared" si="153"/>
        <v>0</v>
      </c>
      <c r="BL76" s="229">
        <f t="shared" si="153"/>
        <v>0</v>
      </c>
      <c r="BM76" s="229">
        <f t="shared" si="153"/>
        <v>0</v>
      </c>
      <c r="BN76" s="229">
        <f t="shared" si="153"/>
        <v>0</v>
      </c>
      <c r="BO76" s="229">
        <f t="shared" si="153"/>
        <v>0</v>
      </c>
      <c r="BP76" s="229">
        <f t="shared" si="153"/>
        <v>0</v>
      </c>
      <c r="BQ76" s="229">
        <f t="shared" si="153"/>
        <v>0</v>
      </c>
      <c r="BR76" s="229">
        <f t="shared" si="153"/>
        <v>0</v>
      </c>
      <c r="BS76" s="229">
        <f t="shared" si="153"/>
        <v>0</v>
      </c>
      <c r="BT76" s="229">
        <f t="shared" si="153"/>
        <v>0</v>
      </c>
      <c r="BU76" s="229">
        <f t="shared" si="153"/>
        <v>0</v>
      </c>
      <c r="BV76" s="229">
        <f t="shared" si="153"/>
        <v>0</v>
      </c>
      <c r="BW76" s="229">
        <f t="shared" si="153"/>
        <v>0</v>
      </c>
      <c r="BX76" s="229">
        <f t="shared" si="153"/>
        <v>0</v>
      </c>
      <c r="BY76" s="229">
        <f t="shared" si="153"/>
        <v>0</v>
      </c>
      <c r="BZ76" s="229">
        <f t="shared" si="153"/>
        <v>0</v>
      </c>
    </row>
    <row r="77" spans="1:78" x14ac:dyDescent="0.2">
      <c r="A77" s="7" t="str">
        <v>Roll-in 10</v>
      </c>
      <c r="B77" s="7">
        <v>0</v>
      </c>
      <c r="C77" s="7">
        <f t="shared" si="33"/>
        <v>66</v>
      </c>
      <c r="D77" s="165">
        <f t="shared" si="34"/>
        <v>45473</v>
      </c>
      <c r="E77" s="302">
        <f>HLOOKUP(D77,INPUTS!$D$52:$BW$59,IF(B77=1,3,7),FALSE)</f>
        <v>0</v>
      </c>
      <c r="F77" s="303"/>
      <c r="G77" s="229">
        <f t="shared" si="154"/>
        <v>0</v>
      </c>
      <c r="H77" s="229">
        <f t="shared" si="154"/>
        <v>0</v>
      </c>
      <c r="I77" s="229">
        <f t="shared" si="154"/>
        <v>0</v>
      </c>
      <c r="J77" s="229">
        <f t="shared" si="154"/>
        <v>0</v>
      </c>
      <c r="K77" s="229">
        <f t="shared" si="154"/>
        <v>0</v>
      </c>
      <c r="L77" s="229">
        <f t="shared" si="154"/>
        <v>0</v>
      </c>
      <c r="M77" s="229">
        <f t="shared" si="154"/>
        <v>0</v>
      </c>
      <c r="N77" s="229">
        <f t="shared" si="154"/>
        <v>0</v>
      </c>
      <c r="O77" s="229">
        <f t="shared" si="154"/>
        <v>0</v>
      </c>
      <c r="P77" s="229">
        <f t="shared" si="154"/>
        <v>0</v>
      </c>
      <c r="Q77" s="229">
        <f t="shared" si="154"/>
        <v>0</v>
      </c>
      <c r="R77" s="229">
        <f t="shared" si="154"/>
        <v>0</v>
      </c>
      <c r="S77" s="229">
        <f t="shared" si="154"/>
        <v>0</v>
      </c>
      <c r="T77" s="229">
        <f t="shared" si="154"/>
        <v>0</v>
      </c>
      <c r="U77" s="229">
        <f t="shared" si="154"/>
        <v>0</v>
      </c>
      <c r="V77" s="229">
        <f t="shared" si="154"/>
        <v>0</v>
      </c>
      <c r="W77" s="229">
        <f t="shared" si="155"/>
        <v>0</v>
      </c>
      <c r="X77" s="229">
        <f t="shared" si="155"/>
        <v>0</v>
      </c>
      <c r="Y77" s="229">
        <f t="shared" si="155"/>
        <v>0</v>
      </c>
      <c r="Z77" s="229">
        <f t="shared" si="155"/>
        <v>0</v>
      </c>
      <c r="AA77" s="229">
        <f t="shared" si="155"/>
        <v>0</v>
      </c>
      <c r="AB77" s="229">
        <f t="shared" si="155"/>
        <v>0</v>
      </c>
      <c r="AC77" s="229">
        <f t="shared" si="155"/>
        <v>0</v>
      </c>
      <c r="AD77" s="229">
        <f t="shared" si="155"/>
        <v>0</v>
      </c>
      <c r="AE77" s="229">
        <f t="shared" si="155"/>
        <v>0</v>
      </c>
      <c r="AF77" s="229">
        <f t="shared" si="155"/>
        <v>0</v>
      </c>
      <c r="AG77" s="229">
        <f t="shared" si="155"/>
        <v>0</v>
      </c>
      <c r="AH77" s="229">
        <f t="shared" si="155"/>
        <v>0</v>
      </c>
      <c r="AI77" s="229">
        <f t="shared" si="155"/>
        <v>0</v>
      </c>
      <c r="AJ77" s="229">
        <f t="shared" si="155"/>
        <v>0</v>
      </c>
      <c r="AK77" s="229">
        <f t="shared" si="155"/>
        <v>0</v>
      </c>
      <c r="AL77" s="229">
        <f t="shared" si="155"/>
        <v>0</v>
      </c>
      <c r="AM77" s="229">
        <f t="shared" si="156"/>
        <v>0</v>
      </c>
      <c r="AN77" s="229">
        <f t="shared" si="156"/>
        <v>0</v>
      </c>
      <c r="AO77" s="229">
        <f t="shared" si="153"/>
        <v>0</v>
      </c>
      <c r="AP77" s="229">
        <f t="shared" si="153"/>
        <v>0</v>
      </c>
      <c r="AQ77" s="229">
        <f t="shared" si="153"/>
        <v>0</v>
      </c>
      <c r="AR77" s="229">
        <f t="shared" si="153"/>
        <v>0</v>
      </c>
      <c r="AS77" s="229">
        <f t="shared" si="153"/>
        <v>0</v>
      </c>
      <c r="AT77" s="229">
        <f t="shared" si="153"/>
        <v>0</v>
      </c>
      <c r="AU77" s="229">
        <f t="shared" si="153"/>
        <v>0</v>
      </c>
      <c r="AV77" s="229">
        <f t="shared" si="153"/>
        <v>0</v>
      </c>
      <c r="AW77" s="229">
        <f t="shared" si="153"/>
        <v>0</v>
      </c>
      <c r="AX77" s="229">
        <f t="shared" ref="AO77:BZ83" si="157">IF($D77=AX$9,$E77*$G$3/2,IF(AND($C77+$E$3&gt;AX$8,AX$9&gt;$D77),$E77*$G$3,0))</f>
        <v>0</v>
      </c>
      <c r="AY77" s="229">
        <f t="shared" si="157"/>
        <v>0</v>
      </c>
      <c r="AZ77" s="229">
        <f t="shared" si="157"/>
        <v>0</v>
      </c>
      <c r="BA77" s="229">
        <f t="shared" si="157"/>
        <v>0</v>
      </c>
      <c r="BB77" s="229">
        <f t="shared" si="157"/>
        <v>0</v>
      </c>
      <c r="BC77" s="229">
        <f t="shared" si="157"/>
        <v>0</v>
      </c>
      <c r="BD77" s="229">
        <f t="shared" si="157"/>
        <v>0</v>
      </c>
      <c r="BE77" s="229">
        <f t="shared" si="157"/>
        <v>0</v>
      </c>
      <c r="BF77" s="229">
        <f t="shared" si="157"/>
        <v>0</v>
      </c>
      <c r="BG77" s="229">
        <f t="shared" si="157"/>
        <v>0</v>
      </c>
      <c r="BH77" s="229">
        <f t="shared" si="157"/>
        <v>0</v>
      </c>
      <c r="BI77" s="229">
        <f t="shared" si="157"/>
        <v>0</v>
      </c>
      <c r="BJ77" s="229">
        <f t="shared" si="157"/>
        <v>0</v>
      </c>
      <c r="BK77" s="229">
        <f t="shared" si="157"/>
        <v>0</v>
      </c>
      <c r="BL77" s="229">
        <f t="shared" si="157"/>
        <v>0</v>
      </c>
      <c r="BM77" s="229">
        <f t="shared" si="157"/>
        <v>0</v>
      </c>
      <c r="BN77" s="229">
        <f t="shared" si="157"/>
        <v>0</v>
      </c>
      <c r="BO77" s="229">
        <f t="shared" si="157"/>
        <v>0</v>
      </c>
      <c r="BP77" s="229">
        <f t="shared" si="157"/>
        <v>0</v>
      </c>
      <c r="BQ77" s="229">
        <f t="shared" si="157"/>
        <v>0</v>
      </c>
      <c r="BR77" s="229">
        <f t="shared" si="157"/>
        <v>0</v>
      </c>
      <c r="BS77" s="229">
        <f t="shared" si="157"/>
        <v>0</v>
      </c>
      <c r="BT77" s="229">
        <f t="shared" si="157"/>
        <v>0</v>
      </c>
      <c r="BU77" s="229">
        <f t="shared" si="157"/>
        <v>0</v>
      </c>
      <c r="BV77" s="229">
        <f t="shared" si="157"/>
        <v>0</v>
      </c>
      <c r="BW77" s="229">
        <f t="shared" si="157"/>
        <v>0</v>
      </c>
      <c r="BX77" s="229">
        <f t="shared" si="157"/>
        <v>0</v>
      </c>
      <c r="BY77" s="229">
        <f t="shared" si="157"/>
        <v>0</v>
      </c>
      <c r="BZ77" s="229">
        <f t="shared" si="157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8">C77+1</f>
        <v>67</v>
      </c>
      <c r="D78" s="165">
        <f t="shared" ref="D78:D83" si="159">EOMONTH(D77,1)</f>
        <v>45504</v>
      </c>
      <c r="E78" s="302">
        <f>HLOOKUP(D78,INPUTS!$D$52:$BW$59,IF(B78=1,3,7),FALSE)</f>
        <v>0</v>
      </c>
      <c r="F78" s="303"/>
      <c r="G78" s="229">
        <f t="shared" si="154"/>
        <v>0</v>
      </c>
      <c r="H78" s="229">
        <f t="shared" si="154"/>
        <v>0</v>
      </c>
      <c r="I78" s="229">
        <f t="shared" si="154"/>
        <v>0</v>
      </c>
      <c r="J78" s="229">
        <f t="shared" si="154"/>
        <v>0</v>
      </c>
      <c r="K78" s="229">
        <f t="shared" si="154"/>
        <v>0</v>
      </c>
      <c r="L78" s="229">
        <f t="shared" si="154"/>
        <v>0</v>
      </c>
      <c r="M78" s="229">
        <f t="shared" si="154"/>
        <v>0</v>
      </c>
      <c r="N78" s="229">
        <f t="shared" si="154"/>
        <v>0</v>
      </c>
      <c r="O78" s="229">
        <f t="shared" si="154"/>
        <v>0</v>
      </c>
      <c r="P78" s="229">
        <f t="shared" si="154"/>
        <v>0</v>
      </c>
      <c r="Q78" s="229">
        <f t="shared" si="154"/>
        <v>0</v>
      </c>
      <c r="R78" s="229">
        <f t="shared" si="154"/>
        <v>0</v>
      </c>
      <c r="S78" s="229">
        <f t="shared" si="154"/>
        <v>0</v>
      </c>
      <c r="T78" s="229">
        <f t="shared" si="154"/>
        <v>0</v>
      </c>
      <c r="U78" s="229">
        <f t="shared" si="154"/>
        <v>0</v>
      </c>
      <c r="V78" s="229">
        <f t="shared" si="154"/>
        <v>0</v>
      </c>
      <c r="W78" s="229">
        <f t="shared" si="155"/>
        <v>0</v>
      </c>
      <c r="X78" s="229">
        <f t="shared" si="155"/>
        <v>0</v>
      </c>
      <c r="Y78" s="229">
        <f t="shared" si="155"/>
        <v>0</v>
      </c>
      <c r="Z78" s="229">
        <f t="shared" si="155"/>
        <v>0</v>
      </c>
      <c r="AA78" s="229">
        <f t="shared" si="155"/>
        <v>0</v>
      </c>
      <c r="AB78" s="229">
        <f t="shared" si="155"/>
        <v>0</v>
      </c>
      <c r="AC78" s="229">
        <f t="shared" si="155"/>
        <v>0</v>
      </c>
      <c r="AD78" s="229">
        <f t="shared" si="155"/>
        <v>0</v>
      </c>
      <c r="AE78" s="229">
        <f t="shared" si="155"/>
        <v>0</v>
      </c>
      <c r="AF78" s="229">
        <f t="shared" si="155"/>
        <v>0</v>
      </c>
      <c r="AG78" s="229">
        <f t="shared" si="155"/>
        <v>0</v>
      </c>
      <c r="AH78" s="229">
        <f t="shared" si="155"/>
        <v>0</v>
      </c>
      <c r="AI78" s="229">
        <f t="shared" si="155"/>
        <v>0</v>
      </c>
      <c r="AJ78" s="229">
        <f t="shared" si="155"/>
        <v>0</v>
      </c>
      <c r="AK78" s="229">
        <f t="shared" si="155"/>
        <v>0</v>
      </c>
      <c r="AL78" s="229">
        <f t="shared" si="155"/>
        <v>0</v>
      </c>
      <c r="AM78" s="229">
        <f t="shared" si="156"/>
        <v>0</v>
      </c>
      <c r="AN78" s="229">
        <f t="shared" si="156"/>
        <v>0</v>
      </c>
      <c r="AO78" s="229">
        <f t="shared" si="157"/>
        <v>0</v>
      </c>
      <c r="AP78" s="229">
        <f t="shared" si="157"/>
        <v>0</v>
      </c>
      <c r="AQ78" s="229">
        <f t="shared" si="157"/>
        <v>0</v>
      </c>
      <c r="AR78" s="229">
        <f t="shared" si="157"/>
        <v>0</v>
      </c>
      <c r="AS78" s="229">
        <f t="shared" si="157"/>
        <v>0</v>
      </c>
      <c r="AT78" s="229">
        <f t="shared" si="157"/>
        <v>0</v>
      </c>
      <c r="AU78" s="229">
        <f t="shared" si="157"/>
        <v>0</v>
      </c>
      <c r="AV78" s="229">
        <f t="shared" si="157"/>
        <v>0</v>
      </c>
      <c r="AW78" s="229">
        <f t="shared" si="157"/>
        <v>0</v>
      </c>
      <c r="AX78" s="229">
        <f t="shared" si="157"/>
        <v>0</v>
      </c>
      <c r="AY78" s="229">
        <f t="shared" si="157"/>
        <v>0</v>
      </c>
      <c r="AZ78" s="229">
        <f t="shared" si="157"/>
        <v>0</v>
      </c>
      <c r="BA78" s="229">
        <f t="shared" si="157"/>
        <v>0</v>
      </c>
      <c r="BB78" s="229">
        <f t="shared" si="157"/>
        <v>0</v>
      </c>
      <c r="BC78" s="229">
        <f t="shared" si="157"/>
        <v>0</v>
      </c>
      <c r="BD78" s="229">
        <f t="shared" si="157"/>
        <v>0</v>
      </c>
      <c r="BE78" s="229">
        <f t="shared" si="157"/>
        <v>0</v>
      </c>
      <c r="BF78" s="229">
        <f t="shared" si="157"/>
        <v>0</v>
      </c>
      <c r="BG78" s="229">
        <f t="shared" si="157"/>
        <v>0</v>
      </c>
      <c r="BH78" s="229">
        <f t="shared" si="157"/>
        <v>0</v>
      </c>
      <c r="BI78" s="229">
        <f t="shared" si="157"/>
        <v>0</v>
      </c>
      <c r="BJ78" s="229">
        <f t="shared" si="157"/>
        <v>0</v>
      </c>
      <c r="BK78" s="229">
        <f t="shared" si="157"/>
        <v>0</v>
      </c>
      <c r="BL78" s="229">
        <f t="shared" si="157"/>
        <v>0</v>
      </c>
      <c r="BM78" s="229">
        <f t="shared" si="157"/>
        <v>0</v>
      </c>
      <c r="BN78" s="229">
        <f t="shared" si="157"/>
        <v>0</v>
      </c>
      <c r="BO78" s="229">
        <f t="shared" si="157"/>
        <v>0</v>
      </c>
      <c r="BP78" s="229">
        <f t="shared" si="157"/>
        <v>0</v>
      </c>
      <c r="BQ78" s="229">
        <f t="shared" si="157"/>
        <v>0</v>
      </c>
      <c r="BR78" s="229">
        <f t="shared" si="157"/>
        <v>0</v>
      </c>
      <c r="BS78" s="229">
        <f t="shared" si="157"/>
        <v>0</v>
      </c>
      <c r="BT78" s="229">
        <f t="shared" si="157"/>
        <v>0</v>
      </c>
      <c r="BU78" s="229">
        <f t="shared" si="157"/>
        <v>0</v>
      </c>
      <c r="BV78" s="229">
        <f t="shared" si="157"/>
        <v>0</v>
      </c>
      <c r="BW78" s="229">
        <f t="shared" si="157"/>
        <v>0</v>
      </c>
      <c r="BX78" s="229">
        <f t="shared" si="157"/>
        <v>0</v>
      </c>
      <c r="BY78" s="229">
        <f t="shared" si="157"/>
        <v>0</v>
      </c>
      <c r="BZ78" s="229">
        <f t="shared" si="157"/>
        <v>0</v>
      </c>
    </row>
    <row r="79" spans="1:78" x14ac:dyDescent="0.2">
      <c r="A79" s="7" t="str">
        <v>Roll-in 10</v>
      </c>
      <c r="B79" s="7">
        <v>0</v>
      </c>
      <c r="C79" s="7">
        <f t="shared" si="158"/>
        <v>68</v>
      </c>
      <c r="D79" s="165">
        <f t="shared" si="159"/>
        <v>45535</v>
      </c>
      <c r="E79" s="302">
        <f>HLOOKUP(D79,INPUTS!$D$52:$BW$59,IF(B79=1,3,7),FALSE)</f>
        <v>0</v>
      </c>
      <c r="F79" s="303"/>
      <c r="G79" s="229">
        <f t="shared" si="154"/>
        <v>0</v>
      </c>
      <c r="H79" s="229">
        <f t="shared" si="154"/>
        <v>0</v>
      </c>
      <c r="I79" s="229">
        <f t="shared" si="154"/>
        <v>0</v>
      </c>
      <c r="J79" s="229">
        <f t="shared" si="154"/>
        <v>0</v>
      </c>
      <c r="K79" s="229">
        <f t="shared" si="154"/>
        <v>0</v>
      </c>
      <c r="L79" s="229">
        <f t="shared" si="154"/>
        <v>0</v>
      </c>
      <c r="M79" s="229">
        <f t="shared" si="154"/>
        <v>0</v>
      </c>
      <c r="N79" s="229">
        <f t="shared" si="154"/>
        <v>0</v>
      </c>
      <c r="O79" s="229">
        <f t="shared" si="154"/>
        <v>0</v>
      </c>
      <c r="P79" s="229">
        <f t="shared" si="154"/>
        <v>0</v>
      </c>
      <c r="Q79" s="229">
        <f t="shared" si="154"/>
        <v>0</v>
      </c>
      <c r="R79" s="229">
        <f t="shared" si="154"/>
        <v>0</v>
      </c>
      <c r="S79" s="229">
        <f t="shared" si="154"/>
        <v>0</v>
      </c>
      <c r="T79" s="229">
        <f t="shared" si="154"/>
        <v>0</v>
      </c>
      <c r="U79" s="229">
        <f t="shared" si="154"/>
        <v>0</v>
      </c>
      <c r="V79" s="229">
        <f t="shared" si="154"/>
        <v>0</v>
      </c>
      <c r="W79" s="229">
        <f t="shared" si="155"/>
        <v>0</v>
      </c>
      <c r="X79" s="229">
        <f t="shared" si="155"/>
        <v>0</v>
      </c>
      <c r="Y79" s="229">
        <f t="shared" si="155"/>
        <v>0</v>
      </c>
      <c r="Z79" s="229">
        <f t="shared" si="155"/>
        <v>0</v>
      </c>
      <c r="AA79" s="229">
        <f t="shared" si="155"/>
        <v>0</v>
      </c>
      <c r="AB79" s="229">
        <f t="shared" si="155"/>
        <v>0</v>
      </c>
      <c r="AC79" s="229">
        <f t="shared" si="155"/>
        <v>0</v>
      </c>
      <c r="AD79" s="229">
        <f t="shared" si="155"/>
        <v>0</v>
      </c>
      <c r="AE79" s="229">
        <f t="shared" si="155"/>
        <v>0</v>
      </c>
      <c r="AF79" s="229">
        <f t="shared" si="155"/>
        <v>0</v>
      </c>
      <c r="AG79" s="229">
        <f t="shared" si="155"/>
        <v>0</v>
      </c>
      <c r="AH79" s="229">
        <f t="shared" si="155"/>
        <v>0</v>
      </c>
      <c r="AI79" s="229">
        <f t="shared" si="155"/>
        <v>0</v>
      </c>
      <c r="AJ79" s="229">
        <f t="shared" si="155"/>
        <v>0</v>
      </c>
      <c r="AK79" s="229">
        <f t="shared" si="155"/>
        <v>0</v>
      </c>
      <c r="AL79" s="229">
        <f t="shared" si="155"/>
        <v>0</v>
      </c>
      <c r="AM79" s="229">
        <f t="shared" si="156"/>
        <v>0</v>
      </c>
      <c r="AN79" s="229">
        <f t="shared" si="156"/>
        <v>0</v>
      </c>
      <c r="AO79" s="229">
        <f t="shared" si="157"/>
        <v>0</v>
      </c>
      <c r="AP79" s="229">
        <f t="shared" si="157"/>
        <v>0</v>
      </c>
      <c r="AQ79" s="229">
        <f t="shared" si="157"/>
        <v>0</v>
      </c>
      <c r="AR79" s="229">
        <f t="shared" si="157"/>
        <v>0</v>
      </c>
      <c r="AS79" s="229">
        <f t="shared" si="157"/>
        <v>0</v>
      </c>
      <c r="AT79" s="229">
        <f t="shared" si="157"/>
        <v>0</v>
      </c>
      <c r="AU79" s="229">
        <f t="shared" si="157"/>
        <v>0</v>
      </c>
      <c r="AV79" s="229">
        <f t="shared" si="157"/>
        <v>0</v>
      </c>
      <c r="AW79" s="229">
        <f t="shared" si="157"/>
        <v>0</v>
      </c>
      <c r="AX79" s="229">
        <f t="shared" si="157"/>
        <v>0</v>
      </c>
      <c r="AY79" s="229">
        <f t="shared" si="157"/>
        <v>0</v>
      </c>
      <c r="AZ79" s="229">
        <f t="shared" si="157"/>
        <v>0</v>
      </c>
      <c r="BA79" s="229">
        <f t="shared" si="157"/>
        <v>0</v>
      </c>
      <c r="BB79" s="229">
        <f t="shared" si="157"/>
        <v>0</v>
      </c>
      <c r="BC79" s="229">
        <f t="shared" si="157"/>
        <v>0</v>
      </c>
      <c r="BD79" s="229">
        <f t="shared" si="157"/>
        <v>0</v>
      </c>
      <c r="BE79" s="229">
        <f t="shared" si="157"/>
        <v>0</v>
      </c>
      <c r="BF79" s="229">
        <f t="shared" si="157"/>
        <v>0</v>
      </c>
      <c r="BG79" s="229">
        <f t="shared" si="157"/>
        <v>0</v>
      </c>
      <c r="BH79" s="229">
        <f t="shared" si="157"/>
        <v>0</v>
      </c>
      <c r="BI79" s="229">
        <f t="shared" si="157"/>
        <v>0</v>
      </c>
      <c r="BJ79" s="229">
        <f t="shared" si="157"/>
        <v>0</v>
      </c>
      <c r="BK79" s="229">
        <f t="shared" si="157"/>
        <v>0</v>
      </c>
      <c r="BL79" s="229">
        <f t="shared" si="157"/>
        <v>0</v>
      </c>
      <c r="BM79" s="229">
        <f t="shared" si="157"/>
        <v>0</v>
      </c>
      <c r="BN79" s="229">
        <f t="shared" si="157"/>
        <v>0</v>
      </c>
      <c r="BO79" s="229">
        <f t="shared" si="157"/>
        <v>0</v>
      </c>
      <c r="BP79" s="229">
        <f t="shared" si="157"/>
        <v>0</v>
      </c>
      <c r="BQ79" s="229">
        <f t="shared" si="157"/>
        <v>0</v>
      </c>
      <c r="BR79" s="229">
        <f t="shared" si="157"/>
        <v>0</v>
      </c>
      <c r="BS79" s="229">
        <f t="shared" si="157"/>
        <v>0</v>
      </c>
      <c r="BT79" s="229">
        <f t="shared" si="157"/>
        <v>0</v>
      </c>
      <c r="BU79" s="229">
        <f t="shared" si="157"/>
        <v>0</v>
      </c>
      <c r="BV79" s="229">
        <f t="shared" si="157"/>
        <v>0</v>
      </c>
      <c r="BW79" s="229">
        <f t="shared" si="157"/>
        <v>0</v>
      </c>
      <c r="BX79" s="229">
        <f t="shared" si="157"/>
        <v>0</v>
      </c>
      <c r="BY79" s="229">
        <f t="shared" si="157"/>
        <v>0</v>
      </c>
      <c r="BZ79" s="229">
        <f t="shared" si="157"/>
        <v>0</v>
      </c>
    </row>
    <row r="80" spans="1:78" x14ac:dyDescent="0.2">
      <c r="A80" s="7" t="str">
        <v>Roll-in 10</v>
      </c>
      <c r="B80" s="7">
        <v>0</v>
      </c>
      <c r="C80" s="7">
        <f t="shared" si="158"/>
        <v>69</v>
      </c>
      <c r="D80" s="165">
        <f t="shared" si="159"/>
        <v>45565</v>
      </c>
      <c r="E80" s="302">
        <f>HLOOKUP(D80,INPUTS!$D$52:$BW$59,IF(B80=1,3,7),FALSE)</f>
        <v>0</v>
      </c>
      <c r="F80" s="303"/>
      <c r="G80" s="229">
        <f t="shared" si="154"/>
        <v>0</v>
      </c>
      <c r="H80" s="229">
        <f t="shared" si="154"/>
        <v>0</v>
      </c>
      <c r="I80" s="229">
        <f t="shared" si="154"/>
        <v>0</v>
      </c>
      <c r="J80" s="229">
        <f t="shared" si="154"/>
        <v>0</v>
      </c>
      <c r="K80" s="229">
        <f t="shared" si="154"/>
        <v>0</v>
      </c>
      <c r="L80" s="229">
        <f t="shared" si="154"/>
        <v>0</v>
      </c>
      <c r="M80" s="229">
        <f t="shared" si="154"/>
        <v>0</v>
      </c>
      <c r="N80" s="229">
        <f t="shared" si="154"/>
        <v>0</v>
      </c>
      <c r="O80" s="229">
        <f t="shared" si="154"/>
        <v>0</v>
      </c>
      <c r="P80" s="229">
        <f t="shared" si="154"/>
        <v>0</v>
      </c>
      <c r="Q80" s="229">
        <f t="shared" si="154"/>
        <v>0</v>
      </c>
      <c r="R80" s="229">
        <f t="shared" si="154"/>
        <v>0</v>
      </c>
      <c r="S80" s="229">
        <f t="shared" si="154"/>
        <v>0</v>
      </c>
      <c r="T80" s="229">
        <f t="shared" si="154"/>
        <v>0</v>
      </c>
      <c r="U80" s="229">
        <f t="shared" si="154"/>
        <v>0</v>
      </c>
      <c r="V80" s="229">
        <f t="shared" si="154"/>
        <v>0</v>
      </c>
      <c r="W80" s="229">
        <f t="shared" si="155"/>
        <v>0</v>
      </c>
      <c r="X80" s="229">
        <f t="shared" si="155"/>
        <v>0</v>
      </c>
      <c r="Y80" s="229">
        <f t="shared" si="155"/>
        <v>0</v>
      </c>
      <c r="Z80" s="229">
        <f t="shared" si="155"/>
        <v>0</v>
      </c>
      <c r="AA80" s="229">
        <f t="shared" si="155"/>
        <v>0</v>
      </c>
      <c r="AB80" s="229">
        <f t="shared" si="155"/>
        <v>0</v>
      </c>
      <c r="AC80" s="229">
        <f t="shared" si="155"/>
        <v>0</v>
      </c>
      <c r="AD80" s="229">
        <f t="shared" si="155"/>
        <v>0</v>
      </c>
      <c r="AE80" s="229">
        <f t="shared" si="155"/>
        <v>0</v>
      </c>
      <c r="AF80" s="229">
        <f t="shared" si="155"/>
        <v>0</v>
      </c>
      <c r="AG80" s="229">
        <f t="shared" si="155"/>
        <v>0</v>
      </c>
      <c r="AH80" s="229">
        <f t="shared" si="155"/>
        <v>0</v>
      </c>
      <c r="AI80" s="229">
        <f t="shared" si="155"/>
        <v>0</v>
      </c>
      <c r="AJ80" s="229">
        <f t="shared" si="155"/>
        <v>0</v>
      </c>
      <c r="AK80" s="229">
        <f t="shared" si="155"/>
        <v>0</v>
      </c>
      <c r="AL80" s="229">
        <f t="shared" si="155"/>
        <v>0</v>
      </c>
      <c r="AM80" s="229">
        <f t="shared" si="156"/>
        <v>0</v>
      </c>
      <c r="AN80" s="229">
        <f t="shared" si="156"/>
        <v>0</v>
      </c>
      <c r="AO80" s="229">
        <f t="shared" si="157"/>
        <v>0</v>
      </c>
      <c r="AP80" s="229">
        <f t="shared" si="157"/>
        <v>0</v>
      </c>
      <c r="AQ80" s="229">
        <f t="shared" si="157"/>
        <v>0</v>
      </c>
      <c r="AR80" s="229">
        <f t="shared" si="157"/>
        <v>0</v>
      </c>
      <c r="AS80" s="229">
        <f t="shared" si="157"/>
        <v>0</v>
      </c>
      <c r="AT80" s="229">
        <f t="shared" si="157"/>
        <v>0</v>
      </c>
      <c r="AU80" s="229">
        <f t="shared" si="157"/>
        <v>0</v>
      </c>
      <c r="AV80" s="229">
        <f t="shared" si="157"/>
        <v>0</v>
      </c>
      <c r="AW80" s="229">
        <f t="shared" si="157"/>
        <v>0</v>
      </c>
      <c r="AX80" s="229">
        <f t="shared" si="157"/>
        <v>0</v>
      </c>
      <c r="AY80" s="229">
        <f t="shared" si="157"/>
        <v>0</v>
      </c>
      <c r="AZ80" s="229">
        <f t="shared" si="157"/>
        <v>0</v>
      </c>
      <c r="BA80" s="229">
        <f t="shared" si="157"/>
        <v>0</v>
      </c>
      <c r="BB80" s="229">
        <f t="shared" si="157"/>
        <v>0</v>
      </c>
      <c r="BC80" s="229">
        <f t="shared" si="157"/>
        <v>0</v>
      </c>
      <c r="BD80" s="229">
        <f t="shared" si="157"/>
        <v>0</v>
      </c>
      <c r="BE80" s="229">
        <f t="shared" si="157"/>
        <v>0</v>
      </c>
      <c r="BF80" s="229">
        <f t="shared" si="157"/>
        <v>0</v>
      </c>
      <c r="BG80" s="229">
        <f t="shared" si="157"/>
        <v>0</v>
      </c>
      <c r="BH80" s="229">
        <f t="shared" si="157"/>
        <v>0</v>
      </c>
      <c r="BI80" s="229">
        <f t="shared" si="157"/>
        <v>0</v>
      </c>
      <c r="BJ80" s="229">
        <f t="shared" si="157"/>
        <v>0</v>
      </c>
      <c r="BK80" s="229">
        <f t="shared" si="157"/>
        <v>0</v>
      </c>
      <c r="BL80" s="229">
        <f t="shared" si="157"/>
        <v>0</v>
      </c>
      <c r="BM80" s="229">
        <f t="shared" si="157"/>
        <v>0</v>
      </c>
      <c r="BN80" s="229">
        <f t="shared" si="157"/>
        <v>0</v>
      </c>
      <c r="BO80" s="229">
        <f t="shared" si="157"/>
        <v>0</v>
      </c>
      <c r="BP80" s="229">
        <f t="shared" si="157"/>
        <v>0</v>
      </c>
      <c r="BQ80" s="229">
        <f t="shared" si="157"/>
        <v>0</v>
      </c>
      <c r="BR80" s="229">
        <f t="shared" si="157"/>
        <v>0</v>
      </c>
      <c r="BS80" s="229">
        <f t="shared" si="157"/>
        <v>0</v>
      </c>
      <c r="BT80" s="229">
        <f t="shared" si="157"/>
        <v>0</v>
      </c>
      <c r="BU80" s="229">
        <f t="shared" si="157"/>
        <v>0</v>
      </c>
      <c r="BV80" s="229">
        <f t="shared" si="157"/>
        <v>0</v>
      </c>
      <c r="BW80" s="229">
        <f t="shared" si="157"/>
        <v>0</v>
      </c>
      <c r="BX80" s="229">
        <f t="shared" si="157"/>
        <v>0</v>
      </c>
      <c r="BY80" s="229">
        <f t="shared" si="157"/>
        <v>0</v>
      </c>
      <c r="BZ80" s="229">
        <f t="shared" si="157"/>
        <v>0</v>
      </c>
    </row>
    <row r="81" spans="1:78" x14ac:dyDescent="0.2">
      <c r="A81" s="7" t="str">
        <v>Roll-in 10</v>
      </c>
      <c r="B81" s="7">
        <v>0</v>
      </c>
      <c r="C81" s="7">
        <f t="shared" si="158"/>
        <v>70</v>
      </c>
      <c r="D81" s="165">
        <f t="shared" si="159"/>
        <v>45596</v>
      </c>
      <c r="E81" s="302">
        <f>HLOOKUP(D81,INPUTS!$D$52:$BW$59,IF(B81=1,3,7),FALSE)</f>
        <v>0</v>
      </c>
      <c r="F81" s="303"/>
      <c r="G81" s="229">
        <f t="shared" si="154"/>
        <v>0</v>
      </c>
      <c r="H81" s="229">
        <f t="shared" si="154"/>
        <v>0</v>
      </c>
      <c r="I81" s="229">
        <f t="shared" si="154"/>
        <v>0</v>
      </c>
      <c r="J81" s="229">
        <f t="shared" si="154"/>
        <v>0</v>
      </c>
      <c r="K81" s="229">
        <f t="shared" si="154"/>
        <v>0</v>
      </c>
      <c r="L81" s="229">
        <f t="shared" si="154"/>
        <v>0</v>
      </c>
      <c r="M81" s="229">
        <f t="shared" si="154"/>
        <v>0</v>
      </c>
      <c r="N81" s="229">
        <f t="shared" si="154"/>
        <v>0</v>
      </c>
      <c r="O81" s="229">
        <f t="shared" si="154"/>
        <v>0</v>
      </c>
      <c r="P81" s="229">
        <f t="shared" si="154"/>
        <v>0</v>
      </c>
      <c r="Q81" s="229">
        <f t="shared" si="154"/>
        <v>0</v>
      </c>
      <c r="R81" s="229">
        <f t="shared" si="154"/>
        <v>0</v>
      </c>
      <c r="S81" s="229">
        <f t="shared" si="154"/>
        <v>0</v>
      </c>
      <c r="T81" s="229">
        <f t="shared" si="154"/>
        <v>0</v>
      </c>
      <c r="U81" s="229">
        <f t="shared" si="154"/>
        <v>0</v>
      </c>
      <c r="V81" s="229">
        <f t="shared" si="154"/>
        <v>0</v>
      </c>
      <c r="W81" s="229">
        <f t="shared" si="155"/>
        <v>0</v>
      </c>
      <c r="X81" s="229">
        <f t="shared" si="155"/>
        <v>0</v>
      </c>
      <c r="Y81" s="229">
        <f t="shared" si="155"/>
        <v>0</v>
      </c>
      <c r="Z81" s="229">
        <f t="shared" si="155"/>
        <v>0</v>
      </c>
      <c r="AA81" s="229">
        <f t="shared" si="155"/>
        <v>0</v>
      </c>
      <c r="AB81" s="229">
        <f t="shared" si="155"/>
        <v>0</v>
      </c>
      <c r="AC81" s="229">
        <f t="shared" si="155"/>
        <v>0</v>
      </c>
      <c r="AD81" s="229">
        <f t="shared" si="155"/>
        <v>0</v>
      </c>
      <c r="AE81" s="229">
        <f t="shared" si="155"/>
        <v>0</v>
      </c>
      <c r="AF81" s="229">
        <f t="shared" si="155"/>
        <v>0</v>
      </c>
      <c r="AG81" s="229">
        <f t="shared" si="155"/>
        <v>0</v>
      </c>
      <c r="AH81" s="229">
        <f t="shared" si="155"/>
        <v>0</v>
      </c>
      <c r="AI81" s="229">
        <f t="shared" si="155"/>
        <v>0</v>
      </c>
      <c r="AJ81" s="229">
        <f t="shared" si="155"/>
        <v>0</v>
      </c>
      <c r="AK81" s="229">
        <f t="shared" si="155"/>
        <v>0</v>
      </c>
      <c r="AL81" s="229">
        <f t="shared" si="155"/>
        <v>0</v>
      </c>
      <c r="AM81" s="229">
        <f t="shared" si="156"/>
        <v>0</v>
      </c>
      <c r="AN81" s="229">
        <f t="shared" si="156"/>
        <v>0</v>
      </c>
      <c r="AO81" s="229">
        <f t="shared" si="157"/>
        <v>0</v>
      </c>
      <c r="AP81" s="229">
        <f t="shared" si="157"/>
        <v>0</v>
      </c>
      <c r="AQ81" s="229">
        <f t="shared" si="157"/>
        <v>0</v>
      </c>
      <c r="AR81" s="229">
        <f t="shared" si="157"/>
        <v>0</v>
      </c>
      <c r="AS81" s="229">
        <f t="shared" si="157"/>
        <v>0</v>
      </c>
      <c r="AT81" s="229">
        <f t="shared" si="157"/>
        <v>0</v>
      </c>
      <c r="AU81" s="229">
        <f t="shared" si="157"/>
        <v>0</v>
      </c>
      <c r="AV81" s="229">
        <f t="shared" si="157"/>
        <v>0</v>
      </c>
      <c r="AW81" s="229">
        <f t="shared" si="157"/>
        <v>0</v>
      </c>
      <c r="AX81" s="229">
        <f t="shared" si="157"/>
        <v>0</v>
      </c>
      <c r="AY81" s="229">
        <f t="shared" si="157"/>
        <v>0</v>
      </c>
      <c r="AZ81" s="229">
        <f t="shared" si="157"/>
        <v>0</v>
      </c>
      <c r="BA81" s="229">
        <f t="shared" si="157"/>
        <v>0</v>
      </c>
      <c r="BB81" s="229">
        <f t="shared" si="157"/>
        <v>0</v>
      </c>
      <c r="BC81" s="229">
        <f t="shared" si="157"/>
        <v>0</v>
      </c>
      <c r="BD81" s="229">
        <f t="shared" si="157"/>
        <v>0</v>
      </c>
      <c r="BE81" s="229">
        <f t="shared" si="157"/>
        <v>0</v>
      </c>
      <c r="BF81" s="229">
        <f t="shared" si="157"/>
        <v>0</v>
      </c>
      <c r="BG81" s="229">
        <f t="shared" si="157"/>
        <v>0</v>
      </c>
      <c r="BH81" s="229">
        <f t="shared" si="157"/>
        <v>0</v>
      </c>
      <c r="BI81" s="229">
        <f t="shared" si="157"/>
        <v>0</v>
      </c>
      <c r="BJ81" s="229">
        <f t="shared" si="157"/>
        <v>0</v>
      </c>
      <c r="BK81" s="229">
        <f t="shared" si="157"/>
        <v>0</v>
      </c>
      <c r="BL81" s="229">
        <f t="shared" si="157"/>
        <v>0</v>
      </c>
      <c r="BM81" s="229">
        <f t="shared" si="157"/>
        <v>0</v>
      </c>
      <c r="BN81" s="229">
        <f t="shared" si="157"/>
        <v>0</v>
      </c>
      <c r="BO81" s="229">
        <f t="shared" si="157"/>
        <v>0</v>
      </c>
      <c r="BP81" s="229">
        <f t="shared" si="157"/>
        <v>0</v>
      </c>
      <c r="BQ81" s="229">
        <f t="shared" si="157"/>
        <v>0</v>
      </c>
      <c r="BR81" s="229">
        <f t="shared" si="157"/>
        <v>0</v>
      </c>
      <c r="BS81" s="229">
        <f t="shared" si="157"/>
        <v>0</v>
      </c>
      <c r="BT81" s="229">
        <f t="shared" si="157"/>
        <v>0</v>
      </c>
      <c r="BU81" s="229">
        <f t="shared" si="157"/>
        <v>0</v>
      </c>
      <c r="BV81" s="229">
        <f t="shared" si="157"/>
        <v>0</v>
      </c>
      <c r="BW81" s="229">
        <f t="shared" si="157"/>
        <v>0</v>
      </c>
      <c r="BX81" s="229">
        <f t="shared" si="157"/>
        <v>0</v>
      </c>
      <c r="BY81" s="229">
        <f t="shared" si="157"/>
        <v>0</v>
      </c>
      <c r="BZ81" s="229">
        <f t="shared" si="157"/>
        <v>0</v>
      </c>
    </row>
    <row r="82" spans="1:78" x14ac:dyDescent="0.2">
      <c r="A82" s="7" t="str">
        <v>Roll-in 10</v>
      </c>
      <c r="B82" s="7">
        <v>0</v>
      </c>
      <c r="C82" s="7">
        <f t="shared" si="158"/>
        <v>71</v>
      </c>
      <c r="D82" s="165">
        <f t="shared" si="159"/>
        <v>45626</v>
      </c>
      <c r="E82" s="302">
        <f>HLOOKUP(D82,INPUTS!$D$52:$BW$59,IF(B82=1,3,7),FALSE)</f>
        <v>0</v>
      </c>
      <c r="F82" s="303"/>
      <c r="G82" s="229">
        <f t="shared" si="154"/>
        <v>0</v>
      </c>
      <c r="H82" s="229">
        <f t="shared" si="154"/>
        <v>0</v>
      </c>
      <c r="I82" s="229">
        <f t="shared" si="154"/>
        <v>0</v>
      </c>
      <c r="J82" s="229">
        <f t="shared" si="154"/>
        <v>0</v>
      </c>
      <c r="K82" s="229">
        <f t="shared" si="154"/>
        <v>0</v>
      </c>
      <c r="L82" s="229">
        <f t="shared" si="154"/>
        <v>0</v>
      </c>
      <c r="M82" s="229">
        <f t="shared" si="154"/>
        <v>0</v>
      </c>
      <c r="N82" s="229">
        <f t="shared" si="154"/>
        <v>0</v>
      </c>
      <c r="O82" s="229">
        <f t="shared" si="154"/>
        <v>0</v>
      </c>
      <c r="P82" s="229">
        <f t="shared" si="154"/>
        <v>0</v>
      </c>
      <c r="Q82" s="229">
        <f t="shared" si="154"/>
        <v>0</v>
      </c>
      <c r="R82" s="229">
        <f t="shared" si="154"/>
        <v>0</v>
      </c>
      <c r="S82" s="229">
        <f t="shared" si="154"/>
        <v>0</v>
      </c>
      <c r="T82" s="229">
        <f t="shared" si="154"/>
        <v>0</v>
      </c>
      <c r="U82" s="229">
        <f t="shared" si="154"/>
        <v>0</v>
      </c>
      <c r="V82" s="229">
        <f t="shared" si="154"/>
        <v>0</v>
      </c>
      <c r="W82" s="229">
        <f t="shared" si="155"/>
        <v>0</v>
      </c>
      <c r="X82" s="229">
        <f t="shared" si="155"/>
        <v>0</v>
      </c>
      <c r="Y82" s="229">
        <f t="shared" si="155"/>
        <v>0</v>
      </c>
      <c r="Z82" s="229">
        <f t="shared" si="155"/>
        <v>0</v>
      </c>
      <c r="AA82" s="229">
        <f t="shared" si="155"/>
        <v>0</v>
      </c>
      <c r="AB82" s="229">
        <f t="shared" si="155"/>
        <v>0</v>
      </c>
      <c r="AC82" s="229">
        <f t="shared" si="155"/>
        <v>0</v>
      </c>
      <c r="AD82" s="229">
        <f t="shared" si="155"/>
        <v>0</v>
      </c>
      <c r="AE82" s="229">
        <f t="shared" si="155"/>
        <v>0</v>
      </c>
      <c r="AF82" s="229">
        <f t="shared" si="155"/>
        <v>0</v>
      </c>
      <c r="AG82" s="229">
        <f t="shared" si="155"/>
        <v>0</v>
      </c>
      <c r="AH82" s="229">
        <f t="shared" si="155"/>
        <v>0</v>
      </c>
      <c r="AI82" s="229">
        <f t="shared" si="155"/>
        <v>0</v>
      </c>
      <c r="AJ82" s="229">
        <f t="shared" si="155"/>
        <v>0</v>
      </c>
      <c r="AK82" s="229">
        <f t="shared" si="155"/>
        <v>0</v>
      </c>
      <c r="AL82" s="229">
        <f t="shared" si="155"/>
        <v>0</v>
      </c>
      <c r="AM82" s="229">
        <f t="shared" si="156"/>
        <v>0</v>
      </c>
      <c r="AN82" s="229">
        <f t="shared" si="156"/>
        <v>0</v>
      </c>
      <c r="AO82" s="229">
        <f t="shared" si="157"/>
        <v>0</v>
      </c>
      <c r="AP82" s="229">
        <f t="shared" si="157"/>
        <v>0</v>
      </c>
      <c r="AQ82" s="229">
        <f t="shared" si="157"/>
        <v>0</v>
      </c>
      <c r="AR82" s="229">
        <f t="shared" si="157"/>
        <v>0</v>
      </c>
      <c r="AS82" s="229">
        <f t="shared" si="157"/>
        <v>0</v>
      </c>
      <c r="AT82" s="229">
        <f t="shared" si="157"/>
        <v>0</v>
      </c>
      <c r="AU82" s="229">
        <f t="shared" si="157"/>
        <v>0</v>
      </c>
      <c r="AV82" s="229">
        <f t="shared" si="157"/>
        <v>0</v>
      </c>
      <c r="AW82" s="229">
        <f t="shared" si="157"/>
        <v>0</v>
      </c>
      <c r="AX82" s="229">
        <f t="shared" si="157"/>
        <v>0</v>
      </c>
      <c r="AY82" s="229">
        <f t="shared" si="157"/>
        <v>0</v>
      </c>
      <c r="AZ82" s="229">
        <f t="shared" si="157"/>
        <v>0</v>
      </c>
      <c r="BA82" s="229">
        <f t="shared" si="157"/>
        <v>0</v>
      </c>
      <c r="BB82" s="229">
        <f t="shared" si="157"/>
        <v>0</v>
      </c>
      <c r="BC82" s="229">
        <f t="shared" si="157"/>
        <v>0</v>
      </c>
      <c r="BD82" s="229">
        <f t="shared" si="157"/>
        <v>0</v>
      </c>
      <c r="BE82" s="229">
        <f t="shared" si="157"/>
        <v>0</v>
      </c>
      <c r="BF82" s="229">
        <f t="shared" si="157"/>
        <v>0</v>
      </c>
      <c r="BG82" s="229">
        <f t="shared" si="157"/>
        <v>0</v>
      </c>
      <c r="BH82" s="229">
        <f t="shared" si="157"/>
        <v>0</v>
      </c>
      <c r="BI82" s="229">
        <f t="shared" si="157"/>
        <v>0</v>
      </c>
      <c r="BJ82" s="229">
        <f t="shared" si="157"/>
        <v>0</v>
      </c>
      <c r="BK82" s="229">
        <f t="shared" si="157"/>
        <v>0</v>
      </c>
      <c r="BL82" s="229">
        <f t="shared" si="157"/>
        <v>0</v>
      </c>
      <c r="BM82" s="229">
        <f t="shared" si="157"/>
        <v>0</v>
      </c>
      <c r="BN82" s="229">
        <f t="shared" si="157"/>
        <v>0</v>
      </c>
      <c r="BO82" s="229">
        <f t="shared" si="157"/>
        <v>0</v>
      </c>
      <c r="BP82" s="229">
        <f t="shared" si="157"/>
        <v>0</v>
      </c>
      <c r="BQ82" s="229">
        <f t="shared" si="157"/>
        <v>0</v>
      </c>
      <c r="BR82" s="229">
        <f t="shared" si="157"/>
        <v>0</v>
      </c>
      <c r="BS82" s="229">
        <f t="shared" si="157"/>
        <v>0</v>
      </c>
      <c r="BT82" s="229">
        <f t="shared" si="157"/>
        <v>0</v>
      </c>
      <c r="BU82" s="229">
        <f t="shared" si="157"/>
        <v>0</v>
      </c>
      <c r="BV82" s="229">
        <f t="shared" si="157"/>
        <v>0</v>
      </c>
      <c r="BW82" s="229">
        <f t="shared" si="157"/>
        <v>0</v>
      </c>
      <c r="BX82" s="229">
        <f t="shared" si="157"/>
        <v>0</v>
      </c>
      <c r="BY82" s="229">
        <f t="shared" si="157"/>
        <v>0</v>
      </c>
      <c r="BZ82" s="229">
        <f t="shared" si="157"/>
        <v>0</v>
      </c>
    </row>
    <row r="83" spans="1:78" x14ac:dyDescent="0.2">
      <c r="A83" s="7" t="str">
        <v>Roll-in 10</v>
      </c>
      <c r="B83" s="7">
        <v>0</v>
      </c>
      <c r="C83" s="7">
        <f t="shared" si="158"/>
        <v>72</v>
      </c>
      <c r="D83" s="165">
        <f t="shared" si="159"/>
        <v>45657</v>
      </c>
      <c r="E83" s="306">
        <f>HLOOKUP(D83,INPUTS!$D$52:$BW$59,IF(B83=1,3,7),FALSE)</f>
        <v>0</v>
      </c>
      <c r="F83" s="303"/>
      <c r="G83" s="228">
        <f>IF($D83=G$9,$E83*$G$3/2,IF(AND($C83+$E$3&gt;G$8,G$9&gt;$D83),$E83*$G$3,0))</f>
        <v>0</v>
      </c>
      <c r="H83" s="228">
        <f t="shared" si="154"/>
        <v>0</v>
      </c>
      <c r="I83" s="228">
        <f t="shared" si="154"/>
        <v>0</v>
      </c>
      <c r="J83" s="228">
        <f t="shared" si="154"/>
        <v>0</v>
      </c>
      <c r="K83" s="228">
        <f t="shared" si="154"/>
        <v>0</v>
      </c>
      <c r="L83" s="228">
        <f t="shared" si="154"/>
        <v>0</v>
      </c>
      <c r="M83" s="228">
        <f t="shared" si="154"/>
        <v>0</v>
      </c>
      <c r="N83" s="228">
        <f t="shared" si="154"/>
        <v>0</v>
      </c>
      <c r="O83" s="228">
        <f t="shared" si="154"/>
        <v>0</v>
      </c>
      <c r="P83" s="228">
        <f t="shared" si="154"/>
        <v>0</v>
      </c>
      <c r="Q83" s="228">
        <f t="shared" si="154"/>
        <v>0</v>
      </c>
      <c r="R83" s="228">
        <f t="shared" si="154"/>
        <v>0</v>
      </c>
      <c r="S83" s="228">
        <f t="shared" si="154"/>
        <v>0</v>
      </c>
      <c r="T83" s="228">
        <f t="shared" si="154"/>
        <v>0</v>
      </c>
      <c r="U83" s="228">
        <f t="shared" si="154"/>
        <v>0</v>
      </c>
      <c r="V83" s="228">
        <f t="shared" si="154"/>
        <v>0</v>
      </c>
      <c r="W83" s="228">
        <f t="shared" si="155"/>
        <v>0</v>
      </c>
      <c r="X83" s="228">
        <f t="shared" si="155"/>
        <v>0</v>
      </c>
      <c r="Y83" s="228">
        <f t="shared" si="155"/>
        <v>0</v>
      </c>
      <c r="Z83" s="228">
        <f t="shared" si="155"/>
        <v>0</v>
      </c>
      <c r="AA83" s="228">
        <f t="shared" si="155"/>
        <v>0</v>
      </c>
      <c r="AB83" s="228">
        <f t="shared" si="155"/>
        <v>0</v>
      </c>
      <c r="AC83" s="228">
        <f t="shared" si="155"/>
        <v>0</v>
      </c>
      <c r="AD83" s="228">
        <f t="shared" si="155"/>
        <v>0</v>
      </c>
      <c r="AE83" s="228">
        <f t="shared" si="155"/>
        <v>0</v>
      </c>
      <c r="AF83" s="228">
        <f t="shared" si="155"/>
        <v>0</v>
      </c>
      <c r="AG83" s="228">
        <f t="shared" si="155"/>
        <v>0</v>
      </c>
      <c r="AH83" s="228">
        <f t="shared" si="155"/>
        <v>0</v>
      </c>
      <c r="AI83" s="228">
        <f t="shared" si="155"/>
        <v>0</v>
      </c>
      <c r="AJ83" s="228">
        <f t="shared" si="155"/>
        <v>0</v>
      </c>
      <c r="AK83" s="228">
        <f t="shared" si="155"/>
        <v>0</v>
      </c>
      <c r="AL83" s="228">
        <f t="shared" si="155"/>
        <v>0</v>
      </c>
      <c r="AM83" s="228">
        <f t="shared" si="156"/>
        <v>0</v>
      </c>
      <c r="AN83" s="228">
        <f t="shared" si="156"/>
        <v>0</v>
      </c>
      <c r="AO83" s="228">
        <f t="shared" si="157"/>
        <v>0</v>
      </c>
      <c r="AP83" s="228">
        <f t="shared" si="157"/>
        <v>0</v>
      </c>
      <c r="AQ83" s="228">
        <f t="shared" si="157"/>
        <v>0</v>
      </c>
      <c r="AR83" s="228">
        <f t="shared" si="157"/>
        <v>0</v>
      </c>
      <c r="AS83" s="228">
        <f t="shared" si="157"/>
        <v>0</v>
      </c>
      <c r="AT83" s="228">
        <f t="shared" si="157"/>
        <v>0</v>
      </c>
      <c r="AU83" s="228">
        <f t="shared" si="157"/>
        <v>0</v>
      </c>
      <c r="AV83" s="228">
        <f t="shared" si="157"/>
        <v>0</v>
      </c>
      <c r="AW83" s="228">
        <f t="shared" si="157"/>
        <v>0</v>
      </c>
      <c r="AX83" s="228">
        <f t="shared" si="157"/>
        <v>0</v>
      </c>
      <c r="AY83" s="228">
        <f t="shared" si="157"/>
        <v>0</v>
      </c>
      <c r="AZ83" s="228">
        <f t="shared" si="157"/>
        <v>0</v>
      </c>
      <c r="BA83" s="228">
        <f t="shared" si="157"/>
        <v>0</v>
      </c>
      <c r="BB83" s="228">
        <f t="shared" si="157"/>
        <v>0</v>
      </c>
      <c r="BC83" s="228">
        <f t="shared" si="157"/>
        <v>0</v>
      </c>
      <c r="BD83" s="228">
        <f t="shared" si="157"/>
        <v>0</v>
      </c>
      <c r="BE83" s="228">
        <f t="shared" si="157"/>
        <v>0</v>
      </c>
      <c r="BF83" s="228">
        <f t="shared" si="157"/>
        <v>0</v>
      </c>
      <c r="BG83" s="228">
        <f t="shared" si="157"/>
        <v>0</v>
      </c>
      <c r="BH83" s="228">
        <f t="shared" si="157"/>
        <v>0</v>
      </c>
      <c r="BI83" s="228">
        <f t="shared" si="157"/>
        <v>0</v>
      </c>
      <c r="BJ83" s="228">
        <f t="shared" si="157"/>
        <v>0</v>
      </c>
      <c r="BK83" s="228">
        <f t="shared" si="157"/>
        <v>0</v>
      </c>
      <c r="BL83" s="228">
        <f t="shared" si="157"/>
        <v>0</v>
      </c>
      <c r="BM83" s="228">
        <f t="shared" si="157"/>
        <v>0</v>
      </c>
      <c r="BN83" s="228">
        <f t="shared" si="157"/>
        <v>0</v>
      </c>
      <c r="BO83" s="228">
        <f t="shared" si="157"/>
        <v>0</v>
      </c>
      <c r="BP83" s="228">
        <f t="shared" si="157"/>
        <v>0</v>
      </c>
      <c r="BQ83" s="228">
        <f t="shared" si="157"/>
        <v>0</v>
      </c>
      <c r="BR83" s="228">
        <f t="shared" si="157"/>
        <v>0</v>
      </c>
      <c r="BS83" s="228">
        <f t="shared" si="157"/>
        <v>0</v>
      </c>
      <c r="BT83" s="228">
        <f t="shared" si="157"/>
        <v>0</v>
      </c>
      <c r="BU83" s="228">
        <f t="shared" si="157"/>
        <v>0</v>
      </c>
      <c r="BV83" s="228">
        <f t="shared" si="157"/>
        <v>0</v>
      </c>
      <c r="BW83" s="228">
        <f t="shared" si="157"/>
        <v>0</v>
      </c>
      <c r="BX83" s="228">
        <f t="shared" si="157"/>
        <v>0</v>
      </c>
      <c r="BY83" s="228">
        <f t="shared" ref="BY83:BZ83" si="160">IF($D83=BY$9,$E83*$G$3/2,IF(AND($C83+$E$3&gt;BY$8,BY$9&gt;$D83),$E83*$G$3,0))</f>
        <v>0</v>
      </c>
      <c r="BZ83" s="228">
        <f t="shared" si="160"/>
        <v>0</v>
      </c>
    </row>
    <row r="84" spans="1:78" x14ac:dyDescent="0.2">
      <c r="D84" s="90"/>
      <c r="E84" s="91">
        <f>SUM(E12:E83)</f>
        <v>498464.50401999999</v>
      </c>
      <c r="G84" s="68">
        <f>SUM(G12:G83)</f>
        <v>1.3241503080788939</v>
      </c>
      <c r="H84" s="68">
        <f t="shared" ref="H84:AN84" si="161">SUM(H12:H83)</f>
        <v>4.1294516471788869</v>
      </c>
      <c r="I84" s="68">
        <f t="shared" si="161"/>
        <v>7.4587728734287611</v>
      </c>
      <c r="J84" s="68">
        <f t="shared" si="161"/>
        <v>15.056837680542319</v>
      </c>
      <c r="K84" s="68">
        <f t="shared" si="161"/>
        <v>28.133461526407487</v>
      </c>
      <c r="L84" s="68">
        <f t="shared" si="161"/>
        <v>39.313799795490752</v>
      </c>
      <c r="M84" s="68">
        <f t="shared" si="161"/>
        <v>45.521790799976536</v>
      </c>
      <c r="N84" s="68">
        <f t="shared" si="161"/>
        <v>54.547160801317567</v>
      </c>
      <c r="O84" s="68">
        <f t="shared" si="161"/>
        <v>65.570632571699292</v>
      </c>
      <c r="P84" s="68">
        <f t="shared" si="161"/>
        <v>74.0638126455963</v>
      </c>
      <c r="Q84" s="68">
        <f t="shared" si="161"/>
        <v>83.980157199804822</v>
      </c>
      <c r="R84" s="68">
        <f t="shared" si="161"/>
        <v>95.539743152020478</v>
      </c>
      <c r="S84" s="68">
        <f t="shared" si="161"/>
        <v>112.76053118944034</v>
      </c>
      <c r="T84" s="68">
        <f t="shared" si="161"/>
        <v>131.00669681238057</v>
      </c>
      <c r="U84" s="68">
        <f t="shared" si="161"/>
        <v>143.95306379832016</v>
      </c>
      <c r="V84" s="68">
        <f t="shared" si="161"/>
        <v>154.27268365087622</v>
      </c>
      <c r="W84" s="68">
        <f t="shared" si="161"/>
        <v>164.57814409931146</v>
      </c>
      <c r="X84" s="68">
        <f t="shared" si="161"/>
        <v>182.32966934885681</v>
      </c>
      <c r="Y84" s="68">
        <f t="shared" si="161"/>
        <v>215.04037958520559</v>
      </c>
      <c r="Z84" s="68">
        <f t="shared" si="161"/>
        <v>247.18980879430896</v>
      </c>
      <c r="AA84" s="68">
        <f t="shared" si="161"/>
        <v>272.61495093042214</v>
      </c>
      <c r="AB84" s="68">
        <f t="shared" si="161"/>
        <v>289.94226145434135</v>
      </c>
      <c r="AC84" s="68">
        <f t="shared" si="161"/>
        <v>301.52071143196343</v>
      </c>
      <c r="AD84" s="68">
        <f t="shared" si="161"/>
        <v>316.23015348365715</v>
      </c>
      <c r="AE84" s="68">
        <f t="shared" si="161"/>
        <v>328.78909515130226</v>
      </c>
      <c r="AF84" s="68">
        <f t="shared" si="161"/>
        <v>333.56199166612265</v>
      </c>
      <c r="AG84" s="68">
        <f t="shared" si="161"/>
        <v>339.88381182531413</v>
      </c>
      <c r="AH84" s="68">
        <f t="shared" si="161"/>
        <v>358.61495425519871</v>
      </c>
      <c r="AI84" s="68">
        <f t="shared" si="161"/>
        <v>377.33525075051261</v>
      </c>
      <c r="AJ84" s="68">
        <f t="shared" si="161"/>
        <v>392.81162472958573</v>
      </c>
      <c r="AK84" s="68">
        <f t="shared" si="161"/>
        <v>408.23149791557449</v>
      </c>
      <c r="AL84" s="68">
        <f t="shared" si="161"/>
        <v>422.0143005337863</v>
      </c>
      <c r="AM84" s="68">
        <f t="shared" si="161"/>
        <v>430.97098247390272</v>
      </c>
      <c r="AN84" s="68">
        <f t="shared" si="161"/>
        <v>442.89556274179387</v>
      </c>
      <c r="AO84" s="68">
        <f t="shared" ref="AO84:BZ84" si="162">SUM(AO12:AO83)</f>
        <v>461.14613522320036</v>
      </c>
      <c r="AP84" s="68">
        <f t="shared" si="162"/>
        <v>489.22585658104589</v>
      </c>
      <c r="AQ84" s="68">
        <f t="shared" si="162"/>
        <v>526.50554389989384</v>
      </c>
      <c r="AR84" s="68">
        <f t="shared" si="162"/>
        <v>561.12239641025269</v>
      </c>
      <c r="AS84" s="68">
        <f t="shared" si="162"/>
        <v>577.0994052611876</v>
      </c>
      <c r="AT84" s="68">
        <f t="shared" si="162"/>
        <v>577.0994052611876</v>
      </c>
      <c r="AU84" s="68">
        <f t="shared" si="162"/>
        <v>577.0994052611876</v>
      </c>
      <c r="AV84" s="68">
        <f t="shared" si="162"/>
        <v>577.0994052611876</v>
      </c>
      <c r="AW84" s="68">
        <f t="shared" si="162"/>
        <v>577.0994052611876</v>
      </c>
      <c r="AX84" s="68">
        <f t="shared" si="162"/>
        <v>577.0994052611876</v>
      </c>
      <c r="AY84" s="68">
        <f t="shared" si="162"/>
        <v>577.0994052611876</v>
      </c>
      <c r="AZ84" s="68">
        <f t="shared" si="162"/>
        <v>577.0994052611876</v>
      </c>
      <c r="BA84" s="68">
        <f t="shared" si="162"/>
        <v>577.0994052611876</v>
      </c>
      <c r="BB84" s="68">
        <f t="shared" si="162"/>
        <v>577.0994052611876</v>
      </c>
      <c r="BC84" s="68">
        <f t="shared" si="162"/>
        <v>577.0994052611876</v>
      </c>
      <c r="BD84" s="68">
        <f t="shared" si="162"/>
        <v>577.0994052611876</v>
      </c>
      <c r="BE84" s="68">
        <f t="shared" si="162"/>
        <v>577.0994052611876</v>
      </c>
      <c r="BF84" s="68">
        <f t="shared" si="162"/>
        <v>577.0994052611876</v>
      </c>
      <c r="BG84" s="68">
        <f t="shared" si="162"/>
        <v>577.0994052611876</v>
      </c>
      <c r="BH84" s="68">
        <f t="shared" si="162"/>
        <v>577.0994052611876</v>
      </c>
      <c r="BI84" s="68">
        <f t="shared" si="162"/>
        <v>577.0994052611876</v>
      </c>
      <c r="BJ84" s="68">
        <f t="shared" si="162"/>
        <v>577.0994052611876</v>
      </c>
      <c r="BK84" s="68">
        <f t="shared" si="162"/>
        <v>577.0994052611876</v>
      </c>
      <c r="BL84" s="68">
        <f t="shared" si="162"/>
        <v>577.0994052611876</v>
      </c>
      <c r="BM84" s="68">
        <f t="shared" si="162"/>
        <v>577.0994052611876</v>
      </c>
      <c r="BN84" s="68">
        <f t="shared" si="162"/>
        <v>577.0994052611876</v>
      </c>
      <c r="BO84" s="68">
        <f t="shared" si="162"/>
        <v>577.0994052611876</v>
      </c>
      <c r="BP84" s="68">
        <f t="shared" si="162"/>
        <v>577.0994052611876</v>
      </c>
      <c r="BQ84" s="68">
        <f t="shared" si="162"/>
        <v>577.0994052611876</v>
      </c>
      <c r="BR84" s="68">
        <f t="shared" si="162"/>
        <v>577.0994052611876</v>
      </c>
      <c r="BS84" s="68">
        <f t="shared" si="162"/>
        <v>577.0994052611876</v>
      </c>
      <c r="BT84" s="68">
        <f t="shared" si="162"/>
        <v>577.0994052611876</v>
      </c>
      <c r="BU84" s="68">
        <f t="shared" si="162"/>
        <v>577.0994052611876</v>
      </c>
      <c r="BV84" s="68">
        <f t="shared" si="162"/>
        <v>577.0994052611876</v>
      </c>
      <c r="BW84" s="68">
        <f t="shared" si="162"/>
        <v>577.0994052611876</v>
      </c>
      <c r="BX84" s="68">
        <f t="shared" si="162"/>
        <v>577.0994052611876</v>
      </c>
      <c r="BY84" s="68">
        <f t="shared" si="162"/>
        <v>577.0994052611876</v>
      </c>
      <c r="BZ84" s="68">
        <f t="shared" si="162"/>
        <v>577.0994052611876</v>
      </c>
    </row>
    <row r="85" spans="1:78" ht="24.75" customHeight="1" x14ac:dyDescent="0.2">
      <c r="D85" s="90"/>
      <c r="E85" s="92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P96" si="163">IF($D87=G$9,$E87*$G$3/2,IF(AND($C87+$E$3&gt;G$8,G$9&gt;$D87),$E87*$G$3,0))</f>
        <v>0</v>
      </c>
      <c r="H87" s="229">
        <f t="shared" si="163"/>
        <v>0</v>
      </c>
      <c r="I87" s="229">
        <f t="shared" si="163"/>
        <v>0</v>
      </c>
      <c r="J87" s="229">
        <f t="shared" si="163"/>
        <v>0</v>
      </c>
      <c r="K87" s="229">
        <f t="shared" si="163"/>
        <v>0</v>
      </c>
      <c r="L87" s="229">
        <f t="shared" si="163"/>
        <v>0</v>
      </c>
      <c r="M87" s="229">
        <f t="shared" si="163"/>
        <v>0</v>
      </c>
      <c r="N87" s="229">
        <f t="shared" si="163"/>
        <v>0</v>
      </c>
      <c r="O87" s="229">
        <f t="shared" si="163"/>
        <v>0</v>
      </c>
      <c r="P87" s="229">
        <f t="shared" si="163"/>
        <v>0</v>
      </c>
      <c r="Q87" s="229">
        <f t="shared" ref="Q87:Z96" si="164">IF($D87=Q$9,$E87*$G$3/2,IF(AND($C87+$E$3&gt;Q$8,Q$9&gt;$D87),$E87*$G$3,0))</f>
        <v>0</v>
      </c>
      <c r="R87" s="229">
        <f t="shared" si="164"/>
        <v>0</v>
      </c>
      <c r="S87" s="229">
        <f t="shared" si="164"/>
        <v>0</v>
      </c>
      <c r="T87" s="229">
        <f t="shared" si="164"/>
        <v>0</v>
      </c>
      <c r="U87" s="229">
        <f t="shared" si="164"/>
        <v>0</v>
      </c>
      <c r="V87" s="229">
        <f t="shared" si="164"/>
        <v>0</v>
      </c>
      <c r="W87" s="229">
        <f t="shared" si="164"/>
        <v>0</v>
      </c>
      <c r="X87" s="229">
        <f t="shared" si="164"/>
        <v>0</v>
      </c>
      <c r="Y87" s="229">
        <f t="shared" si="164"/>
        <v>0</v>
      </c>
      <c r="Z87" s="229">
        <f t="shared" si="164"/>
        <v>0</v>
      </c>
      <c r="AA87" s="229">
        <f t="shared" ref="AA87:AJ96" si="165">IF($D87=AA$9,$E87*$G$3/2,IF(AND($C87+$E$3&gt;AA$8,AA$9&gt;$D87),$E87*$G$3,0))</f>
        <v>0</v>
      </c>
      <c r="AB87" s="229">
        <f t="shared" si="165"/>
        <v>0</v>
      </c>
      <c r="AC87" s="229">
        <f t="shared" si="165"/>
        <v>0</v>
      </c>
      <c r="AD87" s="229">
        <f t="shared" si="165"/>
        <v>0</v>
      </c>
      <c r="AE87" s="229">
        <f t="shared" si="165"/>
        <v>0</v>
      </c>
      <c r="AF87" s="229">
        <f t="shared" si="165"/>
        <v>0</v>
      </c>
      <c r="AG87" s="229">
        <f t="shared" si="165"/>
        <v>0</v>
      </c>
      <c r="AH87" s="229">
        <f t="shared" si="165"/>
        <v>0</v>
      </c>
      <c r="AI87" s="229">
        <f t="shared" si="165"/>
        <v>0</v>
      </c>
      <c r="AJ87" s="229">
        <f t="shared" si="165"/>
        <v>0</v>
      </c>
      <c r="AK87" s="229">
        <f t="shared" ref="AK87:AZ96" si="166">IF($D87=AK$9,$E87*$G$3/2,IF(AND($C87+$E$3&gt;AK$8,AK$9&gt;$D87),$E87*$G$3,0))</f>
        <v>0</v>
      </c>
      <c r="AL87" s="229">
        <f t="shared" si="166"/>
        <v>0</v>
      </c>
      <c r="AM87" s="229">
        <f t="shared" si="166"/>
        <v>0</v>
      </c>
      <c r="AN87" s="229">
        <f t="shared" si="166"/>
        <v>0</v>
      </c>
      <c r="AO87" s="229">
        <f t="shared" si="166"/>
        <v>0</v>
      </c>
      <c r="AP87" s="229">
        <f t="shared" si="166"/>
        <v>0</v>
      </c>
      <c r="AQ87" s="229">
        <f t="shared" si="166"/>
        <v>0</v>
      </c>
      <c r="AR87" s="229">
        <f t="shared" si="166"/>
        <v>0</v>
      </c>
      <c r="AS87" s="229">
        <f t="shared" si="166"/>
        <v>0</v>
      </c>
      <c r="AT87" s="229">
        <f t="shared" si="166"/>
        <v>0</v>
      </c>
      <c r="AU87" s="229">
        <f t="shared" si="166"/>
        <v>0</v>
      </c>
      <c r="AV87" s="229">
        <f t="shared" si="166"/>
        <v>0</v>
      </c>
      <c r="AW87" s="229">
        <f t="shared" si="166"/>
        <v>0</v>
      </c>
      <c r="AX87" s="229">
        <f t="shared" si="166"/>
        <v>0</v>
      </c>
      <c r="AY87" s="229">
        <f t="shared" si="166"/>
        <v>0</v>
      </c>
      <c r="AZ87" s="229">
        <f t="shared" si="166"/>
        <v>0</v>
      </c>
      <c r="BA87" s="229">
        <f t="shared" ref="AO87:BZ94" si="167">IF($D87=BA$9,$E87*$G$3/2,IF(AND($C87+$E$3&gt;BA$8,BA$9&gt;$D87),$E87*$G$3,0))</f>
        <v>0</v>
      </c>
      <c r="BB87" s="229">
        <f t="shared" si="167"/>
        <v>0</v>
      </c>
      <c r="BC87" s="229">
        <f t="shared" si="167"/>
        <v>0</v>
      </c>
      <c r="BD87" s="229">
        <f t="shared" si="167"/>
        <v>0</v>
      </c>
      <c r="BE87" s="229">
        <f t="shared" si="167"/>
        <v>0</v>
      </c>
      <c r="BF87" s="229">
        <f t="shared" si="167"/>
        <v>0</v>
      </c>
      <c r="BG87" s="229">
        <f t="shared" si="167"/>
        <v>0</v>
      </c>
      <c r="BH87" s="229">
        <f t="shared" si="167"/>
        <v>0</v>
      </c>
      <c r="BI87" s="229">
        <f t="shared" si="167"/>
        <v>0</v>
      </c>
      <c r="BJ87" s="229">
        <f t="shared" si="167"/>
        <v>0</v>
      </c>
      <c r="BK87" s="229">
        <f t="shared" si="167"/>
        <v>0</v>
      </c>
      <c r="BL87" s="229">
        <f t="shared" si="167"/>
        <v>0</v>
      </c>
      <c r="BM87" s="229">
        <f t="shared" si="167"/>
        <v>0</v>
      </c>
      <c r="BN87" s="229">
        <f t="shared" si="167"/>
        <v>0</v>
      </c>
      <c r="BO87" s="229">
        <f t="shared" si="167"/>
        <v>0</v>
      </c>
      <c r="BP87" s="229">
        <f t="shared" si="167"/>
        <v>0</v>
      </c>
      <c r="BQ87" s="229">
        <f t="shared" si="167"/>
        <v>0</v>
      </c>
      <c r="BR87" s="229">
        <f t="shared" si="167"/>
        <v>0</v>
      </c>
      <c r="BS87" s="229">
        <f t="shared" si="167"/>
        <v>0</v>
      </c>
      <c r="BT87" s="229">
        <f t="shared" si="167"/>
        <v>0</v>
      </c>
      <c r="BU87" s="229">
        <f t="shared" si="167"/>
        <v>0</v>
      </c>
      <c r="BV87" s="229">
        <f t="shared" si="167"/>
        <v>0</v>
      </c>
      <c r="BW87" s="229">
        <f t="shared" si="167"/>
        <v>0</v>
      </c>
      <c r="BX87" s="229">
        <f t="shared" si="167"/>
        <v>0</v>
      </c>
      <c r="BY87" s="229">
        <f t="shared" si="167"/>
        <v>0</v>
      </c>
      <c r="BZ87" s="229">
        <f t="shared" si="167"/>
        <v>0</v>
      </c>
    </row>
    <row r="88" spans="1:78" x14ac:dyDescent="0.2">
      <c r="A88" s="7" t="str">
        <f t="shared" ref="A88:B107" si="168">A13</f>
        <v>Roll-in 1</v>
      </c>
      <c r="B88" s="7">
        <f t="shared" si="168"/>
        <v>1</v>
      </c>
      <c r="C88" s="7">
        <f>C87+1</f>
        <v>2</v>
      </c>
      <c r="D88" s="165">
        <f t="shared" ref="D88:D119" si="169">D13</f>
        <v>43524</v>
      </c>
      <c r="E88" s="77"/>
      <c r="F88" s="68"/>
      <c r="G88" s="229">
        <f t="shared" si="163"/>
        <v>0</v>
      </c>
      <c r="H88" s="229">
        <f t="shared" si="163"/>
        <v>0</v>
      </c>
      <c r="I88" s="229">
        <f t="shared" si="163"/>
        <v>0</v>
      </c>
      <c r="J88" s="229">
        <f t="shared" si="163"/>
        <v>0</v>
      </c>
      <c r="K88" s="229">
        <f t="shared" si="163"/>
        <v>0</v>
      </c>
      <c r="L88" s="229">
        <f t="shared" si="163"/>
        <v>0</v>
      </c>
      <c r="M88" s="229">
        <f t="shared" si="163"/>
        <v>0</v>
      </c>
      <c r="N88" s="229">
        <f t="shared" si="163"/>
        <v>0</v>
      </c>
      <c r="O88" s="229">
        <f t="shared" si="163"/>
        <v>0</v>
      </c>
      <c r="P88" s="229">
        <f t="shared" si="163"/>
        <v>0</v>
      </c>
      <c r="Q88" s="229">
        <f t="shared" si="164"/>
        <v>0</v>
      </c>
      <c r="R88" s="229">
        <f t="shared" si="164"/>
        <v>0</v>
      </c>
      <c r="S88" s="229">
        <f t="shared" si="164"/>
        <v>0</v>
      </c>
      <c r="T88" s="229">
        <f t="shared" si="164"/>
        <v>0</v>
      </c>
      <c r="U88" s="229">
        <f t="shared" si="164"/>
        <v>0</v>
      </c>
      <c r="V88" s="229">
        <f t="shared" si="164"/>
        <v>0</v>
      </c>
      <c r="W88" s="229">
        <f t="shared" si="164"/>
        <v>0</v>
      </c>
      <c r="X88" s="229">
        <f t="shared" si="164"/>
        <v>0</v>
      </c>
      <c r="Y88" s="229">
        <f t="shared" si="164"/>
        <v>0</v>
      </c>
      <c r="Z88" s="229">
        <f t="shared" si="164"/>
        <v>0</v>
      </c>
      <c r="AA88" s="229">
        <f t="shared" si="165"/>
        <v>0</v>
      </c>
      <c r="AB88" s="229">
        <f t="shared" si="165"/>
        <v>0</v>
      </c>
      <c r="AC88" s="229">
        <f t="shared" si="165"/>
        <v>0</v>
      </c>
      <c r="AD88" s="229">
        <f t="shared" si="165"/>
        <v>0</v>
      </c>
      <c r="AE88" s="229">
        <f t="shared" si="165"/>
        <v>0</v>
      </c>
      <c r="AF88" s="229">
        <f t="shared" si="165"/>
        <v>0</v>
      </c>
      <c r="AG88" s="229">
        <f t="shared" si="165"/>
        <v>0</v>
      </c>
      <c r="AH88" s="229">
        <f t="shared" si="165"/>
        <v>0</v>
      </c>
      <c r="AI88" s="229">
        <f t="shared" si="165"/>
        <v>0</v>
      </c>
      <c r="AJ88" s="229">
        <f t="shared" si="165"/>
        <v>0</v>
      </c>
      <c r="AK88" s="229">
        <f t="shared" si="166"/>
        <v>0</v>
      </c>
      <c r="AL88" s="229">
        <f t="shared" si="166"/>
        <v>0</v>
      </c>
      <c r="AM88" s="229">
        <f t="shared" si="166"/>
        <v>0</v>
      </c>
      <c r="AN88" s="229">
        <f t="shared" si="166"/>
        <v>0</v>
      </c>
      <c r="AO88" s="229">
        <f t="shared" si="167"/>
        <v>0</v>
      </c>
      <c r="AP88" s="229">
        <f t="shared" si="167"/>
        <v>0</v>
      </c>
      <c r="AQ88" s="229">
        <f t="shared" si="167"/>
        <v>0</v>
      </c>
      <c r="AR88" s="229">
        <f t="shared" si="167"/>
        <v>0</v>
      </c>
      <c r="AS88" s="229">
        <f t="shared" si="167"/>
        <v>0</v>
      </c>
      <c r="AT88" s="229">
        <f t="shared" si="167"/>
        <v>0</v>
      </c>
      <c r="AU88" s="229">
        <f t="shared" si="167"/>
        <v>0</v>
      </c>
      <c r="AV88" s="229">
        <f t="shared" si="167"/>
        <v>0</v>
      </c>
      <c r="AW88" s="229">
        <f t="shared" si="167"/>
        <v>0</v>
      </c>
      <c r="AX88" s="229">
        <f t="shared" si="167"/>
        <v>0</v>
      </c>
      <c r="AY88" s="229">
        <f t="shared" si="167"/>
        <v>0</v>
      </c>
      <c r="AZ88" s="229">
        <f t="shared" si="167"/>
        <v>0</v>
      </c>
      <c r="BA88" s="229">
        <f t="shared" si="167"/>
        <v>0</v>
      </c>
      <c r="BB88" s="229">
        <f t="shared" si="167"/>
        <v>0</v>
      </c>
      <c r="BC88" s="229">
        <f t="shared" si="167"/>
        <v>0</v>
      </c>
      <c r="BD88" s="229">
        <f t="shared" si="167"/>
        <v>0</v>
      </c>
      <c r="BE88" s="229">
        <f t="shared" si="167"/>
        <v>0</v>
      </c>
      <c r="BF88" s="229">
        <f t="shared" si="167"/>
        <v>0</v>
      </c>
      <c r="BG88" s="229">
        <f t="shared" si="167"/>
        <v>0</v>
      </c>
      <c r="BH88" s="229">
        <f t="shared" si="167"/>
        <v>0</v>
      </c>
      <c r="BI88" s="229">
        <f t="shared" si="167"/>
        <v>0</v>
      </c>
      <c r="BJ88" s="229">
        <f t="shared" si="167"/>
        <v>0</v>
      </c>
      <c r="BK88" s="229">
        <f t="shared" si="167"/>
        <v>0</v>
      </c>
      <c r="BL88" s="229">
        <f t="shared" si="167"/>
        <v>0</v>
      </c>
      <c r="BM88" s="229">
        <f t="shared" si="167"/>
        <v>0</v>
      </c>
      <c r="BN88" s="229">
        <f t="shared" si="167"/>
        <v>0</v>
      </c>
      <c r="BO88" s="229">
        <f t="shared" si="167"/>
        <v>0</v>
      </c>
      <c r="BP88" s="229">
        <f t="shared" si="167"/>
        <v>0</v>
      </c>
      <c r="BQ88" s="229">
        <f t="shared" si="167"/>
        <v>0</v>
      </c>
      <c r="BR88" s="229">
        <f t="shared" si="167"/>
        <v>0</v>
      </c>
      <c r="BS88" s="229">
        <f t="shared" si="167"/>
        <v>0</v>
      </c>
      <c r="BT88" s="229">
        <f t="shared" si="167"/>
        <v>0</v>
      </c>
      <c r="BU88" s="229">
        <f t="shared" si="167"/>
        <v>0</v>
      </c>
      <c r="BV88" s="229">
        <f t="shared" si="167"/>
        <v>0</v>
      </c>
      <c r="BW88" s="229">
        <f t="shared" si="167"/>
        <v>0</v>
      </c>
      <c r="BX88" s="229">
        <f t="shared" si="167"/>
        <v>0</v>
      </c>
      <c r="BY88" s="229">
        <f t="shared" si="167"/>
        <v>0</v>
      </c>
      <c r="BZ88" s="229">
        <f t="shared" si="167"/>
        <v>0</v>
      </c>
    </row>
    <row r="89" spans="1:78" x14ac:dyDescent="0.2">
      <c r="A89" s="7" t="str">
        <f t="shared" si="168"/>
        <v>Roll-in 1</v>
      </c>
      <c r="B89" s="7">
        <f t="shared" si="168"/>
        <v>1</v>
      </c>
      <c r="C89" s="7">
        <f t="shared" ref="C89:C152" si="170">C88+1</f>
        <v>3</v>
      </c>
      <c r="D89" s="165">
        <f t="shared" si="169"/>
        <v>43555</v>
      </c>
      <c r="E89" s="77"/>
      <c r="F89" s="68"/>
      <c r="G89" s="229">
        <f t="shared" si="163"/>
        <v>0</v>
      </c>
      <c r="H89" s="229">
        <f t="shared" si="163"/>
        <v>0</v>
      </c>
      <c r="I89" s="229">
        <f t="shared" si="163"/>
        <v>0</v>
      </c>
      <c r="J89" s="229">
        <f t="shared" si="163"/>
        <v>0</v>
      </c>
      <c r="K89" s="229">
        <f t="shared" si="163"/>
        <v>0</v>
      </c>
      <c r="L89" s="229">
        <f t="shared" si="163"/>
        <v>0</v>
      </c>
      <c r="M89" s="229">
        <f t="shared" si="163"/>
        <v>0</v>
      </c>
      <c r="N89" s="229">
        <f t="shared" si="163"/>
        <v>0</v>
      </c>
      <c r="O89" s="229">
        <f t="shared" si="163"/>
        <v>0</v>
      </c>
      <c r="P89" s="229">
        <f t="shared" si="163"/>
        <v>0</v>
      </c>
      <c r="Q89" s="229">
        <f t="shared" si="164"/>
        <v>0</v>
      </c>
      <c r="R89" s="229">
        <f t="shared" si="164"/>
        <v>0</v>
      </c>
      <c r="S89" s="229">
        <f t="shared" si="164"/>
        <v>0</v>
      </c>
      <c r="T89" s="229">
        <f t="shared" si="164"/>
        <v>0</v>
      </c>
      <c r="U89" s="229">
        <f t="shared" si="164"/>
        <v>0</v>
      </c>
      <c r="V89" s="229">
        <f t="shared" si="164"/>
        <v>0</v>
      </c>
      <c r="W89" s="229">
        <f t="shared" si="164"/>
        <v>0</v>
      </c>
      <c r="X89" s="229">
        <f t="shared" si="164"/>
        <v>0</v>
      </c>
      <c r="Y89" s="229">
        <f t="shared" si="164"/>
        <v>0</v>
      </c>
      <c r="Z89" s="229">
        <f t="shared" si="164"/>
        <v>0</v>
      </c>
      <c r="AA89" s="229">
        <f t="shared" si="165"/>
        <v>0</v>
      </c>
      <c r="AB89" s="229">
        <f t="shared" si="165"/>
        <v>0</v>
      </c>
      <c r="AC89" s="229">
        <f t="shared" si="165"/>
        <v>0</v>
      </c>
      <c r="AD89" s="229">
        <f t="shared" si="165"/>
        <v>0</v>
      </c>
      <c r="AE89" s="229">
        <f t="shared" si="165"/>
        <v>0</v>
      </c>
      <c r="AF89" s="229">
        <f t="shared" si="165"/>
        <v>0</v>
      </c>
      <c r="AG89" s="229">
        <f t="shared" si="165"/>
        <v>0</v>
      </c>
      <c r="AH89" s="229">
        <f t="shared" si="165"/>
        <v>0</v>
      </c>
      <c r="AI89" s="229">
        <f t="shared" si="165"/>
        <v>0</v>
      </c>
      <c r="AJ89" s="229">
        <f t="shared" si="165"/>
        <v>0</v>
      </c>
      <c r="AK89" s="229">
        <f t="shared" si="166"/>
        <v>0</v>
      </c>
      <c r="AL89" s="229">
        <f t="shared" si="166"/>
        <v>0</v>
      </c>
      <c r="AM89" s="229">
        <f t="shared" si="166"/>
        <v>0</v>
      </c>
      <c r="AN89" s="229">
        <f t="shared" si="166"/>
        <v>0</v>
      </c>
      <c r="AO89" s="229">
        <f t="shared" si="167"/>
        <v>0</v>
      </c>
      <c r="AP89" s="229">
        <f t="shared" si="167"/>
        <v>0</v>
      </c>
      <c r="AQ89" s="229">
        <f t="shared" si="167"/>
        <v>0</v>
      </c>
      <c r="AR89" s="229">
        <f t="shared" si="167"/>
        <v>0</v>
      </c>
      <c r="AS89" s="229">
        <f t="shared" si="167"/>
        <v>0</v>
      </c>
      <c r="AT89" s="229">
        <f t="shared" si="167"/>
        <v>0</v>
      </c>
      <c r="AU89" s="229">
        <f t="shared" si="167"/>
        <v>0</v>
      </c>
      <c r="AV89" s="229">
        <f t="shared" si="167"/>
        <v>0</v>
      </c>
      <c r="AW89" s="229">
        <f t="shared" si="167"/>
        <v>0</v>
      </c>
      <c r="AX89" s="229">
        <f t="shared" si="167"/>
        <v>0</v>
      </c>
      <c r="AY89" s="229">
        <f t="shared" si="167"/>
        <v>0</v>
      </c>
      <c r="AZ89" s="229">
        <f t="shared" si="167"/>
        <v>0</v>
      </c>
      <c r="BA89" s="229">
        <f t="shared" si="167"/>
        <v>0</v>
      </c>
      <c r="BB89" s="229">
        <f t="shared" si="167"/>
        <v>0</v>
      </c>
      <c r="BC89" s="229">
        <f t="shared" si="167"/>
        <v>0</v>
      </c>
      <c r="BD89" s="229">
        <f t="shared" si="167"/>
        <v>0</v>
      </c>
      <c r="BE89" s="229">
        <f t="shared" si="167"/>
        <v>0</v>
      </c>
      <c r="BF89" s="229">
        <f t="shared" si="167"/>
        <v>0</v>
      </c>
      <c r="BG89" s="229">
        <f t="shared" si="167"/>
        <v>0</v>
      </c>
      <c r="BH89" s="229">
        <f t="shared" si="167"/>
        <v>0</v>
      </c>
      <c r="BI89" s="229">
        <f t="shared" si="167"/>
        <v>0</v>
      </c>
      <c r="BJ89" s="229">
        <f t="shared" si="167"/>
        <v>0</v>
      </c>
      <c r="BK89" s="229">
        <f t="shared" si="167"/>
        <v>0</v>
      </c>
      <c r="BL89" s="229">
        <f t="shared" si="167"/>
        <v>0</v>
      </c>
      <c r="BM89" s="229">
        <f t="shared" si="167"/>
        <v>0</v>
      </c>
      <c r="BN89" s="229">
        <f t="shared" si="167"/>
        <v>0</v>
      </c>
      <c r="BO89" s="229">
        <f t="shared" si="167"/>
        <v>0</v>
      </c>
      <c r="BP89" s="229">
        <f t="shared" si="167"/>
        <v>0</v>
      </c>
      <c r="BQ89" s="229">
        <f t="shared" si="167"/>
        <v>0</v>
      </c>
      <c r="BR89" s="229">
        <f t="shared" si="167"/>
        <v>0</v>
      </c>
      <c r="BS89" s="229">
        <f t="shared" si="167"/>
        <v>0</v>
      </c>
      <c r="BT89" s="229">
        <f t="shared" si="167"/>
        <v>0</v>
      </c>
      <c r="BU89" s="229">
        <f t="shared" si="167"/>
        <v>0</v>
      </c>
      <c r="BV89" s="229">
        <f t="shared" si="167"/>
        <v>0</v>
      </c>
      <c r="BW89" s="229">
        <f t="shared" si="167"/>
        <v>0</v>
      </c>
      <c r="BX89" s="229">
        <f t="shared" si="167"/>
        <v>0</v>
      </c>
      <c r="BY89" s="229">
        <f t="shared" si="167"/>
        <v>0</v>
      </c>
      <c r="BZ89" s="229">
        <f t="shared" si="167"/>
        <v>0</v>
      </c>
    </row>
    <row r="90" spans="1:78" x14ac:dyDescent="0.2">
      <c r="A90" s="7" t="str">
        <f t="shared" si="168"/>
        <v>Roll-in 1</v>
      </c>
      <c r="B90" s="7">
        <f t="shared" si="168"/>
        <v>1</v>
      </c>
      <c r="C90" s="7">
        <f t="shared" si="170"/>
        <v>4</v>
      </c>
      <c r="D90" s="165">
        <f t="shared" si="169"/>
        <v>43585</v>
      </c>
      <c r="E90" s="77"/>
      <c r="F90" s="68"/>
      <c r="G90" s="229">
        <f t="shared" si="163"/>
        <v>0</v>
      </c>
      <c r="H90" s="229">
        <f t="shared" si="163"/>
        <v>0</v>
      </c>
      <c r="I90" s="229">
        <f t="shared" si="163"/>
        <v>0</v>
      </c>
      <c r="J90" s="229">
        <f t="shared" si="163"/>
        <v>0</v>
      </c>
      <c r="K90" s="229">
        <f t="shared" si="163"/>
        <v>0</v>
      </c>
      <c r="L90" s="229">
        <f t="shared" si="163"/>
        <v>0</v>
      </c>
      <c r="M90" s="229">
        <f t="shared" si="163"/>
        <v>0</v>
      </c>
      <c r="N90" s="229">
        <f t="shared" si="163"/>
        <v>0</v>
      </c>
      <c r="O90" s="229">
        <f t="shared" si="163"/>
        <v>0</v>
      </c>
      <c r="P90" s="229">
        <f t="shared" si="163"/>
        <v>0</v>
      </c>
      <c r="Q90" s="229">
        <f t="shared" si="164"/>
        <v>0</v>
      </c>
      <c r="R90" s="229">
        <f t="shared" si="164"/>
        <v>0</v>
      </c>
      <c r="S90" s="229">
        <f t="shared" si="164"/>
        <v>0</v>
      </c>
      <c r="T90" s="229">
        <f t="shared" si="164"/>
        <v>0</v>
      </c>
      <c r="U90" s="229">
        <f t="shared" si="164"/>
        <v>0</v>
      </c>
      <c r="V90" s="229">
        <f t="shared" si="164"/>
        <v>0</v>
      </c>
      <c r="W90" s="229">
        <f t="shared" si="164"/>
        <v>0</v>
      </c>
      <c r="X90" s="229">
        <f t="shared" si="164"/>
        <v>0</v>
      </c>
      <c r="Y90" s="229">
        <f t="shared" si="164"/>
        <v>0</v>
      </c>
      <c r="Z90" s="229">
        <f t="shared" si="164"/>
        <v>0</v>
      </c>
      <c r="AA90" s="229">
        <f t="shared" si="165"/>
        <v>0</v>
      </c>
      <c r="AB90" s="229">
        <f t="shared" si="165"/>
        <v>0</v>
      </c>
      <c r="AC90" s="229">
        <f t="shared" si="165"/>
        <v>0</v>
      </c>
      <c r="AD90" s="229">
        <f t="shared" si="165"/>
        <v>0</v>
      </c>
      <c r="AE90" s="229">
        <f t="shared" si="165"/>
        <v>0</v>
      </c>
      <c r="AF90" s="229">
        <f t="shared" si="165"/>
        <v>0</v>
      </c>
      <c r="AG90" s="229">
        <f t="shared" si="165"/>
        <v>0</v>
      </c>
      <c r="AH90" s="229">
        <f t="shared" si="165"/>
        <v>0</v>
      </c>
      <c r="AI90" s="229">
        <f t="shared" si="165"/>
        <v>0</v>
      </c>
      <c r="AJ90" s="229">
        <f t="shared" si="165"/>
        <v>0</v>
      </c>
      <c r="AK90" s="229">
        <f t="shared" si="166"/>
        <v>0</v>
      </c>
      <c r="AL90" s="229">
        <f t="shared" si="166"/>
        <v>0</v>
      </c>
      <c r="AM90" s="229">
        <f t="shared" si="166"/>
        <v>0</v>
      </c>
      <c r="AN90" s="229">
        <f t="shared" si="166"/>
        <v>0</v>
      </c>
      <c r="AO90" s="229">
        <f t="shared" si="167"/>
        <v>0</v>
      </c>
      <c r="AP90" s="229">
        <f t="shared" si="167"/>
        <v>0</v>
      </c>
      <c r="AQ90" s="229">
        <f t="shared" si="167"/>
        <v>0</v>
      </c>
      <c r="AR90" s="229">
        <f t="shared" si="167"/>
        <v>0</v>
      </c>
      <c r="AS90" s="229">
        <f t="shared" si="167"/>
        <v>0</v>
      </c>
      <c r="AT90" s="229">
        <f t="shared" si="167"/>
        <v>0</v>
      </c>
      <c r="AU90" s="229">
        <f t="shared" si="167"/>
        <v>0</v>
      </c>
      <c r="AV90" s="229">
        <f t="shared" si="167"/>
        <v>0</v>
      </c>
      <c r="AW90" s="229">
        <f t="shared" si="167"/>
        <v>0</v>
      </c>
      <c r="AX90" s="229">
        <f t="shared" si="167"/>
        <v>0</v>
      </c>
      <c r="AY90" s="229">
        <f t="shared" si="167"/>
        <v>0</v>
      </c>
      <c r="AZ90" s="229">
        <f t="shared" si="167"/>
        <v>0</v>
      </c>
      <c r="BA90" s="229">
        <f t="shared" si="167"/>
        <v>0</v>
      </c>
      <c r="BB90" s="229">
        <f t="shared" si="167"/>
        <v>0</v>
      </c>
      <c r="BC90" s="229">
        <f t="shared" si="167"/>
        <v>0</v>
      </c>
      <c r="BD90" s="229">
        <f t="shared" si="167"/>
        <v>0</v>
      </c>
      <c r="BE90" s="229">
        <f t="shared" si="167"/>
        <v>0</v>
      </c>
      <c r="BF90" s="229">
        <f t="shared" si="167"/>
        <v>0</v>
      </c>
      <c r="BG90" s="229">
        <f t="shared" si="167"/>
        <v>0</v>
      </c>
      <c r="BH90" s="229">
        <f t="shared" si="167"/>
        <v>0</v>
      </c>
      <c r="BI90" s="229">
        <f t="shared" si="167"/>
        <v>0</v>
      </c>
      <c r="BJ90" s="229">
        <f t="shared" si="167"/>
        <v>0</v>
      </c>
      <c r="BK90" s="229">
        <f t="shared" si="167"/>
        <v>0</v>
      </c>
      <c r="BL90" s="229">
        <f t="shared" si="167"/>
        <v>0</v>
      </c>
      <c r="BM90" s="229">
        <f t="shared" si="167"/>
        <v>0</v>
      </c>
      <c r="BN90" s="229">
        <f t="shared" si="167"/>
        <v>0</v>
      </c>
      <c r="BO90" s="229">
        <f t="shared" si="167"/>
        <v>0</v>
      </c>
      <c r="BP90" s="229">
        <f t="shared" si="167"/>
        <v>0</v>
      </c>
      <c r="BQ90" s="229">
        <f t="shared" si="167"/>
        <v>0</v>
      </c>
      <c r="BR90" s="229">
        <f t="shared" si="167"/>
        <v>0</v>
      </c>
      <c r="BS90" s="229">
        <f t="shared" si="167"/>
        <v>0</v>
      </c>
      <c r="BT90" s="229">
        <f t="shared" si="167"/>
        <v>0</v>
      </c>
      <c r="BU90" s="229">
        <f t="shared" si="167"/>
        <v>0</v>
      </c>
      <c r="BV90" s="229">
        <f t="shared" si="167"/>
        <v>0</v>
      </c>
      <c r="BW90" s="229">
        <f t="shared" si="167"/>
        <v>0</v>
      </c>
      <c r="BX90" s="229">
        <f t="shared" si="167"/>
        <v>0</v>
      </c>
      <c r="BY90" s="229">
        <f t="shared" si="167"/>
        <v>0</v>
      </c>
      <c r="BZ90" s="229">
        <f t="shared" si="167"/>
        <v>0</v>
      </c>
    </row>
    <row r="91" spans="1:78" x14ac:dyDescent="0.2">
      <c r="A91" s="7" t="str">
        <f t="shared" si="168"/>
        <v>Roll-in 1</v>
      </c>
      <c r="B91" s="7">
        <f t="shared" si="168"/>
        <v>1</v>
      </c>
      <c r="C91" s="7">
        <f t="shared" si="170"/>
        <v>5</v>
      </c>
      <c r="D91" s="165">
        <f t="shared" si="169"/>
        <v>43616</v>
      </c>
      <c r="E91" s="77"/>
      <c r="F91" s="68"/>
      <c r="G91" s="229">
        <f t="shared" si="163"/>
        <v>0</v>
      </c>
      <c r="H91" s="229">
        <f t="shared" si="163"/>
        <v>0</v>
      </c>
      <c r="I91" s="229">
        <f t="shared" si="163"/>
        <v>0</v>
      </c>
      <c r="J91" s="229">
        <f t="shared" si="163"/>
        <v>0</v>
      </c>
      <c r="K91" s="229">
        <f t="shared" si="163"/>
        <v>0</v>
      </c>
      <c r="L91" s="229">
        <f t="shared" si="163"/>
        <v>0</v>
      </c>
      <c r="M91" s="229">
        <f t="shared" si="163"/>
        <v>0</v>
      </c>
      <c r="N91" s="229">
        <f t="shared" si="163"/>
        <v>0</v>
      </c>
      <c r="O91" s="229">
        <f t="shared" si="163"/>
        <v>0</v>
      </c>
      <c r="P91" s="229">
        <f t="shared" si="163"/>
        <v>0</v>
      </c>
      <c r="Q91" s="229">
        <f t="shared" si="164"/>
        <v>0</v>
      </c>
      <c r="R91" s="229">
        <f t="shared" si="164"/>
        <v>0</v>
      </c>
      <c r="S91" s="229">
        <f t="shared" si="164"/>
        <v>0</v>
      </c>
      <c r="T91" s="229">
        <f t="shared" si="164"/>
        <v>0</v>
      </c>
      <c r="U91" s="229">
        <f t="shared" si="164"/>
        <v>0</v>
      </c>
      <c r="V91" s="229">
        <f t="shared" si="164"/>
        <v>0</v>
      </c>
      <c r="W91" s="229">
        <f t="shared" si="164"/>
        <v>0</v>
      </c>
      <c r="X91" s="229">
        <f t="shared" si="164"/>
        <v>0</v>
      </c>
      <c r="Y91" s="229">
        <f t="shared" si="164"/>
        <v>0</v>
      </c>
      <c r="Z91" s="229">
        <f t="shared" si="164"/>
        <v>0</v>
      </c>
      <c r="AA91" s="229">
        <f t="shared" si="165"/>
        <v>0</v>
      </c>
      <c r="AB91" s="229">
        <f t="shared" si="165"/>
        <v>0</v>
      </c>
      <c r="AC91" s="229">
        <f t="shared" si="165"/>
        <v>0</v>
      </c>
      <c r="AD91" s="229">
        <f t="shared" si="165"/>
        <v>0</v>
      </c>
      <c r="AE91" s="229">
        <f t="shared" si="165"/>
        <v>0</v>
      </c>
      <c r="AF91" s="229">
        <f t="shared" si="165"/>
        <v>0</v>
      </c>
      <c r="AG91" s="229">
        <f t="shared" si="165"/>
        <v>0</v>
      </c>
      <c r="AH91" s="229">
        <f t="shared" si="165"/>
        <v>0</v>
      </c>
      <c r="AI91" s="229">
        <f t="shared" si="165"/>
        <v>0</v>
      </c>
      <c r="AJ91" s="229">
        <f t="shared" si="165"/>
        <v>0</v>
      </c>
      <c r="AK91" s="229">
        <f t="shared" si="166"/>
        <v>0</v>
      </c>
      <c r="AL91" s="229">
        <f t="shared" si="166"/>
        <v>0</v>
      </c>
      <c r="AM91" s="229">
        <f t="shared" si="166"/>
        <v>0</v>
      </c>
      <c r="AN91" s="229">
        <f t="shared" si="166"/>
        <v>0</v>
      </c>
      <c r="AO91" s="229">
        <f t="shared" si="167"/>
        <v>0</v>
      </c>
      <c r="AP91" s="229">
        <f t="shared" si="167"/>
        <v>0</v>
      </c>
      <c r="AQ91" s="229">
        <f t="shared" si="167"/>
        <v>0</v>
      </c>
      <c r="AR91" s="229">
        <f t="shared" si="167"/>
        <v>0</v>
      </c>
      <c r="AS91" s="229">
        <f t="shared" si="167"/>
        <v>0</v>
      </c>
      <c r="AT91" s="229">
        <f t="shared" si="167"/>
        <v>0</v>
      </c>
      <c r="AU91" s="229">
        <f t="shared" si="167"/>
        <v>0</v>
      </c>
      <c r="AV91" s="229">
        <f t="shared" si="167"/>
        <v>0</v>
      </c>
      <c r="AW91" s="229">
        <f t="shared" si="167"/>
        <v>0</v>
      </c>
      <c r="AX91" s="229">
        <f t="shared" si="167"/>
        <v>0</v>
      </c>
      <c r="AY91" s="229">
        <f t="shared" si="167"/>
        <v>0</v>
      </c>
      <c r="AZ91" s="229">
        <f t="shared" si="167"/>
        <v>0</v>
      </c>
      <c r="BA91" s="229">
        <f t="shared" si="167"/>
        <v>0</v>
      </c>
      <c r="BB91" s="229">
        <f t="shared" si="167"/>
        <v>0</v>
      </c>
      <c r="BC91" s="229">
        <f t="shared" si="167"/>
        <v>0</v>
      </c>
      <c r="BD91" s="229">
        <f t="shared" si="167"/>
        <v>0</v>
      </c>
      <c r="BE91" s="229">
        <f t="shared" si="167"/>
        <v>0</v>
      </c>
      <c r="BF91" s="229">
        <f t="shared" si="167"/>
        <v>0</v>
      </c>
      <c r="BG91" s="229">
        <f t="shared" si="167"/>
        <v>0</v>
      </c>
      <c r="BH91" s="229">
        <f t="shared" si="167"/>
        <v>0</v>
      </c>
      <c r="BI91" s="229">
        <f t="shared" si="167"/>
        <v>0</v>
      </c>
      <c r="BJ91" s="229">
        <f t="shared" si="167"/>
        <v>0</v>
      </c>
      <c r="BK91" s="229">
        <f t="shared" si="167"/>
        <v>0</v>
      </c>
      <c r="BL91" s="229">
        <f t="shared" si="167"/>
        <v>0</v>
      </c>
      <c r="BM91" s="229">
        <f t="shared" si="167"/>
        <v>0</v>
      </c>
      <c r="BN91" s="229">
        <f t="shared" si="167"/>
        <v>0</v>
      </c>
      <c r="BO91" s="229">
        <f t="shared" si="167"/>
        <v>0</v>
      </c>
      <c r="BP91" s="229">
        <f t="shared" si="167"/>
        <v>0</v>
      </c>
      <c r="BQ91" s="229">
        <f t="shared" si="167"/>
        <v>0</v>
      </c>
      <c r="BR91" s="229">
        <f t="shared" si="167"/>
        <v>0</v>
      </c>
      <c r="BS91" s="229">
        <f t="shared" si="167"/>
        <v>0</v>
      </c>
      <c r="BT91" s="229">
        <f t="shared" si="167"/>
        <v>0</v>
      </c>
      <c r="BU91" s="229">
        <f t="shared" si="167"/>
        <v>0</v>
      </c>
      <c r="BV91" s="229">
        <f t="shared" si="167"/>
        <v>0</v>
      </c>
      <c r="BW91" s="229">
        <f t="shared" si="167"/>
        <v>0</v>
      </c>
      <c r="BX91" s="229">
        <f t="shared" si="167"/>
        <v>0</v>
      </c>
      <c r="BY91" s="229">
        <f t="shared" si="167"/>
        <v>0</v>
      </c>
      <c r="BZ91" s="229">
        <f t="shared" si="167"/>
        <v>0</v>
      </c>
    </row>
    <row r="92" spans="1:78" x14ac:dyDescent="0.2">
      <c r="A92" s="7" t="str">
        <f t="shared" si="168"/>
        <v>Roll-in 1</v>
      </c>
      <c r="B92" s="7">
        <f t="shared" si="168"/>
        <v>1</v>
      </c>
      <c r="C92" s="7">
        <f t="shared" si="170"/>
        <v>6</v>
      </c>
      <c r="D92" s="165">
        <f t="shared" si="169"/>
        <v>43646</v>
      </c>
      <c r="E92" s="77"/>
      <c r="F92" s="68"/>
      <c r="G92" s="229">
        <f t="shared" si="163"/>
        <v>0</v>
      </c>
      <c r="H92" s="229">
        <f t="shared" si="163"/>
        <v>0</v>
      </c>
      <c r="I92" s="229">
        <f t="shared" si="163"/>
        <v>0</v>
      </c>
      <c r="J92" s="229">
        <f t="shared" si="163"/>
        <v>0</v>
      </c>
      <c r="K92" s="229">
        <f t="shared" si="163"/>
        <v>0</v>
      </c>
      <c r="L92" s="229">
        <f t="shared" si="163"/>
        <v>0</v>
      </c>
      <c r="M92" s="229">
        <f t="shared" si="163"/>
        <v>0</v>
      </c>
      <c r="N92" s="229">
        <f t="shared" si="163"/>
        <v>0</v>
      </c>
      <c r="O92" s="229">
        <f t="shared" si="163"/>
        <v>0</v>
      </c>
      <c r="P92" s="229">
        <f t="shared" si="163"/>
        <v>0</v>
      </c>
      <c r="Q92" s="229">
        <f t="shared" si="164"/>
        <v>0</v>
      </c>
      <c r="R92" s="229">
        <f t="shared" si="164"/>
        <v>0</v>
      </c>
      <c r="S92" s="229">
        <f t="shared" si="164"/>
        <v>0</v>
      </c>
      <c r="T92" s="229">
        <f t="shared" si="164"/>
        <v>0</v>
      </c>
      <c r="U92" s="229">
        <f t="shared" si="164"/>
        <v>0</v>
      </c>
      <c r="V92" s="229">
        <f t="shared" si="164"/>
        <v>0</v>
      </c>
      <c r="W92" s="229">
        <f t="shared" si="164"/>
        <v>0</v>
      </c>
      <c r="X92" s="229">
        <f t="shared" si="164"/>
        <v>0</v>
      </c>
      <c r="Y92" s="229">
        <f t="shared" si="164"/>
        <v>0</v>
      </c>
      <c r="Z92" s="229">
        <f t="shared" si="164"/>
        <v>0</v>
      </c>
      <c r="AA92" s="229">
        <f t="shared" si="165"/>
        <v>0</v>
      </c>
      <c r="AB92" s="229">
        <f t="shared" si="165"/>
        <v>0</v>
      </c>
      <c r="AC92" s="229">
        <f t="shared" si="165"/>
        <v>0</v>
      </c>
      <c r="AD92" s="229">
        <f t="shared" si="165"/>
        <v>0</v>
      </c>
      <c r="AE92" s="229">
        <f t="shared" si="165"/>
        <v>0</v>
      </c>
      <c r="AF92" s="229">
        <f t="shared" si="165"/>
        <v>0</v>
      </c>
      <c r="AG92" s="229">
        <f t="shared" si="165"/>
        <v>0</v>
      </c>
      <c r="AH92" s="229">
        <f t="shared" si="165"/>
        <v>0</v>
      </c>
      <c r="AI92" s="229">
        <f t="shared" si="165"/>
        <v>0</v>
      </c>
      <c r="AJ92" s="229">
        <f t="shared" si="165"/>
        <v>0</v>
      </c>
      <c r="AK92" s="229">
        <f t="shared" si="166"/>
        <v>0</v>
      </c>
      <c r="AL92" s="229">
        <f t="shared" si="166"/>
        <v>0</v>
      </c>
      <c r="AM92" s="229">
        <f t="shared" si="166"/>
        <v>0</v>
      </c>
      <c r="AN92" s="229">
        <f t="shared" si="166"/>
        <v>0</v>
      </c>
      <c r="AO92" s="229">
        <f t="shared" si="167"/>
        <v>0</v>
      </c>
      <c r="AP92" s="229">
        <f t="shared" si="167"/>
        <v>0</v>
      </c>
      <c r="AQ92" s="229">
        <f t="shared" si="167"/>
        <v>0</v>
      </c>
      <c r="AR92" s="229">
        <f t="shared" si="167"/>
        <v>0</v>
      </c>
      <c r="AS92" s="229">
        <f t="shared" si="167"/>
        <v>0</v>
      </c>
      <c r="AT92" s="229">
        <f t="shared" si="167"/>
        <v>0</v>
      </c>
      <c r="AU92" s="229">
        <f t="shared" si="167"/>
        <v>0</v>
      </c>
      <c r="AV92" s="229">
        <f t="shared" si="167"/>
        <v>0</v>
      </c>
      <c r="AW92" s="229">
        <f t="shared" si="167"/>
        <v>0</v>
      </c>
      <c r="AX92" s="229">
        <f t="shared" si="167"/>
        <v>0</v>
      </c>
      <c r="AY92" s="229">
        <f t="shared" si="167"/>
        <v>0</v>
      </c>
      <c r="AZ92" s="229">
        <f t="shared" si="167"/>
        <v>0</v>
      </c>
      <c r="BA92" s="229">
        <f t="shared" si="167"/>
        <v>0</v>
      </c>
      <c r="BB92" s="229">
        <f t="shared" si="167"/>
        <v>0</v>
      </c>
      <c r="BC92" s="229">
        <f t="shared" si="167"/>
        <v>0</v>
      </c>
      <c r="BD92" s="229">
        <f t="shared" si="167"/>
        <v>0</v>
      </c>
      <c r="BE92" s="229">
        <f t="shared" si="167"/>
        <v>0</v>
      </c>
      <c r="BF92" s="229">
        <f t="shared" si="167"/>
        <v>0</v>
      </c>
      <c r="BG92" s="229">
        <f t="shared" si="167"/>
        <v>0</v>
      </c>
      <c r="BH92" s="229">
        <f t="shared" si="167"/>
        <v>0</v>
      </c>
      <c r="BI92" s="229">
        <f t="shared" si="167"/>
        <v>0</v>
      </c>
      <c r="BJ92" s="229">
        <f t="shared" si="167"/>
        <v>0</v>
      </c>
      <c r="BK92" s="229">
        <f t="shared" si="167"/>
        <v>0</v>
      </c>
      <c r="BL92" s="229">
        <f t="shared" si="167"/>
        <v>0</v>
      </c>
      <c r="BM92" s="229">
        <f t="shared" si="167"/>
        <v>0</v>
      </c>
      <c r="BN92" s="229">
        <f t="shared" si="167"/>
        <v>0</v>
      </c>
      <c r="BO92" s="229">
        <f t="shared" si="167"/>
        <v>0</v>
      </c>
      <c r="BP92" s="229">
        <f t="shared" si="167"/>
        <v>0</v>
      </c>
      <c r="BQ92" s="229">
        <f t="shared" si="167"/>
        <v>0</v>
      </c>
      <c r="BR92" s="229">
        <f t="shared" si="167"/>
        <v>0</v>
      </c>
      <c r="BS92" s="229">
        <f t="shared" si="167"/>
        <v>0</v>
      </c>
      <c r="BT92" s="229">
        <f t="shared" si="167"/>
        <v>0</v>
      </c>
      <c r="BU92" s="229">
        <f t="shared" si="167"/>
        <v>0</v>
      </c>
      <c r="BV92" s="229">
        <f t="shared" si="167"/>
        <v>0</v>
      </c>
      <c r="BW92" s="229">
        <f t="shared" si="167"/>
        <v>0</v>
      </c>
      <c r="BX92" s="229">
        <f t="shared" si="167"/>
        <v>0</v>
      </c>
      <c r="BY92" s="229">
        <f t="shared" si="167"/>
        <v>0</v>
      </c>
      <c r="BZ92" s="229">
        <f t="shared" si="167"/>
        <v>0</v>
      </c>
    </row>
    <row r="93" spans="1:78" x14ac:dyDescent="0.2">
      <c r="A93" s="7" t="str">
        <f t="shared" si="168"/>
        <v>Roll-in 1</v>
      </c>
      <c r="B93" s="7">
        <f t="shared" si="168"/>
        <v>1</v>
      </c>
      <c r="C93" s="7">
        <f t="shared" si="170"/>
        <v>7</v>
      </c>
      <c r="D93" s="165">
        <f t="shared" si="169"/>
        <v>43677</v>
      </c>
      <c r="E93" s="77"/>
      <c r="F93" s="68"/>
      <c r="G93" s="229">
        <f t="shared" si="163"/>
        <v>0</v>
      </c>
      <c r="H93" s="229">
        <f t="shared" si="163"/>
        <v>0</v>
      </c>
      <c r="I93" s="229">
        <f t="shared" si="163"/>
        <v>0</v>
      </c>
      <c r="J93" s="229">
        <f t="shared" si="163"/>
        <v>0</v>
      </c>
      <c r="K93" s="229">
        <f t="shared" si="163"/>
        <v>0</v>
      </c>
      <c r="L93" s="229">
        <f t="shared" si="163"/>
        <v>0</v>
      </c>
      <c r="M93" s="229">
        <f t="shared" si="163"/>
        <v>0</v>
      </c>
      <c r="N93" s="229">
        <f t="shared" si="163"/>
        <v>0</v>
      </c>
      <c r="O93" s="229">
        <f t="shared" si="163"/>
        <v>0</v>
      </c>
      <c r="P93" s="229">
        <f t="shared" si="163"/>
        <v>0</v>
      </c>
      <c r="Q93" s="229">
        <f t="shared" si="164"/>
        <v>0</v>
      </c>
      <c r="R93" s="229">
        <f t="shared" si="164"/>
        <v>0</v>
      </c>
      <c r="S93" s="229">
        <f t="shared" si="164"/>
        <v>0</v>
      </c>
      <c r="T93" s="229">
        <f t="shared" si="164"/>
        <v>0</v>
      </c>
      <c r="U93" s="229">
        <f t="shared" si="164"/>
        <v>0</v>
      </c>
      <c r="V93" s="229">
        <f t="shared" si="164"/>
        <v>0</v>
      </c>
      <c r="W93" s="229">
        <f t="shared" si="164"/>
        <v>0</v>
      </c>
      <c r="X93" s="229">
        <f t="shared" si="164"/>
        <v>0</v>
      </c>
      <c r="Y93" s="229">
        <f t="shared" si="164"/>
        <v>0</v>
      </c>
      <c r="Z93" s="229">
        <f t="shared" si="164"/>
        <v>0</v>
      </c>
      <c r="AA93" s="229">
        <f t="shared" si="165"/>
        <v>0</v>
      </c>
      <c r="AB93" s="229">
        <f t="shared" si="165"/>
        <v>0</v>
      </c>
      <c r="AC93" s="229">
        <f t="shared" si="165"/>
        <v>0</v>
      </c>
      <c r="AD93" s="229">
        <f t="shared" si="165"/>
        <v>0</v>
      </c>
      <c r="AE93" s="229">
        <f t="shared" si="165"/>
        <v>0</v>
      </c>
      <c r="AF93" s="229">
        <f t="shared" si="165"/>
        <v>0</v>
      </c>
      <c r="AG93" s="229">
        <f t="shared" si="165"/>
        <v>0</v>
      </c>
      <c r="AH93" s="229">
        <f t="shared" si="165"/>
        <v>0</v>
      </c>
      <c r="AI93" s="229">
        <f t="shared" si="165"/>
        <v>0</v>
      </c>
      <c r="AJ93" s="229">
        <f t="shared" si="165"/>
        <v>0</v>
      </c>
      <c r="AK93" s="229">
        <f t="shared" si="166"/>
        <v>0</v>
      </c>
      <c r="AL93" s="229">
        <f t="shared" si="166"/>
        <v>0</v>
      </c>
      <c r="AM93" s="229">
        <f t="shared" si="166"/>
        <v>0</v>
      </c>
      <c r="AN93" s="229">
        <f t="shared" si="166"/>
        <v>0</v>
      </c>
      <c r="AO93" s="229">
        <f t="shared" si="167"/>
        <v>0</v>
      </c>
      <c r="AP93" s="229">
        <f t="shared" si="167"/>
        <v>0</v>
      </c>
      <c r="AQ93" s="229">
        <f t="shared" si="167"/>
        <v>0</v>
      </c>
      <c r="AR93" s="229">
        <f t="shared" si="167"/>
        <v>0</v>
      </c>
      <c r="AS93" s="229">
        <f t="shared" si="167"/>
        <v>0</v>
      </c>
      <c r="AT93" s="229">
        <f t="shared" si="167"/>
        <v>0</v>
      </c>
      <c r="AU93" s="229">
        <f t="shared" si="167"/>
        <v>0</v>
      </c>
      <c r="AV93" s="229">
        <f t="shared" si="167"/>
        <v>0</v>
      </c>
      <c r="AW93" s="229">
        <f t="shared" si="167"/>
        <v>0</v>
      </c>
      <c r="AX93" s="229">
        <f t="shared" si="167"/>
        <v>0</v>
      </c>
      <c r="AY93" s="229">
        <f t="shared" si="167"/>
        <v>0</v>
      </c>
      <c r="AZ93" s="229">
        <f t="shared" si="167"/>
        <v>0</v>
      </c>
      <c r="BA93" s="229">
        <f t="shared" si="167"/>
        <v>0</v>
      </c>
      <c r="BB93" s="229">
        <f t="shared" si="167"/>
        <v>0</v>
      </c>
      <c r="BC93" s="229">
        <f t="shared" si="167"/>
        <v>0</v>
      </c>
      <c r="BD93" s="229">
        <f t="shared" si="167"/>
        <v>0</v>
      </c>
      <c r="BE93" s="229">
        <f t="shared" si="167"/>
        <v>0</v>
      </c>
      <c r="BF93" s="229">
        <f t="shared" si="167"/>
        <v>0</v>
      </c>
      <c r="BG93" s="229">
        <f t="shared" si="167"/>
        <v>0</v>
      </c>
      <c r="BH93" s="229">
        <f t="shared" si="167"/>
        <v>0</v>
      </c>
      <c r="BI93" s="229">
        <f t="shared" si="167"/>
        <v>0</v>
      </c>
      <c r="BJ93" s="229">
        <f t="shared" si="167"/>
        <v>0</v>
      </c>
      <c r="BK93" s="229">
        <f t="shared" si="167"/>
        <v>0</v>
      </c>
      <c r="BL93" s="229">
        <f t="shared" si="167"/>
        <v>0</v>
      </c>
      <c r="BM93" s="229">
        <f t="shared" si="167"/>
        <v>0</v>
      </c>
      <c r="BN93" s="229">
        <f t="shared" si="167"/>
        <v>0</v>
      </c>
      <c r="BO93" s="229">
        <f t="shared" si="167"/>
        <v>0</v>
      </c>
      <c r="BP93" s="229">
        <f t="shared" si="167"/>
        <v>0</v>
      </c>
      <c r="BQ93" s="229">
        <f t="shared" si="167"/>
        <v>0</v>
      </c>
      <c r="BR93" s="229">
        <f t="shared" si="167"/>
        <v>0</v>
      </c>
      <c r="BS93" s="229">
        <f t="shared" si="167"/>
        <v>0</v>
      </c>
      <c r="BT93" s="229">
        <f t="shared" si="167"/>
        <v>0</v>
      </c>
      <c r="BU93" s="229">
        <f t="shared" si="167"/>
        <v>0</v>
      </c>
      <c r="BV93" s="229">
        <f t="shared" si="167"/>
        <v>0</v>
      </c>
      <c r="BW93" s="229">
        <f t="shared" si="167"/>
        <v>0</v>
      </c>
      <c r="BX93" s="229">
        <f t="shared" si="167"/>
        <v>0</v>
      </c>
      <c r="BY93" s="229">
        <f t="shared" si="167"/>
        <v>0</v>
      </c>
      <c r="BZ93" s="229">
        <f t="shared" si="167"/>
        <v>0</v>
      </c>
    </row>
    <row r="94" spans="1:78" x14ac:dyDescent="0.2">
      <c r="A94" s="7" t="str">
        <f t="shared" si="168"/>
        <v>Roll-in 1</v>
      </c>
      <c r="B94" s="7">
        <f t="shared" si="168"/>
        <v>1</v>
      </c>
      <c r="C94" s="7">
        <f t="shared" si="170"/>
        <v>8</v>
      </c>
      <c r="D94" s="165">
        <f t="shared" si="169"/>
        <v>43708</v>
      </c>
      <c r="E94" s="77"/>
      <c r="F94" s="68"/>
      <c r="G94" s="229">
        <f t="shared" si="163"/>
        <v>0</v>
      </c>
      <c r="H94" s="229">
        <f t="shared" si="163"/>
        <v>0</v>
      </c>
      <c r="I94" s="229">
        <f t="shared" si="163"/>
        <v>0</v>
      </c>
      <c r="J94" s="229">
        <f t="shared" si="163"/>
        <v>0</v>
      </c>
      <c r="K94" s="229">
        <f t="shared" si="163"/>
        <v>0</v>
      </c>
      <c r="L94" s="229">
        <f t="shared" si="163"/>
        <v>0</v>
      </c>
      <c r="M94" s="229">
        <f t="shared" si="163"/>
        <v>0</v>
      </c>
      <c r="N94" s="229">
        <f t="shared" si="163"/>
        <v>0</v>
      </c>
      <c r="O94" s="229">
        <f t="shared" si="163"/>
        <v>0</v>
      </c>
      <c r="P94" s="229">
        <f t="shared" si="163"/>
        <v>0</v>
      </c>
      <c r="Q94" s="229">
        <f t="shared" si="164"/>
        <v>0</v>
      </c>
      <c r="R94" s="229">
        <f t="shared" si="164"/>
        <v>0</v>
      </c>
      <c r="S94" s="229">
        <f t="shared" si="164"/>
        <v>0</v>
      </c>
      <c r="T94" s="229">
        <f t="shared" si="164"/>
        <v>0</v>
      </c>
      <c r="U94" s="229">
        <f t="shared" si="164"/>
        <v>0</v>
      </c>
      <c r="V94" s="229">
        <f t="shared" si="164"/>
        <v>0</v>
      </c>
      <c r="W94" s="229">
        <f t="shared" si="164"/>
        <v>0</v>
      </c>
      <c r="X94" s="229">
        <f t="shared" si="164"/>
        <v>0</v>
      </c>
      <c r="Y94" s="229">
        <f t="shared" si="164"/>
        <v>0</v>
      </c>
      <c r="Z94" s="229">
        <f t="shared" si="164"/>
        <v>0</v>
      </c>
      <c r="AA94" s="229">
        <f t="shared" si="165"/>
        <v>0</v>
      </c>
      <c r="AB94" s="229">
        <f t="shared" si="165"/>
        <v>0</v>
      </c>
      <c r="AC94" s="229">
        <f t="shared" si="165"/>
        <v>0</v>
      </c>
      <c r="AD94" s="229">
        <f t="shared" si="165"/>
        <v>0</v>
      </c>
      <c r="AE94" s="229">
        <f t="shared" si="165"/>
        <v>0</v>
      </c>
      <c r="AF94" s="229">
        <f t="shared" si="165"/>
        <v>0</v>
      </c>
      <c r="AG94" s="229">
        <f t="shared" si="165"/>
        <v>0</v>
      </c>
      <c r="AH94" s="229">
        <f t="shared" si="165"/>
        <v>0</v>
      </c>
      <c r="AI94" s="229">
        <f t="shared" si="165"/>
        <v>0</v>
      </c>
      <c r="AJ94" s="229">
        <f t="shared" si="165"/>
        <v>0</v>
      </c>
      <c r="AK94" s="229">
        <f t="shared" si="166"/>
        <v>0</v>
      </c>
      <c r="AL94" s="229">
        <f t="shared" si="166"/>
        <v>0</v>
      </c>
      <c r="AM94" s="229">
        <f t="shared" si="166"/>
        <v>0</v>
      </c>
      <c r="AN94" s="229">
        <f t="shared" si="166"/>
        <v>0</v>
      </c>
      <c r="AO94" s="229">
        <f t="shared" si="167"/>
        <v>0</v>
      </c>
      <c r="AP94" s="229">
        <f t="shared" ref="AO94:BZ101" si="171">IF($D94=AP$9,$E94*$G$3/2,IF(AND($C94+$E$3&gt;AP$8,AP$9&gt;$D94),$E94*$G$3,0))</f>
        <v>0</v>
      </c>
      <c r="AQ94" s="229">
        <f t="shared" si="171"/>
        <v>0</v>
      </c>
      <c r="AR94" s="229">
        <f t="shared" si="171"/>
        <v>0</v>
      </c>
      <c r="AS94" s="229">
        <f t="shared" si="171"/>
        <v>0</v>
      </c>
      <c r="AT94" s="229">
        <f t="shared" si="171"/>
        <v>0</v>
      </c>
      <c r="AU94" s="229">
        <f t="shared" si="171"/>
        <v>0</v>
      </c>
      <c r="AV94" s="229">
        <f t="shared" si="171"/>
        <v>0</v>
      </c>
      <c r="AW94" s="229">
        <f t="shared" si="171"/>
        <v>0</v>
      </c>
      <c r="AX94" s="229">
        <f t="shared" si="171"/>
        <v>0</v>
      </c>
      <c r="AY94" s="229">
        <f t="shared" si="171"/>
        <v>0</v>
      </c>
      <c r="AZ94" s="229">
        <f t="shared" si="171"/>
        <v>0</v>
      </c>
      <c r="BA94" s="229">
        <f t="shared" si="171"/>
        <v>0</v>
      </c>
      <c r="BB94" s="229">
        <f t="shared" si="171"/>
        <v>0</v>
      </c>
      <c r="BC94" s="229">
        <f t="shared" si="171"/>
        <v>0</v>
      </c>
      <c r="BD94" s="229">
        <f t="shared" si="171"/>
        <v>0</v>
      </c>
      <c r="BE94" s="229">
        <f t="shared" si="171"/>
        <v>0</v>
      </c>
      <c r="BF94" s="229">
        <f t="shared" si="171"/>
        <v>0</v>
      </c>
      <c r="BG94" s="229">
        <f t="shared" si="171"/>
        <v>0</v>
      </c>
      <c r="BH94" s="229">
        <f t="shared" si="171"/>
        <v>0</v>
      </c>
      <c r="BI94" s="229">
        <f t="shared" si="171"/>
        <v>0</v>
      </c>
      <c r="BJ94" s="229">
        <f t="shared" si="171"/>
        <v>0</v>
      </c>
      <c r="BK94" s="229">
        <f t="shared" si="171"/>
        <v>0</v>
      </c>
      <c r="BL94" s="229">
        <f t="shared" si="171"/>
        <v>0</v>
      </c>
      <c r="BM94" s="229">
        <f t="shared" si="171"/>
        <v>0</v>
      </c>
      <c r="BN94" s="229">
        <f t="shared" si="171"/>
        <v>0</v>
      </c>
      <c r="BO94" s="229">
        <f t="shared" si="171"/>
        <v>0</v>
      </c>
      <c r="BP94" s="229">
        <f t="shared" si="171"/>
        <v>0</v>
      </c>
      <c r="BQ94" s="229">
        <f t="shared" si="171"/>
        <v>0</v>
      </c>
      <c r="BR94" s="229">
        <f t="shared" si="171"/>
        <v>0</v>
      </c>
      <c r="BS94" s="229">
        <f t="shared" si="171"/>
        <v>0</v>
      </c>
      <c r="BT94" s="229">
        <f t="shared" si="171"/>
        <v>0</v>
      </c>
      <c r="BU94" s="229">
        <f t="shared" si="171"/>
        <v>0</v>
      </c>
      <c r="BV94" s="229">
        <f t="shared" si="171"/>
        <v>0</v>
      </c>
      <c r="BW94" s="229">
        <f t="shared" si="171"/>
        <v>0</v>
      </c>
      <c r="BX94" s="229">
        <f t="shared" si="171"/>
        <v>0</v>
      </c>
      <c r="BY94" s="229">
        <f t="shared" si="171"/>
        <v>0</v>
      </c>
      <c r="BZ94" s="229">
        <f t="shared" si="171"/>
        <v>0</v>
      </c>
    </row>
    <row r="95" spans="1:78" x14ac:dyDescent="0.2">
      <c r="A95" s="7" t="str">
        <f t="shared" si="168"/>
        <v>Roll-in 2</v>
      </c>
      <c r="B95" s="7">
        <f t="shared" si="168"/>
        <v>1</v>
      </c>
      <c r="C95" s="7">
        <f t="shared" si="170"/>
        <v>9</v>
      </c>
      <c r="D95" s="165">
        <f t="shared" si="169"/>
        <v>43738</v>
      </c>
      <c r="E95" s="77"/>
      <c r="F95" s="68"/>
      <c r="G95" s="229">
        <f t="shared" si="163"/>
        <v>0</v>
      </c>
      <c r="H95" s="229">
        <f t="shared" si="163"/>
        <v>0</v>
      </c>
      <c r="I95" s="229">
        <f t="shared" si="163"/>
        <v>0</v>
      </c>
      <c r="J95" s="229">
        <f t="shared" si="163"/>
        <v>0</v>
      </c>
      <c r="K95" s="229">
        <f t="shared" si="163"/>
        <v>0</v>
      </c>
      <c r="L95" s="229">
        <f t="shared" si="163"/>
        <v>0</v>
      </c>
      <c r="M95" s="229">
        <f t="shared" si="163"/>
        <v>0</v>
      </c>
      <c r="N95" s="229">
        <f t="shared" si="163"/>
        <v>0</v>
      </c>
      <c r="O95" s="229">
        <f t="shared" si="163"/>
        <v>0</v>
      </c>
      <c r="P95" s="229">
        <f t="shared" si="163"/>
        <v>0</v>
      </c>
      <c r="Q95" s="229">
        <f t="shared" si="164"/>
        <v>0</v>
      </c>
      <c r="R95" s="229">
        <f t="shared" si="164"/>
        <v>0</v>
      </c>
      <c r="S95" s="229">
        <f t="shared" si="164"/>
        <v>0</v>
      </c>
      <c r="T95" s="229">
        <f t="shared" si="164"/>
        <v>0</v>
      </c>
      <c r="U95" s="229">
        <f t="shared" si="164"/>
        <v>0</v>
      </c>
      <c r="V95" s="229">
        <f t="shared" si="164"/>
        <v>0</v>
      </c>
      <c r="W95" s="229">
        <f t="shared" si="164"/>
        <v>0</v>
      </c>
      <c r="X95" s="229">
        <f t="shared" si="164"/>
        <v>0</v>
      </c>
      <c r="Y95" s="229">
        <f t="shared" si="164"/>
        <v>0</v>
      </c>
      <c r="Z95" s="229">
        <f t="shared" si="164"/>
        <v>0</v>
      </c>
      <c r="AA95" s="229">
        <f t="shared" si="165"/>
        <v>0</v>
      </c>
      <c r="AB95" s="229">
        <f t="shared" si="165"/>
        <v>0</v>
      </c>
      <c r="AC95" s="229">
        <f t="shared" si="165"/>
        <v>0</v>
      </c>
      <c r="AD95" s="229">
        <f t="shared" si="165"/>
        <v>0</v>
      </c>
      <c r="AE95" s="229">
        <f t="shared" si="165"/>
        <v>0</v>
      </c>
      <c r="AF95" s="229">
        <f t="shared" si="165"/>
        <v>0</v>
      </c>
      <c r="AG95" s="229">
        <f t="shared" si="165"/>
        <v>0</v>
      </c>
      <c r="AH95" s="229">
        <f t="shared" si="165"/>
        <v>0</v>
      </c>
      <c r="AI95" s="229">
        <f t="shared" si="165"/>
        <v>0</v>
      </c>
      <c r="AJ95" s="229">
        <f t="shared" si="165"/>
        <v>0</v>
      </c>
      <c r="AK95" s="229">
        <f t="shared" si="166"/>
        <v>0</v>
      </c>
      <c r="AL95" s="229">
        <f t="shared" si="166"/>
        <v>0</v>
      </c>
      <c r="AM95" s="229">
        <f t="shared" si="166"/>
        <v>0</v>
      </c>
      <c r="AN95" s="229">
        <f t="shared" si="166"/>
        <v>0</v>
      </c>
      <c r="AO95" s="229">
        <f t="shared" si="171"/>
        <v>0</v>
      </c>
      <c r="AP95" s="229">
        <f t="shared" si="171"/>
        <v>0</v>
      </c>
      <c r="AQ95" s="229">
        <f t="shared" si="171"/>
        <v>0</v>
      </c>
      <c r="AR95" s="229">
        <f t="shared" si="171"/>
        <v>0</v>
      </c>
      <c r="AS95" s="229">
        <f t="shared" si="171"/>
        <v>0</v>
      </c>
      <c r="AT95" s="229">
        <f t="shared" si="171"/>
        <v>0</v>
      </c>
      <c r="AU95" s="229">
        <f t="shared" si="171"/>
        <v>0</v>
      </c>
      <c r="AV95" s="229">
        <f t="shared" si="171"/>
        <v>0</v>
      </c>
      <c r="AW95" s="229">
        <f t="shared" si="171"/>
        <v>0</v>
      </c>
      <c r="AX95" s="229">
        <f t="shared" si="171"/>
        <v>0</v>
      </c>
      <c r="AY95" s="229">
        <f t="shared" si="171"/>
        <v>0</v>
      </c>
      <c r="AZ95" s="229">
        <f t="shared" si="171"/>
        <v>0</v>
      </c>
      <c r="BA95" s="229">
        <f t="shared" si="171"/>
        <v>0</v>
      </c>
      <c r="BB95" s="229">
        <f t="shared" si="171"/>
        <v>0</v>
      </c>
      <c r="BC95" s="229">
        <f t="shared" si="171"/>
        <v>0</v>
      </c>
      <c r="BD95" s="229">
        <f t="shared" si="171"/>
        <v>0</v>
      </c>
      <c r="BE95" s="229">
        <f t="shared" si="171"/>
        <v>0</v>
      </c>
      <c r="BF95" s="229">
        <f t="shared" si="171"/>
        <v>0</v>
      </c>
      <c r="BG95" s="229">
        <f t="shared" si="171"/>
        <v>0</v>
      </c>
      <c r="BH95" s="229">
        <f t="shared" si="171"/>
        <v>0</v>
      </c>
      <c r="BI95" s="229">
        <f t="shared" si="171"/>
        <v>0</v>
      </c>
      <c r="BJ95" s="229">
        <f t="shared" si="171"/>
        <v>0</v>
      </c>
      <c r="BK95" s="229">
        <f t="shared" si="171"/>
        <v>0</v>
      </c>
      <c r="BL95" s="229">
        <f t="shared" si="171"/>
        <v>0</v>
      </c>
      <c r="BM95" s="229">
        <f t="shared" si="171"/>
        <v>0</v>
      </c>
      <c r="BN95" s="229">
        <f t="shared" si="171"/>
        <v>0</v>
      </c>
      <c r="BO95" s="229">
        <f t="shared" si="171"/>
        <v>0</v>
      </c>
      <c r="BP95" s="229">
        <f t="shared" si="171"/>
        <v>0</v>
      </c>
      <c r="BQ95" s="229">
        <f t="shared" si="171"/>
        <v>0</v>
      </c>
      <c r="BR95" s="229">
        <f t="shared" si="171"/>
        <v>0</v>
      </c>
      <c r="BS95" s="229">
        <f t="shared" si="171"/>
        <v>0</v>
      </c>
      <c r="BT95" s="229">
        <f t="shared" si="171"/>
        <v>0</v>
      </c>
      <c r="BU95" s="229">
        <f t="shared" si="171"/>
        <v>0</v>
      </c>
      <c r="BV95" s="229">
        <f t="shared" si="171"/>
        <v>0</v>
      </c>
      <c r="BW95" s="229">
        <f t="shared" si="171"/>
        <v>0</v>
      </c>
      <c r="BX95" s="229">
        <f t="shared" si="171"/>
        <v>0</v>
      </c>
      <c r="BY95" s="229">
        <f t="shared" si="171"/>
        <v>0</v>
      </c>
      <c r="BZ95" s="229">
        <f t="shared" si="171"/>
        <v>0</v>
      </c>
    </row>
    <row r="96" spans="1:78" x14ac:dyDescent="0.2">
      <c r="A96" s="7" t="str">
        <f t="shared" si="168"/>
        <v>Roll-in 2</v>
      </c>
      <c r="B96" s="7">
        <f t="shared" si="168"/>
        <v>1</v>
      </c>
      <c r="C96" s="7">
        <f t="shared" si="170"/>
        <v>10</v>
      </c>
      <c r="D96" s="165">
        <f t="shared" si="169"/>
        <v>43769</v>
      </c>
      <c r="E96" s="77"/>
      <c r="F96" s="68"/>
      <c r="G96" s="229">
        <f t="shared" si="163"/>
        <v>0</v>
      </c>
      <c r="H96" s="229">
        <f t="shared" si="163"/>
        <v>0</v>
      </c>
      <c r="I96" s="229">
        <f t="shared" si="163"/>
        <v>0</v>
      </c>
      <c r="J96" s="229">
        <f t="shared" si="163"/>
        <v>0</v>
      </c>
      <c r="K96" s="229">
        <f t="shared" si="163"/>
        <v>0</v>
      </c>
      <c r="L96" s="229">
        <f t="shared" si="163"/>
        <v>0</v>
      </c>
      <c r="M96" s="229">
        <f t="shared" si="163"/>
        <v>0</v>
      </c>
      <c r="N96" s="229">
        <f t="shared" si="163"/>
        <v>0</v>
      </c>
      <c r="O96" s="229">
        <f t="shared" si="163"/>
        <v>0</v>
      </c>
      <c r="P96" s="229">
        <f t="shared" si="163"/>
        <v>0</v>
      </c>
      <c r="Q96" s="229">
        <f t="shared" si="164"/>
        <v>0</v>
      </c>
      <c r="R96" s="229">
        <f t="shared" si="164"/>
        <v>0</v>
      </c>
      <c r="S96" s="229">
        <f t="shared" si="164"/>
        <v>0</v>
      </c>
      <c r="T96" s="229">
        <f t="shared" si="164"/>
        <v>0</v>
      </c>
      <c r="U96" s="229">
        <f t="shared" si="164"/>
        <v>0</v>
      </c>
      <c r="V96" s="229">
        <f t="shared" si="164"/>
        <v>0</v>
      </c>
      <c r="W96" s="229">
        <f t="shared" si="164"/>
        <v>0</v>
      </c>
      <c r="X96" s="229">
        <f t="shared" si="164"/>
        <v>0</v>
      </c>
      <c r="Y96" s="229">
        <f t="shared" si="164"/>
        <v>0</v>
      </c>
      <c r="Z96" s="229">
        <f t="shared" si="164"/>
        <v>0</v>
      </c>
      <c r="AA96" s="229">
        <f t="shared" si="165"/>
        <v>0</v>
      </c>
      <c r="AB96" s="229">
        <f t="shared" si="165"/>
        <v>0</v>
      </c>
      <c r="AC96" s="229">
        <f t="shared" si="165"/>
        <v>0</v>
      </c>
      <c r="AD96" s="229">
        <f t="shared" si="165"/>
        <v>0</v>
      </c>
      <c r="AE96" s="229">
        <f t="shared" si="165"/>
        <v>0</v>
      </c>
      <c r="AF96" s="229">
        <f t="shared" si="165"/>
        <v>0</v>
      </c>
      <c r="AG96" s="229">
        <f t="shared" si="165"/>
        <v>0</v>
      </c>
      <c r="AH96" s="229">
        <f t="shared" si="165"/>
        <v>0</v>
      </c>
      <c r="AI96" s="229">
        <f t="shared" si="165"/>
        <v>0</v>
      </c>
      <c r="AJ96" s="229">
        <f t="shared" si="165"/>
        <v>0</v>
      </c>
      <c r="AK96" s="229">
        <f t="shared" si="166"/>
        <v>0</v>
      </c>
      <c r="AL96" s="229">
        <f t="shared" si="166"/>
        <v>0</v>
      </c>
      <c r="AM96" s="229">
        <f t="shared" si="166"/>
        <v>0</v>
      </c>
      <c r="AN96" s="229">
        <f t="shared" si="166"/>
        <v>0</v>
      </c>
      <c r="AO96" s="229">
        <f t="shared" si="171"/>
        <v>0</v>
      </c>
      <c r="AP96" s="229">
        <f t="shared" si="171"/>
        <v>0</v>
      </c>
      <c r="AQ96" s="229">
        <f t="shared" si="171"/>
        <v>0</v>
      </c>
      <c r="AR96" s="229">
        <f t="shared" si="171"/>
        <v>0</v>
      </c>
      <c r="AS96" s="229">
        <f t="shared" si="171"/>
        <v>0</v>
      </c>
      <c r="AT96" s="229">
        <f t="shared" si="171"/>
        <v>0</v>
      </c>
      <c r="AU96" s="229">
        <f t="shared" si="171"/>
        <v>0</v>
      </c>
      <c r="AV96" s="229">
        <f t="shared" si="171"/>
        <v>0</v>
      </c>
      <c r="AW96" s="229">
        <f t="shared" si="171"/>
        <v>0</v>
      </c>
      <c r="AX96" s="229">
        <f t="shared" si="171"/>
        <v>0</v>
      </c>
      <c r="AY96" s="229">
        <f t="shared" si="171"/>
        <v>0</v>
      </c>
      <c r="AZ96" s="229">
        <f t="shared" si="171"/>
        <v>0</v>
      </c>
      <c r="BA96" s="229">
        <f t="shared" si="171"/>
        <v>0</v>
      </c>
      <c r="BB96" s="229">
        <f t="shared" si="171"/>
        <v>0</v>
      </c>
      <c r="BC96" s="229">
        <f t="shared" si="171"/>
        <v>0</v>
      </c>
      <c r="BD96" s="229">
        <f t="shared" si="171"/>
        <v>0</v>
      </c>
      <c r="BE96" s="229">
        <f t="shared" si="171"/>
        <v>0</v>
      </c>
      <c r="BF96" s="229">
        <f t="shared" si="171"/>
        <v>0</v>
      </c>
      <c r="BG96" s="229">
        <f t="shared" si="171"/>
        <v>0</v>
      </c>
      <c r="BH96" s="229">
        <f t="shared" si="171"/>
        <v>0</v>
      </c>
      <c r="BI96" s="229">
        <f t="shared" si="171"/>
        <v>0</v>
      </c>
      <c r="BJ96" s="229">
        <f t="shared" si="171"/>
        <v>0</v>
      </c>
      <c r="BK96" s="229">
        <f t="shared" si="171"/>
        <v>0</v>
      </c>
      <c r="BL96" s="229">
        <f t="shared" si="171"/>
        <v>0</v>
      </c>
      <c r="BM96" s="229">
        <f t="shared" si="171"/>
        <v>0</v>
      </c>
      <c r="BN96" s="229">
        <f t="shared" si="171"/>
        <v>0</v>
      </c>
      <c r="BO96" s="229">
        <f t="shared" si="171"/>
        <v>0</v>
      </c>
      <c r="BP96" s="229">
        <f t="shared" si="171"/>
        <v>0</v>
      </c>
      <c r="BQ96" s="229">
        <f t="shared" si="171"/>
        <v>0</v>
      </c>
      <c r="BR96" s="229">
        <f t="shared" si="171"/>
        <v>0</v>
      </c>
      <c r="BS96" s="229">
        <f t="shared" si="171"/>
        <v>0</v>
      </c>
      <c r="BT96" s="229">
        <f t="shared" si="171"/>
        <v>0</v>
      </c>
      <c r="BU96" s="229">
        <f t="shared" si="171"/>
        <v>0</v>
      </c>
      <c r="BV96" s="229">
        <f t="shared" si="171"/>
        <v>0</v>
      </c>
      <c r="BW96" s="229">
        <f t="shared" si="171"/>
        <v>0</v>
      </c>
      <c r="BX96" s="229">
        <f t="shared" si="171"/>
        <v>0</v>
      </c>
      <c r="BY96" s="229">
        <f t="shared" si="171"/>
        <v>0</v>
      </c>
      <c r="BZ96" s="229">
        <f t="shared" si="171"/>
        <v>0</v>
      </c>
    </row>
    <row r="97" spans="1:78" x14ac:dyDescent="0.2">
      <c r="A97" s="7" t="str">
        <f t="shared" si="168"/>
        <v>Roll-in 2</v>
      </c>
      <c r="B97" s="7">
        <f t="shared" si="168"/>
        <v>1</v>
      </c>
      <c r="C97" s="7">
        <f t="shared" si="170"/>
        <v>11</v>
      </c>
      <c r="D97" s="165">
        <f t="shared" si="169"/>
        <v>43799</v>
      </c>
      <c r="E97" s="77"/>
      <c r="F97" s="68"/>
      <c r="G97" s="229">
        <f t="shared" ref="G97:P106" si="172">IF($D97=G$9,$E97*$G$3/2,IF(AND($C97+$E$3&gt;G$8,G$9&gt;$D97),$E97*$G$3,0))</f>
        <v>0</v>
      </c>
      <c r="H97" s="229">
        <f t="shared" si="172"/>
        <v>0</v>
      </c>
      <c r="I97" s="229">
        <f t="shared" si="172"/>
        <v>0</v>
      </c>
      <c r="J97" s="229">
        <f t="shared" si="172"/>
        <v>0</v>
      </c>
      <c r="K97" s="229">
        <f t="shared" si="172"/>
        <v>0</v>
      </c>
      <c r="L97" s="229">
        <f t="shared" si="172"/>
        <v>0</v>
      </c>
      <c r="M97" s="229">
        <f t="shared" si="172"/>
        <v>0</v>
      </c>
      <c r="N97" s="229">
        <f t="shared" si="172"/>
        <v>0</v>
      </c>
      <c r="O97" s="229">
        <f t="shared" si="172"/>
        <v>0</v>
      </c>
      <c r="P97" s="229">
        <f t="shared" si="172"/>
        <v>0</v>
      </c>
      <c r="Q97" s="229">
        <f t="shared" ref="Q97:Z106" si="173">IF($D97=Q$9,$E97*$G$3/2,IF(AND($C97+$E$3&gt;Q$8,Q$9&gt;$D97),$E97*$G$3,0))</f>
        <v>0</v>
      </c>
      <c r="R97" s="229">
        <f t="shared" si="173"/>
        <v>0</v>
      </c>
      <c r="S97" s="229">
        <f t="shared" si="173"/>
        <v>0</v>
      </c>
      <c r="T97" s="229">
        <f t="shared" si="173"/>
        <v>0</v>
      </c>
      <c r="U97" s="229">
        <f t="shared" si="173"/>
        <v>0</v>
      </c>
      <c r="V97" s="229">
        <f t="shared" si="173"/>
        <v>0</v>
      </c>
      <c r="W97" s="229">
        <f t="shared" si="173"/>
        <v>0</v>
      </c>
      <c r="X97" s="229">
        <f t="shared" si="173"/>
        <v>0</v>
      </c>
      <c r="Y97" s="229">
        <f t="shared" si="173"/>
        <v>0</v>
      </c>
      <c r="Z97" s="229">
        <f t="shared" si="173"/>
        <v>0</v>
      </c>
      <c r="AA97" s="229">
        <f t="shared" ref="AA97:AJ106" si="174">IF($D97=AA$9,$E97*$G$3/2,IF(AND($C97+$E$3&gt;AA$8,AA$9&gt;$D97),$E97*$G$3,0))</f>
        <v>0</v>
      </c>
      <c r="AB97" s="229">
        <f t="shared" si="174"/>
        <v>0</v>
      </c>
      <c r="AC97" s="229">
        <f t="shared" si="174"/>
        <v>0</v>
      </c>
      <c r="AD97" s="229">
        <f t="shared" si="174"/>
        <v>0</v>
      </c>
      <c r="AE97" s="229">
        <f t="shared" si="174"/>
        <v>0</v>
      </c>
      <c r="AF97" s="229">
        <f t="shared" si="174"/>
        <v>0</v>
      </c>
      <c r="AG97" s="229">
        <f t="shared" si="174"/>
        <v>0</v>
      </c>
      <c r="AH97" s="229">
        <f t="shared" si="174"/>
        <v>0</v>
      </c>
      <c r="AI97" s="229">
        <f t="shared" si="174"/>
        <v>0</v>
      </c>
      <c r="AJ97" s="229">
        <f t="shared" si="174"/>
        <v>0</v>
      </c>
      <c r="AK97" s="229">
        <f t="shared" ref="AK97:AZ106" si="175">IF($D97=AK$9,$E97*$G$3/2,IF(AND($C97+$E$3&gt;AK$8,AK$9&gt;$D97),$E97*$G$3,0))</f>
        <v>0</v>
      </c>
      <c r="AL97" s="229">
        <f t="shared" si="175"/>
        <v>0</v>
      </c>
      <c r="AM97" s="229">
        <f t="shared" si="175"/>
        <v>0</v>
      </c>
      <c r="AN97" s="229">
        <f t="shared" si="175"/>
        <v>0</v>
      </c>
      <c r="AO97" s="229">
        <f t="shared" si="175"/>
        <v>0</v>
      </c>
      <c r="AP97" s="229">
        <f t="shared" si="175"/>
        <v>0</v>
      </c>
      <c r="AQ97" s="229">
        <f t="shared" si="175"/>
        <v>0</v>
      </c>
      <c r="AR97" s="229">
        <f t="shared" si="175"/>
        <v>0</v>
      </c>
      <c r="AS97" s="229">
        <f t="shared" si="175"/>
        <v>0</v>
      </c>
      <c r="AT97" s="229">
        <f t="shared" si="175"/>
        <v>0</v>
      </c>
      <c r="AU97" s="229">
        <f t="shared" si="175"/>
        <v>0</v>
      </c>
      <c r="AV97" s="229">
        <f t="shared" si="175"/>
        <v>0</v>
      </c>
      <c r="AW97" s="229">
        <f t="shared" si="175"/>
        <v>0</v>
      </c>
      <c r="AX97" s="229">
        <f t="shared" si="175"/>
        <v>0</v>
      </c>
      <c r="AY97" s="229">
        <f t="shared" si="175"/>
        <v>0</v>
      </c>
      <c r="AZ97" s="229">
        <f t="shared" si="175"/>
        <v>0</v>
      </c>
      <c r="BA97" s="229">
        <f t="shared" si="171"/>
        <v>0</v>
      </c>
      <c r="BB97" s="229">
        <f t="shared" si="171"/>
        <v>0</v>
      </c>
      <c r="BC97" s="229">
        <f t="shared" si="171"/>
        <v>0</v>
      </c>
      <c r="BD97" s="229">
        <f t="shared" si="171"/>
        <v>0</v>
      </c>
      <c r="BE97" s="229">
        <f t="shared" si="171"/>
        <v>0</v>
      </c>
      <c r="BF97" s="229">
        <f t="shared" si="171"/>
        <v>0</v>
      </c>
      <c r="BG97" s="229">
        <f t="shared" si="171"/>
        <v>0</v>
      </c>
      <c r="BH97" s="229">
        <f t="shared" si="171"/>
        <v>0</v>
      </c>
      <c r="BI97" s="229">
        <f t="shared" si="171"/>
        <v>0</v>
      </c>
      <c r="BJ97" s="229">
        <f t="shared" si="171"/>
        <v>0</v>
      </c>
      <c r="BK97" s="229">
        <f t="shared" si="171"/>
        <v>0</v>
      </c>
      <c r="BL97" s="229">
        <f t="shared" si="171"/>
        <v>0</v>
      </c>
      <c r="BM97" s="229">
        <f t="shared" si="171"/>
        <v>0</v>
      </c>
      <c r="BN97" s="229">
        <f t="shared" si="171"/>
        <v>0</v>
      </c>
      <c r="BO97" s="229">
        <f t="shared" si="171"/>
        <v>0</v>
      </c>
      <c r="BP97" s="229">
        <f t="shared" si="171"/>
        <v>0</v>
      </c>
      <c r="BQ97" s="229">
        <f t="shared" si="171"/>
        <v>0</v>
      </c>
      <c r="BR97" s="229">
        <f t="shared" si="171"/>
        <v>0</v>
      </c>
      <c r="BS97" s="229">
        <f t="shared" si="171"/>
        <v>0</v>
      </c>
      <c r="BT97" s="229">
        <f t="shared" si="171"/>
        <v>0</v>
      </c>
      <c r="BU97" s="229">
        <f t="shared" si="171"/>
        <v>0</v>
      </c>
      <c r="BV97" s="229">
        <f t="shared" si="171"/>
        <v>0</v>
      </c>
      <c r="BW97" s="229">
        <f t="shared" si="171"/>
        <v>0</v>
      </c>
      <c r="BX97" s="229">
        <f t="shared" si="171"/>
        <v>0</v>
      </c>
      <c r="BY97" s="229">
        <f t="shared" si="171"/>
        <v>0</v>
      </c>
      <c r="BZ97" s="229">
        <f t="shared" si="171"/>
        <v>0</v>
      </c>
    </row>
    <row r="98" spans="1:78" x14ac:dyDescent="0.2">
      <c r="A98" s="7" t="str">
        <f t="shared" si="168"/>
        <v>Roll-in 2</v>
      </c>
      <c r="B98" s="7">
        <f t="shared" si="168"/>
        <v>1</v>
      </c>
      <c r="C98" s="7">
        <f t="shared" si="170"/>
        <v>12</v>
      </c>
      <c r="D98" s="165">
        <f t="shared" si="169"/>
        <v>43830</v>
      </c>
      <c r="E98" s="77"/>
      <c r="F98" s="68"/>
      <c r="G98" s="229">
        <f t="shared" si="172"/>
        <v>0</v>
      </c>
      <c r="H98" s="229">
        <f t="shared" si="172"/>
        <v>0</v>
      </c>
      <c r="I98" s="229">
        <f t="shared" si="172"/>
        <v>0</v>
      </c>
      <c r="J98" s="229">
        <f t="shared" si="172"/>
        <v>0</v>
      </c>
      <c r="K98" s="229">
        <f t="shared" si="172"/>
        <v>0</v>
      </c>
      <c r="L98" s="229">
        <f t="shared" si="172"/>
        <v>0</v>
      </c>
      <c r="M98" s="229">
        <f t="shared" si="172"/>
        <v>0</v>
      </c>
      <c r="N98" s="229">
        <f t="shared" si="172"/>
        <v>0</v>
      </c>
      <c r="O98" s="229">
        <f t="shared" si="172"/>
        <v>0</v>
      </c>
      <c r="P98" s="229">
        <f t="shared" si="172"/>
        <v>0</v>
      </c>
      <c r="Q98" s="229">
        <f t="shared" si="173"/>
        <v>0</v>
      </c>
      <c r="R98" s="229">
        <f t="shared" si="173"/>
        <v>0</v>
      </c>
      <c r="S98" s="229">
        <f t="shared" si="173"/>
        <v>0</v>
      </c>
      <c r="T98" s="229">
        <f t="shared" si="173"/>
        <v>0</v>
      </c>
      <c r="U98" s="229">
        <f t="shared" si="173"/>
        <v>0</v>
      </c>
      <c r="V98" s="229">
        <f t="shared" si="173"/>
        <v>0</v>
      </c>
      <c r="W98" s="229">
        <f t="shared" si="173"/>
        <v>0</v>
      </c>
      <c r="X98" s="229">
        <f t="shared" si="173"/>
        <v>0</v>
      </c>
      <c r="Y98" s="229">
        <f t="shared" si="173"/>
        <v>0</v>
      </c>
      <c r="Z98" s="229">
        <f t="shared" si="173"/>
        <v>0</v>
      </c>
      <c r="AA98" s="229">
        <f t="shared" si="174"/>
        <v>0</v>
      </c>
      <c r="AB98" s="229">
        <f t="shared" si="174"/>
        <v>0</v>
      </c>
      <c r="AC98" s="229">
        <f t="shared" si="174"/>
        <v>0</v>
      </c>
      <c r="AD98" s="229">
        <f t="shared" si="174"/>
        <v>0</v>
      </c>
      <c r="AE98" s="229">
        <f t="shared" si="174"/>
        <v>0</v>
      </c>
      <c r="AF98" s="229">
        <f t="shared" si="174"/>
        <v>0</v>
      </c>
      <c r="AG98" s="229">
        <f t="shared" si="174"/>
        <v>0</v>
      </c>
      <c r="AH98" s="229">
        <f t="shared" si="174"/>
        <v>0</v>
      </c>
      <c r="AI98" s="229">
        <f t="shared" si="174"/>
        <v>0</v>
      </c>
      <c r="AJ98" s="229">
        <f t="shared" si="174"/>
        <v>0</v>
      </c>
      <c r="AK98" s="229">
        <f t="shared" si="175"/>
        <v>0</v>
      </c>
      <c r="AL98" s="229">
        <f t="shared" si="175"/>
        <v>0</v>
      </c>
      <c r="AM98" s="229">
        <f t="shared" si="175"/>
        <v>0</v>
      </c>
      <c r="AN98" s="229">
        <f t="shared" si="175"/>
        <v>0</v>
      </c>
      <c r="AO98" s="229">
        <f t="shared" si="171"/>
        <v>0</v>
      </c>
      <c r="AP98" s="229">
        <f t="shared" si="171"/>
        <v>0</v>
      </c>
      <c r="AQ98" s="229">
        <f t="shared" si="171"/>
        <v>0</v>
      </c>
      <c r="AR98" s="229">
        <f t="shared" si="171"/>
        <v>0</v>
      </c>
      <c r="AS98" s="229">
        <f t="shared" si="171"/>
        <v>0</v>
      </c>
      <c r="AT98" s="229">
        <f t="shared" si="171"/>
        <v>0</v>
      </c>
      <c r="AU98" s="229">
        <f t="shared" si="171"/>
        <v>0</v>
      </c>
      <c r="AV98" s="229">
        <f t="shared" si="171"/>
        <v>0</v>
      </c>
      <c r="AW98" s="229">
        <f t="shared" si="171"/>
        <v>0</v>
      </c>
      <c r="AX98" s="229">
        <f t="shared" si="171"/>
        <v>0</v>
      </c>
      <c r="AY98" s="229">
        <f t="shared" si="171"/>
        <v>0</v>
      </c>
      <c r="AZ98" s="229">
        <f t="shared" si="171"/>
        <v>0</v>
      </c>
      <c r="BA98" s="229">
        <f t="shared" si="171"/>
        <v>0</v>
      </c>
      <c r="BB98" s="229">
        <f t="shared" si="171"/>
        <v>0</v>
      </c>
      <c r="BC98" s="229">
        <f t="shared" si="171"/>
        <v>0</v>
      </c>
      <c r="BD98" s="229">
        <f t="shared" si="171"/>
        <v>0</v>
      </c>
      <c r="BE98" s="229">
        <f t="shared" si="171"/>
        <v>0</v>
      </c>
      <c r="BF98" s="229">
        <f t="shared" si="171"/>
        <v>0</v>
      </c>
      <c r="BG98" s="229">
        <f t="shared" si="171"/>
        <v>0</v>
      </c>
      <c r="BH98" s="229">
        <f t="shared" si="171"/>
        <v>0</v>
      </c>
      <c r="BI98" s="229">
        <f t="shared" si="171"/>
        <v>0</v>
      </c>
      <c r="BJ98" s="229">
        <f t="shared" si="171"/>
        <v>0</v>
      </c>
      <c r="BK98" s="229">
        <f t="shared" si="171"/>
        <v>0</v>
      </c>
      <c r="BL98" s="229">
        <f t="shared" si="171"/>
        <v>0</v>
      </c>
      <c r="BM98" s="229">
        <f t="shared" si="171"/>
        <v>0</v>
      </c>
      <c r="BN98" s="229">
        <f t="shared" si="171"/>
        <v>0</v>
      </c>
      <c r="BO98" s="229">
        <f t="shared" si="171"/>
        <v>0</v>
      </c>
      <c r="BP98" s="229">
        <f t="shared" si="171"/>
        <v>0</v>
      </c>
      <c r="BQ98" s="229">
        <f t="shared" si="171"/>
        <v>0</v>
      </c>
      <c r="BR98" s="229">
        <f t="shared" si="171"/>
        <v>0</v>
      </c>
      <c r="BS98" s="229">
        <f t="shared" si="171"/>
        <v>0</v>
      </c>
      <c r="BT98" s="229">
        <f t="shared" si="171"/>
        <v>0</v>
      </c>
      <c r="BU98" s="229">
        <f t="shared" si="171"/>
        <v>0</v>
      </c>
      <c r="BV98" s="229">
        <f t="shared" si="171"/>
        <v>0</v>
      </c>
      <c r="BW98" s="229">
        <f t="shared" si="171"/>
        <v>0</v>
      </c>
      <c r="BX98" s="229">
        <f t="shared" si="171"/>
        <v>0</v>
      </c>
      <c r="BY98" s="229">
        <f t="shared" si="171"/>
        <v>0</v>
      </c>
      <c r="BZ98" s="229">
        <f t="shared" si="171"/>
        <v>0</v>
      </c>
    </row>
    <row r="99" spans="1:78" x14ac:dyDescent="0.2">
      <c r="A99" s="7" t="str">
        <f t="shared" si="168"/>
        <v>Roll-in 2</v>
      </c>
      <c r="B99" s="7">
        <f t="shared" si="168"/>
        <v>1</v>
      </c>
      <c r="C99" s="7">
        <f t="shared" si="170"/>
        <v>13</v>
      </c>
      <c r="D99" s="165">
        <f t="shared" si="169"/>
        <v>43861</v>
      </c>
      <c r="E99" s="77"/>
      <c r="F99" s="68"/>
      <c r="G99" s="229">
        <f t="shared" si="172"/>
        <v>0</v>
      </c>
      <c r="H99" s="229">
        <f t="shared" si="172"/>
        <v>0</v>
      </c>
      <c r="I99" s="229">
        <f t="shared" si="172"/>
        <v>0</v>
      </c>
      <c r="J99" s="229">
        <f t="shared" si="172"/>
        <v>0</v>
      </c>
      <c r="K99" s="229">
        <f t="shared" si="172"/>
        <v>0</v>
      </c>
      <c r="L99" s="229">
        <f t="shared" si="172"/>
        <v>0</v>
      </c>
      <c r="M99" s="229">
        <f t="shared" si="172"/>
        <v>0</v>
      </c>
      <c r="N99" s="229">
        <f t="shared" si="172"/>
        <v>0</v>
      </c>
      <c r="O99" s="229">
        <f t="shared" si="172"/>
        <v>0</v>
      </c>
      <c r="P99" s="229">
        <f t="shared" si="172"/>
        <v>0</v>
      </c>
      <c r="Q99" s="229">
        <f t="shared" si="173"/>
        <v>0</v>
      </c>
      <c r="R99" s="229">
        <f t="shared" si="173"/>
        <v>0</v>
      </c>
      <c r="S99" s="229">
        <f t="shared" si="173"/>
        <v>0</v>
      </c>
      <c r="T99" s="229">
        <f t="shared" si="173"/>
        <v>0</v>
      </c>
      <c r="U99" s="229">
        <f t="shared" si="173"/>
        <v>0</v>
      </c>
      <c r="V99" s="229">
        <f t="shared" si="173"/>
        <v>0</v>
      </c>
      <c r="W99" s="229">
        <f t="shared" si="173"/>
        <v>0</v>
      </c>
      <c r="X99" s="229">
        <f t="shared" si="173"/>
        <v>0</v>
      </c>
      <c r="Y99" s="229">
        <f t="shared" si="173"/>
        <v>0</v>
      </c>
      <c r="Z99" s="229">
        <f t="shared" si="173"/>
        <v>0</v>
      </c>
      <c r="AA99" s="229">
        <f t="shared" si="174"/>
        <v>0</v>
      </c>
      <c r="AB99" s="229">
        <f t="shared" si="174"/>
        <v>0</v>
      </c>
      <c r="AC99" s="229">
        <f t="shared" si="174"/>
        <v>0</v>
      </c>
      <c r="AD99" s="229">
        <f t="shared" si="174"/>
        <v>0</v>
      </c>
      <c r="AE99" s="229">
        <f t="shared" si="174"/>
        <v>0</v>
      </c>
      <c r="AF99" s="229">
        <f t="shared" si="174"/>
        <v>0</v>
      </c>
      <c r="AG99" s="229">
        <f t="shared" si="174"/>
        <v>0</v>
      </c>
      <c r="AH99" s="229">
        <f t="shared" si="174"/>
        <v>0</v>
      </c>
      <c r="AI99" s="229">
        <f t="shared" si="174"/>
        <v>0</v>
      </c>
      <c r="AJ99" s="229">
        <f t="shared" si="174"/>
        <v>0</v>
      </c>
      <c r="AK99" s="229">
        <f t="shared" si="175"/>
        <v>0</v>
      </c>
      <c r="AL99" s="229">
        <f t="shared" si="175"/>
        <v>0</v>
      </c>
      <c r="AM99" s="229">
        <f t="shared" si="175"/>
        <v>0</v>
      </c>
      <c r="AN99" s="229">
        <f t="shared" si="175"/>
        <v>0</v>
      </c>
      <c r="AO99" s="229">
        <f t="shared" si="171"/>
        <v>0</v>
      </c>
      <c r="AP99" s="229">
        <f t="shared" si="171"/>
        <v>0</v>
      </c>
      <c r="AQ99" s="229">
        <f t="shared" si="171"/>
        <v>0</v>
      </c>
      <c r="AR99" s="229">
        <f t="shared" si="171"/>
        <v>0</v>
      </c>
      <c r="AS99" s="229">
        <f t="shared" si="171"/>
        <v>0</v>
      </c>
      <c r="AT99" s="229">
        <f t="shared" si="171"/>
        <v>0</v>
      </c>
      <c r="AU99" s="229">
        <f t="shared" si="171"/>
        <v>0</v>
      </c>
      <c r="AV99" s="229">
        <f t="shared" si="171"/>
        <v>0</v>
      </c>
      <c r="AW99" s="229">
        <f t="shared" si="171"/>
        <v>0</v>
      </c>
      <c r="AX99" s="229">
        <f t="shared" si="171"/>
        <v>0</v>
      </c>
      <c r="AY99" s="229">
        <f t="shared" si="171"/>
        <v>0</v>
      </c>
      <c r="AZ99" s="229">
        <f t="shared" si="171"/>
        <v>0</v>
      </c>
      <c r="BA99" s="229">
        <f t="shared" si="171"/>
        <v>0</v>
      </c>
      <c r="BB99" s="229">
        <f t="shared" si="171"/>
        <v>0</v>
      </c>
      <c r="BC99" s="229">
        <f t="shared" si="171"/>
        <v>0</v>
      </c>
      <c r="BD99" s="229">
        <f t="shared" si="171"/>
        <v>0</v>
      </c>
      <c r="BE99" s="229">
        <f t="shared" si="171"/>
        <v>0</v>
      </c>
      <c r="BF99" s="229">
        <f t="shared" si="171"/>
        <v>0</v>
      </c>
      <c r="BG99" s="229">
        <f t="shared" si="171"/>
        <v>0</v>
      </c>
      <c r="BH99" s="229">
        <f t="shared" si="171"/>
        <v>0</v>
      </c>
      <c r="BI99" s="229">
        <f t="shared" si="171"/>
        <v>0</v>
      </c>
      <c r="BJ99" s="229">
        <f t="shared" si="171"/>
        <v>0</v>
      </c>
      <c r="BK99" s="229">
        <f t="shared" si="171"/>
        <v>0</v>
      </c>
      <c r="BL99" s="229">
        <f t="shared" si="171"/>
        <v>0</v>
      </c>
      <c r="BM99" s="229">
        <f t="shared" si="171"/>
        <v>0</v>
      </c>
      <c r="BN99" s="229">
        <f t="shared" si="171"/>
        <v>0</v>
      </c>
      <c r="BO99" s="229">
        <f t="shared" si="171"/>
        <v>0</v>
      </c>
      <c r="BP99" s="229">
        <f t="shared" si="171"/>
        <v>0</v>
      </c>
      <c r="BQ99" s="229">
        <f t="shared" si="171"/>
        <v>0</v>
      </c>
      <c r="BR99" s="229">
        <f t="shared" si="171"/>
        <v>0</v>
      </c>
      <c r="BS99" s="229">
        <f t="shared" si="171"/>
        <v>0</v>
      </c>
      <c r="BT99" s="229">
        <f t="shared" si="171"/>
        <v>0</v>
      </c>
      <c r="BU99" s="229">
        <f t="shared" si="171"/>
        <v>0</v>
      </c>
      <c r="BV99" s="229">
        <f t="shared" si="171"/>
        <v>0</v>
      </c>
      <c r="BW99" s="229">
        <f t="shared" si="171"/>
        <v>0</v>
      </c>
      <c r="BX99" s="229">
        <f t="shared" si="171"/>
        <v>0</v>
      </c>
      <c r="BY99" s="229">
        <f t="shared" si="171"/>
        <v>0</v>
      </c>
      <c r="BZ99" s="229">
        <f t="shared" si="171"/>
        <v>0</v>
      </c>
    </row>
    <row r="100" spans="1:78" x14ac:dyDescent="0.2">
      <c r="A100" s="7" t="str">
        <f t="shared" si="168"/>
        <v>Roll-in 2</v>
      </c>
      <c r="B100" s="7">
        <f t="shared" si="168"/>
        <v>1</v>
      </c>
      <c r="C100" s="7">
        <f t="shared" si="170"/>
        <v>14</v>
      </c>
      <c r="D100" s="165">
        <f t="shared" si="169"/>
        <v>43890</v>
      </c>
      <c r="E100" s="77"/>
      <c r="F100" s="68"/>
      <c r="G100" s="229">
        <f t="shared" si="172"/>
        <v>0</v>
      </c>
      <c r="H100" s="229">
        <f t="shared" si="172"/>
        <v>0</v>
      </c>
      <c r="I100" s="229">
        <f t="shared" si="172"/>
        <v>0</v>
      </c>
      <c r="J100" s="229">
        <f t="shared" si="172"/>
        <v>0</v>
      </c>
      <c r="K100" s="229">
        <f t="shared" si="172"/>
        <v>0</v>
      </c>
      <c r="L100" s="229">
        <f t="shared" si="172"/>
        <v>0</v>
      </c>
      <c r="M100" s="229">
        <f t="shared" si="172"/>
        <v>0</v>
      </c>
      <c r="N100" s="229">
        <f t="shared" si="172"/>
        <v>0</v>
      </c>
      <c r="O100" s="229">
        <f t="shared" si="172"/>
        <v>0</v>
      </c>
      <c r="P100" s="229">
        <f t="shared" si="172"/>
        <v>0</v>
      </c>
      <c r="Q100" s="229">
        <f t="shared" si="173"/>
        <v>0</v>
      </c>
      <c r="R100" s="229">
        <f t="shared" si="173"/>
        <v>0</v>
      </c>
      <c r="S100" s="229">
        <f t="shared" si="173"/>
        <v>0</v>
      </c>
      <c r="T100" s="229">
        <f t="shared" si="173"/>
        <v>0</v>
      </c>
      <c r="U100" s="229">
        <f t="shared" si="173"/>
        <v>0</v>
      </c>
      <c r="V100" s="229">
        <f t="shared" si="173"/>
        <v>0</v>
      </c>
      <c r="W100" s="229">
        <f t="shared" si="173"/>
        <v>0</v>
      </c>
      <c r="X100" s="229">
        <f t="shared" si="173"/>
        <v>0</v>
      </c>
      <c r="Y100" s="229">
        <f t="shared" si="173"/>
        <v>0</v>
      </c>
      <c r="Z100" s="229">
        <f t="shared" si="173"/>
        <v>0</v>
      </c>
      <c r="AA100" s="229">
        <f t="shared" si="174"/>
        <v>0</v>
      </c>
      <c r="AB100" s="229">
        <f t="shared" si="174"/>
        <v>0</v>
      </c>
      <c r="AC100" s="229">
        <f t="shared" si="174"/>
        <v>0</v>
      </c>
      <c r="AD100" s="229">
        <f t="shared" si="174"/>
        <v>0</v>
      </c>
      <c r="AE100" s="229">
        <f t="shared" si="174"/>
        <v>0</v>
      </c>
      <c r="AF100" s="229">
        <f t="shared" si="174"/>
        <v>0</v>
      </c>
      <c r="AG100" s="229">
        <f t="shared" si="174"/>
        <v>0</v>
      </c>
      <c r="AH100" s="229">
        <f t="shared" si="174"/>
        <v>0</v>
      </c>
      <c r="AI100" s="229">
        <f t="shared" si="174"/>
        <v>0</v>
      </c>
      <c r="AJ100" s="229">
        <f t="shared" si="174"/>
        <v>0</v>
      </c>
      <c r="AK100" s="229">
        <f t="shared" si="175"/>
        <v>0</v>
      </c>
      <c r="AL100" s="229">
        <f t="shared" si="175"/>
        <v>0</v>
      </c>
      <c r="AM100" s="229">
        <f t="shared" si="175"/>
        <v>0</v>
      </c>
      <c r="AN100" s="229">
        <f t="shared" si="175"/>
        <v>0</v>
      </c>
      <c r="AO100" s="229">
        <f t="shared" si="171"/>
        <v>0</v>
      </c>
      <c r="AP100" s="229">
        <f t="shared" si="171"/>
        <v>0</v>
      </c>
      <c r="AQ100" s="229">
        <f t="shared" si="171"/>
        <v>0</v>
      </c>
      <c r="AR100" s="229">
        <f t="shared" si="171"/>
        <v>0</v>
      </c>
      <c r="AS100" s="229">
        <f t="shared" si="171"/>
        <v>0</v>
      </c>
      <c r="AT100" s="229">
        <f t="shared" si="171"/>
        <v>0</v>
      </c>
      <c r="AU100" s="229">
        <f t="shared" si="171"/>
        <v>0</v>
      </c>
      <c r="AV100" s="229">
        <f t="shared" si="171"/>
        <v>0</v>
      </c>
      <c r="AW100" s="229">
        <f t="shared" si="171"/>
        <v>0</v>
      </c>
      <c r="AX100" s="229">
        <f t="shared" si="171"/>
        <v>0</v>
      </c>
      <c r="AY100" s="229">
        <f t="shared" si="171"/>
        <v>0</v>
      </c>
      <c r="AZ100" s="229">
        <f t="shared" si="171"/>
        <v>0</v>
      </c>
      <c r="BA100" s="229">
        <f t="shared" si="171"/>
        <v>0</v>
      </c>
      <c r="BB100" s="229">
        <f t="shared" si="171"/>
        <v>0</v>
      </c>
      <c r="BC100" s="229">
        <f t="shared" si="171"/>
        <v>0</v>
      </c>
      <c r="BD100" s="229">
        <f t="shared" si="171"/>
        <v>0</v>
      </c>
      <c r="BE100" s="229">
        <f t="shared" si="171"/>
        <v>0</v>
      </c>
      <c r="BF100" s="229">
        <f t="shared" si="171"/>
        <v>0</v>
      </c>
      <c r="BG100" s="229">
        <f t="shared" si="171"/>
        <v>0</v>
      </c>
      <c r="BH100" s="229">
        <f t="shared" si="171"/>
        <v>0</v>
      </c>
      <c r="BI100" s="229">
        <f t="shared" si="171"/>
        <v>0</v>
      </c>
      <c r="BJ100" s="229">
        <f t="shared" si="171"/>
        <v>0</v>
      </c>
      <c r="BK100" s="229">
        <f t="shared" si="171"/>
        <v>0</v>
      </c>
      <c r="BL100" s="229">
        <f t="shared" si="171"/>
        <v>0</v>
      </c>
      <c r="BM100" s="229">
        <f t="shared" si="171"/>
        <v>0</v>
      </c>
      <c r="BN100" s="229">
        <f t="shared" si="171"/>
        <v>0</v>
      </c>
      <c r="BO100" s="229">
        <f t="shared" si="171"/>
        <v>0</v>
      </c>
      <c r="BP100" s="229">
        <f t="shared" si="171"/>
        <v>0</v>
      </c>
      <c r="BQ100" s="229">
        <f t="shared" si="171"/>
        <v>0</v>
      </c>
      <c r="BR100" s="229">
        <f t="shared" si="171"/>
        <v>0</v>
      </c>
      <c r="BS100" s="229">
        <f t="shared" si="171"/>
        <v>0</v>
      </c>
      <c r="BT100" s="229">
        <f t="shared" si="171"/>
        <v>0</v>
      </c>
      <c r="BU100" s="229">
        <f t="shared" si="171"/>
        <v>0</v>
      </c>
      <c r="BV100" s="229">
        <f t="shared" si="171"/>
        <v>0</v>
      </c>
      <c r="BW100" s="229">
        <f t="shared" si="171"/>
        <v>0</v>
      </c>
      <c r="BX100" s="229">
        <f t="shared" si="171"/>
        <v>0</v>
      </c>
      <c r="BY100" s="229">
        <f t="shared" si="171"/>
        <v>0</v>
      </c>
      <c r="BZ100" s="229">
        <f t="shared" si="171"/>
        <v>0</v>
      </c>
    </row>
    <row r="101" spans="1:78" x14ac:dyDescent="0.2">
      <c r="A101" s="7" t="str">
        <f t="shared" si="168"/>
        <v>Roll-in 3</v>
      </c>
      <c r="B101" s="7">
        <f t="shared" si="168"/>
        <v>1</v>
      </c>
      <c r="C101" s="7">
        <f t="shared" si="170"/>
        <v>15</v>
      </c>
      <c r="D101" s="165">
        <f t="shared" si="169"/>
        <v>43921</v>
      </c>
      <c r="E101" s="77"/>
      <c r="F101" s="68"/>
      <c r="G101" s="229">
        <f t="shared" si="172"/>
        <v>0</v>
      </c>
      <c r="H101" s="229">
        <f t="shared" si="172"/>
        <v>0</v>
      </c>
      <c r="I101" s="229">
        <f t="shared" si="172"/>
        <v>0</v>
      </c>
      <c r="J101" s="229">
        <f t="shared" si="172"/>
        <v>0</v>
      </c>
      <c r="K101" s="229">
        <f t="shared" si="172"/>
        <v>0</v>
      </c>
      <c r="L101" s="229">
        <f t="shared" si="172"/>
        <v>0</v>
      </c>
      <c r="M101" s="229">
        <f t="shared" si="172"/>
        <v>0</v>
      </c>
      <c r="N101" s="229">
        <f t="shared" si="172"/>
        <v>0</v>
      </c>
      <c r="O101" s="229">
        <f t="shared" si="172"/>
        <v>0</v>
      </c>
      <c r="P101" s="229">
        <f t="shared" si="172"/>
        <v>0</v>
      </c>
      <c r="Q101" s="229">
        <f t="shared" si="173"/>
        <v>0</v>
      </c>
      <c r="R101" s="229">
        <f t="shared" si="173"/>
        <v>0</v>
      </c>
      <c r="S101" s="229">
        <f t="shared" si="173"/>
        <v>0</v>
      </c>
      <c r="T101" s="229">
        <f t="shared" si="173"/>
        <v>0</v>
      </c>
      <c r="U101" s="229">
        <f t="shared" si="173"/>
        <v>0</v>
      </c>
      <c r="V101" s="229">
        <f t="shared" si="173"/>
        <v>0</v>
      </c>
      <c r="W101" s="229">
        <f t="shared" si="173"/>
        <v>0</v>
      </c>
      <c r="X101" s="229">
        <f t="shared" si="173"/>
        <v>0</v>
      </c>
      <c r="Y101" s="229">
        <f t="shared" si="173"/>
        <v>0</v>
      </c>
      <c r="Z101" s="229">
        <f t="shared" si="173"/>
        <v>0</v>
      </c>
      <c r="AA101" s="229">
        <f t="shared" si="174"/>
        <v>0</v>
      </c>
      <c r="AB101" s="229">
        <f t="shared" si="174"/>
        <v>0</v>
      </c>
      <c r="AC101" s="229">
        <f t="shared" si="174"/>
        <v>0</v>
      </c>
      <c r="AD101" s="229">
        <f t="shared" si="174"/>
        <v>0</v>
      </c>
      <c r="AE101" s="229">
        <f t="shared" si="174"/>
        <v>0</v>
      </c>
      <c r="AF101" s="229">
        <f t="shared" si="174"/>
        <v>0</v>
      </c>
      <c r="AG101" s="229">
        <f t="shared" si="174"/>
        <v>0</v>
      </c>
      <c r="AH101" s="229">
        <f t="shared" si="174"/>
        <v>0</v>
      </c>
      <c r="AI101" s="229">
        <f t="shared" si="174"/>
        <v>0</v>
      </c>
      <c r="AJ101" s="229">
        <f t="shared" si="174"/>
        <v>0</v>
      </c>
      <c r="AK101" s="229">
        <f t="shared" si="175"/>
        <v>0</v>
      </c>
      <c r="AL101" s="229">
        <f t="shared" si="175"/>
        <v>0</v>
      </c>
      <c r="AM101" s="229">
        <f t="shared" si="175"/>
        <v>0</v>
      </c>
      <c r="AN101" s="229">
        <f t="shared" si="175"/>
        <v>0</v>
      </c>
      <c r="AO101" s="229">
        <f t="shared" si="171"/>
        <v>0</v>
      </c>
      <c r="AP101" s="229">
        <f t="shared" si="171"/>
        <v>0</v>
      </c>
      <c r="AQ101" s="229">
        <f t="shared" ref="AO101:BZ108" si="176">IF($D101=AQ$9,$E101*$G$3/2,IF(AND($C101+$E$3&gt;AQ$8,AQ$9&gt;$D101),$E101*$G$3,0))</f>
        <v>0</v>
      </c>
      <c r="AR101" s="229">
        <f t="shared" si="176"/>
        <v>0</v>
      </c>
      <c r="AS101" s="229">
        <f t="shared" si="176"/>
        <v>0</v>
      </c>
      <c r="AT101" s="229">
        <f t="shared" si="176"/>
        <v>0</v>
      </c>
      <c r="AU101" s="229">
        <f t="shared" si="176"/>
        <v>0</v>
      </c>
      <c r="AV101" s="229">
        <f t="shared" si="176"/>
        <v>0</v>
      </c>
      <c r="AW101" s="229">
        <f t="shared" si="176"/>
        <v>0</v>
      </c>
      <c r="AX101" s="229">
        <f t="shared" si="176"/>
        <v>0</v>
      </c>
      <c r="AY101" s="229">
        <f t="shared" si="176"/>
        <v>0</v>
      </c>
      <c r="AZ101" s="229">
        <f t="shared" si="176"/>
        <v>0</v>
      </c>
      <c r="BA101" s="229">
        <f t="shared" si="176"/>
        <v>0</v>
      </c>
      <c r="BB101" s="229">
        <f t="shared" si="176"/>
        <v>0</v>
      </c>
      <c r="BC101" s="229">
        <f t="shared" si="176"/>
        <v>0</v>
      </c>
      <c r="BD101" s="229">
        <f t="shared" si="176"/>
        <v>0</v>
      </c>
      <c r="BE101" s="229">
        <f t="shared" si="176"/>
        <v>0</v>
      </c>
      <c r="BF101" s="229">
        <f t="shared" si="176"/>
        <v>0</v>
      </c>
      <c r="BG101" s="229">
        <f t="shared" si="176"/>
        <v>0</v>
      </c>
      <c r="BH101" s="229">
        <f t="shared" si="176"/>
        <v>0</v>
      </c>
      <c r="BI101" s="229">
        <f t="shared" si="176"/>
        <v>0</v>
      </c>
      <c r="BJ101" s="229">
        <f t="shared" si="176"/>
        <v>0</v>
      </c>
      <c r="BK101" s="229">
        <f t="shared" si="176"/>
        <v>0</v>
      </c>
      <c r="BL101" s="229">
        <f t="shared" si="176"/>
        <v>0</v>
      </c>
      <c r="BM101" s="229">
        <f t="shared" si="176"/>
        <v>0</v>
      </c>
      <c r="BN101" s="229">
        <f t="shared" si="176"/>
        <v>0</v>
      </c>
      <c r="BO101" s="229">
        <f t="shared" si="176"/>
        <v>0</v>
      </c>
      <c r="BP101" s="229">
        <f t="shared" si="176"/>
        <v>0</v>
      </c>
      <c r="BQ101" s="229">
        <f t="shared" si="176"/>
        <v>0</v>
      </c>
      <c r="BR101" s="229">
        <f t="shared" si="176"/>
        <v>0</v>
      </c>
      <c r="BS101" s="229">
        <f t="shared" si="176"/>
        <v>0</v>
      </c>
      <c r="BT101" s="229">
        <f t="shared" si="176"/>
        <v>0</v>
      </c>
      <c r="BU101" s="229">
        <f t="shared" si="176"/>
        <v>0</v>
      </c>
      <c r="BV101" s="229">
        <f t="shared" si="176"/>
        <v>0</v>
      </c>
      <c r="BW101" s="229">
        <f t="shared" si="176"/>
        <v>0</v>
      </c>
      <c r="BX101" s="229">
        <f t="shared" si="176"/>
        <v>0</v>
      </c>
      <c r="BY101" s="229">
        <f t="shared" si="176"/>
        <v>0</v>
      </c>
      <c r="BZ101" s="229">
        <f t="shared" si="176"/>
        <v>0</v>
      </c>
    </row>
    <row r="102" spans="1:78" x14ac:dyDescent="0.2">
      <c r="A102" s="7" t="str">
        <f t="shared" si="168"/>
        <v>Roll-in 3</v>
      </c>
      <c r="B102" s="7">
        <f t="shared" si="168"/>
        <v>1</v>
      </c>
      <c r="C102" s="7">
        <f t="shared" si="170"/>
        <v>16</v>
      </c>
      <c r="D102" s="165">
        <f t="shared" si="169"/>
        <v>43951</v>
      </c>
      <c r="E102" s="77"/>
      <c r="F102" s="68"/>
      <c r="G102" s="229">
        <f t="shared" si="172"/>
        <v>0</v>
      </c>
      <c r="H102" s="229">
        <f t="shared" si="172"/>
        <v>0</v>
      </c>
      <c r="I102" s="229">
        <f t="shared" si="172"/>
        <v>0</v>
      </c>
      <c r="J102" s="229">
        <f t="shared" si="172"/>
        <v>0</v>
      </c>
      <c r="K102" s="229">
        <f t="shared" si="172"/>
        <v>0</v>
      </c>
      <c r="L102" s="229">
        <f t="shared" si="172"/>
        <v>0</v>
      </c>
      <c r="M102" s="229">
        <f t="shared" si="172"/>
        <v>0</v>
      </c>
      <c r="N102" s="229">
        <f t="shared" si="172"/>
        <v>0</v>
      </c>
      <c r="O102" s="229">
        <f t="shared" si="172"/>
        <v>0</v>
      </c>
      <c r="P102" s="229">
        <f t="shared" si="172"/>
        <v>0</v>
      </c>
      <c r="Q102" s="229">
        <f t="shared" si="173"/>
        <v>0</v>
      </c>
      <c r="R102" s="229">
        <f t="shared" si="173"/>
        <v>0</v>
      </c>
      <c r="S102" s="229">
        <f t="shared" si="173"/>
        <v>0</v>
      </c>
      <c r="T102" s="229">
        <f t="shared" si="173"/>
        <v>0</v>
      </c>
      <c r="U102" s="229">
        <f t="shared" si="173"/>
        <v>0</v>
      </c>
      <c r="V102" s="229">
        <f t="shared" si="173"/>
        <v>0</v>
      </c>
      <c r="W102" s="229">
        <f t="shared" si="173"/>
        <v>0</v>
      </c>
      <c r="X102" s="229">
        <f t="shared" si="173"/>
        <v>0</v>
      </c>
      <c r="Y102" s="229">
        <f t="shared" si="173"/>
        <v>0</v>
      </c>
      <c r="Z102" s="229">
        <f t="shared" si="173"/>
        <v>0</v>
      </c>
      <c r="AA102" s="229">
        <f t="shared" si="174"/>
        <v>0</v>
      </c>
      <c r="AB102" s="229">
        <f t="shared" si="174"/>
        <v>0</v>
      </c>
      <c r="AC102" s="229">
        <f t="shared" si="174"/>
        <v>0</v>
      </c>
      <c r="AD102" s="229">
        <f t="shared" si="174"/>
        <v>0</v>
      </c>
      <c r="AE102" s="229">
        <f t="shared" si="174"/>
        <v>0</v>
      </c>
      <c r="AF102" s="229">
        <f t="shared" si="174"/>
        <v>0</v>
      </c>
      <c r="AG102" s="229">
        <f t="shared" si="174"/>
        <v>0</v>
      </c>
      <c r="AH102" s="229">
        <f t="shared" si="174"/>
        <v>0</v>
      </c>
      <c r="AI102" s="229">
        <f t="shared" si="174"/>
        <v>0</v>
      </c>
      <c r="AJ102" s="229">
        <f t="shared" si="174"/>
        <v>0</v>
      </c>
      <c r="AK102" s="229">
        <f t="shared" si="175"/>
        <v>0</v>
      </c>
      <c r="AL102" s="229">
        <f t="shared" si="175"/>
        <v>0</v>
      </c>
      <c r="AM102" s="229">
        <f t="shared" si="175"/>
        <v>0</v>
      </c>
      <c r="AN102" s="229">
        <f t="shared" si="175"/>
        <v>0</v>
      </c>
      <c r="AO102" s="229">
        <f t="shared" si="176"/>
        <v>0</v>
      </c>
      <c r="AP102" s="229">
        <f t="shared" si="176"/>
        <v>0</v>
      </c>
      <c r="AQ102" s="229">
        <f t="shared" si="176"/>
        <v>0</v>
      </c>
      <c r="AR102" s="229">
        <f t="shared" si="176"/>
        <v>0</v>
      </c>
      <c r="AS102" s="229">
        <f t="shared" si="176"/>
        <v>0</v>
      </c>
      <c r="AT102" s="229">
        <f t="shared" si="176"/>
        <v>0</v>
      </c>
      <c r="AU102" s="229">
        <f t="shared" si="176"/>
        <v>0</v>
      </c>
      <c r="AV102" s="229">
        <f t="shared" si="176"/>
        <v>0</v>
      </c>
      <c r="AW102" s="229">
        <f t="shared" si="176"/>
        <v>0</v>
      </c>
      <c r="AX102" s="229">
        <f t="shared" si="176"/>
        <v>0</v>
      </c>
      <c r="AY102" s="229">
        <f t="shared" si="176"/>
        <v>0</v>
      </c>
      <c r="AZ102" s="229">
        <f t="shared" si="176"/>
        <v>0</v>
      </c>
      <c r="BA102" s="229">
        <f t="shared" si="176"/>
        <v>0</v>
      </c>
      <c r="BB102" s="229">
        <f t="shared" si="176"/>
        <v>0</v>
      </c>
      <c r="BC102" s="229">
        <f t="shared" si="176"/>
        <v>0</v>
      </c>
      <c r="BD102" s="229">
        <f t="shared" si="176"/>
        <v>0</v>
      </c>
      <c r="BE102" s="229">
        <f t="shared" si="176"/>
        <v>0</v>
      </c>
      <c r="BF102" s="229">
        <f t="shared" si="176"/>
        <v>0</v>
      </c>
      <c r="BG102" s="229">
        <f t="shared" si="176"/>
        <v>0</v>
      </c>
      <c r="BH102" s="229">
        <f t="shared" si="176"/>
        <v>0</v>
      </c>
      <c r="BI102" s="229">
        <f t="shared" si="176"/>
        <v>0</v>
      </c>
      <c r="BJ102" s="229">
        <f t="shared" si="176"/>
        <v>0</v>
      </c>
      <c r="BK102" s="229">
        <f t="shared" si="176"/>
        <v>0</v>
      </c>
      <c r="BL102" s="229">
        <f t="shared" si="176"/>
        <v>0</v>
      </c>
      <c r="BM102" s="229">
        <f t="shared" si="176"/>
        <v>0</v>
      </c>
      <c r="BN102" s="229">
        <f t="shared" si="176"/>
        <v>0</v>
      </c>
      <c r="BO102" s="229">
        <f t="shared" si="176"/>
        <v>0</v>
      </c>
      <c r="BP102" s="229">
        <f t="shared" si="176"/>
        <v>0</v>
      </c>
      <c r="BQ102" s="229">
        <f t="shared" si="176"/>
        <v>0</v>
      </c>
      <c r="BR102" s="229">
        <f t="shared" si="176"/>
        <v>0</v>
      </c>
      <c r="BS102" s="229">
        <f t="shared" si="176"/>
        <v>0</v>
      </c>
      <c r="BT102" s="229">
        <f t="shared" si="176"/>
        <v>0</v>
      </c>
      <c r="BU102" s="229">
        <f t="shared" si="176"/>
        <v>0</v>
      </c>
      <c r="BV102" s="229">
        <f t="shared" si="176"/>
        <v>0</v>
      </c>
      <c r="BW102" s="229">
        <f t="shared" si="176"/>
        <v>0</v>
      </c>
      <c r="BX102" s="229">
        <f t="shared" si="176"/>
        <v>0</v>
      </c>
      <c r="BY102" s="229">
        <f t="shared" si="176"/>
        <v>0</v>
      </c>
      <c r="BZ102" s="229">
        <f t="shared" si="176"/>
        <v>0</v>
      </c>
    </row>
    <row r="103" spans="1:78" x14ac:dyDescent="0.2">
      <c r="A103" s="7" t="str">
        <f t="shared" si="168"/>
        <v>Roll-in 3</v>
      </c>
      <c r="B103" s="7">
        <f t="shared" si="168"/>
        <v>1</v>
      </c>
      <c r="C103" s="7">
        <f t="shared" si="170"/>
        <v>17</v>
      </c>
      <c r="D103" s="165">
        <f t="shared" si="169"/>
        <v>43982</v>
      </c>
      <c r="E103" s="77"/>
      <c r="F103" s="68"/>
      <c r="G103" s="229">
        <f t="shared" si="172"/>
        <v>0</v>
      </c>
      <c r="H103" s="229">
        <f t="shared" si="172"/>
        <v>0</v>
      </c>
      <c r="I103" s="229">
        <f t="shared" si="172"/>
        <v>0</v>
      </c>
      <c r="J103" s="229">
        <f t="shared" si="172"/>
        <v>0</v>
      </c>
      <c r="K103" s="229">
        <f t="shared" si="172"/>
        <v>0</v>
      </c>
      <c r="L103" s="229">
        <f t="shared" si="172"/>
        <v>0</v>
      </c>
      <c r="M103" s="229">
        <f t="shared" si="172"/>
        <v>0</v>
      </c>
      <c r="N103" s="229">
        <f t="shared" si="172"/>
        <v>0</v>
      </c>
      <c r="O103" s="229">
        <f t="shared" si="172"/>
        <v>0</v>
      </c>
      <c r="P103" s="229">
        <f t="shared" si="172"/>
        <v>0</v>
      </c>
      <c r="Q103" s="229">
        <f t="shared" si="173"/>
        <v>0</v>
      </c>
      <c r="R103" s="229">
        <f t="shared" si="173"/>
        <v>0</v>
      </c>
      <c r="S103" s="229">
        <f t="shared" si="173"/>
        <v>0</v>
      </c>
      <c r="T103" s="229">
        <f t="shared" si="173"/>
        <v>0</v>
      </c>
      <c r="U103" s="229">
        <f t="shared" si="173"/>
        <v>0</v>
      </c>
      <c r="V103" s="229">
        <f t="shared" si="173"/>
        <v>0</v>
      </c>
      <c r="W103" s="229">
        <f t="shared" si="173"/>
        <v>0</v>
      </c>
      <c r="X103" s="229">
        <f t="shared" si="173"/>
        <v>0</v>
      </c>
      <c r="Y103" s="229">
        <f t="shared" si="173"/>
        <v>0</v>
      </c>
      <c r="Z103" s="229">
        <f t="shared" si="173"/>
        <v>0</v>
      </c>
      <c r="AA103" s="229">
        <f t="shared" si="174"/>
        <v>0</v>
      </c>
      <c r="AB103" s="229">
        <f t="shared" si="174"/>
        <v>0</v>
      </c>
      <c r="AC103" s="229">
        <f t="shared" si="174"/>
        <v>0</v>
      </c>
      <c r="AD103" s="229">
        <f t="shared" si="174"/>
        <v>0</v>
      </c>
      <c r="AE103" s="229">
        <f t="shared" si="174"/>
        <v>0</v>
      </c>
      <c r="AF103" s="229">
        <f t="shared" si="174"/>
        <v>0</v>
      </c>
      <c r="AG103" s="229">
        <f t="shared" si="174"/>
        <v>0</v>
      </c>
      <c r="AH103" s="229">
        <f t="shared" si="174"/>
        <v>0</v>
      </c>
      <c r="AI103" s="229">
        <f t="shared" si="174"/>
        <v>0</v>
      </c>
      <c r="AJ103" s="229">
        <f t="shared" si="174"/>
        <v>0</v>
      </c>
      <c r="AK103" s="229">
        <f t="shared" si="175"/>
        <v>0</v>
      </c>
      <c r="AL103" s="229">
        <f t="shared" si="175"/>
        <v>0</v>
      </c>
      <c r="AM103" s="229">
        <f t="shared" si="175"/>
        <v>0</v>
      </c>
      <c r="AN103" s="229">
        <f t="shared" si="175"/>
        <v>0</v>
      </c>
      <c r="AO103" s="229">
        <f t="shared" si="176"/>
        <v>0</v>
      </c>
      <c r="AP103" s="229">
        <f t="shared" si="176"/>
        <v>0</v>
      </c>
      <c r="AQ103" s="229">
        <f t="shared" si="176"/>
        <v>0</v>
      </c>
      <c r="AR103" s="229">
        <f t="shared" si="176"/>
        <v>0</v>
      </c>
      <c r="AS103" s="229">
        <f t="shared" si="176"/>
        <v>0</v>
      </c>
      <c r="AT103" s="229">
        <f t="shared" si="176"/>
        <v>0</v>
      </c>
      <c r="AU103" s="229">
        <f t="shared" si="176"/>
        <v>0</v>
      </c>
      <c r="AV103" s="229">
        <f t="shared" si="176"/>
        <v>0</v>
      </c>
      <c r="AW103" s="229">
        <f t="shared" si="176"/>
        <v>0</v>
      </c>
      <c r="AX103" s="229">
        <f t="shared" si="176"/>
        <v>0</v>
      </c>
      <c r="AY103" s="229">
        <f t="shared" si="176"/>
        <v>0</v>
      </c>
      <c r="AZ103" s="229">
        <f t="shared" si="176"/>
        <v>0</v>
      </c>
      <c r="BA103" s="229">
        <f t="shared" si="176"/>
        <v>0</v>
      </c>
      <c r="BB103" s="229">
        <f t="shared" si="176"/>
        <v>0</v>
      </c>
      <c r="BC103" s="229">
        <f t="shared" si="176"/>
        <v>0</v>
      </c>
      <c r="BD103" s="229">
        <f t="shared" si="176"/>
        <v>0</v>
      </c>
      <c r="BE103" s="229">
        <f t="shared" si="176"/>
        <v>0</v>
      </c>
      <c r="BF103" s="229">
        <f t="shared" si="176"/>
        <v>0</v>
      </c>
      <c r="BG103" s="229">
        <f t="shared" si="176"/>
        <v>0</v>
      </c>
      <c r="BH103" s="229">
        <f t="shared" si="176"/>
        <v>0</v>
      </c>
      <c r="BI103" s="229">
        <f t="shared" si="176"/>
        <v>0</v>
      </c>
      <c r="BJ103" s="229">
        <f t="shared" si="176"/>
        <v>0</v>
      </c>
      <c r="BK103" s="229">
        <f t="shared" si="176"/>
        <v>0</v>
      </c>
      <c r="BL103" s="229">
        <f t="shared" si="176"/>
        <v>0</v>
      </c>
      <c r="BM103" s="229">
        <f t="shared" si="176"/>
        <v>0</v>
      </c>
      <c r="BN103" s="229">
        <f t="shared" si="176"/>
        <v>0</v>
      </c>
      <c r="BO103" s="229">
        <f t="shared" si="176"/>
        <v>0</v>
      </c>
      <c r="BP103" s="229">
        <f t="shared" si="176"/>
        <v>0</v>
      </c>
      <c r="BQ103" s="229">
        <f t="shared" si="176"/>
        <v>0</v>
      </c>
      <c r="BR103" s="229">
        <f t="shared" si="176"/>
        <v>0</v>
      </c>
      <c r="BS103" s="229">
        <f t="shared" si="176"/>
        <v>0</v>
      </c>
      <c r="BT103" s="229">
        <f t="shared" si="176"/>
        <v>0</v>
      </c>
      <c r="BU103" s="229">
        <f t="shared" si="176"/>
        <v>0</v>
      </c>
      <c r="BV103" s="229">
        <f t="shared" si="176"/>
        <v>0</v>
      </c>
      <c r="BW103" s="229">
        <f t="shared" si="176"/>
        <v>0</v>
      </c>
      <c r="BX103" s="229">
        <f t="shared" si="176"/>
        <v>0</v>
      </c>
      <c r="BY103" s="229">
        <f t="shared" si="176"/>
        <v>0</v>
      </c>
      <c r="BZ103" s="229">
        <f t="shared" si="176"/>
        <v>0</v>
      </c>
    </row>
    <row r="104" spans="1:78" x14ac:dyDescent="0.2">
      <c r="A104" s="7" t="str">
        <f t="shared" si="168"/>
        <v>Roll-in 3</v>
      </c>
      <c r="B104" s="7">
        <f t="shared" si="168"/>
        <v>1</v>
      </c>
      <c r="C104" s="7">
        <f t="shared" si="170"/>
        <v>18</v>
      </c>
      <c r="D104" s="165">
        <f t="shared" si="169"/>
        <v>44012</v>
      </c>
      <c r="E104" s="77"/>
      <c r="F104" s="68"/>
      <c r="G104" s="229">
        <f t="shared" si="172"/>
        <v>0</v>
      </c>
      <c r="H104" s="229">
        <f t="shared" si="172"/>
        <v>0</v>
      </c>
      <c r="I104" s="229">
        <f t="shared" si="172"/>
        <v>0</v>
      </c>
      <c r="J104" s="229">
        <f t="shared" si="172"/>
        <v>0</v>
      </c>
      <c r="K104" s="229">
        <f t="shared" si="172"/>
        <v>0</v>
      </c>
      <c r="L104" s="229">
        <f t="shared" si="172"/>
        <v>0</v>
      </c>
      <c r="M104" s="229">
        <f t="shared" si="172"/>
        <v>0</v>
      </c>
      <c r="N104" s="229">
        <f t="shared" si="172"/>
        <v>0</v>
      </c>
      <c r="O104" s="229">
        <f t="shared" si="172"/>
        <v>0</v>
      </c>
      <c r="P104" s="229">
        <f t="shared" si="172"/>
        <v>0</v>
      </c>
      <c r="Q104" s="229">
        <f t="shared" si="173"/>
        <v>0</v>
      </c>
      <c r="R104" s="229">
        <f t="shared" si="173"/>
        <v>0</v>
      </c>
      <c r="S104" s="229">
        <f t="shared" si="173"/>
        <v>0</v>
      </c>
      <c r="T104" s="229">
        <f t="shared" si="173"/>
        <v>0</v>
      </c>
      <c r="U104" s="229">
        <f t="shared" si="173"/>
        <v>0</v>
      </c>
      <c r="V104" s="229">
        <f t="shared" si="173"/>
        <v>0</v>
      </c>
      <c r="W104" s="229">
        <f t="shared" si="173"/>
        <v>0</v>
      </c>
      <c r="X104" s="229">
        <f t="shared" si="173"/>
        <v>0</v>
      </c>
      <c r="Y104" s="229">
        <f t="shared" si="173"/>
        <v>0</v>
      </c>
      <c r="Z104" s="229">
        <f t="shared" si="173"/>
        <v>0</v>
      </c>
      <c r="AA104" s="229">
        <f t="shared" si="174"/>
        <v>0</v>
      </c>
      <c r="AB104" s="229">
        <f t="shared" si="174"/>
        <v>0</v>
      </c>
      <c r="AC104" s="229">
        <f t="shared" si="174"/>
        <v>0</v>
      </c>
      <c r="AD104" s="229">
        <f t="shared" si="174"/>
        <v>0</v>
      </c>
      <c r="AE104" s="229">
        <f t="shared" si="174"/>
        <v>0</v>
      </c>
      <c r="AF104" s="229">
        <f t="shared" si="174"/>
        <v>0</v>
      </c>
      <c r="AG104" s="229">
        <f t="shared" si="174"/>
        <v>0</v>
      </c>
      <c r="AH104" s="229">
        <f t="shared" si="174"/>
        <v>0</v>
      </c>
      <c r="AI104" s="229">
        <f t="shared" si="174"/>
        <v>0</v>
      </c>
      <c r="AJ104" s="229">
        <f t="shared" si="174"/>
        <v>0</v>
      </c>
      <c r="AK104" s="229">
        <f t="shared" si="175"/>
        <v>0</v>
      </c>
      <c r="AL104" s="229">
        <f t="shared" si="175"/>
        <v>0</v>
      </c>
      <c r="AM104" s="229">
        <f t="shared" si="175"/>
        <v>0</v>
      </c>
      <c r="AN104" s="229">
        <f t="shared" si="175"/>
        <v>0</v>
      </c>
      <c r="AO104" s="229">
        <f t="shared" si="176"/>
        <v>0</v>
      </c>
      <c r="AP104" s="229">
        <f t="shared" si="176"/>
        <v>0</v>
      </c>
      <c r="AQ104" s="229">
        <f t="shared" si="176"/>
        <v>0</v>
      </c>
      <c r="AR104" s="229">
        <f t="shared" si="176"/>
        <v>0</v>
      </c>
      <c r="AS104" s="229">
        <f t="shared" si="176"/>
        <v>0</v>
      </c>
      <c r="AT104" s="229">
        <f t="shared" si="176"/>
        <v>0</v>
      </c>
      <c r="AU104" s="229">
        <f t="shared" si="176"/>
        <v>0</v>
      </c>
      <c r="AV104" s="229">
        <f t="shared" si="176"/>
        <v>0</v>
      </c>
      <c r="AW104" s="229">
        <f t="shared" si="176"/>
        <v>0</v>
      </c>
      <c r="AX104" s="229">
        <f t="shared" si="176"/>
        <v>0</v>
      </c>
      <c r="AY104" s="229">
        <f t="shared" si="176"/>
        <v>0</v>
      </c>
      <c r="AZ104" s="229">
        <f t="shared" si="176"/>
        <v>0</v>
      </c>
      <c r="BA104" s="229">
        <f t="shared" si="176"/>
        <v>0</v>
      </c>
      <c r="BB104" s="229">
        <f t="shared" si="176"/>
        <v>0</v>
      </c>
      <c r="BC104" s="229">
        <f t="shared" si="176"/>
        <v>0</v>
      </c>
      <c r="BD104" s="229">
        <f t="shared" si="176"/>
        <v>0</v>
      </c>
      <c r="BE104" s="229">
        <f t="shared" si="176"/>
        <v>0</v>
      </c>
      <c r="BF104" s="229">
        <f t="shared" si="176"/>
        <v>0</v>
      </c>
      <c r="BG104" s="229">
        <f t="shared" si="176"/>
        <v>0</v>
      </c>
      <c r="BH104" s="229">
        <f t="shared" si="176"/>
        <v>0</v>
      </c>
      <c r="BI104" s="229">
        <f t="shared" si="176"/>
        <v>0</v>
      </c>
      <c r="BJ104" s="229">
        <f t="shared" si="176"/>
        <v>0</v>
      </c>
      <c r="BK104" s="229">
        <f t="shared" si="176"/>
        <v>0</v>
      </c>
      <c r="BL104" s="229">
        <f t="shared" si="176"/>
        <v>0</v>
      </c>
      <c r="BM104" s="229">
        <f t="shared" si="176"/>
        <v>0</v>
      </c>
      <c r="BN104" s="229">
        <f t="shared" si="176"/>
        <v>0</v>
      </c>
      <c r="BO104" s="229">
        <f t="shared" si="176"/>
        <v>0</v>
      </c>
      <c r="BP104" s="229">
        <f t="shared" si="176"/>
        <v>0</v>
      </c>
      <c r="BQ104" s="229">
        <f t="shared" si="176"/>
        <v>0</v>
      </c>
      <c r="BR104" s="229">
        <f t="shared" si="176"/>
        <v>0</v>
      </c>
      <c r="BS104" s="229">
        <f t="shared" si="176"/>
        <v>0</v>
      </c>
      <c r="BT104" s="229">
        <f t="shared" si="176"/>
        <v>0</v>
      </c>
      <c r="BU104" s="229">
        <f t="shared" si="176"/>
        <v>0</v>
      </c>
      <c r="BV104" s="229">
        <f t="shared" si="176"/>
        <v>0</v>
      </c>
      <c r="BW104" s="229">
        <f t="shared" si="176"/>
        <v>0</v>
      </c>
      <c r="BX104" s="229">
        <f t="shared" si="176"/>
        <v>0</v>
      </c>
      <c r="BY104" s="229">
        <f t="shared" si="176"/>
        <v>0</v>
      </c>
      <c r="BZ104" s="229">
        <f t="shared" si="176"/>
        <v>0</v>
      </c>
    </row>
    <row r="105" spans="1:78" x14ac:dyDescent="0.2">
      <c r="A105" s="7" t="str">
        <f t="shared" si="168"/>
        <v>Roll-in 3</v>
      </c>
      <c r="B105" s="7">
        <f t="shared" si="168"/>
        <v>1</v>
      </c>
      <c r="C105" s="7">
        <f t="shared" si="170"/>
        <v>19</v>
      </c>
      <c r="D105" s="165">
        <f t="shared" si="169"/>
        <v>44043</v>
      </c>
      <c r="E105" s="77"/>
      <c r="F105" s="68"/>
      <c r="G105" s="229">
        <f t="shared" si="172"/>
        <v>0</v>
      </c>
      <c r="H105" s="229">
        <f t="shared" si="172"/>
        <v>0</v>
      </c>
      <c r="I105" s="229">
        <f t="shared" si="172"/>
        <v>0</v>
      </c>
      <c r="J105" s="229">
        <f t="shared" si="172"/>
        <v>0</v>
      </c>
      <c r="K105" s="229">
        <f t="shared" si="172"/>
        <v>0</v>
      </c>
      <c r="L105" s="229">
        <f t="shared" si="172"/>
        <v>0</v>
      </c>
      <c r="M105" s="229">
        <f t="shared" si="172"/>
        <v>0</v>
      </c>
      <c r="N105" s="229">
        <f t="shared" si="172"/>
        <v>0</v>
      </c>
      <c r="O105" s="229">
        <f t="shared" si="172"/>
        <v>0</v>
      </c>
      <c r="P105" s="229">
        <f t="shared" si="172"/>
        <v>0</v>
      </c>
      <c r="Q105" s="229">
        <f t="shared" si="173"/>
        <v>0</v>
      </c>
      <c r="R105" s="229">
        <f t="shared" si="173"/>
        <v>0</v>
      </c>
      <c r="S105" s="229">
        <f t="shared" si="173"/>
        <v>0</v>
      </c>
      <c r="T105" s="229">
        <f t="shared" si="173"/>
        <v>0</v>
      </c>
      <c r="U105" s="229">
        <f t="shared" si="173"/>
        <v>0</v>
      </c>
      <c r="V105" s="229">
        <f t="shared" si="173"/>
        <v>0</v>
      </c>
      <c r="W105" s="229">
        <f t="shared" si="173"/>
        <v>0</v>
      </c>
      <c r="X105" s="229">
        <f t="shared" si="173"/>
        <v>0</v>
      </c>
      <c r="Y105" s="229">
        <f t="shared" si="173"/>
        <v>0</v>
      </c>
      <c r="Z105" s="229">
        <f t="shared" si="173"/>
        <v>0</v>
      </c>
      <c r="AA105" s="229">
        <f t="shared" si="174"/>
        <v>0</v>
      </c>
      <c r="AB105" s="229">
        <f t="shared" si="174"/>
        <v>0</v>
      </c>
      <c r="AC105" s="229">
        <f t="shared" si="174"/>
        <v>0</v>
      </c>
      <c r="AD105" s="229">
        <f t="shared" si="174"/>
        <v>0</v>
      </c>
      <c r="AE105" s="229">
        <f t="shared" si="174"/>
        <v>0</v>
      </c>
      <c r="AF105" s="229">
        <f t="shared" si="174"/>
        <v>0</v>
      </c>
      <c r="AG105" s="229">
        <f t="shared" si="174"/>
        <v>0</v>
      </c>
      <c r="AH105" s="229">
        <f t="shared" si="174"/>
        <v>0</v>
      </c>
      <c r="AI105" s="229">
        <f t="shared" si="174"/>
        <v>0</v>
      </c>
      <c r="AJ105" s="229">
        <f t="shared" si="174"/>
        <v>0</v>
      </c>
      <c r="AK105" s="229">
        <f t="shared" si="175"/>
        <v>0</v>
      </c>
      <c r="AL105" s="229">
        <f t="shared" si="175"/>
        <v>0</v>
      </c>
      <c r="AM105" s="229">
        <f t="shared" si="175"/>
        <v>0</v>
      </c>
      <c r="AN105" s="229">
        <f t="shared" si="175"/>
        <v>0</v>
      </c>
      <c r="AO105" s="229">
        <f t="shared" si="176"/>
        <v>0</v>
      </c>
      <c r="AP105" s="229">
        <f t="shared" si="176"/>
        <v>0</v>
      </c>
      <c r="AQ105" s="229">
        <f t="shared" si="176"/>
        <v>0</v>
      </c>
      <c r="AR105" s="229">
        <f t="shared" si="176"/>
        <v>0</v>
      </c>
      <c r="AS105" s="229">
        <f t="shared" si="176"/>
        <v>0</v>
      </c>
      <c r="AT105" s="229">
        <f t="shared" si="176"/>
        <v>0</v>
      </c>
      <c r="AU105" s="229">
        <f t="shared" si="176"/>
        <v>0</v>
      </c>
      <c r="AV105" s="229">
        <f t="shared" si="176"/>
        <v>0</v>
      </c>
      <c r="AW105" s="229">
        <f t="shared" si="176"/>
        <v>0</v>
      </c>
      <c r="AX105" s="229">
        <f t="shared" si="176"/>
        <v>0</v>
      </c>
      <c r="AY105" s="229">
        <f t="shared" si="176"/>
        <v>0</v>
      </c>
      <c r="AZ105" s="229">
        <f t="shared" si="176"/>
        <v>0</v>
      </c>
      <c r="BA105" s="229">
        <f t="shared" si="176"/>
        <v>0</v>
      </c>
      <c r="BB105" s="229">
        <f t="shared" si="176"/>
        <v>0</v>
      </c>
      <c r="BC105" s="229">
        <f t="shared" si="176"/>
        <v>0</v>
      </c>
      <c r="BD105" s="229">
        <f t="shared" si="176"/>
        <v>0</v>
      </c>
      <c r="BE105" s="229">
        <f t="shared" si="176"/>
        <v>0</v>
      </c>
      <c r="BF105" s="229">
        <f t="shared" si="176"/>
        <v>0</v>
      </c>
      <c r="BG105" s="229">
        <f t="shared" si="176"/>
        <v>0</v>
      </c>
      <c r="BH105" s="229">
        <f t="shared" si="176"/>
        <v>0</v>
      </c>
      <c r="BI105" s="229">
        <f t="shared" si="176"/>
        <v>0</v>
      </c>
      <c r="BJ105" s="229">
        <f t="shared" si="176"/>
        <v>0</v>
      </c>
      <c r="BK105" s="229">
        <f t="shared" si="176"/>
        <v>0</v>
      </c>
      <c r="BL105" s="229">
        <f t="shared" si="176"/>
        <v>0</v>
      </c>
      <c r="BM105" s="229">
        <f t="shared" si="176"/>
        <v>0</v>
      </c>
      <c r="BN105" s="229">
        <f t="shared" si="176"/>
        <v>0</v>
      </c>
      <c r="BO105" s="229">
        <f t="shared" si="176"/>
        <v>0</v>
      </c>
      <c r="BP105" s="229">
        <f t="shared" si="176"/>
        <v>0</v>
      </c>
      <c r="BQ105" s="229">
        <f t="shared" si="176"/>
        <v>0</v>
      </c>
      <c r="BR105" s="229">
        <f t="shared" si="176"/>
        <v>0</v>
      </c>
      <c r="BS105" s="229">
        <f t="shared" si="176"/>
        <v>0</v>
      </c>
      <c r="BT105" s="229">
        <f t="shared" si="176"/>
        <v>0</v>
      </c>
      <c r="BU105" s="229">
        <f t="shared" si="176"/>
        <v>0</v>
      </c>
      <c r="BV105" s="229">
        <f t="shared" si="176"/>
        <v>0</v>
      </c>
      <c r="BW105" s="229">
        <f t="shared" si="176"/>
        <v>0</v>
      </c>
      <c r="BX105" s="229">
        <f t="shared" si="176"/>
        <v>0</v>
      </c>
      <c r="BY105" s="229">
        <f t="shared" si="176"/>
        <v>0</v>
      </c>
      <c r="BZ105" s="229">
        <f t="shared" si="176"/>
        <v>0</v>
      </c>
    </row>
    <row r="106" spans="1:78" x14ac:dyDescent="0.2">
      <c r="A106" s="7" t="str">
        <f t="shared" si="168"/>
        <v>Roll-in 3</v>
      </c>
      <c r="B106" s="7">
        <f t="shared" si="168"/>
        <v>1</v>
      </c>
      <c r="C106" s="7">
        <f t="shared" si="170"/>
        <v>20</v>
      </c>
      <c r="D106" s="165">
        <f t="shared" si="169"/>
        <v>44074</v>
      </c>
      <c r="E106" s="77"/>
      <c r="F106" s="68"/>
      <c r="G106" s="229">
        <f t="shared" si="172"/>
        <v>0</v>
      </c>
      <c r="H106" s="229">
        <f t="shared" si="172"/>
        <v>0</v>
      </c>
      <c r="I106" s="229">
        <f t="shared" si="172"/>
        <v>0</v>
      </c>
      <c r="J106" s="229">
        <f t="shared" si="172"/>
        <v>0</v>
      </c>
      <c r="K106" s="229">
        <f t="shared" si="172"/>
        <v>0</v>
      </c>
      <c r="L106" s="229">
        <f t="shared" si="172"/>
        <v>0</v>
      </c>
      <c r="M106" s="229">
        <f t="shared" si="172"/>
        <v>0</v>
      </c>
      <c r="N106" s="229">
        <f t="shared" si="172"/>
        <v>0</v>
      </c>
      <c r="O106" s="229">
        <f t="shared" si="172"/>
        <v>0</v>
      </c>
      <c r="P106" s="229">
        <f t="shared" si="172"/>
        <v>0</v>
      </c>
      <c r="Q106" s="229">
        <f t="shared" si="173"/>
        <v>0</v>
      </c>
      <c r="R106" s="229">
        <f t="shared" si="173"/>
        <v>0</v>
      </c>
      <c r="S106" s="229">
        <f t="shared" si="173"/>
        <v>0</v>
      </c>
      <c r="T106" s="229">
        <f t="shared" si="173"/>
        <v>0</v>
      </c>
      <c r="U106" s="229">
        <f t="shared" si="173"/>
        <v>0</v>
      </c>
      <c r="V106" s="229">
        <f t="shared" si="173"/>
        <v>0</v>
      </c>
      <c r="W106" s="229">
        <f t="shared" si="173"/>
        <v>0</v>
      </c>
      <c r="X106" s="229">
        <f t="shared" si="173"/>
        <v>0</v>
      </c>
      <c r="Y106" s="229">
        <f t="shared" si="173"/>
        <v>0</v>
      </c>
      <c r="Z106" s="229">
        <f t="shared" si="173"/>
        <v>0</v>
      </c>
      <c r="AA106" s="229">
        <f t="shared" si="174"/>
        <v>0</v>
      </c>
      <c r="AB106" s="229">
        <f t="shared" si="174"/>
        <v>0</v>
      </c>
      <c r="AC106" s="229">
        <f t="shared" si="174"/>
        <v>0</v>
      </c>
      <c r="AD106" s="229">
        <f t="shared" si="174"/>
        <v>0</v>
      </c>
      <c r="AE106" s="229">
        <f t="shared" si="174"/>
        <v>0</v>
      </c>
      <c r="AF106" s="229">
        <f t="shared" si="174"/>
        <v>0</v>
      </c>
      <c r="AG106" s="229">
        <f t="shared" si="174"/>
        <v>0</v>
      </c>
      <c r="AH106" s="229">
        <f t="shared" si="174"/>
        <v>0</v>
      </c>
      <c r="AI106" s="229">
        <f t="shared" si="174"/>
        <v>0</v>
      </c>
      <c r="AJ106" s="229">
        <f t="shared" si="174"/>
        <v>0</v>
      </c>
      <c r="AK106" s="229">
        <f t="shared" si="175"/>
        <v>0</v>
      </c>
      <c r="AL106" s="229">
        <f t="shared" si="175"/>
        <v>0</v>
      </c>
      <c r="AM106" s="229">
        <f t="shared" si="175"/>
        <v>0</v>
      </c>
      <c r="AN106" s="229">
        <f t="shared" si="175"/>
        <v>0</v>
      </c>
      <c r="AO106" s="229">
        <f t="shared" si="176"/>
        <v>0</v>
      </c>
      <c r="AP106" s="229">
        <f t="shared" si="176"/>
        <v>0</v>
      </c>
      <c r="AQ106" s="229">
        <f t="shared" si="176"/>
        <v>0</v>
      </c>
      <c r="AR106" s="229">
        <f t="shared" si="176"/>
        <v>0</v>
      </c>
      <c r="AS106" s="229">
        <f t="shared" si="176"/>
        <v>0</v>
      </c>
      <c r="AT106" s="229">
        <f t="shared" si="176"/>
        <v>0</v>
      </c>
      <c r="AU106" s="229">
        <f t="shared" si="176"/>
        <v>0</v>
      </c>
      <c r="AV106" s="229">
        <f t="shared" si="176"/>
        <v>0</v>
      </c>
      <c r="AW106" s="229">
        <f t="shared" si="176"/>
        <v>0</v>
      </c>
      <c r="AX106" s="229">
        <f t="shared" si="176"/>
        <v>0</v>
      </c>
      <c r="AY106" s="229">
        <f t="shared" si="176"/>
        <v>0</v>
      </c>
      <c r="AZ106" s="229">
        <f t="shared" si="176"/>
        <v>0</v>
      </c>
      <c r="BA106" s="229">
        <f t="shared" si="176"/>
        <v>0</v>
      </c>
      <c r="BB106" s="229">
        <f t="shared" si="176"/>
        <v>0</v>
      </c>
      <c r="BC106" s="229">
        <f t="shared" si="176"/>
        <v>0</v>
      </c>
      <c r="BD106" s="229">
        <f t="shared" si="176"/>
        <v>0</v>
      </c>
      <c r="BE106" s="229">
        <f t="shared" si="176"/>
        <v>0</v>
      </c>
      <c r="BF106" s="229">
        <f t="shared" si="176"/>
        <v>0</v>
      </c>
      <c r="BG106" s="229">
        <f t="shared" si="176"/>
        <v>0</v>
      </c>
      <c r="BH106" s="229">
        <f t="shared" si="176"/>
        <v>0</v>
      </c>
      <c r="BI106" s="229">
        <f t="shared" si="176"/>
        <v>0</v>
      </c>
      <c r="BJ106" s="229">
        <f t="shared" si="176"/>
        <v>0</v>
      </c>
      <c r="BK106" s="229">
        <f t="shared" si="176"/>
        <v>0</v>
      </c>
      <c r="BL106" s="229">
        <f t="shared" si="176"/>
        <v>0</v>
      </c>
      <c r="BM106" s="229">
        <f t="shared" si="176"/>
        <v>0</v>
      </c>
      <c r="BN106" s="229">
        <f t="shared" si="176"/>
        <v>0</v>
      </c>
      <c r="BO106" s="229">
        <f t="shared" si="176"/>
        <v>0</v>
      </c>
      <c r="BP106" s="229">
        <f t="shared" si="176"/>
        <v>0</v>
      </c>
      <c r="BQ106" s="229">
        <f t="shared" si="176"/>
        <v>0</v>
      </c>
      <c r="BR106" s="229">
        <f t="shared" si="176"/>
        <v>0</v>
      </c>
      <c r="BS106" s="229">
        <f t="shared" si="176"/>
        <v>0</v>
      </c>
      <c r="BT106" s="229">
        <f t="shared" si="176"/>
        <v>0</v>
      </c>
      <c r="BU106" s="229">
        <f t="shared" si="176"/>
        <v>0</v>
      </c>
      <c r="BV106" s="229">
        <f t="shared" si="176"/>
        <v>0</v>
      </c>
      <c r="BW106" s="229">
        <f t="shared" si="176"/>
        <v>0</v>
      </c>
      <c r="BX106" s="229">
        <f t="shared" si="176"/>
        <v>0</v>
      </c>
      <c r="BY106" s="229">
        <f t="shared" si="176"/>
        <v>0</v>
      </c>
      <c r="BZ106" s="229">
        <f t="shared" si="176"/>
        <v>0</v>
      </c>
    </row>
    <row r="107" spans="1:78" x14ac:dyDescent="0.2">
      <c r="A107" s="7" t="str">
        <f t="shared" si="168"/>
        <v>Roll-in 4</v>
      </c>
      <c r="B107" s="7">
        <f t="shared" si="168"/>
        <v>1</v>
      </c>
      <c r="C107" s="7">
        <f t="shared" si="170"/>
        <v>21</v>
      </c>
      <c r="D107" s="165">
        <f t="shared" si="169"/>
        <v>44104</v>
      </c>
      <c r="E107" s="77"/>
      <c r="F107" s="68"/>
      <c r="G107" s="229">
        <f t="shared" ref="G107:P116" si="177">IF($D107=G$9,$E107*$G$3/2,IF(AND($C107+$E$3&gt;G$8,G$9&gt;$D107),$E107*$G$3,0))</f>
        <v>0</v>
      </c>
      <c r="H107" s="229">
        <f t="shared" si="177"/>
        <v>0</v>
      </c>
      <c r="I107" s="229">
        <f t="shared" si="177"/>
        <v>0</v>
      </c>
      <c r="J107" s="229">
        <f t="shared" si="177"/>
        <v>0</v>
      </c>
      <c r="K107" s="229">
        <f t="shared" si="177"/>
        <v>0</v>
      </c>
      <c r="L107" s="229">
        <f t="shared" si="177"/>
        <v>0</v>
      </c>
      <c r="M107" s="229">
        <f t="shared" si="177"/>
        <v>0</v>
      </c>
      <c r="N107" s="229">
        <f t="shared" si="177"/>
        <v>0</v>
      </c>
      <c r="O107" s="229">
        <f t="shared" si="177"/>
        <v>0</v>
      </c>
      <c r="P107" s="229">
        <f t="shared" si="177"/>
        <v>0</v>
      </c>
      <c r="Q107" s="229">
        <f t="shared" ref="Q107:Z116" si="178">IF($D107=Q$9,$E107*$G$3/2,IF(AND($C107+$E$3&gt;Q$8,Q$9&gt;$D107),$E107*$G$3,0))</f>
        <v>0</v>
      </c>
      <c r="R107" s="229">
        <f t="shared" si="178"/>
        <v>0</v>
      </c>
      <c r="S107" s="229">
        <f t="shared" si="178"/>
        <v>0</v>
      </c>
      <c r="T107" s="229">
        <f t="shared" si="178"/>
        <v>0</v>
      </c>
      <c r="U107" s="229">
        <f t="shared" si="178"/>
        <v>0</v>
      </c>
      <c r="V107" s="229">
        <f t="shared" si="178"/>
        <v>0</v>
      </c>
      <c r="W107" s="229">
        <f t="shared" si="178"/>
        <v>0</v>
      </c>
      <c r="X107" s="229">
        <f t="shared" si="178"/>
        <v>0</v>
      </c>
      <c r="Y107" s="229">
        <f t="shared" si="178"/>
        <v>0</v>
      </c>
      <c r="Z107" s="229">
        <f t="shared" si="178"/>
        <v>0</v>
      </c>
      <c r="AA107" s="229">
        <f t="shared" ref="AA107:AJ116" si="179">IF($D107=AA$9,$E107*$G$3/2,IF(AND($C107+$E$3&gt;AA$8,AA$9&gt;$D107),$E107*$G$3,0))</f>
        <v>0</v>
      </c>
      <c r="AB107" s="229">
        <f t="shared" si="179"/>
        <v>0</v>
      </c>
      <c r="AC107" s="229">
        <f t="shared" si="179"/>
        <v>0</v>
      </c>
      <c r="AD107" s="229">
        <f t="shared" si="179"/>
        <v>0</v>
      </c>
      <c r="AE107" s="229">
        <f t="shared" si="179"/>
        <v>0</v>
      </c>
      <c r="AF107" s="229">
        <f t="shared" si="179"/>
        <v>0</v>
      </c>
      <c r="AG107" s="229">
        <f t="shared" si="179"/>
        <v>0</v>
      </c>
      <c r="AH107" s="229">
        <f t="shared" si="179"/>
        <v>0</v>
      </c>
      <c r="AI107" s="229">
        <f t="shared" si="179"/>
        <v>0</v>
      </c>
      <c r="AJ107" s="229">
        <f t="shared" si="179"/>
        <v>0</v>
      </c>
      <c r="AK107" s="229">
        <f t="shared" ref="AK107:AZ116" si="180">IF($D107=AK$9,$E107*$G$3/2,IF(AND($C107+$E$3&gt;AK$8,AK$9&gt;$D107),$E107*$G$3,0))</f>
        <v>0</v>
      </c>
      <c r="AL107" s="229">
        <f t="shared" si="180"/>
        <v>0</v>
      </c>
      <c r="AM107" s="229">
        <f t="shared" si="180"/>
        <v>0</v>
      </c>
      <c r="AN107" s="229">
        <f t="shared" si="180"/>
        <v>0</v>
      </c>
      <c r="AO107" s="229">
        <f t="shared" si="180"/>
        <v>0</v>
      </c>
      <c r="AP107" s="229">
        <f t="shared" si="180"/>
        <v>0</v>
      </c>
      <c r="AQ107" s="229">
        <f t="shared" si="180"/>
        <v>0</v>
      </c>
      <c r="AR107" s="229">
        <f t="shared" si="180"/>
        <v>0</v>
      </c>
      <c r="AS107" s="229">
        <f t="shared" si="180"/>
        <v>0</v>
      </c>
      <c r="AT107" s="229">
        <f t="shared" si="180"/>
        <v>0</v>
      </c>
      <c r="AU107" s="229">
        <f t="shared" si="180"/>
        <v>0</v>
      </c>
      <c r="AV107" s="229">
        <f t="shared" si="180"/>
        <v>0</v>
      </c>
      <c r="AW107" s="229">
        <f t="shared" si="180"/>
        <v>0</v>
      </c>
      <c r="AX107" s="229">
        <f t="shared" si="180"/>
        <v>0</v>
      </c>
      <c r="AY107" s="229">
        <f t="shared" si="180"/>
        <v>0</v>
      </c>
      <c r="AZ107" s="229">
        <f t="shared" si="180"/>
        <v>0</v>
      </c>
      <c r="BA107" s="229">
        <f t="shared" si="176"/>
        <v>0</v>
      </c>
      <c r="BB107" s="229">
        <f t="shared" si="176"/>
        <v>0</v>
      </c>
      <c r="BC107" s="229">
        <f t="shared" si="176"/>
        <v>0</v>
      </c>
      <c r="BD107" s="229">
        <f t="shared" si="176"/>
        <v>0</v>
      </c>
      <c r="BE107" s="229">
        <f t="shared" si="176"/>
        <v>0</v>
      </c>
      <c r="BF107" s="229">
        <f t="shared" si="176"/>
        <v>0</v>
      </c>
      <c r="BG107" s="229">
        <f t="shared" si="176"/>
        <v>0</v>
      </c>
      <c r="BH107" s="229">
        <f t="shared" si="176"/>
        <v>0</v>
      </c>
      <c r="BI107" s="229">
        <f t="shared" si="176"/>
        <v>0</v>
      </c>
      <c r="BJ107" s="229">
        <f t="shared" si="176"/>
        <v>0</v>
      </c>
      <c r="BK107" s="229">
        <f t="shared" si="176"/>
        <v>0</v>
      </c>
      <c r="BL107" s="229">
        <f t="shared" si="176"/>
        <v>0</v>
      </c>
      <c r="BM107" s="229">
        <f t="shared" si="176"/>
        <v>0</v>
      </c>
      <c r="BN107" s="229">
        <f t="shared" si="176"/>
        <v>0</v>
      </c>
      <c r="BO107" s="229">
        <f t="shared" si="176"/>
        <v>0</v>
      </c>
      <c r="BP107" s="229">
        <f t="shared" si="176"/>
        <v>0</v>
      </c>
      <c r="BQ107" s="229">
        <f t="shared" si="176"/>
        <v>0</v>
      </c>
      <c r="BR107" s="229">
        <f t="shared" si="176"/>
        <v>0</v>
      </c>
      <c r="BS107" s="229">
        <f t="shared" si="176"/>
        <v>0</v>
      </c>
      <c r="BT107" s="229">
        <f t="shared" si="176"/>
        <v>0</v>
      </c>
      <c r="BU107" s="229">
        <f t="shared" si="176"/>
        <v>0</v>
      </c>
      <c r="BV107" s="229">
        <f t="shared" si="176"/>
        <v>0</v>
      </c>
      <c r="BW107" s="229">
        <f t="shared" si="176"/>
        <v>0</v>
      </c>
      <c r="BX107" s="229">
        <f t="shared" si="176"/>
        <v>0</v>
      </c>
      <c r="BY107" s="229">
        <f t="shared" si="176"/>
        <v>0</v>
      </c>
      <c r="BZ107" s="229">
        <f t="shared" si="176"/>
        <v>0</v>
      </c>
    </row>
    <row r="108" spans="1:78" x14ac:dyDescent="0.2">
      <c r="A108" s="7" t="str">
        <f t="shared" ref="A108:B127" si="181">A33</f>
        <v>Roll-in 4</v>
      </c>
      <c r="B108" s="7">
        <f t="shared" si="181"/>
        <v>1</v>
      </c>
      <c r="C108" s="7">
        <f t="shared" si="170"/>
        <v>22</v>
      </c>
      <c r="D108" s="165">
        <f t="shared" si="169"/>
        <v>44135</v>
      </c>
      <c r="E108" s="77"/>
      <c r="F108" s="68"/>
      <c r="G108" s="229">
        <f t="shared" si="177"/>
        <v>0</v>
      </c>
      <c r="H108" s="229">
        <f t="shared" si="177"/>
        <v>0</v>
      </c>
      <c r="I108" s="229">
        <f t="shared" si="177"/>
        <v>0</v>
      </c>
      <c r="J108" s="229">
        <f t="shared" si="177"/>
        <v>0</v>
      </c>
      <c r="K108" s="229">
        <f t="shared" si="177"/>
        <v>0</v>
      </c>
      <c r="L108" s="229">
        <f t="shared" si="177"/>
        <v>0</v>
      </c>
      <c r="M108" s="229">
        <f t="shared" si="177"/>
        <v>0</v>
      </c>
      <c r="N108" s="229">
        <f t="shared" si="177"/>
        <v>0</v>
      </c>
      <c r="O108" s="229">
        <f t="shared" si="177"/>
        <v>0</v>
      </c>
      <c r="P108" s="229">
        <f t="shared" si="177"/>
        <v>0</v>
      </c>
      <c r="Q108" s="229">
        <f t="shared" si="178"/>
        <v>0</v>
      </c>
      <c r="R108" s="229">
        <f t="shared" si="178"/>
        <v>0</v>
      </c>
      <c r="S108" s="229">
        <f t="shared" si="178"/>
        <v>0</v>
      </c>
      <c r="T108" s="229">
        <f t="shared" si="178"/>
        <v>0</v>
      </c>
      <c r="U108" s="229">
        <f t="shared" si="178"/>
        <v>0</v>
      </c>
      <c r="V108" s="229">
        <f t="shared" si="178"/>
        <v>0</v>
      </c>
      <c r="W108" s="229">
        <f t="shared" si="178"/>
        <v>0</v>
      </c>
      <c r="X108" s="229">
        <f t="shared" si="178"/>
        <v>0</v>
      </c>
      <c r="Y108" s="229">
        <f t="shared" si="178"/>
        <v>0</v>
      </c>
      <c r="Z108" s="229">
        <f t="shared" si="178"/>
        <v>0</v>
      </c>
      <c r="AA108" s="229">
        <f t="shared" si="179"/>
        <v>0</v>
      </c>
      <c r="AB108" s="229">
        <f t="shared" si="179"/>
        <v>0</v>
      </c>
      <c r="AC108" s="229">
        <f t="shared" si="179"/>
        <v>0</v>
      </c>
      <c r="AD108" s="229">
        <f t="shared" si="179"/>
        <v>0</v>
      </c>
      <c r="AE108" s="229">
        <f t="shared" si="179"/>
        <v>0</v>
      </c>
      <c r="AF108" s="229">
        <f t="shared" si="179"/>
        <v>0</v>
      </c>
      <c r="AG108" s="229">
        <f t="shared" si="179"/>
        <v>0</v>
      </c>
      <c r="AH108" s="229">
        <f t="shared" si="179"/>
        <v>0</v>
      </c>
      <c r="AI108" s="229">
        <f t="shared" si="179"/>
        <v>0</v>
      </c>
      <c r="AJ108" s="229">
        <f t="shared" si="179"/>
        <v>0</v>
      </c>
      <c r="AK108" s="229">
        <f t="shared" si="180"/>
        <v>0</v>
      </c>
      <c r="AL108" s="229">
        <f t="shared" si="180"/>
        <v>0</v>
      </c>
      <c r="AM108" s="229">
        <f t="shared" si="180"/>
        <v>0</v>
      </c>
      <c r="AN108" s="229">
        <f t="shared" si="180"/>
        <v>0</v>
      </c>
      <c r="AO108" s="229">
        <f t="shared" si="176"/>
        <v>0</v>
      </c>
      <c r="AP108" s="229">
        <f t="shared" si="176"/>
        <v>0</v>
      </c>
      <c r="AQ108" s="229">
        <f t="shared" si="176"/>
        <v>0</v>
      </c>
      <c r="AR108" s="229">
        <f t="shared" ref="AO108:BZ114" si="182">IF($D108=AR$9,$E108*$G$3/2,IF(AND($C108+$E$3&gt;AR$8,AR$9&gt;$D108),$E108*$G$3,0))</f>
        <v>0</v>
      </c>
      <c r="AS108" s="229">
        <f t="shared" si="182"/>
        <v>0</v>
      </c>
      <c r="AT108" s="229">
        <f t="shared" si="182"/>
        <v>0</v>
      </c>
      <c r="AU108" s="229">
        <f t="shared" si="182"/>
        <v>0</v>
      </c>
      <c r="AV108" s="229">
        <f t="shared" si="182"/>
        <v>0</v>
      </c>
      <c r="AW108" s="229">
        <f t="shared" si="182"/>
        <v>0</v>
      </c>
      <c r="AX108" s="229">
        <f t="shared" si="182"/>
        <v>0</v>
      </c>
      <c r="AY108" s="229">
        <f t="shared" si="182"/>
        <v>0</v>
      </c>
      <c r="AZ108" s="229">
        <f t="shared" si="182"/>
        <v>0</v>
      </c>
      <c r="BA108" s="229">
        <f t="shared" si="182"/>
        <v>0</v>
      </c>
      <c r="BB108" s="229">
        <f t="shared" si="182"/>
        <v>0</v>
      </c>
      <c r="BC108" s="229">
        <f t="shared" si="182"/>
        <v>0</v>
      </c>
      <c r="BD108" s="229">
        <f t="shared" si="182"/>
        <v>0</v>
      </c>
      <c r="BE108" s="229">
        <f t="shared" si="182"/>
        <v>0</v>
      </c>
      <c r="BF108" s="229">
        <f t="shared" si="182"/>
        <v>0</v>
      </c>
      <c r="BG108" s="229">
        <f t="shared" si="182"/>
        <v>0</v>
      </c>
      <c r="BH108" s="229">
        <f t="shared" si="182"/>
        <v>0</v>
      </c>
      <c r="BI108" s="229">
        <f t="shared" si="182"/>
        <v>0</v>
      </c>
      <c r="BJ108" s="229">
        <f t="shared" si="182"/>
        <v>0</v>
      </c>
      <c r="BK108" s="229">
        <f t="shared" si="182"/>
        <v>0</v>
      </c>
      <c r="BL108" s="229">
        <f t="shared" si="182"/>
        <v>0</v>
      </c>
      <c r="BM108" s="229">
        <f t="shared" si="182"/>
        <v>0</v>
      </c>
      <c r="BN108" s="229">
        <f t="shared" si="182"/>
        <v>0</v>
      </c>
      <c r="BO108" s="229">
        <f t="shared" si="182"/>
        <v>0</v>
      </c>
      <c r="BP108" s="229">
        <f t="shared" si="182"/>
        <v>0</v>
      </c>
      <c r="BQ108" s="229">
        <f t="shared" si="182"/>
        <v>0</v>
      </c>
      <c r="BR108" s="229">
        <f t="shared" si="182"/>
        <v>0</v>
      </c>
      <c r="BS108" s="229">
        <f t="shared" si="182"/>
        <v>0</v>
      </c>
      <c r="BT108" s="229">
        <f t="shared" si="182"/>
        <v>0</v>
      </c>
      <c r="BU108" s="229">
        <f t="shared" si="182"/>
        <v>0</v>
      </c>
      <c r="BV108" s="229">
        <f t="shared" si="182"/>
        <v>0</v>
      </c>
      <c r="BW108" s="229">
        <f t="shared" si="182"/>
        <v>0</v>
      </c>
      <c r="BX108" s="229">
        <f t="shared" si="182"/>
        <v>0</v>
      </c>
      <c r="BY108" s="229">
        <f t="shared" si="182"/>
        <v>0</v>
      </c>
      <c r="BZ108" s="229">
        <f t="shared" si="182"/>
        <v>0</v>
      </c>
    </row>
    <row r="109" spans="1:78" x14ac:dyDescent="0.2">
      <c r="A109" s="7" t="str">
        <f t="shared" si="181"/>
        <v>Roll-in 4</v>
      </c>
      <c r="B109" s="7">
        <f t="shared" si="181"/>
        <v>1</v>
      </c>
      <c r="C109" s="7">
        <f t="shared" si="170"/>
        <v>23</v>
      </c>
      <c r="D109" s="165">
        <f t="shared" si="169"/>
        <v>44165</v>
      </c>
      <c r="E109" s="77"/>
      <c r="F109" s="68"/>
      <c r="G109" s="229">
        <f t="shared" si="177"/>
        <v>0</v>
      </c>
      <c r="H109" s="229">
        <f t="shared" si="177"/>
        <v>0</v>
      </c>
      <c r="I109" s="229">
        <f t="shared" si="177"/>
        <v>0</v>
      </c>
      <c r="J109" s="229">
        <f t="shared" si="177"/>
        <v>0</v>
      </c>
      <c r="K109" s="229">
        <f t="shared" si="177"/>
        <v>0</v>
      </c>
      <c r="L109" s="229">
        <f t="shared" si="177"/>
        <v>0</v>
      </c>
      <c r="M109" s="229">
        <f t="shared" si="177"/>
        <v>0</v>
      </c>
      <c r="N109" s="229">
        <f t="shared" si="177"/>
        <v>0</v>
      </c>
      <c r="O109" s="229">
        <f t="shared" si="177"/>
        <v>0</v>
      </c>
      <c r="P109" s="229">
        <f t="shared" si="177"/>
        <v>0</v>
      </c>
      <c r="Q109" s="229">
        <f t="shared" si="178"/>
        <v>0</v>
      </c>
      <c r="R109" s="229">
        <f t="shared" si="178"/>
        <v>0</v>
      </c>
      <c r="S109" s="229">
        <f t="shared" si="178"/>
        <v>0</v>
      </c>
      <c r="T109" s="229">
        <f t="shared" si="178"/>
        <v>0</v>
      </c>
      <c r="U109" s="229">
        <f t="shared" si="178"/>
        <v>0</v>
      </c>
      <c r="V109" s="229">
        <f t="shared" si="178"/>
        <v>0</v>
      </c>
      <c r="W109" s="229">
        <f t="shared" si="178"/>
        <v>0</v>
      </c>
      <c r="X109" s="229">
        <f t="shared" si="178"/>
        <v>0</v>
      </c>
      <c r="Y109" s="229">
        <f t="shared" si="178"/>
        <v>0</v>
      </c>
      <c r="Z109" s="229">
        <f t="shared" si="178"/>
        <v>0</v>
      </c>
      <c r="AA109" s="229">
        <f t="shared" si="179"/>
        <v>0</v>
      </c>
      <c r="AB109" s="229">
        <f t="shared" si="179"/>
        <v>0</v>
      </c>
      <c r="AC109" s="229">
        <f t="shared" si="179"/>
        <v>0</v>
      </c>
      <c r="AD109" s="229">
        <f t="shared" si="179"/>
        <v>0</v>
      </c>
      <c r="AE109" s="229">
        <f t="shared" si="179"/>
        <v>0</v>
      </c>
      <c r="AF109" s="229">
        <f t="shared" si="179"/>
        <v>0</v>
      </c>
      <c r="AG109" s="229">
        <f t="shared" si="179"/>
        <v>0</v>
      </c>
      <c r="AH109" s="229">
        <f t="shared" si="179"/>
        <v>0</v>
      </c>
      <c r="AI109" s="229">
        <f t="shared" si="179"/>
        <v>0</v>
      </c>
      <c r="AJ109" s="229">
        <f t="shared" si="179"/>
        <v>0</v>
      </c>
      <c r="AK109" s="229">
        <f t="shared" si="180"/>
        <v>0</v>
      </c>
      <c r="AL109" s="229">
        <f t="shared" si="180"/>
        <v>0</v>
      </c>
      <c r="AM109" s="229">
        <f t="shared" si="180"/>
        <v>0</v>
      </c>
      <c r="AN109" s="229">
        <f t="shared" si="180"/>
        <v>0</v>
      </c>
      <c r="AO109" s="229">
        <f t="shared" si="182"/>
        <v>0</v>
      </c>
      <c r="AP109" s="229">
        <f t="shared" si="182"/>
        <v>0</v>
      </c>
      <c r="AQ109" s="229">
        <f t="shared" si="182"/>
        <v>0</v>
      </c>
      <c r="AR109" s="229">
        <f t="shared" si="182"/>
        <v>0</v>
      </c>
      <c r="AS109" s="229">
        <f t="shared" si="182"/>
        <v>0</v>
      </c>
      <c r="AT109" s="229">
        <f t="shared" si="182"/>
        <v>0</v>
      </c>
      <c r="AU109" s="229">
        <f t="shared" si="182"/>
        <v>0</v>
      </c>
      <c r="AV109" s="229">
        <f t="shared" si="182"/>
        <v>0</v>
      </c>
      <c r="AW109" s="229">
        <f t="shared" si="182"/>
        <v>0</v>
      </c>
      <c r="AX109" s="229">
        <f t="shared" si="182"/>
        <v>0</v>
      </c>
      <c r="AY109" s="229">
        <f t="shared" si="182"/>
        <v>0</v>
      </c>
      <c r="AZ109" s="229">
        <f t="shared" si="182"/>
        <v>0</v>
      </c>
      <c r="BA109" s="229">
        <f t="shared" si="182"/>
        <v>0</v>
      </c>
      <c r="BB109" s="229">
        <f t="shared" si="182"/>
        <v>0</v>
      </c>
      <c r="BC109" s="229">
        <f t="shared" si="182"/>
        <v>0</v>
      </c>
      <c r="BD109" s="229">
        <f t="shared" si="182"/>
        <v>0</v>
      </c>
      <c r="BE109" s="229">
        <f t="shared" si="182"/>
        <v>0</v>
      </c>
      <c r="BF109" s="229">
        <f t="shared" si="182"/>
        <v>0</v>
      </c>
      <c r="BG109" s="229">
        <f t="shared" si="182"/>
        <v>0</v>
      </c>
      <c r="BH109" s="229">
        <f t="shared" si="182"/>
        <v>0</v>
      </c>
      <c r="BI109" s="229">
        <f t="shared" si="182"/>
        <v>0</v>
      </c>
      <c r="BJ109" s="229">
        <f t="shared" si="182"/>
        <v>0</v>
      </c>
      <c r="BK109" s="229">
        <f t="shared" si="182"/>
        <v>0</v>
      </c>
      <c r="BL109" s="229">
        <f t="shared" si="182"/>
        <v>0</v>
      </c>
      <c r="BM109" s="229">
        <f t="shared" si="182"/>
        <v>0</v>
      </c>
      <c r="BN109" s="229">
        <f t="shared" si="182"/>
        <v>0</v>
      </c>
      <c r="BO109" s="229">
        <f t="shared" si="182"/>
        <v>0</v>
      </c>
      <c r="BP109" s="229">
        <f t="shared" si="182"/>
        <v>0</v>
      </c>
      <c r="BQ109" s="229">
        <f t="shared" si="182"/>
        <v>0</v>
      </c>
      <c r="BR109" s="229">
        <f t="shared" si="182"/>
        <v>0</v>
      </c>
      <c r="BS109" s="229">
        <f t="shared" si="182"/>
        <v>0</v>
      </c>
      <c r="BT109" s="229">
        <f t="shared" si="182"/>
        <v>0</v>
      </c>
      <c r="BU109" s="229">
        <f t="shared" si="182"/>
        <v>0</v>
      </c>
      <c r="BV109" s="229">
        <f t="shared" si="182"/>
        <v>0</v>
      </c>
      <c r="BW109" s="229">
        <f t="shared" si="182"/>
        <v>0</v>
      </c>
      <c r="BX109" s="229">
        <f t="shared" si="182"/>
        <v>0</v>
      </c>
      <c r="BY109" s="229">
        <f t="shared" si="182"/>
        <v>0</v>
      </c>
      <c r="BZ109" s="229">
        <f t="shared" si="182"/>
        <v>0</v>
      </c>
    </row>
    <row r="110" spans="1:78" x14ac:dyDescent="0.2">
      <c r="A110" s="7" t="str">
        <f t="shared" si="181"/>
        <v>Roll-in 4</v>
      </c>
      <c r="B110" s="7">
        <f t="shared" si="181"/>
        <v>1</v>
      </c>
      <c r="C110" s="7">
        <f t="shared" si="170"/>
        <v>24</v>
      </c>
      <c r="D110" s="165">
        <f t="shared" si="169"/>
        <v>44196</v>
      </c>
      <c r="E110" s="77"/>
      <c r="F110" s="68"/>
      <c r="G110" s="229">
        <f t="shared" si="177"/>
        <v>0</v>
      </c>
      <c r="H110" s="229">
        <f t="shared" si="177"/>
        <v>0</v>
      </c>
      <c r="I110" s="229">
        <f t="shared" si="177"/>
        <v>0</v>
      </c>
      <c r="J110" s="229">
        <f t="shared" si="177"/>
        <v>0</v>
      </c>
      <c r="K110" s="229">
        <f t="shared" si="177"/>
        <v>0</v>
      </c>
      <c r="L110" s="229">
        <f t="shared" si="177"/>
        <v>0</v>
      </c>
      <c r="M110" s="229">
        <f t="shared" si="177"/>
        <v>0</v>
      </c>
      <c r="N110" s="229">
        <f t="shared" si="177"/>
        <v>0</v>
      </c>
      <c r="O110" s="229">
        <f t="shared" si="177"/>
        <v>0</v>
      </c>
      <c r="P110" s="229">
        <f t="shared" si="177"/>
        <v>0</v>
      </c>
      <c r="Q110" s="229">
        <f t="shared" si="178"/>
        <v>0</v>
      </c>
      <c r="R110" s="229">
        <f t="shared" si="178"/>
        <v>0</v>
      </c>
      <c r="S110" s="229">
        <f t="shared" si="178"/>
        <v>0</v>
      </c>
      <c r="T110" s="229">
        <f t="shared" si="178"/>
        <v>0</v>
      </c>
      <c r="U110" s="229">
        <f t="shared" si="178"/>
        <v>0</v>
      </c>
      <c r="V110" s="229">
        <f t="shared" si="178"/>
        <v>0</v>
      </c>
      <c r="W110" s="229">
        <f t="shared" si="178"/>
        <v>0</v>
      </c>
      <c r="X110" s="229">
        <f t="shared" si="178"/>
        <v>0</v>
      </c>
      <c r="Y110" s="229">
        <f t="shared" si="178"/>
        <v>0</v>
      </c>
      <c r="Z110" s="229">
        <f t="shared" si="178"/>
        <v>0</v>
      </c>
      <c r="AA110" s="229">
        <f t="shared" si="179"/>
        <v>0</v>
      </c>
      <c r="AB110" s="229">
        <f t="shared" si="179"/>
        <v>0</v>
      </c>
      <c r="AC110" s="229">
        <f t="shared" si="179"/>
        <v>0</v>
      </c>
      <c r="AD110" s="229">
        <f t="shared" si="179"/>
        <v>0</v>
      </c>
      <c r="AE110" s="229">
        <f t="shared" si="179"/>
        <v>0</v>
      </c>
      <c r="AF110" s="229">
        <f t="shared" si="179"/>
        <v>0</v>
      </c>
      <c r="AG110" s="229">
        <f t="shared" si="179"/>
        <v>0</v>
      </c>
      <c r="AH110" s="229">
        <f t="shared" si="179"/>
        <v>0</v>
      </c>
      <c r="AI110" s="229">
        <f t="shared" si="179"/>
        <v>0</v>
      </c>
      <c r="AJ110" s="229">
        <f t="shared" si="179"/>
        <v>0</v>
      </c>
      <c r="AK110" s="229">
        <f t="shared" si="180"/>
        <v>0</v>
      </c>
      <c r="AL110" s="229">
        <f t="shared" si="180"/>
        <v>0</v>
      </c>
      <c r="AM110" s="229">
        <f t="shared" si="180"/>
        <v>0</v>
      </c>
      <c r="AN110" s="229">
        <f t="shared" si="180"/>
        <v>0</v>
      </c>
      <c r="AO110" s="229">
        <f t="shared" si="182"/>
        <v>0</v>
      </c>
      <c r="AP110" s="229">
        <f t="shared" si="182"/>
        <v>0</v>
      </c>
      <c r="AQ110" s="229">
        <f t="shared" si="182"/>
        <v>0</v>
      </c>
      <c r="AR110" s="229">
        <f t="shared" si="182"/>
        <v>0</v>
      </c>
      <c r="AS110" s="229">
        <f t="shared" si="182"/>
        <v>0</v>
      </c>
      <c r="AT110" s="229">
        <f t="shared" si="182"/>
        <v>0</v>
      </c>
      <c r="AU110" s="229">
        <f t="shared" si="182"/>
        <v>0</v>
      </c>
      <c r="AV110" s="229">
        <f t="shared" si="182"/>
        <v>0</v>
      </c>
      <c r="AW110" s="229">
        <f t="shared" si="182"/>
        <v>0</v>
      </c>
      <c r="AX110" s="229">
        <f t="shared" si="182"/>
        <v>0</v>
      </c>
      <c r="AY110" s="229">
        <f t="shared" si="182"/>
        <v>0</v>
      </c>
      <c r="AZ110" s="229">
        <f t="shared" si="182"/>
        <v>0</v>
      </c>
      <c r="BA110" s="229">
        <f t="shared" si="182"/>
        <v>0</v>
      </c>
      <c r="BB110" s="229">
        <f t="shared" si="182"/>
        <v>0</v>
      </c>
      <c r="BC110" s="229">
        <f t="shared" si="182"/>
        <v>0</v>
      </c>
      <c r="BD110" s="229">
        <f t="shared" si="182"/>
        <v>0</v>
      </c>
      <c r="BE110" s="229">
        <f t="shared" si="182"/>
        <v>0</v>
      </c>
      <c r="BF110" s="229">
        <f t="shared" si="182"/>
        <v>0</v>
      </c>
      <c r="BG110" s="229">
        <f t="shared" si="182"/>
        <v>0</v>
      </c>
      <c r="BH110" s="229">
        <f t="shared" si="182"/>
        <v>0</v>
      </c>
      <c r="BI110" s="229">
        <f t="shared" si="182"/>
        <v>0</v>
      </c>
      <c r="BJ110" s="229">
        <f t="shared" si="182"/>
        <v>0</v>
      </c>
      <c r="BK110" s="229">
        <f t="shared" si="182"/>
        <v>0</v>
      </c>
      <c r="BL110" s="229">
        <f t="shared" si="182"/>
        <v>0</v>
      </c>
      <c r="BM110" s="229">
        <f t="shared" si="182"/>
        <v>0</v>
      </c>
      <c r="BN110" s="229">
        <f t="shared" si="182"/>
        <v>0</v>
      </c>
      <c r="BO110" s="229">
        <f t="shared" si="182"/>
        <v>0</v>
      </c>
      <c r="BP110" s="229">
        <f t="shared" si="182"/>
        <v>0</v>
      </c>
      <c r="BQ110" s="229">
        <f t="shared" si="182"/>
        <v>0</v>
      </c>
      <c r="BR110" s="229">
        <f t="shared" si="182"/>
        <v>0</v>
      </c>
      <c r="BS110" s="229">
        <f t="shared" si="182"/>
        <v>0</v>
      </c>
      <c r="BT110" s="229">
        <f t="shared" si="182"/>
        <v>0</v>
      </c>
      <c r="BU110" s="229">
        <f t="shared" si="182"/>
        <v>0</v>
      </c>
      <c r="BV110" s="229">
        <f t="shared" si="182"/>
        <v>0</v>
      </c>
      <c r="BW110" s="229">
        <f t="shared" si="182"/>
        <v>0</v>
      </c>
      <c r="BX110" s="229">
        <f t="shared" si="182"/>
        <v>0</v>
      </c>
      <c r="BY110" s="229">
        <f t="shared" si="182"/>
        <v>0</v>
      </c>
      <c r="BZ110" s="229">
        <f t="shared" si="182"/>
        <v>0</v>
      </c>
    </row>
    <row r="111" spans="1:78" x14ac:dyDescent="0.2">
      <c r="A111" s="7" t="str">
        <f t="shared" si="181"/>
        <v>Roll-in 4</v>
      </c>
      <c r="B111" s="7">
        <f t="shared" si="181"/>
        <v>1</v>
      </c>
      <c r="C111" s="7">
        <f t="shared" si="170"/>
        <v>25</v>
      </c>
      <c r="D111" s="165">
        <f t="shared" si="169"/>
        <v>44227</v>
      </c>
      <c r="E111" s="77"/>
      <c r="F111" s="68"/>
      <c r="G111" s="229">
        <f t="shared" si="177"/>
        <v>0</v>
      </c>
      <c r="H111" s="229">
        <f t="shared" si="177"/>
        <v>0</v>
      </c>
      <c r="I111" s="229">
        <f t="shared" si="177"/>
        <v>0</v>
      </c>
      <c r="J111" s="229">
        <f t="shared" si="177"/>
        <v>0</v>
      </c>
      <c r="K111" s="229">
        <f t="shared" si="177"/>
        <v>0</v>
      </c>
      <c r="L111" s="229">
        <f t="shared" si="177"/>
        <v>0</v>
      </c>
      <c r="M111" s="229">
        <f t="shared" si="177"/>
        <v>0</v>
      </c>
      <c r="N111" s="229">
        <f t="shared" si="177"/>
        <v>0</v>
      </c>
      <c r="O111" s="229">
        <f t="shared" si="177"/>
        <v>0</v>
      </c>
      <c r="P111" s="229">
        <f t="shared" si="177"/>
        <v>0</v>
      </c>
      <c r="Q111" s="229">
        <f t="shared" si="178"/>
        <v>0</v>
      </c>
      <c r="R111" s="229">
        <f t="shared" si="178"/>
        <v>0</v>
      </c>
      <c r="S111" s="229">
        <f t="shared" si="178"/>
        <v>0</v>
      </c>
      <c r="T111" s="229">
        <f t="shared" si="178"/>
        <v>0</v>
      </c>
      <c r="U111" s="229">
        <f t="shared" si="178"/>
        <v>0</v>
      </c>
      <c r="V111" s="229">
        <f t="shared" si="178"/>
        <v>0</v>
      </c>
      <c r="W111" s="229">
        <f t="shared" si="178"/>
        <v>0</v>
      </c>
      <c r="X111" s="229">
        <f t="shared" si="178"/>
        <v>0</v>
      </c>
      <c r="Y111" s="229">
        <f t="shared" si="178"/>
        <v>0</v>
      </c>
      <c r="Z111" s="229">
        <f t="shared" si="178"/>
        <v>0</v>
      </c>
      <c r="AA111" s="229">
        <f t="shared" si="179"/>
        <v>0</v>
      </c>
      <c r="AB111" s="229">
        <f t="shared" si="179"/>
        <v>0</v>
      </c>
      <c r="AC111" s="229">
        <f t="shared" si="179"/>
        <v>0</v>
      </c>
      <c r="AD111" s="229">
        <f t="shared" si="179"/>
        <v>0</v>
      </c>
      <c r="AE111" s="229">
        <f t="shared" si="179"/>
        <v>0</v>
      </c>
      <c r="AF111" s="229">
        <f t="shared" si="179"/>
        <v>0</v>
      </c>
      <c r="AG111" s="229">
        <f t="shared" si="179"/>
        <v>0</v>
      </c>
      <c r="AH111" s="229">
        <f t="shared" si="179"/>
        <v>0</v>
      </c>
      <c r="AI111" s="229">
        <f t="shared" si="179"/>
        <v>0</v>
      </c>
      <c r="AJ111" s="229">
        <f t="shared" si="179"/>
        <v>0</v>
      </c>
      <c r="AK111" s="229">
        <f t="shared" si="180"/>
        <v>0</v>
      </c>
      <c r="AL111" s="229">
        <f t="shared" si="180"/>
        <v>0</v>
      </c>
      <c r="AM111" s="229">
        <f t="shared" si="180"/>
        <v>0</v>
      </c>
      <c r="AN111" s="229">
        <f t="shared" si="180"/>
        <v>0</v>
      </c>
      <c r="AO111" s="229">
        <f t="shared" si="182"/>
        <v>0</v>
      </c>
      <c r="AP111" s="229">
        <f t="shared" si="182"/>
        <v>0</v>
      </c>
      <c r="AQ111" s="229">
        <f t="shared" si="182"/>
        <v>0</v>
      </c>
      <c r="AR111" s="229">
        <f t="shared" si="182"/>
        <v>0</v>
      </c>
      <c r="AS111" s="229">
        <f t="shared" si="182"/>
        <v>0</v>
      </c>
      <c r="AT111" s="229">
        <f t="shared" si="182"/>
        <v>0</v>
      </c>
      <c r="AU111" s="229">
        <f t="shared" si="182"/>
        <v>0</v>
      </c>
      <c r="AV111" s="229">
        <f t="shared" si="182"/>
        <v>0</v>
      </c>
      <c r="AW111" s="229">
        <f t="shared" si="182"/>
        <v>0</v>
      </c>
      <c r="AX111" s="229">
        <f t="shared" si="182"/>
        <v>0</v>
      </c>
      <c r="AY111" s="229">
        <f t="shared" si="182"/>
        <v>0</v>
      </c>
      <c r="AZ111" s="229">
        <f t="shared" si="182"/>
        <v>0</v>
      </c>
      <c r="BA111" s="229">
        <f t="shared" si="182"/>
        <v>0</v>
      </c>
      <c r="BB111" s="229">
        <f t="shared" si="182"/>
        <v>0</v>
      </c>
      <c r="BC111" s="229">
        <f t="shared" si="182"/>
        <v>0</v>
      </c>
      <c r="BD111" s="229">
        <f t="shared" si="182"/>
        <v>0</v>
      </c>
      <c r="BE111" s="229">
        <f t="shared" si="182"/>
        <v>0</v>
      </c>
      <c r="BF111" s="229">
        <f t="shared" si="182"/>
        <v>0</v>
      </c>
      <c r="BG111" s="229">
        <f t="shared" si="182"/>
        <v>0</v>
      </c>
      <c r="BH111" s="229">
        <f t="shared" si="182"/>
        <v>0</v>
      </c>
      <c r="BI111" s="229">
        <f t="shared" si="182"/>
        <v>0</v>
      </c>
      <c r="BJ111" s="229">
        <f t="shared" si="182"/>
        <v>0</v>
      </c>
      <c r="BK111" s="229">
        <f t="shared" si="182"/>
        <v>0</v>
      </c>
      <c r="BL111" s="229">
        <f t="shared" si="182"/>
        <v>0</v>
      </c>
      <c r="BM111" s="229">
        <f t="shared" si="182"/>
        <v>0</v>
      </c>
      <c r="BN111" s="229">
        <f t="shared" si="182"/>
        <v>0</v>
      </c>
      <c r="BO111" s="229">
        <f t="shared" si="182"/>
        <v>0</v>
      </c>
      <c r="BP111" s="229">
        <f t="shared" si="182"/>
        <v>0</v>
      </c>
      <c r="BQ111" s="229">
        <f t="shared" si="182"/>
        <v>0</v>
      </c>
      <c r="BR111" s="229">
        <f t="shared" si="182"/>
        <v>0</v>
      </c>
      <c r="BS111" s="229">
        <f t="shared" si="182"/>
        <v>0</v>
      </c>
      <c r="BT111" s="229">
        <f t="shared" si="182"/>
        <v>0</v>
      </c>
      <c r="BU111" s="229">
        <f t="shared" si="182"/>
        <v>0</v>
      </c>
      <c r="BV111" s="229">
        <f t="shared" si="182"/>
        <v>0</v>
      </c>
      <c r="BW111" s="229">
        <f t="shared" si="182"/>
        <v>0</v>
      </c>
      <c r="BX111" s="229">
        <f t="shared" si="182"/>
        <v>0</v>
      </c>
      <c r="BY111" s="229">
        <f t="shared" si="182"/>
        <v>0</v>
      </c>
      <c r="BZ111" s="229">
        <f t="shared" si="182"/>
        <v>0</v>
      </c>
    </row>
    <row r="112" spans="1:78" x14ac:dyDescent="0.2">
      <c r="A112" s="7" t="str">
        <f t="shared" si="181"/>
        <v>Roll-in 4</v>
      </c>
      <c r="B112" s="7">
        <f t="shared" si="181"/>
        <v>1</v>
      </c>
      <c r="C112" s="7">
        <f t="shared" si="170"/>
        <v>26</v>
      </c>
      <c r="D112" s="165">
        <f t="shared" si="169"/>
        <v>44255</v>
      </c>
      <c r="E112" s="77"/>
      <c r="F112" s="68"/>
      <c r="G112" s="229">
        <f t="shared" si="177"/>
        <v>0</v>
      </c>
      <c r="H112" s="229">
        <f t="shared" si="177"/>
        <v>0</v>
      </c>
      <c r="I112" s="229">
        <f t="shared" si="177"/>
        <v>0</v>
      </c>
      <c r="J112" s="229">
        <f t="shared" si="177"/>
        <v>0</v>
      </c>
      <c r="K112" s="229">
        <f t="shared" si="177"/>
        <v>0</v>
      </c>
      <c r="L112" s="229">
        <f t="shared" si="177"/>
        <v>0</v>
      </c>
      <c r="M112" s="229">
        <f t="shared" si="177"/>
        <v>0</v>
      </c>
      <c r="N112" s="229">
        <f t="shared" si="177"/>
        <v>0</v>
      </c>
      <c r="O112" s="229">
        <f t="shared" si="177"/>
        <v>0</v>
      </c>
      <c r="P112" s="229">
        <f t="shared" si="177"/>
        <v>0</v>
      </c>
      <c r="Q112" s="229">
        <f t="shared" si="178"/>
        <v>0</v>
      </c>
      <c r="R112" s="229">
        <f t="shared" si="178"/>
        <v>0</v>
      </c>
      <c r="S112" s="229">
        <f t="shared" si="178"/>
        <v>0</v>
      </c>
      <c r="T112" s="229">
        <f t="shared" si="178"/>
        <v>0</v>
      </c>
      <c r="U112" s="229">
        <f t="shared" si="178"/>
        <v>0</v>
      </c>
      <c r="V112" s="229">
        <f t="shared" si="178"/>
        <v>0</v>
      </c>
      <c r="W112" s="229">
        <f t="shared" si="178"/>
        <v>0</v>
      </c>
      <c r="X112" s="229">
        <f t="shared" si="178"/>
        <v>0</v>
      </c>
      <c r="Y112" s="229">
        <f t="shared" si="178"/>
        <v>0</v>
      </c>
      <c r="Z112" s="229">
        <f t="shared" si="178"/>
        <v>0</v>
      </c>
      <c r="AA112" s="229">
        <f t="shared" si="179"/>
        <v>0</v>
      </c>
      <c r="AB112" s="229">
        <f t="shared" si="179"/>
        <v>0</v>
      </c>
      <c r="AC112" s="229">
        <f t="shared" si="179"/>
        <v>0</v>
      </c>
      <c r="AD112" s="229">
        <f t="shared" si="179"/>
        <v>0</v>
      </c>
      <c r="AE112" s="229">
        <f t="shared" si="179"/>
        <v>0</v>
      </c>
      <c r="AF112" s="229">
        <f t="shared" si="179"/>
        <v>0</v>
      </c>
      <c r="AG112" s="229">
        <f t="shared" si="179"/>
        <v>0</v>
      </c>
      <c r="AH112" s="229">
        <f t="shared" si="179"/>
        <v>0</v>
      </c>
      <c r="AI112" s="229">
        <f t="shared" si="179"/>
        <v>0</v>
      </c>
      <c r="AJ112" s="229">
        <f t="shared" si="179"/>
        <v>0</v>
      </c>
      <c r="AK112" s="229">
        <f t="shared" si="180"/>
        <v>0</v>
      </c>
      <c r="AL112" s="229">
        <f t="shared" si="180"/>
        <v>0</v>
      </c>
      <c r="AM112" s="229">
        <f t="shared" si="180"/>
        <v>0</v>
      </c>
      <c r="AN112" s="229">
        <f t="shared" si="180"/>
        <v>0</v>
      </c>
      <c r="AO112" s="229">
        <f t="shared" si="182"/>
        <v>0</v>
      </c>
      <c r="AP112" s="229">
        <f t="shared" si="182"/>
        <v>0</v>
      </c>
      <c r="AQ112" s="229">
        <f t="shared" si="182"/>
        <v>0</v>
      </c>
      <c r="AR112" s="229">
        <f t="shared" si="182"/>
        <v>0</v>
      </c>
      <c r="AS112" s="229">
        <f t="shared" si="182"/>
        <v>0</v>
      </c>
      <c r="AT112" s="229">
        <f t="shared" si="182"/>
        <v>0</v>
      </c>
      <c r="AU112" s="229">
        <f t="shared" si="182"/>
        <v>0</v>
      </c>
      <c r="AV112" s="229">
        <f t="shared" si="182"/>
        <v>0</v>
      </c>
      <c r="AW112" s="229">
        <f t="shared" si="182"/>
        <v>0</v>
      </c>
      <c r="AX112" s="229">
        <f t="shared" si="182"/>
        <v>0</v>
      </c>
      <c r="AY112" s="229">
        <f t="shared" si="182"/>
        <v>0</v>
      </c>
      <c r="AZ112" s="229">
        <f t="shared" si="182"/>
        <v>0</v>
      </c>
      <c r="BA112" s="229">
        <f t="shared" si="182"/>
        <v>0</v>
      </c>
      <c r="BB112" s="229">
        <f t="shared" si="182"/>
        <v>0</v>
      </c>
      <c r="BC112" s="229">
        <f t="shared" si="182"/>
        <v>0</v>
      </c>
      <c r="BD112" s="229">
        <f t="shared" si="182"/>
        <v>0</v>
      </c>
      <c r="BE112" s="229">
        <f t="shared" si="182"/>
        <v>0</v>
      </c>
      <c r="BF112" s="229">
        <f t="shared" si="182"/>
        <v>0</v>
      </c>
      <c r="BG112" s="229">
        <f t="shared" si="182"/>
        <v>0</v>
      </c>
      <c r="BH112" s="229">
        <f t="shared" si="182"/>
        <v>0</v>
      </c>
      <c r="BI112" s="229">
        <f t="shared" si="182"/>
        <v>0</v>
      </c>
      <c r="BJ112" s="229">
        <f t="shared" si="182"/>
        <v>0</v>
      </c>
      <c r="BK112" s="229">
        <f t="shared" si="182"/>
        <v>0</v>
      </c>
      <c r="BL112" s="229">
        <f t="shared" si="182"/>
        <v>0</v>
      </c>
      <c r="BM112" s="229">
        <f t="shared" si="182"/>
        <v>0</v>
      </c>
      <c r="BN112" s="229">
        <f t="shared" si="182"/>
        <v>0</v>
      </c>
      <c r="BO112" s="229">
        <f t="shared" si="182"/>
        <v>0</v>
      </c>
      <c r="BP112" s="229">
        <f t="shared" si="182"/>
        <v>0</v>
      </c>
      <c r="BQ112" s="229">
        <f t="shared" si="182"/>
        <v>0</v>
      </c>
      <c r="BR112" s="229">
        <f t="shared" si="182"/>
        <v>0</v>
      </c>
      <c r="BS112" s="229">
        <f t="shared" si="182"/>
        <v>0</v>
      </c>
      <c r="BT112" s="229">
        <f t="shared" si="182"/>
        <v>0</v>
      </c>
      <c r="BU112" s="229">
        <f t="shared" si="182"/>
        <v>0</v>
      </c>
      <c r="BV112" s="229">
        <f t="shared" si="182"/>
        <v>0</v>
      </c>
      <c r="BW112" s="229">
        <f t="shared" si="182"/>
        <v>0</v>
      </c>
      <c r="BX112" s="229">
        <f t="shared" si="182"/>
        <v>0</v>
      </c>
      <c r="BY112" s="229">
        <f t="shared" si="182"/>
        <v>0</v>
      </c>
      <c r="BZ112" s="229">
        <f t="shared" si="182"/>
        <v>0</v>
      </c>
    </row>
    <row r="113" spans="1:78" x14ac:dyDescent="0.2">
      <c r="A113" s="7" t="str">
        <f t="shared" si="181"/>
        <v>Roll-in 5</v>
      </c>
      <c r="B113" s="7">
        <f t="shared" si="181"/>
        <v>1</v>
      </c>
      <c r="C113" s="7">
        <f t="shared" si="170"/>
        <v>27</v>
      </c>
      <c r="D113" s="165">
        <f t="shared" si="169"/>
        <v>44286</v>
      </c>
      <c r="E113" s="77"/>
      <c r="F113" s="68"/>
      <c r="G113" s="229">
        <f t="shared" si="177"/>
        <v>0</v>
      </c>
      <c r="H113" s="229">
        <f t="shared" si="177"/>
        <v>0</v>
      </c>
      <c r="I113" s="229">
        <f t="shared" si="177"/>
        <v>0</v>
      </c>
      <c r="J113" s="229">
        <f t="shared" si="177"/>
        <v>0</v>
      </c>
      <c r="K113" s="229">
        <f t="shared" si="177"/>
        <v>0</v>
      </c>
      <c r="L113" s="229">
        <f t="shared" si="177"/>
        <v>0</v>
      </c>
      <c r="M113" s="229">
        <f t="shared" si="177"/>
        <v>0</v>
      </c>
      <c r="N113" s="229">
        <f t="shared" si="177"/>
        <v>0</v>
      </c>
      <c r="O113" s="229">
        <f t="shared" si="177"/>
        <v>0</v>
      </c>
      <c r="P113" s="229">
        <f t="shared" si="177"/>
        <v>0</v>
      </c>
      <c r="Q113" s="229">
        <f t="shared" si="178"/>
        <v>0</v>
      </c>
      <c r="R113" s="229">
        <f t="shared" si="178"/>
        <v>0</v>
      </c>
      <c r="S113" s="229">
        <f t="shared" si="178"/>
        <v>0</v>
      </c>
      <c r="T113" s="229">
        <f t="shared" si="178"/>
        <v>0</v>
      </c>
      <c r="U113" s="229">
        <f t="shared" si="178"/>
        <v>0</v>
      </c>
      <c r="V113" s="229">
        <f t="shared" si="178"/>
        <v>0</v>
      </c>
      <c r="W113" s="229">
        <f t="shared" si="178"/>
        <v>0</v>
      </c>
      <c r="X113" s="229">
        <f t="shared" si="178"/>
        <v>0</v>
      </c>
      <c r="Y113" s="229">
        <f t="shared" si="178"/>
        <v>0</v>
      </c>
      <c r="Z113" s="229">
        <f t="shared" si="178"/>
        <v>0</v>
      </c>
      <c r="AA113" s="229">
        <f t="shared" si="179"/>
        <v>0</v>
      </c>
      <c r="AB113" s="229">
        <f t="shared" si="179"/>
        <v>0</v>
      </c>
      <c r="AC113" s="229">
        <f t="shared" si="179"/>
        <v>0</v>
      </c>
      <c r="AD113" s="229">
        <f t="shared" si="179"/>
        <v>0</v>
      </c>
      <c r="AE113" s="229">
        <f t="shared" si="179"/>
        <v>0</v>
      </c>
      <c r="AF113" s="229">
        <f t="shared" si="179"/>
        <v>0</v>
      </c>
      <c r="AG113" s="229">
        <f t="shared" si="179"/>
        <v>0</v>
      </c>
      <c r="AH113" s="229">
        <f t="shared" si="179"/>
        <v>0</v>
      </c>
      <c r="AI113" s="229">
        <f t="shared" si="179"/>
        <v>0</v>
      </c>
      <c r="AJ113" s="229">
        <f t="shared" si="179"/>
        <v>0</v>
      </c>
      <c r="AK113" s="229">
        <f t="shared" si="180"/>
        <v>0</v>
      </c>
      <c r="AL113" s="229">
        <f t="shared" si="180"/>
        <v>0</v>
      </c>
      <c r="AM113" s="229">
        <f t="shared" si="180"/>
        <v>0</v>
      </c>
      <c r="AN113" s="229">
        <f t="shared" si="180"/>
        <v>0</v>
      </c>
      <c r="AO113" s="229">
        <f t="shared" si="182"/>
        <v>0</v>
      </c>
      <c r="AP113" s="229">
        <f t="shared" si="182"/>
        <v>0</v>
      </c>
      <c r="AQ113" s="229">
        <f t="shared" si="182"/>
        <v>0</v>
      </c>
      <c r="AR113" s="229">
        <f t="shared" si="182"/>
        <v>0</v>
      </c>
      <c r="AS113" s="229">
        <f t="shared" si="182"/>
        <v>0</v>
      </c>
      <c r="AT113" s="229">
        <f t="shared" si="182"/>
        <v>0</v>
      </c>
      <c r="AU113" s="229">
        <f t="shared" si="182"/>
        <v>0</v>
      </c>
      <c r="AV113" s="229">
        <f t="shared" si="182"/>
        <v>0</v>
      </c>
      <c r="AW113" s="229">
        <f t="shared" si="182"/>
        <v>0</v>
      </c>
      <c r="AX113" s="229">
        <f t="shared" si="182"/>
        <v>0</v>
      </c>
      <c r="AY113" s="229">
        <f t="shared" si="182"/>
        <v>0</v>
      </c>
      <c r="AZ113" s="229">
        <f t="shared" si="182"/>
        <v>0</v>
      </c>
      <c r="BA113" s="229">
        <f t="shared" si="182"/>
        <v>0</v>
      </c>
      <c r="BB113" s="229">
        <f t="shared" si="182"/>
        <v>0</v>
      </c>
      <c r="BC113" s="229">
        <f t="shared" si="182"/>
        <v>0</v>
      </c>
      <c r="BD113" s="229">
        <f t="shared" si="182"/>
        <v>0</v>
      </c>
      <c r="BE113" s="229">
        <f t="shared" si="182"/>
        <v>0</v>
      </c>
      <c r="BF113" s="229">
        <f t="shared" si="182"/>
        <v>0</v>
      </c>
      <c r="BG113" s="229">
        <f t="shared" si="182"/>
        <v>0</v>
      </c>
      <c r="BH113" s="229">
        <f t="shared" si="182"/>
        <v>0</v>
      </c>
      <c r="BI113" s="229">
        <f t="shared" si="182"/>
        <v>0</v>
      </c>
      <c r="BJ113" s="229">
        <f t="shared" si="182"/>
        <v>0</v>
      </c>
      <c r="BK113" s="229">
        <f t="shared" si="182"/>
        <v>0</v>
      </c>
      <c r="BL113" s="229">
        <f t="shared" si="182"/>
        <v>0</v>
      </c>
      <c r="BM113" s="229">
        <f t="shared" si="182"/>
        <v>0</v>
      </c>
      <c r="BN113" s="229">
        <f t="shared" si="182"/>
        <v>0</v>
      </c>
      <c r="BO113" s="229">
        <f t="shared" si="182"/>
        <v>0</v>
      </c>
      <c r="BP113" s="229">
        <f t="shared" si="182"/>
        <v>0</v>
      </c>
      <c r="BQ113" s="229">
        <f t="shared" si="182"/>
        <v>0</v>
      </c>
      <c r="BR113" s="229">
        <f t="shared" si="182"/>
        <v>0</v>
      </c>
      <c r="BS113" s="229">
        <f t="shared" si="182"/>
        <v>0</v>
      </c>
      <c r="BT113" s="229">
        <f t="shared" si="182"/>
        <v>0</v>
      </c>
      <c r="BU113" s="229">
        <f t="shared" si="182"/>
        <v>0</v>
      </c>
      <c r="BV113" s="229">
        <f t="shared" si="182"/>
        <v>0</v>
      </c>
      <c r="BW113" s="229">
        <f t="shared" si="182"/>
        <v>0</v>
      </c>
      <c r="BX113" s="229">
        <f t="shared" si="182"/>
        <v>0</v>
      </c>
      <c r="BY113" s="229">
        <f t="shared" si="182"/>
        <v>0</v>
      </c>
      <c r="BZ113" s="229">
        <f t="shared" si="182"/>
        <v>0</v>
      </c>
    </row>
    <row r="114" spans="1:78" x14ac:dyDescent="0.2">
      <c r="A114" s="7" t="str">
        <f t="shared" si="181"/>
        <v>Roll-in 5</v>
      </c>
      <c r="B114" s="7">
        <f t="shared" si="181"/>
        <v>1</v>
      </c>
      <c r="C114" s="7">
        <f t="shared" si="170"/>
        <v>28</v>
      </c>
      <c r="D114" s="165">
        <f t="shared" si="169"/>
        <v>44316</v>
      </c>
      <c r="E114" s="77"/>
      <c r="F114" s="68"/>
      <c r="G114" s="229">
        <f t="shared" si="177"/>
        <v>0</v>
      </c>
      <c r="H114" s="229">
        <f t="shared" si="177"/>
        <v>0</v>
      </c>
      <c r="I114" s="229">
        <f t="shared" si="177"/>
        <v>0</v>
      </c>
      <c r="J114" s="229">
        <f t="shared" si="177"/>
        <v>0</v>
      </c>
      <c r="K114" s="229">
        <f t="shared" si="177"/>
        <v>0</v>
      </c>
      <c r="L114" s="229">
        <f t="shared" si="177"/>
        <v>0</v>
      </c>
      <c r="M114" s="229">
        <f t="shared" si="177"/>
        <v>0</v>
      </c>
      <c r="N114" s="229">
        <f t="shared" si="177"/>
        <v>0</v>
      </c>
      <c r="O114" s="229">
        <f t="shared" si="177"/>
        <v>0</v>
      </c>
      <c r="P114" s="229">
        <f t="shared" si="177"/>
        <v>0</v>
      </c>
      <c r="Q114" s="229">
        <f t="shared" si="178"/>
        <v>0</v>
      </c>
      <c r="R114" s="229">
        <f t="shared" si="178"/>
        <v>0</v>
      </c>
      <c r="S114" s="229">
        <f t="shared" si="178"/>
        <v>0</v>
      </c>
      <c r="T114" s="229">
        <f t="shared" si="178"/>
        <v>0</v>
      </c>
      <c r="U114" s="229">
        <f t="shared" si="178"/>
        <v>0</v>
      </c>
      <c r="V114" s="229">
        <f t="shared" si="178"/>
        <v>0</v>
      </c>
      <c r="W114" s="229">
        <f t="shared" si="178"/>
        <v>0</v>
      </c>
      <c r="X114" s="229">
        <f t="shared" si="178"/>
        <v>0</v>
      </c>
      <c r="Y114" s="229">
        <f t="shared" si="178"/>
        <v>0</v>
      </c>
      <c r="Z114" s="229">
        <f t="shared" si="178"/>
        <v>0</v>
      </c>
      <c r="AA114" s="229">
        <f t="shared" si="179"/>
        <v>0</v>
      </c>
      <c r="AB114" s="229">
        <f t="shared" si="179"/>
        <v>0</v>
      </c>
      <c r="AC114" s="229">
        <f t="shared" si="179"/>
        <v>0</v>
      </c>
      <c r="AD114" s="229">
        <f t="shared" si="179"/>
        <v>0</v>
      </c>
      <c r="AE114" s="229">
        <f t="shared" si="179"/>
        <v>0</v>
      </c>
      <c r="AF114" s="229">
        <f t="shared" si="179"/>
        <v>0</v>
      </c>
      <c r="AG114" s="229">
        <f t="shared" si="179"/>
        <v>0</v>
      </c>
      <c r="AH114" s="229">
        <f t="shared" si="179"/>
        <v>0</v>
      </c>
      <c r="AI114" s="229">
        <f t="shared" si="179"/>
        <v>0</v>
      </c>
      <c r="AJ114" s="229">
        <f t="shared" si="179"/>
        <v>0</v>
      </c>
      <c r="AK114" s="229">
        <f t="shared" si="180"/>
        <v>0</v>
      </c>
      <c r="AL114" s="229">
        <f t="shared" si="180"/>
        <v>0</v>
      </c>
      <c r="AM114" s="229">
        <f t="shared" si="180"/>
        <v>0</v>
      </c>
      <c r="AN114" s="229">
        <f t="shared" si="180"/>
        <v>0</v>
      </c>
      <c r="AO114" s="229">
        <f t="shared" si="182"/>
        <v>0</v>
      </c>
      <c r="AP114" s="229">
        <f t="shared" si="182"/>
        <v>0</v>
      </c>
      <c r="AQ114" s="229">
        <f t="shared" si="182"/>
        <v>0</v>
      </c>
      <c r="AR114" s="229">
        <f t="shared" si="182"/>
        <v>0</v>
      </c>
      <c r="AS114" s="229">
        <f t="shared" si="182"/>
        <v>0</v>
      </c>
      <c r="AT114" s="229">
        <f t="shared" si="182"/>
        <v>0</v>
      </c>
      <c r="AU114" s="229">
        <f t="shared" si="182"/>
        <v>0</v>
      </c>
      <c r="AV114" s="229">
        <f t="shared" si="182"/>
        <v>0</v>
      </c>
      <c r="AW114" s="229">
        <f t="shared" si="182"/>
        <v>0</v>
      </c>
      <c r="AX114" s="229">
        <f t="shared" si="182"/>
        <v>0</v>
      </c>
      <c r="AY114" s="229">
        <f t="shared" si="182"/>
        <v>0</v>
      </c>
      <c r="AZ114" s="229">
        <f t="shared" si="182"/>
        <v>0</v>
      </c>
      <c r="BA114" s="229">
        <f t="shared" si="182"/>
        <v>0</v>
      </c>
      <c r="BB114" s="229">
        <f t="shared" si="182"/>
        <v>0</v>
      </c>
      <c r="BC114" s="229">
        <f t="shared" si="182"/>
        <v>0</v>
      </c>
      <c r="BD114" s="229">
        <f t="shared" si="182"/>
        <v>0</v>
      </c>
      <c r="BE114" s="229">
        <f t="shared" si="182"/>
        <v>0</v>
      </c>
      <c r="BF114" s="229">
        <f t="shared" si="182"/>
        <v>0</v>
      </c>
      <c r="BG114" s="229">
        <f t="shared" si="182"/>
        <v>0</v>
      </c>
      <c r="BH114" s="229">
        <f t="shared" si="182"/>
        <v>0</v>
      </c>
      <c r="BI114" s="229">
        <f t="shared" si="182"/>
        <v>0</v>
      </c>
      <c r="BJ114" s="229">
        <f t="shared" si="182"/>
        <v>0</v>
      </c>
      <c r="BK114" s="229">
        <f t="shared" si="182"/>
        <v>0</v>
      </c>
      <c r="BL114" s="229">
        <f t="shared" si="182"/>
        <v>0</v>
      </c>
      <c r="BM114" s="229">
        <f t="shared" si="182"/>
        <v>0</v>
      </c>
      <c r="BN114" s="229">
        <f t="shared" si="182"/>
        <v>0</v>
      </c>
      <c r="BO114" s="229">
        <f t="shared" si="182"/>
        <v>0</v>
      </c>
      <c r="BP114" s="229">
        <f t="shared" si="182"/>
        <v>0</v>
      </c>
      <c r="BQ114" s="229">
        <f t="shared" si="182"/>
        <v>0</v>
      </c>
      <c r="BR114" s="229">
        <f t="shared" si="182"/>
        <v>0</v>
      </c>
      <c r="BS114" s="229">
        <f t="shared" ref="AO114:BZ121" si="183">IF($D114=BS$9,$E114*$G$3/2,IF(AND($C114+$E$3&gt;BS$8,BS$9&gt;$D114),$E114*$G$3,0))</f>
        <v>0</v>
      </c>
      <c r="BT114" s="229">
        <f t="shared" si="183"/>
        <v>0</v>
      </c>
      <c r="BU114" s="229">
        <f t="shared" si="183"/>
        <v>0</v>
      </c>
      <c r="BV114" s="229">
        <f t="shared" si="183"/>
        <v>0</v>
      </c>
      <c r="BW114" s="229">
        <f t="shared" si="183"/>
        <v>0</v>
      </c>
      <c r="BX114" s="229">
        <f t="shared" si="183"/>
        <v>0</v>
      </c>
      <c r="BY114" s="229">
        <f t="shared" si="183"/>
        <v>0</v>
      </c>
      <c r="BZ114" s="229">
        <f t="shared" si="183"/>
        <v>0</v>
      </c>
    </row>
    <row r="115" spans="1:78" x14ac:dyDescent="0.2">
      <c r="A115" s="7" t="str">
        <f t="shared" si="181"/>
        <v>Roll-in 5</v>
      </c>
      <c r="B115" s="7">
        <f t="shared" si="181"/>
        <v>1</v>
      </c>
      <c r="C115" s="7">
        <f t="shared" si="170"/>
        <v>29</v>
      </c>
      <c r="D115" s="165">
        <f t="shared" si="169"/>
        <v>44347</v>
      </c>
      <c r="E115" s="77"/>
      <c r="F115" s="68"/>
      <c r="G115" s="229">
        <f t="shared" si="177"/>
        <v>0</v>
      </c>
      <c r="H115" s="229">
        <f t="shared" si="177"/>
        <v>0</v>
      </c>
      <c r="I115" s="229">
        <f t="shared" si="177"/>
        <v>0</v>
      </c>
      <c r="J115" s="229">
        <f t="shared" si="177"/>
        <v>0</v>
      </c>
      <c r="K115" s="229">
        <f t="shared" si="177"/>
        <v>0</v>
      </c>
      <c r="L115" s="229">
        <f t="shared" si="177"/>
        <v>0</v>
      </c>
      <c r="M115" s="229">
        <f t="shared" si="177"/>
        <v>0</v>
      </c>
      <c r="N115" s="229">
        <f t="shared" si="177"/>
        <v>0</v>
      </c>
      <c r="O115" s="229">
        <f t="shared" si="177"/>
        <v>0</v>
      </c>
      <c r="P115" s="229">
        <f t="shared" si="177"/>
        <v>0</v>
      </c>
      <c r="Q115" s="229">
        <f t="shared" si="178"/>
        <v>0</v>
      </c>
      <c r="R115" s="229">
        <f t="shared" si="178"/>
        <v>0</v>
      </c>
      <c r="S115" s="229">
        <f t="shared" si="178"/>
        <v>0</v>
      </c>
      <c r="T115" s="229">
        <f t="shared" si="178"/>
        <v>0</v>
      </c>
      <c r="U115" s="229">
        <f t="shared" si="178"/>
        <v>0</v>
      </c>
      <c r="V115" s="229">
        <f t="shared" si="178"/>
        <v>0</v>
      </c>
      <c r="W115" s="229">
        <f t="shared" si="178"/>
        <v>0</v>
      </c>
      <c r="X115" s="229">
        <f t="shared" si="178"/>
        <v>0</v>
      </c>
      <c r="Y115" s="229">
        <f t="shared" si="178"/>
        <v>0</v>
      </c>
      <c r="Z115" s="229">
        <f t="shared" si="178"/>
        <v>0</v>
      </c>
      <c r="AA115" s="229">
        <f t="shared" si="179"/>
        <v>0</v>
      </c>
      <c r="AB115" s="229">
        <f t="shared" si="179"/>
        <v>0</v>
      </c>
      <c r="AC115" s="229">
        <f t="shared" si="179"/>
        <v>0</v>
      </c>
      <c r="AD115" s="229">
        <f t="shared" si="179"/>
        <v>0</v>
      </c>
      <c r="AE115" s="229">
        <f t="shared" si="179"/>
        <v>0</v>
      </c>
      <c r="AF115" s="229">
        <f t="shared" si="179"/>
        <v>0</v>
      </c>
      <c r="AG115" s="229">
        <f t="shared" si="179"/>
        <v>0</v>
      </c>
      <c r="AH115" s="229">
        <f t="shared" si="179"/>
        <v>0</v>
      </c>
      <c r="AI115" s="229">
        <f t="shared" si="179"/>
        <v>0</v>
      </c>
      <c r="AJ115" s="229">
        <f t="shared" si="179"/>
        <v>0</v>
      </c>
      <c r="AK115" s="229">
        <f t="shared" si="180"/>
        <v>0</v>
      </c>
      <c r="AL115" s="229">
        <f t="shared" si="180"/>
        <v>0</v>
      </c>
      <c r="AM115" s="229">
        <f t="shared" si="180"/>
        <v>0</v>
      </c>
      <c r="AN115" s="229">
        <f t="shared" si="180"/>
        <v>0</v>
      </c>
      <c r="AO115" s="229">
        <f t="shared" si="183"/>
        <v>0</v>
      </c>
      <c r="AP115" s="229">
        <f t="shared" si="183"/>
        <v>0</v>
      </c>
      <c r="AQ115" s="229">
        <f t="shared" si="183"/>
        <v>0</v>
      </c>
      <c r="AR115" s="229">
        <f t="shared" si="183"/>
        <v>0</v>
      </c>
      <c r="AS115" s="229">
        <f t="shared" si="183"/>
        <v>0</v>
      </c>
      <c r="AT115" s="229">
        <f t="shared" si="183"/>
        <v>0</v>
      </c>
      <c r="AU115" s="229">
        <f t="shared" si="183"/>
        <v>0</v>
      </c>
      <c r="AV115" s="229">
        <f t="shared" si="183"/>
        <v>0</v>
      </c>
      <c r="AW115" s="229">
        <f t="shared" si="183"/>
        <v>0</v>
      </c>
      <c r="AX115" s="229">
        <f t="shared" si="183"/>
        <v>0</v>
      </c>
      <c r="AY115" s="229">
        <f t="shared" si="183"/>
        <v>0</v>
      </c>
      <c r="AZ115" s="229">
        <f t="shared" si="183"/>
        <v>0</v>
      </c>
      <c r="BA115" s="229">
        <f t="shared" si="183"/>
        <v>0</v>
      </c>
      <c r="BB115" s="229">
        <f t="shared" si="183"/>
        <v>0</v>
      </c>
      <c r="BC115" s="229">
        <f t="shared" si="183"/>
        <v>0</v>
      </c>
      <c r="BD115" s="229">
        <f t="shared" si="183"/>
        <v>0</v>
      </c>
      <c r="BE115" s="229">
        <f t="shared" si="183"/>
        <v>0</v>
      </c>
      <c r="BF115" s="229">
        <f t="shared" si="183"/>
        <v>0</v>
      </c>
      <c r="BG115" s="229">
        <f t="shared" si="183"/>
        <v>0</v>
      </c>
      <c r="BH115" s="229">
        <f t="shared" si="183"/>
        <v>0</v>
      </c>
      <c r="BI115" s="229">
        <f t="shared" si="183"/>
        <v>0</v>
      </c>
      <c r="BJ115" s="229">
        <f t="shared" si="183"/>
        <v>0</v>
      </c>
      <c r="BK115" s="229">
        <f t="shared" si="183"/>
        <v>0</v>
      </c>
      <c r="BL115" s="229">
        <f t="shared" si="183"/>
        <v>0</v>
      </c>
      <c r="BM115" s="229">
        <f t="shared" si="183"/>
        <v>0</v>
      </c>
      <c r="BN115" s="229">
        <f t="shared" si="183"/>
        <v>0</v>
      </c>
      <c r="BO115" s="229">
        <f t="shared" si="183"/>
        <v>0</v>
      </c>
      <c r="BP115" s="229">
        <f t="shared" si="183"/>
        <v>0</v>
      </c>
      <c r="BQ115" s="229">
        <f t="shared" si="183"/>
        <v>0</v>
      </c>
      <c r="BR115" s="229">
        <f t="shared" si="183"/>
        <v>0</v>
      </c>
      <c r="BS115" s="229">
        <f t="shared" si="183"/>
        <v>0</v>
      </c>
      <c r="BT115" s="229">
        <f t="shared" si="183"/>
        <v>0</v>
      </c>
      <c r="BU115" s="229">
        <f t="shared" si="183"/>
        <v>0</v>
      </c>
      <c r="BV115" s="229">
        <f t="shared" si="183"/>
        <v>0</v>
      </c>
      <c r="BW115" s="229">
        <f t="shared" si="183"/>
        <v>0</v>
      </c>
      <c r="BX115" s="229">
        <f t="shared" si="183"/>
        <v>0</v>
      </c>
      <c r="BY115" s="229">
        <f t="shared" si="183"/>
        <v>0</v>
      </c>
      <c r="BZ115" s="229">
        <f t="shared" si="183"/>
        <v>0</v>
      </c>
    </row>
    <row r="116" spans="1:78" x14ac:dyDescent="0.2">
      <c r="A116" s="7" t="str">
        <f t="shared" si="181"/>
        <v>Roll-in 5</v>
      </c>
      <c r="B116" s="7">
        <f t="shared" si="181"/>
        <v>1</v>
      </c>
      <c r="C116" s="7">
        <f t="shared" si="170"/>
        <v>30</v>
      </c>
      <c r="D116" s="165">
        <f t="shared" si="169"/>
        <v>44377</v>
      </c>
      <c r="E116" s="77"/>
      <c r="F116" s="68"/>
      <c r="G116" s="229">
        <f t="shared" si="177"/>
        <v>0</v>
      </c>
      <c r="H116" s="229">
        <f t="shared" si="177"/>
        <v>0</v>
      </c>
      <c r="I116" s="229">
        <f t="shared" si="177"/>
        <v>0</v>
      </c>
      <c r="J116" s="229">
        <f t="shared" si="177"/>
        <v>0</v>
      </c>
      <c r="K116" s="229">
        <f t="shared" si="177"/>
        <v>0</v>
      </c>
      <c r="L116" s="229">
        <f t="shared" si="177"/>
        <v>0</v>
      </c>
      <c r="M116" s="229">
        <f t="shared" si="177"/>
        <v>0</v>
      </c>
      <c r="N116" s="229">
        <f t="shared" si="177"/>
        <v>0</v>
      </c>
      <c r="O116" s="229">
        <f t="shared" si="177"/>
        <v>0</v>
      </c>
      <c r="P116" s="229">
        <f t="shared" si="177"/>
        <v>0</v>
      </c>
      <c r="Q116" s="229">
        <f t="shared" si="178"/>
        <v>0</v>
      </c>
      <c r="R116" s="229">
        <f t="shared" si="178"/>
        <v>0</v>
      </c>
      <c r="S116" s="229">
        <f t="shared" si="178"/>
        <v>0</v>
      </c>
      <c r="T116" s="229">
        <f t="shared" si="178"/>
        <v>0</v>
      </c>
      <c r="U116" s="229">
        <f t="shared" si="178"/>
        <v>0</v>
      </c>
      <c r="V116" s="229">
        <f t="shared" si="178"/>
        <v>0</v>
      </c>
      <c r="W116" s="229">
        <f t="shared" si="178"/>
        <v>0</v>
      </c>
      <c r="X116" s="229">
        <f t="shared" si="178"/>
        <v>0</v>
      </c>
      <c r="Y116" s="229">
        <f t="shared" si="178"/>
        <v>0</v>
      </c>
      <c r="Z116" s="229">
        <f t="shared" si="178"/>
        <v>0</v>
      </c>
      <c r="AA116" s="229">
        <f t="shared" si="179"/>
        <v>0</v>
      </c>
      <c r="AB116" s="229">
        <f t="shared" si="179"/>
        <v>0</v>
      </c>
      <c r="AC116" s="229">
        <f t="shared" si="179"/>
        <v>0</v>
      </c>
      <c r="AD116" s="229">
        <f t="shared" si="179"/>
        <v>0</v>
      </c>
      <c r="AE116" s="229">
        <f t="shared" si="179"/>
        <v>0</v>
      </c>
      <c r="AF116" s="229">
        <f t="shared" si="179"/>
        <v>0</v>
      </c>
      <c r="AG116" s="229">
        <f t="shared" si="179"/>
        <v>0</v>
      </c>
      <c r="AH116" s="229">
        <f t="shared" si="179"/>
        <v>0</v>
      </c>
      <c r="AI116" s="229">
        <f t="shared" si="179"/>
        <v>0</v>
      </c>
      <c r="AJ116" s="229">
        <f t="shared" si="179"/>
        <v>0</v>
      </c>
      <c r="AK116" s="229">
        <f t="shared" si="180"/>
        <v>0</v>
      </c>
      <c r="AL116" s="229">
        <f t="shared" si="180"/>
        <v>0</v>
      </c>
      <c r="AM116" s="229">
        <f t="shared" si="180"/>
        <v>0</v>
      </c>
      <c r="AN116" s="229">
        <f t="shared" si="180"/>
        <v>0</v>
      </c>
      <c r="AO116" s="229">
        <f t="shared" si="183"/>
        <v>0</v>
      </c>
      <c r="AP116" s="229">
        <f t="shared" si="183"/>
        <v>0</v>
      </c>
      <c r="AQ116" s="229">
        <f t="shared" si="183"/>
        <v>0</v>
      </c>
      <c r="AR116" s="229">
        <f t="shared" si="183"/>
        <v>0</v>
      </c>
      <c r="AS116" s="229">
        <f t="shared" si="183"/>
        <v>0</v>
      </c>
      <c r="AT116" s="229">
        <f t="shared" si="183"/>
        <v>0</v>
      </c>
      <c r="AU116" s="229">
        <f t="shared" si="183"/>
        <v>0</v>
      </c>
      <c r="AV116" s="229">
        <f t="shared" si="183"/>
        <v>0</v>
      </c>
      <c r="AW116" s="229">
        <f t="shared" si="183"/>
        <v>0</v>
      </c>
      <c r="AX116" s="229">
        <f t="shared" si="183"/>
        <v>0</v>
      </c>
      <c r="AY116" s="229">
        <f t="shared" si="183"/>
        <v>0</v>
      </c>
      <c r="AZ116" s="229">
        <f t="shared" si="183"/>
        <v>0</v>
      </c>
      <c r="BA116" s="229">
        <f t="shared" si="183"/>
        <v>0</v>
      </c>
      <c r="BB116" s="229">
        <f t="shared" si="183"/>
        <v>0</v>
      </c>
      <c r="BC116" s="229">
        <f t="shared" si="183"/>
        <v>0</v>
      </c>
      <c r="BD116" s="229">
        <f t="shared" si="183"/>
        <v>0</v>
      </c>
      <c r="BE116" s="229">
        <f t="shared" si="183"/>
        <v>0</v>
      </c>
      <c r="BF116" s="229">
        <f t="shared" si="183"/>
        <v>0</v>
      </c>
      <c r="BG116" s="229">
        <f t="shared" si="183"/>
        <v>0</v>
      </c>
      <c r="BH116" s="229">
        <f t="shared" si="183"/>
        <v>0</v>
      </c>
      <c r="BI116" s="229">
        <f t="shared" si="183"/>
        <v>0</v>
      </c>
      <c r="BJ116" s="229">
        <f t="shared" si="183"/>
        <v>0</v>
      </c>
      <c r="BK116" s="229">
        <f t="shared" si="183"/>
        <v>0</v>
      </c>
      <c r="BL116" s="229">
        <f t="shared" si="183"/>
        <v>0</v>
      </c>
      <c r="BM116" s="229">
        <f t="shared" si="183"/>
        <v>0</v>
      </c>
      <c r="BN116" s="229">
        <f t="shared" si="183"/>
        <v>0</v>
      </c>
      <c r="BO116" s="229">
        <f t="shared" si="183"/>
        <v>0</v>
      </c>
      <c r="BP116" s="229">
        <f t="shared" si="183"/>
        <v>0</v>
      </c>
      <c r="BQ116" s="229">
        <f t="shared" si="183"/>
        <v>0</v>
      </c>
      <c r="BR116" s="229">
        <f t="shared" si="183"/>
        <v>0</v>
      </c>
      <c r="BS116" s="229">
        <f t="shared" si="183"/>
        <v>0</v>
      </c>
      <c r="BT116" s="229">
        <f t="shared" si="183"/>
        <v>0</v>
      </c>
      <c r="BU116" s="229">
        <f t="shared" si="183"/>
        <v>0</v>
      </c>
      <c r="BV116" s="229">
        <f t="shared" si="183"/>
        <v>0</v>
      </c>
      <c r="BW116" s="229">
        <f t="shared" si="183"/>
        <v>0</v>
      </c>
      <c r="BX116" s="229">
        <f t="shared" si="183"/>
        <v>0</v>
      </c>
      <c r="BY116" s="229">
        <f t="shared" si="183"/>
        <v>0</v>
      </c>
      <c r="BZ116" s="229">
        <f t="shared" si="183"/>
        <v>0</v>
      </c>
    </row>
    <row r="117" spans="1:78" x14ac:dyDescent="0.2">
      <c r="A117" s="7" t="str">
        <f t="shared" si="181"/>
        <v>Roll-in 5</v>
      </c>
      <c r="B117" s="7">
        <f t="shared" si="181"/>
        <v>1</v>
      </c>
      <c r="C117" s="7">
        <f t="shared" si="170"/>
        <v>31</v>
      </c>
      <c r="D117" s="165">
        <f t="shared" si="169"/>
        <v>44408</v>
      </c>
      <c r="E117" s="77"/>
      <c r="F117" s="68"/>
      <c r="G117" s="229">
        <f t="shared" ref="G117:P126" si="184">IF($D117=G$9,$E117*$G$3/2,IF(AND($C117+$E$3&gt;G$8,G$9&gt;$D117),$E117*$G$3,0))</f>
        <v>0</v>
      </c>
      <c r="H117" s="229">
        <f t="shared" si="184"/>
        <v>0</v>
      </c>
      <c r="I117" s="229">
        <f t="shared" si="184"/>
        <v>0</v>
      </c>
      <c r="J117" s="229">
        <f t="shared" si="184"/>
        <v>0</v>
      </c>
      <c r="K117" s="229">
        <f t="shared" si="184"/>
        <v>0</v>
      </c>
      <c r="L117" s="229">
        <f t="shared" si="184"/>
        <v>0</v>
      </c>
      <c r="M117" s="229">
        <f t="shared" si="184"/>
        <v>0</v>
      </c>
      <c r="N117" s="229">
        <f t="shared" si="184"/>
        <v>0</v>
      </c>
      <c r="O117" s="229">
        <f t="shared" si="184"/>
        <v>0</v>
      </c>
      <c r="P117" s="229">
        <f t="shared" si="184"/>
        <v>0</v>
      </c>
      <c r="Q117" s="229">
        <f t="shared" ref="Q117:Z126" si="185">IF($D117=Q$9,$E117*$G$3/2,IF(AND($C117+$E$3&gt;Q$8,Q$9&gt;$D117),$E117*$G$3,0))</f>
        <v>0</v>
      </c>
      <c r="R117" s="229">
        <f t="shared" si="185"/>
        <v>0</v>
      </c>
      <c r="S117" s="229">
        <f t="shared" si="185"/>
        <v>0</v>
      </c>
      <c r="T117" s="229">
        <f t="shared" si="185"/>
        <v>0</v>
      </c>
      <c r="U117" s="229">
        <f t="shared" si="185"/>
        <v>0</v>
      </c>
      <c r="V117" s="229">
        <f t="shared" si="185"/>
        <v>0</v>
      </c>
      <c r="W117" s="229">
        <f t="shared" si="185"/>
        <v>0</v>
      </c>
      <c r="X117" s="229">
        <f t="shared" si="185"/>
        <v>0</v>
      </c>
      <c r="Y117" s="229">
        <f t="shared" si="185"/>
        <v>0</v>
      </c>
      <c r="Z117" s="229">
        <f t="shared" si="185"/>
        <v>0</v>
      </c>
      <c r="AA117" s="229">
        <f t="shared" ref="AA117:AJ126" si="186">IF($D117=AA$9,$E117*$G$3/2,IF(AND($C117+$E$3&gt;AA$8,AA$9&gt;$D117),$E117*$G$3,0))</f>
        <v>0</v>
      </c>
      <c r="AB117" s="229">
        <f t="shared" si="186"/>
        <v>0</v>
      </c>
      <c r="AC117" s="229">
        <f t="shared" si="186"/>
        <v>0</v>
      </c>
      <c r="AD117" s="229">
        <f t="shared" si="186"/>
        <v>0</v>
      </c>
      <c r="AE117" s="229">
        <f t="shared" si="186"/>
        <v>0</v>
      </c>
      <c r="AF117" s="229">
        <f t="shared" si="186"/>
        <v>0</v>
      </c>
      <c r="AG117" s="229">
        <f t="shared" si="186"/>
        <v>0</v>
      </c>
      <c r="AH117" s="229">
        <f t="shared" si="186"/>
        <v>0</v>
      </c>
      <c r="AI117" s="229">
        <f t="shared" si="186"/>
        <v>0</v>
      </c>
      <c r="AJ117" s="229">
        <f t="shared" si="186"/>
        <v>0</v>
      </c>
      <c r="AK117" s="229">
        <f t="shared" ref="AK117:AZ126" si="187">IF($D117=AK$9,$E117*$G$3/2,IF(AND($C117+$E$3&gt;AK$8,AK$9&gt;$D117),$E117*$G$3,0))</f>
        <v>0</v>
      </c>
      <c r="AL117" s="229">
        <f t="shared" si="187"/>
        <v>0</v>
      </c>
      <c r="AM117" s="229">
        <f t="shared" si="187"/>
        <v>0</v>
      </c>
      <c r="AN117" s="229">
        <f t="shared" si="187"/>
        <v>0</v>
      </c>
      <c r="AO117" s="229">
        <f t="shared" si="187"/>
        <v>0</v>
      </c>
      <c r="AP117" s="229">
        <f t="shared" si="187"/>
        <v>0</v>
      </c>
      <c r="AQ117" s="229">
        <f t="shared" si="187"/>
        <v>0</v>
      </c>
      <c r="AR117" s="229">
        <f t="shared" si="187"/>
        <v>0</v>
      </c>
      <c r="AS117" s="229">
        <f t="shared" si="187"/>
        <v>0</v>
      </c>
      <c r="AT117" s="229">
        <f t="shared" si="187"/>
        <v>0</v>
      </c>
      <c r="AU117" s="229">
        <f t="shared" si="187"/>
        <v>0</v>
      </c>
      <c r="AV117" s="229">
        <f t="shared" si="187"/>
        <v>0</v>
      </c>
      <c r="AW117" s="229">
        <f t="shared" si="187"/>
        <v>0</v>
      </c>
      <c r="AX117" s="229">
        <f t="shared" si="187"/>
        <v>0</v>
      </c>
      <c r="AY117" s="229">
        <f t="shared" si="187"/>
        <v>0</v>
      </c>
      <c r="AZ117" s="229">
        <f t="shared" si="187"/>
        <v>0</v>
      </c>
      <c r="BA117" s="229">
        <f t="shared" si="183"/>
        <v>0</v>
      </c>
      <c r="BB117" s="229">
        <f t="shared" si="183"/>
        <v>0</v>
      </c>
      <c r="BC117" s="229">
        <f t="shared" si="183"/>
        <v>0</v>
      </c>
      <c r="BD117" s="229">
        <f t="shared" si="183"/>
        <v>0</v>
      </c>
      <c r="BE117" s="229">
        <f t="shared" si="183"/>
        <v>0</v>
      </c>
      <c r="BF117" s="229">
        <f t="shared" si="183"/>
        <v>0</v>
      </c>
      <c r="BG117" s="229">
        <f t="shared" si="183"/>
        <v>0</v>
      </c>
      <c r="BH117" s="229">
        <f t="shared" si="183"/>
        <v>0</v>
      </c>
      <c r="BI117" s="229">
        <f t="shared" si="183"/>
        <v>0</v>
      </c>
      <c r="BJ117" s="229">
        <f t="shared" si="183"/>
        <v>0</v>
      </c>
      <c r="BK117" s="229">
        <f t="shared" si="183"/>
        <v>0</v>
      </c>
      <c r="BL117" s="229">
        <f t="shared" si="183"/>
        <v>0</v>
      </c>
      <c r="BM117" s="229">
        <f t="shared" si="183"/>
        <v>0</v>
      </c>
      <c r="BN117" s="229">
        <f t="shared" si="183"/>
        <v>0</v>
      </c>
      <c r="BO117" s="229">
        <f t="shared" si="183"/>
        <v>0</v>
      </c>
      <c r="BP117" s="229">
        <f t="shared" si="183"/>
        <v>0</v>
      </c>
      <c r="BQ117" s="229">
        <f t="shared" si="183"/>
        <v>0</v>
      </c>
      <c r="BR117" s="229">
        <f t="shared" si="183"/>
        <v>0</v>
      </c>
      <c r="BS117" s="229">
        <f t="shared" si="183"/>
        <v>0</v>
      </c>
      <c r="BT117" s="229">
        <f t="shared" si="183"/>
        <v>0</v>
      </c>
      <c r="BU117" s="229">
        <f t="shared" si="183"/>
        <v>0</v>
      </c>
      <c r="BV117" s="229">
        <f t="shared" si="183"/>
        <v>0</v>
      </c>
      <c r="BW117" s="229">
        <f t="shared" si="183"/>
        <v>0</v>
      </c>
      <c r="BX117" s="229">
        <f t="shared" si="183"/>
        <v>0</v>
      </c>
      <c r="BY117" s="229">
        <f t="shared" si="183"/>
        <v>0</v>
      </c>
      <c r="BZ117" s="229">
        <f t="shared" si="183"/>
        <v>0</v>
      </c>
    </row>
    <row r="118" spans="1:78" x14ac:dyDescent="0.2">
      <c r="A118" s="7" t="str">
        <f t="shared" si="181"/>
        <v>Roll-in 5</v>
      </c>
      <c r="B118" s="7">
        <f t="shared" si="181"/>
        <v>1</v>
      </c>
      <c r="C118" s="7">
        <f t="shared" si="170"/>
        <v>32</v>
      </c>
      <c r="D118" s="165">
        <f t="shared" si="169"/>
        <v>44439</v>
      </c>
      <c r="E118" s="77"/>
      <c r="F118" s="68"/>
      <c r="G118" s="229">
        <f t="shared" si="184"/>
        <v>0</v>
      </c>
      <c r="H118" s="229">
        <f t="shared" si="184"/>
        <v>0</v>
      </c>
      <c r="I118" s="229">
        <f t="shared" si="184"/>
        <v>0</v>
      </c>
      <c r="J118" s="229">
        <f t="shared" si="184"/>
        <v>0</v>
      </c>
      <c r="K118" s="229">
        <f t="shared" si="184"/>
        <v>0</v>
      </c>
      <c r="L118" s="229">
        <f t="shared" si="184"/>
        <v>0</v>
      </c>
      <c r="M118" s="229">
        <f t="shared" si="184"/>
        <v>0</v>
      </c>
      <c r="N118" s="229">
        <f t="shared" si="184"/>
        <v>0</v>
      </c>
      <c r="O118" s="229">
        <f t="shared" si="184"/>
        <v>0</v>
      </c>
      <c r="P118" s="229">
        <f t="shared" si="184"/>
        <v>0</v>
      </c>
      <c r="Q118" s="229">
        <f t="shared" si="185"/>
        <v>0</v>
      </c>
      <c r="R118" s="229">
        <f t="shared" si="185"/>
        <v>0</v>
      </c>
      <c r="S118" s="229">
        <f t="shared" si="185"/>
        <v>0</v>
      </c>
      <c r="T118" s="229">
        <f t="shared" si="185"/>
        <v>0</v>
      </c>
      <c r="U118" s="229">
        <f t="shared" si="185"/>
        <v>0</v>
      </c>
      <c r="V118" s="229">
        <f t="shared" si="185"/>
        <v>0</v>
      </c>
      <c r="W118" s="229">
        <f t="shared" si="185"/>
        <v>0</v>
      </c>
      <c r="X118" s="229">
        <f t="shared" si="185"/>
        <v>0</v>
      </c>
      <c r="Y118" s="229">
        <f t="shared" si="185"/>
        <v>0</v>
      </c>
      <c r="Z118" s="229">
        <f t="shared" si="185"/>
        <v>0</v>
      </c>
      <c r="AA118" s="229">
        <f t="shared" si="186"/>
        <v>0</v>
      </c>
      <c r="AB118" s="229">
        <f t="shared" si="186"/>
        <v>0</v>
      </c>
      <c r="AC118" s="229">
        <f t="shared" si="186"/>
        <v>0</v>
      </c>
      <c r="AD118" s="229">
        <f t="shared" si="186"/>
        <v>0</v>
      </c>
      <c r="AE118" s="229">
        <f t="shared" si="186"/>
        <v>0</v>
      </c>
      <c r="AF118" s="229">
        <f t="shared" si="186"/>
        <v>0</v>
      </c>
      <c r="AG118" s="229">
        <f t="shared" si="186"/>
        <v>0</v>
      </c>
      <c r="AH118" s="229">
        <f t="shared" si="186"/>
        <v>0</v>
      </c>
      <c r="AI118" s="229">
        <f t="shared" si="186"/>
        <v>0</v>
      </c>
      <c r="AJ118" s="229">
        <f t="shared" si="186"/>
        <v>0</v>
      </c>
      <c r="AK118" s="229">
        <f t="shared" si="187"/>
        <v>0</v>
      </c>
      <c r="AL118" s="229">
        <f t="shared" si="187"/>
        <v>0</v>
      </c>
      <c r="AM118" s="229">
        <f t="shared" si="187"/>
        <v>0</v>
      </c>
      <c r="AN118" s="229">
        <f t="shared" si="187"/>
        <v>0</v>
      </c>
      <c r="AO118" s="229">
        <f t="shared" si="183"/>
        <v>0</v>
      </c>
      <c r="AP118" s="229">
        <f t="shared" si="183"/>
        <v>0</v>
      </c>
      <c r="AQ118" s="229">
        <f t="shared" si="183"/>
        <v>0</v>
      </c>
      <c r="AR118" s="229">
        <f t="shared" si="183"/>
        <v>0</v>
      </c>
      <c r="AS118" s="229">
        <f t="shared" si="183"/>
        <v>0</v>
      </c>
      <c r="AT118" s="229">
        <f t="shared" si="183"/>
        <v>0</v>
      </c>
      <c r="AU118" s="229">
        <f t="shared" si="183"/>
        <v>0</v>
      </c>
      <c r="AV118" s="229">
        <f t="shared" si="183"/>
        <v>0</v>
      </c>
      <c r="AW118" s="229">
        <f t="shared" si="183"/>
        <v>0</v>
      </c>
      <c r="AX118" s="229">
        <f t="shared" si="183"/>
        <v>0</v>
      </c>
      <c r="AY118" s="229">
        <f t="shared" si="183"/>
        <v>0</v>
      </c>
      <c r="AZ118" s="229">
        <f t="shared" si="183"/>
        <v>0</v>
      </c>
      <c r="BA118" s="229">
        <f t="shared" si="183"/>
        <v>0</v>
      </c>
      <c r="BB118" s="229">
        <f t="shared" si="183"/>
        <v>0</v>
      </c>
      <c r="BC118" s="229">
        <f t="shared" si="183"/>
        <v>0</v>
      </c>
      <c r="BD118" s="229">
        <f t="shared" si="183"/>
        <v>0</v>
      </c>
      <c r="BE118" s="229">
        <f t="shared" si="183"/>
        <v>0</v>
      </c>
      <c r="BF118" s="229">
        <f t="shared" si="183"/>
        <v>0</v>
      </c>
      <c r="BG118" s="229">
        <f t="shared" si="183"/>
        <v>0</v>
      </c>
      <c r="BH118" s="229">
        <f t="shared" si="183"/>
        <v>0</v>
      </c>
      <c r="BI118" s="229">
        <f t="shared" si="183"/>
        <v>0</v>
      </c>
      <c r="BJ118" s="229">
        <f t="shared" si="183"/>
        <v>0</v>
      </c>
      <c r="BK118" s="229">
        <f t="shared" si="183"/>
        <v>0</v>
      </c>
      <c r="BL118" s="229">
        <f t="shared" si="183"/>
        <v>0</v>
      </c>
      <c r="BM118" s="229">
        <f t="shared" si="183"/>
        <v>0</v>
      </c>
      <c r="BN118" s="229">
        <f t="shared" si="183"/>
        <v>0</v>
      </c>
      <c r="BO118" s="229">
        <f t="shared" si="183"/>
        <v>0</v>
      </c>
      <c r="BP118" s="229">
        <f t="shared" si="183"/>
        <v>0</v>
      </c>
      <c r="BQ118" s="229">
        <f t="shared" si="183"/>
        <v>0</v>
      </c>
      <c r="BR118" s="229">
        <f t="shared" si="183"/>
        <v>0</v>
      </c>
      <c r="BS118" s="229">
        <f t="shared" si="183"/>
        <v>0</v>
      </c>
      <c r="BT118" s="229">
        <f t="shared" si="183"/>
        <v>0</v>
      </c>
      <c r="BU118" s="229">
        <f t="shared" si="183"/>
        <v>0</v>
      </c>
      <c r="BV118" s="229">
        <f t="shared" si="183"/>
        <v>0</v>
      </c>
      <c r="BW118" s="229">
        <f t="shared" si="183"/>
        <v>0</v>
      </c>
      <c r="BX118" s="229">
        <f t="shared" si="183"/>
        <v>0</v>
      </c>
      <c r="BY118" s="229">
        <f t="shared" si="183"/>
        <v>0</v>
      </c>
      <c r="BZ118" s="229">
        <f t="shared" si="183"/>
        <v>0</v>
      </c>
    </row>
    <row r="119" spans="1:78" x14ac:dyDescent="0.2">
      <c r="A119" s="7" t="str">
        <f t="shared" si="181"/>
        <v>Roll-in 6</v>
      </c>
      <c r="B119" s="7">
        <f t="shared" si="181"/>
        <v>1</v>
      </c>
      <c r="C119" s="7">
        <f t="shared" si="170"/>
        <v>33</v>
      </c>
      <c r="D119" s="165">
        <f t="shared" si="169"/>
        <v>44469</v>
      </c>
      <c r="E119" s="77"/>
      <c r="F119" s="68"/>
      <c r="G119" s="229">
        <f t="shared" si="184"/>
        <v>0</v>
      </c>
      <c r="H119" s="229">
        <f t="shared" si="184"/>
        <v>0</v>
      </c>
      <c r="I119" s="229">
        <f t="shared" si="184"/>
        <v>0</v>
      </c>
      <c r="J119" s="229">
        <f t="shared" si="184"/>
        <v>0</v>
      </c>
      <c r="K119" s="229">
        <f t="shared" si="184"/>
        <v>0</v>
      </c>
      <c r="L119" s="229">
        <f t="shared" si="184"/>
        <v>0</v>
      </c>
      <c r="M119" s="229">
        <f t="shared" si="184"/>
        <v>0</v>
      </c>
      <c r="N119" s="229">
        <f t="shared" si="184"/>
        <v>0</v>
      </c>
      <c r="O119" s="229">
        <f t="shared" si="184"/>
        <v>0</v>
      </c>
      <c r="P119" s="229">
        <f t="shared" si="184"/>
        <v>0</v>
      </c>
      <c r="Q119" s="229">
        <f t="shared" si="185"/>
        <v>0</v>
      </c>
      <c r="R119" s="229">
        <f t="shared" si="185"/>
        <v>0</v>
      </c>
      <c r="S119" s="229">
        <f t="shared" si="185"/>
        <v>0</v>
      </c>
      <c r="T119" s="229">
        <f t="shared" si="185"/>
        <v>0</v>
      </c>
      <c r="U119" s="229">
        <f t="shared" si="185"/>
        <v>0</v>
      </c>
      <c r="V119" s="229">
        <f t="shared" si="185"/>
        <v>0</v>
      </c>
      <c r="W119" s="229">
        <f t="shared" si="185"/>
        <v>0</v>
      </c>
      <c r="X119" s="229">
        <f t="shared" si="185"/>
        <v>0</v>
      </c>
      <c r="Y119" s="229">
        <f t="shared" si="185"/>
        <v>0</v>
      </c>
      <c r="Z119" s="229">
        <f t="shared" si="185"/>
        <v>0</v>
      </c>
      <c r="AA119" s="229">
        <f t="shared" si="186"/>
        <v>0</v>
      </c>
      <c r="AB119" s="229">
        <f t="shared" si="186"/>
        <v>0</v>
      </c>
      <c r="AC119" s="229">
        <f t="shared" si="186"/>
        <v>0</v>
      </c>
      <c r="AD119" s="229">
        <f t="shared" si="186"/>
        <v>0</v>
      </c>
      <c r="AE119" s="229">
        <f t="shared" si="186"/>
        <v>0</v>
      </c>
      <c r="AF119" s="229">
        <f t="shared" si="186"/>
        <v>0</v>
      </c>
      <c r="AG119" s="229">
        <f t="shared" si="186"/>
        <v>0</v>
      </c>
      <c r="AH119" s="229">
        <f t="shared" si="186"/>
        <v>0</v>
      </c>
      <c r="AI119" s="229">
        <f t="shared" si="186"/>
        <v>0</v>
      </c>
      <c r="AJ119" s="229">
        <f t="shared" si="186"/>
        <v>0</v>
      </c>
      <c r="AK119" s="229">
        <f t="shared" si="187"/>
        <v>0</v>
      </c>
      <c r="AL119" s="229">
        <f t="shared" si="187"/>
        <v>0</v>
      </c>
      <c r="AM119" s="229">
        <f t="shared" si="187"/>
        <v>0</v>
      </c>
      <c r="AN119" s="229">
        <f t="shared" si="187"/>
        <v>0</v>
      </c>
      <c r="AO119" s="229">
        <f t="shared" si="183"/>
        <v>0</v>
      </c>
      <c r="AP119" s="229">
        <f t="shared" si="183"/>
        <v>0</v>
      </c>
      <c r="AQ119" s="229">
        <f t="shared" si="183"/>
        <v>0</v>
      </c>
      <c r="AR119" s="229">
        <f t="shared" si="183"/>
        <v>0</v>
      </c>
      <c r="AS119" s="229">
        <f t="shared" si="183"/>
        <v>0</v>
      </c>
      <c r="AT119" s="229">
        <f t="shared" si="183"/>
        <v>0</v>
      </c>
      <c r="AU119" s="229">
        <f t="shared" si="183"/>
        <v>0</v>
      </c>
      <c r="AV119" s="229">
        <f t="shared" si="183"/>
        <v>0</v>
      </c>
      <c r="AW119" s="229">
        <f t="shared" si="183"/>
        <v>0</v>
      </c>
      <c r="AX119" s="229">
        <f t="shared" si="183"/>
        <v>0</v>
      </c>
      <c r="AY119" s="229">
        <f t="shared" si="183"/>
        <v>0</v>
      </c>
      <c r="AZ119" s="229">
        <f t="shared" si="183"/>
        <v>0</v>
      </c>
      <c r="BA119" s="229">
        <f t="shared" si="183"/>
        <v>0</v>
      </c>
      <c r="BB119" s="229">
        <f t="shared" si="183"/>
        <v>0</v>
      </c>
      <c r="BC119" s="229">
        <f t="shared" si="183"/>
        <v>0</v>
      </c>
      <c r="BD119" s="229">
        <f t="shared" si="183"/>
        <v>0</v>
      </c>
      <c r="BE119" s="229">
        <f t="shared" si="183"/>
        <v>0</v>
      </c>
      <c r="BF119" s="229">
        <f t="shared" si="183"/>
        <v>0</v>
      </c>
      <c r="BG119" s="229">
        <f t="shared" si="183"/>
        <v>0</v>
      </c>
      <c r="BH119" s="229">
        <f t="shared" si="183"/>
        <v>0</v>
      </c>
      <c r="BI119" s="229">
        <f t="shared" si="183"/>
        <v>0</v>
      </c>
      <c r="BJ119" s="229">
        <f t="shared" si="183"/>
        <v>0</v>
      </c>
      <c r="BK119" s="229">
        <f t="shared" si="183"/>
        <v>0</v>
      </c>
      <c r="BL119" s="229">
        <f t="shared" si="183"/>
        <v>0</v>
      </c>
      <c r="BM119" s="229">
        <f t="shared" si="183"/>
        <v>0</v>
      </c>
      <c r="BN119" s="229">
        <f t="shared" si="183"/>
        <v>0</v>
      </c>
      <c r="BO119" s="229">
        <f t="shared" si="183"/>
        <v>0</v>
      </c>
      <c r="BP119" s="229">
        <f t="shared" si="183"/>
        <v>0</v>
      </c>
      <c r="BQ119" s="229">
        <f t="shared" si="183"/>
        <v>0</v>
      </c>
      <c r="BR119" s="229">
        <f t="shared" si="183"/>
        <v>0</v>
      </c>
      <c r="BS119" s="229">
        <f t="shared" si="183"/>
        <v>0</v>
      </c>
      <c r="BT119" s="229">
        <f t="shared" si="183"/>
        <v>0</v>
      </c>
      <c r="BU119" s="229">
        <f t="shared" si="183"/>
        <v>0</v>
      </c>
      <c r="BV119" s="229">
        <f t="shared" si="183"/>
        <v>0</v>
      </c>
      <c r="BW119" s="229">
        <f t="shared" si="183"/>
        <v>0</v>
      </c>
      <c r="BX119" s="229">
        <f t="shared" si="183"/>
        <v>0</v>
      </c>
      <c r="BY119" s="229">
        <f t="shared" si="183"/>
        <v>0</v>
      </c>
      <c r="BZ119" s="229">
        <f t="shared" si="183"/>
        <v>0</v>
      </c>
    </row>
    <row r="120" spans="1:78" x14ac:dyDescent="0.2">
      <c r="A120" s="7" t="str">
        <f t="shared" si="181"/>
        <v>Roll-in 6</v>
      </c>
      <c r="B120" s="7">
        <f t="shared" si="181"/>
        <v>1</v>
      </c>
      <c r="C120" s="7">
        <f t="shared" si="170"/>
        <v>34</v>
      </c>
      <c r="D120" s="165">
        <f t="shared" ref="D120:D146" si="188">D45</f>
        <v>44500</v>
      </c>
      <c r="E120" s="77"/>
      <c r="F120" s="68"/>
      <c r="G120" s="229">
        <f t="shared" si="184"/>
        <v>0</v>
      </c>
      <c r="H120" s="229">
        <f t="shared" si="184"/>
        <v>0</v>
      </c>
      <c r="I120" s="229">
        <f t="shared" si="184"/>
        <v>0</v>
      </c>
      <c r="J120" s="229">
        <f t="shared" si="184"/>
        <v>0</v>
      </c>
      <c r="K120" s="229">
        <f t="shared" si="184"/>
        <v>0</v>
      </c>
      <c r="L120" s="229">
        <f t="shared" si="184"/>
        <v>0</v>
      </c>
      <c r="M120" s="229">
        <f t="shared" si="184"/>
        <v>0</v>
      </c>
      <c r="N120" s="229">
        <f t="shared" si="184"/>
        <v>0</v>
      </c>
      <c r="O120" s="229">
        <f t="shared" si="184"/>
        <v>0</v>
      </c>
      <c r="P120" s="229">
        <f t="shared" si="184"/>
        <v>0</v>
      </c>
      <c r="Q120" s="229">
        <f t="shared" si="185"/>
        <v>0</v>
      </c>
      <c r="R120" s="229">
        <f t="shared" si="185"/>
        <v>0</v>
      </c>
      <c r="S120" s="229">
        <f t="shared" si="185"/>
        <v>0</v>
      </c>
      <c r="T120" s="229">
        <f t="shared" si="185"/>
        <v>0</v>
      </c>
      <c r="U120" s="229">
        <f t="shared" si="185"/>
        <v>0</v>
      </c>
      <c r="V120" s="229">
        <f t="shared" si="185"/>
        <v>0</v>
      </c>
      <c r="W120" s="229">
        <f t="shared" si="185"/>
        <v>0</v>
      </c>
      <c r="X120" s="229">
        <f t="shared" si="185"/>
        <v>0</v>
      </c>
      <c r="Y120" s="229">
        <f t="shared" si="185"/>
        <v>0</v>
      </c>
      <c r="Z120" s="229">
        <f t="shared" si="185"/>
        <v>0</v>
      </c>
      <c r="AA120" s="229">
        <f t="shared" si="186"/>
        <v>0</v>
      </c>
      <c r="AB120" s="229">
        <f t="shared" si="186"/>
        <v>0</v>
      </c>
      <c r="AC120" s="229">
        <f t="shared" si="186"/>
        <v>0</v>
      </c>
      <c r="AD120" s="229">
        <f t="shared" si="186"/>
        <v>0</v>
      </c>
      <c r="AE120" s="229">
        <f t="shared" si="186"/>
        <v>0</v>
      </c>
      <c r="AF120" s="229">
        <f t="shared" si="186"/>
        <v>0</v>
      </c>
      <c r="AG120" s="229">
        <f t="shared" si="186"/>
        <v>0</v>
      </c>
      <c r="AH120" s="229">
        <f t="shared" si="186"/>
        <v>0</v>
      </c>
      <c r="AI120" s="229">
        <f t="shared" si="186"/>
        <v>0</v>
      </c>
      <c r="AJ120" s="229">
        <f t="shared" si="186"/>
        <v>0</v>
      </c>
      <c r="AK120" s="229">
        <f t="shared" si="187"/>
        <v>0</v>
      </c>
      <c r="AL120" s="229">
        <f t="shared" si="187"/>
        <v>0</v>
      </c>
      <c r="AM120" s="229">
        <f t="shared" si="187"/>
        <v>0</v>
      </c>
      <c r="AN120" s="229">
        <f t="shared" si="187"/>
        <v>0</v>
      </c>
      <c r="AO120" s="229">
        <f t="shared" si="183"/>
        <v>0</v>
      </c>
      <c r="AP120" s="229">
        <f t="shared" si="183"/>
        <v>0</v>
      </c>
      <c r="AQ120" s="229">
        <f t="shared" si="183"/>
        <v>0</v>
      </c>
      <c r="AR120" s="229">
        <f t="shared" si="183"/>
        <v>0</v>
      </c>
      <c r="AS120" s="229">
        <f t="shared" si="183"/>
        <v>0</v>
      </c>
      <c r="AT120" s="229">
        <f t="shared" si="183"/>
        <v>0</v>
      </c>
      <c r="AU120" s="229">
        <f t="shared" si="183"/>
        <v>0</v>
      </c>
      <c r="AV120" s="229">
        <f t="shared" si="183"/>
        <v>0</v>
      </c>
      <c r="AW120" s="229">
        <f t="shared" si="183"/>
        <v>0</v>
      </c>
      <c r="AX120" s="229">
        <f t="shared" si="183"/>
        <v>0</v>
      </c>
      <c r="AY120" s="229">
        <f t="shared" si="183"/>
        <v>0</v>
      </c>
      <c r="AZ120" s="229">
        <f t="shared" si="183"/>
        <v>0</v>
      </c>
      <c r="BA120" s="229">
        <f t="shared" si="183"/>
        <v>0</v>
      </c>
      <c r="BB120" s="229">
        <f t="shared" si="183"/>
        <v>0</v>
      </c>
      <c r="BC120" s="229">
        <f t="shared" si="183"/>
        <v>0</v>
      </c>
      <c r="BD120" s="229">
        <f t="shared" si="183"/>
        <v>0</v>
      </c>
      <c r="BE120" s="229">
        <f t="shared" si="183"/>
        <v>0</v>
      </c>
      <c r="BF120" s="229">
        <f t="shared" si="183"/>
        <v>0</v>
      </c>
      <c r="BG120" s="229">
        <f t="shared" si="183"/>
        <v>0</v>
      </c>
      <c r="BH120" s="229">
        <f t="shared" si="183"/>
        <v>0</v>
      </c>
      <c r="BI120" s="229">
        <f t="shared" si="183"/>
        <v>0</v>
      </c>
      <c r="BJ120" s="229">
        <f t="shared" si="183"/>
        <v>0</v>
      </c>
      <c r="BK120" s="229">
        <f t="shared" si="183"/>
        <v>0</v>
      </c>
      <c r="BL120" s="229">
        <f t="shared" si="183"/>
        <v>0</v>
      </c>
      <c r="BM120" s="229">
        <f t="shared" si="183"/>
        <v>0</v>
      </c>
      <c r="BN120" s="229">
        <f t="shared" si="183"/>
        <v>0</v>
      </c>
      <c r="BO120" s="229">
        <f t="shared" si="183"/>
        <v>0</v>
      </c>
      <c r="BP120" s="229">
        <f t="shared" si="183"/>
        <v>0</v>
      </c>
      <c r="BQ120" s="229">
        <f t="shared" si="183"/>
        <v>0</v>
      </c>
      <c r="BR120" s="229">
        <f t="shared" si="183"/>
        <v>0</v>
      </c>
      <c r="BS120" s="229">
        <f t="shared" si="183"/>
        <v>0</v>
      </c>
      <c r="BT120" s="229">
        <f t="shared" si="183"/>
        <v>0</v>
      </c>
      <c r="BU120" s="229">
        <f t="shared" si="183"/>
        <v>0</v>
      </c>
      <c r="BV120" s="229">
        <f t="shared" si="183"/>
        <v>0</v>
      </c>
      <c r="BW120" s="229">
        <f t="shared" si="183"/>
        <v>0</v>
      </c>
      <c r="BX120" s="229">
        <f t="shared" si="183"/>
        <v>0</v>
      </c>
      <c r="BY120" s="229">
        <f t="shared" si="183"/>
        <v>0</v>
      </c>
      <c r="BZ120" s="229">
        <f t="shared" si="183"/>
        <v>0</v>
      </c>
    </row>
    <row r="121" spans="1:78" x14ac:dyDescent="0.2">
      <c r="A121" s="7" t="str">
        <f t="shared" si="181"/>
        <v>Roll-in 6</v>
      </c>
      <c r="B121" s="7">
        <f t="shared" si="181"/>
        <v>1</v>
      </c>
      <c r="C121" s="7">
        <f t="shared" si="170"/>
        <v>35</v>
      </c>
      <c r="D121" s="165">
        <f t="shared" si="188"/>
        <v>44530</v>
      </c>
      <c r="E121" s="77"/>
      <c r="F121" s="68"/>
      <c r="G121" s="229">
        <f t="shared" si="184"/>
        <v>0</v>
      </c>
      <c r="H121" s="229">
        <f t="shared" si="184"/>
        <v>0</v>
      </c>
      <c r="I121" s="229">
        <f t="shared" si="184"/>
        <v>0</v>
      </c>
      <c r="J121" s="229">
        <f t="shared" si="184"/>
        <v>0</v>
      </c>
      <c r="K121" s="229">
        <f t="shared" si="184"/>
        <v>0</v>
      </c>
      <c r="L121" s="229">
        <f t="shared" si="184"/>
        <v>0</v>
      </c>
      <c r="M121" s="229">
        <f t="shared" si="184"/>
        <v>0</v>
      </c>
      <c r="N121" s="229">
        <f t="shared" si="184"/>
        <v>0</v>
      </c>
      <c r="O121" s="229">
        <f t="shared" si="184"/>
        <v>0</v>
      </c>
      <c r="P121" s="229">
        <f t="shared" si="184"/>
        <v>0</v>
      </c>
      <c r="Q121" s="229">
        <f t="shared" si="185"/>
        <v>0</v>
      </c>
      <c r="R121" s="229">
        <f t="shared" si="185"/>
        <v>0</v>
      </c>
      <c r="S121" s="229">
        <f t="shared" si="185"/>
        <v>0</v>
      </c>
      <c r="T121" s="229">
        <f t="shared" si="185"/>
        <v>0</v>
      </c>
      <c r="U121" s="229">
        <f t="shared" si="185"/>
        <v>0</v>
      </c>
      <c r="V121" s="229">
        <f t="shared" si="185"/>
        <v>0</v>
      </c>
      <c r="W121" s="229">
        <f t="shared" si="185"/>
        <v>0</v>
      </c>
      <c r="X121" s="229">
        <f t="shared" si="185"/>
        <v>0</v>
      </c>
      <c r="Y121" s="229">
        <f t="shared" si="185"/>
        <v>0</v>
      </c>
      <c r="Z121" s="229">
        <f t="shared" si="185"/>
        <v>0</v>
      </c>
      <c r="AA121" s="229">
        <f t="shared" si="186"/>
        <v>0</v>
      </c>
      <c r="AB121" s="229">
        <f t="shared" si="186"/>
        <v>0</v>
      </c>
      <c r="AC121" s="229">
        <f t="shared" si="186"/>
        <v>0</v>
      </c>
      <c r="AD121" s="229">
        <f t="shared" si="186"/>
        <v>0</v>
      </c>
      <c r="AE121" s="229">
        <f t="shared" si="186"/>
        <v>0</v>
      </c>
      <c r="AF121" s="229">
        <f t="shared" si="186"/>
        <v>0</v>
      </c>
      <c r="AG121" s="229">
        <f t="shared" si="186"/>
        <v>0</v>
      </c>
      <c r="AH121" s="229">
        <f t="shared" si="186"/>
        <v>0</v>
      </c>
      <c r="AI121" s="229">
        <f t="shared" si="186"/>
        <v>0</v>
      </c>
      <c r="AJ121" s="229">
        <f t="shared" si="186"/>
        <v>0</v>
      </c>
      <c r="AK121" s="229">
        <f t="shared" si="187"/>
        <v>0</v>
      </c>
      <c r="AL121" s="229">
        <f t="shared" si="187"/>
        <v>0</v>
      </c>
      <c r="AM121" s="229">
        <f t="shared" si="187"/>
        <v>0</v>
      </c>
      <c r="AN121" s="229">
        <f t="shared" si="187"/>
        <v>0</v>
      </c>
      <c r="AO121" s="229">
        <f t="shared" si="183"/>
        <v>0</v>
      </c>
      <c r="AP121" s="229">
        <f t="shared" si="183"/>
        <v>0</v>
      </c>
      <c r="AQ121" s="229">
        <f t="shared" si="183"/>
        <v>0</v>
      </c>
      <c r="AR121" s="229">
        <f t="shared" si="183"/>
        <v>0</v>
      </c>
      <c r="AS121" s="229">
        <f t="shared" si="183"/>
        <v>0</v>
      </c>
      <c r="AT121" s="229">
        <f t="shared" si="183"/>
        <v>0</v>
      </c>
      <c r="AU121" s="229">
        <f t="shared" si="183"/>
        <v>0</v>
      </c>
      <c r="AV121" s="229">
        <f t="shared" si="183"/>
        <v>0</v>
      </c>
      <c r="AW121" s="229">
        <f t="shared" si="183"/>
        <v>0</v>
      </c>
      <c r="AX121" s="229">
        <f t="shared" si="183"/>
        <v>0</v>
      </c>
      <c r="AY121" s="229">
        <f t="shared" si="183"/>
        <v>0</v>
      </c>
      <c r="AZ121" s="229">
        <f t="shared" si="183"/>
        <v>0</v>
      </c>
      <c r="BA121" s="229">
        <f t="shared" si="183"/>
        <v>0</v>
      </c>
      <c r="BB121" s="229">
        <f t="shared" si="183"/>
        <v>0</v>
      </c>
      <c r="BC121" s="229">
        <f t="shared" si="183"/>
        <v>0</v>
      </c>
      <c r="BD121" s="229">
        <f t="shared" si="183"/>
        <v>0</v>
      </c>
      <c r="BE121" s="229">
        <f t="shared" si="183"/>
        <v>0</v>
      </c>
      <c r="BF121" s="229">
        <f t="shared" si="183"/>
        <v>0</v>
      </c>
      <c r="BG121" s="229">
        <f t="shared" si="183"/>
        <v>0</v>
      </c>
      <c r="BH121" s="229">
        <f t="shared" si="183"/>
        <v>0</v>
      </c>
      <c r="BI121" s="229">
        <f t="shared" si="183"/>
        <v>0</v>
      </c>
      <c r="BJ121" s="229">
        <f t="shared" si="183"/>
        <v>0</v>
      </c>
      <c r="BK121" s="229">
        <f t="shared" si="183"/>
        <v>0</v>
      </c>
      <c r="BL121" s="229">
        <f t="shared" si="183"/>
        <v>0</v>
      </c>
      <c r="BM121" s="229">
        <f t="shared" si="183"/>
        <v>0</v>
      </c>
      <c r="BN121" s="229">
        <f t="shared" si="183"/>
        <v>0</v>
      </c>
      <c r="BO121" s="229">
        <f t="shared" si="183"/>
        <v>0</v>
      </c>
      <c r="BP121" s="229">
        <f t="shared" si="183"/>
        <v>0</v>
      </c>
      <c r="BQ121" s="229">
        <f t="shared" si="183"/>
        <v>0</v>
      </c>
      <c r="BR121" s="229">
        <f t="shared" si="183"/>
        <v>0</v>
      </c>
      <c r="BS121" s="229">
        <f t="shared" si="183"/>
        <v>0</v>
      </c>
      <c r="BT121" s="229">
        <f t="shared" ref="AO121:BZ128" si="189">IF($D121=BT$9,$E121*$G$3/2,IF(AND($C121+$E$3&gt;BT$8,BT$9&gt;$D121),$E121*$G$3,0))</f>
        <v>0</v>
      </c>
      <c r="BU121" s="229">
        <f t="shared" si="189"/>
        <v>0</v>
      </c>
      <c r="BV121" s="229">
        <f t="shared" si="189"/>
        <v>0</v>
      </c>
      <c r="BW121" s="229">
        <f t="shared" si="189"/>
        <v>0</v>
      </c>
      <c r="BX121" s="229">
        <f t="shared" si="189"/>
        <v>0</v>
      </c>
      <c r="BY121" s="229">
        <f t="shared" si="189"/>
        <v>0</v>
      </c>
      <c r="BZ121" s="229">
        <f t="shared" si="189"/>
        <v>0</v>
      </c>
    </row>
    <row r="122" spans="1:78" x14ac:dyDescent="0.2">
      <c r="A122" s="7" t="str">
        <f t="shared" si="181"/>
        <v>Roll-in 6</v>
      </c>
      <c r="B122" s="7">
        <f t="shared" si="181"/>
        <v>0</v>
      </c>
      <c r="C122" s="7">
        <f t="shared" si="170"/>
        <v>36</v>
      </c>
      <c r="D122" s="165">
        <f t="shared" si="188"/>
        <v>44561</v>
      </c>
      <c r="E122" s="77"/>
      <c r="F122" s="68"/>
      <c r="G122" s="229">
        <f t="shared" si="184"/>
        <v>0</v>
      </c>
      <c r="H122" s="229">
        <f t="shared" si="184"/>
        <v>0</v>
      </c>
      <c r="I122" s="229">
        <f t="shared" si="184"/>
        <v>0</v>
      </c>
      <c r="J122" s="229">
        <f t="shared" si="184"/>
        <v>0</v>
      </c>
      <c r="K122" s="229">
        <f t="shared" si="184"/>
        <v>0</v>
      </c>
      <c r="L122" s="229">
        <f t="shared" si="184"/>
        <v>0</v>
      </c>
      <c r="M122" s="229">
        <f t="shared" si="184"/>
        <v>0</v>
      </c>
      <c r="N122" s="229">
        <f t="shared" si="184"/>
        <v>0</v>
      </c>
      <c r="O122" s="229">
        <f t="shared" si="184"/>
        <v>0</v>
      </c>
      <c r="P122" s="229">
        <f t="shared" si="184"/>
        <v>0</v>
      </c>
      <c r="Q122" s="229">
        <f t="shared" si="185"/>
        <v>0</v>
      </c>
      <c r="R122" s="229">
        <f t="shared" si="185"/>
        <v>0</v>
      </c>
      <c r="S122" s="229">
        <f t="shared" si="185"/>
        <v>0</v>
      </c>
      <c r="T122" s="229">
        <f t="shared" si="185"/>
        <v>0</v>
      </c>
      <c r="U122" s="229">
        <f t="shared" si="185"/>
        <v>0</v>
      </c>
      <c r="V122" s="229">
        <f t="shared" si="185"/>
        <v>0</v>
      </c>
      <c r="W122" s="229">
        <f t="shared" si="185"/>
        <v>0</v>
      </c>
      <c r="X122" s="229">
        <f t="shared" si="185"/>
        <v>0</v>
      </c>
      <c r="Y122" s="229">
        <f t="shared" si="185"/>
        <v>0</v>
      </c>
      <c r="Z122" s="229">
        <f t="shared" si="185"/>
        <v>0</v>
      </c>
      <c r="AA122" s="229">
        <f t="shared" si="186"/>
        <v>0</v>
      </c>
      <c r="AB122" s="229">
        <f t="shared" si="186"/>
        <v>0</v>
      </c>
      <c r="AC122" s="229">
        <f t="shared" si="186"/>
        <v>0</v>
      </c>
      <c r="AD122" s="229">
        <f t="shared" si="186"/>
        <v>0</v>
      </c>
      <c r="AE122" s="229">
        <f t="shared" si="186"/>
        <v>0</v>
      </c>
      <c r="AF122" s="229">
        <f t="shared" si="186"/>
        <v>0</v>
      </c>
      <c r="AG122" s="229">
        <f t="shared" si="186"/>
        <v>0</v>
      </c>
      <c r="AH122" s="229">
        <f t="shared" si="186"/>
        <v>0</v>
      </c>
      <c r="AI122" s="229">
        <f t="shared" si="186"/>
        <v>0</v>
      </c>
      <c r="AJ122" s="229">
        <f t="shared" si="186"/>
        <v>0</v>
      </c>
      <c r="AK122" s="229">
        <f t="shared" si="187"/>
        <v>0</v>
      </c>
      <c r="AL122" s="229">
        <f t="shared" si="187"/>
        <v>0</v>
      </c>
      <c r="AM122" s="229">
        <f t="shared" si="187"/>
        <v>0</v>
      </c>
      <c r="AN122" s="229">
        <f t="shared" si="187"/>
        <v>0</v>
      </c>
      <c r="AO122" s="229">
        <f t="shared" si="189"/>
        <v>0</v>
      </c>
      <c r="AP122" s="229">
        <f t="shared" si="189"/>
        <v>0</v>
      </c>
      <c r="AQ122" s="229">
        <f t="shared" si="189"/>
        <v>0</v>
      </c>
      <c r="AR122" s="229">
        <f t="shared" si="189"/>
        <v>0</v>
      </c>
      <c r="AS122" s="229">
        <f t="shared" si="189"/>
        <v>0</v>
      </c>
      <c r="AT122" s="229">
        <f t="shared" si="189"/>
        <v>0</v>
      </c>
      <c r="AU122" s="229">
        <f t="shared" si="189"/>
        <v>0</v>
      </c>
      <c r="AV122" s="229">
        <f t="shared" si="189"/>
        <v>0</v>
      </c>
      <c r="AW122" s="229">
        <f t="shared" si="189"/>
        <v>0</v>
      </c>
      <c r="AX122" s="229">
        <f t="shared" si="189"/>
        <v>0</v>
      </c>
      <c r="AY122" s="229">
        <f t="shared" si="189"/>
        <v>0</v>
      </c>
      <c r="AZ122" s="229">
        <f t="shared" si="189"/>
        <v>0</v>
      </c>
      <c r="BA122" s="229">
        <f t="shared" si="189"/>
        <v>0</v>
      </c>
      <c r="BB122" s="229">
        <f t="shared" si="189"/>
        <v>0</v>
      </c>
      <c r="BC122" s="229">
        <f t="shared" si="189"/>
        <v>0</v>
      </c>
      <c r="BD122" s="229">
        <f t="shared" si="189"/>
        <v>0</v>
      </c>
      <c r="BE122" s="229">
        <f t="shared" si="189"/>
        <v>0</v>
      </c>
      <c r="BF122" s="229">
        <f t="shared" si="189"/>
        <v>0</v>
      </c>
      <c r="BG122" s="229">
        <f t="shared" si="189"/>
        <v>0</v>
      </c>
      <c r="BH122" s="229">
        <f t="shared" si="189"/>
        <v>0</v>
      </c>
      <c r="BI122" s="229">
        <f t="shared" si="189"/>
        <v>0</v>
      </c>
      <c r="BJ122" s="229">
        <f t="shared" si="189"/>
        <v>0</v>
      </c>
      <c r="BK122" s="229">
        <f t="shared" si="189"/>
        <v>0</v>
      </c>
      <c r="BL122" s="229">
        <f t="shared" si="189"/>
        <v>0</v>
      </c>
      <c r="BM122" s="229">
        <f t="shared" si="189"/>
        <v>0</v>
      </c>
      <c r="BN122" s="229">
        <f t="shared" si="189"/>
        <v>0</v>
      </c>
      <c r="BO122" s="229">
        <f t="shared" si="189"/>
        <v>0</v>
      </c>
      <c r="BP122" s="229">
        <f t="shared" si="189"/>
        <v>0</v>
      </c>
      <c r="BQ122" s="229">
        <f t="shared" si="189"/>
        <v>0</v>
      </c>
      <c r="BR122" s="229">
        <f t="shared" si="189"/>
        <v>0</v>
      </c>
      <c r="BS122" s="229">
        <f t="shared" si="189"/>
        <v>0</v>
      </c>
      <c r="BT122" s="229">
        <f t="shared" si="189"/>
        <v>0</v>
      </c>
      <c r="BU122" s="229">
        <f t="shared" si="189"/>
        <v>0</v>
      </c>
      <c r="BV122" s="229">
        <f t="shared" si="189"/>
        <v>0</v>
      </c>
      <c r="BW122" s="229">
        <f t="shared" si="189"/>
        <v>0</v>
      </c>
      <c r="BX122" s="229">
        <f t="shared" si="189"/>
        <v>0</v>
      </c>
      <c r="BY122" s="229">
        <f t="shared" si="189"/>
        <v>0</v>
      </c>
      <c r="BZ122" s="229">
        <f t="shared" si="189"/>
        <v>0</v>
      </c>
    </row>
    <row r="123" spans="1:78" x14ac:dyDescent="0.2">
      <c r="A123" s="7" t="str">
        <f t="shared" si="181"/>
        <v>Roll-in 6</v>
      </c>
      <c r="B123" s="7">
        <f t="shared" si="181"/>
        <v>0</v>
      </c>
      <c r="C123" s="7">
        <f t="shared" si="170"/>
        <v>37</v>
      </c>
      <c r="D123" s="165">
        <f t="shared" si="188"/>
        <v>44592</v>
      </c>
      <c r="E123" s="77"/>
      <c r="F123" s="68"/>
      <c r="G123" s="229">
        <f t="shared" si="184"/>
        <v>0</v>
      </c>
      <c r="H123" s="229">
        <f t="shared" si="184"/>
        <v>0</v>
      </c>
      <c r="I123" s="229">
        <f t="shared" si="184"/>
        <v>0</v>
      </c>
      <c r="J123" s="229">
        <f t="shared" si="184"/>
        <v>0</v>
      </c>
      <c r="K123" s="229">
        <f t="shared" si="184"/>
        <v>0</v>
      </c>
      <c r="L123" s="229">
        <f t="shared" si="184"/>
        <v>0</v>
      </c>
      <c r="M123" s="229">
        <f t="shared" si="184"/>
        <v>0</v>
      </c>
      <c r="N123" s="229">
        <f t="shared" si="184"/>
        <v>0</v>
      </c>
      <c r="O123" s="229">
        <f t="shared" si="184"/>
        <v>0</v>
      </c>
      <c r="P123" s="229">
        <f t="shared" si="184"/>
        <v>0</v>
      </c>
      <c r="Q123" s="229">
        <f t="shared" si="185"/>
        <v>0</v>
      </c>
      <c r="R123" s="229">
        <f t="shared" si="185"/>
        <v>0</v>
      </c>
      <c r="S123" s="229">
        <f t="shared" si="185"/>
        <v>0</v>
      </c>
      <c r="T123" s="229">
        <f t="shared" si="185"/>
        <v>0</v>
      </c>
      <c r="U123" s="229">
        <f t="shared" si="185"/>
        <v>0</v>
      </c>
      <c r="V123" s="229">
        <f t="shared" si="185"/>
        <v>0</v>
      </c>
      <c r="W123" s="229">
        <f t="shared" si="185"/>
        <v>0</v>
      </c>
      <c r="X123" s="229">
        <f t="shared" si="185"/>
        <v>0</v>
      </c>
      <c r="Y123" s="229">
        <f t="shared" si="185"/>
        <v>0</v>
      </c>
      <c r="Z123" s="229">
        <f t="shared" si="185"/>
        <v>0</v>
      </c>
      <c r="AA123" s="229">
        <f t="shared" si="186"/>
        <v>0</v>
      </c>
      <c r="AB123" s="229">
        <f t="shared" si="186"/>
        <v>0</v>
      </c>
      <c r="AC123" s="229">
        <f t="shared" si="186"/>
        <v>0</v>
      </c>
      <c r="AD123" s="229">
        <f t="shared" si="186"/>
        <v>0</v>
      </c>
      <c r="AE123" s="229">
        <f t="shared" si="186"/>
        <v>0</v>
      </c>
      <c r="AF123" s="229">
        <f t="shared" si="186"/>
        <v>0</v>
      </c>
      <c r="AG123" s="229">
        <f t="shared" si="186"/>
        <v>0</v>
      </c>
      <c r="AH123" s="229">
        <f t="shared" si="186"/>
        <v>0</v>
      </c>
      <c r="AI123" s="229">
        <f t="shared" si="186"/>
        <v>0</v>
      </c>
      <c r="AJ123" s="229">
        <f t="shared" si="186"/>
        <v>0</v>
      </c>
      <c r="AK123" s="229">
        <f t="shared" si="187"/>
        <v>0</v>
      </c>
      <c r="AL123" s="229">
        <f t="shared" si="187"/>
        <v>0</v>
      </c>
      <c r="AM123" s="229">
        <f t="shared" si="187"/>
        <v>0</v>
      </c>
      <c r="AN123" s="229">
        <f t="shared" si="187"/>
        <v>0</v>
      </c>
      <c r="AO123" s="229">
        <f t="shared" si="189"/>
        <v>0</v>
      </c>
      <c r="AP123" s="229">
        <f t="shared" si="189"/>
        <v>0</v>
      </c>
      <c r="AQ123" s="229">
        <f t="shared" si="189"/>
        <v>0</v>
      </c>
      <c r="AR123" s="229">
        <f t="shared" si="189"/>
        <v>0</v>
      </c>
      <c r="AS123" s="229">
        <f t="shared" si="189"/>
        <v>0</v>
      </c>
      <c r="AT123" s="229">
        <f t="shared" si="189"/>
        <v>0</v>
      </c>
      <c r="AU123" s="229">
        <f t="shared" si="189"/>
        <v>0</v>
      </c>
      <c r="AV123" s="229">
        <f t="shared" si="189"/>
        <v>0</v>
      </c>
      <c r="AW123" s="229">
        <f t="shared" si="189"/>
        <v>0</v>
      </c>
      <c r="AX123" s="229">
        <f t="shared" si="189"/>
        <v>0</v>
      </c>
      <c r="AY123" s="229">
        <f t="shared" si="189"/>
        <v>0</v>
      </c>
      <c r="AZ123" s="229">
        <f t="shared" si="189"/>
        <v>0</v>
      </c>
      <c r="BA123" s="229">
        <f t="shared" si="189"/>
        <v>0</v>
      </c>
      <c r="BB123" s="229">
        <f t="shared" si="189"/>
        <v>0</v>
      </c>
      <c r="BC123" s="229">
        <f t="shared" si="189"/>
        <v>0</v>
      </c>
      <c r="BD123" s="229">
        <f t="shared" si="189"/>
        <v>0</v>
      </c>
      <c r="BE123" s="229">
        <f t="shared" si="189"/>
        <v>0</v>
      </c>
      <c r="BF123" s="229">
        <f t="shared" si="189"/>
        <v>0</v>
      </c>
      <c r="BG123" s="229">
        <f t="shared" si="189"/>
        <v>0</v>
      </c>
      <c r="BH123" s="229">
        <f t="shared" si="189"/>
        <v>0</v>
      </c>
      <c r="BI123" s="229">
        <f t="shared" si="189"/>
        <v>0</v>
      </c>
      <c r="BJ123" s="229">
        <f t="shared" si="189"/>
        <v>0</v>
      </c>
      <c r="BK123" s="229">
        <f t="shared" si="189"/>
        <v>0</v>
      </c>
      <c r="BL123" s="229">
        <f t="shared" si="189"/>
        <v>0</v>
      </c>
      <c r="BM123" s="229">
        <f t="shared" si="189"/>
        <v>0</v>
      </c>
      <c r="BN123" s="229">
        <f t="shared" si="189"/>
        <v>0</v>
      </c>
      <c r="BO123" s="229">
        <f t="shared" si="189"/>
        <v>0</v>
      </c>
      <c r="BP123" s="229">
        <f t="shared" si="189"/>
        <v>0</v>
      </c>
      <c r="BQ123" s="229">
        <f t="shared" si="189"/>
        <v>0</v>
      </c>
      <c r="BR123" s="229">
        <f t="shared" si="189"/>
        <v>0</v>
      </c>
      <c r="BS123" s="229">
        <f t="shared" si="189"/>
        <v>0</v>
      </c>
      <c r="BT123" s="229">
        <f t="shared" si="189"/>
        <v>0</v>
      </c>
      <c r="BU123" s="229">
        <f t="shared" si="189"/>
        <v>0</v>
      </c>
      <c r="BV123" s="229">
        <f t="shared" si="189"/>
        <v>0</v>
      </c>
      <c r="BW123" s="229">
        <f t="shared" si="189"/>
        <v>0</v>
      </c>
      <c r="BX123" s="229">
        <f t="shared" si="189"/>
        <v>0</v>
      </c>
      <c r="BY123" s="229">
        <f t="shared" si="189"/>
        <v>0</v>
      </c>
      <c r="BZ123" s="229">
        <f t="shared" si="189"/>
        <v>0</v>
      </c>
    </row>
    <row r="124" spans="1:78" x14ac:dyDescent="0.2">
      <c r="A124" s="7" t="str">
        <f t="shared" si="181"/>
        <v>Roll-in 6</v>
      </c>
      <c r="B124" s="7">
        <f t="shared" si="181"/>
        <v>0</v>
      </c>
      <c r="C124" s="7">
        <f t="shared" si="170"/>
        <v>38</v>
      </c>
      <c r="D124" s="165">
        <f t="shared" si="188"/>
        <v>44620</v>
      </c>
      <c r="E124" s="77"/>
      <c r="F124" s="68"/>
      <c r="G124" s="229">
        <f t="shared" si="184"/>
        <v>0</v>
      </c>
      <c r="H124" s="229">
        <f t="shared" si="184"/>
        <v>0</v>
      </c>
      <c r="I124" s="229">
        <f t="shared" si="184"/>
        <v>0</v>
      </c>
      <c r="J124" s="229">
        <f t="shared" si="184"/>
        <v>0</v>
      </c>
      <c r="K124" s="229">
        <f t="shared" si="184"/>
        <v>0</v>
      </c>
      <c r="L124" s="229">
        <f t="shared" si="184"/>
        <v>0</v>
      </c>
      <c r="M124" s="229">
        <f t="shared" si="184"/>
        <v>0</v>
      </c>
      <c r="N124" s="229">
        <f t="shared" si="184"/>
        <v>0</v>
      </c>
      <c r="O124" s="229">
        <f t="shared" si="184"/>
        <v>0</v>
      </c>
      <c r="P124" s="229">
        <f t="shared" si="184"/>
        <v>0</v>
      </c>
      <c r="Q124" s="229">
        <f t="shared" si="185"/>
        <v>0</v>
      </c>
      <c r="R124" s="229">
        <f t="shared" si="185"/>
        <v>0</v>
      </c>
      <c r="S124" s="229">
        <f t="shared" si="185"/>
        <v>0</v>
      </c>
      <c r="T124" s="229">
        <f t="shared" si="185"/>
        <v>0</v>
      </c>
      <c r="U124" s="229">
        <f t="shared" si="185"/>
        <v>0</v>
      </c>
      <c r="V124" s="229">
        <f t="shared" si="185"/>
        <v>0</v>
      </c>
      <c r="W124" s="229">
        <f t="shared" si="185"/>
        <v>0</v>
      </c>
      <c r="X124" s="229">
        <f t="shared" si="185"/>
        <v>0</v>
      </c>
      <c r="Y124" s="229">
        <f t="shared" si="185"/>
        <v>0</v>
      </c>
      <c r="Z124" s="229">
        <f t="shared" si="185"/>
        <v>0</v>
      </c>
      <c r="AA124" s="229">
        <f t="shared" si="186"/>
        <v>0</v>
      </c>
      <c r="AB124" s="229">
        <f t="shared" si="186"/>
        <v>0</v>
      </c>
      <c r="AC124" s="229">
        <f t="shared" si="186"/>
        <v>0</v>
      </c>
      <c r="AD124" s="229">
        <f t="shared" si="186"/>
        <v>0</v>
      </c>
      <c r="AE124" s="229">
        <f t="shared" si="186"/>
        <v>0</v>
      </c>
      <c r="AF124" s="229">
        <f t="shared" si="186"/>
        <v>0</v>
      </c>
      <c r="AG124" s="229">
        <f t="shared" si="186"/>
        <v>0</v>
      </c>
      <c r="AH124" s="229">
        <f t="shared" si="186"/>
        <v>0</v>
      </c>
      <c r="AI124" s="229">
        <f t="shared" si="186"/>
        <v>0</v>
      </c>
      <c r="AJ124" s="229">
        <f t="shared" si="186"/>
        <v>0</v>
      </c>
      <c r="AK124" s="229">
        <f t="shared" si="187"/>
        <v>0</v>
      </c>
      <c r="AL124" s="229">
        <f t="shared" si="187"/>
        <v>0</v>
      </c>
      <c r="AM124" s="229">
        <f t="shared" si="187"/>
        <v>0</v>
      </c>
      <c r="AN124" s="229">
        <f t="shared" si="187"/>
        <v>0</v>
      </c>
      <c r="AO124" s="229">
        <f t="shared" si="189"/>
        <v>0</v>
      </c>
      <c r="AP124" s="229">
        <f t="shared" si="189"/>
        <v>0</v>
      </c>
      <c r="AQ124" s="229">
        <f t="shared" si="189"/>
        <v>0</v>
      </c>
      <c r="AR124" s="229">
        <f t="shared" si="189"/>
        <v>0</v>
      </c>
      <c r="AS124" s="229">
        <f t="shared" si="189"/>
        <v>0</v>
      </c>
      <c r="AT124" s="229">
        <f t="shared" si="189"/>
        <v>0</v>
      </c>
      <c r="AU124" s="229">
        <f t="shared" si="189"/>
        <v>0</v>
      </c>
      <c r="AV124" s="229">
        <f t="shared" si="189"/>
        <v>0</v>
      </c>
      <c r="AW124" s="229">
        <f t="shared" si="189"/>
        <v>0</v>
      </c>
      <c r="AX124" s="229">
        <f t="shared" si="189"/>
        <v>0</v>
      </c>
      <c r="AY124" s="229">
        <f t="shared" si="189"/>
        <v>0</v>
      </c>
      <c r="AZ124" s="229">
        <f t="shared" si="189"/>
        <v>0</v>
      </c>
      <c r="BA124" s="229">
        <f t="shared" si="189"/>
        <v>0</v>
      </c>
      <c r="BB124" s="229">
        <f t="shared" si="189"/>
        <v>0</v>
      </c>
      <c r="BC124" s="229">
        <f t="shared" si="189"/>
        <v>0</v>
      </c>
      <c r="BD124" s="229">
        <f t="shared" si="189"/>
        <v>0</v>
      </c>
      <c r="BE124" s="229">
        <f t="shared" si="189"/>
        <v>0</v>
      </c>
      <c r="BF124" s="229">
        <f t="shared" si="189"/>
        <v>0</v>
      </c>
      <c r="BG124" s="229">
        <f t="shared" si="189"/>
        <v>0</v>
      </c>
      <c r="BH124" s="229">
        <f t="shared" si="189"/>
        <v>0</v>
      </c>
      <c r="BI124" s="229">
        <f t="shared" si="189"/>
        <v>0</v>
      </c>
      <c r="BJ124" s="229">
        <f t="shared" si="189"/>
        <v>0</v>
      </c>
      <c r="BK124" s="229">
        <f t="shared" si="189"/>
        <v>0</v>
      </c>
      <c r="BL124" s="229">
        <f t="shared" si="189"/>
        <v>0</v>
      </c>
      <c r="BM124" s="229">
        <f t="shared" si="189"/>
        <v>0</v>
      </c>
      <c r="BN124" s="229">
        <f t="shared" si="189"/>
        <v>0</v>
      </c>
      <c r="BO124" s="229">
        <f t="shared" si="189"/>
        <v>0</v>
      </c>
      <c r="BP124" s="229">
        <f t="shared" si="189"/>
        <v>0</v>
      </c>
      <c r="BQ124" s="229">
        <f t="shared" si="189"/>
        <v>0</v>
      </c>
      <c r="BR124" s="229">
        <f t="shared" si="189"/>
        <v>0</v>
      </c>
      <c r="BS124" s="229">
        <f t="shared" si="189"/>
        <v>0</v>
      </c>
      <c r="BT124" s="229">
        <f t="shared" si="189"/>
        <v>0</v>
      </c>
      <c r="BU124" s="229">
        <f t="shared" si="189"/>
        <v>0</v>
      </c>
      <c r="BV124" s="229">
        <f t="shared" si="189"/>
        <v>0</v>
      </c>
      <c r="BW124" s="229">
        <f t="shared" si="189"/>
        <v>0</v>
      </c>
      <c r="BX124" s="229">
        <f t="shared" si="189"/>
        <v>0</v>
      </c>
      <c r="BY124" s="229">
        <f t="shared" si="189"/>
        <v>0</v>
      </c>
      <c r="BZ124" s="229">
        <f t="shared" si="189"/>
        <v>0</v>
      </c>
    </row>
    <row r="125" spans="1:78" x14ac:dyDescent="0.2">
      <c r="A125" s="7" t="str">
        <f t="shared" si="181"/>
        <v>Roll-in 7</v>
      </c>
      <c r="B125" s="7">
        <f t="shared" si="181"/>
        <v>0</v>
      </c>
      <c r="C125" s="7">
        <f t="shared" si="170"/>
        <v>39</v>
      </c>
      <c r="D125" s="165">
        <f t="shared" si="188"/>
        <v>44651</v>
      </c>
      <c r="E125" s="77"/>
      <c r="F125" s="68"/>
      <c r="G125" s="229">
        <f t="shared" si="184"/>
        <v>0</v>
      </c>
      <c r="H125" s="229">
        <f t="shared" si="184"/>
        <v>0</v>
      </c>
      <c r="I125" s="229">
        <f t="shared" si="184"/>
        <v>0</v>
      </c>
      <c r="J125" s="229">
        <f t="shared" si="184"/>
        <v>0</v>
      </c>
      <c r="K125" s="229">
        <f t="shared" si="184"/>
        <v>0</v>
      </c>
      <c r="L125" s="229">
        <f t="shared" si="184"/>
        <v>0</v>
      </c>
      <c r="M125" s="229">
        <f t="shared" si="184"/>
        <v>0</v>
      </c>
      <c r="N125" s="229">
        <f t="shared" si="184"/>
        <v>0</v>
      </c>
      <c r="O125" s="229">
        <f t="shared" si="184"/>
        <v>0</v>
      </c>
      <c r="P125" s="229">
        <f t="shared" si="184"/>
        <v>0</v>
      </c>
      <c r="Q125" s="229">
        <f t="shared" si="185"/>
        <v>0</v>
      </c>
      <c r="R125" s="229">
        <f t="shared" si="185"/>
        <v>0</v>
      </c>
      <c r="S125" s="229">
        <f t="shared" si="185"/>
        <v>0</v>
      </c>
      <c r="T125" s="229">
        <f t="shared" si="185"/>
        <v>0</v>
      </c>
      <c r="U125" s="229">
        <f t="shared" si="185"/>
        <v>0</v>
      </c>
      <c r="V125" s="229">
        <f t="shared" si="185"/>
        <v>0</v>
      </c>
      <c r="W125" s="229">
        <f t="shared" si="185"/>
        <v>0</v>
      </c>
      <c r="X125" s="229">
        <f t="shared" si="185"/>
        <v>0</v>
      </c>
      <c r="Y125" s="229">
        <f t="shared" si="185"/>
        <v>0</v>
      </c>
      <c r="Z125" s="229">
        <f t="shared" si="185"/>
        <v>0</v>
      </c>
      <c r="AA125" s="229">
        <f t="shared" si="186"/>
        <v>0</v>
      </c>
      <c r="AB125" s="229">
        <f t="shared" si="186"/>
        <v>0</v>
      </c>
      <c r="AC125" s="229">
        <f t="shared" si="186"/>
        <v>0</v>
      </c>
      <c r="AD125" s="229">
        <f t="shared" si="186"/>
        <v>0</v>
      </c>
      <c r="AE125" s="229">
        <f t="shared" si="186"/>
        <v>0</v>
      </c>
      <c r="AF125" s="229">
        <f t="shared" si="186"/>
        <v>0</v>
      </c>
      <c r="AG125" s="229">
        <f t="shared" si="186"/>
        <v>0</v>
      </c>
      <c r="AH125" s="229">
        <f t="shared" si="186"/>
        <v>0</v>
      </c>
      <c r="AI125" s="229">
        <f t="shared" si="186"/>
        <v>0</v>
      </c>
      <c r="AJ125" s="229">
        <f t="shared" si="186"/>
        <v>0</v>
      </c>
      <c r="AK125" s="229">
        <f t="shared" si="187"/>
        <v>0</v>
      </c>
      <c r="AL125" s="229">
        <f t="shared" si="187"/>
        <v>0</v>
      </c>
      <c r="AM125" s="229">
        <f t="shared" si="187"/>
        <v>0</v>
      </c>
      <c r="AN125" s="229">
        <f t="shared" si="187"/>
        <v>0</v>
      </c>
      <c r="AO125" s="229">
        <f t="shared" si="189"/>
        <v>0</v>
      </c>
      <c r="AP125" s="229">
        <f t="shared" si="189"/>
        <v>0</v>
      </c>
      <c r="AQ125" s="229">
        <f t="shared" si="189"/>
        <v>0</v>
      </c>
      <c r="AR125" s="229">
        <f t="shared" si="189"/>
        <v>0</v>
      </c>
      <c r="AS125" s="229">
        <f t="shared" si="189"/>
        <v>0</v>
      </c>
      <c r="AT125" s="229">
        <f t="shared" si="189"/>
        <v>0</v>
      </c>
      <c r="AU125" s="229">
        <f t="shared" si="189"/>
        <v>0</v>
      </c>
      <c r="AV125" s="229">
        <f t="shared" si="189"/>
        <v>0</v>
      </c>
      <c r="AW125" s="229">
        <f t="shared" si="189"/>
        <v>0</v>
      </c>
      <c r="AX125" s="229">
        <f t="shared" si="189"/>
        <v>0</v>
      </c>
      <c r="AY125" s="229">
        <f t="shared" si="189"/>
        <v>0</v>
      </c>
      <c r="AZ125" s="229">
        <f t="shared" si="189"/>
        <v>0</v>
      </c>
      <c r="BA125" s="229">
        <f t="shared" si="189"/>
        <v>0</v>
      </c>
      <c r="BB125" s="229">
        <f t="shared" si="189"/>
        <v>0</v>
      </c>
      <c r="BC125" s="229">
        <f t="shared" si="189"/>
        <v>0</v>
      </c>
      <c r="BD125" s="229">
        <f t="shared" si="189"/>
        <v>0</v>
      </c>
      <c r="BE125" s="229">
        <f t="shared" si="189"/>
        <v>0</v>
      </c>
      <c r="BF125" s="229">
        <f t="shared" si="189"/>
        <v>0</v>
      </c>
      <c r="BG125" s="229">
        <f t="shared" si="189"/>
        <v>0</v>
      </c>
      <c r="BH125" s="229">
        <f t="shared" si="189"/>
        <v>0</v>
      </c>
      <c r="BI125" s="229">
        <f t="shared" si="189"/>
        <v>0</v>
      </c>
      <c r="BJ125" s="229">
        <f t="shared" si="189"/>
        <v>0</v>
      </c>
      <c r="BK125" s="229">
        <f t="shared" si="189"/>
        <v>0</v>
      </c>
      <c r="BL125" s="229">
        <f t="shared" si="189"/>
        <v>0</v>
      </c>
      <c r="BM125" s="229">
        <f t="shared" si="189"/>
        <v>0</v>
      </c>
      <c r="BN125" s="229">
        <f t="shared" si="189"/>
        <v>0</v>
      </c>
      <c r="BO125" s="229">
        <f t="shared" si="189"/>
        <v>0</v>
      </c>
      <c r="BP125" s="229">
        <f t="shared" si="189"/>
        <v>0</v>
      </c>
      <c r="BQ125" s="229">
        <f t="shared" si="189"/>
        <v>0</v>
      </c>
      <c r="BR125" s="229">
        <f t="shared" si="189"/>
        <v>0</v>
      </c>
      <c r="BS125" s="229">
        <f t="shared" si="189"/>
        <v>0</v>
      </c>
      <c r="BT125" s="229">
        <f t="shared" si="189"/>
        <v>0</v>
      </c>
      <c r="BU125" s="229">
        <f t="shared" si="189"/>
        <v>0</v>
      </c>
      <c r="BV125" s="229">
        <f t="shared" si="189"/>
        <v>0</v>
      </c>
      <c r="BW125" s="229">
        <f t="shared" si="189"/>
        <v>0</v>
      </c>
      <c r="BX125" s="229">
        <f t="shared" si="189"/>
        <v>0</v>
      </c>
      <c r="BY125" s="229">
        <f t="shared" si="189"/>
        <v>0</v>
      </c>
      <c r="BZ125" s="229">
        <f t="shared" si="189"/>
        <v>0</v>
      </c>
    </row>
    <row r="126" spans="1:78" x14ac:dyDescent="0.2">
      <c r="A126" s="7" t="str">
        <f t="shared" si="181"/>
        <v>Roll-in 7</v>
      </c>
      <c r="B126" s="7">
        <f t="shared" si="181"/>
        <v>0</v>
      </c>
      <c r="C126" s="7">
        <f t="shared" si="170"/>
        <v>40</v>
      </c>
      <c r="D126" s="165">
        <f t="shared" si="188"/>
        <v>44681</v>
      </c>
      <c r="E126" s="77"/>
      <c r="F126" s="68"/>
      <c r="G126" s="229">
        <f t="shared" si="184"/>
        <v>0</v>
      </c>
      <c r="H126" s="229">
        <f t="shared" si="184"/>
        <v>0</v>
      </c>
      <c r="I126" s="229">
        <f t="shared" si="184"/>
        <v>0</v>
      </c>
      <c r="J126" s="229">
        <f t="shared" si="184"/>
        <v>0</v>
      </c>
      <c r="K126" s="229">
        <f t="shared" si="184"/>
        <v>0</v>
      </c>
      <c r="L126" s="229">
        <f t="shared" si="184"/>
        <v>0</v>
      </c>
      <c r="M126" s="229">
        <f t="shared" si="184"/>
        <v>0</v>
      </c>
      <c r="N126" s="229">
        <f t="shared" si="184"/>
        <v>0</v>
      </c>
      <c r="O126" s="229">
        <f t="shared" si="184"/>
        <v>0</v>
      </c>
      <c r="P126" s="229">
        <f t="shared" si="184"/>
        <v>0</v>
      </c>
      <c r="Q126" s="229">
        <f t="shared" si="185"/>
        <v>0</v>
      </c>
      <c r="R126" s="229">
        <f t="shared" si="185"/>
        <v>0</v>
      </c>
      <c r="S126" s="229">
        <f t="shared" si="185"/>
        <v>0</v>
      </c>
      <c r="T126" s="229">
        <f t="shared" si="185"/>
        <v>0</v>
      </c>
      <c r="U126" s="229">
        <f t="shared" si="185"/>
        <v>0</v>
      </c>
      <c r="V126" s="229">
        <f t="shared" si="185"/>
        <v>0</v>
      </c>
      <c r="W126" s="229">
        <f t="shared" si="185"/>
        <v>0</v>
      </c>
      <c r="X126" s="229">
        <f t="shared" si="185"/>
        <v>0</v>
      </c>
      <c r="Y126" s="229">
        <f t="shared" si="185"/>
        <v>0</v>
      </c>
      <c r="Z126" s="229">
        <f t="shared" si="185"/>
        <v>0</v>
      </c>
      <c r="AA126" s="229">
        <f t="shared" si="186"/>
        <v>0</v>
      </c>
      <c r="AB126" s="229">
        <f t="shared" si="186"/>
        <v>0</v>
      </c>
      <c r="AC126" s="229">
        <f t="shared" si="186"/>
        <v>0</v>
      </c>
      <c r="AD126" s="229">
        <f t="shared" si="186"/>
        <v>0</v>
      </c>
      <c r="AE126" s="229">
        <f t="shared" si="186"/>
        <v>0</v>
      </c>
      <c r="AF126" s="229">
        <f t="shared" si="186"/>
        <v>0</v>
      </c>
      <c r="AG126" s="229">
        <f t="shared" si="186"/>
        <v>0</v>
      </c>
      <c r="AH126" s="229">
        <f t="shared" si="186"/>
        <v>0</v>
      </c>
      <c r="AI126" s="229">
        <f t="shared" si="186"/>
        <v>0</v>
      </c>
      <c r="AJ126" s="229">
        <f t="shared" si="186"/>
        <v>0</v>
      </c>
      <c r="AK126" s="229">
        <f t="shared" si="187"/>
        <v>0</v>
      </c>
      <c r="AL126" s="229">
        <f t="shared" si="187"/>
        <v>0</v>
      </c>
      <c r="AM126" s="229">
        <f t="shared" si="187"/>
        <v>0</v>
      </c>
      <c r="AN126" s="229">
        <f t="shared" si="187"/>
        <v>0</v>
      </c>
      <c r="AO126" s="229">
        <f t="shared" si="189"/>
        <v>0</v>
      </c>
      <c r="AP126" s="229">
        <f t="shared" si="189"/>
        <v>0</v>
      </c>
      <c r="AQ126" s="229">
        <f t="shared" si="189"/>
        <v>0</v>
      </c>
      <c r="AR126" s="229">
        <f t="shared" si="189"/>
        <v>0</v>
      </c>
      <c r="AS126" s="229">
        <f t="shared" si="189"/>
        <v>0</v>
      </c>
      <c r="AT126" s="229">
        <f t="shared" si="189"/>
        <v>0</v>
      </c>
      <c r="AU126" s="229">
        <f t="shared" si="189"/>
        <v>0</v>
      </c>
      <c r="AV126" s="229">
        <f t="shared" si="189"/>
        <v>0</v>
      </c>
      <c r="AW126" s="229">
        <f t="shared" si="189"/>
        <v>0</v>
      </c>
      <c r="AX126" s="229">
        <f t="shared" si="189"/>
        <v>0</v>
      </c>
      <c r="AY126" s="229">
        <f t="shared" si="189"/>
        <v>0</v>
      </c>
      <c r="AZ126" s="229">
        <f t="shared" si="189"/>
        <v>0</v>
      </c>
      <c r="BA126" s="229">
        <f t="shared" si="189"/>
        <v>0</v>
      </c>
      <c r="BB126" s="229">
        <f t="shared" si="189"/>
        <v>0</v>
      </c>
      <c r="BC126" s="229">
        <f t="shared" si="189"/>
        <v>0</v>
      </c>
      <c r="BD126" s="229">
        <f t="shared" si="189"/>
        <v>0</v>
      </c>
      <c r="BE126" s="229">
        <f t="shared" si="189"/>
        <v>0</v>
      </c>
      <c r="BF126" s="229">
        <f t="shared" si="189"/>
        <v>0</v>
      </c>
      <c r="BG126" s="229">
        <f t="shared" si="189"/>
        <v>0</v>
      </c>
      <c r="BH126" s="229">
        <f t="shared" si="189"/>
        <v>0</v>
      </c>
      <c r="BI126" s="229">
        <f t="shared" si="189"/>
        <v>0</v>
      </c>
      <c r="BJ126" s="229">
        <f t="shared" si="189"/>
        <v>0</v>
      </c>
      <c r="BK126" s="229">
        <f t="shared" si="189"/>
        <v>0</v>
      </c>
      <c r="BL126" s="229">
        <f t="shared" si="189"/>
        <v>0</v>
      </c>
      <c r="BM126" s="229">
        <f t="shared" si="189"/>
        <v>0</v>
      </c>
      <c r="BN126" s="229">
        <f t="shared" si="189"/>
        <v>0</v>
      </c>
      <c r="BO126" s="229">
        <f t="shared" si="189"/>
        <v>0</v>
      </c>
      <c r="BP126" s="229">
        <f t="shared" si="189"/>
        <v>0</v>
      </c>
      <c r="BQ126" s="229">
        <f t="shared" si="189"/>
        <v>0</v>
      </c>
      <c r="BR126" s="229">
        <f t="shared" si="189"/>
        <v>0</v>
      </c>
      <c r="BS126" s="229">
        <f t="shared" si="189"/>
        <v>0</v>
      </c>
      <c r="BT126" s="229">
        <f t="shared" si="189"/>
        <v>0</v>
      </c>
      <c r="BU126" s="229">
        <f t="shared" si="189"/>
        <v>0</v>
      </c>
      <c r="BV126" s="229">
        <f t="shared" si="189"/>
        <v>0</v>
      </c>
      <c r="BW126" s="229">
        <f t="shared" si="189"/>
        <v>0</v>
      </c>
      <c r="BX126" s="229">
        <f t="shared" si="189"/>
        <v>0</v>
      </c>
      <c r="BY126" s="229">
        <f t="shared" si="189"/>
        <v>0</v>
      </c>
      <c r="BZ126" s="229">
        <f t="shared" si="189"/>
        <v>0</v>
      </c>
    </row>
    <row r="127" spans="1:78" x14ac:dyDescent="0.2">
      <c r="A127" s="7" t="str">
        <f t="shared" si="181"/>
        <v>Roll-in 7</v>
      </c>
      <c r="B127" s="7">
        <f t="shared" si="181"/>
        <v>0</v>
      </c>
      <c r="C127" s="7">
        <f t="shared" si="170"/>
        <v>41</v>
      </c>
      <c r="D127" s="165">
        <f t="shared" si="188"/>
        <v>44712</v>
      </c>
      <c r="E127" s="77"/>
      <c r="F127" s="68"/>
      <c r="G127" s="229">
        <f t="shared" ref="G127:P136" si="190">IF($D127=G$9,$E127*$G$3/2,IF(AND($C127+$E$3&gt;G$8,G$9&gt;$D127),$E127*$G$3,0))</f>
        <v>0</v>
      </c>
      <c r="H127" s="229">
        <f t="shared" si="190"/>
        <v>0</v>
      </c>
      <c r="I127" s="229">
        <f t="shared" si="190"/>
        <v>0</v>
      </c>
      <c r="J127" s="229">
        <f t="shared" si="190"/>
        <v>0</v>
      </c>
      <c r="K127" s="229">
        <f t="shared" si="190"/>
        <v>0</v>
      </c>
      <c r="L127" s="229">
        <f t="shared" si="190"/>
        <v>0</v>
      </c>
      <c r="M127" s="229">
        <f t="shared" si="190"/>
        <v>0</v>
      </c>
      <c r="N127" s="229">
        <f t="shared" si="190"/>
        <v>0</v>
      </c>
      <c r="O127" s="229">
        <f t="shared" si="190"/>
        <v>0</v>
      </c>
      <c r="P127" s="229">
        <f t="shared" si="190"/>
        <v>0</v>
      </c>
      <c r="Q127" s="229">
        <f t="shared" ref="Q127:Z136" si="191">IF($D127=Q$9,$E127*$G$3/2,IF(AND($C127+$E$3&gt;Q$8,Q$9&gt;$D127),$E127*$G$3,0))</f>
        <v>0</v>
      </c>
      <c r="R127" s="229">
        <f t="shared" si="191"/>
        <v>0</v>
      </c>
      <c r="S127" s="229">
        <f t="shared" si="191"/>
        <v>0</v>
      </c>
      <c r="T127" s="229">
        <f t="shared" si="191"/>
        <v>0</v>
      </c>
      <c r="U127" s="229">
        <f t="shared" si="191"/>
        <v>0</v>
      </c>
      <c r="V127" s="229">
        <f t="shared" si="191"/>
        <v>0</v>
      </c>
      <c r="W127" s="229">
        <f t="shared" si="191"/>
        <v>0</v>
      </c>
      <c r="X127" s="229">
        <f t="shared" si="191"/>
        <v>0</v>
      </c>
      <c r="Y127" s="229">
        <f t="shared" si="191"/>
        <v>0</v>
      </c>
      <c r="Z127" s="229">
        <f t="shared" si="191"/>
        <v>0</v>
      </c>
      <c r="AA127" s="229">
        <f t="shared" ref="AA127:AJ136" si="192">IF($D127=AA$9,$E127*$G$3/2,IF(AND($C127+$E$3&gt;AA$8,AA$9&gt;$D127),$E127*$G$3,0))</f>
        <v>0</v>
      </c>
      <c r="AB127" s="229">
        <f t="shared" si="192"/>
        <v>0</v>
      </c>
      <c r="AC127" s="229">
        <f t="shared" si="192"/>
        <v>0</v>
      </c>
      <c r="AD127" s="229">
        <f t="shared" si="192"/>
        <v>0</v>
      </c>
      <c r="AE127" s="229">
        <f t="shared" si="192"/>
        <v>0</v>
      </c>
      <c r="AF127" s="229">
        <f t="shared" si="192"/>
        <v>0</v>
      </c>
      <c r="AG127" s="229">
        <f t="shared" si="192"/>
        <v>0</v>
      </c>
      <c r="AH127" s="229">
        <f t="shared" si="192"/>
        <v>0</v>
      </c>
      <c r="AI127" s="229">
        <f t="shared" si="192"/>
        <v>0</v>
      </c>
      <c r="AJ127" s="229">
        <f t="shared" si="192"/>
        <v>0</v>
      </c>
      <c r="AK127" s="229">
        <f t="shared" ref="AK127:AZ136" si="193">IF($D127=AK$9,$E127*$G$3/2,IF(AND($C127+$E$3&gt;AK$8,AK$9&gt;$D127),$E127*$G$3,0))</f>
        <v>0</v>
      </c>
      <c r="AL127" s="229">
        <f t="shared" si="193"/>
        <v>0</v>
      </c>
      <c r="AM127" s="229">
        <f t="shared" si="193"/>
        <v>0</v>
      </c>
      <c r="AN127" s="229">
        <f t="shared" si="193"/>
        <v>0</v>
      </c>
      <c r="AO127" s="229">
        <f t="shared" si="193"/>
        <v>0</v>
      </c>
      <c r="AP127" s="229">
        <f t="shared" si="193"/>
        <v>0</v>
      </c>
      <c r="AQ127" s="229">
        <f t="shared" si="193"/>
        <v>0</v>
      </c>
      <c r="AR127" s="229">
        <f t="shared" si="193"/>
        <v>0</v>
      </c>
      <c r="AS127" s="229">
        <f t="shared" si="193"/>
        <v>0</v>
      </c>
      <c r="AT127" s="229">
        <f t="shared" si="193"/>
        <v>0</v>
      </c>
      <c r="AU127" s="229">
        <f t="shared" si="193"/>
        <v>0</v>
      </c>
      <c r="AV127" s="229">
        <f t="shared" si="193"/>
        <v>0</v>
      </c>
      <c r="AW127" s="229">
        <f t="shared" si="193"/>
        <v>0</v>
      </c>
      <c r="AX127" s="229">
        <f t="shared" si="193"/>
        <v>0</v>
      </c>
      <c r="AY127" s="229">
        <f t="shared" si="193"/>
        <v>0</v>
      </c>
      <c r="AZ127" s="229">
        <f t="shared" si="193"/>
        <v>0</v>
      </c>
      <c r="BA127" s="229">
        <f t="shared" si="189"/>
        <v>0</v>
      </c>
      <c r="BB127" s="229">
        <f t="shared" si="189"/>
        <v>0</v>
      </c>
      <c r="BC127" s="229">
        <f t="shared" si="189"/>
        <v>0</v>
      </c>
      <c r="BD127" s="229">
        <f t="shared" si="189"/>
        <v>0</v>
      </c>
      <c r="BE127" s="229">
        <f t="shared" si="189"/>
        <v>0</v>
      </c>
      <c r="BF127" s="229">
        <f t="shared" si="189"/>
        <v>0</v>
      </c>
      <c r="BG127" s="229">
        <f t="shared" si="189"/>
        <v>0</v>
      </c>
      <c r="BH127" s="229">
        <f t="shared" si="189"/>
        <v>0</v>
      </c>
      <c r="BI127" s="229">
        <f t="shared" si="189"/>
        <v>0</v>
      </c>
      <c r="BJ127" s="229">
        <f t="shared" si="189"/>
        <v>0</v>
      </c>
      <c r="BK127" s="229">
        <f t="shared" si="189"/>
        <v>0</v>
      </c>
      <c r="BL127" s="229">
        <f t="shared" si="189"/>
        <v>0</v>
      </c>
      <c r="BM127" s="229">
        <f t="shared" si="189"/>
        <v>0</v>
      </c>
      <c r="BN127" s="229">
        <f t="shared" si="189"/>
        <v>0</v>
      </c>
      <c r="BO127" s="229">
        <f t="shared" si="189"/>
        <v>0</v>
      </c>
      <c r="BP127" s="229">
        <f t="shared" si="189"/>
        <v>0</v>
      </c>
      <c r="BQ127" s="229">
        <f t="shared" si="189"/>
        <v>0</v>
      </c>
      <c r="BR127" s="229">
        <f t="shared" si="189"/>
        <v>0</v>
      </c>
      <c r="BS127" s="229">
        <f t="shared" si="189"/>
        <v>0</v>
      </c>
      <c r="BT127" s="229">
        <f t="shared" si="189"/>
        <v>0</v>
      </c>
      <c r="BU127" s="229">
        <f t="shared" si="189"/>
        <v>0</v>
      </c>
      <c r="BV127" s="229">
        <f t="shared" si="189"/>
        <v>0</v>
      </c>
      <c r="BW127" s="229">
        <f t="shared" si="189"/>
        <v>0</v>
      </c>
      <c r="BX127" s="229">
        <f t="shared" si="189"/>
        <v>0</v>
      </c>
      <c r="BY127" s="229">
        <f t="shared" si="189"/>
        <v>0</v>
      </c>
      <c r="BZ127" s="229">
        <f t="shared" si="189"/>
        <v>0</v>
      </c>
    </row>
    <row r="128" spans="1:78" x14ac:dyDescent="0.2">
      <c r="A128" s="7" t="str">
        <f t="shared" ref="A128:B146" si="194">A53</f>
        <v>Roll-in 7</v>
      </c>
      <c r="B128" s="7">
        <f t="shared" si="194"/>
        <v>0</v>
      </c>
      <c r="C128" s="7">
        <f t="shared" si="170"/>
        <v>42</v>
      </c>
      <c r="D128" s="165">
        <f t="shared" si="188"/>
        <v>44742</v>
      </c>
      <c r="E128" s="77"/>
      <c r="F128" s="68"/>
      <c r="G128" s="229">
        <f t="shared" si="190"/>
        <v>0</v>
      </c>
      <c r="H128" s="229">
        <f t="shared" si="190"/>
        <v>0</v>
      </c>
      <c r="I128" s="229">
        <f t="shared" si="190"/>
        <v>0</v>
      </c>
      <c r="J128" s="229">
        <f t="shared" si="190"/>
        <v>0</v>
      </c>
      <c r="K128" s="229">
        <f t="shared" si="190"/>
        <v>0</v>
      </c>
      <c r="L128" s="229">
        <f t="shared" si="190"/>
        <v>0</v>
      </c>
      <c r="M128" s="229">
        <f t="shared" si="190"/>
        <v>0</v>
      </c>
      <c r="N128" s="229">
        <f t="shared" si="190"/>
        <v>0</v>
      </c>
      <c r="O128" s="229">
        <f t="shared" si="190"/>
        <v>0</v>
      </c>
      <c r="P128" s="229">
        <f t="shared" si="190"/>
        <v>0</v>
      </c>
      <c r="Q128" s="229">
        <f t="shared" si="191"/>
        <v>0</v>
      </c>
      <c r="R128" s="229">
        <f t="shared" si="191"/>
        <v>0</v>
      </c>
      <c r="S128" s="229">
        <f t="shared" si="191"/>
        <v>0</v>
      </c>
      <c r="T128" s="229">
        <f t="shared" si="191"/>
        <v>0</v>
      </c>
      <c r="U128" s="229">
        <f t="shared" si="191"/>
        <v>0</v>
      </c>
      <c r="V128" s="229">
        <f t="shared" si="191"/>
        <v>0</v>
      </c>
      <c r="W128" s="229">
        <f t="shared" si="191"/>
        <v>0</v>
      </c>
      <c r="X128" s="229">
        <f t="shared" si="191"/>
        <v>0</v>
      </c>
      <c r="Y128" s="229">
        <f t="shared" si="191"/>
        <v>0</v>
      </c>
      <c r="Z128" s="229">
        <f t="shared" si="191"/>
        <v>0</v>
      </c>
      <c r="AA128" s="229">
        <f t="shared" si="192"/>
        <v>0</v>
      </c>
      <c r="AB128" s="229">
        <f t="shared" si="192"/>
        <v>0</v>
      </c>
      <c r="AC128" s="229">
        <f t="shared" si="192"/>
        <v>0</v>
      </c>
      <c r="AD128" s="229">
        <f t="shared" si="192"/>
        <v>0</v>
      </c>
      <c r="AE128" s="229">
        <f t="shared" si="192"/>
        <v>0</v>
      </c>
      <c r="AF128" s="229">
        <f t="shared" si="192"/>
        <v>0</v>
      </c>
      <c r="AG128" s="229">
        <f t="shared" si="192"/>
        <v>0</v>
      </c>
      <c r="AH128" s="229">
        <f t="shared" si="192"/>
        <v>0</v>
      </c>
      <c r="AI128" s="229">
        <f t="shared" si="192"/>
        <v>0</v>
      </c>
      <c r="AJ128" s="229">
        <f t="shared" si="192"/>
        <v>0</v>
      </c>
      <c r="AK128" s="229">
        <f t="shared" si="193"/>
        <v>0</v>
      </c>
      <c r="AL128" s="229">
        <f t="shared" si="193"/>
        <v>0</v>
      </c>
      <c r="AM128" s="229">
        <f t="shared" si="193"/>
        <v>0</v>
      </c>
      <c r="AN128" s="229">
        <f t="shared" si="193"/>
        <v>0</v>
      </c>
      <c r="AO128" s="229">
        <f t="shared" si="189"/>
        <v>0</v>
      </c>
      <c r="AP128" s="229">
        <f t="shared" si="189"/>
        <v>0</v>
      </c>
      <c r="AQ128" s="229">
        <f t="shared" si="189"/>
        <v>0</v>
      </c>
      <c r="AR128" s="229">
        <f t="shared" si="189"/>
        <v>0</v>
      </c>
      <c r="AS128" s="229">
        <f t="shared" si="189"/>
        <v>0</v>
      </c>
      <c r="AT128" s="229">
        <f t="shared" si="189"/>
        <v>0</v>
      </c>
      <c r="AU128" s="229">
        <f t="shared" si="189"/>
        <v>0</v>
      </c>
      <c r="AV128" s="229">
        <f t="shared" si="189"/>
        <v>0</v>
      </c>
      <c r="AW128" s="229">
        <f t="shared" si="189"/>
        <v>0</v>
      </c>
      <c r="AX128" s="229">
        <f t="shared" si="189"/>
        <v>0</v>
      </c>
      <c r="AY128" s="229">
        <f t="shared" si="189"/>
        <v>0</v>
      </c>
      <c r="AZ128" s="229">
        <f t="shared" si="189"/>
        <v>0</v>
      </c>
      <c r="BA128" s="229">
        <f t="shared" si="189"/>
        <v>0</v>
      </c>
      <c r="BB128" s="229">
        <f t="shared" si="189"/>
        <v>0</v>
      </c>
      <c r="BC128" s="229">
        <f t="shared" si="189"/>
        <v>0</v>
      </c>
      <c r="BD128" s="229">
        <f t="shared" si="189"/>
        <v>0</v>
      </c>
      <c r="BE128" s="229">
        <f t="shared" si="189"/>
        <v>0</v>
      </c>
      <c r="BF128" s="229">
        <f t="shared" si="189"/>
        <v>0</v>
      </c>
      <c r="BG128" s="229">
        <f t="shared" si="189"/>
        <v>0</v>
      </c>
      <c r="BH128" s="229">
        <f t="shared" si="189"/>
        <v>0</v>
      </c>
      <c r="BI128" s="229">
        <f t="shared" si="189"/>
        <v>0</v>
      </c>
      <c r="BJ128" s="229">
        <f t="shared" si="189"/>
        <v>0</v>
      </c>
      <c r="BK128" s="229">
        <f t="shared" si="189"/>
        <v>0</v>
      </c>
      <c r="BL128" s="229">
        <f t="shared" si="189"/>
        <v>0</v>
      </c>
      <c r="BM128" s="229">
        <f t="shared" si="189"/>
        <v>0</v>
      </c>
      <c r="BN128" s="229">
        <f t="shared" si="189"/>
        <v>0</v>
      </c>
      <c r="BO128" s="229">
        <f t="shared" si="189"/>
        <v>0</v>
      </c>
      <c r="BP128" s="229">
        <f t="shared" si="189"/>
        <v>0</v>
      </c>
      <c r="BQ128" s="229">
        <f t="shared" si="189"/>
        <v>0</v>
      </c>
      <c r="BR128" s="229">
        <f t="shared" si="189"/>
        <v>0</v>
      </c>
      <c r="BS128" s="229">
        <f t="shared" si="189"/>
        <v>0</v>
      </c>
      <c r="BT128" s="229">
        <f t="shared" si="189"/>
        <v>0</v>
      </c>
      <c r="BU128" s="229">
        <f t="shared" ref="AO128:BZ135" si="195">IF($D128=BU$9,$E128*$G$3/2,IF(AND($C128+$E$3&gt;BU$8,BU$9&gt;$D128),$E128*$G$3,0))</f>
        <v>0</v>
      </c>
      <c r="BV128" s="229">
        <f t="shared" si="195"/>
        <v>0</v>
      </c>
      <c r="BW128" s="229">
        <f t="shared" si="195"/>
        <v>0</v>
      </c>
      <c r="BX128" s="229">
        <f t="shared" si="195"/>
        <v>0</v>
      </c>
      <c r="BY128" s="229">
        <f t="shared" si="195"/>
        <v>0</v>
      </c>
      <c r="BZ128" s="229">
        <f t="shared" si="195"/>
        <v>0</v>
      </c>
    </row>
    <row r="129" spans="1:78" x14ac:dyDescent="0.2">
      <c r="A129" s="7" t="str">
        <f t="shared" si="194"/>
        <v>Roll-in 7</v>
      </c>
      <c r="B129" s="7">
        <f t="shared" si="194"/>
        <v>0</v>
      </c>
      <c r="C129" s="7">
        <f t="shared" si="170"/>
        <v>43</v>
      </c>
      <c r="D129" s="165">
        <f t="shared" si="188"/>
        <v>44773</v>
      </c>
      <c r="E129" s="77"/>
      <c r="F129" s="68"/>
      <c r="G129" s="229">
        <f t="shared" si="190"/>
        <v>0</v>
      </c>
      <c r="H129" s="229">
        <f t="shared" si="190"/>
        <v>0</v>
      </c>
      <c r="I129" s="229">
        <f t="shared" si="190"/>
        <v>0</v>
      </c>
      <c r="J129" s="229">
        <f t="shared" si="190"/>
        <v>0</v>
      </c>
      <c r="K129" s="229">
        <f t="shared" si="190"/>
        <v>0</v>
      </c>
      <c r="L129" s="229">
        <f t="shared" si="190"/>
        <v>0</v>
      </c>
      <c r="M129" s="229">
        <f t="shared" si="190"/>
        <v>0</v>
      </c>
      <c r="N129" s="229">
        <f t="shared" si="190"/>
        <v>0</v>
      </c>
      <c r="O129" s="229">
        <f t="shared" si="190"/>
        <v>0</v>
      </c>
      <c r="P129" s="229">
        <f t="shared" si="190"/>
        <v>0</v>
      </c>
      <c r="Q129" s="229">
        <f t="shared" si="191"/>
        <v>0</v>
      </c>
      <c r="R129" s="229">
        <f t="shared" si="191"/>
        <v>0</v>
      </c>
      <c r="S129" s="229">
        <f t="shared" si="191"/>
        <v>0</v>
      </c>
      <c r="T129" s="229">
        <f t="shared" si="191"/>
        <v>0</v>
      </c>
      <c r="U129" s="229">
        <f t="shared" si="191"/>
        <v>0</v>
      </c>
      <c r="V129" s="229">
        <f t="shared" si="191"/>
        <v>0</v>
      </c>
      <c r="W129" s="229">
        <f t="shared" si="191"/>
        <v>0</v>
      </c>
      <c r="X129" s="229">
        <f t="shared" si="191"/>
        <v>0</v>
      </c>
      <c r="Y129" s="229">
        <f t="shared" si="191"/>
        <v>0</v>
      </c>
      <c r="Z129" s="229">
        <f t="shared" si="191"/>
        <v>0</v>
      </c>
      <c r="AA129" s="229">
        <f t="shared" si="192"/>
        <v>0</v>
      </c>
      <c r="AB129" s="229">
        <f t="shared" si="192"/>
        <v>0</v>
      </c>
      <c r="AC129" s="229">
        <f t="shared" si="192"/>
        <v>0</v>
      </c>
      <c r="AD129" s="229">
        <f t="shared" si="192"/>
        <v>0</v>
      </c>
      <c r="AE129" s="229">
        <f t="shared" si="192"/>
        <v>0</v>
      </c>
      <c r="AF129" s="229">
        <f t="shared" si="192"/>
        <v>0</v>
      </c>
      <c r="AG129" s="229">
        <f t="shared" si="192"/>
        <v>0</v>
      </c>
      <c r="AH129" s="229">
        <f t="shared" si="192"/>
        <v>0</v>
      </c>
      <c r="AI129" s="229">
        <f t="shared" si="192"/>
        <v>0</v>
      </c>
      <c r="AJ129" s="229">
        <f t="shared" si="192"/>
        <v>0</v>
      </c>
      <c r="AK129" s="229">
        <f t="shared" si="193"/>
        <v>0</v>
      </c>
      <c r="AL129" s="229">
        <f t="shared" si="193"/>
        <v>0</v>
      </c>
      <c r="AM129" s="229">
        <f t="shared" si="193"/>
        <v>0</v>
      </c>
      <c r="AN129" s="229">
        <f t="shared" si="193"/>
        <v>0</v>
      </c>
      <c r="AO129" s="229">
        <f t="shared" si="195"/>
        <v>0</v>
      </c>
      <c r="AP129" s="229">
        <f t="shared" si="195"/>
        <v>0</v>
      </c>
      <c r="AQ129" s="229">
        <f t="shared" si="195"/>
        <v>0</v>
      </c>
      <c r="AR129" s="229">
        <f t="shared" si="195"/>
        <v>0</v>
      </c>
      <c r="AS129" s="229">
        <f t="shared" si="195"/>
        <v>0</v>
      </c>
      <c r="AT129" s="229">
        <f t="shared" si="195"/>
        <v>0</v>
      </c>
      <c r="AU129" s="229">
        <f t="shared" si="195"/>
        <v>0</v>
      </c>
      <c r="AV129" s="229">
        <f t="shared" si="195"/>
        <v>0</v>
      </c>
      <c r="AW129" s="229">
        <f t="shared" si="195"/>
        <v>0</v>
      </c>
      <c r="AX129" s="229">
        <f t="shared" si="195"/>
        <v>0</v>
      </c>
      <c r="AY129" s="229">
        <f t="shared" si="195"/>
        <v>0</v>
      </c>
      <c r="AZ129" s="229">
        <f t="shared" si="195"/>
        <v>0</v>
      </c>
      <c r="BA129" s="229">
        <f t="shared" si="195"/>
        <v>0</v>
      </c>
      <c r="BB129" s="229">
        <f t="shared" si="195"/>
        <v>0</v>
      </c>
      <c r="BC129" s="229">
        <f t="shared" si="195"/>
        <v>0</v>
      </c>
      <c r="BD129" s="229">
        <f t="shared" si="195"/>
        <v>0</v>
      </c>
      <c r="BE129" s="229">
        <f t="shared" si="195"/>
        <v>0</v>
      </c>
      <c r="BF129" s="229">
        <f t="shared" si="195"/>
        <v>0</v>
      </c>
      <c r="BG129" s="229">
        <f t="shared" si="195"/>
        <v>0</v>
      </c>
      <c r="BH129" s="229">
        <f t="shared" si="195"/>
        <v>0</v>
      </c>
      <c r="BI129" s="229">
        <f t="shared" si="195"/>
        <v>0</v>
      </c>
      <c r="BJ129" s="229">
        <f t="shared" si="195"/>
        <v>0</v>
      </c>
      <c r="BK129" s="229">
        <f t="shared" si="195"/>
        <v>0</v>
      </c>
      <c r="BL129" s="229">
        <f t="shared" si="195"/>
        <v>0</v>
      </c>
      <c r="BM129" s="229">
        <f t="shared" si="195"/>
        <v>0</v>
      </c>
      <c r="BN129" s="229">
        <f t="shared" si="195"/>
        <v>0</v>
      </c>
      <c r="BO129" s="229">
        <f t="shared" si="195"/>
        <v>0</v>
      </c>
      <c r="BP129" s="229">
        <f t="shared" si="195"/>
        <v>0</v>
      </c>
      <c r="BQ129" s="229">
        <f t="shared" si="195"/>
        <v>0</v>
      </c>
      <c r="BR129" s="229">
        <f t="shared" si="195"/>
        <v>0</v>
      </c>
      <c r="BS129" s="229">
        <f t="shared" si="195"/>
        <v>0</v>
      </c>
      <c r="BT129" s="229">
        <f t="shared" si="195"/>
        <v>0</v>
      </c>
      <c r="BU129" s="229">
        <f t="shared" si="195"/>
        <v>0</v>
      </c>
      <c r="BV129" s="229">
        <f t="shared" si="195"/>
        <v>0</v>
      </c>
      <c r="BW129" s="229">
        <f t="shared" si="195"/>
        <v>0</v>
      </c>
      <c r="BX129" s="229">
        <f t="shared" si="195"/>
        <v>0</v>
      </c>
      <c r="BY129" s="229">
        <f t="shared" si="195"/>
        <v>0</v>
      </c>
      <c r="BZ129" s="229">
        <f t="shared" si="195"/>
        <v>0</v>
      </c>
    </row>
    <row r="130" spans="1:78" x14ac:dyDescent="0.2">
      <c r="A130" s="7" t="str">
        <f t="shared" si="194"/>
        <v>Roll-in 7</v>
      </c>
      <c r="B130" s="7">
        <f t="shared" si="194"/>
        <v>0</v>
      </c>
      <c r="C130" s="7">
        <f t="shared" si="170"/>
        <v>44</v>
      </c>
      <c r="D130" s="165">
        <f t="shared" si="188"/>
        <v>44804</v>
      </c>
      <c r="E130" s="77"/>
      <c r="F130" s="68"/>
      <c r="G130" s="229">
        <f t="shared" si="190"/>
        <v>0</v>
      </c>
      <c r="H130" s="229">
        <f t="shared" si="190"/>
        <v>0</v>
      </c>
      <c r="I130" s="229">
        <f t="shared" si="190"/>
        <v>0</v>
      </c>
      <c r="J130" s="229">
        <f t="shared" si="190"/>
        <v>0</v>
      </c>
      <c r="K130" s="229">
        <f t="shared" si="190"/>
        <v>0</v>
      </c>
      <c r="L130" s="229">
        <f t="shared" si="190"/>
        <v>0</v>
      </c>
      <c r="M130" s="229">
        <f t="shared" si="190"/>
        <v>0</v>
      </c>
      <c r="N130" s="229">
        <f t="shared" si="190"/>
        <v>0</v>
      </c>
      <c r="O130" s="229">
        <f t="shared" si="190"/>
        <v>0</v>
      </c>
      <c r="P130" s="229">
        <f t="shared" si="190"/>
        <v>0</v>
      </c>
      <c r="Q130" s="229">
        <f t="shared" si="191"/>
        <v>0</v>
      </c>
      <c r="R130" s="229">
        <f t="shared" si="191"/>
        <v>0</v>
      </c>
      <c r="S130" s="229">
        <f t="shared" si="191"/>
        <v>0</v>
      </c>
      <c r="T130" s="229">
        <f t="shared" si="191"/>
        <v>0</v>
      </c>
      <c r="U130" s="229">
        <f t="shared" si="191"/>
        <v>0</v>
      </c>
      <c r="V130" s="229">
        <f t="shared" si="191"/>
        <v>0</v>
      </c>
      <c r="W130" s="229">
        <f t="shared" si="191"/>
        <v>0</v>
      </c>
      <c r="X130" s="229">
        <f t="shared" si="191"/>
        <v>0</v>
      </c>
      <c r="Y130" s="229">
        <f t="shared" si="191"/>
        <v>0</v>
      </c>
      <c r="Z130" s="229">
        <f t="shared" si="191"/>
        <v>0</v>
      </c>
      <c r="AA130" s="229">
        <f t="shared" si="192"/>
        <v>0</v>
      </c>
      <c r="AB130" s="229">
        <f t="shared" si="192"/>
        <v>0</v>
      </c>
      <c r="AC130" s="229">
        <f t="shared" si="192"/>
        <v>0</v>
      </c>
      <c r="AD130" s="229">
        <f t="shared" si="192"/>
        <v>0</v>
      </c>
      <c r="AE130" s="229">
        <f t="shared" si="192"/>
        <v>0</v>
      </c>
      <c r="AF130" s="229">
        <f t="shared" si="192"/>
        <v>0</v>
      </c>
      <c r="AG130" s="229">
        <f t="shared" si="192"/>
        <v>0</v>
      </c>
      <c r="AH130" s="229">
        <f t="shared" si="192"/>
        <v>0</v>
      </c>
      <c r="AI130" s="229">
        <f t="shared" si="192"/>
        <v>0</v>
      </c>
      <c r="AJ130" s="229">
        <f t="shared" si="192"/>
        <v>0</v>
      </c>
      <c r="AK130" s="229">
        <f t="shared" si="193"/>
        <v>0</v>
      </c>
      <c r="AL130" s="229">
        <f t="shared" si="193"/>
        <v>0</v>
      </c>
      <c r="AM130" s="229">
        <f t="shared" si="193"/>
        <v>0</v>
      </c>
      <c r="AN130" s="229">
        <f t="shared" si="193"/>
        <v>0</v>
      </c>
      <c r="AO130" s="229">
        <f t="shared" si="195"/>
        <v>0</v>
      </c>
      <c r="AP130" s="229">
        <f t="shared" si="195"/>
        <v>0</v>
      </c>
      <c r="AQ130" s="229">
        <f t="shared" si="195"/>
        <v>0</v>
      </c>
      <c r="AR130" s="229">
        <f t="shared" si="195"/>
        <v>0</v>
      </c>
      <c r="AS130" s="229">
        <f t="shared" si="195"/>
        <v>0</v>
      </c>
      <c r="AT130" s="229">
        <f t="shared" si="195"/>
        <v>0</v>
      </c>
      <c r="AU130" s="229">
        <f t="shared" si="195"/>
        <v>0</v>
      </c>
      <c r="AV130" s="229">
        <f t="shared" si="195"/>
        <v>0</v>
      </c>
      <c r="AW130" s="229">
        <f t="shared" si="195"/>
        <v>0</v>
      </c>
      <c r="AX130" s="229">
        <f t="shared" si="195"/>
        <v>0</v>
      </c>
      <c r="AY130" s="229">
        <f t="shared" si="195"/>
        <v>0</v>
      </c>
      <c r="AZ130" s="229">
        <f t="shared" si="195"/>
        <v>0</v>
      </c>
      <c r="BA130" s="229">
        <f t="shared" si="195"/>
        <v>0</v>
      </c>
      <c r="BB130" s="229">
        <f t="shared" si="195"/>
        <v>0</v>
      </c>
      <c r="BC130" s="229">
        <f t="shared" si="195"/>
        <v>0</v>
      </c>
      <c r="BD130" s="229">
        <f t="shared" si="195"/>
        <v>0</v>
      </c>
      <c r="BE130" s="229">
        <f t="shared" si="195"/>
        <v>0</v>
      </c>
      <c r="BF130" s="229">
        <f t="shared" si="195"/>
        <v>0</v>
      </c>
      <c r="BG130" s="229">
        <f t="shared" si="195"/>
        <v>0</v>
      </c>
      <c r="BH130" s="229">
        <f t="shared" si="195"/>
        <v>0</v>
      </c>
      <c r="BI130" s="229">
        <f t="shared" si="195"/>
        <v>0</v>
      </c>
      <c r="BJ130" s="229">
        <f t="shared" si="195"/>
        <v>0</v>
      </c>
      <c r="BK130" s="229">
        <f t="shared" si="195"/>
        <v>0</v>
      </c>
      <c r="BL130" s="229">
        <f t="shared" si="195"/>
        <v>0</v>
      </c>
      <c r="BM130" s="229">
        <f t="shared" si="195"/>
        <v>0</v>
      </c>
      <c r="BN130" s="229">
        <f t="shared" si="195"/>
        <v>0</v>
      </c>
      <c r="BO130" s="229">
        <f t="shared" si="195"/>
        <v>0</v>
      </c>
      <c r="BP130" s="229">
        <f t="shared" si="195"/>
        <v>0</v>
      </c>
      <c r="BQ130" s="229">
        <f t="shared" si="195"/>
        <v>0</v>
      </c>
      <c r="BR130" s="229">
        <f t="shared" si="195"/>
        <v>0</v>
      </c>
      <c r="BS130" s="229">
        <f t="shared" si="195"/>
        <v>0</v>
      </c>
      <c r="BT130" s="229">
        <f t="shared" si="195"/>
        <v>0</v>
      </c>
      <c r="BU130" s="229">
        <f t="shared" si="195"/>
        <v>0</v>
      </c>
      <c r="BV130" s="229">
        <f t="shared" si="195"/>
        <v>0</v>
      </c>
      <c r="BW130" s="229">
        <f t="shared" si="195"/>
        <v>0</v>
      </c>
      <c r="BX130" s="229">
        <f t="shared" si="195"/>
        <v>0</v>
      </c>
      <c r="BY130" s="229">
        <f t="shared" si="195"/>
        <v>0</v>
      </c>
      <c r="BZ130" s="229">
        <f t="shared" si="195"/>
        <v>0</v>
      </c>
    </row>
    <row r="131" spans="1:78" x14ac:dyDescent="0.2">
      <c r="A131" s="7" t="str">
        <f t="shared" si="194"/>
        <v>Roll-in 8</v>
      </c>
      <c r="B131" s="7">
        <f t="shared" si="194"/>
        <v>0</v>
      </c>
      <c r="C131" s="7">
        <f t="shared" si="170"/>
        <v>45</v>
      </c>
      <c r="D131" s="165">
        <f t="shared" si="188"/>
        <v>44834</v>
      </c>
      <c r="E131" s="77"/>
      <c r="F131" s="68"/>
      <c r="G131" s="229">
        <f t="shared" si="190"/>
        <v>0</v>
      </c>
      <c r="H131" s="229">
        <f t="shared" si="190"/>
        <v>0</v>
      </c>
      <c r="I131" s="229">
        <f t="shared" si="190"/>
        <v>0</v>
      </c>
      <c r="J131" s="229">
        <f t="shared" si="190"/>
        <v>0</v>
      </c>
      <c r="K131" s="229">
        <f t="shared" si="190"/>
        <v>0</v>
      </c>
      <c r="L131" s="229">
        <f t="shared" si="190"/>
        <v>0</v>
      </c>
      <c r="M131" s="229">
        <f t="shared" si="190"/>
        <v>0</v>
      </c>
      <c r="N131" s="229">
        <f t="shared" si="190"/>
        <v>0</v>
      </c>
      <c r="O131" s="229">
        <f t="shared" si="190"/>
        <v>0</v>
      </c>
      <c r="P131" s="229">
        <f t="shared" si="190"/>
        <v>0</v>
      </c>
      <c r="Q131" s="229">
        <f t="shared" si="191"/>
        <v>0</v>
      </c>
      <c r="R131" s="229">
        <f t="shared" si="191"/>
        <v>0</v>
      </c>
      <c r="S131" s="229">
        <f t="shared" si="191"/>
        <v>0</v>
      </c>
      <c r="T131" s="229">
        <f t="shared" si="191"/>
        <v>0</v>
      </c>
      <c r="U131" s="229">
        <f t="shared" si="191"/>
        <v>0</v>
      </c>
      <c r="V131" s="229">
        <f t="shared" si="191"/>
        <v>0</v>
      </c>
      <c r="W131" s="229">
        <f t="shared" si="191"/>
        <v>0</v>
      </c>
      <c r="X131" s="229">
        <f t="shared" si="191"/>
        <v>0</v>
      </c>
      <c r="Y131" s="229">
        <f t="shared" si="191"/>
        <v>0</v>
      </c>
      <c r="Z131" s="229">
        <f t="shared" si="191"/>
        <v>0</v>
      </c>
      <c r="AA131" s="229">
        <f t="shared" si="192"/>
        <v>0</v>
      </c>
      <c r="AB131" s="229">
        <f t="shared" si="192"/>
        <v>0</v>
      </c>
      <c r="AC131" s="229">
        <f t="shared" si="192"/>
        <v>0</v>
      </c>
      <c r="AD131" s="229">
        <f t="shared" si="192"/>
        <v>0</v>
      </c>
      <c r="AE131" s="229">
        <f t="shared" si="192"/>
        <v>0</v>
      </c>
      <c r="AF131" s="229">
        <f t="shared" si="192"/>
        <v>0</v>
      </c>
      <c r="AG131" s="229">
        <f t="shared" si="192"/>
        <v>0</v>
      </c>
      <c r="AH131" s="229">
        <f t="shared" si="192"/>
        <v>0</v>
      </c>
      <c r="AI131" s="229">
        <f t="shared" si="192"/>
        <v>0</v>
      </c>
      <c r="AJ131" s="229">
        <f t="shared" si="192"/>
        <v>0</v>
      </c>
      <c r="AK131" s="229">
        <f t="shared" si="193"/>
        <v>0</v>
      </c>
      <c r="AL131" s="229">
        <f t="shared" si="193"/>
        <v>0</v>
      </c>
      <c r="AM131" s="229">
        <f t="shared" si="193"/>
        <v>0</v>
      </c>
      <c r="AN131" s="229">
        <f t="shared" si="193"/>
        <v>0</v>
      </c>
      <c r="AO131" s="229">
        <f t="shared" si="195"/>
        <v>0</v>
      </c>
      <c r="AP131" s="229">
        <f t="shared" si="195"/>
        <v>0</v>
      </c>
      <c r="AQ131" s="229">
        <f t="shared" si="195"/>
        <v>0</v>
      </c>
      <c r="AR131" s="229">
        <f t="shared" si="195"/>
        <v>0</v>
      </c>
      <c r="AS131" s="229">
        <f t="shared" si="195"/>
        <v>0</v>
      </c>
      <c r="AT131" s="229">
        <f t="shared" si="195"/>
        <v>0</v>
      </c>
      <c r="AU131" s="229">
        <f t="shared" si="195"/>
        <v>0</v>
      </c>
      <c r="AV131" s="229">
        <f t="shared" si="195"/>
        <v>0</v>
      </c>
      <c r="AW131" s="229">
        <f t="shared" si="195"/>
        <v>0</v>
      </c>
      <c r="AX131" s="229">
        <f t="shared" si="195"/>
        <v>0</v>
      </c>
      <c r="AY131" s="229">
        <f t="shared" si="195"/>
        <v>0</v>
      </c>
      <c r="AZ131" s="229">
        <f t="shared" si="195"/>
        <v>0</v>
      </c>
      <c r="BA131" s="229">
        <f t="shared" si="195"/>
        <v>0</v>
      </c>
      <c r="BB131" s="229">
        <f t="shared" si="195"/>
        <v>0</v>
      </c>
      <c r="BC131" s="229">
        <f t="shared" si="195"/>
        <v>0</v>
      </c>
      <c r="BD131" s="229">
        <f t="shared" si="195"/>
        <v>0</v>
      </c>
      <c r="BE131" s="229">
        <f t="shared" si="195"/>
        <v>0</v>
      </c>
      <c r="BF131" s="229">
        <f t="shared" si="195"/>
        <v>0</v>
      </c>
      <c r="BG131" s="229">
        <f t="shared" si="195"/>
        <v>0</v>
      </c>
      <c r="BH131" s="229">
        <f t="shared" si="195"/>
        <v>0</v>
      </c>
      <c r="BI131" s="229">
        <f t="shared" si="195"/>
        <v>0</v>
      </c>
      <c r="BJ131" s="229">
        <f t="shared" si="195"/>
        <v>0</v>
      </c>
      <c r="BK131" s="229">
        <f t="shared" si="195"/>
        <v>0</v>
      </c>
      <c r="BL131" s="229">
        <f t="shared" si="195"/>
        <v>0</v>
      </c>
      <c r="BM131" s="229">
        <f t="shared" si="195"/>
        <v>0</v>
      </c>
      <c r="BN131" s="229">
        <f t="shared" si="195"/>
        <v>0</v>
      </c>
      <c r="BO131" s="229">
        <f t="shared" si="195"/>
        <v>0</v>
      </c>
      <c r="BP131" s="229">
        <f t="shared" si="195"/>
        <v>0</v>
      </c>
      <c r="BQ131" s="229">
        <f t="shared" si="195"/>
        <v>0</v>
      </c>
      <c r="BR131" s="229">
        <f t="shared" si="195"/>
        <v>0</v>
      </c>
      <c r="BS131" s="229">
        <f t="shared" si="195"/>
        <v>0</v>
      </c>
      <c r="BT131" s="229">
        <f t="shared" si="195"/>
        <v>0</v>
      </c>
      <c r="BU131" s="229">
        <f t="shared" si="195"/>
        <v>0</v>
      </c>
      <c r="BV131" s="229">
        <f t="shared" si="195"/>
        <v>0</v>
      </c>
      <c r="BW131" s="229">
        <f t="shared" si="195"/>
        <v>0</v>
      </c>
      <c r="BX131" s="229">
        <f t="shared" si="195"/>
        <v>0</v>
      </c>
      <c r="BY131" s="229">
        <f t="shared" si="195"/>
        <v>0</v>
      </c>
      <c r="BZ131" s="229">
        <f t="shared" si="195"/>
        <v>0</v>
      </c>
    </row>
    <row r="132" spans="1:78" x14ac:dyDescent="0.2">
      <c r="A132" s="7" t="str">
        <f t="shared" si="194"/>
        <v>Roll-in 8</v>
      </c>
      <c r="B132" s="7">
        <f t="shared" si="194"/>
        <v>0</v>
      </c>
      <c r="C132" s="7">
        <f t="shared" si="170"/>
        <v>46</v>
      </c>
      <c r="D132" s="165">
        <f t="shared" si="188"/>
        <v>44865</v>
      </c>
      <c r="E132" s="77"/>
      <c r="F132" s="68"/>
      <c r="G132" s="229">
        <f t="shared" si="190"/>
        <v>0</v>
      </c>
      <c r="H132" s="229">
        <f t="shared" si="190"/>
        <v>0</v>
      </c>
      <c r="I132" s="229">
        <f t="shared" si="190"/>
        <v>0</v>
      </c>
      <c r="J132" s="229">
        <f t="shared" si="190"/>
        <v>0</v>
      </c>
      <c r="K132" s="229">
        <f t="shared" si="190"/>
        <v>0</v>
      </c>
      <c r="L132" s="229">
        <f t="shared" si="190"/>
        <v>0</v>
      </c>
      <c r="M132" s="229">
        <f t="shared" si="190"/>
        <v>0</v>
      </c>
      <c r="N132" s="229">
        <f t="shared" si="190"/>
        <v>0</v>
      </c>
      <c r="O132" s="229">
        <f t="shared" si="190"/>
        <v>0</v>
      </c>
      <c r="P132" s="229">
        <f t="shared" si="190"/>
        <v>0</v>
      </c>
      <c r="Q132" s="229">
        <f t="shared" si="191"/>
        <v>0</v>
      </c>
      <c r="R132" s="229">
        <f t="shared" si="191"/>
        <v>0</v>
      </c>
      <c r="S132" s="229">
        <f t="shared" si="191"/>
        <v>0</v>
      </c>
      <c r="T132" s="229">
        <f t="shared" si="191"/>
        <v>0</v>
      </c>
      <c r="U132" s="229">
        <f t="shared" si="191"/>
        <v>0</v>
      </c>
      <c r="V132" s="229">
        <f t="shared" si="191"/>
        <v>0</v>
      </c>
      <c r="W132" s="229">
        <f t="shared" si="191"/>
        <v>0</v>
      </c>
      <c r="X132" s="229">
        <f t="shared" si="191"/>
        <v>0</v>
      </c>
      <c r="Y132" s="229">
        <f t="shared" si="191"/>
        <v>0</v>
      </c>
      <c r="Z132" s="229">
        <f t="shared" si="191"/>
        <v>0</v>
      </c>
      <c r="AA132" s="229">
        <f t="shared" si="192"/>
        <v>0</v>
      </c>
      <c r="AB132" s="229">
        <f t="shared" si="192"/>
        <v>0</v>
      </c>
      <c r="AC132" s="229">
        <f t="shared" si="192"/>
        <v>0</v>
      </c>
      <c r="AD132" s="229">
        <f t="shared" si="192"/>
        <v>0</v>
      </c>
      <c r="AE132" s="229">
        <f t="shared" si="192"/>
        <v>0</v>
      </c>
      <c r="AF132" s="229">
        <f t="shared" si="192"/>
        <v>0</v>
      </c>
      <c r="AG132" s="229">
        <f t="shared" si="192"/>
        <v>0</v>
      </c>
      <c r="AH132" s="229">
        <f t="shared" si="192"/>
        <v>0</v>
      </c>
      <c r="AI132" s="229">
        <f t="shared" si="192"/>
        <v>0</v>
      </c>
      <c r="AJ132" s="229">
        <f t="shared" si="192"/>
        <v>0</v>
      </c>
      <c r="AK132" s="229">
        <f t="shared" si="193"/>
        <v>0</v>
      </c>
      <c r="AL132" s="229">
        <f t="shared" si="193"/>
        <v>0</v>
      </c>
      <c r="AM132" s="229">
        <f t="shared" si="193"/>
        <v>0</v>
      </c>
      <c r="AN132" s="229">
        <f t="shared" si="193"/>
        <v>0</v>
      </c>
      <c r="AO132" s="229">
        <f t="shared" si="195"/>
        <v>0</v>
      </c>
      <c r="AP132" s="229">
        <f t="shared" si="195"/>
        <v>0</v>
      </c>
      <c r="AQ132" s="229">
        <f t="shared" si="195"/>
        <v>0</v>
      </c>
      <c r="AR132" s="229">
        <f t="shared" si="195"/>
        <v>0</v>
      </c>
      <c r="AS132" s="229">
        <f t="shared" si="195"/>
        <v>0</v>
      </c>
      <c r="AT132" s="229">
        <f t="shared" si="195"/>
        <v>0</v>
      </c>
      <c r="AU132" s="229">
        <f t="shared" si="195"/>
        <v>0</v>
      </c>
      <c r="AV132" s="229">
        <f t="shared" si="195"/>
        <v>0</v>
      </c>
      <c r="AW132" s="229">
        <f t="shared" si="195"/>
        <v>0</v>
      </c>
      <c r="AX132" s="229">
        <f t="shared" si="195"/>
        <v>0</v>
      </c>
      <c r="AY132" s="229">
        <f t="shared" si="195"/>
        <v>0</v>
      </c>
      <c r="AZ132" s="229">
        <f t="shared" si="195"/>
        <v>0</v>
      </c>
      <c r="BA132" s="229">
        <f t="shared" si="195"/>
        <v>0</v>
      </c>
      <c r="BB132" s="229">
        <f t="shared" si="195"/>
        <v>0</v>
      </c>
      <c r="BC132" s="229">
        <f t="shared" si="195"/>
        <v>0</v>
      </c>
      <c r="BD132" s="229">
        <f t="shared" si="195"/>
        <v>0</v>
      </c>
      <c r="BE132" s="229">
        <f t="shared" si="195"/>
        <v>0</v>
      </c>
      <c r="BF132" s="229">
        <f t="shared" si="195"/>
        <v>0</v>
      </c>
      <c r="BG132" s="229">
        <f t="shared" si="195"/>
        <v>0</v>
      </c>
      <c r="BH132" s="229">
        <f t="shared" si="195"/>
        <v>0</v>
      </c>
      <c r="BI132" s="229">
        <f t="shared" si="195"/>
        <v>0</v>
      </c>
      <c r="BJ132" s="229">
        <f t="shared" si="195"/>
        <v>0</v>
      </c>
      <c r="BK132" s="229">
        <f t="shared" si="195"/>
        <v>0</v>
      </c>
      <c r="BL132" s="229">
        <f t="shared" si="195"/>
        <v>0</v>
      </c>
      <c r="BM132" s="229">
        <f t="shared" si="195"/>
        <v>0</v>
      </c>
      <c r="BN132" s="229">
        <f t="shared" si="195"/>
        <v>0</v>
      </c>
      <c r="BO132" s="229">
        <f t="shared" si="195"/>
        <v>0</v>
      </c>
      <c r="BP132" s="229">
        <f t="shared" si="195"/>
        <v>0</v>
      </c>
      <c r="BQ132" s="229">
        <f t="shared" si="195"/>
        <v>0</v>
      </c>
      <c r="BR132" s="229">
        <f t="shared" si="195"/>
        <v>0</v>
      </c>
      <c r="BS132" s="229">
        <f t="shared" si="195"/>
        <v>0</v>
      </c>
      <c r="BT132" s="229">
        <f t="shared" si="195"/>
        <v>0</v>
      </c>
      <c r="BU132" s="229">
        <f t="shared" si="195"/>
        <v>0</v>
      </c>
      <c r="BV132" s="229">
        <f t="shared" si="195"/>
        <v>0</v>
      </c>
      <c r="BW132" s="229">
        <f t="shared" si="195"/>
        <v>0</v>
      </c>
      <c r="BX132" s="229">
        <f t="shared" si="195"/>
        <v>0</v>
      </c>
      <c r="BY132" s="229">
        <f t="shared" si="195"/>
        <v>0</v>
      </c>
      <c r="BZ132" s="229">
        <f t="shared" si="195"/>
        <v>0</v>
      </c>
    </row>
    <row r="133" spans="1:78" x14ac:dyDescent="0.2">
      <c r="A133" s="7" t="str">
        <f t="shared" si="194"/>
        <v>Roll-in 8</v>
      </c>
      <c r="B133" s="7">
        <f t="shared" si="194"/>
        <v>0</v>
      </c>
      <c r="C133" s="7">
        <f t="shared" si="170"/>
        <v>47</v>
      </c>
      <c r="D133" s="165">
        <f t="shared" si="188"/>
        <v>44895</v>
      </c>
      <c r="E133" s="77"/>
      <c r="F133" s="68"/>
      <c r="G133" s="229">
        <f t="shared" si="190"/>
        <v>0</v>
      </c>
      <c r="H133" s="229">
        <f t="shared" si="190"/>
        <v>0</v>
      </c>
      <c r="I133" s="229">
        <f t="shared" si="190"/>
        <v>0</v>
      </c>
      <c r="J133" s="229">
        <f t="shared" si="190"/>
        <v>0</v>
      </c>
      <c r="K133" s="229">
        <f t="shared" si="190"/>
        <v>0</v>
      </c>
      <c r="L133" s="229">
        <f t="shared" si="190"/>
        <v>0</v>
      </c>
      <c r="M133" s="229">
        <f t="shared" si="190"/>
        <v>0</v>
      </c>
      <c r="N133" s="229">
        <f t="shared" si="190"/>
        <v>0</v>
      </c>
      <c r="O133" s="229">
        <f t="shared" si="190"/>
        <v>0</v>
      </c>
      <c r="P133" s="229">
        <f t="shared" si="190"/>
        <v>0</v>
      </c>
      <c r="Q133" s="229">
        <f t="shared" si="191"/>
        <v>0</v>
      </c>
      <c r="R133" s="229">
        <f t="shared" si="191"/>
        <v>0</v>
      </c>
      <c r="S133" s="229">
        <f t="shared" si="191"/>
        <v>0</v>
      </c>
      <c r="T133" s="229">
        <f t="shared" si="191"/>
        <v>0</v>
      </c>
      <c r="U133" s="229">
        <f t="shared" si="191"/>
        <v>0</v>
      </c>
      <c r="V133" s="229">
        <f t="shared" si="191"/>
        <v>0</v>
      </c>
      <c r="W133" s="229">
        <f t="shared" si="191"/>
        <v>0</v>
      </c>
      <c r="X133" s="229">
        <f t="shared" si="191"/>
        <v>0</v>
      </c>
      <c r="Y133" s="229">
        <f t="shared" si="191"/>
        <v>0</v>
      </c>
      <c r="Z133" s="229">
        <f t="shared" si="191"/>
        <v>0</v>
      </c>
      <c r="AA133" s="229">
        <f t="shared" si="192"/>
        <v>0</v>
      </c>
      <c r="AB133" s="229">
        <f t="shared" si="192"/>
        <v>0</v>
      </c>
      <c r="AC133" s="229">
        <f t="shared" si="192"/>
        <v>0</v>
      </c>
      <c r="AD133" s="229">
        <f t="shared" si="192"/>
        <v>0</v>
      </c>
      <c r="AE133" s="229">
        <f t="shared" si="192"/>
        <v>0</v>
      </c>
      <c r="AF133" s="229">
        <f t="shared" si="192"/>
        <v>0</v>
      </c>
      <c r="AG133" s="229">
        <f t="shared" si="192"/>
        <v>0</v>
      </c>
      <c r="AH133" s="229">
        <f t="shared" si="192"/>
        <v>0</v>
      </c>
      <c r="AI133" s="229">
        <f t="shared" si="192"/>
        <v>0</v>
      </c>
      <c r="AJ133" s="229">
        <f t="shared" si="192"/>
        <v>0</v>
      </c>
      <c r="AK133" s="229">
        <f t="shared" si="193"/>
        <v>0</v>
      </c>
      <c r="AL133" s="229">
        <f t="shared" si="193"/>
        <v>0</v>
      </c>
      <c r="AM133" s="229">
        <f t="shared" si="193"/>
        <v>0</v>
      </c>
      <c r="AN133" s="229">
        <f t="shared" si="193"/>
        <v>0</v>
      </c>
      <c r="AO133" s="229">
        <f t="shared" si="195"/>
        <v>0</v>
      </c>
      <c r="AP133" s="229">
        <f t="shared" si="195"/>
        <v>0</v>
      </c>
      <c r="AQ133" s="229">
        <f t="shared" si="195"/>
        <v>0</v>
      </c>
      <c r="AR133" s="229">
        <f t="shared" si="195"/>
        <v>0</v>
      </c>
      <c r="AS133" s="229">
        <f t="shared" si="195"/>
        <v>0</v>
      </c>
      <c r="AT133" s="229">
        <f t="shared" si="195"/>
        <v>0</v>
      </c>
      <c r="AU133" s="229">
        <f t="shared" si="195"/>
        <v>0</v>
      </c>
      <c r="AV133" s="229">
        <f t="shared" si="195"/>
        <v>0</v>
      </c>
      <c r="AW133" s="229">
        <f t="shared" si="195"/>
        <v>0</v>
      </c>
      <c r="AX133" s="229">
        <f t="shared" si="195"/>
        <v>0</v>
      </c>
      <c r="AY133" s="229">
        <f t="shared" si="195"/>
        <v>0</v>
      </c>
      <c r="AZ133" s="229">
        <f t="shared" si="195"/>
        <v>0</v>
      </c>
      <c r="BA133" s="229">
        <f t="shared" si="195"/>
        <v>0</v>
      </c>
      <c r="BB133" s="229">
        <f t="shared" si="195"/>
        <v>0</v>
      </c>
      <c r="BC133" s="229">
        <f t="shared" si="195"/>
        <v>0</v>
      </c>
      <c r="BD133" s="229">
        <f t="shared" si="195"/>
        <v>0</v>
      </c>
      <c r="BE133" s="229">
        <f t="shared" si="195"/>
        <v>0</v>
      </c>
      <c r="BF133" s="229">
        <f t="shared" si="195"/>
        <v>0</v>
      </c>
      <c r="BG133" s="229">
        <f t="shared" si="195"/>
        <v>0</v>
      </c>
      <c r="BH133" s="229">
        <f t="shared" si="195"/>
        <v>0</v>
      </c>
      <c r="BI133" s="229">
        <f t="shared" si="195"/>
        <v>0</v>
      </c>
      <c r="BJ133" s="229">
        <f t="shared" si="195"/>
        <v>0</v>
      </c>
      <c r="BK133" s="229">
        <f t="shared" si="195"/>
        <v>0</v>
      </c>
      <c r="BL133" s="229">
        <f t="shared" si="195"/>
        <v>0</v>
      </c>
      <c r="BM133" s="229">
        <f t="shared" si="195"/>
        <v>0</v>
      </c>
      <c r="BN133" s="229">
        <f t="shared" si="195"/>
        <v>0</v>
      </c>
      <c r="BO133" s="229">
        <f t="shared" si="195"/>
        <v>0</v>
      </c>
      <c r="BP133" s="229">
        <f t="shared" si="195"/>
        <v>0</v>
      </c>
      <c r="BQ133" s="229">
        <f t="shared" si="195"/>
        <v>0</v>
      </c>
      <c r="BR133" s="229">
        <f t="shared" si="195"/>
        <v>0</v>
      </c>
      <c r="BS133" s="229">
        <f t="shared" si="195"/>
        <v>0</v>
      </c>
      <c r="BT133" s="229">
        <f t="shared" si="195"/>
        <v>0</v>
      </c>
      <c r="BU133" s="229">
        <f t="shared" si="195"/>
        <v>0</v>
      </c>
      <c r="BV133" s="229">
        <f t="shared" si="195"/>
        <v>0</v>
      </c>
      <c r="BW133" s="229">
        <f t="shared" si="195"/>
        <v>0</v>
      </c>
      <c r="BX133" s="229">
        <f t="shared" si="195"/>
        <v>0</v>
      </c>
      <c r="BY133" s="229">
        <f t="shared" si="195"/>
        <v>0</v>
      </c>
      <c r="BZ133" s="229">
        <f t="shared" si="195"/>
        <v>0</v>
      </c>
    </row>
    <row r="134" spans="1:78" x14ac:dyDescent="0.2">
      <c r="A134" s="7" t="str">
        <f t="shared" si="194"/>
        <v>Roll-in 8</v>
      </c>
      <c r="B134" s="7">
        <f t="shared" si="194"/>
        <v>0</v>
      </c>
      <c r="C134" s="7">
        <f t="shared" si="170"/>
        <v>48</v>
      </c>
      <c r="D134" s="165">
        <f t="shared" si="188"/>
        <v>44926</v>
      </c>
      <c r="E134" s="77"/>
      <c r="F134" s="68"/>
      <c r="G134" s="229">
        <f t="shared" si="190"/>
        <v>0</v>
      </c>
      <c r="H134" s="229">
        <f t="shared" si="190"/>
        <v>0</v>
      </c>
      <c r="I134" s="229">
        <f t="shared" si="190"/>
        <v>0</v>
      </c>
      <c r="J134" s="229">
        <f t="shared" si="190"/>
        <v>0</v>
      </c>
      <c r="K134" s="229">
        <f t="shared" si="190"/>
        <v>0</v>
      </c>
      <c r="L134" s="229">
        <f t="shared" si="190"/>
        <v>0</v>
      </c>
      <c r="M134" s="229">
        <f t="shared" si="190"/>
        <v>0</v>
      </c>
      <c r="N134" s="229">
        <f t="shared" si="190"/>
        <v>0</v>
      </c>
      <c r="O134" s="229">
        <f t="shared" si="190"/>
        <v>0</v>
      </c>
      <c r="P134" s="229">
        <f t="shared" si="190"/>
        <v>0</v>
      </c>
      <c r="Q134" s="229">
        <f t="shared" si="191"/>
        <v>0</v>
      </c>
      <c r="R134" s="229">
        <f t="shared" si="191"/>
        <v>0</v>
      </c>
      <c r="S134" s="229">
        <f t="shared" si="191"/>
        <v>0</v>
      </c>
      <c r="T134" s="229">
        <f t="shared" si="191"/>
        <v>0</v>
      </c>
      <c r="U134" s="229">
        <f t="shared" si="191"/>
        <v>0</v>
      </c>
      <c r="V134" s="229">
        <f t="shared" si="191"/>
        <v>0</v>
      </c>
      <c r="W134" s="229">
        <f t="shared" si="191"/>
        <v>0</v>
      </c>
      <c r="X134" s="229">
        <f t="shared" si="191"/>
        <v>0</v>
      </c>
      <c r="Y134" s="229">
        <f t="shared" si="191"/>
        <v>0</v>
      </c>
      <c r="Z134" s="229">
        <f t="shared" si="191"/>
        <v>0</v>
      </c>
      <c r="AA134" s="229">
        <f t="shared" si="192"/>
        <v>0</v>
      </c>
      <c r="AB134" s="229">
        <f t="shared" si="192"/>
        <v>0</v>
      </c>
      <c r="AC134" s="229">
        <f t="shared" si="192"/>
        <v>0</v>
      </c>
      <c r="AD134" s="229">
        <f t="shared" si="192"/>
        <v>0</v>
      </c>
      <c r="AE134" s="229">
        <f t="shared" si="192"/>
        <v>0</v>
      </c>
      <c r="AF134" s="229">
        <f t="shared" si="192"/>
        <v>0</v>
      </c>
      <c r="AG134" s="229">
        <f t="shared" si="192"/>
        <v>0</v>
      </c>
      <c r="AH134" s="229">
        <f t="shared" si="192"/>
        <v>0</v>
      </c>
      <c r="AI134" s="229">
        <f t="shared" si="192"/>
        <v>0</v>
      </c>
      <c r="AJ134" s="229">
        <f t="shared" si="192"/>
        <v>0</v>
      </c>
      <c r="AK134" s="229">
        <f t="shared" si="193"/>
        <v>0</v>
      </c>
      <c r="AL134" s="229">
        <f t="shared" si="193"/>
        <v>0</v>
      </c>
      <c r="AM134" s="229">
        <f t="shared" si="193"/>
        <v>0</v>
      </c>
      <c r="AN134" s="229">
        <f t="shared" si="193"/>
        <v>0</v>
      </c>
      <c r="AO134" s="229">
        <f t="shared" si="195"/>
        <v>0</v>
      </c>
      <c r="AP134" s="229">
        <f t="shared" si="195"/>
        <v>0</v>
      </c>
      <c r="AQ134" s="229">
        <f t="shared" si="195"/>
        <v>0</v>
      </c>
      <c r="AR134" s="229">
        <f t="shared" si="195"/>
        <v>0</v>
      </c>
      <c r="AS134" s="229">
        <f t="shared" si="195"/>
        <v>0</v>
      </c>
      <c r="AT134" s="229">
        <f t="shared" si="195"/>
        <v>0</v>
      </c>
      <c r="AU134" s="229">
        <f t="shared" si="195"/>
        <v>0</v>
      </c>
      <c r="AV134" s="229">
        <f t="shared" si="195"/>
        <v>0</v>
      </c>
      <c r="AW134" s="229">
        <f t="shared" si="195"/>
        <v>0</v>
      </c>
      <c r="AX134" s="229">
        <f t="shared" si="195"/>
        <v>0</v>
      </c>
      <c r="AY134" s="229">
        <f t="shared" si="195"/>
        <v>0</v>
      </c>
      <c r="AZ134" s="229">
        <f t="shared" si="195"/>
        <v>0</v>
      </c>
      <c r="BA134" s="229">
        <f t="shared" si="195"/>
        <v>0</v>
      </c>
      <c r="BB134" s="229">
        <f t="shared" si="195"/>
        <v>0</v>
      </c>
      <c r="BC134" s="229">
        <f t="shared" si="195"/>
        <v>0</v>
      </c>
      <c r="BD134" s="229">
        <f t="shared" si="195"/>
        <v>0</v>
      </c>
      <c r="BE134" s="229">
        <f t="shared" si="195"/>
        <v>0</v>
      </c>
      <c r="BF134" s="229">
        <f t="shared" si="195"/>
        <v>0</v>
      </c>
      <c r="BG134" s="229">
        <f t="shared" si="195"/>
        <v>0</v>
      </c>
      <c r="BH134" s="229">
        <f t="shared" si="195"/>
        <v>0</v>
      </c>
      <c r="BI134" s="229">
        <f t="shared" si="195"/>
        <v>0</v>
      </c>
      <c r="BJ134" s="229">
        <f t="shared" si="195"/>
        <v>0</v>
      </c>
      <c r="BK134" s="229">
        <f t="shared" si="195"/>
        <v>0</v>
      </c>
      <c r="BL134" s="229">
        <f t="shared" si="195"/>
        <v>0</v>
      </c>
      <c r="BM134" s="229">
        <f t="shared" si="195"/>
        <v>0</v>
      </c>
      <c r="BN134" s="229">
        <f t="shared" si="195"/>
        <v>0</v>
      </c>
      <c r="BO134" s="229">
        <f t="shared" si="195"/>
        <v>0</v>
      </c>
      <c r="BP134" s="229">
        <f t="shared" si="195"/>
        <v>0</v>
      </c>
      <c r="BQ134" s="229">
        <f t="shared" si="195"/>
        <v>0</v>
      </c>
      <c r="BR134" s="229">
        <f t="shared" si="195"/>
        <v>0</v>
      </c>
      <c r="BS134" s="229">
        <f t="shared" si="195"/>
        <v>0</v>
      </c>
      <c r="BT134" s="229">
        <f t="shared" si="195"/>
        <v>0</v>
      </c>
      <c r="BU134" s="229">
        <f t="shared" si="195"/>
        <v>0</v>
      </c>
      <c r="BV134" s="229">
        <f t="shared" si="195"/>
        <v>0</v>
      </c>
      <c r="BW134" s="229">
        <f t="shared" si="195"/>
        <v>0</v>
      </c>
      <c r="BX134" s="229">
        <f t="shared" si="195"/>
        <v>0</v>
      </c>
      <c r="BY134" s="229">
        <f t="shared" si="195"/>
        <v>0</v>
      </c>
      <c r="BZ134" s="229">
        <f t="shared" si="195"/>
        <v>0</v>
      </c>
    </row>
    <row r="135" spans="1:78" x14ac:dyDescent="0.2">
      <c r="A135" s="7" t="str">
        <f t="shared" si="194"/>
        <v>Roll-in 8</v>
      </c>
      <c r="B135" s="7">
        <f t="shared" si="194"/>
        <v>0</v>
      </c>
      <c r="C135" s="7">
        <f t="shared" si="170"/>
        <v>49</v>
      </c>
      <c r="D135" s="165">
        <f t="shared" si="188"/>
        <v>44957</v>
      </c>
      <c r="E135" s="77"/>
      <c r="F135" s="68"/>
      <c r="G135" s="229">
        <f t="shared" si="190"/>
        <v>0</v>
      </c>
      <c r="H135" s="229">
        <f t="shared" si="190"/>
        <v>0</v>
      </c>
      <c r="I135" s="229">
        <f t="shared" si="190"/>
        <v>0</v>
      </c>
      <c r="J135" s="229">
        <f t="shared" si="190"/>
        <v>0</v>
      </c>
      <c r="K135" s="229">
        <f t="shared" si="190"/>
        <v>0</v>
      </c>
      <c r="L135" s="229">
        <f t="shared" si="190"/>
        <v>0</v>
      </c>
      <c r="M135" s="229">
        <f t="shared" si="190"/>
        <v>0</v>
      </c>
      <c r="N135" s="229">
        <f t="shared" si="190"/>
        <v>0</v>
      </c>
      <c r="O135" s="229">
        <f t="shared" si="190"/>
        <v>0</v>
      </c>
      <c r="P135" s="229">
        <f t="shared" si="190"/>
        <v>0</v>
      </c>
      <c r="Q135" s="229">
        <f t="shared" si="191"/>
        <v>0</v>
      </c>
      <c r="R135" s="229">
        <f t="shared" si="191"/>
        <v>0</v>
      </c>
      <c r="S135" s="229">
        <f t="shared" si="191"/>
        <v>0</v>
      </c>
      <c r="T135" s="229">
        <f t="shared" si="191"/>
        <v>0</v>
      </c>
      <c r="U135" s="229">
        <f t="shared" si="191"/>
        <v>0</v>
      </c>
      <c r="V135" s="229">
        <f t="shared" si="191"/>
        <v>0</v>
      </c>
      <c r="W135" s="229">
        <f t="shared" si="191"/>
        <v>0</v>
      </c>
      <c r="X135" s="229">
        <f t="shared" si="191"/>
        <v>0</v>
      </c>
      <c r="Y135" s="229">
        <f t="shared" si="191"/>
        <v>0</v>
      </c>
      <c r="Z135" s="229">
        <f t="shared" si="191"/>
        <v>0</v>
      </c>
      <c r="AA135" s="229">
        <f t="shared" si="192"/>
        <v>0</v>
      </c>
      <c r="AB135" s="229">
        <f t="shared" si="192"/>
        <v>0</v>
      </c>
      <c r="AC135" s="229">
        <f t="shared" si="192"/>
        <v>0</v>
      </c>
      <c r="AD135" s="229">
        <f t="shared" si="192"/>
        <v>0</v>
      </c>
      <c r="AE135" s="229">
        <f t="shared" si="192"/>
        <v>0</v>
      </c>
      <c r="AF135" s="229">
        <f t="shared" si="192"/>
        <v>0</v>
      </c>
      <c r="AG135" s="229">
        <f t="shared" si="192"/>
        <v>0</v>
      </c>
      <c r="AH135" s="229">
        <f t="shared" si="192"/>
        <v>0</v>
      </c>
      <c r="AI135" s="229">
        <f t="shared" si="192"/>
        <v>0</v>
      </c>
      <c r="AJ135" s="229">
        <f t="shared" si="192"/>
        <v>0</v>
      </c>
      <c r="AK135" s="229">
        <f t="shared" si="193"/>
        <v>0</v>
      </c>
      <c r="AL135" s="229">
        <f t="shared" si="193"/>
        <v>0</v>
      </c>
      <c r="AM135" s="229">
        <f t="shared" si="193"/>
        <v>0</v>
      </c>
      <c r="AN135" s="229">
        <f t="shared" si="193"/>
        <v>0</v>
      </c>
      <c r="AO135" s="229">
        <f t="shared" si="195"/>
        <v>0</v>
      </c>
      <c r="AP135" s="229">
        <f t="shared" si="195"/>
        <v>0</v>
      </c>
      <c r="AQ135" s="229">
        <f t="shared" si="195"/>
        <v>0</v>
      </c>
      <c r="AR135" s="229">
        <f t="shared" si="195"/>
        <v>0</v>
      </c>
      <c r="AS135" s="229">
        <f t="shared" si="195"/>
        <v>0</v>
      </c>
      <c r="AT135" s="229">
        <f t="shared" si="195"/>
        <v>0</v>
      </c>
      <c r="AU135" s="229">
        <f t="shared" si="195"/>
        <v>0</v>
      </c>
      <c r="AV135" s="229">
        <f t="shared" si="195"/>
        <v>0</v>
      </c>
      <c r="AW135" s="229">
        <f t="shared" si="195"/>
        <v>0</v>
      </c>
      <c r="AX135" s="229">
        <f t="shared" si="195"/>
        <v>0</v>
      </c>
      <c r="AY135" s="229">
        <f t="shared" si="195"/>
        <v>0</v>
      </c>
      <c r="AZ135" s="229">
        <f t="shared" si="195"/>
        <v>0</v>
      </c>
      <c r="BA135" s="229">
        <f t="shared" si="195"/>
        <v>0</v>
      </c>
      <c r="BB135" s="229">
        <f t="shared" si="195"/>
        <v>0</v>
      </c>
      <c r="BC135" s="229">
        <f t="shared" si="195"/>
        <v>0</v>
      </c>
      <c r="BD135" s="229">
        <f t="shared" si="195"/>
        <v>0</v>
      </c>
      <c r="BE135" s="229">
        <f t="shared" si="195"/>
        <v>0</v>
      </c>
      <c r="BF135" s="229">
        <f t="shared" si="195"/>
        <v>0</v>
      </c>
      <c r="BG135" s="229">
        <f t="shared" si="195"/>
        <v>0</v>
      </c>
      <c r="BH135" s="229">
        <f t="shared" si="195"/>
        <v>0</v>
      </c>
      <c r="BI135" s="229">
        <f t="shared" si="195"/>
        <v>0</v>
      </c>
      <c r="BJ135" s="229">
        <f t="shared" ref="AO135:BZ142" si="196">IF($D135=BJ$9,$E135*$G$3/2,IF(AND($C135+$E$3&gt;BJ$8,BJ$9&gt;$D135),$E135*$G$3,0))</f>
        <v>0</v>
      </c>
      <c r="BK135" s="229">
        <f t="shared" si="196"/>
        <v>0</v>
      </c>
      <c r="BL135" s="229">
        <f t="shared" si="196"/>
        <v>0</v>
      </c>
      <c r="BM135" s="229">
        <f t="shared" si="196"/>
        <v>0</v>
      </c>
      <c r="BN135" s="229">
        <f t="shared" si="196"/>
        <v>0</v>
      </c>
      <c r="BO135" s="229">
        <f t="shared" si="196"/>
        <v>0</v>
      </c>
      <c r="BP135" s="229">
        <f t="shared" si="196"/>
        <v>0</v>
      </c>
      <c r="BQ135" s="229">
        <f t="shared" si="196"/>
        <v>0</v>
      </c>
      <c r="BR135" s="229">
        <f t="shared" si="196"/>
        <v>0</v>
      </c>
      <c r="BS135" s="229">
        <f t="shared" si="196"/>
        <v>0</v>
      </c>
      <c r="BT135" s="229">
        <f t="shared" si="196"/>
        <v>0</v>
      </c>
      <c r="BU135" s="229">
        <f t="shared" si="196"/>
        <v>0</v>
      </c>
      <c r="BV135" s="229">
        <f t="shared" si="196"/>
        <v>0</v>
      </c>
      <c r="BW135" s="229">
        <f t="shared" si="196"/>
        <v>0</v>
      </c>
      <c r="BX135" s="229">
        <f t="shared" si="196"/>
        <v>0</v>
      </c>
      <c r="BY135" s="229">
        <f t="shared" si="196"/>
        <v>0</v>
      </c>
      <c r="BZ135" s="229">
        <f t="shared" si="196"/>
        <v>0</v>
      </c>
    </row>
    <row r="136" spans="1:78" x14ac:dyDescent="0.2">
      <c r="A136" s="7" t="str">
        <f t="shared" si="194"/>
        <v>Roll-in 8</v>
      </c>
      <c r="B136" s="7">
        <f t="shared" si="194"/>
        <v>0</v>
      </c>
      <c r="C136" s="7">
        <f t="shared" si="170"/>
        <v>50</v>
      </c>
      <c r="D136" s="165">
        <f t="shared" si="188"/>
        <v>44985</v>
      </c>
      <c r="E136" s="77"/>
      <c r="F136" s="68"/>
      <c r="G136" s="229">
        <f t="shared" si="190"/>
        <v>0</v>
      </c>
      <c r="H136" s="229">
        <f t="shared" si="190"/>
        <v>0</v>
      </c>
      <c r="I136" s="229">
        <f t="shared" si="190"/>
        <v>0</v>
      </c>
      <c r="J136" s="229">
        <f t="shared" si="190"/>
        <v>0</v>
      </c>
      <c r="K136" s="229">
        <f t="shared" si="190"/>
        <v>0</v>
      </c>
      <c r="L136" s="229">
        <f t="shared" si="190"/>
        <v>0</v>
      </c>
      <c r="M136" s="229">
        <f t="shared" si="190"/>
        <v>0</v>
      </c>
      <c r="N136" s="229">
        <f t="shared" si="190"/>
        <v>0</v>
      </c>
      <c r="O136" s="229">
        <f t="shared" si="190"/>
        <v>0</v>
      </c>
      <c r="P136" s="229">
        <f t="shared" si="190"/>
        <v>0</v>
      </c>
      <c r="Q136" s="229">
        <f t="shared" si="191"/>
        <v>0</v>
      </c>
      <c r="R136" s="229">
        <f t="shared" si="191"/>
        <v>0</v>
      </c>
      <c r="S136" s="229">
        <f t="shared" si="191"/>
        <v>0</v>
      </c>
      <c r="T136" s="229">
        <f t="shared" si="191"/>
        <v>0</v>
      </c>
      <c r="U136" s="229">
        <f t="shared" si="191"/>
        <v>0</v>
      </c>
      <c r="V136" s="229">
        <f t="shared" si="191"/>
        <v>0</v>
      </c>
      <c r="W136" s="229">
        <f t="shared" si="191"/>
        <v>0</v>
      </c>
      <c r="X136" s="229">
        <f t="shared" si="191"/>
        <v>0</v>
      </c>
      <c r="Y136" s="229">
        <f t="shared" si="191"/>
        <v>0</v>
      </c>
      <c r="Z136" s="229">
        <f t="shared" si="191"/>
        <v>0</v>
      </c>
      <c r="AA136" s="229">
        <f t="shared" si="192"/>
        <v>0</v>
      </c>
      <c r="AB136" s="229">
        <f t="shared" si="192"/>
        <v>0</v>
      </c>
      <c r="AC136" s="229">
        <f t="shared" si="192"/>
        <v>0</v>
      </c>
      <c r="AD136" s="229">
        <f t="shared" si="192"/>
        <v>0</v>
      </c>
      <c r="AE136" s="229">
        <f t="shared" si="192"/>
        <v>0</v>
      </c>
      <c r="AF136" s="229">
        <f t="shared" si="192"/>
        <v>0</v>
      </c>
      <c r="AG136" s="229">
        <f t="shared" si="192"/>
        <v>0</v>
      </c>
      <c r="AH136" s="229">
        <f t="shared" si="192"/>
        <v>0</v>
      </c>
      <c r="AI136" s="229">
        <f t="shared" si="192"/>
        <v>0</v>
      </c>
      <c r="AJ136" s="229">
        <f t="shared" si="192"/>
        <v>0</v>
      </c>
      <c r="AK136" s="229">
        <f t="shared" si="193"/>
        <v>0</v>
      </c>
      <c r="AL136" s="229">
        <f t="shared" si="193"/>
        <v>0</v>
      </c>
      <c r="AM136" s="229">
        <f t="shared" si="193"/>
        <v>0</v>
      </c>
      <c r="AN136" s="229">
        <f t="shared" si="193"/>
        <v>0</v>
      </c>
      <c r="AO136" s="229">
        <f t="shared" si="196"/>
        <v>0</v>
      </c>
      <c r="AP136" s="229">
        <f t="shared" si="196"/>
        <v>0</v>
      </c>
      <c r="AQ136" s="229">
        <f t="shared" si="196"/>
        <v>0</v>
      </c>
      <c r="AR136" s="229">
        <f t="shared" si="196"/>
        <v>0</v>
      </c>
      <c r="AS136" s="229">
        <f t="shared" si="196"/>
        <v>0</v>
      </c>
      <c r="AT136" s="229">
        <f t="shared" si="196"/>
        <v>0</v>
      </c>
      <c r="AU136" s="229">
        <f t="shared" si="196"/>
        <v>0</v>
      </c>
      <c r="AV136" s="229">
        <f t="shared" si="196"/>
        <v>0</v>
      </c>
      <c r="AW136" s="229">
        <f t="shared" si="196"/>
        <v>0</v>
      </c>
      <c r="AX136" s="229">
        <f t="shared" si="196"/>
        <v>0</v>
      </c>
      <c r="AY136" s="229">
        <f t="shared" si="196"/>
        <v>0</v>
      </c>
      <c r="AZ136" s="229">
        <f t="shared" si="196"/>
        <v>0</v>
      </c>
      <c r="BA136" s="229">
        <f t="shared" si="196"/>
        <v>0</v>
      </c>
      <c r="BB136" s="229">
        <f t="shared" si="196"/>
        <v>0</v>
      </c>
      <c r="BC136" s="229">
        <f t="shared" si="196"/>
        <v>0</v>
      </c>
      <c r="BD136" s="229">
        <f t="shared" si="196"/>
        <v>0</v>
      </c>
      <c r="BE136" s="229">
        <f t="shared" si="196"/>
        <v>0</v>
      </c>
      <c r="BF136" s="229">
        <f t="shared" si="196"/>
        <v>0</v>
      </c>
      <c r="BG136" s="229">
        <f t="shared" si="196"/>
        <v>0</v>
      </c>
      <c r="BH136" s="229">
        <f t="shared" si="196"/>
        <v>0</v>
      </c>
      <c r="BI136" s="229">
        <f t="shared" si="196"/>
        <v>0</v>
      </c>
      <c r="BJ136" s="229">
        <f t="shared" si="196"/>
        <v>0</v>
      </c>
      <c r="BK136" s="229">
        <f t="shared" si="196"/>
        <v>0</v>
      </c>
      <c r="BL136" s="229">
        <f t="shared" si="196"/>
        <v>0</v>
      </c>
      <c r="BM136" s="229">
        <f t="shared" si="196"/>
        <v>0</v>
      </c>
      <c r="BN136" s="229">
        <f t="shared" si="196"/>
        <v>0</v>
      </c>
      <c r="BO136" s="229">
        <f t="shared" si="196"/>
        <v>0</v>
      </c>
      <c r="BP136" s="229">
        <f t="shared" si="196"/>
        <v>0</v>
      </c>
      <c r="BQ136" s="229">
        <f t="shared" si="196"/>
        <v>0</v>
      </c>
      <c r="BR136" s="229">
        <f t="shared" si="196"/>
        <v>0</v>
      </c>
      <c r="BS136" s="229">
        <f t="shared" si="196"/>
        <v>0</v>
      </c>
      <c r="BT136" s="229">
        <f t="shared" si="196"/>
        <v>0</v>
      </c>
      <c r="BU136" s="229">
        <f t="shared" si="196"/>
        <v>0</v>
      </c>
      <c r="BV136" s="229">
        <f t="shared" si="196"/>
        <v>0</v>
      </c>
      <c r="BW136" s="229">
        <f t="shared" si="196"/>
        <v>0</v>
      </c>
      <c r="BX136" s="229">
        <f t="shared" si="196"/>
        <v>0</v>
      </c>
      <c r="BY136" s="229">
        <f t="shared" si="196"/>
        <v>0</v>
      </c>
      <c r="BZ136" s="229">
        <f t="shared" si="196"/>
        <v>0</v>
      </c>
    </row>
    <row r="137" spans="1:78" x14ac:dyDescent="0.2">
      <c r="A137" s="7" t="str">
        <f t="shared" si="194"/>
        <v>Roll-in 9</v>
      </c>
      <c r="B137" s="7">
        <f t="shared" si="194"/>
        <v>0</v>
      </c>
      <c r="C137" s="7">
        <f t="shared" si="170"/>
        <v>51</v>
      </c>
      <c r="D137" s="165">
        <f t="shared" si="188"/>
        <v>45016</v>
      </c>
      <c r="E137" s="77"/>
      <c r="F137" s="68"/>
      <c r="G137" s="229">
        <f t="shared" ref="G137:P152" si="197">IF($D137=G$9,$E137*$G$3/2,IF(AND($C137+$E$3&gt;G$8,G$9&gt;$D137),$E137*$G$3,0))</f>
        <v>0</v>
      </c>
      <c r="H137" s="229">
        <f t="shared" si="197"/>
        <v>0</v>
      </c>
      <c r="I137" s="229">
        <f t="shared" si="197"/>
        <v>0</v>
      </c>
      <c r="J137" s="229">
        <f t="shared" si="197"/>
        <v>0</v>
      </c>
      <c r="K137" s="229">
        <f t="shared" si="197"/>
        <v>0</v>
      </c>
      <c r="L137" s="229">
        <f t="shared" si="197"/>
        <v>0</v>
      </c>
      <c r="M137" s="229">
        <f t="shared" si="197"/>
        <v>0</v>
      </c>
      <c r="N137" s="229">
        <f t="shared" si="197"/>
        <v>0</v>
      </c>
      <c r="O137" s="229">
        <f t="shared" si="197"/>
        <v>0</v>
      </c>
      <c r="P137" s="229">
        <f t="shared" si="197"/>
        <v>0</v>
      </c>
      <c r="Q137" s="229">
        <f t="shared" ref="Q137:Z152" si="198">IF($D137=Q$9,$E137*$G$3/2,IF(AND($C137+$E$3&gt;Q$8,Q$9&gt;$D137),$E137*$G$3,0))</f>
        <v>0</v>
      </c>
      <c r="R137" s="229">
        <f t="shared" si="198"/>
        <v>0</v>
      </c>
      <c r="S137" s="229">
        <f t="shared" si="198"/>
        <v>0</v>
      </c>
      <c r="T137" s="229">
        <f t="shared" si="198"/>
        <v>0</v>
      </c>
      <c r="U137" s="229">
        <f t="shared" si="198"/>
        <v>0</v>
      </c>
      <c r="V137" s="229">
        <f t="shared" si="198"/>
        <v>0</v>
      </c>
      <c r="W137" s="229">
        <f t="shared" si="198"/>
        <v>0</v>
      </c>
      <c r="X137" s="229">
        <f t="shared" si="198"/>
        <v>0</v>
      </c>
      <c r="Y137" s="229">
        <f t="shared" si="198"/>
        <v>0</v>
      </c>
      <c r="Z137" s="229">
        <f t="shared" si="198"/>
        <v>0</v>
      </c>
      <c r="AA137" s="229">
        <f t="shared" ref="AA137:AJ152" si="199">IF($D137=AA$9,$E137*$G$3/2,IF(AND($C137+$E$3&gt;AA$8,AA$9&gt;$D137),$E137*$G$3,0))</f>
        <v>0</v>
      </c>
      <c r="AB137" s="229">
        <f t="shared" si="199"/>
        <v>0</v>
      </c>
      <c r="AC137" s="229">
        <f t="shared" si="199"/>
        <v>0</v>
      </c>
      <c r="AD137" s="229">
        <f t="shared" si="199"/>
        <v>0</v>
      </c>
      <c r="AE137" s="229">
        <f t="shared" si="199"/>
        <v>0</v>
      </c>
      <c r="AF137" s="229">
        <f t="shared" si="199"/>
        <v>0</v>
      </c>
      <c r="AG137" s="229">
        <f t="shared" si="199"/>
        <v>0</v>
      </c>
      <c r="AH137" s="229">
        <f t="shared" si="199"/>
        <v>0</v>
      </c>
      <c r="AI137" s="229">
        <f t="shared" si="199"/>
        <v>0</v>
      </c>
      <c r="AJ137" s="229">
        <f t="shared" si="199"/>
        <v>0</v>
      </c>
      <c r="AK137" s="229">
        <f t="shared" ref="AK137:AZ152" si="200">IF($D137=AK$9,$E137*$G$3/2,IF(AND($C137+$E$3&gt;AK$8,AK$9&gt;$D137),$E137*$G$3,0))</f>
        <v>0</v>
      </c>
      <c r="AL137" s="229">
        <f t="shared" si="200"/>
        <v>0</v>
      </c>
      <c r="AM137" s="229">
        <f t="shared" si="200"/>
        <v>0</v>
      </c>
      <c r="AN137" s="229">
        <f t="shared" si="200"/>
        <v>0</v>
      </c>
      <c r="AO137" s="229">
        <f t="shared" si="200"/>
        <v>0</v>
      </c>
      <c r="AP137" s="229">
        <f t="shared" si="200"/>
        <v>0</v>
      </c>
      <c r="AQ137" s="229">
        <f t="shared" si="200"/>
        <v>0</v>
      </c>
      <c r="AR137" s="229">
        <f t="shared" si="200"/>
        <v>0</v>
      </c>
      <c r="AS137" s="229">
        <f t="shared" si="200"/>
        <v>0</v>
      </c>
      <c r="AT137" s="229">
        <f t="shared" si="200"/>
        <v>0</v>
      </c>
      <c r="AU137" s="229">
        <f t="shared" si="200"/>
        <v>0</v>
      </c>
      <c r="AV137" s="229">
        <f t="shared" si="200"/>
        <v>0</v>
      </c>
      <c r="AW137" s="229">
        <f t="shared" si="200"/>
        <v>0</v>
      </c>
      <c r="AX137" s="229">
        <f t="shared" si="200"/>
        <v>0</v>
      </c>
      <c r="AY137" s="229">
        <f t="shared" si="200"/>
        <v>0</v>
      </c>
      <c r="AZ137" s="229">
        <f t="shared" si="200"/>
        <v>0</v>
      </c>
      <c r="BA137" s="229">
        <f t="shared" si="196"/>
        <v>0</v>
      </c>
      <c r="BB137" s="229">
        <f t="shared" si="196"/>
        <v>0</v>
      </c>
      <c r="BC137" s="229">
        <f t="shared" si="196"/>
        <v>0</v>
      </c>
      <c r="BD137" s="229">
        <f t="shared" si="196"/>
        <v>0</v>
      </c>
      <c r="BE137" s="229">
        <f t="shared" si="196"/>
        <v>0</v>
      </c>
      <c r="BF137" s="229">
        <f t="shared" si="196"/>
        <v>0</v>
      </c>
      <c r="BG137" s="229">
        <f t="shared" si="196"/>
        <v>0</v>
      </c>
      <c r="BH137" s="229">
        <f t="shared" si="196"/>
        <v>0</v>
      </c>
      <c r="BI137" s="229">
        <f t="shared" si="196"/>
        <v>0</v>
      </c>
      <c r="BJ137" s="229">
        <f t="shared" si="196"/>
        <v>0</v>
      </c>
      <c r="BK137" s="229">
        <f t="shared" si="196"/>
        <v>0</v>
      </c>
      <c r="BL137" s="229">
        <f t="shared" si="196"/>
        <v>0</v>
      </c>
      <c r="BM137" s="229">
        <f t="shared" si="196"/>
        <v>0</v>
      </c>
      <c r="BN137" s="229">
        <f t="shared" si="196"/>
        <v>0</v>
      </c>
      <c r="BO137" s="229">
        <f t="shared" si="196"/>
        <v>0</v>
      </c>
      <c r="BP137" s="229">
        <f t="shared" si="196"/>
        <v>0</v>
      </c>
      <c r="BQ137" s="229">
        <f t="shared" si="196"/>
        <v>0</v>
      </c>
      <c r="BR137" s="229">
        <f t="shared" si="196"/>
        <v>0</v>
      </c>
      <c r="BS137" s="229">
        <f t="shared" si="196"/>
        <v>0</v>
      </c>
      <c r="BT137" s="229">
        <f t="shared" si="196"/>
        <v>0</v>
      </c>
      <c r="BU137" s="229">
        <f t="shared" si="196"/>
        <v>0</v>
      </c>
      <c r="BV137" s="229">
        <f t="shared" si="196"/>
        <v>0</v>
      </c>
      <c r="BW137" s="229">
        <f t="shared" si="196"/>
        <v>0</v>
      </c>
      <c r="BX137" s="229">
        <f t="shared" si="196"/>
        <v>0</v>
      </c>
      <c r="BY137" s="229">
        <f t="shared" si="196"/>
        <v>0</v>
      </c>
      <c r="BZ137" s="229">
        <f t="shared" si="196"/>
        <v>0</v>
      </c>
    </row>
    <row r="138" spans="1:78" x14ac:dyDescent="0.2">
      <c r="A138" s="7" t="str">
        <f t="shared" si="194"/>
        <v>Roll-in 9</v>
      </c>
      <c r="B138" s="7">
        <f t="shared" si="194"/>
        <v>0</v>
      </c>
      <c r="C138" s="7">
        <f t="shared" si="170"/>
        <v>52</v>
      </c>
      <c r="D138" s="165">
        <f t="shared" si="188"/>
        <v>45046</v>
      </c>
      <c r="E138" s="77"/>
      <c r="F138" s="68"/>
      <c r="G138" s="229">
        <f t="shared" si="197"/>
        <v>0</v>
      </c>
      <c r="H138" s="229">
        <f t="shared" si="197"/>
        <v>0</v>
      </c>
      <c r="I138" s="229">
        <f t="shared" si="197"/>
        <v>0</v>
      </c>
      <c r="J138" s="229">
        <f t="shared" si="197"/>
        <v>0</v>
      </c>
      <c r="K138" s="229">
        <f t="shared" si="197"/>
        <v>0</v>
      </c>
      <c r="L138" s="229">
        <f t="shared" si="197"/>
        <v>0</v>
      </c>
      <c r="M138" s="229">
        <f t="shared" si="197"/>
        <v>0</v>
      </c>
      <c r="N138" s="229">
        <f t="shared" si="197"/>
        <v>0</v>
      </c>
      <c r="O138" s="229">
        <f t="shared" si="197"/>
        <v>0</v>
      </c>
      <c r="P138" s="229">
        <f t="shared" si="197"/>
        <v>0</v>
      </c>
      <c r="Q138" s="229">
        <f t="shared" si="198"/>
        <v>0</v>
      </c>
      <c r="R138" s="229">
        <f t="shared" si="198"/>
        <v>0</v>
      </c>
      <c r="S138" s="229">
        <f t="shared" si="198"/>
        <v>0</v>
      </c>
      <c r="T138" s="229">
        <f t="shared" si="198"/>
        <v>0</v>
      </c>
      <c r="U138" s="229">
        <f t="shared" si="198"/>
        <v>0</v>
      </c>
      <c r="V138" s="229">
        <f t="shared" si="198"/>
        <v>0</v>
      </c>
      <c r="W138" s="229">
        <f t="shared" si="198"/>
        <v>0</v>
      </c>
      <c r="X138" s="229">
        <f t="shared" si="198"/>
        <v>0</v>
      </c>
      <c r="Y138" s="229">
        <f t="shared" si="198"/>
        <v>0</v>
      </c>
      <c r="Z138" s="229">
        <f t="shared" si="198"/>
        <v>0</v>
      </c>
      <c r="AA138" s="229">
        <f t="shared" si="199"/>
        <v>0</v>
      </c>
      <c r="AB138" s="229">
        <f t="shared" si="199"/>
        <v>0</v>
      </c>
      <c r="AC138" s="229">
        <f t="shared" si="199"/>
        <v>0</v>
      </c>
      <c r="AD138" s="229">
        <f t="shared" si="199"/>
        <v>0</v>
      </c>
      <c r="AE138" s="229">
        <f t="shared" si="199"/>
        <v>0</v>
      </c>
      <c r="AF138" s="229">
        <f t="shared" si="199"/>
        <v>0</v>
      </c>
      <c r="AG138" s="229">
        <f t="shared" si="199"/>
        <v>0</v>
      </c>
      <c r="AH138" s="229">
        <f t="shared" si="199"/>
        <v>0</v>
      </c>
      <c r="AI138" s="229">
        <f t="shared" si="199"/>
        <v>0</v>
      </c>
      <c r="AJ138" s="229">
        <f t="shared" si="199"/>
        <v>0</v>
      </c>
      <c r="AK138" s="229">
        <f t="shared" si="200"/>
        <v>0</v>
      </c>
      <c r="AL138" s="229">
        <f t="shared" si="200"/>
        <v>0</v>
      </c>
      <c r="AM138" s="229">
        <f t="shared" si="200"/>
        <v>0</v>
      </c>
      <c r="AN138" s="229">
        <f t="shared" si="200"/>
        <v>0</v>
      </c>
      <c r="AO138" s="229">
        <f t="shared" si="196"/>
        <v>0</v>
      </c>
      <c r="AP138" s="229">
        <f t="shared" si="196"/>
        <v>0</v>
      </c>
      <c r="AQ138" s="229">
        <f t="shared" si="196"/>
        <v>0</v>
      </c>
      <c r="AR138" s="229">
        <f t="shared" si="196"/>
        <v>0</v>
      </c>
      <c r="AS138" s="229">
        <f t="shared" si="196"/>
        <v>0</v>
      </c>
      <c r="AT138" s="229">
        <f t="shared" si="196"/>
        <v>0</v>
      </c>
      <c r="AU138" s="229">
        <f t="shared" si="196"/>
        <v>0</v>
      </c>
      <c r="AV138" s="229">
        <f t="shared" si="196"/>
        <v>0</v>
      </c>
      <c r="AW138" s="229">
        <f t="shared" si="196"/>
        <v>0</v>
      </c>
      <c r="AX138" s="229">
        <f t="shared" si="196"/>
        <v>0</v>
      </c>
      <c r="AY138" s="229">
        <f t="shared" si="196"/>
        <v>0</v>
      </c>
      <c r="AZ138" s="229">
        <f t="shared" si="196"/>
        <v>0</v>
      </c>
      <c r="BA138" s="229">
        <f t="shared" si="196"/>
        <v>0</v>
      </c>
      <c r="BB138" s="229">
        <f t="shared" si="196"/>
        <v>0</v>
      </c>
      <c r="BC138" s="229">
        <f t="shared" si="196"/>
        <v>0</v>
      </c>
      <c r="BD138" s="229">
        <f t="shared" si="196"/>
        <v>0</v>
      </c>
      <c r="BE138" s="229">
        <f t="shared" si="196"/>
        <v>0</v>
      </c>
      <c r="BF138" s="229">
        <f t="shared" si="196"/>
        <v>0</v>
      </c>
      <c r="BG138" s="229">
        <f t="shared" si="196"/>
        <v>0</v>
      </c>
      <c r="BH138" s="229">
        <f t="shared" si="196"/>
        <v>0</v>
      </c>
      <c r="BI138" s="229">
        <f t="shared" si="196"/>
        <v>0</v>
      </c>
      <c r="BJ138" s="229">
        <f t="shared" si="196"/>
        <v>0</v>
      </c>
      <c r="BK138" s="229">
        <f t="shared" si="196"/>
        <v>0</v>
      </c>
      <c r="BL138" s="229">
        <f t="shared" si="196"/>
        <v>0</v>
      </c>
      <c r="BM138" s="229">
        <f t="shared" si="196"/>
        <v>0</v>
      </c>
      <c r="BN138" s="229">
        <f t="shared" si="196"/>
        <v>0</v>
      </c>
      <c r="BO138" s="229">
        <f t="shared" si="196"/>
        <v>0</v>
      </c>
      <c r="BP138" s="229">
        <f t="shared" si="196"/>
        <v>0</v>
      </c>
      <c r="BQ138" s="229">
        <f t="shared" si="196"/>
        <v>0</v>
      </c>
      <c r="BR138" s="229">
        <f t="shared" si="196"/>
        <v>0</v>
      </c>
      <c r="BS138" s="229">
        <f t="shared" si="196"/>
        <v>0</v>
      </c>
      <c r="BT138" s="229">
        <f t="shared" si="196"/>
        <v>0</v>
      </c>
      <c r="BU138" s="229">
        <f t="shared" si="196"/>
        <v>0</v>
      </c>
      <c r="BV138" s="229">
        <f t="shared" si="196"/>
        <v>0</v>
      </c>
      <c r="BW138" s="229">
        <f t="shared" si="196"/>
        <v>0</v>
      </c>
      <c r="BX138" s="229">
        <f t="shared" si="196"/>
        <v>0</v>
      </c>
      <c r="BY138" s="229">
        <f t="shared" si="196"/>
        <v>0</v>
      </c>
      <c r="BZ138" s="229">
        <f t="shared" si="196"/>
        <v>0</v>
      </c>
    </row>
    <row r="139" spans="1:78" x14ac:dyDescent="0.2">
      <c r="A139" s="7" t="str">
        <f t="shared" si="194"/>
        <v>Roll-in 9</v>
      </c>
      <c r="B139" s="7">
        <f t="shared" si="194"/>
        <v>0</v>
      </c>
      <c r="C139" s="7">
        <f t="shared" si="170"/>
        <v>53</v>
      </c>
      <c r="D139" s="165">
        <f t="shared" si="188"/>
        <v>45077</v>
      </c>
      <c r="E139" s="77"/>
      <c r="F139" s="68"/>
      <c r="G139" s="229">
        <f t="shared" si="197"/>
        <v>0</v>
      </c>
      <c r="H139" s="229">
        <f t="shared" si="197"/>
        <v>0</v>
      </c>
      <c r="I139" s="229">
        <f t="shared" si="197"/>
        <v>0</v>
      </c>
      <c r="J139" s="229">
        <f t="shared" si="197"/>
        <v>0</v>
      </c>
      <c r="K139" s="229">
        <f t="shared" si="197"/>
        <v>0</v>
      </c>
      <c r="L139" s="229">
        <f t="shared" si="197"/>
        <v>0</v>
      </c>
      <c r="M139" s="229">
        <f t="shared" si="197"/>
        <v>0</v>
      </c>
      <c r="N139" s="229">
        <f t="shared" si="197"/>
        <v>0</v>
      </c>
      <c r="O139" s="229">
        <f t="shared" si="197"/>
        <v>0</v>
      </c>
      <c r="P139" s="229">
        <f t="shared" si="197"/>
        <v>0</v>
      </c>
      <c r="Q139" s="229">
        <f t="shared" si="198"/>
        <v>0</v>
      </c>
      <c r="R139" s="229">
        <f t="shared" si="198"/>
        <v>0</v>
      </c>
      <c r="S139" s="229">
        <f t="shared" si="198"/>
        <v>0</v>
      </c>
      <c r="T139" s="229">
        <f t="shared" si="198"/>
        <v>0</v>
      </c>
      <c r="U139" s="229">
        <f t="shared" si="198"/>
        <v>0</v>
      </c>
      <c r="V139" s="229">
        <f t="shared" si="198"/>
        <v>0</v>
      </c>
      <c r="W139" s="229">
        <f t="shared" si="198"/>
        <v>0</v>
      </c>
      <c r="X139" s="229">
        <f t="shared" si="198"/>
        <v>0</v>
      </c>
      <c r="Y139" s="229">
        <f t="shared" si="198"/>
        <v>0</v>
      </c>
      <c r="Z139" s="229">
        <f t="shared" si="198"/>
        <v>0</v>
      </c>
      <c r="AA139" s="229">
        <f t="shared" si="199"/>
        <v>0</v>
      </c>
      <c r="AB139" s="229">
        <f t="shared" si="199"/>
        <v>0</v>
      </c>
      <c r="AC139" s="229">
        <f t="shared" si="199"/>
        <v>0</v>
      </c>
      <c r="AD139" s="229">
        <f t="shared" si="199"/>
        <v>0</v>
      </c>
      <c r="AE139" s="229">
        <f t="shared" si="199"/>
        <v>0</v>
      </c>
      <c r="AF139" s="229">
        <f t="shared" si="199"/>
        <v>0</v>
      </c>
      <c r="AG139" s="229">
        <f t="shared" si="199"/>
        <v>0</v>
      </c>
      <c r="AH139" s="229">
        <f t="shared" si="199"/>
        <v>0</v>
      </c>
      <c r="AI139" s="229">
        <f t="shared" si="199"/>
        <v>0</v>
      </c>
      <c r="AJ139" s="229">
        <f t="shared" si="199"/>
        <v>0</v>
      </c>
      <c r="AK139" s="229">
        <f t="shared" si="200"/>
        <v>0</v>
      </c>
      <c r="AL139" s="229">
        <f t="shared" si="200"/>
        <v>0</v>
      </c>
      <c r="AM139" s="229">
        <f t="shared" si="200"/>
        <v>0</v>
      </c>
      <c r="AN139" s="229">
        <f t="shared" si="200"/>
        <v>0</v>
      </c>
      <c r="AO139" s="229">
        <f t="shared" si="196"/>
        <v>0</v>
      </c>
      <c r="AP139" s="229">
        <f t="shared" si="196"/>
        <v>0</v>
      </c>
      <c r="AQ139" s="229">
        <f t="shared" si="196"/>
        <v>0</v>
      </c>
      <c r="AR139" s="229">
        <f t="shared" si="196"/>
        <v>0</v>
      </c>
      <c r="AS139" s="229">
        <f t="shared" si="196"/>
        <v>0</v>
      </c>
      <c r="AT139" s="229">
        <f t="shared" si="196"/>
        <v>0</v>
      </c>
      <c r="AU139" s="229">
        <f t="shared" si="196"/>
        <v>0</v>
      </c>
      <c r="AV139" s="229">
        <f t="shared" si="196"/>
        <v>0</v>
      </c>
      <c r="AW139" s="229">
        <f t="shared" si="196"/>
        <v>0</v>
      </c>
      <c r="AX139" s="229">
        <f t="shared" si="196"/>
        <v>0</v>
      </c>
      <c r="AY139" s="229">
        <f t="shared" si="196"/>
        <v>0</v>
      </c>
      <c r="AZ139" s="229">
        <f t="shared" si="196"/>
        <v>0</v>
      </c>
      <c r="BA139" s="229">
        <f t="shared" si="196"/>
        <v>0</v>
      </c>
      <c r="BB139" s="229">
        <f t="shared" si="196"/>
        <v>0</v>
      </c>
      <c r="BC139" s="229">
        <f t="shared" si="196"/>
        <v>0</v>
      </c>
      <c r="BD139" s="229">
        <f t="shared" si="196"/>
        <v>0</v>
      </c>
      <c r="BE139" s="229">
        <f t="shared" si="196"/>
        <v>0</v>
      </c>
      <c r="BF139" s="229">
        <f t="shared" si="196"/>
        <v>0</v>
      </c>
      <c r="BG139" s="229">
        <f t="shared" si="196"/>
        <v>0</v>
      </c>
      <c r="BH139" s="229">
        <f t="shared" si="196"/>
        <v>0</v>
      </c>
      <c r="BI139" s="229">
        <f t="shared" si="196"/>
        <v>0</v>
      </c>
      <c r="BJ139" s="229">
        <f t="shared" si="196"/>
        <v>0</v>
      </c>
      <c r="BK139" s="229">
        <f t="shared" si="196"/>
        <v>0</v>
      </c>
      <c r="BL139" s="229">
        <f t="shared" si="196"/>
        <v>0</v>
      </c>
      <c r="BM139" s="229">
        <f t="shared" si="196"/>
        <v>0</v>
      </c>
      <c r="BN139" s="229">
        <f t="shared" si="196"/>
        <v>0</v>
      </c>
      <c r="BO139" s="229">
        <f t="shared" si="196"/>
        <v>0</v>
      </c>
      <c r="BP139" s="229">
        <f t="shared" si="196"/>
        <v>0</v>
      </c>
      <c r="BQ139" s="229">
        <f t="shared" si="196"/>
        <v>0</v>
      </c>
      <c r="BR139" s="229">
        <f t="shared" si="196"/>
        <v>0</v>
      </c>
      <c r="BS139" s="229">
        <f t="shared" si="196"/>
        <v>0</v>
      </c>
      <c r="BT139" s="229">
        <f t="shared" si="196"/>
        <v>0</v>
      </c>
      <c r="BU139" s="229">
        <f t="shared" si="196"/>
        <v>0</v>
      </c>
      <c r="BV139" s="229">
        <f t="shared" si="196"/>
        <v>0</v>
      </c>
      <c r="BW139" s="229">
        <f t="shared" si="196"/>
        <v>0</v>
      </c>
      <c r="BX139" s="229">
        <f t="shared" si="196"/>
        <v>0</v>
      </c>
      <c r="BY139" s="229">
        <f t="shared" si="196"/>
        <v>0</v>
      </c>
      <c r="BZ139" s="229">
        <f t="shared" si="196"/>
        <v>0</v>
      </c>
    </row>
    <row r="140" spans="1:78" x14ac:dyDescent="0.2">
      <c r="A140" s="7" t="str">
        <f t="shared" si="194"/>
        <v>Roll-in 9</v>
      </c>
      <c r="B140" s="7">
        <f t="shared" si="194"/>
        <v>0</v>
      </c>
      <c r="C140" s="7">
        <f t="shared" si="170"/>
        <v>54</v>
      </c>
      <c r="D140" s="165">
        <f t="shared" si="188"/>
        <v>45107</v>
      </c>
      <c r="E140" s="77"/>
      <c r="F140" s="68"/>
      <c r="G140" s="229">
        <f t="shared" si="197"/>
        <v>0</v>
      </c>
      <c r="H140" s="229">
        <f t="shared" si="197"/>
        <v>0</v>
      </c>
      <c r="I140" s="229">
        <f t="shared" si="197"/>
        <v>0</v>
      </c>
      <c r="J140" s="229">
        <f t="shared" si="197"/>
        <v>0</v>
      </c>
      <c r="K140" s="229">
        <f t="shared" si="197"/>
        <v>0</v>
      </c>
      <c r="L140" s="229">
        <f t="shared" si="197"/>
        <v>0</v>
      </c>
      <c r="M140" s="229">
        <f t="shared" si="197"/>
        <v>0</v>
      </c>
      <c r="N140" s="229">
        <f t="shared" si="197"/>
        <v>0</v>
      </c>
      <c r="O140" s="229">
        <f t="shared" si="197"/>
        <v>0</v>
      </c>
      <c r="P140" s="229">
        <f t="shared" si="197"/>
        <v>0</v>
      </c>
      <c r="Q140" s="229">
        <f t="shared" si="198"/>
        <v>0</v>
      </c>
      <c r="R140" s="229">
        <f t="shared" si="198"/>
        <v>0</v>
      </c>
      <c r="S140" s="229">
        <f t="shared" si="198"/>
        <v>0</v>
      </c>
      <c r="T140" s="229">
        <f t="shared" si="198"/>
        <v>0</v>
      </c>
      <c r="U140" s="229">
        <f t="shared" si="198"/>
        <v>0</v>
      </c>
      <c r="V140" s="229">
        <f t="shared" si="198"/>
        <v>0</v>
      </c>
      <c r="W140" s="229">
        <f t="shared" si="198"/>
        <v>0</v>
      </c>
      <c r="X140" s="229">
        <f t="shared" si="198"/>
        <v>0</v>
      </c>
      <c r="Y140" s="229">
        <f t="shared" si="198"/>
        <v>0</v>
      </c>
      <c r="Z140" s="229">
        <f t="shared" si="198"/>
        <v>0</v>
      </c>
      <c r="AA140" s="229">
        <f t="shared" si="199"/>
        <v>0</v>
      </c>
      <c r="AB140" s="229">
        <f t="shared" si="199"/>
        <v>0</v>
      </c>
      <c r="AC140" s="229">
        <f t="shared" si="199"/>
        <v>0</v>
      </c>
      <c r="AD140" s="229">
        <f t="shared" si="199"/>
        <v>0</v>
      </c>
      <c r="AE140" s="229">
        <f t="shared" si="199"/>
        <v>0</v>
      </c>
      <c r="AF140" s="229">
        <f t="shared" si="199"/>
        <v>0</v>
      </c>
      <c r="AG140" s="229">
        <f t="shared" si="199"/>
        <v>0</v>
      </c>
      <c r="AH140" s="229">
        <f t="shared" si="199"/>
        <v>0</v>
      </c>
      <c r="AI140" s="229">
        <f t="shared" si="199"/>
        <v>0</v>
      </c>
      <c r="AJ140" s="229">
        <f t="shared" si="199"/>
        <v>0</v>
      </c>
      <c r="AK140" s="229">
        <f t="shared" si="200"/>
        <v>0</v>
      </c>
      <c r="AL140" s="229">
        <f t="shared" si="200"/>
        <v>0</v>
      </c>
      <c r="AM140" s="229">
        <f t="shared" si="200"/>
        <v>0</v>
      </c>
      <c r="AN140" s="229">
        <f t="shared" si="200"/>
        <v>0</v>
      </c>
      <c r="AO140" s="229">
        <f t="shared" si="196"/>
        <v>0</v>
      </c>
      <c r="AP140" s="229">
        <f t="shared" si="196"/>
        <v>0</v>
      </c>
      <c r="AQ140" s="229">
        <f t="shared" si="196"/>
        <v>0</v>
      </c>
      <c r="AR140" s="229">
        <f t="shared" si="196"/>
        <v>0</v>
      </c>
      <c r="AS140" s="229">
        <f t="shared" si="196"/>
        <v>0</v>
      </c>
      <c r="AT140" s="229">
        <f t="shared" si="196"/>
        <v>0</v>
      </c>
      <c r="AU140" s="229">
        <f t="shared" si="196"/>
        <v>0</v>
      </c>
      <c r="AV140" s="229">
        <f t="shared" si="196"/>
        <v>0</v>
      </c>
      <c r="AW140" s="229">
        <f t="shared" si="196"/>
        <v>0</v>
      </c>
      <c r="AX140" s="229">
        <f t="shared" si="196"/>
        <v>0</v>
      </c>
      <c r="AY140" s="229">
        <f t="shared" si="196"/>
        <v>0</v>
      </c>
      <c r="AZ140" s="229">
        <f t="shared" si="196"/>
        <v>0</v>
      </c>
      <c r="BA140" s="229">
        <f t="shared" si="196"/>
        <v>0</v>
      </c>
      <c r="BB140" s="229">
        <f t="shared" si="196"/>
        <v>0</v>
      </c>
      <c r="BC140" s="229">
        <f t="shared" si="196"/>
        <v>0</v>
      </c>
      <c r="BD140" s="229">
        <f t="shared" si="196"/>
        <v>0</v>
      </c>
      <c r="BE140" s="229">
        <f t="shared" si="196"/>
        <v>0</v>
      </c>
      <c r="BF140" s="229">
        <f t="shared" si="196"/>
        <v>0</v>
      </c>
      <c r="BG140" s="229">
        <f t="shared" si="196"/>
        <v>0</v>
      </c>
      <c r="BH140" s="229">
        <f t="shared" si="196"/>
        <v>0</v>
      </c>
      <c r="BI140" s="229">
        <f t="shared" si="196"/>
        <v>0</v>
      </c>
      <c r="BJ140" s="229">
        <f t="shared" si="196"/>
        <v>0</v>
      </c>
      <c r="BK140" s="229">
        <f t="shared" si="196"/>
        <v>0</v>
      </c>
      <c r="BL140" s="229">
        <f t="shared" si="196"/>
        <v>0</v>
      </c>
      <c r="BM140" s="229">
        <f t="shared" si="196"/>
        <v>0</v>
      </c>
      <c r="BN140" s="229">
        <f t="shared" si="196"/>
        <v>0</v>
      </c>
      <c r="BO140" s="229">
        <f t="shared" si="196"/>
        <v>0</v>
      </c>
      <c r="BP140" s="229">
        <f t="shared" si="196"/>
        <v>0</v>
      </c>
      <c r="BQ140" s="229">
        <f t="shared" si="196"/>
        <v>0</v>
      </c>
      <c r="BR140" s="229">
        <f t="shared" si="196"/>
        <v>0</v>
      </c>
      <c r="BS140" s="229">
        <f t="shared" si="196"/>
        <v>0</v>
      </c>
      <c r="BT140" s="229">
        <f t="shared" si="196"/>
        <v>0</v>
      </c>
      <c r="BU140" s="229">
        <f t="shared" si="196"/>
        <v>0</v>
      </c>
      <c r="BV140" s="229">
        <f t="shared" si="196"/>
        <v>0</v>
      </c>
      <c r="BW140" s="229">
        <f t="shared" si="196"/>
        <v>0</v>
      </c>
      <c r="BX140" s="229">
        <f t="shared" si="196"/>
        <v>0</v>
      </c>
      <c r="BY140" s="229">
        <f t="shared" si="196"/>
        <v>0</v>
      </c>
      <c r="BZ140" s="229">
        <f t="shared" si="196"/>
        <v>0</v>
      </c>
    </row>
    <row r="141" spans="1:78" x14ac:dyDescent="0.2">
      <c r="A141" s="7" t="str">
        <f t="shared" si="194"/>
        <v>Roll-in 9</v>
      </c>
      <c r="B141" s="7">
        <f t="shared" si="194"/>
        <v>0</v>
      </c>
      <c r="C141" s="7">
        <f t="shared" si="170"/>
        <v>55</v>
      </c>
      <c r="D141" s="165">
        <f t="shared" si="188"/>
        <v>45138</v>
      </c>
      <c r="E141" s="77"/>
      <c r="F141" s="68"/>
      <c r="G141" s="229">
        <f t="shared" si="197"/>
        <v>0</v>
      </c>
      <c r="H141" s="229">
        <f t="shared" si="197"/>
        <v>0</v>
      </c>
      <c r="I141" s="229">
        <f t="shared" si="197"/>
        <v>0</v>
      </c>
      <c r="J141" s="229">
        <f t="shared" si="197"/>
        <v>0</v>
      </c>
      <c r="K141" s="229">
        <f t="shared" si="197"/>
        <v>0</v>
      </c>
      <c r="L141" s="229">
        <f t="shared" si="197"/>
        <v>0</v>
      </c>
      <c r="M141" s="229">
        <f t="shared" si="197"/>
        <v>0</v>
      </c>
      <c r="N141" s="229">
        <f t="shared" si="197"/>
        <v>0</v>
      </c>
      <c r="O141" s="229">
        <f t="shared" si="197"/>
        <v>0</v>
      </c>
      <c r="P141" s="229">
        <f t="shared" si="197"/>
        <v>0</v>
      </c>
      <c r="Q141" s="229">
        <f t="shared" si="198"/>
        <v>0</v>
      </c>
      <c r="R141" s="229">
        <f t="shared" si="198"/>
        <v>0</v>
      </c>
      <c r="S141" s="229">
        <f t="shared" si="198"/>
        <v>0</v>
      </c>
      <c r="T141" s="229">
        <f t="shared" si="198"/>
        <v>0</v>
      </c>
      <c r="U141" s="229">
        <f t="shared" si="198"/>
        <v>0</v>
      </c>
      <c r="V141" s="229">
        <f t="shared" si="198"/>
        <v>0</v>
      </c>
      <c r="W141" s="229">
        <f t="shared" si="198"/>
        <v>0</v>
      </c>
      <c r="X141" s="229">
        <f t="shared" si="198"/>
        <v>0</v>
      </c>
      <c r="Y141" s="229">
        <f t="shared" si="198"/>
        <v>0</v>
      </c>
      <c r="Z141" s="229">
        <f t="shared" si="198"/>
        <v>0</v>
      </c>
      <c r="AA141" s="229">
        <f t="shared" si="199"/>
        <v>0</v>
      </c>
      <c r="AB141" s="229">
        <f t="shared" si="199"/>
        <v>0</v>
      </c>
      <c r="AC141" s="229">
        <f t="shared" si="199"/>
        <v>0</v>
      </c>
      <c r="AD141" s="229">
        <f t="shared" si="199"/>
        <v>0</v>
      </c>
      <c r="AE141" s="229">
        <f t="shared" si="199"/>
        <v>0</v>
      </c>
      <c r="AF141" s="229">
        <f t="shared" si="199"/>
        <v>0</v>
      </c>
      <c r="AG141" s="229">
        <f t="shared" si="199"/>
        <v>0</v>
      </c>
      <c r="AH141" s="229">
        <f t="shared" si="199"/>
        <v>0</v>
      </c>
      <c r="AI141" s="229">
        <f t="shared" si="199"/>
        <v>0</v>
      </c>
      <c r="AJ141" s="229">
        <f t="shared" si="199"/>
        <v>0</v>
      </c>
      <c r="AK141" s="229">
        <f t="shared" si="200"/>
        <v>0</v>
      </c>
      <c r="AL141" s="229">
        <f t="shared" si="200"/>
        <v>0</v>
      </c>
      <c r="AM141" s="229">
        <f t="shared" si="200"/>
        <v>0</v>
      </c>
      <c r="AN141" s="229">
        <f t="shared" si="200"/>
        <v>0</v>
      </c>
      <c r="AO141" s="229">
        <f t="shared" si="196"/>
        <v>0</v>
      </c>
      <c r="AP141" s="229">
        <f t="shared" si="196"/>
        <v>0</v>
      </c>
      <c r="AQ141" s="229">
        <f t="shared" si="196"/>
        <v>0</v>
      </c>
      <c r="AR141" s="229">
        <f t="shared" si="196"/>
        <v>0</v>
      </c>
      <c r="AS141" s="229">
        <f t="shared" si="196"/>
        <v>0</v>
      </c>
      <c r="AT141" s="229">
        <f t="shared" si="196"/>
        <v>0</v>
      </c>
      <c r="AU141" s="229">
        <f t="shared" si="196"/>
        <v>0</v>
      </c>
      <c r="AV141" s="229">
        <f t="shared" si="196"/>
        <v>0</v>
      </c>
      <c r="AW141" s="229">
        <f t="shared" si="196"/>
        <v>0</v>
      </c>
      <c r="AX141" s="229">
        <f t="shared" si="196"/>
        <v>0</v>
      </c>
      <c r="AY141" s="229">
        <f t="shared" si="196"/>
        <v>0</v>
      </c>
      <c r="AZ141" s="229">
        <f t="shared" si="196"/>
        <v>0</v>
      </c>
      <c r="BA141" s="229">
        <f t="shared" si="196"/>
        <v>0</v>
      </c>
      <c r="BB141" s="229">
        <f t="shared" si="196"/>
        <v>0</v>
      </c>
      <c r="BC141" s="229">
        <f t="shared" si="196"/>
        <v>0</v>
      </c>
      <c r="BD141" s="229">
        <f t="shared" si="196"/>
        <v>0</v>
      </c>
      <c r="BE141" s="229">
        <f t="shared" si="196"/>
        <v>0</v>
      </c>
      <c r="BF141" s="229">
        <f t="shared" si="196"/>
        <v>0</v>
      </c>
      <c r="BG141" s="229">
        <f t="shared" si="196"/>
        <v>0</v>
      </c>
      <c r="BH141" s="229">
        <f t="shared" si="196"/>
        <v>0</v>
      </c>
      <c r="BI141" s="229">
        <f t="shared" si="196"/>
        <v>0</v>
      </c>
      <c r="BJ141" s="229">
        <f t="shared" si="196"/>
        <v>0</v>
      </c>
      <c r="BK141" s="229">
        <f t="shared" si="196"/>
        <v>0</v>
      </c>
      <c r="BL141" s="229">
        <f t="shared" si="196"/>
        <v>0</v>
      </c>
      <c r="BM141" s="229">
        <f t="shared" si="196"/>
        <v>0</v>
      </c>
      <c r="BN141" s="229">
        <f t="shared" si="196"/>
        <v>0</v>
      </c>
      <c r="BO141" s="229">
        <f t="shared" si="196"/>
        <v>0</v>
      </c>
      <c r="BP141" s="229">
        <f t="shared" si="196"/>
        <v>0</v>
      </c>
      <c r="BQ141" s="229">
        <f t="shared" si="196"/>
        <v>0</v>
      </c>
      <c r="BR141" s="229">
        <f t="shared" si="196"/>
        <v>0</v>
      </c>
      <c r="BS141" s="229">
        <f t="shared" si="196"/>
        <v>0</v>
      </c>
      <c r="BT141" s="229">
        <f t="shared" si="196"/>
        <v>0</v>
      </c>
      <c r="BU141" s="229">
        <f t="shared" si="196"/>
        <v>0</v>
      </c>
      <c r="BV141" s="229">
        <f t="shared" si="196"/>
        <v>0</v>
      </c>
      <c r="BW141" s="229">
        <f t="shared" si="196"/>
        <v>0</v>
      </c>
      <c r="BX141" s="229">
        <f t="shared" si="196"/>
        <v>0</v>
      </c>
      <c r="BY141" s="229">
        <f t="shared" si="196"/>
        <v>0</v>
      </c>
      <c r="BZ141" s="229">
        <f t="shared" si="196"/>
        <v>0</v>
      </c>
    </row>
    <row r="142" spans="1:78" x14ac:dyDescent="0.2">
      <c r="A142" s="7" t="str">
        <f t="shared" si="194"/>
        <v>Roll-in 9</v>
      </c>
      <c r="B142" s="7">
        <f t="shared" si="194"/>
        <v>0</v>
      </c>
      <c r="C142" s="7">
        <f t="shared" si="170"/>
        <v>56</v>
      </c>
      <c r="D142" s="165">
        <f t="shared" si="188"/>
        <v>45169</v>
      </c>
      <c r="E142" s="77"/>
      <c r="F142" s="68"/>
      <c r="G142" s="229">
        <f t="shared" si="197"/>
        <v>0</v>
      </c>
      <c r="H142" s="229">
        <f t="shared" si="197"/>
        <v>0</v>
      </c>
      <c r="I142" s="229">
        <f t="shared" si="197"/>
        <v>0</v>
      </c>
      <c r="J142" s="229">
        <f t="shared" si="197"/>
        <v>0</v>
      </c>
      <c r="K142" s="229">
        <f t="shared" si="197"/>
        <v>0</v>
      </c>
      <c r="L142" s="229">
        <f t="shared" si="197"/>
        <v>0</v>
      </c>
      <c r="M142" s="229">
        <f t="shared" si="197"/>
        <v>0</v>
      </c>
      <c r="N142" s="229">
        <f t="shared" si="197"/>
        <v>0</v>
      </c>
      <c r="O142" s="229">
        <f t="shared" si="197"/>
        <v>0</v>
      </c>
      <c r="P142" s="229">
        <f t="shared" si="197"/>
        <v>0</v>
      </c>
      <c r="Q142" s="229">
        <f t="shared" si="198"/>
        <v>0</v>
      </c>
      <c r="R142" s="229">
        <f t="shared" si="198"/>
        <v>0</v>
      </c>
      <c r="S142" s="229">
        <f t="shared" si="198"/>
        <v>0</v>
      </c>
      <c r="T142" s="229">
        <f t="shared" si="198"/>
        <v>0</v>
      </c>
      <c r="U142" s="229">
        <f t="shared" si="198"/>
        <v>0</v>
      </c>
      <c r="V142" s="229">
        <f t="shared" si="198"/>
        <v>0</v>
      </c>
      <c r="W142" s="229">
        <f t="shared" si="198"/>
        <v>0</v>
      </c>
      <c r="X142" s="229">
        <f t="shared" si="198"/>
        <v>0</v>
      </c>
      <c r="Y142" s="229">
        <f t="shared" si="198"/>
        <v>0</v>
      </c>
      <c r="Z142" s="229">
        <f t="shared" si="198"/>
        <v>0</v>
      </c>
      <c r="AA142" s="229">
        <f t="shared" si="199"/>
        <v>0</v>
      </c>
      <c r="AB142" s="229">
        <f t="shared" si="199"/>
        <v>0</v>
      </c>
      <c r="AC142" s="229">
        <f t="shared" si="199"/>
        <v>0</v>
      </c>
      <c r="AD142" s="229">
        <f t="shared" si="199"/>
        <v>0</v>
      </c>
      <c r="AE142" s="229">
        <f t="shared" si="199"/>
        <v>0</v>
      </c>
      <c r="AF142" s="229">
        <f t="shared" si="199"/>
        <v>0</v>
      </c>
      <c r="AG142" s="229">
        <f t="shared" si="199"/>
        <v>0</v>
      </c>
      <c r="AH142" s="229">
        <f t="shared" si="199"/>
        <v>0</v>
      </c>
      <c r="AI142" s="229">
        <f t="shared" si="199"/>
        <v>0</v>
      </c>
      <c r="AJ142" s="229">
        <f t="shared" si="199"/>
        <v>0</v>
      </c>
      <c r="AK142" s="229">
        <f t="shared" si="200"/>
        <v>0</v>
      </c>
      <c r="AL142" s="229">
        <f t="shared" si="200"/>
        <v>0</v>
      </c>
      <c r="AM142" s="229">
        <f t="shared" si="200"/>
        <v>0</v>
      </c>
      <c r="AN142" s="229">
        <f t="shared" si="200"/>
        <v>0</v>
      </c>
      <c r="AO142" s="229">
        <f t="shared" si="196"/>
        <v>0</v>
      </c>
      <c r="AP142" s="229">
        <f t="shared" si="196"/>
        <v>0</v>
      </c>
      <c r="AQ142" s="229">
        <f t="shared" si="196"/>
        <v>0</v>
      </c>
      <c r="AR142" s="229">
        <f t="shared" si="196"/>
        <v>0</v>
      </c>
      <c r="AS142" s="229">
        <f t="shared" si="196"/>
        <v>0</v>
      </c>
      <c r="AT142" s="229">
        <f t="shared" si="196"/>
        <v>0</v>
      </c>
      <c r="AU142" s="229">
        <f t="shared" si="196"/>
        <v>0</v>
      </c>
      <c r="AV142" s="229">
        <f t="shared" si="196"/>
        <v>0</v>
      </c>
      <c r="AW142" s="229">
        <f t="shared" si="196"/>
        <v>0</v>
      </c>
      <c r="AX142" s="229">
        <f t="shared" si="196"/>
        <v>0</v>
      </c>
      <c r="AY142" s="229">
        <f t="shared" si="196"/>
        <v>0</v>
      </c>
      <c r="AZ142" s="229">
        <f t="shared" si="196"/>
        <v>0</v>
      </c>
      <c r="BA142" s="229">
        <f t="shared" si="196"/>
        <v>0</v>
      </c>
      <c r="BB142" s="229">
        <f t="shared" si="196"/>
        <v>0</v>
      </c>
      <c r="BC142" s="229">
        <f t="shared" si="196"/>
        <v>0</v>
      </c>
      <c r="BD142" s="229">
        <f t="shared" si="196"/>
        <v>0</v>
      </c>
      <c r="BE142" s="229">
        <f t="shared" si="196"/>
        <v>0</v>
      </c>
      <c r="BF142" s="229">
        <f t="shared" si="196"/>
        <v>0</v>
      </c>
      <c r="BG142" s="229">
        <f t="shared" si="196"/>
        <v>0</v>
      </c>
      <c r="BH142" s="229">
        <f t="shared" si="196"/>
        <v>0</v>
      </c>
      <c r="BI142" s="229">
        <f t="shared" si="196"/>
        <v>0</v>
      </c>
      <c r="BJ142" s="229">
        <f t="shared" si="196"/>
        <v>0</v>
      </c>
      <c r="BK142" s="229">
        <f t="shared" ref="AO142:BZ149" si="201">IF($D142=BK$9,$E142*$G$3/2,IF(AND($C142+$E$3&gt;BK$8,BK$9&gt;$D142),$E142*$G$3,0))</f>
        <v>0</v>
      </c>
      <c r="BL142" s="229">
        <f t="shared" si="201"/>
        <v>0</v>
      </c>
      <c r="BM142" s="229">
        <f t="shared" si="201"/>
        <v>0</v>
      </c>
      <c r="BN142" s="229">
        <f t="shared" si="201"/>
        <v>0</v>
      </c>
      <c r="BO142" s="229">
        <f t="shared" si="201"/>
        <v>0</v>
      </c>
      <c r="BP142" s="229">
        <f t="shared" si="201"/>
        <v>0</v>
      </c>
      <c r="BQ142" s="229">
        <f t="shared" si="201"/>
        <v>0</v>
      </c>
      <c r="BR142" s="229">
        <f t="shared" si="201"/>
        <v>0</v>
      </c>
      <c r="BS142" s="229">
        <f t="shared" si="201"/>
        <v>0</v>
      </c>
      <c r="BT142" s="229">
        <f t="shared" si="201"/>
        <v>0</v>
      </c>
      <c r="BU142" s="229">
        <f t="shared" si="201"/>
        <v>0</v>
      </c>
      <c r="BV142" s="229">
        <f t="shared" si="201"/>
        <v>0</v>
      </c>
      <c r="BW142" s="229">
        <f t="shared" si="201"/>
        <v>0</v>
      </c>
      <c r="BX142" s="229">
        <f t="shared" si="201"/>
        <v>0</v>
      </c>
      <c r="BY142" s="229">
        <f t="shared" si="201"/>
        <v>0</v>
      </c>
      <c r="BZ142" s="229">
        <f t="shared" si="201"/>
        <v>0</v>
      </c>
    </row>
    <row r="143" spans="1:78" x14ac:dyDescent="0.2">
      <c r="A143" s="7" t="str">
        <f t="shared" si="194"/>
        <v>Roll-in 10</v>
      </c>
      <c r="B143" s="7">
        <f t="shared" si="194"/>
        <v>0</v>
      </c>
      <c r="C143" s="7">
        <f t="shared" si="170"/>
        <v>57</v>
      </c>
      <c r="D143" s="165">
        <f t="shared" si="188"/>
        <v>45199</v>
      </c>
      <c r="E143" s="77"/>
      <c r="F143" s="68"/>
      <c r="G143" s="229">
        <f t="shared" si="197"/>
        <v>0</v>
      </c>
      <c r="H143" s="229">
        <f t="shared" si="197"/>
        <v>0</v>
      </c>
      <c r="I143" s="229">
        <f t="shared" si="197"/>
        <v>0</v>
      </c>
      <c r="J143" s="229">
        <f t="shared" si="197"/>
        <v>0</v>
      </c>
      <c r="K143" s="229">
        <f t="shared" si="197"/>
        <v>0</v>
      </c>
      <c r="L143" s="229">
        <f t="shared" si="197"/>
        <v>0</v>
      </c>
      <c r="M143" s="229">
        <f t="shared" si="197"/>
        <v>0</v>
      </c>
      <c r="N143" s="229">
        <f t="shared" si="197"/>
        <v>0</v>
      </c>
      <c r="O143" s="229">
        <f t="shared" si="197"/>
        <v>0</v>
      </c>
      <c r="P143" s="229">
        <f t="shared" si="197"/>
        <v>0</v>
      </c>
      <c r="Q143" s="229">
        <f t="shared" si="198"/>
        <v>0</v>
      </c>
      <c r="R143" s="229">
        <f t="shared" si="198"/>
        <v>0</v>
      </c>
      <c r="S143" s="229">
        <f t="shared" si="198"/>
        <v>0</v>
      </c>
      <c r="T143" s="229">
        <f t="shared" si="198"/>
        <v>0</v>
      </c>
      <c r="U143" s="229">
        <f t="shared" si="198"/>
        <v>0</v>
      </c>
      <c r="V143" s="229">
        <f t="shared" si="198"/>
        <v>0</v>
      </c>
      <c r="W143" s="229">
        <f t="shared" si="198"/>
        <v>0</v>
      </c>
      <c r="X143" s="229">
        <f t="shared" si="198"/>
        <v>0</v>
      </c>
      <c r="Y143" s="229">
        <f t="shared" si="198"/>
        <v>0</v>
      </c>
      <c r="Z143" s="229">
        <f t="shared" si="198"/>
        <v>0</v>
      </c>
      <c r="AA143" s="229">
        <f t="shared" si="199"/>
        <v>0</v>
      </c>
      <c r="AB143" s="229">
        <f t="shared" si="199"/>
        <v>0</v>
      </c>
      <c r="AC143" s="229">
        <f t="shared" si="199"/>
        <v>0</v>
      </c>
      <c r="AD143" s="229">
        <f t="shared" si="199"/>
        <v>0</v>
      </c>
      <c r="AE143" s="229">
        <f t="shared" si="199"/>
        <v>0</v>
      </c>
      <c r="AF143" s="229">
        <f t="shared" si="199"/>
        <v>0</v>
      </c>
      <c r="AG143" s="229">
        <f t="shared" si="199"/>
        <v>0</v>
      </c>
      <c r="AH143" s="229">
        <f t="shared" si="199"/>
        <v>0</v>
      </c>
      <c r="AI143" s="229">
        <f t="shared" si="199"/>
        <v>0</v>
      </c>
      <c r="AJ143" s="229">
        <f t="shared" si="199"/>
        <v>0</v>
      </c>
      <c r="AK143" s="229">
        <f t="shared" si="200"/>
        <v>0</v>
      </c>
      <c r="AL143" s="229">
        <f t="shared" si="200"/>
        <v>0</v>
      </c>
      <c r="AM143" s="229">
        <f t="shared" si="200"/>
        <v>0</v>
      </c>
      <c r="AN143" s="229">
        <f t="shared" si="200"/>
        <v>0</v>
      </c>
      <c r="AO143" s="229">
        <f t="shared" si="201"/>
        <v>0</v>
      </c>
      <c r="AP143" s="229">
        <f t="shared" si="201"/>
        <v>0</v>
      </c>
      <c r="AQ143" s="229">
        <f t="shared" si="201"/>
        <v>0</v>
      </c>
      <c r="AR143" s="229">
        <f t="shared" si="201"/>
        <v>0</v>
      </c>
      <c r="AS143" s="229">
        <f t="shared" si="201"/>
        <v>0</v>
      </c>
      <c r="AT143" s="229">
        <f t="shared" si="201"/>
        <v>0</v>
      </c>
      <c r="AU143" s="229">
        <f t="shared" si="201"/>
        <v>0</v>
      </c>
      <c r="AV143" s="229">
        <f t="shared" si="201"/>
        <v>0</v>
      </c>
      <c r="AW143" s="229">
        <f t="shared" si="201"/>
        <v>0</v>
      </c>
      <c r="AX143" s="229">
        <f t="shared" si="201"/>
        <v>0</v>
      </c>
      <c r="AY143" s="229">
        <f t="shared" si="201"/>
        <v>0</v>
      </c>
      <c r="AZ143" s="229">
        <f t="shared" si="201"/>
        <v>0</v>
      </c>
      <c r="BA143" s="229">
        <f t="shared" si="201"/>
        <v>0</v>
      </c>
      <c r="BB143" s="229">
        <f t="shared" si="201"/>
        <v>0</v>
      </c>
      <c r="BC143" s="229">
        <f t="shared" si="201"/>
        <v>0</v>
      </c>
      <c r="BD143" s="229">
        <f t="shared" si="201"/>
        <v>0</v>
      </c>
      <c r="BE143" s="229">
        <f t="shared" si="201"/>
        <v>0</v>
      </c>
      <c r="BF143" s="229">
        <f t="shared" si="201"/>
        <v>0</v>
      </c>
      <c r="BG143" s="229">
        <f t="shared" si="201"/>
        <v>0</v>
      </c>
      <c r="BH143" s="229">
        <f t="shared" si="201"/>
        <v>0</v>
      </c>
      <c r="BI143" s="229">
        <f t="shared" si="201"/>
        <v>0</v>
      </c>
      <c r="BJ143" s="229">
        <f t="shared" si="201"/>
        <v>0</v>
      </c>
      <c r="BK143" s="229">
        <f t="shared" si="201"/>
        <v>0</v>
      </c>
      <c r="BL143" s="229">
        <f t="shared" si="201"/>
        <v>0</v>
      </c>
      <c r="BM143" s="229">
        <f t="shared" si="201"/>
        <v>0</v>
      </c>
      <c r="BN143" s="229">
        <f t="shared" si="201"/>
        <v>0</v>
      </c>
      <c r="BO143" s="229">
        <f t="shared" si="201"/>
        <v>0</v>
      </c>
      <c r="BP143" s="229">
        <f t="shared" si="201"/>
        <v>0</v>
      </c>
      <c r="BQ143" s="229">
        <f t="shared" si="201"/>
        <v>0</v>
      </c>
      <c r="BR143" s="229">
        <f t="shared" si="201"/>
        <v>0</v>
      </c>
      <c r="BS143" s="229">
        <f t="shared" si="201"/>
        <v>0</v>
      </c>
      <c r="BT143" s="229">
        <f t="shared" si="201"/>
        <v>0</v>
      </c>
      <c r="BU143" s="229">
        <f t="shared" si="201"/>
        <v>0</v>
      </c>
      <c r="BV143" s="229">
        <f t="shared" si="201"/>
        <v>0</v>
      </c>
      <c r="BW143" s="229">
        <f t="shared" si="201"/>
        <v>0</v>
      </c>
      <c r="BX143" s="229">
        <f t="shared" si="201"/>
        <v>0</v>
      </c>
      <c r="BY143" s="229">
        <f t="shared" si="201"/>
        <v>0</v>
      </c>
      <c r="BZ143" s="229">
        <f t="shared" si="201"/>
        <v>0</v>
      </c>
    </row>
    <row r="144" spans="1:78" x14ac:dyDescent="0.2">
      <c r="A144" s="7" t="str">
        <f t="shared" si="194"/>
        <v>Roll-in 10</v>
      </c>
      <c r="B144" s="7">
        <f t="shared" si="194"/>
        <v>0</v>
      </c>
      <c r="C144" s="7">
        <f t="shared" si="170"/>
        <v>58</v>
      </c>
      <c r="D144" s="165">
        <f t="shared" si="188"/>
        <v>45230</v>
      </c>
      <c r="E144" s="77"/>
      <c r="F144" s="68"/>
      <c r="G144" s="229">
        <f t="shared" si="197"/>
        <v>0</v>
      </c>
      <c r="H144" s="229">
        <f t="shared" si="197"/>
        <v>0</v>
      </c>
      <c r="I144" s="229">
        <f t="shared" si="197"/>
        <v>0</v>
      </c>
      <c r="J144" s="229">
        <f t="shared" si="197"/>
        <v>0</v>
      </c>
      <c r="K144" s="229">
        <f t="shared" si="197"/>
        <v>0</v>
      </c>
      <c r="L144" s="229">
        <f t="shared" si="197"/>
        <v>0</v>
      </c>
      <c r="M144" s="229">
        <f t="shared" si="197"/>
        <v>0</v>
      </c>
      <c r="N144" s="229">
        <f t="shared" si="197"/>
        <v>0</v>
      </c>
      <c r="O144" s="229">
        <f t="shared" si="197"/>
        <v>0</v>
      </c>
      <c r="P144" s="229">
        <f t="shared" si="197"/>
        <v>0</v>
      </c>
      <c r="Q144" s="229">
        <f t="shared" si="198"/>
        <v>0</v>
      </c>
      <c r="R144" s="229">
        <f t="shared" si="198"/>
        <v>0</v>
      </c>
      <c r="S144" s="229">
        <f t="shared" si="198"/>
        <v>0</v>
      </c>
      <c r="T144" s="229">
        <f t="shared" si="198"/>
        <v>0</v>
      </c>
      <c r="U144" s="229">
        <f t="shared" si="198"/>
        <v>0</v>
      </c>
      <c r="V144" s="229">
        <f t="shared" si="198"/>
        <v>0</v>
      </c>
      <c r="W144" s="229">
        <f t="shared" si="198"/>
        <v>0</v>
      </c>
      <c r="X144" s="229">
        <f t="shared" si="198"/>
        <v>0</v>
      </c>
      <c r="Y144" s="229">
        <f t="shared" si="198"/>
        <v>0</v>
      </c>
      <c r="Z144" s="229">
        <f t="shared" si="198"/>
        <v>0</v>
      </c>
      <c r="AA144" s="229">
        <f t="shared" si="199"/>
        <v>0</v>
      </c>
      <c r="AB144" s="229">
        <f t="shared" si="199"/>
        <v>0</v>
      </c>
      <c r="AC144" s="229">
        <f t="shared" si="199"/>
        <v>0</v>
      </c>
      <c r="AD144" s="229">
        <f t="shared" si="199"/>
        <v>0</v>
      </c>
      <c r="AE144" s="229">
        <f t="shared" si="199"/>
        <v>0</v>
      </c>
      <c r="AF144" s="229">
        <f t="shared" si="199"/>
        <v>0</v>
      </c>
      <c r="AG144" s="229">
        <f t="shared" si="199"/>
        <v>0</v>
      </c>
      <c r="AH144" s="229">
        <f t="shared" si="199"/>
        <v>0</v>
      </c>
      <c r="AI144" s="229">
        <f t="shared" si="199"/>
        <v>0</v>
      </c>
      <c r="AJ144" s="229">
        <f t="shared" si="199"/>
        <v>0</v>
      </c>
      <c r="AK144" s="229">
        <f t="shared" si="200"/>
        <v>0</v>
      </c>
      <c r="AL144" s="229">
        <f t="shared" si="200"/>
        <v>0</v>
      </c>
      <c r="AM144" s="229">
        <f t="shared" si="200"/>
        <v>0</v>
      </c>
      <c r="AN144" s="229">
        <f t="shared" si="200"/>
        <v>0</v>
      </c>
      <c r="AO144" s="229">
        <f t="shared" si="201"/>
        <v>0</v>
      </c>
      <c r="AP144" s="229">
        <f t="shared" si="201"/>
        <v>0</v>
      </c>
      <c r="AQ144" s="229">
        <f t="shared" si="201"/>
        <v>0</v>
      </c>
      <c r="AR144" s="229">
        <f t="shared" si="201"/>
        <v>0</v>
      </c>
      <c r="AS144" s="229">
        <f t="shared" si="201"/>
        <v>0</v>
      </c>
      <c r="AT144" s="229">
        <f t="shared" si="201"/>
        <v>0</v>
      </c>
      <c r="AU144" s="229">
        <f t="shared" si="201"/>
        <v>0</v>
      </c>
      <c r="AV144" s="229">
        <f t="shared" si="201"/>
        <v>0</v>
      </c>
      <c r="AW144" s="229">
        <f t="shared" si="201"/>
        <v>0</v>
      </c>
      <c r="AX144" s="229">
        <f t="shared" si="201"/>
        <v>0</v>
      </c>
      <c r="AY144" s="229">
        <f t="shared" si="201"/>
        <v>0</v>
      </c>
      <c r="AZ144" s="229">
        <f t="shared" si="201"/>
        <v>0</v>
      </c>
      <c r="BA144" s="229">
        <f t="shared" si="201"/>
        <v>0</v>
      </c>
      <c r="BB144" s="229">
        <f t="shared" si="201"/>
        <v>0</v>
      </c>
      <c r="BC144" s="229">
        <f t="shared" si="201"/>
        <v>0</v>
      </c>
      <c r="BD144" s="229">
        <f t="shared" si="201"/>
        <v>0</v>
      </c>
      <c r="BE144" s="229">
        <f t="shared" si="201"/>
        <v>0</v>
      </c>
      <c r="BF144" s="229">
        <f t="shared" si="201"/>
        <v>0</v>
      </c>
      <c r="BG144" s="229">
        <f t="shared" si="201"/>
        <v>0</v>
      </c>
      <c r="BH144" s="229">
        <f t="shared" si="201"/>
        <v>0</v>
      </c>
      <c r="BI144" s="229">
        <f t="shared" si="201"/>
        <v>0</v>
      </c>
      <c r="BJ144" s="229">
        <f t="shared" si="201"/>
        <v>0</v>
      </c>
      <c r="BK144" s="229">
        <f t="shared" si="201"/>
        <v>0</v>
      </c>
      <c r="BL144" s="229">
        <f t="shared" si="201"/>
        <v>0</v>
      </c>
      <c r="BM144" s="229">
        <f t="shared" si="201"/>
        <v>0</v>
      </c>
      <c r="BN144" s="229">
        <f t="shared" si="201"/>
        <v>0</v>
      </c>
      <c r="BO144" s="229">
        <f t="shared" si="201"/>
        <v>0</v>
      </c>
      <c r="BP144" s="229">
        <f t="shared" si="201"/>
        <v>0</v>
      </c>
      <c r="BQ144" s="229">
        <f t="shared" si="201"/>
        <v>0</v>
      </c>
      <c r="BR144" s="229">
        <f t="shared" si="201"/>
        <v>0</v>
      </c>
      <c r="BS144" s="229">
        <f t="shared" si="201"/>
        <v>0</v>
      </c>
      <c r="BT144" s="229">
        <f t="shared" si="201"/>
        <v>0</v>
      </c>
      <c r="BU144" s="229">
        <f t="shared" si="201"/>
        <v>0</v>
      </c>
      <c r="BV144" s="229">
        <f t="shared" si="201"/>
        <v>0</v>
      </c>
      <c r="BW144" s="229">
        <f t="shared" si="201"/>
        <v>0</v>
      </c>
      <c r="BX144" s="229">
        <f t="shared" si="201"/>
        <v>0</v>
      </c>
      <c r="BY144" s="229">
        <f t="shared" si="201"/>
        <v>0</v>
      </c>
      <c r="BZ144" s="229">
        <f t="shared" si="201"/>
        <v>0</v>
      </c>
    </row>
    <row r="145" spans="1:78" x14ac:dyDescent="0.2">
      <c r="A145" s="7" t="str">
        <f t="shared" si="194"/>
        <v>Roll-in 10</v>
      </c>
      <c r="B145" s="7">
        <f t="shared" si="194"/>
        <v>0</v>
      </c>
      <c r="C145" s="7">
        <f t="shared" si="170"/>
        <v>59</v>
      </c>
      <c r="D145" s="165">
        <f t="shared" si="188"/>
        <v>45260</v>
      </c>
      <c r="E145" s="77"/>
      <c r="F145" s="68"/>
      <c r="G145" s="229">
        <f t="shared" si="197"/>
        <v>0</v>
      </c>
      <c r="H145" s="229">
        <f t="shared" si="197"/>
        <v>0</v>
      </c>
      <c r="I145" s="229">
        <f t="shared" si="197"/>
        <v>0</v>
      </c>
      <c r="J145" s="229">
        <f t="shared" si="197"/>
        <v>0</v>
      </c>
      <c r="K145" s="229">
        <f t="shared" si="197"/>
        <v>0</v>
      </c>
      <c r="L145" s="229">
        <f t="shared" si="197"/>
        <v>0</v>
      </c>
      <c r="M145" s="229">
        <f t="shared" si="197"/>
        <v>0</v>
      </c>
      <c r="N145" s="229">
        <f t="shared" si="197"/>
        <v>0</v>
      </c>
      <c r="O145" s="229">
        <f t="shared" si="197"/>
        <v>0</v>
      </c>
      <c r="P145" s="229">
        <f t="shared" si="197"/>
        <v>0</v>
      </c>
      <c r="Q145" s="229">
        <f t="shared" si="198"/>
        <v>0</v>
      </c>
      <c r="R145" s="229">
        <f t="shared" si="198"/>
        <v>0</v>
      </c>
      <c r="S145" s="229">
        <f t="shared" si="198"/>
        <v>0</v>
      </c>
      <c r="T145" s="229">
        <f t="shared" si="198"/>
        <v>0</v>
      </c>
      <c r="U145" s="229">
        <f t="shared" si="198"/>
        <v>0</v>
      </c>
      <c r="V145" s="229">
        <f t="shared" si="198"/>
        <v>0</v>
      </c>
      <c r="W145" s="229">
        <f t="shared" si="198"/>
        <v>0</v>
      </c>
      <c r="X145" s="229">
        <f t="shared" si="198"/>
        <v>0</v>
      </c>
      <c r="Y145" s="229">
        <f t="shared" si="198"/>
        <v>0</v>
      </c>
      <c r="Z145" s="229">
        <f t="shared" si="198"/>
        <v>0</v>
      </c>
      <c r="AA145" s="229">
        <f t="shared" si="199"/>
        <v>0</v>
      </c>
      <c r="AB145" s="229">
        <f t="shared" si="199"/>
        <v>0</v>
      </c>
      <c r="AC145" s="229">
        <f t="shared" si="199"/>
        <v>0</v>
      </c>
      <c r="AD145" s="229">
        <f t="shared" si="199"/>
        <v>0</v>
      </c>
      <c r="AE145" s="229">
        <f t="shared" si="199"/>
        <v>0</v>
      </c>
      <c r="AF145" s="229">
        <f t="shared" si="199"/>
        <v>0</v>
      </c>
      <c r="AG145" s="229">
        <f t="shared" si="199"/>
        <v>0</v>
      </c>
      <c r="AH145" s="229">
        <f t="shared" si="199"/>
        <v>0</v>
      </c>
      <c r="AI145" s="229">
        <f t="shared" si="199"/>
        <v>0</v>
      </c>
      <c r="AJ145" s="229">
        <f t="shared" si="199"/>
        <v>0</v>
      </c>
      <c r="AK145" s="229">
        <f t="shared" si="200"/>
        <v>0</v>
      </c>
      <c r="AL145" s="229">
        <f t="shared" si="200"/>
        <v>0</v>
      </c>
      <c r="AM145" s="229">
        <f t="shared" si="200"/>
        <v>0</v>
      </c>
      <c r="AN145" s="229">
        <f t="shared" si="200"/>
        <v>0</v>
      </c>
      <c r="AO145" s="229">
        <f t="shared" si="201"/>
        <v>0</v>
      </c>
      <c r="AP145" s="229">
        <f t="shared" si="201"/>
        <v>0</v>
      </c>
      <c r="AQ145" s="229">
        <f t="shared" si="201"/>
        <v>0</v>
      </c>
      <c r="AR145" s="229">
        <f t="shared" si="201"/>
        <v>0</v>
      </c>
      <c r="AS145" s="229">
        <f t="shared" si="201"/>
        <v>0</v>
      </c>
      <c r="AT145" s="229">
        <f t="shared" si="201"/>
        <v>0</v>
      </c>
      <c r="AU145" s="229">
        <f t="shared" si="201"/>
        <v>0</v>
      </c>
      <c r="AV145" s="229">
        <f t="shared" si="201"/>
        <v>0</v>
      </c>
      <c r="AW145" s="229">
        <f t="shared" si="201"/>
        <v>0</v>
      </c>
      <c r="AX145" s="229">
        <f t="shared" si="201"/>
        <v>0</v>
      </c>
      <c r="AY145" s="229">
        <f t="shared" si="201"/>
        <v>0</v>
      </c>
      <c r="AZ145" s="229">
        <f t="shared" si="201"/>
        <v>0</v>
      </c>
      <c r="BA145" s="229">
        <f t="shared" si="201"/>
        <v>0</v>
      </c>
      <c r="BB145" s="229">
        <f t="shared" si="201"/>
        <v>0</v>
      </c>
      <c r="BC145" s="229">
        <f t="shared" si="201"/>
        <v>0</v>
      </c>
      <c r="BD145" s="229">
        <f t="shared" si="201"/>
        <v>0</v>
      </c>
      <c r="BE145" s="229">
        <f t="shared" si="201"/>
        <v>0</v>
      </c>
      <c r="BF145" s="229">
        <f t="shared" si="201"/>
        <v>0</v>
      </c>
      <c r="BG145" s="229">
        <f t="shared" si="201"/>
        <v>0</v>
      </c>
      <c r="BH145" s="229">
        <f t="shared" si="201"/>
        <v>0</v>
      </c>
      <c r="BI145" s="229">
        <f t="shared" si="201"/>
        <v>0</v>
      </c>
      <c r="BJ145" s="229">
        <f t="shared" si="201"/>
        <v>0</v>
      </c>
      <c r="BK145" s="229">
        <f t="shared" si="201"/>
        <v>0</v>
      </c>
      <c r="BL145" s="229">
        <f t="shared" si="201"/>
        <v>0</v>
      </c>
      <c r="BM145" s="229">
        <f t="shared" si="201"/>
        <v>0</v>
      </c>
      <c r="BN145" s="229">
        <f t="shared" si="201"/>
        <v>0</v>
      </c>
      <c r="BO145" s="229">
        <f t="shared" si="201"/>
        <v>0</v>
      </c>
      <c r="BP145" s="229">
        <f t="shared" si="201"/>
        <v>0</v>
      </c>
      <c r="BQ145" s="229">
        <f t="shared" si="201"/>
        <v>0</v>
      </c>
      <c r="BR145" s="229">
        <f t="shared" si="201"/>
        <v>0</v>
      </c>
      <c r="BS145" s="229">
        <f t="shared" si="201"/>
        <v>0</v>
      </c>
      <c r="BT145" s="229">
        <f t="shared" si="201"/>
        <v>0</v>
      </c>
      <c r="BU145" s="229">
        <f t="shared" si="201"/>
        <v>0</v>
      </c>
      <c r="BV145" s="229">
        <f t="shared" si="201"/>
        <v>0</v>
      </c>
      <c r="BW145" s="229">
        <f t="shared" si="201"/>
        <v>0</v>
      </c>
      <c r="BX145" s="229">
        <f t="shared" si="201"/>
        <v>0</v>
      </c>
      <c r="BY145" s="229">
        <f t="shared" si="201"/>
        <v>0</v>
      </c>
      <c r="BZ145" s="229">
        <f t="shared" si="201"/>
        <v>0</v>
      </c>
    </row>
    <row r="146" spans="1:78" x14ac:dyDescent="0.2">
      <c r="A146" s="7" t="str">
        <f t="shared" si="194"/>
        <v>Roll-in 10</v>
      </c>
      <c r="B146" s="7">
        <f t="shared" si="194"/>
        <v>0</v>
      </c>
      <c r="C146" s="7">
        <f t="shared" si="170"/>
        <v>60</v>
      </c>
      <c r="D146" s="165">
        <f t="shared" si="188"/>
        <v>45291</v>
      </c>
      <c r="E146" s="229"/>
      <c r="F146" s="68"/>
      <c r="G146" s="229">
        <f t="shared" si="197"/>
        <v>0</v>
      </c>
      <c r="H146" s="229">
        <f t="shared" si="197"/>
        <v>0</v>
      </c>
      <c r="I146" s="229">
        <f t="shared" si="197"/>
        <v>0</v>
      </c>
      <c r="J146" s="229">
        <f t="shared" si="197"/>
        <v>0</v>
      </c>
      <c r="K146" s="229">
        <f t="shared" si="197"/>
        <v>0</v>
      </c>
      <c r="L146" s="229">
        <f t="shared" si="197"/>
        <v>0</v>
      </c>
      <c r="M146" s="229">
        <f t="shared" si="197"/>
        <v>0</v>
      </c>
      <c r="N146" s="229">
        <f t="shared" si="197"/>
        <v>0</v>
      </c>
      <c r="O146" s="229">
        <f t="shared" si="197"/>
        <v>0</v>
      </c>
      <c r="P146" s="229">
        <f t="shared" si="197"/>
        <v>0</v>
      </c>
      <c r="Q146" s="229">
        <f t="shared" si="198"/>
        <v>0</v>
      </c>
      <c r="R146" s="229">
        <f t="shared" si="198"/>
        <v>0</v>
      </c>
      <c r="S146" s="229">
        <f t="shared" si="198"/>
        <v>0</v>
      </c>
      <c r="T146" s="229">
        <f t="shared" si="198"/>
        <v>0</v>
      </c>
      <c r="U146" s="229">
        <f t="shared" si="198"/>
        <v>0</v>
      </c>
      <c r="V146" s="229">
        <f t="shared" si="198"/>
        <v>0</v>
      </c>
      <c r="W146" s="229">
        <f t="shared" si="198"/>
        <v>0</v>
      </c>
      <c r="X146" s="229">
        <f t="shared" si="198"/>
        <v>0</v>
      </c>
      <c r="Y146" s="229">
        <f t="shared" si="198"/>
        <v>0</v>
      </c>
      <c r="Z146" s="229">
        <f t="shared" si="198"/>
        <v>0</v>
      </c>
      <c r="AA146" s="229">
        <f t="shared" si="199"/>
        <v>0</v>
      </c>
      <c r="AB146" s="229">
        <f t="shared" si="199"/>
        <v>0</v>
      </c>
      <c r="AC146" s="229">
        <f t="shared" si="199"/>
        <v>0</v>
      </c>
      <c r="AD146" s="229">
        <f t="shared" si="199"/>
        <v>0</v>
      </c>
      <c r="AE146" s="229">
        <f t="shared" si="199"/>
        <v>0</v>
      </c>
      <c r="AF146" s="229">
        <f t="shared" si="199"/>
        <v>0</v>
      </c>
      <c r="AG146" s="229">
        <f t="shared" si="199"/>
        <v>0</v>
      </c>
      <c r="AH146" s="229">
        <f t="shared" si="199"/>
        <v>0</v>
      </c>
      <c r="AI146" s="229">
        <f t="shared" si="199"/>
        <v>0</v>
      </c>
      <c r="AJ146" s="229">
        <f t="shared" si="199"/>
        <v>0</v>
      </c>
      <c r="AK146" s="229">
        <f t="shared" si="200"/>
        <v>0</v>
      </c>
      <c r="AL146" s="229">
        <f t="shared" si="200"/>
        <v>0</v>
      </c>
      <c r="AM146" s="229">
        <f t="shared" si="200"/>
        <v>0</v>
      </c>
      <c r="AN146" s="229">
        <f t="shared" si="200"/>
        <v>0</v>
      </c>
      <c r="AO146" s="229">
        <f t="shared" si="201"/>
        <v>0</v>
      </c>
      <c r="AP146" s="229">
        <f t="shared" si="201"/>
        <v>0</v>
      </c>
      <c r="AQ146" s="229">
        <f t="shared" si="201"/>
        <v>0</v>
      </c>
      <c r="AR146" s="229">
        <f t="shared" si="201"/>
        <v>0</v>
      </c>
      <c r="AS146" s="229">
        <f t="shared" si="201"/>
        <v>0</v>
      </c>
      <c r="AT146" s="229">
        <f t="shared" si="201"/>
        <v>0</v>
      </c>
      <c r="AU146" s="229">
        <f t="shared" si="201"/>
        <v>0</v>
      </c>
      <c r="AV146" s="229">
        <f t="shared" si="201"/>
        <v>0</v>
      </c>
      <c r="AW146" s="229">
        <f t="shared" si="201"/>
        <v>0</v>
      </c>
      <c r="AX146" s="229">
        <f t="shared" si="201"/>
        <v>0</v>
      </c>
      <c r="AY146" s="229">
        <f t="shared" si="201"/>
        <v>0</v>
      </c>
      <c r="AZ146" s="229">
        <f t="shared" si="201"/>
        <v>0</v>
      </c>
      <c r="BA146" s="229">
        <f t="shared" si="201"/>
        <v>0</v>
      </c>
      <c r="BB146" s="229">
        <f t="shared" si="201"/>
        <v>0</v>
      </c>
      <c r="BC146" s="229">
        <f t="shared" si="201"/>
        <v>0</v>
      </c>
      <c r="BD146" s="229">
        <f t="shared" si="201"/>
        <v>0</v>
      </c>
      <c r="BE146" s="229">
        <f t="shared" si="201"/>
        <v>0</v>
      </c>
      <c r="BF146" s="229">
        <f t="shared" si="201"/>
        <v>0</v>
      </c>
      <c r="BG146" s="229">
        <f t="shared" si="201"/>
        <v>0</v>
      </c>
      <c r="BH146" s="229">
        <f t="shared" si="201"/>
        <v>0</v>
      </c>
      <c r="BI146" s="229">
        <f t="shared" si="201"/>
        <v>0</v>
      </c>
      <c r="BJ146" s="229">
        <f t="shared" si="201"/>
        <v>0</v>
      </c>
      <c r="BK146" s="229">
        <f t="shared" si="201"/>
        <v>0</v>
      </c>
      <c r="BL146" s="229">
        <f t="shared" si="201"/>
        <v>0</v>
      </c>
      <c r="BM146" s="229">
        <f t="shared" si="201"/>
        <v>0</v>
      </c>
      <c r="BN146" s="229">
        <f t="shared" si="201"/>
        <v>0</v>
      </c>
      <c r="BO146" s="229">
        <f t="shared" si="201"/>
        <v>0</v>
      </c>
      <c r="BP146" s="229">
        <f t="shared" si="201"/>
        <v>0</v>
      </c>
      <c r="BQ146" s="229">
        <f t="shared" si="201"/>
        <v>0</v>
      </c>
      <c r="BR146" s="229">
        <f t="shared" si="201"/>
        <v>0</v>
      </c>
      <c r="BS146" s="229">
        <f t="shared" si="201"/>
        <v>0</v>
      </c>
      <c r="BT146" s="229">
        <f t="shared" si="201"/>
        <v>0</v>
      </c>
      <c r="BU146" s="229">
        <f t="shared" si="201"/>
        <v>0</v>
      </c>
      <c r="BV146" s="229">
        <f t="shared" si="201"/>
        <v>0</v>
      </c>
      <c r="BW146" s="229">
        <f t="shared" si="201"/>
        <v>0</v>
      </c>
      <c r="BX146" s="229">
        <f t="shared" si="201"/>
        <v>0</v>
      </c>
      <c r="BY146" s="229">
        <f t="shared" si="201"/>
        <v>0</v>
      </c>
      <c r="BZ146" s="229">
        <f t="shared" si="201"/>
        <v>0</v>
      </c>
    </row>
    <row r="147" spans="1:78" x14ac:dyDescent="0.2">
      <c r="A147" s="7" t="str">
        <f t="shared" ref="A147:B147" si="202">A72</f>
        <v>Roll-in 10</v>
      </c>
      <c r="B147" s="7">
        <f t="shared" si="202"/>
        <v>0</v>
      </c>
      <c r="C147" s="7">
        <f t="shared" si="170"/>
        <v>61</v>
      </c>
      <c r="D147" s="165">
        <f t="shared" ref="D147:D158" si="203">D72</f>
        <v>45322</v>
      </c>
      <c r="E147" s="229"/>
      <c r="F147" s="68"/>
      <c r="G147" s="229">
        <f t="shared" si="197"/>
        <v>0</v>
      </c>
      <c r="H147" s="229">
        <f t="shared" si="197"/>
        <v>0</v>
      </c>
      <c r="I147" s="229">
        <f t="shared" si="197"/>
        <v>0</v>
      </c>
      <c r="J147" s="229">
        <f t="shared" si="197"/>
        <v>0</v>
      </c>
      <c r="K147" s="229">
        <f t="shared" si="197"/>
        <v>0</v>
      </c>
      <c r="L147" s="229">
        <f t="shared" si="197"/>
        <v>0</v>
      </c>
      <c r="M147" s="229">
        <f t="shared" si="197"/>
        <v>0</v>
      </c>
      <c r="N147" s="229">
        <f t="shared" si="197"/>
        <v>0</v>
      </c>
      <c r="O147" s="229">
        <f t="shared" si="197"/>
        <v>0</v>
      </c>
      <c r="P147" s="229">
        <f t="shared" si="197"/>
        <v>0</v>
      </c>
      <c r="Q147" s="229">
        <f t="shared" si="198"/>
        <v>0</v>
      </c>
      <c r="R147" s="229">
        <f t="shared" si="198"/>
        <v>0</v>
      </c>
      <c r="S147" s="229">
        <f t="shared" si="198"/>
        <v>0</v>
      </c>
      <c r="T147" s="229">
        <f t="shared" si="198"/>
        <v>0</v>
      </c>
      <c r="U147" s="229">
        <f t="shared" si="198"/>
        <v>0</v>
      </c>
      <c r="V147" s="229">
        <f t="shared" si="198"/>
        <v>0</v>
      </c>
      <c r="W147" s="229">
        <f t="shared" si="198"/>
        <v>0</v>
      </c>
      <c r="X147" s="229">
        <f t="shared" si="198"/>
        <v>0</v>
      </c>
      <c r="Y147" s="229">
        <f t="shared" si="198"/>
        <v>0</v>
      </c>
      <c r="Z147" s="229">
        <f t="shared" si="198"/>
        <v>0</v>
      </c>
      <c r="AA147" s="229">
        <f t="shared" si="199"/>
        <v>0</v>
      </c>
      <c r="AB147" s="229">
        <f t="shared" si="199"/>
        <v>0</v>
      </c>
      <c r="AC147" s="229">
        <f t="shared" si="199"/>
        <v>0</v>
      </c>
      <c r="AD147" s="229">
        <f>IF($D147=AD$9,$E147*$G$3/2,IF(AND($C147+$E$3&gt;AD$8,AD$9&gt;$D147),$E147*$G$3,0))</f>
        <v>0</v>
      </c>
      <c r="AE147" s="229">
        <f t="shared" si="199"/>
        <v>0</v>
      </c>
      <c r="AF147" s="229">
        <f t="shared" si="199"/>
        <v>0</v>
      </c>
      <c r="AG147" s="229">
        <f t="shared" si="199"/>
        <v>0</v>
      </c>
      <c r="AH147" s="229">
        <f t="shared" si="199"/>
        <v>0</v>
      </c>
      <c r="AI147" s="229">
        <f t="shared" si="199"/>
        <v>0</v>
      </c>
      <c r="AJ147" s="229">
        <f t="shared" si="199"/>
        <v>0</v>
      </c>
      <c r="AK147" s="229">
        <f t="shared" si="200"/>
        <v>0</v>
      </c>
      <c r="AL147" s="229">
        <f t="shared" si="200"/>
        <v>0</v>
      </c>
      <c r="AM147" s="229">
        <f t="shared" si="200"/>
        <v>0</v>
      </c>
      <c r="AN147" s="229">
        <f t="shared" si="200"/>
        <v>0</v>
      </c>
      <c r="AO147" s="229">
        <f t="shared" si="201"/>
        <v>0</v>
      </c>
      <c r="AP147" s="229">
        <f t="shared" si="201"/>
        <v>0</v>
      </c>
      <c r="AQ147" s="229">
        <f t="shared" si="201"/>
        <v>0</v>
      </c>
      <c r="AR147" s="229">
        <f t="shared" si="201"/>
        <v>0</v>
      </c>
      <c r="AS147" s="229">
        <f t="shared" si="201"/>
        <v>0</v>
      </c>
      <c r="AT147" s="229">
        <f t="shared" si="201"/>
        <v>0</v>
      </c>
      <c r="AU147" s="229">
        <f t="shared" si="201"/>
        <v>0</v>
      </c>
      <c r="AV147" s="229">
        <f t="shared" si="201"/>
        <v>0</v>
      </c>
      <c r="AW147" s="229">
        <f t="shared" si="201"/>
        <v>0</v>
      </c>
      <c r="AX147" s="229">
        <f t="shared" si="201"/>
        <v>0</v>
      </c>
      <c r="AY147" s="229">
        <f t="shared" si="201"/>
        <v>0</v>
      </c>
      <c r="AZ147" s="229">
        <f t="shared" si="201"/>
        <v>0</v>
      </c>
      <c r="BA147" s="229">
        <f t="shared" si="201"/>
        <v>0</v>
      </c>
      <c r="BB147" s="229">
        <f t="shared" si="201"/>
        <v>0</v>
      </c>
      <c r="BC147" s="229">
        <f t="shared" si="201"/>
        <v>0</v>
      </c>
      <c r="BD147" s="229">
        <f t="shared" si="201"/>
        <v>0</v>
      </c>
      <c r="BE147" s="229">
        <f t="shared" si="201"/>
        <v>0</v>
      </c>
      <c r="BF147" s="229">
        <f t="shared" si="201"/>
        <v>0</v>
      </c>
      <c r="BG147" s="229">
        <f t="shared" si="201"/>
        <v>0</v>
      </c>
      <c r="BH147" s="229">
        <f t="shared" si="201"/>
        <v>0</v>
      </c>
      <c r="BI147" s="229">
        <f t="shared" si="201"/>
        <v>0</v>
      </c>
      <c r="BJ147" s="229">
        <f t="shared" si="201"/>
        <v>0</v>
      </c>
      <c r="BK147" s="229">
        <f t="shared" si="201"/>
        <v>0</v>
      </c>
      <c r="BL147" s="229">
        <f t="shared" si="201"/>
        <v>0</v>
      </c>
      <c r="BM147" s="229">
        <f t="shared" si="201"/>
        <v>0</v>
      </c>
      <c r="BN147" s="229">
        <f t="shared" si="201"/>
        <v>0</v>
      </c>
      <c r="BO147" s="229">
        <f t="shared" si="201"/>
        <v>0</v>
      </c>
      <c r="BP147" s="229">
        <f t="shared" si="201"/>
        <v>0</v>
      </c>
      <c r="BQ147" s="229">
        <f t="shared" si="201"/>
        <v>0</v>
      </c>
      <c r="BR147" s="229">
        <f t="shared" si="201"/>
        <v>0</v>
      </c>
      <c r="BS147" s="229">
        <f t="shared" si="201"/>
        <v>0</v>
      </c>
      <c r="BT147" s="229">
        <f t="shared" si="201"/>
        <v>0</v>
      </c>
      <c r="BU147" s="229">
        <f t="shared" si="201"/>
        <v>0</v>
      </c>
      <c r="BV147" s="229">
        <f t="shared" si="201"/>
        <v>0</v>
      </c>
      <c r="BW147" s="229">
        <f t="shared" si="201"/>
        <v>0</v>
      </c>
      <c r="BX147" s="229">
        <f t="shared" si="201"/>
        <v>0</v>
      </c>
      <c r="BY147" s="229">
        <f t="shared" si="201"/>
        <v>0</v>
      </c>
      <c r="BZ147" s="229">
        <f t="shared" si="201"/>
        <v>0</v>
      </c>
    </row>
    <row r="148" spans="1:78" x14ac:dyDescent="0.2">
      <c r="A148" s="7" t="str">
        <f t="shared" ref="A148:B148" si="204">A73</f>
        <v>Roll-in 10</v>
      </c>
      <c r="B148" s="7">
        <f t="shared" si="204"/>
        <v>0</v>
      </c>
      <c r="C148" s="7">
        <f t="shared" si="170"/>
        <v>62</v>
      </c>
      <c r="D148" s="165">
        <f t="shared" si="203"/>
        <v>45351</v>
      </c>
      <c r="E148" s="229"/>
      <c r="F148" s="68"/>
      <c r="G148" s="229">
        <f t="shared" si="197"/>
        <v>0</v>
      </c>
      <c r="H148" s="229">
        <f t="shared" si="197"/>
        <v>0</v>
      </c>
      <c r="I148" s="229">
        <f t="shared" si="197"/>
        <v>0</v>
      </c>
      <c r="J148" s="229">
        <f t="shared" si="197"/>
        <v>0</v>
      </c>
      <c r="K148" s="229">
        <f t="shared" si="197"/>
        <v>0</v>
      </c>
      <c r="L148" s="229">
        <f t="shared" si="197"/>
        <v>0</v>
      </c>
      <c r="M148" s="229">
        <f t="shared" si="197"/>
        <v>0</v>
      </c>
      <c r="N148" s="229">
        <f t="shared" si="197"/>
        <v>0</v>
      </c>
      <c r="O148" s="229">
        <f t="shared" si="197"/>
        <v>0</v>
      </c>
      <c r="P148" s="229">
        <f t="shared" si="197"/>
        <v>0</v>
      </c>
      <c r="Q148" s="229">
        <f t="shared" si="198"/>
        <v>0</v>
      </c>
      <c r="R148" s="229">
        <f t="shared" si="198"/>
        <v>0</v>
      </c>
      <c r="S148" s="229">
        <f t="shared" si="198"/>
        <v>0</v>
      </c>
      <c r="T148" s="229">
        <f t="shared" si="198"/>
        <v>0</v>
      </c>
      <c r="U148" s="229">
        <f t="shared" si="198"/>
        <v>0</v>
      </c>
      <c r="V148" s="229">
        <f t="shared" si="198"/>
        <v>0</v>
      </c>
      <c r="W148" s="229">
        <f t="shared" si="198"/>
        <v>0</v>
      </c>
      <c r="X148" s="229">
        <f t="shared" si="198"/>
        <v>0</v>
      </c>
      <c r="Y148" s="229">
        <f t="shared" si="198"/>
        <v>0</v>
      </c>
      <c r="Z148" s="229">
        <f t="shared" si="198"/>
        <v>0</v>
      </c>
      <c r="AA148" s="229">
        <f t="shared" si="199"/>
        <v>0</v>
      </c>
      <c r="AB148" s="229">
        <f t="shared" si="199"/>
        <v>0</v>
      </c>
      <c r="AC148" s="229">
        <f t="shared" si="199"/>
        <v>0</v>
      </c>
      <c r="AD148" s="229">
        <f>IF($D148=AD$9,$E148*$G$3/2,IF(AND($C148+$E$3&gt;AD$8,AD$9&gt;$D148),$E148*$G$3,0))</f>
        <v>0</v>
      </c>
      <c r="AE148" s="229">
        <f t="shared" si="199"/>
        <v>0</v>
      </c>
      <c r="AF148" s="229">
        <f t="shared" si="199"/>
        <v>0</v>
      </c>
      <c r="AG148" s="229">
        <f t="shared" si="199"/>
        <v>0</v>
      </c>
      <c r="AH148" s="229">
        <f t="shared" si="199"/>
        <v>0</v>
      </c>
      <c r="AI148" s="229">
        <f t="shared" si="199"/>
        <v>0</v>
      </c>
      <c r="AJ148" s="229">
        <f t="shared" si="199"/>
        <v>0</v>
      </c>
      <c r="AK148" s="229">
        <f t="shared" si="200"/>
        <v>0</v>
      </c>
      <c r="AL148" s="229">
        <f t="shared" si="200"/>
        <v>0</v>
      </c>
      <c r="AM148" s="229">
        <f t="shared" si="200"/>
        <v>0</v>
      </c>
      <c r="AN148" s="229">
        <f t="shared" si="200"/>
        <v>0</v>
      </c>
      <c r="AO148" s="229">
        <f t="shared" si="201"/>
        <v>0</v>
      </c>
      <c r="AP148" s="229">
        <f t="shared" si="201"/>
        <v>0</v>
      </c>
      <c r="AQ148" s="229">
        <f t="shared" si="201"/>
        <v>0</v>
      </c>
      <c r="AR148" s="229">
        <f t="shared" si="201"/>
        <v>0</v>
      </c>
      <c r="AS148" s="229">
        <f t="shared" si="201"/>
        <v>0</v>
      </c>
      <c r="AT148" s="229">
        <f t="shared" si="201"/>
        <v>0</v>
      </c>
      <c r="AU148" s="229">
        <f t="shared" si="201"/>
        <v>0</v>
      </c>
      <c r="AV148" s="229">
        <f t="shared" si="201"/>
        <v>0</v>
      </c>
      <c r="AW148" s="229">
        <f t="shared" si="201"/>
        <v>0</v>
      </c>
      <c r="AX148" s="229">
        <f t="shared" si="201"/>
        <v>0</v>
      </c>
      <c r="AY148" s="229">
        <f t="shared" si="201"/>
        <v>0</v>
      </c>
      <c r="AZ148" s="229">
        <f t="shared" si="201"/>
        <v>0</v>
      </c>
      <c r="BA148" s="229">
        <f t="shared" si="201"/>
        <v>0</v>
      </c>
      <c r="BB148" s="229">
        <f t="shared" si="201"/>
        <v>0</v>
      </c>
      <c r="BC148" s="229">
        <f t="shared" si="201"/>
        <v>0</v>
      </c>
      <c r="BD148" s="229">
        <f t="shared" si="201"/>
        <v>0</v>
      </c>
      <c r="BE148" s="229">
        <f t="shared" si="201"/>
        <v>0</v>
      </c>
      <c r="BF148" s="229">
        <f t="shared" si="201"/>
        <v>0</v>
      </c>
      <c r="BG148" s="229">
        <f t="shared" si="201"/>
        <v>0</v>
      </c>
      <c r="BH148" s="229">
        <f t="shared" si="201"/>
        <v>0</v>
      </c>
      <c r="BI148" s="229">
        <f t="shared" si="201"/>
        <v>0</v>
      </c>
      <c r="BJ148" s="229">
        <f t="shared" si="201"/>
        <v>0</v>
      </c>
      <c r="BK148" s="229">
        <f t="shared" si="201"/>
        <v>0</v>
      </c>
      <c r="BL148" s="229">
        <f t="shared" si="201"/>
        <v>0</v>
      </c>
      <c r="BM148" s="229">
        <f t="shared" si="201"/>
        <v>0</v>
      </c>
      <c r="BN148" s="229">
        <f t="shared" si="201"/>
        <v>0</v>
      </c>
      <c r="BO148" s="229">
        <f t="shared" si="201"/>
        <v>0</v>
      </c>
      <c r="BP148" s="229">
        <f t="shared" si="201"/>
        <v>0</v>
      </c>
      <c r="BQ148" s="229">
        <f t="shared" si="201"/>
        <v>0</v>
      </c>
      <c r="BR148" s="229">
        <f t="shared" si="201"/>
        <v>0</v>
      </c>
      <c r="BS148" s="229">
        <f t="shared" si="201"/>
        <v>0</v>
      </c>
      <c r="BT148" s="229">
        <f t="shared" si="201"/>
        <v>0</v>
      </c>
      <c r="BU148" s="229">
        <f t="shared" si="201"/>
        <v>0</v>
      </c>
      <c r="BV148" s="229">
        <f t="shared" si="201"/>
        <v>0</v>
      </c>
      <c r="BW148" s="229">
        <f t="shared" si="201"/>
        <v>0</v>
      </c>
      <c r="BX148" s="229">
        <f t="shared" si="201"/>
        <v>0</v>
      </c>
      <c r="BY148" s="229">
        <f t="shared" si="201"/>
        <v>0</v>
      </c>
      <c r="BZ148" s="229">
        <f t="shared" si="201"/>
        <v>0</v>
      </c>
    </row>
    <row r="149" spans="1:78" x14ac:dyDescent="0.2">
      <c r="A149" s="7" t="str">
        <f t="shared" ref="A149:B149" si="205">A74</f>
        <v>Roll-in 10</v>
      </c>
      <c r="B149" s="7">
        <f t="shared" si="205"/>
        <v>0</v>
      </c>
      <c r="C149" s="7">
        <f t="shared" si="170"/>
        <v>63</v>
      </c>
      <c r="D149" s="165">
        <f t="shared" si="203"/>
        <v>45382</v>
      </c>
      <c r="E149" s="229"/>
      <c r="F149" s="68"/>
      <c r="G149" s="229">
        <f t="shared" si="197"/>
        <v>0</v>
      </c>
      <c r="H149" s="229">
        <f t="shared" si="197"/>
        <v>0</v>
      </c>
      <c r="I149" s="229">
        <f t="shared" si="197"/>
        <v>0</v>
      </c>
      <c r="J149" s="229">
        <f t="shared" si="197"/>
        <v>0</v>
      </c>
      <c r="K149" s="229">
        <f t="shared" si="197"/>
        <v>0</v>
      </c>
      <c r="L149" s="229">
        <f t="shared" si="197"/>
        <v>0</v>
      </c>
      <c r="M149" s="229">
        <f t="shared" si="197"/>
        <v>0</v>
      </c>
      <c r="N149" s="229">
        <f t="shared" si="197"/>
        <v>0</v>
      </c>
      <c r="O149" s="229">
        <f t="shared" si="197"/>
        <v>0</v>
      </c>
      <c r="P149" s="229">
        <f t="shared" si="197"/>
        <v>0</v>
      </c>
      <c r="Q149" s="229">
        <f t="shared" si="198"/>
        <v>0</v>
      </c>
      <c r="R149" s="229">
        <f t="shared" si="198"/>
        <v>0</v>
      </c>
      <c r="S149" s="229">
        <f t="shared" si="198"/>
        <v>0</v>
      </c>
      <c r="T149" s="229">
        <f t="shared" si="198"/>
        <v>0</v>
      </c>
      <c r="U149" s="229">
        <f t="shared" si="198"/>
        <v>0</v>
      </c>
      <c r="V149" s="229">
        <f t="shared" si="198"/>
        <v>0</v>
      </c>
      <c r="W149" s="229">
        <f t="shared" si="198"/>
        <v>0</v>
      </c>
      <c r="X149" s="229">
        <f t="shared" si="198"/>
        <v>0</v>
      </c>
      <c r="Y149" s="229">
        <f t="shared" si="198"/>
        <v>0</v>
      </c>
      <c r="Z149" s="229">
        <f t="shared" si="198"/>
        <v>0</v>
      </c>
      <c r="AA149" s="229">
        <f t="shared" si="199"/>
        <v>0</v>
      </c>
      <c r="AB149" s="229">
        <f t="shared" si="199"/>
        <v>0</v>
      </c>
      <c r="AC149" s="229">
        <f t="shared" si="199"/>
        <v>0</v>
      </c>
      <c r="AD149" s="229">
        <f t="shared" si="199"/>
        <v>0</v>
      </c>
      <c r="AE149" s="229">
        <f t="shared" si="199"/>
        <v>0</v>
      </c>
      <c r="AF149" s="229">
        <f t="shared" si="199"/>
        <v>0</v>
      </c>
      <c r="AG149" s="229">
        <f t="shared" si="199"/>
        <v>0</v>
      </c>
      <c r="AH149" s="229">
        <f t="shared" si="199"/>
        <v>0</v>
      </c>
      <c r="AI149" s="229">
        <f t="shared" si="199"/>
        <v>0</v>
      </c>
      <c r="AJ149" s="229">
        <f t="shared" si="199"/>
        <v>0</v>
      </c>
      <c r="AK149" s="229">
        <f t="shared" si="200"/>
        <v>0</v>
      </c>
      <c r="AL149" s="229">
        <f t="shared" si="200"/>
        <v>0</v>
      </c>
      <c r="AM149" s="229">
        <f t="shared" si="200"/>
        <v>0</v>
      </c>
      <c r="AN149" s="229">
        <f t="shared" si="200"/>
        <v>0</v>
      </c>
      <c r="AO149" s="229">
        <f t="shared" si="201"/>
        <v>0</v>
      </c>
      <c r="AP149" s="229">
        <f t="shared" si="201"/>
        <v>0</v>
      </c>
      <c r="AQ149" s="229">
        <f t="shared" si="201"/>
        <v>0</v>
      </c>
      <c r="AR149" s="229">
        <f t="shared" si="201"/>
        <v>0</v>
      </c>
      <c r="AS149" s="229">
        <f t="shared" si="201"/>
        <v>0</v>
      </c>
      <c r="AT149" s="229">
        <f t="shared" si="201"/>
        <v>0</v>
      </c>
      <c r="AU149" s="229">
        <f t="shared" si="201"/>
        <v>0</v>
      </c>
      <c r="AV149" s="229">
        <f t="shared" si="201"/>
        <v>0</v>
      </c>
      <c r="AW149" s="229">
        <f t="shared" si="201"/>
        <v>0</v>
      </c>
      <c r="AX149" s="229">
        <f t="shared" si="201"/>
        <v>0</v>
      </c>
      <c r="AY149" s="229">
        <f t="shared" si="201"/>
        <v>0</v>
      </c>
      <c r="AZ149" s="229">
        <f t="shared" ref="AO149:BZ156" si="206">IF($D149=AZ$9,$E149*$G$3/2,IF(AND($C149+$E$3&gt;AZ$8,AZ$9&gt;$D149),$E149*$G$3,0))</f>
        <v>0</v>
      </c>
      <c r="BA149" s="229">
        <f t="shared" si="206"/>
        <v>0</v>
      </c>
      <c r="BB149" s="229">
        <f t="shared" si="206"/>
        <v>0</v>
      </c>
      <c r="BC149" s="229">
        <f t="shared" si="206"/>
        <v>0</v>
      </c>
      <c r="BD149" s="229">
        <f t="shared" si="206"/>
        <v>0</v>
      </c>
      <c r="BE149" s="229">
        <f t="shared" si="206"/>
        <v>0</v>
      </c>
      <c r="BF149" s="229">
        <f t="shared" si="206"/>
        <v>0</v>
      </c>
      <c r="BG149" s="229">
        <f t="shared" si="206"/>
        <v>0</v>
      </c>
      <c r="BH149" s="229">
        <f t="shared" si="206"/>
        <v>0</v>
      </c>
      <c r="BI149" s="229">
        <f t="shared" si="206"/>
        <v>0</v>
      </c>
      <c r="BJ149" s="229">
        <f t="shared" si="206"/>
        <v>0</v>
      </c>
      <c r="BK149" s="229">
        <f t="shared" si="206"/>
        <v>0</v>
      </c>
      <c r="BL149" s="229">
        <f t="shared" si="206"/>
        <v>0</v>
      </c>
      <c r="BM149" s="229">
        <f t="shared" si="206"/>
        <v>0</v>
      </c>
      <c r="BN149" s="229">
        <f t="shared" si="206"/>
        <v>0</v>
      </c>
      <c r="BO149" s="229">
        <f t="shared" si="206"/>
        <v>0</v>
      </c>
      <c r="BP149" s="229">
        <f t="shared" si="206"/>
        <v>0</v>
      </c>
      <c r="BQ149" s="229">
        <f t="shared" si="206"/>
        <v>0</v>
      </c>
      <c r="BR149" s="229">
        <f t="shared" si="206"/>
        <v>0</v>
      </c>
      <c r="BS149" s="229">
        <f t="shared" si="206"/>
        <v>0</v>
      </c>
      <c r="BT149" s="229">
        <f t="shared" si="206"/>
        <v>0</v>
      </c>
      <c r="BU149" s="229">
        <f t="shared" si="206"/>
        <v>0</v>
      </c>
      <c r="BV149" s="229">
        <f t="shared" si="206"/>
        <v>0</v>
      </c>
      <c r="BW149" s="229">
        <f t="shared" si="206"/>
        <v>0</v>
      </c>
      <c r="BX149" s="229">
        <f t="shared" si="206"/>
        <v>0</v>
      </c>
      <c r="BY149" s="229">
        <f t="shared" si="206"/>
        <v>0</v>
      </c>
      <c r="BZ149" s="229">
        <f t="shared" si="206"/>
        <v>0</v>
      </c>
    </row>
    <row r="150" spans="1:78" x14ac:dyDescent="0.2">
      <c r="A150" s="7" t="str">
        <f t="shared" ref="A150:B150" si="207">A75</f>
        <v>Roll-in 10</v>
      </c>
      <c r="B150" s="7">
        <f t="shared" si="207"/>
        <v>0</v>
      </c>
      <c r="C150" s="7">
        <f t="shared" si="170"/>
        <v>64</v>
      </c>
      <c r="D150" s="165">
        <f t="shared" si="203"/>
        <v>45412</v>
      </c>
      <c r="E150" s="229"/>
      <c r="F150" s="68"/>
      <c r="G150" s="229">
        <f t="shared" si="197"/>
        <v>0</v>
      </c>
      <c r="H150" s="229">
        <f t="shared" si="197"/>
        <v>0</v>
      </c>
      <c r="I150" s="229">
        <f t="shared" si="197"/>
        <v>0</v>
      </c>
      <c r="J150" s="229">
        <f t="shared" si="197"/>
        <v>0</v>
      </c>
      <c r="K150" s="229">
        <f t="shared" si="197"/>
        <v>0</v>
      </c>
      <c r="L150" s="229">
        <f t="shared" si="197"/>
        <v>0</v>
      </c>
      <c r="M150" s="229">
        <f t="shared" si="197"/>
        <v>0</v>
      </c>
      <c r="N150" s="229">
        <f t="shared" si="197"/>
        <v>0</v>
      </c>
      <c r="O150" s="229">
        <f t="shared" si="197"/>
        <v>0</v>
      </c>
      <c r="P150" s="229">
        <f t="shared" si="197"/>
        <v>0</v>
      </c>
      <c r="Q150" s="229">
        <f t="shared" si="198"/>
        <v>0</v>
      </c>
      <c r="R150" s="229">
        <f t="shared" si="198"/>
        <v>0</v>
      </c>
      <c r="S150" s="229">
        <f t="shared" si="198"/>
        <v>0</v>
      </c>
      <c r="T150" s="229">
        <f t="shared" si="198"/>
        <v>0</v>
      </c>
      <c r="U150" s="229">
        <f t="shared" si="198"/>
        <v>0</v>
      </c>
      <c r="V150" s="229">
        <f t="shared" si="198"/>
        <v>0</v>
      </c>
      <c r="W150" s="229">
        <f t="shared" si="198"/>
        <v>0</v>
      </c>
      <c r="X150" s="229">
        <f t="shared" si="198"/>
        <v>0</v>
      </c>
      <c r="Y150" s="229">
        <f t="shared" si="198"/>
        <v>0</v>
      </c>
      <c r="Z150" s="229">
        <f t="shared" si="198"/>
        <v>0</v>
      </c>
      <c r="AA150" s="229">
        <f t="shared" si="199"/>
        <v>0</v>
      </c>
      <c r="AB150" s="229">
        <f t="shared" si="199"/>
        <v>0</v>
      </c>
      <c r="AC150" s="229">
        <f t="shared" si="199"/>
        <v>0</v>
      </c>
      <c r="AD150" s="229">
        <f t="shared" si="199"/>
        <v>0</v>
      </c>
      <c r="AE150" s="229">
        <f t="shared" si="199"/>
        <v>0</v>
      </c>
      <c r="AF150" s="229">
        <f t="shared" si="199"/>
        <v>0</v>
      </c>
      <c r="AG150" s="229">
        <f t="shared" si="199"/>
        <v>0</v>
      </c>
      <c r="AH150" s="229">
        <f t="shared" si="199"/>
        <v>0</v>
      </c>
      <c r="AI150" s="229">
        <f t="shared" si="199"/>
        <v>0</v>
      </c>
      <c r="AJ150" s="229">
        <f t="shared" si="199"/>
        <v>0</v>
      </c>
      <c r="AK150" s="229">
        <f t="shared" si="200"/>
        <v>0</v>
      </c>
      <c r="AL150" s="229">
        <f t="shared" si="200"/>
        <v>0</v>
      </c>
      <c r="AM150" s="229">
        <f t="shared" si="200"/>
        <v>0</v>
      </c>
      <c r="AN150" s="229">
        <f t="shared" si="200"/>
        <v>0</v>
      </c>
      <c r="AO150" s="229">
        <f t="shared" si="206"/>
        <v>0</v>
      </c>
      <c r="AP150" s="229">
        <f t="shared" si="206"/>
        <v>0</v>
      </c>
      <c r="AQ150" s="229">
        <f t="shared" si="206"/>
        <v>0</v>
      </c>
      <c r="AR150" s="229">
        <f t="shared" si="206"/>
        <v>0</v>
      </c>
      <c r="AS150" s="229">
        <f t="shared" si="206"/>
        <v>0</v>
      </c>
      <c r="AT150" s="229">
        <f t="shared" si="206"/>
        <v>0</v>
      </c>
      <c r="AU150" s="229">
        <f t="shared" si="206"/>
        <v>0</v>
      </c>
      <c r="AV150" s="229">
        <f t="shared" si="206"/>
        <v>0</v>
      </c>
      <c r="AW150" s="229">
        <f t="shared" si="206"/>
        <v>0</v>
      </c>
      <c r="AX150" s="229">
        <f t="shared" si="206"/>
        <v>0</v>
      </c>
      <c r="AY150" s="229">
        <f t="shared" si="206"/>
        <v>0</v>
      </c>
      <c r="AZ150" s="229">
        <f t="shared" si="206"/>
        <v>0</v>
      </c>
      <c r="BA150" s="229">
        <f t="shared" si="206"/>
        <v>0</v>
      </c>
      <c r="BB150" s="229">
        <f t="shared" si="206"/>
        <v>0</v>
      </c>
      <c r="BC150" s="229">
        <f t="shared" si="206"/>
        <v>0</v>
      </c>
      <c r="BD150" s="229">
        <f t="shared" si="206"/>
        <v>0</v>
      </c>
      <c r="BE150" s="229">
        <f t="shared" si="206"/>
        <v>0</v>
      </c>
      <c r="BF150" s="229">
        <f t="shared" si="206"/>
        <v>0</v>
      </c>
      <c r="BG150" s="229">
        <f t="shared" si="206"/>
        <v>0</v>
      </c>
      <c r="BH150" s="229">
        <f t="shared" si="206"/>
        <v>0</v>
      </c>
      <c r="BI150" s="229">
        <f t="shared" si="206"/>
        <v>0</v>
      </c>
      <c r="BJ150" s="229">
        <f t="shared" si="206"/>
        <v>0</v>
      </c>
      <c r="BK150" s="229">
        <f t="shared" si="206"/>
        <v>0</v>
      </c>
      <c r="BL150" s="229">
        <f t="shared" si="206"/>
        <v>0</v>
      </c>
      <c r="BM150" s="229">
        <f t="shared" si="206"/>
        <v>0</v>
      </c>
      <c r="BN150" s="229">
        <f t="shared" si="206"/>
        <v>0</v>
      </c>
      <c r="BO150" s="229">
        <f t="shared" si="206"/>
        <v>0</v>
      </c>
      <c r="BP150" s="229">
        <f t="shared" si="206"/>
        <v>0</v>
      </c>
      <c r="BQ150" s="229">
        <f t="shared" si="206"/>
        <v>0</v>
      </c>
      <c r="BR150" s="229">
        <f t="shared" si="206"/>
        <v>0</v>
      </c>
      <c r="BS150" s="229">
        <f t="shared" si="206"/>
        <v>0</v>
      </c>
      <c r="BT150" s="229">
        <f t="shared" si="206"/>
        <v>0</v>
      </c>
      <c r="BU150" s="229">
        <f t="shared" si="206"/>
        <v>0</v>
      </c>
      <c r="BV150" s="229">
        <f t="shared" si="206"/>
        <v>0</v>
      </c>
      <c r="BW150" s="229">
        <f t="shared" si="206"/>
        <v>0</v>
      </c>
      <c r="BX150" s="229">
        <f t="shared" si="206"/>
        <v>0</v>
      </c>
      <c r="BY150" s="229">
        <f t="shared" si="206"/>
        <v>0</v>
      </c>
      <c r="BZ150" s="229">
        <f t="shared" si="206"/>
        <v>0</v>
      </c>
    </row>
    <row r="151" spans="1:78" x14ac:dyDescent="0.2">
      <c r="A151" s="7" t="str">
        <f t="shared" ref="A151:B151" si="208">A76</f>
        <v>Roll-in 10</v>
      </c>
      <c r="B151" s="7">
        <f t="shared" si="208"/>
        <v>0</v>
      </c>
      <c r="C151" s="7">
        <f t="shared" si="170"/>
        <v>65</v>
      </c>
      <c r="D151" s="165">
        <f t="shared" si="203"/>
        <v>45443</v>
      </c>
      <c r="E151" s="229"/>
      <c r="F151" s="68"/>
      <c r="G151" s="229">
        <f t="shared" si="197"/>
        <v>0</v>
      </c>
      <c r="H151" s="229">
        <f t="shared" si="197"/>
        <v>0</v>
      </c>
      <c r="I151" s="229">
        <f t="shared" si="197"/>
        <v>0</v>
      </c>
      <c r="J151" s="229">
        <f t="shared" si="197"/>
        <v>0</v>
      </c>
      <c r="K151" s="229">
        <f t="shared" si="197"/>
        <v>0</v>
      </c>
      <c r="L151" s="229">
        <f t="shared" si="197"/>
        <v>0</v>
      </c>
      <c r="M151" s="229">
        <f t="shared" si="197"/>
        <v>0</v>
      </c>
      <c r="N151" s="229">
        <f t="shared" si="197"/>
        <v>0</v>
      </c>
      <c r="O151" s="229">
        <f t="shared" si="197"/>
        <v>0</v>
      </c>
      <c r="P151" s="229">
        <f t="shared" si="197"/>
        <v>0</v>
      </c>
      <c r="Q151" s="229">
        <f t="shared" si="198"/>
        <v>0</v>
      </c>
      <c r="R151" s="229">
        <f t="shared" si="198"/>
        <v>0</v>
      </c>
      <c r="S151" s="229">
        <f t="shared" si="198"/>
        <v>0</v>
      </c>
      <c r="T151" s="229">
        <f t="shared" si="198"/>
        <v>0</v>
      </c>
      <c r="U151" s="229">
        <f t="shared" si="198"/>
        <v>0</v>
      </c>
      <c r="V151" s="229">
        <f t="shared" si="198"/>
        <v>0</v>
      </c>
      <c r="W151" s="229">
        <f t="shared" si="198"/>
        <v>0</v>
      </c>
      <c r="X151" s="229">
        <f t="shared" si="198"/>
        <v>0</v>
      </c>
      <c r="Y151" s="229">
        <f t="shared" si="198"/>
        <v>0</v>
      </c>
      <c r="Z151" s="229">
        <f t="shared" si="198"/>
        <v>0</v>
      </c>
      <c r="AA151" s="229">
        <f t="shared" si="199"/>
        <v>0</v>
      </c>
      <c r="AB151" s="229">
        <f t="shared" si="199"/>
        <v>0</v>
      </c>
      <c r="AC151" s="229">
        <f t="shared" si="199"/>
        <v>0</v>
      </c>
      <c r="AD151" s="229">
        <f t="shared" si="199"/>
        <v>0</v>
      </c>
      <c r="AE151" s="229">
        <f t="shared" si="199"/>
        <v>0</v>
      </c>
      <c r="AF151" s="229">
        <f t="shared" si="199"/>
        <v>0</v>
      </c>
      <c r="AG151" s="229">
        <f t="shared" si="199"/>
        <v>0</v>
      </c>
      <c r="AH151" s="229">
        <f t="shared" si="199"/>
        <v>0</v>
      </c>
      <c r="AI151" s="229">
        <f t="shared" si="199"/>
        <v>0</v>
      </c>
      <c r="AJ151" s="229">
        <f t="shared" si="199"/>
        <v>0</v>
      </c>
      <c r="AK151" s="229">
        <f t="shared" si="200"/>
        <v>0</v>
      </c>
      <c r="AL151" s="229">
        <f t="shared" si="200"/>
        <v>0</v>
      </c>
      <c r="AM151" s="229">
        <f t="shared" si="200"/>
        <v>0</v>
      </c>
      <c r="AN151" s="229">
        <f t="shared" si="200"/>
        <v>0</v>
      </c>
      <c r="AO151" s="229">
        <f t="shared" si="206"/>
        <v>0</v>
      </c>
      <c r="AP151" s="229">
        <f t="shared" si="206"/>
        <v>0</v>
      </c>
      <c r="AQ151" s="229">
        <f t="shared" si="206"/>
        <v>0</v>
      </c>
      <c r="AR151" s="229">
        <f t="shared" si="206"/>
        <v>0</v>
      </c>
      <c r="AS151" s="229">
        <f t="shared" si="206"/>
        <v>0</v>
      </c>
      <c r="AT151" s="229">
        <f t="shared" si="206"/>
        <v>0</v>
      </c>
      <c r="AU151" s="229">
        <f t="shared" si="206"/>
        <v>0</v>
      </c>
      <c r="AV151" s="229">
        <f t="shared" si="206"/>
        <v>0</v>
      </c>
      <c r="AW151" s="229">
        <f t="shared" si="206"/>
        <v>0</v>
      </c>
      <c r="AX151" s="229">
        <f t="shared" si="206"/>
        <v>0</v>
      </c>
      <c r="AY151" s="229">
        <f t="shared" si="206"/>
        <v>0</v>
      </c>
      <c r="AZ151" s="229">
        <f t="shared" si="206"/>
        <v>0</v>
      </c>
      <c r="BA151" s="229">
        <f t="shared" si="206"/>
        <v>0</v>
      </c>
      <c r="BB151" s="229">
        <f t="shared" si="206"/>
        <v>0</v>
      </c>
      <c r="BC151" s="229">
        <f t="shared" si="206"/>
        <v>0</v>
      </c>
      <c r="BD151" s="229">
        <f t="shared" si="206"/>
        <v>0</v>
      </c>
      <c r="BE151" s="229">
        <f t="shared" si="206"/>
        <v>0</v>
      </c>
      <c r="BF151" s="229">
        <f t="shared" si="206"/>
        <v>0</v>
      </c>
      <c r="BG151" s="229">
        <f t="shared" si="206"/>
        <v>0</v>
      </c>
      <c r="BH151" s="229">
        <f t="shared" si="206"/>
        <v>0</v>
      </c>
      <c r="BI151" s="229">
        <f t="shared" si="206"/>
        <v>0</v>
      </c>
      <c r="BJ151" s="229">
        <f t="shared" si="206"/>
        <v>0</v>
      </c>
      <c r="BK151" s="229">
        <f t="shared" si="206"/>
        <v>0</v>
      </c>
      <c r="BL151" s="229">
        <f t="shared" si="206"/>
        <v>0</v>
      </c>
      <c r="BM151" s="229">
        <f t="shared" si="206"/>
        <v>0</v>
      </c>
      <c r="BN151" s="229">
        <f t="shared" si="206"/>
        <v>0</v>
      </c>
      <c r="BO151" s="229">
        <f t="shared" si="206"/>
        <v>0</v>
      </c>
      <c r="BP151" s="229">
        <f t="shared" si="206"/>
        <v>0</v>
      </c>
      <c r="BQ151" s="229">
        <f t="shared" si="206"/>
        <v>0</v>
      </c>
      <c r="BR151" s="229">
        <f t="shared" si="206"/>
        <v>0</v>
      </c>
      <c r="BS151" s="229">
        <f t="shared" si="206"/>
        <v>0</v>
      </c>
      <c r="BT151" s="229">
        <f t="shared" si="206"/>
        <v>0</v>
      </c>
      <c r="BU151" s="229">
        <f t="shared" si="206"/>
        <v>0</v>
      </c>
      <c r="BV151" s="229">
        <f t="shared" si="206"/>
        <v>0</v>
      </c>
      <c r="BW151" s="229">
        <f t="shared" si="206"/>
        <v>0</v>
      </c>
      <c r="BX151" s="229">
        <f t="shared" si="206"/>
        <v>0</v>
      </c>
      <c r="BY151" s="229">
        <f t="shared" si="206"/>
        <v>0</v>
      </c>
      <c r="BZ151" s="229">
        <f t="shared" si="206"/>
        <v>0</v>
      </c>
    </row>
    <row r="152" spans="1:78" x14ac:dyDescent="0.2">
      <c r="A152" s="7" t="str">
        <f t="shared" ref="A152:B152" si="209">A77</f>
        <v>Roll-in 10</v>
      </c>
      <c r="B152" s="7">
        <f t="shared" si="209"/>
        <v>0</v>
      </c>
      <c r="C152" s="7">
        <f t="shared" si="170"/>
        <v>66</v>
      </c>
      <c r="D152" s="165">
        <f t="shared" si="203"/>
        <v>45473</v>
      </c>
      <c r="E152" s="229"/>
      <c r="F152" s="68"/>
      <c r="G152" s="229">
        <f t="shared" si="197"/>
        <v>0</v>
      </c>
      <c r="H152" s="229">
        <f t="shared" si="197"/>
        <v>0</v>
      </c>
      <c r="I152" s="229">
        <f t="shared" si="197"/>
        <v>0</v>
      </c>
      <c r="J152" s="229">
        <f t="shared" si="197"/>
        <v>0</v>
      </c>
      <c r="K152" s="229">
        <f t="shared" si="197"/>
        <v>0</v>
      </c>
      <c r="L152" s="229">
        <f t="shared" si="197"/>
        <v>0</v>
      </c>
      <c r="M152" s="229">
        <f t="shared" si="197"/>
        <v>0</v>
      </c>
      <c r="N152" s="229">
        <f t="shared" si="197"/>
        <v>0</v>
      </c>
      <c r="O152" s="229">
        <f t="shared" si="197"/>
        <v>0</v>
      </c>
      <c r="P152" s="229">
        <f t="shared" si="197"/>
        <v>0</v>
      </c>
      <c r="Q152" s="229">
        <f t="shared" si="198"/>
        <v>0</v>
      </c>
      <c r="R152" s="229">
        <f t="shared" si="198"/>
        <v>0</v>
      </c>
      <c r="S152" s="229">
        <f t="shared" si="198"/>
        <v>0</v>
      </c>
      <c r="T152" s="229">
        <f t="shared" si="198"/>
        <v>0</v>
      </c>
      <c r="U152" s="229">
        <f t="shared" si="198"/>
        <v>0</v>
      </c>
      <c r="V152" s="229">
        <f t="shared" si="198"/>
        <v>0</v>
      </c>
      <c r="W152" s="229">
        <f t="shared" si="198"/>
        <v>0</v>
      </c>
      <c r="X152" s="229">
        <f t="shared" si="198"/>
        <v>0</v>
      </c>
      <c r="Y152" s="229">
        <f t="shared" si="198"/>
        <v>0</v>
      </c>
      <c r="Z152" s="229">
        <f t="shared" si="198"/>
        <v>0</v>
      </c>
      <c r="AA152" s="229">
        <f t="shared" si="199"/>
        <v>0</v>
      </c>
      <c r="AB152" s="229">
        <f t="shared" si="199"/>
        <v>0</v>
      </c>
      <c r="AC152" s="229">
        <f t="shared" si="199"/>
        <v>0</v>
      </c>
      <c r="AD152" s="229">
        <f>IF($D152=AD$9,$E152*$G$3/2,IF(AND($C152+$E$3&gt;AD$8,AD$9&gt;$D152),$E152*$G$3,0))</f>
        <v>0</v>
      </c>
      <c r="AE152" s="229">
        <f t="shared" si="199"/>
        <v>0</v>
      </c>
      <c r="AF152" s="229">
        <f t="shared" si="199"/>
        <v>0</v>
      </c>
      <c r="AG152" s="229">
        <f t="shared" si="199"/>
        <v>0</v>
      </c>
      <c r="AH152" s="229">
        <f t="shared" si="199"/>
        <v>0</v>
      </c>
      <c r="AI152" s="229">
        <f t="shared" si="199"/>
        <v>0</v>
      </c>
      <c r="AJ152" s="229">
        <f t="shared" si="199"/>
        <v>0</v>
      </c>
      <c r="AK152" s="229">
        <f t="shared" si="200"/>
        <v>0</v>
      </c>
      <c r="AL152" s="229">
        <f t="shared" si="200"/>
        <v>0</v>
      </c>
      <c r="AM152" s="229">
        <f t="shared" si="200"/>
        <v>0</v>
      </c>
      <c r="AN152" s="229">
        <f t="shared" si="200"/>
        <v>0</v>
      </c>
      <c r="AO152" s="229">
        <f t="shared" si="206"/>
        <v>0</v>
      </c>
      <c r="AP152" s="229">
        <f t="shared" si="206"/>
        <v>0</v>
      </c>
      <c r="AQ152" s="229">
        <f t="shared" si="206"/>
        <v>0</v>
      </c>
      <c r="AR152" s="229">
        <f t="shared" si="206"/>
        <v>0</v>
      </c>
      <c r="AS152" s="229">
        <f t="shared" si="206"/>
        <v>0</v>
      </c>
      <c r="AT152" s="229">
        <f t="shared" si="206"/>
        <v>0</v>
      </c>
      <c r="AU152" s="229">
        <f t="shared" si="206"/>
        <v>0</v>
      </c>
      <c r="AV152" s="229">
        <f t="shared" si="206"/>
        <v>0</v>
      </c>
      <c r="AW152" s="229">
        <f t="shared" si="206"/>
        <v>0</v>
      </c>
      <c r="AX152" s="229">
        <f t="shared" si="206"/>
        <v>0</v>
      </c>
      <c r="AY152" s="229">
        <f t="shared" si="206"/>
        <v>0</v>
      </c>
      <c r="AZ152" s="229">
        <f t="shared" si="206"/>
        <v>0</v>
      </c>
      <c r="BA152" s="229">
        <f t="shared" si="206"/>
        <v>0</v>
      </c>
      <c r="BB152" s="229">
        <f t="shared" si="206"/>
        <v>0</v>
      </c>
      <c r="BC152" s="229">
        <f t="shared" si="206"/>
        <v>0</v>
      </c>
      <c r="BD152" s="229">
        <f t="shared" si="206"/>
        <v>0</v>
      </c>
      <c r="BE152" s="229">
        <f t="shared" si="206"/>
        <v>0</v>
      </c>
      <c r="BF152" s="229">
        <f t="shared" si="206"/>
        <v>0</v>
      </c>
      <c r="BG152" s="229">
        <f t="shared" si="206"/>
        <v>0</v>
      </c>
      <c r="BH152" s="229">
        <f t="shared" si="206"/>
        <v>0</v>
      </c>
      <c r="BI152" s="229">
        <f t="shared" si="206"/>
        <v>0</v>
      </c>
      <c r="BJ152" s="229">
        <f t="shared" si="206"/>
        <v>0</v>
      </c>
      <c r="BK152" s="229">
        <f t="shared" si="206"/>
        <v>0</v>
      </c>
      <c r="BL152" s="229">
        <f t="shared" si="206"/>
        <v>0</v>
      </c>
      <c r="BM152" s="229">
        <f t="shared" si="206"/>
        <v>0</v>
      </c>
      <c r="BN152" s="229">
        <f t="shared" si="206"/>
        <v>0</v>
      </c>
      <c r="BO152" s="229">
        <f t="shared" si="206"/>
        <v>0</v>
      </c>
      <c r="BP152" s="229">
        <f t="shared" si="206"/>
        <v>0</v>
      </c>
      <c r="BQ152" s="229">
        <f t="shared" si="206"/>
        <v>0</v>
      </c>
      <c r="BR152" s="229">
        <f t="shared" si="206"/>
        <v>0</v>
      </c>
      <c r="BS152" s="229">
        <f t="shared" si="206"/>
        <v>0</v>
      </c>
      <c r="BT152" s="229">
        <f t="shared" si="206"/>
        <v>0</v>
      </c>
      <c r="BU152" s="229">
        <f t="shared" si="206"/>
        <v>0</v>
      </c>
      <c r="BV152" s="229">
        <f t="shared" si="206"/>
        <v>0</v>
      </c>
      <c r="BW152" s="229">
        <f t="shared" si="206"/>
        <v>0</v>
      </c>
      <c r="BX152" s="229">
        <f t="shared" si="206"/>
        <v>0</v>
      </c>
      <c r="BY152" s="229">
        <f t="shared" si="206"/>
        <v>0</v>
      </c>
      <c r="BZ152" s="229">
        <f t="shared" si="206"/>
        <v>0</v>
      </c>
    </row>
    <row r="153" spans="1:78" x14ac:dyDescent="0.2">
      <c r="A153" s="7" t="str">
        <f t="shared" ref="A153:B153" si="210">A78</f>
        <v>Roll-in 10</v>
      </c>
      <c r="B153" s="7">
        <f t="shared" si="210"/>
        <v>0</v>
      </c>
      <c r="C153" s="7">
        <f t="shared" ref="C153:C158" si="211">C152+1</f>
        <v>67</v>
      </c>
      <c r="D153" s="165">
        <f t="shared" si="203"/>
        <v>45504</v>
      </c>
      <c r="E153" s="229"/>
      <c r="F153" s="68"/>
      <c r="G153" s="229">
        <f t="shared" ref="G153:V158" si="212">IF($D153=G$9,$E153*$G$3/2,IF(AND($C153+$E$3&gt;G$8,G$9&gt;$D153),$E153*$G$3,0))</f>
        <v>0</v>
      </c>
      <c r="H153" s="229">
        <f t="shared" si="212"/>
        <v>0</v>
      </c>
      <c r="I153" s="229">
        <f t="shared" si="212"/>
        <v>0</v>
      </c>
      <c r="J153" s="229">
        <f t="shared" si="212"/>
        <v>0</v>
      </c>
      <c r="K153" s="229">
        <f t="shared" si="212"/>
        <v>0</v>
      </c>
      <c r="L153" s="229">
        <f t="shared" si="212"/>
        <v>0</v>
      </c>
      <c r="M153" s="229">
        <f t="shared" si="212"/>
        <v>0</v>
      </c>
      <c r="N153" s="229">
        <f t="shared" si="212"/>
        <v>0</v>
      </c>
      <c r="O153" s="229">
        <f t="shared" si="212"/>
        <v>0</v>
      </c>
      <c r="P153" s="229">
        <f t="shared" si="212"/>
        <v>0</v>
      </c>
      <c r="Q153" s="229">
        <f t="shared" si="212"/>
        <v>0</v>
      </c>
      <c r="R153" s="229">
        <f t="shared" si="212"/>
        <v>0</v>
      </c>
      <c r="S153" s="229">
        <f t="shared" si="212"/>
        <v>0</v>
      </c>
      <c r="T153" s="229">
        <f t="shared" si="212"/>
        <v>0</v>
      </c>
      <c r="U153" s="229">
        <f t="shared" si="212"/>
        <v>0</v>
      </c>
      <c r="V153" s="229">
        <f t="shared" si="212"/>
        <v>0</v>
      </c>
      <c r="W153" s="229">
        <f t="shared" ref="W153:AL158" si="213">IF($D153=W$9,$E153*$G$3/2,IF(AND($C153+$E$3&gt;W$8,W$9&gt;$D153),$E153*$G$3,0))</f>
        <v>0</v>
      </c>
      <c r="X153" s="229">
        <f t="shared" si="213"/>
        <v>0</v>
      </c>
      <c r="Y153" s="229">
        <f t="shared" si="213"/>
        <v>0</v>
      </c>
      <c r="Z153" s="229">
        <f t="shared" si="213"/>
        <v>0</v>
      </c>
      <c r="AA153" s="229">
        <f t="shared" si="213"/>
        <v>0</v>
      </c>
      <c r="AB153" s="229">
        <f t="shared" si="213"/>
        <v>0</v>
      </c>
      <c r="AC153" s="229">
        <f t="shared" si="213"/>
        <v>0</v>
      </c>
      <c r="AD153" s="229">
        <f t="shared" si="213"/>
        <v>0</v>
      </c>
      <c r="AE153" s="229">
        <f t="shared" si="213"/>
        <v>0</v>
      </c>
      <c r="AF153" s="229">
        <f t="shared" si="213"/>
        <v>0</v>
      </c>
      <c r="AG153" s="229">
        <f t="shared" si="213"/>
        <v>0</v>
      </c>
      <c r="AH153" s="229">
        <f t="shared" si="213"/>
        <v>0</v>
      </c>
      <c r="AI153" s="229">
        <f t="shared" si="213"/>
        <v>0</v>
      </c>
      <c r="AJ153" s="229">
        <f t="shared" si="213"/>
        <v>0</v>
      </c>
      <c r="AK153" s="229">
        <f t="shared" si="213"/>
        <v>0</v>
      </c>
      <c r="AL153" s="229">
        <f t="shared" si="213"/>
        <v>0</v>
      </c>
      <c r="AM153" s="229">
        <f t="shared" ref="AM153:BB158" si="214">IF($D153=AM$9,$E153*$G$3/2,IF(AND($C153+$E$3&gt;AM$8,AM$9&gt;$D153),$E153*$G$3,0))</f>
        <v>0</v>
      </c>
      <c r="AN153" s="229">
        <f t="shared" si="214"/>
        <v>0</v>
      </c>
      <c r="AO153" s="229">
        <f t="shared" si="214"/>
        <v>0</v>
      </c>
      <c r="AP153" s="229">
        <f t="shared" si="214"/>
        <v>0</v>
      </c>
      <c r="AQ153" s="229">
        <f t="shared" si="214"/>
        <v>0</v>
      </c>
      <c r="AR153" s="229">
        <f t="shared" si="214"/>
        <v>0</v>
      </c>
      <c r="AS153" s="229">
        <f t="shared" si="214"/>
        <v>0</v>
      </c>
      <c r="AT153" s="229">
        <f t="shared" si="214"/>
        <v>0</v>
      </c>
      <c r="AU153" s="229">
        <f t="shared" si="214"/>
        <v>0</v>
      </c>
      <c r="AV153" s="229">
        <f t="shared" si="214"/>
        <v>0</v>
      </c>
      <c r="AW153" s="229">
        <f t="shared" si="214"/>
        <v>0</v>
      </c>
      <c r="AX153" s="229">
        <f t="shared" si="214"/>
        <v>0</v>
      </c>
      <c r="AY153" s="229">
        <f t="shared" si="214"/>
        <v>0</v>
      </c>
      <c r="AZ153" s="229">
        <f t="shared" si="214"/>
        <v>0</v>
      </c>
      <c r="BA153" s="229">
        <f t="shared" si="214"/>
        <v>0</v>
      </c>
      <c r="BB153" s="229">
        <f t="shared" si="214"/>
        <v>0</v>
      </c>
      <c r="BC153" s="229">
        <f t="shared" si="206"/>
        <v>0</v>
      </c>
      <c r="BD153" s="229">
        <f t="shared" si="206"/>
        <v>0</v>
      </c>
      <c r="BE153" s="229">
        <f t="shared" si="206"/>
        <v>0</v>
      </c>
      <c r="BF153" s="229">
        <f t="shared" si="206"/>
        <v>0</v>
      </c>
      <c r="BG153" s="229">
        <f t="shared" si="206"/>
        <v>0</v>
      </c>
      <c r="BH153" s="229">
        <f t="shared" si="206"/>
        <v>0</v>
      </c>
      <c r="BI153" s="229">
        <f t="shared" si="206"/>
        <v>0</v>
      </c>
      <c r="BJ153" s="229">
        <f t="shared" si="206"/>
        <v>0</v>
      </c>
      <c r="BK153" s="229">
        <f t="shared" si="206"/>
        <v>0</v>
      </c>
      <c r="BL153" s="229">
        <f t="shared" si="206"/>
        <v>0</v>
      </c>
      <c r="BM153" s="229">
        <f t="shared" si="206"/>
        <v>0</v>
      </c>
      <c r="BN153" s="229">
        <f t="shared" si="206"/>
        <v>0</v>
      </c>
      <c r="BO153" s="229">
        <f t="shared" si="206"/>
        <v>0</v>
      </c>
      <c r="BP153" s="229">
        <f t="shared" si="206"/>
        <v>0</v>
      </c>
      <c r="BQ153" s="229">
        <f t="shared" si="206"/>
        <v>0</v>
      </c>
      <c r="BR153" s="229">
        <f t="shared" si="206"/>
        <v>0</v>
      </c>
      <c r="BS153" s="229">
        <f t="shared" si="206"/>
        <v>0</v>
      </c>
      <c r="BT153" s="229">
        <f t="shared" si="206"/>
        <v>0</v>
      </c>
      <c r="BU153" s="229">
        <f t="shared" si="206"/>
        <v>0</v>
      </c>
      <c r="BV153" s="229">
        <f t="shared" si="206"/>
        <v>0</v>
      </c>
      <c r="BW153" s="229">
        <f t="shared" si="206"/>
        <v>0</v>
      </c>
      <c r="BX153" s="229">
        <f t="shared" si="206"/>
        <v>0</v>
      </c>
      <c r="BY153" s="229">
        <f t="shared" si="206"/>
        <v>0</v>
      </c>
      <c r="BZ153" s="229">
        <f t="shared" si="206"/>
        <v>0</v>
      </c>
    </row>
    <row r="154" spans="1:78" x14ac:dyDescent="0.2">
      <c r="A154" s="7" t="str">
        <f t="shared" ref="A154:B154" si="215">A79</f>
        <v>Roll-in 10</v>
      </c>
      <c r="B154" s="7">
        <f t="shared" si="215"/>
        <v>0</v>
      </c>
      <c r="C154" s="7">
        <f t="shared" si="211"/>
        <v>68</v>
      </c>
      <c r="D154" s="165">
        <f t="shared" si="203"/>
        <v>45535</v>
      </c>
      <c r="E154" s="229"/>
      <c r="F154" s="68"/>
      <c r="G154" s="229">
        <f t="shared" si="212"/>
        <v>0</v>
      </c>
      <c r="H154" s="229">
        <f t="shared" si="212"/>
        <v>0</v>
      </c>
      <c r="I154" s="229">
        <f t="shared" si="212"/>
        <v>0</v>
      </c>
      <c r="J154" s="229">
        <f t="shared" si="212"/>
        <v>0</v>
      </c>
      <c r="K154" s="229">
        <f t="shared" si="212"/>
        <v>0</v>
      </c>
      <c r="L154" s="229">
        <f t="shared" si="212"/>
        <v>0</v>
      </c>
      <c r="M154" s="229">
        <f t="shared" si="212"/>
        <v>0</v>
      </c>
      <c r="N154" s="229">
        <f t="shared" si="212"/>
        <v>0</v>
      </c>
      <c r="O154" s="229">
        <f t="shared" si="212"/>
        <v>0</v>
      </c>
      <c r="P154" s="229">
        <f t="shared" si="212"/>
        <v>0</v>
      </c>
      <c r="Q154" s="229">
        <f t="shared" si="212"/>
        <v>0</v>
      </c>
      <c r="R154" s="229">
        <f t="shared" si="212"/>
        <v>0</v>
      </c>
      <c r="S154" s="229">
        <f t="shared" si="212"/>
        <v>0</v>
      </c>
      <c r="T154" s="229">
        <f t="shared" si="212"/>
        <v>0</v>
      </c>
      <c r="U154" s="229">
        <f t="shared" si="212"/>
        <v>0</v>
      </c>
      <c r="V154" s="229">
        <f t="shared" si="212"/>
        <v>0</v>
      </c>
      <c r="W154" s="229">
        <f t="shared" si="213"/>
        <v>0</v>
      </c>
      <c r="X154" s="229">
        <f t="shared" si="213"/>
        <v>0</v>
      </c>
      <c r="Y154" s="229">
        <f t="shared" si="213"/>
        <v>0</v>
      </c>
      <c r="Z154" s="229">
        <f t="shared" si="213"/>
        <v>0</v>
      </c>
      <c r="AA154" s="229">
        <f t="shared" si="213"/>
        <v>0</v>
      </c>
      <c r="AB154" s="229">
        <f t="shared" si="213"/>
        <v>0</v>
      </c>
      <c r="AC154" s="229">
        <f t="shared" si="213"/>
        <v>0</v>
      </c>
      <c r="AD154" s="229">
        <f t="shared" si="213"/>
        <v>0</v>
      </c>
      <c r="AE154" s="229">
        <f t="shared" si="213"/>
        <v>0</v>
      </c>
      <c r="AF154" s="229">
        <f t="shared" si="213"/>
        <v>0</v>
      </c>
      <c r="AG154" s="229">
        <f t="shared" si="213"/>
        <v>0</v>
      </c>
      <c r="AH154" s="229">
        <f t="shared" si="213"/>
        <v>0</v>
      </c>
      <c r="AI154" s="229">
        <f t="shared" si="213"/>
        <v>0</v>
      </c>
      <c r="AJ154" s="229">
        <f t="shared" si="213"/>
        <v>0</v>
      </c>
      <c r="AK154" s="229">
        <f t="shared" si="213"/>
        <v>0</v>
      </c>
      <c r="AL154" s="229">
        <f t="shared" si="213"/>
        <v>0</v>
      </c>
      <c r="AM154" s="229">
        <f t="shared" si="214"/>
        <v>0</v>
      </c>
      <c r="AN154" s="229">
        <f t="shared" si="214"/>
        <v>0</v>
      </c>
      <c r="AO154" s="229">
        <f t="shared" si="206"/>
        <v>0</v>
      </c>
      <c r="AP154" s="229">
        <f t="shared" si="206"/>
        <v>0</v>
      </c>
      <c r="AQ154" s="229">
        <f t="shared" si="206"/>
        <v>0</v>
      </c>
      <c r="AR154" s="229">
        <f t="shared" si="206"/>
        <v>0</v>
      </c>
      <c r="AS154" s="229">
        <f t="shared" si="206"/>
        <v>0</v>
      </c>
      <c r="AT154" s="229">
        <f t="shared" si="206"/>
        <v>0</v>
      </c>
      <c r="AU154" s="229">
        <f t="shared" si="206"/>
        <v>0</v>
      </c>
      <c r="AV154" s="229">
        <f t="shared" si="206"/>
        <v>0</v>
      </c>
      <c r="AW154" s="229">
        <f t="shared" si="206"/>
        <v>0</v>
      </c>
      <c r="AX154" s="229">
        <f t="shared" si="206"/>
        <v>0</v>
      </c>
      <c r="AY154" s="229">
        <f t="shared" si="206"/>
        <v>0</v>
      </c>
      <c r="AZ154" s="229">
        <f t="shared" si="206"/>
        <v>0</v>
      </c>
      <c r="BA154" s="229">
        <f t="shared" si="206"/>
        <v>0</v>
      </c>
      <c r="BB154" s="229">
        <f t="shared" si="206"/>
        <v>0</v>
      </c>
      <c r="BC154" s="229">
        <f t="shared" si="206"/>
        <v>0</v>
      </c>
      <c r="BD154" s="229">
        <f t="shared" si="206"/>
        <v>0</v>
      </c>
      <c r="BE154" s="229">
        <f t="shared" si="206"/>
        <v>0</v>
      </c>
      <c r="BF154" s="229">
        <f t="shared" si="206"/>
        <v>0</v>
      </c>
      <c r="BG154" s="229">
        <f t="shared" si="206"/>
        <v>0</v>
      </c>
      <c r="BH154" s="229">
        <f t="shared" si="206"/>
        <v>0</v>
      </c>
      <c r="BI154" s="229">
        <f t="shared" si="206"/>
        <v>0</v>
      </c>
      <c r="BJ154" s="229">
        <f t="shared" si="206"/>
        <v>0</v>
      </c>
      <c r="BK154" s="229">
        <f t="shared" si="206"/>
        <v>0</v>
      </c>
      <c r="BL154" s="229">
        <f t="shared" si="206"/>
        <v>0</v>
      </c>
      <c r="BM154" s="229">
        <f t="shared" si="206"/>
        <v>0</v>
      </c>
      <c r="BN154" s="229">
        <f t="shared" si="206"/>
        <v>0</v>
      </c>
      <c r="BO154" s="229">
        <f t="shared" si="206"/>
        <v>0</v>
      </c>
      <c r="BP154" s="229">
        <f t="shared" si="206"/>
        <v>0</v>
      </c>
      <c r="BQ154" s="229">
        <f t="shared" si="206"/>
        <v>0</v>
      </c>
      <c r="BR154" s="229">
        <f t="shared" si="206"/>
        <v>0</v>
      </c>
      <c r="BS154" s="229">
        <f t="shared" si="206"/>
        <v>0</v>
      </c>
      <c r="BT154" s="229">
        <f t="shared" si="206"/>
        <v>0</v>
      </c>
      <c r="BU154" s="229">
        <f t="shared" si="206"/>
        <v>0</v>
      </c>
      <c r="BV154" s="229">
        <f t="shared" si="206"/>
        <v>0</v>
      </c>
      <c r="BW154" s="229">
        <f t="shared" si="206"/>
        <v>0</v>
      </c>
      <c r="BX154" s="229">
        <f t="shared" si="206"/>
        <v>0</v>
      </c>
      <c r="BY154" s="229">
        <f t="shared" si="206"/>
        <v>0</v>
      </c>
      <c r="BZ154" s="229">
        <f t="shared" si="206"/>
        <v>0</v>
      </c>
    </row>
    <row r="155" spans="1:78" x14ac:dyDescent="0.2">
      <c r="A155" s="7" t="str">
        <f t="shared" ref="A155:B155" si="216">A80</f>
        <v>Roll-in 10</v>
      </c>
      <c r="B155" s="7">
        <f t="shared" si="216"/>
        <v>0</v>
      </c>
      <c r="C155" s="7">
        <f t="shared" si="211"/>
        <v>69</v>
      </c>
      <c r="D155" s="165">
        <f t="shared" si="203"/>
        <v>45565</v>
      </c>
      <c r="E155" s="229"/>
      <c r="F155" s="68"/>
      <c r="G155" s="229">
        <f t="shared" si="212"/>
        <v>0</v>
      </c>
      <c r="H155" s="229">
        <f t="shared" si="212"/>
        <v>0</v>
      </c>
      <c r="I155" s="229">
        <f t="shared" si="212"/>
        <v>0</v>
      </c>
      <c r="J155" s="229">
        <f t="shared" si="212"/>
        <v>0</v>
      </c>
      <c r="K155" s="229">
        <f t="shared" si="212"/>
        <v>0</v>
      </c>
      <c r="L155" s="229">
        <f t="shared" si="212"/>
        <v>0</v>
      </c>
      <c r="M155" s="229">
        <f t="shared" si="212"/>
        <v>0</v>
      </c>
      <c r="N155" s="229">
        <f t="shared" si="212"/>
        <v>0</v>
      </c>
      <c r="O155" s="229">
        <f t="shared" si="212"/>
        <v>0</v>
      </c>
      <c r="P155" s="229">
        <f t="shared" si="212"/>
        <v>0</v>
      </c>
      <c r="Q155" s="229">
        <f t="shared" si="212"/>
        <v>0</v>
      </c>
      <c r="R155" s="229">
        <f t="shared" si="212"/>
        <v>0</v>
      </c>
      <c r="S155" s="229">
        <f t="shared" si="212"/>
        <v>0</v>
      </c>
      <c r="T155" s="229">
        <f t="shared" si="212"/>
        <v>0</v>
      </c>
      <c r="U155" s="229">
        <f t="shared" si="212"/>
        <v>0</v>
      </c>
      <c r="V155" s="229">
        <f t="shared" si="212"/>
        <v>0</v>
      </c>
      <c r="W155" s="229">
        <f t="shared" si="213"/>
        <v>0</v>
      </c>
      <c r="X155" s="229">
        <f t="shared" si="213"/>
        <v>0</v>
      </c>
      <c r="Y155" s="229">
        <f t="shared" si="213"/>
        <v>0</v>
      </c>
      <c r="Z155" s="229">
        <f t="shared" si="213"/>
        <v>0</v>
      </c>
      <c r="AA155" s="229">
        <f t="shared" si="213"/>
        <v>0</v>
      </c>
      <c r="AB155" s="229">
        <f t="shared" si="213"/>
        <v>0</v>
      </c>
      <c r="AC155" s="229">
        <f t="shared" si="213"/>
        <v>0</v>
      </c>
      <c r="AD155" s="229">
        <f t="shared" si="213"/>
        <v>0</v>
      </c>
      <c r="AE155" s="229">
        <f t="shared" si="213"/>
        <v>0</v>
      </c>
      <c r="AF155" s="229">
        <f t="shared" si="213"/>
        <v>0</v>
      </c>
      <c r="AG155" s="229">
        <f t="shared" si="213"/>
        <v>0</v>
      </c>
      <c r="AH155" s="229">
        <f t="shared" si="213"/>
        <v>0</v>
      </c>
      <c r="AI155" s="229">
        <f t="shared" si="213"/>
        <v>0</v>
      </c>
      <c r="AJ155" s="229">
        <f t="shared" si="213"/>
        <v>0</v>
      </c>
      <c r="AK155" s="229">
        <f t="shared" si="213"/>
        <v>0</v>
      </c>
      <c r="AL155" s="229">
        <f t="shared" si="213"/>
        <v>0</v>
      </c>
      <c r="AM155" s="229">
        <f t="shared" si="214"/>
        <v>0</v>
      </c>
      <c r="AN155" s="229">
        <f t="shared" si="214"/>
        <v>0</v>
      </c>
      <c r="AO155" s="229">
        <f t="shared" si="206"/>
        <v>0</v>
      </c>
      <c r="AP155" s="229">
        <f t="shared" si="206"/>
        <v>0</v>
      </c>
      <c r="AQ155" s="229">
        <f t="shared" si="206"/>
        <v>0</v>
      </c>
      <c r="AR155" s="229">
        <f t="shared" si="206"/>
        <v>0</v>
      </c>
      <c r="AS155" s="229">
        <f t="shared" si="206"/>
        <v>0</v>
      </c>
      <c r="AT155" s="229">
        <f t="shared" si="206"/>
        <v>0</v>
      </c>
      <c r="AU155" s="229">
        <f t="shared" si="206"/>
        <v>0</v>
      </c>
      <c r="AV155" s="229">
        <f t="shared" si="206"/>
        <v>0</v>
      </c>
      <c r="AW155" s="229">
        <f t="shared" si="206"/>
        <v>0</v>
      </c>
      <c r="AX155" s="229">
        <f t="shared" si="206"/>
        <v>0</v>
      </c>
      <c r="AY155" s="229">
        <f t="shared" si="206"/>
        <v>0</v>
      </c>
      <c r="AZ155" s="229">
        <f t="shared" si="206"/>
        <v>0</v>
      </c>
      <c r="BA155" s="229">
        <f t="shared" si="206"/>
        <v>0</v>
      </c>
      <c r="BB155" s="229">
        <f t="shared" si="206"/>
        <v>0</v>
      </c>
      <c r="BC155" s="229">
        <f t="shared" si="206"/>
        <v>0</v>
      </c>
      <c r="BD155" s="229">
        <f t="shared" si="206"/>
        <v>0</v>
      </c>
      <c r="BE155" s="229">
        <f t="shared" si="206"/>
        <v>0</v>
      </c>
      <c r="BF155" s="229">
        <f t="shared" si="206"/>
        <v>0</v>
      </c>
      <c r="BG155" s="229">
        <f t="shared" si="206"/>
        <v>0</v>
      </c>
      <c r="BH155" s="229">
        <f t="shared" si="206"/>
        <v>0</v>
      </c>
      <c r="BI155" s="229">
        <f t="shared" si="206"/>
        <v>0</v>
      </c>
      <c r="BJ155" s="229">
        <f t="shared" si="206"/>
        <v>0</v>
      </c>
      <c r="BK155" s="229">
        <f t="shared" si="206"/>
        <v>0</v>
      </c>
      <c r="BL155" s="229">
        <f t="shared" si="206"/>
        <v>0</v>
      </c>
      <c r="BM155" s="229">
        <f t="shared" si="206"/>
        <v>0</v>
      </c>
      <c r="BN155" s="229">
        <f t="shared" si="206"/>
        <v>0</v>
      </c>
      <c r="BO155" s="229">
        <f t="shared" si="206"/>
        <v>0</v>
      </c>
      <c r="BP155" s="229">
        <f t="shared" si="206"/>
        <v>0</v>
      </c>
      <c r="BQ155" s="229">
        <f t="shared" si="206"/>
        <v>0</v>
      </c>
      <c r="BR155" s="229">
        <f t="shared" si="206"/>
        <v>0</v>
      </c>
      <c r="BS155" s="229">
        <f t="shared" si="206"/>
        <v>0</v>
      </c>
      <c r="BT155" s="229">
        <f t="shared" si="206"/>
        <v>0</v>
      </c>
      <c r="BU155" s="229">
        <f t="shared" si="206"/>
        <v>0</v>
      </c>
      <c r="BV155" s="229">
        <f t="shared" si="206"/>
        <v>0</v>
      </c>
      <c r="BW155" s="229">
        <f t="shared" si="206"/>
        <v>0</v>
      </c>
      <c r="BX155" s="229">
        <f t="shared" si="206"/>
        <v>0</v>
      </c>
      <c r="BY155" s="229">
        <f t="shared" si="206"/>
        <v>0</v>
      </c>
      <c r="BZ155" s="229">
        <f t="shared" si="206"/>
        <v>0</v>
      </c>
    </row>
    <row r="156" spans="1:78" x14ac:dyDescent="0.2">
      <c r="A156" s="7" t="str">
        <f t="shared" ref="A156:B156" si="217">A81</f>
        <v>Roll-in 10</v>
      </c>
      <c r="B156" s="7">
        <f t="shared" si="217"/>
        <v>0</v>
      </c>
      <c r="C156" s="7">
        <f t="shared" si="211"/>
        <v>70</v>
      </c>
      <c r="D156" s="165">
        <f t="shared" si="203"/>
        <v>45596</v>
      </c>
      <c r="E156" s="229"/>
      <c r="F156" s="68"/>
      <c r="G156" s="229">
        <f t="shared" si="212"/>
        <v>0</v>
      </c>
      <c r="H156" s="229">
        <f t="shared" si="212"/>
        <v>0</v>
      </c>
      <c r="I156" s="229">
        <f t="shared" si="212"/>
        <v>0</v>
      </c>
      <c r="J156" s="229">
        <f t="shared" si="212"/>
        <v>0</v>
      </c>
      <c r="K156" s="229">
        <f t="shared" si="212"/>
        <v>0</v>
      </c>
      <c r="L156" s="229">
        <f t="shared" si="212"/>
        <v>0</v>
      </c>
      <c r="M156" s="229">
        <f t="shared" si="212"/>
        <v>0</v>
      </c>
      <c r="N156" s="229">
        <f t="shared" si="212"/>
        <v>0</v>
      </c>
      <c r="O156" s="229">
        <f t="shared" si="212"/>
        <v>0</v>
      </c>
      <c r="P156" s="229">
        <f t="shared" si="212"/>
        <v>0</v>
      </c>
      <c r="Q156" s="229">
        <f t="shared" si="212"/>
        <v>0</v>
      </c>
      <c r="R156" s="229">
        <f t="shared" si="212"/>
        <v>0</v>
      </c>
      <c r="S156" s="229">
        <f t="shared" si="212"/>
        <v>0</v>
      </c>
      <c r="T156" s="229">
        <f t="shared" si="212"/>
        <v>0</v>
      </c>
      <c r="U156" s="229">
        <f t="shared" si="212"/>
        <v>0</v>
      </c>
      <c r="V156" s="229">
        <f t="shared" si="212"/>
        <v>0</v>
      </c>
      <c r="W156" s="229">
        <f t="shared" si="213"/>
        <v>0</v>
      </c>
      <c r="X156" s="229">
        <f t="shared" si="213"/>
        <v>0</v>
      </c>
      <c r="Y156" s="229">
        <f t="shared" si="213"/>
        <v>0</v>
      </c>
      <c r="Z156" s="229">
        <f t="shared" si="213"/>
        <v>0</v>
      </c>
      <c r="AA156" s="229">
        <f t="shared" si="213"/>
        <v>0</v>
      </c>
      <c r="AB156" s="229">
        <f t="shared" si="213"/>
        <v>0</v>
      </c>
      <c r="AC156" s="229">
        <f t="shared" si="213"/>
        <v>0</v>
      </c>
      <c r="AD156" s="229">
        <f t="shared" si="213"/>
        <v>0</v>
      </c>
      <c r="AE156" s="229">
        <f t="shared" si="213"/>
        <v>0</v>
      </c>
      <c r="AF156" s="229">
        <f t="shared" si="213"/>
        <v>0</v>
      </c>
      <c r="AG156" s="229">
        <f t="shared" si="213"/>
        <v>0</v>
      </c>
      <c r="AH156" s="229">
        <f t="shared" si="213"/>
        <v>0</v>
      </c>
      <c r="AI156" s="229">
        <f t="shared" si="213"/>
        <v>0</v>
      </c>
      <c r="AJ156" s="229">
        <f t="shared" si="213"/>
        <v>0</v>
      </c>
      <c r="AK156" s="229">
        <f t="shared" si="213"/>
        <v>0</v>
      </c>
      <c r="AL156" s="229">
        <f t="shared" si="213"/>
        <v>0</v>
      </c>
      <c r="AM156" s="229">
        <f t="shared" si="214"/>
        <v>0</v>
      </c>
      <c r="AN156" s="229">
        <f t="shared" si="214"/>
        <v>0</v>
      </c>
      <c r="AO156" s="229">
        <f t="shared" si="206"/>
        <v>0</v>
      </c>
      <c r="AP156" s="229">
        <f t="shared" si="206"/>
        <v>0</v>
      </c>
      <c r="AQ156" s="229">
        <f t="shared" si="206"/>
        <v>0</v>
      </c>
      <c r="AR156" s="229">
        <f t="shared" si="206"/>
        <v>0</v>
      </c>
      <c r="AS156" s="229">
        <f t="shared" si="206"/>
        <v>0</v>
      </c>
      <c r="AT156" s="229">
        <f t="shared" si="206"/>
        <v>0</v>
      </c>
      <c r="AU156" s="229">
        <f t="shared" si="206"/>
        <v>0</v>
      </c>
      <c r="AV156" s="229">
        <f t="shared" si="206"/>
        <v>0</v>
      </c>
      <c r="AW156" s="229">
        <f t="shared" si="206"/>
        <v>0</v>
      </c>
      <c r="AX156" s="229">
        <f t="shared" si="206"/>
        <v>0</v>
      </c>
      <c r="AY156" s="229">
        <f t="shared" si="206"/>
        <v>0</v>
      </c>
      <c r="AZ156" s="229">
        <f t="shared" si="206"/>
        <v>0</v>
      </c>
      <c r="BA156" s="229">
        <f t="shared" si="206"/>
        <v>0</v>
      </c>
      <c r="BB156" s="229">
        <f t="shared" si="206"/>
        <v>0</v>
      </c>
      <c r="BC156" s="229">
        <f t="shared" ref="AO156:BZ158" si="218">IF($D156=BC$9,$E156*$G$3/2,IF(AND($C156+$E$3&gt;BC$8,BC$9&gt;$D156),$E156*$G$3,0))</f>
        <v>0</v>
      </c>
      <c r="BD156" s="229">
        <f t="shared" si="218"/>
        <v>0</v>
      </c>
      <c r="BE156" s="229">
        <f t="shared" si="218"/>
        <v>0</v>
      </c>
      <c r="BF156" s="229">
        <f t="shared" si="218"/>
        <v>0</v>
      </c>
      <c r="BG156" s="229">
        <f t="shared" si="218"/>
        <v>0</v>
      </c>
      <c r="BH156" s="229">
        <f t="shared" si="218"/>
        <v>0</v>
      </c>
      <c r="BI156" s="229">
        <f t="shared" si="218"/>
        <v>0</v>
      </c>
      <c r="BJ156" s="229">
        <f t="shared" si="218"/>
        <v>0</v>
      </c>
      <c r="BK156" s="229">
        <f t="shared" si="218"/>
        <v>0</v>
      </c>
      <c r="BL156" s="229">
        <f t="shared" si="218"/>
        <v>0</v>
      </c>
      <c r="BM156" s="229">
        <f t="shared" si="218"/>
        <v>0</v>
      </c>
      <c r="BN156" s="229">
        <f t="shared" si="218"/>
        <v>0</v>
      </c>
      <c r="BO156" s="229">
        <f t="shared" si="218"/>
        <v>0</v>
      </c>
      <c r="BP156" s="229">
        <f t="shared" si="218"/>
        <v>0</v>
      </c>
      <c r="BQ156" s="229">
        <f t="shared" si="218"/>
        <v>0</v>
      </c>
      <c r="BR156" s="229">
        <f t="shared" si="218"/>
        <v>0</v>
      </c>
      <c r="BS156" s="229">
        <f t="shared" si="218"/>
        <v>0</v>
      </c>
      <c r="BT156" s="229">
        <f t="shared" si="218"/>
        <v>0</v>
      </c>
      <c r="BU156" s="229">
        <f t="shared" si="218"/>
        <v>0</v>
      </c>
      <c r="BV156" s="229">
        <f t="shared" si="218"/>
        <v>0</v>
      </c>
      <c r="BW156" s="229">
        <f t="shared" si="218"/>
        <v>0</v>
      </c>
      <c r="BX156" s="229">
        <f t="shared" si="218"/>
        <v>0</v>
      </c>
      <c r="BY156" s="229">
        <f t="shared" si="218"/>
        <v>0</v>
      </c>
      <c r="BZ156" s="229">
        <f t="shared" si="218"/>
        <v>0</v>
      </c>
    </row>
    <row r="157" spans="1:78" x14ac:dyDescent="0.2">
      <c r="A157" s="7" t="str">
        <f t="shared" ref="A157:B157" si="219">A82</f>
        <v>Roll-in 10</v>
      </c>
      <c r="B157" s="7">
        <f t="shared" si="219"/>
        <v>0</v>
      </c>
      <c r="C157" s="7">
        <f t="shared" si="211"/>
        <v>71</v>
      </c>
      <c r="D157" s="165">
        <f t="shared" si="203"/>
        <v>45626</v>
      </c>
      <c r="E157" s="229"/>
      <c r="F157" s="68"/>
      <c r="G157" s="229">
        <f t="shared" si="212"/>
        <v>0</v>
      </c>
      <c r="H157" s="229">
        <f t="shared" si="212"/>
        <v>0</v>
      </c>
      <c r="I157" s="229">
        <f t="shared" si="212"/>
        <v>0</v>
      </c>
      <c r="J157" s="229">
        <f t="shared" si="212"/>
        <v>0</v>
      </c>
      <c r="K157" s="229">
        <f t="shared" si="212"/>
        <v>0</v>
      </c>
      <c r="L157" s="229">
        <f t="shared" si="212"/>
        <v>0</v>
      </c>
      <c r="M157" s="229">
        <f t="shared" si="212"/>
        <v>0</v>
      </c>
      <c r="N157" s="229">
        <f t="shared" si="212"/>
        <v>0</v>
      </c>
      <c r="O157" s="229">
        <f t="shared" si="212"/>
        <v>0</v>
      </c>
      <c r="P157" s="229">
        <f t="shared" si="212"/>
        <v>0</v>
      </c>
      <c r="Q157" s="229">
        <f t="shared" si="212"/>
        <v>0</v>
      </c>
      <c r="R157" s="229">
        <f t="shared" si="212"/>
        <v>0</v>
      </c>
      <c r="S157" s="229">
        <f t="shared" si="212"/>
        <v>0</v>
      </c>
      <c r="T157" s="229">
        <f t="shared" si="212"/>
        <v>0</v>
      </c>
      <c r="U157" s="229">
        <f t="shared" si="212"/>
        <v>0</v>
      </c>
      <c r="V157" s="229">
        <f t="shared" si="212"/>
        <v>0</v>
      </c>
      <c r="W157" s="229">
        <f t="shared" si="213"/>
        <v>0</v>
      </c>
      <c r="X157" s="229">
        <f t="shared" si="213"/>
        <v>0</v>
      </c>
      <c r="Y157" s="229">
        <f t="shared" si="213"/>
        <v>0</v>
      </c>
      <c r="Z157" s="229">
        <f t="shared" si="213"/>
        <v>0</v>
      </c>
      <c r="AA157" s="229">
        <f t="shared" si="213"/>
        <v>0</v>
      </c>
      <c r="AB157" s="229">
        <f t="shared" si="213"/>
        <v>0</v>
      </c>
      <c r="AC157" s="229">
        <f t="shared" si="213"/>
        <v>0</v>
      </c>
      <c r="AD157" s="229">
        <f t="shared" si="213"/>
        <v>0</v>
      </c>
      <c r="AE157" s="229">
        <f t="shared" si="213"/>
        <v>0</v>
      </c>
      <c r="AF157" s="229">
        <f t="shared" si="213"/>
        <v>0</v>
      </c>
      <c r="AG157" s="229">
        <f t="shared" si="213"/>
        <v>0</v>
      </c>
      <c r="AH157" s="229">
        <f t="shared" si="213"/>
        <v>0</v>
      </c>
      <c r="AI157" s="229">
        <f t="shared" si="213"/>
        <v>0</v>
      </c>
      <c r="AJ157" s="229">
        <f t="shared" si="213"/>
        <v>0</v>
      </c>
      <c r="AK157" s="229">
        <f t="shared" si="213"/>
        <v>0</v>
      </c>
      <c r="AL157" s="229">
        <f t="shared" si="213"/>
        <v>0</v>
      </c>
      <c r="AM157" s="229">
        <f t="shared" si="214"/>
        <v>0</v>
      </c>
      <c r="AN157" s="229">
        <f t="shared" si="214"/>
        <v>0</v>
      </c>
      <c r="AO157" s="229">
        <f t="shared" si="218"/>
        <v>0</v>
      </c>
      <c r="AP157" s="229">
        <f t="shared" si="218"/>
        <v>0</v>
      </c>
      <c r="AQ157" s="229">
        <f t="shared" si="218"/>
        <v>0</v>
      </c>
      <c r="AR157" s="229">
        <f t="shared" si="218"/>
        <v>0</v>
      </c>
      <c r="AS157" s="229">
        <f t="shared" si="218"/>
        <v>0</v>
      </c>
      <c r="AT157" s="229">
        <f t="shared" si="218"/>
        <v>0</v>
      </c>
      <c r="AU157" s="229">
        <f t="shared" si="218"/>
        <v>0</v>
      </c>
      <c r="AV157" s="229">
        <f t="shared" si="218"/>
        <v>0</v>
      </c>
      <c r="AW157" s="229">
        <f t="shared" si="218"/>
        <v>0</v>
      </c>
      <c r="AX157" s="229">
        <f t="shared" si="218"/>
        <v>0</v>
      </c>
      <c r="AY157" s="229">
        <f t="shared" si="218"/>
        <v>0</v>
      </c>
      <c r="AZ157" s="229">
        <f t="shared" si="218"/>
        <v>0</v>
      </c>
      <c r="BA157" s="229">
        <f t="shared" si="218"/>
        <v>0</v>
      </c>
      <c r="BB157" s="229">
        <f t="shared" si="218"/>
        <v>0</v>
      </c>
      <c r="BC157" s="229">
        <f t="shared" si="218"/>
        <v>0</v>
      </c>
      <c r="BD157" s="229">
        <f t="shared" si="218"/>
        <v>0</v>
      </c>
      <c r="BE157" s="229">
        <f t="shared" si="218"/>
        <v>0</v>
      </c>
      <c r="BF157" s="229">
        <f t="shared" si="218"/>
        <v>0</v>
      </c>
      <c r="BG157" s="229">
        <f t="shared" si="218"/>
        <v>0</v>
      </c>
      <c r="BH157" s="229">
        <f t="shared" si="218"/>
        <v>0</v>
      </c>
      <c r="BI157" s="229">
        <f t="shared" si="218"/>
        <v>0</v>
      </c>
      <c r="BJ157" s="229">
        <f t="shared" si="218"/>
        <v>0</v>
      </c>
      <c r="BK157" s="229">
        <f t="shared" si="218"/>
        <v>0</v>
      </c>
      <c r="BL157" s="229">
        <f t="shared" si="218"/>
        <v>0</v>
      </c>
      <c r="BM157" s="229">
        <f t="shared" si="218"/>
        <v>0</v>
      </c>
      <c r="BN157" s="229">
        <f t="shared" si="218"/>
        <v>0</v>
      </c>
      <c r="BO157" s="229">
        <f t="shared" si="218"/>
        <v>0</v>
      </c>
      <c r="BP157" s="229">
        <f t="shared" si="218"/>
        <v>0</v>
      </c>
      <c r="BQ157" s="229">
        <f t="shared" si="218"/>
        <v>0</v>
      </c>
      <c r="BR157" s="229">
        <f t="shared" si="218"/>
        <v>0</v>
      </c>
      <c r="BS157" s="229">
        <f t="shared" si="218"/>
        <v>0</v>
      </c>
      <c r="BT157" s="229">
        <f t="shared" si="218"/>
        <v>0</v>
      </c>
      <c r="BU157" s="229">
        <f t="shared" si="218"/>
        <v>0</v>
      </c>
      <c r="BV157" s="229">
        <f t="shared" si="218"/>
        <v>0</v>
      </c>
      <c r="BW157" s="229">
        <f t="shared" si="218"/>
        <v>0</v>
      </c>
      <c r="BX157" s="229">
        <f t="shared" si="218"/>
        <v>0</v>
      </c>
      <c r="BY157" s="229">
        <f t="shared" si="218"/>
        <v>0</v>
      </c>
      <c r="BZ157" s="229">
        <f t="shared" si="218"/>
        <v>0</v>
      </c>
    </row>
    <row r="158" spans="1:78" x14ac:dyDescent="0.2">
      <c r="A158" s="7" t="str">
        <f t="shared" ref="A158:B158" si="220">A83</f>
        <v>Roll-in 10</v>
      </c>
      <c r="B158" s="7">
        <f t="shared" si="220"/>
        <v>0</v>
      </c>
      <c r="C158" s="7">
        <f t="shared" si="211"/>
        <v>72</v>
      </c>
      <c r="D158" s="165">
        <f t="shared" si="203"/>
        <v>45657</v>
      </c>
      <c r="E158" s="228"/>
      <c r="F158" s="68"/>
      <c r="G158" s="228">
        <f t="shared" si="212"/>
        <v>0</v>
      </c>
      <c r="H158" s="228">
        <f t="shared" si="212"/>
        <v>0</v>
      </c>
      <c r="I158" s="228">
        <f t="shared" si="212"/>
        <v>0</v>
      </c>
      <c r="J158" s="228">
        <f t="shared" si="212"/>
        <v>0</v>
      </c>
      <c r="K158" s="228">
        <f t="shared" si="212"/>
        <v>0</v>
      </c>
      <c r="L158" s="228">
        <f t="shared" si="212"/>
        <v>0</v>
      </c>
      <c r="M158" s="228">
        <f t="shared" si="212"/>
        <v>0</v>
      </c>
      <c r="N158" s="228">
        <f t="shared" si="212"/>
        <v>0</v>
      </c>
      <c r="O158" s="228">
        <f t="shared" si="212"/>
        <v>0</v>
      </c>
      <c r="P158" s="228">
        <f t="shared" si="212"/>
        <v>0</v>
      </c>
      <c r="Q158" s="228">
        <f t="shared" si="212"/>
        <v>0</v>
      </c>
      <c r="R158" s="228">
        <f t="shared" si="212"/>
        <v>0</v>
      </c>
      <c r="S158" s="228">
        <f t="shared" si="212"/>
        <v>0</v>
      </c>
      <c r="T158" s="228">
        <f t="shared" si="212"/>
        <v>0</v>
      </c>
      <c r="U158" s="228">
        <f t="shared" si="212"/>
        <v>0</v>
      </c>
      <c r="V158" s="228">
        <f t="shared" si="212"/>
        <v>0</v>
      </c>
      <c r="W158" s="228">
        <f t="shared" si="213"/>
        <v>0</v>
      </c>
      <c r="X158" s="228">
        <f t="shared" si="213"/>
        <v>0</v>
      </c>
      <c r="Y158" s="228">
        <f t="shared" si="213"/>
        <v>0</v>
      </c>
      <c r="Z158" s="228">
        <f t="shared" si="213"/>
        <v>0</v>
      </c>
      <c r="AA158" s="228">
        <f t="shared" si="213"/>
        <v>0</v>
      </c>
      <c r="AB158" s="228">
        <f t="shared" si="213"/>
        <v>0</v>
      </c>
      <c r="AC158" s="228">
        <f t="shared" si="213"/>
        <v>0</v>
      </c>
      <c r="AD158" s="228">
        <f t="shared" si="213"/>
        <v>0</v>
      </c>
      <c r="AE158" s="228">
        <f t="shared" si="213"/>
        <v>0</v>
      </c>
      <c r="AF158" s="228">
        <f t="shared" si="213"/>
        <v>0</v>
      </c>
      <c r="AG158" s="228">
        <f t="shared" si="213"/>
        <v>0</v>
      </c>
      <c r="AH158" s="228">
        <f t="shared" si="213"/>
        <v>0</v>
      </c>
      <c r="AI158" s="228">
        <f t="shared" si="213"/>
        <v>0</v>
      </c>
      <c r="AJ158" s="228">
        <f t="shared" si="213"/>
        <v>0</v>
      </c>
      <c r="AK158" s="228">
        <f t="shared" si="213"/>
        <v>0</v>
      </c>
      <c r="AL158" s="228">
        <f t="shared" si="213"/>
        <v>0</v>
      </c>
      <c r="AM158" s="228">
        <f t="shared" si="214"/>
        <v>0</v>
      </c>
      <c r="AN158" s="228">
        <f t="shared" si="214"/>
        <v>0</v>
      </c>
      <c r="AO158" s="228">
        <f t="shared" si="218"/>
        <v>0</v>
      </c>
      <c r="AP158" s="228">
        <f t="shared" si="218"/>
        <v>0</v>
      </c>
      <c r="AQ158" s="228">
        <f t="shared" si="218"/>
        <v>0</v>
      </c>
      <c r="AR158" s="228">
        <f t="shared" si="218"/>
        <v>0</v>
      </c>
      <c r="AS158" s="228">
        <f t="shared" si="218"/>
        <v>0</v>
      </c>
      <c r="AT158" s="228">
        <f t="shared" si="218"/>
        <v>0</v>
      </c>
      <c r="AU158" s="228">
        <f t="shared" si="218"/>
        <v>0</v>
      </c>
      <c r="AV158" s="228">
        <f t="shared" si="218"/>
        <v>0</v>
      </c>
      <c r="AW158" s="228">
        <f t="shared" si="218"/>
        <v>0</v>
      </c>
      <c r="AX158" s="228">
        <f t="shared" si="218"/>
        <v>0</v>
      </c>
      <c r="AY158" s="228">
        <f t="shared" si="218"/>
        <v>0</v>
      </c>
      <c r="AZ158" s="228">
        <f t="shared" si="218"/>
        <v>0</v>
      </c>
      <c r="BA158" s="228">
        <f t="shared" si="218"/>
        <v>0</v>
      </c>
      <c r="BB158" s="228">
        <f t="shared" si="218"/>
        <v>0</v>
      </c>
      <c r="BC158" s="228">
        <f t="shared" si="218"/>
        <v>0</v>
      </c>
      <c r="BD158" s="228">
        <f t="shared" si="218"/>
        <v>0</v>
      </c>
      <c r="BE158" s="228">
        <f t="shared" si="218"/>
        <v>0</v>
      </c>
      <c r="BF158" s="228">
        <f t="shared" si="218"/>
        <v>0</v>
      </c>
      <c r="BG158" s="228">
        <f t="shared" si="218"/>
        <v>0</v>
      </c>
      <c r="BH158" s="228">
        <f t="shared" si="218"/>
        <v>0</v>
      </c>
      <c r="BI158" s="228">
        <f t="shared" si="218"/>
        <v>0</v>
      </c>
      <c r="BJ158" s="228">
        <f t="shared" si="218"/>
        <v>0</v>
      </c>
      <c r="BK158" s="228">
        <f t="shared" si="218"/>
        <v>0</v>
      </c>
      <c r="BL158" s="228">
        <f t="shared" si="218"/>
        <v>0</v>
      </c>
      <c r="BM158" s="228">
        <f t="shared" si="218"/>
        <v>0</v>
      </c>
      <c r="BN158" s="228">
        <f t="shared" si="218"/>
        <v>0</v>
      </c>
      <c r="BO158" s="228">
        <f t="shared" si="218"/>
        <v>0</v>
      </c>
      <c r="BP158" s="228">
        <f t="shared" si="218"/>
        <v>0</v>
      </c>
      <c r="BQ158" s="228">
        <f t="shared" si="218"/>
        <v>0</v>
      </c>
      <c r="BR158" s="228">
        <f t="shared" si="218"/>
        <v>0</v>
      </c>
      <c r="BS158" s="228">
        <f t="shared" si="218"/>
        <v>0</v>
      </c>
      <c r="BT158" s="228">
        <f t="shared" si="218"/>
        <v>0</v>
      </c>
      <c r="BU158" s="228">
        <f t="shared" si="218"/>
        <v>0</v>
      </c>
      <c r="BV158" s="228">
        <f t="shared" si="218"/>
        <v>0</v>
      </c>
      <c r="BW158" s="228">
        <f t="shared" si="218"/>
        <v>0</v>
      </c>
      <c r="BX158" s="228">
        <f t="shared" si="218"/>
        <v>0</v>
      </c>
      <c r="BY158" s="228">
        <f t="shared" si="218"/>
        <v>0</v>
      </c>
      <c r="BZ158" s="228">
        <f t="shared" si="218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21">SUM(H87:H158)</f>
        <v>0</v>
      </c>
      <c r="I159" s="69">
        <f t="shared" si="221"/>
        <v>0</v>
      </c>
      <c r="J159" s="69">
        <f t="shared" si="221"/>
        <v>0</v>
      </c>
      <c r="K159" s="69">
        <f t="shared" si="221"/>
        <v>0</v>
      </c>
      <c r="L159" s="69">
        <f t="shared" si="221"/>
        <v>0</v>
      </c>
      <c r="M159" s="69">
        <f t="shared" si="221"/>
        <v>0</v>
      </c>
      <c r="N159" s="69">
        <f t="shared" si="221"/>
        <v>0</v>
      </c>
      <c r="O159" s="69">
        <f t="shared" si="221"/>
        <v>0</v>
      </c>
      <c r="P159" s="69">
        <f t="shared" si="221"/>
        <v>0</v>
      </c>
      <c r="Q159" s="69">
        <f t="shared" si="221"/>
        <v>0</v>
      </c>
      <c r="R159" s="69">
        <f t="shared" si="221"/>
        <v>0</v>
      </c>
      <c r="S159" s="69">
        <f t="shared" si="221"/>
        <v>0</v>
      </c>
      <c r="T159" s="69">
        <f t="shared" si="221"/>
        <v>0</v>
      </c>
      <c r="U159" s="69">
        <f t="shared" si="221"/>
        <v>0</v>
      </c>
      <c r="V159" s="69">
        <f t="shared" si="221"/>
        <v>0</v>
      </c>
      <c r="W159" s="69">
        <f t="shared" si="221"/>
        <v>0</v>
      </c>
      <c r="X159" s="69">
        <f t="shared" si="221"/>
        <v>0</v>
      </c>
      <c r="Y159" s="69">
        <f t="shared" si="221"/>
        <v>0</v>
      </c>
      <c r="Z159" s="69">
        <f t="shared" si="221"/>
        <v>0</v>
      </c>
      <c r="AA159" s="69">
        <f t="shared" si="221"/>
        <v>0</v>
      </c>
      <c r="AB159" s="69">
        <f t="shared" si="221"/>
        <v>0</v>
      </c>
      <c r="AC159" s="69">
        <f t="shared" si="221"/>
        <v>0</v>
      </c>
      <c r="AD159" s="69">
        <f t="shared" si="221"/>
        <v>0</v>
      </c>
      <c r="AE159" s="69">
        <f t="shared" si="221"/>
        <v>0</v>
      </c>
      <c r="AF159" s="69">
        <f t="shared" si="221"/>
        <v>0</v>
      </c>
      <c r="AG159" s="69">
        <f t="shared" si="221"/>
        <v>0</v>
      </c>
      <c r="AH159" s="69">
        <f t="shared" si="221"/>
        <v>0</v>
      </c>
      <c r="AI159" s="69">
        <f t="shared" si="221"/>
        <v>0</v>
      </c>
      <c r="AJ159" s="69">
        <f t="shared" si="221"/>
        <v>0</v>
      </c>
      <c r="AK159" s="69">
        <f t="shared" si="221"/>
        <v>0</v>
      </c>
      <c r="AL159" s="69">
        <f t="shared" si="221"/>
        <v>0</v>
      </c>
      <c r="AM159" s="69">
        <f t="shared" si="221"/>
        <v>0</v>
      </c>
      <c r="AN159" s="69">
        <f t="shared" si="221"/>
        <v>0</v>
      </c>
      <c r="AO159" s="69">
        <f t="shared" ref="AO159:BZ159" si="222">SUM(AO87:AO158)</f>
        <v>0</v>
      </c>
      <c r="AP159" s="69">
        <f t="shared" si="222"/>
        <v>0</v>
      </c>
      <c r="AQ159" s="69">
        <f t="shared" si="222"/>
        <v>0</v>
      </c>
      <c r="AR159" s="69">
        <f t="shared" si="222"/>
        <v>0</v>
      </c>
      <c r="AS159" s="69">
        <f t="shared" si="222"/>
        <v>0</v>
      </c>
      <c r="AT159" s="69">
        <f t="shared" si="222"/>
        <v>0</v>
      </c>
      <c r="AU159" s="69">
        <f t="shared" si="222"/>
        <v>0</v>
      </c>
      <c r="AV159" s="69">
        <f t="shared" si="222"/>
        <v>0</v>
      </c>
      <c r="AW159" s="69">
        <f t="shared" si="222"/>
        <v>0</v>
      </c>
      <c r="AX159" s="69">
        <f t="shared" si="222"/>
        <v>0</v>
      </c>
      <c r="AY159" s="69">
        <f t="shared" si="222"/>
        <v>0</v>
      </c>
      <c r="AZ159" s="69">
        <f t="shared" si="222"/>
        <v>0</v>
      </c>
      <c r="BA159" s="69">
        <f t="shared" si="222"/>
        <v>0</v>
      </c>
      <c r="BB159" s="69">
        <f t="shared" si="222"/>
        <v>0</v>
      </c>
      <c r="BC159" s="69">
        <f t="shared" si="222"/>
        <v>0</v>
      </c>
      <c r="BD159" s="69">
        <f t="shared" si="222"/>
        <v>0</v>
      </c>
      <c r="BE159" s="69">
        <f t="shared" si="222"/>
        <v>0</v>
      </c>
      <c r="BF159" s="69">
        <f t="shared" si="222"/>
        <v>0</v>
      </c>
      <c r="BG159" s="69">
        <f t="shared" si="222"/>
        <v>0</v>
      </c>
      <c r="BH159" s="69">
        <f t="shared" si="222"/>
        <v>0</v>
      </c>
      <c r="BI159" s="69">
        <f t="shared" si="222"/>
        <v>0</v>
      </c>
      <c r="BJ159" s="69">
        <f t="shared" si="222"/>
        <v>0</v>
      </c>
      <c r="BK159" s="69">
        <f t="shared" si="222"/>
        <v>0</v>
      </c>
      <c r="BL159" s="69">
        <f t="shared" si="222"/>
        <v>0</v>
      </c>
      <c r="BM159" s="69">
        <f t="shared" si="222"/>
        <v>0</v>
      </c>
      <c r="BN159" s="69">
        <f t="shared" si="222"/>
        <v>0</v>
      </c>
      <c r="BO159" s="69">
        <f t="shared" si="222"/>
        <v>0</v>
      </c>
      <c r="BP159" s="69">
        <f t="shared" si="222"/>
        <v>0</v>
      </c>
      <c r="BQ159" s="69">
        <f t="shared" si="222"/>
        <v>0</v>
      </c>
      <c r="BR159" s="69">
        <f t="shared" si="222"/>
        <v>0</v>
      </c>
      <c r="BS159" s="69">
        <f t="shared" si="222"/>
        <v>0</v>
      </c>
      <c r="BT159" s="69">
        <f t="shared" si="222"/>
        <v>0</v>
      </c>
      <c r="BU159" s="69">
        <f t="shared" si="222"/>
        <v>0</v>
      </c>
      <c r="BV159" s="69">
        <f t="shared" si="222"/>
        <v>0</v>
      </c>
      <c r="BW159" s="69">
        <f t="shared" si="222"/>
        <v>0</v>
      </c>
      <c r="BX159" s="69">
        <f t="shared" si="222"/>
        <v>0</v>
      </c>
      <c r="BY159" s="69">
        <f t="shared" si="222"/>
        <v>0</v>
      </c>
      <c r="BZ159" s="69">
        <f t="shared" si="222"/>
        <v>0</v>
      </c>
    </row>
    <row r="160" spans="1:78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BF166" si="223">IF($D163=H$9,$E163*$G$3/2,IF(AND($C163+$E$3&gt;H$8,H$9&gt;$D163),$E163*$G$3,0))</f>
        <v>0</v>
      </c>
      <c r="I163" s="229">
        <f t="shared" si="223"/>
        <v>0</v>
      </c>
      <c r="J163" s="229">
        <f t="shared" si="223"/>
        <v>0</v>
      </c>
      <c r="K163" s="229">
        <f t="shared" si="223"/>
        <v>0</v>
      </c>
      <c r="L163" s="229">
        <f t="shared" si="223"/>
        <v>0</v>
      </c>
      <c r="M163" s="229">
        <f t="shared" si="223"/>
        <v>0</v>
      </c>
      <c r="N163" s="229">
        <f t="shared" si="223"/>
        <v>0</v>
      </c>
      <c r="O163" s="229">
        <f t="shared" si="223"/>
        <v>0</v>
      </c>
      <c r="P163" s="229">
        <f t="shared" si="223"/>
        <v>0</v>
      </c>
      <c r="Q163" s="229">
        <f t="shared" si="223"/>
        <v>0</v>
      </c>
      <c r="R163" s="229">
        <f t="shared" si="223"/>
        <v>0</v>
      </c>
      <c r="S163" s="229">
        <f t="shared" si="223"/>
        <v>0</v>
      </c>
      <c r="T163" s="229">
        <f t="shared" si="223"/>
        <v>0</v>
      </c>
      <c r="U163" s="229">
        <f t="shared" si="223"/>
        <v>0</v>
      </c>
      <c r="V163" s="229">
        <f t="shared" si="223"/>
        <v>0</v>
      </c>
      <c r="W163" s="229">
        <f t="shared" si="223"/>
        <v>0</v>
      </c>
      <c r="X163" s="229">
        <f t="shared" si="223"/>
        <v>0</v>
      </c>
      <c r="Y163" s="229">
        <f t="shared" si="223"/>
        <v>0</v>
      </c>
      <c r="Z163" s="229">
        <f t="shared" si="223"/>
        <v>0</v>
      </c>
      <c r="AA163" s="229">
        <f t="shared" si="223"/>
        <v>0</v>
      </c>
      <c r="AB163" s="229">
        <f t="shared" si="223"/>
        <v>0</v>
      </c>
      <c r="AC163" s="229">
        <f t="shared" si="223"/>
        <v>0</v>
      </c>
      <c r="AD163" s="229">
        <f t="shared" si="223"/>
        <v>0</v>
      </c>
      <c r="AE163" s="229">
        <f t="shared" si="223"/>
        <v>0</v>
      </c>
      <c r="AF163" s="229">
        <f t="shared" si="223"/>
        <v>0</v>
      </c>
      <c r="AG163" s="229">
        <f t="shared" si="223"/>
        <v>0</v>
      </c>
      <c r="AH163" s="229">
        <f t="shared" si="223"/>
        <v>0</v>
      </c>
      <c r="AI163" s="229">
        <f t="shared" si="223"/>
        <v>0</v>
      </c>
      <c r="AJ163" s="229">
        <f t="shared" si="223"/>
        <v>0</v>
      </c>
      <c r="AK163" s="229">
        <f t="shared" si="223"/>
        <v>0</v>
      </c>
      <c r="AL163" s="229">
        <f t="shared" si="223"/>
        <v>0</v>
      </c>
      <c r="AM163" s="229">
        <f t="shared" si="223"/>
        <v>0</v>
      </c>
      <c r="AN163" s="229">
        <f t="shared" si="223"/>
        <v>0</v>
      </c>
      <c r="AO163" s="229">
        <f t="shared" si="223"/>
        <v>0</v>
      </c>
      <c r="AP163" s="229">
        <f t="shared" si="223"/>
        <v>0</v>
      </c>
      <c r="AQ163" s="229">
        <f t="shared" si="223"/>
        <v>0</v>
      </c>
      <c r="AR163" s="229">
        <f t="shared" si="223"/>
        <v>0</v>
      </c>
      <c r="AS163" s="229">
        <f t="shared" si="223"/>
        <v>0</v>
      </c>
      <c r="AT163" s="229">
        <f t="shared" si="223"/>
        <v>0</v>
      </c>
      <c r="AU163" s="229">
        <f t="shared" si="223"/>
        <v>0</v>
      </c>
      <c r="AV163" s="229">
        <f t="shared" si="223"/>
        <v>0</v>
      </c>
      <c r="AW163" s="229">
        <f t="shared" si="223"/>
        <v>0</v>
      </c>
      <c r="AX163" s="229">
        <f t="shared" si="223"/>
        <v>0</v>
      </c>
      <c r="AY163" s="229">
        <f t="shared" si="223"/>
        <v>0</v>
      </c>
      <c r="AZ163" s="229">
        <f t="shared" si="223"/>
        <v>0</v>
      </c>
      <c r="BA163" s="229">
        <f t="shared" si="223"/>
        <v>0</v>
      </c>
      <c r="BB163" s="229">
        <f t="shared" si="223"/>
        <v>0</v>
      </c>
      <c r="BC163" s="229">
        <f t="shared" si="223"/>
        <v>0</v>
      </c>
      <c r="BD163" s="229">
        <f t="shared" si="223"/>
        <v>0</v>
      </c>
      <c r="BE163" s="229">
        <f t="shared" si="223"/>
        <v>0</v>
      </c>
      <c r="BF163" s="229">
        <f t="shared" si="223"/>
        <v>0</v>
      </c>
      <c r="BG163" s="229">
        <f t="shared" ref="AO163:BZ170" si="224">IF($D163=BG$9,$E163*$G$3/2,IF(AND($C163+$E$3&gt;BG$8,BG$9&gt;$D163),$E163*$G$3,0))</f>
        <v>0</v>
      </c>
      <c r="BH163" s="229">
        <f t="shared" si="224"/>
        <v>0</v>
      </c>
      <c r="BI163" s="229">
        <f t="shared" si="224"/>
        <v>0</v>
      </c>
      <c r="BJ163" s="229">
        <f t="shared" si="224"/>
        <v>0</v>
      </c>
      <c r="BK163" s="229">
        <f t="shared" si="224"/>
        <v>0</v>
      </c>
      <c r="BL163" s="229">
        <f t="shared" si="224"/>
        <v>0</v>
      </c>
      <c r="BM163" s="229">
        <f t="shared" si="224"/>
        <v>0</v>
      </c>
      <c r="BN163" s="229">
        <f t="shared" si="224"/>
        <v>0</v>
      </c>
      <c r="BO163" s="229">
        <f t="shared" si="224"/>
        <v>0</v>
      </c>
      <c r="BP163" s="229">
        <f t="shared" si="224"/>
        <v>0</v>
      </c>
      <c r="BQ163" s="229">
        <f t="shared" si="224"/>
        <v>0</v>
      </c>
      <c r="BR163" s="229">
        <f t="shared" si="224"/>
        <v>0</v>
      </c>
      <c r="BS163" s="229">
        <f t="shared" si="224"/>
        <v>0</v>
      </c>
      <c r="BT163" s="229">
        <f t="shared" si="224"/>
        <v>0</v>
      </c>
      <c r="BU163" s="229">
        <f t="shared" si="224"/>
        <v>0</v>
      </c>
      <c r="BV163" s="229">
        <f t="shared" si="224"/>
        <v>0</v>
      </c>
      <c r="BW163" s="229">
        <f t="shared" si="224"/>
        <v>0</v>
      </c>
      <c r="BX163" s="229">
        <f t="shared" si="224"/>
        <v>0</v>
      </c>
      <c r="BY163" s="229">
        <f t="shared" si="224"/>
        <v>0</v>
      </c>
      <c r="BZ163" s="229">
        <f t="shared" si="224"/>
        <v>0</v>
      </c>
    </row>
    <row r="164" spans="1:78" x14ac:dyDescent="0.2">
      <c r="A164" s="7" t="str">
        <f t="shared" ref="A164:B183" si="225">A13</f>
        <v>Roll-in 1</v>
      </c>
      <c r="B164" s="7">
        <f t="shared" si="225"/>
        <v>1</v>
      </c>
      <c r="C164" s="7">
        <f>C163+1</f>
        <v>2</v>
      </c>
      <c r="D164" s="165">
        <f t="shared" ref="D164:D195" si="226">D13</f>
        <v>43524</v>
      </c>
      <c r="E164" s="68"/>
      <c r="F164" s="77"/>
      <c r="G164" s="229">
        <f t="shared" ref="G164:V186" si="227">IF($D164=G$9,$E164*$G$3/2,IF(AND($C164+$E$3&gt;G$8,G$9&gt;$D164),$E164*$G$3,0))</f>
        <v>0</v>
      </c>
      <c r="H164" s="229">
        <f t="shared" si="223"/>
        <v>0</v>
      </c>
      <c r="I164" s="229">
        <f t="shared" si="223"/>
        <v>0</v>
      </c>
      <c r="J164" s="229">
        <f t="shared" si="223"/>
        <v>0</v>
      </c>
      <c r="K164" s="229">
        <f t="shared" si="223"/>
        <v>0</v>
      </c>
      <c r="L164" s="229">
        <f t="shared" si="223"/>
        <v>0</v>
      </c>
      <c r="M164" s="229">
        <f t="shared" si="223"/>
        <v>0</v>
      </c>
      <c r="N164" s="229">
        <f t="shared" si="223"/>
        <v>0</v>
      </c>
      <c r="O164" s="229">
        <f t="shared" si="223"/>
        <v>0</v>
      </c>
      <c r="P164" s="229">
        <f t="shared" si="223"/>
        <v>0</v>
      </c>
      <c r="Q164" s="229">
        <f t="shared" si="223"/>
        <v>0</v>
      </c>
      <c r="R164" s="229">
        <f t="shared" si="223"/>
        <v>0</v>
      </c>
      <c r="S164" s="229">
        <f t="shared" si="223"/>
        <v>0</v>
      </c>
      <c r="T164" s="229">
        <f t="shared" si="223"/>
        <v>0</v>
      </c>
      <c r="U164" s="229">
        <f t="shared" si="223"/>
        <v>0</v>
      </c>
      <c r="V164" s="229">
        <f t="shared" si="223"/>
        <v>0</v>
      </c>
      <c r="W164" s="229">
        <f t="shared" si="223"/>
        <v>0</v>
      </c>
      <c r="X164" s="229">
        <f t="shared" si="223"/>
        <v>0</v>
      </c>
      <c r="Y164" s="229">
        <f t="shared" si="223"/>
        <v>0</v>
      </c>
      <c r="Z164" s="229">
        <f t="shared" si="223"/>
        <v>0</v>
      </c>
      <c r="AA164" s="229">
        <f t="shared" si="223"/>
        <v>0</v>
      </c>
      <c r="AB164" s="229">
        <f t="shared" si="223"/>
        <v>0</v>
      </c>
      <c r="AC164" s="229">
        <f t="shared" si="223"/>
        <v>0</v>
      </c>
      <c r="AD164" s="229">
        <f t="shared" si="223"/>
        <v>0</v>
      </c>
      <c r="AE164" s="229">
        <f t="shared" si="223"/>
        <v>0</v>
      </c>
      <c r="AF164" s="229">
        <f t="shared" si="223"/>
        <v>0</v>
      </c>
      <c r="AG164" s="229">
        <f t="shared" si="223"/>
        <v>0</v>
      </c>
      <c r="AH164" s="229">
        <f t="shared" si="223"/>
        <v>0</v>
      </c>
      <c r="AI164" s="229">
        <f t="shared" si="223"/>
        <v>0</v>
      </c>
      <c r="AJ164" s="229">
        <f t="shared" si="223"/>
        <v>0</v>
      </c>
      <c r="AK164" s="229">
        <f t="shared" si="223"/>
        <v>0</v>
      </c>
      <c r="AL164" s="229">
        <f t="shared" si="223"/>
        <v>0</v>
      </c>
      <c r="AM164" s="229">
        <f t="shared" si="223"/>
        <v>0</v>
      </c>
      <c r="AN164" s="229">
        <f t="shared" si="223"/>
        <v>0</v>
      </c>
      <c r="AO164" s="229">
        <f t="shared" si="224"/>
        <v>0</v>
      </c>
      <c r="AP164" s="229">
        <f t="shared" si="224"/>
        <v>0</v>
      </c>
      <c r="AQ164" s="229">
        <f t="shared" si="224"/>
        <v>0</v>
      </c>
      <c r="AR164" s="229">
        <f t="shared" si="224"/>
        <v>0</v>
      </c>
      <c r="AS164" s="229">
        <f t="shared" si="224"/>
        <v>0</v>
      </c>
      <c r="AT164" s="229">
        <f t="shared" si="224"/>
        <v>0</v>
      </c>
      <c r="AU164" s="229">
        <f t="shared" si="224"/>
        <v>0</v>
      </c>
      <c r="AV164" s="229">
        <f t="shared" si="224"/>
        <v>0</v>
      </c>
      <c r="AW164" s="229">
        <f t="shared" si="224"/>
        <v>0</v>
      </c>
      <c r="AX164" s="229">
        <f t="shared" si="224"/>
        <v>0</v>
      </c>
      <c r="AY164" s="229">
        <f t="shared" si="224"/>
        <v>0</v>
      </c>
      <c r="AZ164" s="229">
        <f t="shared" si="224"/>
        <v>0</v>
      </c>
      <c r="BA164" s="229">
        <f t="shared" si="224"/>
        <v>0</v>
      </c>
      <c r="BB164" s="229">
        <f t="shared" si="224"/>
        <v>0</v>
      </c>
      <c r="BC164" s="229">
        <f t="shared" si="224"/>
        <v>0</v>
      </c>
      <c r="BD164" s="229">
        <f t="shared" si="224"/>
        <v>0</v>
      </c>
      <c r="BE164" s="229">
        <f t="shared" si="224"/>
        <v>0</v>
      </c>
      <c r="BF164" s="229">
        <f t="shared" si="224"/>
        <v>0</v>
      </c>
      <c r="BG164" s="229">
        <f t="shared" si="224"/>
        <v>0</v>
      </c>
      <c r="BH164" s="229">
        <f t="shared" si="224"/>
        <v>0</v>
      </c>
      <c r="BI164" s="229">
        <f t="shared" si="224"/>
        <v>0</v>
      </c>
      <c r="BJ164" s="229">
        <f t="shared" si="224"/>
        <v>0</v>
      </c>
      <c r="BK164" s="229">
        <f t="shared" si="224"/>
        <v>0</v>
      </c>
      <c r="BL164" s="229">
        <f t="shared" si="224"/>
        <v>0</v>
      </c>
      <c r="BM164" s="229">
        <f t="shared" si="224"/>
        <v>0</v>
      </c>
      <c r="BN164" s="229">
        <f t="shared" si="224"/>
        <v>0</v>
      </c>
      <c r="BO164" s="229">
        <f t="shared" si="224"/>
        <v>0</v>
      </c>
      <c r="BP164" s="229">
        <f t="shared" si="224"/>
        <v>0</v>
      </c>
      <c r="BQ164" s="229">
        <f t="shared" si="224"/>
        <v>0</v>
      </c>
      <c r="BR164" s="229">
        <f t="shared" si="224"/>
        <v>0</v>
      </c>
      <c r="BS164" s="229">
        <f t="shared" si="224"/>
        <v>0</v>
      </c>
      <c r="BT164" s="229">
        <f t="shared" si="224"/>
        <v>0</v>
      </c>
      <c r="BU164" s="229">
        <f t="shared" si="224"/>
        <v>0</v>
      </c>
      <c r="BV164" s="229">
        <f t="shared" si="224"/>
        <v>0</v>
      </c>
      <c r="BW164" s="229">
        <f t="shared" si="224"/>
        <v>0</v>
      </c>
      <c r="BX164" s="229">
        <f t="shared" si="224"/>
        <v>0</v>
      </c>
      <c r="BY164" s="229">
        <f t="shared" si="224"/>
        <v>0</v>
      </c>
      <c r="BZ164" s="229">
        <f t="shared" si="224"/>
        <v>0</v>
      </c>
    </row>
    <row r="165" spans="1:78" x14ac:dyDescent="0.2">
      <c r="A165" s="7" t="str">
        <f t="shared" si="225"/>
        <v>Roll-in 1</v>
      </c>
      <c r="B165" s="7">
        <f t="shared" si="225"/>
        <v>1</v>
      </c>
      <c r="C165" s="7">
        <f t="shared" ref="C165:C228" si="228">C164+1</f>
        <v>3</v>
      </c>
      <c r="D165" s="165">
        <f t="shared" si="226"/>
        <v>43555</v>
      </c>
      <c r="E165" s="68"/>
      <c r="F165" s="77"/>
      <c r="G165" s="229">
        <f t="shared" si="227"/>
        <v>0</v>
      </c>
      <c r="H165" s="229">
        <f t="shared" si="223"/>
        <v>0</v>
      </c>
      <c r="I165" s="229">
        <f t="shared" si="223"/>
        <v>0</v>
      </c>
      <c r="J165" s="229">
        <f t="shared" si="223"/>
        <v>0</v>
      </c>
      <c r="K165" s="229">
        <f t="shared" si="223"/>
        <v>0</v>
      </c>
      <c r="L165" s="229">
        <f t="shared" si="223"/>
        <v>0</v>
      </c>
      <c r="M165" s="229">
        <f t="shared" si="223"/>
        <v>0</v>
      </c>
      <c r="N165" s="229">
        <f t="shared" si="223"/>
        <v>0</v>
      </c>
      <c r="O165" s="229">
        <f t="shared" si="223"/>
        <v>0</v>
      </c>
      <c r="P165" s="229">
        <f t="shared" si="223"/>
        <v>0</v>
      </c>
      <c r="Q165" s="229">
        <f t="shared" si="223"/>
        <v>0</v>
      </c>
      <c r="R165" s="229">
        <f t="shared" si="223"/>
        <v>0</v>
      </c>
      <c r="S165" s="229">
        <f t="shared" si="223"/>
        <v>0</v>
      </c>
      <c r="T165" s="229">
        <f t="shared" si="223"/>
        <v>0</v>
      </c>
      <c r="U165" s="229">
        <f t="shared" si="223"/>
        <v>0</v>
      </c>
      <c r="V165" s="229">
        <f t="shared" si="223"/>
        <v>0</v>
      </c>
      <c r="W165" s="229">
        <f t="shared" si="223"/>
        <v>0</v>
      </c>
      <c r="X165" s="229">
        <f t="shared" si="223"/>
        <v>0</v>
      </c>
      <c r="Y165" s="229">
        <f t="shared" si="223"/>
        <v>0</v>
      </c>
      <c r="Z165" s="229">
        <f t="shared" si="223"/>
        <v>0</v>
      </c>
      <c r="AA165" s="229">
        <f t="shared" si="223"/>
        <v>0</v>
      </c>
      <c r="AB165" s="229">
        <f t="shared" si="223"/>
        <v>0</v>
      </c>
      <c r="AC165" s="229">
        <f t="shared" si="223"/>
        <v>0</v>
      </c>
      <c r="AD165" s="229">
        <f t="shared" si="223"/>
        <v>0</v>
      </c>
      <c r="AE165" s="229">
        <f t="shared" si="223"/>
        <v>0</v>
      </c>
      <c r="AF165" s="229">
        <f t="shared" si="223"/>
        <v>0</v>
      </c>
      <c r="AG165" s="229">
        <f t="shared" si="223"/>
        <v>0</v>
      </c>
      <c r="AH165" s="229">
        <f t="shared" si="223"/>
        <v>0</v>
      </c>
      <c r="AI165" s="229">
        <f t="shared" si="223"/>
        <v>0</v>
      </c>
      <c r="AJ165" s="229">
        <f t="shared" si="223"/>
        <v>0</v>
      </c>
      <c r="AK165" s="229">
        <f t="shared" si="223"/>
        <v>0</v>
      </c>
      <c r="AL165" s="229">
        <f t="shared" si="223"/>
        <v>0</v>
      </c>
      <c r="AM165" s="229">
        <f t="shared" si="223"/>
        <v>0</v>
      </c>
      <c r="AN165" s="229">
        <f t="shared" si="223"/>
        <v>0</v>
      </c>
      <c r="AO165" s="229">
        <f t="shared" si="224"/>
        <v>0</v>
      </c>
      <c r="AP165" s="229">
        <f t="shared" si="224"/>
        <v>0</v>
      </c>
      <c r="AQ165" s="229">
        <f t="shared" si="224"/>
        <v>0</v>
      </c>
      <c r="AR165" s="229">
        <f t="shared" si="224"/>
        <v>0</v>
      </c>
      <c r="AS165" s="229">
        <f t="shared" si="224"/>
        <v>0</v>
      </c>
      <c r="AT165" s="229">
        <f t="shared" si="224"/>
        <v>0</v>
      </c>
      <c r="AU165" s="229">
        <f t="shared" si="224"/>
        <v>0</v>
      </c>
      <c r="AV165" s="229">
        <f t="shared" si="224"/>
        <v>0</v>
      </c>
      <c r="AW165" s="229">
        <f t="shared" si="224"/>
        <v>0</v>
      </c>
      <c r="AX165" s="229">
        <f t="shared" si="224"/>
        <v>0</v>
      </c>
      <c r="AY165" s="229">
        <f t="shared" si="224"/>
        <v>0</v>
      </c>
      <c r="AZ165" s="229">
        <f t="shared" si="224"/>
        <v>0</v>
      </c>
      <c r="BA165" s="229">
        <f t="shared" si="224"/>
        <v>0</v>
      </c>
      <c r="BB165" s="229">
        <f t="shared" si="224"/>
        <v>0</v>
      </c>
      <c r="BC165" s="229">
        <f t="shared" si="224"/>
        <v>0</v>
      </c>
      <c r="BD165" s="229">
        <f t="shared" si="224"/>
        <v>0</v>
      </c>
      <c r="BE165" s="229">
        <f t="shared" si="224"/>
        <v>0</v>
      </c>
      <c r="BF165" s="229">
        <f t="shared" si="224"/>
        <v>0</v>
      </c>
      <c r="BG165" s="229">
        <f t="shared" si="224"/>
        <v>0</v>
      </c>
      <c r="BH165" s="229">
        <f t="shared" si="224"/>
        <v>0</v>
      </c>
      <c r="BI165" s="229">
        <f t="shared" si="224"/>
        <v>0</v>
      </c>
      <c r="BJ165" s="229">
        <f t="shared" si="224"/>
        <v>0</v>
      </c>
      <c r="BK165" s="229">
        <f t="shared" si="224"/>
        <v>0</v>
      </c>
      <c r="BL165" s="229">
        <f t="shared" si="224"/>
        <v>0</v>
      </c>
      <c r="BM165" s="229">
        <f t="shared" si="224"/>
        <v>0</v>
      </c>
      <c r="BN165" s="229">
        <f t="shared" si="224"/>
        <v>0</v>
      </c>
      <c r="BO165" s="229">
        <f t="shared" si="224"/>
        <v>0</v>
      </c>
      <c r="BP165" s="229">
        <f t="shared" si="224"/>
        <v>0</v>
      </c>
      <c r="BQ165" s="229">
        <f t="shared" si="224"/>
        <v>0</v>
      </c>
      <c r="BR165" s="229">
        <f t="shared" si="224"/>
        <v>0</v>
      </c>
      <c r="BS165" s="229">
        <f t="shared" si="224"/>
        <v>0</v>
      </c>
      <c r="BT165" s="229">
        <f t="shared" si="224"/>
        <v>0</v>
      </c>
      <c r="BU165" s="229">
        <f t="shared" si="224"/>
        <v>0</v>
      </c>
      <c r="BV165" s="229">
        <f t="shared" si="224"/>
        <v>0</v>
      </c>
      <c r="BW165" s="229">
        <f t="shared" si="224"/>
        <v>0</v>
      </c>
      <c r="BX165" s="229">
        <f t="shared" si="224"/>
        <v>0</v>
      </c>
      <c r="BY165" s="229">
        <f t="shared" si="224"/>
        <v>0</v>
      </c>
      <c r="BZ165" s="229">
        <f t="shared" si="224"/>
        <v>0</v>
      </c>
    </row>
    <row r="166" spans="1:78" s="203" customFormat="1" x14ac:dyDescent="0.2">
      <c r="A166" s="7" t="str">
        <f t="shared" si="225"/>
        <v>Roll-in 1</v>
      </c>
      <c r="B166" s="7">
        <f t="shared" si="225"/>
        <v>1</v>
      </c>
      <c r="C166" s="7">
        <f t="shared" si="228"/>
        <v>4</v>
      </c>
      <c r="D166" s="165">
        <f t="shared" si="226"/>
        <v>43585</v>
      </c>
      <c r="E166" s="68"/>
      <c r="F166" s="77"/>
      <c r="G166" s="229">
        <f t="shared" si="227"/>
        <v>0</v>
      </c>
      <c r="H166" s="229">
        <f t="shared" si="223"/>
        <v>0</v>
      </c>
      <c r="I166" s="229">
        <f t="shared" si="223"/>
        <v>0</v>
      </c>
      <c r="J166" s="229">
        <f t="shared" si="223"/>
        <v>0</v>
      </c>
      <c r="K166" s="229">
        <f t="shared" si="223"/>
        <v>0</v>
      </c>
      <c r="L166" s="229">
        <f t="shared" si="223"/>
        <v>0</v>
      </c>
      <c r="M166" s="229">
        <f t="shared" si="223"/>
        <v>0</v>
      </c>
      <c r="N166" s="229">
        <f t="shared" si="223"/>
        <v>0</v>
      </c>
      <c r="O166" s="229">
        <f t="shared" si="223"/>
        <v>0</v>
      </c>
      <c r="P166" s="229">
        <f t="shared" si="223"/>
        <v>0</v>
      </c>
      <c r="Q166" s="229">
        <f t="shared" si="223"/>
        <v>0</v>
      </c>
      <c r="R166" s="229">
        <f t="shared" si="223"/>
        <v>0</v>
      </c>
      <c r="S166" s="229">
        <f t="shared" si="223"/>
        <v>0</v>
      </c>
      <c r="T166" s="229">
        <f t="shared" si="223"/>
        <v>0</v>
      </c>
      <c r="U166" s="229">
        <f t="shared" si="223"/>
        <v>0</v>
      </c>
      <c r="V166" s="229">
        <f t="shared" si="223"/>
        <v>0</v>
      </c>
      <c r="W166" s="229">
        <f t="shared" si="223"/>
        <v>0</v>
      </c>
      <c r="X166" s="229">
        <f t="shared" si="223"/>
        <v>0</v>
      </c>
      <c r="Y166" s="229">
        <f t="shared" si="223"/>
        <v>0</v>
      </c>
      <c r="Z166" s="229">
        <f t="shared" si="223"/>
        <v>0</v>
      </c>
      <c r="AA166" s="229">
        <f t="shared" si="223"/>
        <v>0</v>
      </c>
      <c r="AB166" s="229">
        <f t="shared" si="223"/>
        <v>0</v>
      </c>
      <c r="AC166" s="229">
        <f t="shared" si="223"/>
        <v>0</v>
      </c>
      <c r="AD166" s="229">
        <f t="shared" si="223"/>
        <v>0</v>
      </c>
      <c r="AE166" s="229">
        <f t="shared" si="223"/>
        <v>0</v>
      </c>
      <c r="AF166" s="229">
        <f t="shared" si="223"/>
        <v>0</v>
      </c>
      <c r="AG166" s="229">
        <f t="shared" si="223"/>
        <v>0</v>
      </c>
      <c r="AH166" s="229">
        <f t="shared" si="223"/>
        <v>0</v>
      </c>
      <c r="AI166" s="229">
        <f t="shared" si="223"/>
        <v>0</v>
      </c>
      <c r="AJ166" s="229">
        <f t="shared" si="223"/>
        <v>0</v>
      </c>
      <c r="AK166" s="229">
        <f t="shared" si="223"/>
        <v>0</v>
      </c>
      <c r="AL166" s="229">
        <f t="shared" si="223"/>
        <v>0</v>
      </c>
      <c r="AM166" s="229">
        <f t="shared" si="223"/>
        <v>0</v>
      </c>
      <c r="AN166" s="229">
        <f t="shared" si="223"/>
        <v>0</v>
      </c>
      <c r="AO166" s="229">
        <f t="shared" si="224"/>
        <v>0</v>
      </c>
      <c r="AP166" s="229">
        <f t="shared" si="224"/>
        <v>0</v>
      </c>
      <c r="AQ166" s="229">
        <f t="shared" si="224"/>
        <v>0</v>
      </c>
      <c r="AR166" s="229">
        <f t="shared" si="224"/>
        <v>0</v>
      </c>
      <c r="AS166" s="229">
        <f t="shared" si="224"/>
        <v>0</v>
      </c>
      <c r="AT166" s="229">
        <f t="shared" si="224"/>
        <v>0</v>
      </c>
      <c r="AU166" s="229">
        <f t="shared" si="224"/>
        <v>0</v>
      </c>
      <c r="AV166" s="229">
        <f t="shared" si="224"/>
        <v>0</v>
      </c>
      <c r="AW166" s="229">
        <f t="shared" si="224"/>
        <v>0</v>
      </c>
      <c r="AX166" s="229">
        <f t="shared" si="224"/>
        <v>0</v>
      </c>
      <c r="AY166" s="229">
        <f t="shared" si="224"/>
        <v>0</v>
      </c>
      <c r="AZ166" s="229">
        <f t="shared" si="224"/>
        <v>0</v>
      </c>
      <c r="BA166" s="229">
        <f t="shared" si="224"/>
        <v>0</v>
      </c>
      <c r="BB166" s="229">
        <f t="shared" si="224"/>
        <v>0</v>
      </c>
      <c r="BC166" s="229">
        <f t="shared" si="224"/>
        <v>0</v>
      </c>
      <c r="BD166" s="229">
        <f t="shared" si="224"/>
        <v>0</v>
      </c>
      <c r="BE166" s="229">
        <f t="shared" si="224"/>
        <v>0</v>
      </c>
      <c r="BF166" s="229">
        <f t="shared" si="224"/>
        <v>0</v>
      </c>
      <c r="BG166" s="229">
        <f t="shared" si="224"/>
        <v>0</v>
      </c>
      <c r="BH166" s="229">
        <f t="shared" si="224"/>
        <v>0</v>
      </c>
      <c r="BI166" s="229">
        <f t="shared" si="224"/>
        <v>0</v>
      </c>
      <c r="BJ166" s="229">
        <f t="shared" si="224"/>
        <v>0</v>
      </c>
      <c r="BK166" s="229">
        <f t="shared" si="224"/>
        <v>0</v>
      </c>
      <c r="BL166" s="229">
        <f t="shared" si="224"/>
        <v>0</v>
      </c>
      <c r="BM166" s="229">
        <f t="shared" si="224"/>
        <v>0</v>
      </c>
      <c r="BN166" s="229">
        <f t="shared" si="224"/>
        <v>0</v>
      </c>
      <c r="BO166" s="229">
        <f t="shared" si="224"/>
        <v>0</v>
      </c>
      <c r="BP166" s="229">
        <f t="shared" si="224"/>
        <v>0</v>
      </c>
      <c r="BQ166" s="229">
        <f t="shared" si="224"/>
        <v>0</v>
      </c>
      <c r="BR166" s="229">
        <f t="shared" si="224"/>
        <v>0</v>
      </c>
      <c r="BS166" s="229">
        <f t="shared" si="224"/>
        <v>0</v>
      </c>
      <c r="BT166" s="229">
        <f t="shared" si="224"/>
        <v>0</v>
      </c>
      <c r="BU166" s="229">
        <f t="shared" si="224"/>
        <v>0</v>
      </c>
      <c r="BV166" s="229">
        <f t="shared" si="224"/>
        <v>0</v>
      </c>
      <c r="BW166" s="229">
        <f t="shared" si="224"/>
        <v>0</v>
      </c>
      <c r="BX166" s="229">
        <f t="shared" si="224"/>
        <v>0</v>
      </c>
      <c r="BY166" s="229">
        <f t="shared" si="224"/>
        <v>0</v>
      </c>
      <c r="BZ166" s="229">
        <f t="shared" si="224"/>
        <v>0</v>
      </c>
    </row>
    <row r="167" spans="1:78" x14ac:dyDescent="0.2">
      <c r="A167" s="7" t="str">
        <f t="shared" si="225"/>
        <v>Roll-in 1</v>
      </c>
      <c r="B167" s="7">
        <f t="shared" si="225"/>
        <v>1</v>
      </c>
      <c r="C167" s="7">
        <f t="shared" si="228"/>
        <v>5</v>
      </c>
      <c r="D167" s="165">
        <f t="shared" si="226"/>
        <v>43616</v>
      </c>
      <c r="E167" s="68"/>
      <c r="F167" s="77"/>
      <c r="G167" s="229">
        <f t="shared" si="227"/>
        <v>0</v>
      </c>
      <c r="H167" s="229">
        <f t="shared" ref="H167:BF170" si="229">IF($D167=H$9,$E167*$G$3/2,IF(AND($C167+$E$3&gt;H$8,H$9&gt;$D167),$E167*$G$3,0))</f>
        <v>0</v>
      </c>
      <c r="I167" s="229">
        <f t="shared" si="229"/>
        <v>0</v>
      </c>
      <c r="J167" s="229">
        <f t="shared" si="229"/>
        <v>0</v>
      </c>
      <c r="K167" s="229">
        <f t="shared" si="229"/>
        <v>0</v>
      </c>
      <c r="L167" s="229">
        <f t="shared" si="229"/>
        <v>0</v>
      </c>
      <c r="M167" s="229">
        <f t="shared" si="229"/>
        <v>0</v>
      </c>
      <c r="N167" s="229">
        <f t="shared" si="229"/>
        <v>0</v>
      </c>
      <c r="O167" s="229">
        <f t="shared" si="229"/>
        <v>0</v>
      </c>
      <c r="P167" s="229">
        <f t="shared" si="229"/>
        <v>0</v>
      </c>
      <c r="Q167" s="229">
        <f t="shared" si="229"/>
        <v>0</v>
      </c>
      <c r="R167" s="229">
        <f t="shared" si="229"/>
        <v>0</v>
      </c>
      <c r="S167" s="229">
        <f t="shared" si="229"/>
        <v>0</v>
      </c>
      <c r="T167" s="229">
        <f t="shared" si="229"/>
        <v>0</v>
      </c>
      <c r="U167" s="229">
        <f t="shared" si="229"/>
        <v>0</v>
      </c>
      <c r="V167" s="229">
        <f t="shared" si="229"/>
        <v>0</v>
      </c>
      <c r="W167" s="229">
        <f t="shared" si="229"/>
        <v>0</v>
      </c>
      <c r="X167" s="229">
        <f t="shared" si="229"/>
        <v>0</v>
      </c>
      <c r="Y167" s="229">
        <f t="shared" si="229"/>
        <v>0</v>
      </c>
      <c r="Z167" s="229">
        <f t="shared" si="229"/>
        <v>0</v>
      </c>
      <c r="AA167" s="229">
        <f t="shared" si="229"/>
        <v>0</v>
      </c>
      <c r="AB167" s="229">
        <f t="shared" si="229"/>
        <v>0</v>
      </c>
      <c r="AC167" s="229">
        <f t="shared" si="229"/>
        <v>0</v>
      </c>
      <c r="AD167" s="229">
        <f t="shared" si="229"/>
        <v>0</v>
      </c>
      <c r="AE167" s="229">
        <f t="shared" si="229"/>
        <v>0</v>
      </c>
      <c r="AF167" s="229">
        <f t="shared" si="229"/>
        <v>0</v>
      </c>
      <c r="AG167" s="229">
        <f t="shared" si="229"/>
        <v>0</v>
      </c>
      <c r="AH167" s="229">
        <f t="shared" si="229"/>
        <v>0</v>
      </c>
      <c r="AI167" s="229">
        <f t="shared" si="229"/>
        <v>0</v>
      </c>
      <c r="AJ167" s="229">
        <f t="shared" si="229"/>
        <v>0</v>
      </c>
      <c r="AK167" s="229">
        <f t="shared" si="229"/>
        <v>0</v>
      </c>
      <c r="AL167" s="229">
        <f t="shared" si="229"/>
        <v>0</v>
      </c>
      <c r="AM167" s="229">
        <f t="shared" si="229"/>
        <v>0</v>
      </c>
      <c r="AN167" s="229">
        <f t="shared" si="229"/>
        <v>0</v>
      </c>
      <c r="AO167" s="229">
        <f t="shared" si="229"/>
        <v>0</v>
      </c>
      <c r="AP167" s="229">
        <f t="shared" si="229"/>
        <v>0</v>
      </c>
      <c r="AQ167" s="229">
        <f t="shared" si="229"/>
        <v>0</v>
      </c>
      <c r="AR167" s="229">
        <f t="shared" si="229"/>
        <v>0</v>
      </c>
      <c r="AS167" s="229">
        <f t="shared" si="229"/>
        <v>0</v>
      </c>
      <c r="AT167" s="229">
        <f t="shared" si="229"/>
        <v>0</v>
      </c>
      <c r="AU167" s="229">
        <f t="shared" si="229"/>
        <v>0</v>
      </c>
      <c r="AV167" s="229">
        <f t="shared" si="229"/>
        <v>0</v>
      </c>
      <c r="AW167" s="229">
        <f t="shared" si="229"/>
        <v>0</v>
      </c>
      <c r="AX167" s="229">
        <f t="shared" si="229"/>
        <v>0</v>
      </c>
      <c r="AY167" s="229">
        <f t="shared" si="229"/>
        <v>0</v>
      </c>
      <c r="AZ167" s="229">
        <f t="shared" si="229"/>
        <v>0</v>
      </c>
      <c r="BA167" s="229">
        <f t="shared" si="229"/>
        <v>0</v>
      </c>
      <c r="BB167" s="229">
        <f t="shared" si="229"/>
        <v>0</v>
      </c>
      <c r="BC167" s="229">
        <f t="shared" si="229"/>
        <v>0</v>
      </c>
      <c r="BD167" s="229">
        <f t="shared" si="229"/>
        <v>0</v>
      </c>
      <c r="BE167" s="229">
        <f t="shared" si="229"/>
        <v>0</v>
      </c>
      <c r="BF167" s="229">
        <f t="shared" si="229"/>
        <v>0</v>
      </c>
      <c r="BG167" s="229">
        <f t="shared" si="224"/>
        <v>0</v>
      </c>
      <c r="BH167" s="229">
        <f t="shared" si="224"/>
        <v>0</v>
      </c>
      <c r="BI167" s="229">
        <f t="shared" si="224"/>
        <v>0</v>
      </c>
      <c r="BJ167" s="229">
        <f t="shared" si="224"/>
        <v>0</v>
      </c>
      <c r="BK167" s="229">
        <f t="shared" si="224"/>
        <v>0</v>
      </c>
      <c r="BL167" s="229">
        <f t="shared" si="224"/>
        <v>0</v>
      </c>
      <c r="BM167" s="229">
        <f t="shared" si="224"/>
        <v>0</v>
      </c>
      <c r="BN167" s="229">
        <f t="shared" si="224"/>
        <v>0</v>
      </c>
      <c r="BO167" s="229">
        <f t="shared" si="224"/>
        <v>0</v>
      </c>
      <c r="BP167" s="229">
        <f t="shared" si="224"/>
        <v>0</v>
      </c>
      <c r="BQ167" s="229">
        <f t="shared" si="224"/>
        <v>0</v>
      </c>
      <c r="BR167" s="229">
        <f t="shared" si="224"/>
        <v>0</v>
      </c>
      <c r="BS167" s="229">
        <f t="shared" si="224"/>
        <v>0</v>
      </c>
      <c r="BT167" s="229">
        <f t="shared" si="224"/>
        <v>0</v>
      </c>
      <c r="BU167" s="229">
        <f t="shared" si="224"/>
        <v>0</v>
      </c>
      <c r="BV167" s="229">
        <f t="shared" si="224"/>
        <v>0</v>
      </c>
      <c r="BW167" s="229">
        <f t="shared" si="224"/>
        <v>0</v>
      </c>
      <c r="BX167" s="229">
        <f t="shared" si="224"/>
        <v>0</v>
      </c>
      <c r="BY167" s="229">
        <f t="shared" si="224"/>
        <v>0</v>
      </c>
      <c r="BZ167" s="229">
        <f t="shared" si="224"/>
        <v>0</v>
      </c>
    </row>
    <row r="168" spans="1:78" s="310" customFormat="1" x14ac:dyDescent="0.2">
      <c r="A168" s="7" t="str">
        <f t="shared" si="225"/>
        <v>Roll-in 1</v>
      </c>
      <c r="B168" s="7">
        <f t="shared" si="225"/>
        <v>1</v>
      </c>
      <c r="C168" s="7">
        <f t="shared" si="228"/>
        <v>6</v>
      </c>
      <c r="D168" s="165">
        <f t="shared" si="226"/>
        <v>43646</v>
      </c>
      <c r="E168" s="68"/>
      <c r="F168" s="77"/>
      <c r="G168" s="229">
        <f t="shared" si="227"/>
        <v>0</v>
      </c>
      <c r="H168" s="229">
        <f t="shared" si="229"/>
        <v>0</v>
      </c>
      <c r="I168" s="229">
        <f t="shared" si="229"/>
        <v>0</v>
      </c>
      <c r="J168" s="229">
        <f t="shared" si="229"/>
        <v>0</v>
      </c>
      <c r="K168" s="229">
        <f t="shared" si="229"/>
        <v>0</v>
      </c>
      <c r="L168" s="229">
        <f t="shared" si="229"/>
        <v>0</v>
      </c>
      <c r="M168" s="229">
        <f t="shared" si="229"/>
        <v>0</v>
      </c>
      <c r="N168" s="229">
        <f t="shared" si="229"/>
        <v>0</v>
      </c>
      <c r="O168" s="229">
        <f t="shared" si="229"/>
        <v>0</v>
      </c>
      <c r="P168" s="229">
        <f t="shared" si="229"/>
        <v>0</v>
      </c>
      <c r="Q168" s="229">
        <f t="shared" si="229"/>
        <v>0</v>
      </c>
      <c r="R168" s="229">
        <f t="shared" si="229"/>
        <v>0</v>
      </c>
      <c r="S168" s="229">
        <f t="shared" si="229"/>
        <v>0</v>
      </c>
      <c r="T168" s="229">
        <f t="shared" si="229"/>
        <v>0</v>
      </c>
      <c r="U168" s="229">
        <f t="shared" si="229"/>
        <v>0</v>
      </c>
      <c r="V168" s="229">
        <f t="shared" si="229"/>
        <v>0</v>
      </c>
      <c r="W168" s="229">
        <f t="shared" si="229"/>
        <v>0</v>
      </c>
      <c r="X168" s="229">
        <f t="shared" si="229"/>
        <v>0</v>
      </c>
      <c r="Y168" s="229">
        <f t="shared" si="229"/>
        <v>0</v>
      </c>
      <c r="Z168" s="229">
        <f t="shared" si="229"/>
        <v>0</v>
      </c>
      <c r="AA168" s="229">
        <f t="shared" si="229"/>
        <v>0</v>
      </c>
      <c r="AB168" s="229">
        <f t="shared" si="229"/>
        <v>0</v>
      </c>
      <c r="AC168" s="229">
        <f t="shared" si="229"/>
        <v>0</v>
      </c>
      <c r="AD168" s="229">
        <f t="shared" si="229"/>
        <v>0</v>
      </c>
      <c r="AE168" s="229">
        <f t="shared" si="229"/>
        <v>0</v>
      </c>
      <c r="AF168" s="229">
        <f t="shared" si="229"/>
        <v>0</v>
      </c>
      <c r="AG168" s="229">
        <f t="shared" si="229"/>
        <v>0</v>
      </c>
      <c r="AH168" s="229">
        <f t="shared" si="229"/>
        <v>0</v>
      </c>
      <c r="AI168" s="229">
        <f t="shared" si="229"/>
        <v>0</v>
      </c>
      <c r="AJ168" s="229">
        <f t="shared" si="229"/>
        <v>0</v>
      </c>
      <c r="AK168" s="229">
        <f t="shared" si="229"/>
        <v>0</v>
      </c>
      <c r="AL168" s="229">
        <f t="shared" si="229"/>
        <v>0</v>
      </c>
      <c r="AM168" s="229">
        <f t="shared" si="229"/>
        <v>0</v>
      </c>
      <c r="AN168" s="229">
        <f t="shared" si="229"/>
        <v>0</v>
      </c>
      <c r="AO168" s="229">
        <f t="shared" si="224"/>
        <v>0</v>
      </c>
      <c r="AP168" s="229">
        <f t="shared" si="224"/>
        <v>0</v>
      </c>
      <c r="AQ168" s="229">
        <f t="shared" si="224"/>
        <v>0</v>
      </c>
      <c r="AR168" s="229">
        <f t="shared" si="224"/>
        <v>0</v>
      </c>
      <c r="AS168" s="229">
        <f t="shared" si="224"/>
        <v>0</v>
      </c>
      <c r="AT168" s="229">
        <f t="shared" si="224"/>
        <v>0</v>
      </c>
      <c r="AU168" s="229">
        <f t="shared" si="224"/>
        <v>0</v>
      </c>
      <c r="AV168" s="229">
        <f t="shared" si="224"/>
        <v>0</v>
      </c>
      <c r="AW168" s="229">
        <f t="shared" si="224"/>
        <v>0</v>
      </c>
      <c r="AX168" s="229">
        <f t="shared" si="224"/>
        <v>0</v>
      </c>
      <c r="AY168" s="229">
        <f t="shared" si="224"/>
        <v>0</v>
      </c>
      <c r="AZ168" s="229">
        <f t="shared" si="224"/>
        <v>0</v>
      </c>
      <c r="BA168" s="229">
        <f t="shared" si="224"/>
        <v>0</v>
      </c>
      <c r="BB168" s="229">
        <f t="shared" si="224"/>
        <v>0</v>
      </c>
      <c r="BC168" s="229">
        <f t="shared" si="224"/>
        <v>0</v>
      </c>
      <c r="BD168" s="229">
        <f t="shared" si="224"/>
        <v>0</v>
      </c>
      <c r="BE168" s="229">
        <f t="shared" si="224"/>
        <v>0</v>
      </c>
      <c r="BF168" s="229">
        <f t="shared" si="224"/>
        <v>0</v>
      </c>
      <c r="BG168" s="229">
        <f t="shared" si="224"/>
        <v>0</v>
      </c>
      <c r="BH168" s="229">
        <f t="shared" si="224"/>
        <v>0</v>
      </c>
      <c r="BI168" s="229">
        <f t="shared" si="224"/>
        <v>0</v>
      </c>
      <c r="BJ168" s="229">
        <f t="shared" si="224"/>
        <v>0</v>
      </c>
      <c r="BK168" s="229">
        <f t="shared" si="224"/>
        <v>0</v>
      </c>
      <c r="BL168" s="229">
        <f t="shared" si="224"/>
        <v>0</v>
      </c>
      <c r="BM168" s="229">
        <f t="shared" si="224"/>
        <v>0</v>
      </c>
      <c r="BN168" s="229">
        <f t="shared" si="224"/>
        <v>0</v>
      </c>
      <c r="BO168" s="229">
        <f t="shared" si="224"/>
        <v>0</v>
      </c>
      <c r="BP168" s="229">
        <f t="shared" si="224"/>
        <v>0</v>
      </c>
      <c r="BQ168" s="229">
        <f t="shared" si="224"/>
        <v>0</v>
      </c>
      <c r="BR168" s="229">
        <f t="shared" si="224"/>
        <v>0</v>
      </c>
      <c r="BS168" s="229">
        <f t="shared" si="224"/>
        <v>0</v>
      </c>
      <c r="BT168" s="229">
        <f t="shared" si="224"/>
        <v>0</v>
      </c>
      <c r="BU168" s="229">
        <f t="shared" si="224"/>
        <v>0</v>
      </c>
      <c r="BV168" s="229">
        <f t="shared" si="224"/>
        <v>0</v>
      </c>
      <c r="BW168" s="229">
        <f t="shared" si="224"/>
        <v>0</v>
      </c>
      <c r="BX168" s="229">
        <f t="shared" si="224"/>
        <v>0</v>
      </c>
      <c r="BY168" s="229">
        <f t="shared" si="224"/>
        <v>0</v>
      </c>
      <c r="BZ168" s="229">
        <f t="shared" si="224"/>
        <v>0</v>
      </c>
    </row>
    <row r="169" spans="1:78" s="310" customFormat="1" x14ac:dyDescent="0.2">
      <c r="A169" s="7" t="str">
        <f t="shared" si="225"/>
        <v>Roll-in 1</v>
      </c>
      <c r="B169" s="7">
        <f t="shared" si="225"/>
        <v>1</v>
      </c>
      <c r="C169" s="7">
        <f t="shared" si="228"/>
        <v>7</v>
      </c>
      <c r="D169" s="165">
        <f t="shared" si="226"/>
        <v>43677</v>
      </c>
      <c r="E169" s="68"/>
      <c r="F169" s="77"/>
      <c r="G169" s="229">
        <f t="shared" si="227"/>
        <v>0</v>
      </c>
      <c r="H169" s="229">
        <f t="shared" si="229"/>
        <v>0</v>
      </c>
      <c r="I169" s="229">
        <f t="shared" si="229"/>
        <v>0</v>
      </c>
      <c r="J169" s="229">
        <f t="shared" si="229"/>
        <v>0</v>
      </c>
      <c r="K169" s="229">
        <f t="shared" si="229"/>
        <v>0</v>
      </c>
      <c r="L169" s="229">
        <f t="shared" si="229"/>
        <v>0</v>
      </c>
      <c r="M169" s="229">
        <f t="shared" si="229"/>
        <v>0</v>
      </c>
      <c r="N169" s="229">
        <f t="shared" si="229"/>
        <v>0</v>
      </c>
      <c r="O169" s="229">
        <f t="shared" si="229"/>
        <v>0</v>
      </c>
      <c r="P169" s="229">
        <f t="shared" si="229"/>
        <v>0</v>
      </c>
      <c r="Q169" s="229">
        <f t="shared" si="229"/>
        <v>0</v>
      </c>
      <c r="R169" s="229">
        <f t="shared" si="229"/>
        <v>0</v>
      </c>
      <c r="S169" s="229">
        <f t="shared" si="229"/>
        <v>0</v>
      </c>
      <c r="T169" s="229">
        <f t="shared" si="229"/>
        <v>0</v>
      </c>
      <c r="U169" s="229">
        <f t="shared" si="229"/>
        <v>0</v>
      </c>
      <c r="V169" s="229">
        <f t="shared" si="229"/>
        <v>0</v>
      </c>
      <c r="W169" s="229">
        <f t="shared" si="229"/>
        <v>0</v>
      </c>
      <c r="X169" s="229">
        <f t="shared" si="229"/>
        <v>0</v>
      </c>
      <c r="Y169" s="229">
        <f t="shared" si="229"/>
        <v>0</v>
      </c>
      <c r="Z169" s="229">
        <f t="shared" si="229"/>
        <v>0</v>
      </c>
      <c r="AA169" s="229">
        <f t="shared" si="229"/>
        <v>0</v>
      </c>
      <c r="AB169" s="229">
        <f t="shared" si="229"/>
        <v>0</v>
      </c>
      <c r="AC169" s="229">
        <f t="shared" si="229"/>
        <v>0</v>
      </c>
      <c r="AD169" s="229">
        <f t="shared" si="229"/>
        <v>0</v>
      </c>
      <c r="AE169" s="229">
        <f t="shared" si="229"/>
        <v>0</v>
      </c>
      <c r="AF169" s="229">
        <f t="shared" si="229"/>
        <v>0</v>
      </c>
      <c r="AG169" s="229">
        <f t="shared" si="229"/>
        <v>0</v>
      </c>
      <c r="AH169" s="229">
        <f t="shared" si="229"/>
        <v>0</v>
      </c>
      <c r="AI169" s="229">
        <f t="shared" si="229"/>
        <v>0</v>
      </c>
      <c r="AJ169" s="229">
        <f t="shared" si="229"/>
        <v>0</v>
      </c>
      <c r="AK169" s="229">
        <f t="shared" si="229"/>
        <v>0</v>
      </c>
      <c r="AL169" s="229">
        <f t="shared" si="229"/>
        <v>0</v>
      </c>
      <c r="AM169" s="229">
        <f t="shared" si="229"/>
        <v>0</v>
      </c>
      <c r="AN169" s="229">
        <f t="shared" si="229"/>
        <v>0</v>
      </c>
      <c r="AO169" s="229">
        <f t="shared" si="224"/>
        <v>0</v>
      </c>
      <c r="AP169" s="229">
        <f t="shared" si="224"/>
        <v>0</v>
      </c>
      <c r="AQ169" s="229">
        <f t="shared" si="224"/>
        <v>0</v>
      </c>
      <c r="AR169" s="229">
        <f t="shared" si="224"/>
        <v>0</v>
      </c>
      <c r="AS169" s="229">
        <f t="shared" si="224"/>
        <v>0</v>
      </c>
      <c r="AT169" s="229">
        <f t="shared" si="224"/>
        <v>0</v>
      </c>
      <c r="AU169" s="229">
        <f t="shared" si="224"/>
        <v>0</v>
      </c>
      <c r="AV169" s="229">
        <f t="shared" si="224"/>
        <v>0</v>
      </c>
      <c r="AW169" s="229">
        <f t="shared" si="224"/>
        <v>0</v>
      </c>
      <c r="AX169" s="229">
        <f t="shared" si="224"/>
        <v>0</v>
      </c>
      <c r="AY169" s="229">
        <f t="shared" si="224"/>
        <v>0</v>
      </c>
      <c r="AZ169" s="229">
        <f t="shared" si="224"/>
        <v>0</v>
      </c>
      <c r="BA169" s="229">
        <f t="shared" si="224"/>
        <v>0</v>
      </c>
      <c r="BB169" s="229">
        <f t="shared" si="224"/>
        <v>0</v>
      </c>
      <c r="BC169" s="229">
        <f t="shared" si="224"/>
        <v>0</v>
      </c>
      <c r="BD169" s="229">
        <f t="shared" si="224"/>
        <v>0</v>
      </c>
      <c r="BE169" s="229">
        <f t="shared" si="224"/>
        <v>0</v>
      </c>
      <c r="BF169" s="229">
        <f t="shared" si="224"/>
        <v>0</v>
      </c>
      <c r="BG169" s="229">
        <f t="shared" si="224"/>
        <v>0</v>
      </c>
      <c r="BH169" s="229">
        <f t="shared" si="224"/>
        <v>0</v>
      </c>
      <c r="BI169" s="229">
        <f t="shared" si="224"/>
        <v>0</v>
      </c>
      <c r="BJ169" s="229">
        <f t="shared" si="224"/>
        <v>0</v>
      </c>
      <c r="BK169" s="229">
        <f t="shared" si="224"/>
        <v>0</v>
      </c>
      <c r="BL169" s="229">
        <f t="shared" si="224"/>
        <v>0</v>
      </c>
      <c r="BM169" s="229">
        <f t="shared" si="224"/>
        <v>0</v>
      </c>
      <c r="BN169" s="229">
        <f t="shared" si="224"/>
        <v>0</v>
      </c>
      <c r="BO169" s="229">
        <f t="shared" si="224"/>
        <v>0</v>
      </c>
      <c r="BP169" s="229">
        <f t="shared" si="224"/>
        <v>0</v>
      </c>
      <c r="BQ169" s="229">
        <f t="shared" si="224"/>
        <v>0</v>
      </c>
      <c r="BR169" s="229">
        <f t="shared" si="224"/>
        <v>0</v>
      </c>
      <c r="BS169" s="229">
        <f t="shared" si="224"/>
        <v>0</v>
      </c>
      <c r="BT169" s="229">
        <f t="shared" si="224"/>
        <v>0</v>
      </c>
      <c r="BU169" s="229">
        <f t="shared" si="224"/>
        <v>0</v>
      </c>
      <c r="BV169" s="229">
        <f t="shared" si="224"/>
        <v>0</v>
      </c>
      <c r="BW169" s="229">
        <f t="shared" si="224"/>
        <v>0</v>
      </c>
      <c r="BX169" s="229">
        <f t="shared" si="224"/>
        <v>0</v>
      </c>
      <c r="BY169" s="229">
        <f t="shared" si="224"/>
        <v>0</v>
      </c>
      <c r="BZ169" s="229">
        <f t="shared" si="224"/>
        <v>0</v>
      </c>
    </row>
    <row r="170" spans="1:78" s="310" customFormat="1" x14ac:dyDescent="0.2">
      <c r="A170" s="7" t="str">
        <f t="shared" si="225"/>
        <v>Roll-in 1</v>
      </c>
      <c r="B170" s="7">
        <f t="shared" si="225"/>
        <v>1</v>
      </c>
      <c r="C170" s="7">
        <f t="shared" si="228"/>
        <v>8</v>
      </c>
      <c r="D170" s="165">
        <f t="shared" si="226"/>
        <v>43708</v>
      </c>
      <c r="E170" s="68"/>
      <c r="F170" s="77"/>
      <c r="G170" s="229">
        <f t="shared" si="227"/>
        <v>0</v>
      </c>
      <c r="H170" s="229">
        <f t="shared" si="229"/>
        <v>0</v>
      </c>
      <c r="I170" s="229">
        <f t="shared" si="229"/>
        <v>0</v>
      </c>
      <c r="J170" s="229">
        <f t="shared" si="229"/>
        <v>0</v>
      </c>
      <c r="K170" s="229">
        <f t="shared" si="229"/>
        <v>0</v>
      </c>
      <c r="L170" s="229">
        <f t="shared" si="229"/>
        <v>0</v>
      </c>
      <c r="M170" s="229">
        <f t="shared" si="229"/>
        <v>0</v>
      </c>
      <c r="N170" s="229">
        <f t="shared" si="229"/>
        <v>0</v>
      </c>
      <c r="O170" s="229">
        <f t="shared" si="229"/>
        <v>0</v>
      </c>
      <c r="P170" s="229">
        <f t="shared" si="229"/>
        <v>0</v>
      </c>
      <c r="Q170" s="229">
        <f t="shared" si="229"/>
        <v>0</v>
      </c>
      <c r="R170" s="229">
        <f t="shared" si="229"/>
        <v>0</v>
      </c>
      <c r="S170" s="229">
        <f t="shared" si="229"/>
        <v>0</v>
      </c>
      <c r="T170" s="229">
        <f t="shared" si="229"/>
        <v>0</v>
      </c>
      <c r="U170" s="229">
        <f t="shared" si="229"/>
        <v>0</v>
      </c>
      <c r="V170" s="229">
        <f t="shared" si="229"/>
        <v>0</v>
      </c>
      <c r="W170" s="229">
        <f t="shared" si="229"/>
        <v>0</v>
      </c>
      <c r="X170" s="229">
        <f t="shared" si="229"/>
        <v>0</v>
      </c>
      <c r="Y170" s="229">
        <f t="shared" si="229"/>
        <v>0</v>
      </c>
      <c r="Z170" s="229">
        <f t="shared" si="229"/>
        <v>0</v>
      </c>
      <c r="AA170" s="229">
        <f t="shared" si="229"/>
        <v>0</v>
      </c>
      <c r="AB170" s="229">
        <f t="shared" si="229"/>
        <v>0</v>
      </c>
      <c r="AC170" s="229">
        <f t="shared" si="229"/>
        <v>0</v>
      </c>
      <c r="AD170" s="229">
        <f t="shared" si="229"/>
        <v>0</v>
      </c>
      <c r="AE170" s="229">
        <f t="shared" si="229"/>
        <v>0</v>
      </c>
      <c r="AF170" s="229">
        <f t="shared" si="229"/>
        <v>0</v>
      </c>
      <c r="AG170" s="229">
        <f t="shared" si="229"/>
        <v>0</v>
      </c>
      <c r="AH170" s="229">
        <f t="shared" si="229"/>
        <v>0</v>
      </c>
      <c r="AI170" s="229">
        <f t="shared" si="229"/>
        <v>0</v>
      </c>
      <c r="AJ170" s="229">
        <f t="shared" si="229"/>
        <v>0</v>
      </c>
      <c r="AK170" s="229">
        <f t="shared" si="229"/>
        <v>0</v>
      </c>
      <c r="AL170" s="229">
        <f t="shared" si="229"/>
        <v>0</v>
      </c>
      <c r="AM170" s="229">
        <f t="shared" si="229"/>
        <v>0</v>
      </c>
      <c r="AN170" s="229">
        <f t="shared" si="229"/>
        <v>0</v>
      </c>
      <c r="AO170" s="229">
        <f t="shared" si="224"/>
        <v>0</v>
      </c>
      <c r="AP170" s="229">
        <f t="shared" si="224"/>
        <v>0</v>
      </c>
      <c r="AQ170" s="229">
        <f t="shared" si="224"/>
        <v>0</v>
      </c>
      <c r="AR170" s="229">
        <f t="shared" si="224"/>
        <v>0</v>
      </c>
      <c r="AS170" s="229">
        <f t="shared" si="224"/>
        <v>0</v>
      </c>
      <c r="AT170" s="229">
        <f t="shared" si="224"/>
        <v>0</v>
      </c>
      <c r="AU170" s="229">
        <f t="shared" si="224"/>
        <v>0</v>
      </c>
      <c r="AV170" s="229">
        <f t="shared" si="224"/>
        <v>0</v>
      </c>
      <c r="AW170" s="229">
        <f t="shared" si="224"/>
        <v>0</v>
      </c>
      <c r="AX170" s="229">
        <f t="shared" si="224"/>
        <v>0</v>
      </c>
      <c r="AY170" s="229">
        <f t="shared" si="224"/>
        <v>0</v>
      </c>
      <c r="AZ170" s="229">
        <f t="shared" si="224"/>
        <v>0</v>
      </c>
      <c r="BA170" s="229">
        <f t="shared" si="224"/>
        <v>0</v>
      </c>
      <c r="BB170" s="229">
        <f t="shared" si="224"/>
        <v>0</v>
      </c>
      <c r="BC170" s="229">
        <f t="shared" si="224"/>
        <v>0</v>
      </c>
      <c r="BD170" s="229">
        <f t="shared" si="224"/>
        <v>0</v>
      </c>
      <c r="BE170" s="229">
        <f t="shared" si="224"/>
        <v>0</v>
      </c>
      <c r="BF170" s="229">
        <f t="shared" si="224"/>
        <v>0</v>
      </c>
      <c r="BG170" s="229">
        <f t="shared" si="224"/>
        <v>0</v>
      </c>
      <c r="BH170" s="229">
        <f t="shared" si="224"/>
        <v>0</v>
      </c>
      <c r="BI170" s="229">
        <f t="shared" si="224"/>
        <v>0</v>
      </c>
      <c r="BJ170" s="229">
        <f t="shared" si="224"/>
        <v>0</v>
      </c>
      <c r="BK170" s="229">
        <f t="shared" si="224"/>
        <v>0</v>
      </c>
      <c r="BL170" s="229">
        <f t="shared" si="224"/>
        <v>0</v>
      </c>
      <c r="BM170" s="229">
        <f t="shared" si="224"/>
        <v>0</v>
      </c>
      <c r="BN170" s="229">
        <f t="shared" ref="BN170:BZ170" si="230">IF($D170=BN$9,$E170*$G$3/2,IF(AND($C170+$E$3&gt;BN$8,BN$9&gt;$D170),$E170*$G$3,0))</f>
        <v>0</v>
      </c>
      <c r="BO170" s="229">
        <f t="shared" si="230"/>
        <v>0</v>
      </c>
      <c r="BP170" s="229">
        <f t="shared" si="230"/>
        <v>0</v>
      </c>
      <c r="BQ170" s="229">
        <f t="shared" si="230"/>
        <v>0</v>
      </c>
      <c r="BR170" s="229">
        <f t="shared" si="230"/>
        <v>0</v>
      </c>
      <c r="BS170" s="229">
        <f t="shared" si="230"/>
        <v>0</v>
      </c>
      <c r="BT170" s="229">
        <f t="shared" si="230"/>
        <v>0</v>
      </c>
      <c r="BU170" s="229">
        <f t="shared" si="230"/>
        <v>0</v>
      </c>
      <c r="BV170" s="229">
        <f t="shared" si="230"/>
        <v>0</v>
      </c>
      <c r="BW170" s="229">
        <f t="shared" si="230"/>
        <v>0</v>
      </c>
      <c r="BX170" s="229">
        <f t="shared" si="230"/>
        <v>0</v>
      </c>
      <c r="BY170" s="229">
        <f t="shared" si="230"/>
        <v>0</v>
      </c>
      <c r="BZ170" s="229">
        <f t="shared" si="230"/>
        <v>0</v>
      </c>
    </row>
    <row r="171" spans="1:78" s="310" customFormat="1" x14ac:dyDescent="0.2">
      <c r="A171" s="7" t="str">
        <f t="shared" si="225"/>
        <v>Roll-in 2</v>
      </c>
      <c r="B171" s="7">
        <f t="shared" si="225"/>
        <v>1</v>
      </c>
      <c r="C171" s="7">
        <f t="shared" si="228"/>
        <v>9</v>
      </c>
      <c r="D171" s="165">
        <f t="shared" si="226"/>
        <v>43738</v>
      </c>
      <c r="E171" s="68"/>
      <c r="F171" s="77"/>
      <c r="G171" s="229">
        <f t="shared" si="227"/>
        <v>0</v>
      </c>
      <c r="H171" s="229">
        <f t="shared" si="227"/>
        <v>0</v>
      </c>
      <c r="I171" s="229">
        <f t="shared" si="227"/>
        <v>0</v>
      </c>
      <c r="J171" s="229">
        <f t="shared" si="227"/>
        <v>0</v>
      </c>
      <c r="K171" s="229">
        <f t="shared" si="227"/>
        <v>0</v>
      </c>
      <c r="L171" s="229">
        <f t="shared" si="227"/>
        <v>0</v>
      </c>
      <c r="M171" s="229">
        <f t="shared" si="227"/>
        <v>0</v>
      </c>
      <c r="N171" s="229">
        <f t="shared" si="227"/>
        <v>0</v>
      </c>
      <c r="O171" s="229">
        <f t="shared" si="227"/>
        <v>0</v>
      </c>
      <c r="P171" s="229">
        <f t="shared" si="227"/>
        <v>0</v>
      </c>
      <c r="Q171" s="229">
        <f t="shared" si="227"/>
        <v>0</v>
      </c>
      <c r="R171" s="229">
        <f t="shared" si="227"/>
        <v>0</v>
      </c>
      <c r="S171" s="229">
        <f t="shared" si="227"/>
        <v>0</v>
      </c>
      <c r="T171" s="229">
        <f t="shared" si="227"/>
        <v>0</v>
      </c>
      <c r="U171" s="229">
        <f t="shared" si="227"/>
        <v>0</v>
      </c>
      <c r="V171" s="229">
        <f t="shared" si="227"/>
        <v>0</v>
      </c>
      <c r="W171" s="229">
        <f t="shared" ref="W171:AL187" si="231">IF($D171=W$9,$E171*$G$3/2,IF(AND($C171+$E$3&gt;W$8,W$9&gt;$D171),$E171*$G$3,0))</f>
        <v>0</v>
      </c>
      <c r="X171" s="229">
        <f t="shared" si="231"/>
        <v>0</v>
      </c>
      <c r="Y171" s="229">
        <f t="shared" si="231"/>
        <v>0</v>
      </c>
      <c r="Z171" s="229">
        <f t="shared" si="231"/>
        <v>0</v>
      </c>
      <c r="AA171" s="229">
        <f t="shared" si="231"/>
        <v>0</v>
      </c>
      <c r="AB171" s="229">
        <f t="shared" si="231"/>
        <v>0</v>
      </c>
      <c r="AC171" s="229">
        <f t="shared" si="231"/>
        <v>0</v>
      </c>
      <c r="AD171" s="229">
        <f t="shared" si="231"/>
        <v>0</v>
      </c>
      <c r="AE171" s="229">
        <f t="shared" si="231"/>
        <v>0</v>
      </c>
      <c r="AF171" s="229">
        <f t="shared" si="231"/>
        <v>0</v>
      </c>
      <c r="AG171" s="229">
        <f t="shared" si="231"/>
        <v>0</v>
      </c>
      <c r="AH171" s="229">
        <f t="shared" si="231"/>
        <v>0</v>
      </c>
      <c r="AI171" s="229">
        <f t="shared" si="231"/>
        <v>0</v>
      </c>
      <c r="AJ171" s="229">
        <f t="shared" si="231"/>
        <v>0</v>
      </c>
      <c r="AK171" s="229">
        <f t="shared" si="231"/>
        <v>0</v>
      </c>
      <c r="AL171" s="229">
        <f t="shared" si="231"/>
        <v>0</v>
      </c>
      <c r="AM171" s="229">
        <f t="shared" ref="AM171:AN186" si="232">IF($D171=AM$9,$E171*$G$3/2,IF(AND($C171+$E$3&gt;AM$8,AM$9&gt;$D171),$E171*$G$3,0))</f>
        <v>0</v>
      </c>
      <c r="AN171" s="229">
        <f t="shared" si="232"/>
        <v>0</v>
      </c>
      <c r="AO171" s="229">
        <f t="shared" ref="AO171:BZ177" si="233">IF($D171=AO$9,$E171*$G$3/2,IF(AND($C171+$E$3&gt;AO$8,AO$9&gt;$D171),$E171*$G$3,0))</f>
        <v>0</v>
      </c>
      <c r="AP171" s="229">
        <f t="shared" si="233"/>
        <v>0</v>
      </c>
      <c r="AQ171" s="229">
        <f t="shared" si="233"/>
        <v>0</v>
      </c>
      <c r="AR171" s="229">
        <f t="shared" si="233"/>
        <v>0</v>
      </c>
      <c r="AS171" s="229">
        <f t="shared" si="233"/>
        <v>0</v>
      </c>
      <c r="AT171" s="229">
        <f t="shared" si="233"/>
        <v>0</v>
      </c>
      <c r="AU171" s="229">
        <f t="shared" si="233"/>
        <v>0</v>
      </c>
      <c r="AV171" s="229">
        <f t="shared" si="233"/>
        <v>0</v>
      </c>
      <c r="AW171" s="229">
        <f t="shared" si="233"/>
        <v>0</v>
      </c>
      <c r="AX171" s="229">
        <f t="shared" si="233"/>
        <v>0</v>
      </c>
      <c r="AY171" s="229">
        <f t="shared" si="233"/>
        <v>0</v>
      </c>
      <c r="AZ171" s="229">
        <f t="shared" si="233"/>
        <v>0</v>
      </c>
      <c r="BA171" s="229">
        <f t="shared" si="233"/>
        <v>0</v>
      </c>
      <c r="BB171" s="229">
        <f t="shared" si="233"/>
        <v>0</v>
      </c>
      <c r="BC171" s="229">
        <f t="shared" si="233"/>
        <v>0</v>
      </c>
      <c r="BD171" s="229">
        <f t="shared" si="233"/>
        <v>0</v>
      </c>
      <c r="BE171" s="229">
        <f t="shared" si="233"/>
        <v>0</v>
      </c>
      <c r="BF171" s="229">
        <f t="shared" si="233"/>
        <v>0</v>
      </c>
      <c r="BG171" s="229">
        <f t="shared" si="233"/>
        <v>0</v>
      </c>
      <c r="BH171" s="229">
        <f t="shared" si="233"/>
        <v>0</v>
      </c>
      <c r="BI171" s="229">
        <f t="shared" si="233"/>
        <v>0</v>
      </c>
      <c r="BJ171" s="229">
        <f t="shared" si="233"/>
        <v>0</v>
      </c>
      <c r="BK171" s="229">
        <f t="shared" si="233"/>
        <v>0</v>
      </c>
      <c r="BL171" s="229">
        <f t="shared" si="233"/>
        <v>0</v>
      </c>
      <c r="BM171" s="229">
        <f t="shared" si="233"/>
        <v>0</v>
      </c>
      <c r="BN171" s="229">
        <f t="shared" si="233"/>
        <v>0</v>
      </c>
      <c r="BO171" s="229">
        <f t="shared" si="233"/>
        <v>0</v>
      </c>
      <c r="BP171" s="229">
        <f t="shared" si="233"/>
        <v>0</v>
      </c>
      <c r="BQ171" s="229">
        <f t="shared" si="233"/>
        <v>0</v>
      </c>
      <c r="BR171" s="229">
        <f t="shared" si="233"/>
        <v>0</v>
      </c>
      <c r="BS171" s="229">
        <f t="shared" si="233"/>
        <v>0</v>
      </c>
      <c r="BT171" s="229">
        <f t="shared" si="233"/>
        <v>0</v>
      </c>
      <c r="BU171" s="229">
        <f t="shared" si="233"/>
        <v>0</v>
      </c>
      <c r="BV171" s="229">
        <f t="shared" si="233"/>
        <v>0</v>
      </c>
      <c r="BW171" s="229">
        <f t="shared" si="233"/>
        <v>0</v>
      </c>
      <c r="BX171" s="229">
        <f t="shared" si="233"/>
        <v>0</v>
      </c>
      <c r="BY171" s="229">
        <f t="shared" si="233"/>
        <v>0</v>
      </c>
      <c r="BZ171" s="229">
        <f t="shared" si="233"/>
        <v>0</v>
      </c>
    </row>
    <row r="172" spans="1:78" s="310" customFormat="1" x14ac:dyDescent="0.2">
      <c r="A172" s="7" t="str">
        <f t="shared" si="225"/>
        <v>Roll-in 2</v>
      </c>
      <c r="B172" s="7">
        <f t="shared" si="225"/>
        <v>1</v>
      </c>
      <c r="C172" s="7">
        <f t="shared" si="228"/>
        <v>10</v>
      </c>
      <c r="D172" s="165">
        <f t="shared" si="226"/>
        <v>43769</v>
      </c>
      <c r="E172" s="68"/>
      <c r="F172" s="77"/>
      <c r="G172" s="229">
        <f t="shared" si="227"/>
        <v>0</v>
      </c>
      <c r="H172" s="229">
        <f t="shared" si="227"/>
        <v>0</v>
      </c>
      <c r="I172" s="229">
        <f t="shared" si="227"/>
        <v>0</v>
      </c>
      <c r="J172" s="229">
        <f t="shared" si="227"/>
        <v>0</v>
      </c>
      <c r="K172" s="229">
        <f t="shared" si="227"/>
        <v>0</v>
      </c>
      <c r="L172" s="229">
        <f t="shared" si="227"/>
        <v>0</v>
      </c>
      <c r="M172" s="229">
        <f t="shared" si="227"/>
        <v>0</v>
      </c>
      <c r="N172" s="229">
        <f t="shared" si="227"/>
        <v>0</v>
      </c>
      <c r="O172" s="229">
        <f t="shared" si="227"/>
        <v>0</v>
      </c>
      <c r="P172" s="229">
        <f t="shared" si="227"/>
        <v>0</v>
      </c>
      <c r="Q172" s="229">
        <f t="shared" si="227"/>
        <v>0</v>
      </c>
      <c r="R172" s="229">
        <f t="shared" si="227"/>
        <v>0</v>
      </c>
      <c r="S172" s="229">
        <f t="shared" si="227"/>
        <v>0</v>
      </c>
      <c r="T172" s="229">
        <f t="shared" si="227"/>
        <v>0</v>
      </c>
      <c r="U172" s="229">
        <f t="shared" si="227"/>
        <v>0</v>
      </c>
      <c r="V172" s="229">
        <f t="shared" si="227"/>
        <v>0</v>
      </c>
      <c r="W172" s="229">
        <f t="shared" si="231"/>
        <v>0</v>
      </c>
      <c r="X172" s="229">
        <f t="shared" si="231"/>
        <v>0</v>
      </c>
      <c r="Y172" s="229">
        <f t="shared" si="231"/>
        <v>0</v>
      </c>
      <c r="Z172" s="229">
        <f t="shared" si="231"/>
        <v>0</v>
      </c>
      <c r="AA172" s="229">
        <f t="shared" si="231"/>
        <v>0</v>
      </c>
      <c r="AB172" s="229">
        <f t="shared" si="231"/>
        <v>0</v>
      </c>
      <c r="AC172" s="229">
        <f t="shared" si="231"/>
        <v>0</v>
      </c>
      <c r="AD172" s="229">
        <f t="shared" si="231"/>
        <v>0</v>
      </c>
      <c r="AE172" s="229">
        <f t="shared" si="231"/>
        <v>0</v>
      </c>
      <c r="AF172" s="229">
        <f t="shared" si="231"/>
        <v>0</v>
      </c>
      <c r="AG172" s="229">
        <f t="shared" si="231"/>
        <v>0</v>
      </c>
      <c r="AH172" s="229">
        <f t="shared" si="231"/>
        <v>0</v>
      </c>
      <c r="AI172" s="229">
        <f t="shared" si="231"/>
        <v>0</v>
      </c>
      <c r="AJ172" s="229">
        <f t="shared" si="231"/>
        <v>0</v>
      </c>
      <c r="AK172" s="229">
        <f t="shared" si="231"/>
        <v>0</v>
      </c>
      <c r="AL172" s="229">
        <f t="shared" si="231"/>
        <v>0</v>
      </c>
      <c r="AM172" s="229">
        <f t="shared" si="232"/>
        <v>0</v>
      </c>
      <c r="AN172" s="229">
        <f t="shared" si="232"/>
        <v>0</v>
      </c>
      <c r="AO172" s="229">
        <f t="shared" si="233"/>
        <v>0</v>
      </c>
      <c r="AP172" s="229">
        <f t="shared" si="233"/>
        <v>0</v>
      </c>
      <c r="AQ172" s="229">
        <f t="shared" si="233"/>
        <v>0</v>
      </c>
      <c r="AR172" s="229">
        <f t="shared" si="233"/>
        <v>0</v>
      </c>
      <c r="AS172" s="229">
        <f t="shared" si="233"/>
        <v>0</v>
      </c>
      <c r="AT172" s="229">
        <f t="shared" si="233"/>
        <v>0</v>
      </c>
      <c r="AU172" s="229">
        <f t="shared" si="233"/>
        <v>0</v>
      </c>
      <c r="AV172" s="229">
        <f t="shared" si="233"/>
        <v>0</v>
      </c>
      <c r="AW172" s="229">
        <f t="shared" si="233"/>
        <v>0</v>
      </c>
      <c r="AX172" s="229">
        <f t="shared" si="233"/>
        <v>0</v>
      </c>
      <c r="AY172" s="229">
        <f t="shared" si="233"/>
        <v>0</v>
      </c>
      <c r="AZ172" s="229">
        <f t="shared" si="233"/>
        <v>0</v>
      </c>
      <c r="BA172" s="229">
        <f t="shared" si="233"/>
        <v>0</v>
      </c>
      <c r="BB172" s="229">
        <f t="shared" si="233"/>
        <v>0</v>
      </c>
      <c r="BC172" s="229">
        <f t="shared" si="233"/>
        <v>0</v>
      </c>
      <c r="BD172" s="229">
        <f t="shared" si="233"/>
        <v>0</v>
      </c>
      <c r="BE172" s="229">
        <f t="shared" si="233"/>
        <v>0</v>
      </c>
      <c r="BF172" s="229">
        <f t="shared" si="233"/>
        <v>0</v>
      </c>
      <c r="BG172" s="229">
        <f t="shared" si="233"/>
        <v>0</v>
      </c>
      <c r="BH172" s="229">
        <f t="shared" si="233"/>
        <v>0</v>
      </c>
      <c r="BI172" s="229">
        <f t="shared" si="233"/>
        <v>0</v>
      </c>
      <c r="BJ172" s="229">
        <f t="shared" si="233"/>
        <v>0</v>
      </c>
      <c r="BK172" s="229">
        <f t="shared" si="233"/>
        <v>0</v>
      </c>
      <c r="BL172" s="229">
        <f t="shared" si="233"/>
        <v>0</v>
      </c>
      <c r="BM172" s="229">
        <f t="shared" si="233"/>
        <v>0</v>
      </c>
      <c r="BN172" s="229">
        <f t="shared" si="233"/>
        <v>0</v>
      </c>
      <c r="BO172" s="229">
        <f t="shared" si="233"/>
        <v>0</v>
      </c>
      <c r="BP172" s="229">
        <f t="shared" si="233"/>
        <v>0</v>
      </c>
      <c r="BQ172" s="229">
        <f t="shared" si="233"/>
        <v>0</v>
      </c>
      <c r="BR172" s="229">
        <f t="shared" si="233"/>
        <v>0</v>
      </c>
      <c r="BS172" s="229">
        <f t="shared" si="233"/>
        <v>0</v>
      </c>
      <c r="BT172" s="229">
        <f t="shared" si="233"/>
        <v>0</v>
      </c>
      <c r="BU172" s="229">
        <f t="shared" si="233"/>
        <v>0</v>
      </c>
      <c r="BV172" s="229">
        <f t="shared" si="233"/>
        <v>0</v>
      </c>
      <c r="BW172" s="229">
        <f t="shared" si="233"/>
        <v>0</v>
      </c>
      <c r="BX172" s="229">
        <f t="shared" si="233"/>
        <v>0</v>
      </c>
      <c r="BY172" s="229">
        <f t="shared" si="233"/>
        <v>0</v>
      </c>
      <c r="BZ172" s="229">
        <f t="shared" si="233"/>
        <v>0</v>
      </c>
    </row>
    <row r="173" spans="1:78" s="310" customFormat="1" x14ac:dyDescent="0.2">
      <c r="A173" s="7" t="str">
        <f t="shared" si="225"/>
        <v>Roll-in 2</v>
      </c>
      <c r="B173" s="7">
        <f t="shared" si="225"/>
        <v>1</v>
      </c>
      <c r="C173" s="7">
        <f t="shared" si="228"/>
        <v>11</v>
      </c>
      <c r="D173" s="165">
        <f t="shared" si="226"/>
        <v>43799</v>
      </c>
      <c r="E173" s="68"/>
      <c r="F173" s="77"/>
      <c r="G173" s="229">
        <f t="shared" si="227"/>
        <v>0</v>
      </c>
      <c r="H173" s="229">
        <f t="shared" si="227"/>
        <v>0</v>
      </c>
      <c r="I173" s="229">
        <f t="shared" si="227"/>
        <v>0</v>
      </c>
      <c r="J173" s="229">
        <f t="shared" si="227"/>
        <v>0</v>
      </c>
      <c r="K173" s="229">
        <f t="shared" si="227"/>
        <v>0</v>
      </c>
      <c r="L173" s="229">
        <f t="shared" si="227"/>
        <v>0</v>
      </c>
      <c r="M173" s="229">
        <f t="shared" si="227"/>
        <v>0</v>
      </c>
      <c r="N173" s="229">
        <f t="shared" si="227"/>
        <v>0</v>
      </c>
      <c r="O173" s="229">
        <f t="shared" si="227"/>
        <v>0</v>
      </c>
      <c r="P173" s="229">
        <f t="shared" si="227"/>
        <v>0</v>
      </c>
      <c r="Q173" s="229">
        <f t="shared" si="227"/>
        <v>0</v>
      </c>
      <c r="R173" s="229">
        <f t="shared" si="227"/>
        <v>0</v>
      </c>
      <c r="S173" s="229">
        <f t="shared" si="227"/>
        <v>0</v>
      </c>
      <c r="T173" s="229">
        <f t="shared" si="227"/>
        <v>0</v>
      </c>
      <c r="U173" s="229">
        <f t="shared" si="227"/>
        <v>0</v>
      </c>
      <c r="V173" s="229">
        <f t="shared" si="227"/>
        <v>0</v>
      </c>
      <c r="W173" s="229">
        <f t="shared" si="231"/>
        <v>0</v>
      </c>
      <c r="X173" s="229">
        <f t="shared" si="231"/>
        <v>0</v>
      </c>
      <c r="Y173" s="229">
        <f t="shared" si="231"/>
        <v>0</v>
      </c>
      <c r="Z173" s="229">
        <f t="shared" si="231"/>
        <v>0</v>
      </c>
      <c r="AA173" s="229">
        <f t="shared" si="231"/>
        <v>0</v>
      </c>
      <c r="AB173" s="229">
        <f t="shared" si="231"/>
        <v>0</v>
      </c>
      <c r="AC173" s="229">
        <f t="shared" si="231"/>
        <v>0</v>
      </c>
      <c r="AD173" s="229">
        <f t="shared" si="231"/>
        <v>0</v>
      </c>
      <c r="AE173" s="229">
        <f t="shared" si="231"/>
        <v>0</v>
      </c>
      <c r="AF173" s="229">
        <f t="shared" si="231"/>
        <v>0</v>
      </c>
      <c r="AG173" s="229">
        <f t="shared" si="231"/>
        <v>0</v>
      </c>
      <c r="AH173" s="229">
        <f t="shared" si="231"/>
        <v>0</v>
      </c>
      <c r="AI173" s="229">
        <f t="shared" si="231"/>
        <v>0</v>
      </c>
      <c r="AJ173" s="229">
        <f t="shared" si="231"/>
        <v>0</v>
      </c>
      <c r="AK173" s="229">
        <f t="shared" si="231"/>
        <v>0</v>
      </c>
      <c r="AL173" s="229">
        <f t="shared" si="231"/>
        <v>0</v>
      </c>
      <c r="AM173" s="229">
        <f t="shared" si="232"/>
        <v>0</v>
      </c>
      <c r="AN173" s="229">
        <f t="shared" si="232"/>
        <v>0</v>
      </c>
      <c r="AO173" s="229">
        <f t="shared" si="233"/>
        <v>0</v>
      </c>
      <c r="AP173" s="229">
        <f t="shared" si="233"/>
        <v>0</v>
      </c>
      <c r="AQ173" s="229">
        <f t="shared" si="233"/>
        <v>0</v>
      </c>
      <c r="AR173" s="229">
        <f t="shared" si="233"/>
        <v>0</v>
      </c>
      <c r="AS173" s="229">
        <f t="shared" si="233"/>
        <v>0</v>
      </c>
      <c r="AT173" s="229">
        <f t="shared" si="233"/>
        <v>0</v>
      </c>
      <c r="AU173" s="229">
        <f t="shared" si="233"/>
        <v>0</v>
      </c>
      <c r="AV173" s="229">
        <f t="shared" si="233"/>
        <v>0</v>
      </c>
      <c r="AW173" s="229">
        <f t="shared" si="233"/>
        <v>0</v>
      </c>
      <c r="AX173" s="229">
        <f t="shared" si="233"/>
        <v>0</v>
      </c>
      <c r="AY173" s="229">
        <f t="shared" si="233"/>
        <v>0</v>
      </c>
      <c r="AZ173" s="229">
        <f t="shared" si="233"/>
        <v>0</v>
      </c>
      <c r="BA173" s="229">
        <f t="shared" si="233"/>
        <v>0</v>
      </c>
      <c r="BB173" s="229">
        <f t="shared" si="233"/>
        <v>0</v>
      </c>
      <c r="BC173" s="229">
        <f t="shared" si="233"/>
        <v>0</v>
      </c>
      <c r="BD173" s="229">
        <f t="shared" si="233"/>
        <v>0</v>
      </c>
      <c r="BE173" s="229">
        <f t="shared" si="233"/>
        <v>0</v>
      </c>
      <c r="BF173" s="229">
        <f t="shared" si="233"/>
        <v>0</v>
      </c>
      <c r="BG173" s="229">
        <f t="shared" si="233"/>
        <v>0</v>
      </c>
      <c r="BH173" s="229">
        <f t="shared" si="233"/>
        <v>0</v>
      </c>
      <c r="BI173" s="229">
        <f t="shared" si="233"/>
        <v>0</v>
      </c>
      <c r="BJ173" s="229">
        <f t="shared" si="233"/>
        <v>0</v>
      </c>
      <c r="BK173" s="229">
        <f t="shared" si="233"/>
        <v>0</v>
      </c>
      <c r="BL173" s="229">
        <f t="shared" si="233"/>
        <v>0</v>
      </c>
      <c r="BM173" s="229">
        <f t="shared" si="233"/>
        <v>0</v>
      </c>
      <c r="BN173" s="229">
        <f t="shared" si="233"/>
        <v>0</v>
      </c>
      <c r="BO173" s="229">
        <f t="shared" si="233"/>
        <v>0</v>
      </c>
      <c r="BP173" s="229">
        <f t="shared" si="233"/>
        <v>0</v>
      </c>
      <c r="BQ173" s="229">
        <f t="shared" si="233"/>
        <v>0</v>
      </c>
      <c r="BR173" s="229">
        <f t="shared" si="233"/>
        <v>0</v>
      </c>
      <c r="BS173" s="229">
        <f t="shared" si="233"/>
        <v>0</v>
      </c>
      <c r="BT173" s="229">
        <f t="shared" si="233"/>
        <v>0</v>
      </c>
      <c r="BU173" s="229">
        <f t="shared" si="233"/>
        <v>0</v>
      </c>
      <c r="BV173" s="229">
        <f t="shared" si="233"/>
        <v>0</v>
      </c>
      <c r="BW173" s="229">
        <f t="shared" si="233"/>
        <v>0</v>
      </c>
      <c r="BX173" s="229">
        <f t="shared" si="233"/>
        <v>0</v>
      </c>
      <c r="BY173" s="229">
        <f t="shared" si="233"/>
        <v>0</v>
      </c>
      <c r="BZ173" s="229">
        <f t="shared" si="233"/>
        <v>0</v>
      </c>
    </row>
    <row r="174" spans="1:78" s="310" customFormat="1" x14ac:dyDescent="0.2">
      <c r="A174" s="7" t="str">
        <f t="shared" si="225"/>
        <v>Roll-in 2</v>
      </c>
      <c r="B174" s="7">
        <f t="shared" si="225"/>
        <v>1</v>
      </c>
      <c r="C174" s="7">
        <f t="shared" si="228"/>
        <v>12</v>
      </c>
      <c r="D174" s="165">
        <f t="shared" si="226"/>
        <v>43830</v>
      </c>
      <c r="E174" s="68"/>
      <c r="F174" s="77"/>
      <c r="G174" s="229">
        <f t="shared" si="227"/>
        <v>0</v>
      </c>
      <c r="H174" s="229">
        <f t="shared" si="227"/>
        <v>0</v>
      </c>
      <c r="I174" s="229">
        <f t="shared" si="227"/>
        <v>0</v>
      </c>
      <c r="J174" s="229">
        <f t="shared" si="227"/>
        <v>0</v>
      </c>
      <c r="K174" s="229">
        <f t="shared" si="227"/>
        <v>0</v>
      </c>
      <c r="L174" s="229">
        <f t="shared" si="227"/>
        <v>0</v>
      </c>
      <c r="M174" s="229">
        <f t="shared" si="227"/>
        <v>0</v>
      </c>
      <c r="N174" s="229">
        <f t="shared" si="227"/>
        <v>0</v>
      </c>
      <c r="O174" s="229">
        <f t="shared" si="227"/>
        <v>0</v>
      </c>
      <c r="P174" s="229">
        <f t="shared" si="227"/>
        <v>0</v>
      </c>
      <c r="Q174" s="229">
        <f t="shared" si="227"/>
        <v>0</v>
      </c>
      <c r="R174" s="229">
        <f t="shared" si="227"/>
        <v>0</v>
      </c>
      <c r="S174" s="229">
        <f t="shared" si="227"/>
        <v>0</v>
      </c>
      <c r="T174" s="229">
        <f t="shared" si="227"/>
        <v>0</v>
      </c>
      <c r="U174" s="229">
        <f t="shared" si="227"/>
        <v>0</v>
      </c>
      <c r="V174" s="229">
        <f t="shared" si="227"/>
        <v>0</v>
      </c>
      <c r="W174" s="229">
        <f t="shared" si="231"/>
        <v>0</v>
      </c>
      <c r="X174" s="229">
        <f t="shared" si="231"/>
        <v>0</v>
      </c>
      <c r="Y174" s="229">
        <f t="shared" si="231"/>
        <v>0</v>
      </c>
      <c r="Z174" s="229">
        <f t="shared" si="231"/>
        <v>0</v>
      </c>
      <c r="AA174" s="229">
        <f t="shared" si="231"/>
        <v>0</v>
      </c>
      <c r="AB174" s="229">
        <f t="shared" si="231"/>
        <v>0</v>
      </c>
      <c r="AC174" s="229">
        <f t="shared" si="231"/>
        <v>0</v>
      </c>
      <c r="AD174" s="229">
        <f t="shared" si="231"/>
        <v>0</v>
      </c>
      <c r="AE174" s="229">
        <f t="shared" si="231"/>
        <v>0</v>
      </c>
      <c r="AF174" s="229">
        <f t="shared" si="231"/>
        <v>0</v>
      </c>
      <c r="AG174" s="229">
        <f t="shared" si="231"/>
        <v>0</v>
      </c>
      <c r="AH174" s="229">
        <f t="shared" si="231"/>
        <v>0</v>
      </c>
      <c r="AI174" s="229">
        <f t="shared" si="231"/>
        <v>0</v>
      </c>
      <c r="AJ174" s="229">
        <f t="shared" si="231"/>
        <v>0</v>
      </c>
      <c r="AK174" s="229">
        <f t="shared" si="231"/>
        <v>0</v>
      </c>
      <c r="AL174" s="229">
        <f t="shared" si="231"/>
        <v>0</v>
      </c>
      <c r="AM174" s="229">
        <f t="shared" si="232"/>
        <v>0</v>
      </c>
      <c r="AN174" s="229">
        <f t="shared" si="232"/>
        <v>0</v>
      </c>
      <c r="AO174" s="229">
        <f t="shared" si="233"/>
        <v>0</v>
      </c>
      <c r="AP174" s="229">
        <f t="shared" si="233"/>
        <v>0</v>
      </c>
      <c r="AQ174" s="229">
        <f t="shared" si="233"/>
        <v>0</v>
      </c>
      <c r="AR174" s="229">
        <f t="shared" si="233"/>
        <v>0</v>
      </c>
      <c r="AS174" s="229">
        <f t="shared" si="233"/>
        <v>0</v>
      </c>
      <c r="AT174" s="229">
        <f t="shared" si="233"/>
        <v>0</v>
      </c>
      <c r="AU174" s="229">
        <f t="shared" si="233"/>
        <v>0</v>
      </c>
      <c r="AV174" s="229">
        <f t="shared" si="233"/>
        <v>0</v>
      </c>
      <c r="AW174" s="229">
        <f t="shared" si="233"/>
        <v>0</v>
      </c>
      <c r="AX174" s="229">
        <f t="shared" si="233"/>
        <v>0</v>
      </c>
      <c r="AY174" s="229">
        <f t="shared" si="233"/>
        <v>0</v>
      </c>
      <c r="AZ174" s="229">
        <f t="shared" si="233"/>
        <v>0</v>
      </c>
      <c r="BA174" s="229">
        <f t="shared" si="233"/>
        <v>0</v>
      </c>
      <c r="BB174" s="229">
        <f t="shared" si="233"/>
        <v>0</v>
      </c>
      <c r="BC174" s="229">
        <f t="shared" si="233"/>
        <v>0</v>
      </c>
      <c r="BD174" s="229">
        <f t="shared" si="233"/>
        <v>0</v>
      </c>
      <c r="BE174" s="229">
        <f t="shared" si="233"/>
        <v>0</v>
      </c>
      <c r="BF174" s="229">
        <f t="shared" si="233"/>
        <v>0</v>
      </c>
      <c r="BG174" s="229">
        <f t="shared" si="233"/>
        <v>0</v>
      </c>
      <c r="BH174" s="229">
        <f t="shared" si="233"/>
        <v>0</v>
      </c>
      <c r="BI174" s="229">
        <f t="shared" si="233"/>
        <v>0</v>
      </c>
      <c r="BJ174" s="229">
        <f t="shared" si="233"/>
        <v>0</v>
      </c>
      <c r="BK174" s="229">
        <f t="shared" si="233"/>
        <v>0</v>
      </c>
      <c r="BL174" s="229">
        <f t="shared" si="233"/>
        <v>0</v>
      </c>
      <c r="BM174" s="229">
        <f t="shared" si="233"/>
        <v>0</v>
      </c>
      <c r="BN174" s="229">
        <f t="shared" si="233"/>
        <v>0</v>
      </c>
      <c r="BO174" s="229">
        <f t="shared" si="233"/>
        <v>0</v>
      </c>
      <c r="BP174" s="229">
        <f t="shared" si="233"/>
        <v>0</v>
      </c>
      <c r="BQ174" s="229">
        <f t="shared" si="233"/>
        <v>0</v>
      </c>
      <c r="BR174" s="229">
        <f t="shared" si="233"/>
        <v>0</v>
      </c>
      <c r="BS174" s="229">
        <f t="shared" si="233"/>
        <v>0</v>
      </c>
      <c r="BT174" s="229">
        <f t="shared" si="233"/>
        <v>0</v>
      </c>
      <c r="BU174" s="229">
        <f t="shared" si="233"/>
        <v>0</v>
      </c>
      <c r="BV174" s="229">
        <f t="shared" si="233"/>
        <v>0</v>
      </c>
      <c r="BW174" s="229">
        <f t="shared" si="233"/>
        <v>0</v>
      </c>
      <c r="BX174" s="229">
        <f t="shared" si="233"/>
        <v>0</v>
      </c>
      <c r="BY174" s="229">
        <f t="shared" si="233"/>
        <v>0</v>
      </c>
      <c r="BZ174" s="229">
        <f t="shared" si="233"/>
        <v>0</v>
      </c>
    </row>
    <row r="175" spans="1:78" s="310" customFormat="1" x14ac:dyDescent="0.2">
      <c r="A175" s="7" t="str">
        <f t="shared" si="225"/>
        <v>Roll-in 2</v>
      </c>
      <c r="B175" s="7">
        <f t="shared" si="225"/>
        <v>1</v>
      </c>
      <c r="C175" s="7">
        <f t="shared" si="228"/>
        <v>13</v>
      </c>
      <c r="D175" s="165">
        <f t="shared" si="226"/>
        <v>43861</v>
      </c>
      <c r="E175" s="68"/>
      <c r="F175" s="77"/>
      <c r="G175" s="229">
        <f t="shared" si="227"/>
        <v>0</v>
      </c>
      <c r="H175" s="229">
        <f t="shared" si="227"/>
        <v>0</v>
      </c>
      <c r="I175" s="229">
        <f t="shared" si="227"/>
        <v>0</v>
      </c>
      <c r="J175" s="229">
        <f t="shared" si="227"/>
        <v>0</v>
      </c>
      <c r="K175" s="229">
        <f t="shared" si="227"/>
        <v>0</v>
      </c>
      <c r="L175" s="229">
        <f t="shared" si="227"/>
        <v>0</v>
      </c>
      <c r="M175" s="229">
        <f t="shared" si="227"/>
        <v>0</v>
      </c>
      <c r="N175" s="229">
        <f t="shared" si="227"/>
        <v>0</v>
      </c>
      <c r="O175" s="229">
        <f t="shared" si="227"/>
        <v>0</v>
      </c>
      <c r="P175" s="229">
        <f t="shared" si="227"/>
        <v>0</v>
      </c>
      <c r="Q175" s="229">
        <f t="shared" si="227"/>
        <v>0</v>
      </c>
      <c r="R175" s="229">
        <f t="shared" si="227"/>
        <v>0</v>
      </c>
      <c r="S175" s="229">
        <f t="shared" si="227"/>
        <v>0</v>
      </c>
      <c r="T175" s="229">
        <f t="shared" si="227"/>
        <v>0</v>
      </c>
      <c r="U175" s="229">
        <f t="shared" si="227"/>
        <v>0</v>
      </c>
      <c r="V175" s="229">
        <f t="shared" si="227"/>
        <v>0</v>
      </c>
      <c r="W175" s="229">
        <f t="shared" si="231"/>
        <v>0</v>
      </c>
      <c r="X175" s="229">
        <f t="shared" si="231"/>
        <v>0</v>
      </c>
      <c r="Y175" s="229">
        <f t="shared" si="231"/>
        <v>0</v>
      </c>
      <c r="Z175" s="229">
        <f t="shared" si="231"/>
        <v>0</v>
      </c>
      <c r="AA175" s="229">
        <f t="shared" si="231"/>
        <v>0</v>
      </c>
      <c r="AB175" s="229">
        <f t="shared" si="231"/>
        <v>0</v>
      </c>
      <c r="AC175" s="229">
        <f t="shared" si="231"/>
        <v>0</v>
      </c>
      <c r="AD175" s="229">
        <f t="shared" si="231"/>
        <v>0</v>
      </c>
      <c r="AE175" s="229">
        <f t="shared" si="231"/>
        <v>0</v>
      </c>
      <c r="AF175" s="229">
        <f t="shared" si="231"/>
        <v>0</v>
      </c>
      <c r="AG175" s="229">
        <f t="shared" si="231"/>
        <v>0</v>
      </c>
      <c r="AH175" s="229">
        <f t="shared" si="231"/>
        <v>0</v>
      </c>
      <c r="AI175" s="229">
        <f t="shared" si="231"/>
        <v>0</v>
      </c>
      <c r="AJ175" s="229">
        <f t="shared" si="231"/>
        <v>0</v>
      </c>
      <c r="AK175" s="229">
        <f t="shared" si="231"/>
        <v>0</v>
      </c>
      <c r="AL175" s="229">
        <f t="shared" si="231"/>
        <v>0</v>
      </c>
      <c r="AM175" s="229">
        <f t="shared" si="232"/>
        <v>0</v>
      </c>
      <c r="AN175" s="229">
        <f t="shared" si="232"/>
        <v>0</v>
      </c>
      <c r="AO175" s="229">
        <f t="shared" si="233"/>
        <v>0</v>
      </c>
      <c r="AP175" s="229">
        <f t="shared" si="233"/>
        <v>0</v>
      </c>
      <c r="AQ175" s="229">
        <f t="shared" si="233"/>
        <v>0</v>
      </c>
      <c r="AR175" s="229">
        <f t="shared" si="233"/>
        <v>0</v>
      </c>
      <c r="AS175" s="229">
        <f t="shared" si="233"/>
        <v>0</v>
      </c>
      <c r="AT175" s="229">
        <f t="shared" si="233"/>
        <v>0</v>
      </c>
      <c r="AU175" s="229">
        <f t="shared" si="233"/>
        <v>0</v>
      </c>
      <c r="AV175" s="229">
        <f t="shared" si="233"/>
        <v>0</v>
      </c>
      <c r="AW175" s="229">
        <f t="shared" si="233"/>
        <v>0</v>
      </c>
      <c r="AX175" s="229">
        <f t="shared" si="233"/>
        <v>0</v>
      </c>
      <c r="AY175" s="229">
        <f t="shared" si="233"/>
        <v>0</v>
      </c>
      <c r="AZ175" s="229">
        <f t="shared" si="233"/>
        <v>0</v>
      </c>
      <c r="BA175" s="229">
        <f t="shared" si="233"/>
        <v>0</v>
      </c>
      <c r="BB175" s="229">
        <f t="shared" si="233"/>
        <v>0</v>
      </c>
      <c r="BC175" s="229">
        <f t="shared" si="233"/>
        <v>0</v>
      </c>
      <c r="BD175" s="229">
        <f t="shared" si="233"/>
        <v>0</v>
      </c>
      <c r="BE175" s="229">
        <f t="shared" si="233"/>
        <v>0</v>
      </c>
      <c r="BF175" s="229">
        <f t="shared" si="233"/>
        <v>0</v>
      </c>
      <c r="BG175" s="229">
        <f t="shared" si="233"/>
        <v>0</v>
      </c>
      <c r="BH175" s="229">
        <f t="shared" si="233"/>
        <v>0</v>
      </c>
      <c r="BI175" s="229">
        <f t="shared" si="233"/>
        <v>0</v>
      </c>
      <c r="BJ175" s="229">
        <f t="shared" si="233"/>
        <v>0</v>
      </c>
      <c r="BK175" s="229">
        <f t="shared" si="233"/>
        <v>0</v>
      </c>
      <c r="BL175" s="229">
        <f t="shared" si="233"/>
        <v>0</v>
      </c>
      <c r="BM175" s="229">
        <f t="shared" si="233"/>
        <v>0</v>
      </c>
      <c r="BN175" s="229">
        <f t="shared" si="233"/>
        <v>0</v>
      </c>
      <c r="BO175" s="229">
        <f t="shared" si="233"/>
        <v>0</v>
      </c>
      <c r="BP175" s="229">
        <f t="shared" si="233"/>
        <v>0</v>
      </c>
      <c r="BQ175" s="229">
        <f t="shared" si="233"/>
        <v>0</v>
      </c>
      <c r="BR175" s="229">
        <f t="shared" si="233"/>
        <v>0</v>
      </c>
      <c r="BS175" s="229">
        <f t="shared" si="233"/>
        <v>0</v>
      </c>
      <c r="BT175" s="229">
        <f t="shared" si="233"/>
        <v>0</v>
      </c>
      <c r="BU175" s="229">
        <f t="shared" si="233"/>
        <v>0</v>
      </c>
      <c r="BV175" s="229">
        <f t="shared" si="233"/>
        <v>0</v>
      </c>
      <c r="BW175" s="229">
        <f t="shared" si="233"/>
        <v>0</v>
      </c>
      <c r="BX175" s="229">
        <f t="shared" si="233"/>
        <v>0</v>
      </c>
      <c r="BY175" s="229">
        <f t="shared" si="233"/>
        <v>0</v>
      </c>
      <c r="BZ175" s="229">
        <f t="shared" si="233"/>
        <v>0</v>
      </c>
    </row>
    <row r="176" spans="1:78" s="310" customFormat="1" x14ac:dyDescent="0.2">
      <c r="A176" s="7" t="str">
        <f t="shared" si="225"/>
        <v>Roll-in 2</v>
      </c>
      <c r="B176" s="7">
        <f t="shared" si="225"/>
        <v>1</v>
      </c>
      <c r="C176" s="7">
        <f t="shared" si="228"/>
        <v>14</v>
      </c>
      <c r="D176" s="165">
        <f t="shared" si="226"/>
        <v>43890</v>
      </c>
      <c r="E176" s="68"/>
      <c r="F176" s="77"/>
      <c r="G176" s="229">
        <f t="shared" si="227"/>
        <v>0</v>
      </c>
      <c r="H176" s="229">
        <f t="shared" si="227"/>
        <v>0</v>
      </c>
      <c r="I176" s="229">
        <f t="shared" si="227"/>
        <v>0</v>
      </c>
      <c r="J176" s="229">
        <f t="shared" si="227"/>
        <v>0</v>
      </c>
      <c r="K176" s="229">
        <f t="shared" si="227"/>
        <v>0</v>
      </c>
      <c r="L176" s="229">
        <f t="shared" si="227"/>
        <v>0</v>
      </c>
      <c r="M176" s="229">
        <f t="shared" si="227"/>
        <v>0</v>
      </c>
      <c r="N176" s="229">
        <f t="shared" si="227"/>
        <v>0</v>
      </c>
      <c r="O176" s="229">
        <f t="shared" si="227"/>
        <v>0</v>
      </c>
      <c r="P176" s="229">
        <f t="shared" si="227"/>
        <v>0</v>
      </c>
      <c r="Q176" s="229">
        <f t="shared" si="227"/>
        <v>0</v>
      </c>
      <c r="R176" s="229">
        <f t="shared" si="227"/>
        <v>0</v>
      </c>
      <c r="S176" s="229">
        <f t="shared" si="227"/>
        <v>0</v>
      </c>
      <c r="T176" s="229">
        <f t="shared" si="227"/>
        <v>0</v>
      </c>
      <c r="U176" s="229">
        <f t="shared" si="227"/>
        <v>0</v>
      </c>
      <c r="V176" s="229">
        <f t="shared" si="227"/>
        <v>0</v>
      </c>
      <c r="W176" s="229">
        <f t="shared" si="231"/>
        <v>0</v>
      </c>
      <c r="X176" s="229">
        <f t="shared" si="231"/>
        <v>0</v>
      </c>
      <c r="Y176" s="229">
        <f t="shared" si="231"/>
        <v>0</v>
      </c>
      <c r="Z176" s="229">
        <f t="shared" si="231"/>
        <v>0</v>
      </c>
      <c r="AA176" s="229">
        <f t="shared" si="231"/>
        <v>0</v>
      </c>
      <c r="AB176" s="229">
        <f t="shared" si="231"/>
        <v>0</v>
      </c>
      <c r="AC176" s="229">
        <f t="shared" si="231"/>
        <v>0</v>
      </c>
      <c r="AD176" s="229">
        <f t="shared" si="231"/>
        <v>0</v>
      </c>
      <c r="AE176" s="229">
        <f t="shared" si="231"/>
        <v>0</v>
      </c>
      <c r="AF176" s="229">
        <f t="shared" si="231"/>
        <v>0</v>
      </c>
      <c r="AG176" s="229">
        <f t="shared" si="231"/>
        <v>0</v>
      </c>
      <c r="AH176" s="229">
        <f t="shared" si="231"/>
        <v>0</v>
      </c>
      <c r="AI176" s="229">
        <f t="shared" si="231"/>
        <v>0</v>
      </c>
      <c r="AJ176" s="229">
        <f t="shared" si="231"/>
        <v>0</v>
      </c>
      <c r="AK176" s="229">
        <f t="shared" si="231"/>
        <v>0</v>
      </c>
      <c r="AL176" s="229">
        <f t="shared" si="231"/>
        <v>0</v>
      </c>
      <c r="AM176" s="229">
        <f t="shared" si="232"/>
        <v>0</v>
      </c>
      <c r="AN176" s="229">
        <f t="shared" si="232"/>
        <v>0</v>
      </c>
      <c r="AO176" s="229">
        <f t="shared" si="233"/>
        <v>0</v>
      </c>
      <c r="AP176" s="229">
        <f t="shared" si="233"/>
        <v>0</v>
      </c>
      <c r="AQ176" s="229">
        <f t="shared" si="233"/>
        <v>0</v>
      </c>
      <c r="AR176" s="229">
        <f t="shared" si="233"/>
        <v>0</v>
      </c>
      <c r="AS176" s="229">
        <f t="shared" si="233"/>
        <v>0</v>
      </c>
      <c r="AT176" s="229">
        <f t="shared" si="233"/>
        <v>0</v>
      </c>
      <c r="AU176" s="229">
        <f t="shared" si="233"/>
        <v>0</v>
      </c>
      <c r="AV176" s="229">
        <f t="shared" si="233"/>
        <v>0</v>
      </c>
      <c r="AW176" s="229">
        <f t="shared" si="233"/>
        <v>0</v>
      </c>
      <c r="AX176" s="229">
        <f t="shared" si="233"/>
        <v>0</v>
      </c>
      <c r="AY176" s="229">
        <f t="shared" si="233"/>
        <v>0</v>
      </c>
      <c r="AZ176" s="229">
        <f t="shared" si="233"/>
        <v>0</v>
      </c>
      <c r="BA176" s="229">
        <f t="shared" si="233"/>
        <v>0</v>
      </c>
      <c r="BB176" s="229">
        <f t="shared" si="233"/>
        <v>0</v>
      </c>
      <c r="BC176" s="229">
        <f t="shared" si="233"/>
        <v>0</v>
      </c>
      <c r="BD176" s="229">
        <f t="shared" si="233"/>
        <v>0</v>
      </c>
      <c r="BE176" s="229">
        <f t="shared" si="233"/>
        <v>0</v>
      </c>
      <c r="BF176" s="229">
        <f t="shared" si="233"/>
        <v>0</v>
      </c>
      <c r="BG176" s="229">
        <f t="shared" si="233"/>
        <v>0</v>
      </c>
      <c r="BH176" s="229">
        <f t="shared" si="233"/>
        <v>0</v>
      </c>
      <c r="BI176" s="229">
        <f t="shared" si="233"/>
        <v>0</v>
      </c>
      <c r="BJ176" s="229">
        <f t="shared" si="233"/>
        <v>0</v>
      </c>
      <c r="BK176" s="229">
        <f t="shared" si="233"/>
        <v>0</v>
      </c>
      <c r="BL176" s="229">
        <f t="shared" si="233"/>
        <v>0</v>
      </c>
      <c r="BM176" s="229">
        <f t="shared" si="233"/>
        <v>0</v>
      </c>
      <c r="BN176" s="229">
        <f t="shared" si="233"/>
        <v>0</v>
      </c>
      <c r="BO176" s="229">
        <f t="shared" si="233"/>
        <v>0</v>
      </c>
      <c r="BP176" s="229">
        <f t="shared" si="233"/>
        <v>0</v>
      </c>
      <c r="BQ176" s="229">
        <f t="shared" si="233"/>
        <v>0</v>
      </c>
      <c r="BR176" s="229">
        <f t="shared" si="233"/>
        <v>0</v>
      </c>
      <c r="BS176" s="229">
        <f t="shared" si="233"/>
        <v>0</v>
      </c>
      <c r="BT176" s="229">
        <f t="shared" si="233"/>
        <v>0</v>
      </c>
      <c r="BU176" s="229">
        <f t="shared" si="233"/>
        <v>0</v>
      </c>
      <c r="BV176" s="229">
        <f t="shared" si="233"/>
        <v>0</v>
      </c>
      <c r="BW176" s="229">
        <f t="shared" si="233"/>
        <v>0</v>
      </c>
      <c r="BX176" s="229">
        <f t="shared" si="233"/>
        <v>0</v>
      </c>
      <c r="BY176" s="229">
        <f t="shared" si="233"/>
        <v>0</v>
      </c>
      <c r="BZ176" s="229">
        <f t="shared" si="233"/>
        <v>0</v>
      </c>
    </row>
    <row r="177" spans="1:78" s="310" customFormat="1" x14ac:dyDescent="0.2">
      <c r="A177" s="7" t="str">
        <f t="shared" si="225"/>
        <v>Roll-in 3</v>
      </c>
      <c r="B177" s="7">
        <f t="shared" si="225"/>
        <v>1</v>
      </c>
      <c r="C177" s="7">
        <f t="shared" si="228"/>
        <v>15</v>
      </c>
      <c r="D177" s="165">
        <f t="shared" si="226"/>
        <v>43921</v>
      </c>
      <c r="E177" s="68"/>
      <c r="F177" s="77"/>
      <c r="G177" s="229">
        <f t="shared" si="227"/>
        <v>0</v>
      </c>
      <c r="H177" s="229">
        <f t="shared" si="227"/>
        <v>0</v>
      </c>
      <c r="I177" s="229">
        <f t="shared" si="227"/>
        <v>0</v>
      </c>
      <c r="J177" s="229">
        <f t="shared" si="227"/>
        <v>0</v>
      </c>
      <c r="K177" s="229">
        <f t="shared" si="227"/>
        <v>0</v>
      </c>
      <c r="L177" s="229">
        <f t="shared" si="227"/>
        <v>0</v>
      </c>
      <c r="M177" s="229">
        <f t="shared" si="227"/>
        <v>0</v>
      </c>
      <c r="N177" s="229">
        <f t="shared" si="227"/>
        <v>0</v>
      </c>
      <c r="O177" s="229">
        <f t="shared" si="227"/>
        <v>0</v>
      </c>
      <c r="P177" s="229">
        <f t="shared" si="227"/>
        <v>0</v>
      </c>
      <c r="Q177" s="229">
        <f t="shared" si="227"/>
        <v>0</v>
      </c>
      <c r="R177" s="229">
        <f t="shared" si="227"/>
        <v>0</v>
      </c>
      <c r="S177" s="229">
        <f t="shared" si="227"/>
        <v>0</v>
      </c>
      <c r="T177" s="229">
        <f t="shared" si="227"/>
        <v>0</v>
      </c>
      <c r="U177" s="229">
        <f t="shared" si="227"/>
        <v>0</v>
      </c>
      <c r="V177" s="229">
        <f t="shared" si="227"/>
        <v>0</v>
      </c>
      <c r="W177" s="229">
        <f t="shared" si="231"/>
        <v>0</v>
      </c>
      <c r="X177" s="229">
        <f t="shared" si="231"/>
        <v>0</v>
      </c>
      <c r="Y177" s="229">
        <f t="shared" si="231"/>
        <v>0</v>
      </c>
      <c r="Z177" s="229">
        <f t="shared" si="231"/>
        <v>0</v>
      </c>
      <c r="AA177" s="229">
        <f t="shared" si="231"/>
        <v>0</v>
      </c>
      <c r="AB177" s="229">
        <f t="shared" si="231"/>
        <v>0</v>
      </c>
      <c r="AC177" s="229">
        <f t="shared" si="231"/>
        <v>0</v>
      </c>
      <c r="AD177" s="229">
        <f t="shared" si="231"/>
        <v>0</v>
      </c>
      <c r="AE177" s="229">
        <f t="shared" si="231"/>
        <v>0</v>
      </c>
      <c r="AF177" s="229">
        <f t="shared" si="231"/>
        <v>0</v>
      </c>
      <c r="AG177" s="229">
        <f t="shared" si="231"/>
        <v>0</v>
      </c>
      <c r="AH177" s="229">
        <f t="shared" si="231"/>
        <v>0</v>
      </c>
      <c r="AI177" s="229">
        <f t="shared" si="231"/>
        <v>0</v>
      </c>
      <c r="AJ177" s="229">
        <f t="shared" si="231"/>
        <v>0</v>
      </c>
      <c r="AK177" s="229">
        <f t="shared" si="231"/>
        <v>0</v>
      </c>
      <c r="AL177" s="229">
        <f t="shared" si="231"/>
        <v>0</v>
      </c>
      <c r="AM177" s="229">
        <f t="shared" si="232"/>
        <v>0</v>
      </c>
      <c r="AN177" s="229">
        <f t="shared" si="232"/>
        <v>0</v>
      </c>
      <c r="AO177" s="229">
        <f t="shared" si="233"/>
        <v>0</v>
      </c>
      <c r="AP177" s="229">
        <f t="shared" si="233"/>
        <v>0</v>
      </c>
      <c r="AQ177" s="229">
        <f t="shared" si="233"/>
        <v>0</v>
      </c>
      <c r="AR177" s="229">
        <f t="shared" si="233"/>
        <v>0</v>
      </c>
      <c r="AS177" s="229">
        <f t="shared" si="233"/>
        <v>0</v>
      </c>
      <c r="AT177" s="229">
        <f t="shared" si="233"/>
        <v>0</v>
      </c>
      <c r="AU177" s="229">
        <f t="shared" si="233"/>
        <v>0</v>
      </c>
      <c r="AV177" s="229">
        <f t="shared" si="233"/>
        <v>0</v>
      </c>
      <c r="AW177" s="229">
        <f t="shared" si="233"/>
        <v>0</v>
      </c>
      <c r="AX177" s="229">
        <f t="shared" si="233"/>
        <v>0</v>
      </c>
      <c r="AY177" s="229">
        <f t="shared" si="233"/>
        <v>0</v>
      </c>
      <c r="AZ177" s="229">
        <f t="shared" si="233"/>
        <v>0</v>
      </c>
      <c r="BA177" s="229">
        <f t="shared" si="233"/>
        <v>0</v>
      </c>
      <c r="BB177" s="229">
        <f t="shared" si="233"/>
        <v>0</v>
      </c>
      <c r="BC177" s="229">
        <f t="shared" si="233"/>
        <v>0</v>
      </c>
      <c r="BD177" s="229">
        <f t="shared" si="233"/>
        <v>0</v>
      </c>
      <c r="BE177" s="229">
        <f t="shared" si="233"/>
        <v>0</v>
      </c>
      <c r="BF177" s="229">
        <f t="shared" si="233"/>
        <v>0</v>
      </c>
      <c r="BG177" s="229">
        <f t="shared" si="233"/>
        <v>0</v>
      </c>
      <c r="BH177" s="229">
        <f t="shared" si="233"/>
        <v>0</v>
      </c>
      <c r="BI177" s="229">
        <f t="shared" si="233"/>
        <v>0</v>
      </c>
      <c r="BJ177" s="229">
        <f t="shared" si="233"/>
        <v>0</v>
      </c>
      <c r="BK177" s="229">
        <f t="shared" si="233"/>
        <v>0</v>
      </c>
      <c r="BL177" s="229">
        <f t="shared" si="233"/>
        <v>0</v>
      </c>
      <c r="BM177" s="229">
        <f t="shared" si="233"/>
        <v>0</v>
      </c>
      <c r="BN177" s="229">
        <f t="shared" si="233"/>
        <v>0</v>
      </c>
      <c r="BO177" s="229">
        <f t="shared" si="233"/>
        <v>0</v>
      </c>
      <c r="BP177" s="229">
        <f t="shared" ref="AO177:BZ184" si="234">IF($D177=BP$9,$E177*$G$3/2,IF(AND($C177+$E$3&gt;BP$8,BP$9&gt;$D177),$E177*$G$3,0))</f>
        <v>0</v>
      </c>
      <c r="BQ177" s="229">
        <f t="shared" si="234"/>
        <v>0</v>
      </c>
      <c r="BR177" s="229">
        <f t="shared" si="234"/>
        <v>0</v>
      </c>
      <c r="BS177" s="229">
        <f t="shared" si="234"/>
        <v>0</v>
      </c>
      <c r="BT177" s="229">
        <f t="shared" si="234"/>
        <v>0</v>
      </c>
      <c r="BU177" s="229">
        <f t="shared" si="234"/>
        <v>0</v>
      </c>
      <c r="BV177" s="229">
        <f t="shared" si="234"/>
        <v>0</v>
      </c>
      <c r="BW177" s="229">
        <f t="shared" si="234"/>
        <v>0</v>
      </c>
      <c r="BX177" s="229">
        <f t="shared" si="234"/>
        <v>0</v>
      </c>
      <c r="BY177" s="229">
        <f t="shared" si="234"/>
        <v>0</v>
      </c>
      <c r="BZ177" s="229">
        <f t="shared" si="234"/>
        <v>0</v>
      </c>
    </row>
    <row r="178" spans="1:78" s="310" customFormat="1" x14ac:dyDescent="0.2">
      <c r="A178" s="7" t="str">
        <f t="shared" si="225"/>
        <v>Roll-in 3</v>
      </c>
      <c r="B178" s="7">
        <f t="shared" si="225"/>
        <v>1</v>
      </c>
      <c r="C178" s="7">
        <f t="shared" si="228"/>
        <v>16</v>
      </c>
      <c r="D178" s="165">
        <f t="shared" si="226"/>
        <v>43951</v>
      </c>
      <c r="E178" s="68"/>
      <c r="F178" s="77"/>
      <c r="G178" s="229">
        <f t="shared" si="227"/>
        <v>0</v>
      </c>
      <c r="H178" s="229">
        <f t="shared" si="227"/>
        <v>0</v>
      </c>
      <c r="I178" s="229">
        <f t="shared" si="227"/>
        <v>0</v>
      </c>
      <c r="J178" s="229">
        <f t="shared" si="227"/>
        <v>0</v>
      </c>
      <c r="K178" s="229">
        <f t="shared" si="227"/>
        <v>0</v>
      </c>
      <c r="L178" s="229">
        <f t="shared" si="227"/>
        <v>0</v>
      </c>
      <c r="M178" s="229">
        <f t="shared" si="227"/>
        <v>0</v>
      </c>
      <c r="N178" s="229">
        <f t="shared" si="227"/>
        <v>0</v>
      </c>
      <c r="O178" s="229">
        <f t="shared" si="227"/>
        <v>0</v>
      </c>
      <c r="P178" s="229">
        <f t="shared" si="227"/>
        <v>0</v>
      </c>
      <c r="Q178" s="229">
        <f t="shared" si="227"/>
        <v>0</v>
      </c>
      <c r="R178" s="229">
        <f t="shared" si="227"/>
        <v>0</v>
      </c>
      <c r="S178" s="229">
        <f t="shared" si="227"/>
        <v>0</v>
      </c>
      <c r="T178" s="229">
        <f t="shared" si="227"/>
        <v>0</v>
      </c>
      <c r="U178" s="229">
        <f t="shared" si="227"/>
        <v>0</v>
      </c>
      <c r="V178" s="229">
        <f t="shared" si="227"/>
        <v>0</v>
      </c>
      <c r="W178" s="229">
        <f t="shared" si="231"/>
        <v>0</v>
      </c>
      <c r="X178" s="229">
        <f t="shared" si="231"/>
        <v>0</v>
      </c>
      <c r="Y178" s="229">
        <f t="shared" si="231"/>
        <v>0</v>
      </c>
      <c r="Z178" s="229">
        <f t="shared" si="231"/>
        <v>0</v>
      </c>
      <c r="AA178" s="229">
        <f t="shared" si="231"/>
        <v>0</v>
      </c>
      <c r="AB178" s="229">
        <f t="shared" si="231"/>
        <v>0</v>
      </c>
      <c r="AC178" s="229">
        <f t="shared" si="231"/>
        <v>0</v>
      </c>
      <c r="AD178" s="229">
        <f t="shared" si="231"/>
        <v>0</v>
      </c>
      <c r="AE178" s="229">
        <f t="shared" si="231"/>
        <v>0</v>
      </c>
      <c r="AF178" s="229">
        <f t="shared" si="231"/>
        <v>0</v>
      </c>
      <c r="AG178" s="229">
        <f t="shared" si="231"/>
        <v>0</v>
      </c>
      <c r="AH178" s="229">
        <f t="shared" si="231"/>
        <v>0</v>
      </c>
      <c r="AI178" s="229">
        <f t="shared" si="231"/>
        <v>0</v>
      </c>
      <c r="AJ178" s="229">
        <f t="shared" si="231"/>
        <v>0</v>
      </c>
      <c r="AK178" s="229">
        <f t="shared" si="231"/>
        <v>0</v>
      </c>
      <c r="AL178" s="229">
        <f t="shared" si="231"/>
        <v>0</v>
      </c>
      <c r="AM178" s="229">
        <f t="shared" si="232"/>
        <v>0</v>
      </c>
      <c r="AN178" s="229">
        <f t="shared" si="232"/>
        <v>0</v>
      </c>
      <c r="AO178" s="229">
        <f t="shared" si="234"/>
        <v>0</v>
      </c>
      <c r="AP178" s="229">
        <f t="shared" si="234"/>
        <v>0</v>
      </c>
      <c r="AQ178" s="229">
        <f t="shared" si="234"/>
        <v>0</v>
      </c>
      <c r="AR178" s="229">
        <f t="shared" si="234"/>
        <v>0</v>
      </c>
      <c r="AS178" s="229">
        <f t="shared" si="234"/>
        <v>0</v>
      </c>
      <c r="AT178" s="229">
        <f t="shared" si="234"/>
        <v>0</v>
      </c>
      <c r="AU178" s="229">
        <f t="shared" si="234"/>
        <v>0</v>
      </c>
      <c r="AV178" s="229">
        <f t="shared" si="234"/>
        <v>0</v>
      </c>
      <c r="AW178" s="229">
        <f t="shared" si="234"/>
        <v>0</v>
      </c>
      <c r="AX178" s="229">
        <f t="shared" si="234"/>
        <v>0</v>
      </c>
      <c r="AY178" s="229">
        <f t="shared" si="234"/>
        <v>0</v>
      </c>
      <c r="AZ178" s="229">
        <f t="shared" si="234"/>
        <v>0</v>
      </c>
      <c r="BA178" s="229">
        <f t="shared" si="234"/>
        <v>0</v>
      </c>
      <c r="BB178" s="229">
        <f t="shared" si="234"/>
        <v>0</v>
      </c>
      <c r="BC178" s="229">
        <f t="shared" si="234"/>
        <v>0</v>
      </c>
      <c r="BD178" s="229">
        <f t="shared" si="234"/>
        <v>0</v>
      </c>
      <c r="BE178" s="229">
        <f t="shared" si="234"/>
        <v>0</v>
      </c>
      <c r="BF178" s="229">
        <f t="shared" si="234"/>
        <v>0</v>
      </c>
      <c r="BG178" s="229">
        <f t="shared" si="234"/>
        <v>0</v>
      </c>
      <c r="BH178" s="229">
        <f t="shared" si="234"/>
        <v>0</v>
      </c>
      <c r="BI178" s="229">
        <f t="shared" si="234"/>
        <v>0</v>
      </c>
      <c r="BJ178" s="229">
        <f t="shared" si="234"/>
        <v>0</v>
      </c>
      <c r="BK178" s="229">
        <f t="shared" si="234"/>
        <v>0</v>
      </c>
      <c r="BL178" s="229">
        <f t="shared" si="234"/>
        <v>0</v>
      </c>
      <c r="BM178" s="229">
        <f t="shared" si="234"/>
        <v>0</v>
      </c>
      <c r="BN178" s="229">
        <f t="shared" si="234"/>
        <v>0</v>
      </c>
      <c r="BO178" s="229">
        <f t="shared" si="234"/>
        <v>0</v>
      </c>
      <c r="BP178" s="229">
        <f t="shared" si="234"/>
        <v>0</v>
      </c>
      <c r="BQ178" s="229">
        <f t="shared" si="234"/>
        <v>0</v>
      </c>
      <c r="BR178" s="229">
        <f t="shared" si="234"/>
        <v>0</v>
      </c>
      <c r="BS178" s="229">
        <f t="shared" si="234"/>
        <v>0</v>
      </c>
      <c r="BT178" s="229">
        <f t="shared" si="234"/>
        <v>0</v>
      </c>
      <c r="BU178" s="229">
        <f t="shared" si="234"/>
        <v>0</v>
      </c>
      <c r="BV178" s="229">
        <f t="shared" si="234"/>
        <v>0</v>
      </c>
      <c r="BW178" s="229">
        <f t="shared" si="234"/>
        <v>0</v>
      </c>
      <c r="BX178" s="229">
        <f t="shared" si="234"/>
        <v>0</v>
      </c>
      <c r="BY178" s="229">
        <f t="shared" si="234"/>
        <v>0</v>
      </c>
      <c r="BZ178" s="229">
        <f t="shared" si="234"/>
        <v>0</v>
      </c>
    </row>
    <row r="179" spans="1:78" s="310" customFormat="1" x14ac:dyDescent="0.2">
      <c r="A179" s="7" t="str">
        <f t="shared" si="225"/>
        <v>Roll-in 3</v>
      </c>
      <c r="B179" s="7">
        <f t="shared" si="225"/>
        <v>1</v>
      </c>
      <c r="C179" s="7">
        <f t="shared" si="228"/>
        <v>17</v>
      </c>
      <c r="D179" s="165">
        <f t="shared" si="226"/>
        <v>43982</v>
      </c>
      <c r="E179" s="68"/>
      <c r="F179" s="77"/>
      <c r="G179" s="229">
        <f t="shared" si="227"/>
        <v>0</v>
      </c>
      <c r="H179" s="229">
        <f t="shared" si="227"/>
        <v>0</v>
      </c>
      <c r="I179" s="229">
        <f t="shared" si="227"/>
        <v>0</v>
      </c>
      <c r="J179" s="229">
        <f t="shared" si="227"/>
        <v>0</v>
      </c>
      <c r="K179" s="229">
        <f t="shared" si="227"/>
        <v>0</v>
      </c>
      <c r="L179" s="229">
        <f t="shared" si="227"/>
        <v>0</v>
      </c>
      <c r="M179" s="229">
        <f t="shared" si="227"/>
        <v>0</v>
      </c>
      <c r="N179" s="229">
        <f t="shared" si="227"/>
        <v>0</v>
      </c>
      <c r="O179" s="229">
        <f t="shared" si="227"/>
        <v>0</v>
      </c>
      <c r="P179" s="229">
        <f t="shared" si="227"/>
        <v>0</v>
      </c>
      <c r="Q179" s="229">
        <f t="shared" si="227"/>
        <v>0</v>
      </c>
      <c r="R179" s="229">
        <f t="shared" si="227"/>
        <v>0</v>
      </c>
      <c r="S179" s="229">
        <f t="shared" si="227"/>
        <v>0</v>
      </c>
      <c r="T179" s="229">
        <f t="shared" si="227"/>
        <v>0</v>
      </c>
      <c r="U179" s="229">
        <f t="shared" si="227"/>
        <v>0</v>
      </c>
      <c r="V179" s="229">
        <f t="shared" si="227"/>
        <v>0</v>
      </c>
      <c r="W179" s="229">
        <f t="shared" si="231"/>
        <v>0</v>
      </c>
      <c r="X179" s="229">
        <f t="shared" si="231"/>
        <v>0</v>
      </c>
      <c r="Y179" s="229">
        <f t="shared" si="231"/>
        <v>0</v>
      </c>
      <c r="Z179" s="229">
        <f t="shared" si="231"/>
        <v>0</v>
      </c>
      <c r="AA179" s="229">
        <f t="shared" si="231"/>
        <v>0</v>
      </c>
      <c r="AB179" s="229">
        <f t="shared" si="231"/>
        <v>0</v>
      </c>
      <c r="AC179" s="229">
        <f t="shared" si="231"/>
        <v>0</v>
      </c>
      <c r="AD179" s="229">
        <f t="shared" si="231"/>
        <v>0</v>
      </c>
      <c r="AE179" s="229">
        <f t="shared" si="231"/>
        <v>0</v>
      </c>
      <c r="AF179" s="229">
        <f t="shared" si="231"/>
        <v>0</v>
      </c>
      <c r="AG179" s="229">
        <f t="shared" si="231"/>
        <v>0</v>
      </c>
      <c r="AH179" s="229">
        <f t="shared" si="231"/>
        <v>0</v>
      </c>
      <c r="AI179" s="229">
        <f t="shared" si="231"/>
        <v>0</v>
      </c>
      <c r="AJ179" s="229">
        <f t="shared" si="231"/>
        <v>0</v>
      </c>
      <c r="AK179" s="229">
        <f t="shared" si="231"/>
        <v>0</v>
      </c>
      <c r="AL179" s="229">
        <f t="shared" si="231"/>
        <v>0</v>
      </c>
      <c r="AM179" s="229">
        <f t="shared" si="232"/>
        <v>0</v>
      </c>
      <c r="AN179" s="229">
        <f t="shared" si="232"/>
        <v>0</v>
      </c>
      <c r="AO179" s="229">
        <f t="shared" si="234"/>
        <v>0</v>
      </c>
      <c r="AP179" s="229">
        <f t="shared" si="234"/>
        <v>0</v>
      </c>
      <c r="AQ179" s="229">
        <f t="shared" si="234"/>
        <v>0</v>
      </c>
      <c r="AR179" s="229">
        <f t="shared" si="234"/>
        <v>0</v>
      </c>
      <c r="AS179" s="229">
        <f t="shared" si="234"/>
        <v>0</v>
      </c>
      <c r="AT179" s="229">
        <f t="shared" si="234"/>
        <v>0</v>
      </c>
      <c r="AU179" s="229">
        <f t="shared" si="234"/>
        <v>0</v>
      </c>
      <c r="AV179" s="229">
        <f t="shared" si="234"/>
        <v>0</v>
      </c>
      <c r="AW179" s="229">
        <f t="shared" si="234"/>
        <v>0</v>
      </c>
      <c r="AX179" s="229">
        <f t="shared" si="234"/>
        <v>0</v>
      </c>
      <c r="AY179" s="229">
        <f t="shared" si="234"/>
        <v>0</v>
      </c>
      <c r="AZ179" s="229">
        <f t="shared" si="234"/>
        <v>0</v>
      </c>
      <c r="BA179" s="229">
        <f t="shared" si="234"/>
        <v>0</v>
      </c>
      <c r="BB179" s="229">
        <f t="shared" si="234"/>
        <v>0</v>
      </c>
      <c r="BC179" s="229">
        <f t="shared" si="234"/>
        <v>0</v>
      </c>
      <c r="BD179" s="229">
        <f t="shared" si="234"/>
        <v>0</v>
      </c>
      <c r="BE179" s="229">
        <f t="shared" si="234"/>
        <v>0</v>
      </c>
      <c r="BF179" s="229">
        <f t="shared" si="234"/>
        <v>0</v>
      </c>
      <c r="BG179" s="229">
        <f t="shared" si="234"/>
        <v>0</v>
      </c>
      <c r="BH179" s="229">
        <f t="shared" si="234"/>
        <v>0</v>
      </c>
      <c r="BI179" s="229">
        <f t="shared" si="234"/>
        <v>0</v>
      </c>
      <c r="BJ179" s="229">
        <f t="shared" si="234"/>
        <v>0</v>
      </c>
      <c r="BK179" s="229">
        <f t="shared" si="234"/>
        <v>0</v>
      </c>
      <c r="BL179" s="229">
        <f t="shared" si="234"/>
        <v>0</v>
      </c>
      <c r="BM179" s="229">
        <f t="shared" si="234"/>
        <v>0</v>
      </c>
      <c r="BN179" s="229">
        <f t="shared" si="234"/>
        <v>0</v>
      </c>
      <c r="BO179" s="229">
        <f t="shared" si="234"/>
        <v>0</v>
      </c>
      <c r="BP179" s="229">
        <f t="shared" si="234"/>
        <v>0</v>
      </c>
      <c r="BQ179" s="229">
        <f t="shared" si="234"/>
        <v>0</v>
      </c>
      <c r="BR179" s="229">
        <f t="shared" si="234"/>
        <v>0</v>
      </c>
      <c r="BS179" s="229">
        <f t="shared" si="234"/>
        <v>0</v>
      </c>
      <c r="BT179" s="229">
        <f t="shared" si="234"/>
        <v>0</v>
      </c>
      <c r="BU179" s="229">
        <f t="shared" si="234"/>
        <v>0</v>
      </c>
      <c r="BV179" s="229">
        <f t="shared" si="234"/>
        <v>0</v>
      </c>
      <c r="BW179" s="229">
        <f t="shared" si="234"/>
        <v>0</v>
      </c>
      <c r="BX179" s="229">
        <f t="shared" si="234"/>
        <v>0</v>
      </c>
      <c r="BY179" s="229">
        <f t="shared" si="234"/>
        <v>0</v>
      </c>
      <c r="BZ179" s="229">
        <f t="shared" si="234"/>
        <v>0</v>
      </c>
    </row>
    <row r="180" spans="1:78" s="310" customFormat="1" x14ac:dyDescent="0.2">
      <c r="A180" s="7" t="str">
        <f t="shared" si="225"/>
        <v>Roll-in 3</v>
      </c>
      <c r="B180" s="7">
        <f t="shared" si="225"/>
        <v>1</v>
      </c>
      <c r="C180" s="7">
        <f t="shared" si="228"/>
        <v>18</v>
      </c>
      <c r="D180" s="165">
        <f t="shared" si="226"/>
        <v>44012</v>
      </c>
      <c r="E180" s="68"/>
      <c r="F180" s="77"/>
      <c r="G180" s="229">
        <f t="shared" si="227"/>
        <v>0</v>
      </c>
      <c r="H180" s="229">
        <f t="shared" si="227"/>
        <v>0</v>
      </c>
      <c r="I180" s="229">
        <f t="shared" si="227"/>
        <v>0</v>
      </c>
      <c r="J180" s="229">
        <f t="shared" si="227"/>
        <v>0</v>
      </c>
      <c r="K180" s="229">
        <f t="shared" si="227"/>
        <v>0</v>
      </c>
      <c r="L180" s="229">
        <f t="shared" si="227"/>
        <v>0</v>
      </c>
      <c r="M180" s="229">
        <f t="shared" si="227"/>
        <v>0</v>
      </c>
      <c r="N180" s="229">
        <f t="shared" si="227"/>
        <v>0</v>
      </c>
      <c r="O180" s="229">
        <f t="shared" si="227"/>
        <v>0</v>
      </c>
      <c r="P180" s="229">
        <f t="shared" si="227"/>
        <v>0</v>
      </c>
      <c r="Q180" s="229">
        <f t="shared" si="227"/>
        <v>0</v>
      </c>
      <c r="R180" s="229">
        <f t="shared" si="227"/>
        <v>0</v>
      </c>
      <c r="S180" s="229">
        <f t="shared" si="227"/>
        <v>0</v>
      </c>
      <c r="T180" s="229">
        <f t="shared" si="227"/>
        <v>0</v>
      </c>
      <c r="U180" s="229">
        <f t="shared" si="227"/>
        <v>0</v>
      </c>
      <c r="V180" s="229">
        <f t="shared" si="227"/>
        <v>0</v>
      </c>
      <c r="W180" s="229">
        <f t="shared" si="231"/>
        <v>0</v>
      </c>
      <c r="X180" s="229">
        <f t="shared" si="231"/>
        <v>0</v>
      </c>
      <c r="Y180" s="229">
        <f t="shared" si="231"/>
        <v>0</v>
      </c>
      <c r="Z180" s="229">
        <f t="shared" si="231"/>
        <v>0</v>
      </c>
      <c r="AA180" s="229">
        <f t="shared" si="231"/>
        <v>0</v>
      </c>
      <c r="AB180" s="229">
        <f t="shared" si="231"/>
        <v>0</v>
      </c>
      <c r="AC180" s="229">
        <f t="shared" si="231"/>
        <v>0</v>
      </c>
      <c r="AD180" s="229">
        <f t="shared" si="231"/>
        <v>0</v>
      </c>
      <c r="AE180" s="229">
        <f t="shared" si="231"/>
        <v>0</v>
      </c>
      <c r="AF180" s="229">
        <f t="shared" si="231"/>
        <v>0</v>
      </c>
      <c r="AG180" s="229">
        <f t="shared" si="231"/>
        <v>0</v>
      </c>
      <c r="AH180" s="229">
        <f t="shared" si="231"/>
        <v>0</v>
      </c>
      <c r="AI180" s="229">
        <f t="shared" si="231"/>
        <v>0</v>
      </c>
      <c r="AJ180" s="229">
        <f t="shared" si="231"/>
        <v>0</v>
      </c>
      <c r="AK180" s="229">
        <f t="shared" si="231"/>
        <v>0</v>
      </c>
      <c r="AL180" s="229">
        <f t="shared" si="231"/>
        <v>0</v>
      </c>
      <c r="AM180" s="229">
        <f t="shared" si="232"/>
        <v>0</v>
      </c>
      <c r="AN180" s="229">
        <f t="shared" si="232"/>
        <v>0</v>
      </c>
      <c r="AO180" s="229">
        <f t="shared" si="234"/>
        <v>0</v>
      </c>
      <c r="AP180" s="229">
        <f t="shared" si="234"/>
        <v>0</v>
      </c>
      <c r="AQ180" s="229">
        <f t="shared" si="234"/>
        <v>0</v>
      </c>
      <c r="AR180" s="229">
        <f t="shared" si="234"/>
        <v>0</v>
      </c>
      <c r="AS180" s="229">
        <f t="shared" si="234"/>
        <v>0</v>
      </c>
      <c r="AT180" s="229">
        <f t="shared" si="234"/>
        <v>0</v>
      </c>
      <c r="AU180" s="229">
        <f t="shared" si="234"/>
        <v>0</v>
      </c>
      <c r="AV180" s="229">
        <f t="shared" si="234"/>
        <v>0</v>
      </c>
      <c r="AW180" s="229">
        <f t="shared" si="234"/>
        <v>0</v>
      </c>
      <c r="AX180" s="229">
        <f t="shared" si="234"/>
        <v>0</v>
      </c>
      <c r="AY180" s="229">
        <f t="shared" si="234"/>
        <v>0</v>
      </c>
      <c r="AZ180" s="229">
        <f t="shared" si="234"/>
        <v>0</v>
      </c>
      <c r="BA180" s="229">
        <f t="shared" si="234"/>
        <v>0</v>
      </c>
      <c r="BB180" s="229">
        <f t="shared" si="234"/>
        <v>0</v>
      </c>
      <c r="BC180" s="229">
        <f t="shared" si="234"/>
        <v>0</v>
      </c>
      <c r="BD180" s="229">
        <f t="shared" si="234"/>
        <v>0</v>
      </c>
      <c r="BE180" s="229">
        <f t="shared" si="234"/>
        <v>0</v>
      </c>
      <c r="BF180" s="229">
        <f t="shared" si="234"/>
        <v>0</v>
      </c>
      <c r="BG180" s="229">
        <f t="shared" si="234"/>
        <v>0</v>
      </c>
      <c r="BH180" s="229">
        <f t="shared" si="234"/>
        <v>0</v>
      </c>
      <c r="BI180" s="229">
        <f t="shared" si="234"/>
        <v>0</v>
      </c>
      <c r="BJ180" s="229">
        <f t="shared" si="234"/>
        <v>0</v>
      </c>
      <c r="BK180" s="229">
        <f t="shared" si="234"/>
        <v>0</v>
      </c>
      <c r="BL180" s="229">
        <f t="shared" si="234"/>
        <v>0</v>
      </c>
      <c r="BM180" s="229">
        <f t="shared" si="234"/>
        <v>0</v>
      </c>
      <c r="BN180" s="229">
        <f t="shared" si="234"/>
        <v>0</v>
      </c>
      <c r="BO180" s="229">
        <f t="shared" si="234"/>
        <v>0</v>
      </c>
      <c r="BP180" s="229">
        <f t="shared" si="234"/>
        <v>0</v>
      </c>
      <c r="BQ180" s="229">
        <f t="shared" si="234"/>
        <v>0</v>
      </c>
      <c r="BR180" s="229">
        <f t="shared" si="234"/>
        <v>0</v>
      </c>
      <c r="BS180" s="229">
        <f t="shared" si="234"/>
        <v>0</v>
      </c>
      <c r="BT180" s="229">
        <f t="shared" si="234"/>
        <v>0</v>
      </c>
      <c r="BU180" s="229">
        <f t="shared" si="234"/>
        <v>0</v>
      </c>
      <c r="BV180" s="229">
        <f t="shared" si="234"/>
        <v>0</v>
      </c>
      <c r="BW180" s="229">
        <f t="shared" si="234"/>
        <v>0</v>
      </c>
      <c r="BX180" s="229">
        <f t="shared" si="234"/>
        <v>0</v>
      </c>
      <c r="BY180" s="229">
        <f t="shared" si="234"/>
        <v>0</v>
      </c>
      <c r="BZ180" s="229">
        <f t="shared" si="234"/>
        <v>0</v>
      </c>
    </row>
    <row r="181" spans="1:78" s="310" customFormat="1" x14ac:dyDescent="0.2">
      <c r="A181" s="7" t="str">
        <f t="shared" si="225"/>
        <v>Roll-in 3</v>
      </c>
      <c r="B181" s="7">
        <f t="shared" si="225"/>
        <v>1</v>
      </c>
      <c r="C181" s="7">
        <f t="shared" si="228"/>
        <v>19</v>
      </c>
      <c r="D181" s="165">
        <f t="shared" si="226"/>
        <v>44043</v>
      </c>
      <c r="E181" s="68"/>
      <c r="F181" s="77"/>
      <c r="G181" s="229">
        <f t="shared" si="227"/>
        <v>0</v>
      </c>
      <c r="H181" s="229">
        <f t="shared" si="227"/>
        <v>0</v>
      </c>
      <c r="I181" s="229">
        <f t="shared" si="227"/>
        <v>0</v>
      </c>
      <c r="J181" s="229">
        <f t="shared" si="227"/>
        <v>0</v>
      </c>
      <c r="K181" s="229">
        <f t="shared" si="227"/>
        <v>0</v>
      </c>
      <c r="L181" s="229">
        <f t="shared" si="227"/>
        <v>0</v>
      </c>
      <c r="M181" s="229">
        <f t="shared" si="227"/>
        <v>0</v>
      </c>
      <c r="N181" s="229">
        <f t="shared" si="227"/>
        <v>0</v>
      </c>
      <c r="O181" s="229">
        <f t="shared" si="227"/>
        <v>0</v>
      </c>
      <c r="P181" s="229">
        <f t="shared" si="227"/>
        <v>0</v>
      </c>
      <c r="Q181" s="229">
        <f t="shared" si="227"/>
        <v>0</v>
      </c>
      <c r="R181" s="229">
        <f t="shared" si="227"/>
        <v>0</v>
      </c>
      <c r="S181" s="229">
        <f t="shared" si="227"/>
        <v>0</v>
      </c>
      <c r="T181" s="229">
        <f t="shared" si="227"/>
        <v>0</v>
      </c>
      <c r="U181" s="229">
        <f t="shared" si="227"/>
        <v>0</v>
      </c>
      <c r="V181" s="229">
        <f t="shared" si="227"/>
        <v>0</v>
      </c>
      <c r="W181" s="229">
        <f t="shared" si="231"/>
        <v>0</v>
      </c>
      <c r="X181" s="229">
        <f t="shared" si="231"/>
        <v>0</v>
      </c>
      <c r="Y181" s="229">
        <f t="shared" si="231"/>
        <v>0</v>
      </c>
      <c r="Z181" s="229">
        <f t="shared" si="231"/>
        <v>0</v>
      </c>
      <c r="AA181" s="229">
        <f t="shared" si="231"/>
        <v>0</v>
      </c>
      <c r="AB181" s="229">
        <f t="shared" si="231"/>
        <v>0</v>
      </c>
      <c r="AC181" s="229">
        <f t="shared" si="231"/>
        <v>0</v>
      </c>
      <c r="AD181" s="229">
        <f t="shared" si="231"/>
        <v>0</v>
      </c>
      <c r="AE181" s="229">
        <f t="shared" si="231"/>
        <v>0</v>
      </c>
      <c r="AF181" s="229">
        <f t="shared" si="231"/>
        <v>0</v>
      </c>
      <c r="AG181" s="229">
        <f t="shared" si="231"/>
        <v>0</v>
      </c>
      <c r="AH181" s="229">
        <f t="shared" si="231"/>
        <v>0</v>
      </c>
      <c r="AI181" s="229">
        <f t="shared" si="231"/>
        <v>0</v>
      </c>
      <c r="AJ181" s="229">
        <f t="shared" si="231"/>
        <v>0</v>
      </c>
      <c r="AK181" s="229">
        <f t="shared" si="231"/>
        <v>0</v>
      </c>
      <c r="AL181" s="229">
        <f t="shared" si="231"/>
        <v>0</v>
      </c>
      <c r="AM181" s="229">
        <f t="shared" si="232"/>
        <v>0</v>
      </c>
      <c r="AN181" s="229">
        <f t="shared" si="232"/>
        <v>0</v>
      </c>
      <c r="AO181" s="229">
        <f t="shared" si="234"/>
        <v>0</v>
      </c>
      <c r="AP181" s="229">
        <f t="shared" si="234"/>
        <v>0</v>
      </c>
      <c r="AQ181" s="229">
        <f t="shared" si="234"/>
        <v>0</v>
      </c>
      <c r="AR181" s="229">
        <f t="shared" si="234"/>
        <v>0</v>
      </c>
      <c r="AS181" s="229">
        <f t="shared" si="234"/>
        <v>0</v>
      </c>
      <c r="AT181" s="229">
        <f t="shared" si="234"/>
        <v>0</v>
      </c>
      <c r="AU181" s="229">
        <f t="shared" si="234"/>
        <v>0</v>
      </c>
      <c r="AV181" s="229">
        <f t="shared" si="234"/>
        <v>0</v>
      </c>
      <c r="AW181" s="229">
        <f t="shared" si="234"/>
        <v>0</v>
      </c>
      <c r="AX181" s="229">
        <f t="shared" si="234"/>
        <v>0</v>
      </c>
      <c r="AY181" s="229">
        <f t="shared" si="234"/>
        <v>0</v>
      </c>
      <c r="AZ181" s="229">
        <f t="shared" si="234"/>
        <v>0</v>
      </c>
      <c r="BA181" s="229">
        <f t="shared" si="234"/>
        <v>0</v>
      </c>
      <c r="BB181" s="229">
        <f t="shared" si="234"/>
        <v>0</v>
      </c>
      <c r="BC181" s="229">
        <f t="shared" si="234"/>
        <v>0</v>
      </c>
      <c r="BD181" s="229">
        <f t="shared" si="234"/>
        <v>0</v>
      </c>
      <c r="BE181" s="229">
        <f t="shared" si="234"/>
        <v>0</v>
      </c>
      <c r="BF181" s="229">
        <f t="shared" si="234"/>
        <v>0</v>
      </c>
      <c r="BG181" s="229">
        <f t="shared" si="234"/>
        <v>0</v>
      </c>
      <c r="BH181" s="229">
        <f t="shared" si="234"/>
        <v>0</v>
      </c>
      <c r="BI181" s="229">
        <f t="shared" si="234"/>
        <v>0</v>
      </c>
      <c r="BJ181" s="229">
        <f t="shared" si="234"/>
        <v>0</v>
      </c>
      <c r="BK181" s="229">
        <f t="shared" si="234"/>
        <v>0</v>
      </c>
      <c r="BL181" s="229">
        <f t="shared" si="234"/>
        <v>0</v>
      </c>
      <c r="BM181" s="229">
        <f t="shared" si="234"/>
        <v>0</v>
      </c>
      <c r="BN181" s="229">
        <f t="shared" si="234"/>
        <v>0</v>
      </c>
      <c r="BO181" s="229">
        <f t="shared" si="234"/>
        <v>0</v>
      </c>
      <c r="BP181" s="229">
        <f t="shared" si="234"/>
        <v>0</v>
      </c>
      <c r="BQ181" s="229">
        <f t="shared" si="234"/>
        <v>0</v>
      </c>
      <c r="BR181" s="229">
        <f t="shared" si="234"/>
        <v>0</v>
      </c>
      <c r="BS181" s="229">
        <f t="shared" si="234"/>
        <v>0</v>
      </c>
      <c r="BT181" s="229">
        <f t="shared" si="234"/>
        <v>0</v>
      </c>
      <c r="BU181" s="229">
        <f t="shared" si="234"/>
        <v>0</v>
      </c>
      <c r="BV181" s="229">
        <f t="shared" si="234"/>
        <v>0</v>
      </c>
      <c r="BW181" s="229">
        <f t="shared" si="234"/>
        <v>0</v>
      </c>
      <c r="BX181" s="229">
        <f t="shared" si="234"/>
        <v>0</v>
      </c>
      <c r="BY181" s="229">
        <f t="shared" si="234"/>
        <v>0</v>
      </c>
      <c r="BZ181" s="229">
        <f t="shared" si="234"/>
        <v>0</v>
      </c>
    </row>
    <row r="182" spans="1:78" s="310" customFormat="1" x14ac:dyDescent="0.2">
      <c r="A182" s="7" t="str">
        <f t="shared" si="225"/>
        <v>Roll-in 3</v>
      </c>
      <c r="B182" s="7">
        <f t="shared" si="225"/>
        <v>1</v>
      </c>
      <c r="C182" s="7">
        <f t="shared" si="228"/>
        <v>20</v>
      </c>
      <c r="D182" s="165">
        <f t="shared" si="226"/>
        <v>44074</v>
      </c>
      <c r="E182" s="68"/>
      <c r="F182" s="77"/>
      <c r="G182" s="229">
        <f t="shared" si="227"/>
        <v>0</v>
      </c>
      <c r="H182" s="229">
        <f t="shared" si="227"/>
        <v>0</v>
      </c>
      <c r="I182" s="229">
        <f t="shared" si="227"/>
        <v>0</v>
      </c>
      <c r="J182" s="229">
        <f t="shared" si="227"/>
        <v>0</v>
      </c>
      <c r="K182" s="229">
        <f t="shared" si="227"/>
        <v>0</v>
      </c>
      <c r="L182" s="229">
        <f t="shared" si="227"/>
        <v>0</v>
      </c>
      <c r="M182" s="229">
        <f t="shared" si="227"/>
        <v>0</v>
      </c>
      <c r="N182" s="229">
        <f t="shared" si="227"/>
        <v>0</v>
      </c>
      <c r="O182" s="229">
        <f t="shared" si="227"/>
        <v>0</v>
      </c>
      <c r="P182" s="229">
        <f t="shared" si="227"/>
        <v>0</v>
      </c>
      <c r="Q182" s="229">
        <f t="shared" si="227"/>
        <v>0</v>
      </c>
      <c r="R182" s="229">
        <f t="shared" si="227"/>
        <v>0</v>
      </c>
      <c r="S182" s="229">
        <f t="shared" si="227"/>
        <v>0</v>
      </c>
      <c r="T182" s="229">
        <f t="shared" si="227"/>
        <v>0</v>
      </c>
      <c r="U182" s="229">
        <f t="shared" si="227"/>
        <v>0</v>
      </c>
      <c r="V182" s="229">
        <f t="shared" si="227"/>
        <v>0</v>
      </c>
      <c r="W182" s="229">
        <f t="shared" si="231"/>
        <v>0</v>
      </c>
      <c r="X182" s="229">
        <f t="shared" si="231"/>
        <v>0</v>
      </c>
      <c r="Y182" s="229">
        <f t="shared" si="231"/>
        <v>0</v>
      </c>
      <c r="Z182" s="229">
        <f t="shared" si="231"/>
        <v>0</v>
      </c>
      <c r="AA182" s="229">
        <f t="shared" si="231"/>
        <v>0</v>
      </c>
      <c r="AB182" s="229">
        <f t="shared" si="231"/>
        <v>0</v>
      </c>
      <c r="AC182" s="229">
        <f t="shared" si="231"/>
        <v>0</v>
      </c>
      <c r="AD182" s="229">
        <f t="shared" si="231"/>
        <v>0</v>
      </c>
      <c r="AE182" s="229">
        <f t="shared" si="231"/>
        <v>0</v>
      </c>
      <c r="AF182" s="229">
        <f t="shared" si="231"/>
        <v>0</v>
      </c>
      <c r="AG182" s="229">
        <f t="shared" si="231"/>
        <v>0</v>
      </c>
      <c r="AH182" s="229">
        <f t="shared" si="231"/>
        <v>0</v>
      </c>
      <c r="AI182" s="229">
        <f t="shared" si="231"/>
        <v>0</v>
      </c>
      <c r="AJ182" s="229">
        <f t="shared" si="231"/>
        <v>0</v>
      </c>
      <c r="AK182" s="229">
        <f t="shared" si="231"/>
        <v>0</v>
      </c>
      <c r="AL182" s="229">
        <f t="shared" si="231"/>
        <v>0</v>
      </c>
      <c r="AM182" s="229">
        <f t="shared" si="232"/>
        <v>0</v>
      </c>
      <c r="AN182" s="229">
        <f t="shared" si="232"/>
        <v>0</v>
      </c>
      <c r="AO182" s="229">
        <f t="shared" si="234"/>
        <v>0</v>
      </c>
      <c r="AP182" s="229">
        <f t="shared" si="234"/>
        <v>0</v>
      </c>
      <c r="AQ182" s="229">
        <f t="shared" si="234"/>
        <v>0</v>
      </c>
      <c r="AR182" s="229">
        <f t="shared" si="234"/>
        <v>0</v>
      </c>
      <c r="AS182" s="229">
        <f t="shared" si="234"/>
        <v>0</v>
      </c>
      <c r="AT182" s="229">
        <f t="shared" si="234"/>
        <v>0</v>
      </c>
      <c r="AU182" s="229">
        <f t="shared" si="234"/>
        <v>0</v>
      </c>
      <c r="AV182" s="229">
        <f t="shared" si="234"/>
        <v>0</v>
      </c>
      <c r="AW182" s="229">
        <f t="shared" si="234"/>
        <v>0</v>
      </c>
      <c r="AX182" s="229">
        <f t="shared" si="234"/>
        <v>0</v>
      </c>
      <c r="AY182" s="229">
        <f t="shared" si="234"/>
        <v>0</v>
      </c>
      <c r="AZ182" s="229">
        <f t="shared" si="234"/>
        <v>0</v>
      </c>
      <c r="BA182" s="229">
        <f t="shared" si="234"/>
        <v>0</v>
      </c>
      <c r="BB182" s="229">
        <f t="shared" si="234"/>
        <v>0</v>
      </c>
      <c r="BC182" s="229">
        <f t="shared" si="234"/>
        <v>0</v>
      </c>
      <c r="BD182" s="229">
        <f t="shared" si="234"/>
        <v>0</v>
      </c>
      <c r="BE182" s="229">
        <f t="shared" si="234"/>
        <v>0</v>
      </c>
      <c r="BF182" s="229">
        <f t="shared" si="234"/>
        <v>0</v>
      </c>
      <c r="BG182" s="229">
        <f t="shared" si="234"/>
        <v>0</v>
      </c>
      <c r="BH182" s="229">
        <f t="shared" si="234"/>
        <v>0</v>
      </c>
      <c r="BI182" s="229">
        <f t="shared" si="234"/>
        <v>0</v>
      </c>
      <c r="BJ182" s="229">
        <f t="shared" si="234"/>
        <v>0</v>
      </c>
      <c r="BK182" s="229">
        <f t="shared" si="234"/>
        <v>0</v>
      </c>
      <c r="BL182" s="229">
        <f t="shared" si="234"/>
        <v>0</v>
      </c>
      <c r="BM182" s="229">
        <f t="shared" si="234"/>
        <v>0</v>
      </c>
      <c r="BN182" s="229">
        <f t="shared" si="234"/>
        <v>0</v>
      </c>
      <c r="BO182" s="229">
        <f t="shared" si="234"/>
        <v>0</v>
      </c>
      <c r="BP182" s="229">
        <f t="shared" si="234"/>
        <v>0</v>
      </c>
      <c r="BQ182" s="229">
        <f t="shared" si="234"/>
        <v>0</v>
      </c>
      <c r="BR182" s="229">
        <f t="shared" si="234"/>
        <v>0</v>
      </c>
      <c r="BS182" s="229">
        <f t="shared" si="234"/>
        <v>0</v>
      </c>
      <c r="BT182" s="229">
        <f t="shared" si="234"/>
        <v>0</v>
      </c>
      <c r="BU182" s="229">
        <f t="shared" si="234"/>
        <v>0</v>
      </c>
      <c r="BV182" s="229">
        <f t="shared" si="234"/>
        <v>0</v>
      </c>
      <c r="BW182" s="229">
        <f t="shared" si="234"/>
        <v>0</v>
      </c>
      <c r="BX182" s="229">
        <f t="shared" si="234"/>
        <v>0</v>
      </c>
      <c r="BY182" s="229">
        <f t="shared" si="234"/>
        <v>0</v>
      </c>
      <c r="BZ182" s="229">
        <f t="shared" si="234"/>
        <v>0</v>
      </c>
    </row>
    <row r="183" spans="1:78" s="310" customFormat="1" x14ac:dyDescent="0.2">
      <c r="A183" s="7" t="str">
        <f t="shared" si="225"/>
        <v>Roll-in 4</v>
      </c>
      <c r="B183" s="7">
        <f t="shared" si="225"/>
        <v>1</v>
      </c>
      <c r="C183" s="7">
        <f t="shared" si="228"/>
        <v>21</v>
      </c>
      <c r="D183" s="165">
        <f t="shared" si="226"/>
        <v>44104</v>
      </c>
      <c r="E183" s="68"/>
      <c r="F183" s="77"/>
      <c r="G183" s="229">
        <f t="shared" si="227"/>
        <v>0</v>
      </c>
      <c r="H183" s="229">
        <f t="shared" si="227"/>
        <v>0</v>
      </c>
      <c r="I183" s="229">
        <f t="shared" si="227"/>
        <v>0</v>
      </c>
      <c r="J183" s="229">
        <f t="shared" si="227"/>
        <v>0</v>
      </c>
      <c r="K183" s="229">
        <f t="shared" si="227"/>
        <v>0</v>
      </c>
      <c r="L183" s="229">
        <f t="shared" si="227"/>
        <v>0</v>
      </c>
      <c r="M183" s="229">
        <f t="shared" si="227"/>
        <v>0</v>
      </c>
      <c r="N183" s="229">
        <f t="shared" si="227"/>
        <v>0</v>
      </c>
      <c r="O183" s="229">
        <f t="shared" si="227"/>
        <v>0</v>
      </c>
      <c r="P183" s="229">
        <f t="shared" si="227"/>
        <v>0</v>
      </c>
      <c r="Q183" s="229">
        <f t="shared" si="227"/>
        <v>0</v>
      </c>
      <c r="R183" s="229">
        <f t="shared" si="227"/>
        <v>0</v>
      </c>
      <c r="S183" s="229">
        <f t="shared" si="227"/>
        <v>0</v>
      </c>
      <c r="T183" s="229">
        <f t="shared" si="227"/>
        <v>0</v>
      </c>
      <c r="U183" s="229">
        <f t="shared" si="227"/>
        <v>0</v>
      </c>
      <c r="V183" s="229">
        <f t="shared" si="227"/>
        <v>0</v>
      </c>
      <c r="W183" s="229">
        <f t="shared" si="231"/>
        <v>0</v>
      </c>
      <c r="X183" s="229">
        <f t="shared" si="231"/>
        <v>0</v>
      </c>
      <c r="Y183" s="229">
        <f t="shared" si="231"/>
        <v>0</v>
      </c>
      <c r="Z183" s="229">
        <f t="shared" si="231"/>
        <v>0</v>
      </c>
      <c r="AA183" s="229">
        <f t="shared" si="231"/>
        <v>0</v>
      </c>
      <c r="AB183" s="229">
        <f t="shared" si="231"/>
        <v>0</v>
      </c>
      <c r="AC183" s="229">
        <f t="shared" si="231"/>
        <v>0</v>
      </c>
      <c r="AD183" s="229">
        <f t="shared" si="231"/>
        <v>0</v>
      </c>
      <c r="AE183" s="229">
        <f t="shared" si="231"/>
        <v>0</v>
      </c>
      <c r="AF183" s="229">
        <f t="shared" si="231"/>
        <v>0</v>
      </c>
      <c r="AG183" s="229">
        <f t="shared" si="231"/>
        <v>0</v>
      </c>
      <c r="AH183" s="229">
        <f t="shared" si="231"/>
        <v>0</v>
      </c>
      <c r="AI183" s="229">
        <f t="shared" si="231"/>
        <v>0</v>
      </c>
      <c r="AJ183" s="229">
        <f t="shared" si="231"/>
        <v>0</v>
      </c>
      <c r="AK183" s="229">
        <f t="shared" si="231"/>
        <v>0</v>
      </c>
      <c r="AL183" s="229">
        <f t="shared" si="231"/>
        <v>0</v>
      </c>
      <c r="AM183" s="229">
        <f t="shared" si="232"/>
        <v>0</v>
      </c>
      <c r="AN183" s="229">
        <f t="shared" si="232"/>
        <v>0</v>
      </c>
      <c r="AO183" s="229">
        <f t="shared" si="234"/>
        <v>0</v>
      </c>
      <c r="AP183" s="229">
        <f t="shared" si="234"/>
        <v>0</v>
      </c>
      <c r="AQ183" s="229">
        <f t="shared" si="234"/>
        <v>0</v>
      </c>
      <c r="AR183" s="229">
        <f t="shared" si="234"/>
        <v>0</v>
      </c>
      <c r="AS183" s="229">
        <f t="shared" si="234"/>
        <v>0</v>
      </c>
      <c r="AT183" s="229">
        <f t="shared" si="234"/>
        <v>0</v>
      </c>
      <c r="AU183" s="229">
        <f t="shared" si="234"/>
        <v>0</v>
      </c>
      <c r="AV183" s="229">
        <f t="shared" si="234"/>
        <v>0</v>
      </c>
      <c r="AW183" s="229">
        <f t="shared" si="234"/>
        <v>0</v>
      </c>
      <c r="AX183" s="229">
        <f t="shared" si="234"/>
        <v>0</v>
      </c>
      <c r="AY183" s="229">
        <f t="shared" si="234"/>
        <v>0</v>
      </c>
      <c r="AZ183" s="229">
        <f t="shared" si="234"/>
        <v>0</v>
      </c>
      <c r="BA183" s="229">
        <f t="shared" si="234"/>
        <v>0</v>
      </c>
      <c r="BB183" s="229">
        <f t="shared" si="234"/>
        <v>0</v>
      </c>
      <c r="BC183" s="229">
        <f t="shared" si="234"/>
        <v>0</v>
      </c>
      <c r="BD183" s="229">
        <f t="shared" si="234"/>
        <v>0</v>
      </c>
      <c r="BE183" s="229">
        <f t="shared" si="234"/>
        <v>0</v>
      </c>
      <c r="BF183" s="229">
        <f t="shared" si="234"/>
        <v>0</v>
      </c>
      <c r="BG183" s="229">
        <f t="shared" si="234"/>
        <v>0</v>
      </c>
      <c r="BH183" s="229">
        <f t="shared" si="234"/>
        <v>0</v>
      </c>
      <c r="BI183" s="229">
        <f t="shared" si="234"/>
        <v>0</v>
      </c>
      <c r="BJ183" s="229">
        <f t="shared" si="234"/>
        <v>0</v>
      </c>
      <c r="BK183" s="229">
        <f t="shared" si="234"/>
        <v>0</v>
      </c>
      <c r="BL183" s="229">
        <f t="shared" si="234"/>
        <v>0</v>
      </c>
      <c r="BM183" s="229">
        <f t="shared" si="234"/>
        <v>0</v>
      </c>
      <c r="BN183" s="229">
        <f t="shared" si="234"/>
        <v>0</v>
      </c>
      <c r="BO183" s="229">
        <f t="shared" si="234"/>
        <v>0</v>
      </c>
      <c r="BP183" s="229">
        <f t="shared" si="234"/>
        <v>0</v>
      </c>
      <c r="BQ183" s="229">
        <f t="shared" si="234"/>
        <v>0</v>
      </c>
      <c r="BR183" s="229">
        <f t="shared" si="234"/>
        <v>0</v>
      </c>
      <c r="BS183" s="229">
        <f t="shared" si="234"/>
        <v>0</v>
      </c>
      <c r="BT183" s="229">
        <f t="shared" si="234"/>
        <v>0</v>
      </c>
      <c r="BU183" s="229">
        <f t="shared" si="234"/>
        <v>0</v>
      </c>
      <c r="BV183" s="229">
        <f t="shared" si="234"/>
        <v>0</v>
      </c>
      <c r="BW183" s="229">
        <f t="shared" si="234"/>
        <v>0</v>
      </c>
      <c r="BX183" s="229">
        <f t="shared" si="234"/>
        <v>0</v>
      </c>
      <c r="BY183" s="229">
        <f t="shared" si="234"/>
        <v>0</v>
      </c>
      <c r="BZ183" s="229">
        <f t="shared" si="234"/>
        <v>0</v>
      </c>
    </row>
    <row r="184" spans="1:78" s="310" customFormat="1" x14ac:dyDescent="0.2">
      <c r="A184" s="7" t="str">
        <f t="shared" ref="A184:B203" si="235">A33</f>
        <v>Roll-in 4</v>
      </c>
      <c r="B184" s="7">
        <f t="shared" si="235"/>
        <v>1</v>
      </c>
      <c r="C184" s="7">
        <f t="shared" si="228"/>
        <v>22</v>
      </c>
      <c r="D184" s="165">
        <f t="shared" si="226"/>
        <v>44135</v>
      </c>
      <c r="E184" s="68"/>
      <c r="F184" s="77"/>
      <c r="G184" s="229">
        <f t="shared" si="227"/>
        <v>0</v>
      </c>
      <c r="H184" s="229">
        <f t="shared" si="227"/>
        <v>0</v>
      </c>
      <c r="I184" s="229">
        <f t="shared" si="227"/>
        <v>0</v>
      </c>
      <c r="J184" s="229">
        <f t="shared" si="227"/>
        <v>0</v>
      </c>
      <c r="K184" s="229">
        <f t="shared" si="227"/>
        <v>0</v>
      </c>
      <c r="L184" s="229">
        <f t="shared" si="227"/>
        <v>0</v>
      </c>
      <c r="M184" s="229">
        <f t="shared" si="227"/>
        <v>0</v>
      </c>
      <c r="N184" s="229">
        <f t="shared" si="227"/>
        <v>0</v>
      </c>
      <c r="O184" s="229">
        <f t="shared" si="227"/>
        <v>0</v>
      </c>
      <c r="P184" s="229">
        <f t="shared" si="227"/>
        <v>0</v>
      </c>
      <c r="Q184" s="229">
        <f t="shared" si="227"/>
        <v>0</v>
      </c>
      <c r="R184" s="229">
        <f t="shared" si="227"/>
        <v>0</v>
      </c>
      <c r="S184" s="229">
        <f t="shared" si="227"/>
        <v>0</v>
      </c>
      <c r="T184" s="229">
        <f t="shared" si="227"/>
        <v>0</v>
      </c>
      <c r="U184" s="229">
        <f t="shared" si="227"/>
        <v>0</v>
      </c>
      <c r="V184" s="229">
        <f t="shared" si="227"/>
        <v>0</v>
      </c>
      <c r="W184" s="229">
        <f t="shared" si="231"/>
        <v>0</v>
      </c>
      <c r="X184" s="229">
        <f t="shared" si="231"/>
        <v>0</v>
      </c>
      <c r="Y184" s="229">
        <f t="shared" si="231"/>
        <v>0</v>
      </c>
      <c r="Z184" s="229">
        <f t="shared" si="231"/>
        <v>0</v>
      </c>
      <c r="AA184" s="229">
        <f t="shared" si="231"/>
        <v>0</v>
      </c>
      <c r="AB184" s="229">
        <f t="shared" si="231"/>
        <v>0</v>
      </c>
      <c r="AC184" s="229">
        <f t="shared" si="231"/>
        <v>0</v>
      </c>
      <c r="AD184" s="229">
        <f t="shared" si="231"/>
        <v>0</v>
      </c>
      <c r="AE184" s="229">
        <f t="shared" si="231"/>
        <v>0</v>
      </c>
      <c r="AF184" s="229">
        <f t="shared" si="231"/>
        <v>0</v>
      </c>
      <c r="AG184" s="229">
        <f t="shared" si="231"/>
        <v>0</v>
      </c>
      <c r="AH184" s="229">
        <f t="shared" si="231"/>
        <v>0</v>
      </c>
      <c r="AI184" s="229">
        <f t="shared" si="231"/>
        <v>0</v>
      </c>
      <c r="AJ184" s="229">
        <f t="shared" si="231"/>
        <v>0</v>
      </c>
      <c r="AK184" s="229">
        <f t="shared" si="231"/>
        <v>0</v>
      </c>
      <c r="AL184" s="229">
        <f t="shared" si="231"/>
        <v>0</v>
      </c>
      <c r="AM184" s="229">
        <f t="shared" si="232"/>
        <v>0</v>
      </c>
      <c r="AN184" s="229">
        <f t="shared" si="232"/>
        <v>0</v>
      </c>
      <c r="AO184" s="229">
        <f t="shared" si="234"/>
        <v>0</v>
      </c>
      <c r="AP184" s="229">
        <f t="shared" si="234"/>
        <v>0</v>
      </c>
      <c r="AQ184" s="229">
        <f t="shared" si="234"/>
        <v>0</v>
      </c>
      <c r="AR184" s="229">
        <f t="shared" si="234"/>
        <v>0</v>
      </c>
      <c r="AS184" s="229">
        <f t="shared" si="234"/>
        <v>0</v>
      </c>
      <c r="AT184" s="229">
        <f t="shared" si="234"/>
        <v>0</v>
      </c>
      <c r="AU184" s="229">
        <f t="shared" si="234"/>
        <v>0</v>
      </c>
      <c r="AV184" s="229">
        <f t="shared" si="234"/>
        <v>0</v>
      </c>
      <c r="AW184" s="229">
        <f t="shared" si="234"/>
        <v>0</v>
      </c>
      <c r="AX184" s="229">
        <f t="shared" si="234"/>
        <v>0</v>
      </c>
      <c r="AY184" s="229">
        <f t="shared" si="234"/>
        <v>0</v>
      </c>
      <c r="AZ184" s="229">
        <f t="shared" si="234"/>
        <v>0</v>
      </c>
      <c r="BA184" s="229">
        <f t="shared" si="234"/>
        <v>0</v>
      </c>
      <c r="BB184" s="229">
        <f t="shared" si="234"/>
        <v>0</v>
      </c>
      <c r="BC184" s="229">
        <f t="shared" si="234"/>
        <v>0</v>
      </c>
      <c r="BD184" s="229">
        <f t="shared" si="234"/>
        <v>0</v>
      </c>
      <c r="BE184" s="229">
        <f t="shared" ref="AO184:BZ186" si="236">IF($D184=BE$9,$E184*$G$3/2,IF(AND($C184+$E$3&gt;BE$8,BE$9&gt;$D184),$E184*$G$3,0))</f>
        <v>0</v>
      </c>
      <c r="BF184" s="229">
        <f t="shared" si="236"/>
        <v>0</v>
      </c>
      <c r="BG184" s="229">
        <f t="shared" si="236"/>
        <v>0</v>
      </c>
      <c r="BH184" s="229">
        <f t="shared" si="236"/>
        <v>0</v>
      </c>
      <c r="BI184" s="229">
        <f t="shared" si="236"/>
        <v>0</v>
      </c>
      <c r="BJ184" s="229">
        <f t="shared" si="236"/>
        <v>0</v>
      </c>
      <c r="BK184" s="229">
        <f t="shared" si="236"/>
        <v>0</v>
      </c>
      <c r="BL184" s="229">
        <f t="shared" si="236"/>
        <v>0</v>
      </c>
      <c r="BM184" s="229">
        <f t="shared" si="236"/>
        <v>0</v>
      </c>
      <c r="BN184" s="229">
        <f t="shared" si="236"/>
        <v>0</v>
      </c>
      <c r="BO184" s="229">
        <f t="shared" si="236"/>
        <v>0</v>
      </c>
      <c r="BP184" s="229">
        <f t="shared" si="236"/>
        <v>0</v>
      </c>
      <c r="BQ184" s="229">
        <f t="shared" si="236"/>
        <v>0</v>
      </c>
      <c r="BR184" s="229">
        <f t="shared" si="236"/>
        <v>0</v>
      </c>
      <c r="BS184" s="229">
        <f t="shared" si="236"/>
        <v>0</v>
      </c>
      <c r="BT184" s="229">
        <f t="shared" si="236"/>
        <v>0</v>
      </c>
      <c r="BU184" s="229">
        <f t="shared" si="236"/>
        <v>0</v>
      </c>
      <c r="BV184" s="229">
        <f t="shared" si="236"/>
        <v>0</v>
      </c>
      <c r="BW184" s="229">
        <f t="shared" si="236"/>
        <v>0</v>
      </c>
      <c r="BX184" s="229">
        <f t="shared" si="236"/>
        <v>0</v>
      </c>
      <c r="BY184" s="229">
        <f t="shared" si="236"/>
        <v>0</v>
      </c>
      <c r="BZ184" s="229">
        <f t="shared" si="236"/>
        <v>0</v>
      </c>
    </row>
    <row r="185" spans="1:78" s="310" customFormat="1" x14ac:dyDescent="0.2">
      <c r="A185" s="7" t="str">
        <f t="shared" si="235"/>
        <v>Roll-in 4</v>
      </c>
      <c r="B185" s="7">
        <f t="shared" si="235"/>
        <v>1</v>
      </c>
      <c r="C185" s="7">
        <f t="shared" si="228"/>
        <v>23</v>
      </c>
      <c r="D185" s="165">
        <f t="shared" si="226"/>
        <v>44165</v>
      </c>
      <c r="E185" s="68"/>
      <c r="F185" s="77"/>
      <c r="G185" s="229">
        <f t="shared" si="227"/>
        <v>0</v>
      </c>
      <c r="H185" s="229">
        <f t="shared" si="227"/>
        <v>0</v>
      </c>
      <c r="I185" s="229">
        <f t="shared" si="227"/>
        <v>0</v>
      </c>
      <c r="J185" s="229">
        <f t="shared" si="227"/>
        <v>0</v>
      </c>
      <c r="K185" s="229">
        <f t="shared" si="227"/>
        <v>0</v>
      </c>
      <c r="L185" s="229">
        <f t="shared" si="227"/>
        <v>0</v>
      </c>
      <c r="M185" s="229">
        <f t="shared" si="227"/>
        <v>0</v>
      </c>
      <c r="N185" s="229">
        <f t="shared" si="227"/>
        <v>0</v>
      </c>
      <c r="O185" s="229">
        <f t="shared" si="227"/>
        <v>0</v>
      </c>
      <c r="P185" s="229">
        <f t="shared" si="227"/>
        <v>0</v>
      </c>
      <c r="Q185" s="229">
        <f t="shared" si="227"/>
        <v>0</v>
      </c>
      <c r="R185" s="229">
        <f t="shared" si="227"/>
        <v>0</v>
      </c>
      <c r="S185" s="229">
        <f t="shared" si="227"/>
        <v>0</v>
      </c>
      <c r="T185" s="229">
        <f t="shared" si="227"/>
        <v>0</v>
      </c>
      <c r="U185" s="229">
        <f t="shared" si="227"/>
        <v>0</v>
      </c>
      <c r="V185" s="229">
        <f t="shared" si="227"/>
        <v>0</v>
      </c>
      <c r="W185" s="229">
        <f t="shared" si="231"/>
        <v>0</v>
      </c>
      <c r="X185" s="229">
        <f t="shared" si="231"/>
        <v>0</v>
      </c>
      <c r="Y185" s="229">
        <f t="shared" si="231"/>
        <v>0</v>
      </c>
      <c r="Z185" s="229">
        <f t="shared" si="231"/>
        <v>0</v>
      </c>
      <c r="AA185" s="229">
        <f t="shared" si="231"/>
        <v>0</v>
      </c>
      <c r="AB185" s="229">
        <f t="shared" si="231"/>
        <v>0</v>
      </c>
      <c r="AC185" s="229">
        <f t="shared" si="231"/>
        <v>0</v>
      </c>
      <c r="AD185" s="229">
        <f t="shared" si="231"/>
        <v>0</v>
      </c>
      <c r="AE185" s="229">
        <f t="shared" si="231"/>
        <v>0</v>
      </c>
      <c r="AF185" s="229">
        <f t="shared" si="231"/>
        <v>0</v>
      </c>
      <c r="AG185" s="229">
        <f t="shared" si="231"/>
        <v>0</v>
      </c>
      <c r="AH185" s="229">
        <f t="shared" si="231"/>
        <v>0</v>
      </c>
      <c r="AI185" s="229">
        <f t="shared" si="231"/>
        <v>0</v>
      </c>
      <c r="AJ185" s="229">
        <f t="shared" si="231"/>
        <v>0</v>
      </c>
      <c r="AK185" s="229">
        <f t="shared" si="231"/>
        <v>0</v>
      </c>
      <c r="AL185" s="229">
        <f t="shared" si="231"/>
        <v>0</v>
      </c>
      <c r="AM185" s="229">
        <f t="shared" si="232"/>
        <v>0</v>
      </c>
      <c r="AN185" s="229">
        <f t="shared" si="232"/>
        <v>0</v>
      </c>
      <c r="AO185" s="229">
        <f t="shared" si="236"/>
        <v>0</v>
      </c>
      <c r="AP185" s="229">
        <f t="shared" si="236"/>
        <v>0</v>
      </c>
      <c r="AQ185" s="229">
        <f t="shared" si="236"/>
        <v>0</v>
      </c>
      <c r="AR185" s="229">
        <f t="shared" si="236"/>
        <v>0</v>
      </c>
      <c r="AS185" s="229">
        <f t="shared" si="236"/>
        <v>0</v>
      </c>
      <c r="AT185" s="229">
        <f t="shared" si="236"/>
        <v>0</v>
      </c>
      <c r="AU185" s="229">
        <f t="shared" si="236"/>
        <v>0</v>
      </c>
      <c r="AV185" s="229">
        <f t="shared" si="236"/>
        <v>0</v>
      </c>
      <c r="AW185" s="229">
        <f t="shared" si="236"/>
        <v>0</v>
      </c>
      <c r="AX185" s="229">
        <f t="shared" si="236"/>
        <v>0</v>
      </c>
      <c r="AY185" s="229">
        <f t="shared" si="236"/>
        <v>0</v>
      </c>
      <c r="AZ185" s="229">
        <f t="shared" si="236"/>
        <v>0</v>
      </c>
      <c r="BA185" s="229">
        <f t="shared" si="236"/>
        <v>0</v>
      </c>
      <c r="BB185" s="229">
        <f t="shared" si="236"/>
        <v>0</v>
      </c>
      <c r="BC185" s="229">
        <f t="shared" si="236"/>
        <v>0</v>
      </c>
      <c r="BD185" s="229">
        <f t="shared" si="236"/>
        <v>0</v>
      </c>
      <c r="BE185" s="229">
        <f t="shared" si="236"/>
        <v>0</v>
      </c>
      <c r="BF185" s="229">
        <f t="shared" si="236"/>
        <v>0</v>
      </c>
      <c r="BG185" s="229">
        <f t="shared" si="236"/>
        <v>0</v>
      </c>
      <c r="BH185" s="229">
        <f t="shared" si="236"/>
        <v>0</v>
      </c>
      <c r="BI185" s="229">
        <f t="shared" si="236"/>
        <v>0</v>
      </c>
      <c r="BJ185" s="229">
        <f t="shared" si="236"/>
        <v>0</v>
      </c>
      <c r="BK185" s="229">
        <f t="shared" si="236"/>
        <v>0</v>
      </c>
      <c r="BL185" s="229">
        <f t="shared" si="236"/>
        <v>0</v>
      </c>
      <c r="BM185" s="229">
        <f t="shared" si="236"/>
        <v>0</v>
      </c>
      <c r="BN185" s="229">
        <f t="shared" si="236"/>
        <v>0</v>
      </c>
      <c r="BO185" s="229">
        <f t="shared" si="236"/>
        <v>0</v>
      </c>
      <c r="BP185" s="229">
        <f t="shared" si="236"/>
        <v>0</v>
      </c>
      <c r="BQ185" s="229">
        <f t="shared" si="236"/>
        <v>0</v>
      </c>
      <c r="BR185" s="229">
        <f t="shared" si="236"/>
        <v>0</v>
      </c>
      <c r="BS185" s="229">
        <f t="shared" si="236"/>
        <v>0</v>
      </c>
      <c r="BT185" s="229">
        <f t="shared" si="236"/>
        <v>0</v>
      </c>
      <c r="BU185" s="229">
        <f t="shared" si="236"/>
        <v>0</v>
      </c>
      <c r="BV185" s="229">
        <f t="shared" si="236"/>
        <v>0</v>
      </c>
      <c r="BW185" s="229">
        <f t="shared" si="236"/>
        <v>0</v>
      </c>
      <c r="BX185" s="229">
        <f t="shared" si="236"/>
        <v>0</v>
      </c>
      <c r="BY185" s="229">
        <f t="shared" si="236"/>
        <v>0</v>
      </c>
      <c r="BZ185" s="229">
        <f t="shared" si="236"/>
        <v>0</v>
      </c>
    </row>
    <row r="186" spans="1:78" s="310" customFormat="1" x14ac:dyDescent="0.2">
      <c r="A186" s="7" t="str">
        <f t="shared" si="235"/>
        <v>Roll-in 4</v>
      </c>
      <c r="B186" s="7">
        <f t="shared" si="235"/>
        <v>1</v>
      </c>
      <c r="C186" s="7">
        <f t="shared" si="228"/>
        <v>24</v>
      </c>
      <c r="D186" s="165">
        <f t="shared" si="226"/>
        <v>44196</v>
      </c>
      <c r="E186" s="68"/>
      <c r="F186" s="77"/>
      <c r="G186" s="229">
        <f t="shared" si="227"/>
        <v>0</v>
      </c>
      <c r="H186" s="229">
        <f t="shared" si="227"/>
        <v>0</v>
      </c>
      <c r="I186" s="229">
        <f t="shared" si="227"/>
        <v>0</v>
      </c>
      <c r="J186" s="229">
        <f t="shared" si="227"/>
        <v>0</v>
      </c>
      <c r="K186" s="229">
        <f t="shared" si="227"/>
        <v>0</v>
      </c>
      <c r="L186" s="229">
        <f t="shared" si="227"/>
        <v>0</v>
      </c>
      <c r="M186" s="229">
        <f t="shared" si="227"/>
        <v>0</v>
      </c>
      <c r="N186" s="229">
        <f t="shared" si="227"/>
        <v>0</v>
      </c>
      <c r="O186" s="229">
        <f t="shared" ref="O186:AD201" si="237">IF($D186=O$9,$E186*$G$3/2,IF(AND($C186+$E$3&gt;O$8,O$9&gt;$D186),$E186*$G$3,0))</f>
        <v>0</v>
      </c>
      <c r="P186" s="229">
        <f t="shared" si="237"/>
        <v>0</v>
      </c>
      <c r="Q186" s="229">
        <f t="shared" si="237"/>
        <v>0</v>
      </c>
      <c r="R186" s="229">
        <f t="shared" si="237"/>
        <v>0</v>
      </c>
      <c r="S186" s="229">
        <f t="shared" si="237"/>
        <v>0</v>
      </c>
      <c r="T186" s="229">
        <f t="shared" si="237"/>
        <v>0</v>
      </c>
      <c r="U186" s="229">
        <f t="shared" si="237"/>
        <v>0</v>
      </c>
      <c r="V186" s="229">
        <f t="shared" si="237"/>
        <v>0</v>
      </c>
      <c r="W186" s="229">
        <f t="shared" si="237"/>
        <v>0</v>
      </c>
      <c r="X186" s="229">
        <f t="shared" si="237"/>
        <v>0</v>
      </c>
      <c r="Y186" s="229">
        <f t="shared" si="237"/>
        <v>0</v>
      </c>
      <c r="Z186" s="229">
        <f t="shared" si="237"/>
        <v>0</v>
      </c>
      <c r="AA186" s="229">
        <f t="shared" si="237"/>
        <v>0</v>
      </c>
      <c r="AB186" s="229">
        <f t="shared" si="237"/>
        <v>0</v>
      </c>
      <c r="AC186" s="229">
        <f t="shared" si="237"/>
        <v>0</v>
      </c>
      <c r="AD186" s="229">
        <f t="shared" si="237"/>
        <v>0</v>
      </c>
      <c r="AE186" s="229">
        <f t="shared" si="231"/>
        <v>0</v>
      </c>
      <c r="AF186" s="229">
        <f t="shared" si="231"/>
        <v>0</v>
      </c>
      <c r="AG186" s="229">
        <f t="shared" si="231"/>
        <v>0</v>
      </c>
      <c r="AH186" s="229">
        <f t="shared" si="231"/>
        <v>0</v>
      </c>
      <c r="AI186" s="229">
        <f t="shared" si="231"/>
        <v>0</v>
      </c>
      <c r="AJ186" s="229">
        <f t="shared" si="231"/>
        <v>0</v>
      </c>
      <c r="AK186" s="229">
        <f t="shared" si="231"/>
        <v>0</v>
      </c>
      <c r="AL186" s="229">
        <f t="shared" si="231"/>
        <v>0</v>
      </c>
      <c r="AM186" s="229">
        <f t="shared" si="232"/>
        <v>0</v>
      </c>
      <c r="AN186" s="229">
        <f t="shared" si="232"/>
        <v>0</v>
      </c>
      <c r="AO186" s="229">
        <f t="shared" si="236"/>
        <v>0</v>
      </c>
      <c r="AP186" s="229">
        <f t="shared" si="236"/>
        <v>0</v>
      </c>
      <c r="AQ186" s="229">
        <f t="shared" si="236"/>
        <v>0</v>
      </c>
      <c r="AR186" s="229">
        <f t="shared" si="236"/>
        <v>0</v>
      </c>
      <c r="AS186" s="229">
        <f t="shared" si="236"/>
        <v>0</v>
      </c>
      <c r="AT186" s="229">
        <f t="shared" si="236"/>
        <v>0</v>
      </c>
      <c r="AU186" s="229">
        <f t="shared" si="236"/>
        <v>0</v>
      </c>
      <c r="AV186" s="229">
        <f t="shared" si="236"/>
        <v>0</v>
      </c>
      <c r="AW186" s="229">
        <f t="shared" si="236"/>
        <v>0</v>
      </c>
      <c r="AX186" s="229">
        <f t="shared" si="236"/>
        <v>0</v>
      </c>
      <c r="AY186" s="229">
        <f t="shared" si="236"/>
        <v>0</v>
      </c>
      <c r="AZ186" s="229">
        <f t="shared" si="236"/>
        <v>0</v>
      </c>
      <c r="BA186" s="229">
        <f t="shared" si="236"/>
        <v>0</v>
      </c>
      <c r="BB186" s="229">
        <f t="shared" si="236"/>
        <v>0</v>
      </c>
      <c r="BC186" s="229">
        <f t="shared" si="236"/>
        <v>0</v>
      </c>
      <c r="BD186" s="229">
        <f t="shared" si="236"/>
        <v>0</v>
      </c>
      <c r="BE186" s="229">
        <f t="shared" si="236"/>
        <v>0</v>
      </c>
      <c r="BF186" s="229">
        <f t="shared" si="236"/>
        <v>0</v>
      </c>
      <c r="BG186" s="229">
        <f t="shared" si="236"/>
        <v>0</v>
      </c>
      <c r="BH186" s="229">
        <f t="shared" si="236"/>
        <v>0</v>
      </c>
      <c r="BI186" s="229">
        <f t="shared" si="236"/>
        <v>0</v>
      </c>
      <c r="BJ186" s="229">
        <f t="shared" si="236"/>
        <v>0</v>
      </c>
      <c r="BK186" s="229">
        <f t="shared" si="236"/>
        <v>0</v>
      </c>
      <c r="BL186" s="229">
        <f t="shared" si="236"/>
        <v>0</v>
      </c>
      <c r="BM186" s="229">
        <f t="shared" si="236"/>
        <v>0</v>
      </c>
      <c r="BN186" s="229">
        <f t="shared" si="236"/>
        <v>0</v>
      </c>
      <c r="BO186" s="229">
        <f t="shared" si="236"/>
        <v>0</v>
      </c>
      <c r="BP186" s="229">
        <f t="shared" si="236"/>
        <v>0</v>
      </c>
      <c r="BQ186" s="229">
        <f t="shared" si="236"/>
        <v>0</v>
      </c>
      <c r="BR186" s="229">
        <f t="shared" si="236"/>
        <v>0</v>
      </c>
      <c r="BS186" s="229">
        <f t="shared" si="236"/>
        <v>0</v>
      </c>
      <c r="BT186" s="229">
        <f t="shared" si="236"/>
        <v>0</v>
      </c>
      <c r="BU186" s="229">
        <f t="shared" si="236"/>
        <v>0</v>
      </c>
      <c r="BV186" s="229">
        <f t="shared" si="236"/>
        <v>0</v>
      </c>
      <c r="BW186" s="229">
        <f t="shared" si="236"/>
        <v>0</v>
      </c>
      <c r="BX186" s="229">
        <f t="shared" si="236"/>
        <v>0</v>
      </c>
      <c r="BY186" s="229">
        <f t="shared" si="236"/>
        <v>0</v>
      </c>
      <c r="BZ186" s="229">
        <f t="shared" si="236"/>
        <v>0</v>
      </c>
    </row>
    <row r="187" spans="1:78" s="310" customFormat="1" x14ac:dyDescent="0.2">
      <c r="A187" s="7" t="str">
        <f t="shared" si="235"/>
        <v>Roll-in 4</v>
      </c>
      <c r="B187" s="7">
        <f t="shared" si="235"/>
        <v>1</v>
      </c>
      <c r="C187" s="7">
        <f t="shared" si="228"/>
        <v>25</v>
      </c>
      <c r="D187" s="165">
        <f t="shared" si="226"/>
        <v>44227</v>
      </c>
      <c r="E187" s="68"/>
      <c r="F187" s="77"/>
      <c r="G187" s="229">
        <f t="shared" ref="G187:V202" si="238">IF($D187=G$9,$E187*$G$3/2,IF(AND($C187+$E$3&gt;G$8,G$9&gt;$D187),$E187*$G$3,0))</f>
        <v>0</v>
      </c>
      <c r="H187" s="229">
        <f t="shared" si="238"/>
        <v>0</v>
      </c>
      <c r="I187" s="229">
        <f t="shared" si="238"/>
        <v>0</v>
      </c>
      <c r="J187" s="229">
        <f t="shared" si="238"/>
        <v>0</v>
      </c>
      <c r="K187" s="229">
        <f t="shared" si="238"/>
        <v>0</v>
      </c>
      <c r="L187" s="229">
        <f t="shared" si="238"/>
        <v>0</v>
      </c>
      <c r="M187" s="229">
        <f t="shared" si="238"/>
        <v>0</v>
      </c>
      <c r="N187" s="229">
        <f t="shared" si="238"/>
        <v>0</v>
      </c>
      <c r="O187" s="229">
        <f t="shared" si="238"/>
        <v>0</v>
      </c>
      <c r="P187" s="229">
        <f t="shared" si="238"/>
        <v>0</v>
      </c>
      <c r="Q187" s="229">
        <f t="shared" si="238"/>
        <v>0</v>
      </c>
      <c r="R187" s="229">
        <f t="shared" si="238"/>
        <v>0</v>
      </c>
      <c r="S187" s="229">
        <f t="shared" si="238"/>
        <v>0</v>
      </c>
      <c r="T187" s="229">
        <f t="shared" si="238"/>
        <v>0</v>
      </c>
      <c r="U187" s="229">
        <f t="shared" si="238"/>
        <v>0</v>
      </c>
      <c r="V187" s="229">
        <f t="shared" si="238"/>
        <v>0</v>
      </c>
      <c r="W187" s="229">
        <f t="shared" si="237"/>
        <v>0</v>
      </c>
      <c r="X187" s="229">
        <f t="shared" si="237"/>
        <v>0</v>
      </c>
      <c r="Y187" s="229">
        <f t="shared" si="237"/>
        <v>0</v>
      </c>
      <c r="Z187" s="229">
        <f t="shared" si="237"/>
        <v>0</v>
      </c>
      <c r="AA187" s="229">
        <f t="shared" si="237"/>
        <v>0</v>
      </c>
      <c r="AB187" s="229">
        <f t="shared" si="237"/>
        <v>0</v>
      </c>
      <c r="AC187" s="229">
        <f t="shared" si="237"/>
        <v>0</v>
      </c>
      <c r="AD187" s="229">
        <f t="shared" si="237"/>
        <v>0</v>
      </c>
      <c r="AE187" s="229">
        <f t="shared" si="231"/>
        <v>0</v>
      </c>
      <c r="AF187" s="229">
        <f t="shared" si="231"/>
        <v>0</v>
      </c>
      <c r="AG187" s="229">
        <f t="shared" si="231"/>
        <v>0</v>
      </c>
      <c r="AH187" s="229">
        <f t="shared" si="231"/>
        <v>0</v>
      </c>
      <c r="AI187" s="229">
        <f t="shared" si="231"/>
        <v>0</v>
      </c>
      <c r="AJ187" s="229">
        <f t="shared" si="231"/>
        <v>0</v>
      </c>
      <c r="AK187" s="229">
        <f t="shared" si="231"/>
        <v>0</v>
      </c>
      <c r="AL187" s="229">
        <f t="shared" ref="AL187:BZ193" si="239">IF($D187=AL$9,$E187*$G$3/2,IF(AND($C187+$E$3&gt;AL$8,AL$9&gt;$D187),$E187*$G$3,0))</f>
        <v>0</v>
      </c>
      <c r="AM187" s="229">
        <f t="shared" si="239"/>
        <v>0</v>
      </c>
      <c r="AN187" s="229">
        <f t="shared" si="239"/>
        <v>0</v>
      </c>
      <c r="AO187" s="229">
        <f t="shared" si="239"/>
        <v>0</v>
      </c>
      <c r="AP187" s="229">
        <f t="shared" si="239"/>
        <v>0</v>
      </c>
      <c r="AQ187" s="229">
        <f t="shared" si="239"/>
        <v>0</v>
      </c>
      <c r="AR187" s="229">
        <f t="shared" si="239"/>
        <v>0</v>
      </c>
      <c r="AS187" s="229">
        <f t="shared" si="239"/>
        <v>0</v>
      </c>
      <c r="AT187" s="229">
        <f t="shared" si="239"/>
        <v>0</v>
      </c>
      <c r="AU187" s="229">
        <f t="shared" si="239"/>
        <v>0</v>
      </c>
      <c r="AV187" s="229">
        <f t="shared" si="239"/>
        <v>0</v>
      </c>
      <c r="AW187" s="229">
        <f t="shared" si="239"/>
        <v>0</v>
      </c>
      <c r="AX187" s="229">
        <f t="shared" si="239"/>
        <v>0</v>
      </c>
      <c r="AY187" s="229">
        <f t="shared" si="239"/>
        <v>0</v>
      </c>
      <c r="AZ187" s="229">
        <f t="shared" si="239"/>
        <v>0</v>
      </c>
      <c r="BA187" s="229">
        <f t="shared" si="239"/>
        <v>0</v>
      </c>
      <c r="BB187" s="229">
        <f t="shared" si="239"/>
        <v>0</v>
      </c>
      <c r="BC187" s="229">
        <f t="shared" si="239"/>
        <v>0</v>
      </c>
      <c r="BD187" s="229">
        <f t="shared" si="239"/>
        <v>0</v>
      </c>
      <c r="BE187" s="229">
        <f t="shared" si="239"/>
        <v>0</v>
      </c>
      <c r="BF187" s="229">
        <f t="shared" si="239"/>
        <v>0</v>
      </c>
      <c r="BG187" s="229">
        <f t="shared" si="239"/>
        <v>0</v>
      </c>
      <c r="BH187" s="229">
        <f t="shared" si="239"/>
        <v>0</v>
      </c>
      <c r="BI187" s="229">
        <f t="shared" si="239"/>
        <v>0</v>
      </c>
      <c r="BJ187" s="229">
        <f t="shared" si="239"/>
        <v>0</v>
      </c>
      <c r="BK187" s="229">
        <f t="shared" si="239"/>
        <v>0</v>
      </c>
      <c r="BL187" s="229">
        <f t="shared" si="239"/>
        <v>0</v>
      </c>
      <c r="BM187" s="229">
        <f t="shared" si="239"/>
        <v>0</v>
      </c>
      <c r="BN187" s="229">
        <f t="shared" si="239"/>
        <v>0</v>
      </c>
      <c r="BO187" s="229">
        <f t="shared" si="239"/>
        <v>0</v>
      </c>
      <c r="BP187" s="229">
        <f t="shared" si="239"/>
        <v>0</v>
      </c>
      <c r="BQ187" s="229">
        <f t="shared" si="239"/>
        <v>0</v>
      </c>
      <c r="BR187" s="229">
        <f t="shared" si="239"/>
        <v>0</v>
      </c>
      <c r="BS187" s="229">
        <f t="shared" si="239"/>
        <v>0</v>
      </c>
      <c r="BT187" s="229">
        <f t="shared" si="239"/>
        <v>0</v>
      </c>
      <c r="BU187" s="229">
        <f t="shared" si="239"/>
        <v>0</v>
      </c>
      <c r="BV187" s="229">
        <f t="shared" si="239"/>
        <v>0</v>
      </c>
      <c r="BW187" s="229">
        <f t="shared" si="239"/>
        <v>0</v>
      </c>
      <c r="BX187" s="229">
        <f t="shared" si="239"/>
        <v>0</v>
      </c>
      <c r="BY187" s="229">
        <f t="shared" si="239"/>
        <v>0</v>
      </c>
      <c r="BZ187" s="229">
        <f t="shared" si="239"/>
        <v>0</v>
      </c>
    </row>
    <row r="188" spans="1:78" s="310" customFormat="1" x14ac:dyDescent="0.2">
      <c r="A188" s="7" t="str">
        <f t="shared" si="235"/>
        <v>Roll-in 4</v>
      </c>
      <c r="B188" s="7">
        <f t="shared" si="235"/>
        <v>1</v>
      </c>
      <c r="C188" s="7">
        <f t="shared" si="228"/>
        <v>26</v>
      </c>
      <c r="D188" s="165">
        <f t="shared" si="226"/>
        <v>44255</v>
      </c>
      <c r="E188" s="68"/>
      <c r="F188" s="77"/>
      <c r="G188" s="229">
        <f t="shared" si="238"/>
        <v>0</v>
      </c>
      <c r="H188" s="229">
        <f t="shared" si="238"/>
        <v>0</v>
      </c>
      <c r="I188" s="229">
        <f t="shared" si="238"/>
        <v>0</v>
      </c>
      <c r="J188" s="229">
        <f t="shared" si="238"/>
        <v>0</v>
      </c>
      <c r="K188" s="229">
        <f t="shared" si="238"/>
        <v>0</v>
      </c>
      <c r="L188" s="229">
        <f t="shared" si="238"/>
        <v>0</v>
      </c>
      <c r="M188" s="229">
        <f t="shared" si="238"/>
        <v>0</v>
      </c>
      <c r="N188" s="229">
        <f t="shared" si="238"/>
        <v>0</v>
      </c>
      <c r="O188" s="229">
        <f t="shared" si="238"/>
        <v>0</v>
      </c>
      <c r="P188" s="229">
        <f t="shared" si="238"/>
        <v>0</v>
      </c>
      <c r="Q188" s="229">
        <f t="shared" si="238"/>
        <v>0</v>
      </c>
      <c r="R188" s="229">
        <f t="shared" si="238"/>
        <v>0</v>
      </c>
      <c r="S188" s="229">
        <f t="shared" si="238"/>
        <v>0</v>
      </c>
      <c r="T188" s="229">
        <f t="shared" si="238"/>
        <v>0</v>
      </c>
      <c r="U188" s="229">
        <f t="shared" si="238"/>
        <v>0</v>
      </c>
      <c r="V188" s="229">
        <f t="shared" si="238"/>
        <v>0</v>
      </c>
      <c r="W188" s="229">
        <f t="shared" si="237"/>
        <v>0</v>
      </c>
      <c r="X188" s="229">
        <f t="shared" si="237"/>
        <v>0</v>
      </c>
      <c r="Y188" s="229">
        <f t="shared" si="237"/>
        <v>0</v>
      </c>
      <c r="Z188" s="229">
        <f t="shared" si="237"/>
        <v>0</v>
      </c>
      <c r="AA188" s="229">
        <f t="shared" si="237"/>
        <v>0</v>
      </c>
      <c r="AB188" s="229">
        <f t="shared" si="237"/>
        <v>0</v>
      </c>
      <c r="AC188" s="229">
        <f t="shared" si="237"/>
        <v>0</v>
      </c>
      <c r="AD188" s="229">
        <f t="shared" si="237"/>
        <v>0</v>
      </c>
      <c r="AE188" s="229">
        <f t="shared" ref="AE188:AN205" si="240">IF($D188=AE$9,$E188*$G$3/2,IF(AND($C188+$E$3&gt;AE$8,AE$9&gt;$D188),$E188*$G$3,0))</f>
        <v>0</v>
      </c>
      <c r="AF188" s="229">
        <f t="shared" si="240"/>
        <v>0</v>
      </c>
      <c r="AG188" s="229">
        <f t="shared" si="240"/>
        <v>0</v>
      </c>
      <c r="AH188" s="229">
        <f t="shared" si="240"/>
        <v>0</v>
      </c>
      <c r="AI188" s="229">
        <f t="shared" si="240"/>
        <v>0</v>
      </c>
      <c r="AJ188" s="229">
        <f t="shared" si="240"/>
        <v>0</v>
      </c>
      <c r="AK188" s="229">
        <f t="shared" si="240"/>
        <v>0</v>
      </c>
      <c r="AL188" s="229">
        <f t="shared" si="240"/>
        <v>0</v>
      </c>
      <c r="AM188" s="229">
        <f t="shared" si="240"/>
        <v>0</v>
      </c>
      <c r="AN188" s="229">
        <f t="shared" si="240"/>
        <v>0</v>
      </c>
      <c r="AO188" s="229">
        <f t="shared" si="239"/>
        <v>0</v>
      </c>
      <c r="AP188" s="229">
        <f t="shared" si="239"/>
        <v>0</v>
      </c>
      <c r="AQ188" s="229">
        <f t="shared" si="239"/>
        <v>0</v>
      </c>
      <c r="AR188" s="229">
        <f t="shared" si="239"/>
        <v>0</v>
      </c>
      <c r="AS188" s="229">
        <f t="shared" si="239"/>
        <v>0</v>
      </c>
      <c r="AT188" s="229">
        <f t="shared" si="239"/>
        <v>0</v>
      </c>
      <c r="AU188" s="229">
        <f t="shared" si="239"/>
        <v>0</v>
      </c>
      <c r="AV188" s="229">
        <f t="shared" si="239"/>
        <v>0</v>
      </c>
      <c r="AW188" s="229">
        <f t="shared" si="239"/>
        <v>0</v>
      </c>
      <c r="AX188" s="229">
        <f t="shared" si="239"/>
        <v>0</v>
      </c>
      <c r="AY188" s="229">
        <f t="shared" si="239"/>
        <v>0</v>
      </c>
      <c r="AZ188" s="229">
        <f t="shared" si="239"/>
        <v>0</v>
      </c>
      <c r="BA188" s="229">
        <f t="shared" si="239"/>
        <v>0</v>
      </c>
      <c r="BB188" s="229">
        <f t="shared" si="239"/>
        <v>0</v>
      </c>
      <c r="BC188" s="229">
        <f t="shared" si="239"/>
        <v>0</v>
      </c>
      <c r="BD188" s="229">
        <f t="shared" si="239"/>
        <v>0</v>
      </c>
      <c r="BE188" s="229">
        <f t="shared" si="239"/>
        <v>0</v>
      </c>
      <c r="BF188" s="229">
        <f t="shared" si="239"/>
        <v>0</v>
      </c>
      <c r="BG188" s="229">
        <f t="shared" si="239"/>
        <v>0</v>
      </c>
      <c r="BH188" s="229">
        <f t="shared" si="239"/>
        <v>0</v>
      </c>
      <c r="BI188" s="229">
        <f t="shared" si="239"/>
        <v>0</v>
      </c>
      <c r="BJ188" s="229">
        <f t="shared" si="239"/>
        <v>0</v>
      </c>
      <c r="BK188" s="229">
        <f t="shared" si="239"/>
        <v>0</v>
      </c>
      <c r="BL188" s="229">
        <f t="shared" si="239"/>
        <v>0</v>
      </c>
      <c r="BM188" s="229">
        <f t="shared" si="239"/>
        <v>0</v>
      </c>
      <c r="BN188" s="229">
        <f t="shared" si="239"/>
        <v>0</v>
      </c>
      <c r="BO188" s="229">
        <f t="shared" si="239"/>
        <v>0</v>
      </c>
      <c r="BP188" s="229">
        <f t="shared" si="239"/>
        <v>0</v>
      </c>
      <c r="BQ188" s="229">
        <f t="shared" si="239"/>
        <v>0</v>
      </c>
      <c r="BR188" s="229">
        <f t="shared" si="239"/>
        <v>0</v>
      </c>
      <c r="BS188" s="229">
        <f t="shared" si="239"/>
        <v>0</v>
      </c>
      <c r="BT188" s="229">
        <f t="shared" si="239"/>
        <v>0</v>
      </c>
      <c r="BU188" s="229">
        <f t="shared" si="239"/>
        <v>0</v>
      </c>
      <c r="BV188" s="229">
        <f t="shared" si="239"/>
        <v>0</v>
      </c>
      <c r="BW188" s="229">
        <f t="shared" si="239"/>
        <v>0</v>
      </c>
      <c r="BX188" s="229">
        <f t="shared" si="239"/>
        <v>0</v>
      </c>
      <c r="BY188" s="229">
        <f t="shared" si="239"/>
        <v>0</v>
      </c>
      <c r="BZ188" s="229">
        <f t="shared" si="239"/>
        <v>0</v>
      </c>
    </row>
    <row r="189" spans="1:78" s="310" customFormat="1" x14ac:dyDescent="0.2">
      <c r="A189" s="7" t="str">
        <f t="shared" si="235"/>
        <v>Roll-in 5</v>
      </c>
      <c r="B189" s="7">
        <f t="shared" si="235"/>
        <v>1</v>
      </c>
      <c r="C189" s="7">
        <f t="shared" si="228"/>
        <v>27</v>
      </c>
      <c r="D189" s="165">
        <f t="shared" si="226"/>
        <v>44286</v>
      </c>
      <c r="E189" s="68"/>
      <c r="F189" s="77"/>
      <c r="G189" s="229">
        <f t="shared" si="238"/>
        <v>0</v>
      </c>
      <c r="H189" s="229">
        <f t="shared" si="238"/>
        <v>0</v>
      </c>
      <c r="I189" s="229">
        <f t="shared" si="238"/>
        <v>0</v>
      </c>
      <c r="J189" s="229">
        <f t="shared" si="238"/>
        <v>0</v>
      </c>
      <c r="K189" s="229">
        <f t="shared" si="238"/>
        <v>0</v>
      </c>
      <c r="L189" s="229">
        <f t="shared" si="238"/>
        <v>0</v>
      </c>
      <c r="M189" s="229">
        <f t="shared" si="238"/>
        <v>0</v>
      </c>
      <c r="N189" s="229">
        <f t="shared" si="238"/>
        <v>0</v>
      </c>
      <c r="O189" s="229">
        <f t="shared" si="238"/>
        <v>0</v>
      </c>
      <c r="P189" s="229">
        <f t="shared" si="238"/>
        <v>0</v>
      </c>
      <c r="Q189" s="229">
        <f t="shared" si="238"/>
        <v>0</v>
      </c>
      <c r="R189" s="229">
        <f t="shared" si="238"/>
        <v>0</v>
      </c>
      <c r="S189" s="229">
        <f t="shared" si="238"/>
        <v>0</v>
      </c>
      <c r="T189" s="229">
        <f t="shared" si="238"/>
        <v>0</v>
      </c>
      <c r="U189" s="229">
        <f t="shared" si="238"/>
        <v>0</v>
      </c>
      <c r="V189" s="229">
        <f t="shared" si="238"/>
        <v>0</v>
      </c>
      <c r="W189" s="229">
        <f t="shared" si="237"/>
        <v>0</v>
      </c>
      <c r="X189" s="229">
        <f t="shared" si="237"/>
        <v>0</v>
      </c>
      <c r="Y189" s="229">
        <f t="shared" si="237"/>
        <v>0</v>
      </c>
      <c r="Z189" s="229">
        <f t="shared" si="237"/>
        <v>0</v>
      </c>
      <c r="AA189" s="229">
        <f t="shared" si="237"/>
        <v>0</v>
      </c>
      <c r="AB189" s="229">
        <f t="shared" si="237"/>
        <v>0</v>
      </c>
      <c r="AC189" s="229">
        <f t="shared" si="237"/>
        <v>0</v>
      </c>
      <c r="AD189" s="229">
        <f t="shared" si="237"/>
        <v>0</v>
      </c>
      <c r="AE189" s="229">
        <f t="shared" si="240"/>
        <v>0</v>
      </c>
      <c r="AF189" s="229">
        <f t="shared" si="240"/>
        <v>0</v>
      </c>
      <c r="AG189" s="229">
        <f t="shared" si="240"/>
        <v>0</v>
      </c>
      <c r="AH189" s="229">
        <f t="shared" si="240"/>
        <v>0</v>
      </c>
      <c r="AI189" s="229">
        <f t="shared" si="240"/>
        <v>0</v>
      </c>
      <c r="AJ189" s="229">
        <f t="shared" si="240"/>
        <v>0</v>
      </c>
      <c r="AK189" s="229">
        <f t="shared" si="240"/>
        <v>0</v>
      </c>
      <c r="AL189" s="229">
        <f t="shared" si="240"/>
        <v>0</v>
      </c>
      <c r="AM189" s="229">
        <f t="shared" si="240"/>
        <v>0</v>
      </c>
      <c r="AN189" s="229">
        <f t="shared" si="240"/>
        <v>0</v>
      </c>
      <c r="AO189" s="229">
        <f t="shared" si="239"/>
        <v>0</v>
      </c>
      <c r="AP189" s="229">
        <f t="shared" si="239"/>
        <v>0</v>
      </c>
      <c r="AQ189" s="229">
        <f t="shared" si="239"/>
        <v>0</v>
      </c>
      <c r="AR189" s="229">
        <f t="shared" si="239"/>
        <v>0</v>
      </c>
      <c r="AS189" s="229">
        <f t="shared" si="239"/>
        <v>0</v>
      </c>
      <c r="AT189" s="229">
        <f t="shared" si="239"/>
        <v>0</v>
      </c>
      <c r="AU189" s="229">
        <f t="shared" si="239"/>
        <v>0</v>
      </c>
      <c r="AV189" s="229">
        <f t="shared" si="239"/>
        <v>0</v>
      </c>
      <c r="AW189" s="229">
        <f t="shared" si="239"/>
        <v>0</v>
      </c>
      <c r="AX189" s="229">
        <f t="shared" si="239"/>
        <v>0</v>
      </c>
      <c r="AY189" s="229">
        <f t="shared" si="239"/>
        <v>0</v>
      </c>
      <c r="AZ189" s="229">
        <f t="shared" si="239"/>
        <v>0</v>
      </c>
      <c r="BA189" s="229">
        <f t="shared" si="239"/>
        <v>0</v>
      </c>
      <c r="BB189" s="229">
        <f t="shared" si="239"/>
        <v>0</v>
      </c>
      <c r="BC189" s="229">
        <f t="shared" si="239"/>
        <v>0</v>
      </c>
      <c r="BD189" s="229">
        <f t="shared" si="239"/>
        <v>0</v>
      </c>
      <c r="BE189" s="229">
        <f t="shared" si="239"/>
        <v>0</v>
      </c>
      <c r="BF189" s="229">
        <f t="shared" si="239"/>
        <v>0</v>
      </c>
      <c r="BG189" s="229">
        <f t="shared" si="239"/>
        <v>0</v>
      </c>
      <c r="BH189" s="229">
        <f t="shared" si="239"/>
        <v>0</v>
      </c>
      <c r="BI189" s="229">
        <f t="shared" si="239"/>
        <v>0</v>
      </c>
      <c r="BJ189" s="229">
        <f t="shared" si="239"/>
        <v>0</v>
      </c>
      <c r="BK189" s="229">
        <f t="shared" si="239"/>
        <v>0</v>
      </c>
      <c r="BL189" s="229">
        <f t="shared" si="239"/>
        <v>0</v>
      </c>
      <c r="BM189" s="229">
        <f t="shared" si="239"/>
        <v>0</v>
      </c>
      <c r="BN189" s="229">
        <f t="shared" si="239"/>
        <v>0</v>
      </c>
      <c r="BO189" s="229">
        <f t="shared" si="239"/>
        <v>0</v>
      </c>
      <c r="BP189" s="229">
        <f t="shared" si="239"/>
        <v>0</v>
      </c>
      <c r="BQ189" s="229">
        <f t="shared" si="239"/>
        <v>0</v>
      </c>
      <c r="BR189" s="229">
        <f t="shared" si="239"/>
        <v>0</v>
      </c>
      <c r="BS189" s="229">
        <f t="shared" si="239"/>
        <v>0</v>
      </c>
      <c r="BT189" s="229">
        <f t="shared" si="239"/>
        <v>0</v>
      </c>
      <c r="BU189" s="229">
        <f t="shared" si="239"/>
        <v>0</v>
      </c>
      <c r="BV189" s="229">
        <f t="shared" si="239"/>
        <v>0</v>
      </c>
      <c r="BW189" s="229">
        <f t="shared" si="239"/>
        <v>0</v>
      </c>
      <c r="BX189" s="229">
        <f t="shared" si="239"/>
        <v>0</v>
      </c>
      <c r="BY189" s="229">
        <f t="shared" si="239"/>
        <v>0</v>
      </c>
      <c r="BZ189" s="229">
        <f t="shared" si="239"/>
        <v>0</v>
      </c>
    </row>
    <row r="190" spans="1:78" s="310" customFormat="1" x14ac:dyDescent="0.2">
      <c r="A190" s="7" t="str">
        <f t="shared" si="235"/>
        <v>Roll-in 5</v>
      </c>
      <c r="B190" s="7">
        <f t="shared" si="235"/>
        <v>1</v>
      </c>
      <c r="C190" s="7">
        <f t="shared" si="228"/>
        <v>28</v>
      </c>
      <c r="D190" s="165">
        <f t="shared" si="226"/>
        <v>44316</v>
      </c>
      <c r="E190" s="68"/>
      <c r="F190" s="77"/>
      <c r="G190" s="229">
        <f t="shared" si="238"/>
        <v>0</v>
      </c>
      <c r="H190" s="229">
        <f t="shared" si="238"/>
        <v>0</v>
      </c>
      <c r="I190" s="229">
        <f t="shared" si="238"/>
        <v>0</v>
      </c>
      <c r="J190" s="229">
        <f t="shared" si="238"/>
        <v>0</v>
      </c>
      <c r="K190" s="229">
        <f t="shared" si="238"/>
        <v>0</v>
      </c>
      <c r="L190" s="229">
        <f t="shared" si="238"/>
        <v>0</v>
      </c>
      <c r="M190" s="229">
        <f t="shared" si="238"/>
        <v>0</v>
      </c>
      <c r="N190" s="229">
        <f t="shared" si="238"/>
        <v>0</v>
      </c>
      <c r="O190" s="229">
        <f t="shared" si="238"/>
        <v>0</v>
      </c>
      <c r="P190" s="229">
        <f t="shared" si="238"/>
        <v>0</v>
      </c>
      <c r="Q190" s="229">
        <f t="shared" si="238"/>
        <v>0</v>
      </c>
      <c r="R190" s="229">
        <f t="shared" si="238"/>
        <v>0</v>
      </c>
      <c r="S190" s="229">
        <f t="shared" si="238"/>
        <v>0</v>
      </c>
      <c r="T190" s="229">
        <f t="shared" si="238"/>
        <v>0</v>
      </c>
      <c r="U190" s="229">
        <f t="shared" si="238"/>
        <v>0</v>
      </c>
      <c r="V190" s="229">
        <f t="shared" si="238"/>
        <v>0</v>
      </c>
      <c r="W190" s="229">
        <f t="shared" si="237"/>
        <v>0</v>
      </c>
      <c r="X190" s="229">
        <f t="shared" si="237"/>
        <v>0</v>
      </c>
      <c r="Y190" s="229">
        <f t="shared" si="237"/>
        <v>0</v>
      </c>
      <c r="Z190" s="229">
        <f t="shared" si="237"/>
        <v>0</v>
      </c>
      <c r="AA190" s="229">
        <f t="shared" si="237"/>
        <v>0</v>
      </c>
      <c r="AB190" s="229">
        <f t="shared" si="237"/>
        <v>0</v>
      </c>
      <c r="AC190" s="229">
        <f t="shared" si="237"/>
        <v>0</v>
      </c>
      <c r="AD190" s="229">
        <f t="shared" si="237"/>
        <v>0</v>
      </c>
      <c r="AE190" s="229">
        <f t="shared" si="240"/>
        <v>0</v>
      </c>
      <c r="AF190" s="229">
        <f t="shared" si="240"/>
        <v>0</v>
      </c>
      <c r="AG190" s="229">
        <f t="shared" si="240"/>
        <v>0</v>
      </c>
      <c r="AH190" s="229">
        <f t="shared" si="240"/>
        <v>0</v>
      </c>
      <c r="AI190" s="229">
        <f t="shared" si="240"/>
        <v>0</v>
      </c>
      <c r="AJ190" s="229">
        <f t="shared" si="240"/>
        <v>0</v>
      </c>
      <c r="AK190" s="229">
        <f t="shared" si="240"/>
        <v>0</v>
      </c>
      <c r="AL190" s="229">
        <f t="shared" si="240"/>
        <v>0</v>
      </c>
      <c r="AM190" s="229">
        <f t="shared" si="240"/>
        <v>0</v>
      </c>
      <c r="AN190" s="229">
        <f t="shared" si="240"/>
        <v>0</v>
      </c>
      <c r="AO190" s="229">
        <f t="shared" si="239"/>
        <v>0</v>
      </c>
      <c r="AP190" s="229">
        <f t="shared" si="239"/>
        <v>0</v>
      </c>
      <c r="AQ190" s="229">
        <f t="shared" si="239"/>
        <v>0</v>
      </c>
      <c r="AR190" s="229">
        <f t="shared" si="239"/>
        <v>0</v>
      </c>
      <c r="AS190" s="229">
        <f t="shared" si="239"/>
        <v>0</v>
      </c>
      <c r="AT190" s="229">
        <f t="shared" si="239"/>
        <v>0</v>
      </c>
      <c r="AU190" s="229">
        <f t="shared" si="239"/>
        <v>0</v>
      </c>
      <c r="AV190" s="229">
        <f t="shared" si="239"/>
        <v>0</v>
      </c>
      <c r="AW190" s="229">
        <f t="shared" si="239"/>
        <v>0</v>
      </c>
      <c r="AX190" s="229">
        <f t="shared" si="239"/>
        <v>0</v>
      </c>
      <c r="AY190" s="229">
        <f t="shared" si="239"/>
        <v>0</v>
      </c>
      <c r="AZ190" s="229">
        <f t="shared" si="239"/>
        <v>0</v>
      </c>
      <c r="BA190" s="229">
        <f t="shared" si="239"/>
        <v>0</v>
      </c>
      <c r="BB190" s="229">
        <f t="shared" si="239"/>
        <v>0</v>
      </c>
      <c r="BC190" s="229">
        <f t="shared" si="239"/>
        <v>0</v>
      </c>
      <c r="BD190" s="229">
        <f t="shared" si="239"/>
        <v>0</v>
      </c>
      <c r="BE190" s="229">
        <f t="shared" si="239"/>
        <v>0</v>
      </c>
      <c r="BF190" s="229">
        <f t="shared" si="239"/>
        <v>0</v>
      </c>
      <c r="BG190" s="229">
        <f t="shared" si="239"/>
        <v>0</v>
      </c>
      <c r="BH190" s="229">
        <f t="shared" si="239"/>
        <v>0</v>
      </c>
      <c r="BI190" s="229">
        <f t="shared" si="239"/>
        <v>0</v>
      </c>
      <c r="BJ190" s="229">
        <f t="shared" si="239"/>
        <v>0</v>
      </c>
      <c r="BK190" s="229">
        <f t="shared" si="239"/>
        <v>0</v>
      </c>
      <c r="BL190" s="229">
        <f t="shared" si="239"/>
        <v>0</v>
      </c>
      <c r="BM190" s="229">
        <f t="shared" si="239"/>
        <v>0</v>
      </c>
      <c r="BN190" s="229">
        <f t="shared" si="239"/>
        <v>0</v>
      </c>
      <c r="BO190" s="229">
        <f t="shared" si="239"/>
        <v>0</v>
      </c>
      <c r="BP190" s="229">
        <f t="shared" si="239"/>
        <v>0</v>
      </c>
      <c r="BQ190" s="229">
        <f t="shared" si="239"/>
        <v>0</v>
      </c>
      <c r="BR190" s="229">
        <f t="shared" si="239"/>
        <v>0</v>
      </c>
      <c r="BS190" s="229">
        <f t="shared" si="239"/>
        <v>0</v>
      </c>
      <c r="BT190" s="229">
        <f t="shared" si="239"/>
        <v>0</v>
      </c>
      <c r="BU190" s="229">
        <f t="shared" si="239"/>
        <v>0</v>
      </c>
      <c r="BV190" s="229">
        <f t="shared" si="239"/>
        <v>0</v>
      </c>
      <c r="BW190" s="229">
        <f t="shared" si="239"/>
        <v>0</v>
      </c>
      <c r="BX190" s="229">
        <f t="shared" si="239"/>
        <v>0</v>
      </c>
      <c r="BY190" s="229">
        <f t="shared" si="239"/>
        <v>0</v>
      </c>
      <c r="BZ190" s="229">
        <f t="shared" si="239"/>
        <v>0</v>
      </c>
    </row>
    <row r="191" spans="1:78" s="310" customFormat="1" x14ac:dyDescent="0.2">
      <c r="A191" s="7" t="str">
        <f t="shared" si="235"/>
        <v>Roll-in 5</v>
      </c>
      <c r="B191" s="7">
        <f t="shared" si="235"/>
        <v>1</v>
      </c>
      <c r="C191" s="7">
        <f t="shared" si="228"/>
        <v>29</v>
      </c>
      <c r="D191" s="165">
        <f t="shared" si="226"/>
        <v>44347</v>
      </c>
      <c r="E191" s="68"/>
      <c r="F191" s="77"/>
      <c r="G191" s="229">
        <f t="shared" si="238"/>
        <v>0</v>
      </c>
      <c r="H191" s="229">
        <f t="shared" si="238"/>
        <v>0</v>
      </c>
      <c r="I191" s="229">
        <f t="shared" si="238"/>
        <v>0</v>
      </c>
      <c r="J191" s="229">
        <f t="shared" si="238"/>
        <v>0</v>
      </c>
      <c r="K191" s="229">
        <f t="shared" si="238"/>
        <v>0</v>
      </c>
      <c r="L191" s="229">
        <f t="shared" si="238"/>
        <v>0</v>
      </c>
      <c r="M191" s="229">
        <f t="shared" si="238"/>
        <v>0</v>
      </c>
      <c r="N191" s="229">
        <f t="shared" si="238"/>
        <v>0</v>
      </c>
      <c r="O191" s="229">
        <f t="shared" si="238"/>
        <v>0</v>
      </c>
      <c r="P191" s="229">
        <f t="shared" si="238"/>
        <v>0</v>
      </c>
      <c r="Q191" s="229">
        <f t="shared" si="238"/>
        <v>0</v>
      </c>
      <c r="R191" s="229">
        <f t="shared" si="238"/>
        <v>0</v>
      </c>
      <c r="S191" s="229">
        <f t="shared" si="238"/>
        <v>0</v>
      </c>
      <c r="T191" s="229">
        <f t="shared" si="238"/>
        <v>0</v>
      </c>
      <c r="U191" s="229">
        <f t="shared" si="238"/>
        <v>0</v>
      </c>
      <c r="V191" s="229">
        <f t="shared" si="238"/>
        <v>0</v>
      </c>
      <c r="W191" s="229">
        <f t="shared" si="237"/>
        <v>0</v>
      </c>
      <c r="X191" s="229">
        <f t="shared" si="237"/>
        <v>0</v>
      </c>
      <c r="Y191" s="229">
        <f t="shared" si="237"/>
        <v>0</v>
      </c>
      <c r="Z191" s="229">
        <f t="shared" si="237"/>
        <v>0</v>
      </c>
      <c r="AA191" s="229">
        <f t="shared" si="237"/>
        <v>0</v>
      </c>
      <c r="AB191" s="229">
        <f t="shared" si="237"/>
        <v>0</v>
      </c>
      <c r="AC191" s="229">
        <f t="shared" si="237"/>
        <v>0</v>
      </c>
      <c r="AD191" s="229">
        <f t="shared" si="237"/>
        <v>0</v>
      </c>
      <c r="AE191" s="229">
        <f t="shared" si="240"/>
        <v>0</v>
      </c>
      <c r="AF191" s="229">
        <f t="shared" si="240"/>
        <v>0</v>
      </c>
      <c r="AG191" s="229">
        <f t="shared" si="240"/>
        <v>0</v>
      </c>
      <c r="AH191" s="229">
        <f t="shared" si="240"/>
        <v>0</v>
      </c>
      <c r="AI191" s="229">
        <f t="shared" si="240"/>
        <v>0</v>
      </c>
      <c r="AJ191" s="229">
        <f t="shared" si="240"/>
        <v>0</v>
      </c>
      <c r="AK191" s="229">
        <f t="shared" si="240"/>
        <v>0</v>
      </c>
      <c r="AL191" s="229">
        <f t="shared" si="240"/>
        <v>0</v>
      </c>
      <c r="AM191" s="229">
        <f t="shared" si="240"/>
        <v>0</v>
      </c>
      <c r="AN191" s="229">
        <f t="shared" si="240"/>
        <v>0</v>
      </c>
      <c r="AO191" s="229">
        <f t="shared" si="239"/>
        <v>0</v>
      </c>
      <c r="AP191" s="229">
        <f t="shared" si="239"/>
        <v>0</v>
      </c>
      <c r="AQ191" s="229">
        <f t="shared" si="239"/>
        <v>0</v>
      </c>
      <c r="AR191" s="229">
        <f t="shared" si="239"/>
        <v>0</v>
      </c>
      <c r="AS191" s="229">
        <f t="shared" si="239"/>
        <v>0</v>
      </c>
      <c r="AT191" s="229">
        <f t="shared" si="239"/>
        <v>0</v>
      </c>
      <c r="AU191" s="229">
        <f t="shared" si="239"/>
        <v>0</v>
      </c>
      <c r="AV191" s="229">
        <f t="shared" si="239"/>
        <v>0</v>
      </c>
      <c r="AW191" s="229">
        <f t="shared" si="239"/>
        <v>0</v>
      </c>
      <c r="AX191" s="229">
        <f t="shared" si="239"/>
        <v>0</v>
      </c>
      <c r="AY191" s="229">
        <f t="shared" si="239"/>
        <v>0</v>
      </c>
      <c r="AZ191" s="229">
        <f t="shared" si="239"/>
        <v>0</v>
      </c>
      <c r="BA191" s="229">
        <f t="shared" si="239"/>
        <v>0</v>
      </c>
      <c r="BB191" s="229">
        <f t="shared" si="239"/>
        <v>0</v>
      </c>
      <c r="BC191" s="229">
        <f t="shared" si="239"/>
        <v>0</v>
      </c>
      <c r="BD191" s="229">
        <f t="shared" si="239"/>
        <v>0</v>
      </c>
      <c r="BE191" s="229">
        <f t="shared" si="239"/>
        <v>0</v>
      </c>
      <c r="BF191" s="229">
        <f t="shared" si="239"/>
        <v>0</v>
      </c>
      <c r="BG191" s="229">
        <f t="shared" si="239"/>
        <v>0</v>
      </c>
      <c r="BH191" s="229">
        <f t="shared" si="239"/>
        <v>0</v>
      </c>
      <c r="BI191" s="229">
        <f t="shared" si="239"/>
        <v>0</v>
      </c>
      <c r="BJ191" s="229">
        <f t="shared" si="239"/>
        <v>0</v>
      </c>
      <c r="BK191" s="229">
        <f t="shared" si="239"/>
        <v>0</v>
      </c>
      <c r="BL191" s="229">
        <f t="shared" si="239"/>
        <v>0</v>
      </c>
      <c r="BM191" s="229">
        <f t="shared" si="239"/>
        <v>0</v>
      </c>
      <c r="BN191" s="229">
        <f t="shared" si="239"/>
        <v>0</v>
      </c>
      <c r="BO191" s="229">
        <f t="shared" si="239"/>
        <v>0</v>
      </c>
      <c r="BP191" s="229">
        <f t="shared" si="239"/>
        <v>0</v>
      </c>
      <c r="BQ191" s="229">
        <f t="shared" si="239"/>
        <v>0</v>
      </c>
      <c r="BR191" s="229">
        <f t="shared" si="239"/>
        <v>0</v>
      </c>
      <c r="BS191" s="229">
        <f t="shared" si="239"/>
        <v>0</v>
      </c>
      <c r="BT191" s="229">
        <f t="shared" si="239"/>
        <v>0</v>
      </c>
      <c r="BU191" s="229">
        <f t="shared" si="239"/>
        <v>0</v>
      </c>
      <c r="BV191" s="229">
        <f t="shared" si="239"/>
        <v>0</v>
      </c>
      <c r="BW191" s="229">
        <f t="shared" si="239"/>
        <v>0</v>
      </c>
      <c r="BX191" s="229">
        <f t="shared" si="239"/>
        <v>0</v>
      </c>
      <c r="BY191" s="229">
        <f t="shared" si="239"/>
        <v>0</v>
      </c>
      <c r="BZ191" s="229">
        <f t="shared" si="239"/>
        <v>0</v>
      </c>
    </row>
    <row r="192" spans="1:78" s="310" customFormat="1" x14ac:dyDescent="0.2">
      <c r="A192" s="7" t="str">
        <f t="shared" si="235"/>
        <v>Roll-in 5</v>
      </c>
      <c r="B192" s="7">
        <f t="shared" si="235"/>
        <v>1</v>
      </c>
      <c r="C192" s="7">
        <f t="shared" si="228"/>
        <v>30</v>
      </c>
      <c r="D192" s="165">
        <f t="shared" si="226"/>
        <v>44377</v>
      </c>
      <c r="E192" s="68"/>
      <c r="F192" s="77"/>
      <c r="G192" s="229">
        <f t="shared" si="238"/>
        <v>0</v>
      </c>
      <c r="H192" s="229">
        <f t="shared" si="238"/>
        <v>0</v>
      </c>
      <c r="I192" s="229">
        <f t="shared" si="238"/>
        <v>0</v>
      </c>
      <c r="J192" s="229">
        <f t="shared" si="238"/>
        <v>0</v>
      </c>
      <c r="K192" s="229">
        <f t="shared" si="238"/>
        <v>0</v>
      </c>
      <c r="L192" s="229">
        <f t="shared" si="238"/>
        <v>0</v>
      </c>
      <c r="M192" s="229">
        <f t="shared" si="238"/>
        <v>0</v>
      </c>
      <c r="N192" s="229">
        <f t="shared" si="238"/>
        <v>0</v>
      </c>
      <c r="O192" s="229">
        <f t="shared" si="238"/>
        <v>0</v>
      </c>
      <c r="P192" s="229">
        <f t="shared" si="238"/>
        <v>0</v>
      </c>
      <c r="Q192" s="229">
        <f t="shared" si="238"/>
        <v>0</v>
      </c>
      <c r="R192" s="229">
        <f t="shared" si="238"/>
        <v>0</v>
      </c>
      <c r="S192" s="229">
        <f t="shared" si="238"/>
        <v>0</v>
      </c>
      <c r="T192" s="229">
        <f t="shared" si="238"/>
        <v>0</v>
      </c>
      <c r="U192" s="229">
        <f t="shared" si="238"/>
        <v>0</v>
      </c>
      <c r="V192" s="229">
        <f t="shared" si="238"/>
        <v>0</v>
      </c>
      <c r="W192" s="229">
        <f t="shared" si="237"/>
        <v>0</v>
      </c>
      <c r="X192" s="229">
        <f t="shared" si="237"/>
        <v>0</v>
      </c>
      <c r="Y192" s="229">
        <f t="shared" si="237"/>
        <v>0</v>
      </c>
      <c r="Z192" s="229">
        <f t="shared" si="237"/>
        <v>0</v>
      </c>
      <c r="AA192" s="229">
        <f t="shared" si="237"/>
        <v>0</v>
      </c>
      <c r="AB192" s="229">
        <f t="shared" si="237"/>
        <v>0</v>
      </c>
      <c r="AC192" s="229">
        <f t="shared" si="237"/>
        <v>0</v>
      </c>
      <c r="AD192" s="229">
        <f t="shared" si="237"/>
        <v>0</v>
      </c>
      <c r="AE192" s="229">
        <f t="shared" si="240"/>
        <v>0</v>
      </c>
      <c r="AF192" s="229">
        <f t="shared" si="240"/>
        <v>0</v>
      </c>
      <c r="AG192" s="229">
        <f t="shared" si="240"/>
        <v>0</v>
      </c>
      <c r="AH192" s="229">
        <f t="shared" si="240"/>
        <v>0</v>
      </c>
      <c r="AI192" s="229">
        <f t="shared" si="240"/>
        <v>0</v>
      </c>
      <c r="AJ192" s="229">
        <f t="shared" si="240"/>
        <v>0</v>
      </c>
      <c r="AK192" s="229">
        <f t="shared" si="240"/>
        <v>0</v>
      </c>
      <c r="AL192" s="229">
        <f t="shared" si="240"/>
        <v>0</v>
      </c>
      <c r="AM192" s="229">
        <f t="shared" si="240"/>
        <v>0</v>
      </c>
      <c r="AN192" s="229">
        <f t="shared" si="240"/>
        <v>0</v>
      </c>
      <c r="AO192" s="229">
        <f t="shared" si="239"/>
        <v>0</v>
      </c>
      <c r="AP192" s="229">
        <f t="shared" si="239"/>
        <v>0</v>
      </c>
      <c r="AQ192" s="229">
        <f t="shared" si="239"/>
        <v>0</v>
      </c>
      <c r="AR192" s="229">
        <f t="shared" si="239"/>
        <v>0</v>
      </c>
      <c r="AS192" s="229">
        <f t="shared" si="239"/>
        <v>0</v>
      </c>
      <c r="AT192" s="229">
        <f t="shared" si="239"/>
        <v>0</v>
      </c>
      <c r="AU192" s="229">
        <f t="shared" si="239"/>
        <v>0</v>
      </c>
      <c r="AV192" s="229">
        <f t="shared" si="239"/>
        <v>0</v>
      </c>
      <c r="AW192" s="229">
        <f t="shared" si="239"/>
        <v>0</v>
      </c>
      <c r="AX192" s="229">
        <f t="shared" si="239"/>
        <v>0</v>
      </c>
      <c r="AY192" s="229">
        <f t="shared" si="239"/>
        <v>0</v>
      </c>
      <c r="AZ192" s="229">
        <f t="shared" si="239"/>
        <v>0</v>
      </c>
      <c r="BA192" s="229">
        <f t="shared" si="239"/>
        <v>0</v>
      </c>
      <c r="BB192" s="229">
        <f t="shared" si="239"/>
        <v>0</v>
      </c>
      <c r="BC192" s="229">
        <f t="shared" si="239"/>
        <v>0</v>
      </c>
      <c r="BD192" s="229">
        <f t="shared" si="239"/>
        <v>0</v>
      </c>
      <c r="BE192" s="229">
        <f t="shared" si="239"/>
        <v>0</v>
      </c>
      <c r="BF192" s="229">
        <f t="shared" si="239"/>
        <v>0</v>
      </c>
      <c r="BG192" s="229">
        <f t="shared" si="239"/>
        <v>0</v>
      </c>
      <c r="BH192" s="229">
        <f t="shared" si="239"/>
        <v>0</v>
      </c>
      <c r="BI192" s="229">
        <f t="shared" si="239"/>
        <v>0</v>
      </c>
      <c r="BJ192" s="229">
        <f t="shared" si="239"/>
        <v>0</v>
      </c>
      <c r="BK192" s="229">
        <f t="shared" si="239"/>
        <v>0</v>
      </c>
      <c r="BL192" s="229">
        <f t="shared" si="239"/>
        <v>0</v>
      </c>
      <c r="BM192" s="229">
        <f t="shared" si="239"/>
        <v>0</v>
      </c>
      <c r="BN192" s="229">
        <f t="shared" si="239"/>
        <v>0</v>
      </c>
      <c r="BO192" s="229">
        <f t="shared" si="239"/>
        <v>0</v>
      </c>
      <c r="BP192" s="229">
        <f t="shared" si="239"/>
        <v>0</v>
      </c>
      <c r="BQ192" s="229">
        <f t="shared" si="239"/>
        <v>0</v>
      </c>
      <c r="BR192" s="229">
        <f t="shared" si="239"/>
        <v>0</v>
      </c>
      <c r="BS192" s="229">
        <f t="shared" si="239"/>
        <v>0</v>
      </c>
      <c r="BT192" s="229">
        <f t="shared" si="239"/>
        <v>0</v>
      </c>
      <c r="BU192" s="229">
        <f t="shared" si="239"/>
        <v>0</v>
      </c>
      <c r="BV192" s="229">
        <f t="shared" si="239"/>
        <v>0</v>
      </c>
      <c r="BW192" s="229">
        <f t="shared" si="239"/>
        <v>0</v>
      </c>
      <c r="BX192" s="229">
        <f t="shared" si="239"/>
        <v>0</v>
      </c>
      <c r="BY192" s="229">
        <f t="shared" si="239"/>
        <v>0</v>
      </c>
      <c r="BZ192" s="229">
        <f t="shared" si="239"/>
        <v>0</v>
      </c>
    </row>
    <row r="193" spans="1:78" s="310" customFormat="1" x14ac:dyDescent="0.2">
      <c r="A193" s="7" t="str">
        <f t="shared" si="235"/>
        <v>Roll-in 5</v>
      </c>
      <c r="B193" s="7">
        <f t="shared" si="235"/>
        <v>1</v>
      </c>
      <c r="C193" s="7">
        <f t="shared" si="228"/>
        <v>31</v>
      </c>
      <c r="D193" s="165">
        <f t="shared" si="226"/>
        <v>44408</v>
      </c>
      <c r="E193" s="68"/>
      <c r="F193" s="77"/>
      <c r="G193" s="229">
        <f t="shared" si="238"/>
        <v>0</v>
      </c>
      <c r="H193" s="229">
        <f t="shared" si="238"/>
        <v>0</v>
      </c>
      <c r="I193" s="229">
        <f t="shared" si="238"/>
        <v>0</v>
      </c>
      <c r="J193" s="229">
        <f t="shared" si="238"/>
        <v>0</v>
      </c>
      <c r="K193" s="229">
        <f t="shared" si="238"/>
        <v>0</v>
      </c>
      <c r="L193" s="229">
        <f t="shared" si="238"/>
        <v>0</v>
      </c>
      <c r="M193" s="229">
        <f t="shared" si="238"/>
        <v>0</v>
      </c>
      <c r="N193" s="229">
        <f t="shared" si="238"/>
        <v>0</v>
      </c>
      <c r="O193" s="229">
        <f t="shared" si="238"/>
        <v>0</v>
      </c>
      <c r="P193" s="229">
        <f t="shared" si="238"/>
        <v>0</v>
      </c>
      <c r="Q193" s="229">
        <f t="shared" si="238"/>
        <v>0</v>
      </c>
      <c r="R193" s="229">
        <f t="shared" si="238"/>
        <v>0</v>
      </c>
      <c r="S193" s="229">
        <f t="shared" si="238"/>
        <v>0</v>
      </c>
      <c r="T193" s="229">
        <f t="shared" si="238"/>
        <v>0</v>
      </c>
      <c r="U193" s="229">
        <f t="shared" si="238"/>
        <v>0</v>
      </c>
      <c r="V193" s="229">
        <f t="shared" si="238"/>
        <v>0</v>
      </c>
      <c r="W193" s="229">
        <f t="shared" si="237"/>
        <v>0</v>
      </c>
      <c r="X193" s="229">
        <f t="shared" si="237"/>
        <v>0</v>
      </c>
      <c r="Y193" s="229">
        <f t="shared" si="237"/>
        <v>0</v>
      </c>
      <c r="Z193" s="229">
        <f t="shared" si="237"/>
        <v>0</v>
      </c>
      <c r="AA193" s="229">
        <f t="shared" si="237"/>
        <v>0</v>
      </c>
      <c r="AB193" s="229">
        <f t="shared" si="237"/>
        <v>0</v>
      </c>
      <c r="AC193" s="229">
        <f t="shared" si="237"/>
        <v>0</v>
      </c>
      <c r="AD193" s="229">
        <f t="shared" si="237"/>
        <v>0</v>
      </c>
      <c r="AE193" s="229">
        <f t="shared" si="240"/>
        <v>0</v>
      </c>
      <c r="AF193" s="229">
        <f t="shared" si="240"/>
        <v>0</v>
      </c>
      <c r="AG193" s="229">
        <f t="shared" si="240"/>
        <v>0</v>
      </c>
      <c r="AH193" s="229">
        <f t="shared" si="240"/>
        <v>0</v>
      </c>
      <c r="AI193" s="229">
        <f t="shared" si="240"/>
        <v>0</v>
      </c>
      <c r="AJ193" s="229">
        <f t="shared" si="240"/>
        <v>0</v>
      </c>
      <c r="AK193" s="229">
        <f t="shared" si="240"/>
        <v>0</v>
      </c>
      <c r="AL193" s="229">
        <f t="shared" si="240"/>
        <v>0</v>
      </c>
      <c r="AM193" s="229">
        <f t="shared" si="240"/>
        <v>0</v>
      </c>
      <c r="AN193" s="229">
        <f t="shared" si="240"/>
        <v>0</v>
      </c>
      <c r="AO193" s="229">
        <f t="shared" si="239"/>
        <v>0</v>
      </c>
      <c r="AP193" s="229">
        <f t="shared" si="239"/>
        <v>0</v>
      </c>
      <c r="AQ193" s="229">
        <f t="shared" si="239"/>
        <v>0</v>
      </c>
      <c r="AR193" s="229">
        <f t="shared" si="239"/>
        <v>0</v>
      </c>
      <c r="AS193" s="229">
        <f t="shared" si="239"/>
        <v>0</v>
      </c>
      <c r="AT193" s="229">
        <f t="shared" si="239"/>
        <v>0</v>
      </c>
      <c r="AU193" s="229">
        <f t="shared" si="239"/>
        <v>0</v>
      </c>
      <c r="AV193" s="229">
        <f t="shared" si="239"/>
        <v>0</v>
      </c>
      <c r="AW193" s="229">
        <f t="shared" si="239"/>
        <v>0</v>
      </c>
      <c r="AX193" s="229">
        <f t="shared" si="239"/>
        <v>0</v>
      </c>
      <c r="AY193" s="229">
        <f t="shared" si="239"/>
        <v>0</v>
      </c>
      <c r="AZ193" s="229">
        <f t="shared" ref="AO193:BZ199" si="241">IF($D193=AZ$9,$E193*$G$3/2,IF(AND($C193+$E$3&gt;AZ$8,AZ$9&gt;$D193),$E193*$G$3,0))</f>
        <v>0</v>
      </c>
      <c r="BA193" s="229">
        <f t="shared" si="241"/>
        <v>0</v>
      </c>
      <c r="BB193" s="229">
        <f t="shared" si="241"/>
        <v>0</v>
      </c>
      <c r="BC193" s="229">
        <f t="shared" si="241"/>
        <v>0</v>
      </c>
      <c r="BD193" s="229">
        <f t="shared" si="241"/>
        <v>0</v>
      </c>
      <c r="BE193" s="229">
        <f t="shared" si="241"/>
        <v>0</v>
      </c>
      <c r="BF193" s="229">
        <f t="shared" si="241"/>
        <v>0</v>
      </c>
      <c r="BG193" s="229">
        <f t="shared" si="241"/>
        <v>0</v>
      </c>
      <c r="BH193" s="229">
        <f t="shared" si="241"/>
        <v>0</v>
      </c>
      <c r="BI193" s="229">
        <f t="shared" si="241"/>
        <v>0</v>
      </c>
      <c r="BJ193" s="229">
        <f t="shared" si="241"/>
        <v>0</v>
      </c>
      <c r="BK193" s="229">
        <f t="shared" si="241"/>
        <v>0</v>
      </c>
      <c r="BL193" s="229">
        <f t="shared" si="241"/>
        <v>0</v>
      </c>
      <c r="BM193" s="229">
        <f t="shared" si="241"/>
        <v>0</v>
      </c>
      <c r="BN193" s="229">
        <f t="shared" si="241"/>
        <v>0</v>
      </c>
      <c r="BO193" s="229">
        <f t="shared" si="241"/>
        <v>0</v>
      </c>
      <c r="BP193" s="229">
        <f t="shared" si="241"/>
        <v>0</v>
      </c>
      <c r="BQ193" s="229">
        <f t="shared" si="241"/>
        <v>0</v>
      </c>
      <c r="BR193" s="229">
        <f t="shared" si="241"/>
        <v>0</v>
      </c>
      <c r="BS193" s="229">
        <f t="shared" si="241"/>
        <v>0</v>
      </c>
      <c r="BT193" s="229">
        <f t="shared" si="241"/>
        <v>0</v>
      </c>
      <c r="BU193" s="229">
        <f t="shared" si="241"/>
        <v>0</v>
      </c>
      <c r="BV193" s="229">
        <f t="shared" si="241"/>
        <v>0</v>
      </c>
      <c r="BW193" s="229">
        <f t="shared" si="241"/>
        <v>0</v>
      </c>
      <c r="BX193" s="229">
        <f t="shared" si="241"/>
        <v>0</v>
      </c>
      <c r="BY193" s="229">
        <f t="shared" si="241"/>
        <v>0</v>
      </c>
      <c r="BZ193" s="229">
        <f t="shared" si="241"/>
        <v>0</v>
      </c>
    </row>
    <row r="194" spans="1:78" s="310" customFormat="1" x14ac:dyDescent="0.2">
      <c r="A194" s="7" t="str">
        <f t="shared" si="235"/>
        <v>Roll-in 5</v>
      </c>
      <c r="B194" s="7">
        <f t="shared" si="235"/>
        <v>1</v>
      </c>
      <c r="C194" s="7">
        <f t="shared" si="228"/>
        <v>32</v>
      </c>
      <c r="D194" s="165">
        <f t="shared" si="226"/>
        <v>44439</v>
      </c>
      <c r="E194" s="68"/>
      <c r="F194" s="77"/>
      <c r="G194" s="229">
        <f t="shared" si="238"/>
        <v>0</v>
      </c>
      <c r="H194" s="229">
        <f t="shared" si="238"/>
        <v>0</v>
      </c>
      <c r="I194" s="229">
        <f t="shared" si="238"/>
        <v>0</v>
      </c>
      <c r="J194" s="229">
        <f t="shared" si="238"/>
        <v>0</v>
      </c>
      <c r="K194" s="229">
        <f t="shared" si="238"/>
        <v>0</v>
      </c>
      <c r="L194" s="229">
        <f t="shared" si="238"/>
        <v>0</v>
      </c>
      <c r="M194" s="229">
        <f t="shared" si="238"/>
        <v>0</v>
      </c>
      <c r="N194" s="229">
        <f t="shared" si="238"/>
        <v>0</v>
      </c>
      <c r="O194" s="229">
        <f t="shared" si="238"/>
        <v>0</v>
      </c>
      <c r="P194" s="229">
        <f t="shared" si="238"/>
        <v>0</v>
      </c>
      <c r="Q194" s="229">
        <f t="shared" si="238"/>
        <v>0</v>
      </c>
      <c r="R194" s="229">
        <f t="shared" si="238"/>
        <v>0</v>
      </c>
      <c r="S194" s="229">
        <f t="shared" si="238"/>
        <v>0</v>
      </c>
      <c r="T194" s="229">
        <f t="shared" si="238"/>
        <v>0</v>
      </c>
      <c r="U194" s="229">
        <f t="shared" si="238"/>
        <v>0</v>
      </c>
      <c r="V194" s="229">
        <f t="shared" si="238"/>
        <v>0</v>
      </c>
      <c r="W194" s="229">
        <f t="shared" si="237"/>
        <v>0</v>
      </c>
      <c r="X194" s="229">
        <f t="shared" si="237"/>
        <v>0</v>
      </c>
      <c r="Y194" s="229">
        <f t="shared" si="237"/>
        <v>0</v>
      </c>
      <c r="Z194" s="229">
        <f t="shared" si="237"/>
        <v>0</v>
      </c>
      <c r="AA194" s="229">
        <f t="shared" si="237"/>
        <v>0</v>
      </c>
      <c r="AB194" s="229">
        <f t="shared" si="237"/>
        <v>0</v>
      </c>
      <c r="AC194" s="229">
        <f t="shared" si="237"/>
        <v>0</v>
      </c>
      <c r="AD194" s="229">
        <f t="shared" si="237"/>
        <v>0</v>
      </c>
      <c r="AE194" s="229">
        <f t="shared" si="240"/>
        <v>0</v>
      </c>
      <c r="AF194" s="229">
        <f t="shared" si="240"/>
        <v>0</v>
      </c>
      <c r="AG194" s="229">
        <f t="shared" si="240"/>
        <v>0</v>
      </c>
      <c r="AH194" s="229">
        <f t="shared" si="240"/>
        <v>0</v>
      </c>
      <c r="AI194" s="229">
        <f t="shared" si="240"/>
        <v>0</v>
      </c>
      <c r="AJ194" s="229">
        <f t="shared" si="240"/>
        <v>0</v>
      </c>
      <c r="AK194" s="229">
        <f t="shared" si="240"/>
        <v>0</v>
      </c>
      <c r="AL194" s="229">
        <f t="shared" si="240"/>
        <v>0</v>
      </c>
      <c r="AM194" s="229">
        <f t="shared" si="240"/>
        <v>0</v>
      </c>
      <c r="AN194" s="229">
        <f t="shared" si="240"/>
        <v>0</v>
      </c>
      <c r="AO194" s="229">
        <f t="shared" si="241"/>
        <v>0</v>
      </c>
      <c r="AP194" s="229">
        <f t="shared" si="241"/>
        <v>0</v>
      </c>
      <c r="AQ194" s="229">
        <f t="shared" si="241"/>
        <v>0</v>
      </c>
      <c r="AR194" s="229">
        <f t="shared" si="241"/>
        <v>0</v>
      </c>
      <c r="AS194" s="229">
        <f t="shared" si="241"/>
        <v>0</v>
      </c>
      <c r="AT194" s="229">
        <f t="shared" si="241"/>
        <v>0</v>
      </c>
      <c r="AU194" s="229">
        <f t="shared" si="241"/>
        <v>0</v>
      </c>
      <c r="AV194" s="229">
        <f t="shared" si="241"/>
        <v>0</v>
      </c>
      <c r="AW194" s="229">
        <f t="shared" si="241"/>
        <v>0</v>
      </c>
      <c r="AX194" s="229">
        <f t="shared" si="241"/>
        <v>0</v>
      </c>
      <c r="AY194" s="229">
        <f t="shared" si="241"/>
        <v>0</v>
      </c>
      <c r="AZ194" s="229">
        <f t="shared" si="241"/>
        <v>0</v>
      </c>
      <c r="BA194" s="229">
        <f t="shared" si="241"/>
        <v>0</v>
      </c>
      <c r="BB194" s="229">
        <f t="shared" si="241"/>
        <v>0</v>
      </c>
      <c r="BC194" s="229">
        <f t="shared" si="241"/>
        <v>0</v>
      </c>
      <c r="BD194" s="229">
        <f t="shared" si="241"/>
        <v>0</v>
      </c>
      <c r="BE194" s="229">
        <f t="shared" si="241"/>
        <v>0</v>
      </c>
      <c r="BF194" s="229">
        <f t="shared" si="241"/>
        <v>0</v>
      </c>
      <c r="BG194" s="229">
        <f t="shared" si="241"/>
        <v>0</v>
      </c>
      <c r="BH194" s="229">
        <f t="shared" si="241"/>
        <v>0</v>
      </c>
      <c r="BI194" s="229">
        <f t="shared" si="241"/>
        <v>0</v>
      </c>
      <c r="BJ194" s="229">
        <f t="shared" si="241"/>
        <v>0</v>
      </c>
      <c r="BK194" s="229">
        <f t="shared" si="241"/>
        <v>0</v>
      </c>
      <c r="BL194" s="229">
        <f t="shared" si="241"/>
        <v>0</v>
      </c>
      <c r="BM194" s="229">
        <f t="shared" si="241"/>
        <v>0</v>
      </c>
      <c r="BN194" s="229">
        <f t="shared" si="241"/>
        <v>0</v>
      </c>
      <c r="BO194" s="229">
        <f t="shared" si="241"/>
        <v>0</v>
      </c>
      <c r="BP194" s="229">
        <f t="shared" si="241"/>
        <v>0</v>
      </c>
      <c r="BQ194" s="229">
        <f t="shared" si="241"/>
        <v>0</v>
      </c>
      <c r="BR194" s="229">
        <f t="shared" si="241"/>
        <v>0</v>
      </c>
      <c r="BS194" s="229">
        <f t="shared" si="241"/>
        <v>0</v>
      </c>
      <c r="BT194" s="229">
        <f t="shared" si="241"/>
        <v>0</v>
      </c>
      <c r="BU194" s="229">
        <f t="shared" si="241"/>
        <v>0</v>
      </c>
      <c r="BV194" s="229">
        <f t="shared" si="241"/>
        <v>0</v>
      </c>
      <c r="BW194" s="229">
        <f t="shared" si="241"/>
        <v>0</v>
      </c>
      <c r="BX194" s="229">
        <f t="shared" si="241"/>
        <v>0</v>
      </c>
      <c r="BY194" s="229">
        <f t="shared" si="241"/>
        <v>0</v>
      </c>
      <c r="BZ194" s="229">
        <f t="shared" si="241"/>
        <v>0</v>
      </c>
    </row>
    <row r="195" spans="1:78" s="310" customFormat="1" x14ac:dyDescent="0.2">
      <c r="A195" s="7" t="str">
        <f t="shared" si="235"/>
        <v>Roll-in 6</v>
      </c>
      <c r="B195" s="7">
        <f t="shared" si="235"/>
        <v>1</v>
      </c>
      <c r="C195" s="7">
        <f t="shared" si="228"/>
        <v>33</v>
      </c>
      <c r="D195" s="165">
        <f t="shared" si="226"/>
        <v>44469</v>
      </c>
      <c r="E195" s="68"/>
      <c r="F195" s="77"/>
      <c r="G195" s="229">
        <f t="shared" si="238"/>
        <v>0</v>
      </c>
      <c r="H195" s="229">
        <f t="shared" si="238"/>
        <v>0</v>
      </c>
      <c r="I195" s="229">
        <f t="shared" si="238"/>
        <v>0</v>
      </c>
      <c r="J195" s="229">
        <f t="shared" si="238"/>
        <v>0</v>
      </c>
      <c r="K195" s="229">
        <f t="shared" si="238"/>
        <v>0</v>
      </c>
      <c r="L195" s="229">
        <f t="shared" si="238"/>
        <v>0</v>
      </c>
      <c r="M195" s="229">
        <f t="shared" si="238"/>
        <v>0</v>
      </c>
      <c r="N195" s="229">
        <f t="shared" si="238"/>
        <v>0</v>
      </c>
      <c r="O195" s="229">
        <f t="shared" si="238"/>
        <v>0</v>
      </c>
      <c r="P195" s="229">
        <f t="shared" si="238"/>
        <v>0</v>
      </c>
      <c r="Q195" s="229">
        <f t="shared" si="238"/>
        <v>0</v>
      </c>
      <c r="R195" s="229">
        <f t="shared" si="238"/>
        <v>0</v>
      </c>
      <c r="S195" s="229">
        <f t="shared" si="238"/>
        <v>0</v>
      </c>
      <c r="T195" s="229">
        <f t="shared" si="238"/>
        <v>0</v>
      </c>
      <c r="U195" s="229">
        <f t="shared" si="238"/>
        <v>0</v>
      </c>
      <c r="V195" s="229">
        <f t="shared" si="238"/>
        <v>0</v>
      </c>
      <c r="W195" s="229">
        <f t="shared" si="237"/>
        <v>0</v>
      </c>
      <c r="X195" s="229">
        <f t="shared" si="237"/>
        <v>0</v>
      </c>
      <c r="Y195" s="229">
        <f t="shared" si="237"/>
        <v>0</v>
      </c>
      <c r="Z195" s="229">
        <f t="shared" si="237"/>
        <v>0</v>
      </c>
      <c r="AA195" s="229">
        <f t="shared" si="237"/>
        <v>0</v>
      </c>
      <c r="AB195" s="229">
        <f t="shared" si="237"/>
        <v>0</v>
      </c>
      <c r="AC195" s="229">
        <f t="shared" si="237"/>
        <v>0</v>
      </c>
      <c r="AD195" s="229">
        <f t="shared" si="237"/>
        <v>0</v>
      </c>
      <c r="AE195" s="229">
        <f t="shared" si="240"/>
        <v>0</v>
      </c>
      <c r="AF195" s="229">
        <f t="shared" si="240"/>
        <v>0</v>
      </c>
      <c r="AG195" s="229">
        <f t="shared" si="240"/>
        <v>0</v>
      </c>
      <c r="AH195" s="229">
        <f t="shared" si="240"/>
        <v>0</v>
      </c>
      <c r="AI195" s="229">
        <f t="shared" si="240"/>
        <v>0</v>
      </c>
      <c r="AJ195" s="229">
        <f t="shared" si="240"/>
        <v>0</v>
      </c>
      <c r="AK195" s="229">
        <f t="shared" si="240"/>
        <v>0</v>
      </c>
      <c r="AL195" s="229">
        <f t="shared" si="240"/>
        <v>0</v>
      </c>
      <c r="AM195" s="229">
        <f t="shared" si="240"/>
        <v>0</v>
      </c>
      <c r="AN195" s="229">
        <f t="shared" si="240"/>
        <v>0</v>
      </c>
      <c r="AO195" s="229">
        <f t="shared" si="241"/>
        <v>0</v>
      </c>
      <c r="AP195" s="229">
        <f t="shared" si="241"/>
        <v>0</v>
      </c>
      <c r="AQ195" s="229">
        <f t="shared" si="241"/>
        <v>0</v>
      </c>
      <c r="AR195" s="229">
        <f t="shared" si="241"/>
        <v>0</v>
      </c>
      <c r="AS195" s="229">
        <f t="shared" si="241"/>
        <v>0</v>
      </c>
      <c r="AT195" s="229">
        <f t="shared" si="241"/>
        <v>0</v>
      </c>
      <c r="AU195" s="229">
        <f t="shared" si="241"/>
        <v>0</v>
      </c>
      <c r="AV195" s="229">
        <f t="shared" si="241"/>
        <v>0</v>
      </c>
      <c r="AW195" s="229">
        <f t="shared" si="241"/>
        <v>0</v>
      </c>
      <c r="AX195" s="229">
        <f t="shared" si="241"/>
        <v>0</v>
      </c>
      <c r="AY195" s="229">
        <f t="shared" si="241"/>
        <v>0</v>
      </c>
      <c r="AZ195" s="229">
        <f t="shared" si="241"/>
        <v>0</v>
      </c>
      <c r="BA195" s="229">
        <f t="shared" si="241"/>
        <v>0</v>
      </c>
      <c r="BB195" s="229">
        <f t="shared" si="241"/>
        <v>0</v>
      </c>
      <c r="BC195" s="229">
        <f t="shared" si="241"/>
        <v>0</v>
      </c>
      <c r="BD195" s="229">
        <f t="shared" si="241"/>
        <v>0</v>
      </c>
      <c r="BE195" s="229">
        <f t="shared" si="241"/>
        <v>0</v>
      </c>
      <c r="BF195" s="229">
        <f t="shared" si="241"/>
        <v>0</v>
      </c>
      <c r="BG195" s="229">
        <f t="shared" si="241"/>
        <v>0</v>
      </c>
      <c r="BH195" s="229">
        <f t="shared" si="241"/>
        <v>0</v>
      </c>
      <c r="BI195" s="229">
        <f t="shared" si="241"/>
        <v>0</v>
      </c>
      <c r="BJ195" s="229">
        <f t="shared" si="241"/>
        <v>0</v>
      </c>
      <c r="BK195" s="229">
        <f t="shared" si="241"/>
        <v>0</v>
      </c>
      <c r="BL195" s="229">
        <f t="shared" si="241"/>
        <v>0</v>
      </c>
      <c r="BM195" s="229">
        <f t="shared" si="241"/>
        <v>0</v>
      </c>
      <c r="BN195" s="229">
        <f t="shared" si="241"/>
        <v>0</v>
      </c>
      <c r="BO195" s="229">
        <f t="shared" si="241"/>
        <v>0</v>
      </c>
      <c r="BP195" s="229">
        <f t="shared" si="241"/>
        <v>0</v>
      </c>
      <c r="BQ195" s="229">
        <f t="shared" si="241"/>
        <v>0</v>
      </c>
      <c r="BR195" s="229">
        <f t="shared" si="241"/>
        <v>0</v>
      </c>
      <c r="BS195" s="229">
        <f t="shared" si="241"/>
        <v>0</v>
      </c>
      <c r="BT195" s="229">
        <f t="shared" si="241"/>
        <v>0</v>
      </c>
      <c r="BU195" s="229">
        <f t="shared" si="241"/>
        <v>0</v>
      </c>
      <c r="BV195" s="229">
        <f t="shared" si="241"/>
        <v>0</v>
      </c>
      <c r="BW195" s="229">
        <f t="shared" si="241"/>
        <v>0</v>
      </c>
      <c r="BX195" s="229">
        <f t="shared" si="241"/>
        <v>0</v>
      </c>
      <c r="BY195" s="229">
        <f t="shared" si="241"/>
        <v>0</v>
      </c>
      <c r="BZ195" s="229">
        <f t="shared" si="241"/>
        <v>0</v>
      </c>
    </row>
    <row r="196" spans="1:78" s="310" customFormat="1" x14ac:dyDescent="0.2">
      <c r="A196" s="7" t="str">
        <f t="shared" si="235"/>
        <v>Roll-in 6</v>
      </c>
      <c r="B196" s="7">
        <f t="shared" si="235"/>
        <v>1</v>
      </c>
      <c r="C196" s="7">
        <f t="shared" si="228"/>
        <v>34</v>
      </c>
      <c r="D196" s="165">
        <f t="shared" ref="D196:D222" si="242">D45</f>
        <v>44500</v>
      </c>
      <c r="E196" s="68"/>
      <c r="F196" s="77"/>
      <c r="G196" s="229">
        <f t="shared" si="238"/>
        <v>0</v>
      </c>
      <c r="H196" s="229">
        <f t="shared" si="238"/>
        <v>0</v>
      </c>
      <c r="I196" s="229">
        <f t="shared" si="238"/>
        <v>0</v>
      </c>
      <c r="J196" s="229">
        <f t="shared" si="238"/>
        <v>0</v>
      </c>
      <c r="K196" s="229">
        <f t="shared" si="238"/>
        <v>0</v>
      </c>
      <c r="L196" s="229">
        <f t="shared" si="238"/>
        <v>0</v>
      </c>
      <c r="M196" s="229">
        <f t="shared" si="238"/>
        <v>0</v>
      </c>
      <c r="N196" s="229">
        <f t="shared" si="238"/>
        <v>0</v>
      </c>
      <c r="O196" s="229">
        <f t="shared" si="238"/>
        <v>0</v>
      </c>
      <c r="P196" s="229">
        <f t="shared" si="238"/>
        <v>0</v>
      </c>
      <c r="Q196" s="229">
        <f t="shared" si="238"/>
        <v>0</v>
      </c>
      <c r="R196" s="229">
        <f t="shared" si="238"/>
        <v>0</v>
      </c>
      <c r="S196" s="229">
        <f t="shared" si="238"/>
        <v>0</v>
      </c>
      <c r="T196" s="229">
        <f t="shared" si="238"/>
        <v>0</v>
      </c>
      <c r="U196" s="229">
        <f t="shared" si="238"/>
        <v>0</v>
      </c>
      <c r="V196" s="229">
        <f t="shared" si="238"/>
        <v>0</v>
      </c>
      <c r="W196" s="229">
        <f t="shared" si="237"/>
        <v>0</v>
      </c>
      <c r="X196" s="229">
        <f t="shared" si="237"/>
        <v>0</v>
      </c>
      <c r="Y196" s="229">
        <f t="shared" si="237"/>
        <v>0</v>
      </c>
      <c r="Z196" s="229">
        <f t="shared" si="237"/>
        <v>0</v>
      </c>
      <c r="AA196" s="229">
        <f t="shared" si="237"/>
        <v>0</v>
      </c>
      <c r="AB196" s="229">
        <f t="shared" si="237"/>
        <v>0</v>
      </c>
      <c r="AC196" s="229">
        <f t="shared" si="237"/>
        <v>0</v>
      </c>
      <c r="AD196" s="229">
        <f t="shared" si="237"/>
        <v>0</v>
      </c>
      <c r="AE196" s="229">
        <f t="shared" si="240"/>
        <v>0</v>
      </c>
      <c r="AF196" s="229">
        <f t="shared" si="240"/>
        <v>0</v>
      </c>
      <c r="AG196" s="229">
        <f t="shared" si="240"/>
        <v>0</v>
      </c>
      <c r="AH196" s="229">
        <f t="shared" si="240"/>
        <v>0</v>
      </c>
      <c r="AI196" s="229">
        <f t="shared" si="240"/>
        <v>0</v>
      </c>
      <c r="AJ196" s="229">
        <f t="shared" si="240"/>
        <v>0</v>
      </c>
      <c r="AK196" s="229">
        <f t="shared" si="240"/>
        <v>0</v>
      </c>
      <c r="AL196" s="229">
        <f t="shared" si="240"/>
        <v>0</v>
      </c>
      <c r="AM196" s="229">
        <f t="shared" si="240"/>
        <v>0</v>
      </c>
      <c r="AN196" s="229">
        <f t="shared" si="240"/>
        <v>0</v>
      </c>
      <c r="AO196" s="229">
        <f t="shared" si="241"/>
        <v>0</v>
      </c>
      <c r="AP196" s="229">
        <f t="shared" si="241"/>
        <v>0</v>
      </c>
      <c r="AQ196" s="229">
        <f t="shared" si="241"/>
        <v>0</v>
      </c>
      <c r="AR196" s="229">
        <f t="shared" si="241"/>
        <v>0</v>
      </c>
      <c r="AS196" s="229">
        <f t="shared" si="241"/>
        <v>0</v>
      </c>
      <c r="AT196" s="229">
        <f t="shared" si="241"/>
        <v>0</v>
      </c>
      <c r="AU196" s="229">
        <f t="shared" si="241"/>
        <v>0</v>
      </c>
      <c r="AV196" s="229">
        <f t="shared" si="241"/>
        <v>0</v>
      </c>
      <c r="AW196" s="229">
        <f t="shared" si="241"/>
        <v>0</v>
      </c>
      <c r="AX196" s="229">
        <f t="shared" si="241"/>
        <v>0</v>
      </c>
      <c r="AY196" s="229">
        <f t="shared" si="241"/>
        <v>0</v>
      </c>
      <c r="AZ196" s="229">
        <f t="shared" si="241"/>
        <v>0</v>
      </c>
      <c r="BA196" s="229">
        <f t="shared" si="241"/>
        <v>0</v>
      </c>
      <c r="BB196" s="229">
        <f t="shared" si="241"/>
        <v>0</v>
      </c>
      <c r="BC196" s="229">
        <f t="shared" si="241"/>
        <v>0</v>
      </c>
      <c r="BD196" s="229">
        <f t="shared" si="241"/>
        <v>0</v>
      </c>
      <c r="BE196" s="229">
        <f t="shared" si="241"/>
        <v>0</v>
      </c>
      <c r="BF196" s="229">
        <f t="shared" si="241"/>
        <v>0</v>
      </c>
      <c r="BG196" s="229">
        <f t="shared" si="241"/>
        <v>0</v>
      </c>
      <c r="BH196" s="229">
        <f t="shared" si="241"/>
        <v>0</v>
      </c>
      <c r="BI196" s="229">
        <f t="shared" si="241"/>
        <v>0</v>
      </c>
      <c r="BJ196" s="229">
        <f t="shared" si="241"/>
        <v>0</v>
      </c>
      <c r="BK196" s="229">
        <f t="shared" si="241"/>
        <v>0</v>
      </c>
      <c r="BL196" s="229">
        <f t="shared" si="241"/>
        <v>0</v>
      </c>
      <c r="BM196" s="229">
        <f t="shared" si="241"/>
        <v>0</v>
      </c>
      <c r="BN196" s="229">
        <f t="shared" si="241"/>
        <v>0</v>
      </c>
      <c r="BO196" s="229">
        <f t="shared" si="241"/>
        <v>0</v>
      </c>
      <c r="BP196" s="229">
        <f t="shared" si="241"/>
        <v>0</v>
      </c>
      <c r="BQ196" s="229">
        <f t="shared" si="241"/>
        <v>0</v>
      </c>
      <c r="BR196" s="229">
        <f t="shared" si="241"/>
        <v>0</v>
      </c>
      <c r="BS196" s="229">
        <f t="shared" si="241"/>
        <v>0</v>
      </c>
      <c r="BT196" s="229">
        <f t="shared" si="241"/>
        <v>0</v>
      </c>
      <c r="BU196" s="229">
        <f t="shared" si="241"/>
        <v>0</v>
      </c>
      <c r="BV196" s="229">
        <f t="shared" si="241"/>
        <v>0</v>
      </c>
      <c r="BW196" s="229">
        <f t="shared" si="241"/>
        <v>0</v>
      </c>
      <c r="BX196" s="229">
        <f t="shared" si="241"/>
        <v>0</v>
      </c>
      <c r="BY196" s="229">
        <f t="shared" si="241"/>
        <v>0</v>
      </c>
      <c r="BZ196" s="229">
        <f t="shared" si="241"/>
        <v>0</v>
      </c>
    </row>
    <row r="197" spans="1:78" s="310" customFormat="1" x14ac:dyDescent="0.2">
      <c r="A197" s="7" t="str">
        <f t="shared" si="235"/>
        <v>Roll-in 6</v>
      </c>
      <c r="B197" s="7">
        <f t="shared" si="235"/>
        <v>1</v>
      </c>
      <c r="C197" s="7">
        <f t="shared" si="228"/>
        <v>35</v>
      </c>
      <c r="D197" s="165">
        <f t="shared" si="242"/>
        <v>44530</v>
      </c>
      <c r="E197" s="68"/>
      <c r="F197" s="77"/>
      <c r="G197" s="229">
        <f t="shared" si="238"/>
        <v>0</v>
      </c>
      <c r="H197" s="229">
        <f t="shared" si="238"/>
        <v>0</v>
      </c>
      <c r="I197" s="229">
        <f t="shared" si="238"/>
        <v>0</v>
      </c>
      <c r="J197" s="229">
        <f t="shared" si="238"/>
        <v>0</v>
      </c>
      <c r="K197" s="229">
        <f t="shared" si="238"/>
        <v>0</v>
      </c>
      <c r="L197" s="229">
        <f t="shared" si="238"/>
        <v>0</v>
      </c>
      <c r="M197" s="229">
        <f t="shared" si="238"/>
        <v>0</v>
      </c>
      <c r="N197" s="229">
        <f t="shared" si="238"/>
        <v>0</v>
      </c>
      <c r="O197" s="229">
        <f t="shared" si="238"/>
        <v>0</v>
      </c>
      <c r="P197" s="229">
        <f t="shared" si="238"/>
        <v>0</v>
      </c>
      <c r="Q197" s="229">
        <f t="shared" si="238"/>
        <v>0</v>
      </c>
      <c r="R197" s="229">
        <f t="shared" si="238"/>
        <v>0</v>
      </c>
      <c r="S197" s="229">
        <f t="shared" si="238"/>
        <v>0</v>
      </c>
      <c r="T197" s="229">
        <f t="shared" si="238"/>
        <v>0</v>
      </c>
      <c r="U197" s="229">
        <f t="shared" si="238"/>
        <v>0</v>
      </c>
      <c r="V197" s="229">
        <f t="shared" si="238"/>
        <v>0</v>
      </c>
      <c r="W197" s="229">
        <f t="shared" si="237"/>
        <v>0</v>
      </c>
      <c r="X197" s="229">
        <f t="shared" si="237"/>
        <v>0</v>
      </c>
      <c r="Y197" s="229">
        <f t="shared" si="237"/>
        <v>0</v>
      </c>
      <c r="Z197" s="229">
        <f t="shared" si="237"/>
        <v>0</v>
      </c>
      <c r="AA197" s="229">
        <f t="shared" si="237"/>
        <v>0</v>
      </c>
      <c r="AB197" s="229">
        <f t="shared" si="237"/>
        <v>0</v>
      </c>
      <c r="AC197" s="229">
        <f t="shared" si="237"/>
        <v>0</v>
      </c>
      <c r="AD197" s="229">
        <f t="shared" si="237"/>
        <v>0</v>
      </c>
      <c r="AE197" s="229">
        <f t="shared" si="240"/>
        <v>0</v>
      </c>
      <c r="AF197" s="229">
        <f t="shared" si="240"/>
        <v>0</v>
      </c>
      <c r="AG197" s="229">
        <f t="shared" si="240"/>
        <v>0</v>
      </c>
      <c r="AH197" s="229">
        <f t="shared" si="240"/>
        <v>0</v>
      </c>
      <c r="AI197" s="229">
        <f t="shared" si="240"/>
        <v>0</v>
      </c>
      <c r="AJ197" s="229">
        <f t="shared" si="240"/>
        <v>0</v>
      </c>
      <c r="AK197" s="229">
        <f t="shared" si="240"/>
        <v>0</v>
      </c>
      <c r="AL197" s="229">
        <f t="shared" si="240"/>
        <v>0</v>
      </c>
      <c r="AM197" s="229">
        <f t="shared" si="240"/>
        <v>0</v>
      </c>
      <c r="AN197" s="229">
        <f t="shared" si="240"/>
        <v>0</v>
      </c>
      <c r="AO197" s="229">
        <f t="shared" si="241"/>
        <v>0</v>
      </c>
      <c r="AP197" s="229">
        <f t="shared" si="241"/>
        <v>0</v>
      </c>
      <c r="AQ197" s="229">
        <f t="shared" si="241"/>
        <v>0</v>
      </c>
      <c r="AR197" s="229">
        <f t="shared" si="241"/>
        <v>0</v>
      </c>
      <c r="AS197" s="229">
        <f t="shared" si="241"/>
        <v>0</v>
      </c>
      <c r="AT197" s="229">
        <f t="shared" si="241"/>
        <v>0</v>
      </c>
      <c r="AU197" s="229">
        <f t="shared" si="241"/>
        <v>0</v>
      </c>
      <c r="AV197" s="229">
        <f t="shared" si="241"/>
        <v>0</v>
      </c>
      <c r="AW197" s="229">
        <f t="shared" si="241"/>
        <v>0</v>
      </c>
      <c r="AX197" s="229">
        <f t="shared" si="241"/>
        <v>0</v>
      </c>
      <c r="AY197" s="229">
        <f t="shared" si="241"/>
        <v>0</v>
      </c>
      <c r="AZ197" s="229">
        <f t="shared" si="241"/>
        <v>0</v>
      </c>
      <c r="BA197" s="229">
        <f t="shared" si="241"/>
        <v>0</v>
      </c>
      <c r="BB197" s="229">
        <f t="shared" si="241"/>
        <v>0</v>
      </c>
      <c r="BC197" s="229">
        <f t="shared" si="241"/>
        <v>0</v>
      </c>
      <c r="BD197" s="229">
        <f t="shared" si="241"/>
        <v>0</v>
      </c>
      <c r="BE197" s="229">
        <f t="shared" si="241"/>
        <v>0</v>
      </c>
      <c r="BF197" s="229">
        <f t="shared" si="241"/>
        <v>0</v>
      </c>
      <c r="BG197" s="229">
        <f t="shared" si="241"/>
        <v>0</v>
      </c>
      <c r="BH197" s="229">
        <f t="shared" si="241"/>
        <v>0</v>
      </c>
      <c r="BI197" s="229">
        <f t="shared" si="241"/>
        <v>0</v>
      </c>
      <c r="BJ197" s="229">
        <f t="shared" si="241"/>
        <v>0</v>
      </c>
      <c r="BK197" s="229">
        <f t="shared" si="241"/>
        <v>0</v>
      </c>
      <c r="BL197" s="229">
        <f t="shared" si="241"/>
        <v>0</v>
      </c>
      <c r="BM197" s="229">
        <f t="shared" si="241"/>
        <v>0</v>
      </c>
      <c r="BN197" s="229">
        <f t="shared" si="241"/>
        <v>0</v>
      </c>
      <c r="BO197" s="229">
        <f t="shared" si="241"/>
        <v>0</v>
      </c>
      <c r="BP197" s="229">
        <f t="shared" si="241"/>
        <v>0</v>
      </c>
      <c r="BQ197" s="229">
        <f t="shared" si="241"/>
        <v>0</v>
      </c>
      <c r="BR197" s="229">
        <f t="shared" si="241"/>
        <v>0</v>
      </c>
      <c r="BS197" s="229">
        <f t="shared" si="241"/>
        <v>0</v>
      </c>
      <c r="BT197" s="229">
        <f t="shared" si="241"/>
        <v>0</v>
      </c>
      <c r="BU197" s="229">
        <f t="shared" si="241"/>
        <v>0</v>
      </c>
      <c r="BV197" s="229">
        <f t="shared" si="241"/>
        <v>0</v>
      </c>
      <c r="BW197" s="229">
        <f t="shared" si="241"/>
        <v>0</v>
      </c>
      <c r="BX197" s="229">
        <f t="shared" si="241"/>
        <v>0</v>
      </c>
      <c r="BY197" s="229">
        <f t="shared" si="241"/>
        <v>0</v>
      </c>
      <c r="BZ197" s="229">
        <f t="shared" si="241"/>
        <v>0</v>
      </c>
    </row>
    <row r="198" spans="1:78" s="310" customFormat="1" x14ac:dyDescent="0.2">
      <c r="A198" s="7" t="str">
        <f t="shared" si="235"/>
        <v>Roll-in 6</v>
      </c>
      <c r="B198" s="7">
        <f t="shared" si="235"/>
        <v>0</v>
      </c>
      <c r="C198" s="7">
        <f t="shared" si="228"/>
        <v>36</v>
      </c>
      <c r="D198" s="165">
        <f t="shared" si="242"/>
        <v>44561</v>
      </c>
      <c r="E198" s="68"/>
      <c r="F198" s="77"/>
      <c r="G198" s="229">
        <f t="shared" si="238"/>
        <v>0</v>
      </c>
      <c r="H198" s="229">
        <f t="shared" si="238"/>
        <v>0</v>
      </c>
      <c r="I198" s="229">
        <f t="shared" si="238"/>
        <v>0</v>
      </c>
      <c r="J198" s="229">
        <f t="shared" si="238"/>
        <v>0</v>
      </c>
      <c r="K198" s="229">
        <f t="shared" si="238"/>
        <v>0</v>
      </c>
      <c r="L198" s="229">
        <f t="shared" si="238"/>
        <v>0</v>
      </c>
      <c r="M198" s="229">
        <f t="shared" si="238"/>
        <v>0</v>
      </c>
      <c r="N198" s="229">
        <f t="shared" si="238"/>
        <v>0</v>
      </c>
      <c r="O198" s="229">
        <f t="shared" si="238"/>
        <v>0</v>
      </c>
      <c r="P198" s="229">
        <f t="shared" si="238"/>
        <v>0</v>
      </c>
      <c r="Q198" s="229">
        <f t="shared" si="238"/>
        <v>0</v>
      </c>
      <c r="R198" s="229">
        <f t="shared" si="238"/>
        <v>0</v>
      </c>
      <c r="S198" s="229">
        <f t="shared" si="238"/>
        <v>0</v>
      </c>
      <c r="T198" s="229">
        <f t="shared" si="238"/>
        <v>0</v>
      </c>
      <c r="U198" s="229">
        <f t="shared" si="238"/>
        <v>0</v>
      </c>
      <c r="V198" s="229">
        <f t="shared" si="238"/>
        <v>0</v>
      </c>
      <c r="W198" s="229">
        <f t="shared" si="237"/>
        <v>0</v>
      </c>
      <c r="X198" s="229">
        <f t="shared" si="237"/>
        <v>0</v>
      </c>
      <c r="Y198" s="229">
        <f t="shared" si="237"/>
        <v>0</v>
      </c>
      <c r="Z198" s="229">
        <f t="shared" si="237"/>
        <v>0</v>
      </c>
      <c r="AA198" s="229">
        <f t="shared" si="237"/>
        <v>0</v>
      </c>
      <c r="AB198" s="229">
        <f t="shared" si="237"/>
        <v>0</v>
      </c>
      <c r="AC198" s="229">
        <f t="shared" si="237"/>
        <v>0</v>
      </c>
      <c r="AD198" s="229">
        <f t="shared" si="237"/>
        <v>0</v>
      </c>
      <c r="AE198" s="229">
        <f t="shared" si="240"/>
        <v>0</v>
      </c>
      <c r="AF198" s="229">
        <f t="shared" si="240"/>
        <v>0</v>
      </c>
      <c r="AG198" s="229">
        <f t="shared" si="240"/>
        <v>0</v>
      </c>
      <c r="AH198" s="229">
        <f t="shared" si="240"/>
        <v>0</v>
      </c>
      <c r="AI198" s="229">
        <f t="shared" si="240"/>
        <v>0</v>
      </c>
      <c r="AJ198" s="229">
        <f t="shared" si="240"/>
        <v>0</v>
      </c>
      <c r="AK198" s="229">
        <f t="shared" si="240"/>
        <v>0</v>
      </c>
      <c r="AL198" s="229">
        <f t="shared" si="240"/>
        <v>0</v>
      </c>
      <c r="AM198" s="229">
        <f t="shared" si="240"/>
        <v>0</v>
      </c>
      <c r="AN198" s="229">
        <f t="shared" si="240"/>
        <v>0</v>
      </c>
      <c r="AO198" s="229">
        <f t="shared" si="241"/>
        <v>0</v>
      </c>
      <c r="AP198" s="229">
        <f t="shared" si="241"/>
        <v>0</v>
      </c>
      <c r="AQ198" s="229">
        <f t="shared" si="241"/>
        <v>0</v>
      </c>
      <c r="AR198" s="229">
        <f t="shared" si="241"/>
        <v>0</v>
      </c>
      <c r="AS198" s="229">
        <f t="shared" si="241"/>
        <v>0</v>
      </c>
      <c r="AT198" s="229">
        <f t="shared" si="241"/>
        <v>0</v>
      </c>
      <c r="AU198" s="229">
        <f t="shared" si="241"/>
        <v>0</v>
      </c>
      <c r="AV198" s="229">
        <f t="shared" si="241"/>
        <v>0</v>
      </c>
      <c r="AW198" s="229">
        <f t="shared" si="241"/>
        <v>0</v>
      </c>
      <c r="AX198" s="229">
        <f t="shared" si="241"/>
        <v>0</v>
      </c>
      <c r="AY198" s="229">
        <f t="shared" si="241"/>
        <v>0</v>
      </c>
      <c r="AZ198" s="229">
        <f t="shared" si="241"/>
        <v>0</v>
      </c>
      <c r="BA198" s="229">
        <f t="shared" si="241"/>
        <v>0</v>
      </c>
      <c r="BB198" s="229">
        <f t="shared" si="241"/>
        <v>0</v>
      </c>
      <c r="BC198" s="229">
        <f t="shared" si="241"/>
        <v>0</v>
      </c>
      <c r="BD198" s="229">
        <f t="shared" si="241"/>
        <v>0</v>
      </c>
      <c r="BE198" s="229">
        <f t="shared" si="241"/>
        <v>0</v>
      </c>
      <c r="BF198" s="229">
        <f t="shared" si="241"/>
        <v>0</v>
      </c>
      <c r="BG198" s="229">
        <f t="shared" si="241"/>
        <v>0</v>
      </c>
      <c r="BH198" s="229">
        <f t="shared" si="241"/>
        <v>0</v>
      </c>
      <c r="BI198" s="229">
        <f t="shared" si="241"/>
        <v>0</v>
      </c>
      <c r="BJ198" s="229">
        <f t="shared" si="241"/>
        <v>0</v>
      </c>
      <c r="BK198" s="229">
        <f t="shared" si="241"/>
        <v>0</v>
      </c>
      <c r="BL198" s="229">
        <f t="shared" si="241"/>
        <v>0</v>
      </c>
      <c r="BM198" s="229">
        <f t="shared" si="241"/>
        <v>0</v>
      </c>
      <c r="BN198" s="229">
        <f t="shared" si="241"/>
        <v>0</v>
      </c>
      <c r="BO198" s="229">
        <f t="shared" si="241"/>
        <v>0</v>
      </c>
      <c r="BP198" s="229">
        <f t="shared" si="241"/>
        <v>0</v>
      </c>
      <c r="BQ198" s="229">
        <f t="shared" si="241"/>
        <v>0</v>
      </c>
      <c r="BR198" s="229">
        <f t="shared" si="241"/>
        <v>0</v>
      </c>
      <c r="BS198" s="229">
        <f t="shared" si="241"/>
        <v>0</v>
      </c>
      <c r="BT198" s="229">
        <f t="shared" si="241"/>
        <v>0</v>
      </c>
      <c r="BU198" s="229">
        <f t="shared" si="241"/>
        <v>0</v>
      </c>
      <c r="BV198" s="229">
        <f t="shared" si="241"/>
        <v>0</v>
      </c>
      <c r="BW198" s="229">
        <f t="shared" si="241"/>
        <v>0</v>
      </c>
      <c r="BX198" s="229">
        <f t="shared" si="241"/>
        <v>0</v>
      </c>
      <c r="BY198" s="229">
        <f t="shared" si="241"/>
        <v>0</v>
      </c>
      <c r="BZ198" s="229">
        <f t="shared" si="241"/>
        <v>0</v>
      </c>
    </row>
    <row r="199" spans="1:78" s="310" customFormat="1" x14ac:dyDescent="0.2">
      <c r="A199" s="7" t="str">
        <f t="shared" si="235"/>
        <v>Roll-in 6</v>
      </c>
      <c r="B199" s="7">
        <f t="shared" si="235"/>
        <v>0</v>
      </c>
      <c r="C199" s="7">
        <f t="shared" si="228"/>
        <v>37</v>
      </c>
      <c r="D199" s="165">
        <f t="shared" si="242"/>
        <v>44592</v>
      </c>
      <c r="E199" s="68"/>
      <c r="F199" s="77"/>
      <c r="G199" s="229">
        <f t="shared" si="238"/>
        <v>0</v>
      </c>
      <c r="H199" s="229">
        <f t="shared" si="238"/>
        <v>0</v>
      </c>
      <c r="I199" s="229">
        <f t="shared" si="238"/>
        <v>0</v>
      </c>
      <c r="J199" s="229">
        <f t="shared" si="238"/>
        <v>0</v>
      </c>
      <c r="K199" s="229">
        <f t="shared" si="238"/>
        <v>0</v>
      </c>
      <c r="L199" s="229">
        <f t="shared" si="238"/>
        <v>0</v>
      </c>
      <c r="M199" s="229">
        <f t="shared" si="238"/>
        <v>0</v>
      </c>
      <c r="N199" s="229">
        <f t="shared" si="238"/>
        <v>0</v>
      </c>
      <c r="O199" s="229">
        <f t="shared" si="238"/>
        <v>0</v>
      </c>
      <c r="P199" s="229">
        <f t="shared" si="238"/>
        <v>0</v>
      </c>
      <c r="Q199" s="229">
        <f t="shared" si="238"/>
        <v>0</v>
      </c>
      <c r="R199" s="229">
        <f t="shared" si="238"/>
        <v>0</v>
      </c>
      <c r="S199" s="229">
        <f t="shared" si="238"/>
        <v>0</v>
      </c>
      <c r="T199" s="229">
        <f t="shared" si="238"/>
        <v>0</v>
      </c>
      <c r="U199" s="229">
        <f t="shared" si="238"/>
        <v>0</v>
      </c>
      <c r="V199" s="229">
        <f t="shared" si="238"/>
        <v>0</v>
      </c>
      <c r="W199" s="229">
        <f t="shared" si="237"/>
        <v>0</v>
      </c>
      <c r="X199" s="229">
        <f t="shared" si="237"/>
        <v>0</v>
      </c>
      <c r="Y199" s="229">
        <f t="shared" si="237"/>
        <v>0</v>
      </c>
      <c r="Z199" s="229">
        <f t="shared" si="237"/>
        <v>0</v>
      </c>
      <c r="AA199" s="229">
        <f t="shared" si="237"/>
        <v>0</v>
      </c>
      <c r="AB199" s="229">
        <f t="shared" si="237"/>
        <v>0</v>
      </c>
      <c r="AC199" s="229">
        <f t="shared" si="237"/>
        <v>0</v>
      </c>
      <c r="AD199" s="229">
        <f t="shared" si="237"/>
        <v>0</v>
      </c>
      <c r="AE199" s="229">
        <f t="shared" si="240"/>
        <v>0</v>
      </c>
      <c r="AF199" s="229">
        <f t="shared" si="240"/>
        <v>0</v>
      </c>
      <c r="AG199" s="229">
        <f t="shared" si="240"/>
        <v>0</v>
      </c>
      <c r="AH199" s="229">
        <f t="shared" si="240"/>
        <v>0</v>
      </c>
      <c r="AI199" s="229">
        <f t="shared" si="240"/>
        <v>0</v>
      </c>
      <c r="AJ199" s="229">
        <f t="shared" si="240"/>
        <v>0</v>
      </c>
      <c r="AK199" s="229">
        <f t="shared" si="240"/>
        <v>0</v>
      </c>
      <c r="AL199" s="229">
        <f t="shared" si="240"/>
        <v>0</v>
      </c>
      <c r="AM199" s="229">
        <f t="shared" si="240"/>
        <v>0</v>
      </c>
      <c r="AN199" s="229">
        <f t="shared" si="240"/>
        <v>0</v>
      </c>
      <c r="AO199" s="229">
        <f t="shared" si="241"/>
        <v>0</v>
      </c>
      <c r="AP199" s="229">
        <f t="shared" si="241"/>
        <v>0</v>
      </c>
      <c r="AQ199" s="229">
        <f t="shared" si="241"/>
        <v>0</v>
      </c>
      <c r="AR199" s="229">
        <f t="shared" si="241"/>
        <v>0</v>
      </c>
      <c r="AS199" s="229">
        <f t="shared" si="241"/>
        <v>0</v>
      </c>
      <c r="AT199" s="229">
        <f t="shared" si="241"/>
        <v>0</v>
      </c>
      <c r="AU199" s="229">
        <f t="shared" si="241"/>
        <v>0</v>
      </c>
      <c r="AV199" s="229">
        <f t="shared" si="241"/>
        <v>0</v>
      </c>
      <c r="AW199" s="229">
        <f t="shared" si="241"/>
        <v>0</v>
      </c>
      <c r="AX199" s="229">
        <f t="shared" si="241"/>
        <v>0</v>
      </c>
      <c r="AY199" s="229">
        <f t="shared" si="241"/>
        <v>0</v>
      </c>
      <c r="AZ199" s="229">
        <f t="shared" si="241"/>
        <v>0</v>
      </c>
      <c r="BA199" s="229">
        <f t="shared" si="241"/>
        <v>0</v>
      </c>
      <c r="BB199" s="229">
        <f t="shared" si="241"/>
        <v>0</v>
      </c>
      <c r="BC199" s="229">
        <f t="shared" si="241"/>
        <v>0</v>
      </c>
      <c r="BD199" s="229">
        <f t="shared" si="241"/>
        <v>0</v>
      </c>
      <c r="BE199" s="229">
        <f t="shared" si="241"/>
        <v>0</v>
      </c>
      <c r="BF199" s="229">
        <f t="shared" si="241"/>
        <v>0</v>
      </c>
      <c r="BG199" s="229">
        <f t="shared" si="241"/>
        <v>0</v>
      </c>
      <c r="BH199" s="229">
        <f t="shared" si="241"/>
        <v>0</v>
      </c>
      <c r="BI199" s="229">
        <f t="shared" si="241"/>
        <v>0</v>
      </c>
      <c r="BJ199" s="229">
        <f t="shared" si="241"/>
        <v>0</v>
      </c>
      <c r="BK199" s="229">
        <f t="shared" si="241"/>
        <v>0</v>
      </c>
      <c r="BL199" s="229">
        <f t="shared" si="241"/>
        <v>0</v>
      </c>
      <c r="BM199" s="229">
        <f t="shared" si="241"/>
        <v>0</v>
      </c>
      <c r="BN199" s="229">
        <f t="shared" si="241"/>
        <v>0</v>
      </c>
      <c r="BO199" s="229">
        <f t="shared" si="241"/>
        <v>0</v>
      </c>
      <c r="BP199" s="229">
        <f t="shared" si="241"/>
        <v>0</v>
      </c>
      <c r="BQ199" s="229">
        <f t="shared" si="241"/>
        <v>0</v>
      </c>
      <c r="BR199" s="229">
        <f t="shared" si="241"/>
        <v>0</v>
      </c>
      <c r="BS199" s="229">
        <f t="shared" si="241"/>
        <v>0</v>
      </c>
      <c r="BT199" s="229">
        <f t="shared" si="241"/>
        <v>0</v>
      </c>
      <c r="BU199" s="229">
        <f t="shared" si="241"/>
        <v>0</v>
      </c>
      <c r="BV199" s="229">
        <f t="shared" si="241"/>
        <v>0</v>
      </c>
      <c r="BW199" s="229">
        <f t="shared" si="241"/>
        <v>0</v>
      </c>
      <c r="BX199" s="229">
        <f t="shared" si="241"/>
        <v>0</v>
      </c>
      <c r="BY199" s="229">
        <f t="shared" si="241"/>
        <v>0</v>
      </c>
      <c r="BZ199" s="229">
        <f t="shared" si="241"/>
        <v>0</v>
      </c>
    </row>
    <row r="200" spans="1:78" s="310" customFormat="1" x14ac:dyDescent="0.2">
      <c r="A200" s="7" t="str">
        <f t="shared" si="235"/>
        <v>Roll-in 6</v>
      </c>
      <c r="B200" s="7">
        <f t="shared" si="235"/>
        <v>0</v>
      </c>
      <c r="C200" s="7">
        <f t="shared" si="228"/>
        <v>38</v>
      </c>
      <c r="D200" s="165">
        <f t="shared" si="242"/>
        <v>44620</v>
      </c>
      <c r="E200" s="68"/>
      <c r="F200" s="77"/>
      <c r="G200" s="229">
        <f t="shared" si="238"/>
        <v>0</v>
      </c>
      <c r="H200" s="229">
        <f t="shared" si="238"/>
        <v>0</v>
      </c>
      <c r="I200" s="229">
        <f t="shared" si="238"/>
        <v>0</v>
      </c>
      <c r="J200" s="229">
        <f t="shared" si="238"/>
        <v>0</v>
      </c>
      <c r="K200" s="229">
        <f t="shared" si="238"/>
        <v>0</v>
      </c>
      <c r="L200" s="229">
        <f t="shared" si="238"/>
        <v>0</v>
      </c>
      <c r="M200" s="229">
        <f t="shared" si="238"/>
        <v>0</v>
      </c>
      <c r="N200" s="229">
        <f t="shared" si="238"/>
        <v>0</v>
      </c>
      <c r="O200" s="229">
        <f t="shared" si="238"/>
        <v>0</v>
      </c>
      <c r="P200" s="229">
        <f t="shared" si="238"/>
        <v>0</v>
      </c>
      <c r="Q200" s="229">
        <f t="shared" si="238"/>
        <v>0</v>
      </c>
      <c r="R200" s="229">
        <f t="shared" si="238"/>
        <v>0</v>
      </c>
      <c r="S200" s="229">
        <f t="shared" si="238"/>
        <v>0</v>
      </c>
      <c r="T200" s="229">
        <f t="shared" si="238"/>
        <v>0</v>
      </c>
      <c r="U200" s="229">
        <f t="shared" si="238"/>
        <v>0</v>
      </c>
      <c r="V200" s="229">
        <f t="shared" si="238"/>
        <v>0</v>
      </c>
      <c r="W200" s="229">
        <f t="shared" si="237"/>
        <v>0</v>
      </c>
      <c r="X200" s="229">
        <f t="shared" si="237"/>
        <v>0</v>
      </c>
      <c r="Y200" s="229">
        <f t="shared" si="237"/>
        <v>0</v>
      </c>
      <c r="Z200" s="229">
        <f t="shared" si="237"/>
        <v>0</v>
      </c>
      <c r="AA200" s="229">
        <f t="shared" si="237"/>
        <v>0</v>
      </c>
      <c r="AB200" s="229">
        <f t="shared" si="237"/>
        <v>0</v>
      </c>
      <c r="AC200" s="229">
        <f t="shared" si="237"/>
        <v>0</v>
      </c>
      <c r="AD200" s="229">
        <f t="shared" si="237"/>
        <v>0</v>
      </c>
      <c r="AE200" s="229">
        <f t="shared" si="240"/>
        <v>0</v>
      </c>
      <c r="AF200" s="229">
        <f t="shared" si="240"/>
        <v>0</v>
      </c>
      <c r="AG200" s="229">
        <f t="shared" si="240"/>
        <v>0</v>
      </c>
      <c r="AH200" s="229">
        <f t="shared" si="240"/>
        <v>0</v>
      </c>
      <c r="AI200" s="229">
        <f t="shared" si="240"/>
        <v>0</v>
      </c>
      <c r="AJ200" s="229">
        <f t="shared" si="240"/>
        <v>0</v>
      </c>
      <c r="AK200" s="229">
        <f t="shared" si="240"/>
        <v>0</v>
      </c>
      <c r="AL200" s="229">
        <f t="shared" si="240"/>
        <v>0</v>
      </c>
      <c r="AM200" s="229">
        <f t="shared" si="240"/>
        <v>0</v>
      </c>
      <c r="AN200" s="229">
        <f t="shared" si="240"/>
        <v>0</v>
      </c>
      <c r="AO200" s="229">
        <f t="shared" ref="AO200:BZ206" si="243">IF($D200=AO$9,$E200*$G$3/2,IF(AND($C200+$E$3&gt;AO$8,AO$9&gt;$D200),$E200*$G$3,0))</f>
        <v>0</v>
      </c>
      <c r="AP200" s="229">
        <f t="shared" si="243"/>
        <v>0</v>
      </c>
      <c r="AQ200" s="229">
        <f t="shared" si="243"/>
        <v>0</v>
      </c>
      <c r="AR200" s="229">
        <f t="shared" si="243"/>
        <v>0</v>
      </c>
      <c r="AS200" s="229">
        <f t="shared" si="243"/>
        <v>0</v>
      </c>
      <c r="AT200" s="229">
        <f t="shared" si="243"/>
        <v>0</v>
      </c>
      <c r="AU200" s="229">
        <f t="shared" si="243"/>
        <v>0</v>
      </c>
      <c r="AV200" s="229">
        <f t="shared" si="243"/>
        <v>0</v>
      </c>
      <c r="AW200" s="229">
        <f t="shared" si="243"/>
        <v>0</v>
      </c>
      <c r="AX200" s="229">
        <f t="shared" si="243"/>
        <v>0</v>
      </c>
      <c r="AY200" s="229">
        <f t="shared" si="243"/>
        <v>0</v>
      </c>
      <c r="AZ200" s="229">
        <f t="shared" si="243"/>
        <v>0</v>
      </c>
      <c r="BA200" s="229">
        <f t="shared" si="243"/>
        <v>0</v>
      </c>
      <c r="BB200" s="229">
        <f t="shared" si="243"/>
        <v>0</v>
      </c>
      <c r="BC200" s="229">
        <f t="shared" si="243"/>
        <v>0</v>
      </c>
      <c r="BD200" s="229">
        <f t="shared" si="243"/>
        <v>0</v>
      </c>
      <c r="BE200" s="229">
        <f t="shared" si="243"/>
        <v>0</v>
      </c>
      <c r="BF200" s="229">
        <f t="shared" si="243"/>
        <v>0</v>
      </c>
      <c r="BG200" s="229">
        <f t="shared" si="243"/>
        <v>0</v>
      </c>
      <c r="BH200" s="229">
        <f t="shared" si="243"/>
        <v>0</v>
      </c>
      <c r="BI200" s="229">
        <f t="shared" si="243"/>
        <v>0</v>
      </c>
      <c r="BJ200" s="229">
        <f t="shared" si="243"/>
        <v>0</v>
      </c>
      <c r="BK200" s="229">
        <f t="shared" si="243"/>
        <v>0</v>
      </c>
      <c r="BL200" s="229">
        <f t="shared" si="243"/>
        <v>0</v>
      </c>
      <c r="BM200" s="229">
        <f t="shared" si="243"/>
        <v>0</v>
      </c>
      <c r="BN200" s="229">
        <f t="shared" si="243"/>
        <v>0</v>
      </c>
      <c r="BO200" s="229">
        <f t="shared" si="243"/>
        <v>0</v>
      </c>
      <c r="BP200" s="229">
        <f t="shared" si="243"/>
        <v>0</v>
      </c>
      <c r="BQ200" s="229">
        <f t="shared" si="243"/>
        <v>0</v>
      </c>
      <c r="BR200" s="229">
        <f t="shared" si="243"/>
        <v>0</v>
      </c>
      <c r="BS200" s="229">
        <f t="shared" si="243"/>
        <v>0</v>
      </c>
      <c r="BT200" s="229">
        <f t="shared" si="243"/>
        <v>0</v>
      </c>
      <c r="BU200" s="229">
        <f t="shared" si="243"/>
        <v>0</v>
      </c>
      <c r="BV200" s="229">
        <f t="shared" si="243"/>
        <v>0</v>
      </c>
      <c r="BW200" s="229">
        <f t="shared" si="243"/>
        <v>0</v>
      </c>
      <c r="BX200" s="229">
        <f t="shared" si="243"/>
        <v>0</v>
      </c>
      <c r="BY200" s="229">
        <f t="shared" si="243"/>
        <v>0</v>
      </c>
      <c r="BZ200" s="229">
        <f t="shared" si="243"/>
        <v>0</v>
      </c>
    </row>
    <row r="201" spans="1:78" s="310" customFormat="1" x14ac:dyDescent="0.2">
      <c r="A201" s="7" t="str">
        <f t="shared" si="235"/>
        <v>Roll-in 7</v>
      </c>
      <c r="B201" s="7">
        <f t="shared" si="235"/>
        <v>0</v>
      </c>
      <c r="C201" s="7">
        <f t="shared" si="228"/>
        <v>39</v>
      </c>
      <c r="D201" s="165">
        <f t="shared" si="242"/>
        <v>44651</v>
      </c>
      <c r="E201" s="68"/>
      <c r="F201" s="77"/>
      <c r="G201" s="229">
        <f t="shared" si="238"/>
        <v>0</v>
      </c>
      <c r="H201" s="229">
        <f t="shared" si="238"/>
        <v>0</v>
      </c>
      <c r="I201" s="229">
        <f t="shared" si="238"/>
        <v>0</v>
      </c>
      <c r="J201" s="229">
        <f t="shared" si="238"/>
        <v>0</v>
      </c>
      <c r="K201" s="229">
        <f t="shared" si="238"/>
        <v>0</v>
      </c>
      <c r="L201" s="229">
        <f t="shared" si="238"/>
        <v>0</v>
      </c>
      <c r="M201" s="229">
        <f t="shared" si="238"/>
        <v>0</v>
      </c>
      <c r="N201" s="229">
        <f t="shared" si="238"/>
        <v>0</v>
      </c>
      <c r="O201" s="229">
        <f t="shared" si="238"/>
        <v>0</v>
      </c>
      <c r="P201" s="229">
        <f t="shared" si="238"/>
        <v>0</v>
      </c>
      <c r="Q201" s="229">
        <f t="shared" si="238"/>
        <v>0</v>
      </c>
      <c r="R201" s="229">
        <f t="shared" si="238"/>
        <v>0</v>
      </c>
      <c r="S201" s="229">
        <f t="shared" si="238"/>
        <v>0</v>
      </c>
      <c r="T201" s="229">
        <f t="shared" si="238"/>
        <v>0</v>
      </c>
      <c r="U201" s="229">
        <f t="shared" si="238"/>
        <v>0</v>
      </c>
      <c r="V201" s="229">
        <f t="shared" si="238"/>
        <v>0</v>
      </c>
      <c r="W201" s="229">
        <f t="shared" si="237"/>
        <v>0</v>
      </c>
      <c r="X201" s="229">
        <f t="shared" si="237"/>
        <v>0</v>
      </c>
      <c r="Y201" s="229">
        <f t="shared" si="237"/>
        <v>0</v>
      </c>
      <c r="Z201" s="229">
        <f t="shared" si="237"/>
        <v>0</v>
      </c>
      <c r="AA201" s="229">
        <f t="shared" si="237"/>
        <v>0</v>
      </c>
      <c r="AB201" s="229">
        <f t="shared" si="237"/>
        <v>0</v>
      </c>
      <c r="AC201" s="229">
        <f t="shared" si="237"/>
        <v>0</v>
      </c>
      <c r="AD201" s="229">
        <f t="shared" si="237"/>
        <v>0</v>
      </c>
      <c r="AE201" s="229">
        <f t="shared" si="240"/>
        <v>0</v>
      </c>
      <c r="AF201" s="229">
        <f t="shared" si="240"/>
        <v>0</v>
      </c>
      <c r="AG201" s="229">
        <f t="shared" si="240"/>
        <v>0</v>
      </c>
      <c r="AH201" s="229">
        <f t="shared" si="240"/>
        <v>0</v>
      </c>
      <c r="AI201" s="229">
        <f t="shared" si="240"/>
        <v>0</v>
      </c>
      <c r="AJ201" s="229">
        <f t="shared" si="240"/>
        <v>0</v>
      </c>
      <c r="AK201" s="229">
        <f t="shared" si="240"/>
        <v>0</v>
      </c>
      <c r="AL201" s="229">
        <f t="shared" si="240"/>
        <v>0</v>
      </c>
      <c r="AM201" s="229">
        <f t="shared" si="240"/>
        <v>0</v>
      </c>
      <c r="AN201" s="229">
        <f t="shared" si="240"/>
        <v>0</v>
      </c>
      <c r="AO201" s="229">
        <f t="shared" si="243"/>
        <v>0</v>
      </c>
      <c r="AP201" s="229">
        <f t="shared" si="243"/>
        <v>0</v>
      </c>
      <c r="AQ201" s="229">
        <f t="shared" si="243"/>
        <v>0</v>
      </c>
      <c r="AR201" s="229">
        <f t="shared" si="243"/>
        <v>0</v>
      </c>
      <c r="AS201" s="229">
        <f t="shared" si="243"/>
        <v>0</v>
      </c>
      <c r="AT201" s="229">
        <f t="shared" si="243"/>
        <v>0</v>
      </c>
      <c r="AU201" s="229">
        <f t="shared" si="243"/>
        <v>0</v>
      </c>
      <c r="AV201" s="229">
        <f t="shared" si="243"/>
        <v>0</v>
      </c>
      <c r="AW201" s="229">
        <f t="shared" si="243"/>
        <v>0</v>
      </c>
      <c r="AX201" s="229">
        <f t="shared" si="243"/>
        <v>0</v>
      </c>
      <c r="AY201" s="229">
        <f t="shared" si="243"/>
        <v>0</v>
      </c>
      <c r="AZ201" s="229">
        <f t="shared" si="243"/>
        <v>0</v>
      </c>
      <c r="BA201" s="229">
        <f t="shared" si="243"/>
        <v>0</v>
      </c>
      <c r="BB201" s="229">
        <f t="shared" si="243"/>
        <v>0</v>
      </c>
      <c r="BC201" s="229">
        <f t="shared" si="243"/>
        <v>0</v>
      </c>
      <c r="BD201" s="229">
        <f t="shared" si="243"/>
        <v>0</v>
      </c>
      <c r="BE201" s="229">
        <f t="shared" si="243"/>
        <v>0</v>
      </c>
      <c r="BF201" s="229">
        <f t="shared" si="243"/>
        <v>0</v>
      </c>
      <c r="BG201" s="229">
        <f t="shared" si="243"/>
        <v>0</v>
      </c>
      <c r="BH201" s="229">
        <f t="shared" si="243"/>
        <v>0</v>
      </c>
      <c r="BI201" s="229">
        <f t="shared" si="243"/>
        <v>0</v>
      </c>
      <c r="BJ201" s="229">
        <f t="shared" si="243"/>
        <v>0</v>
      </c>
      <c r="BK201" s="229">
        <f t="shared" si="243"/>
        <v>0</v>
      </c>
      <c r="BL201" s="229">
        <f t="shared" si="243"/>
        <v>0</v>
      </c>
      <c r="BM201" s="229">
        <f t="shared" si="243"/>
        <v>0</v>
      </c>
      <c r="BN201" s="229">
        <f t="shared" si="243"/>
        <v>0</v>
      </c>
      <c r="BO201" s="229">
        <f t="shared" si="243"/>
        <v>0</v>
      </c>
      <c r="BP201" s="229">
        <f t="shared" si="243"/>
        <v>0</v>
      </c>
      <c r="BQ201" s="229">
        <f t="shared" si="243"/>
        <v>0</v>
      </c>
      <c r="BR201" s="229">
        <f t="shared" si="243"/>
        <v>0</v>
      </c>
      <c r="BS201" s="229">
        <f t="shared" si="243"/>
        <v>0</v>
      </c>
      <c r="BT201" s="229">
        <f t="shared" si="243"/>
        <v>0</v>
      </c>
      <c r="BU201" s="229">
        <f t="shared" si="243"/>
        <v>0</v>
      </c>
      <c r="BV201" s="229">
        <f t="shared" si="243"/>
        <v>0</v>
      </c>
      <c r="BW201" s="229">
        <f t="shared" si="243"/>
        <v>0</v>
      </c>
      <c r="BX201" s="229">
        <f t="shared" si="243"/>
        <v>0</v>
      </c>
      <c r="BY201" s="229">
        <f t="shared" si="243"/>
        <v>0</v>
      </c>
      <c r="BZ201" s="229">
        <f t="shared" si="243"/>
        <v>0</v>
      </c>
    </row>
    <row r="202" spans="1:78" s="310" customFormat="1" x14ac:dyDescent="0.2">
      <c r="A202" s="7" t="str">
        <f t="shared" si="235"/>
        <v>Roll-in 7</v>
      </c>
      <c r="B202" s="7">
        <f t="shared" si="235"/>
        <v>0</v>
      </c>
      <c r="C202" s="7">
        <f t="shared" si="228"/>
        <v>40</v>
      </c>
      <c r="D202" s="165">
        <f t="shared" si="242"/>
        <v>44681</v>
      </c>
      <c r="E202" s="68"/>
      <c r="F202" s="77"/>
      <c r="G202" s="229">
        <f t="shared" si="238"/>
        <v>0</v>
      </c>
      <c r="H202" s="229">
        <f t="shared" si="238"/>
        <v>0</v>
      </c>
      <c r="I202" s="229">
        <f t="shared" si="238"/>
        <v>0</v>
      </c>
      <c r="J202" s="229">
        <f t="shared" si="238"/>
        <v>0</v>
      </c>
      <c r="K202" s="229">
        <f t="shared" si="238"/>
        <v>0</v>
      </c>
      <c r="L202" s="229">
        <f t="shared" si="238"/>
        <v>0</v>
      </c>
      <c r="M202" s="229">
        <f t="shared" si="238"/>
        <v>0</v>
      </c>
      <c r="N202" s="229">
        <f t="shared" si="238"/>
        <v>0</v>
      </c>
      <c r="O202" s="229">
        <f t="shared" si="238"/>
        <v>0</v>
      </c>
      <c r="P202" s="229">
        <f t="shared" si="238"/>
        <v>0</v>
      </c>
      <c r="Q202" s="229">
        <f t="shared" si="238"/>
        <v>0</v>
      </c>
      <c r="R202" s="229">
        <f t="shared" si="238"/>
        <v>0</v>
      </c>
      <c r="S202" s="229">
        <f t="shared" si="238"/>
        <v>0</v>
      </c>
      <c r="T202" s="229">
        <f t="shared" si="238"/>
        <v>0</v>
      </c>
      <c r="U202" s="229">
        <f t="shared" si="238"/>
        <v>0</v>
      </c>
      <c r="V202" s="229">
        <f t="shared" ref="V202:AK217" si="244">IF($D202=V$9,$E202*$G$3/2,IF(AND($C202+$E$3&gt;V$8,V$9&gt;$D202),$E202*$G$3,0))</f>
        <v>0</v>
      </c>
      <c r="W202" s="229">
        <f t="shared" si="244"/>
        <v>0</v>
      </c>
      <c r="X202" s="229">
        <f t="shared" si="244"/>
        <v>0</v>
      </c>
      <c r="Y202" s="229">
        <f t="shared" si="244"/>
        <v>0</v>
      </c>
      <c r="Z202" s="229">
        <f t="shared" si="244"/>
        <v>0</v>
      </c>
      <c r="AA202" s="229">
        <f t="shared" si="244"/>
        <v>0</v>
      </c>
      <c r="AB202" s="229">
        <f t="shared" si="244"/>
        <v>0</v>
      </c>
      <c r="AC202" s="229">
        <f t="shared" si="244"/>
        <v>0</v>
      </c>
      <c r="AD202" s="229">
        <f t="shared" si="244"/>
        <v>0</v>
      </c>
      <c r="AE202" s="229">
        <f t="shared" si="244"/>
        <v>0</v>
      </c>
      <c r="AF202" s="229">
        <f t="shared" si="244"/>
        <v>0</v>
      </c>
      <c r="AG202" s="229">
        <f t="shared" si="244"/>
        <v>0</v>
      </c>
      <c r="AH202" s="229">
        <f t="shared" si="244"/>
        <v>0</v>
      </c>
      <c r="AI202" s="229">
        <f t="shared" si="244"/>
        <v>0</v>
      </c>
      <c r="AJ202" s="229">
        <f t="shared" si="244"/>
        <v>0</v>
      </c>
      <c r="AK202" s="229">
        <f t="shared" si="244"/>
        <v>0</v>
      </c>
      <c r="AL202" s="229">
        <f t="shared" si="240"/>
        <v>0</v>
      </c>
      <c r="AM202" s="229">
        <f t="shared" si="240"/>
        <v>0</v>
      </c>
      <c r="AN202" s="229">
        <f t="shared" si="240"/>
        <v>0</v>
      </c>
      <c r="AO202" s="229">
        <f t="shared" si="243"/>
        <v>0</v>
      </c>
      <c r="AP202" s="229">
        <f t="shared" si="243"/>
        <v>0</v>
      </c>
      <c r="AQ202" s="229">
        <f t="shared" si="243"/>
        <v>0</v>
      </c>
      <c r="AR202" s="229">
        <f t="shared" si="243"/>
        <v>0</v>
      </c>
      <c r="AS202" s="229">
        <f t="shared" si="243"/>
        <v>0</v>
      </c>
      <c r="AT202" s="229">
        <f t="shared" si="243"/>
        <v>0</v>
      </c>
      <c r="AU202" s="229">
        <f t="shared" si="243"/>
        <v>0</v>
      </c>
      <c r="AV202" s="229">
        <f t="shared" si="243"/>
        <v>0</v>
      </c>
      <c r="AW202" s="229">
        <f t="shared" si="243"/>
        <v>0</v>
      </c>
      <c r="AX202" s="229">
        <f t="shared" si="243"/>
        <v>0</v>
      </c>
      <c r="AY202" s="229">
        <f t="shared" si="243"/>
        <v>0</v>
      </c>
      <c r="AZ202" s="229">
        <f t="shared" si="243"/>
        <v>0</v>
      </c>
      <c r="BA202" s="229">
        <f t="shared" si="243"/>
        <v>0</v>
      </c>
      <c r="BB202" s="229">
        <f t="shared" si="243"/>
        <v>0</v>
      </c>
      <c r="BC202" s="229">
        <f t="shared" si="243"/>
        <v>0</v>
      </c>
      <c r="BD202" s="229">
        <f t="shared" si="243"/>
        <v>0</v>
      </c>
      <c r="BE202" s="229">
        <f t="shared" si="243"/>
        <v>0</v>
      </c>
      <c r="BF202" s="229">
        <f t="shared" si="243"/>
        <v>0</v>
      </c>
      <c r="BG202" s="229">
        <f t="shared" si="243"/>
        <v>0</v>
      </c>
      <c r="BH202" s="229">
        <f t="shared" si="243"/>
        <v>0</v>
      </c>
      <c r="BI202" s="229">
        <f t="shared" si="243"/>
        <v>0</v>
      </c>
      <c r="BJ202" s="229">
        <f t="shared" si="243"/>
        <v>0</v>
      </c>
      <c r="BK202" s="229">
        <f t="shared" si="243"/>
        <v>0</v>
      </c>
      <c r="BL202" s="229">
        <f t="shared" si="243"/>
        <v>0</v>
      </c>
      <c r="BM202" s="229">
        <f t="shared" si="243"/>
        <v>0</v>
      </c>
      <c r="BN202" s="229">
        <f t="shared" si="243"/>
        <v>0</v>
      </c>
      <c r="BO202" s="229">
        <f t="shared" si="243"/>
        <v>0</v>
      </c>
      <c r="BP202" s="229">
        <f t="shared" si="243"/>
        <v>0</v>
      </c>
      <c r="BQ202" s="229">
        <f t="shared" si="243"/>
        <v>0</v>
      </c>
      <c r="BR202" s="229">
        <f t="shared" si="243"/>
        <v>0</v>
      </c>
      <c r="BS202" s="229">
        <f t="shared" si="243"/>
        <v>0</v>
      </c>
      <c r="BT202" s="229">
        <f t="shared" si="243"/>
        <v>0</v>
      </c>
      <c r="BU202" s="229">
        <f t="shared" si="243"/>
        <v>0</v>
      </c>
      <c r="BV202" s="229">
        <f t="shared" si="243"/>
        <v>0</v>
      </c>
      <c r="BW202" s="229">
        <f t="shared" si="243"/>
        <v>0</v>
      </c>
      <c r="BX202" s="229">
        <f t="shared" si="243"/>
        <v>0</v>
      </c>
      <c r="BY202" s="229">
        <f t="shared" si="243"/>
        <v>0</v>
      </c>
      <c r="BZ202" s="229">
        <f t="shared" si="243"/>
        <v>0</v>
      </c>
    </row>
    <row r="203" spans="1:78" s="310" customFormat="1" x14ac:dyDescent="0.2">
      <c r="A203" s="7" t="str">
        <f t="shared" si="235"/>
        <v>Roll-in 7</v>
      </c>
      <c r="B203" s="7">
        <f t="shared" si="235"/>
        <v>0</v>
      </c>
      <c r="C203" s="7">
        <f t="shared" si="228"/>
        <v>41</v>
      </c>
      <c r="D203" s="165">
        <f t="shared" si="242"/>
        <v>44712</v>
      </c>
      <c r="E203" s="68"/>
      <c r="F203" s="77"/>
      <c r="G203" s="229">
        <f t="shared" ref="G203:V218" si="245">IF($D203=G$9,$E203*$G$3/2,IF(AND($C203+$E$3&gt;G$8,G$9&gt;$D203),$E203*$G$3,0))</f>
        <v>0</v>
      </c>
      <c r="H203" s="229">
        <f t="shared" si="245"/>
        <v>0</v>
      </c>
      <c r="I203" s="229">
        <f t="shared" si="245"/>
        <v>0</v>
      </c>
      <c r="J203" s="229">
        <f t="shared" si="245"/>
        <v>0</v>
      </c>
      <c r="K203" s="229">
        <f t="shared" si="245"/>
        <v>0</v>
      </c>
      <c r="L203" s="229">
        <f t="shared" si="245"/>
        <v>0</v>
      </c>
      <c r="M203" s="229">
        <f t="shared" si="245"/>
        <v>0</v>
      </c>
      <c r="N203" s="229">
        <f t="shared" si="245"/>
        <v>0</v>
      </c>
      <c r="O203" s="229">
        <f t="shared" si="245"/>
        <v>0</v>
      </c>
      <c r="P203" s="229">
        <f t="shared" si="245"/>
        <v>0</v>
      </c>
      <c r="Q203" s="229">
        <f t="shared" si="245"/>
        <v>0</v>
      </c>
      <c r="R203" s="229">
        <f t="shared" si="245"/>
        <v>0</v>
      </c>
      <c r="S203" s="229">
        <f t="shared" si="245"/>
        <v>0</v>
      </c>
      <c r="T203" s="229">
        <f t="shared" si="245"/>
        <v>0</v>
      </c>
      <c r="U203" s="229">
        <f t="shared" si="245"/>
        <v>0</v>
      </c>
      <c r="V203" s="229">
        <f t="shared" si="245"/>
        <v>0</v>
      </c>
      <c r="W203" s="229">
        <f t="shared" si="244"/>
        <v>0</v>
      </c>
      <c r="X203" s="229">
        <f t="shared" si="244"/>
        <v>0</v>
      </c>
      <c r="Y203" s="229">
        <f t="shared" si="244"/>
        <v>0</v>
      </c>
      <c r="Z203" s="229">
        <f t="shared" si="244"/>
        <v>0</v>
      </c>
      <c r="AA203" s="229">
        <f t="shared" si="244"/>
        <v>0</v>
      </c>
      <c r="AB203" s="229">
        <f t="shared" si="244"/>
        <v>0</v>
      </c>
      <c r="AC203" s="229">
        <f t="shared" si="244"/>
        <v>0</v>
      </c>
      <c r="AD203" s="229">
        <f t="shared" si="244"/>
        <v>0</v>
      </c>
      <c r="AE203" s="229">
        <f t="shared" si="244"/>
        <v>0</v>
      </c>
      <c r="AF203" s="229">
        <f t="shared" si="244"/>
        <v>0</v>
      </c>
      <c r="AG203" s="229">
        <f t="shared" si="244"/>
        <v>0</v>
      </c>
      <c r="AH203" s="229">
        <f t="shared" si="244"/>
        <v>0</v>
      </c>
      <c r="AI203" s="229">
        <f t="shared" si="244"/>
        <v>0</v>
      </c>
      <c r="AJ203" s="229">
        <f t="shared" si="244"/>
        <v>0</v>
      </c>
      <c r="AK203" s="229">
        <f t="shared" si="244"/>
        <v>0</v>
      </c>
      <c r="AL203" s="229">
        <f t="shared" si="240"/>
        <v>0</v>
      </c>
      <c r="AM203" s="229">
        <f t="shared" si="240"/>
        <v>0</v>
      </c>
      <c r="AN203" s="229">
        <f t="shared" si="240"/>
        <v>0</v>
      </c>
      <c r="AO203" s="229">
        <f t="shared" si="243"/>
        <v>0</v>
      </c>
      <c r="AP203" s="229">
        <f t="shared" si="243"/>
        <v>0</v>
      </c>
      <c r="AQ203" s="229">
        <f t="shared" si="243"/>
        <v>0</v>
      </c>
      <c r="AR203" s="229">
        <f t="shared" si="243"/>
        <v>0</v>
      </c>
      <c r="AS203" s="229">
        <f t="shared" si="243"/>
        <v>0</v>
      </c>
      <c r="AT203" s="229">
        <f t="shared" si="243"/>
        <v>0</v>
      </c>
      <c r="AU203" s="229">
        <f t="shared" si="243"/>
        <v>0</v>
      </c>
      <c r="AV203" s="229">
        <f t="shared" si="243"/>
        <v>0</v>
      </c>
      <c r="AW203" s="229">
        <f t="shared" si="243"/>
        <v>0</v>
      </c>
      <c r="AX203" s="229">
        <f t="shared" si="243"/>
        <v>0</v>
      </c>
      <c r="AY203" s="229">
        <f t="shared" si="243"/>
        <v>0</v>
      </c>
      <c r="AZ203" s="229">
        <f t="shared" si="243"/>
        <v>0</v>
      </c>
      <c r="BA203" s="229">
        <f t="shared" si="243"/>
        <v>0</v>
      </c>
      <c r="BB203" s="229">
        <f t="shared" si="243"/>
        <v>0</v>
      </c>
      <c r="BC203" s="229">
        <f t="shared" si="243"/>
        <v>0</v>
      </c>
      <c r="BD203" s="229">
        <f t="shared" si="243"/>
        <v>0</v>
      </c>
      <c r="BE203" s="229">
        <f t="shared" si="243"/>
        <v>0</v>
      </c>
      <c r="BF203" s="229">
        <f t="shared" si="243"/>
        <v>0</v>
      </c>
      <c r="BG203" s="229">
        <f t="shared" si="243"/>
        <v>0</v>
      </c>
      <c r="BH203" s="229">
        <f t="shared" si="243"/>
        <v>0</v>
      </c>
      <c r="BI203" s="229">
        <f t="shared" si="243"/>
        <v>0</v>
      </c>
      <c r="BJ203" s="229">
        <f t="shared" si="243"/>
        <v>0</v>
      </c>
      <c r="BK203" s="229">
        <f t="shared" si="243"/>
        <v>0</v>
      </c>
      <c r="BL203" s="229">
        <f t="shared" si="243"/>
        <v>0</v>
      </c>
      <c r="BM203" s="229">
        <f t="shared" si="243"/>
        <v>0</v>
      </c>
      <c r="BN203" s="229">
        <f t="shared" si="243"/>
        <v>0</v>
      </c>
      <c r="BO203" s="229">
        <f t="shared" si="243"/>
        <v>0</v>
      </c>
      <c r="BP203" s="229">
        <f t="shared" si="243"/>
        <v>0</v>
      </c>
      <c r="BQ203" s="229">
        <f t="shared" si="243"/>
        <v>0</v>
      </c>
      <c r="BR203" s="229">
        <f t="shared" si="243"/>
        <v>0</v>
      </c>
      <c r="BS203" s="229">
        <f t="shared" si="243"/>
        <v>0</v>
      </c>
      <c r="BT203" s="229">
        <f t="shared" si="243"/>
        <v>0</v>
      </c>
      <c r="BU203" s="229">
        <f t="shared" si="243"/>
        <v>0</v>
      </c>
      <c r="BV203" s="229">
        <f t="shared" si="243"/>
        <v>0</v>
      </c>
      <c r="BW203" s="229">
        <f t="shared" si="243"/>
        <v>0</v>
      </c>
      <c r="BX203" s="229">
        <f t="shared" si="243"/>
        <v>0</v>
      </c>
      <c r="BY203" s="229">
        <f t="shared" si="243"/>
        <v>0</v>
      </c>
      <c r="BZ203" s="229">
        <f t="shared" si="243"/>
        <v>0</v>
      </c>
    </row>
    <row r="204" spans="1:78" s="310" customFormat="1" x14ac:dyDescent="0.2">
      <c r="A204" s="7" t="str">
        <f t="shared" ref="A204:B222" si="246">A53</f>
        <v>Roll-in 7</v>
      </c>
      <c r="B204" s="7">
        <f t="shared" si="246"/>
        <v>0</v>
      </c>
      <c r="C204" s="7">
        <f t="shared" si="228"/>
        <v>42</v>
      </c>
      <c r="D204" s="165">
        <f t="shared" si="242"/>
        <v>44742</v>
      </c>
      <c r="E204" s="68"/>
      <c r="F204" s="77"/>
      <c r="G204" s="229">
        <f t="shared" si="245"/>
        <v>0</v>
      </c>
      <c r="H204" s="229">
        <f t="shared" si="245"/>
        <v>0</v>
      </c>
      <c r="I204" s="229">
        <f t="shared" si="245"/>
        <v>0</v>
      </c>
      <c r="J204" s="229">
        <f t="shared" si="245"/>
        <v>0</v>
      </c>
      <c r="K204" s="229">
        <f t="shared" si="245"/>
        <v>0</v>
      </c>
      <c r="L204" s="229">
        <f t="shared" si="245"/>
        <v>0</v>
      </c>
      <c r="M204" s="229">
        <f t="shared" si="245"/>
        <v>0</v>
      </c>
      <c r="N204" s="229">
        <f t="shared" si="245"/>
        <v>0</v>
      </c>
      <c r="O204" s="229">
        <f t="shared" si="245"/>
        <v>0</v>
      </c>
      <c r="P204" s="229">
        <f t="shared" si="245"/>
        <v>0</v>
      </c>
      <c r="Q204" s="229">
        <f t="shared" si="245"/>
        <v>0</v>
      </c>
      <c r="R204" s="229">
        <f t="shared" si="245"/>
        <v>0</v>
      </c>
      <c r="S204" s="229">
        <f t="shared" si="245"/>
        <v>0</v>
      </c>
      <c r="T204" s="229">
        <f t="shared" si="245"/>
        <v>0</v>
      </c>
      <c r="U204" s="229">
        <f t="shared" si="245"/>
        <v>0</v>
      </c>
      <c r="V204" s="229">
        <f t="shared" si="245"/>
        <v>0</v>
      </c>
      <c r="W204" s="229">
        <f t="shared" si="244"/>
        <v>0</v>
      </c>
      <c r="X204" s="229">
        <f t="shared" si="244"/>
        <v>0</v>
      </c>
      <c r="Y204" s="229">
        <f t="shared" si="244"/>
        <v>0</v>
      </c>
      <c r="Z204" s="229">
        <f t="shared" si="244"/>
        <v>0</v>
      </c>
      <c r="AA204" s="229">
        <f t="shared" si="244"/>
        <v>0</v>
      </c>
      <c r="AB204" s="229">
        <f t="shared" si="244"/>
        <v>0</v>
      </c>
      <c r="AC204" s="229">
        <f t="shared" si="244"/>
        <v>0</v>
      </c>
      <c r="AD204" s="229">
        <f t="shared" si="244"/>
        <v>0</v>
      </c>
      <c r="AE204" s="229">
        <f t="shared" si="244"/>
        <v>0</v>
      </c>
      <c r="AF204" s="229">
        <f t="shared" si="244"/>
        <v>0</v>
      </c>
      <c r="AG204" s="229">
        <f t="shared" si="244"/>
        <v>0</v>
      </c>
      <c r="AH204" s="229">
        <f t="shared" si="244"/>
        <v>0</v>
      </c>
      <c r="AI204" s="229">
        <f t="shared" si="244"/>
        <v>0</v>
      </c>
      <c r="AJ204" s="229">
        <f t="shared" si="244"/>
        <v>0</v>
      </c>
      <c r="AK204" s="229">
        <f t="shared" si="244"/>
        <v>0</v>
      </c>
      <c r="AL204" s="229">
        <f t="shared" si="240"/>
        <v>0</v>
      </c>
      <c r="AM204" s="229">
        <f t="shared" si="240"/>
        <v>0</v>
      </c>
      <c r="AN204" s="229">
        <f t="shared" si="240"/>
        <v>0</v>
      </c>
      <c r="AO204" s="229">
        <f t="shared" si="243"/>
        <v>0</v>
      </c>
      <c r="AP204" s="229">
        <f t="shared" si="243"/>
        <v>0</v>
      </c>
      <c r="AQ204" s="229">
        <f t="shared" si="243"/>
        <v>0</v>
      </c>
      <c r="AR204" s="229">
        <f t="shared" si="243"/>
        <v>0</v>
      </c>
      <c r="AS204" s="229">
        <f t="shared" si="243"/>
        <v>0</v>
      </c>
      <c r="AT204" s="229">
        <f t="shared" si="243"/>
        <v>0</v>
      </c>
      <c r="AU204" s="229">
        <f t="shared" si="243"/>
        <v>0</v>
      </c>
      <c r="AV204" s="229">
        <f t="shared" si="243"/>
        <v>0</v>
      </c>
      <c r="AW204" s="229">
        <f t="shared" si="243"/>
        <v>0</v>
      </c>
      <c r="AX204" s="229">
        <f t="shared" si="243"/>
        <v>0</v>
      </c>
      <c r="AY204" s="229">
        <f t="shared" si="243"/>
        <v>0</v>
      </c>
      <c r="AZ204" s="229">
        <f t="shared" si="243"/>
        <v>0</v>
      </c>
      <c r="BA204" s="229">
        <f t="shared" si="243"/>
        <v>0</v>
      </c>
      <c r="BB204" s="229">
        <f t="shared" si="243"/>
        <v>0</v>
      </c>
      <c r="BC204" s="229">
        <f t="shared" si="243"/>
        <v>0</v>
      </c>
      <c r="BD204" s="229">
        <f t="shared" si="243"/>
        <v>0</v>
      </c>
      <c r="BE204" s="229">
        <f t="shared" si="243"/>
        <v>0</v>
      </c>
      <c r="BF204" s="229">
        <f t="shared" si="243"/>
        <v>0</v>
      </c>
      <c r="BG204" s="229">
        <f t="shared" si="243"/>
        <v>0</v>
      </c>
      <c r="BH204" s="229">
        <f t="shared" si="243"/>
        <v>0</v>
      </c>
      <c r="BI204" s="229">
        <f t="shared" si="243"/>
        <v>0</v>
      </c>
      <c r="BJ204" s="229">
        <f t="shared" si="243"/>
        <v>0</v>
      </c>
      <c r="BK204" s="229">
        <f t="shared" si="243"/>
        <v>0</v>
      </c>
      <c r="BL204" s="229">
        <f t="shared" si="243"/>
        <v>0</v>
      </c>
      <c r="BM204" s="229">
        <f t="shared" si="243"/>
        <v>0</v>
      </c>
      <c r="BN204" s="229">
        <f t="shared" si="243"/>
        <v>0</v>
      </c>
      <c r="BO204" s="229">
        <f t="shared" si="243"/>
        <v>0</v>
      </c>
      <c r="BP204" s="229">
        <f t="shared" si="243"/>
        <v>0</v>
      </c>
      <c r="BQ204" s="229">
        <f t="shared" si="243"/>
        <v>0</v>
      </c>
      <c r="BR204" s="229">
        <f t="shared" si="243"/>
        <v>0</v>
      </c>
      <c r="BS204" s="229">
        <f t="shared" si="243"/>
        <v>0</v>
      </c>
      <c r="BT204" s="229">
        <f t="shared" si="243"/>
        <v>0</v>
      </c>
      <c r="BU204" s="229">
        <f t="shared" si="243"/>
        <v>0</v>
      </c>
      <c r="BV204" s="229">
        <f t="shared" si="243"/>
        <v>0</v>
      </c>
      <c r="BW204" s="229">
        <f t="shared" si="243"/>
        <v>0</v>
      </c>
      <c r="BX204" s="229">
        <f t="shared" si="243"/>
        <v>0</v>
      </c>
      <c r="BY204" s="229">
        <f t="shared" si="243"/>
        <v>0</v>
      </c>
      <c r="BZ204" s="229">
        <f t="shared" si="243"/>
        <v>0</v>
      </c>
    </row>
    <row r="205" spans="1:78" s="310" customFormat="1" x14ac:dyDescent="0.2">
      <c r="A205" s="7" t="str">
        <f t="shared" si="246"/>
        <v>Roll-in 7</v>
      </c>
      <c r="B205" s="7">
        <f t="shared" si="246"/>
        <v>0</v>
      </c>
      <c r="C205" s="7">
        <f t="shared" si="228"/>
        <v>43</v>
      </c>
      <c r="D205" s="165">
        <f t="shared" si="242"/>
        <v>44773</v>
      </c>
      <c r="E205" s="68"/>
      <c r="F205" s="77"/>
      <c r="G205" s="229">
        <f t="shared" si="245"/>
        <v>0</v>
      </c>
      <c r="H205" s="229">
        <f t="shared" si="245"/>
        <v>0</v>
      </c>
      <c r="I205" s="229">
        <f t="shared" si="245"/>
        <v>0</v>
      </c>
      <c r="J205" s="229">
        <f t="shared" si="245"/>
        <v>0</v>
      </c>
      <c r="K205" s="229">
        <f t="shared" si="245"/>
        <v>0</v>
      </c>
      <c r="L205" s="229">
        <f t="shared" si="245"/>
        <v>0</v>
      </c>
      <c r="M205" s="229">
        <f t="shared" si="245"/>
        <v>0</v>
      </c>
      <c r="N205" s="229">
        <f t="shared" si="245"/>
        <v>0</v>
      </c>
      <c r="O205" s="229">
        <f t="shared" si="245"/>
        <v>0</v>
      </c>
      <c r="P205" s="229">
        <f t="shared" si="245"/>
        <v>0</v>
      </c>
      <c r="Q205" s="229">
        <f t="shared" si="245"/>
        <v>0</v>
      </c>
      <c r="R205" s="229">
        <f t="shared" si="245"/>
        <v>0</v>
      </c>
      <c r="S205" s="229">
        <f t="shared" si="245"/>
        <v>0</v>
      </c>
      <c r="T205" s="229">
        <f t="shared" si="245"/>
        <v>0</v>
      </c>
      <c r="U205" s="229">
        <f t="shared" si="245"/>
        <v>0</v>
      </c>
      <c r="V205" s="229">
        <f t="shared" si="245"/>
        <v>0</v>
      </c>
      <c r="W205" s="229">
        <f t="shared" si="244"/>
        <v>0</v>
      </c>
      <c r="X205" s="229">
        <f t="shared" si="244"/>
        <v>0</v>
      </c>
      <c r="Y205" s="229">
        <f t="shared" si="244"/>
        <v>0</v>
      </c>
      <c r="Z205" s="229">
        <f t="shared" si="244"/>
        <v>0</v>
      </c>
      <c r="AA205" s="229">
        <f t="shared" si="244"/>
        <v>0</v>
      </c>
      <c r="AB205" s="229">
        <f t="shared" si="244"/>
        <v>0</v>
      </c>
      <c r="AC205" s="229">
        <f t="shared" si="244"/>
        <v>0</v>
      </c>
      <c r="AD205" s="229">
        <f t="shared" si="244"/>
        <v>0</v>
      </c>
      <c r="AE205" s="229">
        <f t="shared" si="244"/>
        <v>0</v>
      </c>
      <c r="AF205" s="229">
        <f t="shared" si="244"/>
        <v>0</v>
      </c>
      <c r="AG205" s="229">
        <f t="shared" si="244"/>
        <v>0</v>
      </c>
      <c r="AH205" s="229">
        <f t="shared" si="244"/>
        <v>0</v>
      </c>
      <c r="AI205" s="229">
        <f t="shared" si="244"/>
        <v>0</v>
      </c>
      <c r="AJ205" s="229">
        <f t="shared" si="244"/>
        <v>0</v>
      </c>
      <c r="AK205" s="229">
        <f t="shared" si="244"/>
        <v>0</v>
      </c>
      <c r="AL205" s="229">
        <f t="shared" si="240"/>
        <v>0</v>
      </c>
      <c r="AM205" s="229">
        <f t="shared" si="240"/>
        <v>0</v>
      </c>
      <c r="AN205" s="229">
        <f t="shared" si="240"/>
        <v>0</v>
      </c>
      <c r="AO205" s="229">
        <f t="shared" si="243"/>
        <v>0</v>
      </c>
      <c r="AP205" s="229">
        <f t="shared" si="243"/>
        <v>0</v>
      </c>
      <c r="AQ205" s="229">
        <f t="shared" si="243"/>
        <v>0</v>
      </c>
      <c r="AR205" s="229">
        <f t="shared" si="243"/>
        <v>0</v>
      </c>
      <c r="AS205" s="229">
        <f t="shared" si="243"/>
        <v>0</v>
      </c>
      <c r="AT205" s="229">
        <f t="shared" si="243"/>
        <v>0</v>
      </c>
      <c r="AU205" s="229">
        <f t="shared" si="243"/>
        <v>0</v>
      </c>
      <c r="AV205" s="229">
        <f t="shared" si="243"/>
        <v>0</v>
      </c>
      <c r="AW205" s="229">
        <f t="shared" si="243"/>
        <v>0</v>
      </c>
      <c r="AX205" s="229">
        <f t="shared" si="243"/>
        <v>0</v>
      </c>
      <c r="AY205" s="229">
        <f t="shared" si="243"/>
        <v>0</v>
      </c>
      <c r="AZ205" s="229">
        <f t="shared" si="243"/>
        <v>0</v>
      </c>
      <c r="BA205" s="229">
        <f t="shared" si="243"/>
        <v>0</v>
      </c>
      <c r="BB205" s="229">
        <f t="shared" si="243"/>
        <v>0</v>
      </c>
      <c r="BC205" s="229">
        <f t="shared" si="243"/>
        <v>0</v>
      </c>
      <c r="BD205" s="229">
        <f t="shared" si="243"/>
        <v>0</v>
      </c>
      <c r="BE205" s="229">
        <f t="shared" si="243"/>
        <v>0</v>
      </c>
      <c r="BF205" s="229">
        <f t="shared" si="243"/>
        <v>0</v>
      </c>
      <c r="BG205" s="229">
        <f t="shared" si="243"/>
        <v>0</v>
      </c>
      <c r="BH205" s="229">
        <f t="shared" si="243"/>
        <v>0</v>
      </c>
      <c r="BI205" s="229">
        <f t="shared" si="243"/>
        <v>0</v>
      </c>
      <c r="BJ205" s="229">
        <f t="shared" si="243"/>
        <v>0</v>
      </c>
      <c r="BK205" s="229">
        <f t="shared" si="243"/>
        <v>0</v>
      </c>
      <c r="BL205" s="229">
        <f t="shared" si="243"/>
        <v>0</v>
      </c>
      <c r="BM205" s="229">
        <f t="shared" si="243"/>
        <v>0</v>
      </c>
      <c r="BN205" s="229">
        <f t="shared" si="243"/>
        <v>0</v>
      </c>
      <c r="BO205" s="229">
        <f t="shared" si="243"/>
        <v>0</v>
      </c>
      <c r="BP205" s="229">
        <f t="shared" si="243"/>
        <v>0</v>
      </c>
      <c r="BQ205" s="229">
        <f t="shared" si="243"/>
        <v>0</v>
      </c>
      <c r="BR205" s="229">
        <f t="shared" si="243"/>
        <v>0</v>
      </c>
      <c r="BS205" s="229">
        <f t="shared" si="243"/>
        <v>0</v>
      </c>
      <c r="BT205" s="229">
        <f t="shared" si="243"/>
        <v>0</v>
      </c>
      <c r="BU205" s="229">
        <f t="shared" si="243"/>
        <v>0</v>
      </c>
      <c r="BV205" s="229">
        <f t="shared" si="243"/>
        <v>0</v>
      </c>
      <c r="BW205" s="229">
        <f t="shared" si="243"/>
        <v>0</v>
      </c>
      <c r="BX205" s="229">
        <f t="shared" si="243"/>
        <v>0</v>
      </c>
      <c r="BY205" s="229">
        <f t="shared" si="243"/>
        <v>0</v>
      </c>
      <c r="BZ205" s="229">
        <f t="shared" si="243"/>
        <v>0</v>
      </c>
    </row>
    <row r="206" spans="1:78" s="310" customFormat="1" x14ac:dyDescent="0.2">
      <c r="A206" s="7" t="str">
        <f t="shared" si="246"/>
        <v>Roll-in 7</v>
      </c>
      <c r="B206" s="7">
        <f t="shared" si="246"/>
        <v>0</v>
      </c>
      <c r="C206" s="7">
        <f t="shared" si="228"/>
        <v>44</v>
      </c>
      <c r="D206" s="165">
        <f t="shared" si="242"/>
        <v>44804</v>
      </c>
      <c r="E206" s="68"/>
      <c r="F206" s="77"/>
      <c r="G206" s="229">
        <f t="shared" si="245"/>
        <v>0</v>
      </c>
      <c r="H206" s="229">
        <f t="shared" si="245"/>
        <v>0</v>
      </c>
      <c r="I206" s="229">
        <f t="shared" si="245"/>
        <v>0</v>
      </c>
      <c r="J206" s="229">
        <f t="shared" si="245"/>
        <v>0</v>
      </c>
      <c r="K206" s="229">
        <f t="shared" si="245"/>
        <v>0</v>
      </c>
      <c r="L206" s="229">
        <f t="shared" si="245"/>
        <v>0</v>
      </c>
      <c r="M206" s="229">
        <f t="shared" si="245"/>
        <v>0</v>
      </c>
      <c r="N206" s="229">
        <f t="shared" si="245"/>
        <v>0</v>
      </c>
      <c r="O206" s="229">
        <f t="shared" si="245"/>
        <v>0</v>
      </c>
      <c r="P206" s="229">
        <f t="shared" si="245"/>
        <v>0</v>
      </c>
      <c r="Q206" s="229">
        <f t="shared" si="245"/>
        <v>0</v>
      </c>
      <c r="R206" s="229">
        <f t="shared" si="245"/>
        <v>0</v>
      </c>
      <c r="S206" s="229">
        <f t="shared" si="245"/>
        <v>0</v>
      </c>
      <c r="T206" s="229">
        <f t="shared" si="245"/>
        <v>0</v>
      </c>
      <c r="U206" s="229">
        <f t="shared" si="245"/>
        <v>0</v>
      </c>
      <c r="V206" s="229">
        <f t="shared" si="245"/>
        <v>0</v>
      </c>
      <c r="W206" s="229">
        <f t="shared" si="244"/>
        <v>0</v>
      </c>
      <c r="X206" s="229">
        <f t="shared" si="244"/>
        <v>0</v>
      </c>
      <c r="Y206" s="229">
        <f t="shared" si="244"/>
        <v>0</v>
      </c>
      <c r="Z206" s="229">
        <f t="shared" si="244"/>
        <v>0</v>
      </c>
      <c r="AA206" s="229">
        <f t="shared" si="244"/>
        <v>0</v>
      </c>
      <c r="AB206" s="229">
        <f t="shared" si="244"/>
        <v>0</v>
      </c>
      <c r="AC206" s="229">
        <f t="shared" si="244"/>
        <v>0</v>
      </c>
      <c r="AD206" s="229">
        <f t="shared" si="244"/>
        <v>0</v>
      </c>
      <c r="AE206" s="229">
        <f t="shared" si="244"/>
        <v>0</v>
      </c>
      <c r="AF206" s="229">
        <f t="shared" si="244"/>
        <v>0</v>
      </c>
      <c r="AG206" s="229">
        <f t="shared" si="244"/>
        <v>0</v>
      </c>
      <c r="AH206" s="229">
        <f t="shared" si="244"/>
        <v>0</v>
      </c>
      <c r="AI206" s="229">
        <f t="shared" si="244"/>
        <v>0</v>
      </c>
      <c r="AJ206" s="229">
        <f t="shared" si="244"/>
        <v>0</v>
      </c>
      <c r="AK206" s="229">
        <f t="shared" si="244"/>
        <v>0</v>
      </c>
      <c r="AL206" s="229">
        <f t="shared" ref="AL206:AN221" si="247">IF($D206=AL$9,$E206*$G$3/2,IF(AND($C206+$E$3&gt;AL$8,AL$9&gt;$D206),$E206*$G$3,0))</f>
        <v>0</v>
      </c>
      <c r="AM206" s="229">
        <f t="shared" si="247"/>
        <v>0</v>
      </c>
      <c r="AN206" s="229">
        <f t="shared" si="247"/>
        <v>0</v>
      </c>
      <c r="AO206" s="229">
        <f t="shared" si="243"/>
        <v>0</v>
      </c>
      <c r="AP206" s="229">
        <f t="shared" si="243"/>
        <v>0</v>
      </c>
      <c r="AQ206" s="229">
        <f t="shared" si="243"/>
        <v>0</v>
      </c>
      <c r="AR206" s="229">
        <f t="shared" si="243"/>
        <v>0</v>
      </c>
      <c r="AS206" s="229">
        <f t="shared" si="243"/>
        <v>0</v>
      </c>
      <c r="AT206" s="229">
        <f t="shared" si="243"/>
        <v>0</v>
      </c>
      <c r="AU206" s="229">
        <f t="shared" si="243"/>
        <v>0</v>
      </c>
      <c r="AV206" s="229">
        <f t="shared" si="243"/>
        <v>0</v>
      </c>
      <c r="AW206" s="229">
        <f t="shared" si="243"/>
        <v>0</v>
      </c>
      <c r="AX206" s="229">
        <f t="shared" si="243"/>
        <v>0</v>
      </c>
      <c r="AY206" s="229">
        <f t="shared" si="243"/>
        <v>0</v>
      </c>
      <c r="AZ206" s="229">
        <f t="shared" si="243"/>
        <v>0</v>
      </c>
      <c r="BA206" s="229">
        <f t="shared" si="243"/>
        <v>0</v>
      </c>
      <c r="BB206" s="229">
        <f t="shared" si="243"/>
        <v>0</v>
      </c>
      <c r="BC206" s="229">
        <f t="shared" si="243"/>
        <v>0</v>
      </c>
      <c r="BD206" s="229">
        <f t="shared" si="243"/>
        <v>0</v>
      </c>
      <c r="BE206" s="229">
        <f t="shared" si="243"/>
        <v>0</v>
      </c>
      <c r="BF206" s="229">
        <f t="shared" si="243"/>
        <v>0</v>
      </c>
      <c r="BG206" s="229">
        <f t="shared" si="243"/>
        <v>0</v>
      </c>
      <c r="BH206" s="229">
        <f t="shared" si="243"/>
        <v>0</v>
      </c>
      <c r="BI206" s="229">
        <f t="shared" si="243"/>
        <v>0</v>
      </c>
      <c r="BJ206" s="229">
        <f t="shared" si="243"/>
        <v>0</v>
      </c>
      <c r="BK206" s="229">
        <f t="shared" si="243"/>
        <v>0</v>
      </c>
      <c r="BL206" s="229">
        <f t="shared" si="243"/>
        <v>0</v>
      </c>
      <c r="BM206" s="229">
        <f t="shared" si="243"/>
        <v>0</v>
      </c>
      <c r="BN206" s="229">
        <f t="shared" si="243"/>
        <v>0</v>
      </c>
      <c r="BO206" s="229">
        <f t="shared" si="243"/>
        <v>0</v>
      </c>
      <c r="BP206" s="229">
        <f t="shared" ref="AO206:BZ213" si="248">IF($D206=BP$9,$E206*$G$3/2,IF(AND($C206+$E$3&gt;BP$8,BP$9&gt;$D206),$E206*$G$3,0))</f>
        <v>0</v>
      </c>
      <c r="BQ206" s="229">
        <f t="shared" si="248"/>
        <v>0</v>
      </c>
      <c r="BR206" s="229">
        <f t="shared" si="248"/>
        <v>0</v>
      </c>
      <c r="BS206" s="229">
        <f t="shared" si="248"/>
        <v>0</v>
      </c>
      <c r="BT206" s="229">
        <f t="shared" si="248"/>
        <v>0</v>
      </c>
      <c r="BU206" s="229">
        <f t="shared" si="248"/>
        <v>0</v>
      </c>
      <c r="BV206" s="229">
        <f t="shared" si="248"/>
        <v>0</v>
      </c>
      <c r="BW206" s="229">
        <f t="shared" si="248"/>
        <v>0</v>
      </c>
      <c r="BX206" s="229">
        <f t="shared" si="248"/>
        <v>0</v>
      </c>
      <c r="BY206" s="229">
        <f t="shared" si="248"/>
        <v>0</v>
      </c>
      <c r="BZ206" s="229">
        <f t="shared" si="248"/>
        <v>0</v>
      </c>
    </row>
    <row r="207" spans="1:78" s="310" customFormat="1" x14ac:dyDescent="0.2">
      <c r="A207" s="7" t="str">
        <f t="shared" si="246"/>
        <v>Roll-in 8</v>
      </c>
      <c r="B207" s="7">
        <f t="shared" si="246"/>
        <v>0</v>
      </c>
      <c r="C207" s="7">
        <f t="shared" si="228"/>
        <v>45</v>
      </c>
      <c r="D207" s="165">
        <f t="shared" si="242"/>
        <v>44834</v>
      </c>
      <c r="E207" s="68"/>
      <c r="F207" s="77"/>
      <c r="G207" s="229">
        <f t="shared" si="245"/>
        <v>0</v>
      </c>
      <c r="H207" s="229">
        <f t="shared" si="245"/>
        <v>0</v>
      </c>
      <c r="I207" s="229">
        <f t="shared" si="245"/>
        <v>0</v>
      </c>
      <c r="J207" s="229">
        <f t="shared" si="245"/>
        <v>0</v>
      </c>
      <c r="K207" s="229">
        <f t="shared" si="245"/>
        <v>0</v>
      </c>
      <c r="L207" s="229">
        <f t="shared" si="245"/>
        <v>0</v>
      </c>
      <c r="M207" s="229">
        <f t="shared" si="245"/>
        <v>0</v>
      </c>
      <c r="N207" s="229">
        <f t="shared" si="245"/>
        <v>0</v>
      </c>
      <c r="O207" s="229">
        <f t="shared" si="245"/>
        <v>0</v>
      </c>
      <c r="P207" s="229">
        <f t="shared" si="245"/>
        <v>0</v>
      </c>
      <c r="Q207" s="229">
        <f t="shared" si="245"/>
        <v>0</v>
      </c>
      <c r="R207" s="229">
        <f t="shared" si="245"/>
        <v>0</v>
      </c>
      <c r="S207" s="229">
        <f t="shared" si="245"/>
        <v>0</v>
      </c>
      <c r="T207" s="229">
        <f t="shared" si="245"/>
        <v>0</v>
      </c>
      <c r="U207" s="229">
        <f t="shared" si="245"/>
        <v>0</v>
      </c>
      <c r="V207" s="229">
        <f t="shared" si="245"/>
        <v>0</v>
      </c>
      <c r="W207" s="229">
        <f t="shared" si="244"/>
        <v>0</v>
      </c>
      <c r="X207" s="229">
        <f t="shared" si="244"/>
        <v>0</v>
      </c>
      <c r="Y207" s="229">
        <f t="shared" si="244"/>
        <v>0</v>
      </c>
      <c r="Z207" s="229">
        <f t="shared" si="244"/>
        <v>0</v>
      </c>
      <c r="AA207" s="229">
        <f t="shared" si="244"/>
        <v>0</v>
      </c>
      <c r="AB207" s="229">
        <f t="shared" si="244"/>
        <v>0</v>
      </c>
      <c r="AC207" s="229">
        <f t="shared" si="244"/>
        <v>0</v>
      </c>
      <c r="AD207" s="229">
        <f t="shared" si="244"/>
        <v>0</v>
      </c>
      <c r="AE207" s="229">
        <f t="shared" si="244"/>
        <v>0</v>
      </c>
      <c r="AF207" s="229">
        <f t="shared" si="244"/>
        <v>0</v>
      </c>
      <c r="AG207" s="229">
        <f t="shared" si="244"/>
        <v>0</v>
      </c>
      <c r="AH207" s="229">
        <f t="shared" si="244"/>
        <v>0</v>
      </c>
      <c r="AI207" s="229">
        <f t="shared" si="244"/>
        <v>0</v>
      </c>
      <c r="AJ207" s="229">
        <f t="shared" si="244"/>
        <v>0</v>
      </c>
      <c r="AK207" s="229">
        <f t="shared" si="244"/>
        <v>0</v>
      </c>
      <c r="AL207" s="229">
        <f t="shared" si="247"/>
        <v>0</v>
      </c>
      <c r="AM207" s="229">
        <f t="shared" si="247"/>
        <v>0</v>
      </c>
      <c r="AN207" s="229">
        <f t="shared" si="247"/>
        <v>0</v>
      </c>
      <c r="AO207" s="229">
        <f t="shared" si="248"/>
        <v>0</v>
      </c>
      <c r="AP207" s="229">
        <f t="shared" si="248"/>
        <v>0</v>
      </c>
      <c r="AQ207" s="229">
        <f t="shared" si="248"/>
        <v>0</v>
      </c>
      <c r="AR207" s="229">
        <f t="shared" si="248"/>
        <v>0</v>
      </c>
      <c r="AS207" s="229">
        <f t="shared" si="248"/>
        <v>0</v>
      </c>
      <c r="AT207" s="229">
        <f t="shared" si="248"/>
        <v>0</v>
      </c>
      <c r="AU207" s="229">
        <f t="shared" si="248"/>
        <v>0</v>
      </c>
      <c r="AV207" s="229">
        <f t="shared" si="248"/>
        <v>0</v>
      </c>
      <c r="AW207" s="229">
        <f t="shared" si="248"/>
        <v>0</v>
      </c>
      <c r="AX207" s="229">
        <f t="shared" si="248"/>
        <v>0</v>
      </c>
      <c r="AY207" s="229">
        <f t="shared" si="248"/>
        <v>0</v>
      </c>
      <c r="AZ207" s="229">
        <f t="shared" si="248"/>
        <v>0</v>
      </c>
      <c r="BA207" s="229">
        <f t="shared" si="248"/>
        <v>0</v>
      </c>
      <c r="BB207" s="229">
        <f t="shared" si="248"/>
        <v>0</v>
      </c>
      <c r="BC207" s="229">
        <f t="shared" si="248"/>
        <v>0</v>
      </c>
      <c r="BD207" s="229">
        <f t="shared" si="248"/>
        <v>0</v>
      </c>
      <c r="BE207" s="229">
        <f t="shared" si="248"/>
        <v>0</v>
      </c>
      <c r="BF207" s="229">
        <f t="shared" si="248"/>
        <v>0</v>
      </c>
      <c r="BG207" s="229">
        <f t="shared" si="248"/>
        <v>0</v>
      </c>
      <c r="BH207" s="229">
        <f t="shared" si="248"/>
        <v>0</v>
      </c>
      <c r="BI207" s="229">
        <f t="shared" si="248"/>
        <v>0</v>
      </c>
      <c r="BJ207" s="229">
        <f t="shared" si="248"/>
        <v>0</v>
      </c>
      <c r="BK207" s="229">
        <f t="shared" si="248"/>
        <v>0</v>
      </c>
      <c r="BL207" s="229">
        <f t="shared" si="248"/>
        <v>0</v>
      </c>
      <c r="BM207" s="229">
        <f t="shared" si="248"/>
        <v>0</v>
      </c>
      <c r="BN207" s="229">
        <f t="shared" si="248"/>
        <v>0</v>
      </c>
      <c r="BO207" s="229">
        <f t="shared" si="248"/>
        <v>0</v>
      </c>
      <c r="BP207" s="229">
        <f t="shared" si="248"/>
        <v>0</v>
      </c>
      <c r="BQ207" s="229">
        <f t="shared" si="248"/>
        <v>0</v>
      </c>
      <c r="BR207" s="229">
        <f t="shared" si="248"/>
        <v>0</v>
      </c>
      <c r="BS207" s="229">
        <f t="shared" si="248"/>
        <v>0</v>
      </c>
      <c r="BT207" s="229">
        <f t="shared" si="248"/>
        <v>0</v>
      </c>
      <c r="BU207" s="229">
        <f t="shared" si="248"/>
        <v>0</v>
      </c>
      <c r="BV207" s="229">
        <f t="shared" si="248"/>
        <v>0</v>
      </c>
      <c r="BW207" s="229">
        <f t="shared" si="248"/>
        <v>0</v>
      </c>
      <c r="BX207" s="229">
        <f t="shared" si="248"/>
        <v>0</v>
      </c>
      <c r="BY207" s="229">
        <f t="shared" si="248"/>
        <v>0</v>
      </c>
      <c r="BZ207" s="229">
        <f t="shared" si="248"/>
        <v>0</v>
      </c>
    </row>
    <row r="208" spans="1:78" s="310" customFormat="1" x14ac:dyDescent="0.2">
      <c r="A208" s="7" t="str">
        <f t="shared" si="246"/>
        <v>Roll-in 8</v>
      </c>
      <c r="B208" s="7">
        <f t="shared" si="246"/>
        <v>0</v>
      </c>
      <c r="C208" s="7">
        <f t="shared" si="228"/>
        <v>46</v>
      </c>
      <c r="D208" s="165">
        <f t="shared" si="242"/>
        <v>44865</v>
      </c>
      <c r="E208" s="68"/>
      <c r="F208" s="77"/>
      <c r="G208" s="229">
        <f t="shared" si="245"/>
        <v>0</v>
      </c>
      <c r="H208" s="229">
        <f t="shared" si="245"/>
        <v>0</v>
      </c>
      <c r="I208" s="229">
        <f t="shared" si="245"/>
        <v>0</v>
      </c>
      <c r="J208" s="229">
        <f t="shared" si="245"/>
        <v>0</v>
      </c>
      <c r="K208" s="229">
        <f t="shared" si="245"/>
        <v>0</v>
      </c>
      <c r="L208" s="229">
        <f t="shared" si="245"/>
        <v>0</v>
      </c>
      <c r="M208" s="229">
        <f t="shared" si="245"/>
        <v>0</v>
      </c>
      <c r="N208" s="229">
        <f t="shared" si="245"/>
        <v>0</v>
      </c>
      <c r="O208" s="229">
        <f t="shared" si="245"/>
        <v>0</v>
      </c>
      <c r="P208" s="229">
        <f t="shared" si="245"/>
        <v>0</v>
      </c>
      <c r="Q208" s="229">
        <f t="shared" si="245"/>
        <v>0</v>
      </c>
      <c r="R208" s="229">
        <f t="shared" si="245"/>
        <v>0</v>
      </c>
      <c r="S208" s="229">
        <f t="shared" si="245"/>
        <v>0</v>
      </c>
      <c r="T208" s="229">
        <f t="shared" si="245"/>
        <v>0</v>
      </c>
      <c r="U208" s="229">
        <f t="shared" si="245"/>
        <v>0</v>
      </c>
      <c r="V208" s="229">
        <f t="shared" si="245"/>
        <v>0</v>
      </c>
      <c r="W208" s="229">
        <f t="shared" si="244"/>
        <v>0</v>
      </c>
      <c r="X208" s="229">
        <f t="shared" si="244"/>
        <v>0</v>
      </c>
      <c r="Y208" s="229">
        <f t="shared" si="244"/>
        <v>0</v>
      </c>
      <c r="Z208" s="229">
        <f t="shared" si="244"/>
        <v>0</v>
      </c>
      <c r="AA208" s="229">
        <f t="shared" si="244"/>
        <v>0</v>
      </c>
      <c r="AB208" s="229">
        <f t="shared" si="244"/>
        <v>0</v>
      </c>
      <c r="AC208" s="229">
        <f t="shared" si="244"/>
        <v>0</v>
      </c>
      <c r="AD208" s="229">
        <f t="shared" si="244"/>
        <v>0</v>
      </c>
      <c r="AE208" s="229">
        <f t="shared" si="244"/>
        <v>0</v>
      </c>
      <c r="AF208" s="229">
        <f t="shared" si="244"/>
        <v>0</v>
      </c>
      <c r="AG208" s="229">
        <f t="shared" si="244"/>
        <v>0</v>
      </c>
      <c r="AH208" s="229">
        <f t="shared" si="244"/>
        <v>0</v>
      </c>
      <c r="AI208" s="229">
        <f t="shared" si="244"/>
        <v>0</v>
      </c>
      <c r="AJ208" s="229">
        <f t="shared" si="244"/>
        <v>0</v>
      </c>
      <c r="AK208" s="229">
        <f t="shared" si="244"/>
        <v>0</v>
      </c>
      <c r="AL208" s="229">
        <f t="shared" si="247"/>
        <v>0</v>
      </c>
      <c r="AM208" s="229">
        <f t="shared" si="247"/>
        <v>0</v>
      </c>
      <c r="AN208" s="229">
        <f t="shared" si="247"/>
        <v>0</v>
      </c>
      <c r="AO208" s="229">
        <f t="shared" si="248"/>
        <v>0</v>
      </c>
      <c r="AP208" s="229">
        <f t="shared" si="248"/>
        <v>0</v>
      </c>
      <c r="AQ208" s="229">
        <f t="shared" si="248"/>
        <v>0</v>
      </c>
      <c r="AR208" s="229">
        <f t="shared" si="248"/>
        <v>0</v>
      </c>
      <c r="AS208" s="229">
        <f t="shared" si="248"/>
        <v>0</v>
      </c>
      <c r="AT208" s="229">
        <f t="shared" si="248"/>
        <v>0</v>
      </c>
      <c r="AU208" s="229">
        <f t="shared" si="248"/>
        <v>0</v>
      </c>
      <c r="AV208" s="229">
        <f t="shared" si="248"/>
        <v>0</v>
      </c>
      <c r="AW208" s="229">
        <f t="shared" si="248"/>
        <v>0</v>
      </c>
      <c r="AX208" s="229">
        <f t="shared" si="248"/>
        <v>0</v>
      </c>
      <c r="AY208" s="229">
        <f t="shared" si="248"/>
        <v>0</v>
      </c>
      <c r="AZ208" s="229">
        <f t="shared" si="248"/>
        <v>0</v>
      </c>
      <c r="BA208" s="229">
        <f t="shared" si="248"/>
        <v>0</v>
      </c>
      <c r="BB208" s="229">
        <f t="shared" si="248"/>
        <v>0</v>
      </c>
      <c r="BC208" s="229">
        <f t="shared" si="248"/>
        <v>0</v>
      </c>
      <c r="BD208" s="229">
        <f t="shared" si="248"/>
        <v>0</v>
      </c>
      <c r="BE208" s="229">
        <f t="shared" si="248"/>
        <v>0</v>
      </c>
      <c r="BF208" s="229">
        <f t="shared" si="248"/>
        <v>0</v>
      </c>
      <c r="BG208" s="229">
        <f t="shared" si="248"/>
        <v>0</v>
      </c>
      <c r="BH208" s="229">
        <f t="shared" si="248"/>
        <v>0</v>
      </c>
      <c r="BI208" s="229">
        <f t="shared" si="248"/>
        <v>0</v>
      </c>
      <c r="BJ208" s="229">
        <f t="shared" si="248"/>
        <v>0</v>
      </c>
      <c r="BK208" s="229">
        <f t="shared" si="248"/>
        <v>0</v>
      </c>
      <c r="BL208" s="229">
        <f t="shared" si="248"/>
        <v>0</v>
      </c>
      <c r="BM208" s="229">
        <f t="shared" si="248"/>
        <v>0</v>
      </c>
      <c r="BN208" s="229">
        <f t="shared" si="248"/>
        <v>0</v>
      </c>
      <c r="BO208" s="229">
        <f t="shared" si="248"/>
        <v>0</v>
      </c>
      <c r="BP208" s="229">
        <f t="shared" si="248"/>
        <v>0</v>
      </c>
      <c r="BQ208" s="229">
        <f t="shared" si="248"/>
        <v>0</v>
      </c>
      <c r="BR208" s="229">
        <f t="shared" si="248"/>
        <v>0</v>
      </c>
      <c r="BS208" s="229">
        <f t="shared" si="248"/>
        <v>0</v>
      </c>
      <c r="BT208" s="229">
        <f t="shared" si="248"/>
        <v>0</v>
      </c>
      <c r="BU208" s="229">
        <f t="shared" si="248"/>
        <v>0</v>
      </c>
      <c r="BV208" s="229">
        <f t="shared" si="248"/>
        <v>0</v>
      </c>
      <c r="BW208" s="229">
        <f t="shared" si="248"/>
        <v>0</v>
      </c>
      <c r="BX208" s="229">
        <f t="shared" si="248"/>
        <v>0</v>
      </c>
      <c r="BY208" s="229">
        <f t="shared" si="248"/>
        <v>0</v>
      </c>
      <c r="BZ208" s="229">
        <f t="shared" si="248"/>
        <v>0</v>
      </c>
    </row>
    <row r="209" spans="1:78" s="310" customFormat="1" x14ac:dyDescent="0.2">
      <c r="A209" s="7" t="str">
        <f t="shared" si="246"/>
        <v>Roll-in 8</v>
      </c>
      <c r="B209" s="7">
        <f t="shared" si="246"/>
        <v>0</v>
      </c>
      <c r="C209" s="7">
        <f t="shared" si="228"/>
        <v>47</v>
      </c>
      <c r="D209" s="165">
        <f t="shared" si="242"/>
        <v>44895</v>
      </c>
      <c r="E209" s="68"/>
      <c r="F209" s="77"/>
      <c r="G209" s="229">
        <f t="shared" si="245"/>
        <v>0</v>
      </c>
      <c r="H209" s="229">
        <f t="shared" si="245"/>
        <v>0</v>
      </c>
      <c r="I209" s="229">
        <f t="shared" si="245"/>
        <v>0</v>
      </c>
      <c r="J209" s="229">
        <f t="shared" si="245"/>
        <v>0</v>
      </c>
      <c r="K209" s="229">
        <f t="shared" si="245"/>
        <v>0</v>
      </c>
      <c r="L209" s="229">
        <f t="shared" si="245"/>
        <v>0</v>
      </c>
      <c r="M209" s="229">
        <f t="shared" si="245"/>
        <v>0</v>
      </c>
      <c r="N209" s="229">
        <f t="shared" si="245"/>
        <v>0</v>
      </c>
      <c r="O209" s="229">
        <f t="shared" si="245"/>
        <v>0</v>
      </c>
      <c r="P209" s="229">
        <f t="shared" si="245"/>
        <v>0</v>
      </c>
      <c r="Q209" s="229">
        <f t="shared" si="245"/>
        <v>0</v>
      </c>
      <c r="R209" s="229">
        <f t="shared" si="245"/>
        <v>0</v>
      </c>
      <c r="S209" s="229">
        <f t="shared" si="245"/>
        <v>0</v>
      </c>
      <c r="T209" s="229">
        <f t="shared" si="245"/>
        <v>0</v>
      </c>
      <c r="U209" s="229">
        <f t="shared" si="245"/>
        <v>0</v>
      </c>
      <c r="V209" s="229">
        <f t="shared" si="245"/>
        <v>0</v>
      </c>
      <c r="W209" s="229">
        <f t="shared" si="244"/>
        <v>0</v>
      </c>
      <c r="X209" s="229">
        <f t="shared" si="244"/>
        <v>0</v>
      </c>
      <c r="Y209" s="229">
        <f t="shared" si="244"/>
        <v>0</v>
      </c>
      <c r="Z209" s="229">
        <f t="shared" si="244"/>
        <v>0</v>
      </c>
      <c r="AA209" s="229">
        <f t="shared" si="244"/>
        <v>0</v>
      </c>
      <c r="AB209" s="229">
        <f t="shared" si="244"/>
        <v>0</v>
      </c>
      <c r="AC209" s="229">
        <f t="shared" si="244"/>
        <v>0</v>
      </c>
      <c r="AD209" s="229">
        <f t="shared" si="244"/>
        <v>0</v>
      </c>
      <c r="AE209" s="229">
        <f t="shared" si="244"/>
        <v>0</v>
      </c>
      <c r="AF209" s="229">
        <f t="shared" si="244"/>
        <v>0</v>
      </c>
      <c r="AG209" s="229">
        <f t="shared" si="244"/>
        <v>0</v>
      </c>
      <c r="AH209" s="229">
        <f t="shared" si="244"/>
        <v>0</v>
      </c>
      <c r="AI209" s="229">
        <f t="shared" si="244"/>
        <v>0</v>
      </c>
      <c r="AJ209" s="229">
        <f t="shared" si="244"/>
        <v>0</v>
      </c>
      <c r="AK209" s="229">
        <f t="shared" si="244"/>
        <v>0</v>
      </c>
      <c r="AL209" s="229">
        <f t="shared" si="247"/>
        <v>0</v>
      </c>
      <c r="AM209" s="229">
        <f t="shared" si="247"/>
        <v>0</v>
      </c>
      <c r="AN209" s="229">
        <f t="shared" si="247"/>
        <v>0</v>
      </c>
      <c r="AO209" s="229">
        <f t="shared" si="248"/>
        <v>0</v>
      </c>
      <c r="AP209" s="229">
        <f t="shared" si="248"/>
        <v>0</v>
      </c>
      <c r="AQ209" s="229">
        <f t="shared" si="248"/>
        <v>0</v>
      </c>
      <c r="AR209" s="229">
        <f t="shared" si="248"/>
        <v>0</v>
      </c>
      <c r="AS209" s="229">
        <f t="shared" si="248"/>
        <v>0</v>
      </c>
      <c r="AT209" s="229">
        <f t="shared" si="248"/>
        <v>0</v>
      </c>
      <c r="AU209" s="229">
        <f t="shared" si="248"/>
        <v>0</v>
      </c>
      <c r="AV209" s="229">
        <f t="shared" si="248"/>
        <v>0</v>
      </c>
      <c r="AW209" s="229">
        <f t="shared" si="248"/>
        <v>0</v>
      </c>
      <c r="AX209" s="229">
        <f t="shared" si="248"/>
        <v>0</v>
      </c>
      <c r="AY209" s="229">
        <f t="shared" si="248"/>
        <v>0</v>
      </c>
      <c r="AZ209" s="229">
        <f t="shared" si="248"/>
        <v>0</v>
      </c>
      <c r="BA209" s="229">
        <f t="shared" si="248"/>
        <v>0</v>
      </c>
      <c r="BB209" s="229">
        <f t="shared" si="248"/>
        <v>0</v>
      </c>
      <c r="BC209" s="229">
        <f t="shared" si="248"/>
        <v>0</v>
      </c>
      <c r="BD209" s="229">
        <f t="shared" si="248"/>
        <v>0</v>
      </c>
      <c r="BE209" s="229">
        <f t="shared" si="248"/>
        <v>0</v>
      </c>
      <c r="BF209" s="229">
        <f t="shared" si="248"/>
        <v>0</v>
      </c>
      <c r="BG209" s="229">
        <f t="shared" si="248"/>
        <v>0</v>
      </c>
      <c r="BH209" s="229">
        <f t="shared" si="248"/>
        <v>0</v>
      </c>
      <c r="BI209" s="229">
        <f t="shared" si="248"/>
        <v>0</v>
      </c>
      <c r="BJ209" s="229">
        <f t="shared" si="248"/>
        <v>0</v>
      </c>
      <c r="BK209" s="229">
        <f t="shared" si="248"/>
        <v>0</v>
      </c>
      <c r="BL209" s="229">
        <f t="shared" si="248"/>
        <v>0</v>
      </c>
      <c r="BM209" s="229">
        <f t="shared" si="248"/>
        <v>0</v>
      </c>
      <c r="BN209" s="229">
        <f t="shared" si="248"/>
        <v>0</v>
      </c>
      <c r="BO209" s="229">
        <f t="shared" si="248"/>
        <v>0</v>
      </c>
      <c r="BP209" s="229">
        <f t="shared" si="248"/>
        <v>0</v>
      </c>
      <c r="BQ209" s="229">
        <f t="shared" si="248"/>
        <v>0</v>
      </c>
      <c r="BR209" s="229">
        <f t="shared" si="248"/>
        <v>0</v>
      </c>
      <c r="BS209" s="229">
        <f t="shared" si="248"/>
        <v>0</v>
      </c>
      <c r="BT209" s="229">
        <f t="shared" si="248"/>
        <v>0</v>
      </c>
      <c r="BU209" s="229">
        <f t="shared" si="248"/>
        <v>0</v>
      </c>
      <c r="BV209" s="229">
        <f t="shared" si="248"/>
        <v>0</v>
      </c>
      <c r="BW209" s="229">
        <f t="shared" si="248"/>
        <v>0</v>
      </c>
      <c r="BX209" s="229">
        <f t="shared" si="248"/>
        <v>0</v>
      </c>
      <c r="BY209" s="229">
        <f t="shared" si="248"/>
        <v>0</v>
      </c>
      <c r="BZ209" s="229">
        <f t="shared" si="248"/>
        <v>0</v>
      </c>
    </row>
    <row r="210" spans="1:78" s="310" customFormat="1" x14ac:dyDescent="0.2">
      <c r="A210" s="7" t="str">
        <f t="shared" si="246"/>
        <v>Roll-in 8</v>
      </c>
      <c r="B210" s="7">
        <f t="shared" si="246"/>
        <v>0</v>
      </c>
      <c r="C210" s="7">
        <f t="shared" si="228"/>
        <v>48</v>
      </c>
      <c r="D210" s="165">
        <f t="shared" si="242"/>
        <v>44926</v>
      </c>
      <c r="E210" s="68"/>
      <c r="F210" s="77"/>
      <c r="G210" s="229">
        <f t="shared" si="245"/>
        <v>0</v>
      </c>
      <c r="H210" s="229">
        <f t="shared" si="245"/>
        <v>0</v>
      </c>
      <c r="I210" s="229">
        <f t="shared" si="245"/>
        <v>0</v>
      </c>
      <c r="J210" s="229">
        <f t="shared" si="245"/>
        <v>0</v>
      </c>
      <c r="K210" s="229">
        <f t="shared" si="245"/>
        <v>0</v>
      </c>
      <c r="L210" s="229">
        <f t="shared" si="245"/>
        <v>0</v>
      </c>
      <c r="M210" s="229">
        <f t="shared" si="245"/>
        <v>0</v>
      </c>
      <c r="N210" s="229">
        <f t="shared" si="245"/>
        <v>0</v>
      </c>
      <c r="O210" s="229">
        <f t="shared" si="245"/>
        <v>0</v>
      </c>
      <c r="P210" s="229">
        <f t="shared" si="245"/>
        <v>0</v>
      </c>
      <c r="Q210" s="229">
        <f t="shared" si="245"/>
        <v>0</v>
      </c>
      <c r="R210" s="229">
        <f t="shared" si="245"/>
        <v>0</v>
      </c>
      <c r="S210" s="229">
        <f t="shared" si="245"/>
        <v>0</v>
      </c>
      <c r="T210" s="229">
        <f t="shared" si="245"/>
        <v>0</v>
      </c>
      <c r="U210" s="229">
        <f t="shared" si="245"/>
        <v>0</v>
      </c>
      <c r="V210" s="229">
        <f t="shared" si="245"/>
        <v>0</v>
      </c>
      <c r="W210" s="229">
        <f t="shared" si="244"/>
        <v>0</v>
      </c>
      <c r="X210" s="229">
        <f t="shared" si="244"/>
        <v>0</v>
      </c>
      <c r="Y210" s="229">
        <f t="shared" si="244"/>
        <v>0</v>
      </c>
      <c r="Z210" s="229">
        <f t="shared" si="244"/>
        <v>0</v>
      </c>
      <c r="AA210" s="229">
        <f t="shared" si="244"/>
        <v>0</v>
      </c>
      <c r="AB210" s="229">
        <f t="shared" si="244"/>
        <v>0</v>
      </c>
      <c r="AC210" s="229">
        <f t="shared" si="244"/>
        <v>0</v>
      </c>
      <c r="AD210" s="229">
        <f t="shared" si="244"/>
        <v>0</v>
      </c>
      <c r="AE210" s="229">
        <f t="shared" si="244"/>
        <v>0</v>
      </c>
      <c r="AF210" s="229">
        <f t="shared" si="244"/>
        <v>0</v>
      </c>
      <c r="AG210" s="229">
        <f t="shared" si="244"/>
        <v>0</v>
      </c>
      <c r="AH210" s="229">
        <f t="shared" si="244"/>
        <v>0</v>
      </c>
      <c r="AI210" s="229">
        <f t="shared" si="244"/>
        <v>0</v>
      </c>
      <c r="AJ210" s="229">
        <f t="shared" si="244"/>
        <v>0</v>
      </c>
      <c r="AK210" s="229">
        <f t="shared" si="244"/>
        <v>0</v>
      </c>
      <c r="AL210" s="229">
        <f t="shared" si="247"/>
        <v>0</v>
      </c>
      <c r="AM210" s="229">
        <f t="shared" si="247"/>
        <v>0</v>
      </c>
      <c r="AN210" s="229">
        <f t="shared" si="247"/>
        <v>0</v>
      </c>
      <c r="AO210" s="229">
        <f t="shared" si="248"/>
        <v>0</v>
      </c>
      <c r="AP210" s="229">
        <f t="shared" si="248"/>
        <v>0</v>
      </c>
      <c r="AQ210" s="229">
        <f t="shared" si="248"/>
        <v>0</v>
      </c>
      <c r="AR210" s="229">
        <f t="shared" si="248"/>
        <v>0</v>
      </c>
      <c r="AS210" s="229">
        <f t="shared" si="248"/>
        <v>0</v>
      </c>
      <c r="AT210" s="229">
        <f t="shared" si="248"/>
        <v>0</v>
      </c>
      <c r="AU210" s="229">
        <f t="shared" si="248"/>
        <v>0</v>
      </c>
      <c r="AV210" s="229">
        <f t="shared" si="248"/>
        <v>0</v>
      </c>
      <c r="AW210" s="229">
        <f t="shared" si="248"/>
        <v>0</v>
      </c>
      <c r="AX210" s="229">
        <f t="shared" si="248"/>
        <v>0</v>
      </c>
      <c r="AY210" s="229">
        <f t="shared" si="248"/>
        <v>0</v>
      </c>
      <c r="AZ210" s="229">
        <f t="shared" si="248"/>
        <v>0</v>
      </c>
      <c r="BA210" s="229">
        <f t="shared" si="248"/>
        <v>0</v>
      </c>
      <c r="BB210" s="229">
        <f t="shared" si="248"/>
        <v>0</v>
      </c>
      <c r="BC210" s="229">
        <f t="shared" si="248"/>
        <v>0</v>
      </c>
      <c r="BD210" s="229">
        <f t="shared" si="248"/>
        <v>0</v>
      </c>
      <c r="BE210" s="229">
        <f t="shared" si="248"/>
        <v>0</v>
      </c>
      <c r="BF210" s="229">
        <f t="shared" si="248"/>
        <v>0</v>
      </c>
      <c r="BG210" s="229">
        <f t="shared" si="248"/>
        <v>0</v>
      </c>
      <c r="BH210" s="229">
        <f t="shared" si="248"/>
        <v>0</v>
      </c>
      <c r="BI210" s="229">
        <f t="shared" si="248"/>
        <v>0</v>
      </c>
      <c r="BJ210" s="229">
        <f t="shared" si="248"/>
        <v>0</v>
      </c>
      <c r="BK210" s="229">
        <f t="shared" si="248"/>
        <v>0</v>
      </c>
      <c r="BL210" s="229">
        <f t="shared" si="248"/>
        <v>0</v>
      </c>
      <c r="BM210" s="229">
        <f t="shared" si="248"/>
        <v>0</v>
      </c>
      <c r="BN210" s="229">
        <f t="shared" si="248"/>
        <v>0</v>
      </c>
      <c r="BO210" s="229">
        <f t="shared" si="248"/>
        <v>0</v>
      </c>
      <c r="BP210" s="229">
        <f t="shared" si="248"/>
        <v>0</v>
      </c>
      <c r="BQ210" s="229">
        <f t="shared" si="248"/>
        <v>0</v>
      </c>
      <c r="BR210" s="229">
        <f t="shared" si="248"/>
        <v>0</v>
      </c>
      <c r="BS210" s="229">
        <f t="shared" si="248"/>
        <v>0</v>
      </c>
      <c r="BT210" s="229">
        <f t="shared" si="248"/>
        <v>0</v>
      </c>
      <c r="BU210" s="229">
        <f t="shared" si="248"/>
        <v>0</v>
      </c>
      <c r="BV210" s="229">
        <f t="shared" si="248"/>
        <v>0</v>
      </c>
      <c r="BW210" s="229">
        <f t="shared" si="248"/>
        <v>0</v>
      </c>
      <c r="BX210" s="229">
        <f t="shared" si="248"/>
        <v>0</v>
      </c>
      <c r="BY210" s="229">
        <f t="shared" si="248"/>
        <v>0</v>
      </c>
      <c r="BZ210" s="229">
        <f t="shared" si="248"/>
        <v>0</v>
      </c>
    </row>
    <row r="211" spans="1:78" s="310" customFormat="1" x14ac:dyDescent="0.2">
      <c r="A211" s="7" t="str">
        <f t="shared" si="246"/>
        <v>Roll-in 8</v>
      </c>
      <c r="B211" s="7">
        <f t="shared" si="246"/>
        <v>0</v>
      </c>
      <c r="C211" s="7">
        <f t="shared" si="228"/>
        <v>49</v>
      </c>
      <c r="D211" s="165">
        <f t="shared" si="242"/>
        <v>44957</v>
      </c>
      <c r="E211" s="68"/>
      <c r="F211" s="77"/>
      <c r="G211" s="229">
        <f t="shared" si="245"/>
        <v>0</v>
      </c>
      <c r="H211" s="229">
        <f t="shared" si="245"/>
        <v>0</v>
      </c>
      <c r="I211" s="229">
        <f t="shared" si="245"/>
        <v>0</v>
      </c>
      <c r="J211" s="229">
        <f t="shared" si="245"/>
        <v>0</v>
      </c>
      <c r="K211" s="229">
        <f t="shared" si="245"/>
        <v>0</v>
      </c>
      <c r="L211" s="229">
        <f t="shared" si="245"/>
        <v>0</v>
      </c>
      <c r="M211" s="229">
        <f t="shared" si="245"/>
        <v>0</v>
      </c>
      <c r="N211" s="229">
        <f t="shared" si="245"/>
        <v>0</v>
      </c>
      <c r="O211" s="229">
        <f t="shared" si="245"/>
        <v>0</v>
      </c>
      <c r="P211" s="229">
        <f t="shared" si="245"/>
        <v>0</v>
      </c>
      <c r="Q211" s="229">
        <f t="shared" si="245"/>
        <v>0</v>
      </c>
      <c r="R211" s="229">
        <f t="shared" si="245"/>
        <v>0</v>
      </c>
      <c r="S211" s="229">
        <f t="shared" si="245"/>
        <v>0</v>
      </c>
      <c r="T211" s="229">
        <f t="shared" si="245"/>
        <v>0</v>
      </c>
      <c r="U211" s="229">
        <f t="shared" si="245"/>
        <v>0</v>
      </c>
      <c r="V211" s="229">
        <f t="shared" si="245"/>
        <v>0</v>
      </c>
      <c r="W211" s="229">
        <f t="shared" si="244"/>
        <v>0</v>
      </c>
      <c r="X211" s="229">
        <f t="shared" si="244"/>
        <v>0</v>
      </c>
      <c r="Y211" s="229">
        <f t="shared" si="244"/>
        <v>0</v>
      </c>
      <c r="Z211" s="229">
        <f t="shared" si="244"/>
        <v>0</v>
      </c>
      <c r="AA211" s="229">
        <f t="shared" si="244"/>
        <v>0</v>
      </c>
      <c r="AB211" s="229">
        <f t="shared" si="244"/>
        <v>0</v>
      </c>
      <c r="AC211" s="229">
        <f t="shared" si="244"/>
        <v>0</v>
      </c>
      <c r="AD211" s="229">
        <f t="shared" si="244"/>
        <v>0</v>
      </c>
      <c r="AE211" s="229">
        <f t="shared" si="244"/>
        <v>0</v>
      </c>
      <c r="AF211" s="229">
        <f t="shared" si="244"/>
        <v>0</v>
      </c>
      <c r="AG211" s="229">
        <f t="shared" si="244"/>
        <v>0</v>
      </c>
      <c r="AH211" s="229">
        <f t="shared" si="244"/>
        <v>0</v>
      </c>
      <c r="AI211" s="229">
        <f t="shared" si="244"/>
        <v>0</v>
      </c>
      <c r="AJ211" s="229">
        <f t="shared" si="244"/>
        <v>0</v>
      </c>
      <c r="AK211" s="229">
        <f t="shared" si="244"/>
        <v>0</v>
      </c>
      <c r="AL211" s="229">
        <f t="shared" si="247"/>
        <v>0</v>
      </c>
      <c r="AM211" s="229">
        <f t="shared" si="247"/>
        <v>0</v>
      </c>
      <c r="AN211" s="229">
        <f t="shared" si="247"/>
        <v>0</v>
      </c>
      <c r="AO211" s="229">
        <f t="shared" si="248"/>
        <v>0</v>
      </c>
      <c r="AP211" s="229">
        <f t="shared" si="248"/>
        <v>0</v>
      </c>
      <c r="AQ211" s="229">
        <f t="shared" si="248"/>
        <v>0</v>
      </c>
      <c r="AR211" s="229">
        <f t="shared" si="248"/>
        <v>0</v>
      </c>
      <c r="AS211" s="229">
        <f t="shared" si="248"/>
        <v>0</v>
      </c>
      <c r="AT211" s="229">
        <f t="shared" si="248"/>
        <v>0</v>
      </c>
      <c r="AU211" s="229">
        <f t="shared" si="248"/>
        <v>0</v>
      </c>
      <c r="AV211" s="229">
        <f t="shared" si="248"/>
        <v>0</v>
      </c>
      <c r="AW211" s="229">
        <f t="shared" si="248"/>
        <v>0</v>
      </c>
      <c r="AX211" s="229">
        <f t="shared" si="248"/>
        <v>0</v>
      </c>
      <c r="AY211" s="229">
        <f t="shared" si="248"/>
        <v>0</v>
      </c>
      <c r="AZ211" s="229">
        <f t="shared" si="248"/>
        <v>0</v>
      </c>
      <c r="BA211" s="229">
        <f t="shared" si="248"/>
        <v>0</v>
      </c>
      <c r="BB211" s="229">
        <f t="shared" si="248"/>
        <v>0</v>
      </c>
      <c r="BC211" s="229">
        <f t="shared" si="248"/>
        <v>0</v>
      </c>
      <c r="BD211" s="229">
        <f t="shared" si="248"/>
        <v>0</v>
      </c>
      <c r="BE211" s="229">
        <f t="shared" si="248"/>
        <v>0</v>
      </c>
      <c r="BF211" s="229">
        <f t="shared" si="248"/>
        <v>0</v>
      </c>
      <c r="BG211" s="229">
        <f t="shared" si="248"/>
        <v>0</v>
      </c>
      <c r="BH211" s="229">
        <f t="shared" si="248"/>
        <v>0</v>
      </c>
      <c r="BI211" s="229">
        <f t="shared" si="248"/>
        <v>0</v>
      </c>
      <c r="BJ211" s="229">
        <f t="shared" si="248"/>
        <v>0</v>
      </c>
      <c r="BK211" s="229">
        <f t="shared" si="248"/>
        <v>0</v>
      </c>
      <c r="BL211" s="229">
        <f t="shared" si="248"/>
        <v>0</v>
      </c>
      <c r="BM211" s="229">
        <f t="shared" si="248"/>
        <v>0</v>
      </c>
      <c r="BN211" s="229">
        <f t="shared" si="248"/>
        <v>0</v>
      </c>
      <c r="BO211" s="229">
        <f t="shared" si="248"/>
        <v>0</v>
      </c>
      <c r="BP211" s="229">
        <f t="shared" si="248"/>
        <v>0</v>
      </c>
      <c r="BQ211" s="229">
        <f t="shared" si="248"/>
        <v>0</v>
      </c>
      <c r="BR211" s="229">
        <f t="shared" si="248"/>
        <v>0</v>
      </c>
      <c r="BS211" s="229">
        <f t="shared" si="248"/>
        <v>0</v>
      </c>
      <c r="BT211" s="229">
        <f t="shared" si="248"/>
        <v>0</v>
      </c>
      <c r="BU211" s="229">
        <f t="shared" si="248"/>
        <v>0</v>
      </c>
      <c r="BV211" s="229">
        <f t="shared" si="248"/>
        <v>0</v>
      </c>
      <c r="BW211" s="229">
        <f t="shared" si="248"/>
        <v>0</v>
      </c>
      <c r="BX211" s="229">
        <f t="shared" si="248"/>
        <v>0</v>
      </c>
      <c r="BY211" s="229">
        <f t="shared" si="248"/>
        <v>0</v>
      </c>
      <c r="BZ211" s="229">
        <f t="shared" si="248"/>
        <v>0</v>
      </c>
    </row>
    <row r="212" spans="1:78" s="310" customFormat="1" x14ac:dyDescent="0.2">
      <c r="A212" s="7" t="str">
        <f t="shared" si="246"/>
        <v>Roll-in 8</v>
      </c>
      <c r="B212" s="7">
        <f t="shared" si="246"/>
        <v>0</v>
      </c>
      <c r="C212" s="7">
        <f t="shared" si="228"/>
        <v>50</v>
      </c>
      <c r="D212" s="165">
        <f t="shared" si="242"/>
        <v>44985</v>
      </c>
      <c r="E212" s="68"/>
      <c r="F212" s="77"/>
      <c r="G212" s="229">
        <f t="shared" si="245"/>
        <v>0</v>
      </c>
      <c r="H212" s="229">
        <f t="shared" si="245"/>
        <v>0</v>
      </c>
      <c r="I212" s="229">
        <f t="shared" si="245"/>
        <v>0</v>
      </c>
      <c r="J212" s="229">
        <f t="shared" si="245"/>
        <v>0</v>
      </c>
      <c r="K212" s="229">
        <f t="shared" si="245"/>
        <v>0</v>
      </c>
      <c r="L212" s="229">
        <f t="shared" si="245"/>
        <v>0</v>
      </c>
      <c r="M212" s="229">
        <f t="shared" si="245"/>
        <v>0</v>
      </c>
      <c r="N212" s="229">
        <f t="shared" si="245"/>
        <v>0</v>
      </c>
      <c r="O212" s="229">
        <f t="shared" si="245"/>
        <v>0</v>
      </c>
      <c r="P212" s="229">
        <f t="shared" si="245"/>
        <v>0</v>
      </c>
      <c r="Q212" s="229">
        <f t="shared" si="245"/>
        <v>0</v>
      </c>
      <c r="R212" s="229">
        <f t="shared" si="245"/>
        <v>0</v>
      </c>
      <c r="S212" s="229">
        <f t="shared" si="245"/>
        <v>0</v>
      </c>
      <c r="T212" s="229">
        <f t="shared" si="245"/>
        <v>0</v>
      </c>
      <c r="U212" s="229">
        <f t="shared" si="245"/>
        <v>0</v>
      </c>
      <c r="V212" s="229">
        <f t="shared" si="245"/>
        <v>0</v>
      </c>
      <c r="W212" s="229">
        <f t="shared" si="244"/>
        <v>0</v>
      </c>
      <c r="X212" s="229">
        <f t="shared" si="244"/>
        <v>0</v>
      </c>
      <c r="Y212" s="229">
        <f t="shared" si="244"/>
        <v>0</v>
      </c>
      <c r="Z212" s="229">
        <f t="shared" si="244"/>
        <v>0</v>
      </c>
      <c r="AA212" s="229">
        <f t="shared" si="244"/>
        <v>0</v>
      </c>
      <c r="AB212" s="229">
        <f t="shared" si="244"/>
        <v>0</v>
      </c>
      <c r="AC212" s="229">
        <f t="shared" si="244"/>
        <v>0</v>
      </c>
      <c r="AD212" s="229">
        <f t="shared" si="244"/>
        <v>0</v>
      </c>
      <c r="AE212" s="229">
        <f t="shared" si="244"/>
        <v>0</v>
      </c>
      <c r="AF212" s="229">
        <f t="shared" si="244"/>
        <v>0</v>
      </c>
      <c r="AG212" s="229">
        <f t="shared" si="244"/>
        <v>0</v>
      </c>
      <c r="AH212" s="229">
        <f t="shared" si="244"/>
        <v>0</v>
      </c>
      <c r="AI212" s="229">
        <f t="shared" si="244"/>
        <v>0</v>
      </c>
      <c r="AJ212" s="229">
        <f t="shared" si="244"/>
        <v>0</v>
      </c>
      <c r="AK212" s="229">
        <f t="shared" si="244"/>
        <v>0</v>
      </c>
      <c r="AL212" s="229">
        <f t="shared" si="247"/>
        <v>0</v>
      </c>
      <c r="AM212" s="229">
        <f t="shared" si="247"/>
        <v>0</v>
      </c>
      <c r="AN212" s="229">
        <f t="shared" si="247"/>
        <v>0</v>
      </c>
      <c r="AO212" s="229">
        <f t="shared" si="248"/>
        <v>0</v>
      </c>
      <c r="AP212" s="229">
        <f t="shared" si="248"/>
        <v>0</v>
      </c>
      <c r="AQ212" s="229">
        <f t="shared" si="248"/>
        <v>0</v>
      </c>
      <c r="AR212" s="229">
        <f t="shared" si="248"/>
        <v>0</v>
      </c>
      <c r="AS212" s="229">
        <f t="shared" si="248"/>
        <v>0</v>
      </c>
      <c r="AT212" s="229">
        <f t="shared" si="248"/>
        <v>0</v>
      </c>
      <c r="AU212" s="229">
        <f t="shared" si="248"/>
        <v>0</v>
      </c>
      <c r="AV212" s="229">
        <f t="shared" si="248"/>
        <v>0</v>
      </c>
      <c r="AW212" s="229">
        <f t="shared" si="248"/>
        <v>0</v>
      </c>
      <c r="AX212" s="229">
        <f t="shared" si="248"/>
        <v>0</v>
      </c>
      <c r="AY212" s="229">
        <f t="shared" si="248"/>
        <v>0</v>
      </c>
      <c r="AZ212" s="229">
        <f t="shared" si="248"/>
        <v>0</v>
      </c>
      <c r="BA212" s="229">
        <f t="shared" si="248"/>
        <v>0</v>
      </c>
      <c r="BB212" s="229">
        <f t="shared" si="248"/>
        <v>0</v>
      </c>
      <c r="BC212" s="229">
        <f t="shared" si="248"/>
        <v>0</v>
      </c>
      <c r="BD212" s="229">
        <f t="shared" si="248"/>
        <v>0</v>
      </c>
      <c r="BE212" s="229">
        <f t="shared" si="248"/>
        <v>0</v>
      </c>
      <c r="BF212" s="229">
        <f t="shared" si="248"/>
        <v>0</v>
      </c>
      <c r="BG212" s="229">
        <f t="shared" si="248"/>
        <v>0</v>
      </c>
      <c r="BH212" s="229">
        <f t="shared" si="248"/>
        <v>0</v>
      </c>
      <c r="BI212" s="229">
        <f t="shared" si="248"/>
        <v>0</v>
      </c>
      <c r="BJ212" s="229">
        <f t="shared" si="248"/>
        <v>0</v>
      </c>
      <c r="BK212" s="229">
        <f t="shared" si="248"/>
        <v>0</v>
      </c>
      <c r="BL212" s="229">
        <f t="shared" si="248"/>
        <v>0</v>
      </c>
      <c r="BM212" s="229">
        <f t="shared" si="248"/>
        <v>0</v>
      </c>
      <c r="BN212" s="229">
        <f t="shared" si="248"/>
        <v>0</v>
      </c>
      <c r="BO212" s="229">
        <f t="shared" si="248"/>
        <v>0</v>
      </c>
      <c r="BP212" s="229">
        <f t="shared" si="248"/>
        <v>0</v>
      </c>
      <c r="BQ212" s="229">
        <f t="shared" si="248"/>
        <v>0</v>
      </c>
      <c r="BR212" s="229">
        <f t="shared" si="248"/>
        <v>0</v>
      </c>
      <c r="BS212" s="229">
        <f t="shared" si="248"/>
        <v>0</v>
      </c>
      <c r="BT212" s="229">
        <f t="shared" si="248"/>
        <v>0</v>
      </c>
      <c r="BU212" s="229">
        <f t="shared" si="248"/>
        <v>0</v>
      </c>
      <c r="BV212" s="229">
        <f t="shared" si="248"/>
        <v>0</v>
      </c>
      <c r="BW212" s="229">
        <f t="shared" si="248"/>
        <v>0</v>
      </c>
      <c r="BX212" s="229">
        <f t="shared" si="248"/>
        <v>0</v>
      </c>
      <c r="BY212" s="229">
        <f t="shared" si="248"/>
        <v>0</v>
      </c>
      <c r="BZ212" s="229">
        <f t="shared" si="248"/>
        <v>0</v>
      </c>
    </row>
    <row r="213" spans="1:78" s="310" customFormat="1" x14ac:dyDescent="0.2">
      <c r="A213" s="7" t="str">
        <f t="shared" si="246"/>
        <v>Roll-in 9</v>
      </c>
      <c r="B213" s="7">
        <f t="shared" si="246"/>
        <v>0</v>
      </c>
      <c r="C213" s="7">
        <f t="shared" si="228"/>
        <v>51</v>
      </c>
      <c r="D213" s="165">
        <f t="shared" si="242"/>
        <v>45016</v>
      </c>
      <c r="E213" s="68"/>
      <c r="F213" s="77"/>
      <c r="G213" s="229">
        <f t="shared" si="245"/>
        <v>0</v>
      </c>
      <c r="H213" s="229">
        <f t="shared" si="245"/>
        <v>0</v>
      </c>
      <c r="I213" s="229">
        <f t="shared" si="245"/>
        <v>0</v>
      </c>
      <c r="J213" s="229">
        <f t="shared" si="245"/>
        <v>0</v>
      </c>
      <c r="K213" s="229">
        <f t="shared" si="245"/>
        <v>0</v>
      </c>
      <c r="L213" s="229">
        <f t="shared" si="245"/>
        <v>0</v>
      </c>
      <c r="M213" s="229">
        <f t="shared" si="245"/>
        <v>0</v>
      </c>
      <c r="N213" s="229">
        <f t="shared" si="245"/>
        <v>0</v>
      </c>
      <c r="O213" s="229">
        <f t="shared" si="245"/>
        <v>0</v>
      </c>
      <c r="P213" s="229">
        <f t="shared" si="245"/>
        <v>0</v>
      </c>
      <c r="Q213" s="229">
        <f t="shared" si="245"/>
        <v>0</v>
      </c>
      <c r="R213" s="229">
        <f t="shared" si="245"/>
        <v>0</v>
      </c>
      <c r="S213" s="229">
        <f t="shared" si="245"/>
        <v>0</v>
      </c>
      <c r="T213" s="229">
        <f t="shared" si="245"/>
        <v>0</v>
      </c>
      <c r="U213" s="229">
        <f t="shared" si="245"/>
        <v>0</v>
      </c>
      <c r="V213" s="229">
        <f t="shared" si="245"/>
        <v>0</v>
      </c>
      <c r="W213" s="229">
        <f t="shared" si="244"/>
        <v>0</v>
      </c>
      <c r="X213" s="229">
        <f t="shared" si="244"/>
        <v>0</v>
      </c>
      <c r="Y213" s="229">
        <f t="shared" si="244"/>
        <v>0</v>
      </c>
      <c r="Z213" s="229">
        <f t="shared" si="244"/>
        <v>0</v>
      </c>
      <c r="AA213" s="229">
        <f t="shared" si="244"/>
        <v>0</v>
      </c>
      <c r="AB213" s="229">
        <f t="shared" si="244"/>
        <v>0</v>
      </c>
      <c r="AC213" s="229">
        <f t="shared" si="244"/>
        <v>0</v>
      </c>
      <c r="AD213" s="229">
        <f t="shared" si="244"/>
        <v>0</v>
      </c>
      <c r="AE213" s="229">
        <f t="shared" si="244"/>
        <v>0</v>
      </c>
      <c r="AF213" s="229">
        <f t="shared" si="244"/>
        <v>0</v>
      </c>
      <c r="AG213" s="229">
        <f t="shared" si="244"/>
        <v>0</v>
      </c>
      <c r="AH213" s="229">
        <f t="shared" si="244"/>
        <v>0</v>
      </c>
      <c r="AI213" s="229">
        <f t="shared" si="244"/>
        <v>0</v>
      </c>
      <c r="AJ213" s="229">
        <f t="shared" si="244"/>
        <v>0</v>
      </c>
      <c r="AK213" s="229">
        <f t="shared" si="244"/>
        <v>0</v>
      </c>
      <c r="AL213" s="229">
        <f t="shared" si="247"/>
        <v>0</v>
      </c>
      <c r="AM213" s="229">
        <f t="shared" si="247"/>
        <v>0</v>
      </c>
      <c r="AN213" s="229">
        <f t="shared" si="247"/>
        <v>0</v>
      </c>
      <c r="AO213" s="229">
        <f t="shared" si="248"/>
        <v>0</v>
      </c>
      <c r="AP213" s="229">
        <f t="shared" si="248"/>
        <v>0</v>
      </c>
      <c r="AQ213" s="229">
        <f t="shared" si="248"/>
        <v>0</v>
      </c>
      <c r="AR213" s="229">
        <f t="shared" si="248"/>
        <v>0</v>
      </c>
      <c r="AS213" s="229">
        <f t="shared" si="248"/>
        <v>0</v>
      </c>
      <c r="AT213" s="229">
        <f t="shared" si="248"/>
        <v>0</v>
      </c>
      <c r="AU213" s="229">
        <f t="shared" si="248"/>
        <v>0</v>
      </c>
      <c r="AV213" s="229">
        <f t="shared" si="248"/>
        <v>0</v>
      </c>
      <c r="AW213" s="229">
        <f t="shared" si="248"/>
        <v>0</v>
      </c>
      <c r="AX213" s="229">
        <f t="shared" si="248"/>
        <v>0</v>
      </c>
      <c r="AY213" s="229">
        <f t="shared" si="248"/>
        <v>0</v>
      </c>
      <c r="AZ213" s="229">
        <f t="shared" si="248"/>
        <v>0</v>
      </c>
      <c r="BA213" s="229">
        <f t="shared" si="248"/>
        <v>0</v>
      </c>
      <c r="BB213" s="229">
        <f t="shared" si="248"/>
        <v>0</v>
      </c>
      <c r="BC213" s="229">
        <f t="shared" si="248"/>
        <v>0</v>
      </c>
      <c r="BD213" s="229">
        <f t="shared" si="248"/>
        <v>0</v>
      </c>
      <c r="BE213" s="229">
        <f t="shared" ref="AO213:BZ220" si="249">IF($D213=BE$9,$E213*$G$3/2,IF(AND($C213+$E$3&gt;BE$8,BE$9&gt;$D213),$E213*$G$3,0))</f>
        <v>0</v>
      </c>
      <c r="BF213" s="229">
        <f t="shared" si="249"/>
        <v>0</v>
      </c>
      <c r="BG213" s="229">
        <f t="shared" si="249"/>
        <v>0</v>
      </c>
      <c r="BH213" s="229">
        <f t="shared" si="249"/>
        <v>0</v>
      </c>
      <c r="BI213" s="229">
        <f t="shared" si="249"/>
        <v>0</v>
      </c>
      <c r="BJ213" s="229">
        <f t="shared" si="249"/>
        <v>0</v>
      </c>
      <c r="BK213" s="229">
        <f t="shared" si="249"/>
        <v>0</v>
      </c>
      <c r="BL213" s="229">
        <f t="shared" si="249"/>
        <v>0</v>
      </c>
      <c r="BM213" s="229">
        <f t="shared" si="249"/>
        <v>0</v>
      </c>
      <c r="BN213" s="229">
        <f t="shared" si="249"/>
        <v>0</v>
      </c>
      <c r="BO213" s="229">
        <f t="shared" si="249"/>
        <v>0</v>
      </c>
      <c r="BP213" s="229">
        <f t="shared" si="249"/>
        <v>0</v>
      </c>
      <c r="BQ213" s="229">
        <f t="shared" si="249"/>
        <v>0</v>
      </c>
      <c r="BR213" s="229">
        <f t="shared" si="249"/>
        <v>0</v>
      </c>
      <c r="BS213" s="229">
        <f t="shared" si="249"/>
        <v>0</v>
      </c>
      <c r="BT213" s="229">
        <f t="shared" si="249"/>
        <v>0</v>
      </c>
      <c r="BU213" s="229">
        <f t="shared" si="249"/>
        <v>0</v>
      </c>
      <c r="BV213" s="229">
        <f t="shared" si="249"/>
        <v>0</v>
      </c>
      <c r="BW213" s="229">
        <f t="shared" si="249"/>
        <v>0</v>
      </c>
      <c r="BX213" s="229">
        <f t="shared" si="249"/>
        <v>0</v>
      </c>
      <c r="BY213" s="229">
        <f t="shared" si="249"/>
        <v>0</v>
      </c>
      <c r="BZ213" s="229">
        <f t="shared" si="249"/>
        <v>0</v>
      </c>
    </row>
    <row r="214" spans="1:78" s="310" customFormat="1" x14ac:dyDescent="0.2">
      <c r="A214" s="7" t="str">
        <f t="shared" si="246"/>
        <v>Roll-in 9</v>
      </c>
      <c r="B214" s="7">
        <f t="shared" si="246"/>
        <v>0</v>
      </c>
      <c r="C214" s="7">
        <f t="shared" si="228"/>
        <v>52</v>
      </c>
      <c r="D214" s="165">
        <f t="shared" si="242"/>
        <v>45046</v>
      </c>
      <c r="E214" s="68"/>
      <c r="F214" s="77"/>
      <c r="G214" s="229">
        <f t="shared" si="245"/>
        <v>0</v>
      </c>
      <c r="H214" s="229">
        <f t="shared" si="245"/>
        <v>0</v>
      </c>
      <c r="I214" s="229">
        <f t="shared" si="245"/>
        <v>0</v>
      </c>
      <c r="J214" s="229">
        <f t="shared" si="245"/>
        <v>0</v>
      </c>
      <c r="K214" s="229">
        <f t="shared" si="245"/>
        <v>0</v>
      </c>
      <c r="L214" s="229">
        <f t="shared" si="245"/>
        <v>0</v>
      </c>
      <c r="M214" s="229">
        <f t="shared" si="245"/>
        <v>0</v>
      </c>
      <c r="N214" s="229">
        <f t="shared" si="245"/>
        <v>0</v>
      </c>
      <c r="O214" s="229">
        <f t="shared" si="245"/>
        <v>0</v>
      </c>
      <c r="P214" s="229">
        <f t="shared" si="245"/>
        <v>0</v>
      </c>
      <c r="Q214" s="229">
        <f t="shared" si="245"/>
        <v>0</v>
      </c>
      <c r="R214" s="229">
        <f t="shared" si="245"/>
        <v>0</v>
      </c>
      <c r="S214" s="229">
        <f t="shared" si="245"/>
        <v>0</v>
      </c>
      <c r="T214" s="229">
        <f t="shared" si="245"/>
        <v>0</v>
      </c>
      <c r="U214" s="229">
        <f t="shared" si="245"/>
        <v>0</v>
      </c>
      <c r="V214" s="229">
        <f t="shared" si="245"/>
        <v>0</v>
      </c>
      <c r="W214" s="229">
        <f t="shared" si="244"/>
        <v>0</v>
      </c>
      <c r="X214" s="229">
        <f t="shared" si="244"/>
        <v>0</v>
      </c>
      <c r="Y214" s="229">
        <f t="shared" si="244"/>
        <v>0</v>
      </c>
      <c r="Z214" s="229">
        <f t="shared" si="244"/>
        <v>0</v>
      </c>
      <c r="AA214" s="229">
        <f t="shared" si="244"/>
        <v>0</v>
      </c>
      <c r="AB214" s="229">
        <f t="shared" si="244"/>
        <v>0</v>
      </c>
      <c r="AC214" s="229">
        <f t="shared" si="244"/>
        <v>0</v>
      </c>
      <c r="AD214" s="229">
        <f t="shared" si="244"/>
        <v>0</v>
      </c>
      <c r="AE214" s="229">
        <f t="shared" si="244"/>
        <v>0</v>
      </c>
      <c r="AF214" s="229">
        <f t="shared" si="244"/>
        <v>0</v>
      </c>
      <c r="AG214" s="229">
        <f t="shared" si="244"/>
        <v>0</v>
      </c>
      <c r="AH214" s="229">
        <f t="shared" si="244"/>
        <v>0</v>
      </c>
      <c r="AI214" s="229">
        <f t="shared" si="244"/>
        <v>0</v>
      </c>
      <c r="AJ214" s="229">
        <f t="shared" si="244"/>
        <v>0</v>
      </c>
      <c r="AK214" s="229">
        <f t="shared" si="244"/>
        <v>0</v>
      </c>
      <c r="AL214" s="229">
        <f t="shared" si="247"/>
        <v>0</v>
      </c>
      <c r="AM214" s="229">
        <f t="shared" si="247"/>
        <v>0</v>
      </c>
      <c r="AN214" s="229">
        <f t="shared" si="247"/>
        <v>0</v>
      </c>
      <c r="AO214" s="229">
        <f t="shared" si="249"/>
        <v>0</v>
      </c>
      <c r="AP214" s="229">
        <f t="shared" si="249"/>
        <v>0</v>
      </c>
      <c r="AQ214" s="229">
        <f t="shared" si="249"/>
        <v>0</v>
      </c>
      <c r="AR214" s="229">
        <f t="shared" si="249"/>
        <v>0</v>
      </c>
      <c r="AS214" s="229">
        <f t="shared" si="249"/>
        <v>0</v>
      </c>
      <c r="AT214" s="229">
        <f t="shared" si="249"/>
        <v>0</v>
      </c>
      <c r="AU214" s="229">
        <f t="shared" si="249"/>
        <v>0</v>
      </c>
      <c r="AV214" s="229">
        <f t="shared" si="249"/>
        <v>0</v>
      </c>
      <c r="AW214" s="229">
        <f t="shared" si="249"/>
        <v>0</v>
      </c>
      <c r="AX214" s="229">
        <f t="shared" si="249"/>
        <v>0</v>
      </c>
      <c r="AY214" s="229">
        <f t="shared" si="249"/>
        <v>0</v>
      </c>
      <c r="AZ214" s="229">
        <f t="shared" si="249"/>
        <v>0</v>
      </c>
      <c r="BA214" s="229">
        <f t="shared" si="249"/>
        <v>0</v>
      </c>
      <c r="BB214" s="229">
        <f t="shared" si="249"/>
        <v>0</v>
      </c>
      <c r="BC214" s="229">
        <f t="shared" si="249"/>
        <v>0</v>
      </c>
      <c r="BD214" s="229">
        <f t="shared" si="249"/>
        <v>0</v>
      </c>
      <c r="BE214" s="229">
        <f t="shared" si="249"/>
        <v>0</v>
      </c>
      <c r="BF214" s="229">
        <f t="shared" si="249"/>
        <v>0</v>
      </c>
      <c r="BG214" s="229">
        <f t="shared" si="249"/>
        <v>0</v>
      </c>
      <c r="BH214" s="229">
        <f t="shared" si="249"/>
        <v>0</v>
      </c>
      <c r="BI214" s="229">
        <f t="shared" si="249"/>
        <v>0</v>
      </c>
      <c r="BJ214" s="229">
        <f t="shared" si="249"/>
        <v>0</v>
      </c>
      <c r="BK214" s="229">
        <f t="shared" si="249"/>
        <v>0</v>
      </c>
      <c r="BL214" s="229">
        <f t="shared" si="249"/>
        <v>0</v>
      </c>
      <c r="BM214" s="229">
        <f t="shared" si="249"/>
        <v>0</v>
      </c>
      <c r="BN214" s="229">
        <f t="shared" si="249"/>
        <v>0</v>
      </c>
      <c r="BO214" s="229">
        <f t="shared" si="249"/>
        <v>0</v>
      </c>
      <c r="BP214" s="229">
        <f t="shared" si="249"/>
        <v>0</v>
      </c>
      <c r="BQ214" s="229">
        <f t="shared" si="249"/>
        <v>0</v>
      </c>
      <c r="BR214" s="229">
        <f t="shared" si="249"/>
        <v>0</v>
      </c>
      <c r="BS214" s="229">
        <f t="shared" si="249"/>
        <v>0</v>
      </c>
      <c r="BT214" s="229">
        <f t="shared" si="249"/>
        <v>0</v>
      </c>
      <c r="BU214" s="229">
        <f t="shared" si="249"/>
        <v>0</v>
      </c>
      <c r="BV214" s="229">
        <f t="shared" si="249"/>
        <v>0</v>
      </c>
      <c r="BW214" s="229">
        <f t="shared" si="249"/>
        <v>0</v>
      </c>
      <c r="BX214" s="229">
        <f t="shared" si="249"/>
        <v>0</v>
      </c>
      <c r="BY214" s="229">
        <f t="shared" si="249"/>
        <v>0</v>
      </c>
      <c r="BZ214" s="229">
        <f t="shared" si="249"/>
        <v>0</v>
      </c>
    </row>
    <row r="215" spans="1:78" s="310" customFormat="1" x14ac:dyDescent="0.2">
      <c r="A215" s="7" t="str">
        <f t="shared" si="246"/>
        <v>Roll-in 9</v>
      </c>
      <c r="B215" s="7">
        <f t="shared" si="246"/>
        <v>0</v>
      </c>
      <c r="C215" s="7">
        <f t="shared" si="228"/>
        <v>53</v>
      </c>
      <c r="D215" s="165">
        <f t="shared" si="242"/>
        <v>45077</v>
      </c>
      <c r="E215" s="68"/>
      <c r="F215" s="77"/>
      <c r="G215" s="229">
        <f t="shared" si="245"/>
        <v>0</v>
      </c>
      <c r="H215" s="229">
        <f t="shared" si="245"/>
        <v>0</v>
      </c>
      <c r="I215" s="229">
        <f t="shared" si="245"/>
        <v>0</v>
      </c>
      <c r="J215" s="229">
        <f t="shared" si="245"/>
        <v>0</v>
      </c>
      <c r="K215" s="229">
        <f t="shared" si="245"/>
        <v>0</v>
      </c>
      <c r="L215" s="229">
        <f t="shared" si="245"/>
        <v>0</v>
      </c>
      <c r="M215" s="229">
        <f t="shared" si="245"/>
        <v>0</v>
      </c>
      <c r="N215" s="229">
        <f t="shared" si="245"/>
        <v>0</v>
      </c>
      <c r="O215" s="229">
        <f t="shared" si="245"/>
        <v>0</v>
      </c>
      <c r="P215" s="229">
        <f t="shared" si="245"/>
        <v>0</v>
      </c>
      <c r="Q215" s="229">
        <f t="shared" si="245"/>
        <v>0</v>
      </c>
      <c r="R215" s="229">
        <f t="shared" si="245"/>
        <v>0</v>
      </c>
      <c r="S215" s="229">
        <f t="shared" si="245"/>
        <v>0</v>
      </c>
      <c r="T215" s="229">
        <f t="shared" si="245"/>
        <v>0</v>
      </c>
      <c r="U215" s="229">
        <f t="shared" si="245"/>
        <v>0</v>
      </c>
      <c r="V215" s="229">
        <f t="shared" si="245"/>
        <v>0</v>
      </c>
      <c r="W215" s="229">
        <f t="shared" si="244"/>
        <v>0</v>
      </c>
      <c r="X215" s="229">
        <f t="shared" si="244"/>
        <v>0</v>
      </c>
      <c r="Y215" s="229">
        <f t="shared" si="244"/>
        <v>0</v>
      </c>
      <c r="Z215" s="229">
        <f t="shared" si="244"/>
        <v>0</v>
      </c>
      <c r="AA215" s="229">
        <f t="shared" si="244"/>
        <v>0</v>
      </c>
      <c r="AB215" s="229">
        <f t="shared" si="244"/>
        <v>0</v>
      </c>
      <c r="AC215" s="229">
        <f t="shared" si="244"/>
        <v>0</v>
      </c>
      <c r="AD215" s="229">
        <f t="shared" si="244"/>
        <v>0</v>
      </c>
      <c r="AE215" s="229">
        <f t="shared" si="244"/>
        <v>0</v>
      </c>
      <c r="AF215" s="229">
        <f t="shared" si="244"/>
        <v>0</v>
      </c>
      <c r="AG215" s="229">
        <f t="shared" si="244"/>
        <v>0</v>
      </c>
      <c r="AH215" s="229">
        <f t="shared" si="244"/>
        <v>0</v>
      </c>
      <c r="AI215" s="229">
        <f t="shared" si="244"/>
        <v>0</v>
      </c>
      <c r="AJ215" s="229">
        <f t="shared" si="244"/>
        <v>0</v>
      </c>
      <c r="AK215" s="229">
        <f t="shared" si="244"/>
        <v>0</v>
      </c>
      <c r="AL215" s="229">
        <f t="shared" si="247"/>
        <v>0</v>
      </c>
      <c r="AM215" s="229">
        <f t="shared" si="247"/>
        <v>0</v>
      </c>
      <c r="AN215" s="229">
        <f t="shared" si="247"/>
        <v>0</v>
      </c>
      <c r="AO215" s="229">
        <f t="shared" si="249"/>
        <v>0</v>
      </c>
      <c r="AP215" s="229">
        <f t="shared" si="249"/>
        <v>0</v>
      </c>
      <c r="AQ215" s="229">
        <f t="shared" si="249"/>
        <v>0</v>
      </c>
      <c r="AR215" s="229">
        <f t="shared" si="249"/>
        <v>0</v>
      </c>
      <c r="AS215" s="229">
        <f t="shared" si="249"/>
        <v>0</v>
      </c>
      <c r="AT215" s="229">
        <f t="shared" si="249"/>
        <v>0</v>
      </c>
      <c r="AU215" s="229">
        <f t="shared" si="249"/>
        <v>0</v>
      </c>
      <c r="AV215" s="229">
        <f t="shared" si="249"/>
        <v>0</v>
      </c>
      <c r="AW215" s="229">
        <f t="shared" si="249"/>
        <v>0</v>
      </c>
      <c r="AX215" s="229">
        <f t="shared" si="249"/>
        <v>0</v>
      </c>
      <c r="AY215" s="229">
        <f t="shared" si="249"/>
        <v>0</v>
      </c>
      <c r="AZ215" s="229">
        <f t="shared" si="249"/>
        <v>0</v>
      </c>
      <c r="BA215" s="229">
        <f t="shared" si="249"/>
        <v>0</v>
      </c>
      <c r="BB215" s="229">
        <f t="shared" si="249"/>
        <v>0</v>
      </c>
      <c r="BC215" s="229">
        <f t="shared" si="249"/>
        <v>0</v>
      </c>
      <c r="BD215" s="229">
        <f t="shared" si="249"/>
        <v>0</v>
      </c>
      <c r="BE215" s="229">
        <f t="shared" si="249"/>
        <v>0</v>
      </c>
      <c r="BF215" s="229">
        <f t="shared" si="249"/>
        <v>0</v>
      </c>
      <c r="BG215" s="229">
        <f t="shared" si="249"/>
        <v>0</v>
      </c>
      <c r="BH215" s="229">
        <f t="shared" si="249"/>
        <v>0</v>
      </c>
      <c r="BI215" s="229">
        <f t="shared" si="249"/>
        <v>0</v>
      </c>
      <c r="BJ215" s="229">
        <f t="shared" si="249"/>
        <v>0</v>
      </c>
      <c r="BK215" s="229">
        <f t="shared" si="249"/>
        <v>0</v>
      </c>
      <c r="BL215" s="229">
        <f t="shared" si="249"/>
        <v>0</v>
      </c>
      <c r="BM215" s="229">
        <f t="shared" si="249"/>
        <v>0</v>
      </c>
      <c r="BN215" s="229">
        <f t="shared" si="249"/>
        <v>0</v>
      </c>
      <c r="BO215" s="229">
        <f t="shared" si="249"/>
        <v>0</v>
      </c>
      <c r="BP215" s="229">
        <f t="shared" si="249"/>
        <v>0</v>
      </c>
      <c r="BQ215" s="229">
        <f t="shared" si="249"/>
        <v>0</v>
      </c>
      <c r="BR215" s="229">
        <f t="shared" si="249"/>
        <v>0</v>
      </c>
      <c r="BS215" s="229">
        <f t="shared" si="249"/>
        <v>0</v>
      </c>
      <c r="BT215" s="229">
        <f t="shared" si="249"/>
        <v>0</v>
      </c>
      <c r="BU215" s="229">
        <f t="shared" si="249"/>
        <v>0</v>
      </c>
      <c r="BV215" s="229">
        <f t="shared" si="249"/>
        <v>0</v>
      </c>
      <c r="BW215" s="229">
        <f t="shared" si="249"/>
        <v>0</v>
      </c>
      <c r="BX215" s="229">
        <f t="shared" si="249"/>
        <v>0</v>
      </c>
      <c r="BY215" s="229">
        <f t="shared" si="249"/>
        <v>0</v>
      </c>
      <c r="BZ215" s="229">
        <f t="shared" si="249"/>
        <v>0</v>
      </c>
    </row>
    <row r="216" spans="1:78" s="310" customFormat="1" x14ac:dyDescent="0.2">
      <c r="A216" s="7" t="str">
        <f t="shared" si="246"/>
        <v>Roll-in 9</v>
      </c>
      <c r="B216" s="7">
        <f t="shared" si="246"/>
        <v>0</v>
      </c>
      <c r="C216" s="7">
        <f t="shared" si="228"/>
        <v>54</v>
      </c>
      <c r="D216" s="165">
        <f t="shared" si="242"/>
        <v>45107</v>
      </c>
      <c r="E216" s="68"/>
      <c r="F216" s="77"/>
      <c r="G216" s="229">
        <f t="shared" si="245"/>
        <v>0</v>
      </c>
      <c r="H216" s="229">
        <f t="shared" si="245"/>
        <v>0</v>
      </c>
      <c r="I216" s="229">
        <f t="shared" si="245"/>
        <v>0</v>
      </c>
      <c r="J216" s="229">
        <f t="shared" si="245"/>
        <v>0</v>
      </c>
      <c r="K216" s="229">
        <f t="shared" si="245"/>
        <v>0</v>
      </c>
      <c r="L216" s="229">
        <f t="shared" si="245"/>
        <v>0</v>
      </c>
      <c r="M216" s="229">
        <f t="shared" si="245"/>
        <v>0</v>
      </c>
      <c r="N216" s="229">
        <f t="shared" si="245"/>
        <v>0</v>
      </c>
      <c r="O216" s="229">
        <f t="shared" si="245"/>
        <v>0</v>
      </c>
      <c r="P216" s="229">
        <f t="shared" si="245"/>
        <v>0</v>
      </c>
      <c r="Q216" s="229">
        <f t="shared" si="245"/>
        <v>0</v>
      </c>
      <c r="R216" s="229">
        <f t="shared" si="245"/>
        <v>0</v>
      </c>
      <c r="S216" s="229">
        <f t="shared" si="245"/>
        <v>0</v>
      </c>
      <c r="T216" s="229">
        <f t="shared" si="245"/>
        <v>0</v>
      </c>
      <c r="U216" s="229">
        <f t="shared" si="245"/>
        <v>0</v>
      </c>
      <c r="V216" s="229">
        <f t="shared" si="245"/>
        <v>0</v>
      </c>
      <c r="W216" s="229">
        <f t="shared" si="244"/>
        <v>0</v>
      </c>
      <c r="X216" s="229">
        <f t="shared" si="244"/>
        <v>0</v>
      </c>
      <c r="Y216" s="229">
        <f t="shared" si="244"/>
        <v>0</v>
      </c>
      <c r="Z216" s="229">
        <f t="shared" si="244"/>
        <v>0</v>
      </c>
      <c r="AA216" s="229">
        <f t="shared" si="244"/>
        <v>0</v>
      </c>
      <c r="AB216" s="229">
        <f t="shared" si="244"/>
        <v>0</v>
      </c>
      <c r="AC216" s="229">
        <f t="shared" si="244"/>
        <v>0</v>
      </c>
      <c r="AD216" s="229">
        <f t="shared" si="244"/>
        <v>0</v>
      </c>
      <c r="AE216" s="229">
        <f t="shared" si="244"/>
        <v>0</v>
      </c>
      <c r="AF216" s="229">
        <f t="shared" si="244"/>
        <v>0</v>
      </c>
      <c r="AG216" s="229">
        <f t="shared" si="244"/>
        <v>0</v>
      </c>
      <c r="AH216" s="229">
        <f t="shared" si="244"/>
        <v>0</v>
      </c>
      <c r="AI216" s="229">
        <f t="shared" si="244"/>
        <v>0</v>
      </c>
      <c r="AJ216" s="229">
        <f t="shared" si="244"/>
        <v>0</v>
      </c>
      <c r="AK216" s="229">
        <f t="shared" si="244"/>
        <v>0</v>
      </c>
      <c r="AL216" s="229">
        <f t="shared" si="247"/>
        <v>0</v>
      </c>
      <c r="AM216" s="229">
        <f t="shared" si="247"/>
        <v>0</v>
      </c>
      <c r="AN216" s="229">
        <f t="shared" si="247"/>
        <v>0</v>
      </c>
      <c r="AO216" s="229">
        <f t="shared" si="249"/>
        <v>0</v>
      </c>
      <c r="AP216" s="229">
        <f t="shared" si="249"/>
        <v>0</v>
      </c>
      <c r="AQ216" s="229">
        <f t="shared" si="249"/>
        <v>0</v>
      </c>
      <c r="AR216" s="229">
        <f t="shared" si="249"/>
        <v>0</v>
      </c>
      <c r="AS216" s="229">
        <f t="shared" si="249"/>
        <v>0</v>
      </c>
      <c r="AT216" s="229">
        <f t="shared" si="249"/>
        <v>0</v>
      </c>
      <c r="AU216" s="229">
        <f t="shared" si="249"/>
        <v>0</v>
      </c>
      <c r="AV216" s="229">
        <f t="shared" si="249"/>
        <v>0</v>
      </c>
      <c r="AW216" s="229">
        <f t="shared" si="249"/>
        <v>0</v>
      </c>
      <c r="AX216" s="229">
        <f t="shared" si="249"/>
        <v>0</v>
      </c>
      <c r="AY216" s="229">
        <f t="shared" si="249"/>
        <v>0</v>
      </c>
      <c r="AZ216" s="229">
        <f t="shared" si="249"/>
        <v>0</v>
      </c>
      <c r="BA216" s="229">
        <f t="shared" si="249"/>
        <v>0</v>
      </c>
      <c r="BB216" s="229">
        <f t="shared" si="249"/>
        <v>0</v>
      </c>
      <c r="BC216" s="229">
        <f t="shared" si="249"/>
        <v>0</v>
      </c>
      <c r="BD216" s="229">
        <f t="shared" si="249"/>
        <v>0</v>
      </c>
      <c r="BE216" s="229">
        <f t="shared" si="249"/>
        <v>0</v>
      </c>
      <c r="BF216" s="229">
        <f t="shared" si="249"/>
        <v>0</v>
      </c>
      <c r="BG216" s="229">
        <f t="shared" si="249"/>
        <v>0</v>
      </c>
      <c r="BH216" s="229">
        <f t="shared" si="249"/>
        <v>0</v>
      </c>
      <c r="BI216" s="229">
        <f t="shared" si="249"/>
        <v>0</v>
      </c>
      <c r="BJ216" s="229">
        <f t="shared" si="249"/>
        <v>0</v>
      </c>
      <c r="BK216" s="229">
        <f t="shared" si="249"/>
        <v>0</v>
      </c>
      <c r="BL216" s="229">
        <f t="shared" si="249"/>
        <v>0</v>
      </c>
      <c r="BM216" s="229">
        <f t="shared" si="249"/>
        <v>0</v>
      </c>
      <c r="BN216" s="229">
        <f t="shared" si="249"/>
        <v>0</v>
      </c>
      <c r="BO216" s="229">
        <f t="shared" si="249"/>
        <v>0</v>
      </c>
      <c r="BP216" s="229">
        <f t="shared" si="249"/>
        <v>0</v>
      </c>
      <c r="BQ216" s="229">
        <f t="shared" si="249"/>
        <v>0</v>
      </c>
      <c r="BR216" s="229">
        <f t="shared" si="249"/>
        <v>0</v>
      </c>
      <c r="BS216" s="229">
        <f t="shared" si="249"/>
        <v>0</v>
      </c>
      <c r="BT216" s="229">
        <f t="shared" si="249"/>
        <v>0</v>
      </c>
      <c r="BU216" s="229">
        <f t="shared" si="249"/>
        <v>0</v>
      </c>
      <c r="BV216" s="229">
        <f t="shared" si="249"/>
        <v>0</v>
      </c>
      <c r="BW216" s="229">
        <f t="shared" si="249"/>
        <v>0</v>
      </c>
      <c r="BX216" s="229">
        <f t="shared" si="249"/>
        <v>0</v>
      </c>
      <c r="BY216" s="229">
        <f t="shared" si="249"/>
        <v>0</v>
      </c>
      <c r="BZ216" s="229">
        <f t="shared" si="249"/>
        <v>0</v>
      </c>
    </row>
    <row r="217" spans="1:78" s="310" customFormat="1" x14ac:dyDescent="0.2">
      <c r="A217" s="7" t="str">
        <f t="shared" si="246"/>
        <v>Roll-in 9</v>
      </c>
      <c r="B217" s="7">
        <f t="shared" si="246"/>
        <v>0</v>
      </c>
      <c r="C217" s="7">
        <f t="shared" si="228"/>
        <v>55</v>
      </c>
      <c r="D217" s="165">
        <f t="shared" si="242"/>
        <v>45138</v>
      </c>
      <c r="E217" s="68"/>
      <c r="F217" s="77"/>
      <c r="G217" s="229">
        <f t="shared" si="245"/>
        <v>0</v>
      </c>
      <c r="H217" s="229">
        <f t="shared" si="245"/>
        <v>0</v>
      </c>
      <c r="I217" s="229">
        <f t="shared" si="245"/>
        <v>0</v>
      </c>
      <c r="J217" s="229">
        <f t="shared" si="245"/>
        <v>0</v>
      </c>
      <c r="K217" s="229">
        <f t="shared" si="245"/>
        <v>0</v>
      </c>
      <c r="L217" s="229">
        <f t="shared" si="245"/>
        <v>0</v>
      </c>
      <c r="M217" s="229">
        <f t="shared" si="245"/>
        <v>0</v>
      </c>
      <c r="N217" s="229">
        <f t="shared" si="245"/>
        <v>0</v>
      </c>
      <c r="O217" s="229">
        <f t="shared" si="245"/>
        <v>0</v>
      </c>
      <c r="P217" s="229">
        <f t="shared" si="245"/>
        <v>0</v>
      </c>
      <c r="Q217" s="229">
        <f t="shared" si="245"/>
        <v>0</v>
      </c>
      <c r="R217" s="229">
        <f t="shared" si="245"/>
        <v>0</v>
      </c>
      <c r="S217" s="229">
        <f t="shared" si="245"/>
        <v>0</v>
      </c>
      <c r="T217" s="229">
        <f t="shared" si="245"/>
        <v>0</v>
      </c>
      <c r="U217" s="229">
        <f t="shared" si="245"/>
        <v>0</v>
      </c>
      <c r="V217" s="229">
        <f t="shared" si="245"/>
        <v>0</v>
      </c>
      <c r="W217" s="229">
        <f t="shared" si="244"/>
        <v>0</v>
      </c>
      <c r="X217" s="229">
        <f t="shared" si="244"/>
        <v>0</v>
      </c>
      <c r="Y217" s="229">
        <f t="shared" si="244"/>
        <v>0</v>
      </c>
      <c r="Z217" s="229">
        <f t="shared" si="244"/>
        <v>0</v>
      </c>
      <c r="AA217" s="229">
        <f t="shared" si="244"/>
        <v>0</v>
      </c>
      <c r="AB217" s="229">
        <f t="shared" si="244"/>
        <v>0</v>
      </c>
      <c r="AC217" s="229">
        <f t="shared" si="244"/>
        <v>0</v>
      </c>
      <c r="AD217" s="229">
        <f t="shared" si="244"/>
        <v>0</v>
      </c>
      <c r="AE217" s="229">
        <f t="shared" si="244"/>
        <v>0</v>
      </c>
      <c r="AF217" s="229">
        <f t="shared" si="244"/>
        <v>0</v>
      </c>
      <c r="AG217" s="229">
        <f t="shared" si="244"/>
        <v>0</v>
      </c>
      <c r="AH217" s="229">
        <f t="shared" si="244"/>
        <v>0</v>
      </c>
      <c r="AI217" s="229">
        <f t="shared" si="244"/>
        <v>0</v>
      </c>
      <c r="AJ217" s="229">
        <f t="shared" si="244"/>
        <v>0</v>
      </c>
      <c r="AK217" s="229">
        <f t="shared" si="244"/>
        <v>0</v>
      </c>
      <c r="AL217" s="229">
        <f t="shared" si="247"/>
        <v>0</v>
      </c>
      <c r="AM217" s="229">
        <f t="shared" si="247"/>
        <v>0</v>
      </c>
      <c r="AN217" s="229">
        <f t="shared" si="247"/>
        <v>0</v>
      </c>
      <c r="AO217" s="229">
        <f t="shared" si="249"/>
        <v>0</v>
      </c>
      <c r="AP217" s="229">
        <f t="shared" si="249"/>
        <v>0</v>
      </c>
      <c r="AQ217" s="229">
        <f t="shared" si="249"/>
        <v>0</v>
      </c>
      <c r="AR217" s="229">
        <f t="shared" si="249"/>
        <v>0</v>
      </c>
      <c r="AS217" s="229">
        <f t="shared" si="249"/>
        <v>0</v>
      </c>
      <c r="AT217" s="229">
        <f t="shared" si="249"/>
        <v>0</v>
      </c>
      <c r="AU217" s="229">
        <f t="shared" si="249"/>
        <v>0</v>
      </c>
      <c r="AV217" s="229">
        <f t="shared" si="249"/>
        <v>0</v>
      </c>
      <c r="AW217" s="229">
        <f t="shared" si="249"/>
        <v>0</v>
      </c>
      <c r="AX217" s="229">
        <f t="shared" si="249"/>
        <v>0</v>
      </c>
      <c r="AY217" s="229">
        <f t="shared" si="249"/>
        <v>0</v>
      </c>
      <c r="AZ217" s="229">
        <f t="shared" si="249"/>
        <v>0</v>
      </c>
      <c r="BA217" s="229">
        <f t="shared" si="249"/>
        <v>0</v>
      </c>
      <c r="BB217" s="229">
        <f t="shared" si="249"/>
        <v>0</v>
      </c>
      <c r="BC217" s="229">
        <f t="shared" si="249"/>
        <v>0</v>
      </c>
      <c r="BD217" s="229">
        <f t="shared" si="249"/>
        <v>0</v>
      </c>
      <c r="BE217" s="229">
        <f t="shared" si="249"/>
        <v>0</v>
      </c>
      <c r="BF217" s="229">
        <f t="shared" si="249"/>
        <v>0</v>
      </c>
      <c r="BG217" s="229">
        <f t="shared" si="249"/>
        <v>0</v>
      </c>
      <c r="BH217" s="229">
        <f t="shared" si="249"/>
        <v>0</v>
      </c>
      <c r="BI217" s="229">
        <f t="shared" si="249"/>
        <v>0</v>
      </c>
      <c r="BJ217" s="229">
        <f t="shared" si="249"/>
        <v>0</v>
      </c>
      <c r="BK217" s="229">
        <f t="shared" si="249"/>
        <v>0</v>
      </c>
      <c r="BL217" s="229">
        <f t="shared" si="249"/>
        <v>0</v>
      </c>
      <c r="BM217" s="229">
        <f t="shared" si="249"/>
        <v>0</v>
      </c>
      <c r="BN217" s="229">
        <f t="shared" si="249"/>
        <v>0</v>
      </c>
      <c r="BO217" s="229">
        <f t="shared" si="249"/>
        <v>0</v>
      </c>
      <c r="BP217" s="229">
        <f t="shared" si="249"/>
        <v>0</v>
      </c>
      <c r="BQ217" s="229">
        <f t="shared" si="249"/>
        <v>0</v>
      </c>
      <c r="BR217" s="229">
        <f t="shared" si="249"/>
        <v>0</v>
      </c>
      <c r="BS217" s="229">
        <f t="shared" si="249"/>
        <v>0</v>
      </c>
      <c r="BT217" s="229">
        <f t="shared" si="249"/>
        <v>0</v>
      </c>
      <c r="BU217" s="229">
        <f t="shared" si="249"/>
        <v>0</v>
      </c>
      <c r="BV217" s="229">
        <f t="shared" si="249"/>
        <v>0</v>
      </c>
      <c r="BW217" s="229">
        <f t="shared" si="249"/>
        <v>0</v>
      </c>
      <c r="BX217" s="229">
        <f t="shared" si="249"/>
        <v>0</v>
      </c>
      <c r="BY217" s="229">
        <f t="shared" si="249"/>
        <v>0</v>
      </c>
      <c r="BZ217" s="229">
        <f t="shared" si="249"/>
        <v>0</v>
      </c>
    </row>
    <row r="218" spans="1:78" s="310" customFormat="1" x14ac:dyDescent="0.2">
      <c r="A218" s="7" t="str">
        <f t="shared" si="246"/>
        <v>Roll-in 9</v>
      </c>
      <c r="B218" s="7">
        <f t="shared" si="246"/>
        <v>0</v>
      </c>
      <c r="C218" s="7">
        <f t="shared" si="228"/>
        <v>56</v>
      </c>
      <c r="D218" s="165">
        <f t="shared" si="242"/>
        <v>45169</v>
      </c>
      <c r="E218" s="68"/>
      <c r="F218" s="77"/>
      <c r="G218" s="229">
        <f t="shared" si="245"/>
        <v>0</v>
      </c>
      <c r="H218" s="229">
        <f t="shared" si="245"/>
        <v>0</v>
      </c>
      <c r="I218" s="229">
        <f t="shared" si="245"/>
        <v>0</v>
      </c>
      <c r="J218" s="229">
        <f t="shared" si="245"/>
        <v>0</v>
      </c>
      <c r="K218" s="229">
        <f t="shared" si="245"/>
        <v>0</v>
      </c>
      <c r="L218" s="229">
        <f t="shared" si="245"/>
        <v>0</v>
      </c>
      <c r="M218" s="229">
        <f t="shared" si="245"/>
        <v>0</v>
      </c>
      <c r="N218" s="229">
        <f t="shared" si="245"/>
        <v>0</v>
      </c>
      <c r="O218" s="229">
        <f t="shared" si="245"/>
        <v>0</v>
      </c>
      <c r="P218" s="229">
        <f t="shared" si="245"/>
        <v>0</v>
      </c>
      <c r="Q218" s="229">
        <f t="shared" si="245"/>
        <v>0</v>
      </c>
      <c r="R218" s="229">
        <f t="shared" si="245"/>
        <v>0</v>
      </c>
      <c r="S218" s="229">
        <f t="shared" si="245"/>
        <v>0</v>
      </c>
      <c r="T218" s="229">
        <f t="shared" si="245"/>
        <v>0</v>
      </c>
      <c r="U218" s="229">
        <f t="shared" si="245"/>
        <v>0</v>
      </c>
      <c r="V218" s="229">
        <f t="shared" ref="V218:AK233" si="250">IF($D218=V$9,$E218*$G$3/2,IF(AND($C218+$E$3&gt;V$8,V$9&gt;$D218),$E218*$G$3,0))</f>
        <v>0</v>
      </c>
      <c r="W218" s="229">
        <f t="shared" si="250"/>
        <v>0</v>
      </c>
      <c r="X218" s="229">
        <f t="shared" si="250"/>
        <v>0</v>
      </c>
      <c r="Y218" s="229">
        <f t="shared" si="250"/>
        <v>0</v>
      </c>
      <c r="Z218" s="229">
        <f t="shared" si="250"/>
        <v>0</v>
      </c>
      <c r="AA218" s="229">
        <f t="shared" si="250"/>
        <v>0</v>
      </c>
      <c r="AB218" s="229">
        <f t="shared" si="250"/>
        <v>0</v>
      </c>
      <c r="AC218" s="229">
        <f t="shared" si="250"/>
        <v>0</v>
      </c>
      <c r="AD218" s="229">
        <f t="shared" si="250"/>
        <v>0</v>
      </c>
      <c r="AE218" s="229">
        <f t="shared" si="250"/>
        <v>0</v>
      </c>
      <c r="AF218" s="229">
        <f t="shared" si="250"/>
        <v>0</v>
      </c>
      <c r="AG218" s="229">
        <f t="shared" si="250"/>
        <v>0</v>
      </c>
      <c r="AH218" s="229">
        <f t="shared" si="250"/>
        <v>0</v>
      </c>
      <c r="AI218" s="229">
        <f t="shared" si="250"/>
        <v>0</v>
      </c>
      <c r="AJ218" s="229">
        <f t="shared" si="250"/>
        <v>0</v>
      </c>
      <c r="AK218" s="229">
        <f t="shared" si="250"/>
        <v>0</v>
      </c>
      <c r="AL218" s="229">
        <f t="shared" si="247"/>
        <v>0</v>
      </c>
      <c r="AM218" s="229">
        <f t="shared" si="247"/>
        <v>0</v>
      </c>
      <c r="AN218" s="229">
        <f t="shared" si="247"/>
        <v>0</v>
      </c>
      <c r="AO218" s="229">
        <f t="shared" si="249"/>
        <v>0</v>
      </c>
      <c r="AP218" s="229">
        <f t="shared" si="249"/>
        <v>0</v>
      </c>
      <c r="AQ218" s="229">
        <f t="shared" si="249"/>
        <v>0</v>
      </c>
      <c r="AR218" s="229">
        <f t="shared" si="249"/>
        <v>0</v>
      </c>
      <c r="AS218" s="229">
        <f t="shared" si="249"/>
        <v>0</v>
      </c>
      <c r="AT218" s="229">
        <f t="shared" si="249"/>
        <v>0</v>
      </c>
      <c r="AU218" s="229">
        <f t="shared" si="249"/>
        <v>0</v>
      </c>
      <c r="AV218" s="229">
        <f t="shared" si="249"/>
        <v>0</v>
      </c>
      <c r="AW218" s="229">
        <f t="shared" si="249"/>
        <v>0</v>
      </c>
      <c r="AX218" s="229">
        <f t="shared" si="249"/>
        <v>0</v>
      </c>
      <c r="AY218" s="229">
        <f t="shared" si="249"/>
        <v>0</v>
      </c>
      <c r="AZ218" s="229">
        <f t="shared" si="249"/>
        <v>0</v>
      </c>
      <c r="BA218" s="229">
        <f t="shared" si="249"/>
        <v>0</v>
      </c>
      <c r="BB218" s="229">
        <f t="shared" si="249"/>
        <v>0</v>
      </c>
      <c r="BC218" s="229">
        <f t="shared" si="249"/>
        <v>0</v>
      </c>
      <c r="BD218" s="229">
        <f t="shared" si="249"/>
        <v>0</v>
      </c>
      <c r="BE218" s="229">
        <f t="shared" si="249"/>
        <v>0</v>
      </c>
      <c r="BF218" s="229">
        <f t="shared" si="249"/>
        <v>0</v>
      </c>
      <c r="BG218" s="229">
        <f t="shared" si="249"/>
        <v>0</v>
      </c>
      <c r="BH218" s="229">
        <f t="shared" si="249"/>
        <v>0</v>
      </c>
      <c r="BI218" s="229">
        <f t="shared" si="249"/>
        <v>0</v>
      </c>
      <c r="BJ218" s="229">
        <f t="shared" si="249"/>
        <v>0</v>
      </c>
      <c r="BK218" s="229">
        <f t="shared" si="249"/>
        <v>0</v>
      </c>
      <c r="BL218" s="229">
        <f t="shared" si="249"/>
        <v>0</v>
      </c>
      <c r="BM218" s="229">
        <f t="shared" si="249"/>
        <v>0</v>
      </c>
      <c r="BN218" s="229">
        <f t="shared" si="249"/>
        <v>0</v>
      </c>
      <c r="BO218" s="229">
        <f t="shared" si="249"/>
        <v>0</v>
      </c>
      <c r="BP218" s="229">
        <f t="shared" si="249"/>
        <v>0</v>
      </c>
      <c r="BQ218" s="229">
        <f t="shared" si="249"/>
        <v>0</v>
      </c>
      <c r="BR218" s="229">
        <f t="shared" si="249"/>
        <v>0</v>
      </c>
      <c r="BS218" s="229">
        <f t="shared" si="249"/>
        <v>0</v>
      </c>
      <c r="BT218" s="229">
        <f t="shared" si="249"/>
        <v>0</v>
      </c>
      <c r="BU218" s="229">
        <f t="shared" si="249"/>
        <v>0</v>
      </c>
      <c r="BV218" s="229">
        <f t="shared" si="249"/>
        <v>0</v>
      </c>
      <c r="BW218" s="229">
        <f t="shared" si="249"/>
        <v>0</v>
      </c>
      <c r="BX218" s="229">
        <f t="shared" si="249"/>
        <v>0</v>
      </c>
      <c r="BY218" s="229">
        <f t="shared" si="249"/>
        <v>0</v>
      </c>
      <c r="BZ218" s="229">
        <f t="shared" si="249"/>
        <v>0</v>
      </c>
    </row>
    <row r="219" spans="1:78" s="310" customFormat="1" x14ac:dyDescent="0.2">
      <c r="A219" s="7" t="str">
        <f t="shared" si="246"/>
        <v>Roll-in 10</v>
      </c>
      <c r="B219" s="7">
        <f t="shared" si="246"/>
        <v>0</v>
      </c>
      <c r="C219" s="7">
        <f t="shared" si="228"/>
        <v>57</v>
      </c>
      <c r="D219" s="165">
        <f t="shared" si="242"/>
        <v>45199</v>
      </c>
      <c r="E219" s="68"/>
      <c r="F219" s="77"/>
      <c r="G219" s="229">
        <f t="shared" ref="G219:V234" si="251">IF($D219=G$9,$E219*$G$3/2,IF(AND($C219+$E$3&gt;G$8,G$9&gt;$D219),$E219*$G$3,0))</f>
        <v>0</v>
      </c>
      <c r="H219" s="229">
        <f t="shared" si="251"/>
        <v>0</v>
      </c>
      <c r="I219" s="229">
        <f t="shared" si="251"/>
        <v>0</v>
      </c>
      <c r="J219" s="229">
        <f t="shared" si="251"/>
        <v>0</v>
      </c>
      <c r="K219" s="229">
        <f t="shared" si="251"/>
        <v>0</v>
      </c>
      <c r="L219" s="229">
        <f t="shared" si="251"/>
        <v>0</v>
      </c>
      <c r="M219" s="229">
        <f t="shared" si="251"/>
        <v>0</v>
      </c>
      <c r="N219" s="229">
        <f t="shared" si="251"/>
        <v>0</v>
      </c>
      <c r="O219" s="229">
        <f t="shared" si="251"/>
        <v>0</v>
      </c>
      <c r="P219" s="229">
        <f t="shared" si="251"/>
        <v>0</v>
      </c>
      <c r="Q219" s="229">
        <f t="shared" si="251"/>
        <v>0</v>
      </c>
      <c r="R219" s="229">
        <f t="shared" si="251"/>
        <v>0</v>
      </c>
      <c r="S219" s="229">
        <f t="shared" si="251"/>
        <v>0</v>
      </c>
      <c r="T219" s="229">
        <f t="shared" si="251"/>
        <v>0</v>
      </c>
      <c r="U219" s="229">
        <f t="shared" si="251"/>
        <v>0</v>
      </c>
      <c r="V219" s="229">
        <f t="shared" si="251"/>
        <v>0</v>
      </c>
      <c r="W219" s="229">
        <f t="shared" si="250"/>
        <v>0</v>
      </c>
      <c r="X219" s="229">
        <f t="shared" si="250"/>
        <v>0</v>
      </c>
      <c r="Y219" s="229">
        <f t="shared" si="250"/>
        <v>0</v>
      </c>
      <c r="Z219" s="229">
        <f t="shared" si="250"/>
        <v>0</v>
      </c>
      <c r="AA219" s="229">
        <f t="shared" si="250"/>
        <v>0</v>
      </c>
      <c r="AB219" s="229">
        <f t="shared" si="250"/>
        <v>0</v>
      </c>
      <c r="AC219" s="229">
        <f t="shared" si="250"/>
        <v>0</v>
      </c>
      <c r="AD219" s="229">
        <f t="shared" si="250"/>
        <v>0</v>
      </c>
      <c r="AE219" s="229">
        <f t="shared" si="250"/>
        <v>0</v>
      </c>
      <c r="AF219" s="229">
        <f t="shared" si="250"/>
        <v>0</v>
      </c>
      <c r="AG219" s="229">
        <f t="shared" si="250"/>
        <v>0</v>
      </c>
      <c r="AH219" s="229">
        <f t="shared" si="250"/>
        <v>0</v>
      </c>
      <c r="AI219" s="229">
        <f t="shared" si="250"/>
        <v>0</v>
      </c>
      <c r="AJ219" s="229">
        <f t="shared" si="250"/>
        <v>0</v>
      </c>
      <c r="AK219" s="229">
        <f t="shared" si="250"/>
        <v>0</v>
      </c>
      <c r="AL219" s="229">
        <f t="shared" si="247"/>
        <v>0</v>
      </c>
      <c r="AM219" s="229">
        <f t="shared" si="247"/>
        <v>0</v>
      </c>
      <c r="AN219" s="229">
        <f t="shared" si="247"/>
        <v>0</v>
      </c>
      <c r="AO219" s="229">
        <f t="shared" si="249"/>
        <v>0</v>
      </c>
      <c r="AP219" s="229">
        <f t="shared" si="249"/>
        <v>0</v>
      </c>
      <c r="AQ219" s="229">
        <f t="shared" si="249"/>
        <v>0</v>
      </c>
      <c r="AR219" s="229">
        <f t="shared" si="249"/>
        <v>0</v>
      </c>
      <c r="AS219" s="229">
        <f t="shared" si="249"/>
        <v>0</v>
      </c>
      <c r="AT219" s="229">
        <f t="shared" si="249"/>
        <v>0</v>
      </c>
      <c r="AU219" s="229">
        <f t="shared" si="249"/>
        <v>0</v>
      </c>
      <c r="AV219" s="229">
        <f t="shared" si="249"/>
        <v>0</v>
      </c>
      <c r="AW219" s="229">
        <f t="shared" si="249"/>
        <v>0</v>
      </c>
      <c r="AX219" s="229">
        <f t="shared" si="249"/>
        <v>0</v>
      </c>
      <c r="AY219" s="229">
        <f t="shared" si="249"/>
        <v>0</v>
      </c>
      <c r="AZ219" s="229">
        <f t="shared" si="249"/>
        <v>0</v>
      </c>
      <c r="BA219" s="229">
        <f t="shared" si="249"/>
        <v>0</v>
      </c>
      <c r="BB219" s="229">
        <f t="shared" si="249"/>
        <v>0</v>
      </c>
      <c r="BC219" s="229">
        <f t="shared" si="249"/>
        <v>0</v>
      </c>
      <c r="BD219" s="229">
        <f t="shared" si="249"/>
        <v>0</v>
      </c>
      <c r="BE219" s="229">
        <f t="shared" si="249"/>
        <v>0</v>
      </c>
      <c r="BF219" s="229">
        <f t="shared" si="249"/>
        <v>0</v>
      </c>
      <c r="BG219" s="229">
        <f t="shared" si="249"/>
        <v>0</v>
      </c>
      <c r="BH219" s="229">
        <f t="shared" si="249"/>
        <v>0</v>
      </c>
      <c r="BI219" s="229">
        <f t="shared" si="249"/>
        <v>0</v>
      </c>
      <c r="BJ219" s="229">
        <f t="shared" si="249"/>
        <v>0</v>
      </c>
      <c r="BK219" s="229">
        <f t="shared" si="249"/>
        <v>0</v>
      </c>
      <c r="BL219" s="229">
        <f t="shared" si="249"/>
        <v>0</v>
      </c>
      <c r="BM219" s="229">
        <f t="shared" si="249"/>
        <v>0</v>
      </c>
      <c r="BN219" s="229">
        <f t="shared" si="249"/>
        <v>0</v>
      </c>
      <c r="BO219" s="229">
        <f t="shared" si="249"/>
        <v>0</v>
      </c>
      <c r="BP219" s="229">
        <f t="shared" si="249"/>
        <v>0</v>
      </c>
      <c r="BQ219" s="229">
        <f t="shared" si="249"/>
        <v>0</v>
      </c>
      <c r="BR219" s="229">
        <f t="shared" si="249"/>
        <v>0</v>
      </c>
      <c r="BS219" s="229">
        <f t="shared" si="249"/>
        <v>0</v>
      </c>
      <c r="BT219" s="229">
        <f t="shared" si="249"/>
        <v>0</v>
      </c>
      <c r="BU219" s="229">
        <f t="shared" si="249"/>
        <v>0</v>
      </c>
      <c r="BV219" s="229">
        <f t="shared" si="249"/>
        <v>0</v>
      </c>
      <c r="BW219" s="229">
        <f t="shared" si="249"/>
        <v>0</v>
      </c>
      <c r="BX219" s="229">
        <f t="shared" si="249"/>
        <v>0</v>
      </c>
      <c r="BY219" s="229">
        <f t="shared" si="249"/>
        <v>0</v>
      </c>
      <c r="BZ219" s="229">
        <f t="shared" si="249"/>
        <v>0</v>
      </c>
    </row>
    <row r="220" spans="1:78" s="310" customFormat="1" x14ac:dyDescent="0.2">
      <c r="A220" s="7" t="str">
        <f t="shared" si="246"/>
        <v>Roll-in 10</v>
      </c>
      <c r="B220" s="7">
        <f t="shared" si="246"/>
        <v>0</v>
      </c>
      <c r="C220" s="7">
        <f t="shared" si="228"/>
        <v>58</v>
      </c>
      <c r="D220" s="165">
        <f t="shared" si="242"/>
        <v>45230</v>
      </c>
      <c r="E220" s="68"/>
      <c r="F220" s="77"/>
      <c r="G220" s="229">
        <f t="shared" si="251"/>
        <v>0</v>
      </c>
      <c r="H220" s="229">
        <f t="shared" si="251"/>
        <v>0</v>
      </c>
      <c r="I220" s="229">
        <f t="shared" si="251"/>
        <v>0</v>
      </c>
      <c r="J220" s="229">
        <f t="shared" si="251"/>
        <v>0</v>
      </c>
      <c r="K220" s="229">
        <f t="shared" si="251"/>
        <v>0</v>
      </c>
      <c r="L220" s="229">
        <f t="shared" si="251"/>
        <v>0</v>
      </c>
      <c r="M220" s="229">
        <f t="shared" si="251"/>
        <v>0</v>
      </c>
      <c r="N220" s="229">
        <f t="shared" si="251"/>
        <v>0</v>
      </c>
      <c r="O220" s="229">
        <f t="shared" si="251"/>
        <v>0</v>
      </c>
      <c r="P220" s="229">
        <f t="shared" si="251"/>
        <v>0</v>
      </c>
      <c r="Q220" s="229">
        <f t="shared" si="251"/>
        <v>0</v>
      </c>
      <c r="R220" s="229">
        <f t="shared" si="251"/>
        <v>0</v>
      </c>
      <c r="S220" s="229">
        <f t="shared" si="251"/>
        <v>0</v>
      </c>
      <c r="T220" s="229">
        <f t="shared" si="251"/>
        <v>0</v>
      </c>
      <c r="U220" s="229">
        <f t="shared" si="251"/>
        <v>0</v>
      </c>
      <c r="V220" s="229">
        <f t="shared" si="251"/>
        <v>0</v>
      </c>
      <c r="W220" s="229">
        <f t="shared" si="250"/>
        <v>0</v>
      </c>
      <c r="X220" s="229">
        <f t="shared" si="250"/>
        <v>0</v>
      </c>
      <c r="Y220" s="229">
        <f t="shared" si="250"/>
        <v>0</v>
      </c>
      <c r="Z220" s="229">
        <f t="shared" si="250"/>
        <v>0</v>
      </c>
      <c r="AA220" s="229">
        <f t="shared" si="250"/>
        <v>0</v>
      </c>
      <c r="AB220" s="229">
        <f t="shared" si="250"/>
        <v>0</v>
      </c>
      <c r="AC220" s="229">
        <f t="shared" si="250"/>
        <v>0</v>
      </c>
      <c r="AD220" s="229">
        <f t="shared" si="250"/>
        <v>0</v>
      </c>
      <c r="AE220" s="229">
        <f t="shared" si="250"/>
        <v>0</v>
      </c>
      <c r="AF220" s="229">
        <f t="shared" si="250"/>
        <v>0</v>
      </c>
      <c r="AG220" s="229">
        <f t="shared" si="250"/>
        <v>0</v>
      </c>
      <c r="AH220" s="229">
        <f t="shared" si="250"/>
        <v>0</v>
      </c>
      <c r="AI220" s="229">
        <f t="shared" si="250"/>
        <v>0</v>
      </c>
      <c r="AJ220" s="229">
        <f t="shared" si="250"/>
        <v>0</v>
      </c>
      <c r="AK220" s="229">
        <f t="shared" si="250"/>
        <v>0</v>
      </c>
      <c r="AL220" s="229">
        <f t="shared" si="247"/>
        <v>0</v>
      </c>
      <c r="AM220" s="229">
        <f t="shared" si="247"/>
        <v>0</v>
      </c>
      <c r="AN220" s="229">
        <f t="shared" si="247"/>
        <v>0</v>
      </c>
      <c r="AO220" s="229">
        <f t="shared" si="249"/>
        <v>0</v>
      </c>
      <c r="AP220" s="229">
        <f t="shared" si="249"/>
        <v>0</v>
      </c>
      <c r="AQ220" s="229">
        <f t="shared" si="249"/>
        <v>0</v>
      </c>
      <c r="AR220" s="229">
        <f t="shared" si="249"/>
        <v>0</v>
      </c>
      <c r="AS220" s="229">
        <f t="shared" si="249"/>
        <v>0</v>
      </c>
      <c r="AT220" s="229">
        <f t="shared" ref="AO220:BZ226" si="252">IF($D220=AT$9,$E220*$G$3/2,IF(AND($C220+$E$3&gt;AT$8,AT$9&gt;$D220),$E220*$G$3,0))</f>
        <v>0</v>
      </c>
      <c r="AU220" s="229">
        <f t="shared" si="252"/>
        <v>0</v>
      </c>
      <c r="AV220" s="229">
        <f t="shared" si="252"/>
        <v>0</v>
      </c>
      <c r="AW220" s="229">
        <f t="shared" si="252"/>
        <v>0</v>
      </c>
      <c r="AX220" s="229">
        <f t="shared" si="252"/>
        <v>0</v>
      </c>
      <c r="AY220" s="229">
        <f t="shared" si="252"/>
        <v>0</v>
      </c>
      <c r="AZ220" s="229">
        <f t="shared" si="252"/>
        <v>0</v>
      </c>
      <c r="BA220" s="229">
        <f t="shared" si="252"/>
        <v>0</v>
      </c>
      <c r="BB220" s="229">
        <f t="shared" si="252"/>
        <v>0</v>
      </c>
      <c r="BC220" s="229">
        <f t="shared" si="252"/>
        <v>0</v>
      </c>
      <c r="BD220" s="229">
        <f t="shared" si="252"/>
        <v>0</v>
      </c>
      <c r="BE220" s="229">
        <f t="shared" si="252"/>
        <v>0</v>
      </c>
      <c r="BF220" s="229">
        <f t="shared" si="252"/>
        <v>0</v>
      </c>
      <c r="BG220" s="229">
        <f t="shared" si="252"/>
        <v>0</v>
      </c>
      <c r="BH220" s="229">
        <f t="shared" si="252"/>
        <v>0</v>
      </c>
      <c r="BI220" s="229">
        <f t="shared" si="252"/>
        <v>0</v>
      </c>
      <c r="BJ220" s="229">
        <f t="shared" si="252"/>
        <v>0</v>
      </c>
      <c r="BK220" s="229">
        <f t="shared" si="252"/>
        <v>0</v>
      </c>
      <c r="BL220" s="229">
        <f t="shared" si="252"/>
        <v>0</v>
      </c>
      <c r="BM220" s="229">
        <f t="shared" si="252"/>
        <v>0</v>
      </c>
      <c r="BN220" s="229">
        <f t="shared" si="252"/>
        <v>0</v>
      </c>
      <c r="BO220" s="229">
        <f t="shared" si="252"/>
        <v>0</v>
      </c>
      <c r="BP220" s="229">
        <f t="shared" si="252"/>
        <v>0</v>
      </c>
      <c r="BQ220" s="229">
        <f t="shared" si="252"/>
        <v>0</v>
      </c>
      <c r="BR220" s="229">
        <f t="shared" si="252"/>
        <v>0</v>
      </c>
      <c r="BS220" s="229">
        <f t="shared" si="252"/>
        <v>0</v>
      </c>
      <c r="BT220" s="229">
        <f t="shared" si="252"/>
        <v>0</v>
      </c>
      <c r="BU220" s="229">
        <f t="shared" si="252"/>
        <v>0</v>
      </c>
      <c r="BV220" s="229">
        <f t="shared" si="252"/>
        <v>0</v>
      </c>
      <c r="BW220" s="229">
        <f t="shared" si="252"/>
        <v>0</v>
      </c>
      <c r="BX220" s="229">
        <f t="shared" si="252"/>
        <v>0</v>
      </c>
      <c r="BY220" s="229">
        <f t="shared" si="252"/>
        <v>0</v>
      </c>
      <c r="BZ220" s="229">
        <f t="shared" si="252"/>
        <v>0</v>
      </c>
    </row>
    <row r="221" spans="1:78" s="310" customFormat="1" x14ac:dyDescent="0.2">
      <c r="A221" s="7" t="str">
        <f t="shared" si="246"/>
        <v>Roll-in 10</v>
      </c>
      <c r="B221" s="7">
        <f t="shared" si="246"/>
        <v>0</v>
      </c>
      <c r="C221" s="7">
        <f t="shared" si="228"/>
        <v>59</v>
      </c>
      <c r="D221" s="165">
        <f t="shared" si="242"/>
        <v>45260</v>
      </c>
      <c r="E221" s="68"/>
      <c r="F221" s="77"/>
      <c r="G221" s="229">
        <f t="shared" si="251"/>
        <v>0</v>
      </c>
      <c r="H221" s="229">
        <f t="shared" si="251"/>
        <v>0</v>
      </c>
      <c r="I221" s="229">
        <f t="shared" si="251"/>
        <v>0</v>
      </c>
      <c r="J221" s="229">
        <f t="shared" si="251"/>
        <v>0</v>
      </c>
      <c r="K221" s="229">
        <f t="shared" si="251"/>
        <v>0</v>
      </c>
      <c r="L221" s="229">
        <f t="shared" si="251"/>
        <v>0</v>
      </c>
      <c r="M221" s="229">
        <f t="shared" si="251"/>
        <v>0</v>
      </c>
      <c r="N221" s="229">
        <f t="shared" si="251"/>
        <v>0</v>
      </c>
      <c r="O221" s="229">
        <f t="shared" si="251"/>
        <v>0</v>
      </c>
      <c r="P221" s="229">
        <f t="shared" si="251"/>
        <v>0</v>
      </c>
      <c r="Q221" s="229">
        <f t="shared" si="251"/>
        <v>0</v>
      </c>
      <c r="R221" s="229">
        <f t="shared" si="251"/>
        <v>0</v>
      </c>
      <c r="S221" s="229">
        <f t="shared" si="251"/>
        <v>0</v>
      </c>
      <c r="T221" s="229">
        <f t="shared" si="251"/>
        <v>0</v>
      </c>
      <c r="U221" s="229">
        <f t="shared" si="251"/>
        <v>0</v>
      </c>
      <c r="V221" s="229">
        <f t="shared" si="251"/>
        <v>0</v>
      </c>
      <c r="W221" s="229">
        <f t="shared" si="250"/>
        <v>0</v>
      </c>
      <c r="X221" s="229">
        <f t="shared" si="250"/>
        <v>0</v>
      </c>
      <c r="Y221" s="229">
        <f t="shared" si="250"/>
        <v>0</v>
      </c>
      <c r="Z221" s="229">
        <f t="shared" si="250"/>
        <v>0</v>
      </c>
      <c r="AA221" s="229">
        <f t="shared" si="250"/>
        <v>0</v>
      </c>
      <c r="AB221" s="229">
        <f t="shared" si="250"/>
        <v>0</v>
      </c>
      <c r="AC221" s="229">
        <f t="shared" si="250"/>
        <v>0</v>
      </c>
      <c r="AD221" s="229">
        <f t="shared" si="250"/>
        <v>0</v>
      </c>
      <c r="AE221" s="229">
        <f t="shared" si="250"/>
        <v>0</v>
      </c>
      <c r="AF221" s="229">
        <f t="shared" si="250"/>
        <v>0</v>
      </c>
      <c r="AG221" s="229">
        <f t="shared" si="250"/>
        <v>0</v>
      </c>
      <c r="AH221" s="229">
        <f t="shared" si="250"/>
        <v>0</v>
      </c>
      <c r="AI221" s="229">
        <f t="shared" si="250"/>
        <v>0</v>
      </c>
      <c r="AJ221" s="229">
        <f t="shared" si="250"/>
        <v>0</v>
      </c>
      <c r="AK221" s="229">
        <f t="shared" si="250"/>
        <v>0</v>
      </c>
      <c r="AL221" s="229">
        <f t="shared" si="247"/>
        <v>0</v>
      </c>
      <c r="AM221" s="229">
        <f t="shared" si="247"/>
        <v>0</v>
      </c>
      <c r="AN221" s="229">
        <f t="shared" si="247"/>
        <v>0</v>
      </c>
      <c r="AO221" s="229">
        <f t="shared" si="252"/>
        <v>0</v>
      </c>
      <c r="AP221" s="229">
        <f t="shared" si="252"/>
        <v>0</v>
      </c>
      <c r="AQ221" s="229">
        <f t="shared" si="252"/>
        <v>0</v>
      </c>
      <c r="AR221" s="229">
        <f t="shared" si="252"/>
        <v>0</v>
      </c>
      <c r="AS221" s="229">
        <f t="shared" si="252"/>
        <v>0</v>
      </c>
      <c r="AT221" s="229">
        <f t="shared" si="252"/>
        <v>0</v>
      </c>
      <c r="AU221" s="229">
        <f t="shared" si="252"/>
        <v>0</v>
      </c>
      <c r="AV221" s="229">
        <f t="shared" si="252"/>
        <v>0</v>
      </c>
      <c r="AW221" s="229">
        <f t="shared" si="252"/>
        <v>0</v>
      </c>
      <c r="AX221" s="229">
        <f t="shared" si="252"/>
        <v>0</v>
      </c>
      <c r="AY221" s="229">
        <f t="shared" si="252"/>
        <v>0</v>
      </c>
      <c r="AZ221" s="229">
        <f t="shared" si="252"/>
        <v>0</v>
      </c>
      <c r="BA221" s="229">
        <f t="shared" si="252"/>
        <v>0</v>
      </c>
      <c r="BB221" s="229">
        <f t="shared" si="252"/>
        <v>0</v>
      </c>
      <c r="BC221" s="229">
        <f t="shared" si="252"/>
        <v>0</v>
      </c>
      <c r="BD221" s="229">
        <f t="shared" si="252"/>
        <v>0</v>
      </c>
      <c r="BE221" s="229">
        <f t="shared" si="252"/>
        <v>0</v>
      </c>
      <c r="BF221" s="229">
        <f t="shared" si="252"/>
        <v>0</v>
      </c>
      <c r="BG221" s="229">
        <f t="shared" si="252"/>
        <v>0</v>
      </c>
      <c r="BH221" s="229">
        <f t="shared" si="252"/>
        <v>0</v>
      </c>
      <c r="BI221" s="229">
        <f t="shared" si="252"/>
        <v>0</v>
      </c>
      <c r="BJ221" s="229">
        <f t="shared" si="252"/>
        <v>0</v>
      </c>
      <c r="BK221" s="229">
        <f t="shared" si="252"/>
        <v>0</v>
      </c>
      <c r="BL221" s="229">
        <f t="shared" si="252"/>
        <v>0</v>
      </c>
      <c r="BM221" s="229">
        <f t="shared" si="252"/>
        <v>0</v>
      </c>
      <c r="BN221" s="229">
        <f t="shared" si="252"/>
        <v>0</v>
      </c>
      <c r="BO221" s="229">
        <f t="shared" si="252"/>
        <v>0</v>
      </c>
      <c r="BP221" s="229">
        <f t="shared" si="252"/>
        <v>0</v>
      </c>
      <c r="BQ221" s="229">
        <f t="shared" si="252"/>
        <v>0</v>
      </c>
      <c r="BR221" s="229">
        <f t="shared" si="252"/>
        <v>0</v>
      </c>
      <c r="BS221" s="229">
        <f t="shared" si="252"/>
        <v>0</v>
      </c>
      <c r="BT221" s="229">
        <f t="shared" si="252"/>
        <v>0</v>
      </c>
      <c r="BU221" s="229">
        <f t="shared" si="252"/>
        <v>0</v>
      </c>
      <c r="BV221" s="229">
        <f t="shared" si="252"/>
        <v>0</v>
      </c>
      <c r="BW221" s="229">
        <f t="shared" si="252"/>
        <v>0</v>
      </c>
      <c r="BX221" s="229">
        <f t="shared" si="252"/>
        <v>0</v>
      </c>
      <c r="BY221" s="229">
        <f t="shared" si="252"/>
        <v>0</v>
      </c>
      <c r="BZ221" s="229">
        <f t="shared" si="252"/>
        <v>0</v>
      </c>
    </row>
    <row r="222" spans="1:78" s="310" customFormat="1" x14ac:dyDescent="0.2">
      <c r="A222" s="7" t="str">
        <f t="shared" si="246"/>
        <v>Roll-in 10</v>
      </c>
      <c r="B222" s="7">
        <f t="shared" si="246"/>
        <v>0</v>
      </c>
      <c r="C222" s="7">
        <f t="shared" si="228"/>
        <v>60</v>
      </c>
      <c r="D222" s="165">
        <f t="shared" si="242"/>
        <v>45291</v>
      </c>
      <c r="E222" s="68"/>
      <c r="F222" s="77"/>
      <c r="G222" s="229">
        <f t="shared" si="251"/>
        <v>0</v>
      </c>
      <c r="H222" s="229">
        <f t="shared" si="251"/>
        <v>0</v>
      </c>
      <c r="I222" s="229">
        <f t="shared" si="251"/>
        <v>0</v>
      </c>
      <c r="J222" s="229">
        <f t="shared" si="251"/>
        <v>0</v>
      </c>
      <c r="K222" s="229">
        <f t="shared" si="251"/>
        <v>0</v>
      </c>
      <c r="L222" s="229">
        <f t="shared" si="251"/>
        <v>0</v>
      </c>
      <c r="M222" s="229">
        <f t="shared" si="251"/>
        <v>0</v>
      </c>
      <c r="N222" s="229">
        <f t="shared" si="251"/>
        <v>0</v>
      </c>
      <c r="O222" s="229">
        <f t="shared" si="251"/>
        <v>0</v>
      </c>
      <c r="P222" s="229">
        <f t="shared" si="251"/>
        <v>0</v>
      </c>
      <c r="Q222" s="229">
        <f t="shared" si="251"/>
        <v>0</v>
      </c>
      <c r="R222" s="229">
        <f t="shared" si="251"/>
        <v>0</v>
      </c>
      <c r="S222" s="229">
        <f t="shared" si="251"/>
        <v>0</v>
      </c>
      <c r="T222" s="229">
        <f t="shared" si="251"/>
        <v>0</v>
      </c>
      <c r="U222" s="229">
        <f t="shared" si="251"/>
        <v>0</v>
      </c>
      <c r="V222" s="229">
        <f t="shared" si="251"/>
        <v>0</v>
      </c>
      <c r="W222" s="229">
        <f t="shared" si="250"/>
        <v>0</v>
      </c>
      <c r="X222" s="229">
        <f t="shared" si="250"/>
        <v>0</v>
      </c>
      <c r="Y222" s="229">
        <f t="shared" si="250"/>
        <v>0</v>
      </c>
      <c r="Z222" s="229">
        <f t="shared" si="250"/>
        <v>0</v>
      </c>
      <c r="AA222" s="229">
        <f t="shared" si="250"/>
        <v>0</v>
      </c>
      <c r="AB222" s="229">
        <f t="shared" si="250"/>
        <v>0</v>
      </c>
      <c r="AC222" s="229">
        <f t="shared" si="250"/>
        <v>0</v>
      </c>
      <c r="AD222" s="229">
        <f t="shared" si="250"/>
        <v>0</v>
      </c>
      <c r="AE222" s="229">
        <f t="shared" si="250"/>
        <v>0</v>
      </c>
      <c r="AF222" s="229">
        <f t="shared" si="250"/>
        <v>0</v>
      </c>
      <c r="AG222" s="229">
        <f t="shared" si="250"/>
        <v>0</v>
      </c>
      <c r="AH222" s="229">
        <f t="shared" si="250"/>
        <v>0</v>
      </c>
      <c r="AI222" s="229">
        <f t="shared" si="250"/>
        <v>0</v>
      </c>
      <c r="AJ222" s="229">
        <f t="shared" si="250"/>
        <v>0</v>
      </c>
      <c r="AK222" s="229">
        <f t="shared" si="250"/>
        <v>0</v>
      </c>
      <c r="AL222" s="229">
        <f t="shared" ref="AL222:AN230" si="253">IF($D222=AL$9,$E222*$G$3/2,IF(AND($C222+$E$3&gt;AL$8,AL$9&gt;$D222),$E222*$G$3,0))</f>
        <v>0</v>
      </c>
      <c r="AM222" s="229">
        <f t="shared" si="253"/>
        <v>0</v>
      </c>
      <c r="AN222" s="229">
        <f t="shared" si="253"/>
        <v>0</v>
      </c>
      <c r="AO222" s="229">
        <f t="shared" si="252"/>
        <v>0</v>
      </c>
      <c r="AP222" s="229">
        <f t="shared" si="252"/>
        <v>0</v>
      </c>
      <c r="AQ222" s="229">
        <f t="shared" si="252"/>
        <v>0</v>
      </c>
      <c r="AR222" s="229">
        <f t="shared" si="252"/>
        <v>0</v>
      </c>
      <c r="AS222" s="229">
        <f t="shared" si="252"/>
        <v>0</v>
      </c>
      <c r="AT222" s="229">
        <f t="shared" si="252"/>
        <v>0</v>
      </c>
      <c r="AU222" s="229">
        <f t="shared" si="252"/>
        <v>0</v>
      </c>
      <c r="AV222" s="229">
        <f t="shared" si="252"/>
        <v>0</v>
      </c>
      <c r="AW222" s="229">
        <f t="shared" si="252"/>
        <v>0</v>
      </c>
      <c r="AX222" s="229">
        <f t="shared" si="252"/>
        <v>0</v>
      </c>
      <c r="AY222" s="229">
        <f t="shared" si="252"/>
        <v>0</v>
      </c>
      <c r="AZ222" s="229">
        <f t="shared" si="252"/>
        <v>0</v>
      </c>
      <c r="BA222" s="229">
        <f t="shared" si="252"/>
        <v>0</v>
      </c>
      <c r="BB222" s="229">
        <f t="shared" si="252"/>
        <v>0</v>
      </c>
      <c r="BC222" s="229">
        <f t="shared" si="252"/>
        <v>0</v>
      </c>
      <c r="BD222" s="229">
        <f t="shared" si="252"/>
        <v>0</v>
      </c>
      <c r="BE222" s="229">
        <f t="shared" si="252"/>
        <v>0</v>
      </c>
      <c r="BF222" s="229">
        <f t="shared" si="252"/>
        <v>0</v>
      </c>
      <c r="BG222" s="229">
        <f t="shared" si="252"/>
        <v>0</v>
      </c>
      <c r="BH222" s="229">
        <f t="shared" si="252"/>
        <v>0</v>
      </c>
      <c r="BI222" s="229">
        <f t="shared" si="252"/>
        <v>0</v>
      </c>
      <c r="BJ222" s="229">
        <f t="shared" si="252"/>
        <v>0</v>
      </c>
      <c r="BK222" s="229">
        <f t="shared" si="252"/>
        <v>0</v>
      </c>
      <c r="BL222" s="229">
        <f t="shared" si="252"/>
        <v>0</v>
      </c>
      <c r="BM222" s="229">
        <f t="shared" si="252"/>
        <v>0</v>
      </c>
      <c r="BN222" s="229">
        <f t="shared" si="252"/>
        <v>0</v>
      </c>
      <c r="BO222" s="229">
        <f t="shared" si="252"/>
        <v>0</v>
      </c>
      <c r="BP222" s="229">
        <f t="shared" si="252"/>
        <v>0</v>
      </c>
      <c r="BQ222" s="229">
        <f t="shared" si="252"/>
        <v>0</v>
      </c>
      <c r="BR222" s="229">
        <f t="shared" si="252"/>
        <v>0</v>
      </c>
      <c r="BS222" s="229">
        <f t="shared" si="252"/>
        <v>0</v>
      </c>
      <c r="BT222" s="229">
        <f t="shared" si="252"/>
        <v>0</v>
      </c>
      <c r="BU222" s="229">
        <f t="shared" si="252"/>
        <v>0</v>
      </c>
      <c r="BV222" s="229">
        <f t="shared" si="252"/>
        <v>0</v>
      </c>
      <c r="BW222" s="229">
        <f t="shared" si="252"/>
        <v>0</v>
      </c>
      <c r="BX222" s="229">
        <f t="shared" si="252"/>
        <v>0</v>
      </c>
      <c r="BY222" s="229">
        <f t="shared" si="252"/>
        <v>0</v>
      </c>
      <c r="BZ222" s="229">
        <f t="shared" si="252"/>
        <v>0</v>
      </c>
    </row>
    <row r="223" spans="1:78" s="310" customFormat="1" x14ac:dyDescent="0.2">
      <c r="A223" s="7" t="str">
        <f t="shared" ref="A223:A234" si="254">A72</f>
        <v>Roll-in 10</v>
      </c>
      <c r="B223" s="7">
        <f t="shared" ref="B223:B234" si="255">B72</f>
        <v>0</v>
      </c>
      <c r="C223" s="7">
        <f t="shared" si="228"/>
        <v>61</v>
      </c>
      <c r="D223" s="165">
        <f t="shared" ref="D223:D234" si="256">D72</f>
        <v>45322</v>
      </c>
      <c r="E223" s="68"/>
      <c r="F223" s="77"/>
      <c r="G223" s="229">
        <f t="shared" si="251"/>
        <v>0</v>
      </c>
      <c r="H223" s="229">
        <f t="shared" si="251"/>
        <v>0</v>
      </c>
      <c r="I223" s="229">
        <f t="shared" si="251"/>
        <v>0</v>
      </c>
      <c r="J223" s="229">
        <f t="shared" si="251"/>
        <v>0</v>
      </c>
      <c r="K223" s="229">
        <f t="shared" si="251"/>
        <v>0</v>
      </c>
      <c r="L223" s="229">
        <f t="shared" si="251"/>
        <v>0</v>
      </c>
      <c r="M223" s="229">
        <f t="shared" si="251"/>
        <v>0</v>
      </c>
      <c r="N223" s="229">
        <f t="shared" si="251"/>
        <v>0</v>
      </c>
      <c r="O223" s="229">
        <f t="shared" si="251"/>
        <v>0</v>
      </c>
      <c r="P223" s="229">
        <f t="shared" si="251"/>
        <v>0</v>
      </c>
      <c r="Q223" s="229">
        <f t="shared" si="251"/>
        <v>0</v>
      </c>
      <c r="R223" s="229">
        <f t="shared" si="251"/>
        <v>0</v>
      </c>
      <c r="S223" s="229">
        <f t="shared" si="251"/>
        <v>0</v>
      </c>
      <c r="T223" s="229">
        <f t="shared" si="251"/>
        <v>0</v>
      </c>
      <c r="U223" s="229">
        <f t="shared" si="251"/>
        <v>0</v>
      </c>
      <c r="V223" s="229">
        <f t="shared" si="251"/>
        <v>0</v>
      </c>
      <c r="W223" s="229">
        <f t="shared" si="250"/>
        <v>0</v>
      </c>
      <c r="X223" s="229">
        <f t="shared" si="250"/>
        <v>0</v>
      </c>
      <c r="Y223" s="229">
        <f t="shared" si="250"/>
        <v>0</v>
      </c>
      <c r="Z223" s="229">
        <f t="shared" si="250"/>
        <v>0</v>
      </c>
      <c r="AA223" s="229">
        <f t="shared" si="250"/>
        <v>0</v>
      </c>
      <c r="AB223" s="229">
        <f t="shared" si="250"/>
        <v>0</v>
      </c>
      <c r="AC223" s="229">
        <f t="shared" si="250"/>
        <v>0</v>
      </c>
      <c r="AD223" s="229">
        <f t="shared" si="250"/>
        <v>0</v>
      </c>
      <c r="AE223" s="229">
        <f t="shared" si="250"/>
        <v>0</v>
      </c>
      <c r="AF223" s="229">
        <f t="shared" si="250"/>
        <v>0</v>
      </c>
      <c r="AG223" s="229">
        <f t="shared" si="250"/>
        <v>0</v>
      </c>
      <c r="AH223" s="229">
        <f t="shared" si="250"/>
        <v>0</v>
      </c>
      <c r="AI223" s="229">
        <f t="shared" si="250"/>
        <v>0</v>
      </c>
      <c r="AJ223" s="229">
        <f t="shared" si="250"/>
        <v>0</v>
      </c>
      <c r="AK223" s="229">
        <f t="shared" si="250"/>
        <v>0</v>
      </c>
      <c r="AL223" s="229">
        <f t="shared" si="253"/>
        <v>0</v>
      </c>
      <c r="AM223" s="229">
        <f t="shared" si="253"/>
        <v>0</v>
      </c>
      <c r="AN223" s="229">
        <f t="shared" si="253"/>
        <v>0</v>
      </c>
      <c r="AO223" s="229">
        <f t="shared" si="252"/>
        <v>0</v>
      </c>
      <c r="AP223" s="229">
        <f t="shared" si="252"/>
        <v>0</v>
      </c>
      <c r="AQ223" s="229">
        <f t="shared" si="252"/>
        <v>0</v>
      </c>
      <c r="AR223" s="229">
        <f t="shared" si="252"/>
        <v>0</v>
      </c>
      <c r="AS223" s="229">
        <f t="shared" si="252"/>
        <v>0</v>
      </c>
      <c r="AT223" s="229">
        <f t="shared" si="252"/>
        <v>0</v>
      </c>
      <c r="AU223" s="229">
        <f t="shared" si="252"/>
        <v>0</v>
      </c>
      <c r="AV223" s="229">
        <f t="shared" si="252"/>
        <v>0</v>
      </c>
      <c r="AW223" s="229">
        <f t="shared" si="252"/>
        <v>0</v>
      </c>
      <c r="AX223" s="229">
        <f t="shared" si="252"/>
        <v>0</v>
      </c>
      <c r="AY223" s="229">
        <f t="shared" si="252"/>
        <v>0</v>
      </c>
      <c r="AZ223" s="229">
        <f t="shared" si="252"/>
        <v>0</v>
      </c>
      <c r="BA223" s="229">
        <f t="shared" si="252"/>
        <v>0</v>
      </c>
      <c r="BB223" s="229">
        <f t="shared" si="252"/>
        <v>0</v>
      </c>
      <c r="BC223" s="229">
        <f t="shared" si="252"/>
        <v>0</v>
      </c>
      <c r="BD223" s="229">
        <f t="shared" si="252"/>
        <v>0</v>
      </c>
      <c r="BE223" s="229">
        <f t="shared" si="252"/>
        <v>0</v>
      </c>
      <c r="BF223" s="229">
        <f t="shared" si="252"/>
        <v>0</v>
      </c>
      <c r="BG223" s="229">
        <f t="shared" si="252"/>
        <v>0</v>
      </c>
      <c r="BH223" s="229">
        <f t="shared" si="252"/>
        <v>0</v>
      </c>
      <c r="BI223" s="229">
        <f t="shared" si="252"/>
        <v>0</v>
      </c>
      <c r="BJ223" s="229">
        <f t="shared" si="252"/>
        <v>0</v>
      </c>
      <c r="BK223" s="229">
        <f t="shared" si="252"/>
        <v>0</v>
      </c>
      <c r="BL223" s="229">
        <f t="shared" si="252"/>
        <v>0</v>
      </c>
      <c r="BM223" s="229">
        <f t="shared" si="252"/>
        <v>0</v>
      </c>
      <c r="BN223" s="229">
        <f t="shared" si="252"/>
        <v>0</v>
      </c>
      <c r="BO223" s="229">
        <f t="shared" si="252"/>
        <v>0</v>
      </c>
      <c r="BP223" s="229">
        <f t="shared" si="252"/>
        <v>0</v>
      </c>
      <c r="BQ223" s="229">
        <f t="shared" si="252"/>
        <v>0</v>
      </c>
      <c r="BR223" s="229">
        <f t="shared" si="252"/>
        <v>0</v>
      </c>
      <c r="BS223" s="229">
        <f t="shared" si="252"/>
        <v>0</v>
      </c>
      <c r="BT223" s="229">
        <f t="shared" si="252"/>
        <v>0</v>
      </c>
      <c r="BU223" s="229">
        <f t="shared" si="252"/>
        <v>0</v>
      </c>
      <c r="BV223" s="229">
        <f t="shared" si="252"/>
        <v>0</v>
      </c>
      <c r="BW223" s="229">
        <f t="shared" si="252"/>
        <v>0</v>
      </c>
      <c r="BX223" s="229">
        <f t="shared" si="252"/>
        <v>0</v>
      </c>
      <c r="BY223" s="229">
        <f t="shared" si="252"/>
        <v>0</v>
      </c>
      <c r="BZ223" s="229">
        <f t="shared" si="252"/>
        <v>0</v>
      </c>
    </row>
    <row r="224" spans="1:78" s="310" customFormat="1" x14ac:dyDescent="0.2">
      <c r="A224" s="7" t="str">
        <f t="shared" si="254"/>
        <v>Roll-in 10</v>
      </c>
      <c r="B224" s="7">
        <f t="shared" si="255"/>
        <v>0</v>
      </c>
      <c r="C224" s="7">
        <f t="shared" si="228"/>
        <v>62</v>
      </c>
      <c r="D224" s="165">
        <f t="shared" si="256"/>
        <v>45351</v>
      </c>
      <c r="E224" s="68"/>
      <c r="F224" s="77"/>
      <c r="G224" s="229">
        <f t="shared" si="251"/>
        <v>0</v>
      </c>
      <c r="H224" s="229">
        <f t="shared" si="251"/>
        <v>0</v>
      </c>
      <c r="I224" s="229">
        <f t="shared" si="251"/>
        <v>0</v>
      </c>
      <c r="J224" s="229">
        <f t="shared" si="251"/>
        <v>0</v>
      </c>
      <c r="K224" s="229">
        <f t="shared" si="251"/>
        <v>0</v>
      </c>
      <c r="L224" s="229">
        <f t="shared" si="251"/>
        <v>0</v>
      </c>
      <c r="M224" s="229">
        <f t="shared" si="251"/>
        <v>0</v>
      </c>
      <c r="N224" s="229">
        <f t="shared" si="251"/>
        <v>0</v>
      </c>
      <c r="O224" s="229">
        <f t="shared" si="251"/>
        <v>0</v>
      </c>
      <c r="P224" s="229">
        <f t="shared" si="251"/>
        <v>0</v>
      </c>
      <c r="Q224" s="229">
        <f t="shared" si="251"/>
        <v>0</v>
      </c>
      <c r="R224" s="229">
        <f t="shared" si="251"/>
        <v>0</v>
      </c>
      <c r="S224" s="229">
        <f t="shared" si="251"/>
        <v>0</v>
      </c>
      <c r="T224" s="229">
        <f t="shared" si="251"/>
        <v>0</v>
      </c>
      <c r="U224" s="229">
        <f t="shared" si="251"/>
        <v>0</v>
      </c>
      <c r="V224" s="229">
        <f t="shared" si="251"/>
        <v>0</v>
      </c>
      <c r="W224" s="229">
        <f t="shared" si="250"/>
        <v>0</v>
      </c>
      <c r="X224" s="229">
        <f t="shared" si="250"/>
        <v>0</v>
      </c>
      <c r="Y224" s="229">
        <f t="shared" si="250"/>
        <v>0</v>
      </c>
      <c r="Z224" s="229">
        <f t="shared" si="250"/>
        <v>0</v>
      </c>
      <c r="AA224" s="229">
        <f t="shared" si="250"/>
        <v>0</v>
      </c>
      <c r="AB224" s="229">
        <f t="shared" si="250"/>
        <v>0</v>
      </c>
      <c r="AC224" s="229">
        <f t="shared" si="250"/>
        <v>0</v>
      </c>
      <c r="AD224" s="229">
        <f t="shared" si="250"/>
        <v>0</v>
      </c>
      <c r="AE224" s="229">
        <f t="shared" si="250"/>
        <v>0</v>
      </c>
      <c r="AF224" s="229">
        <f t="shared" si="250"/>
        <v>0</v>
      </c>
      <c r="AG224" s="229">
        <f t="shared" si="250"/>
        <v>0</v>
      </c>
      <c r="AH224" s="229">
        <f t="shared" si="250"/>
        <v>0</v>
      </c>
      <c r="AI224" s="229">
        <f t="shared" si="250"/>
        <v>0</v>
      </c>
      <c r="AJ224" s="229">
        <f t="shared" si="250"/>
        <v>0</v>
      </c>
      <c r="AK224" s="229">
        <f t="shared" si="250"/>
        <v>0</v>
      </c>
      <c r="AL224" s="229">
        <f t="shared" si="253"/>
        <v>0</v>
      </c>
      <c r="AM224" s="229">
        <f t="shared" si="253"/>
        <v>0</v>
      </c>
      <c r="AN224" s="229">
        <f t="shared" si="253"/>
        <v>0</v>
      </c>
      <c r="AO224" s="229">
        <f t="shared" si="252"/>
        <v>0</v>
      </c>
      <c r="AP224" s="229">
        <f t="shared" si="252"/>
        <v>0</v>
      </c>
      <c r="AQ224" s="229">
        <f t="shared" si="252"/>
        <v>0</v>
      </c>
      <c r="AR224" s="229">
        <f t="shared" si="252"/>
        <v>0</v>
      </c>
      <c r="AS224" s="229">
        <f t="shared" si="252"/>
        <v>0</v>
      </c>
      <c r="AT224" s="229">
        <f t="shared" si="252"/>
        <v>0</v>
      </c>
      <c r="AU224" s="229">
        <f t="shared" si="252"/>
        <v>0</v>
      </c>
      <c r="AV224" s="229">
        <f t="shared" si="252"/>
        <v>0</v>
      </c>
      <c r="AW224" s="229">
        <f t="shared" si="252"/>
        <v>0</v>
      </c>
      <c r="AX224" s="229">
        <f t="shared" si="252"/>
        <v>0</v>
      </c>
      <c r="AY224" s="229">
        <f t="shared" si="252"/>
        <v>0</v>
      </c>
      <c r="AZ224" s="229">
        <f t="shared" si="252"/>
        <v>0</v>
      </c>
      <c r="BA224" s="229">
        <f t="shared" si="252"/>
        <v>0</v>
      </c>
      <c r="BB224" s="229">
        <f t="shared" si="252"/>
        <v>0</v>
      </c>
      <c r="BC224" s="229">
        <f t="shared" si="252"/>
        <v>0</v>
      </c>
      <c r="BD224" s="229">
        <f t="shared" si="252"/>
        <v>0</v>
      </c>
      <c r="BE224" s="229">
        <f t="shared" si="252"/>
        <v>0</v>
      </c>
      <c r="BF224" s="229">
        <f t="shared" si="252"/>
        <v>0</v>
      </c>
      <c r="BG224" s="229">
        <f t="shared" si="252"/>
        <v>0</v>
      </c>
      <c r="BH224" s="229">
        <f t="shared" si="252"/>
        <v>0</v>
      </c>
      <c r="BI224" s="229">
        <f t="shared" si="252"/>
        <v>0</v>
      </c>
      <c r="BJ224" s="229">
        <f t="shared" si="252"/>
        <v>0</v>
      </c>
      <c r="BK224" s="229">
        <f t="shared" si="252"/>
        <v>0</v>
      </c>
      <c r="BL224" s="229">
        <f t="shared" si="252"/>
        <v>0</v>
      </c>
      <c r="BM224" s="229">
        <f t="shared" si="252"/>
        <v>0</v>
      </c>
      <c r="BN224" s="229">
        <f t="shared" si="252"/>
        <v>0</v>
      </c>
      <c r="BO224" s="229">
        <f t="shared" si="252"/>
        <v>0</v>
      </c>
      <c r="BP224" s="229">
        <f t="shared" si="252"/>
        <v>0</v>
      </c>
      <c r="BQ224" s="229">
        <f t="shared" si="252"/>
        <v>0</v>
      </c>
      <c r="BR224" s="229">
        <f t="shared" si="252"/>
        <v>0</v>
      </c>
      <c r="BS224" s="229">
        <f t="shared" si="252"/>
        <v>0</v>
      </c>
      <c r="BT224" s="229">
        <f t="shared" si="252"/>
        <v>0</v>
      </c>
      <c r="BU224" s="229">
        <f t="shared" si="252"/>
        <v>0</v>
      </c>
      <c r="BV224" s="229">
        <f t="shared" si="252"/>
        <v>0</v>
      </c>
      <c r="BW224" s="229">
        <f t="shared" si="252"/>
        <v>0</v>
      </c>
      <c r="BX224" s="229">
        <f t="shared" si="252"/>
        <v>0</v>
      </c>
      <c r="BY224" s="229">
        <f t="shared" si="252"/>
        <v>0</v>
      </c>
      <c r="BZ224" s="229">
        <f t="shared" si="252"/>
        <v>0</v>
      </c>
    </row>
    <row r="225" spans="1:78" s="310" customFormat="1" x14ac:dyDescent="0.2">
      <c r="A225" s="7" t="str">
        <f t="shared" si="254"/>
        <v>Roll-in 10</v>
      </c>
      <c r="B225" s="7">
        <f t="shared" si="255"/>
        <v>0</v>
      </c>
      <c r="C225" s="7">
        <f t="shared" si="228"/>
        <v>63</v>
      </c>
      <c r="D225" s="165">
        <f t="shared" si="256"/>
        <v>45382</v>
      </c>
      <c r="E225" s="68"/>
      <c r="F225" s="77"/>
      <c r="G225" s="229">
        <f t="shared" si="251"/>
        <v>0</v>
      </c>
      <c r="H225" s="229">
        <f t="shared" si="251"/>
        <v>0</v>
      </c>
      <c r="I225" s="229">
        <f t="shared" si="251"/>
        <v>0</v>
      </c>
      <c r="J225" s="229">
        <f t="shared" si="251"/>
        <v>0</v>
      </c>
      <c r="K225" s="229">
        <f t="shared" si="251"/>
        <v>0</v>
      </c>
      <c r="L225" s="229">
        <f t="shared" si="251"/>
        <v>0</v>
      </c>
      <c r="M225" s="229">
        <f t="shared" si="251"/>
        <v>0</v>
      </c>
      <c r="N225" s="229">
        <f t="shared" si="251"/>
        <v>0</v>
      </c>
      <c r="O225" s="229">
        <f t="shared" si="251"/>
        <v>0</v>
      </c>
      <c r="P225" s="229">
        <f t="shared" si="251"/>
        <v>0</v>
      </c>
      <c r="Q225" s="229">
        <f t="shared" si="251"/>
        <v>0</v>
      </c>
      <c r="R225" s="229">
        <f t="shared" si="251"/>
        <v>0</v>
      </c>
      <c r="S225" s="229">
        <f t="shared" si="251"/>
        <v>0</v>
      </c>
      <c r="T225" s="229">
        <f t="shared" si="251"/>
        <v>0</v>
      </c>
      <c r="U225" s="229">
        <f t="shared" si="251"/>
        <v>0</v>
      </c>
      <c r="V225" s="229">
        <f t="shared" si="251"/>
        <v>0</v>
      </c>
      <c r="W225" s="229">
        <f t="shared" si="250"/>
        <v>0</v>
      </c>
      <c r="X225" s="229">
        <f t="shared" si="250"/>
        <v>0</v>
      </c>
      <c r="Y225" s="229">
        <f t="shared" si="250"/>
        <v>0</v>
      </c>
      <c r="Z225" s="229">
        <f t="shared" si="250"/>
        <v>0</v>
      </c>
      <c r="AA225" s="229">
        <f t="shared" si="250"/>
        <v>0</v>
      </c>
      <c r="AB225" s="229">
        <f t="shared" si="250"/>
        <v>0</v>
      </c>
      <c r="AC225" s="229">
        <f t="shared" si="250"/>
        <v>0</v>
      </c>
      <c r="AD225" s="229">
        <f t="shared" si="250"/>
        <v>0</v>
      </c>
      <c r="AE225" s="229">
        <f t="shared" si="250"/>
        <v>0</v>
      </c>
      <c r="AF225" s="229">
        <f t="shared" si="250"/>
        <v>0</v>
      </c>
      <c r="AG225" s="229">
        <f t="shared" si="250"/>
        <v>0</v>
      </c>
      <c r="AH225" s="229">
        <f t="shared" si="250"/>
        <v>0</v>
      </c>
      <c r="AI225" s="229">
        <f t="shared" si="250"/>
        <v>0</v>
      </c>
      <c r="AJ225" s="229">
        <f t="shared" si="250"/>
        <v>0</v>
      </c>
      <c r="AK225" s="229">
        <f t="shared" si="250"/>
        <v>0</v>
      </c>
      <c r="AL225" s="229">
        <f t="shared" si="253"/>
        <v>0</v>
      </c>
      <c r="AM225" s="229">
        <f t="shared" si="253"/>
        <v>0</v>
      </c>
      <c r="AN225" s="229">
        <f t="shared" si="253"/>
        <v>0</v>
      </c>
      <c r="AO225" s="229">
        <f t="shared" si="252"/>
        <v>0</v>
      </c>
      <c r="AP225" s="229">
        <f t="shared" si="252"/>
        <v>0</v>
      </c>
      <c r="AQ225" s="229">
        <f t="shared" si="252"/>
        <v>0</v>
      </c>
      <c r="AR225" s="229">
        <f t="shared" si="252"/>
        <v>0</v>
      </c>
      <c r="AS225" s="229">
        <f t="shared" si="252"/>
        <v>0</v>
      </c>
      <c r="AT225" s="229">
        <f t="shared" si="252"/>
        <v>0</v>
      </c>
      <c r="AU225" s="229">
        <f t="shared" si="252"/>
        <v>0</v>
      </c>
      <c r="AV225" s="229">
        <f t="shared" si="252"/>
        <v>0</v>
      </c>
      <c r="AW225" s="229">
        <f t="shared" si="252"/>
        <v>0</v>
      </c>
      <c r="AX225" s="229">
        <f t="shared" si="252"/>
        <v>0</v>
      </c>
      <c r="AY225" s="229">
        <f t="shared" si="252"/>
        <v>0</v>
      </c>
      <c r="AZ225" s="229">
        <f t="shared" si="252"/>
        <v>0</v>
      </c>
      <c r="BA225" s="229">
        <f t="shared" si="252"/>
        <v>0</v>
      </c>
      <c r="BB225" s="229">
        <f t="shared" si="252"/>
        <v>0</v>
      </c>
      <c r="BC225" s="229">
        <f t="shared" si="252"/>
        <v>0</v>
      </c>
      <c r="BD225" s="229">
        <f t="shared" si="252"/>
        <v>0</v>
      </c>
      <c r="BE225" s="229">
        <f t="shared" si="252"/>
        <v>0</v>
      </c>
      <c r="BF225" s="229">
        <f t="shared" si="252"/>
        <v>0</v>
      </c>
      <c r="BG225" s="229">
        <f t="shared" si="252"/>
        <v>0</v>
      </c>
      <c r="BH225" s="229">
        <f t="shared" si="252"/>
        <v>0</v>
      </c>
      <c r="BI225" s="229">
        <f t="shared" si="252"/>
        <v>0</v>
      </c>
      <c r="BJ225" s="229">
        <f t="shared" si="252"/>
        <v>0</v>
      </c>
      <c r="BK225" s="229">
        <f t="shared" si="252"/>
        <v>0</v>
      </c>
      <c r="BL225" s="229">
        <f t="shared" si="252"/>
        <v>0</v>
      </c>
      <c r="BM225" s="229">
        <f t="shared" si="252"/>
        <v>0</v>
      </c>
      <c r="BN225" s="229">
        <f t="shared" si="252"/>
        <v>0</v>
      </c>
      <c r="BO225" s="229">
        <f t="shared" si="252"/>
        <v>0</v>
      </c>
      <c r="BP225" s="229">
        <f t="shared" si="252"/>
        <v>0</v>
      </c>
      <c r="BQ225" s="229">
        <f t="shared" si="252"/>
        <v>0</v>
      </c>
      <c r="BR225" s="229">
        <f t="shared" si="252"/>
        <v>0</v>
      </c>
      <c r="BS225" s="229">
        <f t="shared" si="252"/>
        <v>0</v>
      </c>
      <c r="BT225" s="229">
        <f t="shared" si="252"/>
        <v>0</v>
      </c>
      <c r="BU225" s="229">
        <f t="shared" si="252"/>
        <v>0</v>
      </c>
      <c r="BV225" s="229">
        <f t="shared" si="252"/>
        <v>0</v>
      </c>
      <c r="BW225" s="229">
        <f t="shared" si="252"/>
        <v>0</v>
      </c>
      <c r="BX225" s="229">
        <f t="shared" si="252"/>
        <v>0</v>
      </c>
      <c r="BY225" s="229">
        <f t="shared" si="252"/>
        <v>0</v>
      </c>
      <c r="BZ225" s="229">
        <f t="shared" si="252"/>
        <v>0</v>
      </c>
    </row>
    <row r="226" spans="1:78" s="310" customFormat="1" x14ac:dyDescent="0.2">
      <c r="A226" s="7" t="str">
        <f t="shared" si="254"/>
        <v>Roll-in 10</v>
      </c>
      <c r="B226" s="7">
        <f t="shared" si="255"/>
        <v>0</v>
      </c>
      <c r="C226" s="7">
        <f t="shared" si="228"/>
        <v>64</v>
      </c>
      <c r="D226" s="165">
        <f t="shared" si="256"/>
        <v>45412</v>
      </c>
      <c r="E226" s="68"/>
      <c r="F226" s="77"/>
      <c r="G226" s="229">
        <f t="shared" si="251"/>
        <v>0</v>
      </c>
      <c r="H226" s="229">
        <f t="shared" si="251"/>
        <v>0</v>
      </c>
      <c r="I226" s="229">
        <f t="shared" si="251"/>
        <v>0</v>
      </c>
      <c r="J226" s="229">
        <f t="shared" si="251"/>
        <v>0</v>
      </c>
      <c r="K226" s="229">
        <f t="shared" si="251"/>
        <v>0</v>
      </c>
      <c r="L226" s="229">
        <f t="shared" si="251"/>
        <v>0</v>
      </c>
      <c r="M226" s="229">
        <f t="shared" si="251"/>
        <v>0</v>
      </c>
      <c r="N226" s="229">
        <f t="shared" si="251"/>
        <v>0</v>
      </c>
      <c r="O226" s="229">
        <f t="shared" si="251"/>
        <v>0</v>
      </c>
      <c r="P226" s="229">
        <f t="shared" si="251"/>
        <v>0</v>
      </c>
      <c r="Q226" s="229">
        <f t="shared" si="251"/>
        <v>0</v>
      </c>
      <c r="R226" s="229">
        <f t="shared" si="251"/>
        <v>0</v>
      </c>
      <c r="S226" s="229">
        <f t="shared" si="251"/>
        <v>0</v>
      </c>
      <c r="T226" s="229">
        <f t="shared" si="251"/>
        <v>0</v>
      </c>
      <c r="U226" s="229">
        <f t="shared" si="251"/>
        <v>0</v>
      </c>
      <c r="V226" s="229">
        <f t="shared" si="251"/>
        <v>0</v>
      </c>
      <c r="W226" s="229">
        <f t="shared" si="250"/>
        <v>0</v>
      </c>
      <c r="X226" s="229">
        <f t="shared" si="250"/>
        <v>0</v>
      </c>
      <c r="Y226" s="229">
        <f t="shared" si="250"/>
        <v>0</v>
      </c>
      <c r="Z226" s="229">
        <f t="shared" si="250"/>
        <v>0</v>
      </c>
      <c r="AA226" s="229">
        <f t="shared" si="250"/>
        <v>0</v>
      </c>
      <c r="AB226" s="229">
        <f t="shared" si="250"/>
        <v>0</v>
      </c>
      <c r="AC226" s="229">
        <f t="shared" si="250"/>
        <v>0</v>
      </c>
      <c r="AD226" s="229">
        <f t="shared" si="250"/>
        <v>0</v>
      </c>
      <c r="AE226" s="229">
        <f t="shared" si="250"/>
        <v>0</v>
      </c>
      <c r="AF226" s="229">
        <f t="shared" si="250"/>
        <v>0</v>
      </c>
      <c r="AG226" s="229">
        <f t="shared" si="250"/>
        <v>0</v>
      </c>
      <c r="AH226" s="229">
        <f t="shared" si="250"/>
        <v>0</v>
      </c>
      <c r="AI226" s="229">
        <f t="shared" si="250"/>
        <v>0</v>
      </c>
      <c r="AJ226" s="229">
        <f t="shared" si="250"/>
        <v>0</v>
      </c>
      <c r="AK226" s="229">
        <f t="shared" si="250"/>
        <v>0</v>
      </c>
      <c r="AL226" s="229">
        <f t="shared" si="253"/>
        <v>0</v>
      </c>
      <c r="AM226" s="229">
        <f t="shared" si="253"/>
        <v>0</v>
      </c>
      <c r="AN226" s="229">
        <f t="shared" si="253"/>
        <v>0</v>
      </c>
      <c r="AO226" s="229">
        <f t="shared" si="252"/>
        <v>0</v>
      </c>
      <c r="AP226" s="229">
        <f t="shared" si="252"/>
        <v>0</v>
      </c>
      <c r="AQ226" s="229">
        <f t="shared" si="252"/>
        <v>0</v>
      </c>
      <c r="AR226" s="229">
        <f t="shared" si="252"/>
        <v>0</v>
      </c>
      <c r="AS226" s="229">
        <f t="shared" si="252"/>
        <v>0</v>
      </c>
      <c r="AT226" s="229">
        <f t="shared" si="252"/>
        <v>0</v>
      </c>
      <c r="AU226" s="229">
        <f t="shared" si="252"/>
        <v>0</v>
      </c>
      <c r="AV226" s="229">
        <f t="shared" si="252"/>
        <v>0</v>
      </c>
      <c r="AW226" s="229">
        <f t="shared" si="252"/>
        <v>0</v>
      </c>
      <c r="AX226" s="229">
        <f t="shared" si="252"/>
        <v>0</v>
      </c>
      <c r="AY226" s="229">
        <f t="shared" si="252"/>
        <v>0</v>
      </c>
      <c r="AZ226" s="229">
        <f t="shared" si="252"/>
        <v>0</v>
      </c>
      <c r="BA226" s="229">
        <f t="shared" si="252"/>
        <v>0</v>
      </c>
      <c r="BB226" s="229">
        <f t="shared" si="252"/>
        <v>0</v>
      </c>
      <c r="BC226" s="229">
        <f t="shared" si="252"/>
        <v>0</v>
      </c>
      <c r="BD226" s="229">
        <f t="shared" si="252"/>
        <v>0</v>
      </c>
      <c r="BE226" s="229">
        <f t="shared" si="252"/>
        <v>0</v>
      </c>
      <c r="BF226" s="229">
        <f t="shared" si="252"/>
        <v>0</v>
      </c>
      <c r="BG226" s="229">
        <f t="shared" si="252"/>
        <v>0</v>
      </c>
      <c r="BH226" s="229">
        <f t="shared" si="252"/>
        <v>0</v>
      </c>
      <c r="BI226" s="229">
        <f t="shared" si="252"/>
        <v>0</v>
      </c>
      <c r="BJ226" s="229">
        <f t="shared" si="252"/>
        <v>0</v>
      </c>
      <c r="BK226" s="229">
        <f t="shared" si="252"/>
        <v>0</v>
      </c>
      <c r="BL226" s="229">
        <f t="shared" si="252"/>
        <v>0</v>
      </c>
      <c r="BM226" s="229">
        <f t="shared" si="252"/>
        <v>0</v>
      </c>
      <c r="BN226" s="229">
        <f t="shared" si="252"/>
        <v>0</v>
      </c>
      <c r="BO226" s="229">
        <f t="shared" si="252"/>
        <v>0</v>
      </c>
      <c r="BP226" s="229">
        <f t="shared" si="252"/>
        <v>0</v>
      </c>
      <c r="BQ226" s="229">
        <f t="shared" si="252"/>
        <v>0</v>
      </c>
      <c r="BR226" s="229">
        <f t="shared" si="252"/>
        <v>0</v>
      </c>
      <c r="BS226" s="229">
        <f t="shared" si="252"/>
        <v>0</v>
      </c>
      <c r="BT226" s="229">
        <f t="shared" si="252"/>
        <v>0</v>
      </c>
      <c r="BU226" s="229">
        <f t="shared" ref="AO226:BZ233" si="257">IF($D226=BU$9,$E226*$G$3/2,IF(AND($C226+$E$3&gt;BU$8,BU$9&gt;$D226),$E226*$G$3,0))</f>
        <v>0</v>
      </c>
      <c r="BV226" s="229">
        <f t="shared" si="257"/>
        <v>0</v>
      </c>
      <c r="BW226" s="229">
        <f t="shared" si="257"/>
        <v>0</v>
      </c>
      <c r="BX226" s="229">
        <f t="shared" si="257"/>
        <v>0</v>
      </c>
      <c r="BY226" s="229">
        <f t="shared" si="257"/>
        <v>0</v>
      </c>
      <c r="BZ226" s="229">
        <f t="shared" si="257"/>
        <v>0</v>
      </c>
    </row>
    <row r="227" spans="1:78" s="310" customFormat="1" x14ac:dyDescent="0.2">
      <c r="A227" s="7" t="str">
        <f t="shared" si="254"/>
        <v>Roll-in 10</v>
      </c>
      <c r="B227" s="7">
        <f t="shared" si="255"/>
        <v>0</v>
      </c>
      <c r="C227" s="7">
        <f t="shared" si="228"/>
        <v>65</v>
      </c>
      <c r="D227" s="165">
        <f t="shared" si="256"/>
        <v>45443</v>
      </c>
      <c r="E227" s="68"/>
      <c r="F227" s="77"/>
      <c r="G227" s="229">
        <f t="shared" si="251"/>
        <v>0</v>
      </c>
      <c r="H227" s="229">
        <f t="shared" si="251"/>
        <v>0</v>
      </c>
      <c r="I227" s="229">
        <f t="shared" si="251"/>
        <v>0</v>
      </c>
      <c r="J227" s="229">
        <f t="shared" si="251"/>
        <v>0</v>
      </c>
      <c r="K227" s="229">
        <f t="shared" si="251"/>
        <v>0</v>
      </c>
      <c r="L227" s="229">
        <f t="shared" si="251"/>
        <v>0</v>
      </c>
      <c r="M227" s="229">
        <f t="shared" si="251"/>
        <v>0</v>
      </c>
      <c r="N227" s="229">
        <f t="shared" si="251"/>
        <v>0</v>
      </c>
      <c r="O227" s="229">
        <f t="shared" si="251"/>
        <v>0</v>
      </c>
      <c r="P227" s="229">
        <f t="shared" si="251"/>
        <v>0</v>
      </c>
      <c r="Q227" s="229">
        <f t="shared" si="251"/>
        <v>0</v>
      </c>
      <c r="R227" s="229">
        <f t="shared" si="251"/>
        <v>0</v>
      </c>
      <c r="S227" s="229">
        <f t="shared" si="251"/>
        <v>0</v>
      </c>
      <c r="T227" s="229">
        <f t="shared" si="251"/>
        <v>0</v>
      </c>
      <c r="U227" s="229">
        <f t="shared" si="251"/>
        <v>0</v>
      </c>
      <c r="V227" s="229">
        <f t="shared" si="251"/>
        <v>0</v>
      </c>
      <c r="W227" s="229">
        <f t="shared" si="250"/>
        <v>0</v>
      </c>
      <c r="X227" s="229">
        <f t="shared" si="250"/>
        <v>0</v>
      </c>
      <c r="Y227" s="229">
        <f t="shared" si="250"/>
        <v>0</v>
      </c>
      <c r="Z227" s="229">
        <f t="shared" si="250"/>
        <v>0</v>
      </c>
      <c r="AA227" s="229">
        <f t="shared" si="250"/>
        <v>0</v>
      </c>
      <c r="AB227" s="229">
        <f t="shared" si="250"/>
        <v>0</v>
      </c>
      <c r="AC227" s="229">
        <f t="shared" si="250"/>
        <v>0</v>
      </c>
      <c r="AD227" s="229">
        <f t="shared" si="250"/>
        <v>0</v>
      </c>
      <c r="AE227" s="229">
        <f t="shared" si="250"/>
        <v>0</v>
      </c>
      <c r="AF227" s="229">
        <f t="shared" si="250"/>
        <v>0</v>
      </c>
      <c r="AG227" s="229">
        <f t="shared" si="250"/>
        <v>0</v>
      </c>
      <c r="AH227" s="229">
        <f t="shared" si="250"/>
        <v>0</v>
      </c>
      <c r="AI227" s="229">
        <f t="shared" si="250"/>
        <v>0</v>
      </c>
      <c r="AJ227" s="229">
        <f t="shared" si="250"/>
        <v>0</v>
      </c>
      <c r="AK227" s="229">
        <f t="shared" si="250"/>
        <v>0</v>
      </c>
      <c r="AL227" s="229">
        <f t="shared" si="253"/>
        <v>0</v>
      </c>
      <c r="AM227" s="229">
        <f t="shared" si="253"/>
        <v>0</v>
      </c>
      <c r="AN227" s="229">
        <f t="shared" si="253"/>
        <v>0</v>
      </c>
      <c r="AO227" s="229">
        <f t="shared" si="257"/>
        <v>0</v>
      </c>
      <c r="AP227" s="229">
        <f t="shared" si="257"/>
        <v>0</v>
      </c>
      <c r="AQ227" s="229">
        <f t="shared" si="257"/>
        <v>0</v>
      </c>
      <c r="AR227" s="229">
        <f t="shared" si="257"/>
        <v>0</v>
      </c>
      <c r="AS227" s="229">
        <f t="shared" si="257"/>
        <v>0</v>
      </c>
      <c r="AT227" s="229">
        <f t="shared" si="257"/>
        <v>0</v>
      </c>
      <c r="AU227" s="229">
        <f t="shared" si="257"/>
        <v>0</v>
      </c>
      <c r="AV227" s="229">
        <f t="shared" si="257"/>
        <v>0</v>
      </c>
      <c r="AW227" s="229">
        <f t="shared" si="257"/>
        <v>0</v>
      </c>
      <c r="AX227" s="229">
        <f t="shared" si="257"/>
        <v>0</v>
      </c>
      <c r="AY227" s="229">
        <f t="shared" si="257"/>
        <v>0</v>
      </c>
      <c r="AZ227" s="229">
        <f t="shared" si="257"/>
        <v>0</v>
      </c>
      <c r="BA227" s="229">
        <f t="shared" si="257"/>
        <v>0</v>
      </c>
      <c r="BB227" s="229">
        <f t="shared" si="257"/>
        <v>0</v>
      </c>
      <c r="BC227" s="229">
        <f t="shared" si="257"/>
        <v>0</v>
      </c>
      <c r="BD227" s="229">
        <f t="shared" si="257"/>
        <v>0</v>
      </c>
      <c r="BE227" s="229">
        <f t="shared" si="257"/>
        <v>0</v>
      </c>
      <c r="BF227" s="229">
        <f t="shared" si="257"/>
        <v>0</v>
      </c>
      <c r="BG227" s="229">
        <f t="shared" si="257"/>
        <v>0</v>
      </c>
      <c r="BH227" s="229">
        <f t="shared" si="257"/>
        <v>0</v>
      </c>
      <c r="BI227" s="229">
        <f t="shared" si="257"/>
        <v>0</v>
      </c>
      <c r="BJ227" s="229">
        <f t="shared" si="257"/>
        <v>0</v>
      </c>
      <c r="BK227" s="229">
        <f t="shared" si="257"/>
        <v>0</v>
      </c>
      <c r="BL227" s="229">
        <f t="shared" si="257"/>
        <v>0</v>
      </c>
      <c r="BM227" s="229">
        <f t="shared" si="257"/>
        <v>0</v>
      </c>
      <c r="BN227" s="229">
        <f t="shared" si="257"/>
        <v>0</v>
      </c>
      <c r="BO227" s="229">
        <f t="shared" si="257"/>
        <v>0</v>
      </c>
      <c r="BP227" s="229">
        <f t="shared" si="257"/>
        <v>0</v>
      </c>
      <c r="BQ227" s="229">
        <f t="shared" si="257"/>
        <v>0</v>
      </c>
      <c r="BR227" s="229">
        <f t="shared" si="257"/>
        <v>0</v>
      </c>
      <c r="BS227" s="229">
        <f t="shared" si="257"/>
        <v>0</v>
      </c>
      <c r="BT227" s="229">
        <f t="shared" si="257"/>
        <v>0</v>
      </c>
      <c r="BU227" s="229">
        <f t="shared" si="257"/>
        <v>0</v>
      </c>
      <c r="BV227" s="229">
        <f t="shared" si="257"/>
        <v>0</v>
      </c>
      <c r="BW227" s="229">
        <f t="shared" si="257"/>
        <v>0</v>
      </c>
      <c r="BX227" s="229">
        <f t="shared" si="257"/>
        <v>0</v>
      </c>
      <c r="BY227" s="229">
        <f t="shared" si="257"/>
        <v>0</v>
      </c>
      <c r="BZ227" s="229">
        <f t="shared" si="257"/>
        <v>0</v>
      </c>
    </row>
    <row r="228" spans="1:78" s="310" customFormat="1" x14ac:dyDescent="0.2">
      <c r="A228" s="7" t="str">
        <f t="shared" si="254"/>
        <v>Roll-in 10</v>
      </c>
      <c r="B228" s="7">
        <f t="shared" si="255"/>
        <v>0</v>
      </c>
      <c r="C228" s="7">
        <f t="shared" si="228"/>
        <v>66</v>
      </c>
      <c r="D228" s="165">
        <f t="shared" si="256"/>
        <v>45473</v>
      </c>
      <c r="E228" s="68"/>
      <c r="F228" s="77"/>
      <c r="G228" s="229">
        <f t="shared" si="251"/>
        <v>0</v>
      </c>
      <c r="H228" s="229">
        <f t="shared" si="251"/>
        <v>0</v>
      </c>
      <c r="I228" s="229">
        <f t="shared" si="251"/>
        <v>0</v>
      </c>
      <c r="J228" s="229">
        <f t="shared" si="251"/>
        <v>0</v>
      </c>
      <c r="K228" s="229">
        <f t="shared" si="251"/>
        <v>0</v>
      </c>
      <c r="L228" s="229">
        <f t="shared" si="251"/>
        <v>0</v>
      </c>
      <c r="M228" s="229">
        <f t="shared" si="251"/>
        <v>0</v>
      </c>
      <c r="N228" s="229">
        <f t="shared" si="251"/>
        <v>0</v>
      </c>
      <c r="O228" s="229">
        <f t="shared" si="251"/>
        <v>0</v>
      </c>
      <c r="P228" s="229">
        <f t="shared" si="251"/>
        <v>0</v>
      </c>
      <c r="Q228" s="229">
        <f t="shared" si="251"/>
        <v>0</v>
      </c>
      <c r="R228" s="229">
        <f t="shared" si="251"/>
        <v>0</v>
      </c>
      <c r="S228" s="229">
        <f t="shared" si="251"/>
        <v>0</v>
      </c>
      <c r="T228" s="229">
        <f t="shared" si="251"/>
        <v>0</v>
      </c>
      <c r="U228" s="229">
        <f t="shared" si="251"/>
        <v>0</v>
      </c>
      <c r="V228" s="229">
        <f t="shared" si="251"/>
        <v>0</v>
      </c>
      <c r="W228" s="229">
        <f t="shared" si="250"/>
        <v>0</v>
      </c>
      <c r="X228" s="229">
        <f t="shared" si="250"/>
        <v>0</v>
      </c>
      <c r="Y228" s="229">
        <f t="shared" si="250"/>
        <v>0</v>
      </c>
      <c r="Z228" s="229">
        <f t="shared" si="250"/>
        <v>0</v>
      </c>
      <c r="AA228" s="229">
        <f t="shared" si="250"/>
        <v>0</v>
      </c>
      <c r="AB228" s="229">
        <f t="shared" si="250"/>
        <v>0</v>
      </c>
      <c r="AC228" s="229">
        <f t="shared" si="250"/>
        <v>0</v>
      </c>
      <c r="AD228" s="229">
        <f t="shared" si="250"/>
        <v>0</v>
      </c>
      <c r="AE228" s="229">
        <f t="shared" si="250"/>
        <v>0</v>
      </c>
      <c r="AF228" s="229">
        <f t="shared" si="250"/>
        <v>0</v>
      </c>
      <c r="AG228" s="229">
        <f t="shared" si="250"/>
        <v>0</v>
      </c>
      <c r="AH228" s="229">
        <f t="shared" si="250"/>
        <v>0</v>
      </c>
      <c r="AI228" s="229">
        <f t="shared" si="250"/>
        <v>0</v>
      </c>
      <c r="AJ228" s="229">
        <f t="shared" si="250"/>
        <v>0</v>
      </c>
      <c r="AK228" s="229">
        <f t="shared" si="250"/>
        <v>0</v>
      </c>
      <c r="AL228" s="229">
        <f t="shared" si="253"/>
        <v>0</v>
      </c>
      <c r="AM228" s="229">
        <f t="shared" si="253"/>
        <v>0</v>
      </c>
      <c r="AN228" s="229">
        <f t="shared" si="253"/>
        <v>0</v>
      </c>
      <c r="AO228" s="229">
        <f t="shared" si="257"/>
        <v>0</v>
      </c>
      <c r="AP228" s="229">
        <f t="shared" si="257"/>
        <v>0</v>
      </c>
      <c r="AQ228" s="229">
        <f t="shared" si="257"/>
        <v>0</v>
      </c>
      <c r="AR228" s="229">
        <f t="shared" si="257"/>
        <v>0</v>
      </c>
      <c r="AS228" s="229">
        <f t="shared" si="257"/>
        <v>0</v>
      </c>
      <c r="AT228" s="229">
        <f t="shared" si="257"/>
        <v>0</v>
      </c>
      <c r="AU228" s="229">
        <f t="shared" si="257"/>
        <v>0</v>
      </c>
      <c r="AV228" s="229">
        <f t="shared" si="257"/>
        <v>0</v>
      </c>
      <c r="AW228" s="229">
        <f t="shared" si="257"/>
        <v>0</v>
      </c>
      <c r="AX228" s="229">
        <f t="shared" si="257"/>
        <v>0</v>
      </c>
      <c r="AY228" s="229">
        <f t="shared" si="257"/>
        <v>0</v>
      </c>
      <c r="AZ228" s="229">
        <f t="shared" si="257"/>
        <v>0</v>
      </c>
      <c r="BA228" s="229">
        <f t="shared" si="257"/>
        <v>0</v>
      </c>
      <c r="BB228" s="229">
        <f t="shared" si="257"/>
        <v>0</v>
      </c>
      <c r="BC228" s="229">
        <f t="shared" si="257"/>
        <v>0</v>
      </c>
      <c r="BD228" s="229">
        <f t="shared" si="257"/>
        <v>0</v>
      </c>
      <c r="BE228" s="229">
        <f t="shared" si="257"/>
        <v>0</v>
      </c>
      <c r="BF228" s="229">
        <f t="shared" si="257"/>
        <v>0</v>
      </c>
      <c r="BG228" s="229">
        <f t="shared" si="257"/>
        <v>0</v>
      </c>
      <c r="BH228" s="229">
        <f t="shared" si="257"/>
        <v>0</v>
      </c>
      <c r="BI228" s="229">
        <f t="shared" si="257"/>
        <v>0</v>
      </c>
      <c r="BJ228" s="229">
        <f t="shared" si="257"/>
        <v>0</v>
      </c>
      <c r="BK228" s="229">
        <f t="shared" si="257"/>
        <v>0</v>
      </c>
      <c r="BL228" s="229">
        <f t="shared" si="257"/>
        <v>0</v>
      </c>
      <c r="BM228" s="229">
        <f t="shared" si="257"/>
        <v>0</v>
      </c>
      <c r="BN228" s="229">
        <f t="shared" si="257"/>
        <v>0</v>
      </c>
      <c r="BO228" s="229">
        <f t="shared" si="257"/>
        <v>0</v>
      </c>
      <c r="BP228" s="229">
        <f t="shared" si="257"/>
        <v>0</v>
      </c>
      <c r="BQ228" s="229">
        <f t="shared" si="257"/>
        <v>0</v>
      </c>
      <c r="BR228" s="229">
        <f t="shared" si="257"/>
        <v>0</v>
      </c>
      <c r="BS228" s="229">
        <f t="shared" si="257"/>
        <v>0</v>
      </c>
      <c r="BT228" s="229">
        <f t="shared" si="257"/>
        <v>0</v>
      </c>
      <c r="BU228" s="229">
        <f t="shared" si="257"/>
        <v>0</v>
      </c>
      <c r="BV228" s="229">
        <f t="shared" si="257"/>
        <v>0</v>
      </c>
      <c r="BW228" s="229">
        <f t="shared" si="257"/>
        <v>0</v>
      </c>
      <c r="BX228" s="229">
        <f t="shared" si="257"/>
        <v>0</v>
      </c>
      <c r="BY228" s="229">
        <f t="shared" si="257"/>
        <v>0</v>
      </c>
      <c r="BZ228" s="229">
        <f t="shared" si="257"/>
        <v>0</v>
      </c>
    </row>
    <row r="229" spans="1:78" s="310" customFormat="1" x14ac:dyDescent="0.2">
      <c r="A229" s="7" t="str">
        <f t="shared" si="254"/>
        <v>Roll-in 10</v>
      </c>
      <c r="B229" s="7">
        <f t="shared" si="255"/>
        <v>0</v>
      </c>
      <c r="C229" s="7">
        <f t="shared" ref="C229:C234" si="258">C228+1</f>
        <v>67</v>
      </c>
      <c r="D229" s="165">
        <f t="shared" si="256"/>
        <v>45504</v>
      </c>
      <c r="E229" s="68"/>
      <c r="F229" s="77"/>
      <c r="G229" s="229">
        <f t="shared" si="251"/>
        <v>0</v>
      </c>
      <c r="H229" s="229">
        <f t="shared" si="251"/>
        <v>0</v>
      </c>
      <c r="I229" s="229">
        <f t="shared" si="251"/>
        <v>0</v>
      </c>
      <c r="J229" s="229">
        <f t="shared" si="251"/>
        <v>0</v>
      </c>
      <c r="K229" s="229">
        <f t="shared" si="251"/>
        <v>0</v>
      </c>
      <c r="L229" s="229">
        <f t="shared" si="251"/>
        <v>0</v>
      </c>
      <c r="M229" s="229">
        <f t="shared" si="251"/>
        <v>0</v>
      </c>
      <c r="N229" s="229">
        <f t="shared" si="251"/>
        <v>0</v>
      </c>
      <c r="O229" s="229">
        <f t="shared" si="251"/>
        <v>0</v>
      </c>
      <c r="P229" s="229">
        <f t="shared" si="251"/>
        <v>0</v>
      </c>
      <c r="Q229" s="229">
        <f t="shared" si="251"/>
        <v>0</v>
      </c>
      <c r="R229" s="229">
        <f t="shared" si="251"/>
        <v>0</v>
      </c>
      <c r="S229" s="229">
        <f t="shared" si="251"/>
        <v>0</v>
      </c>
      <c r="T229" s="229">
        <f t="shared" si="251"/>
        <v>0</v>
      </c>
      <c r="U229" s="229">
        <f t="shared" si="251"/>
        <v>0</v>
      </c>
      <c r="V229" s="229">
        <f t="shared" si="251"/>
        <v>0</v>
      </c>
      <c r="W229" s="229">
        <f t="shared" si="250"/>
        <v>0</v>
      </c>
      <c r="X229" s="229">
        <f t="shared" si="250"/>
        <v>0</v>
      </c>
      <c r="Y229" s="229">
        <f t="shared" si="250"/>
        <v>0</v>
      </c>
      <c r="Z229" s="229">
        <f t="shared" si="250"/>
        <v>0</v>
      </c>
      <c r="AA229" s="229">
        <f t="shared" si="250"/>
        <v>0</v>
      </c>
      <c r="AB229" s="229">
        <f t="shared" si="250"/>
        <v>0</v>
      </c>
      <c r="AC229" s="229">
        <f t="shared" si="250"/>
        <v>0</v>
      </c>
      <c r="AD229" s="229">
        <f t="shared" si="250"/>
        <v>0</v>
      </c>
      <c r="AE229" s="229">
        <f t="shared" si="250"/>
        <v>0</v>
      </c>
      <c r="AF229" s="229">
        <f t="shared" si="250"/>
        <v>0</v>
      </c>
      <c r="AG229" s="229">
        <f t="shared" si="250"/>
        <v>0</v>
      </c>
      <c r="AH229" s="229">
        <f t="shared" si="250"/>
        <v>0</v>
      </c>
      <c r="AI229" s="229">
        <f t="shared" si="250"/>
        <v>0</v>
      </c>
      <c r="AJ229" s="229">
        <f t="shared" si="250"/>
        <v>0</v>
      </c>
      <c r="AK229" s="229">
        <f t="shared" si="250"/>
        <v>0</v>
      </c>
      <c r="AL229" s="229">
        <f t="shared" si="253"/>
        <v>0</v>
      </c>
      <c r="AM229" s="229">
        <f t="shared" si="253"/>
        <v>0</v>
      </c>
      <c r="AN229" s="229">
        <f t="shared" si="253"/>
        <v>0</v>
      </c>
      <c r="AO229" s="229">
        <f t="shared" si="257"/>
        <v>0</v>
      </c>
      <c r="AP229" s="229">
        <f t="shared" si="257"/>
        <v>0</v>
      </c>
      <c r="AQ229" s="229">
        <f t="shared" si="257"/>
        <v>0</v>
      </c>
      <c r="AR229" s="229">
        <f t="shared" si="257"/>
        <v>0</v>
      </c>
      <c r="AS229" s="229">
        <f t="shared" si="257"/>
        <v>0</v>
      </c>
      <c r="AT229" s="229">
        <f t="shared" si="257"/>
        <v>0</v>
      </c>
      <c r="AU229" s="229">
        <f t="shared" si="257"/>
        <v>0</v>
      </c>
      <c r="AV229" s="229">
        <f t="shared" si="257"/>
        <v>0</v>
      </c>
      <c r="AW229" s="229">
        <f t="shared" si="257"/>
        <v>0</v>
      </c>
      <c r="AX229" s="229">
        <f t="shared" si="257"/>
        <v>0</v>
      </c>
      <c r="AY229" s="229">
        <f t="shared" si="257"/>
        <v>0</v>
      </c>
      <c r="AZ229" s="229">
        <f t="shared" si="257"/>
        <v>0</v>
      </c>
      <c r="BA229" s="229">
        <f t="shared" si="257"/>
        <v>0</v>
      </c>
      <c r="BB229" s="229">
        <f t="shared" si="257"/>
        <v>0</v>
      </c>
      <c r="BC229" s="229">
        <f t="shared" si="257"/>
        <v>0</v>
      </c>
      <c r="BD229" s="229">
        <f t="shared" si="257"/>
        <v>0</v>
      </c>
      <c r="BE229" s="229">
        <f t="shared" si="257"/>
        <v>0</v>
      </c>
      <c r="BF229" s="229">
        <f t="shared" si="257"/>
        <v>0</v>
      </c>
      <c r="BG229" s="229">
        <f t="shared" si="257"/>
        <v>0</v>
      </c>
      <c r="BH229" s="229">
        <f t="shared" si="257"/>
        <v>0</v>
      </c>
      <c r="BI229" s="229">
        <f t="shared" si="257"/>
        <v>0</v>
      </c>
      <c r="BJ229" s="229">
        <f t="shared" si="257"/>
        <v>0</v>
      </c>
      <c r="BK229" s="229">
        <f t="shared" si="257"/>
        <v>0</v>
      </c>
      <c r="BL229" s="229">
        <f t="shared" si="257"/>
        <v>0</v>
      </c>
      <c r="BM229" s="229">
        <f t="shared" si="257"/>
        <v>0</v>
      </c>
      <c r="BN229" s="229">
        <f t="shared" si="257"/>
        <v>0</v>
      </c>
      <c r="BO229" s="229">
        <f t="shared" si="257"/>
        <v>0</v>
      </c>
      <c r="BP229" s="229">
        <f t="shared" si="257"/>
        <v>0</v>
      </c>
      <c r="BQ229" s="229">
        <f t="shared" si="257"/>
        <v>0</v>
      </c>
      <c r="BR229" s="229">
        <f t="shared" si="257"/>
        <v>0</v>
      </c>
      <c r="BS229" s="229">
        <f t="shared" si="257"/>
        <v>0</v>
      </c>
      <c r="BT229" s="229">
        <f t="shared" si="257"/>
        <v>0</v>
      </c>
      <c r="BU229" s="229">
        <f t="shared" si="257"/>
        <v>0</v>
      </c>
      <c r="BV229" s="229">
        <f t="shared" si="257"/>
        <v>0</v>
      </c>
      <c r="BW229" s="229">
        <f t="shared" si="257"/>
        <v>0</v>
      </c>
      <c r="BX229" s="229">
        <f t="shared" si="257"/>
        <v>0</v>
      </c>
      <c r="BY229" s="229">
        <f t="shared" si="257"/>
        <v>0</v>
      </c>
      <c r="BZ229" s="229">
        <f t="shared" si="257"/>
        <v>0</v>
      </c>
    </row>
    <row r="230" spans="1:78" s="310" customFormat="1" x14ac:dyDescent="0.2">
      <c r="A230" s="7" t="str">
        <f t="shared" si="254"/>
        <v>Roll-in 10</v>
      </c>
      <c r="B230" s="7">
        <f t="shared" si="255"/>
        <v>0</v>
      </c>
      <c r="C230" s="7">
        <f t="shared" si="258"/>
        <v>68</v>
      </c>
      <c r="D230" s="165">
        <f t="shared" si="256"/>
        <v>45535</v>
      </c>
      <c r="E230" s="68"/>
      <c r="F230" s="77"/>
      <c r="G230" s="229">
        <f t="shared" si="251"/>
        <v>0</v>
      </c>
      <c r="H230" s="229">
        <f t="shared" si="251"/>
        <v>0</v>
      </c>
      <c r="I230" s="229">
        <f t="shared" si="251"/>
        <v>0</v>
      </c>
      <c r="J230" s="229">
        <f t="shared" si="251"/>
        <v>0</v>
      </c>
      <c r="K230" s="229">
        <f t="shared" si="251"/>
        <v>0</v>
      </c>
      <c r="L230" s="229">
        <f t="shared" si="251"/>
        <v>0</v>
      </c>
      <c r="M230" s="229">
        <f t="shared" si="251"/>
        <v>0</v>
      </c>
      <c r="N230" s="229">
        <f t="shared" si="251"/>
        <v>0</v>
      </c>
      <c r="O230" s="229">
        <f t="shared" si="251"/>
        <v>0</v>
      </c>
      <c r="P230" s="229">
        <f t="shared" si="251"/>
        <v>0</v>
      </c>
      <c r="Q230" s="229">
        <f t="shared" si="251"/>
        <v>0</v>
      </c>
      <c r="R230" s="229">
        <f t="shared" si="251"/>
        <v>0</v>
      </c>
      <c r="S230" s="229">
        <f t="shared" si="251"/>
        <v>0</v>
      </c>
      <c r="T230" s="229">
        <f t="shared" si="251"/>
        <v>0</v>
      </c>
      <c r="U230" s="229">
        <f t="shared" si="251"/>
        <v>0</v>
      </c>
      <c r="V230" s="229">
        <f t="shared" si="251"/>
        <v>0</v>
      </c>
      <c r="W230" s="229">
        <f t="shared" si="250"/>
        <v>0</v>
      </c>
      <c r="X230" s="229">
        <f t="shared" si="250"/>
        <v>0</v>
      </c>
      <c r="Y230" s="229">
        <f t="shared" si="250"/>
        <v>0</v>
      </c>
      <c r="Z230" s="229">
        <f t="shared" si="250"/>
        <v>0</v>
      </c>
      <c r="AA230" s="229">
        <f t="shared" si="250"/>
        <v>0</v>
      </c>
      <c r="AB230" s="229">
        <f t="shared" si="250"/>
        <v>0</v>
      </c>
      <c r="AC230" s="229">
        <f t="shared" si="250"/>
        <v>0</v>
      </c>
      <c r="AD230" s="229">
        <f t="shared" si="250"/>
        <v>0</v>
      </c>
      <c r="AE230" s="229">
        <f t="shared" si="250"/>
        <v>0</v>
      </c>
      <c r="AF230" s="229">
        <f t="shared" si="250"/>
        <v>0</v>
      </c>
      <c r="AG230" s="229">
        <f t="shared" si="250"/>
        <v>0</v>
      </c>
      <c r="AH230" s="229">
        <f t="shared" si="250"/>
        <v>0</v>
      </c>
      <c r="AI230" s="229">
        <f t="shared" si="250"/>
        <v>0</v>
      </c>
      <c r="AJ230" s="229">
        <f t="shared" si="250"/>
        <v>0</v>
      </c>
      <c r="AK230" s="229">
        <f t="shared" si="250"/>
        <v>0</v>
      </c>
      <c r="AL230" s="229">
        <f t="shared" si="253"/>
        <v>0</v>
      </c>
      <c r="AM230" s="229">
        <f t="shared" si="253"/>
        <v>0</v>
      </c>
      <c r="AN230" s="229">
        <f t="shared" si="253"/>
        <v>0</v>
      </c>
      <c r="AO230" s="229">
        <f t="shared" si="257"/>
        <v>0</v>
      </c>
      <c r="AP230" s="229">
        <f t="shared" si="257"/>
        <v>0</v>
      </c>
      <c r="AQ230" s="229">
        <f t="shared" si="257"/>
        <v>0</v>
      </c>
      <c r="AR230" s="229">
        <f t="shared" si="257"/>
        <v>0</v>
      </c>
      <c r="AS230" s="229">
        <f t="shared" si="257"/>
        <v>0</v>
      </c>
      <c r="AT230" s="229">
        <f t="shared" si="257"/>
        <v>0</v>
      </c>
      <c r="AU230" s="229">
        <f t="shared" si="257"/>
        <v>0</v>
      </c>
      <c r="AV230" s="229">
        <f t="shared" si="257"/>
        <v>0</v>
      </c>
      <c r="AW230" s="229">
        <f t="shared" si="257"/>
        <v>0</v>
      </c>
      <c r="AX230" s="229">
        <f t="shared" si="257"/>
        <v>0</v>
      </c>
      <c r="AY230" s="229">
        <f t="shared" si="257"/>
        <v>0</v>
      </c>
      <c r="AZ230" s="229">
        <f t="shared" si="257"/>
        <v>0</v>
      </c>
      <c r="BA230" s="229">
        <f t="shared" si="257"/>
        <v>0</v>
      </c>
      <c r="BB230" s="229">
        <f t="shared" si="257"/>
        <v>0</v>
      </c>
      <c r="BC230" s="229">
        <f t="shared" si="257"/>
        <v>0</v>
      </c>
      <c r="BD230" s="229">
        <f t="shared" si="257"/>
        <v>0</v>
      </c>
      <c r="BE230" s="229">
        <f t="shared" si="257"/>
        <v>0</v>
      </c>
      <c r="BF230" s="229">
        <f t="shared" si="257"/>
        <v>0</v>
      </c>
      <c r="BG230" s="229">
        <f t="shared" si="257"/>
        <v>0</v>
      </c>
      <c r="BH230" s="229">
        <f t="shared" si="257"/>
        <v>0</v>
      </c>
      <c r="BI230" s="229">
        <f t="shared" si="257"/>
        <v>0</v>
      </c>
      <c r="BJ230" s="229">
        <f t="shared" si="257"/>
        <v>0</v>
      </c>
      <c r="BK230" s="229">
        <f t="shared" si="257"/>
        <v>0</v>
      </c>
      <c r="BL230" s="229">
        <f t="shared" si="257"/>
        <v>0</v>
      </c>
      <c r="BM230" s="229">
        <f t="shared" si="257"/>
        <v>0</v>
      </c>
      <c r="BN230" s="229">
        <f t="shared" si="257"/>
        <v>0</v>
      </c>
      <c r="BO230" s="229">
        <f t="shared" si="257"/>
        <v>0</v>
      </c>
      <c r="BP230" s="229">
        <f t="shared" si="257"/>
        <v>0</v>
      </c>
      <c r="BQ230" s="229">
        <f t="shared" si="257"/>
        <v>0</v>
      </c>
      <c r="BR230" s="229">
        <f t="shared" si="257"/>
        <v>0</v>
      </c>
      <c r="BS230" s="229">
        <f t="shared" si="257"/>
        <v>0</v>
      </c>
      <c r="BT230" s="229">
        <f t="shared" si="257"/>
        <v>0</v>
      </c>
      <c r="BU230" s="229">
        <f t="shared" si="257"/>
        <v>0</v>
      </c>
      <c r="BV230" s="229">
        <f t="shared" si="257"/>
        <v>0</v>
      </c>
      <c r="BW230" s="229">
        <f t="shared" si="257"/>
        <v>0</v>
      </c>
      <c r="BX230" s="229">
        <f t="shared" si="257"/>
        <v>0</v>
      </c>
      <c r="BY230" s="229">
        <f t="shared" si="257"/>
        <v>0</v>
      </c>
      <c r="BZ230" s="229">
        <f t="shared" si="257"/>
        <v>0</v>
      </c>
    </row>
    <row r="231" spans="1:78" s="310" customFormat="1" x14ac:dyDescent="0.2">
      <c r="A231" s="7" t="str">
        <f t="shared" si="254"/>
        <v>Roll-in 10</v>
      </c>
      <c r="B231" s="7">
        <f t="shared" si="255"/>
        <v>0</v>
      </c>
      <c r="C231" s="7">
        <f t="shared" si="258"/>
        <v>69</v>
      </c>
      <c r="D231" s="165">
        <f t="shared" si="256"/>
        <v>45565</v>
      </c>
      <c r="E231" s="68"/>
      <c r="F231" s="77"/>
      <c r="G231" s="229">
        <f t="shared" si="251"/>
        <v>0</v>
      </c>
      <c r="H231" s="229">
        <f t="shared" si="251"/>
        <v>0</v>
      </c>
      <c r="I231" s="229">
        <f t="shared" si="251"/>
        <v>0</v>
      </c>
      <c r="J231" s="229">
        <f t="shared" si="251"/>
        <v>0</v>
      </c>
      <c r="K231" s="229">
        <f t="shared" si="251"/>
        <v>0</v>
      </c>
      <c r="L231" s="229">
        <f t="shared" si="251"/>
        <v>0</v>
      </c>
      <c r="M231" s="229">
        <f t="shared" si="251"/>
        <v>0</v>
      </c>
      <c r="N231" s="229">
        <f t="shared" si="251"/>
        <v>0</v>
      </c>
      <c r="O231" s="229">
        <f t="shared" si="251"/>
        <v>0</v>
      </c>
      <c r="P231" s="229">
        <f t="shared" si="251"/>
        <v>0</v>
      </c>
      <c r="Q231" s="229">
        <f t="shared" si="251"/>
        <v>0</v>
      </c>
      <c r="R231" s="229">
        <f t="shared" si="251"/>
        <v>0</v>
      </c>
      <c r="S231" s="229">
        <f t="shared" si="251"/>
        <v>0</v>
      </c>
      <c r="T231" s="229">
        <f t="shared" si="251"/>
        <v>0</v>
      </c>
      <c r="U231" s="229">
        <f t="shared" si="251"/>
        <v>0</v>
      </c>
      <c r="V231" s="229">
        <f t="shared" si="251"/>
        <v>0</v>
      </c>
      <c r="W231" s="229">
        <f t="shared" si="250"/>
        <v>0</v>
      </c>
      <c r="X231" s="229">
        <f t="shared" si="250"/>
        <v>0</v>
      </c>
      <c r="Y231" s="229">
        <f t="shared" si="250"/>
        <v>0</v>
      </c>
      <c r="Z231" s="229">
        <f t="shared" si="250"/>
        <v>0</v>
      </c>
      <c r="AA231" s="229">
        <f t="shared" si="250"/>
        <v>0</v>
      </c>
      <c r="AB231" s="229">
        <f t="shared" si="250"/>
        <v>0</v>
      </c>
      <c r="AC231" s="229">
        <f t="shared" si="250"/>
        <v>0</v>
      </c>
      <c r="AD231" s="229">
        <f t="shared" si="250"/>
        <v>0</v>
      </c>
      <c r="AE231" s="229">
        <f t="shared" si="250"/>
        <v>0</v>
      </c>
      <c r="AF231" s="229">
        <f t="shared" si="250"/>
        <v>0</v>
      </c>
      <c r="AG231" s="229">
        <f t="shared" si="250"/>
        <v>0</v>
      </c>
      <c r="AH231" s="229">
        <f t="shared" si="250"/>
        <v>0</v>
      </c>
      <c r="AI231" s="229">
        <f t="shared" si="250"/>
        <v>0</v>
      </c>
      <c r="AJ231" s="229">
        <f t="shared" si="250"/>
        <v>0</v>
      </c>
      <c r="AK231" s="229">
        <f t="shared" si="250"/>
        <v>0</v>
      </c>
      <c r="AL231" s="229">
        <f t="shared" ref="AL231:BA234" si="259">IF($D231=AL$9,$E231*$G$3/2,IF(AND($C231+$E$3&gt;AL$8,AL$9&gt;$D231),$E231*$G$3,0))</f>
        <v>0</v>
      </c>
      <c r="AM231" s="229">
        <f t="shared" si="259"/>
        <v>0</v>
      </c>
      <c r="AN231" s="229">
        <f t="shared" si="259"/>
        <v>0</v>
      </c>
      <c r="AO231" s="229">
        <f t="shared" si="259"/>
        <v>0</v>
      </c>
      <c r="AP231" s="229">
        <f t="shared" si="259"/>
        <v>0</v>
      </c>
      <c r="AQ231" s="229">
        <f t="shared" si="259"/>
        <v>0</v>
      </c>
      <c r="AR231" s="229">
        <f t="shared" si="259"/>
        <v>0</v>
      </c>
      <c r="AS231" s="229">
        <f t="shared" si="259"/>
        <v>0</v>
      </c>
      <c r="AT231" s="229">
        <f t="shared" si="259"/>
        <v>0</v>
      </c>
      <c r="AU231" s="229">
        <f t="shared" si="259"/>
        <v>0</v>
      </c>
      <c r="AV231" s="229">
        <f t="shared" si="259"/>
        <v>0</v>
      </c>
      <c r="AW231" s="229">
        <f t="shared" si="259"/>
        <v>0</v>
      </c>
      <c r="AX231" s="229">
        <f t="shared" si="259"/>
        <v>0</v>
      </c>
      <c r="AY231" s="229">
        <f t="shared" si="259"/>
        <v>0</v>
      </c>
      <c r="AZ231" s="229">
        <f t="shared" si="259"/>
        <v>0</v>
      </c>
      <c r="BA231" s="229">
        <f t="shared" si="259"/>
        <v>0</v>
      </c>
      <c r="BB231" s="229">
        <f t="shared" si="257"/>
        <v>0</v>
      </c>
      <c r="BC231" s="229">
        <f t="shared" si="257"/>
        <v>0</v>
      </c>
      <c r="BD231" s="229">
        <f t="shared" si="257"/>
        <v>0</v>
      </c>
      <c r="BE231" s="229">
        <f t="shared" si="257"/>
        <v>0</v>
      </c>
      <c r="BF231" s="229">
        <f t="shared" si="257"/>
        <v>0</v>
      </c>
      <c r="BG231" s="229">
        <f t="shared" si="257"/>
        <v>0</v>
      </c>
      <c r="BH231" s="229">
        <f t="shared" si="257"/>
        <v>0</v>
      </c>
      <c r="BI231" s="229">
        <f t="shared" si="257"/>
        <v>0</v>
      </c>
      <c r="BJ231" s="229">
        <f t="shared" si="257"/>
        <v>0</v>
      </c>
      <c r="BK231" s="229">
        <f t="shared" si="257"/>
        <v>0</v>
      </c>
      <c r="BL231" s="229">
        <f t="shared" si="257"/>
        <v>0</v>
      </c>
      <c r="BM231" s="229">
        <f t="shared" si="257"/>
        <v>0</v>
      </c>
      <c r="BN231" s="229">
        <f t="shared" si="257"/>
        <v>0</v>
      </c>
      <c r="BO231" s="229">
        <f t="shared" si="257"/>
        <v>0</v>
      </c>
      <c r="BP231" s="229">
        <f t="shared" si="257"/>
        <v>0</v>
      </c>
      <c r="BQ231" s="229">
        <f t="shared" si="257"/>
        <v>0</v>
      </c>
      <c r="BR231" s="229">
        <f t="shared" si="257"/>
        <v>0</v>
      </c>
      <c r="BS231" s="229">
        <f t="shared" si="257"/>
        <v>0</v>
      </c>
      <c r="BT231" s="229">
        <f t="shared" si="257"/>
        <v>0</v>
      </c>
      <c r="BU231" s="229">
        <f t="shared" si="257"/>
        <v>0</v>
      </c>
      <c r="BV231" s="229">
        <f t="shared" si="257"/>
        <v>0</v>
      </c>
      <c r="BW231" s="229">
        <f t="shared" si="257"/>
        <v>0</v>
      </c>
      <c r="BX231" s="229">
        <f t="shared" si="257"/>
        <v>0</v>
      </c>
      <c r="BY231" s="229">
        <f t="shared" si="257"/>
        <v>0</v>
      </c>
      <c r="BZ231" s="229">
        <f t="shared" si="257"/>
        <v>0</v>
      </c>
    </row>
    <row r="232" spans="1:78" s="310" customFormat="1" x14ac:dyDescent="0.2">
      <c r="A232" s="7" t="str">
        <f t="shared" si="254"/>
        <v>Roll-in 10</v>
      </c>
      <c r="B232" s="7">
        <f t="shared" si="255"/>
        <v>0</v>
      </c>
      <c r="C232" s="7">
        <f t="shared" si="258"/>
        <v>70</v>
      </c>
      <c r="D232" s="165">
        <f t="shared" si="256"/>
        <v>45596</v>
      </c>
      <c r="E232" s="68"/>
      <c r="F232" s="77"/>
      <c r="G232" s="229">
        <f t="shared" si="251"/>
        <v>0</v>
      </c>
      <c r="H232" s="229">
        <f t="shared" si="251"/>
        <v>0</v>
      </c>
      <c r="I232" s="229">
        <f t="shared" si="251"/>
        <v>0</v>
      </c>
      <c r="J232" s="229">
        <f t="shared" si="251"/>
        <v>0</v>
      </c>
      <c r="K232" s="229">
        <f t="shared" si="251"/>
        <v>0</v>
      </c>
      <c r="L232" s="229">
        <f t="shared" si="251"/>
        <v>0</v>
      </c>
      <c r="M232" s="229">
        <f t="shared" si="251"/>
        <v>0</v>
      </c>
      <c r="N232" s="229">
        <f t="shared" si="251"/>
        <v>0</v>
      </c>
      <c r="O232" s="229">
        <f t="shared" si="251"/>
        <v>0</v>
      </c>
      <c r="P232" s="229">
        <f t="shared" si="251"/>
        <v>0</v>
      </c>
      <c r="Q232" s="229">
        <f t="shared" si="251"/>
        <v>0</v>
      </c>
      <c r="R232" s="229">
        <f t="shared" si="251"/>
        <v>0</v>
      </c>
      <c r="S232" s="229">
        <f t="shared" si="251"/>
        <v>0</v>
      </c>
      <c r="T232" s="229">
        <f t="shared" si="251"/>
        <v>0</v>
      </c>
      <c r="U232" s="229">
        <f t="shared" si="251"/>
        <v>0</v>
      </c>
      <c r="V232" s="229">
        <f t="shared" si="251"/>
        <v>0</v>
      </c>
      <c r="W232" s="229">
        <f t="shared" si="250"/>
        <v>0</v>
      </c>
      <c r="X232" s="229">
        <f t="shared" si="250"/>
        <v>0</v>
      </c>
      <c r="Y232" s="229">
        <f t="shared" si="250"/>
        <v>0</v>
      </c>
      <c r="Z232" s="229">
        <f t="shared" si="250"/>
        <v>0</v>
      </c>
      <c r="AA232" s="229">
        <f t="shared" si="250"/>
        <v>0</v>
      </c>
      <c r="AB232" s="229">
        <f t="shared" si="250"/>
        <v>0</v>
      </c>
      <c r="AC232" s="229">
        <f t="shared" si="250"/>
        <v>0</v>
      </c>
      <c r="AD232" s="229">
        <f>IF($D232=AD$9,$E232*$G$3/2,IF(AND($C232+$E$3&gt;AD$8,AD$9&gt;$D232),$E232*$G$3,0))</f>
        <v>0</v>
      </c>
      <c r="AE232" s="229">
        <f t="shared" si="250"/>
        <v>0</v>
      </c>
      <c r="AF232" s="229">
        <f t="shared" si="250"/>
        <v>0</v>
      </c>
      <c r="AG232" s="229">
        <f t="shared" si="250"/>
        <v>0</v>
      </c>
      <c r="AH232" s="229">
        <f t="shared" si="250"/>
        <v>0</v>
      </c>
      <c r="AI232" s="229">
        <f t="shared" si="250"/>
        <v>0</v>
      </c>
      <c r="AJ232" s="229">
        <f t="shared" si="250"/>
        <v>0</v>
      </c>
      <c r="AK232" s="229">
        <f t="shared" si="250"/>
        <v>0</v>
      </c>
      <c r="AL232" s="229">
        <f t="shared" si="259"/>
        <v>0</v>
      </c>
      <c r="AM232" s="229">
        <f t="shared" si="259"/>
        <v>0</v>
      </c>
      <c r="AN232" s="229">
        <f t="shared" si="259"/>
        <v>0</v>
      </c>
      <c r="AO232" s="229">
        <f t="shared" si="257"/>
        <v>0</v>
      </c>
      <c r="AP232" s="229">
        <f t="shared" si="257"/>
        <v>0</v>
      </c>
      <c r="AQ232" s="229">
        <f t="shared" si="257"/>
        <v>0</v>
      </c>
      <c r="AR232" s="229">
        <f t="shared" si="257"/>
        <v>0</v>
      </c>
      <c r="AS232" s="229">
        <f t="shared" si="257"/>
        <v>0</v>
      </c>
      <c r="AT232" s="229">
        <f t="shared" si="257"/>
        <v>0</v>
      </c>
      <c r="AU232" s="229">
        <f t="shared" si="257"/>
        <v>0</v>
      </c>
      <c r="AV232" s="229">
        <f t="shared" si="257"/>
        <v>0</v>
      </c>
      <c r="AW232" s="229">
        <f t="shared" si="257"/>
        <v>0</v>
      </c>
      <c r="AX232" s="229">
        <f t="shared" si="257"/>
        <v>0</v>
      </c>
      <c r="AY232" s="229">
        <f t="shared" si="257"/>
        <v>0</v>
      </c>
      <c r="AZ232" s="229">
        <f t="shared" si="257"/>
        <v>0</v>
      </c>
      <c r="BA232" s="229">
        <f t="shared" si="257"/>
        <v>0</v>
      </c>
      <c r="BB232" s="229">
        <f t="shared" si="257"/>
        <v>0</v>
      </c>
      <c r="BC232" s="229">
        <f t="shared" si="257"/>
        <v>0</v>
      </c>
      <c r="BD232" s="229">
        <f t="shared" si="257"/>
        <v>0</v>
      </c>
      <c r="BE232" s="229">
        <f t="shared" si="257"/>
        <v>0</v>
      </c>
      <c r="BF232" s="229">
        <f t="shared" si="257"/>
        <v>0</v>
      </c>
      <c r="BG232" s="229">
        <f t="shared" si="257"/>
        <v>0</v>
      </c>
      <c r="BH232" s="229">
        <f t="shared" si="257"/>
        <v>0</v>
      </c>
      <c r="BI232" s="229">
        <f t="shared" si="257"/>
        <v>0</v>
      </c>
      <c r="BJ232" s="229">
        <f t="shared" si="257"/>
        <v>0</v>
      </c>
      <c r="BK232" s="229">
        <f t="shared" si="257"/>
        <v>0</v>
      </c>
      <c r="BL232" s="229">
        <f t="shared" si="257"/>
        <v>0</v>
      </c>
      <c r="BM232" s="229">
        <f t="shared" si="257"/>
        <v>0</v>
      </c>
      <c r="BN232" s="229">
        <f t="shared" si="257"/>
        <v>0</v>
      </c>
      <c r="BO232" s="229">
        <f t="shared" si="257"/>
        <v>0</v>
      </c>
      <c r="BP232" s="229">
        <f t="shared" si="257"/>
        <v>0</v>
      </c>
      <c r="BQ232" s="229">
        <f t="shared" si="257"/>
        <v>0</v>
      </c>
      <c r="BR232" s="229">
        <f t="shared" si="257"/>
        <v>0</v>
      </c>
      <c r="BS232" s="229">
        <f t="shared" si="257"/>
        <v>0</v>
      </c>
      <c r="BT232" s="229">
        <f t="shared" si="257"/>
        <v>0</v>
      </c>
      <c r="BU232" s="229">
        <f t="shared" si="257"/>
        <v>0</v>
      </c>
      <c r="BV232" s="229">
        <f t="shared" si="257"/>
        <v>0</v>
      </c>
      <c r="BW232" s="229">
        <f t="shared" si="257"/>
        <v>0</v>
      </c>
      <c r="BX232" s="229">
        <f t="shared" si="257"/>
        <v>0</v>
      </c>
      <c r="BY232" s="229">
        <f t="shared" si="257"/>
        <v>0</v>
      </c>
      <c r="BZ232" s="229">
        <f t="shared" si="257"/>
        <v>0</v>
      </c>
    </row>
    <row r="233" spans="1:78" s="310" customFormat="1" x14ac:dyDescent="0.2">
      <c r="A233" s="7" t="str">
        <f t="shared" si="254"/>
        <v>Roll-in 10</v>
      </c>
      <c r="B233" s="7">
        <f t="shared" si="255"/>
        <v>0</v>
      </c>
      <c r="C233" s="7">
        <f t="shared" si="258"/>
        <v>71</v>
      </c>
      <c r="D233" s="165">
        <f t="shared" si="256"/>
        <v>45626</v>
      </c>
      <c r="E233" s="68"/>
      <c r="F233" s="77"/>
      <c r="G233" s="229">
        <f t="shared" si="251"/>
        <v>0</v>
      </c>
      <c r="H233" s="229">
        <f t="shared" si="251"/>
        <v>0</v>
      </c>
      <c r="I233" s="229">
        <f t="shared" si="251"/>
        <v>0</v>
      </c>
      <c r="J233" s="229">
        <f t="shared" si="251"/>
        <v>0</v>
      </c>
      <c r="K233" s="229">
        <f t="shared" si="251"/>
        <v>0</v>
      </c>
      <c r="L233" s="229">
        <f t="shared" si="251"/>
        <v>0</v>
      </c>
      <c r="M233" s="229">
        <f t="shared" si="251"/>
        <v>0</v>
      </c>
      <c r="N233" s="229">
        <f t="shared" si="251"/>
        <v>0</v>
      </c>
      <c r="O233" s="229">
        <f t="shared" si="251"/>
        <v>0</v>
      </c>
      <c r="P233" s="229">
        <f t="shared" si="251"/>
        <v>0</v>
      </c>
      <c r="Q233" s="229">
        <f t="shared" si="251"/>
        <v>0</v>
      </c>
      <c r="R233" s="229">
        <f t="shared" si="251"/>
        <v>0</v>
      </c>
      <c r="S233" s="229">
        <f t="shared" si="251"/>
        <v>0</v>
      </c>
      <c r="T233" s="229">
        <f t="shared" si="251"/>
        <v>0</v>
      </c>
      <c r="U233" s="229">
        <f t="shared" si="251"/>
        <v>0</v>
      </c>
      <c r="V233" s="229">
        <f t="shared" si="251"/>
        <v>0</v>
      </c>
      <c r="W233" s="229">
        <f t="shared" si="250"/>
        <v>0</v>
      </c>
      <c r="X233" s="229">
        <f t="shared" si="250"/>
        <v>0</v>
      </c>
      <c r="Y233" s="229">
        <f t="shared" si="250"/>
        <v>0</v>
      </c>
      <c r="Z233" s="229">
        <f t="shared" si="250"/>
        <v>0</v>
      </c>
      <c r="AA233" s="229">
        <f t="shared" si="250"/>
        <v>0</v>
      </c>
      <c r="AB233" s="229">
        <f t="shared" si="250"/>
        <v>0</v>
      </c>
      <c r="AC233" s="229">
        <f t="shared" si="250"/>
        <v>0</v>
      </c>
      <c r="AD233" s="229">
        <f t="shared" si="250"/>
        <v>0</v>
      </c>
      <c r="AE233" s="229">
        <f t="shared" si="250"/>
        <v>0</v>
      </c>
      <c r="AF233" s="229">
        <f t="shared" si="250"/>
        <v>0</v>
      </c>
      <c r="AG233" s="229">
        <f t="shared" si="250"/>
        <v>0</v>
      </c>
      <c r="AH233" s="229">
        <f t="shared" si="250"/>
        <v>0</v>
      </c>
      <c r="AI233" s="229">
        <f t="shared" si="250"/>
        <v>0</v>
      </c>
      <c r="AJ233" s="229">
        <f t="shared" si="250"/>
        <v>0</v>
      </c>
      <c r="AK233" s="229">
        <f t="shared" si="250"/>
        <v>0</v>
      </c>
      <c r="AL233" s="229">
        <f t="shared" si="259"/>
        <v>0</v>
      </c>
      <c r="AM233" s="229">
        <f t="shared" si="259"/>
        <v>0</v>
      </c>
      <c r="AN233" s="229">
        <f t="shared" si="259"/>
        <v>0</v>
      </c>
      <c r="AO233" s="229">
        <f t="shared" si="257"/>
        <v>0</v>
      </c>
      <c r="AP233" s="229">
        <f t="shared" si="257"/>
        <v>0</v>
      </c>
      <c r="AQ233" s="229">
        <f t="shared" si="257"/>
        <v>0</v>
      </c>
      <c r="AR233" s="229">
        <f t="shared" si="257"/>
        <v>0</v>
      </c>
      <c r="AS233" s="229">
        <f t="shared" si="257"/>
        <v>0</v>
      </c>
      <c r="AT233" s="229">
        <f t="shared" si="257"/>
        <v>0</v>
      </c>
      <c r="AU233" s="229">
        <f t="shared" si="257"/>
        <v>0</v>
      </c>
      <c r="AV233" s="229">
        <f t="shared" si="257"/>
        <v>0</v>
      </c>
      <c r="AW233" s="229">
        <f t="shared" si="257"/>
        <v>0</v>
      </c>
      <c r="AX233" s="229">
        <f t="shared" si="257"/>
        <v>0</v>
      </c>
      <c r="AY233" s="229">
        <f t="shared" si="257"/>
        <v>0</v>
      </c>
      <c r="AZ233" s="229">
        <f t="shared" si="257"/>
        <v>0</v>
      </c>
      <c r="BA233" s="229">
        <f t="shared" si="257"/>
        <v>0</v>
      </c>
      <c r="BB233" s="229">
        <f t="shared" si="257"/>
        <v>0</v>
      </c>
      <c r="BC233" s="229">
        <f t="shared" si="257"/>
        <v>0</v>
      </c>
      <c r="BD233" s="229">
        <f t="shared" si="257"/>
        <v>0</v>
      </c>
      <c r="BE233" s="229">
        <f t="shared" si="257"/>
        <v>0</v>
      </c>
      <c r="BF233" s="229">
        <f t="shared" si="257"/>
        <v>0</v>
      </c>
      <c r="BG233" s="229">
        <f t="shared" si="257"/>
        <v>0</v>
      </c>
      <c r="BH233" s="229">
        <f t="shared" si="257"/>
        <v>0</v>
      </c>
      <c r="BI233" s="229">
        <f t="shared" si="257"/>
        <v>0</v>
      </c>
      <c r="BJ233" s="229">
        <f t="shared" si="257"/>
        <v>0</v>
      </c>
      <c r="BK233" s="229">
        <f t="shared" si="257"/>
        <v>0</v>
      </c>
      <c r="BL233" s="229">
        <f t="shared" si="257"/>
        <v>0</v>
      </c>
      <c r="BM233" s="229">
        <f t="shared" si="257"/>
        <v>0</v>
      </c>
      <c r="BN233" s="229">
        <f t="shared" si="257"/>
        <v>0</v>
      </c>
      <c r="BO233" s="229">
        <f t="shared" si="257"/>
        <v>0</v>
      </c>
      <c r="BP233" s="229">
        <f t="shared" si="257"/>
        <v>0</v>
      </c>
      <c r="BQ233" s="229">
        <f t="shared" si="257"/>
        <v>0</v>
      </c>
      <c r="BR233" s="229">
        <f t="shared" si="257"/>
        <v>0</v>
      </c>
      <c r="BS233" s="229">
        <f t="shared" si="257"/>
        <v>0</v>
      </c>
      <c r="BT233" s="229">
        <f t="shared" si="257"/>
        <v>0</v>
      </c>
      <c r="BU233" s="229">
        <f t="shared" si="257"/>
        <v>0</v>
      </c>
      <c r="BV233" s="229">
        <f t="shared" si="257"/>
        <v>0</v>
      </c>
      <c r="BW233" s="229">
        <f t="shared" ref="AO233:BZ234" si="260">IF($D233=BW$9,$E233*$G$3/2,IF(AND($C233+$E$3&gt;BW$8,BW$9&gt;$D233),$E233*$G$3,0))</f>
        <v>0</v>
      </c>
      <c r="BX233" s="229">
        <f t="shared" si="260"/>
        <v>0</v>
      </c>
      <c r="BY233" s="229">
        <f t="shared" si="260"/>
        <v>0</v>
      </c>
      <c r="BZ233" s="229">
        <f t="shared" si="260"/>
        <v>0</v>
      </c>
    </row>
    <row r="234" spans="1:78" s="310" customFormat="1" x14ac:dyDescent="0.2">
      <c r="A234" s="7" t="str">
        <f t="shared" si="254"/>
        <v>Roll-in 10</v>
      </c>
      <c r="B234" s="7">
        <f t="shared" si="255"/>
        <v>0</v>
      </c>
      <c r="C234" s="7">
        <f t="shared" si="258"/>
        <v>72</v>
      </c>
      <c r="D234" s="165">
        <f t="shared" si="256"/>
        <v>45657</v>
      </c>
      <c r="E234" s="166"/>
      <c r="F234" s="77"/>
      <c r="G234" s="228">
        <f t="shared" si="251"/>
        <v>0</v>
      </c>
      <c r="H234" s="228">
        <f t="shared" si="251"/>
        <v>0</v>
      </c>
      <c r="I234" s="228">
        <f t="shared" si="251"/>
        <v>0</v>
      </c>
      <c r="J234" s="228">
        <f t="shared" si="251"/>
        <v>0</v>
      </c>
      <c r="K234" s="228">
        <f t="shared" si="251"/>
        <v>0</v>
      </c>
      <c r="L234" s="228">
        <f t="shared" si="251"/>
        <v>0</v>
      </c>
      <c r="M234" s="228">
        <f t="shared" si="251"/>
        <v>0</v>
      </c>
      <c r="N234" s="228">
        <f t="shared" si="251"/>
        <v>0</v>
      </c>
      <c r="O234" s="228">
        <f t="shared" si="251"/>
        <v>0</v>
      </c>
      <c r="P234" s="228">
        <f t="shared" si="251"/>
        <v>0</v>
      </c>
      <c r="Q234" s="228">
        <f t="shared" si="251"/>
        <v>0</v>
      </c>
      <c r="R234" s="228">
        <f t="shared" si="251"/>
        <v>0</v>
      </c>
      <c r="S234" s="228">
        <f t="shared" si="251"/>
        <v>0</v>
      </c>
      <c r="T234" s="228">
        <f t="shared" si="251"/>
        <v>0</v>
      </c>
      <c r="U234" s="228">
        <f t="shared" si="251"/>
        <v>0</v>
      </c>
      <c r="V234" s="228">
        <f t="shared" ref="V234:AK234" si="261">IF($D234=V$9,$E234*$G$3/2,IF(AND($C234+$E$3&gt;V$8,V$9&gt;$D234),$E234*$G$3,0))</f>
        <v>0</v>
      </c>
      <c r="W234" s="228">
        <f t="shared" si="261"/>
        <v>0</v>
      </c>
      <c r="X234" s="228">
        <f t="shared" si="261"/>
        <v>0</v>
      </c>
      <c r="Y234" s="228">
        <f t="shared" si="261"/>
        <v>0</v>
      </c>
      <c r="Z234" s="228">
        <f t="shared" si="261"/>
        <v>0</v>
      </c>
      <c r="AA234" s="228">
        <f t="shared" si="261"/>
        <v>0</v>
      </c>
      <c r="AB234" s="228">
        <f t="shared" si="261"/>
        <v>0</v>
      </c>
      <c r="AC234" s="228">
        <f t="shared" si="261"/>
        <v>0</v>
      </c>
      <c r="AD234" s="228">
        <f t="shared" si="261"/>
        <v>0</v>
      </c>
      <c r="AE234" s="228">
        <f t="shared" si="261"/>
        <v>0</v>
      </c>
      <c r="AF234" s="228">
        <f t="shared" si="261"/>
        <v>0</v>
      </c>
      <c r="AG234" s="228">
        <f t="shared" si="261"/>
        <v>0</v>
      </c>
      <c r="AH234" s="228">
        <f t="shared" si="261"/>
        <v>0</v>
      </c>
      <c r="AI234" s="228">
        <f t="shared" si="261"/>
        <v>0</v>
      </c>
      <c r="AJ234" s="228">
        <f t="shared" si="261"/>
        <v>0</v>
      </c>
      <c r="AK234" s="228">
        <f t="shared" si="261"/>
        <v>0</v>
      </c>
      <c r="AL234" s="228">
        <f t="shared" si="259"/>
        <v>0</v>
      </c>
      <c r="AM234" s="228">
        <f t="shared" si="259"/>
        <v>0</v>
      </c>
      <c r="AN234" s="228">
        <f t="shared" si="259"/>
        <v>0</v>
      </c>
      <c r="AO234" s="228">
        <f t="shared" si="260"/>
        <v>0</v>
      </c>
      <c r="AP234" s="228">
        <f t="shared" si="260"/>
        <v>0</v>
      </c>
      <c r="AQ234" s="228">
        <f t="shared" si="260"/>
        <v>0</v>
      </c>
      <c r="AR234" s="228">
        <f t="shared" si="260"/>
        <v>0</v>
      </c>
      <c r="AS234" s="228">
        <f t="shared" si="260"/>
        <v>0</v>
      </c>
      <c r="AT234" s="228">
        <f t="shared" si="260"/>
        <v>0</v>
      </c>
      <c r="AU234" s="228">
        <f t="shared" si="260"/>
        <v>0</v>
      </c>
      <c r="AV234" s="228">
        <f t="shared" si="260"/>
        <v>0</v>
      </c>
      <c r="AW234" s="228">
        <f t="shared" si="260"/>
        <v>0</v>
      </c>
      <c r="AX234" s="228">
        <f t="shared" si="260"/>
        <v>0</v>
      </c>
      <c r="AY234" s="228">
        <f t="shared" si="260"/>
        <v>0</v>
      </c>
      <c r="AZ234" s="228">
        <f t="shared" si="260"/>
        <v>0</v>
      </c>
      <c r="BA234" s="228">
        <f t="shared" si="260"/>
        <v>0</v>
      </c>
      <c r="BB234" s="228">
        <f t="shared" si="260"/>
        <v>0</v>
      </c>
      <c r="BC234" s="228">
        <f t="shared" si="260"/>
        <v>0</v>
      </c>
      <c r="BD234" s="228">
        <f t="shared" si="260"/>
        <v>0</v>
      </c>
      <c r="BE234" s="228">
        <f t="shared" si="260"/>
        <v>0</v>
      </c>
      <c r="BF234" s="228">
        <f t="shared" si="260"/>
        <v>0</v>
      </c>
      <c r="BG234" s="228">
        <f t="shared" si="260"/>
        <v>0</v>
      </c>
      <c r="BH234" s="228">
        <f t="shared" si="260"/>
        <v>0</v>
      </c>
      <c r="BI234" s="228">
        <f t="shared" si="260"/>
        <v>0</v>
      </c>
      <c r="BJ234" s="228">
        <f t="shared" si="260"/>
        <v>0</v>
      </c>
      <c r="BK234" s="228">
        <f t="shared" si="260"/>
        <v>0</v>
      </c>
      <c r="BL234" s="228">
        <f t="shared" si="260"/>
        <v>0</v>
      </c>
      <c r="BM234" s="228">
        <f t="shared" si="260"/>
        <v>0</v>
      </c>
      <c r="BN234" s="228">
        <f t="shared" si="260"/>
        <v>0</v>
      </c>
      <c r="BO234" s="228">
        <f t="shared" si="260"/>
        <v>0</v>
      </c>
      <c r="BP234" s="228">
        <f t="shared" si="260"/>
        <v>0</v>
      </c>
      <c r="BQ234" s="228">
        <f t="shared" si="260"/>
        <v>0</v>
      </c>
      <c r="BR234" s="228">
        <f t="shared" si="260"/>
        <v>0</v>
      </c>
      <c r="BS234" s="228">
        <f t="shared" si="260"/>
        <v>0</v>
      </c>
      <c r="BT234" s="228">
        <f t="shared" si="260"/>
        <v>0</v>
      </c>
      <c r="BU234" s="228">
        <f t="shared" si="260"/>
        <v>0</v>
      </c>
      <c r="BV234" s="228">
        <f t="shared" si="260"/>
        <v>0</v>
      </c>
      <c r="BW234" s="228">
        <f t="shared" si="260"/>
        <v>0</v>
      </c>
      <c r="BX234" s="228">
        <f t="shared" si="260"/>
        <v>0</v>
      </c>
      <c r="BY234" s="228">
        <f t="shared" si="260"/>
        <v>0</v>
      </c>
      <c r="BZ234" s="228">
        <f t="shared" si="260"/>
        <v>0</v>
      </c>
    </row>
    <row r="235" spans="1:78" s="310" customFormat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62">SUM(H163:H234)</f>
        <v>0</v>
      </c>
      <c r="I235" s="69">
        <f t="shared" si="262"/>
        <v>0</v>
      </c>
      <c r="J235" s="69">
        <f t="shared" si="262"/>
        <v>0</v>
      </c>
      <c r="K235" s="69">
        <f t="shared" si="262"/>
        <v>0</v>
      </c>
      <c r="L235" s="69">
        <f t="shared" si="262"/>
        <v>0</v>
      </c>
      <c r="M235" s="69">
        <f t="shared" si="262"/>
        <v>0</v>
      </c>
      <c r="N235" s="69">
        <f t="shared" si="262"/>
        <v>0</v>
      </c>
      <c r="O235" s="69">
        <f t="shared" si="262"/>
        <v>0</v>
      </c>
      <c r="P235" s="69">
        <f t="shared" si="262"/>
        <v>0</v>
      </c>
      <c r="Q235" s="69">
        <f t="shared" si="262"/>
        <v>0</v>
      </c>
      <c r="R235" s="69">
        <f t="shared" si="262"/>
        <v>0</v>
      </c>
      <c r="S235" s="69">
        <f t="shared" si="262"/>
        <v>0</v>
      </c>
      <c r="T235" s="69">
        <f t="shared" si="262"/>
        <v>0</v>
      </c>
      <c r="U235" s="69">
        <f t="shared" si="262"/>
        <v>0</v>
      </c>
      <c r="V235" s="69">
        <f t="shared" si="262"/>
        <v>0</v>
      </c>
      <c r="W235" s="69">
        <f t="shared" si="262"/>
        <v>0</v>
      </c>
      <c r="X235" s="69">
        <f t="shared" si="262"/>
        <v>0</v>
      </c>
      <c r="Y235" s="69">
        <f t="shared" si="262"/>
        <v>0</v>
      </c>
      <c r="Z235" s="69">
        <f t="shared" si="262"/>
        <v>0</v>
      </c>
      <c r="AA235" s="69">
        <f t="shared" si="262"/>
        <v>0</v>
      </c>
      <c r="AB235" s="69">
        <f t="shared" si="262"/>
        <v>0</v>
      </c>
      <c r="AC235" s="69">
        <f t="shared" si="262"/>
        <v>0</v>
      </c>
      <c r="AD235" s="69">
        <f t="shared" si="262"/>
        <v>0</v>
      </c>
      <c r="AE235" s="69">
        <f t="shared" si="262"/>
        <v>0</v>
      </c>
      <c r="AF235" s="69">
        <f t="shared" si="262"/>
        <v>0</v>
      </c>
      <c r="AG235" s="69">
        <f t="shared" si="262"/>
        <v>0</v>
      </c>
      <c r="AH235" s="69">
        <f t="shared" si="262"/>
        <v>0</v>
      </c>
      <c r="AI235" s="69">
        <f t="shared" si="262"/>
        <v>0</v>
      </c>
      <c r="AJ235" s="69">
        <f t="shared" si="262"/>
        <v>0</v>
      </c>
      <c r="AK235" s="69">
        <f t="shared" si="262"/>
        <v>0</v>
      </c>
      <c r="AL235" s="69">
        <f t="shared" si="262"/>
        <v>0</v>
      </c>
      <c r="AM235" s="69">
        <f t="shared" si="262"/>
        <v>0</v>
      </c>
      <c r="AN235" s="69">
        <f t="shared" si="262"/>
        <v>0</v>
      </c>
      <c r="AO235" s="69">
        <f t="shared" ref="AO235:BZ235" si="263">SUM(AO163:AO234)</f>
        <v>0</v>
      </c>
      <c r="AP235" s="69">
        <f t="shared" si="263"/>
        <v>0</v>
      </c>
      <c r="AQ235" s="69">
        <f t="shared" si="263"/>
        <v>0</v>
      </c>
      <c r="AR235" s="69">
        <f t="shared" si="263"/>
        <v>0</v>
      </c>
      <c r="AS235" s="69">
        <f t="shared" si="263"/>
        <v>0</v>
      </c>
      <c r="AT235" s="69">
        <f t="shared" si="263"/>
        <v>0</v>
      </c>
      <c r="AU235" s="69">
        <f t="shared" si="263"/>
        <v>0</v>
      </c>
      <c r="AV235" s="69">
        <f t="shared" si="263"/>
        <v>0</v>
      </c>
      <c r="AW235" s="69">
        <f t="shared" si="263"/>
        <v>0</v>
      </c>
      <c r="AX235" s="69">
        <f t="shared" si="263"/>
        <v>0</v>
      </c>
      <c r="AY235" s="69">
        <f t="shared" si="263"/>
        <v>0</v>
      </c>
      <c r="AZ235" s="69">
        <f t="shared" si="263"/>
        <v>0</v>
      </c>
      <c r="BA235" s="69">
        <f t="shared" si="263"/>
        <v>0</v>
      </c>
      <c r="BB235" s="69">
        <f t="shared" si="263"/>
        <v>0</v>
      </c>
      <c r="BC235" s="69">
        <f t="shared" si="263"/>
        <v>0</v>
      </c>
      <c r="BD235" s="69">
        <f t="shared" si="263"/>
        <v>0</v>
      </c>
      <c r="BE235" s="69">
        <f t="shared" si="263"/>
        <v>0</v>
      </c>
      <c r="BF235" s="69">
        <f t="shared" si="263"/>
        <v>0</v>
      </c>
      <c r="BG235" s="69">
        <f t="shared" si="263"/>
        <v>0</v>
      </c>
      <c r="BH235" s="69">
        <f t="shared" si="263"/>
        <v>0</v>
      </c>
      <c r="BI235" s="69">
        <f t="shared" si="263"/>
        <v>0</v>
      </c>
      <c r="BJ235" s="69">
        <f t="shared" si="263"/>
        <v>0</v>
      </c>
      <c r="BK235" s="69">
        <f t="shared" si="263"/>
        <v>0</v>
      </c>
      <c r="BL235" s="69">
        <f t="shared" si="263"/>
        <v>0</v>
      </c>
      <c r="BM235" s="69">
        <f t="shared" si="263"/>
        <v>0</v>
      </c>
      <c r="BN235" s="69">
        <f t="shared" si="263"/>
        <v>0</v>
      </c>
      <c r="BO235" s="69">
        <f t="shared" si="263"/>
        <v>0</v>
      </c>
      <c r="BP235" s="69">
        <f t="shared" si="263"/>
        <v>0</v>
      </c>
      <c r="BQ235" s="69">
        <f t="shared" si="263"/>
        <v>0</v>
      </c>
      <c r="BR235" s="69">
        <f t="shared" si="263"/>
        <v>0</v>
      </c>
      <c r="BS235" s="69">
        <f t="shared" si="263"/>
        <v>0</v>
      </c>
      <c r="BT235" s="69">
        <f t="shared" si="263"/>
        <v>0</v>
      </c>
      <c r="BU235" s="69">
        <f t="shared" si="263"/>
        <v>0</v>
      </c>
      <c r="BV235" s="69">
        <f t="shared" si="263"/>
        <v>0</v>
      </c>
      <c r="BW235" s="69">
        <f t="shared" si="263"/>
        <v>0</v>
      </c>
      <c r="BX235" s="69">
        <f t="shared" si="263"/>
        <v>0</v>
      </c>
      <c r="BY235" s="69">
        <f t="shared" si="263"/>
        <v>0</v>
      </c>
      <c r="BZ235" s="69">
        <f t="shared" si="263"/>
        <v>0</v>
      </c>
    </row>
    <row r="236" spans="1:78" s="310" customFormat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BF242" si="264">IF($D239=H$9,$E239*$G$3/2,IF(AND($C239+$E$3&gt;H$8,H$9&gt;$D239),$E239*$G$3,0))</f>
        <v>0</v>
      </c>
      <c r="I239" s="229">
        <f t="shared" si="264"/>
        <v>0</v>
      </c>
      <c r="J239" s="229">
        <f t="shared" si="264"/>
        <v>0</v>
      </c>
      <c r="K239" s="229">
        <f t="shared" si="264"/>
        <v>0</v>
      </c>
      <c r="L239" s="229">
        <f t="shared" si="264"/>
        <v>0</v>
      </c>
      <c r="M239" s="229">
        <f t="shared" si="264"/>
        <v>0</v>
      </c>
      <c r="N239" s="229">
        <f t="shared" si="264"/>
        <v>0</v>
      </c>
      <c r="O239" s="229">
        <f t="shared" si="264"/>
        <v>0</v>
      </c>
      <c r="P239" s="229">
        <f t="shared" si="264"/>
        <v>0</v>
      </c>
      <c r="Q239" s="229">
        <f t="shared" si="264"/>
        <v>0</v>
      </c>
      <c r="R239" s="229">
        <f t="shared" si="264"/>
        <v>0</v>
      </c>
      <c r="S239" s="229">
        <f t="shared" si="264"/>
        <v>0</v>
      </c>
      <c r="T239" s="229">
        <f t="shared" si="264"/>
        <v>0</v>
      </c>
      <c r="U239" s="229">
        <f t="shared" si="264"/>
        <v>0</v>
      </c>
      <c r="V239" s="229">
        <f t="shared" si="264"/>
        <v>0</v>
      </c>
      <c r="W239" s="229">
        <f t="shared" si="264"/>
        <v>0</v>
      </c>
      <c r="X239" s="229">
        <f t="shared" si="264"/>
        <v>0</v>
      </c>
      <c r="Y239" s="229">
        <f t="shared" si="264"/>
        <v>0</v>
      </c>
      <c r="Z239" s="229">
        <f t="shared" si="264"/>
        <v>0</v>
      </c>
      <c r="AA239" s="229">
        <f t="shared" si="264"/>
        <v>0</v>
      </c>
      <c r="AB239" s="229">
        <f t="shared" si="264"/>
        <v>0</v>
      </c>
      <c r="AC239" s="229">
        <f t="shared" si="264"/>
        <v>0</v>
      </c>
      <c r="AD239" s="229">
        <f t="shared" si="264"/>
        <v>0</v>
      </c>
      <c r="AE239" s="229">
        <f t="shared" si="264"/>
        <v>0</v>
      </c>
      <c r="AF239" s="229">
        <f t="shared" si="264"/>
        <v>0</v>
      </c>
      <c r="AG239" s="229">
        <f t="shared" si="264"/>
        <v>0</v>
      </c>
      <c r="AH239" s="229">
        <f t="shared" si="264"/>
        <v>0</v>
      </c>
      <c r="AI239" s="229">
        <f t="shared" si="264"/>
        <v>0</v>
      </c>
      <c r="AJ239" s="229">
        <f t="shared" si="264"/>
        <v>0</v>
      </c>
      <c r="AK239" s="229">
        <f t="shared" si="264"/>
        <v>0</v>
      </c>
      <c r="AL239" s="229">
        <f t="shared" si="264"/>
        <v>0</v>
      </c>
      <c r="AM239" s="229">
        <f t="shared" si="264"/>
        <v>0</v>
      </c>
      <c r="AN239" s="229">
        <f t="shared" si="264"/>
        <v>0</v>
      </c>
      <c r="AO239" s="229">
        <f t="shared" si="264"/>
        <v>0</v>
      </c>
      <c r="AP239" s="229">
        <f t="shared" si="264"/>
        <v>0</v>
      </c>
      <c r="AQ239" s="229">
        <f t="shared" si="264"/>
        <v>0</v>
      </c>
      <c r="AR239" s="229">
        <f t="shared" si="264"/>
        <v>0</v>
      </c>
      <c r="AS239" s="229">
        <f t="shared" si="264"/>
        <v>0</v>
      </c>
      <c r="AT239" s="229">
        <f t="shared" si="264"/>
        <v>0</v>
      </c>
      <c r="AU239" s="229">
        <f t="shared" si="264"/>
        <v>0</v>
      </c>
      <c r="AV239" s="229">
        <f t="shared" si="264"/>
        <v>0</v>
      </c>
      <c r="AW239" s="229">
        <f t="shared" si="264"/>
        <v>0</v>
      </c>
      <c r="AX239" s="229">
        <f t="shared" si="264"/>
        <v>0</v>
      </c>
      <c r="AY239" s="229">
        <f t="shared" si="264"/>
        <v>0</v>
      </c>
      <c r="AZ239" s="229">
        <f t="shared" si="264"/>
        <v>0</v>
      </c>
      <c r="BA239" s="229">
        <f t="shared" si="264"/>
        <v>0</v>
      </c>
      <c r="BB239" s="229">
        <f t="shared" si="264"/>
        <v>0</v>
      </c>
      <c r="BC239" s="229">
        <f t="shared" si="264"/>
        <v>0</v>
      </c>
      <c r="BD239" s="229">
        <f t="shared" si="264"/>
        <v>0</v>
      </c>
      <c r="BE239" s="229">
        <f t="shared" si="264"/>
        <v>0</v>
      </c>
      <c r="BF239" s="229">
        <f t="shared" si="264"/>
        <v>0</v>
      </c>
      <c r="BG239" s="229">
        <f t="shared" ref="AO239:BZ246" si="265">IF($D239=BG$9,$E239*$G$3/2,IF(AND($C239+$E$3&gt;BG$8,BG$9&gt;$D239),$E239*$G$3,0))</f>
        <v>0</v>
      </c>
      <c r="BH239" s="229">
        <f t="shared" si="265"/>
        <v>0</v>
      </c>
      <c r="BI239" s="229">
        <f t="shared" si="265"/>
        <v>0</v>
      </c>
      <c r="BJ239" s="229">
        <f t="shared" si="265"/>
        <v>0</v>
      </c>
      <c r="BK239" s="229">
        <f t="shared" si="265"/>
        <v>0</v>
      </c>
      <c r="BL239" s="229">
        <f t="shared" si="265"/>
        <v>0</v>
      </c>
      <c r="BM239" s="229">
        <f t="shared" si="265"/>
        <v>0</v>
      </c>
      <c r="BN239" s="229">
        <f t="shared" si="265"/>
        <v>0</v>
      </c>
      <c r="BO239" s="229">
        <f t="shared" si="265"/>
        <v>0</v>
      </c>
      <c r="BP239" s="229">
        <f t="shared" si="265"/>
        <v>0</v>
      </c>
      <c r="BQ239" s="229">
        <f t="shared" si="265"/>
        <v>0</v>
      </c>
      <c r="BR239" s="229">
        <f t="shared" si="265"/>
        <v>0</v>
      </c>
      <c r="BS239" s="229">
        <f t="shared" si="265"/>
        <v>0</v>
      </c>
      <c r="BT239" s="229">
        <f t="shared" si="265"/>
        <v>0</v>
      </c>
      <c r="BU239" s="229">
        <f t="shared" si="265"/>
        <v>0</v>
      </c>
      <c r="BV239" s="229">
        <f t="shared" si="265"/>
        <v>0</v>
      </c>
      <c r="BW239" s="229">
        <f t="shared" si="265"/>
        <v>0</v>
      </c>
      <c r="BX239" s="229">
        <f t="shared" si="265"/>
        <v>0</v>
      </c>
      <c r="BY239" s="229">
        <f t="shared" si="265"/>
        <v>0</v>
      </c>
      <c r="BZ239" s="229">
        <f t="shared" si="265"/>
        <v>0</v>
      </c>
    </row>
    <row r="240" spans="1:78" s="310" customFormat="1" x14ac:dyDescent="0.2">
      <c r="A240" s="310" t="str">
        <f t="shared" ref="A240:B259" si="266">A13</f>
        <v>Roll-in 1</v>
      </c>
      <c r="B240" s="307">
        <f t="shared" si="266"/>
        <v>1</v>
      </c>
      <c r="C240" s="7">
        <f>C239+1</f>
        <v>2</v>
      </c>
      <c r="D240" s="165">
        <f t="shared" ref="D240:D271" si="267">D13</f>
        <v>43524</v>
      </c>
      <c r="E240" s="68"/>
      <c r="F240" s="77"/>
      <c r="G240" s="229">
        <f t="shared" ref="G240:V258" si="268">IF($D240=G$9,$E240*$G$3/2,IF(AND($C240+$E$3&gt;G$8,G$9&gt;$D240),$E240*$G$3,0))</f>
        <v>0</v>
      </c>
      <c r="H240" s="229">
        <f t="shared" si="264"/>
        <v>0</v>
      </c>
      <c r="I240" s="229">
        <f t="shared" si="264"/>
        <v>0</v>
      </c>
      <c r="J240" s="229">
        <f t="shared" si="264"/>
        <v>0</v>
      </c>
      <c r="K240" s="229">
        <f t="shared" si="264"/>
        <v>0</v>
      </c>
      <c r="L240" s="229">
        <f t="shared" si="264"/>
        <v>0</v>
      </c>
      <c r="M240" s="229">
        <f t="shared" si="264"/>
        <v>0</v>
      </c>
      <c r="N240" s="229">
        <f t="shared" si="264"/>
        <v>0</v>
      </c>
      <c r="O240" s="229">
        <f t="shared" si="264"/>
        <v>0</v>
      </c>
      <c r="P240" s="229">
        <f t="shared" si="264"/>
        <v>0</v>
      </c>
      <c r="Q240" s="229">
        <f t="shared" si="264"/>
        <v>0</v>
      </c>
      <c r="R240" s="229">
        <f t="shared" si="264"/>
        <v>0</v>
      </c>
      <c r="S240" s="229">
        <f t="shared" si="264"/>
        <v>0</v>
      </c>
      <c r="T240" s="229">
        <f t="shared" si="264"/>
        <v>0</v>
      </c>
      <c r="U240" s="229">
        <f t="shared" si="264"/>
        <v>0</v>
      </c>
      <c r="V240" s="229">
        <f t="shared" si="264"/>
        <v>0</v>
      </c>
      <c r="W240" s="229">
        <f t="shared" si="264"/>
        <v>0</v>
      </c>
      <c r="X240" s="229">
        <f t="shared" si="264"/>
        <v>0</v>
      </c>
      <c r="Y240" s="229">
        <f t="shared" si="264"/>
        <v>0</v>
      </c>
      <c r="Z240" s="229">
        <f t="shared" si="264"/>
        <v>0</v>
      </c>
      <c r="AA240" s="229">
        <f t="shared" si="264"/>
        <v>0</v>
      </c>
      <c r="AB240" s="229">
        <f t="shared" si="264"/>
        <v>0</v>
      </c>
      <c r="AC240" s="229">
        <f t="shared" si="264"/>
        <v>0</v>
      </c>
      <c r="AD240" s="229">
        <f t="shared" si="264"/>
        <v>0</v>
      </c>
      <c r="AE240" s="229">
        <f t="shared" si="264"/>
        <v>0</v>
      </c>
      <c r="AF240" s="229">
        <f t="shared" si="264"/>
        <v>0</v>
      </c>
      <c r="AG240" s="229">
        <f t="shared" si="264"/>
        <v>0</v>
      </c>
      <c r="AH240" s="229">
        <f t="shared" si="264"/>
        <v>0</v>
      </c>
      <c r="AI240" s="229">
        <f t="shared" si="264"/>
        <v>0</v>
      </c>
      <c r="AJ240" s="229">
        <f t="shared" si="264"/>
        <v>0</v>
      </c>
      <c r="AK240" s="229">
        <f t="shared" si="264"/>
        <v>0</v>
      </c>
      <c r="AL240" s="229">
        <f t="shared" si="264"/>
        <v>0</v>
      </c>
      <c r="AM240" s="229">
        <f t="shared" si="264"/>
        <v>0</v>
      </c>
      <c r="AN240" s="229">
        <f t="shared" si="264"/>
        <v>0</v>
      </c>
      <c r="AO240" s="229">
        <f t="shared" si="265"/>
        <v>0</v>
      </c>
      <c r="AP240" s="229">
        <f t="shared" si="265"/>
        <v>0</v>
      </c>
      <c r="AQ240" s="229">
        <f t="shared" si="265"/>
        <v>0</v>
      </c>
      <c r="AR240" s="229">
        <f t="shared" si="265"/>
        <v>0</v>
      </c>
      <c r="AS240" s="229">
        <f t="shared" si="265"/>
        <v>0</v>
      </c>
      <c r="AT240" s="229">
        <f t="shared" si="265"/>
        <v>0</v>
      </c>
      <c r="AU240" s="229">
        <f t="shared" si="265"/>
        <v>0</v>
      </c>
      <c r="AV240" s="229">
        <f t="shared" si="265"/>
        <v>0</v>
      </c>
      <c r="AW240" s="229">
        <f t="shared" si="265"/>
        <v>0</v>
      </c>
      <c r="AX240" s="229">
        <f t="shared" si="265"/>
        <v>0</v>
      </c>
      <c r="AY240" s="229">
        <f t="shared" si="265"/>
        <v>0</v>
      </c>
      <c r="AZ240" s="229">
        <f t="shared" si="265"/>
        <v>0</v>
      </c>
      <c r="BA240" s="229">
        <f t="shared" si="265"/>
        <v>0</v>
      </c>
      <c r="BB240" s="229">
        <f t="shared" si="265"/>
        <v>0</v>
      </c>
      <c r="BC240" s="229">
        <f t="shared" si="265"/>
        <v>0</v>
      </c>
      <c r="BD240" s="229">
        <f t="shared" si="265"/>
        <v>0</v>
      </c>
      <c r="BE240" s="229">
        <f t="shared" si="265"/>
        <v>0</v>
      </c>
      <c r="BF240" s="229">
        <f t="shared" si="265"/>
        <v>0</v>
      </c>
      <c r="BG240" s="229">
        <f t="shared" si="265"/>
        <v>0</v>
      </c>
      <c r="BH240" s="229">
        <f t="shared" si="265"/>
        <v>0</v>
      </c>
      <c r="BI240" s="229">
        <f t="shared" si="265"/>
        <v>0</v>
      </c>
      <c r="BJ240" s="229">
        <f t="shared" si="265"/>
        <v>0</v>
      </c>
      <c r="BK240" s="229">
        <f t="shared" si="265"/>
        <v>0</v>
      </c>
      <c r="BL240" s="229">
        <f t="shared" si="265"/>
        <v>0</v>
      </c>
      <c r="BM240" s="229">
        <f t="shared" si="265"/>
        <v>0</v>
      </c>
      <c r="BN240" s="229">
        <f t="shared" si="265"/>
        <v>0</v>
      </c>
      <c r="BO240" s="229">
        <f t="shared" si="265"/>
        <v>0</v>
      </c>
      <c r="BP240" s="229">
        <f t="shared" si="265"/>
        <v>0</v>
      </c>
      <c r="BQ240" s="229">
        <f t="shared" si="265"/>
        <v>0</v>
      </c>
      <c r="BR240" s="229">
        <f t="shared" si="265"/>
        <v>0</v>
      </c>
      <c r="BS240" s="229">
        <f t="shared" si="265"/>
        <v>0</v>
      </c>
      <c r="BT240" s="229">
        <f t="shared" si="265"/>
        <v>0</v>
      </c>
      <c r="BU240" s="229">
        <f t="shared" si="265"/>
        <v>0</v>
      </c>
      <c r="BV240" s="229">
        <f t="shared" si="265"/>
        <v>0</v>
      </c>
      <c r="BW240" s="229">
        <f t="shared" si="265"/>
        <v>0</v>
      </c>
      <c r="BX240" s="229">
        <f t="shared" si="265"/>
        <v>0</v>
      </c>
      <c r="BY240" s="229">
        <f t="shared" si="265"/>
        <v>0</v>
      </c>
      <c r="BZ240" s="229">
        <f t="shared" si="265"/>
        <v>0</v>
      </c>
    </row>
    <row r="241" spans="1:78" s="310" customFormat="1" x14ac:dyDescent="0.2">
      <c r="A241" s="310" t="str">
        <f t="shared" si="266"/>
        <v>Roll-in 1</v>
      </c>
      <c r="B241" s="307">
        <f t="shared" si="266"/>
        <v>1</v>
      </c>
      <c r="C241" s="7">
        <f t="shared" ref="C241:C304" si="269">C240+1</f>
        <v>3</v>
      </c>
      <c r="D241" s="165">
        <f t="shared" si="267"/>
        <v>43555</v>
      </c>
      <c r="E241" s="68"/>
      <c r="F241" s="77"/>
      <c r="G241" s="229">
        <f t="shared" si="268"/>
        <v>0</v>
      </c>
      <c r="H241" s="229">
        <f t="shared" si="264"/>
        <v>0</v>
      </c>
      <c r="I241" s="229">
        <f t="shared" si="264"/>
        <v>0</v>
      </c>
      <c r="J241" s="229">
        <f t="shared" si="264"/>
        <v>0</v>
      </c>
      <c r="K241" s="229">
        <f t="shared" si="264"/>
        <v>0</v>
      </c>
      <c r="L241" s="229">
        <f t="shared" si="264"/>
        <v>0</v>
      </c>
      <c r="M241" s="229">
        <f t="shared" si="264"/>
        <v>0</v>
      </c>
      <c r="N241" s="229">
        <f t="shared" si="264"/>
        <v>0</v>
      </c>
      <c r="O241" s="229">
        <f t="shared" si="264"/>
        <v>0</v>
      </c>
      <c r="P241" s="229">
        <f t="shared" si="264"/>
        <v>0</v>
      </c>
      <c r="Q241" s="229">
        <f t="shared" si="264"/>
        <v>0</v>
      </c>
      <c r="R241" s="229">
        <f t="shared" si="264"/>
        <v>0</v>
      </c>
      <c r="S241" s="229">
        <f t="shared" si="264"/>
        <v>0</v>
      </c>
      <c r="T241" s="229">
        <f t="shared" si="264"/>
        <v>0</v>
      </c>
      <c r="U241" s="229">
        <f t="shared" si="264"/>
        <v>0</v>
      </c>
      <c r="V241" s="229">
        <f t="shared" si="264"/>
        <v>0</v>
      </c>
      <c r="W241" s="229">
        <f t="shared" si="264"/>
        <v>0</v>
      </c>
      <c r="X241" s="229">
        <f t="shared" si="264"/>
        <v>0</v>
      </c>
      <c r="Y241" s="229">
        <f t="shared" si="264"/>
        <v>0</v>
      </c>
      <c r="Z241" s="229">
        <f t="shared" si="264"/>
        <v>0</v>
      </c>
      <c r="AA241" s="229">
        <f t="shared" si="264"/>
        <v>0</v>
      </c>
      <c r="AB241" s="229">
        <f t="shared" si="264"/>
        <v>0</v>
      </c>
      <c r="AC241" s="229">
        <f t="shared" si="264"/>
        <v>0</v>
      </c>
      <c r="AD241" s="229">
        <f t="shared" si="264"/>
        <v>0</v>
      </c>
      <c r="AE241" s="229">
        <f t="shared" si="264"/>
        <v>0</v>
      </c>
      <c r="AF241" s="229">
        <f t="shared" si="264"/>
        <v>0</v>
      </c>
      <c r="AG241" s="229">
        <f t="shared" si="264"/>
        <v>0</v>
      </c>
      <c r="AH241" s="229">
        <f t="shared" si="264"/>
        <v>0</v>
      </c>
      <c r="AI241" s="229">
        <f t="shared" si="264"/>
        <v>0</v>
      </c>
      <c r="AJ241" s="229">
        <f t="shared" si="264"/>
        <v>0</v>
      </c>
      <c r="AK241" s="229">
        <f t="shared" si="264"/>
        <v>0</v>
      </c>
      <c r="AL241" s="229">
        <f t="shared" si="264"/>
        <v>0</v>
      </c>
      <c r="AM241" s="229">
        <f t="shared" si="264"/>
        <v>0</v>
      </c>
      <c r="AN241" s="229">
        <f t="shared" si="264"/>
        <v>0</v>
      </c>
      <c r="AO241" s="229">
        <f t="shared" si="265"/>
        <v>0</v>
      </c>
      <c r="AP241" s="229">
        <f t="shared" si="265"/>
        <v>0</v>
      </c>
      <c r="AQ241" s="229">
        <f t="shared" si="265"/>
        <v>0</v>
      </c>
      <c r="AR241" s="229">
        <f t="shared" si="265"/>
        <v>0</v>
      </c>
      <c r="AS241" s="229">
        <f t="shared" si="265"/>
        <v>0</v>
      </c>
      <c r="AT241" s="229">
        <f t="shared" si="265"/>
        <v>0</v>
      </c>
      <c r="AU241" s="229">
        <f t="shared" si="265"/>
        <v>0</v>
      </c>
      <c r="AV241" s="229">
        <f t="shared" si="265"/>
        <v>0</v>
      </c>
      <c r="AW241" s="229">
        <f t="shared" si="265"/>
        <v>0</v>
      </c>
      <c r="AX241" s="229">
        <f t="shared" si="265"/>
        <v>0</v>
      </c>
      <c r="AY241" s="229">
        <f t="shared" si="265"/>
        <v>0</v>
      </c>
      <c r="AZ241" s="229">
        <f t="shared" si="265"/>
        <v>0</v>
      </c>
      <c r="BA241" s="229">
        <f t="shared" si="265"/>
        <v>0</v>
      </c>
      <c r="BB241" s="229">
        <f t="shared" si="265"/>
        <v>0</v>
      </c>
      <c r="BC241" s="229">
        <f t="shared" si="265"/>
        <v>0</v>
      </c>
      <c r="BD241" s="229">
        <f t="shared" si="265"/>
        <v>0</v>
      </c>
      <c r="BE241" s="229">
        <f t="shared" si="265"/>
        <v>0</v>
      </c>
      <c r="BF241" s="229">
        <f t="shared" si="265"/>
        <v>0</v>
      </c>
      <c r="BG241" s="229">
        <f t="shared" si="265"/>
        <v>0</v>
      </c>
      <c r="BH241" s="229">
        <f t="shared" si="265"/>
        <v>0</v>
      </c>
      <c r="BI241" s="229">
        <f t="shared" si="265"/>
        <v>0</v>
      </c>
      <c r="BJ241" s="229">
        <f t="shared" si="265"/>
        <v>0</v>
      </c>
      <c r="BK241" s="229">
        <f t="shared" si="265"/>
        <v>0</v>
      </c>
      <c r="BL241" s="229">
        <f t="shared" si="265"/>
        <v>0</v>
      </c>
      <c r="BM241" s="229">
        <f t="shared" si="265"/>
        <v>0</v>
      </c>
      <c r="BN241" s="229">
        <f t="shared" si="265"/>
        <v>0</v>
      </c>
      <c r="BO241" s="229">
        <f t="shared" si="265"/>
        <v>0</v>
      </c>
      <c r="BP241" s="229">
        <f t="shared" si="265"/>
        <v>0</v>
      </c>
      <c r="BQ241" s="229">
        <f t="shared" si="265"/>
        <v>0</v>
      </c>
      <c r="BR241" s="229">
        <f t="shared" si="265"/>
        <v>0</v>
      </c>
      <c r="BS241" s="229">
        <f t="shared" si="265"/>
        <v>0</v>
      </c>
      <c r="BT241" s="229">
        <f t="shared" si="265"/>
        <v>0</v>
      </c>
      <c r="BU241" s="229">
        <f t="shared" si="265"/>
        <v>0</v>
      </c>
      <c r="BV241" s="229">
        <f t="shared" si="265"/>
        <v>0</v>
      </c>
      <c r="BW241" s="229">
        <f t="shared" si="265"/>
        <v>0</v>
      </c>
      <c r="BX241" s="229">
        <f t="shared" si="265"/>
        <v>0</v>
      </c>
      <c r="BY241" s="229">
        <f t="shared" si="265"/>
        <v>0</v>
      </c>
      <c r="BZ241" s="229">
        <f t="shared" si="265"/>
        <v>0</v>
      </c>
    </row>
    <row r="242" spans="1:78" s="310" customFormat="1" x14ac:dyDescent="0.2">
      <c r="A242" s="310" t="str">
        <f t="shared" si="266"/>
        <v>Roll-in 1</v>
      </c>
      <c r="B242" s="307">
        <f t="shared" si="266"/>
        <v>1</v>
      </c>
      <c r="C242" s="7">
        <f t="shared" si="269"/>
        <v>4</v>
      </c>
      <c r="D242" s="165">
        <f t="shared" si="267"/>
        <v>43585</v>
      </c>
      <c r="E242" s="68"/>
      <c r="F242" s="77"/>
      <c r="G242" s="229">
        <f t="shared" si="268"/>
        <v>0</v>
      </c>
      <c r="H242" s="229">
        <f t="shared" si="264"/>
        <v>0</v>
      </c>
      <c r="I242" s="229">
        <f t="shared" si="264"/>
        <v>0</v>
      </c>
      <c r="J242" s="229">
        <f t="shared" si="264"/>
        <v>0</v>
      </c>
      <c r="K242" s="229">
        <f t="shared" si="264"/>
        <v>0</v>
      </c>
      <c r="L242" s="229">
        <f t="shared" si="264"/>
        <v>0</v>
      </c>
      <c r="M242" s="229">
        <f t="shared" si="264"/>
        <v>0</v>
      </c>
      <c r="N242" s="229">
        <f t="shared" si="264"/>
        <v>0</v>
      </c>
      <c r="O242" s="229">
        <f t="shared" si="264"/>
        <v>0</v>
      </c>
      <c r="P242" s="229">
        <f t="shared" si="264"/>
        <v>0</v>
      </c>
      <c r="Q242" s="229">
        <f t="shared" si="264"/>
        <v>0</v>
      </c>
      <c r="R242" s="229">
        <f t="shared" si="264"/>
        <v>0</v>
      </c>
      <c r="S242" s="229">
        <f t="shared" si="264"/>
        <v>0</v>
      </c>
      <c r="T242" s="229">
        <f t="shared" si="264"/>
        <v>0</v>
      </c>
      <c r="U242" s="229">
        <f t="shared" si="264"/>
        <v>0</v>
      </c>
      <c r="V242" s="229">
        <f t="shared" si="264"/>
        <v>0</v>
      </c>
      <c r="W242" s="229">
        <f t="shared" si="264"/>
        <v>0</v>
      </c>
      <c r="X242" s="229">
        <f t="shared" si="264"/>
        <v>0</v>
      </c>
      <c r="Y242" s="229">
        <f t="shared" si="264"/>
        <v>0</v>
      </c>
      <c r="Z242" s="229">
        <f t="shared" si="264"/>
        <v>0</v>
      </c>
      <c r="AA242" s="229">
        <f t="shared" si="264"/>
        <v>0</v>
      </c>
      <c r="AB242" s="229">
        <f t="shared" si="264"/>
        <v>0</v>
      </c>
      <c r="AC242" s="229">
        <f t="shared" si="264"/>
        <v>0</v>
      </c>
      <c r="AD242" s="229">
        <f t="shared" si="264"/>
        <v>0</v>
      </c>
      <c r="AE242" s="229">
        <f t="shared" si="264"/>
        <v>0</v>
      </c>
      <c r="AF242" s="229">
        <f t="shared" si="264"/>
        <v>0</v>
      </c>
      <c r="AG242" s="229">
        <f t="shared" si="264"/>
        <v>0</v>
      </c>
      <c r="AH242" s="229">
        <f t="shared" si="264"/>
        <v>0</v>
      </c>
      <c r="AI242" s="229">
        <f t="shared" si="264"/>
        <v>0</v>
      </c>
      <c r="AJ242" s="229">
        <f t="shared" si="264"/>
        <v>0</v>
      </c>
      <c r="AK242" s="229">
        <f t="shared" si="264"/>
        <v>0</v>
      </c>
      <c r="AL242" s="229">
        <f t="shared" si="264"/>
        <v>0</v>
      </c>
      <c r="AM242" s="229">
        <f t="shared" si="264"/>
        <v>0</v>
      </c>
      <c r="AN242" s="229">
        <f t="shared" si="264"/>
        <v>0</v>
      </c>
      <c r="AO242" s="229">
        <f t="shared" si="265"/>
        <v>0</v>
      </c>
      <c r="AP242" s="229">
        <f t="shared" si="265"/>
        <v>0</v>
      </c>
      <c r="AQ242" s="229">
        <f t="shared" si="265"/>
        <v>0</v>
      </c>
      <c r="AR242" s="229">
        <f t="shared" si="265"/>
        <v>0</v>
      </c>
      <c r="AS242" s="229">
        <f t="shared" si="265"/>
        <v>0</v>
      </c>
      <c r="AT242" s="229">
        <f t="shared" si="265"/>
        <v>0</v>
      </c>
      <c r="AU242" s="229">
        <f t="shared" si="265"/>
        <v>0</v>
      </c>
      <c r="AV242" s="229">
        <f t="shared" si="265"/>
        <v>0</v>
      </c>
      <c r="AW242" s="229">
        <f t="shared" si="265"/>
        <v>0</v>
      </c>
      <c r="AX242" s="229">
        <f t="shared" si="265"/>
        <v>0</v>
      </c>
      <c r="AY242" s="229">
        <f t="shared" si="265"/>
        <v>0</v>
      </c>
      <c r="AZ242" s="229">
        <f t="shared" si="265"/>
        <v>0</v>
      </c>
      <c r="BA242" s="229">
        <f t="shared" si="265"/>
        <v>0</v>
      </c>
      <c r="BB242" s="229">
        <f t="shared" si="265"/>
        <v>0</v>
      </c>
      <c r="BC242" s="229">
        <f t="shared" si="265"/>
        <v>0</v>
      </c>
      <c r="BD242" s="229">
        <f t="shared" si="265"/>
        <v>0</v>
      </c>
      <c r="BE242" s="229">
        <f t="shared" si="265"/>
        <v>0</v>
      </c>
      <c r="BF242" s="229">
        <f t="shared" si="265"/>
        <v>0</v>
      </c>
      <c r="BG242" s="229">
        <f t="shared" si="265"/>
        <v>0</v>
      </c>
      <c r="BH242" s="229">
        <f t="shared" si="265"/>
        <v>0</v>
      </c>
      <c r="BI242" s="229">
        <f t="shared" si="265"/>
        <v>0</v>
      </c>
      <c r="BJ242" s="229">
        <f t="shared" si="265"/>
        <v>0</v>
      </c>
      <c r="BK242" s="229">
        <f t="shared" si="265"/>
        <v>0</v>
      </c>
      <c r="BL242" s="229">
        <f t="shared" si="265"/>
        <v>0</v>
      </c>
      <c r="BM242" s="229">
        <f t="shared" si="265"/>
        <v>0</v>
      </c>
      <c r="BN242" s="229">
        <f t="shared" si="265"/>
        <v>0</v>
      </c>
      <c r="BO242" s="229">
        <f t="shared" si="265"/>
        <v>0</v>
      </c>
      <c r="BP242" s="229">
        <f t="shared" si="265"/>
        <v>0</v>
      </c>
      <c r="BQ242" s="229">
        <f t="shared" si="265"/>
        <v>0</v>
      </c>
      <c r="BR242" s="229">
        <f t="shared" si="265"/>
        <v>0</v>
      </c>
      <c r="BS242" s="229">
        <f t="shared" si="265"/>
        <v>0</v>
      </c>
      <c r="BT242" s="229">
        <f t="shared" si="265"/>
        <v>0</v>
      </c>
      <c r="BU242" s="229">
        <f t="shared" si="265"/>
        <v>0</v>
      </c>
      <c r="BV242" s="229">
        <f t="shared" si="265"/>
        <v>0</v>
      </c>
      <c r="BW242" s="229">
        <f t="shared" si="265"/>
        <v>0</v>
      </c>
      <c r="BX242" s="229">
        <f t="shared" si="265"/>
        <v>0</v>
      </c>
      <c r="BY242" s="229">
        <f t="shared" si="265"/>
        <v>0</v>
      </c>
      <c r="BZ242" s="229">
        <f t="shared" si="265"/>
        <v>0</v>
      </c>
    </row>
    <row r="243" spans="1:78" s="310" customFormat="1" x14ac:dyDescent="0.2">
      <c r="A243" s="310" t="str">
        <f t="shared" si="266"/>
        <v>Roll-in 1</v>
      </c>
      <c r="B243" s="307">
        <f t="shared" si="266"/>
        <v>1</v>
      </c>
      <c r="C243" s="7">
        <f t="shared" si="269"/>
        <v>5</v>
      </c>
      <c r="D243" s="165">
        <f t="shared" si="267"/>
        <v>43616</v>
      </c>
      <c r="E243" s="68"/>
      <c r="F243" s="77"/>
      <c r="G243" s="229">
        <f t="shared" si="268"/>
        <v>0</v>
      </c>
      <c r="H243" s="229">
        <f t="shared" si="268"/>
        <v>0</v>
      </c>
      <c r="I243" s="229">
        <f t="shared" si="268"/>
        <v>0</v>
      </c>
      <c r="J243" s="229">
        <f t="shared" si="268"/>
        <v>0</v>
      </c>
      <c r="K243" s="229">
        <f t="shared" si="268"/>
        <v>0</v>
      </c>
      <c r="L243" s="229">
        <f t="shared" si="268"/>
        <v>0</v>
      </c>
      <c r="M243" s="229">
        <f t="shared" si="268"/>
        <v>0</v>
      </c>
      <c r="N243" s="229">
        <f t="shared" si="268"/>
        <v>0</v>
      </c>
      <c r="O243" s="229">
        <f t="shared" si="268"/>
        <v>0</v>
      </c>
      <c r="P243" s="229">
        <f t="shared" si="268"/>
        <v>0</v>
      </c>
      <c r="Q243" s="229">
        <f t="shared" si="268"/>
        <v>0</v>
      </c>
      <c r="R243" s="229">
        <f t="shared" si="268"/>
        <v>0</v>
      </c>
      <c r="S243" s="229">
        <f t="shared" si="268"/>
        <v>0</v>
      </c>
      <c r="T243" s="229">
        <f t="shared" si="268"/>
        <v>0</v>
      </c>
      <c r="U243" s="229">
        <f t="shared" si="268"/>
        <v>0</v>
      </c>
      <c r="V243" s="229">
        <f t="shared" si="268"/>
        <v>0</v>
      </c>
      <c r="W243" s="229">
        <f t="shared" ref="W243:BL248" si="270">IF($D243=W$9,$E243*$G$3/2,IF(AND($C243+$E$3&gt;W$8,W$9&gt;$D243),$E243*$G$3,0))</f>
        <v>0</v>
      </c>
      <c r="X243" s="229">
        <f t="shared" si="270"/>
        <v>0</v>
      </c>
      <c r="Y243" s="229">
        <f t="shared" si="270"/>
        <v>0</v>
      </c>
      <c r="Z243" s="229">
        <f t="shared" si="270"/>
        <v>0</v>
      </c>
      <c r="AA243" s="229">
        <f t="shared" si="270"/>
        <v>0</v>
      </c>
      <c r="AB243" s="229">
        <f t="shared" si="270"/>
        <v>0</v>
      </c>
      <c r="AC243" s="229">
        <f t="shared" si="270"/>
        <v>0</v>
      </c>
      <c r="AD243" s="229">
        <f t="shared" si="270"/>
        <v>0</v>
      </c>
      <c r="AE243" s="229">
        <f t="shared" si="270"/>
        <v>0</v>
      </c>
      <c r="AF243" s="229">
        <f t="shared" si="270"/>
        <v>0</v>
      </c>
      <c r="AG243" s="229">
        <f t="shared" si="270"/>
        <v>0</v>
      </c>
      <c r="AH243" s="229">
        <f t="shared" si="270"/>
        <v>0</v>
      </c>
      <c r="AI243" s="229">
        <f t="shared" si="270"/>
        <v>0</v>
      </c>
      <c r="AJ243" s="229">
        <f t="shared" si="270"/>
        <v>0</v>
      </c>
      <c r="AK243" s="229">
        <f t="shared" si="270"/>
        <v>0</v>
      </c>
      <c r="AL243" s="229">
        <f t="shared" si="270"/>
        <v>0</v>
      </c>
      <c r="AM243" s="229">
        <f t="shared" si="270"/>
        <v>0</v>
      </c>
      <c r="AN243" s="229">
        <f t="shared" si="270"/>
        <v>0</v>
      </c>
      <c r="AO243" s="229">
        <f t="shared" si="270"/>
        <v>0</v>
      </c>
      <c r="AP243" s="229">
        <f t="shared" si="270"/>
        <v>0</v>
      </c>
      <c r="AQ243" s="229">
        <f t="shared" si="270"/>
        <v>0</v>
      </c>
      <c r="AR243" s="229">
        <f t="shared" si="270"/>
        <v>0</v>
      </c>
      <c r="AS243" s="229">
        <f t="shared" si="270"/>
        <v>0</v>
      </c>
      <c r="AT243" s="229">
        <f t="shared" si="270"/>
        <v>0</v>
      </c>
      <c r="AU243" s="229">
        <f t="shared" si="270"/>
        <v>0</v>
      </c>
      <c r="AV243" s="229">
        <f t="shared" si="270"/>
        <v>0</v>
      </c>
      <c r="AW243" s="229">
        <f t="shared" si="270"/>
        <v>0</v>
      </c>
      <c r="AX243" s="229">
        <f t="shared" si="270"/>
        <v>0</v>
      </c>
      <c r="AY243" s="229">
        <f t="shared" si="270"/>
        <v>0</v>
      </c>
      <c r="AZ243" s="229">
        <f t="shared" si="270"/>
        <v>0</v>
      </c>
      <c r="BA243" s="229">
        <f t="shared" si="270"/>
        <v>0</v>
      </c>
      <c r="BB243" s="229">
        <f t="shared" si="270"/>
        <v>0</v>
      </c>
      <c r="BC243" s="229">
        <f t="shared" si="270"/>
        <v>0</v>
      </c>
      <c r="BD243" s="229">
        <f t="shared" si="270"/>
        <v>0</v>
      </c>
      <c r="BE243" s="229">
        <f t="shared" si="270"/>
        <v>0</v>
      </c>
      <c r="BF243" s="229">
        <f t="shared" si="270"/>
        <v>0</v>
      </c>
      <c r="BG243" s="229">
        <f t="shared" si="270"/>
        <v>0</v>
      </c>
      <c r="BH243" s="229">
        <f t="shared" si="270"/>
        <v>0</v>
      </c>
      <c r="BI243" s="229">
        <f t="shared" si="270"/>
        <v>0</v>
      </c>
      <c r="BJ243" s="229">
        <f t="shared" si="270"/>
        <v>0</v>
      </c>
      <c r="BK243" s="229">
        <f t="shared" si="270"/>
        <v>0</v>
      </c>
      <c r="BL243" s="229">
        <f t="shared" si="270"/>
        <v>0</v>
      </c>
      <c r="BM243" s="229">
        <f t="shared" si="265"/>
        <v>0</v>
      </c>
      <c r="BN243" s="229">
        <f t="shared" si="265"/>
        <v>0</v>
      </c>
      <c r="BO243" s="229">
        <f t="shared" si="265"/>
        <v>0</v>
      </c>
      <c r="BP243" s="229">
        <f t="shared" si="265"/>
        <v>0</v>
      </c>
      <c r="BQ243" s="229">
        <f t="shared" si="265"/>
        <v>0</v>
      </c>
      <c r="BR243" s="229">
        <f t="shared" si="265"/>
        <v>0</v>
      </c>
      <c r="BS243" s="229">
        <f t="shared" si="265"/>
        <v>0</v>
      </c>
      <c r="BT243" s="229">
        <f t="shared" si="265"/>
        <v>0</v>
      </c>
      <c r="BU243" s="229">
        <f t="shared" si="265"/>
        <v>0</v>
      </c>
      <c r="BV243" s="229">
        <f t="shared" si="265"/>
        <v>0</v>
      </c>
      <c r="BW243" s="229">
        <f t="shared" si="265"/>
        <v>0</v>
      </c>
      <c r="BX243" s="229">
        <f t="shared" si="265"/>
        <v>0</v>
      </c>
      <c r="BY243" s="229">
        <f t="shared" si="265"/>
        <v>0</v>
      </c>
      <c r="BZ243" s="229">
        <f t="shared" si="265"/>
        <v>0</v>
      </c>
    </row>
    <row r="244" spans="1:78" x14ac:dyDescent="0.2">
      <c r="A244" s="310" t="str">
        <f t="shared" si="266"/>
        <v>Roll-in 1</v>
      </c>
      <c r="B244" s="307">
        <f t="shared" si="266"/>
        <v>1</v>
      </c>
      <c r="C244" s="7">
        <f t="shared" si="269"/>
        <v>6</v>
      </c>
      <c r="D244" s="165">
        <f t="shared" si="267"/>
        <v>43646</v>
      </c>
      <c r="E244" s="68"/>
      <c r="F244" s="77"/>
      <c r="G244" s="229">
        <f t="shared" si="268"/>
        <v>0</v>
      </c>
      <c r="H244" s="229">
        <f t="shared" si="268"/>
        <v>0</v>
      </c>
      <c r="I244" s="229">
        <f t="shared" si="268"/>
        <v>0</v>
      </c>
      <c r="J244" s="229">
        <f t="shared" si="268"/>
        <v>0</v>
      </c>
      <c r="K244" s="229">
        <f t="shared" si="268"/>
        <v>0</v>
      </c>
      <c r="L244" s="229">
        <f t="shared" si="268"/>
        <v>0</v>
      </c>
      <c r="M244" s="229">
        <f t="shared" si="268"/>
        <v>0</v>
      </c>
      <c r="N244" s="229">
        <f t="shared" si="268"/>
        <v>0</v>
      </c>
      <c r="O244" s="229">
        <f t="shared" si="268"/>
        <v>0</v>
      </c>
      <c r="P244" s="229">
        <f t="shared" si="268"/>
        <v>0</v>
      </c>
      <c r="Q244" s="229">
        <f t="shared" si="268"/>
        <v>0</v>
      </c>
      <c r="R244" s="229">
        <f t="shared" si="268"/>
        <v>0</v>
      </c>
      <c r="S244" s="229">
        <f t="shared" si="268"/>
        <v>0</v>
      </c>
      <c r="T244" s="229">
        <f t="shared" si="268"/>
        <v>0</v>
      </c>
      <c r="U244" s="229">
        <f t="shared" si="268"/>
        <v>0</v>
      </c>
      <c r="V244" s="229">
        <f t="shared" si="268"/>
        <v>0</v>
      </c>
      <c r="W244" s="229">
        <f t="shared" si="270"/>
        <v>0</v>
      </c>
      <c r="X244" s="229">
        <f t="shared" si="270"/>
        <v>0</v>
      </c>
      <c r="Y244" s="229">
        <f t="shared" si="270"/>
        <v>0</v>
      </c>
      <c r="Z244" s="229">
        <f t="shared" si="270"/>
        <v>0</v>
      </c>
      <c r="AA244" s="229">
        <f t="shared" si="270"/>
        <v>0</v>
      </c>
      <c r="AB244" s="229">
        <f t="shared" si="270"/>
        <v>0</v>
      </c>
      <c r="AC244" s="229">
        <f t="shared" si="270"/>
        <v>0</v>
      </c>
      <c r="AD244" s="229">
        <f t="shared" si="270"/>
        <v>0</v>
      </c>
      <c r="AE244" s="229">
        <f t="shared" si="270"/>
        <v>0</v>
      </c>
      <c r="AF244" s="229">
        <f t="shared" si="270"/>
        <v>0</v>
      </c>
      <c r="AG244" s="229">
        <f t="shared" si="270"/>
        <v>0</v>
      </c>
      <c r="AH244" s="229">
        <f t="shared" si="270"/>
        <v>0</v>
      </c>
      <c r="AI244" s="229">
        <f t="shared" si="270"/>
        <v>0</v>
      </c>
      <c r="AJ244" s="229">
        <f t="shared" si="270"/>
        <v>0</v>
      </c>
      <c r="AK244" s="229">
        <f t="shared" si="270"/>
        <v>0</v>
      </c>
      <c r="AL244" s="229">
        <f t="shared" si="270"/>
        <v>0</v>
      </c>
      <c r="AM244" s="229">
        <f t="shared" si="270"/>
        <v>0</v>
      </c>
      <c r="AN244" s="229">
        <f t="shared" si="270"/>
        <v>0</v>
      </c>
      <c r="AO244" s="229">
        <f t="shared" si="265"/>
        <v>0</v>
      </c>
      <c r="AP244" s="229">
        <f t="shared" si="265"/>
        <v>0</v>
      </c>
      <c r="AQ244" s="229">
        <f t="shared" si="265"/>
        <v>0</v>
      </c>
      <c r="AR244" s="229">
        <f t="shared" si="265"/>
        <v>0</v>
      </c>
      <c r="AS244" s="229">
        <f t="shared" si="265"/>
        <v>0</v>
      </c>
      <c r="AT244" s="229">
        <f t="shared" si="265"/>
        <v>0</v>
      </c>
      <c r="AU244" s="229">
        <f t="shared" si="265"/>
        <v>0</v>
      </c>
      <c r="AV244" s="229">
        <f t="shared" si="265"/>
        <v>0</v>
      </c>
      <c r="AW244" s="229">
        <f t="shared" si="265"/>
        <v>0</v>
      </c>
      <c r="AX244" s="229">
        <f t="shared" si="265"/>
        <v>0</v>
      </c>
      <c r="AY244" s="229">
        <f t="shared" si="265"/>
        <v>0</v>
      </c>
      <c r="AZ244" s="229">
        <f t="shared" si="265"/>
        <v>0</v>
      </c>
      <c r="BA244" s="229">
        <f t="shared" si="265"/>
        <v>0</v>
      </c>
      <c r="BB244" s="229">
        <f t="shared" si="265"/>
        <v>0</v>
      </c>
      <c r="BC244" s="229">
        <f t="shared" si="265"/>
        <v>0</v>
      </c>
      <c r="BD244" s="229">
        <f t="shared" si="265"/>
        <v>0</v>
      </c>
      <c r="BE244" s="229">
        <f t="shared" si="265"/>
        <v>0</v>
      </c>
      <c r="BF244" s="229">
        <f t="shared" si="265"/>
        <v>0</v>
      </c>
      <c r="BG244" s="229">
        <f t="shared" si="265"/>
        <v>0</v>
      </c>
      <c r="BH244" s="229">
        <f t="shared" si="265"/>
        <v>0</v>
      </c>
      <c r="BI244" s="229">
        <f t="shared" si="265"/>
        <v>0</v>
      </c>
      <c r="BJ244" s="229">
        <f t="shared" si="265"/>
        <v>0</v>
      </c>
      <c r="BK244" s="229">
        <f t="shared" si="265"/>
        <v>0</v>
      </c>
      <c r="BL244" s="229">
        <f t="shared" si="265"/>
        <v>0</v>
      </c>
      <c r="BM244" s="229">
        <f t="shared" si="265"/>
        <v>0</v>
      </c>
      <c r="BN244" s="229">
        <f t="shared" si="265"/>
        <v>0</v>
      </c>
      <c r="BO244" s="229">
        <f t="shared" si="265"/>
        <v>0</v>
      </c>
      <c r="BP244" s="229">
        <f t="shared" si="265"/>
        <v>0</v>
      </c>
      <c r="BQ244" s="229">
        <f t="shared" si="265"/>
        <v>0</v>
      </c>
      <c r="BR244" s="229">
        <f t="shared" si="265"/>
        <v>0</v>
      </c>
      <c r="BS244" s="229">
        <f t="shared" si="265"/>
        <v>0</v>
      </c>
      <c r="BT244" s="229">
        <f t="shared" si="265"/>
        <v>0</v>
      </c>
      <c r="BU244" s="229">
        <f t="shared" si="265"/>
        <v>0</v>
      </c>
      <c r="BV244" s="229">
        <f t="shared" si="265"/>
        <v>0</v>
      </c>
      <c r="BW244" s="229">
        <f t="shared" si="265"/>
        <v>0</v>
      </c>
      <c r="BX244" s="229">
        <f t="shared" si="265"/>
        <v>0</v>
      </c>
      <c r="BY244" s="229">
        <f t="shared" si="265"/>
        <v>0</v>
      </c>
      <c r="BZ244" s="229">
        <f t="shared" si="265"/>
        <v>0</v>
      </c>
    </row>
    <row r="245" spans="1:78" x14ac:dyDescent="0.2">
      <c r="A245" s="310" t="str">
        <f t="shared" si="266"/>
        <v>Roll-in 1</v>
      </c>
      <c r="B245" s="307">
        <f t="shared" si="266"/>
        <v>1</v>
      </c>
      <c r="C245" s="7">
        <f t="shared" si="269"/>
        <v>7</v>
      </c>
      <c r="D245" s="165">
        <f t="shared" si="267"/>
        <v>43677</v>
      </c>
      <c r="E245" s="68"/>
      <c r="F245" s="77"/>
      <c r="G245" s="229">
        <f t="shared" si="268"/>
        <v>0</v>
      </c>
      <c r="H245" s="229">
        <f t="shared" si="268"/>
        <v>0</v>
      </c>
      <c r="I245" s="229">
        <f t="shared" si="268"/>
        <v>0</v>
      </c>
      <c r="J245" s="229">
        <f t="shared" si="268"/>
        <v>0</v>
      </c>
      <c r="K245" s="229">
        <f t="shared" si="268"/>
        <v>0</v>
      </c>
      <c r="L245" s="229">
        <f t="shared" si="268"/>
        <v>0</v>
      </c>
      <c r="M245" s="229">
        <f t="shared" si="268"/>
        <v>0</v>
      </c>
      <c r="N245" s="229">
        <f t="shared" si="268"/>
        <v>0</v>
      </c>
      <c r="O245" s="229">
        <f t="shared" si="268"/>
        <v>0</v>
      </c>
      <c r="P245" s="229">
        <f t="shared" si="268"/>
        <v>0</v>
      </c>
      <c r="Q245" s="229">
        <f t="shared" si="268"/>
        <v>0</v>
      </c>
      <c r="R245" s="229">
        <f t="shared" si="268"/>
        <v>0</v>
      </c>
      <c r="S245" s="229">
        <f t="shared" si="268"/>
        <v>0</v>
      </c>
      <c r="T245" s="229">
        <f t="shared" si="268"/>
        <v>0</v>
      </c>
      <c r="U245" s="229">
        <f t="shared" si="268"/>
        <v>0</v>
      </c>
      <c r="V245" s="229">
        <f t="shared" si="268"/>
        <v>0</v>
      </c>
      <c r="W245" s="229">
        <f t="shared" si="270"/>
        <v>0</v>
      </c>
      <c r="X245" s="229">
        <f t="shared" si="270"/>
        <v>0</v>
      </c>
      <c r="Y245" s="229">
        <f t="shared" si="270"/>
        <v>0</v>
      </c>
      <c r="Z245" s="229">
        <f t="shared" si="270"/>
        <v>0</v>
      </c>
      <c r="AA245" s="229">
        <f t="shared" si="270"/>
        <v>0</v>
      </c>
      <c r="AB245" s="229">
        <f t="shared" si="270"/>
        <v>0</v>
      </c>
      <c r="AC245" s="229">
        <f t="shared" si="270"/>
        <v>0</v>
      </c>
      <c r="AD245" s="229">
        <f t="shared" si="270"/>
        <v>0</v>
      </c>
      <c r="AE245" s="229">
        <f t="shared" si="270"/>
        <v>0</v>
      </c>
      <c r="AF245" s="229">
        <f t="shared" si="270"/>
        <v>0</v>
      </c>
      <c r="AG245" s="229">
        <f t="shared" si="270"/>
        <v>0</v>
      </c>
      <c r="AH245" s="229">
        <f t="shared" si="270"/>
        <v>0</v>
      </c>
      <c r="AI245" s="229">
        <f t="shared" si="270"/>
        <v>0</v>
      </c>
      <c r="AJ245" s="229">
        <f t="shared" si="270"/>
        <v>0</v>
      </c>
      <c r="AK245" s="229">
        <f t="shared" si="270"/>
        <v>0</v>
      </c>
      <c r="AL245" s="229">
        <f t="shared" si="270"/>
        <v>0</v>
      </c>
      <c r="AM245" s="229">
        <f t="shared" si="270"/>
        <v>0</v>
      </c>
      <c r="AN245" s="229">
        <f t="shared" si="270"/>
        <v>0</v>
      </c>
      <c r="AO245" s="229">
        <f t="shared" si="265"/>
        <v>0</v>
      </c>
      <c r="AP245" s="229">
        <f t="shared" si="265"/>
        <v>0</v>
      </c>
      <c r="AQ245" s="229">
        <f t="shared" si="265"/>
        <v>0</v>
      </c>
      <c r="AR245" s="229">
        <f t="shared" si="265"/>
        <v>0</v>
      </c>
      <c r="AS245" s="229">
        <f t="shared" si="265"/>
        <v>0</v>
      </c>
      <c r="AT245" s="229">
        <f t="shared" si="265"/>
        <v>0</v>
      </c>
      <c r="AU245" s="229">
        <f t="shared" si="265"/>
        <v>0</v>
      </c>
      <c r="AV245" s="229">
        <f t="shared" si="265"/>
        <v>0</v>
      </c>
      <c r="AW245" s="229">
        <f t="shared" si="265"/>
        <v>0</v>
      </c>
      <c r="AX245" s="229">
        <f t="shared" si="265"/>
        <v>0</v>
      </c>
      <c r="AY245" s="229">
        <f t="shared" si="265"/>
        <v>0</v>
      </c>
      <c r="AZ245" s="229">
        <f t="shared" si="265"/>
        <v>0</v>
      </c>
      <c r="BA245" s="229">
        <f t="shared" si="265"/>
        <v>0</v>
      </c>
      <c r="BB245" s="229">
        <f t="shared" si="265"/>
        <v>0</v>
      </c>
      <c r="BC245" s="229">
        <f t="shared" si="265"/>
        <v>0</v>
      </c>
      <c r="BD245" s="229">
        <f t="shared" si="265"/>
        <v>0</v>
      </c>
      <c r="BE245" s="229">
        <f t="shared" si="265"/>
        <v>0</v>
      </c>
      <c r="BF245" s="229">
        <f t="shared" si="265"/>
        <v>0</v>
      </c>
      <c r="BG245" s="229">
        <f t="shared" si="265"/>
        <v>0</v>
      </c>
      <c r="BH245" s="229">
        <f t="shared" si="265"/>
        <v>0</v>
      </c>
      <c r="BI245" s="229">
        <f t="shared" si="265"/>
        <v>0</v>
      </c>
      <c r="BJ245" s="229">
        <f t="shared" si="265"/>
        <v>0</v>
      </c>
      <c r="BK245" s="229">
        <f t="shared" si="265"/>
        <v>0</v>
      </c>
      <c r="BL245" s="229">
        <f t="shared" si="265"/>
        <v>0</v>
      </c>
      <c r="BM245" s="229">
        <f t="shared" si="265"/>
        <v>0</v>
      </c>
      <c r="BN245" s="229">
        <f t="shared" si="265"/>
        <v>0</v>
      </c>
      <c r="BO245" s="229">
        <f t="shared" si="265"/>
        <v>0</v>
      </c>
      <c r="BP245" s="229">
        <f t="shared" si="265"/>
        <v>0</v>
      </c>
      <c r="BQ245" s="229">
        <f t="shared" si="265"/>
        <v>0</v>
      </c>
      <c r="BR245" s="229">
        <f t="shared" si="265"/>
        <v>0</v>
      </c>
      <c r="BS245" s="229">
        <f t="shared" si="265"/>
        <v>0</v>
      </c>
      <c r="BT245" s="229">
        <f t="shared" si="265"/>
        <v>0</v>
      </c>
      <c r="BU245" s="229">
        <f t="shared" si="265"/>
        <v>0</v>
      </c>
      <c r="BV245" s="229">
        <f t="shared" si="265"/>
        <v>0</v>
      </c>
      <c r="BW245" s="229">
        <f t="shared" si="265"/>
        <v>0</v>
      </c>
      <c r="BX245" s="229">
        <f t="shared" si="265"/>
        <v>0</v>
      </c>
      <c r="BY245" s="229">
        <f t="shared" si="265"/>
        <v>0</v>
      </c>
      <c r="BZ245" s="229">
        <f t="shared" si="265"/>
        <v>0</v>
      </c>
    </row>
    <row r="246" spans="1:78" x14ac:dyDescent="0.2">
      <c r="A246" s="310" t="str">
        <f t="shared" si="266"/>
        <v>Roll-in 1</v>
      </c>
      <c r="B246" s="307">
        <f t="shared" si="266"/>
        <v>1</v>
      </c>
      <c r="C246" s="7">
        <f t="shared" si="269"/>
        <v>8</v>
      </c>
      <c r="D246" s="165">
        <f t="shared" si="267"/>
        <v>43708</v>
      </c>
      <c r="E246" s="68"/>
      <c r="F246" s="77"/>
      <c r="G246" s="229">
        <f t="shared" si="268"/>
        <v>0</v>
      </c>
      <c r="H246" s="229">
        <f t="shared" si="268"/>
        <v>0</v>
      </c>
      <c r="I246" s="229">
        <f t="shared" si="268"/>
        <v>0</v>
      </c>
      <c r="J246" s="229">
        <f t="shared" si="268"/>
        <v>0</v>
      </c>
      <c r="K246" s="229">
        <f t="shared" si="268"/>
        <v>0</v>
      </c>
      <c r="L246" s="229">
        <f t="shared" si="268"/>
        <v>0</v>
      </c>
      <c r="M246" s="229">
        <f t="shared" si="268"/>
        <v>0</v>
      </c>
      <c r="N246" s="229">
        <f t="shared" si="268"/>
        <v>0</v>
      </c>
      <c r="O246" s="229">
        <f t="shared" si="268"/>
        <v>0</v>
      </c>
      <c r="P246" s="229">
        <f t="shared" si="268"/>
        <v>0</v>
      </c>
      <c r="Q246" s="229">
        <f t="shared" si="268"/>
        <v>0</v>
      </c>
      <c r="R246" s="229">
        <f t="shared" si="268"/>
        <v>0</v>
      </c>
      <c r="S246" s="229">
        <f t="shared" si="268"/>
        <v>0</v>
      </c>
      <c r="T246" s="229">
        <f t="shared" si="268"/>
        <v>0</v>
      </c>
      <c r="U246" s="229">
        <f t="shared" si="268"/>
        <v>0</v>
      </c>
      <c r="V246" s="229">
        <f t="shared" si="268"/>
        <v>0</v>
      </c>
      <c r="W246" s="229">
        <f t="shared" si="270"/>
        <v>0</v>
      </c>
      <c r="X246" s="229">
        <f t="shared" si="270"/>
        <v>0</v>
      </c>
      <c r="Y246" s="229">
        <f t="shared" si="270"/>
        <v>0</v>
      </c>
      <c r="Z246" s="229">
        <f t="shared" si="270"/>
        <v>0</v>
      </c>
      <c r="AA246" s="229">
        <f t="shared" si="270"/>
        <v>0</v>
      </c>
      <c r="AB246" s="229">
        <f t="shared" si="270"/>
        <v>0</v>
      </c>
      <c r="AC246" s="229">
        <f t="shared" si="270"/>
        <v>0</v>
      </c>
      <c r="AD246" s="229">
        <f t="shared" si="270"/>
        <v>0</v>
      </c>
      <c r="AE246" s="229">
        <f t="shared" si="270"/>
        <v>0</v>
      </c>
      <c r="AF246" s="229">
        <f t="shared" si="270"/>
        <v>0</v>
      </c>
      <c r="AG246" s="229">
        <f t="shared" si="270"/>
        <v>0</v>
      </c>
      <c r="AH246" s="229">
        <f t="shared" si="270"/>
        <v>0</v>
      </c>
      <c r="AI246" s="229">
        <f t="shared" si="270"/>
        <v>0</v>
      </c>
      <c r="AJ246" s="229">
        <f t="shared" si="270"/>
        <v>0</v>
      </c>
      <c r="AK246" s="229">
        <f t="shared" si="270"/>
        <v>0</v>
      </c>
      <c r="AL246" s="229">
        <f t="shared" si="270"/>
        <v>0</v>
      </c>
      <c r="AM246" s="229">
        <f t="shared" si="270"/>
        <v>0</v>
      </c>
      <c r="AN246" s="229">
        <f t="shared" si="270"/>
        <v>0</v>
      </c>
      <c r="AO246" s="229">
        <f t="shared" si="265"/>
        <v>0</v>
      </c>
      <c r="AP246" s="229">
        <f t="shared" si="265"/>
        <v>0</v>
      </c>
      <c r="AQ246" s="229">
        <f t="shared" si="265"/>
        <v>0</v>
      </c>
      <c r="AR246" s="229">
        <f t="shared" si="265"/>
        <v>0</v>
      </c>
      <c r="AS246" s="229">
        <f t="shared" si="265"/>
        <v>0</v>
      </c>
      <c r="AT246" s="229">
        <f t="shared" si="265"/>
        <v>0</v>
      </c>
      <c r="AU246" s="229">
        <f t="shared" si="265"/>
        <v>0</v>
      </c>
      <c r="AV246" s="229">
        <f t="shared" si="265"/>
        <v>0</v>
      </c>
      <c r="AW246" s="229">
        <f t="shared" si="265"/>
        <v>0</v>
      </c>
      <c r="AX246" s="229">
        <f t="shared" si="265"/>
        <v>0</v>
      </c>
      <c r="AY246" s="229">
        <f t="shared" si="265"/>
        <v>0</v>
      </c>
      <c r="AZ246" s="229">
        <f t="shared" si="265"/>
        <v>0</v>
      </c>
      <c r="BA246" s="229">
        <f t="shared" si="265"/>
        <v>0</v>
      </c>
      <c r="BB246" s="229">
        <f t="shared" si="265"/>
        <v>0</v>
      </c>
      <c r="BC246" s="229">
        <f t="shared" si="265"/>
        <v>0</v>
      </c>
      <c r="BD246" s="229">
        <f t="shared" si="265"/>
        <v>0</v>
      </c>
      <c r="BE246" s="229">
        <f t="shared" si="265"/>
        <v>0</v>
      </c>
      <c r="BF246" s="229">
        <f t="shared" si="265"/>
        <v>0</v>
      </c>
      <c r="BG246" s="229">
        <f t="shared" si="265"/>
        <v>0</v>
      </c>
      <c r="BH246" s="229">
        <f t="shared" si="265"/>
        <v>0</v>
      </c>
      <c r="BI246" s="229">
        <f t="shared" si="265"/>
        <v>0</v>
      </c>
      <c r="BJ246" s="229">
        <f t="shared" si="265"/>
        <v>0</v>
      </c>
      <c r="BK246" s="229">
        <f t="shared" si="265"/>
        <v>0</v>
      </c>
      <c r="BL246" s="229">
        <f t="shared" si="265"/>
        <v>0</v>
      </c>
      <c r="BM246" s="229">
        <f t="shared" si="265"/>
        <v>0</v>
      </c>
      <c r="BN246" s="229">
        <f t="shared" si="265"/>
        <v>0</v>
      </c>
      <c r="BO246" s="229">
        <f t="shared" si="265"/>
        <v>0</v>
      </c>
      <c r="BP246" s="229">
        <f t="shared" si="265"/>
        <v>0</v>
      </c>
      <c r="BQ246" s="229">
        <f t="shared" si="265"/>
        <v>0</v>
      </c>
      <c r="BR246" s="229">
        <f t="shared" si="265"/>
        <v>0</v>
      </c>
      <c r="BS246" s="229">
        <f t="shared" si="265"/>
        <v>0</v>
      </c>
      <c r="BT246" s="229">
        <f t="shared" ref="AO246:BZ247" si="271">IF($D246=BT$9,$E246*$G$3/2,IF(AND($C246+$E$3&gt;BT$8,BT$9&gt;$D246),$E246*$G$3,0))</f>
        <v>0</v>
      </c>
      <c r="BU246" s="229">
        <f t="shared" si="271"/>
        <v>0</v>
      </c>
      <c r="BV246" s="229">
        <f t="shared" si="271"/>
        <v>0</v>
      </c>
      <c r="BW246" s="229">
        <f t="shared" si="271"/>
        <v>0</v>
      </c>
      <c r="BX246" s="229">
        <f t="shared" si="271"/>
        <v>0</v>
      </c>
      <c r="BY246" s="229">
        <f t="shared" si="271"/>
        <v>0</v>
      </c>
      <c r="BZ246" s="229">
        <f t="shared" si="271"/>
        <v>0</v>
      </c>
    </row>
    <row r="247" spans="1:78" s="310" customFormat="1" x14ac:dyDescent="0.2">
      <c r="A247" s="310" t="str">
        <f t="shared" si="266"/>
        <v>Roll-in 2</v>
      </c>
      <c r="B247" s="307">
        <f t="shared" si="266"/>
        <v>1</v>
      </c>
      <c r="C247" s="7">
        <f t="shared" si="269"/>
        <v>9</v>
      </c>
      <c r="D247" s="165">
        <f t="shared" si="267"/>
        <v>43738</v>
      </c>
      <c r="E247" s="68"/>
      <c r="F247" s="77"/>
      <c r="G247" s="229">
        <f t="shared" si="268"/>
        <v>0</v>
      </c>
      <c r="H247" s="229">
        <f t="shared" si="268"/>
        <v>0</v>
      </c>
      <c r="I247" s="229">
        <f t="shared" si="268"/>
        <v>0</v>
      </c>
      <c r="J247" s="229">
        <f t="shared" si="268"/>
        <v>0</v>
      </c>
      <c r="K247" s="229">
        <f t="shared" si="268"/>
        <v>0</v>
      </c>
      <c r="L247" s="229">
        <f t="shared" si="268"/>
        <v>0</v>
      </c>
      <c r="M247" s="229">
        <f t="shared" si="268"/>
        <v>0</v>
      </c>
      <c r="N247" s="229">
        <f t="shared" si="268"/>
        <v>0</v>
      </c>
      <c r="O247" s="229">
        <f t="shared" si="268"/>
        <v>0</v>
      </c>
      <c r="P247" s="229">
        <f t="shared" si="268"/>
        <v>0</v>
      </c>
      <c r="Q247" s="229">
        <f t="shared" si="268"/>
        <v>0</v>
      </c>
      <c r="R247" s="229">
        <f t="shared" si="268"/>
        <v>0</v>
      </c>
      <c r="S247" s="229">
        <f t="shared" si="268"/>
        <v>0</v>
      </c>
      <c r="T247" s="229">
        <f t="shared" si="268"/>
        <v>0</v>
      </c>
      <c r="U247" s="229">
        <f t="shared" si="268"/>
        <v>0</v>
      </c>
      <c r="V247" s="229">
        <f t="shared" si="268"/>
        <v>0</v>
      </c>
      <c r="W247" s="229">
        <f t="shared" si="270"/>
        <v>0</v>
      </c>
      <c r="X247" s="229">
        <f t="shared" si="270"/>
        <v>0</v>
      </c>
      <c r="Y247" s="229">
        <f t="shared" si="270"/>
        <v>0</v>
      </c>
      <c r="Z247" s="229">
        <f t="shared" si="270"/>
        <v>0</v>
      </c>
      <c r="AA247" s="229">
        <f t="shared" si="270"/>
        <v>0</v>
      </c>
      <c r="AB247" s="229">
        <f t="shared" si="270"/>
        <v>0</v>
      </c>
      <c r="AC247" s="229">
        <f t="shared" si="270"/>
        <v>0</v>
      </c>
      <c r="AD247" s="229">
        <f t="shared" si="270"/>
        <v>0</v>
      </c>
      <c r="AE247" s="229">
        <f t="shared" si="270"/>
        <v>0</v>
      </c>
      <c r="AF247" s="229">
        <f t="shared" si="270"/>
        <v>0</v>
      </c>
      <c r="AG247" s="229">
        <f t="shared" si="270"/>
        <v>0</v>
      </c>
      <c r="AH247" s="229">
        <f t="shared" si="270"/>
        <v>0</v>
      </c>
      <c r="AI247" s="229">
        <f t="shared" si="270"/>
        <v>0</v>
      </c>
      <c r="AJ247" s="229">
        <f t="shared" si="270"/>
        <v>0</v>
      </c>
      <c r="AK247" s="229">
        <f t="shared" si="270"/>
        <v>0</v>
      </c>
      <c r="AL247" s="229">
        <f t="shared" si="270"/>
        <v>0</v>
      </c>
      <c r="AM247" s="229">
        <f t="shared" si="270"/>
        <v>0</v>
      </c>
      <c r="AN247" s="229">
        <f t="shared" si="270"/>
        <v>0</v>
      </c>
      <c r="AO247" s="229">
        <f t="shared" si="271"/>
        <v>0</v>
      </c>
      <c r="AP247" s="229">
        <f t="shared" si="271"/>
        <v>0</v>
      </c>
      <c r="AQ247" s="229">
        <f t="shared" si="271"/>
        <v>0</v>
      </c>
      <c r="AR247" s="229">
        <f t="shared" si="271"/>
        <v>0</v>
      </c>
      <c r="AS247" s="229">
        <f t="shared" si="271"/>
        <v>0</v>
      </c>
      <c r="AT247" s="229">
        <f t="shared" si="271"/>
        <v>0</v>
      </c>
      <c r="AU247" s="229">
        <f t="shared" si="271"/>
        <v>0</v>
      </c>
      <c r="AV247" s="229">
        <f t="shared" si="271"/>
        <v>0</v>
      </c>
      <c r="AW247" s="229">
        <f t="shared" si="271"/>
        <v>0</v>
      </c>
      <c r="AX247" s="229">
        <f t="shared" si="271"/>
        <v>0</v>
      </c>
      <c r="AY247" s="229">
        <f t="shared" si="271"/>
        <v>0</v>
      </c>
      <c r="AZ247" s="229">
        <f t="shared" si="271"/>
        <v>0</v>
      </c>
      <c r="BA247" s="229">
        <f t="shared" si="271"/>
        <v>0</v>
      </c>
      <c r="BB247" s="229">
        <f t="shared" si="271"/>
        <v>0</v>
      </c>
      <c r="BC247" s="229">
        <f t="shared" si="271"/>
        <v>0</v>
      </c>
      <c r="BD247" s="229">
        <f t="shared" si="271"/>
        <v>0</v>
      </c>
      <c r="BE247" s="229">
        <f t="shared" si="271"/>
        <v>0</v>
      </c>
      <c r="BF247" s="229">
        <f t="shared" si="271"/>
        <v>0</v>
      </c>
      <c r="BG247" s="229">
        <f t="shared" si="271"/>
        <v>0</v>
      </c>
      <c r="BH247" s="229">
        <f t="shared" si="271"/>
        <v>0</v>
      </c>
      <c r="BI247" s="229">
        <f t="shared" si="271"/>
        <v>0</v>
      </c>
      <c r="BJ247" s="229">
        <f t="shared" si="271"/>
        <v>0</v>
      </c>
      <c r="BK247" s="229">
        <f t="shared" si="271"/>
        <v>0</v>
      </c>
      <c r="BL247" s="229">
        <f t="shared" si="271"/>
        <v>0</v>
      </c>
      <c r="BM247" s="229">
        <f t="shared" si="271"/>
        <v>0</v>
      </c>
      <c r="BN247" s="229">
        <f t="shared" si="271"/>
        <v>0</v>
      </c>
      <c r="BO247" s="229">
        <f t="shared" si="271"/>
        <v>0</v>
      </c>
      <c r="BP247" s="229">
        <f t="shared" si="271"/>
        <v>0</v>
      </c>
      <c r="BQ247" s="229">
        <f t="shared" si="271"/>
        <v>0</v>
      </c>
      <c r="BR247" s="229">
        <f t="shared" si="271"/>
        <v>0</v>
      </c>
      <c r="BS247" s="229">
        <f t="shared" si="271"/>
        <v>0</v>
      </c>
      <c r="BT247" s="229">
        <f t="shared" si="271"/>
        <v>0</v>
      </c>
      <c r="BU247" s="229">
        <f t="shared" si="271"/>
        <v>0</v>
      </c>
      <c r="BV247" s="229">
        <f t="shared" si="271"/>
        <v>0</v>
      </c>
      <c r="BW247" s="229">
        <f t="shared" si="271"/>
        <v>0</v>
      </c>
      <c r="BX247" s="229">
        <f t="shared" si="271"/>
        <v>0</v>
      </c>
      <c r="BY247" s="229">
        <f t="shared" si="271"/>
        <v>0</v>
      </c>
      <c r="BZ247" s="229">
        <f t="shared" si="271"/>
        <v>0</v>
      </c>
    </row>
    <row r="248" spans="1:78" s="310" customFormat="1" x14ac:dyDescent="0.2">
      <c r="A248" s="310" t="str">
        <f t="shared" si="266"/>
        <v>Roll-in 2</v>
      </c>
      <c r="B248" s="307">
        <f t="shared" si="266"/>
        <v>1</v>
      </c>
      <c r="C248" s="7">
        <f t="shared" si="269"/>
        <v>10</v>
      </c>
      <c r="D248" s="165">
        <f t="shared" si="267"/>
        <v>43769</v>
      </c>
      <c r="E248" s="68"/>
      <c r="F248" s="77"/>
      <c r="G248" s="229">
        <f t="shared" si="268"/>
        <v>0</v>
      </c>
      <c r="H248" s="229">
        <f t="shared" si="268"/>
        <v>0</v>
      </c>
      <c r="I248" s="229">
        <f t="shared" si="268"/>
        <v>0</v>
      </c>
      <c r="J248" s="229">
        <f t="shared" si="268"/>
        <v>0</v>
      </c>
      <c r="K248" s="229">
        <f t="shared" si="268"/>
        <v>0</v>
      </c>
      <c r="L248" s="229">
        <f t="shared" si="268"/>
        <v>0</v>
      </c>
      <c r="M248" s="229">
        <f t="shared" si="268"/>
        <v>0</v>
      </c>
      <c r="N248" s="229">
        <f t="shared" si="268"/>
        <v>0</v>
      </c>
      <c r="O248" s="229">
        <f t="shared" si="268"/>
        <v>0</v>
      </c>
      <c r="P248" s="229">
        <f t="shared" si="268"/>
        <v>0</v>
      </c>
      <c r="Q248" s="229">
        <f t="shared" si="268"/>
        <v>0</v>
      </c>
      <c r="R248" s="229">
        <f t="shared" si="268"/>
        <v>0</v>
      </c>
      <c r="S248" s="229">
        <f t="shared" si="268"/>
        <v>0</v>
      </c>
      <c r="T248" s="229">
        <f t="shared" si="268"/>
        <v>0</v>
      </c>
      <c r="U248" s="229">
        <f t="shared" si="268"/>
        <v>0</v>
      </c>
      <c r="V248" s="229">
        <f t="shared" si="268"/>
        <v>0</v>
      </c>
      <c r="W248" s="229">
        <f t="shared" si="270"/>
        <v>0</v>
      </c>
      <c r="X248" s="229">
        <f t="shared" si="270"/>
        <v>0</v>
      </c>
      <c r="Y248" s="229">
        <f t="shared" si="270"/>
        <v>0</v>
      </c>
      <c r="Z248" s="229">
        <f t="shared" si="270"/>
        <v>0</v>
      </c>
      <c r="AA248" s="229">
        <f t="shared" si="270"/>
        <v>0</v>
      </c>
      <c r="AB248" s="229">
        <f t="shared" si="270"/>
        <v>0</v>
      </c>
      <c r="AC248" s="229">
        <f t="shared" si="270"/>
        <v>0</v>
      </c>
      <c r="AD248" s="229">
        <f t="shared" si="270"/>
        <v>0</v>
      </c>
      <c r="AE248" s="229">
        <f t="shared" si="270"/>
        <v>0</v>
      </c>
      <c r="AF248" s="229">
        <f t="shared" si="270"/>
        <v>0</v>
      </c>
      <c r="AG248" s="229">
        <f t="shared" ref="AG248:BZ254" si="272">IF($D248=AG$9,$E248*$G$3/2,IF(AND($C248+$E$3&gt;AG$8,AG$9&gt;$D248),$E248*$G$3,0))</f>
        <v>0</v>
      </c>
      <c r="AH248" s="229">
        <f t="shared" si="272"/>
        <v>0</v>
      </c>
      <c r="AI248" s="229">
        <f t="shared" si="272"/>
        <v>0</v>
      </c>
      <c r="AJ248" s="229">
        <f t="shared" si="272"/>
        <v>0</v>
      </c>
      <c r="AK248" s="229">
        <f t="shared" si="272"/>
        <v>0</v>
      </c>
      <c r="AL248" s="229">
        <f t="shared" si="272"/>
        <v>0</v>
      </c>
      <c r="AM248" s="229">
        <f t="shared" si="272"/>
        <v>0</v>
      </c>
      <c r="AN248" s="229">
        <f t="shared" si="272"/>
        <v>0</v>
      </c>
      <c r="AO248" s="229">
        <f t="shared" si="272"/>
        <v>0</v>
      </c>
      <c r="AP248" s="229">
        <f t="shared" si="272"/>
        <v>0</v>
      </c>
      <c r="AQ248" s="229">
        <f t="shared" si="272"/>
        <v>0</v>
      </c>
      <c r="AR248" s="229">
        <f t="shared" si="272"/>
        <v>0</v>
      </c>
      <c r="AS248" s="229">
        <f t="shared" si="272"/>
        <v>0</v>
      </c>
      <c r="AT248" s="229">
        <f t="shared" si="272"/>
        <v>0</v>
      </c>
      <c r="AU248" s="229">
        <f t="shared" si="272"/>
        <v>0</v>
      </c>
      <c r="AV248" s="229">
        <f t="shared" si="272"/>
        <v>0</v>
      </c>
      <c r="AW248" s="229">
        <f t="shared" si="272"/>
        <v>0</v>
      </c>
      <c r="AX248" s="229">
        <f t="shared" si="272"/>
        <v>0</v>
      </c>
      <c r="AY248" s="229">
        <f t="shared" si="272"/>
        <v>0</v>
      </c>
      <c r="AZ248" s="229">
        <f t="shared" si="272"/>
        <v>0</v>
      </c>
      <c r="BA248" s="229">
        <f t="shared" si="272"/>
        <v>0</v>
      </c>
      <c r="BB248" s="229">
        <f t="shared" si="272"/>
        <v>0</v>
      </c>
      <c r="BC248" s="229">
        <f t="shared" si="272"/>
        <v>0</v>
      </c>
      <c r="BD248" s="229">
        <f t="shared" si="272"/>
        <v>0</v>
      </c>
      <c r="BE248" s="229">
        <f t="shared" si="272"/>
        <v>0</v>
      </c>
      <c r="BF248" s="229">
        <f t="shared" si="272"/>
        <v>0</v>
      </c>
      <c r="BG248" s="229">
        <f t="shared" si="272"/>
        <v>0</v>
      </c>
      <c r="BH248" s="229">
        <f t="shared" si="272"/>
        <v>0</v>
      </c>
      <c r="BI248" s="229">
        <f t="shared" si="272"/>
        <v>0</v>
      </c>
      <c r="BJ248" s="229">
        <f t="shared" si="272"/>
        <v>0</v>
      </c>
      <c r="BK248" s="229">
        <f t="shared" si="272"/>
        <v>0</v>
      </c>
      <c r="BL248" s="229">
        <f t="shared" si="272"/>
        <v>0</v>
      </c>
      <c r="BM248" s="229">
        <f t="shared" si="272"/>
        <v>0</v>
      </c>
      <c r="BN248" s="229">
        <f t="shared" si="272"/>
        <v>0</v>
      </c>
      <c r="BO248" s="229">
        <f t="shared" si="272"/>
        <v>0</v>
      </c>
      <c r="BP248" s="229">
        <f t="shared" si="272"/>
        <v>0</v>
      </c>
      <c r="BQ248" s="229">
        <f t="shared" si="272"/>
        <v>0</v>
      </c>
      <c r="BR248" s="229">
        <f t="shared" si="272"/>
        <v>0</v>
      </c>
      <c r="BS248" s="229">
        <f t="shared" si="272"/>
        <v>0</v>
      </c>
      <c r="BT248" s="229">
        <f t="shared" si="272"/>
        <v>0</v>
      </c>
      <c r="BU248" s="229">
        <f t="shared" si="272"/>
        <v>0</v>
      </c>
      <c r="BV248" s="229">
        <f t="shared" si="272"/>
        <v>0</v>
      </c>
      <c r="BW248" s="229">
        <f t="shared" si="272"/>
        <v>0</v>
      </c>
      <c r="BX248" s="229">
        <f t="shared" si="272"/>
        <v>0</v>
      </c>
      <c r="BY248" s="229">
        <f t="shared" si="272"/>
        <v>0</v>
      </c>
      <c r="BZ248" s="229">
        <f t="shared" si="272"/>
        <v>0</v>
      </c>
    </row>
    <row r="249" spans="1:78" s="310" customFormat="1" x14ac:dyDescent="0.2">
      <c r="A249" s="310" t="str">
        <f t="shared" si="266"/>
        <v>Roll-in 2</v>
      </c>
      <c r="B249" s="307">
        <f t="shared" si="266"/>
        <v>1</v>
      </c>
      <c r="C249" s="7">
        <f t="shared" si="269"/>
        <v>11</v>
      </c>
      <c r="D249" s="165">
        <f t="shared" si="267"/>
        <v>43799</v>
      </c>
      <c r="E249" s="68"/>
      <c r="F249" s="77"/>
      <c r="G249" s="229">
        <f t="shared" si="268"/>
        <v>0</v>
      </c>
      <c r="H249" s="229">
        <f t="shared" si="268"/>
        <v>0</v>
      </c>
      <c r="I249" s="229">
        <f t="shared" si="268"/>
        <v>0</v>
      </c>
      <c r="J249" s="229">
        <f t="shared" si="268"/>
        <v>0</v>
      </c>
      <c r="K249" s="229">
        <f t="shared" si="268"/>
        <v>0</v>
      </c>
      <c r="L249" s="229">
        <f t="shared" si="268"/>
        <v>0</v>
      </c>
      <c r="M249" s="229">
        <f t="shared" si="268"/>
        <v>0</v>
      </c>
      <c r="N249" s="229">
        <f t="shared" si="268"/>
        <v>0</v>
      </c>
      <c r="O249" s="229">
        <f t="shared" si="268"/>
        <v>0</v>
      </c>
      <c r="P249" s="229">
        <f t="shared" si="268"/>
        <v>0</v>
      </c>
      <c r="Q249" s="229">
        <f t="shared" si="268"/>
        <v>0</v>
      </c>
      <c r="R249" s="229">
        <f t="shared" si="268"/>
        <v>0</v>
      </c>
      <c r="S249" s="229">
        <f t="shared" si="268"/>
        <v>0</v>
      </c>
      <c r="T249" s="229">
        <f t="shared" si="268"/>
        <v>0</v>
      </c>
      <c r="U249" s="229">
        <f t="shared" si="268"/>
        <v>0</v>
      </c>
      <c r="V249" s="229">
        <f t="shared" si="268"/>
        <v>0</v>
      </c>
      <c r="W249" s="229">
        <f t="shared" ref="W249:AL264" si="273">IF($D249=W$9,$E249*$G$3/2,IF(AND($C249+$E$3&gt;W$8,W$9&gt;$D249),$E249*$G$3,0))</f>
        <v>0</v>
      </c>
      <c r="X249" s="229">
        <f t="shared" si="273"/>
        <v>0</v>
      </c>
      <c r="Y249" s="229">
        <f t="shared" si="273"/>
        <v>0</v>
      </c>
      <c r="Z249" s="229">
        <f t="shared" si="273"/>
        <v>0</v>
      </c>
      <c r="AA249" s="229">
        <f t="shared" si="273"/>
        <v>0</v>
      </c>
      <c r="AB249" s="229">
        <f t="shared" si="273"/>
        <v>0</v>
      </c>
      <c r="AC249" s="229">
        <f t="shared" si="273"/>
        <v>0</v>
      </c>
      <c r="AD249" s="229">
        <f t="shared" si="273"/>
        <v>0</v>
      </c>
      <c r="AE249" s="229">
        <f t="shared" si="273"/>
        <v>0</v>
      </c>
      <c r="AF249" s="229">
        <f t="shared" si="273"/>
        <v>0</v>
      </c>
      <c r="AG249" s="229">
        <f t="shared" si="273"/>
        <v>0</v>
      </c>
      <c r="AH249" s="229">
        <f t="shared" si="273"/>
        <v>0</v>
      </c>
      <c r="AI249" s="229">
        <f t="shared" si="273"/>
        <v>0</v>
      </c>
      <c r="AJ249" s="229">
        <f t="shared" si="273"/>
        <v>0</v>
      </c>
      <c r="AK249" s="229">
        <f t="shared" si="273"/>
        <v>0</v>
      </c>
      <c r="AL249" s="229">
        <f t="shared" si="273"/>
        <v>0</v>
      </c>
      <c r="AM249" s="229">
        <f t="shared" ref="AM249:BB263" si="274">IF($D249=AM$9,$E249*$G$3/2,IF(AND($C249+$E$3&gt;AM$8,AM$9&gt;$D249),$E249*$G$3,0))</f>
        <v>0</v>
      </c>
      <c r="AN249" s="229">
        <f t="shared" si="274"/>
        <v>0</v>
      </c>
      <c r="AO249" s="229">
        <f t="shared" si="274"/>
        <v>0</v>
      </c>
      <c r="AP249" s="229">
        <f t="shared" si="274"/>
        <v>0</v>
      </c>
      <c r="AQ249" s="229">
        <f t="shared" si="274"/>
        <v>0</v>
      </c>
      <c r="AR249" s="229">
        <f t="shared" si="274"/>
        <v>0</v>
      </c>
      <c r="AS249" s="229">
        <f t="shared" si="274"/>
        <v>0</v>
      </c>
      <c r="AT249" s="229">
        <f t="shared" si="274"/>
        <v>0</v>
      </c>
      <c r="AU249" s="229">
        <f t="shared" si="274"/>
        <v>0</v>
      </c>
      <c r="AV249" s="229">
        <f t="shared" si="274"/>
        <v>0</v>
      </c>
      <c r="AW249" s="229">
        <f t="shared" si="274"/>
        <v>0</v>
      </c>
      <c r="AX249" s="229">
        <f t="shared" si="274"/>
        <v>0</v>
      </c>
      <c r="AY249" s="229">
        <f t="shared" si="274"/>
        <v>0</v>
      </c>
      <c r="AZ249" s="229">
        <f t="shared" si="274"/>
        <v>0</v>
      </c>
      <c r="BA249" s="229">
        <f t="shared" si="274"/>
        <v>0</v>
      </c>
      <c r="BB249" s="229">
        <f t="shared" si="274"/>
        <v>0</v>
      </c>
      <c r="BC249" s="229">
        <f t="shared" si="272"/>
        <v>0</v>
      </c>
      <c r="BD249" s="229">
        <f t="shared" si="272"/>
        <v>0</v>
      </c>
      <c r="BE249" s="229">
        <f t="shared" si="272"/>
        <v>0</v>
      </c>
      <c r="BF249" s="229">
        <f t="shared" si="272"/>
        <v>0</v>
      </c>
      <c r="BG249" s="229">
        <f t="shared" si="272"/>
        <v>0</v>
      </c>
      <c r="BH249" s="229">
        <f t="shared" si="272"/>
        <v>0</v>
      </c>
      <c r="BI249" s="229">
        <f t="shared" si="272"/>
        <v>0</v>
      </c>
      <c r="BJ249" s="229">
        <f t="shared" si="272"/>
        <v>0</v>
      </c>
      <c r="BK249" s="229">
        <f t="shared" si="272"/>
        <v>0</v>
      </c>
      <c r="BL249" s="229">
        <f t="shared" si="272"/>
        <v>0</v>
      </c>
      <c r="BM249" s="229">
        <f t="shared" si="272"/>
        <v>0</v>
      </c>
      <c r="BN249" s="229">
        <f t="shared" si="272"/>
        <v>0</v>
      </c>
      <c r="BO249" s="229">
        <f t="shared" si="272"/>
        <v>0</v>
      </c>
      <c r="BP249" s="229">
        <f t="shared" si="272"/>
        <v>0</v>
      </c>
      <c r="BQ249" s="229">
        <f t="shared" si="272"/>
        <v>0</v>
      </c>
      <c r="BR249" s="229">
        <f t="shared" si="272"/>
        <v>0</v>
      </c>
      <c r="BS249" s="229">
        <f t="shared" si="272"/>
        <v>0</v>
      </c>
      <c r="BT249" s="229">
        <f t="shared" si="272"/>
        <v>0</v>
      </c>
      <c r="BU249" s="229">
        <f t="shared" si="272"/>
        <v>0</v>
      </c>
      <c r="BV249" s="229">
        <f t="shared" si="272"/>
        <v>0</v>
      </c>
      <c r="BW249" s="229">
        <f t="shared" si="272"/>
        <v>0</v>
      </c>
      <c r="BX249" s="229">
        <f t="shared" si="272"/>
        <v>0</v>
      </c>
      <c r="BY249" s="229">
        <f t="shared" si="272"/>
        <v>0</v>
      </c>
      <c r="BZ249" s="229">
        <f t="shared" si="272"/>
        <v>0</v>
      </c>
    </row>
    <row r="250" spans="1:78" s="310" customFormat="1" x14ac:dyDescent="0.2">
      <c r="A250" s="310" t="str">
        <f t="shared" si="266"/>
        <v>Roll-in 2</v>
      </c>
      <c r="B250" s="307">
        <f t="shared" si="266"/>
        <v>1</v>
      </c>
      <c r="C250" s="7">
        <f t="shared" si="269"/>
        <v>12</v>
      </c>
      <c r="D250" s="165">
        <f t="shared" si="267"/>
        <v>43830</v>
      </c>
      <c r="E250" s="68"/>
      <c r="F250" s="77"/>
      <c r="G250" s="229">
        <f t="shared" si="268"/>
        <v>0</v>
      </c>
      <c r="H250" s="229">
        <f t="shared" si="268"/>
        <v>0</v>
      </c>
      <c r="I250" s="229">
        <f t="shared" si="268"/>
        <v>0</v>
      </c>
      <c r="J250" s="229">
        <f t="shared" si="268"/>
        <v>0</v>
      </c>
      <c r="K250" s="229">
        <f t="shared" si="268"/>
        <v>0</v>
      </c>
      <c r="L250" s="229">
        <f t="shared" si="268"/>
        <v>0</v>
      </c>
      <c r="M250" s="229">
        <f t="shared" si="268"/>
        <v>0</v>
      </c>
      <c r="N250" s="229">
        <f t="shared" si="268"/>
        <v>0</v>
      </c>
      <c r="O250" s="229">
        <f t="shared" si="268"/>
        <v>0</v>
      </c>
      <c r="P250" s="229">
        <f t="shared" si="268"/>
        <v>0</v>
      </c>
      <c r="Q250" s="229">
        <f t="shared" si="268"/>
        <v>0</v>
      </c>
      <c r="R250" s="229">
        <f t="shared" si="268"/>
        <v>0</v>
      </c>
      <c r="S250" s="229">
        <f t="shared" si="268"/>
        <v>0</v>
      </c>
      <c r="T250" s="229">
        <f t="shared" si="268"/>
        <v>0</v>
      </c>
      <c r="U250" s="229">
        <f t="shared" si="268"/>
        <v>0</v>
      </c>
      <c r="V250" s="229">
        <f t="shared" si="268"/>
        <v>0</v>
      </c>
      <c r="W250" s="229">
        <f t="shared" si="273"/>
        <v>0</v>
      </c>
      <c r="X250" s="229">
        <f t="shared" si="273"/>
        <v>0</v>
      </c>
      <c r="Y250" s="229">
        <f t="shared" si="273"/>
        <v>0</v>
      </c>
      <c r="Z250" s="229">
        <f t="shared" si="273"/>
        <v>0</v>
      </c>
      <c r="AA250" s="229">
        <f t="shared" si="273"/>
        <v>0</v>
      </c>
      <c r="AB250" s="229">
        <f t="shared" si="273"/>
        <v>0</v>
      </c>
      <c r="AC250" s="229">
        <f t="shared" si="273"/>
        <v>0</v>
      </c>
      <c r="AD250" s="229">
        <f t="shared" si="273"/>
        <v>0</v>
      </c>
      <c r="AE250" s="229">
        <f t="shared" si="273"/>
        <v>0</v>
      </c>
      <c r="AF250" s="229">
        <f t="shared" si="273"/>
        <v>0</v>
      </c>
      <c r="AG250" s="229">
        <f t="shared" si="273"/>
        <v>0</v>
      </c>
      <c r="AH250" s="229">
        <f t="shared" si="273"/>
        <v>0</v>
      </c>
      <c r="AI250" s="229">
        <f t="shared" si="273"/>
        <v>0</v>
      </c>
      <c r="AJ250" s="229">
        <f t="shared" si="273"/>
        <v>0</v>
      </c>
      <c r="AK250" s="229">
        <f t="shared" si="273"/>
        <v>0</v>
      </c>
      <c r="AL250" s="229">
        <f t="shared" si="273"/>
        <v>0</v>
      </c>
      <c r="AM250" s="229">
        <f t="shared" si="274"/>
        <v>0</v>
      </c>
      <c r="AN250" s="229">
        <f t="shared" si="274"/>
        <v>0</v>
      </c>
      <c r="AO250" s="229">
        <f t="shared" si="272"/>
        <v>0</v>
      </c>
      <c r="AP250" s="229">
        <f t="shared" si="272"/>
        <v>0</v>
      </c>
      <c r="AQ250" s="229">
        <f t="shared" si="272"/>
        <v>0</v>
      </c>
      <c r="AR250" s="229">
        <f t="shared" si="272"/>
        <v>0</v>
      </c>
      <c r="AS250" s="229">
        <f t="shared" si="272"/>
        <v>0</v>
      </c>
      <c r="AT250" s="229">
        <f t="shared" si="272"/>
        <v>0</v>
      </c>
      <c r="AU250" s="229">
        <f t="shared" si="272"/>
        <v>0</v>
      </c>
      <c r="AV250" s="229">
        <f t="shared" si="272"/>
        <v>0</v>
      </c>
      <c r="AW250" s="229">
        <f t="shared" si="272"/>
        <v>0</v>
      </c>
      <c r="AX250" s="229">
        <f t="shared" si="272"/>
        <v>0</v>
      </c>
      <c r="AY250" s="229">
        <f t="shared" si="272"/>
        <v>0</v>
      </c>
      <c r="AZ250" s="229">
        <f t="shared" si="272"/>
        <v>0</v>
      </c>
      <c r="BA250" s="229">
        <f t="shared" si="272"/>
        <v>0</v>
      </c>
      <c r="BB250" s="229">
        <f t="shared" si="272"/>
        <v>0</v>
      </c>
      <c r="BC250" s="229">
        <f t="shared" si="272"/>
        <v>0</v>
      </c>
      <c r="BD250" s="229">
        <f t="shared" si="272"/>
        <v>0</v>
      </c>
      <c r="BE250" s="229">
        <f t="shared" si="272"/>
        <v>0</v>
      </c>
      <c r="BF250" s="229">
        <f t="shared" si="272"/>
        <v>0</v>
      </c>
      <c r="BG250" s="229">
        <f t="shared" si="272"/>
        <v>0</v>
      </c>
      <c r="BH250" s="229">
        <f t="shared" si="272"/>
        <v>0</v>
      </c>
      <c r="BI250" s="229">
        <f t="shared" si="272"/>
        <v>0</v>
      </c>
      <c r="BJ250" s="229">
        <f t="shared" si="272"/>
        <v>0</v>
      </c>
      <c r="BK250" s="229">
        <f t="shared" si="272"/>
        <v>0</v>
      </c>
      <c r="BL250" s="229">
        <f t="shared" si="272"/>
        <v>0</v>
      </c>
      <c r="BM250" s="229">
        <f t="shared" si="272"/>
        <v>0</v>
      </c>
      <c r="BN250" s="229">
        <f t="shared" si="272"/>
        <v>0</v>
      </c>
      <c r="BO250" s="229">
        <f t="shared" si="272"/>
        <v>0</v>
      </c>
      <c r="BP250" s="229">
        <f t="shared" si="272"/>
        <v>0</v>
      </c>
      <c r="BQ250" s="229">
        <f t="shared" si="272"/>
        <v>0</v>
      </c>
      <c r="BR250" s="229">
        <f t="shared" si="272"/>
        <v>0</v>
      </c>
      <c r="BS250" s="229">
        <f t="shared" si="272"/>
        <v>0</v>
      </c>
      <c r="BT250" s="229">
        <f t="shared" si="272"/>
        <v>0</v>
      </c>
      <c r="BU250" s="229">
        <f t="shared" si="272"/>
        <v>0</v>
      </c>
      <c r="BV250" s="229">
        <f t="shared" si="272"/>
        <v>0</v>
      </c>
      <c r="BW250" s="229">
        <f t="shared" si="272"/>
        <v>0</v>
      </c>
      <c r="BX250" s="229">
        <f t="shared" si="272"/>
        <v>0</v>
      </c>
      <c r="BY250" s="229">
        <f t="shared" si="272"/>
        <v>0</v>
      </c>
      <c r="BZ250" s="229">
        <f t="shared" si="272"/>
        <v>0</v>
      </c>
    </row>
    <row r="251" spans="1:78" s="310" customFormat="1" x14ac:dyDescent="0.2">
      <c r="A251" s="310" t="str">
        <f t="shared" si="266"/>
        <v>Roll-in 2</v>
      </c>
      <c r="B251" s="307">
        <f t="shared" si="266"/>
        <v>1</v>
      </c>
      <c r="C251" s="7">
        <f t="shared" si="269"/>
        <v>13</v>
      </c>
      <c r="D251" s="165">
        <f t="shared" si="267"/>
        <v>43861</v>
      </c>
      <c r="E251" s="68"/>
      <c r="F251" s="77"/>
      <c r="G251" s="229">
        <f t="shared" si="268"/>
        <v>0</v>
      </c>
      <c r="H251" s="229">
        <f t="shared" si="268"/>
        <v>0</v>
      </c>
      <c r="I251" s="229">
        <f t="shared" si="268"/>
        <v>0</v>
      </c>
      <c r="J251" s="229">
        <f t="shared" si="268"/>
        <v>0</v>
      </c>
      <c r="K251" s="229">
        <f t="shared" si="268"/>
        <v>0</v>
      </c>
      <c r="L251" s="229">
        <f t="shared" si="268"/>
        <v>0</v>
      </c>
      <c r="M251" s="229">
        <f t="shared" si="268"/>
        <v>0</v>
      </c>
      <c r="N251" s="229">
        <f t="shared" si="268"/>
        <v>0</v>
      </c>
      <c r="O251" s="229">
        <f t="shared" si="268"/>
        <v>0</v>
      </c>
      <c r="P251" s="229">
        <f t="shared" si="268"/>
        <v>0</v>
      </c>
      <c r="Q251" s="229">
        <f t="shared" si="268"/>
        <v>0</v>
      </c>
      <c r="R251" s="229">
        <f t="shared" si="268"/>
        <v>0</v>
      </c>
      <c r="S251" s="229">
        <f t="shared" si="268"/>
        <v>0</v>
      </c>
      <c r="T251" s="229">
        <f t="shared" si="268"/>
        <v>0</v>
      </c>
      <c r="U251" s="229">
        <f t="shared" si="268"/>
        <v>0</v>
      </c>
      <c r="V251" s="229">
        <f t="shared" si="268"/>
        <v>0</v>
      </c>
      <c r="W251" s="229">
        <f t="shared" si="273"/>
        <v>0</v>
      </c>
      <c r="X251" s="229">
        <f t="shared" si="273"/>
        <v>0</v>
      </c>
      <c r="Y251" s="229">
        <f t="shared" si="273"/>
        <v>0</v>
      </c>
      <c r="Z251" s="229">
        <f t="shared" si="273"/>
        <v>0</v>
      </c>
      <c r="AA251" s="229">
        <f t="shared" si="273"/>
        <v>0</v>
      </c>
      <c r="AB251" s="229">
        <f t="shared" si="273"/>
        <v>0</v>
      </c>
      <c r="AC251" s="229">
        <f t="shared" si="273"/>
        <v>0</v>
      </c>
      <c r="AD251" s="229">
        <f t="shared" si="273"/>
        <v>0</v>
      </c>
      <c r="AE251" s="229">
        <f t="shared" si="273"/>
        <v>0</v>
      </c>
      <c r="AF251" s="229">
        <f t="shared" si="273"/>
        <v>0</v>
      </c>
      <c r="AG251" s="229">
        <f t="shared" si="273"/>
        <v>0</v>
      </c>
      <c r="AH251" s="229">
        <f t="shared" si="273"/>
        <v>0</v>
      </c>
      <c r="AI251" s="229">
        <f t="shared" si="273"/>
        <v>0</v>
      </c>
      <c r="AJ251" s="229">
        <f t="shared" si="273"/>
        <v>0</v>
      </c>
      <c r="AK251" s="229">
        <f t="shared" si="273"/>
        <v>0</v>
      </c>
      <c r="AL251" s="229">
        <f t="shared" si="273"/>
        <v>0</v>
      </c>
      <c r="AM251" s="229">
        <f t="shared" si="274"/>
        <v>0</v>
      </c>
      <c r="AN251" s="229">
        <f t="shared" si="274"/>
        <v>0</v>
      </c>
      <c r="AO251" s="229">
        <f t="shared" si="272"/>
        <v>0</v>
      </c>
      <c r="AP251" s="229">
        <f t="shared" si="272"/>
        <v>0</v>
      </c>
      <c r="AQ251" s="229">
        <f t="shared" si="272"/>
        <v>0</v>
      </c>
      <c r="AR251" s="229">
        <f t="shared" si="272"/>
        <v>0</v>
      </c>
      <c r="AS251" s="229">
        <f t="shared" si="272"/>
        <v>0</v>
      </c>
      <c r="AT251" s="229">
        <f t="shared" si="272"/>
        <v>0</v>
      </c>
      <c r="AU251" s="229">
        <f t="shared" si="272"/>
        <v>0</v>
      </c>
      <c r="AV251" s="229">
        <f t="shared" si="272"/>
        <v>0</v>
      </c>
      <c r="AW251" s="229">
        <f t="shared" si="272"/>
        <v>0</v>
      </c>
      <c r="AX251" s="229">
        <f t="shared" si="272"/>
        <v>0</v>
      </c>
      <c r="AY251" s="229">
        <f t="shared" si="272"/>
        <v>0</v>
      </c>
      <c r="AZ251" s="229">
        <f t="shared" si="272"/>
        <v>0</v>
      </c>
      <c r="BA251" s="229">
        <f t="shared" si="272"/>
        <v>0</v>
      </c>
      <c r="BB251" s="229">
        <f t="shared" si="272"/>
        <v>0</v>
      </c>
      <c r="BC251" s="229">
        <f t="shared" si="272"/>
        <v>0</v>
      </c>
      <c r="BD251" s="229">
        <f t="shared" si="272"/>
        <v>0</v>
      </c>
      <c r="BE251" s="229">
        <f t="shared" si="272"/>
        <v>0</v>
      </c>
      <c r="BF251" s="229">
        <f t="shared" si="272"/>
        <v>0</v>
      </c>
      <c r="BG251" s="229">
        <f t="shared" si="272"/>
        <v>0</v>
      </c>
      <c r="BH251" s="229">
        <f t="shared" si="272"/>
        <v>0</v>
      </c>
      <c r="BI251" s="229">
        <f t="shared" si="272"/>
        <v>0</v>
      </c>
      <c r="BJ251" s="229">
        <f t="shared" si="272"/>
        <v>0</v>
      </c>
      <c r="BK251" s="229">
        <f t="shared" si="272"/>
        <v>0</v>
      </c>
      <c r="BL251" s="229">
        <f t="shared" si="272"/>
        <v>0</v>
      </c>
      <c r="BM251" s="229">
        <f t="shared" si="272"/>
        <v>0</v>
      </c>
      <c r="BN251" s="229">
        <f t="shared" si="272"/>
        <v>0</v>
      </c>
      <c r="BO251" s="229">
        <f t="shared" si="272"/>
        <v>0</v>
      </c>
      <c r="BP251" s="229">
        <f t="shared" si="272"/>
        <v>0</v>
      </c>
      <c r="BQ251" s="229">
        <f t="shared" si="272"/>
        <v>0</v>
      </c>
      <c r="BR251" s="229">
        <f t="shared" si="272"/>
        <v>0</v>
      </c>
      <c r="BS251" s="229">
        <f t="shared" si="272"/>
        <v>0</v>
      </c>
      <c r="BT251" s="229">
        <f t="shared" si="272"/>
        <v>0</v>
      </c>
      <c r="BU251" s="229">
        <f t="shared" si="272"/>
        <v>0</v>
      </c>
      <c r="BV251" s="229">
        <f t="shared" si="272"/>
        <v>0</v>
      </c>
      <c r="BW251" s="229">
        <f t="shared" si="272"/>
        <v>0</v>
      </c>
      <c r="BX251" s="229">
        <f t="shared" si="272"/>
        <v>0</v>
      </c>
      <c r="BY251" s="229">
        <f t="shared" si="272"/>
        <v>0</v>
      </c>
      <c r="BZ251" s="229">
        <f t="shared" si="272"/>
        <v>0</v>
      </c>
    </row>
    <row r="252" spans="1:78" s="310" customFormat="1" x14ac:dyDescent="0.2">
      <c r="A252" s="310" t="str">
        <f t="shared" si="266"/>
        <v>Roll-in 2</v>
      </c>
      <c r="B252" s="307">
        <f t="shared" si="266"/>
        <v>1</v>
      </c>
      <c r="C252" s="7">
        <f t="shared" si="269"/>
        <v>14</v>
      </c>
      <c r="D252" s="165">
        <f t="shared" si="267"/>
        <v>43890</v>
      </c>
      <c r="E252" s="68"/>
      <c r="F252" s="77"/>
      <c r="G252" s="229">
        <f t="shared" si="268"/>
        <v>0</v>
      </c>
      <c r="H252" s="229">
        <f t="shared" si="268"/>
        <v>0</v>
      </c>
      <c r="I252" s="229">
        <f t="shared" si="268"/>
        <v>0</v>
      </c>
      <c r="J252" s="229">
        <f t="shared" si="268"/>
        <v>0</v>
      </c>
      <c r="K252" s="229">
        <f t="shared" si="268"/>
        <v>0</v>
      </c>
      <c r="L252" s="229">
        <f t="shared" si="268"/>
        <v>0</v>
      </c>
      <c r="M252" s="229">
        <f t="shared" si="268"/>
        <v>0</v>
      </c>
      <c r="N252" s="229">
        <f t="shared" si="268"/>
        <v>0</v>
      </c>
      <c r="O252" s="229">
        <f t="shared" si="268"/>
        <v>0</v>
      </c>
      <c r="P252" s="229">
        <f t="shared" si="268"/>
        <v>0</v>
      </c>
      <c r="Q252" s="229">
        <f t="shared" si="268"/>
        <v>0</v>
      </c>
      <c r="R252" s="229">
        <f t="shared" si="268"/>
        <v>0</v>
      </c>
      <c r="S252" s="229">
        <f t="shared" si="268"/>
        <v>0</v>
      </c>
      <c r="T252" s="229">
        <f t="shared" si="268"/>
        <v>0</v>
      </c>
      <c r="U252" s="229">
        <f t="shared" si="268"/>
        <v>0</v>
      </c>
      <c r="V252" s="229">
        <f t="shared" si="268"/>
        <v>0</v>
      </c>
      <c r="W252" s="229">
        <f t="shared" si="273"/>
        <v>0</v>
      </c>
      <c r="X252" s="229">
        <f t="shared" si="273"/>
        <v>0</v>
      </c>
      <c r="Y252" s="229">
        <f t="shared" si="273"/>
        <v>0</v>
      </c>
      <c r="Z252" s="229">
        <f t="shared" si="273"/>
        <v>0</v>
      </c>
      <c r="AA252" s="229">
        <f t="shared" si="273"/>
        <v>0</v>
      </c>
      <c r="AB252" s="229">
        <f t="shared" si="273"/>
        <v>0</v>
      </c>
      <c r="AC252" s="229">
        <f t="shared" si="273"/>
        <v>0</v>
      </c>
      <c r="AD252" s="229">
        <f t="shared" si="273"/>
        <v>0</v>
      </c>
      <c r="AE252" s="229">
        <f t="shared" si="273"/>
        <v>0</v>
      </c>
      <c r="AF252" s="229">
        <f t="shared" si="273"/>
        <v>0</v>
      </c>
      <c r="AG252" s="229">
        <f t="shared" si="273"/>
        <v>0</v>
      </c>
      <c r="AH252" s="229">
        <f t="shared" si="273"/>
        <v>0</v>
      </c>
      <c r="AI252" s="229">
        <f t="shared" si="273"/>
        <v>0</v>
      </c>
      <c r="AJ252" s="229">
        <f t="shared" si="273"/>
        <v>0</v>
      </c>
      <c r="AK252" s="229">
        <f t="shared" si="273"/>
        <v>0</v>
      </c>
      <c r="AL252" s="229">
        <f t="shared" si="273"/>
        <v>0</v>
      </c>
      <c r="AM252" s="229">
        <f t="shared" si="274"/>
        <v>0</v>
      </c>
      <c r="AN252" s="229">
        <f t="shared" si="274"/>
        <v>0</v>
      </c>
      <c r="AO252" s="229">
        <f t="shared" si="272"/>
        <v>0</v>
      </c>
      <c r="AP252" s="229">
        <f t="shared" si="272"/>
        <v>0</v>
      </c>
      <c r="AQ252" s="229">
        <f t="shared" si="272"/>
        <v>0</v>
      </c>
      <c r="AR252" s="229">
        <f t="shared" si="272"/>
        <v>0</v>
      </c>
      <c r="AS252" s="229">
        <f t="shared" si="272"/>
        <v>0</v>
      </c>
      <c r="AT252" s="229">
        <f t="shared" si="272"/>
        <v>0</v>
      </c>
      <c r="AU252" s="229">
        <f t="shared" si="272"/>
        <v>0</v>
      </c>
      <c r="AV252" s="229">
        <f t="shared" si="272"/>
        <v>0</v>
      </c>
      <c r="AW252" s="229">
        <f t="shared" si="272"/>
        <v>0</v>
      </c>
      <c r="AX252" s="229">
        <f t="shared" si="272"/>
        <v>0</v>
      </c>
      <c r="AY252" s="229">
        <f t="shared" si="272"/>
        <v>0</v>
      </c>
      <c r="AZ252" s="229">
        <f t="shared" si="272"/>
        <v>0</v>
      </c>
      <c r="BA252" s="229">
        <f t="shared" si="272"/>
        <v>0</v>
      </c>
      <c r="BB252" s="229">
        <f t="shared" si="272"/>
        <v>0</v>
      </c>
      <c r="BC252" s="229">
        <f t="shared" si="272"/>
        <v>0</v>
      </c>
      <c r="BD252" s="229">
        <f t="shared" si="272"/>
        <v>0</v>
      </c>
      <c r="BE252" s="229">
        <f t="shared" si="272"/>
        <v>0</v>
      </c>
      <c r="BF252" s="229">
        <f t="shared" si="272"/>
        <v>0</v>
      </c>
      <c r="BG252" s="229">
        <f t="shared" si="272"/>
        <v>0</v>
      </c>
      <c r="BH252" s="229">
        <f t="shared" si="272"/>
        <v>0</v>
      </c>
      <c r="BI252" s="229">
        <f t="shared" si="272"/>
        <v>0</v>
      </c>
      <c r="BJ252" s="229">
        <f t="shared" si="272"/>
        <v>0</v>
      </c>
      <c r="BK252" s="229">
        <f t="shared" si="272"/>
        <v>0</v>
      </c>
      <c r="BL252" s="229">
        <f t="shared" si="272"/>
        <v>0</v>
      </c>
      <c r="BM252" s="229">
        <f t="shared" si="272"/>
        <v>0</v>
      </c>
      <c r="BN252" s="229">
        <f t="shared" si="272"/>
        <v>0</v>
      </c>
      <c r="BO252" s="229">
        <f t="shared" si="272"/>
        <v>0</v>
      </c>
      <c r="BP252" s="229">
        <f t="shared" si="272"/>
        <v>0</v>
      </c>
      <c r="BQ252" s="229">
        <f t="shared" si="272"/>
        <v>0</v>
      </c>
      <c r="BR252" s="229">
        <f t="shared" si="272"/>
        <v>0</v>
      </c>
      <c r="BS252" s="229">
        <f t="shared" si="272"/>
        <v>0</v>
      </c>
      <c r="BT252" s="229">
        <f t="shared" si="272"/>
        <v>0</v>
      </c>
      <c r="BU252" s="229">
        <f t="shared" si="272"/>
        <v>0</v>
      </c>
      <c r="BV252" s="229">
        <f t="shared" si="272"/>
        <v>0</v>
      </c>
      <c r="BW252" s="229">
        <f t="shared" si="272"/>
        <v>0</v>
      </c>
      <c r="BX252" s="229">
        <f t="shared" si="272"/>
        <v>0</v>
      </c>
      <c r="BY252" s="229">
        <f t="shared" si="272"/>
        <v>0</v>
      </c>
      <c r="BZ252" s="229">
        <f t="shared" si="272"/>
        <v>0</v>
      </c>
    </row>
    <row r="253" spans="1:78" s="310" customFormat="1" x14ac:dyDescent="0.2">
      <c r="A253" s="310" t="str">
        <f t="shared" si="266"/>
        <v>Roll-in 3</v>
      </c>
      <c r="B253" s="307">
        <f t="shared" si="266"/>
        <v>1</v>
      </c>
      <c r="C253" s="7">
        <f t="shared" si="269"/>
        <v>15</v>
      </c>
      <c r="D253" s="165">
        <f t="shared" si="267"/>
        <v>43921</v>
      </c>
      <c r="E253" s="68"/>
      <c r="F253" s="77"/>
      <c r="G253" s="229">
        <f t="shared" si="268"/>
        <v>0</v>
      </c>
      <c r="H253" s="229">
        <f t="shared" si="268"/>
        <v>0</v>
      </c>
      <c r="I253" s="229">
        <f t="shared" si="268"/>
        <v>0</v>
      </c>
      <c r="J253" s="229">
        <f t="shared" si="268"/>
        <v>0</v>
      </c>
      <c r="K253" s="229">
        <f t="shared" si="268"/>
        <v>0</v>
      </c>
      <c r="L253" s="229">
        <f t="shared" si="268"/>
        <v>0</v>
      </c>
      <c r="M253" s="229">
        <f t="shared" si="268"/>
        <v>0</v>
      </c>
      <c r="N253" s="229">
        <f t="shared" si="268"/>
        <v>0</v>
      </c>
      <c r="O253" s="229">
        <f t="shared" si="268"/>
        <v>0</v>
      </c>
      <c r="P253" s="229">
        <f t="shared" si="268"/>
        <v>0</v>
      </c>
      <c r="Q253" s="229">
        <f t="shared" si="268"/>
        <v>0</v>
      </c>
      <c r="R253" s="229">
        <f t="shared" si="268"/>
        <v>0</v>
      </c>
      <c r="S253" s="229">
        <f t="shared" si="268"/>
        <v>0</v>
      </c>
      <c r="T253" s="229">
        <f t="shared" si="268"/>
        <v>0</v>
      </c>
      <c r="U253" s="229">
        <f t="shared" si="268"/>
        <v>0</v>
      </c>
      <c r="V253" s="229">
        <f t="shared" si="268"/>
        <v>0</v>
      </c>
      <c r="W253" s="229">
        <f t="shared" si="273"/>
        <v>0</v>
      </c>
      <c r="X253" s="229">
        <f t="shared" si="273"/>
        <v>0</v>
      </c>
      <c r="Y253" s="229">
        <f t="shared" si="273"/>
        <v>0</v>
      </c>
      <c r="Z253" s="229">
        <f t="shared" si="273"/>
        <v>0</v>
      </c>
      <c r="AA253" s="229">
        <f t="shared" si="273"/>
        <v>0</v>
      </c>
      <c r="AB253" s="229">
        <f t="shared" si="273"/>
        <v>0</v>
      </c>
      <c r="AC253" s="229">
        <f t="shared" si="273"/>
        <v>0</v>
      </c>
      <c r="AD253" s="229">
        <f t="shared" si="273"/>
        <v>0</v>
      </c>
      <c r="AE253" s="229">
        <f t="shared" si="273"/>
        <v>0</v>
      </c>
      <c r="AF253" s="229">
        <f t="shared" si="273"/>
        <v>0</v>
      </c>
      <c r="AG253" s="229">
        <f t="shared" si="273"/>
        <v>0</v>
      </c>
      <c r="AH253" s="229">
        <f t="shared" si="273"/>
        <v>0</v>
      </c>
      <c r="AI253" s="229">
        <f t="shared" si="273"/>
        <v>0</v>
      </c>
      <c r="AJ253" s="229">
        <f t="shared" si="273"/>
        <v>0</v>
      </c>
      <c r="AK253" s="229">
        <f t="shared" si="273"/>
        <v>0</v>
      </c>
      <c r="AL253" s="229">
        <f t="shared" si="273"/>
        <v>0</v>
      </c>
      <c r="AM253" s="229">
        <f t="shared" si="274"/>
        <v>0</v>
      </c>
      <c r="AN253" s="229">
        <f t="shared" si="274"/>
        <v>0</v>
      </c>
      <c r="AO253" s="229">
        <f t="shared" si="272"/>
        <v>0</v>
      </c>
      <c r="AP253" s="229">
        <f t="shared" si="272"/>
        <v>0</v>
      </c>
      <c r="AQ253" s="229">
        <f t="shared" si="272"/>
        <v>0</v>
      </c>
      <c r="AR253" s="229">
        <f t="shared" si="272"/>
        <v>0</v>
      </c>
      <c r="AS253" s="229">
        <f t="shared" si="272"/>
        <v>0</v>
      </c>
      <c r="AT253" s="229">
        <f t="shared" si="272"/>
        <v>0</v>
      </c>
      <c r="AU253" s="229">
        <f t="shared" si="272"/>
        <v>0</v>
      </c>
      <c r="AV253" s="229">
        <f t="shared" si="272"/>
        <v>0</v>
      </c>
      <c r="AW253" s="229">
        <f t="shared" si="272"/>
        <v>0</v>
      </c>
      <c r="AX253" s="229">
        <f t="shared" si="272"/>
        <v>0</v>
      </c>
      <c r="AY253" s="229">
        <f t="shared" si="272"/>
        <v>0</v>
      </c>
      <c r="AZ253" s="229">
        <f t="shared" si="272"/>
        <v>0</v>
      </c>
      <c r="BA253" s="229">
        <f t="shared" si="272"/>
        <v>0</v>
      </c>
      <c r="BB253" s="229">
        <f t="shared" si="272"/>
        <v>0</v>
      </c>
      <c r="BC253" s="229">
        <f t="shared" si="272"/>
        <v>0</v>
      </c>
      <c r="BD253" s="229">
        <f t="shared" si="272"/>
        <v>0</v>
      </c>
      <c r="BE253" s="229">
        <f t="shared" si="272"/>
        <v>0</v>
      </c>
      <c r="BF253" s="229">
        <f t="shared" si="272"/>
        <v>0</v>
      </c>
      <c r="BG253" s="229">
        <f t="shared" si="272"/>
        <v>0</v>
      </c>
      <c r="BH253" s="229">
        <f t="shared" si="272"/>
        <v>0</v>
      </c>
      <c r="BI253" s="229">
        <f t="shared" si="272"/>
        <v>0</v>
      </c>
      <c r="BJ253" s="229">
        <f t="shared" si="272"/>
        <v>0</v>
      </c>
      <c r="BK253" s="229">
        <f t="shared" si="272"/>
        <v>0</v>
      </c>
      <c r="BL253" s="229">
        <f t="shared" si="272"/>
        <v>0</v>
      </c>
      <c r="BM253" s="229">
        <f t="shared" si="272"/>
        <v>0</v>
      </c>
      <c r="BN253" s="229">
        <f t="shared" si="272"/>
        <v>0</v>
      </c>
      <c r="BO253" s="229">
        <f t="shared" si="272"/>
        <v>0</v>
      </c>
      <c r="BP253" s="229">
        <f t="shared" si="272"/>
        <v>0</v>
      </c>
      <c r="BQ253" s="229">
        <f t="shared" si="272"/>
        <v>0</v>
      </c>
      <c r="BR253" s="229">
        <f t="shared" si="272"/>
        <v>0</v>
      </c>
      <c r="BS253" s="229">
        <f t="shared" si="272"/>
        <v>0</v>
      </c>
      <c r="BT253" s="229">
        <f t="shared" si="272"/>
        <v>0</v>
      </c>
      <c r="BU253" s="229">
        <f t="shared" si="272"/>
        <v>0</v>
      </c>
      <c r="BV253" s="229">
        <f t="shared" si="272"/>
        <v>0</v>
      </c>
      <c r="BW253" s="229">
        <f t="shared" si="272"/>
        <v>0</v>
      </c>
      <c r="BX253" s="229">
        <f t="shared" si="272"/>
        <v>0</v>
      </c>
      <c r="BY253" s="229">
        <f t="shared" si="272"/>
        <v>0</v>
      </c>
      <c r="BZ253" s="229">
        <f t="shared" si="272"/>
        <v>0</v>
      </c>
    </row>
    <row r="254" spans="1:78" s="310" customFormat="1" x14ac:dyDescent="0.2">
      <c r="A254" s="310" t="str">
        <f t="shared" si="266"/>
        <v>Roll-in 3</v>
      </c>
      <c r="B254" s="307">
        <f t="shared" si="266"/>
        <v>1</v>
      </c>
      <c r="C254" s="7">
        <f t="shared" si="269"/>
        <v>16</v>
      </c>
      <c r="D254" s="165">
        <f t="shared" si="267"/>
        <v>43951</v>
      </c>
      <c r="E254" s="68"/>
      <c r="F254" s="77"/>
      <c r="G254" s="229">
        <f t="shared" si="268"/>
        <v>0</v>
      </c>
      <c r="H254" s="229">
        <f t="shared" si="268"/>
        <v>0</v>
      </c>
      <c r="I254" s="229">
        <f t="shared" si="268"/>
        <v>0</v>
      </c>
      <c r="J254" s="229">
        <f t="shared" si="268"/>
        <v>0</v>
      </c>
      <c r="K254" s="229">
        <f t="shared" si="268"/>
        <v>0</v>
      </c>
      <c r="L254" s="229">
        <f t="shared" si="268"/>
        <v>0</v>
      </c>
      <c r="M254" s="229">
        <f t="shared" si="268"/>
        <v>0</v>
      </c>
      <c r="N254" s="229">
        <f t="shared" si="268"/>
        <v>0</v>
      </c>
      <c r="O254" s="229">
        <f t="shared" si="268"/>
        <v>0</v>
      </c>
      <c r="P254" s="229">
        <f t="shared" si="268"/>
        <v>0</v>
      </c>
      <c r="Q254" s="229">
        <f t="shared" si="268"/>
        <v>0</v>
      </c>
      <c r="R254" s="229">
        <f t="shared" si="268"/>
        <v>0</v>
      </c>
      <c r="S254" s="229">
        <f t="shared" si="268"/>
        <v>0</v>
      </c>
      <c r="T254" s="229">
        <f t="shared" si="268"/>
        <v>0</v>
      </c>
      <c r="U254" s="229">
        <f t="shared" si="268"/>
        <v>0</v>
      </c>
      <c r="V254" s="229">
        <f t="shared" si="268"/>
        <v>0</v>
      </c>
      <c r="W254" s="229">
        <f t="shared" si="273"/>
        <v>0</v>
      </c>
      <c r="X254" s="229">
        <f t="shared" si="273"/>
        <v>0</v>
      </c>
      <c r="Y254" s="229">
        <f t="shared" si="273"/>
        <v>0</v>
      </c>
      <c r="Z254" s="229">
        <f t="shared" si="273"/>
        <v>0</v>
      </c>
      <c r="AA254" s="229">
        <f t="shared" si="273"/>
        <v>0</v>
      </c>
      <c r="AB254" s="229">
        <f t="shared" si="273"/>
        <v>0</v>
      </c>
      <c r="AC254" s="229">
        <f t="shared" si="273"/>
        <v>0</v>
      </c>
      <c r="AD254" s="229">
        <f t="shared" si="273"/>
        <v>0</v>
      </c>
      <c r="AE254" s="229">
        <f t="shared" si="273"/>
        <v>0</v>
      </c>
      <c r="AF254" s="229">
        <f t="shared" si="273"/>
        <v>0</v>
      </c>
      <c r="AG254" s="229">
        <f t="shared" si="273"/>
        <v>0</v>
      </c>
      <c r="AH254" s="229">
        <f t="shared" si="273"/>
        <v>0</v>
      </c>
      <c r="AI254" s="229">
        <f t="shared" si="273"/>
        <v>0</v>
      </c>
      <c r="AJ254" s="229">
        <f t="shared" si="273"/>
        <v>0</v>
      </c>
      <c r="AK254" s="229">
        <f t="shared" si="273"/>
        <v>0</v>
      </c>
      <c r="AL254" s="229">
        <f t="shared" si="273"/>
        <v>0</v>
      </c>
      <c r="AM254" s="229">
        <f t="shared" si="274"/>
        <v>0</v>
      </c>
      <c r="AN254" s="229">
        <f t="shared" si="274"/>
        <v>0</v>
      </c>
      <c r="AO254" s="229">
        <f t="shared" si="272"/>
        <v>0</v>
      </c>
      <c r="AP254" s="229">
        <f t="shared" si="272"/>
        <v>0</v>
      </c>
      <c r="AQ254" s="229">
        <f t="shared" si="272"/>
        <v>0</v>
      </c>
      <c r="AR254" s="229">
        <f t="shared" si="272"/>
        <v>0</v>
      </c>
      <c r="AS254" s="229">
        <f t="shared" si="272"/>
        <v>0</v>
      </c>
      <c r="AT254" s="229">
        <f t="shared" si="272"/>
        <v>0</v>
      </c>
      <c r="AU254" s="229">
        <f t="shared" si="272"/>
        <v>0</v>
      </c>
      <c r="AV254" s="229">
        <f t="shared" si="272"/>
        <v>0</v>
      </c>
      <c r="AW254" s="229">
        <f t="shared" si="272"/>
        <v>0</v>
      </c>
      <c r="AX254" s="229">
        <f t="shared" si="272"/>
        <v>0</v>
      </c>
      <c r="AY254" s="229">
        <f t="shared" si="272"/>
        <v>0</v>
      </c>
      <c r="AZ254" s="229">
        <f t="shared" si="272"/>
        <v>0</v>
      </c>
      <c r="BA254" s="229">
        <f t="shared" si="272"/>
        <v>0</v>
      </c>
      <c r="BB254" s="229">
        <f t="shared" si="272"/>
        <v>0</v>
      </c>
      <c r="BC254" s="229">
        <f t="shared" si="272"/>
        <v>0</v>
      </c>
      <c r="BD254" s="229">
        <f t="shared" si="272"/>
        <v>0</v>
      </c>
      <c r="BE254" s="229">
        <f t="shared" si="272"/>
        <v>0</v>
      </c>
      <c r="BF254" s="229">
        <f t="shared" si="272"/>
        <v>0</v>
      </c>
      <c r="BG254" s="229">
        <f t="shared" si="272"/>
        <v>0</v>
      </c>
      <c r="BH254" s="229">
        <f t="shared" si="272"/>
        <v>0</v>
      </c>
      <c r="BI254" s="229">
        <f t="shared" si="272"/>
        <v>0</v>
      </c>
      <c r="BJ254" s="229">
        <f t="shared" si="272"/>
        <v>0</v>
      </c>
      <c r="BK254" s="229">
        <f t="shared" si="272"/>
        <v>0</v>
      </c>
      <c r="BL254" s="229">
        <f t="shared" si="272"/>
        <v>0</v>
      </c>
      <c r="BM254" s="229">
        <f t="shared" si="272"/>
        <v>0</v>
      </c>
      <c r="BN254" s="229">
        <f t="shared" ref="AO254:BZ261" si="275">IF($D254=BN$9,$E254*$G$3/2,IF(AND($C254+$E$3&gt;BN$8,BN$9&gt;$D254),$E254*$G$3,0))</f>
        <v>0</v>
      </c>
      <c r="BO254" s="229">
        <f t="shared" si="275"/>
        <v>0</v>
      </c>
      <c r="BP254" s="229">
        <f t="shared" si="275"/>
        <v>0</v>
      </c>
      <c r="BQ254" s="229">
        <f t="shared" si="275"/>
        <v>0</v>
      </c>
      <c r="BR254" s="229">
        <f t="shared" si="275"/>
        <v>0</v>
      </c>
      <c r="BS254" s="229">
        <f t="shared" si="275"/>
        <v>0</v>
      </c>
      <c r="BT254" s="229">
        <f t="shared" si="275"/>
        <v>0</v>
      </c>
      <c r="BU254" s="229">
        <f t="shared" si="275"/>
        <v>0</v>
      </c>
      <c r="BV254" s="229">
        <f t="shared" si="275"/>
        <v>0</v>
      </c>
      <c r="BW254" s="229">
        <f t="shared" si="275"/>
        <v>0</v>
      </c>
      <c r="BX254" s="229">
        <f t="shared" si="275"/>
        <v>0</v>
      </c>
      <c r="BY254" s="229">
        <f t="shared" si="275"/>
        <v>0</v>
      </c>
      <c r="BZ254" s="229">
        <f t="shared" si="275"/>
        <v>0</v>
      </c>
    </row>
    <row r="255" spans="1:78" s="310" customFormat="1" x14ac:dyDescent="0.2">
      <c r="A255" s="310" t="str">
        <f t="shared" si="266"/>
        <v>Roll-in 3</v>
      </c>
      <c r="B255" s="307">
        <f t="shared" si="266"/>
        <v>1</v>
      </c>
      <c r="C255" s="7">
        <f t="shared" si="269"/>
        <v>17</v>
      </c>
      <c r="D255" s="165">
        <f t="shared" si="267"/>
        <v>43982</v>
      </c>
      <c r="E255" s="68"/>
      <c r="F255" s="77"/>
      <c r="G255" s="229">
        <f t="shared" si="268"/>
        <v>0</v>
      </c>
      <c r="H255" s="229">
        <f t="shared" si="268"/>
        <v>0</v>
      </c>
      <c r="I255" s="229">
        <f t="shared" si="268"/>
        <v>0</v>
      </c>
      <c r="J255" s="229">
        <f t="shared" si="268"/>
        <v>0</v>
      </c>
      <c r="K255" s="229">
        <f t="shared" si="268"/>
        <v>0</v>
      </c>
      <c r="L255" s="229">
        <f t="shared" si="268"/>
        <v>0</v>
      </c>
      <c r="M255" s="229">
        <f t="shared" si="268"/>
        <v>0</v>
      </c>
      <c r="N255" s="229">
        <f t="shared" si="268"/>
        <v>0</v>
      </c>
      <c r="O255" s="229">
        <f t="shared" si="268"/>
        <v>0</v>
      </c>
      <c r="P255" s="229">
        <f t="shared" si="268"/>
        <v>0</v>
      </c>
      <c r="Q255" s="229">
        <f t="shared" si="268"/>
        <v>0</v>
      </c>
      <c r="R255" s="229">
        <f t="shared" si="268"/>
        <v>0</v>
      </c>
      <c r="S255" s="229">
        <f t="shared" si="268"/>
        <v>0</v>
      </c>
      <c r="T255" s="229">
        <f t="shared" si="268"/>
        <v>0</v>
      </c>
      <c r="U255" s="229">
        <f t="shared" si="268"/>
        <v>0</v>
      </c>
      <c r="V255" s="229">
        <f t="shared" si="268"/>
        <v>0</v>
      </c>
      <c r="W255" s="229">
        <f t="shared" si="273"/>
        <v>0</v>
      </c>
      <c r="X255" s="229">
        <f t="shared" si="273"/>
        <v>0</v>
      </c>
      <c r="Y255" s="229">
        <f t="shared" si="273"/>
        <v>0</v>
      </c>
      <c r="Z255" s="229">
        <f t="shared" si="273"/>
        <v>0</v>
      </c>
      <c r="AA255" s="229">
        <f t="shared" si="273"/>
        <v>0</v>
      </c>
      <c r="AB255" s="229">
        <f t="shared" si="273"/>
        <v>0</v>
      </c>
      <c r="AC255" s="229">
        <f t="shared" si="273"/>
        <v>0</v>
      </c>
      <c r="AD255" s="229">
        <f t="shared" si="273"/>
        <v>0</v>
      </c>
      <c r="AE255" s="229">
        <f t="shared" si="273"/>
        <v>0</v>
      </c>
      <c r="AF255" s="229">
        <f t="shared" si="273"/>
        <v>0</v>
      </c>
      <c r="AG255" s="229">
        <f t="shared" si="273"/>
        <v>0</v>
      </c>
      <c r="AH255" s="229">
        <f t="shared" si="273"/>
        <v>0</v>
      </c>
      <c r="AI255" s="229">
        <f t="shared" si="273"/>
        <v>0</v>
      </c>
      <c r="AJ255" s="229">
        <f t="shared" si="273"/>
        <v>0</v>
      </c>
      <c r="AK255" s="229">
        <f t="shared" si="273"/>
        <v>0</v>
      </c>
      <c r="AL255" s="229">
        <f t="shared" si="273"/>
        <v>0</v>
      </c>
      <c r="AM255" s="229">
        <f t="shared" si="274"/>
        <v>0</v>
      </c>
      <c r="AN255" s="229">
        <f t="shared" si="274"/>
        <v>0</v>
      </c>
      <c r="AO255" s="229">
        <f t="shared" si="275"/>
        <v>0</v>
      </c>
      <c r="AP255" s="229">
        <f t="shared" si="275"/>
        <v>0</v>
      </c>
      <c r="AQ255" s="229">
        <f t="shared" si="275"/>
        <v>0</v>
      </c>
      <c r="AR255" s="229">
        <f t="shared" si="275"/>
        <v>0</v>
      </c>
      <c r="AS255" s="229">
        <f t="shared" si="275"/>
        <v>0</v>
      </c>
      <c r="AT255" s="229">
        <f t="shared" si="275"/>
        <v>0</v>
      </c>
      <c r="AU255" s="229">
        <f t="shared" si="275"/>
        <v>0</v>
      </c>
      <c r="AV255" s="229">
        <f t="shared" si="275"/>
        <v>0</v>
      </c>
      <c r="AW255" s="229">
        <f t="shared" si="275"/>
        <v>0</v>
      </c>
      <c r="AX255" s="229">
        <f t="shared" si="275"/>
        <v>0</v>
      </c>
      <c r="AY255" s="229">
        <f t="shared" si="275"/>
        <v>0</v>
      </c>
      <c r="AZ255" s="229">
        <f t="shared" si="275"/>
        <v>0</v>
      </c>
      <c r="BA255" s="229">
        <f t="shared" si="275"/>
        <v>0</v>
      </c>
      <c r="BB255" s="229">
        <f t="shared" si="275"/>
        <v>0</v>
      </c>
      <c r="BC255" s="229">
        <f t="shared" si="275"/>
        <v>0</v>
      </c>
      <c r="BD255" s="229">
        <f t="shared" si="275"/>
        <v>0</v>
      </c>
      <c r="BE255" s="229">
        <f t="shared" si="275"/>
        <v>0</v>
      </c>
      <c r="BF255" s="229">
        <f t="shared" si="275"/>
        <v>0</v>
      </c>
      <c r="BG255" s="229">
        <f t="shared" si="275"/>
        <v>0</v>
      </c>
      <c r="BH255" s="229">
        <f t="shared" si="275"/>
        <v>0</v>
      </c>
      <c r="BI255" s="229">
        <f t="shared" si="275"/>
        <v>0</v>
      </c>
      <c r="BJ255" s="229">
        <f t="shared" si="275"/>
        <v>0</v>
      </c>
      <c r="BK255" s="229">
        <f t="shared" si="275"/>
        <v>0</v>
      </c>
      <c r="BL255" s="229">
        <f t="shared" si="275"/>
        <v>0</v>
      </c>
      <c r="BM255" s="229">
        <f t="shared" si="275"/>
        <v>0</v>
      </c>
      <c r="BN255" s="229">
        <f t="shared" si="275"/>
        <v>0</v>
      </c>
      <c r="BO255" s="229">
        <f t="shared" si="275"/>
        <v>0</v>
      </c>
      <c r="BP255" s="229">
        <f t="shared" si="275"/>
        <v>0</v>
      </c>
      <c r="BQ255" s="229">
        <f t="shared" si="275"/>
        <v>0</v>
      </c>
      <c r="BR255" s="229">
        <f t="shared" si="275"/>
        <v>0</v>
      </c>
      <c r="BS255" s="229">
        <f t="shared" si="275"/>
        <v>0</v>
      </c>
      <c r="BT255" s="229">
        <f t="shared" si="275"/>
        <v>0</v>
      </c>
      <c r="BU255" s="229">
        <f t="shared" si="275"/>
        <v>0</v>
      </c>
      <c r="BV255" s="229">
        <f t="shared" si="275"/>
        <v>0</v>
      </c>
      <c r="BW255" s="229">
        <f t="shared" si="275"/>
        <v>0</v>
      </c>
      <c r="BX255" s="229">
        <f t="shared" si="275"/>
        <v>0</v>
      </c>
      <c r="BY255" s="229">
        <f t="shared" si="275"/>
        <v>0</v>
      </c>
      <c r="BZ255" s="229">
        <f t="shared" si="275"/>
        <v>0</v>
      </c>
    </row>
    <row r="256" spans="1:78" s="310" customFormat="1" x14ac:dyDescent="0.2">
      <c r="A256" s="310" t="str">
        <f t="shared" si="266"/>
        <v>Roll-in 3</v>
      </c>
      <c r="B256" s="307">
        <f t="shared" si="266"/>
        <v>1</v>
      </c>
      <c r="C256" s="7">
        <f t="shared" si="269"/>
        <v>18</v>
      </c>
      <c r="D256" s="165">
        <f t="shared" si="267"/>
        <v>44012</v>
      </c>
      <c r="E256" s="68"/>
      <c r="F256" s="77"/>
      <c r="G256" s="229">
        <f t="shared" si="268"/>
        <v>0</v>
      </c>
      <c r="H256" s="229">
        <f t="shared" si="268"/>
        <v>0</v>
      </c>
      <c r="I256" s="229">
        <f t="shared" si="268"/>
        <v>0</v>
      </c>
      <c r="J256" s="229">
        <f t="shared" si="268"/>
        <v>0</v>
      </c>
      <c r="K256" s="229">
        <f t="shared" si="268"/>
        <v>0</v>
      </c>
      <c r="L256" s="229">
        <f t="shared" si="268"/>
        <v>0</v>
      </c>
      <c r="M256" s="229">
        <f t="shared" si="268"/>
        <v>0</v>
      </c>
      <c r="N256" s="229">
        <f t="shared" si="268"/>
        <v>0</v>
      </c>
      <c r="O256" s="229">
        <f t="shared" si="268"/>
        <v>0</v>
      </c>
      <c r="P256" s="229">
        <f t="shared" si="268"/>
        <v>0</v>
      </c>
      <c r="Q256" s="229">
        <f t="shared" si="268"/>
        <v>0</v>
      </c>
      <c r="R256" s="229">
        <f t="shared" si="268"/>
        <v>0</v>
      </c>
      <c r="S256" s="229">
        <f t="shared" si="268"/>
        <v>0</v>
      </c>
      <c r="T256" s="229">
        <f t="shared" si="268"/>
        <v>0</v>
      </c>
      <c r="U256" s="229">
        <f t="shared" si="268"/>
        <v>0</v>
      </c>
      <c r="V256" s="229">
        <f t="shared" si="268"/>
        <v>0</v>
      </c>
      <c r="W256" s="229">
        <f t="shared" si="273"/>
        <v>0</v>
      </c>
      <c r="X256" s="229">
        <f t="shared" si="273"/>
        <v>0</v>
      </c>
      <c r="Y256" s="229">
        <f t="shared" si="273"/>
        <v>0</v>
      </c>
      <c r="Z256" s="229">
        <f t="shared" si="273"/>
        <v>0</v>
      </c>
      <c r="AA256" s="229">
        <f t="shared" si="273"/>
        <v>0</v>
      </c>
      <c r="AB256" s="229">
        <f t="shared" si="273"/>
        <v>0</v>
      </c>
      <c r="AC256" s="229">
        <f t="shared" si="273"/>
        <v>0</v>
      </c>
      <c r="AD256" s="229">
        <f t="shared" si="273"/>
        <v>0</v>
      </c>
      <c r="AE256" s="229">
        <f t="shared" si="273"/>
        <v>0</v>
      </c>
      <c r="AF256" s="229">
        <f t="shared" si="273"/>
        <v>0</v>
      </c>
      <c r="AG256" s="229">
        <f t="shared" si="273"/>
        <v>0</v>
      </c>
      <c r="AH256" s="229">
        <f t="shared" si="273"/>
        <v>0</v>
      </c>
      <c r="AI256" s="229">
        <f t="shared" si="273"/>
        <v>0</v>
      </c>
      <c r="AJ256" s="229">
        <f t="shared" si="273"/>
        <v>0</v>
      </c>
      <c r="AK256" s="229">
        <f t="shared" si="273"/>
        <v>0</v>
      </c>
      <c r="AL256" s="229">
        <f t="shared" si="273"/>
        <v>0</v>
      </c>
      <c r="AM256" s="229">
        <f t="shared" si="274"/>
        <v>0</v>
      </c>
      <c r="AN256" s="229">
        <f t="shared" si="274"/>
        <v>0</v>
      </c>
      <c r="AO256" s="229">
        <f t="shared" si="275"/>
        <v>0</v>
      </c>
      <c r="AP256" s="229">
        <f t="shared" si="275"/>
        <v>0</v>
      </c>
      <c r="AQ256" s="229">
        <f t="shared" si="275"/>
        <v>0</v>
      </c>
      <c r="AR256" s="229">
        <f t="shared" si="275"/>
        <v>0</v>
      </c>
      <c r="AS256" s="229">
        <f t="shared" si="275"/>
        <v>0</v>
      </c>
      <c r="AT256" s="229">
        <f t="shared" si="275"/>
        <v>0</v>
      </c>
      <c r="AU256" s="229">
        <f t="shared" si="275"/>
        <v>0</v>
      </c>
      <c r="AV256" s="229">
        <f t="shared" si="275"/>
        <v>0</v>
      </c>
      <c r="AW256" s="229">
        <f t="shared" si="275"/>
        <v>0</v>
      </c>
      <c r="AX256" s="229">
        <f t="shared" si="275"/>
        <v>0</v>
      </c>
      <c r="AY256" s="229">
        <f t="shared" si="275"/>
        <v>0</v>
      </c>
      <c r="AZ256" s="229">
        <f t="shared" si="275"/>
        <v>0</v>
      </c>
      <c r="BA256" s="229">
        <f t="shared" si="275"/>
        <v>0</v>
      </c>
      <c r="BB256" s="229">
        <f t="shared" si="275"/>
        <v>0</v>
      </c>
      <c r="BC256" s="229">
        <f t="shared" si="275"/>
        <v>0</v>
      </c>
      <c r="BD256" s="229">
        <f t="shared" si="275"/>
        <v>0</v>
      </c>
      <c r="BE256" s="229">
        <f t="shared" si="275"/>
        <v>0</v>
      </c>
      <c r="BF256" s="229">
        <f t="shared" si="275"/>
        <v>0</v>
      </c>
      <c r="BG256" s="229">
        <f t="shared" si="275"/>
        <v>0</v>
      </c>
      <c r="BH256" s="229">
        <f t="shared" si="275"/>
        <v>0</v>
      </c>
      <c r="BI256" s="229">
        <f t="shared" si="275"/>
        <v>0</v>
      </c>
      <c r="BJ256" s="229">
        <f t="shared" si="275"/>
        <v>0</v>
      </c>
      <c r="BK256" s="229">
        <f t="shared" si="275"/>
        <v>0</v>
      </c>
      <c r="BL256" s="229">
        <f t="shared" si="275"/>
        <v>0</v>
      </c>
      <c r="BM256" s="229">
        <f t="shared" si="275"/>
        <v>0</v>
      </c>
      <c r="BN256" s="229">
        <f t="shared" si="275"/>
        <v>0</v>
      </c>
      <c r="BO256" s="229">
        <f t="shared" si="275"/>
        <v>0</v>
      </c>
      <c r="BP256" s="229">
        <f t="shared" si="275"/>
        <v>0</v>
      </c>
      <c r="BQ256" s="229">
        <f t="shared" si="275"/>
        <v>0</v>
      </c>
      <c r="BR256" s="229">
        <f t="shared" si="275"/>
        <v>0</v>
      </c>
      <c r="BS256" s="229">
        <f t="shared" si="275"/>
        <v>0</v>
      </c>
      <c r="BT256" s="229">
        <f t="shared" si="275"/>
        <v>0</v>
      </c>
      <c r="BU256" s="229">
        <f t="shared" si="275"/>
        <v>0</v>
      </c>
      <c r="BV256" s="229">
        <f t="shared" si="275"/>
        <v>0</v>
      </c>
      <c r="BW256" s="229">
        <f t="shared" si="275"/>
        <v>0</v>
      </c>
      <c r="BX256" s="229">
        <f t="shared" si="275"/>
        <v>0</v>
      </c>
      <c r="BY256" s="229">
        <f t="shared" si="275"/>
        <v>0</v>
      </c>
      <c r="BZ256" s="229">
        <f t="shared" si="275"/>
        <v>0</v>
      </c>
    </row>
    <row r="257" spans="1:78" s="310" customFormat="1" x14ac:dyDescent="0.2">
      <c r="A257" s="310" t="str">
        <f t="shared" si="266"/>
        <v>Roll-in 3</v>
      </c>
      <c r="B257" s="307">
        <f t="shared" si="266"/>
        <v>1</v>
      </c>
      <c r="C257" s="7">
        <f t="shared" si="269"/>
        <v>19</v>
      </c>
      <c r="D257" s="165">
        <f t="shared" si="267"/>
        <v>44043</v>
      </c>
      <c r="E257" s="68"/>
      <c r="F257" s="77"/>
      <c r="G257" s="229">
        <f t="shared" si="268"/>
        <v>0</v>
      </c>
      <c r="H257" s="229">
        <f t="shared" si="268"/>
        <v>0</v>
      </c>
      <c r="I257" s="229">
        <f t="shared" si="268"/>
        <v>0</v>
      </c>
      <c r="J257" s="229">
        <f t="shared" si="268"/>
        <v>0</v>
      </c>
      <c r="K257" s="229">
        <f t="shared" si="268"/>
        <v>0</v>
      </c>
      <c r="L257" s="229">
        <f t="shared" si="268"/>
        <v>0</v>
      </c>
      <c r="M257" s="229">
        <f t="shared" si="268"/>
        <v>0</v>
      </c>
      <c r="N257" s="229">
        <f t="shared" si="268"/>
        <v>0</v>
      </c>
      <c r="O257" s="229">
        <f t="shared" si="268"/>
        <v>0</v>
      </c>
      <c r="P257" s="229">
        <f t="shared" si="268"/>
        <v>0</v>
      </c>
      <c r="Q257" s="229">
        <f t="shared" si="268"/>
        <v>0</v>
      </c>
      <c r="R257" s="229">
        <f t="shared" si="268"/>
        <v>0</v>
      </c>
      <c r="S257" s="229">
        <f t="shared" si="268"/>
        <v>0</v>
      </c>
      <c r="T257" s="229">
        <f t="shared" si="268"/>
        <v>0</v>
      </c>
      <c r="U257" s="229">
        <f t="shared" si="268"/>
        <v>0</v>
      </c>
      <c r="V257" s="229">
        <f t="shared" si="268"/>
        <v>0</v>
      </c>
      <c r="W257" s="229">
        <f t="shared" si="273"/>
        <v>0</v>
      </c>
      <c r="X257" s="229">
        <f t="shared" si="273"/>
        <v>0</v>
      </c>
      <c r="Y257" s="229">
        <f t="shared" si="273"/>
        <v>0</v>
      </c>
      <c r="Z257" s="229">
        <f t="shared" si="273"/>
        <v>0</v>
      </c>
      <c r="AA257" s="229">
        <f t="shared" si="273"/>
        <v>0</v>
      </c>
      <c r="AB257" s="229">
        <f t="shared" si="273"/>
        <v>0</v>
      </c>
      <c r="AC257" s="229">
        <f t="shared" si="273"/>
        <v>0</v>
      </c>
      <c r="AD257" s="229">
        <f t="shared" si="273"/>
        <v>0</v>
      </c>
      <c r="AE257" s="229">
        <f t="shared" si="273"/>
        <v>0</v>
      </c>
      <c r="AF257" s="229">
        <f t="shared" si="273"/>
        <v>0</v>
      </c>
      <c r="AG257" s="229">
        <f t="shared" si="273"/>
        <v>0</v>
      </c>
      <c r="AH257" s="229">
        <f t="shared" si="273"/>
        <v>0</v>
      </c>
      <c r="AI257" s="229">
        <f t="shared" si="273"/>
        <v>0</v>
      </c>
      <c r="AJ257" s="229">
        <f t="shared" si="273"/>
        <v>0</v>
      </c>
      <c r="AK257" s="229">
        <f t="shared" si="273"/>
        <v>0</v>
      </c>
      <c r="AL257" s="229">
        <f t="shared" si="273"/>
        <v>0</v>
      </c>
      <c r="AM257" s="229">
        <f t="shared" si="274"/>
        <v>0</v>
      </c>
      <c r="AN257" s="229">
        <f t="shared" si="274"/>
        <v>0</v>
      </c>
      <c r="AO257" s="229">
        <f t="shared" si="275"/>
        <v>0</v>
      </c>
      <c r="AP257" s="229">
        <f t="shared" si="275"/>
        <v>0</v>
      </c>
      <c r="AQ257" s="229">
        <f t="shared" si="275"/>
        <v>0</v>
      </c>
      <c r="AR257" s="229">
        <f t="shared" si="275"/>
        <v>0</v>
      </c>
      <c r="AS257" s="229">
        <f t="shared" si="275"/>
        <v>0</v>
      </c>
      <c r="AT257" s="229">
        <f t="shared" si="275"/>
        <v>0</v>
      </c>
      <c r="AU257" s="229">
        <f t="shared" si="275"/>
        <v>0</v>
      </c>
      <c r="AV257" s="229">
        <f t="shared" si="275"/>
        <v>0</v>
      </c>
      <c r="AW257" s="229">
        <f t="shared" si="275"/>
        <v>0</v>
      </c>
      <c r="AX257" s="229">
        <f t="shared" si="275"/>
        <v>0</v>
      </c>
      <c r="AY257" s="229">
        <f t="shared" si="275"/>
        <v>0</v>
      </c>
      <c r="AZ257" s="229">
        <f t="shared" si="275"/>
        <v>0</v>
      </c>
      <c r="BA257" s="229">
        <f t="shared" si="275"/>
        <v>0</v>
      </c>
      <c r="BB257" s="229">
        <f t="shared" si="275"/>
        <v>0</v>
      </c>
      <c r="BC257" s="229">
        <f t="shared" si="275"/>
        <v>0</v>
      </c>
      <c r="BD257" s="229">
        <f t="shared" si="275"/>
        <v>0</v>
      </c>
      <c r="BE257" s="229">
        <f t="shared" si="275"/>
        <v>0</v>
      </c>
      <c r="BF257" s="229">
        <f t="shared" si="275"/>
        <v>0</v>
      </c>
      <c r="BG257" s="229">
        <f t="shared" si="275"/>
        <v>0</v>
      </c>
      <c r="BH257" s="229">
        <f t="shared" si="275"/>
        <v>0</v>
      </c>
      <c r="BI257" s="229">
        <f t="shared" si="275"/>
        <v>0</v>
      </c>
      <c r="BJ257" s="229">
        <f t="shared" si="275"/>
        <v>0</v>
      </c>
      <c r="BK257" s="229">
        <f t="shared" si="275"/>
        <v>0</v>
      </c>
      <c r="BL257" s="229">
        <f t="shared" si="275"/>
        <v>0</v>
      </c>
      <c r="BM257" s="229">
        <f t="shared" si="275"/>
        <v>0</v>
      </c>
      <c r="BN257" s="229">
        <f t="shared" si="275"/>
        <v>0</v>
      </c>
      <c r="BO257" s="229">
        <f t="shared" si="275"/>
        <v>0</v>
      </c>
      <c r="BP257" s="229">
        <f t="shared" si="275"/>
        <v>0</v>
      </c>
      <c r="BQ257" s="229">
        <f t="shared" si="275"/>
        <v>0</v>
      </c>
      <c r="BR257" s="229">
        <f t="shared" si="275"/>
        <v>0</v>
      </c>
      <c r="BS257" s="229">
        <f t="shared" si="275"/>
        <v>0</v>
      </c>
      <c r="BT257" s="229">
        <f t="shared" si="275"/>
        <v>0</v>
      </c>
      <c r="BU257" s="229">
        <f t="shared" si="275"/>
        <v>0</v>
      </c>
      <c r="BV257" s="229">
        <f t="shared" si="275"/>
        <v>0</v>
      </c>
      <c r="BW257" s="229">
        <f t="shared" si="275"/>
        <v>0</v>
      </c>
      <c r="BX257" s="229">
        <f t="shared" si="275"/>
        <v>0</v>
      </c>
      <c r="BY257" s="229">
        <f t="shared" si="275"/>
        <v>0</v>
      </c>
      <c r="BZ257" s="229">
        <f t="shared" si="275"/>
        <v>0</v>
      </c>
    </row>
    <row r="258" spans="1:78" s="310" customFormat="1" x14ac:dyDescent="0.2">
      <c r="A258" s="310" t="str">
        <f t="shared" si="266"/>
        <v>Roll-in 3</v>
      </c>
      <c r="B258" s="307">
        <f t="shared" si="266"/>
        <v>1</v>
      </c>
      <c r="C258" s="7">
        <f t="shared" si="269"/>
        <v>20</v>
      </c>
      <c r="D258" s="165">
        <f t="shared" si="267"/>
        <v>44074</v>
      </c>
      <c r="E258" s="68"/>
      <c r="F258" s="77"/>
      <c r="G258" s="229">
        <f t="shared" si="268"/>
        <v>0</v>
      </c>
      <c r="H258" s="229">
        <f t="shared" si="268"/>
        <v>0</v>
      </c>
      <c r="I258" s="229">
        <f t="shared" si="268"/>
        <v>0</v>
      </c>
      <c r="J258" s="229">
        <f t="shared" si="268"/>
        <v>0</v>
      </c>
      <c r="K258" s="229">
        <f t="shared" si="268"/>
        <v>0</v>
      </c>
      <c r="L258" s="229">
        <f t="shared" si="268"/>
        <v>0</v>
      </c>
      <c r="M258" s="229">
        <f t="shared" si="268"/>
        <v>0</v>
      </c>
      <c r="N258" s="229">
        <f t="shared" si="268"/>
        <v>0</v>
      </c>
      <c r="O258" s="229">
        <f t="shared" si="268"/>
        <v>0</v>
      </c>
      <c r="P258" s="229">
        <f t="shared" si="268"/>
        <v>0</v>
      </c>
      <c r="Q258" s="229">
        <f t="shared" si="268"/>
        <v>0</v>
      </c>
      <c r="R258" s="229">
        <f t="shared" si="268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73"/>
        <v>0</v>
      </c>
      <c r="X258" s="229">
        <f t="shared" si="273"/>
        <v>0</v>
      </c>
      <c r="Y258" s="229">
        <f t="shared" si="273"/>
        <v>0</v>
      </c>
      <c r="Z258" s="229">
        <f t="shared" si="273"/>
        <v>0</v>
      </c>
      <c r="AA258" s="229">
        <f t="shared" si="273"/>
        <v>0</v>
      </c>
      <c r="AB258" s="229">
        <f t="shared" si="273"/>
        <v>0</v>
      </c>
      <c r="AC258" s="229">
        <f t="shared" si="273"/>
        <v>0</v>
      </c>
      <c r="AD258" s="229">
        <f t="shared" si="273"/>
        <v>0</v>
      </c>
      <c r="AE258" s="229">
        <f t="shared" si="273"/>
        <v>0</v>
      </c>
      <c r="AF258" s="229">
        <f t="shared" si="273"/>
        <v>0</v>
      </c>
      <c r="AG258" s="229">
        <f t="shared" si="273"/>
        <v>0</v>
      </c>
      <c r="AH258" s="229">
        <f t="shared" si="273"/>
        <v>0</v>
      </c>
      <c r="AI258" s="229">
        <f t="shared" si="273"/>
        <v>0</v>
      </c>
      <c r="AJ258" s="229">
        <f t="shared" si="273"/>
        <v>0</v>
      </c>
      <c r="AK258" s="229">
        <f t="shared" si="273"/>
        <v>0</v>
      </c>
      <c r="AL258" s="229">
        <f t="shared" si="273"/>
        <v>0</v>
      </c>
      <c r="AM258" s="229">
        <f t="shared" si="274"/>
        <v>0</v>
      </c>
      <c r="AN258" s="229">
        <f t="shared" si="274"/>
        <v>0</v>
      </c>
      <c r="AO258" s="229">
        <f t="shared" si="275"/>
        <v>0</v>
      </c>
      <c r="AP258" s="229">
        <f t="shared" si="275"/>
        <v>0</v>
      </c>
      <c r="AQ258" s="229">
        <f t="shared" si="275"/>
        <v>0</v>
      </c>
      <c r="AR258" s="229">
        <f t="shared" si="275"/>
        <v>0</v>
      </c>
      <c r="AS258" s="229">
        <f t="shared" si="275"/>
        <v>0</v>
      </c>
      <c r="AT258" s="229">
        <f t="shared" si="275"/>
        <v>0</v>
      </c>
      <c r="AU258" s="229">
        <f t="shared" si="275"/>
        <v>0</v>
      </c>
      <c r="AV258" s="229">
        <f t="shared" si="275"/>
        <v>0</v>
      </c>
      <c r="AW258" s="229">
        <f t="shared" si="275"/>
        <v>0</v>
      </c>
      <c r="AX258" s="229">
        <f t="shared" si="275"/>
        <v>0</v>
      </c>
      <c r="AY258" s="229">
        <f t="shared" si="275"/>
        <v>0</v>
      </c>
      <c r="AZ258" s="229">
        <f t="shared" si="275"/>
        <v>0</v>
      </c>
      <c r="BA258" s="229">
        <f t="shared" si="275"/>
        <v>0</v>
      </c>
      <c r="BB258" s="229">
        <f t="shared" si="275"/>
        <v>0</v>
      </c>
      <c r="BC258" s="229">
        <f t="shared" si="275"/>
        <v>0</v>
      </c>
      <c r="BD258" s="229">
        <f t="shared" si="275"/>
        <v>0</v>
      </c>
      <c r="BE258" s="229">
        <f t="shared" si="275"/>
        <v>0</v>
      </c>
      <c r="BF258" s="229">
        <f t="shared" si="275"/>
        <v>0</v>
      </c>
      <c r="BG258" s="229">
        <f t="shared" si="275"/>
        <v>0</v>
      </c>
      <c r="BH258" s="229">
        <f t="shared" si="275"/>
        <v>0</v>
      </c>
      <c r="BI258" s="229">
        <f t="shared" si="275"/>
        <v>0</v>
      </c>
      <c r="BJ258" s="229">
        <f t="shared" si="275"/>
        <v>0</v>
      </c>
      <c r="BK258" s="229">
        <f t="shared" si="275"/>
        <v>0</v>
      </c>
      <c r="BL258" s="229">
        <f t="shared" si="275"/>
        <v>0</v>
      </c>
      <c r="BM258" s="229">
        <f t="shared" si="275"/>
        <v>0</v>
      </c>
      <c r="BN258" s="229">
        <f t="shared" si="275"/>
        <v>0</v>
      </c>
      <c r="BO258" s="229">
        <f t="shared" si="275"/>
        <v>0</v>
      </c>
      <c r="BP258" s="229">
        <f t="shared" si="275"/>
        <v>0</v>
      </c>
      <c r="BQ258" s="229">
        <f t="shared" si="275"/>
        <v>0</v>
      </c>
      <c r="BR258" s="229">
        <f t="shared" si="275"/>
        <v>0</v>
      </c>
      <c r="BS258" s="229">
        <f t="shared" si="275"/>
        <v>0</v>
      </c>
      <c r="BT258" s="229">
        <f t="shared" si="275"/>
        <v>0</v>
      </c>
      <c r="BU258" s="229">
        <f t="shared" si="275"/>
        <v>0</v>
      </c>
      <c r="BV258" s="229">
        <f t="shared" si="275"/>
        <v>0</v>
      </c>
      <c r="BW258" s="229">
        <f t="shared" si="275"/>
        <v>0</v>
      </c>
      <c r="BX258" s="229">
        <f t="shared" si="275"/>
        <v>0</v>
      </c>
      <c r="BY258" s="229">
        <f t="shared" si="275"/>
        <v>0</v>
      </c>
      <c r="BZ258" s="229">
        <f t="shared" si="275"/>
        <v>0</v>
      </c>
    </row>
    <row r="259" spans="1:78" s="310" customFormat="1" x14ac:dyDescent="0.2">
      <c r="A259" s="310" t="str">
        <f t="shared" si="266"/>
        <v>Roll-in 4</v>
      </c>
      <c r="B259" s="307">
        <f t="shared" si="266"/>
        <v>1</v>
      </c>
      <c r="C259" s="7">
        <f t="shared" si="269"/>
        <v>21</v>
      </c>
      <c r="D259" s="165">
        <f t="shared" si="267"/>
        <v>44104</v>
      </c>
      <c r="E259" s="68"/>
      <c r="F259" s="77"/>
      <c r="G259" s="229">
        <f t="shared" ref="G259:V274" si="276">IF($D259=G$9,$E259*$G$3/2,IF(AND($C259+$E$3&gt;G$8,G$9&gt;$D259),$E259*$G$3,0))</f>
        <v>0</v>
      </c>
      <c r="H259" s="229">
        <f t="shared" si="276"/>
        <v>0</v>
      </c>
      <c r="I259" s="229">
        <f t="shared" si="276"/>
        <v>0</v>
      </c>
      <c r="J259" s="229">
        <f t="shared" si="276"/>
        <v>0</v>
      </c>
      <c r="K259" s="229">
        <f t="shared" si="276"/>
        <v>0</v>
      </c>
      <c r="L259" s="229">
        <f t="shared" si="276"/>
        <v>0</v>
      </c>
      <c r="M259" s="229">
        <f t="shared" si="276"/>
        <v>0</v>
      </c>
      <c r="N259" s="229">
        <f t="shared" si="276"/>
        <v>0</v>
      </c>
      <c r="O259" s="229">
        <f t="shared" si="276"/>
        <v>0</v>
      </c>
      <c r="P259" s="229">
        <f t="shared" si="276"/>
        <v>0</v>
      </c>
      <c r="Q259" s="229">
        <f t="shared" si="276"/>
        <v>0</v>
      </c>
      <c r="R259" s="229">
        <f t="shared" si="276"/>
        <v>0</v>
      </c>
      <c r="S259" s="229">
        <f t="shared" si="276"/>
        <v>0</v>
      </c>
      <c r="T259" s="229">
        <f t="shared" si="276"/>
        <v>0</v>
      </c>
      <c r="U259" s="229">
        <f t="shared" si="276"/>
        <v>0</v>
      </c>
      <c r="V259" s="229">
        <f t="shared" si="276"/>
        <v>0</v>
      </c>
      <c r="W259" s="229">
        <f t="shared" si="273"/>
        <v>0</v>
      </c>
      <c r="X259" s="229">
        <f t="shared" si="273"/>
        <v>0</v>
      </c>
      <c r="Y259" s="229">
        <f t="shared" si="273"/>
        <v>0</v>
      </c>
      <c r="Z259" s="229">
        <f t="shared" si="273"/>
        <v>0</v>
      </c>
      <c r="AA259" s="229">
        <f t="shared" si="273"/>
        <v>0</v>
      </c>
      <c r="AB259" s="229">
        <f t="shared" si="273"/>
        <v>0</v>
      </c>
      <c r="AC259" s="229">
        <f t="shared" si="273"/>
        <v>0</v>
      </c>
      <c r="AD259" s="229">
        <f t="shared" si="273"/>
        <v>0</v>
      </c>
      <c r="AE259" s="229">
        <f t="shared" si="273"/>
        <v>0</v>
      </c>
      <c r="AF259" s="229">
        <f t="shared" si="273"/>
        <v>0</v>
      </c>
      <c r="AG259" s="229">
        <f t="shared" si="273"/>
        <v>0</v>
      </c>
      <c r="AH259" s="229">
        <f t="shared" si="273"/>
        <v>0</v>
      </c>
      <c r="AI259" s="229">
        <f t="shared" si="273"/>
        <v>0</v>
      </c>
      <c r="AJ259" s="229">
        <f t="shared" si="273"/>
        <v>0</v>
      </c>
      <c r="AK259" s="229">
        <f t="shared" si="273"/>
        <v>0</v>
      </c>
      <c r="AL259" s="229">
        <f t="shared" si="273"/>
        <v>0</v>
      </c>
      <c r="AM259" s="229">
        <f t="shared" si="274"/>
        <v>0</v>
      </c>
      <c r="AN259" s="229">
        <f t="shared" si="274"/>
        <v>0</v>
      </c>
      <c r="AO259" s="229">
        <f t="shared" si="275"/>
        <v>0</v>
      </c>
      <c r="AP259" s="229">
        <f t="shared" si="275"/>
        <v>0</v>
      </c>
      <c r="AQ259" s="229">
        <f t="shared" si="275"/>
        <v>0</v>
      </c>
      <c r="AR259" s="229">
        <f t="shared" si="275"/>
        <v>0</v>
      </c>
      <c r="AS259" s="229">
        <f t="shared" si="275"/>
        <v>0</v>
      </c>
      <c r="AT259" s="229">
        <f t="shared" si="275"/>
        <v>0</v>
      </c>
      <c r="AU259" s="229">
        <f t="shared" si="275"/>
        <v>0</v>
      </c>
      <c r="AV259" s="229">
        <f t="shared" si="275"/>
        <v>0</v>
      </c>
      <c r="AW259" s="229">
        <f t="shared" si="275"/>
        <v>0</v>
      </c>
      <c r="AX259" s="229">
        <f t="shared" si="275"/>
        <v>0</v>
      </c>
      <c r="AY259" s="229">
        <f t="shared" si="275"/>
        <v>0</v>
      </c>
      <c r="AZ259" s="229">
        <f t="shared" si="275"/>
        <v>0</v>
      </c>
      <c r="BA259" s="229">
        <f t="shared" si="275"/>
        <v>0</v>
      </c>
      <c r="BB259" s="229">
        <f t="shared" si="275"/>
        <v>0</v>
      </c>
      <c r="BC259" s="229">
        <f t="shared" si="275"/>
        <v>0</v>
      </c>
      <c r="BD259" s="229">
        <f t="shared" si="275"/>
        <v>0</v>
      </c>
      <c r="BE259" s="229">
        <f t="shared" si="275"/>
        <v>0</v>
      </c>
      <c r="BF259" s="229">
        <f t="shared" si="275"/>
        <v>0</v>
      </c>
      <c r="BG259" s="229">
        <f t="shared" si="275"/>
        <v>0</v>
      </c>
      <c r="BH259" s="229">
        <f t="shared" si="275"/>
        <v>0</v>
      </c>
      <c r="BI259" s="229">
        <f t="shared" si="275"/>
        <v>0</v>
      </c>
      <c r="BJ259" s="229">
        <f t="shared" si="275"/>
        <v>0</v>
      </c>
      <c r="BK259" s="229">
        <f t="shared" si="275"/>
        <v>0</v>
      </c>
      <c r="BL259" s="229">
        <f t="shared" si="275"/>
        <v>0</v>
      </c>
      <c r="BM259" s="229">
        <f t="shared" si="275"/>
        <v>0</v>
      </c>
      <c r="BN259" s="229">
        <f t="shared" si="275"/>
        <v>0</v>
      </c>
      <c r="BO259" s="229">
        <f t="shared" si="275"/>
        <v>0</v>
      </c>
      <c r="BP259" s="229">
        <f t="shared" si="275"/>
        <v>0</v>
      </c>
      <c r="BQ259" s="229">
        <f t="shared" si="275"/>
        <v>0</v>
      </c>
      <c r="BR259" s="229">
        <f t="shared" si="275"/>
        <v>0</v>
      </c>
      <c r="BS259" s="229">
        <f t="shared" si="275"/>
        <v>0</v>
      </c>
      <c r="BT259" s="229">
        <f t="shared" si="275"/>
        <v>0</v>
      </c>
      <c r="BU259" s="229">
        <f t="shared" si="275"/>
        <v>0</v>
      </c>
      <c r="BV259" s="229">
        <f t="shared" si="275"/>
        <v>0</v>
      </c>
      <c r="BW259" s="229">
        <f t="shared" si="275"/>
        <v>0</v>
      </c>
      <c r="BX259" s="229">
        <f t="shared" si="275"/>
        <v>0</v>
      </c>
      <c r="BY259" s="229">
        <f t="shared" si="275"/>
        <v>0</v>
      </c>
      <c r="BZ259" s="229">
        <f t="shared" si="275"/>
        <v>0</v>
      </c>
    </row>
    <row r="260" spans="1:78" s="310" customFormat="1" x14ac:dyDescent="0.2">
      <c r="A260" s="310" t="str">
        <f t="shared" ref="A260:B279" si="277">A33</f>
        <v>Roll-in 4</v>
      </c>
      <c r="B260" s="307">
        <f t="shared" si="277"/>
        <v>1</v>
      </c>
      <c r="C260" s="7">
        <f t="shared" si="269"/>
        <v>22</v>
      </c>
      <c r="D260" s="165">
        <f t="shared" si="267"/>
        <v>44135</v>
      </c>
      <c r="E260" s="68"/>
      <c r="F260" s="77"/>
      <c r="G260" s="229">
        <f t="shared" si="276"/>
        <v>0</v>
      </c>
      <c r="H260" s="229">
        <f t="shared" si="276"/>
        <v>0</v>
      </c>
      <c r="I260" s="229">
        <f t="shared" si="276"/>
        <v>0</v>
      </c>
      <c r="J260" s="229">
        <f t="shared" si="276"/>
        <v>0</v>
      </c>
      <c r="K260" s="229">
        <f t="shared" si="276"/>
        <v>0</v>
      </c>
      <c r="L260" s="229">
        <f t="shared" si="276"/>
        <v>0</v>
      </c>
      <c r="M260" s="229">
        <f t="shared" si="276"/>
        <v>0</v>
      </c>
      <c r="N260" s="229">
        <f t="shared" si="276"/>
        <v>0</v>
      </c>
      <c r="O260" s="229">
        <f t="shared" si="276"/>
        <v>0</v>
      </c>
      <c r="P260" s="229">
        <f t="shared" si="276"/>
        <v>0</v>
      </c>
      <c r="Q260" s="229">
        <f t="shared" si="276"/>
        <v>0</v>
      </c>
      <c r="R260" s="229">
        <f t="shared" si="276"/>
        <v>0</v>
      </c>
      <c r="S260" s="229">
        <f t="shared" si="276"/>
        <v>0</v>
      </c>
      <c r="T260" s="229">
        <f t="shared" si="276"/>
        <v>0</v>
      </c>
      <c r="U260" s="229">
        <f t="shared" si="276"/>
        <v>0</v>
      </c>
      <c r="V260" s="229">
        <f t="shared" si="276"/>
        <v>0</v>
      </c>
      <c r="W260" s="229">
        <f t="shared" si="273"/>
        <v>0</v>
      </c>
      <c r="X260" s="229">
        <f t="shared" si="273"/>
        <v>0</v>
      </c>
      <c r="Y260" s="229">
        <f t="shared" si="273"/>
        <v>0</v>
      </c>
      <c r="Z260" s="229">
        <f t="shared" si="273"/>
        <v>0</v>
      </c>
      <c r="AA260" s="229">
        <f t="shared" si="273"/>
        <v>0</v>
      </c>
      <c r="AB260" s="229">
        <f t="shared" si="273"/>
        <v>0</v>
      </c>
      <c r="AC260" s="229">
        <f t="shared" si="273"/>
        <v>0</v>
      </c>
      <c r="AD260" s="229">
        <f t="shared" si="273"/>
        <v>0</v>
      </c>
      <c r="AE260" s="229">
        <f t="shared" si="273"/>
        <v>0</v>
      </c>
      <c r="AF260" s="229">
        <f t="shared" si="273"/>
        <v>0</v>
      </c>
      <c r="AG260" s="229">
        <f t="shared" si="273"/>
        <v>0</v>
      </c>
      <c r="AH260" s="229">
        <f t="shared" si="273"/>
        <v>0</v>
      </c>
      <c r="AI260" s="229">
        <f t="shared" si="273"/>
        <v>0</v>
      </c>
      <c r="AJ260" s="229">
        <f t="shared" si="273"/>
        <v>0</v>
      </c>
      <c r="AK260" s="229">
        <f t="shared" si="273"/>
        <v>0</v>
      </c>
      <c r="AL260" s="229">
        <f t="shared" si="273"/>
        <v>0</v>
      </c>
      <c r="AM260" s="229">
        <f t="shared" si="274"/>
        <v>0</v>
      </c>
      <c r="AN260" s="229">
        <f t="shared" si="274"/>
        <v>0</v>
      </c>
      <c r="AO260" s="229">
        <f t="shared" si="275"/>
        <v>0</v>
      </c>
      <c r="AP260" s="229">
        <f t="shared" si="275"/>
        <v>0</v>
      </c>
      <c r="AQ260" s="229">
        <f t="shared" si="275"/>
        <v>0</v>
      </c>
      <c r="AR260" s="229">
        <f t="shared" si="275"/>
        <v>0</v>
      </c>
      <c r="AS260" s="229">
        <f t="shared" si="275"/>
        <v>0</v>
      </c>
      <c r="AT260" s="229">
        <f t="shared" si="275"/>
        <v>0</v>
      </c>
      <c r="AU260" s="229">
        <f t="shared" si="275"/>
        <v>0</v>
      </c>
      <c r="AV260" s="229">
        <f t="shared" si="275"/>
        <v>0</v>
      </c>
      <c r="AW260" s="229">
        <f t="shared" si="275"/>
        <v>0</v>
      </c>
      <c r="AX260" s="229">
        <f t="shared" si="275"/>
        <v>0</v>
      </c>
      <c r="AY260" s="229">
        <f t="shared" si="275"/>
        <v>0</v>
      </c>
      <c r="AZ260" s="229">
        <f t="shared" si="275"/>
        <v>0</v>
      </c>
      <c r="BA260" s="229">
        <f t="shared" si="275"/>
        <v>0</v>
      </c>
      <c r="BB260" s="229">
        <f t="shared" si="275"/>
        <v>0</v>
      </c>
      <c r="BC260" s="229">
        <f t="shared" si="275"/>
        <v>0</v>
      </c>
      <c r="BD260" s="229">
        <f t="shared" si="275"/>
        <v>0</v>
      </c>
      <c r="BE260" s="229">
        <f t="shared" si="275"/>
        <v>0</v>
      </c>
      <c r="BF260" s="229">
        <f t="shared" si="275"/>
        <v>0</v>
      </c>
      <c r="BG260" s="229">
        <f t="shared" si="275"/>
        <v>0</v>
      </c>
      <c r="BH260" s="229">
        <f t="shared" si="275"/>
        <v>0</v>
      </c>
      <c r="BI260" s="229">
        <f t="shared" si="275"/>
        <v>0</v>
      </c>
      <c r="BJ260" s="229">
        <f t="shared" si="275"/>
        <v>0</v>
      </c>
      <c r="BK260" s="229">
        <f t="shared" si="275"/>
        <v>0</v>
      </c>
      <c r="BL260" s="229">
        <f t="shared" si="275"/>
        <v>0</v>
      </c>
      <c r="BM260" s="229">
        <f t="shared" si="275"/>
        <v>0</v>
      </c>
      <c r="BN260" s="229">
        <f t="shared" si="275"/>
        <v>0</v>
      </c>
      <c r="BO260" s="229">
        <f t="shared" si="275"/>
        <v>0</v>
      </c>
      <c r="BP260" s="229">
        <f t="shared" si="275"/>
        <v>0</v>
      </c>
      <c r="BQ260" s="229">
        <f t="shared" si="275"/>
        <v>0</v>
      </c>
      <c r="BR260" s="229">
        <f t="shared" si="275"/>
        <v>0</v>
      </c>
      <c r="BS260" s="229">
        <f t="shared" si="275"/>
        <v>0</v>
      </c>
      <c r="BT260" s="229">
        <f t="shared" si="275"/>
        <v>0</v>
      </c>
      <c r="BU260" s="229">
        <f t="shared" si="275"/>
        <v>0</v>
      </c>
      <c r="BV260" s="229">
        <f t="shared" si="275"/>
        <v>0</v>
      </c>
      <c r="BW260" s="229">
        <f t="shared" si="275"/>
        <v>0</v>
      </c>
      <c r="BX260" s="229">
        <f t="shared" si="275"/>
        <v>0</v>
      </c>
      <c r="BY260" s="229">
        <f t="shared" si="275"/>
        <v>0</v>
      </c>
      <c r="BZ260" s="229">
        <f t="shared" si="275"/>
        <v>0</v>
      </c>
    </row>
    <row r="261" spans="1:78" s="310" customFormat="1" x14ac:dyDescent="0.2">
      <c r="A261" s="310" t="str">
        <f t="shared" si="277"/>
        <v>Roll-in 4</v>
      </c>
      <c r="B261" s="307">
        <f t="shared" si="277"/>
        <v>1</v>
      </c>
      <c r="C261" s="7">
        <f t="shared" si="269"/>
        <v>23</v>
      </c>
      <c r="D261" s="165">
        <f t="shared" si="267"/>
        <v>44165</v>
      </c>
      <c r="E261" s="68"/>
      <c r="F261" s="77"/>
      <c r="G261" s="229">
        <f t="shared" si="276"/>
        <v>0</v>
      </c>
      <c r="H261" s="229">
        <f t="shared" si="276"/>
        <v>0</v>
      </c>
      <c r="I261" s="229">
        <f t="shared" si="276"/>
        <v>0</v>
      </c>
      <c r="J261" s="229">
        <f t="shared" si="276"/>
        <v>0</v>
      </c>
      <c r="K261" s="229">
        <f t="shared" si="276"/>
        <v>0</v>
      </c>
      <c r="L261" s="229">
        <f t="shared" si="276"/>
        <v>0</v>
      </c>
      <c r="M261" s="229">
        <f t="shared" si="276"/>
        <v>0</v>
      </c>
      <c r="N261" s="229">
        <f t="shared" si="276"/>
        <v>0</v>
      </c>
      <c r="O261" s="229">
        <f t="shared" si="276"/>
        <v>0</v>
      </c>
      <c r="P261" s="229">
        <f t="shared" si="276"/>
        <v>0</v>
      </c>
      <c r="Q261" s="229">
        <f t="shared" si="276"/>
        <v>0</v>
      </c>
      <c r="R261" s="229">
        <f t="shared" si="276"/>
        <v>0</v>
      </c>
      <c r="S261" s="229">
        <f t="shared" si="276"/>
        <v>0</v>
      </c>
      <c r="T261" s="229">
        <f t="shared" si="276"/>
        <v>0</v>
      </c>
      <c r="U261" s="229">
        <f t="shared" si="276"/>
        <v>0</v>
      </c>
      <c r="V261" s="229">
        <f t="shared" si="276"/>
        <v>0</v>
      </c>
      <c r="W261" s="229">
        <f t="shared" si="273"/>
        <v>0</v>
      </c>
      <c r="X261" s="229">
        <f t="shared" si="273"/>
        <v>0</v>
      </c>
      <c r="Y261" s="229">
        <f t="shared" si="273"/>
        <v>0</v>
      </c>
      <c r="Z261" s="229">
        <f t="shared" si="273"/>
        <v>0</v>
      </c>
      <c r="AA261" s="229">
        <f t="shared" si="273"/>
        <v>0</v>
      </c>
      <c r="AB261" s="229">
        <f t="shared" si="273"/>
        <v>0</v>
      </c>
      <c r="AC261" s="229">
        <f t="shared" si="273"/>
        <v>0</v>
      </c>
      <c r="AD261" s="229">
        <f t="shared" si="273"/>
        <v>0</v>
      </c>
      <c r="AE261" s="229">
        <f t="shared" si="273"/>
        <v>0</v>
      </c>
      <c r="AF261" s="229">
        <f t="shared" si="273"/>
        <v>0</v>
      </c>
      <c r="AG261" s="229">
        <f t="shared" si="273"/>
        <v>0</v>
      </c>
      <c r="AH261" s="229">
        <f t="shared" si="273"/>
        <v>0</v>
      </c>
      <c r="AI261" s="229">
        <f t="shared" si="273"/>
        <v>0</v>
      </c>
      <c r="AJ261" s="229">
        <f t="shared" si="273"/>
        <v>0</v>
      </c>
      <c r="AK261" s="229">
        <f t="shared" si="273"/>
        <v>0</v>
      </c>
      <c r="AL261" s="229">
        <f t="shared" si="273"/>
        <v>0</v>
      </c>
      <c r="AM261" s="229">
        <f t="shared" si="274"/>
        <v>0</v>
      </c>
      <c r="AN261" s="229">
        <f t="shared" si="274"/>
        <v>0</v>
      </c>
      <c r="AO261" s="229">
        <f t="shared" si="275"/>
        <v>0</v>
      </c>
      <c r="AP261" s="229">
        <f t="shared" si="275"/>
        <v>0</v>
      </c>
      <c r="AQ261" s="229">
        <f t="shared" si="275"/>
        <v>0</v>
      </c>
      <c r="AR261" s="229">
        <f t="shared" si="275"/>
        <v>0</v>
      </c>
      <c r="AS261" s="229">
        <f t="shared" si="275"/>
        <v>0</v>
      </c>
      <c r="AT261" s="229">
        <f t="shared" si="275"/>
        <v>0</v>
      </c>
      <c r="AU261" s="229">
        <f t="shared" si="275"/>
        <v>0</v>
      </c>
      <c r="AV261" s="229">
        <f t="shared" si="275"/>
        <v>0</v>
      </c>
      <c r="AW261" s="229">
        <f t="shared" si="275"/>
        <v>0</v>
      </c>
      <c r="AX261" s="229">
        <f t="shared" si="275"/>
        <v>0</v>
      </c>
      <c r="AY261" s="229">
        <f t="shared" si="275"/>
        <v>0</v>
      </c>
      <c r="AZ261" s="229">
        <f t="shared" si="275"/>
        <v>0</v>
      </c>
      <c r="BA261" s="229">
        <f t="shared" si="275"/>
        <v>0</v>
      </c>
      <c r="BB261" s="229">
        <f t="shared" si="275"/>
        <v>0</v>
      </c>
      <c r="BC261" s="229">
        <f t="shared" ref="AO261:BZ268" si="278">IF($D261=BC$9,$E261*$G$3/2,IF(AND($C261+$E$3&gt;BC$8,BC$9&gt;$D261),$E261*$G$3,0))</f>
        <v>0</v>
      </c>
      <c r="BD261" s="229">
        <f t="shared" si="278"/>
        <v>0</v>
      </c>
      <c r="BE261" s="229">
        <f t="shared" si="278"/>
        <v>0</v>
      </c>
      <c r="BF261" s="229">
        <f t="shared" si="278"/>
        <v>0</v>
      </c>
      <c r="BG261" s="229">
        <f t="shared" si="278"/>
        <v>0</v>
      </c>
      <c r="BH261" s="229">
        <f t="shared" si="278"/>
        <v>0</v>
      </c>
      <c r="BI261" s="229">
        <f t="shared" si="278"/>
        <v>0</v>
      </c>
      <c r="BJ261" s="229">
        <f t="shared" si="278"/>
        <v>0</v>
      </c>
      <c r="BK261" s="229">
        <f t="shared" si="278"/>
        <v>0</v>
      </c>
      <c r="BL261" s="229">
        <f t="shared" si="278"/>
        <v>0</v>
      </c>
      <c r="BM261" s="229">
        <f t="shared" si="278"/>
        <v>0</v>
      </c>
      <c r="BN261" s="229">
        <f t="shared" si="278"/>
        <v>0</v>
      </c>
      <c r="BO261" s="229">
        <f t="shared" si="278"/>
        <v>0</v>
      </c>
      <c r="BP261" s="229">
        <f t="shared" si="278"/>
        <v>0</v>
      </c>
      <c r="BQ261" s="229">
        <f t="shared" si="278"/>
        <v>0</v>
      </c>
      <c r="BR261" s="229">
        <f t="shared" si="278"/>
        <v>0</v>
      </c>
      <c r="BS261" s="229">
        <f t="shared" si="278"/>
        <v>0</v>
      </c>
      <c r="BT261" s="229">
        <f t="shared" si="278"/>
        <v>0</v>
      </c>
      <c r="BU261" s="229">
        <f t="shared" si="278"/>
        <v>0</v>
      </c>
      <c r="BV261" s="229">
        <f t="shared" si="278"/>
        <v>0</v>
      </c>
      <c r="BW261" s="229">
        <f t="shared" si="278"/>
        <v>0</v>
      </c>
      <c r="BX261" s="229">
        <f t="shared" si="278"/>
        <v>0</v>
      </c>
      <c r="BY261" s="229">
        <f t="shared" si="278"/>
        <v>0</v>
      </c>
      <c r="BZ261" s="229">
        <f t="shared" si="278"/>
        <v>0</v>
      </c>
    </row>
    <row r="262" spans="1:78" s="310" customFormat="1" x14ac:dyDescent="0.2">
      <c r="A262" s="310" t="str">
        <f t="shared" si="277"/>
        <v>Roll-in 4</v>
      </c>
      <c r="B262" s="307">
        <f t="shared" si="277"/>
        <v>1</v>
      </c>
      <c r="C262" s="7">
        <f t="shared" si="269"/>
        <v>24</v>
      </c>
      <c r="D262" s="165">
        <f t="shared" si="267"/>
        <v>44196</v>
      </c>
      <c r="E262" s="68"/>
      <c r="F262" s="77"/>
      <c r="G262" s="229">
        <f t="shared" si="276"/>
        <v>0</v>
      </c>
      <c r="H262" s="229">
        <f t="shared" si="276"/>
        <v>0</v>
      </c>
      <c r="I262" s="229">
        <f t="shared" si="276"/>
        <v>0</v>
      </c>
      <c r="J262" s="229">
        <f t="shared" si="276"/>
        <v>0</v>
      </c>
      <c r="K262" s="229">
        <f t="shared" si="276"/>
        <v>0</v>
      </c>
      <c r="L262" s="229">
        <f t="shared" si="276"/>
        <v>0</v>
      </c>
      <c r="M262" s="229">
        <f t="shared" si="276"/>
        <v>0</v>
      </c>
      <c r="N262" s="229">
        <f t="shared" si="276"/>
        <v>0</v>
      </c>
      <c r="O262" s="229">
        <f t="shared" si="276"/>
        <v>0</v>
      </c>
      <c r="P262" s="229">
        <f t="shared" si="276"/>
        <v>0</v>
      </c>
      <c r="Q262" s="229">
        <f t="shared" si="276"/>
        <v>0</v>
      </c>
      <c r="R262" s="229">
        <f t="shared" si="276"/>
        <v>0</v>
      </c>
      <c r="S262" s="229">
        <f t="shared" si="276"/>
        <v>0</v>
      </c>
      <c r="T262" s="229">
        <f t="shared" si="276"/>
        <v>0</v>
      </c>
      <c r="U262" s="229">
        <f t="shared" si="276"/>
        <v>0</v>
      </c>
      <c r="V262" s="229">
        <f t="shared" si="276"/>
        <v>0</v>
      </c>
      <c r="W262" s="229">
        <f t="shared" si="273"/>
        <v>0</v>
      </c>
      <c r="X262" s="229">
        <f t="shared" si="273"/>
        <v>0</v>
      </c>
      <c r="Y262" s="229">
        <f t="shared" si="273"/>
        <v>0</v>
      </c>
      <c r="Z262" s="229">
        <f t="shared" si="273"/>
        <v>0</v>
      </c>
      <c r="AA262" s="229">
        <f t="shared" si="273"/>
        <v>0</v>
      </c>
      <c r="AB262" s="229">
        <f t="shared" si="273"/>
        <v>0</v>
      </c>
      <c r="AC262" s="229">
        <f t="shared" si="273"/>
        <v>0</v>
      </c>
      <c r="AD262" s="229">
        <f t="shared" si="273"/>
        <v>0</v>
      </c>
      <c r="AE262" s="229">
        <f t="shared" si="273"/>
        <v>0</v>
      </c>
      <c r="AF262" s="229">
        <f t="shared" si="273"/>
        <v>0</v>
      </c>
      <c r="AG262" s="229">
        <f t="shared" si="273"/>
        <v>0</v>
      </c>
      <c r="AH262" s="229">
        <f t="shared" si="273"/>
        <v>0</v>
      </c>
      <c r="AI262" s="229">
        <f t="shared" si="273"/>
        <v>0</v>
      </c>
      <c r="AJ262" s="229">
        <f t="shared" si="273"/>
        <v>0</v>
      </c>
      <c r="AK262" s="229">
        <f t="shared" si="273"/>
        <v>0</v>
      </c>
      <c r="AL262" s="229">
        <f t="shared" si="273"/>
        <v>0</v>
      </c>
      <c r="AM262" s="229">
        <f t="shared" si="274"/>
        <v>0</v>
      </c>
      <c r="AN262" s="229">
        <f t="shared" si="274"/>
        <v>0</v>
      </c>
      <c r="AO262" s="229">
        <f t="shared" si="278"/>
        <v>0</v>
      </c>
      <c r="AP262" s="229">
        <f t="shared" si="278"/>
        <v>0</v>
      </c>
      <c r="AQ262" s="229">
        <f t="shared" si="278"/>
        <v>0</v>
      </c>
      <c r="AR262" s="229">
        <f t="shared" si="278"/>
        <v>0</v>
      </c>
      <c r="AS262" s="229">
        <f t="shared" si="278"/>
        <v>0</v>
      </c>
      <c r="AT262" s="229">
        <f t="shared" si="278"/>
        <v>0</v>
      </c>
      <c r="AU262" s="229">
        <f t="shared" si="278"/>
        <v>0</v>
      </c>
      <c r="AV262" s="229">
        <f t="shared" si="278"/>
        <v>0</v>
      </c>
      <c r="AW262" s="229">
        <f t="shared" si="278"/>
        <v>0</v>
      </c>
      <c r="AX262" s="229">
        <f t="shared" si="278"/>
        <v>0</v>
      </c>
      <c r="AY262" s="229">
        <f t="shared" si="278"/>
        <v>0</v>
      </c>
      <c r="AZ262" s="229">
        <f t="shared" si="278"/>
        <v>0</v>
      </c>
      <c r="BA262" s="229">
        <f t="shared" si="278"/>
        <v>0</v>
      </c>
      <c r="BB262" s="229">
        <f t="shared" si="278"/>
        <v>0</v>
      </c>
      <c r="BC262" s="229">
        <f t="shared" si="278"/>
        <v>0</v>
      </c>
      <c r="BD262" s="229">
        <f t="shared" si="278"/>
        <v>0</v>
      </c>
      <c r="BE262" s="229">
        <f t="shared" si="278"/>
        <v>0</v>
      </c>
      <c r="BF262" s="229">
        <f t="shared" si="278"/>
        <v>0</v>
      </c>
      <c r="BG262" s="229">
        <f t="shared" si="278"/>
        <v>0</v>
      </c>
      <c r="BH262" s="229">
        <f t="shared" si="278"/>
        <v>0</v>
      </c>
      <c r="BI262" s="229">
        <f t="shared" si="278"/>
        <v>0</v>
      </c>
      <c r="BJ262" s="229">
        <f t="shared" si="278"/>
        <v>0</v>
      </c>
      <c r="BK262" s="229">
        <f t="shared" si="278"/>
        <v>0</v>
      </c>
      <c r="BL262" s="229">
        <f t="shared" si="278"/>
        <v>0</v>
      </c>
      <c r="BM262" s="229">
        <f t="shared" si="278"/>
        <v>0</v>
      </c>
      <c r="BN262" s="229">
        <f t="shared" si="278"/>
        <v>0</v>
      </c>
      <c r="BO262" s="229">
        <f t="shared" si="278"/>
        <v>0</v>
      </c>
      <c r="BP262" s="229">
        <f t="shared" si="278"/>
        <v>0</v>
      </c>
      <c r="BQ262" s="229">
        <f t="shared" si="278"/>
        <v>0</v>
      </c>
      <c r="BR262" s="229">
        <f t="shared" si="278"/>
        <v>0</v>
      </c>
      <c r="BS262" s="229">
        <f t="shared" si="278"/>
        <v>0</v>
      </c>
      <c r="BT262" s="229">
        <f t="shared" si="278"/>
        <v>0</v>
      </c>
      <c r="BU262" s="229">
        <f t="shared" si="278"/>
        <v>0</v>
      </c>
      <c r="BV262" s="229">
        <f t="shared" si="278"/>
        <v>0</v>
      </c>
      <c r="BW262" s="229">
        <f t="shared" si="278"/>
        <v>0</v>
      </c>
      <c r="BX262" s="229">
        <f t="shared" si="278"/>
        <v>0</v>
      </c>
      <c r="BY262" s="229">
        <f t="shared" si="278"/>
        <v>0</v>
      </c>
      <c r="BZ262" s="229">
        <f t="shared" si="278"/>
        <v>0</v>
      </c>
    </row>
    <row r="263" spans="1:78" s="310" customFormat="1" x14ac:dyDescent="0.2">
      <c r="A263" s="310" t="str">
        <f t="shared" si="277"/>
        <v>Roll-in 4</v>
      </c>
      <c r="B263" s="307">
        <f t="shared" si="277"/>
        <v>1</v>
      </c>
      <c r="C263" s="7">
        <f t="shared" si="269"/>
        <v>25</v>
      </c>
      <c r="D263" s="165">
        <f t="shared" si="267"/>
        <v>44227</v>
      </c>
      <c r="E263" s="68"/>
      <c r="F263" s="77"/>
      <c r="G263" s="229">
        <f t="shared" si="276"/>
        <v>0</v>
      </c>
      <c r="H263" s="229">
        <f t="shared" si="276"/>
        <v>0</v>
      </c>
      <c r="I263" s="229">
        <f t="shared" si="276"/>
        <v>0</v>
      </c>
      <c r="J263" s="229">
        <f t="shared" si="276"/>
        <v>0</v>
      </c>
      <c r="K263" s="229">
        <f t="shared" si="276"/>
        <v>0</v>
      </c>
      <c r="L263" s="229">
        <f t="shared" si="276"/>
        <v>0</v>
      </c>
      <c r="M263" s="229">
        <f t="shared" si="276"/>
        <v>0</v>
      </c>
      <c r="N263" s="229">
        <f t="shared" si="276"/>
        <v>0</v>
      </c>
      <c r="O263" s="229">
        <f t="shared" si="276"/>
        <v>0</v>
      </c>
      <c r="P263" s="229">
        <f t="shared" si="276"/>
        <v>0</v>
      </c>
      <c r="Q263" s="229">
        <f t="shared" si="276"/>
        <v>0</v>
      </c>
      <c r="R263" s="229">
        <f t="shared" si="276"/>
        <v>0</v>
      </c>
      <c r="S263" s="229">
        <f t="shared" si="276"/>
        <v>0</v>
      </c>
      <c r="T263" s="229">
        <f t="shared" si="276"/>
        <v>0</v>
      </c>
      <c r="U263" s="229">
        <f t="shared" si="276"/>
        <v>0</v>
      </c>
      <c r="V263" s="229">
        <f t="shared" si="276"/>
        <v>0</v>
      </c>
      <c r="W263" s="229">
        <f t="shared" si="273"/>
        <v>0</v>
      </c>
      <c r="X263" s="229">
        <f t="shared" si="273"/>
        <v>0</v>
      </c>
      <c r="Y263" s="229">
        <f t="shared" si="273"/>
        <v>0</v>
      </c>
      <c r="Z263" s="229">
        <f t="shared" si="273"/>
        <v>0</v>
      </c>
      <c r="AA263" s="229">
        <f t="shared" si="273"/>
        <v>0</v>
      </c>
      <c r="AB263" s="229">
        <f t="shared" si="273"/>
        <v>0</v>
      </c>
      <c r="AC263" s="229">
        <f t="shared" si="273"/>
        <v>0</v>
      </c>
      <c r="AD263" s="229">
        <f t="shared" si="273"/>
        <v>0</v>
      </c>
      <c r="AE263" s="229">
        <f t="shared" si="273"/>
        <v>0</v>
      </c>
      <c r="AF263" s="229">
        <f t="shared" si="273"/>
        <v>0</v>
      </c>
      <c r="AG263" s="229">
        <f t="shared" si="273"/>
        <v>0</v>
      </c>
      <c r="AH263" s="229">
        <f t="shared" si="273"/>
        <v>0</v>
      </c>
      <c r="AI263" s="229">
        <f t="shared" si="273"/>
        <v>0</v>
      </c>
      <c r="AJ263" s="229">
        <f t="shared" si="273"/>
        <v>0</v>
      </c>
      <c r="AK263" s="229">
        <f t="shared" si="273"/>
        <v>0</v>
      </c>
      <c r="AL263" s="229">
        <f t="shared" si="273"/>
        <v>0</v>
      </c>
      <c r="AM263" s="229">
        <f t="shared" si="274"/>
        <v>0</v>
      </c>
      <c r="AN263" s="229">
        <f t="shared" si="274"/>
        <v>0</v>
      </c>
      <c r="AO263" s="229">
        <f t="shared" si="278"/>
        <v>0</v>
      </c>
      <c r="AP263" s="229">
        <f t="shared" si="278"/>
        <v>0</v>
      </c>
      <c r="AQ263" s="229">
        <f t="shared" si="278"/>
        <v>0</v>
      </c>
      <c r="AR263" s="229">
        <f t="shared" si="278"/>
        <v>0</v>
      </c>
      <c r="AS263" s="229">
        <f t="shared" si="278"/>
        <v>0</v>
      </c>
      <c r="AT263" s="229">
        <f t="shared" si="278"/>
        <v>0</v>
      </c>
      <c r="AU263" s="229">
        <f t="shared" si="278"/>
        <v>0</v>
      </c>
      <c r="AV263" s="229">
        <f t="shared" si="278"/>
        <v>0</v>
      </c>
      <c r="AW263" s="229">
        <f t="shared" si="278"/>
        <v>0</v>
      </c>
      <c r="AX263" s="229">
        <f t="shared" si="278"/>
        <v>0</v>
      </c>
      <c r="AY263" s="229">
        <f t="shared" si="278"/>
        <v>0</v>
      </c>
      <c r="AZ263" s="229">
        <f t="shared" si="278"/>
        <v>0</v>
      </c>
      <c r="BA263" s="229">
        <f t="shared" si="278"/>
        <v>0</v>
      </c>
      <c r="BB263" s="229">
        <f t="shared" si="278"/>
        <v>0</v>
      </c>
      <c r="BC263" s="229">
        <f t="shared" si="278"/>
        <v>0</v>
      </c>
      <c r="BD263" s="229">
        <f t="shared" si="278"/>
        <v>0</v>
      </c>
      <c r="BE263" s="229">
        <f t="shared" si="278"/>
        <v>0</v>
      </c>
      <c r="BF263" s="229">
        <f t="shared" si="278"/>
        <v>0</v>
      </c>
      <c r="BG263" s="229">
        <f t="shared" si="278"/>
        <v>0</v>
      </c>
      <c r="BH263" s="229">
        <f t="shared" si="278"/>
        <v>0</v>
      </c>
      <c r="BI263" s="229">
        <f t="shared" si="278"/>
        <v>0</v>
      </c>
      <c r="BJ263" s="229">
        <f t="shared" si="278"/>
        <v>0</v>
      </c>
      <c r="BK263" s="229">
        <f t="shared" si="278"/>
        <v>0</v>
      </c>
      <c r="BL263" s="229">
        <f t="shared" si="278"/>
        <v>0</v>
      </c>
      <c r="BM263" s="229">
        <f t="shared" si="278"/>
        <v>0</v>
      </c>
      <c r="BN263" s="229">
        <f t="shared" si="278"/>
        <v>0</v>
      </c>
      <c r="BO263" s="229">
        <f t="shared" si="278"/>
        <v>0</v>
      </c>
      <c r="BP263" s="229">
        <f t="shared" si="278"/>
        <v>0</v>
      </c>
      <c r="BQ263" s="229">
        <f t="shared" si="278"/>
        <v>0</v>
      </c>
      <c r="BR263" s="229">
        <f t="shared" si="278"/>
        <v>0</v>
      </c>
      <c r="BS263" s="229">
        <f t="shared" si="278"/>
        <v>0</v>
      </c>
      <c r="BT263" s="229">
        <f t="shared" si="278"/>
        <v>0</v>
      </c>
      <c r="BU263" s="229">
        <f t="shared" si="278"/>
        <v>0</v>
      </c>
      <c r="BV263" s="229">
        <f t="shared" si="278"/>
        <v>0</v>
      </c>
      <c r="BW263" s="229">
        <f t="shared" si="278"/>
        <v>0</v>
      </c>
      <c r="BX263" s="229">
        <f t="shared" si="278"/>
        <v>0</v>
      </c>
      <c r="BY263" s="229">
        <f t="shared" si="278"/>
        <v>0</v>
      </c>
      <c r="BZ263" s="229">
        <f t="shared" si="278"/>
        <v>0</v>
      </c>
    </row>
    <row r="264" spans="1:78" s="310" customFormat="1" x14ac:dyDescent="0.2">
      <c r="A264" s="310" t="str">
        <f t="shared" si="277"/>
        <v>Roll-in 4</v>
      </c>
      <c r="B264" s="307">
        <f t="shared" si="277"/>
        <v>1</v>
      </c>
      <c r="C264" s="7">
        <f t="shared" si="269"/>
        <v>26</v>
      </c>
      <c r="D264" s="165">
        <f t="shared" si="267"/>
        <v>44255</v>
      </c>
      <c r="E264" s="68"/>
      <c r="F264" s="77"/>
      <c r="G264" s="229">
        <f t="shared" si="276"/>
        <v>0</v>
      </c>
      <c r="H264" s="229">
        <f t="shared" si="276"/>
        <v>0</v>
      </c>
      <c r="I264" s="229">
        <f t="shared" si="276"/>
        <v>0</v>
      </c>
      <c r="J264" s="229">
        <f t="shared" si="276"/>
        <v>0</v>
      </c>
      <c r="K264" s="229">
        <f t="shared" si="276"/>
        <v>0</v>
      </c>
      <c r="L264" s="229">
        <f t="shared" si="276"/>
        <v>0</v>
      </c>
      <c r="M264" s="229">
        <f t="shared" si="276"/>
        <v>0</v>
      </c>
      <c r="N264" s="229">
        <f t="shared" si="276"/>
        <v>0</v>
      </c>
      <c r="O264" s="229">
        <f t="shared" si="276"/>
        <v>0</v>
      </c>
      <c r="P264" s="229">
        <f t="shared" si="276"/>
        <v>0</v>
      </c>
      <c r="Q264" s="229">
        <f t="shared" si="276"/>
        <v>0</v>
      </c>
      <c r="R264" s="229">
        <f t="shared" si="276"/>
        <v>0</v>
      </c>
      <c r="S264" s="229">
        <f t="shared" si="276"/>
        <v>0</v>
      </c>
      <c r="T264" s="229">
        <f t="shared" si="276"/>
        <v>0</v>
      </c>
      <c r="U264" s="229">
        <f t="shared" si="276"/>
        <v>0</v>
      </c>
      <c r="V264" s="229">
        <f t="shared" si="276"/>
        <v>0</v>
      </c>
      <c r="W264" s="229">
        <f t="shared" si="273"/>
        <v>0</v>
      </c>
      <c r="X264" s="229">
        <f t="shared" si="273"/>
        <v>0</v>
      </c>
      <c r="Y264" s="229">
        <f t="shared" si="273"/>
        <v>0</v>
      </c>
      <c r="Z264" s="229">
        <f t="shared" si="273"/>
        <v>0</v>
      </c>
      <c r="AA264" s="229">
        <f t="shared" si="273"/>
        <v>0</v>
      </c>
      <c r="AB264" s="229">
        <f t="shared" si="273"/>
        <v>0</v>
      </c>
      <c r="AC264" s="229">
        <f t="shared" si="273"/>
        <v>0</v>
      </c>
      <c r="AD264" s="229">
        <f t="shared" si="273"/>
        <v>0</v>
      </c>
      <c r="AE264" s="229">
        <f t="shared" si="273"/>
        <v>0</v>
      </c>
      <c r="AF264" s="229">
        <f t="shared" si="273"/>
        <v>0</v>
      </c>
      <c r="AG264" s="229">
        <f t="shared" si="273"/>
        <v>0</v>
      </c>
      <c r="AH264" s="229">
        <f t="shared" si="273"/>
        <v>0</v>
      </c>
      <c r="AI264" s="229">
        <f t="shared" si="273"/>
        <v>0</v>
      </c>
      <c r="AJ264" s="229">
        <f t="shared" si="273"/>
        <v>0</v>
      </c>
      <c r="AK264" s="229">
        <f t="shared" si="273"/>
        <v>0</v>
      </c>
      <c r="AL264" s="229">
        <f t="shared" ref="AL264:AN288" si="279">IF($D264=AL$9,$E264*$G$3/2,IF(AND($C264+$E$3&gt;AL$8,AL$9&gt;$D264),$E264*$G$3,0))</f>
        <v>0</v>
      </c>
      <c r="AM264" s="229">
        <f t="shared" si="279"/>
        <v>0</v>
      </c>
      <c r="AN264" s="229">
        <f t="shared" si="279"/>
        <v>0</v>
      </c>
      <c r="AO264" s="229">
        <f t="shared" si="278"/>
        <v>0</v>
      </c>
      <c r="AP264" s="229">
        <f t="shared" si="278"/>
        <v>0</v>
      </c>
      <c r="AQ264" s="229">
        <f t="shared" si="278"/>
        <v>0</v>
      </c>
      <c r="AR264" s="229">
        <f t="shared" si="278"/>
        <v>0</v>
      </c>
      <c r="AS264" s="229">
        <f t="shared" si="278"/>
        <v>0</v>
      </c>
      <c r="AT264" s="229">
        <f t="shared" si="278"/>
        <v>0</v>
      </c>
      <c r="AU264" s="229">
        <f t="shared" si="278"/>
        <v>0</v>
      </c>
      <c r="AV264" s="229">
        <f t="shared" si="278"/>
        <v>0</v>
      </c>
      <c r="AW264" s="229">
        <f t="shared" si="278"/>
        <v>0</v>
      </c>
      <c r="AX264" s="229">
        <f t="shared" si="278"/>
        <v>0</v>
      </c>
      <c r="AY264" s="229">
        <f t="shared" si="278"/>
        <v>0</v>
      </c>
      <c r="AZ264" s="229">
        <f t="shared" si="278"/>
        <v>0</v>
      </c>
      <c r="BA264" s="229">
        <f t="shared" si="278"/>
        <v>0</v>
      </c>
      <c r="BB264" s="229">
        <f t="shared" si="278"/>
        <v>0</v>
      </c>
      <c r="BC264" s="229">
        <f t="shared" si="278"/>
        <v>0</v>
      </c>
      <c r="BD264" s="229">
        <f t="shared" si="278"/>
        <v>0</v>
      </c>
      <c r="BE264" s="229">
        <f t="shared" si="278"/>
        <v>0</v>
      </c>
      <c r="BF264" s="229">
        <f t="shared" si="278"/>
        <v>0</v>
      </c>
      <c r="BG264" s="229">
        <f t="shared" si="278"/>
        <v>0</v>
      </c>
      <c r="BH264" s="229">
        <f t="shared" si="278"/>
        <v>0</v>
      </c>
      <c r="BI264" s="229">
        <f t="shared" si="278"/>
        <v>0</v>
      </c>
      <c r="BJ264" s="229">
        <f t="shared" si="278"/>
        <v>0</v>
      </c>
      <c r="BK264" s="229">
        <f t="shared" si="278"/>
        <v>0</v>
      </c>
      <c r="BL264" s="229">
        <f t="shared" si="278"/>
        <v>0</v>
      </c>
      <c r="BM264" s="229">
        <f t="shared" si="278"/>
        <v>0</v>
      </c>
      <c r="BN264" s="229">
        <f t="shared" si="278"/>
        <v>0</v>
      </c>
      <c r="BO264" s="229">
        <f t="shared" si="278"/>
        <v>0</v>
      </c>
      <c r="BP264" s="229">
        <f t="shared" si="278"/>
        <v>0</v>
      </c>
      <c r="BQ264" s="229">
        <f t="shared" si="278"/>
        <v>0</v>
      </c>
      <c r="BR264" s="229">
        <f t="shared" si="278"/>
        <v>0</v>
      </c>
      <c r="BS264" s="229">
        <f t="shared" si="278"/>
        <v>0</v>
      </c>
      <c r="BT264" s="229">
        <f t="shared" si="278"/>
        <v>0</v>
      </c>
      <c r="BU264" s="229">
        <f t="shared" si="278"/>
        <v>0</v>
      </c>
      <c r="BV264" s="229">
        <f t="shared" si="278"/>
        <v>0</v>
      </c>
      <c r="BW264" s="229">
        <f t="shared" si="278"/>
        <v>0</v>
      </c>
      <c r="BX264" s="229">
        <f t="shared" si="278"/>
        <v>0</v>
      </c>
      <c r="BY264" s="229">
        <f t="shared" si="278"/>
        <v>0</v>
      </c>
      <c r="BZ264" s="229">
        <f t="shared" si="278"/>
        <v>0</v>
      </c>
    </row>
    <row r="265" spans="1:78" s="310" customFormat="1" x14ac:dyDescent="0.2">
      <c r="A265" s="310" t="str">
        <f t="shared" si="277"/>
        <v>Roll-in 5</v>
      </c>
      <c r="B265" s="307">
        <f t="shared" si="277"/>
        <v>1</v>
      </c>
      <c r="C265" s="7">
        <f t="shared" si="269"/>
        <v>27</v>
      </c>
      <c r="D265" s="165">
        <f t="shared" si="267"/>
        <v>44286</v>
      </c>
      <c r="E265" s="68"/>
      <c r="F265" s="77"/>
      <c r="G265" s="229">
        <f t="shared" si="276"/>
        <v>0</v>
      </c>
      <c r="H265" s="229">
        <f t="shared" si="276"/>
        <v>0</v>
      </c>
      <c r="I265" s="229">
        <f t="shared" si="276"/>
        <v>0</v>
      </c>
      <c r="J265" s="229">
        <f t="shared" si="276"/>
        <v>0</v>
      </c>
      <c r="K265" s="229">
        <f t="shared" si="276"/>
        <v>0</v>
      </c>
      <c r="L265" s="229">
        <f t="shared" si="276"/>
        <v>0</v>
      </c>
      <c r="M265" s="229">
        <f t="shared" si="276"/>
        <v>0</v>
      </c>
      <c r="N265" s="229">
        <f t="shared" si="276"/>
        <v>0</v>
      </c>
      <c r="O265" s="229">
        <f t="shared" si="276"/>
        <v>0</v>
      </c>
      <c r="P265" s="229">
        <f t="shared" si="276"/>
        <v>0</v>
      </c>
      <c r="Q265" s="229">
        <f t="shared" si="276"/>
        <v>0</v>
      </c>
      <c r="R265" s="229">
        <f t="shared" si="276"/>
        <v>0</v>
      </c>
      <c r="S265" s="229">
        <f t="shared" si="276"/>
        <v>0</v>
      </c>
      <c r="T265" s="229">
        <f t="shared" si="276"/>
        <v>0</v>
      </c>
      <c r="U265" s="229">
        <f t="shared" si="276"/>
        <v>0</v>
      </c>
      <c r="V265" s="229">
        <f t="shared" si="276"/>
        <v>0</v>
      </c>
      <c r="W265" s="229">
        <f t="shared" ref="W265:AL281" si="280">IF($D265=W$9,$E265*$G$3/2,IF(AND($C265+$E$3&gt;W$8,W$9&gt;$D265),$E265*$G$3,0))</f>
        <v>0</v>
      </c>
      <c r="X265" s="229">
        <f t="shared" si="280"/>
        <v>0</v>
      </c>
      <c r="Y265" s="229">
        <f t="shared" si="280"/>
        <v>0</v>
      </c>
      <c r="Z265" s="229">
        <f t="shared" si="280"/>
        <v>0</v>
      </c>
      <c r="AA265" s="229">
        <f t="shared" si="280"/>
        <v>0</v>
      </c>
      <c r="AB265" s="229">
        <f t="shared" si="280"/>
        <v>0</v>
      </c>
      <c r="AC265" s="229">
        <f t="shared" si="280"/>
        <v>0</v>
      </c>
      <c r="AD265" s="229">
        <f t="shared" si="280"/>
        <v>0</v>
      </c>
      <c r="AE265" s="229">
        <f t="shared" si="280"/>
        <v>0</v>
      </c>
      <c r="AF265" s="229">
        <f t="shared" si="280"/>
        <v>0</v>
      </c>
      <c r="AG265" s="229">
        <f t="shared" si="280"/>
        <v>0</v>
      </c>
      <c r="AH265" s="229">
        <f t="shared" si="280"/>
        <v>0</v>
      </c>
      <c r="AI265" s="229">
        <f t="shared" si="280"/>
        <v>0</v>
      </c>
      <c r="AJ265" s="229">
        <f t="shared" si="280"/>
        <v>0</v>
      </c>
      <c r="AK265" s="229">
        <f t="shared" si="280"/>
        <v>0</v>
      </c>
      <c r="AL265" s="229">
        <f t="shared" si="280"/>
        <v>0</v>
      </c>
      <c r="AM265" s="229">
        <f t="shared" si="279"/>
        <v>0</v>
      </c>
      <c r="AN265" s="229">
        <f t="shared" si="279"/>
        <v>0</v>
      </c>
      <c r="AO265" s="229">
        <f t="shared" si="278"/>
        <v>0</v>
      </c>
      <c r="AP265" s="229">
        <f t="shared" si="278"/>
        <v>0</v>
      </c>
      <c r="AQ265" s="229">
        <f t="shared" si="278"/>
        <v>0</v>
      </c>
      <c r="AR265" s="229">
        <f t="shared" si="278"/>
        <v>0</v>
      </c>
      <c r="AS265" s="229">
        <f t="shared" si="278"/>
        <v>0</v>
      </c>
      <c r="AT265" s="229">
        <f t="shared" si="278"/>
        <v>0</v>
      </c>
      <c r="AU265" s="229">
        <f t="shared" si="278"/>
        <v>0</v>
      </c>
      <c r="AV265" s="229">
        <f t="shared" si="278"/>
        <v>0</v>
      </c>
      <c r="AW265" s="229">
        <f t="shared" si="278"/>
        <v>0</v>
      </c>
      <c r="AX265" s="229">
        <f t="shared" si="278"/>
        <v>0</v>
      </c>
      <c r="AY265" s="229">
        <f t="shared" si="278"/>
        <v>0</v>
      </c>
      <c r="AZ265" s="229">
        <f t="shared" si="278"/>
        <v>0</v>
      </c>
      <c r="BA265" s="229">
        <f t="shared" si="278"/>
        <v>0</v>
      </c>
      <c r="BB265" s="229">
        <f t="shared" si="278"/>
        <v>0</v>
      </c>
      <c r="BC265" s="229">
        <f t="shared" si="278"/>
        <v>0</v>
      </c>
      <c r="BD265" s="229">
        <f t="shared" si="278"/>
        <v>0</v>
      </c>
      <c r="BE265" s="229">
        <f t="shared" si="278"/>
        <v>0</v>
      </c>
      <c r="BF265" s="229">
        <f t="shared" si="278"/>
        <v>0</v>
      </c>
      <c r="BG265" s="229">
        <f t="shared" si="278"/>
        <v>0</v>
      </c>
      <c r="BH265" s="229">
        <f t="shared" si="278"/>
        <v>0</v>
      </c>
      <c r="BI265" s="229">
        <f t="shared" si="278"/>
        <v>0</v>
      </c>
      <c r="BJ265" s="229">
        <f t="shared" si="278"/>
        <v>0</v>
      </c>
      <c r="BK265" s="229">
        <f t="shared" si="278"/>
        <v>0</v>
      </c>
      <c r="BL265" s="229">
        <f t="shared" si="278"/>
        <v>0</v>
      </c>
      <c r="BM265" s="229">
        <f t="shared" si="278"/>
        <v>0</v>
      </c>
      <c r="BN265" s="229">
        <f t="shared" si="278"/>
        <v>0</v>
      </c>
      <c r="BO265" s="229">
        <f t="shared" si="278"/>
        <v>0</v>
      </c>
      <c r="BP265" s="229">
        <f t="shared" si="278"/>
        <v>0</v>
      </c>
      <c r="BQ265" s="229">
        <f t="shared" si="278"/>
        <v>0</v>
      </c>
      <c r="BR265" s="229">
        <f t="shared" si="278"/>
        <v>0</v>
      </c>
      <c r="BS265" s="229">
        <f t="shared" si="278"/>
        <v>0</v>
      </c>
      <c r="BT265" s="229">
        <f t="shared" si="278"/>
        <v>0</v>
      </c>
      <c r="BU265" s="229">
        <f t="shared" si="278"/>
        <v>0</v>
      </c>
      <c r="BV265" s="229">
        <f t="shared" si="278"/>
        <v>0</v>
      </c>
      <c r="BW265" s="229">
        <f t="shared" si="278"/>
        <v>0</v>
      </c>
      <c r="BX265" s="229">
        <f t="shared" si="278"/>
        <v>0</v>
      </c>
      <c r="BY265" s="229">
        <f t="shared" si="278"/>
        <v>0</v>
      </c>
      <c r="BZ265" s="229">
        <f t="shared" si="278"/>
        <v>0</v>
      </c>
    </row>
    <row r="266" spans="1:78" s="310" customFormat="1" x14ac:dyDescent="0.2">
      <c r="A266" s="310" t="str">
        <f t="shared" si="277"/>
        <v>Roll-in 5</v>
      </c>
      <c r="B266" s="307">
        <f t="shared" si="277"/>
        <v>1</v>
      </c>
      <c r="C266" s="7">
        <f t="shared" si="269"/>
        <v>28</v>
      </c>
      <c r="D266" s="165">
        <f t="shared" si="267"/>
        <v>44316</v>
      </c>
      <c r="E266" s="68"/>
      <c r="F266" s="77"/>
      <c r="G266" s="229">
        <f t="shared" si="276"/>
        <v>0</v>
      </c>
      <c r="H266" s="229">
        <f t="shared" si="276"/>
        <v>0</v>
      </c>
      <c r="I266" s="229">
        <f t="shared" si="276"/>
        <v>0</v>
      </c>
      <c r="J266" s="229">
        <f t="shared" si="276"/>
        <v>0</v>
      </c>
      <c r="K266" s="229">
        <f t="shared" si="276"/>
        <v>0</v>
      </c>
      <c r="L266" s="229">
        <f t="shared" si="276"/>
        <v>0</v>
      </c>
      <c r="M266" s="229">
        <f t="shared" si="276"/>
        <v>0</v>
      </c>
      <c r="N266" s="229">
        <f t="shared" si="276"/>
        <v>0</v>
      </c>
      <c r="O266" s="229">
        <f t="shared" si="276"/>
        <v>0</v>
      </c>
      <c r="P266" s="229">
        <f t="shared" si="276"/>
        <v>0</v>
      </c>
      <c r="Q266" s="229">
        <f t="shared" si="276"/>
        <v>0</v>
      </c>
      <c r="R266" s="229">
        <f t="shared" si="276"/>
        <v>0</v>
      </c>
      <c r="S266" s="229">
        <f t="shared" si="276"/>
        <v>0</v>
      </c>
      <c r="T266" s="229">
        <f t="shared" si="276"/>
        <v>0</v>
      </c>
      <c r="U266" s="229">
        <f t="shared" si="276"/>
        <v>0</v>
      </c>
      <c r="V266" s="229">
        <f t="shared" si="276"/>
        <v>0</v>
      </c>
      <c r="W266" s="229">
        <f t="shared" si="280"/>
        <v>0</v>
      </c>
      <c r="X266" s="229">
        <f t="shared" si="280"/>
        <v>0</v>
      </c>
      <c r="Y266" s="229">
        <f t="shared" si="280"/>
        <v>0</v>
      </c>
      <c r="Z266" s="229">
        <f t="shared" si="280"/>
        <v>0</v>
      </c>
      <c r="AA266" s="229">
        <f t="shared" si="280"/>
        <v>0</v>
      </c>
      <c r="AB266" s="229">
        <f t="shared" si="280"/>
        <v>0</v>
      </c>
      <c r="AC266" s="229">
        <f t="shared" si="280"/>
        <v>0</v>
      </c>
      <c r="AD266" s="229">
        <f t="shared" si="280"/>
        <v>0</v>
      </c>
      <c r="AE266" s="229">
        <f t="shared" si="280"/>
        <v>0</v>
      </c>
      <c r="AF266" s="229">
        <f t="shared" si="280"/>
        <v>0</v>
      </c>
      <c r="AG266" s="229">
        <f t="shared" si="280"/>
        <v>0</v>
      </c>
      <c r="AH266" s="229">
        <f t="shared" si="280"/>
        <v>0</v>
      </c>
      <c r="AI266" s="229">
        <f t="shared" si="280"/>
        <v>0</v>
      </c>
      <c r="AJ266" s="229">
        <f t="shared" si="280"/>
        <v>0</v>
      </c>
      <c r="AK266" s="229">
        <f t="shared" si="280"/>
        <v>0</v>
      </c>
      <c r="AL266" s="229">
        <f t="shared" si="280"/>
        <v>0</v>
      </c>
      <c r="AM266" s="229">
        <f t="shared" si="279"/>
        <v>0</v>
      </c>
      <c r="AN266" s="229">
        <f t="shared" si="279"/>
        <v>0</v>
      </c>
      <c r="AO266" s="229">
        <f t="shared" si="278"/>
        <v>0</v>
      </c>
      <c r="AP266" s="229">
        <f t="shared" si="278"/>
        <v>0</v>
      </c>
      <c r="AQ266" s="229">
        <f t="shared" si="278"/>
        <v>0</v>
      </c>
      <c r="AR266" s="229">
        <f t="shared" si="278"/>
        <v>0</v>
      </c>
      <c r="AS266" s="229">
        <f t="shared" si="278"/>
        <v>0</v>
      </c>
      <c r="AT266" s="229">
        <f t="shared" si="278"/>
        <v>0</v>
      </c>
      <c r="AU266" s="229">
        <f t="shared" si="278"/>
        <v>0</v>
      </c>
      <c r="AV266" s="229">
        <f t="shared" si="278"/>
        <v>0</v>
      </c>
      <c r="AW266" s="229">
        <f t="shared" si="278"/>
        <v>0</v>
      </c>
      <c r="AX266" s="229">
        <f t="shared" si="278"/>
        <v>0</v>
      </c>
      <c r="AY266" s="229">
        <f t="shared" si="278"/>
        <v>0</v>
      </c>
      <c r="AZ266" s="229">
        <f t="shared" si="278"/>
        <v>0</v>
      </c>
      <c r="BA266" s="229">
        <f t="shared" si="278"/>
        <v>0</v>
      </c>
      <c r="BB266" s="229">
        <f t="shared" si="278"/>
        <v>0</v>
      </c>
      <c r="BC266" s="229">
        <f t="shared" si="278"/>
        <v>0</v>
      </c>
      <c r="BD266" s="229">
        <f t="shared" si="278"/>
        <v>0</v>
      </c>
      <c r="BE266" s="229">
        <f t="shared" si="278"/>
        <v>0</v>
      </c>
      <c r="BF266" s="229">
        <f t="shared" si="278"/>
        <v>0</v>
      </c>
      <c r="BG266" s="229">
        <f t="shared" si="278"/>
        <v>0</v>
      </c>
      <c r="BH266" s="229">
        <f t="shared" si="278"/>
        <v>0</v>
      </c>
      <c r="BI266" s="229">
        <f t="shared" si="278"/>
        <v>0</v>
      </c>
      <c r="BJ266" s="229">
        <f t="shared" si="278"/>
        <v>0</v>
      </c>
      <c r="BK266" s="229">
        <f t="shared" si="278"/>
        <v>0</v>
      </c>
      <c r="BL266" s="229">
        <f t="shared" si="278"/>
        <v>0</v>
      </c>
      <c r="BM266" s="229">
        <f t="shared" si="278"/>
        <v>0</v>
      </c>
      <c r="BN266" s="229">
        <f t="shared" si="278"/>
        <v>0</v>
      </c>
      <c r="BO266" s="229">
        <f t="shared" si="278"/>
        <v>0</v>
      </c>
      <c r="BP266" s="229">
        <f t="shared" si="278"/>
        <v>0</v>
      </c>
      <c r="BQ266" s="229">
        <f t="shared" si="278"/>
        <v>0</v>
      </c>
      <c r="BR266" s="229">
        <f t="shared" si="278"/>
        <v>0</v>
      </c>
      <c r="BS266" s="229">
        <f t="shared" si="278"/>
        <v>0</v>
      </c>
      <c r="BT266" s="229">
        <f t="shared" si="278"/>
        <v>0</v>
      </c>
      <c r="BU266" s="229">
        <f t="shared" si="278"/>
        <v>0</v>
      </c>
      <c r="BV266" s="229">
        <f t="shared" si="278"/>
        <v>0</v>
      </c>
      <c r="BW266" s="229">
        <f t="shared" si="278"/>
        <v>0</v>
      </c>
      <c r="BX266" s="229">
        <f t="shared" si="278"/>
        <v>0</v>
      </c>
      <c r="BY266" s="229">
        <f t="shared" si="278"/>
        <v>0</v>
      </c>
      <c r="BZ266" s="229">
        <f t="shared" si="278"/>
        <v>0</v>
      </c>
    </row>
    <row r="267" spans="1:78" s="310" customFormat="1" x14ac:dyDescent="0.2">
      <c r="A267" s="310" t="str">
        <f t="shared" si="277"/>
        <v>Roll-in 5</v>
      </c>
      <c r="B267" s="307">
        <f t="shared" si="277"/>
        <v>1</v>
      </c>
      <c r="C267" s="7">
        <f t="shared" si="269"/>
        <v>29</v>
      </c>
      <c r="D267" s="165">
        <f t="shared" si="267"/>
        <v>44347</v>
      </c>
      <c r="E267" s="68"/>
      <c r="F267" s="77"/>
      <c r="G267" s="229">
        <f t="shared" si="276"/>
        <v>0</v>
      </c>
      <c r="H267" s="229">
        <f t="shared" si="276"/>
        <v>0</v>
      </c>
      <c r="I267" s="229">
        <f t="shared" si="276"/>
        <v>0</v>
      </c>
      <c r="J267" s="229">
        <f t="shared" si="276"/>
        <v>0</v>
      </c>
      <c r="K267" s="229">
        <f t="shared" si="276"/>
        <v>0</v>
      </c>
      <c r="L267" s="229">
        <f t="shared" si="276"/>
        <v>0</v>
      </c>
      <c r="M267" s="229">
        <f t="shared" si="276"/>
        <v>0</v>
      </c>
      <c r="N267" s="229">
        <f t="shared" si="276"/>
        <v>0</v>
      </c>
      <c r="O267" s="229">
        <f t="shared" si="276"/>
        <v>0</v>
      </c>
      <c r="P267" s="229">
        <f t="shared" si="276"/>
        <v>0</v>
      </c>
      <c r="Q267" s="229">
        <f t="shared" si="276"/>
        <v>0</v>
      </c>
      <c r="R267" s="229">
        <f t="shared" si="276"/>
        <v>0</v>
      </c>
      <c r="S267" s="229">
        <f t="shared" si="276"/>
        <v>0</v>
      </c>
      <c r="T267" s="229">
        <f t="shared" si="276"/>
        <v>0</v>
      </c>
      <c r="U267" s="229">
        <f t="shared" si="276"/>
        <v>0</v>
      </c>
      <c r="V267" s="229">
        <f t="shared" si="276"/>
        <v>0</v>
      </c>
      <c r="W267" s="229">
        <f t="shared" si="280"/>
        <v>0</v>
      </c>
      <c r="X267" s="229">
        <f t="shared" si="280"/>
        <v>0</v>
      </c>
      <c r="Y267" s="229">
        <f t="shared" si="280"/>
        <v>0</v>
      </c>
      <c r="Z267" s="229">
        <f t="shared" si="280"/>
        <v>0</v>
      </c>
      <c r="AA267" s="229">
        <f t="shared" si="280"/>
        <v>0</v>
      </c>
      <c r="AB267" s="229">
        <f t="shared" si="280"/>
        <v>0</v>
      </c>
      <c r="AC267" s="229">
        <f t="shared" si="280"/>
        <v>0</v>
      </c>
      <c r="AD267" s="229">
        <f t="shared" si="280"/>
        <v>0</v>
      </c>
      <c r="AE267" s="229">
        <f t="shared" si="280"/>
        <v>0</v>
      </c>
      <c r="AF267" s="229">
        <f t="shared" si="280"/>
        <v>0</v>
      </c>
      <c r="AG267" s="229">
        <f t="shared" si="280"/>
        <v>0</v>
      </c>
      <c r="AH267" s="229">
        <f t="shared" si="280"/>
        <v>0</v>
      </c>
      <c r="AI267" s="229">
        <f t="shared" si="280"/>
        <v>0</v>
      </c>
      <c r="AJ267" s="229">
        <f t="shared" si="280"/>
        <v>0</v>
      </c>
      <c r="AK267" s="229">
        <f t="shared" si="280"/>
        <v>0</v>
      </c>
      <c r="AL267" s="229">
        <f t="shared" si="280"/>
        <v>0</v>
      </c>
      <c r="AM267" s="229">
        <f t="shared" si="279"/>
        <v>0</v>
      </c>
      <c r="AN267" s="229">
        <f t="shared" si="279"/>
        <v>0</v>
      </c>
      <c r="AO267" s="229">
        <f t="shared" si="278"/>
        <v>0</v>
      </c>
      <c r="AP267" s="229">
        <f t="shared" si="278"/>
        <v>0</v>
      </c>
      <c r="AQ267" s="229">
        <f t="shared" si="278"/>
        <v>0</v>
      </c>
      <c r="AR267" s="229">
        <f t="shared" si="278"/>
        <v>0</v>
      </c>
      <c r="AS267" s="229">
        <f t="shared" si="278"/>
        <v>0</v>
      </c>
      <c r="AT267" s="229">
        <f t="shared" si="278"/>
        <v>0</v>
      </c>
      <c r="AU267" s="229">
        <f t="shared" si="278"/>
        <v>0</v>
      </c>
      <c r="AV267" s="229">
        <f t="shared" si="278"/>
        <v>0</v>
      </c>
      <c r="AW267" s="229">
        <f t="shared" si="278"/>
        <v>0</v>
      </c>
      <c r="AX267" s="229">
        <f t="shared" si="278"/>
        <v>0</v>
      </c>
      <c r="AY267" s="229">
        <f t="shared" si="278"/>
        <v>0</v>
      </c>
      <c r="AZ267" s="229">
        <f t="shared" si="278"/>
        <v>0</v>
      </c>
      <c r="BA267" s="229">
        <f t="shared" si="278"/>
        <v>0</v>
      </c>
      <c r="BB267" s="229">
        <f t="shared" si="278"/>
        <v>0</v>
      </c>
      <c r="BC267" s="229">
        <f t="shared" si="278"/>
        <v>0</v>
      </c>
      <c r="BD267" s="229">
        <f t="shared" si="278"/>
        <v>0</v>
      </c>
      <c r="BE267" s="229">
        <f t="shared" si="278"/>
        <v>0</v>
      </c>
      <c r="BF267" s="229">
        <f t="shared" si="278"/>
        <v>0</v>
      </c>
      <c r="BG267" s="229">
        <f t="shared" si="278"/>
        <v>0</v>
      </c>
      <c r="BH267" s="229">
        <f t="shared" si="278"/>
        <v>0</v>
      </c>
      <c r="BI267" s="229">
        <f t="shared" si="278"/>
        <v>0</v>
      </c>
      <c r="BJ267" s="229">
        <f t="shared" si="278"/>
        <v>0</v>
      </c>
      <c r="BK267" s="229">
        <f t="shared" si="278"/>
        <v>0</v>
      </c>
      <c r="BL267" s="229">
        <f t="shared" si="278"/>
        <v>0</v>
      </c>
      <c r="BM267" s="229">
        <f t="shared" si="278"/>
        <v>0</v>
      </c>
      <c r="BN267" s="229">
        <f t="shared" si="278"/>
        <v>0</v>
      </c>
      <c r="BO267" s="229">
        <f t="shared" si="278"/>
        <v>0</v>
      </c>
      <c r="BP267" s="229">
        <f t="shared" si="278"/>
        <v>0</v>
      </c>
      <c r="BQ267" s="229">
        <f t="shared" si="278"/>
        <v>0</v>
      </c>
      <c r="BR267" s="229">
        <f t="shared" si="278"/>
        <v>0</v>
      </c>
      <c r="BS267" s="229">
        <f t="shared" si="278"/>
        <v>0</v>
      </c>
      <c r="BT267" s="229">
        <f t="shared" si="278"/>
        <v>0</v>
      </c>
      <c r="BU267" s="229">
        <f t="shared" si="278"/>
        <v>0</v>
      </c>
      <c r="BV267" s="229">
        <f t="shared" si="278"/>
        <v>0</v>
      </c>
      <c r="BW267" s="229">
        <f t="shared" si="278"/>
        <v>0</v>
      </c>
      <c r="BX267" s="229">
        <f t="shared" si="278"/>
        <v>0</v>
      </c>
      <c r="BY267" s="229">
        <f t="shared" si="278"/>
        <v>0</v>
      </c>
      <c r="BZ267" s="229">
        <f t="shared" si="278"/>
        <v>0</v>
      </c>
    </row>
    <row r="268" spans="1:78" s="310" customFormat="1" x14ac:dyDescent="0.2">
      <c r="A268" s="310" t="str">
        <f t="shared" si="277"/>
        <v>Roll-in 5</v>
      </c>
      <c r="B268" s="307">
        <f t="shared" si="277"/>
        <v>1</v>
      </c>
      <c r="C268" s="7">
        <f t="shared" si="269"/>
        <v>30</v>
      </c>
      <c r="D268" s="165">
        <f t="shared" si="267"/>
        <v>44377</v>
      </c>
      <c r="E268" s="68"/>
      <c r="F268" s="77"/>
      <c r="G268" s="229">
        <f t="shared" si="276"/>
        <v>0</v>
      </c>
      <c r="H268" s="229">
        <f t="shared" si="276"/>
        <v>0</v>
      </c>
      <c r="I268" s="229">
        <f t="shared" si="276"/>
        <v>0</v>
      </c>
      <c r="J268" s="229">
        <f t="shared" si="276"/>
        <v>0</v>
      </c>
      <c r="K268" s="229">
        <f t="shared" si="276"/>
        <v>0</v>
      </c>
      <c r="L268" s="229">
        <f t="shared" si="276"/>
        <v>0</v>
      </c>
      <c r="M268" s="229">
        <f t="shared" si="276"/>
        <v>0</v>
      </c>
      <c r="N268" s="229">
        <f t="shared" si="276"/>
        <v>0</v>
      </c>
      <c r="O268" s="229">
        <f t="shared" si="276"/>
        <v>0</v>
      </c>
      <c r="P268" s="229">
        <f t="shared" si="276"/>
        <v>0</v>
      </c>
      <c r="Q268" s="229">
        <f t="shared" si="276"/>
        <v>0</v>
      </c>
      <c r="R268" s="229">
        <f t="shared" si="276"/>
        <v>0</v>
      </c>
      <c r="S268" s="229">
        <f t="shared" si="276"/>
        <v>0</v>
      </c>
      <c r="T268" s="229">
        <f t="shared" si="276"/>
        <v>0</v>
      </c>
      <c r="U268" s="229">
        <f t="shared" si="276"/>
        <v>0</v>
      </c>
      <c r="V268" s="229">
        <f t="shared" si="276"/>
        <v>0</v>
      </c>
      <c r="W268" s="229">
        <f t="shared" si="280"/>
        <v>0</v>
      </c>
      <c r="X268" s="229">
        <f t="shared" si="280"/>
        <v>0</v>
      </c>
      <c r="Y268" s="229">
        <f t="shared" si="280"/>
        <v>0</v>
      </c>
      <c r="Z268" s="229">
        <f t="shared" si="280"/>
        <v>0</v>
      </c>
      <c r="AA268" s="229">
        <f t="shared" si="280"/>
        <v>0</v>
      </c>
      <c r="AB268" s="229">
        <f t="shared" si="280"/>
        <v>0</v>
      </c>
      <c r="AC268" s="229">
        <f t="shared" si="280"/>
        <v>0</v>
      </c>
      <c r="AD268" s="229">
        <f t="shared" si="280"/>
        <v>0</v>
      </c>
      <c r="AE268" s="229">
        <f t="shared" si="280"/>
        <v>0</v>
      </c>
      <c r="AF268" s="229">
        <f t="shared" si="280"/>
        <v>0</v>
      </c>
      <c r="AG268" s="229">
        <f t="shared" si="280"/>
        <v>0</v>
      </c>
      <c r="AH268" s="229">
        <f t="shared" si="280"/>
        <v>0</v>
      </c>
      <c r="AI268" s="229">
        <f t="shared" si="280"/>
        <v>0</v>
      </c>
      <c r="AJ268" s="229">
        <f t="shared" si="280"/>
        <v>0</v>
      </c>
      <c r="AK268" s="229">
        <f t="shared" si="280"/>
        <v>0</v>
      </c>
      <c r="AL268" s="229">
        <f t="shared" si="280"/>
        <v>0</v>
      </c>
      <c r="AM268" s="229">
        <f t="shared" si="279"/>
        <v>0</v>
      </c>
      <c r="AN268" s="229">
        <f t="shared" si="279"/>
        <v>0</v>
      </c>
      <c r="AO268" s="229">
        <f t="shared" si="278"/>
        <v>0</v>
      </c>
      <c r="AP268" s="229">
        <f t="shared" si="278"/>
        <v>0</v>
      </c>
      <c r="AQ268" s="229">
        <f t="shared" si="278"/>
        <v>0</v>
      </c>
      <c r="AR268" s="229">
        <f t="shared" ref="AO268:BZ274" si="281">IF($D268=AR$9,$E268*$G$3/2,IF(AND($C268+$E$3&gt;AR$8,AR$9&gt;$D268),$E268*$G$3,0))</f>
        <v>0</v>
      </c>
      <c r="AS268" s="229">
        <f t="shared" si="281"/>
        <v>0</v>
      </c>
      <c r="AT268" s="229">
        <f t="shared" si="281"/>
        <v>0</v>
      </c>
      <c r="AU268" s="229">
        <f t="shared" si="281"/>
        <v>0</v>
      </c>
      <c r="AV268" s="229">
        <f t="shared" si="281"/>
        <v>0</v>
      </c>
      <c r="AW268" s="229">
        <f t="shared" si="281"/>
        <v>0</v>
      </c>
      <c r="AX268" s="229">
        <f t="shared" si="281"/>
        <v>0</v>
      </c>
      <c r="AY268" s="229">
        <f t="shared" si="281"/>
        <v>0</v>
      </c>
      <c r="AZ268" s="229">
        <f t="shared" si="281"/>
        <v>0</v>
      </c>
      <c r="BA268" s="229">
        <f t="shared" si="281"/>
        <v>0</v>
      </c>
      <c r="BB268" s="229">
        <f t="shared" si="281"/>
        <v>0</v>
      </c>
      <c r="BC268" s="229">
        <f t="shared" si="281"/>
        <v>0</v>
      </c>
      <c r="BD268" s="229">
        <f t="shared" si="281"/>
        <v>0</v>
      </c>
      <c r="BE268" s="229">
        <f t="shared" si="281"/>
        <v>0</v>
      </c>
      <c r="BF268" s="229">
        <f t="shared" si="281"/>
        <v>0</v>
      </c>
      <c r="BG268" s="229">
        <f t="shared" si="281"/>
        <v>0</v>
      </c>
      <c r="BH268" s="229">
        <f t="shared" si="281"/>
        <v>0</v>
      </c>
      <c r="BI268" s="229">
        <f t="shared" si="281"/>
        <v>0</v>
      </c>
      <c r="BJ268" s="229">
        <f t="shared" si="281"/>
        <v>0</v>
      </c>
      <c r="BK268" s="229">
        <f t="shared" si="281"/>
        <v>0</v>
      </c>
      <c r="BL268" s="229">
        <f t="shared" si="281"/>
        <v>0</v>
      </c>
      <c r="BM268" s="229">
        <f t="shared" si="281"/>
        <v>0</v>
      </c>
      <c r="BN268" s="229">
        <f t="shared" si="281"/>
        <v>0</v>
      </c>
      <c r="BO268" s="229">
        <f t="shared" si="281"/>
        <v>0</v>
      </c>
      <c r="BP268" s="229">
        <f t="shared" si="281"/>
        <v>0</v>
      </c>
      <c r="BQ268" s="229">
        <f t="shared" si="281"/>
        <v>0</v>
      </c>
      <c r="BR268" s="229">
        <f t="shared" si="281"/>
        <v>0</v>
      </c>
      <c r="BS268" s="229">
        <f t="shared" si="281"/>
        <v>0</v>
      </c>
      <c r="BT268" s="229">
        <f t="shared" si="281"/>
        <v>0</v>
      </c>
      <c r="BU268" s="229">
        <f t="shared" si="281"/>
        <v>0</v>
      </c>
      <c r="BV268" s="229">
        <f t="shared" si="281"/>
        <v>0</v>
      </c>
      <c r="BW268" s="229">
        <f t="shared" si="281"/>
        <v>0</v>
      </c>
      <c r="BX268" s="229">
        <f t="shared" si="281"/>
        <v>0</v>
      </c>
      <c r="BY268" s="229">
        <f t="shared" si="281"/>
        <v>0</v>
      </c>
      <c r="BZ268" s="229">
        <f t="shared" si="281"/>
        <v>0</v>
      </c>
    </row>
    <row r="269" spans="1:78" s="310" customFormat="1" x14ac:dyDescent="0.2">
      <c r="A269" s="310" t="str">
        <f t="shared" si="277"/>
        <v>Roll-in 5</v>
      </c>
      <c r="B269" s="307">
        <f t="shared" si="277"/>
        <v>1</v>
      </c>
      <c r="C269" s="7">
        <f t="shared" si="269"/>
        <v>31</v>
      </c>
      <c r="D269" s="165">
        <f t="shared" si="267"/>
        <v>44408</v>
      </c>
      <c r="E269" s="68"/>
      <c r="F269" s="77"/>
      <c r="G269" s="229">
        <f t="shared" si="276"/>
        <v>0</v>
      </c>
      <c r="H269" s="229">
        <f t="shared" si="276"/>
        <v>0</v>
      </c>
      <c r="I269" s="229">
        <f t="shared" si="276"/>
        <v>0</v>
      </c>
      <c r="J269" s="229">
        <f t="shared" si="276"/>
        <v>0</v>
      </c>
      <c r="K269" s="229">
        <f t="shared" si="276"/>
        <v>0</v>
      </c>
      <c r="L269" s="229">
        <f t="shared" si="276"/>
        <v>0</v>
      </c>
      <c r="M269" s="229">
        <f t="shared" si="276"/>
        <v>0</v>
      </c>
      <c r="N269" s="229">
        <f t="shared" si="276"/>
        <v>0</v>
      </c>
      <c r="O269" s="229">
        <f t="shared" si="276"/>
        <v>0</v>
      </c>
      <c r="P269" s="229">
        <f t="shared" si="276"/>
        <v>0</v>
      </c>
      <c r="Q269" s="229">
        <f t="shared" si="276"/>
        <v>0</v>
      </c>
      <c r="R269" s="229">
        <f t="shared" si="276"/>
        <v>0</v>
      </c>
      <c r="S269" s="229">
        <f t="shared" si="276"/>
        <v>0</v>
      </c>
      <c r="T269" s="229">
        <f t="shared" si="276"/>
        <v>0</v>
      </c>
      <c r="U269" s="229">
        <f t="shared" si="276"/>
        <v>0</v>
      </c>
      <c r="V269" s="229">
        <f t="shared" si="276"/>
        <v>0</v>
      </c>
      <c r="W269" s="229">
        <f t="shared" si="280"/>
        <v>0</v>
      </c>
      <c r="X269" s="229">
        <f t="shared" si="280"/>
        <v>0</v>
      </c>
      <c r="Y269" s="229">
        <f t="shared" si="280"/>
        <v>0</v>
      </c>
      <c r="Z269" s="229">
        <f t="shared" si="280"/>
        <v>0</v>
      </c>
      <c r="AA269" s="229">
        <f t="shared" si="280"/>
        <v>0</v>
      </c>
      <c r="AB269" s="229">
        <f t="shared" si="280"/>
        <v>0</v>
      </c>
      <c r="AC269" s="229">
        <f t="shared" si="280"/>
        <v>0</v>
      </c>
      <c r="AD269" s="229">
        <f t="shared" si="280"/>
        <v>0</v>
      </c>
      <c r="AE269" s="229">
        <f t="shared" si="280"/>
        <v>0</v>
      </c>
      <c r="AF269" s="229">
        <f t="shared" si="280"/>
        <v>0</v>
      </c>
      <c r="AG269" s="229">
        <f t="shared" si="280"/>
        <v>0</v>
      </c>
      <c r="AH269" s="229">
        <f t="shared" si="280"/>
        <v>0</v>
      </c>
      <c r="AI269" s="229">
        <f t="shared" si="280"/>
        <v>0</v>
      </c>
      <c r="AJ269" s="229">
        <f t="shared" si="280"/>
        <v>0</v>
      </c>
      <c r="AK269" s="229">
        <f t="shared" si="280"/>
        <v>0</v>
      </c>
      <c r="AL269" s="229">
        <f t="shared" si="280"/>
        <v>0</v>
      </c>
      <c r="AM269" s="229">
        <f t="shared" si="279"/>
        <v>0</v>
      </c>
      <c r="AN269" s="229">
        <f t="shared" si="279"/>
        <v>0</v>
      </c>
      <c r="AO269" s="229">
        <f t="shared" si="281"/>
        <v>0</v>
      </c>
      <c r="AP269" s="229">
        <f t="shared" si="281"/>
        <v>0</v>
      </c>
      <c r="AQ269" s="229">
        <f t="shared" si="281"/>
        <v>0</v>
      </c>
      <c r="AR269" s="229">
        <f t="shared" si="281"/>
        <v>0</v>
      </c>
      <c r="AS269" s="229">
        <f t="shared" si="281"/>
        <v>0</v>
      </c>
      <c r="AT269" s="229">
        <f t="shared" si="281"/>
        <v>0</v>
      </c>
      <c r="AU269" s="229">
        <f t="shared" si="281"/>
        <v>0</v>
      </c>
      <c r="AV269" s="229">
        <f t="shared" si="281"/>
        <v>0</v>
      </c>
      <c r="AW269" s="229">
        <f t="shared" si="281"/>
        <v>0</v>
      </c>
      <c r="AX269" s="229">
        <f t="shared" si="281"/>
        <v>0</v>
      </c>
      <c r="AY269" s="229">
        <f t="shared" si="281"/>
        <v>0</v>
      </c>
      <c r="AZ269" s="229">
        <f t="shared" si="281"/>
        <v>0</v>
      </c>
      <c r="BA269" s="229">
        <f t="shared" si="281"/>
        <v>0</v>
      </c>
      <c r="BB269" s="229">
        <f t="shared" si="281"/>
        <v>0</v>
      </c>
      <c r="BC269" s="229">
        <f t="shared" si="281"/>
        <v>0</v>
      </c>
      <c r="BD269" s="229">
        <f t="shared" si="281"/>
        <v>0</v>
      </c>
      <c r="BE269" s="229">
        <f t="shared" si="281"/>
        <v>0</v>
      </c>
      <c r="BF269" s="229">
        <f t="shared" si="281"/>
        <v>0</v>
      </c>
      <c r="BG269" s="229">
        <f t="shared" si="281"/>
        <v>0</v>
      </c>
      <c r="BH269" s="229">
        <f t="shared" si="281"/>
        <v>0</v>
      </c>
      <c r="BI269" s="229">
        <f t="shared" si="281"/>
        <v>0</v>
      </c>
      <c r="BJ269" s="229">
        <f t="shared" si="281"/>
        <v>0</v>
      </c>
      <c r="BK269" s="229">
        <f t="shared" si="281"/>
        <v>0</v>
      </c>
      <c r="BL269" s="229">
        <f t="shared" si="281"/>
        <v>0</v>
      </c>
      <c r="BM269" s="229">
        <f t="shared" si="281"/>
        <v>0</v>
      </c>
      <c r="BN269" s="229">
        <f t="shared" si="281"/>
        <v>0</v>
      </c>
      <c r="BO269" s="229">
        <f t="shared" si="281"/>
        <v>0</v>
      </c>
      <c r="BP269" s="229">
        <f t="shared" si="281"/>
        <v>0</v>
      </c>
      <c r="BQ269" s="229">
        <f t="shared" si="281"/>
        <v>0</v>
      </c>
      <c r="BR269" s="229">
        <f t="shared" si="281"/>
        <v>0</v>
      </c>
      <c r="BS269" s="229">
        <f t="shared" si="281"/>
        <v>0</v>
      </c>
      <c r="BT269" s="229">
        <f t="shared" si="281"/>
        <v>0</v>
      </c>
      <c r="BU269" s="229">
        <f t="shared" si="281"/>
        <v>0</v>
      </c>
      <c r="BV269" s="229">
        <f t="shared" si="281"/>
        <v>0</v>
      </c>
      <c r="BW269" s="229">
        <f t="shared" si="281"/>
        <v>0</v>
      </c>
      <c r="BX269" s="229">
        <f t="shared" si="281"/>
        <v>0</v>
      </c>
      <c r="BY269" s="229">
        <f t="shared" si="281"/>
        <v>0</v>
      </c>
      <c r="BZ269" s="229">
        <f t="shared" si="281"/>
        <v>0</v>
      </c>
    </row>
    <row r="270" spans="1:78" s="310" customFormat="1" x14ac:dyDescent="0.2">
      <c r="A270" s="310" t="str">
        <f t="shared" si="277"/>
        <v>Roll-in 5</v>
      </c>
      <c r="B270" s="307">
        <f t="shared" si="277"/>
        <v>1</v>
      </c>
      <c r="C270" s="7">
        <f t="shared" si="269"/>
        <v>32</v>
      </c>
      <c r="D270" s="165">
        <f t="shared" si="267"/>
        <v>44439</v>
      </c>
      <c r="E270" s="68"/>
      <c r="F270" s="77"/>
      <c r="G270" s="229">
        <f t="shared" si="276"/>
        <v>0</v>
      </c>
      <c r="H270" s="229">
        <f t="shared" si="276"/>
        <v>0</v>
      </c>
      <c r="I270" s="229">
        <f t="shared" si="276"/>
        <v>0</v>
      </c>
      <c r="J270" s="229">
        <f t="shared" si="276"/>
        <v>0</v>
      </c>
      <c r="K270" s="229">
        <f t="shared" si="276"/>
        <v>0</v>
      </c>
      <c r="L270" s="229">
        <f t="shared" si="276"/>
        <v>0</v>
      </c>
      <c r="M270" s="229">
        <f t="shared" si="276"/>
        <v>0</v>
      </c>
      <c r="N270" s="229">
        <f t="shared" si="276"/>
        <v>0</v>
      </c>
      <c r="O270" s="229">
        <f t="shared" si="276"/>
        <v>0</v>
      </c>
      <c r="P270" s="229">
        <f t="shared" si="276"/>
        <v>0</v>
      </c>
      <c r="Q270" s="229">
        <f t="shared" si="276"/>
        <v>0</v>
      </c>
      <c r="R270" s="229">
        <f t="shared" si="276"/>
        <v>0</v>
      </c>
      <c r="S270" s="229">
        <f t="shared" si="276"/>
        <v>0</v>
      </c>
      <c r="T270" s="229">
        <f t="shared" si="276"/>
        <v>0</v>
      </c>
      <c r="U270" s="229">
        <f t="shared" si="276"/>
        <v>0</v>
      </c>
      <c r="V270" s="229">
        <f t="shared" si="276"/>
        <v>0</v>
      </c>
      <c r="W270" s="229">
        <f t="shared" si="280"/>
        <v>0</v>
      </c>
      <c r="X270" s="229">
        <f t="shared" si="280"/>
        <v>0</v>
      </c>
      <c r="Y270" s="229">
        <f t="shared" si="280"/>
        <v>0</v>
      </c>
      <c r="Z270" s="229">
        <f t="shared" si="280"/>
        <v>0</v>
      </c>
      <c r="AA270" s="229">
        <f t="shared" si="280"/>
        <v>0</v>
      </c>
      <c r="AB270" s="229">
        <f t="shared" si="280"/>
        <v>0</v>
      </c>
      <c r="AC270" s="229">
        <f t="shared" si="280"/>
        <v>0</v>
      </c>
      <c r="AD270" s="229">
        <f t="shared" si="280"/>
        <v>0</v>
      </c>
      <c r="AE270" s="229">
        <f t="shared" si="280"/>
        <v>0</v>
      </c>
      <c r="AF270" s="229">
        <f t="shared" si="280"/>
        <v>0</v>
      </c>
      <c r="AG270" s="229">
        <f t="shared" si="280"/>
        <v>0</v>
      </c>
      <c r="AH270" s="229">
        <f t="shared" si="280"/>
        <v>0</v>
      </c>
      <c r="AI270" s="229">
        <f t="shared" si="280"/>
        <v>0</v>
      </c>
      <c r="AJ270" s="229">
        <f t="shared" si="280"/>
        <v>0</v>
      </c>
      <c r="AK270" s="229">
        <f t="shared" si="280"/>
        <v>0</v>
      </c>
      <c r="AL270" s="229">
        <f t="shared" si="280"/>
        <v>0</v>
      </c>
      <c r="AM270" s="229">
        <f t="shared" si="279"/>
        <v>0</v>
      </c>
      <c r="AN270" s="229">
        <f t="shared" si="279"/>
        <v>0</v>
      </c>
      <c r="AO270" s="229">
        <f t="shared" si="281"/>
        <v>0</v>
      </c>
      <c r="AP270" s="229">
        <f t="shared" si="281"/>
        <v>0</v>
      </c>
      <c r="AQ270" s="229">
        <f t="shared" si="281"/>
        <v>0</v>
      </c>
      <c r="AR270" s="229">
        <f t="shared" si="281"/>
        <v>0</v>
      </c>
      <c r="AS270" s="229">
        <f t="shared" si="281"/>
        <v>0</v>
      </c>
      <c r="AT270" s="229">
        <f t="shared" si="281"/>
        <v>0</v>
      </c>
      <c r="AU270" s="229">
        <f t="shared" si="281"/>
        <v>0</v>
      </c>
      <c r="AV270" s="229">
        <f t="shared" si="281"/>
        <v>0</v>
      </c>
      <c r="AW270" s="229">
        <f t="shared" si="281"/>
        <v>0</v>
      </c>
      <c r="AX270" s="229">
        <f t="shared" si="281"/>
        <v>0</v>
      </c>
      <c r="AY270" s="229">
        <f t="shared" si="281"/>
        <v>0</v>
      </c>
      <c r="AZ270" s="229">
        <f t="shared" si="281"/>
        <v>0</v>
      </c>
      <c r="BA270" s="229">
        <f t="shared" si="281"/>
        <v>0</v>
      </c>
      <c r="BB270" s="229">
        <f t="shared" si="281"/>
        <v>0</v>
      </c>
      <c r="BC270" s="229">
        <f t="shared" si="281"/>
        <v>0</v>
      </c>
      <c r="BD270" s="229">
        <f t="shared" si="281"/>
        <v>0</v>
      </c>
      <c r="BE270" s="229">
        <f t="shared" si="281"/>
        <v>0</v>
      </c>
      <c r="BF270" s="229">
        <f t="shared" si="281"/>
        <v>0</v>
      </c>
      <c r="BG270" s="229">
        <f t="shared" si="281"/>
        <v>0</v>
      </c>
      <c r="BH270" s="229">
        <f t="shared" si="281"/>
        <v>0</v>
      </c>
      <c r="BI270" s="229">
        <f t="shared" si="281"/>
        <v>0</v>
      </c>
      <c r="BJ270" s="229">
        <f t="shared" si="281"/>
        <v>0</v>
      </c>
      <c r="BK270" s="229">
        <f t="shared" si="281"/>
        <v>0</v>
      </c>
      <c r="BL270" s="229">
        <f t="shared" si="281"/>
        <v>0</v>
      </c>
      <c r="BM270" s="229">
        <f t="shared" si="281"/>
        <v>0</v>
      </c>
      <c r="BN270" s="229">
        <f t="shared" si="281"/>
        <v>0</v>
      </c>
      <c r="BO270" s="229">
        <f t="shared" si="281"/>
        <v>0</v>
      </c>
      <c r="BP270" s="229">
        <f t="shared" si="281"/>
        <v>0</v>
      </c>
      <c r="BQ270" s="229">
        <f t="shared" si="281"/>
        <v>0</v>
      </c>
      <c r="BR270" s="229">
        <f t="shared" si="281"/>
        <v>0</v>
      </c>
      <c r="BS270" s="229">
        <f t="shared" si="281"/>
        <v>0</v>
      </c>
      <c r="BT270" s="229">
        <f t="shared" si="281"/>
        <v>0</v>
      </c>
      <c r="BU270" s="229">
        <f t="shared" si="281"/>
        <v>0</v>
      </c>
      <c r="BV270" s="229">
        <f t="shared" si="281"/>
        <v>0</v>
      </c>
      <c r="BW270" s="229">
        <f t="shared" si="281"/>
        <v>0</v>
      </c>
      <c r="BX270" s="229">
        <f t="shared" si="281"/>
        <v>0</v>
      </c>
      <c r="BY270" s="229">
        <f t="shared" si="281"/>
        <v>0</v>
      </c>
      <c r="BZ270" s="229">
        <f t="shared" si="281"/>
        <v>0</v>
      </c>
    </row>
    <row r="271" spans="1:78" s="310" customFormat="1" x14ac:dyDescent="0.2">
      <c r="A271" s="310" t="str">
        <f t="shared" si="277"/>
        <v>Roll-in 6</v>
      </c>
      <c r="B271" s="307">
        <f t="shared" si="277"/>
        <v>1</v>
      </c>
      <c r="C271" s="7">
        <f t="shared" si="269"/>
        <v>33</v>
      </c>
      <c r="D271" s="165">
        <f t="shared" si="267"/>
        <v>44469</v>
      </c>
      <c r="E271" s="68"/>
      <c r="F271" s="77"/>
      <c r="G271" s="229">
        <f t="shared" si="276"/>
        <v>0</v>
      </c>
      <c r="H271" s="229">
        <f t="shared" si="276"/>
        <v>0</v>
      </c>
      <c r="I271" s="229">
        <f t="shared" si="276"/>
        <v>0</v>
      </c>
      <c r="J271" s="229">
        <f t="shared" si="276"/>
        <v>0</v>
      </c>
      <c r="K271" s="229">
        <f t="shared" si="276"/>
        <v>0</v>
      </c>
      <c r="L271" s="229">
        <f t="shared" si="276"/>
        <v>0</v>
      </c>
      <c r="M271" s="229">
        <f t="shared" si="276"/>
        <v>0</v>
      </c>
      <c r="N271" s="229">
        <f t="shared" si="276"/>
        <v>0</v>
      </c>
      <c r="O271" s="229">
        <f t="shared" si="276"/>
        <v>0</v>
      </c>
      <c r="P271" s="229">
        <f t="shared" si="276"/>
        <v>0</v>
      </c>
      <c r="Q271" s="229">
        <f t="shared" si="276"/>
        <v>0</v>
      </c>
      <c r="R271" s="229">
        <f t="shared" si="276"/>
        <v>0</v>
      </c>
      <c r="S271" s="229">
        <f t="shared" si="276"/>
        <v>0</v>
      </c>
      <c r="T271" s="229">
        <f t="shared" si="276"/>
        <v>0</v>
      </c>
      <c r="U271" s="229">
        <f t="shared" si="276"/>
        <v>0</v>
      </c>
      <c r="V271" s="229">
        <f t="shared" si="276"/>
        <v>0</v>
      </c>
      <c r="W271" s="229">
        <f t="shared" si="280"/>
        <v>0</v>
      </c>
      <c r="X271" s="229">
        <f t="shared" si="280"/>
        <v>0</v>
      </c>
      <c r="Y271" s="229">
        <f t="shared" si="280"/>
        <v>0</v>
      </c>
      <c r="Z271" s="229">
        <f t="shared" si="280"/>
        <v>0</v>
      </c>
      <c r="AA271" s="229">
        <f t="shared" si="280"/>
        <v>0</v>
      </c>
      <c r="AB271" s="229">
        <f t="shared" si="280"/>
        <v>0</v>
      </c>
      <c r="AC271" s="229">
        <f t="shared" si="280"/>
        <v>0</v>
      </c>
      <c r="AD271" s="229">
        <f t="shared" si="280"/>
        <v>0</v>
      </c>
      <c r="AE271" s="229">
        <f t="shared" si="280"/>
        <v>0</v>
      </c>
      <c r="AF271" s="229">
        <f t="shared" si="280"/>
        <v>0</v>
      </c>
      <c r="AG271" s="229">
        <f t="shared" si="280"/>
        <v>0</v>
      </c>
      <c r="AH271" s="229">
        <f t="shared" si="280"/>
        <v>0</v>
      </c>
      <c r="AI271" s="229">
        <f t="shared" si="280"/>
        <v>0</v>
      </c>
      <c r="AJ271" s="229">
        <f t="shared" si="280"/>
        <v>0</v>
      </c>
      <c r="AK271" s="229">
        <f t="shared" si="280"/>
        <v>0</v>
      </c>
      <c r="AL271" s="229">
        <f t="shared" si="280"/>
        <v>0</v>
      </c>
      <c r="AM271" s="229">
        <f t="shared" si="279"/>
        <v>0</v>
      </c>
      <c r="AN271" s="229">
        <f t="shared" si="279"/>
        <v>0</v>
      </c>
      <c r="AO271" s="229">
        <f t="shared" si="281"/>
        <v>0</v>
      </c>
      <c r="AP271" s="229">
        <f t="shared" si="281"/>
        <v>0</v>
      </c>
      <c r="AQ271" s="229">
        <f t="shared" si="281"/>
        <v>0</v>
      </c>
      <c r="AR271" s="229">
        <f t="shared" si="281"/>
        <v>0</v>
      </c>
      <c r="AS271" s="229">
        <f t="shared" si="281"/>
        <v>0</v>
      </c>
      <c r="AT271" s="229">
        <f t="shared" si="281"/>
        <v>0</v>
      </c>
      <c r="AU271" s="229">
        <f t="shared" si="281"/>
        <v>0</v>
      </c>
      <c r="AV271" s="229">
        <f t="shared" si="281"/>
        <v>0</v>
      </c>
      <c r="AW271" s="229">
        <f t="shared" si="281"/>
        <v>0</v>
      </c>
      <c r="AX271" s="229">
        <f t="shared" si="281"/>
        <v>0</v>
      </c>
      <c r="AY271" s="229">
        <f t="shared" si="281"/>
        <v>0</v>
      </c>
      <c r="AZ271" s="229">
        <f t="shared" si="281"/>
        <v>0</v>
      </c>
      <c r="BA271" s="229">
        <f t="shared" si="281"/>
        <v>0</v>
      </c>
      <c r="BB271" s="229">
        <f t="shared" si="281"/>
        <v>0</v>
      </c>
      <c r="BC271" s="229">
        <f t="shared" si="281"/>
        <v>0</v>
      </c>
      <c r="BD271" s="229">
        <f t="shared" si="281"/>
        <v>0</v>
      </c>
      <c r="BE271" s="229">
        <f t="shared" si="281"/>
        <v>0</v>
      </c>
      <c r="BF271" s="229">
        <f t="shared" si="281"/>
        <v>0</v>
      </c>
      <c r="BG271" s="229">
        <f t="shared" si="281"/>
        <v>0</v>
      </c>
      <c r="BH271" s="229">
        <f t="shared" si="281"/>
        <v>0</v>
      </c>
      <c r="BI271" s="229">
        <f t="shared" si="281"/>
        <v>0</v>
      </c>
      <c r="BJ271" s="229">
        <f t="shared" si="281"/>
        <v>0</v>
      </c>
      <c r="BK271" s="229">
        <f t="shared" si="281"/>
        <v>0</v>
      </c>
      <c r="BL271" s="229">
        <f t="shared" si="281"/>
        <v>0</v>
      </c>
      <c r="BM271" s="229">
        <f t="shared" si="281"/>
        <v>0</v>
      </c>
      <c r="BN271" s="229">
        <f t="shared" si="281"/>
        <v>0</v>
      </c>
      <c r="BO271" s="229">
        <f t="shared" si="281"/>
        <v>0</v>
      </c>
      <c r="BP271" s="229">
        <f t="shared" si="281"/>
        <v>0</v>
      </c>
      <c r="BQ271" s="229">
        <f t="shared" si="281"/>
        <v>0</v>
      </c>
      <c r="BR271" s="229">
        <f t="shared" si="281"/>
        <v>0</v>
      </c>
      <c r="BS271" s="229">
        <f t="shared" si="281"/>
        <v>0</v>
      </c>
      <c r="BT271" s="229">
        <f t="shared" si="281"/>
        <v>0</v>
      </c>
      <c r="BU271" s="229">
        <f t="shared" si="281"/>
        <v>0</v>
      </c>
      <c r="BV271" s="229">
        <f t="shared" si="281"/>
        <v>0</v>
      </c>
      <c r="BW271" s="229">
        <f t="shared" si="281"/>
        <v>0</v>
      </c>
      <c r="BX271" s="229">
        <f t="shared" si="281"/>
        <v>0</v>
      </c>
      <c r="BY271" s="229">
        <f t="shared" si="281"/>
        <v>0</v>
      </c>
      <c r="BZ271" s="229">
        <f t="shared" si="281"/>
        <v>0</v>
      </c>
    </row>
    <row r="272" spans="1:78" s="310" customFormat="1" x14ac:dyDescent="0.2">
      <c r="A272" s="310" t="str">
        <f t="shared" si="277"/>
        <v>Roll-in 6</v>
      </c>
      <c r="B272" s="307">
        <f t="shared" si="277"/>
        <v>1</v>
      </c>
      <c r="C272" s="7">
        <f t="shared" si="269"/>
        <v>34</v>
      </c>
      <c r="D272" s="165">
        <f t="shared" ref="D272:D298" si="282">D45</f>
        <v>44500</v>
      </c>
      <c r="E272" s="68"/>
      <c r="F272" s="77"/>
      <c r="G272" s="229">
        <f t="shared" si="276"/>
        <v>0</v>
      </c>
      <c r="H272" s="229">
        <f t="shared" si="276"/>
        <v>0</v>
      </c>
      <c r="I272" s="229">
        <f t="shared" si="276"/>
        <v>0</v>
      </c>
      <c r="J272" s="229">
        <f t="shared" si="276"/>
        <v>0</v>
      </c>
      <c r="K272" s="229">
        <f t="shared" si="276"/>
        <v>0</v>
      </c>
      <c r="L272" s="229">
        <f t="shared" si="276"/>
        <v>0</v>
      </c>
      <c r="M272" s="229">
        <f t="shared" si="276"/>
        <v>0</v>
      </c>
      <c r="N272" s="229">
        <f t="shared" si="276"/>
        <v>0</v>
      </c>
      <c r="O272" s="229">
        <f t="shared" si="276"/>
        <v>0</v>
      </c>
      <c r="P272" s="229">
        <f t="shared" si="276"/>
        <v>0</v>
      </c>
      <c r="Q272" s="229">
        <f t="shared" si="276"/>
        <v>0</v>
      </c>
      <c r="R272" s="229">
        <f t="shared" si="276"/>
        <v>0</v>
      </c>
      <c r="S272" s="229">
        <f t="shared" si="276"/>
        <v>0</v>
      </c>
      <c r="T272" s="229">
        <f t="shared" si="276"/>
        <v>0</v>
      </c>
      <c r="U272" s="229">
        <f t="shared" si="276"/>
        <v>0</v>
      </c>
      <c r="V272" s="229">
        <f t="shared" si="276"/>
        <v>0</v>
      </c>
      <c r="W272" s="229">
        <f t="shared" si="280"/>
        <v>0</v>
      </c>
      <c r="X272" s="229">
        <f t="shared" si="280"/>
        <v>0</v>
      </c>
      <c r="Y272" s="229">
        <f t="shared" si="280"/>
        <v>0</v>
      </c>
      <c r="Z272" s="229">
        <f t="shared" si="280"/>
        <v>0</v>
      </c>
      <c r="AA272" s="229">
        <f t="shared" si="280"/>
        <v>0</v>
      </c>
      <c r="AB272" s="229">
        <f t="shared" si="280"/>
        <v>0</v>
      </c>
      <c r="AC272" s="229">
        <f t="shared" si="280"/>
        <v>0</v>
      </c>
      <c r="AD272" s="229">
        <f t="shared" si="280"/>
        <v>0</v>
      </c>
      <c r="AE272" s="229">
        <f t="shared" si="280"/>
        <v>0</v>
      </c>
      <c r="AF272" s="229">
        <f t="shared" si="280"/>
        <v>0</v>
      </c>
      <c r="AG272" s="229">
        <f t="shared" si="280"/>
        <v>0</v>
      </c>
      <c r="AH272" s="229">
        <f t="shared" si="280"/>
        <v>0</v>
      </c>
      <c r="AI272" s="229">
        <f t="shared" si="280"/>
        <v>0</v>
      </c>
      <c r="AJ272" s="229">
        <f t="shared" si="280"/>
        <v>0</v>
      </c>
      <c r="AK272" s="229">
        <f t="shared" si="280"/>
        <v>0</v>
      </c>
      <c r="AL272" s="229">
        <f t="shared" si="280"/>
        <v>0</v>
      </c>
      <c r="AM272" s="229">
        <f t="shared" si="279"/>
        <v>0</v>
      </c>
      <c r="AN272" s="229">
        <f t="shared" si="279"/>
        <v>0</v>
      </c>
      <c r="AO272" s="229">
        <f t="shared" si="281"/>
        <v>0</v>
      </c>
      <c r="AP272" s="229">
        <f t="shared" si="281"/>
        <v>0</v>
      </c>
      <c r="AQ272" s="229">
        <f t="shared" si="281"/>
        <v>0</v>
      </c>
      <c r="AR272" s="229">
        <f t="shared" si="281"/>
        <v>0</v>
      </c>
      <c r="AS272" s="229">
        <f t="shared" si="281"/>
        <v>0</v>
      </c>
      <c r="AT272" s="229">
        <f t="shared" si="281"/>
        <v>0</v>
      </c>
      <c r="AU272" s="229">
        <f t="shared" si="281"/>
        <v>0</v>
      </c>
      <c r="AV272" s="229">
        <f t="shared" si="281"/>
        <v>0</v>
      </c>
      <c r="AW272" s="229">
        <f t="shared" si="281"/>
        <v>0</v>
      </c>
      <c r="AX272" s="229">
        <f t="shared" si="281"/>
        <v>0</v>
      </c>
      <c r="AY272" s="229">
        <f t="shared" si="281"/>
        <v>0</v>
      </c>
      <c r="AZ272" s="229">
        <f t="shared" si="281"/>
        <v>0</v>
      </c>
      <c r="BA272" s="229">
        <f t="shared" si="281"/>
        <v>0</v>
      </c>
      <c r="BB272" s="229">
        <f t="shared" si="281"/>
        <v>0</v>
      </c>
      <c r="BC272" s="229">
        <f t="shared" si="281"/>
        <v>0</v>
      </c>
      <c r="BD272" s="229">
        <f t="shared" si="281"/>
        <v>0</v>
      </c>
      <c r="BE272" s="229">
        <f t="shared" si="281"/>
        <v>0</v>
      </c>
      <c r="BF272" s="229">
        <f t="shared" si="281"/>
        <v>0</v>
      </c>
      <c r="BG272" s="229">
        <f t="shared" si="281"/>
        <v>0</v>
      </c>
      <c r="BH272" s="229">
        <f t="shared" si="281"/>
        <v>0</v>
      </c>
      <c r="BI272" s="229">
        <f t="shared" si="281"/>
        <v>0</v>
      </c>
      <c r="BJ272" s="229">
        <f t="shared" si="281"/>
        <v>0</v>
      </c>
      <c r="BK272" s="229">
        <f t="shared" si="281"/>
        <v>0</v>
      </c>
      <c r="BL272" s="229">
        <f t="shared" si="281"/>
        <v>0</v>
      </c>
      <c r="BM272" s="229">
        <f t="shared" si="281"/>
        <v>0</v>
      </c>
      <c r="BN272" s="229">
        <f t="shared" si="281"/>
        <v>0</v>
      </c>
      <c r="BO272" s="229">
        <f t="shared" si="281"/>
        <v>0</v>
      </c>
      <c r="BP272" s="229">
        <f t="shared" si="281"/>
        <v>0</v>
      </c>
      <c r="BQ272" s="229">
        <f t="shared" si="281"/>
        <v>0</v>
      </c>
      <c r="BR272" s="229">
        <f t="shared" si="281"/>
        <v>0</v>
      </c>
      <c r="BS272" s="229">
        <f t="shared" si="281"/>
        <v>0</v>
      </c>
      <c r="BT272" s="229">
        <f t="shared" si="281"/>
        <v>0</v>
      </c>
      <c r="BU272" s="229">
        <f t="shared" si="281"/>
        <v>0</v>
      </c>
      <c r="BV272" s="229">
        <f t="shared" si="281"/>
        <v>0</v>
      </c>
      <c r="BW272" s="229">
        <f t="shared" si="281"/>
        <v>0</v>
      </c>
      <c r="BX272" s="229">
        <f t="shared" si="281"/>
        <v>0</v>
      </c>
      <c r="BY272" s="229">
        <f t="shared" si="281"/>
        <v>0</v>
      </c>
      <c r="BZ272" s="229">
        <f t="shared" si="281"/>
        <v>0</v>
      </c>
    </row>
    <row r="273" spans="1:78" s="310" customFormat="1" x14ac:dyDescent="0.2">
      <c r="A273" s="310" t="str">
        <f t="shared" si="277"/>
        <v>Roll-in 6</v>
      </c>
      <c r="B273" s="307">
        <f t="shared" si="277"/>
        <v>1</v>
      </c>
      <c r="C273" s="7">
        <f t="shared" si="269"/>
        <v>35</v>
      </c>
      <c r="D273" s="165">
        <f t="shared" si="282"/>
        <v>44530</v>
      </c>
      <c r="E273" s="68"/>
      <c r="F273" s="77"/>
      <c r="G273" s="229">
        <f t="shared" si="276"/>
        <v>0</v>
      </c>
      <c r="H273" s="229">
        <f t="shared" si="276"/>
        <v>0</v>
      </c>
      <c r="I273" s="229">
        <f t="shared" si="276"/>
        <v>0</v>
      </c>
      <c r="J273" s="229">
        <f t="shared" si="276"/>
        <v>0</v>
      </c>
      <c r="K273" s="229">
        <f t="shared" si="276"/>
        <v>0</v>
      </c>
      <c r="L273" s="229">
        <f t="shared" si="276"/>
        <v>0</v>
      </c>
      <c r="M273" s="229">
        <f t="shared" si="276"/>
        <v>0</v>
      </c>
      <c r="N273" s="229">
        <f t="shared" si="276"/>
        <v>0</v>
      </c>
      <c r="O273" s="229">
        <f t="shared" si="276"/>
        <v>0</v>
      </c>
      <c r="P273" s="229">
        <f t="shared" si="276"/>
        <v>0</v>
      </c>
      <c r="Q273" s="229">
        <f t="shared" si="276"/>
        <v>0</v>
      </c>
      <c r="R273" s="229">
        <f t="shared" si="276"/>
        <v>0</v>
      </c>
      <c r="S273" s="229">
        <f t="shared" si="276"/>
        <v>0</v>
      </c>
      <c r="T273" s="229">
        <f t="shared" si="276"/>
        <v>0</v>
      </c>
      <c r="U273" s="229">
        <f t="shared" si="276"/>
        <v>0</v>
      </c>
      <c r="V273" s="229">
        <f t="shared" si="276"/>
        <v>0</v>
      </c>
      <c r="W273" s="229">
        <f t="shared" si="280"/>
        <v>0</v>
      </c>
      <c r="X273" s="229">
        <f t="shared" si="280"/>
        <v>0</v>
      </c>
      <c r="Y273" s="229">
        <f t="shared" si="280"/>
        <v>0</v>
      </c>
      <c r="Z273" s="229">
        <f t="shared" si="280"/>
        <v>0</v>
      </c>
      <c r="AA273" s="229">
        <f t="shared" si="280"/>
        <v>0</v>
      </c>
      <c r="AB273" s="229">
        <f t="shared" si="280"/>
        <v>0</v>
      </c>
      <c r="AC273" s="229">
        <f t="shared" si="280"/>
        <v>0</v>
      </c>
      <c r="AD273" s="229">
        <f t="shared" si="280"/>
        <v>0</v>
      </c>
      <c r="AE273" s="229">
        <f t="shared" si="280"/>
        <v>0</v>
      </c>
      <c r="AF273" s="229">
        <f t="shared" si="280"/>
        <v>0</v>
      </c>
      <c r="AG273" s="229">
        <f t="shared" si="280"/>
        <v>0</v>
      </c>
      <c r="AH273" s="229">
        <f t="shared" si="280"/>
        <v>0</v>
      </c>
      <c r="AI273" s="229">
        <f t="shared" si="280"/>
        <v>0</v>
      </c>
      <c r="AJ273" s="229">
        <f t="shared" si="280"/>
        <v>0</v>
      </c>
      <c r="AK273" s="229">
        <f t="shared" si="280"/>
        <v>0</v>
      </c>
      <c r="AL273" s="229">
        <f t="shared" si="280"/>
        <v>0</v>
      </c>
      <c r="AM273" s="229">
        <f t="shared" si="279"/>
        <v>0</v>
      </c>
      <c r="AN273" s="229">
        <f t="shared" si="279"/>
        <v>0</v>
      </c>
      <c r="AO273" s="229">
        <f t="shared" si="281"/>
        <v>0</v>
      </c>
      <c r="AP273" s="229">
        <f t="shared" si="281"/>
        <v>0</v>
      </c>
      <c r="AQ273" s="229">
        <f t="shared" si="281"/>
        <v>0</v>
      </c>
      <c r="AR273" s="229">
        <f t="shared" si="281"/>
        <v>0</v>
      </c>
      <c r="AS273" s="229">
        <f t="shared" si="281"/>
        <v>0</v>
      </c>
      <c r="AT273" s="229">
        <f t="shared" si="281"/>
        <v>0</v>
      </c>
      <c r="AU273" s="229">
        <f t="shared" si="281"/>
        <v>0</v>
      </c>
      <c r="AV273" s="229">
        <f t="shared" si="281"/>
        <v>0</v>
      </c>
      <c r="AW273" s="229">
        <f t="shared" si="281"/>
        <v>0</v>
      </c>
      <c r="AX273" s="229">
        <f t="shared" si="281"/>
        <v>0</v>
      </c>
      <c r="AY273" s="229">
        <f t="shared" si="281"/>
        <v>0</v>
      </c>
      <c r="AZ273" s="229">
        <f t="shared" si="281"/>
        <v>0</v>
      </c>
      <c r="BA273" s="229">
        <f t="shared" si="281"/>
        <v>0</v>
      </c>
      <c r="BB273" s="229">
        <f t="shared" si="281"/>
        <v>0</v>
      </c>
      <c r="BC273" s="229">
        <f t="shared" si="281"/>
        <v>0</v>
      </c>
      <c r="BD273" s="229">
        <f t="shared" si="281"/>
        <v>0</v>
      </c>
      <c r="BE273" s="229">
        <f t="shared" si="281"/>
        <v>0</v>
      </c>
      <c r="BF273" s="229">
        <f t="shared" si="281"/>
        <v>0</v>
      </c>
      <c r="BG273" s="229">
        <f t="shared" si="281"/>
        <v>0</v>
      </c>
      <c r="BH273" s="229">
        <f t="shared" si="281"/>
        <v>0</v>
      </c>
      <c r="BI273" s="229">
        <f t="shared" si="281"/>
        <v>0</v>
      </c>
      <c r="BJ273" s="229">
        <f t="shared" si="281"/>
        <v>0</v>
      </c>
      <c r="BK273" s="229">
        <f t="shared" si="281"/>
        <v>0</v>
      </c>
      <c r="BL273" s="229">
        <f t="shared" si="281"/>
        <v>0</v>
      </c>
      <c r="BM273" s="229">
        <f t="shared" si="281"/>
        <v>0</v>
      </c>
      <c r="BN273" s="229">
        <f t="shared" si="281"/>
        <v>0</v>
      </c>
      <c r="BO273" s="229">
        <f t="shared" si="281"/>
        <v>0</v>
      </c>
      <c r="BP273" s="229">
        <f t="shared" si="281"/>
        <v>0</v>
      </c>
      <c r="BQ273" s="229">
        <f t="shared" si="281"/>
        <v>0</v>
      </c>
      <c r="BR273" s="229">
        <f t="shared" si="281"/>
        <v>0</v>
      </c>
      <c r="BS273" s="229">
        <f t="shared" si="281"/>
        <v>0</v>
      </c>
      <c r="BT273" s="229">
        <f t="shared" si="281"/>
        <v>0</v>
      </c>
      <c r="BU273" s="229">
        <f t="shared" si="281"/>
        <v>0</v>
      </c>
      <c r="BV273" s="229">
        <f t="shared" si="281"/>
        <v>0</v>
      </c>
      <c r="BW273" s="229">
        <f t="shared" si="281"/>
        <v>0</v>
      </c>
      <c r="BX273" s="229">
        <f t="shared" si="281"/>
        <v>0</v>
      </c>
      <c r="BY273" s="229">
        <f t="shared" si="281"/>
        <v>0</v>
      </c>
      <c r="BZ273" s="229">
        <f t="shared" si="281"/>
        <v>0</v>
      </c>
    </row>
    <row r="274" spans="1:78" s="310" customFormat="1" x14ac:dyDescent="0.2">
      <c r="A274" s="310" t="str">
        <f t="shared" si="277"/>
        <v>Roll-in 6</v>
      </c>
      <c r="B274" s="307">
        <f t="shared" si="277"/>
        <v>0</v>
      </c>
      <c r="C274" s="7">
        <f t="shared" si="269"/>
        <v>36</v>
      </c>
      <c r="D274" s="165">
        <f t="shared" si="282"/>
        <v>44561</v>
      </c>
      <c r="E274" s="68"/>
      <c r="F274" s="77"/>
      <c r="G274" s="229">
        <f t="shared" si="276"/>
        <v>0</v>
      </c>
      <c r="H274" s="229">
        <f t="shared" si="276"/>
        <v>0</v>
      </c>
      <c r="I274" s="229">
        <f t="shared" si="276"/>
        <v>0</v>
      </c>
      <c r="J274" s="229">
        <f t="shared" si="276"/>
        <v>0</v>
      </c>
      <c r="K274" s="229">
        <f t="shared" si="276"/>
        <v>0</v>
      </c>
      <c r="L274" s="229">
        <f t="shared" si="276"/>
        <v>0</v>
      </c>
      <c r="M274" s="229">
        <f t="shared" si="276"/>
        <v>0</v>
      </c>
      <c r="N274" s="229">
        <f t="shared" si="276"/>
        <v>0</v>
      </c>
      <c r="O274" s="229">
        <f t="shared" si="276"/>
        <v>0</v>
      </c>
      <c r="P274" s="229">
        <f t="shared" si="276"/>
        <v>0</v>
      </c>
      <c r="Q274" s="229">
        <f t="shared" si="276"/>
        <v>0</v>
      </c>
      <c r="R274" s="229">
        <f t="shared" si="276"/>
        <v>0</v>
      </c>
      <c r="S274" s="229">
        <f t="shared" si="276"/>
        <v>0</v>
      </c>
      <c r="T274" s="229">
        <f t="shared" si="276"/>
        <v>0</v>
      </c>
      <c r="U274" s="229">
        <f t="shared" si="276"/>
        <v>0</v>
      </c>
      <c r="V274" s="229">
        <f>IF($D274=V$9,$E274*$G$3/2,IF(AND($C274+$E$3&gt;V$8,V$9&gt;$D274),$E274*$G$3,0))</f>
        <v>0</v>
      </c>
      <c r="W274" s="229">
        <f t="shared" si="280"/>
        <v>0</v>
      </c>
      <c r="X274" s="229">
        <f t="shared" si="280"/>
        <v>0</v>
      </c>
      <c r="Y274" s="229">
        <f t="shared" si="280"/>
        <v>0</v>
      </c>
      <c r="Z274" s="229">
        <f t="shared" si="280"/>
        <v>0</v>
      </c>
      <c r="AA274" s="229">
        <f t="shared" si="280"/>
        <v>0</v>
      </c>
      <c r="AB274" s="229">
        <f t="shared" si="280"/>
        <v>0</v>
      </c>
      <c r="AC274" s="229">
        <f t="shared" si="280"/>
        <v>0</v>
      </c>
      <c r="AD274" s="229">
        <f t="shared" si="280"/>
        <v>0</v>
      </c>
      <c r="AE274" s="229">
        <f t="shared" si="280"/>
        <v>0</v>
      </c>
      <c r="AF274" s="229">
        <f t="shared" si="280"/>
        <v>0</v>
      </c>
      <c r="AG274" s="229">
        <f t="shared" si="280"/>
        <v>0</v>
      </c>
      <c r="AH274" s="229">
        <f t="shared" si="280"/>
        <v>0</v>
      </c>
      <c r="AI274" s="229">
        <f t="shared" si="280"/>
        <v>0</v>
      </c>
      <c r="AJ274" s="229">
        <f t="shared" si="280"/>
        <v>0</v>
      </c>
      <c r="AK274" s="229">
        <f t="shared" si="280"/>
        <v>0</v>
      </c>
      <c r="AL274" s="229">
        <f t="shared" si="280"/>
        <v>0</v>
      </c>
      <c r="AM274" s="229">
        <f t="shared" si="279"/>
        <v>0</v>
      </c>
      <c r="AN274" s="229">
        <f t="shared" si="279"/>
        <v>0</v>
      </c>
      <c r="AO274" s="229">
        <f t="shared" si="281"/>
        <v>0</v>
      </c>
      <c r="AP274" s="229">
        <f t="shared" si="281"/>
        <v>0</v>
      </c>
      <c r="AQ274" s="229">
        <f t="shared" si="281"/>
        <v>0</v>
      </c>
      <c r="AR274" s="229">
        <f t="shared" si="281"/>
        <v>0</v>
      </c>
      <c r="AS274" s="229">
        <f t="shared" si="281"/>
        <v>0</v>
      </c>
      <c r="AT274" s="229">
        <f t="shared" si="281"/>
        <v>0</v>
      </c>
      <c r="AU274" s="229">
        <f t="shared" si="281"/>
        <v>0</v>
      </c>
      <c r="AV274" s="229">
        <f t="shared" si="281"/>
        <v>0</v>
      </c>
      <c r="AW274" s="229">
        <f t="shared" si="281"/>
        <v>0</v>
      </c>
      <c r="AX274" s="229">
        <f t="shared" si="281"/>
        <v>0</v>
      </c>
      <c r="AY274" s="229">
        <f t="shared" si="281"/>
        <v>0</v>
      </c>
      <c r="AZ274" s="229">
        <f t="shared" si="281"/>
        <v>0</v>
      </c>
      <c r="BA274" s="229">
        <f t="shared" si="281"/>
        <v>0</v>
      </c>
      <c r="BB274" s="229">
        <f t="shared" si="281"/>
        <v>0</v>
      </c>
      <c r="BC274" s="229">
        <f t="shared" si="281"/>
        <v>0</v>
      </c>
      <c r="BD274" s="229">
        <f t="shared" si="281"/>
        <v>0</v>
      </c>
      <c r="BE274" s="229">
        <f t="shared" si="281"/>
        <v>0</v>
      </c>
      <c r="BF274" s="229">
        <f t="shared" si="281"/>
        <v>0</v>
      </c>
      <c r="BG274" s="229">
        <f t="shared" si="281"/>
        <v>0</v>
      </c>
      <c r="BH274" s="229">
        <f t="shared" si="281"/>
        <v>0</v>
      </c>
      <c r="BI274" s="229">
        <f t="shared" si="281"/>
        <v>0</v>
      </c>
      <c r="BJ274" s="229">
        <f t="shared" si="281"/>
        <v>0</v>
      </c>
      <c r="BK274" s="229">
        <f t="shared" si="281"/>
        <v>0</v>
      </c>
      <c r="BL274" s="229">
        <f t="shared" si="281"/>
        <v>0</v>
      </c>
      <c r="BM274" s="229">
        <f t="shared" si="281"/>
        <v>0</v>
      </c>
      <c r="BN274" s="229">
        <f t="shared" si="281"/>
        <v>0</v>
      </c>
      <c r="BO274" s="229">
        <f t="shared" si="281"/>
        <v>0</v>
      </c>
      <c r="BP274" s="229">
        <f t="shared" si="281"/>
        <v>0</v>
      </c>
      <c r="BQ274" s="229">
        <f t="shared" si="281"/>
        <v>0</v>
      </c>
      <c r="BR274" s="229">
        <f t="shared" si="281"/>
        <v>0</v>
      </c>
      <c r="BS274" s="229">
        <f t="shared" ref="AO274:BZ281" si="283">IF($D274=BS$9,$E274*$G$3/2,IF(AND($C274+$E$3&gt;BS$8,BS$9&gt;$D274),$E274*$G$3,0))</f>
        <v>0</v>
      </c>
      <c r="BT274" s="229">
        <f t="shared" si="283"/>
        <v>0</v>
      </c>
      <c r="BU274" s="229">
        <f t="shared" si="283"/>
        <v>0</v>
      </c>
      <c r="BV274" s="229">
        <f t="shared" si="283"/>
        <v>0</v>
      </c>
      <c r="BW274" s="229">
        <f t="shared" si="283"/>
        <v>0</v>
      </c>
      <c r="BX274" s="229">
        <f t="shared" si="283"/>
        <v>0</v>
      </c>
      <c r="BY274" s="229">
        <f t="shared" si="283"/>
        <v>0</v>
      </c>
      <c r="BZ274" s="229">
        <f t="shared" si="283"/>
        <v>0</v>
      </c>
    </row>
    <row r="275" spans="1:78" s="310" customFormat="1" x14ac:dyDescent="0.2">
      <c r="A275" s="310" t="str">
        <f t="shared" si="277"/>
        <v>Roll-in 6</v>
      </c>
      <c r="B275" s="307">
        <f t="shared" si="277"/>
        <v>0</v>
      </c>
      <c r="C275" s="7">
        <f t="shared" si="269"/>
        <v>37</v>
      </c>
      <c r="D275" s="165">
        <f t="shared" si="282"/>
        <v>44592</v>
      </c>
      <c r="E275" s="68"/>
      <c r="F275" s="77"/>
      <c r="G275" s="229">
        <f t="shared" ref="G275:V290" si="284">IF($D275=G$9,$E275*$G$3/2,IF(AND($C275+$E$3&gt;G$8,G$9&gt;$D275),$E275*$G$3,0))</f>
        <v>0</v>
      </c>
      <c r="H275" s="229">
        <f t="shared" si="284"/>
        <v>0</v>
      </c>
      <c r="I275" s="229">
        <f t="shared" si="284"/>
        <v>0</v>
      </c>
      <c r="J275" s="229">
        <f t="shared" si="284"/>
        <v>0</v>
      </c>
      <c r="K275" s="229">
        <f t="shared" si="284"/>
        <v>0</v>
      </c>
      <c r="L275" s="229">
        <f t="shared" si="284"/>
        <v>0</v>
      </c>
      <c r="M275" s="229">
        <f t="shared" si="284"/>
        <v>0</v>
      </c>
      <c r="N275" s="229">
        <f t="shared" si="284"/>
        <v>0</v>
      </c>
      <c r="O275" s="229">
        <f t="shared" si="284"/>
        <v>0</v>
      </c>
      <c r="P275" s="229">
        <f t="shared" si="284"/>
        <v>0</v>
      </c>
      <c r="Q275" s="229">
        <f t="shared" si="284"/>
        <v>0</v>
      </c>
      <c r="R275" s="229">
        <f t="shared" si="284"/>
        <v>0</v>
      </c>
      <c r="S275" s="229">
        <f t="shared" si="284"/>
        <v>0</v>
      </c>
      <c r="T275" s="229">
        <f t="shared" si="284"/>
        <v>0</v>
      </c>
      <c r="U275" s="229">
        <f t="shared" si="284"/>
        <v>0</v>
      </c>
      <c r="V275" s="229">
        <f t="shared" si="284"/>
        <v>0</v>
      </c>
      <c r="W275" s="229">
        <f t="shared" si="280"/>
        <v>0</v>
      </c>
      <c r="X275" s="229">
        <f t="shared" si="280"/>
        <v>0</v>
      </c>
      <c r="Y275" s="229">
        <f t="shared" si="280"/>
        <v>0</v>
      </c>
      <c r="Z275" s="229">
        <f t="shared" si="280"/>
        <v>0</v>
      </c>
      <c r="AA275" s="229">
        <f t="shared" si="280"/>
        <v>0</v>
      </c>
      <c r="AB275" s="229">
        <f t="shared" si="280"/>
        <v>0</v>
      </c>
      <c r="AC275" s="229">
        <f t="shared" si="280"/>
        <v>0</v>
      </c>
      <c r="AD275" s="229">
        <f t="shared" si="280"/>
        <v>0</v>
      </c>
      <c r="AE275" s="229">
        <f t="shared" si="280"/>
        <v>0</v>
      </c>
      <c r="AF275" s="229">
        <f t="shared" si="280"/>
        <v>0</v>
      </c>
      <c r="AG275" s="229">
        <f t="shared" si="280"/>
        <v>0</v>
      </c>
      <c r="AH275" s="229">
        <f t="shared" si="280"/>
        <v>0</v>
      </c>
      <c r="AI275" s="229">
        <f t="shared" si="280"/>
        <v>0</v>
      </c>
      <c r="AJ275" s="229">
        <f t="shared" si="280"/>
        <v>0</v>
      </c>
      <c r="AK275" s="229">
        <f t="shared" si="280"/>
        <v>0</v>
      </c>
      <c r="AL275" s="229">
        <f t="shared" si="280"/>
        <v>0</v>
      </c>
      <c r="AM275" s="229">
        <f t="shared" si="279"/>
        <v>0</v>
      </c>
      <c r="AN275" s="229">
        <f t="shared" si="279"/>
        <v>0</v>
      </c>
      <c r="AO275" s="229">
        <f t="shared" si="283"/>
        <v>0</v>
      </c>
      <c r="AP275" s="229">
        <f t="shared" si="283"/>
        <v>0</v>
      </c>
      <c r="AQ275" s="229">
        <f t="shared" si="283"/>
        <v>0</v>
      </c>
      <c r="AR275" s="229">
        <f t="shared" si="283"/>
        <v>0</v>
      </c>
      <c r="AS275" s="229">
        <f t="shared" si="283"/>
        <v>0</v>
      </c>
      <c r="AT275" s="229">
        <f t="shared" si="283"/>
        <v>0</v>
      </c>
      <c r="AU275" s="229">
        <f t="shared" si="283"/>
        <v>0</v>
      </c>
      <c r="AV275" s="229">
        <f t="shared" si="283"/>
        <v>0</v>
      </c>
      <c r="AW275" s="229">
        <f t="shared" si="283"/>
        <v>0</v>
      </c>
      <c r="AX275" s="229">
        <f t="shared" si="283"/>
        <v>0</v>
      </c>
      <c r="AY275" s="229">
        <f t="shared" si="283"/>
        <v>0</v>
      </c>
      <c r="AZ275" s="229">
        <f t="shared" si="283"/>
        <v>0</v>
      </c>
      <c r="BA275" s="229">
        <f t="shared" si="283"/>
        <v>0</v>
      </c>
      <c r="BB275" s="229">
        <f t="shared" si="283"/>
        <v>0</v>
      </c>
      <c r="BC275" s="229">
        <f t="shared" si="283"/>
        <v>0</v>
      </c>
      <c r="BD275" s="229">
        <f t="shared" si="283"/>
        <v>0</v>
      </c>
      <c r="BE275" s="229">
        <f t="shared" si="283"/>
        <v>0</v>
      </c>
      <c r="BF275" s="229">
        <f t="shared" si="283"/>
        <v>0</v>
      </c>
      <c r="BG275" s="229">
        <f t="shared" si="283"/>
        <v>0</v>
      </c>
      <c r="BH275" s="229">
        <f t="shared" si="283"/>
        <v>0</v>
      </c>
      <c r="BI275" s="229">
        <f t="shared" si="283"/>
        <v>0</v>
      </c>
      <c r="BJ275" s="229">
        <f t="shared" si="283"/>
        <v>0</v>
      </c>
      <c r="BK275" s="229">
        <f t="shared" si="283"/>
        <v>0</v>
      </c>
      <c r="BL275" s="229">
        <f t="shared" si="283"/>
        <v>0</v>
      </c>
      <c r="BM275" s="229">
        <f t="shared" si="283"/>
        <v>0</v>
      </c>
      <c r="BN275" s="229">
        <f t="shared" si="283"/>
        <v>0</v>
      </c>
      <c r="BO275" s="229">
        <f t="shared" si="283"/>
        <v>0</v>
      </c>
      <c r="BP275" s="229">
        <f t="shared" si="283"/>
        <v>0</v>
      </c>
      <c r="BQ275" s="229">
        <f t="shared" si="283"/>
        <v>0</v>
      </c>
      <c r="BR275" s="229">
        <f t="shared" si="283"/>
        <v>0</v>
      </c>
      <c r="BS275" s="229">
        <f t="shared" si="283"/>
        <v>0</v>
      </c>
      <c r="BT275" s="229">
        <f t="shared" si="283"/>
        <v>0</v>
      </c>
      <c r="BU275" s="229">
        <f t="shared" si="283"/>
        <v>0</v>
      </c>
      <c r="BV275" s="229">
        <f t="shared" si="283"/>
        <v>0</v>
      </c>
      <c r="BW275" s="229">
        <f t="shared" si="283"/>
        <v>0</v>
      </c>
      <c r="BX275" s="229">
        <f t="shared" si="283"/>
        <v>0</v>
      </c>
      <c r="BY275" s="229">
        <f t="shared" si="283"/>
        <v>0</v>
      </c>
      <c r="BZ275" s="229">
        <f t="shared" si="283"/>
        <v>0</v>
      </c>
    </row>
    <row r="276" spans="1:78" s="310" customFormat="1" x14ac:dyDescent="0.2">
      <c r="A276" s="310" t="str">
        <f t="shared" si="277"/>
        <v>Roll-in 6</v>
      </c>
      <c r="B276" s="307">
        <f t="shared" si="277"/>
        <v>0</v>
      </c>
      <c r="C276" s="7">
        <f t="shared" si="269"/>
        <v>38</v>
      </c>
      <c r="D276" s="165">
        <f t="shared" si="282"/>
        <v>44620</v>
      </c>
      <c r="E276" s="68"/>
      <c r="F276" s="77"/>
      <c r="G276" s="229">
        <f t="shared" si="284"/>
        <v>0</v>
      </c>
      <c r="H276" s="229">
        <f t="shared" si="284"/>
        <v>0</v>
      </c>
      <c r="I276" s="229">
        <f t="shared" si="284"/>
        <v>0</v>
      </c>
      <c r="J276" s="229">
        <f t="shared" si="284"/>
        <v>0</v>
      </c>
      <c r="K276" s="229">
        <f t="shared" si="284"/>
        <v>0</v>
      </c>
      <c r="L276" s="229">
        <f t="shared" si="284"/>
        <v>0</v>
      </c>
      <c r="M276" s="229">
        <f t="shared" si="284"/>
        <v>0</v>
      </c>
      <c r="N276" s="229">
        <f t="shared" si="284"/>
        <v>0</v>
      </c>
      <c r="O276" s="229">
        <f t="shared" si="284"/>
        <v>0</v>
      </c>
      <c r="P276" s="229">
        <f t="shared" si="284"/>
        <v>0</v>
      </c>
      <c r="Q276" s="229">
        <f t="shared" si="284"/>
        <v>0</v>
      </c>
      <c r="R276" s="229">
        <f t="shared" si="284"/>
        <v>0</v>
      </c>
      <c r="S276" s="229">
        <f t="shared" si="284"/>
        <v>0</v>
      </c>
      <c r="T276" s="229">
        <f t="shared" si="284"/>
        <v>0</v>
      </c>
      <c r="U276" s="229">
        <f t="shared" si="284"/>
        <v>0</v>
      </c>
      <c r="V276" s="229">
        <f t="shared" si="284"/>
        <v>0</v>
      </c>
      <c r="W276" s="229">
        <f t="shared" si="280"/>
        <v>0</v>
      </c>
      <c r="X276" s="229">
        <f t="shared" si="280"/>
        <v>0</v>
      </c>
      <c r="Y276" s="229">
        <f t="shared" si="280"/>
        <v>0</v>
      </c>
      <c r="Z276" s="229">
        <f t="shared" si="280"/>
        <v>0</v>
      </c>
      <c r="AA276" s="229">
        <f t="shared" si="280"/>
        <v>0</v>
      </c>
      <c r="AB276" s="229">
        <f t="shared" si="280"/>
        <v>0</v>
      </c>
      <c r="AC276" s="229">
        <f t="shared" si="280"/>
        <v>0</v>
      </c>
      <c r="AD276" s="229">
        <f t="shared" si="280"/>
        <v>0</v>
      </c>
      <c r="AE276" s="229">
        <f t="shared" si="280"/>
        <v>0</v>
      </c>
      <c r="AF276" s="229">
        <f t="shared" si="280"/>
        <v>0</v>
      </c>
      <c r="AG276" s="229">
        <f t="shared" si="280"/>
        <v>0</v>
      </c>
      <c r="AH276" s="229">
        <f t="shared" si="280"/>
        <v>0</v>
      </c>
      <c r="AI276" s="229">
        <f t="shared" si="280"/>
        <v>0</v>
      </c>
      <c r="AJ276" s="229">
        <f t="shared" si="280"/>
        <v>0</v>
      </c>
      <c r="AK276" s="229">
        <f t="shared" si="280"/>
        <v>0</v>
      </c>
      <c r="AL276" s="229">
        <f t="shared" si="280"/>
        <v>0</v>
      </c>
      <c r="AM276" s="229">
        <f t="shared" si="279"/>
        <v>0</v>
      </c>
      <c r="AN276" s="229">
        <f t="shared" si="279"/>
        <v>0</v>
      </c>
      <c r="AO276" s="229">
        <f t="shared" si="283"/>
        <v>0</v>
      </c>
      <c r="AP276" s="229">
        <f t="shared" si="283"/>
        <v>0</v>
      </c>
      <c r="AQ276" s="229">
        <f t="shared" si="283"/>
        <v>0</v>
      </c>
      <c r="AR276" s="229">
        <f t="shared" si="283"/>
        <v>0</v>
      </c>
      <c r="AS276" s="229">
        <f t="shared" si="283"/>
        <v>0</v>
      </c>
      <c r="AT276" s="229">
        <f t="shared" si="283"/>
        <v>0</v>
      </c>
      <c r="AU276" s="229">
        <f t="shared" si="283"/>
        <v>0</v>
      </c>
      <c r="AV276" s="229">
        <f t="shared" si="283"/>
        <v>0</v>
      </c>
      <c r="AW276" s="229">
        <f t="shared" si="283"/>
        <v>0</v>
      </c>
      <c r="AX276" s="229">
        <f t="shared" si="283"/>
        <v>0</v>
      </c>
      <c r="AY276" s="229">
        <f t="shared" si="283"/>
        <v>0</v>
      </c>
      <c r="AZ276" s="229">
        <f t="shared" si="283"/>
        <v>0</v>
      </c>
      <c r="BA276" s="229">
        <f t="shared" si="283"/>
        <v>0</v>
      </c>
      <c r="BB276" s="229">
        <f t="shared" si="283"/>
        <v>0</v>
      </c>
      <c r="BC276" s="229">
        <f t="shared" si="283"/>
        <v>0</v>
      </c>
      <c r="BD276" s="229">
        <f t="shared" si="283"/>
        <v>0</v>
      </c>
      <c r="BE276" s="229">
        <f t="shared" si="283"/>
        <v>0</v>
      </c>
      <c r="BF276" s="229">
        <f t="shared" si="283"/>
        <v>0</v>
      </c>
      <c r="BG276" s="229">
        <f t="shared" si="283"/>
        <v>0</v>
      </c>
      <c r="BH276" s="229">
        <f t="shared" si="283"/>
        <v>0</v>
      </c>
      <c r="BI276" s="229">
        <f t="shared" si="283"/>
        <v>0</v>
      </c>
      <c r="BJ276" s="229">
        <f t="shared" si="283"/>
        <v>0</v>
      </c>
      <c r="BK276" s="229">
        <f t="shared" si="283"/>
        <v>0</v>
      </c>
      <c r="BL276" s="229">
        <f t="shared" si="283"/>
        <v>0</v>
      </c>
      <c r="BM276" s="229">
        <f t="shared" si="283"/>
        <v>0</v>
      </c>
      <c r="BN276" s="229">
        <f t="shared" si="283"/>
        <v>0</v>
      </c>
      <c r="BO276" s="229">
        <f t="shared" si="283"/>
        <v>0</v>
      </c>
      <c r="BP276" s="229">
        <f t="shared" si="283"/>
        <v>0</v>
      </c>
      <c r="BQ276" s="229">
        <f t="shared" si="283"/>
        <v>0</v>
      </c>
      <c r="BR276" s="229">
        <f t="shared" si="283"/>
        <v>0</v>
      </c>
      <c r="BS276" s="229">
        <f t="shared" si="283"/>
        <v>0</v>
      </c>
      <c r="BT276" s="229">
        <f t="shared" si="283"/>
        <v>0</v>
      </c>
      <c r="BU276" s="229">
        <f t="shared" si="283"/>
        <v>0</v>
      </c>
      <c r="BV276" s="229">
        <f t="shared" si="283"/>
        <v>0</v>
      </c>
      <c r="BW276" s="229">
        <f t="shared" si="283"/>
        <v>0</v>
      </c>
      <c r="BX276" s="229">
        <f t="shared" si="283"/>
        <v>0</v>
      </c>
      <c r="BY276" s="229">
        <f t="shared" si="283"/>
        <v>0</v>
      </c>
      <c r="BZ276" s="229">
        <f t="shared" si="283"/>
        <v>0</v>
      </c>
    </row>
    <row r="277" spans="1:78" s="310" customFormat="1" x14ac:dyDescent="0.2">
      <c r="A277" s="310" t="str">
        <f t="shared" si="277"/>
        <v>Roll-in 7</v>
      </c>
      <c r="B277" s="307">
        <f t="shared" si="277"/>
        <v>0</v>
      </c>
      <c r="C277" s="7">
        <f t="shared" si="269"/>
        <v>39</v>
      </c>
      <c r="D277" s="165">
        <f t="shared" si="282"/>
        <v>44651</v>
      </c>
      <c r="E277" s="68"/>
      <c r="F277" s="77"/>
      <c r="G277" s="229">
        <f t="shared" si="284"/>
        <v>0</v>
      </c>
      <c r="H277" s="229">
        <f t="shared" si="284"/>
        <v>0</v>
      </c>
      <c r="I277" s="229">
        <f t="shared" si="284"/>
        <v>0</v>
      </c>
      <c r="J277" s="229">
        <f t="shared" si="284"/>
        <v>0</v>
      </c>
      <c r="K277" s="229">
        <f t="shared" si="284"/>
        <v>0</v>
      </c>
      <c r="L277" s="229">
        <f t="shared" si="284"/>
        <v>0</v>
      </c>
      <c r="M277" s="229">
        <f t="shared" si="284"/>
        <v>0</v>
      </c>
      <c r="N277" s="229">
        <f t="shared" si="284"/>
        <v>0</v>
      </c>
      <c r="O277" s="229">
        <f t="shared" si="284"/>
        <v>0</v>
      </c>
      <c r="P277" s="229">
        <f t="shared" si="284"/>
        <v>0</v>
      </c>
      <c r="Q277" s="229">
        <f t="shared" si="284"/>
        <v>0</v>
      </c>
      <c r="R277" s="229">
        <f t="shared" si="284"/>
        <v>0</v>
      </c>
      <c r="S277" s="229">
        <f t="shared" si="284"/>
        <v>0</v>
      </c>
      <c r="T277" s="229">
        <f t="shared" si="284"/>
        <v>0</v>
      </c>
      <c r="U277" s="229">
        <f t="shared" si="284"/>
        <v>0</v>
      </c>
      <c r="V277" s="229">
        <f t="shared" si="284"/>
        <v>0</v>
      </c>
      <c r="W277" s="229">
        <f t="shared" si="280"/>
        <v>0</v>
      </c>
      <c r="X277" s="229">
        <f t="shared" si="280"/>
        <v>0</v>
      </c>
      <c r="Y277" s="229">
        <f t="shared" si="280"/>
        <v>0</v>
      </c>
      <c r="Z277" s="229">
        <f t="shared" si="280"/>
        <v>0</v>
      </c>
      <c r="AA277" s="229">
        <f t="shared" si="280"/>
        <v>0</v>
      </c>
      <c r="AB277" s="229">
        <f t="shared" si="280"/>
        <v>0</v>
      </c>
      <c r="AC277" s="229">
        <f t="shared" si="280"/>
        <v>0</v>
      </c>
      <c r="AD277" s="229">
        <f t="shared" si="280"/>
        <v>0</v>
      </c>
      <c r="AE277" s="229">
        <f t="shared" si="280"/>
        <v>0</v>
      </c>
      <c r="AF277" s="229">
        <f t="shared" si="280"/>
        <v>0</v>
      </c>
      <c r="AG277" s="229">
        <f t="shared" si="280"/>
        <v>0</v>
      </c>
      <c r="AH277" s="229">
        <f t="shared" si="280"/>
        <v>0</v>
      </c>
      <c r="AI277" s="229">
        <f t="shared" si="280"/>
        <v>0</v>
      </c>
      <c r="AJ277" s="229">
        <f t="shared" si="280"/>
        <v>0</v>
      </c>
      <c r="AK277" s="229">
        <f t="shared" si="280"/>
        <v>0</v>
      </c>
      <c r="AL277" s="229">
        <f t="shared" si="280"/>
        <v>0</v>
      </c>
      <c r="AM277" s="229">
        <f t="shared" si="279"/>
        <v>0</v>
      </c>
      <c r="AN277" s="229">
        <f t="shared" si="279"/>
        <v>0</v>
      </c>
      <c r="AO277" s="229">
        <f t="shared" si="283"/>
        <v>0</v>
      </c>
      <c r="AP277" s="229">
        <f t="shared" si="283"/>
        <v>0</v>
      </c>
      <c r="AQ277" s="229">
        <f t="shared" si="283"/>
        <v>0</v>
      </c>
      <c r="AR277" s="229">
        <f t="shared" si="283"/>
        <v>0</v>
      </c>
      <c r="AS277" s="229">
        <f t="shared" si="283"/>
        <v>0</v>
      </c>
      <c r="AT277" s="229">
        <f t="shared" si="283"/>
        <v>0</v>
      </c>
      <c r="AU277" s="229">
        <f t="shared" si="283"/>
        <v>0</v>
      </c>
      <c r="AV277" s="229">
        <f t="shared" si="283"/>
        <v>0</v>
      </c>
      <c r="AW277" s="229">
        <f t="shared" si="283"/>
        <v>0</v>
      </c>
      <c r="AX277" s="229">
        <f t="shared" si="283"/>
        <v>0</v>
      </c>
      <c r="AY277" s="229">
        <f t="shared" si="283"/>
        <v>0</v>
      </c>
      <c r="AZ277" s="229">
        <f t="shared" si="283"/>
        <v>0</v>
      </c>
      <c r="BA277" s="229">
        <f t="shared" si="283"/>
        <v>0</v>
      </c>
      <c r="BB277" s="229">
        <f t="shared" si="283"/>
        <v>0</v>
      </c>
      <c r="BC277" s="229">
        <f t="shared" si="283"/>
        <v>0</v>
      </c>
      <c r="BD277" s="229">
        <f t="shared" si="283"/>
        <v>0</v>
      </c>
      <c r="BE277" s="229">
        <f t="shared" si="283"/>
        <v>0</v>
      </c>
      <c r="BF277" s="229">
        <f t="shared" si="283"/>
        <v>0</v>
      </c>
      <c r="BG277" s="229">
        <f t="shared" si="283"/>
        <v>0</v>
      </c>
      <c r="BH277" s="229">
        <f t="shared" si="283"/>
        <v>0</v>
      </c>
      <c r="BI277" s="229">
        <f t="shared" si="283"/>
        <v>0</v>
      </c>
      <c r="BJ277" s="229">
        <f t="shared" si="283"/>
        <v>0</v>
      </c>
      <c r="BK277" s="229">
        <f t="shared" si="283"/>
        <v>0</v>
      </c>
      <c r="BL277" s="229">
        <f t="shared" si="283"/>
        <v>0</v>
      </c>
      <c r="BM277" s="229">
        <f t="shared" si="283"/>
        <v>0</v>
      </c>
      <c r="BN277" s="229">
        <f t="shared" si="283"/>
        <v>0</v>
      </c>
      <c r="BO277" s="229">
        <f t="shared" si="283"/>
        <v>0</v>
      </c>
      <c r="BP277" s="229">
        <f t="shared" si="283"/>
        <v>0</v>
      </c>
      <c r="BQ277" s="229">
        <f t="shared" si="283"/>
        <v>0</v>
      </c>
      <c r="BR277" s="229">
        <f t="shared" si="283"/>
        <v>0</v>
      </c>
      <c r="BS277" s="229">
        <f t="shared" si="283"/>
        <v>0</v>
      </c>
      <c r="BT277" s="229">
        <f t="shared" si="283"/>
        <v>0</v>
      </c>
      <c r="BU277" s="229">
        <f t="shared" si="283"/>
        <v>0</v>
      </c>
      <c r="BV277" s="229">
        <f t="shared" si="283"/>
        <v>0</v>
      </c>
      <c r="BW277" s="229">
        <f t="shared" si="283"/>
        <v>0</v>
      </c>
      <c r="BX277" s="229">
        <f t="shared" si="283"/>
        <v>0</v>
      </c>
      <c r="BY277" s="229">
        <f t="shared" si="283"/>
        <v>0</v>
      </c>
      <c r="BZ277" s="229">
        <f t="shared" si="283"/>
        <v>0</v>
      </c>
    </row>
    <row r="278" spans="1:78" s="310" customFormat="1" x14ac:dyDescent="0.2">
      <c r="A278" s="310" t="str">
        <f t="shared" si="277"/>
        <v>Roll-in 7</v>
      </c>
      <c r="B278" s="307">
        <f t="shared" si="277"/>
        <v>0</v>
      </c>
      <c r="C278" s="7">
        <f t="shared" si="269"/>
        <v>40</v>
      </c>
      <c r="D278" s="165">
        <f t="shared" si="282"/>
        <v>44681</v>
      </c>
      <c r="E278" s="68"/>
      <c r="F278" s="77"/>
      <c r="G278" s="229">
        <f t="shared" si="284"/>
        <v>0</v>
      </c>
      <c r="H278" s="229">
        <f t="shared" si="284"/>
        <v>0</v>
      </c>
      <c r="I278" s="229">
        <f t="shared" si="284"/>
        <v>0</v>
      </c>
      <c r="J278" s="229">
        <f t="shared" si="284"/>
        <v>0</v>
      </c>
      <c r="K278" s="229">
        <f t="shared" si="284"/>
        <v>0</v>
      </c>
      <c r="L278" s="229">
        <f t="shared" si="284"/>
        <v>0</v>
      </c>
      <c r="M278" s="229">
        <f t="shared" si="284"/>
        <v>0</v>
      </c>
      <c r="N278" s="229">
        <f t="shared" si="284"/>
        <v>0</v>
      </c>
      <c r="O278" s="229">
        <f t="shared" si="284"/>
        <v>0</v>
      </c>
      <c r="P278" s="229">
        <f t="shared" si="284"/>
        <v>0</v>
      </c>
      <c r="Q278" s="229">
        <f t="shared" si="284"/>
        <v>0</v>
      </c>
      <c r="R278" s="229">
        <f t="shared" si="284"/>
        <v>0</v>
      </c>
      <c r="S278" s="229">
        <f t="shared" si="284"/>
        <v>0</v>
      </c>
      <c r="T278" s="229">
        <f t="shared" si="284"/>
        <v>0</v>
      </c>
      <c r="U278" s="229">
        <f t="shared" si="284"/>
        <v>0</v>
      </c>
      <c r="V278" s="229">
        <f t="shared" si="284"/>
        <v>0</v>
      </c>
      <c r="W278" s="229">
        <f t="shared" si="280"/>
        <v>0</v>
      </c>
      <c r="X278" s="229">
        <f t="shared" si="280"/>
        <v>0</v>
      </c>
      <c r="Y278" s="229">
        <f t="shared" si="280"/>
        <v>0</v>
      </c>
      <c r="Z278" s="229">
        <f t="shared" si="280"/>
        <v>0</v>
      </c>
      <c r="AA278" s="229">
        <f t="shared" si="280"/>
        <v>0</v>
      </c>
      <c r="AB278" s="229">
        <f t="shared" si="280"/>
        <v>0</v>
      </c>
      <c r="AC278" s="229">
        <f t="shared" si="280"/>
        <v>0</v>
      </c>
      <c r="AD278" s="229">
        <f t="shared" si="280"/>
        <v>0</v>
      </c>
      <c r="AE278" s="229">
        <f t="shared" si="280"/>
        <v>0</v>
      </c>
      <c r="AF278" s="229">
        <f t="shared" si="280"/>
        <v>0</v>
      </c>
      <c r="AG278" s="229">
        <f t="shared" si="280"/>
        <v>0</v>
      </c>
      <c r="AH278" s="229">
        <f t="shared" si="280"/>
        <v>0</v>
      </c>
      <c r="AI278" s="229">
        <f t="shared" si="280"/>
        <v>0</v>
      </c>
      <c r="AJ278" s="229">
        <f t="shared" si="280"/>
        <v>0</v>
      </c>
      <c r="AK278" s="229">
        <f t="shared" si="280"/>
        <v>0</v>
      </c>
      <c r="AL278" s="229">
        <f t="shared" si="279"/>
        <v>0</v>
      </c>
      <c r="AM278" s="229">
        <f t="shared" si="279"/>
        <v>0</v>
      </c>
      <c r="AN278" s="229">
        <f t="shared" si="279"/>
        <v>0</v>
      </c>
      <c r="AO278" s="229">
        <f t="shared" si="283"/>
        <v>0</v>
      </c>
      <c r="AP278" s="229">
        <f t="shared" si="283"/>
        <v>0</v>
      </c>
      <c r="AQ278" s="229">
        <f t="shared" si="283"/>
        <v>0</v>
      </c>
      <c r="AR278" s="229">
        <f t="shared" si="283"/>
        <v>0</v>
      </c>
      <c r="AS278" s="229">
        <f t="shared" si="283"/>
        <v>0</v>
      </c>
      <c r="AT278" s="229">
        <f t="shared" si="283"/>
        <v>0</v>
      </c>
      <c r="AU278" s="229">
        <f t="shared" si="283"/>
        <v>0</v>
      </c>
      <c r="AV278" s="229">
        <f t="shared" si="283"/>
        <v>0</v>
      </c>
      <c r="AW278" s="229">
        <f t="shared" si="283"/>
        <v>0</v>
      </c>
      <c r="AX278" s="229">
        <f t="shared" si="283"/>
        <v>0</v>
      </c>
      <c r="AY278" s="229">
        <f t="shared" si="283"/>
        <v>0</v>
      </c>
      <c r="AZ278" s="229">
        <f t="shared" si="283"/>
        <v>0</v>
      </c>
      <c r="BA278" s="229">
        <f t="shared" si="283"/>
        <v>0</v>
      </c>
      <c r="BB278" s="229">
        <f t="shared" si="283"/>
        <v>0</v>
      </c>
      <c r="BC278" s="229">
        <f t="shared" si="283"/>
        <v>0</v>
      </c>
      <c r="BD278" s="229">
        <f t="shared" si="283"/>
        <v>0</v>
      </c>
      <c r="BE278" s="229">
        <f t="shared" si="283"/>
        <v>0</v>
      </c>
      <c r="BF278" s="229">
        <f t="shared" si="283"/>
        <v>0</v>
      </c>
      <c r="BG278" s="229">
        <f t="shared" si="283"/>
        <v>0</v>
      </c>
      <c r="BH278" s="229">
        <f t="shared" si="283"/>
        <v>0</v>
      </c>
      <c r="BI278" s="229">
        <f t="shared" si="283"/>
        <v>0</v>
      </c>
      <c r="BJ278" s="229">
        <f t="shared" si="283"/>
        <v>0</v>
      </c>
      <c r="BK278" s="229">
        <f t="shared" si="283"/>
        <v>0</v>
      </c>
      <c r="BL278" s="229">
        <f t="shared" si="283"/>
        <v>0</v>
      </c>
      <c r="BM278" s="229">
        <f t="shared" si="283"/>
        <v>0</v>
      </c>
      <c r="BN278" s="229">
        <f t="shared" si="283"/>
        <v>0</v>
      </c>
      <c r="BO278" s="229">
        <f t="shared" si="283"/>
        <v>0</v>
      </c>
      <c r="BP278" s="229">
        <f t="shared" si="283"/>
        <v>0</v>
      </c>
      <c r="BQ278" s="229">
        <f t="shared" si="283"/>
        <v>0</v>
      </c>
      <c r="BR278" s="229">
        <f t="shared" si="283"/>
        <v>0</v>
      </c>
      <c r="BS278" s="229">
        <f t="shared" si="283"/>
        <v>0</v>
      </c>
      <c r="BT278" s="229">
        <f t="shared" si="283"/>
        <v>0</v>
      </c>
      <c r="BU278" s="229">
        <f t="shared" si="283"/>
        <v>0</v>
      </c>
      <c r="BV278" s="229">
        <f t="shared" si="283"/>
        <v>0</v>
      </c>
      <c r="BW278" s="229">
        <f t="shared" si="283"/>
        <v>0</v>
      </c>
      <c r="BX278" s="229">
        <f t="shared" si="283"/>
        <v>0</v>
      </c>
      <c r="BY278" s="229">
        <f t="shared" si="283"/>
        <v>0</v>
      </c>
      <c r="BZ278" s="229">
        <f t="shared" si="283"/>
        <v>0</v>
      </c>
    </row>
    <row r="279" spans="1:78" s="310" customFormat="1" x14ac:dyDescent="0.2">
      <c r="A279" s="310" t="str">
        <f t="shared" si="277"/>
        <v>Roll-in 7</v>
      </c>
      <c r="B279" s="307">
        <f t="shared" si="277"/>
        <v>0</v>
      </c>
      <c r="C279" s="7">
        <f t="shared" si="269"/>
        <v>41</v>
      </c>
      <c r="D279" s="165">
        <f t="shared" si="282"/>
        <v>44712</v>
      </c>
      <c r="E279" s="68"/>
      <c r="F279" s="77"/>
      <c r="G279" s="229">
        <f t="shared" si="284"/>
        <v>0</v>
      </c>
      <c r="H279" s="229">
        <f t="shared" si="284"/>
        <v>0</v>
      </c>
      <c r="I279" s="229">
        <f t="shared" si="284"/>
        <v>0</v>
      </c>
      <c r="J279" s="229">
        <f t="shared" si="284"/>
        <v>0</v>
      </c>
      <c r="K279" s="229">
        <f t="shared" si="284"/>
        <v>0</v>
      </c>
      <c r="L279" s="229">
        <f t="shared" si="284"/>
        <v>0</v>
      </c>
      <c r="M279" s="229">
        <f t="shared" si="284"/>
        <v>0</v>
      </c>
      <c r="N279" s="229">
        <f t="shared" si="284"/>
        <v>0</v>
      </c>
      <c r="O279" s="229">
        <f t="shared" si="284"/>
        <v>0</v>
      </c>
      <c r="P279" s="229">
        <f t="shared" si="284"/>
        <v>0</v>
      </c>
      <c r="Q279" s="229">
        <f t="shared" si="284"/>
        <v>0</v>
      </c>
      <c r="R279" s="229">
        <f t="shared" si="284"/>
        <v>0</v>
      </c>
      <c r="S279" s="229">
        <f t="shared" si="284"/>
        <v>0</v>
      </c>
      <c r="T279" s="229">
        <f t="shared" si="284"/>
        <v>0</v>
      </c>
      <c r="U279" s="229">
        <f t="shared" si="284"/>
        <v>0</v>
      </c>
      <c r="V279" s="229">
        <f t="shared" si="284"/>
        <v>0</v>
      </c>
      <c r="W279" s="229">
        <f t="shared" si="280"/>
        <v>0</v>
      </c>
      <c r="X279" s="229">
        <f t="shared" si="280"/>
        <v>0</v>
      </c>
      <c r="Y279" s="229">
        <f t="shared" si="280"/>
        <v>0</v>
      </c>
      <c r="Z279" s="229">
        <f t="shared" si="280"/>
        <v>0</v>
      </c>
      <c r="AA279" s="229">
        <f t="shared" si="280"/>
        <v>0</v>
      </c>
      <c r="AB279" s="229">
        <f t="shared" si="280"/>
        <v>0</v>
      </c>
      <c r="AC279" s="229">
        <f t="shared" si="280"/>
        <v>0</v>
      </c>
      <c r="AD279" s="229">
        <f t="shared" si="280"/>
        <v>0</v>
      </c>
      <c r="AE279" s="229">
        <f t="shared" si="280"/>
        <v>0</v>
      </c>
      <c r="AF279" s="229">
        <f t="shared" si="280"/>
        <v>0</v>
      </c>
      <c r="AG279" s="229">
        <f t="shared" si="280"/>
        <v>0</v>
      </c>
      <c r="AH279" s="229">
        <f t="shared" si="280"/>
        <v>0</v>
      </c>
      <c r="AI279" s="229">
        <f t="shared" si="280"/>
        <v>0</v>
      </c>
      <c r="AJ279" s="229">
        <f t="shared" si="280"/>
        <v>0</v>
      </c>
      <c r="AK279" s="229">
        <f t="shared" si="280"/>
        <v>0</v>
      </c>
      <c r="AL279" s="229">
        <f t="shared" si="279"/>
        <v>0</v>
      </c>
      <c r="AM279" s="229">
        <f t="shared" si="279"/>
        <v>0</v>
      </c>
      <c r="AN279" s="229">
        <f t="shared" si="279"/>
        <v>0</v>
      </c>
      <c r="AO279" s="229">
        <f t="shared" si="283"/>
        <v>0</v>
      </c>
      <c r="AP279" s="229">
        <f t="shared" si="283"/>
        <v>0</v>
      </c>
      <c r="AQ279" s="229">
        <f t="shared" si="283"/>
        <v>0</v>
      </c>
      <c r="AR279" s="229">
        <f t="shared" si="283"/>
        <v>0</v>
      </c>
      <c r="AS279" s="229">
        <f t="shared" si="283"/>
        <v>0</v>
      </c>
      <c r="AT279" s="229">
        <f t="shared" si="283"/>
        <v>0</v>
      </c>
      <c r="AU279" s="229">
        <f t="shared" si="283"/>
        <v>0</v>
      </c>
      <c r="AV279" s="229">
        <f t="shared" si="283"/>
        <v>0</v>
      </c>
      <c r="AW279" s="229">
        <f t="shared" si="283"/>
        <v>0</v>
      </c>
      <c r="AX279" s="229">
        <f t="shared" si="283"/>
        <v>0</v>
      </c>
      <c r="AY279" s="229">
        <f t="shared" si="283"/>
        <v>0</v>
      </c>
      <c r="AZ279" s="229">
        <f t="shared" si="283"/>
        <v>0</v>
      </c>
      <c r="BA279" s="229">
        <f t="shared" si="283"/>
        <v>0</v>
      </c>
      <c r="BB279" s="229">
        <f t="shared" si="283"/>
        <v>0</v>
      </c>
      <c r="BC279" s="229">
        <f t="shared" si="283"/>
        <v>0</v>
      </c>
      <c r="BD279" s="229">
        <f t="shared" si="283"/>
        <v>0</v>
      </c>
      <c r="BE279" s="229">
        <f t="shared" si="283"/>
        <v>0</v>
      </c>
      <c r="BF279" s="229">
        <f t="shared" si="283"/>
        <v>0</v>
      </c>
      <c r="BG279" s="229">
        <f t="shared" si="283"/>
        <v>0</v>
      </c>
      <c r="BH279" s="229">
        <f t="shared" si="283"/>
        <v>0</v>
      </c>
      <c r="BI279" s="229">
        <f t="shared" si="283"/>
        <v>0</v>
      </c>
      <c r="BJ279" s="229">
        <f t="shared" si="283"/>
        <v>0</v>
      </c>
      <c r="BK279" s="229">
        <f t="shared" si="283"/>
        <v>0</v>
      </c>
      <c r="BL279" s="229">
        <f t="shared" si="283"/>
        <v>0</v>
      </c>
      <c r="BM279" s="229">
        <f t="shared" si="283"/>
        <v>0</v>
      </c>
      <c r="BN279" s="229">
        <f t="shared" si="283"/>
        <v>0</v>
      </c>
      <c r="BO279" s="229">
        <f t="shared" si="283"/>
        <v>0</v>
      </c>
      <c r="BP279" s="229">
        <f t="shared" si="283"/>
        <v>0</v>
      </c>
      <c r="BQ279" s="229">
        <f t="shared" si="283"/>
        <v>0</v>
      </c>
      <c r="BR279" s="229">
        <f t="shared" si="283"/>
        <v>0</v>
      </c>
      <c r="BS279" s="229">
        <f t="shared" si="283"/>
        <v>0</v>
      </c>
      <c r="BT279" s="229">
        <f t="shared" si="283"/>
        <v>0</v>
      </c>
      <c r="BU279" s="229">
        <f t="shared" si="283"/>
        <v>0</v>
      </c>
      <c r="BV279" s="229">
        <f t="shared" si="283"/>
        <v>0</v>
      </c>
      <c r="BW279" s="229">
        <f t="shared" si="283"/>
        <v>0</v>
      </c>
      <c r="BX279" s="229">
        <f t="shared" si="283"/>
        <v>0</v>
      </c>
      <c r="BY279" s="229">
        <f t="shared" si="283"/>
        <v>0</v>
      </c>
      <c r="BZ279" s="229">
        <f t="shared" si="283"/>
        <v>0</v>
      </c>
    </row>
    <row r="280" spans="1:78" s="310" customFormat="1" x14ac:dyDescent="0.2">
      <c r="A280" s="310" t="str">
        <f t="shared" ref="A280:B298" si="285">A53</f>
        <v>Roll-in 7</v>
      </c>
      <c r="B280" s="307">
        <f t="shared" si="285"/>
        <v>0</v>
      </c>
      <c r="C280" s="7">
        <f t="shared" si="269"/>
        <v>42</v>
      </c>
      <c r="D280" s="165">
        <f t="shared" si="282"/>
        <v>44742</v>
      </c>
      <c r="E280" s="68"/>
      <c r="F280" s="77"/>
      <c r="G280" s="229">
        <f t="shared" si="284"/>
        <v>0</v>
      </c>
      <c r="H280" s="229">
        <f t="shared" si="284"/>
        <v>0</v>
      </c>
      <c r="I280" s="229">
        <f t="shared" si="284"/>
        <v>0</v>
      </c>
      <c r="J280" s="229">
        <f t="shared" si="284"/>
        <v>0</v>
      </c>
      <c r="K280" s="229">
        <f t="shared" si="284"/>
        <v>0</v>
      </c>
      <c r="L280" s="229">
        <f t="shared" si="284"/>
        <v>0</v>
      </c>
      <c r="M280" s="229">
        <f t="shared" si="284"/>
        <v>0</v>
      </c>
      <c r="N280" s="229">
        <f t="shared" si="284"/>
        <v>0</v>
      </c>
      <c r="O280" s="229">
        <f t="shared" si="284"/>
        <v>0</v>
      </c>
      <c r="P280" s="229">
        <f t="shared" si="284"/>
        <v>0</v>
      </c>
      <c r="Q280" s="229">
        <f t="shared" si="284"/>
        <v>0</v>
      </c>
      <c r="R280" s="229">
        <f t="shared" si="284"/>
        <v>0</v>
      </c>
      <c r="S280" s="229">
        <f t="shared" si="284"/>
        <v>0</v>
      </c>
      <c r="T280" s="229">
        <f t="shared" si="284"/>
        <v>0</v>
      </c>
      <c r="U280" s="229">
        <f t="shared" si="284"/>
        <v>0</v>
      </c>
      <c r="V280" s="229">
        <f t="shared" si="284"/>
        <v>0</v>
      </c>
      <c r="W280" s="229">
        <f t="shared" si="280"/>
        <v>0</v>
      </c>
      <c r="X280" s="229">
        <f t="shared" si="280"/>
        <v>0</v>
      </c>
      <c r="Y280" s="229">
        <f t="shared" si="280"/>
        <v>0</v>
      </c>
      <c r="Z280" s="229">
        <f t="shared" si="280"/>
        <v>0</v>
      </c>
      <c r="AA280" s="229">
        <f t="shared" si="280"/>
        <v>0</v>
      </c>
      <c r="AB280" s="229">
        <f t="shared" si="280"/>
        <v>0</v>
      </c>
      <c r="AC280" s="229">
        <f t="shared" si="280"/>
        <v>0</v>
      </c>
      <c r="AD280" s="229">
        <f t="shared" si="280"/>
        <v>0</v>
      </c>
      <c r="AE280" s="229">
        <f t="shared" si="280"/>
        <v>0</v>
      </c>
      <c r="AF280" s="229">
        <f t="shared" si="280"/>
        <v>0</v>
      </c>
      <c r="AG280" s="229">
        <f t="shared" si="280"/>
        <v>0</v>
      </c>
      <c r="AH280" s="229">
        <f t="shared" si="280"/>
        <v>0</v>
      </c>
      <c r="AI280" s="229">
        <f t="shared" si="280"/>
        <v>0</v>
      </c>
      <c r="AJ280" s="229">
        <f t="shared" si="280"/>
        <v>0</v>
      </c>
      <c r="AK280" s="229">
        <f t="shared" si="280"/>
        <v>0</v>
      </c>
      <c r="AL280" s="229">
        <f t="shared" si="279"/>
        <v>0</v>
      </c>
      <c r="AM280" s="229">
        <f t="shared" si="279"/>
        <v>0</v>
      </c>
      <c r="AN280" s="229">
        <f t="shared" si="279"/>
        <v>0</v>
      </c>
      <c r="AO280" s="229">
        <f t="shared" si="283"/>
        <v>0</v>
      </c>
      <c r="AP280" s="229">
        <f t="shared" si="283"/>
        <v>0</v>
      </c>
      <c r="AQ280" s="229">
        <f t="shared" si="283"/>
        <v>0</v>
      </c>
      <c r="AR280" s="229">
        <f t="shared" si="283"/>
        <v>0</v>
      </c>
      <c r="AS280" s="229">
        <f t="shared" si="283"/>
        <v>0</v>
      </c>
      <c r="AT280" s="229">
        <f t="shared" si="283"/>
        <v>0</v>
      </c>
      <c r="AU280" s="229">
        <f t="shared" si="283"/>
        <v>0</v>
      </c>
      <c r="AV280" s="229">
        <f t="shared" si="283"/>
        <v>0</v>
      </c>
      <c r="AW280" s="229">
        <f t="shared" si="283"/>
        <v>0</v>
      </c>
      <c r="AX280" s="229">
        <f t="shared" si="283"/>
        <v>0</v>
      </c>
      <c r="AY280" s="229">
        <f t="shared" si="283"/>
        <v>0</v>
      </c>
      <c r="AZ280" s="229">
        <f t="shared" si="283"/>
        <v>0</v>
      </c>
      <c r="BA280" s="229">
        <f t="shared" si="283"/>
        <v>0</v>
      </c>
      <c r="BB280" s="229">
        <f t="shared" si="283"/>
        <v>0</v>
      </c>
      <c r="BC280" s="229">
        <f t="shared" si="283"/>
        <v>0</v>
      </c>
      <c r="BD280" s="229">
        <f t="shared" si="283"/>
        <v>0</v>
      </c>
      <c r="BE280" s="229">
        <f t="shared" si="283"/>
        <v>0</v>
      </c>
      <c r="BF280" s="229">
        <f t="shared" si="283"/>
        <v>0</v>
      </c>
      <c r="BG280" s="229">
        <f t="shared" si="283"/>
        <v>0</v>
      </c>
      <c r="BH280" s="229">
        <f t="shared" si="283"/>
        <v>0</v>
      </c>
      <c r="BI280" s="229">
        <f t="shared" si="283"/>
        <v>0</v>
      </c>
      <c r="BJ280" s="229">
        <f t="shared" si="283"/>
        <v>0</v>
      </c>
      <c r="BK280" s="229">
        <f t="shared" si="283"/>
        <v>0</v>
      </c>
      <c r="BL280" s="229">
        <f t="shared" si="283"/>
        <v>0</v>
      </c>
      <c r="BM280" s="229">
        <f t="shared" si="283"/>
        <v>0</v>
      </c>
      <c r="BN280" s="229">
        <f t="shared" si="283"/>
        <v>0</v>
      </c>
      <c r="BO280" s="229">
        <f t="shared" si="283"/>
        <v>0</v>
      </c>
      <c r="BP280" s="229">
        <f t="shared" si="283"/>
        <v>0</v>
      </c>
      <c r="BQ280" s="229">
        <f t="shared" si="283"/>
        <v>0</v>
      </c>
      <c r="BR280" s="229">
        <f t="shared" si="283"/>
        <v>0</v>
      </c>
      <c r="BS280" s="229">
        <f t="shared" si="283"/>
        <v>0</v>
      </c>
      <c r="BT280" s="229">
        <f t="shared" si="283"/>
        <v>0</v>
      </c>
      <c r="BU280" s="229">
        <f t="shared" si="283"/>
        <v>0</v>
      </c>
      <c r="BV280" s="229">
        <f t="shared" si="283"/>
        <v>0</v>
      </c>
      <c r="BW280" s="229">
        <f t="shared" si="283"/>
        <v>0</v>
      </c>
      <c r="BX280" s="229">
        <f t="shared" si="283"/>
        <v>0</v>
      </c>
      <c r="BY280" s="229">
        <f t="shared" si="283"/>
        <v>0</v>
      </c>
      <c r="BZ280" s="229">
        <f t="shared" si="283"/>
        <v>0</v>
      </c>
    </row>
    <row r="281" spans="1:78" s="310" customFormat="1" x14ac:dyDescent="0.2">
      <c r="A281" s="310" t="str">
        <f t="shared" si="285"/>
        <v>Roll-in 7</v>
      </c>
      <c r="B281" s="307">
        <f t="shared" si="285"/>
        <v>0</v>
      </c>
      <c r="C281" s="7">
        <f t="shared" si="269"/>
        <v>43</v>
      </c>
      <c r="D281" s="165">
        <f t="shared" si="282"/>
        <v>44773</v>
      </c>
      <c r="E281" s="68"/>
      <c r="F281" s="77"/>
      <c r="G281" s="229">
        <f t="shared" si="284"/>
        <v>0</v>
      </c>
      <c r="H281" s="229">
        <f t="shared" si="284"/>
        <v>0</v>
      </c>
      <c r="I281" s="229">
        <f t="shared" si="284"/>
        <v>0</v>
      </c>
      <c r="J281" s="229">
        <f t="shared" si="284"/>
        <v>0</v>
      </c>
      <c r="K281" s="229">
        <f t="shared" si="284"/>
        <v>0</v>
      </c>
      <c r="L281" s="229">
        <f t="shared" si="284"/>
        <v>0</v>
      </c>
      <c r="M281" s="229">
        <f t="shared" si="284"/>
        <v>0</v>
      </c>
      <c r="N281" s="229">
        <f t="shared" si="284"/>
        <v>0</v>
      </c>
      <c r="O281" s="229">
        <f t="shared" si="284"/>
        <v>0</v>
      </c>
      <c r="P281" s="229">
        <f t="shared" si="284"/>
        <v>0</v>
      </c>
      <c r="Q281" s="229">
        <f t="shared" si="284"/>
        <v>0</v>
      </c>
      <c r="R281" s="229">
        <f t="shared" si="284"/>
        <v>0</v>
      </c>
      <c r="S281" s="229">
        <f t="shared" si="284"/>
        <v>0</v>
      </c>
      <c r="T281" s="229">
        <f t="shared" si="284"/>
        <v>0</v>
      </c>
      <c r="U281" s="229">
        <f t="shared" si="284"/>
        <v>0</v>
      </c>
      <c r="V281" s="229">
        <f t="shared" si="284"/>
        <v>0</v>
      </c>
      <c r="W281" s="229">
        <f t="shared" si="280"/>
        <v>0</v>
      </c>
      <c r="X281" s="229">
        <f t="shared" si="280"/>
        <v>0</v>
      </c>
      <c r="Y281" s="229">
        <f t="shared" ref="Y281:AK281" si="286">IF($D281=Y$9,$E281*$G$3/2,IF(AND($C281+$E$3&gt;Y$8,Y$9&gt;$D281),$E281*$G$3,0))</f>
        <v>0</v>
      </c>
      <c r="Z281" s="229">
        <f t="shared" si="286"/>
        <v>0</v>
      </c>
      <c r="AA281" s="229">
        <f t="shared" si="286"/>
        <v>0</v>
      </c>
      <c r="AB281" s="229">
        <f t="shared" si="286"/>
        <v>0</v>
      </c>
      <c r="AC281" s="229">
        <f t="shared" si="286"/>
        <v>0</v>
      </c>
      <c r="AD281" s="229">
        <f t="shared" si="286"/>
        <v>0</v>
      </c>
      <c r="AE281" s="229">
        <f t="shared" si="286"/>
        <v>0</v>
      </c>
      <c r="AF281" s="229">
        <f t="shared" si="286"/>
        <v>0</v>
      </c>
      <c r="AG281" s="229">
        <f t="shared" si="286"/>
        <v>0</v>
      </c>
      <c r="AH281" s="229">
        <f t="shared" si="286"/>
        <v>0</v>
      </c>
      <c r="AI281" s="229">
        <f t="shared" si="286"/>
        <v>0</v>
      </c>
      <c r="AJ281" s="229">
        <f t="shared" si="286"/>
        <v>0</v>
      </c>
      <c r="AK281" s="229">
        <f t="shared" si="286"/>
        <v>0</v>
      </c>
      <c r="AL281" s="229">
        <f t="shared" si="279"/>
        <v>0</v>
      </c>
      <c r="AM281" s="229">
        <f t="shared" si="279"/>
        <v>0</v>
      </c>
      <c r="AN281" s="229">
        <f t="shared" si="279"/>
        <v>0</v>
      </c>
      <c r="AO281" s="229">
        <f t="shared" si="283"/>
        <v>0</v>
      </c>
      <c r="AP281" s="229">
        <f t="shared" si="283"/>
        <v>0</v>
      </c>
      <c r="AQ281" s="229">
        <f t="shared" si="283"/>
        <v>0</v>
      </c>
      <c r="AR281" s="229">
        <f t="shared" si="283"/>
        <v>0</v>
      </c>
      <c r="AS281" s="229">
        <f t="shared" si="283"/>
        <v>0</v>
      </c>
      <c r="AT281" s="229">
        <f t="shared" si="283"/>
        <v>0</v>
      </c>
      <c r="AU281" s="229">
        <f t="shared" si="283"/>
        <v>0</v>
      </c>
      <c r="AV281" s="229">
        <f t="shared" si="283"/>
        <v>0</v>
      </c>
      <c r="AW281" s="229">
        <f t="shared" si="283"/>
        <v>0</v>
      </c>
      <c r="AX281" s="229">
        <f t="shared" si="283"/>
        <v>0</v>
      </c>
      <c r="AY281" s="229">
        <f t="shared" si="283"/>
        <v>0</v>
      </c>
      <c r="AZ281" s="229">
        <f t="shared" si="283"/>
        <v>0</v>
      </c>
      <c r="BA281" s="229">
        <f t="shared" si="283"/>
        <v>0</v>
      </c>
      <c r="BB281" s="229">
        <f t="shared" si="283"/>
        <v>0</v>
      </c>
      <c r="BC281" s="229">
        <f t="shared" si="283"/>
        <v>0</v>
      </c>
      <c r="BD281" s="229">
        <f t="shared" si="283"/>
        <v>0</v>
      </c>
      <c r="BE281" s="229">
        <f t="shared" si="283"/>
        <v>0</v>
      </c>
      <c r="BF281" s="229">
        <f t="shared" si="283"/>
        <v>0</v>
      </c>
      <c r="BG281" s="229">
        <f t="shared" si="283"/>
        <v>0</v>
      </c>
      <c r="BH281" s="229">
        <f t="shared" ref="AO281:BZ288" si="287">IF($D281=BH$9,$E281*$G$3/2,IF(AND($C281+$E$3&gt;BH$8,BH$9&gt;$D281),$E281*$G$3,0))</f>
        <v>0</v>
      </c>
      <c r="BI281" s="229">
        <f t="shared" si="287"/>
        <v>0</v>
      </c>
      <c r="BJ281" s="229">
        <f t="shared" si="287"/>
        <v>0</v>
      </c>
      <c r="BK281" s="229">
        <f t="shared" si="287"/>
        <v>0</v>
      </c>
      <c r="BL281" s="229">
        <f t="shared" si="287"/>
        <v>0</v>
      </c>
      <c r="BM281" s="229">
        <f t="shared" si="287"/>
        <v>0</v>
      </c>
      <c r="BN281" s="229">
        <f t="shared" si="287"/>
        <v>0</v>
      </c>
      <c r="BO281" s="229">
        <f t="shared" si="287"/>
        <v>0</v>
      </c>
      <c r="BP281" s="229">
        <f t="shared" si="287"/>
        <v>0</v>
      </c>
      <c r="BQ281" s="229">
        <f t="shared" si="287"/>
        <v>0</v>
      </c>
      <c r="BR281" s="229">
        <f t="shared" si="287"/>
        <v>0</v>
      </c>
      <c r="BS281" s="229">
        <f t="shared" si="287"/>
        <v>0</v>
      </c>
      <c r="BT281" s="229">
        <f t="shared" si="287"/>
        <v>0</v>
      </c>
      <c r="BU281" s="229">
        <f t="shared" si="287"/>
        <v>0</v>
      </c>
      <c r="BV281" s="229">
        <f t="shared" si="287"/>
        <v>0</v>
      </c>
      <c r="BW281" s="229">
        <f t="shared" si="287"/>
        <v>0</v>
      </c>
      <c r="BX281" s="229">
        <f t="shared" si="287"/>
        <v>0</v>
      </c>
      <c r="BY281" s="229">
        <f t="shared" si="287"/>
        <v>0</v>
      </c>
      <c r="BZ281" s="229">
        <f t="shared" si="287"/>
        <v>0</v>
      </c>
    </row>
    <row r="282" spans="1:78" s="310" customFormat="1" x14ac:dyDescent="0.2">
      <c r="A282" s="310" t="str">
        <f t="shared" si="285"/>
        <v>Roll-in 7</v>
      </c>
      <c r="B282" s="307">
        <f t="shared" si="285"/>
        <v>0</v>
      </c>
      <c r="C282" s="7">
        <f t="shared" si="269"/>
        <v>44</v>
      </c>
      <c r="D282" s="165">
        <f t="shared" si="282"/>
        <v>44804</v>
      </c>
      <c r="E282" s="68"/>
      <c r="F282" s="77"/>
      <c r="G282" s="229">
        <f t="shared" si="284"/>
        <v>0</v>
      </c>
      <c r="H282" s="229">
        <f t="shared" si="284"/>
        <v>0</v>
      </c>
      <c r="I282" s="229">
        <f t="shared" si="284"/>
        <v>0</v>
      </c>
      <c r="J282" s="229">
        <f t="shared" si="284"/>
        <v>0</v>
      </c>
      <c r="K282" s="229">
        <f t="shared" si="284"/>
        <v>0</v>
      </c>
      <c r="L282" s="229">
        <f t="shared" si="284"/>
        <v>0</v>
      </c>
      <c r="M282" s="229">
        <f t="shared" si="284"/>
        <v>0</v>
      </c>
      <c r="N282" s="229">
        <f t="shared" si="284"/>
        <v>0</v>
      </c>
      <c r="O282" s="229">
        <f t="shared" si="284"/>
        <v>0</v>
      </c>
      <c r="P282" s="229">
        <f t="shared" si="284"/>
        <v>0</v>
      </c>
      <c r="Q282" s="229">
        <f t="shared" si="284"/>
        <v>0</v>
      </c>
      <c r="R282" s="229">
        <f t="shared" si="284"/>
        <v>0</v>
      </c>
      <c r="S282" s="229">
        <f t="shared" si="284"/>
        <v>0</v>
      </c>
      <c r="T282" s="229">
        <f t="shared" si="284"/>
        <v>0</v>
      </c>
      <c r="U282" s="229">
        <f t="shared" si="284"/>
        <v>0</v>
      </c>
      <c r="V282" s="229">
        <f t="shared" si="284"/>
        <v>0</v>
      </c>
      <c r="W282" s="229">
        <f t="shared" ref="W282:AL298" si="288">IF($D282=W$9,$E282*$G$3/2,IF(AND($C282+$E$3&gt;W$8,W$9&gt;$D282),$E282*$G$3,0))</f>
        <v>0</v>
      </c>
      <c r="X282" s="229">
        <f t="shared" si="288"/>
        <v>0</v>
      </c>
      <c r="Y282" s="229">
        <f t="shared" si="288"/>
        <v>0</v>
      </c>
      <c r="Z282" s="229">
        <f t="shared" si="288"/>
        <v>0</v>
      </c>
      <c r="AA282" s="229">
        <f t="shared" si="288"/>
        <v>0</v>
      </c>
      <c r="AB282" s="229">
        <f t="shared" si="288"/>
        <v>0</v>
      </c>
      <c r="AC282" s="229">
        <f t="shared" si="288"/>
        <v>0</v>
      </c>
      <c r="AD282" s="229">
        <f t="shared" si="288"/>
        <v>0</v>
      </c>
      <c r="AE282" s="229">
        <f t="shared" si="288"/>
        <v>0</v>
      </c>
      <c r="AF282" s="229">
        <f t="shared" si="288"/>
        <v>0</v>
      </c>
      <c r="AG282" s="229">
        <f t="shared" si="288"/>
        <v>0</v>
      </c>
      <c r="AH282" s="229">
        <f t="shared" si="288"/>
        <v>0</v>
      </c>
      <c r="AI282" s="229">
        <f t="shared" si="288"/>
        <v>0</v>
      </c>
      <c r="AJ282" s="229">
        <f t="shared" si="288"/>
        <v>0</v>
      </c>
      <c r="AK282" s="229">
        <f t="shared" si="288"/>
        <v>0</v>
      </c>
      <c r="AL282" s="229">
        <f t="shared" si="279"/>
        <v>0</v>
      </c>
      <c r="AM282" s="229">
        <f t="shared" si="279"/>
        <v>0</v>
      </c>
      <c r="AN282" s="229">
        <f t="shared" si="279"/>
        <v>0</v>
      </c>
      <c r="AO282" s="229">
        <f t="shared" si="287"/>
        <v>0</v>
      </c>
      <c r="AP282" s="229">
        <f t="shared" si="287"/>
        <v>0</v>
      </c>
      <c r="AQ282" s="229">
        <f t="shared" si="287"/>
        <v>0</v>
      </c>
      <c r="AR282" s="229">
        <f t="shared" si="287"/>
        <v>0</v>
      </c>
      <c r="AS282" s="229">
        <f t="shared" si="287"/>
        <v>0</v>
      </c>
      <c r="AT282" s="229">
        <f t="shared" si="287"/>
        <v>0</v>
      </c>
      <c r="AU282" s="229">
        <f t="shared" si="287"/>
        <v>0</v>
      </c>
      <c r="AV282" s="229">
        <f t="shared" si="287"/>
        <v>0</v>
      </c>
      <c r="AW282" s="229">
        <f t="shared" si="287"/>
        <v>0</v>
      </c>
      <c r="AX282" s="229">
        <f t="shared" si="287"/>
        <v>0</v>
      </c>
      <c r="AY282" s="229">
        <f t="shared" si="287"/>
        <v>0</v>
      </c>
      <c r="AZ282" s="229">
        <f t="shared" si="287"/>
        <v>0</v>
      </c>
      <c r="BA282" s="229">
        <f t="shared" si="287"/>
        <v>0</v>
      </c>
      <c r="BB282" s="229">
        <f t="shared" si="287"/>
        <v>0</v>
      </c>
      <c r="BC282" s="229">
        <f t="shared" si="287"/>
        <v>0</v>
      </c>
      <c r="BD282" s="229">
        <f t="shared" si="287"/>
        <v>0</v>
      </c>
      <c r="BE282" s="229">
        <f t="shared" si="287"/>
        <v>0</v>
      </c>
      <c r="BF282" s="229">
        <f t="shared" si="287"/>
        <v>0</v>
      </c>
      <c r="BG282" s="229">
        <f t="shared" si="287"/>
        <v>0</v>
      </c>
      <c r="BH282" s="229">
        <f t="shared" si="287"/>
        <v>0</v>
      </c>
      <c r="BI282" s="229">
        <f t="shared" si="287"/>
        <v>0</v>
      </c>
      <c r="BJ282" s="229">
        <f t="shared" si="287"/>
        <v>0</v>
      </c>
      <c r="BK282" s="229">
        <f t="shared" si="287"/>
        <v>0</v>
      </c>
      <c r="BL282" s="229">
        <f t="shared" si="287"/>
        <v>0</v>
      </c>
      <c r="BM282" s="229">
        <f t="shared" si="287"/>
        <v>0</v>
      </c>
      <c r="BN282" s="229">
        <f t="shared" si="287"/>
        <v>0</v>
      </c>
      <c r="BO282" s="229">
        <f t="shared" si="287"/>
        <v>0</v>
      </c>
      <c r="BP282" s="229">
        <f t="shared" si="287"/>
        <v>0</v>
      </c>
      <c r="BQ282" s="229">
        <f t="shared" si="287"/>
        <v>0</v>
      </c>
      <c r="BR282" s="229">
        <f t="shared" si="287"/>
        <v>0</v>
      </c>
      <c r="BS282" s="229">
        <f t="shared" si="287"/>
        <v>0</v>
      </c>
      <c r="BT282" s="229">
        <f t="shared" si="287"/>
        <v>0</v>
      </c>
      <c r="BU282" s="229">
        <f t="shared" si="287"/>
        <v>0</v>
      </c>
      <c r="BV282" s="229">
        <f t="shared" si="287"/>
        <v>0</v>
      </c>
      <c r="BW282" s="229">
        <f t="shared" si="287"/>
        <v>0</v>
      </c>
      <c r="BX282" s="229">
        <f t="shared" si="287"/>
        <v>0</v>
      </c>
      <c r="BY282" s="229">
        <f t="shared" si="287"/>
        <v>0</v>
      </c>
      <c r="BZ282" s="229">
        <f t="shared" si="287"/>
        <v>0</v>
      </c>
    </row>
    <row r="283" spans="1:78" s="310" customFormat="1" x14ac:dyDescent="0.2">
      <c r="A283" s="310" t="str">
        <f t="shared" si="285"/>
        <v>Roll-in 8</v>
      </c>
      <c r="B283" s="307">
        <f t="shared" si="285"/>
        <v>0</v>
      </c>
      <c r="C283" s="7">
        <f t="shared" si="269"/>
        <v>45</v>
      </c>
      <c r="D283" s="165">
        <f t="shared" si="282"/>
        <v>44834</v>
      </c>
      <c r="E283" s="68"/>
      <c r="F283" s="77"/>
      <c r="G283" s="229">
        <f t="shared" si="284"/>
        <v>0</v>
      </c>
      <c r="H283" s="229">
        <f t="shared" si="284"/>
        <v>0</v>
      </c>
      <c r="I283" s="229">
        <f t="shared" si="284"/>
        <v>0</v>
      </c>
      <c r="J283" s="229">
        <f t="shared" si="284"/>
        <v>0</v>
      </c>
      <c r="K283" s="229">
        <f t="shared" si="284"/>
        <v>0</v>
      </c>
      <c r="L283" s="229">
        <f t="shared" si="284"/>
        <v>0</v>
      </c>
      <c r="M283" s="229">
        <f t="shared" si="284"/>
        <v>0</v>
      </c>
      <c r="N283" s="229">
        <f t="shared" si="284"/>
        <v>0</v>
      </c>
      <c r="O283" s="229">
        <f t="shared" si="284"/>
        <v>0</v>
      </c>
      <c r="P283" s="229">
        <f t="shared" si="284"/>
        <v>0</v>
      </c>
      <c r="Q283" s="229">
        <f t="shared" si="284"/>
        <v>0</v>
      </c>
      <c r="R283" s="229">
        <f t="shared" si="284"/>
        <v>0</v>
      </c>
      <c r="S283" s="229">
        <f t="shared" si="284"/>
        <v>0</v>
      </c>
      <c r="T283" s="229">
        <f t="shared" si="284"/>
        <v>0</v>
      </c>
      <c r="U283" s="229">
        <f t="shared" si="284"/>
        <v>0</v>
      </c>
      <c r="V283" s="229">
        <f t="shared" si="284"/>
        <v>0</v>
      </c>
      <c r="W283" s="229">
        <f t="shared" si="288"/>
        <v>0</v>
      </c>
      <c r="X283" s="229">
        <f t="shared" si="288"/>
        <v>0</v>
      </c>
      <c r="Y283" s="229">
        <f t="shared" si="288"/>
        <v>0</v>
      </c>
      <c r="Z283" s="229">
        <f t="shared" si="288"/>
        <v>0</v>
      </c>
      <c r="AA283" s="229">
        <f t="shared" si="288"/>
        <v>0</v>
      </c>
      <c r="AB283" s="229">
        <f t="shared" si="288"/>
        <v>0</v>
      </c>
      <c r="AC283" s="229">
        <f t="shared" si="288"/>
        <v>0</v>
      </c>
      <c r="AD283" s="229">
        <f t="shared" si="288"/>
        <v>0</v>
      </c>
      <c r="AE283" s="229">
        <f t="shared" si="288"/>
        <v>0</v>
      </c>
      <c r="AF283" s="229">
        <f t="shared" si="288"/>
        <v>0</v>
      </c>
      <c r="AG283" s="229">
        <f t="shared" si="288"/>
        <v>0</v>
      </c>
      <c r="AH283" s="229">
        <f t="shared" si="288"/>
        <v>0</v>
      </c>
      <c r="AI283" s="229">
        <f t="shared" si="288"/>
        <v>0</v>
      </c>
      <c r="AJ283" s="229">
        <f t="shared" si="288"/>
        <v>0</v>
      </c>
      <c r="AK283" s="229">
        <f t="shared" si="288"/>
        <v>0</v>
      </c>
      <c r="AL283" s="229">
        <f t="shared" si="279"/>
        <v>0</v>
      </c>
      <c r="AM283" s="229">
        <f t="shared" si="279"/>
        <v>0</v>
      </c>
      <c r="AN283" s="229">
        <f t="shared" si="279"/>
        <v>0</v>
      </c>
      <c r="AO283" s="229">
        <f t="shared" si="287"/>
        <v>0</v>
      </c>
      <c r="AP283" s="229">
        <f t="shared" si="287"/>
        <v>0</v>
      </c>
      <c r="AQ283" s="229">
        <f t="shared" si="287"/>
        <v>0</v>
      </c>
      <c r="AR283" s="229">
        <f t="shared" si="287"/>
        <v>0</v>
      </c>
      <c r="AS283" s="229">
        <f t="shared" si="287"/>
        <v>0</v>
      </c>
      <c r="AT283" s="229">
        <f t="shared" si="287"/>
        <v>0</v>
      </c>
      <c r="AU283" s="229">
        <f t="shared" si="287"/>
        <v>0</v>
      </c>
      <c r="AV283" s="229">
        <f t="shared" si="287"/>
        <v>0</v>
      </c>
      <c r="AW283" s="229">
        <f t="shared" si="287"/>
        <v>0</v>
      </c>
      <c r="AX283" s="229">
        <f t="shared" si="287"/>
        <v>0</v>
      </c>
      <c r="AY283" s="229">
        <f t="shared" si="287"/>
        <v>0</v>
      </c>
      <c r="AZ283" s="229">
        <f t="shared" si="287"/>
        <v>0</v>
      </c>
      <c r="BA283" s="229">
        <f t="shared" si="287"/>
        <v>0</v>
      </c>
      <c r="BB283" s="229">
        <f t="shared" si="287"/>
        <v>0</v>
      </c>
      <c r="BC283" s="229">
        <f t="shared" si="287"/>
        <v>0</v>
      </c>
      <c r="BD283" s="229">
        <f t="shared" si="287"/>
        <v>0</v>
      </c>
      <c r="BE283" s="229">
        <f t="shared" si="287"/>
        <v>0</v>
      </c>
      <c r="BF283" s="229">
        <f t="shared" si="287"/>
        <v>0</v>
      </c>
      <c r="BG283" s="229">
        <f t="shared" si="287"/>
        <v>0</v>
      </c>
      <c r="BH283" s="229">
        <f t="shared" si="287"/>
        <v>0</v>
      </c>
      <c r="BI283" s="229">
        <f t="shared" si="287"/>
        <v>0</v>
      </c>
      <c r="BJ283" s="229">
        <f t="shared" si="287"/>
        <v>0</v>
      </c>
      <c r="BK283" s="229">
        <f t="shared" si="287"/>
        <v>0</v>
      </c>
      <c r="BL283" s="229">
        <f t="shared" si="287"/>
        <v>0</v>
      </c>
      <c r="BM283" s="229">
        <f t="shared" si="287"/>
        <v>0</v>
      </c>
      <c r="BN283" s="229">
        <f t="shared" si="287"/>
        <v>0</v>
      </c>
      <c r="BO283" s="229">
        <f t="shared" si="287"/>
        <v>0</v>
      </c>
      <c r="BP283" s="229">
        <f t="shared" si="287"/>
        <v>0</v>
      </c>
      <c r="BQ283" s="229">
        <f t="shared" si="287"/>
        <v>0</v>
      </c>
      <c r="BR283" s="229">
        <f t="shared" si="287"/>
        <v>0</v>
      </c>
      <c r="BS283" s="229">
        <f t="shared" si="287"/>
        <v>0</v>
      </c>
      <c r="BT283" s="229">
        <f t="shared" si="287"/>
        <v>0</v>
      </c>
      <c r="BU283" s="229">
        <f t="shared" si="287"/>
        <v>0</v>
      </c>
      <c r="BV283" s="229">
        <f t="shared" si="287"/>
        <v>0</v>
      </c>
      <c r="BW283" s="229">
        <f t="shared" si="287"/>
        <v>0</v>
      </c>
      <c r="BX283" s="229">
        <f t="shared" si="287"/>
        <v>0</v>
      </c>
      <c r="BY283" s="229">
        <f t="shared" si="287"/>
        <v>0</v>
      </c>
      <c r="BZ283" s="229">
        <f t="shared" si="287"/>
        <v>0</v>
      </c>
    </row>
    <row r="284" spans="1:78" s="310" customFormat="1" x14ac:dyDescent="0.2">
      <c r="A284" s="307" t="str">
        <f t="shared" si="285"/>
        <v>Roll-in 8</v>
      </c>
      <c r="B284" s="307">
        <f t="shared" si="285"/>
        <v>0</v>
      </c>
      <c r="C284" s="7">
        <f t="shared" si="269"/>
        <v>46</v>
      </c>
      <c r="D284" s="165">
        <f t="shared" si="282"/>
        <v>44865</v>
      </c>
      <c r="E284" s="68"/>
      <c r="F284" s="77"/>
      <c r="G284" s="229">
        <f t="shared" si="284"/>
        <v>0</v>
      </c>
      <c r="H284" s="229">
        <f t="shared" si="284"/>
        <v>0</v>
      </c>
      <c r="I284" s="229">
        <f t="shared" si="284"/>
        <v>0</v>
      </c>
      <c r="J284" s="229">
        <f t="shared" si="284"/>
        <v>0</v>
      </c>
      <c r="K284" s="229">
        <f t="shared" si="284"/>
        <v>0</v>
      </c>
      <c r="L284" s="229">
        <f t="shared" si="284"/>
        <v>0</v>
      </c>
      <c r="M284" s="229">
        <f t="shared" si="284"/>
        <v>0</v>
      </c>
      <c r="N284" s="229">
        <f t="shared" si="284"/>
        <v>0</v>
      </c>
      <c r="O284" s="229">
        <f t="shared" si="284"/>
        <v>0</v>
      </c>
      <c r="P284" s="229">
        <f t="shared" si="284"/>
        <v>0</v>
      </c>
      <c r="Q284" s="229">
        <f t="shared" si="284"/>
        <v>0</v>
      </c>
      <c r="R284" s="229">
        <f t="shared" si="284"/>
        <v>0</v>
      </c>
      <c r="S284" s="229">
        <f t="shared" si="284"/>
        <v>0</v>
      </c>
      <c r="T284" s="229">
        <f t="shared" si="284"/>
        <v>0</v>
      </c>
      <c r="U284" s="229">
        <f t="shared" si="284"/>
        <v>0</v>
      </c>
      <c r="V284" s="229">
        <f t="shared" si="284"/>
        <v>0</v>
      </c>
      <c r="W284" s="229">
        <f t="shared" si="288"/>
        <v>0</v>
      </c>
      <c r="X284" s="229">
        <f t="shared" si="288"/>
        <v>0</v>
      </c>
      <c r="Y284" s="229">
        <f t="shared" si="288"/>
        <v>0</v>
      </c>
      <c r="Z284" s="229">
        <f t="shared" si="288"/>
        <v>0</v>
      </c>
      <c r="AA284" s="229">
        <f t="shared" si="288"/>
        <v>0</v>
      </c>
      <c r="AB284" s="229">
        <f t="shared" si="288"/>
        <v>0</v>
      </c>
      <c r="AC284" s="229">
        <f t="shared" si="288"/>
        <v>0</v>
      </c>
      <c r="AD284" s="229">
        <f t="shared" si="288"/>
        <v>0</v>
      </c>
      <c r="AE284" s="229">
        <f t="shared" si="288"/>
        <v>0</v>
      </c>
      <c r="AF284" s="229">
        <f t="shared" si="288"/>
        <v>0</v>
      </c>
      <c r="AG284" s="229">
        <f t="shared" si="288"/>
        <v>0</v>
      </c>
      <c r="AH284" s="229">
        <f t="shared" si="288"/>
        <v>0</v>
      </c>
      <c r="AI284" s="229">
        <f t="shared" si="288"/>
        <v>0</v>
      </c>
      <c r="AJ284" s="229">
        <f t="shared" si="288"/>
        <v>0</v>
      </c>
      <c r="AK284" s="229">
        <f t="shared" si="288"/>
        <v>0</v>
      </c>
      <c r="AL284" s="229">
        <f t="shared" si="279"/>
        <v>0</v>
      </c>
      <c r="AM284" s="229">
        <f t="shared" si="279"/>
        <v>0</v>
      </c>
      <c r="AN284" s="229">
        <f t="shared" si="279"/>
        <v>0</v>
      </c>
      <c r="AO284" s="229">
        <f t="shared" si="287"/>
        <v>0</v>
      </c>
      <c r="AP284" s="229">
        <f t="shared" si="287"/>
        <v>0</v>
      </c>
      <c r="AQ284" s="229">
        <f t="shared" si="287"/>
        <v>0</v>
      </c>
      <c r="AR284" s="229">
        <f t="shared" si="287"/>
        <v>0</v>
      </c>
      <c r="AS284" s="229">
        <f t="shared" si="287"/>
        <v>0</v>
      </c>
      <c r="AT284" s="229">
        <f t="shared" si="287"/>
        <v>0</v>
      </c>
      <c r="AU284" s="229">
        <f t="shared" si="287"/>
        <v>0</v>
      </c>
      <c r="AV284" s="229">
        <f t="shared" si="287"/>
        <v>0</v>
      </c>
      <c r="AW284" s="229">
        <f t="shared" si="287"/>
        <v>0</v>
      </c>
      <c r="AX284" s="229">
        <f t="shared" si="287"/>
        <v>0</v>
      </c>
      <c r="AY284" s="229">
        <f t="shared" si="287"/>
        <v>0</v>
      </c>
      <c r="AZ284" s="229">
        <f t="shared" si="287"/>
        <v>0</v>
      </c>
      <c r="BA284" s="229">
        <f t="shared" si="287"/>
        <v>0</v>
      </c>
      <c r="BB284" s="229">
        <f t="shared" si="287"/>
        <v>0</v>
      </c>
      <c r="BC284" s="229">
        <f t="shared" si="287"/>
        <v>0</v>
      </c>
      <c r="BD284" s="229">
        <f t="shared" si="287"/>
        <v>0</v>
      </c>
      <c r="BE284" s="229">
        <f t="shared" si="287"/>
        <v>0</v>
      </c>
      <c r="BF284" s="229">
        <f t="shared" si="287"/>
        <v>0</v>
      </c>
      <c r="BG284" s="229">
        <f t="shared" si="287"/>
        <v>0</v>
      </c>
      <c r="BH284" s="229">
        <f t="shared" si="287"/>
        <v>0</v>
      </c>
      <c r="BI284" s="229">
        <f t="shared" si="287"/>
        <v>0</v>
      </c>
      <c r="BJ284" s="229">
        <f t="shared" si="287"/>
        <v>0</v>
      </c>
      <c r="BK284" s="229">
        <f t="shared" si="287"/>
        <v>0</v>
      </c>
      <c r="BL284" s="229">
        <f t="shared" si="287"/>
        <v>0</v>
      </c>
      <c r="BM284" s="229">
        <f t="shared" si="287"/>
        <v>0</v>
      </c>
      <c r="BN284" s="229">
        <f t="shared" si="287"/>
        <v>0</v>
      </c>
      <c r="BO284" s="229">
        <f t="shared" si="287"/>
        <v>0</v>
      </c>
      <c r="BP284" s="229">
        <f t="shared" si="287"/>
        <v>0</v>
      </c>
      <c r="BQ284" s="229">
        <f t="shared" si="287"/>
        <v>0</v>
      </c>
      <c r="BR284" s="229">
        <f t="shared" si="287"/>
        <v>0</v>
      </c>
      <c r="BS284" s="229">
        <f t="shared" si="287"/>
        <v>0</v>
      </c>
      <c r="BT284" s="229">
        <f t="shared" si="287"/>
        <v>0</v>
      </c>
      <c r="BU284" s="229">
        <f t="shared" si="287"/>
        <v>0</v>
      </c>
      <c r="BV284" s="229">
        <f t="shared" si="287"/>
        <v>0</v>
      </c>
      <c r="BW284" s="229">
        <f t="shared" si="287"/>
        <v>0</v>
      </c>
      <c r="BX284" s="229">
        <f t="shared" si="287"/>
        <v>0</v>
      </c>
      <c r="BY284" s="229">
        <f t="shared" si="287"/>
        <v>0</v>
      </c>
      <c r="BZ284" s="229">
        <f t="shared" si="287"/>
        <v>0</v>
      </c>
    </row>
    <row r="285" spans="1:78" s="310" customFormat="1" x14ac:dyDescent="0.2">
      <c r="A285" s="307" t="str">
        <f t="shared" si="285"/>
        <v>Roll-in 8</v>
      </c>
      <c r="B285" s="307">
        <f t="shared" si="285"/>
        <v>0</v>
      </c>
      <c r="C285" s="7">
        <f t="shared" si="269"/>
        <v>47</v>
      </c>
      <c r="D285" s="165">
        <f t="shared" si="282"/>
        <v>44895</v>
      </c>
      <c r="E285" s="68"/>
      <c r="F285" s="77"/>
      <c r="G285" s="229">
        <f t="shared" si="284"/>
        <v>0</v>
      </c>
      <c r="H285" s="229">
        <f t="shared" si="284"/>
        <v>0</v>
      </c>
      <c r="I285" s="229">
        <f t="shared" si="284"/>
        <v>0</v>
      </c>
      <c r="J285" s="229">
        <f t="shared" si="284"/>
        <v>0</v>
      </c>
      <c r="K285" s="229">
        <f t="shared" si="284"/>
        <v>0</v>
      </c>
      <c r="L285" s="229">
        <f t="shared" si="284"/>
        <v>0</v>
      </c>
      <c r="M285" s="229">
        <f t="shared" si="284"/>
        <v>0</v>
      </c>
      <c r="N285" s="229">
        <f t="shared" si="284"/>
        <v>0</v>
      </c>
      <c r="O285" s="229">
        <f t="shared" si="284"/>
        <v>0</v>
      </c>
      <c r="P285" s="229">
        <f t="shared" si="284"/>
        <v>0</v>
      </c>
      <c r="Q285" s="229">
        <f t="shared" si="284"/>
        <v>0</v>
      </c>
      <c r="R285" s="229">
        <f t="shared" si="284"/>
        <v>0</v>
      </c>
      <c r="S285" s="229">
        <f t="shared" si="284"/>
        <v>0</v>
      </c>
      <c r="T285" s="229">
        <f t="shared" si="284"/>
        <v>0</v>
      </c>
      <c r="U285" s="229">
        <f t="shared" si="284"/>
        <v>0</v>
      </c>
      <c r="V285" s="229">
        <f t="shared" si="284"/>
        <v>0</v>
      </c>
      <c r="W285" s="229">
        <f t="shared" si="288"/>
        <v>0</v>
      </c>
      <c r="X285" s="229">
        <f t="shared" si="288"/>
        <v>0</v>
      </c>
      <c r="Y285" s="229">
        <f t="shared" si="288"/>
        <v>0</v>
      </c>
      <c r="Z285" s="229">
        <f t="shared" si="288"/>
        <v>0</v>
      </c>
      <c r="AA285" s="229">
        <f t="shared" si="288"/>
        <v>0</v>
      </c>
      <c r="AB285" s="229">
        <f t="shared" si="288"/>
        <v>0</v>
      </c>
      <c r="AC285" s="229">
        <f t="shared" si="288"/>
        <v>0</v>
      </c>
      <c r="AD285" s="229">
        <f t="shared" si="288"/>
        <v>0</v>
      </c>
      <c r="AE285" s="229">
        <f t="shared" si="288"/>
        <v>0</v>
      </c>
      <c r="AF285" s="229">
        <f t="shared" si="288"/>
        <v>0</v>
      </c>
      <c r="AG285" s="229">
        <f t="shared" si="288"/>
        <v>0</v>
      </c>
      <c r="AH285" s="229">
        <f t="shared" si="288"/>
        <v>0</v>
      </c>
      <c r="AI285" s="229">
        <f t="shared" si="288"/>
        <v>0</v>
      </c>
      <c r="AJ285" s="229">
        <f t="shared" si="288"/>
        <v>0</v>
      </c>
      <c r="AK285" s="229">
        <f t="shared" si="288"/>
        <v>0</v>
      </c>
      <c r="AL285" s="229">
        <f t="shared" si="279"/>
        <v>0</v>
      </c>
      <c r="AM285" s="229">
        <f t="shared" si="279"/>
        <v>0</v>
      </c>
      <c r="AN285" s="229">
        <f t="shared" si="279"/>
        <v>0</v>
      </c>
      <c r="AO285" s="229">
        <f t="shared" si="287"/>
        <v>0</v>
      </c>
      <c r="AP285" s="229">
        <f t="shared" si="287"/>
        <v>0</v>
      </c>
      <c r="AQ285" s="229">
        <f t="shared" si="287"/>
        <v>0</v>
      </c>
      <c r="AR285" s="229">
        <f t="shared" si="287"/>
        <v>0</v>
      </c>
      <c r="AS285" s="229">
        <f t="shared" si="287"/>
        <v>0</v>
      </c>
      <c r="AT285" s="229">
        <f t="shared" si="287"/>
        <v>0</v>
      </c>
      <c r="AU285" s="229">
        <f t="shared" si="287"/>
        <v>0</v>
      </c>
      <c r="AV285" s="229">
        <f t="shared" si="287"/>
        <v>0</v>
      </c>
      <c r="AW285" s="229">
        <f t="shared" si="287"/>
        <v>0</v>
      </c>
      <c r="AX285" s="229">
        <f t="shared" si="287"/>
        <v>0</v>
      </c>
      <c r="AY285" s="229">
        <f t="shared" si="287"/>
        <v>0</v>
      </c>
      <c r="AZ285" s="229">
        <f t="shared" si="287"/>
        <v>0</v>
      </c>
      <c r="BA285" s="229">
        <f t="shared" si="287"/>
        <v>0</v>
      </c>
      <c r="BB285" s="229">
        <f t="shared" si="287"/>
        <v>0</v>
      </c>
      <c r="BC285" s="229">
        <f t="shared" si="287"/>
        <v>0</v>
      </c>
      <c r="BD285" s="229">
        <f t="shared" si="287"/>
        <v>0</v>
      </c>
      <c r="BE285" s="229">
        <f t="shared" si="287"/>
        <v>0</v>
      </c>
      <c r="BF285" s="229">
        <f t="shared" si="287"/>
        <v>0</v>
      </c>
      <c r="BG285" s="229">
        <f t="shared" si="287"/>
        <v>0</v>
      </c>
      <c r="BH285" s="229">
        <f t="shared" si="287"/>
        <v>0</v>
      </c>
      <c r="BI285" s="229">
        <f t="shared" si="287"/>
        <v>0</v>
      </c>
      <c r="BJ285" s="229">
        <f t="shared" si="287"/>
        <v>0</v>
      </c>
      <c r="BK285" s="229">
        <f t="shared" si="287"/>
        <v>0</v>
      </c>
      <c r="BL285" s="229">
        <f t="shared" si="287"/>
        <v>0</v>
      </c>
      <c r="BM285" s="229">
        <f t="shared" si="287"/>
        <v>0</v>
      </c>
      <c r="BN285" s="229">
        <f t="shared" si="287"/>
        <v>0</v>
      </c>
      <c r="BO285" s="229">
        <f t="shared" si="287"/>
        <v>0</v>
      </c>
      <c r="BP285" s="229">
        <f t="shared" si="287"/>
        <v>0</v>
      </c>
      <c r="BQ285" s="229">
        <f t="shared" si="287"/>
        <v>0</v>
      </c>
      <c r="BR285" s="229">
        <f t="shared" si="287"/>
        <v>0</v>
      </c>
      <c r="BS285" s="229">
        <f t="shared" si="287"/>
        <v>0</v>
      </c>
      <c r="BT285" s="229">
        <f t="shared" si="287"/>
        <v>0</v>
      </c>
      <c r="BU285" s="229">
        <f t="shared" si="287"/>
        <v>0</v>
      </c>
      <c r="BV285" s="229">
        <f t="shared" si="287"/>
        <v>0</v>
      </c>
      <c r="BW285" s="229">
        <f t="shared" si="287"/>
        <v>0</v>
      </c>
      <c r="BX285" s="229">
        <f t="shared" si="287"/>
        <v>0</v>
      </c>
      <c r="BY285" s="229">
        <f t="shared" si="287"/>
        <v>0</v>
      </c>
      <c r="BZ285" s="229">
        <f t="shared" si="287"/>
        <v>0</v>
      </c>
    </row>
    <row r="286" spans="1:78" s="310" customFormat="1" x14ac:dyDescent="0.2">
      <c r="A286" s="307" t="str">
        <f t="shared" si="285"/>
        <v>Roll-in 8</v>
      </c>
      <c r="B286" s="307">
        <f t="shared" si="285"/>
        <v>0</v>
      </c>
      <c r="C286" s="7">
        <f t="shared" si="269"/>
        <v>48</v>
      </c>
      <c r="D286" s="165">
        <f t="shared" si="282"/>
        <v>44926</v>
      </c>
      <c r="E286" s="68"/>
      <c r="F286" s="77"/>
      <c r="G286" s="229">
        <f t="shared" si="284"/>
        <v>0</v>
      </c>
      <c r="H286" s="229">
        <f t="shared" si="284"/>
        <v>0</v>
      </c>
      <c r="I286" s="229">
        <f t="shared" si="284"/>
        <v>0</v>
      </c>
      <c r="J286" s="229">
        <f t="shared" si="284"/>
        <v>0</v>
      </c>
      <c r="K286" s="229">
        <f t="shared" si="284"/>
        <v>0</v>
      </c>
      <c r="L286" s="229">
        <f t="shared" si="284"/>
        <v>0</v>
      </c>
      <c r="M286" s="229">
        <f t="shared" si="284"/>
        <v>0</v>
      </c>
      <c r="N286" s="229">
        <f t="shared" si="284"/>
        <v>0</v>
      </c>
      <c r="O286" s="229">
        <f t="shared" si="284"/>
        <v>0</v>
      </c>
      <c r="P286" s="229">
        <f t="shared" si="284"/>
        <v>0</v>
      </c>
      <c r="Q286" s="229">
        <f t="shared" si="284"/>
        <v>0</v>
      </c>
      <c r="R286" s="229">
        <f t="shared" si="284"/>
        <v>0</v>
      </c>
      <c r="S286" s="229">
        <f t="shared" si="284"/>
        <v>0</v>
      </c>
      <c r="T286" s="229">
        <f t="shared" si="284"/>
        <v>0</v>
      </c>
      <c r="U286" s="229">
        <f t="shared" si="284"/>
        <v>0</v>
      </c>
      <c r="V286" s="229">
        <f t="shared" si="284"/>
        <v>0</v>
      </c>
      <c r="W286" s="229">
        <f t="shared" si="288"/>
        <v>0</v>
      </c>
      <c r="X286" s="229">
        <f t="shared" si="288"/>
        <v>0</v>
      </c>
      <c r="Y286" s="229">
        <f t="shared" si="288"/>
        <v>0</v>
      </c>
      <c r="Z286" s="229">
        <f t="shared" si="288"/>
        <v>0</v>
      </c>
      <c r="AA286" s="229">
        <f t="shared" si="288"/>
        <v>0</v>
      </c>
      <c r="AB286" s="229">
        <f t="shared" si="288"/>
        <v>0</v>
      </c>
      <c r="AC286" s="229">
        <f t="shared" si="288"/>
        <v>0</v>
      </c>
      <c r="AD286" s="229">
        <f t="shared" si="288"/>
        <v>0</v>
      </c>
      <c r="AE286" s="229">
        <f t="shared" si="288"/>
        <v>0</v>
      </c>
      <c r="AF286" s="229">
        <f t="shared" si="288"/>
        <v>0</v>
      </c>
      <c r="AG286" s="229">
        <f t="shared" si="288"/>
        <v>0</v>
      </c>
      <c r="AH286" s="229">
        <f t="shared" si="288"/>
        <v>0</v>
      </c>
      <c r="AI286" s="229">
        <f t="shared" si="288"/>
        <v>0</v>
      </c>
      <c r="AJ286" s="229">
        <f t="shared" si="288"/>
        <v>0</v>
      </c>
      <c r="AK286" s="229">
        <f t="shared" si="288"/>
        <v>0</v>
      </c>
      <c r="AL286" s="229">
        <f t="shared" si="279"/>
        <v>0</v>
      </c>
      <c r="AM286" s="229">
        <f t="shared" si="279"/>
        <v>0</v>
      </c>
      <c r="AN286" s="229">
        <f t="shared" si="279"/>
        <v>0</v>
      </c>
      <c r="AO286" s="229">
        <f t="shared" si="287"/>
        <v>0</v>
      </c>
      <c r="AP286" s="229">
        <f t="shared" si="287"/>
        <v>0</v>
      </c>
      <c r="AQ286" s="229">
        <f t="shared" si="287"/>
        <v>0</v>
      </c>
      <c r="AR286" s="229">
        <f t="shared" si="287"/>
        <v>0</v>
      </c>
      <c r="AS286" s="229">
        <f t="shared" si="287"/>
        <v>0</v>
      </c>
      <c r="AT286" s="229">
        <f t="shared" si="287"/>
        <v>0</v>
      </c>
      <c r="AU286" s="229">
        <f t="shared" si="287"/>
        <v>0</v>
      </c>
      <c r="AV286" s="229">
        <f t="shared" si="287"/>
        <v>0</v>
      </c>
      <c r="AW286" s="229">
        <f t="shared" si="287"/>
        <v>0</v>
      </c>
      <c r="AX286" s="229">
        <f t="shared" si="287"/>
        <v>0</v>
      </c>
      <c r="AY286" s="229">
        <f t="shared" si="287"/>
        <v>0</v>
      </c>
      <c r="AZ286" s="229">
        <f t="shared" si="287"/>
        <v>0</v>
      </c>
      <c r="BA286" s="229">
        <f t="shared" si="287"/>
        <v>0</v>
      </c>
      <c r="BB286" s="229">
        <f t="shared" si="287"/>
        <v>0</v>
      </c>
      <c r="BC286" s="229">
        <f t="shared" si="287"/>
        <v>0</v>
      </c>
      <c r="BD286" s="229">
        <f t="shared" si="287"/>
        <v>0</v>
      </c>
      <c r="BE286" s="229">
        <f t="shared" si="287"/>
        <v>0</v>
      </c>
      <c r="BF286" s="229">
        <f t="shared" si="287"/>
        <v>0</v>
      </c>
      <c r="BG286" s="229">
        <f t="shared" si="287"/>
        <v>0</v>
      </c>
      <c r="BH286" s="229">
        <f t="shared" si="287"/>
        <v>0</v>
      </c>
      <c r="BI286" s="229">
        <f t="shared" si="287"/>
        <v>0</v>
      </c>
      <c r="BJ286" s="229">
        <f t="shared" si="287"/>
        <v>0</v>
      </c>
      <c r="BK286" s="229">
        <f t="shared" si="287"/>
        <v>0</v>
      </c>
      <c r="BL286" s="229">
        <f t="shared" si="287"/>
        <v>0</v>
      </c>
      <c r="BM286" s="229">
        <f t="shared" si="287"/>
        <v>0</v>
      </c>
      <c r="BN286" s="229">
        <f t="shared" si="287"/>
        <v>0</v>
      </c>
      <c r="BO286" s="229">
        <f t="shared" si="287"/>
        <v>0</v>
      </c>
      <c r="BP286" s="229">
        <f t="shared" si="287"/>
        <v>0</v>
      </c>
      <c r="BQ286" s="229">
        <f t="shared" si="287"/>
        <v>0</v>
      </c>
      <c r="BR286" s="229">
        <f t="shared" si="287"/>
        <v>0</v>
      </c>
      <c r="BS286" s="229">
        <f t="shared" si="287"/>
        <v>0</v>
      </c>
      <c r="BT286" s="229">
        <f t="shared" si="287"/>
        <v>0</v>
      </c>
      <c r="BU286" s="229">
        <f t="shared" si="287"/>
        <v>0</v>
      </c>
      <c r="BV286" s="229">
        <f t="shared" si="287"/>
        <v>0</v>
      </c>
      <c r="BW286" s="229">
        <f t="shared" si="287"/>
        <v>0</v>
      </c>
      <c r="BX286" s="229">
        <f t="shared" si="287"/>
        <v>0</v>
      </c>
      <c r="BY286" s="229">
        <f t="shared" si="287"/>
        <v>0</v>
      </c>
      <c r="BZ286" s="229">
        <f t="shared" si="287"/>
        <v>0</v>
      </c>
    </row>
    <row r="287" spans="1:78" s="310" customFormat="1" x14ac:dyDescent="0.2">
      <c r="A287" s="307" t="str">
        <f t="shared" si="285"/>
        <v>Roll-in 8</v>
      </c>
      <c r="B287" s="307">
        <f t="shared" si="285"/>
        <v>0</v>
      </c>
      <c r="C287" s="7">
        <f t="shared" si="269"/>
        <v>49</v>
      </c>
      <c r="D287" s="165">
        <f t="shared" si="282"/>
        <v>44957</v>
      </c>
      <c r="E287" s="68"/>
      <c r="F287" s="77"/>
      <c r="G287" s="229">
        <f t="shared" si="284"/>
        <v>0</v>
      </c>
      <c r="H287" s="229">
        <f t="shared" si="284"/>
        <v>0</v>
      </c>
      <c r="I287" s="229">
        <f t="shared" si="284"/>
        <v>0</v>
      </c>
      <c r="J287" s="229">
        <f t="shared" si="284"/>
        <v>0</v>
      </c>
      <c r="K287" s="229">
        <f t="shared" si="284"/>
        <v>0</v>
      </c>
      <c r="L287" s="229">
        <f t="shared" si="284"/>
        <v>0</v>
      </c>
      <c r="M287" s="229">
        <f t="shared" si="284"/>
        <v>0</v>
      </c>
      <c r="N287" s="229">
        <f t="shared" si="284"/>
        <v>0</v>
      </c>
      <c r="O287" s="229">
        <f t="shared" si="284"/>
        <v>0</v>
      </c>
      <c r="P287" s="229">
        <f t="shared" si="284"/>
        <v>0</v>
      </c>
      <c r="Q287" s="229">
        <f t="shared" si="284"/>
        <v>0</v>
      </c>
      <c r="R287" s="229">
        <f t="shared" si="284"/>
        <v>0</v>
      </c>
      <c r="S287" s="229">
        <f t="shared" si="284"/>
        <v>0</v>
      </c>
      <c r="T287" s="229">
        <f t="shared" si="284"/>
        <v>0</v>
      </c>
      <c r="U287" s="229">
        <f t="shared" si="284"/>
        <v>0</v>
      </c>
      <c r="V287" s="229">
        <f t="shared" si="284"/>
        <v>0</v>
      </c>
      <c r="W287" s="229">
        <f t="shared" si="288"/>
        <v>0</v>
      </c>
      <c r="X287" s="229">
        <f t="shared" si="288"/>
        <v>0</v>
      </c>
      <c r="Y287" s="229">
        <f t="shared" si="288"/>
        <v>0</v>
      </c>
      <c r="Z287" s="229">
        <f t="shared" si="288"/>
        <v>0</v>
      </c>
      <c r="AA287" s="229">
        <f t="shared" si="288"/>
        <v>0</v>
      </c>
      <c r="AB287" s="229">
        <f t="shared" si="288"/>
        <v>0</v>
      </c>
      <c r="AC287" s="229">
        <f t="shared" si="288"/>
        <v>0</v>
      </c>
      <c r="AD287" s="229">
        <f t="shared" si="288"/>
        <v>0</v>
      </c>
      <c r="AE287" s="229">
        <f t="shared" si="288"/>
        <v>0</v>
      </c>
      <c r="AF287" s="229">
        <f t="shared" si="288"/>
        <v>0</v>
      </c>
      <c r="AG287" s="229">
        <f t="shared" si="288"/>
        <v>0</v>
      </c>
      <c r="AH287" s="229">
        <f t="shared" si="288"/>
        <v>0</v>
      </c>
      <c r="AI287" s="229">
        <f t="shared" si="288"/>
        <v>0</v>
      </c>
      <c r="AJ287" s="229">
        <f t="shared" si="288"/>
        <v>0</v>
      </c>
      <c r="AK287" s="229">
        <f t="shared" si="288"/>
        <v>0</v>
      </c>
      <c r="AL287" s="229">
        <f t="shared" si="279"/>
        <v>0</v>
      </c>
      <c r="AM287" s="229">
        <f t="shared" si="279"/>
        <v>0</v>
      </c>
      <c r="AN287" s="229">
        <f t="shared" si="279"/>
        <v>0</v>
      </c>
      <c r="AO287" s="229">
        <f t="shared" si="287"/>
        <v>0</v>
      </c>
      <c r="AP287" s="229">
        <f t="shared" si="287"/>
        <v>0</v>
      </c>
      <c r="AQ287" s="229">
        <f t="shared" si="287"/>
        <v>0</v>
      </c>
      <c r="AR287" s="229">
        <f t="shared" si="287"/>
        <v>0</v>
      </c>
      <c r="AS287" s="229">
        <f t="shared" si="287"/>
        <v>0</v>
      </c>
      <c r="AT287" s="229">
        <f t="shared" si="287"/>
        <v>0</v>
      </c>
      <c r="AU287" s="229">
        <f t="shared" si="287"/>
        <v>0</v>
      </c>
      <c r="AV287" s="229">
        <f t="shared" si="287"/>
        <v>0</v>
      </c>
      <c r="AW287" s="229">
        <f t="shared" si="287"/>
        <v>0</v>
      </c>
      <c r="AX287" s="229">
        <f t="shared" si="287"/>
        <v>0</v>
      </c>
      <c r="AY287" s="229">
        <f t="shared" si="287"/>
        <v>0</v>
      </c>
      <c r="AZ287" s="229">
        <f t="shared" si="287"/>
        <v>0</v>
      </c>
      <c r="BA287" s="229">
        <f t="shared" si="287"/>
        <v>0</v>
      </c>
      <c r="BB287" s="229">
        <f t="shared" si="287"/>
        <v>0</v>
      </c>
      <c r="BC287" s="229">
        <f t="shared" si="287"/>
        <v>0</v>
      </c>
      <c r="BD287" s="229">
        <f t="shared" si="287"/>
        <v>0</v>
      </c>
      <c r="BE287" s="229">
        <f t="shared" si="287"/>
        <v>0</v>
      </c>
      <c r="BF287" s="229">
        <f t="shared" si="287"/>
        <v>0</v>
      </c>
      <c r="BG287" s="229">
        <f t="shared" si="287"/>
        <v>0</v>
      </c>
      <c r="BH287" s="229">
        <f t="shared" si="287"/>
        <v>0</v>
      </c>
      <c r="BI287" s="229">
        <f t="shared" si="287"/>
        <v>0</v>
      </c>
      <c r="BJ287" s="229">
        <f t="shared" si="287"/>
        <v>0</v>
      </c>
      <c r="BK287" s="229">
        <f t="shared" si="287"/>
        <v>0</v>
      </c>
      <c r="BL287" s="229">
        <f t="shared" si="287"/>
        <v>0</v>
      </c>
      <c r="BM287" s="229">
        <f t="shared" si="287"/>
        <v>0</v>
      </c>
      <c r="BN287" s="229">
        <f t="shared" si="287"/>
        <v>0</v>
      </c>
      <c r="BO287" s="229">
        <f t="shared" si="287"/>
        <v>0</v>
      </c>
      <c r="BP287" s="229">
        <f t="shared" si="287"/>
        <v>0</v>
      </c>
      <c r="BQ287" s="229">
        <f t="shared" si="287"/>
        <v>0</v>
      </c>
      <c r="BR287" s="229">
        <f t="shared" si="287"/>
        <v>0</v>
      </c>
      <c r="BS287" s="229">
        <f t="shared" si="287"/>
        <v>0</v>
      </c>
      <c r="BT287" s="229">
        <f t="shared" si="287"/>
        <v>0</v>
      </c>
      <c r="BU287" s="229">
        <f t="shared" si="287"/>
        <v>0</v>
      </c>
      <c r="BV287" s="229">
        <f t="shared" si="287"/>
        <v>0</v>
      </c>
      <c r="BW287" s="229">
        <f t="shared" si="287"/>
        <v>0</v>
      </c>
      <c r="BX287" s="229">
        <f t="shared" si="287"/>
        <v>0</v>
      </c>
      <c r="BY287" s="229">
        <f t="shared" si="287"/>
        <v>0</v>
      </c>
      <c r="BZ287" s="229">
        <f t="shared" si="287"/>
        <v>0</v>
      </c>
    </row>
    <row r="288" spans="1:78" s="310" customFormat="1" x14ac:dyDescent="0.2">
      <c r="A288" s="307" t="str">
        <f t="shared" si="285"/>
        <v>Roll-in 8</v>
      </c>
      <c r="B288" s="307">
        <f t="shared" si="285"/>
        <v>0</v>
      </c>
      <c r="C288" s="7">
        <f t="shared" si="269"/>
        <v>50</v>
      </c>
      <c r="D288" s="165">
        <f t="shared" si="282"/>
        <v>44985</v>
      </c>
      <c r="E288" s="68"/>
      <c r="F288" s="77"/>
      <c r="G288" s="229">
        <f t="shared" si="284"/>
        <v>0</v>
      </c>
      <c r="H288" s="229">
        <f t="shared" si="284"/>
        <v>0</v>
      </c>
      <c r="I288" s="229">
        <f t="shared" si="284"/>
        <v>0</v>
      </c>
      <c r="J288" s="229">
        <f t="shared" si="284"/>
        <v>0</v>
      </c>
      <c r="K288" s="229">
        <f t="shared" si="284"/>
        <v>0</v>
      </c>
      <c r="L288" s="229">
        <f t="shared" si="284"/>
        <v>0</v>
      </c>
      <c r="M288" s="229">
        <f t="shared" si="284"/>
        <v>0</v>
      </c>
      <c r="N288" s="229">
        <f t="shared" si="284"/>
        <v>0</v>
      </c>
      <c r="O288" s="229">
        <f t="shared" si="284"/>
        <v>0</v>
      </c>
      <c r="P288" s="229">
        <f t="shared" si="284"/>
        <v>0</v>
      </c>
      <c r="Q288" s="229">
        <f t="shared" si="284"/>
        <v>0</v>
      </c>
      <c r="R288" s="229">
        <f t="shared" si="284"/>
        <v>0</v>
      </c>
      <c r="S288" s="229">
        <f t="shared" si="284"/>
        <v>0</v>
      </c>
      <c r="T288" s="229">
        <f t="shared" si="284"/>
        <v>0</v>
      </c>
      <c r="U288" s="229">
        <f t="shared" si="284"/>
        <v>0</v>
      </c>
      <c r="V288" s="229">
        <f t="shared" si="284"/>
        <v>0</v>
      </c>
      <c r="W288" s="229">
        <f t="shared" si="288"/>
        <v>0</v>
      </c>
      <c r="X288" s="229">
        <f t="shared" si="288"/>
        <v>0</v>
      </c>
      <c r="Y288" s="229">
        <f t="shared" si="288"/>
        <v>0</v>
      </c>
      <c r="Z288" s="229">
        <f t="shared" si="288"/>
        <v>0</v>
      </c>
      <c r="AA288" s="229">
        <f t="shared" si="288"/>
        <v>0</v>
      </c>
      <c r="AB288" s="229">
        <f t="shared" si="288"/>
        <v>0</v>
      </c>
      <c r="AC288" s="229">
        <f t="shared" si="288"/>
        <v>0</v>
      </c>
      <c r="AD288" s="229">
        <f t="shared" si="288"/>
        <v>0</v>
      </c>
      <c r="AE288" s="229">
        <f t="shared" si="288"/>
        <v>0</v>
      </c>
      <c r="AF288" s="229">
        <f t="shared" si="288"/>
        <v>0</v>
      </c>
      <c r="AG288" s="229">
        <f t="shared" si="288"/>
        <v>0</v>
      </c>
      <c r="AH288" s="229">
        <f t="shared" si="288"/>
        <v>0</v>
      </c>
      <c r="AI288" s="229">
        <f t="shared" si="288"/>
        <v>0</v>
      </c>
      <c r="AJ288" s="229">
        <f t="shared" si="288"/>
        <v>0</v>
      </c>
      <c r="AK288" s="229">
        <f t="shared" si="288"/>
        <v>0</v>
      </c>
      <c r="AL288" s="229">
        <f t="shared" si="279"/>
        <v>0</v>
      </c>
      <c r="AM288" s="229">
        <f t="shared" si="279"/>
        <v>0</v>
      </c>
      <c r="AN288" s="229">
        <f t="shared" si="279"/>
        <v>0</v>
      </c>
      <c r="AO288" s="229">
        <f t="shared" si="287"/>
        <v>0</v>
      </c>
      <c r="AP288" s="229">
        <f t="shared" si="287"/>
        <v>0</v>
      </c>
      <c r="AQ288" s="229">
        <f t="shared" si="287"/>
        <v>0</v>
      </c>
      <c r="AR288" s="229">
        <f t="shared" si="287"/>
        <v>0</v>
      </c>
      <c r="AS288" s="229">
        <f t="shared" si="287"/>
        <v>0</v>
      </c>
      <c r="AT288" s="229">
        <f t="shared" si="287"/>
        <v>0</v>
      </c>
      <c r="AU288" s="229">
        <f t="shared" si="287"/>
        <v>0</v>
      </c>
      <c r="AV288" s="229">
        <f t="shared" si="287"/>
        <v>0</v>
      </c>
      <c r="AW288" s="229">
        <f t="shared" ref="AW288:BZ289" si="289">IF($D288=AW$9,$E288*$G$3/2,IF(AND($C288+$E$3&gt;AW$8,AW$9&gt;$D288),$E288*$G$3,0))</f>
        <v>0</v>
      </c>
      <c r="AX288" s="229">
        <f t="shared" si="289"/>
        <v>0</v>
      </c>
      <c r="AY288" s="229">
        <f t="shared" si="289"/>
        <v>0</v>
      </c>
      <c r="AZ288" s="229">
        <f t="shared" si="289"/>
        <v>0</v>
      </c>
      <c r="BA288" s="229">
        <f t="shared" si="289"/>
        <v>0</v>
      </c>
      <c r="BB288" s="229">
        <f t="shared" si="289"/>
        <v>0</v>
      </c>
      <c r="BC288" s="229">
        <f t="shared" si="289"/>
        <v>0</v>
      </c>
      <c r="BD288" s="229">
        <f t="shared" si="289"/>
        <v>0</v>
      </c>
      <c r="BE288" s="229">
        <f t="shared" si="289"/>
        <v>0</v>
      </c>
      <c r="BF288" s="229">
        <f t="shared" si="289"/>
        <v>0</v>
      </c>
      <c r="BG288" s="229">
        <f t="shared" si="289"/>
        <v>0</v>
      </c>
      <c r="BH288" s="229">
        <f t="shared" si="289"/>
        <v>0</v>
      </c>
      <c r="BI288" s="229">
        <f t="shared" si="289"/>
        <v>0</v>
      </c>
      <c r="BJ288" s="229">
        <f t="shared" si="289"/>
        <v>0</v>
      </c>
      <c r="BK288" s="229">
        <f t="shared" si="289"/>
        <v>0</v>
      </c>
      <c r="BL288" s="229">
        <f t="shared" si="289"/>
        <v>0</v>
      </c>
      <c r="BM288" s="229">
        <f t="shared" si="289"/>
        <v>0</v>
      </c>
      <c r="BN288" s="229">
        <f t="shared" si="289"/>
        <v>0</v>
      </c>
      <c r="BO288" s="229">
        <f t="shared" si="289"/>
        <v>0</v>
      </c>
      <c r="BP288" s="229">
        <f t="shared" si="289"/>
        <v>0</v>
      </c>
      <c r="BQ288" s="229">
        <f t="shared" si="289"/>
        <v>0</v>
      </c>
      <c r="BR288" s="229">
        <f t="shared" si="289"/>
        <v>0</v>
      </c>
      <c r="BS288" s="229">
        <f t="shared" si="289"/>
        <v>0</v>
      </c>
      <c r="BT288" s="229">
        <f t="shared" si="289"/>
        <v>0</v>
      </c>
      <c r="BU288" s="229">
        <f t="shared" si="289"/>
        <v>0</v>
      </c>
      <c r="BV288" s="229">
        <f t="shared" si="289"/>
        <v>0</v>
      </c>
      <c r="BW288" s="229">
        <f t="shared" si="289"/>
        <v>0</v>
      </c>
      <c r="BX288" s="229">
        <f t="shared" si="289"/>
        <v>0</v>
      </c>
      <c r="BY288" s="229">
        <f t="shared" si="289"/>
        <v>0</v>
      </c>
      <c r="BZ288" s="229">
        <f t="shared" si="289"/>
        <v>0</v>
      </c>
    </row>
    <row r="289" spans="1:78" s="310" customFormat="1" x14ac:dyDescent="0.2">
      <c r="A289" s="307" t="str">
        <f t="shared" si="285"/>
        <v>Roll-in 9</v>
      </c>
      <c r="B289" s="307">
        <f t="shared" si="285"/>
        <v>0</v>
      </c>
      <c r="C289" s="7">
        <f t="shared" si="269"/>
        <v>51</v>
      </c>
      <c r="D289" s="165">
        <f t="shared" si="282"/>
        <v>45016</v>
      </c>
      <c r="E289" s="68"/>
      <c r="F289" s="77"/>
      <c r="G289" s="229">
        <f t="shared" si="284"/>
        <v>0</v>
      </c>
      <c r="H289" s="229">
        <f t="shared" si="284"/>
        <v>0</v>
      </c>
      <c r="I289" s="229">
        <f t="shared" si="284"/>
        <v>0</v>
      </c>
      <c r="J289" s="229">
        <f t="shared" si="284"/>
        <v>0</v>
      </c>
      <c r="K289" s="229">
        <f t="shared" si="284"/>
        <v>0</v>
      </c>
      <c r="L289" s="229">
        <f t="shared" si="284"/>
        <v>0</v>
      </c>
      <c r="M289" s="229">
        <f t="shared" si="284"/>
        <v>0</v>
      </c>
      <c r="N289" s="229">
        <f t="shared" si="284"/>
        <v>0</v>
      </c>
      <c r="O289" s="229">
        <f t="shared" si="284"/>
        <v>0</v>
      </c>
      <c r="P289" s="229">
        <f t="shared" si="284"/>
        <v>0</v>
      </c>
      <c r="Q289" s="229">
        <f t="shared" si="284"/>
        <v>0</v>
      </c>
      <c r="R289" s="229">
        <f t="shared" si="284"/>
        <v>0</v>
      </c>
      <c r="S289" s="229">
        <f t="shared" si="284"/>
        <v>0</v>
      </c>
      <c r="T289" s="229">
        <f t="shared" si="284"/>
        <v>0</v>
      </c>
      <c r="U289" s="229">
        <f t="shared" si="284"/>
        <v>0</v>
      </c>
      <c r="V289" s="229">
        <f t="shared" si="284"/>
        <v>0</v>
      </c>
      <c r="W289" s="229">
        <f t="shared" si="288"/>
        <v>0</v>
      </c>
      <c r="X289" s="229">
        <f t="shared" si="288"/>
        <v>0</v>
      </c>
      <c r="Y289" s="229">
        <f t="shared" si="288"/>
        <v>0</v>
      </c>
      <c r="Z289" s="229">
        <f t="shared" si="288"/>
        <v>0</v>
      </c>
      <c r="AA289" s="229">
        <f t="shared" si="288"/>
        <v>0</v>
      </c>
      <c r="AB289" s="229">
        <f t="shared" si="288"/>
        <v>0</v>
      </c>
      <c r="AC289" s="229">
        <f t="shared" si="288"/>
        <v>0</v>
      </c>
      <c r="AD289" s="229">
        <f t="shared" si="288"/>
        <v>0</v>
      </c>
      <c r="AE289" s="229">
        <f t="shared" si="288"/>
        <v>0</v>
      </c>
      <c r="AF289" s="229">
        <f t="shared" si="288"/>
        <v>0</v>
      </c>
      <c r="AG289" s="229">
        <f t="shared" si="288"/>
        <v>0</v>
      </c>
      <c r="AH289" s="229">
        <f t="shared" si="288"/>
        <v>0</v>
      </c>
      <c r="AI289" s="229">
        <f t="shared" si="288"/>
        <v>0</v>
      </c>
      <c r="AJ289" s="229">
        <f t="shared" si="288"/>
        <v>0</v>
      </c>
      <c r="AK289" s="229">
        <f t="shared" si="288"/>
        <v>0</v>
      </c>
      <c r="AL289" s="229">
        <f t="shared" si="288"/>
        <v>0</v>
      </c>
      <c r="AM289" s="229">
        <f t="shared" ref="AM289:BB297" si="290">IF($D289=AM$9,$E289*$G$3/2,IF(AND($C289+$E$3&gt;AM$8,AM$9&gt;$D289),$E289*$G$3,0))</f>
        <v>0</v>
      </c>
      <c r="AN289" s="229">
        <f t="shared" si="290"/>
        <v>0</v>
      </c>
      <c r="AO289" s="229">
        <f t="shared" si="290"/>
        <v>0</v>
      </c>
      <c r="AP289" s="229">
        <f t="shared" si="290"/>
        <v>0</v>
      </c>
      <c r="AQ289" s="229">
        <f t="shared" si="290"/>
        <v>0</v>
      </c>
      <c r="AR289" s="229">
        <f t="shared" si="290"/>
        <v>0</v>
      </c>
      <c r="AS289" s="229">
        <f t="shared" si="290"/>
        <v>0</v>
      </c>
      <c r="AT289" s="229">
        <f t="shared" si="290"/>
        <v>0</v>
      </c>
      <c r="AU289" s="229">
        <f t="shared" si="290"/>
        <v>0</v>
      </c>
      <c r="AV289" s="229">
        <f t="shared" si="290"/>
        <v>0</v>
      </c>
      <c r="AW289" s="229">
        <f t="shared" si="290"/>
        <v>0</v>
      </c>
      <c r="AX289" s="229">
        <f t="shared" si="290"/>
        <v>0</v>
      </c>
      <c r="AY289" s="229">
        <f t="shared" si="290"/>
        <v>0</v>
      </c>
      <c r="AZ289" s="229">
        <f t="shared" si="290"/>
        <v>0</v>
      </c>
      <c r="BA289" s="229">
        <f t="shared" si="290"/>
        <v>0</v>
      </c>
      <c r="BB289" s="229">
        <f t="shared" si="290"/>
        <v>0</v>
      </c>
      <c r="BC289" s="229">
        <f t="shared" si="289"/>
        <v>0</v>
      </c>
      <c r="BD289" s="229">
        <f t="shared" si="289"/>
        <v>0</v>
      </c>
      <c r="BE289" s="229">
        <f t="shared" si="289"/>
        <v>0</v>
      </c>
      <c r="BF289" s="229">
        <f t="shared" si="289"/>
        <v>0</v>
      </c>
      <c r="BG289" s="229">
        <f t="shared" si="289"/>
        <v>0</v>
      </c>
      <c r="BH289" s="229">
        <f t="shared" si="289"/>
        <v>0</v>
      </c>
      <c r="BI289" s="229">
        <f t="shared" si="289"/>
        <v>0</v>
      </c>
      <c r="BJ289" s="229">
        <f t="shared" si="289"/>
        <v>0</v>
      </c>
      <c r="BK289" s="229">
        <f t="shared" si="289"/>
        <v>0</v>
      </c>
      <c r="BL289" s="229">
        <f t="shared" si="289"/>
        <v>0</v>
      </c>
      <c r="BM289" s="229">
        <f t="shared" si="289"/>
        <v>0</v>
      </c>
      <c r="BN289" s="229">
        <f t="shared" si="289"/>
        <v>0</v>
      </c>
      <c r="BO289" s="229">
        <f t="shared" si="289"/>
        <v>0</v>
      </c>
      <c r="BP289" s="229">
        <f t="shared" si="289"/>
        <v>0</v>
      </c>
      <c r="BQ289" s="229">
        <f t="shared" si="289"/>
        <v>0</v>
      </c>
      <c r="BR289" s="229">
        <f t="shared" si="289"/>
        <v>0</v>
      </c>
      <c r="BS289" s="229">
        <f t="shared" si="289"/>
        <v>0</v>
      </c>
      <c r="BT289" s="229">
        <f t="shared" si="289"/>
        <v>0</v>
      </c>
      <c r="BU289" s="229">
        <f t="shared" si="289"/>
        <v>0</v>
      </c>
      <c r="BV289" s="229">
        <f t="shared" si="289"/>
        <v>0</v>
      </c>
      <c r="BW289" s="229">
        <f t="shared" si="289"/>
        <v>0</v>
      </c>
      <c r="BX289" s="229">
        <f t="shared" si="289"/>
        <v>0</v>
      </c>
      <c r="BY289" s="229">
        <f t="shared" si="289"/>
        <v>0</v>
      </c>
      <c r="BZ289" s="229">
        <f t="shared" si="289"/>
        <v>0</v>
      </c>
    </row>
    <row r="290" spans="1:78" s="310" customFormat="1" x14ac:dyDescent="0.2">
      <c r="A290" s="307" t="str">
        <f t="shared" si="285"/>
        <v>Roll-in 9</v>
      </c>
      <c r="B290" s="307">
        <f t="shared" si="285"/>
        <v>0</v>
      </c>
      <c r="C290" s="7">
        <f t="shared" si="269"/>
        <v>52</v>
      </c>
      <c r="D290" s="165">
        <f t="shared" si="282"/>
        <v>45046</v>
      </c>
      <c r="E290" s="68"/>
      <c r="F290" s="77"/>
      <c r="G290" s="229">
        <f t="shared" si="284"/>
        <v>0</v>
      </c>
      <c r="H290" s="229">
        <f t="shared" si="284"/>
        <v>0</v>
      </c>
      <c r="I290" s="229">
        <f t="shared" si="284"/>
        <v>0</v>
      </c>
      <c r="J290" s="229">
        <f t="shared" si="284"/>
        <v>0</v>
      </c>
      <c r="K290" s="229">
        <f t="shared" si="284"/>
        <v>0</v>
      </c>
      <c r="L290" s="229">
        <f t="shared" si="284"/>
        <v>0</v>
      </c>
      <c r="M290" s="229">
        <f t="shared" si="284"/>
        <v>0</v>
      </c>
      <c r="N290" s="229">
        <f t="shared" si="284"/>
        <v>0</v>
      </c>
      <c r="O290" s="229">
        <f t="shared" si="284"/>
        <v>0</v>
      </c>
      <c r="P290" s="229">
        <f t="shared" si="284"/>
        <v>0</v>
      </c>
      <c r="Q290" s="229">
        <f t="shared" si="284"/>
        <v>0</v>
      </c>
      <c r="R290" s="229">
        <f t="shared" si="284"/>
        <v>0</v>
      </c>
      <c r="S290" s="229">
        <f t="shared" si="284"/>
        <v>0</v>
      </c>
      <c r="T290" s="229">
        <f t="shared" si="284"/>
        <v>0</v>
      </c>
      <c r="U290" s="229">
        <f t="shared" si="284"/>
        <v>0</v>
      </c>
      <c r="V290" s="229">
        <f>IF($D290=V$9,$E290*$G$3/2,IF(AND($C290+$E$3&gt;V$8,V$9&gt;$D290),$E290*$G$3,0))</f>
        <v>0</v>
      </c>
      <c r="W290" s="229">
        <f t="shared" si="288"/>
        <v>0</v>
      </c>
      <c r="X290" s="229">
        <f t="shared" si="288"/>
        <v>0</v>
      </c>
      <c r="Y290" s="229">
        <f t="shared" si="288"/>
        <v>0</v>
      </c>
      <c r="Z290" s="229">
        <f t="shared" si="288"/>
        <v>0</v>
      </c>
      <c r="AA290" s="229">
        <f t="shared" si="288"/>
        <v>0</v>
      </c>
      <c r="AB290" s="229">
        <f t="shared" si="288"/>
        <v>0</v>
      </c>
      <c r="AC290" s="229">
        <f t="shared" si="288"/>
        <v>0</v>
      </c>
      <c r="AD290" s="229">
        <f t="shared" si="288"/>
        <v>0</v>
      </c>
      <c r="AE290" s="229">
        <f t="shared" si="288"/>
        <v>0</v>
      </c>
      <c r="AF290" s="229">
        <f t="shared" si="288"/>
        <v>0</v>
      </c>
      <c r="AG290" s="229">
        <f t="shared" si="288"/>
        <v>0</v>
      </c>
      <c r="AH290" s="229">
        <f t="shared" si="288"/>
        <v>0</v>
      </c>
      <c r="AI290" s="229">
        <f t="shared" si="288"/>
        <v>0</v>
      </c>
      <c r="AJ290" s="229">
        <f t="shared" si="288"/>
        <v>0</v>
      </c>
      <c r="AK290" s="229">
        <f t="shared" si="288"/>
        <v>0</v>
      </c>
      <c r="AL290" s="229">
        <f t="shared" si="288"/>
        <v>0</v>
      </c>
      <c r="AM290" s="229">
        <f t="shared" si="290"/>
        <v>0</v>
      </c>
      <c r="AN290" s="229">
        <f t="shared" si="290"/>
        <v>0</v>
      </c>
      <c r="AO290" s="229">
        <f t="shared" ref="AO290:BZ296" si="291">IF($D290=AO$9,$E290*$G$3/2,IF(AND($C290+$E$3&gt;AO$8,AO$9&gt;$D290),$E290*$G$3,0))</f>
        <v>0</v>
      </c>
      <c r="AP290" s="229">
        <f t="shared" si="291"/>
        <v>0</v>
      </c>
      <c r="AQ290" s="229">
        <f t="shared" si="291"/>
        <v>0</v>
      </c>
      <c r="AR290" s="229">
        <f t="shared" si="291"/>
        <v>0</v>
      </c>
      <c r="AS290" s="229">
        <f t="shared" si="291"/>
        <v>0</v>
      </c>
      <c r="AT290" s="229">
        <f t="shared" si="291"/>
        <v>0</v>
      </c>
      <c r="AU290" s="229">
        <f t="shared" si="291"/>
        <v>0</v>
      </c>
      <c r="AV290" s="229">
        <f t="shared" si="291"/>
        <v>0</v>
      </c>
      <c r="AW290" s="229">
        <f t="shared" si="291"/>
        <v>0</v>
      </c>
      <c r="AX290" s="229">
        <f t="shared" si="291"/>
        <v>0</v>
      </c>
      <c r="AY290" s="229">
        <f t="shared" si="291"/>
        <v>0</v>
      </c>
      <c r="AZ290" s="229">
        <f t="shared" si="291"/>
        <v>0</v>
      </c>
      <c r="BA290" s="229">
        <f t="shared" si="291"/>
        <v>0</v>
      </c>
      <c r="BB290" s="229">
        <f t="shared" si="291"/>
        <v>0</v>
      </c>
      <c r="BC290" s="229">
        <f t="shared" si="291"/>
        <v>0</v>
      </c>
      <c r="BD290" s="229">
        <f t="shared" si="291"/>
        <v>0</v>
      </c>
      <c r="BE290" s="229">
        <f t="shared" si="291"/>
        <v>0</v>
      </c>
      <c r="BF290" s="229">
        <f t="shared" si="291"/>
        <v>0</v>
      </c>
      <c r="BG290" s="229">
        <f t="shared" si="291"/>
        <v>0</v>
      </c>
      <c r="BH290" s="229">
        <f t="shared" si="291"/>
        <v>0</v>
      </c>
      <c r="BI290" s="229">
        <f t="shared" si="291"/>
        <v>0</v>
      </c>
      <c r="BJ290" s="229">
        <f t="shared" si="291"/>
        <v>0</v>
      </c>
      <c r="BK290" s="229">
        <f t="shared" si="291"/>
        <v>0</v>
      </c>
      <c r="BL290" s="229">
        <f t="shared" si="291"/>
        <v>0</v>
      </c>
      <c r="BM290" s="229">
        <f t="shared" si="291"/>
        <v>0</v>
      </c>
      <c r="BN290" s="229">
        <f t="shared" si="291"/>
        <v>0</v>
      </c>
      <c r="BO290" s="229">
        <f t="shared" si="291"/>
        <v>0</v>
      </c>
      <c r="BP290" s="229">
        <f t="shared" si="291"/>
        <v>0</v>
      </c>
      <c r="BQ290" s="229">
        <f t="shared" si="291"/>
        <v>0</v>
      </c>
      <c r="BR290" s="229">
        <f t="shared" si="291"/>
        <v>0</v>
      </c>
      <c r="BS290" s="229">
        <f t="shared" si="291"/>
        <v>0</v>
      </c>
      <c r="BT290" s="229">
        <f t="shared" si="291"/>
        <v>0</v>
      </c>
      <c r="BU290" s="229">
        <f t="shared" si="291"/>
        <v>0</v>
      </c>
      <c r="BV290" s="229">
        <f t="shared" si="291"/>
        <v>0</v>
      </c>
      <c r="BW290" s="229">
        <f t="shared" si="291"/>
        <v>0</v>
      </c>
      <c r="BX290" s="229">
        <f t="shared" si="291"/>
        <v>0</v>
      </c>
      <c r="BY290" s="229">
        <f t="shared" si="291"/>
        <v>0</v>
      </c>
      <c r="BZ290" s="229">
        <f t="shared" si="291"/>
        <v>0</v>
      </c>
    </row>
    <row r="291" spans="1:78" s="310" customFormat="1" x14ac:dyDescent="0.2">
      <c r="A291" s="307" t="str">
        <f t="shared" si="285"/>
        <v>Roll-in 9</v>
      </c>
      <c r="B291" s="307">
        <f t="shared" si="285"/>
        <v>0</v>
      </c>
      <c r="C291" s="7">
        <f t="shared" si="269"/>
        <v>53</v>
      </c>
      <c r="D291" s="165">
        <f t="shared" si="282"/>
        <v>45077</v>
      </c>
      <c r="E291" s="68"/>
      <c r="F291" s="77"/>
      <c r="G291" s="229">
        <f t="shared" ref="G291:V306" si="292">IF($D291=G$9,$E291*$G$3/2,IF(AND($C291+$E$3&gt;G$8,G$9&gt;$D291),$E291*$G$3,0))</f>
        <v>0</v>
      </c>
      <c r="H291" s="229">
        <f t="shared" si="292"/>
        <v>0</v>
      </c>
      <c r="I291" s="229">
        <f t="shared" si="292"/>
        <v>0</v>
      </c>
      <c r="J291" s="229">
        <f t="shared" si="292"/>
        <v>0</v>
      </c>
      <c r="K291" s="229">
        <f t="shared" si="292"/>
        <v>0</v>
      </c>
      <c r="L291" s="229">
        <f t="shared" si="292"/>
        <v>0</v>
      </c>
      <c r="M291" s="229">
        <f t="shared" si="292"/>
        <v>0</v>
      </c>
      <c r="N291" s="229">
        <f t="shared" si="292"/>
        <v>0</v>
      </c>
      <c r="O291" s="229">
        <f t="shared" si="292"/>
        <v>0</v>
      </c>
      <c r="P291" s="229">
        <f t="shared" si="292"/>
        <v>0</v>
      </c>
      <c r="Q291" s="229">
        <f t="shared" si="292"/>
        <v>0</v>
      </c>
      <c r="R291" s="229">
        <f t="shared" si="292"/>
        <v>0</v>
      </c>
      <c r="S291" s="229">
        <f t="shared" si="292"/>
        <v>0</v>
      </c>
      <c r="T291" s="229">
        <f t="shared" si="292"/>
        <v>0</v>
      </c>
      <c r="U291" s="229">
        <f t="shared" si="292"/>
        <v>0</v>
      </c>
      <c r="V291" s="229">
        <f t="shared" si="292"/>
        <v>0</v>
      </c>
      <c r="W291" s="229">
        <f t="shared" si="288"/>
        <v>0</v>
      </c>
      <c r="X291" s="229">
        <f t="shared" si="288"/>
        <v>0</v>
      </c>
      <c r="Y291" s="229">
        <f t="shared" si="288"/>
        <v>0</v>
      </c>
      <c r="Z291" s="229">
        <f t="shared" si="288"/>
        <v>0</v>
      </c>
      <c r="AA291" s="229">
        <f t="shared" si="288"/>
        <v>0</v>
      </c>
      <c r="AB291" s="229">
        <f t="shared" si="288"/>
        <v>0</v>
      </c>
      <c r="AC291" s="229">
        <f t="shared" si="288"/>
        <v>0</v>
      </c>
      <c r="AD291" s="229">
        <f t="shared" si="288"/>
        <v>0</v>
      </c>
      <c r="AE291" s="229">
        <f t="shared" si="288"/>
        <v>0</v>
      </c>
      <c r="AF291" s="229">
        <f t="shared" si="288"/>
        <v>0</v>
      </c>
      <c r="AG291" s="229">
        <f t="shared" si="288"/>
        <v>0</v>
      </c>
      <c r="AH291" s="229">
        <f t="shared" si="288"/>
        <v>0</v>
      </c>
      <c r="AI291" s="229">
        <f t="shared" si="288"/>
        <v>0</v>
      </c>
      <c r="AJ291" s="229">
        <f t="shared" si="288"/>
        <v>0</v>
      </c>
      <c r="AK291" s="229">
        <f t="shared" si="288"/>
        <v>0</v>
      </c>
      <c r="AL291" s="229">
        <f t="shared" si="288"/>
        <v>0</v>
      </c>
      <c r="AM291" s="229">
        <f t="shared" si="290"/>
        <v>0</v>
      </c>
      <c r="AN291" s="229">
        <f t="shared" si="290"/>
        <v>0</v>
      </c>
      <c r="AO291" s="229">
        <f t="shared" si="291"/>
        <v>0</v>
      </c>
      <c r="AP291" s="229">
        <f t="shared" si="291"/>
        <v>0</v>
      </c>
      <c r="AQ291" s="229">
        <f t="shared" si="291"/>
        <v>0</v>
      </c>
      <c r="AR291" s="229">
        <f t="shared" si="291"/>
        <v>0</v>
      </c>
      <c r="AS291" s="229">
        <f t="shared" si="291"/>
        <v>0</v>
      </c>
      <c r="AT291" s="229">
        <f t="shared" si="291"/>
        <v>0</v>
      </c>
      <c r="AU291" s="229">
        <f t="shared" si="291"/>
        <v>0</v>
      </c>
      <c r="AV291" s="229">
        <f t="shared" si="291"/>
        <v>0</v>
      </c>
      <c r="AW291" s="229">
        <f t="shared" si="291"/>
        <v>0</v>
      </c>
      <c r="AX291" s="229">
        <f t="shared" si="291"/>
        <v>0</v>
      </c>
      <c r="AY291" s="229">
        <f t="shared" si="291"/>
        <v>0</v>
      </c>
      <c r="AZ291" s="229">
        <f t="shared" si="291"/>
        <v>0</v>
      </c>
      <c r="BA291" s="229">
        <f t="shared" si="291"/>
        <v>0</v>
      </c>
      <c r="BB291" s="229">
        <f t="shared" si="291"/>
        <v>0</v>
      </c>
      <c r="BC291" s="229">
        <f t="shared" si="291"/>
        <v>0</v>
      </c>
      <c r="BD291" s="229">
        <f t="shared" si="291"/>
        <v>0</v>
      </c>
      <c r="BE291" s="229">
        <f t="shared" si="291"/>
        <v>0</v>
      </c>
      <c r="BF291" s="229">
        <f t="shared" si="291"/>
        <v>0</v>
      </c>
      <c r="BG291" s="229">
        <f t="shared" si="291"/>
        <v>0</v>
      </c>
      <c r="BH291" s="229">
        <f t="shared" si="291"/>
        <v>0</v>
      </c>
      <c r="BI291" s="229">
        <f t="shared" si="291"/>
        <v>0</v>
      </c>
      <c r="BJ291" s="229">
        <f t="shared" si="291"/>
        <v>0</v>
      </c>
      <c r="BK291" s="229">
        <f t="shared" si="291"/>
        <v>0</v>
      </c>
      <c r="BL291" s="229">
        <f t="shared" si="291"/>
        <v>0</v>
      </c>
      <c r="BM291" s="229">
        <f t="shared" si="291"/>
        <v>0</v>
      </c>
      <c r="BN291" s="229">
        <f t="shared" si="291"/>
        <v>0</v>
      </c>
      <c r="BO291" s="229">
        <f t="shared" si="291"/>
        <v>0</v>
      </c>
      <c r="BP291" s="229">
        <f t="shared" si="291"/>
        <v>0</v>
      </c>
      <c r="BQ291" s="229">
        <f t="shared" si="291"/>
        <v>0</v>
      </c>
      <c r="BR291" s="229">
        <f t="shared" si="291"/>
        <v>0</v>
      </c>
      <c r="BS291" s="229">
        <f t="shared" si="291"/>
        <v>0</v>
      </c>
      <c r="BT291" s="229">
        <f t="shared" si="291"/>
        <v>0</v>
      </c>
      <c r="BU291" s="229">
        <f t="shared" si="291"/>
        <v>0</v>
      </c>
      <c r="BV291" s="229">
        <f t="shared" si="291"/>
        <v>0</v>
      </c>
      <c r="BW291" s="229">
        <f t="shared" si="291"/>
        <v>0</v>
      </c>
      <c r="BX291" s="229">
        <f t="shared" si="291"/>
        <v>0</v>
      </c>
      <c r="BY291" s="229">
        <f t="shared" si="291"/>
        <v>0</v>
      </c>
      <c r="BZ291" s="229">
        <f t="shared" si="291"/>
        <v>0</v>
      </c>
    </row>
    <row r="292" spans="1:78" s="310" customFormat="1" x14ac:dyDescent="0.2">
      <c r="A292" s="307" t="str">
        <f t="shared" si="285"/>
        <v>Roll-in 9</v>
      </c>
      <c r="B292" s="307">
        <f t="shared" si="285"/>
        <v>0</v>
      </c>
      <c r="C292" s="7">
        <f t="shared" si="269"/>
        <v>54</v>
      </c>
      <c r="D292" s="165">
        <f t="shared" si="282"/>
        <v>45107</v>
      </c>
      <c r="E292" s="68"/>
      <c r="F292" s="77"/>
      <c r="G292" s="229">
        <f t="shared" si="292"/>
        <v>0</v>
      </c>
      <c r="H292" s="229">
        <f t="shared" si="292"/>
        <v>0</v>
      </c>
      <c r="I292" s="229">
        <f t="shared" si="292"/>
        <v>0</v>
      </c>
      <c r="J292" s="229">
        <f t="shared" si="292"/>
        <v>0</v>
      </c>
      <c r="K292" s="229">
        <f t="shared" si="292"/>
        <v>0</v>
      </c>
      <c r="L292" s="229">
        <f t="shared" si="292"/>
        <v>0</v>
      </c>
      <c r="M292" s="229">
        <f t="shared" si="292"/>
        <v>0</v>
      </c>
      <c r="N292" s="229">
        <f t="shared" si="292"/>
        <v>0</v>
      </c>
      <c r="O292" s="229">
        <f t="shared" si="292"/>
        <v>0</v>
      </c>
      <c r="P292" s="229">
        <f t="shared" si="292"/>
        <v>0</v>
      </c>
      <c r="Q292" s="229">
        <f t="shared" si="292"/>
        <v>0</v>
      </c>
      <c r="R292" s="229">
        <f t="shared" si="292"/>
        <v>0</v>
      </c>
      <c r="S292" s="229">
        <f t="shared" si="292"/>
        <v>0</v>
      </c>
      <c r="T292" s="229">
        <f t="shared" si="292"/>
        <v>0</v>
      </c>
      <c r="U292" s="229">
        <f t="shared" si="292"/>
        <v>0</v>
      </c>
      <c r="V292" s="229">
        <f t="shared" si="292"/>
        <v>0</v>
      </c>
      <c r="W292" s="229">
        <f t="shared" si="288"/>
        <v>0</v>
      </c>
      <c r="X292" s="229">
        <f t="shared" si="288"/>
        <v>0</v>
      </c>
      <c r="Y292" s="229">
        <f t="shared" si="288"/>
        <v>0</v>
      </c>
      <c r="Z292" s="229">
        <f t="shared" si="288"/>
        <v>0</v>
      </c>
      <c r="AA292" s="229">
        <f t="shared" si="288"/>
        <v>0</v>
      </c>
      <c r="AB292" s="229">
        <f t="shared" si="288"/>
        <v>0</v>
      </c>
      <c r="AC292" s="229">
        <f t="shared" si="288"/>
        <v>0</v>
      </c>
      <c r="AD292" s="229">
        <f t="shared" si="288"/>
        <v>0</v>
      </c>
      <c r="AE292" s="229">
        <f t="shared" si="288"/>
        <v>0</v>
      </c>
      <c r="AF292" s="229">
        <f t="shared" si="288"/>
        <v>0</v>
      </c>
      <c r="AG292" s="229">
        <f t="shared" si="288"/>
        <v>0</v>
      </c>
      <c r="AH292" s="229">
        <f t="shared" si="288"/>
        <v>0</v>
      </c>
      <c r="AI292" s="229">
        <f t="shared" si="288"/>
        <v>0</v>
      </c>
      <c r="AJ292" s="229">
        <f t="shared" si="288"/>
        <v>0</v>
      </c>
      <c r="AK292" s="229">
        <f t="shared" si="288"/>
        <v>0</v>
      </c>
      <c r="AL292" s="229">
        <f t="shared" si="288"/>
        <v>0</v>
      </c>
      <c r="AM292" s="229">
        <f t="shared" si="290"/>
        <v>0</v>
      </c>
      <c r="AN292" s="229">
        <f t="shared" si="290"/>
        <v>0</v>
      </c>
      <c r="AO292" s="229">
        <f t="shared" si="291"/>
        <v>0</v>
      </c>
      <c r="AP292" s="229">
        <f t="shared" si="291"/>
        <v>0</v>
      </c>
      <c r="AQ292" s="229">
        <f t="shared" si="291"/>
        <v>0</v>
      </c>
      <c r="AR292" s="229">
        <f t="shared" si="291"/>
        <v>0</v>
      </c>
      <c r="AS292" s="229">
        <f t="shared" si="291"/>
        <v>0</v>
      </c>
      <c r="AT292" s="229">
        <f t="shared" si="291"/>
        <v>0</v>
      </c>
      <c r="AU292" s="229">
        <f t="shared" si="291"/>
        <v>0</v>
      </c>
      <c r="AV292" s="229">
        <f t="shared" si="291"/>
        <v>0</v>
      </c>
      <c r="AW292" s="229">
        <f t="shared" si="291"/>
        <v>0</v>
      </c>
      <c r="AX292" s="229">
        <f t="shared" si="291"/>
        <v>0</v>
      </c>
      <c r="AY292" s="229">
        <f t="shared" si="291"/>
        <v>0</v>
      </c>
      <c r="AZ292" s="229">
        <f t="shared" si="291"/>
        <v>0</v>
      </c>
      <c r="BA292" s="229">
        <f t="shared" si="291"/>
        <v>0</v>
      </c>
      <c r="BB292" s="229">
        <f t="shared" si="291"/>
        <v>0</v>
      </c>
      <c r="BC292" s="229">
        <f t="shared" si="291"/>
        <v>0</v>
      </c>
      <c r="BD292" s="229">
        <f t="shared" si="291"/>
        <v>0</v>
      </c>
      <c r="BE292" s="229">
        <f t="shared" si="291"/>
        <v>0</v>
      </c>
      <c r="BF292" s="229">
        <f t="shared" si="291"/>
        <v>0</v>
      </c>
      <c r="BG292" s="229">
        <f t="shared" si="291"/>
        <v>0</v>
      </c>
      <c r="BH292" s="229">
        <f t="shared" si="291"/>
        <v>0</v>
      </c>
      <c r="BI292" s="229">
        <f t="shared" si="291"/>
        <v>0</v>
      </c>
      <c r="BJ292" s="229">
        <f t="shared" si="291"/>
        <v>0</v>
      </c>
      <c r="BK292" s="229">
        <f t="shared" si="291"/>
        <v>0</v>
      </c>
      <c r="BL292" s="229">
        <f t="shared" si="291"/>
        <v>0</v>
      </c>
      <c r="BM292" s="229">
        <f t="shared" si="291"/>
        <v>0</v>
      </c>
      <c r="BN292" s="229">
        <f t="shared" si="291"/>
        <v>0</v>
      </c>
      <c r="BO292" s="229">
        <f t="shared" si="291"/>
        <v>0</v>
      </c>
      <c r="BP292" s="229">
        <f t="shared" si="291"/>
        <v>0</v>
      </c>
      <c r="BQ292" s="229">
        <f t="shared" si="291"/>
        <v>0</v>
      </c>
      <c r="BR292" s="229">
        <f t="shared" si="291"/>
        <v>0</v>
      </c>
      <c r="BS292" s="229">
        <f t="shared" si="291"/>
        <v>0</v>
      </c>
      <c r="BT292" s="229">
        <f t="shared" si="291"/>
        <v>0</v>
      </c>
      <c r="BU292" s="229">
        <f t="shared" si="291"/>
        <v>0</v>
      </c>
      <c r="BV292" s="229">
        <f t="shared" si="291"/>
        <v>0</v>
      </c>
      <c r="BW292" s="229">
        <f t="shared" si="291"/>
        <v>0</v>
      </c>
      <c r="BX292" s="229">
        <f t="shared" si="291"/>
        <v>0</v>
      </c>
      <c r="BY292" s="229">
        <f t="shared" si="291"/>
        <v>0</v>
      </c>
      <c r="BZ292" s="229">
        <f t="shared" si="291"/>
        <v>0</v>
      </c>
    </row>
    <row r="293" spans="1:78" s="310" customFormat="1" x14ac:dyDescent="0.2">
      <c r="A293" s="307" t="str">
        <f t="shared" si="285"/>
        <v>Roll-in 9</v>
      </c>
      <c r="B293" s="307">
        <f t="shared" si="285"/>
        <v>0</v>
      </c>
      <c r="C293" s="7">
        <f t="shared" si="269"/>
        <v>55</v>
      </c>
      <c r="D293" s="165">
        <f t="shared" si="282"/>
        <v>45138</v>
      </c>
      <c r="E293" s="68"/>
      <c r="F293" s="77"/>
      <c r="G293" s="229">
        <f t="shared" si="292"/>
        <v>0</v>
      </c>
      <c r="H293" s="229">
        <f t="shared" si="292"/>
        <v>0</v>
      </c>
      <c r="I293" s="229">
        <f t="shared" si="292"/>
        <v>0</v>
      </c>
      <c r="J293" s="229">
        <f t="shared" si="292"/>
        <v>0</v>
      </c>
      <c r="K293" s="229">
        <f t="shared" si="292"/>
        <v>0</v>
      </c>
      <c r="L293" s="229">
        <f t="shared" si="292"/>
        <v>0</v>
      </c>
      <c r="M293" s="229">
        <f t="shared" si="292"/>
        <v>0</v>
      </c>
      <c r="N293" s="229">
        <f t="shared" si="292"/>
        <v>0</v>
      </c>
      <c r="O293" s="229">
        <f t="shared" si="292"/>
        <v>0</v>
      </c>
      <c r="P293" s="229">
        <f t="shared" si="292"/>
        <v>0</v>
      </c>
      <c r="Q293" s="229">
        <f t="shared" si="292"/>
        <v>0</v>
      </c>
      <c r="R293" s="229">
        <f t="shared" si="292"/>
        <v>0</v>
      </c>
      <c r="S293" s="229">
        <f t="shared" si="292"/>
        <v>0</v>
      </c>
      <c r="T293" s="229">
        <f t="shared" si="292"/>
        <v>0</v>
      </c>
      <c r="U293" s="229">
        <f t="shared" si="292"/>
        <v>0</v>
      </c>
      <c r="V293" s="229">
        <f t="shared" si="292"/>
        <v>0</v>
      </c>
      <c r="W293" s="229">
        <f t="shared" si="288"/>
        <v>0</v>
      </c>
      <c r="X293" s="229">
        <f t="shared" si="288"/>
        <v>0</v>
      </c>
      <c r="Y293" s="229">
        <f t="shared" si="288"/>
        <v>0</v>
      </c>
      <c r="Z293" s="229">
        <f t="shared" si="288"/>
        <v>0</v>
      </c>
      <c r="AA293" s="229">
        <f t="shared" si="288"/>
        <v>0</v>
      </c>
      <c r="AB293" s="229">
        <f t="shared" si="288"/>
        <v>0</v>
      </c>
      <c r="AC293" s="229">
        <f t="shared" si="288"/>
        <v>0</v>
      </c>
      <c r="AD293" s="229">
        <f t="shared" si="288"/>
        <v>0</v>
      </c>
      <c r="AE293" s="229">
        <f t="shared" si="288"/>
        <v>0</v>
      </c>
      <c r="AF293" s="229">
        <f t="shared" si="288"/>
        <v>0</v>
      </c>
      <c r="AG293" s="229">
        <f t="shared" si="288"/>
        <v>0</v>
      </c>
      <c r="AH293" s="229">
        <f t="shared" si="288"/>
        <v>0</v>
      </c>
      <c r="AI293" s="229">
        <f t="shared" si="288"/>
        <v>0</v>
      </c>
      <c r="AJ293" s="229">
        <f t="shared" si="288"/>
        <v>0</v>
      </c>
      <c r="AK293" s="229">
        <f t="shared" si="288"/>
        <v>0</v>
      </c>
      <c r="AL293" s="229">
        <f t="shared" si="288"/>
        <v>0</v>
      </c>
      <c r="AM293" s="229">
        <f t="shared" si="290"/>
        <v>0</v>
      </c>
      <c r="AN293" s="229">
        <f t="shared" si="290"/>
        <v>0</v>
      </c>
      <c r="AO293" s="229">
        <f t="shared" si="291"/>
        <v>0</v>
      </c>
      <c r="AP293" s="229">
        <f t="shared" si="291"/>
        <v>0</v>
      </c>
      <c r="AQ293" s="229">
        <f t="shared" si="291"/>
        <v>0</v>
      </c>
      <c r="AR293" s="229">
        <f t="shared" si="291"/>
        <v>0</v>
      </c>
      <c r="AS293" s="229">
        <f t="shared" si="291"/>
        <v>0</v>
      </c>
      <c r="AT293" s="229">
        <f t="shared" si="291"/>
        <v>0</v>
      </c>
      <c r="AU293" s="229">
        <f t="shared" si="291"/>
        <v>0</v>
      </c>
      <c r="AV293" s="229">
        <f t="shared" si="291"/>
        <v>0</v>
      </c>
      <c r="AW293" s="229">
        <f t="shared" si="291"/>
        <v>0</v>
      </c>
      <c r="AX293" s="229">
        <f t="shared" si="291"/>
        <v>0</v>
      </c>
      <c r="AY293" s="229">
        <f t="shared" si="291"/>
        <v>0</v>
      </c>
      <c r="AZ293" s="229">
        <f t="shared" si="291"/>
        <v>0</v>
      </c>
      <c r="BA293" s="229">
        <f t="shared" si="291"/>
        <v>0</v>
      </c>
      <c r="BB293" s="229">
        <f t="shared" si="291"/>
        <v>0</v>
      </c>
      <c r="BC293" s="229">
        <f t="shared" si="291"/>
        <v>0</v>
      </c>
      <c r="BD293" s="229">
        <f t="shared" si="291"/>
        <v>0</v>
      </c>
      <c r="BE293" s="229">
        <f t="shared" si="291"/>
        <v>0</v>
      </c>
      <c r="BF293" s="229">
        <f t="shared" si="291"/>
        <v>0</v>
      </c>
      <c r="BG293" s="229">
        <f t="shared" si="291"/>
        <v>0</v>
      </c>
      <c r="BH293" s="229">
        <f t="shared" si="291"/>
        <v>0</v>
      </c>
      <c r="BI293" s="229">
        <f t="shared" si="291"/>
        <v>0</v>
      </c>
      <c r="BJ293" s="229">
        <f t="shared" si="291"/>
        <v>0</v>
      </c>
      <c r="BK293" s="229">
        <f t="shared" si="291"/>
        <v>0</v>
      </c>
      <c r="BL293" s="229">
        <f t="shared" si="291"/>
        <v>0</v>
      </c>
      <c r="BM293" s="229">
        <f t="shared" si="291"/>
        <v>0</v>
      </c>
      <c r="BN293" s="229">
        <f t="shared" si="291"/>
        <v>0</v>
      </c>
      <c r="BO293" s="229">
        <f t="shared" si="291"/>
        <v>0</v>
      </c>
      <c r="BP293" s="229">
        <f t="shared" si="291"/>
        <v>0</v>
      </c>
      <c r="BQ293" s="229">
        <f t="shared" si="291"/>
        <v>0</v>
      </c>
      <c r="BR293" s="229">
        <f t="shared" si="291"/>
        <v>0</v>
      </c>
      <c r="BS293" s="229">
        <f t="shared" si="291"/>
        <v>0</v>
      </c>
      <c r="BT293" s="229">
        <f t="shared" si="291"/>
        <v>0</v>
      </c>
      <c r="BU293" s="229">
        <f t="shared" si="291"/>
        <v>0</v>
      </c>
      <c r="BV293" s="229">
        <f t="shared" si="291"/>
        <v>0</v>
      </c>
      <c r="BW293" s="229">
        <f t="shared" si="291"/>
        <v>0</v>
      </c>
      <c r="BX293" s="229">
        <f t="shared" si="291"/>
        <v>0</v>
      </c>
      <c r="BY293" s="229">
        <f t="shared" si="291"/>
        <v>0</v>
      </c>
      <c r="BZ293" s="229">
        <f t="shared" si="291"/>
        <v>0</v>
      </c>
    </row>
    <row r="294" spans="1:78" s="310" customFormat="1" x14ac:dyDescent="0.2">
      <c r="A294" s="307" t="str">
        <f t="shared" si="285"/>
        <v>Roll-in 9</v>
      </c>
      <c r="B294" s="307">
        <f t="shared" si="285"/>
        <v>0</v>
      </c>
      <c r="C294" s="7">
        <f t="shared" si="269"/>
        <v>56</v>
      </c>
      <c r="D294" s="165">
        <f t="shared" si="282"/>
        <v>45169</v>
      </c>
      <c r="E294" s="68"/>
      <c r="F294" s="77"/>
      <c r="G294" s="229">
        <f t="shared" si="292"/>
        <v>0</v>
      </c>
      <c r="H294" s="229">
        <f t="shared" si="292"/>
        <v>0</v>
      </c>
      <c r="I294" s="229">
        <f t="shared" si="292"/>
        <v>0</v>
      </c>
      <c r="J294" s="229">
        <f t="shared" si="292"/>
        <v>0</v>
      </c>
      <c r="K294" s="229">
        <f t="shared" si="292"/>
        <v>0</v>
      </c>
      <c r="L294" s="229">
        <f t="shared" si="292"/>
        <v>0</v>
      </c>
      <c r="M294" s="229">
        <f t="shared" si="292"/>
        <v>0</v>
      </c>
      <c r="N294" s="229">
        <f t="shared" si="292"/>
        <v>0</v>
      </c>
      <c r="O294" s="229">
        <f t="shared" si="292"/>
        <v>0</v>
      </c>
      <c r="P294" s="229">
        <f t="shared" si="292"/>
        <v>0</v>
      </c>
      <c r="Q294" s="229">
        <f t="shared" si="292"/>
        <v>0</v>
      </c>
      <c r="R294" s="229">
        <f t="shared" si="292"/>
        <v>0</v>
      </c>
      <c r="S294" s="229">
        <f t="shared" si="292"/>
        <v>0</v>
      </c>
      <c r="T294" s="229">
        <f t="shared" si="292"/>
        <v>0</v>
      </c>
      <c r="U294" s="229">
        <f t="shared" si="292"/>
        <v>0</v>
      </c>
      <c r="V294" s="229">
        <f t="shared" si="292"/>
        <v>0</v>
      </c>
      <c r="W294" s="229">
        <f t="shared" si="288"/>
        <v>0</v>
      </c>
      <c r="X294" s="229">
        <f t="shared" si="288"/>
        <v>0</v>
      </c>
      <c r="Y294" s="229">
        <f t="shared" si="288"/>
        <v>0</v>
      </c>
      <c r="Z294" s="229">
        <f t="shared" si="288"/>
        <v>0</v>
      </c>
      <c r="AA294" s="229">
        <f t="shared" si="288"/>
        <v>0</v>
      </c>
      <c r="AB294" s="229">
        <f t="shared" si="288"/>
        <v>0</v>
      </c>
      <c r="AC294" s="229">
        <f t="shared" si="288"/>
        <v>0</v>
      </c>
      <c r="AD294" s="229">
        <f t="shared" si="288"/>
        <v>0</v>
      </c>
      <c r="AE294" s="229">
        <f t="shared" si="288"/>
        <v>0</v>
      </c>
      <c r="AF294" s="229">
        <f t="shared" si="288"/>
        <v>0</v>
      </c>
      <c r="AG294" s="229">
        <f t="shared" si="288"/>
        <v>0</v>
      </c>
      <c r="AH294" s="229">
        <f t="shared" si="288"/>
        <v>0</v>
      </c>
      <c r="AI294" s="229">
        <f t="shared" si="288"/>
        <v>0</v>
      </c>
      <c r="AJ294" s="229">
        <f t="shared" si="288"/>
        <v>0</v>
      </c>
      <c r="AK294" s="229">
        <f t="shared" si="288"/>
        <v>0</v>
      </c>
      <c r="AL294" s="229">
        <f t="shared" si="288"/>
        <v>0</v>
      </c>
      <c r="AM294" s="229">
        <f t="shared" si="290"/>
        <v>0</v>
      </c>
      <c r="AN294" s="229">
        <f t="shared" si="290"/>
        <v>0</v>
      </c>
      <c r="AO294" s="229">
        <f t="shared" si="291"/>
        <v>0</v>
      </c>
      <c r="AP294" s="229">
        <f t="shared" si="291"/>
        <v>0</v>
      </c>
      <c r="AQ294" s="229">
        <f t="shared" si="291"/>
        <v>0</v>
      </c>
      <c r="AR294" s="229">
        <f t="shared" si="291"/>
        <v>0</v>
      </c>
      <c r="AS294" s="229">
        <f t="shared" si="291"/>
        <v>0</v>
      </c>
      <c r="AT294" s="229">
        <f t="shared" si="291"/>
        <v>0</v>
      </c>
      <c r="AU294" s="229">
        <f t="shared" si="291"/>
        <v>0</v>
      </c>
      <c r="AV294" s="229">
        <f t="shared" si="291"/>
        <v>0</v>
      </c>
      <c r="AW294" s="229">
        <f t="shared" si="291"/>
        <v>0</v>
      </c>
      <c r="AX294" s="229">
        <f t="shared" si="291"/>
        <v>0</v>
      </c>
      <c r="AY294" s="229">
        <f t="shared" si="291"/>
        <v>0</v>
      </c>
      <c r="AZ294" s="229">
        <f t="shared" si="291"/>
        <v>0</v>
      </c>
      <c r="BA294" s="229">
        <f t="shared" si="291"/>
        <v>0</v>
      </c>
      <c r="BB294" s="229">
        <f t="shared" si="291"/>
        <v>0</v>
      </c>
      <c r="BC294" s="229">
        <f t="shared" si="291"/>
        <v>0</v>
      </c>
      <c r="BD294" s="229">
        <f t="shared" si="291"/>
        <v>0</v>
      </c>
      <c r="BE294" s="229">
        <f t="shared" si="291"/>
        <v>0</v>
      </c>
      <c r="BF294" s="229">
        <f t="shared" si="291"/>
        <v>0</v>
      </c>
      <c r="BG294" s="229">
        <f t="shared" si="291"/>
        <v>0</v>
      </c>
      <c r="BH294" s="229">
        <f t="shared" si="291"/>
        <v>0</v>
      </c>
      <c r="BI294" s="229">
        <f t="shared" si="291"/>
        <v>0</v>
      </c>
      <c r="BJ294" s="229">
        <f t="shared" si="291"/>
        <v>0</v>
      </c>
      <c r="BK294" s="229">
        <f t="shared" si="291"/>
        <v>0</v>
      </c>
      <c r="BL294" s="229">
        <f t="shared" si="291"/>
        <v>0</v>
      </c>
      <c r="BM294" s="229">
        <f t="shared" si="291"/>
        <v>0</v>
      </c>
      <c r="BN294" s="229">
        <f t="shared" si="291"/>
        <v>0</v>
      </c>
      <c r="BO294" s="229">
        <f t="shared" si="291"/>
        <v>0</v>
      </c>
      <c r="BP294" s="229">
        <f t="shared" si="291"/>
        <v>0</v>
      </c>
      <c r="BQ294" s="229">
        <f t="shared" si="291"/>
        <v>0</v>
      </c>
      <c r="BR294" s="229">
        <f t="shared" si="291"/>
        <v>0</v>
      </c>
      <c r="BS294" s="229">
        <f t="shared" si="291"/>
        <v>0</v>
      </c>
      <c r="BT294" s="229">
        <f t="shared" si="291"/>
        <v>0</v>
      </c>
      <c r="BU294" s="229">
        <f t="shared" si="291"/>
        <v>0</v>
      </c>
      <c r="BV294" s="229">
        <f t="shared" si="291"/>
        <v>0</v>
      </c>
      <c r="BW294" s="229">
        <f t="shared" si="291"/>
        <v>0</v>
      </c>
      <c r="BX294" s="229">
        <f t="shared" si="291"/>
        <v>0</v>
      </c>
      <c r="BY294" s="229">
        <f t="shared" si="291"/>
        <v>0</v>
      </c>
      <c r="BZ294" s="229">
        <f t="shared" si="291"/>
        <v>0</v>
      </c>
    </row>
    <row r="295" spans="1:78" s="310" customFormat="1" x14ac:dyDescent="0.2">
      <c r="A295" s="307" t="str">
        <f t="shared" si="285"/>
        <v>Roll-in 10</v>
      </c>
      <c r="B295" s="307">
        <f t="shared" si="285"/>
        <v>0</v>
      </c>
      <c r="C295" s="7">
        <f t="shared" si="269"/>
        <v>57</v>
      </c>
      <c r="D295" s="165">
        <f t="shared" si="282"/>
        <v>45199</v>
      </c>
      <c r="E295" s="68"/>
      <c r="F295" s="77"/>
      <c r="G295" s="229">
        <f t="shared" si="292"/>
        <v>0</v>
      </c>
      <c r="H295" s="229">
        <f t="shared" si="292"/>
        <v>0</v>
      </c>
      <c r="I295" s="229">
        <f t="shared" si="292"/>
        <v>0</v>
      </c>
      <c r="J295" s="229">
        <f t="shared" si="292"/>
        <v>0</v>
      </c>
      <c r="K295" s="229">
        <f t="shared" si="292"/>
        <v>0</v>
      </c>
      <c r="L295" s="229">
        <f t="shared" si="292"/>
        <v>0</v>
      </c>
      <c r="M295" s="229">
        <f t="shared" si="292"/>
        <v>0</v>
      </c>
      <c r="N295" s="229">
        <f t="shared" si="292"/>
        <v>0</v>
      </c>
      <c r="O295" s="229">
        <f t="shared" si="292"/>
        <v>0</v>
      </c>
      <c r="P295" s="229">
        <f t="shared" si="292"/>
        <v>0</v>
      </c>
      <c r="Q295" s="229">
        <f t="shared" si="292"/>
        <v>0</v>
      </c>
      <c r="R295" s="229">
        <f t="shared" si="292"/>
        <v>0</v>
      </c>
      <c r="S295" s="229">
        <f t="shared" si="292"/>
        <v>0</v>
      </c>
      <c r="T295" s="229">
        <f t="shared" si="292"/>
        <v>0</v>
      </c>
      <c r="U295" s="229">
        <f t="shared" si="292"/>
        <v>0</v>
      </c>
      <c r="V295" s="229">
        <f t="shared" si="292"/>
        <v>0</v>
      </c>
      <c r="W295" s="229">
        <f t="shared" si="288"/>
        <v>0</v>
      </c>
      <c r="X295" s="229">
        <f t="shared" si="288"/>
        <v>0</v>
      </c>
      <c r="Y295" s="229">
        <f t="shared" si="288"/>
        <v>0</v>
      </c>
      <c r="Z295" s="229">
        <f t="shared" si="288"/>
        <v>0</v>
      </c>
      <c r="AA295" s="229">
        <f t="shared" si="288"/>
        <v>0</v>
      </c>
      <c r="AB295" s="229">
        <f t="shared" si="288"/>
        <v>0</v>
      </c>
      <c r="AC295" s="229">
        <f t="shared" si="288"/>
        <v>0</v>
      </c>
      <c r="AD295" s="229">
        <f t="shared" si="288"/>
        <v>0</v>
      </c>
      <c r="AE295" s="229">
        <f t="shared" si="288"/>
        <v>0</v>
      </c>
      <c r="AF295" s="229">
        <f t="shared" si="288"/>
        <v>0</v>
      </c>
      <c r="AG295" s="229">
        <f t="shared" si="288"/>
        <v>0</v>
      </c>
      <c r="AH295" s="229">
        <f t="shared" si="288"/>
        <v>0</v>
      </c>
      <c r="AI295" s="229">
        <f t="shared" si="288"/>
        <v>0</v>
      </c>
      <c r="AJ295" s="229">
        <f t="shared" si="288"/>
        <v>0</v>
      </c>
      <c r="AK295" s="229">
        <f t="shared" si="288"/>
        <v>0</v>
      </c>
      <c r="AL295" s="229">
        <f t="shared" si="288"/>
        <v>0</v>
      </c>
      <c r="AM295" s="229">
        <f t="shared" si="290"/>
        <v>0</v>
      </c>
      <c r="AN295" s="229">
        <f t="shared" si="290"/>
        <v>0</v>
      </c>
      <c r="AO295" s="229">
        <f t="shared" si="291"/>
        <v>0</v>
      </c>
      <c r="AP295" s="229">
        <f t="shared" si="291"/>
        <v>0</v>
      </c>
      <c r="AQ295" s="229">
        <f t="shared" si="291"/>
        <v>0</v>
      </c>
      <c r="AR295" s="229">
        <f t="shared" si="291"/>
        <v>0</v>
      </c>
      <c r="AS295" s="229">
        <f t="shared" si="291"/>
        <v>0</v>
      </c>
      <c r="AT295" s="229">
        <f t="shared" si="291"/>
        <v>0</v>
      </c>
      <c r="AU295" s="229">
        <f t="shared" si="291"/>
        <v>0</v>
      </c>
      <c r="AV295" s="229">
        <f t="shared" si="291"/>
        <v>0</v>
      </c>
      <c r="AW295" s="229">
        <f t="shared" si="291"/>
        <v>0</v>
      </c>
      <c r="AX295" s="229">
        <f t="shared" si="291"/>
        <v>0</v>
      </c>
      <c r="AY295" s="229">
        <f t="shared" si="291"/>
        <v>0</v>
      </c>
      <c r="AZ295" s="229">
        <f t="shared" si="291"/>
        <v>0</v>
      </c>
      <c r="BA295" s="229">
        <f t="shared" si="291"/>
        <v>0</v>
      </c>
      <c r="BB295" s="229">
        <f t="shared" si="291"/>
        <v>0</v>
      </c>
      <c r="BC295" s="229">
        <f t="shared" si="291"/>
        <v>0</v>
      </c>
      <c r="BD295" s="229">
        <f t="shared" si="291"/>
        <v>0</v>
      </c>
      <c r="BE295" s="229">
        <f t="shared" si="291"/>
        <v>0</v>
      </c>
      <c r="BF295" s="229">
        <f t="shared" si="291"/>
        <v>0</v>
      </c>
      <c r="BG295" s="229">
        <f t="shared" si="291"/>
        <v>0</v>
      </c>
      <c r="BH295" s="229">
        <f t="shared" si="291"/>
        <v>0</v>
      </c>
      <c r="BI295" s="229">
        <f t="shared" si="291"/>
        <v>0</v>
      </c>
      <c r="BJ295" s="229">
        <f t="shared" si="291"/>
        <v>0</v>
      </c>
      <c r="BK295" s="229">
        <f t="shared" si="291"/>
        <v>0</v>
      </c>
      <c r="BL295" s="229">
        <f t="shared" si="291"/>
        <v>0</v>
      </c>
      <c r="BM295" s="229">
        <f t="shared" si="291"/>
        <v>0</v>
      </c>
      <c r="BN295" s="229">
        <f t="shared" si="291"/>
        <v>0</v>
      </c>
      <c r="BO295" s="229">
        <f t="shared" si="291"/>
        <v>0</v>
      </c>
      <c r="BP295" s="229">
        <f t="shared" si="291"/>
        <v>0</v>
      </c>
      <c r="BQ295" s="229">
        <f t="shared" si="291"/>
        <v>0</v>
      </c>
      <c r="BR295" s="229">
        <f t="shared" si="291"/>
        <v>0</v>
      </c>
      <c r="BS295" s="229">
        <f t="shared" si="291"/>
        <v>0</v>
      </c>
      <c r="BT295" s="229">
        <f t="shared" si="291"/>
        <v>0</v>
      </c>
      <c r="BU295" s="229">
        <f t="shared" si="291"/>
        <v>0</v>
      </c>
      <c r="BV295" s="229">
        <f t="shared" si="291"/>
        <v>0</v>
      </c>
      <c r="BW295" s="229">
        <f t="shared" si="291"/>
        <v>0</v>
      </c>
      <c r="BX295" s="229">
        <f t="shared" si="291"/>
        <v>0</v>
      </c>
      <c r="BY295" s="229">
        <f t="shared" si="291"/>
        <v>0</v>
      </c>
      <c r="BZ295" s="229">
        <f t="shared" si="291"/>
        <v>0</v>
      </c>
    </row>
    <row r="296" spans="1:78" s="310" customFormat="1" x14ac:dyDescent="0.2">
      <c r="A296" s="307" t="str">
        <f t="shared" si="285"/>
        <v>Roll-in 10</v>
      </c>
      <c r="B296" s="307">
        <f t="shared" si="285"/>
        <v>0</v>
      </c>
      <c r="C296" s="7">
        <f t="shared" si="269"/>
        <v>58</v>
      </c>
      <c r="D296" s="165">
        <f t="shared" si="282"/>
        <v>45230</v>
      </c>
      <c r="E296" s="68"/>
      <c r="F296" s="77"/>
      <c r="G296" s="229">
        <f t="shared" si="292"/>
        <v>0</v>
      </c>
      <c r="H296" s="229">
        <f t="shared" si="292"/>
        <v>0</v>
      </c>
      <c r="I296" s="229">
        <f t="shared" si="292"/>
        <v>0</v>
      </c>
      <c r="J296" s="229">
        <f t="shared" si="292"/>
        <v>0</v>
      </c>
      <c r="K296" s="229">
        <f t="shared" si="292"/>
        <v>0</v>
      </c>
      <c r="L296" s="229">
        <f t="shared" si="292"/>
        <v>0</v>
      </c>
      <c r="M296" s="229">
        <f t="shared" si="292"/>
        <v>0</v>
      </c>
      <c r="N296" s="229">
        <f t="shared" si="292"/>
        <v>0</v>
      </c>
      <c r="O296" s="229">
        <f t="shared" si="292"/>
        <v>0</v>
      </c>
      <c r="P296" s="229">
        <f t="shared" si="292"/>
        <v>0</v>
      </c>
      <c r="Q296" s="229">
        <f t="shared" si="292"/>
        <v>0</v>
      </c>
      <c r="R296" s="229">
        <f t="shared" si="292"/>
        <v>0</v>
      </c>
      <c r="S296" s="229">
        <f t="shared" si="292"/>
        <v>0</v>
      </c>
      <c r="T296" s="229">
        <f t="shared" si="292"/>
        <v>0</v>
      </c>
      <c r="U296" s="229">
        <f t="shared" si="292"/>
        <v>0</v>
      </c>
      <c r="V296" s="229">
        <f t="shared" si="292"/>
        <v>0</v>
      </c>
      <c r="W296" s="229">
        <f t="shared" si="288"/>
        <v>0</v>
      </c>
      <c r="X296" s="229">
        <f t="shared" si="288"/>
        <v>0</v>
      </c>
      <c r="Y296" s="229">
        <f t="shared" si="288"/>
        <v>0</v>
      </c>
      <c r="Z296" s="229">
        <f t="shared" si="288"/>
        <v>0</v>
      </c>
      <c r="AA296" s="229">
        <f t="shared" si="288"/>
        <v>0</v>
      </c>
      <c r="AB296" s="229">
        <f t="shared" si="288"/>
        <v>0</v>
      </c>
      <c r="AC296" s="229">
        <f t="shared" si="288"/>
        <v>0</v>
      </c>
      <c r="AD296" s="229">
        <f t="shared" si="288"/>
        <v>0</v>
      </c>
      <c r="AE296" s="229">
        <f t="shared" si="288"/>
        <v>0</v>
      </c>
      <c r="AF296" s="229">
        <f t="shared" si="288"/>
        <v>0</v>
      </c>
      <c r="AG296" s="229">
        <f t="shared" si="288"/>
        <v>0</v>
      </c>
      <c r="AH296" s="229">
        <f t="shared" si="288"/>
        <v>0</v>
      </c>
      <c r="AI296" s="229">
        <f t="shared" si="288"/>
        <v>0</v>
      </c>
      <c r="AJ296" s="229">
        <f t="shared" si="288"/>
        <v>0</v>
      </c>
      <c r="AK296" s="229">
        <f t="shared" si="288"/>
        <v>0</v>
      </c>
      <c r="AL296" s="229">
        <f t="shared" si="288"/>
        <v>0</v>
      </c>
      <c r="AM296" s="229">
        <f t="shared" si="290"/>
        <v>0</v>
      </c>
      <c r="AN296" s="229">
        <f t="shared" si="290"/>
        <v>0</v>
      </c>
      <c r="AO296" s="229">
        <f t="shared" si="291"/>
        <v>0</v>
      </c>
      <c r="AP296" s="229">
        <f t="shared" si="291"/>
        <v>0</v>
      </c>
      <c r="AQ296" s="229">
        <f t="shared" si="291"/>
        <v>0</v>
      </c>
      <c r="AR296" s="229">
        <f t="shared" si="291"/>
        <v>0</v>
      </c>
      <c r="AS296" s="229">
        <f t="shared" si="291"/>
        <v>0</v>
      </c>
      <c r="AT296" s="229">
        <f t="shared" si="291"/>
        <v>0</v>
      </c>
      <c r="AU296" s="229">
        <f t="shared" si="291"/>
        <v>0</v>
      </c>
      <c r="AV296" s="229">
        <f t="shared" si="291"/>
        <v>0</v>
      </c>
      <c r="AW296" s="229">
        <f t="shared" si="291"/>
        <v>0</v>
      </c>
      <c r="AX296" s="229">
        <f t="shared" si="291"/>
        <v>0</v>
      </c>
      <c r="AY296" s="229">
        <f t="shared" si="291"/>
        <v>0</v>
      </c>
      <c r="AZ296" s="229">
        <f t="shared" si="291"/>
        <v>0</v>
      </c>
      <c r="BA296" s="229">
        <f t="shared" si="291"/>
        <v>0</v>
      </c>
      <c r="BB296" s="229">
        <f t="shared" si="291"/>
        <v>0</v>
      </c>
      <c r="BC296" s="229">
        <f t="shared" si="291"/>
        <v>0</v>
      </c>
      <c r="BD296" s="229">
        <f t="shared" si="291"/>
        <v>0</v>
      </c>
      <c r="BE296" s="229">
        <f t="shared" si="291"/>
        <v>0</v>
      </c>
      <c r="BF296" s="229">
        <f t="shared" si="291"/>
        <v>0</v>
      </c>
      <c r="BG296" s="229">
        <f t="shared" si="291"/>
        <v>0</v>
      </c>
      <c r="BH296" s="229">
        <f t="shared" si="291"/>
        <v>0</v>
      </c>
      <c r="BI296" s="229">
        <f t="shared" si="291"/>
        <v>0</v>
      </c>
      <c r="BJ296" s="229">
        <f t="shared" si="291"/>
        <v>0</v>
      </c>
      <c r="BK296" s="229">
        <f t="shared" si="291"/>
        <v>0</v>
      </c>
      <c r="BL296" s="229">
        <f t="shared" si="291"/>
        <v>0</v>
      </c>
      <c r="BM296" s="229">
        <f t="shared" si="291"/>
        <v>0</v>
      </c>
      <c r="BN296" s="229">
        <f t="shared" si="291"/>
        <v>0</v>
      </c>
      <c r="BO296" s="229">
        <f t="shared" si="291"/>
        <v>0</v>
      </c>
      <c r="BP296" s="229">
        <f t="shared" ref="AO296:BZ303" si="293">IF($D296=BP$9,$E296*$G$3/2,IF(AND($C296+$E$3&gt;BP$8,BP$9&gt;$D296),$E296*$G$3,0))</f>
        <v>0</v>
      </c>
      <c r="BQ296" s="229">
        <f t="shared" si="293"/>
        <v>0</v>
      </c>
      <c r="BR296" s="229">
        <f t="shared" si="293"/>
        <v>0</v>
      </c>
      <c r="BS296" s="229">
        <f t="shared" si="293"/>
        <v>0</v>
      </c>
      <c r="BT296" s="229">
        <f t="shared" si="293"/>
        <v>0</v>
      </c>
      <c r="BU296" s="229">
        <f t="shared" si="293"/>
        <v>0</v>
      </c>
      <c r="BV296" s="229">
        <f t="shared" si="293"/>
        <v>0</v>
      </c>
      <c r="BW296" s="229">
        <f t="shared" si="293"/>
        <v>0</v>
      </c>
      <c r="BX296" s="229">
        <f t="shared" si="293"/>
        <v>0</v>
      </c>
      <c r="BY296" s="229">
        <f t="shared" si="293"/>
        <v>0</v>
      </c>
      <c r="BZ296" s="229">
        <f t="shared" si="293"/>
        <v>0</v>
      </c>
    </row>
    <row r="297" spans="1:78" s="310" customFormat="1" x14ac:dyDescent="0.2">
      <c r="A297" s="307" t="str">
        <f t="shared" si="285"/>
        <v>Roll-in 10</v>
      </c>
      <c r="B297" s="307">
        <f t="shared" si="285"/>
        <v>0</v>
      </c>
      <c r="C297" s="7">
        <f t="shared" si="269"/>
        <v>59</v>
      </c>
      <c r="D297" s="165">
        <f t="shared" si="282"/>
        <v>45260</v>
      </c>
      <c r="E297" s="68"/>
      <c r="F297" s="77"/>
      <c r="G297" s="229">
        <f t="shared" si="292"/>
        <v>0</v>
      </c>
      <c r="H297" s="229">
        <f t="shared" si="292"/>
        <v>0</v>
      </c>
      <c r="I297" s="229">
        <f t="shared" si="292"/>
        <v>0</v>
      </c>
      <c r="J297" s="229">
        <f t="shared" si="292"/>
        <v>0</v>
      </c>
      <c r="K297" s="229">
        <f t="shared" si="292"/>
        <v>0</v>
      </c>
      <c r="L297" s="229">
        <f t="shared" si="292"/>
        <v>0</v>
      </c>
      <c r="M297" s="229">
        <f t="shared" si="292"/>
        <v>0</v>
      </c>
      <c r="N297" s="229">
        <f t="shared" si="292"/>
        <v>0</v>
      </c>
      <c r="O297" s="229">
        <f t="shared" si="292"/>
        <v>0</v>
      </c>
      <c r="P297" s="229">
        <f t="shared" si="292"/>
        <v>0</v>
      </c>
      <c r="Q297" s="229">
        <f t="shared" si="292"/>
        <v>0</v>
      </c>
      <c r="R297" s="229">
        <f t="shared" si="292"/>
        <v>0</v>
      </c>
      <c r="S297" s="229">
        <f t="shared" si="292"/>
        <v>0</v>
      </c>
      <c r="T297" s="229">
        <f t="shared" si="292"/>
        <v>0</v>
      </c>
      <c r="U297" s="229">
        <f t="shared" si="292"/>
        <v>0</v>
      </c>
      <c r="V297" s="229">
        <f t="shared" si="292"/>
        <v>0</v>
      </c>
      <c r="W297" s="229">
        <f t="shared" si="288"/>
        <v>0</v>
      </c>
      <c r="X297" s="229">
        <f t="shared" si="288"/>
        <v>0</v>
      </c>
      <c r="Y297" s="229">
        <f t="shared" si="288"/>
        <v>0</v>
      </c>
      <c r="Z297" s="229">
        <f t="shared" si="288"/>
        <v>0</v>
      </c>
      <c r="AA297" s="229">
        <f t="shared" si="288"/>
        <v>0</v>
      </c>
      <c r="AB297" s="229">
        <f t="shared" si="288"/>
        <v>0</v>
      </c>
      <c r="AC297" s="229">
        <f t="shared" si="288"/>
        <v>0</v>
      </c>
      <c r="AD297" s="229">
        <f t="shared" si="288"/>
        <v>0</v>
      </c>
      <c r="AE297" s="229">
        <f t="shared" si="288"/>
        <v>0</v>
      </c>
      <c r="AF297" s="229">
        <f t="shared" si="288"/>
        <v>0</v>
      </c>
      <c r="AG297" s="229">
        <f t="shared" si="288"/>
        <v>0</v>
      </c>
      <c r="AH297" s="229">
        <f t="shared" si="288"/>
        <v>0</v>
      </c>
      <c r="AI297" s="229">
        <f t="shared" si="288"/>
        <v>0</v>
      </c>
      <c r="AJ297" s="229">
        <f t="shared" si="288"/>
        <v>0</v>
      </c>
      <c r="AK297" s="229">
        <f t="shared" si="288"/>
        <v>0</v>
      </c>
      <c r="AL297" s="229">
        <f t="shared" si="288"/>
        <v>0</v>
      </c>
      <c r="AM297" s="229">
        <f t="shared" si="290"/>
        <v>0</v>
      </c>
      <c r="AN297" s="229">
        <f t="shared" si="290"/>
        <v>0</v>
      </c>
      <c r="AO297" s="229">
        <f t="shared" si="293"/>
        <v>0</v>
      </c>
      <c r="AP297" s="229">
        <f t="shared" si="293"/>
        <v>0</v>
      </c>
      <c r="AQ297" s="229">
        <f t="shared" si="293"/>
        <v>0</v>
      </c>
      <c r="AR297" s="229">
        <f t="shared" si="293"/>
        <v>0</v>
      </c>
      <c r="AS297" s="229">
        <f t="shared" si="293"/>
        <v>0</v>
      </c>
      <c r="AT297" s="229">
        <f t="shared" si="293"/>
        <v>0</v>
      </c>
      <c r="AU297" s="229">
        <f t="shared" si="293"/>
        <v>0</v>
      </c>
      <c r="AV297" s="229">
        <f t="shared" si="293"/>
        <v>0</v>
      </c>
      <c r="AW297" s="229">
        <f t="shared" si="293"/>
        <v>0</v>
      </c>
      <c r="AX297" s="229">
        <f t="shared" si="293"/>
        <v>0</v>
      </c>
      <c r="AY297" s="229">
        <f t="shared" si="293"/>
        <v>0</v>
      </c>
      <c r="AZ297" s="229">
        <f t="shared" si="293"/>
        <v>0</v>
      </c>
      <c r="BA297" s="229">
        <f t="shared" si="293"/>
        <v>0</v>
      </c>
      <c r="BB297" s="229">
        <f t="shared" si="293"/>
        <v>0</v>
      </c>
      <c r="BC297" s="229">
        <f t="shared" si="293"/>
        <v>0</v>
      </c>
      <c r="BD297" s="229">
        <f t="shared" si="293"/>
        <v>0</v>
      </c>
      <c r="BE297" s="229">
        <f t="shared" si="293"/>
        <v>0</v>
      </c>
      <c r="BF297" s="229">
        <f t="shared" si="293"/>
        <v>0</v>
      </c>
      <c r="BG297" s="229">
        <f t="shared" si="293"/>
        <v>0</v>
      </c>
      <c r="BH297" s="229">
        <f t="shared" si="293"/>
        <v>0</v>
      </c>
      <c r="BI297" s="229">
        <f t="shared" si="293"/>
        <v>0</v>
      </c>
      <c r="BJ297" s="229">
        <f t="shared" si="293"/>
        <v>0</v>
      </c>
      <c r="BK297" s="229">
        <f t="shared" si="293"/>
        <v>0</v>
      </c>
      <c r="BL297" s="229">
        <f t="shared" si="293"/>
        <v>0</v>
      </c>
      <c r="BM297" s="229">
        <f t="shared" si="293"/>
        <v>0</v>
      </c>
      <c r="BN297" s="229">
        <f t="shared" si="293"/>
        <v>0</v>
      </c>
      <c r="BO297" s="229">
        <f t="shared" si="293"/>
        <v>0</v>
      </c>
      <c r="BP297" s="229">
        <f t="shared" si="293"/>
        <v>0</v>
      </c>
      <c r="BQ297" s="229">
        <f t="shared" si="293"/>
        <v>0</v>
      </c>
      <c r="BR297" s="229">
        <f t="shared" si="293"/>
        <v>0</v>
      </c>
      <c r="BS297" s="229">
        <f t="shared" si="293"/>
        <v>0</v>
      </c>
      <c r="BT297" s="229">
        <f t="shared" si="293"/>
        <v>0</v>
      </c>
      <c r="BU297" s="229">
        <f t="shared" si="293"/>
        <v>0</v>
      </c>
      <c r="BV297" s="229">
        <f t="shared" si="293"/>
        <v>0</v>
      </c>
      <c r="BW297" s="229">
        <f t="shared" si="293"/>
        <v>0</v>
      </c>
      <c r="BX297" s="229">
        <f t="shared" si="293"/>
        <v>0</v>
      </c>
      <c r="BY297" s="229">
        <f t="shared" si="293"/>
        <v>0</v>
      </c>
      <c r="BZ297" s="229">
        <f t="shared" si="293"/>
        <v>0</v>
      </c>
    </row>
    <row r="298" spans="1:78" s="310" customFormat="1" x14ac:dyDescent="0.2">
      <c r="A298" s="307" t="str">
        <f t="shared" si="285"/>
        <v>Roll-in 10</v>
      </c>
      <c r="B298" s="307">
        <f t="shared" si="285"/>
        <v>0</v>
      </c>
      <c r="C298" s="7">
        <f t="shared" si="269"/>
        <v>60</v>
      </c>
      <c r="D298" s="165">
        <f t="shared" si="282"/>
        <v>45291</v>
      </c>
      <c r="E298" s="68"/>
      <c r="F298" s="77"/>
      <c r="G298" s="229">
        <f t="shared" si="292"/>
        <v>0</v>
      </c>
      <c r="H298" s="229">
        <f t="shared" si="292"/>
        <v>0</v>
      </c>
      <c r="I298" s="229">
        <f t="shared" si="292"/>
        <v>0</v>
      </c>
      <c r="J298" s="229">
        <f t="shared" si="292"/>
        <v>0</v>
      </c>
      <c r="K298" s="229">
        <f t="shared" si="292"/>
        <v>0</v>
      </c>
      <c r="L298" s="229">
        <f t="shared" si="292"/>
        <v>0</v>
      </c>
      <c r="M298" s="229">
        <f t="shared" si="292"/>
        <v>0</v>
      </c>
      <c r="N298" s="229">
        <f t="shared" si="292"/>
        <v>0</v>
      </c>
      <c r="O298" s="229">
        <f t="shared" si="292"/>
        <v>0</v>
      </c>
      <c r="P298" s="229">
        <f t="shared" si="292"/>
        <v>0</v>
      </c>
      <c r="Q298" s="229">
        <f t="shared" si="292"/>
        <v>0</v>
      </c>
      <c r="R298" s="229">
        <f t="shared" si="292"/>
        <v>0</v>
      </c>
      <c r="S298" s="229">
        <f t="shared" si="292"/>
        <v>0</v>
      </c>
      <c r="T298" s="229">
        <f t="shared" si="292"/>
        <v>0</v>
      </c>
      <c r="U298" s="229">
        <f t="shared" si="292"/>
        <v>0</v>
      </c>
      <c r="V298" s="229">
        <f t="shared" si="292"/>
        <v>0</v>
      </c>
      <c r="W298" s="229">
        <f t="shared" si="288"/>
        <v>0</v>
      </c>
      <c r="X298" s="229">
        <f t="shared" si="288"/>
        <v>0</v>
      </c>
      <c r="Y298" s="229">
        <f t="shared" si="288"/>
        <v>0</v>
      </c>
      <c r="Z298" s="229">
        <f t="shared" si="288"/>
        <v>0</v>
      </c>
      <c r="AA298" s="229">
        <f t="shared" si="288"/>
        <v>0</v>
      </c>
      <c r="AB298" s="229">
        <f t="shared" si="288"/>
        <v>0</v>
      </c>
      <c r="AC298" s="229">
        <f t="shared" ref="AC298:AN304" si="294">IF($D298=AC$9,$E298*$G$3/2,IF(AND($C298+$E$3&gt;AC$8,AC$9&gt;$D298),$E298*$G$3,0))</f>
        <v>0</v>
      </c>
      <c r="AD298" s="229">
        <f t="shared" si="294"/>
        <v>0</v>
      </c>
      <c r="AE298" s="229">
        <f t="shared" si="294"/>
        <v>0</v>
      </c>
      <c r="AF298" s="229">
        <f t="shared" si="294"/>
        <v>0</v>
      </c>
      <c r="AG298" s="229">
        <f t="shared" si="294"/>
        <v>0</v>
      </c>
      <c r="AH298" s="229">
        <f t="shared" si="294"/>
        <v>0</v>
      </c>
      <c r="AI298" s="229">
        <f t="shared" si="294"/>
        <v>0</v>
      </c>
      <c r="AJ298" s="229">
        <f t="shared" si="294"/>
        <v>0</v>
      </c>
      <c r="AK298" s="229">
        <f t="shared" si="294"/>
        <v>0</v>
      </c>
      <c r="AL298" s="229">
        <f t="shared" si="294"/>
        <v>0</v>
      </c>
      <c r="AM298" s="229">
        <f t="shared" si="294"/>
        <v>0</v>
      </c>
      <c r="AN298" s="229">
        <f t="shared" si="294"/>
        <v>0</v>
      </c>
      <c r="AO298" s="229">
        <f t="shared" si="293"/>
        <v>0</v>
      </c>
      <c r="AP298" s="229">
        <f t="shared" si="293"/>
        <v>0</v>
      </c>
      <c r="AQ298" s="229">
        <f t="shared" si="293"/>
        <v>0</v>
      </c>
      <c r="AR298" s="229">
        <f t="shared" si="293"/>
        <v>0</v>
      </c>
      <c r="AS298" s="229">
        <f t="shared" si="293"/>
        <v>0</v>
      </c>
      <c r="AT298" s="229">
        <f t="shared" si="293"/>
        <v>0</v>
      </c>
      <c r="AU298" s="229">
        <f t="shared" si="293"/>
        <v>0</v>
      </c>
      <c r="AV298" s="229">
        <f t="shared" si="293"/>
        <v>0</v>
      </c>
      <c r="AW298" s="229">
        <f t="shared" si="293"/>
        <v>0</v>
      </c>
      <c r="AX298" s="229">
        <f t="shared" si="293"/>
        <v>0</v>
      </c>
      <c r="AY298" s="229">
        <f t="shared" si="293"/>
        <v>0</v>
      </c>
      <c r="AZ298" s="229">
        <f t="shared" si="293"/>
        <v>0</v>
      </c>
      <c r="BA298" s="229">
        <f t="shared" si="293"/>
        <v>0</v>
      </c>
      <c r="BB298" s="229">
        <f t="shared" si="293"/>
        <v>0</v>
      </c>
      <c r="BC298" s="229">
        <f t="shared" si="293"/>
        <v>0</v>
      </c>
      <c r="BD298" s="229">
        <f t="shared" si="293"/>
        <v>0</v>
      </c>
      <c r="BE298" s="229">
        <f t="shared" si="293"/>
        <v>0</v>
      </c>
      <c r="BF298" s="229">
        <f t="shared" si="293"/>
        <v>0</v>
      </c>
      <c r="BG298" s="229">
        <f t="shared" si="293"/>
        <v>0</v>
      </c>
      <c r="BH298" s="229">
        <f t="shared" si="293"/>
        <v>0</v>
      </c>
      <c r="BI298" s="229">
        <f t="shared" si="293"/>
        <v>0</v>
      </c>
      <c r="BJ298" s="229">
        <f t="shared" si="293"/>
        <v>0</v>
      </c>
      <c r="BK298" s="229">
        <f t="shared" si="293"/>
        <v>0</v>
      </c>
      <c r="BL298" s="229">
        <f t="shared" si="293"/>
        <v>0</v>
      </c>
      <c r="BM298" s="229">
        <f t="shared" si="293"/>
        <v>0</v>
      </c>
      <c r="BN298" s="229">
        <f t="shared" si="293"/>
        <v>0</v>
      </c>
      <c r="BO298" s="229">
        <f t="shared" si="293"/>
        <v>0</v>
      </c>
      <c r="BP298" s="229">
        <f t="shared" si="293"/>
        <v>0</v>
      </c>
      <c r="BQ298" s="229">
        <f t="shared" si="293"/>
        <v>0</v>
      </c>
      <c r="BR298" s="229">
        <f t="shared" si="293"/>
        <v>0</v>
      </c>
      <c r="BS298" s="229">
        <f t="shared" si="293"/>
        <v>0</v>
      </c>
      <c r="BT298" s="229">
        <f t="shared" si="293"/>
        <v>0</v>
      </c>
      <c r="BU298" s="229">
        <f t="shared" si="293"/>
        <v>0</v>
      </c>
      <c r="BV298" s="229">
        <f t="shared" si="293"/>
        <v>0</v>
      </c>
      <c r="BW298" s="229">
        <f t="shared" si="293"/>
        <v>0</v>
      </c>
      <c r="BX298" s="229">
        <f t="shared" si="293"/>
        <v>0</v>
      </c>
      <c r="BY298" s="229">
        <f t="shared" si="293"/>
        <v>0</v>
      </c>
      <c r="BZ298" s="229">
        <f t="shared" si="293"/>
        <v>0</v>
      </c>
    </row>
    <row r="299" spans="1:78" s="310" customFormat="1" x14ac:dyDescent="0.2">
      <c r="A299" s="307" t="str">
        <f t="shared" ref="A299:B299" si="295">A72</f>
        <v>Roll-in 10</v>
      </c>
      <c r="B299" s="307">
        <f t="shared" si="295"/>
        <v>0</v>
      </c>
      <c r="C299" s="7">
        <f t="shared" si="269"/>
        <v>61</v>
      </c>
      <c r="D299" s="165">
        <f t="shared" ref="D299:D310" si="296">D72</f>
        <v>45322</v>
      </c>
      <c r="E299" s="68"/>
      <c r="F299" s="77"/>
      <c r="G299" s="229">
        <f t="shared" si="292"/>
        <v>0</v>
      </c>
      <c r="H299" s="229">
        <f t="shared" si="292"/>
        <v>0</v>
      </c>
      <c r="I299" s="229">
        <f t="shared" si="292"/>
        <v>0</v>
      </c>
      <c r="J299" s="229">
        <f t="shared" si="292"/>
        <v>0</v>
      </c>
      <c r="K299" s="229">
        <f t="shared" si="292"/>
        <v>0</v>
      </c>
      <c r="L299" s="229">
        <f t="shared" si="292"/>
        <v>0</v>
      </c>
      <c r="M299" s="229">
        <f t="shared" si="292"/>
        <v>0</v>
      </c>
      <c r="N299" s="229">
        <f t="shared" si="292"/>
        <v>0</v>
      </c>
      <c r="O299" s="229">
        <f t="shared" si="292"/>
        <v>0</v>
      </c>
      <c r="P299" s="229">
        <f t="shared" si="292"/>
        <v>0</v>
      </c>
      <c r="Q299" s="229">
        <f t="shared" si="292"/>
        <v>0</v>
      </c>
      <c r="R299" s="229">
        <f t="shared" si="292"/>
        <v>0</v>
      </c>
      <c r="S299" s="229">
        <f t="shared" si="292"/>
        <v>0</v>
      </c>
      <c r="T299" s="229">
        <f t="shared" si="292"/>
        <v>0</v>
      </c>
      <c r="U299" s="229">
        <f t="shared" si="292"/>
        <v>0</v>
      </c>
      <c r="V299" s="229">
        <f t="shared" si="292"/>
        <v>0</v>
      </c>
      <c r="W299" s="229">
        <f t="shared" ref="W299:AL310" si="297">IF($D299=W$9,$E299*$G$3/2,IF(AND($C299+$E$3&gt;W$8,W$9&gt;$D299),$E299*$G$3,0))</f>
        <v>0</v>
      </c>
      <c r="X299" s="229">
        <f t="shared" si="297"/>
        <v>0</v>
      </c>
      <c r="Y299" s="229">
        <f t="shared" si="297"/>
        <v>0</v>
      </c>
      <c r="Z299" s="229">
        <f t="shared" si="297"/>
        <v>0</v>
      </c>
      <c r="AA299" s="229">
        <f t="shared" si="297"/>
        <v>0</v>
      </c>
      <c r="AB299" s="229">
        <f t="shared" si="297"/>
        <v>0</v>
      </c>
      <c r="AC299" s="229">
        <f t="shared" si="294"/>
        <v>0</v>
      </c>
      <c r="AD299" s="229">
        <f t="shared" si="294"/>
        <v>0</v>
      </c>
      <c r="AE299" s="229">
        <f t="shared" si="294"/>
        <v>0</v>
      </c>
      <c r="AF299" s="229">
        <f t="shared" si="294"/>
        <v>0</v>
      </c>
      <c r="AG299" s="229">
        <f t="shared" si="294"/>
        <v>0</v>
      </c>
      <c r="AH299" s="229">
        <f t="shared" si="294"/>
        <v>0</v>
      </c>
      <c r="AI299" s="229">
        <f t="shared" si="294"/>
        <v>0</v>
      </c>
      <c r="AJ299" s="229">
        <f t="shared" si="294"/>
        <v>0</v>
      </c>
      <c r="AK299" s="229">
        <f t="shared" si="294"/>
        <v>0</v>
      </c>
      <c r="AL299" s="229">
        <f t="shared" si="294"/>
        <v>0</v>
      </c>
      <c r="AM299" s="229">
        <f t="shared" si="294"/>
        <v>0</v>
      </c>
      <c r="AN299" s="229">
        <f t="shared" si="294"/>
        <v>0</v>
      </c>
      <c r="AO299" s="229">
        <f t="shared" si="293"/>
        <v>0</v>
      </c>
      <c r="AP299" s="229">
        <f t="shared" si="293"/>
        <v>0</v>
      </c>
      <c r="AQ299" s="229">
        <f t="shared" si="293"/>
        <v>0</v>
      </c>
      <c r="AR299" s="229">
        <f t="shared" si="293"/>
        <v>0</v>
      </c>
      <c r="AS299" s="229">
        <f t="shared" si="293"/>
        <v>0</v>
      </c>
      <c r="AT299" s="229">
        <f t="shared" si="293"/>
        <v>0</v>
      </c>
      <c r="AU299" s="229">
        <f t="shared" si="293"/>
        <v>0</v>
      </c>
      <c r="AV299" s="229">
        <f t="shared" si="293"/>
        <v>0</v>
      </c>
      <c r="AW299" s="229">
        <f t="shared" si="293"/>
        <v>0</v>
      </c>
      <c r="AX299" s="229">
        <f t="shared" si="293"/>
        <v>0</v>
      </c>
      <c r="AY299" s="229">
        <f t="shared" si="293"/>
        <v>0</v>
      </c>
      <c r="AZ299" s="229">
        <f t="shared" si="293"/>
        <v>0</v>
      </c>
      <c r="BA299" s="229">
        <f t="shared" si="293"/>
        <v>0</v>
      </c>
      <c r="BB299" s="229">
        <f t="shared" si="293"/>
        <v>0</v>
      </c>
      <c r="BC299" s="229">
        <f t="shared" si="293"/>
        <v>0</v>
      </c>
      <c r="BD299" s="229">
        <f t="shared" si="293"/>
        <v>0</v>
      </c>
      <c r="BE299" s="229">
        <f t="shared" si="293"/>
        <v>0</v>
      </c>
      <c r="BF299" s="229">
        <f t="shared" si="293"/>
        <v>0</v>
      </c>
      <c r="BG299" s="229">
        <f t="shared" si="293"/>
        <v>0</v>
      </c>
      <c r="BH299" s="229">
        <f t="shared" si="293"/>
        <v>0</v>
      </c>
      <c r="BI299" s="229">
        <f t="shared" si="293"/>
        <v>0</v>
      </c>
      <c r="BJ299" s="229">
        <f t="shared" si="293"/>
        <v>0</v>
      </c>
      <c r="BK299" s="229">
        <f t="shared" si="293"/>
        <v>0</v>
      </c>
      <c r="BL299" s="229">
        <f t="shared" si="293"/>
        <v>0</v>
      </c>
      <c r="BM299" s="229">
        <f t="shared" si="293"/>
        <v>0</v>
      </c>
      <c r="BN299" s="229">
        <f t="shared" si="293"/>
        <v>0</v>
      </c>
      <c r="BO299" s="229">
        <f t="shared" si="293"/>
        <v>0</v>
      </c>
      <c r="BP299" s="229">
        <f t="shared" si="293"/>
        <v>0</v>
      </c>
      <c r="BQ299" s="229">
        <f t="shared" si="293"/>
        <v>0</v>
      </c>
      <c r="BR299" s="229">
        <f t="shared" si="293"/>
        <v>0</v>
      </c>
      <c r="BS299" s="229">
        <f t="shared" si="293"/>
        <v>0</v>
      </c>
      <c r="BT299" s="229">
        <f t="shared" si="293"/>
        <v>0</v>
      </c>
      <c r="BU299" s="229">
        <f t="shared" si="293"/>
        <v>0</v>
      </c>
      <c r="BV299" s="229">
        <f t="shared" si="293"/>
        <v>0</v>
      </c>
      <c r="BW299" s="229">
        <f t="shared" si="293"/>
        <v>0</v>
      </c>
      <c r="BX299" s="229">
        <f t="shared" si="293"/>
        <v>0</v>
      </c>
      <c r="BY299" s="229">
        <f t="shared" si="293"/>
        <v>0</v>
      </c>
      <c r="BZ299" s="229">
        <f t="shared" si="293"/>
        <v>0</v>
      </c>
    </row>
    <row r="300" spans="1:78" s="310" customFormat="1" x14ac:dyDescent="0.2">
      <c r="A300" s="307" t="str">
        <f t="shared" ref="A300:B300" si="298">A73</f>
        <v>Roll-in 10</v>
      </c>
      <c r="B300" s="307">
        <f t="shared" si="298"/>
        <v>0</v>
      </c>
      <c r="C300" s="7">
        <f t="shared" si="269"/>
        <v>62</v>
      </c>
      <c r="D300" s="165">
        <f t="shared" si="296"/>
        <v>45351</v>
      </c>
      <c r="E300" s="68"/>
      <c r="F300" s="77"/>
      <c r="G300" s="229">
        <f t="shared" si="292"/>
        <v>0</v>
      </c>
      <c r="H300" s="229">
        <f t="shared" si="292"/>
        <v>0</v>
      </c>
      <c r="I300" s="229">
        <f t="shared" si="292"/>
        <v>0</v>
      </c>
      <c r="J300" s="229">
        <f t="shared" si="292"/>
        <v>0</v>
      </c>
      <c r="K300" s="229">
        <f t="shared" si="292"/>
        <v>0</v>
      </c>
      <c r="L300" s="229">
        <f t="shared" si="292"/>
        <v>0</v>
      </c>
      <c r="M300" s="229">
        <f t="shared" si="292"/>
        <v>0</v>
      </c>
      <c r="N300" s="229">
        <f t="shared" si="292"/>
        <v>0</v>
      </c>
      <c r="O300" s="229">
        <f t="shared" si="292"/>
        <v>0</v>
      </c>
      <c r="P300" s="229">
        <f t="shared" si="292"/>
        <v>0</v>
      </c>
      <c r="Q300" s="229">
        <f t="shared" si="292"/>
        <v>0</v>
      </c>
      <c r="R300" s="229">
        <f t="shared" si="292"/>
        <v>0</v>
      </c>
      <c r="S300" s="229">
        <f t="shared" si="292"/>
        <v>0</v>
      </c>
      <c r="T300" s="229">
        <f t="shared" si="292"/>
        <v>0</v>
      </c>
      <c r="U300" s="229">
        <f t="shared" si="292"/>
        <v>0</v>
      </c>
      <c r="V300" s="229">
        <f t="shared" si="292"/>
        <v>0</v>
      </c>
      <c r="W300" s="229">
        <f t="shared" si="297"/>
        <v>0</v>
      </c>
      <c r="X300" s="229">
        <f t="shared" si="297"/>
        <v>0</v>
      </c>
      <c r="Y300" s="229">
        <f t="shared" si="297"/>
        <v>0</v>
      </c>
      <c r="Z300" s="229">
        <f t="shared" si="297"/>
        <v>0</v>
      </c>
      <c r="AA300" s="229">
        <f t="shared" si="297"/>
        <v>0</v>
      </c>
      <c r="AB300" s="229">
        <f t="shared" si="297"/>
        <v>0</v>
      </c>
      <c r="AC300" s="229">
        <f t="shared" si="294"/>
        <v>0</v>
      </c>
      <c r="AD300" s="229">
        <f t="shared" si="294"/>
        <v>0</v>
      </c>
      <c r="AE300" s="229">
        <f t="shared" si="294"/>
        <v>0</v>
      </c>
      <c r="AF300" s="229">
        <f t="shared" si="294"/>
        <v>0</v>
      </c>
      <c r="AG300" s="229">
        <f t="shared" si="294"/>
        <v>0</v>
      </c>
      <c r="AH300" s="229">
        <f t="shared" si="294"/>
        <v>0</v>
      </c>
      <c r="AI300" s="229">
        <f t="shared" si="294"/>
        <v>0</v>
      </c>
      <c r="AJ300" s="229">
        <f t="shared" si="294"/>
        <v>0</v>
      </c>
      <c r="AK300" s="229">
        <f t="shared" si="294"/>
        <v>0</v>
      </c>
      <c r="AL300" s="229">
        <f t="shared" si="294"/>
        <v>0</v>
      </c>
      <c r="AM300" s="229">
        <f t="shared" si="294"/>
        <v>0</v>
      </c>
      <c r="AN300" s="229">
        <f t="shared" si="294"/>
        <v>0</v>
      </c>
      <c r="AO300" s="229">
        <f t="shared" si="293"/>
        <v>0</v>
      </c>
      <c r="AP300" s="229">
        <f t="shared" si="293"/>
        <v>0</v>
      </c>
      <c r="AQ300" s="229">
        <f t="shared" si="293"/>
        <v>0</v>
      </c>
      <c r="AR300" s="229">
        <f t="shared" si="293"/>
        <v>0</v>
      </c>
      <c r="AS300" s="229">
        <f t="shared" si="293"/>
        <v>0</v>
      </c>
      <c r="AT300" s="229">
        <f t="shared" si="293"/>
        <v>0</v>
      </c>
      <c r="AU300" s="229">
        <f t="shared" si="293"/>
        <v>0</v>
      </c>
      <c r="AV300" s="229">
        <f t="shared" si="293"/>
        <v>0</v>
      </c>
      <c r="AW300" s="229">
        <f t="shared" si="293"/>
        <v>0</v>
      </c>
      <c r="AX300" s="229">
        <f t="shared" si="293"/>
        <v>0</v>
      </c>
      <c r="AY300" s="229">
        <f t="shared" si="293"/>
        <v>0</v>
      </c>
      <c r="AZ300" s="229">
        <f t="shared" si="293"/>
        <v>0</v>
      </c>
      <c r="BA300" s="229">
        <f t="shared" si="293"/>
        <v>0</v>
      </c>
      <c r="BB300" s="229">
        <f t="shared" si="293"/>
        <v>0</v>
      </c>
      <c r="BC300" s="229">
        <f t="shared" si="293"/>
        <v>0</v>
      </c>
      <c r="BD300" s="229">
        <f t="shared" si="293"/>
        <v>0</v>
      </c>
      <c r="BE300" s="229">
        <f t="shared" si="293"/>
        <v>0</v>
      </c>
      <c r="BF300" s="229">
        <f t="shared" si="293"/>
        <v>0</v>
      </c>
      <c r="BG300" s="229">
        <f t="shared" si="293"/>
        <v>0</v>
      </c>
      <c r="BH300" s="229">
        <f t="shared" si="293"/>
        <v>0</v>
      </c>
      <c r="BI300" s="229">
        <f t="shared" si="293"/>
        <v>0</v>
      </c>
      <c r="BJ300" s="229">
        <f t="shared" si="293"/>
        <v>0</v>
      </c>
      <c r="BK300" s="229">
        <f t="shared" si="293"/>
        <v>0</v>
      </c>
      <c r="BL300" s="229">
        <f t="shared" si="293"/>
        <v>0</v>
      </c>
      <c r="BM300" s="229">
        <f t="shared" si="293"/>
        <v>0</v>
      </c>
      <c r="BN300" s="229">
        <f t="shared" si="293"/>
        <v>0</v>
      </c>
      <c r="BO300" s="229">
        <f t="shared" si="293"/>
        <v>0</v>
      </c>
      <c r="BP300" s="229">
        <f t="shared" si="293"/>
        <v>0</v>
      </c>
      <c r="BQ300" s="229">
        <f t="shared" si="293"/>
        <v>0</v>
      </c>
      <c r="BR300" s="229">
        <f t="shared" si="293"/>
        <v>0</v>
      </c>
      <c r="BS300" s="229">
        <f t="shared" si="293"/>
        <v>0</v>
      </c>
      <c r="BT300" s="229">
        <f t="shared" si="293"/>
        <v>0</v>
      </c>
      <c r="BU300" s="229">
        <f t="shared" si="293"/>
        <v>0</v>
      </c>
      <c r="BV300" s="229">
        <f t="shared" si="293"/>
        <v>0</v>
      </c>
      <c r="BW300" s="229">
        <f t="shared" si="293"/>
        <v>0</v>
      </c>
      <c r="BX300" s="229">
        <f t="shared" si="293"/>
        <v>0</v>
      </c>
      <c r="BY300" s="229">
        <f t="shared" si="293"/>
        <v>0</v>
      </c>
      <c r="BZ300" s="229">
        <f t="shared" si="293"/>
        <v>0</v>
      </c>
    </row>
    <row r="301" spans="1:78" s="310" customFormat="1" x14ac:dyDescent="0.2">
      <c r="A301" s="307" t="str">
        <f t="shared" ref="A301:B301" si="299">A74</f>
        <v>Roll-in 10</v>
      </c>
      <c r="B301" s="307">
        <f t="shared" si="299"/>
        <v>0</v>
      </c>
      <c r="C301" s="7">
        <f t="shared" si="269"/>
        <v>63</v>
      </c>
      <c r="D301" s="165">
        <f t="shared" si="296"/>
        <v>45382</v>
      </c>
      <c r="E301" s="68"/>
      <c r="F301" s="77"/>
      <c r="G301" s="229">
        <f t="shared" si="292"/>
        <v>0</v>
      </c>
      <c r="H301" s="229">
        <f t="shared" si="292"/>
        <v>0</v>
      </c>
      <c r="I301" s="229">
        <f t="shared" si="292"/>
        <v>0</v>
      </c>
      <c r="J301" s="229">
        <f t="shared" si="292"/>
        <v>0</v>
      </c>
      <c r="K301" s="229">
        <f t="shared" si="292"/>
        <v>0</v>
      </c>
      <c r="L301" s="229">
        <f t="shared" si="292"/>
        <v>0</v>
      </c>
      <c r="M301" s="229">
        <f t="shared" si="292"/>
        <v>0</v>
      </c>
      <c r="N301" s="229">
        <f t="shared" si="292"/>
        <v>0</v>
      </c>
      <c r="O301" s="229">
        <f t="shared" si="292"/>
        <v>0</v>
      </c>
      <c r="P301" s="229">
        <f t="shared" si="292"/>
        <v>0</v>
      </c>
      <c r="Q301" s="229">
        <f t="shared" si="292"/>
        <v>0</v>
      </c>
      <c r="R301" s="229">
        <f t="shared" si="292"/>
        <v>0</v>
      </c>
      <c r="S301" s="229">
        <f t="shared" si="292"/>
        <v>0</v>
      </c>
      <c r="T301" s="229">
        <f t="shared" si="292"/>
        <v>0</v>
      </c>
      <c r="U301" s="229">
        <f t="shared" si="292"/>
        <v>0</v>
      </c>
      <c r="V301" s="229">
        <f t="shared" si="292"/>
        <v>0</v>
      </c>
      <c r="W301" s="229">
        <f t="shared" si="297"/>
        <v>0</v>
      </c>
      <c r="X301" s="229">
        <f t="shared" si="297"/>
        <v>0</v>
      </c>
      <c r="Y301" s="229">
        <f t="shared" si="297"/>
        <v>0</v>
      </c>
      <c r="Z301" s="229">
        <f t="shared" si="297"/>
        <v>0</v>
      </c>
      <c r="AA301" s="229">
        <f t="shared" si="297"/>
        <v>0</v>
      </c>
      <c r="AB301" s="229">
        <f t="shared" si="297"/>
        <v>0</v>
      </c>
      <c r="AC301" s="229">
        <f t="shared" si="294"/>
        <v>0</v>
      </c>
      <c r="AD301" s="229">
        <f t="shared" si="294"/>
        <v>0</v>
      </c>
      <c r="AE301" s="229">
        <f t="shared" si="294"/>
        <v>0</v>
      </c>
      <c r="AF301" s="229">
        <f t="shared" si="294"/>
        <v>0</v>
      </c>
      <c r="AG301" s="229">
        <f t="shared" si="294"/>
        <v>0</v>
      </c>
      <c r="AH301" s="229">
        <f t="shared" si="294"/>
        <v>0</v>
      </c>
      <c r="AI301" s="229">
        <f t="shared" si="294"/>
        <v>0</v>
      </c>
      <c r="AJ301" s="229">
        <f t="shared" si="294"/>
        <v>0</v>
      </c>
      <c r="AK301" s="229">
        <f t="shared" si="294"/>
        <v>0</v>
      </c>
      <c r="AL301" s="229">
        <f t="shared" si="294"/>
        <v>0</v>
      </c>
      <c r="AM301" s="229">
        <f t="shared" si="294"/>
        <v>0</v>
      </c>
      <c r="AN301" s="229">
        <f t="shared" si="294"/>
        <v>0</v>
      </c>
      <c r="AO301" s="229">
        <f t="shared" si="293"/>
        <v>0</v>
      </c>
      <c r="AP301" s="229">
        <f t="shared" si="293"/>
        <v>0</v>
      </c>
      <c r="AQ301" s="229">
        <f t="shared" si="293"/>
        <v>0</v>
      </c>
      <c r="AR301" s="229">
        <f t="shared" si="293"/>
        <v>0</v>
      </c>
      <c r="AS301" s="229">
        <f t="shared" si="293"/>
        <v>0</v>
      </c>
      <c r="AT301" s="229">
        <f t="shared" si="293"/>
        <v>0</v>
      </c>
      <c r="AU301" s="229">
        <f t="shared" si="293"/>
        <v>0</v>
      </c>
      <c r="AV301" s="229">
        <f t="shared" si="293"/>
        <v>0</v>
      </c>
      <c r="AW301" s="229">
        <f t="shared" si="293"/>
        <v>0</v>
      </c>
      <c r="AX301" s="229">
        <f t="shared" si="293"/>
        <v>0</v>
      </c>
      <c r="AY301" s="229">
        <f t="shared" si="293"/>
        <v>0</v>
      </c>
      <c r="AZ301" s="229">
        <f t="shared" si="293"/>
        <v>0</v>
      </c>
      <c r="BA301" s="229">
        <f t="shared" si="293"/>
        <v>0</v>
      </c>
      <c r="BB301" s="229">
        <f t="shared" si="293"/>
        <v>0</v>
      </c>
      <c r="BC301" s="229">
        <f t="shared" si="293"/>
        <v>0</v>
      </c>
      <c r="BD301" s="229">
        <f t="shared" si="293"/>
        <v>0</v>
      </c>
      <c r="BE301" s="229">
        <f t="shared" si="293"/>
        <v>0</v>
      </c>
      <c r="BF301" s="229">
        <f t="shared" si="293"/>
        <v>0</v>
      </c>
      <c r="BG301" s="229">
        <f t="shared" si="293"/>
        <v>0</v>
      </c>
      <c r="BH301" s="229">
        <f t="shared" si="293"/>
        <v>0</v>
      </c>
      <c r="BI301" s="229">
        <f t="shared" si="293"/>
        <v>0</v>
      </c>
      <c r="BJ301" s="229">
        <f t="shared" si="293"/>
        <v>0</v>
      </c>
      <c r="BK301" s="229">
        <f t="shared" si="293"/>
        <v>0</v>
      </c>
      <c r="BL301" s="229">
        <f t="shared" si="293"/>
        <v>0</v>
      </c>
      <c r="BM301" s="229">
        <f t="shared" si="293"/>
        <v>0</v>
      </c>
      <c r="BN301" s="229">
        <f t="shared" si="293"/>
        <v>0</v>
      </c>
      <c r="BO301" s="229">
        <f t="shared" si="293"/>
        <v>0</v>
      </c>
      <c r="BP301" s="229">
        <f t="shared" si="293"/>
        <v>0</v>
      </c>
      <c r="BQ301" s="229">
        <f t="shared" si="293"/>
        <v>0</v>
      </c>
      <c r="BR301" s="229">
        <f t="shared" si="293"/>
        <v>0</v>
      </c>
      <c r="BS301" s="229">
        <f t="shared" si="293"/>
        <v>0</v>
      </c>
      <c r="BT301" s="229">
        <f t="shared" si="293"/>
        <v>0</v>
      </c>
      <c r="BU301" s="229">
        <f t="shared" si="293"/>
        <v>0</v>
      </c>
      <c r="BV301" s="229">
        <f t="shared" si="293"/>
        <v>0</v>
      </c>
      <c r="BW301" s="229">
        <f t="shared" si="293"/>
        <v>0</v>
      </c>
      <c r="BX301" s="229">
        <f t="shared" si="293"/>
        <v>0</v>
      </c>
      <c r="BY301" s="229">
        <f t="shared" si="293"/>
        <v>0</v>
      </c>
      <c r="BZ301" s="229">
        <f t="shared" si="293"/>
        <v>0</v>
      </c>
    </row>
    <row r="302" spans="1:78" s="310" customFormat="1" x14ac:dyDescent="0.2">
      <c r="A302" s="307" t="str">
        <f t="shared" ref="A302:B302" si="300">A75</f>
        <v>Roll-in 10</v>
      </c>
      <c r="B302" s="307">
        <f t="shared" si="300"/>
        <v>0</v>
      </c>
      <c r="C302" s="7">
        <f t="shared" si="269"/>
        <v>64</v>
      </c>
      <c r="D302" s="165">
        <f t="shared" si="296"/>
        <v>45412</v>
      </c>
      <c r="E302" s="68"/>
      <c r="F302" s="77"/>
      <c r="G302" s="229">
        <f t="shared" si="292"/>
        <v>0</v>
      </c>
      <c r="H302" s="229">
        <f t="shared" si="292"/>
        <v>0</v>
      </c>
      <c r="I302" s="229">
        <f t="shared" si="292"/>
        <v>0</v>
      </c>
      <c r="J302" s="229">
        <f t="shared" si="292"/>
        <v>0</v>
      </c>
      <c r="K302" s="229">
        <f t="shared" si="292"/>
        <v>0</v>
      </c>
      <c r="L302" s="229">
        <f t="shared" si="292"/>
        <v>0</v>
      </c>
      <c r="M302" s="229">
        <f t="shared" si="292"/>
        <v>0</v>
      </c>
      <c r="N302" s="229">
        <f t="shared" si="292"/>
        <v>0</v>
      </c>
      <c r="O302" s="229">
        <f t="shared" si="292"/>
        <v>0</v>
      </c>
      <c r="P302" s="229">
        <f t="shared" si="292"/>
        <v>0</v>
      </c>
      <c r="Q302" s="229">
        <f t="shared" si="292"/>
        <v>0</v>
      </c>
      <c r="R302" s="229">
        <f t="shared" si="292"/>
        <v>0</v>
      </c>
      <c r="S302" s="229">
        <f t="shared" si="292"/>
        <v>0</v>
      </c>
      <c r="T302" s="229">
        <f t="shared" si="292"/>
        <v>0</v>
      </c>
      <c r="U302" s="229">
        <f t="shared" si="292"/>
        <v>0</v>
      </c>
      <c r="V302" s="229">
        <f t="shared" si="292"/>
        <v>0</v>
      </c>
      <c r="W302" s="229">
        <f t="shared" si="297"/>
        <v>0</v>
      </c>
      <c r="X302" s="229">
        <f t="shared" si="297"/>
        <v>0</v>
      </c>
      <c r="Y302" s="229">
        <f t="shared" si="297"/>
        <v>0</v>
      </c>
      <c r="Z302" s="229">
        <f t="shared" si="297"/>
        <v>0</v>
      </c>
      <c r="AA302" s="229">
        <f t="shared" si="297"/>
        <v>0</v>
      </c>
      <c r="AB302" s="229">
        <f t="shared" si="297"/>
        <v>0</v>
      </c>
      <c r="AC302" s="229">
        <f t="shared" si="294"/>
        <v>0</v>
      </c>
      <c r="AD302" s="229">
        <f t="shared" si="294"/>
        <v>0</v>
      </c>
      <c r="AE302" s="229">
        <f t="shared" si="294"/>
        <v>0</v>
      </c>
      <c r="AF302" s="229">
        <f t="shared" si="294"/>
        <v>0</v>
      </c>
      <c r="AG302" s="229">
        <f t="shared" si="294"/>
        <v>0</v>
      </c>
      <c r="AH302" s="229">
        <f t="shared" si="294"/>
        <v>0</v>
      </c>
      <c r="AI302" s="229">
        <f t="shared" si="294"/>
        <v>0</v>
      </c>
      <c r="AJ302" s="229">
        <f t="shared" si="294"/>
        <v>0</v>
      </c>
      <c r="AK302" s="229">
        <f t="shared" si="294"/>
        <v>0</v>
      </c>
      <c r="AL302" s="229">
        <f t="shared" si="294"/>
        <v>0</v>
      </c>
      <c r="AM302" s="229">
        <f t="shared" si="294"/>
        <v>0</v>
      </c>
      <c r="AN302" s="229">
        <f t="shared" si="294"/>
        <v>0</v>
      </c>
      <c r="AO302" s="229">
        <f t="shared" si="293"/>
        <v>0</v>
      </c>
      <c r="AP302" s="229">
        <f t="shared" si="293"/>
        <v>0</v>
      </c>
      <c r="AQ302" s="229">
        <f t="shared" si="293"/>
        <v>0</v>
      </c>
      <c r="AR302" s="229">
        <f t="shared" si="293"/>
        <v>0</v>
      </c>
      <c r="AS302" s="229">
        <f t="shared" si="293"/>
        <v>0</v>
      </c>
      <c r="AT302" s="229">
        <f t="shared" si="293"/>
        <v>0</v>
      </c>
      <c r="AU302" s="229">
        <f t="shared" si="293"/>
        <v>0</v>
      </c>
      <c r="AV302" s="229">
        <f t="shared" si="293"/>
        <v>0</v>
      </c>
      <c r="AW302" s="229">
        <f t="shared" si="293"/>
        <v>0</v>
      </c>
      <c r="AX302" s="229">
        <f t="shared" si="293"/>
        <v>0</v>
      </c>
      <c r="AY302" s="229">
        <f t="shared" si="293"/>
        <v>0</v>
      </c>
      <c r="AZ302" s="229">
        <f t="shared" si="293"/>
        <v>0</v>
      </c>
      <c r="BA302" s="229">
        <f t="shared" si="293"/>
        <v>0</v>
      </c>
      <c r="BB302" s="229">
        <f t="shared" si="293"/>
        <v>0</v>
      </c>
      <c r="BC302" s="229">
        <f t="shared" si="293"/>
        <v>0</v>
      </c>
      <c r="BD302" s="229">
        <f t="shared" si="293"/>
        <v>0</v>
      </c>
      <c r="BE302" s="229">
        <f t="shared" si="293"/>
        <v>0</v>
      </c>
      <c r="BF302" s="229">
        <f t="shared" si="293"/>
        <v>0</v>
      </c>
      <c r="BG302" s="229">
        <f t="shared" si="293"/>
        <v>0</v>
      </c>
      <c r="BH302" s="229">
        <f t="shared" si="293"/>
        <v>0</v>
      </c>
      <c r="BI302" s="229">
        <f t="shared" si="293"/>
        <v>0</v>
      </c>
      <c r="BJ302" s="229">
        <f t="shared" si="293"/>
        <v>0</v>
      </c>
      <c r="BK302" s="229">
        <f t="shared" si="293"/>
        <v>0</v>
      </c>
      <c r="BL302" s="229">
        <f t="shared" si="293"/>
        <v>0</v>
      </c>
      <c r="BM302" s="229">
        <f t="shared" si="293"/>
        <v>0</v>
      </c>
      <c r="BN302" s="229">
        <f t="shared" si="293"/>
        <v>0</v>
      </c>
      <c r="BO302" s="229">
        <f t="shared" si="293"/>
        <v>0</v>
      </c>
      <c r="BP302" s="229">
        <f t="shared" si="293"/>
        <v>0</v>
      </c>
      <c r="BQ302" s="229">
        <f t="shared" si="293"/>
        <v>0</v>
      </c>
      <c r="BR302" s="229">
        <f t="shared" si="293"/>
        <v>0</v>
      </c>
      <c r="BS302" s="229">
        <f t="shared" si="293"/>
        <v>0</v>
      </c>
      <c r="BT302" s="229">
        <f t="shared" si="293"/>
        <v>0</v>
      </c>
      <c r="BU302" s="229">
        <f t="shared" si="293"/>
        <v>0</v>
      </c>
      <c r="BV302" s="229">
        <f t="shared" si="293"/>
        <v>0</v>
      </c>
      <c r="BW302" s="229">
        <f t="shared" si="293"/>
        <v>0</v>
      </c>
      <c r="BX302" s="229">
        <f t="shared" si="293"/>
        <v>0</v>
      </c>
      <c r="BY302" s="229">
        <f t="shared" si="293"/>
        <v>0</v>
      </c>
      <c r="BZ302" s="229">
        <f t="shared" si="293"/>
        <v>0</v>
      </c>
    </row>
    <row r="303" spans="1:78" s="310" customFormat="1" x14ac:dyDescent="0.2">
      <c r="A303" s="307" t="str">
        <f t="shared" ref="A303:B303" si="301">A76</f>
        <v>Roll-in 10</v>
      </c>
      <c r="B303" s="307">
        <f t="shared" si="301"/>
        <v>0</v>
      </c>
      <c r="C303" s="7">
        <f t="shared" si="269"/>
        <v>65</v>
      </c>
      <c r="D303" s="165">
        <f t="shared" si="296"/>
        <v>45443</v>
      </c>
      <c r="E303" s="68"/>
      <c r="F303" s="77"/>
      <c r="G303" s="229">
        <f t="shared" si="292"/>
        <v>0</v>
      </c>
      <c r="H303" s="229">
        <f t="shared" si="292"/>
        <v>0</v>
      </c>
      <c r="I303" s="229">
        <f t="shared" si="292"/>
        <v>0</v>
      </c>
      <c r="J303" s="229">
        <f t="shared" si="292"/>
        <v>0</v>
      </c>
      <c r="K303" s="229">
        <f t="shared" si="292"/>
        <v>0</v>
      </c>
      <c r="L303" s="229">
        <f t="shared" si="292"/>
        <v>0</v>
      </c>
      <c r="M303" s="229">
        <f t="shared" si="292"/>
        <v>0</v>
      </c>
      <c r="N303" s="229">
        <f t="shared" si="292"/>
        <v>0</v>
      </c>
      <c r="O303" s="229">
        <f t="shared" si="292"/>
        <v>0</v>
      </c>
      <c r="P303" s="229">
        <f t="shared" si="292"/>
        <v>0</v>
      </c>
      <c r="Q303" s="229">
        <f t="shared" si="292"/>
        <v>0</v>
      </c>
      <c r="R303" s="229">
        <f t="shared" si="292"/>
        <v>0</v>
      </c>
      <c r="S303" s="229">
        <f t="shared" si="292"/>
        <v>0</v>
      </c>
      <c r="T303" s="229">
        <f t="shared" si="292"/>
        <v>0</v>
      </c>
      <c r="U303" s="229">
        <f t="shared" si="292"/>
        <v>0</v>
      </c>
      <c r="V303" s="229">
        <f t="shared" si="292"/>
        <v>0</v>
      </c>
      <c r="W303" s="229">
        <f t="shared" si="297"/>
        <v>0</v>
      </c>
      <c r="X303" s="229">
        <f t="shared" si="297"/>
        <v>0</v>
      </c>
      <c r="Y303" s="229">
        <f t="shared" si="297"/>
        <v>0</v>
      </c>
      <c r="Z303" s="229">
        <f t="shared" si="297"/>
        <v>0</v>
      </c>
      <c r="AA303" s="229">
        <f t="shared" si="297"/>
        <v>0</v>
      </c>
      <c r="AB303" s="229">
        <f t="shared" si="297"/>
        <v>0</v>
      </c>
      <c r="AC303" s="229">
        <f t="shared" si="294"/>
        <v>0</v>
      </c>
      <c r="AD303" s="229">
        <f t="shared" si="294"/>
        <v>0</v>
      </c>
      <c r="AE303" s="229">
        <f t="shared" si="294"/>
        <v>0</v>
      </c>
      <c r="AF303" s="229">
        <f t="shared" si="294"/>
        <v>0</v>
      </c>
      <c r="AG303" s="229">
        <f t="shared" si="294"/>
        <v>0</v>
      </c>
      <c r="AH303" s="229">
        <f t="shared" si="294"/>
        <v>0</v>
      </c>
      <c r="AI303" s="229">
        <f t="shared" si="294"/>
        <v>0</v>
      </c>
      <c r="AJ303" s="229">
        <f t="shared" si="294"/>
        <v>0</v>
      </c>
      <c r="AK303" s="229">
        <f t="shared" si="294"/>
        <v>0</v>
      </c>
      <c r="AL303" s="229">
        <f t="shared" si="294"/>
        <v>0</v>
      </c>
      <c r="AM303" s="229">
        <f t="shared" si="294"/>
        <v>0</v>
      </c>
      <c r="AN303" s="229">
        <f t="shared" si="294"/>
        <v>0</v>
      </c>
      <c r="AO303" s="229">
        <f t="shared" si="293"/>
        <v>0</v>
      </c>
      <c r="AP303" s="229">
        <f t="shared" si="293"/>
        <v>0</v>
      </c>
      <c r="AQ303" s="229">
        <f t="shared" si="293"/>
        <v>0</v>
      </c>
      <c r="AR303" s="229">
        <f t="shared" si="293"/>
        <v>0</v>
      </c>
      <c r="AS303" s="229">
        <f t="shared" si="293"/>
        <v>0</v>
      </c>
      <c r="AT303" s="229">
        <f t="shared" si="293"/>
        <v>0</v>
      </c>
      <c r="AU303" s="229">
        <f t="shared" si="293"/>
        <v>0</v>
      </c>
      <c r="AV303" s="229">
        <f t="shared" si="293"/>
        <v>0</v>
      </c>
      <c r="AW303" s="229">
        <f t="shared" si="293"/>
        <v>0</v>
      </c>
      <c r="AX303" s="229">
        <f t="shared" si="293"/>
        <v>0</v>
      </c>
      <c r="AY303" s="229">
        <f t="shared" si="293"/>
        <v>0</v>
      </c>
      <c r="AZ303" s="229">
        <f t="shared" si="293"/>
        <v>0</v>
      </c>
      <c r="BA303" s="229">
        <f t="shared" si="293"/>
        <v>0</v>
      </c>
      <c r="BB303" s="229">
        <f t="shared" si="293"/>
        <v>0</v>
      </c>
      <c r="BC303" s="229">
        <f t="shared" si="293"/>
        <v>0</v>
      </c>
      <c r="BD303" s="229">
        <f t="shared" si="293"/>
        <v>0</v>
      </c>
      <c r="BE303" s="229">
        <f t="shared" ref="AO303:BZ310" si="302">IF($D303=BE$9,$E303*$G$3/2,IF(AND($C303+$E$3&gt;BE$8,BE$9&gt;$D303),$E303*$G$3,0))</f>
        <v>0</v>
      </c>
      <c r="BF303" s="229">
        <f t="shared" si="302"/>
        <v>0</v>
      </c>
      <c r="BG303" s="229">
        <f t="shared" si="302"/>
        <v>0</v>
      </c>
      <c r="BH303" s="229">
        <f t="shared" si="302"/>
        <v>0</v>
      </c>
      <c r="BI303" s="229">
        <f t="shared" si="302"/>
        <v>0</v>
      </c>
      <c r="BJ303" s="229">
        <f t="shared" si="302"/>
        <v>0</v>
      </c>
      <c r="BK303" s="229">
        <f t="shared" si="302"/>
        <v>0</v>
      </c>
      <c r="BL303" s="229">
        <f t="shared" si="302"/>
        <v>0</v>
      </c>
      <c r="BM303" s="229">
        <f t="shared" si="302"/>
        <v>0</v>
      </c>
      <c r="BN303" s="229">
        <f t="shared" si="302"/>
        <v>0</v>
      </c>
      <c r="BO303" s="229">
        <f t="shared" si="302"/>
        <v>0</v>
      </c>
      <c r="BP303" s="229">
        <f t="shared" si="302"/>
        <v>0</v>
      </c>
      <c r="BQ303" s="229">
        <f t="shared" si="302"/>
        <v>0</v>
      </c>
      <c r="BR303" s="229">
        <f t="shared" si="302"/>
        <v>0</v>
      </c>
      <c r="BS303" s="229">
        <f t="shared" si="302"/>
        <v>0</v>
      </c>
      <c r="BT303" s="229">
        <f t="shared" si="302"/>
        <v>0</v>
      </c>
      <c r="BU303" s="229">
        <f t="shared" si="302"/>
        <v>0</v>
      </c>
      <c r="BV303" s="229">
        <f t="shared" si="302"/>
        <v>0</v>
      </c>
      <c r="BW303" s="229">
        <f t="shared" si="302"/>
        <v>0</v>
      </c>
      <c r="BX303" s="229">
        <f t="shared" si="302"/>
        <v>0</v>
      </c>
      <c r="BY303" s="229">
        <f t="shared" si="302"/>
        <v>0</v>
      </c>
      <c r="BZ303" s="229">
        <f t="shared" si="302"/>
        <v>0</v>
      </c>
    </row>
    <row r="304" spans="1:78" s="310" customFormat="1" x14ac:dyDescent="0.2">
      <c r="A304" s="307" t="str">
        <f t="shared" ref="A304:B304" si="303">A77</f>
        <v>Roll-in 10</v>
      </c>
      <c r="B304" s="307">
        <f t="shared" si="303"/>
        <v>0</v>
      </c>
      <c r="C304" s="7">
        <f t="shared" si="269"/>
        <v>66</v>
      </c>
      <c r="D304" s="165">
        <f t="shared" si="296"/>
        <v>45473</v>
      </c>
      <c r="E304" s="68"/>
      <c r="F304" s="77"/>
      <c r="G304" s="229">
        <f t="shared" si="292"/>
        <v>0</v>
      </c>
      <c r="H304" s="229">
        <f t="shared" si="292"/>
        <v>0</v>
      </c>
      <c r="I304" s="229">
        <f t="shared" si="292"/>
        <v>0</v>
      </c>
      <c r="J304" s="229">
        <f t="shared" si="292"/>
        <v>0</v>
      </c>
      <c r="K304" s="229">
        <f t="shared" si="292"/>
        <v>0</v>
      </c>
      <c r="L304" s="229">
        <f t="shared" si="292"/>
        <v>0</v>
      </c>
      <c r="M304" s="229">
        <f t="shared" si="292"/>
        <v>0</v>
      </c>
      <c r="N304" s="229">
        <f t="shared" si="292"/>
        <v>0</v>
      </c>
      <c r="O304" s="229">
        <f t="shared" si="292"/>
        <v>0</v>
      </c>
      <c r="P304" s="229">
        <f t="shared" si="292"/>
        <v>0</v>
      </c>
      <c r="Q304" s="229">
        <f t="shared" si="292"/>
        <v>0</v>
      </c>
      <c r="R304" s="229">
        <f t="shared" si="292"/>
        <v>0</v>
      </c>
      <c r="S304" s="229">
        <f t="shared" si="292"/>
        <v>0</v>
      </c>
      <c r="T304" s="229">
        <f t="shared" si="292"/>
        <v>0</v>
      </c>
      <c r="U304" s="229">
        <f t="shared" si="292"/>
        <v>0</v>
      </c>
      <c r="V304" s="229">
        <f t="shared" si="292"/>
        <v>0</v>
      </c>
      <c r="W304" s="229">
        <f t="shared" si="297"/>
        <v>0</v>
      </c>
      <c r="X304" s="229">
        <f t="shared" si="297"/>
        <v>0</v>
      </c>
      <c r="Y304" s="229">
        <f t="shared" si="297"/>
        <v>0</v>
      </c>
      <c r="Z304" s="229">
        <f t="shared" si="297"/>
        <v>0</v>
      </c>
      <c r="AA304" s="229">
        <f t="shared" si="297"/>
        <v>0</v>
      </c>
      <c r="AB304" s="229">
        <f t="shared" si="297"/>
        <v>0</v>
      </c>
      <c r="AC304" s="229">
        <f t="shared" si="294"/>
        <v>0</v>
      </c>
      <c r="AD304" s="229">
        <f t="shared" si="294"/>
        <v>0</v>
      </c>
      <c r="AE304" s="229">
        <f t="shared" si="294"/>
        <v>0</v>
      </c>
      <c r="AF304" s="229">
        <f t="shared" si="294"/>
        <v>0</v>
      </c>
      <c r="AG304" s="229">
        <f t="shared" si="294"/>
        <v>0</v>
      </c>
      <c r="AH304" s="229">
        <f t="shared" si="294"/>
        <v>0</v>
      </c>
      <c r="AI304" s="229">
        <f t="shared" si="294"/>
        <v>0</v>
      </c>
      <c r="AJ304" s="229">
        <f t="shared" si="294"/>
        <v>0</v>
      </c>
      <c r="AK304" s="229">
        <f t="shared" si="294"/>
        <v>0</v>
      </c>
      <c r="AL304" s="229">
        <f t="shared" si="294"/>
        <v>0</v>
      </c>
      <c r="AM304" s="229">
        <f t="shared" si="294"/>
        <v>0</v>
      </c>
      <c r="AN304" s="229">
        <f t="shared" si="294"/>
        <v>0</v>
      </c>
      <c r="AO304" s="229">
        <f t="shared" si="302"/>
        <v>0</v>
      </c>
      <c r="AP304" s="229">
        <f t="shared" si="302"/>
        <v>0</v>
      </c>
      <c r="AQ304" s="229">
        <f t="shared" si="302"/>
        <v>0</v>
      </c>
      <c r="AR304" s="229">
        <f t="shared" si="302"/>
        <v>0</v>
      </c>
      <c r="AS304" s="229">
        <f t="shared" si="302"/>
        <v>0</v>
      </c>
      <c r="AT304" s="229">
        <f t="shared" si="302"/>
        <v>0</v>
      </c>
      <c r="AU304" s="229">
        <f t="shared" si="302"/>
        <v>0</v>
      </c>
      <c r="AV304" s="229">
        <f t="shared" si="302"/>
        <v>0</v>
      </c>
      <c r="AW304" s="229">
        <f t="shared" si="302"/>
        <v>0</v>
      </c>
      <c r="AX304" s="229">
        <f t="shared" si="302"/>
        <v>0</v>
      </c>
      <c r="AY304" s="229">
        <f t="shared" si="302"/>
        <v>0</v>
      </c>
      <c r="AZ304" s="229">
        <f t="shared" si="302"/>
        <v>0</v>
      </c>
      <c r="BA304" s="229">
        <f t="shared" si="302"/>
        <v>0</v>
      </c>
      <c r="BB304" s="229">
        <f t="shared" si="302"/>
        <v>0</v>
      </c>
      <c r="BC304" s="229">
        <f t="shared" si="302"/>
        <v>0</v>
      </c>
      <c r="BD304" s="229">
        <f t="shared" si="302"/>
        <v>0</v>
      </c>
      <c r="BE304" s="229">
        <f t="shared" si="302"/>
        <v>0</v>
      </c>
      <c r="BF304" s="229">
        <f t="shared" si="302"/>
        <v>0</v>
      </c>
      <c r="BG304" s="229">
        <f t="shared" si="302"/>
        <v>0</v>
      </c>
      <c r="BH304" s="229">
        <f t="shared" si="302"/>
        <v>0</v>
      </c>
      <c r="BI304" s="229">
        <f t="shared" si="302"/>
        <v>0</v>
      </c>
      <c r="BJ304" s="229">
        <f t="shared" si="302"/>
        <v>0</v>
      </c>
      <c r="BK304" s="229">
        <f t="shared" si="302"/>
        <v>0</v>
      </c>
      <c r="BL304" s="229">
        <f t="shared" si="302"/>
        <v>0</v>
      </c>
      <c r="BM304" s="229">
        <f t="shared" si="302"/>
        <v>0</v>
      </c>
      <c r="BN304" s="229">
        <f t="shared" si="302"/>
        <v>0</v>
      </c>
      <c r="BO304" s="229">
        <f t="shared" si="302"/>
        <v>0</v>
      </c>
      <c r="BP304" s="229">
        <f t="shared" si="302"/>
        <v>0</v>
      </c>
      <c r="BQ304" s="229">
        <f t="shared" si="302"/>
        <v>0</v>
      </c>
      <c r="BR304" s="229">
        <f t="shared" si="302"/>
        <v>0</v>
      </c>
      <c r="BS304" s="229">
        <f t="shared" si="302"/>
        <v>0</v>
      </c>
      <c r="BT304" s="229">
        <f t="shared" si="302"/>
        <v>0</v>
      </c>
      <c r="BU304" s="229">
        <f t="shared" si="302"/>
        <v>0</v>
      </c>
      <c r="BV304" s="229">
        <f t="shared" si="302"/>
        <v>0</v>
      </c>
      <c r="BW304" s="229">
        <f t="shared" si="302"/>
        <v>0</v>
      </c>
      <c r="BX304" s="229">
        <f t="shared" si="302"/>
        <v>0</v>
      </c>
      <c r="BY304" s="229">
        <f t="shared" si="302"/>
        <v>0</v>
      </c>
      <c r="BZ304" s="229">
        <f t="shared" si="302"/>
        <v>0</v>
      </c>
    </row>
    <row r="305" spans="1:78" s="310" customFormat="1" x14ac:dyDescent="0.2">
      <c r="A305" s="307" t="str">
        <f t="shared" ref="A305:B305" si="304">A78</f>
        <v>Roll-in 10</v>
      </c>
      <c r="B305" s="307">
        <f t="shared" si="304"/>
        <v>0</v>
      </c>
      <c r="C305" s="7">
        <f t="shared" ref="C305:C310" si="305">C304+1</f>
        <v>67</v>
      </c>
      <c r="D305" s="165">
        <f t="shared" si="296"/>
        <v>45504</v>
      </c>
      <c r="E305" s="68"/>
      <c r="F305" s="77"/>
      <c r="G305" s="229">
        <f t="shared" si="292"/>
        <v>0</v>
      </c>
      <c r="H305" s="229">
        <f t="shared" si="292"/>
        <v>0</v>
      </c>
      <c r="I305" s="229">
        <f t="shared" si="292"/>
        <v>0</v>
      </c>
      <c r="J305" s="229">
        <f t="shared" si="292"/>
        <v>0</v>
      </c>
      <c r="K305" s="229">
        <f t="shared" si="292"/>
        <v>0</v>
      </c>
      <c r="L305" s="229">
        <f t="shared" si="292"/>
        <v>0</v>
      </c>
      <c r="M305" s="229">
        <f t="shared" si="292"/>
        <v>0</v>
      </c>
      <c r="N305" s="229">
        <f t="shared" si="292"/>
        <v>0</v>
      </c>
      <c r="O305" s="229">
        <f t="shared" si="292"/>
        <v>0</v>
      </c>
      <c r="P305" s="229">
        <f t="shared" si="292"/>
        <v>0</v>
      </c>
      <c r="Q305" s="229">
        <f t="shared" si="292"/>
        <v>0</v>
      </c>
      <c r="R305" s="229">
        <f t="shared" si="292"/>
        <v>0</v>
      </c>
      <c r="S305" s="229">
        <f t="shared" si="292"/>
        <v>0</v>
      </c>
      <c r="T305" s="229">
        <f t="shared" si="292"/>
        <v>0</v>
      </c>
      <c r="U305" s="229">
        <f t="shared" si="292"/>
        <v>0</v>
      </c>
      <c r="V305" s="229">
        <f t="shared" si="292"/>
        <v>0</v>
      </c>
      <c r="W305" s="229">
        <f t="shared" si="297"/>
        <v>0</v>
      </c>
      <c r="X305" s="229">
        <f t="shared" si="297"/>
        <v>0</v>
      </c>
      <c r="Y305" s="229">
        <f t="shared" si="297"/>
        <v>0</v>
      </c>
      <c r="Z305" s="229">
        <f t="shared" si="297"/>
        <v>0</v>
      </c>
      <c r="AA305" s="229">
        <f t="shared" si="297"/>
        <v>0</v>
      </c>
      <c r="AB305" s="229">
        <f t="shared" si="297"/>
        <v>0</v>
      </c>
      <c r="AC305" s="229">
        <f t="shared" si="297"/>
        <v>0</v>
      </c>
      <c r="AD305" s="229">
        <f t="shared" si="297"/>
        <v>0</v>
      </c>
      <c r="AE305" s="229">
        <f t="shared" si="297"/>
        <v>0</v>
      </c>
      <c r="AF305" s="229">
        <f t="shared" si="297"/>
        <v>0</v>
      </c>
      <c r="AG305" s="229">
        <f t="shared" si="297"/>
        <v>0</v>
      </c>
      <c r="AH305" s="229">
        <f t="shared" si="297"/>
        <v>0</v>
      </c>
      <c r="AI305" s="229">
        <f t="shared" si="297"/>
        <v>0</v>
      </c>
      <c r="AJ305" s="229">
        <f t="shared" si="297"/>
        <v>0</v>
      </c>
      <c r="AK305" s="229">
        <f t="shared" si="297"/>
        <v>0</v>
      </c>
      <c r="AL305" s="229">
        <f t="shared" si="297"/>
        <v>0</v>
      </c>
      <c r="AM305" s="229">
        <f t="shared" ref="AM305:BB310" si="306">IF($D305=AM$9,$E305*$G$3/2,IF(AND($C305+$E$3&gt;AM$8,AM$9&gt;$D305),$E305*$G$3,0))</f>
        <v>0</v>
      </c>
      <c r="AN305" s="229">
        <f t="shared" si="306"/>
        <v>0</v>
      </c>
      <c r="AO305" s="229">
        <f t="shared" si="306"/>
        <v>0</v>
      </c>
      <c r="AP305" s="229">
        <f t="shared" si="306"/>
        <v>0</v>
      </c>
      <c r="AQ305" s="229">
        <f t="shared" si="306"/>
        <v>0</v>
      </c>
      <c r="AR305" s="229">
        <f t="shared" si="306"/>
        <v>0</v>
      </c>
      <c r="AS305" s="229">
        <f t="shared" si="306"/>
        <v>0</v>
      </c>
      <c r="AT305" s="229">
        <f t="shared" si="306"/>
        <v>0</v>
      </c>
      <c r="AU305" s="229">
        <f t="shared" si="306"/>
        <v>0</v>
      </c>
      <c r="AV305" s="229">
        <f t="shared" si="306"/>
        <v>0</v>
      </c>
      <c r="AW305" s="229">
        <f t="shared" si="306"/>
        <v>0</v>
      </c>
      <c r="AX305" s="229">
        <f t="shared" si="306"/>
        <v>0</v>
      </c>
      <c r="AY305" s="229">
        <f t="shared" si="306"/>
        <v>0</v>
      </c>
      <c r="AZ305" s="229">
        <f t="shared" si="306"/>
        <v>0</v>
      </c>
      <c r="BA305" s="229">
        <f t="shared" si="306"/>
        <v>0</v>
      </c>
      <c r="BB305" s="229">
        <f t="shared" si="306"/>
        <v>0</v>
      </c>
      <c r="BC305" s="229">
        <f t="shared" si="302"/>
        <v>0</v>
      </c>
      <c r="BD305" s="229">
        <f t="shared" si="302"/>
        <v>0</v>
      </c>
      <c r="BE305" s="229">
        <f t="shared" si="302"/>
        <v>0</v>
      </c>
      <c r="BF305" s="229">
        <f t="shared" si="302"/>
        <v>0</v>
      </c>
      <c r="BG305" s="229">
        <f t="shared" si="302"/>
        <v>0</v>
      </c>
      <c r="BH305" s="229">
        <f t="shared" si="302"/>
        <v>0</v>
      </c>
      <c r="BI305" s="229">
        <f t="shared" si="302"/>
        <v>0</v>
      </c>
      <c r="BJ305" s="229">
        <f t="shared" si="302"/>
        <v>0</v>
      </c>
      <c r="BK305" s="229">
        <f t="shared" si="302"/>
        <v>0</v>
      </c>
      <c r="BL305" s="229">
        <f t="shared" si="302"/>
        <v>0</v>
      </c>
      <c r="BM305" s="229">
        <f t="shared" si="302"/>
        <v>0</v>
      </c>
      <c r="BN305" s="229">
        <f t="shared" si="302"/>
        <v>0</v>
      </c>
      <c r="BO305" s="229">
        <f t="shared" si="302"/>
        <v>0</v>
      </c>
      <c r="BP305" s="229">
        <f t="shared" si="302"/>
        <v>0</v>
      </c>
      <c r="BQ305" s="229">
        <f t="shared" si="302"/>
        <v>0</v>
      </c>
      <c r="BR305" s="229">
        <f t="shared" si="302"/>
        <v>0</v>
      </c>
      <c r="BS305" s="229">
        <f t="shared" si="302"/>
        <v>0</v>
      </c>
      <c r="BT305" s="229">
        <f t="shared" si="302"/>
        <v>0</v>
      </c>
      <c r="BU305" s="229">
        <f t="shared" si="302"/>
        <v>0</v>
      </c>
      <c r="BV305" s="229">
        <f t="shared" si="302"/>
        <v>0</v>
      </c>
      <c r="BW305" s="229">
        <f t="shared" si="302"/>
        <v>0</v>
      </c>
      <c r="BX305" s="229">
        <f t="shared" si="302"/>
        <v>0</v>
      </c>
      <c r="BY305" s="229">
        <f t="shared" si="302"/>
        <v>0</v>
      </c>
      <c r="BZ305" s="229">
        <f t="shared" si="302"/>
        <v>0</v>
      </c>
    </row>
    <row r="306" spans="1:78" s="310" customFormat="1" x14ac:dyDescent="0.2">
      <c r="A306" s="307" t="str">
        <f t="shared" ref="A306:B306" si="307">A79</f>
        <v>Roll-in 10</v>
      </c>
      <c r="B306" s="307">
        <f t="shared" si="307"/>
        <v>0</v>
      </c>
      <c r="C306" s="7">
        <f t="shared" si="305"/>
        <v>68</v>
      </c>
      <c r="D306" s="165">
        <f t="shared" si="296"/>
        <v>45535</v>
      </c>
      <c r="E306" s="68"/>
      <c r="F306" s="77"/>
      <c r="G306" s="229">
        <f t="shared" si="292"/>
        <v>0</v>
      </c>
      <c r="H306" s="229">
        <f t="shared" si="292"/>
        <v>0</v>
      </c>
      <c r="I306" s="229">
        <f t="shared" si="292"/>
        <v>0</v>
      </c>
      <c r="J306" s="229">
        <f t="shared" si="292"/>
        <v>0</v>
      </c>
      <c r="K306" s="229">
        <f t="shared" si="292"/>
        <v>0</v>
      </c>
      <c r="L306" s="229">
        <f t="shared" si="292"/>
        <v>0</v>
      </c>
      <c r="M306" s="229">
        <f t="shared" si="292"/>
        <v>0</v>
      </c>
      <c r="N306" s="229">
        <f t="shared" si="292"/>
        <v>0</v>
      </c>
      <c r="O306" s="229">
        <f t="shared" si="292"/>
        <v>0</v>
      </c>
      <c r="P306" s="229">
        <f t="shared" si="292"/>
        <v>0</v>
      </c>
      <c r="Q306" s="229">
        <f t="shared" si="292"/>
        <v>0</v>
      </c>
      <c r="R306" s="229">
        <f t="shared" si="292"/>
        <v>0</v>
      </c>
      <c r="S306" s="229">
        <f t="shared" si="292"/>
        <v>0</v>
      </c>
      <c r="T306" s="229">
        <f t="shared" si="292"/>
        <v>0</v>
      </c>
      <c r="U306" s="229">
        <f t="shared" si="292"/>
        <v>0</v>
      </c>
      <c r="V306" s="229">
        <f t="shared" ref="G306:V310" si="308">IF($D306=V$9,$E306*$G$3/2,IF(AND($C306+$E$3&gt;V$8,V$9&gt;$D306),$E306*$G$3,0))</f>
        <v>0</v>
      </c>
      <c r="W306" s="229">
        <f t="shared" si="297"/>
        <v>0</v>
      </c>
      <c r="X306" s="229">
        <f t="shared" si="297"/>
        <v>0</v>
      </c>
      <c r="Y306" s="229">
        <f t="shared" si="297"/>
        <v>0</v>
      </c>
      <c r="Z306" s="229">
        <f t="shared" si="297"/>
        <v>0</v>
      </c>
      <c r="AA306" s="229">
        <f t="shared" si="297"/>
        <v>0</v>
      </c>
      <c r="AB306" s="229">
        <f t="shared" si="297"/>
        <v>0</v>
      </c>
      <c r="AC306" s="229">
        <f t="shared" si="297"/>
        <v>0</v>
      </c>
      <c r="AD306" s="229">
        <f t="shared" si="297"/>
        <v>0</v>
      </c>
      <c r="AE306" s="229">
        <f t="shared" si="297"/>
        <v>0</v>
      </c>
      <c r="AF306" s="229">
        <f t="shared" si="297"/>
        <v>0</v>
      </c>
      <c r="AG306" s="229">
        <f t="shared" si="297"/>
        <v>0</v>
      </c>
      <c r="AH306" s="229">
        <f t="shared" si="297"/>
        <v>0</v>
      </c>
      <c r="AI306" s="229">
        <f t="shared" si="297"/>
        <v>0</v>
      </c>
      <c r="AJ306" s="229">
        <f t="shared" si="297"/>
        <v>0</v>
      </c>
      <c r="AK306" s="229">
        <f t="shared" si="297"/>
        <v>0</v>
      </c>
      <c r="AL306" s="229">
        <f t="shared" si="297"/>
        <v>0</v>
      </c>
      <c r="AM306" s="229">
        <f t="shared" si="306"/>
        <v>0</v>
      </c>
      <c r="AN306" s="229">
        <f t="shared" si="306"/>
        <v>0</v>
      </c>
      <c r="AO306" s="229">
        <f t="shared" si="302"/>
        <v>0</v>
      </c>
      <c r="AP306" s="229">
        <f t="shared" si="302"/>
        <v>0</v>
      </c>
      <c r="AQ306" s="229">
        <f t="shared" si="302"/>
        <v>0</v>
      </c>
      <c r="AR306" s="229">
        <f t="shared" si="302"/>
        <v>0</v>
      </c>
      <c r="AS306" s="229">
        <f t="shared" si="302"/>
        <v>0</v>
      </c>
      <c r="AT306" s="229">
        <f t="shared" si="302"/>
        <v>0</v>
      </c>
      <c r="AU306" s="229">
        <f t="shared" si="302"/>
        <v>0</v>
      </c>
      <c r="AV306" s="229">
        <f t="shared" si="302"/>
        <v>0</v>
      </c>
      <c r="AW306" s="229">
        <f t="shared" si="302"/>
        <v>0</v>
      </c>
      <c r="AX306" s="229">
        <f t="shared" si="302"/>
        <v>0</v>
      </c>
      <c r="AY306" s="229">
        <f t="shared" si="302"/>
        <v>0</v>
      </c>
      <c r="AZ306" s="229">
        <f t="shared" si="302"/>
        <v>0</v>
      </c>
      <c r="BA306" s="229">
        <f t="shared" si="302"/>
        <v>0</v>
      </c>
      <c r="BB306" s="229">
        <f t="shared" si="302"/>
        <v>0</v>
      </c>
      <c r="BC306" s="229">
        <f t="shared" si="302"/>
        <v>0</v>
      </c>
      <c r="BD306" s="229">
        <f t="shared" si="302"/>
        <v>0</v>
      </c>
      <c r="BE306" s="229">
        <f t="shared" si="302"/>
        <v>0</v>
      </c>
      <c r="BF306" s="229">
        <f t="shared" si="302"/>
        <v>0</v>
      </c>
      <c r="BG306" s="229">
        <f t="shared" si="302"/>
        <v>0</v>
      </c>
      <c r="BH306" s="229">
        <f t="shared" si="302"/>
        <v>0</v>
      </c>
      <c r="BI306" s="229">
        <f t="shared" si="302"/>
        <v>0</v>
      </c>
      <c r="BJ306" s="229">
        <f t="shared" si="302"/>
        <v>0</v>
      </c>
      <c r="BK306" s="229">
        <f t="shared" si="302"/>
        <v>0</v>
      </c>
      <c r="BL306" s="229">
        <f t="shared" si="302"/>
        <v>0</v>
      </c>
      <c r="BM306" s="229">
        <f t="shared" si="302"/>
        <v>0</v>
      </c>
      <c r="BN306" s="229">
        <f t="shared" si="302"/>
        <v>0</v>
      </c>
      <c r="BO306" s="229">
        <f t="shared" si="302"/>
        <v>0</v>
      </c>
      <c r="BP306" s="229">
        <f t="shared" si="302"/>
        <v>0</v>
      </c>
      <c r="BQ306" s="229">
        <f t="shared" si="302"/>
        <v>0</v>
      </c>
      <c r="BR306" s="229">
        <f t="shared" si="302"/>
        <v>0</v>
      </c>
      <c r="BS306" s="229">
        <f t="shared" si="302"/>
        <v>0</v>
      </c>
      <c r="BT306" s="229">
        <f t="shared" si="302"/>
        <v>0</v>
      </c>
      <c r="BU306" s="229">
        <f t="shared" si="302"/>
        <v>0</v>
      </c>
      <c r="BV306" s="229">
        <f t="shared" si="302"/>
        <v>0</v>
      </c>
      <c r="BW306" s="229">
        <f t="shared" si="302"/>
        <v>0</v>
      </c>
      <c r="BX306" s="229">
        <f t="shared" si="302"/>
        <v>0</v>
      </c>
      <c r="BY306" s="229">
        <f t="shared" si="302"/>
        <v>0</v>
      </c>
      <c r="BZ306" s="229">
        <f t="shared" si="302"/>
        <v>0</v>
      </c>
    </row>
    <row r="307" spans="1:78" s="310" customFormat="1" x14ac:dyDescent="0.2">
      <c r="A307" s="307" t="str">
        <f t="shared" ref="A307:B307" si="309">A80</f>
        <v>Roll-in 10</v>
      </c>
      <c r="B307" s="307">
        <f t="shared" si="309"/>
        <v>0</v>
      </c>
      <c r="C307" s="7">
        <f t="shared" si="305"/>
        <v>69</v>
      </c>
      <c r="D307" s="165">
        <f t="shared" si="296"/>
        <v>45565</v>
      </c>
      <c r="E307" s="68"/>
      <c r="F307" s="77"/>
      <c r="G307" s="229">
        <f t="shared" si="308"/>
        <v>0</v>
      </c>
      <c r="H307" s="229">
        <f t="shared" si="308"/>
        <v>0</v>
      </c>
      <c r="I307" s="229">
        <f t="shared" si="308"/>
        <v>0</v>
      </c>
      <c r="J307" s="229">
        <f t="shared" si="308"/>
        <v>0</v>
      </c>
      <c r="K307" s="229">
        <f t="shared" si="308"/>
        <v>0</v>
      </c>
      <c r="L307" s="229">
        <f t="shared" si="308"/>
        <v>0</v>
      </c>
      <c r="M307" s="229">
        <f t="shared" si="308"/>
        <v>0</v>
      </c>
      <c r="N307" s="229">
        <f t="shared" si="308"/>
        <v>0</v>
      </c>
      <c r="O307" s="229">
        <f t="shared" si="308"/>
        <v>0</v>
      </c>
      <c r="P307" s="229">
        <f t="shared" si="308"/>
        <v>0</v>
      </c>
      <c r="Q307" s="229">
        <f t="shared" si="308"/>
        <v>0</v>
      </c>
      <c r="R307" s="229">
        <f t="shared" si="308"/>
        <v>0</v>
      </c>
      <c r="S307" s="229">
        <f t="shared" si="308"/>
        <v>0</v>
      </c>
      <c r="T307" s="229">
        <f t="shared" si="308"/>
        <v>0</v>
      </c>
      <c r="U307" s="229">
        <f t="shared" si="308"/>
        <v>0</v>
      </c>
      <c r="V307" s="229">
        <f t="shared" si="308"/>
        <v>0</v>
      </c>
      <c r="W307" s="229">
        <f t="shared" si="297"/>
        <v>0</v>
      </c>
      <c r="X307" s="229">
        <f t="shared" si="297"/>
        <v>0</v>
      </c>
      <c r="Y307" s="229">
        <f t="shared" si="297"/>
        <v>0</v>
      </c>
      <c r="Z307" s="229">
        <f t="shared" si="297"/>
        <v>0</v>
      </c>
      <c r="AA307" s="229">
        <f t="shared" si="297"/>
        <v>0</v>
      </c>
      <c r="AB307" s="229">
        <f t="shared" si="297"/>
        <v>0</v>
      </c>
      <c r="AC307" s="229">
        <f t="shared" si="297"/>
        <v>0</v>
      </c>
      <c r="AD307" s="229">
        <f t="shared" si="297"/>
        <v>0</v>
      </c>
      <c r="AE307" s="229">
        <f t="shared" si="297"/>
        <v>0</v>
      </c>
      <c r="AF307" s="229">
        <f t="shared" si="297"/>
        <v>0</v>
      </c>
      <c r="AG307" s="229">
        <f t="shared" si="297"/>
        <v>0</v>
      </c>
      <c r="AH307" s="229">
        <f t="shared" si="297"/>
        <v>0</v>
      </c>
      <c r="AI307" s="229">
        <f t="shared" si="297"/>
        <v>0</v>
      </c>
      <c r="AJ307" s="229">
        <f t="shared" si="297"/>
        <v>0</v>
      </c>
      <c r="AK307" s="229">
        <f t="shared" si="297"/>
        <v>0</v>
      </c>
      <c r="AL307" s="229">
        <f t="shared" si="297"/>
        <v>0</v>
      </c>
      <c r="AM307" s="229">
        <f t="shared" si="306"/>
        <v>0</v>
      </c>
      <c r="AN307" s="229">
        <f t="shared" si="306"/>
        <v>0</v>
      </c>
      <c r="AO307" s="229">
        <f t="shared" si="302"/>
        <v>0</v>
      </c>
      <c r="AP307" s="229">
        <f t="shared" si="302"/>
        <v>0</v>
      </c>
      <c r="AQ307" s="229">
        <f t="shared" si="302"/>
        <v>0</v>
      </c>
      <c r="AR307" s="229">
        <f t="shared" si="302"/>
        <v>0</v>
      </c>
      <c r="AS307" s="229">
        <f t="shared" si="302"/>
        <v>0</v>
      </c>
      <c r="AT307" s="229">
        <f t="shared" si="302"/>
        <v>0</v>
      </c>
      <c r="AU307" s="229">
        <f t="shared" si="302"/>
        <v>0</v>
      </c>
      <c r="AV307" s="229">
        <f t="shared" si="302"/>
        <v>0</v>
      </c>
      <c r="AW307" s="229">
        <f t="shared" si="302"/>
        <v>0</v>
      </c>
      <c r="AX307" s="229">
        <f t="shared" si="302"/>
        <v>0</v>
      </c>
      <c r="AY307" s="229">
        <f t="shared" si="302"/>
        <v>0</v>
      </c>
      <c r="AZ307" s="229">
        <f t="shared" si="302"/>
        <v>0</v>
      </c>
      <c r="BA307" s="229">
        <f t="shared" si="302"/>
        <v>0</v>
      </c>
      <c r="BB307" s="229">
        <f t="shared" si="302"/>
        <v>0</v>
      </c>
      <c r="BC307" s="229">
        <f t="shared" si="302"/>
        <v>0</v>
      </c>
      <c r="BD307" s="229">
        <f t="shared" si="302"/>
        <v>0</v>
      </c>
      <c r="BE307" s="229">
        <f t="shared" si="302"/>
        <v>0</v>
      </c>
      <c r="BF307" s="229">
        <f t="shared" si="302"/>
        <v>0</v>
      </c>
      <c r="BG307" s="229">
        <f t="shared" si="302"/>
        <v>0</v>
      </c>
      <c r="BH307" s="229">
        <f t="shared" si="302"/>
        <v>0</v>
      </c>
      <c r="BI307" s="229">
        <f t="shared" si="302"/>
        <v>0</v>
      </c>
      <c r="BJ307" s="229">
        <f t="shared" si="302"/>
        <v>0</v>
      </c>
      <c r="BK307" s="229">
        <f t="shared" si="302"/>
        <v>0</v>
      </c>
      <c r="BL307" s="229">
        <f t="shared" si="302"/>
        <v>0</v>
      </c>
      <c r="BM307" s="229">
        <f t="shared" si="302"/>
        <v>0</v>
      </c>
      <c r="BN307" s="229">
        <f t="shared" si="302"/>
        <v>0</v>
      </c>
      <c r="BO307" s="229">
        <f t="shared" si="302"/>
        <v>0</v>
      </c>
      <c r="BP307" s="229">
        <f t="shared" si="302"/>
        <v>0</v>
      </c>
      <c r="BQ307" s="229">
        <f t="shared" si="302"/>
        <v>0</v>
      </c>
      <c r="BR307" s="229">
        <f t="shared" si="302"/>
        <v>0</v>
      </c>
      <c r="BS307" s="229">
        <f t="shared" si="302"/>
        <v>0</v>
      </c>
      <c r="BT307" s="229">
        <f t="shared" si="302"/>
        <v>0</v>
      </c>
      <c r="BU307" s="229">
        <f t="shared" si="302"/>
        <v>0</v>
      </c>
      <c r="BV307" s="229">
        <f t="shared" si="302"/>
        <v>0</v>
      </c>
      <c r="BW307" s="229">
        <f t="shared" si="302"/>
        <v>0</v>
      </c>
      <c r="BX307" s="229">
        <f t="shared" si="302"/>
        <v>0</v>
      </c>
      <c r="BY307" s="229">
        <f t="shared" si="302"/>
        <v>0</v>
      </c>
      <c r="BZ307" s="229">
        <f t="shared" si="302"/>
        <v>0</v>
      </c>
    </row>
    <row r="308" spans="1:78" s="310" customFormat="1" x14ac:dyDescent="0.2">
      <c r="A308" s="307" t="str">
        <f t="shared" ref="A308:B308" si="310">A81</f>
        <v>Roll-in 10</v>
      </c>
      <c r="B308" s="307">
        <f t="shared" si="310"/>
        <v>0</v>
      </c>
      <c r="C308" s="7">
        <f t="shared" si="305"/>
        <v>70</v>
      </c>
      <c r="D308" s="165">
        <f t="shared" si="296"/>
        <v>45596</v>
      </c>
      <c r="E308" s="68"/>
      <c r="F308" s="77"/>
      <c r="G308" s="229">
        <f t="shared" si="308"/>
        <v>0</v>
      </c>
      <c r="H308" s="229">
        <f t="shared" si="308"/>
        <v>0</v>
      </c>
      <c r="I308" s="229">
        <f t="shared" si="308"/>
        <v>0</v>
      </c>
      <c r="J308" s="229">
        <f t="shared" si="308"/>
        <v>0</v>
      </c>
      <c r="K308" s="229">
        <f t="shared" si="308"/>
        <v>0</v>
      </c>
      <c r="L308" s="229">
        <f t="shared" si="308"/>
        <v>0</v>
      </c>
      <c r="M308" s="229">
        <f t="shared" si="308"/>
        <v>0</v>
      </c>
      <c r="N308" s="229">
        <f t="shared" si="308"/>
        <v>0</v>
      </c>
      <c r="O308" s="229">
        <f t="shared" si="308"/>
        <v>0</v>
      </c>
      <c r="P308" s="229">
        <f t="shared" si="308"/>
        <v>0</v>
      </c>
      <c r="Q308" s="229">
        <f t="shared" si="308"/>
        <v>0</v>
      </c>
      <c r="R308" s="229">
        <f t="shared" si="308"/>
        <v>0</v>
      </c>
      <c r="S308" s="229">
        <f t="shared" si="308"/>
        <v>0</v>
      </c>
      <c r="T308" s="229">
        <f t="shared" si="308"/>
        <v>0</v>
      </c>
      <c r="U308" s="229">
        <f t="shared" si="308"/>
        <v>0</v>
      </c>
      <c r="V308" s="229">
        <f t="shared" si="308"/>
        <v>0</v>
      </c>
      <c r="W308" s="229">
        <f t="shared" si="297"/>
        <v>0</v>
      </c>
      <c r="X308" s="229">
        <f t="shared" si="297"/>
        <v>0</v>
      </c>
      <c r="Y308" s="229">
        <f t="shared" si="297"/>
        <v>0</v>
      </c>
      <c r="Z308" s="229">
        <f t="shared" si="297"/>
        <v>0</v>
      </c>
      <c r="AA308" s="229">
        <f t="shared" si="297"/>
        <v>0</v>
      </c>
      <c r="AB308" s="229">
        <f t="shared" si="297"/>
        <v>0</v>
      </c>
      <c r="AC308" s="229">
        <f t="shared" si="297"/>
        <v>0</v>
      </c>
      <c r="AD308" s="229">
        <f t="shared" si="297"/>
        <v>0</v>
      </c>
      <c r="AE308" s="229">
        <f t="shared" si="297"/>
        <v>0</v>
      </c>
      <c r="AF308" s="229">
        <f t="shared" si="297"/>
        <v>0</v>
      </c>
      <c r="AG308" s="229">
        <f t="shared" si="297"/>
        <v>0</v>
      </c>
      <c r="AH308" s="229">
        <f t="shared" si="297"/>
        <v>0</v>
      </c>
      <c r="AI308" s="229">
        <f t="shared" si="297"/>
        <v>0</v>
      </c>
      <c r="AJ308" s="229">
        <f t="shared" si="297"/>
        <v>0</v>
      </c>
      <c r="AK308" s="229">
        <f t="shared" si="297"/>
        <v>0</v>
      </c>
      <c r="AL308" s="229">
        <f t="shared" si="297"/>
        <v>0</v>
      </c>
      <c r="AM308" s="229">
        <f t="shared" si="306"/>
        <v>0</v>
      </c>
      <c r="AN308" s="229">
        <f t="shared" si="306"/>
        <v>0</v>
      </c>
      <c r="AO308" s="229">
        <f t="shared" si="302"/>
        <v>0</v>
      </c>
      <c r="AP308" s="229">
        <f t="shared" si="302"/>
        <v>0</v>
      </c>
      <c r="AQ308" s="229">
        <f t="shared" si="302"/>
        <v>0</v>
      </c>
      <c r="AR308" s="229">
        <f t="shared" si="302"/>
        <v>0</v>
      </c>
      <c r="AS308" s="229">
        <f t="shared" si="302"/>
        <v>0</v>
      </c>
      <c r="AT308" s="229">
        <f t="shared" si="302"/>
        <v>0</v>
      </c>
      <c r="AU308" s="229">
        <f t="shared" si="302"/>
        <v>0</v>
      </c>
      <c r="AV308" s="229">
        <f t="shared" si="302"/>
        <v>0</v>
      </c>
      <c r="AW308" s="229">
        <f t="shared" si="302"/>
        <v>0</v>
      </c>
      <c r="AX308" s="229">
        <f t="shared" si="302"/>
        <v>0</v>
      </c>
      <c r="AY308" s="229">
        <f t="shared" si="302"/>
        <v>0</v>
      </c>
      <c r="AZ308" s="229">
        <f t="shared" si="302"/>
        <v>0</v>
      </c>
      <c r="BA308" s="229">
        <f t="shared" si="302"/>
        <v>0</v>
      </c>
      <c r="BB308" s="229">
        <f t="shared" si="302"/>
        <v>0</v>
      </c>
      <c r="BC308" s="229">
        <f t="shared" si="302"/>
        <v>0</v>
      </c>
      <c r="BD308" s="229">
        <f t="shared" si="302"/>
        <v>0</v>
      </c>
      <c r="BE308" s="229">
        <f t="shared" si="302"/>
        <v>0</v>
      </c>
      <c r="BF308" s="229">
        <f t="shared" si="302"/>
        <v>0</v>
      </c>
      <c r="BG308" s="229">
        <f t="shared" si="302"/>
        <v>0</v>
      </c>
      <c r="BH308" s="229">
        <f t="shared" si="302"/>
        <v>0</v>
      </c>
      <c r="BI308" s="229">
        <f t="shared" si="302"/>
        <v>0</v>
      </c>
      <c r="BJ308" s="229">
        <f t="shared" si="302"/>
        <v>0</v>
      </c>
      <c r="BK308" s="229">
        <f t="shared" si="302"/>
        <v>0</v>
      </c>
      <c r="BL308" s="229">
        <f t="shared" si="302"/>
        <v>0</v>
      </c>
      <c r="BM308" s="229">
        <f t="shared" si="302"/>
        <v>0</v>
      </c>
      <c r="BN308" s="229">
        <f t="shared" si="302"/>
        <v>0</v>
      </c>
      <c r="BO308" s="229">
        <f t="shared" si="302"/>
        <v>0</v>
      </c>
      <c r="BP308" s="229">
        <f t="shared" si="302"/>
        <v>0</v>
      </c>
      <c r="BQ308" s="229">
        <f t="shared" si="302"/>
        <v>0</v>
      </c>
      <c r="BR308" s="229">
        <f t="shared" si="302"/>
        <v>0</v>
      </c>
      <c r="BS308" s="229">
        <f t="shared" si="302"/>
        <v>0</v>
      </c>
      <c r="BT308" s="229">
        <f t="shared" si="302"/>
        <v>0</v>
      </c>
      <c r="BU308" s="229">
        <f t="shared" si="302"/>
        <v>0</v>
      </c>
      <c r="BV308" s="229">
        <f t="shared" si="302"/>
        <v>0</v>
      </c>
      <c r="BW308" s="229">
        <f t="shared" si="302"/>
        <v>0</v>
      </c>
      <c r="BX308" s="229">
        <f t="shared" si="302"/>
        <v>0</v>
      </c>
      <c r="BY308" s="229">
        <f t="shared" si="302"/>
        <v>0</v>
      </c>
      <c r="BZ308" s="229">
        <f t="shared" si="302"/>
        <v>0</v>
      </c>
    </row>
    <row r="309" spans="1:78" s="310" customFormat="1" x14ac:dyDescent="0.2">
      <c r="A309" s="307" t="str">
        <f t="shared" ref="A309:B309" si="311">A82</f>
        <v>Roll-in 10</v>
      </c>
      <c r="B309" s="307">
        <f t="shared" si="311"/>
        <v>0</v>
      </c>
      <c r="C309" s="7">
        <f t="shared" si="305"/>
        <v>71</v>
      </c>
      <c r="D309" s="165">
        <f t="shared" si="296"/>
        <v>45626</v>
      </c>
      <c r="E309" s="68"/>
      <c r="F309" s="77"/>
      <c r="G309" s="229">
        <f t="shared" si="308"/>
        <v>0</v>
      </c>
      <c r="H309" s="229">
        <f t="shared" si="308"/>
        <v>0</v>
      </c>
      <c r="I309" s="229">
        <f t="shared" si="308"/>
        <v>0</v>
      </c>
      <c r="J309" s="229">
        <f t="shared" si="308"/>
        <v>0</v>
      </c>
      <c r="K309" s="229">
        <f t="shared" si="308"/>
        <v>0</v>
      </c>
      <c r="L309" s="229">
        <f t="shared" si="308"/>
        <v>0</v>
      </c>
      <c r="M309" s="229">
        <f t="shared" si="308"/>
        <v>0</v>
      </c>
      <c r="N309" s="229">
        <f t="shared" si="308"/>
        <v>0</v>
      </c>
      <c r="O309" s="229">
        <f t="shared" si="308"/>
        <v>0</v>
      </c>
      <c r="P309" s="229">
        <f t="shared" si="308"/>
        <v>0</v>
      </c>
      <c r="Q309" s="229">
        <f t="shared" si="308"/>
        <v>0</v>
      </c>
      <c r="R309" s="229">
        <f t="shared" si="308"/>
        <v>0</v>
      </c>
      <c r="S309" s="229">
        <f t="shared" si="308"/>
        <v>0</v>
      </c>
      <c r="T309" s="229">
        <f t="shared" si="308"/>
        <v>0</v>
      </c>
      <c r="U309" s="229">
        <f t="shared" si="308"/>
        <v>0</v>
      </c>
      <c r="V309" s="229">
        <f t="shared" si="308"/>
        <v>0</v>
      </c>
      <c r="W309" s="229">
        <f t="shared" si="297"/>
        <v>0</v>
      </c>
      <c r="X309" s="229">
        <f t="shared" si="297"/>
        <v>0</v>
      </c>
      <c r="Y309" s="229">
        <f t="shared" si="297"/>
        <v>0</v>
      </c>
      <c r="Z309" s="229">
        <f t="shared" si="297"/>
        <v>0</v>
      </c>
      <c r="AA309" s="229">
        <f t="shared" si="297"/>
        <v>0</v>
      </c>
      <c r="AB309" s="229">
        <f t="shared" si="297"/>
        <v>0</v>
      </c>
      <c r="AC309" s="229">
        <f t="shared" si="297"/>
        <v>0</v>
      </c>
      <c r="AD309" s="229">
        <f>IF($D309=AD$9,$E309*$G$3/2,IF(AND($C309+$E$3&gt;AD$8,AD$9&gt;$D309),$E309*$G$3,0))</f>
        <v>0</v>
      </c>
      <c r="AE309" s="229">
        <f t="shared" si="297"/>
        <v>0</v>
      </c>
      <c r="AF309" s="229">
        <f t="shared" si="297"/>
        <v>0</v>
      </c>
      <c r="AG309" s="229">
        <f t="shared" si="297"/>
        <v>0</v>
      </c>
      <c r="AH309" s="229">
        <f t="shared" si="297"/>
        <v>0</v>
      </c>
      <c r="AI309" s="229">
        <f t="shared" si="297"/>
        <v>0</v>
      </c>
      <c r="AJ309" s="229">
        <f t="shared" si="297"/>
        <v>0</v>
      </c>
      <c r="AK309" s="229">
        <f t="shared" si="297"/>
        <v>0</v>
      </c>
      <c r="AL309" s="229">
        <f t="shared" si="297"/>
        <v>0</v>
      </c>
      <c r="AM309" s="229">
        <f t="shared" si="306"/>
        <v>0</v>
      </c>
      <c r="AN309" s="229">
        <f t="shared" si="306"/>
        <v>0</v>
      </c>
      <c r="AO309" s="229">
        <f t="shared" si="302"/>
        <v>0</v>
      </c>
      <c r="AP309" s="229">
        <f t="shared" si="302"/>
        <v>0</v>
      </c>
      <c r="AQ309" s="229">
        <f t="shared" si="302"/>
        <v>0</v>
      </c>
      <c r="AR309" s="229">
        <f t="shared" si="302"/>
        <v>0</v>
      </c>
      <c r="AS309" s="229">
        <f t="shared" si="302"/>
        <v>0</v>
      </c>
      <c r="AT309" s="229">
        <f t="shared" si="302"/>
        <v>0</v>
      </c>
      <c r="AU309" s="229">
        <f t="shared" si="302"/>
        <v>0</v>
      </c>
      <c r="AV309" s="229">
        <f t="shared" si="302"/>
        <v>0</v>
      </c>
      <c r="AW309" s="229">
        <f t="shared" si="302"/>
        <v>0</v>
      </c>
      <c r="AX309" s="229">
        <f t="shared" si="302"/>
        <v>0</v>
      </c>
      <c r="AY309" s="229">
        <f t="shared" si="302"/>
        <v>0</v>
      </c>
      <c r="AZ309" s="229">
        <f t="shared" si="302"/>
        <v>0</v>
      </c>
      <c r="BA309" s="229">
        <f t="shared" si="302"/>
        <v>0</v>
      </c>
      <c r="BB309" s="229">
        <f t="shared" si="302"/>
        <v>0</v>
      </c>
      <c r="BC309" s="229">
        <f t="shared" si="302"/>
        <v>0</v>
      </c>
      <c r="BD309" s="229">
        <f t="shared" si="302"/>
        <v>0</v>
      </c>
      <c r="BE309" s="229">
        <f t="shared" si="302"/>
        <v>0</v>
      </c>
      <c r="BF309" s="229">
        <f t="shared" si="302"/>
        <v>0</v>
      </c>
      <c r="BG309" s="229">
        <f t="shared" si="302"/>
        <v>0</v>
      </c>
      <c r="BH309" s="229">
        <f t="shared" si="302"/>
        <v>0</v>
      </c>
      <c r="BI309" s="229">
        <f t="shared" si="302"/>
        <v>0</v>
      </c>
      <c r="BJ309" s="229">
        <f t="shared" si="302"/>
        <v>0</v>
      </c>
      <c r="BK309" s="229">
        <f t="shared" si="302"/>
        <v>0</v>
      </c>
      <c r="BL309" s="229">
        <f t="shared" si="302"/>
        <v>0</v>
      </c>
      <c r="BM309" s="229">
        <f t="shared" si="302"/>
        <v>0</v>
      </c>
      <c r="BN309" s="229">
        <f t="shared" si="302"/>
        <v>0</v>
      </c>
      <c r="BO309" s="229">
        <f t="shared" si="302"/>
        <v>0</v>
      </c>
      <c r="BP309" s="229">
        <f t="shared" si="302"/>
        <v>0</v>
      </c>
      <c r="BQ309" s="229">
        <f t="shared" si="302"/>
        <v>0</v>
      </c>
      <c r="BR309" s="229">
        <f t="shared" si="302"/>
        <v>0</v>
      </c>
      <c r="BS309" s="229">
        <f t="shared" si="302"/>
        <v>0</v>
      </c>
      <c r="BT309" s="229">
        <f t="shared" si="302"/>
        <v>0</v>
      </c>
      <c r="BU309" s="229">
        <f t="shared" si="302"/>
        <v>0</v>
      </c>
      <c r="BV309" s="229">
        <f t="shared" si="302"/>
        <v>0</v>
      </c>
      <c r="BW309" s="229">
        <f t="shared" si="302"/>
        <v>0</v>
      </c>
      <c r="BX309" s="229">
        <f t="shared" si="302"/>
        <v>0</v>
      </c>
      <c r="BY309" s="229">
        <f t="shared" si="302"/>
        <v>0</v>
      </c>
      <c r="BZ309" s="229">
        <f t="shared" si="302"/>
        <v>0</v>
      </c>
    </row>
    <row r="310" spans="1:78" s="310" customFormat="1" x14ac:dyDescent="0.2">
      <c r="A310" s="307" t="str">
        <f t="shared" ref="A310:B310" si="312">A83</f>
        <v>Roll-in 10</v>
      </c>
      <c r="B310" s="307">
        <f t="shared" si="312"/>
        <v>0</v>
      </c>
      <c r="C310" s="7">
        <f t="shared" si="305"/>
        <v>72</v>
      </c>
      <c r="D310" s="165">
        <f t="shared" si="296"/>
        <v>45657</v>
      </c>
      <c r="E310" s="166"/>
      <c r="F310" s="77"/>
      <c r="G310" s="228">
        <f t="shared" si="308"/>
        <v>0</v>
      </c>
      <c r="H310" s="228">
        <f t="shared" si="308"/>
        <v>0</v>
      </c>
      <c r="I310" s="228">
        <f t="shared" si="308"/>
        <v>0</v>
      </c>
      <c r="J310" s="228">
        <f t="shared" si="308"/>
        <v>0</v>
      </c>
      <c r="K310" s="228">
        <f t="shared" si="308"/>
        <v>0</v>
      </c>
      <c r="L310" s="228">
        <f t="shared" si="308"/>
        <v>0</v>
      </c>
      <c r="M310" s="228">
        <f t="shared" si="308"/>
        <v>0</v>
      </c>
      <c r="N310" s="228">
        <f t="shared" si="308"/>
        <v>0</v>
      </c>
      <c r="O310" s="228">
        <f t="shared" si="308"/>
        <v>0</v>
      </c>
      <c r="P310" s="228">
        <f t="shared" si="308"/>
        <v>0</v>
      </c>
      <c r="Q310" s="228">
        <f t="shared" si="308"/>
        <v>0</v>
      </c>
      <c r="R310" s="228">
        <f t="shared" si="308"/>
        <v>0</v>
      </c>
      <c r="S310" s="228">
        <f t="shared" si="308"/>
        <v>0</v>
      </c>
      <c r="T310" s="228">
        <f t="shared" si="308"/>
        <v>0</v>
      </c>
      <c r="U310" s="228">
        <f t="shared" si="308"/>
        <v>0</v>
      </c>
      <c r="V310" s="228">
        <f t="shared" si="308"/>
        <v>0</v>
      </c>
      <c r="W310" s="228">
        <f t="shared" si="297"/>
        <v>0</v>
      </c>
      <c r="X310" s="228">
        <f t="shared" si="297"/>
        <v>0</v>
      </c>
      <c r="Y310" s="228">
        <f t="shared" si="297"/>
        <v>0</v>
      </c>
      <c r="Z310" s="228">
        <f t="shared" si="297"/>
        <v>0</v>
      </c>
      <c r="AA310" s="228">
        <f t="shared" si="297"/>
        <v>0</v>
      </c>
      <c r="AB310" s="228">
        <f t="shared" si="297"/>
        <v>0</v>
      </c>
      <c r="AC310" s="228">
        <f t="shared" si="297"/>
        <v>0</v>
      </c>
      <c r="AD310" s="228">
        <f t="shared" si="297"/>
        <v>0</v>
      </c>
      <c r="AE310" s="228">
        <f t="shared" si="297"/>
        <v>0</v>
      </c>
      <c r="AF310" s="228">
        <f t="shared" si="297"/>
        <v>0</v>
      </c>
      <c r="AG310" s="228">
        <f t="shared" si="297"/>
        <v>0</v>
      </c>
      <c r="AH310" s="228">
        <f t="shared" si="297"/>
        <v>0</v>
      </c>
      <c r="AI310" s="228">
        <f t="shared" si="297"/>
        <v>0</v>
      </c>
      <c r="AJ310" s="228">
        <f t="shared" si="297"/>
        <v>0</v>
      </c>
      <c r="AK310" s="228">
        <f t="shared" si="297"/>
        <v>0</v>
      </c>
      <c r="AL310" s="228">
        <f t="shared" si="297"/>
        <v>0</v>
      </c>
      <c r="AM310" s="228">
        <f t="shared" si="306"/>
        <v>0</v>
      </c>
      <c r="AN310" s="228">
        <f t="shared" si="306"/>
        <v>0</v>
      </c>
      <c r="AO310" s="228">
        <f t="shared" si="302"/>
        <v>0</v>
      </c>
      <c r="AP310" s="228">
        <f t="shared" si="302"/>
        <v>0</v>
      </c>
      <c r="AQ310" s="228">
        <f t="shared" si="302"/>
        <v>0</v>
      </c>
      <c r="AR310" s="228">
        <f t="shared" si="302"/>
        <v>0</v>
      </c>
      <c r="AS310" s="228">
        <f t="shared" si="302"/>
        <v>0</v>
      </c>
      <c r="AT310" s="228">
        <f t="shared" si="302"/>
        <v>0</v>
      </c>
      <c r="AU310" s="228">
        <f t="shared" si="302"/>
        <v>0</v>
      </c>
      <c r="AV310" s="228">
        <f t="shared" si="302"/>
        <v>0</v>
      </c>
      <c r="AW310" s="228">
        <f t="shared" si="302"/>
        <v>0</v>
      </c>
      <c r="AX310" s="228">
        <f t="shared" si="302"/>
        <v>0</v>
      </c>
      <c r="AY310" s="228">
        <f t="shared" si="302"/>
        <v>0</v>
      </c>
      <c r="AZ310" s="228">
        <f t="shared" si="302"/>
        <v>0</v>
      </c>
      <c r="BA310" s="228">
        <f t="shared" si="302"/>
        <v>0</v>
      </c>
      <c r="BB310" s="228">
        <f t="shared" si="302"/>
        <v>0</v>
      </c>
      <c r="BC310" s="228">
        <f t="shared" si="302"/>
        <v>0</v>
      </c>
      <c r="BD310" s="228">
        <f t="shared" si="302"/>
        <v>0</v>
      </c>
      <c r="BE310" s="228">
        <f t="shared" si="302"/>
        <v>0</v>
      </c>
      <c r="BF310" s="228">
        <f t="shared" si="302"/>
        <v>0</v>
      </c>
      <c r="BG310" s="228">
        <f t="shared" si="302"/>
        <v>0</v>
      </c>
      <c r="BH310" s="228">
        <f t="shared" ref="BH310:BZ310" si="313">IF($D310=BH$9,$E310*$G$3/2,IF(AND($C310+$E$3&gt;BH$8,BH$9&gt;$D310),$E310*$G$3,0))</f>
        <v>0</v>
      </c>
      <c r="BI310" s="228">
        <f t="shared" si="313"/>
        <v>0</v>
      </c>
      <c r="BJ310" s="228">
        <f t="shared" si="313"/>
        <v>0</v>
      </c>
      <c r="BK310" s="228">
        <f t="shared" si="313"/>
        <v>0</v>
      </c>
      <c r="BL310" s="228">
        <f t="shared" si="313"/>
        <v>0</v>
      </c>
      <c r="BM310" s="228">
        <f t="shared" si="313"/>
        <v>0</v>
      </c>
      <c r="BN310" s="228">
        <f t="shared" si="313"/>
        <v>0</v>
      </c>
      <c r="BO310" s="228">
        <f t="shared" si="313"/>
        <v>0</v>
      </c>
      <c r="BP310" s="228">
        <f t="shared" si="313"/>
        <v>0</v>
      </c>
      <c r="BQ310" s="228">
        <f t="shared" si="313"/>
        <v>0</v>
      </c>
      <c r="BR310" s="228">
        <f t="shared" si="313"/>
        <v>0</v>
      </c>
      <c r="BS310" s="228">
        <f t="shared" si="313"/>
        <v>0</v>
      </c>
      <c r="BT310" s="228">
        <f t="shared" si="313"/>
        <v>0</v>
      </c>
      <c r="BU310" s="228">
        <f t="shared" si="313"/>
        <v>0</v>
      </c>
      <c r="BV310" s="228">
        <f t="shared" si="313"/>
        <v>0</v>
      </c>
      <c r="BW310" s="228">
        <f t="shared" si="313"/>
        <v>0</v>
      </c>
      <c r="BX310" s="228">
        <f t="shared" si="313"/>
        <v>0</v>
      </c>
      <c r="BY310" s="228">
        <f t="shared" si="313"/>
        <v>0</v>
      </c>
      <c r="BZ310" s="228">
        <f t="shared" si="313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314">SUM(H239:H310)</f>
        <v>0</v>
      </c>
      <c r="I311" s="69">
        <f t="shared" si="314"/>
        <v>0</v>
      </c>
      <c r="J311" s="69">
        <f t="shared" si="314"/>
        <v>0</v>
      </c>
      <c r="K311" s="69">
        <f t="shared" si="314"/>
        <v>0</v>
      </c>
      <c r="L311" s="69">
        <f t="shared" si="314"/>
        <v>0</v>
      </c>
      <c r="M311" s="69">
        <f t="shared" si="314"/>
        <v>0</v>
      </c>
      <c r="N311" s="69">
        <f t="shared" si="314"/>
        <v>0</v>
      </c>
      <c r="O311" s="69">
        <f t="shared" si="314"/>
        <v>0</v>
      </c>
      <c r="P311" s="69">
        <f t="shared" si="314"/>
        <v>0</v>
      </c>
      <c r="Q311" s="69">
        <f t="shared" si="314"/>
        <v>0</v>
      </c>
      <c r="R311" s="69">
        <f t="shared" si="314"/>
        <v>0</v>
      </c>
      <c r="S311" s="69">
        <f t="shared" si="314"/>
        <v>0</v>
      </c>
      <c r="T311" s="69">
        <f t="shared" si="314"/>
        <v>0</v>
      </c>
      <c r="U311" s="69">
        <f t="shared" si="314"/>
        <v>0</v>
      </c>
      <c r="V311" s="69">
        <f t="shared" si="314"/>
        <v>0</v>
      </c>
      <c r="W311" s="69">
        <f t="shared" si="314"/>
        <v>0</v>
      </c>
      <c r="X311" s="69">
        <f t="shared" si="314"/>
        <v>0</v>
      </c>
      <c r="Y311" s="69">
        <f t="shared" si="314"/>
        <v>0</v>
      </c>
      <c r="Z311" s="69">
        <f t="shared" si="314"/>
        <v>0</v>
      </c>
      <c r="AA311" s="69">
        <f t="shared" si="314"/>
        <v>0</v>
      </c>
      <c r="AB311" s="69">
        <f t="shared" si="314"/>
        <v>0</v>
      </c>
      <c r="AC311" s="69">
        <f t="shared" si="314"/>
        <v>0</v>
      </c>
      <c r="AD311" s="69">
        <f t="shared" si="314"/>
        <v>0</v>
      </c>
      <c r="AE311" s="69">
        <f t="shared" si="314"/>
        <v>0</v>
      </c>
      <c r="AF311" s="69">
        <f t="shared" si="314"/>
        <v>0</v>
      </c>
      <c r="AG311" s="69">
        <f t="shared" si="314"/>
        <v>0</v>
      </c>
      <c r="AH311" s="69">
        <f t="shared" si="314"/>
        <v>0</v>
      </c>
      <c r="AI311" s="69">
        <f t="shared" si="314"/>
        <v>0</v>
      </c>
      <c r="AJ311" s="69">
        <f t="shared" si="314"/>
        <v>0</v>
      </c>
      <c r="AK311" s="69">
        <f t="shared" si="314"/>
        <v>0</v>
      </c>
      <c r="AL311" s="69">
        <f t="shared" si="314"/>
        <v>0</v>
      </c>
      <c r="AM311" s="69">
        <f t="shared" si="314"/>
        <v>0</v>
      </c>
      <c r="AN311" s="69">
        <f t="shared" si="314"/>
        <v>0</v>
      </c>
      <c r="AO311" s="69">
        <f t="shared" ref="AO311:BZ311" si="315">SUM(AO239:AO310)</f>
        <v>0</v>
      </c>
      <c r="AP311" s="69">
        <f t="shared" si="315"/>
        <v>0</v>
      </c>
      <c r="AQ311" s="69">
        <f t="shared" si="315"/>
        <v>0</v>
      </c>
      <c r="AR311" s="69">
        <f t="shared" si="315"/>
        <v>0</v>
      </c>
      <c r="AS311" s="69">
        <f t="shared" si="315"/>
        <v>0</v>
      </c>
      <c r="AT311" s="69">
        <f t="shared" si="315"/>
        <v>0</v>
      </c>
      <c r="AU311" s="69">
        <f t="shared" si="315"/>
        <v>0</v>
      </c>
      <c r="AV311" s="69">
        <f t="shared" si="315"/>
        <v>0</v>
      </c>
      <c r="AW311" s="69">
        <f t="shared" si="315"/>
        <v>0</v>
      </c>
      <c r="AX311" s="69">
        <f t="shared" si="315"/>
        <v>0</v>
      </c>
      <c r="AY311" s="69">
        <f t="shared" si="315"/>
        <v>0</v>
      </c>
      <c r="AZ311" s="69">
        <f t="shared" si="315"/>
        <v>0</v>
      </c>
      <c r="BA311" s="69">
        <f t="shared" si="315"/>
        <v>0</v>
      </c>
      <c r="BB311" s="69">
        <f t="shared" si="315"/>
        <v>0</v>
      </c>
      <c r="BC311" s="69">
        <f t="shared" si="315"/>
        <v>0</v>
      </c>
      <c r="BD311" s="69">
        <f t="shared" si="315"/>
        <v>0</v>
      </c>
      <c r="BE311" s="69">
        <f t="shared" si="315"/>
        <v>0</v>
      </c>
      <c r="BF311" s="69">
        <f t="shared" si="315"/>
        <v>0</v>
      </c>
      <c r="BG311" s="69">
        <f t="shared" si="315"/>
        <v>0</v>
      </c>
      <c r="BH311" s="69">
        <f t="shared" si="315"/>
        <v>0</v>
      </c>
      <c r="BI311" s="69">
        <f t="shared" si="315"/>
        <v>0</v>
      </c>
      <c r="BJ311" s="69">
        <f t="shared" si="315"/>
        <v>0</v>
      </c>
      <c r="BK311" s="69">
        <f t="shared" si="315"/>
        <v>0</v>
      </c>
      <c r="BL311" s="69">
        <f t="shared" si="315"/>
        <v>0</v>
      </c>
      <c r="BM311" s="69">
        <f t="shared" si="315"/>
        <v>0</v>
      </c>
      <c r="BN311" s="69">
        <f t="shared" si="315"/>
        <v>0</v>
      </c>
      <c r="BO311" s="69">
        <f t="shared" si="315"/>
        <v>0</v>
      </c>
      <c r="BP311" s="69">
        <f t="shared" si="315"/>
        <v>0</v>
      </c>
      <c r="BQ311" s="69">
        <f t="shared" si="315"/>
        <v>0</v>
      </c>
      <c r="BR311" s="69">
        <f t="shared" si="315"/>
        <v>0</v>
      </c>
      <c r="BS311" s="69">
        <f t="shared" si="315"/>
        <v>0</v>
      </c>
      <c r="BT311" s="69">
        <f t="shared" si="315"/>
        <v>0</v>
      </c>
      <c r="BU311" s="69">
        <f t="shared" si="315"/>
        <v>0</v>
      </c>
      <c r="BV311" s="69">
        <f t="shared" si="315"/>
        <v>0</v>
      </c>
      <c r="BW311" s="69">
        <f t="shared" si="315"/>
        <v>0</v>
      </c>
      <c r="BX311" s="69">
        <f t="shared" si="315"/>
        <v>0</v>
      </c>
      <c r="BY311" s="69">
        <f t="shared" si="315"/>
        <v>0</v>
      </c>
      <c r="BZ311" s="69">
        <f t="shared" si="315"/>
        <v>0</v>
      </c>
    </row>
    <row r="312" spans="1:78" s="310" customFormat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16">A12</f>
        <v>Roll-in 1</v>
      </c>
      <c r="B316" s="7">
        <f t="shared" si="316"/>
        <v>1</v>
      </c>
      <c r="C316" s="7">
        <f>C$12</f>
        <v>1</v>
      </c>
      <c r="D316" s="165">
        <f>D$12</f>
        <v>43496</v>
      </c>
      <c r="E316" s="313">
        <f>HLOOKUP(D316,INPUTS!$D$52:$BW$59,IF(B316=1,4,8),FALSE)</f>
        <v>163.39485000000002</v>
      </c>
      <c r="F316" s="77"/>
      <c r="G316" s="229">
        <f t="shared" ref="G316:BO319" si="317">IF(G$9=$D316,$E316,0)</f>
        <v>163.39485000000002</v>
      </c>
      <c r="H316" s="229">
        <f t="shared" si="317"/>
        <v>0</v>
      </c>
      <c r="I316" s="229">
        <f t="shared" si="317"/>
        <v>0</v>
      </c>
      <c r="J316" s="229">
        <f t="shared" si="317"/>
        <v>0</v>
      </c>
      <c r="K316" s="229">
        <f t="shared" si="317"/>
        <v>0</v>
      </c>
      <c r="L316" s="229">
        <f t="shared" si="317"/>
        <v>0</v>
      </c>
      <c r="M316" s="229">
        <f t="shared" si="317"/>
        <v>0</v>
      </c>
      <c r="N316" s="229">
        <f t="shared" si="317"/>
        <v>0</v>
      </c>
      <c r="O316" s="229">
        <f t="shared" si="317"/>
        <v>0</v>
      </c>
      <c r="P316" s="229">
        <f t="shared" si="317"/>
        <v>0</v>
      </c>
      <c r="Q316" s="229">
        <f t="shared" si="317"/>
        <v>0</v>
      </c>
      <c r="R316" s="229">
        <f t="shared" si="317"/>
        <v>0</v>
      </c>
      <c r="S316" s="229">
        <f t="shared" si="317"/>
        <v>0</v>
      </c>
      <c r="T316" s="229">
        <f t="shared" si="317"/>
        <v>0</v>
      </c>
      <c r="U316" s="229">
        <f t="shared" si="317"/>
        <v>0</v>
      </c>
      <c r="V316" s="229">
        <f t="shared" si="317"/>
        <v>0</v>
      </c>
      <c r="W316" s="229">
        <f t="shared" si="317"/>
        <v>0</v>
      </c>
      <c r="X316" s="229">
        <f t="shared" si="317"/>
        <v>0</v>
      </c>
      <c r="Y316" s="229">
        <f t="shared" si="317"/>
        <v>0</v>
      </c>
      <c r="Z316" s="229">
        <f t="shared" si="317"/>
        <v>0</v>
      </c>
      <c r="AA316" s="229">
        <f t="shared" si="317"/>
        <v>0</v>
      </c>
      <c r="AB316" s="229">
        <f t="shared" si="317"/>
        <v>0</v>
      </c>
      <c r="AC316" s="229">
        <f t="shared" si="317"/>
        <v>0</v>
      </c>
      <c r="AD316" s="229">
        <f t="shared" si="317"/>
        <v>0</v>
      </c>
      <c r="AE316" s="229">
        <f t="shared" si="317"/>
        <v>0</v>
      </c>
      <c r="AF316" s="229">
        <f t="shared" si="317"/>
        <v>0</v>
      </c>
      <c r="AG316" s="229">
        <f t="shared" si="317"/>
        <v>0</v>
      </c>
      <c r="AH316" s="229">
        <f t="shared" si="317"/>
        <v>0</v>
      </c>
      <c r="AI316" s="229">
        <f t="shared" si="317"/>
        <v>0</v>
      </c>
      <c r="AJ316" s="229">
        <f t="shared" si="317"/>
        <v>0</v>
      </c>
      <c r="AK316" s="229">
        <f t="shared" si="317"/>
        <v>0</v>
      </c>
      <c r="AL316" s="229">
        <f t="shared" si="317"/>
        <v>0</v>
      </c>
      <c r="AM316" s="229">
        <f t="shared" si="317"/>
        <v>0</v>
      </c>
      <c r="AN316" s="229">
        <f t="shared" si="317"/>
        <v>0</v>
      </c>
      <c r="AO316" s="229">
        <f t="shared" si="317"/>
        <v>0</v>
      </c>
      <c r="AP316" s="229">
        <f t="shared" si="317"/>
        <v>0</v>
      </c>
      <c r="AQ316" s="229">
        <f t="shared" si="317"/>
        <v>0</v>
      </c>
      <c r="AR316" s="229">
        <f t="shared" si="317"/>
        <v>0</v>
      </c>
      <c r="AS316" s="229">
        <f t="shared" si="317"/>
        <v>0</v>
      </c>
      <c r="AT316" s="229">
        <f t="shared" si="317"/>
        <v>0</v>
      </c>
      <c r="AU316" s="229">
        <f t="shared" si="317"/>
        <v>0</v>
      </c>
      <c r="AV316" s="229">
        <f t="shared" si="317"/>
        <v>0</v>
      </c>
      <c r="AW316" s="229">
        <f t="shared" si="317"/>
        <v>0</v>
      </c>
      <c r="AX316" s="229">
        <f t="shared" si="317"/>
        <v>0</v>
      </c>
      <c r="AY316" s="229">
        <f t="shared" si="317"/>
        <v>0</v>
      </c>
      <c r="AZ316" s="229">
        <f t="shared" si="317"/>
        <v>0</v>
      </c>
      <c r="BA316" s="229">
        <f t="shared" si="317"/>
        <v>0</v>
      </c>
      <c r="BB316" s="229">
        <f t="shared" si="317"/>
        <v>0</v>
      </c>
      <c r="BC316" s="229">
        <f t="shared" si="317"/>
        <v>0</v>
      </c>
      <c r="BD316" s="229">
        <f t="shared" si="317"/>
        <v>0</v>
      </c>
      <c r="BE316" s="229">
        <f t="shared" si="317"/>
        <v>0</v>
      </c>
      <c r="BF316" s="229">
        <f t="shared" si="317"/>
        <v>0</v>
      </c>
      <c r="BG316" s="229">
        <f t="shared" si="317"/>
        <v>0</v>
      </c>
      <c r="BH316" s="229">
        <f t="shared" si="317"/>
        <v>0</v>
      </c>
      <c r="BI316" s="229">
        <f t="shared" si="317"/>
        <v>0</v>
      </c>
      <c r="BJ316" s="229">
        <f t="shared" si="317"/>
        <v>0</v>
      </c>
      <c r="BK316" s="229">
        <f t="shared" si="317"/>
        <v>0</v>
      </c>
      <c r="BL316" s="229">
        <f t="shared" si="317"/>
        <v>0</v>
      </c>
      <c r="BM316" s="229">
        <f t="shared" si="317"/>
        <v>0</v>
      </c>
      <c r="BN316" s="229">
        <f t="shared" si="317"/>
        <v>0</v>
      </c>
      <c r="BO316" s="229">
        <f t="shared" si="317"/>
        <v>0</v>
      </c>
      <c r="BP316" s="229">
        <f t="shared" ref="BO316:BZ331" si="318">IF(BP$9=$D316,$E316,0)</f>
        <v>0</v>
      </c>
      <c r="BQ316" s="229">
        <f t="shared" si="318"/>
        <v>0</v>
      </c>
      <c r="BR316" s="229">
        <f t="shared" si="318"/>
        <v>0</v>
      </c>
      <c r="BS316" s="229">
        <f t="shared" si="318"/>
        <v>0</v>
      </c>
      <c r="BT316" s="229">
        <f t="shared" si="318"/>
        <v>0</v>
      </c>
      <c r="BU316" s="229">
        <f t="shared" si="318"/>
        <v>0</v>
      </c>
      <c r="BV316" s="229">
        <f t="shared" si="318"/>
        <v>0</v>
      </c>
      <c r="BW316" s="229">
        <f t="shared" si="318"/>
        <v>0</v>
      </c>
      <c r="BX316" s="229">
        <f t="shared" si="318"/>
        <v>0</v>
      </c>
      <c r="BY316" s="229">
        <f t="shared" si="318"/>
        <v>0</v>
      </c>
      <c r="BZ316" s="229">
        <f t="shared" si="318"/>
        <v>0</v>
      </c>
    </row>
    <row r="317" spans="1:78" x14ac:dyDescent="0.2">
      <c r="A317" s="7" t="str">
        <f t="shared" si="316"/>
        <v>Roll-in 1</v>
      </c>
      <c r="B317" s="7">
        <f t="shared" si="316"/>
        <v>1</v>
      </c>
      <c r="C317" s="7">
        <f>C316+1</f>
        <v>2</v>
      </c>
      <c r="D317" s="165">
        <f t="shared" ref="D317:D348" si="319">D13</f>
        <v>43524</v>
      </c>
      <c r="E317" s="313">
        <f>HLOOKUP(D317,INPUTS!$D$52:$BW$59,IF(B317=1,4,8),FALSE)</f>
        <v>204.98477</v>
      </c>
      <c r="F317" s="77"/>
      <c r="G317" s="229">
        <f t="shared" si="317"/>
        <v>0</v>
      </c>
      <c r="H317" s="229">
        <f t="shared" si="317"/>
        <v>204.98477</v>
      </c>
      <c r="I317" s="229">
        <f t="shared" si="317"/>
        <v>0</v>
      </c>
      <c r="J317" s="229">
        <f t="shared" si="317"/>
        <v>0</v>
      </c>
      <c r="K317" s="229">
        <f t="shared" si="317"/>
        <v>0</v>
      </c>
      <c r="L317" s="229">
        <f t="shared" si="317"/>
        <v>0</v>
      </c>
      <c r="M317" s="229">
        <f t="shared" si="317"/>
        <v>0</v>
      </c>
      <c r="N317" s="229">
        <f t="shared" si="317"/>
        <v>0</v>
      </c>
      <c r="O317" s="229">
        <f t="shared" si="317"/>
        <v>0</v>
      </c>
      <c r="P317" s="229">
        <f t="shared" si="317"/>
        <v>0</v>
      </c>
      <c r="Q317" s="229">
        <f t="shared" si="317"/>
        <v>0</v>
      </c>
      <c r="R317" s="229">
        <f t="shared" si="317"/>
        <v>0</v>
      </c>
      <c r="S317" s="229">
        <f t="shared" si="317"/>
        <v>0</v>
      </c>
      <c r="T317" s="229">
        <f t="shared" si="317"/>
        <v>0</v>
      </c>
      <c r="U317" s="229">
        <f t="shared" si="317"/>
        <v>0</v>
      </c>
      <c r="V317" s="229">
        <f t="shared" si="317"/>
        <v>0</v>
      </c>
      <c r="W317" s="229">
        <f t="shared" si="317"/>
        <v>0</v>
      </c>
      <c r="X317" s="229">
        <f t="shared" si="317"/>
        <v>0</v>
      </c>
      <c r="Y317" s="229">
        <f t="shared" si="317"/>
        <v>0</v>
      </c>
      <c r="Z317" s="229">
        <f t="shared" si="317"/>
        <v>0</v>
      </c>
      <c r="AA317" s="229">
        <f t="shared" si="317"/>
        <v>0</v>
      </c>
      <c r="AB317" s="229">
        <f t="shared" si="317"/>
        <v>0</v>
      </c>
      <c r="AC317" s="229">
        <f t="shared" si="317"/>
        <v>0</v>
      </c>
      <c r="AD317" s="229">
        <f t="shared" si="317"/>
        <v>0</v>
      </c>
      <c r="AE317" s="229">
        <f t="shared" si="317"/>
        <v>0</v>
      </c>
      <c r="AF317" s="229">
        <f t="shared" si="317"/>
        <v>0</v>
      </c>
      <c r="AG317" s="229">
        <f t="shared" si="317"/>
        <v>0</v>
      </c>
      <c r="AH317" s="229">
        <f t="shared" si="317"/>
        <v>0</v>
      </c>
      <c r="AI317" s="229">
        <f t="shared" si="317"/>
        <v>0</v>
      </c>
      <c r="AJ317" s="229">
        <f t="shared" si="317"/>
        <v>0</v>
      </c>
      <c r="AK317" s="229">
        <f t="shared" si="317"/>
        <v>0</v>
      </c>
      <c r="AL317" s="229">
        <f t="shared" si="317"/>
        <v>0</v>
      </c>
      <c r="AM317" s="229">
        <f t="shared" si="317"/>
        <v>0</v>
      </c>
      <c r="AN317" s="229">
        <f t="shared" si="317"/>
        <v>0</v>
      </c>
      <c r="AO317" s="229">
        <f t="shared" si="317"/>
        <v>0</v>
      </c>
      <c r="AP317" s="229">
        <f t="shared" si="317"/>
        <v>0</v>
      </c>
      <c r="AQ317" s="229">
        <f t="shared" si="317"/>
        <v>0</v>
      </c>
      <c r="AR317" s="229">
        <f t="shared" si="317"/>
        <v>0</v>
      </c>
      <c r="AS317" s="229">
        <f t="shared" si="317"/>
        <v>0</v>
      </c>
      <c r="AT317" s="229">
        <f t="shared" si="317"/>
        <v>0</v>
      </c>
      <c r="AU317" s="229">
        <f t="shared" si="317"/>
        <v>0</v>
      </c>
      <c r="AV317" s="229">
        <f t="shared" si="317"/>
        <v>0</v>
      </c>
      <c r="AW317" s="229">
        <f t="shared" si="317"/>
        <v>0</v>
      </c>
      <c r="AX317" s="229">
        <f t="shared" si="317"/>
        <v>0</v>
      </c>
      <c r="AY317" s="229">
        <f t="shared" si="317"/>
        <v>0</v>
      </c>
      <c r="AZ317" s="229">
        <f t="shared" si="317"/>
        <v>0</v>
      </c>
      <c r="BA317" s="229">
        <f t="shared" si="317"/>
        <v>0</v>
      </c>
      <c r="BB317" s="229">
        <f t="shared" si="317"/>
        <v>0</v>
      </c>
      <c r="BC317" s="229">
        <f t="shared" si="317"/>
        <v>0</v>
      </c>
      <c r="BD317" s="229">
        <f t="shared" si="317"/>
        <v>0</v>
      </c>
      <c r="BE317" s="229">
        <f t="shared" si="317"/>
        <v>0</v>
      </c>
      <c r="BF317" s="229">
        <f t="shared" si="317"/>
        <v>0</v>
      </c>
      <c r="BG317" s="229">
        <f t="shared" si="317"/>
        <v>0</v>
      </c>
      <c r="BH317" s="229">
        <f t="shared" si="317"/>
        <v>0</v>
      </c>
      <c r="BI317" s="229">
        <f t="shared" si="317"/>
        <v>0</v>
      </c>
      <c r="BJ317" s="229">
        <f t="shared" si="317"/>
        <v>0</v>
      </c>
      <c r="BK317" s="229">
        <f t="shared" si="317"/>
        <v>0</v>
      </c>
      <c r="BL317" s="229">
        <f t="shared" si="317"/>
        <v>0</v>
      </c>
      <c r="BM317" s="229">
        <f t="shared" si="317"/>
        <v>0</v>
      </c>
      <c r="BN317" s="229">
        <f t="shared" si="317"/>
        <v>0</v>
      </c>
      <c r="BO317" s="229">
        <f t="shared" si="318"/>
        <v>0</v>
      </c>
      <c r="BP317" s="229">
        <f t="shared" si="318"/>
        <v>0</v>
      </c>
      <c r="BQ317" s="229">
        <f t="shared" si="318"/>
        <v>0</v>
      </c>
      <c r="BR317" s="229">
        <f t="shared" si="318"/>
        <v>0</v>
      </c>
      <c r="BS317" s="229">
        <f t="shared" si="318"/>
        <v>0</v>
      </c>
      <c r="BT317" s="229">
        <f t="shared" si="318"/>
        <v>0</v>
      </c>
      <c r="BU317" s="229">
        <f t="shared" si="318"/>
        <v>0</v>
      </c>
      <c r="BV317" s="229">
        <f t="shared" si="318"/>
        <v>0</v>
      </c>
      <c r="BW317" s="229">
        <f t="shared" si="318"/>
        <v>0</v>
      </c>
      <c r="BX317" s="229">
        <f t="shared" si="318"/>
        <v>0</v>
      </c>
      <c r="BY317" s="229">
        <f t="shared" si="318"/>
        <v>0</v>
      </c>
      <c r="BZ317" s="229">
        <f t="shared" si="318"/>
        <v>0</v>
      </c>
    </row>
    <row r="318" spans="1:78" x14ac:dyDescent="0.2">
      <c r="A318" s="7" t="str">
        <f t="shared" si="316"/>
        <v>Roll-in 1</v>
      </c>
      <c r="B318" s="7">
        <f t="shared" si="316"/>
        <v>1</v>
      </c>
      <c r="C318" s="7">
        <f t="shared" ref="C318:C381" si="320">C317+1</f>
        <v>3</v>
      </c>
      <c r="D318" s="165">
        <f t="shared" si="319"/>
        <v>43555</v>
      </c>
      <c r="E318" s="313">
        <f>HLOOKUP(D318,INPUTS!$D$52:$BW$59,IF(B318=1,4,8),FALSE)</f>
        <v>133.21967999999998</v>
      </c>
      <c r="F318" s="77"/>
      <c r="G318" s="229">
        <f t="shared" si="317"/>
        <v>0</v>
      </c>
      <c r="H318" s="229">
        <f t="shared" si="317"/>
        <v>0</v>
      </c>
      <c r="I318" s="229">
        <f t="shared" si="317"/>
        <v>133.21967999999998</v>
      </c>
      <c r="J318" s="229">
        <f t="shared" si="317"/>
        <v>0</v>
      </c>
      <c r="K318" s="229">
        <f t="shared" si="317"/>
        <v>0</v>
      </c>
      <c r="L318" s="229">
        <f t="shared" si="317"/>
        <v>0</v>
      </c>
      <c r="M318" s="229">
        <f t="shared" si="317"/>
        <v>0</v>
      </c>
      <c r="N318" s="229">
        <f t="shared" si="317"/>
        <v>0</v>
      </c>
      <c r="O318" s="229">
        <f t="shared" si="317"/>
        <v>0</v>
      </c>
      <c r="P318" s="229">
        <f t="shared" si="317"/>
        <v>0</v>
      </c>
      <c r="Q318" s="229">
        <f t="shared" si="317"/>
        <v>0</v>
      </c>
      <c r="R318" s="229">
        <f t="shared" si="317"/>
        <v>0</v>
      </c>
      <c r="S318" s="229">
        <f t="shared" si="317"/>
        <v>0</v>
      </c>
      <c r="T318" s="229">
        <f t="shared" si="317"/>
        <v>0</v>
      </c>
      <c r="U318" s="229">
        <f t="shared" si="317"/>
        <v>0</v>
      </c>
      <c r="V318" s="229">
        <f t="shared" si="317"/>
        <v>0</v>
      </c>
      <c r="W318" s="229">
        <f t="shared" si="317"/>
        <v>0</v>
      </c>
      <c r="X318" s="229">
        <f t="shared" si="317"/>
        <v>0</v>
      </c>
      <c r="Y318" s="229">
        <f t="shared" si="317"/>
        <v>0</v>
      </c>
      <c r="Z318" s="229">
        <f t="shared" si="317"/>
        <v>0</v>
      </c>
      <c r="AA318" s="229">
        <f t="shared" si="317"/>
        <v>0</v>
      </c>
      <c r="AB318" s="229">
        <f t="shared" si="317"/>
        <v>0</v>
      </c>
      <c r="AC318" s="229">
        <f t="shared" si="317"/>
        <v>0</v>
      </c>
      <c r="AD318" s="229">
        <f t="shared" si="317"/>
        <v>0</v>
      </c>
      <c r="AE318" s="229">
        <f t="shared" si="317"/>
        <v>0</v>
      </c>
      <c r="AF318" s="229">
        <f t="shared" si="317"/>
        <v>0</v>
      </c>
      <c r="AG318" s="229">
        <f t="shared" si="317"/>
        <v>0</v>
      </c>
      <c r="AH318" s="229">
        <f t="shared" si="317"/>
        <v>0</v>
      </c>
      <c r="AI318" s="229">
        <f t="shared" si="317"/>
        <v>0</v>
      </c>
      <c r="AJ318" s="229">
        <f t="shared" si="317"/>
        <v>0</v>
      </c>
      <c r="AK318" s="229">
        <f t="shared" si="317"/>
        <v>0</v>
      </c>
      <c r="AL318" s="229">
        <f t="shared" si="317"/>
        <v>0</v>
      </c>
      <c r="AM318" s="229">
        <f t="shared" si="317"/>
        <v>0</v>
      </c>
      <c r="AN318" s="229">
        <f t="shared" si="317"/>
        <v>0</v>
      </c>
      <c r="AO318" s="229">
        <f t="shared" si="317"/>
        <v>0</v>
      </c>
      <c r="AP318" s="229">
        <f t="shared" si="317"/>
        <v>0</v>
      </c>
      <c r="AQ318" s="229">
        <f t="shared" si="317"/>
        <v>0</v>
      </c>
      <c r="AR318" s="229">
        <f t="shared" si="317"/>
        <v>0</v>
      </c>
      <c r="AS318" s="229">
        <f t="shared" si="317"/>
        <v>0</v>
      </c>
      <c r="AT318" s="229">
        <f t="shared" si="317"/>
        <v>0</v>
      </c>
      <c r="AU318" s="229">
        <f t="shared" si="317"/>
        <v>0</v>
      </c>
      <c r="AV318" s="229">
        <f t="shared" si="317"/>
        <v>0</v>
      </c>
      <c r="AW318" s="229">
        <f t="shared" si="317"/>
        <v>0</v>
      </c>
      <c r="AX318" s="229">
        <f t="shared" si="317"/>
        <v>0</v>
      </c>
      <c r="AY318" s="229">
        <f t="shared" si="317"/>
        <v>0</v>
      </c>
      <c r="AZ318" s="229">
        <f t="shared" si="317"/>
        <v>0</v>
      </c>
      <c r="BA318" s="229">
        <f t="shared" si="317"/>
        <v>0</v>
      </c>
      <c r="BB318" s="229">
        <f t="shared" si="317"/>
        <v>0</v>
      </c>
      <c r="BC318" s="229">
        <f t="shared" si="317"/>
        <v>0</v>
      </c>
      <c r="BD318" s="229">
        <f t="shared" si="317"/>
        <v>0</v>
      </c>
      <c r="BE318" s="229">
        <f t="shared" si="317"/>
        <v>0</v>
      </c>
      <c r="BF318" s="229">
        <f t="shared" si="317"/>
        <v>0</v>
      </c>
      <c r="BG318" s="229">
        <f t="shared" si="317"/>
        <v>0</v>
      </c>
      <c r="BH318" s="229">
        <f t="shared" si="317"/>
        <v>0</v>
      </c>
      <c r="BI318" s="229">
        <f t="shared" si="317"/>
        <v>0</v>
      </c>
      <c r="BJ318" s="229">
        <f t="shared" si="317"/>
        <v>0</v>
      </c>
      <c r="BK318" s="229">
        <f t="shared" si="317"/>
        <v>0</v>
      </c>
      <c r="BL318" s="229">
        <f t="shared" si="317"/>
        <v>0</v>
      </c>
      <c r="BM318" s="229">
        <f t="shared" si="317"/>
        <v>0</v>
      </c>
      <c r="BN318" s="229">
        <f t="shared" si="317"/>
        <v>0</v>
      </c>
      <c r="BO318" s="229">
        <f t="shared" si="318"/>
        <v>0</v>
      </c>
      <c r="BP318" s="229">
        <f t="shared" si="318"/>
        <v>0</v>
      </c>
      <c r="BQ318" s="229">
        <f t="shared" si="318"/>
        <v>0</v>
      </c>
      <c r="BR318" s="229">
        <f t="shared" si="318"/>
        <v>0</v>
      </c>
      <c r="BS318" s="229">
        <f t="shared" si="318"/>
        <v>0</v>
      </c>
      <c r="BT318" s="229">
        <f t="shared" si="318"/>
        <v>0</v>
      </c>
      <c r="BU318" s="229">
        <f t="shared" si="318"/>
        <v>0</v>
      </c>
      <c r="BV318" s="229">
        <f t="shared" si="318"/>
        <v>0</v>
      </c>
      <c r="BW318" s="229">
        <f t="shared" si="318"/>
        <v>0</v>
      </c>
      <c r="BX318" s="229">
        <f t="shared" si="318"/>
        <v>0</v>
      </c>
      <c r="BY318" s="229">
        <f t="shared" si="318"/>
        <v>0</v>
      </c>
      <c r="BZ318" s="229">
        <f t="shared" si="318"/>
        <v>0</v>
      </c>
    </row>
    <row r="319" spans="1:78" x14ac:dyDescent="0.2">
      <c r="A319" s="7" t="str">
        <f t="shared" si="316"/>
        <v>Roll-in 1</v>
      </c>
      <c r="B319" s="7">
        <f t="shared" si="316"/>
        <v>1</v>
      </c>
      <c r="C319" s="7">
        <f t="shared" si="320"/>
        <v>4</v>
      </c>
      <c r="D319" s="165">
        <f t="shared" si="319"/>
        <v>43585</v>
      </c>
      <c r="E319" s="313">
        <f>HLOOKUP(D319,INPUTS!$D$52:$BW$59,IF(B319=1,4,8),FALSE)</f>
        <v>264.28165000000001</v>
      </c>
      <c r="F319" s="77"/>
      <c r="G319" s="229">
        <f t="shared" si="317"/>
        <v>0</v>
      </c>
      <c r="H319" s="229">
        <f t="shared" si="317"/>
        <v>0</v>
      </c>
      <c r="I319" s="229">
        <f t="shared" si="317"/>
        <v>0</v>
      </c>
      <c r="J319" s="229">
        <f t="shared" si="317"/>
        <v>264.28165000000001</v>
      </c>
      <c r="K319" s="229">
        <f t="shared" si="317"/>
        <v>0</v>
      </c>
      <c r="L319" s="229">
        <f t="shared" si="317"/>
        <v>0</v>
      </c>
      <c r="M319" s="229">
        <f t="shared" si="317"/>
        <v>0</v>
      </c>
      <c r="N319" s="229">
        <f t="shared" si="317"/>
        <v>0</v>
      </c>
      <c r="O319" s="229">
        <f t="shared" si="317"/>
        <v>0</v>
      </c>
      <c r="P319" s="229">
        <f t="shared" si="317"/>
        <v>0</v>
      </c>
      <c r="Q319" s="229">
        <f t="shared" si="317"/>
        <v>0</v>
      </c>
      <c r="R319" s="229">
        <f t="shared" si="317"/>
        <v>0</v>
      </c>
      <c r="S319" s="229">
        <f t="shared" si="317"/>
        <v>0</v>
      </c>
      <c r="T319" s="229">
        <f t="shared" si="317"/>
        <v>0</v>
      </c>
      <c r="U319" s="229">
        <f t="shared" si="317"/>
        <v>0</v>
      </c>
      <c r="V319" s="229">
        <f t="shared" si="317"/>
        <v>0</v>
      </c>
      <c r="W319" s="229">
        <f t="shared" si="317"/>
        <v>0</v>
      </c>
      <c r="X319" s="229">
        <f t="shared" si="317"/>
        <v>0</v>
      </c>
      <c r="Y319" s="229">
        <f t="shared" si="317"/>
        <v>0</v>
      </c>
      <c r="Z319" s="229">
        <f t="shared" si="317"/>
        <v>0</v>
      </c>
      <c r="AA319" s="229">
        <f t="shared" si="317"/>
        <v>0</v>
      </c>
      <c r="AB319" s="229">
        <f t="shared" si="317"/>
        <v>0</v>
      </c>
      <c r="AC319" s="229">
        <f t="shared" si="317"/>
        <v>0</v>
      </c>
      <c r="AD319" s="229">
        <f t="shared" si="317"/>
        <v>0</v>
      </c>
      <c r="AE319" s="229">
        <f t="shared" si="317"/>
        <v>0</v>
      </c>
      <c r="AF319" s="229">
        <f t="shared" si="317"/>
        <v>0</v>
      </c>
      <c r="AG319" s="229">
        <f t="shared" si="317"/>
        <v>0</v>
      </c>
      <c r="AH319" s="229">
        <f t="shared" si="317"/>
        <v>0</v>
      </c>
      <c r="AI319" s="229">
        <f t="shared" si="317"/>
        <v>0</v>
      </c>
      <c r="AJ319" s="229">
        <f t="shared" si="317"/>
        <v>0</v>
      </c>
      <c r="AK319" s="229">
        <f t="shared" si="317"/>
        <v>0</v>
      </c>
      <c r="AL319" s="229">
        <f t="shared" si="317"/>
        <v>0</v>
      </c>
      <c r="AM319" s="229">
        <f t="shared" si="317"/>
        <v>0</v>
      </c>
      <c r="AN319" s="229">
        <f t="shared" si="317"/>
        <v>0</v>
      </c>
      <c r="AO319" s="229">
        <f t="shared" si="317"/>
        <v>0</v>
      </c>
      <c r="AP319" s="229">
        <f t="shared" si="317"/>
        <v>0</v>
      </c>
      <c r="AQ319" s="229">
        <f t="shared" si="317"/>
        <v>0</v>
      </c>
      <c r="AR319" s="229">
        <f t="shared" si="317"/>
        <v>0</v>
      </c>
      <c r="AS319" s="229">
        <f t="shared" si="317"/>
        <v>0</v>
      </c>
      <c r="AT319" s="229">
        <f t="shared" si="317"/>
        <v>0</v>
      </c>
      <c r="AU319" s="229">
        <f t="shared" si="317"/>
        <v>0</v>
      </c>
      <c r="AV319" s="229">
        <f t="shared" si="317"/>
        <v>0</v>
      </c>
      <c r="AW319" s="229">
        <f t="shared" si="317"/>
        <v>0</v>
      </c>
      <c r="AX319" s="229">
        <f t="shared" si="317"/>
        <v>0</v>
      </c>
      <c r="AY319" s="229">
        <f t="shared" si="317"/>
        <v>0</v>
      </c>
      <c r="AZ319" s="229">
        <f t="shared" si="317"/>
        <v>0</v>
      </c>
      <c r="BA319" s="229">
        <f t="shared" si="317"/>
        <v>0</v>
      </c>
      <c r="BB319" s="229">
        <f t="shared" si="317"/>
        <v>0</v>
      </c>
      <c r="BC319" s="229">
        <f t="shared" si="317"/>
        <v>0</v>
      </c>
      <c r="BD319" s="229">
        <f t="shared" si="317"/>
        <v>0</v>
      </c>
      <c r="BE319" s="229">
        <f t="shared" si="317"/>
        <v>0</v>
      </c>
      <c r="BF319" s="229">
        <f t="shared" si="317"/>
        <v>0</v>
      </c>
      <c r="BG319" s="229">
        <f t="shared" si="317"/>
        <v>0</v>
      </c>
      <c r="BH319" s="229">
        <f t="shared" si="317"/>
        <v>0</v>
      </c>
      <c r="BI319" s="229">
        <f t="shared" si="317"/>
        <v>0</v>
      </c>
      <c r="BJ319" s="229">
        <f t="shared" si="317"/>
        <v>0</v>
      </c>
      <c r="BK319" s="229">
        <f t="shared" si="317"/>
        <v>0</v>
      </c>
      <c r="BL319" s="229">
        <f t="shared" si="317"/>
        <v>0</v>
      </c>
      <c r="BM319" s="229">
        <f t="shared" si="317"/>
        <v>0</v>
      </c>
      <c r="BN319" s="229">
        <f t="shared" si="317"/>
        <v>0</v>
      </c>
      <c r="BO319" s="229">
        <f t="shared" si="318"/>
        <v>0</v>
      </c>
      <c r="BP319" s="229">
        <f t="shared" si="318"/>
        <v>0</v>
      </c>
      <c r="BQ319" s="229">
        <f t="shared" si="318"/>
        <v>0</v>
      </c>
      <c r="BR319" s="229">
        <f t="shared" si="318"/>
        <v>0</v>
      </c>
      <c r="BS319" s="229">
        <f t="shared" si="318"/>
        <v>0</v>
      </c>
      <c r="BT319" s="229">
        <f t="shared" si="318"/>
        <v>0</v>
      </c>
      <c r="BU319" s="229">
        <f t="shared" si="318"/>
        <v>0</v>
      </c>
      <c r="BV319" s="229">
        <f t="shared" si="318"/>
        <v>0</v>
      </c>
      <c r="BW319" s="229">
        <f t="shared" si="318"/>
        <v>0</v>
      </c>
      <c r="BX319" s="229">
        <f t="shared" si="318"/>
        <v>0</v>
      </c>
      <c r="BY319" s="229">
        <f t="shared" si="318"/>
        <v>0</v>
      </c>
      <c r="BZ319" s="229">
        <f t="shared" si="318"/>
        <v>0</v>
      </c>
    </row>
    <row r="320" spans="1:78" x14ac:dyDescent="0.2">
      <c r="A320" s="7" t="str">
        <f t="shared" si="316"/>
        <v>Roll-in 1</v>
      </c>
      <c r="B320" s="7">
        <f t="shared" si="316"/>
        <v>1</v>
      </c>
      <c r="C320" s="7">
        <f t="shared" si="320"/>
        <v>5</v>
      </c>
      <c r="D320" s="165">
        <f t="shared" si="319"/>
        <v>43616</v>
      </c>
      <c r="E320" s="313">
        <f>HLOOKUP(D320,INPUTS!$D$52:$BW$59,IF(B320=1,4,8),FALSE)</f>
        <v>547.90285000000006</v>
      </c>
      <c r="F320" s="77"/>
      <c r="G320" s="229">
        <f t="shared" ref="G320:BO323" si="321">IF(G$9=$D320,$E320,0)</f>
        <v>0</v>
      </c>
      <c r="H320" s="229">
        <f t="shared" si="321"/>
        <v>0</v>
      </c>
      <c r="I320" s="229">
        <f t="shared" si="321"/>
        <v>0</v>
      </c>
      <c r="J320" s="229">
        <f t="shared" si="321"/>
        <v>0</v>
      </c>
      <c r="K320" s="229">
        <f t="shared" si="321"/>
        <v>547.90285000000006</v>
      </c>
      <c r="L320" s="229">
        <f t="shared" si="321"/>
        <v>0</v>
      </c>
      <c r="M320" s="229">
        <f t="shared" si="321"/>
        <v>0</v>
      </c>
      <c r="N320" s="229">
        <f t="shared" si="321"/>
        <v>0</v>
      </c>
      <c r="O320" s="229">
        <f t="shared" si="321"/>
        <v>0</v>
      </c>
      <c r="P320" s="229">
        <f t="shared" si="321"/>
        <v>0</v>
      </c>
      <c r="Q320" s="229">
        <f t="shared" si="321"/>
        <v>0</v>
      </c>
      <c r="R320" s="229">
        <f t="shared" si="321"/>
        <v>0</v>
      </c>
      <c r="S320" s="229">
        <f t="shared" si="321"/>
        <v>0</v>
      </c>
      <c r="T320" s="229">
        <f t="shared" si="321"/>
        <v>0</v>
      </c>
      <c r="U320" s="229">
        <f t="shared" si="321"/>
        <v>0</v>
      </c>
      <c r="V320" s="229">
        <f t="shared" si="321"/>
        <v>0</v>
      </c>
      <c r="W320" s="229">
        <f t="shared" si="321"/>
        <v>0</v>
      </c>
      <c r="X320" s="229">
        <f t="shared" si="321"/>
        <v>0</v>
      </c>
      <c r="Y320" s="229">
        <f t="shared" si="321"/>
        <v>0</v>
      </c>
      <c r="Z320" s="229">
        <f t="shared" si="321"/>
        <v>0</v>
      </c>
      <c r="AA320" s="229">
        <f t="shared" si="321"/>
        <v>0</v>
      </c>
      <c r="AB320" s="229">
        <f t="shared" si="321"/>
        <v>0</v>
      </c>
      <c r="AC320" s="229">
        <f t="shared" si="321"/>
        <v>0</v>
      </c>
      <c r="AD320" s="229">
        <f t="shared" si="321"/>
        <v>0</v>
      </c>
      <c r="AE320" s="229">
        <f t="shared" si="321"/>
        <v>0</v>
      </c>
      <c r="AF320" s="229">
        <f t="shared" si="321"/>
        <v>0</v>
      </c>
      <c r="AG320" s="229">
        <f t="shared" si="321"/>
        <v>0</v>
      </c>
      <c r="AH320" s="229">
        <f t="shared" si="321"/>
        <v>0</v>
      </c>
      <c r="AI320" s="229">
        <f t="shared" si="321"/>
        <v>0</v>
      </c>
      <c r="AJ320" s="229">
        <f t="shared" si="321"/>
        <v>0</v>
      </c>
      <c r="AK320" s="229">
        <f t="shared" si="321"/>
        <v>0</v>
      </c>
      <c r="AL320" s="229">
        <f t="shared" si="321"/>
        <v>0</v>
      </c>
      <c r="AM320" s="229">
        <f t="shared" si="321"/>
        <v>0</v>
      </c>
      <c r="AN320" s="229">
        <f t="shared" si="321"/>
        <v>0</v>
      </c>
      <c r="AO320" s="229">
        <f t="shared" si="321"/>
        <v>0</v>
      </c>
      <c r="AP320" s="229">
        <f t="shared" si="321"/>
        <v>0</v>
      </c>
      <c r="AQ320" s="229">
        <f t="shared" si="321"/>
        <v>0</v>
      </c>
      <c r="AR320" s="229">
        <f t="shared" si="321"/>
        <v>0</v>
      </c>
      <c r="AS320" s="229">
        <f t="shared" si="321"/>
        <v>0</v>
      </c>
      <c r="AT320" s="229">
        <f t="shared" si="321"/>
        <v>0</v>
      </c>
      <c r="AU320" s="229">
        <f t="shared" si="321"/>
        <v>0</v>
      </c>
      <c r="AV320" s="229">
        <f t="shared" si="321"/>
        <v>0</v>
      </c>
      <c r="AW320" s="229">
        <f t="shared" si="321"/>
        <v>0</v>
      </c>
      <c r="AX320" s="229">
        <f t="shared" si="321"/>
        <v>0</v>
      </c>
      <c r="AY320" s="229">
        <f t="shared" si="321"/>
        <v>0</v>
      </c>
      <c r="AZ320" s="229">
        <f t="shared" si="321"/>
        <v>0</v>
      </c>
      <c r="BA320" s="229">
        <f t="shared" si="321"/>
        <v>0</v>
      </c>
      <c r="BB320" s="229">
        <f t="shared" si="321"/>
        <v>0</v>
      </c>
      <c r="BC320" s="229">
        <f t="shared" si="321"/>
        <v>0</v>
      </c>
      <c r="BD320" s="229">
        <f t="shared" si="321"/>
        <v>0</v>
      </c>
      <c r="BE320" s="229">
        <f t="shared" si="321"/>
        <v>0</v>
      </c>
      <c r="BF320" s="229">
        <f t="shared" si="321"/>
        <v>0</v>
      </c>
      <c r="BG320" s="229">
        <f t="shared" si="321"/>
        <v>0</v>
      </c>
      <c r="BH320" s="229">
        <f t="shared" si="321"/>
        <v>0</v>
      </c>
      <c r="BI320" s="229">
        <f t="shared" si="321"/>
        <v>0</v>
      </c>
      <c r="BJ320" s="229">
        <f t="shared" si="321"/>
        <v>0</v>
      </c>
      <c r="BK320" s="229">
        <f t="shared" si="321"/>
        <v>0</v>
      </c>
      <c r="BL320" s="229">
        <f t="shared" si="321"/>
        <v>0</v>
      </c>
      <c r="BM320" s="229">
        <f t="shared" si="321"/>
        <v>0</v>
      </c>
      <c r="BN320" s="229">
        <f t="shared" si="321"/>
        <v>0</v>
      </c>
      <c r="BO320" s="229">
        <f t="shared" si="321"/>
        <v>0</v>
      </c>
      <c r="BP320" s="229">
        <f t="shared" si="318"/>
        <v>0</v>
      </c>
      <c r="BQ320" s="229">
        <f t="shared" si="318"/>
        <v>0</v>
      </c>
      <c r="BR320" s="229">
        <f t="shared" si="318"/>
        <v>0</v>
      </c>
      <c r="BS320" s="229">
        <f t="shared" si="318"/>
        <v>0</v>
      </c>
      <c r="BT320" s="229">
        <f t="shared" si="318"/>
        <v>0</v>
      </c>
      <c r="BU320" s="229">
        <f t="shared" si="318"/>
        <v>0</v>
      </c>
      <c r="BV320" s="229">
        <f t="shared" si="318"/>
        <v>0</v>
      </c>
      <c r="BW320" s="229">
        <f t="shared" si="318"/>
        <v>0</v>
      </c>
      <c r="BX320" s="229">
        <f t="shared" si="318"/>
        <v>0</v>
      </c>
      <c r="BY320" s="229">
        <f t="shared" si="318"/>
        <v>0</v>
      </c>
      <c r="BZ320" s="229">
        <f t="shared" si="318"/>
        <v>0</v>
      </c>
    </row>
    <row r="321" spans="1:78" x14ac:dyDescent="0.2">
      <c r="A321" s="7" t="str">
        <f t="shared" si="316"/>
        <v>Roll-in 1</v>
      </c>
      <c r="B321" s="7">
        <f t="shared" si="316"/>
        <v>1</v>
      </c>
      <c r="C321" s="7">
        <f t="shared" si="320"/>
        <v>6</v>
      </c>
      <c r="D321" s="165">
        <f t="shared" si="319"/>
        <v>43646</v>
      </c>
      <c r="E321" s="313">
        <f>HLOOKUP(D321,INPUTS!$D$52:$BW$59,IF(B321=1,4,8),FALSE)</f>
        <v>1156.8938899999998</v>
      </c>
      <c r="F321" s="77"/>
      <c r="G321" s="229">
        <f t="shared" si="321"/>
        <v>0</v>
      </c>
      <c r="H321" s="229">
        <f t="shared" si="321"/>
        <v>0</v>
      </c>
      <c r="I321" s="229">
        <f t="shared" si="321"/>
        <v>0</v>
      </c>
      <c r="J321" s="229">
        <f t="shared" si="321"/>
        <v>0</v>
      </c>
      <c r="K321" s="229">
        <f t="shared" si="321"/>
        <v>0</v>
      </c>
      <c r="L321" s="229">
        <f t="shared" si="321"/>
        <v>1156.8938899999998</v>
      </c>
      <c r="M321" s="229">
        <f t="shared" si="321"/>
        <v>0</v>
      </c>
      <c r="N321" s="229">
        <f t="shared" si="321"/>
        <v>0</v>
      </c>
      <c r="O321" s="229">
        <f t="shared" si="321"/>
        <v>0</v>
      </c>
      <c r="P321" s="229">
        <f t="shared" si="321"/>
        <v>0</v>
      </c>
      <c r="Q321" s="229">
        <f t="shared" si="321"/>
        <v>0</v>
      </c>
      <c r="R321" s="229">
        <f t="shared" si="321"/>
        <v>0</v>
      </c>
      <c r="S321" s="229">
        <f t="shared" si="321"/>
        <v>0</v>
      </c>
      <c r="T321" s="229">
        <f t="shared" si="321"/>
        <v>0</v>
      </c>
      <c r="U321" s="229">
        <f t="shared" si="321"/>
        <v>0</v>
      </c>
      <c r="V321" s="229">
        <f t="shared" si="321"/>
        <v>0</v>
      </c>
      <c r="W321" s="229">
        <f t="shared" si="321"/>
        <v>0</v>
      </c>
      <c r="X321" s="229">
        <f t="shared" si="321"/>
        <v>0</v>
      </c>
      <c r="Y321" s="229">
        <f t="shared" si="321"/>
        <v>0</v>
      </c>
      <c r="Z321" s="229">
        <f t="shared" si="321"/>
        <v>0</v>
      </c>
      <c r="AA321" s="229">
        <f t="shared" si="321"/>
        <v>0</v>
      </c>
      <c r="AB321" s="229">
        <f t="shared" si="321"/>
        <v>0</v>
      </c>
      <c r="AC321" s="229">
        <f t="shared" si="321"/>
        <v>0</v>
      </c>
      <c r="AD321" s="229">
        <f t="shared" si="321"/>
        <v>0</v>
      </c>
      <c r="AE321" s="229">
        <f t="shared" si="321"/>
        <v>0</v>
      </c>
      <c r="AF321" s="229">
        <f t="shared" si="321"/>
        <v>0</v>
      </c>
      <c r="AG321" s="229">
        <f t="shared" si="321"/>
        <v>0</v>
      </c>
      <c r="AH321" s="229">
        <f t="shared" si="321"/>
        <v>0</v>
      </c>
      <c r="AI321" s="229">
        <f t="shared" si="321"/>
        <v>0</v>
      </c>
      <c r="AJ321" s="229">
        <f t="shared" si="321"/>
        <v>0</v>
      </c>
      <c r="AK321" s="229">
        <f t="shared" si="321"/>
        <v>0</v>
      </c>
      <c r="AL321" s="229">
        <f t="shared" si="321"/>
        <v>0</v>
      </c>
      <c r="AM321" s="229">
        <f t="shared" si="321"/>
        <v>0</v>
      </c>
      <c r="AN321" s="229">
        <f t="shared" si="321"/>
        <v>0</v>
      </c>
      <c r="AO321" s="229">
        <f t="shared" si="321"/>
        <v>0</v>
      </c>
      <c r="AP321" s="229">
        <f t="shared" si="321"/>
        <v>0</v>
      </c>
      <c r="AQ321" s="229">
        <f t="shared" si="321"/>
        <v>0</v>
      </c>
      <c r="AR321" s="229">
        <f t="shared" si="321"/>
        <v>0</v>
      </c>
      <c r="AS321" s="229">
        <f t="shared" si="321"/>
        <v>0</v>
      </c>
      <c r="AT321" s="229">
        <f t="shared" si="321"/>
        <v>0</v>
      </c>
      <c r="AU321" s="229">
        <f t="shared" si="321"/>
        <v>0</v>
      </c>
      <c r="AV321" s="229">
        <f t="shared" si="321"/>
        <v>0</v>
      </c>
      <c r="AW321" s="229">
        <f t="shared" si="321"/>
        <v>0</v>
      </c>
      <c r="AX321" s="229">
        <f t="shared" si="321"/>
        <v>0</v>
      </c>
      <c r="AY321" s="229">
        <f t="shared" si="321"/>
        <v>0</v>
      </c>
      <c r="AZ321" s="229">
        <f t="shared" si="321"/>
        <v>0</v>
      </c>
      <c r="BA321" s="229">
        <f t="shared" si="321"/>
        <v>0</v>
      </c>
      <c r="BB321" s="229">
        <f t="shared" si="321"/>
        <v>0</v>
      </c>
      <c r="BC321" s="229">
        <f t="shared" si="321"/>
        <v>0</v>
      </c>
      <c r="BD321" s="229">
        <f t="shared" si="321"/>
        <v>0</v>
      </c>
      <c r="BE321" s="229">
        <f t="shared" si="321"/>
        <v>0</v>
      </c>
      <c r="BF321" s="229">
        <f t="shared" si="321"/>
        <v>0</v>
      </c>
      <c r="BG321" s="229">
        <f t="shared" si="321"/>
        <v>0</v>
      </c>
      <c r="BH321" s="229">
        <f t="shared" si="321"/>
        <v>0</v>
      </c>
      <c r="BI321" s="229">
        <f t="shared" si="321"/>
        <v>0</v>
      </c>
      <c r="BJ321" s="229">
        <f t="shared" si="321"/>
        <v>0</v>
      </c>
      <c r="BK321" s="229">
        <f t="shared" si="321"/>
        <v>0</v>
      </c>
      <c r="BL321" s="229">
        <f t="shared" si="321"/>
        <v>0</v>
      </c>
      <c r="BM321" s="229">
        <f t="shared" si="321"/>
        <v>0</v>
      </c>
      <c r="BN321" s="229">
        <f t="shared" si="321"/>
        <v>0</v>
      </c>
      <c r="BO321" s="229">
        <f t="shared" si="318"/>
        <v>0</v>
      </c>
      <c r="BP321" s="229">
        <f t="shared" si="318"/>
        <v>0</v>
      </c>
      <c r="BQ321" s="229">
        <f t="shared" si="318"/>
        <v>0</v>
      </c>
      <c r="BR321" s="229">
        <f t="shared" si="318"/>
        <v>0</v>
      </c>
      <c r="BS321" s="229">
        <f t="shared" si="318"/>
        <v>0</v>
      </c>
      <c r="BT321" s="229">
        <f t="shared" si="318"/>
        <v>0</v>
      </c>
      <c r="BU321" s="229">
        <f t="shared" si="318"/>
        <v>0</v>
      </c>
      <c r="BV321" s="229">
        <f t="shared" si="318"/>
        <v>0</v>
      </c>
      <c r="BW321" s="229">
        <f t="shared" si="318"/>
        <v>0</v>
      </c>
      <c r="BX321" s="229">
        <f t="shared" si="318"/>
        <v>0</v>
      </c>
      <c r="BY321" s="229">
        <f t="shared" si="318"/>
        <v>0</v>
      </c>
      <c r="BZ321" s="229">
        <f t="shared" si="318"/>
        <v>0</v>
      </c>
    </row>
    <row r="322" spans="1:78" x14ac:dyDescent="0.2">
      <c r="A322" s="7" t="str">
        <f t="shared" si="316"/>
        <v>Roll-in 1</v>
      </c>
      <c r="B322" s="7">
        <f t="shared" si="316"/>
        <v>1</v>
      </c>
      <c r="C322" s="7">
        <f t="shared" si="320"/>
        <v>7</v>
      </c>
      <c r="D322" s="165">
        <f t="shared" si="319"/>
        <v>43677</v>
      </c>
      <c r="E322" s="313">
        <f>HLOOKUP(D322,INPUTS!$D$52:$BW$59,IF(B322=1,4,8),FALSE)</f>
        <v>693.17054999999993</v>
      </c>
      <c r="F322" s="77"/>
      <c r="G322" s="229">
        <f t="shared" si="321"/>
        <v>0</v>
      </c>
      <c r="H322" s="229">
        <f t="shared" si="321"/>
        <v>0</v>
      </c>
      <c r="I322" s="229">
        <f t="shared" si="321"/>
        <v>0</v>
      </c>
      <c r="J322" s="229">
        <f t="shared" si="321"/>
        <v>0</v>
      </c>
      <c r="K322" s="229">
        <f t="shared" si="321"/>
        <v>0</v>
      </c>
      <c r="L322" s="229">
        <f t="shared" si="321"/>
        <v>0</v>
      </c>
      <c r="M322" s="229">
        <f t="shared" si="321"/>
        <v>693.17054999999993</v>
      </c>
      <c r="N322" s="229">
        <f t="shared" si="321"/>
        <v>0</v>
      </c>
      <c r="O322" s="229">
        <f t="shared" si="321"/>
        <v>0</v>
      </c>
      <c r="P322" s="229">
        <f t="shared" si="321"/>
        <v>0</v>
      </c>
      <c r="Q322" s="229">
        <f t="shared" si="321"/>
        <v>0</v>
      </c>
      <c r="R322" s="229">
        <f t="shared" si="321"/>
        <v>0</v>
      </c>
      <c r="S322" s="229">
        <f t="shared" si="321"/>
        <v>0</v>
      </c>
      <c r="T322" s="229">
        <f t="shared" si="321"/>
        <v>0</v>
      </c>
      <c r="U322" s="229">
        <f t="shared" si="321"/>
        <v>0</v>
      </c>
      <c r="V322" s="229">
        <f t="shared" si="321"/>
        <v>0</v>
      </c>
      <c r="W322" s="229">
        <f t="shared" si="321"/>
        <v>0</v>
      </c>
      <c r="X322" s="229">
        <f t="shared" si="321"/>
        <v>0</v>
      </c>
      <c r="Y322" s="229">
        <f t="shared" si="321"/>
        <v>0</v>
      </c>
      <c r="Z322" s="229">
        <f t="shared" si="321"/>
        <v>0</v>
      </c>
      <c r="AA322" s="229">
        <f t="shared" si="321"/>
        <v>0</v>
      </c>
      <c r="AB322" s="229">
        <f t="shared" si="321"/>
        <v>0</v>
      </c>
      <c r="AC322" s="229">
        <f t="shared" si="321"/>
        <v>0</v>
      </c>
      <c r="AD322" s="229">
        <f t="shared" si="321"/>
        <v>0</v>
      </c>
      <c r="AE322" s="229">
        <f t="shared" si="321"/>
        <v>0</v>
      </c>
      <c r="AF322" s="229">
        <f t="shared" si="321"/>
        <v>0</v>
      </c>
      <c r="AG322" s="229">
        <f t="shared" si="321"/>
        <v>0</v>
      </c>
      <c r="AH322" s="229">
        <f t="shared" si="321"/>
        <v>0</v>
      </c>
      <c r="AI322" s="229">
        <f t="shared" si="321"/>
        <v>0</v>
      </c>
      <c r="AJ322" s="229">
        <f t="shared" si="321"/>
        <v>0</v>
      </c>
      <c r="AK322" s="229">
        <f t="shared" si="321"/>
        <v>0</v>
      </c>
      <c r="AL322" s="229">
        <f t="shared" si="321"/>
        <v>0</v>
      </c>
      <c r="AM322" s="229">
        <f t="shared" si="321"/>
        <v>0</v>
      </c>
      <c r="AN322" s="229">
        <f t="shared" si="321"/>
        <v>0</v>
      </c>
      <c r="AO322" s="229">
        <f t="shared" si="321"/>
        <v>0</v>
      </c>
      <c r="AP322" s="229">
        <f t="shared" si="321"/>
        <v>0</v>
      </c>
      <c r="AQ322" s="229">
        <f t="shared" si="321"/>
        <v>0</v>
      </c>
      <c r="AR322" s="229">
        <f t="shared" si="321"/>
        <v>0</v>
      </c>
      <c r="AS322" s="229">
        <f t="shared" si="321"/>
        <v>0</v>
      </c>
      <c r="AT322" s="229">
        <f t="shared" si="321"/>
        <v>0</v>
      </c>
      <c r="AU322" s="229">
        <f t="shared" si="321"/>
        <v>0</v>
      </c>
      <c r="AV322" s="229">
        <f t="shared" si="321"/>
        <v>0</v>
      </c>
      <c r="AW322" s="229">
        <f t="shared" si="321"/>
        <v>0</v>
      </c>
      <c r="AX322" s="229">
        <f t="shared" si="321"/>
        <v>0</v>
      </c>
      <c r="AY322" s="229">
        <f t="shared" si="321"/>
        <v>0</v>
      </c>
      <c r="AZ322" s="229">
        <f t="shared" si="321"/>
        <v>0</v>
      </c>
      <c r="BA322" s="229">
        <f t="shared" si="321"/>
        <v>0</v>
      </c>
      <c r="BB322" s="229">
        <f t="shared" si="321"/>
        <v>0</v>
      </c>
      <c r="BC322" s="229">
        <f t="shared" si="321"/>
        <v>0</v>
      </c>
      <c r="BD322" s="229">
        <f t="shared" si="321"/>
        <v>0</v>
      </c>
      <c r="BE322" s="229">
        <f t="shared" si="321"/>
        <v>0</v>
      </c>
      <c r="BF322" s="229">
        <f t="shared" si="321"/>
        <v>0</v>
      </c>
      <c r="BG322" s="229">
        <f t="shared" si="321"/>
        <v>0</v>
      </c>
      <c r="BH322" s="229">
        <f t="shared" si="321"/>
        <v>0</v>
      </c>
      <c r="BI322" s="229">
        <f t="shared" si="321"/>
        <v>0</v>
      </c>
      <c r="BJ322" s="229">
        <f t="shared" si="321"/>
        <v>0</v>
      </c>
      <c r="BK322" s="229">
        <f t="shared" si="321"/>
        <v>0</v>
      </c>
      <c r="BL322" s="229">
        <f t="shared" si="321"/>
        <v>0</v>
      </c>
      <c r="BM322" s="229">
        <f t="shared" si="321"/>
        <v>0</v>
      </c>
      <c r="BN322" s="229">
        <f t="shared" si="321"/>
        <v>0</v>
      </c>
      <c r="BO322" s="229">
        <f t="shared" si="318"/>
        <v>0</v>
      </c>
      <c r="BP322" s="229">
        <f t="shared" si="318"/>
        <v>0</v>
      </c>
      <c r="BQ322" s="229">
        <f t="shared" si="318"/>
        <v>0</v>
      </c>
      <c r="BR322" s="229">
        <f t="shared" si="318"/>
        <v>0</v>
      </c>
      <c r="BS322" s="229">
        <f t="shared" si="318"/>
        <v>0</v>
      </c>
      <c r="BT322" s="229">
        <f t="shared" si="318"/>
        <v>0</v>
      </c>
      <c r="BU322" s="229">
        <f t="shared" si="318"/>
        <v>0</v>
      </c>
      <c r="BV322" s="229">
        <f t="shared" si="318"/>
        <v>0</v>
      </c>
      <c r="BW322" s="229">
        <f t="shared" si="318"/>
        <v>0</v>
      </c>
      <c r="BX322" s="229">
        <f t="shared" si="318"/>
        <v>0</v>
      </c>
      <c r="BY322" s="229">
        <f t="shared" si="318"/>
        <v>0</v>
      </c>
      <c r="BZ322" s="229">
        <f t="shared" si="318"/>
        <v>0</v>
      </c>
    </row>
    <row r="323" spans="1:78" x14ac:dyDescent="0.2">
      <c r="A323" s="7" t="str">
        <f t="shared" si="316"/>
        <v>Roll-in 1</v>
      </c>
      <c r="B323" s="7">
        <f t="shared" si="316"/>
        <v>1</v>
      </c>
      <c r="C323" s="7">
        <f t="shared" si="320"/>
        <v>8</v>
      </c>
      <c r="D323" s="165">
        <f t="shared" si="319"/>
        <v>43708</v>
      </c>
      <c r="E323" s="313">
        <f>HLOOKUP(D323,INPUTS!$D$52:$BW$59,IF(B323=1,4,8),FALSE)</f>
        <v>903.79687999999999</v>
      </c>
      <c r="F323" s="77"/>
      <c r="G323" s="229">
        <f t="shared" si="321"/>
        <v>0</v>
      </c>
      <c r="H323" s="229">
        <f t="shared" si="321"/>
        <v>0</v>
      </c>
      <c r="I323" s="229">
        <f t="shared" si="321"/>
        <v>0</v>
      </c>
      <c r="J323" s="229">
        <f t="shared" si="321"/>
        <v>0</v>
      </c>
      <c r="K323" s="229">
        <f t="shared" si="321"/>
        <v>0</v>
      </c>
      <c r="L323" s="229">
        <f t="shared" si="321"/>
        <v>0</v>
      </c>
      <c r="M323" s="229">
        <f t="shared" si="321"/>
        <v>0</v>
      </c>
      <c r="N323" s="229">
        <f t="shared" si="321"/>
        <v>903.79687999999999</v>
      </c>
      <c r="O323" s="229">
        <f t="shared" si="321"/>
        <v>0</v>
      </c>
      <c r="P323" s="229">
        <f t="shared" si="321"/>
        <v>0</v>
      </c>
      <c r="Q323" s="229">
        <f t="shared" si="321"/>
        <v>0</v>
      </c>
      <c r="R323" s="229">
        <f t="shared" si="321"/>
        <v>0</v>
      </c>
      <c r="S323" s="229">
        <f t="shared" si="321"/>
        <v>0</v>
      </c>
      <c r="T323" s="229">
        <f t="shared" si="321"/>
        <v>0</v>
      </c>
      <c r="U323" s="229">
        <f t="shared" si="321"/>
        <v>0</v>
      </c>
      <c r="V323" s="229">
        <f t="shared" si="321"/>
        <v>0</v>
      </c>
      <c r="W323" s="229">
        <f t="shared" si="321"/>
        <v>0</v>
      </c>
      <c r="X323" s="229">
        <f t="shared" si="321"/>
        <v>0</v>
      </c>
      <c r="Y323" s="229">
        <f t="shared" si="321"/>
        <v>0</v>
      </c>
      <c r="Z323" s="229">
        <f t="shared" si="321"/>
        <v>0</v>
      </c>
      <c r="AA323" s="229">
        <f t="shared" si="321"/>
        <v>0</v>
      </c>
      <c r="AB323" s="229">
        <f t="shared" si="321"/>
        <v>0</v>
      </c>
      <c r="AC323" s="229">
        <f t="shared" si="321"/>
        <v>0</v>
      </c>
      <c r="AD323" s="229">
        <f t="shared" si="321"/>
        <v>0</v>
      </c>
      <c r="AE323" s="229">
        <f t="shared" si="321"/>
        <v>0</v>
      </c>
      <c r="AF323" s="229">
        <f t="shared" si="321"/>
        <v>0</v>
      </c>
      <c r="AG323" s="229">
        <f t="shared" si="321"/>
        <v>0</v>
      </c>
      <c r="AH323" s="229">
        <f t="shared" si="321"/>
        <v>0</v>
      </c>
      <c r="AI323" s="229">
        <f t="shared" si="321"/>
        <v>0</v>
      </c>
      <c r="AJ323" s="229">
        <f t="shared" si="321"/>
        <v>0</v>
      </c>
      <c r="AK323" s="229">
        <f t="shared" si="321"/>
        <v>0</v>
      </c>
      <c r="AL323" s="229">
        <f t="shared" si="321"/>
        <v>0</v>
      </c>
      <c r="AM323" s="229">
        <f t="shared" si="321"/>
        <v>0</v>
      </c>
      <c r="AN323" s="229">
        <f t="shared" si="321"/>
        <v>0</v>
      </c>
      <c r="AO323" s="229">
        <f t="shared" si="321"/>
        <v>0</v>
      </c>
      <c r="AP323" s="229">
        <f t="shared" si="321"/>
        <v>0</v>
      </c>
      <c r="AQ323" s="229">
        <f t="shared" si="321"/>
        <v>0</v>
      </c>
      <c r="AR323" s="229">
        <f t="shared" si="321"/>
        <v>0</v>
      </c>
      <c r="AS323" s="229">
        <f t="shared" si="321"/>
        <v>0</v>
      </c>
      <c r="AT323" s="229">
        <f t="shared" si="321"/>
        <v>0</v>
      </c>
      <c r="AU323" s="229">
        <f t="shared" si="321"/>
        <v>0</v>
      </c>
      <c r="AV323" s="229">
        <f t="shared" si="321"/>
        <v>0</v>
      </c>
      <c r="AW323" s="229">
        <f t="shared" si="321"/>
        <v>0</v>
      </c>
      <c r="AX323" s="229">
        <f t="shared" si="321"/>
        <v>0</v>
      </c>
      <c r="AY323" s="229">
        <f t="shared" si="321"/>
        <v>0</v>
      </c>
      <c r="AZ323" s="229">
        <f t="shared" si="321"/>
        <v>0</v>
      </c>
      <c r="BA323" s="229">
        <f t="shared" si="321"/>
        <v>0</v>
      </c>
      <c r="BB323" s="229">
        <f t="shared" si="321"/>
        <v>0</v>
      </c>
      <c r="BC323" s="229">
        <f t="shared" si="321"/>
        <v>0</v>
      </c>
      <c r="BD323" s="229">
        <f t="shared" si="321"/>
        <v>0</v>
      </c>
      <c r="BE323" s="229">
        <f t="shared" si="321"/>
        <v>0</v>
      </c>
      <c r="BF323" s="229">
        <f t="shared" si="321"/>
        <v>0</v>
      </c>
      <c r="BG323" s="229">
        <f t="shared" si="321"/>
        <v>0</v>
      </c>
      <c r="BH323" s="229">
        <f t="shared" si="321"/>
        <v>0</v>
      </c>
      <c r="BI323" s="229">
        <f t="shared" si="321"/>
        <v>0</v>
      </c>
      <c r="BJ323" s="229">
        <f t="shared" si="321"/>
        <v>0</v>
      </c>
      <c r="BK323" s="229">
        <f t="shared" si="321"/>
        <v>0</v>
      </c>
      <c r="BL323" s="229">
        <f t="shared" si="321"/>
        <v>0</v>
      </c>
      <c r="BM323" s="229">
        <f t="shared" si="321"/>
        <v>0</v>
      </c>
      <c r="BN323" s="229">
        <f t="shared" si="321"/>
        <v>0</v>
      </c>
      <c r="BO323" s="229">
        <f t="shared" si="318"/>
        <v>0</v>
      </c>
      <c r="BP323" s="229">
        <f t="shared" si="318"/>
        <v>0</v>
      </c>
      <c r="BQ323" s="229">
        <f t="shared" si="318"/>
        <v>0</v>
      </c>
      <c r="BR323" s="229">
        <f t="shared" si="318"/>
        <v>0</v>
      </c>
      <c r="BS323" s="229">
        <f t="shared" si="318"/>
        <v>0</v>
      </c>
      <c r="BT323" s="229">
        <f t="shared" si="318"/>
        <v>0</v>
      </c>
      <c r="BU323" s="229">
        <f t="shared" si="318"/>
        <v>0</v>
      </c>
      <c r="BV323" s="229">
        <f t="shared" si="318"/>
        <v>0</v>
      </c>
      <c r="BW323" s="229">
        <f t="shared" si="318"/>
        <v>0</v>
      </c>
      <c r="BX323" s="229">
        <f t="shared" si="318"/>
        <v>0</v>
      </c>
      <c r="BY323" s="229">
        <f t="shared" si="318"/>
        <v>0</v>
      </c>
      <c r="BZ323" s="229">
        <f t="shared" si="318"/>
        <v>0</v>
      </c>
    </row>
    <row r="324" spans="1:78" x14ac:dyDescent="0.2">
      <c r="A324" s="7" t="str">
        <f t="shared" si="316"/>
        <v>Roll-in 2</v>
      </c>
      <c r="B324" s="7">
        <f t="shared" si="316"/>
        <v>1</v>
      </c>
      <c r="C324" s="7">
        <f t="shared" si="320"/>
        <v>9</v>
      </c>
      <c r="D324" s="165">
        <f t="shared" si="319"/>
        <v>43738</v>
      </c>
      <c r="E324" s="313">
        <f>HLOOKUP(D324,INPUTS!$D$52:$BW$59,IF(B324=1,4,8),FALSE)</f>
        <v>847.55700000000002</v>
      </c>
      <c r="F324" s="77"/>
      <c r="G324" s="229">
        <f t="shared" ref="G324:BO327" si="322">IF(G$9=$D324,$E324,0)</f>
        <v>0</v>
      </c>
      <c r="H324" s="229">
        <f t="shared" si="322"/>
        <v>0</v>
      </c>
      <c r="I324" s="229">
        <f t="shared" si="322"/>
        <v>0</v>
      </c>
      <c r="J324" s="229">
        <f t="shared" si="322"/>
        <v>0</v>
      </c>
      <c r="K324" s="229">
        <f t="shared" si="322"/>
        <v>0</v>
      </c>
      <c r="L324" s="229">
        <f t="shared" si="322"/>
        <v>0</v>
      </c>
      <c r="M324" s="229">
        <f t="shared" si="322"/>
        <v>0</v>
      </c>
      <c r="N324" s="229">
        <f t="shared" si="322"/>
        <v>0</v>
      </c>
      <c r="O324" s="229">
        <f t="shared" si="322"/>
        <v>847.55700000000002</v>
      </c>
      <c r="P324" s="229">
        <f t="shared" si="322"/>
        <v>0</v>
      </c>
      <c r="Q324" s="229">
        <f t="shared" si="322"/>
        <v>0</v>
      </c>
      <c r="R324" s="229">
        <f t="shared" si="322"/>
        <v>0</v>
      </c>
      <c r="S324" s="229">
        <f t="shared" si="322"/>
        <v>0</v>
      </c>
      <c r="T324" s="229">
        <f t="shared" si="322"/>
        <v>0</v>
      </c>
      <c r="U324" s="229">
        <f t="shared" si="322"/>
        <v>0</v>
      </c>
      <c r="V324" s="229">
        <f t="shared" si="322"/>
        <v>0</v>
      </c>
      <c r="W324" s="229">
        <f t="shared" si="322"/>
        <v>0</v>
      </c>
      <c r="X324" s="229">
        <f t="shared" si="322"/>
        <v>0</v>
      </c>
      <c r="Y324" s="229">
        <f t="shared" si="322"/>
        <v>0</v>
      </c>
      <c r="Z324" s="229">
        <f t="shared" si="322"/>
        <v>0</v>
      </c>
      <c r="AA324" s="229">
        <f t="shared" si="322"/>
        <v>0</v>
      </c>
      <c r="AB324" s="229">
        <f t="shared" si="322"/>
        <v>0</v>
      </c>
      <c r="AC324" s="229">
        <f t="shared" si="322"/>
        <v>0</v>
      </c>
      <c r="AD324" s="229">
        <f t="shared" si="322"/>
        <v>0</v>
      </c>
      <c r="AE324" s="229">
        <f t="shared" si="322"/>
        <v>0</v>
      </c>
      <c r="AF324" s="229">
        <f t="shared" si="322"/>
        <v>0</v>
      </c>
      <c r="AG324" s="229">
        <f t="shared" si="322"/>
        <v>0</v>
      </c>
      <c r="AH324" s="229">
        <f t="shared" si="322"/>
        <v>0</v>
      </c>
      <c r="AI324" s="229">
        <f t="shared" si="322"/>
        <v>0</v>
      </c>
      <c r="AJ324" s="229">
        <f t="shared" si="322"/>
        <v>0</v>
      </c>
      <c r="AK324" s="229">
        <f t="shared" si="322"/>
        <v>0</v>
      </c>
      <c r="AL324" s="229">
        <f t="shared" si="322"/>
        <v>0</v>
      </c>
      <c r="AM324" s="229">
        <f t="shared" si="322"/>
        <v>0</v>
      </c>
      <c r="AN324" s="229">
        <f t="shared" si="322"/>
        <v>0</v>
      </c>
      <c r="AO324" s="229">
        <f t="shared" si="322"/>
        <v>0</v>
      </c>
      <c r="AP324" s="229">
        <f t="shared" si="322"/>
        <v>0</v>
      </c>
      <c r="AQ324" s="229">
        <f t="shared" si="322"/>
        <v>0</v>
      </c>
      <c r="AR324" s="229">
        <f t="shared" si="322"/>
        <v>0</v>
      </c>
      <c r="AS324" s="229">
        <f t="shared" si="322"/>
        <v>0</v>
      </c>
      <c r="AT324" s="229">
        <f t="shared" si="322"/>
        <v>0</v>
      </c>
      <c r="AU324" s="229">
        <f t="shared" si="322"/>
        <v>0</v>
      </c>
      <c r="AV324" s="229">
        <f t="shared" si="322"/>
        <v>0</v>
      </c>
      <c r="AW324" s="229">
        <f t="shared" si="322"/>
        <v>0</v>
      </c>
      <c r="AX324" s="229">
        <f t="shared" si="322"/>
        <v>0</v>
      </c>
      <c r="AY324" s="229">
        <f t="shared" si="322"/>
        <v>0</v>
      </c>
      <c r="AZ324" s="229">
        <f t="shared" si="322"/>
        <v>0</v>
      </c>
      <c r="BA324" s="229">
        <f t="shared" si="322"/>
        <v>0</v>
      </c>
      <c r="BB324" s="229">
        <f t="shared" si="322"/>
        <v>0</v>
      </c>
      <c r="BC324" s="229">
        <f t="shared" si="322"/>
        <v>0</v>
      </c>
      <c r="BD324" s="229">
        <f t="shared" si="322"/>
        <v>0</v>
      </c>
      <c r="BE324" s="229">
        <f t="shared" si="322"/>
        <v>0</v>
      </c>
      <c r="BF324" s="229">
        <f t="shared" si="322"/>
        <v>0</v>
      </c>
      <c r="BG324" s="229">
        <f t="shared" si="322"/>
        <v>0</v>
      </c>
      <c r="BH324" s="229">
        <f t="shared" si="322"/>
        <v>0</v>
      </c>
      <c r="BI324" s="229">
        <f t="shared" si="322"/>
        <v>0</v>
      </c>
      <c r="BJ324" s="229">
        <f t="shared" si="322"/>
        <v>0</v>
      </c>
      <c r="BK324" s="229">
        <f t="shared" si="322"/>
        <v>0</v>
      </c>
      <c r="BL324" s="229">
        <f t="shared" si="322"/>
        <v>0</v>
      </c>
      <c r="BM324" s="229">
        <f t="shared" si="322"/>
        <v>0</v>
      </c>
      <c r="BN324" s="229">
        <f t="shared" si="322"/>
        <v>0</v>
      </c>
      <c r="BO324" s="229">
        <f t="shared" si="322"/>
        <v>0</v>
      </c>
      <c r="BP324" s="229">
        <f t="shared" si="318"/>
        <v>0</v>
      </c>
      <c r="BQ324" s="229">
        <f t="shared" si="318"/>
        <v>0</v>
      </c>
      <c r="BR324" s="229">
        <f t="shared" si="318"/>
        <v>0</v>
      </c>
      <c r="BS324" s="229">
        <f t="shared" si="318"/>
        <v>0</v>
      </c>
      <c r="BT324" s="229">
        <f t="shared" si="318"/>
        <v>0</v>
      </c>
      <c r="BU324" s="229">
        <f t="shared" si="318"/>
        <v>0</v>
      </c>
      <c r="BV324" s="229">
        <f t="shared" si="318"/>
        <v>0</v>
      </c>
      <c r="BW324" s="229">
        <f t="shared" si="318"/>
        <v>0</v>
      </c>
      <c r="BX324" s="229">
        <f t="shared" si="318"/>
        <v>0</v>
      </c>
      <c r="BY324" s="229">
        <f t="shared" si="318"/>
        <v>0</v>
      </c>
      <c r="BZ324" s="229">
        <f t="shared" si="318"/>
        <v>0</v>
      </c>
    </row>
    <row r="325" spans="1:78" x14ac:dyDescent="0.2">
      <c r="A325" s="7" t="str">
        <f t="shared" si="316"/>
        <v>Roll-in 2</v>
      </c>
      <c r="B325" s="7">
        <f t="shared" si="316"/>
        <v>1</v>
      </c>
      <c r="C325" s="7">
        <f t="shared" si="320"/>
        <v>10</v>
      </c>
      <c r="D325" s="165">
        <f t="shared" si="319"/>
        <v>43769</v>
      </c>
      <c r="E325" s="313">
        <f>HLOOKUP(D325,INPUTS!$D$52:$BW$59,IF(B325=1,4,8),FALSE)</f>
        <v>1348.6286800000003</v>
      </c>
      <c r="F325" s="77"/>
      <c r="G325" s="229">
        <f t="shared" si="322"/>
        <v>0</v>
      </c>
      <c r="H325" s="229">
        <f t="shared" si="322"/>
        <v>0</v>
      </c>
      <c r="I325" s="229">
        <f t="shared" si="322"/>
        <v>0</v>
      </c>
      <c r="J325" s="229">
        <f t="shared" si="322"/>
        <v>0</v>
      </c>
      <c r="K325" s="229">
        <f t="shared" si="322"/>
        <v>0</v>
      </c>
      <c r="L325" s="229">
        <f t="shared" si="322"/>
        <v>0</v>
      </c>
      <c r="M325" s="229">
        <f t="shared" si="322"/>
        <v>0</v>
      </c>
      <c r="N325" s="229">
        <f t="shared" si="322"/>
        <v>0</v>
      </c>
      <c r="O325" s="229">
        <f t="shared" si="322"/>
        <v>0</v>
      </c>
      <c r="P325" s="229">
        <f t="shared" si="322"/>
        <v>1348.6286800000003</v>
      </c>
      <c r="Q325" s="229">
        <f t="shared" si="322"/>
        <v>0</v>
      </c>
      <c r="R325" s="229">
        <f t="shared" si="322"/>
        <v>0</v>
      </c>
      <c r="S325" s="229">
        <f t="shared" si="322"/>
        <v>0</v>
      </c>
      <c r="T325" s="229">
        <f t="shared" si="322"/>
        <v>0</v>
      </c>
      <c r="U325" s="229">
        <f t="shared" si="322"/>
        <v>0</v>
      </c>
      <c r="V325" s="229">
        <f t="shared" si="322"/>
        <v>0</v>
      </c>
      <c r="W325" s="229">
        <f t="shared" si="322"/>
        <v>0</v>
      </c>
      <c r="X325" s="229">
        <f t="shared" si="322"/>
        <v>0</v>
      </c>
      <c r="Y325" s="229">
        <f t="shared" si="322"/>
        <v>0</v>
      </c>
      <c r="Z325" s="229">
        <f t="shared" si="322"/>
        <v>0</v>
      </c>
      <c r="AA325" s="229">
        <f t="shared" si="322"/>
        <v>0</v>
      </c>
      <c r="AB325" s="229">
        <f t="shared" si="322"/>
        <v>0</v>
      </c>
      <c r="AC325" s="229">
        <f t="shared" si="322"/>
        <v>0</v>
      </c>
      <c r="AD325" s="229">
        <f t="shared" si="322"/>
        <v>0</v>
      </c>
      <c r="AE325" s="229">
        <f t="shared" si="322"/>
        <v>0</v>
      </c>
      <c r="AF325" s="229">
        <f t="shared" si="322"/>
        <v>0</v>
      </c>
      <c r="AG325" s="229">
        <f t="shared" si="322"/>
        <v>0</v>
      </c>
      <c r="AH325" s="229">
        <f t="shared" si="322"/>
        <v>0</v>
      </c>
      <c r="AI325" s="229">
        <f t="shared" si="322"/>
        <v>0</v>
      </c>
      <c r="AJ325" s="229">
        <f t="shared" si="322"/>
        <v>0</v>
      </c>
      <c r="AK325" s="229">
        <f t="shared" si="322"/>
        <v>0</v>
      </c>
      <c r="AL325" s="229">
        <f t="shared" si="322"/>
        <v>0</v>
      </c>
      <c r="AM325" s="229">
        <f t="shared" si="322"/>
        <v>0</v>
      </c>
      <c r="AN325" s="229">
        <f t="shared" si="322"/>
        <v>0</v>
      </c>
      <c r="AO325" s="229">
        <f t="shared" si="322"/>
        <v>0</v>
      </c>
      <c r="AP325" s="229">
        <f t="shared" si="322"/>
        <v>0</v>
      </c>
      <c r="AQ325" s="229">
        <f t="shared" si="322"/>
        <v>0</v>
      </c>
      <c r="AR325" s="229">
        <f t="shared" si="322"/>
        <v>0</v>
      </c>
      <c r="AS325" s="229">
        <f t="shared" si="322"/>
        <v>0</v>
      </c>
      <c r="AT325" s="229">
        <f t="shared" si="322"/>
        <v>0</v>
      </c>
      <c r="AU325" s="229">
        <f t="shared" si="322"/>
        <v>0</v>
      </c>
      <c r="AV325" s="229">
        <f t="shared" si="322"/>
        <v>0</v>
      </c>
      <c r="AW325" s="229">
        <f t="shared" si="322"/>
        <v>0</v>
      </c>
      <c r="AX325" s="229">
        <f t="shared" si="322"/>
        <v>0</v>
      </c>
      <c r="AY325" s="229">
        <f t="shared" si="322"/>
        <v>0</v>
      </c>
      <c r="AZ325" s="229">
        <f t="shared" si="322"/>
        <v>0</v>
      </c>
      <c r="BA325" s="229">
        <f t="shared" si="322"/>
        <v>0</v>
      </c>
      <c r="BB325" s="229">
        <f t="shared" si="322"/>
        <v>0</v>
      </c>
      <c r="BC325" s="229">
        <f t="shared" si="322"/>
        <v>0</v>
      </c>
      <c r="BD325" s="229">
        <f t="shared" si="322"/>
        <v>0</v>
      </c>
      <c r="BE325" s="229">
        <f t="shared" si="322"/>
        <v>0</v>
      </c>
      <c r="BF325" s="229">
        <f t="shared" si="322"/>
        <v>0</v>
      </c>
      <c r="BG325" s="229">
        <f t="shared" si="322"/>
        <v>0</v>
      </c>
      <c r="BH325" s="229">
        <f t="shared" si="322"/>
        <v>0</v>
      </c>
      <c r="BI325" s="229">
        <f t="shared" si="322"/>
        <v>0</v>
      </c>
      <c r="BJ325" s="229">
        <f t="shared" si="322"/>
        <v>0</v>
      </c>
      <c r="BK325" s="229">
        <f t="shared" si="322"/>
        <v>0</v>
      </c>
      <c r="BL325" s="229">
        <f t="shared" si="322"/>
        <v>0</v>
      </c>
      <c r="BM325" s="229">
        <f t="shared" si="322"/>
        <v>0</v>
      </c>
      <c r="BN325" s="229">
        <f t="shared" si="322"/>
        <v>0</v>
      </c>
      <c r="BO325" s="229">
        <f t="shared" si="318"/>
        <v>0</v>
      </c>
      <c r="BP325" s="229">
        <f t="shared" si="318"/>
        <v>0</v>
      </c>
      <c r="BQ325" s="229">
        <f t="shared" si="318"/>
        <v>0</v>
      </c>
      <c r="BR325" s="229">
        <f t="shared" si="318"/>
        <v>0</v>
      </c>
      <c r="BS325" s="229">
        <f t="shared" si="318"/>
        <v>0</v>
      </c>
      <c r="BT325" s="229">
        <f t="shared" si="318"/>
        <v>0</v>
      </c>
      <c r="BU325" s="229">
        <f t="shared" si="318"/>
        <v>0</v>
      </c>
      <c r="BV325" s="229">
        <f t="shared" si="318"/>
        <v>0</v>
      </c>
      <c r="BW325" s="229">
        <f t="shared" si="318"/>
        <v>0</v>
      </c>
      <c r="BX325" s="229">
        <f t="shared" si="318"/>
        <v>0</v>
      </c>
      <c r="BY325" s="229">
        <f t="shared" si="318"/>
        <v>0</v>
      </c>
      <c r="BZ325" s="229">
        <f t="shared" si="318"/>
        <v>0</v>
      </c>
    </row>
    <row r="326" spans="1:78" x14ac:dyDescent="0.2">
      <c r="A326" s="7" t="str">
        <f t="shared" si="316"/>
        <v>Roll-in 2</v>
      </c>
      <c r="B326" s="7">
        <f t="shared" si="316"/>
        <v>1</v>
      </c>
      <c r="C326" s="7">
        <f t="shared" si="320"/>
        <v>11</v>
      </c>
      <c r="D326" s="165">
        <f t="shared" si="319"/>
        <v>43799</v>
      </c>
      <c r="E326" s="313">
        <f>HLOOKUP(D326,INPUTS!$D$52:$BW$59,IF(B326=1,4,8),FALSE)</f>
        <v>997.72147999999981</v>
      </c>
      <c r="F326" s="77"/>
      <c r="G326" s="229">
        <f t="shared" si="322"/>
        <v>0</v>
      </c>
      <c r="H326" s="229">
        <f t="shared" si="322"/>
        <v>0</v>
      </c>
      <c r="I326" s="229">
        <f t="shared" si="322"/>
        <v>0</v>
      </c>
      <c r="J326" s="229">
        <f t="shared" si="322"/>
        <v>0</v>
      </c>
      <c r="K326" s="229">
        <f t="shared" si="322"/>
        <v>0</v>
      </c>
      <c r="L326" s="229">
        <f t="shared" si="322"/>
        <v>0</v>
      </c>
      <c r="M326" s="229">
        <f t="shared" si="322"/>
        <v>0</v>
      </c>
      <c r="N326" s="229">
        <f t="shared" si="322"/>
        <v>0</v>
      </c>
      <c r="O326" s="229">
        <f t="shared" si="322"/>
        <v>0</v>
      </c>
      <c r="P326" s="229">
        <f t="shared" si="322"/>
        <v>0</v>
      </c>
      <c r="Q326" s="229">
        <f t="shared" si="322"/>
        <v>997.72147999999981</v>
      </c>
      <c r="R326" s="229">
        <f t="shared" si="322"/>
        <v>0</v>
      </c>
      <c r="S326" s="229">
        <f t="shared" si="322"/>
        <v>0</v>
      </c>
      <c r="T326" s="229">
        <f t="shared" si="322"/>
        <v>0</v>
      </c>
      <c r="U326" s="229">
        <f t="shared" si="322"/>
        <v>0</v>
      </c>
      <c r="V326" s="229">
        <f t="shared" si="322"/>
        <v>0</v>
      </c>
      <c r="W326" s="229">
        <f t="shared" si="322"/>
        <v>0</v>
      </c>
      <c r="X326" s="229">
        <f t="shared" si="322"/>
        <v>0</v>
      </c>
      <c r="Y326" s="229">
        <f t="shared" si="322"/>
        <v>0</v>
      </c>
      <c r="Z326" s="229">
        <f t="shared" si="322"/>
        <v>0</v>
      </c>
      <c r="AA326" s="229">
        <f t="shared" si="322"/>
        <v>0</v>
      </c>
      <c r="AB326" s="229">
        <f t="shared" si="322"/>
        <v>0</v>
      </c>
      <c r="AC326" s="229">
        <f t="shared" si="322"/>
        <v>0</v>
      </c>
      <c r="AD326" s="229">
        <f t="shared" si="322"/>
        <v>0</v>
      </c>
      <c r="AE326" s="229">
        <f t="shared" si="322"/>
        <v>0</v>
      </c>
      <c r="AF326" s="229">
        <f t="shared" si="322"/>
        <v>0</v>
      </c>
      <c r="AG326" s="229">
        <f t="shared" si="322"/>
        <v>0</v>
      </c>
      <c r="AH326" s="229">
        <f t="shared" si="322"/>
        <v>0</v>
      </c>
      <c r="AI326" s="229">
        <f t="shared" si="322"/>
        <v>0</v>
      </c>
      <c r="AJ326" s="229">
        <f t="shared" si="322"/>
        <v>0</v>
      </c>
      <c r="AK326" s="229">
        <f t="shared" si="322"/>
        <v>0</v>
      </c>
      <c r="AL326" s="229">
        <f t="shared" si="322"/>
        <v>0</v>
      </c>
      <c r="AM326" s="229">
        <f t="shared" si="322"/>
        <v>0</v>
      </c>
      <c r="AN326" s="229">
        <f t="shared" si="322"/>
        <v>0</v>
      </c>
      <c r="AO326" s="229">
        <f t="shared" si="322"/>
        <v>0</v>
      </c>
      <c r="AP326" s="229">
        <f t="shared" si="322"/>
        <v>0</v>
      </c>
      <c r="AQ326" s="229">
        <f t="shared" si="322"/>
        <v>0</v>
      </c>
      <c r="AR326" s="229">
        <f t="shared" si="322"/>
        <v>0</v>
      </c>
      <c r="AS326" s="229">
        <f t="shared" si="322"/>
        <v>0</v>
      </c>
      <c r="AT326" s="229">
        <f t="shared" si="322"/>
        <v>0</v>
      </c>
      <c r="AU326" s="229">
        <f t="shared" si="322"/>
        <v>0</v>
      </c>
      <c r="AV326" s="229">
        <f t="shared" si="322"/>
        <v>0</v>
      </c>
      <c r="AW326" s="229">
        <f t="shared" si="322"/>
        <v>0</v>
      </c>
      <c r="AX326" s="229">
        <f t="shared" si="322"/>
        <v>0</v>
      </c>
      <c r="AY326" s="229">
        <f t="shared" si="322"/>
        <v>0</v>
      </c>
      <c r="AZ326" s="229">
        <f t="shared" si="322"/>
        <v>0</v>
      </c>
      <c r="BA326" s="229">
        <f t="shared" si="322"/>
        <v>0</v>
      </c>
      <c r="BB326" s="229">
        <f t="shared" si="322"/>
        <v>0</v>
      </c>
      <c r="BC326" s="229">
        <f t="shared" si="322"/>
        <v>0</v>
      </c>
      <c r="BD326" s="229">
        <f t="shared" si="322"/>
        <v>0</v>
      </c>
      <c r="BE326" s="229">
        <f t="shared" si="322"/>
        <v>0</v>
      </c>
      <c r="BF326" s="229">
        <f t="shared" si="322"/>
        <v>0</v>
      </c>
      <c r="BG326" s="229">
        <f t="shared" si="322"/>
        <v>0</v>
      </c>
      <c r="BH326" s="229">
        <f t="shared" si="322"/>
        <v>0</v>
      </c>
      <c r="BI326" s="229">
        <f t="shared" si="322"/>
        <v>0</v>
      </c>
      <c r="BJ326" s="229">
        <f t="shared" si="322"/>
        <v>0</v>
      </c>
      <c r="BK326" s="229">
        <f t="shared" si="322"/>
        <v>0</v>
      </c>
      <c r="BL326" s="229">
        <f t="shared" si="322"/>
        <v>0</v>
      </c>
      <c r="BM326" s="229">
        <f t="shared" si="322"/>
        <v>0</v>
      </c>
      <c r="BN326" s="229">
        <f t="shared" si="322"/>
        <v>0</v>
      </c>
      <c r="BO326" s="229">
        <f t="shared" si="318"/>
        <v>0</v>
      </c>
      <c r="BP326" s="229">
        <f t="shared" si="318"/>
        <v>0</v>
      </c>
      <c r="BQ326" s="229">
        <f t="shared" si="318"/>
        <v>0</v>
      </c>
      <c r="BR326" s="229">
        <f t="shared" si="318"/>
        <v>0</v>
      </c>
      <c r="BS326" s="229">
        <f t="shared" si="318"/>
        <v>0</v>
      </c>
      <c r="BT326" s="229">
        <f t="shared" si="318"/>
        <v>0</v>
      </c>
      <c r="BU326" s="229">
        <f t="shared" si="318"/>
        <v>0</v>
      </c>
      <c r="BV326" s="229">
        <f t="shared" si="318"/>
        <v>0</v>
      </c>
      <c r="BW326" s="229">
        <f t="shared" si="318"/>
        <v>0</v>
      </c>
      <c r="BX326" s="229">
        <f t="shared" si="318"/>
        <v>0</v>
      </c>
      <c r="BY326" s="229">
        <f t="shared" si="318"/>
        <v>0</v>
      </c>
      <c r="BZ326" s="229">
        <f t="shared" si="318"/>
        <v>0</v>
      </c>
    </row>
    <row r="327" spans="1:78" x14ac:dyDescent="0.2">
      <c r="A327" s="7" t="str">
        <f t="shared" si="316"/>
        <v>Roll-in 2</v>
      </c>
      <c r="B327" s="7">
        <f t="shared" si="316"/>
        <v>1</v>
      </c>
      <c r="C327" s="7">
        <f t="shared" si="320"/>
        <v>12</v>
      </c>
      <c r="D327" s="165">
        <f t="shared" si="319"/>
        <v>43830</v>
      </c>
      <c r="E327" s="313">
        <f>HLOOKUP(D327,INPUTS!$D$52:$BW$59,IF(B327=1,4,8),FALSE)</f>
        <v>735.12278000000015</v>
      </c>
      <c r="F327" s="77"/>
      <c r="G327" s="229">
        <f t="shared" si="322"/>
        <v>0</v>
      </c>
      <c r="H327" s="229">
        <f t="shared" si="322"/>
        <v>0</v>
      </c>
      <c r="I327" s="229">
        <f t="shared" si="322"/>
        <v>0</v>
      </c>
      <c r="J327" s="229">
        <f t="shared" si="322"/>
        <v>0</v>
      </c>
      <c r="K327" s="229">
        <f t="shared" si="322"/>
        <v>0</v>
      </c>
      <c r="L327" s="229">
        <f t="shared" si="322"/>
        <v>0</v>
      </c>
      <c r="M327" s="229">
        <f t="shared" si="322"/>
        <v>0</v>
      </c>
      <c r="N327" s="229">
        <f t="shared" si="322"/>
        <v>0</v>
      </c>
      <c r="O327" s="229">
        <f t="shared" si="322"/>
        <v>0</v>
      </c>
      <c r="P327" s="229">
        <f t="shared" si="322"/>
        <v>0</v>
      </c>
      <c r="Q327" s="229">
        <f t="shared" si="322"/>
        <v>0</v>
      </c>
      <c r="R327" s="229">
        <f t="shared" si="322"/>
        <v>735.12278000000015</v>
      </c>
      <c r="S327" s="229">
        <f t="shared" si="322"/>
        <v>0</v>
      </c>
      <c r="T327" s="229">
        <f t="shared" si="322"/>
        <v>0</v>
      </c>
      <c r="U327" s="229">
        <f t="shared" si="322"/>
        <v>0</v>
      </c>
      <c r="V327" s="229">
        <f t="shared" si="322"/>
        <v>0</v>
      </c>
      <c r="W327" s="229">
        <f t="shared" si="322"/>
        <v>0</v>
      </c>
      <c r="X327" s="229">
        <f t="shared" si="322"/>
        <v>0</v>
      </c>
      <c r="Y327" s="229">
        <f t="shared" si="322"/>
        <v>0</v>
      </c>
      <c r="Z327" s="229">
        <f t="shared" si="322"/>
        <v>0</v>
      </c>
      <c r="AA327" s="229">
        <f t="shared" si="322"/>
        <v>0</v>
      </c>
      <c r="AB327" s="229">
        <f t="shared" si="322"/>
        <v>0</v>
      </c>
      <c r="AC327" s="229">
        <f t="shared" si="322"/>
        <v>0</v>
      </c>
      <c r="AD327" s="229">
        <f t="shared" si="322"/>
        <v>0</v>
      </c>
      <c r="AE327" s="229">
        <f t="shared" si="322"/>
        <v>0</v>
      </c>
      <c r="AF327" s="229">
        <f t="shared" si="322"/>
        <v>0</v>
      </c>
      <c r="AG327" s="229">
        <f t="shared" si="322"/>
        <v>0</v>
      </c>
      <c r="AH327" s="229">
        <f t="shared" si="322"/>
        <v>0</v>
      </c>
      <c r="AI327" s="229">
        <f t="shared" si="322"/>
        <v>0</v>
      </c>
      <c r="AJ327" s="229">
        <f t="shared" si="322"/>
        <v>0</v>
      </c>
      <c r="AK327" s="229">
        <f t="shared" si="322"/>
        <v>0</v>
      </c>
      <c r="AL327" s="229">
        <f t="shared" si="322"/>
        <v>0</v>
      </c>
      <c r="AM327" s="229">
        <f t="shared" si="322"/>
        <v>0</v>
      </c>
      <c r="AN327" s="229">
        <f t="shared" si="322"/>
        <v>0</v>
      </c>
      <c r="AO327" s="229">
        <f t="shared" si="322"/>
        <v>0</v>
      </c>
      <c r="AP327" s="229">
        <f t="shared" si="322"/>
        <v>0</v>
      </c>
      <c r="AQ327" s="229">
        <f t="shared" si="322"/>
        <v>0</v>
      </c>
      <c r="AR327" s="229">
        <f t="shared" si="322"/>
        <v>0</v>
      </c>
      <c r="AS327" s="229">
        <f t="shared" si="322"/>
        <v>0</v>
      </c>
      <c r="AT327" s="229">
        <f t="shared" si="322"/>
        <v>0</v>
      </c>
      <c r="AU327" s="229">
        <f t="shared" si="322"/>
        <v>0</v>
      </c>
      <c r="AV327" s="229">
        <f t="shared" si="322"/>
        <v>0</v>
      </c>
      <c r="AW327" s="229">
        <f t="shared" si="322"/>
        <v>0</v>
      </c>
      <c r="AX327" s="229">
        <f t="shared" si="322"/>
        <v>0</v>
      </c>
      <c r="AY327" s="229">
        <f t="shared" si="322"/>
        <v>0</v>
      </c>
      <c r="AZ327" s="229">
        <f t="shared" si="322"/>
        <v>0</v>
      </c>
      <c r="BA327" s="229">
        <f t="shared" si="322"/>
        <v>0</v>
      </c>
      <c r="BB327" s="229">
        <f t="shared" si="322"/>
        <v>0</v>
      </c>
      <c r="BC327" s="229">
        <f t="shared" si="322"/>
        <v>0</v>
      </c>
      <c r="BD327" s="229">
        <f t="shared" si="322"/>
        <v>0</v>
      </c>
      <c r="BE327" s="229">
        <f t="shared" si="322"/>
        <v>0</v>
      </c>
      <c r="BF327" s="229">
        <f t="shared" si="322"/>
        <v>0</v>
      </c>
      <c r="BG327" s="229">
        <f t="shared" si="322"/>
        <v>0</v>
      </c>
      <c r="BH327" s="229">
        <f t="shared" si="322"/>
        <v>0</v>
      </c>
      <c r="BI327" s="229">
        <f t="shared" si="322"/>
        <v>0</v>
      </c>
      <c r="BJ327" s="229">
        <f t="shared" si="322"/>
        <v>0</v>
      </c>
      <c r="BK327" s="229">
        <f t="shared" si="322"/>
        <v>0</v>
      </c>
      <c r="BL327" s="229">
        <f t="shared" si="322"/>
        <v>0</v>
      </c>
      <c r="BM327" s="229">
        <f t="shared" si="322"/>
        <v>0</v>
      </c>
      <c r="BN327" s="229">
        <f t="shared" si="322"/>
        <v>0</v>
      </c>
      <c r="BO327" s="229">
        <f t="shared" si="318"/>
        <v>0</v>
      </c>
      <c r="BP327" s="229">
        <f t="shared" si="318"/>
        <v>0</v>
      </c>
      <c r="BQ327" s="229">
        <f t="shared" si="318"/>
        <v>0</v>
      </c>
      <c r="BR327" s="229">
        <f t="shared" si="318"/>
        <v>0</v>
      </c>
      <c r="BS327" s="229">
        <f t="shared" si="318"/>
        <v>0</v>
      </c>
      <c r="BT327" s="229">
        <f t="shared" si="318"/>
        <v>0</v>
      </c>
      <c r="BU327" s="229">
        <f t="shared" si="318"/>
        <v>0</v>
      </c>
      <c r="BV327" s="229">
        <f t="shared" si="318"/>
        <v>0</v>
      </c>
      <c r="BW327" s="229">
        <f t="shared" si="318"/>
        <v>0</v>
      </c>
      <c r="BX327" s="229">
        <f t="shared" si="318"/>
        <v>0</v>
      </c>
      <c r="BY327" s="229">
        <f t="shared" si="318"/>
        <v>0</v>
      </c>
      <c r="BZ327" s="229">
        <f t="shared" si="318"/>
        <v>0</v>
      </c>
    </row>
    <row r="328" spans="1:78" x14ac:dyDescent="0.2">
      <c r="A328" s="7" t="str">
        <f t="shared" si="316"/>
        <v>Roll-in 2</v>
      </c>
      <c r="B328" s="7">
        <f t="shared" si="316"/>
        <v>1</v>
      </c>
      <c r="C328" s="7">
        <f t="shared" si="320"/>
        <v>13</v>
      </c>
      <c r="D328" s="165">
        <f t="shared" si="319"/>
        <v>43861</v>
      </c>
      <c r="E328" s="313">
        <f>HLOOKUP(D328,INPUTS!$D$52:$BW$59,IF(B328=1,4,8),FALSE)</f>
        <v>1248.8506099999997</v>
      </c>
      <c r="F328" s="77"/>
      <c r="G328" s="229">
        <f t="shared" ref="G328:BO331" si="323">IF(G$9=$D328,$E328,0)</f>
        <v>0</v>
      </c>
      <c r="H328" s="229">
        <f t="shared" si="323"/>
        <v>0</v>
      </c>
      <c r="I328" s="229">
        <f t="shared" si="323"/>
        <v>0</v>
      </c>
      <c r="J328" s="229">
        <f t="shared" si="323"/>
        <v>0</v>
      </c>
      <c r="K328" s="229">
        <f t="shared" si="323"/>
        <v>0</v>
      </c>
      <c r="L328" s="229">
        <f t="shared" si="323"/>
        <v>0</v>
      </c>
      <c r="M328" s="229">
        <f t="shared" si="323"/>
        <v>0</v>
      </c>
      <c r="N328" s="229">
        <f t="shared" si="323"/>
        <v>0</v>
      </c>
      <c r="O328" s="229">
        <f t="shared" si="323"/>
        <v>0</v>
      </c>
      <c r="P328" s="229">
        <f t="shared" si="323"/>
        <v>0</v>
      </c>
      <c r="Q328" s="229">
        <f t="shared" si="323"/>
        <v>0</v>
      </c>
      <c r="R328" s="229">
        <f t="shared" si="323"/>
        <v>0</v>
      </c>
      <c r="S328" s="229">
        <f t="shared" si="323"/>
        <v>1248.8506099999997</v>
      </c>
      <c r="T328" s="229">
        <f t="shared" si="323"/>
        <v>0</v>
      </c>
      <c r="U328" s="229">
        <f t="shared" si="323"/>
        <v>0</v>
      </c>
      <c r="V328" s="229">
        <f t="shared" si="323"/>
        <v>0</v>
      </c>
      <c r="W328" s="229">
        <f t="shared" si="323"/>
        <v>0</v>
      </c>
      <c r="X328" s="229">
        <f t="shared" si="323"/>
        <v>0</v>
      </c>
      <c r="Y328" s="229">
        <f t="shared" si="323"/>
        <v>0</v>
      </c>
      <c r="Z328" s="229">
        <f t="shared" si="323"/>
        <v>0</v>
      </c>
      <c r="AA328" s="229">
        <f t="shared" si="323"/>
        <v>0</v>
      </c>
      <c r="AB328" s="229">
        <f t="shared" si="323"/>
        <v>0</v>
      </c>
      <c r="AC328" s="229">
        <f t="shared" si="323"/>
        <v>0</v>
      </c>
      <c r="AD328" s="229">
        <f t="shared" si="323"/>
        <v>0</v>
      </c>
      <c r="AE328" s="229">
        <f t="shared" si="323"/>
        <v>0</v>
      </c>
      <c r="AF328" s="229">
        <f t="shared" si="323"/>
        <v>0</v>
      </c>
      <c r="AG328" s="229">
        <f t="shared" si="323"/>
        <v>0</v>
      </c>
      <c r="AH328" s="229">
        <f t="shared" si="323"/>
        <v>0</v>
      </c>
      <c r="AI328" s="229">
        <f t="shared" si="323"/>
        <v>0</v>
      </c>
      <c r="AJ328" s="229">
        <f t="shared" si="323"/>
        <v>0</v>
      </c>
      <c r="AK328" s="229">
        <f t="shared" si="323"/>
        <v>0</v>
      </c>
      <c r="AL328" s="229">
        <f t="shared" si="323"/>
        <v>0</v>
      </c>
      <c r="AM328" s="229">
        <f t="shared" si="323"/>
        <v>0</v>
      </c>
      <c r="AN328" s="229">
        <f t="shared" si="323"/>
        <v>0</v>
      </c>
      <c r="AO328" s="229">
        <f t="shared" si="323"/>
        <v>0</v>
      </c>
      <c r="AP328" s="229">
        <f t="shared" si="323"/>
        <v>0</v>
      </c>
      <c r="AQ328" s="229">
        <f t="shared" si="323"/>
        <v>0</v>
      </c>
      <c r="AR328" s="229">
        <f t="shared" si="323"/>
        <v>0</v>
      </c>
      <c r="AS328" s="229">
        <f t="shared" si="323"/>
        <v>0</v>
      </c>
      <c r="AT328" s="229">
        <f t="shared" si="323"/>
        <v>0</v>
      </c>
      <c r="AU328" s="229">
        <f t="shared" si="323"/>
        <v>0</v>
      </c>
      <c r="AV328" s="229">
        <f t="shared" si="323"/>
        <v>0</v>
      </c>
      <c r="AW328" s="229">
        <f t="shared" si="323"/>
        <v>0</v>
      </c>
      <c r="AX328" s="229">
        <f t="shared" si="323"/>
        <v>0</v>
      </c>
      <c r="AY328" s="229">
        <f t="shared" si="323"/>
        <v>0</v>
      </c>
      <c r="AZ328" s="229">
        <f t="shared" si="323"/>
        <v>0</v>
      </c>
      <c r="BA328" s="229">
        <f t="shared" si="323"/>
        <v>0</v>
      </c>
      <c r="BB328" s="229">
        <f t="shared" si="323"/>
        <v>0</v>
      </c>
      <c r="BC328" s="229">
        <f t="shared" si="323"/>
        <v>0</v>
      </c>
      <c r="BD328" s="229">
        <f t="shared" si="323"/>
        <v>0</v>
      </c>
      <c r="BE328" s="229">
        <f t="shared" si="323"/>
        <v>0</v>
      </c>
      <c r="BF328" s="229">
        <f t="shared" si="323"/>
        <v>0</v>
      </c>
      <c r="BG328" s="229">
        <f t="shared" si="323"/>
        <v>0</v>
      </c>
      <c r="BH328" s="229">
        <f t="shared" si="323"/>
        <v>0</v>
      </c>
      <c r="BI328" s="229">
        <f t="shared" si="323"/>
        <v>0</v>
      </c>
      <c r="BJ328" s="229">
        <f t="shared" si="323"/>
        <v>0</v>
      </c>
      <c r="BK328" s="229">
        <f t="shared" si="323"/>
        <v>0</v>
      </c>
      <c r="BL328" s="229">
        <f t="shared" si="323"/>
        <v>0</v>
      </c>
      <c r="BM328" s="229">
        <f t="shared" si="323"/>
        <v>0</v>
      </c>
      <c r="BN328" s="229">
        <f t="shared" si="323"/>
        <v>0</v>
      </c>
      <c r="BO328" s="229">
        <f t="shared" si="323"/>
        <v>0</v>
      </c>
      <c r="BP328" s="229">
        <f t="shared" si="318"/>
        <v>0</v>
      </c>
      <c r="BQ328" s="229">
        <f t="shared" si="318"/>
        <v>0</v>
      </c>
      <c r="BR328" s="229">
        <f t="shared" si="318"/>
        <v>0</v>
      </c>
      <c r="BS328" s="229">
        <f t="shared" si="318"/>
        <v>0</v>
      </c>
      <c r="BT328" s="229">
        <f t="shared" si="318"/>
        <v>0</v>
      </c>
      <c r="BU328" s="229">
        <f t="shared" si="318"/>
        <v>0</v>
      </c>
      <c r="BV328" s="229">
        <f t="shared" si="318"/>
        <v>0</v>
      </c>
      <c r="BW328" s="229">
        <f t="shared" si="318"/>
        <v>0</v>
      </c>
      <c r="BX328" s="229">
        <f t="shared" si="318"/>
        <v>0</v>
      </c>
      <c r="BY328" s="229">
        <f t="shared" si="318"/>
        <v>0</v>
      </c>
      <c r="BZ328" s="229">
        <f t="shared" si="318"/>
        <v>0</v>
      </c>
    </row>
    <row r="329" spans="1:78" x14ac:dyDescent="0.2">
      <c r="A329" s="7" t="str">
        <f t="shared" si="316"/>
        <v>Roll-in 2</v>
      </c>
      <c r="B329" s="7">
        <f t="shared" si="316"/>
        <v>1</v>
      </c>
      <c r="C329" s="7">
        <f t="shared" si="320"/>
        <v>14</v>
      </c>
      <c r="D329" s="165">
        <f t="shared" si="319"/>
        <v>43890</v>
      </c>
      <c r="E329" s="313">
        <f>HLOOKUP(D329,INPUTS!$D$52:$BW$59,IF(B329=1,4,8),FALSE)</f>
        <v>928.53701000000001</v>
      </c>
      <c r="F329" s="77"/>
      <c r="G329" s="229">
        <f t="shared" si="323"/>
        <v>0</v>
      </c>
      <c r="H329" s="229">
        <f t="shared" si="323"/>
        <v>0</v>
      </c>
      <c r="I329" s="229">
        <f t="shared" si="323"/>
        <v>0</v>
      </c>
      <c r="J329" s="229">
        <f t="shared" si="323"/>
        <v>0</v>
      </c>
      <c r="K329" s="229">
        <f t="shared" si="323"/>
        <v>0</v>
      </c>
      <c r="L329" s="229">
        <f t="shared" si="323"/>
        <v>0</v>
      </c>
      <c r="M329" s="229">
        <f t="shared" si="323"/>
        <v>0</v>
      </c>
      <c r="N329" s="229">
        <f t="shared" si="323"/>
        <v>0</v>
      </c>
      <c r="O329" s="229">
        <f t="shared" si="323"/>
        <v>0</v>
      </c>
      <c r="P329" s="229">
        <f t="shared" si="323"/>
        <v>0</v>
      </c>
      <c r="Q329" s="229">
        <f t="shared" si="323"/>
        <v>0</v>
      </c>
      <c r="R329" s="229">
        <f t="shared" si="323"/>
        <v>0</v>
      </c>
      <c r="S329" s="229">
        <f t="shared" si="323"/>
        <v>0</v>
      </c>
      <c r="T329" s="229">
        <f t="shared" si="323"/>
        <v>928.53701000000001</v>
      </c>
      <c r="U329" s="229">
        <f t="shared" si="323"/>
        <v>0</v>
      </c>
      <c r="V329" s="229">
        <f t="shared" si="323"/>
        <v>0</v>
      </c>
      <c r="W329" s="229">
        <f t="shared" si="323"/>
        <v>0</v>
      </c>
      <c r="X329" s="229">
        <f t="shared" si="323"/>
        <v>0</v>
      </c>
      <c r="Y329" s="229">
        <f t="shared" si="323"/>
        <v>0</v>
      </c>
      <c r="Z329" s="229">
        <f t="shared" si="323"/>
        <v>0</v>
      </c>
      <c r="AA329" s="229">
        <f t="shared" si="323"/>
        <v>0</v>
      </c>
      <c r="AB329" s="229">
        <f t="shared" si="323"/>
        <v>0</v>
      </c>
      <c r="AC329" s="229">
        <f t="shared" si="323"/>
        <v>0</v>
      </c>
      <c r="AD329" s="229">
        <f t="shared" si="323"/>
        <v>0</v>
      </c>
      <c r="AE329" s="229">
        <f t="shared" si="323"/>
        <v>0</v>
      </c>
      <c r="AF329" s="229">
        <f t="shared" si="323"/>
        <v>0</v>
      </c>
      <c r="AG329" s="229">
        <f t="shared" si="323"/>
        <v>0</v>
      </c>
      <c r="AH329" s="229">
        <f t="shared" si="323"/>
        <v>0</v>
      </c>
      <c r="AI329" s="229">
        <f t="shared" si="323"/>
        <v>0</v>
      </c>
      <c r="AJ329" s="229">
        <f t="shared" si="323"/>
        <v>0</v>
      </c>
      <c r="AK329" s="229">
        <f t="shared" si="323"/>
        <v>0</v>
      </c>
      <c r="AL329" s="229">
        <f t="shared" si="323"/>
        <v>0</v>
      </c>
      <c r="AM329" s="229">
        <f t="shared" si="323"/>
        <v>0</v>
      </c>
      <c r="AN329" s="229">
        <f t="shared" si="323"/>
        <v>0</v>
      </c>
      <c r="AO329" s="229">
        <f t="shared" si="323"/>
        <v>0</v>
      </c>
      <c r="AP329" s="229">
        <f t="shared" si="323"/>
        <v>0</v>
      </c>
      <c r="AQ329" s="229">
        <f t="shared" si="323"/>
        <v>0</v>
      </c>
      <c r="AR329" s="229">
        <f t="shared" si="323"/>
        <v>0</v>
      </c>
      <c r="AS329" s="229">
        <f t="shared" si="323"/>
        <v>0</v>
      </c>
      <c r="AT329" s="229">
        <f t="shared" si="323"/>
        <v>0</v>
      </c>
      <c r="AU329" s="229">
        <f t="shared" si="323"/>
        <v>0</v>
      </c>
      <c r="AV329" s="229">
        <f t="shared" si="323"/>
        <v>0</v>
      </c>
      <c r="AW329" s="229">
        <f t="shared" si="323"/>
        <v>0</v>
      </c>
      <c r="AX329" s="229">
        <f t="shared" si="323"/>
        <v>0</v>
      </c>
      <c r="AY329" s="229">
        <f t="shared" si="323"/>
        <v>0</v>
      </c>
      <c r="AZ329" s="229">
        <f t="shared" si="323"/>
        <v>0</v>
      </c>
      <c r="BA329" s="229">
        <f t="shared" si="323"/>
        <v>0</v>
      </c>
      <c r="BB329" s="229">
        <f t="shared" si="323"/>
        <v>0</v>
      </c>
      <c r="BC329" s="229">
        <f t="shared" si="323"/>
        <v>0</v>
      </c>
      <c r="BD329" s="229">
        <f t="shared" si="323"/>
        <v>0</v>
      </c>
      <c r="BE329" s="229">
        <f t="shared" si="323"/>
        <v>0</v>
      </c>
      <c r="BF329" s="229">
        <f t="shared" si="323"/>
        <v>0</v>
      </c>
      <c r="BG329" s="229">
        <f t="shared" si="323"/>
        <v>0</v>
      </c>
      <c r="BH329" s="229">
        <f t="shared" si="323"/>
        <v>0</v>
      </c>
      <c r="BI329" s="229">
        <f t="shared" si="323"/>
        <v>0</v>
      </c>
      <c r="BJ329" s="229">
        <f t="shared" si="323"/>
        <v>0</v>
      </c>
      <c r="BK329" s="229">
        <f t="shared" si="323"/>
        <v>0</v>
      </c>
      <c r="BL329" s="229">
        <f t="shared" si="323"/>
        <v>0</v>
      </c>
      <c r="BM329" s="229">
        <f t="shared" si="323"/>
        <v>0</v>
      </c>
      <c r="BN329" s="229">
        <f t="shared" si="323"/>
        <v>0</v>
      </c>
      <c r="BO329" s="229">
        <f t="shared" si="318"/>
        <v>0</v>
      </c>
      <c r="BP329" s="229">
        <f t="shared" si="318"/>
        <v>0</v>
      </c>
      <c r="BQ329" s="229">
        <f t="shared" si="318"/>
        <v>0</v>
      </c>
      <c r="BR329" s="229">
        <f t="shared" si="318"/>
        <v>0</v>
      </c>
      <c r="BS329" s="229">
        <f t="shared" si="318"/>
        <v>0</v>
      </c>
      <c r="BT329" s="229">
        <f t="shared" si="318"/>
        <v>0</v>
      </c>
      <c r="BU329" s="229">
        <f t="shared" si="318"/>
        <v>0</v>
      </c>
      <c r="BV329" s="229">
        <f t="shared" si="318"/>
        <v>0</v>
      </c>
      <c r="BW329" s="229">
        <f t="shared" si="318"/>
        <v>0</v>
      </c>
      <c r="BX329" s="229">
        <f t="shared" si="318"/>
        <v>0</v>
      </c>
      <c r="BY329" s="229">
        <f t="shared" si="318"/>
        <v>0</v>
      </c>
      <c r="BZ329" s="229">
        <f t="shared" si="318"/>
        <v>0</v>
      </c>
    </row>
    <row r="330" spans="1:78" x14ac:dyDescent="0.2">
      <c r="A330" s="7" t="str">
        <f t="shared" si="316"/>
        <v>Roll-in 3</v>
      </c>
      <c r="B330" s="7">
        <f t="shared" si="316"/>
        <v>1</v>
      </c>
      <c r="C330" s="7">
        <f t="shared" si="320"/>
        <v>15</v>
      </c>
      <c r="D330" s="165">
        <f t="shared" si="319"/>
        <v>43921</v>
      </c>
      <c r="E330" s="313">
        <f>HLOOKUP(D330,INPUTS!$D$52:$BW$59,IF(B330=1,4,8),FALSE)</f>
        <v>927.87248999999997</v>
      </c>
      <c r="F330" s="77"/>
      <c r="G330" s="229">
        <f t="shared" si="323"/>
        <v>0</v>
      </c>
      <c r="H330" s="229">
        <f t="shared" si="323"/>
        <v>0</v>
      </c>
      <c r="I330" s="229">
        <f t="shared" si="323"/>
        <v>0</v>
      </c>
      <c r="J330" s="229">
        <f t="shared" si="323"/>
        <v>0</v>
      </c>
      <c r="K330" s="229">
        <f t="shared" si="323"/>
        <v>0</v>
      </c>
      <c r="L330" s="229">
        <f t="shared" si="323"/>
        <v>0</v>
      </c>
      <c r="M330" s="229">
        <f t="shared" si="323"/>
        <v>0</v>
      </c>
      <c r="N330" s="229">
        <f t="shared" si="323"/>
        <v>0</v>
      </c>
      <c r="O330" s="229">
        <f t="shared" si="323"/>
        <v>0</v>
      </c>
      <c r="P330" s="229">
        <f t="shared" si="323"/>
        <v>0</v>
      </c>
      <c r="Q330" s="229">
        <f t="shared" si="323"/>
        <v>0</v>
      </c>
      <c r="R330" s="229">
        <f t="shared" si="323"/>
        <v>0</v>
      </c>
      <c r="S330" s="229">
        <f t="shared" si="323"/>
        <v>0</v>
      </c>
      <c r="T330" s="229">
        <f t="shared" si="323"/>
        <v>0</v>
      </c>
      <c r="U330" s="229">
        <f t="shared" si="323"/>
        <v>927.87248999999997</v>
      </c>
      <c r="V330" s="229">
        <f t="shared" si="323"/>
        <v>0</v>
      </c>
      <c r="W330" s="229">
        <f t="shared" si="323"/>
        <v>0</v>
      </c>
      <c r="X330" s="229">
        <f t="shared" si="323"/>
        <v>0</v>
      </c>
      <c r="Y330" s="229">
        <f t="shared" si="323"/>
        <v>0</v>
      </c>
      <c r="Z330" s="229">
        <f t="shared" si="323"/>
        <v>0</v>
      </c>
      <c r="AA330" s="229">
        <f t="shared" si="323"/>
        <v>0</v>
      </c>
      <c r="AB330" s="229">
        <f t="shared" si="323"/>
        <v>0</v>
      </c>
      <c r="AC330" s="229">
        <f t="shared" si="323"/>
        <v>0</v>
      </c>
      <c r="AD330" s="229">
        <f t="shared" si="323"/>
        <v>0</v>
      </c>
      <c r="AE330" s="229">
        <f t="shared" si="323"/>
        <v>0</v>
      </c>
      <c r="AF330" s="229">
        <f t="shared" si="323"/>
        <v>0</v>
      </c>
      <c r="AG330" s="229">
        <f t="shared" si="323"/>
        <v>0</v>
      </c>
      <c r="AH330" s="229">
        <f t="shared" si="323"/>
        <v>0</v>
      </c>
      <c r="AI330" s="229">
        <f t="shared" si="323"/>
        <v>0</v>
      </c>
      <c r="AJ330" s="229">
        <f t="shared" si="323"/>
        <v>0</v>
      </c>
      <c r="AK330" s="229">
        <f t="shared" si="323"/>
        <v>0</v>
      </c>
      <c r="AL330" s="229">
        <f t="shared" si="323"/>
        <v>0</v>
      </c>
      <c r="AM330" s="229">
        <f t="shared" si="323"/>
        <v>0</v>
      </c>
      <c r="AN330" s="229">
        <f t="shared" si="323"/>
        <v>0</v>
      </c>
      <c r="AO330" s="229">
        <f t="shared" si="323"/>
        <v>0</v>
      </c>
      <c r="AP330" s="229">
        <f t="shared" si="323"/>
        <v>0</v>
      </c>
      <c r="AQ330" s="229">
        <f t="shared" si="323"/>
        <v>0</v>
      </c>
      <c r="AR330" s="229">
        <f t="shared" si="323"/>
        <v>0</v>
      </c>
      <c r="AS330" s="229">
        <f t="shared" si="323"/>
        <v>0</v>
      </c>
      <c r="AT330" s="229">
        <f t="shared" si="323"/>
        <v>0</v>
      </c>
      <c r="AU330" s="229">
        <f t="shared" si="323"/>
        <v>0</v>
      </c>
      <c r="AV330" s="229">
        <f t="shared" si="323"/>
        <v>0</v>
      </c>
      <c r="AW330" s="229">
        <f t="shared" si="323"/>
        <v>0</v>
      </c>
      <c r="AX330" s="229">
        <f t="shared" si="323"/>
        <v>0</v>
      </c>
      <c r="AY330" s="229">
        <f t="shared" si="323"/>
        <v>0</v>
      </c>
      <c r="AZ330" s="229">
        <f t="shared" si="323"/>
        <v>0</v>
      </c>
      <c r="BA330" s="229">
        <f t="shared" si="323"/>
        <v>0</v>
      </c>
      <c r="BB330" s="229">
        <f t="shared" si="323"/>
        <v>0</v>
      </c>
      <c r="BC330" s="229">
        <f t="shared" si="323"/>
        <v>0</v>
      </c>
      <c r="BD330" s="229">
        <f t="shared" si="323"/>
        <v>0</v>
      </c>
      <c r="BE330" s="229">
        <f t="shared" si="323"/>
        <v>0</v>
      </c>
      <c r="BF330" s="229">
        <f t="shared" si="323"/>
        <v>0</v>
      </c>
      <c r="BG330" s="229">
        <f t="shared" si="323"/>
        <v>0</v>
      </c>
      <c r="BH330" s="229">
        <f t="shared" si="323"/>
        <v>0</v>
      </c>
      <c r="BI330" s="229">
        <f t="shared" si="323"/>
        <v>0</v>
      </c>
      <c r="BJ330" s="229">
        <f t="shared" si="323"/>
        <v>0</v>
      </c>
      <c r="BK330" s="229">
        <f t="shared" si="323"/>
        <v>0</v>
      </c>
      <c r="BL330" s="229">
        <f t="shared" si="323"/>
        <v>0</v>
      </c>
      <c r="BM330" s="229">
        <f t="shared" si="323"/>
        <v>0</v>
      </c>
      <c r="BN330" s="229">
        <f t="shared" si="323"/>
        <v>0</v>
      </c>
      <c r="BO330" s="229">
        <f t="shared" si="318"/>
        <v>0</v>
      </c>
      <c r="BP330" s="229">
        <f t="shared" si="318"/>
        <v>0</v>
      </c>
      <c r="BQ330" s="229">
        <f t="shared" si="318"/>
        <v>0</v>
      </c>
      <c r="BR330" s="229">
        <f t="shared" si="318"/>
        <v>0</v>
      </c>
      <c r="BS330" s="229">
        <f t="shared" si="318"/>
        <v>0</v>
      </c>
      <c r="BT330" s="229">
        <f t="shared" si="318"/>
        <v>0</v>
      </c>
      <c r="BU330" s="229">
        <f t="shared" si="318"/>
        <v>0</v>
      </c>
      <c r="BV330" s="229">
        <f t="shared" si="318"/>
        <v>0</v>
      </c>
      <c r="BW330" s="229">
        <f t="shared" si="318"/>
        <v>0</v>
      </c>
      <c r="BX330" s="229">
        <f t="shared" si="318"/>
        <v>0</v>
      </c>
      <c r="BY330" s="229">
        <f t="shared" si="318"/>
        <v>0</v>
      </c>
      <c r="BZ330" s="229">
        <f t="shared" si="318"/>
        <v>0</v>
      </c>
    </row>
    <row r="331" spans="1:78" x14ac:dyDescent="0.2">
      <c r="A331" s="7" t="str">
        <f t="shared" si="316"/>
        <v>Roll-in 3</v>
      </c>
      <c r="B331" s="7">
        <f t="shared" si="316"/>
        <v>1</v>
      </c>
      <c r="C331" s="7">
        <f t="shared" si="320"/>
        <v>16</v>
      </c>
      <c r="D331" s="165">
        <f t="shared" si="319"/>
        <v>43951</v>
      </c>
      <c r="E331" s="313">
        <f>HLOOKUP(D331,INPUTS!$D$52:$BW$59,IF(B331=1,4,8),FALSE)</f>
        <v>308.87504000000001</v>
      </c>
      <c r="F331" s="77"/>
      <c r="G331" s="229">
        <f t="shared" si="323"/>
        <v>0</v>
      </c>
      <c r="H331" s="229">
        <f t="shared" si="323"/>
        <v>0</v>
      </c>
      <c r="I331" s="229">
        <f t="shared" si="323"/>
        <v>0</v>
      </c>
      <c r="J331" s="229">
        <f t="shared" si="323"/>
        <v>0</v>
      </c>
      <c r="K331" s="229">
        <f t="shared" si="323"/>
        <v>0</v>
      </c>
      <c r="L331" s="229">
        <f t="shared" si="323"/>
        <v>0</v>
      </c>
      <c r="M331" s="229">
        <f t="shared" si="323"/>
        <v>0</v>
      </c>
      <c r="N331" s="229">
        <f t="shared" si="323"/>
        <v>0</v>
      </c>
      <c r="O331" s="229">
        <f t="shared" si="323"/>
        <v>0</v>
      </c>
      <c r="P331" s="229">
        <f t="shared" si="323"/>
        <v>0</v>
      </c>
      <c r="Q331" s="229">
        <f t="shared" si="323"/>
        <v>0</v>
      </c>
      <c r="R331" s="229">
        <f t="shared" si="323"/>
        <v>0</v>
      </c>
      <c r="S331" s="229">
        <f t="shared" si="323"/>
        <v>0</v>
      </c>
      <c r="T331" s="229">
        <f t="shared" si="323"/>
        <v>0</v>
      </c>
      <c r="U331" s="229">
        <f t="shared" si="323"/>
        <v>0</v>
      </c>
      <c r="V331" s="229">
        <f t="shared" si="323"/>
        <v>308.87504000000001</v>
      </c>
      <c r="W331" s="229">
        <f t="shared" si="323"/>
        <v>0</v>
      </c>
      <c r="X331" s="229">
        <f t="shared" si="323"/>
        <v>0</v>
      </c>
      <c r="Y331" s="229">
        <f t="shared" si="323"/>
        <v>0</v>
      </c>
      <c r="Z331" s="229">
        <f t="shared" si="323"/>
        <v>0</v>
      </c>
      <c r="AA331" s="229">
        <f t="shared" si="323"/>
        <v>0</v>
      </c>
      <c r="AB331" s="229">
        <f t="shared" si="323"/>
        <v>0</v>
      </c>
      <c r="AC331" s="229">
        <f t="shared" si="323"/>
        <v>0</v>
      </c>
      <c r="AD331" s="229">
        <f t="shared" si="323"/>
        <v>0</v>
      </c>
      <c r="AE331" s="229">
        <f t="shared" si="323"/>
        <v>0</v>
      </c>
      <c r="AF331" s="229">
        <f t="shared" si="323"/>
        <v>0</v>
      </c>
      <c r="AG331" s="229">
        <f t="shared" si="323"/>
        <v>0</v>
      </c>
      <c r="AH331" s="229">
        <f t="shared" si="323"/>
        <v>0</v>
      </c>
      <c r="AI331" s="229">
        <f t="shared" si="323"/>
        <v>0</v>
      </c>
      <c r="AJ331" s="229">
        <f t="shared" si="323"/>
        <v>0</v>
      </c>
      <c r="AK331" s="229">
        <f t="shared" si="323"/>
        <v>0</v>
      </c>
      <c r="AL331" s="229">
        <f t="shared" si="323"/>
        <v>0</v>
      </c>
      <c r="AM331" s="229">
        <f t="shared" si="323"/>
        <v>0</v>
      </c>
      <c r="AN331" s="229">
        <f t="shared" si="323"/>
        <v>0</v>
      </c>
      <c r="AO331" s="229">
        <f t="shared" si="323"/>
        <v>0</v>
      </c>
      <c r="AP331" s="229">
        <f t="shared" si="323"/>
        <v>0</v>
      </c>
      <c r="AQ331" s="229">
        <f t="shared" si="323"/>
        <v>0</v>
      </c>
      <c r="AR331" s="229">
        <f t="shared" si="323"/>
        <v>0</v>
      </c>
      <c r="AS331" s="229">
        <f t="shared" si="323"/>
        <v>0</v>
      </c>
      <c r="AT331" s="229">
        <f t="shared" si="323"/>
        <v>0</v>
      </c>
      <c r="AU331" s="229">
        <f t="shared" si="323"/>
        <v>0</v>
      </c>
      <c r="AV331" s="229">
        <f t="shared" si="323"/>
        <v>0</v>
      </c>
      <c r="AW331" s="229">
        <f t="shared" si="323"/>
        <v>0</v>
      </c>
      <c r="AX331" s="229">
        <f t="shared" si="323"/>
        <v>0</v>
      </c>
      <c r="AY331" s="229">
        <f t="shared" si="323"/>
        <v>0</v>
      </c>
      <c r="AZ331" s="229">
        <f t="shared" si="323"/>
        <v>0</v>
      </c>
      <c r="BA331" s="229">
        <f t="shared" si="323"/>
        <v>0</v>
      </c>
      <c r="BB331" s="229">
        <f t="shared" si="323"/>
        <v>0</v>
      </c>
      <c r="BC331" s="229">
        <f t="shared" si="323"/>
        <v>0</v>
      </c>
      <c r="BD331" s="229">
        <f t="shared" si="323"/>
        <v>0</v>
      </c>
      <c r="BE331" s="229">
        <f t="shared" si="323"/>
        <v>0</v>
      </c>
      <c r="BF331" s="229">
        <f t="shared" si="323"/>
        <v>0</v>
      </c>
      <c r="BG331" s="229">
        <f t="shared" si="323"/>
        <v>0</v>
      </c>
      <c r="BH331" s="229">
        <f t="shared" si="323"/>
        <v>0</v>
      </c>
      <c r="BI331" s="229">
        <f t="shared" si="323"/>
        <v>0</v>
      </c>
      <c r="BJ331" s="229">
        <f t="shared" si="323"/>
        <v>0</v>
      </c>
      <c r="BK331" s="229">
        <f t="shared" si="323"/>
        <v>0</v>
      </c>
      <c r="BL331" s="229">
        <f t="shared" si="323"/>
        <v>0</v>
      </c>
      <c r="BM331" s="229">
        <f t="shared" si="323"/>
        <v>0</v>
      </c>
      <c r="BN331" s="229">
        <f t="shared" si="323"/>
        <v>0</v>
      </c>
      <c r="BO331" s="229">
        <f t="shared" si="318"/>
        <v>0</v>
      </c>
      <c r="BP331" s="229">
        <f t="shared" si="318"/>
        <v>0</v>
      </c>
      <c r="BQ331" s="229">
        <f t="shared" si="318"/>
        <v>0</v>
      </c>
      <c r="BR331" s="229">
        <f t="shared" si="318"/>
        <v>0</v>
      </c>
      <c r="BS331" s="229">
        <f t="shared" si="318"/>
        <v>0</v>
      </c>
      <c r="BT331" s="229">
        <f t="shared" si="318"/>
        <v>0</v>
      </c>
      <c r="BU331" s="229">
        <f t="shared" si="318"/>
        <v>0</v>
      </c>
      <c r="BV331" s="229">
        <f t="shared" si="318"/>
        <v>0</v>
      </c>
      <c r="BW331" s="229">
        <f t="shared" si="318"/>
        <v>0</v>
      </c>
      <c r="BX331" s="229">
        <f t="shared" si="318"/>
        <v>0</v>
      </c>
      <c r="BY331" s="229">
        <f t="shared" si="318"/>
        <v>0</v>
      </c>
      <c r="BZ331" s="229">
        <f t="shared" si="318"/>
        <v>0</v>
      </c>
    </row>
    <row r="332" spans="1:78" x14ac:dyDescent="0.2">
      <c r="A332" s="7" t="str">
        <f t="shared" si="316"/>
        <v>Roll-in 3</v>
      </c>
      <c r="B332" s="7">
        <f t="shared" si="316"/>
        <v>1</v>
      </c>
      <c r="C332" s="7">
        <f t="shared" si="320"/>
        <v>17</v>
      </c>
      <c r="D332" s="165">
        <f t="shared" si="319"/>
        <v>43982</v>
      </c>
      <c r="E332" s="313">
        <f>HLOOKUP(D332,INPUTS!$D$52:$BW$59,IF(B332=1,4,8),FALSE)</f>
        <v>106.44210000000001</v>
      </c>
      <c r="F332" s="77"/>
      <c r="G332" s="229">
        <f t="shared" ref="G332:BO335" si="324">IF(G$9=$D332,$E332,0)</f>
        <v>0</v>
      </c>
      <c r="H332" s="229">
        <f t="shared" si="324"/>
        <v>0</v>
      </c>
      <c r="I332" s="229">
        <f t="shared" si="324"/>
        <v>0</v>
      </c>
      <c r="J332" s="229">
        <f t="shared" si="324"/>
        <v>0</v>
      </c>
      <c r="K332" s="229">
        <f t="shared" si="324"/>
        <v>0</v>
      </c>
      <c r="L332" s="229">
        <f t="shared" si="324"/>
        <v>0</v>
      </c>
      <c r="M332" s="229">
        <f t="shared" si="324"/>
        <v>0</v>
      </c>
      <c r="N332" s="229">
        <f t="shared" si="324"/>
        <v>0</v>
      </c>
      <c r="O332" s="229">
        <f t="shared" si="324"/>
        <v>0</v>
      </c>
      <c r="P332" s="229">
        <f t="shared" si="324"/>
        <v>0</v>
      </c>
      <c r="Q332" s="229">
        <f t="shared" si="324"/>
        <v>0</v>
      </c>
      <c r="R332" s="229">
        <f t="shared" si="324"/>
        <v>0</v>
      </c>
      <c r="S332" s="229">
        <f t="shared" si="324"/>
        <v>0</v>
      </c>
      <c r="T332" s="229">
        <f t="shared" si="324"/>
        <v>0</v>
      </c>
      <c r="U332" s="229">
        <f t="shared" si="324"/>
        <v>0</v>
      </c>
      <c r="V332" s="229">
        <f t="shared" si="324"/>
        <v>0</v>
      </c>
      <c r="W332" s="229">
        <f t="shared" si="324"/>
        <v>106.44210000000001</v>
      </c>
      <c r="X332" s="229">
        <f t="shared" si="324"/>
        <v>0</v>
      </c>
      <c r="Y332" s="229">
        <f t="shared" si="324"/>
        <v>0</v>
      </c>
      <c r="Z332" s="229">
        <f t="shared" si="324"/>
        <v>0</v>
      </c>
      <c r="AA332" s="229">
        <f t="shared" si="324"/>
        <v>0</v>
      </c>
      <c r="AB332" s="229">
        <f t="shared" si="324"/>
        <v>0</v>
      </c>
      <c r="AC332" s="229">
        <f t="shared" si="324"/>
        <v>0</v>
      </c>
      <c r="AD332" s="229">
        <f t="shared" si="324"/>
        <v>0</v>
      </c>
      <c r="AE332" s="229">
        <f t="shared" si="324"/>
        <v>0</v>
      </c>
      <c r="AF332" s="229">
        <f t="shared" si="324"/>
        <v>0</v>
      </c>
      <c r="AG332" s="229">
        <f t="shared" si="324"/>
        <v>0</v>
      </c>
      <c r="AH332" s="229">
        <f t="shared" si="324"/>
        <v>0</v>
      </c>
      <c r="AI332" s="229">
        <f t="shared" si="324"/>
        <v>0</v>
      </c>
      <c r="AJ332" s="229">
        <f t="shared" si="324"/>
        <v>0</v>
      </c>
      <c r="AK332" s="229">
        <f t="shared" si="324"/>
        <v>0</v>
      </c>
      <c r="AL332" s="229">
        <f t="shared" si="324"/>
        <v>0</v>
      </c>
      <c r="AM332" s="229">
        <f t="shared" si="324"/>
        <v>0</v>
      </c>
      <c r="AN332" s="229">
        <f t="shared" si="324"/>
        <v>0</v>
      </c>
      <c r="AO332" s="229">
        <f t="shared" si="324"/>
        <v>0</v>
      </c>
      <c r="AP332" s="229">
        <f t="shared" si="324"/>
        <v>0</v>
      </c>
      <c r="AQ332" s="229">
        <f t="shared" si="324"/>
        <v>0</v>
      </c>
      <c r="AR332" s="229">
        <f t="shared" si="324"/>
        <v>0</v>
      </c>
      <c r="AS332" s="229">
        <f t="shared" si="324"/>
        <v>0</v>
      </c>
      <c r="AT332" s="229">
        <f t="shared" si="324"/>
        <v>0</v>
      </c>
      <c r="AU332" s="229">
        <f t="shared" si="324"/>
        <v>0</v>
      </c>
      <c r="AV332" s="229">
        <f t="shared" si="324"/>
        <v>0</v>
      </c>
      <c r="AW332" s="229">
        <f t="shared" si="324"/>
        <v>0</v>
      </c>
      <c r="AX332" s="229">
        <f t="shared" si="324"/>
        <v>0</v>
      </c>
      <c r="AY332" s="229">
        <f t="shared" si="324"/>
        <v>0</v>
      </c>
      <c r="AZ332" s="229">
        <f t="shared" si="324"/>
        <v>0</v>
      </c>
      <c r="BA332" s="229">
        <f t="shared" si="324"/>
        <v>0</v>
      </c>
      <c r="BB332" s="229">
        <f t="shared" si="324"/>
        <v>0</v>
      </c>
      <c r="BC332" s="229">
        <f t="shared" si="324"/>
        <v>0</v>
      </c>
      <c r="BD332" s="229">
        <f t="shared" si="324"/>
        <v>0</v>
      </c>
      <c r="BE332" s="229">
        <f t="shared" si="324"/>
        <v>0</v>
      </c>
      <c r="BF332" s="229">
        <f t="shared" si="324"/>
        <v>0</v>
      </c>
      <c r="BG332" s="229">
        <f t="shared" si="324"/>
        <v>0</v>
      </c>
      <c r="BH332" s="229">
        <f t="shared" si="324"/>
        <v>0</v>
      </c>
      <c r="BI332" s="229">
        <f t="shared" si="324"/>
        <v>0</v>
      </c>
      <c r="BJ332" s="229">
        <f t="shared" si="324"/>
        <v>0</v>
      </c>
      <c r="BK332" s="229">
        <f t="shared" si="324"/>
        <v>0</v>
      </c>
      <c r="BL332" s="229">
        <f t="shared" si="324"/>
        <v>0</v>
      </c>
      <c r="BM332" s="229">
        <f t="shared" si="324"/>
        <v>0</v>
      </c>
      <c r="BN332" s="229">
        <f t="shared" si="324"/>
        <v>0</v>
      </c>
      <c r="BO332" s="229">
        <f t="shared" si="324"/>
        <v>0</v>
      </c>
      <c r="BP332" s="229">
        <f t="shared" ref="BO332:BZ347" si="325">IF(BP$9=$D332,$E332,0)</f>
        <v>0</v>
      </c>
      <c r="BQ332" s="229">
        <f t="shared" si="325"/>
        <v>0</v>
      </c>
      <c r="BR332" s="229">
        <f t="shared" si="325"/>
        <v>0</v>
      </c>
      <c r="BS332" s="229">
        <f t="shared" si="325"/>
        <v>0</v>
      </c>
      <c r="BT332" s="229">
        <f t="shared" si="325"/>
        <v>0</v>
      </c>
      <c r="BU332" s="229">
        <f t="shared" si="325"/>
        <v>0</v>
      </c>
      <c r="BV332" s="229">
        <f t="shared" si="325"/>
        <v>0</v>
      </c>
      <c r="BW332" s="229">
        <f t="shared" si="325"/>
        <v>0</v>
      </c>
      <c r="BX332" s="229">
        <f t="shared" si="325"/>
        <v>0</v>
      </c>
      <c r="BY332" s="229">
        <f t="shared" si="325"/>
        <v>0</v>
      </c>
      <c r="BZ332" s="229">
        <f t="shared" si="325"/>
        <v>0</v>
      </c>
    </row>
    <row r="333" spans="1:78" x14ac:dyDescent="0.2">
      <c r="A333" s="7" t="str">
        <f t="shared" si="316"/>
        <v>Roll-in 3</v>
      </c>
      <c r="B333" s="7">
        <f t="shared" si="316"/>
        <v>1</v>
      </c>
      <c r="C333" s="7">
        <f t="shared" si="320"/>
        <v>18</v>
      </c>
      <c r="D333" s="165">
        <f t="shared" si="319"/>
        <v>44012</v>
      </c>
      <c r="E333" s="313">
        <f>HLOOKUP(D333,INPUTS!$D$52:$BW$59,IF(B333=1,4,8),FALSE)</f>
        <v>450.39016000000004</v>
      </c>
      <c r="F333" s="77"/>
      <c r="G333" s="229">
        <f t="shared" si="324"/>
        <v>0</v>
      </c>
      <c r="H333" s="229">
        <f t="shared" si="324"/>
        <v>0</v>
      </c>
      <c r="I333" s="229">
        <f t="shared" si="324"/>
        <v>0</v>
      </c>
      <c r="J333" s="229">
        <f t="shared" si="324"/>
        <v>0</v>
      </c>
      <c r="K333" s="229">
        <f t="shared" si="324"/>
        <v>0</v>
      </c>
      <c r="L333" s="229">
        <f t="shared" si="324"/>
        <v>0</v>
      </c>
      <c r="M333" s="229">
        <f t="shared" si="324"/>
        <v>0</v>
      </c>
      <c r="N333" s="229">
        <f t="shared" si="324"/>
        <v>0</v>
      </c>
      <c r="O333" s="229">
        <f t="shared" si="324"/>
        <v>0</v>
      </c>
      <c r="P333" s="229">
        <f t="shared" si="324"/>
        <v>0</v>
      </c>
      <c r="Q333" s="229">
        <f t="shared" si="324"/>
        <v>0</v>
      </c>
      <c r="R333" s="229">
        <f t="shared" si="324"/>
        <v>0</v>
      </c>
      <c r="S333" s="229">
        <f t="shared" si="324"/>
        <v>0</v>
      </c>
      <c r="T333" s="229">
        <f t="shared" si="324"/>
        <v>0</v>
      </c>
      <c r="U333" s="229">
        <f t="shared" si="324"/>
        <v>0</v>
      </c>
      <c r="V333" s="229">
        <f t="shared" si="324"/>
        <v>0</v>
      </c>
      <c r="W333" s="229">
        <f t="shared" si="324"/>
        <v>0</v>
      </c>
      <c r="X333" s="229">
        <f t="shared" si="324"/>
        <v>450.39016000000004</v>
      </c>
      <c r="Y333" s="229">
        <f t="shared" si="324"/>
        <v>0</v>
      </c>
      <c r="Z333" s="229">
        <f t="shared" si="324"/>
        <v>0</v>
      </c>
      <c r="AA333" s="229">
        <f t="shared" si="324"/>
        <v>0</v>
      </c>
      <c r="AB333" s="229">
        <f t="shared" si="324"/>
        <v>0</v>
      </c>
      <c r="AC333" s="229">
        <f t="shared" si="324"/>
        <v>0</v>
      </c>
      <c r="AD333" s="229">
        <f t="shared" si="324"/>
        <v>0</v>
      </c>
      <c r="AE333" s="229">
        <f t="shared" si="324"/>
        <v>0</v>
      </c>
      <c r="AF333" s="229">
        <f t="shared" si="324"/>
        <v>0</v>
      </c>
      <c r="AG333" s="229">
        <f t="shared" si="324"/>
        <v>0</v>
      </c>
      <c r="AH333" s="229">
        <f t="shared" si="324"/>
        <v>0</v>
      </c>
      <c r="AI333" s="229">
        <f t="shared" si="324"/>
        <v>0</v>
      </c>
      <c r="AJ333" s="229">
        <f t="shared" si="324"/>
        <v>0</v>
      </c>
      <c r="AK333" s="229">
        <f t="shared" si="324"/>
        <v>0</v>
      </c>
      <c r="AL333" s="229">
        <f t="shared" si="324"/>
        <v>0</v>
      </c>
      <c r="AM333" s="229">
        <f t="shared" si="324"/>
        <v>0</v>
      </c>
      <c r="AN333" s="229">
        <f t="shared" si="324"/>
        <v>0</v>
      </c>
      <c r="AO333" s="229">
        <f t="shared" si="324"/>
        <v>0</v>
      </c>
      <c r="AP333" s="229">
        <f t="shared" si="324"/>
        <v>0</v>
      </c>
      <c r="AQ333" s="229">
        <f t="shared" si="324"/>
        <v>0</v>
      </c>
      <c r="AR333" s="229">
        <f t="shared" si="324"/>
        <v>0</v>
      </c>
      <c r="AS333" s="229">
        <f t="shared" si="324"/>
        <v>0</v>
      </c>
      <c r="AT333" s="229">
        <f t="shared" si="324"/>
        <v>0</v>
      </c>
      <c r="AU333" s="229">
        <f t="shared" si="324"/>
        <v>0</v>
      </c>
      <c r="AV333" s="229">
        <f t="shared" si="324"/>
        <v>0</v>
      </c>
      <c r="AW333" s="229">
        <f t="shared" si="324"/>
        <v>0</v>
      </c>
      <c r="AX333" s="229">
        <f t="shared" si="324"/>
        <v>0</v>
      </c>
      <c r="AY333" s="229">
        <f t="shared" si="324"/>
        <v>0</v>
      </c>
      <c r="AZ333" s="229">
        <f t="shared" si="324"/>
        <v>0</v>
      </c>
      <c r="BA333" s="229">
        <f t="shared" si="324"/>
        <v>0</v>
      </c>
      <c r="BB333" s="229">
        <f t="shared" si="324"/>
        <v>0</v>
      </c>
      <c r="BC333" s="229">
        <f t="shared" si="324"/>
        <v>0</v>
      </c>
      <c r="BD333" s="229">
        <f t="shared" si="324"/>
        <v>0</v>
      </c>
      <c r="BE333" s="229">
        <f t="shared" si="324"/>
        <v>0</v>
      </c>
      <c r="BF333" s="229">
        <f t="shared" si="324"/>
        <v>0</v>
      </c>
      <c r="BG333" s="229">
        <f t="shared" si="324"/>
        <v>0</v>
      </c>
      <c r="BH333" s="229">
        <f t="shared" si="324"/>
        <v>0</v>
      </c>
      <c r="BI333" s="229">
        <f t="shared" si="324"/>
        <v>0</v>
      </c>
      <c r="BJ333" s="229">
        <f t="shared" si="324"/>
        <v>0</v>
      </c>
      <c r="BK333" s="229">
        <f t="shared" si="324"/>
        <v>0</v>
      </c>
      <c r="BL333" s="229">
        <f t="shared" si="324"/>
        <v>0</v>
      </c>
      <c r="BM333" s="229">
        <f t="shared" si="324"/>
        <v>0</v>
      </c>
      <c r="BN333" s="229">
        <f t="shared" si="324"/>
        <v>0</v>
      </c>
      <c r="BO333" s="229">
        <f t="shared" si="325"/>
        <v>0</v>
      </c>
      <c r="BP333" s="229">
        <f t="shared" si="325"/>
        <v>0</v>
      </c>
      <c r="BQ333" s="229">
        <f t="shared" si="325"/>
        <v>0</v>
      </c>
      <c r="BR333" s="229">
        <f t="shared" si="325"/>
        <v>0</v>
      </c>
      <c r="BS333" s="229">
        <f t="shared" si="325"/>
        <v>0</v>
      </c>
      <c r="BT333" s="229">
        <f t="shared" si="325"/>
        <v>0</v>
      </c>
      <c r="BU333" s="229">
        <f t="shared" si="325"/>
        <v>0</v>
      </c>
      <c r="BV333" s="229">
        <f t="shared" si="325"/>
        <v>0</v>
      </c>
      <c r="BW333" s="229">
        <f t="shared" si="325"/>
        <v>0</v>
      </c>
      <c r="BX333" s="229">
        <f t="shared" si="325"/>
        <v>0</v>
      </c>
      <c r="BY333" s="229">
        <f t="shared" si="325"/>
        <v>0</v>
      </c>
      <c r="BZ333" s="229">
        <f t="shared" si="325"/>
        <v>0</v>
      </c>
    </row>
    <row r="334" spans="1:78" x14ac:dyDescent="0.2">
      <c r="A334" s="7" t="str">
        <f t="shared" si="316"/>
        <v>Roll-in 3</v>
      </c>
      <c r="B334" s="7">
        <f t="shared" si="316"/>
        <v>1</v>
      </c>
      <c r="C334" s="7">
        <f t="shared" si="320"/>
        <v>19</v>
      </c>
      <c r="D334" s="165">
        <f t="shared" si="319"/>
        <v>44043</v>
      </c>
      <c r="E334" s="313">
        <f>HLOOKUP(D334,INPUTS!$D$52:$BW$59,IF(B334=1,4,8),FALSE)</f>
        <v>649.09430999999995</v>
      </c>
      <c r="F334" s="77"/>
      <c r="G334" s="229">
        <f t="shared" si="324"/>
        <v>0</v>
      </c>
      <c r="H334" s="229">
        <f t="shared" si="324"/>
        <v>0</v>
      </c>
      <c r="I334" s="229">
        <f t="shared" si="324"/>
        <v>0</v>
      </c>
      <c r="J334" s="229">
        <f t="shared" si="324"/>
        <v>0</v>
      </c>
      <c r="K334" s="229">
        <f t="shared" si="324"/>
        <v>0</v>
      </c>
      <c r="L334" s="229">
        <f t="shared" si="324"/>
        <v>0</v>
      </c>
      <c r="M334" s="229">
        <f t="shared" si="324"/>
        <v>0</v>
      </c>
      <c r="N334" s="229">
        <f t="shared" si="324"/>
        <v>0</v>
      </c>
      <c r="O334" s="229">
        <f t="shared" si="324"/>
        <v>0</v>
      </c>
      <c r="P334" s="229">
        <f t="shared" si="324"/>
        <v>0</v>
      </c>
      <c r="Q334" s="229">
        <f t="shared" si="324"/>
        <v>0</v>
      </c>
      <c r="R334" s="229">
        <f t="shared" si="324"/>
        <v>0</v>
      </c>
      <c r="S334" s="229">
        <f t="shared" si="324"/>
        <v>0</v>
      </c>
      <c r="T334" s="229">
        <f t="shared" si="324"/>
        <v>0</v>
      </c>
      <c r="U334" s="229">
        <f t="shared" si="324"/>
        <v>0</v>
      </c>
      <c r="V334" s="229">
        <f t="shared" si="324"/>
        <v>0</v>
      </c>
      <c r="W334" s="229">
        <f t="shared" si="324"/>
        <v>0</v>
      </c>
      <c r="X334" s="229">
        <f t="shared" si="324"/>
        <v>0</v>
      </c>
      <c r="Y334" s="229">
        <f t="shared" si="324"/>
        <v>649.09430999999995</v>
      </c>
      <c r="Z334" s="229">
        <f t="shared" si="324"/>
        <v>0</v>
      </c>
      <c r="AA334" s="229">
        <f t="shared" si="324"/>
        <v>0</v>
      </c>
      <c r="AB334" s="229">
        <f t="shared" si="324"/>
        <v>0</v>
      </c>
      <c r="AC334" s="229">
        <f t="shared" si="324"/>
        <v>0</v>
      </c>
      <c r="AD334" s="229">
        <f t="shared" si="324"/>
        <v>0</v>
      </c>
      <c r="AE334" s="229">
        <f t="shared" si="324"/>
        <v>0</v>
      </c>
      <c r="AF334" s="229">
        <f t="shared" si="324"/>
        <v>0</v>
      </c>
      <c r="AG334" s="229">
        <f t="shared" si="324"/>
        <v>0</v>
      </c>
      <c r="AH334" s="229">
        <f t="shared" si="324"/>
        <v>0</v>
      </c>
      <c r="AI334" s="229">
        <f t="shared" si="324"/>
        <v>0</v>
      </c>
      <c r="AJ334" s="229">
        <f t="shared" si="324"/>
        <v>0</v>
      </c>
      <c r="AK334" s="229">
        <f t="shared" si="324"/>
        <v>0</v>
      </c>
      <c r="AL334" s="229">
        <f t="shared" si="324"/>
        <v>0</v>
      </c>
      <c r="AM334" s="229">
        <f t="shared" si="324"/>
        <v>0</v>
      </c>
      <c r="AN334" s="229">
        <f t="shared" si="324"/>
        <v>0</v>
      </c>
      <c r="AO334" s="229">
        <f t="shared" si="324"/>
        <v>0</v>
      </c>
      <c r="AP334" s="229">
        <f t="shared" si="324"/>
        <v>0</v>
      </c>
      <c r="AQ334" s="229">
        <f t="shared" si="324"/>
        <v>0</v>
      </c>
      <c r="AR334" s="229">
        <f t="shared" si="324"/>
        <v>0</v>
      </c>
      <c r="AS334" s="229">
        <f t="shared" si="324"/>
        <v>0</v>
      </c>
      <c r="AT334" s="229">
        <f t="shared" si="324"/>
        <v>0</v>
      </c>
      <c r="AU334" s="229">
        <f t="shared" si="324"/>
        <v>0</v>
      </c>
      <c r="AV334" s="229">
        <f t="shared" si="324"/>
        <v>0</v>
      </c>
      <c r="AW334" s="229">
        <f t="shared" si="324"/>
        <v>0</v>
      </c>
      <c r="AX334" s="229">
        <f t="shared" si="324"/>
        <v>0</v>
      </c>
      <c r="AY334" s="229">
        <f t="shared" si="324"/>
        <v>0</v>
      </c>
      <c r="AZ334" s="229">
        <f t="shared" si="324"/>
        <v>0</v>
      </c>
      <c r="BA334" s="229">
        <f t="shared" si="324"/>
        <v>0</v>
      </c>
      <c r="BB334" s="229">
        <f t="shared" si="324"/>
        <v>0</v>
      </c>
      <c r="BC334" s="229">
        <f t="shared" si="324"/>
        <v>0</v>
      </c>
      <c r="BD334" s="229">
        <f t="shared" si="324"/>
        <v>0</v>
      </c>
      <c r="BE334" s="229">
        <f t="shared" si="324"/>
        <v>0</v>
      </c>
      <c r="BF334" s="229">
        <f t="shared" si="324"/>
        <v>0</v>
      </c>
      <c r="BG334" s="229">
        <f t="shared" si="324"/>
        <v>0</v>
      </c>
      <c r="BH334" s="229">
        <f t="shared" si="324"/>
        <v>0</v>
      </c>
      <c r="BI334" s="229">
        <f t="shared" si="324"/>
        <v>0</v>
      </c>
      <c r="BJ334" s="229">
        <f t="shared" si="324"/>
        <v>0</v>
      </c>
      <c r="BK334" s="229">
        <f t="shared" si="324"/>
        <v>0</v>
      </c>
      <c r="BL334" s="229">
        <f t="shared" si="324"/>
        <v>0</v>
      </c>
      <c r="BM334" s="229">
        <f t="shared" si="324"/>
        <v>0</v>
      </c>
      <c r="BN334" s="229">
        <f t="shared" si="324"/>
        <v>0</v>
      </c>
      <c r="BO334" s="229">
        <f t="shared" si="325"/>
        <v>0</v>
      </c>
      <c r="BP334" s="229">
        <f t="shared" si="325"/>
        <v>0</v>
      </c>
      <c r="BQ334" s="229">
        <f t="shared" si="325"/>
        <v>0</v>
      </c>
      <c r="BR334" s="229">
        <f t="shared" si="325"/>
        <v>0</v>
      </c>
      <c r="BS334" s="229">
        <f t="shared" si="325"/>
        <v>0</v>
      </c>
      <c r="BT334" s="229">
        <f t="shared" si="325"/>
        <v>0</v>
      </c>
      <c r="BU334" s="229">
        <f t="shared" si="325"/>
        <v>0</v>
      </c>
      <c r="BV334" s="229">
        <f t="shared" si="325"/>
        <v>0</v>
      </c>
      <c r="BW334" s="229">
        <f t="shared" si="325"/>
        <v>0</v>
      </c>
      <c r="BX334" s="229">
        <f t="shared" si="325"/>
        <v>0</v>
      </c>
      <c r="BY334" s="229">
        <f t="shared" si="325"/>
        <v>0</v>
      </c>
      <c r="BZ334" s="229">
        <f t="shared" si="325"/>
        <v>0</v>
      </c>
    </row>
    <row r="335" spans="1:78" x14ac:dyDescent="0.2">
      <c r="A335" s="7" t="str">
        <f t="shared" si="316"/>
        <v>Roll-in 3</v>
      </c>
      <c r="B335" s="7">
        <f t="shared" si="316"/>
        <v>1</v>
      </c>
      <c r="C335" s="7">
        <f t="shared" si="320"/>
        <v>20</v>
      </c>
      <c r="D335" s="165">
        <f t="shared" si="319"/>
        <v>44074</v>
      </c>
      <c r="E335" s="313">
        <f>HLOOKUP(D335,INPUTS!$D$52:$BW$59,IF(B335=1,4,8),FALSE)</f>
        <v>759.99863999999991</v>
      </c>
      <c r="F335" s="77"/>
      <c r="G335" s="229">
        <f t="shared" si="324"/>
        <v>0</v>
      </c>
      <c r="H335" s="229">
        <f t="shared" si="324"/>
        <v>0</v>
      </c>
      <c r="I335" s="229">
        <f t="shared" si="324"/>
        <v>0</v>
      </c>
      <c r="J335" s="229">
        <f t="shared" si="324"/>
        <v>0</v>
      </c>
      <c r="K335" s="229">
        <f t="shared" si="324"/>
        <v>0</v>
      </c>
      <c r="L335" s="229">
        <f t="shared" si="324"/>
        <v>0</v>
      </c>
      <c r="M335" s="229">
        <f t="shared" si="324"/>
        <v>0</v>
      </c>
      <c r="N335" s="229">
        <f t="shared" si="324"/>
        <v>0</v>
      </c>
      <c r="O335" s="229">
        <f t="shared" si="324"/>
        <v>0</v>
      </c>
      <c r="P335" s="229">
        <f t="shared" si="324"/>
        <v>0</v>
      </c>
      <c r="Q335" s="229">
        <f t="shared" si="324"/>
        <v>0</v>
      </c>
      <c r="R335" s="229">
        <f t="shared" si="324"/>
        <v>0</v>
      </c>
      <c r="S335" s="229">
        <f t="shared" si="324"/>
        <v>0</v>
      </c>
      <c r="T335" s="229">
        <f t="shared" si="324"/>
        <v>0</v>
      </c>
      <c r="U335" s="229">
        <f t="shared" si="324"/>
        <v>0</v>
      </c>
      <c r="V335" s="229">
        <f t="shared" si="324"/>
        <v>0</v>
      </c>
      <c r="W335" s="229">
        <f t="shared" si="324"/>
        <v>0</v>
      </c>
      <c r="X335" s="229">
        <f t="shared" si="324"/>
        <v>0</v>
      </c>
      <c r="Y335" s="229">
        <f t="shared" si="324"/>
        <v>0</v>
      </c>
      <c r="Z335" s="229">
        <f t="shared" si="324"/>
        <v>759.99863999999991</v>
      </c>
      <c r="AA335" s="229">
        <f t="shared" si="324"/>
        <v>0</v>
      </c>
      <c r="AB335" s="229">
        <f t="shared" si="324"/>
        <v>0</v>
      </c>
      <c r="AC335" s="229">
        <f t="shared" si="324"/>
        <v>0</v>
      </c>
      <c r="AD335" s="229">
        <f t="shared" si="324"/>
        <v>0</v>
      </c>
      <c r="AE335" s="229">
        <f t="shared" si="324"/>
        <v>0</v>
      </c>
      <c r="AF335" s="229">
        <f t="shared" si="324"/>
        <v>0</v>
      </c>
      <c r="AG335" s="229">
        <f t="shared" si="324"/>
        <v>0</v>
      </c>
      <c r="AH335" s="229">
        <f t="shared" si="324"/>
        <v>0</v>
      </c>
      <c r="AI335" s="229">
        <f t="shared" si="324"/>
        <v>0</v>
      </c>
      <c r="AJ335" s="229">
        <f t="shared" si="324"/>
        <v>0</v>
      </c>
      <c r="AK335" s="229">
        <f t="shared" si="324"/>
        <v>0</v>
      </c>
      <c r="AL335" s="229">
        <f t="shared" si="324"/>
        <v>0</v>
      </c>
      <c r="AM335" s="229">
        <f t="shared" si="324"/>
        <v>0</v>
      </c>
      <c r="AN335" s="229">
        <f t="shared" si="324"/>
        <v>0</v>
      </c>
      <c r="AO335" s="229">
        <f t="shared" si="324"/>
        <v>0</v>
      </c>
      <c r="AP335" s="229">
        <f t="shared" si="324"/>
        <v>0</v>
      </c>
      <c r="AQ335" s="229">
        <f t="shared" si="324"/>
        <v>0</v>
      </c>
      <c r="AR335" s="229">
        <f t="shared" si="324"/>
        <v>0</v>
      </c>
      <c r="AS335" s="229">
        <f t="shared" si="324"/>
        <v>0</v>
      </c>
      <c r="AT335" s="229">
        <f t="shared" si="324"/>
        <v>0</v>
      </c>
      <c r="AU335" s="229">
        <f t="shared" si="324"/>
        <v>0</v>
      </c>
      <c r="AV335" s="229">
        <f t="shared" si="324"/>
        <v>0</v>
      </c>
      <c r="AW335" s="229">
        <f t="shared" si="324"/>
        <v>0</v>
      </c>
      <c r="AX335" s="229">
        <f t="shared" si="324"/>
        <v>0</v>
      </c>
      <c r="AY335" s="229">
        <f t="shared" si="324"/>
        <v>0</v>
      </c>
      <c r="AZ335" s="229">
        <f t="shared" si="324"/>
        <v>0</v>
      </c>
      <c r="BA335" s="229">
        <f t="shared" si="324"/>
        <v>0</v>
      </c>
      <c r="BB335" s="229">
        <f t="shared" si="324"/>
        <v>0</v>
      </c>
      <c r="BC335" s="229">
        <f t="shared" si="324"/>
        <v>0</v>
      </c>
      <c r="BD335" s="229">
        <f t="shared" si="324"/>
        <v>0</v>
      </c>
      <c r="BE335" s="229">
        <f t="shared" si="324"/>
        <v>0</v>
      </c>
      <c r="BF335" s="229">
        <f t="shared" si="324"/>
        <v>0</v>
      </c>
      <c r="BG335" s="229">
        <f t="shared" si="324"/>
        <v>0</v>
      </c>
      <c r="BH335" s="229">
        <f t="shared" si="324"/>
        <v>0</v>
      </c>
      <c r="BI335" s="229">
        <f t="shared" si="324"/>
        <v>0</v>
      </c>
      <c r="BJ335" s="229">
        <f t="shared" si="324"/>
        <v>0</v>
      </c>
      <c r="BK335" s="229">
        <f t="shared" si="324"/>
        <v>0</v>
      </c>
      <c r="BL335" s="229">
        <f t="shared" si="324"/>
        <v>0</v>
      </c>
      <c r="BM335" s="229">
        <f t="shared" si="324"/>
        <v>0</v>
      </c>
      <c r="BN335" s="229">
        <f t="shared" si="324"/>
        <v>0</v>
      </c>
      <c r="BO335" s="229">
        <f t="shared" si="325"/>
        <v>0</v>
      </c>
      <c r="BP335" s="229">
        <f t="shared" si="325"/>
        <v>0</v>
      </c>
      <c r="BQ335" s="229">
        <f t="shared" si="325"/>
        <v>0</v>
      </c>
      <c r="BR335" s="229">
        <f t="shared" si="325"/>
        <v>0</v>
      </c>
      <c r="BS335" s="229">
        <f t="shared" si="325"/>
        <v>0</v>
      </c>
      <c r="BT335" s="229">
        <f t="shared" si="325"/>
        <v>0</v>
      </c>
      <c r="BU335" s="229">
        <f t="shared" si="325"/>
        <v>0</v>
      </c>
      <c r="BV335" s="229">
        <f t="shared" si="325"/>
        <v>0</v>
      </c>
      <c r="BW335" s="229">
        <f t="shared" si="325"/>
        <v>0</v>
      </c>
      <c r="BX335" s="229">
        <f t="shared" si="325"/>
        <v>0</v>
      </c>
      <c r="BY335" s="229">
        <f t="shared" si="325"/>
        <v>0</v>
      </c>
      <c r="BZ335" s="229">
        <f t="shared" si="325"/>
        <v>0</v>
      </c>
    </row>
    <row r="336" spans="1:78" x14ac:dyDescent="0.2">
      <c r="A336" s="7" t="str">
        <f t="shared" ref="A336:B355" si="326">A32</f>
        <v>Roll-in 4</v>
      </c>
      <c r="B336" s="7">
        <f t="shared" si="326"/>
        <v>1</v>
      </c>
      <c r="C336" s="7">
        <f t="shared" si="320"/>
        <v>21</v>
      </c>
      <c r="D336" s="165">
        <f t="shared" si="319"/>
        <v>44104</v>
      </c>
      <c r="E336" s="313">
        <f>HLOOKUP(D336,INPUTS!$D$52:$BW$59,IF(B336=1,4,8),FALSE)</f>
        <v>1192.53304</v>
      </c>
      <c r="F336" s="77"/>
      <c r="G336" s="229">
        <f t="shared" ref="G336:BO339" si="327">IF(G$9=$D336,$E336,0)</f>
        <v>0</v>
      </c>
      <c r="H336" s="229">
        <f t="shared" si="327"/>
        <v>0</v>
      </c>
      <c r="I336" s="229">
        <f t="shared" si="327"/>
        <v>0</v>
      </c>
      <c r="J336" s="229">
        <f t="shared" si="327"/>
        <v>0</v>
      </c>
      <c r="K336" s="229">
        <f t="shared" si="327"/>
        <v>0</v>
      </c>
      <c r="L336" s="229">
        <f t="shared" si="327"/>
        <v>0</v>
      </c>
      <c r="M336" s="229">
        <f t="shared" si="327"/>
        <v>0</v>
      </c>
      <c r="N336" s="229">
        <f t="shared" si="327"/>
        <v>0</v>
      </c>
      <c r="O336" s="229">
        <f t="shared" si="327"/>
        <v>0</v>
      </c>
      <c r="P336" s="229">
        <f t="shared" si="327"/>
        <v>0</v>
      </c>
      <c r="Q336" s="229">
        <f t="shared" si="327"/>
        <v>0</v>
      </c>
      <c r="R336" s="229">
        <f t="shared" si="327"/>
        <v>0</v>
      </c>
      <c r="S336" s="229">
        <f t="shared" si="327"/>
        <v>0</v>
      </c>
      <c r="T336" s="229">
        <f t="shared" si="327"/>
        <v>0</v>
      </c>
      <c r="U336" s="229">
        <f t="shared" si="327"/>
        <v>0</v>
      </c>
      <c r="V336" s="229">
        <f t="shared" si="327"/>
        <v>0</v>
      </c>
      <c r="W336" s="229">
        <f t="shared" si="327"/>
        <v>0</v>
      </c>
      <c r="X336" s="229">
        <f t="shared" si="327"/>
        <v>0</v>
      </c>
      <c r="Y336" s="229">
        <f t="shared" si="327"/>
        <v>0</v>
      </c>
      <c r="Z336" s="229">
        <f t="shared" si="327"/>
        <v>0</v>
      </c>
      <c r="AA336" s="229">
        <f t="shared" si="327"/>
        <v>1192.53304</v>
      </c>
      <c r="AB336" s="229">
        <f t="shared" si="327"/>
        <v>0</v>
      </c>
      <c r="AC336" s="229">
        <f t="shared" si="327"/>
        <v>0</v>
      </c>
      <c r="AD336" s="229">
        <f t="shared" si="327"/>
        <v>0</v>
      </c>
      <c r="AE336" s="229">
        <f t="shared" si="327"/>
        <v>0</v>
      </c>
      <c r="AF336" s="229">
        <f t="shared" si="327"/>
        <v>0</v>
      </c>
      <c r="AG336" s="229">
        <f t="shared" si="327"/>
        <v>0</v>
      </c>
      <c r="AH336" s="229">
        <f t="shared" si="327"/>
        <v>0</v>
      </c>
      <c r="AI336" s="229">
        <f t="shared" si="327"/>
        <v>0</v>
      </c>
      <c r="AJ336" s="229">
        <f t="shared" si="327"/>
        <v>0</v>
      </c>
      <c r="AK336" s="229">
        <f t="shared" si="327"/>
        <v>0</v>
      </c>
      <c r="AL336" s="229">
        <f t="shared" si="327"/>
        <v>0</v>
      </c>
      <c r="AM336" s="229">
        <f t="shared" si="327"/>
        <v>0</v>
      </c>
      <c r="AN336" s="229">
        <f t="shared" si="327"/>
        <v>0</v>
      </c>
      <c r="AO336" s="229">
        <f t="shared" si="327"/>
        <v>0</v>
      </c>
      <c r="AP336" s="229">
        <f t="shared" si="327"/>
        <v>0</v>
      </c>
      <c r="AQ336" s="229">
        <f t="shared" si="327"/>
        <v>0</v>
      </c>
      <c r="AR336" s="229">
        <f t="shared" si="327"/>
        <v>0</v>
      </c>
      <c r="AS336" s="229">
        <f t="shared" si="327"/>
        <v>0</v>
      </c>
      <c r="AT336" s="229">
        <f t="shared" si="327"/>
        <v>0</v>
      </c>
      <c r="AU336" s="229">
        <f t="shared" si="327"/>
        <v>0</v>
      </c>
      <c r="AV336" s="229">
        <f t="shared" si="327"/>
        <v>0</v>
      </c>
      <c r="AW336" s="229">
        <f t="shared" si="327"/>
        <v>0</v>
      </c>
      <c r="AX336" s="229">
        <f t="shared" si="327"/>
        <v>0</v>
      </c>
      <c r="AY336" s="229">
        <f t="shared" si="327"/>
        <v>0</v>
      </c>
      <c r="AZ336" s="229">
        <f t="shared" si="327"/>
        <v>0</v>
      </c>
      <c r="BA336" s="229">
        <f t="shared" si="327"/>
        <v>0</v>
      </c>
      <c r="BB336" s="229">
        <f t="shared" si="327"/>
        <v>0</v>
      </c>
      <c r="BC336" s="229">
        <f t="shared" si="327"/>
        <v>0</v>
      </c>
      <c r="BD336" s="229">
        <f t="shared" si="327"/>
        <v>0</v>
      </c>
      <c r="BE336" s="229">
        <f t="shared" si="327"/>
        <v>0</v>
      </c>
      <c r="BF336" s="229">
        <f t="shared" si="327"/>
        <v>0</v>
      </c>
      <c r="BG336" s="229">
        <f t="shared" si="327"/>
        <v>0</v>
      </c>
      <c r="BH336" s="229">
        <f t="shared" si="327"/>
        <v>0</v>
      </c>
      <c r="BI336" s="229">
        <f t="shared" si="327"/>
        <v>0</v>
      </c>
      <c r="BJ336" s="229">
        <f t="shared" si="327"/>
        <v>0</v>
      </c>
      <c r="BK336" s="229">
        <f t="shared" si="327"/>
        <v>0</v>
      </c>
      <c r="BL336" s="229">
        <f t="shared" si="327"/>
        <v>0</v>
      </c>
      <c r="BM336" s="229">
        <f t="shared" si="327"/>
        <v>0</v>
      </c>
      <c r="BN336" s="229">
        <f t="shared" si="327"/>
        <v>0</v>
      </c>
      <c r="BO336" s="229">
        <f t="shared" si="327"/>
        <v>0</v>
      </c>
      <c r="BP336" s="229">
        <f t="shared" si="325"/>
        <v>0</v>
      </c>
      <c r="BQ336" s="229">
        <f t="shared" si="325"/>
        <v>0</v>
      </c>
      <c r="BR336" s="229">
        <f t="shared" si="325"/>
        <v>0</v>
      </c>
      <c r="BS336" s="229">
        <f t="shared" si="325"/>
        <v>0</v>
      </c>
      <c r="BT336" s="229">
        <f t="shared" si="325"/>
        <v>0</v>
      </c>
      <c r="BU336" s="229">
        <f t="shared" si="325"/>
        <v>0</v>
      </c>
      <c r="BV336" s="229">
        <f t="shared" si="325"/>
        <v>0</v>
      </c>
      <c r="BW336" s="229">
        <f t="shared" si="325"/>
        <v>0</v>
      </c>
      <c r="BX336" s="229">
        <f t="shared" si="325"/>
        <v>0</v>
      </c>
      <c r="BY336" s="229">
        <f t="shared" si="325"/>
        <v>0</v>
      </c>
      <c r="BZ336" s="229">
        <f t="shared" si="325"/>
        <v>0</v>
      </c>
    </row>
    <row r="337" spans="1:78" x14ac:dyDescent="0.2">
      <c r="A337" s="7" t="str">
        <f t="shared" si="326"/>
        <v>Roll-in 4</v>
      </c>
      <c r="B337" s="7">
        <f t="shared" si="326"/>
        <v>1</v>
      </c>
      <c r="C337" s="7">
        <f t="shared" si="320"/>
        <v>22</v>
      </c>
      <c r="D337" s="165">
        <f t="shared" si="319"/>
        <v>44135</v>
      </c>
      <c r="E337" s="313">
        <f>HLOOKUP(D337,INPUTS!$D$52:$BW$59,IF(B337=1,4,8),FALSE)</f>
        <v>1220.4777199999999</v>
      </c>
      <c r="F337" s="77"/>
      <c r="G337" s="229">
        <f t="shared" si="327"/>
        <v>0</v>
      </c>
      <c r="H337" s="229">
        <f t="shared" si="327"/>
        <v>0</v>
      </c>
      <c r="I337" s="229">
        <f t="shared" si="327"/>
        <v>0</v>
      </c>
      <c r="J337" s="229">
        <f t="shared" si="327"/>
        <v>0</v>
      </c>
      <c r="K337" s="229">
        <f t="shared" si="327"/>
        <v>0</v>
      </c>
      <c r="L337" s="229">
        <f t="shared" si="327"/>
        <v>0</v>
      </c>
      <c r="M337" s="229">
        <f t="shared" si="327"/>
        <v>0</v>
      </c>
      <c r="N337" s="229">
        <f t="shared" si="327"/>
        <v>0</v>
      </c>
      <c r="O337" s="229">
        <f t="shared" si="327"/>
        <v>0</v>
      </c>
      <c r="P337" s="229">
        <f t="shared" si="327"/>
        <v>0</v>
      </c>
      <c r="Q337" s="229">
        <f t="shared" si="327"/>
        <v>0</v>
      </c>
      <c r="R337" s="229">
        <f t="shared" si="327"/>
        <v>0</v>
      </c>
      <c r="S337" s="229">
        <f t="shared" si="327"/>
        <v>0</v>
      </c>
      <c r="T337" s="229">
        <f t="shared" si="327"/>
        <v>0</v>
      </c>
      <c r="U337" s="229">
        <f t="shared" si="327"/>
        <v>0</v>
      </c>
      <c r="V337" s="229">
        <f t="shared" si="327"/>
        <v>0</v>
      </c>
      <c r="W337" s="229">
        <f t="shared" si="327"/>
        <v>0</v>
      </c>
      <c r="X337" s="229">
        <f t="shared" si="327"/>
        <v>0</v>
      </c>
      <c r="Y337" s="229">
        <f t="shared" si="327"/>
        <v>0</v>
      </c>
      <c r="Z337" s="229">
        <f t="shared" si="327"/>
        <v>0</v>
      </c>
      <c r="AA337" s="229">
        <f t="shared" si="327"/>
        <v>0</v>
      </c>
      <c r="AB337" s="229">
        <f t="shared" si="327"/>
        <v>1220.4777199999999</v>
      </c>
      <c r="AC337" s="229">
        <f t="shared" si="327"/>
        <v>0</v>
      </c>
      <c r="AD337" s="229">
        <f t="shared" si="327"/>
        <v>0</v>
      </c>
      <c r="AE337" s="229">
        <f t="shared" si="327"/>
        <v>0</v>
      </c>
      <c r="AF337" s="229">
        <f t="shared" si="327"/>
        <v>0</v>
      </c>
      <c r="AG337" s="229">
        <f t="shared" si="327"/>
        <v>0</v>
      </c>
      <c r="AH337" s="229">
        <f t="shared" si="327"/>
        <v>0</v>
      </c>
      <c r="AI337" s="229">
        <f t="shared" si="327"/>
        <v>0</v>
      </c>
      <c r="AJ337" s="229">
        <f t="shared" si="327"/>
        <v>0</v>
      </c>
      <c r="AK337" s="229">
        <f t="shared" si="327"/>
        <v>0</v>
      </c>
      <c r="AL337" s="229">
        <f t="shared" si="327"/>
        <v>0</v>
      </c>
      <c r="AM337" s="229">
        <f t="shared" si="327"/>
        <v>0</v>
      </c>
      <c r="AN337" s="229">
        <f t="shared" si="327"/>
        <v>0</v>
      </c>
      <c r="AO337" s="229">
        <f t="shared" si="327"/>
        <v>0</v>
      </c>
      <c r="AP337" s="229">
        <f t="shared" si="327"/>
        <v>0</v>
      </c>
      <c r="AQ337" s="229">
        <f t="shared" si="327"/>
        <v>0</v>
      </c>
      <c r="AR337" s="229">
        <f t="shared" si="327"/>
        <v>0</v>
      </c>
      <c r="AS337" s="229">
        <f t="shared" si="327"/>
        <v>0</v>
      </c>
      <c r="AT337" s="229">
        <f t="shared" si="327"/>
        <v>0</v>
      </c>
      <c r="AU337" s="229">
        <f t="shared" si="327"/>
        <v>0</v>
      </c>
      <c r="AV337" s="229">
        <f t="shared" si="327"/>
        <v>0</v>
      </c>
      <c r="AW337" s="229">
        <f t="shared" si="327"/>
        <v>0</v>
      </c>
      <c r="AX337" s="229">
        <f t="shared" si="327"/>
        <v>0</v>
      </c>
      <c r="AY337" s="229">
        <f t="shared" si="327"/>
        <v>0</v>
      </c>
      <c r="AZ337" s="229">
        <f t="shared" si="327"/>
        <v>0</v>
      </c>
      <c r="BA337" s="229">
        <f t="shared" si="327"/>
        <v>0</v>
      </c>
      <c r="BB337" s="229">
        <f t="shared" si="327"/>
        <v>0</v>
      </c>
      <c r="BC337" s="229">
        <f t="shared" si="327"/>
        <v>0</v>
      </c>
      <c r="BD337" s="229">
        <f t="shared" si="327"/>
        <v>0</v>
      </c>
      <c r="BE337" s="229">
        <f t="shared" si="327"/>
        <v>0</v>
      </c>
      <c r="BF337" s="229">
        <f t="shared" si="327"/>
        <v>0</v>
      </c>
      <c r="BG337" s="229">
        <f t="shared" si="327"/>
        <v>0</v>
      </c>
      <c r="BH337" s="229">
        <f t="shared" si="327"/>
        <v>0</v>
      </c>
      <c r="BI337" s="229">
        <f t="shared" si="327"/>
        <v>0</v>
      </c>
      <c r="BJ337" s="229">
        <f t="shared" si="327"/>
        <v>0</v>
      </c>
      <c r="BK337" s="229">
        <f t="shared" si="327"/>
        <v>0</v>
      </c>
      <c r="BL337" s="229">
        <f t="shared" si="327"/>
        <v>0</v>
      </c>
      <c r="BM337" s="229">
        <f t="shared" si="327"/>
        <v>0</v>
      </c>
      <c r="BN337" s="229">
        <f t="shared" si="327"/>
        <v>0</v>
      </c>
      <c r="BO337" s="229">
        <f t="shared" si="325"/>
        <v>0</v>
      </c>
      <c r="BP337" s="229">
        <f t="shared" si="325"/>
        <v>0</v>
      </c>
      <c r="BQ337" s="229">
        <f t="shared" si="325"/>
        <v>0</v>
      </c>
      <c r="BR337" s="229">
        <f t="shared" si="325"/>
        <v>0</v>
      </c>
      <c r="BS337" s="229">
        <f t="shared" si="325"/>
        <v>0</v>
      </c>
      <c r="BT337" s="229">
        <f t="shared" si="325"/>
        <v>0</v>
      </c>
      <c r="BU337" s="229">
        <f t="shared" si="325"/>
        <v>0</v>
      </c>
      <c r="BV337" s="229">
        <f t="shared" si="325"/>
        <v>0</v>
      </c>
      <c r="BW337" s="229">
        <f t="shared" si="325"/>
        <v>0</v>
      </c>
      <c r="BX337" s="229">
        <f t="shared" si="325"/>
        <v>0</v>
      </c>
      <c r="BY337" s="229">
        <f t="shared" si="325"/>
        <v>0</v>
      </c>
      <c r="BZ337" s="229">
        <f t="shared" si="325"/>
        <v>0</v>
      </c>
    </row>
    <row r="338" spans="1:78" x14ac:dyDescent="0.2">
      <c r="A338" s="7" t="str">
        <f t="shared" si="326"/>
        <v>Roll-in 4</v>
      </c>
      <c r="B338" s="7">
        <f t="shared" si="326"/>
        <v>1</v>
      </c>
      <c r="C338" s="7">
        <f t="shared" si="320"/>
        <v>23</v>
      </c>
      <c r="D338" s="165">
        <f t="shared" si="319"/>
        <v>44165</v>
      </c>
      <c r="E338" s="313">
        <f>HLOOKUP(D338,INPUTS!$D$52:$BW$59,IF(B338=1,4,8),FALSE)</f>
        <v>1092.0929700000002</v>
      </c>
      <c r="F338" s="77"/>
      <c r="G338" s="229">
        <f t="shared" si="327"/>
        <v>0</v>
      </c>
      <c r="H338" s="229">
        <f t="shared" si="327"/>
        <v>0</v>
      </c>
      <c r="I338" s="229">
        <f t="shared" si="327"/>
        <v>0</v>
      </c>
      <c r="J338" s="229">
        <f t="shared" si="327"/>
        <v>0</v>
      </c>
      <c r="K338" s="229">
        <f t="shared" si="327"/>
        <v>0</v>
      </c>
      <c r="L338" s="229">
        <f t="shared" si="327"/>
        <v>0</v>
      </c>
      <c r="M338" s="229">
        <f t="shared" si="327"/>
        <v>0</v>
      </c>
      <c r="N338" s="229">
        <f t="shared" si="327"/>
        <v>0</v>
      </c>
      <c r="O338" s="229">
        <f t="shared" si="327"/>
        <v>0</v>
      </c>
      <c r="P338" s="229">
        <f t="shared" si="327"/>
        <v>0</v>
      </c>
      <c r="Q338" s="229">
        <f t="shared" si="327"/>
        <v>0</v>
      </c>
      <c r="R338" s="229">
        <f t="shared" si="327"/>
        <v>0</v>
      </c>
      <c r="S338" s="229">
        <f t="shared" si="327"/>
        <v>0</v>
      </c>
      <c r="T338" s="229">
        <f t="shared" si="327"/>
        <v>0</v>
      </c>
      <c r="U338" s="229">
        <f t="shared" si="327"/>
        <v>0</v>
      </c>
      <c r="V338" s="229">
        <f t="shared" si="327"/>
        <v>0</v>
      </c>
      <c r="W338" s="229">
        <f t="shared" si="327"/>
        <v>0</v>
      </c>
      <c r="X338" s="229">
        <f t="shared" si="327"/>
        <v>0</v>
      </c>
      <c r="Y338" s="229">
        <f t="shared" si="327"/>
        <v>0</v>
      </c>
      <c r="Z338" s="229">
        <f t="shared" si="327"/>
        <v>0</v>
      </c>
      <c r="AA338" s="229">
        <f t="shared" si="327"/>
        <v>0</v>
      </c>
      <c r="AB338" s="229">
        <f t="shared" si="327"/>
        <v>0</v>
      </c>
      <c r="AC338" s="229">
        <f t="shared" si="327"/>
        <v>1092.0929700000002</v>
      </c>
      <c r="AD338" s="229">
        <f t="shared" si="327"/>
        <v>0</v>
      </c>
      <c r="AE338" s="229">
        <f t="shared" si="327"/>
        <v>0</v>
      </c>
      <c r="AF338" s="229">
        <f t="shared" si="327"/>
        <v>0</v>
      </c>
      <c r="AG338" s="229">
        <f t="shared" si="327"/>
        <v>0</v>
      </c>
      <c r="AH338" s="229">
        <f t="shared" si="327"/>
        <v>0</v>
      </c>
      <c r="AI338" s="229">
        <f t="shared" si="327"/>
        <v>0</v>
      </c>
      <c r="AJ338" s="229">
        <f t="shared" si="327"/>
        <v>0</v>
      </c>
      <c r="AK338" s="229">
        <f t="shared" si="327"/>
        <v>0</v>
      </c>
      <c r="AL338" s="229">
        <f t="shared" si="327"/>
        <v>0</v>
      </c>
      <c r="AM338" s="229">
        <f t="shared" si="327"/>
        <v>0</v>
      </c>
      <c r="AN338" s="229">
        <f t="shared" si="327"/>
        <v>0</v>
      </c>
      <c r="AO338" s="229">
        <f t="shared" si="327"/>
        <v>0</v>
      </c>
      <c r="AP338" s="229">
        <f t="shared" si="327"/>
        <v>0</v>
      </c>
      <c r="AQ338" s="229">
        <f t="shared" si="327"/>
        <v>0</v>
      </c>
      <c r="AR338" s="229">
        <f t="shared" si="327"/>
        <v>0</v>
      </c>
      <c r="AS338" s="229">
        <f t="shared" si="327"/>
        <v>0</v>
      </c>
      <c r="AT338" s="229">
        <f t="shared" si="327"/>
        <v>0</v>
      </c>
      <c r="AU338" s="229">
        <f t="shared" si="327"/>
        <v>0</v>
      </c>
      <c r="AV338" s="229">
        <f t="shared" si="327"/>
        <v>0</v>
      </c>
      <c r="AW338" s="229">
        <f t="shared" si="327"/>
        <v>0</v>
      </c>
      <c r="AX338" s="229">
        <f t="shared" si="327"/>
        <v>0</v>
      </c>
      <c r="AY338" s="229">
        <f t="shared" si="327"/>
        <v>0</v>
      </c>
      <c r="AZ338" s="229">
        <f t="shared" si="327"/>
        <v>0</v>
      </c>
      <c r="BA338" s="229">
        <f t="shared" si="327"/>
        <v>0</v>
      </c>
      <c r="BB338" s="229">
        <f t="shared" si="327"/>
        <v>0</v>
      </c>
      <c r="BC338" s="229">
        <f t="shared" si="327"/>
        <v>0</v>
      </c>
      <c r="BD338" s="229">
        <f t="shared" si="327"/>
        <v>0</v>
      </c>
      <c r="BE338" s="229">
        <f t="shared" si="327"/>
        <v>0</v>
      </c>
      <c r="BF338" s="229">
        <f t="shared" si="327"/>
        <v>0</v>
      </c>
      <c r="BG338" s="229">
        <f t="shared" si="327"/>
        <v>0</v>
      </c>
      <c r="BH338" s="229">
        <f t="shared" si="327"/>
        <v>0</v>
      </c>
      <c r="BI338" s="229">
        <f t="shared" si="327"/>
        <v>0</v>
      </c>
      <c r="BJ338" s="229">
        <f t="shared" si="327"/>
        <v>0</v>
      </c>
      <c r="BK338" s="229">
        <f t="shared" si="327"/>
        <v>0</v>
      </c>
      <c r="BL338" s="229">
        <f t="shared" si="327"/>
        <v>0</v>
      </c>
      <c r="BM338" s="229">
        <f t="shared" si="327"/>
        <v>0</v>
      </c>
      <c r="BN338" s="229">
        <f t="shared" si="327"/>
        <v>0</v>
      </c>
      <c r="BO338" s="229">
        <f t="shared" si="325"/>
        <v>0</v>
      </c>
      <c r="BP338" s="229">
        <f t="shared" si="325"/>
        <v>0</v>
      </c>
      <c r="BQ338" s="229">
        <f t="shared" si="325"/>
        <v>0</v>
      </c>
      <c r="BR338" s="229">
        <f t="shared" si="325"/>
        <v>0</v>
      </c>
      <c r="BS338" s="229">
        <f t="shared" si="325"/>
        <v>0</v>
      </c>
      <c r="BT338" s="229">
        <f t="shared" si="325"/>
        <v>0</v>
      </c>
      <c r="BU338" s="229">
        <f t="shared" si="325"/>
        <v>0</v>
      </c>
      <c r="BV338" s="229">
        <f t="shared" si="325"/>
        <v>0</v>
      </c>
      <c r="BW338" s="229">
        <f t="shared" si="325"/>
        <v>0</v>
      </c>
      <c r="BX338" s="229">
        <f t="shared" si="325"/>
        <v>0</v>
      </c>
      <c r="BY338" s="229">
        <f t="shared" si="325"/>
        <v>0</v>
      </c>
      <c r="BZ338" s="229">
        <f t="shared" si="325"/>
        <v>0</v>
      </c>
    </row>
    <row r="339" spans="1:78" x14ac:dyDescent="0.2">
      <c r="A339" s="7" t="str">
        <f t="shared" si="326"/>
        <v>Roll-in 4</v>
      </c>
      <c r="B339" s="7">
        <f t="shared" si="326"/>
        <v>1</v>
      </c>
      <c r="C339" s="7">
        <f t="shared" si="320"/>
        <v>24</v>
      </c>
      <c r="D339" s="165">
        <f t="shared" si="319"/>
        <v>44196</v>
      </c>
      <c r="E339" s="313">
        <f>HLOOKUP(D339,INPUTS!$D$52:$BW$59,IF(B339=1,4,8),FALSE)</f>
        <v>1222.0387799999996</v>
      </c>
      <c r="F339" s="77"/>
      <c r="G339" s="229">
        <f t="shared" si="327"/>
        <v>0</v>
      </c>
      <c r="H339" s="229">
        <f t="shared" si="327"/>
        <v>0</v>
      </c>
      <c r="I339" s="229">
        <f t="shared" si="327"/>
        <v>0</v>
      </c>
      <c r="J339" s="229">
        <f t="shared" si="327"/>
        <v>0</v>
      </c>
      <c r="K339" s="229">
        <f t="shared" si="327"/>
        <v>0</v>
      </c>
      <c r="L339" s="229">
        <f t="shared" si="327"/>
        <v>0</v>
      </c>
      <c r="M339" s="229">
        <f t="shared" si="327"/>
        <v>0</v>
      </c>
      <c r="N339" s="229">
        <f t="shared" si="327"/>
        <v>0</v>
      </c>
      <c r="O339" s="229">
        <f t="shared" si="327"/>
        <v>0</v>
      </c>
      <c r="P339" s="229">
        <f t="shared" si="327"/>
        <v>0</v>
      </c>
      <c r="Q339" s="229">
        <f t="shared" si="327"/>
        <v>0</v>
      </c>
      <c r="R339" s="229">
        <f t="shared" si="327"/>
        <v>0</v>
      </c>
      <c r="S339" s="229">
        <f t="shared" si="327"/>
        <v>0</v>
      </c>
      <c r="T339" s="229">
        <f t="shared" si="327"/>
        <v>0</v>
      </c>
      <c r="U339" s="229">
        <f t="shared" si="327"/>
        <v>0</v>
      </c>
      <c r="V339" s="229">
        <f t="shared" si="327"/>
        <v>0</v>
      </c>
      <c r="W339" s="229">
        <f t="shared" si="327"/>
        <v>0</v>
      </c>
      <c r="X339" s="229">
        <f t="shared" si="327"/>
        <v>0</v>
      </c>
      <c r="Y339" s="229">
        <f t="shared" si="327"/>
        <v>0</v>
      </c>
      <c r="Z339" s="229">
        <f t="shared" si="327"/>
        <v>0</v>
      </c>
      <c r="AA339" s="229">
        <f t="shared" si="327"/>
        <v>0</v>
      </c>
      <c r="AB339" s="229">
        <f t="shared" si="327"/>
        <v>0</v>
      </c>
      <c r="AC339" s="229">
        <f t="shared" si="327"/>
        <v>0</v>
      </c>
      <c r="AD339" s="229">
        <f t="shared" si="327"/>
        <v>1222.0387799999996</v>
      </c>
      <c r="AE339" s="229">
        <f t="shared" si="327"/>
        <v>0</v>
      </c>
      <c r="AF339" s="229">
        <f t="shared" si="327"/>
        <v>0</v>
      </c>
      <c r="AG339" s="229">
        <f t="shared" si="327"/>
        <v>0</v>
      </c>
      <c r="AH339" s="229">
        <f t="shared" si="327"/>
        <v>0</v>
      </c>
      <c r="AI339" s="229">
        <f t="shared" si="327"/>
        <v>0</v>
      </c>
      <c r="AJ339" s="229">
        <f t="shared" si="327"/>
        <v>0</v>
      </c>
      <c r="AK339" s="229">
        <f t="shared" si="327"/>
        <v>0</v>
      </c>
      <c r="AL339" s="229">
        <f t="shared" si="327"/>
        <v>0</v>
      </c>
      <c r="AM339" s="229">
        <f t="shared" si="327"/>
        <v>0</v>
      </c>
      <c r="AN339" s="229">
        <f t="shared" si="327"/>
        <v>0</v>
      </c>
      <c r="AO339" s="229">
        <f t="shared" si="327"/>
        <v>0</v>
      </c>
      <c r="AP339" s="229">
        <f t="shared" si="327"/>
        <v>0</v>
      </c>
      <c r="AQ339" s="229">
        <f t="shared" si="327"/>
        <v>0</v>
      </c>
      <c r="AR339" s="229">
        <f t="shared" si="327"/>
        <v>0</v>
      </c>
      <c r="AS339" s="229">
        <f t="shared" si="327"/>
        <v>0</v>
      </c>
      <c r="AT339" s="229">
        <f t="shared" si="327"/>
        <v>0</v>
      </c>
      <c r="AU339" s="229">
        <f t="shared" si="327"/>
        <v>0</v>
      </c>
      <c r="AV339" s="229">
        <f t="shared" si="327"/>
        <v>0</v>
      </c>
      <c r="AW339" s="229">
        <f t="shared" si="327"/>
        <v>0</v>
      </c>
      <c r="AX339" s="229">
        <f t="shared" si="327"/>
        <v>0</v>
      </c>
      <c r="AY339" s="229">
        <f t="shared" si="327"/>
        <v>0</v>
      </c>
      <c r="AZ339" s="229">
        <f t="shared" si="327"/>
        <v>0</v>
      </c>
      <c r="BA339" s="229">
        <f t="shared" si="327"/>
        <v>0</v>
      </c>
      <c r="BB339" s="229">
        <f t="shared" si="327"/>
        <v>0</v>
      </c>
      <c r="BC339" s="229">
        <f t="shared" si="327"/>
        <v>0</v>
      </c>
      <c r="BD339" s="229">
        <f t="shared" si="327"/>
        <v>0</v>
      </c>
      <c r="BE339" s="229">
        <f t="shared" si="327"/>
        <v>0</v>
      </c>
      <c r="BF339" s="229">
        <f t="shared" si="327"/>
        <v>0</v>
      </c>
      <c r="BG339" s="229">
        <f t="shared" si="327"/>
        <v>0</v>
      </c>
      <c r="BH339" s="229">
        <f t="shared" si="327"/>
        <v>0</v>
      </c>
      <c r="BI339" s="229">
        <f t="shared" si="327"/>
        <v>0</v>
      </c>
      <c r="BJ339" s="229">
        <f t="shared" si="327"/>
        <v>0</v>
      </c>
      <c r="BK339" s="229">
        <f t="shared" si="327"/>
        <v>0</v>
      </c>
      <c r="BL339" s="229">
        <f t="shared" si="327"/>
        <v>0</v>
      </c>
      <c r="BM339" s="229">
        <f t="shared" si="327"/>
        <v>0</v>
      </c>
      <c r="BN339" s="229">
        <f t="shared" si="327"/>
        <v>0</v>
      </c>
      <c r="BO339" s="229">
        <f t="shared" si="325"/>
        <v>0</v>
      </c>
      <c r="BP339" s="229">
        <f t="shared" si="325"/>
        <v>0</v>
      </c>
      <c r="BQ339" s="229">
        <f t="shared" si="325"/>
        <v>0</v>
      </c>
      <c r="BR339" s="229">
        <f t="shared" si="325"/>
        <v>0</v>
      </c>
      <c r="BS339" s="229">
        <f t="shared" si="325"/>
        <v>0</v>
      </c>
      <c r="BT339" s="229">
        <f t="shared" si="325"/>
        <v>0</v>
      </c>
      <c r="BU339" s="229">
        <f t="shared" si="325"/>
        <v>0</v>
      </c>
      <c r="BV339" s="229">
        <f t="shared" si="325"/>
        <v>0</v>
      </c>
      <c r="BW339" s="229">
        <f t="shared" si="325"/>
        <v>0</v>
      </c>
      <c r="BX339" s="229">
        <f t="shared" si="325"/>
        <v>0</v>
      </c>
      <c r="BY339" s="229">
        <f t="shared" si="325"/>
        <v>0</v>
      </c>
      <c r="BZ339" s="229">
        <f t="shared" si="325"/>
        <v>0</v>
      </c>
    </row>
    <row r="340" spans="1:78" x14ac:dyDescent="0.2">
      <c r="A340" s="7" t="str">
        <f t="shared" si="326"/>
        <v>Roll-in 4</v>
      </c>
      <c r="B340" s="7">
        <f t="shared" si="326"/>
        <v>1</v>
      </c>
      <c r="C340" s="7">
        <f t="shared" si="320"/>
        <v>25</v>
      </c>
      <c r="D340" s="165">
        <f t="shared" si="319"/>
        <v>44227</v>
      </c>
      <c r="E340" s="313">
        <f>HLOOKUP(D340,INPUTS!$D$52:$BW$59,IF(B340=1,4,8),FALSE)</f>
        <v>1453.3959300000001</v>
      </c>
      <c r="F340" s="77"/>
      <c r="G340" s="229">
        <f t="shared" ref="G340:BO343" si="328">IF(G$9=$D340,$E340,0)</f>
        <v>0</v>
      </c>
      <c r="H340" s="229">
        <f t="shared" si="328"/>
        <v>0</v>
      </c>
      <c r="I340" s="229">
        <f t="shared" si="328"/>
        <v>0</v>
      </c>
      <c r="J340" s="229">
        <f t="shared" si="328"/>
        <v>0</v>
      </c>
      <c r="K340" s="229">
        <f t="shared" si="328"/>
        <v>0</v>
      </c>
      <c r="L340" s="229">
        <f t="shared" si="328"/>
        <v>0</v>
      </c>
      <c r="M340" s="229">
        <f t="shared" si="328"/>
        <v>0</v>
      </c>
      <c r="N340" s="229">
        <f t="shared" si="328"/>
        <v>0</v>
      </c>
      <c r="O340" s="229">
        <f t="shared" si="328"/>
        <v>0</v>
      </c>
      <c r="P340" s="229">
        <f t="shared" si="328"/>
        <v>0</v>
      </c>
      <c r="Q340" s="229">
        <f t="shared" si="328"/>
        <v>0</v>
      </c>
      <c r="R340" s="229">
        <f t="shared" si="328"/>
        <v>0</v>
      </c>
      <c r="S340" s="229">
        <f t="shared" si="328"/>
        <v>0</v>
      </c>
      <c r="T340" s="229">
        <f t="shared" si="328"/>
        <v>0</v>
      </c>
      <c r="U340" s="229">
        <f t="shared" si="328"/>
        <v>0</v>
      </c>
      <c r="V340" s="229">
        <f t="shared" si="328"/>
        <v>0</v>
      </c>
      <c r="W340" s="229">
        <f t="shared" si="328"/>
        <v>0</v>
      </c>
      <c r="X340" s="229">
        <f t="shared" si="328"/>
        <v>0</v>
      </c>
      <c r="Y340" s="229">
        <f t="shared" si="328"/>
        <v>0</v>
      </c>
      <c r="Z340" s="229">
        <f t="shared" si="328"/>
        <v>0</v>
      </c>
      <c r="AA340" s="229">
        <f t="shared" si="328"/>
        <v>0</v>
      </c>
      <c r="AB340" s="229">
        <f t="shared" si="328"/>
        <v>0</v>
      </c>
      <c r="AC340" s="229">
        <f t="shared" si="328"/>
        <v>0</v>
      </c>
      <c r="AD340" s="229">
        <f t="shared" si="328"/>
        <v>0</v>
      </c>
      <c r="AE340" s="229">
        <f t="shared" si="328"/>
        <v>1453.3959300000001</v>
      </c>
      <c r="AF340" s="229">
        <f t="shared" si="328"/>
        <v>0</v>
      </c>
      <c r="AG340" s="229">
        <f t="shared" si="328"/>
        <v>0</v>
      </c>
      <c r="AH340" s="229">
        <f t="shared" si="328"/>
        <v>0</v>
      </c>
      <c r="AI340" s="229">
        <f t="shared" si="328"/>
        <v>0</v>
      </c>
      <c r="AJ340" s="229">
        <f t="shared" si="328"/>
        <v>0</v>
      </c>
      <c r="AK340" s="229">
        <f t="shared" si="328"/>
        <v>0</v>
      </c>
      <c r="AL340" s="229">
        <f t="shared" si="328"/>
        <v>0</v>
      </c>
      <c r="AM340" s="229">
        <f t="shared" si="328"/>
        <v>0</v>
      </c>
      <c r="AN340" s="229">
        <f t="shared" si="328"/>
        <v>0</v>
      </c>
      <c r="AO340" s="229">
        <f t="shared" si="328"/>
        <v>0</v>
      </c>
      <c r="AP340" s="229">
        <f t="shared" si="328"/>
        <v>0</v>
      </c>
      <c r="AQ340" s="229">
        <f t="shared" si="328"/>
        <v>0</v>
      </c>
      <c r="AR340" s="229">
        <f t="shared" si="328"/>
        <v>0</v>
      </c>
      <c r="AS340" s="229">
        <f t="shared" si="328"/>
        <v>0</v>
      </c>
      <c r="AT340" s="229">
        <f t="shared" si="328"/>
        <v>0</v>
      </c>
      <c r="AU340" s="229">
        <f t="shared" si="328"/>
        <v>0</v>
      </c>
      <c r="AV340" s="229">
        <f t="shared" si="328"/>
        <v>0</v>
      </c>
      <c r="AW340" s="229">
        <f t="shared" si="328"/>
        <v>0</v>
      </c>
      <c r="AX340" s="229">
        <f t="shared" si="328"/>
        <v>0</v>
      </c>
      <c r="AY340" s="229">
        <f t="shared" si="328"/>
        <v>0</v>
      </c>
      <c r="AZ340" s="229">
        <f t="shared" si="328"/>
        <v>0</v>
      </c>
      <c r="BA340" s="229">
        <f t="shared" si="328"/>
        <v>0</v>
      </c>
      <c r="BB340" s="229">
        <f t="shared" si="328"/>
        <v>0</v>
      </c>
      <c r="BC340" s="229">
        <f t="shared" si="328"/>
        <v>0</v>
      </c>
      <c r="BD340" s="229">
        <f t="shared" si="328"/>
        <v>0</v>
      </c>
      <c r="BE340" s="229">
        <f t="shared" si="328"/>
        <v>0</v>
      </c>
      <c r="BF340" s="229">
        <f t="shared" si="328"/>
        <v>0</v>
      </c>
      <c r="BG340" s="229">
        <f t="shared" si="328"/>
        <v>0</v>
      </c>
      <c r="BH340" s="229">
        <f t="shared" si="328"/>
        <v>0</v>
      </c>
      <c r="BI340" s="229">
        <f t="shared" si="328"/>
        <v>0</v>
      </c>
      <c r="BJ340" s="229">
        <f t="shared" si="328"/>
        <v>0</v>
      </c>
      <c r="BK340" s="229">
        <f t="shared" si="328"/>
        <v>0</v>
      </c>
      <c r="BL340" s="229">
        <f t="shared" si="328"/>
        <v>0</v>
      </c>
      <c r="BM340" s="229">
        <f t="shared" si="328"/>
        <v>0</v>
      </c>
      <c r="BN340" s="229">
        <f t="shared" si="328"/>
        <v>0</v>
      </c>
      <c r="BO340" s="229">
        <f t="shared" si="328"/>
        <v>0</v>
      </c>
      <c r="BP340" s="229">
        <f t="shared" si="325"/>
        <v>0</v>
      </c>
      <c r="BQ340" s="229">
        <f t="shared" si="325"/>
        <v>0</v>
      </c>
      <c r="BR340" s="229">
        <f t="shared" si="325"/>
        <v>0</v>
      </c>
      <c r="BS340" s="229">
        <f t="shared" si="325"/>
        <v>0</v>
      </c>
      <c r="BT340" s="229">
        <f t="shared" si="325"/>
        <v>0</v>
      </c>
      <c r="BU340" s="229">
        <f t="shared" si="325"/>
        <v>0</v>
      </c>
      <c r="BV340" s="229">
        <f t="shared" si="325"/>
        <v>0</v>
      </c>
      <c r="BW340" s="229">
        <f t="shared" si="325"/>
        <v>0</v>
      </c>
      <c r="BX340" s="229">
        <f t="shared" si="325"/>
        <v>0</v>
      </c>
      <c r="BY340" s="229">
        <f t="shared" si="325"/>
        <v>0</v>
      </c>
      <c r="BZ340" s="229">
        <f t="shared" si="325"/>
        <v>0</v>
      </c>
    </row>
    <row r="341" spans="1:78" x14ac:dyDescent="0.2">
      <c r="A341" s="7" t="str">
        <f t="shared" si="326"/>
        <v>Roll-in 4</v>
      </c>
      <c r="B341" s="7">
        <f t="shared" si="326"/>
        <v>1</v>
      </c>
      <c r="C341" s="7">
        <f t="shared" si="320"/>
        <v>26</v>
      </c>
      <c r="D341" s="165">
        <f t="shared" si="319"/>
        <v>44255</v>
      </c>
      <c r="E341" s="313">
        <f>HLOOKUP(D341,INPUTS!$D$52:$BW$59,IF(B341=1,4,8),FALSE)</f>
        <v>1064.7962299999999</v>
      </c>
      <c r="F341" s="77"/>
      <c r="G341" s="229">
        <f t="shared" si="328"/>
        <v>0</v>
      </c>
      <c r="H341" s="229">
        <f t="shared" si="328"/>
        <v>0</v>
      </c>
      <c r="I341" s="229">
        <f t="shared" si="328"/>
        <v>0</v>
      </c>
      <c r="J341" s="229">
        <f t="shared" si="328"/>
        <v>0</v>
      </c>
      <c r="K341" s="229">
        <f t="shared" si="328"/>
        <v>0</v>
      </c>
      <c r="L341" s="229">
        <f t="shared" si="328"/>
        <v>0</v>
      </c>
      <c r="M341" s="229">
        <f t="shared" si="328"/>
        <v>0</v>
      </c>
      <c r="N341" s="229">
        <f t="shared" si="328"/>
        <v>0</v>
      </c>
      <c r="O341" s="229">
        <f t="shared" si="328"/>
        <v>0</v>
      </c>
      <c r="P341" s="229">
        <f t="shared" si="328"/>
        <v>0</v>
      </c>
      <c r="Q341" s="229">
        <f t="shared" si="328"/>
        <v>0</v>
      </c>
      <c r="R341" s="229">
        <f t="shared" si="328"/>
        <v>0</v>
      </c>
      <c r="S341" s="229">
        <f t="shared" si="328"/>
        <v>0</v>
      </c>
      <c r="T341" s="229">
        <f t="shared" si="328"/>
        <v>0</v>
      </c>
      <c r="U341" s="229">
        <f t="shared" si="328"/>
        <v>0</v>
      </c>
      <c r="V341" s="229">
        <f t="shared" si="328"/>
        <v>0</v>
      </c>
      <c r="W341" s="229">
        <f t="shared" si="328"/>
        <v>0</v>
      </c>
      <c r="X341" s="229">
        <f t="shared" si="328"/>
        <v>0</v>
      </c>
      <c r="Y341" s="229">
        <f t="shared" si="328"/>
        <v>0</v>
      </c>
      <c r="Z341" s="229">
        <f t="shared" si="328"/>
        <v>0</v>
      </c>
      <c r="AA341" s="229">
        <f t="shared" si="328"/>
        <v>0</v>
      </c>
      <c r="AB341" s="229">
        <f t="shared" si="328"/>
        <v>0</v>
      </c>
      <c r="AC341" s="229">
        <f t="shared" si="328"/>
        <v>0</v>
      </c>
      <c r="AD341" s="229">
        <f t="shared" si="328"/>
        <v>0</v>
      </c>
      <c r="AE341" s="229">
        <f t="shared" si="328"/>
        <v>0</v>
      </c>
      <c r="AF341" s="229">
        <f t="shared" si="328"/>
        <v>1064.7962299999999</v>
      </c>
      <c r="AG341" s="229">
        <f t="shared" si="328"/>
        <v>0</v>
      </c>
      <c r="AH341" s="229">
        <f t="shared" si="328"/>
        <v>0</v>
      </c>
      <c r="AI341" s="229">
        <f t="shared" si="328"/>
        <v>0</v>
      </c>
      <c r="AJ341" s="229">
        <f t="shared" si="328"/>
        <v>0</v>
      </c>
      <c r="AK341" s="229">
        <f t="shared" si="328"/>
        <v>0</v>
      </c>
      <c r="AL341" s="229">
        <f t="shared" si="328"/>
        <v>0</v>
      </c>
      <c r="AM341" s="229">
        <f t="shared" si="328"/>
        <v>0</v>
      </c>
      <c r="AN341" s="229">
        <f t="shared" si="328"/>
        <v>0</v>
      </c>
      <c r="AO341" s="229">
        <f t="shared" si="328"/>
        <v>0</v>
      </c>
      <c r="AP341" s="229">
        <f t="shared" si="328"/>
        <v>0</v>
      </c>
      <c r="AQ341" s="229">
        <f t="shared" si="328"/>
        <v>0</v>
      </c>
      <c r="AR341" s="229">
        <f t="shared" si="328"/>
        <v>0</v>
      </c>
      <c r="AS341" s="229">
        <f t="shared" si="328"/>
        <v>0</v>
      </c>
      <c r="AT341" s="229">
        <f t="shared" si="328"/>
        <v>0</v>
      </c>
      <c r="AU341" s="229">
        <f t="shared" si="328"/>
        <v>0</v>
      </c>
      <c r="AV341" s="229">
        <f t="shared" si="328"/>
        <v>0</v>
      </c>
      <c r="AW341" s="229">
        <f t="shared" si="328"/>
        <v>0</v>
      </c>
      <c r="AX341" s="229">
        <f t="shared" si="328"/>
        <v>0</v>
      </c>
      <c r="AY341" s="229">
        <f t="shared" si="328"/>
        <v>0</v>
      </c>
      <c r="AZ341" s="229">
        <f t="shared" si="328"/>
        <v>0</v>
      </c>
      <c r="BA341" s="229">
        <f t="shared" si="328"/>
        <v>0</v>
      </c>
      <c r="BB341" s="229">
        <f t="shared" si="328"/>
        <v>0</v>
      </c>
      <c r="BC341" s="229">
        <f t="shared" si="328"/>
        <v>0</v>
      </c>
      <c r="BD341" s="229">
        <f t="shared" si="328"/>
        <v>0</v>
      </c>
      <c r="BE341" s="229">
        <f t="shared" si="328"/>
        <v>0</v>
      </c>
      <c r="BF341" s="229">
        <f t="shared" si="328"/>
        <v>0</v>
      </c>
      <c r="BG341" s="229">
        <f t="shared" si="328"/>
        <v>0</v>
      </c>
      <c r="BH341" s="229">
        <f t="shared" si="328"/>
        <v>0</v>
      </c>
      <c r="BI341" s="229">
        <f t="shared" si="328"/>
        <v>0</v>
      </c>
      <c r="BJ341" s="229">
        <f t="shared" si="328"/>
        <v>0</v>
      </c>
      <c r="BK341" s="229">
        <f t="shared" si="328"/>
        <v>0</v>
      </c>
      <c r="BL341" s="229">
        <f t="shared" si="328"/>
        <v>0</v>
      </c>
      <c r="BM341" s="229">
        <f t="shared" si="328"/>
        <v>0</v>
      </c>
      <c r="BN341" s="229">
        <f t="shared" si="328"/>
        <v>0</v>
      </c>
      <c r="BO341" s="229">
        <f t="shared" si="325"/>
        <v>0</v>
      </c>
      <c r="BP341" s="229">
        <f t="shared" si="325"/>
        <v>0</v>
      </c>
      <c r="BQ341" s="229">
        <f t="shared" si="325"/>
        <v>0</v>
      </c>
      <c r="BR341" s="229">
        <f t="shared" si="325"/>
        <v>0</v>
      </c>
      <c r="BS341" s="229">
        <f t="shared" si="325"/>
        <v>0</v>
      </c>
      <c r="BT341" s="229">
        <f t="shared" si="325"/>
        <v>0</v>
      </c>
      <c r="BU341" s="229">
        <f t="shared" si="325"/>
        <v>0</v>
      </c>
      <c r="BV341" s="229">
        <f t="shared" si="325"/>
        <v>0</v>
      </c>
      <c r="BW341" s="229">
        <f t="shared" si="325"/>
        <v>0</v>
      </c>
      <c r="BX341" s="229">
        <f t="shared" si="325"/>
        <v>0</v>
      </c>
      <c r="BY341" s="229">
        <f t="shared" si="325"/>
        <v>0</v>
      </c>
      <c r="BZ341" s="229">
        <f t="shared" si="325"/>
        <v>0</v>
      </c>
    </row>
    <row r="342" spans="1:78" x14ac:dyDescent="0.2">
      <c r="A342" s="7" t="str">
        <f t="shared" si="326"/>
        <v>Roll-in 5</v>
      </c>
      <c r="B342" s="7">
        <f t="shared" si="326"/>
        <v>1</v>
      </c>
      <c r="C342" s="7">
        <f t="shared" si="320"/>
        <v>27</v>
      </c>
      <c r="D342" s="165">
        <f t="shared" si="319"/>
        <v>44286</v>
      </c>
      <c r="E342" s="313">
        <f>HLOOKUP(D342,INPUTS!$D$52:$BW$59,IF(B342=1,4,8),FALSE)</f>
        <v>1441.8651900000004</v>
      </c>
      <c r="F342" s="77"/>
      <c r="G342" s="229">
        <f t="shared" si="328"/>
        <v>0</v>
      </c>
      <c r="H342" s="229">
        <f t="shared" si="328"/>
        <v>0</v>
      </c>
      <c r="I342" s="229">
        <f t="shared" si="328"/>
        <v>0</v>
      </c>
      <c r="J342" s="229">
        <f t="shared" si="328"/>
        <v>0</v>
      </c>
      <c r="K342" s="229">
        <f t="shared" si="328"/>
        <v>0</v>
      </c>
      <c r="L342" s="229">
        <f t="shared" si="328"/>
        <v>0</v>
      </c>
      <c r="M342" s="229">
        <f t="shared" si="328"/>
        <v>0</v>
      </c>
      <c r="N342" s="229">
        <f t="shared" si="328"/>
        <v>0</v>
      </c>
      <c r="O342" s="229">
        <f t="shared" si="328"/>
        <v>0</v>
      </c>
      <c r="P342" s="229">
        <f t="shared" si="328"/>
        <v>0</v>
      </c>
      <c r="Q342" s="229">
        <f t="shared" si="328"/>
        <v>0</v>
      </c>
      <c r="R342" s="229">
        <f t="shared" si="328"/>
        <v>0</v>
      </c>
      <c r="S342" s="229">
        <f t="shared" si="328"/>
        <v>0</v>
      </c>
      <c r="T342" s="229">
        <f t="shared" si="328"/>
        <v>0</v>
      </c>
      <c r="U342" s="229">
        <f t="shared" si="328"/>
        <v>0</v>
      </c>
      <c r="V342" s="229">
        <f t="shared" si="328"/>
        <v>0</v>
      </c>
      <c r="W342" s="229">
        <f t="shared" si="328"/>
        <v>0</v>
      </c>
      <c r="X342" s="229">
        <f t="shared" si="328"/>
        <v>0</v>
      </c>
      <c r="Y342" s="229">
        <f t="shared" si="328"/>
        <v>0</v>
      </c>
      <c r="Z342" s="229">
        <f t="shared" si="328"/>
        <v>0</v>
      </c>
      <c r="AA342" s="229">
        <f t="shared" si="328"/>
        <v>0</v>
      </c>
      <c r="AB342" s="229">
        <f t="shared" si="328"/>
        <v>0</v>
      </c>
      <c r="AC342" s="229">
        <f t="shared" si="328"/>
        <v>0</v>
      </c>
      <c r="AD342" s="229">
        <f t="shared" si="328"/>
        <v>0</v>
      </c>
      <c r="AE342" s="229">
        <f t="shared" si="328"/>
        <v>0</v>
      </c>
      <c r="AF342" s="229">
        <f t="shared" si="328"/>
        <v>0</v>
      </c>
      <c r="AG342" s="229">
        <f t="shared" si="328"/>
        <v>1441.8651900000004</v>
      </c>
      <c r="AH342" s="229">
        <f t="shared" si="328"/>
        <v>0</v>
      </c>
      <c r="AI342" s="229">
        <f t="shared" si="328"/>
        <v>0</v>
      </c>
      <c r="AJ342" s="229">
        <f t="shared" si="328"/>
        <v>0</v>
      </c>
      <c r="AK342" s="229">
        <f t="shared" si="328"/>
        <v>0</v>
      </c>
      <c r="AL342" s="229">
        <f t="shared" si="328"/>
        <v>0</v>
      </c>
      <c r="AM342" s="229">
        <f t="shared" si="328"/>
        <v>0</v>
      </c>
      <c r="AN342" s="229">
        <f t="shared" si="328"/>
        <v>0</v>
      </c>
      <c r="AO342" s="229">
        <f t="shared" si="328"/>
        <v>0</v>
      </c>
      <c r="AP342" s="229">
        <f t="shared" si="328"/>
        <v>0</v>
      </c>
      <c r="AQ342" s="229">
        <f t="shared" si="328"/>
        <v>0</v>
      </c>
      <c r="AR342" s="229">
        <f t="shared" si="328"/>
        <v>0</v>
      </c>
      <c r="AS342" s="229">
        <f t="shared" si="328"/>
        <v>0</v>
      </c>
      <c r="AT342" s="229">
        <f t="shared" si="328"/>
        <v>0</v>
      </c>
      <c r="AU342" s="229">
        <f t="shared" si="328"/>
        <v>0</v>
      </c>
      <c r="AV342" s="229">
        <f t="shared" si="328"/>
        <v>0</v>
      </c>
      <c r="AW342" s="229">
        <f t="shared" si="328"/>
        <v>0</v>
      </c>
      <c r="AX342" s="229">
        <f t="shared" si="328"/>
        <v>0</v>
      </c>
      <c r="AY342" s="229">
        <f t="shared" si="328"/>
        <v>0</v>
      </c>
      <c r="AZ342" s="229">
        <f t="shared" si="328"/>
        <v>0</v>
      </c>
      <c r="BA342" s="229">
        <f t="shared" si="328"/>
        <v>0</v>
      </c>
      <c r="BB342" s="229">
        <f t="shared" si="328"/>
        <v>0</v>
      </c>
      <c r="BC342" s="229">
        <f t="shared" si="328"/>
        <v>0</v>
      </c>
      <c r="BD342" s="229">
        <f t="shared" si="328"/>
        <v>0</v>
      </c>
      <c r="BE342" s="229">
        <f t="shared" si="328"/>
        <v>0</v>
      </c>
      <c r="BF342" s="229">
        <f t="shared" si="328"/>
        <v>0</v>
      </c>
      <c r="BG342" s="229">
        <f t="shared" si="328"/>
        <v>0</v>
      </c>
      <c r="BH342" s="229">
        <f t="shared" si="328"/>
        <v>0</v>
      </c>
      <c r="BI342" s="229">
        <f t="shared" si="328"/>
        <v>0</v>
      </c>
      <c r="BJ342" s="229">
        <f t="shared" si="328"/>
        <v>0</v>
      </c>
      <c r="BK342" s="229">
        <f t="shared" si="328"/>
        <v>0</v>
      </c>
      <c r="BL342" s="229">
        <f t="shared" si="328"/>
        <v>0</v>
      </c>
      <c r="BM342" s="229">
        <f t="shared" si="328"/>
        <v>0</v>
      </c>
      <c r="BN342" s="229">
        <f t="shared" si="328"/>
        <v>0</v>
      </c>
      <c r="BO342" s="229">
        <f t="shared" si="325"/>
        <v>0</v>
      </c>
      <c r="BP342" s="229">
        <f t="shared" si="325"/>
        <v>0</v>
      </c>
      <c r="BQ342" s="229">
        <f t="shared" si="325"/>
        <v>0</v>
      </c>
      <c r="BR342" s="229">
        <f t="shared" si="325"/>
        <v>0</v>
      </c>
      <c r="BS342" s="229">
        <f t="shared" si="325"/>
        <v>0</v>
      </c>
      <c r="BT342" s="229">
        <f t="shared" si="325"/>
        <v>0</v>
      </c>
      <c r="BU342" s="229">
        <f t="shared" si="325"/>
        <v>0</v>
      </c>
      <c r="BV342" s="229">
        <f t="shared" si="325"/>
        <v>0</v>
      </c>
      <c r="BW342" s="229">
        <f t="shared" si="325"/>
        <v>0</v>
      </c>
      <c r="BX342" s="229">
        <f t="shared" si="325"/>
        <v>0</v>
      </c>
      <c r="BY342" s="229">
        <f t="shared" si="325"/>
        <v>0</v>
      </c>
      <c r="BZ342" s="229">
        <f t="shared" si="325"/>
        <v>0</v>
      </c>
    </row>
    <row r="343" spans="1:78" x14ac:dyDescent="0.2">
      <c r="A343" s="7" t="str">
        <f t="shared" si="326"/>
        <v>Roll-in 5</v>
      </c>
      <c r="B343" s="7">
        <f t="shared" si="326"/>
        <v>1</v>
      </c>
      <c r="C343" s="7">
        <f t="shared" si="320"/>
        <v>28</v>
      </c>
      <c r="D343" s="165">
        <f t="shared" si="319"/>
        <v>44316</v>
      </c>
      <c r="E343" s="313">
        <f>HLOOKUP(D343,INPUTS!$D$52:$BW$59,IF(B343=1,4,8),FALSE)</f>
        <v>1671.9954500000006</v>
      </c>
      <c r="F343" s="77"/>
      <c r="G343" s="229">
        <f t="shared" si="328"/>
        <v>0</v>
      </c>
      <c r="H343" s="229">
        <f t="shared" si="328"/>
        <v>0</v>
      </c>
      <c r="I343" s="229">
        <f t="shared" si="328"/>
        <v>0</v>
      </c>
      <c r="J343" s="229">
        <f t="shared" si="328"/>
        <v>0</v>
      </c>
      <c r="K343" s="229">
        <f t="shared" si="328"/>
        <v>0</v>
      </c>
      <c r="L343" s="229">
        <f t="shared" si="328"/>
        <v>0</v>
      </c>
      <c r="M343" s="229">
        <f t="shared" si="328"/>
        <v>0</v>
      </c>
      <c r="N343" s="229">
        <f t="shared" si="328"/>
        <v>0</v>
      </c>
      <c r="O343" s="229">
        <f t="shared" si="328"/>
        <v>0</v>
      </c>
      <c r="P343" s="229">
        <f t="shared" si="328"/>
        <v>0</v>
      </c>
      <c r="Q343" s="229">
        <f t="shared" si="328"/>
        <v>0</v>
      </c>
      <c r="R343" s="229">
        <f t="shared" si="328"/>
        <v>0</v>
      </c>
      <c r="S343" s="229">
        <f t="shared" si="328"/>
        <v>0</v>
      </c>
      <c r="T343" s="229">
        <f t="shared" si="328"/>
        <v>0</v>
      </c>
      <c r="U343" s="229">
        <f t="shared" si="328"/>
        <v>0</v>
      </c>
      <c r="V343" s="229">
        <f t="shared" si="328"/>
        <v>0</v>
      </c>
      <c r="W343" s="229">
        <f t="shared" si="328"/>
        <v>0</v>
      </c>
      <c r="X343" s="229">
        <f t="shared" si="328"/>
        <v>0</v>
      </c>
      <c r="Y343" s="229">
        <f t="shared" si="328"/>
        <v>0</v>
      </c>
      <c r="Z343" s="229">
        <f t="shared" si="328"/>
        <v>0</v>
      </c>
      <c r="AA343" s="229">
        <f t="shared" si="328"/>
        <v>0</v>
      </c>
      <c r="AB343" s="229">
        <f t="shared" si="328"/>
        <v>0</v>
      </c>
      <c r="AC343" s="229">
        <f t="shared" si="328"/>
        <v>0</v>
      </c>
      <c r="AD343" s="229">
        <f t="shared" si="328"/>
        <v>0</v>
      </c>
      <c r="AE343" s="229">
        <f t="shared" si="328"/>
        <v>0</v>
      </c>
      <c r="AF343" s="229">
        <f t="shared" si="328"/>
        <v>0</v>
      </c>
      <c r="AG343" s="229">
        <f t="shared" si="328"/>
        <v>0</v>
      </c>
      <c r="AH343" s="229">
        <f t="shared" si="328"/>
        <v>1671.9954500000006</v>
      </c>
      <c r="AI343" s="229">
        <f t="shared" si="328"/>
        <v>0</v>
      </c>
      <c r="AJ343" s="229">
        <f t="shared" si="328"/>
        <v>0</v>
      </c>
      <c r="AK343" s="229">
        <f t="shared" si="328"/>
        <v>0</v>
      </c>
      <c r="AL343" s="229">
        <f t="shared" si="328"/>
        <v>0</v>
      </c>
      <c r="AM343" s="229">
        <f t="shared" si="328"/>
        <v>0</v>
      </c>
      <c r="AN343" s="229">
        <f t="shared" si="328"/>
        <v>0</v>
      </c>
      <c r="AO343" s="229">
        <f t="shared" si="328"/>
        <v>0</v>
      </c>
      <c r="AP343" s="229">
        <f t="shared" si="328"/>
        <v>0</v>
      </c>
      <c r="AQ343" s="229">
        <f t="shared" si="328"/>
        <v>0</v>
      </c>
      <c r="AR343" s="229">
        <f t="shared" si="328"/>
        <v>0</v>
      </c>
      <c r="AS343" s="229">
        <f t="shared" si="328"/>
        <v>0</v>
      </c>
      <c r="AT343" s="229">
        <f t="shared" si="328"/>
        <v>0</v>
      </c>
      <c r="AU343" s="229">
        <f t="shared" si="328"/>
        <v>0</v>
      </c>
      <c r="AV343" s="229">
        <f t="shared" si="328"/>
        <v>0</v>
      </c>
      <c r="AW343" s="229">
        <f t="shared" si="328"/>
        <v>0</v>
      </c>
      <c r="AX343" s="229">
        <f t="shared" si="328"/>
        <v>0</v>
      </c>
      <c r="AY343" s="229">
        <f t="shared" si="328"/>
        <v>0</v>
      </c>
      <c r="AZ343" s="229">
        <f t="shared" si="328"/>
        <v>0</v>
      </c>
      <c r="BA343" s="229">
        <f t="shared" si="328"/>
        <v>0</v>
      </c>
      <c r="BB343" s="229">
        <f t="shared" si="328"/>
        <v>0</v>
      </c>
      <c r="BC343" s="229">
        <f t="shared" si="328"/>
        <v>0</v>
      </c>
      <c r="BD343" s="229">
        <f t="shared" si="328"/>
        <v>0</v>
      </c>
      <c r="BE343" s="229">
        <f t="shared" si="328"/>
        <v>0</v>
      </c>
      <c r="BF343" s="229">
        <f t="shared" si="328"/>
        <v>0</v>
      </c>
      <c r="BG343" s="229">
        <f t="shared" si="328"/>
        <v>0</v>
      </c>
      <c r="BH343" s="229">
        <f t="shared" si="328"/>
        <v>0</v>
      </c>
      <c r="BI343" s="229">
        <f t="shared" si="328"/>
        <v>0</v>
      </c>
      <c r="BJ343" s="229">
        <f t="shared" si="328"/>
        <v>0</v>
      </c>
      <c r="BK343" s="229">
        <f t="shared" si="328"/>
        <v>0</v>
      </c>
      <c r="BL343" s="229">
        <f t="shared" si="328"/>
        <v>0</v>
      </c>
      <c r="BM343" s="229">
        <f t="shared" si="328"/>
        <v>0</v>
      </c>
      <c r="BN343" s="229">
        <f t="shared" si="328"/>
        <v>0</v>
      </c>
      <c r="BO343" s="229">
        <f t="shared" si="325"/>
        <v>0</v>
      </c>
      <c r="BP343" s="229">
        <f t="shared" si="325"/>
        <v>0</v>
      </c>
      <c r="BQ343" s="229">
        <f t="shared" si="325"/>
        <v>0</v>
      </c>
      <c r="BR343" s="229">
        <f t="shared" si="325"/>
        <v>0</v>
      </c>
      <c r="BS343" s="229">
        <f t="shared" si="325"/>
        <v>0</v>
      </c>
      <c r="BT343" s="229">
        <f t="shared" si="325"/>
        <v>0</v>
      </c>
      <c r="BU343" s="229">
        <f t="shared" si="325"/>
        <v>0</v>
      </c>
      <c r="BV343" s="229">
        <f t="shared" si="325"/>
        <v>0</v>
      </c>
      <c r="BW343" s="229">
        <f t="shared" si="325"/>
        <v>0</v>
      </c>
      <c r="BX343" s="229">
        <f t="shared" si="325"/>
        <v>0</v>
      </c>
      <c r="BY343" s="229">
        <f t="shared" si="325"/>
        <v>0</v>
      </c>
      <c r="BZ343" s="229">
        <f t="shared" si="325"/>
        <v>0</v>
      </c>
    </row>
    <row r="344" spans="1:78" x14ac:dyDescent="0.2">
      <c r="A344" s="7" t="str">
        <f t="shared" si="326"/>
        <v>Roll-in 5</v>
      </c>
      <c r="B344" s="7">
        <f t="shared" si="326"/>
        <v>1</v>
      </c>
      <c r="C344" s="7">
        <f t="shared" si="320"/>
        <v>29</v>
      </c>
      <c r="D344" s="165">
        <f t="shared" si="319"/>
        <v>44347</v>
      </c>
      <c r="E344" s="313">
        <f>HLOOKUP(D344,INPUTS!$D$52:$BW$59,IF(B344=1,4,8),FALSE)</f>
        <v>1676.1260200000002</v>
      </c>
      <c r="F344" s="77"/>
      <c r="G344" s="229">
        <f t="shared" ref="G344:BO347" si="329">IF(G$9=$D344,$E344,0)</f>
        <v>0</v>
      </c>
      <c r="H344" s="229">
        <f t="shared" si="329"/>
        <v>0</v>
      </c>
      <c r="I344" s="229">
        <f t="shared" si="329"/>
        <v>0</v>
      </c>
      <c r="J344" s="229">
        <f t="shared" si="329"/>
        <v>0</v>
      </c>
      <c r="K344" s="229">
        <f t="shared" si="329"/>
        <v>0</v>
      </c>
      <c r="L344" s="229">
        <f t="shared" si="329"/>
        <v>0</v>
      </c>
      <c r="M344" s="229">
        <f t="shared" si="329"/>
        <v>0</v>
      </c>
      <c r="N344" s="229">
        <f t="shared" si="329"/>
        <v>0</v>
      </c>
      <c r="O344" s="229">
        <f t="shared" si="329"/>
        <v>0</v>
      </c>
      <c r="P344" s="229">
        <f t="shared" si="329"/>
        <v>0</v>
      </c>
      <c r="Q344" s="229">
        <f t="shared" si="329"/>
        <v>0</v>
      </c>
      <c r="R344" s="229">
        <f t="shared" si="329"/>
        <v>0</v>
      </c>
      <c r="S344" s="229">
        <f t="shared" si="329"/>
        <v>0</v>
      </c>
      <c r="T344" s="229">
        <f t="shared" si="329"/>
        <v>0</v>
      </c>
      <c r="U344" s="229">
        <f t="shared" si="329"/>
        <v>0</v>
      </c>
      <c r="V344" s="229">
        <f t="shared" si="329"/>
        <v>0</v>
      </c>
      <c r="W344" s="229">
        <f t="shared" si="329"/>
        <v>0</v>
      </c>
      <c r="X344" s="229">
        <f t="shared" si="329"/>
        <v>0</v>
      </c>
      <c r="Y344" s="229">
        <f t="shared" si="329"/>
        <v>0</v>
      </c>
      <c r="Z344" s="229">
        <f t="shared" si="329"/>
        <v>0</v>
      </c>
      <c r="AA344" s="229">
        <f t="shared" si="329"/>
        <v>0</v>
      </c>
      <c r="AB344" s="229">
        <f t="shared" si="329"/>
        <v>0</v>
      </c>
      <c r="AC344" s="229">
        <f t="shared" si="329"/>
        <v>0</v>
      </c>
      <c r="AD344" s="229">
        <f t="shared" si="329"/>
        <v>0</v>
      </c>
      <c r="AE344" s="229">
        <f t="shared" si="329"/>
        <v>0</v>
      </c>
      <c r="AF344" s="229">
        <f t="shared" si="329"/>
        <v>0</v>
      </c>
      <c r="AG344" s="229">
        <f t="shared" si="329"/>
        <v>0</v>
      </c>
      <c r="AH344" s="229">
        <f t="shared" si="329"/>
        <v>0</v>
      </c>
      <c r="AI344" s="229">
        <f t="shared" si="329"/>
        <v>1676.1260200000002</v>
      </c>
      <c r="AJ344" s="229">
        <f t="shared" si="329"/>
        <v>0</v>
      </c>
      <c r="AK344" s="229">
        <f t="shared" si="329"/>
        <v>0</v>
      </c>
      <c r="AL344" s="229">
        <f t="shared" si="329"/>
        <v>0</v>
      </c>
      <c r="AM344" s="229">
        <f t="shared" si="329"/>
        <v>0</v>
      </c>
      <c r="AN344" s="229">
        <f t="shared" si="329"/>
        <v>0</v>
      </c>
      <c r="AO344" s="229">
        <f t="shared" si="329"/>
        <v>0</v>
      </c>
      <c r="AP344" s="229">
        <f t="shared" si="329"/>
        <v>0</v>
      </c>
      <c r="AQ344" s="229">
        <f t="shared" si="329"/>
        <v>0</v>
      </c>
      <c r="AR344" s="229">
        <f t="shared" si="329"/>
        <v>0</v>
      </c>
      <c r="AS344" s="229">
        <f t="shared" si="329"/>
        <v>0</v>
      </c>
      <c r="AT344" s="229">
        <f t="shared" si="329"/>
        <v>0</v>
      </c>
      <c r="AU344" s="229">
        <f t="shared" si="329"/>
        <v>0</v>
      </c>
      <c r="AV344" s="229">
        <f t="shared" si="329"/>
        <v>0</v>
      </c>
      <c r="AW344" s="229">
        <f t="shared" si="329"/>
        <v>0</v>
      </c>
      <c r="AX344" s="229">
        <f t="shared" si="329"/>
        <v>0</v>
      </c>
      <c r="AY344" s="229">
        <f t="shared" si="329"/>
        <v>0</v>
      </c>
      <c r="AZ344" s="229">
        <f t="shared" si="329"/>
        <v>0</v>
      </c>
      <c r="BA344" s="229">
        <f t="shared" si="329"/>
        <v>0</v>
      </c>
      <c r="BB344" s="229">
        <f t="shared" si="329"/>
        <v>0</v>
      </c>
      <c r="BC344" s="229">
        <f t="shared" si="329"/>
        <v>0</v>
      </c>
      <c r="BD344" s="229">
        <f t="shared" si="329"/>
        <v>0</v>
      </c>
      <c r="BE344" s="229">
        <f t="shared" si="329"/>
        <v>0</v>
      </c>
      <c r="BF344" s="229">
        <f t="shared" si="329"/>
        <v>0</v>
      </c>
      <c r="BG344" s="229">
        <f t="shared" si="329"/>
        <v>0</v>
      </c>
      <c r="BH344" s="229">
        <f t="shared" si="329"/>
        <v>0</v>
      </c>
      <c r="BI344" s="229">
        <f t="shared" si="329"/>
        <v>0</v>
      </c>
      <c r="BJ344" s="229">
        <f t="shared" si="329"/>
        <v>0</v>
      </c>
      <c r="BK344" s="229">
        <f t="shared" si="329"/>
        <v>0</v>
      </c>
      <c r="BL344" s="229">
        <f t="shared" si="329"/>
        <v>0</v>
      </c>
      <c r="BM344" s="229">
        <f t="shared" si="329"/>
        <v>0</v>
      </c>
      <c r="BN344" s="229">
        <f t="shared" si="329"/>
        <v>0</v>
      </c>
      <c r="BO344" s="229">
        <f t="shared" si="329"/>
        <v>0</v>
      </c>
      <c r="BP344" s="229">
        <f t="shared" si="325"/>
        <v>0</v>
      </c>
      <c r="BQ344" s="229">
        <f t="shared" si="325"/>
        <v>0</v>
      </c>
      <c r="BR344" s="229">
        <f t="shared" si="325"/>
        <v>0</v>
      </c>
      <c r="BS344" s="229">
        <f t="shared" si="325"/>
        <v>0</v>
      </c>
      <c r="BT344" s="229">
        <f t="shared" si="325"/>
        <v>0</v>
      </c>
      <c r="BU344" s="229">
        <f t="shared" si="325"/>
        <v>0</v>
      </c>
      <c r="BV344" s="229">
        <f t="shared" si="325"/>
        <v>0</v>
      </c>
      <c r="BW344" s="229">
        <f t="shared" si="325"/>
        <v>0</v>
      </c>
      <c r="BX344" s="229">
        <f t="shared" si="325"/>
        <v>0</v>
      </c>
      <c r="BY344" s="229">
        <f t="shared" si="325"/>
        <v>0</v>
      </c>
      <c r="BZ344" s="229">
        <f t="shared" si="325"/>
        <v>0</v>
      </c>
    </row>
    <row r="345" spans="1:78" x14ac:dyDescent="0.2">
      <c r="A345" s="7" t="str">
        <f t="shared" si="326"/>
        <v>Roll-in 5</v>
      </c>
      <c r="B345" s="7">
        <f t="shared" si="326"/>
        <v>1</v>
      </c>
      <c r="C345" s="7">
        <f t="shared" si="320"/>
        <v>30</v>
      </c>
      <c r="D345" s="165">
        <f t="shared" si="319"/>
        <v>44377</v>
      </c>
      <c r="E345" s="313">
        <f>HLOOKUP(D345,INPUTS!$D$52:$BW$59,IF(B345=1,4,8),FALSE)</f>
        <v>1814.6851900000001</v>
      </c>
      <c r="F345" s="77"/>
      <c r="G345" s="229">
        <f t="shared" si="329"/>
        <v>0</v>
      </c>
      <c r="H345" s="229">
        <f t="shared" si="329"/>
        <v>0</v>
      </c>
      <c r="I345" s="229">
        <f t="shared" si="329"/>
        <v>0</v>
      </c>
      <c r="J345" s="229">
        <f t="shared" si="329"/>
        <v>0</v>
      </c>
      <c r="K345" s="229">
        <f t="shared" si="329"/>
        <v>0</v>
      </c>
      <c r="L345" s="229">
        <f t="shared" si="329"/>
        <v>0</v>
      </c>
      <c r="M345" s="229">
        <f t="shared" si="329"/>
        <v>0</v>
      </c>
      <c r="N345" s="229">
        <f t="shared" si="329"/>
        <v>0</v>
      </c>
      <c r="O345" s="229">
        <f t="shared" si="329"/>
        <v>0</v>
      </c>
      <c r="P345" s="229">
        <f t="shared" si="329"/>
        <v>0</v>
      </c>
      <c r="Q345" s="229">
        <f t="shared" si="329"/>
        <v>0</v>
      </c>
      <c r="R345" s="229">
        <f t="shared" si="329"/>
        <v>0</v>
      </c>
      <c r="S345" s="229">
        <f t="shared" si="329"/>
        <v>0</v>
      </c>
      <c r="T345" s="229">
        <f t="shared" si="329"/>
        <v>0</v>
      </c>
      <c r="U345" s="229">
        <f t="shared" si="329"/>
        <v>0</v>
      </c>
      <c r="V345" s="229">
        <f t="shared" si="329"/>
        <v>0</v>
      </c>
      <c r="W345" s="229">
        <f t="shared" si="329"/>
        <v>0</v>
      </c>
      <c r="X345" s="229">
        <f t="shared" si="329"/>
        <v>0</v>
      </c>
      <c r="Y345" s="229">
        <f t="shared" si="329"/>
        <v>0</v>
      </c>
      <c r="Z345" s="229">
        <f t="shared" si="329"/>
        <v>0</v>
      </c>
      <c r="AA345" s="229">
        <f t="shared" si="329"/>
        <v>0</v>
      </c>
      <c r="AB345" s="229">
        <f t="shared" si="329"/>
        <v>0</v>
      </c>
      <c r="AC345" s="229">
        <f t="shared" si="329"/>
        <v>0</v>
      </c>
      <c r="AD345" s="229">
        <f t="shared" si="329"/>
        <v>0</v>
      </c>
      <c r="AE345" s="229">
        <f t="shared" si="329"/>
        <v>0</v>
      </c>
      <c r="AF345" s="229">
        <f t="shared" si="329"/>
        <v>0</v>
      </c>
      <c r="AG345" s="229">
        <f t="shared" si="329"/>
        <v>0</v>
      </c>
      <c r="AH345" s="229">
        <f t="shared" si="329"/>
        <v>0</v>
      </c>
      <c r="AI345" s="229">
        <f t="shared" si="329"/>
        <v>0</v>
      </c>
      <c r="AJ345" s="229">
        <f t="shared" si="329"/>
        <v>1814.6851900000001</v>
      </c>
      <c r="AK345" s="229">
        <f t="shared" si="329"/>
        <v>0</v>
      </c>
      <c r="AL345" s="229">
        <f t="shared" si="329"/>
        <v>0</v>
      </c>
      <c r="AM345" s="229">
        <f t="shared" si="329"/>
        <v>0</v>
      </c>
      <c r="AN345" s="229">
        <f t="shared" si="329"/>
        <v>0</v>
      </c>
      <c r="AO345" s="229">
        <f t="shared" si="329"/>
        <v>0</v>
      </c>
      <c r="AP345" s="229">
        <f t="shared" si="329"/>
        <v>0</v>
      </c>
      <c r="AQ345" s="229">
        <f t="shared" si="329"/>
        <v>0</v>
      </c>
      <c r="AR345" s="229">
        <f t="shared" si="329"/>
        <v>0</v>
      </c>
      <c r="AS345" s="229">
        <f t="shared" si="329"/>
        <v>0</v>
      </c>
      <c r="AT345" s="229">
        <f t="shared" si="329"/>
        <v>0</v>
      </c>
      <c r="AU345" s="229">
        <f t="shared" si="329"/>
        <v>0</v>
      </c>
      <c r="AV345" s="229">
        <f t="shared" si="329"/>
        <v>0</v>
      </c>
      <c r="AW345" s="229">
        <f t="shared" si="329"/>
        <v>0</v>
      </c>
      <c r="AX345" s="229">
        <f t="shared" si="329"/>
        <v>0</v>
      </c>
      <c r="AY345" s="229">
        <f t="shared" si="329"/>
        <v>0</v>
      </c>
      <c r="AZ345" s="229">
        <f t="shared" si="329"/>
        <v>0</v>
      </c>
      <c r="BA345" s="229">
        <f t="shared" si="329"/>
        <v>0</v>
      </c>
      <c r="BB345" s="229">
        <f t="shared" si="329"/>
        <v>0</v>
      </c>
      <c r="BC345" s="229">
        <f t="shared" si="329"/>
        <v>0</v>
      </c>
      <c r="BD345" s="229">
        <f t="shared" si="329"/>
        <v>0</v>
      </c>
      <c r="BE345" s="229">
        <f t="shared" si="329"/>
        <v>0</v>
      </c>
      <c r="BF345" s="229">
        <f t="shared" si="329"/>
        <v>0</v>
      </c>
      <c r="BG345" s="229">
        <f t="shared" si="329"/>
        <v>0</v>
      </c>
      <c r="BH345" s="229">
        <f t="shared" si="329"/>
        <v>0</v>
      </c>
      <c r="BI345" s="229">
        <f t="shared" si="329"/>
        <v>0</v>
      </c>
      <c r="BJ345" s="229">
        <f t="shared" si="329"/>
        <v>0</v>
      </c>
      <c r="BK345" s="229">
        <f t="shared" si="329"/>
        <v>0</v>
      </c>
      <c r="BL345" s="229">
        <f t="shared" si="329"/>
        <v>0</v>
      </c>
      <c r="BM345" s="229">
        <f t="shared" si="329"/>
        <v>0</v>
      </c>
      <c r="BN345" s="229">
        <f t="shared" si="329"/>
        <v>0</v>
      </c>
      <c r="BO345" s="229">
        <f t="shared" si="325"/>
        <v>0</v>
      </c>
      <c r="BP345" s="229">
        <f t="shared" si="325"/>
        <v>0</v>
      </c>
      <c r="BQ345" s="229">
        <f t="shared" si="325"/>
        <v>0</v>
      </c>
      <c r="BR345" s="229">
        <f t="shared" si="325"/>
        <v>0</v>
      </c>
      <c r="BS345" s="229">
        <f t="shared" si="325"/>
        <v>0</v>
      </c>
      <c r="BT345" s="229">
        <f t="shared" si="325"/>
        <v>0</v>
      </c>
      <c r="BU345" s="229">
        <f t="shared" si="325"/>
        <v>0</v>
      </c>
      <c r="BV345" s="229">
        <f t="shared" si="325"/>
        <v>0</v>
      </c>
      <c r="BW345" s="229">
        <f t="shared" si="325"/>
        <v>0</v>
      </c>
      <c r="BX345" s="229">
        <f t="shared" si="325"/>
        <v>0</v>
      </c>
      <c r="BY345" s="229">
        <f t="shared" si="325"/>
        <v>0</v>
      </c>
      <c r="BZ345" s="229">
        <f t="shared" si="325"/>
        <v>0</v>
      </c>
    </row>
    <row r="346" spans="1:78" x14ac:dyDescent="0.2">
      <c r="A346" s="7" t="str">
        <f t="shared" si="326"/>
        <v>Roll-in 5</v>
      </c>
      <c r="B346" s="7">
        <f t="shared" si="326"/>
        <v>1</v>
      </c>
      <c r="C346" s="7">
        <f t="shared" si="320"/>
        <v>31</v>
      </c>
      <c r="D346" s="165">
        <f t="shared" si="319"/>
        <v>44408</v>
      </c>
      <c r="E346" s="313">
        <f>HLOOKUP(D346,INPUTS!$D$52:$BW$59,IF(B346=1,4,8),FALSE)</f>
        <v>1180.2539999999999</v>
      </c>
      <c r="F346" s="77"/>
      <c r="G346" s="229">
        <f t="shared" si="329"/>
        <v>0</v>
      </c>
      <c r="H346" s="229">
        <f t="shared" si="329"/>
        <v>0</v>
      </c>
      <c r="I346" s="229">
        <f t="shared" si="329"/>
        <v>0</v>
      </c>
      <c r="J346" s="229">
        <f t="shared" si="329"/>
        <v>0</v>
      </c>
      <c r="K346" s="229">
        <f t="shared" si="329"/>
        <v>0</v>
      </c>
      <c r="L346" s="229">
        <f t="shared" si="329"/>
        <v>0</v>
      </c>
      <c r="M346" s="229">
        <f t="shared" si="329"/>
        <v>0</v>
      </c>
      <c r="N346" s="229">
        <f t="shared" si="329"/>
        <v>0</v>
      </c>
      <c r="O346" s="229">
        <f t="shared" si="329"/>
        <v>0</v>
      </c>
      <c r="P346" s="229">
        <f t="shared" si="329"/>
        <v>0</v>
      </c>
      <c r="Q346" s="229">
        <f t="shared" si="329"/>
        <v>0</v>
      </c>
      <c r="R346" s="229">
        <f t="shared" si="329"/>
        <v>0</v>
      </c>
      <c r="S346" s="229">
        <f t="shared" si="329"/>
        <v>0</v>
      </c>
      <c r="T346" s="229">
        <f t="shared" si="329"/>
        <v>0</v>
      </c>
      <c r="U346" s="229">
        <f t="shared" si="329"/>
        <v>0</v>
      </c>
      <c r="V346" s="229">
        <f t="shared" si="329"/>
        <v>0</v>
      </c>
      <c r="W346" s="229">
        <f t="shared" si="329"/>
        <v>0</v>
      </c>
      <c r="X346" s="229">
        <f t="shared" si="329"/>
        <v>0</v>
      </c>
      <c r="Y346" s="229">
        <f t="shared" si="329"/>
        <v>0</v>
      </c>
      <c r="Z346" s="229">
        <f t="shared" si="329"/>
        <v>0</v>
      </c>
      <c r="AA346" s="229">
        <f t="shared" si="329"/>
        <v>0</v>
      </c>
      <c r="AB346" s="229">
        <f t="shared" si="329"/>
        <v>0</v>
      </c>
      <c r="AC346" s="229">
        <f t="shared" si="329"/>
        <v>0</v>
      </c>
      <c r="AD346" s="229">
        <f t="shared" si="329"/>
        <v>0</v>
      </c>
      <c r="AE346" s="229">
        <f t="shared" si="329"/>
        <v>0</v>
      </c>
      <c r="AF346" s="229">
        <f t="shared" si="329"/>
        <v>0</v>
      </c>
      <c r="AG346" s="229">
        <f t="shared" si="329"/>
        <v>0</v>
      </c>
      <c r="AH346" s="229">
        <f t="shared" si="329"/>
        <v>0</v>
      </c>
      <c r="AI346" s="229">
        <f t="shared" si="329"/>
        <v>0</v>
      </c>
      <c r="AJ346" s="229">
        <f t="shared" si="329"/>
        <v>0</v>
      </c>
      <c r="AK346" s="229">
        <f t="shared" si="329"/>
        <v>1180.2539999999999</v>
      </c>
      <c r="AL346" s="229">
        <f t="shared" si="329"/>
        <v>0</v>
      </c>
      <c r="AM346" s="229">
        <f t="shared" si="329"/>
        <v>0</v>
      </c>
      <c r="AN346" s="229">
        <f t="shared" si="329"/>
        <v>0</v>
      </c>
      <c r="AO346" s="229">
        <f t="shared" si="329"/>
        <v>0</v>
      </c>
      <c r="AP346" s="229">
        <f t="shared" si="329"/>
        <v>0</v>
      </c>
      <c r="AQ346" s="229">
        <f t="shared" si="329"/>
        <v>0</v>
      </c>
      <c r="AR346" s="229">
        <f t="shared" si="329"/>
        <v>0</v>
      </c>
      <c r="AS346" s="229">
        <f t="shared" si="329"/>
        <v>0</v>
      </c>
      <c r="AT346" s="229">
        <f t="shared" si="329"/>
        <v>0</v>
      </c>
      <c r="AU346" s="229">
        <f t="shared" si="329"/>
        <v>0</v>
      </c>
      <c r="AV346" s="229">
        <f t="shared" si="329"/>
        <v>0</v>
      </c>
      <c r="AW346" s="229">
        <f t="shared" si="329"/>
        <v>0</v>
      </c>
      <c r="AX346" s="229">
        <f t="shared" si="329"/>
        <v>0</v>
      </c>
      <c r="AY346" s="229">
        <f t="shared" si="329"/>
        <v>0</v>
      </c>
      <c r="AZ346" s="229">
        <f t="shared" si="329"/>
        <v>0</v>
      </c>
      <c r="BA346" s="229">
        <f t="shared" si="329"/>
        <v>0</v>
      </c>
      <c r="BB346" s="229">
        <f t="shared" si="329"/>
        <v>0</v>
      </c>
      <c r="BC346" s="229">
        <f t="shared" si="329"/>
        <v>0</v>
      </c>
      <c r="BD346" s="229">
        <f t="shared" si="329"/>
        <v>0</v>
      </c>
      <c r="BE346" s="229">
        <f t="shared" si="329"/>
        <v>0</v>
      </c>
      <c r="BF346" s="229">
        <f t="shared" si="329"/>
        <v>0</v>
      </c>
      <c r="BG346" s="229">
        <f t="shared" si="329"/>
        <v>0</v>
      </c>
      <c r="BH346" s="229">
        <f t="shared" si="329"/>
        <v>0</v>
      </c>
      <c r="BI346" s="229">
        <f t="shared" si="329"/>
        <v>0</v>
      </c>
      <c r="BJ346" s="229">
        <f t="shared" si="329"/>
        <v>0</v>
      </c>
      <c r="BK346" s="229">
        <f t="shared" si="329"/>
        <v>0</v>
      </c>
      <c r="BL346" s="229">
        <f t="shared" si="329"/>
        <v>0</v>
      </c>
      <c r="BM346" s="229">
        <f t="shared" si="329"/>
        <v>0</v>
      </c>
      <c r="BN346" s="229">
        <f t="shared" si="329"/>
        <v>0</v>
      </c>
      <c r="BO346" s="229">
        <f t="shared" si="325"/>
        <v>0</v>
      </c>
      <c r="BP346" s="229">
        <f t="shared" si="325"/>
        <v>0</v>
      </c>
      <c r="BQ346" s="229">
        <f t="shared" si="325"/>
        <v>0</v>
      </c>
      <c r="BR346" s="229">
        <f t="shared" si="325"/>
        <v>0</v>
      </c>
      <c r="BS346" s="229">
        <f t="shared" si="325"/>
        <v>0</v>
      </c>
      <c r="BT346" s="229">
        <f t="shared" si="325"/>
        <v>0</v>
      </c>
      <c r="BU346" s="229">
        <f t="shared" si="325"/>
        <v>0</v>
      </c>
      <c r="BV346" s="229">
        <f t="shared" si="325"/>
        <v>0</v>
      </c>
      <c r="BW346" s="229">
        <f t="shared" si="325"/>
        <v>0</v>
      </c>
      <c r="BX346" s="229">
        <f t="shared" si="325"/>
        <v>0</v>
      </c>
      <c r="BY346" s="229">
        <f t="shared" si="325"/>
        <v>0</v>
      </c>
      <c r="BZ346" s="229">
        <f t="shared" si="325"/>
        <v>0</v>
      </c>
    </row>
    <row r="347" spans="1:78" x14ac:dyDescent="0.2">
      <c r="A347" s="7" t="str">
        <f t="shared" si="326"/>
        <v>Roll-in 5</v>
      </c>
      <c r="B347" s="7">
        <f t="shared" si="326"/>
        <v>1</v>
      </c>
      <c r="C347" s="7">
        <f t="shared" si="320"/>
        <v>32</v>
      </c>
      <c r="D347" s="165">
        <f t="shared" si="319"/>
        <v>44439</v>
      </c>
      <c r="E347" s="313">
        <f>HLOOKUP(D347,INPUTS!$D$52:$BW$59,IF(B347=1,4,8),FALSE)</f>
        <v>1331.6820399999995</v>
      </c>
      <c r="F347" s="77"/>
      <c r="G347" s="229">
        <f t="shared" si="329"/>
        <v>0</v>
      </c>
      <c r="H347" s="229">
        <f t="shared" si="329"/>
        <v>0</v>
      </c>
      <c r="I347" s="229">
        <f t="shared" si="329"/>
        <v>0</v>
      </c>
      <c r="J347" s="229">
        <f t="shared" si="329"/>
        <v>0</v>
      </c>
      <c r="K347" s="229">
        <f t="shared" si="329"/>
        <v>0</v>
      </c>
      <c r="L347" s="229">
        <f t="shared" si="329"/>
        <v>0</v>
      </c>
      <c r="M347" s="229">
        <f t="shared" si="329"/>
        <v>0</v>
      </c>
      <c r="N347" s="229">
        <f t="shared" si="329"/>
        <v>0</v>
      </c>
      <c r="O347" s="229">
        <f t="shared" si="329"/>
        <v>0</v>
      </c>
      <c r="P347" s="229">
        <f t="shared" si="329"/>
        <v>0</v>
      </c>
      <c r="Q347" s="229">
        <f t="shared" si="329"/>
        <v>0</v>
      </c>
      <c r="R347" s="229">
        <f t="shared" si="329"/>
        <v>0</v>
      </c>
      <c r="S347" s="229">
        <f t="shared" si="329"/>
        <v>0</v>
      </c>
      <c r="T347" s="229">
        <f t="shared" si="329"/>
        <v>0</v>
      </c>
      <c r="U347" s="229">
        <f t="shared" si="329"/>
        <v>0</v>
      </c>
      <c r="V347" s="229">
        <f t="shared" si="329"/>
        <v>0</v>
      </c>
      <c r="W347" s="229">
        <f t="shared" si="329"/>
        <v>0</v>
      </c>
      <c r="X347" s="229">
        <f t="shared" si="329"/>
        <v>0</v>
      </c>
      <c r="Y347" s="229">
        <f t="shared" si="329"/>
        <v>0</v>
      </c>
      <c r="Z347" s="229">
        <f t="shared" si="329"/>
        <v>0</v>
      </c>
      <c r="AA347" s="229">
        <f t="shared" si="329"/>
        <v>0</v>
      </c>
      <c r="AB347" s="229">
        <f t="shared" si="329"/>
        <v>0</v>
      </c>
      <c r="AC347" s="229">
        <f t="shared" si="329"/>
        <v>0</v>
      </c>
      <c r="AD347" s="229">
        <f t="shared" si="329"/>
        <v>0</v>
      </c>
      <c r="AE347" s="229">
        <f t="shared" si="329"/>
        <v>0</v>
      </c>
      <c r="AF347" s="229">
        <f t="shared" si="329"/>
        <v>0</v>
      </c>
      <c r="AG347" s="229">
        <f t="shared" si="329"/>
        <v>0</v>
      </c>
      <c r="AH347" s="229">
        <f t="shared" si="329"/>
        <v>0</v>
      </c>
      <c r="AI347" s="229">
        <f t="shared" si="329"/>
        <v>0</v>
      </c>
      <c r="AJ347" s="229">
        <f t="shared" si="329"/>
        <v>0</v>
      </c>
      <c r="AK347" s="229">
        <f t="shared" si="329"/>
        <v>0</v>
      </c>
      <c r="AL347" s="229">
        <f t="shared" si="329"/>
        <v>1331.6820399999995</v>
      </c>
      <c r="AM347" s="229">
        <f t="shared" si="329"/>
        <v>0</v>
      </c>
      <c r="AN347" s="229">
        <f t="shared" si="329"/>
        <v>0</v>
      </c>
      <c r="AO347" s="229">
        <f t="shared" si="329"/>
        <v>0</v>
      </c>
      <c r="AP347" s="229">
        <f t="shared" si="329"/>
        <v>0</v>
      </c>
      <c r="AQ347" s="229">
        <f t="shared" si="329"/>
        <v>0</v>
      </c>
      <c r="AR347" s="229">
        <f t="shared" si="329"/>
        <v>0</v>
      </c>
      <c r="AS347" s="229">
        <f t="shared" si="329"/>
        <v>0</v>
      </c>
      <c r="AT347" s="229">
        <f t="shared" si="329"/>
        <v>0</v>
      </c>
      <c r="AU347" s="229">
        <f t="shared" si="329"/>
        <v>0</v>
      </c>
      <c r="AV347" s="229">
        <f t="shared" si="329"/>
        <v>0</v>
      </c>
      <c r="AW347" s="229">
        <f t="shared" si="329"/>
        <v>0</v>
      </c>
      <c r="AX347" s="229">
        <f t="shared" si="329"/>
        <v>0</v>
      </c>
      <c r="AY347" s="229">
        <f t="shared" si="329"/>
        <v>0</v>
      </c>
      <c r="AZ347" s="229">
        <f t="shared" si="329"/>
        <v>0</v>
      </c>
      <c r="BA347" s="229">
        <f t="shared" si="329"/>
        <v>0</v>
      </c>
      <c r="BB347" s="229">
        <f t="shared" si="329"/>
        <v>0</v>
      </c>
      <c r="BC347" s="229">
        <f t="shared" si="329"/>
        <v>0</v>
      </c>
      <c r="BD347" s="229">
        <f t="shared" si="329"/>
        <v>0</v>
      </c>
      <c r="BE347" s="229">
        <f t="shared" si="329"/>
        <v>0</v>
      </c>
      <c r="BF347" s="229">
        <f t="shared" si="329"/>
        <v>0</v>
      </c>
      <c r="BG347" s="229">
        <f t="shared" si="329"/>
        <v>0</v>
      </c>
      <c r="BH347" s="229">
        <f t="shared" si="329"/>
        <v>0</v>
      </c>
      <c r="BI347" s="229">
        <f t="shared" si="329"/>
        <v>0</v>
      </c>
      <c r="BJ347" s="229">
        <f t="shared" si="329"/>
        <v>0</v>
      </c>
      <c r="BK347" s="229">
        <f t="shared" si="329"/>
        <v>0</v>
      </c>
      <c r="BL347" s="229">
        <f t="shared" si="329"/>
        <v>0</v>
      </c>
      <c r="BM347" s="229">
        <f t="shared" si="329"/>
        <v>0</v>
      </c>
      <c r="BN347" s="229">
        <f t="shared" si="329"/>
        <v>0</v>
      </c>
      <c r="BO347" s="229">
        <f t="shared" si="325"/>
        <v>0</v>
      </c>
      <c r="BP347" s="229">
        <f t="shared" si="325"/>
        <v>0</v>
      </c>
      <c r="BQ347" s="229">
        <f t="shared" si="325"/>
        <v>0</v>
      </c>
      <c r="BR347" s="229">
        <f t="shared" si="325"/>
        <v>0</v>
      </c>
      <c r="BS347" s="229">
        <f t="shared" si="325"/>
        <v>0</v>
      </c>
      <c r="BT347" s="229">
        <f t="shared" si="325"/>
        <v>0</v>
      </c>
      <c r="BU347" s="229">
        <f t="shared" si="325"/>
        <v>0</v>
      </c>
      <c r="BV347" s="229">
        <f t="shared" si="325"/>
        <v>0</v>
      </c>
      <c r="BW347" s="229">
        <f t="shared" si="325"/>
        <v>0</v>
      </c>
      <c r="BX347" s="229">
        <f t="shared" si="325"/>
        <v>0</v>
      </c>
      <c r="BY347" s="229">
        <f t="shared" si="325"/>
        <v>0</v>
      </c>
      <c r="BZ347" s="229">
        <f t="shared" si="325"/>
        <v>0</v>
      </c>
    </row>
    <row r="348" spans="1:78" x14ac:dyDescent="0.2">
      <c r="A348" s="7" t="str">
        <f t="shared" si="326"/>
        <v>Roll-in 6</v>
      </c>
      <c r="B348" s="7">
        <f t="shared" si="326"/>
        <v>1</v>
      </c>
      <c r="C348" s="7">
        <f t="shared" si="320"/>
        <v>33</v>
      </c>
      <c r="D348" s="165">
        <f t="shared" si="319"/>
        <v>44469</v>
      </c>
      <c r="E348" s="313">
        <f>HLOOKUP(D348,INPUTS!$D$52:$BW$59,IF(B348=1,4,8),FALSE)</f>
        <v>1002.8765100000001</v>
      </c>
      <c r="F348" s="77"/>
      <c r="G348" s="229">
        <f t="shared" ref="G348:BO351" si="330">IF(G$9=$D348,$E348,0)</f>
        <v>0</v>
      </c>
      <c r="H348" s="229">
        <f t="shared" si="330"/>
        <v>0</v>
      </c>
      <c r="I348" s="229">
        <f t="shared" si="330"/>
        <v>0</v>
      </c>
      <c r="J348" s="229">
        <f t="shared" si="330"/>
        <v>0</v>
      </c>
      <c r="K348" s="229">
        <f t="shared" si="330"/>
        <v>0</v>
      </c>
      <c r="L348" s="229">
        <f t="shared" si="330"/>
        <v>0</v>
      </c>
      <c r="M348" s="229">
        <f t="shared" si="330"/>
        <v>0</v>
      </c>
      <c r="N348" s="229">
        <f t="shared" si="330"/>
        <v>0</v>
      </c>
      <c r="O348" s="229">
        <f t="shared" si="330"/>
        <v>0</v>
      </c>
      <c r="P348" s="229">
        <f t="shared" si="330"/>
        <v>0</v>
      </c>
      <c r="Q348" s="229">
        <f t="shared" si="330"/>
        <v>0</v>
      </c>
      <c r="R348" s="229">
        <f t="shared" si="330"/>
        <v>0</v>
      </c>
      <c r="S348" s="229">
        <f t="shared" si="330"/>
        <v>0</v>
      </c>
      <c r="T348" s="229">
        <f t="shared" si="330"/>
        <v>0</v>
      </c>
      <c r="U348" s="229">
        <f t="shared" si="330"/>
        <v>0</v>
      </c>
      <c r="V348" s="229">
        <f t="shared" si="330"/>
        <v>0</v>
      </c>
      <c r="W348" s="229">
        <f t="shared" si="330"/>
        <v>0</v>
      </c>
      <c r="X348" s="229">
        <f t="shared" si="330"/>
        <v>0</v>
      </c>
      <c r="Y348" s="229">
        <f t="shared" si="330"/>
        <v>0</v>
      </c>
      <c r="Z348" s="229">
        <f t="shared" si="330"/>
        <v>0</v>
      </c>
      <c r="AA348" s="229">
        <f t="shared" si="330"/>
        <v>0</v>
      </c>
      <c r="AB348" s="229">
        <f t="shared" si="330"/>
        <v>0</v>
      </c>
      <c r="AC348" s="229">
        <f t="shared" si="330"/>
        <v>0</v>
      </c>
      <c r="AD348" s="229">
        <f t="shared" si="330"/>
        <v>0</v>
      </c>
      <c r="AE348" s="229">
        <f t="shared" si="330"/>
        <v>0</v>
      </c>
      <c r="AF348" s="229">
        <f t="shared" si="330"/>
        <v>0</v>
      </c>
      <c r="AG348" s="229">
        <f t="shared" si="330"/>
        <v>0</v>
      </c>
      <c r="AH348" s="229">
        <f t="shared" si="330"/>
        <v>0</v>
      </c>
      <c r="AI348" s="229">
        <f t="shared" si="330"/>
        <v>0</v>
      </c>
      <c r="AJ348" s="229">
        <f t="shared" si="330"/>
        <v>0</v>
      </c>
      <c r="AK348" s="229">
        <f t="shared" si="330"/>
        <v>0</v>
      </c>
      <c r="AL348" s="229">
        <f t="shared" si="330"/>
        <v>0</v>
      </c>
      <c r="AM348" s="229">
        <f t="shared" si="330"/>
        <v>1002.8765100000001</v>
      </c>
      <c r="AN348" s="229">
        <f t="shared" si="330"/>
        <v>0</v>
      </c>
      <c r="AO348" s="229">
        <f t="shared" si="330"/>
        <v>0</v>
      </c>
      <c r="AP348" s="229">
        <f t="shared" si="330"/>
        <v>0</v>
      </c>
      <c r="AQ348" s="229">
        <f t="shared" si="330"/>
        <v>0</v>
      </c>
      <c r="AR348" s="229">
        <f t="shared" si="330"/>
        <v>0</v>
      </c>
      <c r="AS348" s="229">
        <f t="shared" si="330"/>
        <v>0</v>
      </c>
      <c r="AT348" s="229">
        <f t="shared" si="330"/>
        <v>0</v>
      </c>
      <c r="AU348" s="229">
        <f t="shared" si="330"/>
        <v>0</v>
      </c>
      <c r="AV348" s="229">
        <f t="shared" si="330"/>
        <v>0</v>
      </c>
      <c r="AW348" s="229">
        <f t="shared" si="330"/>
        <v>0</v>
      </c>
      <c r="AX348" s="229">
        <f t="shared" si="330"/>
        <v>0</v>
      </c>
      <c r="AY348" s="229">
        <f t="shared" si="330"/>
        <v>0</v>
      </c>
      <c r="AZ348" s="229">
        <f t="shared" si="330"/>
        <v>0</v>
      </c>
      <c r="BA348" s="229">
        <f t="shared" si="330"/>
        <v>0</v>
      </c>
      <c r="BB348" s="229">
        <f t="shared" si="330"/>
        <v>0</v>
      </c>
      <c r="BC348" s="229">
        <f t="shared" si="330"/>
        <v>0</v>
      </c>
      <c r="BD348" s="229">
        <f t="shared" si="330"/>
        <v>0</v>
      </c>
      <c r="BE348" s="229">
        <f t="shared" si="330"/>
        <v>0</v>
      </c>
      <c r="BF348" s="229">
        <f t="shared" si="330"/>
        <v>0</v>
      </c>
      <c r="BG348" s="229">
        <f t="shared" si="330"/>
        <v>0</v>
      </c>
      <c r="BH348" s="229">
        <f t="shared" si="330"/>
        <v>0</v>
      </c>
      <c r="BI348" s="229">
        <f t="shared" si="330"/>
        <v>0</v>
      </c>
      <c r="BJ348" s="229">
        <f t="shared" si="330"/>
        <v>0</v>
      </c>
      <c r="BK348" s="229">
        <f t="shared" si="330"/>
        <v>0</v>
      </c>
      <c r="BL348" s="229">
        <f t="shared" si="330"/>
        <v>0</v>
      </c>
      <c r="BM348" s="229">
        <f t="shared" si="330"/>
        <v>0</v>
      </c>
      <c r="BN348" s="229">
        <f t="shared" si="330"/>
        <v>0</v>
      </c>
      <c r="BO348" s="229">
        <f t="shared" si="330"/>
        <v>0</v>
      </c>
      <c r="BP348" s="229">
        <f t="shared" ref="BO348:BZ363" si="331">IF(BP$9=$D348,$E348,0)</f>
        <v>0</v>
      </c>
      <c r="BQ348" s="229">
        <f t="shared" si="331"/>
        <v>0</v>
      </c>
      <c r="BR348" s="229">
        <f t="shared" si="331"/>
        <v>0</v>
      </c>
      <c r="BS348" s="229">
        <f t="shared" si="331"/>
        <v>0</v>
      </c>
      <c r="BT348" s="229">
        <f t="shared" si="331"/>
        <v>0</v>
      </c>
      <c r="BU348" s="229">
        <f t="shared" si="331"/>
        <v>0</v>
      </c>
      <c r="BV348" s="229">
        <f t="shared" si="331"/>
        <v>0</v>
      </c>
      <c r="BW348" s="229">
        <f t="shared" si="331"/>
        <v>0</v>
      </c>
      <c r="BX348" s="229">
        <f t="shared" si="331"/>
        <v>0</v>
      </c>
      <c r="BY348" s="229">
        <f t="shared" si="331"/>
        <v>0</v>
      </c>
      <c r="BZ348" s="229">
        <f t="shared" si="331"/>
        <v>0</v>
      </c>
    </row>
    <row r="349" spans="1:78" x14ac:dyDescent="0.2">
      <c r="A349" s="7" t="str">
        <f t="shared" si="326"/>
        <v>Roll-in 6</v>
      </c>
      <c r="B349" s="7">
        <f t="shared" si="326"/>
        <v>1</v>
      </c>
      <c r="C349" s="7">
        <f t="shared" si="320"/>
        <v>34</v>
      </c>
      <c r="D349" s="165">
        <f t="shared" ref="D349:D375" si="332">D45</f>
        <v>44500</v>
      </c>
      <c r="E349" s="313">
        <f>HLOOKUP(D349,INPUTS!$D$52:$BW$59,IF(B349=1,4,8),FALSE)</f>
        <v>1489.2866700000002</v>
      </c>
      <c r="F349" s="77"/>
      <c r="G349" s="229">
        <f t="shared" si="330"/>
        <v>0</v>
      </c>
      <c r="H349" s="229">
        <f t="shared" si="330"/>
        <v>0</v>
      </c>
      <c r="I349" s="229">
        <f t="shared" si="330"/>
        <v>0</v>
      </c>
      <c r="J349" s="229">
        <f t="shared" si="330"/>
        <v>0</v>
      </c>
      <c r="K349" s="229">
        <f t="shared" si="330"/>
        <v>0</v>
      </c>
      <c r="L349" s="229">
        <f t="shared" si="330"/>
        <v>0</v>
      </c>
      <c r="M349" s="229">
        <f t="shared" si="330"/>
        <v>0</v>
      </c>
      <c r="N349" s="229">
        <f t="shared" si="330"/>
        <v>0</v>
      </c>
      <c r="O349" s="229">
        <f t="shared" si="330"/>
        <v>0</v>
      </c>
      <c r="P349" s="229">
        <f t="shared" si="330"/>
        <v>0</v>
      </c>
      <c r="Q349" s="229">
        <f t="shared" si="330"/>
        <v>0</v>
      </c>
      <c r="R349" s="229">
        <f t="shared" si="330"/>
        <v>0</v>
      </c>
      <c r="S349" s="229">
        <f t="shared" si="330"/>
        <v>0</v>
      </c>
      <c r="T349" s="229">
        <f t="shared" si="330"/>
        <v>0</v>
      </c>
      <c r="U349" s="229">
        <f t="shared" si="330"/>
        <v>0</v>
      </c>
      <c r="V349" s="229">
        <f t="shared" si="330"/>
        <v>0</v>
      </c>
      <c r="W349" s="229">
        <f t="shared" si="330"/>
        <v>0</v>
      </c>
      <c r="X349" s="229">
        <f t="shared" si="330"/>
        <v>0</v>
      </c>
      <c r="Y349" s="229">
        <f t="shared" si="330"/>
        <v>0</v>
      </c>
      <c r="Z349" s="229">
        <f t="shared" si="330"/>
        <v>0</v>
      </c>
      <c r="AA349" s="229">
        <f t="shared" si="330"/>
        <v>0</v>
      </c>
      <c r="AB349" s="229">
        <f t="shared" si="330"/>
        <v>0</v>
      </c>
      <c r="AC349" s="229">
        <f t="shared" si="330"/>
        <v>0</v>
      </c>
      <c r="AD349" s="229">
        <f t="shared" si="330"/>
        <v>0</v>
      </c>
      <c r="AE349" s="229">
        <f t="shared" si="330"/>
        <v>0</v>
      </c>
      <c r="AF349" s="229">
        <f t="shared" si="330"/>
        <v>0</v>
      </c>
      <c r="AG349" s="229">
        <f t="shared" si="330"/>
        <v>0</v>
      </c>
      <c r="AH349" s="229">
        <f t="shared" si="330"/>
        <v>0</v>
      </c>
      <c r="AI349" s="229">
        <f t="shared" si="330"/>
        <v>0</v>
      </c>
      <c r="AJ349" s="229">
        <f t="shared" si="330"/>
        <v>0</v>
      </c>
      <c r="AK349" s="229">
        <f t="shared" si="330"/>
        <v>0</v>
      </c>
      <c r="AL349" s="229">
        <f t="shared" si="330"/>
        <v>0</v>
      </c>
      <c r="AM349" s="229">
        <f t="shared" si="330"/>
        <v>0</v>
      </c>
      <c r="AN349" s="229">
        <f t="shared" si="330"/>
        <v>1489.2866700000002</v>
      </c>
      <c r="AO349" s="229">
        <f t="shared" si="330"/>
        <v>0</v>
      </c>
      <c r="AP349" s="229">
        <f t="shared" si="330"/>
        <v>0</v>
      </c>
      <c r="AQ349" s="229">
        <f t="shared" si="330"/>
        <v>0</v>
      </c>
      <c r="AR349" s="229">
        <f t="shared" si="330"/>
        <v>0</v>
      </c>
      <c r="AS349" s="229">
        <f t="shared" si="330"/>
        <v>0</v>
      </c>
      <c r="AT349" s="229">
        <f t="shared" si="330"/>
        <v>0</v>
      </c>
      <c r="AU349" s="229">
        <f t="shared" si="330"/>
        <v>0</v>
      </c>
      <c r="AV349" s="229">
        <f t="shared" si="330"/>
        <v>0</v>
      </c>
      <c r="AW349" s="229">
        <f t="shared" si="330"/>
        <v>0</v>
      </c>
      <c r="AX349" s="229">
        <f t="shared" si="330"/>
        <v>0</v>
      </c>
      <c r="AY349" s="229">
        <f t="shared" si="330"/>
        <v>0</v>
      </c>
      <c r="AZ349" s="229">
        <f t="shared" si="330"/>
        <v>0</v>
      </c>
      <c r="BA349" s="229">
        <f t="shared" si="330"/>
        <v>0</v>
      </c>
      <c r="BB349" s="229">
        <f t="shared" si="330"/>
        <v>0</v>
      </c>
      <c r="BC349" s="229">
        <f t="shared" si="330"/>
        <v>0</v>
      </c>
      <c r="BD349" s="229">
        <f t="shared" si="330"/>
        <v>0</v>
      </c>
      <c r="BE349" s="229">
        <f t="shared" si="330"/>
        <v>0</v>
      </c>
      <c r="BF349" s="229">
        <f t="shared" si="330"/>
        <v>0</v>
      </c>
      <c r="BG349" s="229">
        <f t="shared" si="330"/>
        <v>0</v>
      </c>
      <c r="BH349" s="229">
        <f t="shared" si="330"/>
        <v>0</v>
      </c>
      <c r="BI349" s="229">
        <f t="shared" si="330"/>
        <v>0</v>
      </c>
      <c r="BJ349" s="229">
        <f t="shared" si="330"/>
        <v>0</v>
      </c>
      <c r="BK349" s="229">
        <f t="shared" si="330"/>
        <v>0</v>
      </c>
      <c r="BL349" s="229">
        <f t="shared" si="330"/>
        <v>0</v>
      </c>
      <c r="BM349" s="229">
        <f t="shared" si="330"/>
        <v>0</v>
      </c>
      <c r="BN349" s="229">
        <f t="shared" si="330"/>
        <v>0</v>
      </c>
      <c r="BO349" s="229">
        <f t="shared" si="331"/>
        <v>0</v>
      </c>
      <c r="BP349" s="229">
        <f t="shared" si="331"/>
        <v>0</v>
      </c>
      <c r="BQ349" s="229">
        <f t="shared" si="331"/>
        <v>0</v>
      </c>
      <c r="BR349" s="229">
        <f t="shared" si="331"/>
        <v>0</v>
      </c>
      <c r="BS349" s="229">
        <f t="shared" si="331"/>
        <v>0</v>
      </c>
      <c r="BT349" s="229">
        <f t="shared" si="331"/>
        <v>0</v>
      </c>
      <c r="BU349" s="229">
        <f t="shared" si="331"/>
        <v>0</v>
      </c>
      <c r="BV349" s="229">
        <f t="shared" si="331"/>
        <v>0</v>
      </c>
      <c r="BW349" s="229">
        <f t="shared" si="331"/>
        <v>0</v>
      </c>
      <c r="BX349" s="229">
        <f t="shared" si="331"/>
        <v>0</v>
      </c>
      <c r="BY349" s="229">
        <f t="shared" si="331"/>
        <v>0</v>
      </c>
      <c r="BZ349" s="229">
        <f t="shared" si="331"/>
        <v>0</v>
      </c>
    </row>
    <row r="350" spans="1:78" x14ac:dyDescent="0.2">
      <c r="A350" s="7" t="str">
        <f t="shared" si="326"/>
        <v>Roll-in 6</v>
      </c>
      <c r="B350" s="7">
        <f t="shared" si="326"/>
        <v>1</v>
      </c>
      <c r="C350" s="7">
        <f t="shared" si="320"/>
        <v>35</v>
      </c>
      <c r="D350" s="165">
        <f t="shared" si="332"/>
        <v>44530</v>
      </c>
      <c r="E350" s="313">
        <f>HLOOKUP(D350,INPUTS!$D$52:$BW$59,IF(B350=1,4,8),FALSE)</f>
        <v>1381.2814599999999</v>
      </c>
      <c r="F350" s="77"/>
      <c r="G350" s="229">
        <f t="shared" si="330"/>
        <v>0</v>
      </c>
      <c r="H350" s="229">
        <f t="shared" si="330"/>
        <v>0</v>
      </c>
      <c r="I350" s="229">
        <f t="shared" si="330"/>
        <v>0</v>
      </c>
      <c r="J350" s="229">
        <f t="shared" si="330"/>
        <v>0</v>
      </c>
      <c r="K350" s="229">
        <f t="shared" si="330"/>
        <v>0</v>
      </c>
      <c r="L350" s="229">
        <f t="shared" si="330"/>
        <v>0</v>
      </c>
      <c r="M350" s="229">
        <f t="shared" si="330"/>
        <v>0</v>
      </c>
      <c r="N350" s="229">
        <f t="shared" si="330"/>
        <v>0</v>
      </c>
      <c r="O350" s="229">
        <f t="shared" si="330"/>
        <v>0</v>
      </c>
      <c r="P350" s="229">
        <f t="shared" si="330"/>
        <v>0</v>
      </c>
      <c r="Q350" s="229">
        <f t="shared" si="330"/>
        <v>0</v>
      </c>
      <c r="R350" s="229">
        <f t="shared" si="330"/>
        <v>0</v>
      </c>
      <c r="S350" s="229">
        <f t="shared" si="330"/>
        <v>0</v>
      </c>
      <c r="T350" s="229">
        <f t="shared" si="330"/>
        <v>0</v>
      </c>
      <c r="U350" s="229">
        <f t="shared" si="330"/>
        <v>0</v>
      </c>
      <c r="V350" s="229">
        <f t="shared" si="330"/>
        <v>0</v>
      </c>
      <c r="W350" s="229">
        <f t="shared" si="330"/>
        <v>0</v>
      </c>
      <c r="X350" s="229">
        <f t="shared" si="330"/>
        <v>0</v>
      </c>
      <c r="Y350" s="229">
        <f t="shared" si="330"/>
        <v>0</v>
      </c>
      <c r="Z350" s="229">
        <f t="shared" si="330"/>
        <v>0</v>
      </c>
      <c r="AA350" s="229">
        <f t="shared" si="330"/>
        <v>0</v>
      </c>
      <c r="AB350" s="229">
        <f t="shared" si="330"/>
        <v>0</v>
      </c>
      <c r="AC350" s="229">
        <f t="shared" si="330"/>
        <v>0</v>
      </c>
      <c r="AD350" s="229">
        <f t="shared" si="330"/>
        <v>0</v>
      </c>
      <c r="AE350" s="229">
        <f t="shared" si="330"/>
        <v>0</v>
      </c>
      <c r="AF350" s="229">
        <f t="shared" si="330"/>
        <v>0</v>
      </c>
      <c r="AG350" s="229">
        <f t="shared" si="330"/>
        <v>0</v>
      </c>
      <c r="AH350" s="229">
        <f t="shared" si="330"/>
        <v>0</v>
      </c>
      <c r="AI350" s="229">
        <f t="shared" si="330"/>
        <v>0</v>
      </c>
      <c r="AJ350" s="229">
        <f t="shared" si="330"/>
        <v>0</v>
      </c>
      <c r="AK350" s="229">
        <f t="shared" si="330"/>
        <v>0</v>
      </c>
      <c r="AL350" s="229">
        <f t="shared" si="330"/>
        <v>0</v>
      </c>
      <c r="AM350" s="229">
        <f t="shared" si="330"/>
        <v>0</v>
      </c>
      <c r="AN350" s="229">
        <f t="shared" si="330"/>
        <v>0</v>
      </c>
      <c r="AO350" s="229">
        <f t="shared" si="330"/>
        <v>1381.2814599999999</v>
      </c>
      <c r="AP350" s="229">
        <f t="shared" si="330"/>
        <v>0</v>
      </c>
      <c r="AQ350" s="229">
        <f t="shared" si="330"/>
        <v>0</v>
      </c>
      <c r="AR350" s="229">
        <f t="shared" si="330"/>
        <v>0</v>
      </c>
      <c r="AS350" s="229">
        <f t="shared" si="330"/>
        <v>0</v>
      </c>
      <c r="AT350" s="229">
        <f t="shared" si="330"/>
        <v>0</v>
      </c>
      <c r="AU350" s="229">
        <f t="shared" si="330"/>
        <v>0</v>
      </c>
      <c r="AV350" s="229">
        <f t="shared" si="330"/>
        <v>0</v>
      </c>
      <c r="AW350" s="229">
        <f t="shared" si="330"/>
        <v>0</v>
      </c>
      <c r="AX350" s="229">
        <f t="shared" si="330"/>
        <v>0</v>
      </c>
      <c r="AY350" s="229">
        <f t="shared" si="330"/>
        <v>0</v>
      </c>
      <c r="AZ350" s="229">
        <f t="shared" si="330"/>
        <v>0</v>
      </c>
      <c r="BA350" s="229">
        <f t="shared" si="330"/>
        <v>0</v>
      </c>
      <c r="BB350" s="229">
        <f t="shared" si="330"/>
        <v>0</v>
      </c>
      <c r="BC350" s="229">
        <f t="shared" si="330"/>
        <v>0</v>
      </c>
      <c r="BD350" s="229">
        <f t="shared" si="330"/>
        <v>0</v>
      </c>
      <c r="BE350" s="229">
        <f t="shared" si="330"/>
        <v>0</v>
      </c>
      <c r="BF350" s="229">
        <f t="shared" si="330"/>
        <v>0</v>
      </c>
      <c r="BG350" s="229">
        <f t="shared" si="330"/>
        <v>0</v>
      </c>
      <c r="BH350" s="229">
        <f t="shared" si="330"/>
        <v>0</v>
      </c>
      <c r="BI350" s="229">
        <f t="shared" si="330"/>
        <v>0</v>
      </c>
      <c r="BJ350" s="229">
        <f t="shared" si="330"/>
        <v>0</v>
      </c>
      <c r="BK350" s="229">
        <f t="shared" si="330"/>
        <v>0</v>
      </c>
      <c r="BL350" s="229">
        <f t="shared" si="330"/>
        <v>0</v>
      </c>
      <c r="BM350" s="229">
        <f t="shared" si="330"/>
        <v>0</v>
      </c>
      <c r="BN350" s="229">
        <f t="shared" si="330"/>
        <v>0</v>
      </c>
      <c r="BO350" s="229">
        <f t="shared" si="331"/>
        <v>0</v>
      </c>
      <c r="BP350" s="229">
        <f t="shared" si="331"/>
        <v>0</v>
      </c>
      <c r="BQ350" s="229">
        <f t="shared" si="331"/>
        <v>0</v>
      </c>
      <c r="BR350" s="229">
        <f t="shared" si="331"/>
        <v>0</v>
      </c>
      <c r="BS350" s="229">
        <f t="shared" si="331"/>
        <v>0</v>
      </c>
      <c r="BT350" s="229">
        <f t="shared" si="331"/>
        <v>0</v>
      </c>
      <c r="BU350" s="229">
        <f t="shared" si="331"/>
        <v>0</v>
      </c>
      <c r="BV350" s="229">
        <f t="shared" si="331"/>
        <v>0</v>
      </c>
      <c r="BW350" s="229">
        <f t="shared" si="331"/>
        <v>0</v>
      </c>
      <c r="BX350" s="229">
        <f t="shared" si="331"/>
        <v>0</v>
      </c>
      <c r="BY350" s="229">
        <f t="shared" si="331"/>
        <v>0</v>
      </c>
      <c r="BZ350" s="229">
        <f t="shared" si="331"/>
        <v>0</v>
      </c>
    </row>
    <row r="351" spans="1:78" x14ac:dyDescent="0.2">
      <c r="A351" s="7" t="str">
        <f t="shared" si="326"/>
        <v>Roll-in 6</v>
      </c>
      <c r="B351" s="7">
        <f t="shared" si="326"/>
        <v>0</v>
      </c>
      <c r="C351" s="7">
        <f t="shared" si="320"/>
        <v>36</v>
      </c>
      <c r="D351" s="165">
        <f t="shared" si="332"/>
        <v>44561</v>
      </c>
      <c r="E351" s="313">
        <f>HLOOKUP(D351,INPUTS!$D$52:$BW$59,IF(B351=1,4,8),FALSE)</f>
        <v>2800</v>
      </c>
      <c r="F351" s="77"/>
      <c r="G351" s="229">
        <f t="shared" si="330"/>
        <v>0</v>
      </c>
      <c r="H351" s="229">
        <f t="shared" si="330"/>
        <v>0</v>
      </c>
      <c r="I351" s="229">
        <f t="shared" si="330"/>
        <v>0</v>
      </c>
      <c r="J351" s="229">
        <f t="shared" si="330"/>
        <v>0</v>
      </c>
      <c r="K351" s="229">
        <f t="shared" si="330"/>
        <v>0</v>
      </c>
      <c r="L351" s="229">
        <f t="shared" si="330"/>
        <v>0</v>
      </c>
      <c r="M351" s="229">
        <f t="shared" si="330"/>
        <v>0</v>
      </c>
      <c r="N351" s="229">
        <f t="shared" si="330"/>
        <v>0</v>
      </c>
      <c r="O351" s="229">
        <f t="shared" si="330"/>
        <v>0</v>
      </c>
      <c r="P351" s="229">
        <f t="shared" si="330"/>
        <v>0</v>
      </c>
      <c r="Q351" s="229">
        <f t="shared" si="330"/>
        <v>0</v>
      </c>
      <c r="R351" s="229">
        <f t="shared" si="330"/>
        <v>0</v>
      </c>
      <c r="S351" s="229">
        <f t="shared" si="330"/>
        <v>0</v>
      </c>
      <c r="T351" s="229">
        <f t="shared" si="330"/>
        <v>0</v>
      </c>
      <c r="U351" s="229">
        <f t="shared" si="330"/>
        <v>0</v>
      </c>
      <c r="V351" s="229">
        <f t="shared" si="330"/>
        <v>0</v>
      </c>
      <c r="W351" s="229">
        <f t="shared" si="330"/>
        <v>0</v>
      </c>
      <c r="X351" s="229">
        <f t="shared" si="330"/>
        <v>0</v>
      </c>
      <c r="Y351" s="229">
        <f t="shared" si="330"/>
        <v>0</v>
      </c>
      <c r="Z351" s="229">
        <f t="shared" si="330"/>
        <v>0</v>
      </c>
      <c r="AA351" s="229">
        <f t="shared" si="330"/>
        <v>0</v>
      </c>
      <c r="AB351" s="229">
        <f t="shared" si="330"/>
        <v>0</v>
      </c>
      <c r="AC351" s="229">
        <f t="shared" si="330"/>
        <v>0</v>
      </c>
      <c r="AD351" s="229">
        <f t="shared" si="330"/>
        <v>0</v>
      </c>
      <c r="AE351" s="229">
        <f t="shared" si="330"/>
        <v>0</v>
      </c>
      <c r="AF351" s="229">
        <f t="shared" si="330"/>
        <v>0</v>
      </c>
      <c r="AG351" s="229">
        <f t="shared" si="330"/>
        <v>0</v>
      </c>
      <c r="AH351" s="229">
        <f t="shared" si="330"/>
        <v>0</v>
      </c>
      <c r="AI351" s="229">
        <f t="shared" si="330"/>
        <v>0</v>
      </c>
      <c r="AJ351" s="229">
        <f t="shared" si="330"/>
        <v>0</v>
      </c>
      <c r="AK351" s="229">
        <f t="shared" si="330"/>
        <v>0</v>
      </c>
      <c r="AL351" s="229">
        <f t="shared" si="330"/>
        <v>0</v>
      </c>
      <c r="AM351" s="229">
        <f t="shared" si="330"/>
        <v>0</v>
      </c>
      <c r="AN351" s="229">
        <f t="shared" si="330"/>
        <v>0</v>
      </c>
      <c r="AO351" s="229">
        <f t="shared" si="330"/>
        <v>0</v>
      </c>
      <c r="AP351" s="229">
        <f t="shared" si="330"/>
        <v>2800</v>
      </c>
      <c r="AQ351" s="229">
        <f t="shared" si="330"/>
        <v>0</v>
      </c>
      <c r="AR351" s="229">
        <f t="shared" si="330"/>
        <v>0</v>
      </c>
      <c r="AS351" s="229">
        <f t="shared" si="330"/>
        <v>0</v>
      </c>
      <c r="AT351" s="229">
        <f t="shared" si="330"/>
        <v>0</v>
      </c>
      <c r="AU351" s="229">
        <f t="shared" si="330"/>
        <v>0</v>
      </c>
      <c r="AV351" s="229">
        <f t="shared" si="330"/>
        <v>0</v>
      </c>
      <c r="AW351" s="229">
        <f t="shared" si="330"/>
        <v>0</v>
      </c>
      <c r="AX351" s="229">
        <f t="shared" si="330"/>
        <v>0</v>
      </c>
      <c r="AY351" s="229">
        <f t="shared" si="330"/>
        <v>0</v>
      </c>
      <c r="AZ351" s="229">
        <f t="shared" si="330"/>
        <v>0</v>
      </c>
      <c r="BA351" s="229">
        <f t="shared" si="330"/>
        <v>0</v>
      </c>
      <c r="BB351" s="229">
        <f t="shared" si="330"/>
        <v>0</v>
      </c>
      <c r="BC351" s="229">
        <f t="shared" si="330"/>
        <v>0</v>
      </c>
      <c r="BD351" s="229">
        <f t="shared" si="330"/>
        <v>0</v>
      </c>
      <c r="BE351" s="229">
        <f t="shared" si="330"/>
        <v>0</v>
      </c>
      <c r="BF351" s="229">
        <f t="shared" si="330"/>
        <v>0</v>
      </c>
      <c r="BG351" s="229">
        <f t="shared" si="330"/>
        <v>0</v>
      </c>
      <c r="BH351" s="229">
        <f t="shared" si="330"/>
        <v>0</v>
      </c>
      <c r="BI351" s="229">
        <f t="shared" si="330"/>
        <v>0</v>
      </c>
      <c r="BJ351" s="229">
        <f t="shared" si="330"/>
        <v>0</v>
      </c>
      <c r="BK351" s="229">
        <f t="shared" si="330"/>
        <v>0</v>
      </c>
      <c r="BL351" s="229">
        <f t="shared" si="330"/>
        <v>0</v>
      </c>
      <c r="BM351" s="229">
        <f t="shared" si="330"/>
        <v>0</v>
      </c>
      <c r="BN351" s="229">
        <f t="shared" si="330"/>
        <v>0</v>
      </c>
      <c r="BO351" s="229">
        <f t="shared" si="331"/>
        <v>0</v>
      </c>
      <c r="BP351" s="229">
        <f t="shared" si="331"/>
        <v>0</v>
      </c>
      <c r="BQ351" s="229">
        <f t="shared" si="331"/>
        <v>0</v>
      </c>
      <c r="BR351" s="229">
        <f t="shared" si="331"/>
        <v>0</v>
      </c>
      <c r="BS351" s="229">
        <f t="shared" si="331"/>
        <v>0</v>
      </c>
      <c r="BT351" s="229">
        <f t="shared" si="331"/>
        <v>0</v>
      </c>
      <c r="BU351" s="229">
        <f t="shared" si="331"/>
        <v>0</v>
      </c>
      <c r="BV351" s="229">
        <f t="shared" si="331"/>
        <v>0</v>
      </c>
      <c r="BW351" s="229">
        <f t="shared" si="331"/>
        <v>0</v>
      </c>
      <c r="BX351" s="229">
        <f t="shared" si="331"/>
        <v>0</v>
      </c>
      <c r="BY351" s="229">
        <f t="shared" si="331"/>
        <v>0</v>
      </c>
      <c r="BZ351" s="229">
        <f t="shared" si="331"/>
        <v>0</v>
      </c>
    </row>
    <row r="352" spans="1:78" x14ac:dyDescent="0.2">
      <c r="A352" s="7" t="str">
        <f t="shared" si="326"/>
        <v>Roll-in 6</v>
      </c>
      <c r="B352" s="7">
        <f t="shared" si="326"/>
        <v>0</v>
      </c>
      <c r="C352" s="7">
        <f t="shared" si="320"/>
        <v>37</v>
      </c>
      <c r="D352" s="165">
        <f t="shared" si="332"/>
        <v>44592</v>
      </c>
      <c r="E352" s="313">
        <f>HLOOKUP(D352,INPUTS!$D$52:$BW$59,IF(B352=1,4,8),FALSE)</f>
        <v>2800</v>
      </c>
      <c r="F352" s="77"/>
      <c r="G352" s="229">
        <f t="shared" ref="G352:BO355" si="333">IF(G$9=$D352,$E352,0)</f>
        <v>0</v>
      </c>
      <c r="H352" s="229">
        <f t="shared" si="333"/>
        <v>0</v>
      </c>
      <c r="I352" s="229">
        <f t="shared" si="333"/>
        <v>0</v>
      </c>
      <c r="J352" s="229">
        <f t="shared" si="333"/>
        <v>0</v>
      </c>
      <c r="K352" s="229">
        <f t="shared" si="333"/>
        <v>0</v>
      </c>
      <c r="L352" s="229">
        <f t="shared" si="333"/>
        <v>0</v>
      </c>
      <c r="M352" s="229">
        <f t="shared" si="333"/>
        <v>0</v>
      </c>
      <c r="N352" s="229">
        <f t="shared" si="333"/>
        <v>0</v>
      </c>
      <c r="O352" s="229">
        <f t="shared" si="333"/>
        <v>0</v>
      </c>
      <c r="P352" s="229">
        <f t="shared" si="333"/>
        <v>0</v>
      </c>
      <c r="Q352" s="229">
        <f t="shared" si="333"/>
        <v>0</v>
      </c>
      <c r="R352" s="229">
        <f t="shared" si="333"/>
        <v>0</v>
      </c>
      <c r="S352" s="229">
        <f t="shared" si="333"/>
        <v>0</v>
      </c>
      <c r="T352" s="229">
        <f t="shared" si="333"/>
        <v>0</v>
      </c>
      <c r="U352" s="229">
        <f t="shared" si="333"/>
        <v>0</v>
      </c>
      <c r="V352" s="229">
        <f t="shared" si="333"/>
        <v>0</v>
      </c>
      <c r="W352" s="229">
        <f t="shared" si="333"/>
        <v>0</v>
      </c>
      <c r="X352" s="229">
        <f t="shared" si="333"/>
        <v>0</v>
      </c>
      <c r="Y352" s="229">
        <f t="shared" si="333"/>
        <v>0</v>
      </c>
      <c r="Z352" s="229">
        <f t="shared" si="333"/>
        <v>0</v>
      </c>
      <c r="AA352" s="229">
        <f t="shared" si="333"/>
        <v>0</v>
      </c>
      <c r="AB352" s="229">
        <f t="shared" si="333"/>
        <v>0</v>
      </c>
      <c r="AC352" s="229">
        <f t="shared" si="333"/>
        <v>0</v>
      </c>
      <c r="AD352" s="229">
        <f t="shared" si="333"/>
        <v>0</v>
      </c>
      <c r="AE352" s="229">
        <f t="shared" si="333"/>
        <v>0</v>
      </c>
      <c r="AF352" s="229">
        <f t="shared" si="333"/>
        <v>0</v>
      </c>
      <c r="AG352" s="229">
        <f t="shared" si="333"/>
        <v>0</v>
      </c>
      <c r="AH352" s="229">
        <f t="shared" si="333"/>
        <v>0</v>
      </c>
      <c r="AI352" s="229">
        <f t="shared" si="333"/>
        <v>0</v>
      </c>
      <c r="AJ352" s="229">
        <f t="shared" si="333"/>
        <v>0</v>
      </c>
      <c r="AK352" s="229">
        <f t="shared" si="333"/>
        <v>0</v>
      </c>
      <c r="AL352" s="229">
        <f t="shared" si="333"/>
        <v>0</v>
      </c>
      <c r="AM352" s="229">
        <f t="shared" si="333"/>
        <v>0</v>
      </c>
      <c r="AN352" s="229">
        <f t="shared" si="333"/>
        <v>0</v>
      </c>
      <c r="AO352" s="229">
        <f t="shared" si="333"/>
        <v>0</v>
      </c>
      <c r="AP352" s="229">
        <f t="shared" si="333"/>
        <v>0</v>
      </c>
      <c r="AQ352" s="229">
        <f t="shared" si="333"/>
        <v>2800</v>
      </c>
      <c r="AR352" s="229">
        <f t="shared" si="333"/>
        <v>0</v>
      </c>
      <c r="AS352" s="229">
        <f t="shared" si="333"/>
        <v>0</v>
      </c>
      <c r="AT352" s="229">
        <f t="shared" si="333"/>
        <v>0</v>
      </c>
      <c r="AU352" s="229">
        <f t="shared" si="333"/>
        <v>0</v>
      </c>
      <c r="AV352" s="229">
        <f t="shared" si="333"/>
        <v>0</v>
      </c>
      <c r="AW352" s="229">
        <f t="shared" si="333"/>
        <v>0</v>
      </c>
      <c r="AX352" s="229">
        <f t="shared" si="333"/>
        <v>0</v>
      </c>
      <c r="AY352" s="229">
        <f t="shared" si="333"/>
        <v>0</v>
      </c>
      <c r="AZ352" s="229">
        <f t="shared" si="333"/>
        <v>0</v>
      </c>
      <c r="BA352" s="229">
        <f t="shared" si="333"/>
        <v>0</v>
      </c>
      <c r="BB352" s="229">
        <f t="shared" si="333"/>
        <v>0</v>
      </c>
      <c r="BC352" s="229">
        <f t="shared" si="333"/>
        <v>0</v>
      </c>
      <c r="BD352" s="229">
        <f t="shared" si="333"/>
        <v>0</v>
      </c>
      <c r="BE352" s="229">
        <f t="shared" si="333"/>
        <v>0</v>
      </c>
      <c r="BF352" s="229">
        <f t="shared" si="333"/>
        <v>0</v>
      </c>
      <c r="BG352" s="229">
        <f t="shared" si="333"/>
        <v>0</v>
      </c>
      <c r="BH352" s="229">
        <f t="shared" si="333"/>
        <v>0</v>
      </c>
      <c r="BI352" s="229">
        <f t="shared" si="333"/>
        <v>0</v>
      </c>
      <c r="BJ352" s="229">
        <f t="shared" si="333"/>
        <v>0</v>
      </c>
      <c r="BK352" s="229">
        <f t="shared" si="333"/>
        <v>0</v>
      </c>
      <c r="BL352" s="229">
        <f t="shared" si="333"/>
        <v>0</v>
      </c>
      <c r="BM352" s="229">
        <f t="shared" si="333"/>
        <v>0</v>
      </c>
      <c r="BN352" s="229">
        <f t="shared" si="333"/>
        <v>0</v>
      </c>
      <c r="BO352" s="229">
        <f t="shared" si="333"/>
        <v>0</v>
      </c>
      <c r="BP352" s="229">
        <f t="shared" si="331"/>
        <v>0</v>
      </c>
      <c r="BQ352" s="229">
        <f t="shared" si="331"/>
        <v>0</v>
      </c>
      <c r="BR352" s="229">
        <f t="shared" si="331"/>
        <v>0</v>
      </c>
      <c r="BS352" s="229">
        <f t="shared" si="331"/>
        <v>0</v>
      </c>
      <c r="BT352" s="229">
        <f t="shared" si="331"/>
        <v>0</v>
      </c>
      <c r="BU352" s="229">
        <f t="shared" si="331"/>
        <v>0</v>
      </c>
      <c r="BV352" s="229">
        <f t="shared" si="331"/>
        <v>0</v>
      </c>
      <c r="BW352" s="229">
        <f t="shared" si="331"/>
        <v>0</v>
      </c>
      <c r="BX352" s="229">
        <f t="shared" si="331"/>
        <v>0</v>
      </c>
      <c r="BY352" s="229">
        <f t="shared" si="331"/>
        <v>0</v>
      </c>
      <c r="BZ352" s="229">
        <f t="shared" si="331"/>
        <v>0</v>
      </c>
    </row>
    <row r="353" spans="1:78" x14ac:dyDescent="0.2">
      <c r="A353" s="7" t="str">
        <f t="shared" si="326"/>
        <v>Roll-in 6</v>
      </c>
      <c r="B353" s="7">
        <f t="shared" si="326"/>
        <v>0</v>
      </c>
      <c r="C353" s="7">
        <f t="shared" si="320"/>
        <v>38</v>
      </c>
      <c r="D353" s="165">
        <f t="shared" si="332"/>
        <v>44620</v>
      </c>
      <c r="E353" s="313">
        <f>HLOOKUP(D353,INPUTS!$D$52:$BW$59,IF(B353=1,4,8),FALSE)</f>
        <v>2400</v>
      </c>
      <c r="F353" s="77"/>
      <c r="G353" s="229">
        <f t="shared" si="333"/>
        <v>0</v>
      </c>
      <c r="H353" s="229">
        <f t="shared" si="333"/>
        <v>0</v>
      </c>
      <c r="I353" s="229">
        <f t="shared" si="333"/>
        <v>0</v>
      </c>
      <c r="J353" s="229">
        <f t="shared" si="333"/>
        <v>0</v>
      </c>
      <c r="K353" s="229">
        <f t="shared" si="333"/>
        <v>0</v>
      </c>
      <c r="L353" s="229">
        <f t="shared" si="333"/>
        <v>0</v>
      </c>
      <c r="M353" s="229">
        <f t="shared" si="333"/>
        <v>0</v>
      </c>
      <c r="N353" s="229">
        <f t="shared" si="333"/>
        <v>0</v>
      </c>
      <c r="O353" s="229">
        <f t="shared" si="333"/>
        <v>0</v>
      </c>
      <c r="P353" s="229">
        <f t="shared" si="333"/>
        <v>0</v>
      </c>
      <c r="Q353" s="229">
        <f t="shared" si="333"/>
        <v>0</v>
      </c>
      <c r="R353" s="229">
        <f t="shared" si="333"/>
        <v>0</v>
      </c>
      <c r="S353" s="229">
        <f t="shared" si="333"/>
        <v>0</v>
      </c>
      <c r="T353" s="229">
        <f t="shared" si="333"/>
        <v>0</v>
      </c>
      <c r="U353" s="229">
        <f t="shared" si="333"/>
        <v>0</v>
      </c>
      <c r="V353" s="229">
        <f t="shared" si="333"/>
        <v>0</v>
      </c>
      <c r="W353" s="229">
        <f t="shared" si="333"/>
        <v>0</v>
      </c>
      <c r="X353" s="229">
        <f t="shared" si="333"/>
        <v>0</v>
      </c>
      <c r="Y353" s="229">
        <f t="shared" si="333"/>
        <v>0</v>
      </c>
      <c r="Z353" s="229">
        <f t="shared" si="333"/>
        <v>0</v>
      </c>
      <c r="AA353" s="229">
        <f t="shared" si="333"/>
        <v>0</v>
      </c>
      <c r="AB353" s="229">
        <f t="shared" si="333"/>
        <v>0</v>
      </c>
      <c r="AC353" s="229">
        <f t="shared" si="333"/>
        <v>0</v>
      </c>
      <c r="AD353" s="229">
        <f t="shared" si="333"/>
        <v>0</v>
      </c>
      <c r="AE353" s="229">
        <f t="shared" si="333"/>
        <v>0</v>
      </c>
      <c r="AF353" s="229">
        <f t="shared" si="333"/>
        <v>0</v>
      </c>
      <c r="AG353" s="229">
        <f t="shared" si="333"/>
        <v>0</v>
      </c>
      <c r="AH353" s="229">
        <f t="shared" si="333"/>
        <v>0</v>
      </c>
      <c r="AI353" s="229">
        <f t="shared" si="333"/>
        <v>0</v>
      </c>
      <c r="AJ353" s="229">
        <f t="shared" si="333"/>
        <v>0</v>
      </c>
      <c r="AK353" s="229">
        <f t="shared" si="333"/>
        <v>0</v>
      </c>
      <c r="AL353" s="229">
        <f t="shared" si="333"/>
        <v>0</v>
      </c>
      <c r="AM353" s="229">
        <f t="shared" si="333"/>
        <v>0</v>
      </c>
      <c r="AN353" s="229">
        <f t="shared" si="333"/>
        <v>0</v>
      </c>
      <c r="AO353" s="229">
        <f t="shared" si="333"/>
        <v>0</v>
      </c>
      <c r="AP353" s="229">
        <f t="shared" si="333"/>
        <v>0</v>
      </c>
      <c r="AQ353" s="229">
        <f t="shared" si="333"/>
        <v>0</v>
      </c>
      <c r="AR353" s="229">
        <f t="shared" si="333"/>
        <v>2400</v>
      </c>
      <c r="AS353" s="229">
        <f t="shared" si="333"/>
        <v>0</v>
      </c>
      <c r="AT353" s="229">
        <f t="shared" si="333"/>
        <v>0</v>
      </c>
      <c r="AU353" s="229">
        <f t="shared" si="333"/>
        <v>0</v>
      </c>
      <c r="AV353" s="229">
        <f t="shared" si="333"/>
        <v>0</v>
      </c>
      <c r="AW353" s="229">
        <f t="shared" si="333"/>
        <v>0</v>
      </c>
      <c r="AX353" s="229">
        <f t="shared" si="333"/>
        <v>0</v>
      </c>
      <c r="AY353" s="229">
        <f t="shared" si="333"/>
        <v>0</v>
      </c>
      <c r="AZ353" s="229">
        <f t="shared" si="333"/>
        <v>0</v>
      </c>
      <c r="BA353" s="229">
        <f t="shared" si="333"/>
        <v>0</v>
      </c>
      <c r="BB353" s="229">
        <f t="shared" si="333"/>
        <v>0</v>
      </c>
      <c r="BC353" s="229">
        <f t="shared" si="333"/>
        <v>0</v>
      </c>
      <c r="BD353" s="229">
        <f t="shared" si="333"/>
        <v>0</v>
      </c>
      <c r="BE353" s="229">
        <f t="shared" si="333"/>
        <v>0</v>
      </c>
      <c r="BF353" s="229">
        <f t="shared" si="333"/>
        <v>0</v>
      </c>
      <c r="BG353" s="229">
        <f t="shared" si="333"/>
        <v>0</v>
      </c>
      <c r="BH353" s="229">
        <f t="shared" si="333"/>
        <v>0</v>
      </c>
      <c r="BI353" s="229">
        <f t="shared" si="333"/>
        <v>0</v>
      </c>
      <c r="BJ353" s="229">
        <f t="shared" si="333"/>
        <v>0</v>
      </c>
      <c r="BK353" s="229">
        <f t="shared" si="333"/>
        <v>0</v>
      </c>
      <c r="BL353" s="229">
        <f t="shared" si="333"/>
        <v>0</v>
      </c>
      <c r="BM353" s="229">
        <f t="shared" si="333"/>
        <v>0</v>
      </c>
      <c r="BN353" s="229">
        <f t="shared" si="333"/>
        <v>0</v>
      </c>
      <c r="BO353" s="229">
        <f t="shared" si="331"/>
        <v>0</v>
      </c>
      <c r="BP353" s="229">
        <f t="shared" si="331"/>
        <v>0</v>
      </c>
      <c r="BQ353" s="229">
        <f t="shared" si="331"/>
        <v>0</v>
      </c>
      <c r="BR353" s="229">
        <f t="shared" si="331"/>
        <v>0</v>
      </c>
      <c r="BS353" s="229">
        <f t="shared" si="331"/>
        <v>0</v>
      </c>
      <c r="BT353" s="229">
        <f t="shared" si="331"/>
        <v>0</v>
      </c>
      <c r="BU353" s="229">
        <f t="shared" si="331"/>
        <v>0</v>
      </c>
      <c r="BV353" s="229">
        <f t="shared" si="331"/>
        <v>0</v>
      </c>
      <c r="BW353" s="229">
        <f t="shared" si="331"/>
        <v>0</v>
      </c>
      <c r="BX353" s="229">
        <f t="shared" si="331"/>
        <v>0</v>
      </c>
      <c r="BY353" s="229">
        <f t="shared" si="331"/>
        <v>0</v>
      </c>
      <c r="BZ353" s="229">
        <f t="shared" si="331"/>
        <v>0</v>
      </c>
    </row>
    <row r="354" spans="1:78" x14ac:dyDescent="0.2">
      <c r="A354" s="7" t="str">
        <f t="shared" si="326"/>
        <v>Roll-in 7</v>
      </c>
      <c r="B354" s="7">
        <f t="shared" si="326"/>
        <v>0</v>
      </c>
      <c r="C354" s="7">
        <f t="shared" si="320"/>
        <v>39</v>
      </c>
      <c r="D354" s="165">
        <f t="shared" si="332"/>
        <v>44651</v>
      </c>
      <c r="E354" s="313">
        <f>HLOOKUP(D354,INPUTS!$D$52:$BW$59,IF(B354=1,4,8),FALSE)</f>
        <v>0</v>
      </c>
      <c r="F354" s="77"/>
      <c r="G354" s="229">
        <f t="shared" si="333"/>
        <v>0</v>
      </c>
      <c r="H354" s="229">
        <f t="shared" si="333"/>
        <v>0</v>
      </c>
      <c r="I354" s="229">
        <f t="shared" si="333"/>
        <v>0</v>
      </c>
      <c r="J354" s="229">
        <f t="shared" si="333"/>
        <v>0</v>
      </c>
      <c r="K354" s="229">
        <f t="shared" si="333"/>
        <v>0</v>
      </c>
      <c r="L354" s="229">
        <f t="shared" si="333"/>
        <v>0</v>
      </c>
      <c r="M354" s="229">
        <f t="shared" si="333"/>
        <v>0</v>
      </c>
      <c r="N354" s="229">
        <f t="shared" si="333"/>
        <v>0</v>
      </c>
      <c r="O354" s="229">
        <f t="shared" si="333"/>
        <v>0</v>
      </c>
      <c r="P354" s="229">
        <f t="shared" si="333"/>
        <v>0</v>
      </c>
      <c r="Q354" s="229">
        <f t="shared" si="333"/>
        <v>0</v>
      </c>
      <c r="R354" s="229">
        <f t="shared" si="333"/>
        <v>0</v>
      </c>
      <c r="S354" s="229">
        <f t="shared" si="333"/>
        <v>0</v>
      </c>
      <c r="T354" s="229">
        <f t="shared" si="333"/>
        <v>0</v>
      </c>
      <c r="U354" s="229">
        <f t="shared" si="333"/>
        <v>0</v>
      </c>
      <c r="V354" s="229">
        <f t="shared" si="333"/>
        <v>0</v>
      </c>
      <c r="W354" s="229">
        <f t="shared" si="333"/>
        <v>0</v>
      </c>
      <c r="X354" s="229">
        <f t="shared" si="333"/>
        <v>0</v>
      </c>
      <c r="Y354" s="229">
        <f t="shared" si="333"/>
        <v>0</v>
      </c>
      <c r="Z354" s="229">
        <f t="shared" si="333"/>
        <v>0</v>
      </c>
      <c r="AA354" s="229">
        <f t="shared" si="333"/>
        <v>0</v>
      </c>
      <c r="AB354" s="229">
        <f t="shared" si="333"/>
        <v>0</v>
      </c>
      <c r="AC354" s="229">
        <f t="shared" si="333"/>
        <v>0</v>
      </c>
      <c r="AD354" s="229">
        <f t="shared" si="333"/>
        <v>0</v>
      </c>
      <c r="AE354" s="229">
        <f t="shared" si="333"/>
        <v>0</v>
      </c>
      <c r="AF354" s="229">
        <f t="shared" si="333"/>
        <v>0</v>
      </c>
      <c r="AG354" s="229">
        <f t="shared" si="333"/>
        <v>0</v>
      </c>
      <c r="AH354" s="229">
        <f t="shared" si="333"/>
        <v>0</v>
      </c>
      <c r="AI354" s="229">
        <f t="shared" si="333"/>
        <v>0</v>
      </c>
      <c r="AJ354" s="229">
        <f t="shared" si="333"/>
        <v>0</v>
      </c>
      <c r="AK354" s="229">
        <f t="shared" si="333"/>
        <v>0</v>
      </c>
      <c r="AL354" s="229">
        <f t="shared" si="333"/>
        <v>0</v>
      </c>
      <c r="AM354" s="229">
        <f t="shared" si="333"/>
        <v>0</v>
      </c>
      <c r="AN354" s="229">
        <f t="shared" si="333"/>
        <v>0</v>
      </c>
      <c r="AO354" s="229">
        <f t="shared" si="333"/>
        <v>0</v>
      </c>
      <c r="AP354" s="229">
        <f t="shared" si="333"/>
        <v>0</v>
      </c>
      <c r="AQ354" s="229">
        <f t="shared" si="333"/>
        <v>0</v>
      </c>
      <c r="AR354" s="229">
        <f t="shared" si="333"/>
        <v>0</v>
      </c>
      <c r="AS354" s="229">
        <f t="shared" si="333"/>
        <v>0</v>
      </c>
      <c r="AT354" s="229">
        <f t="shared" si="333"/>
        <v>0</v>
      </c>
      <c r="AU354" s="229">
        <f t="shared" si="333"/>
        <v>0</v>
      </c>
      <c r="AV354" s="229">
        <f t="shared" si="333"/>
        <v>0</v>
      </c>
      <c r="AW354" s="229">
        <f t="shared" si="333"/>
        <v>0</v>
      </c>
      <c r="AX354" s="229">
        <f t="shared" si="333"/>
        <v>0</v>
      </c>
      <c r="AY354" s="229">
        <f t="shared" si="333"/>
        <v>0</v>
      </c>
      <c r="AZ354" s="229">
        <f t="shared" si="333"/>
        <v>0</v>
      </c>
      <c r="BA354" s="229">
        <f t="shared" si="333"/>
        <v>0</v>
      </c>
      <c r="BB354" s="229">
        <f t="shared" si="333"/>
        <v>0</v>
      </c>
      <c r="BC354" s="229">
        <f t="shared" si="333"/>
        <v>0</v>
      </c>
      <c r="BD354" s="229">
        <f t="shared" si="333"/>
        <v>0</v>
      </c>
      <c r="BE354" s="229">
        <f t="shared" si="333"/>
        <v>0</v>
      </c>
      <c r="BF354" s="229">
        <f t="shared" si="333"/>
        <v>0</v>
      </c>
      <c r="BG354" s="229">
        <f t="shared" si="333"/>
        <v>0</v>
      </c>
      <c r="BH354" s="229">
        <f t="shared" si="333"/>
        <v>0</v>
      </c>
      <c r="BI354" s="229">
        <f t="shared" si="333"/>
        <v>0</v>
      </c>
      <c r="BJ354" s="229">
        <f t="shared" si="333"/>
        <v>0</v>
      </c>
      <c r="BK354" s="229">
        <f t="shared" si="333"/>
        <v>0</v>
      </c>
      <c r="BL354" s="229">
        <f t="shared" si="333"/>
        <v>0</v>
      </c>
      <c r="BM354" s="229">
        <f t="shared" si="333"/>
        <v>0</v>
      </c>
      <c r="BN354" s="229">
        <f t="shared" si="333"/>
        <v>0</v>
      </c>
      <c r="BO354" s="229">
        <f t="shared" si="331"/>
        <v>0</v>
      </c>
      <c r="BP354" s="229">
        <f t="shared" si="331"/>
        <v>0</v>
      </c>
      <c r="BQ354" s="229">
        <f t="shared" si="331"/>
        <v>0</v>
      </c>
      <c r="BR354" s="229">
        <f t="shared" si="331"/>
        <v>0</v>
      </c>
      <c r="BS354" s="229">
        <f t="shared" si="331"/>
        <v>0</v>
      </c>
      <c r="BT354" s="229">
        <f t="shared" si="331"/>
        <v>0</v>
      </c>
      <c r="BU354" s="229">
        <f t="shared" si="331"/>
        <v>0</v>
      </c>
      <c r="BV354" s="229">
        <f t="shared" si="331"/>
        <v>0</v>
      </c>
      <c r="BW354" s="229">
        <f t="shared" si="331"/>
        <v>0</v>
      </c>
      <c r="BX354" s="229">
        <f t="shared" si="331"/>
        <v>0</v>
      </c>
      <c r="BY354" s="229">
        <f t="shared" si="331"/>
        <v>0</v>
      </c>
      <c r="BZ354" s="229">
        <f t="shared" si="331"/>
        <v>0</v>
      </c>
    </row>
    <row r="355" spans="1:78" x14ac:dyDescent="0.2">
      <c r="A355" s="7" t="str">
        <f t="shared" si="326"/>
        <v>Roll-in 7</v>
      </c>
      <c r="B355" s="7">
        <f t="shared" si="326"/>
        <v>0</v>
      </c>
      <c r="C355" s="7">
        <f t="shared" si="320"/>
        <v>40</v>
      </c>
      <c r="D355" s="165">
        <f t="shared" si="332"/>
        <v>44681</v>
      </c>
      <c r="E355" s="313">
        <f>HLOOKUP(D355,INPUTS!$D$52:$BW$59,IF(B355=1,4,8),FALSE)</f>
        <v>0</v>
      </c>
      <c r="F355" s="77"/>
      <c r="G355" s="229">
        <f t="shared" si="333"/>
        <v>0</v>
      </c>
      <c r="H355" s="229">
        <f t="shared" si="333"/>
        <v>0</v>
      </c>
      <c r="I355" s="229">
        <f t="shared" si="333"/>
        <v>0</v>
      </c>
      <c r="J355" s="229">
        <f t="shared" si="333"/>
        <v>0</v>
      </c>
      <c r="K355" s="229">
        <f t="shared" si="333"/>
        <v>0</v>
      </c>
      <c r="L355" s="229">
        <f t="shared" si="333"/>
        <v>0</v>
      </c>
      <c r="M355" s="229">
        <f t="shared" si="333"/>
        <v>0</v>
      </c>
      <c r="N355" s="229">
        <f t="shared" si="333"/>
        <v>0</v>
      </c>
      <c r="O355" s="229">
        <f t="shared" si="333"/>
        <v>0</v>
      </c>
      <c r="P355" s="229">
        <f t="shared" si="333"/>
        <v>0</v>
      </c>
      <c r="Q355" s="229">
        <f t="shared" si="333"/>
        <v>0</v>
      </c>
      <c r="R355" s="229">
        <f t="shared" si="333"/>
        <v>0</v>
      </c>
      <c r="S355" s="229">
        <f t="shared" si="333"/>
        <v>0</v>
      </c>
      <c r="T355" s="229">
        <f t="shared" si="333"/>
        <v>0</v>
      </c>
      <c r="U355" s="229">
        <f t="shared" si="333"/>
        <v>0</v>
      </c>
      <c r="V355" s="229">
        <f t="shared" si="333"/>
        <v>0</v>
      </c>
      <c r="W355" s="229">
        <f t="shared" si="333"/>
        <v>0</v>
      </c>
      <c r="X355" s="229">
        <f t="shared" si="333"/>
        <v>0</v>
      </c>
      <c r="Y355" s="229">
        <f t="shared" si="333"/>
        <v>0</v>
      </c>
      <c r="Z355" s="229">
        <f t="shared" si="333"/>
        <v>0</v>
      </c>
      <c r="AA355" s="229">
        <f t="shared" si="333"/>
        <v>0</v>
      </c>
      <c r="AB355" s="229">
        <f t="shared" si="333"/>
        <v>0</v>
      </c>
      <c r="AC355" s="229">
        <f t="shared" si="333"/>
        <v>0</v>
      </c>
      <c r="AD355" s="229">
        <f t="shared" si="333"/>
        <v>0</v>
      </c>
      <c r="AE355" s="229">
        <f t="shared" si="333"/>
        <v>0</v>
      </c>
      <c r="AF355" s="229">
        <f t="shared" si="333"/>
        <v>0</v>
      </c>
      <c r="AG355" s="229">
        <f t="shared" si="333"/>
        <v>0</v>
      </c>
      <c r="AH355" s="229">
        <f t="shared" si="333"/>
        <v>0</v>
      </c>
      <c r="AI355" s="229">
        <f t="shared" si="333"/>
        <v>0</v>
      </c>
      <c r="AJ355" s="229">
        <f t="shared" si="333"/>
        <v>0</v>
      </c>
      <c r="AK355" s="229">
        <f t="shared" si="333"/>
        <v>0</v>
      </c>
      <c r="AL355" s="229">
        <f t="shared" si="333"/>
        <v>0</v>
      </c>
      <c r="AM355" s="229">
        <f t="shared" si="333"/>
        <v>0</v>
      </c>
      <c r="AN355" s="229">
        <f t="shared" si="333"/>
        <v>0</v>
      </c>
      <c r="AO355" s="229">
        <f t="shared" si="333"/>
        <v>0</v>
      </c>
      <c r="AP355" s="229">
        <f t="shared" si="333"/>
        <v>0</v>
      </c>
      <c r="AQ355" s="229">
        <f t="shared" si="333"/>
        <v>0</v>
      </c>
      <c r="AR355" s="229">
        <f t="shared" si="333"/>
        <v>0</v>
      </c>
      <c r="AS355" s="229">
        <f t="shared" si="333"/>
        <v>0</v>
      </c>
      <c r="AT355" s="229">
        <f t="shared" si="333"/>
        <v>0</v>
      </c>
      <c r="AU355" s="229">
        <f t="shared" si="333"/>
        <v>0</v>
      </c>
      <c r="AV355" s="229">
        <f t="shared" si="333"/>
        <v>0</v>
      </c>
      <c r="AW355" s="229">
        <f t="shared" si="333"/>
        <v>0</v>
      </c>
      <c r="AX355" s="229">
        <f t="shared" si="333"/>
        <v>0</v>
      </c>
      <c r="AY355" s="229">
        <f t="shared" si="333"/>
        <v>0</v>
      </c>
      <c r="AZ355" s="229">
        <f t="shared" si="333"/>
        <v>0</v>
      </c>
      <c r="BA355" s="229">
        <f t="shared" si="333"/>
        <v>0</v>
      </c>
      <c r="BB355" s="229">
        <f t="shared" si="333"/>
        <v>0</v>
      </c>
      <c r="BC355" s="229">
        <f t="shared" si="333"/>
        <v>0</v>
      </c>
      <c r="BD355" s="229">
        <f t="shared" si="333"/>
        <v>0</v>
      </c>
      <c r="BE355" s="229">
        <f t="shared" si="333"/>
        <v>0</v>
      </c>
      <c r="BF355" s="229">
        <f t="shared" si="333"/>
        <v>0</v>
      </c>
      <c r="BG355" s="229">
        <f t="shared" si="333"/>
        <v>0</v>
      </c>
      <c r="BH355" s="229">
        <f t="shared" si="333"/>
        <v>0</v>
      </c>
      <c r="BI355" s="229">
        <f t="shared" si="333"/>
        <v>0</v>
      </c>
      <c r="BJ355" s="229">
        <f t="shared" si="333"/>
        <v>0</v>
      </c>
      <c r="BK355" s="229">
        <f t="shared" si="333"/>
        <v>0</v>
      </c>
      <c r="BL355" s="229">
        <f t="shared" si="333"/>
        <v>0</v>
      </c>
      <c r="BM355" s="229">
        <f t="shared" si="333"/>
        <v>0</v>
      </c>
      <c r="BN355" s="229">
        <f t="shared" si="333"/>
        <v>0</v>
      </c>
      <c r="BO355" s="229">
        <f t="shared" si="331"/>
        <v>0</v>
      </c>
      <c r="BP355" s="229">
        <f t="shared" si="331"/>
        <v>0</v>
      </c>
      <c r="BQ355" s="229">
        <f t="shared" si="331"/>
        <v>0</v>
      </c>
      <c r="BR355" s="229">
        <f t="shared" si="331"/>
        <v>0</v>
      </c>
      <c r="BS355" s="229">
        <f t="shared" si="331"/>
        <v>0</v>
      </c>
      <c r="BT355" s="229">
        <f t="shared" si="331"/>
        <v>0</v>
      </c>
      <c r="BU355" s="229">
        <f t="shared" si="331"/>
        <v>0</v>
      </c>
      <c r="BV355" s="229">
        <f t="shared" si="331"/>
        <v>0</v>
      </c>
      <c r="BW355" s="229">
        <f t="shared" si="331"/>
        <v>0</v>
      </c>
      <c r="BX355" s="229">
        <f t="shared" si="331"/>
        <v>0</v>
      </c>
      <c r="BY355" s="229">
        <f t="shared" si="331"/>
        <v>0</v>
      </c>
      <c r="BZ355" s="229">
        <f t="shared" si="331"/>
        <v>0</v>
      </c>
    </row>
    <row r="356" spans="1:78" x14ac:dyDescent="0.2">
      <c r="A356" s="7" t="str">
        <f t="shared" ref="A356:B375" si="334">A52</f>
        <v>Roll-in 7</v>
      </c>
      <c r="B356" s="7">
        <f t="shared" si="334"/>
        <v>0</v>
      </c>
      <c r="C356" s="7">
        <f t="shared" si="320"/>
        <v>41</v>
      </c>
      <c r="D356" s="165">
        <f t="shared" si="332"/>
        <v>44712</v>
      </c>
      <c r="E356" s="313">
        <f>HLOOKUP(D356,INPUTS!$D$52:$BW$59,IF(B356=1,4,8),FALSE)</f>
        <v>0</v>
      </c>
      <c r="F356" s="77"/>
      <c r="G356" s="229">
        <f t="shared" ref="G356:BO359" si="335">IF(G$9=$D356,$E356,0)</f>
        <v>0</v>
      </c>
      <c r="H356" s="229">
        <f t="shared" si="335"/>
        <v>0</v>
      </c>
      <c r="I356" s="229">
        <f t="shared" si="335"/>
        <v>0</v>
      </c>
      <c r="J356" s="229">
        <f t="shared" si="335"/>
        <v>0</v>
      </c>
      <c r="K356" s="229">
        <f t="shared" si="335"/>
        <v>0</v>
      </c>
      <c r="L356" s="229">
        <f t="shared" si="335"/>
        <v>0</v>
      </c>
      <c r="M356" s="229">
        <f t="shared" si="335"/>
        <v>0</v>
      </c>
      <c r="N356" s="229">
        <f t="shared" si="335"/>
        <v>0</v>
      </c>
      <c r="O356" s="229">
        <f t="shared" si="335"/>
        <v>0</v>
      </c>
      <c r="P356" s="229">
        <f t="shared" si="335"/>
        <v>0</v>
      </c>
      <c r="Q356" s="229">
        <f t="shared" si="335"/>
        <v>0</v>
      </c>
      <c r="R356" s="229">
        <f t="shared" si="335"/>
        <v>0</v>
      </c>
      <c r="S356" s="229">
        <f t="shared" si="335"/>
        <v>0</v>
      </c>
      <c r="T356" s="229">
        <f t="shared" si="335"/>
        <v>0</v>
      </c>
      <c r="U356" s="229">
        <f t="shared" si="335"/>
        <v>0</v>
      </c>
      <c r="V356" s="229">
        <f t="shared" si="335"/>
        <v>0</v>
      </c>
      <c r="W356" s="229">
        <f t="shared" si="335"/>
        <v>0</v>
      </c>
      <c r="X356" s="229">
        <f t="shared" si="335"/>
        <v>0</v>
      </c>
      <c r="Y356" s="229">
        <f t="shared" si="335"/>
        <v>0</v>
      </c>
      <c r="Z356" s="229">
        <f t="shared" si="335"/>
        <v>0</v>
      </c>
      <c r="AA356" s="229">
        <f t="shared" si="335"/>
        <v>0</v>
      </c>
      <c r="AB356" s="229">
        <f t="shared" si="335"/>
        <v>0</v>
      </c>
      <c r="AC356" s="229">
        <f t="shared" si="335"/>
        <v>0</v>
      </c>
      <c r="AD356" s="229">
        <f t="shared" si="335"/>
        <v>0</v>
      </c>
      <c r="AE356" s="229">
        <f t="shared" si="335"/>
        <v>0</v>
      </c>
      <c r="AF356" s="229">
        <f t="shared" si="335"/>
        <v>0</v>
      </c>
      <c r="AG356" s="229">
        <f t="shared" si="335"/>
        <v>0</v>
      </c>
      <c r="AH356" s="229">
        <f t="shared" si="335"/>
        <v>0</v>
      </c>
      <c r="AI356" s="229">
        <f t="shared" si="335"/>
        <v>0</v>
      </c>
      <c r="AJ356" s="229">
        <f t="shared" si="335"/>
        <v>0</v>
      </c>
      <c r="AK356" s="229">
        <f t="shared" si="335"/>
        <v>0</v>
      </c>
      <c r="AL356" s="229">
        <f t="shared" si="335"/>
        <v>0</v>
      </c>
      <c r="AM356" s="229">
        <f t="shared" si="335"/>
        <v>0</v>
      </c>
      <c r="AN356" s="229">
        <f t="shared" si="335"/>
        <v>0</v>
      </c>
      <c r="AO356" s="229">
        <f t="shared" si="335"/>
        <v>0</v>
      </c>
      <c r="AP356" s="229">
        <f t="shared" si="335"/>
        <v>0</v>
      </c>
      <c r="AQ356" s="229">
        <f t="shared" si="335"/>
        <v>0</v>
      </c>
      <c r="AR356" s="229">
        <f t="shared" si="335"/>
        <v>0</v>
      </c>
      <c r="AS356" s="229">
        <f t="shared" si="335"/>
        <v>0</v>
      </c>
      <c r="AT356" s="229">
        <f t="shared" si="335"/>
        <v>0</v>
      </c>
      <c r="AU356" s="229">
        <f t="shared" si="335"/>
        <v>0</v>
      </c>
      <c r="AV356" s="229">
        <f t="shared" si="335"/>
        <v>0</v>
      </c>
      <c r="AW356" s="229">
        <f t="shared" si="335"/>
        <v>0</v>
      </c>
      <c r="AX356" s="229">
        <f t="shared" si="335"/>
        <v>0</v>
      </c>
      <c r="AY356" s="229">
        <f t="shared" si="335"/>
        <v>0</v>
      </c>
      <c r="AZ356" s="229">
        <f t="shared" si="335"/>
        <v>0</v>
      </c>
      <c r="BA356" s="229">
        <f t="shared" si="335"/>
        <v>0</v>
      </c>
      <c r="BB356" s="229">
        <f t="shared" si="335"/>
        <v>0</v>
      </c>
      <c r="BC356" s="229">
        <f t="shared" si="335"/>
        <v>0</v>
      </c>
      <c r="BD356" s="229">
        <f t="shared" si="335"/>
        <v>0</v>
      </c>
      <c r="BE356" s="229">
        <f t="shared" si="335"/>
        <v>0</v>
      </c>
      <c r="BF356" s="229">
        <f t="shared" si="335"/>
        <v>0</v>
      </c>
      <c r="BG356" s="229">
        <f t="shared" si="335"/>
        <v>0</v>
      </c>
      <c r="BH356" s="229">
        <f t="shared" si="335"/>
        <v>0</v>
      </c>
      <c r="BI356" s="229">
        <f t="shared" si="335"/>
        <v>0</v>
      </c>
      <c r="BJ356" s="229">
        <f t="shared" si="335"/>
        <v>0</v>
      </c>
      <c r="BK356" s="229">
        <f t="shared" si="335"/>
        <v>0</v>
      </c>
      <c r="BL356" s="229">
        <f t="shared" si="335"/>
        <v>0</v>
      </c>
      <c r="BM356" s="229">
        <f t="shared" si="335"/>
        <v>0</v>
      </c>
      <c r="BN356" s="229">
        <f t="shared" si="335"/>
        <v>0</v>
      </c>
      <c r="BO356" s="229">
        <f t="shared" si="335"/>
        <v>0</v>
      </c>
      <c r="BP356" s="229">
        <f t="shared" si="331"/>
        <v>0</v>
      </c>
      <c r="BQ356" s="229">
        <f t="shared" si="331"/>
        <v>0</v>
      </c>
      <c r="BR356" s="229">
        <f t="shared" si="331"/>
        <v>0</v>
      </c>
      <c r="BS356" s="229">
        <f t="shared" si="331"/>
        <v>0</v>
      </c>
      <c r="BT356" s="229">
        <f t="shared" si="331"/>
        <v>0</v>
      </c>
      <c r="BU356" s="229">
        <f t="shared" si="331"/>
        <v>0</v>
      </c>
      <c r="BV356" s="229">
        <f t="shared" si="331"/>
        <v>0</v>
      </c>
      <c r="BW356" s="229">
        <f t="shared" si="331"/>
        <v>0</v>
      </c>
      <c r="BX356" s="229">
        <f t="shared" si="331"/>
        <v>0</v>
      </c>
      <c r="BY356" s="229">
        <f t="shared" si="331"/>
        <v>0</v>
      </c>
      <c r="BZ356" s="229">
        <f t="shared" si="331"/>
        <v>0</v>
      </c>
    </row>
    <row r="357" spans="1:78" x14ac:dyDescent="0.2">
      <c r="A357" s="7" t="str">
        <f t="shared" si="334"/>
        <v>Roll-in 7</v>
      </c>
      <c r="B357" s="7">
        <f t="shared" si="334"/>
        <v>0</v>
      </c>
      <c r="C357" s="7">
        <f t="shared" si="320"/>
        <v>42</v>
      </c>
      <c r="D357" s="165">
        <f t="shared" si="332"/>
        <v>44742</v>
      </c>
      <c r="E357" s="313">
        <f>HLOOKUP(D357,INPUTS!$D$52:$BW$59,IF(B357=1,4,8),FALSE)</f>
        <v>0</v>
      </c>
      <c r="F357" s="77"/>
      <c r="G357" s="229">
        <f t="shared" si="335"/>
        <v>0</v>
      </c>
      <c r="H357" s="229">
        <f t="shared" si="335"/>
        <v>0</v>
      </c>
      <c r="I357" s="229">
        <f t="shared" si="335"/>
        <v>0</v>
      </c>
      <c r="J357" s="229">
        <f t="shared" si="335"/>
        <v>0</v>
      </c>
      <c r="K357" s="229">
        <f t="shared" si="335"/>
        <v>0</v>
      </c>
      <c r="L357" s="229">
        <f t="shared" si="335"/>
        <v>0</v>
      </c>
      <c r="M357" s="229">
        <f t="shared" si="335"/>
        <v>0</v>
      </c>
      <c r="N357" s="229">
        <f t="shared" si="335"/>
        <v>0</v>
      </c>
      <c r="O357" s="229">
        <f t="shared" si="335"/>
        <v>0</v>
      </c>
      <c r="P357" s="229">
        <f t="shared" si="335"/>
        <v>0</v>
      </c>
      <c r="Q357" s="229">
        <f t="shared" si="335"/>
        <v>0</v>
      </c>
      <c r="R357" s="229">
        <f t="shared" si="335"/>
        <v>0</v>
      </c>
      <c r="S357" s="229">
        <f t="shared" si="335"/>
        <v>0</v>
      </c>
      <c r="T357" s="229">
        <f t="shared" si="335"/>
        <v>0</v>
      </c>
      <c r="U357" s="229">
        <f t="shared" si="335"/>
        <v>0</v>
      </c>
      <c r="V357" s="229">
        <f t="shared" si="335"/>
        <v>0</v>
      </c>
      <c r="W357" s="229">
        <f t="shared" si="335"/>
        <v>0</v>
      </c>
      <c r="X357" s="229">
        <f t="shared" si="335"/>
        <v>0</v>
      </c>
      <c r="Y357" s="229">
        <f t="shared" si="335"/>
        <v>0</v>
      </c>
      <c r="Z357" s="229">
        <f t="shared" si="335"/>
        <v>0</v>
      </c>
      <c r="AA357" s="229">
        <f t="shared" si="335"/>
        <v>0</v>
      </c>
      <c r="AB357" s="229">
        <f t="shared" si="335"/>
        <v>0</v>
      </c>
      <c r="AC357" s="229">
        <f t="shared" si="335"/>
        <v>0</v>
      </c>
      <c r="AD357" s="229">
        <f t="shared" si="335"/>
        <v>0</v>
      </c>
      <c r="AE357" s="229">
        <f t="shared" si="335"/>
        <v>0</v>
      </c>
      <c r="AF357" s="229">
        <f t="shared" si="335"/>
        <v>0</v>
      </c>
      <c r="AG357" s="229">
        <f t="shared" si="335"/>
        <v>0</v>
      </c>
      <c r="AH357" s="229">
        <f t="shared" si="335"/>
        <v>0</v>
      </c>
      <c r="AI357" s="229">
        <f t="shared" si="335"/>
        <v>0</v>
      </c>
      <c r="AJ357" s="229">
        <f t="shared" si="335"/>
        <v>0</v>
      </c>
      <c r="AK357" s="229">
        <f t="shared" si="335"/>
        <v>0</v>
      </c>
      <c r="AL357" s="229">
        <f t="shared" si="335"/>
        <v>0</v>
      </c>
      <c r="AM357" s="229">
        <f t="shared" si="335"/>
        <v>0</v>
      </c>
      <c r="AN357" s="229">
        <f t="shared" si="335"/>
        <v>0</v>
      </c>
      <c r="AO357" s="229">
        <f t="shared" si="335"/>
        <v>0</v>
      </c>
      <c r="AP357" s="229">
        <f t="shared" si="335"/>
        <v>0</v>
      </c>
      <c r="AQ357" s="229">
        <f t="shared" si="335"/>
        <v>0</v>
      </c>
      <c r="AR357" s="229">
        <f t="shared" si="335"/>
        <v>0</v>
      </c>
      <c r="AS357" s="229">
        <f t="shared" si="335"/>
        <v>0</v>
      </c>
      <c r="AT357" s="229">
        <f t="shared" si="335"/>
        <v>0</v>
      </c>
      <c r="AU357" s="229">
        <f t="shared" si="335"/>
        <v>0</v>
      </c>
      <c r="AV357" s="229">
        <f t="shared" si="335"/>
        <v>0</v>
      </c>
      <c r="AW357" s="229">
        <f t="shared" si="335"/>
        <v>0</v>
      </c>
      <c r="AX357" s="229">
        <f t="shared" si="335"/>
        <v>0</v>
      </c>
      <c r="AY357" s="229">
        <f t="shared" si="335"/>
        <v>0</v>
      </c>
      <c r="AZ357" s="229">
        <f t="shared" si="335"/>
        <v>0</v>
      </c>
      <c r="BA357" s="229">
        <f t="shared" si="335"/>
        <v>0</v>
      </c>
      <c r="BB357" s="229">
        <f t="shared" si="335"/>
        <v>0</v>
      </c>
      <c r="BC357" s="229">
        <f t="shared" si="335"/>
        <v>0</v>
      </c>
      <c r="BD357" s="229">
        <f t="shared" si="335"/>
        <v>0</v>
      </c>
      <c r="BE357" s="229">
        <f t="shared" si="335"/>
        <v>0</v>
      </c>
      <c r="BF357" s="229">
        <f t="shared" si="335"/>
        <v>0</v>
      </c>
      <c r="BG357" s="229">
        <f t="shared" si="335"/>
        <v>0</v>
      </c>
      <c r="BH357" s="229">
        <f t="shared" si="335"/>
        <v>0</v>
      </c>
      <c r="BI357" s="229">
        <f t="shared" si="335"/>
        <v>0</v>
      </c>
      <c r="BJ357" s="229">
        <f t="shared" si="335"/>
        <v>0</v>
      </c>
      <c r="BK357" s="229">
        <f t="shared" si="335"/>
        <v>0</v>
      </c>
      <c r="BL357" s="229">
        <f t="shared" si="335"/>
        <v>0</v>
      </c>
      <c r="BM357" s="229">
        <f t="shared" si="335"/>
        <v>0</v>
      </c>
      <c r="BN357" s="229">
        <f t="shared" si="335"/>
        <v>0</v>
      </c>
      <c r="BO357" s="229">
        <f t="shared" si="331"/>
        <v>0</v>
      </c>
      <c r="BP357" s="229">
        <f t="shared" si="331"/>
        <v>0</v>
      </c>
      <c r="BQ357" s="229">
        <f t="shared" si="331"/>
        <v>0</v>
      </c>
      <c r="BR357" s="229">
        <f t="shared" si="331"/>
        <v>0</v>
      </c>
      <c r="BS357" s="229">
        <f t="shared" si="331"/>
        <v>0</v>
      </c>
      <c r="BT357" s="229">
        <f t="shared" si="331"/>
        <v>0</v>
      </c>
      <c r="BU357" s="229">
        <f t="shared" si="331"/>
        <v>0</v>
      </c>
      <c r="BV357" s="229">
        <f t="shared" si="331"/>
        <v>0</v>
      </c>
      <c r="BW357" s="229">
        <f t="shared" si="331"/>
        <v>0</v>
      </c>
      <c r="BX357" s="229">
        <f t="shared" si="331"/>
        <v>0</v>
      </c>
      <c r="BY357" s="229">
        <f t="shared" si="331"/>
        <v>0</v>
      </c>
      <c r="BZ357" s="229">
        <f t="shared" si="331"/>
        <v>0</v>
      </c>
    </row>
    <row r="358" spans="1:78" x14ac:dyDescent="0.2">
      <c r="A358" s="7" t="str">
        <f t="shared" si="334"/>
        <v>Roll-in 7</v>
      </c>
      <c r="B358" s="7">
        <f t="shared" si="334"/>
        <v>0</v>
      </c>
      <c r="C358" s="7">
        <f t="shared" si="320"/>
        <v>43</v>
      </c>
      <c r="D358" s="165">
        <f t="shared" si="332"/>
        <v>44773</v>
      </c>
      <c r="E358" s="313">
        <f>HLOOKUP(D358,INPUTS!$D$52:$BW$59,IF(B358=1,4,8),FALSE)</f>
        <v>0</v>
      </c>
      <c r="F358" s="77"/>
      <c r="G358" s="229">
        <f t="shared" si="335"/>
        <v>0</v>
      </c>
      <c r="H358" s="229">
        <f t="shared" si="335"/>
        <v>0</v>
      </c>
      <c r="I358" s="229">
        <f t="shared" si="335"/>
        <v>0</v>
      </c>
      <c r="J358" s="229">
        <f t="shared" si="335"/>
        <v>0</v>
      </c>
      <c r="K358" s="229">
        <f t="shared" si="335"/>
        <v>0</v>
      </c>
      <c r="L358" s="229">
        <f t="shared" si="335"/>
        <v>0</v>
      </c>
      <c r="M358" s="229">
        <f t="shared" si="335"/>
        <v>0</v>
      </c>
      <c r="N358" s="229">
        <f t="shared" si="335"/>
        <v>0</v>
      </c>
      <c r="O358" s="229">
        <f t="shared" si="335"/>
        <v>0</v>
      </c>
      <c r="P358" s="229">
        <f t="shared" si="335"/>
        <v>0</v>
      </c>
      <c r="Q358" s="229">
        <f t="shared" si="335"/>
        <v>0</v>
      </c>
      <c r="R358" s="229">
        <f t="shared" si="335"/>
        <v>0</v>
      </c>
      <c r="S358" s="229">
        <f t="shared" si="335"/>
        <v>0</v>
      </c>
      <c r="T358" s="229">
        <f t="shared" si="335"/>
        <v>0</v>
      </c>
      <c r="U358" s="229">
        <f t="shared" si="335"/>
        <v>0</v>
      </c>
      <c r="V358" s="229">
        <f t="shared" si="335"/>
        <v>0</v>
      </c>
      <c r="W358" s="229">
        <f t="shared" si="335"/>
        <v>0</v>
      </c>
      <c r="X358" s="229">
        <f t="shared" si="335"/>
        <v>0</v>
      </c>
      <c r="Y358" s="229">
        <f t="shared" si="335"/>
        <v>0</v>
      </c>
      <c r="Z358" s="229">
        <f t="shared" si="335"/>
        <v>0</v>
      </c>
      <c r="AA358" s="229">
        <f t="shared" si="335"/>
        <v>0</v>
      </c>
      <c r="AB358" s="229">
        <f t="shared" si="335"/>
        <v>0</v>
      </c>
      <c r="AC358" s="229">
        <f t="shared" si="335"/>
        <v>0</v>
      </c>
      <c r="AD358" s="229">
        <f t="shared" si="335"/>
        <v>0</v>
      </c>
      <c r="AE358" s="229">
        <f t="shared" si="335"/>
        <v>0</v>
      </c>
      <c r="AF358" s="229">
        <f t="shared" si="335"/>
        <v>0</v>
      </c>
      <c r="AG358" s="229">
        <f t="shared" si="335"/>
        <v>0</v>
      </c>
      <c r="AH358" s="229">
        <f t="shared" si="335"/>
        <v>0</v>
      </c>
      <c r="AI358" s="229">
        <f t="shared" si="335"/>
        <v>0</v>
      </c>
      <c r="AJ358" s="229">
        <f t="shared" si="335"/>
        <v>0</v>
      </c>
      <c r="AK358" s="229">
        <f t="shared" si="335"/>
        <v>0</v>
      </c>
      <c r="AL358" s="229">
        <f t="shared" si="335"/>
        <v>0</v>
      </c>
      <c r="AM358" s="229">
        <f t="shared" si="335"/>
        <v>0</v>
      </c>
      <c r="AN358" s="229">
        <f t="shared" si="335"/>
        <v>0</v>
      </c>
      <c r="AO358" s="229">
        <f t="shared" si="335"/>
        <v>0</v>
      </c>
      <c r="AP358" s="229">
        <f t="shared" si="335"/>
        <v>0</v>
      </c>
      <c r="AQ358" s="229">
        <f t="shared" si="335"/>
        <v>0</v>
      </c>
      <c r="AR358" s="229">
        <f t="shared" si="335"/>
        <v>0</v>
      </c>
      <c r="AS358" s="229">
        <f t="shared" si="335"/>
        <v>0</v>
      </c>
      <c r="AT358" s="229">
        <f t="shared" si="335"/>
        <v>0</v>
      </c>
      <c r="AU358" s="229">
        <f t="shared" si="335"/>
        <v>0</v>
      </c>
      <c r="AV358" s="229">
        <f t="shared" si="335"/>
        <v>0</v>
      </c>
      <c r="AW358" s="229">
        <f t="shared" si="335"/>
        <v>0</v>
      </c>
      <c r="AX358" s="229">
        <f t="shared" si="335"/>
        <v>0</v>
      </c>
      <c r="AY358" s="229">
        <f t="shared" si="335"/>
        <v>0</v>
      </c>
      <c r="AZ358" s="229">
        <f t="shared" si="335"/>
        <v>0</v>
      </c>
      <c r="BA358" s="229">
        <f t="shared" si="335"/>
        <v>0</v>
      </c>
      <c r="BB358" s="229">
        <f t="shared" si="335"/>
        <v>0</v>
      </c>
      <c r="BC358" s="229">
        <f t="shared" si="335"/>
        <v>0</v>
      </c>
      <c r="BD358" s="229">
        <f t="shared" si="335"/>
        <v>0</v>
      </c>
      <c r="BE358" s="229">
        <f t="shared" si="335"/>
        <v>0</v>
      </c>
      <c r="BF358" s="229">
        <f t="shared" si="335"/>
        <v>0</v>
      </c>
      <c r="BG358" s="229">
        <f t="shared" si="335"/>
        <v>0</v>
      </c>
      <c r="BH358" s="229">
        <f t="shared" si="335"/>
        <v>0</v>
      </c>
      <c r="BI358" s="229">
        <f t="shared" si="335"/>
        <v>0</v>
      </c>
      <c r="BJ358" s="229">
        <f t="shared" si="335"/>
        <v>0</v>
      </c>
      <c r="BK358" s="229">
        <f t="shared" si="335"/>
        <v>0</v>
      </c>
      <c r="BL358" s="229">
        <f t="shared" si="335"/>
        <v>0</v>
      </c>
      <c r="BM358" s="229">
        <f t="shared" si="335"/>
        <v>0</v>
      </c>
      <c r="BN358" s="229">
        <f t="shared" si="335"/>
        <v>0</v>
      </c>
      <c r="BO358" s="229">
        <f t="shared" si="331"/>
        <v>0</v>
      </c>
      <c r="BP358" s="229">
        <f t="shared" si="331"/>
        <v>0</v>
      </c>
      <c r="BQ358" s="229">
        <f t="shared" si="331"/>
        <v>0</v>
      </c>
      <c r="BR358" s="229">
        <f t="shared" si="331"/>
        <v>0</v>
      </c>
      <c r="BS358" s="229">
        <f t="shared" si="331"/>
        <v>0</v>
      </c>
      <c r="BT358" s="229">
        <f t="shared" si="331"/>
        <v>0</v>
      </c>
      <c r="BU358" s="229">
        <f t="shared" si="331"/>
        <v>0</v>
      </c>
      <c r="BV358" s="229">
        <f t="shared" si="331"/>
        <v>0</v>
      </c>
      <c r="BW358" s="229">
        <f t="shared" si="331"/>
        <v>0</v>
      </c>
      <c r="BX358" s="229">
        <f t="shared" si="331"/>
        <v>0</v>
      </c>
      <c r="BY358" s="229">
        <f t="shared" si="331"/>
        <v>0</v>
      </c>
      <c r="BZ358" s="229">
        <f t="shared" si="331"/>
        <v>0</v>
      </c>
    </row>
    <row r="359" spans="1:78" x14ac:dyDescent="0.2">
      <c r="A359" s="7" t="str">
        <f t="shared" si="334"/>
        <v>Roll-in 7</v>
      </c>
      <c r="B359" s="7">
        <f t="shared" si="334"/>
        <v>0</v>
      </c>
      <c r="C359" s="7">
        <f t="shared" si="320"/>
        <v>44</v>
      </c>
      <c r="D359" s="165">
        <f t="shared" si="332"/>
        <v>44804</v>
      </c>
      <c r="E359" s="313">
        <f>HLOOKUP(D359,INPUTS!$D$52:$BW$59,IF(B359=1,4,8),FALSE)</f>
        <v>0</v>
      </c>
      <c r="F359" s="77"/>
      <c r="G359" s="229">
        <f t="shared" si="335"/>
        <v>0</v>
      </c>
      <c r="H359" s="229">
        <f t="shared" si="335"/>
        <v>0</v>
      </c>
      <c r="I359" s="229">
        <f t="shared" si="335"/>
        <v>0</v>
      </c>
      <c r="J359" s="229">
        <f t="shared" si="335"/>
        <v>0</v>
      </c>
      <c r="K359" s="229">
        <f t="shared" si="335"/>
        <v>0</v>
      </c>
      <c r="L359" s="229">
        <f t="shared" si="335"/>
        <v>0</v>
      </c>
      <c r="M359" s="229">
        <f t="shared" si="335"/>
        <v>0</v>
      </c>
      <c r="N359" s="229">
        <f t="shared" si="335"/>
        <v>0</v>
      </c>
      <c r="O359" s="229">
        <f t="shared" si="335"/>
        <v>0</v>
      </c>
      <c r="P359" s="229">
        <f t="shared" si="335"/>
        <v>0</v>
      </c>
      <c r="Q359" s="229">
        <f t="shared" si="335"/>
        <v>0</v>
      </c>
      <c r="R359" s="229">
        <f t="shared" si="335"/>
        <v>0</v>
      </c>
      <c r="S359" s="229">
        <f t="shared" si="335"/>
        <v>0</v>
      </c>
      <c r="T359" s="229">
        <f t="shared" si="335"/>
        <v>0</v>
      </c>
      <c r="U359" s="229">
        <f t="shared" si="335"/>
        <v>0</v>
      </c>
      <c r="V359" s="229">
        <f t="shared" si="335"/>
        <v>0</v>
      </c>
      <c r="W359" s="229">
        <f t="shared" si="335"/>
        <v>0</v>
      </c>
      <c r="X359" s="229">
        <f t="shared" si="335"/>
        <v>0</v>
      </c>
      <c r="Y359" s="229">
        <f t="shared" si="335"/>
        <v>0</v>
      </c>
      <c r="Z359" s="229">
        <f t="shared" si="335"/>
        <v>0</v>
      </c>
      <c r="AA359" s="229">
        <f t="shared" si="335"/>
        <v>0</v>
      </c>
      <c r="AB359" s="229">
        <f t="shared" si="335"/>
        <v>0</v>
      </c>
      <c r="AC359" s="229">
        <f t="shared" si="335"/>
        <v>0</v>
      </c>
      <c r="AD359" s="229">
        <f t="shared" si="335"/>
        <v>0</v>
      </c>
      <c r="AE359" s="229">
        <f t="shared" si="335"/>
        <v>0</v>
      </c>
      <c r="AF359" s="229">
        <f t="shared" si="335"/>
        <v>0</v>
      </c>
      <c r="AG359" s="229">
        <f t="shared" si="335"/>
        <v>0</v>
      </c>
      <c r="AH359" s="229">
        <f t="shared" si="335"/>
        <v>0</v>
      </c>
      <c r="AI359" s="229">
        <f t="shared" si="335"/>
        <v>0</v>
      </c>
      <c r="AJ359" s="229">
        <f t="shared" si="335"/>
        <v>0</v>
      </c>
      <c r="AK359" s="229">
        <f t="shared" si="335"/>
        <v>0</v>
      </c>
      <c r="AL359" s="229">
        <f t="shared" si="335"/>
        <v>0</v>
      </c>
      <c r="AM359" s="229">
        <f t="shared" si="335"/>
        <v>0</v>
      </c>
      <c r="AN359" s="229">
        <f t="shared" si="335"/>
        <v>0</v>
      </c>
      <c r="AO359" s="229">
        <f t="shared" si="335"/>
        <v>0</v>
      </c>
      <c r="AP359" s="229">
        <f t="shared" si="335"/>
        <v>0</v>
      </c>
      <c r="AQ359" s="229">
        <f t="shared" si="335"/>
        <v>0</v>
      </c>
      <c r="AR359" s="229">
        <f t="shared" si="335"/>
        <v>0</v>
      </c>
      <c r="AS359" s="229">
        <f t="shared" si="335"/>
        <v>0</v>
      </c>
      <c r="AT359" s="229">
        <f t="shared" si="335"/>
        <v>0</v>
      </c>
      <c r="AU359" s="229">
        <f t="shared" si="335"/>
        <v>0</v>
      </c>
      <c r="AV359" s="229">
        <f t="shared" si="335"/>
        <v>0</v>
      </c>
      <c r="AW359" s="229">
        <f t="shared" si="335"/>
        <v>0</v>
      </c>
      <c r="AX359" s="229">
        <f t="shared" si="335"/>
        <v>0</v>
      </c>
      <c r="AY359" s="229">
        <f t="shared" si="335"/>
        <v>0</v>
      </c>
      <c r="AZ359" s="229">
        <f t="shared" si="335"/>
        <v>0</v>
      </c>
      <c r="BA359" s="229">
        <f t="shared" si="335"/>
        <v>0</v>
      </c>
      <c r="BB359" s="229">
        <f t="shared" si="335"/>
        <v>0</v>
      </c>
      <c r="BC359" s="229">
        <f t="shared" si="335"/>
        <v>0</v>
      </c>
      <c r="BD359" s="229">
        <f t="shared" si="335"/>
        <v>0</v>
      </c>
      <c r="BE359" s="229">
        <f t="shared" si="335"/>
        <v>0</v>
      </c>
      <c r="BF359" s="229">
        <f t="shared" si="335"/>
        <v>0</v>
      </c>
      <c r="BG359" s="229">
        <f t="shared" si="335"/>
        <v>0</v>
      </c>
      <c r="BH359" s="229">
        <f t="shared" si="335"/>
        <v>0</v>
      </c>
      <c r="BI359" s="229">
        <f t="shared" si="335"/>
        <v>0</v>
      </c>
      <c r="BJ359" s="229">
        <f t="shared" si="335"/>
        <v>0</v>
      </c>
      <c r="BK359" s="229">
        <f t="shared" si="335"/>
        <v>0</v>
      </c>
      <c r="BL359" s="229">
        <f t="shared" si="335"/>
        <v>0</v>
      </c>
      <c r="BM359" s="229">
        <f t="shared" si="335"/>
        <v>0</v>
      </c>
      <c r="BN359" s="229">
        <f t="shared" si="335"/>
        <v>0</v>
      </c>
      <c r="BO359" s="229">
        <f t="shared" si="331"/>
        <v>0</v>
      </c>
      <c r="BP359" s="229">
        <f t="shared" si="331"/>
        <v>0</v>
      </c>
      <c r="BQ359" s="229">
        <f t="shared" si="331"/>
        <v>0</v>
      </c>
      <c r="BR359" s="229">
        <f t="shared" si="331"/>
        <v>0</v>
      </c>
      <c r="BS359" s="229">
        <f t="shared" si="331"/>
        <v>0</v>
      </c>
      <c r="BT359" s="229">
        <f t="shared" si="331"/>
        <v>0</v>
      </c>
      <c r="BU359" s="229">
        <f t="shared" si="331"/>
        <v>0</v>
      </c>
      <c r="BV359" s="229">
        <f t="shared" si="331"/>
        <v>0</v>
      </c>
      <c r="BW359" s="229">
        <f t="shared" si="331"/>
        <v>0</v>
      </c>
      <c r="BX359" s="229">
        <f t="shared" si="331"/>
        <v>0</v>
      </c>
      <c r="BY359" s="229">
        <f t="shared" si="331"/>
        <v>0</v>
      </c>
      <c r="BZ359" s="229">
        <f t="shared" si="331"/>
        <v>0</v>
      </c>
    </row>
    <row r="360" spans="1:78" x14ac:dyDescent="0.2">
      <c r="A360" s="7" t="str">
        <f t="shared" si="334"/>
        <v>Roll-in 8</v>
      </c>
      <c r="B360" s="7">
        <f t="shared" si="334"/>
        <v>0</v>
      </c>
      <c r="C360" s="7">
        <f t="shared" si="320"/>
        <v>45</v>
      </c>
      <c r="D360" s="165">
        <f t="shared" si="332"/>
        <v>44834</v>
      </c>
      <c r="E360" s="313">
        <f>HLOOKUP(D360,INPUTS!$D$52:$BW$59,IF(B360=1,4,8),FALSE)</f>
        <v>0</v>
      </c>
      <c r="F360" s="77"/>
      <c r="G360" s="229">
        <f t="shared" ref="G360:BO363" si="336">IF(G$9=$D360,$E360,0)</f>
        <v>0</v>
      </c>
      <c r="H360" s="229">
        <f t="shared" si="336"/>
        <v>0</v>
      </c>
      <c r="I360" s="229">
        <f t="shared" si="336"/>
        <v>0</v>
      </c>
      <c r="J360" s="229">
        <f t="shared" si="336"/>
        <v>0</v>
      </c>
      <c r="K360" s="229">
        <f t="shared" si="336"/>
        <v>0</v>
      </c>
      <c r="L360" s="229">
        <f t="shared" si="336"/>
        <v>0</v>
      </c>
      <c r="M360" s="229">
        <f t="shared" si="336"/>
        <v>0</v>
      </c>
      <c r="N360" s="229">
        <f t="shared" si="336"/>
        <v>0</v>
      </c>
      <c r="O360" s="229">
        <f t="shared" si="336"/>
        <v>0</v>
      </c>
      <c r="P360" s="229">
        <f t="shared" si="336"/>
        <v>0</v>
      </c>
      <c r="Q360" s="229">
        <f t="shared" si="336"/>
        <v>0</v>
      </c>
      <c r="R360" s="229">
        <f t="shared" si="336"/>
        <v>0</v>
      </c>
      <c r="S360" s="229">
        <f t="shared" si="336"/>
        <v>0</v>
      </c>
      <c r="T360" s="229">
        <f t="shared" si="336"/>
        <v>0</v>
      </c>
      <c r="U360" s="229">
        <f t="shared" si="336"/>
        <v>0</v>
      </c>
      <c r="V360" s="229">
        <f t="shared" si="336"/>
        <v>0</v>
      </c>
      <c r="W360" s="229">
        <f t="shared" si="336"/>
        <v>0</v>
      </c>
      <c r="X360" s="229">
        <f t="shared" si="336"/>
        <v>0</v>
      </c>
      <c r="Y360" s="229">
        <f t="shared" si="336"/>
        <v>0</v>
      </c>
      <c r="Z360" s="229">
        <f t="shared" si="336"/>
        <v>0</v>
      </c>
      <c r="AA360" s="229">
        <f t="shared" si="336"/>
        <v>0</v>
      </c>
      <c r="AB360" s="229">
        <f t="shared" si="336"/>
        <v>0</v>
      </c>
      <c r="AC360" s="229">
        <f t="shared" si="336"/>
        <v>0</v>
      </c>
      <c r="AD360" s="229">
        <f t="shared" si="336"/>
        <v>0</v>
      </c>
      <c r="AE360" s="229">
        <f t="shared" si="336"/>
        <v>0</v>
      </c>
      <c r="AF360" s="229">
        <f t="shared" si="336"/>
        <v>0</v>
      </c>
      <c r="AG360" s="229">
        <f t="shared" si="336"/>
        <v>0</v>
      </c>
      <c r="AH360" s="229">
        <f t="shared" si="336"/>
        <v>0</v>
      </c>
      <c r="AI360" s="229">
        <f t="shared" si="336"/>
        <v>0</v>
      </c>
      <c r="AJ360" s="229">
        <f t="shared" si="336"/>
        <v>0</v>
      </c>
      <c r="AK360" s="229">
        <f t="shared" si="336"/>
        <v>0</v>
      </c>
      <c r="AL360" s="229">
        <f t="shared" si="336"/>
        <v>0</v>
      </c>
      <c r="AM360" s="229">
        <f t="shared" si="336"/>
        <v>0</v>
      </c>
      <c r="AN360" s="229">
        <f t="shared" si="336"/>
        <v>0</v>
      </c>
      <c r="AO360" s="229">
        <f t="shared" si="336"/>
        <v>0</v>
      </c>
      <c r="AP360" s="229">
        <f t="shared" si="336"/>
        <v>0</v>
      </c>
      <c r="AQ360" s="229">
        <f t="shared" si="336"/>
        <v>0</v>
      </c>
      <c r="AR360" s="229">
        <f t="shared" si="336"/>
        <v>0</v>
      </c>
      <c r="AS360" s="229">
        <f t="shared" si="336"/>
        <v>0</v>
      </c>
      <c r="AT360" s="229">
        <f t="shared" si="336"/>
        <v>0</v>
      </c>
      <c r="AU360" s="229">
        <f t="shared" si="336"/>
        <v>0</v>
      </c>
      <c r="AV360" s="229">
        <f t="shared" si="336"/>
        <v>0</v>
      </c>
      <c r="AW360" s="229">
        <f t="shared" si="336"/>
        <v>0</v>
      </c>
      <c r="AX360" s="229">
        <f t="shared" si="336"/>
        <v>0</v>
      </c>
      <c r="AY360" s="229">
        <f t="shared" si="336"/>
        <v>0</v>
      </c>
      <c r="AZ360" s="229">
        <f t="shared" si="336"/>
        <v>0</v>
      </c>
      <c r="BA360" s="229">
        <f t="shared" si="336"/>
        <v>0</v>
      </c>
      <c r="BB360" s="229">
        <f t="shared" si="336"/>
        <v>0</v>
      </c>
      <c r="BC360" s="229">
        <f t="shared" si="336"/>
        <v>0</v>
      </c>
      <c r="BD360" s="229">
        <f t="shared" si="336"/>
        <v>0</v>
      </c>
      <c r="BE360" s="229">
        <f t="shared" si="336"/>
        <v>0</v>
      </c>
      <c r="BF360" s="229">
        <f t="shared" si="336"/>
        <v>0</v>
      </c>
      <c r="BG360" s="229">
        <f t="shared" si="336"/>
        <v>0</v>
      </c>
      <c r="BH360" s="229">
        <f t="shared" si="336"/>
        <v>0</v>
      </c>
      <c r="BI360" s="229">
        <f t="shared" si="336"/>
        <v>0</v>
      </c>
      <c r="BJ360" s="229">
        <f t="shared" si="336"/>
        <v>0</v>
      </c>
      <c r="BK360" s="229">
        <f t="shared" si="336"/>
        <v>0</v>
      </c>
      <c r="BL360" s="229">
        <f t="shared" si="336"/>
        <v>0</v>
      </c>
      <c r="BM360" s="229">
        <f t="shared" si="336"/>
        <v>0</v>
      </c>
      <c r="BN360" s="229">
        <f t="shared" si="336"/>
        <v>0</v>
      </c>
      <c r="BO360" s="229">
        <f t="shared" si="336"/>
        <v>0</v>
      </c>
      <c r="BP360" s="229">
        <f t="shared" si="331"/>
        <v>0</v>
      </c>
      <c r="BQ360" s="229">
        <f t="shared" si="331"/>
        <v>0</v>
      </c>
      <c r="BR360" s="229">
        <f t="shared" si="331"/>
        <v>0</v>
      </c>
      <c r="BS360" s="229">
        <f t="shared" si="331"/>
        <v>0</v>
      </c>
      <c r="BT360" s="229">
        <f t="shared" si="331"/>
        <v>0</v>
      </c>
      <c r="BU360" s="229">
        <f t="shared" si="331"/>
        <v>0</v>
      </c>
      <c r="BV360" s="229">
        <f t="shared" si="331"/>
        <v>0</v>
      </c>
      <c r="BW360" s="229">
        <f t="shared" si="331"/>
        <v>0</v>
      </c>
      <c r="BX360" s="229">
        <f t="shared" si="331"/>
        <v>0</v>
      </c>
      <c r="BY360" s="229">
        <f t="shared" si="331"/>
        <v>0</v>
      </c>
      <c r="BZ360" s="229">
        <f t="shared" si="331"/>
        <v>0</v>
      </c>
    </row>
    <row r="361" spans="1:78" x14ac:dyDescent="0.2">
      <c r="A361" s="7" t="str">
        <f t="shared" si="334"/>
        <v>Roll-in 8</v>
      </c>
      <c r="B361" s="7">
        <f t="shared" si="334"/>
        <v>0</v>
      </c>
      <c r="C361" s="7">
        <f t="shared" si="320"/>
        <v>46</v>
      </c>
      <c r="D361" s="165">
        <f t="shared" si="332"/>
        <v>44865</v>
      </c>
      <c r="E361" s="313">
        <f>HLOOKUP(D361,INPUTS!$D$52:$BW$59,IF(B361=1,4,8),FALSE)</f>
        <v>0</v>
      </c>
      <c r="F361" s="77"/>
      <c r="G361" s="229">
        <f t="shared" si="336"/>
        <v>0</v>
      </c>
      <c r="H361" s="229">
        <f t="shared" si="336"/>
        <v>0</v>
      </c>
      <c r="I361" s="229">
        <f t="shared" si="336"/>
        <v>0</v>
      </c>
      <c r="J361" s="229">
        <f t="shared" si="336"/>
        <v>0</v>
      </c>
      <c r="K361" s="229">
        <f t="shared" si="336"/>
        <v>0</v>
      </c>
      <c r="L361" s="229">
        <f t="shared" si="336"/>
        <v>0</v>
      </c>
      <c r="M361" s="229">
        <f t="shared" si="336"/>
        <v>0</v>
      </c>
      <c r="N361" s="229">
        <f t="shared" si="336"/>
        <v>0</v>
      </c>
      <c r="O361" s="229">
        <f t="shared" si="336"/>
        <v>0</v>
      </c>
      <c r="P361" s="229">
        <f t="shared" si="336"/>
        <v>0</v>
      </c>
      <c r="Q361" s="229">
        <f t="shared" si="336"/>
        <v>0</v>
      </c>
      <c r="R361" s="229">
        <f t="shared" si="336"/>
        <v>0</v>
      </c>
      <c r="S361" s="229">
        <f t="shared" si="336"/>
        <v>0</v>
      </c>
      <c r="T361" s="229">
        <f t="shared" si="336"/>
        <v>0</v>
      </c>
      <c r="U361" s="229">
        <f t="shared" si="336"/>
        <v>0</v>
      </c>
      <c r="V361" s="229">
        <f t="shared" si="336"/>
        <v>0</v>
      </c>
      <c r="W361" s="229">
        <f t="shared" si="336"/>
        <v>0</v>
      </c>
      <c r="X361" s="229">
        <f t="shared" si="336"/>
        <v>0</v>
      </c>
      <c r="Y361" s="229">
        <f t="shared" si="336"/>
        <v>0</v>
      </c>
      <c r="Z361" s="229">
        <f t="shared" si="336"/>
        <v>0</v>
      </c>
      <c r="AA361" s="229">
        <f t="shared" si="336"/>
        <v>0</v>
      </c>
      <c r="AB361" s="229">
        <f t="shared" si="336"/>
        <v>0</v>
      </c>
      <c r="AC361" s="229">
        <f t="shared" si="336"/>
        <v>0</v>
      </c>
      <c r="AD361" s="229">
        <f t="shared" si="336"/>
        <v>0</v>
      </c>
      <c r="AE361" s="229">
        <f t="shared" si="336"/>
        <v>0</v>
      </c>
      <c r="AF361" s="229">
        <f t="shared" si="336"/>
        <v>0</v>
      </c>
      <c r="AG361" s="229">
        <f t="shared" si="336"/>
        <v>0</v>
      </c>
      <c r="AH361" s="229">
        <f t="shared" si="336"/>
        <v>0</v>
      </c>
      <c r="AI361" s="229">
        <f t="shared" si="336"/>
        <v>0</v>
      </c>
      <c r="AJ361" s="229">
        <f t="shared" si="336"/>
        <v>0</v>
      </c>
      <c r="AK361" s="229">
        <f t="shared" si="336"/>
        <v>0</v>
      </c>
      <c r="AL361" s="229">
        <f t="shared" si="336"/>
        <v>0</v>
      </c>
      <c r="AM361" s="229">
        <f t="shared" si="336"/>
        <v>0</v>
      </c>
      <c r="AN361" s="229">
        <f t="shared" si="336"/>
        <v>0</v>
      </c>
      <c r="AO361" s="229">
        <f t="shared" si="336"/>
        <v>0</v>
      </c>
      <c r="AP361" s="229">
        <f t="shared" si="336"/>
        <v>0</v>
      </c>
      <c r="AQ361" s="229">
        <f t="shared" si="336"/>
        <v>0</v>
      </c>
      <c r="AR361" s="229">
        <f t="shared" si="336"/>
        <v>0</v>
      </c>
      <c r="AS361" s="229">
        <f t="shared" si="336"/>
        <v>0</v>
      </c>
      <c r="AT361" s="229">
        <f t="shared" si="336"/>
        <v>0</v>
      </c>
      <c r="AU361" s="229">
        <f t="shared" si="336"/>
        <v>0</v>
      </c>
      <c r="AV361" s="229">
        <f t="shared" si="336"/>
        <v>0</v>
      </c>
      <c r="AW361" s="229">
        <f t="shared" si="336"/>
        <v>0</v>
      </c>
      <c r="AX361" s="229">
        <f t="shared" si="336"/>
        <v>0</v>
      </c>
      <c r="AY361" s="229">
        <f t="shared" si="336"/>
        <v>0</v>
      </c>
      <c r="AZ361" s="229">
        <f t="shared" si="336"/>
        <v>0</v>
      </c>
      <c r="BA361" s="229">
        <f t="shared" si="336"/>
        <v>0</v>
      </c>
      <c r="BB361" s="229">
        <f t="shared" si="336"/>
        <v>0</v>
      </c>
      <c r="BC361" s="229">
        <f t="shared" si="336"/>
        <v>0</v>
      </c>
      <c r="BD361" s="229">
        <f t="shared" si="336"/>
        <v>0</v>
      </c>
      <c r="BE361" s="229">
        <f t="shared" si="336"/>
        <v>0</v>
      </c>
      <c r="BF361" s="229">
        <f t="shared" si="336"/>
        <v>0</v>
      </c>
      <c r="BG361" s="229">
        <f t="shared" si="336"/>
        <v>0</v>
      </c>
      <c r="BH361" s="229">
        <f t="shared" si="336"/>
        <v>0</v>
      </c>
      <c r="BI361" s="229">
        <f t="shared" si="336"/>
        <v>0</v>
      </c>
      <c r="BJ361" s="229">
        <f t="shared" si="336"/>
        <v>0</v>
      </c>
      <c r="BK361" s="229">
        <f t="shared" si="336"/>
        <v>0</v>
      </c>
      <c r="BL361" s="229">
        <f t="shared" si="336"/>
        <v>0</v>
      </c>
      <c r="BM361" s="229">
        <f t="shared" si="336"/>
        <v>0</v>
      </c>
      <c r="BN361" s="229">
        <f t="shared" si="336"/>
        <v>0</v>
      </c>
      <c r="BO361" s="229">
        <f t="shared" si="331"/>
        <v>0</v>
      </c>
      <c r="BP361" s="229">
        <f t="shared" si="331"/>
        <v>0</v>
      </c>
      <c r="BQ361" s="229">
        <f t="shared" si="331"/>
        <v>0</v>
      </c>
      <c r="BR361" s="229">
        <f t="shared" si="331"/>
        <v>0</v>
      </c>
      <c r="BS361" s="229">
        <f t="shared" si="331"/>
        <v>0</v>
      </c>
      <c r="BT361" s="229">
        <f t="shared" si="331"/>
        <v>0</v>
      </c>
      <c r="BU361" s="229">
        <f t="shared" si="331"/>
        <v>0</v>
      </c>
      <c r="BV361" s="229">
        <f t="shared" si="331"/>
        <v>0</v>
      </c>
      <c r="BW361" s="229">
        <f t="shared" si="331"/>
        <v>0</v>
      </c>
      <c r="BX361" s="229">
        <f t="shared" si="331"/>
        <v>0</v>
      </c>
      <c r="BY361" s="229">
        <f t="shared" si="331"/>
        <v>0</v>
      </c>
      <c r="BZ361" s="229">
        <f t="shared" si="331"/>
        <v>0</v>
      </c>
    </row>
    <row r="362" spans="1:78" x14ac:dyDescent="0.2">
      <c r="A362" s="7" t="str">
        <f t="shared" si="334"/>
        <v>Roll-in 8</v>
      </c>
      <c r="B362" s="7">
        <f t="shared" si="334"/>
        <v>0</v>
      </c>
      <c r="C362" s="7">
        <f t="shared" si="320"/>
        <v>47</v>
      </c>
      <c r="D362" s="165">
        <f t="shared" si="332"/>
        <v>44895</v>
      </c>
      <c r="E362" s="313">
        <f>HLOOKUP(D362,INPUTS!$D$52:$BW$59,IF(B362=1,4,8),FALSE)</f>
        <v>0</v>
      </c>
      <c r="F362" s="77"/>
      <c r="G362" s="229">
        <f t="shared" si="336"/>
        <v>0</v>
      </c>
      <c r="H362" s="229">
        <f t="shared" si="336"/>
        <v>0</v>
      </c>
      <c r="I362" s="229">
        <f t="shared" si="336"/>
        <v>0</v>
      </c>
      <c r="J362" s="229">
        <f t="shared" si="336"/>
        <v>0</v>
      </c>
      <c r="K362" s="229">
        <f t="shared" si="336"/>
        <v>0</v>
      </c>
      <c r="L362" s="229">
        <f t="shared" si="336"/>
        <v>0</v>
      </c>
      <c r="M362" s="229">
        <f t="shared" si="336"/>
        <v>0</v>
      </c>
      <c r="N362" s="229">
        <f t="shared" si="336"/>
        <v>0</v>
      </c>
      <c r="O362" s="229">
        <f t="shared" si="336"/>
        <v>0</v>
      </c>
      <c r="P362" s="229">
        <f t="shared" si="336"/>
        <v>0</v>
      </c>
      <c r="Q362" s="229">
        <f t="shared" si="336"/>
        <v>0</v>
      </c>
      <c r="R362" s="229">
        <f t="shared" si="336"/>
        <v>0</v>
      </c>
      <c r="S362" s="229">
        <f t="shared" si="336"/>
        <v>0</v>
      </c>
      <c r="T362" s="229">
        <f t="shared" si="336"/>
        <v>0</v>
      </c>
      <c r="U362" s="229">
        <f t="shared" si="336"/>
        <v>0</v>
      </c>
      <c r="V362" s="229">
        <f t="shared" si="336"/>
        <v>0</v>
      </c>
      <c r="W362" s="229">
        <f t="shared" si="336"/>
        <v>0</v>
      </c>
      <c r="X362" s="229">
        <f t="shared" si="336"/>
        <v>0</v>
      </c>
      <c r="Y362" s="229">
        <f t="shared" si="336"/>
        <v>0</v>
      </c>
      <c r="Z362" s="229">
        <f t="shared" si="336"/>
        <v>0</v>
      </c>
      <c r="AA362" s="229">
        <f t="shared" si="336"/>
        <v>0</v>
      </c>
      <c r="AB362" s="229">
        <f t="shared" si="336"/>
        <v>0</v>
      </c>
      <c r="AC362" s="229">
        <f t="shared" si="336"/>
        <v>0</v>
      </c>
      <c r="AD362" s="229">
        <f t="shared" si="336"/>
        <v>0</v>
      </c>
      <c r="AE362" s="229">
        <f t="shared" si="336"/>
        <v>0</v>
      </c>
      <c r="AF362" s="229">
        <f t="shared" si="336"/>
        <v>0</v>
      </c>
      <c r="AG362" s="229">
        <f t="shared" si="336"/>
        <v>0</v>
      </c>
      <c r="AH362" s="229">
        <f t="shared" si="336"/>
        <v>0</v>
      </c>
      <c r="AI362" s="229">
        <f t="shared" si="336"/>
        <v>0</v>
      </c>
      <c r="AJ362" s="229">
        <f t="shared" si="336"/>
        <v>0</v>
      </c>
      <c r="AK362" s="229">
        <f t="shared" si="336"/>
        <v>0</v>
      </c>
      <c r="AL362" s="229">
        <f t="shared" si="336"/>
        <v>0</v>
      </c>
      <c r="AM362" s="229">
        <f t="shared" si="336"/>
        <v>0</v>
      </c>
      <c r="AN362" s="229">
        <f t="shared" si="336"/>
        <v>0</v>
      </c>
      <c r="AO362" s="229">
        <f t="shared" si="336"/>
        <v>0</v>
      </c>
      <c r="AP362" s="229">
        <f t="shared" si="336"/>
        <v>0</v>
      </c>
      <c r="AQ362" s="229">
        <f t="shared" si="336"/>
        <v>0</v>
      </c>
      <c r="AR362" s="229">
        <f t="shared" si="336"/>
        <v>0</v>
      </c>
      <c r="AS362" s="229">
        <f t="shared" si="336"/>
        <v>0</v>
      </c>
      <c r="AT362" s="229">
        <f t="shared" si="336"/>
        <v>0</v>
      </c>
      <c r="AU362" s="229">
        <f t="shared" si="336"/>
        <v>0</v>
      </c>
      <c r="AV362" s="229">
        <f t="shared" si="336"/>
        <v>0</v>
      </c>
      <c r="AW362" s="229">
        <f t="shared" si="336"/>
        <v>0</v>
      </c>
      <c r="AX362" s="229">
        <f t="shared" si="336"/>
        <v>0</v>
      </c>
      <c r="AY362" s="229">
        <f t="shared" si="336"/>
        <v>0</v>
      </c>
      <c r="AZ362" s="229">
        <f t="shared" si="336"/>
        <v>0</v>
      </c>
      <c r="BA362" s="229">
        <f t="shared" si="336"/>
        <v>0</v>
      </c>
      <c r="BB362" s="229">
        <f t="shared" si="336"/>
        <v>0</v>
      </c>
      <c r="BC362" s="229">
        <f t="shared" si="336"/>
        <v>0</v>
      </c>
      <c r="BD362" s="229">
        <f t="shared" si="336"/>
        <v>0</v>
      </c>
      <c r="BE362" s="229">
        <f t="shared" si="336"/>
        <v>0</v>
      </c>
      <c r="BF362" s="229">
        <f t="shared" si="336"/>
        <v>0</v>
      </c>
      <c r="BG362" s="229">
        <f t="shared" si="336"/>
        <v>0</v>
      </c>
      <c r="BH362" s="229">
        <f t="shared" si="336"/>
        <v>0</v>
      </c>
      <c r="BI362" s="229">
        <f t="shared" si="336"/>
        <v>0</v>
      </c>
      <c r="BJ362" s="229">
        <f t="shared" si="336"/>
        <v>0</v>
      </c>
      <c r="BK362" s="229">
        <f t="shared" si="336"/>
        <v>0</v>
      </c>
      <c r="BL362" s="229">
        <f t="shared" si="336"/>
        <v>0</v>
      </c>
      <c r="BM362" s="229">
        <f t="shared" si="336"/>
        <v>0</v>
      </c>
      <c r="BN362" s="229">
        <f t="shared" si="336"/>
        <v>0</v>
      </c>
      <c r="BO362" s="229">
        <f t="shared" si="331"/>
        <v>0</v>
      </c>
      <c r="BP362" s="229">
        <f t="shared" si="331"/>
        <v>0</v>
      </c>
      <c r="BQ362" s="229">
        <f t="shared" si="331"/>
        <v>0</v>
      </c>
      <c r="BR362" s="229">
        <f t="shared" si="331"/>
        <v>0</v>
      </c>
      <c r="BS362" s="229">
        <f t="shared" si="331"/>
        <v>0</v>
      </c>
      <c r="BT362" s="229">
        <f t="shared" si="331"/>
        <v>0</v>
      </c>
      <c r="BU362" s="229">
        <f t="shared" si="331"/>
        <v>0</v>
      </c>
      <c r="BV362" s="229">
        <f t="shared" si="331"/>
        <v>0</v>
      </c>
      <c r="BW362" s="229">
        <f t="shared" si="331"/>
        <v>0</v>
      </c>
      <c r="BX362" s="229">
        <f t="shared" si="331"/>
        <v>0</v>
      </c>
      <c r="BY362" s="229">
        <f t="shared" si="331"/>
        <v>0</v>
      </c>
      <c r="BZ362" s="229">
        <f t="shared" si="331"/>
        <v>0</v>
      </c>
    </row>
    <row r="363" spans="1:78" x14ac:dyDescent="0.2">
      <c r="A363" s="7" t="str">
        <f t="shared" si="334"/>
        <v>Roll-in 8</v>
      </c>
      <c r="B363" s="7">
        <f t="shared" si="334"/>
        <v>0</v>
      </c>
      <c r="C363" s="7">
        <f t="shared" si="320"/>
        <v>48</v>
      </c>
      <c r="D363" s="165">
        <f t="shared" si="332"/>
        <v>44926</v>
      </c>
      <c r="E363" s="313">
        <f>HLOOKUP(D363,INPUTS!$D$52:$BW$59,IF(B363=1,4,8),FALSE)</f>
        <v>0</v>
      </c>
      <c r="F363" s="77"/>
      <c r="G363" s="229">
        <f t="shared" si="336"/>
        <v>0</v>
      </c>
      <c r="H363" s="229">
        <f t="shared" si="336"/>
        <v>0</v>
      </c>
      <c r="I363" s="229">
        <f t="shared" si="336"/>
        <v>0</v>
      </c>
      <c r="J363" s="229">
        <f t="shared" si="336"/>
        <v>0</v>
      </c>
      <c r="K363" s="229">
        <f t="shared" si="336"/>
        <v>0</v>
      </c>
      <c r="L363" s="229">
        <f t="shared" si="336"/>
        <v>0</v>
      </c>
      <c r="M363" s="229">
        <f t="shared" si="336"/>
        <v>0</v>
      </c>
      <c r="N363" s="229">
        <f t="shared" si="336"/>
        <v>0</v>
      </c>
      <c r="O363" s="229">
        <f t="shared" si="336"/>
        <v>0</v>
      </c>
      <c r="P363" s="229">
        <f t="shared" si="336"/>
        <v>0</v>
      </c>
      <c r="Q363" s="229">
        <f t="shared" si="336"/>
        <v>0</v>
      </c>
      <c r="R363" s="229">
        <f t="shared" si="336"/>
        <v>0</v>
      </c>
      <c r="S363" s="229">
        <f t="shared" si="336"/>
        <v>0</v>
      </c>
      <c r="T363" s="229">
        <f t="shared" si="336"/>
        <v>0</v>
      </c>
      <c r="U363" s="229">
        <f t="shared" si="336"/>
        <v>0</v>
      </c>
      <c r="V363" s="229">
        <f t="shared" si="336"/>
        <v>0</v>
      </c>
      <c r="W363" s="229">
        <f t="shared" si="336"/>
        <v>0</v>
      </c>
      <c r="X363" s="229">
        <f t="shared" si="336"/>
        <v>0</v>
      </c>
      <c r="Y363" s="229">
        <f t="shared" si="336"/>
        <v>0</v>
      </c>
      <c r="Z363" s="229">
        <f t="shared" si="336"/>
        <v>0</v>
      </c>
      <c r="AA363" s="229">
        <f t="shared" si="336"/>
        <v>0</v>
      </c>
      <c r="AB363" s="229">
        <f t="shared" si="336"/>
        <v>0</v>
      </c>
      <c r="AC363" s="229">
        <f t="shared" si="336"/>
        <v>0</v>
      </c>
      <c r="AD363" s="229">
        <f t="shared" si="336"/>
        <v>0</v>
      </c>
      <c r="AE363" s="229">
        <f t="shared" si="336"/>
        <v>0</v>
      </c>
      <c r="AF363" s="229">
        <f t="shared" si="336"/>
        <v>0</v>
      </c>
      <c r="AG363" s="229">
        <f t="shared" si="336"/>
        <v>0</v>
      </c>
      <c r="AH363" s="229">
        <f t="shared" si="336"/>
        <v>0</v>
      </c>
      <c r="AI363" s="229">
        <f t="shared" si="336"/>
        <v>0</v>
      </c>
      <c r="AJ363" s="229">
        <f t="shared" si="336"/>
        <v>0</v>
      </c>
      <c r="AK363" s="229">
        <f t="shared" si="336"/>
        <v>0</v>
      </c>
      <c r="AL363" s="229">
        <f t="shared" si="336"/>
        <v>0</v>
      </c>
      <c r="AM363" s="229">
        <f t="shared" si="336"/>
        <v>0</v>
      </c>
      <c r="AN363" s="229">
        <f t="shared" si="336"/>
        <v>0</v>
      </c>
      <c r="AO363" s="229">
        <f t="shared" si="336"/>
        <v>0</v>
      </c>
      <c r="AP363" s="229">
        <f t="shared" si="336"/>
        <v>0</v>
      </c>
      <c r="AQ363" s="229">
        <f t="shared" si="336"/>
        <v>0</v>
      </c>
      <c r="AR363" s="229">
        <f t="shared" si="336"/>
        <v>0</v>
      </c>
      <c r="AS363" s="229">
        <f t="shared" si="336"/>
        <v>0</v>
      </c>
      <c r="AT363" s="229">
        <f t="shared" si="336"/>
        <v>0</v>
      </c>
      <c r="AU363" s="229">
        <f t="shared" si="336"/>
        <v>0</v>
      </c>
      <c r="AV363" s="229">
        <f t="shared" si="336"/>
        <v>0</v>
      </c>
      <c r="AW363" s="229">
        <f t="shared" si="336"/>
        <v>0</v>
      </c>
      <c r="AX363" s="229">
        <f t="shared" si="336"/>
        <v>0</v>
      </c>
      <c r="AY363" s="229">
        <f t="shared" si="336"/>
        <v>0</v>
      </c>
      <c r="AZ363" s="229">
        <f t="shared" si="336"/>
        <v>0</v>
      </c>
      <c r="BA363" s="229">
        <f t="shared" si="336"/>
        <v>0</v>
      </c>
      <c r="BB363" s="229">
        <f t="shared" si="336"/>
        <v>0</v>
      </c>
      <c r="BC363" s="229">
        <f t="shared" si="336"/>
        <v>0</v>
      </c>
      <c r="BD363" s="229">
        <f t="shared" si="336"/>
        <v>0</v>
      </c>
      <c r="BE363" s="229">
        <f t="shared" si="336"/>
        <v>0</v>
      </c>
      <c r="BF363" s="229">
        <f t="shared" si="336"/>
        <v>0</v>
      </c>
      <c r="BG363" s="229">
        <f t="shared" si="336"/>
        <v>0</v>
      </c>
      <c r="BH363" s="229">
        <f t="shared" si="336"/>
        <v>0</v>
      </c>
      <c r="BI363" s="229">
        <f t="shared" si="336"/>
        <v>0</v>
      </c>
      <c r="BJ363" s="229">
        <f t="shared" si="336"/>
        <v>0</v>
      </c>
      <c r="BK363" s="229">
        <f t="shared" si="336"/>
        <v>0</v>
      </c>
      <c r="BL363" s="229">
        <f t="shared" si="336"/>
        <v>0</v>
      </c>
      <c r="BM363" s="229">
        <f t="shared" si="336"/>
        <v>0</v>
      </c>
      <c r="BN363" s="229">
        <f t="shared" si="336"/>
        <v>0</v>
      </c>
      <c r="BO363" s="229">
        <f t="shared" si="331"/>
        <v>0</v>
      </c>
      <c r="BP363" s="229">
        <f t="shared" si="331"/>
        <v>0</v>
      </c>
      <c r="BQ363" s="229">
        <f t="shared" si="331"/>
        <v>0</v>
      </c>
      <c r="BR363" s="229">
        <f t="shared" si="331"/>
        <v>0</v>
      </c>
      <c r="BS363" s="229">
        <f t="shared" si="331"/>
        <v>0</v>
      </c>
      <c r="BT363" s="229">
        <f t="shared" si="331"/>
        <v>0</v>
      </c>
      <c r="BU363" s="229">
        <f t="shared" si="331"/>
        <v>0</v>
      </c>
      <c r="BV363" s="229">
        <f t="shared" si="331"/>
        <v>0</v>
      </c>
      <c r="BW363" s="229">
        <f t="shared" si="331"/>
        <v>0</v>
      </c>
      <c r="BX363" s="229">
        <f t="shared" si="331"/>
        <v>0</v>
      </c>
      <c r="BY363" s="229">
        <f t="shared" si="331"/>
        <v>0</v>
      </c>
      <c r="BZ363" s="229">
        <f t="shared" si="331"/>
        <v>0</v>
      </c>
    </row>
    <row r="364" spans="1:78" x14ac:dyDescent="0.2">
      <c r="A364" s="7" t="str">
        <f t="shared" si="334"/>
        <v>Roll-in 8</v>
      </c>
      <c r="B364" s="7">
        <f t="shared" si="334"/>
        <v>0</v>
      </c>
      <c r="C364" s="7">
        <f t="shared" si="320"/>
        <v>49</v>
      </c>
      <c r="D364" s="165">
        <f t="shared" si="332"/>
        <v>44957</v>
      </c>
      <c r="E364" s="313">
        <f>HLOOKUP(D364,INPUTS!$D$52:$BW$59,IF(B364=1,4,8),FALSE)</f>
        <v>0</v>
      </c>
      <c r="F364" s="77"/>
      <c r="G364" s="229">
        <f t="shared" ref="G364:BO367" si="337">IF(G$9=$D364,$E364,0)</f>
        <v>0</v>
      </c>
      <c r="H364" s="229">
        <f t="shared" si="337"/>
        <v>0</v>
      </c>
      <c r="I364" s="229">
        <f t="shared" si="337"/>
        <v>0</v>
      </c>
      <c r="J364" s="229">
        <f t="shared" si="337"/>
        <v>0</v>
      </c>
      <c r="K364" s="229">
        <f t="shared" si="337"/>
        <v>0</v>
      </c>
      <c r="L364" s="229">
        <f t="shared" si="337"/>
        <v>0</v>
      </c>
      <c r="M364" s="229">
        <f t="shared" si="337"/>
        <v>0</v>
      </c>
      <c r="N364" s="229">
        <f t="shared" si="337"/>
        <v>0</v>
      </c>
      <c r="O364" s="229">
        <f t="shared" si="337"/>
        <v>0</v>
      </c>
      <c r="P364" s="229">
        <f t="shared" si="337"/>
        <v>0</v>
      </c>
      <c r="Q364" s="229">
        <f t="shared" si="337"/>
        <v>0</v>
      </c>
      <c r="R364" s="229">
        <f t="shared" si="337"/>
        <v>0</v>
      </c>
      <c r="S364" s="229">
        <f t="shared" si="337"/>
        <v>0</v>
      </c>
      <c r="T364" s="229">
        <f t="shared" si="337"/>
        <v>0</v>
      </c>
      <c r="U364" s="229">
        <f t="shared" si="337"/>
        <v>0</v>
      </c>
      <c r="V364" s="229">
        <f t="shared" si="337"/>
        <v>0</v>
      </c>
      <c r="W364" s="229">
        <f t="shared" si="337"/>
        <v>0</v>
      </c>
      <c r="X364" s="229">
        <f t="shared" si="337"/>
        <v>0</v>
      </c>
      <c r="Y364" s="229">
        <f t="shared" si="337"/>
        <v>0</v>
      </c>
      <c r="Z364" s="229">
        <f t="shared" si="337"/>
        <v>0</v>
      </c>
      <c r="AA364" s="229">
        <f t="shared" si="337"/>
        <v>0</v>
      </c>
      <c r="AB364" s="229">
        <f t="shared" si="337"/>
        <v>0</v>
      </c>
      <c r="AC364" s="229">
        <f t="shared" si="337"/>
        <v>0</v>
      </c>
      <c r="AD364" s="229">
        <f t="shared" si="337"/>
        <v>0</v>
      </c>
      <c r="AE364" s="229">
        <f t="shared" si="337"/>
        <v>0</v>
      </c>
      <c r="AF364" s="229">
        <f t="shared" si="337"/>
        <v>0</v>
      </c>
      <c r="AG364" s="229">
        <f t="shared" si="337"/>
        <v>0</v>
      </c>
      <c r="AH364" s="229">
        <f t="shared" si="337"/>
        <v>0</v>
      </c>
      <c r="AI364" s="229">
        <f t="shared" si="337"/>
        <v>0</v>
      </c>
      <c r="AJ364" s="229">
        <f t="shared" si="337"/>
        <v>0</v>
      </c>
      <c r="AK364" s="229">
        <f t="shared" si="337"/>
        <v>0</v>
      </c>
      <c r="AL364" s="229">
        <f t="shared" si="337"/>
        <v>0</v>
      </c>
      <c r="AM364" s="229">
        <f t="shared" si="337"/>
        <v>0</v>
      </c>
      <c r="AN364" s="229">
        <f t="shared" si="337"/>
        <v>0</v>
      </c>
      <c r="AO364" s="229">
        <f t="shared" si="337"/>
        <v>0</v>
      </c>
      <c r="AP364" s="229">
        <f t="shared" si="337"/>
        <v>0</v>
      </c>
      <c r="AQ364" s="229">
        <f t="shared" si="337"/>
        <v>0</v>
      </c>
      <c r="AR364" s="229">
        <f t="shared" si="337"/>
        <v>0</v>
      </c>
      <c r="AS364" s="229">
        <f t="shared" si="337"/>
        <v>0</v>
      </c>
      <c r="AT364" s="229">
        <f t="shared" si="337"/>
        <v>0</v>
      </c>
      <c r="AU364" s="229">
        <f t="shared" si="337"/>
        <v>0</v>
      </c>
      <c r="AV364" s="229">
        <f t="shared" si="337"/>
        <v>0</v>
      </c>
      <c r="AW364" s="229">
        <f t="shared" si="337"/>
        <v>0</v>
      </c>
      <c r="AX364" s="229">
        <f t="shared" si="337"/>
        <v>0</v>
      </c>
      <c r="AY364" s="229">
        <f t="shared" si="337"/>
        <v>0</v>
      </c>
      <c r="AZ364" s="229">
        <f t="shared" si="337"/>
        <v>0</v>
      </c>
      <c r="BA364" s="229">
        <f t="shared" si="337"/>
        <v>0</v>
      </c>
      <c r="BB364" s="229">
        <f t="shared" si="337"/>
        <v>0</v>
      </c>
      <c r="BC364" s="229">
        <f t="shared" si="337"/>
        <v>0</v>
      </c>
      <c r="BD364" s="229">
        <f t="shared" si="337"/>
        <v>0</v>
      </c>
      <c r="BE364" s="229">
        <f t="shared" si="337"/>
        <v>0</v>
      </c>
      <c r="BF364" s="229">
        <f t="shared" si="337"/>
        <v>0</v>
      </c>
      <c r="BG364" s="229">
        <f t="shared" si="337"/>
        <v>0</v>
      </c>
      <c r="BH364" s="229">
        <f t="shared" si="337"/>
        <v>0</v>
      </c>
      <c r="BI364" s="229">
        <f t="shared" si="337"/>
        <v>0</v>
      </c>
      <c r="BJ364" s="229">
        <f t="shared" si="337"/>
        <v>0</v>
      </c>
      <c r="BK364" s="229">
        <f t="shared" si="337"/>
        <v>0</v>
      </c>
      <c r="BL364" s="229">
        <f t="shared" si="337"/>
        <v>0</v>
      </c>
      <c r="BM364" s="229">
        <f t="shared" si="337"/>
        <v>0</v>
      </c>
      <c r="BN364" s="229">
        <f t="shared" si="337"/>
        <v>0</v>
      </c>
      <c r="BO364" s="229">
        <f t="shared" si="337"/>
        <v>0</v>
      </c>
      <c r="BP364" s="229">
        <f t="shared" ref="BO364:BZ379" si="338">IF(BP$9=$D364,$E364,0)</f>
        <v>0</v>
      </c>
      <c r="BQ364" s="229">
        <f t="shared" si="338"/>
        <v>0</v>
      </c>
      <c r="BR364" s="229">
        <f t="shared" si="338"/>
        <v>0</v>
      </c>
      <c r="BS364" s="229">
        <f t="shared" si="338"/>
        <v>0</v>
      </c>
      <c r="BT364" s="229">
        <f t="shared" si="338"/>
        <v>0</v>
      </c>
      <c r="BU364" s="229">
        <f t="shared" si="338"/>
        <v>0</v>
      </c>
      <c r="BV364" s="229">
        <f t="shared" si="338"/>
        <v>0</v>
      </c>
      <c r="BW364" s="229">
        <f t="shared" si="338"/>
        <v>0</v>
      </c>
      <c r="BX364" s="229">
        <f t="shared" si="338"/>
        <v>0</v>
      </c>
      <c r="BY364" s="229">
        <f t="shared" si="338"/>
        <v>0</v>
      </c>
      <c r="BZ364" s="229">
        <f t="shared" si="338"/>
        <v>0</v>
      </c>
    </row>
    <row r="365" spans="1:78" x14ac:dyDescent="0.2">
      <c r="A365" s="7" t="str">
        <f t="shared" si="334"/>
        <v>Roll-in 8</v>
      </c>
      <c r="B365" s="7">
        <f t="shared" si="334"/>
        <v>0</v>
      </c>
      <c r="C365" s="7">
        <f t="shared" si="320"/>
        <v>50</v>
      </c>
      <c r="D365" s="165">
        <f t="shared" si="332"/>
        <v>44985</v>
      </c>
      <c r="E365" s="313">
        <f>HLOOKUP(D365,INPUTS!$D$52:$BW$59,IF(B365=1,4,8),FALSE)</f>
        <v>0</v>
      </c>
      <c r="F365" s="77"/>
      <c r="G365" s="229">
        <f t="shared" si="337"/>
        <v>0</v>
      </c>
      <c r="H365" s="229">
        <f t="shared" si="337"/>
        <v>0</v>
      </c>
      <c r="I365" s="229">
        <f t="shared" si="337"/>
        <v>0</v>
      </c>
      <c r="J365" s="229">
        <f t="shared" si="337"/>
        <v>0</v>
      </c>
      <c r="K365" s="229">
        <f t="shared" si="337"/>
        <v>0</v>
      </c>
      <c r="L365" s="229">
        <f t="shared" si="337"/>
        <v>0</v>
      </c>
      <c r="M365" s="229">
        <f t="shared" si="337"/>
        <v>0</v>
      </c>
      <c r="N365" s="229">
        <f t="shared" si="337"/>
        <v>0</v>
      </c>
      <c r="O365" s="229">
        <f t="shared" si="337"/>
        <v>0</v>
      </c>
      <c r="P365" s="229">
        <f t="shared" si="337"/>
        <v>0</v>
      </c>
      <c r="Q365" s="229">
        <f t="shared" si="337"/>
        <v>0</v>
      </c>
      <c r="R365" s="229">
        <f t="shared" si="337"/>
        <v>0</v>
      </c>
      <c r="S365" s="229">
        <f t="shared" si="337"/>
        <v>0</v>
      </c>
      <c r="T365" s="229">
        <f t="shared" si="337"/>
        <v>0</v>
      </c>
      <c r="U365" s="229">
        <f t="shared" si="337"/>
        <v>0</v>
      </c>
      <c r="V365" s="229">
        <f t="shared" si="337"/>
        <v>0</v>
      </c>
      <c r="W365" s="229">
        <f t="shared" si="337"/>
        <v>0</v>
      </c>
      <c r="X365" s="229">
        <f t="shared" si="337"/>
        <v>0</v>
      </c>
      <c r="Y365" s="229">
        <f t="shared" si="337"/>
        <v>0</v>
      </c>
      <c r="Z365" s="229">
        <f t="shared" si="337"/>
        <v>0</v>
      </c>
      <c r="AA365" s="229">
        <f t="shared" si="337"/>
        <v>0</v>
      </c>
      <c r="AB365" s="229">
        <f t="shared" si="337"/>
        <v>0</v>
      </c>
      <c r="AC365" s="229">
        <f t="shared" si="337"/>
        <v>0</v>
      </c>
      <c r="AD365" s="229">
        <f t="shared" si="337"/>
        <v>0</v>
      </c>
      <c r="AE365" s="229">
        <f t="shared" si="337"/>
        <v>0</v>
      </c>
      <c r="AF365" s="229">
        <f t="shared" si="337"/>
        <v>0</v>
      </c>
      <c r="AG365" s="229">
        <f t="shared" si="337"/>
        <v>0</v>
      </c>
      <c r="AH365" s="229">
        <f t="shared" si="337"/>
        <v>0</v>
      </c>
      <c r="AI365" s="229">
        <f t="shared" si="337"/>
        <v>0</v>
      </c>
      <c r="AJ365" s="229">
        <f t="shared" si="337"/>
        <v>0</v>
      </c>
      <c r="AK365" s="229">
        <f t="shared" si="337"/>
        <v>0</v>
      </c>
      <c r="AL365" s="229">
        <f t="shared" si="337"/>
        <v>0</v>
      </c>
      <c r="AM365" s="229">
        <f t="shared" si="337"/>
        <v>0</v>
      </c>
      <c r="AN365" s="229">
        <f t="shared" si="337"/>
        <v>0</v>
      </c>
      <c r="AO365" s="229">
        <f t="shared" si="337"/>
        <v>0</v>
      </c>
      <c r="AP365" s="229">
        <f t="shared" si="337"/>
        <v>0</v>
      </c>
      <c r="AQ365" s="229">
        <f t="shared" si="337"/>
        <v>0</v>
      </c>
      <c r="AR365" s="229">
        <f t="shared" si="337"/>
        <v>0</v>
      </c>
      <c r="AS365" s="229">
        <f t="shared" si="337"/>
        <v>0</v>
      </c>
      <c r="AT365" s="229">
        <f t="shared" si="337"/>
        <v>0</v>
      </c>
      <c r="AU365" s="229">
        <f t="shared" si="337"/>
        <v>0</v>
      </c>
      <c r="AV365" s="229">
        <f t="shared" si="337"/>
        <v>0</v>
      </c>
      <c r="AW365" s="229">
        <f t="shared" si="337"/>
        <v>0</v>
      </c>
      <c r="AX365" s="229">
        <f t="shared" si="337"/>
        <v>0</v>
      </c>
      <c r="AY365" s="229">
        <f t="shared" si="337"/>
        <v>0</v>
      </c>
      <c r="AZ365" s="229">
        <f t="shared" si="337"/>
        <v>0</v>
      </c>
      <c r="BA365" s="229">
        <f t="shared" si="337"/>
        <v>0</v>
      </c>
      <c r="BB365" s="229">
        <f t="shared" si="337"/>
        <v>0</v>
      </c>
      <c r="BC365" s="229">
        <f t="shared" si="337"/>
        <v>0</v>
      </c>
      <c r="BD365" s="229">
        <f t="shared" si="337"/>
        <v>0</v>
      </c>
      <c r="BE365" s="229">
        <f t="shared" si="337"/>
        <v>0</v>
      </c>
      <c r="BF365" s="229">
        <f t="shared" si="337"/>
        <v>0</v>
      </c>
      <c r="BG365" s="229">
        <f t="shared" si="337"/>
        <v>0</v>
      </c>
      <c r="BH365" s="229">
        <f t="shared" si="337"/>
        <v>0</v>
      </c>
      <c r="BI365" s="229">
        <f t="shared" si="337"/>
        <v>0</v>
      </c>
      <c r="BJ365" s="229">
        <f t="shared" si="337"/>
        <v>0</v>
      </c>
      <c r="BK365" s="229">
        <f t="shared" si="337"/>
        <v>0</v>
      </c>
      <c r="BL365" s="229">
        <f t="shared" si="337"/>
        <v>0</v>
      </c>
      <c r="BM365" s="229">
        <f t="shared" si="337"/>
        <v>0</v>
      </c>
      <c r="BN365" s="229">
        <f t="shared" si="337"/>
        <v>0</v>
      </c>
      <c r="BO365" s="229">
        <f t="shared" si="338"/>
        <v>0</v>
      </c>
      <c r="BP365" s="229">
        <f t="shared" si="338"/>
        <v>0</v>
      </c>
      <c r="BQ365" s="229">
        <f t="shared" si="338"/>
        <v>0</v>
      </c>
      <c r="BR365" s="229">
        <f t="shared" si="338"/>
        <v>0</v>
      </c>
      <c r="BS365" s="229">
        <f t="shared" si="338"/>
        <v>0</v>
      </c>
      <c r="BT365" s="229">
        <f t="shared" si="338"/>
        <v>0</v>
      </c>
      <c r="BU365" s="229">
        <f t="shared" si="338"/>
        <v>0</v>
      </c>
      <c r="BV365" s="229">
        <f t="shared" si="338"/>
        <v>0</v>
      </c>
      <c r="BW365" s="229">
        <f t="shared" si="338"/>
        <v>0</v>
      </c>
      <c r="BX365" s="229">
        <f t="shared" si="338"/>
        <v>0</v>
      </c>
      <c r="BY365" s="229">
        <f t="shared" si="338"/>
        <v>0</v>
      </c>
      <c r="BZ365" s="229">
        <f t="shared" si="338"/>
        <v>0</v>
      </c>
    </row>
    <row r="366" spans="1:78" x14ac:dyDescent="0.2">
      <c r="A366" s="7" t="str">
        <f t="shared" si="334"/>
        <v>Roll-in 9</v>
      </c>
      <c r="B366" s="7">
        <f t="shared" si="334"/>
        <v>0</v>
      </c>
      <c r="C366" s="7">
        <f t="shared" si="320"/>
        <v>51</v>
      </c>
      <c r="D366" s="165">
        <f t="shared" si="332"/>
        <v>45016</v>
      </c>
      <c r="E366" s="313">
        <f>HLOOKUP(D366,INPUTS!$D$52:$BW$59,IF(B366=1,4,8),FALSE)</f>
        <v>0</v>
      </c>
      <c r="F366" s="77"/>
      <c r="G366" s="229">
        <f t="shared" si="337"/>
        <v>0</v>
      </c>
      <c r="H366" s="229">
        <f t="shared" si="337"/>
        <v>0</v>
      </c>
      <c r="I366" s="229">
        <f t="shared" si="337"/>
        <v>0</v>
      </c>
      <c r="J366" s="229">
        <f t="shared" si="337"/>
        <v>0</v>
      </c>
      <c r="K366" s="229">
        <f t="shared" si="337"/>
        <v>0</v>
      </c>
      <c r="L366" s="229">
        <f t="shared" si="337"/>
        <v>0</v>
      </c>
      <c r="M366" s="229">
        <f t="shared" si="337"/>
        <v>0</v>
      </c>
      <c r="N366" s="229">
        <f t="shared" si="337"/>
        <v>0</v>
      </c>
      <c r="O366" s="229">
        <f t="shared" si="337"/>
        <v>0</v>
      </c>
      <c r="P366" s="229">
        <f t="shared" si="337"/>
        <v>0</v>
      </c>
      <c r="Q366" s="229">
        <f t="shared" si="337"/>
        <v>0</v>
      </c>
      <c r="R366" s="229">
        <f t="shared" si="337"/>
        <v>0</v>
      </c>
      <c r="S366" s="229">
        <f t="shared" si="337"/>
        <v>0</v>
      </c>
      <c r="T366" s="229">
        <f t="shared" si="337"/>
        <v>0</v>
      </c>
      <c r="U366" s="229">
        <f t="shared" si="337"/>
        <v>0</v>
      </c>
      <c r="V366" s="229">
        <f t="shared" si="337"/>
        <v>0</v>
      </c>
      <c r="W366" s="229">
        <f t="shared" si="337"/>
        <v>0</v>
      </c>
      <c r="X366" s="229">
        <f t="shared" si="337"/>
        <v>0</v>
      </c>
      <c r="Y366" s="229">
        <f t="shared" si="337"/>
        <v>0</v>
      </c>
      <c r="Z366" s="229">
        <f t="shared" si="337"/>
        <v>0</v>
      </c>
      <c r="AA366" s="229">
        <f t="shared" si="337"/>
        <v>0</v>
      </c>
      <c r="AB366" s="229">
        <f t="shared" si="337"/>
        <v>0</v>
      </c>
      <c r="AC366" s="229">
        <f t="shared" si="337"/>
        <v>0</v>
      </c>
      <c r="AD366" s="229">
        <f t="shared" si="337"/>
        <v>0</v>
      </c>
      <c r="AE366" s="229">
        <f t="shared" si="337"/>
        <v>0</v>
      </c>
      <c r="AF366" s="229">
        <f t="shared" si="337"/>
        <v>0</v>
      </c>
      <c r="AG366" s="229">
        <f t="shared" si="337"/>
        <v>0</v>
      </c>
      <c r="AH366" s="229">
        <f t="shared" si="337"/>
        <v>0</v>
      </c>
      <c r="AI366" s="229">
        <f t="shared" si="337"/>
        <v>0</v>
      </c>
      <c r="AJ366" s="229">
        <f t="shared" si="337"/>
        <v>0</v>
      </c>
      <c r="AK366" s="229">
        <f t="shared" si="337"/>
        <v>0</v>
      </c>
      <c r="AL366" s="229">
        <f t="shared" si="337"/>
        <v>0</v>
      </c>
      <c r="AM366" s="229">
        <f t="shared" si="337"/>
        <v>0</v>
      </c>
      <c r="AN366" s="229">
        <f t="shared" si="337"/>
        <v>0</v>
      </c>
      <c r="AO366" s="229">
        <f t="shared" si="337"/>
        <v>0</v>
      </c>
      <c r="AP366" s="229">
        <f t="shared" si="337"/>
        <v>0</v>
      </c>
      <c r="AQ366" s="229">
        <f t="shared" si="337"/>
        <v>0</v>
      </c>
      <c r="AR366" s="229">
        <f t="shared" si="337"/>
        <v>0</v>
      </c>
      <c r="AS366" s="229">
        <f t="shared" si="337"/>
        <v>0</v>
      </c>
      <c r="AT366" s="229">
        <f t="shared" si="337"/>
        <v>0</v>
      </c>
      <c r="AU366" s="229">
        <f t="shared" si="337"/>
        <v>0</v>
      </c>
      <c r="AV366" s="229">
        <f t="shared" si="337"/>
        <v>0</v>
      </c>
      <c r="AW366" s="229">
        <f t="shared" si="337"/>
        <v>0</v>
      </c>
      <c r="AX366" s="229">
        <f t="shared" si="337"/>
        <v>0</v>
      </c>
      <c r="AY366" s="229">
        <f t="shared" si="337"/>
        <v>0</v>
      </c>
      <c r="AZ366" s="229">
        <f t="shared" si="337"/>
        <v>0</v>
      </c>
      <c r="BA366" s="229">
        <f t="shared" si="337"/>
        <v>0</v>
      </c>
      <c r="BB366" s="229">
        <f t="shared" si="337"/>
        <v>0</v>
      </c>
      <c r="BC366" s="229">
        <f t="shared" si="337"/>
        <v>0</v>
      </c>
      <c r="BD366" s="229">
        <f t="shared" si="337"/>
        <v>0</v>
      </c>
      <c r="BE366" s="229">
        <f t="shared" si="337"/>
        <v>0</v>
      </c>
      <c r="BF366" s="229">
        <f t="shared" si="337"/>
        <v>0</v>
      </c>
      <c r="BG366" s="229">
        <f t="shared" si="337"/>
        <v>0</v>
      </c>
      <c r="BH366" s="229">
        <f t="shared" si="337"/>
        <v>0</v>
      </c>
      <c r="BI366" s="229">
        <f t="shared" si="337"/>
        <v>0</v>
      </c>
      <c r="BJ366" s="229">
        <f t="shared" si="337"/>
        <v>0</v>
      </c>
      <c r="BK366" s="229">
        <f t="shared" si="337"/>
        <v>0</v>
      </c>
      <c r="BL366" s="229">
        <f t="shared" si="337"/>
        <v>0</v>
      </c>
      <c r="BM366" s="229">
        <f t="shared" si="337"/>
        <v>0</v>
      </c>
      <c r="BN366" s="229">
        <f t="shared" si="337"/>
        <v>0</v>
      </c>
      <c r="BO366" s="229">
        <f t="shared" si="338"/>
        <v>0</v>
      </c>
      <c r="BP366" s="229">
        <f t="shared" si="338"/>
        <v>0</v>
      </c>
      <c r="BQ366" s="229">
        <f t="shared" si="338"/>
        <v>0</v>
      </c>
      <c r="BR366" s="229">
        <f t="shared" si="338"/>
        <v>0</v>
      </c>
      <c r="BS366" s="229">
        <f t="shared" si="338"/>
        <v>0</v>
      </c>
      <c r="BT366" s="229">
        <f t="shared" si="338"/>
        <v>0</v>
      </c>
      <c r="BU366" s="229">
        <f t="shared" si="338"/>
        <v>0</v>
      </c>
      <c r="BV366" s="229">
        <f t="shared" si="338"/>
        <v>0</v>
      </c>
      <c r="BW366" s="229">
        <f t="shared" si="338"/>
        <v>0</v>
      </c>
      <c r="BX366" s="229">
        <f t="shared" si="338"/>
        <v>0</v>
      </c>
      <c r="BY366" s="229">
        <f t="shared" si="338"/>
        <v>0</v>
      </c>
      <c r="BZ366" s="229">
        <f t="shared" si="338"/>
        <v>0</v>
      </c>
    </row>
    <row r="367" spans="1:78" x14ac:dyDescent="0.2">
      <c r="A367" s="7" t="str">
        <f t="shared" si="334"/>
        <v>Roll-in 9</v>
      </c>
      <c r="B367" s="7">
        <f t="shared" si="334"/>
        <v>0</v>
      </c>
      <c r="C367" s="7">
        <f t="shared" si="320"/>
        <v>52</v>
      </c>
      <c r="D367" s="165">
        <f t="shared" si="332"/>
        <v>45046</v>
      </c>
      <c r="E367" s="313">
        <f>HLOOKUP(D367,INPUTS!$D$52:$BW$59,IF(B367=1,4,8),FALSE)</f>
        <v>0</v>
      </c>
      <c r="F367" s="77"/>
      <c r="G367" s="229">
        <f t="shared" si="337"/>
        <v>0</v>
      </c>
      <c r="H367" s="229">
        <f t="shared" si="337"/>
        <v>0</v>
      </c>
      <c r="I367" s="229">
        <f t="shared" si="337"/>
        <v>0</v>
      </c>
      <c r="J367" s="229">
        <f t="shared" si="337"/>
        <v>0</v>
      </c>
      <c r="K367" s="229">
        <f t="shared" si="337"/>
        <v>0</v>
      </c>
      <c r="L367" s="229">
        <f t="shared" si="337"/>
        <v>0</v>
      </c>
      <c r="M367" s="229">
        <f t="shared" si="337"/>
        <v>0</v>
      </c>
      <c r="N367" s="229">
        <f t="shared" si="337"/>
        <v>0</v>
      </c>
      <c r="O367" s="229">
        <f t="shared" si="337"/>
        <v>0</v>
      </c>
      <c r="P367" s="229">
        <f t="shared" si="337"/>
        <v>0</v>
      </c>
      <c r="Q367" s="229">
        <f t="shared" si="337"/>
        <v>0</v>
      </c>
      <c r="R367" s="229">
        <f t="shared" si="337"/>
        <v>0</v>
      </c>
      <c r="S367" s="229">
        <f t="shared" si="337"/>
        <v>0</v>
      </c>
      <c r="T367" s="229">
        <f t="shared" si="337"/>
        <v>0</v>
      </c>
      <c r="U367" s="229">
        <f t="shared" si="337"/>
        <v>0</v>
      </c>
      <c r="V367" s="229">
        <f t="shared" si="337"/>
        <v>0</v>
      </c>
      <c r="W367" s="229">
        <f t="shared" si="337"/>
        <v>0</v>
      </c>
      <c r="X367" s="229">
        <f t="shared" si="337"/>
        <v>0</v>
      </c>
      <c r="Y367" s="229">
        <f t="shared" si="337"/>
        <v>0</v>
      </c>
      <c r="Z367" s="229">
        <f t="shared" si="337"/>
        <v>0</v>
      </c>
      <c r="AA367" s="229">
        <f t="shared" si="337"/>
        <v>0</v>
      </c>
      <c r="AB367" s="229">
        <f t="shared" si="337"/>
        <v>0</v>
      </c>
      <c r="AC367" s="229">
        <f t="shared" si="337"/>
        <v>0</v>
      </c>
      <c r="AD367" s="229">
        <f t="shared" si="337"/>
        <v>0</v>
      </c>
      <c r="AE367" s="229">
        <f t="shared" si="337"/>
        <v>0</v>
      </c>
      <c r="AF367" s="229">
        <f t="shared" si="337"/>
        <v>0</v>
      </c>
      <c r="AG367" s="229">
        <f t="shared" si="337"/>
        <v>0</v>
      </c>
      <c r="AH367" s="229">
        <f t="shared" si="337"/>
        <v>0</v>
      </c>
      <c r="AI367" s="229">
        <f t="shared" si="337"/>
        <v>0</v>
      </c>
      <c r="AJ367" s="229">
        <f t="shared" si="337"/>
        <v>0</v>
      </c>
      <c r="AK367" s="229">
        <f t="shared" si="337"/>
        <v>0</v>
      </c>
      <c r="AL367" s="229">
        <f t="shared" si="337"/>
        <v>0</v>
      </c>
      <c r="AM367" s="229">
        <f t="shared" si="337"/>
        <v>0</v>
      </c>
      <c r="AN367" s="229">
        <f t="shared" si="337"/>
        <v>0</v>
      </c>
      <c r="AO367" s="229">
        <f t="shared" si="337"/>
        <v>0</v>
      </c>
      <c r="AP367" s="229">
        <f t="shared" si="337"/>
        <v>0</v>
      </c>
      <c r="AQ367" s="229">
        <f t="shared" si="337"/>
        <v>0</v>
      </c>
      <c r="AR367" s="229">
        <f t="shared" si="337"/>
        <v>0</v>
      </c>
      <c r="AS367" s="229">
        <f t="shared" si="337"/>
        <v>0</v>
      </c>
      <c r="AT367" s="229">
        <f t="shared" si="337"/>
        <v>0</v>
      </c>
      <c r="AU367" s="229">
        <f t="shared" si="337"/>
        <v>0</v>
      </c>
      <c r="AV367" s="229">
        <f t="shared" si="337"/>
        <v>0</v>
      </c>
      <c r="AW367" s="229">
        <f t="shared" si="337"/>
        <v>0</v>
      </c>
      <c r="AX367" s="229">
        <f t="shared" si="337"/>
        <v>0</v>
      </c>
      <c r="AY367" s="229">
        <f t="shared" si="337"/>
        <v>0</v>
      </c>
      <c r="AZ367" s="229">
        <f t="shared" si="337"/>
        <v>0</v>
      </c>
      <c r="BA367" s="229">
        <f t="shared" si="337"/>
        <v>0</v>
      </c>
      <c r="BB367" s="229">
        <f t="shared" si="337"/>
        <v>0</v>
      </c>
      <c r="BC367" s="229">
        <f t="shared" si="337"/>
        <v>0</v>
      </c>
      <c r="BD367" s="229">
        <f t="shared" si="337"/>
        <v>0</v>
      </c>
      <c r="BE367" s="229">
        <f t="shared" si="337"/>
        <v>0</v>
      </c>
      <c r="BF367" s="229">
        <f t="shared" si="337"/>
        <v>0</v>
      </c>
      <c r="BG367" s="229">
        <f t="shared" si="337"/>
        <v>0</v>
      </c>
      <c r="BH367" s="229">
        <f t="shared" si="337"/>
        <v>0</v>
      </c>
      <c r="BI367" s="229">
        <f t="shared" si="337"/>
        <v>0</v>
      </c>
      <c r="BJ367" s="229">
        <f t="shared" si="337"/>
        <v>0</v>
      </c>
      <c r="BK367" s="229">
        <f t="shared" si="337"/>
        <v>0</v>
      </c>
      <c r="BL367" s="229">
        <f t="shared" si="337"/>
        <v>0</v>
      </c>
      <c r="BM367" s="229">
        <f t="shared" si="337"/>
        <v>0</v>
      </c>
      <c r="BN367" s="229">
        <f t="shared" si="337"/>
        <v>0</v>
      </c>
      <c r="BO367" s="229">
        <f t="shared" si="338"/>
        <v>0</v>
      </c>
      <c r="BP367" s="229">
        <f t="shared" si="338"/>
        <v>0</v>
      </c>
      <c r="BQ367" s="229">
        <f t="shared" si="338"/>
        <v>0</v>
      </c>
      <c r="BR367" s="229">
        <f t="shared" si="338"/>
        <v>0</v>
      </c>
      <c r="BS367" s="229">
        <f t="shared" si="338"/>
        <v>0</v>
      </c>
      <c r="BT367" s="229">
        <f t="shared" si="338"/>
        <v>0</v>
      </c>
      <c r="BU367" s="229">
        <f t="shared" si="338"/>
        <v>0</v>
      </c>
      <c r="BV367" s="229">
        <f t="shared" si="338"/>
        <v>0</v>
      </c>
      <c r="BW367" s="229">
        <f t="shared" si="338"/>
        <v>0</v>
      </c>
      <c r="BX367" s="229">
        <f t="shared" si="338"/>
        <v>0</v>
      </c>
      <c r="BY367" s="229">
        <f t="shared" si="338"/>
        <v>0</v>
      </c>
      <c r="BZ367" s="229">
        <f t="shared" si="338"/>
        <v>0</v>
      </c>
    </row>
    <row r="368" spans="1:78" x14ac:dyDescent="0.2">
      <c r="A368" s="7" t="str">
        <f t="shared" si="334"/>
        <v>Roll-in 9</v>
      </c>
      <c r="B368" s="7">
        <f t="shared" si="334"/>
        <v>0</v>
      </c>
      <c r="C368" s="7">
        <f t="shared" si="320"/>
        <v>53</v>
      </c>
      <c r="D368" s="165">
        <f t="shared" si="332"/>
        <v>45077</v>
      </c>
      <c r="E368" s="313">
        <f>HLOOKUP(D368,INPUTS!$D$52:$BW$59,IF(B368=1,4,8),FALSE)</f>
        <v>0</v>
      </c>
      <c r="F368" s="77"/>
      <c r="G368" s="229">
        <f t="shared" ref="G368:BO371" si="339">IF(G$9=$D368,$E368,0)</f>
        <v>0</v>
      </c>
      <c r="H368" s="229">
        <f t="shared" si="339"/>
        <v>0</v>
      </c>
      <c r="I368" s="229">
        <f t="shared" si="339"/>
        <v>0</v>
      </c>
      <c r="J368" s="229">
        <f t="shared" si="339"/>
        <v>0</v>
      </c>
      <c r="K368" s="229">
        <f t="shared" si="339"/>
        <v>0</v>
      </c>
      <c r="L368" s="229">
        <f t="shared" si="339"/>
        <v>0</v>
      </c>
      <c r="M368" s="229">
        <f t="shared" si="339"/>
        <v>0</v>
      </c>
      <c r="N368" s="229">
        <f t="shared" si="339"/>
        <v>0</v>
      </c>
      <c r="O368" s="229">
        <f t="shared" si="339"/>
        <v>0</v>
      </c>
      <c r="P368" s="229">
        <f t="shared" si="339"/>
        <v>0</v>
      </c>
      <c r="Q368" s="229">
        <f t="shared" si="339"/>
        <v>0</v>
      </c>
      <c r="R368" s="229">
        <f t="shared" si="339"/>
        <v>0</v>
      </c>
      <c r="S368" s="229">
        <f t="shared" si="339"/>
        <v>0</v>
      </c>
      <c r="T368" s="229">
        <f t="shared" si="339"/>
        <v>0</v>
      </c>
      <c r="U368" s="229">
        <f t="shared" si="339"/>
        <v>0</v>
      </c>
      <c r="V368" s="229">
        <f t="shared" si="339"/>
        <v>0</v>
      </c>
      <c r="W368" s="229">
        <f t="shared" si="339"/>
        <v>0</v>
      </c>
      <c r="X368" s="229">
        <f t="shared" si="339"/>
        <v>0</v>
      </c>
      <c r="Y368" s="229">
        <f t="shared" si="339"/>
        <v>0</v>
      </c>
      <c r="Z368" s="229">
        <f t="shared" si="339"/>
        <v>0</v>
      </c>
      <c r="AA368" s="229">
        <f t="shared" si="339"/>
        <v>0</v>
      </c>
      <c r="AB368" s="229">
        <f t="shared" si="339"/>
        <v>0</v>
      </c>
      <c r="AC368" s="229">
        <f t="shared" si="339"/>
        <v>0</v>
      </c>
      <c r="AD368" s="229">
        <f t="shared" si="339"/>
        <v>0</v>
      </c>
      <c r="AE368" s="229">
        <f t="shared" si="339"/>
        <v>0</v>
      </c>
      <c r="AF368" s="229">
        <f t="shared" si="339"/>
        <v>0</v>
      </c>
      <c r="AG368" s="229">
        <f t="shared" si="339"/>
        <v>0</v>
      </c>
      <c r="AH368" s="229">
        <f t="shared" si="339"/>
        <v>0</v>
      </c>
      <c r="AI368" s="229">
        <f t="shared" si="339"/>
        <v>0</v>
      </c>
      <c r="AJ368" s="229">
        <f t="shared" si="339"/>
        <v>0</v>
      </c>
      <c r="AK368" s="229">
        <f t="shared" si="339"/>
        <v>0</v>
      </c>
      <c r="AL368" s="229">
        <f t="shared" si="339"/>
        <v>0</v>
      </c>
      <c r="AM368" s="229">
        <f t="shared" si="339"/>
        <v>0</v>
      </c>
      <c r="AN368" s="229">
        <f t="shared" si="339"/>
        <v>0</v>
      </c>
      <c r="AO368" s="229">
        <f t="shared" si="339"/>
        <v>0</v>
      </c>
      <c r="AP368" s="229">
        <f t="shared" si="339"/>
        <v>0</v>
      </c>
      <c r="AQ368" s="229">
        <f t="shared" si="339"/>
        <v>0</v>
      </c>
      <c r="AR368" s="229">
        <f t="shared" si="339"/>
        <v>0</v>
      </c>
      <c r="AS368" s="229">
        <f t="shared" si="339"/>
        <v>0</v>
      </c>
      <c r="AT368" s="229">
        <f t="shared" si="339"/>
        <v>0</v>
      </c>
      <c r="AU368" s="229">
        <f t="shared" si="339"/>
        <v>0</v>
      </c>
      <c r="AV368" s="229">
        <f t="shared" si="339"/>
        <v>0</v>
      </c>
      <c r="AW368" s="229">
        <f t="shared" si="339"/>
        <v>0</v>
      </c>
      <c r="AX368" s="229">
        <f t="shared" si="339"/>
        <v>0</v>
      </c>
      <c r="AY368" s="229">
        <f t="shared" si="339"/>
        <v>0</v>
      </c>
      <c r="AZ368" s="229">
        <f t="shared" si="339"/>
        <v>0</v>
      </c>
      <c r="BA368" s="229">
        <f t="shared" si="339"/>
        <v>0</v>
      </c>
      <c r="BB368" s="229">
        <f t="shared" si="339"/>
        <v>0</v>
      </c>
      <c r="BC368" s="229">
        <f t="shared" si="339"/>
        <v>0</v>
      </c>
      <c r="BD368" s="229">
        <f t="shared" si="339"/>
        <v>0</v>
      </c>
      <c r="BE368" s="229">
        <f t="shared" si="339"/>
        <v>0</v>
      </c>
      <c r="BF368" s="229">
        <f t="shared" si="339"/>
        <v>0</v>
      </c>
      <c r="BG368" s="229">
        <f t="shared" si="339"/>
        <v>0</v>
      </c>
      <c r="BH368" s="229">
        <f t="shared" si="339"/>
        <v>0</v>
      </c>
      <c r="BI368" s="229">
        <f t="shared" si="339"/>
        <v>0</v>
      </c>
      <c r="BJ368" s="229">
        <f t="shared" si="339"/>
        <v>0</v>
      </c>
      <c r="BK368" s="229">
        <f t="shared" si="339"/>
        <v>0</v>
      </c>
      <c r="BL368" s="229">
        <f t="shared" si="339"/>
        <v>0</v>
      </c>
      <c r="BM368" s="229">
        <f t="shared" si="339"/>
        <v>0</v>
      </c>
      <c r="BN368" s="229">
        <f t="shared" si="339"/>
        <v>0</v>
      </c>
      <c r="BO368" s="229">
        <f t="shared" si="339"/>
        <v>0</v>
      </c>
      <c r="BP368" s="229">
        <f t="shared" si="338"/>
        <v>0</v>
      </c>
      <c r="BQ368" s="229">
        <f t="shared" si="338"/>
        <v>0</v>
      </c>
      <c r="BR368" s="229">
        <f t="shared" si="338"/>
        <v>0</v>
      </c>
      <c r="BS368" s="229">
        <f t="shared" si="338"/>
        <v>0</v>
      </c>
      <c r="BT368" s="229">
        <f t="shared" si="338"/>
        <v>0</v>
      </c>
      <c r="BU368" s="229">
        <f t="shared" si="338"/>
        <v>0</v>
      </c>
      <c r="BV368" s="229">
        <f t="shared" si="338"/>
        <v>0</v>
      </c>
      <c r="BW368" s="229">
        <f t="shared" si="338"/>
        <v>0</v>
      </c>
      <c r="BX368" s="229">
        <f t="shared" si="338"/>
        <v>0</v>
      </c>
      <c r="BY368" s="229">
        <f t="shared" si="338"/>
        <v>0</v>
      </c>
      <c r="BZ368" s="229">
        <f t="shared" si="338"/>
        <v>0</v>
      </c>
    </row>
    <row r="369" spans="1:78" x14ac:dyDescent="0.2">
      <c r="A369" s="7" t="str">
        <f t="shared" si="334"/>
        <v>Roll-in 9</v>
      </c>
      <c r="B369" s="7">
        <f t="shared" si="334"/>
        <v>0</v>
      </c>
      <c r="C369" s="7">
        <f t="shared" si="320"/>
        <v>54</v>
      </c>
      <c r="D369" s="165">
        <f t="shared" si="332"/>
        <v>45107</v>
      </c>
      <c r="E369" s="313">
        <f>HLOOKUP(D369,INPUTS!$D$52:$BW$59,IF(B369=1,4,8),FALSE)</f>
        <v>0</v>
      </c>
      <c r="F369" s="77"/>
      <c r="G369" s="229">
        <f t="shared" si="339"/>
        <v>0</v>
      </c>
      <c r="H369" s="229">
        <f t="shared" si="339"/>
        <v>0</v>
      </c>
      <c r="I369" s="229">
        <f t="shared" si="339"/>
        <v>0</v>
      </c>
      <c r="J369" s="229">
        <f t="shared" si="339"/>
        <v>0</v>
      </c>
      <c r="K369" s="229">
        <f t="shared" si="339"/>
        <v>0</v>
      </c>
      <c r="L369" s="229">
        <f t="shared" si="339"/>
        <v>0</v>
      </c>
      <c r="M369" s="229">
        <f t="shared" si="339"/>
        <v>0</v>
      </c>
      <c r="N369" s="229">
        <f t="shared" si="339"/>
        <v>0</v>
      </c>
      <c r="O369" s="229">
        <f t="shared" si="339"/>
        <v>0</v>
      </c>
      <c r="P369" s="229">
        <f t="shared" si="339"/>
        <v>0</v>
      </c>
      <c r="Q369" s="229">
        <f t="shared" si="339"/>
        <v>0</v>
      </c>
      <c r="R369" s="229">
        <f t="shared" si="339"/>
        <v>0</v>
      </c>
      <c r="S369" s="229">
        <f t="shared" si="339"/>
        <v>0</v>
      </c>
      <c r="T369" s="229">
        <f t="shared" si="339"/>
        <v>0</v>
      </c>
      <c r="U369" s="229">
        <f t="shared" si="339"/>
        <v>0</v>
      </c>
      <c r="V369" s="229">
        <f t="shared" si="339"/>
        <v>0</v>
      </c>
      <c r="W369" s="229">
        <f t="shared" si="339"/>
        <v>0</v>
      </c>
      <c r="X369" s="229">
        <f t="shared" si="339"/>
        <v>0</v>
      </c>
      <c r="Y369" s="229">
        <f t="shared" si="339"/>
        <v>0</v>
      </c>
      <c r="Z369" s="229">
        <f t="shared" si="339"/>
        <v>0</v>
      </c>
      <c r="AA369" s="229">
        <f t="shared" si="339"/>
        <v>0</v>
      </c>
      <c r="AB369" s="229">
        <f t="shared" si="339"/>
        <v>0</v>
      </c>
      <c r="AC369" s="229">
        <f t="shared" si="339"/>
        <v>0</v>
      </c>
      <c r="AD369" s="229">
        <f t="shared" si="339"/>
        <v>0</v>
      </c>
      <c r="AE369" s="229">
        <f t="shared" si="339"/>
        <v>0</v>
      </c>
      <c r="AF369" s="229">
        <f t="shared" si="339"/>
        <v>0</v>
      </c>
      <c r="AG369" s="229">
        <f t="shared" si="339"/>
        <v>0</v>
      </c>
      <c r="AH369" s="229">
        <f t="shared" si="339"/>
        <v>0</v>
      </c>
      <c r="AI369" s="229">
        <f t="shared" si="339"/>
        <v>0</v>
      </c>
      <c r="AJ369" s="229">
        <f t="shared" si="339"/>
        <v>0</v>
      </c>
      <c r="AK369" s="229">
        <f t="shared" si="339"/>
        <v>0</v>
      </c>
      <c r="AL369" s="229">
        <f t="shared" si="339"/>
        <v>0</v>
      </c>
      <c r="AM369" s="229">
        <f t="shared" si="339"/>
        <v>0</v>
      </c>
      <c r="AN369" s="229">
        <f t="shared" si="339"/>
        <v>0</v>
      </c>
      <c r="AO369" s="229">
        <f t="shared" si="339"/>
        <v>0</v>
      </c>
      <c r="AP369" s="229">
        <f t="shared" si="339"/>
        <v>0</v>
      </c>
      <c r="AQ369" s="229">
        <f t="shared" si="339"/>
        <v>0</v>
      </c>
      <c r="AR369" s="229">
        <f t="shared" si="339"/>
        <v>0</v>
      </c>
      <c r="AS369" s="229">
        <f t="shared" si="339"/>
        <v>0</v>
      </c>
      <c r="AT369" s="229">
        <f t="shared" si="339"/>
        <v>0</v>
      </c>
      <c r="AU369" s="229">
        <f t="shared" si="339"/>
        <v>0</v>
      </c>
      <c r="AV369" s="229">
        <f t="shared" si="339"/>
        <v>0</v>
      </c>
      <c r="AW369" s="229">
        <f t="shared" si="339"/>
        <v>0</v>
      </c>
      <c r="AX369" s="229">
        <f t="shared" si="339"/>
        <v>0</v>
      </c>
      <c r="AY369" s="229">
        <f t="shared" si="339"/>
        <v>0</v>
      </c>
      <c r="AZ369" s="229">
        <f t="shared" si="339"/>
        <v>0</v>
      </c>
      <c r="BA369" s="229">
        <f t="shared" si="339"/>
        <v>0</v>
      </c>
      <c r="BB369" s="229">
        <f t="shared" si="339"/>
        <v>0</v>
      </c>
      <c r="BC369" s="229">
        <f t="shared" si="339"/>
        <v>0</v>
      </c>
      <c r="BD369" s="229">
        <f t="shared" si="339"/>
        <v>0</v>
      </c>
      <c r="BE369" s="229">
        <f t="shared" si="339"/>
        <v>0</v>
      </c>
      <c r="BF369" s="229">
        <f t="shared" si="339"/>
        <v>0</v>
      </c>
      <c r="BG369" s="229">
        <f t="shared" si="339"/>
        <v>0</v>
      </c>
      <c r="BH369" s="229">
        <f t="shared" si="339"/>
        <v>0</v>
      </c>
      <c r="BI369" s="229">
        <f t="shared" si="339"/>
        <v>0</v>
      </c>
      <c r="BJ369" s="229">
        <f t="shared" si="339"/>
        <v>0</v>
      </c>
      <c r="BK369" s="229">
        <f t="shared" si="339"/>
        <v>0</v>
      </c>
      <c r="BL369" s="229">
        <f t="shared" si="339"/>
        <v>0</v>
      </c>
      <c r="BM369" s="229">
        <f t="shared" si="339"/>
        <v>0</v>
      </c>
      <c r="BN369" s="229">
        <f t="shared" si="339"/>
        <v>0</v>
      </c>
      <c r="BO369" s="229">
        <f t="shared" si="338"/>
        <v>0</v>
      </c>
      <c r="BP369" s="229">
        <f t="shared" si="338"/>
        <v>0</v>
      </c>
      <c r="BQ369" s="229">
        <f t="shared" si="338"/>
        <v>0</v>
      </c>
      <c r="BR369" s="229">
        <f t="shared" si="338"/>
        <v>0</v>
      </c>
      <c r="BS369" s="229">
        <f t="shared" si="338"/>
        <v>0</v>
      </c>
      <c r="BT369" s="229">
        <f t="shared" si="338"/>
        <v>0</v>
      </c>
      <c r="BU369" s="229">
        <f t="shared" si="338"/>
        <v>0</v>
      </c>
      <c r="BV369" s="229">
        <f t="shared" si="338"/>
        <v>0</v>
      </c>
      <c r="BW369" s="229">
        <f t="shared" si="338"/>
        <v>0</v>
      </c>
      <c r="BX369" s="229">
        <f t="shared" si="338"/>
        <v>0</v>
      </c>
      <c r="BY369" s="229">
        <f t="shared" si="338"/>
        <v>0</v>
      </c>
      <c r="BZ369" s="229">
        <f t="shared" si="338"/>
        <v>0</v>
      </c>
    </row>
    <row r="370" spans="1:78" x14ac:dyDescent="0.2">
      <c r="A370" s="7" t="str">
        <f t="shared" si="334"/>
        <v>Roll-in 9</v>
      </c>
      <c r="B370" s="7">
        <f t="shared" si="334"/>
        <v>0</v>
      </c>
      <c r="C370" s="7">
        <f t="shared" si="320"/>
        <v>55</v>
      </c>
      <c r="D370" s="165">
        <f t="shared" si="332"/>
        <v>45138</v>
      </c>
      <c r="E370" s="313">
        <f>HLOOKUP(D370,INPUTS!$D$52:$BW$59,IF(B370=1,4,8),FALSE)</f>
        <v>0</v>
      </c>
      <c r="F370" s="77"/>
      <c r="G370" s="229">
        <f t="shared" si="339"/>
        <v>0</v>
      </c>
      <c r="H370" s="229">
        <f t="shared" si="339"/>
        <v>0</v>
      </c>
      <c r="I370" s="229">
        <f t="shared" si="339"/>
        <v>0</v>
      </c>
      <c r="J370" s="229">
        <f t="shared" si="339"/>
        <v>0</v>
      </c>
      <c r="K370" s="229">
        <f t="shared" si="339"/>
        <v>0</v>
      </c>
      <c r="L370" s="229">
        <f t="shared" si="339"/>
        <v>0</v>
      </c>
      <c r="M370" s="229">
        <f t="shared" si="339"/>
        <v>0</v>
      </c>
      <c r="N370" s="229">
        <f t="shared" si="339"/>
        <v>0</v>
      </c>
      <c r="O370" s="229">
        <f t="shared" si="339"/>
        <v>0</v>
      </c>
      <c r="P370" s="229">
        <f t="shared" si="339"/>
        <v>0</v>
      </c>
      <c r="Q370" s="229">
        <f t="shared" si="339"/>
        <v>0</v>
      </c>
      <c r="R370" s="229">
        <f t="shared" si="339"/>
        <v>0</v>
      </c>
      <c r="S370" s="229">
        <f t="shared" si="339"/>
        <v>0</v>
      </c>
      <c r="T370" s="229">
        <f t="shared" si="339"/>
        <v>0</v>
      </c>
      <c r="U370" s="229">
        <f t="shared" si="339"/>
        <v>0</v>
      </c>
      <c r="V370" s="229">
        <f t="shared" si="339"/>
        <v>0</v>
      </c>
      <c r="W370" s="229">
        <f t="shared" si="339"/>
        <v>0</v>
      </c>
      <c r="X370" s="229">
        <f t="shared" si="339"/>
        <v>0</v>
      </c>
      <c r="Y370" s="229">
        <f t="shared" si="339"/>
        <v>0</v>
      </c>
      <c r="Z370" s="229">
        <f t="shared" si="339"/>
        <v>0</v>
      </c>
      <c r="AA370" s="229">
        <f t="shared" si="339"/>
        <v>0</v>
      </c>
      <c r="AB370" s="229">
        <f t="shared" si="339"/>
        <v>0</v>
      </c>
      <c r="AC370" s="229">
        <f t="shared" si="339"/>
        <v>0</v>
      </c>
      <c r="AD370" s="229">
        <f t="shared" si="339"/>
        <v>0</v>
      </c>
      <c r="AE370" s="229">
        <f t="shared" si="339"/>
        <v>0</v>
      </c>
      <c r="AF370" s="229">
        <f t="shared" si="339"/>
        <v>0</v>
      </c>
      <c r="AG370" s="229">
        <f t="shared" si="339"/>
        <v>0</v>
      </c>
      <c r="AH370" s="229">
        <f t="shared" si="339"/>
        <v>0</v>
      </c>
      <c r="AI370" s="229">
        <f t="shared" si="339"/>
        <v>0</v>
      </c>
      <c r="AJ370" s="229">
        <f t="shared" si="339"/>
        <v>0</v>
      </c>
      <c r="AK370" s="229">
        <f t="shared" si="339"/>
        <v>0</v>
      </c>
      <c r="AL370" s="229">
        <f t="shared" si="339"/>
        <v>0</v>
      </c>
      <c r="AM370" s="229">
        <f t="shared" si="339"/>
        <v>0</v>
      </c>
      <c r="AN370" s="229">
        <f t="shared" si="339"/>
        <v>0</v>
      </c>
      <c r="AO370" s="229">
        <f t="shared" si="339"/>
        <v>0</v>
      </c>
      <c r="AP370" s="229">
        <f t="shared" si="339"/>
        <v>0</v>
      </c>
      <c r="AQ370" s="229">
        <f t="shared" si="339"/>
        <v>0</v>
      </c>
      <c r="AR370" s="229">
        <f t="shared" si="339"/>
        <v>0</v>
      </c>
      <c r="AS370" s="229">
        <f t="shared" si="339"/>
        <v>0</v>
      </c>
      <c r="AT370" s="229">
        <f t="shared" si="339"/>
        <v>0</v>
      </c>
      <c r="AU370" s="229">
        <f t="shared" si="339"/>
        <v>0</v>
      </c>
      <c r="AV370" s="229">
        <f t="shared" si="339"/>
        <v>0</v>
      </c>
      <c r="AW370" s="229">
        <f t="shared" si="339"/>
        <v>0</v>
      </c>
      <c r="AX370" s="229">
        <f t="shared" si="339"/>
        <v>0</v>
      </c>
      <c r="AY370" s="229">
        <f t="shared" si="339"/>
        <v>0</v>
      </c>
      <c r="AZ370" s="229">
        <f t="shared" si="339"/>
        <v>0</v>
      </c>
      <c r="BA370" s="229">
        <f t="shared" si="339"/>
        <v>0</v>
      </c>
      <c r="BB370" s="229">
        <f t="shared" si="339"/>
        <v>0</v>
      </c>
      <c r="BC370" s="229">
        <f t="shared" si="339"/>
        <v>0</v>
      </c>
      <c r="BD370" s="229">
        <f t="shared" si="339"/>
        <v>0</v>
      </c>
      <c r="BE370" s="229">
        <f t="shared" si="339"/>
        <v>0</v>
      </c>
      <c r="BF370" s="229">
        <f t="shared" si="339"/>
        <v>0</v>
      </c>
      <c r="BG370" s="229">
        <f t="shared" si="339"/>
        <v>0</v>
      </c>
      <c r="BH370" s="229">
        <f t="shared" si="339"/>
        <v>0</v>
      </c>
      <c r="BI370" s="229">
        <f t="shared" si="339"/>
        <v>0</v>
      </c>
      <c r="BJ370" s="229">
        <f t="shared" si="339"/>
        <v>0</v>
      </c>
      <c r="BK370" s="229">
        <f t="shared" si="339"/>
        <v>0</v>
      </c>
      <c r="BL370" s="229">
        <f t="shared" si="339"/>
        <v>0</v>
      </c>
      <c r="BM370" s="229">
        <f t="shared" si="339"/>
        <v>0</v>
      </c>
      <c r="BN370" s="229">
        <f t="shared" si="339"/>
        <v>0</v>
      </c>
      <c r="BO370" s="229">
        <f t="shared" si="338"/>
        <v>0</v>
      </c>
      <c r="BP370" s="229">
        <f t="shared" si="338"/>
        <v>0</v>
      </c>
      <c r="BQ370" s="229">
        <f t="shared" si="338"/>
        <v>0</v>
      </c>
      <c r="BR370" s="229">
        <f t="shared" si="338"/>
        <v>0</v>
      </c>
      <c r="BS370" s="229">
        <f t="shared" si="338"/>
        <v>0</v>
      </c>
      <c r="BT370" s="229">
        <f t="shared" si="338"/>
        <v>0</v>
      </c>
      <c r="BU370" s="229">
        <f t="shared" si="338"/>
        <v>0</v>
      </c>
      <c r="BV370" s="229">
        <f t="shared" si="338"/>
        <v>0</v>
      </c>
      <c r="BW370" s="229">
        <f t="shared" si="338"/>
        <v>0</v>
      </c>
      <c r="BX370" s="229">
        <f t="shared" si="338"/>
        <v>0</v>
      </c>
      <c r="BY370" s="229">
        <f t="shared" si="338"/>
        <v>0</v>
      </c>
      <c r="BZ370" s="229">
        <f t="shared" si="338"/>
        <v>0</v>
      </c>
    </row>
    <row r="371" spans="1:78" x14ac:dyDescent="0.2">
      <c r="A371" s="7" t="str">
        <f t="shared" si="334"/>
        <v>Roll-in 9</v>
      </c>
      <c r="B371" s="7">
        <f t="shared" si="334"/>
        <v>0</v>
      </c>
      <c r="C371" s="7">
        <f t="shared" si="320"/>
        <v>56</v>
      </c>
      <c r="D371" s="165">
        <f t="shared" si="332"/>
        <v>45169</v>
      </c>
      <c r="E371" s="313">
        <f>HLOOKUP(D371,INPUTS!$D$52:$BW$59,IF(B371=1,4,8),FALSE)</f>
        <v>0</v>
      </c>
      <c r="F371" s="77"/>
      <c r="G371" s="229">
        <f t="shared" si="339"/>
        <v>0</v>
      </c>
      <c r="H371" s="229">
        <f t="shared" si="339"/>
        <v>0</v>
      </c>
      <c r="I371" s="229">
        <f t="shared" si="339"/>
        <v>0</v>
      </c>
      <c r="J371" s="229">
        <f t="shared" si="339"/>
        <v>0</v>
      </c>
      <c r="K371" s="229">
        <f t="shared" si="339"/>
        <v>0</v>
      </c>
      <c r="L371" s="229">
        <f t="shared" si="339"/>
        <v>0</v>
      </c>
      <c r="M371" s="229">
        <f t="shared" si="339"/>
        <v>0</v>
      </c>
      <c r="N371" s="229">
        <f t="shared" si="339"/>
        <v>0</v>
      </c>
      <c r="O371" s="229">
        <f t="shared" si="339"/>
        <v>0</v>
      </c>
      <c r="P371" s="229">
        <f t="shared" si="339"/>
        <v>0</v>
      </c>
      <c r="Q371" s="229">
        <f t="shared" si="339"/>
        <v>0</v>
      </c>
      <c r="R371" s="229">
        <f t="shared" si="339"/>
        <v>0</v>
      </c>
      <c r="S371" s="229">
        <f t="shared" si="339"/>
        <v>0</v>
      </c>
      <c r="T371" s="229">
        <f t="shared" si="339"/>
        <v>0</v>
      </c>
      <c r="U371" s="229">
        <f t="shared" si="339"/>
        <v>0</v>
      </c>
      <c r="V371" s="229">
        <f t="shared" si="339"/>
        <v>0</v>
      </c>
      <c r="W371" s="229">
        <f t="shared" si="339"/>
        <v>0</v>
      </c>
      <c r="X371" s="229">
        <f t="shared" si="339"/>
        <v>0</v>
      </c>
      <c r="Y371" s="229">
        <f t="shared" si="339"/>
        <v>0</v>
      </c>
      <c r="Z371" s="229">
        <f t="shared" si="339"/>
        <v>0</v>
      </c>
      <c r="AA371" s="229">
        <f t="shared" si="339"/>
        <v>0</v>
      </c>
      <c r="AB371" s="229">
        <f t="shared" si="339"/>
        <v>0</v>
      </c>
      <c r="AC371" s="229">
        <f t="shared" si="339"/>
        <v>0</v>
      </c>
      <c r="AD371" s="229">
        <f t="shared" si="339"/>
        <v>0</v>
      </c>
      <c r="AE371" s="229">
        <f t="shared" si="339"/>
        <v>0</v>
      </c>
      <c r="AF371" s="229">
        <f t="shared" si="339"/>
        <v>0</v>
      </c>
      <c r="AG371" s="229">
        <f t="shared" si="339"/>
        <v>0</v>
      </c>
      <c r="AH371" s="229">
        <f t="shared" si="339"/>
        <v>0</v>
      </c>
      <c r="AI371" s="229">
        <f t="shared" si="339"/>
        <v>0</v>
      </c>
      <c r="AJ371" s="229">
        <f t="shared" si="339"/>
        <v>0</v>
      </c>
      <c r="AK371" s="229">
        <f t="shared" si="339"/>
        <v>0</v>
      </c>
      <c r="AL371" s="229">
        <f t="shared" si="339"/>
        <v>0</v>
      </c>
      <c r="AM371" s="229">
        <f t="shared" si="339"/>
        <v>0</v>
      </c>
      <c r="AN371" s="229">
        <f t="shared" si="339"/>
        <v>0</v>
      </c>
      <c r="AO371" s="229">
        <f t="shared" si="339"/>
        <v>0</v>
      </c>
      <c r="AP371" s="229">
        <f t="shared" si="339"/>
        <v>0</v>
      </c>
      <c r="AQ371" s="229">
        <f t="shared" si="339"/>
        <v>0</v>
      </c>
      <c r="AR371" s="229">
        <f t="shared" si="339"/>
        <v>0</v>
      </c>
      <c r="AS371" s="229">
        <f t="shared" si="339"/>
        <v>0</v>
      </c>
      <c r="AT371" s="229">
        <f t="shared" si="339"/>
        <v>0</v>
      </c>
      <c r="AU371" s="229">
        <f t="shared" si="339"/>
        <v>0</v>
      </c>
      <c r="AV371" s="229">
        <f t="shared" si="339"/>
        <v>0</v>
      </c>
      <c r="AW371" s="229">
        <f t="shared" si="339"/>
        <v>0</v>
      </c>
      <c r="AX371" s="229">
        <f t="shared" si="339"/>
        <v>0</v>
      </c>
      <c r="AY371" s="229">
        <f t="shared" si="339"/>
        <v>0</v>
      </c>
      <c r="AZ371" s="229">
        <f t="shared" si="339"/>
        <v>0</v>
      </c>
      <c r="BA371" s="229">
        <f t="shared" si="339"/>
        <v>0</v>
      </c>
      <c r="BB371" s="229">
        <f t="shared" si="339"/>
        <v>0</v>
      </c>
      <c r="BC371" s="229">
        <f t="shared" si="339"/>
        <v>0</v>
      </c>
      <c r="BD371" s="229">
        <f t="shared" si="339"/>
        <v>0</v>
      </c>
      <c r="BE371" s="229">
        <f t="shared" si="339"/>
        <v>0</v>
      </c>
      <c r="BF371" s="229">
        <f t="shared" si="339"/>
        <v>0</v>
      </c>
      <c r="BG371" s="229">
        <f t="shared" si="339"/>
        <v>0</v>
      </c>
      <c r="BH371" s="229">
        <f t="shared" si="339"/>
        <v>0</v>
      </c>
      <c r="BI371" s="229">
        <f t="shared" si="339"/>
        <v>0</v>
      </c>
      <c r="BJ371" s="229">
        <f t="shared" si="339"/>
        <v>0</v>
      </c>
      <c r="BK371" s="229">
        <f t="shared" si="339"/>
        <v>0</v>
      </c>
      <c r="BL371" s="229">
        <f t="shared" si="339"/>
        <v>0</v>
      </c>
      <c r="BM371" s="229">
        <f t="shared" si="339"/>
        <v>0</v>
      </c>
      <c r="BN371" s="229">
        <f t="shared" si="339"/>
        <v>0</v>
      </c>
      <c r="BO371" s="229">
        <f t="shared" si="338"/>
        <v>0</v>
      </c>
      <c r="BP371" s="229">
        <f t="shared" si="338"/>
        <v>0</v>
      </c>
      <c r="BQ371" s="229">
        <f t="shared" si="338"/>
        <v>0</v>
      </c>
      <c r="BR371" s="229">
        <f t="shared" si="338"/>
        <v>0</v>
      </c>
      <c r="BS371" s="229">
        <f t="shared" si="338"/>
        <v>0</v>
      </c>
      <c r="BT371" s="229">
        <f t="shared" si="338"/>
        <v>0</v>
      </c>
      <c r="BU371" s="229">
        <f t="shared" si="338"/>
        <v>0</v>
      </c>
      <c r="BV371" s="229">
        <f t="shared" si="338"/>
        <v>0</v>
      </c>
      <c r="BW371" s="229">
        <f t="shared" si="338"/>
        <v>0</v>
      </c>
      <c r="BX371" s="229">
        <f t="shared" si="338"/>
        <v>0</v>
      </c>
      <c r="BY371" s="229">
        <f t="shared" si="338"/>
        <v>0</v>
      </c>
      <c r="BZ371" s="229">
        <f t="shared" si="338"/>
        <v>0</v>
      </c>
    </row>
    <row r="372" spans="1:78" x14ac:dyDescent="0.2">
      <c r="A372" s="7" t="str">
        <f t="shared" si="334"/>
        <v>Roll-in 10</v>
      </c>
      <c r="B372" s="7">
        <f t="shared" si="334"/>
        <v>0</v>
      </c>
      <c r="C372" s="7">
        <f t="shared" si="320"/>
        <v>57</v>
      </c>
      <c r="D372" s="165">
        <f t="shared" si="332"/>
        <v>45199</v>
      </c>
      <c r="E372" s="313">
        <f>HLOOKUP(D372,INPUTS!$D$52:$BW$59,IF(B372=1,4,8),FALSE)</f>
        <v>0</v>
      </c>
      <c r="F372" s="77"/>
      <c r="G372" s="229">
        <f t="shared" ref="G372:BO374" si="340">IF(G$9=$D372,$E372,0)</f>
        <v>0</v>
      </c>
      <c r="H372" s="229">
        <f t="shared" si="340"/>
        <v>0</v>
      </c>
      <c r="I372" s="229">
        <f t="shared" si="340"/>
        <v>0</v>
      </c>
      <c r="J372" s="229">
        <f t="shared" si="340"/>
        <v>0</v>
      </c>
      <c r="K372" s="229">
        <f t="shared" si="340"/>
        <v>0</v>
      </c>
      <c r="L372" s="229">
        <f t="shared" si="340"/>
        <v>0</v>
      </c>
      <c r="M372" s="229">
        <f t="shared" si="340"/>
        <v>0</v>
      </c>
      <c r="N372" s="229">
        <f t="shared" si="340"/>
        <v>0</v>
      </c>
      <c r="O372" s="229">
        <f t="shared" si="340"/>
        <v>0</v>
      </c>
      <c r="P372" s="229">
        <f t="shared" si="340"/>
        <v>0</v>
      </c>
      <c r="Q372" s="229">
        <f t="shared" si="340"/>
        <v>0</v>
      </c>
      <c r="R372" s="229">
        <f t="shared" si="340"/>
        <v>0</v>
      </c>
      <c r="S372" s="229">
        <f t="shared" si="340"/>
        <v>0</v>
      </c>
      <c r="T372" s="229">
        <f t="shared" si="340"/>
        <v>0</v>
      </c>
      <c r="U372" s="229">
        <f t="shared" si="340"/>
        <v>0</v>
      </c>
      <c r="V372" s="229">
        <f t="shared" si="340"/>
        <v>0</v>
      </c>
      <c r="W372" s="229">
        <f t="shared" si="340"/>
        <v>0</v>
      </c>
      <c r="X372" s="229">
        <f t="shared" si="340"/>
        <v>0</v>
      </c>
      <c r="Y372" s="229">
        <f t="shared" si="340"/>
        <v>0</v>
      </c>
      <c r="Z372" s="229">
        <f t="shared" si="340"/>
        <v>0</v>
      </c>
      <c r="AA372" s="229">
        <f t="shared" si="340"/>
        <v>0</v>
      </c>
      <c r="AB372" s="229">
        <f t="shared" si="340"/>
        <v>0</v>
      </c>
      <c r="AC372" s="229">
        <f t="shared" si="340"/>
        <v>0</v>
      </c>
      <c r="AD372" s="229">
        <f t="shared" si="340"/>
        <v>0</v>
      </c>
      <c r="AE372" s="229">
        <f t="shared" si="340"/>
        <v>0</v>
      </c>
      <c r="AF372" s="229">
        <f t="shared" si="340"/>
        <v>0</v>
      </c>
      <c r="AG372" s="229">
        <f t="shared" si="340"/>
        <v>0</v>
      </c>
      <c r="AH372" s="229">
        <f t="shared" si="340"/>
        <v>0</v>
      </c>
      <c r="AI372" s="229">
        <f t="shared" si="340"/>
        <v>0</v>
      </c>
      <c r="AJ372" s="229">
        <f t="shared" si="340"/>
        <v>0</v>
      </c>
      <c r="AK372" s="229">
        <f t="shared" si="340"/>
        <v>0</v>
      </c>
      <c r="AL372" s="229">
        <f t="shared" si="340"/>
        <v>0</v>
      </c>
      <c r="AM372" s="229">
        <f t="shared" si="340"/>
        <v>0</v>
      </c>
      <c r="AN372" s="229">
        <f t="shared" si="340"/>
        <v>0</v>
      </c>
      <c r="AO372" s="229">
        <f t="shared" si="340"/>
        <v>0</v>
      </c>
      <c r="AP372" s="229">
        <f t="shared" si="340"/>
        <v>0</v>
      </c>
      <c r="AQ372" s="229">
        <f t="shared" si="340"/>
        <v>0</v>
      </c>
      <c r="AR372" s="229">
        <f t="shared" si="340"/>
        <v>0</v>
      </c>
      <c r="AS372" s="229">
        <f t="shared" si="340"/>
        <v>0</v>
      </c>
      <c r="AT372" s="229">
        <f t="shared" si="340"/>
        <v>0</v>
      </c>
      <c r="AU372" s="229">
        <f t="shared" si="340"/>
        <v>0</v>
      </c>
      <c r="AV372" s="229">
        <f t="shared" si="340"/>
        <v>0</v>
      </c>
      <c r="AW372" s="229">
        <f t="shared" si="340"/>
        <v>0</v>
      </c>
      <c r="AX372" s="229">
        <f t="shared" si="340"/>
        <v>0</v>
      </c>
      <c r="AY372" s="229">
        <f t="shared" si="340"/>
        <v>0</v>
      </c>
      <c r="AZ372" s="229">
        <f t="shared" si="340"/>
        <v>0</v>
      </c>
      <c r="BA372" s="229">
        <f t="shared" si="340"/>
        <v>0</v>
      </c>
      <c r="BB372" s="229">
        <f t="shared" si="340"/>
        <v>0</v>
      </c>
      <c r="BC372" s="229">
        <f t="shared" si="340"/>
        <v>0</v>
      </c>
      <c r="BD372" s="229">
        <f t="shared" si="340"/>
        <v>0</v>
      </c>
      <c r="BE372" s="229">
        <f t="shared" si="340"/>
        <v>0</v>
      </c>
      <c r="BF372" s="229">
        <f t="shared" si="340"/>
        <v>0</v>
      </c>
      <c r="BG372" s="229">
        <f t="shared" si="340"/>
        <v>0</v>
      </c>
      <c r="BH372" s="229">
        <f t="shared" si="340"/>
        <v>0</v>
      </c>
      <c r="BI372" s="229">
        <f t="shared" si="340"/>
        <v>0</v>
      </c>
      <c r="BJ372" s="229">
        <f t="shared" si="340"/>
        <v>0</v>
      </c>
      <c r="BK372" s="229">
        <f t="shared" si="340"/>
        <v>0</v>
      </c>
      <c r="BL372" s="229">
        <f t="shared" si="340"/>
        <v>0</v>
      </c>
      <c r="BM372" s="229">
        <f t="shared" si="340"/>
        <v>0</v>
      </c>
      <c r="BN372" s="229">
        <f t="shared" si="340"/>
        <v>0</v>
      </c>
      <c r="BO372" s="229">
        <f t="shared" si="340"/>
        <v>0</v>
      </c>
      <c r="BP372" s="229">
        <f t="shared" si="338"/>
        <v>0</v>
      </c>
      <c r="BQ372" s="229">
        <f t="shared" si="338"/>
        <v>0</v>
      </c>
      <c r="BR372" s="229">
        <f t="shared" si="338"/>
        <v>0</v>
      </c>
      <c r="BS372" s="229">
        <f t="shared" si="338"/>
        <v>0</v>
      </c>
      <c r="BT372" s="229">
        <f t="shared" si="338"/>
        <v>0</v>
      </c>
      <c r="BU372" s="229">
        <f t="shared" si="338"/>
        <v>0</v>
      </c>
      <c r="BV372" s="229">
        <f t="shared" si="338"/>
        <v>0</v>
      </c>
      <c r="BW372" s="229">
        <f t="shared" si="338"/>
        <v>0</v>
      </c>
      <c r="BX372" s="229">
        <f t="shared" si="338"/>
        <v>0</v>
      </c>
      <c r="BY372" s="229">
        <f t="shared" si="338"/>
        <v>0</v>
      </c>
      <c r="BZ372" s="229">
        <f t="shared" si="338"/>
        <v>0</v>
      </c>
    </row>
    <row r="373" spans="1:78" x14ac:dyDescent="0.2">
      <c r="A373" s="7" t="str">
        <f t="shared" si="334"/>
        <v>Roll-in 10</v>
      </c>
      <c r="B373" s="7">
        <f t="shared" si="334"/>
        <v>0</v>
      </c>
      <c r="C373" s="7">
        <f t="shared" si="320"/>
        <v>58</v>
      </c>
      <c r="D373" s="165">
        <f t="shared" si="332"/>
        <v>45230</v>
      </c>
      <c r="E373" s="313">
        <f>HLOOKUP(D373,INPUTS!$D$52:$BW$59,IF(B373=1,4,8),FALSE)</f>
        <v>0</v>
      </c>
      <c r="F373" s="77"/>
      <c r="G373" s="229">
        <f t="shared" si="340"/>
        <v>0</v>
      </c>
      <c r="H373" s="229">
        <f t="shared" si="340"/>
        <v>0</v>
      </c>
      <c r="I373" s="229">
        <f t="shared" si="340"/>
        <v>0</v>
      </c>
      <c r="J373" s="229">
        <f t="shared" si="340"/>
        <v>0</v>
      </c>
      <c r="K373" s="229">
        <f t="shared" si="340"/>
        <v>0</v>
      </c>
      <c r="L373" s="229">
        <f t="shared" si="340"/>
        <v>0</v>
      </c>
      <c r="M373" s="229">
        <f t="shared" si="340"/>
        <v>0</v>
      </c>
      <c r="N373" s="229">
        <f t="shared" si="340"/>
        <v>0</v>
      </c>
      <c r="O373" s="229">
        <f t="shared" si="340"/>
        <v>0</v>
      </c>
      <c r="P373" s="229">
        <f t="shared" si="340"/>
        <v>0</v>
      </c>
      <c r="Q373" s="229">
        <f t="shared" si="340"/>
        <v>0</v>
      </c>
      <c r="R373" s="229">
        <f t="shared" si="340"/>
        <v>0</v>
      </c>
      <c r="S373" s="229">
        <f t="shared" si="340"/>
        <v>0</v>
      </c>
      <c r="T373" s="229">
        <f t="shared" si="340"/>
        <v>0</v>
      </c>
      <c r="U373" s="229">
        <f t="shared" si="340"/>
        <v>0</v>
      </c>
      <c r="V373" s="229">
        <f t="shared" si="340"/>
        <v>0</v>
      </c>
      <c r="W373" s="229">
        <f t="shared" si="340"/>
        <v>0</v>
      </c>
      <c r="X373" s="229">
        <f t="shared" si="340"/>
        <v>0</v>
      </c>
      <c r="Y373" s="229">
        <f t="shared" si="340"/>
        <v>0</v>
      </c>
      <c r="Z373" s="229">
        <f t="shared" si="340"/>
        <v>0</v>
      </c>
      <c r="AA373" s="229">
        <f t="shared" si="340"/>
        <v>0</v>
      </c>
      <c r="AB373" s="229">
        <f t="shared" si="340"/>
        <v>0</v>
      </c>
      <c r="AC373" s="229">
        <f t="shared" si="340"/>
        <v>0</v>
      </c>
      <c r="AD373" s="229">
        <f t="shared" si="340"/>
        <v>0</v>
      </c>
      <c r="AE373" s="229">
        <f t="shared" si="340"/>
        <v>0</v>
      </c>
      <c r="AF373" s="229">
        <f t="shared" si="340"/>
        <v>0</v>
      </c>
      <c r="AG373" s="229">
        <f t="shared" si="340"/>
        <v>0</v>
      </c>
      <c r="AH373" s="229">
        <f t="shared" si="340"/>
        <v>0</v>
      </c>
      <c r="AI373" s="229">
        <f t="shared" si="340"/>
        <v>0</v>
      </c>
      <c r="AJ373" s="229">
        <f t="shared" si="340"/>
        <v>0</v>
      </c>
      <c r="AK373" s="229">
        <f t="shared" si="340"/>
        <v>0</v>
      </c>
      <c r="AL373" s="229">
        <f t="shared" si="340"/>
        <v>0</v>
      </c>
      <c r="AM373" s="229">
        <f t="shared" si="340"/>
        <v>0</v>
      </c>
      <c r="AN373" s="229">
        <f t="shared" si="340"/>
        <v>0</v>
      </c>
      <c r="AO373" s="229">
        <f t="shared" si="340"/>
        <v>0</v>
      </c>
      <c r="AP373" s="229">
        <f t="shared" si="340"/>
        <v>0</v>
      </c>
      <c r="AQ373" s="229">
        <f t="shared" si="340"/>
        <v>0</v>
      </c>
      <c r="AR373" s="229">
        <f t="shared" si="340"/>
        <v>0</v>
      </c>
      <c r="AS373" s="229">
        <f t="shared" si="340"/>
        <v>0</v>
      </c>
      <c r="AT373" s="229">
        <f t="shared" si="340"/>
        <v>0</v>
      </c>
      <c r="AU373" s="229">
        <f t="shared" si="340"/>
        <v>0</v>
      </c>
      <c r="AV373" s="229">
        <f t="shared" si="340"/>
        <v>0</v>
      </c>
      <c r="AW373" s="229">
        <f t="shared" si="340"/>
        <v>0</v>
      </c>
      <c r="AX373" s="229">
        <f t="shared" si="340"/>
        <v>0</v>
      </c>
      <c r="AY373" s="229">
        <f t="shared" si="340"/>
        <v>0</v>
      </c>
      <c r="AZ373" s="229">
        <f t="shared" si="340"/>
        <v>0</v>
      </c>
      <c r="BA373" s="229">
        <f t="shared" si="340"/>
        <v>0</v>
      </c>
      <c r="BB373" s="229">
        <f t="shared" si="340"/>
        <v>0</v>
      </c>
      <c r="BC373" s="229">
        <f t="shared" si="340"/>
        <v>0</v>
      </c>
      <c r="BD373" s="229">
        <f t="shared" si="340"/>
        <v>0</v>
      </c>
      <c r="BE373" s="229">
        <f t="shared" si="340"/>
        <v>0</v>
      </c>
      <c r="BF373" s="229">
        <f t="shared" si="340"/>
        <v>0</v>
      </c>
      <c r="BG373" s="229">
        <f t="shared" si="340"/>
        <v>0</v>
      </c>
      <c r="BH373" s="229">
        <f t="shared" si="340"/>
        <v>0</v>
      </c>
      <c r="BI373" s="229">
        <f t="shared" si="340"/>
        <v>0</v>
      </c>
      <c r="BJ373" s="229">
        <f t="shared" si="340"/>
        <v>0</v>
      </c>
      <c r="BK373" s="229">
        <f t="shared" si="340"/>
        <v>0</v>
      </c>
      <c r="BL373" s="229">
        <f t="shared" si="340"/>
        <v>0</v>
      </c>
      <c r="BM373" s="229">
        <f t="shared" si="340"/>
        <v>0</v>
      </c>
      <c r="BN373" s="229">
        <f t="shared" si="340"/>
        <v>0</v>
      </c>
      <c r="BO373" s="229">
        <f t="shared" si="338"/>
        <v>0</v>
      </c>
      <c r="BP373" s="229">
        <f t="shared" si="338"/>
        <v>0</v>
      </c>
      <c r="BQ373" s="229">
        <f t="shared" si="338"/>
        <v>0</v>
      </c>
      <c r="BR373" s="229">
        <f t="shared" si="338"/>
        <v>0</v>
      </c>
      <c r="BS373" s="229">
        <f t="shared" si="338"/>
        <v>0</v>
      </c>
      <c r="BT373" s="229">
        <f t="shared" si="338"/>
        <v>0</v>
      </c>
      <c r="BU373" s="229">
        <f t="shared" si="338"/>
        <v>0</v>
      </c>
      <c r="BV373" s="229">
        <f t="shared" si="338"/>
        <v>0</v>
      </c>
      <c r="BW373" s="229">
        <f t="shared" si="338"/>
        <v>0</v>
      </c>
      <c r="BX373" s="229">
        <f t="shared" si="338"/>
        <v>0</v>
      </c>
      <c r="BY373" s="229">
        <f t="shared" si="338"/>
        <v>0</v>
      </c>
      <c r="BZ373" s="229">
        <f t="shared" si="338"/>
        <v>0</v>
      </c>
    </row>
    <row r="374" spans="1:78" x14ac:dyDescent="0.2">
      <c r="A374" s="7" t="str">
        <f t="shared" si="334"/>
        <v>Roll-in 10</v>
      </c>
      <c r="B374" s="7">
        <f t="shared" si="334"/>
        <v>0</v>
      </c>
      <c r="C374" s="7">
        <f t="shared" si="320"/>
        <v>59</v>
      </c>
      <c r="D374" s="165">
        <f t="shared" si="332"/>
        <v>45260</v>
      </c>
      <c r="E374" s="313">
        <f>HLOOKUP(D374,INPUTS!$D$52:$BW$59,IF(B374=1,4,8),FALSE)</f>
        <v>0</v>
      </c>
      <c r="F374" s="77"/>
      <c r="G374" s="229">
        <f t="shared" si="340"/>
        <v>0</v>
      </c>
      <c r="H374" s="229">
        <f t="shared" si="340"/>
        <v>0</v>
      </c>
      <c r="I374" s="229">
        <f t="shared" si="340"/>
        <v>0</v>
      </c>
      <c r="J374" s="229">
        <f t="shared" si="340"/>
        <v>0</v>
      </c>
      <c r="K374" s="229">
        <f t="shared" si="340"/>
        <v>0</v>
      </c>
      <c r="L374" s="229">
        <f t="shared" si="340"/>
        <v>0</v>
      </c>
      <c r="M374" s="229">
        <f t="shared" si="340"/>
        <v>0</v>
      </c>
      <c r="N374" s="229">
        <f t="shared" si="340"/>
        <v>0</v>
      </c>
      <c r="O374" s="229">
        <f t="shared" si="340"/>
        <v>0</v>
      </c>
      <c r="P374" s="229">
        <f t="shared" si="340"/>
        <v>0</v>
      </c>
      <c r="Q374" s="229">
        <f t="shared" si="340"/>
        <v>0</v>
      </c>
      <c r="R374" s="229">
        <f t="shared" si="340"/>
        <v>0</v>
      </c>
      <c r="S374" s="229">
        <f t="shared" si="340"/>
        <v>0</v>
      </c>
      <c r="T374" s="229">
        <f t="shared" si="340"/>
        <v>0</v>
      </c>
      <c r="U374" s="229">
        <f t="shared" si="340"/>
        <v>0</v>
      </c>
      <c r="V374" s="229">
        <f t="shared" si="340"/>
        <v>0</v>
      </c>
      <c r="W374" s="229">
        <f t="shared" si="340"/>
        <v>0</v>
      </c>
      <c r="X374" s="229">
        <f t="shared" si="340"/>
        <v>0</v>
      </c>
      <c r="Y374" s="229">
        <f t="shared" si="340"/>
        <v>0</v>
      </c>
      <c r="Z374" s="229">
        <f t="shared" si="340"/>
        <v>0</v>
      </c>
      <c r="AA374" s="229">
        <f t="shared" si="340"/>
        <v>0</v>
      </c>
      <c r="AB374" s="229">
        <f t="shared" si="340"/>
        <v>0</v>
      </c>
      <c r="AC374" s="229">
        <f t="shared" si="340"/>
        <v>0</v>
      </c>
      <c r="AD374" s="229">
        <f t="shared" si="340"/>
        <v>0</v>
      </c>
      <c r="AE374" s="229">
        <f t="shared" si="340"/>
        <v>0</v>
      </c>
      <c r="AF374" s="229">
        <f t="shared" si="340"/>
        <v>0</v>
      </c>
      <c r="AG374" s="229">
        <f t="shared" si="340"/>
        <v>0</v>
      </c>
      <c r="AH374" s="229">
        <f t="shared" si="340"/>
        <v>0</v>
      </c>
      <c r="AI374" s="229">
        <f t="shared" si="340"/>
        <v>0</v>
      </c>
      <c r="AJ374" s="229">
        <f t="shared" si="340"/>
        <v>0</v>
      </c>
      <c r="AK374" s="229">
        <f t="shared" si="340"/>
        <v>0</v>
      </c>
      <c r="AL374" s="229">
        <f t="shared" si="340"/>
        <v>0</v>
      </c>
      <c r="AM374" s="229">
        <f t="shared" si="340"/>
        <v>0</v>
      </c>
      <c r="AN374" s="229">
        <f t="shared" si="340"/>
        <v>0</v>
      </c>
      <c r="AO374" s="229">
        <f t="shared" si="340"/>
        <v>0</v>
      </c>
      <c r="AP374" s="229">
        <f t="shared" si="340"/>
        <v>0</v>
      </c>
      <c r="AQ374" s="229">
        <f t="shared" si="340"/>
        <v>0</v>
      </c>
      <c r="AR374" s="229">
        <f t="shared" si="340"/>
        <v>0</v>
      </c>
      <c r="AS374" s="229">
        <f t="shared" si="340"/>
        <v>0</v>
      </c>
      <c r="AT374" s="229">
        <f t="shared" si="340"/>
        <v>0</v>
      </c>
      <c r="AU374" s="229">
        <f t="shared" si="340"/>
        <v>0</v>
      </c>
      <c r="AV374" s="229">
        <f t="shared" si="340"/>
        <v>0</v>
      </c>
      <c r="AW374" s="229">
        <f t="shared" si="340"/>
        <v>0</v>
      </c>
      <c r="AX374" s="229">
        <f t="shared" si="340"/>
        <v>0</v>
      </c>
      <c r="AY374" s="229">
        <f t="shared" si="340"/>
        <v>0</v>
      </c>
      <c r="AZ374" s="229">
        <f t="shared" si="340"/>
        <v>0</v>
      </c>
      <c r="BA374" s="229">
        <f t="shared" si="340"/>
        <v>0</v>
      </c>
      <c r="BB374" s="229">
        <f t="shared" si="340"/>
        <v>0</v>
      </c>
      <c r="BC374" s="229">
        <f t="shared" si="340"/>
        <v>0</v>
      </c>
      <c r="BD374" s="229">
        <f t="shared" si="340"/>
        <v>0</v>
      </c>
      <c r="BE374" s="229">
        <f t="shared" si="340"/>
        <v>0</v>
      </c>
      <c r="BF374" s="229">
        <f t="shared" si="340"/>
        <v>0</v>
      </c>
      <c r="BG374" s="229">
        <f t="shared" si="340"/>
        <v>0</v>
      </c>
      <c r="BH374" s="229">
        <f t="shared" si="340"/>
        <v>0</v>
      </c>
      <c r="BI374" s="229">
        <f t="shared" si="340"/>
        <v>0</v>
      </c>
      <c r="BJ374" s="229">
        <f t="shared" si="340"/>
        <v>0</v>
      </c>
      <c r="BK374" s="229">
        <f t="shared" si="340"/>
        <v>0</v>
      </c>
      <c r="BL374" s="229">
        <f t="shared" si="340"/>
        <v>0</v>
      </c>
      <c r="BM374" s="229">
        <f t="shared" si="340"/>
        <v>0</v>
      </c>
      <c r="BN374" s="229">
        <f t="shared" si="340"/>
        <v>0</v>
      </c>
      <c r="BO374" s="229">
        <f t="shared" si="338"/>
        <v>0</v>
      </c>
      <c r="BP374" s="229">
        <f t="shared" si="338"/>
        <v>0</v>
      </c>
      <c r="BQ374" s="229">
        <f t="shared" si="338"/>
        <v>0</v>
      </c>
      <c r="BR374" s="229">
        <f t="shared" si="338"/>
        <v>0</v>
      </c>
      <c r="BS374" s="229">
        <f t="shared" si="338"/>
        <v>0</v>
      </c>
      <c r="BT374" s="229">
        <f t="shared" si="338"/>
        <v>0</v>
      </c>
      <c r="BU374" s="229">
        <f t="shared" si="338"/>
        <v>0</v>
      </c>
      <c r="BV374" s="229">
        <f t="shared" si="338"/>
        <v>0</v>
      </c>
      <c r="BW374" s="229">
        <f t="shared" si="338"/>
        <v>0</v>
      </c>
      <c r="BX374" s="229">
        <f t="shared" si="338"/>
        <v>0</v>
      </c>
      <c r="BY374" s="229">
        <f t="shared" si="338"/>
        <v>0</v>
      </c>
      <c r="BZ374" s="229">
        <f t="shared" si="338"/>
        <v>0</v>
      </c>
    </row>
    <row r="375" spans="1:78" x14ac:dyDescent="0.2">
      <c r="A375" s="7" t="str">
        <f t="shared" si="334"/>
        <v>Roll-in 10</v>
      </c>
      <c r="B375" s="7">
        <f t="shared" si="334"/>
        <v>0</v>
      </c>
      <c r="C375" s="7">
        <f t="shared" si="320"/>
        <v>60</v>
      </c>
      <c r="D375" s="165">
        <f t="shared" si="332"/>
        <v>45291</v>
      </c>
      <c r="E375" s="313">
        <f>HLOOKUP(D375,INPUTS!$D$52:$BW$59,IF(B375=1,4,8),FALSE)</f>
        <v>0</v>
      </c>
      <c r="F375" s="77"/>
      <c r="G375" s="229">
        <f t="shared" ref="G375:V387" si="341">IF(G$9=$D375,$E375,0)</f>
        <v>0</v>
      </c>
      <c r="H375" s="229">
        <f t="shared" si="341"/>
        <v>0</v>
      </c>
      <c r="I375" s="229">
        <f t="shared" si="341"/>
        <v>0</v>
      </c>
      <c r="J375" s="229">
        <f t="shared" si="341"/>
        <v>0</v>
      </c>
      <c r="K375" s="229">
        <f t="shared" si="341"/>
        <v>0</v>
      </c>
      <c r="L375" s="229">
        <f t="shared" si="341"/>
        <v>0</v>
      </c>
      <c r="M375" s="229">
        <f t="shared" si="341"/>
        <v>0</v>
      </c>
      <c r="N375" s="229">
        <f t="shared" si="341"/>
        <v>0</v>
      </c>
      <c r="O375" s="229">
        <f t="shared" si="341"/>
        <v>0</v>
      </c>
      <c r="P375" s="229">
        <f t="shared" si="341"/>
        <v>0</v>
      </c>
      <c r="Q375" s="229">
        <f t="shared" si="341"/>
        <v>0</v>
      </c>
      <c r="R375" s="229">
        <f t="shared" si="341"/>
        <v>0</v>
      </c>
      <c r="S375" s="229">
        <f t="shared" si="341"/>
        <v>0</v>
      </c>
      <c r="T375" s="229">
        <f t="shared" si="341"/>
        <v>0</v>
      </c>
      <c r="U375" s="229">
        <f t="shared" si="341"/>
        <v>0</v>
      </c>
      <c r="V375" s="229">
        <f t="shared" si="341"/>
        <v>0</v>
      </c>
      <c r="W375" s="229">
        <f t="shared" ref="W375:AL387" si="342">IF(W$9=$D375,$E375,0)</f>
        <v>0</v>
      </c>
      <c r="X375" s="229">
        <f t="shared" si="342"/>
        <v>0</v>
      </c>
      <c r="Y375" s="229">
        <f t="shared" si="342"/>
        <v>0</v>
      </c>
      <c r="Z375" s="229">
        <f t="shared" si="342"/>
        <v>0</v>
      </c>
      <c r="AA375" s="229">
        <f t="shared" si="342"/>
        <v>0</v>
      </c>
      <c r="AB375" s="229">
        <f t="shared" si="342"/>
        <v>0</v>
      </c>
      <c r="AC375" s="229">
        <f t="shared" si="342"/>
        <v>0</v>
      </c>
      <c r="AD375" s="229">
        <f t="shared" si="342"/>
        <v>0</v>
      </c>
      <c r="AE375" s="229">
        <f t="shared" si="342"/>
        <v>0</v>
      </c>
      <c r="AF375" s="229">
        <f t="shared" si="342"/>
        <v>0</v>
      </c>
      <c r="AG375" s="229">
        <f t="shared" si="342"/>
        <v>0</v>
      </c>
      <c r="AH375" s="229">
        <f t="shared" si="342"/>
        <v>0</v>
      </c>
      <c r="AI375" s="229">
        <f t="shared" si="342"/>
        <v>0</v>
      </c>
      <c r="AJ375" s="229">
        <f t="shared" si="342"/>
        <v>0</v>
      </c>
      <c r="AK375" s="229">
        <f t="shared" si="342"/>
        <v>0</v>
      </c>
      <c r="AL375" s="229">
        <f t="shared" si="342"/>
        <v>0</v>
      </c>
      <c r="AM375" s="229">
        <f t="shared" ref="AM375:BB387" si="343">IF(AM$9=$D375,$E375,0)</f>
        <v>0</v>
      </c>
      <c r="AN375" s="229">
        <f t="shared" si="343"/>
        <v>0</v>
      </c>
      <c r="AO375" s="229">
        <f t="shared" si="343"/>
        <v>0</v>
      </c>
      <c r="AP375" s="229">
        <f t="shared" si="343"/>
        <v>0</v>
      </c>
      <c r="AQ375" s="229">
        <f t="shared" si="343"/>
        <v>0</v>
      </c>
      <c r="AR375" s="229">
        <f t="shared" si="343"/>
        <v>0</v>
      </c>
      <c r="AS375" s="229">
        <f t="shared" si="343"/>
        <v>0</v>
      </c>
      <c r="AT375" s="229">
        <f t="shared" si="343"/>
        <v>0</v>
      </c>
      <c r="AU375" s="229">
        <f t="shared" si="343"/>
        <v>0</v>
      </c>
      <c r="AV375" s="229">
        <f t="shared" si="343"/>
        <v>0</v>
      </c>
      <c r="AW375" s="229">
        <f t="shared" si="343"/>
        <v>0</v>
      </c>
      <c r="AX375" s="229">
        <f t="shared" si="343"/>
        <v>0</v>
      </c>
      <c r="AY375" s="229">
        <f t="shared" si="343"/>
        <v>0</v>
      </c>
      <c r="AZ375" s="229">
        <f t="shared" si="343"/>
        <v>0</v>
      </c>
      <c r="BA375" s="229">
        <f t="shared" si="343"/>
        <v>0</v>
      </c>
      <c r="BB375" s="229">
        <f t="shared" si="343"/>
        <v>0</v>
      </c>
      <c r="BC375" s="229">
        <f t="shared" ref="BC375:BR387" si="344">IF(BC$9=$D375,$E375,0)</f>
        <v>0</v>
      </c>
      <c r="BD375" s="229">
        <f t="shared" si="344"/>
        <v>0</v>
      </c>
      <c r="BE375" s="229">
        <f t="shared" si="344"/>
        <v>0</v>
      </c>
      <c r="BF375" s="229">
        <f t="shared" si="344"/>
        <v>0</v>
      </c>
      <c r="BG375" s="229">
        <f t="shared" si="344"/>
        <v>0</v>
      </c>
      <c r="BH375" s="229">
        <f t="shared" si="344"/>
        <v>0</v>
      </c>
      <c r="BI375" s="229">
        <f t="shared" si="344"/>
        <v>0</v>
      </c>
      <c r="BJ375" s="229">
        <f t="shared" si="344"/>
        <v>0</v>
      </c>
      <c r="BK375" s="229">
        <f t="shared" si="344"/>
        <v>0</v>
      </c>
      <c r="BL375" s="229">
        <f t="shared" si="344"/>
        <v>0</v>
      </c>
      <c r="BM375" s="229">
        <f t="shared" si="344"/>
        <v>0</v>
      </c>
      <c r="BN375" s="229">
        <f t="shared" si="344"/>
        <v>0</v>
      </c>
      <c r="BO375" s="229">
        <f t="shared" si="344"/>
        <v>0</v>
      </c>
      <c r="BP375" s="229">
        <f t="shared" si="344"/>
        <v>0</v>
      </c>
      <c r="BQ375" s="229">
        <f t="shared" si="344"/>
        <v>0</v>
      </c>
      <c r="BR375" s="229">
        <f t="shared" si="344"/>
        <v>0</v>
      </c>
      <c r="BS375" s="229">
        <f t="shared" si="338"/>
        <v>0</v>
      </c>
      <c r="BT375" s="229">
        <f t="shared" si="338"/>
        <v>0</v>
      </c>
      <c r="BU375" s="229">
        <f t="shared" si="338"/>
        <v>0</v>
      </c>
      <c r="BV375" s="229">
        <f t="shared" si="338"/>
        <v>0</v>
      </c>
      <c r="BW375" s="229">
        <f t="shared" si="338"/>
        <v>0</v>
      </c>
      <c r="BX375" s="229">
        <f t="shared" si="338"/>
        <v>0</v>
      </c>
      <c r="BY375" s="229">
        <f t="shared" si="338"/>
        <v>0</v>
      </c>
      <c r="BZ375" s="229">
        <f t="shared" si="338"/>
        <v>0</v>
      </c>
    </row>
    <row r="376" spans="1:78" x14ac:dyDescent="0.2">
      <c r="A376" s="7" t="str">
        <f t="shared" ref="A376:B376" si="345">A72</f>
        <v>Roll-in 10</v>
      </c>
      <c r="B376" s="7">
        <f t="shared" si="345"/>
        <v>0</v>
      </c>
      <c r="C376" s="7">
        <f t="shared" si="320"/>
        <v>61</v>
      </c>
      <c r="D376" s="165">
        <f t="shared" ref="D376:D387" si="346">D72</f>
        <v>45322</v>
      </c>
      <c r="E376" s="313">
        <f>HLOOKUP(D376,INPUTS!$D$52:$BW$59,IF(B376=1,4,8),FALSE)</f>
        <v>0</v>
      </c>
      <c r="F376" s="77"/>
      <c r="G376" s="229">
        <f t="shared" si="341"/>
        <v>0</v>
      </c>
      <c r="H376" s="229">
        <f t="shared" si="341"/>
        <v>0</v>
      </c>
      <c r="I376" s="229">
        <f t="shared" si="341"/>
        <v>0</v>
      </c>
      <c r="J376" s="229">
        <f t="shared" si="341"/>
        <v>0</v>
      </c>
      <c r="K376" s="229">
        <f t="shared" si="341"/>
        <v>0</v>
      </c>
      <c r="L376" s="229">
        <f t="shared" si="341"/>
        <v>0</v>
      </c>
      <c r="M376" s="229">
        <f t="shared" si="341"/>
        <v>0</v>
      </c>
      <c r="N376" s="229">
        <f t="shared" si="341"/>
        <v>0</v>
      </c>
      <c r="O376" s="229">
        <f t="shared" si="341"/>
        <v>0</v>
      </c>
      <c r="P376" s="229">
        <f t="shared" si="341"/>
        <v>0</v>
      </c>
      <c r="Q376" s="229">
        <f t="shared" si="341"/>
        <v>0</v>
      </c>
      <c r="R376" s="229">
        <f t="shared" si="341"/>
        <v>0</v>
      </c>
      <c r="S376" s="229">
        <f t="shared" si="341"/>
        <v>0</v>
      </c>
      <c r="T376" s="229">
        <f t="shared" si="341"/>
        <v>0</v>
      </c>
      <c r="U376" s="229">
        <f t="shared" si="341"/>
        <v>0</v>
      </c>
      <c r="V376" s="229">
        <f t="shared" si="341"/>
        <v>0</v>
      </c>
      <c r="W376" s="229">
        <f t="shared" si="342"/>
        <v>0</v>
      </c>
      <c r="X376" s="229">
        <f t="shared" si="342"/>
        <v>0</v>
      </c>
      <c r="Y376" s="229">
        <f t="shared" si="342"/>
        <v>0</v>
      </c>
      <c r="Z376" s="229">
        <f t="shared" si="342"/>
        <v>0</v>
      </c>
      <c r="AA376" s="229">
        <f t="shared" si="342"/>
        <v>0</v>
      </c>
      <c r="AB376" s="229">
        <f t="shared" si="342"/>
        <v>0</v>
      </c>
      <c r="AC376" s="229">
        <f t="shared" si="342"/>
        <v>0</v>
      </c>
      <c r="AD376" s="229">
        <f t="shared" si="342"/>
        <v>0</v>
      </c>
      <c r="AE376" s="229">
        <f t="shared" si="342"/>
        <v>0</v>
      </c>
      <c r="AF376" s="229">
        <f t="shared" si="342"/>
        <v>0</v>
      </c>
      <c r="AG376" s="229">
        <f t="shared" si="342"/>
        <v>0</v>
      </c>
      <c r="AH376" s="229">
        <f t="shared" si="342"/>
        <v>0</v>
      </c>
      <c r="AI376" s="229">
        <f t="shared" si="342"/>
        <v>0</v>
      </c>
      <c r="AJ376" s="229">
        <f t="shared" si="342"/>
        <v>0</v>
      </c>
      <c r="AK376" s="229">
        <f t="shared" si="342"/>
        <v>0</v>
      </c>
      <c r="AL376" s="229">
        <f t="shared" si="342"/>
        <v>0</v>
      </c>
      <c r="AM376" s="229">
        <f t="shared" si="343"/>
        <v>0</v>
      </c>
      <c r="AN376" s="229">
        <f t="shared" si="343"/>
        <v>0</v>
      </c>
      <c r="AO376" s="229">
        <f t="shared" si="343"/>
        <v>0</v>
      </c>
      <c r="AP376" s="229">
        <f t="shared" si="343"/>
        <v>0</v>
      </c>
      <c r="AQ376" s="229">
        <f t="shared" si="343"/>
        <v>0</v>
      </c>
      <c r="AR376" s="229">
        <f t="shared" si="343"/>
        <v>0</v>
      </c>
      <c r="AS376" s="229">
        <f t="shared" si="343"/>
        <v>0</v>
      </c>
      <c r="AT376" s="229">
        <f t="shared" si="343"/>
        <v>0</v>
      </c>
      <c r="AU376" s="229">
        <f t="shared" si="343"/>
        <v>0</v>
      </c>
      <c r="AV376" s="229">
        <f t="shared" si="343"/>
        <v>0</v>
      </c>
      <c r="AW376" s="229">
        <f t="shared" si="343"/>
        <v>0</v>
      </c>
      <c r="AX376" s="229">
        <f t="shared" si="343"/>
        <v>0</v>
      </c>
      <c r="AY376" s="229">
        <f t="shared" si="343"/>
        <v>0</v>
      </c>
      <c r="AZ376" s="229">
        <f t="shared" si="343"/>
        <v>0</v>
      </c>
      <c r="BA376" s="229">
        <f t="shared" si="343"/>
        <v>0</v>
      </c>
      <c r="BB376" s="229">
        <f t="shared" si="343"/>
        <v>0</v>
      </c>
      <c r="BC376" s="229">
        <f t="shared" si="344"/>
        <v>0</v>
      </c>
      <c r="BD376" s="229">
        <f t="shared" si="344"/>
        <v>0</v>
      </c>
      <c r="BE376" s="229">
        <f t="shared" si="344"/>
        <v>0</v>
      </c>
      <c r="BF376" s="229">
        <f t="shared" si="344"/>
        <v>0</v>
      </c>
      <c r="BG376" s="229">
        <f t="shared" si="344"/>
        <v>0</v>
      </c>
      <c r="BH376" s="229">
        <f t="shared" si="344"/>
        <v>0</v>
      </c>
      <c r="BI376" s="229">
        <f t="shared" si="344"/>
        <v>0</v>
      </c>
      <c r="BJ376" s="229">
        <f t="shared" si="344"/>
        <v>0</v>
      </c>
      <c r="BK376" s="229">
        <f t="shared" si="344"/>
        <v>0</v>
      </c>
      <c r="BL376" s="229">
        <f t="shared" si="344"/>
        <v>0</v>
      </c>
      <c r="BM376" s="229">
        <f t="shared" si="344"/>
        <v>0</v>
      </c>
      <c r="BN376" s="229">
        <f t="shared" si="344"/>
        <v>0</v>
      </c>
      <c r="BO376" s="229">
        <f t="shared" si="338"/>
        <v>0</v>
      </c>
      <c r="BP376" s="229">
        <f t="shared" si="338"/>
        <v>0</v>
      </c>
      <c r="BQ376" s="229">
        <f t="shared" si="338"/>
        <v>0</v>
      </c>
      <c r="BR376" s="229">
        <f t="shared" si="338"/>
        <v>0</v>
      </c>
      <c r="BS376" s="229">
        <f t="shared" si="338"/>
        <v>0</v>
      </c>
      <c r="BT376" s="229">
        <f t="shared" si="338"/>
        <v>0</v>
      </c>
      <c r="BU376" s="229">
        <f t="shared" si="338"/>
        <v>0</v>
      </c>
      <c r="BV376" s="229">
        <f t="shared" si="338"/>
        <v>0</v>
      </c>
      <c r="BW376" s="229">
        <f t="shared" si="338"/>
        <v>0</v>
      </c>
      <c r="BX376" s="229">
        <f t="shared" si="338"/>
        <v>0</v>
      </c>
      <c r="BY376" s="229">
        <f t="shared" si="338"/>
        <v>0</v>
      </c>
      <c r="BZ376" s="229">
        <f t="shared" si="338"/>
        <v>0</v>
      </c>
    </row>
    <row r="377" spans="1:78" x14ac:dyDescent="0.2">
      <c r="A377" s="7" t="str">
        <f t="shared" ref="A377:B377" si="347">A73</f>
        <v>Roll-in 10</v>
      </c>
      <c r="B377" s="7">
        <f t="shared" si="347"/>
        <v>0</v>
      </c>
      <c r="C377" s="7">
        <f t="shared" si="320"/>
        <v>62</v>
      </c>
      <c r="D377" s="165">
        <f t="shared" si="346"/>
        <v>45351</v>
      </c>
      <c r="E377" s="313">
        <f>HLOOKUP(D377,INPUTS!$D$52:$BW$59,IF(B377=1,4,8),FALSE)</f>
        <v>0</v>
      </c>
      <c r="F377" s="77"/>
      <c r="G377" s="229">
        <f t="shared" si="341"/>
        <v>0</v>
      </c>
      <c r="H377" s="229">
        <f t="shared" si="341"/>
        <v>0</v>
      </c>
      <c r="I377" s="229">
        <f t="shared" si="341"/>
        <v>0</v>
      </c>
      <c r="J377" s="229">
        <f t="shared" si="341"/>
        <v>0</v>
      </c>
      <c r="K377" s="229">
        <f t="shared" si="341"/>
        <v>0</v>
      </c>
      <c r="L377" s="229">
        <f t="shared" si="341"/>
        <v>0</v>
      </c>
      <c r="M377" s="229">
        <f t="shared" si="341"/>
        <v>0</v>
      </c>
      <c r="N377" s="229">
        <f t="shared" si="341"/>
        <v>0</v>
      </c>
      <c r="O377" s="229">
        <f t="shared" si="341"/>
        <v>0</v>
      </c>
      <c r="P377" s="229">
        <f t="shared" si="341"/>
        <v>0</v>
      </c>
      <c r="Q377" s="229">
        <f t="shared" si="341"/>
        <v>0</v>
      </c>
      <c r="R377" s="229">
        <f t="shared" si="341"/>
        <v>0</v>
      </c>
      <c r="S377" s="229">
        <f t="shared" si="341"/>
        <v>0</v>
      </c>
      <c r="T377" s="229">
        <f t="shared" si="341"/>
        <v>0</v>
      </c>
      <c r="U377" s="229">
        <f t="shared" si="341"/>
        <v>0</v>
      </c>
      <c r="V377" s="229">
        <f t="shared" si="341"/>
        <v>0</v>
      </c>
      <c r="W377" s="229">
        <f t="shared" si="342"/>
        <v>0</v>
      </c>
      <c r="X377" s="229">
        <f t="shared" si="342"/>
        <v>0</v>
      </c>
      <c r="Y377" s="229">
        <f t="shared" si="342"/>
        <v>0</v>
      </c>
      <c r="Z377" s="229">
        <f t="shared" si="342"/>
        <v>0</v>
      </c>
      <c r="AA377" s="229">
        <f t="shared" si="342"/>
        <v>0</v>
      </c>
      <c r="AB377" s="229">
        <f t="shared" si="342"/>
        <v>0</v>
      </c>
      <c r="AC377" s="229">
        <f t="shared" si="342"/>
        <v>0</v>
      </c>
      <c r="AD377" s="229">
        <f t="shared" si="342"/>
        <v>0</v>
      </c>
      <c r="AE377" s="229">
        <f t="shared" si="342"/>
        <v>0</v>
      </c>
      <c r="AF377" s="229">
        <f t="shared" si="342"/>
        <v>0</v>
      </c>
      <c r="AG377" s="229">
        <f t="shared" si="342"/>
        <v>0</v>
      </c>
      <c r="AH377" s="229">
        <f t="shared" si="342"/>
        <v>0</v>
      </c>
      <c r="AI377" s="229">
        <f t="shared" si="342"/>
        <v>0</v>
      </c>
      <c r="AJ377" s="229">
        <f t="shared" si="342"/>
        <v>0</v>
      </c>
      <c r="AK377" s="229">
        <f t="shared" si="342"/>
        <v>0</v>
      </c>
      <c r="AL377" s="229">
        <f t="shared" si="342"/>
        <v>0</v>
      </c>
      <c r="AM377" s="229">
        <f t="shared" si="343"/>
        <v>0</v>
      </c>
      <c r="AN377" s="229">
        <f t="shared" si="343"/>
        <v>0</v>
      </c>
      <c r="AO377" s="229">
        <f t="shared" si="343"/>
        <v>0</v>
      </c>
      <c r="AP377" s="229">
        <f t="shared" si="343"/>
        <v>0</v>
      </c>
      <c r="AQ377" s="229">
        <f t="shared" si="343"/>
        <v>0</v>
      </c>
      <c r="AR377" s="229">
        <f t="shared" si="343"/>
        <v>0</v>
      </c>
      <c r="AS377" s="229">
        <f t="shared" si="343"/>
        <v>0</v>
      </c>
      <c r="AT377" s="229">
        <f t="shared" si="343"/>
        <v>0</v>
      </c>
      <c r="AU377" s="229">
        <f t="shared" si="343"/>
        <v>0</v>
      </c>
      <c r="AV377" s="229">
        <f t="shared" si="343"/>
        <v>0</v>
      </c>
      <c r="AW377" s="229">
        <f t="shared" si="343"/>
        <v>0</v>
      </c>
      <c r="AX377" s="229">
        <f t="shared" si="343"/>
        <v>0</v>
      </c>
      <c r="AY377" s="229">
        <f t="shared" si="343"/>
        <v>0</v>
      </c>
      <c r="AZ377" s="229">
        <f t="shared" si="343"/>
        <v>0</v>
      </c>
      <c r="BA377" s="229">
        <f t="shared" si="343"/>
        <v>0</v>
      </c>
      <c r="BB377" s="229">
        <f t="shared" si="343"/>
        <v>0</v>
      </c>
      <c r="BC377" s="229">
        <f t="shared" si="344"/>
        <v>0</v>
      </c>
      <c r="BD377" s="229">
        <f t="shared" si="344"/>
        <v>0</v>
      </c>
      <c r="BE377" s="229">
        <f t="shared" si="344"/>
        <v>0</v>
      </c>
      <c r="BF377" s="229">
        <f t="shared" si="344"/>
        <v>0</v>
      </c>
      <c r="BG377" s="229">
        <f t="shared" si="344"/>
        <v>0</v>
      </c>
      <c r="BH377" s="229">
        <f t="shared" si="344"/>
        <v>0</v>
      </c>
      <c r="BI377" s="229">
        <f t="shared" si="344"/>
        <v>0</v>
      </c>
      <c r="BJ377" s="229">
        <f t="shared" si="344"/>
        <v>0</v>
      </c>
      <c r="BK377" s="229">
        <f t="shared" si="344"/>
        <v>0</v>
      </c>
      <c r="BL377" s="229">
        <f t="shared" si="344"/>
        <v>0</v>
      </c>
      <c r="BM377" s="229">
        <f t="shared" si="344"/>
        <v>0</v>
      </c>
      <c r="BN377" s="229">
        <f t="shared" si="344"/>
        <v>0</v>
      </c>
      <c r="BO377" s="229">
        <f t="shared" si="338"/>
        <v>0</v>
      </c>
      <c r="BP377" s="229">
        <f t="shared" si="338"/>
        <v>0</v>
      </c>
      <c r="BQ377" s="229">
        <f t="shared" si="338"/>
        <v>0</v>
      </c>
      <c r="BR377" s="229">
        <f t="shared" si="338"/>
        <v>0</v>
      </c>
      <c r="BS377" s="229">
        <f t="shared" si="338"/>
        <v>0</v>
      </c>
      <c r="BT377" s="229">
        <f t="shared" si="338"/>
        <v>0</v>
      </c>
      <c r="BU377" s="229">
        <f t="shared" si="338"/>
        <v>0</v>
      </c>
      <c r="BV377" s="229">
        <f t="shared" si="338"/>
        <v>0</v>
      </c>
      <c r="BW377" s="229">
        <f t="shared" si="338"/>
        <v>0</v>
      </c>
      <c r="BX377" s="229">
        <f t="shared" si="338"/>
        <v>0</v>
      </c>
      <c r="BY377" s="229">
        <f t="shared" si="338"/>
        <v>0</v>
      </c>
      <c r="BZ377" s="229">
        <f t="shared" si="338"/>
        <v>0</v>
      </c>
    </row>
    <row r="378" spans="1:78" x14ac:dyDescent="0.2">
      <c r="A378" s="7" t="str">
        <f t="shared" ref="A378:B378" si="348">A74</f>
        <v>Roll-in 10</v>
      </c>
      <c r="B378" s="7">
        <f t="shared" si="348"/>
        <v>0</v>
      </c>
      <c r="C378" s="7">
        <f t="shared" si="320"/>
        <v>63</v>
      </c>
      <c r="D378" s="165">
        <f t="shared" si="346"/>
        <v>45382</v>
      </c>
      <c r="E378" s="313">
        <f>HLOOKUP(D378,INPUTS!$D$52:$BW$59,IF(B378=1,4,8),FALSE)</f>
        <v>0</v>
      </c>
      <c r="F378" s="77"/>
      <c r="G378" s="229">
        <f t="shared" si="341"/>
        <v>0</v>
      </c>
      <c r="H378" s="229">
        <f t="shared" si="341"/>
        <v>0</v>
      </c>
      <c r="I378" s="229">
        <f t="shared" si="341"/>
        <v>0</v>
      </c>
      <c r="J378" s="229">
        <f t="shared" si="341"/>
        <v>0</v>
      </c>
      <c r="K378" s="229">
        <f t="shared" si="341"/>
        <v>0</v>
      </c>
      <c r="L378" s="229">
        <f t="shared" si="341"/>
        <v>0</v>
      </c>
      <c r="M378" s="229">
        <f t="shared" si="341"/>
        <v>0</v>
      </c>
      <c r="N378" s="229">
        <f t="shared" si="341"/>
        <v>0</v>
      </c>
      <c r="O378" s="229">
        <f t="shared" si="341"/>
        <v>0</v>
      </c>
      <c r="P378" s="229">
        <f t="shared" si="341"/>
        <v>0</v>
      </c>
      <c r="Q378" s="229">
        <f t="shared" si="341"/>
        <v>0</v>
      </c>
      <c r="R378" s="229">
        <f t="shared" si="341"/>
        <v>0</v>
      </c>
      <c r="S378" s="229">
        <f t="shared" si="341"/>
        <v>0</v>
      </c>
      <c r="T378" s="229">
        <f t="shared" si="341"/>
        <v>0</v>
      </c>
      <c r="U378" s="229">
        <f t="shared" si="341"/>
        <v>0</v>
      </c>
      <c r="V378" s="229">
        <f t="shared" si="341"/>
        <v>0</v>
      </c>
      <c r="W378" s="229">
        <f t="shared" si="342"/>
        <v>0</v>
      </c>
      <c r="X378" s="229">
        <f t="shared" si="342"/>
        <v>0</v>
      </c>
      <c r="Y378" s="229">
        <f t="shared" si="342"/>
        <v>0</v>
      </c>
      <c r="Z378" s="229">
        <f t="shared" si="342"/>
        <v>0</v>
      </c>
      <c r="AA378" s="229">
        <f t="shared" si="342"/>
        <v>0</v>
      </c>
      <c r="AB378" s="229">
        <f t="shared" si="342"/>
        <v>0</v>
      </c>
      <c r="AC378" s="229">
        <f t="shared" si="342"/>
        <v>0</v>
      </c>
      <c r="AD378" s="229">
        <f t="shared" si="342"/>
        <v>0</v>
      </c>
      <c r="AE378" s="229">
        <f t="shared" si="342"/>
        <v>0</v>
      </c>
      <c r="AF378" s="229">
        <f t="shared" si="342"/>
        <v>0</v>
      </c>
      <c r="AG378" s="229">
        <f t="shared" si="342"/>
        <v>0</v>
      </c>
      <c r="AH378" s="229">
        <f t="shared" si="342"/>
        <v>0</v>
      </c>
      <c r="AI378" s="229">
        <f t="shared" si="342"/>
        <v>0</v>
      </c>
      <c r="AJ378" s="229">
        <f t="shared" si="342"/>
        <v>0</v>
      </c>
      <c r="AK378" s="229">
        <f t="shared" si="342"/>
        <v>0</v>
      </c>
      <c r="AL378" s="229">
        <f t="shared" si="342"/>
        <v>0</v>
      </c>
      <c r="AM378" s="229">
        <f t="shared" si="343"/>
        <v>0</v>
      </c>
      <c r="AN378" s="229">
        <f t="shared" si="343"/>
        <v>0</v>
      </c>
      <c r="AO378" s="229">
        <f t="shared" si="343"/>
        <v>0</v>
      </c>
      <c r="AP378" s="229">
        <f t="shared" si="343"/>
        <v>0</v>
      </c>
      <c r="AQ378" s="229">
        <f t="shared" si="343"/>
        <v>0</v>
      </c>
      <c r="AR378" s="229">
        <f t="shared" si="343"/>
        <v>0</v>
      </c>
      <c r="AS378" s="229">
        <f t="shared" si="343"/>
        <v>0</v>
      </c>
      <c r="AT378" s="229">
        <f t="shared" si="343"/>
        <v>0</v>
      </c>
      <c r="AU378" s="229">
        <f t="shared" si="343"/>
        <v>0</v>
      </c>
      <c r="AV378" s="229">
        <f t="shared" si="343"/>
        <v>0</v>
      </c>
      <c r="AW378" s="229">
        <f t="shared" si="343"/>
        <v>0</v>
      </c>
      <c r="AX378" s="229">
        <f t="shared" si="343"/>
        <v>0</v>
      </c>
      <c r="AY378" s="229">
        <f t="shared" si="343"/>
        <v>0</v>
      </c>
      <c r="AZ378" s="229">
        <f t="shared" si="343"/>
        <v>0</v>
      </c>
      <c r="BA378" s="229">
        <f t="shared" si="343"/>
        <v>0</v>
      </c>
      <c r="BB378" s="229">
        <f t="shared" si="343"/>
        <v>0</v>
      </c>
      <c r="BC378" s="229">
        <f t="shared" si="344"/>
        <v>0</v>
      </c>
      <c r="BD378" s="229">
        <f t="shared" si="344"/>
        <v>0</v>
      </c>
      <c r="BE378" s="229">
        <f t="shared" si="344"/>
        <v>0</v>
      </c>
      <c r="BF378" s="229">
        <f t="shared" si="344"/>
        <v>0</v>
      </c>
      <c r="BG378" s="229">
        <f t="shared" si="344"/>
        <v>0</v>
      </c>
      <c r="BH378" s="229">
        <f t="shared" si="344"/>
        <v>0</v>
      </c>
      <c r="BI378" s="229">
        <f t="shared" si="344"/>
        <v>0</v>
      </c>
      <c r="BJ378" s="229">
        <f t="shared" si="344"/>
        <v>0</v>
      </c>
      <c r="BK378" s="229">
        <f t="shared" si="344"/>
        <v>0</v>
      </c>
      <c r="BL378" s="229">
        <f t="shared" si="344"/>
        <v>0</v>
      </c>
      <c r="BM378" s="229">
        <f t="shared" si="344"/>
        <v>0</v>
      </c>
      <c r="BN378" s="229">
        <f t="shared" si="344"/>
        <v>0</v>
      </c>
      <c r="BO378" s="229">
        <f t="shared" si="338"/>
        <v>0</v>
      </c>
      <c r="BP378" s="229">
        <f t="shared" si="338"/>
        <v>0</v>
      </c>
      <c r="BQ378" s="229">
        <f t="shared" si="338"/>
        <v>0</v>
      </c>
      <c r="BR378" s="229">
        <f t="shared" si="338"/>
        <v>0</v>
      </c>
      <c r="BS378" s="229">
        <f t="shared" si="338"/>
        <v>0</v>
      </c>
      <c r="BT378" s="229">
        <f t="shared" si="338"/>
        <v>0</v>
      </c>
      <c r="BU378" s="229">
        <f t="shared" si="338"/>
        <v>0</v>
      </c>
      <c r="BV378" s="229">
        <f t="shared" si="338"/>
        <v>0</v>
      </c>
      <c r="BW378" s="229">
        <f t="shared" si="338"/>
        <v>0</v>
      </c>
      <c r="BX378" s="229">
        <f t="shared" si="338"/>
        <v>0</v>
      </c>
      <c r="BY378" s="229">
        <f t="shared" si="338"/>
        <v>0</v>
      </c>
      <c r="BZ378" s="229">
        <f t="shared" si="338"/>
        <v>0</v>
      </c>
    </row>
    <row r="379" spans="1:78" x14ac:dyDescent="0.2">
      <c r="A379" s="7" t="str">
        <f t="shared" ref="A379:B379" si="349">A75</f>
        <v>Roll-in 10</v>
      </c>
      <c r="B379" s="7">
        <f t="shared" si="349"/>
        <v>0</v>
      </c>
      <c r="C379" s="7">
        <f t="shared" si="320"/>
        <v>64</v>
      </c>
      <c r="D379" s="165">
        <f t="shared" si="346"/>
        <v>45412</v>
      </c>
      <c r="E379" s="313">
        <f>HLOOKUP(D379,INPUTS!$D$52:$BW$59,IF(B379=1,4,8),FALSE)</f>
        <v>0</v>
      </c>
      <c r="F379" s="77"/>
      <c r="G379" s="229">
        <f t="shared" si="341"/>
        <v>0</v>
      </c>
      <c r="H379" s="229">
        <f t="shared" si="341"/>
        <v>0</v>
      </c>
      <c r="I379" s="229">
        <f t="shared" si="341"/>
        <v>0</v>
      </c>
      <c r="J379" s="229">
        <f t="shared" si="341"/>
        <v>0</v>
      </c>
      <c r="K379" s="229">
        <f t="shared" si="341"/>
        <v>0</v>
      </c>
      <c r="L379" s="229">
        <f t="shared" si="341"/>
        <v>0</v>
      </c>
      <c r="M379" s="229">
        <f t="shared" si="341"/>
        <v>0</v>
      </c>
      <c r="N379" s="229">
        <f t="shared" si="341"/>
        <v>0</v>
      </c>
      <c r="O379" s="229">
        <f t="shared" si="341"/>
        <v>0</v>
      </c>
      <c r="P379" s="229">
        <f t="shared" si="341"/>
        <v>0</v>
      </c>
      <c r="Q379" s="229">
        <f t="shared" si="341"/>
        <v>0</v>
      </c>
      <c r="R379" s="229">
        <f t="shared" si="341"/>
        <v>0</v>
      </c>
      <c r="S379" s="229">
        <f t="shared" si="341"/>
        <v>0</v>
      </c>
      <c r="T379" s="229">
        <f t="shared" si="341"/>
        <v>0</v>
      </c>
      <c r="U379" s="229">
        <f t="shared" si="341"/>
        <v>0</v>
      </c>
      <c r="V379" s="229">
        <f t="shared" si="341"/>
        <v>0</v>
      </c>
      <c r="W379" s="229">
        <f t="shared" si="342"/>
        <v>0</v>
      </c>
      <c r="X379" s="229">
        <f t="shared" si="342"/>
        <v>0</v>
      </c>
      <c r="Y379" s="229">
        <f t="shared" si="342"/>
        <v>0</v>
      </c>
      <c r="Z379" s="229">
        <f t="shared" si="342"/>
        <v>0</v>
      </c>
      <c r="AA379" s="229">
        <f t="shared" si="342"/>
        <v>0</v>
      </c>
      <c r="AB379" s="229">
        <f t="shared" si="342"/>
        <v>0</v>
      </c>
      <c r="AC379" s="229">
        <f t="shared" si="342"/>
        <v>0</v>
      </c>
      <c r="AD379" s="229">
        <f t="shared" si="342"/>
        <v>0</v>
      </c>
      <c r="AE379" s="229">
        <f t="shared" si="342"/>
        <v>0</v>
      </c>
      <c r="AF379" s="229">
        <f t="shared" si="342"/>
        <v>0</v>
      </c>
      <c r="AG379" s="229">
        <f t="shared" si="342"/>
        <v>0</v>
      </c>
      <c r="AH379" s="229">
        <f t="shared" si="342"/>
        <v>0</v>
      </c>
      <c r="AI379" s="229">
        <f t="shared" si="342"/>
        <v>0</v>
      </c>
      <c r="AJ379" s="229">
        <f t="shared" si="342"/>
        <v>0</v>
      </c>
      <c r="AK379" s="229">
        <f t="shared" si="342"/>
        <v>0</v>
      </c>
      <c r="AL379" s="229">
        <f t="shared" si="342"/>
        <v>0</v>
      </c>
      <c r="AM379" s="229">
        <f t="shared" si="343"/>
        <v>0</v>
      </c>
      <c r="AN379" s="229">
        <f t="shared" si="343"/>
        <v>0</v>
      </c>
      <c r="AO379" s="229">
        <f t="shared" si="343"/>
        <v>0</v>
      </c>
      <c r="AP379" s="229">
        <f t="shared" si="343"/>
        <v>0</v>
      </c>
      <c r="AQ379" s="229">
        <f t="shared" si="343"/>
        <v>0</v>
      </c>
      <c r="AR379" s="229">
        <f t="shared" si="343"/>
        <v>0</v>
      </c>
      <c r="AS379" s="229">
        <f t="shared" si="343"/>
        <v>0</v>
      </c>
      <c r="AT379" s="229">
        <f t="shared" si="343"/>
        <v>0</v>
      </c>
      <c r="AU379" s="229">
        <f t="shared" si="343"/>
        <v>0</v>
      </c>
      <c r="AV379" s="229">
        <f t="shared" si="343"/>
        <v>0</v>
      </c>
      <c r="AW379" s="229">
        <f t="shared" si="343"/>
        <v>0</v>
      </c>
      <c r="AX379" s="229">
        <f t="shared" si="343"/>
        <v>0</v>
      </c>
      <c r="AY379" s="229">
        <f t="shared" si="343"/>
        <v>0</v>
      </c>
      <c r="AZ379" s="229">
        <f t="shared" si="343"/>
        <v>0</v>
      </c>
      <c r="BA379" s="229">
        <f t="shared" si="343"/>
        <v>0</v>
      </c>
      <c r="BB379" s="229">
        <f t="shared" si="343"/>
        <v>0</v>
      </c>
      <c r="BC379" s="229">
        <f t="shared" si="344"/>
        <v>0</v>
      </c>
      <c r="BD379" s="229">
        <f t="shared" si="344"/>
        <v>0</v>
      </c>
      <c r="BE379" s="229">
        <f t="shared" si="344"/>
        <v>0</v>
      </c>
      <c r="BF379" s="229">
        <f t="shared" si="344"/>
        <v>0</v>
      </c>
      <c r="BG379" s="229">
        <f t="shared" si="344"/>
        <v>0</v>
      </c>
      <c r="BH379" s="229">
        <f t="shared" si="344"/>
        <v>0</v>
      </c>
      <c r="BI379" s="229">
        <f t="shared" si="344"/>
        <v>0</v>
      </c>
      <c r="BJ379" s="229">
        <f t="shared" si="344"/>
        <v>0</v>
      </c>
      <c r="BK379" s="229">
        <f t="shared" si="344"/>
        <v>0</v>
      </c>
      <c r="BL379" s="229">
        <f t="shared" si="344"/>
        <v>0</v>
      </c>
      <c r="BM379" s="229">
        <f t="shared" si="344"/>
        <v>0</v>
      </c>
      <c r="BN379" s="229">
        <f t="shared" si="344"/>
        <v>0</v>
      </c>
      <c r="BO379" s="229">
        <f t="shared" si="338"/>
        <v>0</v>
      </c>
      <c r="BP379" s="229">
        <f t="shared" si="338"/>
        <v>0</v>
      </c>
      <c r="BQ379" s="229">
        <f t="shared" si="338"/>
        <v>0</v>
      </c>
      <c r="BR379" s="229">
        <f t="shared" si="338"/>
        <v>0</v>
      </c>
      <c r="BS379" s="229">
        <f t="shared" si="338"/>
        <v>0</v>
      </c>
      <c r="BT379" s="229">
        <f t="shared" si="338"/>
        <v>0</v>
      </c>
      <c r="BU379" s="229">
        <f t="shared" si="338"/>
        <v>0</v>
      </c>
      <c r="BV379" s="229">
        <f t="shared" si="338"/>
        <v>0</v>
      </c>
      <c r="BW379" s="229">
        <f t="shared" si="338"/>
        <v>0</v>
      </c>
      <c r="BX379" s="229">
        <f t="shared" si="338"/>
        <v>0</v>
      </c>
      <c r="BY379" s="229">
        <f t="shared" si="338"/>
        <v>0</v>
      </c>
      <c r="BZ379" s="229">
        <f t="shared" si="338"/>
        <v>0</v>
      </c>
    </row>
    <row r="380" spans="1:78" x14ac:dyDescent="0.2">
      <c r="A380" s="7" t="str">
        <f t="shared" ref="A380:B380" si="350">A76</f>
        <v>Roll-in 10</v>
      </c>
      <c r="B380" s="7">
        <f t="shared" si="350"/>
        <v>0</v>
      </c>
      <c r="C380" s="7">
        <f t="shared" si="320"/>
        <v>65</v>
      </c>
      <c r="D380" s="165">
        <f t="shared" si="346"/>
        <v>45443</v>
      </c>
      <c r="E380" s="313">
        <f>HLOOKUP(D380,INPUTS!$D$52:$BW$59,IF(B380=1,4,8),FALSE)</f>
        <v>0</v>
      </c>
      <c r="F380" s="77"/>
      <c r="G380" s="229">
        <f t="shared" si="341"/>
        <v>0</v>
      </c>
      <c r="H380" s="229">
        <f t="shared" si="341"/>
        <v>0</v>
      </c>
      <c r="I380" s="229">
        <f t="shared" si="341"/>
        <v>0</v>
      </c>
      <c r="J380" s="229">
        <f t="shared" si="341"/>
        <v>0</v>
      </c>
      <c r="K380" s="229">
        <f t="shared" si="341"/>
        <v>0</v>
      </c>
      <c r="L380" s="229">
        <f t="shared" si="341"/>
        <v>0</v>
      </c>
      <c r="M380" s="229">
        <f t="shared" si="341"/>
        <v>0</v>
      </c>
      <c r="N380" s="229">
        <f t="shared" si="341"/>
        <v>0</v>
      </c>
      <c r="O380" s="229">
        <f t="shared" si="341"/>
        <v>0</v>
      </c>
      <c r="P380" s="229">
        <f t="shared" si="341"/>
        <v>0</v>
      </c>
      <c r="Q380" s="229">
        <f t="shared" si="341"/>
        <v>0</v>
      </c>
      <c r="R380" s="229">
        <f t="shared" si="341"/>
        <v>0</v>
      </c>
      <c r="S380" s="229">
        <f t="shared" si="341"/>
        <v>0</v>
      </c>
      <c r="T380" s="229">
        <f t="shared" si="341"/>
        <v>0</v>
      </c>
      <c r="U380" s="229">
        <f t="shared" si="341"/>
        <v>0</v>
      </c>
      <c r="V380" s="229">
        <f t="shared" si="341"/>
        <v>0</v>
      </c>
      <c r="W380" s="229">
        <f t="shared" si="342"/>
        <v>0</v>
      </c>
      <c r="X380" s="229">
        <f t="shared" si="342"/>
        <v>0</v>
      </c>
      <c r="Y380" s="229">
        <f t="shared" si="342"/>
        <v>0</v>
      </c>
      <c r="Z380" s="229">
        <f t="shared" si="342"/>
        <v>0</v>
      </c>
      <c r="AA380" s="229">
        <f t="shared" si="342"/>
        <v>0</v>
      </c>
      <c r="AB380" s="229">
        <f t="shared" si="342"/>
        <v>0</v>
      </c>
      <c r="AC380" s="229">
        <f t="shared" si="342"/>
        <v>0</v>
      </c>
      <c r="AD380" s="229">
        <f t="shared" si="342"/>
        <v>0</v>
      </c>
      <c r="AE380" s="229">
        <f t="shared" si="342"/>
        <v>0</v>
      </c>
      <c r="AF380" s="229">
        <f t="shared" si="342"/>
        <v>0</v>
      </c>
      <c r="AG380" s="229">
        <f t="shared" si="342"/>
        <v>0</v>
      </c>
      <c r="AH380" s="229">
        <f t="shared" si="342"/>
        <v>0</v>
      </c>
      <c r="AI380" s="229">
        <f t="shared" si="342"/>
        <v>0</v>
      </c>
      <c r="AJ380" s="229">
        <f t="shared" si="342"/>
        <v>0</v>
      </c>
      <c r="AK380" s="229">
        <f t="shared" si="342"/>
        <v>0</v>
      </c>
      <c r="AL380" s="229">
        <f t="shared" si="342"/>
        <v>0</v>
      </c>
      <c r="AM380" s="229">
        <f t="shared" si="343"/>
        <v>0</v>
      </c>
      <c r="AN380" s="229">
        <f t="shared" si="343"/>
        <v>0</v>
      </c>
      <c r="AO380" s="229">
        <f t="shared" si="343"/>
        <v>0</v>
      </c>
      <c r="AP380" s="229">
        <f t="shared" si="343"/>
        <v>0</v>
      </c>
      <c r="AQ380" s="229">
        <f t="shared" si="343"/>
        <v>0</v>
      </c>
      <c r="AR380" s="229">
        <f t="shared" si="343"/>
        <v>0</v>
      </c>
      <c r="AS380" s="229">
        <f t="shared" si="343"/>
        <v>0</v>
      </c>
      <c r="AT380" s="229">
        <f t="shared" si="343"/>
        <v>0</v>
      </c>
      <c r="AU380" s="229">
        <f t="shared" si="343"/>
        <v>0</v>
      </c>
      <c r="AV380" s="229">
        <f t="shared" si="343"/>
        <v>0</v>
      </c>
      <c r="AW380" s="229">
        <f t="shared" si="343"/>
        <v>0</v>
      </c>
      <c r="AX380" s="229">
        <f t="shared" si="343"/>
        <v>0</v>
      </c>
      <c r="AY380" s="229">
        <f t="shared" si="343"/>
        <v>0</v>
      </c>
      <c r="AZ380" s="229">
        <f t="shared" si="343"/>
        <v>0</v>
      </c>
      <c r="BA380" s="229">
        <f t="shared" si="343"/>
        <v>0</v>
      </c>
      <c r="BB380" s="229">
        <f t="shared" si="343"/>
        <v>0</v>
      </c>
      <c r="BC380" s="229">
        <f t="shared" si="344"/>
        <v>0</v>
      </c>
      <c r="BD380" s="229">
        <f t="shared" si="344"/>
        <v>0</v>
      </c>
      <c r="BE380" s="229">
        <f t="shared" si="344"/>
        <v>0</v>
      </c>
      <c r="BF380" s="229">
        <f t="shared" si="344"/>
        <v>0</v>
      </c>
      <c r="BG380" s="229">
        <f t="shared" si="344"/>
        <v>0</v>
      </c>
      <c r="BH380" s="229">
        <f t="shared" si="344"/>
        <v>0</v>
      </c>
      <c r="BI380" s="229">
        <f t="shared" si="344"/>
        <v>0</v>
      </c>
      <c r="BJ380" s="229">
        <f t="shared" si="344"/>
        <v>0</v>
      </c>
      <c r="BK380" s="229">
        <f t="shared" si="344"/>
        <v>0</v>
      </c>
      <c r="BL380" s="229">
        <f t="shared" si="344"/>
        <v>0</v>
      </c>
      <c r="BM380" s="229">
        <f t="shared" si="344"/>
        <v>0</v>
      </c>
      <c r="BN380" s="229">
        <f t="shared" si="344"/>
        <v>0</v>
      </c>
      <c r="BO380" s="229">
        <f t="shared" ref="BO380:BZ387" si="351">IF(BO$9=$D380,$E380,0)</f>
        <v>0</v>
      </c>
      <c r="BP380" s="229">
        <f t="shared" si="351"/>
        <v>0</v>
      </c>
      <c r="BQ380" s="229">
        <f t="shared" si="351"/>
        <v>0</v>
      </c>
      <c r="BR380" s="229">
        <f t="shared" si="351"/>
        <v>0</v>
      </c>
      <c r="BS380" s="229">
        <f t="shared" si="351"/>
        <v>0</v>
      </c>
      <c r="BT380" s="229">
        <f t="shared" si="351"/>
        <v>0</v>
      </c>
      <c r="BU380" s="229">
        <f t="shared" si="351"/>
        <v>0</v>
      </c>
      <c r="BV380" s="229">
        <f t="shared" si="351"/>
        <v>0</v>
      </c>
      <c r="BW380" s="229">
        <f t="shared" si="351"/>
        <v>0</v>
      </c>
      <c r="BX380" s="229">
        <f t="shared" si="351"/>
        <v>0</v>
      </c>
      <c r="BY380" s="229">
        <f t="shared" si="351"/>
        <v>0</v>
      </c>
      <c r="BZ380" s="229">
        <f t="shared" si="351"/>
        <v>0</v>
      </c>
    </row>
    <row r="381" spans="1:78" x14ac:dyDescent="0.2">
      <c r="A381" s="7" t="str">
        <f t="shared" ref="A381:B381" si="352">A77</f>
        <v>Roll-in 10</v>
      </c>
      <c r="B381" s="7">
        <f t="shared" si="352"/>
        <v>0</v>
      </c>
      <c r="C381" s="7">
        <f t="shared" si="320"/>
        <v>66</v>
      </c>
      <c r="D381" s="165">
        <f t="shared" si="346"/>
        <v>45473</v>
      </c>
      <c r="E381" s="313">
        <f>HLOOKUP(D381,INPUTS!$D$52:$BW$59,IF(B381=1,4,8),FALSE)</f>
        <v>0</v>
      </c>
      <c r="F381" s="77"/>
      <c r="G381" s="229">
        <f t="shared" si="341"/>
        <v>0</v>
      </c>
      <c r="H381" s="229">
        <f t="shared" si="341"/>
        <v>0</v>
      </c>
      <c r="I381" s="229">
        <f t="shared" si="341"/>
        <v>0</v>
      </c>
      <c r="J381" s="229">
        <f t="shared" si="341"/>
        <v>0</v>
      </c>
      <c r="K381" s="229">
        <f t="shared" si="341"/>
        <v>0</v>
      </c>
      <c r="L381" s="229">
        <f t="shared" si="341"/>
        <v>0</v>
      </c>
      <c r="M381" s="229">
        <f t="shared" si="341"/>
        <v>0</v>
      </c>
      <c r="N381" s="229">
        <f t="shared" si="341"/>
        <v>0</v>
      </c>
      <c r="O381" s="229">
        <f t="shared" si="341"/>
        <v>0</v>
      </c>
      <c r="P381" s="229">
        <f t="shared" si="341"/>
        <v>0</v>
      </c>
      <c r="Q381" s="229">
        <f t="shared" si="341"/>
        <v>0</v>
      </c>
      <c r="R381" s="229">
        <f t="shared" si="341"/>
        <v>0</v>
      </c>
      <c r="S381" s="229">
        <f t="shared" si="341"/>
        <v>0</v>
      </c>
      <c r="T381" s="229">
        <f t="shared" si="341"/>
        <v>0</v>
      </c>
      <c r="U381" s="229">
        <f t="shared" si="341"/>
        <v>0</v>
      </c>
      <c r="V381" s="229">
        <f t="shared" si="341"/>
        <v>0</v>
      </c>
      <c r="W381" s="229">
        <f t="shared" si="342"/>
        <v>0</v>
      </c>
      <c r="X381" s="229">
        <f t="shared" si="342"/>
        <v>0</v>
      </c>
      <c r="Y381" s="229">
        <f t="shared" si="342"/>
        <v>0</v>
      </c>
      <c r="Z381" s="229">
        <f t="shared" si="342"/>
        <v>0</v>
      </c>
      <c r="AA381" s="229">
        <f t="shared" si="342"/>
        <v>0</v>
      </c>
      <c r="AB381" s="229">
        <f t="shared" si="342"/>
        <v>0</v>
      </c>
      <c r="AC381" s="229">
        <f t="shared" si="342"/>
        <v>0</v>
      </c>
      <c r="AD381" s="229">
        <f t="shared" si="342"/>
        <v>0</v>
      </c>
      <c r="AE381" s="229">
        <f t="shared" si="342"/>
        <v>0</v>
      </c>
      <c r="AF381" s="229">
        <f t="shared" si="342"/>
        <v>0</v>
      </c>
      <c r="AG381" s="229">
        <f t="shared" si="342"/>
        <v>0</v>
      </c>
      <c r="AH381" s="229">
        <f t="shared" si="342"/>
        <v>0</v>
      </c>
      <c r="AI381" s="229">
        <f t="shared" si="342"/>
        <v>0</v>
      </c>
      <c r="AJ381" s="229">
        <f t="shared" si="342"/>
        <v>0</v>
      </c>
      <c r="AK381" s="229">
        <f t="shared" si="342"/>
        <v>0</v>
      </c>
      <c r="AL381" s="229">
        <f t="shared" si="342"/>
        <v>0</v>
      </c>
      <c r="AM381" s="229">
        <f t="shared" si="343"/>
        <v>0</v>
      </c>
      <c r="AN381" s="229">
        <f t="shared" si="343"/>
        <v>0</v>
      </c>
      <c r="AO381" s="229">
        <f t="shared" si="343"/>
        <v>0</v>
      </c>
      <c r="AP381" s="229">
        <f t="shared" si="343"/>
        <v>0</v>
      </c>
      <c r="AQ381" s="229">
        <f t="shared" si="343"/>
        <v>0</v>
      </c>
      <c r="AR381" s="229">
        <f t="shared" si="343"/>
        <v>0</v>
      </c>
      <c r="AS381" s="229">
        <f t="shared" si="343"/>
        <v>0</v>
      </c>
      <c r="AT381" s="229">
        <f t="shared" si="343"/>
        <v>0</v>
      </c>
      <c r="AU381" s="229">
        <f t="shared" si="343"/>
        <v>0</v>
      </c>
      <c r="AV381" s="229">
        <f t="shared" si="343"/>
        <v>0</v>
      </c>
      <c r="AW381" s="229">
        <f t="shared" si="343"/>
        <v>0</v>
      </c>
      <c r="AX381" s="229">
        <f t="shared" si="343"/>
        <v>0</v>
      </c>
      <c r="AY381" s="229">
        <f t="shared" si="343"/>
        <v>0</v>
      </c>
      <c r="AZ381" s="229">
        <f t="shared" si="343"/>
        <v>0</v>
      </c>
      <c r="BA381" s="229">
        <f t="shared" si="343"/>
        <v>0</v>
      </c>
      <c r="BB381" s="229">
        <f t="shared" si="343"/>
        <v>0</v>
      </c>
      <c r="BC381" s="229">
        <f t="shared" si="344"/>
        <v>0</v>
      </c>
      <c r="BD381" s="229">
        <f t="shared" si="344"/>
        <v>0</v>
      </c>
      <c r="BE381" s="229">
        <f t="shared" si="344"/>
        <v>0</v>
      </c>
      <c r="BF381" s="229">
        <f t="shared" si="344"/>
        <v>0</v>
      </c>
      <c r="BG381" s="229">
        <f t="shared" si="344"/>
        <v>0</v>
      </c>
      <c r="BH381" s="229">
        <f t="shared" si="344"/>
        <v>0</v>
      </c>
      <c r="BI381" s="229">
        <f t="shared" si="344"/>
        <v>0</v>
      </c>
      <c r="BJ381" s="229">
        <f t="shared" si="344"/>
        <v>0</v>
      </c>
      <c r="BK381" s="229">
        <f t="shared" si="344"/>
        <v>0</v>
      </c>
      <c r="BL381" s="229">
        <f t="shared" si="344"/>
        <v>0</v>
      </c>
      <c r="BM381" s="229">
        <f t="shared" si="344"/>
        <v>0</v>
      </c>
      <c r="BN381" s="229">
        <f t="shared" si="344"/>
        <v>0</v>
      </c>
      <c r="BO381" s="229">
        <f t="shared" si="351"/>
        <v>0</v>
      </c>
      <c r="BP381" s="229">
        <f t="shared" si="351"/>
        <v>0</v>
      </c>
      <c r="BQ381" s="229">
        <f t="shared" si="351"/>
        <v>0</v>
      </c>
      <c r="BR381" s="229">
        <f t="shared" si="351"/>
        <v>0</v>
      </c>
      <c r="BS381" s="229">
        <f t="shared" si="351"/>
        <v>0</v>
      </c>
      <c r="BT381" s="229">
        <f t="shared" si="351"/>
        <v>0</v>
      </c>
      <c r="BU381" s="229">
        <f t="shared" si="351"/>
        <v>0</v>
      </c>
      <c r="BV381" s="229">
        <f t="shared" si="351"/>
        <v>0</v>
      </c>
      <c r="BW381" s="229">
        <f t="shared" si="351"/>
        <v>0</v>
      </c>
      <c r="BX381" s="229">
        <f t="shared" si="351"/>
        <v>0</v>
      </c>
      <c r="BY381" s="229">
        <f t="shared" si="351"/>
        <v>0</v>
      </c>
      <c r="BZ381" s="229">
        <f t="shared" si="351"/>
        <v>0</v>
      </c>
    </row>
    <row r="382" spans="1:78" x14ac:dyDescent="0.2">
      <c r="A382" s="7" t="str">
        <f t="shared" ref="A382:B382" si="353">A78</f>
        <v>Roll-in 10</v>
      </c>
      <c r="B382" s="7">
        <f t="shared" si="353"/>
        <v>0</v>
      </c>
      <c r="C382" s="7">
        <f t="shared" ref="C382:C387" si="354">C381+1</f>
        <v>67</v>
      </c>
      <c r="D382" s="165">
        <f t="shared" si="346"/>
        <v>45504</v>
      </c>
      <c r="E382" s="313">
        <f>HLOOKUP(D382,INPUTS!$D$52:$BW$59,IF(B382=1,4,8),FALSE)</f>
        <v>0</v>
      </c>
      <c r="F382" s="77"/>
      <c r="G382" s="229">
        <f t="shared" si="341"/>
        <v>0</v>
      </c>
      <c r="H382" s="229">
        <f t="shared" si="341"/>
        <v>0</v>
      </c>
      <c r="I382" s="229">
        <f t="shared" si="341"/>
        <v>0</v>
      </c>
      <c r="J382" s="229">
        <f t="shared" si="341"/>
        <v>0</v>
      </c>
      <c r="K382" s="229">
        <f t="shared" si="341"/>
        <v>0</v>
      </c>
      <c r="L382" s="229">
        <f t="shared" si="341"/>
        <v>0</v>
      </c>
      <c r="M382" s="229">
        <f t="shared" si="341"/>
        <v>0</v>
      </c>
      <c r="N382" s="229">
        <f t="shared" si="341"/>
        <v>0</v>
      </c>
      <c r="O382" s="229">
        <f t="shared" si="341"/>
        <v>0</v>
      </c>
      <c r="P382" s="229">
        <f t="shared" si="341"/>
        <v>0</v>
      </c>
      <c r="Q382" s="229">
        <f t="shared" si="341"/>
        <v>0</v>
      </c>
      <c r="R382" s="229">
        <f t="shared" si="341"/>
        <v>0</v>
      </c>
      <c r="S382" s="229">
        <f t="shared" si="341"/>
        <v>0</v>
      </c>
      <c r="T382" s="229">
        <f t="shared" si="341"/>
        <v>0</v>
      </c>
      <c r="U382" s="229">
        <f t="shared" si="341"/>
        <v>0</v>
      </c>
      <c r="V382" s="229">
        <f t="shared" si="341"/>
        <v>0</v>
      </c>
      <c r="W382" s="229">
        <f t="shared" si="342"/>
        <v>0</v>
      </c>
      <c r="X382" s="229">
        <f t="shared" si="342"/>
        <v>0</v>
      </c>
      <c r="Y382" s="229">
        <f t="shared" si="342"/>
        <v>0</v>
      </c>
      <c r="Z382" s="229">
        <f t="shared" si="342"/>
        <v>0</v>
      </c>
      <c r="AA382" s="229">
        <f t="shared" si="342"/>
        <v>0</v>
      </c>
      <c r="AB382" s="229">
        <f t="shared" si="342"/>
        <v>0</v>
      </c>
      <c r="AC382" s="229">
        <f t="shared" si="342"/>
        <v>0</v>
      </c>
      <c r="AD382" s="229">
        <f t="shared" si="342"/>
        <v>0</v>
      </c>
      <c r="AE382" s="229">
        <f t="shared" si="342"/>
        <v>0</v>
      </c>
      <c r="AF382" s="229">
        <f t="shared" si="342"/>
        <v>0</v>
      </c>
      <c r="AG382" s="229">
        <f t="shared" si="342"/>
        <v>0</v>
      </c>
      <c r="AH382" s="229">
        <f t="shared" si="342"/>
        <v>0</v>
      </c>
      <c r="AI382" s="229">
        <f t="shared" si="342"/>
        <v>0</v>
      </c>
      <c r="AJ382" s="229">
        <f t="shared" si="342"/>
        <v>0</v>
      </c>
      <c r="AK382" s="229">
        <f t="shared" si="342"/>
        <v>0</v>
      </c>
      <c r="AL382" s="229">
        <f t="shared" si="342"/>
        <v>0</v>
      </c>
      <c r="AM382" s="229">
        <f t="shared" si="343"/>
        <v>0</v>
      </c>
      <c r="AN382" s="229">
        <f t="shared" si="343"/>
        <v>0</v>
      </c>
      <c r="AO382" s="229">
        <f t="shared" si="343"/>
        <v>0</v>
      </c>
      <c r="AP382" s="229">
        <f t="shared" si="343"/>
        <v>0</v>
      </c>
      <c r="AQ382" s="229">
        <f t="shared" si="343"/>
        <v>0</v>
      </c>
      <c r="AR382" s="229">
        <f t="shared" si="343"/>
        <v>0</v>
      </c>
      <c r="AS382" s="229">
        <f t="shared" si="343"/>
        <v>0</v>
      </c>
      <c r="AT382" s="229">
        <f t="shared" si="343"/>
        <v>0</v>
      </c>
      <c r="AU382" s="229">
        <f t="shared" si="343"/>
        <v>0</v>
      </c>
      <c r="AV382" s="229">
        <f t="shared" si="343"/>
        <v>0</v>
      </c>
      <c r="AW382" s="229">
        <f t="shared" si="343"/>
        <v>0</v>
      </c>
      <c r="AX382" s="229">
        <f t="shared" si="343"/>
        <v>0</v>
      </c>
      <c r="AY382" s="229">
        <f t="shared" si="343"/>
        <v>0</v>
      </c>
      <c r="AZ382" s="229">
        <f t="shared" si="343"/>
        <v>0</v>
      </c>
      <c r="BA382" s="229">
        <f t="shared" si="343"/>
        <v>0</v>
      </c>
      <c r="BB382" s="229">
        <f t="shared" si="343"/>
        <v>0</v>
      </c>
      <c r="BC382" s="229">
        <f t="shared" si="344"/>
        <v>0</v>
      </c>
      <c r="BD382" s="229">
        <f t="shared" si="344"/>
        <v>0</v>
      </c>
      <c r="BE382" s="229">
        <f t="shared" si="344"/>
        <v>0</v>
      </c>
      <c r="BF382" s="229">
        <f t="shared" si="344"/>
        <v>0</v>
      </c>
      <c r="BG382" s="229">
        <f t="shared" si="344"/>
        <v>0</v>
      </c>
      <c r="BH382" s="229">
        <f t="shared" si="344"/>
        <v>0</v>
      </c>
      <c r="BI382" s="229">
        <f t="shared" si="344"/>
        <v>0</v>
      </c>
      <c r="BJ382" s="229">
        <f t="shared" si="344"/>
        <v>0</v>
      </c>
      <c r="BK382" s="229">
        <f t="shared" si="344"/>
        <v>0</v>
      </c>
      <c r="BL382" s="229">
        <f t="shared" si="344"/>
        <v>0</v>
      </c>
      <c r="BM382" s="229">
        <f t="shared" si="344"/>
        <v>0</v>
      </c>
      <c r="BN382" s="229">
        <f t="shared" si="344"/>
        <v>0</v>
      </c>
      <c r="BO382" s="229">
        <f t="shared" si="351"/>
        <v>0</v>
      </c>
      <c r="BP382" s="229">
        <f t="shared" si="351"/>
        <v>0</v>
      </c>
      <c r="BQ382" s="229">
        <f t="shared" si="351"/>
        <v>0</v>
      </c>
      <c r="BR382" s="229">
        <f t="shared" si="351"/>
        <v>0</v>
      </c>
      <c r="BS382" s="229">
        <f t="shared" si="351"/>
        <v>0</v>
      </c>
      <c r="BT382" s="229">
        <f t="shared" si="351"/>
        <v>0</v>
      </c>
      <c r="BU382" s="229">
        <f t="shared" si="351"/>
        <v>0</v>
      </c>
      <c r="BV382" s="229">
        <f t="shared" si="351"/>
        <v>0</v>
      </c>
      <c r="BW382" s="229">
        <f t="shared" si="351"/>
        <v>0</v>
      </c>
      <c r="BX382" s="229">
        <f t="shared" si="351"/>
        <v>0</v>
      </c>
      <c r="BY382" s="229">
        <f t="shared" si="351"/>
        <v>0</v>
      </c>
      <c r="BZ382" s="229">
        <f t="shared" si="351"/>
        <v>0</v>
      </c>
    </row>
    <row r="383" spans="1:78" x14ac:dyDescent="0.2">
      <c r="A383" s="7" t="str">
        <f t="shared" ref="A383:B383" si="355">A79</f>
        <v>Roll-in 10</v>
      </c>
      <c r="B383" s="7">
        <f t="shared" si="355"/>
        <v>0</v>
      </c>
      <c r="C383" s="7">
        <f t="shared" si="354"/>
        <v>68</v>
      </c>
      <c r="D383" s="165">
        <f t="shared" si="346"/>
        <v>45535</v>
      </c>
      <c r="E383" s="313">
        <f>HLOOKUP(D383,INPUTS!$D$52:$BW$59,IF(B383=1,4,8),FALSE)</f>
        <v>0</v>
      </c>
      <c r="F383" s="77"/>
      <c r="G383" s="229">
        <f t="shared" si="341"/>
        <v>0</v>
      </c>
      <c r="H383" s="229">
        <f t="shared" si="341"/>
        <v>0</v>
      </c>
      <c r="I383" s="229">
        <f t="shared" si="341"/>
        <v>0</v>
      </c>
      <c r="J383" s="229">
        <f t="shared" si="341"/>
        <v>0</v>
      </c>
      <c r="K383" s="229">
        <f t="shared" si="341"/>
        <v>0</v>
      </c>
      <c r="L383" s="229">
        <f t="shared" si="341"/>
        <v>0</v>
      </c>
      <c r="M383" s="229">
        <f t="shared" si="341"/>
        <v>0</v>
      </c>
      <c r="N383" s="229">
        <f t="shared" si="341"/>
        <v>0</v>
      </c>
      <c r="O383" s="229">
        <f t="shared" si="341"/>
        <v>0</v>
      </c>
      <c r="P383" s="229">
        <f t="shared" si="341"/>
        <v>0</v>
      </c>
      <c r="Q383" s="229">
        <f t="shared" si="341"/>
        <v>0</v>
      </c>
      <c r="R383" s="229">
        <f t="shared" si="341"/>
        <v>0</v>
      </c>
      <c r="S383" s="229">
        <f t="shared" si="341"/>
        <v>0</v>
      </c>
      <c r="T383" s="229">
        <f t="shared" si="341"/>
        <v>0</v>
      </c>
      <c r="U383" s="229">
        <f t="shared" si="341"/>
        <v>0</v>
      </c>
      <c r="V383" s="229">
        <f t="shared" si="341"/>
        <v>0</v>
      </c>
      <c r="W383" s="229">
        <f t="shared" si="342"/>
        <v>0</v>
      </c>
      <c r="X383" s="229">
        <f t="shared" si="342"/>
        <v>0</v>
      </c>
      <c r="Y383" s="229">
        <f t="shared" si="342"/>
        <v>0</v>
      </c>
      <c r="Z383" s="229">
        <f t="shared" si="342"/>
        <v>0</v>
      </c>
      <c r="AA383" s="229">
        <f t="shared" si="342"/>
        <v>0</v>
      </c>
      <c r="AB383" s="229">
        <f t="shared" si="342"/>
        <v>0</v>
      </c>
      <c r="AC383" s="229">
        <f t="shared" si="342"/>
        <v>0</v>
      </c>
      <c r="AD383" s="229">
        <f t="shared" si="342"/>
        <v>0</v>
      </c>
      <c r="AE383" s="229">
        <f t="shared" si="342"/>
        <v>0</v>
      </c>
      <c r="AF383" s="229">
        <f t="shared" si="342"/>
        <v>0</v>
      </c>
      <c r="AG383" s="229">
        <f t="shared" si="342"/>
        <v>0</v>
      </c>
      <c r="AH383" s="229">
        <f t="shared" si="342"/>
        <v>0</v>
      </c>
      <c r="AI383" s="229">
        <f t="shared" si="342"/>
        <v>0</v>
      </c>
      <c r="AJ383" s="229">
        <f t="shared" si="342"/>
        <v>0</v>
      </c>
      <c r="AK383" s="229">
        <f t="shared" si="342"/>
        <v>0</v>
      </c>
      <c r="AL383" s="229">
        <f t="shared" si="342"/>
        <v>0</v>
      </c>
      <c r="AM383" s="229">
        <f t="shared" si="343"/>
        <v>0</v>
      </c>
      <c r="AN383" s="229">
        <f t="shared" si="343"/>
        <v>0</v>
      </c>
      <c r="AO383" s="229">
        <f t="shared" si="343"/>
        <v>0</v>
      </c>
      <c r="AP383" s="229">
        <f t="shared" si="343"/>
        <v>0</v>
      </c>
      <c r="AQ383" s="229">
        <f t="shared" si="343"/>
        <v>0</v>
      </c>
      <c r="AR383" s="229">
        <f t="shared" si="343"/>
        <v>0</v>
      </c>
      <c r="AS383" s="229">
        <f t="shared" si="343"/>
        <v>0</v>
      </c>
      <c r="AT383" s="229">
        <f t="shared" si="343"/>
        <v>0</v>
      </c>
      <c r="AU383" s="229">
        <f t="shared" si="343"/>
        <v>0</v>
      </c>
      <c r="AV383" s="229">
        <f t="shared" si="343"/>
        <v>0</v>
      </c>
      <c r="AW383" s="229">
        <f t="shared" si="343"/>
        <v>0</v>
      </c>
      <c r="AX383" s="229">
        <f t="shared" si="343"/>
        <v>0</v>
      </c>
      <c r="AY383" s="229">
        <f t="shared" si="343"/>
        <v>0</v>
      </c>
      <c r="AZ383" s="229">
        <f t="shared" si="343"/>
        <v>0</v>
      </c>
      <c r="BA383" s="229">
        <f t="shared" si="343"/>
        <v>0</v>
      </c>
      <c r="BB383" s="229">
        <f t="shared" si="343"/>
        <v>0</v>
      </c>
      <c r="BC383" s="229">
        <f t="shared" si="344"/>
        <v>0</v>
      </c>
      <c r="BD383" s="229">
        <f t="shared" si="344"/>
        <v>0</v>
      </c>
      <c r="BE383" s="229">
        <f t="shared" si="344"/>
        <v>0</v>
      </c>
      <c r="BF383" s="229">
        <f t="shared" si="344"/>
        <v>0</v>
      </c>
      <c r="BG383" s="229">
        <f t="shared" si="344"/>
        <v>0</v>
      </c>
      <c r="BH383" s="229">
        <f t="shared" si="344"/>
        <v>0</v>
      </c>
      <c r="BI383" s="229">
        <f t="shared" si="344"/>
        <v>0</v>
      </c>
      <c r="BJ383" s="229">
        <f t="shared" si="344"/>
        <v>0</v>
      </c>
      <c r="BK383" s="229">
        <f t="shared" si="344"/>
        <v>0</v>
      </c>
      <c r="BL383" s="229">
        <f t="shared" si="344"/>
        <v>0</v>
      </c>
      <c r="BM383" s="229">
        <f t="shared" si="344"/>
        <v>0</v>
      </c>
      <c r="BN383" s="229">
        <f t="shared" si="344"/>
        <v>0</v>
      </c>
      <c r="BO383" s="229">
        <f t="shared" si="351"/>
        <v>0</v>
      </c>
      <c r="BP383" s="229">
        <f t="shared" si="351"/>
        <v>0</v>
      </c>
      <c r="BQ383" s="229">
        <f t="shared" si="351"/>
        <v>0</v>
      </c>
      <c r="BR383" s="229">
        <f t="shared" si="351"/>
        <v>0</v>
      </c>
      <c r="BS383" s="229">
        <f t="shared" si="351"/>
        <v>0</v>
      </c>
      <c r="BT383" s="229">
        <f t="shared" si="351"/>
        <v>0</v>
      </c>
      <c r="BU383" s="229">
        <f t="shared" si="351"/>
        <v>0</v>
      </c>
      <c r="BV383" s="229">
        <f t="shared" si="351"/>
        <v>0</v>
      </c>
      <c r="BW383" s="229">
        <f t="shared" si="351"/>
        <v>0</v>
      </c>
      <c r="BX383" s="229">
        <f t="shared" si="351"/>
        <v>0</v>
      </c>
      <c r="BY383" s="229">
        <f t="shared" si="351"/>
        <v>0</v>
      </c>
      <c r="BZ383" s="229">
        <f t="shared" si="351"/>
        <v>0</v>
      </c>
    </row>
    <row r="384" spans="1:78" x14ac:dyDescent="0.2">
      <c r="A384" s="7" t="str">
        <f t="shared" ref="A384:B384" si="356">A80</f>
        <v>Roll-in 10</v>
      </c>
      <c r="B384" s="7">
        <f t="shared" si="356"/>
        <v>0</v>
      </c>
      <c r="C384" s="7">
        <f t="shared" si="354"/>
        <v>69</v>
      </c>
      <c r="D384" s="165">
        <f t="shared" si="346"/>
        <v>45565</v>
      </c>
      <c r="E384" s="313">
        <f>HLOOKUP(D384,INPUTS!$D$52:$BW$59,IF(B384=1,4,8),FALSE)</f>
        <v>0</v>
      </c>
      <c r="F384" s="77"/>
      <c r="G384" s="229">
        <f t="shared" si="341"/>
        <v>0</v>
      </c>
      <c r="H384" s="229">
        <f t="shared" si="341"/>
        <v>0</v>
      </c>
      <c r="I384" s="229">
        <f t="shared" si="341"/>
        <v>0</v>
      </c>
      <c r="J384" s="229">
        <f t="shared" si="341"/>
        <v>0</v>
      </c>
      <c r="K384" s="229">
        <f t="shared" si="341"/>
        <v>0</v>
      </c>
      <c r="L384" s="229">
        <f t="shared" si="341"/>
        <v>0</v>
      </c>
      <c r="M384" s="229">
        <f t="shared" si="341"/>
        <v>0</v>
      </c>
      <c r="N384" s="229">
        <f t="shared" si="341"/>
        <v>0</v>
      </c>
      <c r="O384" s="229">
        <f t="shared" si="341"/>
        <v>0</v>
      </c>
      <c r="P384" s="229">
        <f t="shared" si="341"/>
        <v>0</v>
      </c>
      <c r="Q384" s="229">
        <f t="shared" si="341"/>
        <v>0</v>
      </c>
      <c r="R384" s="229">
        <f t="shared" si="341"/>
        <v>0</v>
      </c>
      <c r="S384" s="229">
        <f t="shared" si="341"/>
        <v>0</v>
      </c>
      <c r="T384" s="229">
        <f t="shared" si="341"/>
        <v>0</v>
      </c>
      <c r="U384" s="229">
        <f t="shared" si="341"/>
        <v>0</v>
      </c>
      <c r="V384" s="229">
        <f t="shared" si="341"/>
        <v>0</v>
      </c>
      <c r="W384" s="229">
        <f t="shared" si="342"/>
        <v>0</v>
      </c>
      <c r="X384" s="229">
        <f t="shared" si="342"/>
        <v>0</v>
      </c>
      <c r="Y384" s="229">
        <f t="shared" si="342"/>
        <v>0</v>
      </c>
      <c r="Z384" s="229">
        <f t="shared" si="342"/>
        <v>0</v>
      </c>
      <c r="AA384" s="229">
        <f t="shared" si="342"/>
        <v>0</v>
      </c>
      <c r="AB384" s="229">
        <f t="shared" si="342"/>
        <v>0</v>
      </c>
      <c r="AC384" s="229">
        <f t="shared" si="342"/>
        <v>0</v>
      </c>
      <c r="AD384" s="229">
        <f t="shared" si="342"/>
        <v>0</v>
      </c>
      <c r="AE384" s="229">
        <f t="shared" si="342"/>
        <v>0</v>
      </c>
      <c r="AF384" s="229">
        <f t="shared" si="342"/>
        <v>0</v>
      </c>
      <c r="AG384" s="229">
        <f t="shared" si="342"/>
        <v>0</v>
      </c>
      <c r="AH384" s="229">
        <f t="shared" si="342"/>
        <v>0</v>
      </c>
      <c r="AI384" s="229">
        <f t="shared" si="342"/>
        <v>0</v>
      </c>
      <c r="AJ384" s="229">
        <f t="shared" si="342"/>
        <v>0</v>
      </c>
      <c r="AK384" s="229">
        <f t="shared" si="342"/>
        <v>0</v>
      </c>
      <c r="AL384" s="229">
        <f t="shared" si="342"/>
        <v>0</v>
      </c>
      <c r="AM384" s="229">
        <f t="shared" si="343"/>
        <v>0</v>
      </c>
      <c r="AN384" s="229">
        <f t="shared" si="343"/>
        <v>0</v>
      </c>
      <c r="AO384" s="229">
        <f t="shared" si="343"/>
        <v>0</v>
      </c>
      <c r="AP384" s="229">
        <f t="shared" si="343"/>
        <v>0</v>
      </c>
      <c r="AQ384" s="229">
        <f t="shared" si="343"/>
        <v>0</v>
      </c>
      <c r="AR384" s="229">
        <f t="shared" si="343"/>
        <v>0</v>
      </c>
      <c r="AS384" s="229">
        <f t="shared" si="343"/>
        <v>0</v>
      </c>
      <c r="AT384" s="229">
        <f t="shared" si="343"/>
        <v>0</v>
      </c>
      <c r="AU384" s="229">
        <f t="shared" si="343"/>
        <v>0</v>
      </c>
      <c r="AV384" s="229">
        <f t="shared" si="343"/>
        <v>0</v>
      </c>
      <c r="AW384" s="229">
        <f t="shared" si="343"/>
        <v>0</v>
      </c>
      <c r="AX384" s="229">
        <f t="shared" si="343"/>
        <v>0</v>
      </c>
      <c r="AY384" s="229">
        <f t="shared" si="343"/>
        <v>0</v>
      </c>
      <c r="AZ384" s="229">
        <f t="shared" si="343"/>
        <v>0</v>
      </c>
      <c r="BA384" s="229">
        <f t="shared" si="343"/>
        <v>0</v>
      </c>
      <c r="BB384" s="229">
        <f t="shared" si="343"/>
        <v>0</v>
      </c>
      <c r="BC384" s="229">
        <f t="shared" si="344"/>
        <v>0</v>
      </c>
      <c r="BD384" s="229">
        <f t="shared" si="344"/>
        <v>0</v>
      </c>
      <c r="BE384" s="229">
        <f t="shared" si="344"/>
        <v>0</v>
      </c>
      <c r="BF384" s="229">
        <f t="shared" si="344"/>
        <v>0</v>
      </c>
      <c r="BG384" s="229">
        <f t="shared" si="344"/>
        <v>0</v>
      </c>
      <c r="BH384" s="229">
        <f t="shared" si="344"/>
        <v>0</v>
      </c>
      <c r="BI384" s="229">
        <f t="shared" si="344"/>
        <v>0</v>
      </c>
      <c r="BJ384" s="229">
        <f t="shared" si="344"/>
        <v>0</v>
      </c>
      <c r="BK384" s="229">
        <f t="shared" si="344"/>
        <v>0</v>
      </c>
      <c r="BL384" s="229">
        <f t="shared" si="344"/>
        <v>0</v>
      </c>
      <c r="BM384" s="229">
        <f t="shared" si="344"/>
        <v>0</v>
      </c>
      <c r="BN384" s="229">
        <f t="shared" si="344"/>
        <v>0</v>
      </c>
      <c r="BO384" s="229">
        <f t="shared" si="351"/>
        <v>0</v>
      </c>
      <c r="BP384" s="229">
        <f t="shared" si="351"/>
        <v>0</v>
      </c>
      <c r="BQ384" s="229">
        <f t="shared" si="351"/>
        <v>0</v>
      </c>
      <c r="BR384" s="229">
        <f t="shared" si="351"/>
        <v>0</v>
      </c>
      <c r="BS384" s="229">
        <f t="shared" si="351"/>
        <v>0</v>
      </c>
      <c r="BT384" s="229">
        <f t="shared" si="351"/>
        <v>0</v>
      </c>
      <c r="BU384" s="229">
        <f t="shared" si="351"/>
        <v>0</v>
      </c>
      <c r="BV384" s="229">
        <f t="shared" si="351"/>
        <v>0</v>
      </c>
      <c r="BW384" s="229">
        <f t="shared" si="351"/>
        <v>0</v>
      </c>
      <c r="BX384" s="229">
        <f t="shared" si="351"/>
        <v>0</v>
      </c>
      <c r="BY384" s="229">
        <f t="shared" si="351"/>
        <v>0</v>
      </c>
      <c r="BZ384" s="229">
        <f t="shared" si="351"/>
        <v>0</v>
      </c>
    </row>
    <row r="385" spans="1:78" x14ac:dyDescent="0.2">
      <c r="A385" s="7" t="str">
        <f t="shared" ref="A385:B385" si="357">A81</f>
        <v>Roll-in 10</v>
      </c>
      <c r="B385" s="7">
        <f t="shared" si="357"/>
        <v>0</v>
      </c>
      <c r="C385" s="7">
        <f t="shared" si="354"/>
        <v>70</v>
      </c>
      <c r="D385" s="165">
        <f t="shared" si="346"/>
        <v>45596</v>
      </c>
      <c r="E385" s="313">
        <f>HLOOKUP(D385,INPUTS!$D$52:$BW$59,IF(B385=1,4,8),FALSE)</f>
        <v>0</v>
      </c>
      <c r="F385" s="77"/>
      <c r="G385" s="229">
        <f t="shared" si="341"/>
        <v>0</v>
      </c>
      <c r="H385" s="229">
        <f t="shared" si="341"/>
        <v>0</v>
      </c>
      <c r="I385" s="229">
        <f t="shared" si="341"/>
        <v>0</v>
      </c>
      <c r="J385" s="229">
        <f t="shared" si="341"/>
        <v>0</v>
      </c>
      <c r="K385" s="229">
        <f t="shared" si="341"/>
        <v>0</v>
      </c>
      <c r="L385" s="229">
        <f t="shared" si="341"/>
        <v>0</v>
      </c>
      <c r="M385" s="229">
        <f t="shared" si="341"/>
        <v>0</v>
      </c>
      <c r="N385" s="229">
        <f t="shared" si="341"/>
        <v>0</v>
      </c>
      <c r="O385" s="229">
        <f t="shared" si="341"/>
        <v>0</v>
      </c>
      <c r="P385" s="229">
        <f t="shared" si="341"/>
        <v>0</v>
      </c>
      <c r="Q385" s="229">
        <f t="shared" si="341"/>
        <v>0</v>
      </c>
      <c r="R385" s="229">
        <f t="shared" si="341"/>
        <v>0</v>
      </c>
      <c r="S385" s="229">
        <f t="shared" si="341"/>
        <v>0</v>
      </c>
      <c r="T385" s="229">
        <f t="shared" si="341"/>
        <v>0</v>
      </c>
      <c r="U385" s="229">
        <f t="shared" si="341"/>
        <v>0</v>
      </c>
      <c r="V385" s="229">
        <f t="shared" si="341"/>
        <v>0</v>
      </c>
      <c r="W385" s="229">
        <f t="shared" si="342"/>
        <v>0</v>
      </c>
      <c r="X385" s="229">
        <f t="shared" si="342"/>
        <v>0</v>
      </c>
      <c r="Y385" s="229">
        <f t="shared" si="342"/>
        <v>0</v>
      </c>
      <c r="Z385" s="229">
        <f t="shared" si="342"/>
        <v>0</v>
      </c>
      <c r="AA385" s="229">
        <f t="shared" si="342"/>
        <v>0</v>
      </c>
      <c r="AB385" s="229">
        <f t="shared" si="342"/>
        <v>0</v>
      </c>
      <c r="AC385" s="229">
        <f t="shared" si="342"/>
        <v>0</v>
      </c>
      <c r="AD385" s="229">
        <f t="shared" si="342"/>
        <v>0</v>
      </c>
      <c r="AE385" s="229">
        <f t="shared" si="342"/>
        <v>0</v>
      </c>
      <c r="AF385" s="229">
        <f t="shared" si="342"/>
        <v>0</v>
      </c>
      <c r="AG385" s="229">
        <f t="shared" si="342"/>
        <v>0</v>
      </c>
      <c r="AH385" s="229">
        <f t="shared" si="342"/>
        <v>0</v>
      </c>
      <c r="AI385" s="229">
        <f t="shared" si="342"/>
        <v>0</v>
      </c>
      <c r="AJ385" s="229">
        <f t="shared" si="342"/>
        <v>0</v>
      </c>
      <c r="AK385" s="229">
        <f t="shared" si="342"/>
        <v>0</v>
      </c>
      <c r="AL385" s="229">
        <f t="shared" si="342"/>
        <v>0</v>
      </c>
      <c r="AM385" s="229">
        <f t="shared" si="343"/>
        <v>0</v>
      </c>
      <c r="AN385" s="229">
        <f t="shared" si="343"/>
        <v>0</v>
      </c>
      <c r="AO385" s="229">
        <f t="shared" si="343"/>
        <v>0</v>
      </c>
      <c r="AP385" s="229">
        <f t="shared" si="343"/>
        <v>0</v>
      </c>
      <c r="AQ385" s="229">
        <f t="shared" si="343"/>
        <v>0</v>
      </c>
      <c r="AR385" s="229">
        <f t="shared" si="343"/>
        <v>0</v>
      </c>
      <c r="AS385" s="229">
        <f t="shared" si="343"/>
        <v>0</v>
      </c>
      <c r="AT385" s="229">
        <f t="shared" si="343"/>
        <v>0</v>
      </c>
      <c r="AU385" s="229">
        <f t="shared" si="343"/>
        <v>0</v>
      </c>
      <c r="AV385" s="229">
        <f t="shared" si="343"/>
        <v>0</v>
      </c>
      <c r="AW385" s="229">
        <f t="shared" si="343"/>
        <v>0</v>
      </c>
      <c r="AX385" s="229">
        <f t="shared" si="343"/>
        <v>0</v>
      </c>
      <c r="AY385" s="229">
        <f t="shared" si="343"/>
        <v>0</v>
      </c>
      <c r="AZ385" s="229">
        <f t="shared" si="343"/>
        <v>0</v>
      </c>
      <c r="BA385" s="229">
        <f t="shared" si="343"/>
        <v>0</v>
      </c>
      <c r="BB385" s="229">
        <f t="shared" si="343"/>
        <v>0</v>
      </c>
      <c r="BC385" s="229">
        <f t="shared" si="344"/>
        <v>0</v>
      </c>
      <c r="BD385" s="229">
        <f t="shared" si="344"/>
        <v>0</v>
      </c>
      <c r="BE385" s="229">
        <f t="shared" si="344"/>
        <v>0</v>
      </c>
      <c r="BF385" s="229">
        <f t="shared" si="344"/>
        <v>0</v>
      </c>
      <c r="BG385" s="229">
        <f t="shared" si="344"/>
        <v>0</v>
      </c>
      <c r="BH385" s="229">
        <f t="shared" si="344"/>
        <v>0</v>
      </c>
      <c r="BI385" s="229">
        <f t="shared" si="344"/>
        <v>0</v>
      </c>
      <c r="BJ385" s="229">
        <f t="shared" si="344"/>
        <v>0</v>
      </c>
      <c r="BK385" s="229">
        <f t="shared" si="344"/>
        <v>0</v>
      </c>
      <c r="BL385" s="229">
        <f t="shared" si="344"/>
        <v>0</v>
      </c>
      <c r="BM385" s="229">
        <f t="shared" si="344"/>
        <v>0</v>
      </c>
      <c r="BN385" s="229">
        <f t="shared" si="344"/>
        <v>0</v>
      </c>
      <c r="BO385" s="229">
        <f t="shared" si="351"/>
        <v>0</v>
      </c>
      <c r="BP385" s="229">
        <f t="shared" si="351"/>
        <v>0</v>
      </c>
      <c r="BQ385" s="229">
        <f t="shared" si="351"/>
        <v>0</v>
      </c>
      <c r="BR385" s="229">
        <f t="shared" si="351"/>
        <v>0</v>
      </c>
      <c r="BS385" s="229">
        <f t="shared" si="351"/>
        <v>0</v>
      </c>
      <c r="BT385" s="229">
        <f t="shared" si="351"/>
        <v>0</v>
      </c>
      <c r="BU385" s="229">
        <f t="shared" si="351"/>
        <v>0</v>
      </c>
      <c r="BV385" s="229">
        <f t="shared" si="351"/>
        <v>0</v>
      </c>
      <c r="BW385" s="229">
        <f t="shared" si="351"/>
        <v>0</v>
      </c>
      <c r="BX385" s="229">
        <f t="shared" si="351"/>
        <v>0</v>
      </c>
      <c r="BY385" s="229">
        <f t="shared" si="351"/>
        <v>0</v>
      </c>
      <c r="BZ385" s="229">
        <f t="shared" si="351"/>
        <v>0</v>
      </c>
    </row>
    <row r="386" spans="1:78" x14ac:dyDescent="0.2">
      <c r="A386" s="7" t="str">
        <f t="shared" ref="A386:B387" si="358">A82</f>
        <v>Roll-in 10</v>
      </c>
      <c r="B386" s="7">
        <f t="shared" si="358"/>
        <v>0</v>
      </c>
      <c r="C386" s="7">
        <f t="shared" si="354"/>
        <v>71</v>
      </c>
      <c r="D386" s="165">
        <f t="shared" si="346"/>
        <v>45626</v>
      </c>
      <c r="E386" s="313">
        <f>HLOOKUP(D386,INPUTS!$D$52:$BW$59,IF(B386=1,4,8),FALSE)</f>
        <v>0</v>
      </c>
      <c r="F386" s="77"/>
      <c r="G386" s="229">
        <f>IF(G$9=$D386,$E386,0)</f>
        <v>0</v>
      </c>
      <c r="H386" s="229">
        <f t="shared" si="341"/>
        <v>0</v>
      </c>
      <c r="I386" s="229">
        <f t="shared" si="341"/>
        <v>0</v>
      </c>
      <c r="J386" s="229">
        <f t="shared" si="341"/>
        <v>0</v>
      </c>
      <c r="K386" s="229">
        <f t="shared" si="341"/>
        <v>0</v>
      </c>
      <c r="L386" s="229">
        <f t="shared" si="341"/>
        <v>0</v>
      </c>
      <c r="M386" s="229">
        <f t="shared" si="341"/>
        <v>0</v>
      </c>
      <c r="N386" s="229">
        <f t="shared" si="341"/>
        <v>0</v>
      </c>
      <c r="O386" s="229">
        <f t="shared" si="341"/>
        <v>0</v>
      </c>
      <c r="P386" s="229">
        <f t="shared" si="341"/>
        <v>0</v>
      </c>
      <c r="Q386" s="229">
        <f t="shared" si="341"/>
        <v>0</v>
      </c>
      <c r="R386" s="229">
        <f t="shared" si="341"/>
        <v>0</v>
      </c>
      <c r="S386" s="229">
        <f t="shared" si="341"/>
        <v>0</v>
      </c>
      <c r="T386" s="229">
        <f t="shared" si="341"/>
        <v>0</v>
      </c>
      <c r="U386" s="229">
        <f t="shared" si="341"/>
        <v>0</v>
      </c>
      <c r="V386" s="229">
        <f t="shared" si="341"/>
        <v>0</v>
      </c>
      <c r="W386" s="229">
        <f t="shared" si="342"/>
        <v>0</v>
      </c>
      <c r="X386" s="229">
        <f t="shared" si="342"/>
        <v>0</v>
      </c>
      <c r="Y386" s="229">
        <f t="shared" si="342"/>
        <v>0</v>
      </c>
      <c r="Z386" s="229">
        <f t="shared" si="342"/>
        <v>0</v>
      </c>
      <c r="AA386" s="229">
        <f t="shared" si="342"/>
        <v>0</v>
      </c>
      <c r="AB386" s="229">
        <f t="shared" si="342"/>
        <v>0</v>
      </c>
      <c r="AC386" s="229">
        <f t="shared" si="342"/>
        <v>0</v>
      </c>
      <c r="AD386" s="229">
        <f>IF(AD$9=$D386,$E386,0)</f>
        <v>0</v>
      </c>
      <c r="AE386" s="229">
        <f t="shared" si="342"/>
        <v>0</v>
      </c>
      <c r="AF386" s="229">
        <f t="shared" si="342"/>
        <v>0</v>
      </c>
      <c r="AG386" s="229">
        <f t="shared" si="342"/>
        <v>0</v>
      </c>
      <c r="AH386" s="229">
        <f t="shared" si="342"/>
        <v>0</v>
      </c>
      <c r="AI386" s="229">
        <f t="shared" si="342"/>
        <v>0</v>
      </c>
      <c r="AJ386" s="229">
        <f t="shared" si="342"/>
        <v>0</v>
      </c>
      <c r="AK386" s="229">
        <f t="shared" si="342"/>
        <v>0</v>
      </c>
      <c r="AL386" s="229">
        <f t="shared" si="342"/>
        <v>0</v>
      </c>
      <c r="AM386" s="229">
        <f t="shared" si="343"/>
        <v>0</v>
      </c>
      <c r="AN386" s="229">
        <f t="shared" si="343"/>
        <v>0</v>
      </c>
      <c r="AO386" s="229">
        <f t="shared" si="343"/>
        <v>0</v>
      </c>
      <c r="AP386" s="229">
        <f t="shared" si="343"/>
        <v>0</v>
      </c>
      <c r="AQ386" s="229">
        <f t="shared" si="343"/>
        <v>0</v>
      </c>
      <c r="AR386" s="229">
        <f t="shared" si="343"/>
        <v>0</v>
      </c>
      <c r="AS386" s="229">
        <f t="shared" si="343"/>
        <v>0</v>
      </c>
      <c r="AT386" s="229">
        <f t="shared" si="343"/>
        <v>0</v>
      </c>
      <c r="AU386" s="229">
        <f t="shared" si="343"/>
        <v>0</v>
      </c>
      <c r="AV386" s="229">
        <f t="shared" si="343"/>
        <v>0</v>
      </c>
      <c r="AW386" s="229">
        <f t="shared" si="343"/>
        <v>0</v>
      </c>
      <c r="AX386" s="229">
        <f t="shared" si="343"/>
        <v>0</v>
      </c>
      <c r="AY386" s="229">
        <f t="shared" si="343"/>
        <v>0</v>
      </c>
      <c r="AZ386" s="229">
        <f t="shared" si="343"/>
        <v>0</v>
      </c>
      <c r="BA386" s="229">
        <f t="shared" si="343"/>
        <v>0</v>
      </c>
      <c r="BB386" s="229">
        <f t="shared" si="343"/>
        <v>0</v>
      </c>
      <c r="BC386" s="229">
        <f t="shared" si="344"/>
        <v>0</v>
      </c>
      <c r="BD386" s="229">
        <f t="shared" si="344"/>
        <v>0</v>
      </c>
      <c r="BE386" s="229">
        <f t="shared" si="344"/>
        <v>0</v>
      </c>
      <c r="BF386" s="229">
        <f t="shared" si="344"/>
        <v>0</v>
      </c>
      <c r="BG386" s="229">
        <f t="shared" si="344"/>
        <v>0</v>
      </c>
      <c r="BH386" s="229">
        <f t="shared" si="344"/>
        <v>0</v>
      </c>
      <c r="BI386" s="229">
        <f t="shared" si="344"/>
        <v>0</v>
      </c>
      <c r="BJ386" s="229">
        <f t="shared" si="344"/>
        <v>0</v>
      </c>
      <c r="BK386" s="229">
        <f t="shared" si="344"/>
        <v>0</v>
      </c>
      <c r="BL386" s="229">
        <f t="shared" si="344"/>
        <v>0</v>
      </c>
      <c r="BM386" s="229">
        <f t="shared" si="344"/>
        <v>0</v>
      </c>
      <c r="BN386" s="229">
        <f t="shared" si="344"/>
        <v>0</v>
      </c>
      <c r="BO386" s="229">
        <f t="shared" si="351"/>
        <v>0</v>
      </c>
      <c r="BP386" s="229">
        <f t="shared" si="351"/>
        <v>0</v>
      </c>
      <c r="BQ386" s="229">
        <f t="shared" si="351"/>
        <v>0</v>
      </c>
      <c r="BR386" s="229">
        <f t="shared" si="351"/>
        <v>0</v>
      </c>
      <c r="BS386" s="229">
        <f t="shared" si="351"/>
        <v>0</v>
      </c>
      <c r="BT386" s="229">
        <f t="shared" si="351"/>
        <v>0</v>
      </c>
      <c r="BU386" s="229">
        <f t="shared" si="351"/>
        <v>0</v>
      </c>
      <c r="BV386" s="229">
        <f t="shared" si="351"/>
        <v>0</v>
      </c>
      <c r="BW386" s="229">
        <f t="shared" si="351"/>
        <v>0</v>
      </c>
      <c r="BX386" s="229">
        <f t="shared" si="351"/>
        <v>0</v>
      </c>
      <c r="BY386" s="229">
        <f t="shared" si="351"/>
        <v>0</v>
      </c>
      <c r="BZ386" s="229">
        <f t="shared" si="351"/>
        <v>0</v>
      </c>
    </row>
    <row r="387" spans="1:78" x14ac:dyDescent="0.2">
      <c r="A387" s="7" t="str">
        <f t="shared" si="358"/>
        <v>Roll-in 10</v>
      </c>
      <c r="B387" s="7">
        <f t="shared" si="358"/>
        <v>0</v>
      </c>
      <c r="C387" s="7">
        <f t="shared" si="354"/>
        <v>72</v>
      </c>
      <c r="D387" s="165">
        <f t="shared" si="346"/>
        <v>45657</v>
      </c>
      <c r="E387" s="306">
        <f>HLOOKUP(D387,INPUTS!$D$52:$BW$59,IF(B387=1,4,8),FALSE)</f>
        <v>0</v>
      </c>
      <c r="F387" s="77"/>
      <c r="G387" s="228">
        <f t="shared" si="341"/>
        <v>0</v>
      </c>
      <c r="H387" s="228">
        <f t="shared" si="341"/>
        <v>0</v>
      </c>
      <c r="I387" s="228">
        <f t="shared" si="341"/>
        <v>0</v>
      </c>
      <c r="J387" s="228">
        <f t="shared" si="341"/>
        <v>0</v>
      </c>
      <c r="K387" s="228">
        <f t="shared" si="341"/>
        <v>0</v>
      </c>
      <c r="L387" s="228">
        <f t="shared" si="341"/>
        <v>0</v>
      </c>
      <c r="M387" s="228">
        <f t="shared" si="341"/>
        <v>0</v>
      </c>
      <c r="N387" s="228">
        <f t="shared" si="341"/>
        <v>0</v>
      </c>
      <c r="O387" s="228">
        <f t="shared" si="341"/>
        <v>0</v>
      </c>
      <c r="P387" s="228">
        <f t="shared" si="341"/>
        <v>0</v>
      </c>
      <c r="Q387" s="228">
        <f t="shared" si="341"/>
        <v>0</v>
      </c>
      <c r="R387" s="228">
        <f t="shared" si="341"/>
        <v>0</v>
      </c>
      <c r="S387" s="228">
        <f t="shared" si="341"/>
        <v>0</v>
      </c>
      <c r="T387" s="228">
        <f t="shared" si="341"/>
        <v>0</v>
      </c>
      <c r="U387" s="228">
        <f t="shared" si="341"/>
        <v>0</v>
      </c>
      <c r="V387" s="228">
        <f t="shared" si="341"/>
        <v>0</v>
      </c>
      <c r="W387" s="228">
        <f t="shared" si="342"/>
        <v>0</v>
      </c>
      <c r="X387" s="228">
        <f t="shared" si="342"/>
        <v>0</v>
      </c>
      <c r="Y387" s="228">
        <f t="shared" si="342"/>
        <v>0</v>
      </c>
      <c r="Z387" s="228">
        <f t="shared" si="342"/>
        <v>0</v>
      </c>
      <c r="AA387" s="228">
        <f t="shared" si="342"/>
        <v>0</v>
      </c>
      <c r="AB387" s="228">
        <f t="shared" si="342"/>
        <v>0</v>
      </c>
      <c r="AC387" s="228">
        <f t="shared" si="342"/>
        <v>0</v>
      </c>
      <c r="AD387" s="228">
        <f t="shared" si="342"/>
        <v>0</v>
      </c>
      <c r="AE387" s="228">
        <f t="shared" si="342"/>
        <v>0</v>
      </c>
      <c r="AF387" s="228">
        <f t="shared" si="342"/>
        <v>0</v>
      </c>
      <c r="AG387" s="228">
        <f t="shared" si="342"/>
        <v>0</v>
      </c>
      <c r="AH387" s="228">
        <f t="shared" si="342"/>
        <v>0</v>
      </c>
      <c r="AI387" s="228">
        <f t="shared" si="342"/>
        <v>0</v>
      </c>
      <c r="AJ387" s="228">
        <f t="shared" si="342"/>
        <v>0</v>
      </c>
      <c r="AK387" s="228">
        <f t="shared" si="342"/>
        <v>0</v>
      </c>
      <c r="AL387" s="228">
        <f t="shared" si="342"/>
        <v>0</v>
      </c>
      <c r="AM387" s="228">
        <f t="shared" si="343"/>
        <v>0</v>
      </c>
      <c r="AN387" s="228">
        <f t="shared" si="343"/>
        <v>0</v>
      </c>
      <c r="AO387" s="228">
        <f t="shared" si="343"/>
        <v>0</v>
      </c>
      <c r="AP387" s="228">
        <f t="shared" si="343"/>
        <v>0</v>
      </c>
      <c r="AQ387" s="228">
        <f t="shared" si="343"/>
        <v>0</v>
      </c>
      <c r="AR387" s="228">
        <f t="shared" si="343"/>
        <v>0</v>
      </c>
      <c r="AS387" s="228">
        <f t="shared" si="343"/>
        <v>0</v>
      </c>
      <c r="AT387" s="228">
        <f t="shared" si="343"/>
        <v>0</v>
      </c>
      <c r="AU387" s="228">
        <f t="shared" si="343"/>
        <v>0</v>
      </c>
      <c r="AV387" s="228">
        <f t="shared" si="343"/>
        <v>0</v>
      </c>
      <c r="AW387" s="228">
        <f t="shared" si="343"/>
        <v>0</v>
      </c>
      <c r="AX387" s="228">
        <f t="shared" si="343"/>
        <v>0</v>
      </c>
      <c r="AY387" s="228">
        <f t="shared" si="343"/>
        <v>0</v>
      </c>
      <c r="AZ387" s="228">
        <f t="shared" si="343"/>
        <v>0</v>
      </c>
      <c r="BA387" s="228">
        <f t="shared" si="343"/>
        <v>0</v>
      </c>
      <c r="BB387" s="228">
        <f t="shared" si="343"/>
        <v>0</v>
      </c>
      <c r="BC387" s="228">
        <f t="shared" si="344"/>
        <v>0</v>
      </c>
      <c r="BD387" s="228">
        <f t="shared" si="344"/>
        <v>0</v>
      </c>
      <c r="BE387" s="228">
        <f t="shared" si="344"/>
        <v>0</v>
      </c>
      <c r="BF387" s="228">
        <f t="shared" si="344"/>
        <v>0</v>
      </c>
      <c r="BG387" s="228">
        <f t="shared" si="344"/>
        <v>0</v>
      </c>
      <c r="BH387" s="228">
        <f t="shared" si="344"/>
        <v>0</v>
      </c>
      <c r="BI387" s="228">
        <f t="shared" si="344"/>
        <v>0</v>
      </c>
      <c r="BJ387" s="228">
        <f t="shared" si="344"/>
        <v>0</v>
      </c>
      <c r="BK387" s="228">
        <f t="shared" si="344"/>
        <v>0</v>
      </c>
      <c r="BL387" s="228">
        <f t="shared" si="344"/>
        <v>0</v>
      </c>
      <c r="BM387" s="228">
        <f t="shared" si="344"/>
        <v>0</v>
      </c>
      <c r="BN387" s="228">
        <f t="shared" si="344"/>
        <v>0</v>
      </c>
      <c r="BO387" s="228">
        <f t="shared" si="351"/>
        <v>0</v>
      </c>
      <c r="BP387" s="228">
        <f t="shared" si="351"/>
        <v>0</v>
      </c>
      <c r="BQ387" s="228">
        <f t="shared" si="351"/>
        <v>0</v>
      </c>
      <c r="BR387" s="228">
        <f t="shared" si="351"/>
        <v>0</v>
      </c>
      <c r="BS387" s="228">
        <f t="shared" si="351"/>
        <v>0</v>
      </c>
      <c r="BT387" s="228">
        <f t="shared" si="351"/>
        <v>0</v>
      </c>
      <c r="BU387" s="228">
        <f t="shared" si="351"/>
        <v>0</v>
      </c>
      <c r="BV387" s="228">
        <f t="shared" si="351"/>
        <v>0</v>
      </c>
      <c r="BW387" s="228">
        <f t="shared" si="351"/>
        <v>0</v>
      </c>
      <c r="BX387" s="228">
        <f t="shared" si="351"/>
        <v>0</v>
      </c>
      <c r="BY387" s="228">
        <f t="shared" si="351"/>
        <v>0</v>
      </c>
      <c r="BZ387" s="228">
        <f t="shared" si="351"/>
        <v>0</v>
      </c>
    </row>
    <row r="388" spans="1:78" x14ac:dyDescent="0.2">
      <c r="D388" s="90" t="s">
        <v>0</v>
      </c>
      <c r="E388" s="91">
        <f>SUM(E316:E387)</f>
        <v>41612.122620000002</v>
      </c>
      <c r="G388" s="69">
        <f>SUM(G316:G387)</f>
        <v>163.39485000000002</v>
      </c>
      <c r="H388" s="69">
        <f t="shared" ref="H388:BN388" si="359">SUM(H316:H387)</f>
        <v>204.98477</v>
      </c>
      <c r="I388" s="69">
        <f t="shared" si="359"/>
        <v>133.21967999999998</v>
      </c>
      <c r="J388" s="69">
        <f t="shared" si="359"/>
        <v>264.28165000000001</v>
      </c>
      <c r="K388" s="69">
        <f t="shared" si="359"/>
        <v>547.90285000000006</v>
      </c>
      <c r="L388" s="69">
        <f t="shared" si="359"/>
        <v>1156.8938899999998</v>
      </c>
      <c r="M388" s="69">
        <f t="shared" si="359"/>
        <v>693.17054999999993</v>
      </c>
      <c r="N388" s="69">
        <f t="shared" si="359"/>
        <v>903.79687999999999</v>
      </c>
      <c r="O388" s="69">
        <f t="shared" si="359"/>
        <v>847.55700000000002</v>
      </c>
      <c r="P388" s="69">
        <f t="shared" si="359"/>
        <v>1348.6286800000003</v>
      </c>
      <c r="Q388" s="69">
        <f t="shared" si="359"/>
        <v>997.72147999999981</v>
      </c>
      <c r="R388" s="69">
        <f t="shared" si="359"/>
        <v>735.12278000000015</v>
      </c>
      <c r="S388" s="69">
        <f t="shared" si="359"/>
        <v>1248.8506099999997</v>
      </c>
      <c r="T388" s="69">
        <f t="shared" si="359"/>
        <v>928.53701000000001</v>
      </c>
      <c r="U388" s="69">
        <f t="shared" si="359"/>
        <v>927.87248999999997</v>
      </c>
      <c r="V388" s="69">
        <f t="shared" si="359"/>
        <v>308.87504000000001</v>
      </c>
      <c r="W388" s="69">
        <f t="shared" si="359"/>
        <v>106.44210000000001</v>
      </c>
      <c r="X388" s="69">
        <f t="shared" si="359"/>
        <v>450.39016000000004</v>
      </c>
      <c r="Y388" s="69">
        <f t="shared" si="359"/>
        <v>649.09430999999995</v>
      </c>
      <c r="Z388" s="69">
        <f t="shared" si="359"/>
        <v>759.99863999999991</v>
      </c>
      <c r="AA388" s="69">
        <f t="shared" si="359"/>
        <v>1192.53304</v>
      </c>
      <c r="AB388" s="69">
        <f t="shared" si="359"/>
        <v>1220.4777199999999</v>
      </c>
      <c r="AC388" s="69">
        <f t="shared" si="359"/>
        <v>1092.0929700000002</v>
      </c>
      <c r="AD388" s="69">
        <f t="shared" si="359"/>
        <v>1222.0387799999996</v>
      </c>
      <c r="AE388" s="69">
        <f t="shared" si="359"/>
        <v>1453.3959300000001</v>
      </c>
      <c r="AF388" s="69">
        <f t="shared" si="359"/>
        <v>1064.7962299999999</v>
      </c>
      <c r="AG388" s="69">
        <f t="shared" si="359"/>
        <v>1441.8651900000004</v>
      </c>
      <c r="AH388" s="69">
        <f t="shared" si="359"/>
        <v>1671.9954500000006</v>
      </c>
      <c r="AI388" s="69">
        <f t="shared" si="359"/>
        <v>1676.1260200000002</v>
      </c>
      <c r="AJ388" s="69">
        <f t="shared" si="359"/>
        <v>1814.6851900000001</v>
      </c>
      <c r="AK388" s="69">
        <f t="shared" si="359"/>
        <v>1180.2539999999999</v>
      </c>
      <c r="AL388" s="69">
        <f t="shared" si="359"/>
        <v>1331.6820399999995</v>
      </c>
      <c r="AM388" s="69">
        <f t="shared" si="359"/>
        <v>1002.8765100000001</v>
      </c>
      <c r="AN388" s="69">
        <f t="shared" si="359"/>
        <v>1489.2866700000002</v>
      </c>
      <c r="AO388" s="69">
        <f t="shared" si="359"/>
        <v>1381.2814599999999</v>
      </c>
      <c r="AP388" s="69">
        <f t="shared" si="359"/>
        <v>2800</v>
      </c>
      <c r="AQ388" s="69">
        <f t="shared" si="359"/>
        <v>2800</v>
      </c>
      <c r="AR388" s="69">
        <f t="shared" si="359"/>
        <v>2400</v>
      </c>
      <c r="AS388" s="69">
        <f t="shared" si="359"/>
        <v>0</v>
      </c>
      <c r="AT388" s="69">
        <f t="shared" si="359"/>
        <v>0</v>
      </c>
      <c r="AU388" s="69">
        <f t="shared" si="359"/>
        <v>0</v>
      </c>
      <c r="AV388" s="69">
        <f t="shared" si="359"/>
        <v>0</v>
      </c>
      <c r="AW388" s="69">
        <f t="shared" si="359"/>
        <v>0</v>
      </c>
      <c r="AX388" s="69">
        <f t="shared" si="359"/>
        <v>0</v>
      </c>
      <c r="AY388" s="69">
        <f t="shared" si="359"/>
        <v>0</v>
      </c>
      <c r="AZ388" s="69">
        <f t="shared" si="359"/>
        <v>0</v>
      </c>
      <c r="BA388" s="69">
        <f t="shared" si="359"/>
        <v>0</v>
      </c>
      <c r="BB388" s="69">
        <f t="shared" si="359"/>
        <v>0</v>
      </c>
      <c r="BC388" s="69">
        <f t="shared" si="359"/>
        <v>0</v>
      </c>
      <c r="BD388" s="69">
        <f t="shared" si="359"/>
        <v>0</v>
      </c>
      <c r="BE388" s="69">
        <f t="shared" si="359"/>
        <v>0</v>
      </c>
      <c r="BF388" s="69">
        <f t="shared" si="359"/>
        <v>0</v>
      </c>
      <c r="BG388" s="69">
        <f t="shared" si="359"/>
        <v>0</v>
      </c>
      <c r="BH388" s="69">
        <f t="shared" si="359"/>
        <v>0</v>
      </c>
      <c r="BI388" s="69">
        <f t="shared" si="359"/>
        <v>0</v>
      </c>
      <c r="BJ388" s="69">
        <f t="shared" si="359"/>
        <v>0</v>
      </c>
      <c r="BK388" s="69">
        <f t="shared" si="359"/>
        <v>0</v>
      </c>
      <c r="BL388" s="69">
        <f t="shared" si="359"/>
        <v>0</v>
      </c>
      <c r="BM388" s="69">
        <f t="shared" si="359"/>
        <v>0</v>
      </c>
      <c r="BN388" s="69">
        <f t="shared" si="359"/>
        <v>0</v>
      </c>
      <c r="BO388" s="69">
        <f t="shared" ref="BO388" si="360">SUM(BO316:BO387)</f>
        <v>0</v>
      </c>
      <c r="BP388" s="69">
        <f t="shared" ref="BP388" si="361">SUM(BP316:BP387)</f>
        <v>0</v>
      </c>
      <c r="BQ388" s="69">
        <f t="shared" ref="BQ388" si="362">SUM(BQ316:BQ387)</f>
        <v>0</v>
      </c>
      <c r="BR388" s="69">
        <f t="shared" ref="BR388" si="363">SUM(BR316:BR387)</f>
        <v>0</v>
      </c>
      <c r="BS388" s="69">
        <f t="shared" ref="BS388" si="364">SUM(BS316:BS387)</f>
        <v>0</v>
      </c>
      <c r="BT388" s="69">
        <f t="shared" ref="BT388" si="365">SUM(BT316:BT387)</f>
        <v>0</v>
      </c>
      <c r="BU388" s="69">
        <f t="shared" ref="BU388" si="366">SUM(BU316:BU387)</f>
        <v>0</v>
      </c>
      <c r="BV388" s="69">
        <f t="shared" ref="BV388" si="367">SUM(BV316:BV387)</f>
        <v>0</v>
      </c>
      <c r="BW388" s="69">
        <f t="shared" ref="BW388" si="368">SUM(BW316:BW387)</f>
        <v>0</v>
      </c>
      <c r="BX388" s="69">
        <f t="shared" ref="BX388" si="369">SUM(BX316:BX387)</f>
        <v>0</v>
      </c>
      <c r="BY388" s="69">
        <f t="shared" ref="BY388" si="370">SUM(BY316:BY387)</f>
        <v>0</v>
      </c>
      <c r="BZ388" s="69">
        <f t="shared" ref="BZ388" si="371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2" t="s">
        <v>138</v>
      </c>
      <c r="G391" s="352"/>
      <c r="H391" s="352"/>
      <c r="I391" s="352"/>
      <c r="J391" s="352"/>
      <c r="K391" s="352"/>
      <c r="L391" s="352"/>
      <c r="M391" s="352"/>
    </row>
    <row r="392" spans="1:78" x14ac:dyDescent="0.2">
      <c r="A392" s="7" t="str">
        <f t="shared" ref="A392:A423" si="372">A12</f>
        <v>Roll-in 1</v>
      </c>
      <c r="B392" s="7">
        <f t="shared" ref="B392:B450" si="373">YEAR(D392)</f>
        <v>2019</v>
      </c>
      <c r="C392" s="7">
        <f>C12</f>
        <v>1</v>
      </c>
      <c r="D392" s="165">
        <f>D12</f>
        <v>43496</v>
      </c>
      <c r="E392" s="68">
        <f>+E12+E87+E163-E468</f>
        <v>2287.4462200000007</v>
      </c>
      <c r="F392" s="77"/>
      <c r="G392" s="229">
        <f>IF(AND(G$7&lt;=$B392+$D$4,G$9&gt;=$D392),$E392*HLOOKUP(G$7-$B392+1,INPUTS!$D$63:$X$64,2,FALSE)/IF(G$7=$B392,(13-MONTH($D392)),12),0)</f>
        <v>7.1482694375000015</v>
      </c>
      <c r="H392" s="229">
        <f>IF(AND(H$7&lt;=$B392+$D$4,H$9&gt;=$D392),$E392*HLOOKUP(H$7-$B392+1,INPUTS!$D$63:$X$64,2,FALSE)/IF(H$7=$B392,(13-MONTH($D392)),12),0)</f>
        <v>7.1482694375000015</v>
      </c>
      <c r="I392" s="229">
        <f>IF(AND(I$7&lt;=$B392+$D$4,I$9&gt;=$D392),$E392*HLOOKUP(I$7-$B392+1,INPUTS!$D$63:$X$64,2,FALSE)/IF(I$7=$B392,(13-MONTH($D392)),12),0)</f>
        <v>7.1482694375000015</v>
      </c>
      <c r="J392" s="229">
        <f>IF(AND(J$7&lt;=$B392+$D$4,J$9&gt;=$D392),$E392*HLOOKUP(J$7-$B392+1,INPUTS!$D$63:$X$64,2,FALSE)/IF(J$7=$B392,(13-MONTH($D392)),12),0)</f>
        <v>7.1482694375000015</v>
      </c>
      <c r="K392" s="229">
        <f>IF(AND(K$7&lt;=$B392+$D$4,K$9&gt;=$D392),$E392*HLOOKUP(K$7-$B392+1,INPUTS!$D$63:$X$64,2,FALSE)/IF(K$7=$B392,(13-MONTH($D392)),12),0)</f>
        <v>7.1482694375000015</v>
      </c>
      <c r="L392" s="229">
        <f>IF(AND(L$7&lt;=$B392+$D$4,L$9&gt;=$D392),$E392*HLOOKUP(L$7-$B392+1,INPUTS!$D$63:$X$64,2,FALSE)/IF(L$7=$B392,(13-MONTH($D392)),12),0)</f>
        <v>7.1482694375000015</v>
      </c>
      <c r="M392" s="229">
        <f>IF(AND(M$7&lt;=$B392+$D$4,M$9&gt;=$D392),$E392*HLOOKUP(M$7-$B392+1,INPUTS!$D$63:$X$64,2,FALSE)/IF(M$7=$B392,(13-MONTH($D392)),12),0)</f>
        <v>7.1482694375000015</v>
      </c>
      <c r="N392" s="229">
        <f>IF(AND(N$7&lt;=$B392+$D$4,N$9&gt;=$D392),$E392*HLOOKUP(N$7-$B392+1,INPUTS!$D$63:$X$64,2,FALSE)/IF(N$7=$B392,(13-MONTH($D392)),12),0)</f>
        <v>7.1482694375000015</v>
      </c>
      <c r="O392" s="229">
        <f>IF(AND(O$7&lt;=$B392+$D$4,O$9&gt;=$D392),$E392*HLOOKUP(O$7-$B392+1,INPUTS!$D$63:$X$64,2,FALSE)/IF(O$7=$B392,(13-MONTH($D392)),12),0)</f>
        <v>7.1482694375000015</v>
      </c>
      <c r="P392" s="229">
        <f>IF(AND(P$7&lt;=$B392+$D$4,P$9&gt;=$D392),$E392*HLOOKUP(P$7-$B392+1,INPUTS!$D$63:$X$64,2,FALSE)/IF(P$7=$B392,(13-MONTH($D392)),12),0)</f>
        <v>7.1482694375000015</v>
      </c>
      <c r="Q392" s="229">
        <f>IF(AND(Q$7&lt;=$B392+$D$4,Q$9&gt;=$D392),$E392*HLOOKUP(Q$7-$B392+1,INPUTS!$D$63:$X$64,2,FALSE)/IF(Q$7=$B392,(13-MONTH($D392)),12),0)</f>
        <v>7.1482694375000015</v>
      </c>
      <c r="R392" s="229">
        <f>IF(AND(R$7&lt;=$B392+$D$4,R$9&gt;=$D392),$E392*HLOOKUP(R$7-$B392+1,INPUTS!$D$63:$X$64,2,FALSE)/IF(R$7=$B392,(13-MONTH($D392)),12),0)</f>
        <v>7.1482694375000015</v>
      </c>
      <c r="S392" s="229">
        <f>IF(AND(S$7&lt;=$B392+$D$4,S$9&gt;=$D392),$E392*HLOOKUP(S$7-$B392+1,INPUTS!$D$63:$X$64,2,FALSE)/IF(S$7=$B392,(13-MONTH($D392)),12),0)</f>
        <v>13.76089521848334</v>
      </c>
      <c r="T392" s="229">
        <f>IF(AND(T$7&lt;=$B392+$D$4,T$9&gt;=$D392),$E392*HLOOKUP(T$7-$B392+1,INPUTS!$D$63:$X$64,2,FALSE)/IF(T$7=$B392,(13-MONTH($D392)),12),0)</f>
        <v>13.76089521848334</v>
      </c>
      <c r="U392" s="229">
        <f>IF(AND(U$7&lt;=$B392+$D$4,U$9&gt;=$D392),$E392*HLOOKUP(U$7-$B392+1,INPUTS!$D$63:$X$64,2,FALSE)/IF(U$7=$B392,(13-MONTH($D392)),12),0)</f>
        <v>13.76089521848334</v>
      </c>
      <c r="V392" s="229">
        <f>IF(AND(V$7&lt;=$B392+$D$4,V$9&gt;=$D392),$E392*HLOOKUP(V$7-$B392+1,INPUTS!$D$63:$X$64,2,FALSE)/IF(V$7=$B392,(13-MONTH($D392)),12),0)</f>
        <v>13.76089521848334</v>
      </c>
      <c r="W392" s="229">
        <f>IF(AND(W$7&lt;=$B392+$D$4,W$9&gt;=$D392),$E392*HLOOKUP(W$7-$B392+1,INPUTS!$D$63:$X$64,2,FALSE)/IF(W$7=$B392,(13-MONTH($D392)),12),0)</f>
        <v>13.76089521848334</v>
      </c>
      <c r="X392" s="229">
        <f>IF(AND(X$7&lt;=$B392+$D$4,X$9&gt;=$D392),$E392*HLOOKUP(X$7-$B392+1,INPUTS!$D$63:$X$64,2,FALSE)/IF(X$7=$B392,(13-MONTH($D392)),12),0)</f>
        <v>13.76089521848334</v>
      </c>
      <c r="Y392" s="229">
        <f>IF(AND(Y$7&lt;=$B392+$D$4,Y$9&gt;=$D392),$E392*HLOOKUP(Y$7-$B392+1,INPUTS!$D$63:$X$64,2,FALSE)/IF(Y$7=$B392,(13-MONTH($D392)),12),0)</f>
        <v>13.76089521848334</v>
      </c>
      <c r="Z392" s="229">
        <f>IF(AND(Z$7&lt;=$B392+$D$4,Z$9&gt;=$D392),$E392*HLOOKUP(Z$7-$B392+1,INPUTS!$D$63:$X$64,2,FALSE)/IF(Z$7=$B392,(13-MONTH($D392)),12),0)</f>
        <v>13.76089521848334</v>
      </c>
      <c r="AA392" s="229">
        <f>IF(AND(AA$7&lt;=$B392+$D$4,AA$9&gt;=$D392),$E392*HLOOKUP(AA$7-$B392+1,INPUTS!$D$63:$X$64,2,FALSE)/IF(AA$7=$B392,(13-MONTH($D392)),12),0)</f>
        <v>13.76089521848334</v>
      </c>
      <c r="AB392" s="229">
        <f>IF(AND(AB$7&lt;=$B392+$D$4,AB$9&gt;=$D392),$E392*HLOOKUP(AB$7-$B392+1,INPUTS!$D$63:$X$64,2,FALSE)/IF(AB$7=$B392,(13-MONTH($D392)),12),0)</f>
        <v>13.76089521848334</v>
      </c>
      <c r="AC392" s="229">
        <f>IF(AND(AC$7&lt;=$B392+$D$4,AC$9&gt;=$D392),$E392*HLOOKUP(AC$7-$B392+1,INPUTS!$D$63:$X$64,2,FALSE)/IF(AC$7=$B392,(13-MONTH($D392)),12),0)</f>
        <v>13.76089521848334</v>
      </c>
      <c r="AD392" s="229">
        <f>IF(AND(AD$7&lt;=$B392+$D$4,AD$9&gt;=$D392),$E392*HLOOKUP(AD$7-$B392+1,INPUTS!$D$63:$X$64,2,FALSE)/IF(AD$7=$B392,(13-MONTH($D392)),12),0)</f>
        <v>13.76089521848334</v>
      </c>
      <c r="AE392" s="229">
        <f>IF(AND(AE$7&lt;=$B392+$D$4,AE$9&gt;=$D392),$E392*HLOOKUP(AE$7-$B392+1,INPUTS!$D$63:$X$64,2,FALSE)/IF(AE$7=$B392,(13-MONTH($D392)),12),0)</f>
        <v>12.72773200911667</v>
      </c>
      <c r="AF392" s="229">
        <f>IF(AND(AF$7&lt;=$B392+$D$4,AF$9&gt;=$D392),$E392*HLOOKUP(AF$7-$B392+1,INPUTS!$D$63:$X$64,2,FALSE)/IF(AF$7=$B392,(13-MONTH($D392)),12),0)</f>
        <v>12.72773200911667</v>
      </c>
      <c r="AG392" s="229">
        <f>IF(AND(AG$7&lt;=$B392+$D$4,AG$9&gt;=$D392),$E392*HLOOKUP(AG$7-$B392+1,INPUTS!$D$63:$X$64,2,FALSE)/IF(AG$7=$B392,(13-MONTH($D392)),12),0)</f>
        <v>12.72773200911667</v>
      </c>
      <c r="AH392" s="229">
        <f>IF(AND(AH$7&lt;=$B392+$D$4,AH$9&gt;=$D392),$E392*HLOOKUP(AH$7-$B392+1,INPUTS!$D$63:$X$64,2,FALSE)/IF(AH$7=$B392,(13-MONTH($D392)),12),0)</f>
        <v>12.72773200911667</v>
      </c>
      <c r="AI392" s="229">
        <f>IF(AND(AI$7&lt;=$B392+$D$4,AI$9&gt;=$D392),$E392*HLOOKUP(AI$7-$B392+1,INPUTS!$D$63:$X$64,2,FALSE)/IF(AI$7=$B392,(13-MONTH($D392)),12),0)</f>
        <v>12.72773200911667</v>
      </c>
      <c r="AJ392" s="229">
        <f>IF(AND(AJ$7&lt;=$B392+$D$4,AJ$9&gt;=$D392),$E392*HLOOKUP(AJ$7-$B392+1,INPUTS!$D$63:$X$64,2,FALSE)/IF(AJ$7=$B392,(13-MONTH($D392)),12),0)</f>
        <v>12.72773200911667</v>
      </c>
      <c r="AK392" s="229">
        <f>IF(AND(AK$7&lt;=$B392+$D$4,AK$9&gt;=$D392),$E392*HLOOKUP(AK$7-$B392+1,INPUTS!$D$63:$X$64,2,FALSE)/IF(AK$7=$B392,(13-MONTH($D392)),12),0)</f>
        <v>12.72773200911667</v>
      </c>
      <c r="AL392" s="229">
        <f>IF(AND(AL$7&lt;=$B392+$D$4,AL$9&gt;=$D392),$E392*HLOOKUP(AL$7-$B392+1,INPUTS!$D$63:$X$64,2,FALSE)/IF(AL$7=$B392,(13-MONTH($D392)),12),0)</f>
        <v>12.72773200911667</v>
      </c>
      <c r="AM392" s="229">
        <f>IF(AND(AM$7&lt;=$B392+$D$4,AM$9&gt;=$D392),$E392*HLOOKUP(AM$7-$B392+1,INPUTS!$D$63:$X$64,2,FALSE)/IF(AM$7=$B392,(13-MONTH($D392)),12),0)</f>
        <v>12.72773200911667</v>
      </c>
      <c r="AN392" s="229">
        <f>IF(AND(AN$7&lt;=$B392+$D$4,AN$9&gt;=$D392),$E392*HLOOKUP(AN$7-$B392+1,INPUTS!$D$63:$X$64,2,FALSE)/IF(AN$7=$B392,(13-MONTH($D392)),12),0)</f>
        <v>12.72773200911667</v>
      </c>
      <c r="AO392" s="229">
        <f>IF(AND(AO$7&lt;=$B392+$D$4,AO$9&gt;=$D392),$E392*HLOOKUP(AO$7-$B392+1,INPUTS!$D$63:$X$64,2,FALSE)/IF(AO$7=$B392,(13-MONTH($D392)),12),0)</f>
        <v>12.72773200911667</v>
      </c>
      <c r="AP392" s="229">
        <f>IF(AND(AP$7&lt;=$B392+$D$4,AP$9&gt;=$D392),$E392*HLOOKUP(AP$7-$B392+1,INPUTS!$D$63:$X$64,2,FALSE)/IF(AP$7=$B392,(13-MONTH($D392)),12),0)</f>
        <v>12.72773200911667</v>
      </c>
      <c r="AQ392" s="229">
        <f>IF(AND(AQ$7&lt;=$B392+$D$4,AQ$9&gt;=$D392),$E392*HLOOKUP(AQ$7-$B392+1,INPUTS!$D$63:$X$64,2,FALSE)/IF(AQ$7=$B392,(13-MONTH($D392)),12),0)</f>
        <v>11.774629417450003</v>
      </c>
      <c r="AR392" s="229">
        <f>IF(AND(AR$7&lt;=$B392+$D$4,AR$9&gt;=$D392),$E392*HLOOKUP(AR$7-$B392+1,INPUTS!$D$63:$X$64,2,FALSE)/IF(AR$7=$B392,(13-MONTH($D392)),12),0)</f>
        <v>11.774629417450003</v>
      </c>
      <c r="AS392" s="229">
        <f>IF(AND(AS$7&lt;=$B392+$D$4,AS$9&gt;=$D392),$E392*HLOOKUP(AS$7-$B392+1,INPUTS!$D$63:$X$64,2,FALSE)/IF(AS$7=$B392,(13-MONTH($D392)),12),0)</f>
        <v>11.774629417450003</v>
      </c>
      <c r="AT392" s="229">
        <f>IF(AND(AT$7&lt;=$B392+$D$4,AT$9&gt;=$D392),$E392*HLOOKUP(AT$7-$B392+1,INPUTS!$D$63:$X$64,2,FALSE)/IF(AT$7=$B392,(13-MONTH($D392)),12),0)</f>
        <v>11.774629417450003</v>
      </c>
      <c r="AU392" s="229">
        <f>IF(AND(AU$7&lt;=$B392+$D$4,AU$9&gt;=$D392),$E392*HLOOKUP(AU$7-$B392+1,INPUTS!$D$63:$X$64,2,FALSE)/IF(AU$7=$B392,(13-MONTH($D392)),12),0)</f>
        <v>11.774629417450003</v>
      </c>
      <c r="AV392" s="229">
        <f>IF(AND(AV$7&lt;=$B392+$D$4,AV$9&gt;=$D392),$E392*HLOOKUP(AV$7-$B392+1,INPUTS!$D$63:$X$64,2,FALSE)/IF(AV$7=$B392,(13-MONTH($D392)),12),0)</f>
        <v>11.774629417450003</v>
      </c>
      <c r="AW392" s="229">
        <f>IF(AND(AW$7&lt;=$B392+$D$4,AW$9&gt;=$D392),$E392*HLOOKUP(AW$7-$B392+1,INPUTS!$D$63:$X$64,2,FALSE)/IF(AW$7=$B392,(13-MONTH($D392)),12),0)</f>
        <v>11.774629417450003</v>
      </c>
      <c r="AX392" s="229">
        <f>IF(AND(AX$7&lt;=$B392+$D$4,AX$9&gt;=$D392),$E392*HLOOKUP(AX$7-$B392+1,INPUTS!$D$63:$X$64,2,FALSE)/IF(AX$7=$B392,(13-MONTH($D392)),12),0)</f>
        <v>11.774629417450003</v>
      </c>
      <c r="AY392" s="229">
        <f>IF(AND(AY$7&lt;=$B392+$D$4,AY$9&gt;=$D392),$E392*HLOOKUP(AY$7-$B392+1,INPUTS!$D$63:$X$64,2,FALSE)/IF(AY$7=$B392,(13-MONTH($D392)),12),0)</f>
        <v>11.774629417450003</v>
      </c>
      <c r="AZ392" s="229">
        <f>IF(AND(AZ$7&lt;=$B392+$D$4,AZ$9&gt;=$D392),$E392*HLOOKUP(AZ$7-$B392+1,INPUTS!$D$63:$X$64,2,FALSE)/IF(AZ$7=$B392,(13-MONTH($D392)),12),0)</f>
        <v>11.774629417450003</v>
      </c>
      <c r="BA392" s="229">
        <f>IF(AND(BA$7&lt;=$B392+$D$4,BA$9&gt;=$D392),$E392*HLOOKUP(BA$7-$B392+1,INPUTS!$D$63:$X$64,2,FALSE)/IF(BA$7=$B392,(13-MONTH($D392)),12),0)</f>
        <v>11.774629417450003</v>
      </c>
      <c r="BB392" s="229">
        <f>IF(AND(BB$7&lt;=$B392+$D$4,BB$9&gt;=$D392),$E392*HLOOKUP(BB$7-$B392+1,INPUTS!$D$63:$X$64,2,FALSE)/IF(BB$7=$B392,(13-MONTH($D392)),12),0)</f>
        <v>11.774629417450003</v>
      </c>
      <c r="BC392" s="229">
        <f>IF(AND(BC$7&lt;=$B392+$D$4,BC$9&gt;=$D392),$E392*HLOOKUP(BC$7-$B392+1,INPUTS!$D$63:$X$64,2,FALSE)/IF(BC$7=$B392,(13-MONTH($D392)),12),0)</f>
        <v>10.890150212383338</v>
      </c>
      <c r="BD392" s="229">
        <f>IF(AND(BD$7&lt;=$B392+$D$4,BD$9&gt;=$D392),$E392*HLOOKUP(BD$7-$B392+1,INPUTS!$D$63:$X$64,2,FALSE)/IF(BD$7=$B392,(13-MONTH($D392)),12),0)</f>
        <v>10.890150212383338</v>
      </c>
      <c r="BE392" s="229">
        <f>IF(AND(BE$7&lt;=$B392+$D$4,BE$9&gt;=$D392),$E392*HLOOKUP(BE$7-$B392+1,INPUTS!$D$63:$X$64,2,FALSE)/IF(BE$7=$B392,(13-MONTH($D392)),12),0)</f>
        <v>10.890150212383338</v>
      </c>
      <c r="BF392" s="229">
        <f>IF(AND(BF$7&lt;=$B392+$D$4,BF$9&gt;=$D392),$E392*HLOOKUP(BF$7-$B392+1,INPUTS!$D$63:$X$64,2,FALSE)/IF(BF$7=$B392,(13-MONTH($D392)),12),0)</f>
        <v>10.890150212383338</v>
      </c>
      <c r="BG392" s="229">
        <f>IF(AND(BG$7&lt;=$B392+$D$4,BG$9&gt;=$D392),$E392*HLOOKUP(BG$7-$B392+1,INPUTS!$D$63:$X$64,2,FALSE)/IF(BG$7=$B392,(13-MONTH($D392)),12),0)</f>
        <v>10.890150212383338</v>
      </c>
      <c r="BH392" s="229">
        <f>IF(AND(BH$7&lt;=$B392+$D$4,BH$9&gt;=$D392),$E392*HLOOKUP(BH$7-$B392+1,INPUTS!$D$63:$X$64,2,FALSE)/IF(BH$7=$B392,(13-MONTH($D392)),12),0)</f>
        <v>10.890150212383338</v>
      </c>
      <c r="BI392" s="229">
        <f>IF(AND(BI$7&lt;=$B392+$D$4,BI$9&gt;=$D392),$E392*HLOOKUP(BI$7-$B392+1,INPUTS!$D$63:$X$64,2,FALSE)/IF(BI$7=$B392,(13-MONTH($D392)),12),0)</f>
        <v>10.890150212383338</v>
      </c>
      <c r="BJ392" s="229">
        <f>IF(AND(BJ$7&lt;=$B392+$D$4,BJ$9&gt;=$D392),$E392*HLOOKUP(BJ$7-$B392+1,INPUTS!$D$63:$X$64,2,FALSE)/IF(BJ$7=$B392,(13-MONTH($D392)),12),0)</f>
        <v>10.890150212383338</v>
      </c>
      <c r="BK392" s="229">
        <f>IF(AND(BK$7&lt;=$B392+$D$4,BK$9&gt;=$D392),$E392*HLOOKUP(BK$7-$B392+1,INPUTS!$D$63:$X$64,2,FALSE)/IF(BK$7=$B392,(13-MONTH($D392)),12),0)</f>
        <v>10.890150212383338</v>
      </c>
      <c r="BL392" s="229">
        <f>IF(AND(BL$7&lt;=$B392+$D$4,BL$9&gt;=$D392),$E392*HLOOKUP(BL$7-$B392+1,INPUTS!$D$63:$X$64,2,FALSE)/IF(BL$7=$B392,(13-MONTH($D392)),12),0)</f>
        <v>10.890150212383338</v>
      </c>
      <c r="BM392" s="229">
        <f>IF(AND(BM$7&lt;=$B392+$D$4,BM$9&gt;=$D392),$E392*HLOOKUP(BM$7-$B392+1,INPUTS!$D$63:$X$64,2,FALSE)/IF(BM$7=$B392,(13-MONTH($D392)),12),0)</f>
        <v>10.890150212383338</v>
      </c>
      <c r="BN392" s="229">
        <f>IF(AND(BN$7&lt;=$B392+$D$4,BN$9&gt;=$D392),$E392*HLOOKUP(BN$7-$B392+1,INPUTS!$D$63:$X$64,2,FALSE)/IF(BN$7=$B392,(13-MONTH($D392)),12),0)</f>
        <v>10.890150212383338</v>
      </c>
      <c r="BO392" s="229">
        <f>IF(AND(BO$7&lt;=$B392+$D$4,BO$9&gt;=$D392),$E392*HLOOKUP(BO$7-$B392+1,INPUTS!$D$63:$X$64,2,FALSE)/IF(BO$7=$B392,(13-MONTH($D392)),12),0)</f>
        <v>10.07429439391667</v>
      </c>
      <c r="BP392" s="229">
        <f>IF(AND(BP$7&lt;=$B392+$D$4,BP$9&gt;=$D392),$E392*HLOOKUP(BP$7-$B392+1,INPUTS!$D$63:$X$64,2,FALSE)/IF(BP$7=$B392,(13-MONTH($D392)),12),0)</f>
        <v>10.07429439391667</v>
      </c>
      <c r="BQ392" s="229">
        <f>IF(AND(BQ$7&lt;=$B392+$D$4,BQ$9&gt;=$D392),$E392*HLOOKUP(BQ$7-$B392+1,INPUTS!$D$63:$X$64,2,FALSE)/IF(BQ$7=$B392,(13-MONTH($D392)),12),0)</f>
        <v>10.07429439391667</v>
      </c>
      <c r="BR392" s="229">
        <f>IF(AND(BR$7&lt;=$B392+$D$4,BR$9&gt;=$D392),$E392*HLOOKUP(BR$7-$B392+1,INPUTS!$D$63:$X$64,2,FALSE)/IF(BR$7=$B392,(13-MONTH($D392)),12),0)</f>
        <v>10.07429439391667</v>
      </c>
      <c r="BS392" s="229">
        <f>IF(AND(BS$7&lt;=$B392+$D$4,BS$9&gt;=$D392),$E392*HLOOKUP(BS$7-$B392+1,INPUTS!$D$63:$X$64,2,FALSE)/IF(BS$7=$B392,(13-MONTH($D392)),12),0)</f>
        <v>10.07429439391667</v>
      </c>
      <c r="BT392" s="229">
        <f>IF(AND(BT$7&lt;=$B392+$D$4,BT$9&gt;=$D392),$E392*HLOOKUP(BT$7-$B392+1,INPUTS!$D$63:$X$64,2,FALSE)/IF(BT$7=$B392,(13-MONTH($D392)),12),0)</f>
        <v>10.07429439391667</v>
      </c>
      <c r="BU392" s="229">
        <f>IF(AND(BU$7&lt;=$B392+$D$4,BU$9&gt;=$D392),$E392*HLOOKUP(BU$7-$B392+1,INPUTS!$D$63:$X$64,2,FALSE)/IF(BU$7=$B392,(13-MONTH($D392)),12),0)</f>
        <v>10.07429439391667</v>
      </c>
      <c r="BV392" s="229">
        <f>IF(AND(BV$7&lt;=$B392+$D$4,BV$9&gt;=$D392),$E392*HLOOKUP(BV$7-$B392+1,INPUTS!$D$63:$X$64,2,FALSE)/IF(BV$7=$B392,(13-MONTH($D392)),12),0)</f>
        <v>10.07429439391667</v>
      </c>
      <c r="BW392" s="229">
        <f>IF(AND(BW$7&lt;=$B392+$D$4,BW$9&gt;=$D392),$E392*HLOOKUP(BW$7-$B392+1,INPUTS!$D$63:$X$64,2,FALSE)/IF(BW$7=$B392,(13-MONTH($D392)),12),0)</f>
        <v>10.07429439391667</v>
      </c>
      <c r="BX392" s="229">
        <f>IF(AND(BX$7&lt;=$B392+$D$4,BX$9&gt;=$D392),$E392*HLOOKUP(BX$7-$B392+1,INPUTS!$D$63:$X$64,2,FALSE)/IF(BX$7=$B392,(13-MONTH($D392)),12),0)</f>
        <v>10.07429439391667</v>
      </c>
      <c r="BY392" s="229">
        <f>IF(AND(BY$7&lt;=$B392+$D$4,BY$9&gt;=$D392),$E392*HLOOKUP(BY$7-$B392+1,INPUTS!$D$63:$X$64,2,FALSE)/IF(BY$7=$B392,(13-MONTH($D392)),12),0)</f>
        <v>10.07429439391667</v>
      </c>
      <c r="BZ392" s="229">
        <f>IF(AND(BZ$7&lt;=$B392+$D$4,BZ$9&gt;=$D392),$E392*HLOOKUP(BZ$7-$B392+1,INPUTS!$D$63:$X$64,2,FALSE)/IF(BZ$7=$B392,(13-MONTH($D392)),12),0)</f>
        <v>10.07429439391667</v>
      </c>
    </row>
    <row r="393" spans="1:78" x14ac:dyDescent="0.2">
      <c r="A393" s="7" t="str">
        <f t="shared" si="372"/>
        <v>Roll-in 1</v>
      </c>
      <c r="B393" s="7">
        <f t="shared" si="373"/>
        <v>2019</v>
      </c>
      <c r="C393" s="7">
        <f>C392+1</f>
        <v>2</v>
      </c>
      <c r="D393" s="165">
        <f t="shared" ref="D393:D424" si="374">D13</f>
        <v>43524</v>
      </c>
      <c r="E393" s="68">
        <f t="shared" ref="E393:E456" si="375">+E13+E88+E164-E469</f>
        <v>2558.6621900000005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8.7227120113636385</v>
      </c>
      <c r="I393" s="229">
        <f>IF(AND(I$7&lt;=$B393+$D$4,I$9&gt;=$D393),$E393*HLOOKUP(I$7-$B393+1,INPUTS!$D$63:$X$64,2,FALSE)/IF(I$7=$B393,(13-MONTH($D393)),12),0)</f>
        <v>8.7227120113636385</v>
      </c>
      <c r="J393" s="229">
        <f>IF(AND(J$7&lt;=$B393+$D$4,J$9&gt;=$D393),$E393*HLOOKUP(J$7-$B393+1,INPUTS!$D$63:$X$64,2,FALSE)/IF(J$7=$B393,(13-MONTH($D393)),12),0)</f>
        <v>8.7227120113636385</v>
      </c>
      <c r="K393" s="229">
        <f>IF(AND(K$7&lt;=$B393+$D$4,K$9&gt;=$D393),$E393*HLOOKUP(K$7-$B393+1,INPUTS!$D$63:$X$64,2,FALSE)/IF(K$7=$B393,(13-MONTH($D393)),12),0)</f>
        <v>8.7227120113636385</v>
      </c>
      <c r="L393" s="229">
        <f>IF(AND(L$7&lt;=$B393+$D$4,L$9&gt;=$D393),$E393*HLOOKUP(L$7-$B393+1,INPUTS!$D$63:$X$64,2,FALSE)/IF(L$7=$B393,(13-MONTH($D393)),12),0)</f>
        <v>8.7227120113636385</v>
      </c>
      <c r="M393" s="229">
        <f>IF(AND(M$7&lt;=$B393+$D$4,M$9&gt;=$D393),$E393*HLOOKUP(M$7-$B393+1,INPUTS!$D$63:$X$64,2,FALSE)/IF(M$7=$B393,(13-MONTH($D393)),12),0)</f>
        <v>8.7227120113636385</v>
      </c>
      <c r="N393" s="229">
        <f>IF(AND(N$7&lt;=$B393+$D$4,N$9&gt;=$D393),$E393*HLOOKUP(N$7-$B393+1,INPUTS!$D$63:$X$64,2,FALSE)/IF(N$7=$B393,(13-MONTH($D393)),12),0)</f>
        <v>8.7227120113636385</v>
      </c>
      <c r="O393" s="229">
        <f>IF(AND(O$7&lt;=$B393+$D$4,O$9&gt;=$D393),$E393*HLOOKUP(O$7-$B393+1,INPUTS!$D$63:$X$64,2,FALSE)/IF(O$7=$B393,(13-MONTH($D393)),12),0)</f>
        <v>8.7227120113636385</v>
      </c>
      <c r="P393" s="229">
        <f>IF(AND(P$7&lt;=$B393+$D$4,P$9&gt;=$D393),$E393*HLOOKUP(P$7-$B393+1,INPUTS!$D$63:$X$64,2,FALSE)/IF(P$7=$B393,(13-MONTH($D393)),12),0)</f>
        <v>8.7227120113636385</v>
      </c>
      <c r="Q393" s="229">
        <f>IF(AND(Q$7&lt;=$B393+$D$4,Q$9&gt;=$D393),$E393*HLOOKUP(Q$7-$B393+1,INPUTS!$D$63:$X$64,2,FALSE)/IF(Q$7=$B393,(13-MONTH($D393)),12),0)</f>
        <v>8.7227120113636385</v>
      </c>
      <c r="R393" s="229">
        <f>IF(AND(R$7&lt;=$B393+$D$4,R$9&gt;=$D393),$E393*HLOOKUP(R$7-$B393+1,INPUTS!$D$63:$X$64,2,FALSE)/IF(R$7=$B393,(13-MONTH($D393)),12),0)</f>
        <v>8.7227120113636385</v>
      </c>
      <c r="S393" s="229">
        <f>IF(AND(S$7&lt;=$B393+$D$4,S$9&gt;=$D393),$E393*HLOOKUP(S$7-$B393+1,INPUTS!$D$63:$X$64,2,FALSE)/IF(S$7=$B393,(13-MONTH($D393)),12),0)</f>
        <v>15.392485291341671</v>
      </c>
      <c r="T393" s="229">
        <f>IF(AND(T$7&lt;=$B393+$D$4,T$9&gt;=$D393),$E393*HLOOKUP(T$7-$B393+1,INPUTS!$D$63:$X$64,2,FALSE)/IF(T$7=$B393,(13-MONTH($D393)),12),0)</f>
        <v>15.392485291341671</v>
      </c>
      <c r="U393" s="229">
        <f>IF(AND(U$7&lt;=$B393+$D$4,U$9&gt;=$D393),$E393*HLOOKUP(U$7-$B393+1,INPUTS!$D$63:$X$64,2,FALSE)/IF(U$7=$B393,(13-MONTH($D393)),12),0)</f>
        <v>15.392485291341671</v>
      </c>
      <c r="V393" s="229">
        <f>IF(AND(V$7&lt;=$B393+$D$4,V$9&gt;=$D393),$E393*HLOOKUP(V$7-$B393+1,INPUTS!$D$63:$X$64,2,FALSE)/IF(V$7=$B393,(13-MONTH($D393)),12),0)</f>
        <v>15.392485291341671</v>
      </c>
      <c r="W393" s="229">
        <f>IF(AND(W$7&lt;=$B393+$D$4,W$9&gt;=$D393),$E393*HLOOKUP(W$7-$B393+1,INPUTS!$D$63:$X$64,2,FALSE)/IF(W$7=$B393,(13-MONTH($D393)),12),0)</f>
        <v>15.392485291341671</v>
      </c>
      <c r="X393" s="229">
        <f>IF(AND(X$7&lt;=$B393+$D$4,X$9&gt;=$D393),$E393*HLOOKUP(X$7-$B393+1,INPUTS!$D$63:$X$64,2,FALSE)/IF(X$7=$B393,(13-MONTH($D393)),12),0)</f>
        <v>15.392485291341671</v>
      </c>
      <c r="Y393" s="229">
        <f>IF(AND(Y$7&lt;=$B393+$D$4,Y$9&gt;=$D393),$E393*HLOOKUP(Y$7-$B393+1,INPUTS!$D$63:$X$64,2,FALSE)/IF(Y$7=$B393,(13-MONTH($D393)),12),0)</f>
        <v>15.392485291341671</v>
      </c>
      <c r="Z393" s="229">
        <f>IF(AND(Z$7&lt;=$B393+$D$4,Z$9&gt;=$D393),$E393*HLOOKUP(Z$7-$B393+1,INPUTS!$D$63:$X$64,2,FALSE)/IF(Z$7=$B393,(13-MONTH($D393)),12),0)</f>
        <v>15.392485291341671</v>
      </c>
      <c r="AA393" s="229">
        <f>IF(AND(AA$7&lt;=$B393+$D$4,AA$9&gt;=$D393),$E393*HLOOKUP(AA$7-$B393+1,INPUTS!$D$63:$X$64,2,FALSE)/IF(AA$7=$B393,(13-MONTH($D393)),12),0)</f>
        <v>15.392485291341671</v>
      </c>
      <c r="AB393" s="229">
        <f>IF(AND(AB$7&lt;=$B393+$D$4,AB$9&gt;=$D393),$E393*HLOOKUP(AB$7-$B393+1,INPUTS!$D$63:$X$64,2,FALSE)/IF(AB$7=$B393,(13-MONTH($D393)),12),0)</f>
        <v>15.392485291341671</v>
      </c>
      <c r="AC393" s="229">
        <f>IF(AND(AC$7&lt;=$B393+$D$4,AC$9&gt;=$D393),$E393*HLOOKUP(AC$7-$B393+1,INPUTS!$D$63:$X$64,2,FALSE)/IF(AC$7=$B393,(13-MONTH($D393)),12),0)</f>
        <v>15.392485291341671</v>
      </c>
      <c r="AD393" s="229">
        <f>IF(AND(AD$7&lt;=$B393+$D$4,AD$9&gt;=$D393),$E393*HLOOKUP(AD$7-$B393+1,INPUTS!$D$63:$X$64,2,FALSE)/IF(AD$7=$B393,(13-MONTH($D393)),12),0)</f>
        <v>15.392485291341671</v>
      </c>
      <c r="AE393" s="229">
        <f>IF(AND(AE$7&lt;=$B393+$D$4,AE$9&gt;=$D393),$E393*HLOOKUP(AE$7-$B393+1,INPUTS!$D$63:$X$64,2,FALSE)/IF(AE$7=$B393,(13-MONTH($D393)),12),0)</f>
        <v>14.236822868858335</v>
      </c>
      <c r="AF393" s="229">
        <f>IF(AND(AF$7&lt;=$B393+$D$4,AF$9&gt;=$D393),$E393*HLOOKUP(AF$7-$B393+1,INPUTS!$D$63:$X$64,2,FALSE)/IF(AF$7=$B393,(13-MONTH($D393)),12),0)</f>
        <v>14.236822868858335</v>
      </c>
      <c r="AG393" s="229">
        <f>IF(AND(AG$7&lt;=$B393+$D$4,AG$9&gt;=$D393),$E393*HLOOKUP(AG$7-$B393+1,INPUTS!$D$63:$X$64,2,FALSE)/IF(AG$7=$B393,(13-MONTH($D393)),12),0)</f>
        <v>14.236822868858335</v>
      </c>
      <c r="AH393" s="229">
        <f>IF(AND(AH$7&lt;=$B393+$D$4,AH$9&gt;=$D393),$E393*HLOOKUP(AH$7-$B393+1,INPUTS!$D$63:$X$64,2,FALSE)/IF(AH$7=$B393,(13-MONTH($D393)),12),0)</f>
        <v>14.236822868858335</v>
      </c>
      <c r="AI393" s="229">
        <f>IF(AND(AI$7&lt;=$B393+$D$4,AI$9&gt;=$D393),$E393*HLOOKUP(AI$7-$B393+1,INPUTS!$D$63:$X$64,2,FALSE)/IF(AI$7=$B393,(13-MONTH($D393)),12),0)</f>
        <v>14.236822868858335</v>
      </c>
      <c r="AJ393" s="229">
        <f>IF(AND(AJ$7&lt;=$B393+$D$4,AJ$9&gt;=$D393),$E393*HLOOKUP(AJ$7-$B393+1,INPUTS!$D$63:$X$64,2,FALSE)/IF(AJ$7=$B393,(13-MONTH($D393)),12),0)</f>
        <v>14.236822868858335</v>
      </c>
      <c r="AK393" s="229">
        <f>IF(AND(AK$7&lt;=$B393+$D$4,AK$9&gt;=$D393),$E393*HLOOKUP(AK$7-$B393+1,INPUTS!$D$63:$X$64,2,FALSE)/IF(AK$7=$B393,(13-MONTH($D393)),12),0)</f>
        <v>14.236822868858335</v>
      </c>
      <c r="AL393" s="229">
        <f>IF(AND(AL$7&lt;=$B393+$D$4,AL$9&gt;=$D393),$E393*HLOOKUP(AL$7-$B393+1,INPUTS!$D$63:$X$64,2,FALSE)/IF(AL$7=$B393,(13-MONTH($D393)),12),0)</f>
        <v>14.236822868858335</v>
      </c>
      <c r="AM393" s="229">
        <f>IF(AND(AM$7&lt;=$B393+$D$4,AM$9&gt;=$D393),$E393*HLOOKUP(AM$7-$B393+1,INPUTS!$D$63:$X$64,2,FALSE)/IF(AM$7=$B393,(13-MONTH($D393)),12),0)</f>
        <v>14.236822868858335</v>
      </c>
      <c r="AN393" s="229">
        <f>IF(AND(AN$7&lt;=$B393+$D$4,AN$9&gt;=$D393),$E393*HLOOKUP(AN$7-$B393+1,INPUTS!$D$63:$X$64,2,FALSE)/IF(AN$7=$B393,(13-MONTH($D393)),12),0)</f>
        <v>14.236822868858335</v>
      </c>
      <c r="AO393" s="229">
        <f>IF(AND(AO$7&lt;=$B393+$D$4,AO$9&gt;=$D393),$E393*HLOOKUP(AO$7-$B393+1,INPUTS!$D$63:$X$64,2,FALSE)/IF(AO$7=$B393,(13-MONTH($D393)),12),0)</f>
        <v>14.236822868858335</v>
      </c>
      <c r="AP393" s="229">
        <f>IF(AND(AP$7&lt;=$B393+$D$4,AP$9&gt;=$D393),$E393*HLOOKUP(AP$7-$B393+1,INPUTS!$D$63:$X$64,2,FALSE)/IF(AP$7=$B393,(13-MONTH($D393)),12),0)</f>
        <v>14.236822868858335</v>
      </c>
      <c r="AQ393" s="229">
        <f>IF(AND(AQ$7&lt;=$B393+$D$4,AQ$9&gt;=$D393),$E393*HLOOKUP(AQ$7-$B393+1,INPUTS!$D$63:$X$64,2,FALSE)/IF(AQ$7=$B393,(13-MONTH($D393)),12),0)</f>
        <v>13.170713623025001</v>
      </c>
      <c r="AR393" s="229">
        <f>IF(AND(AR$7&lt;=$B393+$D$4,AR$9&gt;=$D393),$E393*HLOOKUP(AR$7-$B393+1,INPUTS!$D$63:$X$64,2,FALSE)/IF(AR$7=$B393,(13-MONTH($D393)),12),0)</f>
        <v>13.170713623025001</v>
      </c>
      <c r="AS393" s="229">
        <f>IF(AND(AS$7&lt;=$B393+$D$4,AS$9&gt;=$D393),$E393*HLOOKUP(AS$7-$B393+1,INPUTS!$D$63:$X$64,2,FALSE)/IF(AS$7=$B393,(13-MONTH($D393)),12),0)</f>
        <v>13.170713623025001</v>
      </c>
      <c r="AT393" s="229">
        <f>IF(AND(AT$7&lt;=$B393+$D$4,AT$9&gt;=$D393),$E393*HLOOKUP(AT$7-$B393+1,INPUTS!$D$63:$X$64,2,FALSE)/IF(AT$7=$B393,(13-MONTH($D393)),12),0)</f>
        <v>13.170713623025001</v>
      </c>
      <c r="AU393" s="229">
        <f>IF(AND(AU$7&lt;=$B393+$D$4,AU$9&gt;=$D393),$E393*HLOOKUP(AU$7-$B393+1,INPUTS!$D$63:$X$64,2,FALSE)/IF(AU$7=$B393,(13-MONTH($D393)),12),0)</f>
        <v>13.170713623025001</v>
      </c>
      <c r="AV393" s="229">
        <f>IF(AND(AV$7&lt;=$B393+$D$4,AV$9&gt;=$D393),$E393*HLOOKUP(AV$7-$B393+1,INPUTS!$D$63:$X$64,2,FALSE)/IF(AV$7=$B393,(13-MONTH($D393)),12),0)</f>
        <v>13.170713623025001</v>
      </c>
      <c r="AW393" s="229">
        <f>IF(AND(AW$7&lt;=$B393+$D$4,AW$9&gt;=$D393),$E393*HLOOKUP(AW$7-$B393+1,INPUTS!$D$63:$X$64,2,FALSE)/IF(AW$7=$B393,(13-MONTH($D393)),12),0)</f>
        <v>13.170713623025001</v>
      </c>
      <c r="AX393" s="229">
        <f>IF(AND(AX$7&lt;=$B393+$D$4,AX$9&gt;=$D393),$E393*HLOOKUP(AX$7-$B393+1,INPUTS!$D$63:$X$64,2,FALSE)/IF(AX$7=$B393,(13-MONTH($D393)),12),0)</f>
        <v>13.170713623025001</v>
      </c>
      <c r="AY393" s="229">
        <f>IF(AND(AY$7&lt;=$B393+$D$4,AY$9&gt;=$D393),$E393*HLOOKUP(AY$7-$B393+1,INPUTS!$D$63:$X$64,2,FALSE)/IF(AY$7=$B393,(13-MONTH($D393)),12),0)</f>
        <v>13.170713623025001</v>
      </c>
      <c r="AZ393" s="229">
        <f>IF(AND(AZ$7&lt;=$B393+$D$4,AZ$9&gt;=$D393),$E393*HLOOKUP(AZ$7-$B393+1,INPUTS!$D$63:$X$64,2,FALSE)/IF(AZ$7=$B393,(13-MONTH($D393)),12),0)</f>
        <v>13.170713623025001</v>
      </c>
      <c r="BA393" s="229">
        <f>IF(AND(BA$7&lt;=$B393+$D$4,BA$9&gt;=$D393),$E393*HLOOKUP(BA$7-$B393+1,INPUTS!$D$63:$X$64,2,FALSE)/IF(BA$7=$B393,(13-MONTH($D393)),12),0)</f>
        <v>13.170713623025001</v>
      </c>
      <c r="BB393" s="229">
        <f>IF(AND(BB$7&lt;=$B393+$D$4,BB$9&gt;=$D393),$E393*HLOOKUP(BB$7-$B393+1,INPUTS!$D$63:$X$64,2,FALSE)/IF(BB$7=$B393,(13-MONTH($D393)),12),0)</f>
        <v>13.170713623025001</v>
      </c>
      <c r="BC393" s="229">
        <f>IF(AND(BC$7&lt;=$B393+$D$4,BC$9&gt;=$D393),$E393*HLOOKUP(BC$7-$B393+1,INPUTS!$D$63:$X$64,2,FALSE)/IF(BC$7=$B393,(13-MONTH($D393)),12),0)</f>
        <v>12.181364242891668</v>
      </c>
      <c r="BD393" s="229">
        <f>IF(AND(BD$7&lt;=$B393+$D$4,BD$9&gt;=$D393),$E393*HLOOKUP(BD$7-$B393+1,INPUTS!$D$63:$X$64,2,FALSE)/IF(BD$7=$B393,(13-MONTH($D393)),12),0)</f>
        <v>12.181364242891668</v>
      </c>
      <c r="BE393" s="229">
        <f>IF(AND(BE$7&lt;=$B393+$D$4,BE$9&gt;=$D393),$E393*HLOOKUP(BE$7-$B393+1,INPUTS!$D$63:$X$64,2,FALSE)/IF(BE$7=$B393,(13-MONTH($D393)),12),0)</f>
        <v>12.181364242891668</v>
      </c>
      <c r="BF393" s="229">
        <f>IF(AND(BF$7&lt;=$B393+$D$4,BF$9&gt;=$D393),$E393*HLOOKUP(BF$7-$B393+1,INPUTS!$D$63:$X$64,2,FALSE)/IF(BF$7=$B393,(13-MONTH($D393)),12),0)</f>
        <v>12.181364242891668</v>
      </c>
      <c r="BG393" s="229">
        <f>IF(AND(BG$7&lt;=$B393+$D$4,BG$9&gt;=$D393),$E393*HLOOKUP(BG$7-$B393+1,INPUTS!$D$63:$X$64,2,FALSE)/IF(BG$7=$B393,(13-MONTH($D393)),12),0)</f>
        <v>12.181364242891668</v>
      </c>
      <c r="BH393" s="229">
        <f>IF(AND(BH$7&lt;=$B393+$D$4,BH$9&gt;=$D393),$E393*HLOOKUP(BH$7-$B393+1,INPUTS!$D$63:$X$64,2,FALSE)/IF(BH$7=$B393,(13-MONTH($D393)),12),0)</f>
        <v>12.181364242891668</v>
      </c>
      <c r="BI393" s="229">
        <f>IF(AND(BI$7&lt;=$B393+$D$4,BI$9&gt;=$D393),$E393*HLOOKUP(BI$7-$B393+1,INPUTS!$D$63:$X$64,2,FALSE)/IF(BI$7=$B393,(13-MONTH($D393)),12),0)</f>
        <v>12.181364242891668</v>
      </c>
      <c r="BJ393" s="229">
        <f>IF(AND(BJ$7&lt;=$B393+$D$4,BJ$9&gt;=$D393),$E393*HLOOKUP(BJ$7-$B393+1,INPUTS!$D$63:$X$64,2,FALSE)/IF(BJ$7=$B393,(13-MONTH($D393)),12),0)</f>
        <v>12.181364242891668</v>
      </c>
      <c r="BK393" s="229">
        <f>IF(AND(BK$7&lt;=$B393+$D$4,BK$9&gt;=$D393),$E393*HLOOKUP(BK$7-$B393+1,INPUTS!$D$63:$X$64,2,FALSE)/IF(BK$7=$B393,(13-MONTH($D393)),12),0)</f>
        <v>12.181364242891668</v>
      </c>
      <c r="BL393" s="229">
        <f>IF(AND(BL$7&lt;=$B393+$D$4,BL$9&gt;=$D393),$E393*HLOOKUP(BL$7-$B393+1,INPUTS!$D$63:$X$64,2,FALSE)/IF(BL$7=$B393,(13-MONTH($D393)),12),0)</f>
        <v>12.181364242891668</v>
      </c>
      <c r="BM393" s="229">
        <f>IF(AND(BM$7&lt;=$B393+$D$4,BM$9&gt;=$D393),$E393*HLOOKUP(BM$7-$B393+1,INPUTS!$D$63:$X$64,2,FALSE)/IF(BM$7=$B393,(13-MONTH($D393)),12),0)</f>
        <v>12.181364242891668</v>
      </c>
      <c r="BN393" s="229">
        <f>IF(AND(BN$7&lt;=$B393+$D$4,BN$9&gt;=$D393),$E393*HLOOKUP(BN$7-$B393+1,INPUTS!$D$63:$X$64,2,FALSE)/IF(BN$7=$B393,(13-MONTH($D393)),12),0)</f>
        <v>12.181364242891668</v>
      </c>
      <c r="BO393" s="229">
        <f>IF(AND(BO$7&lt;=$B393+$D$4,BO$9&gt;=$D393),$E393*HLOOKUP(BO$7-$B393+1,INPUTS!$D$63:$X$64,2,FALSE)/IF(BO$7=$B393,(13-MONTH($D393)),12),0)</f>
        <v>11.268774728458334</v>
      </c>
      <c r="BP393" s="229">
        <f>IF(AND(BP$7&lt;=$B393+$D$4,BP$9&gt;=$D393),$E393*HLOOKUP(BP$7-$B393+1,INPUTS!$D$63:$X$64,2,FALSE)/IF(BP$7=$B393,(13-MONTH($D393)),12),0)</f>
        <v>11.268774728458334</v>
      </c>
      <c r="BQ393" s="229">
        <f>IF(AND(BQ$7&lt;=$B393+$D$4,BQ$9&gt;=$D393),$E393*HLOOKUP(BQ$7-$B393+1,INPUTS!$D$63:$X$64,2,FALSE)/IF(BQ$7=$B393,(13-MONTH($D393)),12),0)</f>
        <v>11.268774728458334</v>
      </c>
      <c r="BR393" s="229">
        <f>IF(AND(BR$7&lt;=$B393+$D$4,BR$9&gt;=$D393),$E393*HLOOKUP(BR$7-$B393+1,INPUTS!$D$63:$X$64,2,FALSE)/IF(BR$7=$B393,(13-MONTH($D393)),12),0)</f>
        <v>11.268774728458334</v>
      </c>
      <c r="BS393" s="229">
        <f>IF(AND(BS$7&lt;=$B393+$D$4,BS$9&gt;=$D393),$E393*HLOOKUP(BS$7-$B393+1,INPUTS!$D$63:$X$64,2,FALSE)/IF(BS$7=$B393,(13-MONTH($D393)),12),0)</f>
        <v>11.268774728458334</v>
      </c>
      <c r="BT393" s="229">
        <f>IF(AND(BT$7&lt;=$B393+$D$4,BT$9&gt;=$D393),$E393*HLOOKUP(BT$7-$B393+1,INPUTS!$D$63:$X$64,2,FALSE)/IF(BT$7=$B393,(13-MONTH($D393)),12),0)</f>
        <v>11.268774728458334</v>
      </c>
      <c r="BU393" s="229">
        <f>IF(AND(BU$7&lt;=$B393+$D$4,BU$9&gt;=$D393),$E393*HLOOKUP(BU$7-$B393+1,INPUTS!$D$63:$X$64,2,FALSE)/IF(BU$7=$B393,(13-MONTH($D393)),12),0)</f>
        <v>11.268774728458334</v>
      </c>
      <c r="BV393" s="229">
        <f>IF(AND(BV$7&lt;=$B393+$D$4,BV$9&gt;=$D393),$E393*HLOOKUP(BV$7-$B393+1,INPUTS!$D$63:$X$64,2,FALSE)/IF(BV$7=$B393,(13-MONTH($D393)),12),0)</f>
        <v>11.268774728458334</v>
      </c>
      <c r="BW393" s="229">
        <f>IF(AND(BW$7&lt;=$B393+$D$4,BW$9&gt;=$D393),$E393*HLOOKUP(BW$7-$B393+1,INPUTS!$D$63:$X$64,2,FALSE)/IF(BW$7=$B393,(13-MONTH($D393)),12),0)</f>
        <v>11.268774728458334</v>
      </c>
      <c r="BX393" s="229">
        <f>IF(AND(BX$7&lt;=$B393+$D$4,BX$9&gt;=$D393),$E393*HLOOKUP(BX$7-$B393+1,INPUTS!$D$63:$X$64,2,FALSE)/IF(BX$7=$B393,(13-MONTH($D393)),12),0)</f>
        <v>11.268774728458334</v>
      </c>
      <c r="BY393" s="229">
        <f>IF(AND(BY$7&lt;=$B393+$D$4,BY$9&gt;=$D393),$E393*HLOOKUP(BY$7-$B393+1,INPUTS!$D$63:$X$64,2,FALSE)/IF(BY$7=$B393,(13-MONTH($D393)),12),0)</f>
        <v>11.268774728458334</v>
      </c>
      <c r="BZ393" s="229">
        <f>IF(AND(BZ$7&lt;=$B393+$D$4,BZ$9&gt;=$D393),$E393*HLOOKUP(BZ$7-$B393+1,INPUTS!$D$63:$X$64,2,FALSE)/IF(BZ$7=$B393,(13-MONTH($D393)),12),0)</f>
        <v>11.268774728458334</v>
      </c>
    </row>
    <row r="394" spans="1:78" x14ac:dyDescent="0.2">
      <c r="A394" s="7" t="str">
        <f t="shared" si="372"/>
        <v>Roll-in 1</v>
      </c>
      <c r="B394" s="7">
        <f t="shared" si="373"/>
        <v>2019</v>
      </c>
      <c r="C394" s="7">
        <f t="shared" ref="C394:C457" si="376">C393+1</f>
        <v>3</v>
      </c>
      <c r="D394" s="165">
        <f t="shared" si="374"/>
        <v>43555</v>
      </c>
      <c r="E394" s="68">
        <f t="shared" si="375"/>
        <v>3192.6812999999993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11.972554874999997</v>
      </c>
      <c r="J394" s="229">
        <f>IF(AND(J$7&lt;=$B394+$D$4,J$9&gt;=$D394),$E394*HLOOKUP(J$7-$B394+1,INPUTS!$D$63:$X$64,2,FALSE)/IF(J$7=$B394,(13-MONTH($D394)),12),0)</f>
        <v>11.972554874999997</v>
      </c>
      <c r="K394" s="229">
        <f>IF(AND(K$7&lt;=$B394+$D$4,K$9&gt;=$D394),$E394*HLOOKUP(K$7-$B394+1,INPUTS!$D$63:$X$64,2,FALSE)/IF(K$7=$B394,(13-MONTH($D394)),12),0)</f>
        <v>11.972554874999997</v>
      </c>
      <c r="L394" s="229">
        <f>IF(AND(L$7&lt;=$B394+$D$4,L$9&gt;=$D394),$E394*HLOOKUP(L$7-$B394+1,INPUTS!$D$63:$X$64,2,FALSE)/IF(L$7=$B394,(13-MONTH($D394)),12),0)</f>
        <v>11.972554874999997</v>
      </c>
      <c r="M394" s="229">
        <f>IF(AND(M$7&lt;=$B394+$D$4,M$9&gt;=$D394),$E394*HLOOKUP(M$7-$B394+1,INPUTS!$D$63:$X$64,2,FALSE)/IF(M$7=$B394,(13-MONTH($D394)),12),0)</f>
        <v>11.972554874999997</v>
      </c>
      <c r="N394" s="229">
        <f>IF(AND(N$7&lt;=$B394+$D$4,N$9&gt;=$D394),$E394*HLOOKUP(N$7-$B394+1,INPUTS!$D$63:$X$64,2,FALSE)/IF(N$7=$B394,(13-MONTH($D394)),12),0)</f>
        <v>11.972554874999997</v>
      </c>
      <c r="O394" s="229">
        <f>IF(AND(O$7&lt;=$B394+$D$4,O$9&gt;=$D394),$E394*HLOOKUP(O$7-$B394+1,INPUTS!$D$63:$X$64,2,FALSE)/IF(O$7=$B394,(13-MONTH($D394)),12),0)</f>
        <v>11.972554874999997</v>
      </c>
      <c r="P394" s="229">
        <f>IF(AND(P$7&lt;=$B394+$D$4,P$9&gt;=$D394),$E394*HLOOKUP(P$7-$B394+1,INPUTS!$D$63:$X$64,2,FALSE)/IF(P$7=$B394,(13-MONTH($D394)),12),0)</f>
        <v>11.972554874999997</v>
      </c>
      <c r="Q394" s="229">
        <f>IF(AND(Q$7&lt;=$B394+$D$4,Q$9&gt;=$D394),$E394*HLOOKUP(Q$7-$B394+1,INPUTS!$D$63:$X$64,2,FALSE)/IF(Q$7=$B394,(13-MONTH($D394)),12),0)</f>
        <v>11.972554874999997</v>
      </c>
      <c r="R394" s="229">
        <f>IF(AND(R$7&lt;=$B394+$D$4,R$9&gt;=$D394),$E394*HLOOKUP(R$7-$B394+1,INPUTS!$D$63:$X$64,2,FALSE)/IF(R$7=$B394,(13-MONTH($D394)),12),0)</f>
        <v>11.972554874999997</v>
      </c>
      <c r="S394" s="229">
        <f>IF(AND(S$7&lt;=$B394+$D$4,S$9&gt;=$D394),$E394*HLOOKUP(S$7-$B394+1,INPUTS!$D$63:$X$64,2,FALSE)/IF(S$7=$B394,(13-MONTH($D394)),12),0)</f>
        <v>19.206638587249998</v>
      </c>
      <c r="T394" s="229">
        <f>IF(AND(T$7&lt;=$B394+$D$4,T$9&gt;=$D394),$E394*HLOOKUP(T$7-$B394+1,INPUTS!$D$63:$X$64,2,FALSE)/IF(T$7=$B394,(13-MONTH($D394)),12),0)</f>
        <v>19.206638587249998</v>
      </c>
      <c r="U394" s="229">
        <f>IF(AND(U$7&lt;=$B394+$D$4,U$9&gt;=$D394),$E394*HLOOKUP(U$7-$B394+1,INPUTS!$D$63:$X$64,2,FALSE)/IF(U$7=$B394,(13-MONTH($D394)),12),0)</f>
        <v>19.206638587249998</v>
      </c>
      <c r="V394" s="229">
        <f>IF(AND(V$7&lt;=$B394+$D$4,V$9&gt;=$D394),$E394*HLOOKUP(V$7-$B394+1,INPUTS!$D$63:$X$64,2,FALSE)/IF(V$7=$B394,(13-MONTH($D394)),12),0)</f>
        <v>19.206638587249998</v>
      </c>
      <c r="W394" s="229">
        <f>IF(AND(W$7&lt;=$B394+$D$4,W$9&gt;=$D394),$E394*HLOOKUP(W$7-$B394+1,INPUTS!$D$63:$X$64,2,FALSE)/IF(W$7=$B394,(13-MONTH($D394)),12),0)</f>
        <v>19.206638587249998</v>
      </c>
      <c r="X394" s="229">
        <f>IF(AND(X$7&lt;=$B394+$D$4,X$9&gt;=$D394),$E394*HLOOKUP(X$7-$B394+1,INPUTS!$D$63:$X$64,2,FALSE)/IF(X$7=$B394,(13-MONTH($D394)),12),0)</f>
        <v>19.206638587249998</v>
      </c>
      <c r="Y394" s="229">
        <f>IF(AND(Y$7&lt;=$B394+$D$4,Y$9&gt;=$D394),$E394*HLOOKUP(Y$7-$B394+1,INPUTS!$D$63:$X$64,2,FALSE)/IF(Y$7=$B394,(13-MONTH($D394)),12),0)</f>
        <v>19.206638587249998</v>
      </c>
      <c r="Z394" s="229">
        <f>IF(AND(Z$7&lt;=$B394+$D$4,Z$9&gt;=$D394),$E394*HLOOKUP(Z$7-$B394+1,INPUTS!$D$63:$X$64,2,FALSE)/IF(Z$7=$B394,(13-MONTH($D394)),12),0)</f>
        <v>19.206638587249998</v>
      </c>
      <c r="AA394" s="229">
        <f>IF(AND(AA$7&lt;=$B394+$D$4,AA$9&gt;=$D394),$E394*HLOOKUP(AA$7-$B394+1,INPUTS!$D$63:$X$64,2,FALSE)/IF(AA$7=$B394,(13-MONTH($D394)),12),0)</f>
        <v>19.206638587249998</v>
      </c>
      <c r="AB394" s="229">
        <f>IF(AND(AB$7&lt;=$B394+$D$4,AB$9&gt;=$D394),$E394*HLOOKUP(AB$7-$B394+1,INPUTS!$D$63:$X$64,2,FALSE)/IF(AB$7=$B394,(13-MONTH($D394)),12),0)</f>
        <v>19.206638587249998</v>
      </c>
      <c r="AC394" s="229">
        <f>IF(AND(AC$7&lt;=$B394+$D$4,AC$9&gt;=$D394),$E394*HLOOKUP(AC$7-$B394+1,INPUTS!$D$63:$X$64,2,FALSE)/IF(AC$7=$B394,(13-MONTH($D394)),12),0)</f>
        <v>19.206638587249998</v>
      </c>
      <c r="AD394" s="229">
        <f>IF(AND(AD$7&lt;=$B394+$D$4,AD$9&gt;=$D394),$E394*HLOOKUP(AD$7-$B394+1,INPUTS!$D$63:$X$64,2,FALSE)/IF(AD$7=$B394,(13-MONTH($D394)),12),0)</f>
        <v>19.206638587249998</v>
      </c>
      <c r="AE394" s="229">
        <f>IF(AND(AE$7&lt;=$B394+$D$4,AE$9&gt;=$D394),$E394*HLOOKUP(AE$7-$B394+1,INPUTS!$D$63:$X$64,2,FALSE)/IF(AE$7=$B394,(13-MONTH($D394)),12),0)</f>
        <v>17.764610866749994</v>
      </c>
      <c r="AF394" s="229">
        <f>IF(AND(AF$7&lt;=$B394+$D$4,AF$9&gt;=$D394),$E394*HLOOKUP(AF$7-$B394+1,INPUTS!$D$63:$X$64,2,FALSE)/IF(AF$7=$B394,(13-MONTH($D394)),12),0)</f>
        <v>17.764610866749994</v>
      </c>
      <c r="AG394" s="229">
        <f>IF(AND(AG$7&lt;=$B394+$D$4,AG$9&gt;=$D394),$E394*HLOOKUP(AG$7-$B394+1,INPUTS!$D$63:$X$64,2,FALSE)/IF(AG$7=$B394,(13-MONTH($D394)),12),0)</f>
        <v>17.764610866749994</v>
      </c>
      <c r="AH394" s="229">
        <f>IF(AND(AH$7&lt;=$B394+$D$4,AH$9&gt;=$D394),$E394*HLOOKUP(AH$7-$B394+1,INPUTS!$D$63:$X$64,2,FALSE)/IF(AH$7=$B394,(13-MONTH($D394)),12),0)</f>
        <v>17.764610866749994</v>
      </c>
      <c r="AI394" s="229">
        <f>IF(AND(AI$7&lt;=$B394+$D$4,AI$9&gt;=$D394),$E394*HLOOKUP(AI$7-$B394+1,INPUTS!$D$63:$X$64,2,FALSE)/IF(AI$7=$B394,(13-MONTH($D394)),12),0)</f>
        <v>17.764610866749994</v>
      </c>
      <c r="AJ394" s="229">
        <f>IF(AND(AJ$7&lt;=$B394+$D$4,AJ$9&gt;=$D394),$E394*HLOOKUP(AJ$7-$B394+1,INPUTS!$D$63:$X$64,2,FALSE)/IF(AJ$7=$B394,(13-MONTH($D394)),12),0)</f>
        <v>17.764610866749994</v>
      </c>
      <c r="AK394" s="229">
        <f>IF(AND(AK$7&lt;=$B394+$D$4,AK$9&gt;=$D394),$E394*HLOOKUP(AK$7-$B394+1,INPUTS!$D$63:$X$64,2,FALSE)/IF(AK$7=$B394,(13-MONTH($D394)),12),0)</f>
        <v>17.764610866749994</v>
      </c>
      <c r="AL394" s="229">
        <f>IF(AND(AL$7&lt;=$B394+$D$4,AL$9&gt;=$D394),$E394*HLOOKUP(AL$7-$B394+1,INPUTS!$D$63:$X$64,2,FALSE)/IF(AL$7=$B394,(13-MONTH($D394)),12),0)</f>
        <v>17.764610866749994</v>
      </c>
      <c r="AM394" s="229">
        <f>IF(AND(AM$7&lt;=$B394+$D$4,AM$9&gt;=$D394),$E394*HLOOKUP(AM$7-$B394+1,INPUTS!$D$63:$X$64,2,FALSE)/IF(AM$7=$B394,(13-MONTH($D394)),12),0)</f>
        <v>17.764610866749994</v>
      </c>
      <c r="AN394" s="229">
        <f>IF(AND(AN$7&lt;=$B394+$D$4,AN$9&gt;=$D394),$E394*HLOOKUP(AN$7-$B394+1,INPUTS!$D$63:$X$64,2,FALSE)/IF(AN$7=$B394,(13-MONTH($D394)),12),0)</f>
        <v>17.764610866749994</v>
      </c>
      <c r="AO394" s="229">
        <f>IF(AND(AO$7&lt;=$B394+$D$4,AO$9&gt;=$D394),$E394*HLOOKUP(AO$7-$B394+1,INPUTS!$D$63:$X$64,2,FALSE)/IF(AO$7=$B394,(13-MONTH($D394)),12),0)</f>
        <v>17.764610866749994</v>
      </c>
      <c r="AP394" s="229">
        <f>IF(AND(AP$7&lt;=$B394+$D$4,AP$9&gt;=$D394),$E394*HLOOKUP(AP$7-$B394+1,INPUTS!$D$63:$X$64,2,FALSE)/IF(AP$7=$B394,(13-MONTH($D394)),12),0)</f>
        <v>17.764610866749994</v>
      </c>
      <c r="AQ394" s="229">
        <f>IF(AND(AQ$7&lt;=$B394+$D$4,AQ$9&gt;=$D394),$E394*HLOOKUP(AQ$7-$B394+1,INPUTS!$D$63:$X$64,2,FALSE)/IF(AQ$7=$B394,(13-MONTH($D394)),12),0)</f>
        <v>16.434326991749995</v>
      </c>
      <c r="AR394" s="229">
        <f>IF(AND(AR$7&lt;=$B394+$D$4,AR$9&gt;=$D394),$E394*HLOOKUP(AR$7-$B394+1,INPUTS!$D$63:$X$64,2,FALSE)/IF(AR$7=$B394,(13-MONTH($D394)),12),0)</f>
        <v>16.434326991749995</v>
      </c>
      <c r="AS394" s="229">
        <f>IF(AND(AS$7&lt;=$B394+$D$4,AS$9&gt;=$D394),$E394*HLOOKUP(AS$7-$B394+1,INPUTS!$D$63:$X$64,2,FALSE)/IF(AS$7=$B394,(13-MONTH($D394)),12),0)</f>
        <v>16.434326991749995</v>
      </c>
      <c r="AT394" s="229">
        <f>IF(AND(AT$7&lt;=$B394+$D$4,AT$9&gt;=$D394),$E394*HLOOKUP(AT$7-$B394+1,INPUTS!$D$63:$X$64,2,FALSE)/IF(AT$7=$B394,(13-MONTH($D394)),12),0)</f>
        <v>16.434326991749995</v>
      </c>
      <c r="AU394" s="229">
        <f>IF(AND(AU$7&lt;=$B394+$D$4,AU$9&gt;=$D394),$E394*HLOOKUP(AU$7-$B394+1,INPUTS!$D$63:$X$64,2,FALSE)/IF(AU$7=$B394,(13-MONTH($D394)),12),0)</f>
        <v>16.434326991749995</v>
      </c>
      <c r="AV394" s="229">
        <f>IF(AND(AV$7&lt;=$B394+$D$4,AV$9&gt;=$D394),$E394*HLOOKUP(AV$7-$B394+1,INPUTS!$D$63:$X$64,2,FALSE)/IF(AV$7=$B394,(13-MONTH($D394)),12),0)</f>
        <v>16.434326991749995</v>
      </c>
      <c r="AW394" s="229">
        <f>IF(AND(AW$7&lt;=$B394+$D$4,AW$9&gt;=$D394),$E394*HLOOKUP(AW$7-$B394+1,INPUTS!$D$63:$X$64,2,FALSE)/IF(AW$7=$B394,(13-MONTH($D394)),12),0)</f>
        <v>16.434326991749995</v>
      </c>
      <c r="AX394" s="229">
        <f>IF(AND(AX$7&lt;=$B394+$D$4,AX$9&gt;=$D394),$E394*HLOOKUP(AX$7-$B394+1,INPUTS!$D$63:$X$64,2,FALSE)/IF(AX$7=$B394,(13-MONTH($D394)),12),0)</f>
        <v>16.434326991749995</v>
      </c>
      <c r="AY394" s="229">
        <f>IF(AND(AY$7&lt;=$B394+$D$4,AY$9&gt;=$D394),$E394*HLOOKUP(AY$7-$B394+1,INPUTS!$D$63:$X$64,2,FALSE)/IF(AY$7=$B394,(13-MONTH($D394)),12),0)</f>
        <v>16.434326991749995</v>
      </c>
      <c r="AZ394" s="229">
        <f>IF(AND(AZ$7&lt;=$B394+$D$4,AZ$9&gt;=$D394),$E394*HLOOKUP(AZ$7-$B394+1,INPUTS!$D$63:$X$64,2,FALSE)/IF(AZ$7=$B394,(13-MONTH($D394)),12),0)</f>
        <v>16.434326991749995</v>
      </c>
      <c r="BA394" s="229">
        <f>IF(AND(BA$7&lt;=$B394+$D$4,BA$9&gt;=$D394),$E394*HLOOKUP(BA$7-$B394+1,INPUTS!$D$63:$X$64,2,FALSE)/IF(BA$7=$B394,(13-MONTH($D394)),12),0)</f>
        <v>16.434326991749995</v>
      </c>
      <c r="BB394" s="229">
        <f>IF(AND(BB$7&lt;=$B394+$D$4,BB$9&gt;=$D394),$E394*HLOOKUP(BB$7-$B394+1,INPUTS!$D$63:$X$64,2,FALSE)/IF(BB$7=$B394,(13-MONTH($D394)),12),0)</f>
        <v>16.434326991749995</v>
      </c>
      <c r="BC394" s="229">
        <f>IF(AND(BC$7&lt;=$B394+$D$4,BC$9&gt;=$D394),$E394*HLOOKUP(BC$7-$B394+1,INPUTS!$D$63:$X$64,2,FALSE)/IF(BC$7=$B394,(13-MONTH($D394)),12),0)</f>
        <v>15.199823555749996</v>
      </c>
      <c r="BD394" s="229">
        <f>IF(AND(BD$7&lt;=$B394+$D$4,BD$9&gt;=$D394),$E394*HLOOKUP(BD$7-$B394+1,INPUTS!$D$63:$X$64,2,FALSE)/IF(BD$7=$B394,(13-MONTH($D394)),12),0)</f>
        <v>15.199823555749996</v>
      </c>
      <c r="BE394" s="229">
        <f>IF(AND(BE$7&lt;=$B394+$D$4,BE$9&gt;=$D394),$E394*HLOOKUP(BE$7-$B394+1,INPUTS!$D$63:$X$64,2,FALSE)/IF(BE$7=$B394,(13-MONTH($D394)),12),0)</f>
        <v>15.199823555749996</v>
      </c>
      <c r="BF394" s="229">
        <f>IF(AND(BF$7&lt;=$B394+$D$4,BF$9&gt;=$D394),$E394*HLOOKUP(BF$7-$B394+1,INPUTS!$D$63:$X$64,2,FALSE)/IF(BF$7=$B394,(13-MONTH($D394)),12),0)</f>
        <v>15.199823555749996</v>
      </c>
      <c r="BG394" s="229">
        <f>IF(AND(BG$7&lt;=$B394+$D$4,BG$9&gt;=$D394),$E394*HLOOKUP(BG$7-$B394+1,INPUTS!$D$63:$X$64,2,FALSE)/IF(BG$7=$B394,(13-MONTH($D394)),12),0)</f>
        <v>15.199823555749996</v>
      </c>
      <c r="BH394" s="229">
        <f>IF(AND(BH$7&lt;=$B394+$D$4,BH$9&gt;=$D394),$E394*HLOOKUP(BH$7-$B394+1,INPUTS!$D$63:$X$64,2,FALSE)/IF(BH$7=$B394,(13-MONTH($D394)),12),0)</f>
        <v>15.199823555749996</v>
      </c>
      <c r="BI394" s="229">
        <f>IF(AND(BI$7&lt;=$B394+$D$4,BI$9&gt;=$D394),$E394*HLOOKUP(BI$7-$B394+1,INPUTS!$D$63:$X$64,2,FALSE)/IF(BI$7=$B394,(13-MONTH($D394)),12),0)</f>
        <v>15.199823555749996</v>
      </c>
      <c r="BJ394" s="229">
        <f>IF(AND(BJ$7&lt;=$B394+$D$4,BJ$9&gt;=$D394),$E394*HLOOKUP(BJ$7-$B394+1,INPUTS!$D$63:$X$64,2,FALSE)/IF(BJ$7=$B394,(13-MONTH($D394)),12),0)</f>
        <v>15.199823555749996</v>
      </c>
      <c r="BK394" s="229">
        <f>IF(AND(BK$7&lt;=$B394+$D$4,BK$9&gt;=$D394),$E394*HLOOKUP(BK$7-$B394+1,INPUTS!$D$63:$X$64,2,FALSE)/IF(BK$7=$B394,(13-MONTH($D394)),12),0)</f>
        <v>15.199823555749996</v>
      </c>
      <c r="BL394" s="229">
        <f>IF(AND(BL$7&lt;=$B394+$D$4,BL$9&gt;=$D394),$E394*HLOOKUP(BL$7-$B394+1,INPUTS!$D$63:$X$64,2,FALSE)/IF(BL$7=$B394,(13-MONTH($D394)),12),0)</f>
        <v>15.199823555749996</v>
      </c>
      <c r="BM394" s="229">
        <f>IF(AND(BM$7&lt;=$B394+$D$4,BM$9&gt;=$D394),$E394*HLOOKUP(BM$7-$B394+1,INPUTS!$D$63:$X$64,2,FALSE)/IF(BM$7=$B394,(13-MONTH($D394)),12),0)</f>
        <v>15.199823555749996</v>
      </c>
      <c r="BN394" s="229">
        <f>IF(AND(BN$7&lt;=$B394+$D$4,BN$9&gt;=$D394),$E394*HLOOKUP(BN$7-$B394+1,INPUTS!$D$63:$X$64,2,FALSE)/IF(BN$7=$B394,(13-MONTH($D394)),12),0)</f>
        <v>15.199823555749996</v>
      </c>
      <c r="BO394" s="229">
        <f>IF(AND(BO$7&lt;=$B394+$D$4,BO$9&gt;=$D394),$E394*HLOOKUP(BO$7-$B394+1,INPUTS!$D$63:$X$64,2,FALSE)/IF(BO$7=$B394,(13-MONTH($D394)),12),0)</f>
        <v>14.061100558749997</v>
      </c>
      <c r="BP394" s="229">
        <f>IF(AND(BP$7&lt;=$B394+$D$4,BP$9&gt;=$D394),$E394*HLOOKUP(BP$7-$B394+1,INPUTS!$D$63:$X$64,2,FALSE)/IF(BP$7=$B394,(13-MONTH($D394)),12),0)</f>
        <v>14.061100558749997</v>
      </c>
      <c r="BQ394" s="229">
        <f>IF(AND(BQ$7&lt;=$B394+$D$4,BQ$9&gt;=$D394),$E394*HLOOKUP(BQ$7-$B394+1,INPUTS!$D$63:$X$64,2,FALSE)/IF(BQ$7=$B394,(13-MONTH($D394)),12),0)</f>
        <v>14.061100558749997</v>
      </c>
      <c r="BR394" s="229">
        <f>IF(AND(BR$7&lt;=$B394+$D$4,BR$9&gt;=$D394),$E394*HLOOKUP(BR$7-$B394+1,INPUTS!$D$63:$X$64,2,FALSE)/IF(BR$7=$B394,(13-MONTH($D394)),12),0)</f>
        <v>14.061100558749997</v>
      </c>
      <c r="BS394" s="229">
        <f>IF(AND(BS$7&lt;=$B394+$D$4,BS$9&gt;=$D394),$E394*HLOOKUP(BS$7-$B394+1,INPUTS!$D$63:$X$64,2,FALSE)/IF(BS$7=$B394,(13-MONTH($D394)),12),0)</f>
        <v>14.061100558749997</v>
      </c>
      <c r="BT394" s="229">
        <f>IF(AND(BT$7&lt;=$B394+$D$4,BT$9&gt;=$D394),$E394*HLOOKUP(BT$7-$B394+1,INPUTS!$D$63:$X$64,2,FALSE)/IF(BT$7=$B394,(13-MONTH($D394)),12),0)</f>
        <v>14.061100558749997</v>
      </c>
      <c r="BU394" s="229">
        <f>IF(AND(BU$7&lt;=$B394+$D$4,BU$9&gt;=$D394),$E394*HLOOKUP(BU$7-$B394+1,INPUTS!$D$63:$X$64,2,FALSE)/IF(BU$7=$B394,(13-MONTH($D394)),12),0)</f>
        <v>14.061100558749997</v>
      </c>
      <c r="BV394" s="229">
        <f>IF(AND(BV$7&lt;=$B394+$D$4,BV$9&gt;=$D394),$E394*HLOOKUP(BV$7-$B394+1,INPUTS!$D$63:$X$64,2,FALSE)/IF(BV$7=$B394,(13-MONTH($D394)),12),0)</f>
        <v>14.061100558749997</v>
      </c>
      <c r="BW394" s="229">
        <f>IF(AND(BW$7&lt;=$B394+$D$4,BW$9&gt;=$D394),$E394*HLOOKUP(BW$7-$B394+1,INPUTS!$D$63:$X$64,2,FALSE)/IF(BW$7=$B394,(13-MONTH($D394)),12),0)</f>
        <v>14.061100558749997</v>
      </c>
      <c r="BX394" s="229">
        <f>IF(AND(BX$7&lt;=$B394+$D$4,BX$9&gt;=$D394),$E394*HLOOKUP(BX$7-$B394+1,INPUTS!$D$63:$X$64,2,FALSE)/IF(BX$7=$B394,(13-MONTH($D394)),12),0)</f>
        <v>14.061100558749997</v>
      </c>
      <c r="BY394" s="229">
        <f>IF(AND(BY$7&lt;=$B394+$D$4,BY$9&gt;=$D394),$E394*HLOOKUP(BY$7-$B394+1,INPUTS!$D$63:$X$64,2,FALSE)/IF(BY$7=$B394,(13-MONTH($D394)),12),0)</f>
        <v>14.061100558749997</v>
      </c>
      <c r="BZ394" s="229">
        <f>IF(AND(BZ$7&lt;=$B394+$D$4,BZ$9&gt;=$D394),$E394*HLOOKUP(BZ$7-$B394+1,INPUTS!$D$63:$X$64,2,FALSE)/IF(BZ$7=$B394,(13-MONTH($D394)),12),0)</f>
        <v>14.061100558749997</v>
      </c>
    </row>
    <row r="395" spans="1:78" x14ac:dyDescent="0.2">
      <c r="A395" s="7" t="str">
        <f t="shared" si="372"/>
        <v>Roll-in 1</v>
      </c>
      <c r="B395" s="7">
        <f t="shared" si="373"/>
        <v>2019</v>
      </c>
      <c r="C395" s="7">
        <f t="shared" si="376"/>
        <v>4</v>
      </c>
      <c r="D395" s="165">
        <f t="shared" si="374"/>
        <v>43585</v>
      </c>
      <c r="E395" s="68">
        <f t="shared" si="375"/>
        <v>9932.8411700000015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41.386838208333337</v>
      </c>
      <c r="K395" s="229">
        <f>IF(AND(K$7&lt;=$B395+$D$4,K$9&gt;=$D395),$E395*HLOOKUP(K$7-$B395+1,INPUTS!$D$63:$X$64,2,FALSE)/IF(K$7=$B395,(13-MONTH($D395)),12),0)</f>
        <v>41.386838208333337</v>
      </c>
      <c r="L395" s="229">
        <f>IF(AND(L$7&lt;=$B395+$D$4,L$9&gt;=$D395),$E395*HLOOKUP(L$7-$B395+1,INPUTS!$D$63:$X$64,2,FALSE)/IF(L$7=$B395,(13-MONTH($D395)),12),0)</f>
        <v>41.386838208333337</v>
      </c>
      <c r="M395" s="229">
        <f>IF(AND(M$7&lt;=$B395+$D$4,M$9&gt;=$D395),$E395*HLOOKUP(M$7-$B395+1,INPUTS!$D$63:$X$64,2,FALSE)/IF(M$7=$B395,(13-MONTH($D395)),12),0)</f>
        <v>41.386838208333337</v>
      </c>
      <c r="N395" s="229">
        <f>IF(AND(N$7&lt;=$B395+$D$4,N$9&gt;=$D395),$E395*HLOOKUP(N$7-$B395+1,INPUTS!$D$63:$X$64,2,FALSE)/IF(N$7=$B395,(13-MONTH($D395)),12),0)</f>
        <v>41.386838208333337</v>
      </c>
      <c r="O395" s="229">
        <f>IF(AND(O$7&lt;=$B395+$D$4,O$9&gt;=$D395),$E395*HLOOKUP(O$7-$B395+1,INPUTS!$D$63:$X$64,2,FALSE)/IF(O$7=$B395,(13-MONTH($D395)),12),0)</f>
        <v>41.386838208333337</v>
      </c>
      <c r="P395" s="229">
        <f>IF(AND(P$7&lt;=$B395+$D$4,P$9&gt;=$D395),$E395*HLOOKUP(P$7-$B395+1,INPUTS!$D$63:$X$64,2,FALSE)/IF(P$7=$B395,(13-MONTH($D395)),12),0)</f>
        <v>41.386838208333337</v>
      </c>
      <c r="Q395" s="229">
        <f>IF(AND(Q$7&lt;=$B395+$D$4,Q$9&gt;=$D395),$E395*HLOOKUP(Q$7-$B395+1,INPUTS!$D$63:$X$64,2,FALSE)/IF(Q$7=$B395,(13-MONTH($D395)),12),0)</f>
        <v>41.386838208333337</v>
      </c>
      <c r="R395" s="229">
        <f>IF(AND(R$7&lt;=$B395+$D$4,R$9&gt;=$D395),$E395*HLOOKUP(R$7-$B395+1,INPUTS!$D$63:$X$64,2,FALSE)/IF(R$7=$B395,(13-MONTH($D395)),12),0)</f>
        <v>41.386838208333337</v>
      </c>
      <c r="S395" s="229">
        <f>IF(AND(S$7&lt;=$B395+$D$4,S$9&gt;=$D395),$E395*HLOOKUP(S$7-$B395+1,INPUTS!$D$63:$X$64,2,FALSE)/IF(S$7=$B395,(13-MONTH($D395)),12),0)</f>
        <v>59.754317005191673</v>
      </c>
      <c r="T395" s="229">
        <f>IF(AND(T$7&lt;=$B395+$D$4,T$9&gt;=$D395),$E395*HLOOKUP(T$7-$B395+1,INPUTS!$D$63:$X$64,2,FALSE)/IF(T$7=$B395,(13-MONTH($D395)),12),0)</f>
        <v>59.754317005191673</v>
      </c>
      <c r="U395" s="229">
        <f>IF(AND(U$7&lt;=$B395+$D$4,U$9&gt;=$D395),$E395*HLOOKUP(U$7-$B395+1,INPUTS!$D$63:$X$64,2,FALSE)/IF(U$7=$B395,(13-MONTH($D395)),12),0)</f>
        <v>59.754317005191673</v>
      </c>
      <c r="V395" s="229">
        <f>IF(AND(V$7&lt;=$B395+$D$4,V$9&gt;=$D395),$E395*HLOOKUP(V$7-$B395+1,INPUTS!$D$63:$X$64,2,FALSE)/IF(V$7=$B395,(13-MONTH($D395)),12),0)</f>
        <v>59.754317005191673</v>
      </c>
      <c r="W395" s="229">
        <f>IF(AND(W$7&lt;=$B395+$D$4,W$9&gt;=$D395),$E395*HLOOKUP(W$7-$B395+1,INPUTS!$D$63:$X$64,2,FALSE)/IF(W$7=$B395,(13-MONTH($D395)),12),0)</f>
        <v>59.754317005191673</v>
      </c>
      <c r="X395" s="229">
        <f>IF(AND(X$7&lt;=$B395+$D$4,X$9&gt;=$D395),$E395*HLOOKUP(X$7-$B395+1,INPUTS!$D$63:$X$64,2,FALSE)/IF(X$7=$B395,(13-MONTH($D395)),12),0)</f>
        <v>59.754317005191673</v>
      </c>
      <c r="Y395" s="229">
        <f>IF(AND(Y$7&lt;=$B395+$D$4,Y$9&gt;=$D395),$E395*HLOOKUP(Y$7-$B395+1,INPUTS!$D$63:$X$64,2,FALSE)/IF(Y$7=$B395,(13-MONTH($D395)),12),0)</f>
        <v>59.754317005191673</v>
      </c>
      <c r="Z395" s="229">
        <f>IF(AND(Z$7&lt;=$B395+$D$4,Z$9&gt;=$D395),$E395*HLOOKUP(Z$7-$B395+1,INPUTS!$D$63:$X$64,2,FALSE)/IF(Z$7=$B395,(13-MONTH($D395)),12),0)</f>
        <v>59.754317005191673</v>
      </c>
      <c r="AA395" s="229">
        <f>IF(AND(AA$7&lt;=$B395+$D$4,AA$9&gt;=$D395),$E395*HLOOKUP(AA$7-$B395+1,INPUTS!$D$63:$X$64,2,FALSE)/IF(AA$7=$B395,(13-MONTH($D395)),12),0)</f>
        <v>59.754317005191673</v>
      </c>
      <c r="AB395" s="229">
        <f>IF(AND(AB$7&lt;=$B395+$D$4,AB$9&gt;=$D395),$E395*HLOOKUP(AB$7-$B395+1,INPUTS!$D$63:$X$64,2,FALSE)/IF(AB$7=$B395,(13-MONTH($D395)),12),0)</f>
        <v>59.754317005191673</v>
      </c>
      <c r="AC395" s="229">
        <f>IF(AND(AC$7&lt;=$B395+$D$4,AC$9&gt;=$D395),$E395*HLOOKUP(AC$7-$B395+1,INPUTS!$D$63:$X$64,2,FALSE)/IF(AC$7=$B395,(13-MONTH($D395)),12),0)</f>
        <v>59.754317005191673</v>
      </c>
      <c r="AD395" s="229">
        <f>IF(AND(AD$7&lt;=$B395+$D$4,AD$9&gt;=$D395),$E395*HLOOKUP(AD$7-$B395+1,INPUTS!$D$63:$X$64,2,FALSE)/IF(AD$7=$B395,(13-MONTH($D395)),12),0)</f>
        <v>59.754317005191673</v>
      </c>
      <c r="AE395" s="229">
        <f>IF(AND(AE$7&lt;=$B395+$D$4,AE$9&gt;=$D395),$E395*HLOOKUP(AE$7-$B395+1,INPUTS!$D$63:$X$64,2,FALSE)/IF(AE$7=$B395,(13-MONTH($D395)),12),0)</f>
        <v>55.267983743408337</v>
      </c>
      <c r="AF395" s="229">
        <f>IF(AND(AF$7&lt;=$B395+$D$4,AF$9&gt;=$D395),$E395*HLOOKUP(AF$7-$B395+1,INPUTS!$D$63:$X$64,2,FALSE)/IF(AF$7=$B395,(13-MONTH($D395)),12),0)</f>
        <v>55.267983743408337</v>
      </c>
      <c r="AG395" s="229">
        <f>IF(AND(AG$7&lt;=$B395+$D$4,AG$9&gt;=$D395),$E395*HLOOKUP(AG$7-$B395+1,INPUTS!$D$63:$X$64,2,FALSE)/IF(AG$7=$B395,(13-MONTH($D395)),12),0)</f>
        <v>55.267983743408337</v>
      </c>
      <c r="AH395" s="229">
        <f>IF(AND(AH$7&lt;=$B395+$D$4,AH$9&gt;=$D395),$E395*HLOOKUP(AH$7-$B395+1,INPUTS!$D$63:$X$64,2,FALSE)/IF(AH$7=$B395,(13-MONTH($D395)),12),0)</f>
        <v>55.267983743408337</v>
      </c>
      <c r="AI395" s="229">
        <f>IF(AND(AI$7&lt;=$B395+$D$4,AI$9&gt;=$D395),$E395*HLOOKUP(AI$7-$B395+1,INPUTS!$D$63:$X$64,2,FALSE)/IF(AI$7=$B395,(13-MONTH($D395)),12),0)</f>
        <v>55.267983743408337</v>
      </c>
      <c r="AJ395" s="229">
        <f>IF(AND(AJ$7&lt;=$B395+$D$4,AJ$9&gt;=$D395),$E395*HLOOKUP(AJ$7-$B395+1,INPUTS!$D$63:$X$64,2,FALSE)/IF(AJ$7=$B395,(13-MONTH($D395)),12),0)</f>
        <v>55.267983743408337</v>
      </c>
      <c r="AK395" s="229">
        <f>IF(AND(AK$7&lt;=$B395+$D$4,AK$9&gt;=$D395),$E395*HLOOKUP(AK$7-$B395+1,INPUTS!$D$63:$X$64,2,FALSE)/IF(AK$7=$B395,(13-MONTH($D395)),12),0)</f>
        <v>55.267983743408337</v>
      </c>
      <c r="AL395" s="229">
        <f>IF(AND(AL$7&lt;=$B395+$D$4,AL$9&gt;=$D395),$E395*HLOOKUP(AL$7-$B395+1,INPUTS!$D$63:$X$64,2,FALSE)/IF(AL$7=$B395,(13-MONTH($D395)),12),0)</f>
        <v>55.267983743408337</v>
      </c>
      <c r="AM395" s="229">
        <f>IF(AND(AM$7&lt;=$B395+$D$4,AM$9&gt;=$D395),$E395*HLOOKUP(AM$7-$B395+1,INPUTS!$D$63:$X$64,2,FALSE)/IF(AM$7=$B395,(13-MONTH($D395)),12),0)</f>
        <v>55.267983743408337</v>
      </c>
      <c r="AN395" s="229">
        <f>IF(AND(AN$7&lt;=$B395+$D$4,AN$9&gt;=$D395),$E395*HLOOKUP(AN$7-$B395+1,INPUTS!$D$63:$X$64,2,FALSE)/IF(AN$7=$B395,(13-MONTH($D395)),12),0)</f>
        <v>55.267983743408337</v>
      </c>
      <c r="AO395" s="229">
        <f>IF(AND(AO$7&lt;=$B395+$D$4,AO$9&gt;=$D395),$E395*HLOOKUP(AO$7-$B395+1,INPUTS!$D$63:$X$64,2,FALSE)/IF(AO$7=$B395,(13-MONTH($D395)),12),0)</f>
        <v>55.267983743408337</v>
      </c>
      <c r="AP395" s="229">
        <f>IF(AND(AP$7&lt;=$B395+$D$4,AP$9&gt;=$D395),$E395*HLOOKUP(AP$7-$B395+1,INPUTS!$D$63:$X$64,2,FALSE)/IF(AP$7=$B395,(13-MONTH($D395)),12),0)</f>
        <v>55.267983743408337</v>
      </c>
      <c r="AQ395" s="229">
        <f>IF(AND(AQ$7&lt;=$B395+$D$4,AQ$9&gt;=$D395),$E395*HLOOKUP(AQ$7-$B395+1,INPUTS!$D$63:$X$64,2,FALSE)/IF(AQ$7=$B395,(13-MONTH($D395)),12),0)</f>
        <v>51.129299922575008</v>
      </c>
      <c r="AR395" s="229">
        <f>IF(AND(AR$7&lt;=$B395+$D$4,AR$9&gt;=$D395),$E395*HLOOKUP(AR$7-$B395+1,INPUTS!$D$63:$X$64,2,FALSE)/IF(AR$7=$B395,(13-MONTH($D395)),12),0)</f>
        <v>51.129299922575008</v>
      </c>
      <c r="AS395" s="229">
        <f>IF(AND(AS$7&lt;=$B395+$D$4,AS$9&gt;=$D395),$E395*HLOOKUP(AS$7-$B395+1,INPUTS!$D$63:$X$64,2,FALSE)/IF(AS$7=$B395,(13-MONTH($D395)),12),0)</f>
        <v>51.129299922575008</v>
      </c>
      <c r="AT395" s="229">
        <f>IF(AND(AT$7&lt;=$B395+$D$4,AT$9&gt;=$D395),$E395*HLOOKUP(AT$7-$B395+1,INPUTS!$D$63:$X$64,2,FALSE)/IF(AT$7=$B395,(13-MONTH($D395)),12),0)</f>
        <v>51.129299922575008</v>
      </c>
      <c r="AU395" s="229">
        <f>IF(AND(AU$7&lt;=$B395+$D$4,AU$9&gt;=$D395),$E395*HLOOKUP(AU$7-$B395+1,INPUTS!$D$63:$X$64,2,FALSE)/IF(AU$7=$B395,(13-MONTH($D395)),12),0)</f>
        <v>51.129299922575008</v>
      </c>
      <c r="AV395" s="229">
        <f>IF(AND(AV$7&lt;=$B395+$D$4,AV$9&gt;=$D395),$E395*HLOOKUP(AV$7-$B395+1,INPUTS!$D$63:$X$64,2,FALSE)/IF(AV$7=$B395,(13-MONTH($D395)),12),0)</f>
        <v>51.129299922575008</v>
      </c>
      <c r="AW395" s="229">
        <f>IF(AND(AW$7&lt;=$B395+$D$4,AW$9&gt;=$D395),$E395*HLOOKUP(AW$7-$B395+1,INPUTS!$D$63:$X$64,2,FALSE)/IF(AW$7=$B395,(13-MONTH($D395)),12),0)</f>
        <v>51.129299922575008</v>
      </c>
      <c r="AX395" s="229">
        <f>IF(AND(AX$7&lt;=$B395+$D$4,AX$9&gt;=$D395),$E395*HLOOKUP(AX$7-$B395+1,INPUTS!$D$63:$X$64,2,FALSE)/IF(AX$7=$B395,(13-MONTH($D395)),12),0)</f>
        <v>51.129299922575008</v>
      </c>
      <c r="AY395" s="229">
        <f>IF(AND(AY$7&lt;=$B395+$D$4,AY$9&gt;=$D395),$E395*HLOOKUP(AY$7-$B395+1,INPUTS!$D$63:$X$64,2,FALSE)/IF(AY$7=$B395,(13-MONTH($D395)),12),0)</f>
        <v>51.129299922575008</v>
      </c>
      <c r="AZ395" s="229">
        <f>IF(AND(AZ$7&lt;=$B395+$D$4,AZ$9&gt;=$D395),$E395*HLOOKUP(AZ$7-$B395+1,INPUTS!$D$63:$X$64,2,FALSE)/IF(AZ$7=$B395,(13-MONTH($D395)),12),0)</f>
        <v>51.129299922575008</v>
      </c>
      <c r="BA395" s="229">
        <f>IF(AND(BA$7&lt;=$B395+$D$4,BA$9&gt;=$D395),$E395*HLOOKUP(BA$7-$B395+1,INPUTS!$D$63:$X$64,2,FALSE)/IF(BA$7=$B395,(13-MONTH($D395)),12),0)</f>
        <v>51.129299922575008</v>
      </c>
      <c r="BB395" s="229">
        <f>IF(AND(BB$7&lt;=$B395+$D$4,BB$9&gt;=$D395),$E395*HLOOKUP(BB$7-$B395+1,INPUTS!$D$63:$X$64,2,FALSE)/IF(BB$7=$B395,(13-MONTH($D395)),12),0)</f>
        <v>51.129299922575008</v>
      </c>
      <c r="BC395" s="229">
        <f>IF(AND(BC$7&lt;=$B395+$D$4,BC$9&gt;=$D395),$E395*HLOOKUP(BC$7-$B395+1,INPUTS!$D$63:$X$64,2,FALSE)/IF(BC$7=$B395,(13-MONTH($D395)),12),0)</f>
        <v>47.288601336841673</v>
      </c>
      <c r="BD395" s="229">
        <f>IF(AND(BD$7&lt;=$B395+$D$4,BD$9&gt;=$D395),$E395*HLOOKUP(BD$7-$B395+1,INPUTS!$D$63:$X$64,2,FALSE)/IF(BD$7=$B395,(13-MONTH($D395)),12),0)</f>
        <v>47.288601336841673</v>
      </c>
      <c r="BE395" s="229">
        <f>IF(AND(BE$7&lt;=$B395+$D$4,BE$9&gt;=$D395),$E395*HLOOKUP(BE$7-$B395+1,INPUTS!$D$63:$X$64,2,FALSE)/IF(BE$7=$B395,(13-MONTH($D395)),12),0)</f>
        <v>47.288601336841673</v>
      </c>
      <c r="BF395" s="229">
        <f>IF(AND(BF$7&lt;=$B395+$D$4,BF$9&gt;=$D395),$E395*HLOOKUP(BF$7-$B395+1,INPUTS!$D$63:$X$64,2,FALSE)/IF(BF$7=$B395,(13-MONTH($D395)),12),0)</f>
        <v>47.288601336841673</v>
      </c>
      <c r="BG395" s="229">
        <f>IF(AND(BG$7&lt;=$B395+$D$4,BG$9&gt;=$D395),$E395*HLOOKUP(BG$7-$B395+1,INPUTS!$D$63:$X$64,2,FALSE)/IF(BG$7=$B395,(13-MONTH($D395)),12),0)</f>
        <v>47.288601336841673</v>
      </c>
      <c r="BH395" s="229">
        <f>IF(AND(BH$7&lt;=$B395+$D$4,BH$9&gt;=$D395),$E395*HLOOKUP(BH$7-$B395+1,INPUTS!$D$63:$X$64,2,FALSE)/IF(BH$7=$B395,(13-MONTH($D395)),12),0)</f>
        <v>47.288601336841673</v>
      </c>
      <c r="BI395" s="229">
        <f>IF(AND(BI$7&lt;=$B395+$D$4,BI$9&gt;=$D395),$E395*HLOOKUP(BI$7-$B395+1,INPUTS!$D$63:$X$64,2,FALSE)/IF(BI$7=$B395,(13-MONTH($D395)),12),0)</f>
        <v>47.288601336841673</v>
      </c>
      <c r="BJ395" s="229">
        <f>IF(AND(BJ$7&lt;=$B395+$D$4,BJ$9&gt;=$D395),$E395*HLOOKUP(BJ$7-$B395+1,INPUTS!$D$63:$X$64,2,FALSE)/IF(BJ$7=$B395,(13-MONTH($D395)),12),0)</f>
        <v>47.288601336841673</v>
      </c>
      <c r="BK395" s="229">
        <f>IF(AND(BK$7&lt;=$B395+$D$4,BK$9&gt;=$D395),$E395*HLOOKUP(BK$7-$B395+1,INPUTS!$D$63:$X$64,2,FALSE)/IF(BK$7=$B395,(13-MONTH($D395)),12),0)</f>
        <v>47.288601336841673</v>
      </c>
      <c r="BL395" s="229">
        <f>IF(AND(BL$7&lt;=$B395+$D$4,BL$9&gt;=$D395),$E395*HLOOKUP(BL$7-$B395+1,INPUTS!$D$63:$X$64,2,FALSE)/IF(BL$7=$B395,(13-MONTH($D395)),12),0)</f>
        <v>47.288601336841673</v>
      </c>
      <c r="BM395" s="229">
        <f>IF(AND(BM$7&lt;=$B395+$D$4,BM$9&gt;=$D395),$E395*HLOOKUP(BM$7-$B395+1,INPUTS!$D$63:$X$64,2,FALSE)/IF(BM$7=$B395,(13-MONTH($D395)),12),0)</f>
        <v>47.288601336841673</v>
      </c>
      <c r="BN395" s="229">
        <f>IF(AND(BN$7&lt;=$B395+$D$4,BN$9&gt;=$D395),$E395*HLOOKUP(BN$7-$B395+1,INPUTS!$D$63:$X$64,2,FALSE)/IF(BN$7=$B395,(13-MONTH($D395)),12),0)</f>
        <v>47.288601336841673</v>
      </c>
      <c r="BO395" s="229">
        <f>IF(AND(BO$7&lt;=$B395+$D$4,BO$9&gt;=$D395),$E395*HLOOKUP(BO$7-$B395+1,INPUTS!$D$63:$X$64,2,FALSE)/IF(BO$7=$B395,(13-MONTH($D395)),12),0)</f>
        <v>43.745887986208345</v>
      </c>
      <c r="BP395" s="229">
        <f>IF(AND(BP$7&lt;=$B395+$D$4,BP$9&gt;=$D395),$E395*HLOOKUP(BP$7-$B395+1,INPUTS!$D$63:$X$64,2,FALSE)/IF(BP$7=$B395,(13-MONTH($D395)),12),0)</f>
        <v>43.745887986208345</v>
      </c>
      <c r="BQ395" s="229">
        <f>IF(AND(BQ$7&lt;=$B395+$D$4,BQ$9&gt;=$D395),$E395*HLOOKUP(BQ$7-$B395+1,INPUTS!$D$63:$X$64,2,FALSE)/IF(BQ$7=$B395,(13-MONTH($D395)),12),0)</f>
        <v>43.745887986208345</v>
      </c>
      <c r="BR395" s="229">
        <f>IF(AND(BR$7&lt;=$B395+$D$4,BR$9&gt;=$D395),$E395*HLOOKUP(BR$7-$B395+1,INPUTS!$D$63:$X$64,2,FALSE)/IF(BR$7=$B395,(13-MONTH($D395)),12),0)</f>
        <v>43.745887986208345</v>
      </c>
      <c r="BS395" s="229">
        <f>IF(AND(BS$7&lt;=$B395+$D$4,BS$9&gt;=$D395),$E395*HLOOKUP(BS$7-$B395+1,INPUTS!$D$63:$X$64,2,FALSE)/IF(BS$7=$B395,(13-MONTH($D395)),12),0)</f>
        <v>43.745887986208345</v>
      </c>
      <c r="BT395" s="229">
        <f>IF(AND(BT$7&lt;=$B395+$D$4,BT$9&gt;=$D395),$E395*HLOOKUP(BT$7-$B395+1,INPUTS!$D$63:$X$64,2,FALSE)/IF(BT$7=$B395,(13-MONTH($D395)),12),0)</f>
        <v>43.745887986208345</v>
      </c>
      <c r="BU395" s="229">
        <f>IF(AND(BU$7&lt;=$B395+$D$4,BU$9&gt;=$D395),$E395*HLOOKUP(BU$7-$B395+1,INPUTS!$D$63:$X$64,2,FALSE)/IF(BU$7=$B395,(13-MONTH($D395)),12),0)</f>
        <v>43.745887986208345</v>
      </c>
      <c r="BV395" s="229">
        <f>IF(AND(BV$7&lt;=$B395+$D$4,BV$9&gt;=$D395),$E395*HLOOKUP(BV$7-$B395+1,INPUTS!$D$63:$X$64,2,FALSE)/IF(BV$7=$B395,(13-MONTH($D395)),12),0)</f>
        <v>43.745887986208345</v>
      </c>
      <c r="BW395" s="229">
        <f>IF(AND(BW$7&lt;=$B395+$D$4,BW$9&gt;=$D395),$E395*HLOOKUP(BW$7-$B395+1,INPUTS!$D$63:$X$64,2,FALSE)/IF(BW$7=$B395,(13-MONTH($D395)),12),0)</f>
        <v>43.745887986208345</v>
      </c>
      <c r="BX395" s="229">
        <f>IF(AND(BX$7&lt;=$B395+$D$4,BX$9&gt;=$D395),$E395*HLOOKUP(BX$7-$B395+1,INPUTS!$D$63:$X$64,2,FALSE)/IF(BX$7=$B395,(13-MONTH($D395)),12),0)</f>
        <v>43.745887986208345</v>
      </c>
      <c r="BY395" s="229">
        <f>IF(AND(BY$7&lt;=$B395+$D$4,BY$9&gt;=$D395),$E395*HLOOKUP(BY$7-$B395+1,INPUTS!$D$63:$X$64,2,FALSE)/IF(BY$7=$B395,(13-MONTH($D395)),12),0)</f>
        <v>43.745887986208345</v>
      </c>
      <c r="BZ395" s="229">
        <f>IF(AND(BZ$7&lt;=$B395+$D$4,BZ$9&gt;=$D395),$E395*HLOOKUP(BZ$7-$B395+1,INPUTS!$D$63:$X$64,2,FALSE)/IF(BZ$7=$B395,(13-MONTH($D395)),12),0)</f>
        <v>43.745887986208345</v>
      </c>
    </row>
    <row r="396" spans="1:78" x14ac:dyDescent="0.2">
      <c r="A396" s="7" t="str">
        <f t="shared" si="372"/>
        <v>Roll-in 1</v>
      </c>
      <c r="B396" s="7">
        <f t="shared" si="373"/>
        <v>2019</v>
      </c>
      <c r="C396" s="7">
        <f t="shared" si="376"/>
        <v>5</v>
      </c>
      <c r="D396" s="165">
        <f t="shared" si="374"/>
        <v>43616</v>
      </c>
      <c r="E396" s="68">
        <f t="shared" si="375"/>
        <v>12656.79507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59.328726890624999</v>
      </c>
      <c r="L396" s="229">
        <f>IF(AND(L$7&lt;=$B396+$D$4,L$9&gt;=$D396),$E396*HLOOKUP(L$7-$B396+1,INPUTS!$D$63:$X$64,2,FALSE)/IF(L$7=$B396,(13-MONTH($D396)),12),0)</f>
        <v>59.328726890624999</v>
      </c>
      <c r="M396" s="229">
        <f>IF(AND(M$7&lt;=$B396+$D$4,M$9&gt;=$D396),$E396*HLOOKUP(M$7-$B396+1,INPUTS!$D$63:$X$64,2,FALSE)/IF(M$7=$B396,(13-MONTH($D396)),12),0)</f>
        <v>59.328726890624999</v>
      </c>
      <c r="N396" s="229">
        <f>IF(AND(N$7&lt;=$B396+$D$4,N$9&gt;=$D396),$E396*HLOOKUP(N$7-$B396+1,INPUTS!$D$63:$X$64,2,FALSE)/IF(N$7=$B396,(13-MONTH($D396)),12),0)</f>
        <v>59.328726890624999</v>
      </c>
      <c r="O396" s="229">
        <f>IF(AND(O$7&lt;=$B396+$D$4,O$9&gt;=$D396),$E396*HLOOKUP(O$7-$B396+1,INPUTS!$D$63:$X$64,2,FALSE)/IF(O$7=$B396,(13-MONTH($D396)),12),0)</f>
        <v>59.328726890624999</v>
      </c>
      <c r="P396" s="229">
        <f>IF(AND(P$7&lt;=$B396+$D$4,P$9&gt;=$D396),$E396*HLOOKUP(P$7-$B396+1,INPUTS!$D$63:$X$64,2,FALSE)/IF(P$7=$B396,(13-MONTH($D396)),12),0)</f>
        <v>59.328726890624999</v>
      </c>
      <c r="Q396" s="229">
        <f>IF(AND(Q$7&lt;=$B396+$D$4,Q$9&gt;=$D396),$E396*HLOOKUP(Q$7-$B396+1,INPUTS!$D$63:$X$64,2,FALSE)/IF(Q$7=$B396,(13-MONTH($D396)),12),0)</f>
        <v>59.328726890624999</v>
      </c>
      <c r="R396" s="229">
        <f>IF(AND(R$7&lt;=$B396+$D$4,R$9&gt;=$D396),$E396*HLOOKUP(R$7-$B396+1,INPUTS!$D$63:$X$64,2,FALSE)/IF(R$7=$B396,(13-MONTH($D396)),12),0)</f>
        <v>59.328726890624999</v>
      </c>
      <c r="S396" s="229">
        <f>IF(AND(S$7&lt;=$B396+$D$4,S$9&gt;=$D396),$E396*HLOOKUP(S$7-$B396+1,INPUTS!$D$63:$X$64,2,FALSE)/IF(S$7=$B396,(13-MONTH($D396)),12),0)</f>
        <v>76.141169675275009</v>
      </c>
      <c r="T396" s="229">
        <f>IF(AND(T$7&lt;=$B396+$D$4,T$9&gt;=$D396),$E396*HLOOKUP(T$7-$B396+1,INPUTS!$D$63:$X$64,2,FALSE)/IF(T$7=$B396,(13-MONTH($D396)),12),0)</f>
        <v>76.141169675275009</v>
      </c>
      <c r="U396" s="229">
        <f>IF(AND(U$7&lt;=$B396+$D$4,U$9&gt;=$D396),$E396*HLOOKUP(U$7-$B396+1,INPUTS!$D$63:$X$64,2,FALSE)/IF(U$7=$B396,(13-MONTH($D396)),12),0)</f>
        <v>76.141169675275009</v>
      </c>
      <c r="V396" s="229">
        <f>IF(AND(V$7&lt;=$B396+$D$4,V$9&gt;=$D396),$E396*HLOOKUP(V$7-$B396+1,INPUTS!$D$63:$X$64,2,FALSE)/IF(V$7=$B396,(13-MONTH($D396)),12),0)</f>
        <v>76.141169675275009</v>
      </c>
      <c r="W396" s="229">
        <f>IF(AND(W$7&lt;=$B396+$D$4,W$9&gt;=$D396),$E396*HLOOKUP(W$7-$B396+1,INPUTS!$D$63:$X$64,2,FALSE)/IF(W$7=$B396,(13-MONTH($D396)),12),0)</f>
        <v>76.141169675275009</v>
      </c>
      <c r="X396" s="229">
        <f>IF(AND(X$7&lt;=$B396+$D$4,X$9&gt;=$D396),$E396*HLOOKUP(X$7-$B396+1,INPUTS!$D$63:$X$64,2,FALSE)/IF(X$7=$B396,(13-MONTH($D396)),12),0)</f>
        <v>76.141169675275009</v>
      </c>
      <c r="Y396" s="229">
        <f>IF(AND(Y$7&lt;=$B396+$D$4,Y$9&gt;=$D396),$E396*HLOOKUP(Y$7-$B396+1,INPUTS!$D$63:$X$64,2,FALSE)/IF(Y$7=$B396,(13-MONTH($D396)),12),0)</f>
        <v>76.141169675275009</v>
      </c>
      <c r="Z396" s="229">
        <f>IF(AND(Z$7&lt;=$B396+$D$4,Z$9&gt;=$D396),$E396*HLOOKUP(Z$7-$B396+1,INPUTS!$D$63:$X$64,2,FALSE)/IF(Z$7=$B396,(13-MONTH($D396)),12),0)</f>
        <v>76.141169675275009</v>
      </c>
      <c r="AA396" s="229">
        <f>IF(AND(AA$7&lt;=$B396+$D$4,AA$9&gt;=$D396),$E396*HLOOKUP(AA$7-$B396+1,INPUTS!$D$63:$X$64,2,FALSE)/IF(AA$7=$B396,(13-MONTH($D396)),12),0)</f>
        <v>76.141169675275009</v>
      </c>
      <c r="AB396" s="229">
        <f>IF(AND(AB$7&lt;=$B396+$D$4,AB$9&gt;=$D396),$E396*HLOOKUP(AB$7-$B396+1,INPUTS!$D$63:$X$64,2,FALSE)/IF(AB$7=$B396,(13-MONTH($D396)),12),0)</f>
        <v>76.141169675275009</v>
      </c>
      <c r="AC396" s="229">
        <f>IF(AND(AC$7&lt;=$B396+$D$4,AC$9&gt;=$D396),$E396*HLOOKUP(AC$7-$B396+1,INPUTS!$D$63:$X$64,2,FALSE)/IF(AC$7=$B396,(13-MONTH($D396)),12),0)</f>
        <v>76.141169675275009</v>
      </c>
      <c r="AD396" s="229">
        <f>IF(AND(AD$7&lt;=$B396+$D$4,AD$9&gt;=$D396),$E396*HLOOKUP(AD$7-$B396+1,INPUTS!$D$63:$X$64,2,FALSE)/IF(AD$7=$B396,(13-MONTH($D396)),12),0)</f>
        <v>76.141169675275009</v>
      </c>
      <c r="AE396" s="229">
        <f>IF(AND(AE$7&lt;=$B396+$D$4,AE$9&gt;=$D396),$E396*HLOOKUP(AE$7-$B396+1,INPUTS!$D$63:$X$64,2,FALSE)/IF(AE$7=$B396,(13-MONTH($D396)),12),0)</f>
        <v>70.424517235324998</v>
      </c>
      <c r="AF396" s="229">
        <f>IF(AND(AF$7&lt;=$B396+$D$4,AF$9&gt;=$D396),$E396*HLOOKUP(AF$7-$B396+1,INPUTS!$D$63:$X$64,2,FALSE)/IF(AF$7=$B396,(13-MONTH($D396)),12),0)</f>
        <v>70.424517235324998</v>
      </c>
      <c r="AG396" s="229">
        <f>IF(AND(AG$7&lt;=$B396+$D$4,AG$9&gt;=$D396),$E396*HLOOKUP(AG$7-$B396+1,INPUTS!$D$63:$X$64,2,FALSE)/IF(AG$7=$B396,(13-MONTH($D396)),12),0)</f>
        <v>70.424517235324998</v>
      </c>
      <c r="AH396" s="229">
        <f>IF(AND(AH$7&lt;=$B396+$D$4,AH$9&gt;=$D396),$E396*HLOOKUP(AH$7-$B396+1,INPUTS!$D$63:$X$64,2,FALSE)/IF(AH$7=$B396,(13-MONTH($D396)),12),0)</f>
        <v>70.424517235324998</v>
      </c>
      <c r="AI396" s="229">
        <f>IF(AND(AI$7&lt;=$B396+$D$4,AI$9&gt;=$D396),$E396*HLOOKUP(AI$7-$B396+1,INPUTS!$D$63:$X$64,2,FALSE)/IF(AI$7=$B396,(13-MONTH($D396)),12),0)</f>
        <v>70.424517235324998</v>
      </c>
      <c r="AJ396" s="229">
        <f>IF(AND(AJ$7&lt;=$B396+$D$4,AJ$9&gt;=$D396),$E396*HLOOKUP(AJ$7-$B396+1,INPUTS!$D$63:$X$64,2,FALSE)/IF(AJ$7=$B396,(13-MONTH($D396)),12),0)</f>
        <v>70.424517235324998</v>
      </c>
      <c r="AK396" s="229">
        <f>IF(AND(AK$7&lt;=$B396+$D$4,AK$9&gt;=$D396),$E396*HLOOKUP(AK$7-$B396+1,INPUTS!$D$63:$X$64,2,FALSE)/IF(AK$7=$B396,(13-MONTH($D396)),12),0)</f>
        <v>70.424517235324998</v>
      </c>
      <c r="AL396" s="229">
        <f>IF(AND(AL$7&lt;=$B396+$D$4,AL$9&gt;=$D396),$E396*HLOOKUP(AL$7-$B396+1,INPUTS!$D$63:$X$64,2,FALSE)/IF(AL$7=$B396,(13-MONTH($D396)),12),0)</f>
        <v>70.424517235324998</v>
      </c>
      <c r="AM396" s="229">
        <f>IF(AND(AM$7&lt;=$B396+$D$4,AM$9&gt;=$D396),$E396*HLOOKUP(AM$7-$B396+1,INPUTS!$D$63:$X$64,2,FALSE)/IF(AM$7=$B396,(13-MONTH($D396)),12),0)</f>
        <v>70.424517235324998</v>
      </c>
      <c r="AN396" s="229">
        <f>IF(AND(AN$7&lt;=$B396+$D$4,AN$9&gt;=$D396),$E396*HLOOKUP(AN$7-$B396+1,INPUTS!$D$63:$X$64,2,FALSE)/IF(AN$7=$B396,(13-MONTH($D396)),12),0)</f>
        <v>70.424517235324998</v>
      </c>
      <c r="AO396" s="229">
        <f>IF(AND(AO$7&lt;=$B396+$D$4,AO$9&gt;=$D396),$E396*HLOOKUP(AO$7-$B396+1,INPUTS!$D$63:$X$64,2,FALSE)/IF(AO$7=$B396,(13-MONTH($D396)),12),0)</f>
        <v>70.424517235324998</v>
      </c>
      <c r="AP396" s="229">
        <f>IF(AND(AP$7&lt;=$B396+$D$4,AP$9&gt;=$D396),$E396*HLOOKUP(AP$7-$B396+1,INPUTS!$D$63:$X$64,2,FALSE)/IF(AP$7=$B396,(13-MONTH($D396)),12),0)</f>
        <v>70.424517235324998</v>
      </c>
      <c r="AQ396" s="229">
        <f>IF(AND(AQ$7&lt;=$B396+$D$4,AQ$9&gt;=$D396),$E396*HLOOKUP(AQ$7-$B396+1,INPUTS!$D$63:$X$64,2,FALSE)/IF(AQ$7=$B396,(13-MONTH($D396)),12),0)</f>
        <v>65.150852622824999</v>
      </c>
      <c r="AR396" s="229">
        <f>IF(AND(AR$7&lt;=$B396+$D$4,AR$9&gt;=$D396),$E396*HLOOKUP(AR$7-$B396+1,INPUTS!$D$63:$X$64,2,FALSE)/IF(AR$7=$B396,(13-MONTH($D396)),12),0)</f>
        <v>65.150852622824999</v>
      </c>
      <c r="AS396" s="229">
        <f>IF(AND(AS$7&lt;=$B396+$D$4,AS$9&gt;=$D396),$E396*HLOOKUP(AS$7-$B396+1,INPUTS!$D$63:$X$64,2,FALSE)/IF(AS$7=$B396,(13-MONTH($D396)),12),0)</f>
        <v>65.150852622824999</v>
      </c>
      <c r="AT396" s="229">
        <f>IF(AND(AT$7&lt;=$B396+$D$4,AT$9&gt;=$D396),$E396*HLOOKUP(AT$7-$B396+1,INPUTS!$D$63:$X$64,2,FALSE)/IF(AT$7=$B396,(13-MONTH($D396)),12),0)</f>
        <v>65.150852622824999</v>
      </c>
      <c r="AU396" s="229">
        <f>IF(AND(AU$7&lt;=$B396+$D$4,AU$9&gt;=$D396),$E396*HLOOKUP(AU$7-$B396+1,INPUTS!$D$63:$X$64,2,FALSE)/IF(AU$7=$B396,(13-MONTH($D396)),12),0)</f>
        <v>65.150852622824999</v>
      </c>
      <c r="AV396" s="229">
        <f>IF(AND(AV$7&lt;=$B396+$D$4,AV$9&gt;=$D396),$E396*HLOOKUP(AV$7-$B396+1,INPUTS!$D$63:$X$64,2,FALSE)/IF(AV$7=$B396,(13-MONTH($D396)),12),0)</f>
        <v>65.150852622824999</v>
      </c>
      <c r="AW396" s="229">
        <f>IF(AND(AW$7&lt;=$B396+$D$4,AW$9&gt;=$D396),$E396*HLOOKUP(AW$7-$B396+1,INPUTS!$D$63:$X$64,2,FALSE)/IF(AW$7=$B396,(13-MONTH($D396)),12),0)</f>
        <v>65.150852622824999</v>
      </c>
      <c r="AX396" s="229">
        <f>IF(AND(AX$7&lt;=$B396+$D$4,AX$9&gt;=$D396),$E396*HLOOKUP(AX$7-$B396+1,INPUTS!$D$63:$X$64,2,FALSE)/IF(AX$7=$B396,(13-MONTH($D396)),12),0)</f>
        <v>65.150852622824999</v>
      </c>
      <c r="AY396" s="229">
        <f>IF(AND(AY$7&lt;=$B396+$D$4,AY$9&gt;=$D396),$E396*HLOOKUP(AY$7-$B396+1,INPUTS!$D$63:$X$64,2,FALSE)/IF(AY$7=$B396,(13-MONTH($D396)),12),0)</f>
        <v>65.150852622824999</v>
      </c>
      <c r="AZ396" s="229">
        <f>IF(AND(AZ$7&lt;=$B396+$D$4,AZ$9&gt;=$D396),$E396*HLOOKUP(AZ$7-$B396+1,INPUTS!$D$63:$X$64,2,FALSE)/IF(AZ$7=$B396,(13-MONTH($D396)),12),0)</f>
        <v>65.150852622824999</v>
      </c>
      <c r="BA396" s="229">
        <f>IF(AND(BA$7&lt;=$B396+$D$4,BA$9&gt;=$D396),$E396*HLOOKUP(BA$7-$B396+1,INPUTS!$D$63:$X$64,2,FALSE)/IF(BA$7=$B396,(13-MONTH($D396)),12),0)</f>
        <v>65.150852622824999</v>
      </c>
      <c r="BB396" s="229">
        <f>IF(AND(BB$7&lt;=$B396+$D$4,BB$9&gt;=$D396),$E396*HLOOKUP(BB$7-$B396+1,INPUTS!$D$63:$X$64,2,FALSE)/IF(BB$7=$B396,(13-MONTH($D396)),12),0)</f>
        <v>65.150852622824999</v>
      </c>
      <c r="BC396" s="229">
        <f>IF(AND(BC$7&lt;=$B396+$D$4,BC$9&gt;=$D396),$E396*HLOOKUP(BC$7-$B396+1,INPUTS!$D$63:$X$64,2,FALSE)/IF(BC$7=$B396,(13-MONTH($D396)),12),0)</f>
        <v>60.256891862425</v>
      </c>
      <c r="BD396" s="229">
        <f>IF(AND(BD$7&lt;=$B396+$D$4,BD$9&gt;=$D396),$E396*HLOOKUP(BD$7-$B396+1,INPUTS!$D$63:$X$64,2,FALSE)/IF(BD$7=$B396,(13-MONTH($D396)),12),0)</f>
        <v>60.256891862425</v>
      </c>
      <c r="BE396" s="229">
        <f>IF(AND(BE$7&lt;=$B396+$D$4,BE$9&gt;=$D396),$E396*HLOOKUP(BE$7-$B396+1,INPUTS!$D$63:$X$64,2,FALSE)/IF(BE$7=$B396,(13-MONTH($D396)),12),0)</f>
        <v>60.256891862425</v>
      </c>
      <c r="BF396" s="229">
        <f>IF(AND(BF$7&lt;=$B396+$D$4,BF$9&gt;=$D396),$E396*HLOOKUP(BF$7-$B396+1,INPUTS!$D$63:$X$64,2,FALSE)/IF(BF$7=$B396,(13-MONTH($D396)),12),0)</f>
        <v>60.256891862425</v>
      </c>
      <c r="BG396" s="229">
        <f>IF(AND(BG$7&lt;=$B396+$D$4,BG$9&gt;=$D396),$E396*HLOOKUP(BG$7-$B396+1,INPUTS!$D$63:$X$64,2,FALSE)/IF(BG$7=$B396,(13-MONTH($D396)),12),0)</f>
        <v>60.256891862425</v>
      </c>
      <c r="BH396" s="229">
        <f>IF(AND(BH$7&lt;=$B396+$D$4,BH$9&gt;=$D396),$E396*HLOOKUP(BH$7-$B396+1,INPUTS!$D$63:$X$64,2,FALSE)/IF(BH$7=$B396,(13-MONTH($D396)),12),0)</f>
        <v>60.256891862425</v>
      </c>
      <c r="BI396" s="229">
        <f>IF(AND(BI$7&lt;=$B396+$D$4,BI$9&gt;=$D396),$E396*HLOOKUP(BI$7-$B396+1,INPUTS!$D$63:$X$64,2,FALSE)/IF(BI$7=$B396,(13-MONTH($D396)),12),0)</f>
        <v>60.256891862425</v>
      </c>
      <c r="BJ396" s="229">
        <f>IF(AND(BJ$7&lt;=$B396+$D$4,BJ$9&gt;=$D396),$E396*HLOOKUP(BJ$7-$B396+1,INPUTS!$D$63:$X$64,2,FALSE)/IF(BJ$7=$B396,(13-MONTH($D396)),12),0)</f>
        <v>60.256891862425</v>
      </c>
      <c r="BK396" s="229">
        <f>IF(AND(BK$7&lt;=$B396+$D$4,BK$9&gt;=$D396),$E396*HLOOKUP(BK$7-$B396+1,INPUTS!$D$63:$X$64,2,FALSE)/IF(BK$7=$B396,(13-MONTH($D396)),12),0)</f>
        <v>60.256891862425</v>
      </c>
      <c r="BL396" s="229">
        <f>IF(AND(BL$7&lt;=$B396+$D$4,BL$9&gt;=$D396),$E396*HLOOKUP(BL$7-$B396+1,INPUTS!$D$63:$X$64,2,FALSE)/IF(BL$7=$B396,(13-MONTH($D396)),12),0)</f>
        <v>60.256891862425</v>
      </c>
      <c r="BM396" s="229">
        <f>IF(AND(BM$7&lt;=$B396+$D$4,BM$9&gt;=$D396),$E396*HLOOKUP(BM$7-$B396+1,INPUTS!$D$63:$X$64,2,FALSE)/IF(BM$7=$B396,(13-MONTH($D396)),12),0)</f>
        <v>60.256891862425</v>
      </c>
      <c r="BN396" s="229">
        <f>IF(AND(BN$7&lt;=$B396+$D$4,BN$9&gt;=$D396),$E396*HLOOKUP(BN$7-$B396+1,INPUTS!$D$63:$X$64,2,FALSE)/IF(BN$7=$B396,(13-MONTH($D396)),12),0)</f>
        <v>60.256891862425</v>
      </c>
      <c r="BO396" s="229">
        <f>IF(AND(BO$7&lt;=$B396+$D$4,BO$9&gt;=$D396),$E396*HLOOKUP(BO$7-$B396+1,INPUTS!$D$63:$X$64,2,FALSE)/IF(BO$7=$B396,(13-MONTH($D396)),12),0)</f>
        <v>55.742634954125002</v>
      </c>
      <c r="BP396" s="229">
        <f>IF(AND(BP$7&lt;=$B396+$D$4,BP$9&gt;=$D396),$E396*HLOOKUP(BP$7-$B396+1,INPUTS!$D$63:$X$64,2,FALSE)/IF(BP$7=$B396,(13-MONTH($D396)),12),0)</f>
        <v>55.742634954125002</v>
      </c>
      <c r="BQ396" s="229">
        <f>IF(AND(BQ$7&lt;=$B396+$D$4,BQ$9&gt;=$D396),$E396*HLOOKUP(BQ$7-$B396+1,INPUTS!$D$63:$X$64,2,FALSE)/IF(BQ$7=$B396,(13-MONTH($D396)),12),0)</f>
        <v>55.742634954125002</v>
      </c>
      <c r="BR396" s="229">
        <f>IF(AND(BR$7&lt;=$B396+$D$4,BR$9&gt;=$D396),$E396*HLOOKUP(BR$7-$B396+1,INPUTS!$D$63:$X$64,2,FALSE)/IF(BR$7=$B396,(13-MONTH($D396)),12),0)</f>
        <v>55.742634954125002</v>
      </c>
      <c r="BS396" s="229">
        <f>IF(AND(BS$7&lt;=$B396+$D$4,BS$9&gt;=$D396),$E396*HLOOKUP(BS$7-$B396+1,INPUTS!$D$63:$X$64,2,FALSE)/IF(BS$7=$B396,(13-MONTH($D396)),12),0)</f>
        <v>55.742634954125002</v>
      </c>
      <c r="BT396" s="229">
        <f>IF(AND(BT$7&lt;=$B396+$D$4,BT$9&gt;=$D396),$E396*HLOOKUP(BT$7-$B396+1,INPUTS!$D$63:$X$64,2,FALSE)/IF(BT$7=$B396,(13-MONTH($D396)),12),0)</f>
        <v>55.742634954125002</v>
      </c>
      <c r="BU396" s="229">
        <f>IF(AND(BU$7&lt;=$B396+$D$4,BU$9&gt;=$D396),$E396*HLOOKUP(BU$7-$B396+1,INPUTS!$D$63:$X$64,2,FALSE)/IF(BU$7=$B396,(13-MONTH($D396)),12),0)</f>
        <v>55.742634954125002</v>
      </c>
      <c r="BV396" s="229">
        <f>IF(AND(BV$7&lt;=$B396+$D$4,BV$9&gt;=$D396),$E396*HLOOKUP(BV$7-$B396+1,INPUTS!$D$63:$X$64,2,FALSE)/IF(BV$7=$B396,(13-MONTH($D396)),12),0)</f>
        <v>55.742634954125002</v>
      </c>
      <c r="BW396" s="229">
        <f>IF(AND(BW$7&lt;=$B396+$D$4,BW$9&gt;=$D396),$E396*HLOOKUP(BW$7-$B396+1,INPUTS!$D$63:$X$64,2,FALSE)/IF(BW$7=$B396,(13-MONTH($D396)),12),0)</f>
        <v>55.742634954125002</v>
      </c>
      <c r="BX396" s="229">
        <f>IF(AND(BX$7&lt;=$B396+$D$4,BX$9&gt;=$D396),$E396*HLOOKUP(BX$7-$B396+1,INPUTS!$D$63:$X$64,2,FALSE)/IF(BX$7=$B396,(13-MONTH($D396)),12),0)</f>
        <v>55.742634954125002</v>
      </c>
      <c r="BY396" s="229">
        <f>IF(AND(BY$7&lt;=$B396+$D$4,BY$9&gt;=$D396),$E396*HLOOKUP(BY$7-$B396+1,INPUTS!$D$63:$X$64,2,FALSE)/IF(BY$7=$B396,(13-MONTH($D396)),12),0)</f>
        <v>55.742634954125002</v>
      </c>
      <c r="BZ396" s="229">
        <f>IF(AND(BZ$7&lt;=$B396+$D$4,BZ$9&gt;=$D396),$E396*HLOOKUP(BZ$7-$B396+1,INPUTS!$D$63:$X$64,2,FALSE)/IF(BZ$7=$B396,(13-MONTH($D396)),12),0)</f>
        <v>55.742634954125002</v>
      </c>
    </row>
    <row r="397" spans="1:78" x14ac:dyDescent="0.2">
      <c r="A397" s="7" t="str">
        <f t="shared" si="372"/>
        <v>Roll-in 1</v>
      </c>
      <c r="B397" s="7">
        <f t="shared" si="373"/>
        <v>2019</v>
      </c>
      <c r="C397" s="7">
        <f t="shared" si="376"/>
        <v>6</v>
      </c>
      <c r="D397" s="165">
        <f t="shared" si="374"/>
        <v>43646</v>
      </c>
      <c r="E397" s="68">
        <f t="shared" si="375"/>
        <v>6657.0413999999982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35.662721785714275</v>
      </c>
      <c r="M397" s="229">
        <f>IF(AND(M$7&lt;=$B397+$D$4,M$9&gt;=$D397),$E397*HLOOKUP(M$7-$B397+1,INPUTS!$D$63:$X$64,2,FALSE)/IF(M$7=$B397,(13-MONTH($D397)),12),0)</f>
        <v>35.662721785714275</v>
      </c>
      <c r="N397" s="229">
        <f>IF(AND(N$7&lt;=$B397+$D$4,N$9&gt;=$D397),$E397*HLOOKUP(N$7-$B397+1,INPUTS!$D$63:$X$64,2,FALSE)/IF(N$7=$B397,(13-MONTH($D397)),12),0)</f>
        <v>35.662721785714275</v>
      </c>
      <c r="O397" s="229">
        <f>IF(AND(O$7&lt;=$B397+$D$4,O$9&gt;=$D397),$E397*HLOOKUP(O$7-$B397+1,INPUTS!$D$63:$X$64,2,FALSE)/IF(O$7=$B397,(13-MONTH($D397)),12),0)</f>
        <v>35.662721785714275</v>
      </c>
      <c r="P397" s="229">
        <f>IF(AND(P$7&lt;=$B397+$D$4,P$9&gt;=$D397),$E397*HLOOKUP(P$7-$B397+1,INPUTS!$D$63:$X$64,2,FALSE)/IF(P$7=$B397,(13-MONTH($D397)),12),0)</f>
        <v>35.662721785714275</v>
      </c>
      <c r="Q397" s="229">
        <f>IF(AND(Q$7&lt;=$B397+$D$4,Q$9&gt;=$D397),$E397*HLOOKUP(Q$7-$B397+1,INPUTS!$D$63:$X$64,2,FALSE)/IF(Q$7=$B397,(13-MONTH($D397)),12),0)</f>
        <v>35.662721785714275</v>
      </c>
      <c r="R397" s="229">
        <f>IF(AND(R$7&lt;=$B397+$D$4,R$9&gt;=$D397),$E397*HLOOKUP(R$7-$B397+1,INPUTS!$D$63:$X$64,2,FALSE)/IF(R$7=$B397,(13-MONTH($D397)),12),0)</f>
        <v>35.662721785714275</v>
      </c>
      <c r="S397" s="229">
        <f>IF(AND(S$7&lt;=$B397+$D$4,S$9&gt;=$D397),$E397*HLOOKUP(S$7-$B397+1,INPUTS!$D$63:$X$64,2,FALSE)/IF(S$7=$B397,(13-MONTH($D397)),12),0)</f>
        <v>40.047651555499989</v>
      </c>
      <c r="T397" s="229">
        <f>IF(AND(T$7&lt;=$B397+$D$4,T$9&gt;=$D397),$E397*HLOOKUP(T$7-$B397+1,INPUTS!$D$63:$X$64,2,FALSE)/IF(T$7=$B397,(13-MONTH($D397)),12),0)</f>
        <v>40.047651555499989</v>
      </c>
      <c r="U397" s="229">
        <f>IF(AND(U$7&lt;=$B397+$D$4,U$9&gt;=$D397),$E397*HLOOKUP(U$7-$B397+1,INPUTS!$D$63:$X$64,2,FALSE)/IF(U$7=$B397,(13-MONTH($D397)),12),0)</f>
        <v>40.047651555499989</v>
      </c>
      <c r="V397" s="229">
        <f>IF(AND(V$7&lt;=$B397+$D$4,V$9&gt;=$D397),$E397*HLOOKUP(V$7-$B397+1,INPUTS!$D$63:$X$64,2,FALSE)/IF(V$7=$B397,(13-MONTH($D397)),12),0)</f>
        <v>40.047651555499989</v>
      </c>
      <c r="W397" s="229">
        <f>IF(AND(W$7&lt;=$B397+$D$4,W$9&gt;=$D397),$E397*HLOOKUP(W$7-$B397+1,INPUTS!$D$63:$X$64,2,FALSE)/IF(W$7=$B397,(13-MONTH($D397)),12),0)</f>
        <v>40.047651555499989</v>
      </c>
      <c r="X397" s="229">
        <f>IF(AND(X$7&lt;=$B397+$D$4,X$9&gt;=$D397),$E397*HLOOKUP(X$7-$B397+1,INPUTS!$D$63:$X$64,2,FALSE)/IF(X$7=$B397,(13-MONTH($D397)),12),0)</f>
        <v>40.047651555499989</v>
      </c>
      <c r="Y397" s="229">
        <f>IF(AND(Y$7&lt;=$B397+$D$4,Y$9&gt;=$D397),$E397*HLOOKUP(Y$7-$B397+1,INPUTS!$D$63:$X$64,2,FALSE)/IF(Y$7=$B397,(13-MONTH($D397)),12),0)</f>
        <v>40.047651555499989</v>
      </c>
      <c r="Z397" s="229">
        <f>IF(AND(Z$7&lt;=$B397+$D$4,Z$9&gt;=$D397),$E397*HLOOKUP(Z$7-$B397+1,INPUTS!$D$63:$X$64,2,FALSE)/IF(Z$7=$B397,(13-MONTH($D397)),12),0)</f>
        <v>40.047651555499989</v>
      </c>
      <c r="AA397" s="229">
        <f>IF(AND(AA$7&lt;=$B397+$D$4,AA$9&gt;=$D397),$E397*HLOOKUP(AA$7-$B397+1,INPUTS!$D$63:$X$64,2,FALSE)/IF(AA$7=$B397,(13-MONTH($D397)),12),0)</f>
        <v>40.047651555499989</v>
      </c>
      <c r="AB397" s="229">
        <f>IF(AND(AB$7&lt;=$B397+$D$4,AB$9&gt;=$D397),$E397*HLOOKUP(AB$7-$B397+1,INPUTS!$D$63:$X$64,2,FALSE)/IF(AB$7=$B397,(13-MONTH($D397)),12),0)</f>
        <v>40.047651555499989</v>
      </c>
      <c r="AC397" s="229">
        <f>IF(AND(AC$7&lt;=$B397+$D$4,AC$9&gt;=$D397),$E397*HLOOKUP(AC$7-$B397+1,INPUTS!$D$63:$X$64,2,FALSE)/IF(AC$7=$B397,(13-MONTH($D397)),12),0)</f>
        <v>40.047651555499989</v>
      </c>
      <c r="AD397" s="229">
        <f>IF(AND(AD$7&lt;=$B397+$D$4,AD$9&gt;=$D397),$E397*HLOOKUP(AD$7-$B397+1,INPUTS!$D$63:$X$64,2,FALSE)/IF(AD$7=$B397,(13-MONTH($D397)),12),0)</f>
        <v>40.047651555499989</v>
      </c>
      <c r="AE397" s="229">
        <f>IF(AND(AE$7&lt;=$B397+$D$4,AE$9&gt;=$D397),$E397*HLOOKUP(AE$7-$B397+1,INPUTS!$D$63:$X$64,2,FALSE)/IF(AE$7=$B397,(13-MONTH($D397)),12),0)</f>
        <v>37.040887856499985</v>
      </c>
      <c r="AF397" s="229">
        <f>IF(AND(AF$7&lt;=$B397+$D$4,AF$9&gt;=$D397),$E397*HLOOKUP(AF$7-$B397+1,INPUTS!$D$63:$X$64,2,FALSE)/IF(AF$7=$B397,(13-MONTH($D397)),12),0)</f>
        <v>37.040887856499985</v>
      </c>
      <c r="AG397" s="229">
        <f>IF(AND(AG$7&lt;=$B397+$D$4,AG$9&gt;=$D397),$E397*HLOOKUP(AG$7-$B397+1,INPUTS!$D$63:$X$64,2,FALSE)/IF(AG$7=$B397,(13-MONTH($D397)),12),0)</f>
        <v>37.040887856499985</v>
      </c>
      <c r="AH397" s="229">
        <f>IF(AND(AH$7&lt;=$B397+$D$4,AH$9&gt;=$D397),$E397*HLOOKUP(AH$7-$B397+1,INPUTS!$D$63:$X$64,2,FALSE)/IF(AH$7=$B397,(13-MONTH($D397)),12),0)</f>
        <v>37.040887856499985</v>
      </c>
      <c r="AI397" s="229">
        <f>IF(AND(AI$7&lt;=$B397+$D$4,AI$9&gt;=$D397),$E397*HLOOKUP(AI$7-$B397+1,INPUTS!$D$63:$X$64,2,FALSE)/IF(AI$7=$B397,(13-MONTH($D397)),12),0)</f>
        <v>37.040887856499985</v>
      </c>
      <c r="AJ397" s="229">
        <f>IF(AND(AJ$7&lt;=$B397+$D$4,AJ$9&gt;=$D397),$E397*HLOOKUP(AJ$7-$B397+1,INPUTS!$D$63:$X$64,2,FALSE)/IF(AJ$7=$B397,(13-MONTH($D397)),12),0)</f>
        <v>37.040887856499985</v>
      </c>
      <c r="AK397" s="229">
        <f>IF(AND(AK$7&lt;=$B397+$D$4,AK$9&gt;=$D397),$E397*HLOOKUP(AK$7-$B397+1,INPUTS!$D$63:$X$64,2,FALSE)/IF(AK$7=$B397,(13-MONTH($D397)),12),0)</f>
        <v>37.040887856499985</v>
      </c>
      <c r="AL397" s="229">
        <f>IF(AND(AL$7&lt;=$B397+$D$4,AL$9&gt;=$D397),$E397*HLOOKUP(AL$7-$B397+1,INPUTS!$D$63:$X$64,2,FALSE)/IF(AL$7=$B397,(13-MONTH($D397)),12),0)</f>
        <v>37.040887856499985</v>
      </c>
      <c r="AM397" s="229">
        <f>IF(AND(AM$7&lt;=$B397+$D$4,AM$9&gt;=$D397),$E397*HLOOKUP(AM$7-$B397+1,INPUTS!$D$63:$X$64,2,FALSE)/IF(AM$7=$B397,(13-MONTH($D397)),12),0)</f>
        <v>37.040887856499985</v>
      </c>
      <c r="AN397" s="229">
        <f>IF(AND(AN$7&lt;=$B397+$D$4,AN$9&gt;=$D397),$E397*HLOOKUP(AN$7-$B397+1,INPUTS!$D$63:$X$64,2,FALSE)/IF(AN$7=$B397,(13-MONTH($D397)),12),0)</f>
        <v>37.040887856499985</v>
      </c>
      <c r="AO397" s="229">
        <f>IF(AND(AO$7&lt;=$B397+$D$4,AO$9&gt;=$D397),$E397*HLOOKUP(AO$7-$B397+1,INPUTS!$D$63:$X$64,2,FALSE)/IF(AO$7=$B397,(13-MONTH($D397)),12),0)</f>
        <v>37.040887856499985</v>
      </c>
      <c r="AP397" s="229">
        <f>IF(AND(AP$7&lt;=$B397+$D$4,AP$9&gt;=$D397),$E397*HLOOKUP(AP$7-$B397+1,INPUTS!$D$63:$X$64,2,FALSE)/IF(AP$7=$B397,(13-MONTH($D397)),12),0)</f>
        <v>37.040887856499985</v>
      </c>
      <c r="AQ397" s="229">
        <f>IF(AND(AQ$7&lt;=$B397+$D$4,AQ$9&gt;=$D397),$E397*HLOOKUP(AQ$7-$B397+1,INPUTS!$D$63:$X$64,2,FALSE)/IF(AQ$7=$B397,(13-MONTH($D397)),12),0)</f>
        <v>34.267120606499994</v>
      </c>
      <c r="AR397" s="229">
        <f>IF(AND(AR$7&lt;=$B397+$D$4,AR$9&gt;=$D397),$E397*HLOOKUP(AR$7-$B397+1,INPUTS!$D$63:$X$64,2,FALSE)/IF(AR$7=$B397,(13-MONTH($D397)),12),0)</f>
        <v>34.267120606499994</v>
      </c>
      <c r="AS397" s="229">
        <f>IF(AND(AS$7&lt;=$B397+$D$4,AS$9&gt;=$D397),$E397*HLOOKUP(AS$7-$B397+1,INPUTS!$D$63:$X$64,2,FALSE)/IF(AS$7=$B397,(13-MONTH($D397)),12),0)</f>
        <v>34.267120606499994</v>
      </c>
      <c r="AT397" s="229">
        <f>IF(AND(AT$7&lt;=$B397+$D$4,AT$9&gt;=$D397),$E397*HLOOKUP(AT$7-$B397+1,INPUTS!$D$63:$X$64,2,FALSE)/IF(AT$7=$B397,(13-MONTH($D397)),12),0)</f>
        <v>34.267120606499994</v>
      </c>
      <c r="AU397" s="229">
        <f>IF(AND(AU$7&lt;=$B397+$D$4,AU$9&gt;=$D397),$E397*HLOOKUP(AU$7-$B397+1,INPUTS!$D$63:$X$64,2,FALSE)/IF(AU$7=$B397,(13-MONTH($D397)),12),0)</f>
        <v>34.267120606499994</v>
      </c>
      <c r="AV397" s="229">
        <f>IF(AND(AV$7&lt;=$B397+$D$4,AV$9&gt;=$D397),$E397*HLOOKUP(AV$7-$B397+1,INPUTS!$D$63:$X$64,2,FALSE)/IF(AV$7=$B397,(13-MONTH($D397)),12),0)</f>
        <v>34.267120606499994</v>
      </c>
      <c r="AW397" s="229">
        <f>IF(AND(AW$7&lt;=$B397+$D$4,AW$9&gt;=$D397),$E397*HLOOKUP(AW$7-$B397+1,INPUTS!$D$63:$X$64,2,FALSE)/IF(AW$7=$B397,(13-MONTH($D397)),12),0)</f>
        <v>34.267120606499994</v>
      </c>
      <c r="AX397" s="229">
        <f>IF(AND(AX$7&lt;=$B397+$D$4,AX$9&gt;=$D397),$E397*HLOOKUP(AX$7-$B397+1,INPUTS!$D$63:$X$64,2,FALSE)/IF(AX$7=$B397,(13-MONTH($D397)),12),0)</f>
        <v>34.267120606499994</v>
      </c>
      <c r="AY397" s="229">
        <f>IF(AND(AY$7&lt;=$B397+$D$4,AY$9&gt;=$D397),$E397*HLOOKUP(AY$7-$B397+1,INPUTS!$D$63:$X$64,2,FALSE)/IF(AY$7=$B397,(13-MONTH($D397)),12),0)</f>
        <v>34.267120606499994</v>
      </c>
      <c r="AZ397" s="229">
        <f>IF(AND(AZ$7&lt;=$B397+$D$4,AZ$9&gt;=$D397),$E397*HLOOKUP(AZ$7-$B397+1,INPUTS!$D$63:$X$64,2,FALSE)/IF(AZ$7=$B397,(13-MONTH($D397)),12),0)</f>
        <v>34.267120606499994</v>
      </c>
      <c r="BA397" s="229">
        <f>IF(AND(BA$7&lt;=$B397+$D$4,BA$9&gt;=$D397),$E397*HLOOKUP(BA$7-$B397+1,INPUTS!$D$63:$X$64,2,FALSE)/IF(BA$7=$B397,(13-MONTH($D397)),12),0)</f>
        <v>34.267120606499994</v>
      </c>
      <c r="BB397" s="229">
        <f>IF(AND(BB$7&lt;=$B397+$D$4,BB$9&gt;=$D397),$E397*HLOOKUP(BB$7-$B397+1,INPUTS!$D$63:$X$64,2,FALSE)/IF(BB$7=$B397,(13-MONTH($D397)),12),0)</f>
        <v>34.267120606499994</v>
      </c>
      <c r="BC397" s="229">
        <f>IF(AND(BC$7&lt;=$B397+$D$4,BC$9&gt;=$D397),$E397*HLOOKUP(BC$7-$B397+1,INPUTS!$D$63:$X$64,2,FALSE)/IF(BC$7=$B397,(13-MONTH($D397)),12),0)</f>
        <v>31.693064598499991</v>
      </c>
      <c r="BD397" s="229">
        <f>IF(AND(BD$7&lt;=$B397+$D$4,BD$9&gt;=$D397),$E397*HLOOKUP(BD$7-$B397+1,INPUTS!$D$63:$X$64,2,FALSE)/IF(BD$7=$B397,(13-MONTH($D397)),12),0)</f>
        <v>31.693064598499991</v>
      </c>
      <c r="BE397" s="229">
        <f>IF(AND(BE$7&lt;=$B397+$D$4,BE$9&gt;=$D397),$E397*HLOOKUP(BE$7-$B397+1,INPUTS!$D$63:$X$64,2,FALSE)/IF(BE$7=$B397,(13-MONTH($D397)),12),0)</f>
        <v>31.693064598499991</v>
      </c>
      <c r="BF397" s="229">
        <f>IF(AND(BF$7&lt;=$B397+$D$4,BF$9&gt;=$D397),$E397*HLOOKUP(BF$7-$B397+1,INPUTS!$D$63:$X$64,2,FALSE)/IF(BF$7=$B397,(13-MONTH($D397)),12),0)</f>
        <v>31.693064598499991</v>
      </c>
      <c r="BG397" s="229">
        <f>IF(AND(BG$7&lt;=$B397+$D$4,BG$9&gt;=$D397),$E397*HLOOKUP(BG$7-$B397+1,INPUTS!$D$63:$X$64,2,FALSE)/IF(BG$7=$B397,(13-MONTH($D397)),12),0)</f>
        <v>31.693064598499991</v>
      </c>
      <c r="BH397" s="229">
        <f>IF(AND(BH$7&lt;=$B397+$D$4,BH$9&gt;=$D397),$E397*HLOOKUP(BH$7-$B397+1,INPUTS!$D$63:$X$64,2,FALSE)/IF(BH$7=$B397,(13-MONTH($D397)),12),0)</f>
        <v>31.693064598499991</v>
      </c>
      <c r="BI397" s="229">
        <f>IF(AND(BI$7&lt;=$B397+$D$4,BI$9&gt;=$D397),$E397*HLOOKUP(BI$7-$B397+1,INPUTS!$D$63:$X$64,2,FALSE)/IF(BI$7=$B397,(13-MONTH($D397)),12),0)</f>
        <v>31.693064598499991</v>
      </c>
      <c r="BJ397" s="229">
        <f>IF(AND(BJ$7&lt;=$B397+$D$4,BJ$9&gt;=$D397),$E397*HLOOKUP(BJ$7-$B397+1,INPUTS!$D$63:$X$64,2,FALSE)/IF(BJ$7=$B397,(13-MONTH($D397)),12),0)</f>
        <v>31.693064598499991</v>
      </c>
      <c r="BK397" s="229">
        <f>IF(AND(BK$7&lt;=$B397+$D$4,BK$9&gt;=$D397),$E397*HLOOKUP(BK$7-$B397+1,INPUTS!$D$63:$X$64,2,FALSE)/IF(BK$7=$B397,(13-MONTH($D397)),12),0)</f>
        <v>31.693064598499991</v>
      </c>
      <c r="BL397" s="229">
        <f>IF(AND(BL$7&lt;=$B397+$D$4,BL$9&gt;=$D397),$E397*HLOOKUP(BL$7-$B397+1,INPUTS!$D$63:$X$64,2,FALSE)/IF(BL$7=$B397,(13-MONTH($D397)),12),0)</f>
        <v>31.693064598499991</v>
      </c>
      <c r="BM397" s="229">
        <f>IF(AND(BM$7&lt;=$B397+$D$4,BM$9&gt;=$D397),$E397*HLOOKUP(BM$7-$B397+1,INPUTS!$D$63:$X$64,2,FALSE)/IF(BM$7=$B397,(13-MONTH($D397)),12),0)</f>
        <v>31.693064598499991</v>
      </c>
      <c r="BN397" s="229">
        <f>IF(AND(BN$7&lt;=$B397+$D$4,BN$9&gt;=$D397),$E397*HLOOKUP(BN$7-$B397+1,INPUTS!$D$63:$X$64,2,FALSE)/IF(BN$7=$B397,(13-MONTH($D397)),12),0)</f>
        <v>31.693064598499991</v>
      </c>
      <c r="BO397" s="229">
        <f>IF(AND(BO$7&lt;=$B397+$D$4,BO$9&gt;=$D397),$E397*HLOOKUP(BO$7-$B397+1,INPUTS!$D$63:$X$64,2,FALSE)/IF(BO$7=$B397,(13-MONTH($D397)),12),0)</f>
        <v>29.318719832499994</v>
      </c>
      <c r="BP397" s="229">
        <f>IF(AND(BP$7&lt;=$B397+$D$4,BP$9&gt;=$D397),$E397*HLOOKUP(BP$7-$B397+1,INPUTS!$D$63:$X$64,2,FALSE)/IF(BP$7=$B397,(13-MONTH($D397)),12),0)</f>
        <v>29.318719832499994</v>
      </c>
      <c r="BQ397" s="229">
        <f>IF(AND(BQ$7&lt;=$B397+$D$4,BQ$9&gt;=$D397),$E397*HLOOKUP(BQ$7-$B397+1,INPUTS!$D$63:$X$64,2,FALSE)/IF(BQ$7=$B397,(13-MONTH($D397)),12),0)</f>
        <v>29.318719832499994</v>
      </c>
      <c r="BR397" s="229">
        <f>IF(AND(BR$7&lt;=$B397+$D$4,BR$9&gt;=$D397),$E397*HLOOKUP(BR$7-$B397+1,INPUTS!$D$63:$X$64,2,FALSE)/IF(BR$7=$B397,(13-MONTH($D397)),12),0)</f>
        <v>29.318719832499994</v>
      </c>
      <c r="BS397" s="229">
        <f>IF(AND(BS$7&lt;=$B397+$D$4,BS$9&gt;=$D397),$E397*HLOOKUP(BS$7-$B397+1,INPUTS!$D$63:$X$64,2,FALSE)/IF(BS$7=$B397,(13-MONTH($D397)),12),0)</f>
        <v>29.318719832499994</v>
      </c>
      <c r="BT397" s="229">
        <f>IF(AND(BT$7&lt;=$B397+$D$4,BT$9&gt;=$D397),$E397*HLOOKUP(BT$7-$B397+1,INPUTS!$D$63:$X$64,2,FALSE)/IF(BT$7=$B397,(13-MONTH($D397)),12),0)</f>
        <v>29.318719832499994</v>
      </c>
      <c r="BU397" s="229">
        <f>IF(AND(BU$7&lt;=$B397+$D$4,BU$9&gt;=$D397),$E397*HLOOKUP(BU$7-$B397+1,INPUTS!$D$63:$X$64,2,FALSE)/IF(BU$7=$B397,(13-MONTH($D397)),12),0)</f>
        <v>29.318719832499994</v>
      </c>
      <c r="BV397" s="229">
        <f>IF(AND(BV$7&lt;=$B397+$D$4,BV$9&gt;=$D397),$E397*HLOOKUP(BV$7-$B397+1,INPUTS!$D$63:$X$64,2,FALSE)/IF(BV$7=$B397,(13-MONTH($D397)),12),0)</f>
        <v>29.318719832499994</v>
      </c>
      <c r="BW397" s="229">
        <f>IF(AND(BW$7&lt;=$B397+$D$4,BW$9&gt;=$D397),$E397*HLOOKUP(BW$7-$B397+1,INPUTS!$D$63:$X$64,2,FALSE)/IF(BW$7=$B397,(13-MONTH($D397)),12),0)</f>
        <v>29.318719832499994</v>
      </c>
      <c r="BX397" s="229">
        <f>IF(AND(BX$7&lt;=$B397+$D$4,BX$9&gt;=$D397),$E397*HLOOKUP(BX$7-$B397+1,INPUTS!$D$63:$X$64,2,FALSE)/IF(BX$7=$B397,(13-MONTH($D397)),12),0)</f>
        <v>29.318719832499994</v>
      </c>
      <c r="BY397" s="229">
        <f>IF(AND(BY$7&lt;=$B397+$D$4,BY$9&gt;=$D397),$E397*HLOOKUP(BY$7-$B397+1,INPUTS!$D$63:$X$64,2,FALSE)/IF(BY$7=$B397,(13-MONTH($D397)),12),0)</f>
        <v>29.318719832499994</v>
      </c>
      <c r="BZ397" s="229">
        <f>IF(AND(BZ$7&lt;=$B397+$D$4,BZ$9&gt;=$D397),$E397*HLOOKUP(BZ$7-$B397+1,INPUTS!$D$63:$X$64,2,FALSE)/IF(BZ$7=$B397,(13-MONTH($D397)),12),0)</f>
        <v>29.318719832499994</v>
      </c>
    </row>
    <row r="398" spans="1:78" x14ac:dyDescent="0.2">
      <c r="A398" s="7" t="str">
        <f t="shared" si="372"/>
        <v>Roll-in 1</v>
      </c>
      <c r="B398" s="7">
        <f t="shared" si="373"/>
        <v>2019</v>
      </c>
      <c r="C398" s="7">
        <f t="shared" si="376"/>
        <v>7</v>
      </c>
      <c r="D398" s="165">
        <f t="shared" si="374"/>
        <v>43677</v>
      </c>
      <c r="E398" s="68">
        <f t="shared" si="375"/>
        <v>4067.1531800000016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25.419707375000012</v>
      </c>
      <c r="N398" s="229">
        <f>IF(AND(N$7&lt;=$B398+$D$4,N$9&gt;=$D398),$E398*HLOOKUP(N$7-$B398+1,INPUTS!$D$63:$X$64,2,FALSE)/IF(N$7=$B398,(13-MONTH($D398)),12),0)</f>
        <v>25.419707375000012</v>
      </c>
      <c r="O398" s="229">
        <f>IF(AND(O$7&lt;=$B398+$D$4,O$9&gt;=$D398),$E398*HLOOKUP(O$7-$B398+1,INPUTS!$D$63:$X$64,2,FALSE)/IF(O$7=$B398,(13-MONTH($D398)),12),0)</f>
        <v>25.419707375000012</v>
      </c>
      <c r="P398" s="229">
        <f>IF(AND(P$7&lt;=$B398+$D$4,P$9&gt;=$D398),$E398*HLOOKUP(P$7-$B398+1,INPUTS!$D$63:$X$64,2,FALSE)/IF(P$7=$B398,(13-MONTH($D398)),12),0)</f>
        <v>25.419707375000012</v>
      </c>
      <c r="Q398" s="229">
        <f>IF(AND(Q$7&lt;=$B398+$D$4,Q$9&gt;=$D398),$E398*HLOOKUP(Q$7-$B398+1,INPUTS!$D$63:$X$64,2,FALSE)/IF(Q$7=$B398,(13-MONTH($D398)),12),0)</f>
        <v>25.419707375000012</v>
      </c>
      <c r="R398" s="229">
        <f>IF(AND(R$7&lt;=$B398+$D$4,R$9&gt;=$D398),$E398*HLOOKUP(R$7-$B398+1,INPUTS!$D$63:$X$64,2,FALSE)/IF(R$7=$B398,(13-MONTH($D398)),12),0)</f>
        <v>25.419707375000012</v>
      </c>
      <c r="S398" s="229">
        <f>IF(AND(S$7&lt;=$B398+$D$4,S$9&gt;=$D398),$E398*HLOOKUP(S$7-$B398+1,INPUTS!$D$63:$X$64,2,FALSE)/IF(S$7=$B398,(13-MONTH($D398)),12),0)</f>
        <v>24.467315672016678</v>
      </c>
      <c r="T398" s="229">
        <f>IF(AND(T$7&lt;=$B398+$D$4,T$9&gt;=$D398),$E398*HLOOKUP(T$7-$B398+1,INPUTS!$D$63:$X$64,2,FALSE)/IF(T$7=$B398,(13-MONTH($D398)),12),0)</f>
        <v>24.467315672016678</v>
      </c>
      <c r="U398" s="229">
        <f>IF(AND(U$7&lt;=$B398+$D$4,U$9&gt;=$D398),$E398*HLOOKUP(U$7-$B398+1,INPUTS!$D$63:$X$64,2,FALSE)/IF(U$7=$B398,(13-MONTH($D398)),12),0)</f>
        <v>24.467315672016678</v>
      </c>
      <c r="V398" s="229">
        <f>IF(AND(V$7&lt;=$B398+$D$4,V$9&gt;=$D398),$E398*HLOOKUP(V$7-$B398+1,INPUTS!$D$63:$X$64,2,FALSE)/IF(V$7=$B398,(13-MONTH($D398)),12),0)</f>
        <v>24.467315672016678</v>
      </c>
      <c r="W398" s="229">
        <f>IF(AND(W$7&lt;=$B398+$D$4,W$9&gt;=$D398),$E398*HLOOKUP(W$7-$B398+1,INPUTS!$D$63:$X$64,2,FALSE)/IF(W$7=$B398,(13-MONTH($D398)),12),0)</f>
        <v>24.467315672016678</v>
      </c>
      <c r="X398" s="229">
        <f>IF(AND(X$7&lt;=$B398+$D$4,X$9&gt;=$D398),$E398*HLOOKUP(X$7-$B398+1,INPUTS!$D$63:$X$64,2,FALSE)/IF(X$7=$B398,(13-MONTH($D398)),12),0)</f>
        <v>24.467315672016678</v>
      </c>
      <c r="Y398" s="229">
        <f>IF(AND(Y$7&lt;=$B398+$D$4,Y$9&gt;=$D398),$E398*HLOOKUP(Y$7-$B398+1,INPUTS!$D$63:$X$64,2,FALSE)/IF(Y$7=$B398,(13-MONTH($D398)),12),0)</f>
        <v>24.467315672016678</v>
      </c>
      <c r="Z398" s="229">
        <f>IF(AND(Z$7&lt;=$B398+$D$4,Z$9&gt;=$D398),$E398*HLOOKUP(Z$7-$B398+1,INPUTS!$D$63:$X$64,2,FALSE)/IF(Z$7=$B398,(13-MONTH($D398)),12),0)</f>
        <v>24.467315672016678</v>
      </c>
      <c r="AA398" s="229">
        <f>IF(AND(AA$7&lt;=$B398+$D$4,AA$9&gt;=$D398),$E398*HLOOKUP(AA$7-$B398+1,INPUTS!$D$63:$X$64,2,FALSE)/IF(AA$7=$B398,(13-MONTH($D398)),12),0)</f>
        <v>24.467315672016678</v>
      </c>
      <c r="AB398" s="229">
        <f>IF(AND(AB$7&lt;=$B398+$D$4,AB$9&gt;=$D398),$E398*HLOOKUP(AB$7-$B398+1,INPUTS!$D$63:$X$64,2,FALSE)/IF(AB$7=$B398,(13-MONTH($D398)),12),0)</f>
        <v>24.467315672016678</v>
      </c>
      <c r="AC398" s="229">
        <f>IF(AND(AC$7&lt;=$B398+$D$4,AC$9&gt;=$D398),$E398*HLOOKUP(AC$7-$B398+1,INPUTS!$D$63:$X$64,2,FALSE)/IF(AC$7=$B398,(13-MONTH($D398)),12),0)</f>
        <v>24.467315672016678</v>
      </c>
      <c r="AD398" s="229">
        <f>IF(AND(AD$7&lt;=$B398+$D$4,AD$9&gt;=$D398),$E398*HLOOKUP(AD$7-$B398+1,INPUTS!$D$63:$X$64,2,FALSE)/IF(AD$7=$B398,(13-MONTH($D398)),12),0)</f>
        <v>24.467315672016678</v>
      </c>
      <c r="AE398" s="229">
        <f>IF(AND(AE$7&lt;=$B398+$D$4,AE$9&gt;=$D398),$E398*HLOOKUP(AE$7-$B398+1,INPUTS!$D$63:$X$64,2,FALSE)/IF(AE$7=$B398,(13-MONTH($D398)),12),0)</f>
        <v>22.630318152383339</v>
      </c>
      <c r="AF398" s="229">
        <f>IF(AND(AF$7&lt;=$B398+$D$4,AF$9&gt;=$D398),$E398*HLOOKUP(AF$7-$B398+1,INPUTS!$D$63:$X$64,2,FALSE)/IF(AF$7=$B398,(13-MONTH($D398)),12),0)</f>
        <v>22.630318152383339</v>
      </c>
      <c r="AG398" s="229">
        <f>IF(AND(AG$7&lt;=$B398+$D$4,AG$9&gt;=$D398),$E398*HLOOKUP(AG$7-$B398+1,INPUTS!$D$63:$X$64,2,FALSE)/IF(AG$7=$B398,(13-MONTH($D398)),12),0)</f>
        <v>22.630318152383339</v>
      </c>
      <c r="AH398" s="229">
        <f>IF(AND(AH$7&lt;=$B398+$D$4,AH$9&gt;=$D398),$E398*HLOOKUP(AH$7-$B398+1,INPUTS!$D$63:$X$64,2,FALSE)/IF(AH$7=$B398,(13-MONTH($D398)),12),0)</f>
        <v>22.630318152383339</v>
      </c>
      <c r="AI398" s="229">
        <f>IF(AND(AI$7&lt;=$B398+$D$4,AI$9&gt;=$D398),$E398*HLOOKUP(AI$7-$B398+1,INPUTS!$D$63:$X$64,2,FALSE)/IF(AI$7=$B398,(13-MONTH($D398)),12),0)</f>
        <v>22.630318152383339</v>
      </c>
      <c r="AJ398" s="229">
        <f>IF(AND(AJ$7&lt;=$B398+$D$4,AJ$9&gt;=$D398),$E398*HLOOKUP(AJ$7-$B398+1,INPUTS!$D$63:$X$64,2,FALSE)/IF(AJ$7=$B398,(13-MONTH($D398)),12),0)</f>
        <v>22.630318152383339</v>
      </c>
      <c r="AK398" s="229">
        <f>IF(AND(AK$7&lt;=$B398+$D$4,AK$9&gt;=$D398),$E398*HLOOKUP(AK$7-$B398+1,INPUTS!$D$63:$X$64,2,FALSE)/IF(AK$7=$B398,(13-MONTH($D398)),12),0)</f>
        <v>22.630318152383339</v>
      </c>
      <c r="AL398" s="229">
        <f>IF(AND(AL$7&lt;=$B398+$D$4,AL$9&gt;=$D398),$E398*HLOOKUP(AL$7-$B398+1,INPUTS!$D$63:$X$64,2,FALSE)/IF(AL$7=$B398,(13-MONTH($D398)),12),0)</f>
        <v>22.630318152383339</v>
      </c>
      <c r="AM398" s="229">
        <f>IF(AND(AM$7&lt;=$B398+$D$4,AM$9&gt;=$D398),$E398*HLOOKUP(AM$7-$B398+1,INPUTS!$D$63:$X$64,2,FALSE)/IF(AM$7=$B398,(13-MONTH($D398)),12),0)</f>
        <v>22.630318152383339</v>
      </c>
      <c r="AN398" s="229">
        <f>IF(AND(AN$7&lt;=$B398+$D$4,AN$9&gt;=$D398),$E398*HLOOKUP(AN$7-$B398+1,INPUTS!$D$63:$X$64,2,FALSE)/IF(AN$7=$B398,(13-MONTH($D398)),12),0)</f>
        <v>22.630318152383339</v>
      </c>
      <c r="AO398" s="229">
        <f>IF(AND(AO$7&lt;=$B398+$D$4,AO$9&gt;=$D398),$E398*HLOOKUP(AO$7-$B398+1,INPUTS!$D$63:$X$64,2,FALSE)/IF(AO$7=$B398,(13-MONTH($D398)),12),0)</f>
        <v>22.630318152383339</v>
      </c>
      <c r="AP398" s="229">
        <f>IF(AND(AP$7&lt;=$B398+$D$4,AP$9&gt;=$D398),$E398*HLOOKUP(AP$7-$B398+1,INPUTS!$D$63:$X$64,2,FALSE)/IF(AP$7=$B398,(13-MONTH($D398)),12),0)</f>
        <v>22.630318152383339</v>
      </c>
      <c r="AQ398" s="229">
        <f>IF(AND(AQ$7&lt;=$B398+$D$4,AQ$9&gt;=$D398),$E398*HLOOKUP(AQ$7-$B398+1,INPUTS!$D$63:$X$64,2,FALSE)/IF(AQ$7=$B398,(13-MONTH($D398)),12),0)</f>
        <v>20.935670994050007</v>
      </c>
      <c r="AR398" s="229">
        <f>IF(AND(AR$7&lt;=$B398+$D$4,AR$9&gt;=$D398),$E398*HLOOKUP(AR$7-$B398+1,INPUTS!$D$63:$X$64,2,FALSE)/IF(AR$7=$B398,(13-MONTH($D398)),12),0)</f>
        <v>20.935670994050007</v>
      </c>
      <c r="AS398" s="229">
        <f>IF(AND(AS$7&lt;=$B398+$D$4,AS$9&gt;=$D398),$E398*HLOOKUP(AS$7-$B398+1,INPUTS!$D$63:$X$64,2,FALSE)/IF(AS$7=$B398,(13-MONTH($D398)),12),0)</f>
        <v>20.935670994050007</v>
      </c>
      <c r="AT398" s="229">
        <f>IF(AND(AT$7&lt;=$B398+$D$4,AT$9&gt;=$D398),$E398*HLOOKUP(AT$7-$B398+1,INPUTS!$D$63:$X$64,2,FALSE)/IF(AT$7=$B398,(13-MONTH($D398)),12),0)</f>
        <v>20.935670994050007</v>
      </c>
      <c r="AU398" s="229">
        <f>IF(AND(AU$7&lt;=$B398+$D$4,AU$9&gt;=$D398),$E398*HLOOKUP(AU$7-$B398+1,INPUTS!$D$63:$X$64,2,FALSE)/IF(AU$7=$B398,(13-MONTH($D398)),12),0)</f>
        <v>20.935670994050007</v>
      </c>
      <c r="AV398" s="229">
        <f>IF(AND(AV$7&lt;=$B398+$D$4,AV$9&gt;=$D398),$E398*HLOOKUP(AV$7-$B398+1,INPUTS!$D$63:$X$64,2,FALSE)/IF(AV$7=$B398,(13-MONTH($D398)),12),0)</f>
        <v>20.935670994050007</v>
      </c>
      <c r="AW398" s="229">
        <f>IF(AND(AW$7&lt;=$B398+$D$4,AW$9&gt;=$D398),$E398*HLOOKUP(AW$7-$B398+1,INPUTS!$D$63:$X$64,2,FALSE)/IF(AW$7=$B398,(13-MONTH($D398)),12),0)</f>
        <v>20.935670994050007</v>
      </c>
      <c r="AX398" s="229">
        <f>IF(AND(AX$7&lt;=$B398+$D$4,AX$9&gt;=$D398),$E398*HLOOKUP(AX$7-$B398+1,INPUTS!$D$63:$X$64,2,FALSE)/IF(AX$7=$B398,(13-MONTH($D398)),12),0)</f>
        <v>20.935670994050007</v>
      </c>
      <c r="AY398" s="229">
        <f>IF(AND(AY$7&lt;=$B398+$D$4,AY$9&gt;=$D398),$E398*HLOOKUP(AY$7-$B398+1,INPUTS!$D$63:$X$64,2,FALSE)/IF(AY$7=$B398,(13-MONTH($D398)),12),0)</f>
        <v>20.935670994050007</v>
      </c>
      <c r="AZ398" s="229">
        <f>IF(AND(AZ$7&lt;=$B398+$D$4,AZ$9&gt;=$D398),$E398*HLOOKUP(AZ$7-$B398+1,INPUTS!$D$63:$X$64,2,FALSE)/IF(AZ$7=$B398,(13-MONTH($D398)),12),0)</f>
        <v>20.935670994050007</v>
      </c>
      <c r="BA398" s="229">
        <f>IF(AND(BA$7&lt;=$B398+$D$4,BA$9&gt;=$D398),$E398*HLOOKUP(BA$7-$B398+1,INPUTS!$D$63:$X$64,2,FALSE)/IF(BA$7=$B398,(13-MONTH($D398)),12),0)</f>
        <v>20.935670994050007</v>
      </c>
      <c r="BB398" s="229">
        <f>IF(AND(BB$7&lt;=$B398+$D$4,BB$9&gt;=$D398),$E398*HLOOKUP(BB$7-$B398+1,INPUTS!$D$63:$X$64,2,FALSE)/IF(BB$7=$B398,(13-MONTH($D398)),12),0)</f>
        <v>20.935670994050007</v>
      </c>
      <c r="BC398" s="229">
        <f>IF(AND(BC$7&lt;=$B398+$D$4,BC$9&gt;=$D398),$E398*HLOOKUP(BC$7-$B398+1,INPUTS!$D$63:$X$64,2,FALSE)/IF(BC$7=$B398,(13-MONTH($D398)),12),0)</f>
        <v>19.363038431116674</v>
      </c>
      <c r="BD398" s="229">
        <f>IF(AND(BD$7&lt;=$B398+$D$4,BD$9&gt;=$D398),$E398*HLOOKUP(BD$7-$B398+1,INPUTS!$D$63:$X$64,2,FALSE)/IF(BD$7=$B398,(13-MONTH($D398)),12),0)</f>
        <v>19.363038431116674</v>
      </c>
      <c r="BE398" s="229">
        <f>IF(AND(BE$7&lt;=$B398+$D$4,BE$9&gt;=$D398),$E398*HLOOKUP(BE$7-$B398+1,INPUTS!$D$63:$X$64,2,FALSE)/IF(BE$7=$B398,(13-MONTH($D398)),12),0)</f>
        <v>19.363038431116674</v>
      </c>
      <c r="BF398" s="229">
        <f>IF(AND(BF$7&lt;=$B398+$D$4,BF$9&gt;=$D398),$E398*HLOOKUP(BF$7-$B398+1,INPUTS!$D$63:$X$64,2,FALSE)/IF(BF$7=$B398,(13-MONTH($D398)),12),0)</f>
        <v>19.363038431116674</v>
      </c>
      <c r="BG398" s="229">
        <f>IF(AND(BG$7&lt;=$B398+$D$4,BG$9&gt;=$D398),$E398*HLOOKUP(BG$7-$B398+1,INPUTS!$D$63:$X$64,2,FALSE)/IF(BG$7=$B398,(13-MONTH($D398)),12),0)</f>
        <v>19.363038431116674</v>
      </c>
      <c r="BH398" s="229">
        <f>IF(AND(BH$7&lt;=$B398+$D$4,BH$9&gt;=$D398),$E398*HLOOKUP(BH$7-$B398+1,INPUTS!$D$63:$X$64,2,FALSE)/IF(BH$7=$B398,(13-MONTH($D398)),12),0)</f>
        <v>19.363038431116674</v>
      </c>
      <c r="BI398" s="229">
        <f>IF(AND(BI$7&lt;=$B398+$D$4,BI$9&gt;=$D398),$E398*HLOOKUP(BI$7-$B398+1,INPUTS!$D$63:$X$64,2,FALSE)/IF(BI$7=$B398,(13-MONTH($D398)),12),0)</f>
        <v>19.363038431116674</v>
      </c>
      <c r="BJ398" s="229">
        <f>IF(AND(BJ$7&lt;=$B398+$D$4,BJ$9&gt;=$D398),$E398*HLOOKUP(BJ$7-$B398+1,INPUTS!$D$63:$X$64,2,FALSE)/IF(BJ$7=$B398,(13-MONTH($D398)),12),0)</f>
        <v>19.363038431116674</v>
      </c>
      <c r="BK398" s="229">
        <f>IF(AND(BK$7&lt;=$B398+$D$4,BK$9&gt;=$D398),$E398*HLOOKUP(BK$7-$B398+1,INPUTS!$D$63:$X$64,2,FALSE)/IF(BK$7=$B398,(13-MONTH($D398)),12),0)</f>
        <v>19.363038431116674</v>
      </c>
      <c r="BL398" s="229">
        <f>IF(AND(BL$7&lt;=$B398+$D$4,BL$9&gt;=$D398),$E398*HLOOKUP(BL$7-$B398+1,INPUTS!$D$63:$X$64,2,FALSE)/IF(BL$7=$B398,(13-MONTH($D398)),12),0)</f>
        <v>19.363038431116674</v>
      </c>
      <c r="BM398" s="229">
        <f>IF(AND(BM$7&lt;=$B398+$D$4,BM$9&gt;=$D398),$E398*HLOOKUP(BM$7-$B398+1,INPUTS!$D$63:$X$64,2,FALSE)/IF(BM$7=$B398,(13-MONTH($D398)),12),0)</f>
        <v>19.363038431116674</v>
      </c>
      <c r="BN398" s="229">
        <f>IF(AND(BN$7&lt;=$B398+$D$4,BN$9&gt;=$D398),$E398*HLOOKUP(BN$7-$B398+1,INPUTS!$D$63:$X$64,2,FALSE)/IF(BN$7=$B398,(13-MONTH($D398)),12),0)</f>
        <v>19.363038431116674</v>
      </c>
      <c r="BO398" s="229">
        <f>IF(AND(BO$7&lt;=$B398+$D$4,BO$9&gt;=$D398),$E398*HLOOKUP(BO$7-$B398+1,INPUTS!$D$63:$X$64,2,FALSE)/IF(BO$7=$B398,(13-MONTH($D398)),12),0)</f>
        <v>17.912420463583342</v>
      </c>
      <c r="BP398" s="229">
        <f>IF(AND(BP$7&lt;=$B398+$D$4,BP$9&gt;=$D398),$E398*HLOOKUP(BP$7-$B398+1,INPUTS!$D$63:$X$64,2,FALSE)/IF(BP$7=$B398,(13-MONTH($D398)),12),0)</f>
        <v>17.912420463583342</v>
      </c>
      <c r="BQ398" s="229">
        <f>IF(AND(BQ$7&lt;=$B398+$D$4,BQ$9&gt;=$D398),$E398*HLOOKUP(BQ$7-$B398+1,INPUTS!$D$63:$X$64,2,FALSE)/IF(BQ$7=$B398,(13-MONTH($D398)),12),0)</f>
        <v>17.912420463583342</v>
      </c>
      <c r="BR398" s="229">
        <f>IF(AND(BR$7&lt;=$B398+$D$4,BR$9&gt;=$D398),$E398*HLOOKUP(BR$7-$B398+1,INPUTS!$D$63:$X$64,2,FALSE)/IF(BR$7=$B398,(13-MONTH($D398)),12),0)</f>
        <v>17.912420463583342</v>
      </c>
      <c r="BS398" s="229">
        <f>IF(AND(BS$7&lt;=$B398+$D$4,BS$9&gt;=$D398),$E398*HLOOKUP(BS$7-$B398+1,INPUTS!$D$63:$X$64,2,FALSE)/IF(BS$7=$B398,(13-MONTH($D398)),12),0)</f>
        <v>17.912420463583342</v>
      </c>
      <c r="BT398" s="229">
        <f>IF(AND(BT$7&lt;=$B398+$D$4,BT$9&gt;=$D398),$E398*HLOOKUP(BT$7-$B398+1,INPUTS!$D$63:$X$64,2,FALSE)/IF(BT$7=$B398,(13-MONTH($D398)),12),0)</f>
        <v>17.912420463583342</v>
      </c>
      <c r="BU398" s="229">
        <f>IF(AND(BU$7&lt;=$B398+$D$4,BU$9&gt;=$D398),$E398*HLOOKUP(BU$7-$B398+1,INPUTS!$D$63:$X$64,2,FALSE)/IF(BU$7=$B398,(13-MONTH($D398)),12),0)</f>
        <v>17.912420463583342</v>
      </c>
      <c r="BV398" s="229">
        <f>IF(AND(BV$7&lt;=$B398+$D$4,BV$9&gt;=$D398),$E398*HLOOKUP(BV$7-$B398+1,INPUTS!$D$63:$X$64,2,FALSE)/IF(BV$7=$B398,(13-MONTH($D398)),12),0)</f>
        <v>17.912420463583342</v>
      </c>
      <c r="BW398" s="229">
        <f>IF(AND(BW$7&lt;=$B398+$D$4,BW$9&gt;=$D398),$E398*HLOOKUP(BW$7-$B398+1,INPUTS!$D$63:$X$64,2,FALSE)/IF(BW$7=$B398,(13-MONTH($D398)),12),0)</f>
        <v>17.912420463583342</v>
      </c>
      <c r="BX398" s="229">
        <f>IF(AND(BX$7&lt;=$B398+$D$4,BX$9&gt;=$D398),$E398*HLOOKUP(BX$7-$B398+1,INPUTS!$D$63:$X$64,2,FALSE)/IF(BX$7=$B398,(13-MONTH($D398)),12),0)</f>
        <v>17.912420463583342</v>
      </c>
      <c r="BY398" s="229">
        <f>IF(AND(BY$7&lt;=$B398+$D$4,BY$9&gt;=$D398),$E398*HLOOKUP(BY$7-$B398+1,INPUTS!$D$63:$X$64,2,FALSE)/IF(BY$7=$B398,(13-MONTH($D398)),12),0)</f>
        <v>17.912420463583342</v>
      </c>
      <c r="BZ398" s="229">
        <f>IF(AND(BZ$7&lt;=$B398+$D$4,BZ$9&gt;=$D398),$E398*HLOOKUP(BZ$7-$B398+1,INPUTS!$D$63:$X$64,2,FALSE)/IF(BZ$7=$B398,(13-MONTH($D398)),12),0)</f>
        <v>17.912420463583342</v>
      </c>
    </row>
    <row r="399" spans="1:78" x14ac:dyDescent="0.2">
      <c r="A399" s="7" t="str">
        <f t="shared" si="372"/>
        <v>Roll-in 1</v>
      </c>
      <c r="B399" s="7">
        <f t="shared" si="373"/>
        <v>2019</v>
      </c>
      <c r="C399" s="7">
        <f t="shared" si="376"/>
        <v>8</v>
      </c>
      <c r="D399" s="165">
        <f t="shared" si="374"/>
        <v>43708</v>
      </c>
      <c r="E399" s="68">
        <f t="shared" si="375"/>
        <v>11524.013749999989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86.430103124999917</v>
      </c>
      <c r="O399" s="229">
        <f>IF(AND(O$7&lt;=$B399+$D$4,O$9&gt;=$D399),$E399*HLOOKUP(O$7-$B399+1,INPUTS!$D$63:$X$64,2,FALSE)/IF(O$7=$B399,(13-MONTH($D399)),12),0)</f>
        <v>86.430103124999917</v>
      </c>
      <c r="P399" s="229">
        <f>IF(AND(P$7&lt;=$B399+$D$4,P$9&gt;=$D399),$E399*HLOOKUP(P$7-$B399+1,INPUTS!$D$63:$X$64,2,FALSE)/IF(P$7=$B399,(13-MONTH($D399)),12),0)</f>
        <v>86.430103124999917</v>
      </c>
      <c r="Q399" s="229">
        <f>IF(AND(Q$7&lt;=$B399+$D$4,Q$9&gt;=$D399),$E399*HLOOKUP(Q$7-$B399+1,INPUTS!$D$63:$X$64,2,FALSE)/IF(Q$7=$B399,(13-MONTH($D399)),12),0)</f>
        <v>86.430103124999917</v>
      </c>
      <c r="R399" s="229">
        <f>IF(AND(R$7&lt;=$B399+$D$4,R$9&gt;=$D399),$E399*HLOOKUP(R$7-$B399+1,INPUTS!$D$63:$X$64,2,FALSE)/IF(R$7=$B399,(13-MONTH($D399)),12),0)</f>
        <v>86.430103124999917</v>
      </c>
      <c r="S399" s="229">
        <f>IF(AND(S$7&lt;=$B399+$D$4,S$9&gt;=$D399),$E399*HLOOKUP(S$7-$B399+1,INPUTS!$D$63:$X$64,2,FALSE)/IF(S$7=$B399,(13-MONTH($D399)),12),0)</f>
        <v>69.326546051041603</v>
      </c>
      <c r="T399" s="229">
        <f>IF(AND(T$7&lt;=$B399+$D$4,T$9&gt;=$D399),$E399*HLOOKUP(T$7-$B399+1,INPUTS!$D$63:$X$64,2,FALSE)/IF(T$7=$B399,(13-MONTH($D399)),12),0)</f>
        <v>69.326546051041603</v>
      </c>
      <c r="U399" s="229">
        <f>IF(AND(U$7&lt;=$B399+$D$4,U$9&gt;=$D399),$E399*HLOOKUP(U$7-$B399+1,INPUTS!$D$63:$X$64,2,FALSE)/IF(U$7=$B399,(13-MONTH($D399)),12),0)</f>
        <v>69.326546051041603</v>
      </c>
      <c r="V399" s="229">
        <f>IF(AND(V$7&lt;=$B399+$D$4,V$9&gt;=$D399),$E399*HLOOKUP(V$7-$B399+1,INPUTS!$D$63:$X$64,2,FALSE)/IF(V$7=$B399,(13-MONTH($D399)),12),0)</f>
        <v>69.326546051041603</v>
      </c>
      <c r="W399" s="229">
        <f>IF(AND(W$7&lt;=$B399+$D$4,W$9&gt;=$D399),$E399*HLOOKUP(W$7-$B399+1,INPUTS!$D$63:$X$64,2,FALSE)/IF(W$7=$B399,(13-MONTH($D399)),12),0)</f>
        <v>69.326546051041603</v>
      </c>
      <c r="X399" s="229">
        <f>IF(AND(X$7&lt;=$B399+$D$4,X$9&gt;=$D399),$E399*HLOOKUP(X$7-$B399+1,INPUTS!$D$63:$X$64,2,FALSE)/IF(X$7=$B399,(13-MONTH($D399)),12),0)</f>
        <v>69.326546051041603</v>
      </c>
      <c r="Y399" s="229">
        <f>IF(AND(Y$7&lt;=$B399+$D$4,Y$9&gt;=$D399),$E399*HLOOKUP(Y$7-$B399+1,INPUTS!$D$63:$X$64,2,FALSE)/IF(Y$7=$B399,(13-MONTH($D399)),12),0)</f>
        <v>69.326546051041603</v>
      </c>
      <c r="Z399" s="229">
        <f>IF(AND(Z$7&lt;=$B399+$D$4,Z$9&gt;=$D399),$E399*HLOOKUP(Z$7-$B399+1,INPUTS!$D$63:$X$64,2,FALSE)/IF(Z$7=$B399,(13-MONTH($D399)),12),0)</f>
        <v>69.326546051041603</v>
      </c>
      <c r="AA399" s="229">
        <f>IF(AND(AA$7&lt;=$B399+$D$4,AA$9&gt;=$D399),$E399*HLOOKUP(AA$7-$B399+1,INPUTS!$D$63:$X$64,2,FALSE)/IF(AA$7=$B399,(13-MONTH($D399)),12),0)</f>
        <v>69.326546051041603</v>
      </c>
      <c r="AB399" s="229">
        <f>IF(AND(AB$7&lt;=$B399+$D$4,AB$9&gt;=$D399),$E399*HLOOKUP(AB$7-$B399+1,INPUTS!$D$63:$X$64,2,FALSE)/IF(AB$7=$B399,(13-MONTH($D399)),12),0)</f>
        <v>69.326546051041603</v>
      </c>
      <c r="AC399" s="229">
        <f>IF(AND(AC$7&lt;=$B399+$D$4,AC$9&gt;=$D399),$E399*HLOOKUP(AC$7-$B399+1,INPUTS!$D$63:$X$64,2,FALSE)/IF(AC$7=$B399,(13-MONTH($D399)),12),0)</f>
        <v>69.326546051041603</v>
      </c>
      <c r="AD399" s="229">
        <f>IF(AND(AD$7&lt;=$B399+$D$4,AD$9&gt;=$D399),$E399*HLOOKUP(AD$7-$B399+1,INPUTS!$D$63:$X$64,2,FALSE)/IF(AD$7=$B399,(13-MONTH($D399)),12),0)</f>
        <v>69.326546051041603</v>
      </c>
      <c r="AE399" s="229">
        <f>IF(AND(AE$7&lt;=$B399+$D$4,AE$9&gt;=$D399),$E399*HLOOKUP(AE$7-$B399+1,INPUTS!$D$63:$X$64,2,FALSE)/IF(AE$7=$B399,(13-MONTH($D399)),12),0)</f>
        <v>64.121533173958269</v>
      </c>
      <c r="AF399" s="229">
        <f>IF(AND(AF$7&lt;=$B399+$D$4,AF$9&gt;=$D399),$E399*HLOOKUP(AF$7-$B399+1,INPUTS!$D$63:$X$64,2,FALSE)/IF(AF$7=$B399,(13-MONTH($D399)),12),0)</f>
        <v>64.121533173958269</v>
      </c>
      <c r="AG399" s="229">
        <f>IF(AND(AG$7&lt;=$B399+$D$4,AG$9&gt;=$D399),$E399*HLOOKUP(AG$7-$B399+1,INPUTS!$D$63:$X$64,2,FALSE)/IF(AG$7=$B399,(13-MONTH($D399)),12),0)</f>
        <v>64.121533173958269</v>
      </c>
      <c r="AH399" s="229">
        <f>IF(AND(AH$7&lt;=$B399+$D$4,AH$9&gt;=$D399),$E399*HLOOKUP(AH$7-$B399+1,INPUTS!$D$63:$X$64,2,FALSE)/IF(AH$7=$B399,(13-MONTH($D399)),12),0)</f>
        <v>64.121533173958269</v>
      </c>
      <c r="AI399" s="229">
        <f>IF(AND(AI$7&lt;=$B399+$D$4,AI$9&gt;=$D399),$E399*HLOOKUP(AI$7-$B399+1,INPUTS!$D$63:$X$64,2,FALSE)/IF(AI$7=$B399,(13-MONTH($D399)),12),0)</f>
        <v>64.121533173958269</v>
      </c>
      <c r="AJ399" s="229">
        <f>IF(AND(AJ$7&lt;=$B399+$D$4,AJ$9&gt;=$D399),$E399*HLOOKUP(AJ$7-$B399+1,INPUTS!$D$63:$X$64,2,FALSE)/IF(AJ$7=$B399,(13-MONTH($D399)),12),0)</f>
        <v>64.121533173958269</v>
      </c>
      <c r="AK399" s="229">
        <f>IF(AND(AK$7&lt;=$B399+$D$4,AK$9&gt;=$D399),$E399*HLOOKUP(AK$7-$B399+1,INPUTS!$D$63:$X$64,2,FALSE)/IF(AK$7=$B399,(13-MONTH($D399)),12),0)</f>
        <v>64.121533173958269</v>
      </c>
      <c r="AL399" s="229">
        <f>IF(AND(AL$7&lt;=$B399+$D$4,AL$9&gt;=$D399),$E399*HLOOKUP(AL$7-$B399+1,INPUTS!$D$63:$X$64,2,FALSE)/IF(AL$7=$B399,(13-MONTH($D399)),12),0)</f>
        <v>64.121533173958269</v>
      </c>
      <c r="AM399" s="229">
        <f>IF(AND(AM$7&lt;=$B399+$D$4,AM$9&gt;=$D399),$E399*HLOOKUP(AM$7-$B399+1,INPUTS!$D$63:$X$64,2,FALSE)/IF(AM$7=$B399,(13-MONTH($D399)),12),0)</f>
        <v>64.121533173958269</v>
      </c>
      <c r="AN399" s="229">
        <f>IF(AND(AN$7&lt;=$B399+$D$4,AN$9&gt;=$D399),$E399*HLOOKUP(AN$7-$B399+1,INPUTS!$D$63:$X$64,2,FALSE)/IF(AN$7=$B399,(13-MONTH($D399)),12),0)</f>
        <v>64.121533173958269</v>
      </c>
      <c r="AO399" s="229">
        <f>IF(AND(AO$7&lt;=$B399+$D$4,AO$9&gt;=$D399),$E399*HLOOKUP(AO$7-$B399+1,INPUTS!$D$63:$X$64,2,FALSE)/IF(AO$7=$B399,(13-MONTH($D399)),12),0)</f>
        <v>64.121533173958269</v>
      </c>
      <c r="AP399" s="229">
        <f>IF(AND(AP$7&lt;=$B399+$D$4,AP$9&gt;=$D399),$E399*HLOOKUP(AP$7-$B399+1,INPUTS!$D$63:$X$64,2,FALSE)/IF(AP$7=$B399,(13-MONTH($D399)),12),0)</f>
        <v>64.121533173958269</v>
      </c>
      <c r="AQ399" s="229">
        <f>IF(AND(AQ$7&lt;=$B399+$D$4,AQ$9&gt;=$D399),$E399*HLOOKUP(AQ$7-$B399+1,INPUTS!$D$63:$X$64,2,FALSE)/IF(AQ$7=$B399,(13-MONTH($D399)),12),0)</f>
        <v>59.319860778124941</v>
      </c>
      <c r="AR399" s="229">
        <f>IF(AND(AR$7&lt;=$B399+$D$4,AR$9&gt;=$D399),$E399*HLOOKUP(AR$7-$B399+1,INPUTS!$D$63:$X$64,2,FALSE)/IF(AR$7=$B399,(13-MONTH($D399)),12),0)</f>
        <v>59.319860778124941</v>
      </c>
      <c r="AS399" s="229">
        <f>IF(AND(AS$7&lt;=$B399+$D$4,AS$9&gt;=$D399),$E399*HLOOKUP(AS$7-$B399+1,INPUTS!$D$63:$X$64,2,FALSE)/IF(AS$7=$B399,(13-MONTH($D399)),12),0)</f>
        <v>59.319860778124941</v>
      </c>
      <c r="AT399" s="229">
        <f>IF(AND(AT$7&lt;=$B399+$D$4,AT$9&gt;=$D399),$E399*HLOOKUP(AT$7-$B399+1,INPUTS!$D$63:$X$64,2,FALSE)/IF(AT$7=$B399,(13-MONTH($D399)),12),0)</f>
        <v>59.319860778124941</v>
      </c>
      <c r="AU399" s="229">
        <f>IF(AND(AU$7&lt;=$B399+$D$4,AU$9&gt;=$D399),$E399*HLOOKUP(AU$7-$B399+1,INPUTS!$D$63:$X$64,2,FALSE)/IF(AU$7=$B399,(13-MONTH($D399)),12),0)</f>
        <v>59.319860778124941</v>
      </c>
      <c r="AV399" s="229">
        <f>IF(AND(AV$7&lt;=$B399+$D$4,AV$9&gt;=$D399),$E399*HLOOKUP(AV$7-$B399+1,INPUTS!$D$63:$X$64,2,FALSE)/IF(AV$7=$B399,(13-MONTH($D399)),12),0)</f>
        <v>59.319860778124941</v>
      </c>
      <c r="AW399" s="229">
        <f>IF(AND(AW$7&lt;=$B399+$D$4,AW$9&gt;=$D399),$E399*HLOOKUP(AW$7-$B399+1,INPUTS!$D$63:$X$64,2,FALSE)/IF(AW$7=$B399,(13-MONTH($D399)),12),0)</f>
        <v>59.319860778124941</v>
      </c>
      <c r="AX399" s="229">
        <f>IF(AND(AX$7&lt;=$B399+$D$4,AX$9&gt;=$D399),$E399*HLOOKUP(AX$7-$B399+1,INPUTS!$D$63:$X$64,2,FALSE)/IF(AX$7=$B399,(13-MONTH($D399)),12),0)</f>
        <v>59.319860778124941</v>
      </c>
      <c r="AY399" s="229">
        <f>IF(AND(AY$7&lt;=$B399+$D$4,AY$9&gt;=$D399),$E399*HLOOKUP(AY$7-$B399+1,INPUTS!$D$63:$X$64,2,FALSE)/IF(AY$7=$B399,(13-MONTH($D399)),12),0)</f>
        <v>59.319860778124941</v>
      </c>
      <c r="AZ399" s="229">
        <f>IF(AND(AZ$7&lt;=$B399+$D$4,AZ$9&gt;=$D399),$E399*HLOOKUP(AZ$7-$B399+1,INPUTS!$D$63:$X$64,2,FALSE)/IF(AZ$7=$B399,(13-MONTH($D399)),12),0)</f>
        <v>59.319860778124941</v>
      </c>
      <c r="BA399" s="229">
        <f>IF(AND(BA$7&lt;=$B399+$D$4,BA$9&gt;=$D399),$E399*HLOOKUP(BA$7-$B399+1,INPUTS!$D$63:$X$64,2,FALSE)/IF(BA$7=$B399,(13-MONTH($D399)),12),0)</f>
        <v>59.319860778124941</v>
      </c>
      <c r="BB399" s="229">
        <f>IF(AND(BB$7&lt;=$B399+$D$4,BB$9&gt;=$D399),$E399*HLOOKUP(BB$7-$B399+1,INPUTS!$D$63:$X$64,2,FALSE)/IF(BB$7=$B399,(13-MONTH($D399)),12),0)</f>
        <v>59.319860778124941</v>
      </c>
      <c r="BC399" s="229">
        <f>IF(AND(BC$7&lt;=$B399+$D$4,BC$9&gt;=$D399),$E399*HLOOKUP(BC$7-$B399+1,INPUTS!$D$63:$X$64,2,FALSE)/IF(BC$7=$B399,(13-MONTH($D399)),12),0)</f>
        <v>54.86390879479162</v>
      </c>
      <c r="BD399" s="229">
        <f>IF(AND(BD$7&lt;=$B399+$D$4,BD$9&gt;=$D399),$E399*HLOOKUP(BD$7-$B399+1,INPUTS!$D$63:$X$64,2,FALSE)/IF(BD$7=$B399,(13-MONTH($D399)),12),0)</f>
        <v>54.86390879479162</v>
      </c>
      <c r="BE399" s="229">
        <f>IF(AND(BE$7&lt;=$B399+$D$4,BE$9&gt;=$D399),$E399*HLOOKUP(BE$7-$B399+1,INPUTS!$D$63:$X$64,2,FALSE)/IF(BE$7=$B399,(13-MONTH($D399)),12),0)</f>
        <v>54.86390879479162</v>
      </c>
      <c r="BF399" s="229">
        <f>IF(AND(BF$7&lt;=$B399+$D$4,BF$9&gt;=$D399),$E399*HLOOKUP(BF$7-$B399+1,INPUTS!$D$63:$X$64,2,FALSE)/IF(BF$7=$B399,(13-MONTH($D399)),12),0)</f>
        <v>54.86390879479162</v>
      </c>
      <c r="BG399" s="229">
        <f>IF(AND(BG$7&lt;=$B399+$D$4,BG$9&gt;=$D399),$E399*HLOOKUP(BG$7-$B399+1,INPUTS!$D$63:$X$64,2,FALSE)/IF(BG$7=$B399,(13-MONTH($D399)),12),0)</f>
        <v>54.86390879479162</v>
      </c>
      <c r="BH399" s="229">
        <f>IF(AND(BH$7&lt;=$B399+$D$4,BH$9&gt;=$D399),$E399*HLOOKUP(BH$7-$B399+1,INPUTS!$D$63:$X$64,2,FALSE)/IF(BH$7=$B399,(13-MONTH($D399)),12),0)</f>
        <v>54.86390879479162</v>
      </c>
      <c r="BI399" s="229">
        <f>IF(AND(BI$7&lt;=$B399+$D$4,BI$9&gt;=$D399),$E399*HLOOKUP(BI$7-$B399+1,INPUTS!$D$63:$X$64,2,FALSE)/IF(BI$7=$B399,(13-MONTH($D399)),12),0)</f>
        <v>54.86390879479162</v>
      </c>
      <c r="BJ399" s="229">
        <f>IF(AND(BJ$7&lt;=$B399+$D$4,BJ$9&gt;=$D399),$E399*HLOOKUP(BJ$7-$B399+1,INPUTS!$D$63:$X$64,2,FALSE)/IF(BJ$7=$B399,(13-MONTH($D399)),12),0)</f>
        <v>54.86390879479162</v>
      </c>
      <c r="BK399" s="229">
        <f>IF(AND(BK$7&lt;=$B399+$D$4,BK$9&gt;=$D399),$E399*HLOOKUP(BK$7-$B399+1,INPUTS!$D$63:$X$64,2,FALSE)/IF(BK$7=$B399,(13-MONTH($D399)),12),0)</f>
        <v>54.86390879479162</v>
      </c>
      <c r="BL399" s="229">
        <f>IF(AND(BL$7&lt;=$B399+$D$4,BL$9&gt;=$D399),$E399*HLOOKUP(BL$7-$B399+1,INPUTS!$D$63:$X$64,2,FALSE)/IF(BL$7=$B399,(13-MONTH($D399)),12),0)</f>
        <v>54.86390879479162</v>
      </c>
      <c r="BM399" s="229">
        <f>IF(AND(BM$7&lt;=$B399+$D$4,BM$9&gt;=$D399),$E399*HLOOKUP(BM$7-$B399+1,INPUTS!$D$63:$X$64,2,FALSE)/IF(BM$7=$B399,(13-MONTH($D399)),12),0)</f>
        <v>54.86390879479162</v>
      </c>
      <c r="BN399" s="229">
        <f>IF(AND(BN$7&lt;=$B399+$D$4,BN$9&gt;=$D399),$E399*HLOOKUP(BN$7-$B399+1,INPUTS!$D$63:$X$64,2,FALSE)/IF(BN$7=$B399,(13-MONTH($D399)),12),0)</f>
        <v>54.86390879479162</v>
      </c>
      <c r="BO399" s="229">
        <f>IF(AND(BO$7&lt;=$B399+$D$4,BO$9&gt;=$D399),$E399*HLOOKUP(BO$7-$B399+1,INPUTS!$D$63:$X$64,2,FALSE)/IF(BO$7=$B399,(13-MONTH($D399)),12),0)</f>
        <v>50.753677223958285</v>
      </c>
      <c r="BP399" s="229">
        <f>IF(AND(BP$7&lt;=$B399+$D$4,BP$9&gt;=$D399),$E399*HLOOKUP(BP$7-$B399+1,INPUTS!$D$63:$X$64,2,FALSE)/IF(BP$7=$B399,(13-MONTH($D399)),12),0)</f>
        <v>50.753677223958285</v>
      </c>
      <c r="BQ399" s="229">
        <f>IF(AND(BQ$7&lt;=$B399+$D$4,BQ$9&gt;=$D399),$E399*HLOOKUP(BQ$7-$B399+1,INPUTS!$D$63:$X$64,2,FALSE)/IF(BQ$7=$B399,(13-MONTH($D399)),12),0)</f>
        <v>50.753677223958285</v>
      </c>
      <c r="BR399" s="229">
        <f>IF(AND(BR$7&lt;=$B399+$D$4,BR$9&gt;=$D399),$E399*HLOOKUP(BR$7-$B399+1,INPUTS!$D$63:$X$64,2,FALSE)/IF(BR$7=$B399,(13-MONTH($D399)),12),0)</f>
        <v>50.753677223958285</v>
      </c>
      <c r="BS399" s="229">
        <f>IF(AND(BS$7&lt;=$B399+$D$4,BS$9&gt;=$D399),$E399*HLOOKUP(BS$7-$B399+1,INPUTS!$D$63:$X$64,2,FALSE)/IF(BS$7=$B399,(13-MONTH($D399)),12),0)</f>
        <v>50.753677223958285</v>
      </c>
      <c r="BT399" s="229">
        <f>IF(AND(BT$7&lt;=$B399+$D$4,BT$9&gt;=$D399),$E399*HLOOKUP(BT$7-$B399+1,INPUTS!$D$63:$X$64,2,FALSE)/IF(BT$7=$B399,(13-MONTH($D399)),12),0)</f>
        <v>50.753677223958285</v>
      </c>
      <c r="BU399" s="229">
        <f>IF(AND(BU$7&lt;=$B399+$D$4,BU$9&gt;=$D399),$E399*HLOOKUP(BU$7-$B399+1,INPUTS!$D$63:$X$64,2,FALSE)/IF(BU$7=$B399,(13-MONTH($D399)),12),0)</f>
        <v>50.753677223958285</v>
      </c>
      <c r="BV399" s="229">
        <f>IF(AND(BV$7&lt;=$B399+$D$4,BV$9&gt;=$D399),$E399*HLOOKUP(BV$7-$B399+1,INPUTS!$D$63:$X$64,2,FALSE)/IF(BV$7=$B399,(13-MONTH($D399)),12),0)</f>
        <v>50.753677223958285</v>
      </c>
      <c r="BW399" s="229">
        <f>IF(AND(BW$7&lt;=$B399+$D$4,BW$9&gt;=$D399),$E399*HLOOKUP(BW$7-$B399+1,INPUTS!$D$63:$X$64,2,FALSE)/IF(BW$7=$B399,(13-MONTH($D399)),12),0)</f>
        <v>50.753677223958285</v>
      </c>
      <c r="BX399" s="229">
        <f>IF(AND(BX$7&lt;=$B399+$D$4,BX$9&gt;=$D399),$E399*HLOOKUP(BX$7-$B399+1,INPUTS!$D$63:$X$64,2,FALSE)/IF(BX$7=$B399,(13-MONTH($D399)),12),0)</f>
        <v>50.753677223958285</v>
      </c>
      <c r="BY399" s="229">
        <f>IF(AND(BY$7&lt;=$B399+$D$4,BY$9&gt;=$D399),$E399*HLOOKUP(BY$7-$B399+1,INPUTS!$D$63:$X$64,2,FALSE)/IF(BY$7=$B399,(13-MONTH($D399)),12),0)</f>
        <v>50.753677223958285</v>
      </c>
      <c r="BZ399" s="229">
        <f>IF(AND(BZ$7&lt;=$B399+$D$4,BZ$9&gt;=$D399),$E399*HLOOKUP(BZ$7-$B399+1,INPUTS!$D$63:$X$64,2,FALSE)/IF(BZ$7=$B399,(13-MONTH($D399)),12),0)</f>
        <v>50.753677223958285</v>
      </c>
    </row>
    <row r="400" spans="1:78" x14ac:dyDescent="0.2">
      <c r="A400" s="7" t="str">
        <f t="shared" si="372"/>
        <v>Roll-in 2</v>
      </c>
      <c r="B400" s="7">
        <f t="shared" si="373"/>
        <v>2019</v>
      </c>
      <c r="C400" s="7">
        <f t="shared" si="376"/>
        <v>9</v>
      </c>
      <c r="D400" s="165">
        <f t="shared" si="374"/>
        <v>43738</v>
      </c>
      <c r="E400" s="68">
        <f t="shared" si="375"/>
        <v>7518.8386200000123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70.489112062500112</v>
      </c>
      <c r="P400" s="229">
        <f>IF(AND(P$7&lt;=$B400+$D$4,P$9&gt;=$D400),$E400*HLOOKUP(P$7-$B400+1,INPUTS!$D$63:$X$64,2,FALSE)/IF(P$7=$B400,(13-MONTH($D400)),12),0)</f>
        <v>70.489112062500112</v>
      </c>
      <c r="Q400" s="229">
        <f>IF(AND(Q$7&lt;=$B400+$D$4,Q$9&gt;=$D400),$E400*HLOOKUP(Q$7-$B400+1,INPUTS!$D$63:$X$64,2,FALSE)/IF(Q$7=$B400,(13-MONTH($D400)),12),0)</f>
        <v>70.489112062500112</v>
      </c>
      <c r="R400" s="229">
        <f>IF(AND(R$7&lt;=$B400+$D$4,R$9&gt;=$D400),$E400*HLOOKUP(R$7-$B400+1,INPUTS!$D$63:$X$64,2,FALSE)/IF(R$7=$B400,(13-MONTH($D400)),12),0)</f>
        <v>70.489112062500112</v>
      </c>
      <c r="S400" s="229">
        <f>IF(AND(S$7&lt;=$B400+$D$4,S$9&gt;=$D400),$E400*HLOOKUP(S$7-$B400+1,INPUTS!$D$63:$X$64,2,FALSE)/IF(S$7=$B400,(13-MONTH($D400)),12),0)</f>
        <v>45.232079998150077</v>
      </c>
      <c r="T400" s="229">
        <f>IF(AND(T$7&lt;=$B400+$D$4,T$9&gt;=$D400),$E400*HLOOKUP(T$7-$B400+1,INPUTS!$D$63:$X$64,2,FALSE)/IF(T$7=$B400,(13-MONTH($D400)),12),0)</f>
        <v>45.232079998150077</v>
      </c>
      <c r="U400" s="229">
        <f>IF(AND(U$7&lt;=$B400+$D$4,U$9&gt;=$D400),$E400*HLOOKUP(U$7-$B400+1,INPUTS!$D$63:$X$64,2,FALSE)/IF(U$7=$B400,(13-MONTH($D400)),12),0)</f>
        <v>45.232079998150077</v>
      </c>
      <c r="V400" s="229">
        <f>IF(AND(V$7&lt;=$B400+$D$4,V$9&gt;=$D400),$E400*HLOOKUP(V$7-$B400+1,INPUTS!$D$63:$X$64,2,FALSE)/IF(V$7=$B400,(13-MONTH($D400)),12),0)</f>
        <v>45.232079998150077</v>
      </c>
      <c r="W400" s="229">
        <f>IF(AND(W$7&lt;=$B400+$D$4,W$9&gt;=$D400),$E400*HLOOKUP(W$7-$B400+1,INPUTS!$D$63:$X$64,2,FALSE)/IF(W$7=$B400,(13-MONTH($D400)),12),0)</f>
        <v>45.232079998150077</v>
      </c>
      <c r="X400" s="229">
        <f>IF(AND(X$7&lt;=$B400+$D$4,X$9&gt;=$D400),$E400*HLOOKUP(X$7-$B400+1,INPUTS!$D$63:$X$64,2,FALSE)/IF(X$7=$B400,(13-MONTH($D400)),12),0)</f>
        <v>45.232079998150077</v>
      </c>
      <c r="Y400" s="229">
        <f>IF(AND(Y$7&lt;=$B400+$D$4,Y$9&gt;=$D400),$E400*HLOOKUP(Y$7-$B400+1,INPUTS!$D$63:$X$64,2,FALSE)/IF(Y$7=$B400,(13-MONTH($D400)),12),0)</f>
        <v>45.232079998150077</v>
      </c>
      <c r="Z400" s="229">
        <f>IF(AND(Z$7&lt;=$B400+$D$4,Z$9&gt;=$D400),$E400*HLOOKUP(Z$7-$B400+1,INPUTS!$D$63:$X$64,2,FALSE)/IF(Z$7=$B400,(13-MONTH($D400)),12),0)</f>
        <v>45.232079998150077</v>
      </c>
      <c r="AA400" s="229">
        <f>IF(AND(AA$7&lt;=$B400+$D$4,AA$9&gt;=$D400),$E400*HLOOKUP(AA$7-$B400+1,INPUTS!$D$63:$X$64,2,FALSE)/IF(AA$7=$B400,(13-MONTH($D400)),12),0)</f>
        <v>45.232079998150077</v>
      </c>
      <c r="AB400" s="229">
        <f>IF(AND(AB$7&lt;=$B400+$D$4,AB$9&gt;=$D400),$E400*HLOOKUP(AB$7-$B400+1,INPUTS!$D$63:$X$64,2,FALSE)/IF(AB$7=$B400,(13-MONTH($D400)),12),0)</f>
        <v>45.232079998150077</v>
      </c>
      <c r="AC400" s="229">
        <f>IF(AND(AC$7&lt;=$B400+$D$4,AC$9&gt;=$D400),$E400*HLOOKUP(AC$7-$B400+1,INPUTS!$D$63:$X$64,2,FALSE)/IF(AC$7=$B400,(13-MONTH($D400)),12),0)</f>
        <v>45.232079998150077</v>
      </c>
      <c r="AD400" s="229">
        <f>IF(AND(AD$7&lt;=$B400+$D$4,AD$9&gt;=$D400),$E400*HLOOKUP(AD$7-$B400+1,INPUTS!$D$63:$X$64,2,FALSE)/IF(AD$7=$B400,(13-MONTH($D400)),12),0)</f>
        <v>45.232079998150077</v>
      </c>
      <c r="AE400" s="229">
        <f>IF(AND(AE$7&lt;=$B400+$D$4,AE$9&gt;=$D400),$E400*HLOOKUP(AE$7-$B400+1,INPUTS!$D$63:$X$64,2,FALSE)/IF(AE$7=$B400,(13-MONTH($D400)),12),0)</f>
        <v>41.836071221450062</v>
      </c>
      <c r="AF400" s="229">
        <f>IF(AND(AF$7&lt;=$B400+$D$4,AF$9&gt;=$D400),$E400*HLOOKUP(AF$7-$B400+1,INPUTS!$D$63:$X$64,2,FALSE)/IF(AF$7=$B400,(13-MONTH($D400)),12),0)</f>
        <v>41.836071221450062</v>
      </c>
      <c r="AG400" s="229">
        <f>IF(AND(AG$7&lt;=$B400+$D$4,AG$9&gt;=$D400),$E400*HLOOKUP(AG$7-$B400+1,INPUTS!$D$63:$X$64,2,FALSE)/IF(AG$7=$B400,(13-MONTH($D400)),12),0)</f>
        <v>41.836071221450062</v>
      </c>
      <c r="AH400" s="229">
        <f>IF(AND(AH$7&lt;=$B400+$D$4,AH$9&gt;=$D400),$E400*HLOOKUP(AH$7-$B400+1,INPUTS!$D$63:$X$64,2,FALSE)/IF(AH$7=$B400,(13-MONTH($D400)),12),0)</f>
        <v>41.836071221450062</v>
      </c>
      <c r="AI400" s="229">
        <f>IF(AND(AI$7&lt;=$B400+$D$4,AI$9&gt;=$D400),$E400*HLOOKUP(AI$7-$B400+1,INPUTS!$D$63:$X$64,2,FALSE)/IF(AI$7=$B400,(13-MONTH($D400)),12),0)</f>
        <v>41.836071221450062</v>
      </c>
      <c r="AJ400" s="229">
        <f>IF(AND(AJ$7&lt;=$B400+$D$4,AJ$9&gt;=$D400),$E400*HLOOKUP(AJ$7-$B400+1,INPUTS!$D$63:$X$64,2,FALSE)/IF(AJ$7=$B400,(13-MONTH($D400)),12),0)</f>
        <v>41.836071221450062</v>
      </c>
      <c r="AK400" s="229">
        <f>IF(AND(AK$7&lt;=$B400+$D$4,AK$9&gt;=$D400),$E400*HLOOKUP(AK$7-$B400+1,INPUTS!$D$63:$X$64,2,FALSE)/IF(AK$7=$B400,(13-MONTH($D400)),12),0)</f>
        <v>41.836071221450062</v>
      </c>
      <c r="AL400" s="229">
        <f>IF(AND(AL$7&lt;=$B400+$D$4,AL$9&gt;=$D400),$E400*HLOOKUP(AL$7-$B400+1,INPUTS!$D$63:$X$64,2,FALSE)/IF(AL$7=$B400,(13-MONTH($D400)),12),0)</f>
        <v>41.836071221450062</v>
      </c>
      <c r="AM400" s="229">
        <f>IF(AND(AM$7&lt;=$B400+$D$4,AM$9&gt;=$D400),$E400*HLOOKUP(AM$7-$B400+1,INPUTS!$D$63:$X$64,2,FALSE)/IF(AM$7=$B400,(13-MONTH($D400)),12),0)</f>
        <v>41.836071221450062</v>
      </c>
      <c r="AN400" s="229">
        <f>IF(AND(AN$7&lt;=$B400+$D$4,AN$9&gt;=$D400),$E400*HLOOKUP(AN$7-$B400+1,INPUTS!$D$63:$X$64,2,FALSE)/IF(AN$7=$B400,(13-MONTH($D400)),12),0)</f>
        <v>41.836071221450062</v>
      </c>
      <c r="AO400" s="229">
        <f>IF(AND(AO$7&lt;=$B400+$D$4,AO$9&gt;=$D400),$E400*HLOOKUP(AO$7-$B400+1,INPUTS!$D$63:$X$64,2,FALSE)/IF(AO$7=$B400,(13-MONTH($D400)),12),0)</f>
        <v>41.836071221450062</v>
      </c>
      <c r="AP400" s="229">
        <f>IF(AND(AP$7&lt;=$B400+$D$4,AP$9&gt;=$D400),$E400*HLOOKUP(AP$7-$B400+1,INPUTS!$D$63:$X$64,2,FALSE)/IF(AP$7=$B400,(13-MONTH($D400)),12),0)</f>
        <v>41.836071221450062</v>
      </c>
      <c r="AQ400" s="229">
        <f>IF(AND(AQ$7&lt;=$B400+$D$4,AQ$9&gt;=$D400),$E400*HLOOKUP(AQ$7-$B400+1,INPUTS!$D$63:$X$64,2,FALSE)/IF(AQ$7=$B400,(13-MONTH($D400)),12),0)</f>
        <v>38.703221796450059</v>
      </c>
      <c r="AR400" s="229">
        <f>IF(AND(AR$7&lt;=$B400+$D$4,AR$9&gt;=$D400),$E400*HLOOKUP(AR$7-$B400+1,INPUTS!$D$63:$X$64,2,FALSE)/IF(AR$7=$B400,(13-MONTH($D400)),12),0)</f>
        <v>38.703221796450059</v>
      </c>
      <c r="AS400" s="229">
        <f>IF(AND(AS$7&lt;=$B400+$D$4,AS$9&gt;=$D400),$E400*HLOOKUP(AS$7-$B400+1,INPUTS!$D$63:$X$64,2,FALSE)/IF(AS$7=$B400,(13-MONTH($D400)),12),0)</f>
        <v>38.703221796450059</v>
      </c>
      <c r="AT400" s="229">
        <f>IF(AND(AT$7&lt;=$B400+$D$4,AT$9&gt;=$D400),$E400*HLOOKUP(AT$7-$B400+1,INPUTS!$D$63:$X$64,2,FALSE)/IF(AT$7=$B400,(13-MONTH($D400)),12),0)</f>
        <v>38.703221796450059</v>
      </c>
      <c r="AU400" s="229">
        <f>IF(AND(AU$7&lt;=$B400+$D$4,AU$9&gt;=$D400),$E400*HLOOKUP(AU$7-$B400+1,INPUTS!$D$63:$X$64,2,FALSE)/IF(AU$7=$B400,(13-MONTH($D400)),12),0)</f>
        <v>38.703221796450059</v>
      </c>
      <c r="AV400" s="229">
        <f>IF(AND(AV$7&lt;=$B400+$D$4,AV$9&gt;=$D400),$E400*HLOOKUP(AV$7-$B400+1,INPUTS!$D$63:$X$64,2,FALSE)/IF(AV$7=$B400,(13-MONTH($D400)),12),0)</f>
        <v>38.703221796450059</v>
      </c>
      <c r="AW400" s="229">
        <f>IF(AND(AW$7&lt;=$B400+$D$4,AW$9&gt;=$D400),$E400*HLOOKUP(AW$7-$B400+1,INPUTS!$D$63:$X$64,2,FALSE)/IF(AW$7=$B400,(13-MONTH($D400)),12),0)</f>
        <v>38.703221796450059</v>
      </c>
      <c r="AX400" s="229">
        <f>IF(AND(AX$7&lt;=$B400+$D$4,AX$9&gt;=$D400),$E400*HLOOKUP(AX$7-$B400+1,INPUTS!$D$63:$X$64,2,FALSE)/IF(AX$7=$B400,(13-MONTH($D400)),12),0)</f>
        <v>38.703221796450059</v>
      </c>
      <c r="AY400" s="229">
        <f>IF(AND(AY$7&lt;=$B400+$D$4,AY$9&gt;=$D400),$E400*HLOOKUP(AY$7-$B400+1,INPUTS!$D$63:$X$64,2,FALSE)/IF(AY$7=$B400,(13-MONTH($D400)),12),0)</f>
        <v>38.703221796450059</v>
      </c>
      <c r="AZ400" s="229">
        <f>IF(AND(AZ$7&lt;=$B400+$D$4,AZ$9&gt;=$D400),$E400*HLOOKUP(AZ$7-$B400+1,INPUTS!$D$63:$X$64,2,FALSE)/IF(AZ$7=$B400,(13-MONTH($D400)),12),0)</f>
        <v>38.703221796450059</v>
      </c>
      <c r="BA400" s="229">
        <f>IF(AND(BA$7&lt;=$B400+$D$4,BA$9&gt;=$D400),$E400*HLOOKUP(BA$7-$B400+1,INPUTS!$D$63:$X$64,2,FALSE)/IF(BA$7=$B400,(13-MONTH($D400)),12),0)</f>
        <v>38.703221796450059</v>
      </c>
      <c r="BB400" s="229">
        <f>IF(AND(BB$7&lt;=$B400+$D$4,BB$9&gt;=$D400),$E400*HLOOKUP(BB$7-$B400+1,INPUTS!$D$63:$X$64,2,FALSE)/IF(BB$7=$B400,(13-MONTH($D400)),12),0)</f>
        <v>38.703221796450059</v>
      </c>
      <c r="BC400" s="229">
        <f>IF(AND(BC$7&lt;=$B400+$D$4,BC$9&gt;=$D400),$E400*HLOOKUP(BC$7-$B400+1,INPUTS!$D$63:$X$64,2,FALSE)/IF(BC$7=$B400,(13-MONTH($D400)),12),0)</f>
        <v>35.795937530050061</v>
      </c>
      <c r="BD400" s="229">
        <f>IF(AND(BD$7&lt;=$B400+$D$4,BD$9&gt;=$D400),$E400*HLOOKUP(BD$7-$B400+1,INPUTS!$D$63:$X$64,2,FALSE)/IF(BD$7=$B400,(13-MONTH($D400)),12),0)</f>
        <v>35.795937530050061</v>
      </c>
      <c r="BE400" s="229">
        <f>IF(AND(BE$7&lt;=$B400+$D$4,BE$9&gt;=$D400),$E400*HLOOKUP(BE$7-$B400+1,INPUTS!$D$63:$X$64,2,FALSE)/IF(BE$7=$B400,(13-MONTH($D400)),12),0)</f>
        <v>35.795937530050061</v>
      </c>
      <c r="BF400" s="229">
        <f>IF(AND(BF$7&lt;=$B400+$D$4,BF$9&gt;=$D400),$E400*HLOOKUP(BF$7-$B400+1,INPUTS!$D$63:$X$64,2,FALSE)/IF(BF$7=$B400,(13-MONTH($D400)),12),0)</f>
        <v>35.795937530050061</v>
      </c>
      <c r="BG400" s="229">
        <f>IF(AND(BG$7&lt;=$B400+$D$4,BG$9&gt;=$D400),$E400*HLOOKUP(BG$7-$B400+1,INPUTS!$D$63:$X$64,2,FALSE)/IF(BG$7=$B400,(13-MONTH($D400)),12),0)</f>
        <v>35.795937530050061</v>
      </c>
      <c r="BH400" s="229">
        <f>IF(AND(BH$7&lt;=$B400+$D$4,BH$9&gt;=$D400),$E400*HLOOKUP(BH$7-$B400+1,INPUTS!$D$63:$X$64,2,FALSE)/IF(BH$7=$B400,(13-MONTH($D400)),12),0)</f>
        <v>35.795937530050061</v>
      </c>
      <c r="BI400" s="229">
        <f>IF(AND(BI$7&lt;=$B400+$D$4,BI$9&gt;=$D400),$E400*HLOOKUP(BI$7-$B400+1,INPUTS!$D$63:$X$64,2,FALSE)/IF(BI$7=$B400,(13-MONTH($D400)),12),0)</f>
        <v>35.795937530050061</v>
      </c>
      <c r="BJ400" s="229">
        <f>IF(AND(BJ$7&lt;=$B400+$D$4,BJ$9&gt;=$D400),$E400*HLOOKUP(BJ$7-$B400+1,INPUTS!$D$63:$X$64,2,FALSE)/IF(BJ$7=$B400,(13-MONTH($D400)),12),0)</f>
        <v>35.795937530050061</v>
      </c>
      <c r="BK400" s="229">
        <f>IF(AND(BK$7&lt;=$B400+$D$4,BK$9&gt;=$D400),$E400*HLOOKUP(BK$7-$B400+1,INPUTS!$D$63:$X$64,2,FALSE)/IF(BK$7=$B400,(13-MONTH($D400)),12),0)</f>
        <v>35.795937530050061</v>
      </c>
      <c r="BL400" s="229">
        <f>IF(AND(BL$7&lt;=$B400+$D$4,BL$9&gt;=$D400),$E400*HLOOKUP(BL$7-$B400+1,INPUTS!$D$63:$X$64,2,FALSE)/IF(BL$7=$B400,(13-MONTH($D400)),12),0)</f>
        <v>35.795937530050061</v>
      </c>
      <c r="BM400" s="229">
        <f>IF(AND(BM$7&lt;=$B400+$D$4,BM$9&gt;=$D400),$E400*HLOOKUP(BM$7-$B400+1,INPUTS!$D$63:$X$64,2,FALSE)/IF(BM$7=$B400,(13-MONTH($D400)),12),0)</f>
        <v>35.795937530050061</v>
      </c>
      <c r="BN400" s="229">
        <f>IF(AND(BN$7&lt;=$B400+$D$4,BN$9&gt;=$D400),$E400*HLOOKUP(BN$7-$B400+1,INPUTS!$D$63:$X$64,2,FALSE)/IF(BN$7=$B400,(13-MONTH($D400)),12),0)</f>
        <v>35.795937530050061</v>
      </c>
      <c r="BO400" s="229">
        <f>IF(AND(BO$7&lt;=$B400+$D$4,BO$9&gt;=$D400),$E400*HLOOKUP(BO$7-$B400+1,INPUTS!$D$63:$X$64,2,FALSE)/IF(BO$7=$B400,(13-MONTH($D400)),12),0)</f>
        <v>33.114218422250055</v>
      </c>
      <c r="BP400" s="229">
        <f>IF(AND(BP$7&lt;=$B400+$D$4,BP$9&gt;=$D400),$E400*HLOOKUP(BP$7-$B400+1,INPUTS!$D$63:$X$64,2,FALSE)/IF(BP$7=$B400,(13-MONTH($D400)),12),0)</f>
        <v>33.114218422250055</v>
      </c>
      <c r="BQ400" s="229">
        <f>IF(AND(BQ$7&lt;=$B400+$D$4,BQ$9&gt;=$D400),$E400*HLOOKUP(BQ$7-$B400+1,INPUTS!$D$63:$X$64,2,FALSE)/IF(BQ$7=$B400,(13-MONTH($D400)),12),0)</f>
        <v>33.114218422250055</v>
      </c>
      <c r="BR400" s="229">
        <f>IF(AND(BR$7&lt;=$B400+$D$4,BR$9&gt;=$D400),$E400*HLOOKUP(BR$7-$B400+1,INPUTS!$D$63:$X$64,2,FALSE)/IF(BR$7=$B400,(13-MONTH($D400)),12),0)</f>
        <v>33.114218422250055</v>
      </c>
      <c r="BS400" s="229">
        <f>IF(AND(BS$7&lt;=$B400+$D$4,BS$9&gt;=$D400),$E400*HLOOKUP(BS$7-$B400+1,INPUTS!$D$63:$X$64,2,FALSE)/IF(BS$7=$B400,(13-MONTH($D400)),12),0)</f>
        <v>33.114218422250055</v>
      </c>
      <c r="BT400" s="229">
        <f>IF(AND(BT$7&lt;=$B400+$D$4,BT$9&gt;=$D400),$E400*HLOOKUP(BT$7-$B400+1,INPUTS!$D$63:$X$64,2,FALSE)/IF(BT$7=$B400,(13-MONTH($D400)),12),0)</f>
        <v>33.114218422250055</v>
      </c>
      <c r="BU400" s="229">
        <f>IF(AND(BU$7&lt;=$B400+$D$4,BU$9&gt;=$D400),$E400*HLOOKUP(BU$7-$B400+1,INPUTS!$D$63:$X$64,2,FALSE)/IF(BU$7=$B400,(13-MONTH($D400)),12),0)</f>
        <v>33.114218422250055</v>
      </c>
      <c r="BV400" s="229">
        <f>IF(AND(BV$7&lt;=$B400+$D$4,BV$9&gt;=$D400),$E400*HLOOKUP(BV$7-$B400+1,INPUTS!$D$63:$X$64,2,FALSE)/IF(BV$7=$B400,(13-MONTH($D400)),12),0)</f>
        <v>33.114218422250055</v>
      </c>
      <c r="BW400" s="229">
        <f>IF(AND(BW$7&lt;=$B400+$D$4,BW$9&gt;=$D400),$E400*HLOOKUP(BW$7-$B400+1,INPUTS!$D$63:$X$64,2,FALSE)/IF(BW$7=$B400,(13-MONTH($D400)),12),0)</f>
        <v>33.114218422250055</v>
      </c>
      <c r="BX400" s="229">
        <f>IF(AND(BX$7&lt;=$B400+$D$4,BX$9&gt;=$D400),$E400*HLOOKUP(BX$7-$B400+1,INPUTS!$D$63:$X$64,2,FALSE)/IF(BX$7=$B400,(13-MONTH($D400)),12),0)</f>
        <v>33.114218422250055</v>
      </c>
      <c r="BY400" s="229">
        <f>IF(AND(BY$7&lt;=$B400+$D$4,BY$9&gt;=$D400),$E400*HLOOKUP(BY$7-$B400+1,INPUTS!$D$63:$X$64,2,FALSE)/IF(BY$7=$B400,(13-MONTH($D400)),12),0)</f>
        <v>33.114218422250055</v>
      </c>
      <c r="BZ400" s="229">
        <f>IF(AND(BZ$7&lt;=$B400+$D$4,BZ$9&gt;=$D400),$E400*HLOOKUP(BZ$7-$B400+1,INPUTS!$D$63:$X$64,2,FALSE)/IF(BZ$7=$B400,(13-MONTH($D400)),12),0)</f>
        <v>33.114218422250055</v>
      </c>
    </row>
    <row r="401" spans="1:78" x14ac:dyDescent="0.2">
      <c r="A401" s="7" t="str">
        <f t="shared" si="372"/>
        <v>Roll-in 2</v>
      </c>
      <c r="B401" s="7">
        <f t="shared" si="373"/>
        <v>2019</v>
      </c>
      <c r="C401" s="7">
        <f t="shared" si="376"/>
        <v>10</v>
      </c>
      <c r="D401" s="165">
        <f t="shared" si="374"/>
        <v>43769</v>
      </c>
      <c r="E401" s="68">
        <f t="shared" si="375"/>
        <v>7152.9796299999934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89.412245374999927</v>
      </c>
      <c r="Q401" s="229">
        <f>IF(AND(Q$7&lt;=$B401+$D$4,Q$9&gt;=$D401),$E401*HLOOKUP(Q$7-$B401+1,INPUTS!$D$63:$X$64,2,FALSE)/IF(Q$7=$B401,(13-MONTH($D401)),12),0)</f>
        <v>89.412245374999927</v>
      </c>
      <c r="R401" s="229">
        <f>IF(AND(R$7&lt;=$B401+$D$4,R$9&gt;=$D401),$E401*HLOOKUP(R$7-$B401+1,INPUTS!$D$63:$X$64,2,FALSE)/IF(R$7=$B401,(13-MONTH($D401)),12),0)</f>
        <v>89.412245374999927</v>
      </c>
      <c r="S401" s="229">
        <f>IF(AND(S$7&lt;=$B401+$D$4,S$9&gt;=$D401),$E401*HLOOKUP(S$7-$B401+1,INPUTS!$D$63:$X$64,2,FALSE)/IF(S$7=$B401,(13-MONTH($D401)),12),0)</f>
        <v>43.031133290808299</v>
      </c>
      <c r="T401" s="229">
        <f>IF(AND(T$7&lt;=$B401+$D$4,T$9&gt;=$D401),$E401*HLOOKUP(T$7-$B401+1,INPUTS!$D$63:$X$64,2,FALSE)/IF(T$7=$B401,(13-MONTH($D401)),12),0)</f>
        <v>43.031133290808299</v>
      </c>
      <c r="U401" s="229">
        <f>IF(AND(U$7&lt;=$B401+$D$4,U$9&gt;=$D401),$E401*HLOOKUP(U$7-$B401+1,INPUTS!$D$63:$X$64,2,FALSE)/IF(U$7=$B401,(13-MONTH($D401)),12),0)</f>
        <v>43.031133290808299</v>
      </c>
      <c r="V401" s="229">
        <f>IF(AND(V$7&lt;=$B401+$D$4,V$9&gt;=$D401),$E401*HLOOKUP(V$7-$B401+1,INPUTS!$D$63:$X$64,2,FALSE)/IF(V$7=$B401,(13-MONTH($D401)),12),0)</f>
        <v>43.031133290808299</v>
      </c>
      <c r="W401" s="229">
        <f>IF(AND(W$7&lt;=$B401+$D$4,W$9&gt;=$D401),$E401*HLOOKUP(W$7-$B401+1,INPUTS!$D$63:$X$64,2,FALSE)/IF(W$7=$B401,(13-MONTH($D401)),12),0)</f>
        <v>43.031133290808299</v>
      </c>
      <c r="X401" s="229">
        <f>IF(AND(X$7&lt;=$B401+$D$4,X$9&gt;=$D401),$E401*HLOOKUP(X$7-$B401+1,INPUTS!$D$63:$X$64,2,FALSE)/IF(X$7=$B401,(13-MONTH($D401)),12),0)</f>
        <v>43.031133290808299</v>
      </c>
      <c r="Y401" s="229">
        <f>IF(AND(Y$7&lt;=$B401+$D$4,Y$9&gt;=$D401),$E401*HLOOKUP(Y$7-$B401+1,INPUTS!$D$63:$X$64,2,FALSE)/IF(Y$7=$B401,(13-MONTH($D401)),12),0)</f>
        <v>43.031133290808299</v>
      </c>
      <c r="Z401" s="229">
        <f>IF(AND(Z$7&lt;=$B401+$D$4,Z$9&gt;=$D401),$E401*HLOOKUP(Z$7-$B401+1,INPUTS!$D$63:$X$64,2,FALSE)/IF(Z$7=$B401,(13-MONTH($D401)),12),0)</f>
        <v>43.031133290808299</v>
      </c>
      <c r="AA401" s="229">
        <f>IF(AND(AA$7&lt;=$B401+$D$4,AA$9&gt;=$D401),$E401*HLOOKUP(AA$7-$B401+1,INPUTS!$D$63:$X$64,2,FALSE)/IF(AA$7=$B401,(13-MONTH($D401)),12),0)</f>
        <v>43.031133290808299</v>
      </c>
      <c r="AB401" s="229">
        <f>IF(AND(AB$7&lt;=$B401+$D$4,AB$9&gt;=$D401),$E401*HLOOKUP(AB$7-$B401+1,INPUTS!$D$63:$X$64,2,FALSE)/IF(AB$7=$B401,(13-MONTH($D401)),12),0)</f>
        <v>43.031133290808299</v>
      </c>
      <c r="AC401" s="229">
        <f>IF(AND(AC$7&lt;=$B401+$D$4,AC$9&gt;=$D401),$E401*HLOOKUP(AC$7-$B401+1,INPUTS!$D$63:$X$64,2,FALSE)/IF(AC$7=$B401,(13-MONTH($D401)),12),0)</f>
        <v>43.031133290808299</v>
      </c>
      <c r="AD401" s="229">
        <f>IF(AND(AD$7&lt;=$B401+$D$4,AD$9&gt;=$D401),$E401*HLOOKUP(AD$7-$B401+1,INPUTS!$D$63:$X$64,2,FALSE)/IF(AD$7=$B401,(13-MONTH($D401)),12),0)</f>
        <v>43.031133290808299</v>
      </c>
      <c r="AE401" s="229">
        <f>IF(AND(AE$7&lt;=$B401+$D$4,AE$9&gt;=$D401),$E401*HLOOKUP(AE$7-$B401+1,INPUTS!$D$63:$X$64,2,FALSE)/IF(AE$7=$B401,(13-MONTH($D401)),12),0)</f>
        <v>39.800370824591631</v>
      </c>
      <c r="AF401" s="229">
        <f>IF(AND(AF$7&lt;=$B401+$D$4,AF$9&gt;=$D401),$E401*HLOOKUP(AF$7-$B401+1,INPUTS!$D$63:$X$64,2,FALSE)/IF(AF$7=$B401,(13-MONTH($D401)),12),0)</f>
        <v>39.800370824591631</v>
      </c>
      <c r="AG401" s="229">
        <f>IF(AND(AG$7&lt;=$B401+$D$4,AG$9&gt;=$D401),$E401*HLOOKUP(AG$7-$B401+1,INPUTS!$D$63:$X$64,2,FALSE)/IF(AG$7=$B401,(13-MONTH($D401)),12),0)</f>
        <v>39.800370824591631</v>
      </c>
      <c r="AH401" s="229">
        <f>IF(AND(AH$7&lt;=$B401+$D$4,AH$9&gt;=$D401),$E401*HLOOKUP(AH$7-$B401+1,INPUTS!$D$63:$X$64,2,FALSE)/IF(AH$7=$B401,(13-MONTH($D401)),12),0)</f>
        <v>39.800370824591631</v>
      </c>
      <c r="AI401" s="229">
        <f>IF(AND(AI$7&lt;=$B401+$D$4,AI$9&gt;=$D401),$E401*HLOOKUP(AI$7-$B401+1,INPUTS!$D$63:$X$64,2,FALSE)/IF(AI$7=$B401,(13-MONTH($D401)),12),0)</f>
        <v>39.800370824591631</v>
      </c>
      <c r="AJ401" s="229">
        <f>IF(AND(AJ$7&lt;=$B401+$D$4,AJ$9&gt;=$D401),$E401*HLOOKUP(AJ$7-$B401+1,INPUTS!$D$63:$X$64,2,FALSE)/IF(AJ$7=$B401,(13-MONTH($D401)),12),0)</f>
        <v>39.800370824591631</v>
      </c>
      <c r="AK401" s="229">
        <f>IF(AND(AK$7&lt;=$B401+$D$4,AK$9&gt;=$D401),$E401*HLOOKUP(AK$7-$B401+1,INPUTS!$D$63:$X$64,2,FALSE)/IF(AK$7=$B401,(13-MONTH($D401)),12),0)</f>
        <v>39.800370824591631</v>
      </c>
      <c r="AL401" s="229">
        <f>IF(AND(AL$7&lt;=$B401+$D$4,AL$9&gt;=$D401),$E401*HLOOKUP(AL$7-$B401+1,INPUTS!$D$63:$X$64,2,FALSE)/IF(AL$7=$B401,(13-MONTH($D401)),12),0)</f>
        <v>39.800370824591631</v>
      </c>
      <c r="AM401" s="229">
        <f>IF(AND(AM$7&lt;=$B401+$D$4,AM$9&gt;=$D401),$E401*HLOOKUP(AM$7-$B401+1,INPUTS!$D$63:$X$64,2,FALSE)/IF(AM$7=$B401,(13-MONTH($D401)),12),0)</f>
        <v>39.800370824591631</v>
      </c>
      <c r="AN401" s="229">
        <f>IF(AND(AN$7&lt;=$B401+$D$4,AN$9&gt;=$D401),$E401*HLOOKUP(AN$7-$B401+1,INPUTS!$D$63:$X$64,2,FALSE)/IF(AN$7=$B401,(13-MONTH($D401)),12),0)</f>
        <v>39.800370824591631</v>
      </c>
      <c r="AO401" s="229">
        <f>IF(AND(AO$7&lt;=$B401+$D$4,AO$9&gt;=$D401),$E401*HLOOKUP(AO$7-$B401+1,INPUTS!$D$63:$X$64,2,FALSE)/IF(AO$7=$B401,(13-MONTH($D401)),12),0)</f>
        <v>39.800370824591631</v>
      </c>
      <c r="AP401" s="229">
        <f>IF(AND(AP$7&lt;=$B401+$D$4,AP$9&gt;=$D401),$E401*HLOOKUP(AP$7-$B401+1,INPUTS!$D$63:$X$64,2,FALSE)/IF(AP$7=$B401,(13-MONTH($D401)),12),0)</f>
        <v>39.800370824591631</v>
      </c>
      <c r="AQ401" s="229">
        <f>IF(AND(AQ$7&lt;=$B401+$D$4,AQ$9&gt;=$D401),$E401*HLOOKUP(AQ$7-$B401+1,INPUTS!$D$63:$X$64,2,FALSE)/IF(AQ$7=$B401,(13-MONTH($D401)),12),0)</f>
        <v>36.819962645424965</v>
      </c>
      <c r="AR401" s="229">
        <f>IF(AND(AR$7&lt;=$B401+$D$4,AR$9&gt;=$D401),$E401*HLOOKUP(AR$7-$B401+1,INPUTS!$D$63:$X$64,2,FALSE)/IF(AR$7=$B401,(13-MONTH($D401)),12),0)</f>
        <v>36.819962645424965</v>
      </c>
      <c r="AS401" s="229">
        <f>IF(AND(AS$7&lt;=$B401+$D$4,AS$9&gt;=$D401),$E401*HLOOKUP(AS$7-$B401+1,INPUTS!$D$63:$X$64,2,FALSE)/IF(AS$7=$B401,(13-MONTH($D401)),12),0)</f>
        <v>36.819962645424965</v>
      </c>
      <c r="AT401" s="229">
        <f>IF(AND(AT$7&lt;=$B401+$D$4,AT$9&gt;=$D401),$E401*HLOOKUP(AT$7-$B401+1,INPUTS!$D$63:$X$64,2,FALSE)/IF(AT$7=$B401,(13-MONTH($D401)),12),0)</f>
        <v>36.819962645424965</v>
      </c>
      <c r="AU401" s="229">
        <f>IF(AND(AU$7&lt;=$B401+$D$4,AU$9&gt;=$D401),$E401*HLOOKUP(AU$7-$B401+1,INPUTS!$D$63:$X$64,2,FALSE)/IF(AU$7=$B401,(13-MONTH($D401)),12),0)</f>
        <v>36.819962645424965</v>
      </c>
      <c r="AV401" s="229">
        <f>IF(AND(AV$7&lt;=$B401+$D$4,AV$9&gt;=$D401),$E401*HLOOKUP(AV$7-$B401+1,INPUTS!$D$63:$X$64,2,FALSE)/IF(AV$7=$B401,(13-MONTH($D401)),12),0)</f>
        <v>36.819962645424965</v>
      </c>
      <c r="AW401" s="229">
        <f>IF(AND(AW$7&lt;=$B401+$D$4,AW$9&gt;=$D401),$E401*HLOOKUP(AW$7-$B401+1,INPUTS!$D$63:$X$64,2,FALSE)/IF(AW$7=$B401,(13-MONTH($D401)),12),0)</f>
        <v>36.819962645424965</v>
      </c>
      <c r="AX401" s="229">
        <f>IF(AND(AX$7&lt;=$B401+$D$4,AX$9&gt;=$D401),$E401*HLOOKUP(AX$7-$B401+1,INPUTS!$D$63:$X$64,2,FALSE)/IF(AX$7=$B401,(13-MONTH($D401)),12),0)</f>
        <v>36.819962645424965</v>
      </c>
      <c r="AY401" s="229">
        <f>IF(AND(AY$7&lt;=$B401+$D$4,AY$9&gt;=$D401),$E401*HLOOKUP(AY$7-$B401+1,INPUTS!$D$63:$X$64,2,FALSE)/IF(AY$7=$B401,(13-MONTH($D401)),12),0)</f>
        <v>36.819962645424965</v>
      </c>
      <c r="AZ401" s="229">
        <f>IF(AND(AZ$7&lt;=$B401+$D$4,AZ$9&gt;=$D401),$E401*HLOOKUP(AZ$7-$B401+1,INPUTS!$D$63:$X$64,2,FALSE)/IF(AZ$7=$B401,(13-MONTH($D401)),12),0)</f>
        <v>36.819962645424965</v>
      </c>
      <c r="BA401" s="229">
        <f>IF(AND(BA$7&lt;=$B401+$D$4,BA$9&gt;=$D401),$E401*HLOOKUP(BA$7-$B401+1,INPUTS!$D$63:$X$64,2,FALSE)/IF(BA$7=$B401,(13-MONTH($D401)),12),0)</f>
        <v>36.819962645424965</v>
      </c>
      <c r="BB401" s="229">
        <f>IF(AND(BB$7&lt;=$B401+$D$4,BB$9&gt;=$D401),$E401*HLOOKUP(BB$7-$B401+1,INPUTS!$D$63:$X$64,2,FALSE)/IF(BB$7=$B401,(13-MONTH($D401)),12),0)</f>
        <v>36.819962645424965</v>
      </c>
      <c r="BC401" s="229">
        <f>IF(AND(BC$7&lt;=$B401+$D$4,BC$9&gt;=$D401),$E401*HLOOKUP(BC$7-$B401+1,INPUTS!$D$63:$X$64,2,FALSE)/IF(BC$7=$B401,(13-MONTH($D401)),12),0)</f>
        <v>34.054143855158301</v>
      </c>
      <c r="BD401" s="229">
        <f>IF(AND(BD$7&lt;=$B401+$D$4,BD$9&gt;=$D401),$E401*HLOOKUP(BD$7-$B401+1,INPUTS!$D$63:$X$64,2,FALSE)/IF(BD$7=$B401,(13-MONTH($D401)),12),0)</f>
        <v>34.054143855158301</v>
      </c>
      <c r="BE401" s="229">
        <f>IF(AND(BE$7&lt;=$B401+$D$4,BE$9&gt;=$D401),$E401*HLOOKUP(BE$7-$B401+1,INPUTS!$D$63:$X$64,2,FALSE)/IF(BE$7=$B401,(13-MONTH($D401)),12),0)</f>
        <v>34.054143855158301</v>
      </c>
      <c r="BF401" s="229">
        <f>IF(AND(BF$7&lt;=$B401+$D$4,BF$9&gt;=$D401),$E401*HLOOKUP(BF$7-$B401+1,INPUTS!$D$63:$X$64,2,FALSE)/IF(BF$7=$B401,(13-MONTH($D401)),12),0)</f>
        <v>34.054143855158301</v>
      </c>
      <c r="BG401" s="229">
        <f>IF(AND(BG$7&lt;=$B401+$D$4,BG$9&gt;=$D401),$E401*HLOOKUP(BG$7-$B401+1,INPUTS!$D$63:$X$64,2,FALSE)/IF(BG$7=$B401,(13-MONTH($D401)),12),0)</f>
        <v>34.054143855158301</v>
      </c>
      <c r="BH401" s="229">
        <f>IF(AND(BH$7&lt;=$B401+$D$4,BH$9&gt;=$D401),$E401*HLOOKUP(BH$7-$B401+1,INPUTS!$D$63:$X$64,2,FALSE)/IF(BH$7=$B401,(13-MONTH($D401)),12),0)</f>
        <v>34.054143855158301</v>
      </c>
      <c r="BI401" s="229">
        <f>IF(AND(BI$7&lt;=$B401+$D$4,BI$9&gt;=$D401),$E401*HLOOKUP(BI$7-$B401+1,INPUTS!$D$63:$X$64,2,FALSE)/IF(BI$7=$B401,(13-MONTH($D401)),12),0)</f>
        <v>34.054143855158301</v>
      </c>
      <c r="BJ401" s="229">
        <f>IF(AND(BJ$7&lt;=$B401+$D$4,BJ$9&gt;=$D401),$E401*HLOOKUP(BJ$7-$B401+1,INPUTS!$D$63:$X$64,2,FALSE)/IF(BJ$7=$B401,(13-MONTH($D401)),12),0)</f>
        <v>34.054143855158301</v>
      </c>
      <c r="BK401" s="229">
        <f>IF(AND(BK$7&lt;=$B401+$D$4,BK$9&gt;=$D401),$E401*HLOOKUP(BK$7-$B401+1,INPUTS!$D$63:$X$64,2,FALSE)/IF(BK$7=$B401,(13-MONTH($D401)),12),0)</f>
        <v>34.054143855158301</v>
      </c>
      <c r="BL401" s="229">
        <f>IF(AND(BL$7&lt;=$B401+$D$4,BL$9&gt;=$D401),$E401*HLOOKUP(BL$7-$B401+1,INPUTS!$D$63:$X$64,2,FALSE)/IF(BL$7=$B401,(13-MONTH($D401)),12),0)</f>
        <v>34.054143855158301</v>
      </c>
      <c r="BM401" s="229">
        <f>IF(AND(BM$7&lt;=$B401+$D$4,BM$9&gt;=$D401),$E401*HLOOKUP(BM$7-$B401+1,INPUTS!$D$63:$X$64,2,FALSE)/IF(BM$7=$B401,(13-MONTH($D401)),12),0)</f>
        <v>34.054143855158301</v>
      </c>
      <c r="BN401" s="229">
        <f>IF(AND(BN$7&lt;=$B401+$D$4,BN$9&gt;=$D401),$E401*HLOOKUP(BN$7-$B401+1,INPUTS!$D$63:$X$64,2,FALSE)/IF(BN$7=$B401,(13-MONTH($D401)),12),0)</f>
        <v>34.054143855158301</v>
      </c>
      <c r="BO401" s="229">
        <f>IF(AND(BO$7&lt;=$B401+$D$4,BO$9&gt;=$D401),$E401*HLOOKUP(BO$7-$B401+1,INPUTS!$D$63:$X$64,2,FALSE)/IF(BO$7=$B401,(13-MONTH($D401)),12),0)</f>
        <v>31.502914453791636</v>
      </c>
      <c r="BP401" s="229">
        <f>IF(AND(BP$7&lt;=$B401+$D$4,BP$9&gt;=$D401),$E401*HLOOKUP(BP$7-$B401+1,INPUTS!$D$63:$X$64,2,FALSE)/IF(BP$7=$B401,(13-MONTH($D401)),12),0)</f>
        <v>31.502914453791636</v>
      </c>
      <c r="BQ401" s="229">
        <f>IF(AND(BQ$7&lt;=$B401+$D$4,BQ$9&gt;=$D401),$E401*HLOOKUP(BQ$7-$B401+1,INPUTS!$D$63:$X$64,2,FALSE)/IF(BQ$7=$B401,(13-MONTH($D401)),12),0)</f>
        <v>31.502914453791636</v>
      </c>
      <c r="BR401" s="229">
        <f>IF(AND(BR$7&lt;=$B401+$D$4,BR$9&gt;=$D401),$E401*HLOOKUP(BR$7-$B401+1,INPUTS!$D$63:$X$64,2,FALSE)/IF(BR$7=$B401,(13-MONTH($D401)),12),0)</f>
        <v>31.502914453791636</v>
      </c>
      <c r="BS401" s="229">
        <f>IF(AND(BS$7&lt;=$B401+$D$4,BS$9&gt;=$D401),$E401*HLOOKUP(BS$7-$B401+1,INPUTS!$D$63:$X$64,2,FALSE)/IF(BS$7=$B401,(13-MONTH($D401)),12),0)</f>
        <v>31.502914453791636</v>
      </c>
      <c r="BT401" s="229">
        <f>IF(AND(BT$7&lt;=$B401+$D$4,BT$9&gt;=$D401),$E401*HLOOKUP(BT$7-$B401+1,INPUTS!$D$63:$X$64,2,FALSE)/IF(BT$7=$B401,(13-MONTH($D401)),12),0)</f>
        <v>31.502914453791636</v>
      </c>
      <c r="BU401" s="229">
        <f>IF(AND(BU$7&lt;=$B401+$D$4,BU$9&gt;=$D401),$E401*HLOOKUP(BU$7-$B401+1,INPUTS!$D$63:$X$64,2,FALSE)/IF(BU$7=$B401,(13-MONTH($D401)),12),0)</f>
        <v>31.502914453791636</v>
      </c>
      <c r="BV401" s="229">
        <f>IF(AND(BV$7&lt;=$B401+$D$4,BV$9&gt;=$D401),$E401*HLOOKUP(BV$7-$B401+1,INPUTS!$D$63:$X$64,2,FALSE)/IF(BV$7=$B401,(13-MONTH($D401)),12),0)</f>
        <v>31.502914453791636</v>
      </c>
      <c r="BW401" s="229">
        <f>IF(AND(BW$7&lt;=$B401+$D$4,BW$9&gt;=$D401),$E401*HLOOKUP(BW$7-$B401+1,INPUTS!$D$63:$X$64,2,FALSE)/IF(BW$7=$B401,(13-MONTH($D401)),12),0)</f>
        <v>31.502914453791636</v>
      </c>
      <c r="BX401" s="229">
        <f>IF(AND(BX$7&lt;=$B401+$D$4,BX$9&gt;=$D401),$E401*HLOOKUP(BX$7-$B401+1,INPUTS!$D$63:$X$64,2,FALSE)/IF(BX$7=$B401,(13-MONTH($D401)),12),0)</f>
        <v>31.502914453791636</v>
      </c>
      <c r="BY401" s="229">
        <f>IF(AND(BY$7&lt;=$B401+$D$4,BY$9&gt;=$D401),$E401*HLOOKUP(BY$7-$B401+1,INPUTS!$D$63:$X$64,2,FALSE)/IF(BY$7=$B401,(13-MONTH($D401)),12),0)</f>
        <v>31.502914453791636</v>
      </c>
      <c r="BZ401" s="229">
        <f>IF(AND(BZ$7&lt;=$B401+$D$4,BZ$9&gt;=$D401),$E401*HLOOKUP(BZ$7-$B401+1,INPUTS!$D$63:$X$64,2,FALSE)/IF(BZ$7=$B401,(13-MONTH($D401)),12),0)</f>
        <v>31.502914453791636</v>
      </c>
    </row>
    <row r="402" spans="1:78" x14ac:dyDescent="0.2">
      <c r="A402" s="7" t="str">
        <f t="shared" si="372"/>
        <v>Roll-in 2</v>
      </c>
      <c r="B402" s="7">
        <f t="shared" si="373"/>
        <v>2019</v>
      </c>
      <c r="C402" s="7">
        <f t="shared" si="376"/>
        <v>11</v>
      </c>
      <c r="D402" s="165">
        <f t="shared" si="374"/>
        <v>43799</v>
      </c>
      <c r="E402" s="68">
        <f t="shared" si="375"/>
        <v>9977.3300699999963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187.07493881249994</v>
      </c>
      <c r="R402" s="229">
        <f>IF(AND(R$7&lt;=$B402+$D$4,R$9&gt;=$D402),$E402*HLOOKUP(R$7-$B402+1,INPUTS!$D$63:$X$64,2,FALSE)/IF(R$7=$B402,(13-MONTH($D402)),12),0)</f>
        <v>187.07493881249994</v>
      </c>
      <c r="S402" s="229">
        <f>IF(AND(S$7&lt;=$B402+$D$4,S$9&gt;=$D402),$E402*HLOOKUP(S$7-$B402+1,INPUTS!$D$63:$X$64,2,FALSE)/IF(S$7=$B402,(13-MONTH($D402)),12),0)</f>
        <v>60.021954812774986</v>
      </c>
      <c r="T402" s="229">
        <f>IF(AND(T$7&lt;=$B402+$D$4,T$9&gt;=$D402),$E402*HLOOKUP(T$7-$B402+1,INPUTS!$D$63:$X$64,2,FALSE)/IF(T$7=$B402,(13-MONTH($D402)),12),0)</f>
        <v>60.021954812774986</v>
      </c>
      <c r="U402" s="229">
        <f>IF(AND(U$7&lt;=$B402+$D$4,U$9&gt;=$D402),$E402*HLOOKUP(U$7-$B402+1,INPUTS!$D$63:$X$64,2,FALSE)/IF(U$7=$B402,(13-MONTH($D402)),12),0)</f>
        <v>60.021954812774986</v>
      </c>
      <c r="V402" s="229">
        <f>IF(AND(V$7&lt;=$B402+$D$4,V$9&gt;=$D402),$E402*HLOOKUP(V$7-$B402+1,INPUTS!$D$63:$X$64,2,FALSE)/IF(V$7=$B402,(13-MONTH($D402)),12),0)</f>
        <v>60.021954812774986</v>
      </c>
      <c r="W402" s="229">
        <f>IF(AND(W$7&lt;=$B402+$D$4,W$9&gt;=$D402),$E402*HLOOKUP(W$7-$B402+1,INPUTS!$D$63:$X$64,2,FALSE)/IF(W$7=$B402,(13-MONTH($D402)),12),0)</f>
        <v>60.021954812774986</v>
      </c>
      <c r="X402" s="229">
        <f>IF(AND(X$7&lt;=$B402+$D$4,X$9&gt;=$D402),$E402*HLOOKUP(X$7-$B402+1,INPUTS!$D$63:$X$64,2,FALSE)/IF(X$7=$B402,(13-MONTH($D402)),12),0)</f>
        <v>60.021954812774986</v>
      </c>
      <c r="Y402" s="229">
        <f>IF(AND(Y$7&lt;=$B402+$D$4,Y$9&gt;=$D402),$E402*HLOOKUP(Y$7-$B402+1,INPUTS!$D$63:$X$64,2,FALSE)/IF(Y$7=$B402,(13-MONTH($D402)),12),0)</f>
        <v>60.021954812774986</v>
      </c>
      <c r="Z402" s="229">
        <f>IF(AND(Z$7&lt;=$B402+$D$4,Z$9&gt;=$D402),$E402*HLOOKUP(Z$7-$B402+1,INPUTS!$D$63:$X$64,2,FALSE)/IF(Z$7=$B402,(13-MONTH($D402)),12),0)</f>
        <v>60.021954812774986</v>
      </c>
      <c r="AA402" s="229">
        <f>IF(AND(AA$7&lt;=$B402+$D$4,AA$9&gt;=$D402),$E402*HLOOKUP(AA$7-$B402+1,INPUTS!$D$63:$X$64,2,FALSE)/IF(AA$7=$B402,(13-MONTH($D402)),12),0)</f>
        <v>60.021954812774986</v>
      </c>
      <c r="AB402" s="229">
        <f>IF(AND(AB$7&lt;=$B402+$D$4,AB$9&gt;=$D402),$E402*HLOOKUP(AB$7-$B402+1,INPUTS!$D$63:$X$64,2,FALSE)/IF(AB$7=$B402,(13-MONTH($D402)),12),0)</f>
        <v>60.021954812774986</v>
      </c>
      <c r="AC402" s="229">
        <f>IF(AND(AC$7&lt;=$B402+$D$4,AC$9&gt;=$D402),$E402*HLOOKUP(AC$7-$B402+1,INPUTS!$D$63:$X$64,2,FALSE)/IF(AC$7=$B402,(13-MONTH($D402)),12),0)</f>
        <v>60.021954812774986</v>
      </c>
      <c r="AD402" s="229">
        <f>IF(AND(AD$7&lt;=$B402+$D$4,AD$9&gt;=$D402),$E402*HLOOKUP(AD$7-$B402+1,INPUTS!$D$63:$X$64,2,FALSE)/IF(AD$7=$B402,(13-MONTH($D402)),12),0)</f>
        <v>60.021954812774986</v>
      </c>
      <c r="AE402" s="229">
        <f>IF(AND(AE$7&lt;=$B402+$D$4,AE$9&gt;=$D402),$E402*HLOOKUP(AE$7-$B402+1,INPUTS!$D$63:$X$64,2,FALSE)/IF(AE$7=$B402,(13-MONTH($D402)),12),0)</f>
        <v>55.515527397824975</v>
      </c>
      <c r="AF402" s="229">
        <f>IF(AND(AF$7&lt;=$B402+$D$4,AF$9&gt;=$D402),$E402*HLOOKUP(AF$7-$B402+1,INPUTS!$D$63:$X$64,2,FALSE)/IF(AF$7=$B402,(13-MONTH($D402)),12),0)</f>
        <v>55.515527397824975</v>
      </c>
      <c r="AG402" s="229">
        <f>IF(AND(AG$7&lt;=$B402+$D$4,AG$9&gt;=$D402),$E402*HLOOKUP(AG$7-$B402+1,INPUTS!$D$63:$X$64,2,FALSE)/IF(AG$7=$B402,(13-MONTH($D402)),12),0)</f>
        <v>55.515527397824975</v>
      </c>
      <c r="AH402" s="229">
        <f>IF(AND(AH$7&lt;=$B402+$D$4,AH$9&gt;=$D402),$E402*HLOOKUP(AH$7-$B402+1,INPUTS!$D$63:$X$64,2,FALSE)/IF(AH$7=$B402,(13-MONTH($D402)),12),0)</f>
        <v>55.515527397824975</v>
      </c>
      <c r="AI402" s="229">
        <f>IF(AND(AI$7&lt;=$B402+$D$4,AI$9&gt;=$D402),$E402*HLOOKUP(AI$7-$B402+1,INPUTS!$D$63:$X$64,2,FALSE)/IF(AI$7=$B402,(13-MONTH($D402)),12),0)</f>
        <v>55.515527397824975</v>
      </c>
      <c r="AJ402" s="229">
        <f>IF(AND(AJ$7&lt;=$B402+$D$4,AJ$9&gt;=$D402),$E402*HLOOKUP(AJ$7-$B402+1,INPUTS!$D$63:$X$64,2,FALSE)/IF(AJ$7=$B402,(13-MONTH($D402)),12),0)</f>
        <v>55.515527397824975</v>
      </c>
      <c r="AK402" s="229">
        <f>IF(AND(AK$7&lt;=$B402+$D$4,AK$9&gt;=$D402),$E402*HLOOKUP(AK$7-$B402+1,INPUTS!$D$63:$X$64,2,FALSE)/IF(AK$7=$B402,(13-MONTH($D402)),12),0)</f>
        <v>55.515527397824975</v>
      </c>
      <c r="AL402" s="229">
        <f>IF(AND(AL$7&lt;=$B402+$D$4,AL$9&gt;=$D402),$E402*HLOOKUP(AL$7-$B402+1,INPUTS!$D$63:$X$64,2,FALSE)/IF(AL$7=$B402,(13-MONTH($D402)),12),0)</f>
        <v>55.515527397824975</v>
      </c>
      <c r="AM402" s="229">
        <f>IF(AND(AM$7&lt;=$B402+$D$4,AM$9&gt;=$D402),$E402*HLOOKUP(AM$7-$B402+1,INPUTS!$D$63:$X$64,2,FALSE)/IF(AM$7=$B402,(13-MONTH($D402)),12),0)</f>
        <v>55.515527397824975</v>
      </c>
      <c r="AN402" s="229">
        <f>IF(AND(AN$7&lt;=$B402+$D$4,AN$9&gt;=$D402),$E402*HLOOKUP(AN$7-$B402+1,INPUTS!$D$63:$X$64,2,FALSE)/IF(AN$7=$B402,(13-MONTH($D402)),12),0)</f>
        <v>55.515527397824975</v>
      </c>
      <c r="AO402" s="229">
        <f>IF(AND(AO$7&lt;=$B402+$D$4,AO$9&gt;=$D402),$E402*HLOOKUP(AO$7-$B402+1,INPUTS!$D$63:$X$64,2,FALSE)/IF(AO$7=$B402,(13-MONTH($D402)),12),0)</f>
        <v>55.515527397824975</v>
      </c>
      <c r="AP402" s="229">
        <f>IF(AND(AP$7&lt;=$B402+$D$4,AP$9&gt;=$D402),$E402*HLOOKUP(AP$7-$B402+1,INPUTS!$D$63:$X$64,2,FALSE)/IF(AP$7=$B402,(13-MONTH($D402)),12),0)</f>
        <v>55.515527397824975</v>
      </c>
      <c r="AQ402" s="229">
        <f>IF(AND(AQ$7&lt;=$B402+$D$4,AQ$9&gt;=$D402),$E402*HLOOKUP(AQ$7-$B402+1,INPUTS!$D$63:$X$64,2,FALSE)/IF(AQ$7=$B402,(13-MONTH($D402)),12),0)</f>
        <v>51.358306535324978</v>
      </c>
      <c r="AR402" s="229">
        <f>IF(AND(AR$7&lt;=$B402+$D$4,AR$9&gt;=$D402),$E402*HLOOKUP(AR$7-$B402+1,INPUTS!$D$63:$X$64,2,FALSE)/IF(AR$7=$B402,(13-MONTH($D402)),12),0)</f>
        <v>51.358306535324978</v>
      </c>
      <c r="AS402" s="229">
        <f>IF(AND(AS$7&lt;=$B402+$D$4,AS$9&gt;=$D402),$E402*HLOOKUP(AS$7-$B402+1,INPUTS!$D$63:$X$64,2,FALSE)/IF(AS$7=$B402,(13-MONTH($D402)),12),0)</f>
        <v>51.358306535324978</v>
      </c>
      <c r="AT402" s="229">
        <f>IF(AND(AT$7&lt;=$B402+$D$4,AT$9&gt;=$D402),$E402*HLOOKUP(AT$7-$B402+1,INPUTS!$D$63:$X$64,2,FALSE)/IF(AT$7=$B402,(13-MONTH($D402)),12),0)</f>
        <v>51.358306535324978</v>
      </c>
      <c r="AU402" s="229">
        <f>IF(AND(AU$7&lt;=$B402+$D$4,AU$9&gt;=$D402),$E402*HLOOKUP(AU$7-$B402+1,INPUTS!$D$63:$X$64,2,FALSE)/IF(AU$7=$B402,(13-MONTH($D402)),12),0)</f>
        <v>51.358306535324978</v>
      </c>
      <c r="AV402" s="229">
        <f>IF(AND(AV$7&lt;=$B402+$D$4,AV$9&gt;=$D402),$E402*HLOOKUP(AV$7-$B402+1,INPUTS!$D$63:$X$64,2,FALSE)/IF(AV$7=$B402,(13-MONTH($D402)),12),0)</f>
        <v>51.358306535324978</v>
      </c>
      <c r="AW402" s="229">
        <f>IF(AND(AW$7&lt;=$B402+$D$4,AW$9&gt;=$D402),$E402*HLOOKUP(AW$7-$B402+1,INPUTS!$D$63:$X$64,2,FALSE)/IF(AW$7=$B402,(13-MONTH($D402)),12),0)</f>
        <v>51.358306535324978</v>
      </c>
      <c r="AX402" s="229">
        <f>IF(AND(AX$7&lt;=$B402+$D$4,AX$9&gt;=$D402),$E402*HLOOKUP(AX$7-$B402+1,INPUTS!$D$63:$X$64,2,FALSE)/IF(AX$7=$B402,(13-MONTH($D402)),12),0)</f>
        <v>51.358306535324978</v>
      </c>
      <c r="AY402" s="229">
        <f>IF(AND(AY$7&lt;=$B402+$D$4,AY$9&gt;=$D402),$E402*HLOOKUP(AY$7-$B402+1,INPUTS!$D$63:$X$64,2,FALSE)/IF(AY$7=$B402,(13-MONTH($D402)),12),0)</f>
        <v>51.358306535324978</v>
      </c>
      <c r="AZ402" s="229">
        <f>IF(AND(AZ$7&lt;=$B402+$D$4,AZ$9&gt;=$D402),$E402*HLOOKUP(AZ$7-$B402+1,INPUTS!$D$63:$X$64,2,FALSE)/IF(AZ$7=$B402,(13-MONTH($D402)),12),0)</f>
        <v>51.358306535324978</v>
      </c>
      <c r="BA402" s="229">
        <f>IF(AND(BA$7&lt;=$B402+$D$4,BA$9&gt;=$D402),$E402*HLOOKUP(BA$7-$B402+1,INPUTS!$D$63:$X$64,2,FALSE)/IF(BA$7=$B402,(13-MONTH($D402)),12),0)</f>
        <v>51.358306535324978</v>
      </c>
      <c r="BB402" s="229">
        <f>IF(AND(BB$7&lt;=$B402+$D$4,BB$9&gt;=$D402),$E402*HLOOKUP(BB$7-$B402+1,INPUTS!$D$63:$X$64,2,FALSE)/IF(BB$7=$B402,(13-MONTH($D402)),12),0)</f>
        <v>51.358306535324978</v>
      </c>
      <c r="BC402" s="229">
        <f>IF(AND(BC$7&lt;=$B402+$D$4,BC$9&gt;=$D402),$E402*HLOOKUP(BC$7-$B402+1,INPUTS!$D$63:$X$64,2,FALSE)/IF(BC$7=$B402,(13-MONTH($D402)),12),0)</f>
        <v>47.500405574924976</v>
      </c>
      <c r="BD402" s="229">
        <f>IF(AND(BD$7&lt;=$B402+$D$4,BD$9&gt;=$D402),$E402*HLOOKUP(BD$7-$B402+1,INPUTS!$D$63:$X$64,2,FALSE)/IF(BD$7=$B402,(13-MONTH($D402)),12),0)</f>
        <v>47.500405574924976</v>
      </c>
      <c r="BE402" s="229">
        <f>IF(AND(BE$7&lt;=$B402+$D$4,BE$9&gt;=$D402),$E402*HLOOKUP(BE$7-$B402+1,INPUTS!$D$63:$X$64,2,FALSE)/IF(BE$7=$B402,(13-MONTH($D402)),12),0)</f>
        <v>47.500405574924976</v>
      </c>
      <c r="BF402" s="229">
        <f>IF(AND(BF$7&lt;=$B402+$D$4,BF$9&gt;=$D402),$E402*HLOOKUP(BF$7-$B402+1,INPUTS!$D$63:$X$64,2,FALSE)/IF(BF$7=$B402,(13-MONTH($D402)),12),0)</f>
        <v>47.500405574924976</v>
      </c>
      <c r="BG402" s="229">
        <f>IF(AND(BG$7&lt;=$B402+$D$4,BG$9&gt;=$D402),$E402*HLOOKUP(BG$7-$B402+1,INPUTS!$D$63:$X$64,2,FALSE)/IF(BG$7=$B402,(13-MONTH($D402)),12),0)</f>
        <v>47.500405574924976</v>
      </c>
      <c r="BH402" s="229">
        <f>IF(AND(BH$7&lt;=$B402+$D$4,BH$9&gt;=$D402),$E402*HLOOKUP(BH$7-$B402+1,INPUTS!$D$63:$X$64,2,FALSE)/IF(BH$7=$B402,(13-MONTH($D402)),12),0)</f>
        <v>47.500405574924976</v>
      </c>
      <c r="BI402" s="229">
        <f>IF(AND(BI$7&lt;=$B402+$D$4,BI$9&gt;=$D402),$E402*HLOOKUP(BI$7-$B402+1,INPUTS!$D$63:$X$64,2,FALSE)/IF(BI$7=$B402,(13-MONTH($D402)),12),0)</f>
        <v>47.500405574924976</v>
      </c>
      <c r="BJ402" s="229">
        <f>IF(AND(BJ$7&lt;=$B402+$D$4,BJ$9&gt;=$D402),$E402*HLOOKUP(BJ$7-$B402+1,INPUTS!$D$63:$X$64,2,FALSE)/IF(BJ$7=$B402,(13-MONTH($D402)),12),0)</f>
        <v>47.500405574924976</v>
      </c>
      <c r="BK402" s="229">
        <f>IF(AND(BK$7&lt;=$B402+$D$4,BK$9&gt;=$D402),$E402*HLOOKUP(BK$7-$B402+1,INPUTS!$D$63:$X$64,2,FALSE)/IF(BK$7=$B402,(13-MONTH($D402)),12),0)</f>
        <v>47.500405574924976</v>
      </c>
      <c r="BL402" s="229">
        <f>IF(AND(BL$7&lt;=$B402+$D$4,BL$9&gt;=$D402),$E402*HLOOKUP(BL$7-$B402+1,INPUTS!$D$63:$X$64,2,FALSE)/IF(BL$7=$B402,(13-MONTH($D402)),12),0)</f>
        <v>47.500405574924976</v>
      </c>
      <c r="BM402" s="229">
        <f>IF(AND(BM$7&lt;=$B402+$D$4,BM$9&gt;=$D402),$E402*HLOOKUP(BM$7-$B402+1,INPUTS!$D$63:$X$64,2,FALSE)/IF(BM$7=$B402,(13-MONTH($D402)),12),0)</f>
        <v>47.500405574924976</v>
      </c>
      <c r="BN402" s="229">
        <f>IF(AND(BN$7&lt;=$B402+$D$4,BN$9&gt;=$D402),$E402*HLOOKUP(BN$7-$B402+1,INPUTS!$D$63:$X$64,2,FALSE)/IF(BN$7=$B402,(13-MONTH($D402)),12),0)</f>
        <v>47.500405574924976</v>
      </c>
      <c r="BO402" s="229">
        <f>IF(AND(BO$7&lt;=$B402+$D$4,BO$9&gt;=$D402),$E402*HLOOKUP(BO$7-$B402+1,INPUTS!$D$63:$X$64,2,FALSE)/IF(BO$7=$B402,(13-MONTH($D402)),12),0)</f>
        <v>43.941824516624983</v>
      </c>
      <c r="BP402" s="229">
        <f>IF(AND(BP$7&lt;=$B402+$D$4,BP$9&gt;=$D402),$E402*HLOOKUP(BP$7-$B402+1,INPUTS!$D$63:$X$64,2,FALSE)/IF(BP$7=$B402,(13-MONTH($D402)),12),0)</f>
        <v>43.941824516624983</v>
      </c>
      <c r="BQ402" s="229">
        <f>IF(AND(BQ$7&lt;=$B402+$D$4,BQ$9&gt;=$D402),$E402*HLOOKUP(BQ$7-$B402+1,INPUTS!$D$63:$X$64,2,FALSE)/IF(BQ$7=$B402,(13-MONTH($D402)),12),0)</f>
        <v>43.941824516624983</v>
      </c>
      <c r="BR402" s="229">
        <f>IF(AND(BR$7&lt;=$B402+$D$4,BR$9&gt;=$D402),$E402*HLOOKUP(BR$7-$B402+1,INPUTS!$D$63:$X$64,2,FALSE)/IF(BR$7=$B402,(13-MONTH($D402)),12),0)</f>
        <v>43.941824516624983</v>
      </c>
      <c r="BS402" s="229">
        <f>IF(AND(BS$7&lt;=$B402+$D$4,BS$9&gt;=$D402),$E402*HLOOKUP(BS$7-$B402+1,INPUTS!$D$63:$X$64,2,FALSE)/IF(BS$7=$B402,(13-MONTH($D402)),12),0)</f>
        <v>43.941824516624983</v>
      </c>
      <c r="BT402" s="229">
        <f>IF(AND(BT$7&lt;=$B402+$D$4,BT$9&gt;=$D402),$E402*HLOOKUP(BT$7-$B402+1,INPUTS!$D$63:$X$64,2,FALSE)/IF(BT$7=$B402,(13-MONTH($D402)),12),0)</f>
        <v>43.941824516624983</v>
      </c>
      <c r="BU402" s="229">
        <f>IF(AND(BU$7&lt;=$B402+$D$4,BU$9&gt;=$D402),$E402*HLOOKUP(BU$7-$B402+1,INPUTS!$D$63:$X$64,2,FALSE)/IF(BU$7=$B402,(13-MONTH($D402)),12),0)</f>
        <v>43.941824516624983</v>
      </c>
      <c r="BV402" s="229">
        <f>IF(AND(BV$7&lt;=$B402+$D$4,BV$9&gt;=$D402),$E402*HLOOKUP(BV$7-$B402+1,INPUTS!$D$63:$X$64,2,FALSE)/IF(BV$7=$B402,(13-MONTH($D402)),12),0)</f>
        <v>43.941824516624983</v>
      </c>
      <c r="BW402" s="229">
        <f>IF(AND(BW$7&lt;=$B402+$D$4,BW$9&gt;=$D402),$E402*HLOOKUP(BW$7-$B402+1,INPUTS!$D$63:$X$64,2,FALSE)/IF(BW$7=$B402,(13-MONTH($D402)),12),0)</f>
        <v>43.941824516624983</v>
      </c>
      <c r="BX402" s="229">
        <f>IF(AND(BX$7&lt;=$B402+$D$4,BX$9&gt;=$D402),$E402*HLOOKUP(BX$7-$B402+1,INPUTS!$D$63:$X$64,2,FALSE)/IF(BX$7=$B402,(13-MONTH($D402)),12),0)</f>
        <v>43.941824516624983</v>
      </c>
      <c r="BY402" s="229">
        <f>IF(AND(BY$7&lt;=$B402+$D$4,BY$9&gt;=$D402),$E402*HLOOKUP(BY$7-$B402+1,INPUTS!$D$63:$X$64,2,FALSE)/IF(BY$7=$B402,(13-MONTH($D402)),12),0)</f>
        <v>43.941824516624983</v>
      </c>
      <c r="BZ402" s="229">
        <f>IF(AND(BZ$7&lt;=$B402+$D$4,BZ$9&gt;=$D402),$E402*HLOOKUP(BZ$7-$B402+1,INPUTS!$D$63:$X$64,2,FALSE)/IF(BZ$7=$B402,(13-MONTH($D402)),12),0)</f>
        <v>43.941824516624983</v>
      </c>
    </row>
    <row r="403" spans="1:78" x14ac:dyDescent="0.2">
      <c r="A403" s="7" t="str">
        <f t="shared" si="372"/>
        <v>Roll-in 2</v>
      </c>
      <c r="B403" s="7">
        <f t="shared" si="373"/>
        <v>2019</v>
      </c>
      <c r="C403" s="7">
        <f t="shared" si="376"/>
        <v>12</v>
      </c>
      <c r="D403" s="165">
        <f t="shared" si="374"/>
        <v>43830</v>
      </c>
      <c r="E403" s="68">
        <f t="shared" si="375"/>
        <v>9991.6500600000018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374.68687725000007</v>
      </c>
      <c r="S403" s="229">
        <f>IF(AND(S$7&lt;=$B403+$D$4,S$9&gt;=$D403),$E403*HLOOKUP(S$7-$B403+1,INPUTS!$D$63:$X$64,2,FALSE)/IF(S$7=$B403,(13-MONTH($D403)),12),0)</f>
        <v>60.108101485950016</v>
      </c>
      <c r="T403" s="229">
        <f>IF(AND(T$7&lt;=$B403+$D$4,T$9&gt;=$D403),$E403*HLOOKUP(T$7-$B403+1,INPUTS!$D$63:$X$64,2,FALSE)/IF(T$7=$B403,(13-MONTH($D403)),12),0)</f>
        <v>60.108101485950016</v>
      </c>
      <c r="U403" s="229">
        <f>IF(AND(U$7&lt;=$B403+$D$4,U$9&gt;=$D403),$E403*HLOOKUP(U$7-$B403+1,INPUTS!$D$63:$X$64,2,FALSE)/IF(U$7=$B403,(13-MONTH($D403)),12),0)</f>
        <v>60.108101485950016</v>
      </c>
      <c r="V403" s="229">
        <f>IF(AND(V$7&lt;=$B403+$D$4,V$9&gt;=$D403),$E403*HLOOKUP(V$7-$B403+1,INPUTS!$D$63:$X$64,2,FALSE)/IF(V$7=$B403,(13-MONTH($D403)),12),0)</f>
        <v>60.108101485950016</v>
      </c>
      <c r="W403" s="229">
        <f>IF(AND(W$7&lt;=$B403+$D$4,W$9&gt;=$D403),$E403*HLOOKUP(W$7-$B403+1,INPUTS!$D$63:$X$64,2,FALSE)/IF(W$7=$B403,(13-MONTH($D403)),12),0)</f>
        <v>60.108101485950016</v>
      </c>
      <c r="X403" s="229">
        <f>IF(AND(X$7&lt;=$B403+$D$4,X$9&gt;=$D403),$E403*HLOOKUP(X$7-$B403+1,INPUTS!$D$63:$X$64,2,FALSE)/IF(X$7=$B403,(13-MONTH($D403)),12),0)</f>
        <v>60.108101485950016</v>
      </c>
      <c r="Y403" s="229">
        <f>IF(AND(Y$7&lt;=$B403+$D$4,Y$9&gt;=$D403),$E403*HLOOKUP(Y$7-$B403+1,INPUTS!$D$63:$X$64,2,FALSE)/IF(Y$7=$B403,(13-MONTH($D403)),12),0)</f>
        <v>60.108101485950016</v>
      </c>
      <c r="Z403" s="229">
        <f>IF(AND(Z$7&lt;=$B403+$D$4,Z$9&gt;=$D403),$E403*HLOOKUP(Z$7-$B403+1,INPUTS!$D$63:$X$64,2,FALSE)/IF(Z$7=$B403,(13-MONTH($D403)),12),0)</f>
        <v>60.108101485950016</v>
      </c>
      <c r="AA403" s="229">
        <f>IF(AND(AA$7&lt;=$B403+$D$4,AA$9&gt;=$D403),$E403*HLOOKUP(AA$7-$B403+1,INPUTS!$D$63:$X$64,2,FALSE)/IF(AA$7=$B403,(13-MONTH($D403)),12),0)</f>
        <v>60.108101485950016</v>
      </c>
      <c r="AB403" s="229">
        <f>IF(AND(AB$7&lt;=$B403+$D$4,AB$9&gt;=$D403),$E403*HLOOKUP(AB$7-$B403+1,INPUTS!$D$63:$X$64,2,FALSE)/IF(AB$7=$B403,(13-MONTH($D403)),12),0)</f>
        <v>60.108101485950016</v>
      </c>
      <c r="AC403" s="229">
        <f>IF(AND(AC$7&lt;=$B403+$D$4,AC$9&gt;=$D403),$E403*HLOOKUP(AC$7-$B403+1,INPUTS!$D$63:$X$64,2,FALSE)/IF(AC$7=$B403,(13-MONTH($D403)),12),0)</f>
        <v>60.108101485950016</v>
      </c>
      <c r="AD403" s="229">
        <f>IF(AND(AD$7&lt;=$B403+$D$4,AD$9&gt;=$D403),$E403*HLOOKUP(AD$7-$B403+1,INPUTS!$D$63:$X$64,2,FALSE)/IF(AD$7=$B403,(13-MONTH($D403)),12),0)</f>
        <v>60.108101485950016</v>
      </c>
      <c r="AE403" s="229">
        <f>IF(AND(AE$7&lt;=$B403+$D$4,AE$9&gt;=$D403),$E403*HLOOKUP(AE$7-$B403+1,INPUTS!$D$63:$X$64,2,FALSE)/IF(AE$7=$B403,(13-MONTH($D403)),12),0)</f>
        <v>55.595206208850009</v>
      </c>
      <c r="AF403" s="229">
        <f>IF(AND(AF$7&lt;=$B403+$D$4,AF$9&gt;=$D403),$E403*HLOOKUP(AF$7-$B403+1,INPUTS!$D$63:$X$64,2,FALSE)/IF(AF$7=$B403,(13-MONTH($D403)),12),0)</f>
        <v>55.595206208850009</v>
      </c>
      <c r="AG403" s="229">
        <f>IF(AND(AG$7&lt;=$B403+$D$4,AG$9&gt;=$D403),$E403*HLOOKUP(AG$7-$B403+1,INPUTS!$D$63:$X$64,2,FALSE)/IF(AG$7=$B403,(13-MONTH($D403)),12),0)</f>
        <v>55.595206208850009</v>
      </c>
      <c r="AH403" s="229">
        <f>IF(AND(AH$7&lt;=$B403+$D$4,AH$9&gt;=$D403),$E403*HLOOKUP(AH$7-$B403+1,INPUTS!$D$63:$X$64,2,FALSE)/IF(AH$7=$B403,(13-MONTH($D403)),12),0)</f>
        <v>55.595206208850009</v>
      </c>
      <c r="AI403" s="229">
        <f>IF(AND(AI$7&lt;=$B403+$D$4,AI$9&gt;=$D403),$E403*HLOOKUP(AI$7-$B403+1,INPUTS!$D$63:$X$64,2,FALSE)/IF(AI$7=$B403,(13-MONTH($D403)),12),0)</f>
        <v>55.595206208850009</v>
      </c>
      <c r="AJ403" s="229">
        <f>IF(AND(AJ$7&lt;=$B403+$D$4,AJ$9&gt;=$D403),$E403*HLOOKUP(AJ$7-$B403+1,INPUTS!$D$63:$X$64,2,FALSE)/IF(AJ$7=$B403,(13-MONTH($D403)),12),0)</f>
        <v>55.595206208850009</v>
      </c>
      <c r="AK403" s="229">
        <f>IF(AND(AK$7&lt;=$B403+$D$4,AK$9&gt;=$D403),$E403*HLOOKUP(AK$7-$B403+1,INPUTS!$D$63:$X$64,2,FALSE)/IF(AK$7=$B403,(13-MONTH($D403)),12),0)</f>
        <v>55.595206208850009</v>
      </c>
      <c r="AL403" s="229">
        <f>IF(AND(AL$7&lt;=$B403+$D$4,AL$9&gt;=$D403),$E403*HLOOKUP(AL$7-$B403+1,INPUTS!$D$63:$X$64,2,FALSE)/IF(AL$7=$B403,(13-MONTH($D403)),12),0)</f>
        <v>55.595206208850009</v>
      </c>
      <c r="AM403" s="229">
        <f>IF(AND(AM$7&lt;=$B403+$D$4,AM$9&gt;=$D403),$E403*HLOOKUP(AM$7-$B403+1,INPUTS!$D$63:$X$64,2,FALSE)/IF(AM$7=$B403,(13-MONTH($D403)),12),0)</f>
        <v>55.595206208850009</v>
      </c>
      <c r="AN403" s="229">
        <f>IF(AND(AN$7&lt;=$B403+$D$4,AN$9&gt;=$D403),$E403*HLOOKUP(AN$7-$B403+1,INPUTS!$D$63:$X$64,2,FALSE)/IF(AN$7=$B403,(13-MONTH($D403)),12),0)</f>
        <v>55.595206208850009</v>
      </c>
      <c r="AO403" s="229">
        <f>IF(AND(AO$7&lt;=$B403+$D$4,AO$9&gt;=$D403),$E403*HLOOKUP(AO$7-$B403+1,INPUTS!$D$63:$X$64,2,FALSE)/IF(AO$7=$B403,(13-MONTH($D403)),12),0)</f>
        <v>55.595206208850009</v>
      </c>
      <c r="AP403" s="229">
        <f>IF(AND(AP$7&lt;=$B403+$D$4,AP$9&gt;=$D403),$E403*HLOOKUP(AP$7-$B403+1,INPUTS!$D$63:$X$64,2,FALSE)/IF(AP$7=$B403,(13-MONTH($D403)),12),0)</f>
        <v>55.595206208850009</v>
      </c>
      <c r="AQ403" s="229">
        <f>IF(AND(AQ$7&lt;=$B403+$D$4,AQ$9&gt;=$D403),$E403*HLOOKUP(AQ$7-$B403+1,INPUTS!$D$63:$X$64,2,FALSE)/IF(AQ$7=$B403,(13-MONTH($D403)),12),0)</f>
        <v>51.432018683850004</v>
      </c>
      <c r="AR403" s="229">
        <f>IF(AND(AR$7&lt;=$B403+$D$4,AR$9&gt;=$D403),$E403*HLOOKUP(AR$7-$B403+1,INPUTS!$D$63:$X$64,2,FALSE)/IF(AR$7=$B403,(13-MONTH($D403)),12),0)</f>
        <v>51.432018683850004</v>
      </c>
      <c r="AS403" s="229">
        <f>IF(AND(AS$7&lt;=$B403+$D$4,AS$9&gt;=$D403),$E403*HLOOKUP(AS$7-$B403+1,INPUTS!$D$63:$X$64,2,FALSE)/IF(AS$7=$B403,(13-MONTH($D403)),12),0)</f>
        <v>51.432018683850004</v>
      </c>
      <c r="AT403" s="229">
        <f>IF(AND(AT$7&lt;=$B403+$D$4,AT$9&gt;=$D403),$E403*HLOOKUP(AT$7-$B403+1,INPUTS!$D$63:$X$64,2,FALSE)/IF(AT$7=$B403,(13-MONTH($D403)),12),0)</f>
        <v>51.432018683850004</v>
      </c>
      <c r="AU403" s="229">
        <f>IF(AND(AU$7&lt;=$B403+$D$4,AU$9&gt;=$D403),$E403*HLOOKUP(AU$7-$B403+1,INPUTS!$D$63:$X$64,2,FALSE)/IF(AU$7=$B403,(13-MONTH($D403)),12),0)</f>
        <v>51.432018683850004</v>
      </c>
      <c r="AV403" s="229">
        <f>IF(AND(AV$7&lt;=$B403+$D$4,AV$9&gt;=$D403),$E403*HLOOKUP(AV$7-$B403+1,INPUTS!$D$63:$X$64,2,FALSE)/IF(AV$7=$B403,(13-MONTH($D403)),12),0)</f>
        <v>51.432018683850004</v>
      </c>
      <c r="AW403" s="229">
        <f>IF(AND(AW$7&lt;=$B403+$D$4,AW$9&gt;=$D403),$E403*HLOOKUP(AW$7-$B403+1,INPUTS!$D$63:$X$64,2,FALSE)/IF(AW$7=$B403,(13-MONTH($D403)),12),0)</f>
        <v>51.432018683850004</v>
      </c>
      <c r="AX403" s="229">
        <f>IF(AND(AX$7&lt;=$B403+$D$4,AX$9&gt;=$D403),$E403*HLOOKUP(AX$7-$B403+1,INPUTS!$D$63:$X$64,2,FALSE)/IF(AX$7=$B403,(13-MONTH($D403)),12),0)</f>
        <v>51.432018683850004</v>
      </c>
      <c r="AY403" s="229">
        <f>IF(AND(AY$7&lt;=$B403+$D$4,AY$9&gt;=$D403),$E403*HLOOKUP(AY$7-$B403+1,INPUTS!$D$63:$X$64,2,FALSE)/IF(AY$7=$B403,(13-MONTH($D403)),12),0)</f>
        <v>51.432018683850004</v>
      </c>
      <c r="AZ403" s="229">
        <f>IF(AND(AZ$7&lt;=$B403+$D$4,AZ$9&gt;=$D403),$E403*HLOOKUP(AZ$7-$B403+1,INPUTS!$D$63:$X$64,2,FALSE)/IF(AZ$7=$B403,(13-MONTH($D403)),12),0)</f>
        <v>51.432018683850004</v>
      </c>
      <c r="BA403" s="229">
        <f>IF(AND(BA$7&lt;=$B403+$D$4,BA$9&gt;=$D403),$E403*HLOOKUP(BA$7-$B403+1,INPUTS!$D$63:$X$64,2,FALSE)/IF(BA$7=$B403,(13-MONTH($D403)),12),0)</f>
        <v>51.432018683850004</v>
      </c>
      <c r="BB403" s="229">
        <f>IF(AND(BB$7&lt;=$B403+$D$4,BB$9&gt;=$D403),$E403*HLOOKUP(BB$7-$B403+1,INPUTS!$D$63:$X$64,2,FALSE)/IF(BB$7=$B403,(13-MONTH($D403)),12),0)</f>
        <v>51.432018683850004</v>
      </c>
      <c r="BC403" s="229">
        <f>IF(AND(BC$7&lt;=$B403+$D$4,BC$9&gt;=$D403),$E403*HLOOKUP(BC$7-$B403+1,INPUTS!$D$63:$X$64,2,FALSE)/IF(BC$7=$B403,(13-MONTH($D403)),12),0)</f>
        <v>47.568580660650007</v>
      </c>
      <c r="BD403" s="229">
        <f>IF(AND(BD$7&lt;=$B403+$D$4,BD$9&gt;=$D403),$E403*HLOOKUP(BD$7-$B403+1,INPUTS!$D$63:$X$64,2,FALSE)/IF(BD$7=$B403,(13-MONTH($D403)),12),0)</f>
        <v>47.568580660650007</v>
      </c>
      <c r="BE403" s="229">
        <f>IF(AND(BE$7&lt;=$B403+$D$4,BE$9&gt;=$D403),$E403*HLOOKUP(BE$7-$B403+1,INPUTS!$D$63:$X$64,2,FALSE)/IF(BE$7=$B403,(13-MONTH($D403)),12),0)</f>
        <v>47.568580660650007</v>
      </c>
      <c r="BF403" s="229">
        <f>IF(AND(BF$7&lt;=$B403+$D$4,BF$9&gt;=$D403),$E403*HLOOKUP(BF$7-$B403+1,INPUTS!$D$63:$X$64,2,FALSE)/IF(BF$7=$B403,(13-MONTH($D403)),12),0)</f>
        <v>47.568580660650007</v>
      </c>
      <c r="BG403" s="229">
        <f>IF(AND(BG$7&lt;=$B403+$D$4,BG$9&gt;=$D403),$E403*HLOOKUP(BG$7-$B403+1,INPUTS!$D$63:$X$64,2,FALSE)/IF(BG$7=$B403,(13-MONTH($D403)),12),0)</f>
        <v>47.568580660650007</v>
      </c>
      <c r="BH403" s="229">
        <f>IF(AND(BH$7&lt;=$B403+$D$4,BH$9&gt;=$D403),$E403*HLOOKUP(BH$7-$B403+1,INPUTS!$D$63:$X$64,2,FALSE)/IF(BH$7=$B403,(13-MONTH($D403)),12),0)</f>
        <v>47.568580660650007</v>
      </c>
      <c r="BI403" s="229">
        <f>IF(AND(BI$7&lt;=$B403+$D$4,BI$9&gt;=$D403),$E403*HLOOKUP(BI$7-$B403+1,INPUTS!$D$63:$X$64,2,FALSE)/IF(BI$7=$B403,(13-MONTH($D403)),12),0)</f>
        <v>47.568580660650007</v>
      </c>
      <c r="BJ403" s="229">
        <f>IF(AND(BJ$7&lt;=$B403+$D$4,BJ$9&gt;=$D403),$E403*HLOOKUP(BJ$7-$B403+1,INPUTS!$D$63:$X$64,2,FALSE)/IF(BJ$7=$B403,(13-MONTH($D403)),12),0)</f>
        <v>47.568580660650007</v>
      </c>
      <c r="BK403" s="229">
        <f>IF(AND(BK$7&lt;=$B403+$D$4,BK$9&gt;=$D403),$E403*HLOOKUP(BK$7-$B403+1,INPUTS!$D$63:$X$64,2,FALSE)/IF(BK$7=$B403,(13-MONTH($D403)),12),0)</f>
        <v>47.568580660650007</v>
      </c>
      <c r="BL403" s="229">
        <f>IF(AND(BL$7&lt;=$B403+$D$4,BL$9&gt;=$D403),$E403*HLOOKUP(BL$7-$B403+1,INPUTS!$D$63:$X$64,2,FALSE)/IF(BL$7=$B403,(13-MONTH($D403)),12),0)</f>
        <v>47.568580660650007</v>
      </c>
      <c r="BM403" s="229">
        <f>IF(AND(BM$7&lt;=$B403+$D$4,BM$9&gt;=$D403),$E403*HLOOKUP(BM$7-$B403+1,INPUTS!$D$63:$X$64,2,FALSE)/IF(BM$7=$B403,(13-MONTH($D403)),12),0)</f>
        <v>47.568580660650007</v>
      </c>
      <c r="BN403" s="229">
        <f>IF(AND(BN$7&lt;=$B403+$D$4,BN$9&gt;=$D403),$E403*HLOOKUP(BN$7-$B403+1,INPUTS!$D$63:$X$64,2,FALSE)/IF(BN$7=$B403,(13-MONTH($D403)),12),0)</f>
        <v>47.568580660650007</v>
      </c>
      <c r="BO403" s="229">
        <f>IF(AND(BO$7&lt;=$B403+$D$4,BO$9&gt;=$D403),$E403*HLOOKUP(BO$7-$B403+1,INPUTS!$D$63:$X$64,2,FALSE)/IF(BO$7=$B403,(13-MONTH($D403)),12),0)</f>
        <v>44.004892139250011</v>
      </c>
      <c r="BP403" s="229">
        <f>IF(AND(BP$7&lt;=$B403+$D$4,BP$9&gt;=$D403),$E403*HLOOKUP(BP$7-$B403+1,INPUTS!$D$63:$X$64,2,FALSE)/IF(BP$7=$B403,(13-MONTH($D403)),12),0)</f>
        <v>44.004892139250011</v>
      </c>
      <c r="BQ403" s="229">
        <f>IF(AND(BQ$7&lt;=$B403+$D$4,BQ$9&gt;=$D403),$E403*HLOOKUP(BQ$7-$B403+1,INPUTS!$D$63:$X$64,2,FALSE)/IF(BQ$7=$B403,(13-MONTH($D403)),12),0)</f>
        <v>44.004892139250011</v>
      </c>
      <c r="BR403" s="229">
        <f>IF(AND(BR$7&lt;=$B403+$D$4,BR$9&gt;=$D403),$E403*HLOOKUP(BR$7-$B403+1,INPUTS!$D$63:$X$64,2,FALSE)/IF(BR$7=$B403,(13-MONTH($D403)),12),0)</f>
        <v>44.004892139250011</v>
      </c>
      <c r="BS403" s="229">
        <f>IF(AND(BS$7&lt;=$B403+$D$4,BS$9&gt;=$D403),$E403*HLOOKUP(BS$7-$B403+1,INPUTS!$D$63:$X$64,2,FALSE)/IF(BS$7=$B403,(13-MONTH($D403)),12),0)</f>
        <v>44.004892139250011</v>
      </c>
      <c r="BT403" s="229">
        <f>IF(AND(BT$7&lt;=$B403+$D$4,BT$9&gt;=$D403),$E403*HLOOKUP(BT$7-$B403+1,INPUTS!$D$63:$X$64,2,FALSE)/IF(BT$7=$B403,(13-MONTH($D403)),12),0)</f>
        <v>44.004892139250011</v>
      </c>
      <c r="BU403" s="229">
        <f>IF(AND(BU$7&lt;=$B403+$D$4,BU$9&gt;=$D403),$E403*HLOOKUP(BU$7-$B403+1,INPUTS!$D$63:$X$64,2,FALSE)/IF(BU$7=$B403,(13-MONTH($D403)),12),0)</f>
        <v>44.004892139250011</v>
      </c>
      <c r="BV403" s="229">
        <f>IF(AND(BV$7&lt;=$B403+$D$4,BV$9&gt;=$D403),$E403*HLOOKUP(BV$7-$B403+1,INPUTS!$D$63:$X$64,2,FALSE)/IF(BV$7=$B403,(13-MONTH($D403)),12),0)</f>
        <v>44.004892139250011</v>
      </c>
      <c r="BW403" s="229">
        <f>IF(AND(BW$7&lt;=$B403+$D$4,BW$9&gt;=$D403),$E403*HLOOKUP(BW$7-$B403+1,INPUTS!$D$63:$X$64,2,FALSE)/IF(BW$7=$B403,(13-MONTH($D403)),12),0)</f>
        <v>44.004892139250011</v>
      </c>
      <c r="BX403" s="229">
        <f>IF(AND(BX$7&lt;=$B403+$D$4,BX$9&gt;=$D403),$E403*HLOOKUP(BX$7-$B403+1,INPUTS!$D$63:$X$64,2,FALSE)/IF(BX$7=$B403,(13-MONTH($D403)),12),0)</f>
        <v>44.004892139250011</v>
      </c>
      <c r="BY403" s="229">
        <f>IF(AND(BY$7&lt;=$B403+$D$4,BY$9&gt;=$D403),$E403*HLOOKUP(BY$7-$B403+1,INPUTS!$D$63:$X$64,2,FALSE)/IF(BY$7=$B403,(13-MONTH($D403)),12),0)</f>
        <v>44.004892139250011</v>
      </c>
      <c r="BZ403" s="229">
        <f>IF(AND(BZ$7&lt;=$B403+$D$4,BZ$9&gt;=$D403),$E403*HLOOKUP(BZ$7-$B403+1,INPUTS!$D$63:$X$64,2,FALSE)/IF(BZ$7=$B403,(13-MONTH($D403)),12),0)</f>
        <v>44.004892139250011</v>
      </c>
    </row>
    <row r="404" spans="1:78" x14ac:dyDescent="0.2">
      <c r="A404" s="7" t="str">
        <f t="shared" si="372"/>
        <v>Roll-in 2</v>
      </c>
      <c r="B404" s="7">
        <f t="shared" si="373"/>
        <v>2020</v>
      </c>
      <c r="C404" s="7">
        <f t="shared" si="376"/>
        <v>13</v>
      </c>
      <c r="D404" s="165">
        <f t="shared" si="374"/>
        <v>43861</v>
      </c>
      <c r="E404" s="68">
        <f t="shared" si="375"/>
        <v>19756.956470000005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61.740488968750014</v>
      </c>
      <c r="T404" s="229">
        <f>IF(AND(T$7&lt;=$B404+$D$4,T$9&gt;=$D404),$E404*HLOOKUP(T$7-$B404+1,INPUTS!$D$63:$X$64,2,FALSE)/IF(T$7=$B404,(13-MONTH($D404)),12),0)</f>
        <v>61.740488968750014</v>
      </c>
      <c r="U404" s="229">
        <f>IF(AND(U$7&lt;=$B404+$D$4,U$9&gt;=$D404),$E404*HLOOKUP(U$7-$B404+1,INPUTS!$D$63:$X$64,2,FALSE)/IF(U$7=$B404,(13-MONTH($D404)),12),0)</f>
        <v>61.740488968750014</v>
      </c>
      <c r="V404" s="229">
        <f>IF(AND(V$7&lt;=$B404+$D$4,V$9&gt;=$D404),$E404*HLOOKUP(V$7-$B404+1,INPUTS!$D$63:$X$64,2,FALSE)/IF(V$7=$B404,(13-MONTH($D404)),12),0)</f>
        <v>61.740488968750014</v>
      </c>
      <c r="W404" s="229">
        <f>IF(AND(W$7&lt;=$B404+$D$4,W$9&gt;=$D404),$E404*HLOOKUP(W$7-$B404+1,INPUTS!$D$63:$X$64,2,FALSE)/IF(W$7=$B404,(13-MONTH($D404)),12),0)</f>
        <v>61.740488968750014</v>
      </c>
      <c r="X404" s="229">
        <f>IF(AND(X$7&lt;=$B404+$D$4,X$9&gt;=$D404),$E404*HLOOKUP(X$7-$B404+1,INPUTS!$D$63:$X$64,2,FALSE)/IF(X$7=$B404,(13-MONTH($D404)),12),0)</f>
        <v>61.740488968750014</v>
      </c>
      <c r="Y404" s="229">
        <f>IF(AND(Y$7&lt;=$B404+$D$4,Y$9&gt;=$D404),$E404*HLOOKUP(Y$7-$B404+1,INPUTS!$D$63:$X$64,2,FALSE)/IF(Y$7=$B404,(13-MONTH($D404)),12),0)</f>
        <v>61.740488968750014</v>
      </c>
      <c r="Z404" s="229">
        <f>IF(AND(Z$7&lt;=$B404+$D$4,Z$9&gt;=$D404),$E404*HLOOKUP(Z$7-$B404+1,INPUTS!$D$63:$X$64,2,FALSE)/IF(Z$7=$B404,(13-MONTH($D404)),12),0)</f>
        <v>61.740488968750014</v>
      </c>
      <c r="AA404" s="229">
        <f>IF(AND(AA$7&lt;=$B404+$D$4,AA$9&gt;=$D404),$E404*HLOOKUP(AA$7-$B404+1,INPUTS!$D$63:$X$64,2,FALSE)/IF(AA$7=$B404,(13-MONTH($D404)),12),0)</f>
        <v>61.740488968750014</v>
      </c>
      <c r="AB404" s="229">
        <f>IF(AND(AB$7&lt;=$B404+$D$4,AB$9&gt;=$D404),$E404*HLOOKUP(AB$7-$B404+1,INPUTS!$D$63:$X$64,2,FALSE)/IF(AB$7=$B404,(13-MONTH($D404)),12),0)</f>
        <v>61.740488968750014</v>
      </c>
      <c r="AC404" s="229">
        <f>IF(AND(AC$7&lt;=$B404+$D$4,AC$9&gt;=$D404),$E404*HLOOKUP(AC$7-$B404+1,INPUTS!$D$63:$X$64,2,FALSE)/IF(AC$7=$B404,(13-MONTH($D404)),12),0)</f>
        <v>61.740488968750014</v>
      </c>
      <c r="AD404" s="229">
        <f>IF(AND(AD$7&lt;=$B404+$D$4,AD$9&gt;=$D404),$E404*HLOOKUP(AD$7-$B404+1,INPUTS!$D$63:$X$64,2,FALSE)/IF(AD$7=$B404,(13-MONTH($D404)),12),0)</f>
        <v>61.740488968750014</v>
      </c>
      <c r="AE404" s="229">
        <f>IF(AND(AE$7&lt;=$B404+$D$4,AE$9&gt;=$D404),$E404*HLOOKUP(AE$7-$B404+1,INPUTS!$D$63:$X$64,2,FALSE)/IF(AE$7=$B404,(13-MONTH($D404)),12),0)</f>
        <v>118.8545572974417</v>
      </c>
      <c r="AF404" s="229">
        <f>IF(AND(AF$7&lt;=$B404+$D$4,AF$9&gt;=$D404),$E404*HLOOKUP(AF$7-$B404+1,INPUTS!$D$63:$X$64,2,FALSE)/IF(AF$7=$B404,(13-MONTH($D404)),12),0)</f>
        <v>118.8545572974417</v>
      </c>
      <c r="AG404" s="229">
        <f>IF(AND(AG$7&lt;=$B404+$D$4,AG$9&gt;=$D404),$E404*HLOOKUP(AG$7-$B404+1,INPUTS!$D$63:$X$64,2,FALSE)/IF(AG$7=$B404,(13-MONTH($D404)),12),0)</f>
        <v>118.8545572974417</v>
      </c>
      <c r="AH404" s="229">
        <f>IF(AND(AH$7&lt;=$B404+$D$4,AH$9&gt;=$D404),$E404*HLOOKUP(AH$7-$B404+1,INPUTS!$D$63:$X$64,2,FALSE)/IF(AH$7=$B404,(13-MONTH($D404)),12),0)</f>
        <v>118.8545572974417</v>
      </c>
      <c r="AI404" s="229">
        <f>IF(AND(AI$7&lt;=$B404+$D$4,AI$9&gt;=$D404),$E404*HLOOKUP(AI$7-$B404+1,INPUTS!$D$63:$X$64,2,FALSE)/IF(AI$7=$B404,(13-MONTH($D404)),12),0)</f>
        <v>118.8545572974417</v>
      </c>
      <c r="AJ404" s="229">
        <f>IF(AND(AJ$7&lt;=$B404+$D$4,AJ$9&gt;=$D404),$E404*HLOOKUP(AJ$7-$B404+1,INPUTS!$D$63:$X$64,2,FALSE)/IF(AJ$7=$B404,(13-MONTH($D404)),12),0)</f>
        <v>118.8545572974417</v>
      </c>
      <c r="AK404" s="229">
        <f>IF(AND(AK$7&lt;=$B404+$D$4,AK$9&gt;=$D404),$E404*HLOOKUP(AK$7-$B404+1,INPUTS!$D$63:$X$64,2,FALSE)/IF(AK$7=$B404,(13-MONTH($D404)),12),0)</f>
        <v>118.8545572974417</v>
      </c>
      <c r="AL404" s="229">
        <f>IF(AND(AL$7&lt;=$B404+$D$4,AL$9&gt;=$D404),$E404*HLOOKUP(AL$7-$B404+1,INPUTS!$D$63:$X$64,2,FALSE)/IF(AL$7=$B404,(13-MONTH($D404)),12),0)</f>
        <v>118.8545572974417</v>
      </c>
      <c r="AM404" s="229">
        <f>IF(AND(AM$7&lt;=$B404+$D$4,AM$9&gt;=$D404),$E404*HLOOKUP(AM$7-$B404+1,INPUTS!$D$63:$X$64,2,FALSE)/IF(AM$7=$B404,(13-MONTH($D404)),12),0)</f>
        <v>118.8545572974417</v>
      </c>
      <c r="AN404" s="229">
        <f>IF(AND(AN$7&lt;=$B404+$D$4,AN$9&gt;=$D404),$E404*HLOOKUP(AN$7-$B404+1,INPUTS!$D$63:$X$64,2,FALSE)/IF(AN$7=$B404,(13-MONTH($D404)),12),0)</f>
        <v>118.8545572974417</v>
      </c>
      <c r="AO404" s="229">
        <f>IF(AND(AO$7&lt;=$B404+$D$4,AO$9&gt;=$D404),$E404*HLOOKUP(AO$7-$B404+1,INPUTS!$D$63:$X$64,2,FALSE)/IF(AO$7=$B404,(13-MONTH($D404)),12),0)</f>
        <v>118.8545572974417</v>
      </c>
      <c r="AP404" s="229">
        <f>IF(AND(AP$7&lt;=$B404+$D$4,AP$9&gt;=$D404),$E404*HLOOKUP(AP$7-$B404+1,INPUTS!$D$63:$X$64,2,FALSE)/IF(AP$7=$B404,(13-MONTH($D404)),12),0)</f>
        <v>118.8545572974417</v>
      </c>
      <c r="AQ404" s="229">
        <f>IF(AND(AQ$7&lt;=$B404+$D$4,AQ$9&gt;=$D404),$E404*HLOOKUP(AQ$7-$B404+1,INPUTS!$D$63:$X$64,2,FALSE)/IF(AQ$7=$B404,(13-MONTH($D404)),12),0)</f>
        <v>109.93099862515835</v>
      </c>
      <c r="AR404" s="229">
        <f>IF(AND(AR$7&lt;=$B404+$D$4,AR$9&gt;=$D404),$E404*HLOOKUP(AR$7-$B404+1,INPUTS!$D$63:$X$64,2,FALSE)/IF(AR$7=$B404,(13-MONTH($D404)),12),0)</f>
        <v>109.93099862515835</v>
      </c>
      <c r="AS404" s="229">
        <f>IF(AND(AS$7&lt;=$B404+$D$4,AS$9&gt;=$D404),$E404*HLOOKUP(AS$7-$B404+1,INPUTS!$D$63:$X$64,2,FALSE)/IF(AS$7=$B404,(13-MONTH($D404)),12),0)</f>
        <v>109.93099862515835</v>
      </c>
      <c r="AT404" s="229">
        <f>IF(AND(AT$7&lt;=$B404+$D$4,AT$9&gt;=$D404),$E404*HLOOKUP(AT$7-$B404+1,INPUTS!$D$63:$X$64,2,FALSE)/IF(AT$7=$B404,(13-MONTH($D404)),12),0)</f>
        <v>109.93099862515835</v>
      </c>
      <c r="AU404" s="229">
        <f>IF(AND(AU$7&lt;=$B404+$D$4,AU$9&gt;=$D404),$E404*HLOOKUP(AU$7-$B404+1,INPUTS!$D$63:$X$64,2,FALSE)/IF(AU$7=$B404,(13-MONTH($D404)),12),0)</f>
        <v>109.93099862515835</v>
      </c>
      <c r="AV404" s="229">
        <f>IF(AND(AV$7&lt;=$B404+$D$4,AV$9&gt;=$D404),$E404*HLOOKUP(AV$7-$B404+1,INPUTS!$D$63:$X$64,2,FALSE)/IF(AV$7=$B404,(13-MONTH($D404)),12),0)</f>
        <v>109.93099862515835</v>
      </c>
      <c r="AW404" s="229">
        <f>IF(AND(AW$7&lt;=$B404+$D$4,AW$9&gt;=$D404),$E404*HLOOKUP(AW$7-$B404+1,INPUTS!$D$63:$X$64,2,FALSE)/IF(AW$7=$B404,(13-MONTH($D404)),12),0)</f>
        <v>109.93099862515835</v>
      </c>
      <c r="AX404" s="229">
        <f>IF(AND(AX$7&lt;=$B404+$D$4,AX$9&gt;=$D404),$E404*HLOOKUP(AX$7-$B404+1,INPUTS!$D$63:$X$64,2,FALSE)/IF(AX$7=$B404,(13-MONTH($D404)),12),0)</f>
        <v>109.93099862515835</v>
      </c>
      <c r="AY404" s="229">
        <f>IF(AND(AY$7&lt;=$B404+$D$4,AY$9&gt;=$D404),$E404*HLOOKUP(AY$7-$B404+1,INPUTS!$D$63:$X$64,2,FALSE)/IF(AY$7=$B404,(13-MONTH($D404)),12),0)</f>
        <v>109.93099862515835</v>
      </c>
      <c r="AZ404" s="229">
        <f>IF(AND(AZ$7&lt;=$B404+$D$4,AZ$9&gt;=$D404),$E404*HLOOKUP(AZ$7-$B404+1,INPUTS!$D$63:$X$64,2,FALSE)/IF(AZ$7=$B404,(13-MONTH($D404)),12),0)</f>
        <v>109.93099862515835</v>
      </c>
      <c r="BA404" s="229">
        <f>IF(AND(BA$7&lt;=$B404+$D$4,BA$9&gt;=$D404),$E404*HLOOKUP(BA$7-$B404+1,INPUTS!$D$63:$X$64,2,FALSE)/IF(BA$7=$B404,(13-MONTH($D404)),12),0)</f>
        <v>109.93099862515835</v>
      </c>
      <c r="BB404" s="229">
        <f>IF(AND(BB$7&lt;=$B404+$D$4,BB$9&gt;=$D404),$E404*HLOOKUP(BB$7-$B404+1,INPUTS!$D$63:$X$64,2,FALSE)/IF(BB$7=$B404,(13-MONTH($D404)),12),0)</f>
        <v>109.93099862515835</v>
      </c>
      <c r="BC404" s="229">
        <f>IF(AND(BC$7&lt;=$B404+$D$4,BC$9&gt;=$D404),$E404*HLOOKUP(BC$7-$B404+1,INPUTS!$D$63:$X$64,2,FALSE)/IF(BC$7=$B404,(13-MONTH($D404)),12),0)</f>
        <v>101.69893342932501</v>
      </c>
      <c r="BD404" s="229">
        <f>IF(AND(BD$7&lt;=$B404+$D$4,BD$9&gt;=$D404),$E404*HLOOKUP(BD$7-$B404+1,INPUTS!$D$63:$X$64,2,FALSE)/IF(BD$7=$B404,(13-MONTH($D404)),12),0)</f>
        <v>101.69893342932501</v>
      </c>
      <c r="BE404" s="229">
        <f>IF(AND(BE$7&lt;=$B404+$D$4,BE$9&gt;=$D404),$E404*HLOOKUP(BE$7-$B404+1,INPUTS!$D$63:$X$64,2,FALSE)/IF(BE$7=$B404,(13-MONTH($D404)),12),0)</f>
        <v>101.69893342932501</v>
      </c>
      <c r="BF404" s="229">
        <f>IF(AND(BF$7&lt;=$B404+$D$4,BF$9&gt;=$D404),$E404*HLOOKUP(BF$7-$B404+1,INPUTS!$D$63:$X$64,2,FALSE)/IF(BF$7=$B404,(13-MONTH($D404)),12),0)</f>
        <v>101.69893342932501</v>
      </c>
      <c r="BG404" s="229">
        <f>IF(AND(BG$7&lt;=$B404+$D$4,BG$9&gt;=$D404),$E404*HLOOKUP(BG$7-$B404+1,INPUTS!$D$63:$X$64,2,FALSE)/IF(BG$7=$B404,(13-MONTH($D404)),12),0)</f>
        <v>101.69893342932501</v>
      </c>
      <c r="BH404" s="229">
        <f>IF(AND(BH$7&lt;=$B404+$D$4,BH$9&gt;=$D404),$E404*HLOOKUP(BH$7-$B404+1,INPUTS!$D$63:$X$64,2,FALSE)/IF(BH$7=$B404,(13-MONTH($D404)),12),0)</f>
        <v>101.69893342932501</v>
      </c>
      <c r="BI404" s="229">
        <f>IF(AND(BI$7&lt;=$B404+$D$4,BI$9&gt;=$D404),$E404*HLOOKUP(BI$7-$B404+1,INPUTS!$D$63:$X$64,2,FALSE)/IF(BI$7=$B404,(13-MONTH($D404)),12),0)</f>
        <v>101.69893342932501</v>
      </c>
      <c r="BJ404" s="229">
        <f>IF(AND(BJ$7&lt;=$B404+$D$4,BJ$9&gt;=$D404),$E404*HLOOKUP(BJ$7-$B404+1,INPUTS!$D$63:$X$64,2,FALSE)/IF(BJ$7=$B404,(13-MONTH($D404)),12),0)</f>
        <v>101.69893342932501</v>
      </c>
      <c r="BK404" s="229">
        <f>IF(AND(BK$7&lt;=$B404+$D$4,BK$9&gt;=$D404),$E404*HLOOKUP(BK$7-$B404+1,INPUTS!$D$63:$X$64,2,FALSE)/IF(BK$7=$B404,(13-MONTH($D404)),12),0)</f>
        <v>101.69893342932501</v>
      </c>
      <c r="BL404" s="229">
        <f>IF(AND(BL$7&lt;=$B404+$D$4,BL$9&gt;=$D404),$E404*HLOOKUP(BL$7-$B404+1,INPUTS!$D$63:$X$64,2,FALSE)/IF(BL$7=$B404,(13-MONTH($D404)),12),0)</f>
        <v>101.69893342932501</v>
      </c>
      <c r="BM404" s="229">
        <f>IF(AND(BM$7&lt;=$B404+$D$4,BM$9&gt;=$D404),$E404*HLOOKUP(BM$7-$B404+1,INPUTS!$D$63:$X$64,2,FALSE)/IF(BM$7=$B404,(13-MONTH($D404)),12),0)</f>
        <v>101.69893342932501</v>
      </c>
      <c r="BN404" s="229">
        <f>IF(AND(BN$7&lt;=$B404+$D$4,BN$9&gt;=$D404),$E404*HLOOKUP(BN$7-$B404+1,INPUTS!$D$63:$X$64,2,FALSE)/IF(BN$7=$B404,(13-MONTH($D404)),12),0)</f>
        <v>101.69893342932501</v>
      </c>
      <c r="BO404" s="229">
        <f>IF(AND(BO$7&lt;=$B404+$D$4,BO$9&gt;=$D404),$E404*HLOOKUP(BO$7-$B404+1,INPUTS!$D$63:$X$64,2,FALSE)/IF(BO$7=$B404,(13-MONTH($D404)),12),0)</f>
        <v>94.059576927591692</v>
      </c>
      <c r="BP404" s="229">
        <f>IF(AND(BP$7&lt;=$B404+$D$4,BP$9&gt;=$D404),$E404*HLOOKUP(BP$7-$B404+1,INPUTS!$D$63:$X$64,2,FALSE)/IF(BP$7=$B404,(13-MONTH($D404)),12),0)</f>
        <v>94.059576927591692</v>
      </c>
      <c r="BQ404" s="229">
        <f>IF(AND(BQ$7&lt;=$B404+$D$4,BQ$9&gt;=$D404),$E404*HLOOKUP(BQ$7-$B404+1,INPUTS!$D$63:$X$64,2,FALSE)/IF(BQ$7=$B404,(13-MONTH($D404)),12),0)</f>
        <v>94.059576927591692</v>
      </c>
      <c r="BR404" s="229">
        <f>IF(AND(BR$7&lt;=$B404+$D$4,BR$9&gt;=$D404),$E404*HLOOKUP(BR$7-$B404+1,INPUTS!$D$63:$X$64,2,FALSE)/IF(BR$7=$B404,(13-MONTH($D404)),12),0)</f>
        <v>94.059576927591692</v>
      </c>
      <c r="BS404" s="229">
        <f>IF(AND(BS$7&lt;=$B404+$D$4,BS$9&gt;=$D404),$E404*HLOOKUP(BS$7-$B404+1,INPUTS!$D$63:$X$64,2,FALSE)/IF(BS$7=$B404,(13-MONTH($D404)),12),0)</f>
        <v>94.059576927591692</v>
      </c>
      <c r="BT404" s="229">
        <f>IF(AND(BT$7&lt;=$B404+$D$4,BT$9&gt;=$D404),$E404*HLOOKUP(BT$7-$B404+1,INPUTS!$D$63:$X$64,2,FALSE)/IF(BT$7=$B404,(13-MONTH($D404)),12),0)</f>
        <v>94.059576927591692</v>
      </c>
      <c r="BU404" s="229">
        <f>IF(AND(BU$7&lt;=$B404+$D$4,BU$9&gt;=$D404),$E404*HLOOKUP(BU$7-$B404+1,INPUTS!$D$63:$X$64,2,FALSE)/IF(BU$7=$B404,(13-MONTH($D404)),12),0)</f>
        <v>94.059576927591692</v>
      </c>
      <c r="BV404" s="229">
        <f>IF(AND(BV$7&lt;=$B404+$D$4,BV$9&gt;=$D404),$E404*HLOOKUP(BV$7-$B404+1,INPUTS!$D$63:$X$64,2,FALSE)/IF(BV$7=$B404,(13-MONTH($D404)),12),0)</f>
        <v>94.059576927591692</v>
      </c>
      <c r="BW404" s="229">
        <f>IF(AND(BW$7&lt;=$B404+$D$4,BW$9&gt;=$D404),$E404*HLOOKUP(BW$7-$B404+1,INPUTS!$D$63:$X$64,2,FALSE)/IF(BW$7=$B404,(13-MONTH($D404)),12),0)</f>
        <v>94.059576927591692</v>
      </c>
      <c r="BX404" s="229">
        <f>IF(AND(BX$7&lt;=$B404+$D$4,BX$9&gt;=$D404),$E404*HLOOKUP(BX$7-$B404+1,INPUTS!$D$63:$X$64,2,FALSE)/IF(BX$7=$B404,(13-MONTH($D404)),12),0)</f>
        <v>94.059576927591692</v>
      </c>
      <c r="BY404" s="229">
        <f>IF(AND(BY$7&lt;=$B404+$D$4,BY$9&gt;=$D404),$E404*HLOOKUP(BY$7-$B404+1,INPUTS!$D$63:$X$64,2,FALSE)/IF(BY$7=$B404,(13-MONTH($D404)),12),0)</f>
        <v>94.059576927591692</v>
      </c>
      <c r="BZ404" s="229">
        <f>IF(AND(BZ$7&lt;=$B404+$D$4,BZ$9&gt;=$D404),$E404*HLOOKUP(BZ$7-$B404+1,INPUTS!$D$63:$X$64,2,FALSE)/IF(BZ$7=$B404,(13-MONTH($D404)),12),0)</f>
        <v>94.059576927591692</v>
      </c>
    </row>
    <row r="405" spans="1:78" x14ac:dyDescent="0.2">
      <c r="A405" s="7" t="str">
        <f t="shared" si="372"/>
        <v>Roll-in 2</v>
      </c>
      <c r="B405" s="7">
        <f t="shared" si="373"/>
        <v>2020</v>
      </c>
      <c r="C405" s="7">
        <f t="shared" si="376"/>
        <v>14</v>
      </c>
      <c r="D405" s="165">
        <f t="shared" si="374"/>
        <v>43890</v>
      </c>
      <c r="E405" s="68">
        <f t="shared" si="375"/>
        <v>11762.971689999998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40.10103985227272</v>
      </c>
      <c r="U405" s="229">
        <f>IF(AND(U$7&lt;=$B405+$D$4,U$9&gt;=$D405),$E405*HLOOKUP(U$7-$B405+1,INPUTS!$D$63:$X$64,2,FALSE)/IF(U$7=$B405,(13-MONTH($D405)),12),0)</f>
        <v>40.10103985227272</v>
      </c>
      <c r="V405" s="229">
        <f>IF(AND(V$7&lt;=$B405+$D$4,V$9&gt;=$D405),$E405*HLOOKUP(V$7-$B405+1,INPUTS!$D$63:$X$64,2,FALSE)/IF(V$7=$B405,(13-MONTH($D405)),12),0)</f>
        <v>40.10103985227272</v>
      </c>
      <c r="W405" s="229">
        <f>IF(AND(W$7&lt;=$B405+$D$4,W$9&gt;=$D405),$E405*HLOOKUP(W$7-$B405+1,INPUTS!$D$63:$X$64,2,FALSE)/IF(W$7=$B405,(13-MONTH($D405)),12),0)</f>
        <v>40.10103985227272</v>
      </c>
      <c r="X405" s="229">
        <f>IF(AND(X$7&lt;=$B405+$D$4,X$9&gt;=$D405),$E405*HLOOKUP(X$7-$B405+1,INPUTS!$D$63:$X$64,2,FALSE)/IF(X$7=$B405,(13-MONTH($D405)),12),0)</f>
        <v>40.10103985227272</v>
      </c>
      <c r="Y405" s="229">
        <f>IF(AND(Y$7&lt;=$B405+$D$4,Y$9&gt;=$D405),$E405*HLOOKUP(Y$7-$B405+1,INPUTS!$D$63:$X$64,2,FALSE)/IF(Y$7=$B405,(13-MONTH($D405)),12),0)</f>
        <v>40.10103985227272</v>
      </c>
      <c r="Z405" s="229">
        <f>IF(AND(Z$7&lt;=$B405+$D$4,Z$9&gt;=$D405),$E405*HLOOKUP(Z$7-$B405+1,INPUTS!$D$63:$X$64,2,FALSE)/IF(Z$7=$B405,(13-MONTH($D405)),12),0)</f>
        <v>40.10103985227272</v>
      </c>
      <c r="AA405" s="229">
        <f>IF(AND(AA$7&lt;=$B405+$D$4,AA$9&gt;=$D405),$E405*HLOOKUP(AA$7-$B405+1,INPUTS!$D$63:$X$64,2,FALSE)/IF(AA$7=$B405,(13-MONTH($D405)),12),0)</f>
        <v>40.10103985227272</v>
      </c>
      <c r="AB405" s="229">
        <f>IF(AND(AB$7&lt;=$B405+$D$4,AB$9&gt;=$D405),$E405*HLOOKUP(AB$7-$B405+1,INPUTS!$D$63:$X$64,2,FALSE)/IF(AB$7=$B405,(13-MONTH($D405)),12),0)</f>
        <v>40.10103985227272</v>
      </c>
      <c r="AC405" s="229">
        <f>IF(AND(AC$7&lt;=$B405+$D$4,AC$9&gt;=$D405),$E405*HLOOKUP(AC$7-$B405+1,INPUTS!$D$63:$X$64,2,FALSE)/IF(AC$7=$B405,(13-MONTH($D405)),12),0)</f>
        <v>40.10103985227272</v>
      </c>
      <c r="AD405" s="229">
        <f>IF(AND(AD$7&lt;=$B405+$D$4,AD$9&gt;=$D405),$E405*HLOOKUP(AD$7-$B405+1,INPUTS!$D$63:$X$64,2,FALSE)/IF(AD$7=$B405,(13-MONTH($D405)),12),0)</f>
        <v>40.10103985227272</v>
      </c>
      <c r="AE405" s="229">
        <f>IF(AND(AE$7&lt;=$B405+$D$4,AE$9&gt;=$D405),$E405*HLOOKUP(AE$7-$B405+1,INPUTS!$D$63:$X$64,2,FALSE)/IF(AE$7=$B405,(13-MONTH($D405)),12),0)</f>
        <v>70.764077191758332</v>
      </c>
      <c r="AF405" s="229">
        <f>IF(AND(AF$7&lt;=$B405+$D$4,AF$9&gt;=$D405),$E405*HLOOKUP(AF$7-$B405+1,INPUTS!$D$63:$X$64,2,FALSE)/IF(AF$7=$B405,(13-MONTH($D405)),12),0)</f>
        <v>70.764077191758332</v>
      </c>
      <c r="AG405" s="229">
        <f>IF(AND(AG$7&lt;=$B405+$D$4,AG$9&gt;=$D405),$E405*HLOOKUP(AG$7-$B405+1,INPUTS!$D$63:$X$64,2,FALSE)/IF(AG$7=$B405,(13-MONTH($D405)),12),0)</f>
        <v>70.764077191758332</v>
      </c>
      <c r="AH405" s="229">
        <f>IF(AND(AH$7&lt;=$B405+$D$4,AH$9&gt;=$D405),$E405*HLOOKUP(AH$7-$B405+1,INPUTS!$D$63:$X$64,2,FALSE)/IF(AH$7=$B405,(13-MONTH($D405)),12),0)</f>
        <v>70.764077191758332</v>
      </c>
      <c r="AI405" s="229">
        <f>IF(AND(AI$7&lt;=$B405+$D$4,AI$9&gt;=$D405),$E405*HLOOKUP(AI$7-$B405+1,INPUTS!$D$63:$X$64,2,FALSE)/IF(AI$7=$B405,(13-MONTH($D405)),12),0)</f>
        <v>70.764077191758332</v>
      </c>
      <c r="AJ405" s="229">
        <f>IF(AND(AJ$7&lt;=$B405+$D$4,AJ$9&gt;=$D405),$E405*HLOOKUP(AJ$7-$B405+1,INPUTS!$D$63:$X$64,2,FALSE)/IF(AJ$7=$B405,(13-MONTH($D405)),12),0)</f>
        <v>70.764077191758332</v>
      </c>
      <c r="AK405" s="229">
        <f>IF(AND(AK$7&lt;=$B405+$D$4,AK$9&gt;=$D405),$E405*HLOOKUP(AK$7-$B405+1,INPUTS!$D$63:$X$64,2,FALSE)/IF(AK$7=$B405,(13-MONTH($D405)),12),0)</f>
        <v>70.764077191758332</v>
      </c>
      <c r="AL405" s="229">
        <f>IF(AND(AL$7&lt;=$B405+$D$4,AL$9&gt;=$D405),$E405*HLOOKUP(AL$7-$B405+1,INPUTS!$D$63:$X$64,2,FALSE)/IF(AL$7=$B405,(13-MONTH($D405)),12),0)</f>
        <v>70.764077191758332</v>
      </c>
      <c r="AM405" s="229">
        <f>IF(AND(AM$7&lt;=$B405+$D$4,AM$9&gt;=$D405),$E405*HLOOKUP(AM$7-$B405+1,INPUTS!$D$63:$X$64,2,FALSE)/IF(AM$7=$B405,(13-MONTH($D405)),12),0)</f>
        <v>70.764077191758332</v>
      </c>
      <c r="AN405" s="229">
        <f>IF(AND(AN$7&lt;=$B405+$D$4,AN$9&gt;=$D405),$E405*HLOOKUP(AN$7-$B405+1,INPUTS!$D$63:$X$64,2,FALSE)/IF(AN$7=$B405,(13-MONTH($D405)),12),0)</f>
        <v>70.764077191758332</v>
      </c>
      <c r="AO405" s="229">
        <f>IF(AND(AO$7&lt;=$B405+$D$4,AO$9&gt;=$D405),$E405*HLOOKUP(AO$7-$B405+1,INPUTS!$D$63:$X$64,2,FALSE)/IF(AO$7=$B405,(13-MONTH($D405)),12),0)</f>
        <v>70.764077191758332</v>
      </c>
      <c r="AP405" s="229">
        <f>IF(AND(AP$7&lt;=$B405+$D$4,AP$9&gt;=$D405),$E405*HLOOKUP(AP$7-$B405+1,INPUTS!$D$63:$X$64,2,FALSE)/IF(AP$7=$B405,(13-MONTH($D405)),12),0)</f>
        <v>70.764077191758332</v>
      </c>
      <c r="AQ405" s="229">
        <f>IF(AND(AQ$7&lt;=$B405+$D$4,AQ$9&gt;=$D405),$E405*HLOOKUP(AQ$7-$B405+1,INPUTS!$D$63:$X$64,2,FALSE)/IF(AQ$7=$B405,(13-MONTH($D405)),12),0)</f>
        <v>65.451134978441658</v>
      </c>
      <c r="AR405" s="229">
        <f>IF(AND(AR$7&lt;=$B405+$D$4,AR$9&gt;=$D405),$E405*HLOOKUP(AR$7-$B405+1,INPUTS!$D$63:$X$64,2,FALSE)/IF(AR$7=$B405,(13-MONTH($D405)),12),0)</f>
        <v>65.451134978441658</v>
      </c>
      <c r="AS405" s="229">
        <f>IF(AND(AS$7&lt;=$B405+$D$4,AS$9&gt;=$D405),$E405*HLOOKUP(AS$7-$B405+1,INPUTS!$D$63:$X$64,2,FALSE)/IF(AS$7=$B405,(13-MONTH($D405)),12),0)</f>
        <v>65.451134978441658</v>
      </c>
      <c r="AT405" s="229">
        <f>IF(AND(AT$7&lt;=$B405+$D$4,AT$9&gt;=$D405),$E405*HLOOKUP(AT$7-$B405+1,INPUTS!$D$63:$X$64,2,FALSE)/IF(AT$7=$B405,(13-MONTH($D405)),12),0)</f>
        <v>65.451134978441658</v>
      </c>
      <c r="AU405" s="229">
        <f>IF(AND(AU$7&lt;=$B405+$D$4,AU$9&gt;=$D405),$E405*HLOOKUP(AU$7-$B405+1,INPUTS!$D$63:$X$64,2,FALSE)/IF(AU$7=$B405,(13-MONTH($D405)),12),0)</f>
        <v>65.451134978441658</v>
      </c>
      <c r="AV405" s="229">
        <f>IF(AND(AV$7&lt;=$B405+$D$4,AV$9&gt;=$D405),$E405*HLOOKUP(AV$7-$B405+1,INPUTS!$D$63:$X$64,2,FALSE)/IF(AV$7=$B405,(13-MONTH($D405)),12),0)</f>
        <v>65.451134978441658</v>
      </c>
      <c r="AW405" s="229">
        <f>IF(AND(AW$7&lt;=$B405+$D$4,AW$9&gt;=$D405),$E405*HLOOKUP(AW$7-$B405+1,INPUTS!$D$63:$X$64,2,FALSE)/IF(AW$7=$B405,(13-MONTH($D405)),12),0)</f>
        <v>65.451134978441658</v>
      </c>
      <c r="AX405" s="229">
        <f>IF(AND(AX$7&lt;=$B405+$D$4,AX$9&gt;=$D405),$E405*HLOOKUP(AX$7-$B405+1,INPUTS!$D$63:$X$64,2,FALSE)/IF(AX$7=$B405,(13-MONTH($D405)),12),0)</f>
        <v>65.451134978441658</v>
      </c>
      <c r="AY405" s="229">
        <f>IF(AND(AY$7&lt;=$B405+$D$4,AY$9&gt;=$D405),$E405*HLOOKUP(AY$7-$B405+1,INPUTS!$D$63:$X$64,2,FALSE)/IF(AY$7=$B405,(13-MONTH($D405)),12),0)</f>
        <v>65.451134978441658</v>
      </c>
      <c r="AZ405" s="229">
        <f>IF(AND(AZ$7&lt;=$B405+$D$4,AZ$9&gt;=$D405),$E405*HLOOKUP(AZ$7-$B405+1,INPUTS!$D$63:$X$64,2,FALSE)/IF(AZ$7=$B405,(13-MONTH($D405)),12),0)</f>
        <v>65.451134978441658</v>
      </c>
      <c r="BA405" s="229">
        <f>IF(AND(BA$7&lt;=$B405+$D$4,BA$9&gt;=$D405),$E405*HLOOKUP(BA$7-$B405+1,INPUTS!$D$63:$X$64,2,FALSE)/IF(BA$7=$B405,(13-MONTH($D405)),12),0)</f>
        <v>65.451134978441658</v>
      </c>
      <c r="BB405" s="229">
        <f>IF(AND(BB$7&lt;=$B405+$D$4,BB$9&gt;=$D405),$E405*HLOOKUP(BB$7-$B405+1,INPUTS!$D$63:$X$64,2,FALSE)/IF(BB$7=$B405,(13-MONTH($D405)),12),0)</f>
        <v>65.451134978441658</v>
      </c>
      <c r="BC405" s="229">
        <f>IF(AND(BC$7&lt;=$B405+$D$4,BC$9&gt;=$D405),$E405*HLOOKUP(BC$7-$B405+1,INPUTS!$D$63:$X$64,2,FALSE)/IF(BC$7=$B405,(13-MONTH($D405)),12),0)</f>
        <v>60.549896774274991</v>
      </c>
      <c r="BD405" s="229">
        <f>IF(AND(BD$7&lt;=$B405+$D$4,BD$9&gt;=$D405),$E405*HLOOKUP(BD$7-$B405+1,INPUTS!$D$63:$X$64,2,FALSE)/IF(BD$7=$B405,(13-MONTH($D405)),12),0)</f>
        <v>60.549896774274991</v>
      </c>
      <c r="BE405" s="229">
        <f>IF(AND(BE$7&lt;=$B405+$D$4,BE$9&gt;=$D405),$E405*HLOOKUP(BE$7-$B405+1,INPUTS!$D$63:$X$64,2,FALSE)/IF(BE$7=$B405,(13-MONTH($D405)),12),0)</f>
        <v>60.549896774274991</v>
      </c>
      <c r="BF405" s="229">
        <f>IF(AND(BF$7&lt;=$B405+$D$4,BF$9&gt;=$D405),$E405*HLOOKUP(BF$7-$B405+1,INPUTS!$D$63:$X$64,2,FALSE)/IF(BF$7=$B405,(13-MONTH($D405)),12),0)</f>
        <v>60.549896774274991</v>
      </c>
      <c r="BG405" s="229">
        <f>IF(AND(BG$7&lt;=$B405+$D$4,BG$9&gt;=$D405),$E405*HLOOKUP(BG$7-$B405+1,INPUTS!$D$63:$X$64,2,FALSE)/IF(BG$7=$B405,(13-MONTH($D405)),12),0)</f>
        <v>60.549896774274991</v>
      </c>
      <c r="BH405" s="229">
        <f>IF(AND(BH$7&lt;=$B405+$D$4,BH$9&gt;=$D405),$E405*HLOOKUP(BH$7-$B405+1,INPUTS!$D$63:$X$64,2,FALSE)/IF(BH$7=$B405,(13-MONTH($D405)),12),0)</f>
        <v>60.549896774274991</v>
      </c>
      <c r="BI405" s="229">
        <f>IF(AND(BI$7&lt;=$B405+$D$4,BI$9&gt;=$D405),$E405*HLOOKUP(BI$7-$B405+1,INPUTS!$D$63:$X$64,2,FALSE)/IF(BI$7=$B405,(13-MONTH($D405)),12),0)</f>
        <v>60.549896774274991</v>
      </c>
      <c r="BJ405" s="229">
        <f>IF(AND(BJ$7&lt;=$B405+$D$4,BJ$9&gt;=$D405),$E405*HLOOKUP(BJ$7-$B405+1,INPUTS!$D$63:$X$64,2,FALSE)/IF(BJ$7=$B405,(13-MONTH($D405)),12),0)</f>
        <v>60.549896774274991</v>
      </c>
      <c r="BK405" s="229">
        <f>IF(AND(BK$7&lt;=$B405+$D$4,BK$9&gt;=$D405),$E405*HLOOKUP(BK$7-$B405+1,INPUTS!$D$63:$X$64,2,FALSE)/IF(BK$7=$B405,(13-MONTH($D405)),12),0)</f>
        <v>60.549896774274991</v>
      </c>
      <c r="BL405" s="229">
        <f>IF(AND(BL$7&lt;=$B405+$D$4,BL$9&gt;=$D405),$E405*HLOOKUP(BL$7-$B405+1,INPUTS!$D$63:$X$64,2,FALSE)/IF(BL$7=$B405,(13-MONTH($D405)),12),0)</f>
        <v>60.549896774274991</v>
      </c>
      <c r="BM405" s="229">
        <f>IF(AND(BM$7&lt;=$B405+$D$4,BM$9&gt;=$D405),$E405*HLOOKUP(BM$7-$B405+1,INPUTS!$D$63:$X$64,2,FALSE)/IF(BM$7=$B405,(13-MONTH($D405)),12),0)</f>
        <v>60.549896774274991</v>
      </c>
      <c r="BN405" s="229">
        <f>IF(AND(BN$7&lt;=$B405+$D$4,BN$9&gt;=$D405),$E405*HLOOKUP(BN$7-$B405+1,INPUTS!$D$63:$X$64,2,FALSE)/IF(BN$7=$B405,(13-MONTH($D405)),12),0)</f>
        <v>60.549896774274991</v>
      </c>
      <c r="BO405" s="229">
        <f>IF(AND(BO$7&lt;=$B405+$D$4,BO$9&gt;=$D405),$E405*HLOOKUP(BO$7-$B405+1,INPUTS!$D$63:$X$64,2,FALSE)/IF(BO$7=$B405,(13-MONTH($D405)),12),0)</f>
        <v>56.001547720808325</v>
      </c>
      <c r="BP405" s="229">
        <f>IF(AND(BP$7&lt;=$B405+$D$4,BP$9&gt;=$D405),$E405*HLOOKUP(BP$7-$B405+1,INPUTS!$D$63:$X$64,2,FALSE)/IF(BP$7=$B405,(13-MONTH($D405)),12),0)</f>
        <v>56.001547720808325</v>
      </c>
      <c r="BQ405" s="229">
        <f>IF(AND(BQ$7&lt;=$B405+$D$4,BQ$9&gt;=$D405),$E405*HLOOKUP(BQ$7-$B405+1,INPUTS!$D$63:$X$64,2,FALSE)/IF(BQ$7=$B405,(13-MONTH($D405)),12),0)</f>
        <v>56.001547720808325</v>
      </c>
      <c r="BR405" s="229">
        <f>IF(AND(BR$7&lt;=$B405+$D$4,BR$9&gt;=$D405),$E405*HLOOKUP(BR$7-$B405+1,INPUTS!$D$63:$X$64,2,FALSE)/IF(BR$7=$B405,(13-MONTH($D405)),12),0)</f>
        <v>56.001547720808325</v>
      </c>
      <c r="BS405" s="229">
        <f>IF(AND(BS$7&lt;=$B405+$D$4,BS$9&gt;=$D405),$E405*HLOOKUP(BS$7-$B405+1,INPUTS!$D$63:$X$64,2,FALSE)/IF(BS$7=$B405,(13-MONTH($D405)),12),0)</f>
        <v>56.001547720808325</v>
      </c>
      <c r="BT405" s="229">
        <f>IF(AND(BT$7&lt;=$B405+$D$4,BT$9&gt;=$D405),$E405*HLOOKUP(BT$7-$B405+1,INPUTS!$D$63:$X$64,2,FALSE)/IF(BT$7=$B405,(13-MONTH($D405)),12),0)</f>
        <v>56.001547720808325</v>
      </c>
      <c r="BU405" s="229">
        <f>IF(AND(BU$7&lt;=$B405+$D$4,BU$9&gt;=$D405),$E405*HLOOKUP(BU$7-$B405+1,INPUTS!$D$63:$X$64,2,FALSE)/IF(BU$7=$B405,(13-MONTH($D405)),12),0)</f>
        <v>56.001547720808325</v>
      </c>
      <c r="BV405" s="229">
        <f>IF(AND(BV$7&lt;=$B405+$D$4,BV$9&gt;=$D405),$E405*HLOOKUP(BV$7-$B405+1,INPUTS!$D$63:$X$64,2,FALSE)/IF(BV$7=$B405,(13-MONTH($D405)),12),0)</f>
        <v>56.001547720808325</v>
      </c>
      <c r="BW405" s="229">
        <f>IF(AND(BW$7&lt;=$B405+$D$4,BW$9&gt;=$D405),$E405*HLOOKUP(BW$7-$B405+1,INPUTS!$D$63:$X$64,2,FALSE)/IF(BW$7=$B405,(13-MONTH($D405)),12),0)</f>
        <v>56.001547720808325</v>
      </c>
      <c r="BX405" s="229">
        <f>IF(AND(BX$7&lt;=$B405+$D$4,BX$9&gt;=$D405),$E405*HLOOKUP(BX$7-$B405+1,INPUTS!$D$63:$X$64,2,FALSE)/IF(BX$7=$B405,(13-MONTH($D405)),12),0)</f>
        <v>56.001547720808325</v>
      </c>
      <c r="BY405" s="229">
        <f>IF(AND(BY$7&lt;=$B405+$D$4,BY$9&gt;=$D405),$E405*HLOOKUP(BY$7-$B405+1,INPUTS!$D$63:$X$64,2,FALSE)/IF(BY$7=$B405,(13-MONTH($D405)),12),0)</f>
        <v>56.001547720808325</v>
      </c>
      <c r="BZ405" s="229">
        <f>IF(AND(BZ$7&lt;=$B405+$D$4,BZ$9&gt;=$D405),$E405*HLOOKUP(BZ$7-$B405+1,INPUTS!$D$63:$X$64,2,FALSE)/IF(BZ$7=$B405,(13-MONTH($D405)),12),0)</f>
        <v>56.001547720808325</v>
      </c>
    </row>
    <row r="406" spans="1:78" x14ac:dyDescent="0.2">
      <c r="A406" s="7" t="str">
        <f t="shared" si="372"/>
        <v>Roll-in 3</v>
      </c>
      <c r="B406" s="7">
        <f t="shared" si="373"/>
        <v>2020</v>
      </c>
      <c r="C406" s="7">
        <f t="shared" si="376"/>
        <v>15</v>
      </c>
      <c r="D406" s="165">
        <f t="shared" si="374"/>
        <v>43921</v>
      </c>
      <c r="E406" s="68">
        <f t="shared" si="375"/>
        <v>10601.648129999989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39.756180487499954</v>
      </c>
      <c r="V406" s="229">
        <f>IF(AND(V$7&lt;=$B406+$D$4,V$9&gt;=$D406),$E406*HLOOKUP(V$7-$B406+1,INPUTS!$D$63:$X$64,2,FALSE)/IF(V$7=$B406,(13-MONTH($D406)),12),0)</f>
        <v>39.756180487499954</v>
      </c>
      <c r="W406" s="229">
        <f>IF(AND(W$7&lt;=$B406+$D$4,W$9&gt;=$D406),$E406*HLOOKUP(W$7-$B406+1,INPUTS!$D$63:$X$64,2,FALSE)/IF(W$7=$B406,(13-MONTH($D406)),12),0)</f>
        <v>39.756180487499954</v>
      </c>
      <c r="X406" s="229">
        <f>IF(AND(X$7&lt;=$B406+$D$4,X$9&gt;=$D406),$E406*HLOOKUP(X$7-$B406+1,INPUTS!$D$63:$X$64,2,FALSE)/IF(X$7=$B406,(13-MONTH($D406)),12),0)</f>
        <v>39.756180487499954</v>
      </c>
      <c r="Y406" s="229">
        <f>IF(AND(Y$7&lt;=$B406+$D$4,Y$9&gt;=$D406),$E406*HLOOKUP(Y$7-$B406+1,INPUTS!$D$63:$X$64,2,FALSE)/IF(Y$7=$B406,(13-MONTH($D406)),12),0)</f>
        <v>39.756180487499954</v>
      </c>
      <c r="Z406" s="229">
        <f>IF(AND(Z$7&lt;=$B406+$D$4,Z$9&gt;=$D406),$E406*HLOOKUP(Z$7-$B406+1,INPUTS!$D$63:$X$64,2,FALSE)/IF(Z$7=$B406,(13-MONTH($D406)),12),0)</f>
        <v>39.756180487499954</v>
      </c>
      <c r="AA406" s="229">
        <f>IF(AND(AA$7&lt;=$B406+$D$4,AA$9&gt;=$D406),$E406*HLOOKUP(AA$7-$B406+1,INPUTS!$D$63:$X$64,2,FALSE)/IF(AA$7=$B406,(13-MONTH($D406)),12),0)</f>
        <v>39.756180487499954</v>
      </c>
      <c r="AB406" s="229">
        <f>IF(AND(AB$7&lt;=$B406+$D$4,AB$9&gt;=$D406),$E406*HLOOKUP(AB$7-$B406+1,INPUTS!$D$63:$X$64,2,FALSE)/IF(AB$7=$B406,(13-MONTH($D406)),12),0)</f>
        <v>39.756180487499954</v>
      </c>
      <c r="AC406" s="229">
        <f>IF(AND(AC$7&lt;=$B406+$D$4,AC$9&gt;=$D406),$E406*HLOOKUP(AC$7-$B406+1,INPUTS!$D$63:$X$64,2,FALSE)/IF(AC$7=$B406,(13-MONTH($D406)),12),0)</f>
        <v>39.756180487499954</v>
      </c>
      <c r="AD406" s="229">
        <f>IF(AND(AD$7&lt;=$B406+$D$4,AD$9&gt;=$D406),$E406*HLOOKUP(AD$7-$B406+1,INPUTS!$D$63:$X$64,2,FALSE)/IF(AD$7=$B406,(13-MONTH($D406)),12),0)</f>
        <v>39.756180487499954</v>
      </c>
      <c r="AE406" s="229">
        <f>IF(AND(AE$7&lt;=$B406+$D$4,AE$9&gt;=$D406),$E406*HLOOKUP(AE$7-$B406+1,INPUTS!$D$63:$X$64,2,FALSE)/IF(AE$7=$B406,(13-MONTH($D406)),12),0)</f>
        <v>63.777748208724937</v>
      </c>
      <c r="AF406" s="229">
        <f>IF(AND(AF$7&lt;=$B406+$D$4,AF$9&gt;=$D406),$E406*HLOOKUP(AF$7-$B406+1,INPUTS!$D$63:$X$64,2,FALSE)/IF(AF$7=$B406,(13-MONTH($D406)),12),0)</f>
        <v>63.777748208724937</v>
      </c>
      <c r="AG406" s="229">
        <f>IF(AND(AG$7&lt;=$B406+$D$4,AG$9&gt;=$D406),$E406*HLOOKUP(AG$7-$B406+1,INPUTS!$D$63:$X$64,2,FALSE)/IF(AG$7=$B406,(13-MONTH($D406)),12),0)</f>
        <v>63.777748208724937</v>
      </c>
      <c r="AH406" s="229">
        <f>IF(AND(AH$7&lt;=$B406+$D$4,AH$9&gt;=$D406),$E406*HLOOKUP(AH$7-$B406+1,INPUTS!$D$63:$X$64,2,FALSE)/IF(AH$7=$B406,(13-MONTH($D406)),12),0)</f>
        <v>63.777748208724937</v>
      </c>
      <c r="AI406" s="229">
        <f>IF(AND(AI$7&lt;=$B406+$D$4,AI$9&gt;=$D406),$E406*HLOOKUP(AI$7-$B406+1,INPUTS!$D$63:$X$64,2,FALSE)/IF(AI$7=$B406,(13-MONTH($D406)),12),0)</f>
        <v>63.777748208724937</v>
      </c>
      <c r="AJ406" s="229">
        <f>IF(AND(AJ$7&lt;=$B406+$D$4,AJ$9&gt;=$D406),$E406*HLOOKUP(AJ$7-$B406+1,INPUTS!$D$63:$X$64,2,FALSE)/IF(AJ$7=$B406,(13-MONTH($D406)),12),0)</f>
        <v>63.777748208724937</v>
      </c>
      <c r="AK406" s="229">
        <f>IF(AND(AK$7&lt;=$B406+$D$4,AK$9&gt;=$D406),$E406*HLOOKUP(AK$7-$B406+1,INPUTS!$D$63:$X$64,2,FALSE)/IF(AK$7=$B406,(13-MONTH($D406)),12),0)</f>
        <v>63.777748208724937</v>
      </c>
      <c r="AL406" s="229">
        <f>IF(AND(AL$7&lt;=$B406+$D$4,AL$9&gt;=$D406),$E406*HLOOKUP(AL$7-$B406+1,INPUTS!$D$63:$X$64,2,FALSE)/IF(AL$7=$B406,(13-MONTH($D406)),12),0)</f>
        <v>63.777748208724937</v>
      </c>
      <c r="AM406" s="229">
        <f>IF(AND(AM$7&lt;=$B406+$D$4,AM$9&gt;=$D406),$E406*HLOOKUP(AM$7-$B406+1,INPUTS!$D$63:$X$64,2,FALSE)/IF(AM$7=$B406,(13-MONTH($D406)),12),0)</f>
        <v>63.777748208724937</v>
      </c>
      <c r="AN406" s="229">
        <f>IF(AND(AN$7&lt;=$B406+$D$4,AN$9&gt;=$D406),$E406*HLOOKUP(AN$7-$B406+1,INPUTS!$D$63:$X$64,2,FALSE)/IF(AN$7=$B406,(13-MONTH($D406)),12),0)</f>
        <v>63.777748208724937</v>
      </c>
      <c r="AO406" s="229">
        <f>IF(AND(AO$7&lt;=$B406+$D$4,AO$9&gt;=$D406),$E406*HLOOKUP(AO$7-$B406+1,INPUTS!$D$63:$X$64,2,FALSE)/IF(AO$7=$B406,(13-MONTH($D406)),12),0)</f>
        <v>63.777748208724937</v>
      </c>
      <c r="AP406" s="229">
        <f>IF(AND(AP$7&lt;=$B406+$D$4,AP$9&gt;=$D406),$E406*HLOOKUP(AP$7-$B406+1,INPUTS!$D$63:$X$64,2,FALSE)/IF(AP$7=$B406,(13-MONTH($D406)),12),0)</f>
        <v>63.777748208724937</v>
      </c>
      <c r="AQ406" s="229">
        <f>IF(AND(AQ$7&lt;=$B406+$D$4,AQ$9&gt;=$D406),$E406*HLOOKUP(AQ$7-$B406+1,INPUTS!$D$63:$X$64,2,FALSE)/IF(AQ$7=$B406,(13-MONTH($D406)),12),0)</f>
        <v>58.989337136674926</v>
      </c>
      <c r="AR406" s="229">
        <f>IF(AND(AR$7&lt;=$B406+$D$4,AR$9&gt;=$D406),$E406*HLOOKUP(AR$7-$B406+1,INPUTS!$D$63:$X$64,2,FALSE)/IF(AR$7=$B406,(13-MONTH($D406)),12),0)</f>
        <v>58.989337136674926</v>
      </c>
      <c r="AS406" s="229">
        <f>IF(AND(AS$7&lt;=$B406+$D$4,AS$9&gt;=$D406),$E406*HLOOKUP(AS$7-$B406+1,INPUTS!$D$63:$X$64,2,FALSE)/IF(AS$7=$B406,(13-MONTH($D406)),12),0)</f>
        <v>58.989337136674926</v>
      </c>
      <c r="AT406" s="229">
        <f>IF(AND(AT$7&lt;=$B406+$D$4,AT$9&gt;=$D406),$E406*HLOOKUP(AT$7-$B406+1,INPUTS!$D$63:$X$64,2,FALSE)/IF(AT$7=$B406,(13-MONTH($D406)),12),0)</f>
        <v>58.989337136674926</v>
      </c>
      <c r="AU406" s="229">
        <f>IF(AND(AU$7&lt;=$B406+$D$4,AU$9&gt;=$D406),$E406*HLOOKUP(AU$7-$B406+1,INPUTS!$D$63:$X$64,2,FALSE)/IF(AU$7=$B406,(13-MONTH($D406)),12),0)</f>
        <v>58.989337136674926</v>
      </c>
      <c r="AV406" s="229">
        <f>IF(AND(AV$7&lt;=$B406+$D$4,AV$9&gt;=$D406),$E406*HLOOKUP(AV$7-$B406+1,INPUTS!$D$63:$X$64,2,FALSE)/IF(AV$7=$B406,(13-MONTH($D406)),12),0)</f>
        <v>58.989337136674926</v>
      </c>
      <c r="AW406" s="229">
        <f>IF(AND(AW$7&lt;=$B406+$D$4,AW$9&gt;=$D406),$E406*HLOOKUP(AW$7-$B406+1,INPUTS!$D$63:$X$64,2,FALSE)/IF(AW$7=$B406,(13-MONTH($D406)),12),0)</f>
        <v>58.989337136674926</v>
      </c>
      <c r="AX406" s="229">
        <f>IF(AND(AX$7&lt;=$B406+$D$4,AX$9&gt;=$D406),$E406*HLOOKUP(AX$7-$B406+1,INPUTS!$D$63:$X$64,2,FALSE)/IF(AX$7=$B406,(13-MONTH($D406)),12),0)</f>
        <v>58.989337136674926</v>
      </c>
      <c r="AY406" s="229">
        <f>IF(AND(AY$7&lt;=$B406+$D$4,AY$9&gt;=$D406),$E406*HLOOKUP(AY$7-$B406+1,INPUTS!$D$63:$X$64,2,FALSE)/IF(AY$7=$B406,(13-MONTH($D406)),12),0)</f>
        <v>58.989337136674926</v>
      </c>
      <c r="AZ406" s="229">
        <f>IF(AND(AZ$7&lt;=$B406+$D$4,AZ$9&gt;=$D406),$E406*HLOOKUP(AZ$7-$B406+1,INPUTS!$D$63:$X$64,2,FALSE)/IF(AZ$7=$B406,(13-MONTH($D406)),12),0)</f>
        <v>58.989337136674926</v>
      </c>
      <c r="BA406" s="229">
        <f>IF(AND(BA$7&lt;=$B406+$D$4,BA$9&gt;=$D406),$E406*HLOOKUP(BA$7-$B406+1,INPUTS!$D$63:$X$64,2,FALSE)/IF(BA$7=$B406,(13-MONTH($D406)),12),0)</f>
        <v>58.989337136674926</v>
      </c>
      <c r="BB406" s="229">
        <f>IF(AND(BB$7&lt;=$B406+$D$4,BB$9&gt;=$D406),$E406*HLOOKUP(BB$7-$B406+1,INPUTS!$D$63:$X$64,2,FALSE)/IF(BB$7=$B406,(13-MONTH($D406)),12),0)</f>
        <v>58.989337136674926</v>
      </c>
      <c r="BC406" s="229">
        <f>IF(AND(BC$7&lt;=$B406+$D$4,BC$9&gt;=$D406),$E406*HLOOKUP(BC$7-$B406+1,INPUTS!$D$63:$X$64,2,FALSE)/IF(BC$7=$B406,(13-MONTH($D406)),12),0)</f>
        <v>54.57198374917494</v>
      </c>
      <c r="BD406" s="229">
        <f>IF(AND(BD$7&lt;=$B406+$D$4,BD$9&gt;=$D406),$E406*HLOOKUP(BD$7-$B406+1,INPUTS!$D$63:$X$64,2,FALSE)/IF(BD$7=$B406,(13-MONTH($D406)),12),0)</f>
        <v>54.57198374917494</v>
      </c>
      <c r="BE406" s="229">
        <f>IF(AND(BE$7&lt;=$B406+$D$4,BE$9&gt;=$D406),$E406*HLOOKUP(BE$7-$B406+1,INPUTS!$D$63:$X$64,2,FALSE)/IF(BE$7=$B406,(13-MONTH($D406)),12),0)</f>
        <v>54.57198374917494</v>
      </c>
      <c r="BF406" s="229">
        <f>IF(AND(BF$7&lt;=$B406+$D$4,BF$9&gt;=$D406),$E406*HLOOKUP(BF$7-$B406+1,INPUTS!$D$63:$X$64,2,FALSE)/IF(BF$7=$B406,(13-MONTH($D406)),12),0)</f>
        <v>54.57198374917494</v>
      </c>
      <c r="BG406" s="229">
        <f>IF(AND(BG$7&lt;=$B406+$D$4,BG$9&gt;=$D406),$E406*HLOOKUP(BG$7-$B406+1,INPUTS!$D$63:$X$64,2,FALSE)/IF(BG$7=$B406,(13-MONTH($D406)),12),0)</f>
        <v>54.57198374917494</v>
      </c>
      <c r="BH406" s="229">
        <f>IF(AND(BH$7&lt;=$B406+$D$4,BH$9&gt;=$D406),$E406*HLOOKUP(BH$7-$B406+1,INPUTS!$D$63:$X$64,2,FALSE)/IF(BH$7=$B406,(13-MONTH($D406)),12),0)</f>
        <v>54.57198374917494</v>
      </c>
      <c r="BI406" s="229">
        <f>IF(AND(BI$7&lt;=$B406+$D$4,BI$9&gt;=$D406),$E406*HLOOKUP(BI$7-$B406+1,INPUTS!$D$63:$X$64,2,FALSE)/IF(BI$7=$B406,(13-MONTH($D406)),12),0)</f>
        <v>54.57198374917494</v>
      </c>
      <c r="BJ406" s="229">
        <f>IF(AND(BJ$7&lt;=$B406+$D$4,BJ$9&gt;=$D406),$E406*HLOOKUP(BJ$7-$B406+1,INPUTS!$D$63:$X$64,2,FALSE)/IF(BJ$7=$B406,(13-MONTH($D406)),12),0)</f>
        <v>54.57198374917494</v>
      </c>
      <c r="BK406" s="229">
        <f>IF(AND(BK$7&lt;=$B406+$D$4,BK$9&gt;=$D406),$E406*HLOOKUP(BK$7-$B406+1,INPUTS!$D$63:$X$64,2,FALSE)/IF(BK$7=$B406,(13-MONTH($D406)),12),0)</f>
        <v>54.57198374917494</v>
      </c>
      <c r="BL406" s="229">
        <f>IF(AND(BL$7&lt;=$B406+$D$4,BL$9&gt;=$D406),$E406*HLOOKUP(BL$7-$B406+1,INPUTS!$D$63:$X$64,2,FALSE)/IF(BL$7=$B406,(13-MONTH($D406)),12),0)</f>
        <v>54.57198374917494</v>
      </c>
      <c r="BM406" s="229">
        <f>IF(AND(BM$7&lt;=$B406+$D$4,BM$9&gt;=$D406),$E406*HLOOKUP(BM$7-$B406+1,INPUTS!$D$63:$X$64,2,FALSE)/IF(BM$7=$B406,(13-MONTH($D406)),12),0)</f>
        <v>54.57198374917494</v>
      </c>
      <c r="BN406" s="229">
        <f>IF(AND(BN$7&lt;=$B406+$D$4,BN$9&gt;=$D406),$E406*HLOOKUP(BN$7-$B406+1,INPUTS!$D$63:$X$64,2,FALSE)/IF(BN$7=$B406,(13-MONTH($D406)),12),0)</f>
        <v>54.57198374917494</v>
      </c>
      <c r="BO406" s="229">
        <f>IF(AND(BO$7&lt;=$B406+$D$4,BO$9&gt;=$D406),$E406*HLOOKUP(BO$7-$B406+1,INPUTS!$D$63:$X$64,2,FALSE)/IF(BO$7=$B406,(13-MONTH($D406)),12),0)</f>
        <v>50.472679805574948</v>
      </c>
      <c r="BP406" s="229">
        <f>IF(AND(BP$7&lt;=$B406+$D$4,BP$9&gt;=$D406),$E406*HLOOKUP(BP$7-$B406+1,INPUTS!$D$63:$X$64,2,FALSE)/IF(BP$7=$B406,(13-MONTH($D406)),12),0)</f>
        <v>50.472679805574948</v>
      </c>
      <c r="BQ406" s="229">
        <f>IF(AND(BQ$7&lt;=$B406+$D$4,BQ$9&gt;=$D406),$E406*HLOOKUP(BQ$7-$B406+1,INPUTS!$D$63:$X$64,2,FALSE)/IF(BQ$7=$B406,(13-MONTH($D406)),12),0)</f>
        <v>50.472679805574948</v>
      </c>
      <c r="BR406" s="229">
        <f>IF(AND(BR$7&lt;=$B406+$D$4,BR$9&gt;=$D406),$E406*HLOOKUP(BR$7-$B406+1,INPUTS!$D$63:$X$64,2,FALSE)/IF(BR$7=$B406,(13-MONTH($D406)),12),0)</f>
        <v>50.472679805574948</v>
      </c>
      <c r="BS406" s="229">
        <f>IF(AND(BS$7&lt;=$B406+$D$4,BS$9&gt;=$D406),$E406*HLOOKUP(BS$7-$B406+1,INPUTS!$D$63:$X$64,2,FALSE)/IF(BS$7=$B406,(13-MONTH($D406)),12),0)</f>
        <v>50.472679805574948</v>
      </c>
      <c r="BT406" s="229">
        <f>IF(AND(BT$7&lt;=$B406+$D$4,BT$9&gt;=$D406),$E406*HLOOKUP(BT$7-$B406+1,INPUTS!$D$63:$X$64,2,FALSE)/IF(BT$7=$B406,(13-MONTH($D406)),12),0)</f>
        <v>50.472679805574948</v>
      </c>
      <c r="BU406" s="229">
        <f>IF(AND(BU$7&lt;=$B406+$D$4,BU$9&gt;=$D406),$E406*HLOOKUP(BU$7-$B406+1,INPUTS!$D$63:$X$64,2,FALSE)/IF(BU$7=$B406,(13-MONTH($D406)),12),0)</f>
        <v>50.472679805574948</v>
      </c>
      <c r="BV406" s="229">
        <f>IF(AND(BV$7&lt;=$B406+$D$4,BV$9&gt;=$D406),$E406*HLOOKUP(BV$7-$B406+1,INPUTS!$D$63:$X$64,2,FALSE)/IF(BV$7=$B406,(13-MONTH($D406)),12),0)</f>
        <v>50.472679805574948</v>
      </c>
      <c r="BW406" s="229">
        <f>IF(AND(BW$7&lt;=$B406+$D$4,BW$9&gt;=$D406),$E406*HLOOKUP(BW$7-$B406+1,INPUTS!$D$63:$X$64,2,FALSE)/IF(BW$7=$B406,(13-MONTH($D406)),12),0)</f>
        <v>50.472679805574948</v>
      </c>
      <c r="BX406" s="229">
        <f>IF(AND(BX$7&lt;=$B406+$D$4,BX$9&gt;=$D406),$E406*HLOOKUP(BX$7-$B406+1,INPUTS!$D$63:$X$64,2,FALSE)/IF(BX$7=$B406,(13-MONTH($D406)),12),0)</f>
        <v>50.472679805574948</v>
      </c>
      <c r="BY406" s="229">
        <f>IF(AND(BY$7&lt;=$B406+$D$4,BY$9&gt;=$D406),$E406*HLOOKUP(BY$7-$B406+1,INPUTS!$D$63:$X$64,2,FALSE)/IF(BY$7=$B406,(13-MONTH($D406)),12),0)</f>
        <v>50.472679805574948</v>
      </c>
      <c r="BZ406" s="229">
        <f>IF(AND(BZ$7&lt;=$B406+$D$4,BZ$9&gt;=$D406),$E406*HLOOKUP(BZ$7-$B406+1,INPUTS!$D$63:$X$64,2,FALSE)/IF(BZ$7=$B406,(13-MONTH($D406)),12),0)</f>
        <v>50.472679805574948</v>
      </c>
    </row>
    <row r="407" spans="1:78" x14ac:dyDescent="0.2">
      <c r="A407" s="7" t="str">
        <f t="shared" si="372"/>
        <v>Roll-in 3</v>
      </c>
      <c r="B407" s="7">
        <f t="shared" si="373"/>
        <v>2020</v>
      </c>
      <c r="C407" s="7">
        <f t="shared" si="376"/>
        <v>16</v>
      </c>
      <c r="D407" s="165">
        <f t="shared" si="374"/>
        <v>43951</v>
      </c>
      <c r="E407" s="68">
        <f t="shared" si="375"/>
        <v>7225.312510000017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30.105468791666738</v>
      </c>
      <c r="W407" s="229">
        <f>IF(AND(W$7&lt;=$B407+$D$4,W$9&gt;=$D407),$E407*HLOOKUP(W$7-$B407+1,INPUTS!$D$63:$X$64,2,FALSE)/IF(W$7=$B407,(13-MONTH($D407)),12),0)</f>
        <v>30.105468791666738</v>
      </c>
      <c r="X407" s="229">
        <f>IF(AND(X$7&lt;=$B407+$D$4,X$9&gt;=$D407),$E407*HLOOKUP(X$7-$B407+1,INPUTS!$D$63:$X$64,2,FALSE)/IF(X$7=$B407,(13-MONTH($D407)),12),0)</f>
        <v>30.105468791666738</v>
      </c>
      <c r="Y407" s="229">
        <f>IF(AND(Y$7&lt;=$B407+$D$4,Y$9&gt;=$D407),$E407*HLOOKUP(Y$7-$B407+1,INPUTS!$D$63:$X$64,2,FALSE)/IF(Y$7=$B407,(13-MONTH($D407)),12),0)</f>
        <v>30.105468791666738</v>
      </c>
      <c r="Z407" s="229">
        <f>IF(AND(Z$7&lt;=$B407+$D$4,Z$9&gt;=$D407),$E407*HLOOKUP(Z$7-$B407+1,INPUTS!$D$63:$X$64,2,FALSE)/IF(Z$7=$B407,(13-MONTH($D407)),12),0)</f>
        <v>30.105468791666738</v>
      </c>
      <c r="AA407" s="229">
        <f>IF(AND(AA$7&lt;=$B407+$D$4,AA$9&gt;=$D407),$E407*HLOOKUP(AA$7-$B407+1,INPUTS!$D$63:$X$64,2,FALSE)/IF(AA$7=$B407,(13-MONTH($D407)),12),0)</f>
        <v>30.105468791666738</v>
      </c>
      <c r="AB407" s="229">
        <f>IF(AND(AB$7&lt;=$B407+$D$4,AB$9&gt;=$D407),$E407*HLOOKUP(AB$7-$B407+1,INPUTS!$D$63:$X$64,2,FALSE)/IF(AB$7=$B407,(13-MONTH($D407)),12),0)</f>
        <v>30.105468791666738</v>
      </c>
      <c r="AC407" s="229">
        <f>IF(AND(AC$7&lt;=$B407+$D$4,AC$9&gt;=$D407),$E407*HLOOKUP(AC$7-$B407+1,INPUTS!$D$63:$X$64,2,FALSE)/IF(AC$7=$B407,(13-MONTH($D407)),12),0)</f>
        <v>30.105468791666738</v>
      </c>
      <c r="AD407" s="229">
        <f>IF(AND(AD$7&lt;=$B407+$D$4,AD$9&gt;=$D407),$E407*HLOOKUP(AD$7-$B407+1,INPUTS!$D$63:$X$64,2,FALSE)/IF(AD$7=$B407,(13-MONTH($D407)),12),0)</f>
        <v>30.105468791666738</v>
      </c>
      <c r="AE407" s="229">
        <f>IF(AND(AE$7&lt;=$B407+$D$4,AE$9&gt;=$D407),$E407*HLOOKUP(AE$7-$B407+1,INPUTS!$D$63:$X$64,2,FALSE)/IF(AE$7=$B407,(13-MONTH($D407)),12),0)</f>
        <v>43.466275841408439</v>
      </c>
      <c r="AF407" s="229">
        <f>IF(AND(AF$7&lt;=$B407+$D$4,AF$9&gt;=$D407),$E407*HLOOKUP(AF$7-$B407+1,INPUTS!$D$63:$X$64,2,FALSE)/IF(AF$7=$B407,(13-MONTH($D407)),12),0)</f>
        <v>43.466275841408439</v>
      </c>
      <c r="AG407" s="229">
        <f>IF(AND(AG$7&lt;=$B407+$D$4,AG$9&gt;=$D407),$E407*HLOOKUP(AG$7-$B407+1,INPUTS!$D$63:$X$64,2,FALSE)/IF(AG$7=$B407,(13-MONTH($D407)),12),0)</f>
        <v>43.466275841408439</v>
      </c>
      <c r="AH407" s="229">
        <f>IF(AND(AH$7&lt;=$B407+$D$4,AH$9&gt;=$D407),$E407*HLOOKUP(AH$7-$B407+1,INPUTS!$D$63:$X$64,2,FALSE)/IF(AH$7=$B407,(13-MONTH($D407)),12),0)</f>
        <v>43.466275841408439</v>
      </c>
      <c r="AI407" s="229">
        <f>IF(AND(AI$7&lt;=$B407+$D$4,AI$9&gt;=$D407),$E407*HLOOKUP(AI$7-$B407+1,INPUTS!$D$63:$X$64,2,FALSE)/IF(AI$7=$B407,(13-MONTH($D407)),12),0)</f>
        <v>43.466275841408439</v>
      </c>
      <c r="AJ407" s="229">
        <f>IF(AND(AJ$7&lt;=$B407+$D$4,AJ$9&gt;=$D407),$E407*HLOOKUP(AJ$7-$B407+1,INPUTS!$D$63:$X$64,2,FALSE)/IF(AJ$7=$B407,(13-MONTH($D407)),12),0)</f>
        <v>43.466275841408439</v>
      </c>
      <c r="AK407" s="229">
        <f>IF(AND(AK$7&lt;=$B407+$D$4,AK$9&gt;=$D407),$E407*HLOOKUP(AK$7-$B407+1,INPUTS!$D$63:$X$64,2,FALSE)/IF(AK$7=$B407,(13-MONTH($D407)),12),0)</f>
        <v>43.466275841408439</v>
      </c>
      <c r="AL407" s="229">
        <f>IF(AND(AL$7&lt;=$B407+$D$4,AL$9&gt;=$D407),$E407*HLOOKUP(AL$7-$B407+1,INPUTS!$D$63:$X$64,2,FALSE)/IF(AL$7=$B407,(13-MONTH($D407)),12),0)</f>
        <v>43.466275841408439</v>
      </c>
      <c r="AM407" s="229">
        <f>IF(AND(AM$7&lt;=$B407+$D$4,AM$9&gt;=$D407),$E407*HLOOKUP(AM$7-$B407+1,INPUTS!$D$63:$X$64,2,FALSE)/IF(AM$7=$B407,(13-MONTH($D407)),12),0)</f>
        <v>43.466275841408439</v>
      </c>
      <c r="AN407" s="229">
        <f>IF(AND(AN$7&lt;=$B407+$D$4,AN$9&gt;=$D407),$E407*HLOOKUP(AN$7-$B407+1,INPUTS!$D$63:$X$64,2,FALSE)/IF(AN$7=$B407,(13-MONTH($D407)),12),0)</f>
        <v>43.466275841408439</v>
      </c>
      <c r="AO407" s="229">
        <f>IF(AND(AO$7&lt;=$B407+$D$4,AO$9&gt;=$D407),$E407*HLOOKUP(AO$7-$B407+1,INPUTS!$D$63:$X$64,2,FALSE)/IF(AO$7=$B407,(13-MONTH($D407)),12),0)</f>
        <v>43.466275841408439</v>
      </c>
      <c r="AP407" s="229">
        <f>IF(AND(AP$7&lt;=$B407+$D$4,AP$9&gt;=$D407),$E407*HLOOKUP(AP$7-$B407+1,INPUTS!$D$63:$X$64,2,FALSE)/IF(AP$7=$B407,(13-MONTH($D407)),12),0)</f>
        <v>43.466275841408439</v>
      </c>
      <c r="AQ407" s="229">
        <f>IF(AND(AQ$7&lt;=$B407+$D$4,AQ$9&gt;=$D407),$E407*HLOOKUP(AQ$7-$B407+1,INPUTS!$D$63:$X$64,2,FALSE)/IF(AQ$7=$B407,(13-MONTH($D407)),12),0)</f>
        <v>40.202843024391761</v>
      </c>
      <c r="AR407" s="229">
        <f>IF(AND(AR$7&lt;=$B407+$D$4,AR$9&gt;=$D407),$E407*HLOOKUP(AR$7-$B407+1,INPUTS!$D$63:$X$64,2,FALSE)/IF(AR$7=$B407,(13-MONTH($D407)),12),0)</f>
        <v>40.202843024391761</v>
      </c>
      <c r="AS407" s="229">
        <f>IF(AND(AS$7&lt;=$B407+$D$4,AS$9&gt;=$D407),$E407*HLOOKUP(AS$7-$B407+1,INPUTS!$D$63:$X$64,2,FALSE)/IF(AS$7=$B407,(13-MONTH($D407)),12),0)</f>
        <v>40.202843024391761</v>
      </c>
      <c r="AT407" s="229">
        <f>IF(AND(AT$7&lt;=$B407+$D$4,AT$9&gt;=$D407),$E407*HLOOKUP(AT$7-$B407+1,INPUTS!$D$63:$X$64,2,FALSE)/IF(AT$7=$B407,(13-MONTH($D407)),12),0)</f>
        <v>40.202843024391761</v>
      </c>
      <c r="AU407" s="229">
        <f>IF(AND(AU$7&lt;=$B407+$D$4,AU$9&gt;=$D407),$E407*HLOOKUP(AU$7-$B407+1,INPUTS!$D$63:$X$64,2,FALSE)/IF(AU$7=$B407,(13-MONTH($D407)),12),0)</f>
        <v>40.202843024391761</v>
      </c>
      <c r="AV407" s="229">
        <f>IF(AND(AV$7&lt;=$B407+$D$4,AV$9&gt;=$D407),$E407*HLOOKUP(AV$7-$B407+1,INPUTS!$D$63:$X$64,2,FALSE)/IF(AV$7=$B407,(13-MONTH($D407)),12),0)</f>
        <v>40.202843024391761</v>
      </c>
      <c r="AW407" s="229">
        <f>IF(AND(AW$7&lt;=$B407+$D$4,AW$9&gt;=$D407),$E407*HLOOKUP(AW$7-$B407+1,INPUTS!$D$63:$X$64,2,FALSE)/IF(AW$7=$B407,(13-MONTH($D407)),12),0)</f>
        <v>40.202843024391761</v>
      </c>
      <c r="AX407" s="229">
        <f>IF(AND(AX$7&lt;=$B407+$D$4,AX$9&gt;=$D407),$E407*HLOOKUP(AX$7-$B407+1,INPUTS!$D$63:$X$64,2,FALSE)/IF(AX$7=$B407,(13-MONTH($D407)),12),0)</f>
        <v>40.202843024391761</v>
      </c>
      <c r="AY407" s="229">
        <f>IF(AND(AY$7&lt;=$B407+$D$4,AY$9&gt;=$D407),$E407*HLOOKUP(AY$7-$B407+1,INPUTS!$D$63:$X$64,2,FALSE)/IF(AY$7=$B407,(13-MONTH($D407)),12),0)</f>
        <v>40.202843024391761</v>
      </c>
      <c r="AZ407" s="229">
        <f>IF(AND(AZ$7&lt;=$B407+$D$4,AZ$9&gt;=$D407),$E407*HLOOKUP(AZ$7-$B407+1,INPUTS!$D$63:$X$64,2,FALSE)/IF(AZ$7=$B407,(13-MONTH($D407)),12),0)</f>
        <v>40.202843024391761</v>
      </c>
      <c r="BA407" s="229">
        <f>IF(AND(BA$7&lt;=$B407+$D$4,BA$9&gt;=$D407),$E407*HLOOKUP(BA$7-$B407+1,INPUTS!$D$63:$X$64,2,FALSE)/IF(BA$7=$B407,(13-MONTH($D407)),12),0)</f>
        <v>40.202843024391761</v>
      </c>
      <c r="BB407" s="229">
        <f>IF(AND(BB$7&lt;=$B407+$D$4,BB$9&gt;=$D407),$E407*HLOOKUP(BB$7-$B407+1,INPUTS!$D$63:$X$64,2,FALSE)/IF(BB$7=$B407,(13-MONTH($D407)),12),0)</f>
        <v>40.202843024391761</v>
      </c>
      <c r="BC407" s="229">
        <f>IF(AND(BC$7&lt;=$B407+$D$4,BC$9&gt;=$D407),$E407*HLOOKUP(BC$7-$B407+1,INPUTS!$D$63:$X$64,2,FALSE)/IF(BC$7=$B407,(13-MONTH($D407)),12),0)</f>
        <v>37.192296145225086</v>
      </c>
      <c r="BD407" s="229">
        <f>IF(AND(BD$7&lt;=$B407+$D$4,BD$9&gt;=$D407),$E407*HLOOKUP(BD$7-$B407+1,INPUTS!$D$63:$X$64,2,FALSE)/IF(BD$7=$B407,(13-MONTH($D407)),12),0)</f>
        <v>37.192296145225086</v>
      </c>
      <c r="BE407" s="229">
        <f>IF(AND(BE$7&lt;=$B407+$D$4,BE$9&gt;=$D407),$E407*HLOOKUP(BE$7-$B407+1,INPUTS!$D$63:$X$64,2,FALSE)/IF(BE$7=$B407,(13-MONTH($D407)),12),0)</f>
        <v>37.192296145225086</v>
      </c>
      <c r="BF407" s="229">
        <f>IF(AND(BF$7&lt;=$B407+$D$4,BF$9&gt;=$D407),$E407*HLOOKUP(BF$7-$B407+1,INPUTS!$D$63:$X$64,2,FALSE)/IF(BF$7=$B407,(13-MONTH($D407)),12),0)</f>
        <v>37.192296145225086</v>
      </c>
      <c r="BG407" s="229">
        <f>IF(AND(BG$7&lt;=$B407+$D$4,BG$9&gt;=$D407),$E407*HLOOKUP(BG$7-$B407+1,INPUTS!$D$63:$X$64,2,FALSE)/IF(BG$7=$B407,(13-MONTH($D407)),12),0)</f>
        <v>37.192296145225086</v>
      </c>
      <c r="BH407" s="229">
        <f>IF(AND(BH$7&lt;=$B407+$D$4,BH$9&gt;=$D407),$E407*HLOOKUP(BH$7-$B407+1,INPUTS!$D$63:$X$64,2,FALSE)/IF(BH$7=$B407,(13-MONTH($D407)),12),0)</f>
        <v>37.192296145225086</v>
      </c>
      <c r="BI407" s="229">
        <f>IF(AND(BI$7&lt;=$B407+$D$4,BI$9&gt;=$D407),$E407*HLOOKUP(BI$7-$B407+1,INPUTS!$D$63:$X$64,2,FALSE)/IF(BI$7=$B407,(13-MONTH($D407)),12),0)</f>
        <v>37.192296145225086</v>
      </c>
      <c r="BJ407" s="229">
        <f>IF(AND(BJ$7&lt;=$B407+$D$4,BJ$9&gt;=$D407),$E407*HLOOKUP(BJ$7-$B407+1,INPUTS!$D$63:$X$64,2,FALSE)/IF(BJ$7=$B407,(13-MONTH($D407)),12),0)</f>
        <v>37.192296145225086</v>
      </c>
      <c r="BK407" s="229">
        <f>IF(AND(BK$7&lt;=$B407+$D$4,BK$9&gt;=$D407),$E407*HLOOKUP(BK$7-$B407+1,INPUTS!$D$63:$X$64,2,FALSE)/IF(BK$7=$B407,(13-MONTH($D407)),12),0)</f>
        <v>37.192296145225086</v>
      </c>
      <c r="BL407" s="229">
        <f>IF(AND(BL$7&lt;=$B407+$D$4,BL$9&gt;=$D407),$E407*HLOOKUP(BL$7-$B407+1,INPUTS!$D$63:$X$64,2,FALSE)/IF(BL$7=$B407,(13-MONTH($D407)),12),0)</f>
        <v>37.192296145225086</v>
      </c>
      <c r="BM407" s="229">
        <f>IF(AND(BM$7&lt;=$B407+$D$4,BM$9&gt;=$D407),$E407*HLOOKUP(BM$7-$B407+1,INPUTS!$D$63:$X$64,2,FALSE)/IF(BM$7=$B407,(13-MONTH($D407)),12),0)</f>
        <v>37.192296145225086</v>
      </c>
      <c r="BN407" s="229">
        <f>IF(AND(BN$7&lt;=$B407+$D$4,BN$9&gt;=$D407),$E407*HLOOKUP(BN$7-$B407+1,INPUTS!$D$63:$X$64,2,FALSE)/IF(BN$7=$B407,(13-MONTH($D407)),12),0)</f>
        <v>37.192296145225086</v>
      </c>
      <c r="BO407" s="229">
        <f>IF(AND(BO$7&lt;=$B407+$D$4,BO$9&gt;=$D407),$E407*HLOOKUP(BO$7-$B407+1,INPUTS!$D$63:$X$64,2,FALSE)/IF(BO$7=$B407,(13-MONTH($D407)),12),0)</f>
        <v>34.398508641358411</v>
      </c>
      <c r="BP407" s="229">
        <f>IF(AND(BP$7&lt;=$B407+$D$4,BP$9&gt;=$D407),$E407*HLOOKUP(BP$7-$B407+1,INPUTS!$D$63:$X$64,2,FALSE)/IF(BP$7=$B407,(13-MONTH($D407)),12),0)</f>
        <v>34.398508641358411</v>
      </c>
      <c r="BQ407" s="229">
        <f>IF(AND(BQ$7&lt;=$B407+$D$4,BQ$9&gt;=$D407),$E407*HLOOKUP(BQ$7-$B407+1,INPUTS!$D$63:$X$64,2,FALSE)/IF(BQ$7=$B407,(13-MONTH($D407)),12),0)</f>
        <v>34.398508641358411</v>
      </c>
      <c r="BR407" s="229">
        <f>IF(AND(BR$7&lt;=$B407+$D$4,BR$9&gt;=$D407),$E407*HLOOKUP(BR$7-$B407+1,INPUTS!$D$63:$X$64,2,FALSE)/IF(BR$7=$B407,(13-MONTH($D407)),12),0)</f>
        <v>34.398508641358411</v>
      </c>
      <c r="BS407" s="229">
        <f>IF(AND(BS$7&lt;=$B407+$D$4,BS$9&gt;=$D407),$E407*HLOOKUP(BS$7-$B407+1,INPUTS!$D$63:$X$64,2,FALSE)/IF(BS$7=$B407,(13-MONTH($D407)),12),0)</f>
        <v>34.398508641358411</v>
      </c>
      <c r="BT407" s="229">
        <f>IF(AND(BT$7&lt;=$B407+$D$4,BT$9&gt;=$D407),$E407*HLOOKUP(BT$7-$B407+1,INPUTS!$D$63:$X$64,2,FALSE)/IF(BT$7=$B407,(13-MONTH($D407)),12),0)</f>
        <v>34.398508641358411</v>
      </c>
      <c r="BU407" s="229">
        <f>IF(AND(BU$7&lt;=$B407+$D$4,BU$9&gt;=$D407),$E407*HLOOKUP(BU$7-$B407+1,INPUTS!$D$63:$X$64,2,FALSE)/IF(BU$7=$B407,(13-MONTH($D407)),12),0)</f>
        <v>34.398508641358411</v>
      </c>
      <c r="BV407" s="229">
        <f>IF(AND(BV$7&lt;=$B407+$D$4,BV$9&gt;=$D407),$E407*HLOOKUP(BV$7-$B407+1,INPUTS!$D$63:$X$64,2,FALSE)/IF(BV$7=$B407,(13-MONTH($D407)),12),0)</f>
        <v>34.398508641358411</v>
      </c>
      <c r="BW407" s="229">
        <f>IF(AND(BW$7&lt;=$B407+$D$4,BW$9&gt;=$D407),$E407*HLOOKUP(BW$7-$B407+1,INPUTS!$D$63:$X$64,2,FALSE)/IF(BW$7=$B407,(13-MONTH($D407)),12),0)</f>
        <v>34.398508641358411</v>
      </c>
      <c r="BX407" s="229">
        <f>IF(AND(BX$7&lt;=$B407+$D$4,BX$9&gt;=$D407),$E407*HLOOKUP(BX$7-$B407+1,INPUTS!$D$63:$X$64,2,FALSE)/IF(BX$7=$B407,(13-MONTH($D407)),12),0)</f>
        <v>34.398508641358411</v>
      </c>
      <c r="BY407" s="229">
        <f>IF(AND(BY$7&lt;=$B407+$D$4,BY$9&gt;=$D407),$E407*HLOOKUP(BY$7-$B407+1,INPUTS!$D$63:$X$64,2,FALSE)/IF(BY$7=$B407,(13-MONTH($D407)),12),0)</f>
        <v>34.398508641358411</v>
      </c>
      <c r="BZ407" s="229">
        <f>IF(AND(BZ$7&lt;=$B407+$D$4,BZ$9&gt;=$D407),$E407*HLOOKUP(BZ$7-$B407+1,INPUTS!$D$63:$X$64,2,FALSE)/IF(BZ$7=$B407,(13-MONTH($D407)),12),0)</f>
        <v>34.398508641358411</v>
      </c>
    </row>
    <row r="408" spans="1:78" x14ac:dyDescent="0.2">
      <c r="A408" s="7" t="str">
        <f t="shared" si="372"/>
        <v>Roll-in 3</v>
      </c>
      <c r="B408" s="7">
        <f t="shared" si="373"/>
        <v>2020</v>
      </c>
      <c r="C408" s="7">
        <f t="shared" si="376"/>
        <v>17</v>
      </c>
      <c r="D408" s="165">
        <f t="shared" si="374"/>
        <v>43982</v>
      </c>
      <c r="E408" s="68">
        <f t="shared" si="375"/>
        <v>10577.188010000002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49.580568796875006</v>
      </c>
      <c r="X408" s="229">
        <f>IF(AND(X$7&lt;=$B408+$D$4,X$9&gt;=$D408),$E408*HLOOKUP(X$7-$B408+1,INPUTS!$D$63:$X$64,2,FALSE)/IF(X$7=$B408,(13-MONTH($D408)),12),0)</f>
        <v>49.580568796875006</v>
      </c>
      <c r="Y408" s="229">
        <f>IF(AND(Y$7&lt;=$B408+$D$4,Y$9&gt;=$D408),$E408*HLOOKUP(Y$7-$B408+1,INPUTS!$D$63:$X$64,2,FALSE)/IF(Y$7=$B408,(13-MONTH($D408)),12),0)</f>
        <v>49.580568796875006</v>
      </c>
      <c r="Z408" s="229">
        <f>IF(AND(Z$7&lt;=$B408+$D$4,Z$9&gt;=$D408),$E408*HLOOKUP(Z$7-$B408+1,INPUTS!$D$63:$X$64,2,FALSE)/IF(Z$7=$B408,(13-MONTH($D408)),12),0)</f>
        <v>49.580568796875006</v>
      </c>
      <c r="AA408" s="229">
        <f>IF(AND(AA$7&lt;=$B408+$D$4,AA$9&gt;=$D408),$E408*HLOOKUP(AA$7-$B408+1,INPUTS!$D$63:$X$64,2,FALSE)/IF(AA$7=$B408,(13-MONTH($D408)),12),0)</f>
        <v>49.580568796875006</v>
      </c>
      <c r="AB408" s="229">
        <f>IF(AND(AB$7&lt;=$B408+$D$4,AB$9&gt;=$D408),$E408*HLOOKUP(AB$7-$B408+1,INPUTS!$D$63:$X$64,2,FALSE)/IF(AB$7=$B408,(13-MONTH($D408)),12),0)</f>
        <v>49.580568796875006</v>
      </c>
      <c r="AC408" s="229">
        <f>IF(AND(AC$7&lt;=$B408+$D$4,AC$9&gt;=$D408),$E408*HLOOKUP(AC$7-$B408+1,INPUTS!$D$63:$X$64,2,FALSE)/IF(AC$7=$B408,(13-MONTH($D408)),12),0)</f>
        <v>49.580568796875006</v>
      </c>
      <c r="AD408" s="229">
        <f>IF(AND(AD$7&lt;=$B408+$D$4,AD$9&gt;=$D408),$E408*HLOOKUP(AD$7-$B408+1,INPUTS!$D$63:$X$64,2,FALSE)/IF(AD$7=$B408,(13-MONTH($D408)),12),0)</f>
        <v>49.580568796875006</v>
      </c>
      <c r="AE408" s="229">
        <f>IF(AND(AE$7&lt;=$B408+$D$4,AE$9&gt;=$D408),$E408*HLOOKUP(AE$7-$B408+1,INPUTS!$D$63:$X$64,2,FALSE)/IF(AE$7=$B408,(13-MONTH($D408)),12),0)</f>
        <v>63.630600203491674</v>
      </c>
      <c r="AF408" s="229">
        <f>IF(AND(AF$7&lt;=$B408+$D$4,AF$9&gt;=$D408),$E408*HLOOKUP(AF$7-$B408+1,INPUTS!$D$63:$X$64,2,FALSE)/IF(AF$7=$B408,(13-MONTH($D408)),12),0)</f>
        <v>63.630600203491674</v>
      </c>
      <c r="AG408" s="229">
        <f>IF(AND(AG$7&lt;=$B408+$D$4,AG$9&gt;=$D408),$E408*HLOOKUP(AG$7-$B408+1,INPUTS!$D$63:$X$64,2,FALSE)/IF(AG$7=$B408,(13-MONTH($D408)),12),0)</f>
        <v>63.630600203491674</v>
      </c>
      <c r="AH408" s="229">
        <f>IF(AND(AH$7&lt;=$B408+$D$4,AH$9&gt;=$D408),$E408*HLOOKUP(AH$7-$B408+1,INPUTS!$D$63:$X$64,2,FALSE)/IF(AH$7=$B408,(13-MONTH($D408)),12),0)</f>
        <v>63.630600203491674</v>
      </c>
      <c r="AI408" s="229">
        <f>IF(AND(AI$7&lt;=$B408+$D$4,AI$9&gt;=$D408),$E408*HLOOKUP(AI$7-$B408+1,INPUTS!$D$63:$X$64,2,FALSE)/IF(AI$7=$B408,(13-MONTH($D408)),12),0)</f>
        <v>63.630600203491674</v>
      </c>
      <c r="AJ408" s="229">
        <f>IF(AND(AJ$7&lt;=$B408+$D$4,AJ$9&gt;=$D408),$E408*HLOOKUP(AJ$7-$B408+1,INPUTS!$D$63:$X$64,2,FALSE)/IF(AJ$7=$B408,(13-MONTH($D408)),12),0)</f>
        <v>63.630600203491674</v>
      </c>
      <c r="AK408" s="229">
        <f>IF(AND(AK$7&lt;=$B408+$D$4,AK$9&gt;=$D408),$E408*HLOOKUP(AK$7-$B408+1,INPUTS!$D$63:$X$64,2,FALSE)/IF(AK$7=$B408,(13-MONTH($D408)),12),0)</f>
        <v>63.630600203491674</v>
      </c>
      <c r="AL408" s="229">
        <f>IF(AND(AL$7&lt;=$B408+$D$4,AL$9&gt;=$D408),$E408*HLOOKUP(AL$7-$B408+1,INPUTS!$D$63:$X$64,2,FALSE)/IF(AL$7=$B408,(13-MONTH($D408)),12),0)</f>
        <v>63.630600203491674</v>
      </c>
      <c r="AM408" s="229">
        <f>IF(AND(AM$7&lt;=$B408+$D$4,AM$9&gt;=$D408),$E408*HLOOKUP(AM$7-$B408+1,INPUTS!$D$63:$X$64,2,FALSE)/IF(AM$7=$B408,(13-MONTH($D408)),12),0)</f>
        <v>63.630600203491674</v>
      </c>
      <c r="AN408" s="229">
        <f>IF(AND(AN$7&lt;=$B408+$D$4,AN$9&gt;=$D408),$E408*HLOOKUP(AN$7-$B408+1,INPUTS!$D$63:$X$64,2,FALSE)/IF(AN$7=$B408,(13-MONTH($D408)),12),0)</f>
        <v>63.630600203491674</v>
      </c>
      <c r="AO408" s="229">
        <f>IF(AND(AO$7&lt;=$B408+$D$4,AO$9&gt;=$D408),$E408*HLOOKUP(AO$7-$B408+1,INPUTS!$D$63:$X$64,2,FALSE)/IF(AO$7=$B408,(13-MONTH($D408)),12),0)</f>
        <v>63.630600203491674</v>
      </c>
      <c r="AP408" s="229">
        <f>IF(AND(AP$7&lt;=$B408+$D$4,AP$9&gt;=$D408),$E408*HLOOKUP(AP$7-$B408+1,INPUTS!$D$63:$X$64,2,FALSE)/IF(AP$7=$B408,(13-MONTH($D408)),12),0)</f>
        <v>63.630600203491674</v>
      </c>
      <c r="AQ408" s="229">
        <f>IF(AND(AQ$7&lt;=$B408+$D$4,AQ$9&gt;=$D408),$E408*HLOOKUP(AQ$7-$B408+1,INPUTS!$D$63:$X$64,2,FALSE)/IF(AQ$7=$B408,(13-MONTH($D408)),12),0)</f>
        <v>58.853236952308343</v>
      </c>
      <c r="AR408" s="229">
        <f>IF(AND(AR$7&lt;=$B408+$D$4,AR$9&gt;=$D408),$E408*HLOOKUP(AR$7-$B408+1,INPUTS!$D$63:$X$64,2,FALSE)/IF(AR$7=$B408,(13-MONTH($D408)),12),0)</f>
        <v>58.853236952308343</v>
      </c>
      <c r="AS408" s="229">
        <f>IF(AND(AS$7&lt;=$B408+$D$4,AS$9&gt;=$D408),$E408*HLOOKUP(AS$7-$B408+1,INPUTS!$D$63:$X$64,2,FALSE)/IF(AS$7=$B408,(13-MONTH($D408)),12),0)</f>
        <v>58.853236952308343</v>
      </c>
      <c r="AT408" s="229">
        <f>IF(AND(AT$7&lt;=$B408+$D$4,AT$9&gt;=$D408),$E408*HLOOKUP(AT$7-$B408+1,INPUTS!$D$63:$X$64,2,FALSE)/IF(AT$7=$B408,(13-MONTH($D408)),12),0)</f>
        <v>58.853236952308343</v>
      </c>
      <c r="AU408" s="229">
        <f>IF(AND(AU$7&lt;=$B408+$D$4,AU$9&gt;=$D408),$E408*HLOOKUP(AU$7-$B408+1,INPUTS!$D$63:$X$64,2,FALSE)/IF(AU$7=$B408,(13-MONTH($D408)),12),0)</f>
        <v>58.853236952308343</v>
      </c>
      <c r="AV408" s="229">
        <f>IF(AND(AV$7&lt;=$B408+$D$4,AV$9&gt;=$D408),$E408*HLOOKUP(AV$7-$B408+1,INPUTS!$D$63:$X$64,2,FALSE)/IF(AV$7=$B408,(13-MONTH($D408)),12),0)</f>
        <v>58.853236952308343</v>
      </c>
      <c r="AW408" s="229">
        <f>IF(AND(AW$7&lt;=$B408+$D$4,AW$9&gt;=$D408),$E408*HLOOKUP(AW$7-$B408+1,INPUTS!$D$63:$X$64,2,FALSE)/IF(AW$7=$B408,(13-MONTH($D408)),12),0)</f>
        <v>58.853236952308343</v>
      </c>
      <c r="AX408" s="229">
        <f>IF(AND(AX$7&lt;=$B408+$D$4,AX$9&gt;=$D408),$E408*HLOOKUP(AX$7-$B408+1,INPUTS!$D$63:$X$64,2,FALSE)/IF(AX$7=$B408,(13-MONTH($D408)),12),0)</f>
        <v>58.853236952308343</v>
      </c>
      <c r="AY408" s="229">
        <f>IF(AND(AY$7&lt;=$B408+$D$4,AY$9&gt;=$D408),$E408*HLOOKUP(AY$7-$B408+1,INPUTS!$D$63:$X$64,2,FALSE)/IF(AY$7=$B408,(13-MONTH($D408)),12),0)</f>
        <v>58.853236952308343</v>
      </c>
      <c r="AZ408" s="229">
        <f>IF(AND(AZ$7&lt;=$B408+$D$4,AZ$9&gt;=$D408),$E408*HLOOKUP(AZ$7-$B408+1,INPUTS!$D$63:$X$64,2,FALSE)/IF(AZ$7=$B408,(13-MONTH($D408)),12),0)</f>
        <v>58.853236952308343</v>
      </c>
      <c r="BA408" s="229">
        <f>IF(AND(BA$7&lt;=$B408+$D$4,BA$9&gt;=$D408),$E408*HLOOKUP(BA$7-$B408+1,INPUTS!$D$63:$X$64,2,FALSE)/IF(BA$7=$B408,(13-MONTH($D408)),12),0)</f>
        <v>58.853236952308343</v>
      </c>
      <c r="BB408" s="229">
        <f>IF(AND(BB$7&lt;=$B408+$D$4,BB$9&gt;=$D408),$E408*HLOOKUP(BB$7-$B408+1,INPUTS!$D$63:$X$64,2,FALSE)/IF(BB$7=$B408,(13-MONTH($D408)),12),0)</f>
        <v>58.853236952308343</v>
      </c>
      <c r="BC408" s="229">
        <f>IF(AND(BC$7&lt;=$B408+$D$4,BC$9&gt;=$D408),$E408*HLOOKUP(BC$7-$B408+1,INPUTS!$D$63:$X$64,2,FALSE)/IF(BC$7=$B408,(13-MONTH($D408)),12),0)</f>
        <v>54.446075281475004</v>
      </c>
      <c r="BD408" s="229">
        <f>IF(AND(BD$7&lt;=$B408+$D$4,BD$9&gt;=$D408),$E408*HLOOKUP(BD$7-$B408+1,INPUTS!$D$63:$X$64,2,FALSE)/IF(BD$7=$B408,(13-MONTH($D408)),12),0)</f>
        <v>54.446075281475004</v>
      </c>
      <c r="BE408" s="229">
        <f>IF(AND(BE$7&lt;=$B408+$D$4,BE$9&gt;=$D408),$E408*HLOOKUP(BE$7-$B408+1,INPUTS!$D$63:$X$64,2,FALSE)/IF(BE$7=$B408,(13-MONTH($D408)),12),0)</f>
        <v>54.446075281475004</v>
      </c>
      <c r="BF408" s="229">
        <f>IF(AND(BF$7&lt;=$B408+$D$4,BF$9&gt;=$D408),$E408*HLOOKUP(BF$7-$B408+1,INPUTS!$D$63:$X$64,2,FALSE)/IF(BF$7=$B408,(13-MONTH($D408)),12),0)</f>
        <v>54.446075281475004</v>
      </c>
      <c r="BG408" s="229">
        <f>IF(AND(BG$7&lt;=$B408+$D$4,BG$9&gt;=$D408),$E408*HLOOKUP(BG$7-$B408+1,INPUTS!$D$63:$X$64,2,FALSE)/IF(BG$7=$B408,(13-MONTH($D408)),12),0)</f>
        <v>54.446075281475004</v>
      </c>
      <c r="BH408" s="229">
        <f>IF(AND(BH$7&lt;=$B408+$D$4,BH$9&gt;=$D408),$E408*HLOOKUP(BH$7-$B408+1,INPUTS!$D$63:$X$64,2,FALSE)/IF(BH$7=$B408,(13-MONTH($D408)),12),0)</f>
        <v>54.446075281475004</v>
      </c>
      <c r="BI408" s="229">
        <f>IF(AND(BI$7&lt;=$B408+$D$4,BI$9&gt;=$D408),$E408*HLOOKUP(BI$7-$B408+1,INPUTS!$D$63:$X$64,2,FALSE)/IF(BI$7=$B408,(13-MONTH($D408)),12),0)</f>
        <v>54.446075281475004</v>
      </c>
      <c r="BJ408" s="229">
        <f>IF(AND(BJ$7&lt;=$B408+$D$4,BJ$9&gt;=$D408),$E408*HLOOKUP(BJ$7-$B408+1,INPUTS!$D$63:$X$64,2,FALSE)/IF(BJ$7=$B408,(13-MONTH($D408)),12),0)</f>
        <v>54.446075281475004</v>
      </c>
      <c r="BK408" s="229">
        <f>IF(AND(BK$7&lt;=$B408+$D$4,BK$9&gt;=$D408),$E408*HLOOKUP(BK$7-$B408+1,INPUTS!$D$63:$X$64,2,FALSE)/IF(BK$7=$B408,(13-MONTH($D408)),12),0)</f>
        <v>54.446075281475004</v>
      </c>
      <c r="BL408" s="229">
        <f>IF(AND(BL$7&lt;=$B408+$D$4,BL$9&gt;=$D408),$E408*HLOOKUP(BL$7-$B408+1,INPUTS!$D$63:$X$64,2,FALSE)/IF(BL$7=$B408,(13-MONTH($D408)),12),0)</f>
        <v>54.446075281475004</v>
      </c>
      <c r="BM408" s="229">
        <f>IF(AND(BM$7&lt;=$B408+$D$4,BM$9&gt;=$D408),$E408*HLOOKUP(BM$7-$B408+1,INPUTS!$D$63:$X$64,2,FALSE)/IF(BM$7=$B408,(13-MONTH($D408)),12),0)</f>
        <v>54.446075281475004</v>
      </c>
      <c r="BN408" s="229">
        <f>IF(AND(BN$7&lt;=$B408+$D$4,BN$9&gt;=$D408),$E408*HLOOKUP(BN$7-$B408+1,INPUTS!$D$63:$X$64,2,FALSE)/IF(BN$7=$B408,(13-MONTH($D408)),12),0)</f>
        <v>54.446075281475004</v>
      </c>
      <c r="BO408" s="229">
        <f>IF(AND(BO$7&lt;=$B408+$D$4,BO$9&gt;=$D408),$E408*HLOOKUP(BO$7-$B408+1,INPUTS!$D$63:$X$64,2,FALSE)/IF(BO$7=$B408,(13-MONTH($D408)),12),0)</f>
        <v>50.356229250941674</v>
      </c>
      <c r="BP408" s="229">
        <f>IF(AND(BP$7&lt;=$B408+$D$4,BP$9&gt;=$D408),$E408*HLOOKUP(BP$7-$B408+1,INPUTS!$D$63:$X$64,2,FALSE)/IF(BP$7=$B408,(13-MONTH($D408)),12),0)</f>
        <v>50.356229250941674</v>
      </c>
      <c r="BQ408" s="229">
        <f>IF(AND(BQ$7&lt;=$B408+$D$4,BQ$9&gt;=$D408),$E408*HLOOKUP(BQ$7-$B408+1,INPUTS!$D$63:$X$64,2,FALSE)/IF(BQ$7=$B408,(13-MONTH($D408)),12),0)</f>
        <v>50.356229250941674</v>
      </c>
      <c r="BR408" s="229">
        <f>IF(AND(BR$7&lt;=$B408+$D$4,BR$9&gt;=$D408),$E408*HLOOKUP(BR$7-$B408+1,INPUTS!$D$63:$X$64,2,FALSE)/IF(BR$7=$B408,(13-MONTH($D408)),12),0)</f>
        <v>50.356229250941674</v>
      </c>
      <c r="BS408" s="229">
        <f>IF(AND(BS$7&lt;=$B408+$D$4,BS$9&gt;=$D408),$E408*HLOOKUP(BS$7-$B408+1,INPUTS!$D$63:$X$64,2,FALSE)/IF(BS$7=$B408,(13-MONTH($D408)),12),0)</f>
        <v>50.356229250941674</v>
      </c>
      <c r="BT408" s="229">
        <f>IF(AND(BT$7&lt;=$B408+$D$4,BT$9&gt;=$D408),$E408*HLOOKUP(BT$7-$B408+1,INPUTS!$D$63:$X$64,2,FALSE)/IF(BT$7=$B408,(13-MONTH($D408)),12),0)</f>
        <v>50.356229250941674</v>
      </c>
      <c r="BU408" s="229">
        <f>IF(AND(BU$7&lt;=$B408+$D$4,BU$9&gt;=$D408),$E408*HLOOKUP(BU$7-$B408+1,INPUTS!$D$63:$X$64,2,FALSE)/IF(BU$7=$B408,(13-MONTH($D408)),12),0)</f>
        <v>50.356229250941674</v>
      </c>
      <c r="BV408" s="229">
        <f>IF(AND(BV$7&lt;=$B408+$D$4,BV$9&gt;=$D408),$E408*HLOOKUP(BV$7-$B408+1,INPUTS!$D$63:$X$64,2,FALSE)/IF(BV$7=$B408,(13-MONTH($D408)),12),0)</f>
        <v>50.356229250941674</v>
      </c>
      <c r="BW408" s="229">
        <f>IF(AND(BW$7&lt;=$B408+$D$4,BW$9&gt;=$D408),$E408*HLOOKUP(BW$7-$B408+1,INPUTS!$D$63:$X$64,2,FALSE)/IF(BW$7=$B408,(13-MONTH($D408)),12),0)</f>
        <v>50.356229250941674</v>
      </c>
      <c r="BX408" s="229">
        <f>IF(AND(BX$7&lt;=$B408+$D$4,BX$9&gt;=$D408),$E408*HLOOKUP(BX$7-$B408+1,INPUTS!$D$63:$X$64,2,FALSE)/IF(BX$7=$B408,(13-MONTH($D408)),12),0)</f>
        <v>50.356229250941674</v>
      </c>
      <c r="BY408" s="229">
        <f>IF(AND(BY$7&lt;=$B408+$D$4,BY$9&gt;=$D408),$E408*HLOOKUP(BY$7-$B408+1,INPUTS!$D$63:$X$64,2,FALSE)/IF(BY$7=$B408,(13-MONTH($D408)),12),0)</f>
        <v>50.356229250941674</v>
      </c>
      <c r="BZ408" s="229">
        <f>IF(AND(BZ$7&lt;=$B408+$D$4,BZ$9&gt;=$D408),$E408*HLOOKUP(BZ$7-$B408+1,INPUTS!$D$63:$X$64,2,FALSE)/IF(BZ$7=$B408,(13-MONTH($D408)),12),0)</f>
        <v>50.356229250941674</v>
      </c>
    </row>
    <row r="409" spans="1:78" x14ac:dyDescent="0.2">
      <c r="A409" s="7" t="str">
        <f t="shared" si="372"/>
        <v>Roll-in 3</v>
      </c>
      <c r="B409" s="7">
        <f t="shared" si="373"/>
        <v>2020</v>
      </c>
      <c r="C409" s="7">
        <f t="shared" si="376"/>
        <v>18</v>
      </c>
      <c r="D409" s="165">
        <f t="shared" si="374"/>
        <v>44012</v>
      </c>
      <c r="E409" s="68">
        <f t="shared" si="375"/>
        <v>20088.257659999996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107.61566603571427</v>
      </c>
      <c r="Y409" s="229">
        <f>IF(AND(Y$7&lt;=$B409+$D$4,Y$9&gt;=$D409),$E409*HLOOKUP(Y$7-$B409+1,INPUTS!$D$63:$X$64,2,FALSE)/IF(Y$7=$B409,(13-MONTH($D409)),12),0)</f>
        <v>107.61566603571427</v>
      </c>
      <c r="Z409" s="229">
        <f>IF(AND(Z$7&lt;=$B409+$D$4,Z$9&gt;=$D409),$E409*HLOOKUP(Z$7-$B409+1,INPUTS!$D$63:$X$64,2,FALSE)/IF(Z$7=$B409,(13-MONTH($D409)),12),0)</f>
        <v>107.61566603571427</v>
      </c>
      <c r="AA409" s="229">
        <f>IF(AND(AA$7&lt;=$B409+$D$4,AA$9&gt;=$D409),$E409*HLOOKUP(AA$7-$B409+1,INPUTS!$D$63:$X$64,2,FALSE)/IF(AA$7=$B409,(13-MONTH($D409)),12),0)</f>
        <v>107.61566603571427</v>
      </c>
      <c r="AB409" s="229">
        <f>IF(AND(AB$7&lt;=$B409+$D$4,AB$9&gt;=$D409),$E409*HLOOKUP(AB$7-$B409+1,INPUTS!$D$63:$X$64,2,FALSE)/IF(AB$7=$B409,(13-MONTH($D409)),12),0)</f>
        <v>107.61566603571427</v>
      </c>
      <c r="AC409" s="229">
        <f>IF(AND(AC$7&lt;=$B409+$D$4,AC$9&gt;=$D409),$E409*HLOOKUP(AC$7-$B409+1,INPUTS!$D$63:$X$64,2,FALSE)/IF(AC$7=$B409,(13-MONTH($D409)),12),0)</f>
        <v>107.61566603571427</v>
      </c>
      <c r="AD409" s="229">
        <f>IF(AND(AD$7&lt;=$B409+$D$4,AD$9&gt;=$D409),$E409*HLOOKUP(AD$7-$B409+1,INPUTS!$D$63:$X$64,2,FALSE)/IF(AD$7=$B409,(13-MONTH($D409)),12),0)</f>
        <v>107.61566603571427</v>
      </c>
      <c r="AE409" s="229">
        <f>IF(AND(AE$7&lt;=$B409+$D$4,AE$9&gt;=$D409),$E409*HLOOKUP(AE$7-$B409+1,INPUTS!$D$63:$X$64,2,FALSE)/IF(AE$7=$B409,(13-MONTH($D409)),12),0)</f>
        <v>120.84761003961665</v>
      </c>
      <c r="AF409" s="229">
        <f>IF(AND(AF$7&lt;=$B409+$D$4,AF$9&gt;=$D409),$E409*HLOOKUP(AF$7-$B409+1,INPUTS!$D$63:$X$64,2,FALSE)/IF(AF$7=$B409,(13-MONTH($D409)),12),0)</f>
        <v>120.84761003961665</v>
      </c>
      <c r="AG409" s="229">
        <f>IF(AND(AG$7&lt;=$B409+$D$4,AG$9&gt;=$D409),$E409*HLOOKUP(AG$7-$B409+1,INPUTS!$D$63:$X$64,2,FALSE)/IF(AG$7=$B409,(13-MONTH($D409)),12),0)</f>
        <v>120.84761003961665</v>
      </c>
      <c r="AH409" s="229">
        <f>IF(AND(AH$7&lt;=$B409+$D$4,AH$9&gt;=$D409),$E409*HLOOKUP(AH$7-$B409+1,INPUTS!$D$63:$X$64,2,FALSE)/IF(AH$7=$B409,(13-MONTH($D409)),12),0)</f>
        <v>120.84761003961665</v>
      </c>
      <c r="AI409" s="229">
        <f>IF(AND(AI$7&lt;=$B409+$D$4,AI$9&gt;=$D409),$E409*HLOOKUP(AI$7-$B409+1,INPUTS!$D$63:$X$64,2,FALSE)/IF(AI$7=$B409,(13-MONTH($D409)),12),0)</f>
        <v>120.84761003961665</v>
      </c>
      <c r="AJ409" s="229">
        <f>IF(AND(AJ$7&lt;=$B409+$D$4,AJ$9&gt;=$D409),$E409*HLOOKUP(AJ$7-$B409+1,INPUTS!$D$63:$X$64,2,FALSE)/IF(AJ$7=$B409,(13-MONTH($D409)),12),0)</f>
        <v>120.84761003961665</v>
      </c>
      <c r="AK409" s="229">
        <f>IF(AND(AK$7&lt;=$B409+$D$4,AK$9&gt;=$D409),$E409*HLOOKUP(AK$7-$B409+1,INPUTS!$D$63:$X$64,2,FALSE)/IF(AK$7=$B409,(13-MONTH($D409)),12),0)</f>
        <v>120.84761003961665</v>
      </c>
      <c r="AL409" s="229">
        <f>IF(AND(AL$7&lt;=$B409+$D$4,AL$9&gt;=$D409),$E409*HLOOKUP(AL$7-$B409+1,INPUTS!$D$63:$X$64,2,FALSE)/IF(AL$7=$B409,(13-MONTH($D409)),12),0)</f>
        <v>120.84761003961665</v>
      </c>
      <c r="AM409" s="229">
        <f>IF(AND(AM$7&lt;=$B409+$D$4,AM$9&gt;=$D409),$E409*HLOOKUP(AM$7-$B409+1,INPUTS!$D$63:$X$64,2,FALSE)/IF(AM$7=$B409,(13-MONTH($D409)),12),0)</f>
        <v>120.84761003961665</v>
      </c>
      <c r="AN409" s="229">
        <f>IF(AND(AN$7&lt;=$B409+$D$4,AN$9&gt;=$D409),$E409*HLOOKUP(AN$7-$B409+1,INPUTS!$D$63:$X$64,2,FALSE)/IF(AN$7=$B409,(13-MONTH($D409)),12),0)</f>
        <v>120.84761003961665</v>
      </c>
      <c r="AO409" s="229">
        <f>IF(AND(AO$7&lt;=$B409+$D$4,AO$9&gt;=$D409),$E409*HLOOKUP(AO$7-$B409+1,INPUTS!$D$63:$X$64,2,FALSE)/IF(AO$7=$B409,(13-MONTH($D409)),12),0)</f>
        <v>120.84761003961665</v>
      </c>
      <c r="AP409" s="229">
        <f>IF(AND(AP$7&lt;=$B409+$D$4,AP$9&gt;=$D409),$E409*HLOOKUP(AP$7-$B409+1,INPUTS!$D$63:$X$64,2,FALSE)/IF(AP$7=$B409,(13-MONTH($D409)),12),0)</f>
        <v>120.84761003961665</v>
      </c>
      <c r="AQ409" s="229">
        <f>IF(AND(AQ$7&lt;=$B409+$D$4,AQ$9&gt;=$D409),$E409*HLOOKUP(AQ$7-$B409+1,INPUTS!$D$63:$X$64,2,FALSE)/IF(AQ$7=$B409,(13-MONTH($D409)),12),0)</f>
        <v>111.7744136631833</v>
      </c>
      <c r="AR409" s="229">
        <f>IF(AND(AR$7&lt;=$B409+$D$4,AR$9&gt;=$D409),$E409*HLOOKUP(AR$7-$B409+1,INPUTS!$D$63:$X$64,2,FALSE)/IF(AR$7=$B409,(13-MONTH($D409)),12),0)</f>
        <v>111.7744136631833</v>
      </c>
      <c r="AS409" s="229">
        <f>IF(AND(AS$7&lt;=$B409+$D$4,AS$9&gt;=$D409),$E409*HLOOKUP(AS$7-$B409+1,INPUTS!$D$63:$X$64,2,FALSE)/IF(AS$7=$B409,(13-MONTH($D409)),12),0)</f>
        <v>111.7744136631833</v>
      </c>
      <c r="AT409" s="229">
        <f>IF(AND(AT$7&lt;=$B409+$D$4,AT$9&gt;=$D409),$E409*HLOOKUP(AT$7-$B409+1,INPUTS!$D$63:$X$64,2,FALSE)/IF(AT$7=$B409,(13-MONTH($D409)),12),0)</f>
        <v>111.7744136631833</v>
      </c>
      <c r="AU409" s="229">
        <f>IF(AND(AU$7&lt;=$B409+$D$4,AU$9&gt;=$D409),$E409*HLOOKUP(AU$7-$B409+1,INPUTS!$D$63:$X$64,2,FALSE)/IF(AU$7=$B409,(13-MONTH($D409)),12),0)</f>
        <v>111.7744136631833</v>
      </c>
      <c r="AV409" s="229">
        <f>IF(AND(AV$7&lt;=$B409+$D$4,AV$9&gt;=$D409),$E409*HLOOKUP(AV$7-$B409+1,INPUTS!$D$63:$X$64,2,FALSE)/IF(AV$7=$B409,(13-MONTH($D409)),12),0)</f>
        <v>111.7744136631833</v>
      </c>
      <c r="AW409" s="229">
        <f>IF(AND(AW$7&lt;=$B409+$D$4,AW$9&gt;=$D409),$E409*HLOOKUP(AW$7-$B409+1,INPUTS!$D$63:$X$64,2,FALSE)/IF(AW$7=$B409,(13-MONTH($D409)),12),0)</f>
        <v>111.7744136631833</v>
      </c>
      <c r="AX409" s="229">
        <f>IF(AND(AX$7&lt;=$B409+$D$4,AX$9&gt;=$D409),$E409*HLOOKUP(AX$7-$B409+1,INPUTS!$D$63:$X$64,2,FALSE)/IF(AX$7=$B409,(13-MONTH($D409)),12),0)</f>
        <v>111.7744136631833</v>
      </c>
      <c r="AY409" s="229">
        <f>IF(AND(AY$7&lt;=$B409+$D$4,AY$9&gt;=$D409),$E409*HLOOKUP(AY$7-$B409+1,INPUTS!$D$63:$X$64,2,FALSE)/IF(AY$7=$B409,(13-MONTH($D409)),12),0)</f>
        <v>111.7744136631833</v>
      </c>
      <c r="AZ409" s="229">
        <f>IF(AND(AZ$7&lt;=$B409+$D$4,AZ$9&gt;=$D409),$E409*HLOOKUP(AZ$7-$B409+1,INPUTS!$D$63:$X$64,2,FALSE)/IF(AZ$7=$B409,(13-MONTH($D409)),12),0)</f>
        <v>111.7744136631833</v>
      </c>
      <c r="BA409" s="229">
        <f>IF(AND(BA$7&lt;=$B409+$D$4,BA$9&gt;=$D409),$E409*HLOOKUP(BA$7-$B409+1,INPUTS!$D$63:$X$64,2,FALSE)/IF(BA$7=$B409,(13-MONTH($D409)),12),0)</f>
        <v>111.7744136631833</v>
      </c>
      <c r="BB409" s="229">
        <f>IF(AND(BB$7&lt;=$B409+$D$4,BB$9&gt;=$D409),$E409*HLOOKUP(BB$7-$B409+1,INPUTS!$D$63:$X$64,2,FALSE)/IF(BB$7=$B409,(13-MONTH($D409)),12),0)</f>
        <v>111.7744136631833</v>
      </c>
      <c r="BC409" s="229">
        <f>IF(AND(BC$7&lt;=$B409+$D$4,BC$9&gt;=$D409),$E409*HLOOKUP(BC$7-$B409+1,INPUTS!$D$63:$X$64,2,FALSE)/IF(BC$7=$B409,(13-MONTH($D409)),12),0)</f>
        <v>103.40430630484997</v>
      </c>
      <c r="BD409" s="229">
        <f>IF(AND(BD$7&lt;=$B409+$D$4,BD$9&gt;=$D409),$E409*HLOOKUP(BD$7-$B409+1,INPUTS!$D$63:$X$64,2,FALSE)/IF(BD$7=$B409,(13-MONTH($D409)),12),0)</f>
        <v>103.40430630484997</v>
      </c>
      <c r="BE409" s="229">
        <f>IF(AND(BE$7&lt;=$B409+$D$4,BE$9&gt;=$D409),$E409*HLOOKUP(BE$7-$B409+1,INPUTS!$D$63:$X$64,2,FALSE)/IF(BE$7=$B409,(13-MONTH($D409)),12),0)</f>
        <v>103.40430630484997</v>
      </c>
      <c r="BF409" s="229">
        <f>IF(AND(BF$7&lt;=$B409+$D$4,BF$9&gt;=$D409),$E409*HLOOKUP(BF$7-$B409+1,INPUTS!$D$63:$X$64,2,FALSE)/IF(BF$7=$B409,(13-MONTH($D409)),12),0)</f>
        <v>103.40430630484997</v>
      </c>
      <c r="BG409" s="229">
        <f>IF(AND(BG$7&lt;=$B409+$D$4,BG$9&gt;=$D409),$E409*HLOOKUP(BG$7-$B409+1,INPUTS!$D$63:$X$64,2,FALSE)/IF(BG$7=$B409,(13-MONTH($D409)),12),0)</f>
        <v>103.40430630484997</v>
      </c>
      <c r="BH409" s="229">
        <f>IF(AND(BH$7&lt;=$B409+$D$4,BH$9&gt;=$D409),$E409*HLOOKUP(BH$7-$B409+1,INPUTS!$D$63:$X$64,2,FALSE)/IF(BH$7=$B409,(13-MONTH($D409)),12),0)</f>
        <v>103.40430630484997</v>
      </c>
      <c r="BI409" s="229">
        <f>IF(AND(BI$7&lt;=$B409+$D$4,BI$9&gt;=$D409),$E409*HLOOKUP(BI$7-$B409+1,INPUTS!$D$63:$X$64,2,FALSE)/IF(BI$7=$B409,(13-MONTH($D409)),12),0)</f>
        <v>103.40430630484997</v>
      </c>
      <c r="BJ409" s="229">
        <f>IF(AND(BJ$7&lt;=$B409+$D$4,BJ$9&gt;=$D409),$E409*HLOOKUP(BJ$7-$B409+1,INPUTS!$D$63:$X$64,2,FALSE)/IF(BJ$7=$B409,(13-MONTH($D409)),12),0)</f>
        <v>103.40430630484997</v>
      </c>
      <c r="BK409" s="229">
        <f>IF(AND(BK$7&lt;=$B409+$D$4,BK$9&gt;=$D409),$E409*HLOOKUP(BK$7-$B409+1,INPUTS!$D$63:$X$64,2,FALSE)/IF(BK$7=$B409,(13-MONTH($D409)),12),0)</f>
        <v>103.40430630484997</v>
      </c>
      <c r="BL409" s="229">
        <f>IF(AND(BL$7&lt;=$B409+$D$4,BL$9&gt;=$D409),$E409*HLOOKUP(BL$7-$B409+1,INPUTS!$D$63:$X$64,2,FALSE)/IF(BL$7=$B409,(13-MONTH($D409)),12),0)</f>
        <v>103.40430630484997</v>
      </c>
      <c r="BM409" s="229">
        <f>IF(AND(BM$7&lt;=$B409+$D$4,BM$9&gt;=$D409),$E409*HLOOKUP(BM$7-$B409+1,INPUTS!$D$63:$X$64,2,FALSE)/IF(BM$7=$B409,(13-MONTH($D409)),12),0)</f>
        <v>103.40430630484997</v>
      </c>
      <c r="BN409" s="229">
        <f>IF(AND(BN$7&lt;=$B409+$D$4,BN$9&gt;=$D409),$E409*HLOOKUP(BN$7-$B409+1,INPUTS!$D$63:$X$64,2,FALSE)/IF(BN$7=$B409,(13-MONTH($D409)),12),0)</f>
        <v>103.40430630484997</v>
      </c>
      <c r="BO409" s="229">
        <f>IF(AND(BO$7&lt;=$B409+$D$4,BO$9&gt;=$D409),$E409*HLOOKUP(BO$7-$B409+1,INPUTS!$D$63:$X$64,2,FALSE)/IF(BO$7=$B409,(13-MONTH($D409)),12),0)</f>
        <v>95.636846676316637</v>
      </c>
      <c r="BP409" s="229">
        <f>IF(AND(BP$7&lt;=$B409+$D$4,BP$9&gt;=$D409),$E409*HLOOKUP(BP$7-$B409+1,INPUTS!$D$63:$X$64,2,FALSE)/IF(BP$7=$B409,(13-MONTH($D409)),12),0)</f>
        <v>95.636846676316637</v>
      </c>
      <c r="BQ409" s="229">
        <f>IF(AND(BQ$7&lt;=$B409+$D$4,BQ$9&gt;=$D409),$E409*HLOOKUP(BQ$7-$B409+1,INPUTS!$D$63:$X$64,2,FALSE)/IF(BQ$7=$B409,(13-MONTH($D409)),12),0)</f>
        <v>95.636846676316637</v>
      </c>
      <c r="BR409" s="229">
        <f>IF(AND(BR$7&lt;=$B409+$D$4,BR$9&gt;=$D409),$E409*HLOOKUP(BR$7-$B409+1,INPUTS!$D$63:$X$64,2,FALSE)/IF(BR$7=$B409,(13-MONTH($D409)),12),0)</f>
        <v>95.636846676316637</v>
      </c>
      <c r="BS409" s="229">
        <f>IF(AND(BS$7&lt;=$B409+$D$4,BS$9&gt;=$D409),$E409*HLOOKUP(BS$7-$B409+1,INPUTS!$D$63:$X$64,2,FALSE)/IF(BS$7=$B409,(13-MONTH($D409)),12),0)</f>
        <v>95.636846676316637</v>
      </c>
      <c r="BT409" s="229">
        <f>IF(AND(BT$7&lt;=$B409+$D$4,BT$9&gt;=$D409),$E409*HLOOKUP(BT$7-$B409+1,INPUTS!$D$63:$X$64,2,FALSE)/IF(BT$7=$B409,(13-MONTH($D409)),12),0)</f>
        <v>95.636846676316637</v>
      </c>
      <c r="BU409" s="229">
        <f>IF(AND(BU$7&lt;=$B409+$D$4,BU$9&gt;=$D409),$E409*HLOOKUP(BU$7-$B409+1,INPUTS!$D$63:$X$64,2,FALSE)/IF(BU$7=$B409,(13-MONTH($D409)),12),0)</f>
        <v>95.636846676316637</v>
      </c>
      <c r="BV409" s="229">
        <f>IF(AND(BV$7&lt;=$B409+$D$4,BV$9&gt;=$D409),$E409*HLOOKUP(BV$7-$B409+1,INPUTS!$D$63:$X$64,2,FALSE)/IF(BV$7=$B409,(13-MONTH($D409)),12),0)</f>
        <v>95.636846676316637</v>
      </c>
      <c r="BW409" s="229">
        <f>IF(AND(BW$7&lt;=$B409+$D$4,BW$9&gt;=$D409),$E409*HLOOKUP(BW$7-$B409+1,INPUTS!$D$63:$X$64,2,FALSE)/IF(BW$7=$B409,(13-MONTH($D409)),12),0)</f>
        <v>95.636846676316637</v>
      </c>
      <c r="BX409" s="229">
        <f>IF(AND(BX$7&lt;=$B409+$D$4,BX$9&gt;=$D409),$E409*HLOOKUP(BX$7-$B409+1,INPUTS!$D$63:$X$64,2,FALSE)/IF(BX$7=$B409,(13-MONTH($D409)),12),0)</f>
        <v>95.636846676316637</v>
      </c>
      <c r="BY409" s="229">
        <f>IF(AND(BY$7&lt;=$B409+$D$4,BY$9&gt;=$D409),$E409*HLOOKUP(BY$7-$B409+1,INPUTS!$D$63:$X$64,2,FALSE)/IF(BY$7=$B409,(13-MONTH($D409)),12),0)</f>
        <v>95.636846676316637</v>
      </c>
      <c r="BZ409" s="229">
        <f>IF(AND(BZ$7&lt;=$B409+$D$4,BZ$9&gt;=$D409),$E409*HLOOKUP(BZ$7-$B409+1,INPUTS!$D$63:$X$64,2,FALSE)/IF(BZ$7=$B409,(13-MONTH($D409)),12),0)</f>
        <v>95.636846676316637</v>
      </c>
    </row>
    <row r="410" spans="1:78" x14ac:dyDescent="0.2">
      <c r="A410" s="7" t="str">
        <f t="shared" si="372"/>
        <v>Roll-in 3</v>
      </c>
      <c r="B410" s="7">
        <f t="shared" si="373"/>
        <v>2020</v>
      </c>
      <c r="C410" s="7">
        <f t="shared" si="376"/>
        <v>19</v>
      </c>
      <c r="D410" s="165">
        <f t="shared" si="374"/>
        <v>44043</v>
      </c>
      <c r="E410" s="68">
        <f t="shared" si="375"/>
        <v>36418.915300000001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227.61822062500002</v>
      </c>
      <c r="Z410" s="229">
        <f>IF(AND(Z$7&lt;=$B410+$D$4,Z$9&gt;=$D410),$E410*HLOOKUP(Z$7-$B410+1,INPUTS!$D$63:$X$64,2,FALSE)/IF(Z$7=$B410,(13-MONTH($D410)),12),0)</f>
        <v>227.61822062500002</v>
      </c>
      <c r="AA410" s="229">
        <f>IF(AND(AA$7&lt;=$B410+$D$4,AA$9&gt;=$D410),$E410*HLOOKUP(AA$7-$B410+1,INPUTS!$D$63:$X$64,2,FALSE)/IF(AA$7=$B410,(13-MONTH($D410)),12),0)</f>
        <v>227.61822062500002</v>
      </c>
      <c r="AB410" s="229">
        <f>IF(AND(AB$7&lt;=$B410+$D$4,AB$9&gt;=$D410),$E410*HLOOKUP(AB$7-$B410+1,INPUTS!$D$63:$X$64,2,FALSE)/IF(AB$7=$B410,(13-MONTH($D410)),12),0)</f>
        <v>227.61822062500002</v>
      </c>
      <c r="AC410" s="229">
        <f>IF(AND(AC$7&lt;=$B410+$D$4,AC$9&gt;=$D410),$E410*HLOOKUP(AC$7-$B410+1,INPUTS!$D$63:$X$64,2,FALSE)/IF(AC$7=$B410,(13-MONTH($D410)),12),0)</f>
        <v>227.61822062500002</v>
      </c>
      <c r="AD410" s="229">
        <f>IF(AND(AD$7&lt;=$B410+$D$4,AD$9&gt;=$D410),$E410*HLOOKUP(AD$7-$B410+1,INPUTS!$D$63:$X$64,2,FALSE)/IF(AD$7=$B410,(13-MONTH($D410)),12),0)</f>
        <v>227.61822062500002</v>
      </c>
      <c r="AE410" s="229">
        <f>IF(AND(AE$7&lt;=$B410+$D$4,AE$9&gt;=$D410),$E410*HLOOKUP(AE$7-$B410+1,INPUTS!$D$63:$X$64,2,FALSE)/IF(AE$7=$B410,(13-MONTH($D410)),12),0)</f>
        <v>219.09012462558334</v>
      </c>
      <c r="AF410" s="229">
        <f>IF(AND(AF$7&lt;=$B410+$D$4,AF$9&gt;=$D410),$E410*HLOOKUP(AF$7-$B410+1,INPUTS!$D$63:$X$64,2,FALSE)/IF(AF$7=$B410,(13-MONTH($D410)),12),0)</f>
        <v>219.09012462558334</v>
      </c>
      <c r="AG410" s="229">
        <f>IF(AND(AG$7&lt;=$B410+$D$4,AG$9&gt;=$D410),$E410*HLOOKUP(AG$7-$B410+1,INPUTS!$D$63:$X$64,2,FALSE)/IF(AG$7=$B410,(13-MONTH($D410)),12),0)</f>
        <v>219.09012462558334</v>
      </c>
      <c r="AH410" s="229">
        <f>IF(AND(AH$7&lt;=$B410+$D$4,AH$9&gt;=$D410),$E410*HLOOKUP(AH$7-$B410+1,INPUTS!$D$63:$X$64,2,FALSE)/IF(AH$7=$B410,(13-MONTH($D410)),12),0)</f>
        <v>219.09012462558334</v>
      </c>
      <c r="AI410" s="229">
        <f>IF(AND(AI$7&lt;=$B410+$D$4,AI$9&gt;=$D410),$E410*HLOOKUP(AI$7-$B410+1,INPUTS!$D$63:$X$64,2,FALSE)/IF(AI$7=$B410,(13-MONTH($D410)),12),0)</f>
        <v>219.09012462558334</v>
      </c>
      <c r="AJ410" s="229">
        <f>IF(AND(AJ$7&lt;=$B410+$D$4,AJ$9&gt;=$D410),$E410*HLOOKUP(AJ$7-$B410+1,INPUTS!$D$63:$X$64,2,FALSE)/IF(AJ$7=$B410,(13-MONTH($D410)),12),0)</f>
        <v>219.09012462558334</v>
      </c>
      <c r="AK410" s="229">
        <f>IF(AND(AK$7&lt;=$B410+$D$4,AK$9&gt;=$D410),$E410*HLOOKUP(AK$7-$B410+1,INPUTS!$D$63:$X$64,2,FALSE)/IF(AK$7=$B410,(13-MONTH($D410)),12),0)</f>
        <v>219.09012462558334</v>
      </c>
      <c r="AL410" s="229">
        <f>IF(AND(AL$7&lt;=$B410+$D$4,AL$9&gt;=$D410),$E410*HLOOKUP(AL$7-$B410+1,INPUTS!$D$63:$X$64,2,FALSE)/IF(AL$7=$B410,(13-MONTH($D410)),12),0)</f>
        <v>219.09012462558334</v>
      </c>
      <c r="AM410" s="229">
        <f>IF(AND(AM$7&lt;=$B410+$D$4,AM$9&gt;=$D410),$E410*HLOOKUP(AM$7-$B410+1,INPUTS!$D$63:$X$64,2,FALSE)/IF(AM$7=$B410,(13-MONTH($D410)),12),0)</f>
        <v>219.09012462558334</v>
      </c>
      <c r="AN410" s="229">
        <f>IF(AND(AN$7&lt;=$B410+$D$4,AN$9&gt;=$D410),$E410*HLOOKUP(AN$7-$B410+1,INPUTS!$D$63:$X$64,2,FALSE)/IF(AN$7=$B410,(13-MONTH($D410)),12),0)</f>
        <v>219.09012462558334</v>
      </c>
      <c r="AO410" s="229">
        <f>IF(AND(AO$7&lt;=$B410+$D$4,AO$9&gt;=$D410),$E410*HLOOKUP(AO$7-$B410+1,INPUTS!$D$63:$X$64,2,FALSE)/IF(AO$7=$B410,(13-MONTH($D410)),12),0)</f>
        <v>219.09012462558334</v>
      </c>
      <c r="AP410" s="229">
        <f>IF(AND(AP$7&lt;=$B410+$D$4,AP$9&gt;=$D410),$E410*HLOOKUP(AP$7-$B410+1,INPUTS!$D$63:$X$64,2,FALSE)/IF(AP$7=$B410,(13-MONTH($D410)),12),0)</f>
        <v>219.09012462558334</v>
      </c>
      <c r="AQ410" s="229">
        <f>IF(AND(AQ$7&lt;=$B410+$D$4,AQ$9&gt;=$D410),$E410*HLOOKUP(AQ$7-$B410+1,INPUTS!$D$63:$X$64,2,FALSE)/IF(AQ$7=$B410,(13-MONTH($D410)),12),0)</f>
        <v>202.64091454841665</v>
      </c>
      <c r="AR410" s="229">
        <f>IF(AND(AR$7&lt;=$B410+$D$4,AR$9&gt;=$D410),$E410*HLOOKUP(AR$7-$B410+1,INPUTS!$D$63:$X$64,2,FALSE)/IF(AR$7=$B410,(13-MONTH($D410)),12),0)</f>
        <v>202.64091454841665</v>
      </c>
      <c r="AS410" s="229">
        <f>IF(AND(AS$7&lt;=$B410+$D$4,AS$9&gt;=$D410),$E410*HLOOKUP(AS$7-$B410+1,INPUTS!$D$63:$X$64,2,FALSE)/IF(AS$7=$B410,(13-MONTH($D410)),12),0)</f>
        <v>202.64091454841665</v>
      </c>
      <c r="AT410" s="229">
        <f>IF(AND(AT$7&lt;=$B410+$D$4,AT$9&gt;=$D410),$E410*HLOOKUP(AT$7-$B410+1,INPUTS!$D$63:$X$64,2,FALSE)/IF(AT$7=$B410,(13-MONTH($D410)),12),0)</f>
        <v>202.64091454841665</v>
      </c>
      <c r="AU410" s="229">
        <f>IF(AND(AU$7&lt;=$B410+$D$4,AU$9&gt;=$D410),$E410*HLOOKUP(AU$7-$B410+1,INPUTS!$D$63:$X$64,2,FALSE)/IF(AU$7=$B410,(13-MONTH($D410)),12),0)</f>
        <v>202.64091454841665</v>
      </c>
      <c r="AV410" s="229">
        <f>IF(AND(AV$7&lt;=$B410+$D$4,AV$9&gt;=$D410),$E410*HLOOKUP(AV$7-$B410+1,INPUTS!$D$63:$X$64,2,FALSE)/IF(AV$7=$B410,(13-MONTH($D410)),12),0)</f>
        <v>202.64091454841665</v>
      </c>
      <c r="AW410" s="229">
        <f>IF(AND(AW$7&lt;=$B410+$D$4,AW$9&gt;=$D410),$E410*HLOOKUP(AW$7-$B410+1,INPUTS!$D$63:$X$64,2,FALSE)/IF(AW$7=$B410,(13-MONTH($D410)),12),0)</f>
        <v>202.64091454841665</v>
      </c>
      <c r="AX410" s="229">
        <f>IF(AND(AX$7&lt;=$B410+$D$4,AX$9&gt;=$D410),$E410*HLOOKUP(AX$7-$B410+1,INPUTS!$D$63:$X$64,2,FALSE)/IF(AX$7=$B410,(13-MONTH($D410)),12),0)</f>
        <v>202.64091454841665</v>
      </c>
      <c r="AY410" s="229">
        <f>IF(AND(AY$7&lt;=$B410+$D$4,AY$9&gt;=$D410),$E410*HLOOKUP(AY$7-$B410+1,INPUTS!$D$63:$X$64,2,FALSE)/IF(AY$7=$B410,(13-MONTH($D410)),12),0)</f>
        <v>202.64091454841665</v>
      </c>
      <c r="AZ410" s="229">
        <f>IF(AND(AZ$7&lt;=$B410+$D$4,AZ$9&gt;=$D410),$E410*HLOOKUP(AZ$7-$B410+1,INPUTS!$D$63:$X$64,2,FALSE)/IF(AZ$7=$B410,(13-MONTH($D410)),12),0)</f>
        <v>202.64091454841665</v>
      </c>
      <c r="BA410" s="229">
        <f>IF(AND(BA$7&lt;=$B410+$D$4,BA$9&gt;=$D410),$E410*HLOOKUP(BA$7-$B410+1,INPUTS!$D$63:$X$64,2,FALSE)/IF(BA$7=$B410,(13-MONTH($D410)),12),0)</f>
        <v>202.64091454841665</v>
      </c>
      <c r="BB410" s="229">
        <f>IF(AND(BB$7&lt;=$B410+$D$4,BB$9&gt;=$D410),$E410*HLOOKUP(BB$7-$B410+1,INPUTS!$D$63:$X$64,2,FALSE)/IF(BB$7=$B410,(13-MONTH($D410)),12),0)</f>
        <v>202.64091454841665</v>
      </c>
      <c r="BC410" s="229">
        <f>IF(AND(BC$7&lt;=$B410+$D$4,BC$9&gt;=$D410),$E410*HLOOKUP(BC$7-$B410+1,INPUTS!$D$63:$X$64,2,FALSE)/IF(BC$7=$B410,(13-MONTH($D410)),12),0)</f>
        <v>187.46636650675001</v>
      </c>
      <c r="BD410" s="229">
        <f>IF(AND(BD$7&lt;=$B410+$D$4,BD$9&gt;=$D410),$E410*HLOOKUP(BD$7-$B410+1,INPUTS!$D$63:$X$64,2,FALSE)/IF(BD$7=$B410,(13-MONTH($D410)),12),0)</f>
        <v>187.46636650675001</v>
      </c>
      <c r="BE410" s="229">
        <f>IF(AND(BE$7&lt;=$B410+$D$4,BE$9&gt;=$D410),$E410*HLOOKUP(BE$7-$B410+1,INPUTS!$D$63:$X$64,2,FALSE)/IF(BE$7=$B410,(13-MONTH($D410)),12),0)</f>
        <v>187.46636650675001</v>
      </c>
      <c r="BF410" s="229">
        <f>IF(AND(BF$7&lt;=$B410+$D$4,BF$9&gt;=$D410),$E410*HLOOKUP(BF$7-$B410+1,INPUTS!$D$63:$X$64,2,FALSE)/IF(BF$7=$B410,(13-MONTH($D410)),12),0)</f>
        <v>187.46636650675001</v>
      </c>
      <c r="BG410" s="229">
        <f>IF(AND(BG$7&lt;=$B410+$D$4,BG$9&gt;=$D410),$E410*HLOOKUP(BG$7-$B410+1,INPUTS!$D$63:$X$64,2,FALSE)/IF(BG$7=$B410,(13-MONTH($D410)),12),0)</f>
        <v>187.46636650675001</v>
      </c>
      <c r="BH410" s="229">
        <f>IF(AND(BH$7&lt;=$B410+$D$4,BH$9&gt;=$D410),$E410*HLOOKUP(BH$7-$B410+1,INPUTS!$D$63:$X$64,2,FALSE)/IF(BH$7=$B410,(13-MONTH($D410)),12),0)</f>
        <v>187.46636650675001</v>
      </c>
      <c r="BI410" s="229">
        <f>IF(AND(BI$7&lt;=$B410+$D$4,BI$9&gt;=$D410),$E410*HLOOKUP(BI$7-$B410+1,INPUTS!$D$63:$X$64,2,FALSE)/IF(BI$7=$B410,(13-MONTH($D410)),12),0)</f>
        <v>187.46636650675001</v>
      </c>
      <c r="BJ410" s="229">
        <f>IF(AND(BJ$7&lt;=$B410+$D$4,BJ$9&gt;=$D410),$E410*HLOOKUP(BJ$7-$B410+1,INPUTS!$D$63:$X$64,2,FALSE)/IF(BJ$7=$B410,(13-MONTH($D410)),12),0)</f>
        <v>187.46636650675001</v>
      </c>
      <c r="BK410" s="229">
        <f>IF(AND(BK$7&lt;=$B410+$D$4,BK$9&gt;=$D410),$E410*HLOOKUP(BK$7-$B410+1,INPUTS!$D$63:$X$64,2,FALSE)/IF(BK$7=$B410,(13-MONTH($D410)),12),0)</f>
        <v>187.46636650675001</v>
      </c>
      <c r="BL410" s="229">
        <f>IF(AND(BL$7&lt;=$B410+$D$4,BL$9&gt;=$D410),$E410*HLOOKUP(BL$7-$B410+1,INPUTS!$D$63:$X$64,2,FALSE)/IF(BL$7=$B410,(13-MONTH($D410)),12),0)</f>
        <v>187.46636650675001</v>
      </c>
      <c r="BM410" s="229">
        <f>IF(AND(BM$7&lt;=$B410+$D$4,BM$9&gt;=$D410),$E410*HLOOKUP(BM$7-$B410+1,INPUTS!$D$63:$X$64,2,FALSE)/IF(BM$7=$B410,(13-MONTH($D410)),12),0)</f>
        <v>187.46636650675001</v>
      </c>
      <c r="BN410" s="229">
        <f>IF(AND(BN$7&lt;=$B410+$D$4,BN$9&gt;=$D410),$E410*HLOOKUP(BN$7-$B410+1,INPUTS!$D$63:$X$64,2,FALSE)/IF(BN$7=$B410,(13-MONTH($D410)),12),0)</f>
        <v>187.46636650675001</v>
      </c>
      <c r="BO410" s="229">
        <f>IF(AND(BO$7&lt;=$B410+$D$4,BO$9&gt;=$D410),$E410*HLOOKUP(BO$7-$B410+1,INPUTS!$D$63:$X$64,2,FALSE)/IF(BO$7=$B410,(13-MONTH($D410)),12),0)</f>
        <v>173.38438592408332</v>
      </c>
      <c r="BP410" s="229">
        <f>IF(AND(BP$7&lt;=$B410+$D$4,BP$9&gt;=$D410),$E410*HLOOKUP(BP$7-$B410+1,INPUTS!$D$63:$X$64,2,FALSE)/IF(BP$7=$B410,(13-MONTH($D410)),12),0)</f>
        <v>173.38438592408332</v>
      </c>
      <c r="BQ410" s="229">
        <f>IF(AND(BQ$7&lt;=$B410+$D$4,BQ$9&gt;=$D410),$E410*HLOOKUP(BQ$7-$B410+1,INPUTS!$D$63:$X$64,2,FALSE)/IF(BQ$7=$B410,(13-MONTH($D410)),12),0)</f>
        <v>173.38438592408332</v>
      </c>
      <c r="BR410" s="229">
        <f>IF(AND(BR$7&lt;=$B410+$D$4,BR$9&gt;=$D410),$E410*HLOOKUP(BR$7-$B410+1,INPUTS!$D$63:$X$64,2,FALSE)/IF(BR$7=$B410,(13-MONTH($D410)),12),0)</f>
        <v>173.38438592408332</v>
      </c>
      <c r="BS410" s="229">
        <f>IF(AND(BS$7&lt;=$B410+$D$4,BS$9&gt;=$D410),$E410*HLOOKUP(BS$7-$B410+1,INPUTS!$D$63:$X$64,2,FALSE)/IF(BS$7=$B410,(13-MONTH($D410)),12),0)</f>
        <v>173.38438592408332</v>
      </c>
      <c r="BT410" s="229">
        <f>IF(AND(BT$7&lt;=$B410+$D$4,BT$9&gt;=$D410),$E410*HLOOKUP(BT$7-$B410+1,INPUTS!$D$63:$X$64,2,FALSE)/IF(BT$7=$B410,(13-MONTH($D410)),12),0)</f>
        <v>173.38438592408332</v>
      </c>
      <c r="BU410" s="229">
        <f>IF(AND(BU$7&lt;=$B410+$D$4,BU$9&gt;=$D410),$E410*HLOOKUP(BU$7-$B410+1,INPUTS!$D$63:$X$64,2,FALSE)/IF(BU$7=$B410,(13-MONTH($D410)),12),0)</f>
        <v>173.38438592408332</v>
      </c>
      <c r="BV410" s="229">
        <f>IF(AND(BV$7&lt;=$B410+$D$4,BV$9&gt;=$D410),$E410*HLOOKUP(BV$7-$B410+1,INPUTS!$D$63:$X$64,2,FALSE)/IF(BV$7=$B410,(13-MONTH($D410)),12),0)</f>
        <v>173.38438592408332</v>
      </c>
      <c r="BW410" s="229">
        <f>IF(AND(BW$7&lt;=$B410+$D$4,BW$9&gt;=$D410),$E410*HLOOKUP(BW$7-$B410+1,INPUTS!$D$63:$X$64,2,FALSE)/IF(BW$7=$B410,(13-MONTH($D410)),12),0)</f>
        <v>173.38438592408332</v>
      </c>
      <c r="BX410" s="229">
        <f>IF(AND(BX$7&lt;=$B410+$D$4,BX$9&gt;=$D410),$E410*HLOOKUP(BX$7-$B410+1,INPUTS!$D$63:$X$64,2,FALSE)/IF(BX$7=$B410,(13-MONTH($D410)),12),0)</f>
        <v>173.38438592408332</v>
      </c>
      <c r="BY410" s="229">
        <f>IF(AND(BY$7&lt;=$B410+$D$4,BY$9&gt;=$D410),$E410*HLOOKUP(BY$7-$B410+1,INPUTS!$D$63:$X$64,2,FALSE)/IF(BY$7=$B410,(13-MONTH($D410)),12),0)</f>
        <v>173.38438592408332</v>
      </c>
      <c r="BZ410" s="229">
        <f>IF(AND(BZ$7&lt;=$B410+$D$4,BZ$9&gt;=$D410),$E410*HLOOKUP(BZ$7-$B410+1,INPUTS!$D$63:$X$64,2,FALSE)/IF(BZ$7=$B410,(13-MONTH($D410)),12),0)</f>
        <v>173.38438592408332</v>
      </c>
    </row>
    <row r="411" spans="1:78" x14ac:dyDescent="0.2">
      <c r="A411" s="7" t="str">
        <f t="shared" si="372"/>
        <v>Roll-in 3</v>
      </c>
      <c r="B411" s="7">
        <f t="shared" si="373"/>
        <v>2020</v>
      </c>
      <c r="C411" s="7">
        <f t="shared" si="376"/>
        <v>20</v>
      </c>
      <c r="D411" s="165">
        <f t="shared" si="374"/>
        <v>44074</v>
      </c>
      <c r="E411" s="68">
        <f t="shared" si="375"/>
        <v>19118.654620000023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143.38990965000016</v>
      </c>
      <c r="AA411" s="229">
        <f>IF(AND(AA$7&lt;=$B411+$D$4,AA$9&gt;=$D411),$E411*HLOOKUP(AA$7-$B411+1,INPUTS!$D$63:$X$64,2,FALSE)/IF(AA$7=$B411,(13-MONTH($D411)),12),0)</f>
        <v>143.38990965000016</v>
      </c>
      <c r="AB411" s="229">
        <f>IF(AND(AB$7&lt;=$B411+$D$4,AB$9&gt;=$D411),$E411*HLOOKUP(AB$7-$B411+1,INPUTS!$D$63:$X$64,2,FALSE)/IF(AB$7=$B411,(13-MONTH($D411)),12),0)</f>
        <v>143.38990965000016</v>
      </c>
      <c r="AC411" s="229">
        <f>IF(AND(AC$7&lt;=$B411+$D$4,AC$9&gt;=$D411),$E411*HLOOKUP(AC$7-$B411+1,INPUTS!$D$63:$X$64,2,FALSE)/IF(AC$7=$B411,(13-MONTH($D411)),12),0)</f>
        <v>143.38990965000016</v>
      </c>
      <c r="AD411" s="229">
        <f>IF(AND(AD$7&lt;=$B411+$D$4,AD$9&gt;=$D411),$E411*HLOOKUP(AD$7-$B411+1,INPUTS!$D$63:$X$64,2,FALSE)/IF(AD$7=$B411,(13-MONTH($D411)),12),0)</f>
        <v>143.38990965000016</v>
      </c>
      <c r="AE411" s="229">
        <f>IF(AND(AE$7&lt;=$B411+$D$4,AE$9&gt;=$D411),$E411*HLOOKUP(AE$7-$B411+1,INPUTS!$D$63:$X$64,2,FALSE)/IF(AE$7=$B411,(13-MONTH($D411)),12),0)</f>
        <v>115.01463975148347</v>
      </c>
      <c r="AF411" s="229">
        <f>IF(AND(AF$7&lt;=$B411+$D$4,AF$9&gt;=$D411),$E411*HLOOKUP(AF$7-$B411+1,INPUTS!$D$63:$X$64,2,FALSE)/IF(AF$7=$B411,(13-MONTH($D411)),12),0)</f>
        <v>115.01463975148347</v>
      </c>
      <c r="AG411" s="229">
        <f>IF(AND(AG$7&lt;=$B411+$D$4,AG$9&gt;=$D411),$E411*HLOOKUP(AG$7-$B411+1,INPUTS!$D$63:$X$64,2,FALSE)/IF(AG$7=$B411,(13-MONTH($D411)),12),0)</f>
        <v>115.01463975148347</v>
      </c>
      <c r="AH411" s="229">
        <f>IF(AND(AH$7&lt;=$B411+$D$4,AH$9&gt;=$D411),$E411*HLOOKUP(AH$7-$B411+1,INPUTS!$D$63:$X$64,2,FALSE)/IF(AH$7=$B411,(13-MONTH($D411)),12),0)</f>
        <v>115.01463975148347</v>
      </c>
      <c r="AI411" s="229">
        <f>IF(AND(AI$7&lt;=$B411+$D$4,AI$9&gt;=$D411),$E411*HLOOKUP(AI$7-$B411+1,INPUTS!$D$63:$X$64,2,FALSE)/IF(AI$7=$B411,(13-MONTH($D411)),12),0)</f>
        <v>115.01463975148347</v>
      </c>
      <c r="AJ411" s="229">
        <f>IF(AND(AJ$7&lt;=$B411+$D$4,AJ$9&gt;=$D411),$E411*HLOOKUP(AJ$7-$B411+1,INPUTS!$D$63:$X$64,2,FALSE)/IF(AJ$7=$B411,(13-MONTH($D411)),12),0)</f>
        <v>115.01463975148347</v>
      </c>
      <c r="AK411" s="229">
        <f>IF(AND(AK$7&lt;=$B411+$D$4,AK$9&gt;=$D411),$E411*HLOOKUP(AK$7-$B411+1,INPUTS!$D$63:$X$64,2,FALSE)/IF(AK$7=$B411,(13-MONTH($D411)),12),0)</f>
        <v>115.01463975148347</v>
      </c>
      <c r="AL411" s="229">
        <f>IF(AND(AL$7&lt;=$B411+$D$4,AL$9&gt;=$D411),$E411*HLOOKUP(AL$7-$B411+1,INPUTS!$D$63:$X$64,2,FALSE)/IF(AL$7=$B411,(13-MONTH($D411)),12),0)</f>
        <v>115.01463975148347</v>
      </c>
      <c r="AM411" s="229">
        <f>IF(AND(AM$7&lt;=$B411+$D$4,AM$9&gt;=$D411),$E411*HLOOKUP(AM$7-$B411+1,INPUTS!$D$63:$X$64,2,FALSE)/IF(AM$7=$B411,(13-MONTH($D411)),12),0)</f>
        <v>115.01463975148347</v>
      </c>
      <c r="AN411" s="229">
        <f>IF(AND(AN$7&lt;=$B411+$D$4,AN$9&gt;=$D411),$E411*HLOOKUP(AN$7-$B411+1,INPUTS!$D$63:$X$64,2,FALSE)/IF(AN$7=$B411,(13-MONTH($D411)),12),0)</f>
        <v>115.01463975148347</v>
      </c>
      <c r="AO411" s="229">
        <f>IF(AND(AO$7&lt;=$B411+$D$4,AO$9&gt;=$D411),$E411*HLOOKUP(AO$7-$B411+1,INPUTS!$D$63:$X$64,2,FALSE)/IF(AO$7=$B411,(13-MONTH($D411)),12),0)</f>
        <v>115.01463975148347</v>
      </c>
      <c r="AP411" s="229">
        <f>IF(AND(AP$7&lt;=$B411+$D$4,AP$9&gt;=$D411),$E411*HLOOKUP(AP$7-$B411+1,INPUTS!$D$63:$X$64,2,FALSE)/IF(AP$7=$B411,(13-MONTH($D411)),12),0)</f>
        <v>115.01463975148347</v>
      </c>
      <c r="AQ411" s="229">
        <f>IF(AND(AQ$7&lt;=$B411+$D$4,AQ$9&gt;=$D411),$E411*HLOOKUP(AQ$7-$B411+1,INPUTS!$D$63:$X$64,2,FALSE)/IF(AQ$7=$B411,(13-MONTH($D411)),12),0)</f>
        <v>106.37938074811679</v>
      </c>
      <c r="AR411" s="229">
        <f>IF(AND(AR$7&lt;=$B411+$D$4,AR$9&gt;=$D411),$E411*HLOOKUP(AR$7-$B411+1,INPUTS!$D$63:$X$64,2,FALSE)/IF(AR$7=$B411,(13-MONTH($D411)),12),0)</f>
        <v>106.37938074811679</v>
      </c>
      <c r="AS411" s="229">
        <f>IF(AND(AS$7&lt;=$B411+$D$4,AS$9&gt;=$D411),$E411*HLOOKUP(AS$7-$B411+1,INPUTS!$D$63:$X$64,2,FALSE)/IF(AS$7=$B411,(13-MONTH($D411)),12),0)</f>
        <v>106.37938074811679</v>
      </c>
      <c r="AT411" s="229">
        <f>IF(AND(AT$7&lt;=$B411+$D$4,AT$9&gt;=$D411),$E411*HLOOKUP(AT$7-$B411+1,INPUTS!$D$63:$X$64,2,FALSE)/IF(AT$7=$B411,(13-MONTH($D411)),12),0)</f>
        <v>106.37938074811679</v>
      </c>
      <c r="AU411" s="229">
        <f>IF(AND(AU$7&lt;=$B411+$D$4,AU$9&gt;=$D411),$E411*HLOOKUP(AU$7-$B411+1,INPUTS!$D$63:$X$64,2,FALSE)/IF(AU$7=$B411,(13-MONTH($D411)),12),0)</f>
        <v>106.37938074811679</v>
      </c>
      <c r="AV411" s="229">
        <f>IF(AND(AV$7&lt;=$B411+$D$4,AV$9&gt;=$D411),$E411*HLOOKUP(AV$7-$B411+1,INPUTS!$D$63:$X$64,2,FALSE)/IF(AV$7=$B411,(13-MONTH($D411)),12),0)</f>
        <v>106.37938074811679</v>
      </c>
      <c r="AW411" s="229">
        <f>IF(AND(AW$7&lt;=$B411+$D$4,AW$9&gt;=$D411),$E411*HLOOKUP(AW$7-$B411+1,INPUTS!$D$63:$X$64,2,FALSE)/IF(AW$7=$B411,(13-MONTH($D411)),12),0)</f>
        <v>106.37938074811679</v>
      </c>
      <c r="AX411" s="229">
        <f>IF(AND(AX$7&lt;=$B411+$D$4,AX$9&gt;=$D411),$E411*HLOOKUP(AX$7-$B411+1,INPUTS!$D$63:$X$64,2,FALSE)/IF(AX$7=$B411,(13-MONTH($D411)),12),0)</f>
        <v>106.37938074811679</v>
      </c>
      <c r="AY411" s="229">
        <f>IF(AND(AY$7&lt;=$B411+$D$4,AY$9&gt;=$D411),$E411*HLOOKUP(AY$7-$B411+1,INPUTS!$D$63:$X$64,2,FALSE)/IF(AY$7=$B411,(13-MONTH($D411)),12),0)</f>
        <v>106.37938074811679</v>
      </c>
      <c r="AZ411" s="229">
        <f>IF(AND(AZ$7&lt;=$B411+$D$4,AZ$9&gt;=$D411),$E411*HLOOKUP(AZ$7-$B411+1,INPUTS!$D$63:$X$64,2,FALSE)/IF(AZ$7=$B411,(13-MONTH($D411)),12),0)</f>
        <v>106.37938074811679</v>
      </c>
      <c r="BA411" s="229">
        <f>IF(AND(BA$7&lt;=$B411+$D$4,BA$9&gt;=$D411),$E411*HLOOKUP(BA$7-$B411+1,INPUTS!$D$63:$X$64,2,FALSE)/IF(BA$7=$B411,(13-MONTH($D411)),12),0)</f>
        <v>106.37938074811679</v>
      </c>
      <c r="BB411" s="229">
        <f>IF(AND(BB$7&lt;=$B411+$D$4,BB$9&gt;=$D411),$E411*HLOOKUP(BB$7-$B411+1,INPUTS!$D$63:$X$64,2,FALSE)/IF(BB$7=$B411,(13-MONTH($D411)),12),0)</f>
        <v>106.37938074811679</v>
      </c>
      <c r="BC411" s="229">
        <f>IF(AND(BC$7&lt;=$B411+$D$4,BC$9&gt;=$D411),$E411*HLOOKUP(BC$7-$B411+1,INPUTS!$D$63:$X$64,2,FALSE)/IF(BC$7=$B411,(13-MONTH($D411)),12),0)</f>
        <v>98.413274656450128</v>
      </c>
      <c r="BD411" s="229">
        <f>IF(AND(BD$7&lt;=$B411+$D$4,BD$9&gt;=$D411),$E411*HLOOKUP(BD$7-$B411+1,INPUTS!$D$63:$X$64,2,FALSE)/IF(BD$7=$B411,(13-MONTH($D411)),12),0)</f>
        <v>98.413274656450128</v>
      </c>
      <c r="BE411" s="229">
        <f>IF(AND(BE$7&lt;=$B411+$D$4,BE$9&gt;=$D411),$E411*HLOOKUP(BE$7-$B411+1,INPUTS!$D$63:$X$64,2,FALSE)/IF(BE$7=$B411,(13-MONTH($D411)),12),0)</f>
        <v>98.413274656450128</v>
      </c>
      <c r="BF411" s="229">
        <f>IF(AND(BF$7&lt;=$B411+$D$4,BF$9&gt;=$D411),$E411*HLOOKUP(BF$7-$B411+1,INPUTS!$D$63:$X$64,2,FALSE)/IF(BF$7=$B411,(13-MONTH($D411)),12),0)</f>
        <v>98.413274656450128</v>
      </c>
      <c r="BG411" s="229">
        <f>IF(AND(BG$7&lt;=$B411+$D$4,BG$9&gt;=$D411),$E411*HLOOKUP(BG$7-$B411+1,INPUTS!$D$63:$X$64,2,FALSE)/IF(BG$7=$B411,(13-MONTH($D411)),12),0)</f>
        <v>98.413274656450128</v>
      </c>
      <c r="BH411" s="229">
        <f>IF(AND(BH$7&lt;=$B411+$D$4,BH$9&gt;=$D411),$E411*HLOOKUP(BH$7-$B411+1,INPUTS!$D$63:$X$64,2,FALSE)/IF(BH$7=$B411,(13-MONTH($D411)),12),0)</f>
        <v>98.413274656450128</v>
      </c>
      <c r="BI411" s="229">
        <f>IF(AND(BI$7&lt;=$B411+$D$4,BI$9&gt;=$D411),$E411*HLOOKUP(BI$7-$B411+1,INPUTS!$D$63:$X$64,2,FALSE)/IF(BI$7=$B411,(13-MONTH($D411)),12),0)</f>
        <v>98.413274656450128</v>
      </c>
      <c r="BJ411" s="229">
        <f>IF(AND(BJ$7&lt;=$B411+$D$4,BJ$9&gt;=$D411),$E411*HLOOKUP(BJ$7-$B411+1,INPUTS!$D$63:$X$64,2,FALSE)/IF(BJ$7=$B411,(13-MONTH($D411)),12),0)</f>
        <v>98.413274656450128</v>
      </c>
      <c r="BK411" s="229">
        <f>IF(AND(BK$7&lt;=$B411+$D$4,BK$9&gt;=$D411),$E411*HLOOKUP(BK$7-$B411+1,INPUTS!$D$63:$X$64,2,FALSE)/IF(BK$7=$B411,(13-MONTH($D411)),12),0)</f>
        <v>98.413274656450128</v>
      </c>
      <c r="BL411" s="229">
        <f>IF(AND(BL$7&lt;=$B411+$D$4,BL$9&gt;=$D411),$E411*HLOOKUP(BL$7-$B411+1,INPUTS!$D$63:$X$64,2,FALSE)/IF(BL$7=$B411,(13-MONTH($D411)),12),0)</f>
        <v>98.413274656450128</v>
      </c>
      <c r="BM411" s="229">
        <f>IF(AND(BM$7&lt;=$B411+$D$4,BM$9&gt;=$D411),$E411*HLOOKUP(BM$7-$B411+1,INPUTS!$D$63:$X$64,2,FALSE)/IF(BM$7=$B411,(13-MONTH($D411)),12),0)</f>
        <v>98.413274656450128</v>
      </c>
      <c r="BN411" s="229">
        <f>IF(AND(BN$7&lt;=$B411+$D$4,BN$9&gt;=$D411),$E411*HLOOKUP(BN$7-$B411+1,INPUTS!$D$63:$X$64,2,FALSE)/IF(BN$7=$B411,(13-MONTH($D411)),12),0)</f>
        <v>98.413274656450128</v>
      </c>
      <c r="BO411" s="229">
        <f>IF(AND(BO$7&lt;=$B411+$D$4,BO$9&gt;=$D411),$E411*HLOOKUP(BO$7-$B411+1,INPUTS!$D$63:$X$64,2,FALSE)/IF(BO$7=$B411,(13-MONTH($D411)),12),0)</f>
        <v>91.020728203383442</v>
      </c>
      <c r="BP411" s="229">
        <f>IF(AND(BP$7&lt;=$B411+$D$4,BP$9&gt;=$D411),$E411*HLOOKUP(BP$7-$B411+1,INPUTS!$D$63:$X$64,2,FALSE)/IF(BP$7=$B411,(13-MONTH($D411)),12),0)</f>
        <v>91.020728203383442</v>
      </c>
      <c r="BQ411" s="229">
        <f>IF(AND(BQ$7&lt;=$B411+$D$4,BQ$9&gt;=$D411),$E411*HLOOKUP(BQ$7-$B411+1,INPUTS!$D$63:$X$64,2,FALSE)/IF(BQ$7=$B411,(13-MONTH($D411)),12),0)</f>
        <v>91.020728203383442</v>
      </c>
      <c r="BR411" s="229">
        <f>IF(AND(BR$7&lt;=$B411+$D$4,BR$9&gt;=$D411),$E411*HLOOKUP(BR$7-$B411+1,INPUTS!$D$63:$X$64,2,FALSE)/IF(BR$7=$B411,(13-MONTH($D411)),12),0)</f>
        <v>91.020728203383442</v>
      </c>
      <c r="BS411" s="229">
        <f>IF(AND(BS$7&lt;=$B411+$D$4,BS$9&gt;=$D411),$E411*HLOOKUP(BS$7-$B411+1,INPUTS!$D$63:$X$64,2,FALSE)/IF(BS$7=$B411,(13-MONTH($D411)),12),0)</f>
        <v>91.020728203383442</v>
      </c>
      <c r="BT411" s="229">
        <f>IF(AND(BT$7&lt;=$B411+$D$4,BT$9&gt;=$D411),$E411*HLOOKUP(BT$7-$B411+1,INPUTS!$D$63:$X$64,2,FALSE)/IF(BT$7=$B411,(13-MONTH($D411)),12),0)</f>
        <v>91.020728203383442</v>
      </c>
      <c r="BU411" s="229">
        <f>IF(AND(BU$7&lt;=$B411+$D$4,BU$9&gt;=$D411),$E411*HLOOKUP(BU$7-$B411+1,INPUTS!$D$63:$X$64,2,FALSE)/IF(BU$7=$B411,(13-MONTH($D411)),12),0)</f>
        <v>91.020728203383442</v>
      </c>
      <c r="BV411" s="229">
        <f>IF(AND(BV$7&lt;=$B411+$D$4,BV$9&gt;=$D411),$E411*HLOOKUP(BV$7-$B411+1,INPUTS!$D$63:$X$64,2,FALSE)/IF(BV$7=$B411,(13-MONTH($D411)),12),0)</f>
        <v>91.020728203383442</v>
      </c>
      <c r="BW411" s="229">
        <f>IF(AND(BW$7&lt;=$B411+$D$4,BW$9&gt;=$D411),$E411*HLOOKUP(BW$7-$B411+1,INPUTS!$D$63:$X$64,2,FALSE)/IF(BW$7=$B411,(13-MONTH($D411)),12),0)</f>
        <v>91.020728203383442</v>
      </c>
      <c r="BX411" s="229">
        <f>IF(AND(BX$7&lt;=$B411+$D$4,BX$9&gt;=$D411),$E411*HLOOKUP(BX$7-$B411+1,INPUTS!$D$63:$X$64,2,FALSE)/IF(BX$7=$B411,(13-MONTH($D411)),12),0)</f>
        <v>91.020728203383442</v>
      </c>
      <c r="BY411" s="229">
        <f>IF(AND(BY$7&lt;=$B411+$D$4,BY$9&gt;=$D411),$E411*HLOOKUP(BY$7-$B411+1,INPUTS!$D$63:$X$64,2,FALSE)/IF(BY$7=$B411,(13-MONTH($D411)),12),0)</f>
        <v>91.020728203383442</v>
      </c>
      <c r="BZ411" s="229">
        <f>IF(AND(BZ$7&lt;=$B411+$D$4,BZ$9&gt;=$D411),$E411*HLOOKUP(BZ$7-$B411+1,INPUTS!$D$63:$X$64,2,FALSE)/IF(BZ$7=$B411,(13-MONTH($D411)),12),0)</f>
        <v>91.020728203383442</v>
      </c>
    </row>
    <row r="412" spans="1:78" x14ac:dyDescent="0.2">
      <c r="A412" s="7" t="str">
        <f t="shared" si="372"/>
        <v>Roll-in 4</v>
      </c>
      <c r="B412" s="7">
        <f t="shared" si="373"/>
        <v>2020</v>
      </c>
      <c r="C412" s="7">
        <f t="shared" si="376"/>
        <v>21</v>
      </c>
      <c r="D412" s="165">
        <f t="shared" si="374"/>
        <v>44104</v>
      </c>
      <c r="E412" s="68">
        <f t="shared" si="375"/>
        <v>24802.82839999998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232.52651624999982</v>
      </c>
      <c r="AB412" s="229">
        <f>IF(AND(AB$7&lt;=$B412+$D$4,AB$9&gt;=$D412),$E412*HLOOKUP(AB$7-$B412+1,INPUTS!$D$63:$X$64,2,FALSE)/IF(AB$7=$B412,(13-MONTH($D412)),12),0)</f>
        <v>232.52651624999982</v>
      </c>
      <c r="AC412" s="229">
        <f>IF(AND(AC$7&lt;=$B412+$D$4,AC$9&gt;=$D412),$E412*HLOOKUP(AC$7-$B412+1,INPUTS!$D$63:$X$64,2,FALSE)/IF(AC$7=$B412,(13-MONTH($D412)),12),0)</f>
        <v>232.52651624999982</v>
      </c>
      <c r="AD412" s="229">
        <f>IF(AND(AD$7&lt;=$B412+$D$4,AD$9&gt;=$D412),$E412*HLOOKUP(AD$7-$B412+1,INPUTS!$D$63:$X$64,2,FALSE)/IF(AD$7=$B412,(13-MONTH($D412)),12),0)</f>
        <v>232.52651624999982</v>
      </c>
      <c r="AE412" s="229">
        <f>IF(AND(AE$7&lt;=$B412+$D$4,AE$9&gt;=$D412),$E412*HLOOKUP(AE$7-$B412+1,INPUTS!$D$63:$X$64,2,FALSE)/IF(AE$7=$B412,(13-MONTH($D412)),12),0)</f>
        <v>149.20968184966657</v>
      </c>
      <c r="AF412" s="229">
        <f>IF(AND(AF$7&lt;=$B412+$D$4,AF$9&gt;=$D412),$E412*HLOOKUP(AF$7-$B412+1,INPUTS!$D$63:$X$64,2,FALSE)/IF(AF$7=$B412,(13-MONTH($D412)),12),0)</f>
        <v>149.20968184966657</v>
      </c>
      <c r="AG412" s="229">
        <f>IF(AND(AG$7&lt;=$B412+$D$4,AG$9&gt;=$D412),$E412*HLOOKUP(AG$7-$B412+1,INPUTS!$D$63:$X$64,2,FALSE)/IF(AG$7=$B412,(13-MONTH($D412)),12),0)</f>
        <v>149.20968184966657</v>
      </c>
      <c r="AH412" s="229">
        <f>IF(AND(AH$7&lt;=$B412+$D$4,AH$9&gt;=$D412),$E412*HLOOKUP(AH$7-$B412+1,INPUTS!$D$63:$X$64,2,FALSE)/IF(AH$7=$B412,(13-MONTH($D412)),12),0)</f>
        <v>149.20968184966657</v>
      </c>
      <c r="AI412" s="229">
        <f>IF(AND(AI$7&lt;=$B412+$D$4,AI$9&gt;=$D412),$E412*HLOOKUP(AI$7-$B412+1,INPUTS!$D$63:$X$64,2,FALSE)/IF(AI$7=$B412,(13-MONTH($D412)),12),0)</f>
        <v>149.20968184966657</v>
      </c>
      <c r="AJ412" s="229">
        <f>IF(AND(AJ$7&lt;=$B412+$D$4,AJ$9&gt;=$D412),$E412*HLOOKUP(AJ$7-$B412+1,INPUTS!$D$63:$X$64,2,FALSE)/IF(AJ$7=$B412,(13-MONTH($D412)),12),0)</f>
        <v>149.20968184966657</v>
      </c>
      <c r="AK412" s="229">
        <f>IF(AND(AK$7&lt;=$B412+$D$4,AK$9&gt;=$D412),$E412*HLOOKUP(AK$7-$B412+1,INPUTS!$D$63:$X$64,2,FALSE)/IF(AK$7=$B412,(13-MONTH($D412)),12),0)</f>
        <v>149.20968184966657</v>
      </c>
      <c r="AL412" s="229">
        <f>IF(AND(AL$7&lt;=$B412+$D$4,AL$9&gt;=$D412),$E412*HLOOKUP(AL$7-$B412+1,INPUTS!$D$63:$X$64,2,FALSE)/IF(AL$7=$B412,(13-MONTH($D412)),12),0)</f>
        <v>149.20968184966657</v>
      </c>
      <c r="AM412" s="229">
        <f>IF(AND(AM$7&lt;=$B412+$D$4,AM$9&gt;=$D412),$E412*HLOOKUP(AM$7-$B412+1,INPUTS!$D$63:$X$64,2,FALSE)/IF(AM$7=$B412,(13-MONTH($D412)),12),0)</f>
        <v>149.20968184966657</v>
      </c>
      <c r="AN412" s="229">
        <f>IF(AND(AN$7&lt;=$B412+$D$4,AN$9&gt;=$D412),$E412*HLOOKUP(AN$7-$B412+1,INPUTS!$D$63:$X$64,2,FALSE)/IF(AN$7=$B412,(13-MONTH($D412)),12),0)</f>
        <v>149.20968184966657</v>
      </c>
      <c r="AO412" s="229">
        <f>IF(AND(AO$7&lt;=$B412+$D$4,AO$9&gt;=$D412),$E412*HLOOKUP(AO$7-$B412+1,INPUTS!$D$63:$X$64,2,FALSE)/IF(AO$7=$B412,(13-MONTH($D412)),12),0)</f>
        <v>149.20968184966657</v>
      </c>
      <c r="AP412" s="229">
        <f>IF(AND(AP$7&lt;=$B412+$D$4,AP$9&gt;=$D412),$E412*HLOOKUP(AP$7-$B412+1,INPUTS!$D$63:$X$64,2,FALSE)/IF(AP$7=$B412,(13-MONTH($D412)),12),0)</f>
        <v>149.20968184966657</v>
      </c>
      <c r="AQ412" s="229">
        <f>IF(AND(AQ$7&lt;=$B412+$D$4,AQ$9&gt;=$D412),$E412*HLOOKUP(AQ$7-$B412+1,INPUTS!$D$63:$X$64,2,FALSE)/IF(AQ$7=$B412,(13-MONTH($D412)),12),0)</f>
        <v>138.00707102233321</v>
      </c>
      <c r="AR412" s="229">
        <f>IF(AND(AR$7&lt;=$B412+$D$4,AR$9&gt;=$D412),$E412*HLOOKUP(AR$7-$B412+1,INPUTS!$D$63:$X$64,2,FALSE)/IF(AR$7=$B412,(13-MONTH($D412)),12),0)</f>
        <v>138.00707102233321</v>
      </c>
      <c r="AS412" s="229">
        <f>IF(AND(AS$7&lt;=$B412+$D$4,AS$9&gt;=$D412),$E412*HLOOKUP(AS$7-$B412+1,INPUTS!$D$63:$X$64,2,FALSE)/IF(AS$7=$B412,(13-MONTH($D412)),12),0)</f>
        <v>138.00707102233321</v>
      </c>
      <c r="AT412" s="229">
        <f>IF(AND(AT$7&lt;=$B412+$D$4,AT$9&gt;=$D412),$E412*HLOOKUP(AT$7-$B412+1,INPUTS!$D$63:$X$64,2,FALSE)/IF(AT$7=$B412,(13-MONTH($D412)),12),0)</f>
        <v>138.00707102233321</v>
      </c>
      <c r="AU412" s="229">
        <f>IF(AND(AU$7&lt;=$B412+$D$4,AU$9&gt;=$D412),$E412*HLOOKUP(AU$7-$B412+1,INPUTS!$D$63:$X$64,2,FALSE)/IF(AU$7=$B412,(13-MONTH($D412)),12),0)</f>
        <v>138.00707102233321</v>
      </c>
      <c r="AV412" s="229">
        <f>IF(AND(AV$7&lt;=$B412+$D$4,AV$9&gt;=$D412),$E412*HLOOKUP(AV$7-$B412+1,INPUTS!$D$63:$X$64,2,FALSE)/IF(AV$7=$B412,(13-MONTH($D412)),12),0)</f>
        <v>138.00707102233321</v>
      </c>
      <c r="AW412" s="229">
        <f>IF(AND(AW$7&lt;=$B412+$D$4,AW$9&gt;=$D412),$E412*HLOOKUP(AW$7-$B412+1,INPUTS!$D$63:$X$64,2,FALSE)/IF(AW$7=$B412,(13-MONTH($D412)),12),0)</f>
        <v>138.00707102233321</v>
      </c>
      <c r="AX412" s="229">
        <f>IF(AND(AX$7&lt;=$B412+$D$4,AX$9&gt;=$D412),$E412*HLOOKUP(AX$7-$B412+1,INPUTS!$D$63:$X$64,2,FALSE)/IF(AX$7=$B412,(13-MONTH($D412)),12),0)</f>
        <v>138.00707102233321</v>
      </c>
      <c r="AY412" s="229">
        <f>IF(AND(AY$7&lt;=$B412+$D$4,AY$9&gt;=$D412),$E412*HLOOKUP(AY$7-$B412+1,INPUTS!$D$63:$X$64,2,FALSE)/IF(AY$7=$B412,(13-MONTH($D412)),12),0)</f>
        <v>138.00707102233321</v>
      </c>
      <c r="AZ412" s="229">
        <f>IF(AND(AZ$7&lt;=$B412+$D$4,AZ$9&gt;=$D412),$E412*HLOOKUP(AZ$7-$B412+1,INPUTS!$D$63:$X$64,2,FALSE)/IF(AZ$7=$B412,(13-MONTH($D412)),12),0)</f>
        <v>138.00707102233321</v>
      </c>
      <c r="BA412" s="229">
        <f>IF(AND(BA$7&lt;=$B412+$D$4,BA$9&gt;=$D412),$E412*HLOOKUP(BA$7-$B412+1,INPUTS!$D$63:$X$64,2,FALSE)/IF(BA$7=$B412,(13-MONTH($D412)),12),0)</f>
        <v>138.00707102233321</v>
      </c>
      <c r="BB412" s="229">
        <f>IF(AND(BB$7&lt;=$B412+$D$4,BB$9&gt;=$D412),$E412*HLOOKUP(BB$7-$B412+1,INPUTS!$D$63:$X$64,2,FALSE)/IF(BB$7=$B412,(13-MONTH($D412)),12),0)</f>
        <v>138.00707102233321</v>
      </c>
      <c r="BC412" s="229">
        <f>IF(AND(BC$7&lt;=$B412+$D$4,BC$9&gt;=$D412),$E412*HLOOKUP(BC$7-$B412+1,INPUTS!$D$63:$X$64,2,FALSE)/IF(BC$7=$B412,(13-MONTH($D412)),12),0)</f>
        <v>127.6725591889999</v>
      </c>
      <c r="BD412" s="229">
        <f>IF(AND(BD$7&lt;=$B412+$D$4,BD$9&gt;=$D412),$E412*HLOOKUP(BD$7-$B412+1,INPUTS!$D$63:$X$64,2,FALSE)/IF(BD$7=$B412,(13-MONTH($D412)),12),0)</f>
        <v>127.6725591889999</v>
      </c>
      <c r="BE412" s="229">
        <f>IF(AND(BE$7&lt;=$B412+$D$4,BE$9&gt;=$D412),$E412*HLOOKUP(BE$7-$B412+1,INPUTS!$D$63:$X$64,2,FALSE)/IF(BE$7=$B412,(13-MONTH($D412)),12),0)</f>
        <v>127.6725591889999</v>
      </c>
      <c r="BF412" s="229">
        <f>IF(AND(BF$7&lt;=$B412+$D$4,BF$9&gt;=$D412),$E412*HLOOKUP(BF$7-$B412+1,INPUTS!$D$63:$X$64,2,FALSE)/IF(BF$7=$B412,(13-MONTH($D412)),12),0)</f>
        <v>127.6725591889999</v>
      </c>
      <c r="BG412" s="229">
        <f>IF(AND(BG$7&lt;=$B412+$D$4,BG$9&gt;=$D412),$E412*HLOOKUP(BG$7-$B412+1,INPUTS!$D$63:$X$64,2,FALSE)/IF(BG$7=$B412,(13-MONTH($D412)),12),0)</f>
        <v>127.6725591889999</v>
      </c>
      <c r="BH412" s="229">
        <f>IF(AND(BH$7&lt;=$B412+$D$4,BH$9&gt;=$D412),$E412*HLOOKUP(BH$7-$B412+1,INPUTS!$D$63:$X$64,2,FALSE)/IF(BH$7=$B412,(13-MONTH($D412)),12),0)</f>
        <v>127.6725591889999</v>
      </c>
      <c r="BI412" s="229">
        <f>IF(AND(BI$7&lt;=$B412+$D$4,BI$9&gt;=$D412),$E412*HLOOKUP(BI$7-$B412+1,INPUTS!$D$63:$X$64,2,FALSE)/IF(BI$7=$B412,(13-MONTH($D412)),12),0)</f>
        <v>127.6725591889999</v>
      </c>
      <c r="BJ412" s="229">
        <f>IF(AND(BJ$7&lt;=$B412+$D$4,BJ$9&gt;=$D412),$E412*HLOOKUP(BJ$7-$B412+1,INPUTS!$D$63:$X$64,2,FALSE)/IF(BJ$7=$B412,(13-MONTH($D412)),12),0)</f>
        <v>127.6725591889999</v>
      </c>
      <c r="BK412" s="229">
        <f>IF(AND(BK$7&lt;=$B412+$D$4,BK$9&gt;=$D412),$E412*HLOOKUP(BK$7-$B412+1,INPUTS!$D$63:$X$64,2,FALSE)/IF(BK$7=$B412,(13-MONTH($D412)),12),0)</f>
        <v>127.6725591889999</v>
      </c>
      <c r="BL412" s="229">
        <f>IF(AND(BL$7&lt;=$B412+$D$4,BL$9&gt;=$D412),$E412*HLOOKUP(BL$7-$B412+1,INPUTS!$D$63:$X$64,2,FALSE)/IF(BL$7=$B412,(13-MONTH($D412)),12),0)</f>
        <v>127.6725591889999</v>
      </c>
      <c r="BM412" s="229">
        <f>IF(AND(BM$7&lt;=$B412+$D$4,BM$9&gt;=$D412),$E412*HLOOKUP(BM$7-$B412+1,INPUTS!$D$63:$X$64,2,FALSE)/IF(BM$7=$B412,(13-MONTH($D412)),12),0)</f>
        <v>127.6725591889999</v>
      </c>
      <c r="BN412" s="229">
        <f>IF(AND(BN$7&lt;=$B412+$D$4,BN$9&gt;=$D412),$E412*HLOOKUP(BN$7-$B412+1,INPUTS!$D$63:$X$64,2,FALSE)/IF(BN$7=$B412,(13-MONTH($D412)),12),0)</f>
        <v>127.6725591889999</v>
      </c>
      <c r="BO412" s="229">
        <f>IF(AND(BO$7&lt;=$B412+$D$4,BO$9&gt;=$D412),$E412*HLOOKUP(BO$7-$B412+1,INPUTS!$D$63:$X$64,2,FALSE)/IF(BO$7=$B412,(13-MONTH($D412)),12),0)</f>
        <v>118.08213220766658</v>
      </c>
      <c r="BP412" s="229">
        <f>IF(AND(BP$7&lt;=$B412+$D$4,BP$9&gt;=$D412),$E412*HLOOKUP(BP$7-$B412+1,INPUTS!$D$63:$X$64,2,FALSE)/IF(BP$7=$B412,(13-MONTH($D412)),12),0)</f>
        <v>118.08213220766658</v>
      </c>
      <c r="BQ412" s="229">
        <f>IF(AND(BQ$7&lt;=$B412+$D$4,BQ$9&gt;=$D412),$E412*HLOOKUP(BQ$7-$B412+1,INPUTS!$D$63:$X$64,2,FALSE)/IF(BQ$7=$B412,(13-MONTH($D412)),12),0)</f>
        <v>118.08213220766658</v>
      </c>
      <c r="BR412" s="229">
        <f>IF(AND(BR$7&lt;=$B412+$D$4,BR$9&gt;=$D412),$E412*HLOOKUP(BR$7-$B412+1,INPUTS!$D$63:$X$64,2,FALSE)/IF(BR$7=$B412,(13-MONTH($D412)),12),0)</f>
        <v>118.08213220766658</v>
      </c>
      <c r="BS412" s="229">
        <f>IF(AND(BS$7&lt;=$B412+$D$4,BS$9&gt;=$D412),$E412*HLOOKUP(BS$7-$B412+1,INPUTS!$D$63:$X$64,2,FALSE)/IF(BS$7=$B412,(13-MONTH($D412)),12),0)</f>
        <v>118.08213220766658</v>
      </c>
      <c r="BT412" s="229">
        <f>IF(AND(BT$7&lt;=$B412+$D$4,BT$9&gt;=$D412),$E412*HLOOKUP(BT$7-$B412+1,INPUTS!$D$63:$X$64,2,FALSE)/IF(BT$7=$B412,(13-MONTH($D412)),12),0)</f>
        <v>118.08213220766658</v>
      </c>
      <c r="BU412" s="229">
        <f>IF(AND(BU$7&lt;=$B412+$D$4,BU$9&gt;=$D412),$E412*HLOOKUP(BU$7-$B412+1,INPUTS!$D$63:$X$64,2,FALSE)/IF(BU$7=$B412,(13-MONTH($D412)),12),0)</f>
        <v>118.08213220766658</v>
      </c>
      <c r="BV412" s="229">
        <f>IF(AND(BV$7&lt;=$B412+$D$4,BV$9&gt;=$D412),$E412*HLOOKUP(BV$7-$B412+1,INPUTS!$D$63:$X$64,2,FALSE)/IF(BV$7=$B412,(13-MONTH($D412)),12),0)</f>
        <v>118.08213220766658</v>
      </c>
      <c r="BW412" s="229">
        <f>IF(AND(BW$7&lt;=$B412+$D$4,BW$9&gt;=$D412),$E412*HLOOKUP(BW$7-$B412+1,INPUTS!$D$63:$X$64,2,FALSE)/IF(BW$7=$B412,(13-MONTH($D412)),12),0)</f>
        <v>118.08213220766658</v>
      </c>
      <c r="BX412" s="229">
        <f>IF(AND(BX$7&lt;=$B412+$D$4,BX$9&gt;=$D412),$E412*HLOOKUP(BX$7-$B412+1,INPUTS!$D$63:$X$64,2,FALSE)/IF(BX$7=$B412,(13-MONTH($D412)),12),0)</f>
        <v>118.08213220766658</v>
      </c>
      <c r="BY412" s="229">
        <f>IF(AND(BY$7&lt;=$B412+$D$4,BY$9&gt;=$D412),$E412*HLOOKUP(BY$7-$B412+1,INPUTS!$D$63:$X$64,2,FALSE)/IF(BY$7=$B412,(13-MONTH($D412)),12),0)</f>
        <v>118.08213220766658</v>
      </c>
      <c r="BZ412" s="229">
        <f>IF(AND(BZ$7&lt;=$B412+$D$4,BZ$9&gt;=$D412),$E412*HLOOKUP(BZ$7-$B412+1,INPUTS!$D$63:$X$64,2,FALSE)/IF(BZ$7=$B412,(13-MONTH($D412)),12),0)</f>
        <v>118.08213220766658</v>
      </c>
    </row>
    <row r="413" spans="1:78" x14ac:dyDescent="0.2">
      <c r="A413" s="7" t="str">
        <f t="shared" si="372"/>
        <v>Roll-in 4</v>
      </c>
      <c r="B413" s="7">
        <f t="shared" si="373"/>
        <v>2020</v>
      </c>
      <c r="C413" s="7">
        <f t="shared" si="376"/>
        <v>22</v>
      </c>
      <c r="D413" s="165">
        <f t="shared" si="374"/>
        <v>44135</v>
      </c>
      <c r="E413" s="68">
        <f t="shared" si="375"/>
        <v>5129.7938400000057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64.122423000000069</v>
      </c>
      <c r="AC413" s="229">
        <f>IF(AND(AC$7&lt;=$B413+$D$4,AC$9&gt;=$D413),$E413*HLOOKUP(AC$7-$B413+1,INPUTS!$D$63:$X$64,2,FALSE)/IF(AC$7=$B413,(13-MONTH($D413)),12),0)</f>
        <v>64.122423000000069</v>
      </c>
      <c r="AD413" s="229">
        <f>IF(AND(AD$7&lt;=$B413+$D$4,AD$9&gt;=$D413),$E413*HLOOKUP(AD$7-$B413+1,INPUTS!$D$63:$X$64,2,FALSE)/IF(AD$7=$B413,(13-MONTH($D413)),12),0)</f>
        <v>64.122423000000069</v>
      </c>
      <c r="AE413" s="229">
        <f>IF(AND(AE$7&lt;=$B413+$D$4,AE$9&gt;=$D413),$E413*HLOOKUP(AE$7-$B413+1,INPUTS!$D$63:$X$64,2,FALSE)/IF(AE$7=$B413,(13-MONTH($D413)),12),0)</f>
        <v>30.859984775800033</v>
      </c>
      <c r="AF413" s="229">
        <f>IF(AND(AF$7&lt;=$B413+$D$4,AF$9&gt;=$D413),$E413*HLOOKUP(AF$7-$B413+1,INPUTS!$D$63:$X$64,2,FALSE)/IF(AF$7=$B413,(13-MONTH($D413)),12),0)</f>
        <v>30.859984775800033</v>
      </c>
      <c r="AG413" s="229">
        <f>IF(AND(AG$7&lt;=$B413+$D$4,AG$9&gt;=$D413),$E413*HLOOKUP(AG$7-$B413+1,INPUTS!$D$63:$X$64,2,FALSE)/IF(AG$7=$B413,(13-MONTH($D413)),12),0)</f>
        <v>30.859984775800033</v>
      </c>
      <c r="AH413" s="229">
        <f>IF(AND(AH$7&lt;=$B413+$D$4,AH$9&gt;=$D413),$E413*HLOOKUP(AH$7-$B413+1,INPUTS!$D$63:$X$64,2,FALSE)/IF(AH$7=$B413,(13-MONTH($D413)),12),0)</f>
        <v>30.859984775800033</v>
      </c>
      <c r="AI413" s="229">
        <f>IF(AND(AI$7&lt;=$B413+$D$4,AI$9&gt;=$D413),$E413*HLOOKUP(AI$7-$B413+1,INPUTS!$D$63:$X$64,2,FALSE)/IF(AI$7=$B413,(13-MONTH($D413)),12),0)</f>
        <v>30.859984775800033</v>
      </c>
      <c r="AJ413" s="229">
        <f>IF(AND(AJ$7&lt;=$B413+$D$4,AJ$9&gt;=$D413),$E413*HLOOKUP(AJ$7-$B413+1,INPUTS!$D$63:$X$64,2,FALSE)/IF(AJ$7=$B413,(13-MONTH($D413)),12),0)</f>
        <v>30.859984775800033</v>
      </c>
      <c r="AK413" s="229">
        <f>IF(AND(AK$7&lt;=$B413+$D$4,AK$9&gt;=$D413),$E413*HLOOKUP(AK$7-$B413+1,INPUTS!$D$63:$X$64,2,FALSE)/IF(AK$7=$B413,(13-MONTH($D413)),12),0)</f>
        <v>30.859984775800033</v>
      </c>
      <c r="AL413" s="229">
        <f>IF(AND(AL$7&lt;=$B413+$D$4,AL$9&gt;=$D413),$E413*HLOOKUP(AL$7-$B413+1,INPUTS!$D$63:$X$64,2,FALSE)/IF(AL$7=$B413,(13-MONTH($D413)),12),0)</f>
        <v>30.859984775800033</v>
      </c>
      <c r="AM413" s="229">
        <f>IF(AND(AM$7&lt;=$B413+$D$4,AM$9&gt;=$D413),$E413*HLOOKUP(AM$7-$B413+1,INPUTS!$D$63:$X$64,2,FALSE)/IF(AM$7=$B413,(13-MONTH($D413)),12),0)</f>
        <v>30.859984775800033</v>
      </c>
      <c r="AN413" s="229">
        <f>IF(AND(AN$7&lt;=$B413+$D$4,AN$9&gt;=$D413),$E413*HLOOKUP(AN$7-$B413+1,INPUTS!$D$63:$X$64,2,FALSE)/IF(AN$7=$B413,(13-MONTH($D413)),12),0)</f>
        <v>30.859984775800033</v>
      </c>
      <c r="AO413" s="229">
        <f>IF(AND(AO$7&lt;=$B413+$D$4,AO$9&gt;=$D413),$E413*HLOOKUP(AO$7-$B413+1,INPUTS!$D$63:$X$64,2,FALSE)/IF(AO$7=$B413,(13-MONTH($D413)),12),0)</f>
        <v>30.859984775800033</v>
      </c>
      <c r="AP413" s="229">
        <f>IF(AND(AP$7&lt;=$B413+$D$4,AP$9&gt;=$D413),$E413*HLOOKUP(AP$7-$B413+1,INPUTS!$D$63:$X$64,2,FALSE)/IF(AP$7=$B413,(13-MONTH($D413)),12),0)</f>
        <v>30.859984775800033</v>
      </c>
      <c r="AQ413" s="229">
        <f>IF(AND(AQ$7&lt;=$B413+$D$4,AQ$9&gt;=$D413),$E413*HLOOKUP(AQ$7-$B413+1,INPUTS!$D$63:$X$64,2,FALSE)/IF(AQ$7=$B413,(13-MONTH($D413)),12),0)</f>
        <v>28.54302789140003</v>
      </c>
      <c r="AR413" s="229">
        <f>IF(AND(AR$7&lt;=$B413+$D$4,AR$9&gt;=$D413),$E413*HLOOKUP(AR$7-$B413+1,INPUTS!$D$63:$X$64,2,FALSE)/IF(AR$7=$B413,(13-MONTH($D413)),12),0)</f>
        <v>28.54302789140003</v>
      </c>
      <c r="AS413" s="229">
        <f>IF(AND(AS$7&lt;=$B413+$D$4,AS$9&gt;=$D413),$E413*HLOOKUP(AS$7-$B413+1,INPUTS!$D$63:$X$64,2,FALSE)/IF(AS$7=$B413,(13-MONTH($D413)),12),0)</f>
        <v>28.54302789140003</v>
      </c>
      <c r="AT413" s="229">
        <f>IF(AND(AT$7&lt;=$B413+$D$4,AT$9&gt;=$D413),$E413*HLOOKUP(AT$7-$B413+1,INPUTS!$D$63:$X$64,2,FALSE)/IF(AT$7=$B413,(13-MONTH($D413)),12),0)</f>
        <v>28.54302789140003</v>
      </c>
      <c r="AU413" s="229">
        <f>IF(AND(AU$7&lt;=$B413+$D$4,AU$9&gt;=$D413),$E413*HLOOKUP(AU$7-$B413+1,INPUTS!$D$63:$X$64,2,FALSE)/IF(AU$7=$B413,(13-MONTH($D413)),12),0)</f>
        <v>28.54302789140003</v>
      </c>
      <c r="AV413" s="229">
        <f>IF(AND(AV$7&lt;=$B413+$D$4,AV$9&gt;=$D413),$E413*HLOOKUP(AV$7-$B413+1,INPUTS!$D$63:$X$64,2,FALSE)/IF(AV$7=$B413,(13-MONTH($D413)),12),0)</f>
        <v>28.54302789140003</v>
      </c>
      <c r="AW413" s="229">
        <f>IF(AND(AW$7&lt;=$B413+$D$4,AW$9&gt;=$D413),$E413*HLOOKUP(AW$7-$B413+1,INPUTS!$D$63:$X$64,2,FALSE)/IF(AW$7=$B413,(13-MONTH($D413)),12),0)</f>
        <v>28.54302789140003</v>
      </c>
      <c r="AX413" s="229">
        <f>IF(AND(AX$7&lt;=$B413+$D$4,AX$9&gt;=$D413),$E413*HLOOKUP(AX$7-$B413+1,INPUTS!$D$63:$X$64,2,FALSE)/IF(AX$7=$B413,(13-MONTH($D413)),12),0)</f>
        <v>28.54302789140003</v>
      </c>
      <c r="AY413" s="229">
        <f>IF(AND(AY$7&lt;=$B413+$D$4,AY$9&gt;=$D413),$E413*HLOOKUP(AY$7-$B413+1,INPUTS!$D$63:$X$64,2,FALSE)/IF(AY$7=$B413,(13-MONTH($D413)),12),0)</f>
        <v>28.54302789140003</v>
      </c>
      <c r="AZ413" s="229">
        <f>IF(AND(AZ$7&lt;=$B413+$D$4,AZ$9&gt;=$D413),$E413*HLOOKUP(AZ$7-$B413+1,INPUTS!$D$63:$X$64,2,FALSE)/IF(AZ$7=$B413,(13-MONTH($D413)),12),0)</f>
        <v>28.54302789140003</v>
      </c>
      <c r="BA413" s="229">
        <f>IF(AND(BA$7&lt;=$B413+$D$4,BA$9&gt;=$D413),$E413*HLOOKUP(BA$7-$B413+1,INPUTS!$D$63:$X$64,2,FALSE)/IF(BA$7=$B413,(13-MONTH($D413)),12),0)</f>
        <v>28.54302789140003</v>
      </c>
      <c r="BB413" s="229">
        <f>IF(AND(BB$7&lt;=$B413+$D$4,BB$9&gt;=$D413),$E413*HLOOKUP(BB$7-$B413+1,INPUTS!$D$63:$X$64,2,FALSE)/IF(BB$7=$B413,(13-MONTH($D413)),12),0)</f>
        <v>28.54302789140003</v>
      </c>
      <c r="BC413" s="229">
        <f>IF(AND(BC$7&lt;=$B413+$D$4,BC$9&gt;=$D413),$E413*HLOOKUP(BC$7-$B413+1,INPUTS!$D$63:$X$64,2,FALSE)/IF(BC$7=$B413,(13-MONTH($D413)),12),0)</f>
        <v>26.405613791400029</v>
      </c>
      <c r="BD413" s="229">
        <f>IF(AND(BD$7&lt;=$B413+$D$4,BD$9&gt;=$D413),$E413*HLOOKUP(BD$7-$B413+1,INPUTS!$D$63:$X$64,2,FALSE)/IF(BD$7=$B413,(13-MONTH($D413)),12),0)</f>
        <v>26.405613791400029</v>
      </c>
      <c r="BE413" s="229">
        <f>IF(AND(BE$7&lt;=$B413+$D$4,BE$9&gt;=$D413),$E413*HLOOKUP(BE$7-$B413+1,INPUTS!$D$63:$X$64,2,FALSE)/IF(BE$7=$B413,(13-MONTH($D413)),12),0)</f>
        <v>26.405613791400029</v>
      </c>
      <c r="BF413" s="229">
        <f>IF(AND(BF$7&lt;=$B413+$D$4,BF$9&gt;=$D413),$E413*HLOOKUP(BF$7-$B413+1,INPUTS!$D$63:$X$64,2,FALSE)/IF(BF$7=$B413,(13-MONTH($D413)),12),0)</f>
        <v>26.405613791400029</v>
      </c>
      <c r="BG413" s="229">
        <f>IF(AND(BG$7&lt;=$B413+$D$4,BG$9&gt;=$D413),$E413*HLOOKUP(BG$7-$B413+1,INPUTS!$D$63:$X$64,2,FALSE)/IF(BG$7=$B413,(13-MONTH($D413)),12),0)</f>
        <v>26.405613791400029</v>
      </c>
      <c r="BH413" s="229">
        <f>IF(AND(BH$7&lt;=$B413+$D$4,BH$9&gt;=$D413),$E413*HLOOKUP(BH$7-$B413+1,INPUTS!$D$63:$X$64,2,FALSE)/IF(BH$7=$B413,(13-MONTH($D413)),12),0)</f>
        <v>26.405613791400029</v>
      </c>
      <c r="BI413" s="229">
        <f>IF(AND(BI$7&lt;=$B413+$D$4,BI$9&gt;=$D413),$E413*HLOOKUP(BI$7-$B413+1,INPUTS!$D$63:$X$64,2,FALSE)/IF(BI$7=$B413,(13-MONTH($D413)),12),0)</f>
        <v>26.405613791400029</v>
      </c>
      <c r="BJ413" s="229">
        <f>IF(AND(BJ$7&lt;=$B413+$D$4,BJ$9&gt;=$D413),$E413*HLOOKUP(BJ$7-$B413+1,INPUTS!$D$63:$X$64,2,FALSE)/IF(BJ$7=$B413,(13-MONTH($D413)),12),0)</f>
        <v>26.405613791400029</v>
      </c>
      <c r="BK413" s="229">
        <f>IF(AND(BK$7&lt;=$B413+$D$4,BK$9&gt;=$D413),$E413*HLOOKUP(BK$7-$B413+1,INPUTS!$D$63:$X$64,2,FALSE)/IF(BK$7=$B413,(13-MONTH($D413)),12),0)</f>
        <v>26.405613791400029</v>
      </c>
      <c r="BL413" s="229">
        <f>IF(AND(BL$7&lt;=$B413+$D$4,BL$9&gt;=$D413),$E413*HLOOKUP(BL$7-$B413+1,INPUTS!$D$63:$X$64,2,FALSE)/IF(BL$7=$B413,(13-MONTH($D413)),12),0)</f>
        <v>26.405613791400029</v>
      </c>
      <c r="BM413" s="229">
        <f>IF(AND(BM$7&lt;=$B413+$D$4,BM$9&gt;=$D413),$E413*HLOOKUP(BM$7-$B413+1,INPUTS!$D$63:$X$64,2,FALSE)/IF(BM$7=$B413,(13-MONTH($D413)),12),0)</f>
        <v>26.405613791400029</v>
      </c>
      <c r="BN413" s="229">
        <f>IF(AND(BN$7&lt;=$B413+$D$4,BN$9&gt;=$D413),$E413*HLOOKUP(BN$7-$B413+1,INPUTS!$D$63:$X$64,2,FALSE)/IF(BN$7=$B413,(13-MONTH($D413)),12),0)</f>
        <v>26.405613791400029</v>
      </c>
      <c r="BO413" s="229">
        <f>IF(AND(BO$7&lt;=$B413+$D$4,BO$9&gt;=$D413),$E413*HLOOKUP(BO$7-$B413+1,INPUTS!$D$63:$X$64,2,FALSE)/IF(BO$7=$B413,(13-MONTH($D413)),12),0)</f>
        <v>24.422093506600024</v>
      </c>
      <c r="BP413" s="229">
        <f>IF(AND(BP$7&lt;=$B413+$D$4,BP$9&gt;=$D413),$E413*HLOOKUP(BP$7-$B413+1,INPUTS!$D$63:$X$64,2,FALSE)/IF(BP$7=$B413,(13-MONTH($D413)),12),0)</f>
        <v>24.422093506600024</v>
      </c>
      <c r="BQ413" s="229">
        <f>IF(AND(BQ$7&lt;=$B413+$D$4,BQ$9&gt;=$D413),$E413*HLOOKUP(BQ$7-$B413+1,INPUTS!$D$63:$X$64,2,FALSE)/IF(BQ$7=$B413,(13-MONTH($D413)),12),0)</f>
        <v>24.422093506600024</v>
      </c>
      <c r="BR413" s="229">
        <f>IF(AND(BR$7&lt;=$B413+$D$4,BR$9&gt;=$D413),$E413*HLOOKUP(BR$7-$B413+1,INPUTS!$D$63:$X$64,2,FALSE)/IF(BR$7=$B413,(13-MONTH($D413)),12),0)</f>
        <v>24.422093506600024</v>
      </c>
      <c r="BS413" s="229">
        <f>IF(AND(BS$7&lt;=$B413+$D$4,BS$9&gt;=$D413),$E413*HLOOKUP(BS$7-$B413+1,INPUTS!$D$63:$X$64,2,FALSE)/IF(BS$7=$B413,(13-MONTH($D413)),12),0)</f>
        <v>24.422093506600024</v>
      </c>
      <c r="BT413" s="229">
        <f>IF(AND(BT$7&lt;=$B413+$D$4,BT$9&gt;=$D413),$E413*HLOOKUP(BT$7-$B413+1,INPUTS!$D$63:$X$64,2,FALSE)/IF(BT$7=$B413,(13-MONTH($D413)),12),0)</f>
        <v>24.422093506600024</v>
      </c>
      <c r="BU413" s="229">
        <f>IF(AND(BU$7&lt;=$B413+$D$4,BU$9&gt;=$D413),$E413*HLOOKUP(BU$7-$B413+1,INPUTS!$D$63:$X$64,2,FALSE)/IF(BU$7=$B413,(13-MONTH($D413)),12),0)</f>
        <v>24.422093506600024</v>
      </c>
      <c r="BV413" s="229">
        <f>IF(AND(BV$7&lt;=$B413+$D$4,BV$9&gt;=$D413),$E413*HLOOKUP(BV$7-$B413+1,INPUTS!$D$63:$X$64,2,FALSE)/IF(BV$7=$B413,(13-MONTH($D413)),12),0)</f>
        <v>24.422093506600024</v>
      </c>
      <c r="BW413" s="229">
        <f>IF(AND(BW$7&lt;=$B413+$D$4,BW$9&gt;=$D413),$E413*HLOOKUP(BW$7-$B413+1,INPUTS!$D$63:$X$64,2,FALSE)/IF(BW$7=$B413,(13-MONTH($D413)),12),0)</f>
        <v>24.422093506600024</v>
      </c>
      <c r="BX413" s="229">
        <f>IF(AND(BX$7&lt;=$B413+$D$4,BX$9&gt;=$D413),$E413*HLOOKUP(BX$7-$B413+1,INPUTS!$D$63:$X$64,2,FALSE)/IF(BX$7=$B413,(13-MONTH($D413)),12),0)</f>
        <v>24.422093506600024</v>
      </c>
      <c r="BY413" s="229">
        <f>IF(AND(BY$7&lt;=$B413+$D$4,BY$9&gt;=$D413),$E413*HLOOKUP(BY$7-$B413+1,INPUTS!$D$63:$X$64,2,FALSE)/IF(BY$7=$B413,(13-MONTH($D413)),12),0)</f>
        <v>24.422093506600024</v>
      </c>
      <c r="BZ413" s="229">
        <f>IF(AND(BZ$7&lt;=$B413+$D$4,BZ$9&gt;=$D413),$E413*HLOOKUP(BZ$7-$B413+1,INPUTS!$D$63:$X$64,2,FALSE)/IF(BZ$7=$B413,(13-MONTH($D413)),12),0)</f>
        <v>24.422093506600024</v>
      </c>
    </row>
    <row r="414" spans="1:78" x14ac:dyDescent="0.2">
      <c r="A414" s="7" t="str">
        <f t="shared" si="372"/>
        <v>Roll-in 4</v>
      </c>
      <c r="B414" s="7">
        <f t="shared" si="373"/>
        <v>2020</v>
      </c>
      <c r="C414" s="7">
        <f t="shared" si="376"/>
        <v>23</v>
      </c>
      <c r="D414" s="165">
        <f t="shared" si="374"/>
        <v>44165</v>
      </c>
      <c r="E414" s="68">
        <f t="shared" si="375"/>
        <v>14871.773559999965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278.84575424999935</v>
      </c>
      <c r="AD414" s="229">
        <f>IF(AND(AD$7&lt;=$B414+$D$4,AD$9&gt;=$D414),$E414*HLOOKUP(AD$7-$B414+1,INPUTS!$D$63:$X$64,2,FALSE)/IF(AD$7=$B414,(13-MONTH($D414)),12),0)</f>
        <v>278.84575424999935</v>
      </c>
      <c r="AE414" s="229">
        <f>IF(AND(AE$7&lt;=$B414+$D$4,AE$9&gt;=$D414),$E414*HLOOKUP(AE$7-$B414+1,INPUTS!$D$63:$X$64,2,FALSE)/IF(AE$7=$B414,(13-MONTH($D414)),12),0)</f>
        <v>89.466111108033132</v>
      </c>
      <c r="AF414" s="229">
        <f>IF(AND(AF$7&lt;=$B414+$D$4,AF$9&gt;=$D414),$E414*HLOOKUP(AF$7-$B414+1,INPUTS!$D$63:$X$64,2,FALSE)/IF(AF$7=$B414,(13-MONTH($D414)),12),0)</f>
        <v>89.466111108033132</v>
      </c>
      <c r="AG414" s="229">
        <f>IF(AND(AG$7&lt;=$B414+$D$4,AG$9&gt;=$D414),$E414*HLOOKUP(AG$7-$B414+1,INPUTS!$D$63:$X$64,2,FALSE)/IF(AG$7=$B414,(13-MONTH($D414)),12),0)</f>
        <v>89.466111108033132</v>
      </c>
      <c r="AH414" s="229">
        <f>IF(AND(AH$7&lt;=$B414+$D$4,AH$9&gt;=$D414),$E414*HLOOKUP(AH$7-$B414+1,INPUTS!$D$63:$X$64,2,FALSE)/IF(AH$7=$B414,(13-MONTH($D414)),12),0)</f>
        <v>89.466111108033132</v>
      </c>
      <c r="AI414" s="229">
        <f>IF(AND(AI$7&lt;=$B414+$D$4,AI$9&gt;=$D414),$E414*HLOOKUP(AI$7-$B414+1,INPUTS!$D$63:$X$64,2,FALSE)/IF(AI$7=$B414,(13-MONTH($D414)),12),0)</f>
        <v>89.466111108033132</v>
      </c>
      <c r="AJ414" s="229">
        <f>IF(AND(AJ$7&lt;=$B414+$D$4,AJ$9&gt;=$D414),$E414*HLOOKUP(AJ$7-$B414+1,INPUTS!$D$63:$X$64,2,FALSE)/IF(AJ$7=$B414,(13-MONTH($D414)),12),0)</f>
        <v>89.466111108033132</v>
      </c>
      <c r="AK414" s="229">
        <f>IF(AND(AK$7&lt;=$B414+$D$4,AK$9&gt;=$D414),$E414*HLOOKUP(AK$7-$B414+1,INPUTS!$D$63:$X$64,2,FALSE)/IF(AK$7=$B414,(13-MONTH($D414)),12),0)</f>
        <v>89.466111108033132</v>
      </c>
      <c r="AL414" s="229">
        <f>IF(AND(AL$7&lt;=$B414+$D$4,AL$9&gt;=$D414),$E414*HLOOKUP(AL$7-$B414+1,INPUTS!$D$63:$X$64,2,FALSE)/IF(AL$7=$B414,(13-MONTH($D414)),12),0)</f>
        <v>89.466111108033132</v>
      </c>
      <c r="AM414" s="229">
        <f>IF(AND(AM$7&lt;=$B414+$D$4,AM$9&gt;=$D414),$E414*HLOOKUP(AM$7-$B414+1,INPUTS!$D$63:$X$64,2,FALSE)/IF(AM$7=$B414,(13-MONTH($D414)),12),0)</f>
        <v>89.466111108033132</v>
      </c>
      <c r="AN414" s="229">
        <f>IF(AND(AN$7&lt;=$B414+$D$4,AN$9&gt;=$D414),$E414*HLOOKUP(AN$7-$B414+1,INPUTS!$D$63:$X$64,2,FALSE)/IF(AN$7=$B414,(13-MONTH($D414)),12),0)</f>
        <v>89.466111108033132</v>
      </c>
      <c r="AO414" s="229">
        <f>IF(AND(AO$7&lt;=$B414+$D$4,AO$9&gt;=$D414),$E414*HLOOKUP(AO$7-$B414+1,INPUTS!$D$63:$X$64,2,FALSE)/IF(AO$7=$B414,(13-MONTH($D414)),12),0)</f>
        <v>89.466111108033132</v>
      </c>
      <c r="AP414" s="229">
        <f>IF(AND(AP$7&lt;=$B414+$D$4,AP$9&gt;=$D414),$E414*HLOOKUP(AP$7-$B414+1,INPUTS!$D$63:$X$64,2,FALSE)/IF(AP$7=$B414,(13-MONTH($D414)),12),0)</f>
        <v>89.466111108033132</v>
      </c>
      <c r="AQ414" s="229">
        <f>IF(AND(AQ$7&lt;=$B414+$D$4,AQ$9&gt;=$D414),$E414*HLOOKUP(AQ$7-$B414+1,INPUTS!$D$63:$X$64,2,FALSE)/IF(AQ$7=$B414,(13-MONTH($D414)),12),0)</f>
        <v>82.749026716766465</v>
      </c>
      <c r="AR414" s="229">
        <f>IF(AND(AR$7&lt;=$B414+$D$4,AR$9&gt;=$D414),$E414*HLOOKUP(AR$7-$B414+1,INPUTS!$D$63:$X$64,2,FALSE)/IF(AR$7=$B414,(13-MONTH($D414)),12),0)</f>
        <v>82.749026716766465</v>
      </c>
      <c r="AS414" s="229">
        <f>IF(AND(AS$7&lt;=$B414+$D$4,AS$9&gt;=$D414),$E414*HLOOKUP(AS$7-$B414+1,INPUTS!$D$63:$X$64,2,FALSE)/IF(AS$7=$B414,(13-MONTH($D414)),12),0)</f>
        <v>82.749026716766465</v>
      </c>
      <c r="AT414" s="229">
        <f>IF(AND(AT$7&lt;=$B414+$D$4,AT$9&gt;=$D414),$E414*HLOOKUP(AT$7-$B414+1,INPUTS!$D$63:$X$64,2,FALSE)/IF(AT$7=$B414,(13-MONTH($D414)),12),0)</f>
        <v>82.749026716766465</v>
      </c>
      <c r="AU414" s="229">
        <f>IF(AND(AU$7&lt;=$B414+$D$4,AU$9&gt;=$D414),$E414*HLOOKUP(AU$7-$B414+1,INPUTS!$D$63:$X$64,2,FALSE)/IF(AU$7=$B414,(13-MONTH($D414)),12),0)</f>
        <v>82.749026716766465</v>
      </c>
      <c r="AV414" s="229">
        <f>IF(AND(AV$7&lt;=$B414+$D$4,AV$9&gt;=$D414),$E414*HLOOKUP(AV$7-$B414+1,INPUTS!$D$63:$X$64,2,FALSE)/IF(AV$7=$B414,(13-MONTH($D414)),12),0)</f>
        <v>82.749026716766465</v>
      </c>
      <c r="AW414" s="229">
        <f>IF(AND(AW$7&lt;=$B414+$D$4,AW$9&gt;=$D414),$E414*HLOOKUP(AW$7-$B414+1,INPUTS!$D$63:$X$64,2,FALSE)/IF(AW$7=$B414,(13-MONTH($D414)),12),0)</f>
        <v>82.749026716766465</v>
      </c>
      <c r="AX414" s="229">
        <f>IF(AND(AX$7&lt;=$B414+$D$4,AX$9&gt;=$D414),$E414*HLOOKUP(AX$7-$B414+1,INPUTS!$D$63:$X$64,2,FALSE)/IF(AX$7=$B414,(13-MONTH($D414)),12),0)</f>
        <v>82.749026716766465</v>
      </c>
      <c r="AY414" s="229">
        <f>IF(AND(AY$7&lt;=$B414+$D$4,AY$9&gt;=$D414),$E414*HLOOKUP(AY$7-$B414+1,INPUTS!$D$63:$X$64,2,FALSE)/IF(AY$7=$B414,(13-MONTH($D414)),12),0)</f>
        <v>82.749026716766465</v>
      </c>
      <c r="AZ414" s="229">
        <f>IF(AND(AZ$7&lt;=$B414+$D$4,AZ$9&gt;=$D414),$E414*HLOOKUP(AZ$7-$B414+1,INPUTS!$D$63:$X$64,2,FALSE)/IF(AZ$7=$B414,(13-MONTH($D414)),12),0)</f>
        <v>82.749026716766465</v>
      </c>
      <c r="BA414" s="229">
        <f>IF(AND(BA$7&lt;=$B414+$D$4,BA$9&gt;=$D414),$E414*HLOOKUP(BA$7-$B414+1,INPUTS!$D$63:$X$64,2,FALSE)/IF(BA$7=$B414,(13-MONTH($D414)),12),0)</f>
        <v>82.749026716766465</v>
      </c>
      <c r="BB414" s="229">
        <f>IF(AND(BB$7&lt;=$B414+$D$4,BB$9&gt;=$D414),$E414*HLOOKUP(BB$7-$B414+1,INPUTS!$D$63:$X$64,2,FALSE)/IF(BB$7=$B414,(13-MONTH($D414)),12),0)</f>
        <v>82.749026716766465</v>
      </c>
      <c r="BC414" s="229">
        <f>IF(AND(BC$7&lt;=$B414+$D$4,BC$9&gt;=$D414),$E414*HLOOKUP(BC$7-$B414+1,INPUTS!$D$63:$X$64,2,FALSE)/IF(BC$7=$B414,(13-MONTH($D414)),12),0)</f>
        <v>76.552454400099819</v>
      </c>
      <c r="BD414" s="229">
        <f>IF(AND(BD$7&lt;=$B414+$D$4,BD$9&gt;=$D414),$E414*HLOOKUP(BD$7-$B414+1,INPUTS!$D$63:$X$64,2,FALSE)/IF(BD$7=$B414,(13-MONTH($D414)),12),0)</f>
        <v>76.552454400099819</v>
      </c>
      <c r="BE414" s="229">
        <f>IF(AND(BE$7&lt;=$B414+$D$4,BE$9&gt;=$D414),$E414*HLOOKUP(BE$7-$B414+1,INPUTS!$D$63:$X$64,2,FALSE)/IF(BE$7=$B414,(13-MONTH($D414)),12),0)</f>
        <v>76.552454400099819</v>
      </c>
      <c r="BF414" s="229">
        <f>IF(AND(BF$7&lt;=$B414+$D$4,BF$9&gt;=$D414),$E414*HLOOKUP(BF$7-$B414+1,INPUTS!$D$63:$X$64,2,FALSE)/IF(BF$7=$B414,(13-MONTH($D414)),12),0)</f>
        <v>76.552454400099819</v>
      </c>
      <c r="BG414" s="229">
        <f>IF(AND(BG$7&lt;=$B414+$D$4,BG$9&gt;=$D414),$E414*HLOOKUP(BG$7-$B414+1,INPUTS!$D$63:$X$64,2,FALSE)/IF(BG$7=$B414,(13-MONTH($D414)),12),0)</f>
        <v>76.552454400099819</v>
      </c>
      <c r="BH414" s="229">
        <f>IF(AND(BH$7&lt;=$B414+$D$4,BH$9&gt;=$D414),$E414*HLOOKUP(BH$7-$B414+1,INPUTS!$D$63:$X$64,2,FALSE)/IF(BH$7=$B414,(13-MONTH($D414)),12),0)</f>
        <v>76.552454400099819</v>
      </c>
      <c r="BI414" s="229">
        <f>IF(AND(BI$7&lt;=$B414+$D$4,BI$9&gt;=$D414),$E414*HLOOKUP(BI$7-$B414+1,INPUTS!$D$63:$X$64,2,FALSE)/IF(BI$7=$B414,(13-MONTH($D414)),12),0)</f>
        <v>76.552454400099819</v>
      </c>
      <c r="BJ414" s="229">
        <f>IF(AND(BJ$7&lt;=$B414+$D$4,BJ$9&gt;=$D414),$E414*HLOOKUP(BJ$7-$B414+1,INPUTS!$D$63:$X$64,2,FALSE)/IF(BJ$7=$B414,(13-MONTH($D414)),12),0)</f>
        <v>76.552454400099819</v>
      </c>
      <c r="BK414" s="229">
        <f>IF(AND(BK$7&lt;=$B414+$D$4,BK$9&gt;=$D414),$E414*HLOOKUP(BK$7-$B414+1,INPUTS!$D$63:$X$64,2,FALSE)/IF(BK$7=$B414,(13-MONTH($D414)),12),0)</f>
        <v>76.552454400099819</v>
      </c>
      <c r="BL414" s="229">
        <f>IF(AND(BL$7&lt;=$B414+$D$4,BL$9&gt;=$D414),$E414*HLOOKUP(BL$7-$B414+1,INPUTS!$D$63:$X$64,2,FALSE)/IF(BL$7=$B414,(13-MONTH($D414)),12),0)</f>
        <v>76.552454400099819</v>
      </c>
      <c r="BM414" s="229">
        <f>IF(AND(BM$7&lt;=$B414+$D$4,BM$9&gt;=$D414),$E414*HLOOKUP(BM$7-$B414+1,INPUTS!$D$63:$X$64,2,FALSE)/IF(BM$7=$B414,(13-MONTH($D414)),12),0)</f>
        <v>76.552454400099819</v>
      </c>
      <c r="BN414" s="229">
        <f>IF(AND(BN$7&lt;=$B414+$D$4,BN$9&gt;=$D414),$E414*HLOOKUP(BN$7-$B414+1,INPUTS!$D$63:$X$64,2,FALSE)/IF(BN$7=$B414,(13-MONTH($D414)),12),0)</f>
        <v>76.552454400099819</v>
      </c>
      <c r="BO414" s="229">
        <f>IF(AND(BO$7&lt;=$B414+$D$4,BO$9&gt;=$D414),$E414*HLOOKUP(BO$7-$B414+1,INPUTS!$D$63:$X$64,2,FALSE)/IF(BO$7=$B414,(13-MONTH($D414)),12),0)</f>
        <v>70.802035290233164</v>
      </c>
      <c r="BP414" s="229">
        <f>IF(AND(BP$7&lt;=$B414+$D$4,BP$9&gt;=$D414),$E414*HLOOKUP(BP$7-$B414+1,INPUTS!$D$63:$X$64,2,FALSE)/IF(BP$7=$B414,(13-MONTH($D414)),12),0)</f>
        <v>70.802035290233164</v>
      </c>
      <c r="BQ414" s="229">
        <f>IF(AND(BQ$7&lt;=$B414+$D$4,BQ$9&gt;=$D414),$E414*HLOOKUP(BQ$7-$B414+1,INPUTS!$D$63:$X$64,2,FALSE)/IF(BQ$7=$B414,(13-MONTH($D414)),12),0)</f>
        <v>70.802035290233164</v>
      </c>
      <c r="BR414" s="229">
        <f>IF(AND(BR$7&lt;=$B414+$D$4,BR$9&gt;=$D414),$E414*HLOOKUP(BR$7-$B414+1,INPUTS!$D$63:$X$64,2,FALSE)/IF(BR$7=$B414,(13-MONTH($D414)),12),0)</f>
        <v>70.802035290233164</v>
      </c>
      <c r="BS414" s="229">
        <f>IF(AND(BS$7&lt;=$B414+$D$4,BS$9&gt;=$D414),$E414*HLOOKUP(BS$7-$B414+1,INPUTS!$D$63:$X$64,2,FALSE)/IF(BS$7=$B414,(13-MONTH($D414)),12),0)</f>
        <v>70.802035290233164</v>
      </c>
      <c r="BT414" s="229">
        <f>IF(AND(BT$7&lt;=$B414+$D$4,BT$9&gt;=$D414),$E414*HLOOKUP(BT$7-$B414+1,INPUTS!$D$63:$X$64,2,FALSE)/IF(BT$7=$B414,(13-MONTH($D414)),12),0)</f>
        <v>70.802035290233164</v>
      </c>
      <c r="BU414" s="229">
        <f>IF(AND(BU$7&lt;=$B414+$D$4,BU$9&gt;=$D414),$E414*HLOOKUP(BU$7-$B414+1,INPUTS!$D$63:$X$64,2,FALSE)/IF(BU$7=$B414,(13-MONTH($D414)),12),0)</f>
        <v>70.802035290233164</v>
      </c>
      <c r="BV414" s="229">
        <f>IF(AND(BV$7&lt;=$B414+$D$4,BV$9&gt;=$D414),$E414*HLOOKUP(BV$7-$B414+1,INPUTS!$D$63:$X$64,2,FALSE)/IF(BV$7=$B414,(13-MONTH($D414)),12),0)</f>
        <v>70.802035290233164</v>
      </c>
      <c r="BW414" s="229">
        <f>IF(AND(BW$7&lt;=$B414+$D$4,BW$9&gt;=$D414),$E414*HLOOKUP(BW$7-$B414+1,INPUTS!$D$63:$X$64,2,FALSE)/IF(BW$7=$B414,(13-MONTH($D414)),12),0)</f>
        <v>70.802035290233164</v>
      </c>
      <c r="BX414" s="229">
        <f>IF(AND(BX$7&lt;=$B414+$D$4,BX$9&gt;=$D414),$E414*HLOOKUP(BX$7-$B414+1,INPUTS!$D$63:$X$64,2,FALSE)/IF(BX$7=$B414,(13-MONTH($D414)),12),0)</f>
        <v>70.802035290233164</v>
      </c>
      <c r="BY414" s="229">
        <f>IF(AND(BY$7&lt;=$B414+$D$4,BY$9&gt;=$D414),$E414*HLOOKUP(BY$7-$B414+1,INPUTS!$D$63:$X$64,2,FALSE)/IF(BY$7=$B414,(13-MONTH($D414)),12),0)</f>
        <v>70.802035290233164</v>
      </c>
      <c r="BZ414" s="229">
        <f>IF(AND(BZ$7&lt;=$B414+$D$4,BZ$9&gt;=$D414),$E414*HLOOKUP(BZ$7-$B414+1,INPUTS!$D$63:$X$64,2,FALSE)/IF(BZ$7=$B414,(13-MONTH($D414)),12),0)</f>
        <v>70.802035290233164</v>
      </c>
    </row>
    <row r="415" spans="1:78" x14ac:dyDescent="0.2">
      <c r="A415" s="7" t="str">
        <f t="shared" si="372"/>
        <v>Roll-in 4</v>
      </c>
      <c r="B415" s="7">
        <f t="shared" si="373"/>
        <v>2020</v>
      </c>
      <c r="C415" s="7">
        <f t="shared" si="376"/>
        <v>24</v>
      </c>
      <c r="D415" s="165">
        <f t="shared" si="374"/>
        <v>44196</v>
      </c>
      <c r="E415" s="68">
        <f t="shared" si="375"/>
        <v>10538.52723000002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395.19477112500073</v>
      </c>
      <c r="AE415" s="229">
        <f>IF(AND(AE$7&lt;=$B415+$D$4,AE$9&gt;=$D415),$E415*HLOOKUP(AE$7-$B415+1,INPUTS!$D$63:$X$64,2,FALSE)/IF(AE$7=$B415,(13-MONTH($D415)),12),0)</f>
        <v>63.398023394475125</v>
      </c>
      <c r="AF415" s="229">
        <f>IF(AND(AF$7&lt;=$B415+$D$4,AF$9&gt;=$D415),$E415*HLOOKUP(AF$7-$B415+1,INPUTS!$D$63:$X$64,2,FALSE)/IF(AF$7=$B415,(13-MONTH($D415)),12),0)</f>
        <v>63.398023394475125</v>
      </c>
      <c r="AG415" s="229">
        <f>IF(AND(AG$7&lt;=$B415+$D$4,AG$9&gt;=$D415),$E415*HLOOKUP(AG$7-$B415+1,INPUTS!$D$63:$X$64,2,FALSE)/IF(AG$7=$B415,(13-MONTH($D415)),12),0)</f>
        <v>63.398023394475125</v>
      </c>
      <c r="AH415" s="229">
        <f>IF(AND(AH$7&lt;=$B415+$D$4,AH$9&gt;=$D415),$E415*HLOOKUP(AH$7-$B415+1,INPUTS!$D$63:$X$64,2,FALSE)/IF(AH$7=$B415,(13-MONTH($D415)),12),0)</f>
        <v>63.398023394475125</v>
      </c>
      <c r="AI415" s="229">
        <f>IF(AND(AI$7&lt;=$B415+$D$4,AI$9&gt;=$D415),$E415*HLOOKUP(AI$7-$B415+1,INPUTS!$D$63:$X$64,2,FALSE)/IF(AI$7=$B415,(13-MONTH($D415)),12),0)</f>
        <v>63.398023394475125</v>
      </c>
      <c r="AJ415" s="229">
        <f>IF(AND(AJ$7&lt;=$B415+$D$4,AJ$9&gt;=$D415),$E415*HLOOKUP(AJ$7-$B415+1,INPUTS!$D$63:$X$64,2,FALSE)/IF(AJ$7=$B415,(13-MONTH($D415)),12),0)</f>
        <v>63.398023394475125</v>
      </c>
      <c r="AK415" s="229">
        <f>IF(AND(AK$7&lt;=$B415+$D$4,AK$9&gt;=$D415),$E415*HLOOKUP(AK$7-$B415+1,INPUTS!$D$63:$X$64,2,FALSE)/IF(AK$7=$B415,(13-MONTH($D415)),12),0)</f>
        <v>63.398023394475125</v>
      </c>
      <c r="AL415" s="229">
        <f>IF(AND(AL$7&lt;=$B415+$D$4,AL$9&gt;=$D415),$E415*HLOOKUP(AL$7-$B415+1,INPUTS!$D$63:$X$64,2,FALSE)/IF(AL$7=$B415,(13-MONTH($D415)),12),0)</f>
        <v>63.398023394475125</v>
      </c>
      <c r="AM415" s="229">
        <f>IF(AND(AM$7&lt;=$B415+$D$4,AM$9&gt;=$D415),$E415*HLOOKUP(AM$7-$B415+1,INPUTS!$D$63:$X$64,2,FALSE)/IF(AM$7=$B415,(13-MONTH($D415)),12),0)</f>
        <v>63.398023394475125</v>
      </c>
      <c r="AN415" s="229">
        <f>IF(AND(AN$7&lt;=$B415+$D$4,AN$9&gt;=$D415),$E415*HLOOKUP(AN$7-$B415+1,INPUTS!$D$63:$X$64,2,FALSE)/IF(AN$7=$B415,(13-MONTH($D415)),12),0)</f>
        <v>63.398023394475125</v>
      </c>
      <c r="AO415" s="229">
        <f>IF(AND(AO$7&lt;=$B415+$D$4,AO$9&gt;=$D415),$E415*HLOOKUP(AO$7-$B415+1,INPUTS!$D$63:$X$64,2,FALSE)/IF(AO$7=$B415,(13-MONTH($D415)),12),0)</f>
        <v>63.398023394475125</v>
      </c>
      <c r="AP415" s="229">
        <f>IF(AND(AP$7&lt;=$B415+$D$4,AP$9&gt;=$D415),$E415*HLOOKUP(AP$7-$B415+1,INPUTS!$D$63:$X$64,2,FALSE)/IF(AP$7=$B415,(13-MONTH($D415)),12),0)</f>
        <v>63.398023394475125</v>
      </c>
      <c r="AQ415" s="229">
        <f>IF(AND(AQ$7&lt;=$B415+$D$4,AQ$9&gt;=$D415),$E415*HLOOKUP(AQ$7-$B415+1,INPUTS!$D$63:$X$64,2,FALSE)/IF(AQ$7=$B415,(13-MONTH($D415)),12),0)</f>
        <v>58.638121928925102</v>
      </c>
      <c r="AR415" s="229">
        <f>IF(AND(AR$7&lt;=$B415+$D$4,AR$9&gt;=$D415),$E415*HLOOKUP(AR$7-$B415+1,INPUTS!$D$63:$X$64,2,FALSE)/IF(AR$7=$B415,(13-MONTH($D415)),12),0)</f>
        <v>58.638121928925102</v>
      </c>
      <c r="AS415" s="229">
        <f>IF(AND(AS$7&lt;=$B415+$D$4,AS$9&gt;=$D415),$E415*HLOOKUP(AS$7-$B415+1,INPUTS!$D$63:$X$64,2,FALSE)/IF(AS$7=$B415,(13-MONTH($D415)),12),0)</f>
        <v>58.638121928925102</v>
      </c>
      <c r="AT415" s="229">
        <f>IF(AND(AT$7&lt;=$B415+$D$4,AT$9&gt;=$D415),$E415*HLOOKUP(AT$7-$B415+1,INPUTS!$D$63:$X$64,2,FALSE)/IF(AT$7=$B415,(13-MONTH($D415)),12),0)</f>
        <v>58.638121928925102</v>
      </c>
      <c r="AU415" s="229">
        <f>IF(AND(AU$7&lt;=$B415+$D$4,AU$9&gt;=$D415),$E415*HLOOKUP(AU$7-$B415+1,INPUTS!$D$63:$X$64,2,FALSE)/IF(AU$7=$B415,(13-MONTH($D415)),12),0)</f>
        <v>58.638121928925102</v>
      </c>
      <c r="AV415" s="229">
        <f>IF(AND(AV$7&lt;=$B415+$D$4,AV$9&gt;=$D415),$E415*HLOOKUP(AV$7-$B415+1,INPUTS!$D$63:$X$64,2,FALSE)/IF(AV$7=$B415,(13-MONTH($D415)),12),0)</f>
        <v>58.638121928925102</v>
      </c>
      <c r="AW415" s="229">
        <f>IF(AND(AW$7&lt;=$B415+$D$4,AW$9&gt;=$D415),$E415*HLOOKUP(AW$7-$B415+1,INPUTS!$D$63:$X$64,2,FALSE)/IF(AW$7=$B415,(13-MONTH($D415)),12),0)</f>
        <v>58.638121928925102</v>
      </c>
      <c r="AX415" s="229">
        <f>IF(AND(AX$7&lt;=$B415+$D$4,AX$9&gt;=$D415),$E415*HLOOKUP(AX$7-$B415+1,INPUTS!$D$63:$X$64,2,FALSE)/IF(AX$7=$B415,(13-MONTH($D415)),12),0)</f>
        <v>58.638121928925102</v>
      </c>
      <c r="AY415" s="229">
        <f>IF(AND(AY$7&lt;=$B415+$D$4,AY$9&gt;=$D415),$E415*HLOOKUP(AY$7-$B415+1,INPUTS!$D$63:$X$64,2,FALSE)/IF(AY$7=$B415,(13-MONTH($D415)),12),0)</f>
        <v>58.638121928925102</v>
      </c>
      <c r="AZ415" s="229">
        <f>IF(AND(AZ$7&lt;=$B415+$D$4,AZ$9&gt;=$D415),$E415*HLOOKUP(AZ$7-$B415+1,INPUTS!$D$63:$X$64,2,FALSE)/IF(AZ$7=$B415,(13-MONTH($D415)),12),0)</f>
        <v>58.638121928925102</v>
      </c>
      <c r="BA415" s="229">
        <f>IF(AND(BA$7&lt;=$B415+$D$4,BA$9&gt;=$D415),$E415*HLOOKUP(BA$7-$B415+1,INPUTS!$D$63:$X$64,2,FALSE)/IF(BA$7=$B415,(13-MONTH($D415)),12),0)</f>
        <v>58.638121928925102</v>
      </c>
      <c r="BB415" s="229">
        <f>IF(AND(BB$7&lt;=$B415+$D$4,BB$9&gt;=$D415),$E415*HLOOKUP(BB$7-$B415+1,INPUTS!$D$63:$X$64,2,FALSE)/IF(BB$7=$B415,(13-MONTH($D415)),12),0)</f>
        <v>58.638121928925102</v>
      </c>
      <c r="BC415" s="229">
        <f>IF(AND(BC$7&lt;=$B415+$D$4,BC$9&gt;=$D415),$E415*HLOOKUP(BC$7-$B415+1,INPUTS!$D$63:$X$64,2,FALSE)/IF(BC$7=$B415,(13-MONTH($D415)),12),0)</f>
        <v>54.2470689164251</v>
      </c>
      <c r="BD415" s="229">
        <f>IF(AND(BD$7&lt;=$B415+$D$4,BD$9&gt;=$D415),$E415*HLOOKUP(BD$7-$B415+1,INPUTS!$D$63:$X$64,2,FALSE)/IF(BD$7=$B415,(13-MONTH($D415)),12),0)</f>
        <v>54.2470689164251</v>
      </c>
      <c r="BE415" s="229">
        <f>IF(AND(BE$7&lt;=$B415+$D$4,BE$9&gt;=$D415),$E415*HLOOKUP(BE$7-$B415+1,INPUTS!$D$63:$X$64,2,FALSE)/IF(BE$7=$B415,(13-MONTH($D415)),12),0)</f>
        <v>54.2470689164251</v>
      </c>
      <c r="BF415" s="229">
        <f>IF(AND(BF$7&lt;=$B415+$D$4,BF$9&gt;=$D415),$E415*HLOOKUP(BF$7-$B415+1,INPUTS!$D$63:$X$64,2,FALSE)/IF(BF$7=$B415,(13-MONTH($D415)),12),0)</f>
        <v>54.2470689164251</v>
      </c>
      <c r="BG415" s="229">
        <f>IF(AND(BG$7&lt;=$B415+$D$4,BG$9&gt;=$D415),$E415*HLOOKUP(BG$7-$B415+1,INPUTS!$D$63:$X$64,2,FALSE)/IF(BG$7=$B415,(13-MONTH($D415)),12),0)</f>
        <v>54.2470689164251</v>
      </c>
      <c r="BH415" s="229">
        <f>IF(AND(BH$7&lt;=$B415+$D$4,BH$9&gt;=$D415),$E415*HLOOKUP(BH$7-$B415+1,INPUTS!$D$63:$X$64,2,FALSE)/IF(BH$7=$B415,(13-MONTH($D415)),12),0)</f>
        <v>54.2470689164251</v>
      </c>
      <c r="BI415" s="229">
        <f>IF(AND(BI$7&lt;=$B415+$D$4,BI$9&gt;=$D415),$E415*HLOOKUP(BI$7-$B415+1,INPUTS!$D$63:$X$64,2,FALSE)/IF(BI$7=$B415,(13-MONTH($D415)),12),0)</f>
        <v>54.2470689164251</v>
      </c>
      <c r="BJ415" s="229">
        <f>IF(AND(BJ$7&lt;=$B415+$D$4,BJ$9&gt;=$D415),$E415*HLOOKUP(BJ$7-$B415+1,INPUTS!$D$63:$X$64,2,FALSE)/IF(BJ$7=$B415,(13-MONTH($D415)),12),0)</f>
        <v>54.2470689164251</v>
      </c>
      <c r="BK415" s="229">
        <f>IF(AND(BK$7&lt;=$B415+$D$4,BK$9&gt;=$D415),$E415*HLOOKUP(BK$7-$B415+1,INPUTS!$D$63:$X$64,2,FALSE)/IF(BK$7=$B415,(13-MONTH($D415)),12),0)</f>
        <v>54.2470689164251</v>
      </c>
      <c r="BL415" s="229">
        <f>IF(AND(BL$7&lt;=$B415+$D$4,BL$9&gt;=$D415),$E415*HLOOKUP(BL$7-$B415+1,INPUTS!$D$63:$X$64,2,FALSE)/IF(BL$7=$B415,(13-MONTH($D415)),12),0)</f>
        <v>54.2470689164251</v>
      </c>
      <c r="BM415" s="229">
        <f>IF(AND(BM$7&lt;=$B415+$D$4,BM$9&gt;=$D415),$E415*HLOOKUP(BM$7-$B415+1,INPUTS!$D$63:$X$64,2,FALSE)/IF(BM$7=$B415,(13-MONTH($D415)),12),0)</f>
        <v>54.2470689164251</v>
      </c>
      <c r="BN415" s="229">
        <f>IF(AND(BN$7&lt;=$B415+$D$4,BN$9&gt;=$D415),$E415*HLOOKUP(BN$7-$B415+1,INPUTS!$D$63:$X$64,2,FALSE)/IF(BN$7=$B415,(13-MONTH($D415)),12),0)</f>
        <v>54.2470689164251</v>
      </c>
      <c r="BO415" s="229">
        <f>IF(AND(BO$7&lt;=$B415+$D$4,BO$9&gt;=$D415),$E415*HLOOKUP(BO$7-$B415+1,INPUTS!$D$63:$X$64,2,FALSE)/IF(BO$7=$B415,(13-MONTH($D415)),12),0)</f>
        <v>50.172171720825098</v>
      </c>
      <c r="BP415" s="229">
        <f>IF(AND(BP$7&lt;=$B415+$D$4,BP$9&gt;=$D415),$E415*HLOOKUP(BP$7-$B415+1,INPUTS!$D$63:$X$64,2,FALSE)/IF(BP$7=$B415,(13-MONTH($D415)),12),0)</f>
        <v>50.172171720825098</v>
      </c>
      <c r="BQ415" s="229">
        <f>IF(AND(BQ$7&lt;=$B415+$D$4,BQ$9&gt;=$D415),$E415*HLOOKUP(BQ$7-$B415+1,INPUTS!$D$63:$X$64,2,FALSE)/IF(BQ$7=$B415,(13-MONTH($D415)),12),0)</f>
        <v>50.172171720825098</v>
      </c>
      <c r="BR415" s="229">
        <f>IF(AND(BR$7&lt;=$B415+$D$4,BR$9&gt;=$D415),$E415*HLOOKUP(BR$7-$B415+1,INPUTS!$D$63:$X$64,2,FALSE)/IF(BR$7=$B415,(13-MONTH($D415)),12),0)</f>
        <v>50.172171720825098</v>
      </c>
      <c r="BS415" s="229">
        <f>IF(AND(BS$7&lt;=$B415+$D$4,BS$9&gt;=$D415),$E415*HLOOKUP(BS$7-$B415+1,INPUTS!$D$63:$X$64,2,FALSE)/IF(BS$7=$B415,(13-MONTH($D415)),12),0)</f>
        <v>50.172171720825098</v>
      </c>
      <c r="BT415" s="229">
        <f>IF(AND(BT$7&lt;=$B415+$D$4,BT$9&gt;=$D415),$E415*HLOOKUP(BT$7-$B415+1,INPUTS!$D$63:$X$64,2,FALSE)/IF(BT$7=$B415,(13-MONTH($D415)),12),0)</f>
        <v>50.172171720825098</v>
      </c>
      <c r="BU415" s="229">
        <f>IF(AND(BU$7&lt;=$B415+$D$4,BU$9&gt;=$D415),$E415*HLOOKUP(BU$7-$B415+1,INPUTS!$D$63:$X$64,2,FALSE)/IF(BU$7=$B415,(13-MONTH($D415)),12),0)</f>
        <v>50.172171720825098</v>
      </c>
      <c r="BV415" s="229">
        <f>IF(AND(BV$7&lt;=$B415+$D$4,BV$9&gt;=$D415),$E415*HLOOKUP(BV$7-$B415+1,INPUTS!$D$63:$X$64,2,FALSE)/IF(BV$7=$B415,(13-MONTH($D415)),12),0)</f>
        <v>50.172171720825098</v>
      </c>
      <c r="BW415" s="229">
        <f>IF(AND(BW$7&lt;=$B415+$D$4,BW$9&gt;=$D415),$E415*HLOOKUP(BW$7-$B415+1,INPUTS!$D$63:$X$64,2,FALSE)/IF(BW$7=$B415,(13-MONTH($D415)),12),0)</f>
        <v>50.172171720825098</v>
      </c>
      <c r="BX415" s="229">
        <f>IF(AND(BX$7&lt;=$B415+$D$4,BX$9&gt;=$D415),$E415*HLOOKUP(BX$7-$B415+1,INPUTS!$D$63:$X$64,2,FALSE)/IF(BX$7=$B415,(13-MONTH($D415)),12),0)</f>
        <v>50.172171720825098</v>
      </c>
      <c r="BY415" s="229">
        <f>IF(AND(BY$7&lt;=$B415+$D$4,BY$9&gt;=$D415),$E415*HLOOKUP(BY$7-$B415+1,INPUTS!$D$63:$X$64,2,FALSE)/IF(BY$7=$B415,(13-MONTH($D415)),12),0)</f>
        <v>50.172171720825098</v>
      </c>
      <c r="BZ415" s="229">
        <f>IF(AND(BZ$7&lt;=$B415+$D$4,BZ$9&gt;=$D415),$E415*HLOOKUP(BZ$7-$B415+1,INPUTS!$D$63:$X$64,2,FALSE)/IF(BZ$7=$B415,(13-MONTH($D415)),12),0)</f>
        <v>50.172171720825098</v>
      </c>
    </row>
    <row r="416" spans="1:78" x14ac:dyDescent="0.2">
      <c r="A416" s="7" t="str">
        <f t="shared" si="372"/>
        <v>Roll-in 4</v>
      </c>
      <c r="B416" s="7">
        <f t="shared" si="373"/>
        <v>2021</v>
      </c>
      <c r="C416" s="7">
        <f t="shared" si="376"/>
        <v>25</v>
      </c>
      <c r="D416" s="165">
        <f t="shared" si="374"/>
        <v>44227</v>
      </c>
      <c r="E416" s="68">
        <f t="shared" si="375"/>
        <v>11156.822210000008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34.865069406250022</v>
      </c>
      <c r="AF416" s="229">
        <f>IF(AND(AF$7&lt;=$B416+$D$4,AF$9&gt;=$D416),$E416*HLOOKUP(AF$7-$B416+1,INPUTS!$D$63:$X$64,2,FALSE)/IF(AF$7=$B416,(13-MONTH($D416)),12),0)</f>
        <v>34.865069406250022</v>
      </c>
      <c r="AG416" s="229">
        <f>IF(AND(AG$7&lt;=$B416+$D$4,AG$9&gt;=$D416),$E416*HLOOKUP(AG$7-$B416+1,INPUTS!$D$63:$X$64,2,FALSE)/IF(AG$7=$B416,(13-MONTH($D416)),12),0)</f>
        <v>34.865069406250022</v>
      </c>
      <c r="AH416" s="229">
        <f>IF(AND(AH$7&lt;=$B416+$D$4,AH$9&gt;=$D416),$E416*HLOOKUP(AH$7-$B416+1,INPUTS!$D$63:$X$64,2,FALSE)/IF(AH$7=$B416,(13-MONTH($D416)),12),0)</f>
        <v>34.865069406250022</v>
      </c>
      <c r="AI416" s="229">
        <f>IF(AND(AI$7&lt;=$B416+$D$4,AI$9&gt;=$D416),$E416*HLOOKUP(AI$7-$B416+1,INPUTS!$D$63:$X$64,2,FALSE)/IF(AI$7=$B416,(13-MONTH($D416)),12),0)</f>
        <v>34.865069406250022</v>
      </c>
      <c r="AJ416" s="229">
        <f>IF(AND(AJ$7&lt;=$B416+$D$4,AJ$9&gt;=$D416),$E416*HLOOKUP(AJ$7-$B416+1,INPUTS!$D$63:$X$64,2,FALSE)/IF(AJ$7=$B416,(13-MONTH($D416)),12),0)</f>
        <v>34.865069406250022</v>
      </c>
      <c r="AK416" s="229">
        <f>IF(AND(AK$7&lt;=$B416+$D$4,AK$9&gt;=$D416),$E416*HLOOKUP(AK$7-$B416+1,INPUTS!$D$63:$X$64,2,FALSE)/IF(AK$7=$B416,(13-MONTH($D416)),12),0)</f>
        <v>34.865069406250022</v>
      </c>
      <c r="AL416" s="229">
        <f>IF(AND(AL$7&lt;=$B416+$D$4,AL$9&gt;=$D416),$E416*HLOOKUP(AL$7-$B416+1,INPUTS!$D$63:$X$64,2,FALSE)/IF(AL$7=$B416,(13-MONTH($D416)),12),0)</f>
        <v>34.865069406250022</v>
      </c>
      <c r="AM416" s="229">
        <f>IF(AND(AM$7&lt;=$B416+$D$4,AM$9&gt;=$D416),$E416*HLOOKUP(AM$7-$B416+1,INPUTS!$D$63:$X$64,2,FALSE)/IF(AM$7=$B416,(13-MONTH($D416)),12),0)</f>
        <v>34.865069406250022</v>
      </c>
      <c r="AN416" s="229">
        <f>IF(AND(AN$7&lt;=$B416+$D$4,AN$9&gt;=$D416),$E416*HLOOKUP(AN$7-$B416+1,INPUTS!$D$63:$X$64,2,FALSE)/IF(AN$7=$B416,(13-MONTH($D416)),12),0)</f>
        <v>34.865069406250022</v>
      </c>
      <c r="AO416" s="229">
        <f>IF(AND(AO$7&lt;=$B416+$D$4,AO$9&gt;=$D416),$E416*HLOOKUP(AO$7-$B416+1,INPUTS!$D$63:$X$64,2,FALSE)/IF(AO$7=$B416,(13-MONTH($D416)),12),0)</f>
        <v>34.865069406250022</v>
      </c>
      <c r="AP416" s="229">
        <f>IF(AND(AP$7&lt;=$B416+$D$4,AP$9&gt;=$D416),$E416*HLOOKUP(AP$7-$B416+1,INPUTS!$D$63:$X$64,2,FALSE)/IF(AP$7=$B416,(13-MONTH($D416)),12),0)</f>
        <v>34.865069406250022</v>
      </c>
      <c r="AQ416" s="229">
        <f>IF(AND(AQ$7&lt;=$B416+$D$4,AQ$9&gt;=$D416),$E416*HLOOKUP(AQ$7-$B416+1,INPUTS!$D$63:$X$64,2,FALSE)/IF(AQ$7=$B416,(13-MONTH($D416)),12),0)</f>
        <v>67.117582944991725</v>
      </c>
      <c r="AR416" s="229">
        <f>IF(AND(AR$7&lt;=$B416+$D$4,AR$9&gt;=$D416),$E416*HLOOKUP(AR$7-$B416+1,INPUTS!$D$63:$X$64,2,FALSE)/IF(AR$7=$B416,(13-MONTH($D416)),12),0)</f>
        <v>67.117582944991725</v>
      </c>
      <c r="AS416" s="229">
        <f>IF(AND(AS$7&lt;=$B416+$D$4,AS$9&gt;=$D416),$E416*HLOOKUP(AS$7-$B416+1,INPUTS!$D$63:$X$64,2,FALSE)/IF(AS$7=$B416,(13-MONTH($D416)),12),0)</f>
        <v>67.117582944991725</v>
      </c>
      <c r="AT416" s="229">
        <f>IF(AND(AT$7&lt;=$B416+$D$4,AT$9&gt;=$D416),$E416*HLOOKUP(AT$7-$B416+1,INPUTS!$D$63:$X$64,2,FALSE)/IF(AT$7=$B416,(13-MONTH($D416)),12),0)</f>
        <v>67.117582944991725</v>
      </c>
      <c r="AU416" s="229">
        <f>IF(AND(AU$7&lt;=$B416+$D$4,AU$9&gt;=$D416),$E416*HLOOKUP(AU$7-$B416+1,INPUTS!$D$63:$X$64,2,FALSE)/IF(AU$7=$B416,(13-MONTH($D416)),12),0)</f>
        <v>67.117582944991725</v>
      </c>
      <c r="AV416" s="229">
        <f>IF(AND(AV$7&lt;=$B416+$D$4,AV$9&gt;=$D416),$E416*HLOOKUP(AV$7-$B416+1,INPUTS!$D$63:$X$64,2,FALSE)/IF(AV$7=$B416,(13-MONTH($D416)),12),0)</f>
        <v>67.117582944991725</v>
      </c>
      <c r="AW416" s="229">
        <f>IF(AND(AW$7&lt;=$B416+$D$4,AW$9&gt;=$D416),$E416*HLOOKUP(AW$7-$B416+1,INPUTS!$D$63:$X$64,2,FALSE)/IF(AW$7=$B416,(13-MONTH($D416)),12),0)</f>
        <v>67.117582944991725</v>
      </c>
      <c r="AX416" s="229">
        <f>IF(AND(AX$7&lt;=$B416+$D$4,AX$9&gt;=$D416),$E416*HLOOKUP(AX$7-$B416+1,INPUTS!$D$63:$X$64,2,FALSE)/IF(AX$7=$B416,(13-MONTH($D416)),12),0)</f>
        <v>67.117582944991725</v>
      </c>
      <c r="AY416" s="229">
        <f>IF(AND(AY$7&lt;=$B416+$D$4,AY$9&gt;=$D416),$E416*HLOOKUP(AY$7-$B416+1,INPUTS!$D$63:$X$64,2,FALSE)/IF(AY$7=$B416,(13-MONTH($D416)),12),0)</f>
        <v>67.117582944991725</v>
      </c>
      <c r="AZ416" s="229">
        <f>IF(AND(AZ$7&lt;=$B416+$D$4,AZ$9&gt;=$D416),$E416*HLOOKUP(AZ$7-$B416+1,INPUTS!$D$63:$X$64,2,FALSE)/IF(AZ$7=$B416,(13-MONTH($D416)),12),0)</f>
        <v>67.117582944991725</v>
      </c>
      <c r="BA416" s="229">
        <f>IF(AND(BA$7&lt;=$B416+$D$4,BA$9&gt;=$D416),$E416*HLOOKUP(BA$7-$B416+1,INPUTS!$D$63:$X$64,2,FALSE)/IF(BA$7=$B416,(13-MONTH($D416)),12),0)</f>
        <v>67.117582944991725</v>
      </c>
      <c r="BB416" s="229">
        <f>IF(AND(BB$7&lt;=$B416+$D$4,BB$9&gt;=$D416),$E416*HLOOKUP(BB$7-$B416+1,INPUTS!$D$63:$X$64,2,FALSE)/IF(BB$7=$B416,(13-MONTH($D416)),12),0)</f>
        <v>67.117582944991725</v>
      </c>
      <c r="BC416" s="229">
        <f>IF(AND(BC$7&lt;=$B416+$D$4,BC$9&gt;=$D416),$E416*HLOOKUP(BC$7-$B416+1,INPUTS!$D$63:$X$64,2,FALSE)/IF(BC$7=$B416,(13-MONTH($D416)),12),0)</f>
        <v>62.078418246808376</v>
      </c>
      <c r="BD416" s="229">
        <f>IF(AND(BD$7&lt;=$B416+$D$4,BD$9&gt;=$D416),$E416*HLOOKUP(BD$7-$B416+1,INPUTS!$D$63:$X$64,2,FALSE)/IF(BD$7=$B416,(13-MONTH($D416)),12),0)</f>
        <v>62.078418246808376</v>
      </c>
      <c r="BE416" s="229">
        <f>IF(AND(BE$7&lt;=$B416+$D$4,BE$9&gt;=$D416),$E416*HLOOKUP(BE$7-$B416+1,INPUTS!$D$63:$X$64,2,FALSE)/IF(BE$7=$B416,(13-MONTH($D416)),12),0)</f>
        <v>62.078418246808376</v>
      </c>
      <c r="BF416" s="229">
        <f>IF(AND(BF$7&lt;=$B416+$D$4,BF$9&gt;=$D416),$E416*HLOOKUP(BF$7-$B416+1,INPUTS!$D$63:$X$64,2,FALSE)/IF(BF$7=$B416,(13-MONTH($D416)),12),0)</f>
        <v>62.078418246808376</v>
      </c>
      <c r="BG416" s="229">
        <f>IF(AND(BG$7&lt;=$B416+$D$4,BG$9&gt;=$D416),$E416*HLOOKUP(BG$7-$B416+1,INPUTS!$D$63:$X$64,2,FALSE)/IF(BG$7=$B416,(13-MONTH($D416)),12),0)</f>
        <v>62.078418246808376</v>
      </c>
      <c r="BH416" s="229">
        <f>IF(AND(BH$7&lt;=$B416+$D$4,BH$9&gt;=$D416),$E416*HLOOKUP(BH$7-$B416+1,INPUTS!$D$63:$X$64,2,FALSE)/IF(BH$7=$B416,(13-MONTH($D416)),12),0)</f>
        <v>62.078418246808376</v>
      </c>
      <c r="BI416" s="229">
        <f>IF(AND(BI$7&lt;=$B416+$D$4,BI$9&gt;=$D416),$E416*HLOOKUP(BI$7-$B416+1,INPUTS!$D$63:$X$64,2,FALSE)/IF(BI$7=$B416,(13-MONTH($D416)),12),0)</f>
        <v>62.078418246808376</v>
      </c>
      <c r="BJ416" s="229">
        <f>IF(AND(BJ$7&lt;=$B416+$D$4,BJ$9&gt;=$D416),$E416*HLOOKUP(BJ$7-$B416+1,INPUTS!$D$63:$X$64,2,FALSE)/IF(BJ$7=$B416,(13-MONTH($D416)),12),0)</f>
        <v>62.078418246808376</v>
      </c>
      <c r="BK416" s="229">
        <f>IF(AND(BK$7&lt;=$B416+$D$4,BK$9&gt;=$D416),$E416*HLOOKUP(BK$7-$B416+1,INPUTS!$D$63:$X$64,2,FALSE)/IF(BK$7=$B416,(13-MONTH($D416)),12),0)</f>
        <v>62.078418246808376</v>
      </c>
      <c r="BL416" s="229">
        <f>IF(AND(BL$7&lt;=$B416+$D$4,BL$9&gt;=$D416),$E416*HLOOKUP(BL$7-$B416+1,INPUTS!$D$63:$X$64,2,FALSE)/IF(BL$7=$B416,(13-MONTH($D416)),12),0)</f>
        <v>62.078418246808376</v>
      </c>
      <c r="BM416" s="229">
        <f>IF(AND(BM$7&lt;=$B416+$D$4,BM$9&gt;=$D416),$E416*HLOOKUP(BM$7-$B416+1,INPUTS!$D$63:$X$64,2,FALSE)/IF(BM$7=$B416,(13-MONTH($D416)),12),0)</f>
        <v>62.078418246808376</v>
      </c>
      <c r="BN416" s="229">
        <f>IF(AND(BN$7&lt;=$B416+$D$4,BN$9&gt;=$D416),$E416*HLOOKUP(BN$7-$B416+1,INPUTS!$D$63:$X$64,2,FALSE)/IF(BN$7=$B416,(13-MONTH($D416)),12),0)</f>
        <v>62.078418246808376</v>
      </c>
      <c r="BO416" s="229">
        <f>IF(AND(BO$7&lt;=$B416+$D$4,BO$9&gt;=$D416),$E416*HLOOKUP(BO$7-$B416+1,INPUTS!$D$63:$X$64,2,FALSE)/IF(BO$7=$B416,(13-MONTH($D416)),12),0)</f>
        <v>57.429742325975042</v>
      </c>
      <c r="BP416" s="229">
        <f>IF(AND(BP$7&lt;=$B416+$D$4,BP$9&gt;=$D416),$E416*HLOOKUP(BP$7-$B416+1,INPUTS!$D$63:$X$64,2,FALSE)/IF(BP$7=$B416,(13-MONTH($D416)),12),0)</f>
        <v>57.429742325975042</v>
      </c>
      <c r="BQ416" s="229">
        <f>IF(AND(BQ$7&lt;=$B416+$D$4,BQ$9&gt;=$D416),$E416*HLOOKUP(BQ$7-$B416+1,INPUTS!$D$63:$X$64,2,FALSE)/IF(BQ$7=$B416,(13-MONTH($D416)),12),0)</f>
        <v>57.429742325975042</v>
      </c>
      <c r="BR416" s="229">
        <f>IF(AND(BR$7&lt;=$B416+$D$4,BR$9&gt;=$D416),$E416*HLOOKUP(BR$7-$B416+1,INPUTS!$D$63:$X$64,2,FALSE)/IF(BR$7=$B416,(13-MONTH($D416)),12),0)</f>
        <v>57.429742325975042</v>
      </c>
      <c r="BS416" s="229">
        <f>IF(AND(BS$7&lt;=$B416+$D$4,BS$9&gt;=$D416),$E416*HLOOKUP(BS$7-$B416+1,INPUTS!$D$63:$X$64,2,FALSE)/IF(BS$7=$B416,(13-MONTH($D416)),12),0)</f>
        <v>57.429742325975042</v>
      </c>
      <c r="BT416" s="229">
        <f>IF(AND(BT$7&lt;=$B416+$D$4,BT$9&gt;=$D416),$E416*HLOOKUP(BT$7-$B416+1,INPUTS!$D$63:$X$64,2,FALSE)/IF(BT$7=$B416,(13-MONTH($D416)),12),0)</f>
        <v>57.429742325975042</v>
      </c>
      <c r="BU416" s="229">
        <f>IF(AND(BU$7&lt;=$B416+$D$4,BU$9&gt;=$D416),$E416*HLOOKUP(BU$7-$B416+1,INPUTS!$D$63:$X$64,2,FALSE)/IF(BU$7=$B416,(13-MONTH($D416)),12),0)</f>
        <v>57.429742325975042</v>
      </c>
      <c r="BV416" s="229">
        <f>IF(AND(BV$7&lt;=$B416+$D$4,BV$9&gt;=$D416),$E416*HLOOKUP(BV$7-$B416+1,INPUTS!$D$63:$X$64,2,FALSE)/IF(BV$7=$B416,(13-MONTH($D416)),12),0)</f>
        <v>57.429742325975042</v>
      </c>
      <c r="BW416" s="229">
        <f>IF(AND(BW$7&lt;=$B416+$D$4,BW$9&gt;=$D416),$E416*HLOOKUP(BW$7-$B416+1,INPUTS!$D$63:$X$64,2,FALSE)/IF(BW$7=$B416,(13-MONTH($D416)),12),0)</f>
        <v>57.429742325975042</v>
      </c>
      <c r="BX416" s="229">
        <f>IF(AND(BX$7&lt;=$B416+$D$4,BX$9&gt;=$D416),$E416*HLOOKUP(BX$7-$B416+1,INPUTS!$D$63:$X$64,2,FALSE)/IF(BX$7=$B416,(13-MONTH($D416)),12),0)</f>
        <v>57.429742325975042</v>
      </c>
      <c r="BY416" s="229">
        <f>IF(AND(BY$7&lt;=$B416+$D$4,BY$9&gt;=$D416),$E416*HLOOKUP(BY$7-$B416+1,INPUTS!$D$63:$X$64,2,FALSE)/IF(BY$7=$B416,(13-MONTH($D416)),12),0)</f>
        <v>57.429742325975042</v>
      </c>
      <c r="BZ416" s="229">
        <f>IF(AND(BZ$7&lt;=$B416+$D$4,BZ$9&gt;=$D416),$E416*HLOOKUP(BZ$7-$B416+1,INPUTS!$D$63:$X$64,2,FALSE)/IF(BZ$7=$B416,(13-MONTH($D416)),12),0)</f>
        <v>57.429742325975042</v>
      </c>
    </row>
    <row r="417" spans="1:78" x14ac:dyDescent="0.2">
      <c r="A417" s="7" t="str">
        <f t="shared" si="372"/>
        <v>Roll-in 4</v>
      </c>
      <c r="B417" s="7">
        <f t="shared" si="373"/>
        <v>2021</v>
      </c>
      <c r="C417" s="7">
        <f t="shared" si="376"/>
        <v>26</v>
      </c>
      <c r="D417" s="165">
        <f t="shared" si="374"/>
        <v>44255</v>
      </c>
      <c r="E417" s="68">
        <f t="shared" si="375"/>
        <v>-2911.7279600000011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-9.9263453181818218</v>
      </c>
      <c r="AG417" s="229">
        <f>IF(AND(AG$7&lt;=$B417+$D$4,AG$9&gt;=$D417),$E417*HLOOKUP(AG$7-$B417+1,INPUTS!$D$63:$X$64,2,FALSE)/IF(AG$7=$B417,(13-MONTH($D417)),12),0)</f>
        <v>-9.9263453181818218</v>
      </c>
      <c r="AH417" s="229">
        <f>IF(AND(AH$7&lt;=$B417+$D$4,AH$9&gt;=$D417),$E417*HLOOKUP(AH$7-$B417+1,INPUTS!$D$63:$X$64,2,FALSE)/IF(AH$7=$B417,(13-MONTH($D417)),12),0)</f>
        <v>-9.9263453181818218</v>
      </c>
      <c r="AI417" s="229">
        <f>IF(AND(AI$7&lt;=$B417+$D$4,AI$9&gt;=$D417),$E417*HLOOKUP(AI$7-$B417+1,INPUTS!$D$63:$X$64,2,FALSE)/IF(AI$7=$B417,(13-MONTH($D417)),12),0)</f>
        <v>-9.9263453181818218</v>
      </c>
      <c r="AJ417" s="229">
        <f>IF(AND(AJ$7&lt;=$B417+$D$4,AJ$9&gt;=$D417),$E417*HLOOKUP(AJ$7-$B417+1,INPUTS!$D$63:$X$64,2,FALSE)/IF(AJ$7=$B417,(13-MONTH($D417)),12),0)</f>
        <v>-9.9263453181818218</v>
      </c>
      <c r="AK417" s="229">
        <f>IF(AND(AK$7&lt;=$B417+$D$4,AK$9&gt;=$D417),$E417*HLOOKUP(AK$7-$B417+1,INPUTS!$D$63:$X$64,2,FALSE)/IF(AK$7=$B417,(13-MONTH($D417)),12),0)</f>
        <v>-9.9263453181818218</v>
      </c>
      <c r="AL417" s="229">
        <f>IF(AND(AL$7&lt;=$B417+$D$4,AL$9&gt;=$D417),$E417*HLOOKUP(AL$7-$B417+1,INPUTS!$D$63:$X$64,2,FALSE)/IF(AL$7=$B417,(13-MONTH($D417)),12),0)</f>
        <v>-9.9263453181818218</v>
      </c>
      <c r="AM417" s="229">
        <f>IF(AND(AM$7&lt;=$B417+$D$4,AM$9&gt;=$D417),$E417*HLOOKUP(AM$7-$B417+1,INPUTS!$D$63:$X$64,2,FALSE)/IF(AM$7=$B417,(13-MONTH($D417)),12),0)</f>
        <v>-9.9263453181818218</v>
      </c>
      <c r="AN417" s="229">
        <f>IF(AND(AN$7&lt;=$B417+$D$4,AN$9&gt;=$D417),$E417*HLOOKUP(AN$7-$B417+1,INPUTS!$D$63:$X$64,2,FALSE)/IF(AN$7=$B417,(13-MONTH($D417)),12),0)</f>
        <v>-9.9263453181818218</v>
      </c>
      <c r="AO417" s="229">
        <f>IF(AND(AO$7&lt;=$B417+$D$4,AO$9&gt;=$D417),$E417*HLOOKUP(AO$7-$B417+1,INPUTS!$D$63:$X$64,2,FALSE)/IF(AO$7=$B417,(13-MONTH($D417)),12),0)</f>
        <v>-9.9263453181818218</v>
      </c>
      <c r="AP417" s="229">
        <f>IF(AND(AP$7&lt;=$B417+$D$4,AP$9&gt;=$D417),$E417*HLOOKUP(AP$7-$B417+1,INPUTS!$D$63:$X$64,2,FALSE)/IF(AP$7=$B417,(13-MONTH($D417)),12),0)</f>
        <v>-9.9263453181818218</v>
      </c>
      <c r="AQ417" s="229">
        <f>IF(AND(AQ$7&lt;=$B417+$D$4,AQ$9&gt;=$D417),$E417*HLOOKUP(AQ$7-$B417+1,INPUTS!$D$63:$X$64,2,FALSE)/IF(AQ$7=$B417,(13-MONTH($D417)),12),0)</f>
        <v>-17.516470119366673</v>
      </c>
      <c r="AR417" s="229">
        <f>IF(AND(AR$7&lt;=$B417+$D$4,AR$9&gt;=$D417),$E417*HLOOKUP(AR$7-$B417+1,INPUTS!$D$63:$X$64,2,FALSE)/IF(AR$7=$B417,(13-MONTH($D417)),12),0)</f>
        <v>-17.516470119366673</v>
      </c>
      <c r="AS417" s="229">
        <f>IF(AND(AS$7&lt;=$B417+$D$4,AS$9&gt;=$D417),$E417*HLOOKUP(AS$7-$B417+1,INPUTS!$D$63:$X$64,2,FALSE)/IF(AS$7=$B417,(13-MONTH($D417)),12),0)</f>
        <v>-17.516470119366673</v>
      </c>
      <c r="AT417" s="229">
        <f>IF(AND(AT$7&lt;=$B417+$D$4,AT$9&gt;=$D417),$E417*HLOOKUP(AT$7-$B417+1,INPUTS!$D$63:$X$64,2,FALSE)/IF(AT$7=$B417,(13-MONTH($D417)),12),0)</f>
        <v>-17.516470119366673</v>
      </c>
      <c r="AU417" s="229">
        <f>IF(AND(AU$7&lt;=$B417+$D$4,AU$9&gt;=$D417),$E417*HLOOKUP(AU$7-$B417+1,INPUTS!$D$63:$X$64,2,FALSE)/IF(AU$7=$B417,(13-MONTH($D417)),12),0)</f>
        <v>-17.516470119366673</v>
      </c>
      <c r="AV417" s="229">
        <f>IF(AND(AV$7&lt;=$B417+$D$4,AV$9&gt;=$D417),$E417*HLOOKUP(AV$7-$B417+1,INPUTS!$D$63:$X$64,2,FALSE)/IF(AV$7=$B417,(13-MONTH($D417)),12),0)</f>
        <v>-17.516470119366673</v>
      </c>
      <c r="AW417" s="229">
        <f>IF(AND(AW$7&lt;=$B417+$D$4,AW$9&gt;=$D417),$E417*HLOOKUP(AW$7-$B417+1,INPUTS!$D$63:$X$64,2,FALSE)/IF(AW$7=$B417,(13-MONTH($D417)),12),0)</f>
        <v>-17.516470119366673</v>
      </c>
      <c r="AX417" s="229">
        <f>IF(AND(AX$7&lt;=$B417+$D$4,AX$9&gt;=$D417),$E417*HLOOKUP(AX$7-$B417+1,INPUTS!$D$63:$X$64,2,FALSE)/IF(AX$7=$B417,(13-MONTH($D417)),12),0)</f>
        <v>-17.516470119366673</v>
      </c>
      <c r="AY417" s="229">
        <f>IF(AND(AY$7&lt;=$B417+$D$4,AY$9&gt;=$D417),$E417*HLOOKUP(AY$7-$B417+1,INPUTS!$D$63:$X$64,2,FALSE)/IF(AY$7=$B417,(13-MONTH($D417)),12),0)</f>
        <v>-17.516470119366673</v>
      </c>
      <c r="AZ417" s="229">
        <f>IF(AND(AZ$7&lt;=$B417+$D$4,AZ$9&gt;=$D417),$E417*HLOOKUP(AZ$7-$B417+1,INPUTS!$D$63:$X$64,2,FALSE)/IF(AZ$7=$B417,(13-MONTH($D417)),12),0)</f>
        <v>-17.516470119366673</v>
      </c>
      <c r="BA417" s="229">
        <f>IF(AND(BA$7&lt;=$B417+$D$4,BA$9&gt;=$D417),$E417*HLOOKUP(BA$7-$B417+1,INPUTS!$D$63:$X$64,2,FALSE)/IF(BA$7=$B417,(13-MONTH($D417)),12),0)</f>
        <v>-17.516470119366673</v>
      </c>
      <c r="BB417" s="229">
        <f>IF(AND(BB$7&lt;=$B417+$D$4,BB$9&gt;=$D417),$E417*HLOOKUP(BB$7-$B417+1,INPUTS!$D$63:$X$64,2,FALSE)/IF(BB$7=$B417,(13-MONTH($D417)),12),0)</f>
        <v>-17.516470119366673</v>
      </c>
      <c r="BC417" s="229">
        <f>IF(AND(BC$7&lt;=$B417+$D$4,BC$9&gt;=$D417),$E417*HLOOKUP(BC$7-$B417+1,INPUTS!$D$63:$X$64,2,FALSE)/IF(BC$7=$B417,(13-MONTH($D417)),12),0)</f>
        <v>-16.201339657433341</v>
      </c>
      <c r="BD417" s="229">
        <f>IF(AND(BD$7&lt;=$B417+$D$4,BD$9&gt;=$D417),$E417*HLOOKUP(BD$7-$B417+1,INPUTS!$D$63:$X$64,2,FALSE)/IF(BD$7=$B417,(13-MONTH($D417)),12),0)</f>
        <v>-16.201339657433341</v>
      </c>
      <c r="BE417" s="229">
        <f>IF(AND(BE$7&lt;=$B417+$D$4,BE$9&gt;=$D417),$E417*HLOOKUP(BE$7-$B417+1,INPUTS!$D$63:$X$64,2,FALSE)/IF(BE$7=$B417,(13-MONTH($D417)),12),0)</f>
        <v>-16.201339657433341</v>
      </c>
      <c r="BF417" s="229">
        <f>IF(AND(BF$7&lt;=$B417+$D$4,BF$9&gt;=$D417),$E417*HLOOKUP(BF$7-$B417+1,INPUTS!$D$63:$X$64,2,FALSE)/IF(BF$7=$B417,(13-MONTH($D417)),12),0)</f>
        <v>-16.201339657433341</v>
      </c>
      <c r="BG417" s="229">
        <f>IF(AND(BG$7&lt;=$B417+$D$4,BG$9&gt;=$D417),$E417*HLOOKUP(BG$7-$B417+1,INPUTS!$D$63:$X$64,2,FALSE)/IF(BG$7=$B417,(13-MONTH($D417)),12),0)</f>
        <v>-16.201339657433341</v>
      </c>
      <c r="BH417" s="229">
        <f>IF(AND(BH$7&lt;=$B417+$D$4,BH$9&gt;=$D417),$E417*HLOOKUP(BH$7-$B417+1,INPUTS!$D$63:$X$64,2,FALSE)/IF(BH$7=$B417,(13-MONTH($D417)),12),0)</f>
        <v>-16.201339657433341</v>
      </c>
      <c r="BI417" s="229">
        <f>IF(AND(BI$7&lt;=$B417+$D$4,BI$9&gt;=$D417),$E417*HLOOKUP(BI$7-$B417+1,INPUTS!$D$63:$X$64,2,FALSE)/IF(BI$7=$B417,(13-MONTH($D417)),12),0)</f>
        <v>-16.201339657433341</v>
      </c>
      <c r="BJ417" s="229">
        <f>IF(AND(BJ$7&lt;=$B417+$D$4,BJ$9&gt;=$D417),$E417*HLOOKUP(BJ$7-$B417+1,INPUTS!$D$63:$X$64,2,FALSE)/IF(BJ$7=$B417,(13-MONTH($D417)),12),0)</f>
        <v>-16.201339657433341</v>
      </c>
      <c r="BK417" s="229">
        <f>IF(AND(BK$7&lt;=$B417+$D$4,BK$9&gt;=$D417),$E417*HLOOKUP(BK$7-$B417+1,INPUTS!$D$63:$X$64,2,FALSE)/IF(BK$7=$B417,(13-MONTH($D417)),12),0)</f>
        <v>-16.201339657433341</v>
      </c>
      <c r="BL417" s="229">
        <f>IF(AND(BL$7&lt;=$B417+$D$4,BL$9&gt;=$D417),$E417*HLOOKUP(BL$7-$B417+1,INPUTS!$D$63:$X$64,2,FALSE)/IF(BL$7=$B417,(13-MONTH($D417)),12),0)</f>
        <v>-16.201339657433341</v>
      </c>
      <c r="BM417" s="229">
        <f>IF(AND(BM$7&lt;=$B417+$D$4,BM$9&gt;=$D417),$E417*HLOOKUP(BM$7-$B417+1,INPUTS!$D$63:$X$64,2,FALSE)/IF(BM$7=$B417,(13-MONTH($D417)),12),0)</f>
        <v>-16.201339657433341</v>
      </c>
      <c r="BN417" s="229">
        <f>IF(AND(BN$7&lt;=$B417+$D$4,BN$9&gt;=$D417),$E417*HLOOKUP(BN$7-$B417+1,INPUTS!$D$63:$X$64,2,FALSE)/IF(BN$7=$B417,(13-MONTH($D417)),12),0)</f>
        <v>-16.201339657433341</v>
      </c>
      <c r="BO417" s="229">
        <f>IF(AND(BO$7&lt;=$B417+$D$4,BO$9&gt;=$D417),$E417*HLOOKUP(BO$7-$B417+1,INPUTS!$D$63:$X$64,2,FALSE)/IF(BO$7=$B417,(13-MONTH($D417)),12),0)</f>
        <v>-14.988119674100005</v>
      </c>
      <c r="BP417" s="229">
        <f>IF(AND(BP$7&lt;=$B417+$D$4,BP$9&gt;=$D417),$E417*HLOOKUP(BP$7-$B417+1,INPUTS!$D$63:$X$64,2,FALSE)/IF(BP$7=$B417,(13-MONTH($D417)),12),0)</f>
        <v>-14.988119674100005</v>
      </c>
      <c r="BQ417" s="229">
        <f>IF(AND(BQ$7&lt;=$B417+$D$4,BQ$9&gt;=$D417),$E417*HLOOKUP(BQ$7-$B417+1,INPUTS!$D$63:$X$64,2,FALSE)/IF(BQ$7=$B417,(13-MONTH($D417)),12),0)</f>
        <v>-14.988119674100005</v>
      </c>
      <c r="BR417" s="229">
        <f>IF(AND(BR$7&lt;=$B417+$D$4,BR$9&gt;=$D417),$E417*HLOOKUP(BR$7-$B417+1,INPUTS!$D$63:$X$64,2,FALSE)/IF(BR$7=$B417,(13-MONTH($D417)),12),0)</f>
        <v>-14.988119674100005</v>
      </c>
      <c r="BS417" s="229">
        <f>IF(AND(BS$7&lt;=$B417+$D$4,BS$9&gt;=$D417),$E417*HLOOKUP(BS$7-$B417+1,INPUTS!$D$63:$X$64,2,FALSE)/IF(BS$7=$B417,(13-MONTH($D417)),12),0)</f>
        <v>-14.988119674100005</v>
      </c>
      <c r="BT417" s="229">
        <f>IF(AND(BT$7&lt;=$B417+$D$4,BT$9&gt;=$D417),$E417*HLOOKUP(BT$7-$B417+1,INPUTS!$D$63:$X$64,2,FALSE)/IF(BT$7=$B417,(13-MONTH($D417)),12),0)</f>
        <v>-14.988119674100005</v>
      </c>
      <c r="BU417" s="229">
        <f>IF(AND(BU$7&lt;=$B417+$D$4,BU$9&gt;=$D417),$E417*HLOOKUP(BU$7-$B417+1,INPUTS!$D$63:$X$64,2,FALSE)/IF(BU$7=$B417,(13-MONTH($D417)),12),0)</f>
        <v>-14.988119674100005</v>
      </c>
      <c r="BV417" s="229">
        <f>IF(AND(BV$7&lt;=$B417+$D$4,BV$9&gt;=$D417),$E417*HLOOKUP(BV$7-$B417+1,INPUTS!$D$63:$X$64,2,FALSE)/IF(BV$7=$B417,(13-MONTH($D417)),12),0)</f>
        <v>-14.988119674100005</v>
      </c>
      <c r="BW417" s="229">
        <f>IF(AND(BW$7&lt;=$B417+$D$4,BW$9&gt;=$D417),$E417*HLOOKUP(BW$7-$B417+1,INPUTS!$D$63:$X$64,2,FALSE)/IF(BW$7=$B417,(13-MONTH($D417)),12),0)</f>
        <v>-14.988119674100005</v>
      </c>
      <c r="BX417" s="229">
        <f>IF(AND(BX$7&lt;=$B417+$D$4,BX$9&gt;=$D417),$E417*HLOOKUP(BX$7-$B417+1,INPUTS!$D$63:$X$64,2,FALSE)/IF(BX$7=$B417,(13-MONTH($D417)),12),0)</f>
        <v>-14.988119674100005</v>
      </c>
      <c r="BY417" s="229">
        <f>IF(AND(BY$7&lt;=$B417+$D$4,BY$9&gt;=$D417),$E417*HLOOKUP(BY$7-$B417+1,INPUTS!$D$63:$X$64,2,FALSE)/IF(BY$7=$B417,(13-MONTH($D417)),12),0)</f>
        <v>-14.988119674100005</v>
      </c>
      <c r="BZ417" s="229">
        <f>IF(AND(BZ$7&lt;=$B417+$D$4,BZ$9&gt;=$D417),$E417*HLOOKUP(BZ$7-$B417+1,INPUTS!$D$63:$X$64,2,FALSE)/IF(BZ$7=$B417,(13-MONTH($D417)),12),0)</f>
        <v>-14.988119674100005</v>
      </c>
    </row>
    <row r="418" spans="1:78" x14ac:dyDescent="0.2">
      <c r="A418" s="7" t="str">
        <f t="shared" si="372"/>
        <v>Roll-in 5</v>
      </c>
      <c r="B418" s="7">
        <f t="shared" si="373"/>
        <v>2021</v>
      </c>
      <c r="C418" s="7">
        <f t="shared" si="376"/>
        <v>27</v>
      </c>
      <c r="D418" s="165">
        <f t="shared" si="374"/>
        <v>44286</v>
      </c>
      <c r="E418" s="68">
        <f t="shared" si="375"/>
        <v>13832.560389999981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51.872101462499927</v>
      </c>
      <c r="AH418" s="229">
        <f>IF(AND(AH$7&lt;=$B418+$D$4,AH$9&gt;=$D418),$E418*HLOOKUP(AH$7-$B418+1,INPUTS!$D$63:$X$64,2,FALSE)/IF(AH$7=$B418,(13-MONTH($D418)),12),0)</f>
        <v>51.872101462499927</v>
      </c>
      <c r="AI418" s="229">
        <f>IF(AND(AI$7&lt;=$B418+$D$4,AI$9&gt;=$D418),$E418*HLOOKUP(AI$7-$B418+1,INPUTS!$D$63:$X$64,2,FALSE)/IF(AI$7=$B418,(13-MONTH($D418)),12),0)</f>
        <v>51.872101462499927</v>
      </c>
      <c r="AJ418" s="229">
        <f>IF(AND(AJ$7&lt;=$B418+$D$4,AJ$9&gt;=$D418),$E418*HLOOKUP(AJ$7-$B418+1,INPUTS!$D$63:$X$64,2,FALSE)/IF(AJ$7=$B418,(13-MONTH($D418)),12),0)</f>
        <v>51.872101462499927</v>
      </c>
      <c r="AK418" s="229">
        <f>IF(AND(AK$7&lt;=$B418+$D$4,AK$9&gt;=$D418),$E418*HLOOKUP(AK$7-$B418+1,INPUTS!$D$63:$X$64,2,FALSE)/IF(AK$7=$B418,(13-MONTH($D418)),12),0)</f>
        <v>51.872101462499927</v>
      </c>
      <c r="AL418" s="229">
        <f>IF(AND(AL$7&lt;=$B418+$D$4,AL$9&gt;=$D418),$E418*HLOOKUP(AL$7-$B418+1,INPUTS!$D$63:$X$64,2,FALSE)/IF(AL$7=$B418,(13-MONTH($D418)),12),0)</f>
        <v>51.872101462499927</v>
      </c>
      <c r="AM418" s="229">
        <f>IF(AND(AM$7&lt;=$B418+$D$4,AM$9&gt;=$D418),$E418*HLOOKUP(AM$7-$B418+1,INPUTS!$D$63:$X$64,2,FALSE)/IF(AM$7=$B418,(13-MONTH($D418)),12),0)</f>
        <v>51.872101462499927</v>
      </c>
      <c r="AN418" s="229">
        <f>IF(AND(AN$7&lt;=$B418+$D$4,AN$9&gt;=$D418),$E418*HLOOKUP(AN$7-$B418+1,INPUTS!$D$63:$X$64,2,FALSE)/IF(AN$7=$B418,(13-MONTH($D418)),12),0)</f>
        <v>51.872101462499927</v>
      </c>
      <c r="AO418" s="229">
        <f>IF(AND(AO$7&lt;=$B418+$D$4,AO$9&gt;=$D418),$E418*HLOOKUP(AO$7-$B418+1,INPUTS!$D$63:$X$64,2,FALSE)/IF(AO$7=$B418,(13-MONTH($D418)),12),0)</f>
        <v>51.872101462499927</v>
      </c>
      <c r="AP418" s="229">
        <f>IF(AND(AP$7&lt;=$B418+$D$4,AP$9&gt;=$D418),$E418*HLOOKUP(AP$7-$B418+1,INPUTS!$D$63:$X$64,2,FALSE)/IF(AP$7=$B418,(13-MONTH($D418)),12),0)</f>
        <v>51.872101462499927</v>
      </c>
      <c r="AQ418" s="229">
        <f>IF(AND(AQ$7&lt;=$B418+$D$4,AQ$9&gt;=$D418),$E418*HLOOKUP(AQ$7-$B418+1,INPUTS!$D$63:$X$64,2,FALSE)/IF(AQ$7=$B418,(13-MONTH($D418)),12),0)</f>
        <v>83.21437787950822</v>
      </c>
      <c r="AR418" s="229">
        <f>IF(AND(AR$7&lt;=$B418+$D$4,AR$9&gt;=$D418),$E418*HLOOKUP(AR$7-$B418+1,INPUTS!$D$63:$X$64,2,FALSE)/IF(AR$7=$B418,(13-MONTH($D418)),12),0)</f>
        <v>83.21437787950822</v>
      </c>
      <c r="AS418" s="229">
        <f>IF(AND(AS$7&lt;=$B418+$D$4,AS$9&gt;=$D418),$E418*HLOOKUP(AS$7-$B418+1,INPUTS!$D$63:$X$64,2,FALSE)/IF(AS$7=$B418,(13-MONTH($D418)),12),0)</f>
        <v>83.21437787950822</v>
      </c>
      <c r="AT418" s="229">
        <f>IF(AND(AT$7&lt;=$B418+$D$4,AT$9&gt;=$D418),$E418*HLOOKUP(AT$7-$B418+1,INPUTS!$D$63:$X$64,2,FALSE)/IF(AT$7=$B418,(13-MONTH($D418)),12),0)</f>
        <v>83.21437787950822</v>
      </c>
      <c r="AU418" s="229">
        <f>IF(AND(AU$7&lt;=$B418+$D$4,AU$9&gt;=$D418),$E418*HLOOKUP(AU$7-$B418+1,INPUTS!$D$63:$X$64,2,FALSE)/IF(AU$7=$B418,(13-MONTH($D418)),12),0)</f>
        <v>83.21437787950822</v>
      </c>
      <c r="AV418" s="229">
        <f>IF(AND(AV$7&lt;=$B418+$D$4,AV$9&gt;=$D418),$E418*HLOOKUP(AV$7-$B418+1,INPUTS!$D$63:$X$64,2,FALSE)/IF(AV$7=$B418,(13-MONTH($D418)),12),0)</f>
        <v>83.21437787950822</v>
      </c>
      <c r="AW418" s="229">
        <f>IF(AND(AW$7&lt;=$B418+$D$4,AW$9&gt;=$D418),$E418*HLOOKUP(AW$7-$B418+1,INPUTS!$D$63:$X$64,2,FALSE)/IF(AW$7=$B418,(13-MONTH($D418)),12),0)</f>
        <v>83.21437787950822</v>
      </c>
      <c r="AX418" s="229">
        <f>IF(AND(AX$7&lt;=$B418+$D$4,AX$9&gt;=$D418),$E418*HLOOKUP(AX$7-$B418+1,INPUTS!$D$63:$X$64,2,FALSE)/IF(AX$7=$B418,(13-MONTH($D418)),12),0)</f>
        <v>83.21437787950822</v>
      </c>
      <c r="AY418" s="229">
        <f>IF(AND(AY$7&lt;=$B418+$D$4,AY$9&gt;=$D418),$E418*HLOOKUP(AY$7-$B418+1,INPUTS!$D$63:$X$64,2,FALSE)/IF(AY$7=$B418,(13-MONTH($D418)),12),0)</f>
        <v>83.21437787950822</v>
      </c>
      <c r="AZ418" s="229">
        <f>IF(AND(AZ$7&lt;=$B418+$D$4,AZ$9&gt;=$D418),$E418*HLOOKUP(AZ$7-$B418+1,INPUTS!$D$63:$X$64,2,FALSE)/IF(AZ$7=$B418,(13-MONTH($D418)),12),0)</f>
        <v>83.21437787950822</v>
      </c>
      <c r="BA418" s="229">
        <f>IF(AND(BA$7&lt;=$B418+$D$4,BA$9&gt;=$D418),$E418*HLOOKUP(BA$7-$B418+1,INPUTS!$D$63:$X$64,2,FALSE)/IF(BA$7=$B418,(13-MONTH($D418)),12),0)</f>
        <v>83.21437787950822</v>
      </c>
      <c r="BB418" s="229">
        <f>IF(AND(BB$7&lt;=$B418+$D$4,BB$9&gt;=$D418),$E418*HLOOKUP(BB$7-$B418+1,INPUTS!$D$63:$X$64,2,FALSE)/IF(BB$7=$B418,(13-MONTH($D418)),12),0)</f>
        <v>83.21437787950822</v>
      </c>
      <c r="BC418" s="229">
        <f>IF(AND(BC$7&lt;=$B418+$D$4,BC$9&gt;=$D418),$E418*HLOOKUP(BC$7-$B418+1,INPUTS!$D$63:$X$64,2,FALSE)/IF(BC$7=$B418,(13-MONTH($D418)),12),0)</f>
        <v>76.966671436691556</v>
      </c>
      <c r="BD418" s="229">
        <f>IF(AND(BD$7&lt;=$B418+$D$4,BD$9&gt;=$D418),$E418*HLOOKUP(BD$7-$B418+1,INPUTS!$D$63:$X$64,2,FALSE)/IF(BD$7=$B418,(13-MONTH($D418)),12),0)</f>
        <v>76.966671436691556</v>
      </c>
      <c r="BE418" s="229">
        <f>IF(AND(BE$7&lt;=$B418+$D$4,BE$9&gt;=$D418),$E418*HLOOKUP(BE$7-$B418+1,INPUTS!$D$63:$X$64,2,FALSE)/IF(BE$7=$B418,(13-MONTH($D418)),12),0)</f>
        <v>76.966671436691556</v>
      </c>
      <c r="BF418" s="229">
        <f>IF(AND(BF$7&lt;=$B418+$D$4,BF$9&gt;=$D418),$E418*HLOOKUP(BF$7-$B418+1,INPUTS!$D$63:$X$64,2,FALSE)/IF(BF$7=$B418,(13-MONTH($D418)),12),0)</f>
        <v>76.966671436691556</v>
      </c>
      <c r="BG418" s="229">
        <f>IF(AND(BG$7&lt;=$B418+$D$4,BG$9&gt;=$D418),$E418*HLOOKUP(BG$7-$B418+1,INPUTS!$D$63:$X$64,2,FALSE)/IF(BG$7=$B418,(13-MONTH($D418)),12),0)</f>
        <v>76.966671436691556</v>
      </c>
      <c r="BH418" s="229">
        <f>IF(AND(BH$7&lt;=$B418+$D$4,BH$9&gt;=$D418),$E418*HLOOKUP(BH$7-$B418+1,INPUTS!$D$63:$X$64,2,FALSE)/IF(BH$7=$B418,(13-MONTH($D418)),12),0)</f>
        <v>76.966671436691556</v>
      </c>
      <c r="BI418" s="229">
        <f>IF(AND(BI$7&lt;=$B418+$D$4,BI$9&gt;=$D418),$E418*HLOOKUP(BI$7-$B418+1,INPUTS!$D$63:$X$64,2,FALSE)/IF(BI$7=$B418,(13-MONTH($D418)),12),0)</f>
        <v>76.966671436691556</v>
      </c>
      <c r="BJ418" s="229">
        <f>IF(AND(BJ$7&lt;=$B418+$D$4,BJ$9&gt;=$D418),$E418*HLOOKUP(BJ$7-$B418+1,INPUTS!$D$63:$X$64,2,FALSE)/IF(BJ$7=$B418,(13-MONTH($D418)),12),0)</f>
        <v>76.966671436691556</v>
      </c>
      <c r="BK418" s="229">
        <f>IF(AND(BK$7&lt;=$B418+$D$4,BK$9&gt;=$D418),$E418*HLOOKUP(BK$7-$B418+1,INPUTS!$D$63:$X$64,2,FALSE)/IF(BK$7=$B418,(13-MONTH($D418)),12),0)</f>
        <v>76.966671436691556</v>
      </c>
      <c r="BL418" s="229">
        <f>IF(AND(BL$7&lt;=$B418+$D$4,BL$9&gt;=$D418),$E418*HLOOKUP(BL$7-$B418+1,INPUTS!$D$63:$X$64,2,FALSE)/IF(BL$7=$B418,(13-MONTH($D418)),12),0)</f>
        <v>76.966671436691556</v>
      </c>
      <c r="BM418" s="229">
        <f>IF(AND(BM$7&lt;=$B418+$D$4,BM$9&gt;=$D418),$E418*HLOOKUP(BM$7-$B418+1,INPUTS!$D$63:$X$64,2,FALSE)/IF(BM$7=$B418,(13-MONTH($D418)),12),0)</f>
        <v>76.966671436691556</v>
      </c>
      <c r="BN418" s="229">
        <f>IF(AND(BN$7&lt;=$B418+$D$4,BN$9&gt;=$D418),$E418*HLOOKUP(BN$7-$B418+1,INPUTS!$D$63:$X$64,2,FALSE)/IF(BN$7=$B418,(13-MONTH($D418)),12),0)</f>
        <v>76.966671436691556</v>
      </c>
      <c r="BO418" s="229">
        <f>IF(AND(BO$7&lt;=$B418+$D$4,BO$9&gt;=$D418),$E418*HLOOKUP(BO$7-$B418+1,INPUTS!$D$63:$X$64,2,FALSE)/IF(BO$7=$B418,(13-MONTH($D418)),12),0)</f>
        <v>71.203104607524907</v>
      </c>
      <c r="BP418" s="229">
        <f>IF(AND(BP$7&lt;=$B418+$D$4,BP$9&gt;=$D418),$E418*HLOOKUP(BP$7-$B418+1,INPUTS!$D$63:$X$64,2,FALSE)/IF(BP$7=$B418,(13-MONTH($D418)),12),0)</f>
        <v>71.203104607524907</v>
      </c>
      <c r="BQ418" s="229">
        <f>IF(AND(BQ$7&lt;=$B418+$D$4,BQ$9&gt;=$D418),$E418*HLOOKUP(BQ$7-$B418+1,INPUTS!$D$63:$X$64,2,FALSE)/IF(BQ$7=$B418,(13-MONTH($D418)),12),0)</f>
        <v>71.203104607524907</v>
      </c>
      <c r="BR418" s="229">
        <f>IF(AND(BR$7&lt;=$B418+$D$4,BR$9&gt;=$D418),$E418*HLOOKUP(BR$7-$B418+1,INPUTS!$D$63:$X$64,2,FALSE)/IF(BR$7=$B418,(13-MONTH($D418)),12),0)</f>
        <v>71.203104607524907</v>
      </c>
      <c r="BS418" s="229">
        <f>IF(AND(BS$7&lt;=$B418+$D$4,BS$9&gt;=$D418),$E418*HLOOKUP(BS$7-$B418+1,INPUTS!$D$63:$X$64,2,FALSE)/IF(BS$7=$B418,(13-MONTH($D418)),12),0)</f>
        <v>71.203104607524907</v>
      </c>
      <c r="BT418" s="229">
        <f>IF(AND(BT$7&lt;=$B418+$D$4,BT$9&gt;=$D418),$E418*HLOOKUP(BT$7-$B418+1,INPUTS!$D$63:$X$64,2,FALSE)/IF(BT$7=$B418,(13-MONTH($D418)),12),0)</f>
        <v>71.203104607524907</v>
      </c>
      <c r="BU418" s="229">
        <f>IF(AND(BU$7&lt;=$B418+$D$4,BU$9&gt;=$D418),$E418*HLOOKUP(BU$7-$B418+1,INPUTS!$D$63:$X$64,2,FALSE)/IF(BU$7=$B418,(13-MONTH($D418)),12),0)</f>
        <v>71.203104607524907</v>
      </c>
      <c r="BV418" s="229">
        <f>IF(AND(BV$7&lt;=$B418+$D$4,BV$9&gt;=$D418),$E418*HLOOKUP(BV$7-$B418+1,INPUTS!$D$63:$X$64,2,FALSE)/IF(BV$7=$B418,(13-MONTH($D418)),12),0)</f>
        <v>71.203104607524907</v>
      </c>
      <c r="BW418" s="229">
        <f>IF(AND(BW$7&lt;=$B418+$D$4,BW$9&gt;=$D418),$E418*HLOOKUP(BW$7-$B418+1,INPUTS!$D$63:$X$64,2,FALSE)/IF(BW$7=$B418,(13-MONTH($D418)),12),0)</f>
        <v>71.203104607524907</v>
      </c>
      <c r="BX418" s="229">
        <f>IF(AND(BX$7&lt;=$B418+$D$4,BX$9&gt;=$D418),$E418*HLOOKUP(BX$7-$B418+1,INPUTS!$D$63:$X$64,2,FALSE)/IF(BX$7=$B418,(13-MONTH($D418)),12),0)</f>
        <v>71.203104607524907</v>
      </c>
      <c r="BY418" s="229">
        <f>IF(AND(BY$7&lt;=$B418+$D$4,BY$9&gt;=$D418),$E418*HLOOKUP(BY$7-$B418+1,INPUTS!$D$63:$X$64,2,FALSE)/IF(BY$7=$B418,(13-MONTH($D418)),12),0)</f>
        <v>71.203104607524907</v>
      </c>
      <c r="BZ418" s="229">
        <f>IF(AND(BZ$7&lt;=$B418+$D$4,BZ$9&gt;=$D418),$E418*HLOOKUP(BZ$7-$B418+1,INPUTS!$D$63:$X$64,2,FALSE)/IF(BZ$7=$B418,(13-MONTH($D418)),12),0)</f>
        <v>71.203104607524907</v>
      </c>
    </row>
    <row r="419" spans="1:78" x14ac:dyDescent="0.2">
      <c r="A419" s="7" t="str">
        <f t="shared" si="372"/>
        <v>Roll-in 5</v>
      </c>
      <c r="B419" s="7">
        <f t="shared" si="373"/>
        <v>2021</v>
      </c>
      <c r="C419" s="7">
        <f t="shared" si="376"/>
        <v>28</v>
      </c>
      <c r="D419" s="165">
        <f t="shared" si="374"/>
        <v>44316</v>
      </c>
      <c r="E419" s="68">
        <f t="shared" si="375"/>
        <v>18525.156620000023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77.188152583333419</v>
      </c>
      <c r="AI419" s="229">
        <f>IF(AND(AI$7&lt;=$B419+$D$4,AI$9&gt;=$D419),$E419*HLOOKUP(AI$7-$B419+1,INPUTS!$D$63:$X$64,2,FALSE)/IF(AI$7=$B419,(13-MONTH($D419)),12),0)</f>
        <v>77.188152583333419</v>
      </c>
      <c r="AJ419" s="229">
        <f>IF(AND(AJ$7&lt;=$B419+$D$4,AJ$9&gt;=$D419),$E419*HLOOKUP(AJ$7-$B419+1,INPUTS!$D$63:$X$64,2,FALSE)/IF(AJ$7=$B419,(13-MONTH($D419)),12),0)</f>
        <v>77.188152583333419</v>
      </c>
      <c r="AK419" s="229">
        <f>IF(AND(AK$7&lt;=$B419+$D$4,AK$9&gt;=$D419),$E419*HLOOKUP(AK$7-$B419+1,INPUTS!$D$63:$X$64,2,FALSE)/IF(AK$7=$B419,(13-MONTH($D419)),12),0)</f>
        <v>77.188152583333419</v>
      </c>
      <c r="AL419" s="229">
        <f>IF(AND(AL$7&lt;=$B419+$D$4,AL$9&gt;=$D419),$E419*HLOOKUP(AL$7-$B419+1,INPUTS!$D$63:$X$64,2,FALSE)/IF(AL$7=$B419,(13-MONTH($D419)),12),0)</f>
        <v>77.188152583333419</v>
      </c>
      <c r="AM419" s="229">
        <f>IF(AND(AM$7&lt;=$B419+$D$4,AM$9&gt;=$D419),$E419*HLOOKUP(AM$7-$B419+1,INPUTS!$D$63:$X$64,2,FALSE)/IF(AM$7=$B419,(13-MONTH($D419)),12),0)</f>
        <v>77.188152583333419</v>
      </c>
      <c r="AN419" s="229">
        <f>IF(AND(AN$7&lt;=$B419+$D$4,AN$9&gt;=$D419),$E419*HLOOKUP(AN$7-$B419+1,INPUTS!$D$63:$X$64,2,FALSE)/IF(AN$7=$B419,(13-MONTH($D419)),12),0)</f>
        <v>77.188152583333419</v>
      </c>
      <c r="AO419" s="229">
        <f>IF(AND(AO$7&lt;=$B419+$D$4,AO$9&gt;=$D419),$E419*HLOOKUP(AO$7-$B419+1,INPUTS!$D$63:$X$64,2,FALSE)/IF(AO$7=$B419,(13-MONTH($D419)),12),0)</f>
        <v>77.188152583333419</v>
      </c>
      <c r="AP419" s="229">
        <f>IF(AND(AP$7&lt;=$B419+$D$4,AP$9&gt;=$D419),$E419*HLOOKUP(AP$7-$B419+1,INPUTS!$D$63:$X$64,2,FALSE)/IF(AP$7=$B419,(13-MONTH($D419)),12),0)</f>
        <v>77.188152583333419</v>
      </c>
      <c r="AQ419" s="229">
        <f>IF(AND(AQ$7&lt;=$B419+$D$4,AQ$9&gt;=$D419),$E419*HLOOKUP(AQ$7-$B419+1,INPUTS!$D$63:$X$64,2,FALSE)/IF(AQ$7=$B419,(13-MONTH($D419)),12),0)</f>
        <v>111.44425469981682</v>
      </c>
      <c r="AR419" s="229">
        <f>IF(AND(AR$7&lt;=$B419+$D$4,AR$9&gt;=$D419),$E419*HLOOKUP(AR$7-$B419+1,INPUTS!$D$63:$X$64,2,FALSE)/IF(AR$7=$B419,(13-MONTH($D419)),12),0)</f>
        <v>111.44425469981682</v>
      </c>
      <c r="AS419" s="229">
        <f>IF(AND(AS$7&lt;=$B419+$D$4,AS$9&gt;=$D419),$E419*HLOOKUP(AS$7-$B419+1,INPUTS!$D$63:$X$64,2,FALSE)/IF(AS$7=$B419,(13-MONTH($D419)),12),0)</f>
        <v>111.44425469981682</v>
      </c>
      <c r="AT419" s="229">
        <f>IF(AND(AT$7&lt;=$B419+$D$4,AT$9&gt;=$D419),$E419*HLOOKUP(AT$7-$B419+1,INPUTS!$D$63:$X$64,2,FALSE)/IF(AT$7=$B419,(13-MONTH($D419)),12),0)</f>
        <v>111.44425469981682</v>
      </c>
      <c r="AU419" s="229">
        <f>IF(AND(AU$7&lt;=$B419+$D$4,AU$9&gt;=$D419),$E419*HLOOKUP(AU$7-$B419+1,INPUTS!$D$63:$X$64,2,FALSE)/IF(AU$7=$B419,(13-MONTH($D419)),12),0)</f>
        <v>111.44425469981682</v>
      </c>
      <c r="AV419" s="229">
        <f>IF(AND(AV$7&lt;=$B419+$D$4,AV$9&gt;=$D419),$E419*HLOOKUP(AV$7-$B419+1,INPUTS!$D$63:$X$64,2,FALSE)/IF(AV$7=$B419,(13-MONTH($D419)),12),0)</f>
        <v>111.44425469981682</v>
      </c>
      <c r="AW419" s="229">
        <f>IF(AND(AW$7&lt;=$B419+$D$4,AW$9&gt;=$D419),$E419*HLOOKUP(AW$7-$B419+1,INPUTS!$D$63:$X$64,2,FALSE)/IF(AW$7=$B419,(13-MONTH($D419)),12),0)</f>
        <v>111.44425469981682</v>
      </c>
      <c r="AX419" s="229">
        <f>IF(AND(AX$7&lt;=$B419+$D$4,AX$9&gt;=$D419),$E419*HLOOKUP(AX$7-$B419+1,INPUTS!$D$63:$X$64,2,FALSE)/IF(AX$7=$B419,(13-MONTH($D419)),12),0)</f>
        <v>111.44425469981682</v>
      </c>
      <c r="AY419" s="229">
        <f>IF(AND(AY$7&lt;=$B419+$D$4,AY$9&gt;=$D419),$E419*HLOOKUP(AY$7-$B419+1,INPUTS!$D$63:$X$64,2,FALSE)/IF(AY$7=$B419,(13-MONTH($D419)),12),0)</f>
        <v>111.44425469981682</v>
      </c>
      <c r="AZ419" s="229">
        <f>IF(AND(AZ$7&lt;=$B419+$D$4,AZ$9&gt;=$D419),$E419*HLOOKUP(AZ$7-$B419+1,INPUTS!$D$63:$X$64,2,FALSE)/IF(AZ$7=$B419,(13-MONTH($D419)),12),0)</f>
        <v>111.44425469981682</v>
      </c>
      <c r="BA419" s="229">
        <f>IF(AND(BA$7&lt;=$B419+$D$4,BA$9&gt;=$D419),$E419*HLOOKUP(BA$7-$B419+1,INPUTS!$D$63:$X$64,2,FALSE)/IF(BA$7=$B419,(13-MONTH($D419)),12),0)</f>
        <v>111.44425469981682</v>
      </c>
      <c r="BB419" s="229">
        <f>IF(AND(BB$7&lt;=$B419+$D$4,BB$9&gt;=$D419),$E419*HLOOKUP(BB$7-$B419+1,INPUTS!$D$63:$X$64,2,FALSE)/IF(BB$7=$B419,(13-MONTH($D419)),12),0)</f>
        <v>111.44425469981682</v>
      </c>
      <c r="BC419" s="229">
        <f>IF(AND(BC$7&lt;=$B419+$D$4,BC$9&gt;=$D419),$E419*HLOOKUP(BC$7-$B419+1,INPUTS!$D$63:$X$64,2,FALSE)/IF(BC$7=$B419,(13-MONTH($D419)),12),0)</f>
        <v>103.07705895978346</v>
      </c>
      <c r="BD419" s="229">
        <f>IF(AND(BD$7&lt;=$B419+$D$4,BD$9&gt;=$D419),$E419*HLOOKUP(BD$7-$B419+1,INPUTS!$D$63:$X$64,2,FALSE)/IF(BD$7=$B419,(13-MONTH($D419)),12),0)</f>
        <v>103.07705895978346</v>
      </c>
      <c r="BE419" s="229">
        <f>IF(AND(BE$7&lt;=$B419+$D$4,BE$9&gt;=$D419),$E419*HLOOKUP(BE$7-$B419+1,INPUTS!$D$63:$X$64,2,FALSE)/IF(BE$7=$B419,(13-MONTH($D419)),12),0)</f>
        <v>103.07705895978346</v>
      </c>
      <c r="BF419" s="229">
        <f>IF(AND(BF$7&lt;=$B419+$D$4,BF$9&gt;=$D419),$E419*HLOOKUP(BF$7-$B419+1,INPUTS!$D$63:$X$64,2,FALSE)/IF(BF$7=$B419,(13-MONTH($D419)),12),0)</f>
        <v>103.07705895978346</v>
      </c>
      <c r="BG419" s="229">
        <f>IF(AND(BG$7&lt;=$B419+$D$4,BG$9&gt;=$D419),$E419*HLOOKUP(BG$7-$B419+1,INPUTS!$D$63:$X$64,2,FALSE)/IF(BG$7=$B419,(13-MONTH($D419)),12),0)</f>
        <v>103.07705895978346</v>
      </c>
      <c r="BH419" s="229">
        <f>IF(AND(BH$7&lt;=$B419+$D$4,BH$9&gt;=$D419),$E419*HLOOKUP(BH$7-$B419+1,INPUTS!$D$63:$X$64,2,FALSE)/IF(BH$7=$B419,(13-MONTH($D419)),12),0)</f>
        <v>103.07705895978346</v>
      </c>
      <c r="BI419" s="229">
        <f>IF(AND(BI$7&lt;=$B419+$D$4,BI$9&gt;=$D419),$E419*HLOOKUP(BI$7-$B419+1,INPUTS!$D$63:$X$64,2,FALSE)/IF(BI$7=$B419,(13-MONTH($D419)),12),0)</f>
        <v>103.07705895978346</v>
      </c>
      <c r="BJ419" s="229">
        <f>IF(AND(BJ$7&lt;=$B419+$D$4,BJ$9&gt;=$D419),$E419*HLOOKUP(BJ$7-$B419+1,INPUTS!$D$63:$X$64,2,FALSE)/IF(BJ$7=$B419,(13-MONTH($D419)),12),0)</f>
        <v>103.07705895978346</v>
      </c>
      <c r="BK419" s="229">
        <f>IF(AND(BK$7&lt;=$B419+$D$4,BK$9&gt;=$D419),$E419*HLOOKUP(BK$7-$B419+1,INPUTS!$D$63:$X$64,2,FALSE)/IF(BK$7=$B419,(13-MONTH($D419)),12),0)</f>
        <v>103.07705895978346</v>
      </c>
      <c r="BL419" s="229">
        <f>IF(AND(BL$7&lt;=$B419+$D$4,BL$9&gt;=$D419),$E419*HLOOKUP(BL$7-$B419+1,INPUTS!$D$63:$X$64,2,FALSE)/IF(BL$7=$B419,(13-MONTH($D419)),12),0)</f>
        <v>103.07705895978346</v>
      </c>
      <c r="BM419" s="229">
        <f>IF(AND(BM$7&lt;=$B419+$D$4,BM$9&gt;=$D419),$E419*HLOOKUP(BM$7-$B419+1,INPUTS!$D$63:$X$64,2,FALSE)/IF(BM$7=$B419,(13-MONTH($D419)),12),0)</f>
        <v>103.07705895978346</v>
      </c>
      <c r="BN419" s="229">
        <f>IF(AND(BN$7&lt;=$B419+$D$4,BN$9&gt;=$D419),$E419*HLOOKUP(BN$7-$B419+1,INPUTS!$D$63:$X$64,2,FALSE)/IF(BN$7=$B419,(13-MONTH($D419)),12),0)</f>
        <v>103.07705895978346</v>
      </c>
      <c r="BO419" s="229">
        <f>IF(AND(BO$7&lt;=$B419+$D$4,BO$9&gt;=$D419),$E419*HLOOKUP(BO$7-$B419+1,INPUTS!$D$63:$X$64,2,FALSE)/IF(BO$7=$B419,(13-MONTH($D419)),12),0)</f>
        <v>95.358243701450121</v>
      </c>
      <c r="BP419" s="229">
        <f>IF(AND(BP$7&lt;=$B419+$D$4,BP$9&gt;=$D419),$E419*HLOOKUP(BP$7-$B419+1,INPUTS!$D$63:$X$64,2,FALSE)/IF(BP$7=$B419,(13-MONTH($D419)),12),0)</f>
        <v>95.358243701450121</v>
      </c>
      <c r="BQ419" s="229">
        <f>IF(AND(BQ$7&lt;=$B419+$D$4,BQ$9&gt;=$D419),$E419*HLOOKUP(BQ$7-$B419+1,INPUTS!$D$63:$X$64,2,FALSE)/IF(BQ$7=$B419,(13-MONTH($D419)),12),0)</f>
        <v>95.358243701450121</v>
      </c>
      <c r="BR419" s="229">
        <f>IF(AND(BR$7&lt;=$B419+$D$4,BR$9&gt;=$D419),$E419*HLOOKUP(BR$7-$B419+1,INPUTS!$D$63:$X$64,2,FALSE)/IF(BR$7=$B419,(13-MONTH($D419)),12),0)</f>
        <v>95.358243701450121</v>
      </c>
      <c r="BS419" s="229">
        <f>IF(AND(BS$7&lt;=$B419+$D$4,BS$9&gt;=$D419),$E419*HLOOKUP(BS$7-$B419+1,INPUTS!$D$63:$X$64,2,FALSE)/IF(BS$7=$B419,(13-MONTH($D419)),12),0)</f>
        <v>95.358243701450121</v>
      </c>
      <c r="BT419" s="229">
        <f>IF(AND(BT$7&lt;=$B419+$D$4,BT$9&gt;=$D419),$E419*HLOOKUP(BT$7-$B419+1,INPUTS!$D$63:$X$64,2,FALSE)/IF(BT$7=$B419,(13-MONTH($D419)),12),0)</f>
        <v>95.358243701450121</v>
      </c>
      <c r="BU419" s="229">
        <f>IF(AND(BU$7&lt;=$B419+$D$4,BU$9&gt;=$D419),$E419*HLOOKUP(BU$7-$B419+1,INPUTS!$D$63:$X$64,2,FALSE)/IF(BU$7=$B419,(13-MONTH($D419)),12),0)</f>
        <v>95.358243701450121</v>
      </c>
      <c r="BV419" s="229">
        <f>IF(AND(BV$7&lt;=$B419+$D$4,BV$9&gt;=$D419),$E419*HLOOKUP(BV$7-$B419+1,INPUTS!$D$63:$X$64,2,FALSE)/IF(BV$7=$B419,(13-MONTH($D419)),12),0)</f>
        <v>95.358243701450121</v>
      </c>
      <c r="BW419" s="229">
        <f>IF(AND(BW$7&lt;=$B419+$D$4,BW$9&gt;=$D419),$E419*HLOOKUP(BW$7-$B419+1,INPUTS!$D$63:$X$64,2,FALSE)/IF(BW$7=$B419,(13-MONTH($D419)),12),0)</f>
        <v>95.358243701450121</v>
      </c>
      <c r="BX419" s="229">
        <f>IF(AND(BX$7&lt;=$B419+$D$4,BX$9&gt;=$D419),$E419*HLOOKUP(BX$7-$B419+1,INPUTS!$D$63:$X$64,2,FALSE)/IF(BX$7=$B419,(13-MONTH($D419)),12),0)</f>
        <v>95.358243701450121</v>
      </c>
      <c r="BY419" s="229">
        <f>IF(AND(BY$7&lt;=$B419+$D$4,BY$9&gt;=$D419),$E419*HLOOKUP(BY$7-$B419+1,INPUTS!$D$63:$X$64,2,FALSE)/IF(BY$7=$B419,(13-MONTH($D419)),12),0)</f>
        <v>95.358243701450121</v>
      </c>
      <c r="BZ419" s="229">
        <f>IF(AND(BZ$7&lt;=$B419+$D$4,BZ$9&gt;=$D419),$E419*HLOOKUP(BZ$7-$B419+1,INPUTS!$D$63:$X$64,2,FALSE)/IF(BZ$7=$B419,(13-MONTH($D419)),12),0)</f>
        <v>95.358243701450121</v>
      </c>
    </row>
    <row r="420" spans="1:78" x14ac:dyDescent="0.2">
      <c r="A420" s="7" t="str">
        <f t="shared" si="372"/>
        <v>Roll-in 5</v>
      </c>
      <c r="B420" s="7">
        <f t="shared" si="373"/>
        <v>2021</v>
      </c>
      <c r="C420" s="7">
        <f t="shared" si="376"/>
        <v>29</v>
      </c>
      <c r="D420" s="165">
        <f t="shared" si="374"/>
        <v>44347</v>
      </c>
      <c r="E420" s="68">
        <f t="shared" si="375"/>
        <v>13813.824229999973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64.752301078124873</v>
      </c>
      <c r="AJ420" s="229">
        <f>IF(AND(AJ$7&lt;=$B420+$D$4,AJ$9&gt;=$D420),$E420*HLOOKUP(AJ$7-$B420+1,INPUTS!$D$63:$X$64,2,FALSE)/IF(AJ$7=$B420,(13-MONTH($D420)),12),0)</f>
        <v>64.752301078124873</v>
      </c>
      <c r="AK420" s="229">
        <f>IF(AND(AK$7&lt;=$B420+$D$4,AK$9&gt;=$D420),$E420*HLOOKUP(AK$7-$B420+1,INPUTS!$D$63:$X$64,2,FALSE)/IF(AK$7=$B420,(13-MONTH($D420)),12),0)</f>
        <v>64.752301078124873</v>
      </c>
      <c r="AL420" s="229">
        <f>IF(AND(AL$7&lt;=$B420+$D$4,AL$9&gt;=$D420),$E420*HLOOKUP(AL$7-$B420+1,INPUTS!$D$63:$X$64,2,FALSE)/IF(AL$7=$B420,(13-MONTH($D420)),12),0)</f>
        <v>64.752301078124873</v>
      </c>
      <c r="AM420" s="229">
        <f>IF(AND(AM$7&lt;=$B420+$D$4,AM$9&gt;=$D420),$E420*HLOOKUP(AM$7-$B420+1,INPUTS!$D$63:$X$64,2,FALSE)/IF(AM$7=$B420,(13-MONTH($D420)),12),0)</f>
        <v>64.752301078124873</v>
      </c>
      <c r="AN420" s="229">
        <f>IF(AND(AN$7&lt;=$B420+$D$4,AN$9&gt;=$D420),$E420*HLOOKUP(AN$7-$B420+1,INPUTS!$D$63:$X$64,2,FALSE)/IF(AN$7=$B420,(13-MONTH($D420)),12),0)</f>
        <v>64.752301078124873</v>
      </c>
      <c r="AO420" s="229">
        <f>IF(AND(AO$7&lt;=$B420+$D$4,AO$9&gt;=$D420),$E420*HLOOKUP(AO$7-$B420+1,INPUTS!$D$63:$X$64,2,FALSE)/IF(AO$7=$B420,(13-MONTH($D420)),12),0)</f>
        <v>64.752301078124873</v>
      </c>
      <c r="AP420" s="229">
        <f>IF(AND(AP$7&lt;=$B420+$D$4,AP$9&gt;=$D420),$E420*HLOOKUP(AP$7-$B420+1,INPUTS!$D$63:$X$64,2,FALSE)/IF(AP$7=$B420,(13-MONTH($D420)),12),0)</f>
        <v>64.752301078124873</v>
      </c>
      <c r="AQ420" s="229">
        <f>IF(AND(AQ$7&lt;=$B420+$D$4,AQ$9&gt;=$D420),$E420*HLOOKUP(AQ$7-$B420+1,INPUTS!$D$63:$X$64,2,FALSE)/IF(AQ$7=$B420,(13-MONTH($D420)),12),0)</f>
        <v>83.10166426364151</v>
      </c>
      <c r="AR420" s="229">
        <f>IF(AND(AR$7&lt;=$B420+$D$4,AR$9&gt;=$D420),$E420*HLOOKUP(AR$7-$B420+1,INPUTS!$D$63:$X$64,2,FALSE)/IF(AR$7=$B420,(13-MONTH($D420)),12),0)</f>
        <v>83.10166426364151</v>
      </c>
      <c r="AS420" s="229">
        <f>IF(AND(AS$7&lt;=$B420+$D$4,AS$9&gt;=$D420),$E420*HLOOKUP(AS$7-$B420+1,INPUTS!$D$63:$X$64,2,FALSE)/IF(AS$7=$B420,(13-MONTH($D420)),12),0)</f>
        <v>83.10166426364151</v>
      </c>
      <c r="AT420" s="229">
        <f>IF(AND(AT$7&lt;=$B420+$D$4,AT$9&gt;=$D420),$E420*HLOOKUP(AT$7-$B420+1,INPUTS!$D$63:$X$64,2,FALSE)/IF(AT$7=$B420,(13-MONTH($D420)),12),0)</f>
        <v>83.10166426364151</v>
      </c>
      <c r="AU420" s="229">
        <f>IF(AND(AU$7&lt;=$B420+$D$4,AU$9&gt;=$D420),$E420*HLOOKUP(AU$7-$B420+1,INPUTS!$D$63:$X$64,2,FALSE)/IF(AU$7=$B420,(13-MONTH($D420)),12),0)</f>
        <v>83.10166426364151</v>
      </c>
      <c r="AV420" s="229">
        <f>IF(AND(AV$7&lt;=$B420+$D$4,AV$9&gt;=$D420),$E420*HLOOKUP(AV$7-$B420+1,INPUTS!$D$63:$X$64,2,FALSE)/IF(AV$7=$B420,(13-MONTH($D420)),12),0)</f>
        <v>83.10166426364151</v>
      </c>
      <c r="AW420" s="229">
        <f>IF(AND(AW$7&lt;=$B420+$D$4,AW$9&gt;=$D420),$E420*HLOOKUP(AW$7-$B420+1,INPUTS!$D$63:$X$64,2,FALSE)/IF(AW$7=$B420,(13-MONTH($D420)),12),0)</f>
        <v>83.10166426364151</v>
      </c>
      <c r="AX420" s="229">
        <f>IF(AND(AX$7&lt;=$B420+$D$4,AX$9&gt;=$D420),$E420*HLOOKUP(AX$7-$B420+1,INPUTS!$D$63:$X$64,2,FALSE)/IF(AX$7=$B420,(13-MONTH($D420)),12),0)</f>
        <v>83.10166426364151</v>
      </c>
      <c r="AY420" s="229">
        <f>IF(AND(AY$7&lt;=$B420+$D$4,AY$9&gt;=$D420),$E420*HLOOKUP(AY$7-$B420+1,INPUTS!$D$63:$X$64,2,FALSE)/IF(AY$7=$B420,(13-MONTH($D420)),12),0)</f>
        <v>83.10166426364151</v>
      </c>
      <c r="AZ420" s="229">
        <f>IF(AND(AZ$7&lt;=$B420+$D$4,AZ$9&gt;=$D420),$E420*HLOOKUP(AZ$7-$B420+1,INPUTS!$D$63:$X$64,2,FALSE)/IF(AZ$7=$B420,(13-MONTH($D420)),12),0)</f>
        <v>83.10166426364151</v>
      </c>
      <c r="BA420" s="229">
        <f>IF(AND(BA$7&lt;=$B420+$D$4,BA$9&gt;=$D420),$E420*HLOOKUP(BA$7-$B420+1,INPUTS!$D$63:$X$64,2,FALSE)/IF(BA$7=$B420,(13-MONTH($D420)),12),0)</f>
        <v>83.10166426364151</v>
      </c>
      <c r="BB420" s="229">
        <f>IF(AND(BB$7&lt;=$B420+$D$4,BB$9&gt;=$D420),$E420*HLOOKUP(BB$7-$B420+1,INPUTS!$D$63:$X$64,2,FALSE)/IF(BB$7=$B420,(13-MONTH($D420)),12),0)</f>
        <v>83.10166426364151</v>
      </c>
      <c r="BC420" s="229">
        <f>IF(AND(BC$7&lt;=$B420+$D$4,BC$9&gt;=$D420),$E420*HLOOKUP(BC$7-$B420+1,INPUTS!$D$63:$X$64,2,FALSE)/IF(BC$7=$B420,(13-MONTH($D420)),12),0)</f>
        <v>76.862420319758186</v>
      </c>
      <c r="BD420" s="229">
        <f>IF(AND(BD$7&lt;=$B420+$D$4,BD$9&gt;=$D420),$E420*HLOOKUP(BD$7-$B420+1,INPUTS!$D$63:$X$64,2,FALSE)/IF(BD$7=$B420,(13-MONTH($D420)),12),0)</f>
        <v>76.862420319758186</v>
      </c>
      <c r="BE420" s="229">
        <f>IF(AND(BE$7&lt;=$B420+$D$4,BE$9&gt;=$D420),$E420*HLOOKUP(BE$7-$B420+1,INPUTS!$D$63:$X$64,2,FALSE)/IF(BE$7=$B420,(13-MONTH($D420)),12),0)</f>
        <v>76.862420319758186</v>
      </c>
      <c r="BF420" s="229">
        <f>IF(AND(BF$7&lt;=$B420+$D$4,BF$9&gt;=$D420),$E420*HLOOKUP(BF$7-$B420+1,INPUTS!$D$63:$X$64,2,FALSE)/IF(BF$7=$B420,(13-MONTH($D420)),12),0)</f>
        <v>76.862420319758186</v>
      </c>
      <c r="BG420" s="229">
        <f>IF(AND(BG$7&lt;=$B420+$D$4,BG$9&gt;=$D420),$E420*HLOOKUP(BG$7-$B420+1,INPUTS!$D$63:$X$64,2,FALSE)/IF(BG$7=$B420,(13-MONTH($D420)),12),0)</f>
        <v>76.862420319758186</v>
      </c>
      <c r="BH420" s="229">
        <f>IF(AND(BH$7&lt;=$B420+$D$4,BH$9&gt;=$D420),$E420*HLOOKUP(BH$7-$B420+1,INPUTS!$D$63:$X$64,2,FALSE)/IF(BH$7=$B420,(13-MONTH($D420)),12),0)</f>
        <v>76.862420319758186</v>
      </c>
      <c r="BI420" s="229">
        <f>IF(AND(BI$7&lt;=$B420+$D$4,BI$9&gt;=$D420),$E420*HLOOKUP(BI$7-$B420+1,INPUTS!$D$63:$X$64,2,FALSE)/IF(BI$7=$B420,(13-MONTH($D420)),12),0)</f>
        <v>76.862420319758186</v>
      </c>
      <c r="BJ420" s="229">
        <f>IF(AND(BJ$7&lt;=$B420+$D$4,BJ$9&gt;=$D420),$E420*HLOOKUP(BJ$7-$B420+1,INPUTS!$D$63:$X$64,2,FALSE)/IF(BJ$7=$B420,(13-MONTH($D420)),12),0)</f>
        <v>76.862420319758186</v>
      </c>
      <c r="BK420" s="229">
        <f>IF(AND(BK$7&lt;=$B420+$D$4,BK$9&gt;=$D420),$E420*HLOOKUP(BK$7-$B420+1,INPUTS!$D$63:$X$64,2,FALSE)/IF(BK$7=$B420,(13-MONTH($D420)),12),0)</f>
        <v>76.862420319758186</v>
      </c>
      <c r="BL420" s="229">
        <f>IF(AND(BL$7&lt;=$B420+$D$4,BL$9&gt;=$D420),$E420*HLOOKUP(BL$7-$B420+1,INPUTS!$D$63:$X$64,2,FALSE)/IF(BL$7=$B420,(13-MONTH($D420)),12),0)</f>
        <v>76.862420319758186</v>
      </c>
      <c r="BM420" s="229">
        <f>IF(AND(BM$7&lt;=$B420+$D$4,BM$9&gt;=$D420),$E420*HLOOKUP(BM$7-$B420+1,INPUTS!$D$63:$X$64,2,FALSE)/IF(BM$7=$B420,(13-MONTH($D420)),12),0)</f>
        <v>76.862420319758186</v>
      </c>
      <c r="BN420" s="229">
        <f>IF(AND(BN$7&lt;=$B420+$D$4,BN$9&gt;=$D420),$E420*HLOOKUP(BN$7-$B420+1,INPUTS!$D$63:$X$64,2,FALSE)/IF(BN$7=$B420,(13-MONTH($D420)),12),0)</f>
        <v>76.862420319758186</v>
      </c>
      <c r="BO420" s="229">
        <f>IF(AND(BO$7&lt;=$B420+$D$4,BO$9&gt;=$D420),$E420*HLOOKUP(BO$7-$B420+1,INPUTS!$D$63:$X$64,2,FALSE)/IF(BO$7=$B420,(13-MONTH($D420)),12),0)</f>
        <v>71.106660223924862</v>
      </c>
      <c r="BP420" s="229">
        <f>IF(AND(BP$7&lt;=$B420+$D$4,BP$9&gt;=$D420),$E420*HLOOKUP(BP$7-$B420+1,INPUTS!$D$63:$X$64,2,FALSE)/IF(BP$7=$B420,(13-MONTH($D420)),12),0)</f>
        <v>71.106660223924862</v>
      </c>
      <c r="BQ420" s="229">
        <f>IF(AND(BQ$7&lt;=$B420+$D$4,BQ$9&gt;=$D420),$E420*HLOOKUP(BQ$7-$B420+1,INPUTS!$D$63:$X$64,2,FALSE)/IF(BQ$7=$B420,(13-MONTH($D420)),12),0)</f>
        <v>71.106660223924862</v>
      </c>
      <c r="BR420" s="229">
        <f>IF(AND(BR$7&lt;=$B420+$D$4,BR$9&gt;=$D420),$E420*HLOOKUP(BR$7-$B420+1,INPUTS!$D$63:$X$64,2,FALSE)/IF(BR$7=$B420,(13-MONTH($D420)),12),0)</f>
        <v>71.106660223924862</v>
      </c>
      <c r="BS420" s="229">
        <f>IF(AND(BS$7&lt;=$B420+$D$4,BS$9&gt;=$D420),$E420*HLOOKUP(BS$7-$B420+1,INPUTS!$D$63:$X$64,2,FALSE)/IF(BS$7=$B420,(13-MONTH($D420)),12),0)</f>
        <v>71.106660223924862</v>
      </c>
      <c r="BT420" s="229">
        <f>IF(AND(BT$7&lt;=$B420+$D$4,BT$9&gt;=$D420),$E420*HLOOKUP(BT$7-$B420+1,INPUTS!$D$63:$X$64,2,FALSE)/IF(BT$7=$B420,(13-MONTH($D420)),12),0)</f>
        <v>71.106660223924862</v>
      </c>
      <c r="BU420" s="229">
        <f>IF(AND(BU$7&lt;=$B420+$D$4,BU$9&gt;=$D420),$E420*HLOOKUP(BU$7-$B420+1,INPUTS!$D$63:$X$64,2,FALSE)/IF(BU$7=$B420,(13-MONTH($D420)),12),0)</f>
        <v>71.106660223924862</v>
      </c>
      <c r="BV420" s="229">
        <f>IF(AND(BV$7&lt;=$B420+$D$4,BV$9&gt;=$D420),$E420*HLOOKUP(BV$7-$B420+1,INPUTS!$D$63:$X$64,2,FALSE)/IF(BV$7=$B420,(13-MONTH($D420)),12),0)</f>
        <v>71.106660223924862</v>
      </c>
      <c r="BW420" s="229">
        <f>IF(AND(BW$7&lt;=$B420+$D$4,BW$9&gt;=$D420),$E420*HLOOKUP(BW$7-$B420+1,INPUTS!$D$63:$X$64,2,FALSE)/IF(BW$7=$B420,(13-MONTH($D420)),12),0)</f>
        <v>71.106660223924862</v>
      </c>
      <c r="BX420" s="229">
        <f>IF(AND(BX$7&lt;=$B420+$D$4,BX$9&gt;=$D420),$E420*HLOOKUP(BX$7-$B420+1,INPUTS!$D$63:$X$64,2,FALSE)/IF(BX$7=$B420,(13-MONTH($D420)),12),0)</f>
        <v>71.106660223924862</v>
      </c>
      <c r="BY420" s="229">
        <f>IF(AND(BY$7&lt;=$B420+$D$4,BY$9&gt;=$D420),$E420*HLOOKUP(BY$7-$B420+1,INPUTS!$D$63:$X$64,2,FALSE)/IF(BY$7=$B420,(13-MONTH($D420)),12),0)</f>
        <v>71.106660223924862</v>
      </c>
      <c r="BZ420" s="229">
        <f>IF(AND(BZ$7&lt;=$B420+$D$4,BZ$9&gt;=$D420),$E420*HLOOKUP(BZ$7-$B420+1,INPUTS!$D$63:$X$64,2,FALSE)/IF(BZ$7=$B420,(13-MONTH($D420)),12),0)</f>
        <v>71.106660223924862</v>
      </c>
    </row>
    <row r="421" spans="1:78" x14ac:dyDescent="0.2">
      <c r="A421" s="7" t="str">
        <f t="shared" si="372"/>
        <v>Roll-in 5</v>
      </c>
      <c r="B421" s="7">
        <f t="shared" si="373"/>
        <v>2021</v>
      </c>
      <c r="C421" s="7">
        <f t="shared" si="376"/>
        <v>30</v>
      </c>
      <c r="D421" s="165">
        <f t="shared" si="374"/>
        <v>44377</v>
      </c>
      <c r="E421" s="68">
        <f t="shared" si="375"/>
        <v>12921.337889999979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69.221452982142736</v>
      </c>
      <c r="AK421" s="229">
        <f>IF(AND(AK$7&lt;=$B421+$D$4,AK$9&gt;=$D421),$E421*HLOOKUP(AK$7-$B421+1,INPUTS!$D$63:$X$64,2,FALSE)/IF(AK$7=$B421,(13-MONTH($D421)),12),0)</f>
        <v>69.221452982142736</v>
      </c>
      <c r="AL421" s="229">
        <f>IF(AND(AL$7&lt;=$B421+$D$4,AL$9&gt;=$D421),$E421*HLOOKUP(AL$7-$B421+1,INPUTS!$D$63:$X$64,2,FALSE)/IF(AL$7=$B421,(13-MONTH($D421)),12),0)</f>
        <v>69.221452982142736</v>
      </c>
      <c r="AM421" s="229">
        <f>IF(AND(AM$7&lt;=$B421+$D$4,AM$9&gt;=$D421),$E421*HLOOKUP(AM$7-$B421+1,INPUTS!$D$63:$X$64,2,FALSE)/IF(AM$7=$B421,(13-MONTH($D421)),12),0)</f>
        <v>69.221452982142736</v>
      </c>
      <c r="AN421" s="229">
        <f>IF(AND(AN$7&lt;=$B421+$D$4,AN$9&gt;=$D421),$E421*HLOOKUP(AN$7-$B421+1,INPUTS!$D$63:$X$64,2,FALSE)/IF(AN$7=$B421,(13-MONTH($D421)),12),0)</f>
        <v>69.221452982142736</v>
      </c>
      <c r="AO421" s="229">
        <f>IF(AND(AO$7&lt;=$B421+$D$4,AO$9&gt;=$D421),$E421*HLOOKUP(AO$7-$B421+1,INPUTS!$D$63:$X$64,2,FALSE)/IF(AO$7=$B421,(13-MONTH($D421)),12),0)</f>
        <v>69.221452982142736</v>
      </c>
      <c r="AP421" s="229">
        <f>IF(AND(AP$7&lt;=$B421+$D$4,AP$9&gt;=$D421),$E421*HLOOKUP(AP$7-$B421+1,INPUTS!$D$63:$X$64,2,FALSE)/IF(AP$7=$B421,(13-MONTH($D421)),12),0)</f>
        <v>69.221452982142736</v>
      </c>
      <c r="AQ421" s="229">
        <f>IF(AND(AQ$7&lt;=$B421+$D$4,AQ$9&gt;=$D421),$E421*HLOOKUP(AQ$7-$B421+1,INPUTS!$D$63:$X$64,2,FALSE)/IF(AQ$7=$B421,(13-MONTH($D421)),12),0)</f>
        <v>77.732615189924886</v>
      </c>
      <c r="AR421" s="229">
        <f>IF(AND(AR$7&lt;=$B421+$D$4,AR$9&gt;=$D421),$E421*HLOOKUP(AR$7-$B421+1,INPUTS!$D$63:$X$64,2,FALSE)/IF(AR$7=$B421,(13-MONTH($D421)),12),0)</f>
        <v>77.732615189924886</v>
      </c>
      <c r="AS421" s="229">
        <f>IF(AND(AS$7&lt;=$B421+$D$4,AS$9&gt;=$D421),$E421*HLOOKUP(AS$7-$B421+1,INPUTS!$D$63:$X$64,2,FALSE)/IF(AS$7=$B421,(13-MONTH($D421)),12),0)</f>
        <v>77.732615189924886</v>
      </c>
      <c r="AT421" s="229">
        <f>IF(AND(AT$7&lt;=$B421+$D$4,AT$9&gt;=$D421),$E421*HLOOKUP(AT$7-$B421+1,INPUTS!$D$63:$X$64,2,FALSE)/IF(AT$7=$B421,(13-MONTH($D421)),12),0)</f>
        <v>77.732615189924886</v>
      </c>
      <c r="AU421" s="229">
        <f>IF(AND(AU$7&lt;=$B421+$D$4,AU$9&gt;=$D421),$E421*HLOOKUP(AU$7-$B421+1,INPUTS!$D$63:$X$64,2,FALSE)/IF(AU$7=$B421,(13-MONTH($D421)),12),0)</f>
        <v>77.732615189924886</v>
      </c>
      <c r="AV421" s="229">
        <f>IF(AND(AV$7&lt;=$B421+$D$4,AV$9&gt;=$D421),$E421*HLOOKUP(AV$7-$B421+1,INPUTS!$D$63:$X$64,2,FALSE)/IF(AV$7=$B421,(13-MONTH($D421)),12),0)</f>
        <v>77.732615189924886</v>
      </c>
      <c r="AW421" s="229">
        <f>IF(AND(AW$7&lt;=$B421+$D$4,AW$9&gt;=$D421),$E421*HLOOKUP(AW$7-$B421+1,INPUTS!$D$63:$X$64,2,FALSE)/IF(AW$7=$B421,(13-MONTH($D421)),12),0)</f>
        <v>77.732615189924886</v>
      </c>
      <c r="AX421" s="229">
        <f>IF(AND(AX$7&lt;=$B421+$D$4,AX$9&gt;=$D421),$E421*HLOOKUP(AX$7-$B421+1,INPUTS!$D$63:$X$64,2,FALSE)/IF(AX$7=$B421,(13-MONTH($D421)),12),0)</f>
        <v>77.732615189924886</v>
      </c>
      <c r="AY421" s="229">
        <f>IF(AND(AY$7&lt;=$B421+$D$4,AY$9&gt;=$D421),$E421*HLOOKUP(AY$7-$B421+1,INPUTS!$D$63:$X$64,2,FALSE)/IF(AY$7=$B421,(13-MONTH($D421)),12),0)</f>
        <v>77.732615189924886</v>
      </c>
      <c r="AZ421" s="229">
        <f>IF(AND(AZ$7&lt;=$B421+$D$4,AZ$9&gt;=$D421),$E421*HLOOKUP(AZ$7-$B421+1,INPUTS!$D$63:$X$64,2,FALSE)/IF(AZ$7=$B421,(13-MONTH($D421)),12),0)</f>
        <v>77.732615189924886</v>
      </c>
      <c r="BA421" s="229">
        <f>IF(AND(BA$7&lt;=$B421+$D$4,BA$9&gt;=$D421),$E421*HLOOKUP(BA$7-$B421+1,INPUTS!$D$63:$X$64,2,FALSE)/IF(BA$7=$B421,(13-MONTH($D421)),12),0)</f>
        <v>77.732615189924886</v>
      </c>
      <c r="BB421" s="229">
        <f>IF(AND(BB$7&lt;=$B421+$D$4,BB$9&gt;=$D421),$E421*HLOOKUP(BB$7-$B421+1,INPUTS!$D$63:$X$64,2,FALSE)/IF(BB$7=$B421,(13-MONTH($D421)),12),0)</f>
        <v>77.732615189924886</v>
      </c>
      <c r="BC421" s="229">
        <f>IF(AND(BC$7&lt;=$B421+$D$4,BC$9&gt;=$D421),$E421*HLOOKUP(BC$7-$B421+1,INPUTS!$D$63:$X$64,2,FALSE)/IF(BC$7=$B421,(13-MONTH($D421)),12),0)</f>
        <v>71.896477576274876</v>
      </c>
      <c r="BD421" s="229">
        <f>IF(AND(BD$7&lt;=$B421+$D$4,BD$9&gt;=$D421),$E421*HLOOKUP(BD$7-$B421+1,INPUTS!$D$63:$X$64,2,FALSE)/IF(BD$7=$B421,(13-MONTH($D421)),12),0)</f>
        <v>71.896477576274876</v>
      </c>
      <c r="BE421" s="229">
        <f>IF(AND(BE$7&lt;=$B421+$D$4,BE$9&gt;=$D421),$E421*HLOOKUP(BE$7-$B421+1,INPUTS!$D$63:$X$64,2,FALSE)/IF(BE$7=$B421,(13-MONTH($D421)),12),0)</f>
        <v>71.896477576274876</v>
      </c>
      <c r="BF421" s="229">
        <f>IF(AND(BF$7&lt;=$B421+$D$4,BF$9&gt;=$D421),$E421*HLOOKUP(BF$7-$B421+1,INPUTS!$D$63:$X$64,2,FALSE)/IF(BF$7=$B421,(13-MONTH($D421)),12),0)</f>
        <v>71.896477576274876</v>
      </c>
      <c r="BG421" s="229">
        <f>IF(AND(BG$7&lt;=$B421+$D$4,BG$9&gt;=$D421),$E421*HLOOKUP(BG$7-$B421+1,INPUTS!$D$63:$X$64,2,FALSE)/IF(BG$7=$B421,(13-MONTH($D421)),12),0)</f>
        <v>71.896477576274876</v>
      </c>
      <c r="BH421" s="229">
        <f>IF(AND(BH$7&lt;=$B421+$D$4,BH$9&gt;=$D421),$E421*HLOOKUP(BH$7-$B421+1,INPUTS!$D$63:$X$64,2,FALSE)/IF(BH$7=$B421,(13-MONTH($D421)),12),0)</f>
        <v>71.896477576274876</v>
      </c>
      <c r="BI421" s="229">
        <f>IF(AND(BI$7&lt;=$B421+$D$4,BI$9&gt;=$D421),$E421*HLOOKUP(BI$7-$B421+1,INPUTS!$D$63:$X$64,2,FALSE)/IF(BI$7=$B421,(13-MONTH($D421)),12),0)</f>
        <v>71.896477576274876</v>
      </c>
      <c r="BJ421" s="229">
        <f>IF(AND(BJ$7&lt;=$B421+$D$4,BJ$9&gt;=$D421),$E421*HLOOKUP(BJ$7-$B421+1,INPUTS!$D$63:$X$64,2,FALSE)/IF(BJ$7=$B421,(13-MONTH($D421)),12),0)</f>
        <v>71.896477576274876</v>
      </c>
      <c r="BK421" s="229">
        <f>IF(AND(BK$7&lt;=$B421+$D$4,BK$9&gt;=$D421),$E421*HLOOKUP(BK$7-$B421+1,INPUTS!$D$63:$X$64,2,FALSE)/IF(BK$7=$B421,(13-MONTH($D421)),12),0)</f>
        <v>71.896477576274876</v>
      </c>
      <c r="BL421" s="229">
        <f>IF(AND(BL$7&lt;=$B421+$D$4,BL$9&gt;=$D421),$E421*HLOOKUP(BL$7-$B421+1,INPUTS!$D$63:$X$64,2,FALSE)/IF(BL$7=$B421,(13-MONTH($D421)),12),0)</f>
        <v>71.896477576274876</v>
      </c>
      <c r="BM421" s="229">
        <f>IF(AND(BM$7&lt;=$B421+$D$4,BM$9&gt;=$D421),$E421*HLOOKUP(BM$7-$B421+1,INPUTS!$D$63:$X$64,2,FALSE)/IF(BM$7=$B421,(13-MONTH($D421)),12),0)</f>
        <v>71.896477576274876</v>
      </c>
      <c r="BN421" s="229">
        <f>IF(AND(BN$7&lt;=$B421+$D$4,BN$9&gt;=$D421),$E421*HLOOKUP(BN$7-$B421+1,INPUTS!$D$63:$X$64,2,FALSE)/IF(BN$7=$B421,(13-MONTH($D421)),12),0)</f>
        <v>71.896477576274876</v>
      </c>
      <c r="BO421" s="229">
        <f>IF(AND(BO$7&lt;=$B421+$D$4,BO$9&gt;=$D421),$E421*HLOOKUP(BO$7-$B421+1,INPUTS!$D$63:$X$64,2,FALSE)/IF(BO$7=$B421,(13-MONTH($D421)),12),0)</f>
        <v>66.512586788774897</v>
      </c>
      <c r="BP421" s="229">
        <f>IF(AND(BP$7&lt;=$B421+$D$4,BP$9&gt;=$D421),$E421*HLOOKUP(BP$7-$B421+1,INPUTS!$D$63:$X$64,2,FALSE)/IF(BP$7=$B421,(13-MONTH($D421)),12),0)</f>
        <v>66.512586788774897</v>
      </c>
      <c r="BQ421" s="229">
        <f>IF(AND(BQ$7&lt;=$B421+$D$4,BQ$9&gt;=$D421),$E421*HLOOKUP(BQ$7-$B421+1,INPUTS!$D$63:$X$64,2,FALSE)/IF(BQ$7=$B421,(13-MONTH($D421)),12),0)</f>
        <v>66.512586788774897</v>
      </c>
      <c r="BR421" s="229">
        <f>IF(AND(BR$7&lt;=$B421+$D$4,BR$9&gt;=$D421),$E421*HLOOKUP(BR$7-$B421+1,INPUTS!$D$63:$X$64,2,FALSE)/IF(BR$7=$B421,(13-MONTH($D421)),12),0)</f>
        <v>66.512586788774897</v>
      </c>
      <c r="BS421" s="229">
        <f>IF(AND(BS$7&lt;=$B421+$D$4,BS$9&gt;=$D421),$E421*HLOOKUP(BS$7-$B421+1,INPUTS!$D$63:$X$64,2,FALSE)/IF(BS$7=$B421,(13-MONTH($D421)),12),0)</f>
        <v>66.512586788774897</v>
      </c>
      <c r="BT421" s="229">
        <f>IF(AND(BT$7&lt;=$B421+$D$4,BT$9&gt;=$D421),$E421*HLOOKUP(BT$7-$B421+1,INPUTS!$D$63:$X$64,2,FALSE)/IF(BT$7=$B421,(13-MONTH($D421)),12),0)</f>
        <v>66.512586788774897</v>
      </c>
      <c r="BU421" s="229">
        <f>IF(AND(BU$7&lt;=$B421+$D$4,BU$9&gt;=$D421),$E421*HLOOKUP(BU$7-$B421+1,INPUTS!$D$63:$X$64,2,FALSE)/IF(BU$7=$B421,(13-MONTH($D421)),12),0)</f>
        <v>66.512586788774897</v>
      </c>
      <c r="BV421" s="229">
        <f>IF(AND(BV$7&lt;=$B421+$D$4,BV$9&gt;=$D421),$E421*HLOOKUP(BV$7-$B421+1,INPUTS!$D$63:$X$64,2,FALSE)/IF(BV$7=$B421,(13-MONTH($D421)),12),0)</f>
        <v>66.512586788774897</v>
      </c>
      <c r="BW421" s="229">
        <f>IF(AND(BW$7&lt;=$B421+$D$4,BW$9&gt;=$D421),$E421*HLOOKUP(BW$7-$B421+1,INPUTS!$D$63:$X$64,2,FALSE)/IF(BW$7=$B421,(13-MONTH($D421)),12),0)</f>
        <v>66.512586788774897</v>
      </c>
      <c r="BX421" s="229">
        <f>IF(AND(BX$7&lt;=$B421+$D$4,BX$9&gt;=$D421),$E421*HLOOKUP(BX$7-$B421+1,INPUTS!$D$63:$X$64,2,FALSE)/IF(BX$7=$B421,(13-MONTH($D421)),12),0)</f>
        <v>66.512586788774897</v>
      </c>
      <c r="BY421" s="229">
        <f>IF(AND(BY$7&lt;=$B421+$D$4,BY$9&gt;=$D421),$E421*HLOOKUP(BY$7-$B421+1,INPUTS!$D$63:$X$64,2,FALSE)/IF(BY$7=$B421,(13-MONTH($D421)),12),0)</f>
        <v>66.512586788774897</v>
      </c>
      <c r="BZ421" s="229">
        <f>IF(AND(BZ$7&lt;=$B421+$D$4,BZ$9&gt;=$D421),$E421*HLOOKUP(BZ$7-$B421+1,INPUTS!$D$63:$X$64,2,FALSE)/IF(BZ$7=$B421,(13-MONTH($D421)),12),0)</f>
        <v>66.512586788774897</v>
      </c>
    </row>
    <row r="422" spans="1:78" x14ac:dyDescent="0.2">
      <c r="A422" s="7" t="str">
        <f t="shared" si="372"/>
        <v>Roll-in 5</v>
      </c>
      <c r="B422" s="7">
        <f t="shared" si="373"/>
        <v>2021</v>
      </c>
      <c r="C422" s="7">
        <f t="shared" si="376"/>
        <v>31</v>
      </c>
      <c r="D422" s="165">
        <f t="shared" si="374"/>
        <v>44408</v>
      </c>
      <c r="E422" s="68">
        <f t="shared" si="375"/>
        <v>13716.220110000035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85.726375687500209</v>
      </c>
      <c r="AL422" s="229">
        <f>IF(AND(AL$7&lt;=$B422+$D$4,AL$9&gt;=$D422),$E422*HLOOKUP(AL$7-$B422+1,INPUTS!$D$63:$X$64,2,FALSE)/IF(AL$7=$B422,(13-MONTH($D422)),12),0)</f>
        <v>85.726375687500209</v>
      </c>
      <c r="AM422" s="229">
        <f>IF(AND(AM$7&lt;=$B422+$D$4,AM$9&gt;=$D422),$E422*HLOOKUP(AM$7-$B422+1,INPUTS!$D$63:$X$64,2,FALSE)/IF(AM$7=$B422,(13-MONTH($D422)),12),0)</f>
        <v>85.726375687500209</v>
      </c>
      <c r="AN422" s="229">
        <f>IF(AND(AN$7&lt;=$B422+$D$4,AN$9&gt;=$D422),$E422*HLOOKUP(AN$7-$B422+1,INPUTS!$D$63:$X$64,2,FALSE)/IF(AN$7=$B422,(13-MONTH($D422)),12),0)</f>
        <v>85.726375687500209</v>
      </c>
      <c r="AO422" s="229">
        <f>IF(AND(AO$7&lt;=$B422+$D$4,AO$9&gt;=$D422),$E422*HLOOKUP(AO$7-$B422+1,INPUTS!$D$63:$X$64,2,FALSE)/IF(AO$7=$B422,(13-MONTH($D422)),12),0)</f>
        <v>85.726375687500209</v>
      </c>
      <c r="AP422" s="229">
        <f>IF(AND(AP$7&lt;=$B422+$D$4,AP$9&gt;=$D422),$E422*HLOOKUP(AP$7-$B422+1,INPUTS!$D$63:$X$64,2,FALSE)/IF(AP$7=$B422,(13-MONTH($D422)),12),0)</f>
        <v>85.726375687500209</v>
      </c>
      <c r="AQ422" s="229">
        <f>IF(AND(AQ$7&lt;=$B422+$D$4,AQ$9&gt;=$D422),$E422*HLOOKUP(AQ$7-$B422+1,INPUTS!$D$63:$X$64,2,FALSE)/IF(AQ$7=$B422,(13-MONTH($D422)),12),0)</f>
        <v>82.514494145075219</v>
      </c>
      <c r="AR422" s="229">
        <f>IF(AND(AR$7&lt;=$B422+$D$4,AR$9&gt;=$D422),$E422*HLOOKUP(AR$7-$B422+1,INPUTS!$D$63:$X$64,2,FALSE)/IF(AR$7=$B422,(13-MONTH($D422)),12),0)</f>
        <v>82.514494145075219</v>
      </c>
      <c r="AS422" s="229">
        <f>IF(AND(AS$7&lt;=$B422+$D$4,AS$9&gt;=$D422),$E422*HLOOKUP(AS$7-$B422+1,INPUTS!$D$63:$X$64,2,FALSE)/IF(AS$7=$B422,(13-MONTH($D422)),12),0)</f>
        <v>82.514494145075219</v>
      </c>
      <c r="AT422" s="229">
        <f>IF(AND(AT$7&lt;=$B422+$D$4,AT$9&gt;=$D422),$E422*HLOOKUP(AT$7-$B422+1,INPUTS!$D$63:$X$64,2,FALSE)/IF(AT$7=$B422,(13-MONTH($D422)),12),0)</f>
        <v>82.514494145075219</v>
      </c>
      <c r="AU422" s="229">
        <f>IF(AND(AU$7&lt;=$B422+$D$4,AU$9&gt;=$D422),$E422*HLOOKUP(AU$7-$B422+1,INPUTS!$D$63:$X$64,2,FALSE)/IF(AU$7=$B422,(13-MONTH($D422)),12),0)</f>
        <v>82.514494145075219</v>
      </c>
      <c r="AV422" s="229">
        <f>IF(AND(AV$7&lt;=$B422+$D$4,AV$9&gt;=$D422),$E422*HLOOKUP(AV$7-$B422+1,INPUTS!$D$63:$X$64,2,FALSE)/IF(AV$7=$B422,(13-MONTH($D422)),12),0)</f>
        <v>82.514494145075219</v>
      </c>
      <c r="AW422" s="229">
        <f>IF(AND(AW$7&lt;=$B422+$D$4,AW$9&gt;=$D422),$E422*HLOOKUP(AW$7-$B422+1,INPUTS!$D$63:$X$64,2,FALSE)/IF(AW$7=$B422,(13-MONTH($D422)),12),0)</f>
        <v>82.514494145075219</v>
      </c>
      <c r="AX422" s="229">
        <f>IF(AND(AX$7&lt;=$B422+$D$4,AX$9&gt;=$D422),$E422*HLOOKUP(AX$7-$B422+1,INPUTS!$D$63:$X$64,2,FALSE)/IF(AX$7=$B422,(13-MONTH($D422)),12),0)</f>
        <v>82.514494145075219</v>
      </c>
      <c r="AY422" s="229">
        <f>IF(AND(AY$7&lt;=$B422+$D$4,AY$9&gt;=$D422),$E422*HLOOKUP(AY$7-$B422+1,INPUTS!$D$63:$X$64,2,FALSE)/IF(AY$7=$B422,(13-MONTH($D422)),12),0)</f>
        <v>82.514494145075219</v>
      </c>
      <c r="AZ422" s="229">
        <f>IF(AND(AZ$7&lt;=$B422+$D$4,AZ$9&gt;=$D422),$E422*HLOOKUP(AZ$7-$B422+1,INPUTS!$D$63:$X$64,2,FALSE)/IF(AZ$7=$B422,(13-MONTH($D422)),12),0)</f>
        <v>82.514494145075219</v>
      </c>
      <c r="BA422" s="229">
        <f>IF(AND(BA$7&lt;=$B422+$D$4,BA$9&gt;=$D422),$E422*HLOOKUP(BA$7-$B422+1,INPUTS!$D$63:$X$64,2,FALSE)/IF(BA$7=$B422,(13-MONTH($D422)),12),0)</f>
        <v>82.514494145075219</v>
      </c>
      <c r="BB422" s="229">
        <f>IF(AND(BB$7&lt;=$B422+$D$4,BB$9&gt;=$D422),$E422*HLOOKUP(BB$7-$B422+1,INPUTS!$D$63:$X$64,2,FALSE)/IF(BB$7=$B422,(13-MONTH($D422)),12),0)</f>
        <v>82.514494145075219</v>
      </c>
      <c r="BC422" s="229">
        <f>IF(AND(BC$7&lt;=$B422+$D$4,BC$9&gt;=$D422),$E422*HLOOKUP(BC$7-$B422+1,INPUTS!$D$63:$X$64,2,FALSE)/IF(BC$7=$B422,(13-MONTH($D422)),12),0)</f>
        <v>76.319334728725195</v>
      </c>
      <c r="BD422" s="229">
        <f>IF(AND(BD$7&lt;=$B422+$D$4,BD$9&gt;=$D422),$E422*HLOOKUP(BD$7-$B422+1,INPUTS!$D$63:$X$64,2,FALSE)/IF(BD$7=$B422,(13-MONTH($D422)),12),0)</f>
        <v>76.319334728725195</v>
      </c>
      <c r="BE422" s="229">
        <f>IF(AND(BE$7&lt;=$B422+$D$4,BE$9&gt;=$D422),$E422*HLOOKUP(BE$7-$B422+1,INPUTS!$D$63:$X$64,2,FALSE)/IF(BE$7=$B422,(13-MONTH($D422)),12),0)</f>
        <v>76.319334728725195</v>
      </c>
      <c r="BF422" s="229">
        <f>IF(AND(BF$7&lt;=$B422+$D$4,BF$9&gt;=$D422),$E422*HLOOKUP(BF$7-$B422+1,INPUTS!$D$63:$X$64,2,FALSE)/IF(BF$7=$B422,(13-MONTH($D422)),12),0)</f>
        <v>76.319334728725195</v>
      </c>
      <c r="BG422" s="229">
        <f>IF(AND(BG$7&lt;=$B422+$D$4,BG$9&gt;=$D422),$E422*HLOOKUP(BG$7-$B422+1,INPUTS!$D$63:$X$64,2,FALSE)/IF(BG$7=$B422,(13-MONTH($D422)),12),0)</f>
        <v>76.319334728725195</v>
      </c>
      <c r="BH422" s="229">
        <f>IF(AND(BH$7&lt;=$B422+$D$4,BH$9&gt;=$D422),$E422*HLOOKUP(BH$7-$B422+1,INPUTS!$D$63:$X$64,2,FALSE)/IF(BH$7=$B422,(13-MONTH($D422)),12),0)</f>
        <v>76.319334728725195</v>
      </c>
      <c r="BI422" s="229">
        <f>IF(AND(BI$7&lt;=$B422+$D$4,BI$9&gt;=$D422),$E422*HLOOKUP(BI$7-$B422+1,INPUTS!$D$63:$X$64,2,FALSE)/IF(BI$7=$B422,(13-MONTH($D422)),12),0)</f>
        <v>76.319334728725195</v>
      </c>
      <c r="BJ422" s="229">
        <f>IF(AND(BJ$7&lt;=$B422+$D$4,BJ$9&gt;=$D422),$E422*HLOOKUP(BJ$7-$B422+1,INPUTS!$D$63:$X$64,2,FALSE)/IF(BJ$7=$B422,(13-MONTH($D422)),12),0)</f>
        <v>76.319334728725195</v>
      </c>
      <c r="BK422" s="229">
        <f>IF(AND(BK$7&lt;=$B422+$D$4,BK$9&gt;=$D422),$E422*HLOOKUP(BK$7-$B422+1,INPUTS!$D$63:$X$64,2,FALSE)/IF(BK$7=$B422,(13-MONTH($D422)),12),0)</f>
        <v>76.319334728725195</v>
      </c>
      <c r="BL422" s="229">
        <f>IF(AND(BL$7&lt;=$B422+$D$4,BL$9&gt;=$D422),$E422*HLOOKUP(BL$7-$B422+1,INPUTS!$D$63:$X$64,2,FALSE)/IF(BL$7=$B422,(13-MONTH($D422)),12),0)</f>
        <v>76.319334728725195</v>
      </c>
      <c r="BM422" s="229">
        <f>IF(AND(BM$7&lt;=$B422+$D$4,BM$9&gt;=$D422),$E422*HLOOKUP(BM$7-$B422+1,INPUTS!$D$63:$X$64,2,FALSE)/IF(BM$7=$B422,(13-MONTH($D422)),12),0)</f>
        <v>76.319334728725195</v>
      </c>
      <c r="BN422" s="229">
        <f>IF(AND(BN$7&lt;=$B422+$D$4,BN$9&gt;=$D422),$E422*HLOOKUP(BN$7-$B422+1,INPUTS!$D$63:$X$64,2,FALSE)/IF(BN$7=$B422,(13-MONTH($D422)),12),0)</f>
        <v>76.319334728725195</v>
      </c>
      <c r="BO422" s="229">
        <f>IF(AND(BO$7&lt;=$B422+$D$4,BO$9&gt;=$D422),$E422*HLOOKUP(BO$7-$B422+1,INPUTS!$D$63:$X$64,2,FALSE)/IF(BO$7=$B422,(13-MONTH($D422)),12),0)</f>
        <v>70.604243016225169</v>
      </c>
      <c r="BP422" s="229">
        <f>IF(AND(BP$7&lt;=$B422+$D$4,BP$9&gt;=$D422),$E422*HLOOKUP(BP$7-$B422+1,INPUTS!$D$63:$X$64,2,FALSE)/IF(BP$7=$B422,(13-MONTH($D422)),12),0)</f>
        <v>70.604243016225169</v>
      </c>
      <c r="BQ422" s="229">
        <f>IF(AND(BQ$7&lt;=$B422+$D$4,BQ$9&gt;=$D422),$E422*HLOOKUP(BQ$7-$B422+1,INPUTS!$D$63:$X$64,2,FALSE)/IF(BQ$7=$B422,(13-MONTH($D422)),12),0)</f>
        <v>70.604243016225169</v>
      </c>
      <c r="BR422" s="229">
        <f>IF(AND(BR$7&lt;=$B422+$D$4,BR$9&gt;=$D422),$E422*HLOOKUP(BR$7-$B422+1,INPUTS!$D$63:$X$64,2,FALSE)/IF(BR$7=$B422,(13-MONTH($D422)),12),0)</f>
        <v>70.604243016225169</v>
      </c>
      <c r="BS422" s="229">
        <f>IF(AND(BS$7&lt;=$B422+$D$4,BS$9&gt;=$D422),$E422*HLOOKUP(BS$7-$B422+1,INPUTS!$D$63:$X$64,2,FALSE)/IF(BS$7=$B422,(13-MONTH($D422)),12),0)</f>
        <v>70.604243016225169</v>
      </c>
      <c r="BT422" s="229">
        <f>IF(AND(BT$7&lt;=$B422+$D$4,BT$9&gt;=$D422),$E422*HLOOKUP(BT$7-$B422+1,INPUTS!$D$63:$X$64,2,FALSE)/IF(BT$7=$B422,(13-MONTH($D422)),12),0)</f>
        <v>70.604243016225169</v>
      </c>
      <c r="BU422" s="229">
        <f>IF(AND(BU$7&lt;=$B422+$D$4,BU$9&gt;=$D422),$E422*HLOOKUP(BU$7-$B422+1,INPUTS!$D$63:$X$64,2,FALSE)/IF(BU$7=$B422,(13-MONTH($D422)),12),0)</f>
        <v>70.604243016225169</v>
      </c>
      <c r="BV422" s="229">
        <f>IF(AND(BV$7&lt;=$B422+$D$4,BV$9&gt;=$D422),$E422*HLOOKUP(BV$7-$B422+1,INPUTS!$D$63:$X$64,2,FALSE)/IF(BV$7=$B422,(13-MONTH($D422)),12),0)</f>
        <v>70.604243016225169</v>
      </c>
      <c r="BW422" s="229">
        <f>IF(AND(BW$7&lt;=$B422+$D$4,BW$9&gt;=$D422),$E422*HLOOKUP(BW$7-$B422+1,INPUTS!$D$63:$X$64,2,FALSE)/IF(BW$7=$B422,(13-MONTH($D422)),12),0)</f>
        <v>70.604243016225169</v>
      </c>
      <c r="BX422" s="229">
        <f>IF(AND(BX$7&lt;=$B422+$D$4,BX$9&gt;=$D422),$E422*HLOOKUP(BX$7-$B422+1,INPUTS!$D$63:$X$64,2,FALSE)/IF(BX$7=$B422,(13-MONTH($D422)),12),0)</f>
        <v>70.604243016225169</v>
      </c>
      <c r="BY422" s="229">
        <f>IF(AND(BY$7&lt;=$B422+$D$4,BY$9&gt;=$D422),$E422*HLOOKUP(BY$7-$B422+1,INPUTS!$D$63:$X$64,2,FALSE)/IF(BY$7=$B422,(13-MONTH($D422)),12),0)</f>
        <v>70.604243016225169</v>
      </c>
      <c r="BZ422" s="229">
        <f>IF(AND(BZ$7&lt;=$B422+$D$4,BZ$9&gt;=$D422),$E422*HLOOKUP(BZ$7-$B422+1,INPUTS!$D$63:$X$64,2,FALSE)/IF(BZ$7=$B422,(13-MONTH($D422)),12),0)</f>
        <v>70.604243016225169</v>
      </c>
    </row>
    <row r="423" spans="1:78" x14ac:dyDescent="0.2">
      <c r="A423" s="7" t="str">
        <f t="shared" si="372"/>
        <v>Roll-in 5</v>
      </c>
      <c r="B423" s="7">
        <f t="shared" si="373"/>
        <v>2021</v>
      </c>
      <c r="C423" s="7">
        <f t="shared" si="376"/>
        <v>32</v>
      </c>
      <c r="D423" s="165">
        <f t="shared" si="374"/>
        <v>44439</v>
      </c>
      <c r="E423" s="68">
        <f t="shared" si="375"/>
        <v>10093.327460000017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75.699955950000131</v>
      </c>
      <c r="AM423" s="229">
        <f>IF(AND(AM$7&lt;=$B423+$D$4,AM$9&gt;=$D423),$E423*HLOOKUP(AM$7-$B423+1,INPUTS!$D$63:$X$64,2,FALSE)/IF(AM$7=$B423,(13-MONTH($D423)),12),0)</f>
        <v>75.699955950000131</v>
      </c>
      <c r="AN423" s="229">
        <f>IF(AND(AN$7&lt;=$B423+$D$4,AN$9&gt;=$D423),$E423*HLOOKUP(AN$7-$B423+1,INPUTS!$D$63:$X$64,2,FALSE)/IF(AN$7=$B423,(13-MONTH($D423)),12),0)</f>
        <v>75.699955950000131</v>
      </c>
      <c r="AO423" s="229">
        <f>IF(AND(AO$7&lt;=$B423+$D$4,AO$9&gt;=$D423),$E423*HLOOKUP(AO$7-$B423+1,INPUTS!$D$63:$X$64,2,FALSE)/IF(AO$7=$B423,(13-MONTH($D423)),12),0)</f>
        <v>75.699955950000131</v>
      </c>
      <c r="AP423" s="229">
        <f>IF(AND(AP$7&lt;=$B423+$D$4,AP$9&gt;=$D423),$E423*HLOOKUP(AP$7-$B423+1,INPUTS!$D$63:$X$64,2,FALSE)/IF(AP$7=$B423,(13-MONTH($D423)),12),0)</f>
        <v>75.699955950000131</v>
      </c>
      <c r="AQ423" s="229">
        <f>IF(AND(AQ$7&lt;=$B423+$D$4,AQ$9&gt;=$D423),$E423*HLOOKUP(AQ$7-$B423+1,INPUTS!$D$63:$X$64,2,FALSE)/IF(AQ$7=$B423,(13-MONTH($D423)),12),0)</f>
        <v>60.71977577811677</v>
      </c>
      <c r="AR423" s="229">
        <f>IF(AND(AR$7&lt;=$B423+$D$4,AR$9&gt;=$D423),$E423*HLOOKUP(AR$7-$B423+1,INPUTS!$D$63:$X$64,2,FALSE)/IF(AR$7=$B423,(13-MONTH($D423)),12),0)</f>
        <v>60.71977577811677</v>
      </c>
      <c r="AS423" s="229">
        <f>IF(AND(AS$7&lt;=$B423+$D$4,AS$9&gt;=$D423),$E423*HLOOKUP(AS$7-$B423+1,INPUTS!$D$63:$X$64,2,FALSE)/IF(AS$7=$B423,(13-MONTH($D423)),12),0)</f>
        <v>60.71977577811677</v>
      </c>
      <c r="AT423" s="229">
        <f>IF(AND(AT$7&lt;=$B423+$D$4,AT$9&gt;=$D423),$E423*HLOOKUP(AT$7-$B423+1,INPUTS!$D$63:$X$64,2,FALSE)/IF(AT$7=$B423,(13-MONTH($D423)),12),0)</f>
        <v>60.71977577811677</v>
      </c>
      <c r="AU423" s="229">
        <f>IF(AND(AU$7&lt;=$B423+$D$4,AU$9&gt;=$D423),$E423*HLOOKUP(AU$7-$B423+1,INPUTS!$D$63:$X$64,2,FALSE)/IF(AU$7=$B423,(13-MONTH($D423)),12),0)</f>
        <v>60.71977577811677</v>
      </c>
      <c r="AV423" s="229">
        <f>IF(AND(AV$7&lt;=$B423+$D$4,AV$9&gt;=$D423),$E423*HLOOKUP(AV$7-$B423+1,INPUTS!$D$63:$X$64,2,FALSE)/IF(AV$7=$B423,(13-MONTH($D423)),12),0)</f>
        <v>60.71977577811677</v>
      </c>
      <c r="AW423" s="229">
        <f>IF(AND(AW$7&lt;=$B423+$D$4,AW$9&gt;=$D423),$E423*HLOOKUP(AW$7-$B423+1,INPUTS!$D$63:$X$64,2,FALSE)/IF(AW$7=$B423,(13-MONTH($D423)),12),0)</f>
        <v>60.71977577811677</v>
      </c>
      <c r="AX423" s="229">
        <f>IF(AND(AX$7&lt;=$B423+$D$4,AX$9&gt;=$D423),$E423*HLOOKUP(AX$7-$B423+1,INPUTS!$D$63:$X$64,2,FALSE)/IF(AX$7=$B423,(13-MONTH($D423)),12),0)</f>
        <v>60.71977577811677</v>
      </c>
      <c r="AY423" s="229">
        <f>IF(AND(AY$7&lt;=$B423+$D$4,AY$9&gt;=$D423),$E423*HLOOKUP(AY$7-$B423+1,INPUTS!$D$63:$X$64,2,FALSE)/IF(AY$7=$B423,(13-MONTH($D423)),12),0)</f>
        <v>60.71977577811677</v>
      </c>
      <c r="AZ423" s="229">
        <f>IF(AND(AZ$7&lt;=$B423+$D$4,AZ$9&gt;=$D423),$E423*HLOOKUP(AZ$7-$B423+1,INPUTS!$D$63:$X$64,2,FALSE)/IF(AZ$7=$B423,(13-MONTH($D423)),12),0)</f>
        <v>60.71977577811677</v>
      </c>
      <c r="BA423" s="229">
        <f>IF(AND(BA$7&lt;=$B423+$D$4,BA$9&gt;=$D423),$E423*HLOOKUP(BA$7-$B423+1,INPUTS!$D$63:$X$64,2,FALSE)/IF(BA$7=$B423,(13-MONTH($D423)),12),0)</f>
        <v>60.71977577811677</v>
      </c>
      <c r="BB423" s="229">
        <f>IF(AND(BB$7&lt;=$B423+$D$4,BB$9&gt;=$D423),$E423*HLOOKUP(BB$7-$B423+1,INPUTS!$D$63:$X$64,2,FALSE)/IF(BB$7=$B423,(13-MONTH($D423)),12),0)</f>
        <v>60.71977577811677</v>
      </c>
      <c r="BC423" s="229">
        <f>IF(AND(BC$7&lt;=$B423+$D$4,BC$9&gt;=$D423),$E423*HLOOKUP(BC$7-$B423+1,INPUTS!$D$63:$X$64,2,FALSE)/IF(BC$7=$B423,(13-MONTH($D423)),12),0)</f>
        <v>56.160956208683423</v>
      </c>
      <c r="BD423" s="229">
        <f>IF(AND(BD$7&lt;=$B423+$D$4,BD$9&gt;=$D423),$E423*HLOOKUP(BD$7-$B423+1,INPUTS!$D$63:$X$64,2,FALSE)/IF(BD$7=$B423,(13-MONTH($D423)),12),0)</f>
        <v>56.160956208683423</v>
      </c>
      <c r="BE423" s="229">
        <f>IF(AND(BE$7&lt;=$B423+$D$4,BE$9&gt;=$D423),$E423*HLOOKUP(BE$7-$B423+1,INPUTS!$D$63:$X$64,2,FALSE)/IF(BE$7=$B423,(13-MONTH($D423)),12),0)</f>
        <v>56.160956208683423</v>
      </c>
      <c r="BF423" s="229">
        <f>IF(AND(BF$7&lt;=$B423+$D$4,BF$9&gt;=$D423),$E423*HLOOKUP(BF$7-$B423+1,INPUTS!$D$63:$X$64,2,FALSE)/IF(BF$7=$B423,(13-MONTH($D423)),12),0)</f>
        <v>56.160956208683423</v>
      </c>
      <c r="BG423" s="229">
        <f>IF(AND(BG$7&lt;=$B423+$D$4,BG$9&gt;=$D423),$E423*HLOOKUP(BG$7-$B423+1,INPUTS!$D$63:$X$64,2,FALSE)/IF(BG$7=$B423,(13-MONTH($D423)),12),0)</f>
        <v>56.160956208683423</v>
      </c>
      <c r="BH423" s="229">
        <f>IF(AND(BH$7&lt;=$B423+$D$4,BH$9&gt;=$D423),$E423*HLOOKUP(BH$7-$B423+1,INPUTS!$D$63:$X$64,2,FALSE)/IF(BH$7=$B423,(13-MONTH($D423)),12),0)</f>
        <v>56.160956208683423</v>
      </c>
      <c r="BI423" s="229">
        <f>IF(AND(BI$7&lt;=$B423+$D$4,BI$9&gt;=$D423),$E423*HLOOKUP(BI$7-$B423+1,INPUTS!$D$63:$X$64,2,FALSE)/IF(BI$7=$B423,(13-MONTH($D423)),12),0)</f>
        <v>56.160956208683423</v>
      </c>
      <c r="BJ423" s="229">
        <f>IF(AND(BJ$7&lt;=$B423+$D$4,BJ$9&gt;=$D423),$E423*HLOOKUP(BJ$7-$B423+1,INPUTS!$D$63:$X$64,2,FALSE)/IF(BJ$7=$B423,(13-MONTH($D423)),12),0)</f>
        <v>56.160956208683423</v>
      </c>
      <c r="BK423" s="229">
        <f>IF(AND(BK$7&lt;=$B423+$D$4,BK$9&gt;=$D423),$E423*HLOOKUP(BK$7-$B423+1,INPUTS!$D$63:$X$64,2,FALSE)/IF(BK$7=$B423,(13-MONTH($D423)),12),0)</f>
        <v>56.160956208683423</v>
      </c>
      <c r="BL423" s="229">
        <f>IF(AND(BL$7&lt;=$B423+$D$4,BL$9&gt;=$D423),$E423*HLOOKUP(BL$7-$B423+1,INPUTS!$D$63:$X$64,2,FALSE)/IF(BL$7=$B423,(13-MONTH($D423)),12),0)</f>
        <v>56.160956208683423</v>
      </c>
      <c r="BM423" s="229">
        <f>IF(AND(BM$7&lt;=$B423+$D$4,BM$9&gt;=$D423),$E423*HLOOKUP(BM$7-$B423+1,INPUTS!$D$63:$X$64,2,FALSE)/IF(BM$7=$B423,(13-MONTH($D423)),12),0)</f>
        <v>56.160956208683423</v>
      </c>
      <c r="BN423" s="229">
        <f>IF(AND(BN$7&lt;=$B423+$D$4,BN$9&gt;=$D423),$E423*HLOOKUP(BN$7-$B423+1,INPUTS!$D$63:$X$64,2,FALSE)/IF(BN$7=$B423,(13-MONTH($D423)),12),0)</f>
        <v>56.160956208683423</v>
      </c>
      <c r="BO423" s="229">
        <f>IF(AND(BO$7&lt;=$B423+$D$4,BO$9&gt;=$D423),$E423*HLOOKUP(BO$7-$B423+1,INPUTS!$D$63:$X$64,2,FALSE)/IF(BO$7=$B423,(13-MONTH($D423)),12),0)</f>
        <v>51.955403100350082</v>
      </c>
      <c r="BP423" s="229">
        <f>IF(AND(BP$7&lt;=$B423+$D$4,BP$9&gt;=$D423),$E423*HLOOKUP(BP$7-$B423+1,INPUTS!$D$63:$X$64,2,FALSE)/IF(BP$7=$B423,(13-MONTH($D423)),12),0)</f>
        <v>51.955403100350082</v>
      </c>
      <c r="BQ423" s="229">
        <f>IF(AND(BQ$7&lt;=$B423+$D$4,BQ$9&gt;=$D423),$E423*HLOOKUP(BQ$7-$B423+1,INPUTS!$D$63:$X$64,2,FALSE)/IF(BQ$7=$B423,(13-MONTH($D423)),12),0)</f>
        <v>51.955403100350082</v>
      </c>
      <c r="BR423" s="229">
        <f>IF(AND(BR$7&lt;=$B423+$D$4,BR$9&gt;=$D423),$E423*HLOOKUP(BR$7-$B423+1,INPUTS!$D$63:$X$64,2,FALSE)/IF(BR$7=$B423,(13-MONTH($D423)),12),0)</f>
        <v>51.955403100350082</v>
      </c>
      <c r="BS423" s="229">
        <f>IF(AND(BS$7&lt;=$B423+$D$4,BS$9&gt;=$D423),$E423*HLOOKUP(BS$7-$B423+1,INPUTS!$D$63:$X$64,2,FALSE)/IF(BS$7=$B423,(13-MONTH($D423)),12),0)</f>
        <v>51.955403100350082</v>
      </c>
      <c r="BT423" s="229">
        <f>IF(AND(BT$7&lt;=$B423+$D$4,BT$9&gt;=$D423),$E423*HLOOKUP(BT$7-$B423+1,INPUTS!$D$63:$X$64,2,FALSE)/IF(BT$7=$B423,(13-MONTH($D423)),12),0)</f>
        <v>51.955403100350082</v>
      </c>
      <c r="BU423" s="229">
        <f>IF(AND(BU$7&lt;=$B423+$D$4,BU$9&gt;=$D423),$E423*HLOOKUP(BU$7-$B423+1,INPUTS!$D$63:$X$64,2,FALSE)/IF(BU$7=$B423,(13-MONTH($D423)),12),0)</f>
        <v>51.955403100350082</v>
      </c>
      <c r="BV423" s="229">
        <f>IF(AND(BV$7&lt;=$B423+$D$4,BV$9&gt;=$D423),$E423*HLOOKUP(BV$7-$B423+1,INPUTS!$D$63:$X$64,2,FALSE)/IF(BV$7=$B423,(13-MONTH($D423)),12),0)</f>
        <v>51.955403100350082</v>
      </c>
      <c r="BW423" s="229">
        <f>IF(AND(BW$7&lt;=$B423+$D$4,BW$9&gt;=$D423),$E423*HLOOKUP(BW$7-$B423+1,INPUTS!$D$63:$X$64,2,FALSE)/IF(BW$7=$B423,(13-MONTH($D423)),12),0)</f>
        <v>51.955403100350082</v>
      </c>
      <c r="BX423" s="229">
        <f>IF(AND(BX$7&lt;=$B423+$D$4,BX$9&gt;=$D423),$E423*HLOOKUP(BX$7-$B423+1,INPUTS!$D$63:$X$64,2,FALSE)/IF(BX$7=$B423,(13-MONTH($D423)),12),0)</f>
        <v>51.955403100350082</v>
      </c>
      <c r="BY423" s="229">
        <f>IF(AND(BY$7&lt;=$B423+$D$4,BY$9&gt;=$D423),$E423*HLOOKUP(BY$7-$B423+1,INPUTS!$D$63:$X$64,2,FALSE)/IF(BY$7=$B423,(13-MONTH($D423)),12),0)</f>
        <v>51.955403100350082</v>
      </c>
      <c r="BZ423" s="229">
        <f>IF(AND(BZ$7&lt;=$B423+$D$4,BZ$9&gt;=$D423),$E423*HLOOKUP(BZ$7-$B423+1,INPUTS!$D$63:$X$64,2,FALSE)/IF(BZ$7=$B423,(13-MONTH($D423)),12),0)</f>
        <v>51.955403100350082</v>
      </c>
    </row>
    <row r="424" spans="1:78" x14ac:dyDescent="0.2">
      <c r="A424" s="7" t="str">
        <f t="shared" ref="A424:A451" si="377">A44</f>
        <v>Roll-in 6</v>
      </c>
      <c r="B424" s="7">
        <f t="shared" si="373"/>
        <v>2021</v>
      </c>
      <c r="C424" s="7">
        <f t="shared" si="376"/>
        <v>33</v>
      </c>
      <c r="D424" s="165">
        <f t="shared" si="374"/>
        <v>44469</v>
      </c>
      <c r="E424" s="68">
        <f t="shared" si="375"/>
        <v>5379.1820600000283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50.429831812500261</v>
      </c>
      <c r="AN424" s="229">
        <f>IF(AND(AN$7&lt;=$B424+$D$4,AN$9&gt;=$D424),$E424*HLOOKUP(AN$7-$B424+1,INPUTS!$D$63:$X$64,2,FALSE)/IF(AN$7=$B424,(13-MONTH($D424)),12),0)</f>
        <v>50.429831812500261</v>
      </c>
      <c r="AO424" s="229">
        <f>IF(AND(AO$7&lt;=$B424+$D$4,AO$9&gt;=$D424),$E424*HLOOKUP(AO$7-$B424+1,INPUTS!$D$63:$X$64,2,FALSE)/IF(AO$7=$B424,(13-MONTH($D424)),12),0)</f>
        <v>50.429831812500261</v>
      </c>
      <c r="AP424" s="229">
        <f>IF(AND(AP$7&lt;=$B424+$D$4,AP$9&gt;=$D424),$E424*HLOOKUP(AP$7-$B424+1,INPUTS!$D$63:$X$64,2,FALSE)/IF(AP$7=$B424,(13-MONTH($D424)),12),0)</f>
        <v>50.429831812500261</v>
      </c>
      <c r="AQ424" s="229">
        <f>IF(AND(AQ$7&lt;=$B424+$D$4,AQ$9&gt;=$D424),$E424*HLOOKUP(AQ$7-$B424+1,INPUTS!$D$63:$X$64,2,FALSE)/IF(AQ$7=$B424,(13-MONTH($D424)),12),0)</f>
        <v>32.36026274261684</v>
      </c>
      <c r="AR424" s="229">
        <f>IF(AND(AR$7&lt;=$B424+$D$4,AR$9&gt;=$D424),$E424*HLOOKUP(AR$7-$B424+1,INPUTS!$D$63:$X$64,2,FALSE)/IF(AR$7=$B424,(13-MONTH($D424)),12),0)</f>
        <v>32.36026274261684</v>
      </c>
      <c r="AS424" s="229">
        <f>IF(AND(AS$7&lt;=$B424+$D$4,AS$9&gt;=$D424),$E424*HLOOKUP(AS$7-$B424+1,INPUTS!$D$63:$X$64,2,FALSE)/IF(AS$7=$B424,(13-MONTH($D424)),12),0)</f>
        <v>32.36026274261684</v>
      </c>
      <c r="AT424" s="229">
        <f>IF(AND(AT$7&lt;=$B424+$D$4,AT$9&gt;=$D424),$E424*HLOOKUP(AT$7-$B424+1,INPUTS!$D$63:$X$64,2,FALSE)/IF(AT$7=$B424,(13-MONTH($D424)),12),0)</f>
        <v>32.36026274261684</v>
      </c>
      <c r="AU424" s="229">
        <f>IF(AND(AU$7&lt;=$B424+$D$4,AU$9&gt;=$D424),$E424*HLOOKUP(AU$7-$B424+1,INPUTS!$D$63:$X$64,2,FALSE)/IF(AU$7=$B424,(13-MONTH($D424)),12),0)</f>
        <v>32.36026274261684</v>
      </c>
      <c r="AV424" s="229">
        <f>IF(AND(AV$7&lt;=$B424+$D$4,AV$9&gt;=$D424),$E424*HLOOKUP(AV$7-$B424+1,INPUTS!$D$63:$X$64,2,FALSE)/IF(AV$7=$B424,(13-MONTH($D424)),12),0)</f>
        <v>32.36026274261684</v>
      </c>
      <c r="AW424" s="229">
        <f>IF(AND(AW$7&lt;=$B424+$D$4,AW$9&gt;=$D424),$E424*HLOOKUP(AW$7-$B424+1,INPUTS!$D$63:$X$64,2,FALSE)/IF(AW$7=$B424,(13-MONTH($D424)),12),0)</f>
        <v>32.36026274261684</v>
      </c>
      <c r="AX424" s="229">
        <f>IF(AND(AX$7&lt;=$B424+$D$4,AX$9&gt;=$D424),$E424*HLOOKUP(AX$7-$B424+1,INPUTS!$D$63:$X$64,2,FALSE)/IF(AX$7=$B424,(13-MONTH($D424)),12),0)</f>
        <v>32.36026274261684</v>
      </c>
      <c r="AY424" s="229">
        <f>IF(AND(AY$7&lt;=$B424+$D$4,AY$9&gt;=$D424),$E424*HLOOKUP(AY$7-$B424+1,INPUTS!$D$63:$X$64,2,FALSE)/IF(AY$7=$B424,(13-MONTH($D424)),12),0)</f>
        <v>32.36026274261684</v>
      </c>
      <c r="AZ424" s="229">
        <f>IF(AND(AZ$7&lt;=$B424+$D$4,AZ$9&gt;=$D424),$E424*HLOOKUP(AZ$7-$B424+1,INPUTS!$D$63:$X$64,2,FALSE)/IF(AZ$7=$B424,(13-MONTH($D424)),12),0)</f>
        <v>32.36026274261684</v>
      </c>
      <c r="BA424" s="229">
        <f>IF(AND(BA$7&lt;=$B424+$D$4,BA$9&gt;=$D424),$E424*HLOOKUP(BA$7-$B424+1,INPUTS!$D$63:$X$64,2,FALSE)/IF(BA$7=$B424,(13-MONTH($D424)),12),0)</f>
        <v>32.36026274261684</v>
      </c>
      <c r="BB424" s="229">
        <f>IF(AND(BB$7&lt;=$B424+$D$4,BB$9&gt;=$D424),$E424*HLOOKUP(BB$7-$B424+1,INPUTS!$D$63:$X$64,2,FALSE)/IF(BB$7=$B424,(13-MONTH($D424)),12),0)</f>
        <v>32.36026274261684</v>
      </c>
      <c r="BC424" s="229">
        <f>IF(AND(BC$7&lt;=$B424+$D$4,BC$9&gt;=$D424),$E424*HLOOKUP(BC$7-$B424+1,INPUTS!$D$63:$X$64,2,FALSE)/IF(BC$7=$B424,(13-MONTH($D424)),12),0)</f>
        <v>29.930665512183491</v>
      </c>
      <c r="BD424" s="229">
        <f>IF(AND(BD$7&lt;=$B424+$D$4,BD$9&gt;=$D424),$E424*HLOOKUP(BD$7-$B424+1,INPUTS!$D$63:$X$64,2,FALSE)/IF(BD$7=$B424,(13-MONTH($D424)),12),0)</f>
        <v>29.930665512183491</v>
      </c>
      <c r="BE424" s="229">
        <f>IF(AND(BE$7&lt;=$B424+$D$4,BE$9&gt;=$D424),$E424*HLOOKUP(BE$7-$B424+1,INPUTS!$D$63:$X$64,2,FALSE)/IF(BE$7=$B424,(13-MONTH($D424)),12),0)</f>
        <v>29.930665512183491</v>
      </c>
      <c r="BF424" s="229">
        <f>IF(AND(BF$7&lt;=$B424+$D$4,BF$9&gt;=$D424),$E424*HLOOKUP(BF$7-$B424+1,INPUTS!$D$63:$X$64,2,FALSE)/IF(BF$7=$B424,(13-MONTH($D424)),12),0)</f>
        <v>29.930665512183491</v>
      </c>
      <c r="BG424" s="229">
        <f>IF(AND(BG$7&lt;=$B424+$D$4,BG$9&gt;=$D424),$E424*HLOOKUP(BG$7-$B424+1,INPUTS!$D$63:$X$64,2,FALSE)/IF(BG$7=$B424,(13-MONTH($D424)),12),0)</f>
        <v>29.930665512183491</v>
      </c>
      <c r="BH424" s="229">
        <f>IF(AND(BH$7&lt;=$B424+$D$4,BH$9&gt;=$D424),$E424*HLOOKUP(BH$7-$B424+1,INPUTS!$D$63:$X$64,2,FALSE)/IF(BH$7=$B424,(13-MONTH($D424)),12),0)</f>
        <v>29.930665512183491</v>
      </c>
      <c r="BI424" s="229">
        <f>IF(AND(BI$7&lt;=$B424+$D$4,BI$9&gt;=$D424),$E424*HLOOKUP(BI$7-$B424+1,INPUTS!$D$63:$X$64,2,FALSE)/IF(BI$7=$B424,(13-MONTH($D424)),12),0)</f>
        <v>29.930665512183491</v>
      </c>
      <c r="BJ424" s="229">
        <f>IF(AND(BJ$7&lt;=$B424+$D$4,BJ$9&gt;=$D424),$E424*HLOOKUP(BJ$7-$B424+1,INPUTS!$D$63:$X$64,2,FALSE)/IF(BJ$7=$B424,(13-MONTH($D424)),12),0)</f>
        <v>29.930665512183491</v>
      </c>
      <c r="BK424" s="229">
        <f>IF(AND(BK$7&lt;=$B424+$D$4,BK$9&gt;=$D424),$E424*HLOOKUP(BK$7-$B424+1,INPUTS!$D$63:$X$64,2,FALSE)/IF(BK$7=$B424,(13-MONTH($D424)),12),0)</f>
        <v>29.930665512183491</v>
      </c>
      <c r="BL424" s="229">
        <f>IF(AND(BL$7&lt;=$B424+$D$4,BL$9&gt;=$D424),$E424*HLOOKUP(BL$7-$B424+1,INPUTS!$D$63:$X$64,2,FALSE)/IF(BL$7=$B424,(13-MONTH($D424)),12),0)</f>
        <v>29.930665512183491</v>
      </c>
      <c r="BM424" s="229">
        <f>IF(AND(BM$7&lt;=$B424+$D$4,BM$9&gt;=$D424),$E424*HLOOKUP(BM$7-$B424+1,INPUTS!$D$63:$X$64,2,FALSE)/IF(BM$7=$B424,(13-MONTH($D424)),12),0)</f>
        <v>29.930665512183491</v>
      </c>
      <c r="BN424" s="229">
        <f>IF(AND(BN$7&lt;=$B424+$D$4,BN$9&gt;=$D424),$E424*HLOOKUP(BN$7-$B424+1,INPUTS!$D$63:$X$64,2,FALSE)/IF(BN$7=$B424,(13-MONTH($D424)),12),0)</f>
        <v>29.930665512183491</v>
      </c>
      <c r="BO424" s="229">
        <f>IF(AND(BO$7&lt;=$B424+$D$4,BO$9&gt;=$D424),$E424*HLOOKUP(BO$7-$B424+1,INPUTS!$D$63:$X$64,2,FALSE)/IF(BO$7=$B424,(13-MONTH($D424)),12),0)</f>
        <v>27.689339653850144</v>
      </c>
      <c r="BP424" s="229">
        <f>IF(AND(BP$7&lt;=$B424+$D$4,BP$9&gt;=$D424),$E424*HLOOKUP(BP$7-$B424+1,INPUTS!$D$63:$X$64,2,FALSE)/IF(BP$7=$B424,(13-MONTH($D424)),12),0)</f>
        <v>27.689339653850144</v>
      </c>
      <c r="BQ424" s="229">
        <f>IF(AND(BQ$7&lt;=$B424+$D$4,BQ$9&gt;=$D424),$E424*HLOOKUP(BQ$7-$B424+1,INPUTS!$D$63:$X$64,2,FALSE)/IF(BQ$7=$B424,(13-MONTH($D424)),12),0)</f>
        <v>27.689339653850144</v>
      </c>
      <c r="BR424" s="229">
        <f>IF(AND(BR$7&lt;=$B424+$D$4,BR$9&gt;=$D424),$E424*HLOOKUP(BR$7-$B424+1,INPUTS!$D$63:$X$64,2,FALSE)/IF(BR$7=$B424,(13-MONTH($D424)),12),0)</f>
        <v>27.689339653850144</v>
      </c>
      <c r="BS424" s="229">
        <f>IF(AND(BS$7&lt;=$B424+$D$4,BS$9&gt;=$D424),$E424*HLOOKUP(BS$7-$B424+1,INPUTS!$D$63:$X$64,2,FALSE)/IF(BS$7=$B424,(13-MONTH($D424)),12),0)</f>
        <v>27.689339653850144</v>
      </c>
      <c r="BT424" s="229">
        <f>IF(AND(BT$7&lt;=$B424+$D$4,BT$9&gt;=$D424),$E424*HLOOKUP(BT$7-$B424+1,INPUTS!$D$63:$X$64,2,FALSE)/IF(BT$7=$B424,(13-MONTH($D424)),12),0)</f>
        <v>27.689339653850144</v>
      </c>
      <c r="BU424" s="229">
        <f>IF(AND(BU$7&lt;=$B424+$D$4,BU$9&gt;=$D424),$E424*HLOOKUP(BU$7-$B424+1,INPUTS!$D$63:$X$64,2,FALSE)/IF(BU$7=$B424,(13-MONTH($D424)),12),0)</f>
        <v>27.689339653850144</v>
      </c>
      <c r="BV424" s="229">
        <f>IF(AND(BV$7&lt;=$B424+$D$4,BV$9&gt;=$D424),$E424*HLOOKUP(BV$7-$B424+1,INPUTS!$D$63:$X$64,2,FALSE)/IF(BV$7=$B424,(13-MONTH($D424)),12),0)</f>
        <v>27.689339653850144</v>
      </c>
      <c r="BW424" s="229">
        <f>IF(AND(BW$7&lt;=$B424+$D$4,BW$9&gt;=$D424),$E424*HLOOKUP(BW$7-$B424+1,INPUTS!$D$63:$X$64,2,FALSE)/IF(BW$7=$B424,(13-MONTH($D424)),12),0)</f>
        <v>27.689339653850144</v>
      </c>
      <c r="BX424" s="229">
        <f>IF(AND(BX$7&lt;=$B424+$D$4,BX$9&gt;=$D424),$E424*HLOOKUP(BX$7-$B424+1,INPUTS!$D$63:$X$64,2,FALSE)/IF(BX$7=$B424,(13-MONTH($D424)),12),0)</f>
        <v>27.689339653850144</v>
      </c>
      <c r="BY424" s="229">
        <f>IF(AND(BY$7&lt;=$B424+$D$4,BY$9&gt;=$D424),$E424*HLOOKUP(BY$7-$B424+1,INPUTS!$D$63:$X$64,2,FALSE)/IF(BY$7=$B424,(13-MONTH($D424)),12),0)</f>
        <v>27.689339653850144</v>
      </c>
      <c r="BZ424" s="229">
        <f>IF(AND(BZ$7&lt;=$B424+$D$4,BZ$9&gt;=$D424),$E424*HLOOKUP(BZ$7-$B424+1,INPUTS!$D$63:$X$64,2,FALSE)/IF(BZ$7=$B424,(13-MONTH($D424)),12),0)</f>
        <v>27.689339653850144</v>
      </c>
    </row>
    <row r="425" spans="1:78" x14ac:dyDescent="0.2">
      <c r="A425" s="7" t="str">
        <f t="shared" si="377"/>
        <v>Roll-in 6</v>
      </c>
      <c r="B425" s="7">
        <f t="shared" si="373"/>
        <v>2021</v>
      </c>
      <c r="C425" s="7">
        <f t="shared" si="376"/>
        <v>34</v>
      </c>
      <c r="D425" s="165">
        <f t="shared" ref="D425:D451" si="378">D45</f>
        <v>44500</v>
      </c>
      <c r="E425" s="68">
        <f t="shared" si="375"/>
        <v>15220.319290000016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190.2539911250002</v>
      </c>
      <c r="AO425" s="229">
        <f>IF(AND(AO$7&lt;=$B425+$D$4,AO$9&gt;=$D425),$E425*HLOOKUP(AO$7-$B425+1,INPUTS!$D$63:$X$64,2,FALSE)/IF(AO$7=$B425,(13-MONTH($D425)),12),0)</f>
        <v>190.2539911250002</v>
      </c>
      <c r="AP425" s="229">
        <f>IF(AND(AP$7&lt;=$B425+$D$4,AP$9&gt;=$D425),$E425*HLOOKUP(AP$7-$B425+1,INPUTS!$D$63:$X$64,2,FALSE)/IF(AP$7=$B425,(13-MONTH($D425)),12),0)</f>
        <v>190.2539911250002</v>
      </c>
      <c r="AQ425" s="229">
        <f>IF(AND(AQ$7&lt;=$B425+$D$4,AQ$9&gt;=$D425),$E425*HLOOKUP(AQ$7-$B425+1,INPUTS!$D$63:$X$64,2,FALSE)/IF(AQ$7=$B425,(13-MONTH($D425)),12),0)</f>
        <v>91.562904128758433</v>
      </c>
      <c r="AR425" s="229">
        <f>IF(AND(AR$7&lt;=$B425+$D$4,AR$9&gt;=$D425),$E425*HLOOKUP(AR$7-$B425+1,INPUTS!$D$63:$X$64,2,FALSE)/IF(AR$7=$B425,(13-MONTH($D425)),12),0)</f>
        <v>91.562904128758433</v>
      </c>
      <c r="AS425" s="229">
        <f>IF(AND(AS$7&lt;=$B425+$D$4,AS$9&gt;=$D425),$E425*HLOOKUP(AS$7-$B425+1,INPUTS!$D$63:$X$64,2,FALSE)/IF(AS$7=$B425,(13-MONTH($D425)),12),0)</f>
        <v>91.562904128758433</v>
      </c>
      <c r="AT425" s="229">
        <f>IF(AND(AT$7&lt;=$B425+$D$4,AT$9&gt;=$D425),$E425*HLOOKUP(AT$7-$B425+1,INPUTS!$D$63:$X$64,2,FALSE)/IF(AT$7=$B425,(13-MONTH($D425)),12),0)</f>
        <v>91.562904128758433</v>
      </c>
      <c r="AU425" s="229">
        <f>IF(AND(AU$7&lt;=$B425+$D$4,AU$9&gt;=$D425),$E425*HLOOKUP(AU$7-$B425+1,INPUTS!$D$63:$X$64,2,FALSE)/IF(AU$7=$B425,(13-MONTH($D425)),12),0)</f>
        <v>91.562904128758433</v>
      </c>
      <c r="AV425" s="229">
        <f>IF(AND(AV$7&lt;=$B425+$D$4,AV$9&gt;=$D425),$E425*HLOOKUP(AV$7-$B425+1,INPUTS!$D$63:$X$64,2,FALSE)/IF(AV$7=$B425,(13-MONTH($D425)),12),0)</f>
        <v>91.562904128758433</v>
      </c>
      <c r="AW425" s="229">
        <f>IF(AND(AW$7&lt;=$B425+$D$4,AW$9&gt;=$D425),$E425*HLOOKUP(AW$7-$B425+1,INPUTS!$D$63:$X$64,2,FALSE)/IF(AW$7=$B425,(13-MONTH($D425)),12),0)</f>
        <v>91.562904128758433</v>
      </c>
      <c r="AX425" s="229">
        <f>IF(AND(AX$7&lt;=$B425+$D$4,AX$9&gt;=$D425),$E425*HLOOKUP(AX$7-$B425+1,INPUTS!$D$63:$X$64,2,FALSE)/IF(AX$7=$B425,(13-MONTH($D425)),12),0)</f>
        <v>91.562904128758433</v>
      </c>
      <c r="AY425" s="229">
        <f>IF(AND(AY$7&lt;=$B425+$D$4,AY$9&gt;=$D425),$E425*HLOOKUP(AY$7-$B425+1,INPUTS!$D$63:$X$64,2,FALSE)/IF(AY$7=$B425,(13-MONTH($D425)),12),0)</f>
        <v>91.562904128758433</v>
      </c>
      <c r="AZ425" s="229">
        <f>IF(AND(AZ$7&lt;=$B425+$D$4,AZ$9&gt;=$D425),$E425*HLOOKUP(AZ$7-$B425+1,INPUTS!$D$63:$X$64,2,FALSE)/IF(AZ$7=$B425,(13-MONTH($D425)),12),0)</f>
        <v>91.562904128758433</v>
      </c>
      <c r="BA425" s="229">
        <f>IF(AND(BA$7&lt;=$B425+$D$4,BA$9&gt;=$D425),$E425*HLOOKUP(BA$7-$B425+1,INPUTS!$D$63:$X$64,2,FALSE)/IF(BA$7=$B425,(13-MONTH($D425)),12),0)</f>
        <v>91.562904128758433</v>
      </c>
      <c r="BB425" s="229">
        <f>IF(AND(BB$7&lt;=$B425+$D$4,BB$9&gt;=$D425),$E425*HLOOKUP(BB$7-$B425+1,INPUTS!$D$63:$X$64,2,FALSE)/IF(BB$7=$B425,(13-MONTH($D425)),12),0)</f>
        <v>91.562904128758433</v>
      </c>
      <c r="BC425" s="229">
        <f>IF(AND(BC$7&lt;=$B425+$D$4,BC$9&gt;=$D425),$E425*HLOOKUP(BC$7-$B425+1,INPUTS!$D$63:$X$64,2,FALSE)/IF(BC$7=$B425,(13-MONTH($D425)),12),0)</f>
        <v>84.688393249441745</v>
      </c>
      <c r="BD425" s="229">
        <f>IF(AND(BD$7&lt;=$B425+$D$4,BD$9&gt;=$D425),$E425*HLOOKUP(BD$7-$B425+1,INPUTS!$D$63:$X$64,2,FALSE)/IF(BD$7=$B425,(13-MONTH($D425)),12),0)</f>
        <v>84.688393249441745</v>
      </c>
      <c r="BE425" s="229">
        <f>IF(AND(BE$7&lt;=$B425+$D$4,BE$9&gt;=$D425),$E425*HLOOKUP(BE$7-$B425+1,INPUTS!$D$63:$X$64,2,FALSE)/IF(BE$7=$B425,(13-MONTH($D425)),12),0)</f>
        <v>84.688393249441745</v>
      </c>
      <c r="BF425" s="229">
        <f>IF(AND(BF$7&lt;=$B425+$D$4,BF$9&gt;=$D425),$E425*HLOOKUP(BF$7-$B425+1,INPUTS!$D$63:$X$64,2,FALSE)/IF(BF$7=$B425,(13-MONTH($D425)),12),0)</f>
        <v>84.688393249441745</v>
      </c>
      <c r="BG425" s="229">
        <f>IF(AND(BG$7&lt;=$B425+$D$4,BG$9&gt;=$D425),$E425*HLOOKUP(BG$7-$B425+1,INPUTS!$D$63:$X$64,2,FALSE)/IF(BG$7=$B425,(13-MONTH($D425)),12),0)</f>
        <v>84.688393249441745</v>
      </c>
      <c r="BH425" s="229">
        <f>IF(AND(BH$7&lt;=$B425+$D$4,BH$9&gt;=$D425),$E425*HLOOKUP(BH$7-$B425+1,INPUTS!$D$63:$X$64,2,FALSE)/IF(BH$7=$B425,(13-MONTH($D425)),12),0)</f>
        <v>84.688393249441745</v>
      </c>
      <c r="BI425" s="229">
        <f>IF(AND(BI$7&lt;=$B425+$D$4,BI$9&gt;=$D425),$E425*HLOOKUP(BI$7-$B425+1,INPUTS!$D$63:$X$64,2,FALSE)/IF(BI$7=$B425,(13-MONTH($D425)),12),0)</f>
        <v>84.688393249441745</v>
      </c>
      <c r="BJ425" s="229">
        <f>IF(AND(BJ$7&lt;=$B425+$D$4,BJ$9&gt;=$D425),$E425*HLOOKUP(BJ$7-$B425+1,INPUTS!$D$63:$X$64,2,FALSE)/IF(BJ$7=$B425,(13-MONTH($D425)),12),0)</f>
        <v>84.688393249441745</v>
      </c>
      <c r="BK425" s="229">
        <f>IF(AND(BK$7&lt;=$B425+$D$4,BK$9&gt;=$D425),$E425*HLOOKUP(BK$7-$B425+1,INPUTS!$D$63:$X$64,2,FALSE)/IF(BK$7=$B425,(13-MONTH($D425)),12),0)</f>
        <v>84.688393249441745</v>
      </c>
      <c r="BL425" s="229">
        <f>IF(AND(BL$7&lt;=$B425+$D$4,BL$9&gt;=$D425),$E425*HLOOKUP(BL$7-$B425+1,INPUTS!$D$63:$X$64,2,FALSE)/IF(BL$7=$B425,(13-MONTH($D425)),12),0)</f>
        <v>84.688393249441745</v>
      </c>
      <c r="BM425" s="229">
        <f>IF(AND(BM$7&lt;=$B425+$D$4,BM$9&gt;=$D425),$E425*HLOOKUP(BM$7-$B425+1,INPUTS!$D$63:$X$64,2,FALSE)/IF(BM$7=$B425,(13-MONTH($D425)),12),0)</f>
        <v>84.688393249441745</v>
      </c>
      <c r="BN425" s="229">
        <f>IF(AND(BN$7&lt;=$B425+$D$4,BN$9&gt;=$D425),$E425*HLOOKUP(BN$7-$B425+1,INPUTS!$D$63:$X$64,2,FALSE)/IF(BN$7=$B425,(13-MONTH($D425)),12),0)</f>
        <v>84.688393249441745</v>
      </c>
      <c r="BO425" s="229">
        <f>IF(AND(BO$7&lt;=$B425+$D$4,BO$9&gt;=$D425),$E425*HLOOKUP(BO$7-$B425+1,INPUTS!$D$63:$X$64,2,FALSE)/IF(BO$7=$B425,(13-MONTH($D425)),12),0)</f>
        <v>78.346593545275084</v>
      </c>
      <c r="BP425" s="229">
        <f>IF(AND(BP$7&lt;=$B425+$D$4,BP$9&gt;=$D425),$E425*HLOOKUP(BP$7-$B425+1,INPUTS!$D$63:$X$64,2,FALSE)/IF(BP$7=$B425,(13-MONTH($D425)),12),0)</f>
        <v>78.346593545275084</v>
      </c>
      <c r="BQ425" s="229">
        <f>IF(AND(BQ$7&lt;=$B425+$D$4,BQ$9&gt;=$D425),$E425*HLOOKUP(BQ$7-$B425+1,INPUTS!$D$63:$X$64,2,FALSE)/IF(BQ$7=$B425,(13-MONTH($D425)),12),0)</f>
        <v>78.346593545275084</v>
      </c>
      <c r="BR425" s="229">
        <f>IF(AND(BR$7&lt;=$B425+$D$4,BR$9&gt;=$D425),$E425*HLOOKUP(BR$7-$B425+1,INPUTS!$D$63:$X$64,2,FALSE)/IF(BR$7=$B425,(13-MONTH($D425)),12),0)</f>
        <v>78.346593545275084</v>
      </c>
      <c r="BS425" s="229">
        <f>IF(AND(BS$7&lt;=$B425+$D$4,BS$9&gt;=$D425),$E425*HLOOKUP(BS$7-$B425+1,INPUTS!$D$63:$X$64,2,FALSE)/IF(BS$7=$B425,(13-MONTH($D425)),12),0)</f>
        <v>78.346593545275084</v>
      </c>
      <c r="BT425" s="229">
        <f>IF(AND(BT$7&lt;=$B425+$D$4,BT$9&gt;=$D425),$E425*HLOOKUP(BT$7-$B425+1,INPUTS!$D$63:$X$64,2,FALSE)/IF(BT$7=$B425,(13-MONTH($D425)),12),0)</f>
        <v>78.346593545275084</v>
      </c>
      <c r="BU425" s="229">
        <f>IF(AND(BU$7&lt;=$B425+$D$4,BU$9&gt;=$D425),$E425*HLOOKUP(BU$7-$B425+1,INPUTS!$D$63:$X$64,2,FALSE)/IF(BU$7=$B425,(13-MONTH($D425)),12),0)</f>
        <v>78.346593545275084</v>
      </c>
      <c r="BV425" s="229">
        <f>IF(AND(BV$7&lt;=$B425+$D$4,BV$9&gt;=$D425),$E425*HLOOKUP(BV$7-$B425+1,INPUTS!$D$63:$X$64,2,FALSE)/IF(BV$7=$B425,(13-MONTH($D425)),12),0)</f>
        <v>78.346593545275084</v>
      </c>
      <c r="BW425" s="229">
        <f>IF(AND(BW$7&lt;=$B425+$D$4,BW$9&gt;=$D425),$E425*HLOOKUP(BW$7-$B425+1,INPUTS!$D$63:$X$64,2,FALSE)/IF(BW$7=$B425,(13-MONTH($D425)),12),0)</f>
        <v>78.346593545275084</v>
      </c>
      <c r="BX425" s="229">
        <f>IF(AND(BX$7&lt;=$B425+$D$4,BX$9&gt;=$D425),$E425*HLOOKUP(BX$7-$B425+1,INPUTS!$D$63:$X$64,2,FALSE)/IF(BX$7=$B425,(13-MONTH($D425)),12),0)</f>
        <v>78.346593545275084</v>
      </c>
      <c r="BY425" s="229">
        <f>IF(AND(BY$7&lt;=$B425+$D$4,BY$9&gt;=$D425),$E425*HLOOKUP(BY$7-$B425+1,INPUTS!$D$63:$X$64,2,FALSE)/IF(BY$7=$B425,(13-MONTH($D425)),12),0)</f>
        <v>78.346593545275084</v>
      </c>
      <c r="BZ425" s="229">
        <f>IF(AND(BZ$7&lt;=$B425+$D$4,BZ$9&gt;=$D425),$E425*HLOOKUP(BZ$7-$B425+1,INPUTS!$D$63:$X$64,2,FALSE)/IF(BZ$7=$B425,(13-MONTH($D425)),12),0)</f>
        <v>78.346593545275084</v>
      </c>
    </row>
    <row r="426" spans="1:78" x14ac:dyDescent="0.2">
      <c r="A426" s="7" t="str">
        <f t="shared" si="377"/>
        <v>Roll-in 6</v>
      </c>
      <c r="B426" s="7">
        <f t="shared" si="373"/>
        <v>2021</v>
      </c>
      <c r="C426" s="7">
        <f t="shared" si="376"/>
        <v>35</v>
      </c>
      <c r="D426" s="165">
        <f t="shared" si="378"/>
        <v>44530</v>
      </c>
      <c r="E426" s="68">
        <f t="shared" si="375"/>
        <v>16307.221639999936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305.76040574999877</v>
      </c>
      <c r="AP426" s="229">
        <f>IF(AND(AP$7&lt;=$B426+$D$4,AP$9&gt;=$D426),$E426*HLOOKUP(AP$7-$B426+1,INPUTS!$D$63:$X$64,2,FALSE)/IF(AP$7=$B426,(13-MONTH($D426)),12),0)</f>
        <v>305.76040574999877</v>
      </c>
      <c r="AQ426" s="229">
        <f>IF(AND(AQ$7&lt;=$B426+$D$4,AQ$9&gt;=$D426),$E426*HLOOKUP(AQ$7-$B426+1,INPUTS!$D$63:$X$64,2,FALSE)/IF(AQ$7=$B426,(13-MONTH($D426)),12),0)</f>
        <v>98.101527515966282</v>
      </c>
      <c r="AR426" s="229">
        <f>IF(AND(AR$7&lt;=$B426+$D$4,AR$9&gt;=$D426),$E426*HLOOKUP(AR$7-$B426+1,INPUTS!$D$63:$X$64,2,FALSE)/IF(AR$7=$B426,(13-MONTH($D426)),12),0)</f>
        <v>98.101527515966282</v>
      </c>
      <c r="AS426" s="229">
        <f>IF(AND(AS$7&lt;=$B426+$D$4,AS$9&gt;=$D426),$E426*HLOOKUP(AS$7-$B426+1,INPUTS!$D$63:$X$64,2,FALSE)/IF(AS$7=$B426,(13-MONTH($D426)),12),0)</f>
        <v>98.101527515966282</v>
      </c>
      <c r="AT426" s="229">
        <f>IF(AND(AT$7&lt;=$B426+$D$4,AT$9&gt;=$D426),$E426*HLOOKUP(AT$7-$B426+1,INPUTS!$D$63:$X$64,2,FALSE)/IF(AT$7=$B426,(13-MONTH($D426)),12),0)</f>
        <v>98.101527515966282</v>
      </c>
      <c r="AU426" s="229">
        <f>IF(AND(AU$7&lt;=$B426+$D$4,AU$9&gt;=$D426),$E426*HLOOKUP(AU$7-$B426+1,INPUTS!$D$63:$X$64,2,FALSE)/IF(AU$7=$B426,(13-MONTH($D426)),12),0)</f>
        <v>98.101527515966282</v>
      </c>
      <c r="AV426" s="229">
        <f>IF(AND(AV$7&lt;=$B426+$D$4,AV$9&gt;=$D426),$E426*HLOOKUP(AV$7-$B426+1,INPUTS!$D$63:$X$64,2,FALSE)/IF(AV$7=$B426,(13-MONTH($D426)),12),0)</f>
        <v>98.101527515966282</v>
      </c>
      <c r="AW426" s="229">
        <f>IF(AND(AW$7&lt;=$B426+$D$4,AW$9&gt;=$D426),$E426*HLOOKUP(AW$7-$B426+1,INPUTS!$D$63:$X$64,2,FALSE)/IF(AW$7=$B426,(13-MONTH($D426)),12),0)</f>
        <v>98.101527515966282</v>
      </c>
      <c r="AX426" s="229">
        <f>IF(AND(AX$7&lt;=$B426+$D$4,AX$9&gt;=$D426),$E426*HLOOKUP(AX$7-$B426+1,INPUTS!$D$63:$X$64,2,FALSE)/IF(AX$7=$B426,(13-MONTH($D426)),12),0)</f>
        <v>98.101527515966282</v>
      </c>
      <c r="AY426" s="229">
        <f>IF(AND(AY$7&lt;=$B426+$D$4,AY$9&gt;=$D426),$E426*HLOOKUP(AY$7-$B426+1,INPUTS!$D$63:$X$64,2,FALSE)/IF(AY$7=$B426,(13-MONTH($D426)),12),0)</f>
        <v>98.101527515966282</v>
      </c>
      <c r="AZ426" s="229">
        <f>IF(AND(AZ$7&lt;=$B426+$D$4,AZ$9&gt;=$D426),$E426*HLOOKUP(AZ$7-$B426+1,INPUTS!$D$63:$X$64,2,FALSE)/IF(AZ$7=$B426,(13-MONTH($D426)),12),0)</f>
        <v>98.101527515966282</v>
      </c>
      <c r="BA426" s="229">
        <f>IF(AND(BA$7&lt;=$B426+$D$4,BA$9&gt;=$D426),$E426*HLOOKUP(BA$7-$B426+1,INPUTS!$D$63:$X$64,2,FALSE)/IF(BA$7=$B426,(13-MONTH($D426)),12),0)</f>
        <v>98.101527515966282</v>
      </c>
      <c r="BB426" s="229">
        <f>IF(AND(BB$7&lt;=$B426+$D$4,BB$9&gt;=$D426),$E426*HLOOKUP(BB$7-$B426+1,INPUTS!$D$63:$X$64,2,FALSE)/IF(BB$7=$B426,(13-MONTH($D426)),12),0)</f>
        <v>98.101527515966282</v>
      </c>
      <c r="BC426" s="229">
        <f>IF(AND(BC$7&lt;=$B426+$D$4,BC$9&gt;=$D426),$E426*HLOOKUP(BC$7-$B426+1,INPUTS!$D$63:$X$64,2,FALSE)/IF(BC$7=$B426,(13-MONTH($D426)),12),0)</f>
        <v>90.736099075232971</v>
      </c>
      <c r="BD426" s="229">
        <f>IF(AND(BD$7&lt;=$B426+$D$4,BD$9&gt;=$D426),$E426*HLOOKUP(BD$7-$B426+1,INPUTS!$D$63:$X$64,2,FALSE)/IF(BD$7=$B426,(13-MONTH($D426)),12),0)</f>
        <v>90.736099075232971</v>
      </c>
      <c r="BE426" s="229">
        <f>IF(AND(BE$7&lt;=$B426+$D$4,BE$9&gt;=$D426),$E426*HLOOKUP(BE$7-$B426+1,INPUTS!$D$63:$X$64,2,FALSE)/IF(BE$7=$B426,(13-MONTH($D426)),12),0)</f>
        <v>90.736099075232971</v>
      </c>
      <c r="BF426" s="229">
        <f>IF(AND(BF$7&lt;=$B426+$D$4,BF$9&gt;=$D426),$E426*HLOOKUP(BF$7-$B426+1,INPUTS!$D$63:$X$64,2,FALSE)/IF(BF$7=$B426,(13-MONTH($D426)),12),0)</f>
        <v>90.736099075232971</v>
      </c>
      <c r="BG426" s="229">
        <f>IF(AND(BG$7&lt;=$B426+$D$4,BG$9&gt;=$D426),$E426*HLOOKUP(BG$7-$B426+1,INPUTS!$D$63:$X$64,2,FALSE)/IF(BG$7=$B426,(13-MONTH($D426)),12),0)</f>
        <v>90.736099075232971</v>
      </c>
      <c r="BH426" s="229">
        <f>IF(AND(BH$7&lt;=$B426+$D$4,BH$9&gt;=$D426),$E426*HLOOKUP(BH$7-$B426+1,INPUTS!$D$63:$X$64,2,FALSE)/IF(BH$7=$B426,(13-MONTH($D426)),12),0)</f>
        <v>90.736099075232971</v>
      </c>
      <c r="BI426" s="229">
        <f>IF(AND(BI$7&lt;=$B426+$D$4,BI$9&gt;=$D426),$E426*HLOOKUP(BI$7-$B426+1,INPUTS!$D$63:$X$64,2,FALSE)/IF(BI$7=$B426,(13-MONTH($D426)),12),0)</f>
        <v>90.736099075232971</v>
      </c>
      <c r="BJ426" s="229">
        <f>IF(AND(BJ$7&lt;=$B426+$D$4,BJ$9&gt;=$D426),$E426*HLOOKUP(BJ$7-$B426+1,INPUTS!$D$63:$X$64,2,FALSE)/IF(BJ$7=$B426,(13-MONTH($D426)),12),0)</f>
        <v>90.736099075232971</v>
      </c>
      <c r="BK426" s="229">
        <f>IF(AND(BK$7&lt;=$B426+$D$4,BK$9&gt;=$D426),$E426*HLOOKUP(BK$7-$B426+1,INPUTS!$D$63:$X$64,2,FALSE)/IF(BK$7=$B426,(13-MONTH($D426)),12),0)</f>
        <v>90.736099075232971</v>
      </c>
      <c r="BL426" s="229">
        <f>IF(AND(BL$7&lt;=$B426+$D$4,BL$9&gt;=$D426),$E426*HLOOKUP(BL$7-$B426+1,INPUTS!$D$63:$X$64,2,FALSE)/IF(BL$7=$B426,(13-MONTH($D426)),12),0)</f>
        <v>90.736099075232971</v>
      </c>
      <c r="BM426" s="229">
        <f>IF(AND(BM$7&lt;=$B426+$D$4,BM$9&gt;=$D426),$E426*HLOOKUP(BM$7-$B426+1,INPUTS!$D$63:$X$64,2,FALSE)/IF(BM$7=$B426,(13-MONTH($D426)),12),0)</f>
        <v>90.736099075232971</v>
      </c>
      <c r="BN426" s="229">
        <f>IF(AND(BN$7&lt;=$B426+$D$4,BN$9&gt;=$D426),$E426*HLOOKUP(BN$7-$B426+1,INPUTS!$D$63:$X$64,2,FALSE)/IF(BN$7=$B426,(13-MONTH($D426)),12),0)</f>
        <v>90.736099075232971</v>
      </c>
      <c r="BO426" s="229">
        <f>IF(AND(BO$7&lt;=$B426+$D$4,BO$9&gt;=$D426),$E426*HLOOKUP(BO$7-$B426+1,INPUTS!$D$63:$X$64,2,FALSE)/IF(BO$7=$B426,(13-MONTH($D426)),12),0)</f>
        <v>83.941423391899676</v>
      </c>
      <c r="BP426" s="229">
        <f>IF(AND(BP$7&lt;=$B426+$D$4,BP$9&gt;=$D426),$E426*HLOOKUP(BP$7-$B426+1,INPUTS!$D$63:$X$64,2,FALSE)/IF(BP$7=$B426,(13-MONTH($D426)),12),0)</f>
        <v>83.941423391899676</v>
      </c>
      <c r="BQ426" s="229">
        <f>IF(AND(BQ$7&lt;=$B426+$D$4,BQ$9&gt;=$D426),$E426*HLOOKUP(BQ$7-$B426+1,INPUTS!$D$63:$X$64,2,FALSE)/IF(BQ$7=$B426,(13-MONTH($D426)),12),0)</f>
        <v>83.941423391899676</v>
      </c>
      <c r="BR426" s="229">
        <f>IF(AND(BR$7&lt;=$B426+$D$4,BR$9&gt;=$D426),$E426*HLOOKUP(BR$7-$B426+1,INPUTS!$D$63:$X$64,2,FALSE)/IF(BR$7=$B426,(13-MONTH($D426)),12),0)</f>
        <v>83.941423391899676</v>
      </c>
      <c r="BS426" s="229">
        <f>IF(AND(BS$7&lt;=$B426+$D$4,BS$9&gt;=$D426),$E426*HLOOKUP(BS$7-$B426+1,INPUTS!$D$63:$X$64,2,FALSE)/IF(BS$7=$B426,(13-MONTH($D426)),12),0)</f>
        <v>83.941423391899676</v>
      </c>
      <c r="BT426" s="229">
        <f>IF(AND(BT$7&lt;=$B426+$D$4,BT$9&gt;=$D426),$E426*HLOOKUP(BT$7-$B426+1,INPUTS!$D$63:$X$64,2,FALSE)/IF(BT$7=$B426,(13-MONTH($D426)),12),0)</f>
        <v>83.941423391899676</v>
      </c>
      <c r="BU426" s="229">
        <f>IF(AND(BU$7&lt;=$B426+$D$4,BU$9&gt;=$D426),$E426*HLOOKUP(BU$7-$B426+1,INPUTS!$D$63:$X$64,2,FALSE)/IF(BU$7=$B426,(13-MONTH($D426)),12),0)</f>
        <v>83.941423391899676</v>
      </c>
      <c r="BV426" s="229">
        <f>IF(AND(BV$7&lt;=$B426+$D$4,BV$9&gt;=$D426),$E426*HLOOKUP(BV$7-$B426+1,INPUTS!$D$63:$X$64,2,FALSE)/IF(BV$7=$B426,(13-MONTH($D426)),12),0)</f>
        <v>83.941423391899676</v>
      </c>
      <c r="BW426" s="229">
        <f>IF(AND(BW$7&lt;=$B426+$D$4,BW$9&gt;=$D426),$E426*HLOOKUP(BW$7-$B426+1,INPUTS!$D$63:$X$64,2,FALSE)/IF(BW$7=$B426,(13-MONTH($D426)),12),0)</f>
        <v>83.941423391899676</v>
      </c>
      <c r="BX426" s="229">
        <f>IF(AND(BX$7&lt;=$B426+$D$4,BX$9&gt;=$D426),$E426*HLOOKUP(BX$7-$B426+1,INPUTS!$D$63:$X$64,2,FALSE)/IF(BX$7=$B426,(13-MONTH($D426)),12),0)</f>
        <v>83.941423391899676</v>
      </c>
      <c r="BY426" s="229">
        <f>IF(AND(BY$7&lt;=$B426+$D$4,BY$9&gt;=$D426),$E426*HLOOKUP(BY$7-$B426+1,INPUTS!$D$63:$X$64,2,FALSE)/IF(BY$7=$B426,(13-MONTH($D426)),12),0)</f>
        <v>83.941423391899676</v>
      </c>
      <c r="BZ426" s="229">
        <f>IF(AND(BZ$7&lt;=$B426+$D$4,BZ$9&gt;=$D426),$E426*HLOOKUP(BZ$7-$B426+1,INPUTS!$D$63:$X$64,2,FALSE)/IF(BZ$7=$B426,(13-MONTH($D426)),12),0)</f>
        <v>83.941423391899676</v>
      </c>
    </row>
    <row r="427" spans="1:78" ht="15" customHeight="1" x14ac:dyDescent="0.2">
      <c r="A427" s="7" t="str">
        <f t="shared" si="377"/>
        <v>Roll-in 6</v>
      </c>
      <c r="B427" s="7">
        <f t="shared" si="373"/>
        <v>2021</v>
      </c>
      <c r="C427" s="7">
        <f t="shared" si="376"/>
        <v>36</v>
      </c>
      <c r="D427" s="165">
        <f t="shared" si="378"/>
        <v>44561</v>
      </c>
      <c r="E427" s="68">
        <f t="shared" si="375"/>
        <v>32200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1207.5</v>
      </c>
      <c r="AQ427" s="229">
        <f>IF(AND(AQ$7&lt;=$B427+$D$4,AQ$9&gt;=$D427),$E427*HLOOKUP(AQ$7-$B427+1,INPUTS!$D$63:$X$64,2,FALSE)/IF(AQ$7=$B427,(13-MONTH($D427)),12),0)</f>
        <v>193.70983333333334</v>
      </c>
      <c r="AR427" s="229">
        <f>IF(AND(AR$7&lt;=$B427+$D$4,AR$9&gt;=$D427),$E427*HLOOKUP(AR$7-$B427+1,INPUTS!$D$63:$X$64,2,FALSE)/IF(AR$7=$B427,(13-MONTH($D427)),12),0)</f>
        <v>193.70983333333334</v>
      </c>
      <c r="AS427" s="229">
        <f>IF(AND(AS$7&lt;=$B427+$D$4,AS$9&gt;=$D427),$E427*HLOOKUP(AS$7-$B427+1,INPUTS!$D$63:$X$64,2,FALSE)/IF(AS$7=$B427,(13-MONTH($D427)),12),0)</f>
        <v>193.70983333333334</v>
      </c>
      <c r="AT427" s="229">
        <f>IF(AND(AT$7&lt;=$B427+$D$4,AT$9&gt;=$D427),$E427*HLOOKUP(AT$7-$B427+1,INPUTS!$D$63:$X$64,2,FALSE)/IF(AT$7=$B427,(13-MONTH($D427)),12),0)</f>
        <v>193.70983333333334</v>
      </c>
      <c r="AU427" s="229">
        <f>IF(AND(AU$7&lt;=$B427+$D$4,AU$9&gt;=$D427),$E427*HLOOKUP(AU$7-$B427+1,INPUTS!$D$63:$X$64,2,FALSE)/IF(AU$7=$B427,(13-MONTH($D427)),12),0)</f>
        <v>193.70983333333334</v>
      </c>
      <c r="AV427" s="229">
        <f>IF(AND(AV$7&lt;=$B427+$D$4,AV$9&gt;=$D427),$E427*HLOOKUP(AV$7-$B427+1,INPUTS!$D$63:$X$64,2,FALSE)/IF(AV$7=$B427,(13-MONTH($D427)),12),0)</f>
        <v>193.70983333333334</v>
      </c>
      <c r="AW427" s="229">
        <f>IF(AND(AW$7&lt;=$B427+$D$4,AW$9&gt;=$D427),$E427*HLOOKUP(AW$7-$B427+1,INPUTS!$D$63:$X$64,2,FALSE)/IF(AW$7=$B427,(13-MONTH($D427)),12),0)</f>
        <v>193.70983333333334</v>
      </c>
      <c r="AX427" s="229">
        <f>IF(AND(AX$7&lt;=$B427+$D$4,AX$9&gt;=$D427),$E427*HLOOKUP(AX$7-$B427+1,INPUTS!$D$63:$X$64,2,FALSE)/IF(AX$7=$B427,(13-MONTH($D427)),12),0)</f>
        <v>193.70983333333334</v>
      </c>
      <c r="AY427" s="229">
        <f>IF(AND(AY$7&lt;=$B427+$D$4,AY$9&gt;=$D427),$E427*HLOOKUP(AY$7-$B427+1,INPUTS!$D$63:$X$64,2,FALSE)/IF(AY$7=$B427,(13-MONTH($D427)),12),0)</f>
        <v>193.70983333333334</v>
      </c>
      <c r="AZ427" s="229">
        <f>IF(AND(AZ$7&lt;=$B427+$D$4,AZ$9&gt;=$D427),$E427*HLOOKUP(AZ$7-$B427+1,INPUTS!$D$63:$X$64,2,FALSE)/IF(AZ$7=$B427,(13-MONTH($D427)),12),0)</f>
        <v>193.70983333333334</v>
      </c>
      <c r="BA427" s="229">
        <f>IF(AND(BA$7&lt;=$B427+$D$4,BA$9&gt;=$D427),$E427*HLOOKUP(BA$7-$B427+1,INPUTS!$D$63:$X$64,2,FALSE)/IF(BA$7=$B427,(13-MONTH($D427)),12),0)</f>
        <v>193.70983333333334</v>
      </c>
      <c r="BB427" s="229">
        <f>IF(AND(BB$7&lt;=$B427+$D$4,BB$9&gt;=$D427),$E427*HLOOKUP(BB$7-$B427+1,INPUTS!$D$63:$X$64,2,FALSE)/IF(BB$7=$B427,(13-MONTH($D427)),12),0)</f>
        <v>193.70983333333334</v>
      </c>
      <c r="BC427" s="229">
        <f>IF(AND(BC$7&lt;=$B427+$D$4,BC$9&gt;=$D427),$E427*HLOOKUP(BC$7-$B427+1,INPUTS!$D$63:$X$64,2,FALSE)/IF(BC$7=$B427,(13-MONTH($D427)),12),0)</f>
        <v>179.16616666666664</v>
      </c>
      <c r="BD427" s="229">
        <f>IF(AND(BD$7&lt;=$B427+$D$4,BD$9&gt;=$D427),$E427*HLOOKUP(BD$7-$B427+1,INPUTS!$D$63:$X$64,2,FALSE)/IF(BD$7=$B427,(13-MONTH($D427)),12),0)</f>
        <v>179.16616666666664</v>
      </c>
      <c r="BE427" s="229">
        <f>IF(AND(BE$7&lt;=$B427+$D$4,BE$9&gt;=$D427),$E427*HLOOKUP(BE$7-$B427+1,INPUTS!$D$63:$X$64,2,FALSE)/IF(BE$7=$B427,(13-MONTH($D427)),12),0)</f>
        <v>179.16616666666664</v>
      </c>
      <c r="BF427" s="229">
        <f>IF(AND(BF$7&lt;=$B427+$D$4,BF$9&gt;=$D427),$E427*HLOOKUP(BF$7-$B427+1,INPUTS!$D$63:$X$64,2,FALSE)/IF(BF$7=$B427,(13-MONTH($D427)),12),0)</f>
        <v>179.16616666666664</v>
      </c>
      <c r="BG427" s="229">
        <f>IF(AND(BG$7&lt;=$B427+$D$4,BG$9&gt;=$D427),$E427*HLOOKUP(BG$7-$B427+1,INPUTS!$D$63:$X$64,2,FALSE)/IF(BG$7=$B427,(13-MONTH($D427)),12),0)</f>
        <v>179.16616666666664</v>
      </c>
      <c r="BH427" s="229">
        <f>IF(AND(BH$7&lt;=$B427+$D$4,BH$9&gt;=$D427),$E427*HLOOKUP(BH$7-$B427+1,INPUTS!$D$63:$X$64,2,FALSE)/IF(BH$7=$B427,(13-MONTH($D427)),12),0)</f>
        <v>179.16616666666664</v>
      </c>
      <c r="BI427" s="229">
        <f>IF(AND(BI$7&lt;=$B427+$D$4,BI$9&gt;=$D427),$E427*HLOOKUP(BI$7-$B427+1,INPUTS!$D$63:$X$64,2,FALSE)/IF(BI$7=$B427,(13-MONTH($D427)),12),0)</f>
        <v>179.16616666666664</v>
      </c>
      <c r="BJ427" s="229">
        <f>IF(AND(BJ$7&lt;=$B427+$D$4,BJ$9&gt;=$D427),$E427*HLOOKUP(BJ$7-$B427+1,INPUTS!$D$63:$X$64,2,FALSE)/IF(BJ$7=$B427,(13-MONTH($D427)),12),0)</f>
        <v>179.16616666666664</v>
      </c>
      <c r="BK427" s="229">
        <f>IF(AND(BK$7&lt;=$B427+$D$4,BK$9&gt;=$D427),$E427*HLOOKUP(BK$7-$B427+1,INPUTS!$D$63:$X$64,2,FALSE)/IF(BK$7=$B427,(13-MONTH($D427)),12),0)</f>
        <v>179.16616666666664</v>
      </c>
      <c r="BL427" s="229">
        <f>IF(AND(BL$7&lt;=$B427+$D$4,BL$9&gt;=$D427),$E427*HLOOKUP(BL$7-$B427+1,INPUTS!$D$63:$X$64,2,FALSE)/IF(BL$7=$B427,(13-MONTH($D427)),12),0)</f>
        <v>179.16616666666664</v>
      </c>
      <c r="BM427" s="229">
        <f>IF(AND(BM$7&lt;=$B427+$D$4,BM$9&gt;=$D427),$E427*HLOOKUP(BM$7-$B427+1,INPUTS!$D$63:$X$64,2,FALSE)/IF(BM$7=$B427,(13-MONTH($D427)),12),0)</f>
        <v>179.16616666666664</v>
      </c>
      <c r="BN427" s="229">
        <f>IF(AND(BN$7&lt;=$B427+$D$4,BN$9&gt;=$D427),$E427*HLOOKUP(BN$7-$B427+1,INPUTS!$D$63:$X$64,2,FALSE)/IF(BN$7=$B427,(13-MONTH($D427)),12),0)</f>
        <v>179.16616666666664</v>
      </c>
      <c r="BO427" s="229">
        <f>IF(AND(BO$7&lt;=$B427+$D$4,BO$9&gt;=$D427),$E427*HLOOKUP(BO$7-$B427+1,INPUTS!$D$63:$X$64,2,FALSE)/IF(BO$7=$B427,(13-MONTH($D427)),12),0)</f>
        <v>165.74949999999998</v>
      </c>
      <c r="BP427" s="229">
        <f>IF(AND(BP$7&lt;=$B427+$D$4,BP$9&gt;=$D427),$E427*HLOOKUP(BP$7-$B427+1,INPUTS!$D$63:$X$64,2,FALSE)/IF(BP$7=$B427,(13-MONTH($D427)),12),0)</f>
        <v>165.74949999999998</v>
      </c>
      <c r="BQ427" s="229">
        <f>IF(AND(BQ$7&lt;=$B427+$D$4,BQ$9&gt;=$D427),$E427*HLOOKUP(BQ$7-$B427+1,INPUTS!$D$63:$X$64,2,FALSE)/IF(BQ$7=$B427,(13-MONTH($D427)),12),0)</f>
        <v>165.74949999999998</v>
      </c>
      <c r="BR427" s="229">
        <f>IF(AND(BR$7&lt;=$B427+$D$4,BR$9&gt;=$D427),$E427*HLOOKUP(BR$7-$B427+1,INPUTS!$D$63:$X$64,2,FALSE)/IF(BR$7=$B427,(13-MONTH($D427)),12),0)</f>
        <v>165.74949999999998</v>
      </c>
      <c r="BS427" s="229">
        <f>IF(AND(BS$7&lt;=$B427+$D$4,BS$9&gt;=$D427),$E427*HLOOKUP(BS$7-$B427+1,INPUTS!$D$63:$X$64,2,FALSE)/IF(BS$7=$B427,(13-MONTH($D427)),12),0)</f>
        <v>165.74949999999998</v>
      </c>
      <c r="BT427" s="229">
        <f>IF(AND(BT$7&lt;=$B427+$D$4,BT$9&gt;=$D427),$E427*HLOOKUP(BT$7-$B427+1,INPUTS!$D$63:$X$64,2,FALSE)/IF(BT$7=$B427,(13-MONTH($D427)),12),0)</f>
        <v>165.74949999999998</v>
      </c>
      <c r="BU427" s="229">
        <f>IF(AND(BU$7&lt;=$B427+$D$4,BU$9&gt;=$D427),$E427*HLOOKUP(BU$7-$B427+1,INPUTS!$D$63:$X$64,2,FALSE)/IF(BU$7=$B427,(13-MONTH($D427)),12),0)</f>
        <v>165.74949999999998</v>
      </c>
      <c r="BV427" s="229">
        <f>IF(AND(BV$7&lt;=$B427+$D$4,BV$9&gt;=$D427),$E427*HLOOKUP(BV$7-$B427+1,INPUTS!$D$63:$X$64,2,FALSE)/IF(BV$7=$B427,(13-MONTH($D427)),12),0)</f>
        <v>165.74949999999998</v>
      </c>
      <c r="BW427" s="229">
        <f>IF(AND(BW$7&lt;=$B427+$D$4,BW$9&gt;=$D427),$E427*HLOOKUP(BW$7-$B427+1,INPUTS!$D$63:$X$64,2,FALSE)/IF(BW$7=$B427,(13-MONTH($D427)),12),0)</f>
        <v>165.74949999999998</v>
      </c>
      <c r="BX427" s="229">
        <f>IF(AND(BX$7&lt;=$B427+$D$4,BX$9&gt;=$D427),$E427*HLOOKUP(BX$7-$B427+1,INPUTS!$D$63:$X$64,2,FALSE)/IF(BX$7=$B427,(13-MONTH($D427)),12),0)</f>
        <v>165.74949999999998</v>
      </c>
      <c r="BY427" s="229">
        <f>IF(AND(BY$7&lt;=$B427+$D$4,BY$9&gt;=$D427),$E427*HLOOKUP(BY$7-$B427+1,INPUTS!$D$63:$X$64,2,FALSE)/IF(BY$7=$B427,(13-MONTH($D427)),12),0)</f>
        <v>165.74949999999998</v>
      </c>
      <c r="BZ427" s="229">
        <f>IF(AND(BZ$7&lt;=$B427+$D$4,BZ$9&gt;=$D427),$E427*HLOOKUP(BZ$7-$B427+1,INPUTS!$D$63:$X$64,2,FALSE)/IF(BZ$7=$B427,(13-MONTH($D427)),12),0)</f>
        <v>165.74949999999998</v>
      </c>
    </row>
    <row r="428" spans="1:78" x14ac:dyDescent="0.2">
      <c r="A428" s="7" t="str">
        <f t="shared" si="377"/>
        <v>Roll-in 6</v>
      </c>
      <c r="B428" s="7">
        <f t="shared" si="373"/>
        <v>2022</v>
      </c>
      <c r="C428" s="7">
        <f t="shared" si="376"/>
        <v>37</v>
      </c>
      <c r="D428" s="165">
        <f t="shared" si="378"/>
        <v>44592</v>
      </c>
      <c r="E428" s="68">
        <f t="shared" si="375"/>
        <v>32200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100.625</v>
      </c>
      <c r="AR428" s="229">
        <f>IF(AND(AR$7&lt;=$B428+$D$4,AR$9&gt;=$D428),$E428*HLOOKUP(AR$7-$B428+1,INPUTS!$D$63:$X$64,2,FALSE)/IF(AR$7=$B428,(13-MONTH($D428)),12),0)</f>
        <v>100.625</v>
      </c>
      <c r="AS428" s="229">
        <f>IF(AND(AS$7&lt;=$B428+$D$4,AS$9&gt;=$D428),$E428*HLOOKUP(AS$7-$B428+1,INPUTS!$D$63:$X$64,2,FALSE)/IF(AS$7=$B428,(13-MONTH($D428)),12),0)</f>
        <v>100.625</v>
      </c>
      <c r="AT428" s="229">
        <f>IF(AND(AT$7&lt;=$B428+$D$4,AT$9&gt;=$D428),$E428*HLOOKUP(AT$7-$B428+1,INPUTS!$D$63:$X$64,2,FALSE)/IF(AT$7=$B428,(13-MONTH($D428)),12),0)</f>
        <v>100.625</v>
      </c>
      <c r="AU428" s="229">
        <f>IF(AND(AU$7&lt;=$B428+$D$4,AU$9&gt;=$D428),$E428*HLOOKUP(AU$7-$B428+1,INPUTS!$D$63:$X$64,2,FALSE)/IF(AU$7=$B428,(13-MONTH($D428)),12),0)</f>
        <v>100.625</v>
      </c>
      <c r="AV428" s="229">
        <f>IF(AND(AV$7&lt;=$B428+$D$4,AV$9&gt;=$D428),$E428*HLOOKUP(AV$7-$B428+1,INPUTS!$D$63:$X$64,2,FALSE)/IF(AV$7=$B428,(13-MONTH($D428)),12),0)</f>
        <v>100.625</v>
      </c>
      <c r="AW428" s="229">
        <f>IF(AND(AW$7&lt;=$B428+$D$4,AW$9&gt;=$D428),$E428*HLOOKUP(AW$7-$B428+1,INPUTS!$D$63:$X$64,2,FALSE)/IF(AW$7=$B428,(13-MONTH($D428)),12),0)</f>
        <v>100.625</v>
      </c>
      <c r="AX428" s="229">
        <f>IF(AND(AX$7&lt;=$B428+$D$4,AX$9&gt;=$D428),$E428*HLOOKUP(AX$7-$B428+1,INPUTS!$D$63:$X$64,2,FALSE)/IF(AX$7=$B428,(13-MONTH($D428)),12),0)</f>
        <v>100.625</v>
      </c>
      <c r="AY428" s="229">
        <f>IF(AND(AY$7&lt;=$B428+$D$4,AY$9&gt;=$D428),$E428*HLOOKUP(AY$7-$B428+1,INPUTS!$D$63:$X$64,2,FALSE)/IF(AY$7=$B428,(13-MONTH($D428)),12),0)</f>
        <v>100.625</v>
      </c>
      <c r="AZ428" s="229">
        <f>IF(AND(AZ$7&lt;=$B428+$D$4,AZ$9&gt;=$D428),$E428*HLOOKUP(AZ$7-$B428+1,INPUTS!$D$63:$X$64,2,FALSE)/IF(AZ$7=$B428,(13-MONTH($D428)),12),0)</f>
        <v>100.625</v>
      </c>
      <c r="BA428" s="229">
        <f>IF(AND(BA$7&lt;=$B428+$D$4,BA$9&gt;=$D428),$E428*HLOOKUP(BA$7-$B428+1,INPUTS!$D$63:$X$64,2,FALSE)/IF(BA$7=$B428,(13-MONTH($D428)),12),0)</f>
        <v>100.625</v>
      </c>
      <c r="BB428" s="229">
        <f>IF(AND(BB$7&lt;=$B428+$D$4,BB$9&gt;=$D428),$E428*HLOOKUP(BB$7-$B428+1,INPUTS!$D$63:$X$64,2,FALSE)/IF(BB$7=$B428,(13-MONTH($D428)),12),0)</f>
        <v>100.625</v>
      </c>
      <c r="BC428" s="229">
        <f>IF(AND(BC$7&lt;=$B428+$D$4,BC$9&gt;=$D428),$E428*HLOOKUP(BC$7-$B428+1,INPUTS!$D$63:$X$64,2,FALSE)/IF(BC$7=$B428,(13-MONTH($D428)),12),0)</f>
        <v>193.70983333333334</v>
      </c>
      <c r="BD428" s="229">
        <f>IF(AND(BD$7&lt;=$B428+$D$4,BD$9&gt;=$D428),$E428*HLOOKUP(BD$7-$B428+1,INPUTS!$D$63:$X$64,2,FALSE)/IF(BD$7=$B428,(13-MONTH($D428)),12),0)</f>
        <v>193.70983333333334</v>
      </c>
      <c r="BE428" s="229">
        <f>IF(AND(BE$7&lt;=$B428+$D$4,BE$9&gt;=$D428),$E428*HLOOKUP(BE$7-$B428+1,INPUTS!$D$63:$X$64,2,FALSE)/IF(BE$7=$B428,(13-MONTH($D428)),12),0)</f>
        <v>193.70983333333334</v>
      </c>
      <c r="BF428" s="229">
        <f>IF(AND(BF$7&lt;=$B428+$D$4,BF$9&gt;=$D428),$E428*HLOOKUP(BF$7-$B428+1,INPUTS!$D$63:$X$64,2,FALSE)/IF(BF$7=$B428,(13-MONTH($D428)),12),0)</f>
        <v>193.70983333333334</v>
      </c>
      <c r="BG428" s="229">
        <f>IF(AND(BG$7&lt;=$B428+$D$4,BG$9&gt;=$D428),$E428*HLOOKUP(BG$7-$B428+1,INPUTS!$D$63:$X$64,2,FALSE)/IF(BG$7=$B428,(13-MONTH($D428)),12),0)</f>
        <v>193.70983333333334</v>
      </c>
      <c r="BH428" s="229">
        <f>IF(AND(BH$7&lt;=$B428+$D$4,BH$9&gt;=$D428),$E428*HLOOKUP(BH$7-$B428+1,INPUTS!$D$63:$X$64,2,FALSE)/IF(BH$7=$B428,(13-MONTH($D428)),12),0)</f>
        <v>193.70983333333334</v>
      </c>
      <c r="BI428" s="229">
        <f>IF(AND(BI$7&lt;=$B428+$D$4,BI$9&gt;=$D428),$E428*HLOOKUP(BI$7-$B428+1,INPUTS!$D$63:$X$64,2,FALSE)/IF(BI$7=$B428,(13-MONTH($D428)),12),0)</f>
        <v>193.70983333333334</v>
      </c>
      <c r="BJ428" s="229">
        <f>IF(AND(BJ$7&lt;=$B428+$D$4,BJ$9&gt;=$D428),$E428*HLOOKUP(BJ$7-$B428+1,INPUTS!$D$63:$X$64,2,FALSE)/IF(BJ$7=$B428,(13-MONTH($D428)),12),0)</f>
        <v>193.70983333333334</v>
      </c>
      <c r="BK428" s="229">
        <f>IF(AND(BK$7&lt;=$B428+$D$4,BK$9&gt;=$D428),$E428*HLOOKUP(BK$7-$B428+1,INPUTS!$D$63:$X$64,2,FALSE)/IF(BK$7=$B428,(13-MONTH($D428)),12),0)</f>
        <v>193.70983333333334</v>
      </c>
      <c r="BL428" s="229">
        <f>IF(AND(BL$7&lt;=$B428+$D$4,BL$9&gt;=$D428),$E428*HLOOKUP(BL$7-$B428+1,INPUTS!$D$63:$X$64,2,FALSE)/IF(BL$7=$B428,(13-MONTH($D428)),12),0)</f>
        <v>193.70983333333334</v>
      </c>
      <c r="BM428" s="229">
        <f>IF(AND(BM$7&lt;=$B428+$D$4,BM$9&gt;=$D428),$E428*HLOOKUP(BM$7-$B428+1,INPUTS!$D$63:$X$64,2,FALSE)/IF(BM$7=$B428,(13-MONTH($D428)),12),0)</f>
        <v>193.70983333333334</v>
      </c>
      <c r="BN428" s="229">
        <f>IF(AND(BN$7&lt;=$B428+$D$4,BN$9&gt;=$D428),$E428*HLOOKUP(BN$7-$B428+1,INPUTS!$D$63:$X$64,2,FALSE)/IF(BN$7=$B428,(13-MONTH($D428)),12),0)</f>
        <v>193.70983333333334</v>
      </c>
      <c r="BO428" s="229">
        <f>IF(AND(BO$7&lt;=$B428+$D$4,BO$9&gt;=$D428),$E428*HLOOKUP(BO$7-$B428+1,INPUTS!$D$63:$X$64,2,FALSE)/IF(BO$7=$B428,(13-MONTH($D428)),12),0)</f>
        <v>179.16616666666664</v>
      </c>
      <c r="BP428" s="229">
        <f>IF(AND(BP$7&lt;=$B428+$D$4,BP$9&gt;=$D428),$E428*HLOOKUP(BP$7-$B428+1,INPUTS!$D$63:$X$64,2,FALSE)/IF(BP$7=$B428,(13-MONTH($D428)),12),0)</f>
        <v>179.16616666666664</v>
      </c>
      <c r="BQ428" s="229">
        <f>IF(AND(BQ$7&lt;=$B428+$D$4,BQ$9&gt;=$D428),$E428*HLOOKUP(BQ$7-$B428+1,INPUTS!$D$63:$X$64,2,FALSE)/IF(BQ$7=$B428,(13-MONTH($D428)),12),0)</f>
        <v>179.16616666666664</v>
      </c>
      <c r="BR428" s="229">
        <f>IF(AND(BR$7&lt;=$B428+$D$4,BR$9&gt;=$D428),$E428*HLOOKUP(BR$7-$B428+1,INPUTS!$D$63:$X$64,2,FALSE)/IF(BR$7=$B428,(13-MONTH($D428)),12),0)</f>
        <v>179.16616666666664</v>
      </c>
      <c r="BS428" s="229">
        <f>IF(AND(BS$7&lt;=$B428+$D$4,BS$9&gt;=$D428),$E428*HLOOKUP(BS$7-$B428+1,INPUTS!$D$63:$X$64,2,FALSE)/IF(BS$7=$B428,(13-MONTH($D428)),12),0)</f>
        <v>179.16616666666664</v>
      </c>
      <c r="BT428" s="229">
        <f>IF(AND(BT$7&lt;=$B428+$D$4,BT$9&gt;=$D428),$E428*HLOOKUP(BT$7-$B428+1,INPUTS!$D$63:$X$64,2,FALSE)/IF(BT$7=$B428,(13-MONTH($D428)),12),0)</f>
        <v>179.16616666666664</v>
      </c>
      <c r="BU428" s="229">
        <f>IF(AND(BU$7&lt;=$B428+$D$4,BU$9&gt;=$D428),$E428*HLOOKUP(BU$7-$B428+1,INPUTS!$D$63:$X$64,2,FALSE)/IF(BU$7=$B428,(13-MONTH($D428)),12),0)</f>
        <v>179.16616666666664</v>
      </c>
      <c r="BV428" s="229">
        <f>IF(AND(BV$7&lt;=$B428+$D$4,BV$9&gt;=$D428),$E428*HLOOKUP(BV$7-$B428+1,INPUTS!$D$63:$X$64,2,FALSE)/IF(BV$7=$B428,(13-MONTH($D428)),12),0)</f>
        <v>179.16616666666664</v>
      </c>
      <c r="BW428" s="229">
        <f>IF(AND(BW$7&lt;=$B428+$D$4,BW$9&gt;=$D428),$E428*HLOOKUP(BW$7-$B428+1,INPUTS!$D$63:$X$64,2,FALSE)/IF(BW$7=$B428,(13-MONTH($D428)),12),0)</f>
        <v>179.16616666666664</v>
      </c>
      <c r="BX428" s="229">
        <f>IF(AND(BX$7&lt;=$B428+$D$4,BX$9&gt;=$D428),$E428*HLOOKUP(BX$7-$B428+1,INPUTS!$D$63:$X$64,2,FALSE)/IF(BX$7=$B428,(13-MONTH($D428)),12),0)</f>
        <v>179.16616666666664</v>
      </c>
      <c r="BY428" s="229">
        <f>IF(AND(BY$7&lt;=$B428+$D$4,BY$9&gt;=$D428),$E428*HLOOKUP(BY$7-$B428+1,INPUTS!$D$63:$X$64,2,FALSE)/IF(BY$7=$B428,(13-MONTH($D428)),12),0)</f>
        <v>179.16616666666664</v>
      </c>
      <c r="BZ428" s="229">
        <f>IF(AND(BZ$7&lt;=$B428+$D$4,BZ$9&gt;=$D428),$E428*HLOOKUP(BZ$7-$B428+1,INPUTS!$D$63:$X$64,2,FALSE)/IF(BZ$7=$B428,(13-MONTH($D428)),12),0)</f>
        <v>179.16616666666664</v>
      </c>
    </row>
    <row r="429" spans="1:78" x14ac:dyDescent="0.2">
      <c r="A429" s="7" t="str">
        <f t="shared" si="377"/>
        <v>Roll-in 6</v>
      </c>
      <c r="B429" s="7">
        <f t="shared" si="373"/>
        <v>2022</v>
      </c>
      <c r="C429" s="7">
        <f t="shared" si="376"/>
        <v>38</v>
      </c>
      <c r="D429" s="165">
        <f t="shared" si="378"/>
        <v>44620</v>
      </c>
      <c r="E429" s="68">
        <f t="shared" si="375"/>
        <v>27600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94.090909090909093</v>
      </c>
      <c r="AS429" s="229">
        <f>IF(AND(AS$7&lt;=$B429+$D$4,AS$9&gt;=$D429),$E429*HLOOKUP(AS$7-$B429+1,INPUTS!$D$63:$X$64,2,FALSE)/IF(AS$7=$B429,(13-MONTH($D429)),12),0)</f>
        <v>94.090909090909093</v>
      </c>
      <c r="AT429" s="229">
        <f>IF(AND(AT$7&lt;=$B429+$D$4,AT$9&gt;=$D429),$E429*HLOOKUP(AT$7-$B429+1,INPUTS!$D$63:$X$64,2,FALSE)/IF(AT$7=$B429,(13-MONTH($D429)),12),0)</f>
        <v>94.090909090909093</v>
      </c>
      <c r="AU429" s="229">
        <f>IF(AND(AU$7&lt;=$B429+$D$4,AU$9&gt;=$D429),$E429*HLOOKUP(AU$7-$B429+1,INPUTS!$D$63:$X$64,2,FALSE)/IF(AU$7=$B429,(13-MONTH($D429)),12),0)</f>
        <v>94.090909090909093</v>
      </c>
      <c r="AV429" s="229">
        <f>IF(AND(AV$7&lt;=$B429+$D$4,AV$9&gt;=$D429),$E429*HLOOKUP(AV$7-$B429+1,INPUTS!$D$63:$X$64,2,FALSE)/IF(AV$7=$B429,(13-MONTH($D429)),12),0)</f>
        <v>94.090909090909093</v>
      </c>
      <c r="AW429" s="229">
        <f>IF(AND(AW$7&lt;=$B429+$D$4,AW$9&gt;=$D429),$E429*HLOOKUP(AW$7-$B429+1,INPUTS!$D$63:$X$64,2,FALSE)/IF(AW$7=$B429,(13-MONTH($D429)),12),0)</f>
        <v>94.090909090909093</v>
      </c>
      <c r="AX429" s="229">
        <f>IF(AND(AX$7&lt;=$B429+$D$4,AX$9&gt;=$D429),$E429*HLOOKUP(AX$7-$B429+1,INPUTS!$D$63:$X$64,2,FALSE)/IF(AX$7=$B429,(13-MONTH($D429)),12),0)</f>
        <v>94.090909090909093</v>
      </c>
      <c r="AY429" s="229">
        <f>IF(AND(AY$7&lt;=$B429+$D$4,AY$9&gt;=$D429),$E429*HLOOKUP(AY$7-$B429+1,INPUTS!$D$63:$X$64,2,FALSE)/IF(AY$7=$B429,(13-MONTH($D429)),12),0)</f>
        <v>94.090909090909093</v>
      </c>
      <c r="AZ429" s="229">
        <f>IF(AND(AZ$7&lt;=$B429+$D$4,AZ$9&gt;=$D429),$E429*HLOOKUP(AZ$7-$B429+1,INPUTS!$D$63:$X$64,2,FALSE)/IF(AZ$7=$B429,(13-MONTH($D429)),12),0)</f>
        <v>94.090909090909093</v>
      </c>
      <c r="BA429" s="229">
        <f>IF(AND(BA$7&lt;=$B429+$D$4,BA$9&gt;=$D429),$E429*HLOOKUP(BA$7-$B429+1,INPUTS!$D$63:$X$64,2,FALSE)/IF(BA$7=$B429,(13-MONTH($D429)),12),0)</f>
        <v>94.090909090909093</v>
      </c>
      <c r="BB429" s="229">
        <f>IF(AND(BB$7&lt;=$B429+$D$4,BB$9&gt;=$D429),$E429*HLOOKUP(BB$7-$B429+1,INPUTS!$D$63:$X$64,2,FALSE)/IF(BB$7=$B429,(13-MONTH($D429)),12),0)</f>
        <v>94.090909090909093</v>
      </c>
      <c r="BC429" s="229">
        <f>IF(AND(BC$7&lt;=$B429+$D$4,BC$9&gt;=$D429),$E429*HLOOKUP(BC$7-$B429+1,INPUTS!$D$63:$X$64,2,FALSE)/IF(BC$7=$B429,(13-MONTH($D429)),12),0)</f>
        <v>166.03700000000001</v>
      </c>
      <c r="BD429" s="229">
        <f>IF(AND(BD$7&lt;=$B429+$D$4,BD$9&gt;=$D429),$E429*HLOOKUP(BD$7-$B429+1,INPUTS!$D$63:$X$64,2,FALSE)/IF(BD$7=$B429,(13-MONTH($D429)),12),0)</f>
        <v>166.03700000000001</v>
      </c>
      <c r="BE429" s="229">
        <f>IF(AND(BE$7&lt;=$B429+$D$4,BE$9&gt;=$D429),$E429*HLOOKUP(BE$7-$B429+1,INPUTS!$D$63:$X$64,2,FALSE)/IF(BE$7=$B429,(13-MONTH($D429)),12),0)</f>
        <v>166.03700000000001</v>
      </c>
      <c r="BF429" s="229">
        <f>IF(AND(BF$7&lt;=$B429+$D$4,BF$9&gt;=$D429),$E429*HLOOKUP(BF$7-$B429+1,INPUTS!$D$63:$X$64,2,FALSE)/IF(BF$7=$B429,(13-MONTH($D429)),12),0)</f>
        <v>166.03700000000001</v>
      </c>
      <c r="BG429" s="229">
        <f>IF(AND(BG$7&lt;=$B429+$D$4,BG$9&gt;=$D429),$E429*HLOOKUP(BG$7-$B429+1,INPUTS!$D$63:$X$64,2,FALSE)/IF(BG$7=$B429,(13-MONTH($D429)),12),0)</f>
        <v>166.03700000000001</v>
      </c>
      <c r="BH429" s="229">
        <f>IF(AND(BH$7&lt;=$B429+$D$4,BH$9&gt;=$D429),$E429*HLOOKUP(BH$7-$B429+1,INPUTS!$D$63:$X$64,2,FALSE)/IF(BH$7=$B429,(13-MONTH($D429)),12),0)</f>
        <v>166.03700000000001</v>
      </c>
      <c r="BI429" s="229">
        <f>IF(AND(BI$7&lt;=$B429+$D$4,BI$9&gt;=$D429),$E429*HLOOKUP(BI$7-$B429+1,INPUTS!$D$63:$X$64,2,FALSE)/IF(BI$7=$B429,(13-MONTH($D429)),12),0)</f>
        <v>166.03700000000001</v>
      </c>
      <c r="BJ429" s="229">
        <f>IF(AND(BJ$7&lt;=$B429+$D$4,BJ$9&gt;=$D429),$E429*HLOOKUP(BJ$7-$B429+1,INPUTS!$D$63:$X$64,2,FALSE)/IF(BJ$7=$B429,(13-MONTH($D429)),12),0)</f>
        <v>166.03700000000001</v>
      </c>
      <c r="BK429" s="229">
        <f>IF(AND(BK$7&lt;=$B429+$D$4,BK$9&gt;=$D429),$E429*HLOOKUP(BK$7-$B429+1,INPUTS!$D$63:$X$64,2,FALSE)/IF(BK$7=$B429,(13-MONTH($D429)),12),0)</f>
        <v>166.03700000000001</v>
      </c>
      <c r="BL429" s="229">
        <f>IF(AND(BL$7&lt;=$B429+$D$4,BL$9&gt;=$D429),$E429*HLOOKUP(BL$7-$B429+1,INPUTS!$D$63:$X$64,2,FALSE)/IF(BL$7=$B429,(13-MONTH($D429)),12),0)</f>
        <v>166.03700000000001</v>
      </c>
      <c r="BM429" s="229">
        <f>IF(AND(BM$7&lt;=$B429+$D$4,BM$9&gt;=$D429),$E429*HLOOKUP(BM$7-$B429+1,INPUTS!$D$63:$X$64,2,FALSE)/IF(BM$7=$B429,(13-MONTH($D429)),12),0)</f>
        <v>166.03700000000001</v>
      </c>
      <c r="BN429" s="229">
        <f>IF(AND(BN$7&lt;=$B429+$D$4,BN$9&gt;=$D429),$E429*HLOOKUP(BN$7-$B429+1,INPUTS!$D$63:$X$64,2,FALSE)/IF(BN$7=$B429,(13-MONTH($D429)),12),0)</f>
        <v>166.03700000000001</v>
      </c>
      <c r="BO429" s="229">
        <f>IF(AND(BO$7&lt;=$B429+$D$4,BO$9&gt;=$D429),$E429*HLOOKUP(BO$7-$B429+1,INPUTS!$D$63:$X$64,2,FALSE)/IF(BO$7=$B429,(13-MONTH($D429)),12),0)</f>
        <v>153.571</v>
      </c>
      <c r="BP429" s="229">
        <f>IF(AND(BP$7&lt;=$B429+$D$4,BP$9&gt;=$D429),$E429*HLOOKUP(BP$7-$B429+1,INPUTS!$D$63:$X$64,2,FALSE)/IF(BP$7=$B429,(13-MONTH($D429)),12),0)</f>
        <v>153.571</v>
      </c>
      <c r="BQ429" s="229">
        <f>IF(AND(BQ$7&lt;=$B429+$D$4,BQ$9&gt;=$D429),$E429*HLOOKUP(BQ$7-$B429+1,INPUTS!$D$63:$X$64,2,FALSE)/IF(BQ$7=$B429,(13-MONTH($D429)),12),0)</f>
        <v>153.571</v>
      </c>
      <c r="BR429" s="229">
        <f>IF(AND(BR$7&lt;=$B429+$D$4,BR$9&gt;=$D429),$E429*HLOOKUP(BR$7-$B429+1,INPUTS!$D$63:$X$64,2,FALSE)/IF(BR$7=$B429,(13-MONTH($D429)),12),0)</f>
        <v>153.571</v>
      </c>
      <c r="BS429" s="229">
        <f>IF(AND(BS$7&lt;=$B429+$D$4,BS$9&gt;=$D429),$E429*HLOOKUP(BS$7-$B429+1,INPUTS!$D$63:$X$64,2,FALSE)/IF(BS$7=$B429,(13-MONTH($D429)),12),0)</f>
        <v>153.571</v>
      </c>
      <c r="BT429" s="229">
        <f>IF(AND(BT$7&lt;=$B429+$D$4,BT$9&gt;=$D429),$E429*HLOOKUP(BT$7-$B429+1,INPUTS!$D$63:$X$64,2,FALSE)/IF(BT$7=$B429,(13-MONTH($D429)),12),0)</f>
        <v>153.571</v>
      </c>
      <c r="BU429" s="229">
        <f>IF(AND(BU$7&lt;=$B429+$D$4,BU$9&gt;=$D429),$E429*HLOOKUP(BU$7-$B429+1,INPUTS!$D$63:$X$64,2,FALSE)/IF(BU$7=$B429,(13-MONTH($D429)),12),0)</f>
        <v>153.571</v>
      </c>
      <c r="BV429" s="229">
        <f>IF(AND(BV$7&lt;=$B429+$D$4,BV$9&gt;=$D429),$E429*HLOOKUP(BV$7-$B429+1,INPUTS!$D$63:$X$64,2,FALSE)/IF(BV$7=$B429,(13-MONTH($D429)),12),0)</f>
        <v>153.571</v>
      </c>
      <c r="BW429" s="229">
        <f>IF(AND(BW$7&lt;=$B429+$D$4,BW$9&gt;=$D429),$E429*HLOOKUP(BW$7-$B429+1,INPUTS!$D$63:$X$64,2,FALSE)/IF(BW$7=$B429,(13-MONTH($D429)),12),0)</f>
        <v>153.571</v>
      </c>
      <c r="BX429" s="229">
        <f>IF(AND(BX$7&lt;=$B429+$D$4,BX$9&gt;=$D429),$E429*HLOOKUP(BX$7-$B429+1,INPUTS!$D$63:$X$64,2,FALSE)/IF(BX$7=$B429,(13-MONTH($D429)),12),0)</f>
        <v>153.571</v>
      </c>
      <c r="BY429" s="229">
        <f>IF(AND(BY$7&lt;=$B429+$D$4,BY$9&gt;=$D429),$E429*HLOOKUP(BY$7-$B429+1,INPUTS!$D$63:$X$64,2,FALSE)/IF(BY$7=$B429,(13-MONTH($D429)),12),0)</f>
        <v>153.571</v>
      </c>
      <c r="BZ429" s="229">
        <f>IF(AND(BZ$7&lt;=$B429+$D$4,BZ$9&gt;=$D429),$E429*HLOOKUP(BZ$7-$B429+1,INPUTS!$D$63:$X$64,2,FALSE)/IF(BZ$7=$B429,(13-MONTH($D429)),12),0)</f>
        <v>153.571</v>
      </c>
    </row>
    <row r="430" spans="1:78" x14ac:dyDescent="0.2">
      <c r="A430" s="7" t="str">
        <f t="shared" si="377"/>
        <v>Roll-in 7</v>
      </c>
      <c r="B430" s="7">
        <f t="shared" si="373"/>
        <v>2022</v>
      </c>
      <c r="C430" s="7">
        <f t="shared" si="376"/>
        <v>39</v>
      </c>
      <c r="D430" s="165">
        <f t="shared" si="378"/>
        <v>44651</v>
      </c>
      <c r="E430" s="68">
        <f t="shared" si="375"/>
        <v>0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0</v>
      </c>
      <c r="AT430" s="229">
        <f>IF(AND(AT$7&lt;=$B430+$D$4,AT$9&gt;=$D430),$E430*HLOOKUP(AT$7-$B430+1,INPUTS!$D$63:$X$64,2,FALSE)/IF(AT$7=$B430,(13-MONTH($D430)),12),0)</f>
        <v>0</v>
      </c>
      <c r="AU430" s="229">
        <f>IF(AND(AU$7&lt;=$B430+$D$4,AU$9&gt;=$D430),$E430*HLOOKUP(AU$7-$B430+1,INPUTS!$D$63:$X$64,2,FALSE)/IF(AU$7=$B430,(13-MONTH($D430)),12),0)</f>
        <v>0</v>
      </c>
      <c r="AV430" s="229">
        <f>IF(AND(AV$7&lt;=$B430+$D$4,AV$9&gt;=$D430),$E430*HLOOKUP(AV$7-$B430+1,INPUTS!$D$63:$X$64,2,FALSE)/IF(AV$7=$B430,(13-MONTH($D430)),12),0)</f>
        <v>0</v>
      </c>
      <c r="AW430" s="229">
        <f>IF(AND(AW$7&lt;=$B430+$D$4,AW$9&gt;=$D430),$E430*HLOOKUP(AW$7-$B430+1,INPUTS!$D$63:$X$64,2,FALSE)/IF(AW$7=$B430,(13-MONTH($D430)),12),0)</f>
        <v>0</v>
      </c>
      <c r="AX430" s="229">
        <f>IF(AND(AX$7&lt;=$B430+$D$4,AX$9&gt;=$D430),$E430*HLOOKUP(AX$7-$B430+1,INPUTS!$D$63:$X$64,2,FALSE)/IF(AX$7=$B430,(13-MONTH($D430)),12),0)</f>
        <v>0</v>
      </c>
      <c r="AY430" s="229">
        <f>IF(AND(AY$7&lt;=$B430+$D$4,AY$9&gt;=$D430),$E430*HLOOKUP(AY$7-$B430+1,INPUTS!$D$63:$X$64,2,FALSE)/IF(AY$7=$B430,(13-MONTH($D430)),12),0)</f>
        <v>0</v>
      </c>
      <c r="AZ430" s="229">
        <f>IF(AND(AZ$7&lt;=$B430+$D$4,AZ$9&gt;=$D430),$E430*HLOOKUP(AZ$7-$B430+1,INPUTS!$D$63:$X$64,2,FALSE)/IF(AZ$7=$B430,(13-MONTH($D430)),12),0)</f>
        <v>0</v>
      </c>
      <c r="BA430" s="229">
        <f>IF(AND(BA$7&lt;=$B430+$D$4,BA$9&gt;=$D430),$E430*HLOOKUP(BA$7-$B430+1,INPUTS!$D$63:$X$64,2,FALSE)/IF(BA$7=$B430,(13-MONTH($D430)),12),0)</f>
        <v>0</v>
      </c>
      <c r="BB430" s="229">
        <f>IF(AND(BB$7&lt;=$B430+$D$4,BB$9&gt;=$D430),$E430*HLOOKUP(BB$7-$B430+1,INPUTS!$D$63:$X$64,2,FALSE)/IF(BB$7=$B430,(13-MONTH($D430)),12),0)</f>
        <v>0</v>
      </c>
      <c r="BC430" s="229">
        <f>IF(AND(BC$7&lt;=$B430+$D$4,BC$9&gt;=$D430),$E430*HLOOKUP(BC$7-$B430+1,INPUTS!$D$63:$X$64,2,FALSE)/IF(BC$7=$B430,(13-MONTH($D430)),12),0)</f>
        <v>0</v>
      </c>
      <c r="BD430" s="229">
        <f>IF(AND(BD$7&lt;=$B430+$D$4,BD$9&gt;=$D430),$E430*HLOOKUP(BD$7-$B430+1,INPUTS!$D$63:$X$64,2,FALSE)/IF(BD$7=$B430,(13-MONTH($D430)),12),0)</f>
        <v>0</v>
      </c>
      <c r="BE430" s="229">
        <f>IF(AND(BE$7&lt;=$B430+$D$4,BE$9&gt;=$D430),$E430*HLOOKUP(BE$7-$B430+1,INPUTS!$D$63:$X$64,2,FALSE)/IF(BE$7=$B430,(13-MONTH($D430)),12),0)</f>
        <v>0</v>
      </c>
      <c r="BF430" s="229">
        <f>IF(AND(BF$7&lt;=$B430+$D$4,BF$9&gt;=$D430),$E430*HLOOKUP(BF$7-$B430+1,INPUTS!$D$63:$X$64,2,FALSE)/IF(BF$7=$B430,(13-MONTH($D430)),12),0)</f>
        <v>0</v>
      </c>
      <c r="BG430" s="229">
        <f>IF(AND(BG$7&lt;=$B430+$D$4,BG$9&gt;=$D430),$E430*HLOOKUP(BG$7-$B430+1,INPUTS!$D$63:$X$64,2,FALSE)/IF(BG$7=$B430,(13-MONTH($D430)),12),0)</f>
        <v>0</v>
      </c>
      <c r="BH430" s="229">
        <f>IF(AND(BH$7&lt;=$B430+$D$4,BH$9&gt;=$D430),$E430*HLOOKUP(BH$7-$B430+1,INPUTS!$D$63:$X$64,2,FALSE)/IF(BH$7=$B430,(13-MONTH($D430)),12),0)</f>
        <v>0</v>
      </c>
      <c r="BI430" s="229">
        <f>IF(AND(BI$7&lt;=$B430+$D$4,BI$9&gt;=$D430),$E430*HLOOKUP(BI$7-$B430+1,INPUTS!$D$63:$X$64,2,FALSE)/IF(BI$7=$B430,(13-MONTH($D430)),12),0)</f>
        <v>0</v>
      </c>
      <c r="BJ430" s="229">
        <f>IF(AND(BJ$7&lt;=$B430+$D$4,BJ$9&gt;=$D430),$E430*HLOOKUP(BJ$7-$B430+1,INPUTS!$D$63:$X$64,2,FALSE)/IF(BJ$7=$B430,(13-MONTH($D430)),12),0)</f>
        <v>0</v>
      </c>
      <c r="BK430" s="229">
        <f>IF(AND(BK$7&lt;=$B430+$D$4,BK$9&gt;=$D430),$E430*HLOOKUP(BK$7-$B430+1,INPUTS!$D$63:$X$64,2,FALSE)/IF(BK$7=$B430,(13-MONTH($D430)),12),0)</f>
        <v>0</v>
      </c>
      <c r="BL430" s="229">
        <f>IF(AND(BL$7&lt;=$B430+$D$4,BL$9&gt;=$D430),$E430*HLOOKUP(BL$7-$B430+1,INPUTS!$D$63:$X$64,2,FALSE)/IF(BL$7=$B430,(13-MONTH($D430)),12),0)</f>
        <v>0</v>
      </c>
      <c r="BM430" s="229">
        <f>IF(AND(BM$7&lt;=$B430+$D$4,BM$9&gt;=$D430),$E430*HLOOKUP(BM$7-$B430+1,INPUTS!$D$63:$X$64,2,FALSE)/IF(BM$7=$B430,(13-MONTH($D430)),12),0)</f>
        <v>0</v>
      </c>
      <c r="BN430" s="229">
        <f>IF(AND(BN$7&lt;=$B430+$D$4,BN$9&gt;=$D430),$E430*HLOOKUP(BN$7-$B430+1,INPUTS!$D$63:$X$64,2,FALSE)/IF(BN$7=$B430,(13-MONTH($D430)),12),0)</f>
        <v>0</v>
      </c>
      <c r="BO430" s="229">
        <f>IF(AND(BO$7&lt;=$B430+$D$4,BO$9&gt;=$D430),$E430*HLOOKUP(BO$7-$B430+1,INPUTS!$D$63:$X$64,2,FALSE)/IF(BO$7=$B430,(13-MONTH($D430)),12),0)</f>
        <v>0</v>
      </c>
      <c r="BP430" s="229">
        <f>IF(AND(BP$7&lt;=$B430+$D$4,BP$9&gt;=$D430),$E430*HLOOKUP(BP$7-$B430+1,INPUTS!$D$63:$X$64,2,FALSE)/IF(BP$7=$B430,(13-MONTH($D430)),12),0)</f>
        <v>0</v>
      </c>
      <c r="BQ430" s="229">
        <f>IF(AND(BQ$7&lt;=$B430+$D$4,BQ$9&gt;=$D430),$E430*HLOOKUP(BQ$7-$B430+1,INPUTS!$D$63:$X$64,2,FALSE)/IF(BQ$7=$B430,(13-MONTH($D430)),12),0)</f>
        <v>0</v>
      </c>
      <c r="BR430" s="229">
        <f>IF(AND(BR$7&lt;=$B430+$D$4,BR$9&gt;=$D430),$E430*HLOOKUP(BR$7-$B430+1,INPUTS!$D$63:$X$64,2,FALSE)/IF(BR$7=$B430,(13-MONTH($D430)),12),0)</f>
        <v>0</v>
      </c>
      <c r="BS430" s="229">
        <f>IF(AND(BS$7&lt;=$B430+$D$4,BS$9&gt;=$D430),$E430*HLOOKUP(BS$7-$B430+1,INPUTS!$D$63:$X$64,2,FALSE)/IF(BS$7=$B430,(13-MONTH($D430)),12),0)</f>
        <v>0</v>
      </c>
      <c r="BT430" s="229">
        <f>IF(AND(BT$7&lt;=$B430+$D$4,BT$9&gt;=$D430),$E430*HLOOKUP(BT$7-$B430+1,INPUTS!$D$63:$X$64,2,FALSE)/IF(BT$7=$B430,(13-MONTH($D430)),12),0)</f>
        <v>0</v>
      </c>
      <c r="BU430" s="229">
        <f>IF(AND(BU$7&lt;=$B430+$D$4,BU$9&gt;=$D430),$E430*HLOOKUP(BU$7-$B430+1,INPUTS!$D$63:$X$64,2,FALSE)/IF(BU$7=$B430,(13-MONTH($D430)),12),0)</f>
        <v>0</v>
      </c>
      <c r="BV430" s="229">
        <f>IF(AND(BV$7&lt;=$B430+$D$4,BV$9&gt;=$D430),$E430*HLOOKUP(BV$7-$B430+1,INPUTS!$D$63:$X$64,2,FALSE)/IF(BV$7=$B430,(13-MONTH($D430)),12),0)</f>
        <v>0</v>
      </c>
      <c r="BW430" s="229">
        <f>IF(AND(BW$7&lt;=$B430+$D$4,BW$9&gt;=$D430),$E430*HLOOKUP(BW$7-$B430+1,INPUTS!$D$63:$X$64,2,FALSE)/IF(BW$7=$B430,(13-MONTH($D430)),12),0)</f>
        <v>0</v>
      </c>
      <c r="BX430" s="229">
        <f>IF(AND(BX$7&lt;=$B430+$D$4,BX$9&gt;=$D430),$E430*HLOOKUP(BX$7-$B430+1,INPUTS!$D$63:$X$64,2,FALSE)/IF(BX$7=$B430,(13-MONTH($D430)),12),0)</f>
        <v>0</v>
      </c>
      <c r="BY430" s="229">
        <f>IF(AND(BY$7&lt;=$B430+$D$4,BY$9&gt;=$D430),$E430*HLOOKUP(BY$7-$B430+1,INPUTS!$D$63:$X$64,2,FALSE)/IF(BY$7=$B430,(13-MONTH($D430)),12),0)</f>
        <v>0</v>
      </c>
      <c r="BZ430" s="229">
        <f>IF(AND(BZ$7&lt;=$B430+$D$4,BZ$9&gt;=$D430),$E430*HLOOKUP(BZ$7-$B430+1,INPUTS!$D$63:$X$64,2,FALSE)/IF(BZ$7=$B430,(13-MONTH($D430)),12),0)</f>
        <v>0</v>
      </c>
    </row>
    <row r="431" spans="1:78" x14ac:dyDescent="0.2">
      <c r="A431" s="7" t="str">
        <f t="shared" si="377"/>
        <v>Roll-in 7</v>
      </c>
      <c r="B431" s="7">
        <f t="shared" si="373"/>
        <v>2022</v>
      </c>
      <c r="C431" s="7">
        <f t="shared" si="376"/>
        <v>40</v>
      </c>
      <c r="D431" s="165">
        <f t="shared" si="378"/>
        <v>44681</v>
      </c>
      <c r="E431" s="68">
        <f t="shared" si="375"/>
        <v>0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0</v>
      </c>
      <c r="AU431" s="229">
        <f>IF(AND(AU$7&lt;=$B431+$D$4,AU$9&gt;=$D431),$E431*HLOOKUP(AU$7-$B431+1,INPUTS!$D$63:$X$64,2,FALSE)/IF(AU$7=$B431,(13-MONTH($D431)),12),0)</f>
        <v>0</v>
      </c>
      <c r="AV431" s="229">
        <f>IF(AND(AV$7&lt;=$B431+$D$4,AV$9&gt;=$D431),$E431*HLOOKUP(AV$7-$B431+1,INPUTS!$D$63:$X$64,2,FALSE)/IF(AV$7=$B431,(13-MONTH($D431)),12),0)</f>
        <v>0</v>
      </c>
      <c r="AW431" s="229">
        <f>IF(AND(AW$7&lt;=$B431+$D$4,AW$9&gt;=$D431),$E431*HLOOKUP(AW$7-$B431+1,INPUTS!$D$63:$X$64,2,FALSE)/IF(AW$7=$B431,(13-MONTH($D431)),12),0)</f>
        <v>0</v>
      </c>
      <c r="AX431" s="229">
        <f>IF(AND(AX$7&lt;=$B431+$D$4,AX$9&gt;=$D431),$E431*HLOOKUP(AX$7-$B431+1,INPUTS!$D$63:$X$64,2,FALSE)/IF(AX$7=$B431,(13-MONTH($D431)),12),0)</f>
        <v>0</v>
      </c>
      <c r="AY431" s="229">
        <f>IF(AND(AY$7&lt;=$B431+$D$4,AY$9&gt;=$D431),$E431*HLOOKUP(AY$7-$B431+1,INPUTS!$D$63:$X$64,2,FALSE)/IF(AY$7=$B431,(13-MONTH($D431)),12),0)</f>
        <v>0</v>
      </c>
      <c r="AZ431" s="229">
        <f>IF(AND(AZ$7&lt;=$B431+$D$4,AZ$9&gt;=$D431),$E431*HLOOKUP(AZ$7-$B431+1,INPUTS!$D$63:$X$64,2,FALSE)/IF(AZ$7=$B431,(13-MONTH($D431)),12),0)</f>
        <v>0</v>
      </c>
      <c r="BA431" s="229">
        <f>IF(AND(BA$7&lt;=$B431+$D$4,BA$9&gt;=$D431),$E431*HLOOKUP(BA$7-$B431+1,INPUTS!$D$63:$X$64,2,FALSE)/IF(BA$7=$B431,(13-MONTH($D431)),12),0)</f>
        <v>0</v>
      </c>
      <c r="BB431" s="229">
        <f>IF(AND(BB$7&lt;=$B431+$D$4,BB$9&gt;=$D431),$E431*HLOOKUP(BB$7-$B431+1,INPUTS!$D$63:$X$64,2,FALSE)/IF(BB$7=$B431,(13-MONTH($D431)),12),0)</f>
        <v>0</v>
      </c>
      <c r="BC431" s="229">
        <f>IF(AND(BC$7&lt;=$B431+$D$4,BC$9&gt;=$D431),$E431*HLOOKUP(BC$7-$B431+1,INPUTS!$D$63:$X$64,2,FALSE)/IF(BC$7=$B431,(13-MONTH($D431)),12),0)</f>
        <v>0</v>
      </c>
      <c r="BD431" s="229">
        <f>IF(AND(BD$7&lt;=$B431+$D$4,BD$9&gt;=$D431),$E431*HLOOKUP(BD$7-$B431+1,INPUTS!$D$63:$X$64,2,FALSE)/IF(BD$7=$B431,(13-MONTH($D431)),12),0)</f>
        <v>0</v>
      </c>
      <c r="BE431" s="229">
        <f>IF(AND(BE$7&lt;=$B431+$D$4,BE$9&gt;=$D431),$E431*HLOOKUP(BE$7-$B431+1,INPUTS!$D$63:$X$64,2,FALSE)/IF(BE$7=$B431,(13-MONTH($D431)),12),0)</f>
        <v>0</v>
      </c>
      <c r="BF431" s="229">
        <f>IF(AND(BF$7&lt;=$B431+$D$4,BF$9&gt;=$D431),$E431*HLOOKUP(BF$7-$B431+1,INPUTS!$D$63:$X$64,2,FALSE)/IF(BF$7=$B431,(13-MONTH($D431)),12),0)</f>
        <v>0</v>
      </c>
      <c r="BG431" s="229">
        <f>IF(AND(BG$7&lt;=$B431+$D$4,BG$9&gt;=$D431),$E431*HLOOKUP(BG$7-$B431+1,INPUTS!$D$63:$X$64,2,FALSE)/IF(BG$7=$B431,(13-MONTH($D431)),12),0)</f>
        <v>0</v>
      </c>
      <c r="BH431" s="229">
        <f>IF(AND(BH$7&lt;=$B431+$D$4,BH$9&gt;=$D431),$E431*HLOOKUP(BH$7-$B431+1,INPUTS!$D$63:$X$64,2,FALSE)/IF(BH$7=$B431,(13-MONTH($D431)),12),0)</f>
        <v>0</v>
      </c>
      <c r="BI431" s="229">
        <f>IF(AND(BI$7&lt;=$B431+$D$4,BI$9&gt;=$D431),$E431*HLOOKUP(BI$7-$B431+1,INPUTS!$D$63:$X$64,2,FALSE)/IF(BI$7=$B431,(13-MONTH($D431)),12),0)</f>
        <v>0</v>
      </c>
      <c r="BJ431" s="229">
        <f>IF(AND(BJ$7&lt;=$B431+$D$4,BJ$9&gt;=$D431),$E431*HLOOKUP(BJ$7-$B431+1,INPUTS!$D$63:$X$64,2,FALSE)/IF(BJ$7=$B431,(13-MONTH($D431)),12),0)</f>
        <v>0</v>
      </c>
      <c r="BK431" s="229">
        <f>IF(AND(BK$7&lt;=$B431+$D$4,BK$9&gt;=$D431),$E431*HLOOKUP(BK$7-$B431+1,INPUTS!$D$63:$X$64,2,FALSE)/IF(BK$7=$B431,(13-MONTH($D431)),12),0)</f>
        <v>0</v>
      </c>
      <c r="BL431" s="229">
        <f>IF(AND(BL$7&lt;=$B431+$D$4,BL$9&gt;=$D431),$E431*HLOOKUP(BL$7-$B431+1,INPUTS!$D$63:$X$64,2,FALSE)/IF(BL$7=$B431,(13-MONTH($D431)),12),0)</f>
        <v>0</v>
      </c>
      <c r="BM431" s="229">
        <f>IF(AND(BM$7&lt;=$B431+$D$4,BM$9&gt;=$D431),$E431*HLOOKUP(BM$7-$B431+1,INPUTS!$D$63:$X$64,2,FALSE)/IF(BM$7=$B431,(13-MONTH($D431)),12),0)</f>
        <v>0</v>
      </c>
      <c r="BN431" s="229">
        <f>IF(AND(BN$7&lt;=$B431+$D$4,BN$9&gt;=$D431),$E431*HLOOKUP(BN$7-$B431+1,INPUTS!$D$63:$X$64,2,FALSE)/IF(BN$7=$B431,(13-MONTH($D431)),12),0)</f>
        <v>0</v>
      </c>
      <c r="BO431" s="229">
        <f>IF(AND(BO$7&lt;=$B431+$D$4,BO$9&gt;=$D431),$E431*HLOOKUP(BO$7-$B431+1,INPUTS!$D$63:$X$64,2,FALSE)/IF(BO$7=$B431,(13-MONTH($D431)),12),0)</f>
        <v>0</v>
      </c>
      <c r="BP431" s="229">
        <f>IF(AND(BP$7&lt;=$B431+$D$4,BP$9&gt;=$D431),$E431*HLOOKUP(BP$7-$B431+1,INPUTS!$D$63:$X$64,2,FALSE)/IF(BP$7=$B431,(13-MONTH($D431)),12),0)</f>
        <v>0</v>
      </c>
      <c r="BQ431" s="229">
        <f>IF(AND(BQ$7&lt;=$B431+$D$4,BQ$9&gt;=$D431),$E431*HLOOKUP(BQ$7-$B431+1,INPUTS!$D$63:$X$64,2,FALSE)/IF(BQ$7=$B431,(13-MONTH($D431)),12),0)</f>
        <v>0</v>
      </c>
      <c r="BR431" s="229">
        <f>IF(AND(BR$7&lt;=$B431+$D$4,BR$9&gt;=$D431),$E431*HLOOKUP(BR$7-$B431+1,INPUTS!$D$63:$X$64,2,FALSE)/IF(BR$7=$B431,(13-MONTH($D431)),12),0)</f>
        <v>0</v>
      </c>
      <c r="BS431" s="229">
        <f>IF(AND(BS$7&lt;=$B431+$D$4,BS$9&gt;=$D431),$E431*HLOOKUP(BS$7-$B431+1,INPUTS!$D$63:$X$64,2,FALSE)/IF(BS$7=$B431,(13-MONTH($D431)),12),0)</f>
        <v>0</v>
      </c>
      <c r="BT431" s="229">
        <f>IF(AND(BT$7&lt;=$B431+$D$4,BT$9&gt;=$D431),$E431*HLOOKUP(BT$7-$B431+1,INPUTS!$D$63:$X$64,2,FALSE)/IF(BT$7=$B431,(13-MONTH($D431)),12),0)</f>
        <v>0</v>
      </c>
      <c r="BU431" s="229">
        <f>IF(AND(BU$7&lt;=$B431+$D$4,BU$9&gt;=$D431),$E431*HLOOKUP(BU$7-$B431+1,INPUTS!$D$63:$X$64,2,FALSE)/IF(BU$7=$B431,(13-MONTH($D431)),12),0)</f>
        <v>0</v>
      </c>
      <c r="BV431" s="229">
        <f>IF(AND(BV$7&lt;=$B431+$D$4,BV$9&gt;=$D431),$E431*HLOOKUP(BV$7-$B431+1,INPUTS!$D$63:$X$64,2,FALSE)/IF(BV$7=$B431,(13-MONTH($D431)),12),0)</f>
        <v>0</v>
      </c>
      <c r="BW431" s="229">
        <f>IF(AND(BW$7&lt;=$B431+$D$4,BW$9&gt;=$D431),$E431*HLOOKUP(BW$7-$B431+1,INPUTS!$D$63:$X$64,2,FALSE)/IF(BW$7=$B431,(13-MONTH($D431)),12),0)</f>
        <v>0</v>
      </c>
      <c r="BX431" s="229">
        <f>IF(AND(BX$7&lt;=$B431+$D$4,BX$9&gt;=$D431),$E431*HLOOKUP(BX$7-$B431+1,INPUTS!$D$63:$X$64,2,FALSE)/IF(BX$7=$B431,(13-MONTH($D431)),12),0)</f>
        <v>0</v>
      </c>
      <c r="BY431" s="229">
        <f>IF(AND(BY$7&lt;=$B431+$D$4,BY$9&gt;=$D431),$E431*HLOOKUP(BY$7-$B431+1,INPUTS!$D$63:$X$64,2,FALSE)/IF(BY$7=$B431,(13-MONTH($D431)),12),0)</f>
        <v>0</v>
      </c>
      <c r="BZ431" s="229">
        <f>IF(AND(BZ$7&lt;=$B431+$D$4,BZ$9&gt;=$D431),$E431*HLOOKUP(BZ$7-$B431+1,INPUTS!$D$63:$X$64,2,FALSE)/IF(BZ$7=$B431,(13-MONTH($D431)),12),0)</f>
        <v>0</v>
      </c>
    </row>
    <row r="432" spans="1:78" x14ac:dyDescent="0.2">
      <c r="A432" s="7" t="str">
        <f t="shared" si="377"/>
        <v>Roll-in 7</v>
      </c>
      <c r="B432" s="7">
        <f t="shared" si="373"/>
        <v>2022</v>
      </c>
      <c r="C432" s="7">
        <f t="shared" si="376"/>
        <v>41</v>
      </c>
      <c r="D432" s="165">
        <f t="shared" si="378"/>
        <v>44712</v>
      </c>
      <c r="E432" s="68">
        <f t="shared" si="375"/>
        <v>0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0</v>
      </c>
      <c r="AV432" s="229">
        <f>IF(AND(AV$7&lt;=$B432+$D$4,AV$9&gt;=$D432),$E432*HLOOKUP(AV$7-$B432+1,INPUTS!$D$63:$X$64,2,FALSE)/IF(AV$7=$B432,(13-MONTH($D432)),12),0)</f>
        <v>0</v>
      </c>
      <c r="AW432" s="229">
        <f>IF(AND(AW$7&lt;=$B432+$D$4,AW$9&gt;=$D432),$E432*HLOOKUP(AW$7-$B432+1,INPUTS!$D$63:$X$64,2,FALSE)/IF(AW$7=$B432,(13-MONTH($D432)),12),0)</f>
        <v>0</v>
      </c>
      <c r="AX432" s="229">
        <f>IF(AND(AX$7&lt;=$B432+$D$4,AX$9&gt;=$D432),$E432*HLOOKUP(AX$7-$B432+1,INPUTS!$D$63:$X$64,2,FALSE)/IF(AX$7=$B432,(13-MONTH($D432)),12),0)</f>
        <v>0</v>
      </c>
      <c r="AY432" s="229">
        <f>IF(AND(AY$7&lt;=$B432+$D$4,AY$9&gt;=$D432),$E432*HLOOKUP(AY$7-$B432+1,INPUTS!$D$63:$X$64,2,FALSE)/IF(AY$7=$B432,(13-MONTH($D432)),12),0)</f>
        <v>0</v>
      </c>
      <c r="AZ432" s="229">
        <f>IF(AND(AZ$7&lt;=$B432+$D$4,AZ$9&gt;=$D432),$E432*HLOOKUP(AZ$7-$B432+1,INPUTS!$D$63:$X$64,2,FALSE)/IF(AZ$7=$B432,(13-MONTH($D432)),12),0)</f>
        <v>0</v>
      </c>
      <c r="BA432" s="229">
        <f>IF(AND(BA$7&lt;=$B432+$D$4,BA$9&gt;=$D432),$E432*HLOOKUP(BA$7-$B432+1,INPUTS!$D$63:$X$64,2,FALSE)/IF(BA$7=$B432,(13-MONTH($D432)),12),0)</f>
        <v>0</v>
      </c>
      <c r="BB432" s="229">
        <f>IF(AND(BB$7&lt;=$B432+$D$4,BB$9&gt;=$D432),$E432*HLOOKUP(BB$7-$B432+1,INPUTS!$D$63:$X$64,2,FALSE)/IF(BB$7=$B432,(13-MONTH($D432)),12),0)</f>
        <v>0</v>
      </c>
      <c r="BC432" s="229">
        <f>IF(AND(BC$7&lt;=$B432+$D$4,BC$9&gt;=$D432),$E432*HLOOKUP(BC$7-$B432+1,INPUTS!$D$63:$X$64,2,FALSE)/IF(BC$7=$B432,(13-MONTH($D432)),12),0)</f>
        <v>0</v>
      </c>
      <c r="BD432" s="229">
        <f>IF(AND(BD$7&lt;=$B432+$D$4,BD$9&gt;=$D432),$E432*HLOOKUP(BD$7-$B432+1,INPUTS!$D$63:$X$64,2,FALSE)/IF(BD$7=$B432,(13-MONTH($D432)),12),0)</f>
        <v>0</v>
      </c>
      <c r="BE432" s="229">
        <f>IF(AND(BE$7&lt;=$B432+$D$4,BE$9&gt;=$D432),$E432*HLOOKUP(BE$7-$B432+1,INPUTS!$D$63:$X$64,2,FALSE)/IF(BE$7=$B432,(13-MONTH($D432)),12),0)</f>
        <v>0</v>
      </c>
      <c r="BF432" s="229">
        <f>IF(AND(BF$7&lt;=$B432+$D$4,BF$9&gt;=$D432),$E432*HLOOKUP(BF$7-$B432+1,INPUTS!$D$63:$X$64,2,FALSE)/IF(BF$7=$B432,(13-MONTH($D432)),12),0)</f>
        <v>0</v>
      </c>
      <c r="BG432" s="229">
        <f>IF(AND(BG$7&lt;=$B432+$D$4,BG$9&gt;=$D432),$E432*HLOOKUP(BG$7-$B432+1,INPUTS!$D$63:$X$64,2,FALSE)/IF(BG$7=$B432,(13-MONTH($D432)),12),0)</f>
        <v>0</v>
      </c>
      <c r="BH432" s="229">
        <f>IF(AND(BH$7&lt;=$B432+$D$4,BH$9&gt;=$D432),$E432*HLOOKUP(BH$7-$B432+1,INPUTS!$D$63:$X$64,2,FALSE)/IF(BH$7=$B432,(13-MONTH($D432)),12),0)</f>
        <v>0</v>
      </c>
      <c r="BI432" s="229">
        <f>IF(AND(BI$7&lt;=$B432+$D$4,BI$9&gt;=$D432),$E432*HLOOKUP(BI$7-$B432+1,INPUTS!$D$63:$X$64,2,FALSE)/IF(BI$7=$B432,(13-MONTH($D432)),12),0)</f>
        <v>0</v>
      </c>
      <c r="BJ432" s="229">
        <f>IF(AND(BJ$7&lt;=$B432+$D$4,BJ$9&gt;=$D432),$E432*HLOOKUP(BJ$7-$B432+1,INPUTS!$D$63:$X$64,2,FALSE)/IF(BJ$7=$B432,(13-MONTH($D432)),12),0)</f>
        <v>0</v>
      </c>
      <c r="BK432" s="229">
        <f>IF(AND(BK$7&lt;=$B432+$D$4,BK$9&gt;=$D432),$E432*HLOOKUP(BK$7-$B432+1,INPUTS!$D$63:$X$64,2,FALSE)/IF(BK$7=$B432,(13-MONTH($D432)),12),0)</f>
        <v>0</v>
      </c>
      <c r="BL432" s="229">
        <f>IF(AND(BL$7&lt;=$B432+$D$4,BL$9&gt;=$D432),$E432*HLOOKUP(BL$7-$B432+1,INPUTS!$D$63:$X$64,2,FALSE)/IF(BL$7=$B432,(13-MONTH($D432)),12),0)</f>
        <v>0</v>
      </c>
      <c r="BM432" s="229">
        <f>IF(AND(BM$7&lt;=$B432+$D$4,BM$9&gt;=$D432),$E432*HLOOKUP(BM$7-$B432+1,INPUTS!$D$63:$X$64,2,FALSE)/IF(BM$7=$B432,(13-MONTH($D432)),12),0)</f>
        <v>0</v>
      </c>
      <c r="BN432" s="229">
        <f>IF(AND(BN$7&lt;=$B432+$D$4,BN$9&gt;=$D432),$E432*HLOOKUP(BN$7-$B432+1,INPUTS!$D$63:$X$64,2,FALSE)/IF(BN$7=$B432,(13-MONTH($D432)),12),0)</f>
        <v>0</v>
      </c>
      <c r="BO432" s="229">
        <f>IF(AND(BO$7&lt;=$B432+$D$4,BO$9&gt;=$D432),$E432*HLOOKUP(BO$7-$B432+1,INPUTS!$D$63:$X$64,2,FALSE)/IF(BO$7=$B432,(13-MONTH($D432)),12),0)</f>
        <v>0</v>
      </c>
      <c r="BP432" s="229">
        <f>IF(AND(BP$7&lt;=$B432+$D$4,BP$9&gt;=$D432),$E432*HLOOKUP(BP$7-$B432+1,INPUTS!$D$63:$X$64,2,FALSE)/IF(BP$7=$B432,(13-MONTH($D432)),12),0)</f>
        <v>0</v>
      </c>
      <c r="BQ432" s="229">
        <f>IF(AND(BQ$7&lt;=$B432+$D$4,BQ$9&gt;=$D432),$E432*HLOOKUP(BQ$7-$B432+1,INPUTS!$D$63:$X$64,2,FALSE)/IF(BQ$7=$B432,(13-MONTH($D432)),12),0)</f>
        <v>0</v>
      </c>
      <c r="BR432" s="229">
        <f>IF(AND(BR$7&lt;=$B432+$D$4,BR$9&gt;=$D432),$E432*HLOOKUP(BR$7-$B432+1,INPUTS!$D$63:$X$64,2,FALSE)/IF(BR$7=$B432,(13-MONTH($D432)),12),0)</f>
        <v>0</v>
      </c>
      <c r="BS432" s="229">
        <f>IF(AND(BS$7&lt;=$B432+$D$4,BS$9&gt;=$D432),$E432*HLOOKUP(BS$7-$B432+1,INPUTS!$D$63:$X$64,2,FALSE)/IF(BS$7=$B432,(13-MONTH($D432)),12),0)</f>
        <v>0</v>
      </c>
      <c r="BT432" s="229">
        <f>IF(AND(BT$7&lt;=$B432+$D$4,BT$9&gt;=$D432),$E432*HLOOKUP(BT$7-$B432+1,INPUTS!$D$63:$X$64,2,FALSE)/IF(BT$7=$B432,(13-MONTH($D432)),12),0)</f>
        <v>0</v>
      </c>
      <c r="BU432" s="229">
        <f>IF(AND(BU$7&lt;=$B432+$D$4,BU$9&gt;=$D432),$E432*HLOOKUP(BU$7-$B432+1,INPUTS!$D$63:$X$64,2,FALSE)/IF(BU$7=$B432,(13-MONTH($D432)),12),0)</f>
        <v>0</v>
      </c>
      <c r="BV432" s="229">
        <f>IF(AND(BV$7&lt;=$B432+$D$4,BV$9&gt;=$D432),$E432*HLOOKUP(BV$7-$B432+1,INPUTS!$D$63:$X$64,2,FALSE)/IF(BV$7=$B432,(13-MONTH($D432)),12),0)</f>
        <v>0</v>
      </c>
      <c r="BW432" s="229">
        <f>IF(AND(BW$7&lt;=$B432+$D$4,BW$9&gt;=$D432),$E432*HLOOKUP(BW$7-$B432+1,INPUTS!$D$63:$X$64,2,FALSE)/IF(BW$7=$B432,(13-MONTH($D432)),12),0)</f>
        <v>0</v>
      </c>
      <c r="BX432" s="229">
        <f>IF(AND(BX$7&lt;=$B432+$D$4,BX$9&gt;=$D432),$E432*HLOOKUP(BX$7-$B432+1,INPUTS!$D$63:$X$64,2,FALSE)/IF(BX$7=$B432,(13-MONTH($D432)),12),0)</f>
        <v>0</v>
      </c>
      <c r="BY432" s="229">
        <f>IF(AND(BY$7&lt;=$B432+$D$4,BY$9&gt;=$D432),$E432*HLOOKUP(BY$7-$B432+1,INPUTS!$D$63:$X$64,2,FALSE)/IF(BY$7=$B432,(13-MONTH($D432)),12),0)</f>
        <v>0</v>
      </c>
      <c r="BZ432" s="229">
        <f>IF(AND(BZ$7&lt;=$B432+$D$4,BZ$9&gt;=$D432),$E432*HLOOKUP(BZ$7-$B432+1,INPUTS!$D$63:$X$64,2,FALSE)/IF(BZ$7=$B432,(13-MONTH($D432)),12),0)</f>
        <v>0</v>
      </c>
    </row>
    <row r="433" spans="1:78" x14ac:dyDescent="0.2">
      <c r="A433" s="7" t="str">
        <f t="shared" si="377"/>
        <v>Roll-in 7</v>
      </c>
      <c r="B433" s="7">
        <f t="shared" si="373"/>
        <v>2022</v>
      </c>
      <c r="C433" s="7">
        <f t="shared" si="376"/>
        <v>42</v>
      </c>
      <c r="D433" s="165">
        <f t="shared" si="378"/>
        <v>44742</v>
      </c>
      <c r="E433" s="68">
        <f t="shared" si="375"/>
        <v>0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0</v>
      </c>
      <c r="AW433" s="229">
        <f>IF(AND(AW$7&lt;=$B433+$D$4,AW$9&gt;=$D433),$E433*HLOOKUP(AW$7-$B433+1,INPUTS!$D$63:$X$64,2,FALSE)/IF(AW$7=$B433,(13-MONTH($D433)),12),0)</f>
        <v>0</v>
      </c>
      <c r="AX433" s="229">
        <f>IF(AND(AX$7&lt;=$B433+$D$4,AX$9&gt;=$D433),$E433*HLOOKUP(AX$7-$B433+1,INPUTS!$D$63:$X$64,2,FALSE)/IF(AX$7=$B433,(13-MONTH($D433)),12),0)</f>
        <v>0</v>
      </c>
      <c r="AY433" s="229">
        <f>IF(AND(AY$7&lt;=$B433+$D$4,AY$9&gt;=$D433),$E433*HLOOKUP(AY$7-$B433+1,INPUTS!$D$63:$X$64,2,FALSE)/IF(AY$7=$B433,(13-MONTH($D433)),12),0)</f>
        <v>0</v>
      </c>
      <c r="AZ433" s="229">
        <f>IF(AND(AZ$7&lt;=$B433+$D$4,AZ$9&gt;=$D433),$E433*HLOOKUP(AZ$7-$B433+1,INPUTS!$D$63:$X$64,2,FALSE)/IF(AZ$7=$B433,(13-MONTH($D433)),12),0)</f>
        <v>0</v>
      </c>
      <c r="BA433" s="229">
        <f>IF(AND(BA$7&lt;=$B433+$D$4,BA$9&gt;=$D433),$E433*HLOOKUP(BA$7-$B433+1,INPUTS!$D$63:$X$64,2,FALSE)/IF(BA$7=$B433,(13-MONTH($D433)),12),0)</f>
        <v>0</v>
      </c>
      <c r="BB433" s="229">
        <f>IF(AND(BB$7&lt;=$B433+$D$4,BB$9&gt;=$D433),$E433*HLOOKUP(BB$7-$B433+1,INPUTS!$D$63:$X$64,2,FALSE)/IF(BB$7=$B433,(13-MONTH($D433)),12),0)</f>
        <v>0</v>
      </c>
      <c r="BC433" s="229">
        <f>IF(AND(BC$7&lt;=$B433+$D$4,BC$9&gt;=$D433),$E433*HLOOKUP(BC$7-$B433+1,INPUTS!$D$63:$X$64,2,FALSE)/IF(BC$7=$B433,(13-MONTH($D433)),12),0)</f>
        <v>0</v>
      </c>
      <c r="BD433" s="229">
        <f>IF(AND(BD$7&lt;=$B433+$D$4,BD$9&gt;=$D433),$E433*HLOOKUP(BD$7-$B433+1,INPUTS!$D$63:$X$64,2,FALSE)/IF(BD$7=$B433,(13-MONTH($D433)),12),0)</f>
        <v>0</v>
      </c>
      <c r="BE433" s="229">
        <f>IF(AND(BE$7&lt;=$B433+$D$4,BE$9&gt;=$D433),$E433*HLOOKUP(BE$7-$B433+1,INPUTS!$D$63:$X$64,2,FALSE)/IF(BE$7=$B433,(13-MONTH($D433)),12),0)</f>
        <v>0</v>
      </c>
      <c r="BF433" s="229">
        <f>IF(AND(BF$7&lt;=$B433+$D$4,BF$9&gt;=$D433),$E433*HLOOKUP(BF$7-$B433+1,INPUTS!$D$63:$X$64,2,FALSE)/IF(BF$7=$B433,(13-MONTH($D433)),12),0)</f>
        <v>0</v>
      </c>
      <c r="BG433" s="229">
        <f>IF(AND(BG$7&lt;=$B433+$D$4,BG$9&gt;=$D433),$E433*HLOOKUP(BG$7-$B433+1,INPUTS!$D$63:$X$64,2,FALSE)/IF(BG$7=$B433,(13-MONTH($D433)),12),0)</f>
        <v>0</v>
      </c>
      <c r="BH433" s="229">
        <f>IF(AND(BH$7&lt;=$B433+$D$4,BH$9&gt;=$D433),$E433*HLOOKUP(BH$7-$B433+1,INPUTS!$D$63:$X$64,2,FALSE)/IF(BH$7=$B433,(13-MONTH($D433)),12),0)</f>
        <v>0</v>
      </c>
      <c r="BI433" s="229">
        <f>IF(AND(BI$7&lt;=$B433+$D$4,BI$9&gt;=$D433),$E433*HLOOKUP(BI$7-$B433+1,INPUTS!$D$63:$X$64,2,FALSE)/IF(BI$7=$B433,(13-MONTH($D433)),12),0)</f>
        <v>0</v>
      </c>
      <c r="BJ433" s="229">
        <f>IF(AND(BJ$7&lt;=$B433+$D$4,BJ$9&gt;=$D433),$E433*HLOOKUP(BJ$7-$B433+1,INPUTS!$D$63:$X$64,2,FALSE)/IF(BJ$7=$B433,(13-MONTH($D433)),12),0)</f>
        <v>0</v>
      </c>
      <c r="BK433" s="229">
        <f>IF(AND(BK$7&lt;=$B433+$D$4,BK$9&gt;=$D433),$E433*HLOOKUP(BK$7-$B433+1,INPUTS!$D$63:$X$64,2,FALSE)/IF(BK$7=$B433,(13-MONTH($D433)),12),0)</f>
        <v>0</v>
      </c>
      <c r="BL433" s="229">
        <f>IF(AND(BL$7&lt;=$B433+$D$4,BL$9&gt;=$D433),$E433*HLOOKUP(BL$7-$B433+1,INPUTS!$D$63:$X$64,2,FALSE)/IF(BL$7=$B433,(13-MONTH($D433)),12),0)</f>
        <v>0</v>
      </c>
      <c r="BM433" s="229">
        <f>IF(AND(BM$7&lt;=$B433+$D$4,BM$9&gt;=$D433),$E433*HLOOKUP(BM$7-$B433+1,INPUTS!$D$63:$X$64,2,FALSE)/IF(BM$7=$B433,(13-MONTH($D433)),12),0)</f>
        <v>0</v>
      </c>
      <c r="BN433" s="229">
        <f>IF(AND(BN$7&lt;=$B433+$D$4,BN$9&gt;=$D433),$E433*HLOOKUP(BN$7-$B433+1,INPUTS!$D$63:$X$64,2,FALSE)/IF(BN$7=$B433,(13-MONTH($D433)),12),0)</f>
        <v>0</v>
      </c>
      <c r="BO433" s="229">
        <f>IF(AND(BO$7&lt;=$B433+$D$4,BO$9&gt;=$D433),$E433*HLOOKUP(BO$7-$B433+1,INPUTS!$D$63:$X$64,2,FALSE)/IF(BO$7=$B433,(13-MONTH($D433)),12),0)</f>
        <v>0</v>
      </c>
      <c r="BP433" s="229">
        <f>IF(AND(BP$7&lt;=$B433+$D$4,BP$9&gt;=$D433),$E433*HLOOKUP(BP$7-$B433+1,INPUTS!$D$63:$X$64,2,FALSE)/IF(BP$7=$B433,(13-MONTH($D433)),12),0)</f>
        <v>0</v>
      </c>
      <c r="BQ433" s="229">
        <f>IF(AND(BQ$7&lt;=$B433+$D$4,BQ$9&gt;=$D433),$E433*HLOOKUP(BQ$7-$B433+1,INPUTS!$D$63:$X$64,2,FALSE)/IF(BQ$7=$B433,(13-MONTH($D433)),12),0)</f>
        <v>0</v>
      </c>
      <c r="BR433" s="229">
        <f>IF(AND(BR$7&lt;=$B433+$D$4,BR$9&gt;=$D433),$E433*HLOOKUP(BR$7-$B433+1,INPUTS!$D$63:$X$64,2,FALSE)/IF(BR$7=$B433,(13-MONTH($D433)),12),0)</f>
        <v>0</v>
      </c>
      <c r="BS433" s="229">
        <f>IF(AND(BS$7&lt;=$B433+$D$4,BS$9&gt;=$D433),$E433*HLOOKUP(BS$7-$B433+1,INPUTS!$D$63:$X$64,2,FALSE)/IF(BS$7=$B433,(13-MONTH($D433)),12),0)</f>
        <v>0</v>
      </c>
      <c r="BT433" s="229">
        <f>IF(AND(BT$7&lt;=$B433+$D$4,BT$9&gt;=$D433),$E433*HLOOKUP(BT$7-$B433+1,INPUTS!$D$63:$X$64,2,FALSE)/IF(BT$7=$B433,(13-MONTH($D433)),12),0)</f>
        <v>0</v>
      </c>
      <c r="BU433" s="229">
        <f>IF(AND(BU$7&lt;=$B433+$D$4,BU$9&gt;=$D433),$E433*HLOOKUP(BU$7-$B433+1,INPUTS!$D$63:$X$64,2,FALSE)/IF(BU$7=$B433,(13-MONTH($D433)),12),0)</f>
        <v>0</v>
      </c>
      <c r="BV433" s="229">
        <f>IF(AND(BV$7&lt;=$B433+$D$4,BV$9&gt;=$D433),$E433*HLOOKUP(BV$7-$B433+1,INPUTS!$D$63:$X$64,2,FALSE)/IF(BV$7=$B433,(13-MONTH($D433)),12),0)</f>
        <v>0</v>
      </c>
      <c r="BW433" s="229">
        <f>IF(AND(BW$7&lt;=$B433+$D$4,BW$9&gt;=$D433),$E433*HLOOKUP(BW$7-$B433+1,INPUTS!$D$63:$X$64,2,FALSE)/IF(BW$7=$B433,(13-MONTH($D433)),12),0)</f>
        <v>0</v>
      </c>
      <c r="BX433" s="229">
        <f>IF(AND(BX$7&lt;=$B433+$D$4,BX$9&gt;=$D433),$E433*HLOOKUP(BX$7-$B433+1,INPUTS!$D$63:$X$64,2,FALSE)/IF(BX$7=$B433,(13-MONTH($D433)),12),0)</f>
        <v>0</v>
      </c>
      <c r="BY433" s="229">
        <f>IF(AND(BY$7&lt;=$B433+$D$4,BY$9&gt;=$D433),$E433*HLOOKUP(BY$7-$B433+1,INPUTS!$D$63:$X$64,2,FALSE)/IF(BY$7=$B433,(13-MONTH($D433)),12),0)</f>
        <v>0</v>
      </c>
      <c r="BZ433" s="229">
        <f>IF(AND(BZ$7&lt;=$B433+$D$4,BZ$9&gt;=$D433),$E433*HLOOKUP(BZ$7-$B433+1,INPUTS!$D$63:$X$64,2,FALSE)/IF(BZ$7=$B433,(13-MONTH($D433)),12),0)</f>
        <v>0</v>
      </c>
    </row>
    <row r="434" spans="1:78" x14ac:dyDescent="0.2">
      <c r="A434" s="7" t="str">
        <f t="shared" si="377"/>
        <v>Roll-in 7</v>
      </c>
      <c r="B434" s="7">
        <f t="shared" si="373"/>
        <v>2022</v>
      </c>
      <c r="C434" s="7">
        <f t="shared" si="376"/>
        <v>43</v>
      </c>
      <c r="D434" s="165">
        <f t="shared" si="378"/>
        <v>44773</v>
      </c>
      <c r="E434" s="68">
        <f t="shared" si="375"/>
        <v>0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0</v>
      </c>
      <c r="AX434" s="229">
        <f>IF(AND(AX$7&lt;=$B434+$D$4,AX$9&gt;=$D434),$E434*HLOOKUP(AX$7-$B434+1,INPUTS!$D$63:$X$64,2,FALSE)/IF(AX$7=$B434,(13-MONTH($D434)),12),0)</f>
        <v>0</v>
      </c>
      <c r="AY434" s="229">
        <f>IF(AND(AY$7&lt;=$B434+$D$4,AY$9&gt;=$D434),$E434*HLOOKUP(AY$7-$B434+1,INPUTS!$D$63:$X$64,2,FALSE)/IF(AY$7=$B434,(13-MONTH($D434)),12),0)</f>
        <v>0</v>
      </c>
      <c r="AZ434" s="229">
        <f>IF(AND(AZ$7&lt;=$B434+$D$4,AZ$9&gt;=$D434),$E434*HLOOKUP(AZ$7-$B434+1,INPUTS!$D$63:$X$64,2,FALSE)/IF(AZ$7=$B434,(13-MONTH($D434)),12),0)</f>
        <v>0</v>
      </c>
      <c r="BA434" s="229">
        <f>IF(AND(BA$7&lt;=$B434+$D$4,BA$9&gt;=$D434),$E434*HLOOKUP(BA$7-$B434+1,INPUTS!$D$63:$X$64,2,FALSE)/IF(BA$7=$B434,(13-MONTH($D434)),12),0)</f>
        <v>0</v>
      </c>
      <c r="BB434" s="229">
        <f>IF(AND(BB$7&lt;=$B434+$D$4,BB$9&gt;=$D434),$E434*HLOOKUP(BB$7-$B434+1,INPUTS!$D$63:$X$64,2,FALSE)/IF(BB$7=$B434,(13-MONTH($D434)),12),0)</f>
        <v>0</v>
      </c>
      <c r="BC434" s="229">
        <f>IF(AND(BC$7&lt;=$B434+$D$4,BC$9&gt;=$D434),$E434*HLOOKUP(BC$7-$B434+1,INPUTS!$D$63:$X$64,2,FALSE)/IF(BC$7=$B434,(13-MONTH($D434)),12),0)</f>
        <v>0</v>
      </c>
      <c r="BD434" s="229">
        <f>IF(AND(BD$7&lt;=$B434+$D$4,BD$9&gt;=$D434),$E434*HLOOKUP(BD$7-$B434+1,INPUTS!$D$63:$X$64,2,FALSE)/IF(BD$7=$B434,(13-MONTH($D434)),12),0)</f>
        <v>0</v>
      </c>
      <c r="BE434" s="229">
        <f>IF(AND(BE$7&lt;=$B434+$D$4,BE$9&gt;=$D434),$E434*HLOOKUP(BE$7-$B434+1,INPUTS!$D$63:$X$64,2,FALSE)/IF(BE$7=$B434,(13-MONTH($D434)),12),0)</f>
        <v>0</v>
      </c>
      <c r="BF434" s="229">
        <f>IF(AND(BF$7&lt;=$B434+$D$4,BF$9&gt;=$D434),$E434*HLOOKUP(BF$7-$B434+1,INPUTS!$D$63:$X$64,2,FALSE)/IF(BF$7=$B434,(13-MONTH($D434)),12),0)</f>
        <v>0</v>
      </c>
      <c r="BG434" s="229">
        <f>IF(AND(BG$7&lt;=$B434+$D$4,BG$9&gt;=$D434),$E434*HLOOKUP(BG$7-$B434+1,INPUTS!$D$63:$X$64,2,FALSE)/IF(BG$7=$B434,(13-MONTH($D434)),12),0)</f>
        <v>0</v>
      </c>
      <c r="BH434" s="229">
        <f>IF(AND(BH$7&lt;=$B434+$D$4,BH$9&gt;=$D434),$E434*HLOOKUP(BH$7-$B434+1,INPUTS!$D$63:$X$64,2,FALSE)/IF(BH$7=$B434,(13-MONTH($D434)),12),0)</f>
        <v>0</v>
      </c>
      <c r="BI434" s="229">
        <f>IF(AND(BI$7&lt;=$B434+$D$4,BI$9&gt;=$D434),$E434*HLOOKUP(BI$7-$B434+1,INPUTS!$D$63:$X$64,2,FALSE)/IF(BI$7=$B434,(13-MONTH($D434)),12),0)</f>
        <v>0</v>
      </c>
      <c r="BJ434" s="229">
        <f>IF(AND(BJ$7&lt;=$B434+$D$4,BJ$9&gt;=$D434),$E434*HLOOKUP(BJ$7-$B434+1,INPUTS!$D$63:$X$64,2,FALSE)/IF(BJ$7=$B434,(13-MONTH($D434)),12),0)</f>
        <v>0</v>
      </c>
      <c r="BK434" s="229">
        <f>IF(AND(BK$7&lt;=$B434+$D$4,BK$9&gt;=$D434),$E434*HLOOKUP(BK$7-$B434+1,INPUTS!$D$63:$X$64,2,FALSE)/IF(BK$7=$B434,(13-MONTH($D434)),12),0)</f>
        <v>0</v>
      </c>
      <c r="BL434" s="229">
        <f>IF(AND(BL$7&lt;=$B434+$D$4,BL$9&gt;=$D434),$E434*HLOOKUP(BL$7-$B434+1,INPUTS!$D$63:$X$64,2,FALSE)/IF(BL$7=$B434,(13-MONTH($D434)),12),0)</f>
        <v>0</v>
      </c>
      <c r="BM434" s="229">
        <f>IF(AND(BM$7&lt;=$B434+$D$4,BM$9&gt;=$D434),$E434*HLOOKUP(BM$7-$B434+1,INPUTS!$D$63:$X$64,2,FALSE)/IF(BM$7=$B434,(13-MONTH($D434)),12),0)</f>
        <v>0</v>
      </c>
      <c r="BN434" s="229">
        <f>IF(AND(BN$7&lt;=$B434+$D$4,BN$9&gt;=$D434),$E434*HLOOKUP(BN$7-$B434+1,INPUTS!$D$63:$X$64,2,FALSE)/IF(BN$7=$B434,(13-MONTH($D434)),12),0)</f>
        <v>0</v>
      </c>
      <c r="BO434" s="229">
        <f>IF(AND(BO$7&lt;=$B434+$D$4,BO$9&gt;=$D434),$E434*HLOOKUP(BO$7-$B434+1,INPUTS!$D$63:$X$64,2,FALSE)/IF(BO$7=$B434,(13-MONTH($D434)),12),0)</f>
        <v>0</v>
      </c>
      <c r="BP434" s="229">
        <f>IF(AND(BP$7&lt;=$B434+$D$4,BP$9&gt;=$D434),$E434*HLOOKUP(BP$7-$B434+1,INPUTS!$D$63:$X$64,2,FALSE)/IF(BP$7=$B434,(13-MONTH($D434)),12),0)</f>
        <v>0</v>
      </c>
      <c r="BQ434" s="229">
        <f>IF(AND(BQ$7&lt;=$B434+$D$4,BQ$9&gt;=$D434),$E434*HLOOKUP(BQ$7-$B434+1,INPUTS!$D$63:$X$64,2,FALSE)/IF(BQ$7=$B434,(13-MONTH($D434)),12),0)</f>
        <v>0</v>
      </c>
      <c r="BR434" s="229">
        <f>IF(AND(BR$7&lt;=$B434+$D$4,BR$9&gt;=$D434),$E434*HLOOKUP(BR$7-$B434+1,INPUTS!$D$63:$X$64,2,FALSE)/IF(BR$7=$B434,(13-MONTH($D434)),12),0)</f>
        <v>0</v>
      </c>
      <c r="BS434" s="229">
        <f>IF(AND(BS$7&lt;=$B434+$D$4,BS$9&gt;=$D434),$E434*HLOOKUP(BS$7-$B434+1,INPUTS!$D$63:$X$64,2,FALSE)/IF(BS$7=$B434,(13-MONTH($D434)),12),0)</f>
        <v>0</v>
      </c>
      <c r="BT434" s="229">
        <f>IF(AND(BT$7&lt;=$B434+$D$4,BT$9&gt;=$D434),$E434*HLOOKUP(BT$7-$B434+1,INPUTS!$D$63:$X$64,2,FALSE)/IF(BT$7=$B434,(13-MONTH($D434)),12),0)</f>
        <v>0</v>
      </c>
      <c r="BU434" s="229">
        <f>IF(AND(BU$7&lt;=$B434+$D$4,BU$9&gt;=$D434),$E434*HLOOKUP(BU$7-$B434+1,INPUTS!$D$63:$X$64,2,FALSE)/IF(BU$7=$B434,(13-MONTH($D434)),12),0)</f>
        <v>0</v>
      </c>
      <c r="BV434" s="229">
        <f>IF(AND(BV$7&lt;=$B434+$D$4,BV$9&gt;=$D434),$E434*HLOOKUP(BV$7-$B434+1,INPUTS!$D$63:$X$64,2,FALSE)/IF(BV$7=$B434,(13-MONTH($D434)),12),0)</f>
        <v>0</v>
      </c>
      <c r="BW434" s="229">
        <f>IF(AND(BW$7&lt;=$B434+$D$4,BW$9&gt;=$D434),$E434*HLOOKUP(BW$7-$B434+1,INPUTS!$D$63:$X$64,2,FALSE)/IF(BW$7=$B434,(13-MONTH($D434)),12),0)</f>
        <v>0</v>
      </c>
      <c r="BX434" s="229">
        <f>IF(AND(BX$7&lt;=$B434+$D$4,BX$9&gt;=$D434),$E434*HLOOKUP(BX$7-$B434+1,INPUTS!$D$63:$X$64,2,FALSE)/IF(BX$7=$B434,(13-MONTH($D434)),12),0)</f>
        <v>0</v>
      </c>
      <c r="BY434" s="229">
        <f>IF(AND(BY$7&lt;=$B434+$D$4,BY$9&gt;=$D434),$E434*HLOOKUP(BY$7-$B434+1,INPUTS!$D$63:$X$64,2,FALSE)/IF(BY$7=$B434,(13-MONTH($D434)),12),0)</f>
        <v>0</v>
      </c>
      <c r="BZ434" s="229">
        <f>IF(AND(BZ$7&lt;=$B434+$D$4,BZ$9&gt;=$D434),$E434*HLOOKUP(BZ$7-$B434+1,INPUTS!$D$63:$X$64,2,FALSE)/IF(BZ$7=$B434,(13-MONTH($D434)),12),0)</f>
        <v>0</v>
      </c>
    </row>
    <row r="435" spans="1:78" x14ac:dyDescent="0.2">
      <c r="A435" s="7" t="str">
        <f t="shared" si="377"/>
        <v>Roll-in 7</v>
      </c>
      <c r="B435" s="7">
        <f t="shared" si="373"/>
        <v>2022</v>
      </c>
      <c r="C435" s="7">
        <f t="shared" si="376"/>
        <v>44</v>
      </c>
      <c r="D435" s="165">
        <f t="shared" si="378"/>
        <v>44804</v>
      </c>
      <c r="E435" s="68">
        <f t="shared" si="375"/>
        <v>0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0</v>
      </c>
      <c r="AY435" s="229">
        <f>IF(AND(AY$7&lt;=$B435+$D$4,AY$9&gt;=$D435),$E435*HLOOKUP(AY$7-$B435+1,INPUTS!$D$63:$X$64,2,FALSE)/IF(AY$7=$B435,(13-MONTH($D435)),12),0)</f>
        <v>0</v>
      </c>
      <c r="AZ435" s="229">
        <f>IF(AND(AZ$7&lt;=$B435+$D$4,AZ$9&gt;=$D435),$E435*HLOOKUP(AZ$7-$B435+1,INPUTS!$D$63:$X$64,2,FALSE)/IF(AZ$7=$B435,(13-MONTH($D435)),12),0)</f>
        <v>0</v>
      </c>
      <c r="BA435" s="229">
        <f>IF(AND(BA$7&lt;=$B435+$D$4,BA$9&gt;=$D435),$E435*HLOOKUP(BA$7-$B435+1,INPUTS!$D$63:$X$64,2,FALSE)/IF(BA$7=$B435,(13-MONTH($D435)),12),0)</f>
        <v>0</v>
      </c>
      <c r="BB435" s="229">
        <f>IF(AND(BB$7&lt;=$B435+$D$4,BB$9&gt;=$D435),$E435*HLOOKUP(BB$7-$B435+1,INPUTS!$D$63:$X$64,2,FALSE)/IF(BB$7=$B435,(13-MONTH($D435)),12),0)</f>
        <v>0</v>
      </c>
      <c r="BC435" s="229">
        <f>IF(AND(BC$7&lt;=$B435+$D$4,BC$9&gt;=$D435),$E435*HLOOKUP(BC$7-$B435+1,INPUTS!$D$63:$X$64,2,FALSE)/IF(BC$7=$B435,(13-MONTH($D435)),12),0)</f>
        <v>0</v>
      </c>
      <c r="BD435" s="229">
        <f>IF(AND(BD$7&lt;=$B435+$D$4,BD$9&gt;=$D435),$E435*HLOOKUP(BD$7-$B435+1,INPUTS!$D$63:$X$64,2,FALSE)/IF(BD$7=$B435,(13-MONTH($D435)),12),0)</f>
        <v>0</v>
      </c>
      <c r="BE435" s="229">
        <f>IF(AND(BE$7&lt;=$B435+$D$4,BE$9&gt;=$D435),$E435*HLOOKUP(BE$7-$B435+1,INPUTS!$D$63:$X$64,2,FALSE)/IF(BE$7=$B435,(13-MONTH($D435)),12),0)</f>
        <v>0</v>
      </c>
      <c r="BF435" s="229">
        <f>IF(AND(BF$7&lt;=$B435+$D$4,BF$9&gt;=$D435),$E435*HLOOKUP(BF$7-$B435+1,INPUTS!$D$63:$X$64,2,FALSE)/IF(BF$7=$B435,(13-MONTH($D435)),12),0)</f>
        <v>0</v>
      </c>
      <c r="BG435" s="229">
        <f>IF(AND(BG$7&lt;=$B435+$D$4,BG$9&gt;=$D435),$E435*HLOOKUP(BG$7-$B435+1,INPUTS!$D$63:$X$64,2,FALSE)/IF(BG$7=$B435,(13-MONTH($D435)),12),0)</f>
        <v>0</v>
      </c>
      <c r="BH435" s="229">
        <f>IF(AND(BH$7&lt;=$B435+$D$4,BH$9&gt;=$D435),$E435*HLOOKUP(BH$7-$B435+1,INPUTS!$D$63:$X$64,2,FALSE)/IF(BH$7=$B435,(13-MONTH($D435)),12),0)</f>
        <v>0</v>
      </c>
      <c r="BI435" s="229">
        <f>IF(AND(BI$7&lt;=$B435+$D$4,BI$9&gt;=$D435),$E435*HLOOKUP(BI$7-$B435+1,INPUTS!$D$63:$X$64,2,FALSE)/IF(BI$7=$B435,(13-MONTH($D435)),12),0)</f>
        <v>0</v>
      </c>
      <c r="BJ435" s="229">
        <f>IF(AND(BJ$7&lt;=$B435+$D$4,BJ$9&gt;=$D435),$E435*HLOOKUP(BJ$7-$B435+1,INPUTS!$D$63:$X$64,2,FALSE)/IF(BJ$7=$B435,(13-MONTH($D435)),12),0)</f>
        <v>0</v>
      </c>
      <c r="BK435" s="229">
        <f>IF(AND(BK$7&lt;=$B435+$D$4,BK$9&gt;=$D435),$E435*HLOOKUP(BK$7-$B435+1,INPUTS!$D$63:$X$64,2,FALSE)/IF(BK$7=$B435,(13-MONTH($D435)),12),0)</f>
        <v>0</v>
      </c>
      <c r="BL435" s="229">
        <f>IF(AND(BL$7&lt;=$B435+$D$4,BL$9&gt;=$D435),$E435*HLOOKUP(BL$7-$B435+1,INPUTS!$D$63:$X$64,2,FALSE)/IF(BL$7=$B435,(13-MONTH($D435)),12),0)</f>
        <v>0</v>
      </c>
      <c r="BM435" s="229">
        <f>IF(AND(BM$7&lt;=$B435+$D$4,BM$9&gt;=$D435),$E435*HLOOKUP(BM$7-$B435+1,INPUTS!$D$63:$X$64,2,FALSE)/IF(BM$7=$B435,(13-MONTH($D435)),12),0)</f>
        <v>0</v>
      </c>
      <c r="BN435" s="229">
        <f>IF(AND(BN$7&lt;=$B435+$D$4,BN$9&gt;=$D435),$E435*HLOOKUP(BN$7-$B435+1,INPUTS!$D$63:$X$64,2,FALSE)/IF(BN$7=$B435,(13-MONTH($D435)),12),0)</f>
        <v>0</v>
      </c>
      <c r="BO435" s="229">
        <f>IF(AND(BO$7&lt;=$B435+$D$4,BO$9&gt;=$D435),$E435*HLOOKUP(BO$7-$B435+1,INPUTS!$D$63:$X$64,2,FALSE)/IF(BO$7=$B435,(13-MONTH($D435)),12),0)</f>
        <v>0</v>
      </c>
      <c r="BP435" s="229">
        <f>IF(AND(BP$7&lt;=$B435+$D$4,BP$9&gt;=$D435),$E435*HLOOKUP(BP$7-$B435+1,INPUTS!$D$63:$X$64,2,FALSE)/IF(BP$7=$B435,(13-MONTH($D435)),12),0)</f>
        <v>0</v>
      </c>
      <c r="BQ435" s="229">
        <f>IF(AND(BQ$7&lt;=$B435+$D$4,BQ$9&gt;=$D435),$E435*HLOOKUP(BQ$7-$B435+1,INPUTS!$D$63:$X$64,2,FALSE)/IF(BQ$7=$B435,(13-MONTH($D435)),12),0)</f>
        <v>0</v>
      </c>
      <c r="BR435" s="229">
        <f>IF(AND(BR$7&lt;=$B435+$D$4,BR$9&gt;=$D435),$E435*HLOOKUP(BR$7-$B435+1,INPUTS!$D$63:$X$64,2,FALSE)/IF(BR$7=$B435,(13-MONTH($D435)),12),0)</f>
        <v>0</v>
      </c>
      <c r="BS435" s="229">
        <f>IF(AND(BS$7&lt;=$B435+$D$4,BS$9&gt;=$D435),$E435*HLOOKUP(BS$7-$B435+1,INPUTS!$D$63:$X$64,2,FALSE)/IF(BS$7=$B435,(13-MONTH($D435)),12),0)</f>
        <v>0</v>
      </c>
      <c r="BT435" s="229">
        <f>IF(AND(BT$7&lt;=$B435+$D$4,BT$9&gt;=$D435),$E435*HLOOKUP(BT$7-$B435+1,INPUTS!$D$63:$X$64,2,FALSE)/IF(BT$7=$B435,(13-MONTH($D435)),12),0)</f>
        <v>0</v>
      </c>
      <c r="BU435" s="229">
        <f>IF(AND(BU$7&lt;=$B435+$D$4,BU$9&gt;=$D435),$E435*HLOOKUP(BU$7-$B435+1,INPUTS!$D$63:$X$64,2,FALSE)/IF(BU$7=$B435,(13-MONTH($D435)),12),0)</f>
        <v>0</v>
      </c>
      <c r="BV435" s="229">
        <f>IF(AND(BV$7&lt;=$B435+$D$4,BV$9&gt;=$D435),$E435*HLOOKUP(BV$7-$B435+1,INPUTS!$D$63:$X$64,2,FALSE)/IF(BV$7=$B435,(13-MONTH($D435)),12),0)</f>
        <v>0</v>
      </c>
      <c r="BW435" s="229">
        <f>IF(AND(BW$7&lt;=$B435+$D$4,BW$9&gt;=$D435),$E435*HLOOKUP(BW$7-$B435+1,INPUTS!$D$63:$X$64,2,FALSE)/IF(BW$7=$B435,(13-MONTH($D435)),12),0)</f>
        <v>0</v>
      </c>
      <c r="BX435" s="229">
        <f>IF(AND(BX$7&lt;=$B435+$D$4,BX$9&gt;=$D435),$E435*HLOOKUP(BX$7-$B435+1,INPUTS!$D$63:$X$64,2,FALSE)/IF(BX$7=$B435,(13-MONTH($D435)),12),0)</f>
        <v>0</v>
      </c>
      <c r="BY435" s="229">
        <f>IF(AND(BY$7&lt;=$B435+$D$4,BY$9&gt;=$D435),$E435*HLOOKUP(BY$7-$B435+1,INPUTS!$D$63:$X$64,2,FALSE)/IF(BY$7=$B435,(13-MONTH($D435)),12),0)</f>
        <v>0</v>
      </c>
      <c r="BZ435" s="229">
        <f>IF(AND(BZ$7&lt;=$B435+$D$4,BZ$9&gt;=$D435),$E435*HLOOKUP(BZ$7-$B435+1,INPUTS!$D$63:$X$64,2,FALSE)/IF(BZ$7=$B435,(13-MONTH($D435)),12),0)</f>
        <v>0</v>
      </c>
    </row>
    <row r="436" spans="1:78" x14ac:dyDescent="0.2">
      <c r="A436" s="7" t="str">
        <f t="shared" si="377"/>
        <v>Roll-in 8</v>
      </c>
      <c r="B436" s="7">
        <f t="shared" si="373"/>
        <v>2022</v>
      </c>
      <c r="C436" s="7">
        <f t="shared" si="376"/>
        <v>45</v>
      </c>
      <c r="D436" s="165">
        <f t="shared" si="378"/>
        <v>44834</v>
      </c>
      <c r="E436" s="68">
        <f t="shared" si="375"/>
        <v>0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0</v>
      </c>
      <c r="AZ436" s="229">
        <f>IF(AND(AZ$7&lt;=$B436+$D$4,AZ$9&gt;=$D436),$E436*HLOOKUP(AZ$7-$B436+1,INPUTS!$D$63:$X$64,2,FALSE)/IF(AZ$7=$B436,(13-MONTH($D436)),12),0)</f>
        <v>0</v>
      </c>
      <c r="BA436" s="229">
        <f>IF(AND(BA$7&lt;=$B436+$D$4,BA$9&gt;=$D436),$E436*HLOOKUP(BA$7-$B436+1,INPUTS!$D$63:$X$64,2,FALSE)/IF(BA$7=$B436,(13-MONTH($D436)),12),0)</f>
        <v>0</v>
      </c>
      <c r="BB436" s="229">
        <f>IF(AND(BB$7&lt;=$B436+$D$4,BB$9&gt;=$D436),$E436*HLOOKUP(BB$7-$B436+1,INPUTS!$D$63:$X$64,2,FALSE)/IF(BB$7=$B436,(13-MONTH($D436)),12),0)</f>
        <v>0</v>
      </c>
      <c r="BC436" s="229">
        <f>IF(AND(BC$7&lt;=$B436+$D$4,BC$9&gt;=$D436),$E436*HLOOKUP(BC$7-$B436+1,INPUTS!$D$63:$X$64,2,FALSE)/IF(BC$7=$B436,(13-MONTH($D436)),12),0)</f>
        <v>0</v>
      </c>
      <c r="BD436" s="229">
        <f>IF(AND(BD$7&lt;=$B436+$D$4,BD$9&gt;=$D436),$E436*HLOOKUP(BD$7-$B436+1,INPUTS!$D$63:$X$64,2,FALSE)/IF(BD$7=$B436,(13-MONTH($D436)),12),0)</f>
        <v>0</v>
      </c>
      <c r="BE436" s="229">
        <f>IF(AND(BE$7&lt;=$B436+$D$4,BE$9&gt;=$D436),$E436*HLOOKUP(BE$7-$B436+1,INPUTS!$D$63:$X$64,2,FALSE)/IF(BE$7=$B436,(13-MONTH($D436)),12),0)</f>
        <v>0</v>
      </c>
      <c r="BF436" s="229">
        <f>IF(AND(BF$7&lt;=$B436+$D$4,BF$9&gt;=$D436),$E436*HLOOKUP(BF$7-$B436+1,INPUTS!$D$63:$X$64,2,FALSE)/IF(BF$7=$B436,(13-MONTH($D436)),12),0)</f>
        <v>0</v>
      </c>
      <c r="BG436" s="229">
        <f>IF(AND(BG$7&lt;=$B436+$D$4,BG$9&gt;=$D436),$E436*HLOOKUP(BG$7-$B436+1,INPUTS!$D$63:$X$64,2,FALSE)/IF(BG$7=$B436,(13-MONTH($D436)),12),0)</f>
        <v>0</v>
      </c>
      <c r="BH436" s="229">
        <f>IF(AND(BH$7&lt;=$B436+$D$4,BH$9&gt;=$D436),$E436*HLOOKUP(BH$7-$B436+1,INPUTS!$D$63:$X$64,2,FALSE)/IF(BH$7=$B436,(13-MONTH($D436)),12),0)</f>
        <v>0</v>
      </c>
      <c r="BI436" s="229">
        <f>IF(AND(BI$7&lt;=$B436+$D$4,BI$9&gt;=$D436),$E436*HLOOKUP(BI$7-$B436+1,INPUTS!$D$63:$X$64,2,FALSE)/IF(BI$7=$B436,(13-MONTH($D436)),12),0)</f>
        <v>0</v>
      </c>
      <c r="BJ436" s="229">
        <f>IF(AND(BJ$7&lt;=$B436+$D$4,BJ$9&gt;=$D436),$E436*HLOOKUP(BJ$7-$B436+1,INPUTS!$D$63:$X$64,2,FALSE)/IF(BJ$7=$B436,(13-MONTH($D436)),12),0)</f>
        <v>0</v>
      </c>
      <c r="BK436" s="229">
        <f>IF(AND(BK$7&lt;=$B436+$D$4,BK$9&gt;=$D436),$E436*HLOOKUP(BK$7-$B436+1,INPUTS!$D$63:$X$64,2,FALSE)/IF(BK$7=$B436,(13-MONTH($D436)),12),0)</f>
        <v>0</v>
      </c>
      <c r="BL436" s="229">
        <f>IF(AND(BL$7&lt;=$B436+$D$4,BL$9&gt;=$D436),$E436*HLOOKUP(BL$7-$B436+1,INPUTS!$D$63:$X$64,2,FALSE)/IF(BL$7=$B436,(13-MONTH($D436)),12),0)</f>
        <v>0</v>
      </c>
      <c r="BM436" s="229">
        <f>IF(AND(BM$7&lt;=$B436+$D$4,BM$9&gt;=$D436),$E436*HLOOKUP(BM$7-$B436+1,INPUTS!$D$63:$X$64,2,FALSE)/IF(BM$7=$B436,(13-MONTH($D436)),12),0)</f>
        <v>0</v>
      </c>
      <c r="BN436" s="229">
        <f>IF(AND(BN$7&lt;=$B436+$D$4,BN$9&gt;=$D436),$E436*HLOOKUP(BN$7-$B436+1,INPUTS!$D$63:$X$64,2,FALSE)/IF(BN$7=$B436,(13-MONTH($D436)),12),0)</f>
        <v>0</v>
      </c>
      <c r="BO436" s="229">
        <f>IF(AND(BO$7&lt;=$B436+$D$4,BO$9&gt;=$D436),$E436*HLOOKUP(BO$7-$B436+1,INPUTS!$D$63:$X$64,2,FALSE)/IF(BO$7=$B436,(13-MONTH($D436)),12),0)</f>
        <v>0</v>
      </c>
      <c r="BP436" s="229">
        <f>IF(AND(BP$7&lt;=$B436+$D$4,BP$9&gt;=$D436),$E436*HLOOKUP(BP$7-$B436+1,INPUTS!$D$63:$X$64,2,FALSE)/IF(BP$7=$B436,(13-MONTH($D436)),12),0)</f>
        <v>0</v>
      </c>
      <c r="BQ436" s="229">
        <f>IF(AND(BQ$7&lt;=$B436+$D$4,BQ$9&gt;=$D436),$E436*HLOOKUP(BQ$7-$B436+1,INPUTS!$D$63:$X$64,2,FALSE)/IF(BQ$7=$B436,(13-MONTH($D436)),12),0)</f>
        <v>0</v>
      </c>
      <c r="BR436" s="229">
        <f>IF(AND(BR$7&lt;=$B436+$D$4,BR$9&gt;=$D436),$E436*HLOOKUP(BR$7-$B436+1,INPUTS!$D$63:$X$64,2,FALSE)/IF(BR$7=$B436,(13-MONTH($D436)),12),0)</f>
        <v>0</v>
      </c>
      <c r="BS436" s="229">
        <f>IF(AND(BS$7&lt;=$B436+$D$4,BS$9&gt;=$D436),$E436*HLOOKUP(BS$7-$B436+1,INPUTS!$D$63:$X$64,2,FALSE)/IF(BS$7=$B436,(13-MONTH($D436)),12),0)</f>
        <v>0</v>
      </c>
      <c r="BT436" s="229">
        <f>IF(AND(BT$7&lt;=$B436+$D$4,BT$9&gt;=$D436),$E436*HLOOKUP(BT$7-$B436+1,INPUTS!$D$63:$X$64,2,FALSE)/IF(BT$7=$B436,(13-MONTH($D436)),12),0)</f>
        <v>0</v>
      </c>
      <c r="BU436" s="229">
        <f>IF(AND(BU$7&lt;=$B436+$D$4,BU$9&gt;=$D436),$E436*HLOOKUP(BU$7-$B436+1,INPUTS!$D$63:$X$64,2,FALSE)/IF(BU$7=$B436,(13-MONTH($D436)),12),0)</f>
        <v>0</v>
      </c>
      <c r="BV436" s="229">
        <f>IF(AND(BV$7&lt;=$B436+$D$4,BV$9&gt;=$D436),$E436*HLOOKUP(BV$7-$B436+1,INPUTS!$D$63:$X$64,2,FALSE)/IF(BV$7=$B436,(13-MONTH($D436)),12),0)</f>
        <v>0</v>
      </c>
      <c r="BW436" s="229">
        <f>IF(AND(BW$7&lt;=$B436+$D$4,BW$9&gt;=$D436),$E436*HLOOKUP(BW$7-$B436+1,INPUTS!$D$63:$X$64,2,FALSE)/IF(BW$7=$B436,(13-MONTH($D436)),12),0)</f>
        <v>0</v>
      </c>
      <c r="BX436" s="229">
        <f>IF(AND(BX$7&lt;=$B436+$D$4,BX$9&gt;=$D436),$E436*HLOOKUP(BX$7-$B436+1,INPUTS!$D$63:$X$64,2,FALSE)/IF(BX$7=$B436,(13-MONTH($D436)),12),0)</f>
        <v>0</v>
      </c>
      <c r="BY436" s="229">
        <f>IF(AND(BY$7&lt;=$B436+$D$4,BY$9&gt;=$D436),$E436*HLOOKUP(BY$7-$B436+1,INPUTS!$D$63:$X$64,2,FALSE)/IF(BY$7=$B436,(13-MONTH($D436)),12),0)</f>
        <v>0</v>
      </c>
      <c r="BZ436" s="229">
        <f>IF(AND(BZ$7&lt;=$B436+$D$4,BZ$9&gt;=$D436),$E436*HLOOKUP(BZ$7-$B436+1,INPUTS!$D$63:$X$64,2,FALSE)/IF(BZ$7=$B436,(13-MONTH($D436)),12),0)</f>
        <v>0</v>
      </c>
    </row>
    <row r="437" spans="1:78" x14ac:dyDescent="0.2">
      <c r="A437" s="7" t="str">
        <f t="shared" si="377"/>
        <v>Roll-in 8</v>
      </c>
      <c r="B437" s="7">
        <f t="shared" si="373"/>
        <v>2022</v>
      </c>
      <c r="C437" s="7">
        <f t="shared" si="376"/>
        <v>46</v>
      </c>
      <c r="D437" s="165">
        <f t="shared" si="378"/>
        <v>44865</v>
      </c>
      <c r="E437" s="68">
        <f t="shared" si="375"/>
        <v>0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0</v>
      </c>
      <c r="BA437" s="229">
        <f>IF(AND(BA$7&lt;=$B437+$D$4,BA$9&gt;=$D437),$E437*HLOOKUP(BA$7-$B437+1,INPUTS!$D$63:$X$64,2,FALSE)/IF(BA$7=$B437,(13-MONTH($D437)),12),0)</f>
        <v>0</v>
      </c>
      <c r="BB437" s="229">
        <f>IF(AND(BB$7&lt;=$B437+$D$4,BB$9&gt;=$D437),$E437*HLOOKUP(BB$7-$B437+1,INPUTS!$D$63:$X$64,2,FALSE)/IF(BB$7=$B437,(13-MONTH($D437)),12),0)</f>
        <v>0</v>
      </c>
      <c r="BC437" s="229">
        <f>IF(AND(BC$7&lt;=$B437+$D$4,BC$9&gt;=$D437),$E437*HLOOKUP(BC$7-$B437+1,INPUTS!$D$63:$X$64,2,FALSE)/IF(BC$7=$B437,(13-MONTH($D437)),12),0)</f>
        <v>0</v>
      </c>
      <c r="BD437" s="229">
        <f>IF(AND(BD$7&lt;=$B437+$D$4,BD$9&gt;=$D437),$E437*HLOOKUP(BD$7-$B437+1,INPUTS!$D$63:$X$64,2,FALSE)/IF(BD$7=$B437,(13-MONTH($D437)),12),0)</f>
        <v>0</v>
      </c>
      <c r="BE437" s="229">
        <f>IF(AND(BE$7&lt;=$B437+$D$4,BE$9&gt;=$D437),$E437*HLOOKUP(BE$7-$B437+1,INPUTS!$D$63:$X$64,2,FALSE)/IF(BE$7=$B437,(13-MONTH($D437)),12),0)</f>
        <v>0</v>
      </c>
      <c r="BF437" s="229">
        <f>IF(AND(BF$7&lt;=$B437+$D$4,BF$9&gt;=$D437),$E437*HLOOKUP(BF$7-$B437+1,INPUTS!$D$63:$X$64,2,FALSE)/IF(BF$7=$B437,(13-MONTH($D437)),12),0)</f>
        <v>0</v>
      </c>
      <c r="BG437" s="229">
        <f>IF(AND(BG$7&lt;=$B437+$D$4,BG$9&gt;=$D437),$E437*HLOOKUP(BG$7-$B437+1,INPUTS!$D$63:$X$64,2,FALSE)/IF(BG$7=$B437,(13-MONTH($D437)),12),0)</f>
        <v>0</v>
      </c>
      <c r="BH437" s="229">
        <f>IF(AND(BH$7&lt;=$B437+$D$4,BH$9&gt;=$D437),$E437*HLOOKUP(BH$7-$B437+1,INPUTS!$D$63:$X$64,2,FALSE)/IF(BH$7=$B437,(13-MONTH($D437)),12),0)</f>
        <v>0</v>
      </c>
      <c r="BI437" s="229">
        <f>IF(AND(BI$7&lt;=$B437+$D$4,BI$9&gt;=$D437),$E437*HLOOKUP(BI$7-$B437+1,INPUTS!$D$63:$X$64,2,FALSE)/IF(BI$7=$B437,(13-MONTH($D437)),12),0)</f>
        <v>0</v>
      </c>
      <c r="BJ437" s="229">
        <f>IF(AND(BJ$7&lt;=$B437+$D$4,BJ$9&gt;=$D437),$E437*HLOOKUP(BJ$7-$B437+1,INPUTS!$D$63:$X$64,2,FALSE)/IF(BJ$7=$B437,(13-MONTH($D437)),12),0)</f>
        <v>0</v>
      </c>
      <c r="BK437" s="229">
        <f>IF(AND(BK$7&lt;=$B437+$D$4,BK$9&gt;=$D437),$E437*HLOOKUP(BK$7-$B437+1,INPUTS!$D$63:$X$64,2,FALSE)/IF(BK$7=$B437,(13-MONTH($D437)),12),0)</f>
        <v>0</v>
      </c>
      <c r="BL437" s="229">
        <f>IF(AND(BL$7&lt;=$B437+$D$4,BL$9&gt;=$D437),$E437*HLOOKUP(BL$7-$B437+1,INPUTS!$D$63:$X$64,2,FALSE)/IF(BL$7=$B437,(13-MONTH($D437)),12),0)</f>
        <v>0</v>
      </c>
      <c r="BM437" s="229">
        <f>IF(AND(BM$7&lt;=$B437+$D$4,BM$9&gt;=$D437),$E437*HLOOKUP(BM$7-$B437+1,INPUTS!$D$63:$X$64,2,FALSE)/IF(BM$7=$B437,(13-MONTH($D437)),12),0)</f>
        <v>0</v>
      </c>
      <c r="BN437" s="229">
        <f>IF(AND(BN$7&lt;=$B437+$D$4,BN$9&gt;=$D437),$E437*HLOOKUP(BN$7-$B437+1,INPUTS!$D$63:$X$64,2,FALSE)/IF(BN$7=$B437,(13-MONTH($D437)),12),0)</f>
        <v>0</v>
      </c>
      <c r="BO437" s="229">
        <f>IF(AND(BO$7&lt;=$B437+$D$4,BO$9&gt;=$D437),$E437*HLOOKUP(BO$7-$B437+1,INPUTS!$D$63:$X$64,2,FALSE)/IF(BO$7=$B437,(13-MONTH($D437)),12),0)</f>
        <v>0</v>
      </c>
      <c r="BP437" s="229">
        <f>IF(AND(BP$7&lt;=$B437+$D$4,BP$9&gt;=$D437),$E437*HLOOKUP(BP$7-$B437+1,INPUTS!$D$63:$X$64,2,FALSE)/IF(BP$7=$B437,(13-MONTH($D437)),12),0)</f>
        <v>0</v>
      </c>
      <c r="BQ437" s="229">
        <f>IF(AND(BQ$7&lt;=$B437+$D$4,BQ$9&gt;=$D437),$E437*HLOOKUP(BQ$7-$B437+1,INPUTS!$D$63:$X$64,2,FALSE)/IF(BQ$7=$B437,(13-MONTH($D437)),12),0)</f>
        <v>0</v>
      </c>
      <c r="BR437" s="229">
        <f>IF(AND(BR$7&lt;=$B437+$D$4,BR$9&gt;=$D437),$E437*HLOOKUP(BR$7-$B437+1,INPUTS!$D$63:$X$64,2,FALSE)/IF(BR$7=$B437,(13-MONTH($D437)),12),0)</f>
        <v>0</v>
      </c>
      <c r="BS437" s="229">
        <f>IF(AND(BS$7&lt;=$B437+$D$4,BS$9&gt;=$D437),$E437*HLOOKUP(BS$7-$B437+1,INPUTS!$D$63:$X$64,2,FALSE)/IF(BS$7=$B437,(13-MONTH($D437)),12),0)</f>
        <v>0</v>
      </c>
      <c r="BT437" s="229">
        <f>IF(AND(BT$7&lt;=$B437+$D$4,BT$9&gt;=$D437),$E437*HLOOKUP(BT$7-$B437+1,INPUTS!$D$63:$X$64,2,FALSE)/IF(BT$7=$B437,(13-MONTH($D437)),12),0)</f>
        <v>0</v>
      </c>
      <c r="BU437" s="229">
        <f>IF(AND(BU$7&lt;=$B437+$D$4,BU$9&gt;=$D437),$E437*HLOOKUP(BU$7-$B437+1,INPUTS!$D$63:$X$64,2,FALSE)/IF(BU$7=$B437,(13-MONTH($D437)),12),0)</f>
        <v>0</v>
      </c>
      <c r="BV437" s="229">
        <f>IF(AND(BV$7&lt;=$B437+$D$4,BV$9&gt;=$D437),$E437*HLOOKUP(BV$7-$B437+1,INPUTS!$D$63:$X$64,2,FALSE)/IF(BV$7=$B437,(13-MONTH($D437)),12),0)</f>
        <v>0</v>
      </c>
      <c r="BW437" s="229">
        <f>IF(AND(BW$7&lt;=$B437+$D$4,BW$9&gt;=$D437),$E437*HLOOKUP(BW$7-$B437+1,INPUTS!$D$63:$X$64,2,FALSE)/IF(BW$7=$B437,(13-MONTH($D437)),12),0)</f>
        <v>0</v>
      </c>
      <c r="BX437" s="229">
        <f>IF(AND(BX$7&lt;=$B437+$D$4,BX$9&gt;=$D437),$E437*HLOOKUP(BX$7-$B437+1,INPUTS!$D$63:$X$64,2,FALSE)/IF(BX$7=$B437,(13-MONTH($D437)),12),0)</f>
        <v>0</v>
      </c>
      <c r="BY437" s="229">
        <f>IF(AND(BY$7&lt;=$B437+$D$4,BY$9&gt;=$D437),$E437*HLOOKUP(BY$7-$B437+1,INPUTS!$D$63:$X$64,2,FALSE)/IF(BY$7=$B437,(13-MONTH($D437)),12),0)</f>
        <v>0</v>
      </c>
      <c r="BZ437" s="229">
        <f>IF(AND(BZ$7&lt;=$B437+$D$4,BZ$9&gt;=$D437),$E437*HLOOKUP(BZ$7-$B437+1,INPUTS!$D$63:$X$64,2,FALSE)/IF(BZ$7=$B437,(13-MONTH($D437)),12),0)</f>
        <v>0</v>
      </c>
    </row>
    <row r="438" spans="1:78" x14ac:dyDescent="0.2">
      <c r="A438" s="7" t="str">
        <f t="shared" si="377"/>
        <v>Roll-in 8</v>
      </c>
      <c r="B438" s="7">
        <f t="shared" si="373"/>
        <v>2022</v>
      </c>
      <c r="C438" s="7">
        <f t="shared" si="376"/>
        <v>47</v>
      </c>
      <c r="D438" s="165">
        <f t="shared" si="378"/>
        <v>44895</v>
      </c>
      <c r="E438" s="68">
        <f t="shared" si="375"/>
        <v>0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0</v>
      </c>
      <c r="BB438" s="229">
        <f>IF(AND(BB$7&lt;=$B438+$D$4,BB$9&gt;=$D438),$E438*HLOOKUP(BB$7-$B438+1,INPUTS!$D$63:$X$64,2,FALSE)/IF(BB$7=$B438,(13-MONTH($D438)),12),0)</f>
        <v>0</v>
      </c>
      <c r="BC438" s="229">
        <f>IF(AND(BC$7&lt;=$B438+$D$4,BC$9&gt;=$D438),$E438*HLOOKUP(BC$7-$B438+1,INPUTS!$D$63:$X$64,2,FALSE)/IF(BC$7=$B438,(13-MONTH($D438)),12),0)</f>
        <v>0</v>
      </c>
      <c r="BD438" s="229">
        <f>IF(AND(BD$7&lt;=$B438+$D$4,BD$9&gt;=$D438),$E438*HLOOKUP(BD$7-$B438+1,INPUTS!$D$63:$X$64,2,FALSE)/IF(BD$7=$B438,(13-MONTH($D438)),12),0)</f>
        <v>0</v>
      </c>
      <c r="BE438" s="229">
        <f>IF(AND(BE$7&lt;=$B438+$D$4,BE$9&gt;=$D438),$E438*HLOOKUP(BE$7-$B438+1,INPUTS!$D$63:$X$64,2,FALSE)/IF(BE$7=$B438,(13-MONTH($D438)),12),0)</f>
        <v>0</v>
      </c>
      <c r="BF438" s="229">
        <f>IF(AND(BF$7&lt;=$B438+$D$4,BF$9&gt;=$D438),$E438*HLOOKUP(BF$7-$B438+1,INPUTS!$D$63:$X$64,2,FALSE)/IF(BF$7=$B438,(13-MONTH($D438)),12),0)</f>
        <v>0</v>
      </c>
      <c r="BG438" s="229">
        <f>IF(AND(BG$7&lt;=$B438+$D$4,BG$9&gt;=$D438),$E438*HLOOKUP(BG$7-$B438+1,INPUTS!$D$63:$X$64,2,FALSE)/IF(BG$7=$B438,(13-MONTH($D438)),12),0)</f>
        <v>0</v>
      </c>
      <c r="BH438" s="229">
        <f>IF(AND(BH$7&lt;=$B438+$D$4,BH$9&gt;=$D438),$E438*HLOOKUP(BH$7-$B438+1,INPUTS!$D$63:$X$64,2,FALSE)/IF(BH$7=$B438,(13-MONTH($D438)),12),0)</f>
        <v>0</v>
      </c>
      <c r="BI438" s="229">
        <f>IF(AND(BI$7&lt;=$B438+$D$4,BI$9&gt;=$D438),$E438*HLOOKUP(BI$7-$B438+1,INPUTS!$D$63:$X$64,2,FALSE)/IF(BI$7=$B438,(13-MONTH($D438)),12),0)</f>
        <v>0</v>
      </c>
      <c r="BJ438" s="229">
        <f>IF(AND(BJ$7&lt;=$B438+$D$4,BJ$9&gt;=$D438),$E438*HLOOKUP(BJ$7-$B438+1,INPUTS!$D$63:$X$64,2,FALSE)/IF(BJ$7=$B438,(13-MONTH($D438)),12),0)</f>
        <v>0</v>
      </c>
      <c r="BK438" s="229">
        <f>IF(AND(BK$7&lt;=$B438+$D$4,BK$9&gt;=$D438),$E438*HLOOKUP(BK$7-$B438+1,INPUTS!$D$63:$X$64,2,FALSE)/IF(BK$7=$B438,(13-MONTH($D438)),12),0)</f>
        <v>0</v>
      </c>
      <c r="BL438" s="229">
        <f>IF(AND(BL$7&lt;=$B438+$D$4,BL$9&gt;=$D438),$E438*HLOOKUP(BL$7-$B438+1,INPUTS!$D$63:$X$64,2,FALSE)/IF(BL$7=$B438,(13-MONTH($D438)),12),0)</f>
        <v>0</v>
      </c>
      <c r="BM438" s="229">
        <f>IF(AND(BM$7&lt;=$B438+$D$4,BM$9&gt;=$D438),$E438*HLOOKUP(BM$7-$B438+1,INPUTS!$D$63:$X$64,2,FALSE)/IF(BM$7=$B438,(13-MONTH($D438)),12),0)</f>
        <v>0</v>
      </c>
      <c r="BN438" s="229">
        <f>IF(AND(BN$7&lt;=$B438+$D$4,BN$9&gt;=$D438),$E438*HLOOKUP(BN$7-$B438+1,INPUTS!$D$63:$X$64,2,FALSE)/IF(BN$7=$B438,(13-MONTH($D438)),12),0)</f>
        <v>0</v>
      </c>
      <c r="BO438" s="229">
        <f>IF(AND(BO$7&lt;=$B438+$D$4,BO$9&gt;=$D438),$E438*HLOOKUP(BO$7-$B438+1,INPUTS!$D$63:$X$64,2,FALSE)/IF(BO$7=$B438,(13-MONTH($D438)),12),0)</f>
        <v>0</v>
      </c>
      <c r="BP438" s="229">
        <f>IF(AND(BP$7&lt;=$B438+$D$4,BP$9&gt;=$D438),$E438*HLOOKUP(BP$7-$B438+1,INPUTS!$D$63:$X$64,2,FALSE)/IF(BP$7=$B438,(13-MONTH($D438)),12),0)</f>
        <v>0</v>
      </c>
      <c r="BQ438" s="229">
        <f>IF(AND(BQ$7&lt;=$B438+$D$4,BQ$9&gt;=$D438),$E438*HLOOKUP(BQ$7-$B438+1,INPUTS!$D$63:$X$64,2,FALSE)/IF(BQ$7=$B438,(13-MONTH($D438)),12),0)</f>
        <v>0</v>
      </c>
      <c r="BR438" s="229">
        <f>IF(AND(BR$7&lt;=$B438+$D$4,BR$9&gt;=$D438),$E438*HLOOKUP(BR$7-$B438+1,INPUTS!$D$63:$X$64,2,FALSE)/IF(BR$7=$B438,(13-MONTH($D438)),12),0)</f>
        <v>0</v>
      </c>
      <c r="BS438" s="229">
        <f>IF(AND(BS$7&lt;=$B438+$D$4,BS$9&gt;=$D438),$E438*HLOOKUP(BS$7-$B438+1,INPUTS!$D$63:$X$64,2,FALSE)/IF(BS$7=$B438,(13-MONTH($D438)),12),0)</f>
        <v>0</v>
      </c>
      <c r="BT438" s="229">
        <f>IF(AND(BT$7&lt;=$B438+$D$4,BT$9&gt;=$D438),$E438*HLOOKUP(BT$7-$B438+1,INPUTS!$D$63:$X$64,2,FALSE)/IF(BT$7=$B438,(13-MONTH($D438)),12),0)</f>
        <v>0</v>
      </c>
      <c r="BU438" s="229">
        <f>IF(AND(BU$7&lt;=$B438+$D$4,BU$9&gt;=$D438),$E438*HLOOKUP(BU$7-$B438+1,INPUTS!$D$63:$X$64,2,FALSE)/IF(BU$7=$B438,(13-MONTH($D438)),12),0)</f>
        <v>0</v>
      </c>
      <c r="BV438" s="229">
        <f>IF(AND(BV$7&lt;=$B438+$D$4,BV$9&gt;=$D438),$E438*HLOOKUP(BV$7-$B438+1,INPUTS!$D$63:$X$64,2,FALSE)/IF(BV$7=$B438,(13-MONTH($D438)),12),0)</f>
        <v>0</v>
      </c>
      <c r="BW438" s="229">
        <f>IF(AND(BW$7&lt;=$B438+$D$4,BW$9&gt;=$D438),$E438*HLOOKUP(BW$7-$B438+1,INPUTS!$D$63:$X$64,2,FALSE)/IF(BW$7=$B438,(13-MONTH($D438)),12),0)</f>
        <v>0</v>
      </c>
      <c r="BX438" s="229">
        <f>IF(AND(BX$7&lt;=$B438+$D$4,BX$9&gt;=$D438),$E438*HLOOKUP(BX$7-$B438+1,INPUTS!$D$63:$X$64,2,FALSE)/IF(BX$7=$B438,(13-MONTH($D438)),12),0)</f>
        <v>0</v>
      </c>
      <c r="BY438" s="229">
        <f>IF(AND(BY$7&lt;=$B438+$D$4,BY$9&gt;=$D438),$E438*HLOOKUP(BY$7-$B438+1,INPUTS!$D$63:$X$64,2,FALSE)/IF(BY$7=$B438,(13-MONTH($D438)),12),0)</f>
        <v>0</v>
      </c>
      <c r="BZ438" s="229">
        <f>IF(AND(BZ$7&lt;=$B438+$D$4,BZ$9&gt;=$D438),$E438*HLOOKUP(BZ$7-$B438+1,INPUTS!$D$63:$X$64,2,FALSE)/IF(BZ$7=$B438,(13-MONTH($D438)),12),0)</f>
        <v>0</v>
      </c>
    </row>
    <row r="439" spans="1:78" x14ac:dyDescent="0.2">
      <c r="A439" s="7" t="str">
        <f t="shared" si="377"/>
        <v>Roll-in 8</v>
      </c>
      <c r="B439" s="7">
        <f t="shared" si="373"/>
        <v>2022</v>
      </c>
      <c r="C439" s="7">
        <f t="shared" si="376"/>
        <v>48</v>
      </c>
      <c r="D439" s="165">
        <f t="shared" si="378"/>
        <v>44926</v>
      </c>
      <c r="E439" s="68">
        <f t="shared" si="375"/>
        <v>0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0</v>
      </c>
      <c r="BC439" s="229">
        <f>IF(AND(BC$7&lt;=$B439+$D$4,BC$9&gt;=$D439),$E439*HLOOKUP(BC$7-$B439+1,INPUTS!$D$63:$X$64,2,FALSE)/IF(BC$7=$B439,(13-MONTH($D439)),12),0)</f>
        <v>0</v>
      </c>
      <c r="BD439" s="229">
        <f>IF(AND(BD$7&lt;=$B439+$D$4,BD$9&gt;=$D439),$E439*HLOOKUP(BD$7-$B439+1,INPUTS!$D$63:$X$64,2,FALSE)/IF(BD$7=$B439,(13-MONTH($D439)),12),0)</f>
        <v>0</v>
      </c>
      <c r="BE439" s="229">
        <f>IF(AND(BE$7&lt;=$B439+$D$4,BE$9&gt;=$D439),$E439*HLOOKUP(BE$7-$B439+1,INPUTS!$D$63:$X$64,2,FALSE)/IF(BE$7=$B439,(13-MONTH($D439)),12),0)</f>
        <v>0</v>
      </c>
      <c r="BF439" s="229">
        <f>IF(AND(BF$7&lt;=$B439+$D$4,BF$9&gt;=$D439),$E439*HLOOKUP(BF$7-$B439+1,INPUTS!$D$63:$X$64,2,FALSE)/IF(BF$7=$B439,(13-MONTH($D439)),12),0)</f>
        <v>0</v>
      </c>
      <c r="BG439" s="229">
        <f>IF(AND(BG$7&lt;=$B439+$D$4,BG$9&gt;=$D439),$E439*HLOOKUP(BG$7-$B439+1,INPUTS!$D$63:$X$64,2,FALSE)/IF(BG$7=$B439,(13-MONTH($D439)),12),0)</f>
        <v>0</v>
      </c>
      <c r="BH439" s="229">
        <f>IF(AND(BH$7&lt;=$B439+$D$4,BH$9&gt;=$D439),$E439*HLOOKUP(BH$7-$B439+1,INPUTS!$D$63:$X$64,2,FALSE)/IF(BH$7=$B439,(13-MONTH($D439)),12),0)</f>
        <v>0</v>
      </c>
      <c r="BI439" s="229">
        <f>IF(AND(BI$7&lt;=$B439+$D$4,BI$9&gt;=$D439),$E439*HLOOKUP(BI$7-$B439+1,INPUTS!$D$63:$X$64,2,FALSE)/IF(BI$7=$B439,(13-MONTH($D439)),12),0)</f>
        <v>0</v>
      </c>
      <c r="BJ439" s="229">
        <f>IF(AND(BJ$7&lt;=$B439+$D$4,BJ$9&gt;=$D439),$E439*HLOOKUP(BJ$7-$B439+1,INPUTS!$D$63:$X$64,2,FALSE)/IF(BJ$7=$B439,(13-MONTH($D439)),12),0)</f>
        <v>0</v>
      </c>
      <c r="BK439" s="229">
        <f>IF(AND(BK$7&lt;=$B439+$D$4,BK$9&gt;=$D439),$E439*HLOOKUP(BK$7-$B439+1,INPUTS!$D$63:$X$64,2,FALSE)/IF(BK$7=$B439,(13-MONTH($D439)),12),0)</f>
        <v>0</v>
      </c>
      <c r="BL439" s="229">
        <f>IF(AND(BL$7&lt;=$B439+$D$4,BL$9&gt;=$D439),$E439*HLOOKUP(BL$7-$B439+1,INPUTS!$D$63:$X$64,2,FALSE)/IF(BL$7=$B439,(13-MONTH($D439)),12),0)</f>
        <v>0</v>
      </c>
      <c r="BM439" s="229">
        <f>IF(AND(BM$7&lt;=$B439+$D$4,BM$9&gt;=$D439),$E439*HLOOKUP(BM$7-$B439+1,INPUTS!$D$63:$X$64,2,FALSE)/IF(BM$7=$B439,(13-MONTH($D439)),12),0)</f>
        <v>0</v>
      </c>
      <c r="BN439" s="229">
        <f>IF(AND(BN$7&lt;=$B439+$D$4,BN$9&gt;=$D439),$E439*HLOOKUP(BN$7-$B439+1,INPUTS!$D$63:$X$64,2,FALSE)/IF(BN$7=$B439,(13-MONTH($D439)),12),0)</f>
        <v>0</v>
      </c>
      <c r="BO439" s="229">
        <f>IF(AND(BO$7&lt;=$B439+$D$4,BO$9&gt;=$D439),$E439*HLOOKUP(BO$7-$B439+1,INPUTS!$D$63:$X$64,2,FALSE)/IF(BO$7=$B439,(13-MONTH($D439)),12),0)</f>
        <v>0</v>
      </c>
      <c r="BP439" s="229">
        <f>IF(AND(BP$7&lt;=$B439+$D$4,BP$9&gt;=$D439),$E439*HLOOKUP(BP$7-$B439+1,INPUTS!$D$63:$X$64,2,FALSE)/IF(BP$7=$B439,(13-MONTH($D439)),12),0)</f>
        <v>0</v>
      </c>
      <c r="BQ439" s="229">
        <f>IF(AND(BQ$7&lt;=$B439+$D$4,BQ$9&gt;=$D439),$E439*HLOOKUP(BQ$7-$B439+1,INPUTS!$D$63:$X$64,2,FALSE)/IF(BQ$7=$B439,(13-MONTH($D439)),12),0)</f>
        <v>0</v>
      </c>
      <c r="BR439" s="229">
        <f>IF(AND(BR$7&lt;=$B439+$D$4,BR$9&gt;=$D439),$E439*HLOOKUP(BR$7-$B439+1,INPUTS!$D$63:$X$64,2,FALSE)/IF(BR$7=$B439,(13-MONTH($D439)),12),0)</f>
        <v>0</v>
      </c>
      <c r="BS439" s="229">
        <f>IF(AND(BS$7&lt;=$B439+$D$4,BS$9&gt;=$D439),$E439*HLOOKUP(BS$7-$B439+1,INPUTS!$D$63:$X$64,2,FALSE)/IF(BS$7=$B439,(13-MONTH($D439)),12),0)</f>
        <v>0</v>
      </c>
      <c r="BT439" s="229">
        <f>IF(AND(BT$7&lt;=$B439+$D$4,BT$9&gt;=$D439),$E439*HLOOKUP(BT$7-$B439+1,INPUTS!$D$63:$X$64,2,FALSE)/IF(BT$7=$B439,(13-MONTH($D439)),12),0)</f>
        <v>0</v>
      </c>
      <c r="BU439" s="229">
        <f>IF(AND(BU$7&lt;=$B439+$D$4,BU$9&gt;=$D439),$E439*HLOOKUP(BU$7-$B439+1,INPUTS!$D$63:$X$64,2,FALSE)/IF(BU$7=$B439,(13-MONTH($D439)),12),0)</f>
        <v>0</v>
      </c>
      <c r="BV439" s="229">
        <f>IF(AND(BV$7&lt;=$B439+$D$4,BV$9&gt;=$D439),$E439*HLOOKUP(BV$7-$B439+1,INPUTS!$D$63:$X$64,2,FALSE)/IF(BV$7=$B439,(13-MONTH($D439)),12),0)</f>
        <v>0</v>
      </c>
      <c r="BW439" s="229">
        <f>IF(AND(BW$7&lt;=$B439+$D$4,BW$9&gt;=$D439),$E439*HLOOKUP(BW$7-$B439+1,INPUTS!$D$63:$X$64,2,FALSE)/IF(BW$7=$B439,(13-MONTH($D439)),12),0)</f>
        <v>0</v>
      </c>
      <c r="BX439" s="229">
        <f>IF(AND(BX$7&lt;=$B439+$D$4,BX$9&gt;=$D439),$E439*HLOOKUP(BX$7-$B439+1,INPUTS!$D$63:$X$64,2,FALSE)/IF(BX$7=$B439,(13-MONTH($D439)),12),0)</f>
        <v>0</v>
      </c>
      <c r="BY439" s="229">
        <f>IF(AND(BY$7&lt;=$B439+$D$4,BY$9&gt;=$D439),$E439*HLOOKUP(BY$7-$B439+1,INPUTS!$D$63:$X$64,2,FALSE)/IF(BY$7=$B439,(13-MONTH($D439)),12),0)</f>
        <v>0</v>
      </c>
      <c r="BZ439" s="229">
        <f>IF(AND(BZ$7&lt;=$B439+$D$4,BZ$9&gt;=$D439),$E439*HLOOKUP(BZ$7-$B439+1,INPUTS!$D$63:$X$64,2,FALSE)/IF(BZ$7=$B439,(13-MONTH($D439)),12),0)</f>
        <v>0</v>
      </c>
    </row>
    <row r="440" spans="1:78" x14ac:dyDescent="0.2">
      <c r="A440" s="7" t="str">
        <f t="shared" si="377"/>
        <v>Roll-in 8</v>
      </c>
      <c r="B440" s="7">
        <f t="shared" si="373"/>
        <v>2023</v>
      </c>
      <c r="C440" s="7">
        <f t="shared" si="376"/>
        <v>49</v>
      </c>
      <c r="D440" s="165">
        <f t="shared" si="378"/>
        <v>44957</v>
      </c>
      <c r="E440" s="68">
        <f t="shared" si="375"/>
        <v>0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0</v>
      </c>
      <c r="BD440" s="229">
        <f>IF(AND(BD$7&lt;=$B440+$D$4,BD$9&gt;=$D440),$E440*HLOOKUP(BD$7-$B440+1,INPUTS!$D$63:$X$64,2,FALSE)/IF(BD$7=$B440,(13-MONTH($D440)),12),0)</f>
        <v>0</v>
      </c>
      <c r="BE440" s="229">
        <f>IF(AND(BE$7&lt;=$B440+$D$4,BE$9&gt;=$D440),$E440*HLOOKUP(BE$7-$B440+1,INPUTS!$D$63:$X$64,2,FALSE)/IF(BE$7=$B440,(13-MONTH($D440)),12),0)</f>
        <v>0</v>
      </c>
      <c r="BF440" s="229">
        <f>IF(AND(BF$7&lt;=$B440+$D$4,BF$9&gt;=$D440),$E440*HLOOKUP(BF$7-$B440+1,INPUTS!$D$63:$X$64,2,FALSE)/IF(BF$7=$B440,(13-MONTH($D440)),12),0)</f>
        <v>0</v>
      </c>
      <c r="BG440" s="229">
        <f>IF(AND(BG$7&lt;=$B440+$D$4,BG$9&gt;=$D440),$E440*HLOOKUP(BG$7-$B440+1,INPUTS!$D$63:$X$64,2,FALSE)/IF(BG$7=$B440,(13-MONTH($D440)),12),0)</f>
        <v>0</v>
      </c>
      <c r="BH440" s="229">
        <f>IF(AND(BH$7&lt;=$B440+$D$4,BH$9&gt;=$D440),$E440*HLOOKUP(BH$7-$B440+1,INPUTS!$D$63:$X$64,2,FALSE)/IF(BH$7=$B440,(13-MONTH($D440)),12),0)</f>
        <v>0</v>
      </c>
      <c r="BI440" s="229">
        <f>IF(AND(BI$7&lt;=$B440+$D$4,BI$9&gt;=$D440),$E440*HLOOKUP(BI$7-$B440+1,INPUTS!$D$63:$X$64,2,FALSE)/IF(BI$7=$B440,(13-MONTH($D440)),12),0)</f>
        <v>0</v>
      </c>
      <c r="BJ440" s="229">
        <f>IF(AND(BJ$7&lt;=$B440+$D$4,BJ$9&gt;=$D440),$E440*HLOOKUP(BJ$7-$B440+1,INPUTS!$D$63:$X$64,2,FALSE)/IF(BJ$7=$B440,(13-MONTH($D440)),12),0)</f>
        <v>0</v>
      </c>
      <c r="BK440" s="229">
        <f>IF(AND(BK$7&lt;=$B440+$D$4,BK$9&gt;=$D440),$E440*HLOOKUP(BK$7-$B440+1,INPUTS!$D$63:$X$64,2,FALSE)/IF(BK$7=$B440,(13-MONTH($D440)),12),0)</f>
        <v>0</v>
      </c>
      <c r="BL440" s="229">
        <f>IF(AND(BL$7&lt;=$B440+$D$4,BL$9&gt;=$D440),$E440*HLOOKUP(BL$7-$B440+1,INPUTS!$D$63:$X$64,2,FALSE)/IF(BL$7=$B440,(13-MONTH($D440)),12),0)</f>
        <v>0</v>
      </c>
      <c r="BM440" s="229">
        <f>IF(AND(BM$7&lt;=$B440+$D$4,BM$9&gt;=$D440),$E440*HLOOKUP(BM$7-$B440+1,INPUTS!$D$63:$X$64,2,FALSE)/IF(BM$7=$B440,(13-MONTH($D440)),12),0)</f>
        <v>0</v>
      </c>
      <c r="BN440" s="229">
        <f>IF(AND(BN$7&lt;=$B440+$D$4,BN$9&gt;=$D440),$E440*HLOOKUP(BN$7-$B440+1,INPUTS!$D$63:$X$64,2,FALSE)/IF(BN$7=$B440,(13-MONTH($D440)),12),0)</f>
        <v>0</v>
      </c>
      <c r="BO440" s="229">
        <f>IF(AND(BO$7&lt;=$B440+$D$4,BO$9&gt;=$D440),$E440*HLOOKUP(BO$7-$B440+1,INPUTS!$D$63:$X$64,2,FALSE)/IF(BO$7=$B440,(13-MONTH($D440)),12),0)</f>
        <v>0</v>
      </c>
      <c r="BP440" s="229">
        <f>IF(AND(BP$7&lt;=$B440+$D$4,BP$9&gt;=$D440),$E440*HLOOKUP(BP$7-$B440+1,INPUTS!$D$63:$X$64,2,FALSE)/IF(BP$7=$B440,(13-MONTH($D440)),12),0)</f>
        <v>0</v>
      </c>
      <c r="BQ440" s="229">
        <f>IF(AND(BQ$7&lt;=$B440+$D$4,BQ$9&gt;=$D440),$E440*HLOOKUP(BQ$7-$B440+1,INPUTS!$D$63:$X$64,2,FALSE)/IF(BQ$7=$B440,(13-MONTH($D440)),12),0)</f>
        <v>0</v>
      </c>
      <c r="BR440" s="229">
        <f>IF(AND(BR$7&lt;=$B440+$D$4,BR$9&gt;=$D440),$E440*HLOOKUP(BR$7-$B440+1,INPUTS!$D$63:$X$64,2,FALSE)/IF(BR$7=$B440,(13-MONTH($D440)),12),0)</f>
        <v>0</v>
      </c>
      <c r="BS440" s="229">
        <f>IF(AND(BS$7&lt;=$B440+$D$4,BS$9&gt;=$D440),$E440*HLOOKUP(BS$7-$B440+1,INPUTS!$D$63:$X$64,2,FALSE)/IF(BS$7=$B440,(13-MONTH($D440)),12),0)</f>
        <v>0</v>
      </c>
      <c r="BT440" s="229">
        <f>IF(AND(BT$7&lt;=$B440+$D$4,BT$9&gt;=$D440),$E440*HLOOKUP(BT$7-$B440+1,INPUTS!$D$63:$X$64,2,FALSE)/IF(BT$7=$B440,(13-MONTH($D440)),12),0)</f>
        <v>0</v>
      </c>
      <c r="BU440" s="229">
        <f>IF(AND(BU$7&lt;=$B440+$D$4,BU$9&gt;=$D440),$E440*HLOOKUP(BU$7-$B440+1,INPUTS!$D$63:$X$64,2,FALSE)/IF(BU$7=$B440,(13-MONTH($D440)),12),0)</f>
        <v>0</v>
      </c>
      <c r="BV440" s="229">
        <f>IF(AND(BV$7&lt;=$B440+$D$4,BV$9&gt;=$D440),$E440*HLOOKUP(BV$7-$B440+1,INPUTS!$D$63:$X$64,2,FALSE)/IF(BV$7=$B440,(13-MONTH($D440)),12),0)</f>
        <v>0</v>
      </c>
      <c r="BW440" s="229">
        <f>IF(AND(BW$7&lt;=$B440+$D$4,BW$9&gt;=$D440),$E440*HLOOKUP(BW$7-$B440+1,INPUTS!$D$63:$X$64,2,FALSE)/IF(BW$7=$B440,(13-MONTH($D440)),12),0)</f>
        <v>0</v>
      </c>
      <c r="BX440" s="229">
        <f>IF(AND(BX$7&lt;=$B440+$D$4,BX$9&gt;=$D440),$E440*HLOOKUP(BX$7-$B440+1,INPUTS!$D$63:$X$64,2,FALSE)/IF(BX$7=$B440,(13-MONTH($D440)),12),0)</f>
        <v>0</v>
      </c>
      <c r="BY440" s="229">
        <f>IF(AND(BY$7&lt;=$B440+$D$4,BY$9&gt;=$D440),$E440*HLOOKUP(BY$7-$B440+1,INPUTS!$D$63:$X$64,2,FALSE)/IF(BY$7=$B440,(13-MONTH($D440)),12),0)</f>
        <v>0</v>
      </c>
      <c r="BZ440" s="229">
        <f>IF(AND(BZ$7&lt;=$B440+$D$4,BZ$9&gt;=$D440),$E440*HLOOKUP(BZ$7-$B440+1,INPUTS!$D$63:$X$64,2,FALSE)/IF(BZ$7=$B440,(13-MONTH($D440)),12),0)</f>
        <v>0</v>
      </c>
    </row>
    <row r="441" spans="1:78" x14ac:dyDescent="0.2">
      <c r="A441" s="7" t="str">
        <f t="shared" si="377"/>
        <v>Roll-in 8</v>
      </c>
      <c r="B441" s="7">
        <f t="shared" si="373"/>
        <v>2023</v>
      </c>
      <c r="C441" s="7">
        <f t="shared" si="376"/>
        <v>50</v>
      </c>
      <c r="D441" s="165">
        <f t="shared" si="378"/>
        <v>44985</v>
      </c>
      <c r="E441" s="68">
        <f t="shared" si="375"/>
        <v>0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0</v>
      </c>
      <c r="BE441" s="229">
        <f>IF(AND(BE$7&lt;=$B441+$D$4,BE$9&gt;=$D441),$E441*HLOOKUP(BE$7-$B441+1,INPUTS!$D$63:$X$64,2,FALSE)/IF(BE$7=$B441,(13-MONTH($D441)),12),0)</f>
        <v>0</v>
      </c>
      <c r="BF441" s="229">
        <f>IF(AND(BF$7&lt;=$B441+$D$4,BF$9&gt;=$D441),$E441*HLOOKUP(BF$7-$B441+1,INPUTS!$D$63:$X$64,2,FALSE)/IF(BF$7=$B441,(13-MONTH($D441)),12),0)</f>
        <v>0</v>
      </c>
      <c r="BG441" s="229">
        <f>IF(AND(BG$7&lt;=$B441+$D$4,BG$9&gt;=$D441),$E441*HLOOKUP(BG$7-$B441+1,INPUTS!$D$63:$X$64,2,FALSE)/IF(BG$7=$B441,(13-MONTH($D441)),12),0)</f>
        <v>0</v>
      </c>
      <c r="BH441" s="229">
        <f>IF(AND(BH$7&lt;=$B441+$D$4,BH$9&gt;=$D441),$E441*HLOOKUP(BH$7-$B441+1,INPUTS!$D$63:$X$64,2,FALSE)/IF(BH$7=$B441,(13-MONTH($D441)),12),0)</f>
        <v>0</v>
      </c>
      <c r="BI441" s="229">
        <f>IF(AND(BI$7&lt;=$B441+$D$4,BI$9&gt;=$D441),$E441*HLOOKUP(BI$7-$B441+1,INPUTS!$D$63:$X$64,2,FALSE)/IF(BI$7=$B441,(13-MONTH($D441)),12),0)</f>
        <v>0</v>
      </c>
      <c r="BJ441" s="229">
        <f>IF(AND(BJ$7&lt;=$B441+$D$4,BJ$9&gt;=$D441),$E441*HLOOKUP(BJ$7-$B441+1,INPUTS!$D$63:$X$64,2,FALSE)/IF(BJ$7=$B441,(13-MONTH($D441)),12),0)</f>
        <v>0</v>
      </c>
      <c r="BK441" s="229">
        <f>IF(AND(BK$7&lt;=$B441+$D$4,BK$9&gt;=$D441),$E441*HLOOKUP(BK$7-$B441+1,INPUTS!$D$63:$X$64,2,FALSE)/IF(BK$7=$B441,(13-MONTH($D441)),12),0)</f>
        <v>0</v>
      </c>
      <c r="BL441" s="229">
        <f>IF(AND(BL$7&lt;=$B441+$D$4,BL$9&gt;=$D441),$E441*HLOOKUP(BL$7-$B441+1,INPUTS!$D$63:$X$64,2,FALSE)/IF(BL$7=$B441,(13-MONTH($D441)),12),0)</f>
        <v>0</v>
      </c>
      <c r="BM441" s="229">
        <f>IF(AND(BM$7&lt;=$B441+$D$4,BM$9&gt;=$D441),$E441*HLOOKUP(BM$7-$B441+1,INPUTS!$D$63:$X$64,2,FALSE)/IF(BM$7=$B441,(13-MONTH($D441)),12),0)</f>
        <v>0</v>
      </c>
      <c r="BN441" s="229">
        <f>IF(AND(BN$7&lt;=$B441+$D$4,BN$9&gt;=$D441),$E441*HLOOKUP(BN$7-$B441+1,INPUTS!$D$63:$X$64,2,FALSE)/IF(BN$7=$B441,(13-MONTH($D441)),12),0)</f>
        <v>0</v>
      </c>
      <c r="BO441" s="229">
        <f>IF(AND(BO$7&lt;=$B441+$D$4,BO$9&gt;=$D441),$E441*HLOOKUP(BO$7-$B441+1,INPUTS!$D$63:$X$64,2,FALSE)/IF(BO$7=$B441,(13-MONTH($D441)),12),0)</f>
        <v>0</v>
      </c>
      <c r="BP441" s="229">
        <f>IF(AND(BP$7&lt;=$B441+$D$4,BP$9&gt;=$D441),$E441*HLOOKUP(BP$7-$B441+1,INPUTS!$D$63:$X$64,2,FALSE)/IF(BP$7=$B441,(13-MONTH($D441)),12),0)</f>
        <v>0</v>
      </c>
      <c r="BQ441" s="229">
        <f>IF(AND(BQ$7&lt;=$B441+$D$4,BQ$9&gt;=$D441),$E441*HLOOKUP(BQ$7-$B441+1,INPUTS!$D$63:$X$64,2,FALSE)/IF(BQ$7=$B441,(13-MONTH($D441)),12),0)</f>
        <v>0</v>
      </c>
      <c r="BR441" s="229">
        <f>IF(AND(BR$7&lt;=$B441+$D$4,BR$9&gt;=$D441),$E441*HLOOKUP(BR$7-$B441+1,INPUTS!$D$63:$X$64,2,FALSE)/IF(BR$7=$B441,(13-MONTH($D441)),12),0)</f>
        <v>0</v>
      </c>
      <c r="BS441" s="229">
        <f>IF(AND(BS$7&lt;=$B441+$D$4,BS$9&gt;=$D441),$E441*HLOOKUP(BS$7-$B441+1,INPUTS!$D$63:$X$64,2,FALSE)/IF(BS$7=$B441,(13-MONTH($D441)),12),0)</f>
        <v>0</v>
      </c>
      <c r="BT441" s="229">
        <f>IF(AND(BT$7&lt;=$B441+$D$4,BT$9&gt;=$D441),$E441*HLOOKUP(BT$7-$B441+1,INPUTS!$D$63:$X$64,2,FALSE)/IF(BT$7=$B441,(13-MONTH($D441)),12),0)</f>
        <v>0</v>
      </c>
      <c r="BU441" s="229">
        <f>IF(AND(BU$7&lt;=$B441+$D$4,BU$9&gt;=$D441),$E441*HLOOKUP(BU$7-$B441+1,INPUTS!$D$63:$X$64,2,FALSE)/IF(BU$7=$B441,(13-MONTH($D441)),12),0)</f>
        <v>0</v>
      </c>
      <c r="BV441" s="229">
        <f>IF(AND(BV$7&lt;=$B441+$D$4,BV$9&gt;=$D441),$E441*HLOOKUP(BV$7-$B441+1,INPUTS!$D$63:$X$64,2,FALSE)/IF(BV$7=$B441,(13-MONTH($D441)),12),0)</f>
        <v>0</v>
      </c>
      <c r="BW441" s="229">
        <f>IF(AND(BW$7&lt;=$B441+$D$4,BW$9&gt;=$D441),$E441*HLOOKUP(BW$7-$B441+1,INPUTS!$D$63:$X$64,2,FALSE)/IF(BW$7=$B441,(13-MONTH($D441)),12),0)</f>
        <v>0</v>
      </c>
      <c r="BX441" s="229">
        <f>IF(AND(BX$7&lt;=$B441+$D$4,BX$9&gt;=$D441),$E441*HLOOKUP(BX$7-$B441+1,INPUTS!$D$63:$X$64,2,FALSE)/IF(BX$7=$B441,(13-MONTH($D441)),12),0)</f>
        <v>0</v>
      </c>
      <c r="BY441" s="229">
        <f>IF(AND(BY$7&lt;=$B441+$D$4,BY$9&gt;=$D441),$E441*HLOOKUP(BY$7-$B441+1,INPUTS!$D$63:$X$64,2,FALSE)/IF(BY$7=$B441,(13-MONTH($D441)),12),0)</f>
        <v>0</v>
      </c>
      <c r="BZ441" s="229">
        <f>IF(AND(BZ$7&lt;=$B441+$D$4,BZ$9&gt;=$D441),$E441*HLOOKUP(BZ$7-$B441+1,INPUTS!$D$63:$X$64,2,FALSE)/IF(BZ$7=$B441,(13-MONTH($D441)),12),0)</f>
        <v>0</v>
      </c>
    </row>
    <row r="442" spans="1:78" x14ac:dyDescent="0.2">
      <c r="A442" s="7" t="str">
        <f t="shared" si="377"/>
        <v>Roll-in 9</v>
      </c>
      <c r="B442" s="7">
        <f t="shared" si="373"/>
        <v>2023</v>
      </c>
      <c r="C442" s="7">
        <f t="shared" si="376"/>
        <v>51</v>
      </c>
      <c r="D442" s="165">
        <f t="shared" si="378"/>
        <v>45016</v>
      </c>
      <c r="E442" s="68">
        <f t="shared" si="375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77"/>
        <v>Roll-in 9</v>
      </c>
      <c r="B443" s="7">
        <f t="shared" si="373"/>
        <v>2023</v>
      </c>
      <c r="C443" s="7">
        <f t="shared" si="376"/>
        <v>52</v>
      </c>
      <c r="D443" s="165">
        <f t="shared" si="378"/>
        <v>45046</v>
      </c>
      <c r="E443" s="68">
        <f t="shared" si="375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77"/>
        <v>Roll-in 9</v>
      </c>
      <c r="B444" s="7">
        <f t="shared" si="373"/>
        <v>2023</v>
      </c>
      <c r="C444" s="7">
        <f t="shared" si="376"/>
        <v>53</v>
      </c>
      <c r="D444" s="165">
        <f t="shared" si="378"/>
        <v>45077</v>
      </c>
      <c r="E444" s="68">
        <f t="shared" si="375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77"/>
        <v>Roll-in 9</v>
      </c>
      <c r="B445" s="7">
        <f t="shared" si="373"/>
        <v>2023</v>
      </c>
      <c r="C445" s="7">
        <f t="shared" si="376"/>
        <v>54</v>
      </c>
      <c r="D445" s="165">
        <f t="shared" si="378"/>
        <v>45107</v>
      </c>
      <c r="E445" s="68">
        <f t="shared" si="375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77"/>
        <v>Roll-in 9</v>
      </c>
      <c r="B446" s="7">
        <f t="shared" si="373"/>
        <v>2023</v>
      </c>
      <c r="C446" s="7">
        <f t="shared" si="376"/>
        <v>55</v>
      </c>
      <c r="D446" s="165">
        <f t="shared" si="378"/>
        <v>45138</v>
      </c>
      <c r="E446" s="68">
        <f t="shared" si="375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77"/>
        <v>Roll-in 9</v>
      </c>
      <c r="B447" s="7">
        <f t="shared" si="373"/>
        <v>2023</v>
      </c>
      <c r="C447" s="7">
        <f t="shared" si="376"/>
        <v>56</v>
      </c>
      <c r="D447" s="165">
        <f t="shared" si="378"/>
        <v>45169</v>
      </c>
      <c r="E447" s="68">
        <f t="shared" si="375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77"/>
        <v>Roll-in 10</v>
      </c>
      <c r="B448" s="7">
        <f t="shared" si="373"/>
        <v>2023</v>
      </c>
      <c r="C448" s="7">
        <f t="shared" si="376"/>
        <v>57</v>
      </c>
      <c r="D448" s="165">
        <f t="shared" si="378"/>
        <v>45199</v>
      </c>
      <c r="E448" s="68">
        <f t="shared" si="375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77"/>
        <v>Roll-in 10</v>
      </c>
      <c r="B449" s="7">
        <f t="shared" si="373"/>
        <v>2023</v>
      </c>
      <c r="C449" s="7">
        <f t="shared" si="376"/>
        <v>58</v>
      </c>
      <c r="D449" s="165">
        <f t="shared" si="378"/>
        <v>45230</v>
      </c>
      <c r="E449" s="68">
        <f t="shared" si="375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77"/>
        <v>Roll-in 10</v>
      </c>
      <c r="B450" s="7">
        <f t="shared" si="373"/>
        <v>2023</v>
      </c>
      <c r="C450" s="7">
        <f t="shared" si="376"/>
        <v>59</v>
      </c>
      <c r="D450" s="165">
        <f t="shared" si="378"/>
        <v>45260</v>
      </c>
      <c r="E450" s="68">
        <f t="shared" si="375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77"/>
        <v>Roll-in 10</v>
      </c>
      <c r="B451" s="7">
        <f>YEAR(D451)</f>
        <v>2023</v>
      </c>
      <c r="C451" s="7">
        <f t="shared" si="376"/>
        <v>60</v>
      </c>
      <c r="D451" s="165">
        <f t="shared" si="378"/>
        <v>45291</v>
      </c>
      <c r="E451" s="68">
        <f t="shared" si="375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9">A72</f>
        <v>Roll-in 10</v>
      </c>
      <c r="B452" s="7">
        <f t="shared" ref="B452:B463" si="380">YEAR(D452)</f>
        <v>2024</v>
      </c>
      <c r="C452" s="7">
        <f t="shared" si="376"/>
        <v>61</v>
      </c>
      <c r="D452" s="165">
        <f t="shared" ref="D452:D463" si="381">D72</f>
        <v>45322</v>
      </c>
      <c r="E452" s="68">
        <f t="shared" si="375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9"/>
        <v>Roll-in 10</v>
      </c>
      <c r="B453" s="7">
        <f t="shared" si="380"/>
        <v>2024</v>
      </c>
      <c r="C453" s="7">
        <f t="shared" si="376"/>
        <v>62</v>
      </c>
      <c r="D453" s="165">
        <f t="shared" si="381"/>
        <v>45351</v>
      </c>
      <c r="E453" s="68">
        <f t="shared" si="375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9"/>
        <v>Roll-in 10</v>
      </c>
      <c r="B454" s="7">
        <f t="shared" si="380"/>
        <v>2024</v>
      </c>
      <c r="C454" s="7">
        <f t="shared" si="376"/>
        <v>63</v>
      </c>
      <c r="D454" s="165">
        <f t="shared" si="381"/>
        <v>45382</v>
      </c>
      <c r="E454" s="68">
        <f t="shared" si="375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9"/>
        <v>Roll-in 10</v>
      </c>
      <c r="B455" s="7">
        <f t="shared" si="380"/>
        <v>2024</v>
      </c>
      <c r="C455" s="7">
        <f t="shared" si="376"/>
        <v>64</v>
      </c>
      <c r="D455" s="165">
        <f t="shared" si="381"/>
        <v>45412</v>
      </c>
      <c r="E455" s="68">
        <f t="shared" si="375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9"/>
        <v>Roll-in 10</v>
      </c>
      <c r="B456" s="7">
        <f t="shared" si="380"/>
        <v>2024</v>
      </c>
      <c r="C456" s="7">
        <f t="shared" si="376"/>
        <v>65</v>
      </c>
      <c r="D456" s="165">
        <f t="shared" si="381"/>
        <v>45443</v>
      </c>
      <c r="E456" s="68">
        <f t="shared" si="375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9"/>
        <v>Roll-in 10</v>
      </c>
      <c r="B457" s="7">
        <f t="shared" si="380"/>
        <v>2024</v>
      </c>
      <c r="C457" s="7">
        <f t="shared" si="376"/>
        <v>66</v>
      </c>
      <c r="D457" s="165">
        <f t="shared" si="381"/>
        <v>45473</v>
      </c>
      <c r="E457" s="68">
        <f t="shared" ref="E457:E462" si="382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9"/>
        <v>Roll-in 10</v>
      </c>
      <c r="B458" s="7">
        <f t="shared" si="380"/>
        <v>2024</v>
      </c>
      <c r="C458" s="7">
        <f t="shared" ref="C458:C463" si="383">C457+1</f>
        <v>67</v>
      </c>
      <c r="D458" s="165">
        <f t="shared" si="381"/>
        <v>45504</v>
      </c>
      <c r="E458" s="68">
        <f t="shared" si="382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9"/>
        <v>Roll-in 10</v>
      </c>
      <c r="B459" s="7">
        <f t="shared" si="380"/>
        <v>2024</v>
      </c>
      <c r="C459" s="7">
        <f t="shared" si="383"/>
        <v>68</v>
      </c>
      <c r="D459" s="165">
        <f t="shared" si="381"/>
        <v>45535</v>
      </c>
      <c r="E459" s="68">
        <f t="shared" si="382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9"/>
        <v>Roll-in 10</v>
      </c>
      <c r="B460" s="7">
        <f t="shared" si="380"/>
        <v>2024</v>
      </c>
      <c r="C460" s="7">
        <f t="shared" si="383"/>
        <v>69</v>
      </c>
      <c r="D460" s="165">
        <f t="shared" si="381"/>
        <v>45565</v>
      </c>
      <c r="E460" s="68">
        <f t="shared" si="382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9"/>
        <v>Roll-in 10</v>
      </c>
      <c r="B461" s="7">
        <f t="shared" si="380"/>
        <v>2024</v>
      </c>
      <c r="C461" s="7">
        <f t="shared" si="383"/>
        <v>70</v>
      </c>
      <c r="D461" s="165">
        <f t="shared" si="381"/>
        <v>45596</v>
      </c>
      <c r="E461" s="68">
        <f t="shared" si="382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9"/>
        <v>Roll-in 10</v>
      </c>
      <c r="B462" s="7">
        <f t="shared" si="380"/>
        <v>2024</v>
      </c>
      <c r="C462" s="7">
        <f t="shared" si="383"/>
        <v>71</v>
      </c>
      <c r="D462" s="165">
        <f t="shared" si="381"/>
        <v>45626</v>
      </c>
      <c r="E462" s="68">
        <f t="shared" si="382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9"/>
        <v>Roll-in 10</v>
      </c>
      <c r="B463" s="7">
        <f t="shared" si="380"/>
        <v>2024</v>
      </c>
      <c r="C463" s="7">
        <f t="shared" si="383"/>
        <v>72</v>
      </c>
      <c r="D463" s="165">
        <f t="shared" si="381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498464.50401999999</v>
      </c>
      <c r="G464" s="68">
        <f>SUM(G392:G463)</f>
        <v>7.1482694375000015</v>
      </c>
      <c r="H464" s="68">
        <f t="shared" ref="H464:BN464" si="384">SUM(H392:H463)</f>
        <v>15.87098144886364</v>
      </c>
      <c r="I464" s="68">
        <f t="shared" si="384"/>
        <v>27.843536323863638</v>
      </c>
      <c r="J464" s="68">
        <f t="shared" si="384"/>
        <v>69.230374532196976</v>
      </c>
      <c r="K464" s="68">
        <f t="shared" si="384"/>
        <v>128.55910142282198</v>
      </c>
      <c r="L464" s="68">
        <f t="shared" si="384"/>
        <v>164.22182320853625</v>
      </c>
      <c r="M464" s="68">
        <f t="shared" si="384"/>
        <v>189.64153058353625</v>
      </c>
      <c r="N464" s="68">
        <f t="shared" si="384"/>
        <v>276.07163370853618</v>
      </c>
      <c r="O464" s="68">
        <f t="shared" si="384"/>
        <v>346.5607457710363</v>
      </c>
      <c r="P464" s="68">
        <f t="shared" si="384"/>
        <v>435.97299114603624</v>
      </c>
      <c r="Q464" s="68">
        <f t="shared" si="384"/>
        <v>623.0479299585362</v>
      </c>
      <c r="R464" s="68">
        <f t="shared" si="384"/>
        <v>997.73480720853627</v>
      </c>
      <c r="S464" s="68">
        <f t="shared" si="384"/>
        <v>588.2307776125333</v>
      </c>
      <c r="T464" s="68">
        <f t="shared" si="384"/>
        <v>628.33181746480602</v>
      </c>
      <c r="U464" s="68">
        <f t="shared" si="384"/>
        <v>668.08799795230595</v>
      </c>
      <c r="V464" s="68">
        <f t="shared" si="384"/>
        <v>698.19346674397275</v>
      </c>
      <c r="W464" s="68">
        <f t="shared" si="384"/>
        <v>747.77403554084776</v>
      </c>
      <c r="X464" s="68">
        <f t="shared" si="384"/>
        <v>855.38970157656206</v>
      </c>
      <c r="Y464" s="68">
        <f t="shared" si="384"/>
        <v>1083.007922201562</v>
      </c>
      <c r="Z464" s="68">
        <f t="shared" si="384"/>
        <v>1226.3978318515622</v>
      </c>
      <c r="AA464" s="68">
        <f t="shared" si="384"/>
        <v>1458.9243481015619</v>
      </c>
      <c r="AB464" s="68">
        <f t="shared" si="384"/>
        <v>1523.0467711015619</v>
      </c>
      <c r="AC464" s="68">
        <f t="shared" si="384"/>
        <v>1801.8925253515613</v>
      </c>
      <c r="AD464" s="68">
        <f t="shared" si="384"/>
        <v>2197.0872964765622</v>
      </c>
      <c r="AE464" s="68">
        <f t="shared" si="384"/>
        <v>1670.20608525275</v>
      </c>
      <c r="AF464" s="68">
        <f t="shared" si="384"/>
        <v>1660.2797399345682</v>
      </c>
      <c r="AG464" s="68">
        <f t="shared" si="384"/>
        <v>1712.151841397068</v>
      </c>
      <c r="AH464" s="68">
        <f t="shared" si="384"/>
        <v>1789.3399939804015</v>
      </c>
      <c r="AI464" s="68">
        <f t="shared" si="384"/>
        <v>1854.0922950585264</v>
      </c>
      <c r="AJ464" s="68">
        <f t="shared" si="384"/>
        <v>1923.313748040669</v>
      </c>
      <c r="AK464" s="68">
        <f t="shared" si="384"/>
        <v>2009.0401237281692</v>
      </c>
      <c r="AL464" s="68">
        <f t="shared" si="384"/>
        <v>2084.7400796781694</v>
      </c>
      <c r="AM464" s="68">
        <f t="shared" si="384"/>
        <v>2135.1699114906696</v>
      </c>
      <c r="AN464" s="68">
        <f t="shared" si="384"/>
        <v>2325.4239026156697</v>
      </c>
      <c r="AO464" s="68">
        <f t="shared" si="384"/>
        <v>2631.1843083656686</v>
      </c>
      <c r="AP464" s="68">
        <f t="shared" si="384"/>
        <v>3838.6843083656686</v>
      </c>
      <c r="AQ464" s="68">
        <f t="shared" si="384"/>
        <v>2577.3433143558495</v>
      </c>
      <c r="AR464" s="68">
        <f t="shared" si="384"/>
        <v>2671.4342234467586</v>
      </c>
      <c r="AS464" s="68">
        <f t="shared" si="384"/>
        <v>2671.4342234467586</v>
      </c>
      <c r="AT464" s="68">
        <f t="shared" si="384"/>
        <v>2671.4342234467586</v>
      </c>
      <c r="AU464" s="68">
        <f t="shared" si="384"/>
        <v>2671.4342234467586</v>
      </c>
      <c r="AV464" s="68">
        <f t="shared" si="384"/>
        <v>2671.4342234467586</v>
      </c>
      <c r="AW464" s="68">
        <f t="shared" si="384"/>
        <v>2671.4342234467586</v>
      </c>
      <c r="AX464" s="68">
        <f t="shared" si="384"/>
        <v>2671.4342234467586</v>
      </c>
      <c r="AY464" s="68">
        <f t="shared" si="384"/>
        <v>2671.4342234467586</v>
      </c>
      <c r="AZ464" s="68">
        <f t="shared" si="384"/>
        <v>2671.4342234467586</v>
      </c>
      <c r="BA464" s="68">
        <f t="shared" si="384"/>
        <v>2671.4342234467586</v>
      </c>
      <c r="BB464" s="68">
        <f t="shared" si="384"/>
        <v>2671.4342234467586</v>
      </c>
      <c r="BC464" s="68">
        <f t="shared" si="384"/>
        <v>2650.7048954560837</v>
      </c>
      <c r="BD464" s="68">
        <f t="shared" si="384"/>
        <v>2650.7048954560837</v>
      </c>
      <c r="BE464" s="68">
        <f t="shared" si="384"/>
        <v>2650.7048954560837</v>
      </c>
      <c r="BF464" s="68">
        <f t="shared" si="384"/>
        <v>2650.7048954560837</v>
      </c>
      <c r="BG464" s="68">
        <f t="shared" si="384"/>
        <v>2650.7048954560837</v>
      </c>
      <c r="BH464" s="68">
        <f t="shared" si="384"/>
        <v>2650.7048954560837</v>
      </c>
      <c r="BI464" s="68">
        <f t="shared" si="384"/>
        <v>2650.7048954560837</v>
      </c>
      <c r="BJ464" s="68">
        <f t="shared" si="384"/>
        <v>2650.7048954560837</v>
      </c>
      <c r="BK464" s="68">
        <f t="shared" si="384"/>
        <v>2650.7048954560837</v>
      </c>
      <c r="BL464" s="68">
        <f t="shared" si="384"/>
        <v>2650.7048954560837</v>
      </c>
      <c r="BM464" s="68">
        <f t="shared" si="384"/>
        <v>2650.7048954560837</v>
      </c>
      <c r="BN464" s="68">
        <f t="shared" si="384"/>
        <v>2650.7048954560837</v>
      </c>
      <c r="BO464" s="68">
        <f t="shared" ref="BO464" si="385">SUM(BO392:BO463)</f>
        <v>2451.8961828966158</v>
      </c>
      <c r="BP464" s="68">
        <f t="shared" ref="BP464" si="386">SUM(BP392:BP463)</f>
        <v>2451.8961828966158</v>
      </c>
      <c r="BQ464" s="68">
        <f t="shared" ref="BQ464" si="387">SUM(BQ392:BQ463)</f>
        <v>2451.8961828966158</v>
      </c>
      <c r="BR464" s="68">
        <f t="shared" ref="BR464" si="388">SUM(BR392:BR463)</f>
        <v>2451.8961828966158</v>
      </c>
      <c r="BS464" s="68">
        <f t="shared" ref="BS464" si="389">SUM(BS392:BS463)</f>
        <v>2451.8961828966158</v>
      </c>
      <c r="BT464" s="68">
        <f t="shared" ref="BT464" si="390">SUM(BT392:BT463)</f>
        <v>2451.8961828966158</v>
      </c>
      <c r="BU464" s="68">
        <f t="shared" ref="BU464" si="391">SUM(BU392:BU463)</f>
        <v>2451.8961828966158</v>
      </c>
      <c r="BV464" s="68">
        <f t="shared" ref="BV464" si="392">SUM(BV392:BV463)</f>
        <v>2451.8961828966158</v>
      </c>
      <c r="BW464" s="68">
        <f t="shared" ref="BW464" si="393">SUM(BW392:BW463)</f>
        <v>2451.8961828966158</v>
      </c>
      <c r="BX464" s="68">
        <f t="shared" ref="BX464" si="394">SUM(BX392:BX463)</f>
        <v>2451.8961828966158</v>
      </c>
      <c r="BY464" s="68">
        <f t="shared" ref="BY464" si="395">SUM(BY392:BY463)</f>
        <v>2451.8961828966158</v>
      </c>
      <c r="BZ464" s="68">
        <f t="shared" ref="BZ464" si="396">SUM(BZ392:BZ463)</f>
        <v>2451.8961828966158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97">A87</f>
        <v>Roll-in 1</v>
      </c>
      <c r="B468" s="7">
        <f t="shared" ref="B468:B526" si="398">YEAR(D468)</f>
        <v>2019</v>
      </c>
      <c r="C468" s="7">
        <f>C87</f>
        <v>1</v>
      </c>
      <c r="D468" s="165">
        <f>D87</f>
        <v>43496</v>
      </c>
      <c r="E468" s="68">
        <f>BonusDep!C6*BonusDep!D6</f>
        <v>0</v>
      </c>
      <c r="F468" s="77"/>
      <c r="G468" s="229">
        <f>IF(AND(G$7=$B468,G$9&gt;=$D468),$E468/(13-MONTH($D468)),0)</f>
        <v>0</v>
      </c>
      <c r="H468" s="229">
        <f t="shared" ref="H468:BO471" si="399">IF(AND(H$7=$B468,H$9&gt;=$D468),$E468/(13-MONTH($D468)),0)</f>
        <v>0</v>
      </c>
      <c r="I468" s="229">
        <f t="shared" si="399"/>
        <v>0</v>
      </c>
      <c r="J468" s="229">
        <f t="shared" si="399"/>
        <v>0</v>
      </c>
      <c r="K468" s="229">
        <f t="shared" si="399"/>
        <v>0</v>
      </c>
      <c r="L468" s="229">
        <f t="shared" si="399"/>
        <v>0</v>
      </c>
      <c r="M468" s="229">
        <f t="shared" si="399"/>
        <v>0</v>
      </c>
      <c r="N468" s="229">
        <f t="shared" si="399"/>
        <v>0</v>
      </c>
      <c r="O468" s="229">
        <f t="shared" si="399"/>
        <v>0</v>
      </c>
      <c r="P468" s="229">
        <f t="shared" si="399"/>
        <v>0</v>
      </c>
      <c r="Q468" s="229">
        <f t="shared" si="399"/>
        <v>0</v>
      </c>
      <c r="R468" s="229">
        <f t="shared" si="399"/>
        <v>0</v>
      </c>
      <c r="S468" s="229">
        <f t="shared" si="399"/>
        <v>0</v>
      </c>
      <c r="T468" s="229">
        <f t="shared" si="399"/>
        <v>0</v>
      </c>
      <c r="U468" s="229">
        <f t="shared" si="399"/>
        <v>0</v>
      </c>
      <c r="V468" s="229">
        <f t="shared" si="399"/>
        <v>0</v>
      </c>
      <c r="W468" s="229">
        <f t="shared" si="399"/>
        <v>0</v>
      </c>
      <c r="X468" s="229">
        <f t="shared" si="399"/>
        <v>0</v>
      </c>
      <c r="Y468" s="229">
        <f t="shared" si="399"/>
        <v>0</v>
      </c>
      <c r="Z468" s="229">
        <f t="shared" si="399"/>
        <v>0</v>
      </c>
      <c r="AA468" s="229">
        <f t="shared" si="399"/>
        <v>0</v>
      </c>
      <c r="AB468" s="229">
        <f t="shared" si="399"/>
        <v>0</v>
      </c>
      <c r="AC468" s="229">
        <f t="shared" si="399"/>
        <v>0</v>
      </c>
      <c r="AD468" s="229">
        <f t="shared" si="399"/>
        <v>0</v>
      </c>
      <c r="AE468" s="229">
        <f t="shared" si="399"/>
        <v>0</v>
      </c>
      <c r="AF468" s="229">
        <f t="shared" si="399"/>
        <v>0</v>
      </c>
      <c r="AG468" s="229">
        <f t="shared" si="399"/>
        <v>0</v>
      </c>
      <c r="AH468" s="229">
        <f t="shared" si="399"/>
        <v>0</v>
      </c>
      <c r="AI468" s="229">
        <f t="shared" si="399"/>
        <v>0</v>
      </c>
      <c r="AJ468" s="229">
        <f t="shared" si="399"/>
        <v>0</v>
      </c>
      <c r="AK468" s="229">
        <f t="shared" si="399"/>
        <v>0</v>
      </c>
      <c r="AL468" s="229">
        <f t="shared" si="399"/>
        <v>0</v>
      </c>
      <c r="AM468" s="229">
        <f t="shared" si="399"/>
        <v>0</v>
      </c>
      <c r="AN468" s="229">
        <f t="shared" si="399"/>
        <v>0</v>
      </c>
      <c r="AO468" s="229">
        <f t="shared" si="399"/>
        <v>0</v>
      </c>
      <c r="AP468" s="229">
        <f t="shared" si="399"/>
        <v>0</v>
      </c>
      <c r="AQ468" s="229">
        <f t="shared" si="399"/>
        <v>0</v>
      </c>
      <c r="AR468" s="229">
        <f t="shared" si="399"/>
        <v>0</v>
      </c>
      <c r="AS468" s="229">
        <f t="shared" si="399"/>
        <v>0</v>
      </c>
      <c r="AT468" s="229">
        <f t="shared" si="399"/>
        <v>0</v>
      </c>
      <c r="AU468" s="229">
        <f t="shared" si="399"/>
        <v>0</v>
      </c>
      <c r="AV468" s="229">
        <f t="shared" si="399"/>
        <v>0</v>
      </c>
      <c r="AW468" s="229">
        <f t="shared" si="399"/>
        <v>0</v>
      </c>
      <c r="AX468" s="229">
        <f t="shared" si="399"/>
        <v>0</v>
      </c>
      <c r="AY468" s="229">
        <f t="shared" si="399"/>
        <v>0</v>
      </c>
      <c r="AZ468" s="229">
        <f t="shared" si="399"/>
        <v>0</v>
      </c>
      <c r="BA468" s="229">
        <f t="shared" si="399"/>
        <v>0</v>
      </c>
      <c r="BB468" s="229">
        <f t="shared" si="399"/>
        <v>0</v>
      </c>
      <c r="BC468" s="229">
        <f t="shared" si="399"/>
        <v>0</v>
      </c>
      <c r="BD468" s="229">
        <f t="shared" si="399"/>
        <v>0</v>
      </c>
      <c r="BE468" s="229">
        <f t="shared" si="399"/>
        <v>0</v>
      </c>
      <c r="BF468" s="229">
        <f t="shared" si="399"/>
        <v>0</v>
      </c>
      <c r="BG468" s="229">
        <f t="shared" si="399"/>
        <v>0</v>
      </c>
      <c r="BH468" s="229">
        <f t="shared" si="399"/>
        <v>0</v>
      </c>
      <c r="BI468" s="229">
        <f t="shared" si="399"/>
        <v>0</v>
      </c>
      <c r="BJ468" s="229">
        <f t="shared" si="399"/>
        <v>0</v>
      </c>
      <c r="BK468" s="229">
        <f t="shared" si="399"/>
        <v>0</v>
      </c>
      <c r="BL468" s="229">
        <f t="shared" si="399"/>
        <v>0</v>
      </c>
      <c r="BM468" s="229">
        <f t="shared" si="399"/>
        <v>0</v>
      </c>
      <c r="BN468" s="229">
        <f t="shared" si="399"/>
        <v>0</v>
      </c>
      <c r="BO468" s="229">
        <f t="shared" si="399"/>
        <v>0</v>
      </c>
      <c r="BP468" s="229">
        <f t="shared" ref="BO468:BZ483" si="400">IF(AND(BP$7=$B468,BP$9&gt;=$D468),$E468/(13-MONTH($D468)),0)</f>
        <v>0</v>
      </c>
      <c r="BQ468" s="229">
        <f t="shared" si="400"/>
        <v>0</v>
      </c>
      <c r="BR468" s="229">
        <f t="shared" si="400"/>
        <v>0</v>
      </c>
      <c r="BS468" s="229">
        <f t="shared" si="400"/>
        <v>0</v>
      </c>
      <c r="BT468" s="229">
        <f t="shared" si="400"/>
        <v>0</v>
      </c>
      <c r="BU468" s="229">
        <f t="shared" si="400"/>
        <v>0</v>
      </c>
      <c r="BV468" s="229">
        <f t="shared" si="400"/>
        <v>0</v>
      </c>
      <c r="BW468" s="229">
        <f t="shared" si="400"/>
        <v>0</v>
      </c>
      <c r="BX468" s="229">
        <f t="shared" si="400"/>
        <v>0</v>
      </c>
      <c r="BY468" s="229">
        <f t="shared" si="400"/>
        <v>0</v>
      </c>
      <c r="BZ468" s="229">
        <f t="shared" si="400"/>
        <v>0</v>
      </c>
    </row>
    <row r="469" spans="1:78" x14ac:dyDescent="0.2">
      <c r="A469" s="7" t="str">
        <f t="shared" si="397"/>
        <v>Roll-in 1</v>
      </c>
      <c r="B469" s="7">
        <f t="shared" si="398"/>
        <v>2019</v>
      </c>
      <c r="C469" s="7">
        <f>C468+1</f>
        <v>2</v>
      </c>
      <c r="D469" s="165">
        <f t="shared" ref="D469:D500" si="401">D88</f>
        <v>43524</v>
      </c>
      <c r="E469" s="68">
        <f>BonusDep!C7*BonusDep!D7</f>
        <v>0</v>
      </c>
      <c r="F469" s="77"/>
      <c r="G469" s="229">
        <f t="shared" ref="G469:V491" si="402">IF(AND(G$7=$B469,G$9&gt;=$D469),$E469/(13-MONTH($D469)),0)</f>
        <v>0</v>
      </c>
      <c r="H469" s="229">
        <f t="shared" si="399"/>
        <v>0</v>
      </c>
      <c r="I469" s="229">
        <f t="shared" si="399"/>
        <v>0</v>
      </c>
      <c r="J469" s="229">
        <f t="shared" si="399"/>
        <v>0</v>
      </c>
      <c r="K469" s="229">
        <f t="shared" si="399"/>
        <v>0</v>
      </c>
      <c r="L469" s="229">
        <f t="shared" si="399"/>
        <v>0</v>
      </c>
      <c r="M469" s="229">
        <f t="shared" si="399"/>
        <v>0</v>
      </c>
      <c r="N469" s="229">
        <f t="shared" si="399"/>
        <v>0</v>
      </c>
      <c r="O469" s="229">
        <f t="shared" si="399"/>
        <v>0</v>
      </c>
      <c r="P469" s="229">
        <f t="shared" si="399"/>
        <v>0</v>
      </c>
      <c r="Q469" s="229">
        <f t="shared" si="399"/>
        <v>0</v>
      </c>
      <c r="R469" s="229">
        <f t="shared" si="399"/>
        <v>0</v>
      </c>
      <c r="S469" s="229">
        <f t="shared" si="399"/>
        <v>0</v>
      </c>
      <c r="T469" s="229">
        <f t="shared" si="399"/>
        <v>0</v>
      </c>
      <c r="U469" s="229">
        <f t="shared" si="399"/>
        <v>0</v>
      </c>
      <c r="V469" s="229">
        <f t="shared" si="399"/>
        <v>0</v>
      </c>
      <c r="W469" s="229">
        <f t="shared" si="399"/>
        <v>0</v>
      </c>
      <c r="X469" s="229">
        <f t="shared" si="399"/>
        <v>0</v>
      </c>
      <c r="Y469" s="229">
        <f t="shared" si="399"/>
        <v>0</v>
      </c>
      <c r="Z469" s="229">
        <f t="shared" si="399"/>
        <v>0</v>
      </c>
      <c r="AA469" s="229">
        <f t="shared" si="399"/>
        <v>0</v>
      </c>
      <c r="AB469" s="229">
        <f t="shared" si="399"/>
        <v>0</v>
      </c>
      <c r="AC469" s="229">
        <f t="shared" si="399"/>
        <v>0</v>
      </c>
      <c r="AD469" s="229">
        <f t="shared" si="399"/>
        <v>0</v>
      </c>
      <c r="AE469" s="229">
        <f t="shared" si="399"/>
        <v>0</v>
      </c>
      <c r="AF469" s="229">
        <f t="shared" si="399"/>
        <v>0</v>
      </c>
      <c r="AG469" s="229">
        <f t="shared" si="399"/>
        <v>0</v>
      </c>
      <c r="AH469" s="229">
        <f t="shared" si="399"/>
        <v>0</v>
      </c>
      <c r="AI469" s="229">
        <f t="shared" si="399"/>
        <v>0</v>
      </c>
      <c r="AJ469" s="229">
        <f t="shared" si="399"/>
        <v>0</v>
      </c>
      <c r="AK469" s="229">
        <f t="shared" si="399"/>
        <v>0</v>
      </c>
      <c r="AL469" s="229">
        <f t="shared" si="399"/>
        <v>0</v>
      </c>
      <c r="AM469" s="229">
        <f t="shared" si="399"/>
        <v>0</v>
      </c>
      <c r="AN469" s="229">
        <f t="shared" si="399"/>
        <v>0</v>
      </c>
      <c r="AO469" s="229">
        <f t="shared" si="399"/>
        <v>0</v>
      </c>
      <c r="AP469" s="229">
        <f t="shared" si="399"/>
        <v>0</v>
      </c>
      <c r="AQ469" s="229">
        <f t="shared" si="399"/>
        <v>0</v>
      </c>
      <c r="AR469" s="229">
        <f t="shared" si="399"/>
        <v>0</v>
      </c>
      <c r="AS469" s="229">
        <f t="shared" si="399"/>
        <v>0</v>
      </c>
      <c r="AT469" s="229">
        <f t="shared" si="399"/>
        <v>0</v>
      </c>
      <c r="AU469" s="229">
        <f t="shared" si="399"/>
        <v>0</v>
      </c>
      <c r="AV469" s="229">
        <f t="shared" si="399"/>
        <v>0</v>
      </c>
      <c r="AW469" s="229">
        <f t="shared" si="399"/>
        <v>0</v>
      </c>
      <c r="AX469" s="229">
        <f t="shared" si="399"/>
        <v>0</v>
      </c>
      <c r="AY469" s="229">
        <f t="shared" si="399"/>
        <v>0</v>
      </c>
      <c r="AZ469" s="229">
        <f t="shared" si="399"/>
        <v>0</v>
      </c>
      <c r="BA469" s="229">
        <f t="shared" si="399"/>
        <v>0</v>
      </c>
      <c r="BB469" s="229">
        <f t="shared" si="399"/>
        <v>0</v>
      </c>
      <c r="BC469" s="229">
        <f t="shared" si="399"/>
        <v>0</v>
      </c>
      <c r="BD469" s="229">
        <f t="shared" si="399"/>
        <v>0</v>
      </c>
      <c r="BE469" s="229">
        <f t="shared" si="399"/>
        <v>0</v>
      </c>
      <c r="BF469" s="229">
        <f t="shared" si="399"/>
        <v>0</v>
      </c>
      <c r="BG469" s="229">
        <f t="shared" si="399"/>
        <v>0</v>
      </c>
      <c r="BH469" s="229">
        <f t="shared" si="399"/>
        <v>0</v>
      </c>
      <c r="BI469" s="229">
        <f t="shared" si="399"/>
        <v>0</v>
      </c>
      <c r="BJ469" s="229">
        <f t="shared" si="399"/>
        <v>0</v>
      </c>
      <c r="BK469" s="229">
        <f t="shared" si="399"/>
        <v>0</v>
      </c>
      <c r="BL469" s="229">
        <f t="shared" si="399"/>
        <v>0</v>
      </c>
      <c r="BM469" s="229">
        <f t="shared" si="399"/>
        <v>0</v>
      </c>
      <c r="BN469" s="229">
        <f t="shared" si="399"/>
        <v>0</v>
      </c>
      <c r="BO469" s="229">
        <f t="shared" si="400"/>
        <v>0</v>
      </c>
      <c r="BP469" s="229">
        <f t="shared" si="400"/>
        <v>0</v>
      </c>
      <c r="BQ469" s="229">
        <f t="shared" si="400"/>
        <v>0</v>
      </c>
      <c r="BR469" s="229">
        <f t="shared" si="400"/>
        <v>0</v>
      </c>
      <c r="BS469" s="229">
        <f t="shared" si="400"/>
        <v>0</v>
      </c>
      <c r="BT469" s="229">
        <f t="shared" si="400"/>
        <v>0</v>
      </c>
      <c r="BU469" s="229">
        <f t="shared" si="400"/>
        <v>0</v>
      </c>
      <c r="BV469" s="229">
        <f t="shared" si="400"/>
        <v>0</v>
      </c>
      <c r="BW469" s="229">
        <f t="shared" si="400"/>
        <v>0</v>
      </c>
      <c r="BX469" s="229">
        <f t="shared" si="400"/>
        <v>0</v>
      </c>
      <c r="BY469" s="229">
        <f t="shared" si="400"/>
        <v>0</v>
      </c>
      <c r="BZ469" s="229">
        <f t="shared" si="400"/>
        <v>0</v>
      </c>
    </row>
    <row r="470" spans="1:78" x14ac:dyDescent="0.2">
      <c r="A470" s="7" t="str">
        <f t="shared" si="397"/>
        <v>Roll-in 1</v>
      </c>
      <c r="B470" s="7">
        <f t="shared" si="398"/>
        <v>2019</v>
      </c>
      <c r="C470" s="7">
        <f t="shared" ref="C470:C533" si="403">C469+1</f>
        <v>3</v>
      </c>
      <c r="D470" s="165">
        <f t="shared" si="401"/>
        <v>43555</v>
      </c>
      <c r="E470" s="68">
        <f>BonusDep!C8*BonusDep!D8</f>
        <v>0</v>
      </c>
      <c r="F470" s="77"/>
      <c r="G470" s="229">
        <f t="shared" si="402"/>
        <v>0</v>
      </c>
      <c r="H470" s="229">
        <f t="shared" si="399"/>
        <v>0</v>
      </c>
      <c r="I470" s="229">
        <f t="shared" si="399"/>
        <v>0</v>
      </c>
      <c r="J470" s="229">
        <f t="shared" si="399"/>
        <v>0</v>
      </c>
      <c r="K470" s="229">
        <f t="shared" si="399"/>
        <v>0</v>
      </c>
      <c r="L470" s="229">
        <f t="shared" si="399"/>
        <v>0</v>
      </c>
      <c r="M470" s="229">
        <f t="shared" si="399"/>
        <v>0</v>
      </c>
      <c r="N470" s="229">
        <f t="shared" si="399"/>
        <v>0</v>
      </c>
      <c r="O470" s="229">
        <f t="shared" si="399"/>
        <v>0</v>
      </c>
      <c r="P470" s="229">
        <f t="shared" si="399"/>
        <v>0</v>
      </c>
      <c r="Q470" s="229">
        <f t="shared" si="399"/>
        <v>0</v>
      </c>
      <c r="R470" s="229">
        <f t="shared" si="399"/>
        <v>0</v>
      </c>
      <c r="S470" s="229">
        <f t="shared" si="399"/>
        <v>0</v>
      </c>
      <c r="T470" s="229">
        <f t="shared" si="399"/>
        <v>0</v>
      </c>
      <c r="U470" s="229">
        <f t="shared" si="399"/>
        <v>0</v>
      </c>
      <c r="V470" s="229">
        <f t="shared" si="399"/>
        <v>0</v>
      </c>
      <c r="W470" s="229">
        <f t="shared" si="399"/>
        <v>0</v>
      </c>
      <c r="X470" s="229">
        <f t="shared" si="399"/>
        <v>0</v>
      </c>
      <c r="Y470" s="229">
        <f t="shared" si="399"/>
        <v>0</v>
      </c>
      <c r="Z470" s="229">
        <f t="shared" si="399"/>
        <v>0</v>
      </c>
      <c r="AA470" s="229">
        <f t="shared" si="399"/>
        <v>0</v>
      </c>
      <c r="AB470" s="229">
        <f t="shared" si="399"/>
        <v>0</v>
      </c>
      <c r="AC470" s="229">
        <f t="shared" si="399"/>
        <v>0</v>
      </c>
      <c r="AD470" s="229">
        <f t="shared" si="399"/>
        <v>0</v>
      </c>
      <c r="AE470" s="229">
        <f t="shared" si="399"/>
        <v>0</v>
      </c>
      <c r="AF470" s="229">
        <f t="shared" si="399"/>
        <v>0</v>
      </c>
      <c r="AG470" s="229">
        <f t="shared" si="399"/>
        <v>0</v>
      </c>
      <c r="AH470" s="229">
        <f t="shared" si="399"/>
        <v>0</v>
      </c>
      <c r="AI470" s="229">
        <f t="shared" si="399"/>
        <v>0</v>
      </c>
      <c r="AJ470" s="229">
        <f t="shared" si="399"/>
        <v>0</v>
      </c>
      <c r="AK470" s="229">
        <f t="shared" si="399"/>
        <v>0</v>
      </c>
      <c r="AL470" s="229">
        <f t="shared" si="399"/>
        <v>0</v>
      </c>
      <c r="AM470" s="229">
        <f t="shared" si="399"/>
        <v>0</v>
      </c>
      <c r="AN470" s="229">
        <f t="shared" si="399"/>
        <v>0</v>
      </c>
      <c r="AO470" s="229">
        <f t="shared" si="399"/>
        <v>0</v>
      </c>
      <c r="AP470" s="229">
        <f t="shared" si="399"/>
        <v>0</v>
      </c>
      <c r="AQ470" s="229">
        <f t="shared" si="399"/>
        <v>0</v>
      </c>
      <c r="AR470" s="229">
        <f t="shared" si="399"/>
        <v>0</v>
      </c>
      <c r="AS470" s="229">
        <f t="shared" si="399"/>
        <v>0</v>
      </c>
      <c r="AT470" s="229">
        <f t="shared" si="399"/>
        <v>0</v>
      </c>
      <c r="AU470" s="229">
        <f t="shared" si="399"/>
        <v>0</v>
      </c>
      <c r="AV470" s="229">
        <f t="shared" si="399"/>
        <v>0</v>
      </c>
      <c r="AW470" s="229">
        <f t="shared" si="399"/>
        <v>0</v>
      </c>
      <c r="AX470" s="229">
        <f t="shared" si="399"/>
        <v>0</v>
      </c>
      <c r="AY470" s="229">
        <f t="shared" si="399"/>
        <v>0</v>
      </c>
      <c r="AZ470" s="229">
        <f t="shared" si="399"/>
        <v>0</v>
      </c>
      <c r="BA470" s="229">
        <f t="shared" si="399"/>
        <v>0</v>
      </c>
      <c r="BB470" s="229">
        <f t="shared" si="399"/>
        <v>0</v>
      </c>
      <c r="BC470" s="229">
        <f t="shared" si="399"/>
        <v>0</v>
      </c>
      <c r="BD470" s="229">
        <f t="shared" si="399"/>
        <v>0</v>
      </c>
      <c r="BE470" s="229">
        <f t="shared" si="399"/>
        <v>0</v>
      </c>
      <c r="BF470" s="229">
        <f t="shared" si="399"/>
        <v>0</v>
      </c>
      <c r="BG470" s="229">
        <f t="shared" si="399"/>
        <v>0</v>
      </c>
      <c r="BH470" s="229">
        <f t="shared" si="399"/>
        <v>0</v>
      </c>
      <c r="BI470" s="229">
        <f t="shared" si="399"/>
        <v>0</v>
      </c>
      <c r="BJ470" s="229">
        <f t="shared" si="399"/>
        <v>0</v>
      </c>
      <c r="BK470" s="229">
        <f t="shared" si="399"/>
        <v>0</v>
      </c>
      <c r="BL470" s="229">
        <f t="shared" si="399"/>
        <v>0</v>
      </c>
      <c r="BM470" s="229">
        <f t="shared" si="399"/>
        <v>0</v>
      </c>
      <c r="BN470" s="229">
        <f t="shared" si="399"/>
        <v>0</v>
      </c>
      <c r="BO470" s="229">
        <f t="shared" si="400"/>
        <v>0</v>
      </c>
      <c r="BP470" s="229">
        <f t="shared" si="400"/>
        <v>0</v>
      </c>
      <c r="BQ470" s="229">
        <f t="shared" si="400"/>
        <v>0</v>
      </c>
      <c r="BR470" s="229">
        <f t="shared" si="400"/>
        <v>0</v>
      </c>
      <c r="BS470" s="229">
        <f t="shared" si="400"/>
        <v>0</v>
      </c>
      <c r="BT470" s="229">
        <f t="shared" si="400"/>
        <v>0</v>
      </c>
      <c r="BU470" s="229">
        <f t="shared" si="400"/>
        <v>0</v>
      </c>
      <c r="BV470" s="229">
        <f t="shared" si="400"/>
        <v>0</v>
      </c>
      <c r="BW470" s="229">
        <f t="shared" si="400"/>
        <v>0</v>
      </c>
      <c r="BX470" s="229">
        <f t="shared" si="400"/>
        <v>0</v>
      </c>
      <c r="BY470" s="229">
        <f t="shared" si="400"/>
        <v>0</v>
      </c>
      <c r="BZ470" s="229">
        <f t="shared" si="400"/>
        <v>0</v>
      </c>
    </row>
    <row r="471" spans="1:78" x14ac:dyDescent="0.2">
      <c r="A471" s="7" t="str">
        <f t="shared" si="397"/>
        <v>Roll-in 1</v>
      </c>
      <c r="B471" s="7">
        <f t="shared" si="398"/>
        <v>2019</v>
      </c>
      <c r="C471" s="7">
        <f t="shared" si="403"/>
        <v>4</v>
      </c>
      <c r="D471" s="165">
        <f t="shared" si="401"/>
        <v>43585</v>
      </c>
      <c r="E471" s="68">
        <f>BonusDep!C9*BonusDep!D9</f>
        <v>0</v>
      </c>
      <c r="F471" s="77"/>
      <c r="G471" s="229">
        <f t="shared" si="402"/>
        <v>0</v>
      </c>
      <c r="H471" s="229">
        <f t="shared" si="399"/>
        <v>0</v>
      </c>
      <c r="I471" s="229">
        <f t="shared" si="399"/>
        <v>0</v>
      </c>
      <c r="J471" s="229">
        <f t="shared" si="399"/>
        <v>0</v>
      </c>
      <c r="K471" s="229">
        <f t="shared" si="399"/>
        <v>0</v>
      </c>
      <c r="L471" s="229">
        <f t="shared" si="399"/>
        <v>0</v>
      </c>
      <c r="M471" s="229">
        <f t="shared" si="399"/>
        <v>0</v>
      </c>
      <c r="N471" s="229">
        <f t="shared" si="399"/>
        <v>0</v>
      </c>
      <c r="O471" s="229">
        <f t="shared" si="399"/>
        <v>0</v>
      </c>
      <c r="P471" s="229">
        <f t="shared" si="399"/>
        <v>0</v>
      </c>
      <c r="Q471" s="229">
        <f t="shared" si="399"/>
        <v>0</v>
      </c>
      <c r="R471" s="229">
        <f t="shared" si="399"/>
        <v>0</v>
      </c>
      <c r="S471" s="229">
        <f t="shared" si="399"/>
        <v>0</v>
      </c>
      <c r="T471" s="229">
        <f t="shared" si="399"/>
        <v>0</v>
      </c>
      <c r="U471" s="229">
        <f t="shared" si="399"/>
        <v>0</v>
      </c>
      <c r="V471" s="229">
        <f t="shared" si="399"/>
        <v>0</v>
      </c>
      <c r="W471" s="229">
        <f t="shared" si="399"/>
        <v>0</v>
      </c>
      <c r="X471" s="229">
        <f t="shared" si="399"/>
        <v>0</v>
      </c>
      <c r="Y471" s="229">
        <f t="shared" si="399"/>
        <v>0</v>
      </c>
      <c r="Z471" s="229">
        <f t="shared" si="399"/>
        <v>0</v>
      </c>
      <c r="AA471" s="229">
        <f t="shared" si="399"/>
        <v>0</v>
      </c>
      <c r="AB471" s="229">
        <f t="shared" si="399"/>
        <v>0</v>
      </c>
      <c r="AC471" s="229">
        <f t="shared" si="399"/>
        <v>0</v>
      </c>
      <c r="AD471" s="229">
        <f t="shared" si="399"/>
        <v>0</v>
      </c>
      <c r="AE471" s="229">
        <f t="shared" si="399"/>
        <v>0</v>
      </c>
      <c r="AF471" s="229">
        <f t="shared" si="399"/>
        <v>0</v>
      </c>
      <c r="AG471" s="229">
        <f t="shared" si="399"/>
        <v>0</v>
      </c>
      <c r="AH471" s="229">
        <f t="shared" si="399"/>
        <v>0</v>
      </c>
      <c r="AI471" s="229">
        <f t="shared" si="399"/>
        <v>0</v>
      </c>
      <c r="AJ471" s="229">
        <f t="shared" si="399"/>
        <v>0</v>
      </c>
      <c r="AK471" s="229">
        <f t="shared" si="399"/>
        <v>0</v>
      </c>
      <c r="AL471" s="229">
        <f t="shared" si="399"/>
        <v>0</v>
      </c>
      <c r="AM471" s="229">
        <f t="shared" si="399"/>
        <v>0</v>
      </c>
      <c r="AN471" s="229">
        <f t="shared" si="399"/>
        <v>0</v>
      </c>
      <c r="AO471" s="229">
        <f>IF(AND(AO$7=$B471,AO$9&gt;=$D471),$E471/(13-MONTH($D471)),0)</f>
        <v>0</v>
      </c>
      <c r="AP471" s="229">
        <f t="shared" si="399"/>
        <v>0</v>
      </c>
      <c r="AQ471" s="229">
        <f t="shared" si="399"/>
        <v>0</v>
      </c>
      <c r="AR471" s="229">
        <f t="shared" si="399"/>
        <v>0</v>
      </c>
      <c r="AS471" s="229">
        <f t="shared" si="399"/>
        <v>0</v>
      </c>
      <c r="AT471" s="229">
        <f t="shared" si="399"/>
        <v>0</v>
      </c>
      <c r="AU471" s="229">
        <f t="shared" si="399"/>
        <v>0</v>
      </c>
      <c r="AV471" s="229">
        <f t="shared" si="399"/>
        <v>0</v>
      </c>
      <c r="AW471" s="229">
        <f t="shared" si="399"/>
        <v>0</v>
      </c>
      <c r="AX471" s="229">
        <f t="shared" si="399"/>
        <v>0</v>
      </c>
      <c r="AY471" s="229">
        <f t="shared" si="399"/>
        <v>0</v>
      </c>
      <c r="AZ471" s="229">
        <f t="shared" si="399"/>
        <v>0</v>
      </c>
      <c r="BA471" s="229">
        <f t="shared" si="399"/>
        <v>0</v>
      </c>
      <c r="BB471" s="229">
        <f t="shared" si="399"/>
        <v>0</v>
      </c>
      <c r="BC471" s="229">
        <f t="shared" si="399"/>
        <v>0</v>
      </c>
      <c r="BD471" s="229">
        <f t="shared" si="399"/>
        <v>0</v>
      </c>
      <c r="BE471" s="229">
        <f t="shared" si="399"/>
        <v>0</v>
      </c>
      <c r="BF471" s="229">
        <f t="shared" si="399"/>
        <v>0</v>
      </c>
      <c r="BG471" s="229">
        <f t="shared" si="399"/>
        <v>0</v>
      </c>
      <c r="BH471" s="229">
        <f t="shared" si="399"/>
        <v>0</v>
      </c>
      <c r="BI471" s="229">
        <f t="shared" si="399"/>
        <v>0</v>
      </c>
      <c r="BJ471" s="229">
        <f t="shared" si="399"/>
        <v>0</v>
      </c>
      <c r="BK471" s="229">
        <f t="shared" si="399"/>
        <v>0</v>
      </c>
      <c r="BL471" s="229">
        <f t="shared" si="399"/>
        <v>0</v>
      </c>
      <c r="BM471" s="229">
        <f t="shared" si="399"/>
        <v>0</v>
      </c>
      <c r="BN471" s="229">
        <f t="shared" si="399"/>
        <v>0</v>
      </c>
      <c r="BO471" s="229">
        <f t="shared" si="400"/>
        <v>0</v>
      </c>
      <c r="BP471" s="229">
        <f t="shared" si="400"/>
        <v>0</v>
      </c>
      <c r="BQ471" s="229">
        <f t="shared" si="400"/>
        <v>0</v>
      </c>
      <c r="BR471" s="229">
        <f t="shared" si="400"/>
        <v>0</v>
      </c>
      <c r="BS471" s="229">
        <f t="shared" si="400"/>
        <v>0</v>
      </c>
      <c r="BT471" s="229">
        <f t="shared" si="400"/>
        <v>0</v>
      </c>
      <c r="BU471" s="229">
        <f t="shared" si="400"/>
        <v>0</v>
      </c>
      <c r="BV471" s="229">
        <f t="shared" si="400"/>
        <v>0</v>
      </c>
      <c r="BW471" s="229">
        <f t="shared" si="400"/>
        <v>0</v>
      </c>
      <c r="BX471" s="229">
        <f t="shared" si="400"/>
        <v>0</v>
      </c>
      <c r="BY471" s="229">
        <f t="shared" si="400"/>
        <v>0</v>
      </c>
      <c r="BZ471" s="229">
        <f t="shared" si="400"/>
        <v>0</v>
      </c>
    </row>
    <row r="472" spans="1:78" x14ac:dyDescent="0.2">
      <c r="A472" s="7" t="str">
        <f t="shared" si="397"/>
        <v>Roll-in 1</v>
      </c>
      <c r="B472" s="7">
        <f t="shared" si="398"/>
        <v>2019</v>
      </c>
      <c r="C472" s="7">
        <f t="shared" si="403"/>
        <v>5</v>
      </c>
      <c r="D472" s="165">
        <f t="shared" si="401"/>
        <v>43616</v>
      </c>
      <c r="E472" s="68">
        <f>BonusDep!C10*BonusDep!D10</f>
        <v>0</v>
      </c>
      <c r="F472" s="77"/>
      <c r="G472" s="229">
        <f t="shared" si="402"/>
        <v>0</v>
      </c>
      <c r="H472" s="229">
        <f t="shared" ref="H472:BO475" si="404">IF(AND(H$7=$B472,H$9&gt;=$D472),$E472/(13-MONTH($D472)),0)</f>
        <v>0</v>
      </c>
      <c r="I472" s="229">
        <f t="shared" si="404"/>
        <v>0</v>
      </c>
      <c r="J472" s="229">
        <f t="shared" si="404"/>
        <v>0</v>
      </c>
      <c r="K472" s="229">
        <f t="shared" si="404"/>
        <v>0</v>
      </c>
      <c r="L472" s="229">
        <f t="shared" si="404"/>
        <v>0</v>
      </c>
      <c r="M472" s="229">
        <f t="shared" si="404"/>
        <v>0</v>
      </c>
      <c r="N472" s="229">
        <f t="shared" si="404"/>
        <v>0</v>
      </c>
      <c r="O472" s="229">
        <f t="shared" si="404"/>
        <v>0</v>
      </c>
      <c r="P472" s="229">
        <f t="shared" si="404"/>
        <v>0</v>
      </c>
      <c r="Q472" s="229">
        <f t="shared" si="404"/>
        <v>0</v>
      </c>
      <c r="R472" s="229">
        <f t="shared" si="404"/>
        <v>0</v>
      </c>
      <c r="S472" s="229">
        <f t="shared" si="404"/>
        <v>0</v>
      </c>
      <c r="T472" s="229">
        <f t="shared" si="404"/>
        <v>0</v>
      </c>
      <c r="U472" s="229">
        <f t="shared" si="404"/>
        <v>0</v>
      </c>
      <c r="V472" s="229">
        <f t="shared" si="404"/>
        <v>0</v>
      </c>
      <c r="W472" s="229">
        <f t="shared" si="404"/>
        <v>0</v>
      </c>
      <c r="X472" s="229">
        <f t="shared" si="404"/>
        <v>0</v>
      </c>
      <c r="Y472" s="229">
        <f t="shared" si="404"/>
        <v>0</v>
      </c>
      <c r="Z472" s="229">
        <f t="shared" si="404"/>
        <v>0</v>
      </c>
      <c r="AA472" s="229">
        <f t="shared" si="404"/>
        <v>0</v>
      </c>
      <c r="AB472" s="229">
        <f t="shared" si="404"/>
        <v>0</v>
      </c>
      <c r="AC472" s="229">
        <f t="shared" si="404"/>
        <v>0</v>
      </c>
      <c r="AD472" s="229">
        <f t="shared" si="404"/>
        <v>0</v>
      </c>
      <c r="AE472" s="229">
        <f t="shared" si="404"/>
        <v>0</v>
      </c>
      <c r="AF472" s="229">
        <f t="shared" si="404"/>
        <v>0</v>
      </c>
      <c r="AG472" s="229">
        <f t="shared" si="404"/>
        <v>0</v>
      </c>
      <c r="AH472" s="229">
        <f t="shared" si="404"/>
        <v>0</v>
      </c>
      <c r="AI472" s="229">
        <f t="shared" si="404"/>
        <v>0</v>
      </c>
      <c r="AJ472" s="229">
        <f t="shared" si="404"/>
        <v>0</v>
      </c>
      <c r="AK472" s="229">
        <f t="shared" si="404"/>
        <v>0</v>
      </c>
      <c r="AL472" s="229">
        <f t="shared" si="404"/>
        <v>0</v>
      </c>
      <c r="AM472" s="229">
        <f t="shared" si="404"/>
        <v>0</v>
      </c>
      <c r="AN472" s="229">
        <f t="shared" si="404"/>
        <v>0</v>
      </c>
      <c r="AO472" s="229">
        <f t="shared" si="404"/>
        <v>0</v>
      </c>
      <c r="AP472" s="229">
        <f t="shared" si="404"/>
        <v>0</v>
      </c>
      <c r="AQ472" s="229">
        <f t="shared" si="404"/>
        <v>0</v>
      </c>
      <c r="AR472" s="229">
        <f t="shared" si="404"/>
        <v>0</v>
      </c>
      <c r="AS472" s="229">
        <f t="shared" si="404"/>
        <v>0</v>
      </c>
      <c r="AT472" s="229">
        <f t="shared" si="404"/>
        <v>0</v>
      </c>
      <c r="AU472" s="229">
        <f t="shared" si="404"/>
        <v>0</v>
      </c>
      <c r="AV472" s="229">
        <f t="shared" si="404"/>
        <v>0</v>
      </c>
      <c r="AW472" s="229">
        <f t="shared" si="404"/>
        <v>0</v>
      </c>
      <c r="AX472" s="229">
        <f t="shared" si="404"/>
        <v>0</v>
      </c>
      <c r="AY472" s="229">
        <f t="shared" si="404"/>
        <v>0</v>
      </c>
      <c r="AZ472" s="229">
        <f t="shared" si="404"/>
        <v>0</v>
      </c>
      <c r="BA472" s="229">
        <f t="shared" si="404"/>
        <v>0</v>
      </c>
      <c r="BB472" s="229">
        <f t="shared" si="404"/>
        <v>0</v>
      </c>
      <c r="BC472" s="229">
        <f t="shared" si="404"/>
        <v>0</v>
      </c>
      <c r="BD472" s="229">
        <f t="shared" si="404"/>
        <v>0</v>
      </c>
      <c r="BE472" s="229">
        <f t="shared" si="404"/>
        <v>0</v>
      </c>
      <c r="BF472" s="229">
        <f t="shared" si="404"/>
        <v>0</v>
      </c>
      <c r="BG472" s="229">
        <f t="shared" si="404"/>
        <v>0</v>
      </c>
      <c r="BH472" s="229">
        <f t="shared" si="404"/>
        <v>0</v>
      </c>
      <c r="BI472" s="229">
        <f t="shared" si="404"/>
        <v>0</v>
      </c>
      <c r="BJ472" s="229">
        <f t="shared" si="404"/>
        <v>0</v>
      </c>
      <c r="BK472" s="229">
        <f t="shared" si="404"/>
        <v>0</v>
      </c>
      <c r="BL472" s="229">
        <f t="shared" si="404"/>
        <v>0</v>
      </c>
      <c r="BM472" s="229">
        <f t="shared" si="404"/>
        <v>0</v>
      </c>
      <c r="BN472" s="229">
        <f t="shared" si="404"/>
        <v>0</v>
      </c>
      <c r="BO472" s="229">
        <f t="shared" si="404"/>
        <v>0</v>
      </c>
      <c r="BP472" s="229">
        <f t="shared" si="400"/>
        <v>0</v>
      </c>
      <c r="BQ472" s="229">
        <f t="shared" si="400"/>
        <v>0</v>
      </c>
      <c r="BR472" s="229">
        <f t="shared" si="400"/>
        <v>0</v>
      </c>
      <c r="BS472" s="229">
        <f t="shared" si="400"/>
        <v>0</v>
      </c>
      <c r="BT472" s="229">
        <f t="shared" si="400"/>
        <v>0</v>
      </c>
      <c r="BU472" s="229">
        <f t="shared" si="400"/>
        <v>0</v>
      </c>
      <c r="BV472" s="229">
        <f t="shared" si="400"/>
        <v>0</v>
      </c>
      <c r="BW472" s="229">
        <f t="shared" si="400"/>
        <v>0</v>
      </c>
      <c r="BX472" s="229">
        <f t="shared" si="400"/>
        <v>0</v>
      </c>
      <c r="BY472" s="229">
        <f t="shared" si="400"/>
        <v>0</v>
      </c>
      <c r="BZ472" s="229">
        <f t="shared" si="400"/>
        <v>0</v>
      </c>
    </row>
    <row r="473" spans="1:78" x14ac:dyDescent="0.2">
      <c r="A473" s="7" t="str">
        <f t="shared" si="397"/>
        <v>Roll-in 1</v>
      </c>
      <c r="B473" s="7">
        <f t="shared" si="398"/>
        <v>2019</v>
      </c>
      <c r="C473" s="7">
        <f t="shared" si="403"/>
        <v>6</v>
      </c>
      <c r="D473" s="165">
        <f t="shared" si="401"/>
        <v>43646</v>
      </c>
      <c r="E473" s="68">
        <f>BonusDep!C11*BonusDep!D11</f>
        <v>0</v>
      </c>
      <c r="F473" s="77"/>
      <c r="G473" s="229">
        <f t="shared" si="402"/>
        <v>0</v>
      </c>
      <c r="H473" s="229">
        <f t="shared" si="404"/>
        <v>0</v>
      </c>
      <c r="I473" s="229">
        <f t="shared" si="404"/>
        <v>0</v>
      </c>
      <c r="J473" s="229">
        <f t="shared" si="404"/>
        <v>0</v>
      </c>
      <c r="K473" s="229">
        <f t="shared" si="404"/>
        <v>0</v>
      </c>
      <c r="L473" s="229">
        <f t="shared" si="404"/>
        <v>0</v>
      </c>
      <c r="M473" s="229">
        <f t="shared" si="404"/>
        <v>0</v>
      </c>
      <c r="N473" s="229">
        <f t="shared" si="404"/>
        <v>0</v>
      </c>
      <c r="O473" s="229">
        <f t="shared" si="404"/>
        <v>0</v>
      </c>
      <c r="P473" s="229">
        <f t="shared" si="404"/>
        <v>0</v>
      </c>
      <c r="Q473" s="229">
        <f t="shared" si="404"/>
        <v>0</v>
      </c>
      <c r="R473" s="229">
        <f t="shared" si="404"/>
        <v>0</v>
      </c>
      <c r="S473" s="229">
        <f t="shared" si="404"/>
        <v>0</v>
      </c>
      <c r="T473" s="229">
        <f t="shared" si="404"/>
        <v>0</v>
      </c>
      <c r="U473" s="229">
        <f t="shared" si="404"/>
        <v>0</v>
      </c>
      <c r="V473" s="229">
        <f t="shared" si="404"/>
        <v>0</v>
      </c>
      <c r="W473" s="229">
        <f t="shared" si="404"/>
        <v>0</v>
      </c>
      <c r="X473" s="229">
        <f t="shared" si="404"/>
        <v>0</v>
      </c>
      <c r="Y473" s="229">
        <f t="shared" si="404"/>
        <v>0</v>
      </c>
      <c r="Z473" s="229">
        <f t="shared" si="404"/>
        <v>0</v>
      </c>
      <c r="AA473" s="229">
        <f t="shared" si="404"/>
        <v>0</v>
      </c>
      <c r="AB473" s="229">
        <f t="shared" si="404"/>
        <v>0</v>
      </c>
      <c r="AC473" s="229">
        <f t="shared" si="404"/>
        <v>0</v>
      </c>
      <c r="AD473" s="229">
        <f t="shared" si="404"/>
        <v>0</v>
      </c>
      <c r="AE473" s="229">
        <f t="shared" si="404"/>
        <v>0</v>
      </c>
      <c r="AF473" s="229">
        <f t="shared" si="404"/>
        <v>0</v>
      </c>
      <c r="AG473" s="229">
        <f t="shared" si="404"/>
        <v>0</v>
      </c>
      <c r="AH473" s="229">
        <f t="shared" si="404"/>
        <v>0</v>
      </c>
      <c r="AI473" s="229">
        <f t="shared" si="404"/>
        <v>0</v>
      </c>
      <c r="AJ473" s="229">
        <f t="shared" si="404"/>
        <v>0</v>
      </c>
      <c r="AK473" s="229">
        <f t="shared" si="404"/>
        <v>0</v>
      </c>
      <c r="AL473" s="229">
        <f t="shared" si="404"/>
        <v>0</v>
      </c>
      <c r="AM473" s="229">
        <f t="shared" si="404"/>
        <v>0</v>
      </c>
      <c r="AN473" s="229">
        <f t="shared" si="404"/>
        <v>0</v>
      </c>
      <c r="AO473" s="229">
        <f t="shared" si="404"/>
        <v>0</v>
      </c>
      <c r="AP473" s="229">
        <f t="shared" si="404"/>
        <v>0</v>
      </c>
      <c r="AQ473" s="229">
        <f t="shared" si="404"/>
        <v>0</v>
      </c>
      <c r="AR473" s="229">
        <f t="shared" si="404"/>
        <v>0</v>
      </c>
      <c r="AS473" s="229">
        <f t="shared" si="404"/>
        <v>0</v>
      </c>
      <c r="AT473" s="229">
        <f t="shared" si="404"/>
        <v>0</v>
      </c>
      <c r="AU473" s="229">
        <f t="shared" si="404"/>
        <v>0</v>
      </c>
      <c r="AV473" s="229">
        <f t="shared" si="404"/>
        <v>0</v>
      </c>
      <c r="AW473" s="229">
        <f t="shared" si="404"/>
        <v>0</v>
      </c>
      <c r="AX473" s="229">
        <f t="shared" si="404"/>
        <v>0</v>
      </c>
      <c r="AY473" s="229">
        <f t="shared" si="404"/>
        <v>0</v>
      </c>
      <c r="AZ473" s="229">
        <f t="shared" si="404"/>
        <v>0</v>
      </c>
      <c r="BA473" s="229">
        <f t="shared" si="404"/>
        <v>0</v>
      </c>
      <c r="BB473" s="229">
        <f t="shared" si="404"/>
        <v>0</v>
      </c>
      <c r="BC473" s="229">
        <f t="shared" si="404"/>
        <v>0</v>
      </c>
      <c r="BD473" s="229">
        <f t="shared" si="404"/>
        <v>0</v>
      </c>
      <c r="BE473" s="229">
        <f t="shared" si="404"/>
        <v>0</v>
      </c>
      <c r="BF473" s="229">
        <f t="shared" si="404"/>
        <v>0</v>
      </c>
      <c r="BG473" s="229">
        <f t="shared" si="404"/>
        <v>0</v>
      </c>
      <c r="BH473" s="229">
        <f t="shared" si="404"/>
        <v>0</v>
      </c>
      <c r="BI473" s="229">
        <f t="shared" si="404"/>
        <v>0</v>
      </c>
      <c r="BJ473" s="229">
        <f t="shared" si="404"/>
        <v>0</v>
      </c>
      <c r="BK473" s="229">
        <f t="shared" si="404"/>
        <v>0</v>
      </c>
      <c r="BL473" s="229">
        <f t="shared" si="404"/>
        <v>0</v>
      </c>
      <c r="BM473" s="229">
        <f t="shared" si="404"/>
        <v>0</v>
      </c>
      <c r="BN473" s="229">
        <f t="shared" si="404"/>
        <v>0</v>
      </c>
      <c r="BO473" s="229">
        <f t="shared" si="400"/>
        <v>0</v>
      </c>
      <c r="BP473" s="229">
        <f t="shared" si="400"/>
        <v>0</v>
      </c>
      <c r="BQ473" s="229">
        <f t="shared" si="400"/>
        <v>0</v>
      </c>
      <c r="BR473" s="229">
        <f t="shared" si="400"/>
        <v>0</v>
      </c>
      <c r="BS473" s="229">
        <f t="shared" si="400"/>
        <v>0</v>
      </c>
      <c r="BT473" s="229">
        <f t="shared" si="400"/>
        <v>0</v>
      </c>
      <c r="BU473" s="229">
        <f t="shared" si="400"/>
        <v>0</v>
      </c>
      <c r="BV473" s="229">
        <f t="shared" si="400"/>
        <v>0</v>
      </c>
      <c r="BW473" s="229">
        <f t="shared" si="400"/>
        <v>0</v>
      </c>
      <c r="BX473" s="229">
        <f t="shared" si="400"/>
        <v>0</v>
      </c>
      <c r="BY473" s="229">
        <f t="shared" si="400"/>
        <v>0</v>
      </c>
      <c r="BZ473" s="229">
        <f t="shared" si="400"/>
        <v>0</v>
      </c>
    </row>
    <row r="474" spans="1:78" x14ac:dyDescent="0.2">
      <c r="A474" s="7" t="str">
        <f t="shared" si="397"/>
        <v>Roll-in 1</v>
      </c>
      <c r="B474" s="7">
        <f t="shared" si="398"/>
        <v>2019</v>
      </c>
      <c r="C474" s="7">
        <f t="shared" si="403"/>
        <v>7</v>
      </c>
      <c r="D474" s="165">
        <f t="shared" si="401"/>
        <v>43677</v>
      </c>
      <c r="E474" s="68">
        <f>BonusDep!C12*BonusDep!D12</f>
        <v>0</v>
      </c>
      <c r="F474" s="77"/>
      <c r="G474" s="229">
        <f t="shared" si="402"/>
        <v>0</v>
      </c>
      <c r="H474" s="229">
        <f t="shared" si="404"/>
        <v>0</v>
      </c>
      <c r="I474" s="229">
        <f t="shared" si="404"/>
        <v>0</v>
      </c>
      <c r="J474" s="229">
        <f t="shared" si="404"/>
        <v>0</v>
      </c>
      <c r="K474" s="229">
        <f t="shared" si="404"/>
        <v>0</v>
      </c>
      <c r="L474" s="229">
        <f t="shared" si="404"/>
        <v>0</v>
      </c>
      <c r="M474" s="229">
        <f t="shared" si="404"/>
        <v>0</v>
      </c>
      <c r="N474" s="229">
        <f t="shared" si="404"/>
        <v>0</v>
      </c>
      <c r="O474" s="229">
        <f t="shared" si="404"/>
        <v>0</v>
      </c>
      <c r="P474" s="229">
        <f t="shared" si="404"/>
        <v>0</v>
      </c>
      <c r="Q474" s="229">
        <f t="shared" si="404"/>
        <v>0</v>
      </c>
      <c r="R474" s="229">
        <f t="shared" si="404"/>
        <v>0</v>
      </c>
      <c r="S474" s="229">
        <f t="shared" si="404"/>
        <v>0</v>
      </c>
      <c r="T474" s="229">
        <f t="shared" si="404"/>
        <v>0</v>
      </c>
      <c r="U474" s="229">
        <f t="shared" si="404"/>
        <v>0</v>
      </c>
      <c r="V474" s="229">
        <f t="shared" si="404"/>
        <v>0</v>
      </c>
      <c r="W474" s="229">
        <f t="shared" si="404"/>
        <v>0</v>
      </c>
      <c r="X474" s="229">
        <f t="shared" si="404"/>
        <v>0</v>
      </c>
      <c r="Y474" s="229">
        <f t="shared" si="404"/>
        <v>0</v>
      </c>
      <c r="Z474" s="229">
        <f t="shared" si="404"/>
        <v>0</v>
      </c>
      <c r="AA474" s="229">
        <f t="shared" si="404"/>
        <v>0</v>
      </c>
      <c r="AB474" s="229">
        <f t="shared" si="404"/>
        <v>0</v>
      </c>
      <c r="AC474" s="229">
        <f t="shared" si="404"/>
        <v>0</v>
      </c>
      <c r="AD474" s="229">
        <f t="shared" si="404"/>
        <v>0</v>
      </c>
      <c r="AE474" s="229">
        <f t="shared" si="404"/>
        <v>0</v>
      </c>
      <c r="AF474" s="229">
        <f t="shared" si="404"/>
        <v>0</v>
      </c>
      <c r="AG474" s="229">
        <f t="shared" si="404"/>
        <v>0</v>
      </c>
      <c r="AH474" s="229">
        <f t="shared" si="404"/>
        <v>0</v>
      </c>
      <c r="AI474" s="229">
        <f t="shared" si="404"/>
        <v>0</v>
      </c>
      <c r="AJ474" s="229">
        <f t="shared" si="404"/>
        <v>0</v>
      </c>
      <c r="AK474" s="229">
        <f t="shared" si="404"/>
        <v>0</v>
      </c>
      <c r="AL474" s="229">
        <f t="shared" si="404"/>
        <v>0</v>
      </c>
      <c r="AM474" s="229">
        <f t="shared" si="404"/>
        <v>0</v>
      </c>
      <c r="AN474" s="229">
        <f t="shared" si="404"/>
        <v>0</v>
      </c>
      <c r="AO474" s="229">
        <f t="shared" si="404"/>
        <v>0</v>
      </c>
      <c r="AP474" s="229">
        <f t="shared" si="404"/>
        <v>0</v>
      </c>
      <c r="AQ474" s="229">
        <f t="shared" si="404"/>
        <v>0</v>
      </c>
      <c r="AR474" s="229">
        <f t="shared" si="404"/>
        <v>0</v>
      </c>
      <c r="AS474" s="229">
        <f t="shared" si="404"/>
        <v>0</v>
      </c>
      <c r="AT474" s="229">
        <f t="shared" si="404"/>
        <v>0</v>
      </c>
      <c r="AU474" s="229">
        <f t="shared" si="404"/>
        <v>0</v>
      </c>
      <c r="AV474" s="229">
        <f t="shared" si="404"/>
        <v>0</v>
      </c>
      <c r="AW474" s="229">
        <f t="shared" si="404"/>
        <v>0</v>
      </c>
      <c r="AX474" s="229">
        <f t="shared" si="404"/>
        <v>0</v>
      </c>
      <c r="AY474" s="229">
        <f t="shared" si="404"/>
        <v>0</v>
      </c>
      <c r="AZ474" s="229">
        <f t="shared" si="404"/>
        <v>0</v>
      </c>
      <c r="BA474" s="229">
        <f t="shared" si="404"/>
        <v>0</v>
      </c>
      <c r="BB474" s="229">
        <f t="shared" si="404"/>
        <v>0</v>
      </c>
      <c r="BC474" s="229">
        <f t="shared" si="404"/>
        <v>0</v>
      </c>
      <c r="BD474" s="229">
        <f t="shared" si="404"/>
        <v>0</v>
      </c>
      <c r="BE474" s="229">
        <f t="shared" si="404"/>
        <v>0</v>
      </c>
      <c r="BF474" s="229">
        <f t="shared" si="404"/>
        <v>0</v>
      </c>
      <c r="BG474" s="229">
        <f t="shared" si="404"/>
        <v>0</v>
      </c>
      <c r="BH474" s="229">
        <f t="shared" si="404"/>
        <v>0</v>
      </c>
      <c r="BI474" s="229">
        <f t="shared" si="404"/>
        <v>0</v>
      </c>
      <c r="BJ474" s="229">
        <f t="shared" si="404"/>
        <v>0</v>
      </c>
      <c r="BK474" s="229">
        <f t="shared" si="404"/>
        <v>0</v>
      </c>
      <c r="BL474" s="229">
        <f t="shared" si="404"/>
        <v>0</v>
      </c>
      <c r="BM474" s="229">
        <f t="shared" si="404"/>
        <v>0</v>
      </c>
      <c r="BN474" s="229">
        <f t="shared" si="404"/>
        <v>0</v>
      </c>
      <c r="BO474" s="229">
        <f t="shared" si="400"/>
        <v>0</v>
      </c>
      <c r="BP474" s="229">
        <f t="shared" si="400"/>
        <v>0</v>
      </c>
      <c r="BQ474" s="229">
        <f t="shared" si="400"/>
        <v>0</v>
      </c>
      <c r="BR474" s="229">
        <f t="shared" si="400"/>
        <v>0</v>
      </c>
      <c r="BS474" s="229">
        <f t="shared" si="400"/>
        <v>0</v>
      </c>
      <c r="BT474" s="229">
        <f t="shared" si="400"/>
        <v>0</v>
      </c>
      <c r="BU474" s="229">
        <f t="shared" si="400"/>
        <v>0</v>
      </c>
      <c r="BV474" s="229">
        <f t="shared" si="400"/>
        <v>0</v>
      </c>
      <c r="BW474" s="229">
        <f t="shared" si="400"/>
        <v>0</v>
      </c>
      <c r="BX474" s="229">
        <f t="shared" si="400"/>
        <v>0</v>
      </c>
      <c r="BY474" s="229">
        <f t="shared" si="400"/>
        <v>0</v>
      </c>
      <c r="BZ474" s="229">
        <f t="shared" si="400"/>
        <v>0</v>
      </c>
    </row>
    <row r="475" spans="1:78" x14ac:dyDescent="0.2">
      <c r="A475" s="7" t="str">
        <f t="shared" si="397"/>
        <v>Roll-in 1</v>
      </c>
      <c r="B475" s="7">
        <f t="shared" si="398"/>
        <v>2019</v>
      </c>
      <c r="C475" s="7">
        <f t="shared" si="403"/>
        <v>8</v>
      </c>
      <c r="D475" s="165">
        <f t="shared" si="401"/>
        <v>43708</v>
      </c>
      <c r="E475" s="68">
        <f>BonusDep!C13*BonusDep!D13</f>
        <v>0</v>
      </c>
      <c r="F475" s="77"/>
      <c r="G475" s="229">
        <f t="shared" si="402"/>
        <v>0</v>
      </c>
      <c r="H475" s="229">
        <f t="shared" si="404"/>
        <v>0</v>
      </c>
      <c r="I475" s="229">
        <f t="shared" si="404"/>
        <v>0</v>
      </c>
      <c r="J475" s="229">
        <f t="shared" si="404"/>
        <v>0</v>
      </c>
      <c r="K475" s="229">
        <f t="shared" si="404"/>
        <v>0</v>
      </c>
      <c r="L475" s="229">
        <f t="shared" si="404"/>
        <v>0</v>
      </c>
      <c r="M475" s="229">
        <f t="shared" si="404"/>
        <v>0</v>
      </c>
      <c r="N475" s="229">
        <f t="shared" si="404"/>
        <v>0</v>
      </c>
      <c r="O475" s="229">
        <f t="shared" si="404"/>
        <v>0</v>
      </c>
      <c r="P475" s="229">
        <f t="shared" si="404"/>
        <v>0</v>
      </c>
      <c r="Q475" s="229">
        <f t="shared" si="404"/>
        <v>0</v>
      </c>
      <c r="R475" s="229">
        <f t="shared" si="404"/>
        <v>0</v>
      </c>
      <c r="S475" s="229">
        <f t="shared" si="404"/>
        <v>0</v>
      </c>
      <c r="T475" s="229">
        <f t="shared" si="404"/>
        <v>0</v>
      </c>
      <c r="U475" s="229">
        <f t="shared" si="404"/>
        <v>0</v>
      </c>
      <c r="V475" s="229">
        <f t="shared" si="404"/>
        <v>0</v>
      </c>
      <c r="W475" s="229">
        <f t="shared" si="404"/>
        <v>0</v>
      </c>
      <c r="X475" s="229">
        <f t="shared" si="404"/>
        <v>0</v>
      </c>
      <c r="Y475" s="229">
        <f t="shared" si="404"/>
        <v>0</v>
      </c>
      <c r="Z475" s="229">
        <f t="shared" si="404"/>
        <v>0</v>
      </c>
      <c r="AA475" s="229">
        <f t="shared" si="404"/>
        <v>0</v>
      </c>
      <c r="AB475" s="229">
        <f t="shared" si="404"/>
        <v>0</v>
      </c>
      <c r="AC475" s="229">
        <f t="shared" si="404"/>
        <v>0</v>
      </c>
      <c r="AD475" s="229">
        <f t="shared" si="404"/>
        <v>0</v>
      </c>
      <c r="AE475" s="229">
        <f t="shared" si="404"/>
        <v>0</v>
      </c>
      <c r="AF475" s="229">
        <f t="shared" si="404"/>
        <v>0</v>
      </c>
      <c r="AG475" s="229">
        <f t="shared" si="404"/>
        <v>0</v>
      </c>
      <c r="AH475" s="229">
        <f t="shared" si="404"/>
        <v>0</v>
      </c>
      <c r="AI475" s="229">
        <f t="shared" si="404"/>
        <v>0</v>
      </c>
      <c r="AJ475" s="229">
        <f t="shared" si="404"/>
        <v>0</v>
      </c>
      <c r="AK475" s="229">
        <f t="shared" si="404"/>
        <v>0</v>
      </c>
      <c r="AL475" s="229">
        <f t="shared" si="404"/>
        <v>0</v>
      </c>
      <c r="AM475" s="229">
        <f t="shared" si="404"/>
        <v>0</v>
      </c>
      <c r="AN475" s="229">
        <f t="shared" si="404"/>
        <v>0</v>
      </c>
      <c r="AO475" s="229">
        <f t="shared" si="404"/>
        <v>0</v>
      </c>
      <c r="AP475" s="229">
        <f t="shared" si="404"/>
        <v>0</v>
      </c>
      <c r="AQ475" s="229">
        <f t="shared" si="404"/>
        <v>0</v>
      </c>
      <c r="AR475" s="229">
        <f t="shared" si="404"/>
        <v>0</v>
      </c>
      <c r="AS475" s="229">
        <f t="shared" si="404"/>
        <v>0</v>
      </c>
      <c r="AT475" s="229">
        <f t="shared" si="404"/>
        <v>0</v>
      </c>
      <c r="AU475" s="229">
        <f t="shared" si="404"/>
        <v>0</v>
      </c>
      <c r="AV475" s="229">
        <f t="shared" si="404"/>
        <v>0</v>
      </c>
      <c r="AW475" s="229">
        <f t="shared" si="404"/>
        <v>0</v>
      </c>
      <c r="AX475" s="229">
        <f t="shared" si="404"/>
        <v>0</v>
      </c>
      <c r="AY475" s="229">
        <f t="shared" si="404"/>
        <v>0</v>
      </c>
      <c r="AZ475" s="229">
        <f t="shared" si="404"/>
        <v>0</v>
      </c>
      <c r="BA475" s="229">
        <f t="shared" si="404"/>
        <v>0</v>
      </c>
      <c r="BB475" s="229">
        <f t="shared" si="404"/>
        <v>0</v>
      </c>
      <c r="BC475" s="229">
        <f t="shared" si="404"/>
        <v>0</v>
      </c>
      <c r="BD475" s="229">
        <f t="shared" si="404"/>
        <v>0</v>
      </c>
      <c r="BE475" s="229">
        <f t="shared" si="404"/>
        <v>0</v>
      </c>
      <c r="BF475" s="229">
        <f t="shared" si="404"/>
        <v>0</v>
      </c>
      <c r="BG475" s="229">
        <f t="shared" si="404"/>
        <v>0</v>
      </c>
      <c r="BH475" s="229">
        <f t="shared" si="404"/>
        <v>0</v>
      </c>
      <c r="BI475" s="229">
        <f t="shared" si="404"/>
        <v>0</v>
      </c>
      <c r="BJ475" s="229">
        <f t="shared" si="404"/>
        <v>0</v>
      </c>
      <c r="BK475" s="229">
        <f t="shared" si="404"/>
        <v>0</v>
      </c>
      <c r="BL475" s="229">
        <f t="shared" si="404"/>
        <v>0</v>
      </c>
      <c r="BM475" s="229">
        <f t="shared" si="404"/>
        <v>0</v>
      </c>
      <c r="BN475" s="229">
        <f t="shared" si="404"/>
        <v>0</v>
      </c>
      <c r="BO475" s="229">
        <f t="shared" si="400"/>
        <v>0</v>
      </c>
      <c r="BP475" s="229">
        <f t="shared" si="400"/>
        <v>0</v>
      </c>
      <c r="BQ475" s="229">
        <f t="shared" si="400"/>
        <v>0</v>
      </c>
      <c r="BR475" s="229">
        <f t="shared" si="400"/>
        <v>0</v>
      </c>
      <c r="BS475" s="229">
        <f t="shared" si="400"/>
        <v>0</v>
      </c>
      <c r="BT475" s="229">
        <f t="shared" si="400"/>
        <v>0</v>
      </c>
      <c r="BU475" s="229">
        <f t="shared" si="400"/>
        <v>0</v>
      </c>
      <c r="BV475" s="229">
        <f t="shared" si="400"/>
        <v>0</v>
      </c>
      <c r="BW475" s="229">
        <f t="shared" si="400"/>
        <v>0</v>
      </c>
      <c r="BX475" s="229">
        <f t="shared" si="400"/>
        <v>0</v>
      </c>
      <c r="BY475" s="229">
        <f t="shared" si="400"/>
        <v>0</v>
      </c>
      <c r="BZ475" s="229">
        <f t="shared" si="400"/>
        <v>0</v>
      </c>
    </row>
    <row r="476" spans="1:78" x14ac:dyDescent="0.2">
      <c r="A476" s="7" t="str">
        <f t="shared" si="397"/>
        <v>Roll-in 2</v>
      </c>
      <c r="B476" s="7">
        <f t="shared" si="398"/>
        <v>2019</v>
      </c>
      <c r="C476" s="7">
        <f t="shared" si="403"/>
        <v>9</v>
      </c>
      <c r="D476" s="165">
        <f t="shared" si="401"/>
        <v>43738</v>
      </c>
      <c r="E476" s="68">
        <f>BonusDep!C14*BonusDep!D14</f>
        <v>0</v>
      </c>
      <c r="F476" s="77"/>
      <c r="G476" s="229">
        <f t="shared" si="402"/>
        <v>0</v>
      </c>
      <c r="H476" s="229">
        <f t="shared" si="402"/>
        <v>0</v>
      </c>
      <c r="I476" s="229">
        <f t="shared" si="402"/>
        <v>0</v>
      </c>
      <c r="J476" s="229">
        <f t="shared" si="402"/>
        <v>0</v>
      </c>
      <c r="K476" s="229">
        <f t="shared" si="402"/>
        <v>0</v>
      </c>
      <c r="L476" s="229">
        <f t="shared" si="402"/>
        <v>0</v>
      </c>
      <c r="M476" s="229">
        <f t="shared" si="402"/>
        <v>0</v>
      </c>
      <c r="N476" s="229">
        <f t="shared" si="402"/>
        <v>0</v>
      </c>
      <c r="O476" s="229">
        <f t="shared" si="402"/>
        <v>0</v>
      </c>
      <c r="P476" s="229">
        <f t="shared" si="402"/>
        <v>0</v>
      </c>
      <c r="Q476" s="229">
        <f t="shared" si="402"/>
        <v>0</v>
      </c>
      <c r="R476" s="229">
        <f t="shared" si="402"/>
        <v>0</v>
      </c>
      <c r="S476" s="229">
        <f t="shared" si="402"/>
        <v>0</v>
      </c>
      <c r="T476" s="229">
        <f t="shared" si="402"/>
        <v>0</v>
      </c>
      <c r="U476" s="229">
        <f t="shared" si="402"/>
        <v>0</v>
      </c>
      <c r="V476" s="229">
        <f t="shared" si="402"/>
        <v>0</v>
      </c>
      <c r="W476" s="229">
        <f t="shared" ref="W476:AL492" si="405">IF(AND(W$7=$B476,W$9&gt;=$D476),$E476/(13-MONTH($D476)),0)</f>
        <v>0</v>
      </c>
      <c r="X476" s="229">
        <f t="shared" si="405"/>
        <v>0</v>
      </c>
      <c r="Y476" s="229">
        <f t="shared" si="405"/>
        <v>0</v>
      </c>
      <c r="Z476" s="229">
        <f t="shared" si="405"/>
        <v>0</v>
      </c>
      <c r="AA476" s="229">
        <f t="shared" si="405"/>
        <v>0</v>
      </c>
      <c r="AB476" s="229">
        <f t="shared" si="405"/>
        <v>0</v>
      </c>
      <c r="AC476" s="229">
        <f t="shared" si="405"/>
        <v>0</v>
      </c>
      <c r="AD476" s="229">
        <f t="shared" si="405"/>
        <v>0</v>
      </c>
      <c r="AE476" s="229">
        <f t="shared" si="405"/>
        <v>0</v>
      </c>
      <c r="AF476" s="229">
        <f t="shared" si="405"/>
        <v>0</v>
      </c>
      <c r="AG476" s="229">
        <f t="shared" si="405"/>
        <v>0</v>
      </c>
      <c r="AH476" s="229">
        <f t="shared" si="405"/>
        <v>0</v>
      </c>
      <c r="AI476" s="229">
        <f t="shared" si="405"/>
        <v>0</v>
      </c>
      <c r="AJ476" s="229">
        <f t="shared" si="405"/>
        <v>0</v>
      </c>
      <c r="AK476" s="229">
        <f t="shared" si="405"/>
        <v>0</v>
      </c>
      <c r="AL476" s="229">
        <f t="shared" si="405"/>
        <v>0</v>
      </c>
      <c r="AM476" s="229">
        <f t="shared" ref="AM476:BB491" si="406">IF(AND(AM$7=$B476,AM$9&gt;=$D476),$E476/(13-MONTH($D476)),0)</f>
        <v>0</v>
      </c>
      <c r="AN476" s="229">
        <f t="shared" si="406"/>
        <v>0</v>
      </c>
      <c r="AO476" s="229">
        <f t="shared" si="406"/>
        <v>0</v>
      </c>
      <c r="AP476" s="229">
        <f t="shared" si="406"/>
        <v>0</v>
      </c>
      <c r="AQ476" s="229">
        <f t="shared" si="406"/>
        <v>0</v>
      </c>
      <c r="AR476" s="229">
        <f t="shared" si="406"/>
        <v>0</v>
      </c>
      <c r="AS476" s="229">
        <f t="shared" si="406"/>
        <v>0</v>
      </c>
      <c r="AT476" s="229">
        <f t="shared" si="406"/>
        <v>0</v>
      </c>
      <c r="AU476" s="229">
        <f t="shared" si="406"/>
        <v>0</v>
      </c>
      <c r="AV476" s="229">
        <f t="shared" si="406"/>
        <v>0</v>
      </c>
      <c r="AW476" s="229">
        <f t="shared" si="406"/>
        <v>0</v>
      </c>
      <c r="AX476" s="229">
        <f t="shared" si="406"/>
        <v>0</v>
      </c>
      <c r="AY476" s="229">
        <f t="shared" si="406"/>
        <v>0</v>
      </c>
      <c r="AZ476" s="229">
        <f t="shared" si="406"/>
        <v>0</v>
      </c>
      <c r="BA476" s="229">
        <f t="shared" si="406"/>
        <v>0</v>
      </c>
      <c r="BB476" s="229">
        <f t="shared" si="406"/>
        <v>0</v>
      </c>
      <c r="BC476" s="229">
        <f t="shared" ref="BC476:BR490" si="407">IF(AND(BC$7=$B476,BC$9&gt;=$D476),$E476/(13-MONTH($D476)),0)</f>
        <v>0</v>
      </c>
      <c r="BD476" s="229">
        <f t="shared" si="407"/>
        <v>0</v>
      </c>
      <c r="BE476" s="229">
        <f t="shared" si="407"/>
        <v>0</v>
      </c>
      <c r="BF476" s="229">
        <f t="shared" si="407"/>
        <v>0</v>
      </c>
      <c r="BG476" s="229">
        <f t="shared" si="407"/>
        <v>0</v>
      </c>
      <c r="BH476" s="229">
        <f t="shared" si="407"/>
        <v>0</v>
      </c>
      <c r="BI476" s="229">
        <f t="shared" si="407"/>
        <v>0</v>
      </c>
      <c r="BJ476" s="229">
        <f t="shared" si="407"/>
        <v>0</v>
      </c>
      <c r="BK476" s="229">
        <f t="shared" si="407"/>
        <v>0</v>
      </c>
      <c r="BL476" s="229">
        <f t="shared" si="407"/>
        <v>0</v>
      </c>
      <c r="BM476" s="229">
        <f t="shared" si="407"/>
        <v>0</v>
      </c>
      <c r="BN476" s="229">
        <f t="shared" si="407"/>
        <v>0</v>
      </c>
      <c r="BO476" s="229">
        <f t="shared" si="407"/>
        <v>0</v>
      </c>
      <c r="BP476" s="229">
        <f t="shared" si="407"/>
        <v>0</v>
      </c>
      <c r="BQ476" s="229">
        <f t="shared" si="407"/>
        <v>0</v>
      </c>
      <c r="BR476" s="229">
        <f t="shared" si="407"/>
        <v>0</v>
      </c>
      <c r="BS476" s="229">
        <f t="shared" si="400"/>
        <v>0</v>
      </c>
      <c r="BT476" s="229">
        <f t="shared" si="400"/>
        <v>0</v>
      </c>
      <c r="BU476" s="229">
        <f t="shared" si="400"/>
        <v>0</v>
      </c>
      <c r="BV476" s="229">
        <f t="shared" si="400"/>
        <v>0</v>
      </c>
      <c r="BW476" s="229">
        <f t="shared" si="400"/>
        <v>0</v>
      </c>
      <c r="BX476" s="229">
        <f t="shared" si="400"/>
        <v>0</v>
      </c>
      <c r="BY476" s="229">
        <f t="shared" si="400"/>
        <v>0</v>
      </c>
      <c r="BZ476" s="229">
        <f t="shared" si="400"/>
        <v>0</v>
      </c>
    </row>
    <row r="477" spans="1:78" x14ac:dyDescent="0.2">
      <c r="A477" s="7" t="str">
        <f t="shared" si="397"/>
        <v>Roll-in 2</v>
      </c>
      <c r="B477" s="7">
        <f t="shared" si="398"/>
        <v>2019</v>
      </c>
      <c r="C477" s="7">
        <f t="shared" si="403"/>
        <v>10</v>
      </c>
      <c r="D477" s="165">
        <f t="shared" si="401"/>
        <v>43769</v>
      </c>
      <c r="E477" s="68">
        <f>BonusDep!C15*BonusDep!D15</f>
        <v>0</v>
      </c>
      <c r="F477" s="77"/>
      <c r="G477" s="229">
        <f t="shared" si="402"/>
        <v>0</v>
      </c>
      <c r="H477" s="229">
        <f t="shared" si="402"/>
        <v>0</v>
      </c>
      <c r="I477" s="229">
        <f t="shared" si="402"/>
        <v>0</v>
      </c>
      <c r="J477" s="229">
        <f t="shared" si="402"/>
        <v>0</v>
      </c>
      <c r="K477" s="229">
        <f t="shared" si="402"/>
        <v>0</v>
      </c>
      <c r="L477" s="229">
        <f t="shared" si="402"/>
        <v>0</v>
      </c>
      <c r="M477" s="229">
        <f t="shared" si="402"/>
        <v>0</v>
      </c>
      <c r="N477" s="229">
        <f t="shared" si="402"/>
        <v>0</v>
      </c>
      <c r="O477" s="229">
        <f t="shared" si="402"/>
        <v>0</v>
      </c>
      <c r="P477" s="229">
        <f t="shared" si="402"/>
        <v>0</v>
      </c>
      <c r="Q477" s="229">
        <f t="shared" si="402"/>
        <v>0</v>
      </c>
      <c r="R477" s="229">
        <f t="shared" si="402"/>
        <v>0</v>
      </c>
      <c r="S477" s="229">
        <f t="shared" si="402"/>
        <v>0</v>
      </c>
      <c r="T477" s="229">
        <f t="shared" si="402"/>
        <v>0</v>
      </c>
      <c r="U477" s="229">
        <f t="shared" si="402"/>
        <v>0</v>
      </c>
      <c r="V477" s="229">
        <f t="shared" si="402"/>
        <v>0</v>
      </c>
      <c r="W477" s="229">
        <f t="shared" si="405"/>
        <v>0</v>
      </c>
      <c r="X477" s="229">
        <f t="shared" si="405"/>
        <v>0</v>
      </c>
      <c r="Y477" s="229">
        <f t="shared" si="405"/>
        <v>0</v>
      </c>
      <c r="Z477" s="229">
        <f t="shared" si="405"/>
        <v>0</v>
      </c>
      <c r="AA477" s="229">
        <f t="shared" si="405"/>
        <v>0</v>
      </c>
      <c r="AB477" s="229">
        <f t="shared" si="405"/>
        <v>0</v>
      </c>
      <c r="AC477" s="229">
        <f t="shared" si="405"/>
        <v>0</v>
      </c>
      <c r="AD477" s="229">
        <f t="shared" si="405"/>
        <v>0</v>
      </c>
      <c r="AE477" s="229">
        <f t="shared" si="405"/>
        <v>0</v>
      </c>
      <c r="AF477" s="229">
        <f t="shared" si="405"/>
        <v>0</v>
      </c>
      <c r="AG477" s="229">
        <f t="shared" si="405"/>
        <v>0</v>
      </c>
      <c r="AH477" s="229">
        <f t="shared" si="405"/>
        <v>0</v>
      </c>
      <c r="AI477" s="229">
        <f t="shared" si="405"/>
        <v>0</v>
      </c>
      <c r="AJ477" s="229">
        <f t="shared" si="405"/>
        <v>0</v>
      </c>
      <c r="AK477" s="229">
        <f t="shared" si="405"/>
        <v>0</v>
      </c>
      <c r="AL477" s="229">
        <f t="shared" si="405"/>
        <v>0</v>
      </c>
      <c r="AM477" s="229">
        <f t="shared" si="406"/>
        <v>0</v>
      </c>
      <c r="AN477" s="229">
        <f t="shared" si="406"/>
        <v>0</v>
      </c>
      <c r="AO477" s="229">
        <f t="shared" si="406"/>
        <v>0</v>
      </c>
      <c r="AP477" s="229">
        <f t="shared" si="406"/>
        <v>0</v>
      </c>
      <c r="AQ477" s="229">
        <f t="shared" si="406"/>
        <v>0</v>
      </c>
      <c r="AR477" s="229">
        <f t="shared" si="406"/>
        <v>0</v>
      </c>
      <c r="AS477" s="229">
        <f t="shared" si="406"/>
        <v>0</v>
      </c>
      <c r="AT477" s="229">
        <f t="shared" si="406"/>
        <v>0</v>
      </c>
      <c r="AU477" s="229">
        <f t="shared" si="406"/>
        <v>0</v>
      </c>
      <c r="AV477" s="229">
        <f t="shared" si="406"/>
        <v>0</v>
      </c>
      <c r="AW477" s="229">
        <f t="shared" si="406"/>
        <v>0</v>
      </c>
      <c r="AX477" s="229">
        <f t="shared" si="406"/>
        <v>0</v>
      </c>
      <c r="AY477" s="229">
        <f t="shared" si="406"/>
        <v>0</v>
      </c>
      <c r="AZ477" s="229">
        <f t="shared" si="406"/>
        <v>0</v>
      </c>
      <c r="BA477" s="229">
        <f t="shared" si="406"/>
        <v>0</v>
      </c>
      <c r="BB477" s="229">
        <f t="shared" si="406"/>
        <v>0</v>
      </c>
      <c r="BC477" s="229">
        <f t="shared" si="407"/>
        <v>0</v>
      </c>
      <c r="BD477" s="229">
        <f t="shared" si="407"/>
        <v>0</v>
      </c>
      <c r="BE477" s="229">
        <f t="shared" si="407"/>
        <v>0</v>
      </c>
      <c r="BF477" s="229">
        <f t="shared" si="407"/>
        <v>0</v>
      </c>
      <c r="BG477" s="229">
        <f t="shared" si="407"/>
        <v>0</v>
      </c>
      <c r="BH477" s="229">
        <f t="shared" si="407"/>
        <v>0</v>
      </c>
      <c r="BI477" s="229">
        <f t="shared" si="407"/>
        <v>0</v>
      </c>
      <c r="BJ477" s="229">
        <f t="shared" si="407"/>
        <v>0</v>
      </c>
      <c r="BK477" s="229">
        <f t="shared" si="407"/>
        <v>0</v>
      </c>
      <c r="BL477" s="229">
        <f t="shared" si="407"/>
        <v>0</v>
      </c>
      <c r="BM477" s="229">
        <f t="shared" si="407"/>
        <v>0</v>
      </c>
      <c r="BN477" s="229">
        <f t="shared" si="407"/>
        <v>0</v>
      </c>
      <c r="BO477" s="229">
        <f t="shared" si="400"/>
        <v>0</v>
      </c>
      <c r="BP477" s="229">
        <f t="shared" si="400"/>
        <v>0</v>
      </c>
      <c r="BQ477" s="229">
        <f t="shared" si="400"/>
        <v>0</v>
      </c>
      <c r="BR477" s="229">
        <f t="shared" si="400"/>
        <v>0</v>
      </c>
      <c r="BS477" s="229">
        <f t="shared" si="400"/>
        <v>0</v>
      </c>
      <c r="BT477" s="229">
        <f t="shared" si="400"/>
        <v>0</v>
      </c>
      <c r="BU477" s="229">
        <f t="shared" si="400"/>
        <v>0</v>
      </c>
      <c r="BV477" s="229">
        <f t="shared" si="400"/>
        <v>0</v>
      </c>
      <c r="BW477" s="229">
        <f t="shared" si="400"/>
        <v>0</v>
      </c>
      <c r="BX477" s="229">
        <f t="shared" si="400"/>
        <v>0</v>
      </c>
      <c r="BY477" s="229">
        <f t="shared" si="400"/>
        <v>0</v>
      </c>
      <c r="BZ477" s="229">
        <f t="shared" si="400"/>
        <v>0</v>
      </c>
    </row>
    <row r="478" spans="1:78" x14ac:dyDescent="0.2">
      <c r="A478" s="7" t="str">
        <f t="shared" si="397"/>
        <v>Roll-in 2</v>
      </c>
      <c r="B478" s="7">
        <f t="shared" si="398"/>
        <v>2019</v>
      </c>
      <c r="C478" s="7">
        <f t="shared" si="403"/>
        <v>11</v>
      </c>
      <c r="D478" s="165">
        <f t="shared" si="401"/>
        <v>43799</v>
      </c>
      <c r="E478" s="68">
        <f>BonusDep!C16*BonusDep!D16</f>
        <v>0</v>
      </c>
      <c r="F478" s="77"/>
      <c r="G478" s="229">
        <f t="shared" si="402"/>
        <v>0</v>
      </c>
      <c r="H478" s="229">
        <f t="shared" si="402"/>
        <v>0</v>
      </c>
      <c r="I478" s="229">
        <f t="shared" si="402"/>
        <v>0</v>
      </c>
      <c r="J478" s="229">
        <f t="shared" si="402"/>
        <v>0</v>
      </c>
      <c r="K478" s="229">
        <f t="shared" si="402"/>
        <v>0</v>
      </c>
      <c r="L478" s="229">
        <f t="shared" si="402"/>
        <v>0</v>
      </c>
      <c r="M478" s="229">
        <f t="shared" si="402"/>
        <v>0</v>
      </c>
      <c r="N478" s="229">
        <f t="shared" si="402"/>
        <v>0</v>
      </c>
      <c r="O478" s="229">
        <f t="shared" si="402"/>
        <v>0</v>
      </c>
      <c r="P478" s="229">
        <f t="shared" si="402"/>
        <v>0</v>
      </c>
      <c r="Q478" s="229">
        <f t="shared" si="402"/>
        <v>0</v>
      </c>
      <c r="R478" s="229">
        <f t="shared" si="402"/>
        <v>0</v>
      </c>
      <c r="S478" s="229">
        <f t="shared" si="402"/>
        <v>0</v>
      </c>
      <c r="T478" s="229">
        <f t="shared" si="402"/>
        <v>0</v>
      </c>
      <c r="U478" s="229">
        <f t="shared" si="402"/>
        <v>0</v>
      </c>
      <c r="V478" s="229">
        <f t="shared" si="402"/>
        <v>0</v>
      </c>
      <c r="W478" s="229">
        <f t="shared" si="405"/>
        <v>0</v>
      </c>
      <c r="X478" s="229">
        <f t="shared" si="405"/>
        <v>0</v>
      </c>
      <c r="Y478" s="229">
        <f t="shared" si="405"/>
        <v>0</v>
      </c>
      <c r="Z478" s="229">
        <f t="shared" si="405"/>
        <v>0</v>
      </c>
      <c r="AA478" s="229">
        <f t="shared" si="405"/>
        <v>0</v>
      </c>
      <c r="AB478" s="229">
        <f t="shared" si="405"/>
        <v>0</v>
      </c>
      <c r="AC478" s="229">
        <f t="shared" si="405"/>
        <v>0</v>
      </c>
      <c r="AD478" s="229">
        <f t="shared" si="405"/>
        <v>0</v>
      </c>
      <c r="AE478" s="229">
        <f t="shared" si="405"/>
        <v>0</v>
      </c>
      <c r="AF478" s="229">
        <f t="shared" si="405"/>
        <v>0</v>
      </c>
      <c r="AG478" s="229">
        <f t="shared" si="405"/>
        <v>0</v>
      </c>
      <c r="AH478" s="229">
        <f t="shared" si="405"/>
        <v>0</v>
      </c>
      <c r="AI478" s="229">
        <f t="shared" si="405"/>
        <v>0</v>
      </c>
      <c r="AJ478" s="229">
        <f t="shared" si="405"/>
        <v>0</v>
      </c>
      <c r="AK478" s="229">
        <f t="shared" si="405"/>
        <v>0</v>
      </c>
      <c r="AL478" s="229">
        <f t="shared" si="405"/>
        <v>0</v>
      </c>
      <c r="AM478" s="229">
        <f t="shared" si="406"/>
        <v>0</v>
      </c>
      <c r="AN478" s="229">
        <f t="shared" si="406"/>
        <v>0</v>
      </c>
      <c r="AO478" s="229">
        <f t="shared" si="406"/>
        <v>0</v>
      </c>
      <c r="AP478" s="229">
        <f t="shared" si="406"/>
        <v>0</v>
      </c>
      <c r="AQ478" s="229">
        <f t="shared" si="406"/>
        <v>0</v>
      </c>
      <c r="AR478" s="229">
        <f t="shared" si="406"/>
        <v>0</v>
      </c>
      <c r="AS478" s="229">
        <f t="shared" si="406"/>
        <v>0</v>
      </c>
      <c r="AT478" s="229">
        <f t="shared" si="406"/>
        <v>0</v>
      </c>
      <c r="AU478" s="229">
        <f t="shared" si="406"/>
        <v>0</v>
      </c>
      <c r="AV478" s="229">
        <f t="shared" si="406"/>
        <v>0</v>
      </c>
      <c r="AW478" s="229">
        <f t="shared" si="406"/>
        <v>0</v>
      </c>
      <c r="AX478" s="229">
        <f t="shared" si="406"/>
        <v>0</v>
      </c>
      <c r="AY478" s="229">
        <f t="shared" si="406"/>
        <v>0</v>
      </c>
      <c r="AZ478" s="229">
        <f t="shared" si="406"/>
        <v>0</v>
      </c>
      <c r="BA478" s="229">
        <f t="shared" si="406"/>
        <v>0</v>
      </c>
      <c r="BB478" s="229">
        <f t="shared" si="406"/>
        <v>0</v>
      </c>
      <c r="BC478" s="229">
        <f t="shared" si="407"/>
        <v>0</v>
      </c>
      <c r="BD478" s="229">
        <f t="shared" si="407"/>
        <v>0</v>
      </c>
      <c r="BE478" s="229">
        <f t="shared" si="407"/>
        <v>0</v>
      </c>
      <c r="BF478" s="229">
        <f t="shared" si="407"/>
        <v>0</v>
      </c>
      <c r="BG478" s="229">
        <f t="shared" si="407"/>
        <v>0</v>
      </c>
      <c r="BH478" s="229">
        <f t="shared" si="407"/>
        <v>0</v>
      </c>
      <c r="BI478" s="229">
        <f t="shared" si="407"/>
        <v>0</v>
      </c>
      <c r="BJ478" s="229">
        <f t="shared" si="407"/>
        <v>0</v>
      </c>
      <c r="BK478" s="229">
        <f t="shared" si="407"/>
        <v>0</v>
      </c>
      <c r="BL478" s="229">
        <f t="shared" si="407"/>
        <v>0</v>
      </c>
      <c r="BM478" s="229">
        <f t="shared" si="407"/>
        <v>0</v>
      </c>
      <c r="BN478" s="229">
        <f t="shared" si="407"/>
        <v>0</v>
      </c>
      <c r="BO478" s="229">
        <f t="shared" si="400"/>
        <v>0</v>
      </c>
      <c r="BP478" s="229">
        <f t="shared" si="400"/>
        <v>0</v>
      </c>
      <c r="BQ478" s="229">
        <f t="shared" si="400"/>
        <v>0</v>
      </c>
      <c r="BR478" s="229">
        <f t="shared" si="400"/>
        <v>0</v>
      </c>
      <c r="BS478" s="229">
        <f t="shared" si="400"/>
        <v>0</v>
      </c>
      <c r="BT478" s="229">
        <f t="shared" si="400"/>
        <v>0</v>
      </c>
      <c r="BU478" s="229">
        <f t="shared" si="400"/>
        <v>0</v>
      </c>
      <c r="BV478" s="229">
        <f t="shared" si="400"/>
        <v>0</v>
      </c>
      <c r="BW478" s="229">
        <f t="shared" si="400"/>
        <v>0</v>
      </c>
      <c r="BX478" s="229">
        <f t="shared" si="400"/>
        <v>0</v>
      </c>
      <c r="BY478" s="229">
        <f t="shared" si="400"/>
        <v>0</v>
      </c>
      <c r="BZ478" s="229">
        <f t="shared" si="400"/>
        <v>0</v>
      </c>
    </row>
    <row r="479" spans="1:78" x14ac:dyDescent="0.2">
      <c r="A479" s="7" t="str">
        <f t="shared" si="397"/>
        <v>Roll-in 2</v>
      </c>
      <c r="B479" s="7">
        <f t="shared" si="398"/>
        <v>2019</v>
      </c>
      <c r="C479" s="7">
        <f t="shared" si="403"/>
        <v>12</v>
      </c>
      <c r="D479" s="165">
        <f t="shared" si="401"/>
        <v>43830</v>
      </c>
      <c r="E479" s="68">
        <f>BonusDep!C17*BonusDep!D17</f>
        <v>0</v>
      </c>
      <c r="F479" s="77"/>
      <c r="G479" s="229">
        <f t="shared" si="402"/>
        <v>0</v>
      </c>
      <c r="H479" s="229">
        <f t="shared" si="402"/>
        <v>0</v>
      </c>
      <c r="I479" s="229">
        <f t="shared" si="402"/>
        <v>0</v>
      </c>
      <c r="J479" s="229">
        <f t="shared" si="402"/>
        <v>0</v>
      </c>
      <c r="K479" s="229">
        <f t="shared" si="402"/>
        <v>0</v>
      </c>
      <c r="L479" s="229">
        <f t="shared" si="402"/>
        <v>0</v>
      </c>
      <c r="M479" s="229">
        <f t="shared" si="402"/>
        <v>0</v>
      </c>
      <c r="N479" s="229">
        <f t="shared" si="402"/>
        <v>0</v>
      </c>
      <c r="O479" s="229">
        <f t="shared" si="402"/>
        <v>0</v>
      </c>
      <c r="P479" s="229">
        <f t="shared" si="402"/>
        <v>0</v>
      </c>
      <c r="Q479" s="229">
        <f t="shared" si="402"/>
        <v>0</v>
      </c>
      <c r="R479" s="229">
        <f t="shared" si="402"/>
        <v>0</v>
      </c>
      <c r="S479" s="229">
        <f t="shared" si="402"/>
        <v>0</v>
      </c>
      <c r="T479" s="229">
        <f t="shared" si="402"/>
        <v>0</v>
      </c>
      <c r="U479" s="229">
        <f t="shared" si="402"/>
        <v>0</v>
      </c>
      <c r="V479" s="229">
        <f t="shared" si="402"/>
        <v>0</v>
      </c>
      <c r="W479" s="229">
        <f t="shared" si="405"/>
        <v>0</v>
      </c>
      <c r="X479" s="229">
        <f t="shared" si="405"/>
        <v>0</v>
      </c>
      <c r="Y479" s="229">
        <f t="shared" si="405"/>
        <v>0</v>
      </c>
      <c r="Z479" s="229">
        <f t="shared" si="405"/>
        <v>0</v>
      </c>
      <c r="AA479" s="229">
        <f t="shared" si="405"/>
        <v>0</v>
      </c>
      <c r="AB479" s="229">
        <f t="shared" si="405"/>
        <v>0</v>
      </c>
      <c r="AC479" s="229">
        <f t="shared" si="405"/>
        <v>0</v>
      </c>
      <c r="AD479" s="229">
        <f t="shared" si="405"/>
        <v>0</v>
      </c>
      <c r="AE479" s="229">
        <f t="shared" si="405"/>
        <v>0</v>
      </c>
      <c r="AF479" s="229">
        <f t="shared" si="405"/>
        <v>0</v>
      </c>
      <c r="AG479" s="229">
        <f t="shared" si="405"/>
        <v>0</v>
      </c>
      <c r="AH479" s="229">
        <f t="shared" si="405"/>
        <v>0</v>
      </c>
      <c r="AI479" s="229">
        <f t="shared" si="405"/>
        <v>0</v>
      </c>
      <c r="AJ479" s="229">
        <f t="shared" si="405"/>
        <v>0</v>
      </c>
      <c r="AK479" s="229">
        <f t="shared" si="405"/>
        <v>0</v>
      </c>
      <c r="AL479" s="229">
        <f t="shared" si="405"/>
        <v>0</v>
      </c>
      <c r="AM479" s="229">
        <f t="shared" si="406"/>
        <v>0</v>
      </c>
      <c r="AN479" s="229">
        <f t="shared" si="406"/>
        <v>0</v>
      </c>
      <c r="AO479" s="229">
        <f t="shared" si="406"/>
        <v>0</v>
      </c>
      <c r="AP479" s="229">
        <f t="shared" si="406"/>
        <v>0</v>
      </c>
      <c r="AQ479" s="229">
        <f t="shared" si="406"/>
        <v>0</v>
      </c>
      <c r="AR479" s="229">
        <f t="shared" si="406"/>
        <v>0</v>
      </c>
      <c r="AS479" s="229">
        <f t="shared" si="406"/>
        <v>0</v>
      </c>
      <c r="AT479" s="229">
        <f t="shared" si="406"/>
        <v>0</v>
      </c>
      <c r="AU479" s="229">
        <f t="shared" si="406"/>
        <v>0</v>
      </c>
      <c r="AV479" s="229">
        <f t="shared" si="406"/>
        <v>0</v>
      </c>
      <c r="AW479" s="229">
        <f t="shared" si="406"/>
        <v>0</v>
      </c>
      <c r="AX479" s="229">
        <f t="shared" si="406"/>
        <v>0</v>
      </c>
      <c r="AY479" s="229">
        <f t="shared" si="406"/>
        <v>0</v>
      </c>
      <c r="AZ479" s="229">
        <f t="shared" si="406"/>
        <v>0</v>
      </c>
      <c r="BA479" s="229">
        <f t="shared" si="406"/>
        <v>0</v>
      </c>
      <c r="BB479" s="229">
        <f t="shared" si="406"/>
        <v>0</v>
      </c>
      <c r="BC479" s="229">
        <f t="shared" si="407"/>
        <v>0</v>
      </c>
      <c r="BD479" s="229">
        <f t="shared" si="407"/>
        <v>0</v>
      </c>
      <c r="BE479" s="229">
        <f t="shared" si="407"/>
        <v>0</v>
      </c>
      <c r="BF479" s="229">
        <f t="shared" si="407"/>
        <v>0</v>
      </c>
      <c r="BG479" s="229">
        <f t="shared" si="407"/>
        <v>0</v>
      </c>
      <c r="BH479" s="229">
        <f t="shared" si="407"/>
        <v>0</v>
      </c>
      <c r="BI479" s="229">
        <f t="shared" si="407"/>
        <v>0</v>
      </c>
      <c r="BJ479" s="229">
        <f t="shared" si="407"/>
        <v>0</v>
      </c>
      <c r="BK479" s="229">
        <f t="shared" si="407"/>
        <v>0</v>
      </c>
      <c r="BL479" s="229">
        <f t="shared" si="407"/>
        <v>0</v>
      </c>
      <c r="BM479" s="229">
        <f t="shared" si="407"/>
        <v>0</v>
      </c>
      <c r="BN479" s="229">
        <f t="shared" si="407"/>
        <v>0</v>
      </c>
      <c r="BO479" s="229">
        <f t="shared" si="400"/>
        <v>0</v>
      </c>
      <c r="BP479" s="229">
        <f t="shared" si="400"/>
        <v>0</v>
      </c>
      <c r="BQ479" s="229">
        <f t="shared" si="400"/>
        <v>0</v>
      </c>
      <c r="BR479" s="229">
        <f t="shared" si="400"/>
        <v>0</v>
      </c>
      <c r="BS479" s="229">
        <f t="shared" si="400"/>
        <v>0</v>
      </c>
      <c r="BT479" s="229">
        <f t="shared" si="400"/>
        <v>0</v>
      </c>
      <c r="BU479" s="229">
        <f t="shared" si="400"/>
        <v>0</v>
      </c>
      <c r="BV479" s="229">
        <f t="shared" si="400"/>
        <v>0</v>
      </c>
      <c r="BW479" s="229">
        <f t="shared" si="400"/>
        <v>0</v>
      </c>
      <c r="BX479" s="229">
        <f t="shared" si="400"/>
        <v>0</v>
      </c>
      <c r="BY479" s="229">
        <f t="shared" si="400"/>
        <v>0</v>
      </c>
      <c r="BZ479" s="229">
        <f t="shared" si="400"/>
        <v>0</v>
      </c>
    </row>
    <row r="480" spans="1:78" x14ac:dyDescent="0.2">
      <c r="A480" s="7" t="str">
        <f t="shared" si="397"/>
        <v>Roll-in 2</v>
      </c>
      <c r="B480" s="7">
        <f t="shared" si="398"/>
        <v>2020</v>
      </c>
      <c r="C480" s="7">
        <f t="shared" si="403"/>
        <v>13</v>
      </c>
      <c r="D480" s="165">
        <f t="shared" si="401"/>
        <v>43861</v>
      </c>
      <c r="E480" s="68">
        <f>BonusDep!C18*BonusDep!D18</f>
        <v>0</v>
      </c>
      <c r="F480" s="77"/>
      <c r="G480" s="229">
        <f t="shared" si="402"/>
        <v>0</v>
      </c>
      <c r="H480" s="229">
        <f t="shared" si="402"/>
        <v>0</v>
      </c>
      <c r="I480" s="229">
        <f t="shared" si="402"/>
        <v>0</v>
      </c>
      <c r="J480" s="229">
        <f t="shared" si="402"/>
        <v>0</v>
      </c>
      <c r="K480" s="229">
        <f t="shared" si="402"/>
        <v>0</v>
      </c>
      <c r="L480" s="229">
        <f t="shared" si="402"/>
        <v>0</v>
      </c>
      <c r="M480" s="229">
        <f t="shared" si="402"/>
        <v>0</v>
      </c>
      <c r="N480" s="229">
        <f t="shared" si="402"/>
        <v>0</v>
      </c>
      <c r="O480" s="229">
        <f t="shared" si="402"/>
        <v>0</v>
      </c>
      <c r="P480" s="229">
        <f t="shared" si="402"/>
        <v>0</v>
      </c>
      <c r="Q480" s="229">
        <f t="shared" si="402"/>
        <v>0</v>
      </c>
      <c r="R480" s="229">
        <f t="shared" si="402"/>
        <v>0</v>
      </c>
      <c r="S480" s="229">
        <f t="shared" si="402"/>
        <v>0</v>
      </c>
      <c r="T480" s="229">
        <f t="shared" si="402"/>
        <v>0</v>
      </c>
      <c r="U480" s="229">
        <f t="shared" si="402"/>
        <v>0</v>
      </c>
      <c r="V480" s="229">
        <f t="shared" si="402"/>
        <v>0</v>
      </c>
      <c r="W480" s="229">
        <f t="shared" si="405"/>
        <v>0</v>
      </c>
      <c r="X480" s="229">
        <f t="shared" si="405"/>
        <v>0</v>
      </c>
      <c r="Y480" s="229">
        <f t="shared" si="405"/>
        <v>0</v>
      </c>
      <c r="Z480" s="229">
        <f t="shared" si="405"/>
        <v>0</v>
      </c>
      <c r="AA480" s="229">
        <f t="shared" si="405"/>
        <v>0</v>
      </c>
      <c r="AB480" s="229">
        <f t="shared" si="405"/>
        <v>0</v>
      </c>
      <c r="AC480" s="229">
        <f t="shared" si="405"/>
        <v>0</v>
      </c>
      <c r="AD480" s="229">
        <f t="shared" si="405"/>
        <v>0</v>
      </c>
      <c r="AE480" s="229">
        <f t="shared" si="405"/>
        <v>0</v>
      </c>
      <c r="AF480" s="229">
        <f t="shared" si="405"/>
        <v>0</v>
      </c>
      <c r="AG480" s="229">
        <f t="shared" si="405"/>
        <v>0</v>
      </c>
      <c r="AH480" s="229">
        <f t="shared" si="405"/>
        <v>0</v>
      </c>
      <c r="AI480" s="229">
        <f t="shared" si="405"/>
        <v>0</v>
      </c>
      <c r="AJ480" s="229">
        <f t="shared" si="405"/>
        <v>0</v>
      </c>
      <c r="AK480" s="229">
        <f t="shared" si="405"/>
        <v>0</v>
      </c>
      <c r="AL480" s="229">
        <f t="shared" si="405"/>
        <v>0</v>
      </c>
      <c r="AM480" s="229">
        <f t="shared" si="406"/>
        <v>0</v>
      </c>
      <c r="AN480" s="229">
        <f t="shared" si="406"/>
        <v>0</v>
      </c>
      <c r="AO480" s="229">
        <f t="shared" si="406"/>
        <v>0</v>
      </c>
      <c r="AP480" s="229">
        <f t="shared" si="406"/>
        <v>0</v>
      </c>
      <c r="AQ480" s="229">
        <f t="shared" si="406"/>
        <v>0</v>
      </c>
      <c r="AR480" s="229">
        <f t="shared" si="406"/>
        <v>0</v>
      </c>
      <c r="AS480" s="229">
        <f t="shared" si="406"/>
        <v>0</v>
      </c>
      <c r="AT480" s="229">
        <f t="shared" si="406"/>
        <v>0</v>
      </c>
      <c r="AU480" s="229">
        <f t="shared" si="406"/>
        <v>0</v>
      </c>
      <c r="AV480" s="229">
        <f t="shared" si="406"/>
        <v>0</v>
      </c>
      <c r="AW480" s="229">
        <f t="shared" si="406"/>
        <v>0</v>
      </c>
      <c r="AX480" s="229">
        <f t="shared" si="406"/>
        <v>0</v>
      </c>
      <c r="AY480" s="229">
        <f t="shared" si="406"/>
        <v>0</v>
      </c>
      <c r="AZ480" s="229">
        <f t="shared" si="406"/>
        <v>0</v>
      </c>
      <c r="BA480" s="229">
        <f t="shared" si="406"/>
        <v>0</v>
      </c>
      <c r="BB480" s="229">
        <f t="shared" si="406"/>
        <v>0</v>
      </c>
      <c r="BC480" s="229">
        <f t="shared" si="407"/>
        <v>0</v>
      </c>
      <c r="BD480" s="229">
        <f t="shared" si="407"/>
        <v>0</v>
      </c>
      <c r="BE480" s="229">
        <f t="shared" si="407"/>
        <v>0</v>
      </c>
      <c r="BF480" s="229">
        <f t="shared" si="407"/>
        <v>0</v>
      </c>
      <c r="BG480" s="229">
        <f t="shared" si="407"/>
        <v>0</v>
      </c>
      <c r="BH480" s="229">
        <f t="shared" si="407"/>
        <v>0</v>
      </c>
      <c r="BI480" s="229">
        <f t="shared" si="407"/>
        <v>0</v>
      </c>
      <c r="BJ480" s="229">
        <f t="shared" si="407"/>
        <v>0</v>
      </c>
      <c r="BK480" s="229">
        <f t="shared" si="407"/>
        <v>0</v>
      </c>
      <c r="BL480" s="229">
        <f t="shared" si="407"/>
        <v>0</v>
      </c>
      <c r="BM480" s="229">
        <f t="shared" si="407"/>
        <v>0</v>
      </c>
      <c r="BN480" s="229">
        <f t="shared" si="407"/>
        <v>0</v>
      </c>
      <c r="BO480" s="229">
        <f t="shared" si="400"/>
        <v>0</v>
      </c>
      <c r="BP480" s="229">
        <f t="shared" si="400"/>
        <v>0</v>
      </c>
      <c r="BQ480" s="229">
        <f t="shared" si="400"/>
        <v>0</v>
      </c>
      <c r="BR480" s="229">
        <f t="shared" si="400"/>
        <v>0</v>
      </c>
      <c r="BS480" s="229">
        <f t="shared" si="400"/>
        <v>0</v>
      </c>
      <c r="BT480" s="229">
        <f t="shared" si="400"/>
        <v>0</v>
      </c>
      <c r="BU480" s="229">
        <f t="shared" si="400"/>
        <v>0</v>
      </c>
      <c r="BV480" s="229">
        <f t="shared" si="400"/>
        <v>0</v>
      </c>
      <c r="BW480" s="229">
        <f t="shared" si="400"/>
        <v>0</v>
      </c>
      <c r="BX480" s="229">
        <f t="shared" si="400"/>
        <v>0</v>
      </c>
      <c r="BY480" s="229">
        <f t="shared" si="400"/>
        <v>0</v>
      </c>
      <c r="BZ480" s="229">
        <f t="shared" si="400"/>
        <v>0</v>
      </c>
    </row>
    <row r="481" spans="1:78" x14ac:dyDescent="0.2">
      <c r="A481" s="7" t="str">
        <f t="shared" si="397"/>
        <v>Roll-in 2</v>
      </c>
      <c r="B481" s="7">
        <f t="shared" si="398"/>
        <v>2020</v>
      </c>
      <c r="C481" s="7">
        <f t="shared" si="403"/>
        <v>14</v>
      </c>
      <c r="D481" s="165">
        <f t="shared" si="401"/>
        <v>43890</v>
      </c>
      <c r="E481" s="68">
        <f>BonusDep!C19*BonusDep!D19</f>
        <v>0</v>
      </c>
      <c r="F481" s="77"/>
      <c r="G481" s="229">
        <f t="shared" si="402"/>
        <v>0</v>
      </c>
      <c r="H481" s="229">
        <f t="shared" si="402"/>
        <v>0</v>
      </c>
      <c r="I481" s="229">
        <f t="shared" si="402"/>
        <v>0</v>
      </c>
      <c r="J481" s="229">
        <f t="shared" si="402"/>
        <v>0</v>
      </c>
      <c r="K481" s="229">
        <f t="shared" si="402"/>
        <v>0</v>
      </c>
      <c r="L481" s="229">
        <f t="shared" si="402"/>
        <v>0</v>
      </c>
      <c r="M481" s="229">
        <f t="shared" si="402"/>
        <v>0</v>
      </c>
      <c r="N481" s="229">
        <f t="shared" si="402"/>
        <v>0</v>
      </c>
      <c r="O481" s="229">
        <f t="shared" si="402"/>
        <v>0</v>
      </c>
      <c r="P481" s="229">
        <f t="shared" si="402"/>
        <v>0</v>
      </c>
      <c r="Q481" s="229">
        <f t="shared" si="402"/>
        <v>0</v>
      </c>
      <c r="R481" s="229">
        <f t="shared" si="402"/>
        <v>0</v>
      </c>
      <c r="S481" s="229">
        <f t="shared" si="402"/>
        <v>0</v>
      </c>
      <c r="T481" s="229">
        <f t="shared" si="402"/>
        <v>0</v>
      </c>
      <c r="U481" s="229">
        <f t="shared" si="402"/>
        <v>0</v>
      </c>
      <c r="V481" s="229">
        <f t="shared" si="402"/>
        <v>0</v>
      </c>
      <c r="W481" s="229">
        <f t="shared" si="405"/>
        <v>0</v>
      </c>
      <c r="X481" s="229">
        <f t="shared" si="405"/>
        <v>0</v>
      </c>
      <c r="Y481" s="229">
        <f t="shared" si="405"/>
        <v>0</v>
      </c>
      <c r="Z481" s="229">
        <f t="shared" si="405"/>
        <v>0</v>
      </c>
      <c r="AA481" s="229">
        <f t="shared" si="405"/>
        <v>0</v>
      </c>
      <c r="AB481" s="229">
        <f t="shared" si="405"/>
        <v>0</v>
      </c>
      <c r="AC481" s="229">
        <f t="shared" si="405"/>
        <v>0</v>
      </c>
      <c r="AD481" s="229">
        <f t="shared" si="405"/>
        <v>0</v>
      </c>
      <c r="AE481" s="229">
        <f t="shared" si="405"/>
        <v>0</v>
      </c>
      <c r="AF481" s="229">
        <f t="shared" si="405"/>
        <v>0</v>
      </c>
      <c r="AG481" s="229">
        <f t="shared" si="405"/>
        <v>0</v>
      </c>
      <c r="AH481" s="229">
        <f t="shared" si="405"/>
        <v>0</v>
      </c>
      <c r="AI481" s="229">
        <f t="shared" si="405"/>
        <v>0</v>
      </c>
      <c r="AJ481" s="229">
        <f t="shared" si="405"/>
        <v>0</v>
      </c>
      <c r="AK481" s="229">
        <f t="shared" si="405"/>
        <v>0</v>
      </c>
      <c r="AL481" s="229">
        <f t="shared" si="405"/>
        <v>0</v>
      </c>
      <c r="AM481" s="229">
        <f t="shared" si="406"/>
        <v>0</v>
      </c>
      <c r="AN481" s="229">
        <f t="shared" si="406"/>
        <v>0</v>
      </c>
      <c r="AO481" s="229">
        <f t="shared" si="406"/>
        <v>0</v>
      </c>
      <c r="AP481" s="229">
        <f t="shared" si="406"/>
        <v>0</v>
      </c>
      <c r="AQ481" s="229">
        <f t="shared" si="406"/>
        <v>0</v>
      </c>
      <c r="AR481" s="229">
        <f t="shared" si="406"/>
        <v>0</v>
      </c>
      <c r="AS481" s="229">
        <f t="shared" si="406"/>
        <v>0</v>
      </c>
      <c r="AT481" s="229">
        <f t="shared" si="406"/>
        <v>0</v>
      </c>
      <c r="AU481" s="229">
        <f t="shared" si="406"/>
        <v>0</v>
      </c>
      <c r="AV481" s="229">
        <f t="shared" si="406"/>
        <v>0</v>
      </c>
      <c r="AW481" s="229">
        <f t="shared" si="406"/>
        <v>0</v>
      </c>
      <c r="AX481" s="229">
        <f t="shared" si="406"/>
        <v>0</v>
      </c>
      <c r="AY481" s="229">
        <f t="shared" si="406"/>
        <v>0</v>
      </c>
      <c r="AZ481" s="229">
        <f t="shared" si="406"/>
        <v>0</v>
      </c>
      <c r="BA481" s="229">
        <f t="shared" si="406"/>
        <v>0</v>
      </c>
      <c r="BB481" s="229">
        <f t="shared" si="406"/>
        <v>0</v>
      </c>
      <c r="BC481" s="229">
        <f t="shared" si="407"/>
        <v>0</v>
      </c>
      <c r="BD481" s="229">
        <f t="shared" si="407"/>
        <v>0</v>
      </c>
      <c r="BE481" s="229">
        <f t="shared" si="407"/>
        <v>0</v>
      </c>
      <c r="BF481" s="229">
        <f t="shared" si="407"/>
        <v>0</v>
      </c>
      <c r="BG481" s="229">
        <f t="shared" si="407"/>
        <v>0</v>
      </c>
      <c r="BH481" s="229">
        <f t="shared" si="407"/>
        <v>0</v>
      </c>
      <c r="BI481" s="229">
        <f t="shared" si="407"/>
        <v>0</v>
      </c>
      <c r="BJ481" s="229">
        <f t="shared" si="407"/>
        <v>0</v>
      </c>
      <c r="BK481" s="229">
        <f t="shared" si="407"/>
        <v>0</v>
      </c>
      <c r="BL481" s="229">
        <f t="shared" si="407"/>
        <v>0</v>
      </c>
      <c r="BM481" s="229">
        <f t="shared" si="407"/>
        <v>0</v>
      </c>
      <c r="BN481" s="229">
        <f t="shared" si="407"/>
        <v>0</v>
      </c>
      <c r="BO481" s="229">
        <f t="shared" si="400"/>
        <v>0</v>
      </c>
      <c r="BP481" s="229">
        <f t="shared" si="400"/>
        <v>0</v>
      </c>
      <c r="BQ481" s="229">
        <f t="shared" si="400"/>
        <v>0</v>
      </c>
      <c r="BR481" s="229">
        <f t="shared" si="400"/>
        <v>0</v>
      </c>
      <c r="BS481" s="229">
        <f t="shared" si="400"/>
        <v>0</v>
      </c>
      <c r="BT481" s="229">
        <f t="shared" si="400"/>
        <v>0</v>
      </c>
      <c r="BU481" s="229">
        <f t="shared" si="400"/>
        <v>0</v>
      </c>
      <c r="BV481" s="229">
        <f t="shared" si="400"/>
        <v>0</v>
      </c>
      <c r="BW481" s="229">
        <f t="shared" si="400"/>
        <v>0</v>
      </c>
      <c r="BX481" s="229">
        <f t="shared" si="400"/>
        <v>0</v>
      </c>
      <c r="BY481" s="229">
        <f t="shared" si="400"/>
        <v>0</v>
      </c>
      <c r="BZ481" s="229">
        <f t="shared" si="400"/>
        <v>0</v>
      </c>
    </row>
    <row r="482" spans="1:78" x14ac:dyDescent="0.2">
      <c r="A482" s="7" t="str">
        <f t="shared" si="397"/>
        <v>Roll-in 3</v>
      </c>
      <c r="B482" s="7">
        <f t="shared" si="398"/>
        <v>2020</v>
      </c>
      <c r="C482" s="7">
        <f t="shared" si="403"/>
        <v>15</v>
      </c>
      <c r="D482" s="165">
        <f t="shared" si="401"/>
        <v>43921</v>
      </c>
      <c r="E482" s="68">
        <f>BonusDep!C20*BonusDep!D20</f>
        <v>0</v>
      </c>
      <c r="F482" s="77"/>
      <c r="G482" s="229">
        <f t="shared" si="402"/>
        <v>0</v>
      </c>
      <c r="H482" s="229">
        <f t="shared" si="402"/>
        <v>0</v>
      </c>
      <c r="I482" s="229">
        <f t="shared" si="402"/>
        <v>0</v>
      </c>
      <c r="J482" s="229">
        <f t="shared" si="402"/>
        <v>0</v>
      </c>
      <c r="K482" s="229">
        <f t="shared" si="402"/>
        <v>0</v>
      </c>
      <c r="L482" s="229">
        <f t="shared" si="402"/>
        <v>0</v>
      </c>
      <c r="M482" s="229">
        <f t="shared" si="402"/>
        <v>0</v>
      </c>
      <c r="N482" s="229">
        <f t="shared" si="402"/>
        <v>0</v>
      </c>
      <c r="O482" s="229">
        <f t="shared" si="402"/>
        <v>0</v>
      </c>
      <c r="P482" s="229">
        <f t="shared" si="402"/>
        <v>0</v>
      </c>
      <c r="Q482" s="229">
        <f t="shared" si="402"/>
        <v>0</v>
      </c>
      <c r="R482" s="229">
        <f t="shared" si="402"/>
        <v>0</v>
      </c>
      <c r="S482" s="229">
        <f t="shared" si="402"/>
        <v>0</v>
      </c>
      <c r="T482" s="229">
        <f t="shared" si="402"/>
        <v>0</v>
      </c>
      <c r="U482" s="229">
        <f t="shared" si="402"/>
        <v>0</v>
      </c>
      <c r="V482" s="229">
        <f t="shared" si="402"/>
        <v>0</v>
      </c>
      <c r="W482" s="229">
        <f t="shared" si="405"/>
        <v>0</v>
      </c>
      <c r="X482" s="229">
        <f t="shared" si="405"/>
        <v>0</v>
      </c>
      <c r="Y482" s="229">
        <f t="shared" si="405"/>
        <v>0</v>
      </c>
      <c r="Z482" s="229">
        <f t="shared" si="405"/>
        <v>0</v>
      </c>
      <c r="AA482" s="229">
        <f t="shared" si="405"/>
        <v>0</v>
      </c>
      <c r="AB482" s="229">
        <f t="shared" si="405"/>
        <v>0</v>
      </c>
      <c r="AC482" s="229">
        <f t="shared" si="405"/>
        <v>0</v>
      </c>
      <c r="AD482" s="229">
        <f t="shared" si="405"/>
        <v>0</v>
      </c>
      <c r="AE482" s="229">
        <f t="shared" si="405"/>
        <v>0</v>
      </c>
      <c r="AF482" s="229">
        <f t="shared" si="405"/>
        <v>0</v>
      </c>
      <c r="AG482" s="229">
        <f t="shared" si="405"/>
        <v>0</v>
      </c>
      <c r="AH482" s="229">
        <f t="shared" si="405"/>
        <v>0</v>
      </c>
      <c r="AI482" s="229">
        <f t="shared" si="405"/>
        <v>0</v>
      </c>
      <c r="AJ482" s="229">
        <f t="shared" si="405"/>
        <v>0</v>
      </c>
      <c r="AK482" s="229">
        <f t="shared" si="405"/>
        <v>0</v>
      </c>
      <c r="AL482" s="229">
        <f t="shared" si="405"/>
        <v>0</v>
      </c>
      <c r="AM482" s="229">
        <f t="shared" si="406"/>
        <v>0</v>
      </c>
      <c r="AN482" s="229">
        <f t="shared" si="406"/>
        <v>0</v>
      </c>
      <c r="AO482" s="229">
        <f t="shared" si="406"/>
        <v>0</v>
      </c>
      <c r="AP482" s="229">
        <f t="shared" si="406"/>
        <v>0</v>
      </c>
      <c r="AQ482" s="229">
        <f t="shared" si="406"/>
        <v>0</v>
      </c>
      <c r="AR482" s="229">
        <f t="shared" si="406"/>
        <v>0</v>
      </c>
      <c r="AS482" s="229">
        <f t="shared" si="406"/>
        <v>0</v>
      </c>
      <c r="AT482" s="229">
        <f t="shared" si="406"/>
        <v>0</v>
      </c>
      <c r="AU482" s="229">
        <f t="shared" si="406"/>
        <v>0</v>
      </c>
      <c r="AV482" s="229">
        <f t="shared" si="406"/>
        <v>0</v>
      </c>
      <c r="AW482" s="229">
        <f t="shared" si="406"/>
        <v>0</v>
      </c>
      <c r="AX482" s="229">
        <f t="shared" si="406"/>
        <v>0</v>
      </c>
      <c r="AY482" s="229">
        <f t="shared" si="406"/>
        <v>0</v>
      </c>
      <c r="AZ482" s="229">
        <f t="shared" si="406"/>
        <v>0</v>
      </c>
      <c r="BA482" s="229">
        <f t="shared" si="406"/>
        <v>0</v>
      </c>
      <c r="BB482" s="229">
        <f t="shared" si="406"/>
        <v>0</v>
      </c>
      <c r="BC482" s="229">
        <f t="shared" si="407"/>
        <v>0</v>
      </c>
      <c r="BD482" s="229">
        <f t="shared" si="407"/>
        <v>0</v>
      </c>
      <c r="BE482" s="229">
        <f t="shared" si="407"/>
        <v>0</v>
      </c>
      <c r="BF482" s="229">
        <f t="shared" si="407"/>
        <v>0</v>
      </c>
      <c r="BG482" s="229">
        <f t="shared" si="407"/>
        <v>0</v>
      </c>
      <c r="BH482" s="229">
        <f t="shared" si="407"/>
        <v>0</v>
      </c>
      <c r="BI482" s="229">
        <f t="shared" si="407"/>
        <v>0</v>
      </c>
      <c r="BJ482" s="229">
        <f t="shared" si="407"/>
        <v>0</v>
      </c>
      <c r="BK482" s="229">
        <f t="shared" si="407"/>
        <v>0</v>
      </c>
      <c r="BL482" s="229">
        <f t="shared" si="407"/>
        <v>0</v>
      </c>
      <c r="BM482" s="229">
        <f t="shared" si="407"/>
        <v>0</v>
      </c>
      <c r="BN482" s="229">
        <f t="shared" si="407"/>
        <v>0</v>
      </c>
      <c r="BO482" s="229">
        <f t="shared" si="400"/>
        <v>0</v>
      </c>
      <c r="BP482" s="229">
        <f t="shared" si="400"/>
        <v>0</v>
      </c>
      <c r="BQ482" s="229">
        <f t="shared" si="400"/>
        <v>0</v>
      </c>
      <c r="BR482" s="229">
        <f t="shared" si="400"/>
        <v>0</v>
      </c>
      <c r="BS482" s="229">
        <f t="shared" si="400"/>
        <v>0</v>
      </c>
      <c r="BT482" s="229">
        <f t="shared" si="400"/>
        <v>0</v>
      </c>
      <c r="BU482" s="229">
        <f t="shared" si="400"/>
        <v>0</v>
      </c>
      <c r="BV482" s="229">
        <f t="shared" si="400"/>
        <v>0</v>
      </c>
      <c r="BW482" s="229">
        <f t="shared" si="400"/>
        <v>0</v>
      </c>
      <c r="BX482" s="229">
        <f t="shared" si="400"/>
        <v>0</v>
      </c>
      <c r="BY482" s="229">
        <f t="shared" si="400"/>
        <v>0</v>
      </c>
      <c r="BZ482" s="229">
        <f t="shared" si="400"/>
        <v>0</v>
      </c>
    </row>
    <row r="483" spans="1:78" x14ac:dyDescent="0.2">
      <c r="A483" s="7" t="str">
        <f t="shared" si="397"/>
        <v>Roll-in 3</v>
      </c>
      <c r="B483" s="7">
        <f t="shared" si="398"/>
        <v>2020</v>
      </c>
      <c r="C483" s="7">
        <f t="shared" si="403"/>
        <v>16</v>
      </c>
      <c r="D483" s="165">
        <f t="shared" si="401"/>
        <v>43951</v>
      </c>
      <c r="E483" s="68">
        <f>BonusDep!C21*BonusDep!D21</f>
        <v>0</v>
      </c>
      <c r="F483" s="77"/>
      <c r="G483" s="229">
        <f t="shared" si="402"/>
        <v>0</v>
      </c>
      <c r="H483" s="229">
        <f t="shared" si="402"/>
        <v>0</v>
      </c>
      <c r="I483" s="229">
        <f t="shared" si="402"/>
        <v>0</v>
      </c>
      <c r="J483" s="229">
        <f t="shared" si="402"/>
        <v>0</v>
      </c>
      <c r="K483" s="229">
        <f t="shared" si="402"/>
        <v>0</v>
      </c>
      <c r="L483" s="229">
        <f t="shared" si="402"/>
        <v>0</v>
      </c>
      <c r="M483" s="229">
        <f t="shared" si="402"/>
        <v>0</v>
      </c>
      <c r="N483" s="229">
        <f t="shared" si="402"/>
        <v>0</v>
      </c>
      <c r="O483" s="229">
        <f t="shared" si="402"/>
        <v>0</v>
      </c>
      <c r="P483" s="229">
        <f t="shared" si="402"/>
        <v>0</v>
      </c>
      <c r="Q483" s="229">
        <f t="shared" si="402"/>
        <v>0</v>
      </c>
      <c r="R483" s="229">
        <f t="shared" si="402"/>
        <v>0</v>
      </c>
      <c r="S483" s="229">
        <f t="shared" si="402"/>
        <v>0</v>
      </c>
      <c r="T483" s="229">
        <f t="shared" si="402"/>
        <v>0</v>
      </c>
      <c r="U483" s="229">
        <f t="shared" si="402"/>
        <v>0</v>
      </c>
      <c r="V483" s="229">
        <f t="shared" si="402"/>
        <v>0</v>
      </c>
      <c r="W483" s="229">
        <f t="shared" si="405"/>
        <v>0</v>
      </c>
      <c r="X483" s="229">
        <f t="shared" si="405"/>
        <v>0</v>
      </c>
      <c r="Y483" s="229">
        <f t="shared" si="405"/>
        <v>0</v>
      </c>
      <c r="Z483" s="229">
        <f t="shared" si="405"/>
        <v>0</v>
      </c>
      <c r="AA483" s="229">
        <f t="shared" si="405"/>
        <v>0</v>
      </c>
      <c r="AB483" s="229">
        <f t="shared" si="405"/>
        <v>0</v>
      </c>
      <c r="AC483" s="229">
        <f t="shared" si="405"/>
        <v>0</v>
      </c>
      <c r="AD483" s="229">
        <f t="shared" si="405"/>
        <v>0</v>
      </c>
      <c r="AE483" s="229">
        <f t="shared" si="405"/>
        <v>0</v>
      </c>
      <c r="AF483" s="229">
        <f t="shared" si="405"/>
        <v>0</v>
      </c>
      <c r="AG483" s="229">
        <f t="shared" si="405"/>
        <v>0</v>
      </c>
      <c r="AH483" s="229">
        <f t="shared" si="405"/>
        <v>0</v>
      </c>
      <c r="AI483" s="229">
        <f t="shared" si="405"/>
        <v>0</v>
      </c>
      <c r="AJ483" s="229">
        <f t="shared" si="405"/>
        <v>0</v>
      </c>
      <c r="AK483" s="229">
        <f t="shared" si="405"/>
        <v>0</v>
      </c>
      <c r="AL483" s="229">
        <f t="shared" si="405"/>
        <v>0</v>
      </c>
      <c r="AM483" s="229">
        <f t="shared" si="406"/>
        <v>0</v>
      </c>
      <c r="AN483" s="229">
        <f t="shared" si="406"/>
        <v>0</v>
      </c>
      <c r="AO483" s="229">
        <f t="shared" si="406"/>
        <v>0</v>
      </c>
      <c r="AP483" s="229">
        <f t="shared" si="406"/>
        <v>0</v>
      </c>
      <c r="AQ483" s="229">
        <f t="shared" si="406"/>
        <v>0</v>
      </c>
      <c r="AR483" s="229">
        <f t="shared" si="406"/>
        <v>0</v>
      </c>
      <c r="AS483" s="229">
        <f t="shared" si="406"/>
        <v>0</v>
      </c>
      <c r="AT483" s="229">
        <f t="shared" si="406"/>
        <v>0</v>
      </c>
      <c r="AU483" s="229">
        <f t="shared" si="406"/>
        <v>0</v>
      </c>
      <c r="AV483" s="229">
        <f t="shared" si="406"/>
        <v>0</v>
      </c>
      <c r="AW483" s="229">
        <f t="shared" si="406"/>
        <v>0</v>
      </c>
      <c r="AX483" s="229">
        <f t="shared" si="406"/>
        <v>0</v>
      </c>
      <c r="AY483" s="229">
        <f t="shared" si="406"/>
        <v>0</v>
      </c>
      <c r="AZ483" s="229">
        <f t="shared" si="406"/>
        <v>0</v>
      </c>
      <c r="BA483" s="229">
        <f t="shared" si="406"/>
        <v>0</v>
      </c>
      <c r="BB483" s="229">
        <f t="shared" si="406"/>
        <v>0</v>
      </c>
      <c r="BC483" s="229">
        <f t="shared" si="407"/>
        <v>0</v>
      </c>
      <c r="BD483" s="229">
        <f t="shared" si="407"/>
        <v>0</v>
      </c>
      <c r="BE483" s="229">
        <f t="shared" si="407"/>
        <v>0</v>
      </c>
      <c r="BF483" s="229">
        <f t="shared" si="407"/>
        <v>0</v>
      </c>
      <c r="BG483" s="229">
        <f t="shared" si="407"/>
        <v>0</v>
      </c>
      <c r="BH483" s="229">
        <f t="shared" si="407"/>
        <v>0</v>
      </c>
      <c r="BI483" s="229">
        <f t="shared" si="407"/>
        <v>0</v>
      </c>
      <c r="BJ483" s="229">
        <f t="shared" si="407"/>
        <v>0</v>
      </c>
      <c r="BK483" s="229">
        <f t="shared" si="407"/>
        <v>0</v>
      </c>
      <c r="BL483" s="229">
        <f t="shared" si="407"/>
        <v>0</v>
      </c>
      <c r="BM483" s="229">
        <f t="shared" si="407"/>
        <v>0</v>
      </c>
      <c r="BN483" s="229">
        <f t="shared" si="407"/>
        <v>0</v>
      </c>
      <c r="BO483" s="229">
        <f t="shared" si="400"/>
        <v>0</v>
      </c>
      <c r="BP483" s="229">
        <f t="shared" si="400"/>
        <v>0</v>
      </c>
      <c r="BQ483" s="229">
        <f t="shared" si="400"/>
        <v>0</v>
      </c>
      <c r="BR483" s="229">
        <f t="shared" si="400"/>
        <v>0</v>
      </c>
      <c r="BS483" s="229">
        <f t="shared" si="400"/>
        <v>0</v>
      </c>
      <c r="BT483" s="229">
        <f t="shared" si="400"/>
        <v>0</v>
      </c>
      <c r="BU483" s="229">
        <f t="shared" si="400"/>
        <v>0</v>
      </c>
      <c r="BV483" s="229">
        <f t="shared" si="400"/>
        <v>0</v>
      </c>
      <c r="BW483" s="229">
        <f t="shared" si="400"/>
        <v>0</v>
      </c>
      <c r="BX483" s="229">
        <f t="shared" si="400"/>
        <v>0</v>
      </c>
      <c r="BY483" s="229">
        <f t="shared" si="400"/>
        <v>0</v>
      </c>
      <c r="BZ483" s="229">
        <f t="shared" si="400"/>
        <v>0</v>
      </c>
    </row>
    <row r="484" spans="1:78" x14ac:dyDescent="0.2">
      <c r="A484" s="7" t="str">
        <f t="shared" si="397"/>
        <v>Roll-in 3</v>
      </c>
      <c r="B484" s="7">
        <f t="shared" si="398"/>
        <v>2020</v>
      </c>
      <c r="C484" s="7">
        <f t="shared" si="403"/>
        <v>17</v>
      </c>
      <c r="D484" s="165">
        <f t="shared" si="401"/>
        <v>43982</v>
      </c>
      <c r="E484" s="68">
        <f>BonusDep!C22*BonusDep!D22</f>
        <v>0</v>
      </c>
      <c r="F484" s="77"/>
      <c r="G484" s="229">
        <f t="shared" si="402"/>
        <v>0</v>
      </c>
      <c r="H484" s="229">
        <f t="shared" si="402"/>
        <v>0</v>
      </c>
      <c r="I484" s="229">
        <f t="shared" si="402"/>
        <v>0</v>
      </c>
      <c r="J484" s="229">
        <f t="shared" si="402"/>
        <v>0</v>
      </c>
      <c r="K484" s="229">
        <f t="shared" si="402"/>
        <v>0</v>
      </c>
      <c r="L484" s="229">
        <f t="shared" si="402"/>
        <v>0</v>
      </c>
      <c r="M484" s="229">
        <f t="shared" si="402"/>
        <v>0</v>
      </c>
      <c r="N484" s="229">
        <f t="shared" si="402"/>
        <v>0</v>
      </c>
      <c r="O484" s="229">
        <f t="shared" si="402"/>
        <v>0</v>
      </c>
      <c r="P484" s="229">
        <f t="shared" si="402"/>
        <v>0</v>
      </c>
      <c r="Q484" s="229">
        <f t="shared" si="402"/>
        <v>0</v>
      </c>
      <c r="R484" s="229">
        <f t="shared" si="402"/>
        <v>0</v>
      </c>
      <c r="S484" s="229">
        <f t="shared" si="402"/>
        <v>0</v>
      </c>
      <c r="T484" s="229">
        <f t="shared" si="402"/>
        <v>0</v>
      </c>
      <c r="U484" s="229">
        <f t="shared" si="402"/>
        <v>0</v>
      </c>
      <c r="V484" s="229">
        <f t="shared" si="402"/>
        <v>0</v>
      </c>
      <c r="W484" s="229">
        <f t="shared" si="405"/>
        <v>0</v>
      </c>
      <c r="X484" s="229">
        <f t="shared" si="405"/>
        <v>0</v>
      </c>
      <c r="Y484" s="229">
        <f t="shared" si="405"/>
        <v>0</v>
      </c>
      <c r="Z484" s="229">
        <f t="shared" si="405"/>
        <v>0</v>
      </c>
      <c r="AA484" s="229">
        <f t="shared" si="405"/>
        <v>0</v>
      </c>
      <c r="AB484" s="229">
        <f t="shared" si="405"/>
        <v>0</v>
      </c>
      <c r="AC484" s="229">
        <f t="shared" si="405"/>
        <v>0</v>
      </c>
      <c r="AD484" s="229">
        <f t="shared" si="405"/>
        <v>0</v>
      </c>
      <c r="AE484" s="229">
        <f t="shared" si="405"/>
        <v>0</v>
      </c>
      <c r="AF484" s="229">
        <f t="shared" si="405"/>
        <v>0</v>
      </c>
      <c r="AG484" s="229">
        <f t="shared" si="405"/>
        <v>0</v>
      </c>
      <c r="AH484" s="229">
        <f t="shared" si="405"/>
        <v>0</v>
      </c>
      <c r="AI484" s="229">
        <f t="shared" si="405"/>
        <v>0</v>
      </c>
      <c r="AJ484" s="229">
        <f t="shared" si="405"/>
        <v>0</v>
      </c>
      <c r="AK484" s="229">
        <f t="shared" si="405"/>
        <v>0</v>
      </c>
      <c r="AL484" s="229">
        <f t="shared" si="405"/>
        <v>0</v>
      </c>
      <c r="AM484" s="229">
        <f t="shared" si="406"/>
        <v>0</v>
      </c>
      <c r="AN484" s="229">
        <f t="shared" si="406"/>
        <v>0</v>
      </c>
      <c r="AO484" s="229">
        <f t="shared" si="406"/>
        <v>0</v>
      </c>
      <c r="AP484" s="229">
        <f t="shared" si="406"/>
        <v>0</v>
      </c>
      <c r="AQ484" s="229">
        <f t="shared" si="406"/>
        <v>0</v>
      </c>
      <c r="AR484" s="229">
        <f t="shared" si="406"/>
        <v>0</v>
      </c>
      <c r="AS484" s="229">
        <f t="shared" si="406"/>
        <v>0</v>
      </c>
      <c r="AT484" s="229">
        <f t="shared" si="406"/>
        <v>0</v>
      </c>
      <c r="AU484" s="229">
        <f t="shared" si="406"/>
        <v>0</v>
      </c>
      <c r="AV484" s="229">
        <f t="shared" si="406"/>
        <v>0</v>
      </c>
      <c r="AW484" s="229">
        <f t="shared" si="406"/>
        <v>0</v>
      </c>
      <c r="AX484" s="229">
        <f t="shared" si="406"/>
        <v>0</v>
      </c>
      <c r="AY484" s="229">
        <f t="shared" si="406"/>
        <v>0</v>
      </c>
      <c r="AZ484" s="229">
        <f t="shared" si="406"/>
        <v>0</v>
      </c>
      <c r="BA484" s="229">
        <f t="shared" si="406"/>
        <v>0</v>
      </c>
      <c r="BB484" s="229">
        <f t="shared" si="406"/>
        <v>0</v>
      </c>
      <c r="BC484" s="229">
        <f t="shared" si="407"/>
        <v>0</v>
      </c>
      <c r="BD484" s="229">
        <f t="shared" si="407"/>
        <v>0</v>
      </c>
      <c r="BE484" s="229">
        <f t="shared" si="407"/>
        <v>0</v>
      </c>
      <c r="BF484" s="229">
        <f t="shared" si="407"/>
        <v>0</v>
      </c>
      <c r="BG484" s="229">
        <f t="shared" si="407"/>
        <v>0</v>
      </c>
      <c r="BH484" s="229">
        <f t="shared" si="407"/>
        <v>0</v>
      </c>
      <c r="BI484" s="229">
        <f t="shared" si="407"/>
        <v>0</v>
      </c>
      <c r="BJ484" s="229">
        <f t="shared" si="407"/>
        <v>0</v>
      </c>
      <c r="BK484" s="229">
        <f t="shared" si="407"/>
        <v>0</v>
      </c>
      <c r="BL484" s="229">
        <f t="shared" si="407"/>
        <v>0</v>
      </c>
      <c r="BM484" s="229">
        <f t="shared" si="407"/>
        <v>0</v>
      </c>
      <c r="BN484" s="229">
        <f t="shared" si="407"/>
        <v>0</v>
      </c>
      <c r="BO484" s="229">
        <f t="shared" ref="BO484:BZ499" si="408">IF(AND(BO$7=$B484,BO$9&gt;=$D484),$E484/(13-MONTH($D484)),0)</f>
        <v>0</v>
      </c>
      <c r="BP484" s="229">
        <f t="shared" si="408"/>
        <v>0</v>
      </c>
      <c r="BQ484" s="229">
        <f t="shared" si="408"/>
        <v>0</v>
      </c>
      <c r="BR484" s="229">
        <f t="shared" si="408"/>
        <v>0</v>
      </c>
      <c r="BS484" s="229">
        <f t="shared" si="408"/>
        <v>0</v>
      </c>
      <c r="BT484" s="229">
        <f t="shared" si="408"/>
        <v>0</v>
      </c>
      <c r="BU484" s="229">
        <f t="shared" si="408"/>
        <v>0</v>
      </c>
      <c r="BV484" s="229">
        <f t="shared" si="408"/>
        <v>0</v>
      </c>
      <c r="BW484" s="229">
        <f t="shared" si="408"/>
        <v>0</v>
      </c>
      <c r="BX484" s="229">
        <f t="shared" si="408"/>
        <v>0</v>
      </c>
      <c r="BY484" s="229">
        <f t="shared" si="408"/>
        <v>0</v>
      </c>
      <c r="BZ484" s="229">
        <f t="shared" si="408"/>
        <v>0</v>
      </c>
    </row>
    <row r="485" spans="1:78" x14ac:dyDescent="0.2">
      <c r="A485" s="7" t="str">
        <f t="shared" si="397"/>
        <v>Roll-in 3</v>
      </c>
      <c r="B485" s="7">
        <f t="shared" si="398"/>
        <v>2020</v>
      </c>
      <c r="C485" s="7">
        <f t="shared" si="403"/>
        <v>18</v>
      </c>
      <c r="D485" s="165">
        <f t="shared" si="401"/>
        <v>44012</v>
      </c>
      <c r="E485" s="68">
        <f>BonusDep!C23*BonusDep!D23</f>
        <v>0</v>
      </c>
      <c r="F485" s="77"/>
      <c r="G485" s="229">
        <f t="shared" si="402"/>
        <v>0</v>
      </c>
      <c r="H485" s="229">
        <f t="shared" si="402"/>
        <v>0</v>
      </c>
      <c r="I485" s="229">
        <f t="shared" si="402"/>
        <v>0</v>
      </c>
      <c r="J485" s="229">
        <f t="shared" si="402"/>
        <v>0</v>
      </c>
      <c r="K485" s="229">
        <f t="shared" si="402"/>
        <v>0</v>
      </c>
      <c r="L485" s="229">
        <f t="shared" si="402"/>
        <v>0</v>
      </c>
      <c r="M485" s="229">
        <f t="shared" si="402"/>
        <v>0</v>
      </c>
      <c r="N485" s="229">
        <f t="shared" si="402"/>
        <v>0</v>
      </c>
      <c r="O485" s="229">
        <f t="shared" si="402"/>
        <v>0</v>
      </c>
      <c r="P485" s="229">
        <f t="shared" si="402"/>
        <v>0</v>
      </c>
      <c r="Q485" s="229">
        <f t="shared" si="402"/>
        <v>0</v>
      </c>
      <c r="R485" s="229">
        <f t="shared" si="402"/>
        <v>0</v>
      </c>
      <c r="S485" s="229">
        <f t="shared" si="402"/>
        <v>0</v>
      </c>
      <c r="T485" s="229">
        <f t="shared" si="402"/>
        <v>0</v>
      </c>
      <c r="U485" s="229">
        <f t="shared" si="402"/>
        <v>0</v>
      </c>
      <c r="V485" s="229">
        <f t="shared" si="402"/>
        <v>0</v>
      </c>
      <c r="W485" s="229">
        <f t="shared" si="405"/>
        <v>0</v>
      </c>
      <c r="X485" s="229">
        <f t="shared" si="405"/>
        <v>0</v>
      </c>
      <c r="Y485" s="229">
        <f t="shared" si="405"/>
        <v>0</v>
      </c>
      <c r="Z485" s="229">
        <f t="shared" si="405"/>
        <v>0</v>
      </c>
      <c r="AA485" s="229">
        <f t="shared" si="405"/>
        <v>0</v>
      </c>
      <c r="AB485" s="229">
        <f t="shared" si="405"/>
        <v>0</v>
      </c>
      <c r="AC485" s="229">
        <f t="shared" si="405"/>
        <v>0</v>
      </c>
      <c r="AD485" s="229">
        <f t="shared" si="405"/>
        <v>0</v>
      </c>
      <c r="AE485" s="229">
        <f t="shared" si="405"/>
        <v>0</v>
      </c>
      <c r="AF485" s="229">
        <f t="shared" si="405"/>
        <v>0</v>
      </c>
      <c r="AG485" s="229">
        <f t="shared" si="405"/>
        <v>0</v>
      </c>
      <c r="AH485" s="229">
        <f t="shared" si="405"/>
        <v>0</v>
      </c>
      <c r="AI485" s="229">
        <f t="shared" si="405"/>
        <v>0</v>
      </c>
      <c r="AJ485" s="229">
        <f t="shared" si="405"/>
        <v>0</v>
      </c>
      <c r="AK485" s="229">
        <f t="shared" si="405"/>
        <v>0</v>
      </c>
      <c r="AL485" s="229">
        <f t="shared" si="405"/>
        <v>0</v>
      </c>
      <c r="AM485" s="229">
        <f t="shared" si="406"/>
        <v>0</v>
      </c>
      <c r="AN485" s="229">
        <f t="shared" si="406"/>
        <v>0</v>
      </c>
      <c r="AO485" s="229">
        <f t="shared" si="406"/>
        <v>0</v>
      </c>
      <c r="AP485" s="229">
        <f t="shared" si="406"/>
        <v>0</v>
      </c>
      <c r="AQ485" s="229">
        <f t="shared" si="406"/>
        <v>0</v>
      </c>
      <c r="AR485" s="229">
        <f t="shared" si="406"/>
        <v>0</v>
      </c>
      <c r="AS485" s="229">
        <f t="shared" si="406"/>
        <v>0</v>
      </c>
      <c r="AT485" s="229">
        <f t="shared" si="406"/>
        <v>0</v>
      </c>
      <c r="AU485" s="229">
        <f t="shared" si="406"/>
        <v>0</v>
      </c>
      <c r="AV485" s="229">
        <f t="shared" si="406"/>
        <v>0</v>
      </c>
      <c r="AW485" s="229">
        <f t="shared" si="406"/>
        <v>0</v>
      </c>
      <c r="AX485" s="229">
        <f t="shared" si="406"/>
        <v>0</v>
      </c>
      <c r="AY485" s="229">
        <f t="shared" si="406"/>
        <v>0</v>
      </c>
      <c r="AZ485" s="229">
        <f t="shared" si="406"/>
        <v>0</v>
      </c>
      <c r="BA485" s="229">
        <f t="shared" si="406"/>
        <v>0</v>
      </c>
      <c r="BB485" s="229">
        <f t="shared" si="406"/>
        <v>0</v>
      </c>
      <c r="BC485" s="229">
        <f t="shared" si="407"/>
        <v>0</v>
      </c>
      <c r="BD485" s="229">
        <f t="shared" si="407"/>
        <v>0</v>
      </c>
      <c r="BE485" s="229">
        <f t="shared" si="407"/>
        <v>0</v>
      </c>
      <c r="BF485" s="229">
        <f t="shared" si="407"/>
        <v>0</v>
      </c>
      <c r="BG485" s="229">
        <f t="shared" si="407"/>
        <v>0</v>
      </c>
      <c r="BH485" s="229">
        <f t="shared" si="407"/>
        <v>0</v>
      </c>
      <c r="BI485" s="229">
        <f t="shared" si="407"/>
        <v>0</v>
      </c>
      <c r="BJ485" s="229">
        <f t="shared" si="407"/>
        <v>0</v>
      </c>
      <c r="BK485" s="229">
        <f t="shared" si="407"/>
        <v>0</v>
      </c>
      <c r="BL485" s="229">
        <f t="shared" si="407"/>
        <v>0</v>
      </c>
      <c r="BM485" s="229">
        <f t="shared" si="407"/>
        <v>0</v>
      </c>
      <c r="BN485" s="229">
        <f t="shared" si="407"/>
        <v>0</v>
      </c>
      <c r="BO485" s="229">
        <f t="shared" si="408"/>
        <v>0</v>
      </c>
      <c r="BP485" s="229">
        <f t="shared" si="408"/>
        <v>0</v>
      </c>
      <c r="BQ485" s="229">
        <f t="shared" si="408"/>
        <v>0</v>
      </c>
      <c r="BR485" s="229">
        <f t="shared" si="408"/>
        <v>0</v>
      </c>
      <c r="BS485" s="229">
        <f t="shared" si="408"/>
        <v>0</v>
      </c>
      <c r="BT485" s="229">
        <f t="shared" si="408"/>
        <v>0</v>
      </c>
      <c r="BU485" s="229">
        <f t="shared" si="408"/>
        <v>0</v>
      </c>
      <c r="BV485" s="229">
        <f t="shared" si="408"/>
        <v>0</v>
      </c>
      <c r="BW485" s="229">
        <f t="shared" si="408"/>
        <v>0</v>
      </c>
      <c r="BX485" s="229">
        <f t="shared" si="408"/>
        <v>0</v>
      </c>
      <c r="BY485" s="229">
        <f t="shared" si="408"/>
        <v>0</v>
      </c>
      <c r="BZ485" s="229">
        <f t="shared" si="408"/>
        <v>0</v>
      </c>
    </row>
    <row r="486" spans="1:78" x14ac:dyDescent="0.2">
      <c r="A486" s="7" t="str">
        <f t="shared" si="397"/>
        <v>Roll-in 3</v>
      </c>
      <c r="B486" s="7">
        <f t="shared" si="398"/>
        <v>2020</v>
      </c>
      <c r="C486" s="7">
        <f t="shared" si="403"/>
        <v>19</v>
      </c>
      <c r="D486" s="165">
        <f t="shared" si="401"/>
        <v>44043</v>
      </c>
      <c r="E486" s="68">
        <f>BonusDep!C24*BonusDep!D24</f>
        <v>0</v>
      </c>
      <c r="F486" s="77"/>
      <c r="G486" s="229">
        <f t="shared" si="402"/>
        <v>0</v>
      </c>
      <c r="H486" s="229">
        <f t="shared" si="402"/>
        <v>0</v>
      </c>
      <c r="I486" s="229">
        <f t="shared" si="402"/>
        <v>0</v>
      </c>
      <c r="J486" s="229">
        <f t="shared" si="402"/>
        <v>0</v>
      </c>
      <c r="K486" s="229">
        <f t="shared" si="402"/>
        <v>0</v>
      </c>
      <c r="L486" s="229">
        <f t="shared" si="402"/>
        <v>0</v>
      </c>
      <c r="M486" s="229">
        <f t="shared" si="402"/>
        <v>0</v>
      </c>
      <c r="N486" s="229">
        <f t="shared" si="402"/>
        <v>0</v>
      </c>
      <c r="O486" s="229">
        <f t="shared" si="402"/>
        <v>0</v>
      </c>
      <c r="P486" s="229">
        <f t="shared" si="402"/>
        <v>0</v>
      </c>
      <c r="Q486" s="229">
        <f t="shared" si="402"/>
        <v>0</v>
      </c>
      <c r="R486" s="229">
        <f t="shared" si="402"/>
        <v>0</v>
      </c>
      <c r="S486" s="229">
        <f t="shared" si="402"/>
        <v>0</v>
      </c>
      <c r="T486" s="229">
        <f t="shared" si="402"/>
        <v>0</v>
      </c>
      <c r="U486" s="229">
        <f t="shared" si="402"/>
        <v>0</v>
      </c>
      <c r="V486" s="229">
        <f t="shared" si="402"/>
        <v>0</v>
      </c>
      <c r="W486" s="229">
        <f t="shared" si="405"/>
        <v>0</v>
      </c>
      <c r="X486" s="229">
        <f t="shared" si="405"/>
        <v>0</v>
      </c>
      <c r="Y486" s="229">
        <f t="shared" si="405"/>
        <v>0</v>
      </c>
      <c r="Z486" s="229">
        <f t="shared" si="405"/>
        <v>0</v>
      </c>
      <c r="AA486" s="229">
        <f t="shared" si="405"/>
        <v>0</v>
      </c>
      <c r="AB486" s="229">
        <f t="shared" si="405"/>
        <v>0</v>
      </c>
      <c r="AC486" s="229">
        <f t="shared" si="405"/>
        <v>0</v>
      </c>
      <c r="AD486" s="229">
        <f t="shared" si="405"/>
        <v>0</v>
      </c>
      <c r="AE486" s="229">
        <f t="shared" si="405"/>
        <v>0</v>
      </c>
      <c r="AF486" s="229">
        <f t="shared" si="405"/>
        <v>0</v>
      </c>
      <c r="AG486" s="229">
        <f t="shared" si="405"/>
        <v>0</v>
      </c>
      <c r="AH486" s="229">
        <f t="shared" si="405"/>
        <v>0</v>
      </c>
      <c r="AI486" s="229">
        <f t="shared" si="405"/>
        <v>0</v>
      </c>
      <c r="AJ486" s="229">
        <f t="shared" si="405"/>
        <v>0</v>
      </c>
      <c r="AK486" s="229">
        <f t="shared" si="405"/>
        <v>0</v>
      </c>
      <c r="AL486" s="229">
        <f t="shared" si="405"/>
        <v>0</v>
      </c>
      <c r="AM486" s="229">
        <f t="shared" si="406"/>
        <v>0</v>
      </c>
      <c r="AN486" s="229">
        <f t="shared" si="406"/>
        <v>0</v>
      </c>
      <c r="AO486" s="229">
        <f t="shared" si="406"/>
        <v>0</v>
      </c>
      <c r="AP486" s="229">
        <f t="shared" si="406"/>
        <v>0</v>
      </c>
      <c r="AQ486" s="229">
        <f t="shared" si="406"/>
        <v>0</v>
      </c>
      <c r="AR486" s="229">
        <f t="shared" si="406"/>
        <v>0</v>
      </c>
      <c r="AS486" s="229">
        <f t="shared" si="406"/>
        <v>0</v>
      </c>
      <c r="AT486" s="229">
        <f t="shared" si="406"/>
        <v>0</v>
      </c>
      <c r="AU486" s="229">
        <f t="shared" si="406"/>
        <v>0</v>
      </c>
      <c r="AV486" s="229">
        <f t="shared" si="406"/>
        <v>0</v>
      </c>
      <c r="AW486" s="229">
        <f t="shared" si="406"/>
        <v>0</v>
      </c>
      <c r="AX486" s="229">
        <f t="shared" si="406"/>
        <v>0</v>
      </c>
      <c r="AY486" s="229">
        <f t="shared" si="406"/>
        <v>0</v>
      </c>
      <c r="AZ486" s="229">
        <f t="shared" si="406"/>
        <v>0</v>
      </c>
      <c r="BA486" s="229">
        <f t="shared" si="406"/>
        <v>0</v>
      </c>
      <c r="BB486" s="229">
        <f t="shared" si="406"/>
        <v>0</v>
      </c>
      <c r="BC486" s="229">
        <f t="shared" si="407"/>
        <v>0</v>
      </c>
      <c r="BD486" s="229">
        <f t="shared" si="407"/>
        <v>0</v>
      </c>
      <c r="BE486" s="229">
        <f t="shared" si="407"/>
        <v>0</v>
      </c>
      <c r="BF486" s="229">
        <f t="shared" si="407"/>
        <v>0</v>
      </c>
      <c r="BG486" s="229">
        <f t="shared" si="407"/>
        <v>0</v>
      </c>
      <c r="BH486" s="229">
        <f t="shared" si="407"/>
        <v>0</v>
      </c>
      <c r="BI486" s="229">
        <f t="shared" si="407"/>
        <v>0</v>
      </c>
      <c r="BJ486" s="229">
        <f t="shared" si="407"/>
        <v>0</v>
      </c>
      <c r="BK486" s="229">
        <f t="shared" si="407"/>
        <v>0</v>
      </c>
      <c r="BL486" s="229">
        <f t="shared" si="407"/>
        <v>0</v>
      </c>
      <c r="BM486" s="229">
        <f t="shared" si="407"/>
        <v>0</v>
      </c>
      <c r="BN486" s="229">
        <f t="shared" si="407"/>
        <v>0</v>
      </c>
      <c r="BO486" s="229">
        <f t="shared" si="408"/>
        <v>0</v>
      </c>
      <c r="BP486" s="229">
        <f t="shared" si="408"/>
        <v>0</v>
      </c>
      <c r="BQ486" s="229">
        <f t="shared" si="408"/>
        <v>0</v>
      </c>
      <c r="BR486" s="229">
        <f t="shared" si="408"/>
        <v>0</v>
      </c>
      <c r="BS486" s="229">
        <f t="shared" si="408"/>
        <v>0</v>
      </c>
      <c r="BT486" s="229">
        <f t="shared" si="408"/>
        <v>0</v>
      </c>
      <c r="BU486" s="229">
        <f t="shared" si="408"/>
        <v>0</v>
      </c>
      <c r="BV486" s="229">
        <f t="shared" si="408"/>
        <v>0</v>
      </c>
      <c r="BW486" s="229">
        <f t="shared" si="408"/>
        <v>0</v>
      </c>
      <c r="BX486" s="229">
        <f t="shared" si="408"/>
        <v>0</v>
      </c>
      <c r="BY486" s="229">
        <f t="shared" si="408"/>
        <v>0</v>
      </c>
      <c r="BZ486" s="229">
        <f t="shared" si="408"/>
        <v>0</v>
      </c>
    </row>
    <row r="487" spans="1:78" x14ac:dyDescent="0.2">
      <c r="A487" s="7" t="str">
        <f t="shared" si="397"/>
        <v>Roll-in 3</v>
      </c>
      <c r="B487" s="7">
        <f t="shared" si="398"/>
        <v>2020</v>
      </c>
      <c r="C487" s="7">
        <f t="shared" si="403"/>
        <v>20</v>
      </c>
      <c r="D487" s="165">
        <f t="shared" si="401"/>
        <v>44074</v>
      </c>
      <c r="E487" s="68">
        <f>BonusDep!C25*BonusDep!D25</f>
        <v>0</v>
      </c>
      <c r="F487" s="77"/>
      <c r="G487" s="229">
        <f t="shared" si="402"/>
        <v>0</v>
      </c>
      <c r="H487" s="229">
        <f t="shared" si="402"/>
        <v>0</v>
      </c>
      <c r="I487" s="229">
        <f t="shared" si="402"/>
        <v>0</v>
      </c>
      <c r="J487" s="229">
        <f t="shared" si="402"/>
        <v>0</v>
      </c>
      <c r="K487" s="229">
        <f t="shared" si="402"/>
        <v>0</v>
      </c>
      <c r="L487" s="229">
        <f t="shared" si="402"/>
        <v>0</v>
      </c>
      <c r="M487" s="229">
        <f t="shared" si="402"/>
        <v>0</v>
      </c>
      <c r="N487" s="229">
        <f t="shared" si="402"/>
        <v>0</v>
      </c>
      <c r="O487" s="229">
        <f t="shared" si="402"/>
        <v>0</v>
      </c>
      <c r="P487" s="229">
        <f t="shared" si="402"/>
        <v>0</v>
      </c>
      <c r="Q487" s="229">
        <f t="shared" si="402"/>
        <v>0</v>
      </c>
      <c r="R487" s="229">
        <f t="shared" si="402"/>
        <v>0</v>
      </c>
      <c r="S487" s="229">
        <f t="shared" si="402"/>
        <v>0</v>
      </c>
      <c r="T487" s="229">
        <f t="shared" si="402"/>
        <v>0</v>
      </c>
      <c r="U487" s="229">
        <f t="shared" si="402"/>
        <v>0</v>
      </c>
      <c r="V487" s="229">
        <f t="shared" si="402"/>
        <v>0</v>
      </c>
      <c r="W487" s="229">
        <f t="shared" si="405"/>
        <v>0</v>
      </c>
      <c r="X487" s="229">
        <f t="shared" si="405"/>
        <v>0</v>
      </c>
      <c r="Y487" s="229">
        <f t="shared" si="405"/>
        <v>0</v>
      </c>
      <c r="Z487" s="229">
        <f t="shared" si="405"/>
        <v>0</v>
      </c>
      <c r="AA487" s="229">
        <f t="shared" si="405"/>
        <v>0</v>
      </c>
      <c r="AB487" s="229">
        <f t="shared" si="405"/>
        <v>0</v>
      </c>
      <c r="AC487" s="229">
        <f t="shared" si="405"/>
        <v>0</v>
      </c>
      <c r="AD487" s="229">
        <f t="shared" si="405"/>
        <v>0</v>
      </c>
      <c r="AE487" s="229">
        <f t="shared" si="405"/>
        <v>0</v>
      </c>
      <c r="AF487" s="229">
        <f t="shared" si="405"/>
        <v>0</v>
      </c>
      <c r="AG487" s="229">
        <f t="shared" si="405"/>
        <v>0</v>
      </c>
      <c r="AH487" s="229">
        <f t="shared" si="405"/>
        <v>0</v>
      </c>
      <c r="AI487" s="229">
        <f t="shared" si="405"/>
        <v>0</v>
      </c>
      <c r="AJ487" s="229">
        <f t="shared" si="405"/>
        <v>0</v>
      </c>
      <c r="AK487" s="229">
        <f t="shared" si="405"/>
        <v>0</v>
      </c>
      <c r="AL487" s="229">
        <f t="shared" si="405"/>
        <v>0</v>
      </c>
      <c r="AM487" s="229">
        <f t="shared" si="406"/>
        <v>0</v>
      </c>
      <c r="AN487" s="229">
        <f t="shared" si="406"/>
        <v>0</v>
      </c>
      <c r="AO487" s="229">
        <f t="shared" si="406"/>
        <v>0</v>
      </c>
      <c r="AP487" s="229">
        <f t="shared" si="406"/>
        <v>0</v>
      </c>
      <c r="AQ487" s="229">
        <f t="shared" si="406"/>
        <v>0</v>
      </c>
      <c r="AR487" s="229">
        <f t="shared" si="406"/>
        <v>0</v>
      </c>
      <c r="AS487" s="229">
        <f t="shared" si="406"/>
        <v>0</v>
      </c>
      <c r="AT487" s="229">
        <f t="shared" si="406"/>
        <v>0</v>
      </c>
      <c r="AU487" s="229">
        <f t="shared" si="406"/>
        <v>0</v>
      </c>
      <c r="AV487" s="229">
        <f t="shared" si="406"/>
        <v>0</v>
      </c>
      <c r="AW487" s="229">
        <f t="shared" si="406"/>
        <v>0</v>
      </c>
      <c r="AX487" s="229">
        <f t="shared" si="406"/>
        <v>0</v>
      </c>
      <c r="AY487" s="229">
        <f t="shared" si="406"/>
        <v>0</v>
      </c>
      <c r="AZ487" s="229">
        <f t="shared" si="406"/>
        <v>0</v>
      </c>
      <c r="BA487" s="229">
        <f t="shared" si="406"/>
        <v>0</v>
      </c>
      <c r="BB487" s="229">
        <f t="shared" si="406"/>
        <v>0</v>
      </c>
      <c r="BC487" s="229">
        <f t="shared" si="407"/>
        <v>0</v>
      </c>
      <c r="BD487" s="229">
        <f t="shared" si="407"/>
        <v>0</v>
      </c>
      <c r="BE487" s="229">
        <f t="shared" si="407"/>
        <v>0</v>
      </c>
      <c r="BF487" s="229">
        <f t="shared" si="407"/>
        <v>0</v>
      </c>
      <c r="BG487" s="229">
        <f t="shared" si="407"/>
        <v>0</v>
      </c>
      <c r="BH487" s="229">
        <f t="shared" si="407"/>
        <v>0</v>
      </c>
      <c r="BI487" s="229">
        <f t="shared" si="407"/>
        <v>0</v>
      </c>
      <c r="BJ487" s="229">
        <f t="shared" si="407"/>
        <v>0</v>
      </c>
      <c r="BK487" s="229">
        <f t="shared" si="407"/>
        <v>0</v>
      </c>
      <c r="BL487" s="229">
        <f t="shared" si="407"/>
        <v>0</v>
      </c>
      <c r="BM487" s="229">
        <f t="shared" si="407"/>
        <v>0</v>
      </c>
      <c r="BN487" s="229">
        <f t="shared" si="407"/>
        <v>0</v>
      </c>
      <c r="BO487" s="229">
        <f t="shared" si="408"/>
        <v>0</v>
      </c>
      <c r="BP487" s="229">
        <f t="shared" si="408"/>
        <v>0</v>
      </c>
      <c r="BQ487" s="229">
        <f t="shared" si="408"/>
        <v>0</v>
      </c>
      <c r="BR487" s="229">
        <f t="shared" si="408"/>
        <v>0</v>
      </c>
      <c r="BS487" s="229">
        <f t="shared" si="408"/>
        <v>0</v>
      </c>
      <c r="BT487" s="229">
        <f t="shared" si="408"/>
        <v>0</v>
      </c>
      <c r="BU487" s="229">
        <f t="shared" si="408"/>
        <v>0</v>
      </c>
      <c r="BV487" s="229">
        <f t="shared" si="408"/>
        <v>0</v>
      </c>
      <c r="BW487" s="229">
        <f t="shared" si="408"/>
        <v>0</v>
      </c>
      <c r="BX487" s="229">
        <f t="shared" si="408"/>
        <v>0</v>
      </c>
      <c r="BY487" s="229">
        <f t="shared" si="408"/>
        <v>0</v>
      </c>
      <c r="BZ487" s="229">
        <f t="shared" si="408"/>
        <v>0</v>
      </c>
    </row>
    <row r="488" spans="1:78" x14ac:dyDescent="0.2">
      <c r="A488" s="7" t="str">
        <f t="shared" si="397"/>
        <v>Roll-in 4</v>
      </c>
      <c r="B488" s="7">
        <f t="shared" si="398"/>
        <v>2020</v>
      </c>
      <c r="C488" s="7">
        <f t="shared" si="403"/>
        <v>21</v>
      </c>
      <c r="D488" s="165">
        <f t="shared" si="401"/>
        <v>44104</v>
      </c>
      <c r="E488" s="68">
        <f>BonusDep!C26*BonusDep!D26</f>
        <v>0</v>
      </c>
      <c r="F488" s="77"/>
      <c r="G488" s="229">
        <f t="shared" si="402"/>
        <v>0</v>
      </c>
      <c r="H488" s="229">
        <f t="shared" si="402"/>
        <v>0</v>
      </c>
      <c r="I488" s="229">
        <f t="shared" si="402"/>
        <v>0</v>
      </c>
      <c r="J488" s="229">
        <f t="shared" si="402"/>
        <v>0</v>
      </c>
      <c r="K488" s="229">
        <f t="shared" si="402"/>
        <v>0</v>
      </c>
      <c r="L488" s="229">
        <f t="shared" si="402"/>
        <v>0</v>
      </c>
      <c r="M488" s="229">
        <f t="shared" si="402"/>
        <v>0</v>
      </c>
      <c r="N488" s="229">
        <f t="shared" si="402"/>
        <v>0</v>
      </c>
      <c r="O488" s="229">
        <f t="shared" si="402"/>
        <v>0</v>
      </c>
      <c r="P488" s="229">
        <f t="shared" si="402"/>
        <v>0</v>
      </c>
      <c r="Q488" s="229">
        <f t="shared" si="402"/>
        <v>0</v>
      </c>
      <c r="R488" s="229">
        <f t="shared" si="402"/>
        <v>0</v>
      </c>
      <c r="S488" s="229">
        <f t="shared" si="402"/>
        <v>0</v>
      </c>
      <c r="T488" s="229">
        <f t="shared" si="402"/>
        <v>0</v>
      </c>
      <c r="U488" s="229">
        <f t="shared" si="402"/>
        <v>0</v>
      </c>
      <c r="V488" s="229">
        <f t="shared" si="402"/>
        <v>0</v>
      </c>
      <c r="W488" s="229">
        <f t="shared" si="405"/>
        <v>0</v>
      </c>
      <c r="X488" s="229">
        <f t="shared" si="405"/>
        <v>0</v>
      </c>
      <c r="Y488" s="229">
        <f t="shared" si="405"/>
        <v>0</v>
      </c>
      <c r="Z488" s="229">
        <f t="shared" si="405"/>
        <v>0</v>
      </c>
      <c r="AA488" s="229">
        <f t="shared" si="405"/>
        <v>0</v>
      </c>
      <c r="AB488" s="229">
        <f t="shared" si="405"/>
        <v>0</v>
      </c>
      <c r="AC488" s="229">
        <f t="shared" si="405"/>
        <v>0</v>
      </c>
      <c r="AD488" s="229">
        <f t="shared" si="405"/>
        <v>0</v>
      </c>
      <c r="AE488" s="229">
        <f t="shared" si="405"/>
        <v>0</v>
      </c>
      <c r="AF488" s="229">
        <f t="shared" si="405"/>
        <v>0</v>
      </c>
      <c r="AG488" s="229">
        <f t="shared" si="405"/>
        <v>0</v>
      </c>
      <c r="AH488" s="229">
        <f t="shared" si="405"/>
        <v>0</v>
      </c>
      <c r="AI488" s="229">
        <f t="shared" si="405"/>
        <v>0</v>
      </c>
      <c r="AJ488" s="229">
        <f t="shared" si="405"/>
        <v>0</v>
      </c>
      <c r="AK488" s="229">
        <f t="shared" si="405"/>
        <v>0</v>
      </c>
      <c r="AL488" s="229">
        <f t="shared" si="405"/>
        <v>0</v>
      </c>
      <c r="AM488" s="229">
        <f t="shared" si="406"/>
        <v>0</v>
      </c>
      <c r="AN488" s="229">
        <f t="shared" si="406"/>
        <v>0</v>
      </c>
      <c r="AO488" s="229">
        <f t="shared" si="406"/>
        <v>0</v>
      </c>
      <c r="AP488" s="229">
        <f t="shared" si="406"/>
        <v>0</v>
      </c>
      <c r="AQ488" s="229">
        <f t="shared" si="406"/>
        <v>0</v>
      </c>
      <c r="AR488" s="229">
        <f t="shared" si="406"/>
        <v>0</v>
      </c>
      <c r="AS488" s="229">
        <f t="shared" si="406"/>
        <v>0</v>
      </c>
      <c r="AT488" s="229">
        <f t="shared" si="406"/>
        <v>0</v>
      </c>
      <c r="AU488" s="229">
        <f t="shared" si="406"/>
        <v>0</v>
      </c>
      <c r="AV488" s="229">
        <f t="shared" si="406"/>
        <v>0</v>
      </c>
      <c r="AW488" s="229">
        <f t="shared" si="406"/>
        <v>0</v>
      </c>
      <c r="AX488" s="229">
        <f t="shared" si="406"/>
        <v>0</v>
      </c>
      <c r="AY488" s="229">
        <f t="shared" si="406"/>
        <v>0</v>
      </c>
      <c r="AZ488" s="229">
        <f t="shared" si="406"/>
        <v>0</v>
      </c>
      <c r="BA488" s="229">
        <f t="shared" si="406"/>
        <v>0</v>
      </c>
      <c r="BB488" s="229">
        <f t="shared" si="406"/>
        <v>0</v>
      </c>
      <c r="BC488" s="229">
        <f t="shared" si="407"/>
        <v>0</v>
      </c>
      <c r="BD488" s="229">
        <f t="shared" si="407"/>
        <v>0</v>
      </c>
      <c r="BE488" s="229">
        <f t="shared" si="407"/>
        <v>0</v>
      </c>
      <c r="BF488" s="229">
        <f t="shared" si="407"/>
        <v>0</v>
      </c>
      <c r="BG488" s="229">
        <f t="shared" si="407"/>
        <v>0</v>
      </c>
      <c r="BH488" s="229">
        <f t="shared" si="407"/>
        <v>0</v>
      </c>
      <c r="BI488" s="229">
        <f t="shared" si="407"/>
        <v>0</v>
      </c>
      <c r="BJ488" s="229">
        <f t="shared" si="407"/>
        <v>0</v>
      </c>
      <c r="BK488" s="229">
        <f t="shared" si="407"/>
        <v>0</v>
      </c>
      <c r="BL488" s="229">
        <f t="shared" si="407"/>
        <v>0</v>
      </c>
      <c r="BM488" s="229">
        <f t="shared" si="407"/>
        <v>0</v>
      </c>
      <c r="BN488" s="229">
        <f t="shared" si="407"/>
        <v>0</v>
      </c>
      <c r="BO488" s="229">
        <f t="shared" si="408"/>
        <v>0</v>
      </c>
      <c r="BP488" s="229">
        <f t="shared" si="408"/>
        <v>0</v>
      </c>
      <c r="BQ488" s="229">
        <f t="shared" si="408"/>
        <v>0</v>
      </c>
      <c r="BR488" s="229">
        <f t="shared" si="408"/>
        <v>0</v>
      </c>
      <c r="BS488" s="229">
        <f t="shared" si="408"/>
        <v>0</v>
      </c>
      <c r="BT488" s="229">
        <f t="shared" si="408"/>
        <v>0</v>
      </c>
      <c r="BU488" s="229">
        <f t="shared" si="408"/>
        <v>0</v>
      </c>
      <c r="BV488" s="229">
        <f t="shared" si="408"/>
        <v>0</v>
      </c>
      <c r="BW488" s="229">
        <f t="shared" si="408"/>
        <v>0</v>
      </c>
      <c r="BX488" s="229">
        <f t="shared" si="408"/>
        <v>0</v>
      </c>
      <c r="BY488" s="229">
        <f t="shared" si="408"/>
        <v>0</v>
      </c>
      <c r="BZ488" s="229">
        <f t="shared" si="408"/>
        <v>0</v>
      </c>
    </row>
    <row r="489" spans="1:78" x14ac:dyDescent="0.2">
      <c r="A489" s="7" t="str">
        <f t="shared" si="397"/>
        <v>Roll-in 4</v>
      </c>
      <c r="B489" s="7">
        <f t="shared" si="398"/>
        <v>2020</v>
      </c>
      <c r="C489" s="7">
        <f t="shared" si="403"/>
        <v>22</v>
      </c>
      <c r="D489" s="165">
        <f t="shared" si="401"/>
        <v>44135</v>
      </c>
      <c r="E489" s="68">
        <f>BonusDep!C27*BonusDep!D27</f>
        <v>0</v>
      </c>
      <c r="F489" s="77"/>
      <c r="G489" s="229">
        <f t="shared" si="402"/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405"/>
        <v>0</v>
      </c>
      <c r="X489" s="229">
        <f t="shared" si="405"/>
        <v>0</v>
      </c>
      <c r="Y489" s="229">
        <f t="shared" si="405"/>
        <v>0</v>
      </c>
      <c r="Z489" s="229">
        <f t="shared" si="405"/>
        <v>0</v>
      </c>
      <c r="AA489" s="229">
        <f t="shared" si="405"/>
        <v>0</v>
      </c>
      <c r="AB489" s="229">
        <f t="shared" si="405"/>
        <v>0</v>
      </c>
      <c r="AC489" s="229">
        <f t="shared" si="405"/>
        <v>0</v>
      </c>
      <c r="AD489" s="229">
        <f t="shared" si="405"/>
        <v>0</v>
      </c>
      <c r="AE489" s="229">
        <f t="shared" si="405"/>
        <v>0</v>
      </c>
      <c r="AF489" s="229">
        <f t="shared" si="405"/>
        <v>0</v>
      </c>
      <c r="AG489" s="229">
        <f t="shared" si="405"/>
        <v>0</v>
      </c>
      <c r="AH489" s="229">
        <f t="shared" si="405"/>
        <v>0</v>
      </c>
      <c r="AI489" s="229">
        <f t="shared" si="405"/>
        <v>0</v>
      </c>
      <c r="AJ489" s="229">
        <f t="shared" si="405"/>
        <v>0</v>
      </c>
      <c r="AK489" s="229">
        <f t="shared" si="405"/>
        <v>0</v>
      </c>
      <c r="AL489" s="229">
        <f t="shared" si="405"/>
        <v>0</v>
      </c>
      <c r="AM489" s="229">
        <f t="shared" si="406"/>
        <v>0</v>
      </c>
      <c r="AN489" s="229">
        <f t="shared" si="406"/>
        <v>0</v>
      </c>
      <c r="AO489" s="229">
        <f t="shared" si="406"/>
        <v>0</v>
      </c>
      <c r="AP489" s="229">
        <f t="shared" si="406"/>
        <v>0</v>
      </c>
      <c r="AQ489" s="229">
        <f t="shared" si="406"/>
        <v>0</v>
      </c>
      <c r="AR489" s="229">
        <f t="shared" si="406"/>
        <v>0</v>
      </c>
      <c r="AS489" s="229">
        <f t="shared" si="406"/>
        <v>0</v>
      </c>
      <c r="AT489" s="229">
        <f t="shared" si="406"/>
        <v>0</v>
      </c>
      <c r="AU489" s="229">
        <f t="shared" si="406"/>
        <v>0</v>
      </c>
      <c r="AV489" s="229">
        <f t="shared" si="406"/>
        <v>0</v>
      </c>
      <c r="AW489" s="229">
        <f t="shared" si="406"/>
        <v>0</v>
      </c>
      <c r="AX489" s="229">
        <f t="shared" si="406"/>
        <v>0</v>
      </c>
      <c r="AY489" s="229">
        <f t="shared" si="406"/>
        <v>0</v>
      </c>
      <c r="AZ489" s="229">
        <f t="shared" si="406"/>
        <v>0</v>
      </c>
      <c r="BA489" s="229">
        <f t="shared" si="406"/>
        <v>0</v>
      </c>
      <c r="BB489" s="229">
        <f t="shared" si="406"/>
        <v>0</v>
      </c>
      <c r="BC489" s="229">
        <f t="shared" si="407"/>
        <v>0</v>
      </c>
      <c r="BD489" s="229">
        <f t="shared" si="407"/>
        <v>0</v>
      </c>
      <c r="BE489" s="229">
        <f t="shared" si="407"/>
        <v>0</v>
      </c>
      <c r="BF489" s="229">
        <f t="shared" si="407"/>
        <v>0</v>
      </c>
      <c r="BG489" s="229">
        <f t="shared" si="407"/>
        <v>0</v>
      </c>
      <c r="BH489" s="229">
        <f t="shared" si="407"/>
        <v>0</v>
      </c>
      <c r="BI489" s="229">
        <f t="shared" si="407"/>
        <v>0</v>
      </c>
      <c r="BJ489" s="229">
        <f t="shared" si="407"/>
        <v>0</v>
      </c>
      <c r="BK489" s="229">
        <f t="shared" si="407"/>
        <v>0</v>
      </c>
      <c r="BL489" s="229">
        <f t="shared" si="407"/>
        <v>0</v>
      </c>
      <c r="BM489" s="229">
        <f t="shared" si="407"/>
        <v>0</v>
      </c>
      <c r="BN489" s="229">
        <f t="shared" si="407"/>
        <v>0</v>
      </c>
      <c r="BO489" s="229">
        <f t="shared" si="408"/>
        <v>0</v>
      </c>
      <c r="BP489" s="229">
        <f t="shared" si="408"/>
        <v>0</v>
      </c>
      <c r="BQ489" s="229">
        <f t="shared" si="408"/>
        <v>0</v>
      </c>
      <c r="BR489" s="229">
        <f t="shared" si="408"/>
        <v>0</v>
      </c>
      <c r="BS489" s="229">
        <f t="shared" si="408"/>
        <v>0</v>
      </c>
      <c r="BT489" s="229">
        <f t="shared" si="408"/>
        <v>0</v>
      </c>
      <c r="BU489" s="229">
        <f t="shared" si="408"/>
        <v>0</v>
      </c>
      <c r="BV489" s="229">
        <f t="shared" si="408"/>
        <v>0</v>
      </c>
      <c r="BW489" s="229">
        <f t="shared" si="408"/>
        <v>0</v>
      </c>
      <c r="BX489" s="229">
        <f t="shared" si="408"/>
        <v>0</v>
      </c>
      <c r="BY489" s="229">
        <f t="shared" si="408"/>
        <v>0</v>
      </c>
      <c r="BZ489" s="229">
        <f t="shared" si="408"/>
        <v>0</v>
      </c>
    </row>
    <row r="490" spans="1:78" x14ac:dyDescent="0.2">
      <c r="A490" s="7" t="str">
        <f t="shared" si="397"/>
        <v>Roll-in 4</v>
      </c>
      <c r="B490" s="7">
        <f t="shared" si="398"/>
        <v>2020</v>
      </c>
      <c r="C490" s="7">
        <f t="shared" si="403"/>
        <v>23</v>
      </c>
      <c r="D490" s="165">
        <f t="shared" si="401"/>
        <v>44165</v>
      </c>
      <c r="E490" s="68">
        <f>BonusDep!C28*BonusDep!D28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405"/>
        <v>0</v>
      </c>
      <c r="X490" s="229">
        <f t="shared" si="405"/>
        <v>0</v>
      </c>
      <c r="Y490" s="229">
        <f t="shared" si="405"/>
        <v>0</v>
      </c>
      <c r="Z490" s="229">
        <f t="shared" si="405"/>
        <v>0</v>
      </c>
      <c r="AA490" s="229">
        <f t="shared" si="405"/>
        <v>0</v>
      </c>
      <c r="AB490" s="229">
        <f t="shared" si="405"/>
        <v>0</v>
      </c>
      <c r="AC490" s="229">
        <f t="shared" si="405"/>
        <v>0</v>
      </c>
      <c r="AD490" s="229">
        <f t="shared" si="405"/>
        <v>0</v>
      </c>
      <c r="AE490" s="229">
        <f t="shared" si="405"/>
        <v>0</v>
      </c>
      <c r="AF490" s="229">
        <f t="shared" si="405"/>
        <v>0</v>
      </c>
      <c r="AG490" s="229">
        <f t="shared" si="405"/>
        <v>0</v>
      </c>
      <c r="AH490" s="229">
        <f t="shared" si="405"/>
        <v>0</v>
      </c>
      <c r="AI490" s="229">
        <f t="shared" si="405"/>
        <v>0</v>
      </c>
      <c r="AJ490" s="229">
        <f t="shared" si="405"/>
        <v>0</v>
      </c>
      <c r="AK490" s="229">
        <f t="shared" si="405"/>
        <v>0</v>
      </c>
      <c r="AL490" s="229">
        <f t="shared" si="405"/>
        <v>0</v>
      </c>
      <c r="AM490" s="229">
        <f t="shared" si="406"/>
        <v>0</v>
      </c>
      <c r="AN490" s="229">
        <f t="shared" si="406"/>
        <v>0</v>
      </c>
      <c r="AO490" s="229">
        <f t="shared" si="406"/>
        <v>0</v>
      </c>
      <c r="AP490" s="229">
        <f t="shared" si="406"/>
        <v>0</v>
      </c>
      <c r="AQ490" s="229">
        <f t="shared" si="406"/>
        <v>0</v>
      </c>
      <c r="AR490" s="229">
        <f t="shared" si="406"/>
        <v>0</v>
      </c>
      <c r="AS490" s="229">
        <f t="shared" si="406"/>
        <v>0</v>
      </c>
      <c r="AT490" s="229">
        <f t="shared" si="406"/>
        <v>0</v>
      </c>
      <c r="AU490" s="229">
        <f t="shared" si="406"/>
        <v>0</v>
      </c>
      <c r="AV490" s="229">
        <f t="shared" si="406"/>
        <v>0</v>
      </c>
      <c r="AW490" s="229">
        <f t="shared" si="406"/>
        <v>0</v>
      </c>
      <c r="AX490" s="229">
        <f t="shared" si="406"/>
        <v>0</v>
      </c>
      <c r="AY490" s="229">
        <f t="shared" si="406"/>
        <v>0</v>
      </c>
      <c r="AZ490" s="229">
        <f t="shared" si="406"/>
        <v>0</v>
      </c>
      <c r="BA490" s="229">
        <f t="shared" si="406"/>
        <v>0</v>
      </c>
      <c r="BB490" s="229">
        <f t="shared" si="406"/>
        <v>0</v>
      </c>
      <c r="BC490" s="229">
        <f t="shared" si="407"/>
        <v>0</v>
      </c>
      <c r="BD490" s="229">
        <f t="shared" si="407"/>
        <v>0</v>
      </c>
      <c r="BE490" s="229">
        <f t="shared" si="407"/>
        <v>0</v>
      </c>
      <c r="BF490" s="229">
        <f t="shared" si="407"/>
        <v>0</v>
      </c>
      <c r="BG490" s="229">
        <f t="shared" si="407"/>
        <v>0</v>
      </c>
      <c r="BH490" s="229">
        <f t="shared" si="407"/>
        <v>0</v>
      </c>
      <c r="BI490" s="229">
        <f t="shared" si="407"/>
        <v>0</v>
      </c>
      <c r="BJ490" s="229">
        <f t="shared" si="407"/>
        <v>0</v>
      </c>
      <c r="BK490" s="229">
        <f t="shared" si="407"/>
        <v>0</v>
      </c>
      <c r="BL490" s="229">
        <f t="shared" si="407"/>
        <v>0</v>
      </c>
      <c r="BM490" s="229">
        <f t="shared" si="407"/>
        <v>0</v>
      </c>
      <c r="BN490" s="229">
        <f t="shared" si="407"/>
        <v>0</v>
      </c>
      <c r="BO490" s="229">
        <f t="shared" si="408"/>
        <v>0</v>
      </c>
      <c r="BP490" s="229">
        <f t="shared" si="408"/>
        <v>0</v>
      </c>
      <c r="BQ490" s="229">
        <f t="shared" si="408"/>
        <v>0</v>
      </c>
      <c r="BR490" s="229">
        <f t="shared" si="408"/>
        <v>0</v>
      </c>
      <c r="BS490" s="229">
        <f t="shared" si="408"/>
        <v>0</v>
      </c>
      <c r="BT490" s="229">
        <f t="shared" si="408"/>
        <v>0</v>
      </c>
      <c r="BU490" s="229">
        <f t="shared" si="408"/>
        <v>0</v>
      </c>
      <c r="BV490" s="229">
        <f t="shared" si="408"/>
        <v>0</v>
      </c>
      <c r="BW490" s="229">
        <f t="shared" si="408"/>
        <v>0</v>
      </c>
      <c r="BX490" s="229">
        <f t="shared" si="408"/>
        <v>0</v>
      </c>
      <c r="BY490" s="229">
        <f t="shared" si="408"/>
        <v>0</v>
      </c>
      <c r="BZ490" s="229">
        <f t="shared" si="408"/>
        <v>0</v>
      </c>
    </row>
    <row r="491" spans="1:78" x14ac:dyDescent="0.2">
      <c r="A491" s="7" t="str">
        <f t="shared" si="397"/>
        <v>Roll-in 4</v>
      </c>
      <c r="B491" s="7">
        <f t="shared" si="398"/>
        <v>2020</v>
      </c>
      <c r="C491" s="7">
        <f t="shared" si="403"/>
        <v>24</v>
      </c>
      <c r="D491" s="165">
        <f t="shared" si="401"/>
        <v>44196</v>
      </c>
      <c r="E491" s="68">
        <f>BonusDep!C29*BonusDep!D29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ref="O491:AD506" si="409">IF(AND(O$7=$B491,O$9&gt;=$D491),$E491/(13-MONTH($D491)),0)</f>
        <v>0</v>
      </c>
      <c r="P491" s="229">
        <f t="shared" si="409"/>
        <v>0</v>
      </c>
      <c r="Q491" s="229">
        <f t="shared" si="409"/>
        <v>0</v>
      </c>
      <c r="R491" s="229">
        <f t="shared" si="409"/>
        <v>0</v>
      </c>
      <c r="S491" s="229">
        <f t="shared" si="409"/>
        <v>0</v>
      </c>
      <c r="T491" s="229">
        <f t="shared" si="409"/>
        <v>0</v>
      </c>
      <c r="U491" s="229">
        <f t="shared" si="409"/>
        <v>0</v>
      </c>
      <c r="V491" s="229">
        <f t="shared" si="409"/>
        <v>0</v>
      </c>
      <c r="W491" s="229">
        <f t="shared" si="409"/>
        <v>0</v>
      </c>
      <c r="X491" s="229">
        <f t="shared" si="409"/>
        <v>0</v>
      </c>
      <c r="Y491" s="229">
        <f t="shared" si="409"/>
        <v>0</v>
      </c>
      <c r="Z491" s="229">
        <f t="shared" si="409"/>
        <v>0</v>
      </c>
      <c r="AA491" s="229">
        <f t="shared" si="409"/>
        <v>0</v>
      </c>
      <c r="AB491" s="229">
        <f t="shared" si="409"/>
        <v>0</v>
      </c>
      <c r="AC491" s="229">
        <f t="shared" si="409"/>
        <v>0</v>
      </c>
      <c r="AD491" s="229">
        <f t="shared" si="409"/>
        <v>0</v>
      </c>
      <c r="AE491" s="229">
        <f t="shared" si="405"/>
        <v>0</v>
      </c>
      <c r="AF491" s="229">
        <f t="shared" si="405"/>
        <v>0</v>
      </c>
      <c r="AG491" s="229">
        <f t="shared" si="405"/>
        <v>0</v>
      </c>
      <c r="AH491" s="229">
        <f t="shared" si="405"/>
        <v>0</v>
      </c>
      <c r="AI491" s="229">
        <f t="shared" si="405"/>
        <v>0</v>
      </c>
      <c r="AJ491" s="229">
        <f t="shared" si="405"/>
        <v>0</v>
      </c>
      <c r="AK491" s="229">
        <f t="shared" si="405"/>
        <v>0</v>
      </c>
      <c r="AL491" s="229">
        <f t="shared" si="405"/>
        <v>0</v>
      </c>
      <c r="AM491" s="229">
        <f t="shared" si="406"/>
        <v>0</v>
      </c>
      <c r="AN491" s="229">
        <f t="shared" si="406"/>
        <v>0</v>
      </c>
      <c r="AO491" s="229">
        <f t="shared" si="406"/>
        <v>0</v>
      </c>
      <c r="AP491" s="229">
        <f t="shared" si="406"/>
        <v>0</v>
      </c>
      <c r="AQ491" s="229">
        <f t="shared" si="406"/>
        <v>0</v>
      </c>
      <c r="AR491" s="229">
        <f t="shared" si="406"/>
        <v>0</v>
      </c>
      <c r="AS491" s="229">
        <f t="shared" si="406"/>
        <v>0</v>
      </c>
      <c r="AT491" s="229">
        <f t="shared" si="406"/>
        <v>0</v>
      </c>
      <c r="AU491" s="229">
        <f t="shared" si="406"/>
        <v>0</v>
      </c>
      <c r="AV491" s="229">
        <f t="shared" si="406"/>
        <v>0</v>
      </c>
      <c r="AW491" s="229">
        <f t="shared" si="406"/>
        <v>0</v>
      </c>
      <c r="AX491" s="229">
        <f t="shared" si="406"/>
        <v>0</v>
      </c>
      <c r="AY491" s="229">
        <f t="shared" si="406"/>
        <v>0</v>
      </c>
      <c r="AZ491" s="229">
        <f t="shared" si="406"/>
        <v>0</v>
      </c>
      <c r="BA491" s="229">
        <f t="shared" si="406"/>
        <v>0</v>
      </c>
      <c r="BB491" s="229">
        <f t="shared" ref="BB491:BQ506" si="410">IF(AND(BB$7=$B491,BB$9&gt;=$D491),$E491/(13-MONTH($D491)),0)</f>
        <v>0</v>
      </c>
      <c r="BC491" s="229">
        <f t="shared" si="410"/>
        <v>0</v>
      </c>
      <c r="BD491" s="229">
        <f t="shared" si="410"/>
        <v>0</v>
      </c>
      <c r="BE491" s="229">
        <f t="shared" si="410"/>
        <v>0</v>
      </c>
      <c r="BF491" s="229">
        <f t="shared" si="410"/>
        <v>0</v>
      </c>
      <c r="BG491" s="229">
        <f t="shared" si="410"/>
        <v>0</v>
      </c>
      <c r="BH491" s="229">
        <f t="shared" si="410"/>
        <v>0</v>
      </c>
      <c r="BI491" s="229">
        <f t="shared" si="410"/>
        <v>0</v>
      </c>
      <c r="BJ491" s="229">
        <f t="shared" si="410"/>
        <v>0</v>
      </c>
      <c r="BK491" s="229">
        <f t="shared" si="410"/>
        <v>0</v>
      </c>
      <c r="BL491" s="229">
        <f t="shared" si="410"/>
        <v>0</v>
      </c>
      <c r="BM491" s="229">
        <f t="shared" si="410"/>
        <v>0</v>
      </c>
      <c r="BN491" s="229">
        <f t="shared" si="410"/>
        <v>0</v>
      </c>
      <c r="BO491" s="229">
        <f t="shared" si="410"/>
        <v>0</v>
      </c>
      <c r="BP491" s="229">
        <f t="shared" si="410"/>
        <v>0</v>
      </c>
      <c r="BQ491" s="229">
        <f t="shared" si="410"/>
        <v>0</v>
      </c>
      <c r="BR491" s="229">
        <f t="shared" si="408"/>
        <v>0</v>
      </c>
      <c r="BS491" s="229">
        <f t="shared" si="408"/>
        <v>0</v>
      </c>
      <c r="BT491" s="229">
        <f t="shared" si="408"/>
        <v>0</v>
      </c>
      <c r="BU491" s="229">
        <f t="shared" si="408"/>
        <v>0</v>
      </c>
      <c r="BV491" s="229">
        <f t="shared" si="408"/>
        <v>0</v>
      </c>
      <c r="BW491" s="229">
        <f t="shared" si="408"/>
        <v>0</v>
      </c>
      <c r="BX491" s="229">
        <f t="shared" si="408"/>
        <v>0</v>
      </c>
      <c r="BY491" s="229">
        <f t="shared" si="408"/>
        <v>0</v>
      </c>
      <c r="BZ491" s="229">
        <f t="shared" si="408"/>
        <v>0</v>
      </c>
    </row>
    <row r="492" spans="1:78" x14ac:dyDescent="0.2">
      <c r="A492" s="7" t="str">
        <f t="shared" si="397"/>
        <v>Roll-in 4</v>
      </c>
      <c r="B492" s="7">
        <f t="shared" si="398"/>
        <v>2021</v>
      </c>
      <c r="C492" s="7">
        <f t="shared" si="403"/>
        <v>25</v>
      </c>
      <c r="D492" s="165">
        <f t="shared" si="401"/>
        <v>44227</v>
      </c>
      <c r="E492" s="68">
        <f>BonusDep!C30*BonusDep!D30</f>
        <v>0</v>
      </c>
      <c r="F492" s="77"/>
      <c r="G492" s="229">
        <f t="shared" ref="G492:V507" si="411">IF(AND(G$7=$B492,G$9&gt;=$D492),$E492/(13-MONTH($D492)),0)</f>
        <v>0</v>
      </c>
      <c r="H492" s="229">
        <f t="shared" si="411"/>
        <v>0</v>
      </c>
      <c r="I492" s="229">
        <f t="shared" si="411"/>
        <v>0</v>
      </c>
      <c r="J492" s="229">
        <f t="shared" si="411"/>
        <v>0</v>
      </c>
      <c r="K492" s="229">
        <f t="shared" si="411"/>
        <v>0</v>
      </c>
      <c r="L492" s="229">
        <f t="shared" si="411"/>
        <v>0</v>
      </c>
      <c r="M492" s="229">
        <f t="shared" si="411"/>
        <v>0</v>
      </c>
      <c r="N492" s="229">
        <f t="shared" si="411"/>
        <v>0</v>
      </c>
      <c r="O492" s="229">
        <f t="shared" si="411"/>
        <v>0</v>
      </c>
      <c r="P492" s="229">
        <f t="shared" si="411"/>
        <v>0</v>
      </c>
      <c r="Q492" s="229">
        <f t="shared" si="411"/>
        <v>0</v>
      </c>
      <c r="R492" s="229">
        <f t="shared" si="411"/>
        <v>0</v>
      </c>
      <c r="S492" s="229">
        <f t="shared" si="411"/>
        <v>0</v>
      </c>
      <c r="T492" s="229">
        <f t="shared" si="411"/>
        <v>0</v>
      </c>
      <c r="U492" s="229">
        <f t="shared" si="411"/>
        <v>0</v>
      </c>
      <c r="V492" s="229">
        <f t="shared" si="411"/>
        <v>0</v>
      </c>
      <c r="W492" s="229">
        <f t="shared" si="409"/>
        <v>0</v>
      </c>
      <c r="X492" s="229">
        <f t="shared" si="409"/>
        <v>0</v>
      </c>
      <c r="Y492" s="229">
        <f t="shared" si="409"/>
        <v>0</v>
      </c>
      <c r="Z492" s="229">
        <f t="shared" si="409"/>
        <v>0</v>
      </c>
      <c r="AA492" s="229">
        <f t="shared" si="409"/>
        <v>0</v>
      </c>
      <c r="AB492" s="229">
        <f t="shared" si="409"/>
        <v>0</v>
      </c>
      <c r="AC492" s="229">
        <f t="shared" si="409"/>
        <v>0</v>
      </c>
      <c r="AD492" s="229">
        <f t="shared" si="409"/>
        <v>0</v>
      </c>
      <c r="AE492" s="229">
        <f t="shared" si="405"/>
        <v>0</v>
      </c>
      <c r="AF492" s="229">
        <f t="shared" si="405"/>
        <v>0</v>
      </c>
      <c r="AG492" s="229">
        <f t="shared" si="405"/>
        <v>0</v>
      </c>
      <c r="AH492" s="229">
        <f t="shared" si="405"/>
        <v>0</v>
      </c>
      <c r="AI492" s="229">
        <f t="shared" si="405"/>
        <v>0</v>
      </c>
      <c r="AJ492" s="229">
        <f t="shared" si="405"/>
        <v>0</v>
      </c>
      <c r="AK492" s="229">
        <f t="shared" si="405"/>
        <v>0</v>
      </c>
      <c r="AL492" s="229">
        <f t="shared" ref="AL492:BA492" si="412">IF(AND(AL$7=$B492,AL$9&gt;=$D492),$E492/(13-MONTH($D492)),0)</f>
        <v>0</v>
      </c>
      <c r="AM492" s="229">
        <f t="shared" si="412"/>
        <v>0</v>
      </c>
      <c r="AN492" s="229">
        <f t="shared" si="412"/>
        <v>0</v>
      </c>
      <c r="AO492" s="229">
        <f t="shared" si="412"/>
        <v>0</v>
      </c>
      <c r="AP492" s="229">
        <f t="shared" si="412"/>
        <v>0</v>
      </c>
      <c r="AQ492" s="229">
        <f t="shared" si="412"/>
        <v>0</v>
      </c>
      <c r="AR492" s="229">
        <f t="shared" si="412"/>
        <v>0</v>
      </c>
      <c r="AS492" s="229">
        <f t="shared" si="412"/>
        <v>0</v>
      </c>
      <c r="AT492" s="229">
        <f t="shared" si="412"/>
        <v>0</v>
      </c>
      <c r="AU492" s="229">
        <f t="shared" si="412"/>
        <v>0</v>
      </c>
      <c r="AV492" s="229">
        <f t="shared" si="412"/>
        <v>0</v>
      </c>
      <c r="AW492" s="229">
        <f t="shared" si="412"/>
        <v>0</v>
      </c>
      <c r="AX492" s="229">
        <f t="shared" si="412"/>
        <v>0</v>
      </c>
      <c r="AY492" s="229">
        <f t="shared" si="412"/>
        <v>0</v>
      </c>
      <c r="AZ492" s="229">
        <f t="shared" si="412"/>
        <v>0</v>
      </c>
      <c r="BA492" s="229">
        <f t="shared" si="412"/>
        <v>0</v>
      </c>
      <c r="BB492" s="229">
        <f t="shared" si="410"/>
        <v>0</v>
      </c>
      <c r="BC492" s="229">
        <f t="shared" si="410"/>
        <v>0</v>
      </c>
      <c r="BD492" s="229">
        <f t="shared" si="410"/>
        <v>0</v>
      </c>
      <c r="BE492" s="229">
        <f t="shared" si="410"/>
        <v>0</v>
      </c>
      <c r="BF492" s="229">
        <f t="shared" si="410"/>
        <v>0</v>
      </c>
      <c r="BG492" s="229">
        <f t="shared" si="410"/>
        <v>0</v>
      </c>
      <c r="BH492" s="229">
        <f t="shared" si="410"/>
        <v>0</v>
      </c>
      <c r="BI492" s="229">
        <f t="shared" si="410"/>
        <v>0</v>
      </c>
      <c r="BJ492" s="229">
        <f t="shared" si="410"/>
        <v>0</v>
      </c>
      <c r="BK492" s="229">
        <f t="shared" si="410"/>
        <v>0</v>
      </c>
      <c r="BL492" s="229">
        <f t="shared" si="410"/>
        <v>0</v>
      </c>
      <c r="BM492" s="229">
        <f t="shared" si="410"/>
        <v>0</v>
      </c>
      <c r="BN492" s="229">
        <f t="shared" si="410"/>
        <v>0</v>
      </c>
      <c r="BO492" s="229">
        <f t="shared" si="408"/>
        <v>0</v>
      </c>
      <c r="BP492" s="229">
        <f t="shared" si="408"/>
        <v>0</v>
      </c>
      <c r="BQ492" s="229">
        <f t="shared" si="408"/>
        <v>0</v>
      </c>
      <c r="BR492" s="229">
        <f t="shared" si="408"/>
        <v>0</v>
      </c>
      <c r="BS492" s="229">
        <f t="shared" si="408"/>
        <v>0</v>
      </c>
      <c r="BT492" s="229">
        <f t="shared" si="408"/>
        <v>0</v>
      </c>
      <c r="BU492" s="229">
        <f t="shared" si="408"/>
        <v>0</v>
      </c>
      <c r="BV492" s="229">
        <f t="shared" si="408"/>
        <v>0</v>
      </c>
      <c r="BW492" s="229">
        <f t="shared" si="408"/>
        <v>0</v>
      </c>
      <c r="BX492" s="229">
        <f t="shared" si="408"/>
        <v>0</v>
      </c>
      <c r="BY492" s="229">
        <f t="shared" si="408"/>
        <v>0</v>
      </c>
      <c r="BZ492" s="229">
        <f t="shared" si="408"/>
        <v>0</v>
      </c>
    </row>
    <row r="493" spans="1:78" x14ac:dyDescent="0.2">
      <c r="A493" s="7" t="str">
        <f t="shared" si="397"/>
        <v>Roll-in 4</v>
      </c>
      <c r="B493" s="7">
        <f t="shared" si="398"/>
        <v>2021</v>
      </c>
      <c r="C493" s="7">
        <f t="shared" si="403"/>
        <v>26</v>
      </c>
      <c r="D493" s="165">
        <f t="shared" si="401"/>
        <v>44255</v>
      </c>
      <c r="E493" s="68">
        <f>BonusDep!C31*BonusDep!D31</f>
        <v>0</v>
      </c>
      <c r="F493" s="77"/>
      <c r="G493" s="229">
        <f t="shared" si="411"/>
        <v>0</v>
      </c>
      <c r="H493" s="229">
        <f t="shared" si="411"/>
        <v>0</v>
      </c>
      <c r="I493" s="229">
        <f t="shared" si="411"/>
        <v>0</v>
      </c>
      <c r="J493" s="229">
        <f t="shared" si="411"/>
        <v>0</v>
      </c>
      <c r="K493" s="229">
        <f t="shared" si="411"/>
        <v>0</v>
      </c>
      <c r="L493" s="229">
        <f t="shared" si="411"/>
        <v>0</v>
      </c>
      <c r="M493" s="229">
        <f t="shared" si="411"/>
        <v>0</v>
      </c>
      <c r="N493" s="229">
        <f t="shared" si="411"/>
        <v>0</v>
      </c>
      <c r="O493" s="229">
        <f t="shared" si="411"/>
        <v>0</v>
      </c>
      <c r="P493" s="229">
        <f t="shared" si="411"/>
        <v>0</v>
      </c>
      <c r="Q493" s="229">
        <f t="shared" si="411"/>
        <v>0</v>
      </c>
      <c r="R493" s="229">
        <f t="shared" si="411"/>
        <v>0</v>
      </c>
      <c r="S493" s="229">
        <f t="shared" si="411"/>
        <v>0</v>
      </c>
      <c r="T493" s="229">
        <f t="shared" si="411"/>
        <v>0</v>
      </c>
      <c r="U493" s="229">
        <f t="shared" si="411"/>
        <v>0</v>
      </c>
      <c r="V493" s="229">
        <f t="shared" si="411"/>
        <v>0</v>
      </c>
      <c r="W493" s="229">
        <f t="shared" si="409"/>
        <v>0</v>
      </c>
      <c r="X493" s="229">
        <f t="shared" si="409"/>
        <v>0</v>
      </c>
      <c r="Y493" s="229">
        <f t="shared" si="409"/>
        <v>0</v>
      </c>
      <c r="Z493" s="229">
        <f t="shared" si="409"/>
        <v>0</v>
      </c>
      <c r="AA493" s="229">
        <f t="shared" si="409"/>
        <v>0</v>
      </c>
      <c r="AB493" s="229">
        <f t="shared" si="409"/>
        <v>0</v>
      </c>
      <c r="AC493" s="229">
        <f t="shared" si="409"/>
        <v>0</v>
      </c>
      <c r="AD493" s="229">
        <f t="shared" si="409"/>
        <v>0</v>
      </c>
      <c r="AE493" s="229">
        <f t="shared" ref="AE493:AT510" si="413">IF(AND(AE$7=$B493,AE$9&gt;=$D493),$E493/(13-MONTH($D493)),0)</f>
        <v>0</v>
      </c>
      <c r="AF493" s="229">
        <f t="shared" si="413"/>
        <v>0</v>
      </c>
      <c r="AG493" s="229">
        <f t="shared" si="413"/>
        <v>0</v>
      </c>
      <c r="AH493" s="229">
        <f t="shared" si="413"/>
        <v>0</v>
      </c>
      <c r="AI493" s="229">
        <f t="shared" si="413"/>
        <v>0</v>
      </c>
      <c r="AJ493" s="229">
        <f t="shared" si="413"/>
        <v>0</v>
      </c>
      <c r="AK493" s="229">
        <f t="shared" si="413"/>
        <v>0</v>
      </c>
      <c r="AL493" s="229">
        <f t="shared" si="413"/>
        <v>0</v>
      </c>
      <c r="AM493" s="229">
        <f t="shared" si="413"/>
        <v>0</v>
      </c>
      <c r="AN493" s="229">
        <f t="shared" si="413"/>
        <v>0</v>
      </c>
      <c r="AO493" s="229">
        <f t="shared" si="413"/>
        <v>0</v>
      </c>
      <c r="AP493" s="229">
        <f t="shared" si="413"/>
        <v>0</v>
      </c>
      <c r="AQ493" s="229">
        <f t="shared" si="413"/>
        <v>0</v>
      </c>
      <c r="AR493" s="229">
        <f t="shared" si="413"/>
        <v>0</v>
      </c>
      <c r="AS493" s="229">
        <f t="shared" si="413"/>
        <v>0</v>
      </c>
      <c r="AT493" s="229">
        <f t="shared" si="413"/>
        <v>0</v>
      </c>
      <c r="AU493" s="229">
        <f t="shared" ref="AU493:BA502" si="414">IF(AND(AU$7=$B493,AU$9&gt;=$D493),$E493/(13-MONTH($D493)),0)</f>
        <v>0</v>
      </c>
      <c r="AV493" s="229">
        <f t="shared" si="414"/>
        <v>0</v>
      </c>
      <c r="AW493" s="229">
        <f t="shared" si="414"/>
        <v>0</v>
      </c>
      <c r="AX493" s="229">
        <f t="shared" si="414"/>
        <v>0</v>
      </c>
      <c r="AY493" s="229">
        <f t="shared" si="414"/>
        <v>0</v>
      </c>
      <c r="AZ493" s="229">
        <f t="shared" si="414"/>
        <v>0</v>
      </c>
      <c r="BA493" s="229">
        <f t="shared" si="414"/>
        <v>0</v>
      </c>
      <c r="BB493" s="229">
        <f t="shared" si="410"/>
        <v>0</v>
      </c>
      <c r="BC493" s="229">
        <f t="shared" si="410"/>
        <v>0</v>
      </c>
      <c r="BD493" s="229">
        <f t="shared" si="410"/>
        <v>0</v>
      </c>
      <c r="BE493" s="229">
        <f t="shared" si="410"/>
        <v>0</v>
      </c>
      <c r="BF493" s="229">
        <f t="shared" si="410"/>
        <v>0</v>
      </c>
      <c r="BG493" s="229">
        <f t="shared" si="410"/>
        <v>0</v>
      </c>
      <c r="BH493" s="229">
        <f t="shared" si="410"/>
        <v>0</v>
      </c>
      <c r="BI493" s="229">
        <f t="shared" si="410"/>
        <v>0</v>
      </c>
      <c r="BJ493" s="229">
        <f t="shared" si="410"/>
        <v>0</v>
      </c>
      <c r="BK493" s="229">
        <f t="shared" si="410"/>
        <v>0</v>
      </c>
      <c r="BL493" s="229">
        <f t="shared" si="410"/>
        <v>0</v>
      </c>
      <c r="BM493" s="229">
        <f t="shared" si="410"/>
        <v>0</v>
      </c>
      <c r="BN493" s="229">
        <f t="shared" si="410"/>
        <v>0</v>
      </c>
      <c r="BO493" s="229">
        <f t="shared" si="408"/>
        <v>0</v>
      </c>
      <c r="BP493" s="229">
        <f t="shared" si="408"/>
        <v>0</v>
      </c>
      <c r="BQ493" s="229">
        <f t="shared" si="408"/>
        <v>0</v>
      </c>
      <c r="BR493" s="229">
        <f t="shared" si="408"/>
        <v>0</v>
      </c>
      <c r="BS493" s="229">
        <f t="shared" si="408"/>
        <v>0</v>
      </c>
      <c r="BT493" s="229">
        <f t="shared" si="408"/>
        <v>0</v>
      </c>
      <c r="BU493" s="229">
        <f t="shared" si="408"/>
        <v>0</v>
      </c>
      <c r="BV493" s="229">
        <f t="shared" si="408"/>
        <v>0</v>
      </c>
      <c r="BW493" s="229">
        <f t="shared" si="408"/>
        <v>0</v>
      </c>
      <c r="BX493" s="229">
        <f t="shared" si="408"/>
        <v>0</v>
      </c>
      <c r="BY493" s="229">
        <f t="shared" si="408"/>
        <v>0</v>
      </c>
      <c r="BZ493" s="229">
        <f t="shared" si="408"/>
        <v>0</v>
      </c>
    </row>
    <row r="494" spans="1:78" x14ac:dyDescent="0.2">
      <c r="A494" s="7" t="str">
        <f t="shared" si="397"/>
        <v>Roll-in 5</v>
      </c>
      <c r="B494" s="7">
        <f t="shared" si="398"/>
        <v>2021</v>
      </c>
      <c r="C494" s="7">
        <f t="shared" si="403"/>
        <v>27</v>
      </c>
      <c r="D494" s="165">
        <f t="shared" si="401"/>
        <v>44286</v>
      </c>
      <c r="E494" s="68">
        <f>BonusDep!C32*BonusDep!D32</f>
        <v>0</v>
      </c>
      <c r="F494" s="77"/>
      <c r="G494" s="229">
        <f t="shared" si="411"/>
        <v>0</v>
      </c>
      <c r="H494" s="229">
        <f t="shared" si="411"/>
        <v>0</v>
      </c>
      <c r="I494" s="229">
        <f t="shared" si="411"/>
        <v>0</v>
      </c>
      <c r="J494" s="229">
        <f t="shared" si="411"/>
        <v>0</v>
      </c>
      <c r="K494" s="229">
        <f t="shared" si="411"/>
        <v>0</v>
      </c>
      <c r="L494" s="229">
        <f t="shared" si="411"/>
        <v>0</v>
      </c>
      <c r="M494" s="229">
        <f t="shared" si="411"/>
        <v>0</v>
      </c>
      <c r="N494" s="229">
        <f t="shared" si="411"/>
        <v>0</v>
      </c>
      <c r="O494" s="229">
        <f t="shared" si="411"/>
        <v>0</v>
      </c>
      <c r="P494" s="229">
        <f t="shared" si="411"/>
        <v>0</v>
      </c>
      <c r="Q494" s="229">
        <f t="shared" si="411"/>
        <v>0</v>
      </c>
      <c r="R494" s="229">
        <f t="shared" si="411"/>
        <v>0</v>
      </c>
      <c r="S494" s="229">
        <f t="shared" si="411"/>
        <v>0</v>
      </c>
      <c r="T494" s="229">
        <f t="shared" si="411"/>
        <v>0</v>
      </c>
      <c r="U494" s="229">
        <f t="shared" si="411"/>
        <v>0</v>
      </c>
      <c r="V494" s="229">
        <f t="shared" si="411"/>
        <v>0</v>
      </c>
      <c r="W494" s="229">
        <f t="shared" si="409"/>
        <v>0</v>
      </c>
      <c r="X494" s="229">
        <f t="shared" si="409"/>
        <v>0</v>
      </c>
      <c r="Y494" s="229">
        <f t="shared" si="409"/>
        <v>0</v>
      </c>
      <c r="Z494" s="229">
        <f t="shared" si="409"/>
        <v>0</v>
      </c>
      <c r="AA494" s="229">
        <f t="shared" si="409"/>
        <v>0</v>
      </c>
      <c r="AB494" s="229">
        <f t="shared" si="409"/>
        <v>0</v>
      </c>
      <c r="AC494" s="229">
        <f t="shared" si="409"/>
        <v>0</v>
      </c>
      <c r="AD494" s="229">
        <f t="shared" si="409"/>
        <v>0</v>
      </c>
      <c r="AE494" s="229">
        <f t="shared" si="413"/>
        <v>0</v>
      </c>
      <c r="AF494" s="229">
        <f t="shared" si="413"/>
        <v>0</v>
      </c>
      <c r="AG494" s="229">
        <f t="shared" si="413"/>
        <v>0</v>
      </c>
      <c r="AH494" s="229">
        <f t="shared" si="413"/>
        <v>0</v>
      </c>
      <c r="AI494" s="229">
        <f t="shared" si="413"/>
        <v>0</v>
      </c>
      <c r="AJ494" s="229">
        <f t="shared" si="413"/>
        <v>0</v>
      </c>
      <c r="AK494" s="229">
        <f t="shared" si="413"/>
        <v>0</v>
      </c>
      <c r="AL494" s="229">
        <f t="shared" si="413"/>
        <v>0</v>
      </c>
      <c r="AM494" s="229">
        <f t="shared" si="413"/>
        <v>0</v>
      </c>
      <c r="AN494" s="229">
        <f t="shared" si="413"/>
        <v>0</v>
      </c>
      <c r="AO494" s="229">
        <f t="shared" si="413"/>
        <v>0</v>
      </c>
      <c r="AP494" s="229">
        <f t="shared" si="413"/>
        <v>0</v>
      </c>
      <c r="AQ494" s="229">
        <f t="shared" si="413"/>
        <v>0</v>
      </c>
      <c r="AR494" s="229">
        <f t="shared" si="413"/>
        <v>0</v>
      </c>
      <c r="AS494" s="229">
        <f t="shared" si="413"/>
        <v>0</v>
      </c>
      <c r="AT494" s="229">
        <f t="shared" si="413"/>
        <v>0</v>
      </c>
      <c r="AU494" s="229">
        <f t="shared" si="414"/>
        <v>0</v>
      </c>
      <c r="AV494" s="229">
        <f t="shared" si="414"/>
        <v>0</v>
      </c>
      <c r="AW494" s="229">
        <f t="shared" si="414"/>
        <v>0</v>
      </c>
      <c r="AX494" s="229">
        <f t="shared" si="414"/>
        <v>0</v>
      </c>
      <c r="AY494" s="229">
        <f t="shared" si="414"/>
        <v>0</v>
      </c>
      <c r="AZ494" s="229">
        <f t="shared" si="414"/>
        <v>0</v>
      </c>
      <c r="BA494" s="229">
        <f t="shared" si="414"/>
        <v>0</v>
      </c>
      <c r="BB494" s="229">
        <f t="shared" si="410"/>
        <v>0</v>
      </c>
      <c r="BC494" s="229">
        <f t="shared" si="410"/>
        <v>0</v>
      </c>
      <c r="BD494" s="229">
        <f t="shared" si="410"/>
        <v>0</v>
      </c>
      <c r="BE494" s="229">
        <f t="shared" si="410"/>
        <v>0</v>
      </c>
      <c r="BF494" s="229">
        <f t="shared" si="410"/>
        <v>0</v>
      </c>
      <c r="BG494" s="229">
        <f t="shared" si="410"/>
        <v>0</v>
      </c>
      <c r="BH494" s="229">
        <f t="shared" si="410"/>
        <v>0</v>
      </c>
      <c r="BI494" s="229">
        <f t="shared" si="410"/>
        <v>0</v>
      </c>
      <c r="BJ494" s="229">
        <f t="shared" si="410"/>
        <v>0</v>
      </c>
      <c r="BK494" s="229">
        <f t="shared" si="410"/>
        <v>0</v>
      </c>
      <c r="BL494" s="229">
        <f t="shared" si="410"/>
        <v>0</v>
      </c>
      <c r="BM494" s="229">
        <f t="shared" si="410"/>
        <v>0</v>
      </c>
      <c r="BN494" s="229">
        <f t="shared" si="410"/>
        <v>0</v>
      </c>
      <c r="BO494" s="229">
        <f t="shared" si="408"/>
        <v>0</v>
      </c>
      <c r="BP494" s="229">
        <f t="shared" si="408"/>
        <v>0</v>
      </c>
      <c r="BQ494" s="229">
        <f t="shared" si="408"/>
        <v>0</v>
      </c>
      <c r="BR494" s="229">
        <f t="shared" si="408"/>
        <v>0</v>
      </c>
      <c r="BS494" s="229">
        <f t="shared" si="408"/>
        <v>0</v>
      </c>
      <c r="BT494" s="229">
        <f t="shared" si="408"/>
        <v>0</v>
      </c>
      <c r="BU494" s="229">
        <f t="shared" si="408"/>
        <v>0</v>
      </c>
      <c r="BV494" s="229">
        <f t="shared" si="408"/>
        <v>0</v>
      </c>
      <c r="BW494" s="229">
        <f t="shared" si="408"/>
        <v>0</v>
      </c>
      <c r="BX494" s="229">
        <f t="shared" si="408"/>
        <v>0</v>
      </c>
      <c r="BY494" s="229">
        <f t="shared" si="408"/>
        <v>0</v>
      </c>
      <c r="BZ494" s="229">
        <f t="shared" si="408"/>
        <v>0</v>
      </c>
    </row>
    <row r="495" spans="1:78" x14ac:dyDescent="0.2">
      <c r="A495" s="7" t="str">
        <f t="shared" si="397"/>
        <v>Roll-in 5</v>
      </c>
      <c r="B495" s="7">
        <f t="shared" si="398"/>
        <v>2021</v>
      </c>
      <c r="C495" s="7">
        <f t="shared" si="403"/>
        <v>28</v>
      </c>
      <c r="D495" s="165">
        <f t="shared" si="401"/>
        <v>44316</v>
      </c>
      <c r="E495" s="68">
        <f>BonusDep!C33*BonusDep!D33</f>
        <v>0</v>
      </c>
      <c r="F495" s="77"/>
      <c r="G495" s="229">
        <f t="shared" si="411"/>
        <v>0</v>
      </c>
      <c r="H495" s="229">
        <f t="shared" si="411"/>
        <v>0</v>
      </c>
      <c r="I495" s="229">
        <f t="shared" si="411"/>
        <v>0</v>
      </c>
      <c r="J495" s="229">
        <f t="shared" si="411"/>
        <v>0</v>
      </c>
      <c r="K495" s="229">
        <f t="shared" si="411"/>
        <v>0</v>
      </c>
      <c r="L495" s="229">
        <f t="shared" si="411"/>
        <v>0</v>
      </c>
      <c r="M495" s="229">
        <f t="shared" si="411"/>
        <v>0</v>
      </c>
      <c r="N495" s="229">
        <f t="shared" si="411"/>
        <v>0</v>
      </c>
      <c r="O495" s="229">
        <f t="shared" si="411"/>
        <v>0</v>
      </c>
      <c r="P495" s="229">
        <f t="shared" si="411"/>
        <v>0</v>
      </c>
      <c r="Q495" s="229">
        <f t="shared" si="411"/>
        <v>0</v>
      </c>
      <c r="R495" s="229">
        <f t="shared" si="411"/>
        <v>0</v>
      </c>
      <c r="S495" s="229">
        <f t="shared" si="411"/>
        <v>0</v>
      </c>
      <c r="T495" s="229">
        <f t="shared" si="411"/>
        <v>0</v>
      </c>
      <c r="U495" s="229">
        <f t="shared" si="411"/>
        <v>0</v>
      </c>
      <c r="V495" s="229">
        <f t="shared" si="411"/>
        <v>0</v>
      </c>
      <c r="W495" s="229">
        <f t="shared" si="409"/>
        <v>0</v>
      </c>
      <c r="X495" s="229">
        <f t="shared" si="409"/>
        <v>0</v>
      </c>
      <c r="Y495" s="229">
        <f t="shared" si="409"/>
        <v>0</v>
      </c>
      <c r="Z495" s="229">
        <f t="shared" si="409"/>
        <v>0</v>
      </c>
      <c r="AA495" s="229">
        <f t="shared" si="409"/>
        <v>0</v>
      </c>
      <c r="AB495" s="229">
        <f t="shared" si="409"/>
        <v>0</v>
      </c>
      <c r="AC495" s="229">
        <f t="shared" si="409"/>
        <v>0</v>
      </c>
      <c r="AD495" s="229">
        <f t="shared" si="409"/>
        <v>0</v>
      </c>
      <c r="AE495" s="229">
        <f t="shared" si="413"/>
        <v>0</v>
      </c>
      <c r="AF495" s="229">
        <f t="shared" si="413"/>
        <v>0</v>
      </c>
      <c r="AG495" s="229">
        <f t="shared" si="413"/>
        <v>0</v>
      </c>
      <c r="AH495" s="229">
        <f t="shared" si="413"/>
        <v>0</v>
      </c>
      <c r="AI495" s="229">
        <f t="shared" si="413"/>
        <v>0</v>
      </c>
      <c r="AJ495" s="229">
        <f t="shared" si="413"/>
        <v>0</v>
      </c>
      <c r="AK495" s="229">
        <f t="shared" si="413"/>
        <v>0</v>
      </c>
      <c r="AL495" s="229">
        <f t="shared" si="413"/>
        <v>0</v>
      </c>
      <c r="AM495" s="229">
        <f t="shared" si="413"/>
        <v>0</v>
      </c>
      <c r="AN495" s="229">
        <f t="shared" si="413"/>
        <v>0</v>
      </c>
      <c r="AO495" s="229">
        <f t="shared" si="413"/>
        <v>0</v>
      </c>
      <c r="AP495" s="229">
        <f t="shared" si="413"/>
        <v>0</v>
      </c>
      <c r="AQ495" s="229">
        <f t="shared" si="413"/>
        <v>0</v>
      </c>
      <c r="AR495" s="229">
        <f t="shared" si="413"/>
        <v>0</v>
      </c>
      <c r="AS495" s="229">
        <f t="shared" si="413"/>
        <v>0</v>
      </c>
      <c r="AT495" s="229">
        <f t="shared" si="413"/>
        <v>0</v>
      </c>
      <c r="AU495" s="229">
        <f t="shared" si="414"/>
        <v>0</v>
      </c>
      <c r="AV495" s="229">
        <f t="shared" si="414"/>
        <v>0</v>
      </c>
      <c r="AW495" s="229">
        <f t="shared" si="414"/>
        <v>0</v>
      </c>
      <c r="AX495" s="229">
        <f t="shared" si="414"/>
        <v>0</v>
      </c>
      <c r="AY495" s="229">
        <f t="shared" si="414"/>
        <v>0</v>
      </c>
      <c r="AZ495" s="229">
        <f t="shared" si="414"/>
        <v>0</v>
      </c>
      <c r="BA495" s="229">
        <f t="shared" si="414"/>
        <v>0</v>
      </c>
      <c r="BB495" s="229">
        <f t="shared" si="410"/>
        <v>0</v>
      </c>
      <c r="BC495" s="229">
        <f t="shared" si="410"/>
        <v>0</v>
      </c>
      <c r="BD495" s="229">
        <f t="shared" si="410"/>
        <v>0</v>
      </c>
      <c r="BE495" s="229">
        <f t="shared" si="410"/>
        <v>0</v>
      </c>
      <c r="BF495" s="229">
        <f t="shared" si="410"/>
        <v>0</v>
      </c>
      <c r="BG495" s="229">
        <f t="shared" si="410"/>
        <v>0</v>
      </c>
      <c r="BH495" s="229">
        <f t="shared" si="410"/>
        <v>0</v>
      </c>
      <c r="BI495" s="229">
        <f t="shared" si="410"/>
        <v>0</v>
      </c>
      <c r="BJ495" s="229">
        <f t="shared" si="410"/>
        <v>0</v>
      </c>
      <c r="BK495" s="229">
        <f t="shared" si="410"/>
        <v>0</v>
      </c>
      <c r="BL495" s="229">
        <f t="shared" si="410"/>
        <v>0</v>
      </c>
      <c r="BM495" s="229">
        <f t="shared" si="410"/>
        <v>0</v>
      </c>
      <c r="BN495" s="229">
        <f t="shared" si="410"/>
        <v>0</v>
      </c>
      <c r="BO495" s="229">
        <f t="shared" si="408"/>
        <v>0</v>
      </c>
      <c r="BP495" s="229">
        <f t="shared" si="408"/>
        <v>0</v>
      </c>
      <c r="BQ495" s="229">
        <f t="shared" si="408"/>
        <v>0</v>
      </c>
      <c r="BR495" s="229">
        <f t="shared" si="408"/>
        <v>0</v>
      </c>
      <c r="BS495" s="229">
        <f t="shared" si="408"/>
        <v>0</v>
      </c>
      <c r="BT495" s="229">
        <f t="shared" si="408"/>
        <v>0</v>
      </c>
      <c r="BU495" s="229">
        <f t="shared" si="408"/>
        <v>0</v>
      </c>
      <c r="BV495" s="229">
        <f t="shared" si="408"/>
        <v>0</v>
      </c>
      <c r="BW495" s="229">
        <f t="shared" si="408"/>
        <v>0</v>
      </c>
      <c r="BX495" s="229">
        <f t="shared" si="408"/>
        <v>0</v>
      </c>
      <c r="BY495" s="229">
        <f t="shared" si="408"/>
        <v>0</v>
      </c>
      <c r="BZ495" s="229">
        <f t="shared" si="408"/>
        <v>0</v>
      </c>
    </row>
    <row r="496" spans="1:78" x14ac:dyDescent="0.2">
      <c r="A496" s="7" t="str">
        <f t="shared" si="397"/>
        <v>Roll-in 5</v>
      </c>
      <c r="B496" s="7">
        <f t="shared" si="398"/>
        <v>2021</v>
      </c>
      <c r="C496" s="7">
        <f t="shared" si="403"/>
        <v>29</v>
      </c>
      <c r="D496" s="165">
        <f t="shared" si="401"/>
        <v>44347</v>
      </c>
      <c r="E496" s="68">
        <f>BonusDep!C34*BonusDep!D34</f>
        <v>0</v>
      </c>
      <c r="F496" s="77"/>
      <c r="G496" s="229">
        <f t="shared" si="411"/>
        <v>0</v>
      </c>
      <c r="H496" s="229">
        <f t="shared" si="411"/>
        <v>0</v>
      </c>
      <c r="I496" s="229">
        <f t="shared" si="411"/>
        <v>0</v>
      </c>
      <c r="J496" s="229">
        <f t="shared" si="411"/>
        <v>0</v>
      </c>
      <c r="K496" s="229">
        <f t="shared" si="411"/>
        <v>0</v>
      </c>
      <c r="L496" s="229">
        <f t="shared" si="411"/>
        <v>0</v>
      </c>
      <c r="M496" s="229">
        <f t="shared" si="411"/>
        <v>0</v>
      </c>
      <c r="N496" s="229">
        <f t="shared" si="411"/>
        <v>0</v>
      </c>
      <c r="O496" s="229">
        <f t="shared" si="411"/>
        <v>0</v>
      </c>
      <c r="P496" s="229">
        <f t="shared" si="411"/>
        <v>0</v>
      </c>
      <c r="Q496" s="229">
        <f t="shared" si="411"/>
        <v>0</v>
      </c>
      <c r="R496" s="229">
        <f t="shared" si="411"/>
        <v>0</v>
      </c>
      <c r="S496" s="229">
        <f t="shared" si="411"/>
        <v>0</v>
      </c>
      <c r="T496" s="229">
        <f t="shared" si="411"/>
        <v>0</v>
      </c>
      <c r="U496" s="229">
        <f t="shared" si="411"/>
        <v>0</v>
      </c>
      <c r="V496" s="229">
        <f t="shared" si="411"/>
        <v>0</v>
      </c>
      <c r="W496" s="229">
        <f t="shared" si="409"/>
        <v>0</v>
      </c>
      <c r="X496" s="229">
        <f t="shared" si="409"/>
        <v>0</v>
      </c>
      <c r="Y496" s="229">
        <f t="shared" si="409"/>
        <v>0</v>
      </c>
      <c r="Z496" s="229">
        <f t="shared" si="409"/>
        <v>0</v>
      </c>
      <c r="AA496" s="229">
        <f t="shared" si="409"/>
        <v>0</v>
      </c>
      <c r="AB496" s="229">
        <f t="shared" si="409"/>
        <v>0</v>
      </c>
      <c r="AC496" s="229">
        <f t="shared" si="409"/>
        <v>0</v>
      </c>
      <c r="AD496" s="229">
        <f t="shared" si="409"/>
        <v>0</v>
      </c>
      <c r="AE496" s="229">
        <f t="shared" si="413"/>
        <v>0</v>
      </c>
      <c r="AF496" s="229">
        <f t="shared" si="413"/>
        <v>0</v>
      </c>
      <c r="AG496" s="229">
        <f t="shared" si="413"/>
        <v>0</v>
      </c>
      <c r="AH496" s="229">
        <f t="shared" si="413"/>
        <v>0</v>
      </c>
      <c r="AI496" s="229">
        <f t="shared" si="413"/>
        <v>0</v>
      </c>
      <c r="AJ496" s="229">
        <f t="shared" si="413"/>
        <v>0</v>
      </c>
      <c r="AK496" s="229">
        <f t="shared" si="413"/>
        <v>0</v>
      </c>
      <c r="AL496" s="229">
        <f t="shared" si="413"/>
        <v>0</v>
      </c>
      <c r="AM496" s="229">
        <f t="shared" si="413"/>
        <v>0</v>
      </c>
      <c r="AN496" s="229">
        <f t="shared" si="413"/>
        <v>0</v>
      </c>
      <c r="AO496" s="229">
        <f t="shared" si="413"/>
        <v>0</v>
      </c>
      <c r="AP496" s="229">
        <f t="shared" si="413"/>
        <v>0</v>
      </c>
      <c r="AQ496" s="229">
        <f t="shared" si="413"/>
        <v>0</v>
      </c>
      <c r="AR496" s="229">
        <f t="shared" si="413"/>
        <v>0</v>
      </c>
      <c r="AS496" s="229">
        <f t="shared" si="413"/>
        <v>0</v>
      </c>
      <c r="AT496" s="229">
        <f t="shared" si="413"/>
        <v>0</v>
      </c>
      <c r="AU496" s="229">
        <f t="shared" si="414"/>
        <v>0</v>
      </c>
      <c r="AV496" s="229">
        <f t="shared" si="414"/>
        <v>0</v>
      </c>
      <c r="AW496" s="229">
        <f t="shared" si="414"/>
        <v>0</v>
      </c>
      <c r="AX496" s="229">
        <f t="shared" si="414"/>
        <v>0</v>
      </c>
      <c r="AY496" s="229">
        <f t="shared" si="414"/>
        <v>0</v>
      </c>
      <c r="AZ496" s="229">
        <f t="shared" si="414"/>
        <v>0</v>
      </c>
      <c r="BA496" s="229">
        <f t="shared" si="414"/>
        <v>0</v>
      </c>
      <c r="BB496" s="229">
        <f t="shared" si="410"/>
        <v>0</v>
      </c>
      <c r="BC496" s="229">
        <f t="shared" si="410"/>
        <v>0</v>
      </c>
      <c r="BD496" s="229">
        <f t="shared" si="410"/>
        <v>0</v>
      </c>
      <c r="BE496" s="229">
        <f t="shared" si="410"/>
        <v>0</v>
      </c>
      <c r="BF496" s="229">
        <f t="shared" si="410"/>
        <v>0</v>
      </c>
      <c r="BG496" s="229">
        <f t="shared" si="410"/>
        <v>0</v>
      </c>
      <c r="BH496" s="229">
        <f t="shared" si="410"/>
        <v>0</v>
      </c>
      <c r="BI496" s="229">
        <f t="shared" si="410"/>
        <v>0</v>
      </c>
      <c r="BJ496" s="229">
        <f t="shared" si="410"/>
        <v>0</v>
      </c>
      <c r="BK496" s="229">
        <f t="shared" si="410"/>
        <v>0</v>
      </c>
      <c r="BL496" s="229">
        <f t="shared" si="410"/>
        <v>0</v>
      </c>
      <c r="BM496" s="229">
        <f t="shared" si="410"/>
        <v>0</v>
      </c>
      <c r="BN496" s="229">
        <f t="shared" si="410"/>
        <v>0</v>
      </c>
      <c r="BO496" s="229">
        <f t="shared" si="408"/>
        <v>0</v>
      </c>
      <c r="BP496" s="229">
        <f t="shared" si="408"/>
        <v>0</v>
      </c>
      <c r="BQ496" s="229">
        <f t="shared" si="408"/>
        <v>0</v>
      </c>
      <c r="BR496" s="229">
        <f t="shared" si="408"/>
        <v>0</v>
      </c>
      <c r="BS496" s="229">
        <f t="shared" si="408"/>
        <v>0</v>
      </c>
      <c r="BT496" s="229">
        <f t="shared" si="408"/>
        <v>0</v>
      </c>
      <c r="BU496" s="229">
        <f t="shared" si="408"/>
        <v>0</v>
      </c>
      <c r="BV496" s="229">
        <f t="shared" si="408"/>
        <v>0</v>
      </c>
      <c r="BW496" s="229">
        <f t="shared" si="408"/>
        <v>0</v>
      </c>
      <c r="BX496" s="229">
        <f t="shared" si="408"/>
        <v>0</v>
      </c>
      <c r="BY496" s="229">
        <f t="shared" si="408"/>
        <v>0</v>
      </c>
      <c r="BZ496" s="229">
        <f t="shared" si="408"/>
        <v>0</v>
      </c>
    </row>
    <row r="497" spans="1:78" x14ac:dyDescent="0.2">
      <c r="A497" s="7" t="str">
        <f t="shared" si="397"/>
        <v>Roll-in 5</v>
      </c>
      <c r="B497" s="7">
        <f t="shared" si="398"/>
        <v>2021</v>
      </c>
      <c r="C497" s="7">
        <f t="shared" si="403"/>
        <v>30</v>
      </c>
      <c r="D497" s="165">
        <f t="shared" si="401"/>
        <v>44377</v>
      </c>
      <c r="E497" s="68">
        <f>BonusDep!C35*BonusDep!D35</f>
        <v>0</v>
      </c>
      <c r="F497" s="77"/>
      <c r="G497" s="229">
        <f t="shared" si="411"/>
        <v>0</v>
      </c>
      <c r="H497" s="229">
        <f t="shared" si="411"/>
        <v>0</v>
      </c>
      <c r="I497" s="229">
        <f t="shared" si="411"/>
        <v>0</v>
      </c>
      <c r="J497" s="229">
        <f t="shared" si="411"/>
        <v>0</v>
      </c>
      <c r="K497" s="229">
        <f t="shared" si="411"/>
        <v>0</v>
      </c>
      <c r="L497" s="229">
        <f t="shared" si="411"/>
        <v>0</v>
      </c>
      <c r="M497" s="229">
        <f t="shared" si="411"/>
        <v>0</v>
      </c>
      <c r="N497" s="229">
        <f t="shared" si="411"/>
        <v>0</v>
      </c>
      <c r="O497" s="229">
        <f t="shared" si="411"/>
        <v>0</v>
      </c>
      <c r="P497" s="229">
        <f t="shared" si="411"/>
        <v>0</v>
      </c>
      <c r="Q497" s="229">
        <f t="shared" si="411"/>
        <v>0</v>
      </c>
      <c r="R497" s="229">
        <f t="shared" si="411"/>
        <v>0</v>
      </c>
      <c r="S497" s="229">
        <f t="shared" si="411"/>
        <v>0</v>
      </c>
      <c r="T497" s="229">
        <f t="shared" si="411"/>
        <v>0</v>
      </c>
      <c r="U497" s="229">
        <f t="shared" si="411"/>
        <v>0</v>
      </c>
      <c r="V497" s="229">
        <f t="shared" si="411"/>
        <v>0</v>
      </c>
      <c r="W497" s="229">
        <f t="shared" si="409"/>
        <v>0</v>
      </c>
      <c r="X497" s="229">
        <f t="shared" si="409"/>
        <v>0</v>
      </c>
      <c r="Y497" s="229">
        <f t="shared" si="409"/>
        <v>0</v>
      </c>
      <c r="Z497" s="229">
        <f t="shared" si="409"/>
        <v>0</v>
      </c>
      <c r="AA497" s="229">
        <f t="shared" si="409"/>
        <v>0</v>
      </c>
      <c r="AB497" s="229">
        <f t="shared" si="409"/>
        <v>0</v>
      </c>
      <c r="AC497" s="229">
        <f t="shared" si="409"/>
        <v>0</v>
      </c>
      <c r="AD497" s="229">
        <f t="shared" si="409"/>
        <v>0</v>
      </c>
      <c r="AE497" s="229">
        <f t="shared" si="413"/>
        <v>0</v>
      </c>
      <c r="AF497" s="229">
        <f t="shared" si="413"/>
        <v>0</v>
      </c>
      <c r="AG497" s="229">
        <f t="shared" si="413"/>
        <v>0</v>
      </c>
      <c r="AH497" s="229">
        <f t="shared" si="413"/>
        <v>0</v>
      </c>
      <c r="AI497" s="229">
        <f t="shared" si="413"/>
        <v>0</v>
      </c>
      <c r="AJ497" s="229">
        <f t="shared" si="413"/>
        <v>0</v>
      </c>
      <c r="AK497" s="229">
        <f t="shared" si="413"/>
        <v>0</v>
      </c>
      <c r="AL497" s="229">
        <f t="shared" si="413"/>
        <v>0</v>
      </c>
      <c r="AM497" s="229">
        <f t="shared" si="413"/>
        <v>0</v>
      </c>
      <c r="AN497" s="229">
        <f t="shared" si="413"/>
        <v>0</v>
      </c>
      <c r="AO497" s="229">
        <f t="shared" si="413"/>
        <v>0</v>
      </c>
      <c r="AP497" s="229">
        <f t="shared" si="413"/>
        <v>0</v>
      </c>
      <c r="AQ497" s="229">
        <f t="shared" si="413"/>
        <v>0</v>
      </c>
      <c r="AR497" s="229">
        <f t="shared" si="413"/>
        <v>0</v>
      </c>
      <c r="AS497" s="229">
        <f t="shared" si="413"/>
        <v>0</v>
      </c>
      <c r="AT497" s="229">
        <f t="shared" si="413"/>
        <v>0</v>
      </c>
      <c r="AU497" s="229">
        <f t="shared" si="414"/>
        <v>0</v>
      </c>
      <c r="AV497" s="229">
        <f t="shared" si="414"/>
        <v>0</v>
      </c>
      <c r="AW497" s="229">
        <f t="shared" si="414"/>
        <v>0</v>
      </c>
      <c r="AX497" s="229">
        <f t="shared" si="414"/>
        <v>0</v>
      </c>
      <c r="AY497" s="229">
        <f t="shared" si="414"/>
        <v>0</v>
      </c>
      <c r="AZ497" s="229">
        <f t="shared" si="414"/>
        <v>0</v>
      </c>
      <c r="BA497" s="229">
        <f t="shared" si="414"/>
        <v>0</v>
      </c>
      <c r="BB497" s="229">
        <f t="shared" si="410"/>
        <v>0</v>
      </c>
      <c r="BC497" s="229">
        <f t="shared" si="410"/>
        <v>0</v>
      </c>
      <c r="BD497" s="229">
        <f t="shared" si="410"/>
        <v>0</v>
      </c>
      <c r="BE497" s="229">
        <f t="shared" si="410"/>
        <v>0</v>
      </c>
      <c r="BF497" s="229">
        <f t="shared" si="410"/>
        <v>0</v>
      </c>
      <c r="BG497" s="229">
        <f t="shared" si="410"/>
        <v>0</v>
      </c>
      <c r="BH497" s="229">
        <f t="shared" si="410"/>
        <v>0</v>
      </c>
      <c r="BI497" s="229">
        <f t="shared" si="410"/>
        <v>0</v>
      </c>
      <c r="BJ497" s="229">
        <f t="shared" si="410"/>
        <v>0</v>
      </c>
      <c r="BK497" s="229">
        <f t="shared" si="410"/>
        <v>0</v>
      </c>
      <c r="BL497" s="229">
        <f t="shared" si="410"/>
        <v>0</v>
      </c>
      <c r="BM497" s="229">
        <f t="shared" si="410"/>
        <v>0</v>
      </c>
      <c r="BN497" s="229">
        <f t="shared" si="410"/>
        <v>0</v>
      </c>
      <c r="BO497" s="229">
        <f t="shared" si="408"/>
        <v>0</v>
      </c>
      <c r="BP497" s="229">
        <f t="shared" si="408"/>
        <v>0</v>
      </c>
      <c r="BQ497" s="229">
        <f t="shared" si="408"/>
        <v>0</v>
      </c>
      <c r="BR497" s="229">
        <f t="shared" si="408"/>
        <v>0</v>
      </c>
      <c r="BS497" s="229">
        <f t="shared" si="408"/>
        <v>0</v>
      </c>
      <c r="BT497" s="229">
        <f t="shared" si="408"/>
        <v>0</v>
      </c>
      <c r="BU497" s="229">
        <f t="shared" si="408"/>
        <v>0</v>
      </c>
      <c r="BV497" s="229">
        <f t="shared" si="408"/>
        <v>0</v>
      </c>
      <c r="BW497" s="229">
        <f t="shared" si="408"/>
        <v>0</v>
      </c>
      <c r="BX497" s="229">
        <f t="shared" si="408"/>
        <v>0</v>
      </c>
      <c r="BY497" s="229">
        <f t="shared" si="408"/>
        <v>0</v>
      </c>
      <c r="BZ497" s="229">
        <f t="shared" si="408"/>
        <v>0</v>
      </c>
    </row>
    <row r="498" spans="1:78" x14ac:dyDescent="0.2">
      <c r="A498" s="7" t="str">
        <f t="shared" si="397"/>
        <v>Roll-in 5</v>
      </c>
      <c r="B498" s="7">
        <f t="shared" si="398"/>
        <v>2021</v>
      </c>
      <c r="C498" s="7">
        <f t="shared" si="403"/>
        <v>31</v>
      </c>
      <c r="D498" s="165">
        <f t="shared" si="401"/>
        <v>44408</v>
      </c>
      <c r="E498" s="68">
        <f>BonusDep!C36*BonusDep!D36</f>
        <v>0</v>
      </c>
      <c r="F498" s="77"/>
      <c r="G498" s="229">
        <f t="shared" si="411"/>
        <v>0</v>
      </c>
      <c r="H498" s="229">
        <f t="shared" si="411"/>
        <v>0</v>
      </c>
      <c r="I498" s="229">
        <f t="shared" si="411"/>
        <v>0</v>
      </c>
      <c r="J498" s="229">
        <f t="shared" si="411"/>
        <v>0</v>
      </c>
      <c r="K498" s="229">
        <f t="shared" si="411"/>
        <v>0</v>
      </c>
      <c r="L498" s="229">
        <f t="shared" si="411"/>
        <v>0</v>
      </c>
      <c r="M498" s="229">
        <f t="shared" si="411"/>
        <v>0</v>
      </c>
      <c r="N498" s="229">
        <f t="shared" si="411"/>
        <v>0</v>
      </c>
      <c r="O498" s="229">
        <f t="shared" si="411"/>
        <v>0</v>
      </c>
      <c r="P498" s="229">
        <f t="shared" si="411"/>
        <v>0</v>
      </c>
      <c r="Q498" s="229">
        <f t="shared" si="411"/>
        <v>0</v>
      </c>
      <c r="R498" s="229">
        <f t="shared" si="411"/>
        <v>0</v>
      </c>
      <c r="S498" s="229">
        <f t="shared" si="411"/>
        <v>0</v>
      </c>
      <c r="T498" s="229">
        <f t="shared" si="411"/>
        <v>0</v>
      </c>
      <c r="U498" s="229">
        <f t="shared" si="411"/>
        <v>0</v>
      </c>
      <c r="V498" s="229">
        <f t="shared" si="411"/>
        <v>0</v>
      </c>
      <c r="W498" s="229">
        <f t="shared" si="409"/>
        <v>0</v>
      </c>
      <c r="X498" s="229">
        <f t="shared" si="409"/>
        <v>0</v>
      </c>
      <c r="Y498" s="229">
        <f t="shared" si="409"/>
        <v>0</v>
      </c>
      <c r="Z498" s="229">
        <f t="shared" si="409"/>
        <v>0</v>
      </c>
      <c r="AA498" s="229">
        <f t="shared" si="409"/>
        <v>0</v>
      </c>
      <c r="AB498" s="229">
        <f t="shared" si="409"/>
        <v>0</v>
      </c>
      <c r="AC498" s="229">
        <f t="shared" si="409"/>
        <v>0</v>
      </c>
      <c r="AD498" s="229">
        <f t="shared" si="409"/>
        <v>0</v>
      </c>
      <c r="AE498" s="229">
        <f t="shared" si="413"/>
        <v>0</v>
      </c>
      <c r="AF498" s="229">
        <f t="shared" si="413"/>
        <v>0</v>
      </c>
      <c r="AG498" s="229">
        <f t="shared" si="413"/>
        <v>0</v>
      </c>
      <c r="AH498" s="229">
        <f t="shared" si="413"/>
        <v>0</v>
      </c>
      <c r="AI498" s="229">
        <f t="shared" si="413"/>
        <v>0</v>
      </c>
      <c r="AJ498" s="229">
        <f t="shared" si="413"/>
        <v>0</v>
      </c>
      <c r="AK498" s="229">
        <f t="shared" si="413"/>
        <v>0</v>
      </c>
      <c r="AL498" s="229">
        <f t="shared" si="413"/>
        <v>0</v>
      </c>
      <c r="AM498" s="229">
        <f t="shared" si="413"/>
        <v>0</v>
      </c>
      <c r="AN498" s="229">
        <f t="shared" si="413"/>
        <v>0</v>
      </c>
      <c r="AO498" s="229">
        <f t="shared" si="413"/>
        <v>0</v>
      </c>
      <c r="AP498" s="229">
        <f t="shared" si="413"/>
        <v>0</v>
      </c>
      <c r="AQ498" s="229">
        <f t="shared" si="413"/>
        <v>0</v>
      </c>
      <c r="AR498" s="229">
        <f t="shared" si="413"/>
        <v>0</v>
      </c>
      <c r="AS498" s="229">
        <f t="shared" si="413"/>
        <v>0</v>
      </c>
      <c r="AT498" s="229">
        <f t="shared" si="413"/>
        <v>0</v>
      </c>
      <c r="AU498" s="229">
        <f t="shared" si="414"/>
        <v>0</v>
      </c>
      <c r="AV498" s="229">
        <f t="shared" si="414"/>
        <v>0</v>
      </c>
      <c r="AW498" s="229">
        <f t="shared" si="414"/>
        <v>0</v>
      </c>
      <c r="AX498" s="229">
        <f t="shared" si="414"/>
        <v>0</v>
      </c>
      <c r="AY498" s="229">
        <f t="shared" si="414"/>
        <v>0</v>
      </c>
      <c r="AZ498" s="229">
        <f t="shared" si="414"/>
        <v>0</v>
      </c>
      <c r="BA498" s="229">
        <f t="shared" si="414"/>
        <v>0</v>
      </c>
      <c r="BB498" s="229">
        <f t="shared" si="410"/>
        <v>0</v>
      </c>
      <c r="BC498" s="229">
        <f t="shared" si="410"/>
        <v>0</v>
      </c>
      <c r="BD498" s="229">
        <f t="shared" si="410"/>
        <v>0</v>
      </c>
      <c r="BE498" s="229">
        <f t="shared" si="410"/>
        <v>0</v>
      </c>
      <c r="BF498" s="229">
        <f t="shared" si="410"/>
        <v>0</v>
      </c>
      <c r="BG498" s="229">
        <f t="shared" si="410"/>
        <v>0</v>
      </c>
      <c r="BH498" s="229">
        <f t="shared" si="410"/>
        <v>0</v>
      </c>
      <c r="BI498" s="229">
        <f t="shared" si="410"/>
        <v>0</v>
      </c>
      <c r="BJ498" s="229">
        <f t="shared" si="410"/>
        <v>0</v>
      </c>
      <c r="BK498" s="229">
        <f t="shared" si="410"/>
        <v>0</v>
      </c>
      <c r="BL498" s="229">
        <f t="shared" si="410"/>
        <v>0</v>
      </c>
      <c r="BM498" s="229">
        <f t="shared" si="410"/>
        <v>0</v>
      </c>
      <c r="BN498" s="229">
        <f t="shared" si="410"/>
        <v>0</v>
      </c>
      <c r="BO498" s="229">
        <f t="shared" si="408"/>
        <v>0</v>
      </c>
      <c r="BP498" s="229">
        <f t="shared" si="408"/>
        <v>0</v>
      </c>
      <c r="BQ498" s="229">
        <f t="shared" si="408"/>
        <v>0</v>
      </c>
      <c r="BR498" s="229">
        <f t="shared" si="408"/>
        <v>0</v>
      </c>
      <c r="BS498" s="229">
        <f t="shared" si="408"/>
        <v>0</v>
      </c>
      <c r="BT498" s="229">
        <f t="shared" si="408"/>
        <v>0</v>
      </c>
      <c r="BU498" s="229">
        <f t="shared" si="408"/>
        <v>0</v>
      </c>
      <c r="BV498" s="229">
        <f t="shared" si="408"/>
        <v>0</v>
      </c>
      <c r="BW498" s="229">
        <f t="shared" si="408"/>
        <v>0</v>
      </c>
      <c r="BX498" s="229">
        <f t="shared" si="408"/>
        <v>0</v>
      </c>
      <c r="BY498" s="229">
        <f t="shared" si="408"/>
        <v>0</v>
      </c>
      <c r="BZ498" s="229">
        <f t="shared" si="408"/>
        <v>0</v>
      </c>
    </row>
    <row r="499" spans="1:78" x14ac:dyDescent="0.2">
      <c r="A499" s="7" t="str">
        <f t="shared" si="397"/>
        <v>Roll-in 5</v>
      </c>
      <c r="B499" s="7">
        <f t="shared" si="398"/>
        <v>2021</v>
      </c>
      <c r="C499" s="7">
        <f t="shared" si="403"/>
        <v>32</v>
      </c>
      <c r="D499" s="165">
        <f t="shared" si="401"/>
        <v>44439</v>
      </c>
      <c r="E499" s="68">
        <f>BonusDep!C37*BonusDep!D37</f>
        <v>0</v>
      </c>
      <c r="F499" s="77"/>
      <c r="G499" s="229">
        <f t="shared" si="411"/>
        <v>0</v>
      </c>
      <c r="H499" s="229">
        <f t="shared" si="411"/>
        <v>0</v>
      </c>
      <c r="I499" s="229">
        <f t="shared" si="411"/>
        <v>0</v>
      </c>
      <c r="J499" s="229">
        <f t="shared" si="411"/>
        <v>0</v>
      </c>
      <c r="K499" s="229">
        <f t="shared" si="411"/>
        <v>0</v>
      </c>
      <c r="L499" s="229">
        <f t="shared" si="411"/>
        <v>0</v>
      </c>
      <c r="M499" s="229">
        <f t="shared" si="411"/>
        <v>0</v>
      </c>
      <c r="N499" s="229">
        <f t="shared" si="411"/>
        <v>0</v>
      </c>
      <c r="O499" s="229">
        <f t="shared" si="411"/>
        <v>0</v>
      </c>
      <c r="P499" s="229">
        <f t="shared" si="411"/>
        <v>0</v>
      </c>
      <c r="Q499" s="229">
        <f t="shared" si="411"/>
        <v>0</v>
      </c>
      <c r="R499" s="229">
        <f t="shared" si="411"/>
        <v>0</v>
      </c>
      <c r="S499" s="229">
        <f t="shared" si="411"/>
        <v>0</v>
      </c>
      <c r="T499" s="229">
        <f t="shared" si="411"/>
        <v>0</v>
      </c>
      <c r="U499" s="229">
        <f t="shared" si="411"/>
        <v>0</v>
      </c>
      <c r="V499" s="229">
        <f t="shared" si="411"/>
        <v>0</v>
      </c>
      <c r="W499" s="229">
        <f t="shared" si="409"/>
        <v>0</v>
      </c>
      <c r="X499" s="229">
        <f t="shared" si="409"/>
        <v>0</v>
      </c>
      <c r="Y499" s="229">
        <f t="shared" si="409"/>
        <v>0</v>
      </c>
      <c r="Z499" s="229">
        <f t="shared" si="409"/>
        <v>0</v>
      </c>
      <c r="AA499" s="229">
        <f t="shared" si="409"/>
        <v>0</v>
      </c>
      <c r="AB499" s="229">
        <f t="shared" si="409"/>
        <v>0</v>
      </c>
      <c r="AC499" s="229">
        <f t="shared" si="409"/>
        <v>0</v>
      </c>
      <c r="AD499" s="229">
        <f t="shared" si="409"/>
        <v>0</v>
      </c>
      <c r="AE499" s="229">
        <f t="shared" si="413"/>
        <v>0</v>
      </c>
      <c r="AF499" s="229">
        <f t="shared" si="413"/>
        <v>0</v>
      </c>
      <c r="AG499" s="229">
        <f t="shared" si="413"/>
        <v>0</v>
      </c>
      <c r="AH499" s="229">
        <f t="shared" si="413"/>
        <v>0</v>
      </c>
      <c r="AI499" s="229">
        <f t="shared" si="413"/>
        <v>0</v>
      </c>
      <c r="AJ499" s="229">
        <f t="shared" si="413"/>
        <v>0</v>
      </c>
      <c r="AK499" s="229">
        <f t="shared" si="413"/>
        <v>0</v>
      </c>
      <c r="AL499" s="229">
        <f t="shared" si="413"/>
        <v>0</v>
      </c>
      <c r="AM499" s="229">
        <f t="shared" si="413"/>
        <v>0</v>
      </c>
      <c r="AN499" s="229">
        <f t="shared" si="413"/>
        <v>0</v>
      </c>
      <c r="AO499" s="229">
        <f t="shared" si="413"/>
        <v>0</v>
      </c>
      <c r="AP499" s="229">
        <f t="shared" si="413"/>
        <v>0</v>
      </c>
      <c r="AQ499" s="229">
        <f t="shared" si="413"/>
        <v>0</v>
      </c>
      <c r="AR499" s="229">
        <f t="shared" si="413"/>
        <v>0</v>
      </c>
      <c r="AS499" s="229">
        <f t="shared" si="413"/>
        <v>0</v>
      </c>
      <c r="AT499" s="229">
        <f t="shared" si="413"/>
        <v>0</v>
      </c>
      <c r="AU499" s="229">
        <f t="shared" si="414"/>
        <v>0</v>
      </c>
      <c r="AV499" s="229">
        <f t="shared" si="414"/>
        <v>0</v>
      </c>
      <c r="AW499" s="229">
        <f t="shared" si="414"/>
        <v>0</v>
      </c>
      <c r="AX499" s="229">
        <f t="shared" si="414"/>
        <v>0</v>
      </c>
      <c r="AY499" s="229">
        <f t="shared" si="414"/>
        <v>0</v>
      </c>
      <c r="AZ499" s="229">
        <f t="shared" si="414"/>
        <v>0</v>
      </c>
      <c r="BA499" s="229">
        <f t="shared" si="414"/>
        <v>0</v>
      </c>
      <c r="BB499" s="229">
        <f t="shared" si="410"/>
        <v>0</v>
      </c>
      <c r="BC499" s="229">
        <f t="shared" si="410"/>
        <v>0</v>
      </c>
      <c r="BD499" s="229">
        <f t="shared" si="410"/>
        <v>0</v>
      </c>
      <c r="BE499" s="229">
        <f t="shared" si="410"/>
        <v>0</v>
      </c>
      <c r="BF499" s="229">
        <f t="shared" si="410"/>
        <v>0</v>
      </c>
      <c r="BG499" s="229">
        <f t="shared" si="410"/>
        <v>0</v>
      </c>
      <c r="BH499" s="229">
        <f t="shared" si="410"/>
        <v>0</v>
      </c>
      <c r="BI499" s="229">
        <f t="shared" si="410"/>
        <v>0</v>
      </c>
      <c r="BJ499" s="229">
        <f t="shared" si="410"/>
        <v>0</v>
      </c>
      <c r="BK499" s="229">
        <f t="shared" si="410"/>
        <v>0</v>
      </c>
      <c r="BL499" s="229">
        <f t="shared" si="410"/>
        <v>0</v>
      </c>
      <c r="BM499" s="229">
        <f t="shared" si="410"/>
        <v>0</v>
      </c>
      <c r="BN499" s="229">
        <f t="shared" si="410"/>
        <v>0</v>
      </c>
      <c r="BO499" s="229">
        <f t="shared" si="408"/>
        <v>0</v>
      </c>
      <c r="BP499" s="229">
        <f t="shared" si="408"/>
        <v>0</v>
      </c>
      <c r="BQ499" s="229">
        <f t="shared" si="408"/>
        <v>0</v>
      </c>
      <c r="BR499" s="229">
        <f t="shared" si="408"/>
        <v>0</v>
      </c>
      <c r="BS499" s="229">
        <f t="shared" si="408"/>
        <v>0</v>
      </c>
      <c r="BT499" s="229">
        <f t="shared" si="408"/>
        <v>0</v>
      </c>
      <c r="BU499" s="229">
        <f t="shared" si="408"/>
        <v>0</v>
      </c>
      <c r="BV499" s="229">
        <f t="shared" si="408"/>
        <v>0</v>
      </c>
      <c r="BW499" s="229">
        <f t="shared" si="408"/>
        <v>0</v>
      </c>
      <c r="BX499" s="229">
        <f t="shared" si="408"/>
        <v>0</v>
      </c>
      <c r="BY499" s="229">
        <f t="shared" si="408"/>
        <v>0</v>
      </c>
      <c r="BZ499" s="229">
        <f t="shared" si="408"/>
        <v>0</v>
      </c>
    </row>
    <row r="500" spans="1:78" x14ac:dyDescent="0.2">
      <c r="A500" s="7" t="str">
        <f t="shared" ref="A500:A527" si="415">A119</f>
        <v>Roll-in 6</v>
      </c>
      <c r="B500" s="7">
        <f t="shared" si="398"/>
        <v>2021</v>
      </c>
      <c r="C500" s="7">
        <f t="shared" si="403"/>
        <v>33</v>
      </c>
      <c r="D500" s="165">
        <f t="shared" si="401"/>
        <v>44469</v>
      </c>
      <c r="E500" s="68">
        <f>BonusDep!C38*BonusDep!D38</f>
        <v>0</v>
      </c>
      <c r="F500" s="77"/>
      <c r="G500" s="229">
        <f t="shared" si="411"/>
        <v>0</v>
      </c>
      <c r="H500" s="229">
        <f t="shared" si="411"/>
        <v>0</v>
      </c>
      <c r="I500" s="229">
        <f t="shared" si="411"/>
        <v>0</v>
      </c>
      <c r="J500" s="229">
        <f t="shared" si="411"/>
        <v>0</v>
      </c>
      <c r="K500" s="229">
        <f t="shared" si="411"/>
        <v>0</v>
      </c>
      <c r="L500" s="229">
        <f t="shared" si="411"/>
        <v>0</v>
      </c>
      <c r="M500" s="229">
        <f t="shared" si="411"/>
        <v>0</v>
      </c>
      <c r="N500" s="229">
        <f t="shared" si="411"/>
        <v>0</v>
      </c>
      <c r="O500" s="229">
        <f t="shared" si="411"/>
        <v>0</v>
      </c>
      <c r="P500" s="229">
        <f t="shared" si="411"/>
        <v>0</v>
      </c>
      <c r="Q500" s="229">
        <f t="shared" si="411"/>
        <v>0</v>
      </c>
      <c r="R500" s="229">
        <f t="shared" si="411"/>
        <v>0</v>
      </c>
      <c r="S500" s="229">
        <f t="shared" si="411"/>
        <v>0</v>
      </c>
      <c r="T500" s="229">
        <f t="shared" si="411"/>
        <v>0</v>
      </c>
      <c r="U500" s="229">
        <f t="shared" si="411"/>
        <v>0</v>
      </c>
      <c r="V500" s="229">
        <f t="shared" si="411"/>
        <v>0</v>
      </c>
      <c r="W500" s="229">
        <f t="shared" si="409"/>
        <v>0</v>
      </c>
      <c r="X500" s="229">
        <f t="shared" si="409"/>
        <v>0</v>
      </c>
      <c r="Y500" s="229">
        <f t="shared" si="409"/>
        <v>0</v>
      </c>
      <c r="Z500" s="229">
        <f t="shared" si="409"/>
        <v>0</v>
      </c>
      <c r="AA500" s="229">
        <f t="shared" si="409"/>
        <v>0</v>
      </c>
      <c r="AB500" s="229">
        <f t="shared" si="409"/>
        <v>0</v>
      </c>
      <c r="AC500" s="229">
        <f t="shared" si="409"/>
        <v>0</v>
      </c>
      <c r="AD500" s="229">
        <f t="shared" si="409"/>
        <v>0</v>
      </c>
      <c r="AE500" s="229">
        <f t="shared" si="413"/>
        <v>0</v>
      </c>
      <c r="AF500" s="229">
        <f t="shared" si="413"/>
        <v>0</v>
      </c>
      <c r="AG500" s="229">
        <f t="shared" si="413"/>
        <v>0</v>
      </c>
      <c r="AH500" s="229">
        <f t="shared" si="413"/>
        <v>0</v>
      </c>
      <c r="AI500" s="229">
        <f t="shared" si="413"/>
        <v>0</v>
      </c>
      <c r="AJ500" s="229">
        <f t="shared" si="413"/>
        <v>0</v>
      </c>
      <c r="AK500" s="229">
        <f t="shared" si="413"/>
        <v>0</v>
      </c>
      <c r="AL500" s="229">
        <f t="shared" si="413"/>
        <v>0</v>
      </c>
      <c r="AM500" s="229">
        <f t="shared" si="413"/>
        <v>0</v>
      </c>
      <c r="AN500" s="229">
        <f t="shared" si="413"/>
        <v>0</v>
      </c>
      <c r="AO500" s="229">
        <f t="shared" si="413"/>
        <v>0</v>
      </c>
      <c r="AP500" s="229">
        <f t="shared" si="413"/>
        <v>0</v>
      </c>
      <c r="AQ500" s="229">
        <f t="shared" si="413"/>
        <v>0</v>
      </c>
      <c r="AR500" s="229">
        <f t="shared" si="413"/>
        <v>0</v>
      </c>
      <c r="AS500" s="229">
        <f t="shared" si="413"/>
        <v>0</v>
      </c>
      <c r="AT500" s="229">
        <f t="shared" si="413"/>
        <v>0</v>
      </c>
      <c r="AU500" s="229">
        <f t="shared" si="414"/>
        <v>0</v>
      </c>
      <c r="AV500" s="229">
        <f t="shared" si="414"/>
        <v>0</v>
      </c>
      <c r="AW500" s="229">
        <f t="shared" si="414"/>
        <v>0</v>
      </c>
      <c r="AX500" s="229">
        <f t="shared" si="414"/>
        <v>0</v>
      </c>
      <c r="AY500" s="229">
        <f t="shared" si="414"/>
        <v>0</v>
      </c>
      <c r="AZ500" s="229">
        <f t="shared" si="414"/>
        <v>0</v>
      </c>
      <c r="BA500" s="229">
        <f t="shared" si="414"/>
        <v>0</v>
      </c>
      <c r="BB500" s="229">
        <f t="shared" si="410"/>
        <v>0</v>
      </c>
      <c r="BC500" s="229">
        <f t="shared" si="410"/>
        <v>0</v>
      </c>
      <c r="BD500" s="229">
        <f t="shared" si="410"/>
        <v>0</v>
      </c>
      <c r="BE500" s="229">
        <f t="shared" si="410"/>
        <v>0</v>
      </c>
      <c r="BF500" s="229">
        <f t="shared" si="410"/>
        <v>0</v>
      </c>
      <c r="BG500" s="229">
        <f t="shared" si="410"/>
        <v>0</v>
      </c>
      <c r="BH500" s="229">
        <f t="shared" si="410"/>
        <v>0</v>
      </c>
      <c r="BI500" s="229">
        <f t="shared" si="410"/>
        <v>0</v>
      </c>
      <c r="BJ500" s="229">
        <f t="shared" si="410"/>
        <v>0</v>
      </c>
      <c r="BK500" s="229">
        <f t="shared" si="410"/>
        <v>0</v>
      </c>
      <c r="BL500" s="229">
        <f t="shared" si="410"/>
        <v>0</v>
      </c>
      <c r="BM500" s="229">
        <f t="shared" si="410"/>
        <v>0</v>
      </c>
      <c r="BN500" s="229">
        <f t="shared" si="410"/>
        <v>0</v>
      </c>
      <c r="BO500" s="229">
        <f t="shared" ref="BO500:BZ515" si="416">IF(AND(BO$7=$B500,BO$9&gt;=$D500),$E500/(13-MONTH($D500)),0)</f>
        <v>0</v>
      </c>
      <c r="BP500" s="229">
        <f t="shared" si="416"/>
        <v>0</v>
      </c>
      <c r="BQ500" s="229">
        <f t="shared" si="416"/>
        <v>0</v>
      </c>
      <c r="BR500" s="229">
        <f t="shared" si="416"/>
        <v>0</v>
      </c>
      <c r="BS500" s="229">
        <f t="shared" si="416"/>
        <v>0</v>
      </c>
      <c r="BT500" s="229">
        <f t="shared" si="416"/>
        <v>0</v>
      </c>
      <c r="BU500" s="229">
        <f t="shared" si="416"/>
        <v>0</v>
      </c>
      <c r="BV500" s="229">
        <f t="shared" si="416"/>
        <v>0</v>
      </c>
      <c r="BW500" s="229">
        <f t="shared" si="416"/>
        <v>0</v>
      </c>
      <c r="BX500" s="229">
        <f t="shared" si="416"/>
        <v>0</v>
      </c>
      <c r="BY500" s="229">
        <f t="shared" si="416"/>
        <v>0</v>
      </c>
      <c r="BZ500" s="229">
        <f t="shared" si="416"/>
        <v>0</v>
      </c>
    </row>
    <row r="501" spans="1:78" x14ac:dyDescent="0.2">
      <c r="A501" s="7" t="str">
        <f t="shared" si="415"/>
        <v>Roll-in 6</v>
      </c>
      <c r="B501" s="7">
        <f t="shared" si="398"/>
        <v>2021</v>
      </c>
      <c r="C501" s="7">
        <f t="shared" si="403"/>
        <v>34</v>
      </c>
      <c r="D501" s="165">
        <f t="shared" ref="D501:D527" si="417">D120</f>
        <v>44500</v>
      </c>
      <c r="E501" s="68">
        <f>BonusDep!C39*BonusDep!D39</f>
        <v>0</v>
      </c>
      <c r="F501" s="77"/>
      <c r="G501" s="229">
        <f t="shared" si="411"/>
        <v>0</v>
      </c>
      <c r="H501" s="229">
        <f t="shared" si="411"/>
        <v>0</v>
      </c>
      <c r="I501" s="229">
        <f t="shared" si="411"/>
        <v>0</v>
      </c>
      <c r="J501" s="229">
        <f t="shared" si="411"/>
        <v>0</v>
      </c>
      <c r="K501" s="229">
        <f t="shared" si="411"/>
        <v>0</v>
      </c>
      <c r="L501" s="229">
        <f t="shared" si="411"/>
        <v>0</v>
      </c>
      <c r="M501" s="229">
        <f t="shared" si="411"/>
        <v>0</v>
      </c>
      <c r="N501" s="229">
        <f t="shared" si="411"/>
        <v>0</v>
      </c>
      <c r="O501" s="229">
        <f t="shared" si="411"/>
        <v>0</v>
      </c>
      <c r="P501" s="229">
        <f t="shared" si="411"/>
        <v>0</v>
      </c>
      <c r="Q501" s="229">
        <f t="shared" si="411"/>
        <v>0</v>
      </c>
      <c r="R501" s="229">
        <f t="shared" si="411"/>
        <v>0</v>
      </c>
      <c r="S501" s="229">
        <f t="shared" si="411"/>
        <v>0</v>
      </c>
      <c r="T501" s="229">
        <f t="shared" si="411"/>
        <v>0</v>
      </c>
      <c r="U501" s="229">
        <f t="shared" si="411"/>
        <v>0</v>
      </c>
      <c r="V501" s="229">
        <f t="shared" si="411"/>
        <v>0</v>
      </c>
      <c r="W501" s="229">
        <f t="shared" si="409"/>
        <v>0</v>
      </c>
      <c r="X501" s="229">
        <f t="shared" si="409"/>
        <v>0</v>
      </c>
      <c r="Y501" s="229">
        <f t="shared" si="409"/>
        <v>0</v>
      </c>
      <c r="Z501" s="229">
        <f t="shared" si="409"/>
        <v>0</v>
      </c>
      <c r="AA501" s="229">
        <f t="shared" si="409"/>
        <v>0</v>
      </c>
      <c r="AB501" s="229">
        <f t="shared" si="409"/>
        <v>0</v>
      </c>
      <c r="AC501" s="229">
        <f t="shared" si="409"/>
        <v>0</v>
      </c>
      <c r="AD501" s="229">
        <f t="shared" si="409"/>
        <v>0</v>
      </c>
      <c r="AE501" s="229">
        <f t="shared" si="413"/>
        <v>0</v>
      </c>
      <c r="AF501" s="229">
        <f t="shared" si="413"/>
        <v>0</v>
      </c>
      <c r="AG501" s="229">
        <f t="shared" si="413"/>
        <v>0</v>
      </c>
      <c r="AH501" s="229">
        <f t="shared" si="413"/>
        <v>0</v>
      </c>
      <c r="AI501" s="229">
        <f t="shared" si="413"/>
        <v>0</v>
      </c>
      <c r="AJ501" s="229">
        <f t="shared" si="413"/>
        <v>0</v>
      </c>
      <c r="AK501" s="229">
        <f t="shared" si="413"/>
        <v>0</v>
      </c>
      <c r="AL501" s="229">
        <f t="shared" si="413"/>
        <v>0</v>
      </c>
      <c r="AM501" s="229">
        <f t="shared" si="413"/>
        <v>0</v>
      </c>
      <c r="AN501" s="229">
        <f t="shared" si="413"/>
        <v>0</v>
      </c>
      <c r="AO501" s="229">
        <f t="shared" si="413"/>
        <v>0</v>
      </c>
      <c r="AP501" s="229">
        <f t="shared" si="413"/>
        <v>0</v>
      </c>
      <c r="AQ501" s="229">
        <f t="shared" si="413"/>
        <v>0</v>
      </c>
      <c r="AR501" s="229">
        <f t="shared" si="413"/>
        <v>0</v>
      </c>
      <c r="AS501" s="229">
        <f t="shared" si="413"/>
        <v>0</v>
      </c>
      <c r="AT501" s="229">
        <f t="shared" si="413"/>
        <v>0</v>
      </c>
      <c r="AU501" s="229">
        <f t="shared" si="414"/>
        <v>0</v>
      </c>
      <c r="AV501" s="229">
        <f t="shared" si="414"/>
        <v>0</v>
      </c>
      <c r="AW501" s="229">
        <f t="shared" si="414"/>
        <v>0</v>
      </c>
      <c r="AX501" s="229">
        <f t="shared" si="414"/>
        <v>0</v>
      </c>
      <c r="AY501" s="229">
        <f t="shared" si="414"/>
        <v>0</v>
      </c>
      <c r="AZ501" s="229">
        <f t="shared" si="414"/>
        <v>0</v>
      </c>
      <c r="BA501" s="229">
        <f t="shared" si="414"/>
        <v>0</v>
      </c>
      <c r="BB501" s="229">
        <f t="shared" si="410"/>
        <v>0</v>
      </c>
      <c r="BC501" s="229">
        <f t="shared" si="410"/>
        <v>0</v>
      </c>
      <c r="BD501" s="229">
        <f t="shared" si="410"/>
        <v>0</v>
      </c>
      <c r="BE501" s="229">
        <f t="shared" si="410"/>
        <v>0</v>
      </c>
      <c r="BF501" s="229">
        <f t="shared" si="410"/>
        <v>0</v>
      </c>
      <c r="BG501" s="229">
        <f t="shared" si="410"/>
        <v>0</v>
      </c>
      <c r="BH501" s="229">
        <f t="shared" si="410"/>
        <v>0</v>
      </c>
      <c r="BI501" s="229">
        <f t="shared" si="410"/>
        <v>0</v>
      </c>
      <c r="BJ501" s="229">
        <f t="shared" si="410"/>
        <v>0</v>
      </c>
      <c r="BK501" s="229">
        <f t="shared" si="410"/>
        <v>0</v>
      </c>
      <c r="BL501" s="229">
        <f t="shared" si="410"/>
        <v>0</v>
      </c>
      <c r="BM501" s="229">
        <f t="shared" si="410"/>
        <v>0</v>
      </c>
      <c r="BN501" s="229">
        <f t="shared" si="410"/>
        <v>0</v>
      </c>
      <c r="BO501" s="229">
        <f t="shared" si="416"/>
        <v>0</v>
      </c>
      <c r="BP501" s="229">
        <f t="shared" si="416"/>
        <v>0</v>
      </c>
      <c r="BQ501" s="229">
        <f t="shared" si="416"/>
        <v>0</v>
      </c>
      <c r="BR501" s="229">
        <f t="shared" si="416"/>
        <v>0</v>
      </c>
      <c r="BS501" s="229">
        <f t="shared" si="416"/>
        <v>0</v>
      </c>
      <c r="BT501" s="229">
        <f t="shared" si="416"/>
        <v>0</v>
      </c>
      <c r="BU501" s="229">
        <f t="shared" si="416"/>
        <v>0</v>
      </c>
      <c r="BV501" s="229">
        <f t="shared" si="416"/>
        <v>0</v>
      </c>
      <c r="BW501" s="229">
        <f t="shared" si="416"/>
        <v>0</v>
      </c>
      <c r="BX501" s="229">
        <f t="shared" si="416"/>
        <v>0</v>
      </c>
      <c r="BY501" s="229">
        <f t="shared" si="416"/>
        <v>0</v>
      </c>
      <c r="BZ501" s="229">
        <f t="shared" si="416"/>
        <v>0</v>
      </c>
    </row>
    <row r="502" spans="1:78" x14ac:dyDescent="0.2">
      <c r="A502" s="7" t="str">
        <f t="shared" si="415"/>
        <v>Roll-in 6</v>
      </c>
      <c r="B502" s="7">
        <f t="shared" si="398"/>
        <v>2021</v>
      </c>
      <c r="C502" s="7">
        <f t="shared" si="403"/>
        <v>35</v>
      </c>
      <c r="D502" s="165">
        <f t="shared" si="417"/>
        <v>44530</v>
      </c>
      <c r="E502" s="68">
        <f>BonusDep!C40*BonusDep!D40</f>
        <v>0</v>
      </c>
      <c r="F502" s="77"/>
      <c r="G502" s="229">
        <f t="shared" si="411"/>
        <v>0</v>
      </c>
      <c r="H502" s="229">
        <f t="shared" si="411"/>
        <v>0</v>
      </c>
      <c r="I502" s="229">
        <f t="shared" si="411"/>
        <v>0</v>
      </c>
      <c r="J502" s="229">
        <f t="shared" si="411"/>
        <v>0</v>
      </c>
      <c r="K502" s="229">
        <f t="shared" si="411"/>
        <v>0</v>
      </c>
      <c r="L502" s="229">
        <f t="shared" si="411"/>
        <v>0</v>
      </c>
      <c r="M502" s="229">
        <f t="shared" si="411"/>
        <v>0</v>
      </c>
      <c r="N502" s="229">
        <f t="shared" si="411"/>
        <v>0</v>
      </c>
      <c r="O502" s="229">
        <f t="shared" si="411"/>
        <v>0</v>
      </c>
      <c r="P502" s="229">
        <f t="shared" si="411"/>
        <v>0</v>
      </c>
      <c r="Q502" s="229">
        <f t="shared" si="411"/>
        <v>0</v>
      </c>
      <c r="R502" s="229">
        <f t="shared" si="411"/>
        <v>0</v>
      </c>
      <c r="S502" s="229">
        <f t="shared" si="411"/>
        <v>0</v>
      </c>
      <c r="T502" s="229">
        <f t="shared" si="411"/>
        <v>0</v>
      </c>
      <c r="U502" s="229">
        <f t="shared" si="411"/>
        <v>0</v>
      </c>
      <c r="V502" s="229">
        <f t="shared" si="411"/>
        <v>0</v>
      </c>
      <c r="W502" s="229">
        <f t="shared" si="409"/>
        <v>0</v>
      </c>
      <c r="X502" s="229">
        <f t="shared" si="409"/>
        <v>0</v>
      </c>
      <c r="Y502" s="229">
        <f t="shared" si="409"/>
        <v>0</v>
      </c>
      <c r="Z502" s="229">
        <f t="shared" si="409"/>
        <v>0</v>
      </c>
      <c r="AA502" s="229">
        <f t="shared" si="409"/>
        <v>0</v>
      </c>
      <c r="AB502" s="229">
        <f t="shared" si="409"/>
        <v>0</v>
      </c>
      <c r="AC502" s="229">
        <f t="shared" si="409"/>
        <v>0</v>
      </c>
      <c r="AD502" s="229">
        <f t="shared" si="409"/>
        <v>0</v>
      </c>
      <c r="AE502" s="229">
        <f t="shared" si="413"/>
        <v>0</v>
      </c>
      <c r="AF502" s="229">
        <f t="shared" si="413"/>
        <v>0</v>
      </c>
      <c r="AG502" s="229">
        <f t="shared" si="413"/>
        <v>0</v>
      </c>
      <c r="AH502" s="229">
        <f t="shared" si="413"/>
        <v>0</v>
      </c>
      <c r="AI502" s="229">
        <f t="shared" si="413"/>
        <v>0</v>
      </c>
      <c r="AJ502" s="229">
        <f t="shared" si="413"/>
        <v>0</v>
      </c>
      <c r="AK502" s="229">
        <f t="shared" si="413"/>
        <v>0</v>
      </c>
      <c r="AL502" s="229">
        <f t="shared" si="413"/>
        <v>0</v>
      </c>
      <c r="AM502" s="229">
        <f t="shared" si="413"/>
        <v>0</v>
      </c>
      <c r="AN502" s="229">
        <f t="shared" si="413"/>
        <v>0</v>
      </c>
      <c r="AO502" s="229">
        <f t="shared" si="413"/>
        <v>0</v>
      </c>
      <c r="AP502" s="229">
        <f t="shared" si="413"/>
        <v>0</v>
      </c>
      <c r="AQ502" s="229">
        <f t="shared" si="413"/>
        <v>0</v>
      </c>
      <c r="AR502" s="229">
        <f t="shared" si="413"/>
        <v>0</v>
      </c>
      <c r="AS502" s="229">
        <f t="shared" si="413"/>
        <v>0</v>
      </c>
      <c r="AT502" s="229">
        <f t="shared" si="413"/>
        <v>0</v>
      </c>
      <c r="AU502" s="229">
        <f t="shared" si="414"/>
        <v>0</v>
      </c>
      <c r="AV502" s="229">
        <f t="shared" si="414"/>
        <v>0</v>
      </c>
      <c r="AW502" s="229">
        <f t="shared" si="414"/>
        <v>0</v>
      </c>
      <c r="AX502" s="229">
        <f t="shared" si="414"/>
        <v>0</v>
      </c>
      <c r="AY502" s="229">
        <f t="shared" si="414"/>
        <v>0</v>
      </c>
      <c r="AZ502" s="229">
        <f t="shared" si="414"/>
        <v>0</v>
      </c>
      <c r="BA502" s="229">
        <f t="shared" si="414"/>
        <v>0</v>
      </c>
      <c r="BB502" s="229">
        <f t="shared" si="410"/>
        <v>0</v>
      </c>
      <c r="BC502" s="229">
        <f t="shared" si="410"/>
        <v>0</v>
      </c>
      <c r="BD502" s="229">
        <f t="shared" si="410"/>
        <v>0</v>
      </c>
      <c r="BE502" s="229">
        <f t="shared" si="410"/>
        <v>0</v>
      </c>
      <c r="BF502" s="229">
        <f t="shared" si="410"/>
        <v>0</v>
      </c>
      <c r="BG502" s="229">
        <f t="shared" si="410"/>
        <v>0</v>
      </c>
      <c r="BH502" s="229">
        <f t="shared" si="410"/>
        <v>0</v>
      </c>
      <c r="BI502" s="229">
        <f t="shared" si="410"/>
        <v>0</v>
      </c>
      <c r="BJ502" s="229">
        <f t="shared" si="410"/>
        <v>0</v>
      </c>
      <c r="BK502" s="229">
        <f t="shared" si="410"/>
        <v>0</v>
      </c>
      <c r="BL502" s="229">
        <f t="shared" si="410"/>
        <v>0</v>
      </c>
      <c r="BM502" s="229">
        <f t="shared" si="410"/>
        <v>0</v>
      </c>
      <c r="BN502" s="229">
        <f t="shared" si="410"/>
        <v>0</v>
      </c>
      <c r="BO502" s="229">
        <f t="shared" si="416"/>
        <v>0</v>
      </c>
      <c r="BP502" s="229">
        <f t="shared" si="416"/>
        <v>0</v>
      </c>
      <c r="BQ502" s="229">
        <f t="shared" si="416"/>
        <v>0</v>
      </c>
      <c r="BR502" s="229">
        <f t="shared" si="416"/>
        <v>0</v>
      </c>
      <c r="BS502" s="229">
        <f t="shared" si="416"/>
        <v>0</v>
      </c>
      <c r="BT502" s="229">
        <f t="shared" si="416"/>
        <v>0</v>
      </c>
      <c r="BU502" s="229">
        <f t="shared" si="416"/>
        <v>0</v>
      </c>
      <c r="BV502" s="229">
        <f t="shared" si="416"/>
        <v>0</v>
      </c>
      <c r="BW502" s="229">
        <f t="shared" si="416"/>
        <v>0</v>
      </c>
      <c r="BX502" s="229">
        <f t="shared" si="416"/>
        <v>0</v>
      </c>
      <c r="BY502" s="229">
        <f t="shared" si="416"/>
        <v>0</v>
      </c>
      <c r="BZ502" s="229">
        <f t="shared" si="416"/>
        <v>0</v>
      </c>
    </row>
    <row r="503" spans="1:78" x14ac:dyDescent="0.2">
      <c r="A503" s="7" t="str">
        <f t="shared" si="415"/>
        <v>Roll-in 6</v>
      </c>
      <c r="B503" s="7">
        <f t="shared" si="398"/>
        <v>2021</v>
      </c>
      <c r="C503" s="7">
        <f t="shared" si="403"/>
        <v>36</v>
      </c>
      <c r="D503" s="165">
        <f t="shared" si="417"/>
        <v>44561</v>
      </c>
      <c r="E503" s="68">
        <f>BonusDep!C41*BonusDep!D41</f>
        <v>0</v>
      </c>
      <c r="F503" s="77"/>
      <c r="G503" s="229">
        <f t="shared" si="411"/>
        <v>0</v>
      </c>
      <c r="H503" s="229">
        <f t="shared" si="411"/>
        <v>0</v>
      </c>
      <c r="I503" s="229">
        <f t="shared" si="411"/>
        <v>0</v>
      </c>
      <c r="J503" s="229">
        <f t="shared" si="411"/>
        <v>0</v>
      </c>
      <c r="K503" s="229">
        <f t="shared" si="411"/>
        <v>0</v>
      </c>
      <c r="L503" s="229">
        <f t="shared" si="411"/>
        <v>0</v>
      </c>
      <c r="M503" s="229">
        <f t="shared" si="411"/>
        <v>0</v>
      </c>
      <c r="N503" s="229">
        <f t="shared" si="411"/>
        <v>0</v>
      </c>
      <c r="O503" s="229">
        <f t="shared" si="411"/>
        <v>0</v>
      </c>
      <c r="P503" s="229">
        <f t="shared" si="411"/>
        <v>0</v>
      </c>
      <c r="Q503" s="229">
        <f t="shared" si="411"/>
        <v>0</v>
      </c>
      <c r="R503" s="229">
        <f t="shared" si="411"/>
        <v>0</v>
      </c>
      <c r="S503" s="229">
        <f t="shared" si="411"/>
        <v>0</v>
      </c>
      <c r="T503" s="229">
        <f t="shared" si="411"/>
        <v>0</v>
      </c>
      <c r="U503" s="229">
        <f t="shared" si="411"/>
        <v>0</v>
      </c>
      <c r="V503" s="229">
        <f t="shared" si="411"/>
        <v>0</v>
      </c>
      <c r="W503" s="229">
        <f t="shared" si="409"/>
        <v>0</v>
      </c>
      <c r="X503" s="229">
        <f t="shared" si="409"/>
        <v>0</v>
      </c>
      <c r="Y503" s="229">
        <f t="shared" si="409"/>
        <v>0</v>
      </c>
      <c r="Z503" s="229">
        <f t="shared" si="409"/>
        <v>0</v>
      </c>
      <c r="AA503" s="229">
        <f t="shared" si="409"/>
        <v>0</v>
      </c>
      <c r="AB503" s="229">
        <f t="shared" si="409"/>
        <v>0</v>
      </c>
      <c r="AC503" s="229">
        <f t="shared" si="409"/>
        <v>0</v>
      </c>
      <c r="AD503" s="229">
        <f t="shared" si="409"/>
        <v>0</v>
      </c>
      <c r="AE503" s="229">
        <f t="shared" si="413"/>
        <v>0</v>
      </c>
      <c r="AF503" s="229">
        <f t="shared" si="413"/>
        <v>0</v>
      </c>
      <c r="AG503" s="229">
        <f t="shared" si="413"/>
        <v>0</v>
      </c>
      <c r="AH503" s="229">
        <f t="shared" si="413"/>
        <v>0</v>
      </c>
      <c r="AI503" s="229">
        <f t="shared" si="413"/>
        <v>0</v>
      </c>
      <c r="AJ503" s="229">
        <f t="shared" si="413"/>
        <v>0</v>
      </c>
      <c r="AK503" s="229">
        <f t="shared" si="413"/>
        <v>0</v>
      </c>
      <c r="AL503" s="229">
        <f t="shared" si="413"/>
        <v>0</v>
      </c>
      <c r="AM503" s="229">
        <f t="shared" si="413"/>
        <v>0</v>
      </c>
      <c r="AN503" s="229">
        <f t="shared" si="413"/>
        <v>0</v>
      </c>
      <c r="AO503" s="229">
        <f t="shared" si="413"/>
        <v>0</v>
      </c>
      <c r="AP503" s="229">
        <f t="shared" si="413"/>
        <v>0</v>
      </c>
      <c r="AQ503" s="229">
        <f t="shared" si="413"/>
        <v>0</v>
      </c>
      <c r="AR503" s="229">
        <f t="shared" si="413"/>
        <v>0</v>
      </c>
      <c r="AS503" s="229">
        <f t="shared" si="413"/>
        <v>0</v>
      </c>
      <c r="AT503" s="229">
        <f t="shared" si="413"/>
        <v>0</v>
      </c>
      <c r="AU503" s="229">
        <f t="shared" ref="AU503:BA509" si="418">IF(AND(AU$7=$B503,AU$9&gt;=$D503),$E503/(13-MONTH($D503)),0)</f>
        <v>0</v>
      </c>
      <c r="AV503" s="229">
        <f t="shared" si="418"/>
        <v>0</v>
      </c>
      <c r="AW503" s="229">
        <f t="shared" si="418"/>
        <v>0</v>
      </c>
      <c r="AX503" s="229">
        <f t="shared" si="418"/>
        <v>0</v>
      </c>
      <c r="AY503" s="229">
        <f t="shared" si="418"/>
        <v>0</v>
      </c>
      <c r="AZ503" s="229">
        <f t="shared" si="418"/>
        <v>0</v>
      </c>
      <c r="BA503" s="229">
        <f t="shared" si="418"/>
        <v>0</v>
      </c>
      <c r="BB503" s="229">
        <f t="shared" si="410"/>
        <v>0</v>
      </c>
      <c r="BC503" s="229">
        <f t="shared" si="410"/>
        <v>0</v>
      </c>
      <c r="BD503" s="229">
        <f t="shared" si="410"/>
        <v>0</v>
      </c>
      <c r="BE503" s="229">
        <f t="shared" si="410"/>
        <v>0</v>
      </c>
      <c r="BF503" s="229">
        <f t="shared" si="410"/>
        <v>0</v>
      </c>
      <c r="BG503" s="229">
        <f t="shared" si="410"/>
        <v>0</v>
      </c>
      <c r="BH503" s="229">
        <f t="shared" si="410"/>
        <v>0</v>
      </c>
      <c r="BI503" s="229">
        <f t="shared" si="410"/>
        <v>0</v>
      </c>
      <c r="BJ503" s="229">
        <f t="shared" si="410"/>
        <v>0</v>
      </c>
      <c r="BK503" s="229">
        <f t="shared" si="410"/>
        <v>0</v>
      </c>
      <c r="BL503" s="229">
        <f t="shared" si="410"/>
        <v>0</v>
      </c>
      <c r="BM503" s="229">
        <f t="shared" si="410"/>
        <v>0</v>
      </c>
      <c r="BN503" s="229">
        <f t="shared" si="410"/>
        <v>0</v>
      </c>
      <c r="BO503" s="229">
        <f t="shared" si="416"/>
        <v>0</v>
      </c>
      <c r="BP503" s="229">
        <f t="shared" si="416"/>
        <v>0</v>
      </c>
      <c r="BQ503" s="229">
        <f t="shared" si="416"/>
        <v>0</v>
      </c>
      <c r="BR503" s="229">
        <f t="shared" si="416"/>
        <v>0</v>
      </c>
      <c r="BS503" s="229">
        <f t="shared" si="416"/>
        <v>0</v>
      </c>
      <c r="BT503" s="229">
        <f t="shared" si="416"/>
        <v>0</v>
      </c>
      <c r="BU503" s="229">
        <f t="shared" si="416"/>
        <v>0</v>
      </c>
      <c r="BV503" s="229">
        <f t="shared" si="416"/>
        <v>0</v>
      </c>
      <c r="BW503" s="229">
        <f t="shared" si="416"/>
        <v>0</v>
      </c>
      <c r="BX503" s="229">
        <f t="shared" si="416"/>
        <v>0</v>
      </c>
      <c r="BY503" s="229">
        <f t="shared" si="416"/>
        <v>0</v>
      </c>
      <c r="BZ503" s="229">
        <f t="shared" si="416"/>
        <v>0</v>
      </c>
    </row>
    <row r="504" spans="1:78" x14ac:dyDescent="0.2">
      <c r="A504" s="7" t="str">
        <f t="shared" si="415"/>
        <v>Roll-in 6</v>
      </c>
      <c r="B504" s="7">
        <f t="shared" si="398"/>
        <v>2022</v>
      </c>
      <c r="C504" s="7">
        <f t="shared" si="403"/>
        <v>37</v>
      </c>
      <c r="D504" s="165">
        <f t="shared" si="417"/>
        <v>44592</v>
      </c>
      <c r="E504" s="68">
        <f>BonusDep!C42*BonusDep!D42</f>
        <v>0</v>
      </c>
      <c r="F504" s="77"/>
      <c r="G504" s="229">
        <f t="shared" si="411"/>
        <v>0</v>
      </c>
      <c r="H504" s="229">
        <f t="shared" si="411"/>
        <v>0</v>
      </c>
      <c r="I504" s="229">
        <f t="shared" si="411"/>
        <v>0</v>
      </c>
      <c r="J504" s="229">
        <f t="shared" si="411"/>
        <v>0</v>
      </c>
      <c r="K504" s="229">
        <f t="shared" si="411"/>
        <v>0</v>
      </c>
      <c r="L504" s="229">
        <f t="shared" si="411"/>
        <v>0</v>
      </c>
      <c r="M504" s="229">
        <f t="shared" si="411"/>
        <v>0</v>
      </c>
      <c r="N504" s="229">
        <f t="shared" si="411"/>
        <v>0</v>
      </c>
      <c r="O504" s="229">
        <f t="shared" si="411"/>
        <v>0</v>
      </c>
      <c r="P504" s="229">
        <f t="shared" si="411"/>
        <v>0</v>
      </c>
      <c r="Q504" s="229">
        <f t="shared" si="411"/>
        <v>0</v>
      </c>
      <c r="R504" s="229">
        <f t="shared" si="411"/>
        <v>0</v>
      </c>
      <c r="S504" s="229">
        <f t="shared" si="411"/>
        <v>0</v>
      </c>
      <c r="T504" s="229">
        <f t="shared" si="411"/>
        <v>0</v>
      </c>
      <c r="U504" s="229">
        <f t="shared" si="411"/>
        <v>0</v>
      </c>
      <c r="V504" s="229">
        <f t="shared" si="411"/>
        <v>0</v>
      </c>
      <c r="W504" s="229">
        <f t="shared" si="409"/>
        <v>0</v>
      </c>
      <c r="X504" s="229">
        <f t="shared" si="409"/>
        <v>0</v>
      </c>
      <c r="Y504" s="229">
        <f t="shared" si="409"/>
        <v>0</v>
      </c>
      <c r="Z504" s="229">
        <f t="shared" si="409"/>
        <v>0</v>
      </c>
      <c r="AA504" s="229">
        <f t="shared" si="409"/>
        <v>0</v>
      </c>
      <c r="AB504" s="229">
        <f t="shared" si="409"/>
        <v>0</v>
      </c>
      <c r="AC504" s="229">
        <f t="shared" si="409"/>
        <v>0</v>
      </c>
      <c r="AD504" s="229">
        <f t="shared" si="409"/>
        <v>0</v>
      </c>
      <c r="AE504" s="229">
        <f t="shared" si="413"/>
        <v>0</v>
      </c>
      <c r="AF504" s="229">
        <f t="shared" si="413"/>
        <v>0</v>
      </c>
      <c r="AG504" s="229">
        <f t="shared" si="413"/>
        <v>0</v>
      </c>
      <c r="AH504" s="229">
        <f t="shared" si="413"/>
        <v>0</v>
      </c>
      <c r="AI504" s="229">
        <f t="shared" si="413"/>
        <v>0</v>
      </c>
      <c r="AJ504" s="229">
        <f t="shared" si="413"/>
        <v>0</v>
      </c>
      <c r="AK504" s="229">
        <f t="shared" si="413"/>
        <v>0</v>
      </c>
      <c r="AL504" s="229">
        <f t="shared" si="413"/>
        <v>0</v>
      </c>
      <c r="AM504" s="229">
        <f t="shared" si="413"/>
        <v>0</v>
      </c>
      <c r="AN504" s="229">
        <f t="shared" si="413"/>
        <v>0</v>
      </c>
      <c r="AO504" s="229">
        <f t="shared" si="413"/>
        <v>0</v>
      </c>
      <c r="AP504" s="229">
        <f t="shared" si="413"/>
        <v>0</v>
      </c>
      <c r="AQ504" s="229">
        <f t="shared" si="413"/>
        <v>0</v>
      </c>
      <c r="AR504" s="229">
        <f t="shared" si="413"/>
        <v>0</v>
      </c>
      <c r="AS504" s="229">
        <f t="shared" si="413"/>
        <v>0</v>
      </c>
      <c r="AT504" s="229">
        <f t="shared" si="413"/>
        <v>0</v>
      </c>
      <c r="AU504" s="229">
        <f t="shared" si="418"/>
        <v>0</v>
      </c>
      <c r="AV504" s="229">
        <f t="shared" si="418"/>
        <v>0</v>
      </c>
      <c r="AW504" s="229">
        <f t="shared" si="418"/>
        <v>0</v>
      </c>
      <c r="AX504" s="229">
        <f t="shared" si="418"/>
        <v>0</v>
      </c>
      <c r="AY504" s="229">
        <f t="shared" si="418"/>
        <v>0</v>
      </c>
      <c r="AZ504" s="229">
        <f t="shared" si="418"/>
        <v>0</v>
      </c>
      <c r="BA504" s="229">
        <f t="shared" si="418"/>
        <v>0</v>
      </c>
      <c r="BB504" s="229">
        <f t="shared" si="410"/>
        <v>0</v>
      </c>
      <c r="BC504" s="229">
        <f t="shared" si="410"/>
        <v>0</v>
      </c>
      <c r="BD504" s="229">
        <f t="shared" si="410"/>
        <v>0</v>
      </c>
      <c r="BE504" s="229">
        <f t="shared" si="410"/>
        <v>0</v>
      </c>
      <c r="BF504" s="229">
        <f t="shared" si="410"/>
        <v>0</v>
      </c>
      <c r="BG504" s="229">
        <f t="shared" si="410"/>
        <v>0</v>
      </c>
      <c r="BH504" s="229">
        <f t="shared" si="410"/>
        <v>0</v>
      </c>
      <c r="BI504" s="229">
        <f t="shared" si="410"/>
        <v>0</v>
      </c>
      <c r="BJ504" s="229">
        <f t="shared" si="410"/>
        <v>0</v>
      </c>
      <c r="BK504" s="229">
        <f t="shared" si="410"/>
        <v>0</v>
      </c>
      <c r="BL504" s="229">
        <f t="shared" si="410"/>
        <v>0</v>
      </c>
      <c r="BM504" s="229">
        <f t="shared" si="410"/>
        <v>0</v>
      </c>
      <c r="BN504" s="229">
        <f t="shared" si="410"/>
        <v>0</v>
      </c>
      <c r="BO504" s="229">
        <f t="shared" si="416"/>
        <v>0</v>
      </c>
      <c r="BP504" s="229">
        <f t="shared" si="416"/>
        <v>0</v>
      </c>
      <c r="BQ504" s="229">
        <f t="shared" si="416"/>
        <v>0</v>
      </c>
      <c r="BR504" s="229">
        <f t="shared" si="416"/>
        <v>0</v>
      </c>
      <c r="BS504" s="229">
        <f t="shared" si="416"/>
        <v>0</v>
      </c>
      <c r="BT504" s="229">
        <f t="shared" si="416"/>
        <v>0</v>
      </c>
      <c r="BU504" s="229">
        <f t="shared" si="416"/>
        <v>0</v>
      </c>
      <c r="BV504" s="229">
        <f t="shared" si="416"/>
        <v>0</v>
      </c>
      <c r="BW504" s="229">
        <f t="shared" si="416"/>
        <v>0</v>
      </c>
      <c r="BX504" s="229">
        <f t="shared" si="416"/>
        <v>0</v>
      </c>
      <c r="BY504" s="229">
        <f t="shared" si="416"/>
        <v>0</v>
      </c>
      <c r="BZ504" s="229">
        <f t="shared" si="416"/>
        <v>0</v>
      </c>
    </row>
    <row r="505" spans="1:78" x14ac:dyDescent="0.2">
      <c r="A505" s="7" t="str">
        <f t="shared" si="415"/>
        <v>Roll-in 6</v>
      </c>
      <c r="B505" s="7">
        <f t="shared" si="398"/>
        <v>2022</v>
      </c>
      <c r="C505" s="7">
        <f t="shared" si="403"/>
        <v>38</v>
      </c>
      <c r="D505" s="165">
        <f t="shared" si="417"/>
        <v>44620</v>
      </c>
      <c r="E505" s="68">
        <f>BonusDep!C43*BonusDep!D43</f>
        <v>0</v>
      </c>
      <c r="F505" s="77"/>
      <c r="G505" s="229">
        <f t="shared" si="411"/>
        <v>0</v>
      </c>
      <c r="H505" s="229">
        <f t="shared" si="411"/>
        <v>0</v>
      </c>
      <c r="I505" s="229">
        <f t="shared" si="411"/>
        <v>0</v>
      </c>
      <c r="J505" s="229">
        <f t="shared" si="411"/>
        <v>0</v>
      </c>
      <c r="K505" s="229">
        <f t="shared" si="411"/>
        <v>0</v>
      </c>
      <c r="L505" s="229">
        <f t="shared" si="411"/>
        <v>0</v>
      </c>
      <c r="M505" s="229">
        <f t="shared" si="411"/>
        <v>0</v>
      </c>
      <c r="N505" s="229">
        <f t="shared" si="411"/>
        <v>0</v>
      </c>
      <c r="O505" s="229">
        <f t="shared" si="411"/>
        <v>0</v>
      </c>
      <c r="P505" s="229">
        <f t="shared" si="411"/>
        <v>0</v>
      </c>
      <c r="Q505" s="229">
        <f t="shared" si="411"/>
        <v>0</v>
      </c>
      <c r="R505" s="229">
        <f t="shared" si="411"/>
        <v>0</v>
      </c>
      <c r="S505" s="229">
        <f t="shared" si="411"/>
        <v>0</v>
      </c>
      <c r="T505" s="229">
        <f t="shared" si="411"/>
        <v>0</v>
      </c>
      <c r="U505" s="229">
        <f t="shared" si="411"/>
        <v>0</v>
      </c>
      <c r="V505" s="229">
        <f t="shared" si="411"/>
        <v>0</v>
      </c>
      <c r="W505" s="229">
        <f t="shared" si="409"/>
        <v>0</v>
      </c>
      <c r="X505" s="229">
        <f t="shared" si="409"/>
        <v>0</v>
      </c>
      <c r="Y505" s="229">
        <f t="shared" si="409"/>
        <v>0</v>
      </c>
      <c r="Z505" s="229">
        <f t="shared" si="409"/>
        <v>0</v>
      </c>
      <c r="AA505" s="229">
        <f t="shared" si="409"/>
        <v>0</v>
      </c>
      <c r="AB505" s="229">
        <f t="shared" si="409"/>
        <v>0</v>
      </c>
      <c r="AC505" s="229">
        <f t="shared" si="409"/>
        <v>0</v>
      </c>
      <c r="AD505" s="229">
        <f t="shared" si="409"/>
        <v>0</v>
      </c>
      <c r="AE505" s="229">
        <f t="shared" si="413"/>
        <v>0</v>
      </c>
      <c r="AF505" s="229">
        <f t="shared" si="413"/>
        <v>0</v>
      </c>
      <c r="AG505" s="229">
        <f t="shared" si="413"/>
        <v>0</v>
      </c>
      <c r="AH505" s="229">
        <f t="shared" si="413"/>
        <v>0</v>
      </c>
      <c r="AI505" s="229">
        <f t="shared" si="413"/>
        <v>0</v>
      </c>
      <c r="AJ505" s="229">
        <f t="shared" si="413"/>
        <v>0</v>
      </c>
      <c r="AK505" s="229">
        <f t="shared" si="413"/>
        <v>0</v>
      </c>
      <c r="AL505" s="229">
        <f t="shared" si="413"/>
        <v>0</v>
      </c>
      <c r="AM505" s="229">
        <f t="shared" si="413"/>
        <v>0</v>
      </c>
      <c r="AN505" s="229">
        <f t="shared" si="413"/>
        <v>0</v>
      </c>
      <c r="AO505" s="229">
        <f t="shared" si="413"/>
        <v>0</v>
      </c>
      <c r="AP505" s="229">
        <f t="shared" si="413"/>
        <v>0</v>
      </c>
      <c r="AQ505" s="229">
        <f t="shared" si="413"/>
        <v>0</v>
      </c>
      <c r="AR505" s="229">
        <f t="shared" si="413"/>
        <v>0</v>
      </c>
      <c r="AS505" s="229">
        <f t="shared" si="413"/>
        <v>0</v>
      </c>
      <c r="AT505" s="229">
        <f t="shared" si="413"/>
        <v>0</v>
      </c>
      <c r="AU505" s="229">
        <f t="shared" si="418"/>
        <v>0</v>
      </c>
      <c r="AV505" s="229">
        <f t="shared" si="418"/>
        <v>0</v>
      </c>
      <c r="AW505" s="229">
        <f t="shared" si="418"/>
        <v>0</v>
      </c>
      <c r="AX505" s="229">
        <f t="shared" si="418"/>
        <v>0</v>
      </c>
      <c r="AY505" s="229">
        <f t="shared" si="418"/>
        <v>0</v>
      </c>
      <c r="AZ505" s="229">
        <f t="shared" si="418"/>
        <v>0</v>
      </c>
      <c r="BA505" s="229">
        <f t="shared" si="418"/>
        <v>0</v>
      </c>
      <c r="BB505" s="229">
        <f t="shared" si="410"/>
        <v>0</v>
      </c>
      <c r="BC505" s="229">
        <f t="shared" si="410"/>
        <v>0</v>
      </c>
      <c r="BD505" s="229">
        <f t="shared" si="410"/>
        <v>0</v>
      </c>
      <c r="BE505" s="229">
        <f t="shared" si="410"/>
        <v>0</v>
      </c>
      <c r="BF505" s="229">
        <f t="shared" si="410"/>
        <v>0</v>
      </c>
      <c r="BG505" s="229">
        <f t="shared" si="410"/>
        <v>0</v>
      </c>
      <c r="BH505" s="229">
        <f t="shared" si="410"/>
        <v>0</v>
      </c>
      <c r="BI505" s="229">
        <f t="shared" si="410"/>
        <v>0</v>
      </c>
      <c r="BJ505" s="229">
        <f t="shared" si="410"/>
        <v>0</v>
      </c>
      <c r="BK505" s="229">
        <f t="shared" si="410"/>
        <v>0</v>
      </c>
      <c r="BL505" s="229">
        <f t="shared" si="410"/>
        <v>0</v>
      </c>
      <c r="BM505" s="229">
        <f t="shared" si="410"/>
        <v>0</v>
      </c>
      <c r="BN505" s="229">
        <f t="shared" si="410"/>
        <v>0</v>
      </c>
      <c r="BO505" s="229">
        <f t="shared" si="416"/>
        <v>0</v>
      </c>
      <c r="BP505" s="229">
        <f t="shared" si="416"/>
        <v>0</v>
      </c>
      <c r="BQ505" s="229">
        <f t="shared" si="416"/>
        <v>0</v>
      </c>
      <c r="BR505" s="229">
        <f t="shared" si="416"/>
        <v>0</v>
      </c>
      <c r="BS505" s="229">
        <f t="shared" si="416"/>
        <v>0</v>
      </c>
      <c r="BT505" s="229">
        <f t="shared" si="416"/>
        <v>0</v>
      </c>
      <c r="BU505" s="229">
        <f t="shared" si="416"/>
        <v>0</v>
      </c>
      <c r="BV505" s="229">
        <f t="shared" si="416"/>
        <v>0</v>
      </c>
      <c r="BW505" s="229">
        <f t="shared" si="416"/>
        <v>0</v>
      </c>
      <c r="BX505" s="229">
        <f t="shared" si="416"/>
        <v>0</v>
      </c>
      <c r="BY505" s="229">
        <f t="shared" si="416"/>
        <v>0</v>
      </c>
      <c r="BZ505" s="229">
        <f t="shared" si="416"/>
        <v>0</v>
      </c>
    </row>
    <row r="506" spans="1:78" x14ac:dyDescent="0.2">
      <c r="A506" s="7" t="str">
        <f t="shared" si="415"/>
        <v>Roll-in 7</v>
      </c>
      <c r="B506" s="7">
        <f t="shared" si="398"/>
        <v>2022</v>
      </c>
      <c r="C506" s="7">
        <f t="shared" si="403"/>
        <v>39</v>
      </c>
      <c r="D506" s="165">
        <f t="shared" si="417"/>
        <v>44651</v>
      </c>
      <c r="E506" s="68">
        <f>BonusDep!C44*BonusDep!D44</f>
        <v>0</v>
      </c>
      <c r="F506" s="77"/>
      <c r="G506" s="229">
        <f t="shared" si="411"/>
        <v>0</v>
      </c>
      <c r="H506" s="229">
        <f t="shared" si="411"/>
        <v>0</v>
      </c>
      <c r="I506" s="229">
        <f t="shared" si="411"/>
        <v>0</v>
      </c>
      <c r="J506" s="229">
        <f t="shared" si="411"/>
        <v>0</v>
      </c>
      <c r="K506" s="229">
        <f t="shared" si="411"/>
        <v>0</v>
      </c>
      <c r="L506" s="229">
        <f t="shared" si="411"/>
        <v>0</v>
      </c>
      <c r="M506" s="229">
        <f t="shared" si="411"/>
        <v>0</v>
      </c>
      <c r="N506" s="229">
        <f t="shared" si="411"/>
        <v>0</v>
      </c>
      <c r="O506" s="229">
        <f t="shared" si="411"/>
        <v>0</v>
      </c>
      <c r="P506" s="229">
        <f t="shared" si="411"/>
        <v>0</v>
      </c>
      <c r="Q506" s="229">
        <f t="shared" si="411"/>
        <v>0</v>
      </c>
      <c r="R506" s="229">
        <f t="shared" si="411"/>
        <v>0</v>
      </c>
      <c r="S506" s="229">
        <f t="shared" si="411"/>
        <v>0</v>
      </c>
      <c r="T506" s="229">
        <f t="shared" si="411"/>
        <v>0</v>
      </c>
      <c r="U506" s="229">
        <f t="shared" si="411"/>
        <v>0</v>
      </c>
      <c r="V506" s="229">
        <f t="shared" si="411"/>
        <v>0</v>
      </c>
      <c r="W506" s="229">
        <f t="shared" si="409"/>
        <v>0</v>
      </c>
      <c r="X506" s="229">
        <f t="shared" si="409"/>
        <v>0</v>
      </c>
      <c r="Y506" s="229">
        <f t="shared" si="409"/>
        <v>0</v>
      </c>
      <c r="Z506" s="229">
        <f t="shared" si="409"/>
        <v>0</v>
      </c>
      <c r="AA506" s="229">
        <f t="shared" si="409"/>
        <v>0</v>
      </c>
      <c r="AB506" s="229">
        <f t="shared" si="409"/>
        <v>0</v>
      </c>
      <c r="AC506" s="229">
        <f t="shared" si="409"/>
        <v>0</v>
      </c>
      <c r="AD506" s="229">
        <f t="shared" si="409"/>
        <v>0</v>
      </c>
      <c r="AE506" s="229">
        <f t="shared" si="413"/>
        <v>0</v>
      </c>
      <c r="AF506" s="229">
        <f t="shared" si="413"/>
        <v>0</v>
      </c>
      <c r="AG506" s="229">
        <f t="shared" si="413"/>
        <v>0</v>
      </c>
      <c r="AH506" s="229">
        <f t="shared" si="413"/>
        <v>0</v>
      </c>
      <c r="AI506" s="229">
        <f t="shared" si="413"/>
        <v>0</v>
      </c>
      <c r="AJ506" s="229">
        <f t="shared" si="413"/>
        <v>0</v>
      </c>
      <c r="AK506" s="229">
        <f t="shared" si="413"/>
        <v>0</v>
      </c>
      <c r="AL506" s="229">
        <f t="shared" si="413"/>
        <v>0</v>
      </c>
      <c r="AM506" s="229">
        <f t="shared" si="413"/>
        <v>0</v>
      </c>
      <c r="AN506" s="229">
        <f t="shared" si="413"/>
        <v>0</v>
      </c>
      <c r="AO506" s="229">
        <f t="shared" si="413"/>
        <v>0</v>
      </c>
      <c r="AP506" s="229">
        <f t="shared" si="413"/>
        <v>0</v>
      </c>
      <c r="AQ506" s="229">
        <f t="shared" si="413"/>
        <v>0</v>
      </c>
      <c r="AR506" s="229">
        <f t="shared" si="413"/>
        <v>0</v>
      </c>
      <c r="AS506" s="229">
        <f t="shared" si="413"/>
        <v>0</v>
      </c>
      <c r="AT506" s="229">
        <f t="shared" si="413"/>
        <v>0</v>
      </c>
      <c r="AU506" s="229">
        <f t="shared" si="418"/>
        <v>0</v>
      </c>
      <c r="AV506" s="229">
        <f t="shared" si="418"/>
        <v>0</v>
      </c>
      <c r="AW506" s="229">
        <f t="shared" si="418"/>
        <v>0</v>
      </c>
      <c r="AX506" s="229">
        <f t="shared" si="418"/>
        <v>0</v>
      </c>
      <c r="AY506" s="229">
        <f t="shared" si="418"/>
        <v>0</v>
      </c>
      <c r="AZ506" s="229">
        <f t="shared" si="418"/>
        <v>0</v>
      </c>
      <c r="BA506" s="229">
        <f t="shared" si="418"/>
        <v>0</v>
      </c>
      <c r="BB506" s="229">
        <f t="shared" si="410"/>
        <v>0</v>
      </c>
      <c r="BC506" s="229">
        <f t="shared" si="410"/>
        <v>0</v>
      </c>
      <c r="BD506" s="229">
        <f t="shared" si="410"/>
        <v>0</v>
      </c>
      <c r="BE506" s="229">
        <f t="shared" si="410"/>
        <v>0</v>
      </c>
      <c r="BF506" s="229">
        <f t="shared" si="410"/>
        <v>0</v>
      </c>
      <c r="BG506" s="229">
        <f t="shared" si="410"/>
        <v>0</v>
      </c>
      <c r="BH506" s="229">
        <f t="shared" si="410"/>
        <v>0</v>
      </c>
      <c r="BI506" s="229">
        <f t="shared" si="410"/>
        <v>0</v>
      </c>
      <c r="BJ506" s="229">
        <f t="shared" si="410"/>
        <v>0</v>
      </c>
      <c r="BK506" s="229">
        <f t="shared" si="410"/>
        <v>0</v>
      </c>
      <c r="BL506" s="229">
        <f t="shared" si="410"/>
        <v>0</v>
      </c>
      <c r="BM506" s="229">
        <f t="shared" si="410"/>
        <v>0</v>
      </c>
      <c r="BN506" s="229">
        <f t="shared" si="410"/>
        <v>0</v>
      </c>
      <c r="BO506" s="229">
        <f t="shared" si="416"/>
        <v>0</v>
      </c>
      <c r="BP506" s="229">
        <f t="shared" si="416"/>
        <v>0</v>
      </c>
      <c r="BQ506" s="229">
        <f t="shared" si="416"/>
        <v>0</v>
      </c>
      <c r="BR506" s="229">
        <f t="shared" si="416"/>
        <v>0</v>
      </c>
      <c r="BS506" s="229">
        <f t="shared" si="416"/>
        <v>0</v>
      </c>
      <c r="BT506" s="229">
        <f t="shared" si="416"/>
        <v>0</v>
      </c>
      <c r="BU506" s="229">
        <f t="shared" si="416"/>
        <v>0</v>
      </c>
      <c r="BV506" s="229">
        <f t="shared" si="416"/>
        <v>0</v>
      </c>
      <c r="BW506" s="229">
        <f t="shared" si="416"/>
        <v>0</v>
      </c>
      <c r="BX506" s="229">
        <f t="shared" si="416"/>
        <v>0</v>
      </c>
      <c r="BY506" s="229">
        <f t="shared" si="416"/>
        <v>0</v>
      </c>
      <c r="BZ506" s="229">
        <f t="shared" si="416"/>
        <v>0</v>
      </c>
    </row>
    <row r="507" spans="1:78" x14ac:dyDescent="0.2">
      <c r="A507" s="7" t="str">
        <f t="shared" si="415"/>
        <v>Roll-in 7</v>
      </c>
      <c r="B507" s="7">
        <f t="shared" si="398"/>
        <v>2022</v>
      </c>
      <c r="C507" s="7">
        <f t="shared" si="403"/>
        <v>40</v>
      </c>
      <c r="D507" s="165">
        <f t="shared" si="417"/>
        <v>44681</v>
      </c>
      <c r="E507" s="68">
        <f>BonusDep!C45*BonusDep!D45</f>
        <v>0</v>
      </c>
      <c r="F507" s="77"/>
      <c r="G507" s="229">
        <f t="shared" si="411"/>
        <v>0</v>
      </c>
      <c r="H507" s="229">
        <f t="shared" si="411"/>
        <v>0</v>
      </c>
      <c r="I507" s="229">
        <f t="shared" si="411"/>
        <v>0</v>
      </c>
      <c r="J507" s="229">
        <f t="shared" si="411"/>
        <v>0</v>
      </c>
      <c r="K507" s="229">
        <f t="shared" si="411"/>
        <v>0</v>
      </c>
      <c r="L507" s="229">
        <f t="shared" si="411"/>
        <v>0</v>
      </c>
      <c r="M507" s="229">
        <f t="shared" si="411"/>
        <v>0</v>
      </c>
      <c r="N507" s="229">
        <f t="shared" si="411"/>
        <v>0</v>
      </c>
      <c r="O507" s="229">
        <f t="shared" si="411"/>
        <v>0</v>
      </c>
      <c r="P507" s="229">
        <f t="shared" si="411"/>
        <v>0</v>
      </c>
      <c r="Q507" s="229">
        <f t="shared" si="411"/>
        <v>0</v>
      </c>
      <c r="R507" s="229">
        <f t="shared" si="411"/>
        <v>0</v>
      </c>
      <c r="S507" s="229">
        <f t="shared" si="411"/>
        <v>0</v>
      </c>
      <c r="T507" s="229">
        <f t="shared" si="411"/>
        <v>0</v>
      </c>
      <c r="U507" s="229">
        <f t="shared" si="411"/>
        <v>0</v>
      </c>
      <c r="V507" s="229">
        <f t="shared" ref="V507:AK511" si="419">IF(AND(V$7=$B507,V$9&gt;=$D507),$E507/(13-MONTH($D507)),0)</f>
        <v>0</v>
      </c>
      <c r="W507" s="229">
        <f t="shared" si="419"/>
        <v>0</v>
      </c>
      <c r="X507" s="229">
        <f t="shared" si="419"/>
        <v>0</v>
      </c>
      <c r="Y507" s="229">
        <f t="shared" si="419"/>
        <v>0</v>
      </c>
      <c r="Z507" s="229">
        <f t="shared" si="419"/>
        <v>0</v>
      </c>
      <c r="AA507" s="229">
        <f t="shared" si="419"/>
        <v>0</v>
      </c>
      <c r="AB507" s="229">
        <f t="shared" si="419"/>
        <v>0</v>
      </c>
      <c r="AC507" s="229">
        <f t="shared" si="419"/>
        <v>0</v>
      </c>
      <c r="AD507" s="229">
        <f t="shared" si="419"/>
        <v>0</v>
      </c>
      <c r="AE507" s="229">
        <f t="shared" si="419"/>
        <v>0</v>
      </c>
      <c r="AF507" s="229">
        <f t="shared" si="419"/>
        <v>0</v>
      </c>
      <c r="AG507" s="229">
        <f t="shared" si="419"/>
        <v>0</v>
      </c>
      <c r="AH507" s="229">
        <f t="shared" si="419"/>
        <v>0</v>
      </c>
      <c r="AI507" s="229">
        <f t="shared" si="419"/>
        <v>0</v>
      </c>
      <c r="AJ507" s="229">
        <f t="shared" si="419"/>
        <v>0</v>
      </c>
      <c r="AK507" s="229">
        <f t="shared" si="419"/>
        <v>0</v>
      </c>
      <c r="AL507" s="229">
        <f t="shared" si="413"/>
        <v>0</v>
      </c>
      <c r="AM507" s="229">
        <f t="shared" si="413"/>
        <v>0</v>
      </c>
      <c r="AN507" s="229">
        <f t="shared" si="413"/>
        <v>0</v>
      </c>
      <c r="AO507" s="229">
        <f t="shared" si="413"/>
        <v>0</v>
      </c>
      <c r="AP507" s="229">
        <f t="shared" si="413"/>
        <v>0</v>
      </c>
      <c r="AQ507" s="229">
        <f t="shared" si="413"/>
        <v>0</v>
      </c>
      <c r="AR507" s="229">
        <f t="shared" si="413"/>
        <v>0</v>
      </c>
      <c r="AS507" s="229">
        <f t="shared" si="413"/>
        <v>0</v>
      </c>
      <c r="AT507" s="229">
        <f t="shared" si="413"/>
        <v>0</v>
      </c>
      <c r="AU507" s="229">
        <f t="shared" si="418"/>
        <v>0</v>
      </c>
      <c r="AV507" s="229">
        <f t="shared" si="418"/>
        <v>0</v>
      </c>
      <c r="AW507" s="229">
        <f t="shared" si="418"/>
        <v>0</v>
      </c>
      <c r="AX507" s="229">
        <f t="shared" si="418"/>
        <v>0</v>
      </c>
      <c r="AY507" s="229">
        <f t="shared" si="418"/>
        <v>0</v>
      </c>
      <c r="AZ507" s="229">
        <f t="shared" si="418"/>
        <v>0</v>
      </c>
      <c r="BA507" s="229">
        <f t="shared" si="418"/>
        <v>0</v>
      </c>
      <c r="BB507" s="229">
        <f t="shared" ref="BB507:BQ511" si="420">IF(AND(BB$7=$B507,BB$9&gt;=$D507),$E507/(13-MONTH($D507)),0)</f>
        <v>0</v>
      </c>
      <c r="BC507" s="229">
        <f t="shared" si="420"/>
        <v>0</v>
      </c>
      <c r="BD507" s="229">
        <f t="shared" si="420"/>
        <v>0</v>
      </c>
      <c r="BE507" s="229">
        <f t="shared" si="420"/>
        <v>0</v>
      </c>
      <c r="BF507" s="229">
        <f t="shared" si="420"/>
        <v>0</v>
      </c>
      <c r="BG507" s="229">
        <f t="shared" si="420"/>
        <v>0</v>
      </c>
      <c r="BH507" s="229">
        <f t="shared" si="420"/>
        <v>0</v>
      </c>
      <c r="BI507" s="229">
        <f t="shared" si="420"/>
        <v>0</v>
      </c>
      <c r="BJ507" s="229">
        <f t="shared" si="420"/>
        <v>0</v>
      </c>
      <c r="BK507" s="229">
        <f t="shared" si="420"/>
        <v>0</v>
      </c>
      <c r="BL507" s="229">
        <f t="shared" si="420"/>
        <v>0</v>
      </c>
      <c r="BM507" s="229">
        <f t="shared" si="420"/>
        <v>0</v>
      </c>
      <c r="BN507" s="229">
        <f t="shared" si="420"/>
        <v>0</v>
      </c>
      <c r="BO507" s="229">
        <f t="shared" si="420"/>
        <v>0</v>
      </c>
      <c r="BP507" s="229">
        <f t="shared" si="420"/>
        <v>0</v>
      </c>
      <c r="BQ507" s="229">
        <f t="shared" si="420"/>
        <v>0</v>
      </c>
      <c r="BR507" s="229">
        <f t="shared" si="416"/>
        <v>0</v>
      </c>
      <c r="BS507" s="229">
        <f t="shared" si="416"/>
        <v>0</v>
      </c>
      <c r="BT507" s="229">
        <f t="shared" si="416"/>
        <v>0</v>
      </c>
      <c r="BU507" s="229">
        <f t="shared" si="416"/>
        <v>0</v>
      </c>
      <c r="BV507" s="229">
        <f t="shared" si="416"/>
        <v>0</v>
      </c>
      <c r="BW507" s="229">
        <f t="shared" si="416"/>
        <v>0</v>
      </c>
      <c r="BX507" s="229">
        <f t="shared" si="416"/>
        <v>0</v>
      </c>
      <c r="BY507" s="229">
        <f t="shared" si="416"/>
        <v>0</v>
      </c>
      <c r="BZ507" s="229">
        <f t="shared" si="416"/>
        <v>0</v>
      </c>
    </row>
    <row r="508" spans="1:78" x14ac:dyDescent="0.2">
      <c r="A508" s="7" t="str">
        <f t="shared" si="415"/>
        <v>Roll-in 7</v>
      </c>
      <c r="B508" s="7">
        <f t="shared" si="398"/>
        <v>2022</v>
      </c>
      <c r="C508" s="7">
        <f t="shared" si="403"/>
        <v>41</v>
      </c>
      <c r="D508" s="165">
        <f t="shared" si="417"/>
        <v>44712</v>
      </c>
      <c r="E508" s="68">
        <f>BonusDep!C46*BonusDep!D46</f>
        <v>0</v>
      </c>
      <c r="F508" s="77"/>
      <c r="G508" s="229">
        <f t="shared" ref="G508:V511" si="421">IF(AND(G$7=$B508,G$9&gt;=$D508),$E508/(13-MONTH($D508)),0)</f>
        <v>0</v>
      </c>
      <c r="H508" s="229">
        <f t="shared" si="421"/>
        <v>0</v>
      </c>
      <c r="I508" s="229">
        <f t="shared" si="421"/>
        <v>0</v>
      </c>
      <c r="J508" s="229">
        <f t="shared" si="421"/>
        <v>0</v>
      </c>
      <c r="K508" s="229">
        <f t="shared" si="421"/>
        <v>0</v>
      </c>
      <c r="L508" s="229">
        <f t="shared" si="421"/>
        <v>0</v>
      </c>
      <c r="M508" s="229">
        <f t="shared" si="421"/>
        <v>0</v>
      </c>
      <c r="N508" s="229">
        <f t="shared" si="421"/>
        <v>0</v>
      </c>
      <c r="O508" s="229">
        <f t="shared" si="421"/>
        <v>0</v>
      </c>
      <c r="P508" s="229">
        <f t="shared" si="421"/>
        <v>0</v>
      </c>
      <c r="Q508" s="229">
        <f t="shared" si="421"/>
        <v>0</v>
      </c>
      <c r="R508" s="229">
        <f t="shared" si="421"/>
        <v>0</v>
      </c>
      <c r="S508" s="229">
        <f t="shared" si="421"/>
        <v>0</v>
      </c>
      <c r="T508" s="229">
        <f t="shared" si="421"/>
        <v>0</v>
      </c>
      <c r="U508" s="229">
        <f t="shared" si="421"/>
        <v>0</v>
      </c>
      <c r="V508" s="229">
        <f t="shared" si="421"/>
        <v>0</v>
      </c>
      <c r="W508" s="229">
        <f t="shared" si="419"/>
        <v>0</v>
      </c>
      <c r="X508" s="229">
        <f t="shared" si="419"/>
        <v>0</v>
      </c>
      <c r="Y508" s="229">
        <f t="shared" si="419"/>
        <v>0</v>
      </c>
      <c r="Z508" s="229">
        <f t="shared" si="419"/>
        <v>0</v>
      </c>
      <c r="AA508" s="229">
        <f t="shared" si="419"/>
        <v>0</v>
      </c>
      <c r="AB508" s="229">
        <f t="shared" si="419"/>
        <v>0</v>
      </c>
      <c r="AC508" s="229">
        <f t="shared" si="419"/>
        <v>0</v>
      </c>
      <c r="AD508" s="229">
        <f t="shared" si="419"/>
        <v>0</v>
      </c>
      <c r="AE508" s="229">
        <f t="shared" si="419"/>
        <v>0</v>
      </c>
      <c r="AF508" s="229">
        <f t="shared" si="419"/>
        <v>0</v>
      </c>
      <c r="AG508" s="229">
        <f t="shared" si="419"/>
        <v>0</v>
      </c>
      <c r="AH508" s="229">
        <f t="shared" si="419"/>
        <v>0</v>
      </c>
      <c r="AI508" s="229">
        <f t="shared" si="419"/>
        <v>0</v>
      </c>
      <c r="AJ508" s="229">
        <f t="shared" si="419"/>
        <v>0</v>
      </c>
      <c r="AK508" s="229">
        <f t="shared" si="419"/>
        <v>0</v>
      </c>
      <c r="AL508" s="229">
        <f t="shared" si="413"/>
        <v>0</v>
      </c>
      <c r="AM508" s="229">
        <f t="shared" si="413"/>
        <v>0</v>
      </c>
      <c r="AN508" s="229">
        <f t="shared" si="413"/>
        <v>0</v>
      </c>
      <c r="AO508" s="229">
        <f t="shared" si="413"/>
        <v>0</v>
      </c>
      <c r="AP508" s="229">
        <f t="shared" si="413"/>
        <v>0</v>
      </c>
      <c r="AQ508" s="229">
        <f t="shared" si="413"/>
        <v>0</v>
      </c>
      <c r="AR508" s="229">
        <f t="shared" si="413"/>
        <v>0</v>
      </c>
      <c r="AS508" s="229">
        <f t="shared" si="413"/>
        <v>0</v>
      </c>
      <c r="AT508" s="229">
        <f t="shared" si="413"/>
        <v>0</v>
      </c>
      <c r="AU508" s="229">
        <f t="shared" si="418"/>
        <v>0</v>
      </c>
      <c r="AV508" s="229">
        <f t="shared" si="418"/>
        <v>0</v>
      </c>
      <c r="AW508" s="229">
        <f t="shared" si="418"/>
        <v>0</v>
      </c>
      <c r="AX508" s="229">
        <f t="shared" si="418"/>
        <v>0</v>
      </c>
      <c r="AY508" s="229">
        <f t="shared" si="418"/>
        <v>0</v>
      </c>
      <c r="AZ508" s="229">
        <f t="shared" si="418"/>
        <v>0</v>
      </c>
      <c r="BA508" s="229">
        <f t="shared" si="418"/>
        <v>0</v>
      </c>
      <c r="BB508" s="229">
        <f t="shared" si="420"/>
        <v>0</v>
      </c>
      <c r="BC508" s="229">
        <f t="shared" si="420"/>
        <v>0</v>
      </c>
      <c r="BD508" s="229">
        <f t="shared" si="420"/>
        <v>0</v>
      </c>
      <c r="BE508" s="229">
        <f t="shared" si="420"/>
        <v>0</v>
      </c>
      <c r="BF508" s="229">
        <f t="shared" si="420"/>
        <v>0</v>
      </c>
      <c r="BG508" s="229">
        <f t="shared" si="420"/>
        <v>0</v>
      </c>
      <c r="BH508" s="229">
        <f t="shared" si="420"/>
        <v>0</v>
      </c>
      <c r="BI508" s="229">
        <f t="shared" si="420"/>
        <v>0</v>
      </c>
      <c r="BJ508" s="229">
        <f t="shared" si="420"/>
        <v>0</v>
      </c>
      <c r="BK508" s="229">
        <f t="shared" si="420"/>
        <v>0</v>
      </c>
      <c r="BL508" s="229">
        <f t="shared" si="420"/>
        <v>0</v>
      </c>
      <c r="BM508" s="229">
        <f t="shared" si="420"/>
        <v>0</v>
      </c>
      <c r="BN508" s="229">
        <f t="shared" si="420"/>
        <v>0</v>
      </c>
      <c r="BO508" s="229">
        <f t="shared" si="416"/>
        <v>0</v>
      </c>
      <c r="BP508" s="229">
        <f t="shared" si="416"/>
        <v>0</v>
      </c>
      <c r="BQ508" s="229">
        <f t="shared" si="416"/>
        <v>0</v>
      </c>
      <c r="BR508" s="229">
        <f t="shared" si="416"/>
        <v>0</v>
      </c>
      <c r="BS508" s="229">
        <f t="shared" si="416"/>
        <v>0</v>
      </c>
      <c r="BT508" s="229">
        <f t="shared" si="416"/>
        <v>0</v>
      </c>
      <c r="BU508" s="229">
        <f t="shared" si="416"/>
        <v>0</v>
      </c>
      <c r="BV508" s="229">
        <f t="shared" si="416"/>
        <v>0</v>
      </c>
      <c r="BW508" s="229">
        <f t="shared" si="416"/>
        <v>0</v>
      </c>
      <c r="BX508" s="229">
        <f t="shared" si="416"/>
        <v>0</v>
      </c>
      <c r="BY508" s="229">
        <f t="shared" si="416"/>
        <v>0</v>
      </c>
      <c r="BZ508" s="229">
        <f t="shared" si="416"/>
        <v>0</v>
      </c>
    </row>
    <row r="509" spans="1:78" x14ac:dyDescent="0.2">
      <c r="A509" s="7" t="str">
        <f t="shared" si="415"/>
        <v>Roll-in 7</v>
      </c>
      <c r="B509" s="7">
        <f t="shared" si="398"/>
        <v>2022</v>
      </c>
      <c r="C509" s="7">
        <f t="shared" si="403"/>
        <v>42</v>
      </c>
      <c r="D509" s="165">
        <f t="shared" si="417"/>
        <v>44742</v>
      </c>
      <c r="E509" s="68">
        <f>BonusDep!C47*BonusDep!D47</f>
        <v>0</v>
      </c>
      <c r="F509" s="77"/>
      <c r="G509" s="229">
        <f t="shared" si="421"/>
        <v>0</v>
      </c>
      <c r="H509" s="229">
        <f t="shared" si="421"/>
        <v>0</v>
      </c>
      <c r="I509" s="229">
        <f t="shared" si="421"/>
        <v>0</v>
      </c>
      <c r="J509" s="229">
        <f t="shared" si="421"/>
        <v>0</v>
      </c>
      <c r="K509" s="229">
        <f t="shared" si="421"/>
        <v>0</v>
      </c>
      <c r="L509" s="229">
        <f t="shared" si="421"/>
        <v>0</v>
      </c>
      <c r="M509" s="229">
        <f t="shared" si="421"/>
        <v>0</v>
      </c>
      <c r="N509" s="229">
        <f t="shared" si="421"/>
        <v>0</v>
      </c>
      <c r="O509" s="229">
        <f t="shared" si="421"/>
        <v>0</v>
      </c>
      <c r="P509" s="229">
        <f t="shared" si="421"/>
        <v>0</v>
      </c>
      <c r="Q509" s="229">
        <f t="shared" si="421"/>
        <v>0</v>
      </c>
      <c r="R509" s="229">
        <f t="shared" si="421"/>
        <v>0</v>
      </c>
      <c r="S509" s="229">
        <f t="shared" si="421"/>
        <v>0</v>
      </c>
      <c r="T509" s="229">
        <f t="shared" si="421"/>
        <v>0</v>
      </c>
      <c r="U509" s="229">
        <f t="shared" si="421"/>
        <v>0</v>
      </c>
      <c r="V509" s="229">
        <f t="shared" si="421"/>
        <v>0</v>
      </c>
      <c r="W509" s="229">
        <f t="shared" si="419"/>
        <v>0</v>
      </c>
      <c r="X509" s="229">
        <f t="shared" si="419"/>
        <v>0</v>
      </c>
      <c r="Y509" s="229">
        <f t="shared" si="419"/>
        <v>0</v>
      </c>
      <c r="Z509" s="229">
        <f t="shared" si="419"/>
        <v>0</v>
      </c>
      <c r="AA509" s="229">
        <f t="shared" si="419"/>
        <v>0</v>
      </c>
      <c r="AB509" s="229">
        <f t="shared" si="419"/>
        <v>0</v>
      </c>
      <c r="AC509" s="229">
        <f t="shared" si="419"/>
        <v>0</v>
      </c>
      <c r="AD509" s="229">
        <f t="shared" si="419"/>
        <v>0</v>
      </c>
      <c r="AE509" s="229">
        <f t="shared" si="419"/>
        <v>0</v>
      </c>
      <c r="AF509" s="229">
        <f t="shared" si="419"/>
        <v>0</v>
      </c>
      <c r="AG509" s="229">
        <f t="shared" si="419"/>
        <v>0</v>
      </c>
      <c r="AH509" s="229">
        <f t="shared" si="419"/>
        <v>0</v>
      </c>
      <c r="AI509" s="229">
        <f t="shared" si="419"/>
        <v>0</v>
      </c>
      <c r="AJ509" s="229">
        <f t="shared" si="419"/>
        <v>0</v>
      </c>
      <c r="AK509" s="229">
        <f t="shared" si="419"/>
        <v>0</v>
      </c>
      <c r="AL509" s="229">
        <f t="shared" si="413"/>
        <v>0</v>
      </c>
      <c r="AM509" s="229">
        <f t="shared" si="413"/>
        <v>0</v>
      </c>
      <c r="AN509" s="229">
        <f t="shared" si="413"/>
        <v>0</v>
      </c>
      <c r="AO509" s="229">
        <f t="shared" si="413"/>
        <v>0</v>
      </c>
      <c r="AP509" s="229">
        <f t="shared" si="413"/>
        <v>0</v>
      </c>
      <c r="AQ509" s="229">
        <f t="shared" si="413"/>
        <v>0</v>
      </c>
      <c r="AR509" s="229">
        <f t="shared" si="413"/>
        <v>0</v>
      </c>
      <c r="AS509" s="229">
        <f t="shared" si="413"/>
        <v>0</v>
      </c>
      <c r="AT509" s="229">
        <f t="shared" si="413"/>
        <v>0</v>
      </c>
      <c r="AU509" s="229">
        <f t="shared" si="418"/>
        <v>0</v>
      </c>
      <c r="AV509" s="229">
        <f t="shared" si="418"/>
        <v>0</v>
      </c>
      <c r="AW509" s="229">
        <f t="shared" si="418"/>
        <v>0</v>
      </c>
      <c r="AX509" s="229">
        <f t="shared" si="418"/>
        <v>0</v>
      </c>
      <c r="AY509" s="229">
        <f t="shared" si="418"/>
        <v>0</v>
      </c>
      <c r="AZ509" s="229">
        <f t="shared" si="418"/>
        <v>0</v>
      </c>
      <c r="BA509" s="229">
        <f t="shared" si="418"/>
        <v>0</v>
      </c>
      <c r="BB509" s="229">
        <f t="shared" si="420"/>
        <v>0</v>
      </c>
      <c r="BC509" s="229">
        <f t="shared" si="420"/>
        <v>0</v>
      </c>
      <c r="BD509" s="229">
        <f t="shared" si="420"/>
        <v>0</v>
      </c>
      <c r="BE509" s="229">
        <f t="shared" si="420"/>
        <v>0</v>
      </c>
      <c r="BF509" s="229">
        <f t="shared" si="420"/>
        <v>0</v>
      </c>
      <c r="BG509" s="229">
        <f t="shared" si="420"/>
        <v>0</v>
      </c>
      <c r="BH509" s="229">
        <f t="shared" si="420"/>
        <v>0</v>
      </c>
      <c r="BI509" s="229">
        <f t="shared" si="420"/>
        <v>0</v>
      </c>
      <c r="BJ509" s="229">
        <f t="shared" si="420"/>
        <v>0</v>
      </c>
      <c r="BK509" s="229">
        <f t="shared" si="420"/>
        <v>0</v>
      </c>
      <c r="BL509" s="229">
        <f t="shared" si="420"/>
        <v>0</v>
      </c>
      <c r="BM509" s="229">
        <f t="shared" si="420"/>
        <v>0</v>
      </c>
      <c r="BN509" s="229">
        <f t="shared" si="420"/>
        <v>0</v>
      </c>
      <c r="BO509" s="229">
        <f t="shared" si="416"/>
        <v>0</v>
      </c>
      <c r="BP509" s="229">
        <f t="shared" si="416"/>
        <v>0</v>
      </c>
      <c r="BQ509" s="229">
        <f t="shared" si="416"/>
        <v>0</v>
      </c>
      <c r="BR509" s="229">
        <f t="shared" si="416"/>
        <v>0</v>
      </c>
      <c r="BS509" s="229">
        <f t="shared" si="416"/>
        <v>0</v>
      </c>
      <c r="BT509" s="229">
        <f t="shared" si="416"/>
        <v>0</v>
      </c>
      <c r="BU509" s="229">
        <f t="shared" si="416"/>
        <v>0</v>
      </c>
      <c r="BV509" s="229">
        <f t="shared" si="416"/>
        <v>0</v>
      </c>
      <c r="BW509" s="229">
        <f t="shared" si="416"/>
        <v>0</v>
      </c>
      <c r="BX509" s="229">
        <f t="shared" si="416"/>
        <v>0</v>
      </c>
      <c r="BY509" s="229">
        <f t="shared" si="416"/>
        <v>0</v>
      </c>
      <c r="BZ509" s="229">
        <f t="shared" si="416"/>
        <v>0</v>
      </c>
    </row>
    <row r="510" spans="1:78" x14ac:dyDescent="0.2">
      <c r="A510" s="7" t="str">
        <f t="shared" si="415"/>
        <v>Roll-in 7</v>
      </c>
      <c r="B510" s="7">
        <f t="shared" si="398"/>
        <v>2022</v>
      </c>
      <c r="C510" s="7">
        <f t="shared" si="403"/>
        <v>43</v>
      </c>
      <c r="D510" s="165">
        <f t="shared" si="417"/>
        <v>44773</v>
      </c>
      <c r="E510" s="68">
        <f>BonusDep!C48*BonusDep!D48</f>
        <v>0</v>
      </c>
      <c r="F510" s="77"/>
      <c r="G510" s="229">
        <f t="shared" si="421"/>
        <v>0</v>
      </c>
      <c r="H510" s="229">
        <f t="shared" si="421"/>
        <v>0</v>
      </c>
      <c r="I510" s="229">
        <f t="shared" si="421"/>
        <v>0</v>
      </c>
      <c r="J510" s="229">
        <f t="shared" si="421"/>
        <v>0</v>
      </c>
      <c r="K510" s="229">
        <f t="shared" si="421"/>
        <v>0</v>
      </c>
      <c r="L510" s="229">
        <f t="shared" si="421"/>
        <v>0</v>
      </c>
      <c r="M510" s="229">
        <f t="shared" si="421"/>
        <v>0</v>
      </c>
      <c r="N510" s="229">
        <f t="shared" si="421"/>
        <v>0</v>
      </c>
      <c r="O510" s="229">
        <f t="shared" si="421"/>
        <v>0</v>
      </c>
      <c r="P510" s="229">
        <f t="shared" si="421"/>
        <v>0</v>
      </c>
      <c r="Q510" s="229">
        <f t="shared" si="421"/>
        <v>0</v>
      </c>
      <c r="R510" s="229">
        <f t="shared" si="421"/>
        <v>0</v>
      </c>
      <c r="S510" s="229">
        <f t="shared" si="421"/>
        <v>0</v>
      </c>
      <c r="T510" s="229">
        <f t="shared" si="421"/>
        <v>0</v>
      </c>
      <c r="U510" s="229">
        <f t="shared" si="421"/>
        <v>0</v>
      </c>
      <c r="V510" s="229">
        <f t="shared" si="421"/>
        <v>0</v>
      </c>
      <c r="W510" s="229">
        <f t="shared" si="419"/>
        <v>0</v>
      </c>
      <c r="X510" s="229">
        <f t="shared" si="419"/>
        <v>0</v>
      </c>
      <c r="Y510" s="229">
        <f t="shared" si="419"/>
        <v>0</v>
      </c>
      <c r="Z510" s="229">
        <f t="shared" si="419"/>
        <v>0</v>
      </c>
      <c r="AA510" s="229">
        <f t="shared" si="419"/>
        <v>0</v>
      </c>
      <c r="AB510" s="229">
        <f t="shared" si="419"/>
        <v>0</v>
      </c>
      <c r="AC510" s="229">
        <f t="shared" si="419"/>
        <v>0</v>
      </c>
      <c r="AD510" s="229">
        <f t="shared" si="419"/>
        <v>0</v>
      </c>
      <c r="AE510" s="229">
        <f t="shared" si="419"/>
        <v>0</v>
      </c>
      <c r="AF510" s="229">
        <f t="shared" si="419"/>
        <v>0</v>
      </c>
      <c r="AG510" s="229">
        <f t="shared" si="419"/>
        <v>0</v>
      </c>
      <c r="AH510" s="229">
        <f t="shared" si="419"/>
        <v>0</v>
      </c>
      <c r="AI510" s="229">
        <f t="shared" si="419"/>
        <v>0</v>
      </c>
      <c r="AJ510" s="229">
        <f t="shared" si="419"/>
        <v>0</v>
      </c>
      <c r="AK510" s="229">
        <f t="shared" si="419"/>
        <v>0</v>
      </c>
      <c r="AL510" s="229">
        <f t="shared" si="413"/>
        <v>0</v>
      </c>
      <c r="AM510" s="229">
        <f t="shared" si="413"/>
        <v>0</v>
      </c>
      <c r="AN510" s="229">
        <f t="shared" si="413"/>
        <v>0</v>
      </c>
      <c r="AO510" s="229">
        <f t="shared" si="413"/>
        <v>0</v>
      </c>
      <c r="AP510" s="229">
        <f t="shared" ref="AP510:BE511" si="422">IF(AND(AP$7=$B510,AP$9&gt;=$D510),$E510/(13-MONTH($D510)),0)</f>
        <v>0</v>
      </c>
      <c r="AQ510" s="229">
        <f t="shared" si="422"/>
        <v>0</v>
      </c>
      <c r="AR510" s="229">
        <f t="shared" si="422"/>
        <v>0</v>
      </c>
      <c r="AS510" s="229">
        <f t="shared" si="422"/>
        <v>0</v>
      </c>
      <c r="AT510" s="229">
        <f t="shared" si="422"/>
        <v>0</v>
      </c>
      <c r="AU510" s="229">
        <f t="shared" si="422"/>
        <v>0</v>
      </c>
      <c r="AV510" s="229">
        <f t="shared" si="422"/>
        <v>0</v>
      </c>
      <c r="AW510" s="229">
        <f t="shared" si="422"/>
        <v>0</v>
      </c>
      <c r="AX510" s="229">
        <f t="shared" si="422"/>
        <v>0</v>
      </c>
      <c r="AY510" s="229">
        <f t="shared" si="422"/>
        <v>0</v>
      </c>
      <c r="AZ510" s="229">
        <f t="shared" si="422"/>
        <v>0</v>
      </c>
      <c r="BA510" s="229">
        <f t="shared" si="422"/>
        <v>0</v>
      </c>
      <c r="BB510" s="229">
        <f t="shared" si="422"/>
        <v>0</v>
      </c>
      <c r="BC510" s="229">
        <f t="shared" si="422"/>
        <v>0</v>
      </c>
      <c r="BD510" s="229">
        <f t="shared" si="422"/>
        <v>0</v>
      </c>
      <c r="BE510" s="229">
        <f t="shared" si="422"/>
        <v>0</v>
      </c>
      <c r="BF510" s="229">
        <f t="shared" si="420"/>
        <v>0</v>
      </c>
      <c r="BG510" s="229">
        <f t="shared" si="420"/>
        <v>0</v>
      </c>
      <c r="BH510" s="229">
        <f t="shared" si="420"/>
        <v>0</v>
      </c>
      <c r="BI510" s="229">
        <f t="shared" si="420"/>
        <v>0</v>
      </c>
      <c r="BJ510" s="229">
        <f t="shared" si="420"/>
        <v>0</v>
      </c>
      <c r="BK510" s="229">
        <f t="shared" si="420"/>
        <v>0</v>
      </c>
      <c r="BL510" s="229">
        <f t="shared" si="420"/>
        <v>0</v>
      </c>
      <c r="BM510" s="229">
        <f t="shared" si="420"/>
        <v>0</v>
      </c>
      <c r="BN510" s="229">
        <f t="shared" si="420"/>
        <v>0</v>
      </c>
      <c r="BO510" s="229">
        <f t="shared" si="416"/>
        <v>0</v>
      </c>
      <c r="BP510" s="229">
        <f t="shared" si="416"/>
        <v>0</v>
      </c>
      <c r="BQ510" s="229">
        <f t="shared" si="416"/>
        <v>0</v>
      </c>
      <c r="BR510" s="229">
        <f t="shared" si="416"/>
        <v>0</v>
      </c>
      <c r="BS510" s="229">
        <f t="shared" si="416"/>
        <v>0</v>
      </c>
      <c r="BT510" s="229">
        <f t="shared" si="416"/>
        <v>0</v>
      </c>
      <c r="BU510" s="229">
        <f t="shared" si="416"/>
        <v>0</v>
      </c>
      <c r="BV510" s="229">
        <f t="shared" si="416"/>
        <v>0</v>
      </c>
      <c r="BW510" s="229">
        <f t="shared" si="416"/>
        <v>0</v>
      </c>
      <c r="BX510" s="229">
        <f t="shared" si="416"/>
        <v>0</v>
      </c>
      <c r="BY510" s="229">
        <f t="shared" si="416"/>
        <v>0</v>
      </c>
      <c r="BZ510" s="229">
        <f t="shared" si="416"/>
        <v>0</v>
      </c>
    </row>
    <row r="511" spans="1:78" x14ac:dyDescent="0.2">
      <c r="A511" s="7" t="str">
        <f t="shared" si="415"/>
        <v>Roll-in 7</v>
      </c>
      <c r="B511" s="7">
        <f t="shared" si="398"/>
        <v>2022</v>
      </c>
      <c r="C511" s="7">
        <f t="shared" si="403"/>
        <v>44</v>
      </c>
      <c r="D511" s="165">
        <f t="shared" si="417"/>
        <v>44804</v>
      </c>
      <c r="E511" s="68">
        <f>BonusDep!C49*BonusDep!D49</f>
        <v>0</v>
      </c>
      <c r="F511" s="77"/>
      <c r="G511" s="229">
        <f t="shared" si="421"/>
        <v>0</v>
      </c>
      <c r="H511" s="229">
        <f t="shared" si="421"/>
        <v>0</v>
      </c>
      <c r="I511" s="229">
        <f t="shared" si="421"/>
        <v>0</v>
      </c>
      <c r="J511" s="229">
        <f t="shared" si="421"/>
        <v>0</v>
      </c>
      <c r="K511" s="229">
        <f t="shared" si="421"/>
        <v>0</v>
      </c>
      <c r="L511" s="229">
        <f t="shared" si="421"/>
        <v>0</v>
      </c>
      <c r="M511" s="229">
        <f t="shared" si="421"/>
        <v>0</v>
      </c>
      <c r="N511" s="229">
        <f t="shared" si="421"/>
        <v>0</v>
      </c>
      <c r="O511" s="229">
        <f t="shared" si="421"/>
        <v>0</v>
      </c>
      <c r="P511" s="229">
        <f t="shared" si="421"/>
        <v>0</v>
      </c>
      <c r="Q511" s="229">
        <f t="shared" si="421"/>
        <v>0</v>
      </c>
      <c r="R511" s="229">
        <f t="shared" si="421"/>
        <v>0</v>
      </c>
      <c r="S511" s="229">
        <f t="shared" si="421"/>
        <v>0</v>
      </c>
      <c r="T511" s="229">
        <f t="shared" si="421"/>
        <v>0</v>
      </c>
      <c r="U511" s="229">
        <f t="shared" si="421"/>
        <v>0</v>
      </c>
      <c r="V511" s="229">
        <f t="shared" si="421"/>
        <v>0</v>
      </c>
      <c r="W511" s="229">
        <f t="shared" si="419"/>
        <v>0</v>
      </c>
      <c r="X511" s="229">
        <f t="shared" si="419"/>
        <v>0</v>
      </c>
      <c r="Y511" s="229">
        <f t="shared" si="419"/>
        <v>0</v>
      </c>
      <c r="Z511" s="229">
        <f t="shared" si="419"/>
        <v>0</v>
      </c>
      <c r="AA511" s="229">
        <f t="shared" si="419"/>
        <v>0</v>
      </c>
      <c r="AB511" s="229">
        <f t="shared" si="419"/>
        <v>0</v>
      </c>
      <c r="AC511" s="229">
        <f t="shared" si="419"/>
        <v>0</v>
      </c>
      <c r="AD511" s="229">
        <f t="shared" si="419"/>
        <v>0</v>
      </c>
      <c r="AE511" s="229">
        <f t="shared" si="419"/>
        <v>0</v>
      </c>
      <c r="AF511" s="229">
        <f t="shared" si="419"/>
        <v>0</v>
      </c>
      <c r="AG511" s="229">
        <f t="shared" si="419"/>
        <v>0</v>
      </c>
      <c r="AH511" s="229">
        <f t="shared" si="419"/>
        <v>0</v>
      </c>
      <c r="AI511" s="229">
        <f t="shared" si="419"/>
        <v>0</v>
      </c>
      <c r="AJ511" s="229">
        <f t="shared" si="419"/>
        <v>0</v>
      </c>
      <c r="AK511" s="229">
        <f t="shared" si="419"/>
        <v>0</v>
      </c>
      <c r="AL511" s="229">
        <f t="shared" ref="AL511:BA511" si="423">IF(AND(AL$7=$B511,AL$9&gt;=$D511),$E511/(13-MONTH($D511)),0)</f>
        <v>0</v>
      </c>
      <c r="AM511" s="229">
        <f t="shared" si="423"/>
        <v>0</v>
      </c>
      <c r="AN511" s="229">
        <f t="shared" si="423"/>
        <v>0</v>
      </c>
      <c r="AO511" s="229">
        <f t="shared" si="423"/>
        <v>0</v>
      </c>
      <c r="AP511" s="229">
        <f t="shared" si="423"/>
        <v>0</v>
      </c>
      <c r="AQ511" s="229">
        <f t="shared" si="423"/>
        <v>0</v>
      </c>
      <c r="AR511" s="229">
        <f t="shared" si="423"/>
        <v>0</v>
      </c>
      <c r="AS511" s="229">
        <f t="shared" si="423"/>
        <v>0</v>
      </c>
      <c r="AT511" s="229">
        <f t="shared" si="423"/>
        <v>0</v>
      </c>
      <c r="AU511" s="229">
        <f t="shared" si="423"/>
        <v>0</v>
      </c>
      <c r="AV511" s="229">
        <f t="shared" si="423"/>
        <v>0</v>
      </c>
      <c r="AW511" s="229">
        <f t="shared" si="423"/>
        <v>0</v>
      </c>
      <c r="AX511" s="229">
        <f t="shared" si="423"/>
        <v>0</v>
      </c>
      <c r="AY511" s="229">
        <f t="shared" si="423"/>
        <v>0</v>
      </c>
      <c r="AZ511" s="229">
        <f t="shared" si="423"/>
        <v>0</v>
      </c>
      <c r="BA511" s="229">
        <f t="shared" si="423"/>
        <v>0</v>
      </c>
      <c r="BB511" s="229">
        <f t="shared" si="422"/>
        <v>0</v>
      </c>
      <c r="BC511" s="229">
        <f t="shared" si="422"/>
        <v>0</v>
      </c>
      <c r="BD511" s="229">
        <f t="shared" si="422"/>
        <v>0</v>
      </c>
      <c r="BE511" s="229">
        <f t="shared" si="422"/>
        <v>0</v>
      </c>
      <c r="BF511" s="229">
        <f t="shared" si="420"/>
        <v>0</v>
      </c>
      <c r="BG511" s="229">
        <f t="shared" si="420"/>
        <v>0</v>
      </c>
      <c r="BH511" s="229">
        <f t="shared" si="420"/>
        <v>0</v>
      </c>
      <c r="BI511" s="229">
        <f t="shared" si="420"/>
        <v>0</v>
      </c>
      <c r="BJ511" s="229">
        <f t="shared" si="420"/>
        <v>0</v>
      </c>
      <c r="BK511" s="229">
        <f t="shared" si="420"/>
        <v>0</v>
      </c>
      <c r="BL511" s="229">
        <f t="shared" si="420"/>
        <v>0</v>
      </c>
      <c r="BM511" s="229">
        <f t="shared" si="420"/>
        <v>0</v>
      </c>
      <c r="BN511" s="229">
        <f t="shared" si="420"/>
        <v>0</v>
      </c>
      <c r="BO511" s="229">
        <f t="shared" si="416"/>
        <v>0</v>
      </c>
      <c r="BP511" s="229">
        <f t="shared" si="416"/>
        <v>0</v>
      </c>
      <c r="BQ511" s="229">
        <f t="shared" si="416"/>
        <v>0</v>
      </c>
      <c r="BR511" s="229">
        <f t="shared" si="416"/>
        <v>0</v>
      </c>
      <c r="BS511" s="229">
        <f t="shared" si="416"/>
        <v>0</v>
      </c>
      <c r="BT511" s="229">
        <f t="shared" si="416"/>
        <v>0</v>
      </c>
      <c r="BU511" s="229">
        <f t="shared" si="416"/>
        <v>0</v>
      </c>
      <c r="BV511" s="229">
        <f t="shared" si="416"/>
        <v>0</v>
      </c>
      <c r="BW511" s="229">
        <f t="shared" si="416"/>
        <v>0</v>
      </c>
      <c r="BX511" s="229">
        <f t="shared" si="416"/>
        <v>0</v>
      </c>
      <c r="BY511" s="229">
        <f t="shared" si="416"/>
        <v>0</v>
      </c>
      <c r="BZ511" s="229">
        <f t="shared" si="416"/>
        <v>0</v>
      </c>
    </row>
    <row r="512" spans="1:78" x14ac:dyDescent="0.2">
      <c r="A512" s="7" t="str">
        <f t="shared" si="415"/>
        <v>Roll-in 8</v>
      </c>
      <c r="B512" s="7">
        <f t="shared" si="398"/>
        <v>2022</v>
      </c>
      <c r="C512" s="7">
        <f t="shared" si="403"/>
        <v>45</v>
      </c>
      <c r="D512" s="165">
        <f t="shared" si="417"/>
        <v>44834</v>
      </c>
      <c r="E512" s="68">
        <f>BonusDep!C50*BonusDep!D50</f>
        <v>0</v>
      </c>
      <c r="F512" s="229"/>
      <c r="G512" s="229">
        <f t="shared" ref="G512:V530" si="424">IF(AND(G$7=$B512,G$9&gt;=$D512),$E512/(13-MONTH($D512)),0)</f>
        <v>0</v>
      </c>
      <c r="H512" s="229">
        <f t="shared" ref="H512:BN516" si="425">IF(AND(H$7=$B512,H$9&gt;=$D512),$E512/(13-MONTH($D512)),0)</f>
        <v>0</v>
      </c>
      <c r="I512" s="229">
        <f t="shared" si="425"/>
        <v>0</v>
      </c>
      <c r="J512" s="229">
        <f t="shared" si="425"/>
        <v>0</v>
      </c>
      <c r="K512" s="229">
        <f t="shared" si="425"/>
        <v>0</v>
      </c>
      <c r="L512" s="229">
        <f t="shared" si="425"/>
        <v>0</v>
      </c>
      <c r="M512" s="229">
        <f t="shared" si="425"/>
        <v>0</v>
      </c>
      <c r="N512" s="229">
        <f t="shared" si="425"/>
        <v>0</v>
      </c>
      <c r="O512" s="229">
        <f t="shared" si="425"/>
        <v>0</v>
      </c>
      <c r="P512" s="229">
        <f t="shared" si="425"/>
        <v>0</v>
      </c>
      <c r="Q512" s="229">
        <f t="shared" si="425"/>
        <v>0</v>
      </c>
      <c r="R512" s="229">
        <f t="shared" si="425"/>
        <v>0</v>
      </c>
      <c r="S512" s="229">
        <f t="shared" si="425"/>
        <v>0</v>
      </c>
      <c r="T512" s="229">
        <f t="shared" si="425"/>
        <v>0</v>
      </c>
      <c r="U512" s="229">
        <f t="shared" si="425"/>
        <v>0</v>
      </c>
      <c r="V512" s="229">
        <f t="shared" si="425"/>
        <v>0</v>
      </c>
      <c r="W512" s="229">
        <f t="shared" si="425"/>
        <v>0</v>
      </c>
      <c r="X512" s="229">
        <f t="shared" si="425"/>
        <v>0</v>
      </c>
      <c r="Y512" s="229">
        <f t="shared" si="425"/>
        <v>0</v>
      </c>
      <c r="Z512" s="229">
        <f t="shared" si="425"/>
        <v>0</v>
      </c>
      <c r="AA512" s="229">
        <f t="shared" si="425"/>
        <v>0</v>
      </c>
      <c r="AB512" s="229">
        <f t="shared" si="425"/>
        <v>0</v>
      </c>
      <c r="AC512" s="229">
        <f t="shared" si="425"/>
        <v>0</v>
      </c>
      <c r="AD512" s="229">
        <f t="shared" si="425"/>
        <v>0</v>
      </c>
      <c r="AE512" s="229">
        <f t="shared" si="425"/>
        <v>0</v>
      </c>
      <c r="AF512" s="229">
        <f t="shared" si="425"/>
        <v>0</v>
      </c>
      <c r="AG512" s="229">
        <f t="shared" si="425"/>
        <v>0</v>
      </c>
      <c r="AH512" s="229">
        <f t="shared" si="425"/>
        <v>0</v>
      </c>
      <c r="AI512" s="229">
        <f t="shared" si="425"/>
        <v>0</v>
      </c>
      <c r="AJ512" s="229">
        <f t="shared" si="425"/>
        <v>0</v>
      </c>
      <c r="AK512" s="229">
        <f t="shared" si="425"/>
        <v>0</v>
      </c>
      <c r="AL512" s="229">
        <f t="shared" si="425"/>
        <v>0</v>
      </c>
      <c r="AM512" s="229">
        <f t="shared" si="425"/>
        <v>0</v>
      </c>
      <c r="AN512" s="229">
        <f t="shared" si="425"/>
        <v>0</v>
      </c>
      <c r="AO512" s="229">
        <f t="shared" si="425"/>
        <v>0</v>
      </c>
      <c r="AP512" s="229">
        <f t="shared" si="425"/>
        <v>0</v>
      </c>
      <c r="AQ512" s="229">
        <f t="shared" si="425"/>
        <v>0</v>
      </c>
      <c r="AR512" s="229">
        <f t="shared" si="425"/>
        <v>0</v>
      </c>
      <c r="AS512" s="229">
        <f t="shared" si="425"/>
        <v>0</v>
      </c>
      <c r="AT512" s="229">
        <f t="shared" si="425"/>
        <v>0</v>
      </c>
      <c r="AU512" s="229">
        <f t="shared" si="425"/>
        <v>0</v>
      </c>
      <c r="AV512" s="229">
        <f t="shared" si="425"/>
        <v>0</v>
      </c>
      <c r="AW512" s="229">
        <f t="shared" si="425"/>
        <v>0</v>
      </c>
      <c r="AX512" s="229">
        <f t="shared" si="425"/>
        <v>0</v>
      </c>
      <c r="AY512" s="229">
        <f t="shared" si="425"/>
        <v>0</v>
      </c>
      <c r="AZ512" s="229">
        <f t="shared" si="425"/>
        <v>0</v>
      </c>
      <c r="BA512" s="229">
        <f t="shared" si="425"/>
        <v>0</v>
      </c>
      <c r="BB512" s="229">
        <f t="shared" si="425"/>
        <v>0</v>
      </c>
      <c r="BC512" s="229">
        <f t="shared" si="425"/>
        <v>0</v>
      </c>
      <c r="BD512" s="229">
        <f t="shared" si="425"/>
        <v>0</v>
      </c>
      <c r="BE512" s="229">
        <f t="shared" si="425"/>
        <v>0</v>
      </c>
      <c r="BF512" s="229">
        <f t="shared" si="425"/>
        <v>0</v>
      </c>
      <c r="BG512" s="229">
        <f t="shared" si="425"/>
        <v>0</v>
      </c>
      <c r="BH512" s="229">
        <f t="shared" si="425"/>
        <v>0</v>
      </c>
      <c r="BI512" s="229">
        <f t="shared" si="425"/>
        <v>0</v>
      </c>
      <c r="BJ512" s="229">
        <f t="shared" si="425"/>
        <v>0</v>
      </c>
      <c r="BK512" s="229">
        <f t="shared" si="425"/>
        <v>0</v>
      </c>
      <c r="BL512" s="229">
        <f t="shared" si="425"/>
        <v>0</v>
      </c>
      <c r="BM512" s="229">
        <f t="shared" si="425"/>
        <v>0</v>
      </c>
      <c r="BN512" s="229">
        <f t="shared" si="425"/>
        <v>0</v>
      </c>
      <c r="BO512" s="229">
        <f t="shared" si="416"/>
        <v>0</v>
      </c>
      <c r="BP512" s="229">
        <f t="shared" si="416"/>
        <v>0</v>
      </c>
      <c r="BQ512" s="229">
        <f t="shared" si="416"/>
        <v>0</v>
      </c>
      <c r="BR512" s="229">
        <f t="shared" si="416"/>
        <v>0</v>
      </c>
      <c r="BS512" s="229">
        <f t="shared" si="416"/>
        <v>0</v>
      </c>
      <c r="BT512" s="229">
        <f t="shared" si="416"/>
        <v>0</v>
      </c>
      <c r="BU512" s="229">
        <f t="shared" si="416"/>
        <v>0</v>
      </c>
      <c r="BV512" s="229">
        <f t="shared" si="416"/>
        <v>0</v>
      </c>
      <c r="BW512" s="229">
        <f t="shared" si="416"/>
        <v>0</v>
      </c>
      <c r="BX512" s="229">
        <f t="shared" si="416"/>
        <v>0</v>
      </c>
      <c r="BY512" s="229">
        <f t="shared" si="416"/>
        <v>0</v>
      </c>
      <c r="BZ512" s="229">
        <f t="shared" si="416"/>
        <v>0</v>
      </c>
    </row>
    <row r="513" spans="1:78" x14ac:dyDescent="0.2">
      <c r="A513" s="7" t="str">
        <f t="shared" si="415"/>
        <v>Roll-in 8</v>
      </c>
      <c r="B513" s="7">
        <f t="shared" si="398"/>
        <v>2022</v>
      </c>
      <c r="C513" s="7">
        <f t="shared" si="403"/>
        <v>46</v>
      </c>
      <c r="D513" s="165">
        <f t="shared" si="417"/>
        <v>44865</v>
      </c>
      <c r="E513" s="68">
        <f>BonusDep!C51*BonusDep!D51</f>
        <v>0</v>
      </c>
      <c r="F513" s="77"/>
      <c r="G513" s="229">
        <f t="shared" si="424"/>
        <v>0</v>
      </c>
      <c r="H513" s="229">
        <f t="shared" si="425"/>
        <v>0</v>
      </c>
      <c r="I513" s="229">
        <f t="shared" si="425"/>
        <v>0</v>
      </c>
      <c r="J513" s="229">
        <f t="shared" si="425"/>
        <v>0</v>
      </c>
      <c r="K513" s="229">
        <f t="shared" si="425"/>
        <v>0</v>
      </c>
      <c r="L513" s="229">
        <f t="shared" si="425"/>
        <v>0</v>
      </c>
      <c r="M513" s="229">
        <f t="shared" si="425"/>
        <v>0</v>
      </c>
      <c r="N513" s="229">
        <f t="shared" si="425"/>
        <v>0</v>
      </c>
      <c r="O513" s="229">
        <f t="shared" si="425"/>
        <v>0</v>
      </c>
      <c r="P513" s="229">
        <f t="shared" si="425"/>
        <v>0</v>
      </c>
      <c r="Q513" s="229">
        <f t="shared" si="425"/>
        <v>0</v>
      </c>
      <c r="R513" s="229">
        <f t="shared" si="425"/>
        <v>0</v>
      </c>
      <c r="S513" s="229">
        <f t="shared" si="425"/>
        <v>0</v>
      </c>
      <c r="T513" s="229">
        <f t="shared" si="425"/>
        <v>0</v>
      </c>
      <c r="U513" s="229">
        <f t="shared" si="425"/>
        <v>0</v>
      </c>
      <c r="V513" s="229">
        <f t="shared" si="425"/>
        <v>0</v>
      </c>
      <c r="W513" s="229">
        <f t="shared" si="425"/>
        <v>0</v>
      </c>
      <c r="X513" s="229">
        <f t="shared" si="425"/>
        <v>0</v>
      </c>
      <c r="Y513" s="229">
        <f t="shared" si="425"/>
        <v>0</v>
      </c>
      <c r="Z513" s="229">
        <f t="shared" si="425"/>
        <v>0</v>
      </c>
      <c r="AA513" s="229">
        <f t="shared" si="425"/>
        <v>0</v>
      </c>
      <c r="AB513" s="229">
        <f t="shared" si="425"/>
        <v>0</v>
      </c>
      <c r="AC513" s="229">
        <f t="shared" si="425"/>
        <v>0</v>
      </c>
      <c r="AD513" s="229">
        <f t="shared" si="425"/>
        <v>0</v>
      </c>
      <c r="AE513" s="229">
        <f t="shared" si="425"/>
        <v>0</v>
      </c>
      <c r="AF513" s="229">
        <f t="shared" si="425"/>
        <v>0</v>
      </c>
      <c r="AG513" s="229">
        <f t="shared" si="425"/>
        <v>0</v>
      </c>
      <c r="AH513" s="229">
        <f t="shared" si="425"/>
        <v>0</v>
      </c>
      <c r="AI513" s="229">
        <f t="shared" si="425"/>
        <v>0</v>
      </c>
      <c r="AJ513" s="229">
        <f t="shared" si="425"/>
        <v>0</v>
      </c>
      <c r="AK513" s="229">
        <f t="shared" si="425"/>
        <v>0</v>
      </c>
      <c r="AL513" s="229">
        <f t="shared" si="425"/>
        <v>0</v>
      </c>
      <c r="AM513" s="229">
        <f t="shared" si="425"/>
        <v>0</v>
      </c>
      <c r="AN513" s="229">
        <f t="shared" si="425"/>
        <v>0</v>
      </c>
      <c r="AO513" s="229">
        <f t="shared" si="425"/>
        <v>0</v>
      </c>
      <c r="AP513" s="229">
        <f t="shared" si="425"/>
        <v>0</v>
      </c>
      <c r="AQ513" s="229">
        <f t="shared" si="425"/>
        <v>0</v>
      </c>
      <c r="AR513" s="229">
        <f t="shared" si="425"/>
        <v>0</v>
      </c>
      <c r="AS513" s="229">
        <f t="shared" si="425"/>
        <v>0</v>
      </c>
      <c r="AT513" s="229">
        <f t="shared" si="425"/>
        <v>0</v>
      </c>
      <c r="AU513" s="229">
        <f t="shared" si="425"/>
        <v>0</v>
      </c>
      <c r="AV513" s="229">
        <f t="shared" si="425"/>
        <v>0</v>
      </c>
      <c r="AW513" s="229">
        <f t="shared" si="425"/>
        <v>0</v>
      </c>
      <c r="AX513" s="229">
        <f t="shared" si="425"/>
        <v>0</v>
      </c>
      <c r="AY513" s="229">
        <f t="shared" si="425"/>
        <v>0</v>
      </c>
      <c r="AZ513" s="229">
        <f t="shared" si="425"/>
        <v>0</v>
      </c>
      <c r="BA513" s="229">
        <f t="shared" si="425"/>
        <v>0</v>
      </c>
      <c r="BB513" s="229">
        <f t="shared" si="425"/>
        <v>0</v>
      </c>
      <c r="BC513" s="229">
        <f t="shared" si="425"/>
        <v>0</v>
      </c>
      <c r="BD513" s="229">
        <f t="shared" si="425"/>
        <v>0</v>
      </c>
      <c r="BE513" s="229">
        <f t="shared" si="425"/>
        <v>0</v>
      </c>
      <c r="BF513" s="229">
        <f t="shared" si="425"/>
        <v>0</v>
      </c>
      <c r="BG513" s="229">
        <f t="shared" si="425"/>
        <v>0</v>
      </c>
      <c r="BH513" s="229">
        <f t="shared" si="425"/>
        <v>0</v>
      </c>
      <c r="BI513" s="229">
        <f t="shared" si="425"/>
        <v>0</v>
      </c>
      <c r="BJ513" s="229">
        <f t="shared" si="425"/>
        <v>0</v>
      </c>
      <c r="BK513" s="229">
        <f t="shared" si="425"/>
        <v>0</v>
      </c>
      <c r="BL513" s="229">
        <f t="shared" si="425"/>
        <v>0</v>
      </c>
      <c r="BM513" s="229">
        <f t="shared" si="425"/>
        <v>0</v>
      </c>
      <c r="BN513" s="229">
        <f t="shared" si="425"/>
        <v>0</v>
      </c>
      <c r="BO513" s="229">
        <f t="shared" si="416"/>
        <v>0</v>
      </c>
      <c r="BP513" s="229">
        <f t="shared" si="416"/>
        <v>0</v>
      </c>
      <c r="BQ513" s="229">
        <f t="shared" si="416"/>
        <v>0</v>
      </c>
      <c r="BR513" s="229">
        <f t="shared" si="416"/>
        <v>0</v>
      </c>
      <c r="BS513" s="229">
        <f t="shared" si="416"/>
        <v>0</v>
      </c>
      <c r="BT513" s="229">
        <f t="shared" si="416"/>
        <v>0</v>
      </c>
      <c r="BU513" s="229">
        <f t="shared" si="416"/>
        <v>0</v>
      </c>
      <c r="BV513" s="229">
        <f t="shared" si="416"/>
        <v>0</v>
      </c>
      <c r="BW513" s="229">
        <f t="shared" si="416"/>
        <v>0</v>
      </c>
      <c r="BX513" s="229">
        <f t="shared" si="416"/>
        <v>0</v>
      </c>
      <c r="BY513" s="229">
        <f t="shared" si="416"/>
        <v>0</v>
      </c>
      <c r="BZ513" s="229">
        <f t="shared" si="416"/>
        <v>0</v>
      </c>
    </row>
    <row r="514" spans="1:78" x14ac:dyDescent="0.2">
      <c r="A514" s="7" t="str">
        <f t="shared" si="415"/>
        <v>Roll-in 8</v>
      </c>
      <c r="B514" s="7">
        <f t="shared" si="398"/>
        <v>2022</v>
      </c>
      <c r="C514" s="7">
        <f t="shared" si="403"/>
        <v>47</v>
      </c>
      <c r="D514" s="165">
        <f t="shared" si="417"/>
        <v>44895</v>
      </c>
      <c r="E514" s="68">
        <f>BonusDep!C52*BonusDep!D52</f>
        <v>0</v>
      </c>
      <c r="F514" s="77"/>
      <c r="G514" s="229">
        <f t="shared" si="424"/>
        <v>0</v>
      </c>
      <c r="H514" s="229">
        <f t="shared" si="425"/>
        <v>0</v>
      </c>
      <c r="I514" s="229">
        <f t="shared" si="425"/>
        <v>0</v>
      </c>
      <c r="J514" s="229">
        <f t="shared" si="425"/>
        <v>0</v>
      </c>
      <c r="K514" s="229">
        <f t="shared" si="425"/>
        <v>0</v>
      </c>
      <c r="L514" s="229">
        <f t="shared" si="425"/>
        <v>0</v>
      </c>
      <c r="M514" s="229">
        <f t="shared" si="425"/>
        <v>0</v>
      </c>
      <c r="N514" s="229">
        <f t="shared" si="425"/>
        <v>0</v>
      </c>
      <c r="O514" s="229">
        <f t="shared" si="425"/>
        <v>0</v>
      </c>
      <c r="P514" s="229">
        <f t="shared" si="425"/>
        <v>0</v>
      </c>
      <c r="Q514" s="229">
        <f t="shared" si="425"/>
        <v>0</v>
      </c>
      <c r="R514" s="229">
        <f t="shared" si="425"/>
        <v>0</v>
      </c>
      <c r="S514" s="229">
        <f t="shared" si="425"/>
        <v>0</v>
      </c>
      <c r="T514" s="229">
        <f t="shared" si="425"/>
        <v>0</v>
      </c>
      <c r="U514" s="229">
        <f t="shared" si="425"/>
        <v>0</v>
      </c>
      <c r="V514" s="229">
        <f t="shared" si="425"/>
        <v>0</v>
      </c>
      <c r="W514" s="229">
        <f t="shared" si="425"/>
        <v>0</v>
      </c>
      <c r="X514" s="229">
        <f t="shared" si="425"/>
        <v>0</v>
      </c>
      <c r="Y514" s="229">
        <f t="shared" si="425"/>
        <v>0</v>
      </c>
      <c r="Z514" s="229">
        <f t="shared" si="425"/>
        <v>0</v>
      </c>
      <c r="AA514" s="229">
        <f t="shared" si="425"/>
        <v>0</v>
      </c>
      <c r="AB514" s="229">
        <f t="shared" si="425"/>
        <v>0</v>
      </c>
      <c r="AC514" s="229">
        <f t="shared" si="425"/>
        <v>0</v>
      </c>
      <c r="AD514" s="229">
        <f t="shared" si="425"/>
        <v>0</v>
      </c>
      <c r="AE514" s="229">
        <f t="shared" si="425"/>
        <v>0</v>
      </c>
      <c r="AF514" s="229">
        <f t="shared" si="425"/>
        <v>0</v>
      </c>
      <c r="AG514" s="229">
        <f t="shared" si="425"/>
        <v>0</v>
      </c>
      <c r="AH514" s="229">
        <f t="shared" si="425"/>
        <v>0</v>
      </c>
      <c r="AI514" s="229">
        <f t="shared" si="425"/>
        <v>0</v>
      </c>
      <c r="AJ514" s="229">
        <f t="shared" si="425"/>
        <v>0</v>
      </c>
      <c r="AK514" s="229">
        <f t="shared" si="425"/>
        <v>0</v>
      </c>
      <c r="AL514" s="229">
        <f t="shared" si="425"/>
        <v>0</v>
      </c>
      <c r="AM514" s="229">
        <f t="shared" si="425"/>
        <v>0</v>
      </c>
      <c r="AN514" s="229">
        <f t="shared" si="425"/>
        <v>0</v>
      </c>
      <c r="AO514" s="229">
        <f t="shared" si="425"/>
        <v>0</v>
      </c>
      <c r="AP514" s="229">
        <f t="shared" si="425"/>
        <v>0</v>
      </c>
      <c r="AQ514" s="229">
        <f t="shared" si="425"/>
        <v>0</v>
      </c>
      <c r="AR514" s="229">
        <f t="shared" si="425"/>
        <v>0</v>
      </c>
      <c r="AS514" s="229">
        <f t="shared" si="425"/>
        <v>0</v>
      </c>
      <c r="AT514" s="229">
        <f t="shared" si="425"/>
        <v>0</v>
      </c>
      <c r="AU514" s="229">
        <f t="shared" si="425"/>
        <v>0</v>
      </c>
      <c r="AV514" s="229">
        <f t="shared" si="425"/>
        <v>0</v>
      </c>
      <c r="AW514" s="229">
        <f t="shared" si="425"/>
        <v>0</v>
      </c>
      <c r="AX514" s="229">
        <f t="shared" si="425"/>
        <v>0</v>
      </c>
      <c r="AY514" s="229">
        <f t="shared" si="425"/>
        <v>0</v>
      </c>
      <c r="AZ514" s="229">
        <f t="shared" si="425"/>
        <v>0</v>
      </c>
      <c r="BA514" s="229">
        <f t="shared" si="425"/>
        <v>0</v>
      </c>
      <c r="BB514" s="229">
        <f t="shared" si="425"/>
        <v>0</v>
      </c>
      <c r="BC514" s="229">
        <f t="shared" si="425"/>
        <v>0</v>
      </c>
      <c r="BD514" s="229">
        <f t="shared" si="425"/>
        <v>0</v>
      </c>
      <c r="BE514" s="229">
        <f t="shared" si="425"/>
        <v>0</v>
      </c>
      <c r="BF514" s="229">
        <f t="shared" si="425"/>
        <v>0</v>
      </c>
      <c r="BG514" s="229">
        <f t="shared" si="425"/>
        <v>0</v>
      </c>
      <c r="BH514" s="229">
        <f t="shared" si="425"/>
        <v>0</v>
      </c>
      <c r="BI514" s="229">
        <f t="shared" si="425"/>
        <v>0</v>
      </c>
      <c r="BJ514" s="229">
        <f t="shared" si="425"/>
        <v>0</v>
      </c>
      <c r="BK514" s="229">
        <f t="shared" si="425"/>
        <v>0</v>
      </c>
      <c r="BL514" s="229">
        <f t="shared" si="425"/>
        <v>0</v>
      </c>
      <c r="BM514" s="229">
        <f t="shared" si="425"/>
        <v>0</v>
      </c>
      <c r="BN514" s="229">
        <f t="shared" si="425"/>
        <v>0</v>
      </c>
      <c r="BO514" s="229">
        <f t="shared" si="416"/>
        <v>0</v>
      </c>
      <c r="BP514" s="229">
        <f t="shared" si="416"/>
        <v>0</v>
      </c>
      <c r="BQ514" s="229">
        <f t="shared" si="416"/>
        <v>0</v>
      </c>
      <c r="BR514" s="229">
        <f t="shared" si="416"/>
        <v>0</v>
      </c>
      <c r="BS514" s="229">
        <f t="shared" si="416"/>
        <v>0</v>
      </c>
      <c r="BT514" s="229">
        <f t="shared" si="416"/>
        <v>0</v>
      </c>
      <c r="BU514" s="229">
        <f t="shared" si="416"/>
        <v>0</v>
      </c>
      <c r="BV514" s="229">
        <f t="shared" si="416"/>
        <v>0</v>
      </c>
      <c r="BW514" s="229">
        <f t="shared" si="416"/>
        <v>0</v>
      </c>
      <c r="BX514" s="229">
        <f t="shared" si="416"/>
        <v>0</v>
      </c>
      <c r="BY514" s="229">
        <f t="shared" si="416"/>
        <v>0</v>
      </c>
      <c r="BZ514" s="229">
        <f t="shared" si="416"/>
        <v>0</v>
      </c>
    </row>
    <row r="515" spans="1:78" x14ac:dyDescent="0.2">
      <c r="A515" s="7" t="str">
        <f t="shared" si="415"/>
        <v>Roll-in 8</v>
      </c>
      <c r="B515" s="7">
        <f t="shared" si="398"/>
        <v>2022</v>
      </c>
      <c r="C515" s="7">
        <f t="shared" si="403"/>
        <v>48</v>
      </c>
      <c r="D515" s="165">
        <f t="shared" si="417"/>
        <v>44926</v>
      </c>
      <c r="E515" s="68">
        <f>BonusDep!C53*BonusDep!D53</f>
        <v>0</v>
      </c>
      <c r="F515" s="77"/>
      <c r="G515" s="229">
        <f t="shared" si="424"/>
        <v>0</v>
      </c>
      <c r="H515" s="229">
        <f t="shared" si="425"/>
        <v>0</v>
      </c>
      <c r="I515" s="229">
        <f t="shared" si="425"/>
        <v>0</v>
      </c>
      <c r="J515" s="229">
        <f t="shared" si="425"/>
        <v>0</v>
      </c>
      <c r="K515" s="229">
        <f t="shared" si="425"/>
        <v>0</v>
      </c>
      <c r="L515" s="229">
        <f t="shared" si="425"/>
        <v>0</v>
      </c>
      <c r="M515" s="229">
        <f t="shared" si="425"/>
        <v>0</v>
      </c>
      <c r="N515" s="229">
        <f t="shared" si="425"/>
        <v>0</v>
      </c>
      <c r="O515" s="229">
        <f t="shared" si="425"/>
        <v>0</v>
      </c>
      <c r="P515" s="229">
        <f t="shared" si="425"/>
        <v>0</v>
      </c>
      <c r="Q515" s="229">
        <f t="shared" si="425"/>
        <v>0</v>
      </c>
      <c r="R515" s="229">
        <f t="shared" si="425"/>
        <v>0</v>
      </c>
      <c r="S515" s="229">
        <f t="shared" si="425"/>
        <v>0</v>
      </c>
      <c r="T515" s="229">
        <f t="shared" si="425"/>
        <v>0</v>
      </c>
      <c r="U515" s="229">
        <f t="shared" si="425"/>
        <v>0</v>
      </c>
      <c r="V515" s="229">
        <f t="shared" si="425"/>
        <v>0</v>
      </c>
      <c r="W515" s="229">
        <f t="shared" si="425"/>
        <v>0</v>
      </c>
      <c r="X515" s="229">
        <f t="shared" si="425"/>
        <v>0</v>
      </c>
      <c r="Y515" s="229">
        <f t="shared" si="425"/>
        <v>0</v>
      </c>
      <c r="Z515" s="229">
        <f t="shared" si="425"/>
        <v>0</v>
      </c>
      <c r="AA515" s="229">
        <f t="shared" si="425"/>
        <v>0</v>
      </c>
      <c r="AB515" s="229">
        <f t="shared" si="425"/>
        <v>0</v>
      </c>
      <c r="AC515" s="229">
        <f t="shared" si="425"/>
        <v>0</v>
      </c>
      <c r="AD515" s="229">
        <f t="shared" si="425"/>
        <v>0</v>
      </c>
      <c r="AE515" s="229">
        <f t="shared" si="425"/>
        <v>0</v>
      </c>
      <c r="AF515" s="229">
        <f t="shared" si="425"/>
        <v>0</v>
      </c>
      <c r="AG515" s="229">
        <f t="shared" si="425"/>
        <v>0</v>
      </c>
      <c r="AH515" s="229">
        <f t="shared" si="425"/>
        <v>0</v>
      </c>
      <c r="AI515" s="229">
        <f t="shared" si="425"/>
        <v>0</v>
      </c>
      <c r="AJ515" s="229">
        <f t="shared" si="425"/>
        <v>0</v>
      </c>
      <c r="AK515" s="229">
        <f t="shared" si="425"/>
        <v>0</v>
      </c>
      <c r="AL515" s="229">
        <f t="shared" si="425"/>
        <v>0</v>
      </c>
      <c r="AM515" s="229">
        <f t="shared" si="425"/>
        <v>0</v>
      </c>
      <c r="AN515" s="229">
        <f t="shared" si="425"/>
        <v>0</v>
      </c>
      <c r="AO515" s="229">
        <f t="shared" si="425"/>
        <v>0</v>
      </c>
      <c r="AP515" s="229">
        <f t="shared" si="425"/>
        <v>0</v>
      </c>
      <c r="AQ515" s="229">
        <f t="shared" si="425"/>
        <v>0</v>
      </c>
      <c r="AR515" s="229">
        <f t="shared" si="425"/>
        <v>0</v>
      </c>
      <c r="AS515" s="229">
        <f t="shared" si="425"/>
        <v>0</v>
      </c>
      <c r="AT515" s="229">
        <f t="shared" si="425"/>
        <v>0</v>
      </c>
      <c r="AU515" s="229">
        <f t="shared" si="425"/>
        <v>0</v>
      </c>
      <c r="AV515" s="229">
        <f t="shared" si="425"/>
        <v>0</v>
      </c>
      <c r="AW515" s="229">
        <f t="shared" si="425"/>
        <v>0</v>
      </c>
      <c r="AX515" s="229">
        <f t="shared" si="425"/>
        <v>0</v>
      </c>
      <c r="AY515" s="229">
        <f t="shared" si="425"/>
        <v>0</v>
      </c>
      <c r="AZ515" s="229">
        <f t="shared" si="425"/>
        <v>0</v>
      </c>
      <c r="BA515" s="229">
        <f t="shared" si="425"/>
        <v>0</v>
      </c>
      <c r="BB515" s="229">
        <f t="shared" si="425"/>
        <v>0</v>
      </c>
      <c r="BC515" s="229">
        <f t="shared" si="425"/>
        <v>0</v>
      </c>
      <c r="BD515" s="229">
        <f t="shared" si="425"/>
        <v>0</v>
      </c>
      <c r="BE515" s="229">
        <f t="shared" si="425"/>
        <v>0</v>
      </c>
      <c r="BF515" s="229">
        <f t="shared" si="425"/>
        <v>0</v>
      </c>
      <c r="BG515" s="229">
        <f t="shared" si="425"/>
        <v>0</v>
      </c>
      <c r="BH515" s="229">
        <f t="shared" si="425"/>
        <v>0</v>
      </c>
      <c r="BI515" s="229">
        <f t="shared" si="425"/>
        <v>0</v>
      </c>
      <c r="BJ515" s="229">
        <f t="shared" si="425"/>
        <v>0</v>
      </c>
      <c r="BK515" s="229">
        <f t="shared" si="425"/>
        <v>0</v>
      </c>
      <c r="BL515" s="229">
        <f t="shared" si="425"/>
        <v>0</v>
      </c>
      <c r="BM515" s="229">
        <f t="shared" si="425"/>
        <v>0</v>
      </c>
      <c r="BN515" s="229">
        <f t="shared" si="425"/>
        <v>0</v>
      </c>
      <c r="BO515" s="229">
        <f t="shared" si="416"/>
        <v>0</v>
      </c>
      <c r="BP515" s="229">
        <f t="shared" si="416"/>
        <v>0</v>
      </c>
      <c r="BQ515" s="229">
        <f t="shared" si="416"/>
        <v>0</v>
      </c>
      <c r="BR515" s="229">
        <f t="shared" si="416"/>
        <v>0</v>
      </c>
      <c r="BS515" s="229">
        <f t="shared" si="416"/>
        <v>0</v>
      </c>
      <c r="BT515" s="229">
        <f t="shared" si="416"/>
        <v>0</v>
      </c>
      <c r="BU515" s="229">
        <f t="shared" si="416"/>
        <v>0</v>
      </c>
      <c r="BV515" s="229">
        <f t="shared" si="416"/>
        <v>0</v>
      </c>
      <c r="BW515" s="229">
        <f t="shared" si="416"/>
        <v>0</v>
      </c>
      <c r="BX515" s="229">
        <f t="shared" si="416"/>
        <v>0</v>
      </c>
      <c r="BY515" s="229">
        <f t="shared" si="416"/>
        <v>0</v>
      </c>
      <c r="BZ515" s="229">
        <f t="shared" si="416"/>
        <v>0</v>
      </c>
    </row>
    <row r="516" spans="1:78" x14ac:dyDescent="0.2">
      <c r="A516" s="7" t="str">
        <f t="shared" si="415"/>
        <v>Roll-in 8</v>
      </c>
      <c r="B516" s="7">
        <f t="shared" si="398"/>
        <v>2023</v>
      </c>
      <c r="C516" s="7">
        <f t="shared" si="403"/>
        <v>49</v>
      </c>
      <c r="D516" s="165">
        <f t="shared" si="417"/>
        <v>44957</v>
      </c>
      <c r="E516" s="68">
        <f>BonusDep!C54*BonusDep!D54</f>
        <v>0</v>
      </c>
      <c r="F516" s="77"/>
      <c r="G516" s="229">
        <f t="shared" si="424"/>
        <v>0</v>
      </c>
      <c r="H516" s="229">
        <f t="shared" si="425"/>
        <v>0</v>
      </c>
      <c r="I516" s="229">
        <f t="shared" si="425"/>
        <v>0</v>
      </c>
      <c r="J516" s="229">
        <f t="shared" si="425"/>
        <v>0</v>
      </c>
      <c r="K516" s="229">
        <f t="shared" si="425"/>
        <v>0</v>
      </c>
      <c r="L516" s="229">
        <f t="shared" si="425"/>
        <v>0</v>
      </c>
      <c r="M516" s="229">
        <f t="shared" si="425"/>
        <v>0</v>
      </c>
      <c r="N516" s="229">
        <f t="shared" si="425"/>
        <v>0</v>
      </c>
      <c r="O516" s="229">
        <f t="shared" si="425"/>
        <v>0</v>
      </c>
      <c r="P516" s="229">
        <f t="shared" si="425"/>
        <v>0</v>
      </c>
      <c r="Q516" s="229">
        <f t="shared" si="425"/>
        <v>0</v>
      </c>
      <c r="R516" s="229">
        <f t="shared" si="425"/>
        <v>0</v>
      </c>
      <c r="S516" s="229">
        <f t="shared" si="425"/>
        <v>0</v>
      </c>
      <c r="T516" s="229">
        <f t="shared" si="425"/>
        <v>0</v>
      </c>
      <c r="U516" s="229">
        <f t="shared" si="425"/>
        <v>0</v>
      </c>
      <c r="V516" s="229">
        <f t="shared" si="425"/>
        <v>0</v>
      </c>
      <c r="W516" s="229">
        <f t="shared" si="425"/>
        <v>0</v>
      </c>
      <c r="X516" s="229">
        <f t="shared" si="425"/>
        <v>0</v>
      </c>
      <c r="Y516" s="229">
        <f t="shared" si="425"/>
        <v>0</v>
      </c>
      <c r="Z516" s="229">
        <f t="shared" si="425"/>
        <v>0</v>
      </c>
      <c r="AA516" s="229">
        <f t="shared" ref="H516:BN520" si="426">IF(AND(AA$7=$B516,AA$9&gt;=$D516),$E516/(13-MONTH($D516)),0)</f>
        <v>0</v>
      </c>
      <c r="AB516" s="229">
        <f t="shared" si="426"/>
        <v>0</v>
      </c>
      <c r="AC516" s="229">
        <f t="shared" si="426"/>
        <v>0</v>
      </c>
      <c r="AD516" s="229">
        <f t="shared" si="426"/>
        <v>0</v>
      </c>
      <c r="AE516" s="229">
        <f t="shared" si="426"/>
        <v>0</v>
      </c>
      <c r="AF516" s="229">
        <f t="shared" si="426"/>
        <v>0</v>
      </c>
      <c r="AG516" s="229">
        <f t="shared" si="426"/>
        <v>0</v>
      </c>
      <c r="AH516" s="229">
        <f t="shared" si="426"/>
        <v>0</v>
      </c>
      <c r="AI516" s="229">
        <f t="shared" si="426"/>
        <v>0</v>
      </c>
      <c r="AJ516" s="229">
        <f t="shared" si="426"/>
        <v>0</v>
      </c>
      <c r="AK516" s="229">
        <f t="shared" si="426"/>
        <v>0</v>
      </c>
      <c r="AL516" s="229">
        <f t="shared" si="426"/>
        <v>0</v>
      </c>
      <c r="AM516" s="229">
        <f t="shared" si="426"/>
        <v>0</v>
      </c>
      <c r="AN516" s="229">
        <f t="shared" si="426"/>
        <v>0</v>
      </c>
      <c r="AO516" s="229">
        <f t="shared" si="426"/>
        <v>0</v>
      </c>
      <c r="AP516" s="229">
        <f t="shared" si="426"/>
        <v>0</v>
      </c>
      <c r="AQ516" s="229">
        <f t="shared" si="426"/>
        <v>0</v>
      </c>
      <c r="AR516" s="229">
        <f t="shared" si="426"/>
        <v>0</v>
      </c>
      <c r="AS516" s="229">
        <f t="shared" si="426"/>
        <v>0</v>
      </c>
      <c r="AT516" s="229">
        <f t="shared" si="426"/>
        <v>0</v>
      </c>
      <c r="AU516" s="229">
        <f t="shared" si="426"/>
        <v>0</v>
      </c>
      <c r="AV516" s="229">
        <f t="shared" si="426"/>
        <v>0</v>
      </c>
      <c r="AW516" s="229">
        <f t="shared" si="426"/>
        <v>0</v>
      </c>
      <c r="AX516" s="229">
        <f t="shared" si="426"/>
        <v>0</v>
      </c>
      <c r="AY516" s="229">
        <f t="shared" si="426"/>
        <v>0</v>
      </c>
      <c r="AZ516" s="229">
        <f t="shared" si="426"/>
        <v>0</v>
      </c>
      <c r="BA516" s="229">
        <f t="shared" si="426"/>
        <v>0</v>
      </c>
      <c r="BB516" s="229">
        <f t="shared" si="426"/>
        <v>0</v>
      </c>
      <c r="BC516" s="229">
        <f t="shared" si="426"/>
        <v>0</v>
      </c>
      <c r="BD516" s="229">
        <f t="shared" si="426"/>
        <v>0</v>
      </c>
      <c r="BE516" s="229">
        <f t="shared" si="426"/>
        <v>0</v>
      </c>
      <c r="BF516" s="229">
        <f t="shared" si="426"/>
        <v>0</v>
      </c>
      <c r="BG516" s="229">
        <f t="shared" si="426"/>
        <v>0</v>
      </c>
      <c r="BH516" s="229">
        <f t="shared" si="426"/>
        <v>0</v>
      </c>
      <c r="BI516" s="229">
        <f t="shared" si="426"/>
        <v>0</v>
      </c>
      <c r="BJ516" s="229">
        <f t="shared" si="426"/>
        <v>0</v>
      </c>
      <c r="BK516" s="229">
        <f t="shared" si="426"/>
        <v>0</v>
      </c>
      <c r="BL516" s="229">
        <f t="shared" si="426"/>
        <v>0</v>
      </c>
      <c r="BM516" s="229">
        <f t="shared" si="426"/>
        <v>0</v>
      </c>
      <c r="BN516" s="229">
        <f t="shared" si="426"/>
        <v>0</v>
      </c>
      <c r="BO516" s="229">
        <f t="shared" ref="BO516:BZ531" si="427">IF(AND(BO$7=$B516,BO$9&gt;=$D516),$E516/(13-MONTH($D516)),0)</f>
        <v>0</v>
      </c>
      <c r="BP516" s="229">
        <f t="shared" si="427"/>
        <v>0</v>
      </c>
      <c r="BQ516" s="229">
        <f t="shared" si="427"/>
        <v>0</v>
      </c>
      <c r="BR516" s="229">
        <f t="shared" si="427"/>
        <v>0</v>
      </c>
      <c r="BS516" s="229">
        <f t="shared" si="427"/>
        <v>0</v>
      </c>
      <c r="BT516" s="229">
        <f t="shared" si="427"/>
        <v>0</v>
      </c>
      <c r="BU516" s="229">
        <f t="shared" si="427"/>
        <v>0</v>
      </c>
      <c r="BV516" s="229">
        <f t="shared" si="427"/>
        <v>0</v>
      </c>
      <c r="BW516" s="229">
        <f t="shared" si="427"/>
        <v>0</v>
      </c>
      <c r="BX516" s="229">
        <f t="shared" si="427"/>
        <v>0</v>
      </c>
      <c r="BY516" s="229">
        <f t="shared" si="427"/>
        <v>0</v>
      </c>
      <c r="BZ516" s="229">
        <f t="shared" si="427"/>
        <v>0</v>
      </c>
    </row>
    <row r="517" spans="1:78" x14ac:dyDescent="0.2">
      <c r="A517" s="7" t="str">
        <f t="shared" si="415"/>
        <v>Roll-in 8</v>
      </c>
      <c r="B517" s="7">
        <f t="shared" si="398"/>
        <v>2023</v>
      </c>
      <c r="C517" s="7">
        <f t="shared" si="403"/>
        <v>50</v>
      </c>
      <c r="D517" s="165">
        <f t="shared" si="417"/>
        <v>44985</v>
      </c>
      <c r="E517" s="68">
        <f>BonusDep!C55*BonusDep!D55</f>
        <v>0</v>
      </c>
      <c r="F517" s="77"/>
      <c r="G517" s="229">
        <f t="shared" si="424"/>
        <v>0</v>
      </c>
      <c r="H517" s="229">
        <f t="shared" si="426"/>
        <v>0</v>
      </c>
      <c r="I517" s="229">
        <f t="shared" si="426"/>
        <v>0</v>
      </c>
      <c r="J517" s="229">
        <f t="shared" si="426"/>
        <v>0</v>
      </c>
      <c r="K517" s="229">
        <f t="shared" si="426"/>
        <v>0</v>
      </c>
      <c r="L517" s="229">
        <f t="shared" si="426"/>
        <v>0</v>
      </c>
      <c r="M517" s="229">
        <f t="shared" si="426"/>
        <v>0</v>
      </c>
      <c r="N517" s="229">
        <f t="shared" si="426"/>
        <v>0</v>
      </c>
      <c r="O517" s="229">
        <f t="shared" si="426"/>
        <v>0</v>
      </c>
      <c r="P517" s="229">
        <f t="shared" si="426"/>
        <v>0</v>
      </c>
      <c r="Q517" s="229">
        <f t="shared" si="426"/>
        <v>0</v>
      </c>
      <c r="R517" s="229">
        <f t="shared" si="426"/>
        <v>0</v>
      </c>
      <c r="S517" s="229">
        <f t="shared" si="426"/>
        <v>0</v>
      </c>
      <c r="T517" s="229">
        <f t="shared" si="426"/>
        <v>0</v>
      </c>
      <c r="U517" s="229">
        <f t="shared" si="426"/>
        <v>0</v>
      </c>
      <c r="V517" s="229">
        <f t="shared" si="426"/>
        <v>0</v>
      </c>
      <c r="W517" s="229">
        <f t="shared" si="426"/>
        <v>0</v>
      </c>
      <c r="X517" s="229">
        <f t="shared" si="426"/>
        <v>0</v>
      </c>
      <c r="Y517" s="229">
        <f t="shared" si="426"/>
        <v>0</v>
      </c>
      <c r="Z517" s="229">
        <f t="shared" si="426"/>
        <v>0</v>
      </c>
      <c r="AA517" s="229">
        <f t="shared" si="426"/>
        <v>0</v>
      </c>
      <c r="AB517" s="229">
        <f t="shared" si="426"/>
        <v>0</v>
      </c>
      <c r="AC517" s="229">
        <f t="shared" si="426"/>
        <v>0</v>
      </c>
      <c r="AD517" s="229">
        <f t="shared" si="426"/>
        <v>0</v>
      </c>
      <c r="AE517" s="229">
        <f t="shared" si="426"/>
        <v>0</v>
      </c>
      <c r="AF517" s="229">
        <f t="shared" si="426"/>
        <v>0</v>
      </c>
      <c r="AG517" s="229">
        <f t="shared" si="426"/>
        <v>0</v>
      </c>
      <c r="AH517" s="229">
        <f t="shared" si="426"/>
        <v>0</v>
      </c>
      <c r="AI517" s="229">
        <f t="shared" si="426"/>
        <v>0</v>
      </c>
      <c r="AJ517" s="229">
        <f t="shared" si="426"/>
        <v>0</v>
      </c>
      <c r="AK517" s="229">
        <f t="shared" si="426"/>
        <v>0</v>
      </c>
      <c r="AL517" s="229">
        <f t="shared" si="426"/>
        <v>0</v>
      </c>
      <c r="AM517" s="229">
        <f t="shared" si="426"/>
        <v>0</v>
      </c>
      <c r="AN517" s="229">
        <f t="shared" si="426"/>
        <v>0</v>
      </c>
      <c r="AO517" s="229">
        <f t="shared" si="426"/>
        <v>0</v>
      </c>
      <c r="AP517" s="229">
        <f t="shared" si="426"/>
        <v>0</v>
      </c>
      <c r="AQ517" s="229">
        <f t="shared" si="426"/>
        <v>0</v>
      </c>
      <c r="AR517" s="229">
        <f t="shared" si="426"/>
        <v>0</v>
      </c>
      <c r="AS517" s="229">
        <f t="shared" si="426"/>
        <v>0</v>
      </c>
      <c r="AT517" s="229">
        <f t="shared" si="426"/>
        <v>0</v>
      </c>
      <c r="AU517" s="229">
        <f t="shared" si="426"/>
        <v>0</v>
      </c>
      <c r="AV517" s="229">
        <f t="shared" si="426"/>
        <v>0</v>
      </c>
      <c r="AW517" s="229">
        <f t="shared" si="426"/>
        <v>0</v>
      </c>
      <c r="AX517" s="229">
        <f t="shared" si="426"/>
        <v>0</v>
      </c>
      <c r="AY517" s="229">
        <f t="shared" si="426"/>
        <v>0</v>
      </c>
      <c r="AZ517" s="229">
        <f t="shared" si="426"/>
        <v>0</v>
      </c>
      <c r="BA517" s="229">
        <f t="shared" si="426"/>
        <v>0</v>
      </c>
      <c r="BB517" s="229">
        <f t="shared" si="426"/>
        <v>0</v>
      </c>
      <c r="BC517" s="229">
        <f t="shared" si="426"/>
        <v>0</v>
      </c>
      <c r="BD517" s="229">
        <f t="shared" si="426"/>
        <v>0</v>
      </c>
      <c r="BE517" s="229">
        <f t="shared" si="426"/>
        <v>0</v>
      </c>
      <c r="BF517" s="229">
        <f t="shared" si="426"/>
        <v>0</v>
      </c>
      <c r="BG517" s="229">
        <f t="shared" si="426"/>
        <v>0</v>
      </c>
      <c r="BH517" s="229">
        <f t="shared" si="426"/>
        <v>0</v>
      </c>
      <c r="BI517" s="229">
        <f t="shared" si="426"/>
        <v>0</v>
      </c>
      <c r="BJ517" s="229">
        <f t="shared" si="426"/>
        <v>0</v>
      </c>
      <c r="BK517" s="229">
        <f t="shared" si="426"/>
        <v>0</v>
      </c>
      <c r="BL517" s="229">
        <f t="shared" si="426"/>
        <v>0</v>
      </c>
      <c r="BM517" s="229">
        <f t="shared" si="426"/>
        <v>0</v>
      </c>
      <c r="BN517" s="229">
        <f t="shared" si="426"/>
        <v>0</v>
      </c>
      <c r="BO517" s="229">
        <f t="shared" si="427"/>
        <v>0</v>
      </c>
      <c r="BP517" s="229">
        <f t="shared" si="427"/>
        <v>0</v>
      </c>
      <c r="BQ517" s="229">
        <f t="shared" si="427"/>
        <v>0</v>
      </c>
      <c r="BR517" s="229">
        <f t="shared" si="427"/>
        <v>0</v>
      </c>
      <c r="BS517" s="229">
        <f t="shared" si="427"/>
        <v>0</v>
      </c>
      <c r="BT517" s="229">
        <f t="shared" si="427"/>
        <v>0</v>
      </c>
      <c r="BU517" s="229">
        <f t="shared" si="427"/>
        <v>0</v>
      </c>
      <c r="BV517" s="229">
        <f t="shared" si="427"/>
        <v>0</v>
      </c>
      <c r="BW517" s="229">
        <f t="shared" si="427"/>
        <v>0</v>
      </c>
      <c r="BX517" s="229">
        <f t="shared" si="427"/>
        <v>0</v>
      </c>
      <c r="BY517" s="229">
        <f t="shared" si="427"/>
        <v>0</v>
      </c>
      <c r="BZ517" s="229">
        <f t="shared" si="427"/>
        <v>0</v>
      </c>
    </row>
    <row r="518" spans="1:78" x14ac:dyDescent="0.2">
      <c r="A518" s="7" t="str">
        <f t="shared" si="415"/>
        <v>Roll-in 9</v>
      </c>
      <c r="B518" s="7">
        <f t="shared" si="398"/>
        <v>2023</v>
      </c>
      <c r="C518" s="7">
        <f t="shared" si="403"/>
        <v>51</v>
      </c>
      <c r="D518" s="165">
        <f t="shared" si="417"/>
        <v>45016</v>
      </c>
      <c r="E518" s="68">
        <f>BonusDep!C56*BonusDep!D56</f>
        <v>0</v>
      </c>
      <c r="F518" s="77"/>
      <c r="G518" s="229">
        <f t="shared" si="424"/>
        <v>0</v>
      </c>
      <c r="H518" s="229">
        <f t="shared" si="426"/>
        <v>0</v>
      </c>
      <c r="I518" s="229">
        <f t="shared" si="426"/>
        <v>0</v>
      </c>
      <c r="J518" s="229">
        <f t="shared" si="426"/>
        <v>0</v>
      </c>
      <c r="K518" s="229">
        <f t="shared" si="426"/>
        <v>0</v>
      </c>
      <c r="L518" s="229">
        <f t="shared" si="426"/>
        <v>0</v>
      </c>
      <c r="M518" s="229">
        <f t="shared" si="426"/>
        <v>0</v>
      </c>
      <c r="N518" s="229">
        <f t="shared" si="426"/>
        <v>0</v>
      </c>
      <c r="O518" s="229">
        <f t="shared" si="426"/>
        <v>0</v>
      </c>
      <c r="P518" s="229">
        <f t="shared" si="426"/>
        <v>0</v>
      </c>
      <c r="Q518" s="229">
        <f t="shared" si="426"/>
        <v>0</v>
      </c>
      <c r="R518" s="229">
        <f t="shared" si="426"/>
        <v>0</v>
      </c>
      <c r="S518" s="229">
        <f t="shared" si="426"/>
        <v>0</v>
      </c>
      <c r="T518" s="229">
        <f t="shared" si="426"/>
        <v>0</v>
      </c>
      <c r="U518" s="229">
        <f t="shared" si="426"/>
        <v>0</v>
      </c>
      <c r="V518" s="229">
        <f t="shared" si="426"/>
        <v>0</v>
      </c>
      <c r="W518" s="229">
        <f t="shared" si="426"/>
        <v>0</v>
      </c>
      <c r="X518" s="229">
        <f t="shared" si="426"/>
        <v>0</v>
      </c>
      <c r="Y518" s="229">
        <f t="shared" si="426"/>
        <v>0</v>
      </c>
      <c r="Z518" s="229">
        <f t="shared" si="426"/>
        <v>0</v>
      </c>
      <c r="AA518" s="229">
        <f t="shared" si="426"/>
        <v>0</v>
      </c>
      <c r="AB518" s="229">
        <f t="shared" si="426"/>
        <v>0</v>
      </c>
      <c r="AC518" s="229">
        <f t="shared" si="426"/>
        <v>0</v>
      </c>
      <c r="AD518" s="229">
        <f t="shared" si="426"/>
        <v>0</v>
      </c>
      <c r="AE518" s="229">
        <f t="shared" si="426"/>
        <v>0</v>
      </c>
      <c r="AF518" s="229">
        <f t="shared" si="426"/>
        <v>0</v>
      </c>
      <c r="AG518" s="229">
        <f t="shared" si="426"/>
        <v>0</v>
      </c>
      <c r="AH518" s="229">
        <f t="shared" si="426"/>
        <v>0</v>
      </c>
      <c r="AI518" s="229">
        <f t="shared" si="426"/>
        <v>0</v>
      </c>
      <c r="AJ518" s="229">
        <f t="shared" si="426"/>
        <v>0</v>
      </c>
      <c r="AK518" s="229">
        <f t="shared" si="426"/>
        <v>0</v>
      </c>
      <c r="AL518" s="229">
        <f t="shared" si="426"/>
        <v>0</v>
      </c>
      <c r="AM518" s="229">
        <f t="shared" si="426"/>
        <v>0</v>
      </c>
      <c r="AN518" s="229">
        <f t="shared" si="426"/>
        <v>0</v>
      </c>
      <c r="AO518" s="229">
        <f t="shared" si="426"/>
        <v>0</v>
      </c>
      <c r="AP518" s="229">
        <f t="shared" si="426"/>
        <v>0</v>
      </c>
      <c r="AQ518" s="229">
        <f t="shared" si="426"/>
        <v>0</v>
      </c>
      <c r="AR518" s="229">
        <f t="shared" si="426"/>
        <v>0</v>
      </c>
      <c r="AS518" s="229">
        <f t="shared" si="426"/>
        <v>0</v>
      </c>
      <c r="AT518" s="229">
        <f t="shared" si="426"/>
        <v>0</v>
      </c>
      <c r="AU518" s="229">
        <f t="shared" si="426"/>
        <v>0</v>
      </c>
      <c r="AV518" s="229">
        <f t="shared" si="426"/>
        <v>0</v>
      </c>
      <c r="AW518" s="229">
        <f t="shared" si="426"/>
        <v>0</v>
      </c>
      <c r="AX518" s="229">
        <f t="shared" si="426"/>
        <v>0</v>
      </c>
      <c r="AY518" s="229">
        <f t="shared" si="426"/>
        <v>0</v>
      </c>
      <c r="AZ518" s="229">
        <f t="shared" si="426"/>
        <v>0</v>
      </c>
      <c r="BA518" s="229">
        <f t="shared" si="426"/>
        <v>0</v>
      </c>
      <c r="BB518" s="229">
        <f t="shared" si="426"/>
        <v>0</v>
      </c>
      <c r="BC518" s="229">
        <f t="shared" si="426"/>
        <v>0</v>
      </c>
      <c r="BD518" s="229">
        <f t="shared" si="426"/>
        <v>0</v>
      </c>
      <c r="BE518" s="229">
        <f t="shared" si="426"/>
        <v>0</v>
      </c>
      <c r="BF518" s="229">
        <f t="shared" si="426"/>
        <v>0</v>
      </c>
      <c r="BG518" s="229">
        <f t="shared" si="426"/>
        <v>0</v>
      </c>
      <c r="BH518" s="229">
        <f t="shared" si="426"/>
        <v>0</v>
      </c>
      <c r="BI518" s="229">
        <f t="shared" si="426"/>
        <v>0</v>
      </c>
      <c r="BJ518" s="229">
        <f t="shared" si="426"/>
        <v>0</v>
      </c>
      <c r="BK518" s="229">
        <f t="shared" si="426"/>
        <v>0</v>
      </c>
      <c r="BL518" s="229">
        <f t="shared" si="426"/>
        <v>0</v>
      </c>
      <c r="BM518" s="229">
        <f t="shared" si="426"/>
        <v>0</v>
      </c>
      <c r="BN518" s="229">
        <f t="shared" si="426"/>
        <v>0</v>
      </c>
      <c r="BO518" s="229">
        <f t="shared" si="427"/>
        <v>0</v>
      </c>
      <c r="BP518" s="229">
        <f t="shared" si="427"/>
        <v>0</v>
      </c>
      <c r="BQ518" s="229">
        <f t="shared" si="427"/>
        <v>0</v>
      </c>
      <c r="BR518" s="229">
        <f t="shared" si="427"/>
        <v>0</v>
      </c>
      <c r="BS518" s="229">
        <f t="shared" si="427"/>
        <v>0</v>
      </c>
      <c r="BT518" s="229">
        <f t="shared" si="427"/>
        <v>0</v>
      </c>
      <c r="BU518" s="229">
        <f t="shared" si="427"/>
        <v>0</v>
      </c>
      <c r="BV518" s="229">
        <f t="shared" si="427"/>
        <v>0</v>
      </c>
      <c r="BW518" s="229">
        <f t="shared" si="427"/>
        <v>0</v>
      </c>
      <c r="BX518" s="229">
        <f t="shared" si="427"/>
        <v>0</v>
      </c>
      <c r="BY518" s="229">
        <f t="shared" si="427"/>
        <v>0</v>
      </c>
      <c r="BZ518" s="229">
        <f t="shared" si="427"/>
        <v>0</v>
      </c>
    </row>
    <row r="519" spans="1:78" x14ac:dyDescent="0.2">
      <c r="A519" s="7" t="str">
        <f t="shared" si="415"/>
        <v>Roll-in 9</v>
      </c>
      <c r="B519" s="7">
        <f t="shared" si="398"/>
        <v>2023</v>
      </c>
      <c r="C519" s="7">
        <f t="shared" si="403"/>
        <v>52</v>
      </c>
      <c r="D519" s="165">
        <f t="shared" si="417"/>
        <v>45046</v>
      </c>
      <c r="E519" s="68">
        <f>BonusDep!C57*BonusDep!D57</f>
        <v>0</v>
      </c>
      <c r="F519" s="77"/>
      <c r="G519" s="229">
        <f t="shared" si="424"/>
        <v>0</v>
      </c>
      <c r="H519" s="229">
        <f t="shared" si="426"/>
        <v>0</v>
      </c>
      <c r="I519" s="229">
        <f t="shared" si="426"/>
        <v>0</v>
      </c>
      <c r="J519" s="229">
        <f t="shared" si="426"/>
        <v>0</v>
      </c>
      <c r="K519" s="229">
        <f t="shared" si="426"/>
        <v>0</v>
      </c>
      <c r="L519" s="229">
        <f t="shared" si="426"/>
        <v>0</v>
      </c>
      <c r="M519" s="229">
        <f t="shared" si="426"/>
        <v>0</v>
      </c>
      <c r="N519" s="229">
        <f t="shared" si="426"/>
        <v>0</v>
      </c>
      <c r="O519" s="229">
        <f t="shared" si="426"/>
        <v>0</v>
      </c>
      <c r="P519" s="229">
        <f t="shared" si="426"/>
        <v>0</v>
      </c>
      <c r="Q519" s="229">
        <f t="shared" si="426"/>
        <v>0</v>
      </c>
      <c r="R519" s="229">
        <f t="shared" si="426"/>
        <v>0</v>
      </c>
      <c r="S519" s="229">
        <f t="shared" si="426"/>
        <v>0</v>
      </c>
      <c r="T519" s="229">
        <f t="shared" si="426"/>
        <v>0</v>
      </c>
      <c r="U519" s="229">
        <f t="shared" si="426"/>
        <v>0</v>
      </c>
      <c r="V519" s="229">
        <f t="shared" si="426"/>
        <v>0</v>
      </c>
      <c r="W519" s="229">
        <f t="shared" si="426"/>
        <v>0</v>
      </c>
      <c r="X519" s="229">
        <f t="shared" si="426"/>
        <v>0</v>
      </c>
      <c r="Y519" s="229">
        <f t="shared" si="426"/>
        <v>0</v>
      </c>
      <c r="Z519" s="229">
        <f t="shared" si="426"/>
        <v>0</v>
      </c>
      <c r="AA519" s="229">
        <f t="shared" si="426"/>
        <v>0</v>
      </c>
      <c r="AB519" s="229">
        <f t="shared" si="426"/>
        <v>0</v>
      </c>
      <c r="AC519" s="229">
        <f t="shared" si="426"/>
        <v>0</v>
      </c>
      <c r="AD519" s="229">
        <f t="shared" si="426"/>
        <v>0</v>
      </c>
      <c r="AE519" s="229">
        <f t="shared" si="426"/>
        <v>0</v>
      </c>
      <c r="AF519" s="229">
        <f t="shared" si="426"/>
        <v>0</v>
      </c>
      <c r="AG519" s="229">
        <f t="shared" si="426"/>
        <v>0</v>
      </c>
      <c r="AH519" s="229">
        <f t="shared" si="426"/>
        <v>0</v>
      </c>
      <c r="AI519" s="229">
        <f t="shared" si="426"/>
        <v>0</v>
      </c>
      <c r="AJ519" s="229">
        <f t="shared" si="426"/>
        <v>0</v>
      </c>
      <c r="AK519" s="229">
        <f t="shared" si="426"/>
        <v>0</v>
      </c>
      <c r="AL519" s="229">
        <f t="shared" si="426"/>
        <v>0</v>
      </c>
      <c r="AM519" s="229">
        <f t="shared" si="426"/>
        <v>0</v>
      </c>
      <c r="AN519" s="229">
        <f t="shared" si="426"/>
        <v>0</v>
      </c>
      <c r="AO519" s="229">
        <f t="shared" si="426"/>
        <v>0</v>
      </c>
      <c r="AP519" s="229">
        <f t="shared" si="426"/>
        <v>0</v>
      </c>
      <c r="AQ519" s="229">
        <f t="shared" si="426"/>
        <v>0</v>
      </c>
      <c r="AR519" s="229">
        <f t="shared" si="426"/>
        <v>0</v>
      </c>
      <c r="AS519" s="229">
        <f t="shared" si="426"/>
        <v>0</v>
      </c>
      <c r="AT519" s="229">
        <f t="shared" si="426"/>
        <v>0</v>
      </c>
      <c r="AU519" s="229">
        <f t="shared" si="426"/>
        <v>0</v>
      </c>
      <c r="AV519" s="229">
        <f t="shared" si="426"/>
        <v>0</v>
      </c>
      <c r="AW519" s="229">
        <f t="shared" si="426"/>
        <v>0</v>
      </c>
      <c r="AX519" s="229">
        <f t="shared" si="426"/>
        <v>0</v>
      </c>
      <c r="AY519" s="229">
        <f t="shared" si="426"/>
        <v>0</v>
      </c>
      <c r="AZ519" s="229">
        <f t="shared" si="426"/>
        <v>0</v>
      </c>
      <c r="BA519" s="229">
        <f t="shared" si="426"/>
        <v>0</v>
      </c>
      <c r="BB519" s="229">
        <f t="shared" si="426"/>
        <v>0</v>
      </c>
      <c r="BC519" s="229">
        <f t="shared" si="426"/>
        <v>0</v>
      </c>
      <c r="BD519" s="229">
        <f t="shared" si="426"/>
        <v>0</v>
      </c>
      <c r="BE519" s="229">
        <f t="shared" si="426"/>
        <v>0</v>
      </c>
      <c r="BF519" s="229">
        <f t="shared" si="426"/>
        <v>0</v>
      </c>
      <c r="BG519" s="229">
        <f t="shared" si="426"/>
        <v>0</v>
      </c>
      <c r="BH519" s="229">
        <f t="shared" si="426"/>
        <v>0</v>
      </c>
      <c r="BI519" s="229">
        <f t="shared" si="426"/>
        <v>0</v>
      </c>
      <c r="BJ519" s="229">
        <f t="shared" si="426"/>
        <v>0</v>
      </c>
      <c r="BK519" s="229">
        <f t="shared" si="426"/>
        <v>0</v>
      </c>
      <c r="BL519" s="229">
        <f t="shared" si="426"/>
        <v>0</v>
      </c>
      <c r="BM519" s="229">
        <f t="shared" si="426"/>
        <v>0</v>
      </c>
      <c r="BN519" s="229">
        <f t="shared" si="426"/>
        <v>0</v>
      </c>
      <c r="BO519" s="229">
        <f t="shared" si="427"/>
        <v>0</v>
      </c>
      <c r="BP519" s="229">
        <f t="shared" si="427"/>
        <v>0</v>
      </c>
      <c r="BQ519" s="229">
        <f t="shared" si="427"/>
        <v>0</v>
      </c>
      <c r="BR519" s="229">
        <f t="shared" si="427"/>
        <v>0</v>
      </c>
      <c r="BS519" s="229">
        <f t="shared" si="427"/>
        <v>0</v>
      </c>
      <c r="BT519" s="229">
        <f t="shared" si="427"/>
        <v>0</v>
      </c>
      <c r="BU519" s="229">
        <f t="shared" si="427"/>
        <v>0</v>
      </c>
      <c r="BV519" s="229">
        <f t="shared" si="427"/>
        <v>0</v>
      </c>
      <c r="BW519" s="229">
        <f t="shared" si="427"/>
        <v>0</v>
      </c>
      <c r="BX519" s="229">
        <f t="shared" si="427"/>
        <v>0</v>
      </c>
      <c r="BY519" s="229">
        <f t="shared" si="427"/>
        <v>0</v>
      </c>
      <c r="BZ519" s="229">
        <f t="shared" si="427"/>
        <v>0</v>
      </c>
    </row>
    <row r="520" spans="1:78" x14ac:dyDescent="0.2">
      <c r="A520" s="7" t="str">
        <f t="shared" si="415"/>
        <v>Roll-in 9</v>
      </c>
      <c r="B520" s="7">
        <f t="shared" si="398"/>
        <v>2023</v>
      </c>
      <c r="C520" s="7">
        <f t="shared" si="403"/>
        <v>53</v>
      </c>
      <c r="D520" s="165">
        <f t="shared" si="417"/>
        <v>45077</v>
      </c>
      <c r="E520" s="68">
        <f>BonusDep!C58*BonusDep!D58</f>
        <v>0</v>
      </c>
      <c r="F520" s="77"/>
      <c r="G520" s="229">
        <f t="shared" si="424"/>
        <v>0</v>
      </c>
      <c r="H520" s="229">
        <f t="shared" si="426"/>
        <v>0</v>
      </c>
      <c r="I520" s="229">
        <f t="shared" si="426"/>
        <v>0</v>
      </c>
      <c r="J520" s="229">
        <f t="shared" si="426"/>
        <v>0</v>
      </c>
      <c r="K520" s="229">
        <f t="shared" si="426"/>
        <v>0</v>
      </c>
      <c r="L520" s="229">
        <f t="shared" si="426"/>
        <v>0</v>
      </c>
      <c r="M520" s="229">
        <f t="shared" si="426"/>
        <v>0</v>
      </c>
      <c r="N520" s="229">
        <f t="shared" si="426"/>
        <v>0</v>
      </c>
      <c r="O520" s="229">
        <f t="shared" si="426"/>
        <v>0</v>
      </c>
      <c r="P520" s="229">
        <f t="shared" si="426"/>
        <v>0</v>
      </c>
      <c r="Q520" s="229">
        <f t="shared" si="426"/>
        <v>0</v>
      </c>
      <c r="R520" s="229">
        <f t="shared" si="426"/>
        <v>0</v>
      </c>
      <c r="S520" s="229">
        <f t="shared" si="426"/>
        <v>0</v>
      </c>
      <c r="T520" s="229">
        <f t="shared" si="426"/>
        <v>0</v>
      </c>
      <c r="U520" s="229">
        <f t="shared" si="426"/>
        <v>0</v>
      </c>
      <c r="V520" s="229">
        <f t="shared" si="426"/>
        <v>0</v>
      </c>
      <c r="W520" s="229">
        <f t="shared" si="426"/>
        <v>0</v>
      </c>
      <c r="X520" s="229">
        <f t="shared" si="426"/>
        <v>0</v>
      </c>
      <c r="Y520" s="229">
        <f t="shared" si="426"/>
        <v>0</v>
      </c>
      <c r="Z520" s="229">
        <f t="shared" si="426"/>
        <v>0</v>
      </c>
      <c r="AA520" s="229">
        <f t="shared" si="426"/>
        <v>0</v>
      </c>
      <c r="AB520" s="229">
        <f t="shared" si="426"/>
        <v>0</v>
      </c>
      <c r="AC520" s="229">
        <f t="shared" si="426"/>
        <v>0</v>
      </c>
      <c r="AD520" s="229">
        <f t="shared" si="426"/>
        <v>0</v>
      </c>
      <c r="AE520" s="229">
        <f t="shared" si="426"/>
        <v>0</v>
      </c>
      <c r="AF520" s="229">
        <f t="shared" si="426"/>
        <v>0</v>
      </c>
      <c r="AG520" s="229">
        <f t="shared" si="426"/>
        <v>0</v>
      </c>
      <c r="AH520" s="229">
        <f t="shared" si="426"/>
        <v>0</v>
      </c>
      <c r="AI520" s="229">
        <f t="shared" si="426"/>
        <v>0</v>
      </c>
      <c r="AJ520" s="229">
        <f t="shared" si="426"/>
        <v>0</v>
      </c>
      <c r="AK520" s="229">
        <f t="shared" si="426"/>
        <v>0</v>
      </c>
      <c r="AL520" s="229">
        <f t="shared" si="426"/>
        <v>0</v>
      </c>
      <c r="AM520" s="229">
        <f t="shared" si="426"/>
        <v>0</v>
      </c>
      <c r="AN520" s="229">
        <f t="shared" si="426"/>
        <v>0</v>
      </c>
      <c r="AO520" s="229">
        <f t="shared" si="426"/>
        <v>0</v>
      </c>
      <c r="AP520" s="229">
        <f t="shared" si="426"/>
        <v>0</v>
      </c>
      <c r="AQ520" s="229">
        <f t="shared" si="426"/>
        <v>0</v>
      </c>
      <c r="AR520" s="229">
        <f t="shared" si="426"/>
        <v>0</v>
      </c>
      <c r="AS520" s="229">
        <f t="shared" si="426"/>
        <v>0</v>
      </c>
      <c r="AT520" s="229">
        <f t="shared" ref="H520:BN525" si="428">IF(AND(AT$7=$B520,AT$9&gt;=$D520),$E520/(13-MONTH($D520)),0)</f>
        <v>0</v>
      </c>
      <c r="AU520" s="229">
        <f t="shared" si="428"/>
        <v>0</v>
      </c>
      <c r="AV520" s="229">
        <f t="shared" si="428"/>
        <v>0</v>
      </c>
      <c r="AW520" s="229">
        <f t="shared" si="428"/>
        <v>0</v>
      </c>
      <c r="AX520" s="229">
        <f t="shared" si="428"/>
        <v>0</v>
      </c>
      <c r="AY520" s="229">
        <f t="shared" si="428"/>
        <v>0</v>
      </c>
      <c r="AZ520" s="229">
        <f t="shared" si="428"/>
        <v>0</v>
      </c>
      <c r="BA520" s="229">
        <f t="shared" si="428"/>
        <v>0</v>
      </c>
      <c r="BB520" s="229">
        <f t="shared" si="428"/>
        <v>0</v>
      </c>
      <c r="BC520" s="229">
        <f t="shared" si="428"/>
        <v>0</v>
      </c>
      <c r="BD520" s="229">
        <f t="shared" si="428"/>
        <v>0</v>
      </c>
      <c r="BE520" s="229">
        <f t="shared" si="428"/>
        <v>0</v>
      </c>
      <c r="BF520" s="229">
        <f t="shared" si="428"/>
        <v>0</v>
      </c>
      <c r="BG520" s="229">
        <f t="shared" si="428"/>
        <v>0</v>
      </c>
      <c r="BH520" s="229">
        <f t="shared" si="428"/>
        <v>0</v>
      </c>
      <c r="BI520" s="229">
        <f t="shared" si="428"/>
        <v>0</v>
      </c>
      <c r="BJ520" s="229">
        <f t="shared" si="428"/>
        <v>0</v>
      </c>
      <c r="BK520" s="229">
        <f t="shared" si="428"/>
        <v>0</v>
      </c>
      <c r="BL520" s="229">
        <f t="shared" si="428"/>
        <v>0</v>
      </c>
      <c r="BM520" s="229">
        <f t="shared" si="428"/>
        <v>0</v>
      </c>
      <c r="BN520" s="229">
        <f t="shared" si="428"/>
        <v>0</v>
      </c>
      <c r="BO520" s="229">
        <f t="shared" si="427"/>
        <v>0</v>
      </c>
      <c r="BP520" s="229">
        <f t="shared" si="427"/>
        <v>0</v>
      </c>
      <c r="BQ520" s="229">
        <f t="shared" si="427"/>
        <v>0</v>
      </c>
      <c r="BR520" s="229">
        <f t="shared" si="427"/>
        <v>0</v>
      </c>
      <c r="BS520" s="229">
        <f t="shared" si="427"/>
        <v>0</v>
      </c>
      <c r="BT520" s="229">
        <f t="shared" si="427"/>
        <v>0</v>
      </c>
      <c r="BU520" s="229">
        <f t="shared" si="427"/>
        <v>0</v>
      </c>
      <c r="BV520" s="229">
        <f t="shared" si="427"/>
        <v>0</v>
      </c>
      <c r="BW520" s="229">
        <f t="shared" si="427"/>
        <v>0</v>
      </c>
      <c r="BX520" s="229">
        <f t="shared" si="427"/>
        <v>0</v>
      </c>
      <c r="BY520" s="229">
        <f t="shared" si="427"/>
        <v>0</v>
      </c>
      <c r="BZ520" s="229">
        <f t="shared" si="427"/>
        <v>0</v>
      </c>
    </row>
    <row r="521" spans="1:78" x14ac:dyDescent="0.2">
      <c r="A521" s="7" t="str">
        <f t="shared" si="415"/>
        <v>Roll-in 9</v>
      </c>
      <c r="B521" s="7">
        <f t="shared" si="398"/>
        <v>2023</v>
      </c>
      <c r="C521" s="7">
        <f t="shared" si="403"/>
        <v>54</v>
      </c>
      <c r="D521" s="165">
        <f t="shared" si="417"/>
        <v>45107</v>
      </c>
      <c r="E521" s="68">
        <f>BonusDep!C59*BonusDep!D59</f>
        <v>0</v>
      </c>
      <c r="F521" s="77"/>
      <c r="G521" s="229">
        <f t="shared" si="424"/>
        <v>0</v>
      </c>
      <c r="H521" s="229">
        <f t="shared" si="428"/>
        <v>0</v>
      </c>
      <c r="I521" s="229">
        <f t="shared" si="428"/>
        <v>0</v>
      </c>
      <c r="J521" s="229">
        <f t="shared" si="428"/>
        <v>0</v>
      </c>
      <c r="K521" s="229">
        <f t="shared" si="428"/>
        <v>0</v>
      </c>
      <c r="L521" s="229">
        <f t="shared" si="428"/>
        <v>0</v>
      </c>
      <c r="M521" s="229">
        <f t="shared" si="428"/>
        <v>0</v>
      </c>
      <c r="N521" s="229">
        <f t="shared" si="428"/>
        <v>0</v>
      </c>
      <c r="O521" s="229">
        <f t="shared" si="428"/>
        <v>0</v>
      </c>
      <c r="P521" s="229">
        <f t="shared" si="428"/>
        <v>0</v>
      </c>
      <c r="Q521" s="229">
        <f t="shared" si="428"/>
        <v>0</v>
      </c>
      <c r="R521" s="229">
        <f t="shared" si="428"/>
        <v>0</v>
      </c>
      <c r="S521" s="229">
        <f t="shared" si="428"/>
        <v>0</v>
      </c>
      <c r="T521" s="229">
        <f t="shared" si="428"/>
        <v>0</v>
      </c>
      <c r="U521" s="229">
        <f t="shared" si="428"/>
        <v>0</v>
      </c>
      <c r="V521" s="229">
        <f t="shared" si="428"/>
        <v>0</v>
      </c>
      <c r="W521" s="229">
        <f t="shared" si="428"/>
        <v>0</v>
      </c>
      <c r="X521" s="229">
        <f t="shared" si="428"/>
        <v>0</v>
      </c>
      <c r="Y521" s="229">
        <f t="shared" si="428"/>
        <v>0</v>
      </c>
      <c r="Z521" s="229">
        <f t="shared" si="428"/>
        <v>0</v>
      </c>
      <c r="AA521" s="229">
        <f t="shared" si="428"/>
        <v>0</v>
      </c>
      <c r="AB521" s="229">
        <f t="shared" si="428"/>
        <v>0</v>
      </c>
      <c r="AC521" s="229">
        <f t="shared" si="428"/>
        <v>0</v>
      </c>
      <c r="AD521" s="229">
        <f t="shared" si="428"/>
        <v>0</v>
      </c>
      <c r="AE521" s="229">
        <f t="shared" si="428"/>
        <v>0</v>
      </c>
      <c r="AF521" s="229">
        <f t="shared" si="428"/>
        <v>0</v>
      </c>
      <c r="AG521" s="229">
        <f t="shared" si="428"/>
        <v>0</v>
      </c>
      <c r="AH521" s="229">
        <f t="shared" si="428"/>
        <v>0</v>
      </c>
      <c r="AI521" s="229">
        <f t="shared" si="428"/>
        <v>0</v>
      </c>
      <c r="AJ521" s="229">
        <f t="shared" si="428"/>
        <v>0</v>
      </c>
      <c r="AK521" s="229">
        <f t="shared" si="428"/>
        <v>0</v>
      </c>
      <c r="AL521" s="229">
        <f t="shared" si="428"/>
        <v>0</v>
      </c>
      <c r="AM521" s="229">
        <f t="shared" si="428"/>
        <v>0</v>
      </c>
      <c r="AN521" s="229">
        <f t="shared" si="428"/>
        <v>0</v>
      </c>
      <c r="AO521" s="229">
        <f t="shared" si="428"/>
        <v>0</v>
      </c>
      <c r="AP521" s="229">
        <f t="shared" si="428"/>
        <v>0</v>
      </c>
      <c r="AQ521" s="229">
        <f t="shared" si="428"/>
        <v>0</v>
      </c>
      <c r="AR521" s="229">
        <f t="shared" si="428"/>
        <v>0</v>
      </c>
      <c r="AS521" s="229">
        <f t="shared" si="428"/>
        <v>0</v>
      </c>
      <c r="AT521" s="229">
        <f t="shared" si="428"/>
        <v>0</v>
      </c>
      <c r="AU521" s="229">
        <f t="shared" si="428"/>
        <v>0</v>
      </c>
      <c r="AV521" s="229">
        <f t="shared" si="428"/>
        <v>0</v>
      </c>
      <c r="AW521" s="229">
        <f t="shared" si="428"/>
        <v>0</v>
      </c>
      <c r="AX521" s="229">
        <f t="shared" si="428"/>
        <v>0</v>
      </c>
      <c r="AY521" s="229">
        <f t="shared" si="428"/>
        <v>0</v>
      </c>
      <c r="AZ521" s="229">
        <f t="shared" si="428"/>
        <v>0</v>
      </c>
      <c r="BA521" s="229">
        <f t="shared" si="428"/>
        <v>0</v>
      </c>
      <c r="BB521" s="229">
        <f t="shared" si="428"/>
        <v>0</v>
      </c>
      <c r="BC521" s="229">
        <f t="shared" si="428"/>
        <v>0</v>
      </c>
      <c r="BD521" s="229">
        <f t="shared" si="428"/>
        <v>0</v>
      </c>
      <c r="BE521" s="229">
        <f t="shared" si="428"/>
        <v>0</v>
      </c>
      <c r="BF521" s="229">
        <f t="shared" si="428"/>
        <v>0</v>
      </c>
      <c r="BG521" s="229">
        <f t="shared" si="428"/>
        <v>0</v>
      </c>
      <c r="BH521" s="229">
        <f t="shared" si="428"/>
        <v>0</v>
      </c>
      <c r="BI521" s="229">
        <f t="shared" si="428"/>
        <v>0</v>
      </c>
      <c r="BJ521" s="229">
        <f t="shared" si="428"/>
        <v>0</v>
      </c>
      <c r="BK521" s="229">
        <f t="shared" si="428"/>
        <v>0</v>
      </c>
      <c r="BL521" s="229">
        <f t="shared" si="428"/>
        <v>0</v>
      </c>
      <c r="BM521" s="229">
        <f t="shared" si="428"/>
        <v>0</v>
      </c>
      <c r="BN521" s="229">
        <f t="shared" si="428"/>
        <v>0</v>
      </c>
      <c r="BO521" s="229">
        <f t="shared" si="427"/>
        <v>0</v>
      </c>
      <c r="BP521" s="229">
        <f t="shared" si="427"/>
        <v>0</v>
      </c>
      <c r="BQ521" s="229">
        <f t="shared" si="427"/>
        <v>0</v>
      </c>
      <c r="BR521" s="229">
        <f t="shared" si="427"/>
        <v>0</v>
      </c>
      <c r="BS521" s="229">
        <f t="shared" si="427"/>
        <v>0</v>
      </c>
      <c r="BT521" s="229">
        <f t="shared" si="427"/>
        <v>0</v>
      </c>
      <c r="BU521" s="229">
        <f t="shared" si="427"/>
        <v>0</v>
      </c>
      <c r="BV521" s="229">
        <f t="shared" si="427"/>
        <v>0</v>
      </c>
      <c r="BW521" s="229">
        <f t="shared" si="427"/>
        <v>0</v>
      </c>
      <c r="BX521" s="229">
        <f t="shared" si="427"/>
        <v>0</v>
      </c>
      <c r="BY521" s="229">
        <f t="shared" si="427"/>
        <v>0</v>
      </c>
      <c r="BZ521" s="229">
        <f t="shared" si="427"/>
        <v>0</v>
      </c>
    </row>
    <row r="522" spans="1:78" x14ac:dyDescent="0.2">
      <c r="A522" s="7" t="str">
        <f t="shared" si="415"/>
        <v>Roll-in 9</v>
      </c>
      <c r="B522" s="7">
        <f t="shared" si="398"/>
        <v>2023</v>
      </c>
      <c r="C522" s="7">
        <f t="shared" si="403"/>
        <v>55</v>
      </c>
      <c r="D522" s="165">
        <f t="shared" si="417"/>
        <v>45138</v>
      </c>
      <c r="E522" s="68">
        <f>BonusDep!C60*BonusDep!D60</f>
        <v>0</v>
      </c>
      <c r="F522" s="77"/>
      <c r="G522" s="229">
        <f t="shared" si="424"/>
        <v>0</v>
      </c>
      <c r="H522" s="229">
        <f t="shared" si="428"/>
        <v>0</v>
      </c>
      <c r="I522" s="229">
        <f t="shared" si="428"/>
        <v>0</v>
      </c>
      <c r="J522" s="229">
        <f t="shared" si="428"/>
        <v>0</v>
      </c>
      <c r="K522" s="229">
        <f t="shared" si="428"/>
        <v>0</v>
      </c>
      <c r="L522" s="229">
        <f t="shared" si="428"/>
        <v>0</v>
      </c>
      <c r="M522" s="229">
        <f t="shared" si="428"/>
        <v>0</v>
      </c>
      <c r="N522" s="229">
        <f t="shared" si="428"/>
        <v>0</v>
      </c>
      <c r="O522" s="229">
        <f t="shared" si="428"/>
        <v>0</v>
      </c>
      <c r="P522" s="229">
        <f t="shared" si="428"/>
        <v>0</v>
      </c>
      <c r="Q522" s="229">
        <f t="shared" si="428"/>
        <v>0</v>
      </c>
      <c r="R522" s="229">
        <f t="shared" si="428"/>
        <v>0</v>
      </c>
      <c r="S522" s="229">
        <f t="shared" si="428"/>
        <v>0</v>
      </c>
      <c r="T522" s="229">
        <f t="shared" si="428"/>
        <v>0</v>
      </c>
      <c r="U522" s="229">
        <f t="shared" si="428"/>
        <v>0</v>
      </c>
      <c r="V522" s="229">
        <f t="shared" si="428"/>
        <v>0</v>
      </c>
      <c r="W522" s="229">
        <f t="shared" si="428"/>
        <v>0</v>
      </c>
      <c r="X522" s="229">
        <f t="shared" si="428"/>
        <v>0</v>
      </c>
      <c r="Y522" s="229">
        <f t="shared" si="428"/>
        <v>0</v>
      </c>
      <c r="Z522" s="229">
        <f t="shared" si="428"/>
        <v>0</v>
      </c>
      <c r="AA522" s="229">
        <f t="shared" si="428"/>
        <v>0</v>
      </c>
      <c r="AB522" s="229">
        <f t="shared" si="428"/>
        <v>0</v>
      </c>
      <c r="AC522" s="229">
        <f t="shared" si="428"/>
        <v>0</v>
      </c>
      <c r="AD522" s="229">
        <f t="shared" si="428"/>
        <v>0</v>
      </c>
      <c r="AE522" s="229">
        <f t="shared" si="428"/>
        <v>0</v>
      </c>
      <c r="AF522" s="229">
        <f t="shared" si="428"/>
        <v>0</v>
      </c>
      <c r="AG522" s="229">
        <f t="shared" si="428"/>
        <v>0</v>
      </c>
      <c r="AH522" s="229">
        <f t="shared" si="428"/>
        <v>0</v>
      </c>
      <c r="AI522" s="229">
        <f t="shared" si="428"/>
        <v>0</v>
      </c>
      <c r="AJ522" s="229">
        <f t="shared" si="428"/>
        <v>0</v>
      </c>
      <c r="AK522" s="229">
        <f t="shared" si="428"/>
        <v>0</v>
      </c>
      <c r="AL522" s="229">
        <f t="shared" si="428"/>
        <v>0</v>
      </c>
      <c r="AM522" s="229">
        <f t="shared" si="428"/>
        <v>0</v>
      </c>
      <c r="AN522" s="229">
        <f t="shared" si="428"/>
        <v>0</v>
      </c>
      <c r="AO522" s="229">
        <f t="shared" si="428"/>
        <v>0</v>
      </c>
      <c r="AP522" s="229">
        <f t="shared" si="428"/>
        <v>0</v>
      </c>
      <c r="AQ522" s="229">
        <f t="shared" si="428"/>
        <v>0</v>
      </c>
      <c r="AR522" s="229">
        <f t="shared" si="428"/>
        <v>0</v>
      </c>
      <c r="AS522" s="229">
        <f t="shared" si="428"/>
        <v>0</v>
      </c>
      <c r="AT522" s="229">
        <f t="shared" si="428"/>
        <v>0</v>
      </c>
      <c r="AU522" s="229">
        <f t="shared" si="428"/>
        <v>0</v>
      </c>
      <c r="AV522" s="229">
        <f t="shared" si="428"/>
        <v>0</v>
      </c>
      <c r="AW522" s="229">
        <f t="shared" si="428"/>
        <v>0</v>
      </c>
      <c r="AX522" s="229">
        <f t="shared" si="428"/>
        <v>0</v>
      </c>
      <c r="AY522" s="229">
        <f t="shared" si="428"/>
        <v>0</v>
      </c>
      <c r="AZ522" s="229">
        <f t="shared" si="428"/>
        <v>0</v>
      </c>
      <c r="BA522" s="229">
        <f t="shared" si="428"/>
        <v>0</v>
      </c>
      <c r="BB522" s="229">
        <f t="shared" si="428"/>
        <v>0</v>
      </c>
      <c r="BC522" s="229">
        <f t="shared" si="428"/>
        <v>0</v>
      </c>
      <c r="BD522" s="229">
        <f t="shared" si="428"/>
        <v>0</v>
      </c>
      <c r="BE522" s="229">
        <f t="shared" si="428"/>
        <v>0</v>
      </c>
      <c r="BF522" s="229">
        <f t="shared" si="428"/>
        <v>0</v>
      </c>
      <c r="BG522" s="229">
        <f t="shared" si="428"/>
        <v>0</v>
      </c>
      <c r="BH522" s="229">
        <f t="shared" si="428"/>
        <v>0</v>
      </c>
      <c r="BI522" s="229">
        <f t="shared" si="428"/>
        <v>0</v>
      </c>
      <c r="BJ522" s="229">
        <f t="shared" si="428"/>
        <v>0</v>
      </c>
      <c r="BK522" s="229">
        <f t="shared" si="428"/>
        <v>0</v>
      </c>
      <c r="BL522" s="229">
        <f t="shared" si="428"/>
        <v>0</v>
      </c>
      <c r="BM522" s="229">
        <f t="shared" si="428"/>
        <v>0</v>
      </c>
      <c r="BN522" s="229">
        <f t="shared" si="428"/>
        <v>0</v>
      </c>
      <c r="BO522" s="229">
        <f t="shared" si="427"/>
        <v>0</v>
      </c>
      <c r="BP522" s="229">
        <f t="shared" si="427"/>
        <v>0</v>
      </c>
      <c r="BQ522" s="229">
        <f t="shared" si="427"/>
        <v>0</v>
      </c>
      <c r="BR522" s="229">
        <f t="shared" si="427"/>
        <v>0</v>
      </c>
      <c r="BS522" s="229">
        <f t="shared" si="427"/>
        <v>0</v>
      </c>
      <c r="BT522" s="229">
        <f t="shared" si="427"/>
        <v>0</v>
      </c>
      <c r="BU522" s="229">
        <f t="shared" si="427"/>
        <v>0</v>
      </c>
      <c r="BV522" s="229">
        <f t="shared" si="427"/>
        <v>0</v>
      </c>
      <c r="BW522" s="229">
        <f t="shared" si="427"/>
        <v>0</v>
      </c>
      <c r="BX522" s="229">
        <f t="shared" si="427"/>
        <v>0</v>
      </c>
      <c r="BY522" s="229">
        <f t="shared" si="427"/>
        <v>0</v>
      </c>
      <c r="BZ522" s="229">
        <f t="shared" si="427"/>
        <v>0</v>
      </c>
    </row>
    <row r="523" spans="1:78" x14ac:dyDescent="0.2">
      <c r="A523" s="7" t="str">
        <f t="shared" si="415"/>
        <v>Roll-in 9</v>
      </c>
      <c r="B523" s="7">
        <f t="shared" si="398"/>
        <v>2023</v>
      </c>
      <c r="C523" s="7">
        <f t="shared" si="403"/>
        <v>56</v>
      </c>
      <c r="D523" s="165">
        <f t="shared" si="417"/>
        <v>45169</v>
      </c>
      <c r="E523" s="68">
        <f>BonusDep!C61*BonusDep!D61</f>
        <v>0</v>
      </c>
      <c r="F523" s="77"/>
      <c r="G523" s="229">
        <f t="shared" si="424"/>
        <v>0</v>
      </c>
      <c r="H523" s="229">
        <f t="shared" si="428"/>
        <v>0</v>
      </c>
      <c r="I523" s="229">
        <f t="shared" si="428"/>
        <v>0</v>
      </c>
      <c r="J523" s="229">
        <f t="shared" si="428"/>
        <v>0</v>
      </c>
      <c r="K523" s="229">
        <f t="shared" si="428"/>
        <v>0</v>
      </c>
      <c r="L523" s="229">
        <f t="shared" si="428"/>
        <v>0</v>
      </c>
      <c r="M523" s="229">
        <f t="shared" si="428"/>
        <v>0</v>
      </c>
      <c r="N523" s="229">
        <f t="shared" si="428"/>
        <v>0</v>
      </c>
      <c r="O523" s="229">
        <f t="shared" si="428"/>
        <v>0</v>
      </c>
      <c r="P523" s="229">
        <f t="shared" si="428"/>
        <v>0</v>
      </c>
      <c r="Q523" s="229">
        <f t="shared" si="428"/>
        <v>0</v>
      </c>
      <c r="R523" s="229">
        <f t="shared" si="428"/>
        <v>0</v>
      </c>
      <c r="S523" s="229">
        <f t="shared" si="428"/>
        <v>0</v>
      </c>
      <c r="T523" s="229">
        <f t="shared" si="428"/>
        <v>0</v>
      </c>
      <c r="U523" s="229">
        <f t="shared" si="428"/>
        <v>0</v>
      </c>
      <c r="V523" s="229">
        <f t="shared" si="428"/>
        <v>0</v>
      </c>
      <c r="W523" s="229">
        <f t="shared" si="428"/>
        <v>0</v>
      </c>
      <c r="X523" s="229">
        <f t="shared" si="428"/>
        <v>0</v>
      </c>
      <c r="Y523" s="229">
        <f t="shared" si="428"/>
        <v>0</v>
      </c>
      <c r="Z523" s="229">
        <f t="shared" si="428"/>
        <v>0</v>
      </c>
      <c r="AA523" s="229">
        <f t="shared" si="428"/>
        <v>0</v>
      </c>
      <c r="AB523" s="229">
        <f t="shared" si="428"/>
        <v>0</v>
      </c>
      <c r="AC523" s="229">
        <f t="shared" si="428"/>
        <v>0</v>
      </c>
      <c r="AD523" s="229">
        <f t="shared" si="428"/>
        <v>0</v>
      </c>
      <c r="AE523" s="229">
        <f t="shared" si="428"/>
        <v>0</v>
      </c>
      <c r="AF523" s="229">
        <f t="shared" si="428"/>
        <v>0</v>
      </c>
      <c r="AG523" s="229">
        <f t="shared" si="428"/>
        <v>0</v>
      </c>
      <c r="AH523" s="229">
        <f t="shared" si="428"/>
        <v>0</v>
      </c>
      <c r="AI523" s="229">
        <f t="shared" si="428"/>
        <v>0</v>
      </c>
      <c r="AJ523" s="229">
        <f t="shared" si="428"/>
        <v>0</v>
      </c>
      <c r="AK523" s="229">
        <f t="shared" si="428"/>
        <v>0</v>
      </c>
      <c r="AL523" s="229">
        <f t="shared" si="428"/>
        <v>0</v>
      </c>
      <c r="AM523" s="229">
        <f t="shared" si="428"/>
        <v>0</v>
      </c>
      <c r="AN523" s="229">
        <f t="shared" si="428"/>
        <v>0</v>
      </c>
      <c r="AO523" s="229">
        <f t="shared" si="428"/>
        <v>0</v>
      </c>
      <c r="AP523" s="229">
        <f t="shared" si="428"/>
        <v>0</v>
      </c>
      <c r="AQ523" s="229">
        <f t="shared" si="428"/>
        <v>0</v>
      </c>
      <c r="AR523" s="229">
        <f t="shared" si="428"/>
        <v>0</v>
      </c>
      <c r="AS523" s="229">
        <f t="shared" si="428"/>
        <v>0</v>
      </c>
      <c r="AT523" s="229">
        <f t="shared" si="428"/>
        <v>0</v>
      </c>
      <c r="AU523" s="229">
        <f t="shared" si="428"/>
        <v>0</v>
      </c>
      <c r="AV523" s="229">
        <f t="shared" si="428"/>
        <v>0</v>
      </c>
      <c r="AW523" s="229">
        <f t="shared" si="428"/>
        <v>0</v>
      </c>
      <c r="AX523" s="229">
        <f t="shared" si="428"/>
        <v>0</v>
      </c>
      <c r="AY523" s="229">
        <f t="shared" si="428"/>
        <v>0</v>
      </c>
      <c r="AZ523" s="229">
        <f t="shared" si="428"/>
        <v>0</v>
      </c>
      <c r="BA523" s="229">
        <f t="shared" si="428"/>
        <v>0</v>
      </c>
      <c r="BB523" s="229">
        <f t="shared" si="428"/>
        <v>0</v>
      </c>
      <c r="BC523" s="229">
        <f t="shared" si="428"/>
        <v>0</v>
      </c>
      <c r="BD523" s="229">
        <f t="shared" si="428"/>
        <v>0</v>
      </c>
      <c r="BE523" s="229">
        <f t="shared" si="428"/>
        <v>0</v>
      </c>
      <c r="BF523" s="229">
        <f t="shared" si="428"/>
        <v>0</v>
      </c>
      <c r="BG523" s="229">
        <f t="shared" si="428"/>
        <v>0</v>
      </c>
      <c r="BH523" s="229">
        <f t="shared" si="428"/>
        <v>0</v>
      </c>
      <c r="BI523" s="229">
        <f t="shared" si="428"/>
        <v>0</v>
      </c>
      <c r="BJ523" s="229">
        <f t="shared" si="428"/>
        <v>0</v>
      </c>
      <c r="BK523" s="229">
        <f t="shared" si="428"/>
        <v>0</v>
      </c>
      <c r="BL523" s="229">
        <f t="shared" si="428"/>
        <v>0</v>
      </c>
      <c r="BM523" s="229">
        <f t="shared" si="428"/>
        <v>0</v>
      </c>
      <c r="BN523" s="229">
        <f t="shared" si="428"/>
        <v>0</v>
      </c>
      <c r="BO523" s="229">
        <f t="shared" si="427"/>
        <v>0</v>
      </c>
      <c r="BP523" s="229">
        <f t="shared" si="427"/>
        <v>0</v>
      </c>
      <c r="BQ523" s="229">
        <f t="shared" si="427"/>
        <v>0</v>
      </c>
      <c r="BR523" s="229">
        <f t="shared" si="427"/>
        <v>0</v>
      </c>
      <c r="BS523" s="229">
        <f t="shared" si="427"/>
        <v>0</v>
      </c>
      <c r="BT523" s="229">
        <f t="shared" si="427"/>
        <v>0</v>
      </c>
      <c r="BU523" s="229">
        <f t="shared" si="427"/>
        <v>0</v>
      </c>
      <c r="BV523" s="229">
        <f t="shared" si="427"/>
        <v>0</v>
      </c>
      <c r="BW523" s="229">
        <f t="shared" si="427"/>
        <v>0</v>
      </c>
      <c r="BX523" s="229">
        <f t="shared" si="427"/>
        <v>0</v>
      </c>
      <c r="BY523" s="229">
        <f t="shared" si="427"/>
        <v>0</v>
      </c>
      <c r="BZ523" s="229">
        <f t="shared" si="427"/>
        <v>0</v>
      </c>
    </row>
    <row r="524" spans="1:78" x14ac:dyDescent="0.2">
      <c r="A524" s="7" t="str">
        <f t="shared" si="415"/>
        <v>Roll-in 10</v>
      </c>
      <c r="B524" s="7">
        <f t="shared" si="398"/>
        <v>2023</v>
      </c>
      <c r="C524" s="7">
        <f t="shared" si="403"/>
        <v>57</v>
      </c>
      <c r="D524" s="165">
        <f t="shared" si="417"/>
        <v>45199</v>
      </c>
      <c r="E524" s="68">
        <f>BonusDep!C62*BonusDep!D62</f>
        <v>0</v>
      </c>
      <c r="F524" s="77"/>
      <c r="G524" s="229">
        <f t="shared" si="424"/>
        <v>0</v>
      </c>
      <c r="H524" s="229">
        <f t="shared" ref="H524:V524" si="429">IF(AND(H$7=$B524,H$9&gt;=$D524),$E524/(13-MONTH($D524)),0)</f>
        <v>0</v>
      </c>
      <c r="I524" s="229">
        <f t="shared" si="429"/>
        <v>0</v>
      </c>
      <c r="J524" s="229">
        <f t="shared" si="429"/>
        <v>0</v>
      </c>
      <c r="K524" s="229">
        <f t="shared" si="429"/>
        <v>0</v>
      </c>
      <c r="L524" s="229">
        <f t="shared" si="429"/>
        <v>0</v>
      </c>
      <c r="M524" s="229">
        <f t="shared" si="429"/>
        <v>0</v>
      </c>
      <c r="N524" s="229">
        <f t="shared" si="429"/>
        <v>0</v>
      </c>
      <c r="O524" s="229">
        <f t="shared" si="429"/>
        <v>0</v>
      </c>
      <c r="P524" s="229">
        <f t="shared" si="429"/>
        <v>0</v>
      </c>
      <c r="Q524" s="229">
        <f t="shared" si="429"/>
        <v>0</v>
      </c>
      <c r="R524" s="229">
        <f t="shared" si="429"/>
        <v>0</v>
      </c>
      <c r="S524" s="229">
        <f t="shared" si="429"/>
        <v>0</v>
      </c>
      <c r="T524" s="229">
        <f t="shared" si="429"/>
        <v>0</v>
      </c>
      <c r="U524" s="229">
        <f t="shared" si="429"/>
        <v>0</v>
      </c>
      <c r="V524" s="229">
        <f t="shared" si="429"/>
        <v>0</v>
      </c>
      <c r="W524" s="229">
        <f t="shared" si="428"/>
        <v>0</v>
      </c>
      <c r="X524" s="229">
        <f t="shared" si="428"/>
        <v>0</v>
      </c>
      <c r="Y524" s="229">
        <f t="shared" si="428"/>
        <v>0</v>
      </c>
      <c r="Z524" s="229">
        <f t="shared" si="428"/>
        <v>0</v>
      </c>
      <c r="AA524" s="229">
        <f t="shared" si="428"/>
        <v>0</v>
      </c>
      <c r="AB524" s="229">
        <f t="shared" si="428"/>
        <v>0</v>
      </c>
      <c r="AC524" s="229">
        <f t="shared" si="428"/>
        <v>0</v>
      </c>
      <c r="AD524" s="229">
        <f t="shared" si="428"/>
        <v>0</v>
      </c>
      <c r="AE524" s="229">
        <f t="shared" si="428"/>
        <v>0</v>
      </c>
      <c r="AF524" s="229">
        <f t="shared" si="428"/>
        <v>0</v>
      </c>
      <c r="AG524" s="229">
        <f t="shared" si="428"/>
        <v>0</v>
      </c>
      <c r="AH524" s="229">
        <f t="shared" si="428"/>
        <v>0</v>
      </c>
      <c r="AI524" s="229">
        <f t="shared" si="428"/>
        <v>0</v>
      </c>
      <c r="AJ524" s="229">
        <f t="shared" si="428"/>
        <v>0</v>
      </c>
      <c r="AK524" s="229">
        <f t="shared" si="428"/>
        <v>0</v>
      </c>
      <c r="AL524" s="229">
        <f t="shared" si="428"/>
        <v>0</v>
      </c>
      <c r="AM524" s="229">
        <f t="shared" si="428"/>
        <v>0</v>
      </c>
      <c r="AN524" s="229">
        <f t="shared" si="428"/>
        <v>0</v>
      </c>
      <c r="AO524" s="229">
        <f t="shared" si="428"/>
        <v>0</v>
      </c>
      <c r="AP524" s="229">
        <f t="shared" si="428"/>
        <v>0</v>
      </c>
      <c r="AQ524" s="229">
        <f t="shared" si="428"/>
        <v>0</v>
      </c>
      <c r="AR524" s="229">
        <f t="shared" si="428"/>
        <v>0</v>
      </c>
      <c r="AS524" s="229">
        <f t="shared" si="428"/>
        <v>0</v>
      </c>
      <c r="AT524" s="229">
        <f t="shared" si="428"/>
        <v>0</v>
      </c>
      <c r="AU524" s="229">
        <f t="shared" si="428"/>
        <v>0</v>
      </c>
      <c r="AV524" s="229">
        <f t="shared" si="428"/>
        <v>0</v>
      </c>
      <c r="AW524" s="229">
        <f t="shared" si="428"/>
        <v>0</v>
      </c>
      <c r="AX524" s="229">
        <f t="shared" si="428"/>
        <v>0</v>
      </c>
      <c r="AY524" s="229">
        <f t="shared" si="428"/>
        <v>0</v>
      </c>
      <c r="AZ524" s="229">
        <f t="shared" si="428"/>
        <v>0</v>
      </c>
      <c r="BA524" s="229">
        <f t="shared" si="428"/>
        <v>0</v>
      </c>
      <c r="BB524" s="229">
        <f t="shared" si="428"/>
        <v>0</v>
      </c>
      <c r="BC524" s="229">
        <f t="shared" si="428"/>
        <v>0</v>
      </c>
      <c r="BD524" s="229">
        <f t="shared" si="428"/>
        <v>0</v>
      </c>
      <c r="BE524" s="229">
        <f t="shared" si="428"/>
        <v>0</v>
      </c>
      <c r="BF524" s="229">
        <f t="shared" si="428"/>
        <v>0</v>
      </c>
      <c r="BG524" s="229">
        <f t="shared" si="428"/>
        <v>0</v>
      </c>
      <c r="BH524" s="229">
        <f t="shared" si="428"/>
        <v>0</v>
      </c>
      <c r="BI524" s="229">
        <f t="shared" si="428"/>
        <v>0</v>
      </c>
      <c r="BJ524" s="229">
        <f t="shared" si="428"/>
        <v>0</v>
      </c>
      <c r="BK524" s="229">
        <f t="shared" si="428"/>
        <v>0</v>
      </c>
      <c r="BL524" s="229">
        <f t="shared" si="428"/>
        <v>0</v>
      </c>
      <c r="BM524" s="229">
        <f t="shared" si="428"/>
        <v>0</v>
      </c>
      <c r="BN524" s="229">
        <f t="shared" si="428"/>
        <v>0</v>
      </c>
      <c r="BO524" s="229">
        <f t="shared" si="427"/>
        <v>0</v>
      </c>
      <c r="BP524" s="229">
        <f t="shared" si="427"/>
        <v>0</v>
      </c>
      <c r="BQ524" s="229">
        <f t="shared" si="427"/>
        <v>0</v>
      </c>
      <c r="BR524" s="229">
        <f t="shared" si="427"/>
        <v>0</v>
      </c>
      <c r="BS524" s="229">
        <f t="shared" si="427"/>
        <v>0</v>
      </c>
      <c r="BT524" s="229">
        <f t="shared" si="427"/>
        <v>0</v>
      </c>
      <c r="BU524" s="229">
        <f t="shared" si="427"/>
        <v>0</v>
      </c>
      <c r="BV524" s="229">
        <f t="shared" si="427"/>
        <v>0</v>
      </c>
      <c r="BW524" s="229">
        <f t="shared" si="427"/>
        <v>0</v>
      </c>
      <c r="BX524" s="229">
        <f t="shared" si="427"/>
        <v>0</v>
      </c>
      <c r="BY524" s="229">
        <f t="shared" si="427"/>
        <v>0</v>
      </c>
      <c r="BZ524" s="229">
        <f t="shared" si="427"/>
        <v>0</v>
      </c>
    </row>
    <row r="525" spans="1:78" x14ac:dyDescent="0.2">
      <c r="A525" s="7" t="str">
        <f t="shared" si="415"/>
        <v>Roll-in 10</v>
      </c>
      <c r="B525" s="7">
        <f t="shared" si="398"/>
        <v>2023</v>
      </c>
      <c r="C525" s="7">
        <f t="shared" si="403"/>
        <v>58</v>
      </c>
      <c r="D525" s="165">
        <f t="shared" si="417"/>
        <v>45230</v>
      </c>
      <c r="E525" s="68">
        <f>BonusDep!C63*BonusDep!D63</f>
        <v>0</v>
      </c>
      <c r="F525" s="77"/>
      <c r="G525" s="229">
        <f t="shared" si="424"/>
        <v>0</v>
      </c>
      <c r="H525" s="229">
        <f t="shared" si="428"/>
        <v>0</v>
      </c>
      <c r="I525" s="229">
        <f t="shared" si="428"/>
        <v>0</v>
      </c>
      <c r="J525" s="229">
        <f t="shared" si="428"/>
        <v>0</v>
      </c>
      <c r="K525" s="229">
        <f t="shared" si="428"/>
        <v>0</v>
      </c>
      <c r="L525" s="229">
        <f t="shared" si="428"/>
        <v>0</v>
      </c>
      <c r="M525" s="229">
        <f t="shared" si="428"/>
        <v>0</v>
      </c>
      <c r="N525" s="229">
        <f t="shared" si="428"/>
        <v>0</v>
      </c>
      <c r="O525" s="229">
        <f t="shared" si="428"/>
        <v>0</v>
      </c>
      <c r="P525" s="229">
        <f t="shared" si="428"/>
        <v>0</v>
      </c>
      <c r="Q525" s="229">
        <f t="shared" si="428"/>
        <v>0</v>
      </c>
      <c r="R525" s="229">
        <f t="shared" si="428"/>
        <v>0</v>
      </c>
      <c r="S525" s="229">
        <f t="shared" si="428"/>
        <v>0</v>
      </c>
      <c r="T525" s="229">
        <f t="shared" si="428"/>
        <v>0</v>
      </c>
      <c r="U525" s="229">
        <f t="shared" ref="H525:BN529" si="430">IF(AND(U$7=$B525,U$9&gt;=$D525),$E525/(13-MONTH($D525)),0)</f>
        <v>0</v>
      </c>
      <c r="V525" s="229">
        <f t="shared" si="430"/>
        <v>0</v>
      </c>
      <c r="W525" s="229">
        <f t="shared" si="430"/>
        <v>0</v>
      </c>
      <c r="X525" s="229">
        <f t="shared" si="430"/>
        <v>0</v>
      </c>
      <c r="Y525" s="229">
        <f t="shared" si="430"/>
        <v>0</v>
      </c>
      <c r="Z525" s="229">
        <f t="shared" si="430"/>
        <v>0</v>
      </c>
      <c r="AA525" s="229">
        <f t="shared" si="430"/>
        <v>0</v>
      </c>
      <c r="AB525" s="229">
        <f t="shared" si="430"/>
        <v>0</v>
      </c>
      <c r="AC525" s="229">
        <f t="shared" si="430"/>
        <v>0</v>
      </c>
      <c r="AD525" s="229">
        <f t="shared" si="430"/>
        <v>0</v>
      </c>
      <c r="AE525" s="229">
        <f t="shared" si="430"/>
        <v>0</v>
      </c>
      <c r="AF525" s="229">
        <f t="shared" si="430"/>
        <v>0</v>
      </c>
      <c r="AG525" s="229">
        <f t="shared" si="430"/>
        <v>0</v>
      </c>
      <c r="AH525" s="229">
        <f t="shared" si="430"/>
        <v>0</v>
      </c>
      <c r="AI525" s="229">
        <f t="shared" si="430"/>
        <v>0</v>
      </c>
      <c r="AJ525" s="229">
        <f t="shared" si="430"/>
        <v>0</v>
      </c>
      <c r="AK525" s="229">
        <f t="shared" si="430"/>
        <v>0</v>
      </c>
      <c r="AL525" s="229">
        <f t="shared" si="430"/>
        <v>0</v>
      </c>
      <c r="AM525" s="229">
        <f t="shared" si="430"/>
        <v>0</v>
      </c>
      <c r="AN525" s="229">
        <f t="shared" si="430"/>
        <v>0</v>
      </c>
      <c r="AO525" s="229">
        <f t="shared" si="430"/>
        <v>0</v>
      </c>
      <c r="AP525" s="229">
        <f t="shared" si="430"/>
        <v>0</v>
      </c>
      <c r="AQ525" s="229">
        <f t="shared" si="430"/>
        <v>0</v>
      </c>
      <c r="AR525" s="229">
        <f t="shared" si="430"/>
        <v>0</v>
      </c>
      <c r="AS525" s="229">
        <f t="shared" si="430"/>
        <v>0</v>
      </c>
      <c r="AT525" s="229">
        <f t="shared" si="430"/>
        <v>0</v>
      </c>
      <c r="AU525" s="229">
        <f t="shared" si="430"/>
        <v>0</v>
      </c>
      <c r="AV525" s="229">
        <f t="shared" si="430"/>
        <v>0</v>
      </c>
      <c r="AW525" s="229">
        <f t="shared" si="430"/>
        <v>0</v>
      </c>
      <c r="AX525" s="229">
        <f t="shared" si="430"/>
        <v>0</v>
      </c>
      <c r="AY525" s="229">
        <f t="shared" si="430"/>
        <v>0</v>
      </c>
      <c r="AZ525" s="229">
        <f t="shared" si="430"/>
        <v>0</v>
      </c>
      <c r="BA525" s="229">
        <f t="shared" si="430"/>
        <v>0</v>
      </c>
      <c r="BB525" s="229">
        <f t="shared" si="430"/>
        <v>0</v>
      </c>
      <c r="BC525" s="229">
        <f t="shared" si="430"/>
        <v>0</v>
      </c>
      <c r="BD525" s="229">
        <f t="shared" si="430"/>
        <v>0</v>
      </c>
      <c r="BE525" s="229">
        <f t="shared" si="430"/>
        <v>0</v>
      </c>
      <c r="BF525" s="229">
        <f t="shared" si="430"/>
        <v>0</v>
      </c>
      <c r="BG525" s="229">
        <f t="shared" si="430"/>
        <v>0</v>
      </c>
      <c r="BH525" s="229">
        <f t="shared" si="430"/>
        <v>0</v>
      </c>
      <c r="BI525" s="229">
        <f t="shared" si="430"/>
        <v>0</v>
      </c>
      <c r="BJ525" s="229">
        <f t="shared" si="430"/>
        <v>0</v>
      </c>
      <c r="BK525" s="229">
        <f t="shared" si="430"/>
        <v>0</v>
      </c>
      <c r="BL525" s="229">
        <f t="shared" si="430"/>
        <v>0</v>
      </c>
      <c r="BM525" s="229">
        <f t="shared" si="430"/>
        <v>0</v>
      </c>
      <c r="BN525" s="229">
        <f t="shared" si="430"/>
        <v>0</v>
      </c>
      <c r="BO525" s="229">
        <f t="shared" si="427"/>
        <v>0</v>
      </c>
      <c r="BP525" s="229">
        <f t="shared" si="427"/>
        <v>0</v>
      </c>
      <c r="BQ525" s="229">
        <f t="shared" si="427"/>
        <v>0</v>
      </c>
      <c r="BR525" s="229">
        <f t="shared" si="427"/>
        <v>0</v>
      </c>
      <c r="BS525" s="229">
        <f t="shared" si="427"/>
        <v>0</v>
      </c>
      <c r="BT525" s="229">
        <f t="shared" si="427"/>
        <v>0</v>
      </c>
      <c r="BU525" s="229">
        <f t="shared" si="427"/>
        <v>0</v>
      </c>
      <c r="BV525" s="229">
        <f t="shared" si="427"/>
        <v>0</v>
      </c>
      <c r="BW525" s="229">
        <f t="shared" si="427"/>
        <v>0</v>
      </c>
      <c r="BX525" s="229">
        <f t="shared" si="427"/>
        <v>0</v>
      </c>
      <c r="BY525" s="229">
        <f t="shared" si="427"/>
        <v>0</v>
      </c>
      <c r="BZ525" s="229">
        <f t="shared" si="427"/>
        <v>0</v>
      </c>
    </row>
    <row r="526" spans="1:78" x14ac:dyDescent="0.2">
      <c r="A526" s="7" t="str">
        <f t="shared" si="415"/>
        <v>Roll-in 10</v>
      </c>
      <c r="B526" s="7">
        <f t="shared" si="398"/>
        <v>2023</v>
      </c>
      <c r="C526" s="7">
        <f t="shared" si="403"/>
        <v>59</v>
      </c>
      <c r="D526" s="165">
        <f t="shared" si="417"/>
        <v>45260</v>
      </c>
      <c r="E526" s="68">
        <f>BonusDep!C64*BonusDep!D64</f>
        <v>0</v>
      </c>
      <c r="F526" s="77"/>
      <c r="G526" s="229">
        <f t="shared" si="424"/>
        <v>0</v>
      </c>
      <c r="H526" s="229">
        <f t="shared" si="430"/>
        <v>0</v>
      </c>
      <c r="I526" s="229">
        <f t="shared" si="430"/>
        <v>0</v>
      </c>
      <c r="J526" s="229">
        <f t="shared" si="430"/>
        <v>0</v>
      </c>
      <c r="K526" s="229">
        <f t="shared" si="430"/>
        <v>0</v>
      </c>
      <c r="L526" s="229">
        <f t="shared" si="430"/>
        <v>0</v>
      </c>
      <c r="M526" s="229">
        <f t="shared" si="430"/>
        <v>0</v>
      </c>
      <c r="N526" s="229">
        <f t="shared" si="430"/>
        <v>0</v>
      </c>
      <c r="O526" s="229">
        <f t="shared" si="430"/>
        <v>0</v>
      </c>
      <c r="P526" s="229">
        <f t="shared" si="430"/>
        <v>0</v>
      </c>
      <c r="Q526" s="229">
        <f t="shared" si="430"/>
        <v>0</v>
      </c>
      <c r="R526" s="229">
        <f t="shared" si="430"/>
        <v>0</v>
      </c>
      <c r="S526" s="229">
        <f t="shared" si="430"/>
        <v>0</v>
      </c>
      <c r="T526" s="229">
        <f t="shared" si="430"/>
        <v>0</v>
      </c>
      <c r="U526" s="229">
        <f t="shared" si="430"/>
        <v>0</v>
      </c>
      <c r="V526" s="229">
        <f t="shared" si="430"/>
        <v>0</v>
      </c>
      <c r="W526" s="229">
        <f t="shared" si="430"/>
        <v>0</v>
      </c>
      <c r="X526" s="229">
        <f t="shared" si="430"/>
        <v>0</v>
      </c>
      <c r="Y526" s="229">
        <f t="shared" si="430"/>
        <v>0</v>
      </c>
      <c r="Z526" s="229">
        <f t="shared" si="430"/>
        <v>0</v>
      </c>
      <c r="AA526" s="229">
        <f t="shared" si="430"/>
        <v>0</v>
      </c>
      <c r="AB526" s="229">
        <f t="shared" si="430"/>
        <v>0</v>
      </c>
      <c r="AC526" s="229">
        <f t="shared" si="430"/>
        <v>0</v>
      </c>
      <c r="AD526" s="229">
        <f t="shared" si="430"/>
        <v>0</v>
      </c>
      <c r="AE526" s="229">
        <f t="shared" si="430"/>
        <v>0</v>
      </c>
      <c r="AF526" s="229">
        <f t="shared" si="430"/>
        <v>0</v>
      </c>
      <c r="AG526" s="229">
        <f t="shared" si="430"/>
        <v>0</v>
      </c>
      <c r="AH526" s="229">
        <f t="shared" si="430"/>
        <v>0</v>
      </c>
      <c r="AI526" s="229">
        <f t="shared" si="430"/>
        <v>0</v>
      </c>
      <c r="AJ526" s="229">
        <f t="shared" si="430"/>
        <v>0</v>
      </c>
      <c r="AK526" s="229">
        <f t="shared" si="430"/>
        <v>0</v>
      </c>
      <c r="AL526" s="229">
        <f t="shared" si="430"/>
        <v>0</v>
      </c>
      <c r="AM526" s="229">
        <f t="shared" si="430"/>
        <v>0</v>
      </c>
      <c r="AN526" s="229">
        <f t="shared" si="430"/>
        <v>0</v>
      </c>
      <c r="AO526" s="229">
        <f t="shared" si="430"/>
        <v>0</v>
      </c>
      <c r="AP526" s="229">
        <f t="shared" si="430"/>
        <v>0</v>
      </c>
      <c r="AQ526" s="229">
        <f t="shared" si="430"/>
        <v>0</v>
      </c>
      <c r="AR526" s="229">
        <f t="shared" si="430"/>
        <v>0</v>
      </c>
      <c r="AS526" s="229">
        <f t="shared" si="430"/>
        <v>0</v>
      </c>
      <c r="AT526" s="229">
        <f t="shared" si="430"/>
        <v>0</v>
      </c>
      <c r="AU526" s="229">
        <f t="shared" si="430"/>
        <v>0</v>
      </c>
      <c r="AV526" s="229">
        <f t="shared" si="430"/>
        <v>0</v>
      </c>
      <c r="AW526" s="229">
        <f t="shared" si="430"/>
        <v>0</v>
      </c>
      <c r="AX526" s="229">
        <f t="shared" si="430"/>
        <v>0</v>
      </c>
      <c r="AY526" s="229">
        <f t="shared" si="430"/>
        <v>0</v>
      </c>
      <c r="AZ526" s="229">
        <f t="shared" si="430"/>
        <v>0</v>
      </c>
      <c r="BA526" s="229">
        <f t="shared" si="430"/>
        <v>0</v>
      </c>
      <c r="BB526" s="229">
        <f t="shared" si="430"/>
        <v>0</v>
      </c>
      <c r="BC526" s="229">
        <f t="shared" si="430"/>
        <v>0</v>
      </c>
      <c r="BD526" s="229">
        <f t="shared" si="430"/>
        <v>0</v>
      </c>
      <c r="BE526" s="229">
        <f t="shared" si="430"/>
        <v>0</v>
      </c>
      <c r="BF526" s="229">
        <f t="shared" si="430"/>
        <v>0</v>
      </c>
      <c r="BG526" s="229">
        <f t="shared" si="430"/>
        <v>0</v>
      </c>
      <c r="BH526" s="229">
        <f t="shared" si="430"/>
        <v>0</v>
      </c>
      <c r="BI526" s="229">
        <f t="shared" si="430"/>
        <v>0</v>
      </c>
      <c r="BJ526" s="229">
        <f t="shared" si="430"/>
        <v>0</v>
      </c>
      <c r="BK526" s="229">
        <f t="shared" si="430"/>
        <v>0</v>
      </c>
      <c r="BL526" s="229">
        <f t="shared" si="430"/>
        <v>0</v>
      </c>
      <c r="BM526" s="229">
        <f t="shared" si="430"/>
        <v>0</v>
      </c>
      <c r="BN526" s="229">
        <f t="shared" si="430"/>
        <v>0</v>
      </c>
      <c r="BO526" s="229">
        <f t="shared" si="427"/>
        <v>0</v>
      </c>
      <c r="BP526" s="229">
        <f t="shared" si="427"/>
        <v>0</v>
      </c>
      <c r="BQ526" s="229">
        <f t="shared" si="427"/>
        <v>0</v>
      </c>
      <c r="BR526" s="229">
        <f t="shared" si="427"/>
        <v>0</v>
      </c>
      <c r="BS526" s="229">
        <f t="shared" si="427"/>
        <v>0</v>
      </c>
      <c r="BT526" s="229">
        <f t="shared" si="427"/>
        <v>0</v>
      </c>
      <c r="BU526" s="229">
        <f t="shared" si="427"/>
        <v>0</v>
      </c>
      <c r="BV526" s="229">
        <f t="shared" si="427"/>
        <v>0</v>
      </c>
      <c r="BW526" s="229">
        <f t="shared" si="427"/>
        <v>0</v>
      </c>
      <c r="BX526" s="229">
        <f t="shared" si="427"/>
        <v>0</v>
      </c>
      <c r="BY526" s="229">
        <f t="shared" si="427"/>
        <v>0</v>
      </c>
      <c r="BZ526" s="229">
        <f t="shared" si="427"/>
        <v>0</v>
      </c>
    </row>
    <row r="527" spans="1:78" x14ac:dyDescent="0.2">
      <c r="A527" s="7" t="str">
        <f t="shared" si="415"/>
        <v>Roll-in 10</v>
      </c>
      <c r="B527" s="7">
        <f>YEAR(D527)</f>
        <v>2023</v>
      </c>
      <c r="C527" s="7">
        <f t="shared" si="403"/>
        <v>60</v>
      </c>
      <c r="D527" s="165">
        <f t="shared" si="417"/>
        <v>45291</v>
      </c>
      <c r="E527" s="68">
        <f>BonusDep!C65*BonusDep!D65</f>
        <v>0</v>
      </c>
      <c r="F527" s="77"/>
      <c r="G527" s="229">
        <f t="shared" si="424"/>
        <v>0</v>
      </c>
      <c r="H527" s="229">
        <f t="shared" si="430"/>
        <v>0</v>
      </c>
      <c r="I527" s="229">
        <f t="shared" si="430"/>
        <v>0</v>
      </c>
      <c r="J527" s="229">
        <f t="shared" si="430"/>
        <v>0</v>
      </c>
      <c r="K527" s="229">
        <f t="shared" si="430"/>
        <v>0</v>
      </c>
      <c r="L527" s="229">
        <f t="shared" si="430"/>
        <v>0</v>
      </c>
      <c r="M527" s="229">
        <f t="shared" si="430"/>
        <v>0</v>
      </c>
      <c r="N527" s="229">
        <f t="shared" si="430"/>
        <v>0</v>
      </c>
      <c r="O527" s="229">
        <f t="shared" si="430"/>
        <v>0</v>
      </c>
      <c r="P527" s="229">
        <f t="shared" si="430"/>
        <v>0</v>
      </c>
      <c r="Q527" s="229">
        <f t="shared" si="430"/>
        <v>0</v>
      </c>
      <c r="R527" s="229">
        <f t="shared" si="430"/>
        <v>0</v>
      </c>
      <c r="S527" s="229">
        <f t="shared" si="430"/>
        <v>0</v>
      </c>
      <c r="T527" s="229">
        <f t="shared" si="430"/>
        <v>0</v>
      </c>
      <c r="U527" s="229">
        <f t="shared" si="430"/>
        <v>0</v>
      </c>
      <c r="V527" s="229">
        <f t="shared" si="430"/>
        <v>0</v>
      </c>
      <c r="W527" s="229">
        <f t="shared" si="430"/>
        <v>0</v>
      </c>
      <c r="X527" s="229">
        <f t="shared" si="430"/>
        <v>0</v>
      </c>
      <c r="Y527" s="229">
        <f t="shared" si="430"/>
        <v>0</v>
      </c>
      <c r="Z527" s="229">
        <f t="shared" si="430"/>
        <v>0</v>
      </c>
      <c r="AA527" s="229">
        <f t="shared" si="430"/>
        <v>0</v>
      </c>
      <c r="AB527" s="229">
        <f t="shared" si="430"/>
        <v>0</v>
      </c>
      <c r="AC527" s="229">
        <f t="shared" si="430"/>
        <v>0</v>
      </c>
      <c r="AD527" s="229">
        <f t="shared" si="430"/>
        <v>0</v>
      </c>
      <c r="AE527" s="229">
        <f t="shared" si="430"/>
        <v>0</v>
      </c>
      <c r="AF527" s="229">
        <f t="shared" si="430"/>
        <v>0</v>
      </c>
      <c r="AG527" s="229">
        <f t="shared" si="430"/>
        <v>0</v>
      </c>
      <c r="AH527" s="229">
        <f t="shared" si="430"/>
        <v>0</v>
      </c>
      <c r="AI527" s="229">
        <f t="shared" si="430"/>
        <v>0</v>
      </c>
      <c r="AJ527" s="229">
        <f t="shared" si="430"/>
        <v>0</v>
      </c>
      <c r="AK527" s="229">
        <f t="shared" si="430"/>
        <v>0</v>
      </c>
      <c r="AL527" s="229">
        <f t="shared" si="430"/>
        <v>0</v>
      </c>
      <c r="AM527" s="229">
        <f t="shared" si="430"/>
        <v>0</v>
      </c>
      <c r="AN527" s="229">
        <f t="shared" si="430"/>
        <v>0</v>
      </c>
      <c r="AO527" s="229">
        <f t="shared" si="430"/>
        <v>0</v>
      </c>
      <c r="AP527" s="229">
        <f t="shared" si="430"/>
        <v>0</v>
      </c>
      <c r="AQ527" s="229">
        <f t="shared" si="430"/>
        <v>0</v>
      </c>
      <c r="AR527" s="229">
        <f t="shared" si="430"/>
        <v>0</v>
      </c>
      <c r="AS527" s="229">
        <f t="shared" si="430"/>
        <v>0</v>
      </c>
      <c r="AT527" s="229">
        <f t="shared" si="430"/>
        <v>0</v>
      </c>
      <c r="AU527" s="229">
        <f t="shared" si="430"/>
        <v>0</v>
      </c>
      <c r="AV527" s="229">
        <f t="shared" si="430"/>
        <v>0</v>
      </c>
      <c r="AW527" s="229">
        <f t="shared" si="430"/>
        <v>0</v>
      </c>
      <c r="AX527" s="229">
        <f t="shared" si="430"/>
        <v>0</v>
      </c>
      <c r="AY527" s="229">
        <f t="shared" si="430"/>
        <v>0</v>
      </c>
      <c r="AZ527" s="229">
        <f t="shared" si="430"/>
        <v>0</v>
      </c>
      <c r="BA527" s="229">
        <f t="shared" si="430"/>
        <v>0</v>
      </c>
      <c r="BB527" s="229">
        <f t="shared" si="430"/>
        <v>0</v>
      </c>
      <c r="BC527" s="229">
        <f t="shared" si="430"/>
        <v>0</v>
      </c>
      <c r="BD527" s="229">
        <f t="shared" si="430"/>
        <v>0</v>
      </c>
      <c r="BE527" s="229">
        <f t="shared" si="430"/>
        <v>0</v>
      </c>
      <c r="BF527" s="229">
        <f t="shared" si="430"/>
        <v>0</v>
      </c>
      <c r="BG527" s="229">
        <f t="shared" si="430"/>
        <v>0</v>
      </c>
      <c r="BH527" s="229">
        <f t="shared" si="430"/>
        <v>0</v>
      </c>
      <c r="BI527" s="229">
        <f t="shared" si="430"/>
        <v>0</v>
      </c>
      <c r="BJ527" s="229">
        <f t="shared" si="430"/>
        <v>0</v>
      </c>
      <c r="BK527" s="229">
        <f t="shared" si="430"/>
        <v>0</v>
      </c>
      <c r="BL527" s="229">
        <f t="shared" si="430"/>
        <v>0</v>
      </c>
      <c r="BM527" s="229">
        <f t="shared" si="430"/>
        <v>0</v>
      </c>
      <c r="BN527" s="229">
        <f t="shared" si="430"/>
        <v>0</v>
      </c>
      <c r="BO527" s="229">
        <f t="shared" si="427"/>
        <v>0</v>
      </c>
      <c r="BP527" s="229">
        <f t="shared" si="427"/>
        <v>0</v>
      </c>
      <c r="BQ527" s="229">
        <f t="shared" si="427"/>
        <v>0</v>
      </c>
      <c r="BR527" s="229">
        <f t="shared" si="427"/>
        <v>0</v>
      </c>
      <c r="BS527" s="229">
        <f t="shared" si="427"/>
        <v>0</v>
      </c>
      <c r="BT527" s="229">
        <f t="shared" si="427"/>
        <v>0</v>
      </c>
      <c r="BU527" s="229">
        <f t="shared" si="427"/>
        <v>0</v>
      </c>
      <c r="BV527" s="229">
        <f t="shared" si="427"/>
        <v>0</v>
      </c>
      <c r="BW527" s="229">
        <f t="shared" si="427"/>
        <v>0</v>
      </c>
      <c r="BX527" s="229">
        <f t="shared" si="427"/>
        <v>0</v>
      </c>
      <c r="BY527" s="229">
        <f t="shared" si="427"/>
        <v>0</v>
      </c>
      <c r="BZ527" s="229">
        <f t="shared" si="427"/>
        <v>0</v>
      </c>
    </row>
    <row r="528" spans="1:78" x14ac:dyDescent="0.2">
      <c r="A528" s="7" t="str">
        <f t="shared" ref="A528:A539" si="431">A147</f>
        <v>Roll-in 10</v>
      </c>
      <c r="B528" s="7">
        <f t="shared" ref="B528:B539" si="432">YEAR(D528)</f>
        <v>2024</v>
      </c>
      <c r="C528" s="7">
        <f t="shared" si="403"/>
        <v>61</v>
      </c>
      <c r="D528" s="165">
        <f t="shared" ref="D528:D539" si="433">D147</f>
        <v>45322</v>
      </c>
      <c r="E528" s="68">
        <f>BonusDep!C66*BonusDep!D66</f>
        <v>0</v>
      </c>
      <c r="F528" s="77"/>
      <c r="G528" s="229">
        <f t="shared" si="424"/>
        <v>0</v>
      </c>
      <c r="H528" s="229">
        <f t="shared" si="430"/>
        <v>0</v>
      </c>
      <c r="I528" s="229">
        <f t="shared" si="430"/>
        <v>0</v>
      </c>
      <c r="J528" s="229">
        <f t="shared" si="430"/>
        <v>0</v>
      </c>
      <c r="K528" s="229">
        <f t="shared" si="430"/>
        <v>0</v>
      </c>
      <c r="L528" s="229">
        <f t="shared" si="430"/>
        <v>0</v>
      </c>
      <c r="M528" s="229">
        <f t="shared" si="430"/>
        <v>0</v>
      </c>
      <c r="N528" s="229">
        <f t="shared" si="430"/>
        <v>0</v>
      </c>
      <c r="O528" s="229">
        <f t="shared" si="430"/>
        <v>0</v>
      </c>
      <c r="P528" s="229">
        <f t="shared" si="430"/>
        <v>0</v>
      </c>
      <c r="Q528" s="229">
        <f t="shared" si="430"/>
        <v>0</v>
      </c>
      <c r="R528" s="229">
        <f t="shared" si="430"/>
        <v>0</v>
      </c>
      <c r="S528" s="229">
        <f t="shared" si="430"/>
        <v>0</v>
      </c>
      <c r="T528" s="229">
        <f t="shared" si="430"/>
        <v>0</v>
      </c>
      <c r="U528" s="229">
        <f t="shared" si="430"/>
        <v>0</v>
      </c>
      <c r="V528" s="229">
        <f t="shared" si="430"/>
        <v>0</v>
      </c>
      <c r="W528" s="229">
        <f t="shared" si="430"/>
        <v>0</v>
      </c>
      <c r="X528" s="229">
        <f t="shared" si="430"/>
        <v>0</v>
      </c>
      <c r="Y528" s="229">
        <f t="shared" si="430"/>
        <v>0</v>
      </c>
      <c r="Z528" s="229">
        <f t="shared" si="430"/>
        <v>0</v>
      </c>
      <c r="AA528" s="229">
        <f t="shared" si="430"/>
        <v>0</v>
      </c>
      <c r="AB528" s="229">
        <f t="shared" si="430"/>
        <v>0</v>
      </c>
      <c r="AC528" s="229">
        <f t="shared" si="430"/>
        <v>0</v>
      </c>
      <c r="AD528" s="229">
        <f t="shared" si="430"/>
        <v>0</v>
      </c>
      <c r="AE528" s="229">
        <f t="shared" si="430"/>
        <v>0</v>
      </c>
      <c r="AF528" s="229">
        <f t="shared" si="430"/>
        <v>0</v>
      </c>
      <c r="AG528" s="229">
        <f t="shared" si="430"/>
        <v>0</v>
      </c>
      <c r="AH528" s="229">
        <f t="shared" si="430"/>
        <v>0</v>
      </c>
      <c r="AI528" s="229">
        <f t="shared" si="430"/>
        <v>0</v>
      </c>
      <c r="AJ528" s="229">
        <f t="shared" si="430"/>
        <v>0</v>
      </c>
      <c r="AK528" s="229">
        <f t="shared" si="430"/>
        <v>0</v>
      </c>
      <c r="AL528" s="229">
        <f t="shared" si="430"/>
        <v>0</v>
      </c>
      <c r="AM528" s="229">
        <f t="shared" si="430"/>
        <v>0</v>
      </c>
      <c r="AN528" s="229">
        <f t="shared" si="430"/>
        <v>0</v>
      </c>
      <c r="AO528" s="229">
        <f t="shared" si="430"/>
        <v>0</v>
      </c>
      <c r="AP528" s="229">
        <f t="shared" si="430"/>
        <v>0</v>
      </c>
      <c r="AQ528" s="229">
        <f t="shared" si="430"/>
        <v>0</v>
      </c>
      <c r="AR528" s="229">
        <f t="shared" si="430"/>
        <v>0</v>
      </c>
      <c r="AS528" s="229">
        <f t="shared" si="430"/>
        <v>0</v>
      </c>
      <c r="AT528" s="229">
        <f t="shared" si="430"/>
        <v>0</v>
      </c>
      <c r="AU528" s="229">
        <f t="shared" si="430"/>
        <v>0</v>
      </c>
      <c r="AV528" s="229">
        <f t="shared" si="430"/>
        <v>0</v>
      </c>
      <c r="AW528" s="229">
        <f t="shared" si="430"/>
        <v>0</v>
      </c>
      <c r="AX528" s="229">
        <f t="shared" si="430"/>
        <v>0</v>
      </c>
      <c r="AY528" s="229">
        <f t="shared" si="430"/>
        <v>0</v>
      </c>
      <c r="AZ528" s="229">
        <f t="shared" si="430"/>
        <v>0</v>
      </c>
      <c r="BA528" s="229">
        <f t="shared" si="430"/>
        <v>0</v>
      </c>
      <c r="BB528" s="229">
        <f t="shared" si="430"/>
        <v>0</v>
      </c>
      <c r="BC528" s="229">
        <f t="shared" si="430"/>
        <v>0</v>
      </c>
      <c r="BD528" s="229">
        <f t="shared" si="430"/>
        <v>0</v>
      </c>
      <c r="BE528" s="229">
        <f t="shared" si="430"/>
        <v>0</v>
      </c>
      <c r="BF528" s="229">
        <f t="shared" si="430"/>
        <v>0</v>
      </c>
      <c r="BG528" s="229">
        <f t="shared" si="430"/>
        <v>0</v>
      </c>
      <c r="BH528" s="229">
        <f t="shared" si="430"/>
        <v>0</v>
      </c>
      <c r="BI528" s="229">
        <f t="shared" si="430"/>
        <v>0</v>
      </c>
      <c r="BJ528" s="229">
        <f t="shared" si="430"/>
        <v>0</v>
      </c>
      <c r="BK528" s="229">
        <f t="shared" si="430"/>
        <v>0</v>
      </c>
      <c r="BL528" s="229">
        <f t="shared" si="430"/>
        <v>0</v>
      </c>
      <c r="BM528" s="229">
        <f t="shared" si="430"/>
        <v>0</v>
      </c>
      <c r="BN528" s="229">
        <f t="shared" si="430"/>
        <v>0</v>
      </c>
      <c r="BO528" s="229">
        <f t="shared" si="427"/>
        <v>0</v>
      </c>
      <c r="BP528" s="229">
        <f t="shared" si="427"/>
        <v>0</v>
      </c>
      <c r="BQ528" s="229">
        <f t="shared" si="427"/>
        <v>0</v>
      </c>
      <c r="BR528" s="229">
        <f t="shared" si="427"/>
        <v>0</v>
      </c>
      <c r="BS528" s="229">
        <f t="shared" si="427"/>
        <v>0</v>
      </c>
      <c r="BT528" s="229">
        <f t="shared" si="427"/>
        <v>0</v>
      </c>
      <c r="BU528" s="229">
        <f t="shared" si="427"/>
        <v>0</v>
      </c>
      <c r="BV528" s="229">
        <f t="shared" si="427"/>
        <v>0</v>
      </c>
      <c r="BW528" s="229">
        <f t="shared" si="427"/>
        <v>0</v>
      </c>
      <c r="BX528" s="229">
        <f t="shared" si="427"/>
        <v>0</v>
      </c>
      <c r="BY528" s="229">
        <f t="shared" si="427"/>
        <v>0</v>
      </c>
      <c r="BZ528" s="229">
        <f t="shared" si="427"/>
        <v>0</v>
      </c>
    </row>
    <row r="529" spans="1:78" x14ac:dyDescent="0.2">
      <c r="A529" s="7" t="str">
        <f t="shared" si="431"/>
        <v>Roll-in 10</v>
      </c>
      <c r="B529" s="7">
        <f t="shared" si="432"/>
        <v>2024</v>
      </c>
      <c r="C529" s="7">
        <f t="shared" si="403"/>
        <v>62</v>
      </c>
      <c r="D529" s="165">
        <f t="shared" si="433"/>
        <v>45351</v>
      </c>
      <c r="E529" s="68">
        <f>BonusDep!C67*BonusDep!D67</f>
        <v>0</v>
      </c>
      <c r="F529" s="77"/>
      <c r="G529" s="229">
        <f t="shared" si="424"/>
        <v>0</v>
      </c>
      <c r="H529" s="229">
        <f t="shared" si="430"/>
        <v>0</v>
      </c>
      <c r="I529" s="229">
        <f t="shared" si="430"/>
        <v>0</v>
      </c>
      <c r="J529" s="229">
        <f t="shared" si="430"/>
        <v>0</v>
      </c>
      <c r="K529" s="229">
        <f t="shared" si="430"/>
        <v>0</v>
      </c>
      <c r="L529" s="229">
        <f t="shared" si="430"/>
        <v>0</v>
      </c>
      <c r="M529" s="229">
        <f t="shared" si="430"/>
        <v>0</v>
      </c>
      <c r="N529" s="229">
        <f t="shared" si="430"/>
        <v>0</v>
      </c>
      <c r="O529" s="229">
        <f t="shared" si="430"/>
        <v>0</v>
      </c>
      <c r="P529" s="229">
        <f t="shared" si="430"/>
        <v>0</v>
      </c>
      <c r="Q529" s="229">
        <f t="shared" si="430"/>
        <v>0</v>
      </c>
      <c r="R529" s="229">
        <f t="shared" si="430"/>
        <v>0</v>
      </c>
      <c r="S529" s="229">
        <f t="shared" si="430"/>
        <v>0</v>
      </c>
      <c r="T529" s="229">
        <f t="shared" si="430"/>
        <v>0</v>
      </c>
      <c r="U529" s="229">
        <f t="shared" si="430"/>
        <v>0</v>
      </c>
      <c r="V529" s="229">
        <f t="shared" si="430"/>
        <v>0</v>
      </c>
      <c r="W529" s="229">
        <f t="shared" si="430"/>
        <v>0</v>
      </c>
      <c r="X529" s="229">
        <f t="shared" si="430"/>
        <v>0</v>
      </c>
      <c r="Y529" s="229">
        <f t="shared" si="430"/>
        <v>0</v>
      </c>
      <c r="Z529" s="229">
        <f t="shared" si="430"/>
        <v>0</v>
      </c>
      <c r="AA529" s="229">
        <f t="shared" si="430"/>
        <v>0</v>
      </c>
      <c r="AB529" s="229">
        <f t="shared" si="430"/>
        <v>0</v>
      </c>
      <c r="AC529" s="229">
        <f t="shared" si="430"/>
        <v>0</v>
      </c>
      <c r="AD529" s="229">
        <f t="shared" si="430"/>
        <v>0</v>
      </c>
      <c r="AE529" s="229">
        <f t="shared" si="430"/>
        <v>0</v>
      </c>
      <c r="AF529" s="229">
        <f t="shared" si="430"/>
        <v>0</v>
      </c>
      <c r="AG529" s="229">
        <f t="shared" si="430"/>
        <v>0</v>
      </c>
      <c r="AH529" s="229">
        <f t="shared" si="430"/>
        <v>0</v>
      </c>
      <c r="AI529" s="229">
        <f t="shared" si="430"/>
        <v>0</v>
      </c>
      <c r="AJ529" s="229">
        <f t="shared" si="430"/>
        <v>0</v>
      </c>
      <c r="AK529" s="229">
        <f t="shared" si="430"/>
        <v>0</v>
      </c>
      <c r="AL529" s="229">
        <f t="shared" si="430"/>
        <v>0</v>
      </c>
      <c r="AM529" s="229">
        <f t="shared" si="430"/>
        <v>0</v>
      </c>
      <c r="AN529" s="229">
        <f t="shared" ref="AN529:BC539" si="434">IF(AND(AN$7=$B529,AN$9&gt;=$D529),$E529/(13-MONTH($D529)),0)</f>
        <v>0</v>
      </c>
      <c r="AO529" s="229">
        <f t="shared" si="434"/>
        <v>0</v>
      </c>
      <c r="AP529" s="229">
        <f t="shared" si="434"/>
        <v>0</v>
      </c>
      <c r="AQ529" s="229">
        <f t="shared" si="434"/>
        <v>0</v>
      </c>
      <c r="AR529" s="229">
        <f t="shared" si="434"/>
        <v>0</v>
      </c>
      <c r="AS529" s="229">
        <f t="shared" si="434"/>
        <v>0</v>
      </c>
      <c r="AT529" s="229">
        <f t="shared" si="434"/>
        <v>0</v>
      </c>
      <c r="AU529" s="229">
        <f t="shared" si="434"/>
        <v>0</v>
      </c>
      <c r="AV529" s="229">
        <f t="shared" si="434"/>
        <v>0</v>
      </c>
      <c r="AW529" s="229">
        <f t="shared" si="434"/>
        <v>0</v>
      </c>
      <c r="AX529" s="229">
        <f t="shared" si="434"/>
        <v>0</v>
      </c>
      <c r="AY529" s="229">
        <f t="shared" si="434"/>
        <v>0</v>
      </c>
      <c r="AZ529" s="229">
        <f t="shared" si="434"/>
        <v>0</v>
      </c>
      <c r="BA529" s="229">
        <f t="shared" si="434"/>
        <v>0</v>
      </c>
      <c r="BB529" s="229">
        <f t="shared" si="434"/>
        <v>0</v>
      </c>
      <c r="BC529" s="229">
        <f t="shared" si="434"/>
        <v>0</v>
      </c>
      <c r="BD529" s="229">
        <f t="shared" ref="BD529:BS539" si="435">IF(AND(BD$7=$B529,BD$9&gt;=$D529),$E529/(13-MONTH($D529)),0)</f>
        <v>0</v>
      </c>
      <c r="BE529" s="229">
        <f t="shared" si="435"/>
        <v>0</v>
      </c>
      <c r="BF529" s="229">
        <f t="shared" si="435"/>
        <v>0</v>
      </c>
      <c r="BG529" s="229">
        <f t="shared" si="435"/>
        <v>0</v>
      </c>
      <c r="BH529" s="229">
        <f t="shared" si="435"/>
        <v>0</v>
      </c>
      <c r="BI529" s="229">
        <f t="shared" si="435"/>
        <v>0</v>
      </c>
      <c r="BJ529" s="229">
        <f t="shared" si="435"/>
        <v>0</v>
      </c>
      <c r="BK529" s="229">
        <f t="shared" si="435"/>
        <v>0</v>
      </c>
      <c r="BL529" s="229">
        <f t="shared" si="435"/>
        <v>0</v>
      </c>
      <c r="BM529" s="229">
        <f t="shared" si="435"/>
        <v>0</v>
      </c>
      <c r="BN529" s="229">
        <f t="shared" si="435"/>
        <v>0</v>
      </c>
      <c r="BO529" s="229">
        <f t="shared" si="435"/>
        <v>0</v>
      </c>
      <c r="BP529" s="229">
        <f t="shared" si="435"/>
        <v>0</v>
      </c>
      <c r="BQ529" s="229">
        <f t="shared" si="435"/>
        <v>0</v>
      </c>
      <c r="BR529" s="229">
        <f t="shared" si="435"/>
        <v>0</v>
      </c>
      <c r="BS529" s="229">
        <f t="shared" si="435"/>
        <v>0</v>
      </c>
      <c r="BT529" s="229">
        <f t="shared" si="427"/>
        <v>0</v>
      </c>
      <c r="BU529" s="229">
        <f t="shared" si="427"/>
        <v>0</v>
      </c>
      <c r="BV529" s="229">
        <f t="shared" si="427"/>
        <v>0</v>
      </c>
      <c r="BW529" s="229">
        <f t="shared" si="427"/>
        <v>0</v>
      </c>
      <c r="BX529" s="229">
        <f t="shared" si="427"/>
        <v>0</v>
      </c>
      <c r="BY529" s="229">
        <f t="shared" si="427"/>
        <v>0</v>
      </c>
      <c r="BZ529" s="229">
        <f t="shared" si="427"/>
        <v>0</v>
      </c>
    </row>
    <row r="530" spans="1:78" x14ac:dyDescent="0.2">
      <c r="A530" s="7" t="str">
        <f t="shared" si="431"/>
        <v>Roll-in 10</v>
      </c>
      <c r="B530" s="7">
        <f t="shared" si="432"/>
        <v>2024</v>
      </c>
      <c r="C530" s="7">
        <f t="shared" si="403"/>
        <v>63</v>
      </c>
      <c r="D530" s="165">
        <f t="shared" si="433"/>
        <v>45382</v>
      </c>
      <c r="E530" s="68">
        <f>BonusDep!C68*BonusDep!D68</f>
        <v>0</v>
      </c>
      <c r="F530" s="77"/>
      <c r="G530" s="229">
        <f t="shared" si="424"/>
        <v>0</v>
      </c>
      <c r="H530" s="229">
        <f t="shared" si="424"/>
        <v>0</v>
      </c>
      <c r="I530" s="229">
        <f t="shared" si="424"/>
        <v>0</v>
      </c>
      <c r="J530" s="229">
        <f t="shared" si="424"/>
        <v>0</v>
      </c>
      <c r="K530" s="229">
        <f t="shared" si="424"/>
        <v>0</v>
      </c>
      <c r="L530" s="229">
        <f t="shared" si="424"/>
        <v>0</v>
      </c>
      <c r="M530" s="229">
        <f t="shared" si="424"/>
        <v>0</v>
      </c>
      <c r="N530" s="229">
        <f t="shared" si="424"/>
        <v>0</v>
      </c>
      <c r="O530" s="229">
        <f t="shared" si="424"/>
        <v>0</v>
      </c>
      <c r="P530" s="229">
        <f t="shared" si="424"/>
        <v>0</v>
      </c>
      <c r="Q530" s="229">
        <f t="shared" si="424"/>
        <v>0</v>
      </c>
      <c r="R530" s="229">
        <f t="shared" si="424"/>
        <v>0</v>
      </c>
      <c r="S530" s="229">
        <f t="shared" si="424"/>
        <v>0</v>
      </c>
      <c r="T530" s="229">
        <f t="shared" si="424"/>
        <v>0</v>
      </c>
      <c r="U530" s="229">
        <f t="shared" si="424"/>
        <v>0</v>
      </c>
      <c r="V530" s="229">
        <f t="shared" si="424"/>
        <v>0</v>
      </c>
      <c r="W530" s="229">
        <f t="shared" ref="W530:AL539" si="436">IF(AND(W$7=$B530,W$9&gt;=$D530),$E530/(13-MONTH($D530)),0)</f>
        <v>0</v>
      </c>
      <c r="X530" s="229">
        <f t="shared" si="436"/>
        <v>0</v>
      </c>
      <c r="Y530" s="229">
        <f t="shared" si="436"/>
        <v>0</v>
      </c>
      <c r="Z530" s="229">
        <f t="shared" si="436"/>
        <v>0</v>
      </c>
      <c r="AA530" s="229">
        <f t="shared" si="436"/>
        <v>0</v>
      </c>
      <c r="AB530" s="229">
        <f t="shared" si="436"/>
        <v>0</v>
      </c>
      <c r="AC530" s="229">
        <f t="shared" si="436"/>
        <v>0</v>
      </c>
      <c r="AD530" s="229">
        <f t="shared" si="436"/>
        <v>0</v>
      </c>
      <c r="AE530" s="229">
        <f t="shared" si="436"/>
        <v>0</v>
      </c>
      <c r="AF530" s="229">
        <f t="shared" si="436"/>
        <v>0</v>
      </c>
      <c r="AG530" s="229">
        <f t="shared" si="436"/>
        <v>0</v>
      </c>
      <c r="AH530" s="229">
        <f t="shared" si="436"/>
        <v>0</v>
      </c>
      <c r="AI530" s="229">
        <f t="shared" si="436"/>
        <v>0</v>
      </c>
      <c r="AJ530" s="229">
        <f t="shared" si="436"/>
        <v>0</v>
      </c>
      <c r="AK530" s="229">
        <f t="shared" si="436"/>
        <v>0</v>
      </c>
      <c r="AL530" s="229">
        <f t="shared" si="436"/>
        <v>0</v>
      </c>
      <c r="AM530" s="229">
        <f t="shared" ref="AM530:BB539" si="437">IF(AND(AM$7=$B530,AM$9&gt;=$D530),$E530/(13-MONTH($D530)),0)</f>
        <v>0</v>
      </c>
      <c r="AN530" s="229">
        <f t="shared" si="437"/>
        <v>0</v>
      </c>
      <c r="AO530" s="229">
        <f t="shared" si="437"/>
        <v>0</v>
      </c>
      <c r="AP530" s="229">
        <f t="shared" si="437"/>
        <v>0</v>
      </c>
      <c r="AQ530" s="229">
        <f t="shared" si="437"/>
        <v>0</v>
      </c>
      <c r="AR530" s="229">
        <f t="shared" si="437"/>
        <v>0</v>
      </c>
      <c r="AS530" s="229">
        <f t="shared" si="437"/>
        <v>0</v>
      </c>
      <c r="AT530" s="229">
        <f t="shared" si="437"/>
        <v>0</v>
      </c>
      <c r="AU530" s="229">
        <f t="shared" si="437"/>
        <v>0</v>
      </c>
      <c r="AV530" s="229">
        <f t="shared" si="437"/>
        <v>0</v>
      </c>
      <c r="AW530" s="229">
        <f t="shared" si="437"/>
        <v>0</v>
      </c>
      <c r="AX530" s="229">
        <f t="shared" si="437"/>
        <v>0</v>
      </c>
      <c r="AY530" s="229">
        <f t="shared" si="437"/>
        <v>0</v>
      </c>
      <c r="AZ530" s="229">
        <f t="shared" si="437"/>
        <v>0</v>
      </c>
      <c r="BA530" s="229">
        <f t="shared" si="437"/>
        <v>0</v>
      </c>
      <c r="BB530" s="229">
        <f t="shared" si="437"/>
        <v>0</v>
      </c>
      <c r="BC530" s="229">
        <f t="shared" si="434"/>
        <v>0</v>
      </c>
      <c r="BD530" s="229">
        <f t="shared" si="435"/>
        <v>0</v>
      </c>
      <c r="BE530" s="229">
        <f t="shared" si="435"/>
        <v>0</v>
      </c>
      <c r="BF530" s="229">
        <f t="shared" si="435"/>
        <v>0</v>
      </c>
      <c r="BG530" s="229">
        <f t="shared" si="435"/>
        <v>0</v>
      </c>
      <c r="BH530" s="229">
        <f t="shared" si="435"/>
        <v>0</v>
      </c>
      <c r="BI530" s="229">
        <f t="shared" si="435"/>
        <v>0</v>
      </c>
      <c r="BJ530" s="229">
        <f t="shared" si="435"/>
        <v>0</v>
      </c>
      <c r="BK530" s="229">
        <f t="shared" si="435"/>
        <v>0</v>
      </c>
      <c r="BL530" s="229">
        <f t="shared" si="435"/>
        <v>0</v>
      </c>
      <c r="BM530" s="229">
        <f t="shared" si="435"/>
        <v>0</v>
      </c>
      <c r="BN530" s="229">
        <f t="shared" si="435"/>
        <v>0</v>
      </c>
      <c r="BO530" s="229">
        <f t="shared" si="427"/>
        <v>0</v>
      </c>
      <c r="BP530" s="229">
        <f t="shared" si="427"/>
        <v>0</v>
      </c>
      <c r="BQ530" s="229">
        <f t="shared" si="427"/>
        <v>0</v>
      </c>
      <c r="BR530" s="229">
        <f t="shared" si="427"/>
        <v>0</v>
      </c>
      <c r="BS530" s="229">
        <f t="shared" si="427"/>
        <v>0</v>
      </c>
      <c r="BT530" s="229">
        <f t="shared" si="427"/>
        <v>0</v>
      </c>
      <c r="BU530" s="229">
        <f t="shared" si="427"/>
        <v>0</v>
      </c>
      <c r="BV530" s="229">
        <f t="shared" si="427"/>
        <v>0</v>
      </c>
      <c r="BW530" s="229">
        <f t="shared" si="427"/>
        <v>0</v>
      </c>
      <c r="BX530" s="229">
        <f t="shared" si="427"/>
        <v>0</v>
      </c>
      <c r="BY530" s="229">
        <f t="shared" si="427"/>
        <v>0</v>
      </c>
      <c r="BZ530" s="229">
        <f t="shared" si="427"/>
        <v>0</v>
      </c>
    </row>
    <row r="531" spans="1:78" x14ac:dyDescent="0.2">
      <c r="A531" s="7" t="str">
        <f t="shared" si="431"/>
        <v>Roll-in 10</v>
      </c>
      <c r="B531" s="7">
        <f t="shared" si="432"/>
        <v>2024</v>
      </c>
      <c r="C531" s="7">
        <f t="shared" si="403"/>
        <v>64</v>
      </c>
      <c r="D531" s="165">
        <f t="shared" si="433"/>
        <v>45412</v>
      </c>
      <c r="E531" s="68">
        <f>BonusDep!C69*BonusDep!D69</f>
        <v>0</v>
      </c>
      <c r="F531" s="77"/>
      <c r="G531" s="229">
        <f t="shared" ref="G531:V539" si="438">IF(AND(G$7=$B531,G$9&gt;=$D531),$E531/(13-MONTH($D531)),0)</f>
        <v>0</v>
      </c>
      <c r="H531" s="229">
        <f t="shared" si="438"/>
        <v>0</v>
      </c>
      <c r="I531" s="229">
        <f t="shared" si="438"/>
        <v>0</v>
      </c>
      <c r="J531" s="229">
        <f t="shared" si="438"/>
        <v>0</v>
      </c>
      <c r="K531" s="229">
        <f t="shared" si="438"/>
        <v>0</v>
      </c>
      <c r="L531" s="229">
        <f t="shared" si="438"/>
        <v>0</v>
      </c>
      <c r="M531" s="229">
        <f t="shared" si="438"/>
        <v>0</v>
      </c>
      <c r="N531" s="229">
        <f t="shared" si="438"/>
        <v>0</v>
      </c>
      <c r="O531" s="229">
        <f t="shared" si="438"/>
        <v>0</v>
      </c>
      <c r="P531" s="229">
        <f t="shared" si="438"/>
        <v>0</v>
      </c>
      <c r="Q531" s="229">
        <f t="shared" si="438"/>
        <v>0</v>
      </c>
      <c r="R531" s="229">
        <f t="shared" si="438"/>
        <v>0</v>
      </c>
      <c r="S531" s="229">
        <f t="shared" si="438"/>
        <v>0</v>
      </c>
      <c r="T531" s="229">
        <f t="shared" si="438"/>
        <v>0</v>
      </c>
      <c r="U531" s="229">
        <f t="shared" si="438"/>
        <v>0</v>
      </c>
      <c r="V531" s="229">
        <f t="shared" si="438"/>
        <v>0</v>
      </c>
      <c r="W531" s="229">
        <f t="shared" si="436"/>
        <v>0</v>
      </c>
      <c r="X531" s="229">
        <f t="shared" si="436"/>
        <v>0</v>
      </c>
      <c r="Y531" s="229">
        <f t="shared" si="436"/>
        <v>0</v>
      </c>
      <c r="Z531" s="229">
        <f t="shared" si="436"/>
        <v>0</v>
      </c>
      <c r="AA531" s="229">
        <f t="shared" si="436"/>
        <v>0</v>
      </c>
      <c r="AB531" s="229">
        <f t="shared" si="436"/>
        <v>0</v>
      </c>
      <c r="AC531" s="229">
        <f t="shared" si="436"/>
        <v>0</v>
      </c>
      <c r="AD531" s="229">
        <f t="shared" si="436"/>
        <v>0</v>
      </c>
      <c r="AE531" s="229">
        <f t="shared" si="436"/>
        <v>0</v>
      </c>
      <c r="AF531" s="229">
        <f t="shared" si="436"/>
        <v>0</v>
      </c>
      <c r="AG531" s="229">
        <f t="shared" si="436"/>
        <v>0</v>
      </c>
      <c r="AH531" s="229">
        <f t="shared" si="436"/>
        <v>0</v>
      </c>
      <c r="AI531" s="229">
        <f t="shared" si="436"/>
        <v>0</v>
      </c>
      <c r="AJ531" s="229">
        <f t="shared" si="436"/>
        <v>0</v>
      </c>
      <c r="AK531" s="229">
        <f t="shared" si="436"/>
        <v>0</v>
      </c>
      <c r="AL531" s="229">
        <f t="shared" si="436"/>
        <v>0</v>
      </c>
      <c r="AM531" s="229">
        <f t="shared" si="437"/>
        <v>0</v>
      </c>
      <c r="AN531" s="229">
        <f t="shared" si="437"/>
        <v>0</v>
      </c>
      <c r="AO531" s="229">
        <f t="shared" si="437"/>
        <v>0</v>
      </c>
      <c r="AP531" s="229">
        <f t="shared" si="437"/>
        <v>0</v>
      </c>
      <c r="AQ531" s="229">
        <f t="shared" si="437"/>
        <v>0</v>
      </c>
      <c r="AR531" s="229">
        <f t="shared" si="437"/>
        <v>0</v>
      </c>
      <c r="AS531" s="229">
        <f t="shared" si="437"/>
        <v>0</v>
      </c>
      <c r="AT531" s="229">
        <f t="shared" si="437"/>
        <v>0</v>
      </c>
      <c r="AU531" s="229">
        <f t="shared" si="437"/>
        <v>0</v>
      </c>
      <c r="AV531" s="229">
        <f t="shared" si="437"/>
        <v>0</v>
      </c>
      <c r="AW531" s="229">
        <f t="shared" si="437"/>
        <v>0</v>
      </c>
      <c r="AX531" s="229">
        <f t="shared" si="437"/>
        <v>0</v>
      </c>
      <c r="AY531" s="229">
        <f t="shared" si="437"/>
        <v>0</v>
      </c>
      <c r="AZ531" s="229">
        <f t="shared" si="437"/>
        <v>0</v>
      </c>
      <c r="BA531" s="229">
        <f t="shared" si="437"/>
        <v>0</v>
      </c>
      <c r="BB531" s="229">
        <f t="shared" si="437"/>
        <v>0</v>
      </c>
      <c r="BC531" s="229">
        <f t="shared" si="434"/>
        <v>0</v>
      </c>
      <c r="BD531" s="229">
        <f t="shared" si="435"/>
        <v>0</v>
      </c>
      <c r="BE531" s="229">
        <f t="shared" si="435"/>
        <v>0</v>
      </c>
      <c r="BF531" s="229">
        <f t="shared" si="435"/>
        <v>0</v>
      </c>
      <c r="BG531" s="229">
        <f t="shared" si="435"/>
        <v>0</v>
      </c>
      <c r="BH531" s="229">
        <f t="shared" si="435"/>
        <v>0</v>
      </c>
      <c r="BI531" s="229">
        <f t="shared" si="435"/>
        <v>0</v>
      </c>
      <c r="BJ531" s="229">
        <f t="shared" si="435"/>
        <v>0</v>
      </c>
      <c r="BK531" s="229">
        <f t="shared" si="435"/>
        <v>0</v>
      </c>
      <c r="BL531" s="229">
        <f t="shared" si="435"/>
        <v>0</v>
      </c>
      <c r="BM531" s="229">
        <f t="shared" si="435"/>
        <v>0</v>
      </c>
      <c r="BN531" s="229">
        <f t="shared" si="435"/>
        <v>0</v>
      </c>
      <c r="BO531" s="229">
        <f t="shared" si="427"/>
        <v>0</v>
      </c>
      <c r="BP531" s="229">
        <f t="shared" si="427"/>
        <v>0</v>
      </c>
      <c r="BQ531" s="229">
        <f t="shared" si="427"/>
        <v>0</v>
      </c>
      <c r="BR531" s="229">
        <f t="shared" si="427"/>
        <v>0</v>
      </c>
      <c r="BS531" s="229">
        <f t="shared" si="427"/>
        <v>0</v>
      </c>
      <c r="BT531" s="229">
        <f t="shared" si="427"/>
        <v>0</v>
      </c>
      <c r="BU531" s="229">
        <f t="shared" si="427"/>
        <v>0</v>
      </c>
      <c r="BV531" s="229">
        <f t="shared" si="427"/>
        <v>0</v>
      </c>
      <c r="BW531" s="229">
        <f t="shared" si="427"/>
        <v>0</v>
      </c>
      <c r="BX531" s="229">
        <f t="shared" si="427"/>
        <v>0</v>
      </c>
      <c r="BY531" s="229">
        <f t="shared" si="427"/>
        <v>0</v>
      </c>
      <c r="BZ531" s="229">
        <f t="shared" si="427"/>
        <v>0</v>
      </c>
    </row>
    <row r="532" spans="1:78" x14ac:dyDescent="0.2">
      <c r="A532" s="7" t="str">
        <f t="shared" si="431"/>
        <v>Roll-in 10</v>
      </c>
      <c r="B532" s="7">
        <f t="shared" si="432"/>
        <v>2024</v>
      </c>
      <c r="C532" s="7">
        <f t="shared" si="403"/>
        <v>65</v>
      </c>
      <c r="D532" s="165">
        <f t="shared" si="433"/>
        <v>45443</v>
      </c>
      <c r="E532" s="68">
        <f>BonusDep!C70*BonusDep!D70</f>
        <v>0</v>
      </c>
      <c r="F532" s="77"/>
      <c r="G532" s="229">
        <f t="shared" si="438"/>
        <v>0</v>
      </c>
      <c r="H532" s="229">
        <f t="shared" si="438"/>
        <v>0</v>
      </c>
      <c r="I532" s="229">
        <f t="shared" si="438"/>
        <v>0</v>
      </c>
      <c r="J532" s="229">
        <f t="shared" si="438"/>
        <v>0</v>
      </c>
      <c r="K532" s="229">
        <f t="shared" si="438"/>
        <v>0</v>
      </c>
      <c r="L532" s="229">
        <f t="shared" si="438"/>
        <v>0</v>
      </c>
      <c r="M532" s="229">
        <f t="shared" si="438"/>
        <v>0</v>
      </c>
      <c r="N532" s="229">
        <f t="shared" si="438"/>
        <v>0</v>
      </c>
      <c r="O532" s="229">
        <f t="shared" si="438"/>
        <v>0</v>
      </c>
      <c r="P532" s="229">
        <f t="shared" si="438"/>
        <v>0</v>
      </c>
      <c r="Q532" s="229">
        <f t="shared" si="438"/>
        <v>0</v>
      </c>
      <c r="R532" s="229">
        <f t="shared" si="438"/>
        <v>0</v>
      </c>
      <c r="S532" s="229">
        <f t="shared" si="438"/>
        <v>0</v>
      </c>
      <c r="T532" s="229">
        <f t="shared" si="438"/>
        <v>0</v>
      </c>
      <c r="U532" s="229">
        <f t="shared" si="438"/>
        <v>0</v>
      </c>
      <c r="V532" s="229">
        <f t="shared" si="438"/>
        <v>0</v>
      </c>
      <c r="W532" s="229">
        <f t="shared" si="436"/>
        <v>0</v>
      </c>
      <c r="X532" s="229">
        <f t="shared" si="436"/>
        <v>0</v>
      </c>
      <c r="Y532" s="229">
        <f t="shared" si="436"/>
        <v>0</v>
      </c>
      <c r="Z532" s="229">
        <f t="shared" si="436"/>
        <v>0</v>
      </c>
      <c r="AA532" s="229">
        <f t="shared" si="436"/>
        <v>0</v>
      </c>
      <c r="AB532" s="229">
        <f t="shared" si="436"/>
        <v>0</v>
      </c>
      <c r="AC532" s="229">
        <f t="shared" si="436"/>
        <v>0</v>
      </c>
      <c r="AD532" s="229">
        <f t="shared" si="436"/>
        <v>0</v>
      </c>
      <c r="AE532" s="229">
        <f t="shared" si="436"/>
        <v>0</v>
      </c>
      <c r="AF532" s="229">
        <f t="shared" si="436"/>
        <v>0</v>
      </c>
      <c r="AG532" s="229">
        <f t="shared" si="436"/>
        <v>0</v>
      </c>
      <c r="AH532" s="229">
        <f t="shared" si="436"/>
        <v>0</v>
      </c>
      <c r="AI532" s="229">
        <f t="shared" si="436"/>
        <v>0</v>
      </c>
      <c r="AJ532" s="229">
        <f t="shared" si="436"/>
        <v>0</v>
      </c>
      <c r="AK532" s="229">
        <f t="shared" si="436"/>
        <v>0</v>
      </c>
      <c r="AL532" s="229">
        <f t="shared" si="436"/>
        <v>0</v>
      </c>
      <c r="AM532" s="229">
        <f t="shared" si="437"/>
        <v>0</v>
      </c>
      <c r="AN532" s="229">
        <f t="shared" si="437"/>
        <v>0</v>
      </c>
      <c r="AO532" s="229">
        <f t="shared" si="437"/>
        <v>0</v>
      </c>
      <c r="AP532" s="229">
        <f t="shared" si="437"/>
        <v>0</v>
      </c>
      <c r="AQ532" s="229">
        <f t="shared" si="437"/>
        <v>0</v>
      </c>
      <c r="AR532" s="229">
        <f t="shared" si="437"/>
        <v>0</v>
      </c>
      <c r="AS532" s="229">
        <f t="shared" si="437"/>
        <v>0</v>
      </c>
      <c r="AT532" s="229">
        <f t="shared" si="437"/>
        <v>0</v>
      </c>
      <c r="AU532" s="229">
        <f t="shared" si="437"/>
        <v>0</v>
      </c>
      <c r="AV532" s="229">
        <f t="shared" si="437"/>
        <v>0</v>
      </c>
      <c r="AW532" s="229">
        <f t="shared" si="437"/>
        <v>0</v>
      </c>
      <c r="AX532" s="229">
        <f t="shared" si="437"/>
        <v>0</v>
      </c>
      <c r="AY532" s="229">
        <f t="shared" si="437"/>
        <v>0</v>
      </c>
      <c r="AZ532" s="229">
        <f t="shared" si="437"/>
        <v>0</v>
      </c>
      <c r="BA532" s="229">
        <f t="shared" si="437"/>
        <v>0</v>
      </c>
      <c r="BB532" s="229">
        <f t="shared" si="437"/>
        <v>0</v>
      </c>
      <c r="BC532" s="229">
        <f t="shared" si="434"/>
        <v>0</v>
      </c>
      <c r="BD532" s="229">
        <f t="shared" si="435"/>
        <v>0</v>
      </c>
      <c r="BE532" s="229">
        <f t="shared" si="435"/>
        <v>0</v>
      </c>
      <c r="BF532" s="229">
        <f t="shared" si="435"/>
        <v>0</v>
      </c>
      <c r="BG532" s="229">
        <f t="shared" si="435"/>
        <v>0</v>
      </c>
      <c r="BH532" s="229">
        <f t="shared" si="435"/>
        <v>0</v>
      </c>
      <c r="BI532" s="229">
        <f t="shared" si="435"/>
        <v>0</v>
      </c>
      <c r="BJ532" s="229">
        <f t="shared" si="435"/>
        <v>0</v>
      </c>
      <c r="BK532" s="229">
        <f t="shared" si="435"/>
        <v>0</v>
      </c>
      <c r="BL532" s="229">
        <f t="shared" si="435"/>
        <v>0</v>
      </c>
      <c r="BM532" s="229">
        <f t="shared" si="435"/>
        <v>0</v>
      </c>
      <c r="BN532" s="229">
        <f t="shared" si="435"/>
        <v>0</v>
      </c>
      <c r="BO532" s="229">
        <f t="shared" ref="BO532:BZ539" si="439">IF(AND(BO$7=$B532,BO$9&gt;=$D532),$E532/(13-MONTH($D532)),0)</f>
        <v>0</v>
      </c>
      <c r="BP532" s="229">
        <f t="shared" si="439"/>
        <v>0</v>
      </c>
      <c r="BQ532" s="229">
        <f t="shared" si="439"/>
        <v>0</v>
      </c>
      <c r="BR532" s="229">
        <f t="shared" si="439"/>
        <v>0</v>
      </c>
      <c r="BS532" s="229">
        <f t="shared" si="439"/>
        <v>0</v>
      </c>
      <c r="BT532" s="229">
        <f t="shared" si="439"/>
        <v>0</v>
      </c>
      <c r="BU532" s="229">
        <f t="shared" si="439"/>
        <v>0</v>
      </c>
      <c r="BV532" s="229">
        <f t="shared" si="439"/>
        <v>0</v>
      </c>
      <c r="BW532" s="229">
        <f t="shared" si="439"/>
        <v>0</v>
      </c>
      <c r="BX532" s="229">
        <f t="shared" si="439"/>
        <v>0</v>
      </c>
      <c r="BY532" s="229">
        <f t="shared" si="439"/>
        <v>0</v>
      </c>
      <c r="BZ532" s="229">
        <f t="shared" si="439"/>
        <v>0</v>
      </c>
    </row>
    <row r="533" spans="1:78" x14ac:dyDescent="0.2">
      <c r="A533" s="7" t="str">
        <f t="shared" si="431"/>
        <v>Roll-in 10</v>
      </c>
      <c r="B533" s="7">
        <f t="shared" si="432"/>
        <v>2024</v>
      </c>
      <c r="C533" s="7">
        <f t="shared" si="403"/>
        <v>66</v>
      </c>
      <c r="D533" s="165">
        <f t="shared" si="433"/>
        <v>45473</v>
      </c>
      <c r="E533" s="68">
        <f>BonusDep!C71*BonusDep!D71</f>
        <v>0</v>
      </c>
      <c r="F533" s="77"/>
      <c r="G533" s="229">
        <f t="shared" si="438"/>
        <v>0</v>
      </c>
      <c r="H533" s="229">
        <f t="shared" si="438"/>
        <v>0</v>
      </c>
      <c r="I533" s="229">
        <f t="shared" si="438"/>
        <v>0</v>
      </c>
      <c r="J533" s="229">
        <f t="shared" si="438"/>
        <v>0</v>
      </c>
      <c r="K533" s="229">
        <f t="shared" si="438"/>
        <v>0</v>
      </c>
      <c r="L533" s="229">
        <f t="shared" si="438"/>
        <v>0</v>
      </c>
      <c r="M533" s="229">
        <f t="shared" si="438"/>
        <v>0</v>
      </c>
      <c r="N533" s="229">
        <f t="shared" si="438"/>
        <v>0</v>
      </c>
      <c r="O533" s="229">
        <f t="shared" si="438"/>
        <v>0</v>
      </c>
      <c r="P533" s="229">
        <f t="shared" si="438"/>
        <v>0</v>
      </c>
      <c r="Q533" s="229">
        <f t="shared" si="438"/>
        <v>0</v>
      </c>
      <c r="R533" s="229">
        <f t="shared" si="438"/>
        <v>0</v>
      </c>
      <c r="S533" s="229">
        <f t="shared" si="438"/>
        <v>0</v>
      </c>
      <c r="T533" s="229">
        <f t="shared" si="438"/>
        <v>0</v>
      </c>
      <c r="U533" s="229">
        <f t="shared" si="438"/>
        <v>0</v>
      </c>
      <c r="V533" s="229">
        <f t="shared" si="438"/>
        <v>0</v>
      </c>
      <c r="W533" s="229">
        <f t="shared" si="436"/>
        <v>0</v>
      </c>
      <c r="X533" s="229">
        <f t="shared" si="436"/>
        <v>0</v>
      </c>
      <c r="Y533" s="229">
        <f t="shared" si="436"/>
        <v>0</v>
      </c>
      <c r="Z533" s="229">
        <f t="shared" si="436"/>
        <v>0</v>
      </c>
      <c r="AA533" s="229">
        <f t="shared" si="436"/>
        <v>0</v>
      </c>
      <c r="AB533" s="229">
        <f t="shared" si="436"/>
        <v>0</v>
      </c>
      <c r="AC533" s="229">
        <f t="shared" si="436"/>
        <v>0</v>
      </c>
      <c r="AD533" s="229">
        <f t="shared" si="436"/>
        <v>0</v>
      </c>
      <c r="AE533" s="229">
        <f t="shared" si="436"/>
        <v>0</v>
      </c>
      <c r="AF533" s="229">
        <f t="shared" si="436"/>
        <v>0</v>
      </c>
      <c r="AG533" s="229">
        <f t="shared" si="436"/>
        <v>0</v>
      </c>
      <c r="AH533" s="229">
        <f t="shared" si="436"/>
        <v>0</v>
      </c>
      <c r="AI533" s="229">
        <f t="shared" si="436"/>
        <v>0</v>
      </c>
      <c r="AJ533" s="229">
        <f t="shared" si="436"/>
        <v>0</v>
      </c>
      <c r="AK533" s="229">
        <f t="shared" si="436"/>
        <v>0</v>
      </c>
      <c r="AL533" s="229">
        <f t="shared" si="436"/>
        <v>0</v>
      </c>
      <c r="AM533" s="229">
        <f t="shared" si="437"/>
        <v>0</v>
      </c>
      <c r="AN533" s="229">
        <f t="shared" si="437"/>
        <v>0</v>
      </c>
      <c r="AO533" s="229">
        <f t="shared" si="437"/>
        <v>0</v>
      </c>
      <c r="AP533" s="229">
        <f t="shared" si="437"/>
        <v>0</v>
      </c>
      <c r="AQ533" s="229">
        <f t="shared" si="437"/>
        <v>0</v>
      </c>
      <c r="AR533" s="229">
        <f t="shared" si="437"/>
        <v>0</v>
      </c>
      <c r="AS533" s="229">
        <f t="shared" si="437"/>
        <v>0</v>
      </c>
      <c r="AT533" s="229">
        <f t="shared" si="437"/>
        <v>0</v>
      </c>
      <c r="AU533" s="229">
        <f t="shared" si="437"/>
        <v>0</v>
      </c>
      <c r="AV533" s="229">
        <f t="shared" si="437"/>
        <v>0</v>
      </c>
      <c r="AW533" s="229">
        <f t="shared" si="437"/>
        <v>0</v>
      </c>
      <c r="AX533" s="229">
        <f t="shared" si="437"/>
        <v>0</v>
      </c>
      <c r="AY533" s="229">
        <f t="shared" si="437"/>
        <v>0</v>
      </c>
      <c r="AZ533" s="229">
        <f t="shared" si="437"/>
        <v>0</v>
      </c>
      <c r="BA533" s="229">
        <f t="shared" si="437"/>
        <v>0</v>
      </c>
      <c r="BB533" s="229">
        <f t="shared" si="437"/>
        <v>0</v>
      </c>
      <c r="BC533" s="229">
        <f t="shared" si="434"/>
        <v>0</v>
      </c>
      <c r="BD533" s="229">
        <f t="shared" si="435"/>
        <v>0</v>
      </c>
      <c r="BE533" s="229">
        <f t="shared" si="435"/>
        <v>0</v>
      </c>
      <c r="BF533" s="229">
        <f t="shared" si="435"/>
        <v>0</v>
      </c>
      <c r="BG533" s="229">
        <f t="shared" si="435"/>
        <v>0</v>
      </c>
      <c r="BH533" s="229">
        <f t="shared" si="435"/>
        <v>0</v>
      </c>
      <c r="BI533" s="229">
        <f t="shared" si="435"/>
        <v>0</v>
      </c>
      <c r="BJ533" s="229">
        <f t="shared" si="435"/>
        <v>0</v>
      </c>
      <c r="BK533" s="229">
        <f t="shared" si="435"/>
        <v>0</v>
      </c>
      <c r="BL533" s="229">
        <f t="shared" si="435"/>
        <v>0</v>
      </c>
      <c r="BM533" s="229">
        <f t="shared" si="435"/>
        <v>0</v>
      </c>
      <c r="BN533" s="229">
        <f t="shared" si="435"/>
        <v>0</v>
      </c>
      <c r="BO533" s="229">
        <f t="shared" si="439"/>
        <v>0</v>
      </c>
      <c r="BP533" s="229">
        <f t="shared" si="439"/>
        <v>0</v>
      </c>
      <c r="BQ533" s="229">
        <f t="shared" si="439"/>
        <v>0</v>
      </c>
      <c r="BR533" s="229">
        <f t="shared" si="439"/>
        <v>0</v>
      </c>
      <c r="BS533" s="229">
        <f t="shared" si="439"/>
        <v>0</v>
      </c>
      <c r="BT533" s="229">
        <f t="shared" si="439"/>
        <v>0</v>
      </c>
      <c r="BU533" s="229">
        <f t="shared" si="439"/>
        <v>0</v>
      </c>
      <c r="BV533" s="229">
        <f t="shared" si="439"/>
        <v>0</v>
      </c>
      <c r="BW533" s="229">
        <f t="shared" si="439"/>
        <v>0</v>
      </c>
      <c r="BX533" s="229">
        <f t="shared" si="439"/>
        <v>0</v>
      </c>
      <c r="BY533" s="229">
        <f t="shared" si="439"/>
        <v>0</v>
      </c>
      <c r="BZ533" s="229">
        <f t="shared" si="439"/>
        <v>0</v>
      </c>
    </row>
    <row r="534" spans="1:78" x14ac:dyDescent="0.2">
      <c r="A534" s="7" t="str">
        <f t="shared" si="431"/>
        <v>Roll-in 10</v>
      </c>
      <c r="B534" s="7">
        <f t="shared" si="432"/>
        <v>2024</v>
      </c>
      <c r="C534" s="7">
        <f t="shared" ref="C534:C539" si="440">C533+1</f>
        <v>67</v>
      </c>
      <c r="D534" s="165">
        <f t="shared" si="433"/>
        <v>45504</v>
      </c>
      <c r="E534" s="68">
        <f>BonusDep!C72*BonusDep!D72</f>
        <v>0</v>
      </c>
      <c r="F534" s="77"/>
      <c r="G534" s="229">
        <f t="shared" si="438"/>
        <v>0</v>
      </c>
      <c r="H534" s="229">
        <f t="shared" si="438"/>
        <v>0</v>
      </c>
      <c r="I534" s="229">
        <f t="shared" si="438"/>
        <v>0</v>
      </c>
      <c r="J534" s="229">
        <f t="shared" si="438"/>
        <v>0</v>
      </c>
      <c r="K534" s="229">
        <f t="shared" si="438"/>
        <v>0</v>
      </c>
      <c r="L534" s="229">
        <f t="shared" si="438"/>
        <v>0</v>
      </c>
      <c r="M534" s="229">
        <f t="shared" si="438"/>
        <v>0</v>
      </c>
      <c r="N534" s="229">
        <f t="shared" si="438"/>
        <v>0</v>
      </c>
      <c r="O534" s="229">
        <f t="shared" si="438"/>
        <v>0</v>
      </c>
      <c r="P534" s="229">
        <f t="shared" si="438"/>
        <v>0</v>
      </c>
      <c r="Q534" s="229">
        <f t="shared" si="438"/>
        <v>0</v>
      </c>
      <c r="R534" s="229">
        <f t="shared" si="438"/>
        <v>0</v>
      </c>
      <c r="S534" s="229">
        <f t="shared" si="438"/>
        <v>0</v>
      </c>
      <c r="T534" s="229">
        <f t="shared" si="438"/>
        <v>0</v>
      </c>
      <c r="U534" s="229">
        <f t="shared" si="438"/>
        <v>0</v>
      </c>
      <c r="V534" s="229">
        <f t="shared" si="438"/>
        <v>0</v>
      </c>
      <c r="W534" s="229">
        <f t="shared" si="436"/>
        <v>0</v>
      </c>
      <c r="X534" s="229">
        <f t="shared" si="436"/>
        <v>0</v>
      </c>
      <c r="Y534" s="229">
        <f t="shared" si="436"/>
        <v>0</v>
      </c>
      <c r="Z534" s="229">
        <f t="shared" si="436"/>
        <v>0</v>
      </c>
      <c r="AA534" s="229">
        <f t="shared" si="436"/>
        <v>0</v>
      </c>
      <c r="AB534" s="229">
        <f t="shared" si="436"/>
        <v>0</v>
      </c>
      <c r="AC534" s="229">
        <f t="shared" si="436"/>
        <v>0</v>
      </c>
      <c r="AD534" s="229">
        <f t="shared" si="436"/>
        <v>0</v>
      </c>
      <c r="AE534" s="229">
        <f t="shared" si="436"/>
        <v>0</v>
      </c>
      <c r="AF534" s="229">
        <f t="shared" si="436"/>
        <v>0</v>
      </c>
      <c r="AG534" s="229">
        <f t="shared" si="436"/>
        <v>0</v>
      </c>
      <c r="AH534" s="229">
        <f t="shared" si="436"/>
        <v>0</v>
      </c>
      <c r="AI534" s="229">
        <f t="shared" si="436"/>
        <v>0</v>
      </c>
      <c r="AJ534" s="229">
        <f t="shared" si="436"/>
        <v>0</v>
      </c>
      <c r="AK534" s="229">
        <f t="shared" si="436"/>
        <v>0</v>
      </c>
      <c r="AL534" s="229">
        <f t="shared" si="436"/>
        <v>0</v>
      </c>
      <c r="AM534" s="229">
        <f t="shared" si="437"/>
        <v>0</v>
      </c>
      <c r="AN534" s="229">
        <f t="shared" si="437"/>
        <v>0</v>
      </c>
      <c r="AO534" s="229">
        <f t="shared" si="437"/>
        <v>0</v>
      </c>
      <c r="AP534" s="229">
        <f t="shared" si="437"/>
        <v>0</v>
      </c>
      <c r="AQ534" s="229">
        <f t="shared" si="437"/>
        <v>0</v>
      </c>
      <c r="AR534" s="229">
        <f t="shared" si="437"/>
        <v>0</v>
      </c>
      <c r="AS534" s="229">
        <f t="shared" si="437"/>
        <v>0</v>
      </c>
      <c r="AT534" s="229">
        <f t="shared" si="437"/>
        <v>0</v>
      </c>
      <c r="AU534" s="229">
        <f t="shared" si="437"/>
        <v>0</v>
      </c>
      <c r="AV534" s="229">
        <f t="shared" si="437"/>
        <v>0</v>
      </c>
      <c r="AW534" s="229">
        <f t="shared" si="437"/>
        <v>0</v>
      </c>
      <c r="AX534" s="229">
        <f t="shared" si="437"/>
        <v>0</v>
      </c>
      <c r="AY534" s="229">
        <f t="shared" si="437"/>
        <v>0</v>
      </c>
      <c r="AZ534" s="229">
        <f t="shared" si="437"/>
        <v>0</v>
      </c>
      <c r="BA534" s="229">
        <f t="shared" si="437"/>
        <v>0</v>
      </c>
      <c r="BB534" s="229">
        <f t="shared" si="437"/>
        <v>0</v>
      </c>
      <c r="BC534" s="229">
        <f t="shared" si="434"/>
        <v>0</v>
      </c>
      <c r="BD534" s="229">
        <f t="shared" si="435"/>
        <v>0</v>
      </c>
      <c r="BE534" s="229">
        <f t="shared" si="435"/>
        <v>0</v>
      </c>
      <c r="BF534" s="229">
        <f t="shared" si="435"/>
        <v>0</v>
      </c>
      <c r="BG534" s="229">
        <f t="shared" si="435"/>
        <v>0</v>
      </c>
      <c r="BH534" s="229">
        <f t="shared" si="435"/>
        <v>0</v>
      </c>
      <c r="BI534" s="229">
        <f t="shared" si="435"/>
        <v>0</v>
      </c>
      <c r="BJ534" s="229">
        <f t="shared" si="435"/>
        <v>0</v>
      </c>
      <c r="BK534" s="229">
        <f t="shared" si="435"/>
        <v>0</v>
      </c>
      <c r="BL534" s="229">
        <f t="shared" si="435"/>
        <v>0</v>
      </c>
      <c r="BM534" s="229">
        <f t="shared" si="435"/>
        <v>0</v>
      </c>
      <c r="BN534" s="229">
        <f t="shared" si="435"/>
        <v>0</v>
      </c>
      <c r="BO534" s="229">
        <f t="shared" si="439"/>
        <v>0</v>
      </c>
      <c r="BP534" s="229">
        <f t="shared" si="439"/>
        <v>0</v>
      </c>
      <c r="BQ534" s="229">
        <f t="shared" si="439"/>
        <v>0</v>
      </c>
      <c r="BR534" s="229">
        <f t="shared" si="439"/>
        <v>0</v>
      </c>
      <c r="BS534" s="229">
        <f t="shared" si="439"/>
        <v>0</v>
      </c>
      <c r="BT534" s="229">
        <f t="shared" si="439"/>
        <v>0</v>
      </c>
      <c r="BU534" s="229">
        <f t="shared" si="439"/>
        <v>0</v>
      </c>
      <c r="BV534" s="229">
        <f t="shared" si="439"/>
        <v>0</v>
      </c>
      <c r="BW534" s="229">
        <f t="shared" si="439"/>
        <v>0</v>
      </c>
      <c r="BX534" s="229">
        <f t="shared" si="439"/>
        <v>0</v>
      </c>
      <c r="BY534" s="229">
        <f t="shared" si="439"/>
        <v>0</v>
      </c>
      <c r="BZ534" s="229">
        <f t="shared" si="439"/>
        <v>0</v>
      </c>
    </row>
    <row r="535" spans="1:78" x14ac:dyDescent="0.2">
      <c r="A535" s="7" t="str">
        <f t="shared" si="431"/>
        <v>Roll-in 10</v>
      </c>
      <c r="B535" s="7">
        <f t="shared" si="432"/>
        <v>2024</v>
      </c>
      <c r="C535" s="7">
        <f t="shared" si="440"/>
        <v>68</v>
      </c>
      <c r="D535" s="165">
        <f t="shared" si="433"/>
        <v>45535</v>
      </c>
      <c r="E535" s="68">
        <f>BonusDep!C73*BonusDep!D73</f>
        <v>0</v>
      </c>
      <c r="F535" s="77"/>
      <c r="G535" s="229">
        <f t="shared" si="438"/>
        <v>0</v>
      </c>
      <c r="H535" s="229">
        <f t="shared" si="438"/>
        <v>0</v>
      </c>
      <c r="I535" s="229">
        <f t="shared" si="438"/>
        <v>0</v>
      </c>
      <c r="J535" s="229">
        <f t="shared" si="438"/>
        <v>0</v>
      </c>
      <c r="K535" s="229">
        <f t="shared" si="438"/>
        <v>0</v>
      </c>
      <c r="L535" s="229">
        <f t="shared" si="438"/>
        <v>0</v>
      </c>
      <c r="M535" s="229">
        <f t="shared" si="438"/>
        <v>0</v>
      </c>
      <c r="N535" s="229">
        <f t="shared" si="438"/>
        <v>0</v>
      </c>
      <c r="O535" s="229">
        <f t="shared" si="438"/>
        <v>0</v>
      </c>
      <c r="P535" s="229">
        <f t="shared" si="438"/>
        <v>0</v>
      </c>
      <c r="Q535" s="229">
        <f t="shared" si="438"/>
        <v>0</v>
      </c>
      <c r="R535" s="229">
        <f t="shared" si="438"/>
        <v>0</v>
      </c>
      <c r="S535" s="229">
        <f t="shared" si="438"/>
        <v>0</v>
      </c>
      <c r="T535" s="229">
        <f t="shared" si="438"/>
        <v>0</v>
      </c>
      <c r="U535" s="229">
        <f t="shared" si="438"/>
        <v>0</v>
      </c>
      <c r="V535" s="229">
        <f t="shared" si="438"/>
        <v>0</v>
      </c>
      <c r="W535" s="229">
        <f t="shared" si="436"/>
        <v>0</v>
      </c>
      <c r="X535" s="229">
        <f t="shared" si="436"/>
        <v>0</v>
      </c>
      <c r="Y535" s="229">
        <f t="shared" si="436"/>
        <v>0</v>
      </c>
      <c r="Z535" s="229">
        <f t="shared" si="436"/>
        <v>0</v>
      </c>
      <c r="AA535" s="229">
        <f t="shared" si="436"/>
        <v>0</v>
      </c>
      <c r="AB535" s="229">
        <f t="shared" si="436"/>
        <v>0</v>
      </c>
      <c r="AC535" s="229">
        <f t="shared" si="436"/>
        <v>0</v>
      </c>
      <c r="AD535" s="229">
        <f t="shared" si="436"/>
        <v>0</v>
      </c>
      <c r="AE535" s="229">
        <f t="shared" si="436"/>
        <v>0</v>
      </c>
      <c r="AF535" s="229">
        <f t="shared" si="436"/>
        <v>0</v>
      </c>
      <c r="AG535" s="229">
        <f t="shared" si="436"/>
        <v>0</v>
      </c>
      <c r="AH535" s="229">
        <f t="shared" si="436"/>
        <v>0</v>
      </c>
      <c r="AI535" s="229">
        <f t="shared" si="436"/>
        <v>0</v>
      </c>
      <c r="AJ535" s="229">
        <f t="shared" si="436"/>
        <v>0</v>
      </c>
      <c r="AK535" s="229">
        <f t="shared" si="436"/>
        <v>0</v>
      </c>
      <c r="AL535" s="229">
        <f t="shared" si="436"/>
        <v>0</v>
      </c>
      <c r="AM535" s="229">
        <f t="shared" si="437"/>
        <v>0</v>
      </c>
      <c r="AN535" s="229">
        <f t="shared" si="437"/>
        <v>0</v>
      </c>
      <c r="AO535" s="229">
        <f t="shared" si="437"/>
        <v>0</v>
      </c>
      <c r="AP535" s="229">
        <f t="shared" si="437"/>
        <v>0</v>
      </c>
      <c r="AQ535" s="229">
        <f t="shared" si="437"/>
        <v>0</v>
      </c>
      <c r="AR535" s="229">
        <f t="shared" si="437"/>
        <v>0</v>
      </c>
      <c r="AS535" s="229">
        <f t="shared" si="437"/>
        <v>0</v>
      </c>
      <c r="AT535" s="229">
        <f t="shared" si="437"/>
        <v>0</v>
      </c>
      <c r="AU535" s="229">
        <f t="shared" si="437"/>
        <v>0</v>
      </c>
      <c r="AV535" s="229">
        <f t="shared" si="437"/>
        <v>0</v>
      </c>
      <c r="AW535" s="229">
        <f t="shared" si="437"/>
        <v>0</v>
      </c>
      <c r="AX535" s="229">
        <f t="shared" si="437"/>
        <v>0</v>
      </c>
      <c r="AY535" s="229">
        <f t="shared" si="437"/>
        <v>0</v>
      </c>
      <c r="AZ535" s="229">
        <f t="shared" si="437"/>
        <v>0</v>
      </c>
      <c r="BA535" s="229">
        <f t="shared" si="437"/>
        <v>0</v>
      </c>
      <c r="BB535" s="229">
        <f t="shared" si="437"/>
        <v>0</v>
      </c>
      <c r="BC535" s="229">
        <f t="shared" si="434"/>
        <v>0</v>
      </c>
      <c r="BD535" s="229">
        <f t="shared" si="435"/>
        <v>0</v>
      </c>
      <c r="BE535" s="229">
        <f t="shared" si="435"/>
        <v>0</v>
      </c>
      <c r="BF535" s="229">
        <f t="shared" si="435"/>
        <v>0</v>
      </c>
      <c r="BG535" s="229">
        <f t="shared" si="435"/>
        <v>0</v>
      </c>
      <c r="BH535" s="229">
        <f t="shared" si="435"/>
        <v>0</v>
      </c>
      <c r="BI535" s="229">
        <f t="shared" si="435"/>
        <v>0</v>
      </c>
      <c r="BJ535" s="229">
        <f t="shared" si="435"/>
        <v>0</v>
      </c>
      <c r="BK535" s="229">
        <f t="shared" si="435"/>
        <v>0</v>
      </c>
      <c r="BL535" s="229">
        <f t="shared" si="435"/>
        <v>0</v>
      </c>
      <c r="BM535" s="229">
        <f t="shared" si="435"/>
        <v>0</v>
      </c>
      <c r="BN535" s="229">
        <f t="shared" si="435"/>
        <v>0</v>
      </c>
      <c r="BO535" s="229">
        <f t="shared" si="439"/>
        <v>0</v>
      </c>
      <c r="BP535" s="229">
        <f t="shared" si="439"/>
        <v>0</v>
      </c>
      <c r="BQ535" s="229">
        <f t="shared" si="439"/>
        <v>0</v>
      </c>
      <c r="BR535" s="229">
        <f t="shared" si="439"/>
        <v>0</v>
      </c>
      <c r="BS535" s="229">
        <f t="shared" si="439"/>
        <v>0</v>
      </c>
      <c r="BT535" s="229">
        <f t="shared" si="439"/>
        <v>0</v>
      </c>
      <c r="BU535" s="229">
        <f t="shared" si="439"/>
        <v>0</v>
      </c>
      <c r="BV535" s="229">
        <f t="shared" si="439"/>
        <v>0</v>
      </c>
      <c r="BW535" s="229">
        <f t="shared" si="439"/>
        <v>0</v>
      </c>
      <c r="BX535" s="229">
        <f t="shared" si="439"/>
        <v>0</v>
      </c>
      <c r="BY535" s="229">
        <f t="shared" si="439"/>
        <v>0</v>
      </c>
      <c r="BZ535" s="229">
        <f t="shared" si="439"/>
        <v>0</v>
      </c>
    </row>
    <row r="536" spans="1:78" x14ac:dyDescent="0.2">
      <c r="A536" s="7" t="str">
        <f t="shared" si="431"/>
        <v>Roll-in 10</v>
      </c>
      <c r="B536" s="7">
        <f t="shared" si="432"/>
        <v>2024</v>
      </c>
      <c r="C536" s="7">
        <f t="shared" si="440"/>
        <v>69</v>
      </c>
      <c r="D536" s="165">
        <f t="shared" si="433"/>
        <v>45565</v>
      </c>
      <c r="E536" s="68">
        <f>BonusDep!C74*BonusDep!D74</f>
        <v>0</v>
      </c>
      <c r="F536" s="77"/>
      <c r="G536" s="229">
        <f t="shared" si="438"/>
        <v>0</v>
      </c>
      <c r="H536" s="229">
        <f t="shared" si="438"/>
        <v>0</v>
      </c>
      <c r="I536" s="229">
        <f t="shared" si="438"/>
        <v>0</v>
      </c>
      <c r="J536" s="229">
        <f t="shared" si="438"/>
        <v>0</v>
      </c>
      <c r="K536" s="229">
        <f t="shared" si="438"/>
        <v>0</v>
      </c>
      <c r="L536" s="229">
        <f t="shared" si="438"/>
        <v>0</v>
      </c>
      <c r="M536" s="229">
        <f t="shared" si="438"/>
        <v>0</v>
      </c>
      <c r="N536" s="229">
        <f t="shared" si="438"/>
        <v>0</v>
      </c>
      <c r="O536" s="229">
        <f t="shared" si="438"/>
        <v>0</v>
      </c>
      <c r="P536" s="229">
        <f t="shared" si="438"/>
        <v>0</v>
      </c>
      <c r="Q536" s="229">
        <f t="shared" si="438"/>
        <v>0</v>
      </c>
      <c r="R536" s="229">
        <f t="shared" si="438"/>
        <v>0</v>
      </c>
      <c r="S536" s="229">
        <f t="shared" si="438"/>
        <v>0</v>
      </c>
      <c r="T536" s="229">
        <f t="shared" si="438"/>
        <v>0</v>
      </c>
      <c r="U536" s="229">
        <f t="shared" si="438"/>
        <v>0</v>
      </c>
      <c r="V536" s="229">
        <f t="shared" si="438"/>
        <v>0</v>
      </c>
      <c r="W536" s="229">
        <f t="shared" si="436"/>
        <v>0</v>
      </c>
      <c r="X536" s="229">
        <f t="shared" si="436"/>
        <v>0</v>
      </c>
      <c r="Y536" s="229">
        <f t="shared" si="436"/>
        <v>0</v>
      </c>
      <c r="Z536" s="229">
        <f t="shared" si="436"/>
        <v>0</v>
      </c>
      <c r="AA536" s="229">
        <f t="shared" si="436"/>
        <v>0</v>
      </c>
      <c r="AB536" s="229">
        <f t="shared" si="436"/>
        <v>0</v>
      </c>
      <c r="AC536" s="229">
        <f t="shared" si="436"/>
        <v>0</v>
      </c>
      <c r="AD536" s="229">
        <f t="shared" si="436"/>
        <v>0</v>
      </c>
      <c r="AE536" s="229">
        <f t="shared" si="436"/>
        <v>0</v>
      </c>
      <c r="AF536" s="229">
        <f t="shared" si="436"/>
        <v>0</v>
      </c>
      <c r="AG536" s="229">
        <f t="shared" si="436"/>
        <v>0</v>
      </c>
      <c r="AH536" s="229">
        <f t="shared" si="436"/>
        <v>0</v>
      </c>
      <c r="AI536" s="229">
        <f t="shared" si="436"/>
        <v>0</v>
      </c>
      <c r="AJ536" s="229">
        <f t="shared" si="436"/>
        <v>0</v>
      </c>
      <c r="AK536" s="229">
        <f t="shared" si="436"/>
        <v>0</v>
      </c>
      <c r="AL536" s="229">
        <f t="shared" si="436"/>
        <v>0</v>
      </c>
      <c r="AM536" s="229">
        <f t="shared" si="437"/>
        <v>0</v>
      </c>
      <c r="AN536" s="229">
        <f t="shared" si="437"/>
        <v>0</v>
      </c>
      <c r="AO536" s="229">
        <f t="shared" si="437"/>
        <v>0</v>
      </c>
      <c r="AP536" s="229">
        <f t="shared" si="437"/>
        <v>0</v>
      </c>
      <c r="AQ536" s="229">
        <f t="shared" si="437"/>
        <v>0</v>
      </c>
      <c r="AR536" s="229">
        <f t="shared" si="437"/>
        <v>0</v>
      </c>
      <c r="AS536" s="229">
        <f t="shared" si="437"/>
        <v>0</v>
      </c>
      <c r="AT536" s="229">
        <f t="shared" si="437"/>
        <v>0</v>
      </c>
      <c r="AU536" s="229">
        <f t="shared" si="437"/>
        <v>0</v>
      </c>
      <c r="AV536" s="229">
        <f t="shared" si="437"/>
        <v>0</v>
      </c>
      <c r="AW536" s="229">
        <f t="shared" si="437"/>
        <v>0</v>
      </c>
      <c r="AX536" s="229">
        <f t="shared" si="437"/>
        <v>0</v>
      </c>
      <c r="AY536" s="229">
        <f t="shared" si="437"/>
        <v>0</v>
      </c>
      <c r="AZ536" s="229">
        <f t="shared" si="437"/>
        <v>0</v>
      </c>
      <c r="BA536" s="229">
        <f t="shared" si="437"/>
        <v>0</v>
      </c>
      <c r="BB536" s="229">
        <f t="shared" si="437"/>
        <v>0</v>
      </c>
      <c r="BC536" s="229">
        <f t="shared" si="434"/>
        <v>0</v>
      </c>
      <c r="BD536" s="229">
        <f t="shared" si="435"/>
        <v>0</v>
      </c>
      <c r="BE536" s="229">
        <f t="shared" si="435"/>
        <v>0</v>
      </c>
      <c r="BF536" s="229">
        <f t="shared" si="435"/>
        <v>0</v>
      </c>
      <c r="BG536" s="229">
        <f t="shared" si="435"/>
        <v>0</v>
      </c>
      <c r="BH536" s="229">
        <f t="shared" si="435"/>
        <v>0</v>
      </c>
      <c r="BI536" s="229">
        <f t="shared" si="435"/>
        <v>0</v>
      </c>
      <c r="BJ536" s="229">
        <f t="shared" si="435"/>
        <v>0</v>
      </c>
      <c r="BK536" s="229">
        <f t="shared" si="435"/>
        <v>0</v>
      </c>
      <c r="BL536" s="229">
        <f t="shared" si="435"/>
        <v>0</v>
      </c>
      <c r="BM536" s="229">
        <f t="shared" si="435"/>
        <v>0</v>
      </c>
      <c r="BN536" s="229">
        <f t="shared" si="435"/>
        <v>0</v>
      </c>
      <c r="BO536" s="229">
        <f t="shared" si="439"/>
        <v>0</v>
      </c>
      <c r="BP536" s="229">
        <f t="shared" si="439"/>
        <v>0</v>
      </c>
      <c r="BQ536" s="229">
        <f t="shared" si="439"/>
        <v>0</v>
      </c>
      <c r="BR536" s="229">
        <f t="shared" si="439"/>
        <v>0</v>
      </c>
      <c r="BS536" s="229">
        <f t="shared" si="439"/>
        <v>0</v>
      </c>
      <c r="BT536" s="229">
        <f t="shared" si="439"/>
        <v>0</v>
      </c>
      <c r="BU536" s="229">
        <f t="shared" si="439"/>
        <v>0</v>
      </c>
      <c r="BV536" s="229">
        <f t="shared" si="439"/>
        <v>0</v>
      </c>
      <c r="BW536" s="229">
        <f t="shared" si="439"/>
        <v>0</v>
      </c>
      <c r="BX536" s="229">
        <f t="shared" si="439"/>
        <v>0</v>
      </c>
      <c r="BY536" s="229">
        <f t="shared" si="439"/>
        <v>0</v>
      </c>
      <c r="BZ536" s="229">
        <f t="shared" si="439"/>
        <v>0</v>
      </c>
    </row>
    <row r="537" spans="1:78" x14ac:dyDescent="0.2">
      <c r="A537" s="7" t="str">
        <f t="shared" si="431"/>
        <v>Roll-in 10</v>
      </c>
      <c r="B537" s="7">
        <f t="shared" si="432"/>
        <v>2024</v>
      </c>
      <c r="C537" s="7">
        <f t="shared" si="440"/>
        <v>70</v>
      </c>
      <c r="D537" s="165">
        <f t="shared" si="433"/>
        <v>45596</v>
      </c>
      <c r="E537" s="68">
        <f>BonusDep!C75*BonusDep!D75</f>
        <v>0</v>
      </c>
      <c r="F537" s="77"/>
      <c r="G537" s="229">
        <f t="shared" si="438"/>
        <v>0</v>
      </c>
      <c r="H537" s="229">
        <f t="shared" si="438"/>
        <v>0</v>
      </c>
      <c r="I537" s="229">
        <f t="shared" si="438"/>
        <v>0</v>
      </c>
      <c r="J537" s="229">
        <f t="shared" si="438"/>
        <v>0</v>
      </c>
      <c r="K537" s="229">
        <f t="shared" si="438"/>
        <v>0</v>
      </c>
      <c r="L537" s="229">
        <f t="shared" si="438"/>
        <v>0</v>
      </c>
      <c r="M537" s="229">
        <f t="shared" si="438"/>
        <v>0</v>
      </c>
      <c r="N537" s="229">
        <f t="shared" si="438"/>
        <v>0</v>
      </c>
      <c r="O537" s="229">
        <f t="shared" si="438"/>
        <v>0</v>
      </c>
      <c r="P537" s="229">
        <f t="shared" si="438"/>
        <v>0</v>
      </c>
      <c r="Q537" s="229">
        <f t="shared" si="438"/>
        <v>0</v>
      </c>
      <c r="R537" s="229">
        <f t="shared" si="438"/>
        <v>0</v>
      </c>
      <c r="S537" s="229">
        <f t="shared" si="438"/>
        <v>0</v>
      </c>
      <c r="T537" s="229">
        <f t="shared" si="438"/>
        <v>0</v>
      </c>
      <c r="U537" s="229">
        <f t="shared" si="438"/>
        <v>0</v>
      </c>
      <c r="V537" s="229">
        <f t="shared" si="438"/>
        <v>0</v>
      </c>
      <c r="W537" s="229">
        <f t="shared" si="436"/>
        <v>0</v>
      </c>
      <c r="X537" s="229">
        <f t="shared" si="436"/>
        <v>0</v>
      </c>
      <c r="Y537" s="229">
        <f t="shared" si="436"/>
        <v>0</v>
      </c>
      <c r="Z537" s="229">
        <f t="shared" si="436"/>
        <v>0</v>
      </c>
      <c r="AA537" s="229">
        <f t="shared" si="436"/>
        <v>0</v>
      </c>
      <c r="AB537" s="229">
        <f t="shared" si="436"/>
        <v>0</v>
      </c>
      <c r="AC537" s="229">
        <f t="shared" si="436"/>
        <v>0</v>
      </c>
      <c r="AD537" s="229">
        <f t="shared" si="436"/>
        <v>0</v>
      </c>
      <c r="AE537" s="229">
        <f t="shared" si="436"/>
        <v>0</v>
      </c>
      <c r="AF537" s="229">
        <f t="shared" si="436"/>
        <v>0</v>
      </c>
      <c r="AG537" s="229">
        <f t="shared" si="436"/>
        <v>0</v>
      </c>
      <c r="AH537" s="229">
        <f t="shared" si="436"/>
        <v>0</v>
      </c>
      <c r="AI537" s="229">
        <f t="shared" si="436"/>
        <v>0</v>
      </c>
      <c r="AJ537" s="229">
        <f t="shared" si="436"/>
        <v>0</v>
      </c>
      <c r="AK537" s="229">
        <f t="shared" si="436"/>
        <v>0</v>
      </c>
      <c r="AL537" s="229">
        <f t="shared" si="436"/>
        <v>0</v>
      </c>
      <c r="AM537" s="229">
        <f t="shared" si="437"/>
        <v>0</v>
      </c>
      <c r="AN537" s="229">
        <f t="shared" si="437"/>
        <v>0</v>
      </c>
      <c r="AO537" s="229">
        <f t="shared" si="437"/>
        <v>0</v>
      </c>
      <c r="AP537" s="229">
        <f t="shared" si="437"/>
        <v>0</v>
      </c>
      <c r="AQ537" s="229">
        <f t="shared" si="437"/>
        <v>0</v>
      </c>
      <c r="AR537" s="229">
        <f t="shared" si="437"/>
        <v>0</v>
      </c>
      <c r="AS537" s="229">
        <f t="shared" si="437"/>
        <v>0</v>
      </c>
      <c r="AT537" s="229">
        <f t="shared" si="437"/>
        <v>0</v>
      </c>
      <c r="AU537" s="229">
        <f t="shared" si="437"/>
        <v>0</v>
      </c>
      <c r="AV537" s="229">
        <f t="shared" si="437"/>
        <v>0</v>
      </c>
      <c r="AW537" s="229">
        <f t="shared" si="437"/>
        <v>0</v>
      </c>
      <c r="AX537" s="229">
        <f t="shared" si="437"/>
        <v>0</v>
      </c>
      <c r="AY537" s="229">
        <f t="shared" si="437"/>
        <v>0</v>
      </c>
      <c r="AZ537" s="229">
        <f t="shared" si="437"/>
        <v>0</v>
      </c>
      <c r="BA537" s="229">
        <f t="shared" si="437"/>
        <v>0</v>
      </c>
      <c r="BB537" s="229">
        <f t="shared" si="437"/>
        <v>0</v>
      </c>
      <c r="BC537" s="229">
        <f t="shared" si="434"/>
        <v>0</v>
      </c>
      <c r="BD537" s="229">
        <f t="shared" si="435"/>
        <v>0</v>
      </c>
      <c r="BE537" s="229">
        <f t="shared" si="435"/>
        <v>0</v>
      </c>
      <c r="BF537" s="229">
        <f t="shared" si="435"/>
        <v>0</v>
      </c>
      <c r="BG537" s="229">
        <f t="shared" si="435"/>
        <v>0</v>
      </c>
      <c r="BH537" s="229">
        <f t="shared" si="435"/>
        <v>0</v>
      </c>
      <c r="BI537" s="229">
        <f t="shared" si="435"/>
        <v>0</v>
      </c>
      <c r="BJ537" s="229">
        <f t="shared" si="435"/>
        <v>0</v>
      </c>
      <c r="BK537" s="229">
        <f t="shared" si="435"/>
        <v>0</v>
      </c>
      <c r="BL537" s="229">
        <f t="shared" si="435"/>
        <v>0</v>
      </c>
      <c r="BM537" s="229">
        <f t="shared" si="435"/>
        <v>0</v>
      </c>
      <c r="BN537" s="229">
        <f t="shared" si="435"/>
        <v>0</v>
      </c>
      <c r="BO537" s="229">
        <f t="shared" si="439"/>
        <v>0</v>
      </c>
      <c r="BP537" s="229">
        <f t="shared" si="439"/>
        <v>0</v>
      </c>
      <c r="BQ537" s="229">
        <f t="shared" si="439"/>
        <v>0</v>
      </c>
      <c r="BR537" s="229">
        <f t="shared" si="439"/>
        <v>0</v>
      </c>
      <c r="BS537" s="229">
        <f t="shared" si="439"/>
        <v>0</v>
      </c>
      <c r="BT537" s="229">
        <f t="shared" si="439"/>
        <v>0</v>
      </c>
      <c r="BU537" s="229">
        <f t="shared" si="439"/>
        <v>0</v>
      </c>
      <c r="BV537" s="229">
        <f t="shared" si="439"/>
        <v>0</v>
      </c>
      <c r="BW537" s="229">
        <f t="shared" si="439"/>
        <v>0</v>
      </c>
      <c r="BX537" s="229">
        <f t="shared" si="439"/>
        <v>0</v>
      </c>
      <c r="BY537" s="229">
        <f t="shared" si="439"/>
        <v>0</v>
      </c>
      <c r="BZ537" s="229">
        <f t="shared" si="439"/>
        <v>0</v>
      </c>
    </row>
    <row r="538" spans="1:78" x14ac:dyDescent="0.2">
      <c r="A538" s="7" t="str">
        <f t="shared" si="431"/>
        <v>Roll-in 10</v>
      </c>
      <c r="B538" s="7">
        <f t="shared" si="432"/>
        <v>2024</v>
      </c>
      <c r="C538" s="7">
        <f t="shared" si="440"/>
        <v>71</v>
      </c>
      <c r="D538" s="165">
        <f t="shared" si="433"/>
        <v>45626</v>
      </c>
      <c r="E538" s="68">
        <f>BonusDep!C76*BonusDep!D76</f>
        <v>0</v>
      </c>
      <c r="F538" s="77"/>
      <c r="G538" s="229">
        <f t="shared" si="438"/>
        <v>0</v>
      </c>
      <c r="H538" s="229">
        <f t="shared" si="438"/>
        <v>0</v>
      </c>
      <c r="I538" s="229">
        <f t="shared" si="438"/>
        <v>0</v>
      </c>
      <c r="J538" s="229">
        <f t="shared" si="438"/>
        <v>0</v>
      </c>
      <c r="K538" s="229">
        <f t="shared" si="438"/>
        <v>0</v>
      </c>
      <c r="L538" s="229">
        <f t="shared" si="438"/>
        <v>0</v>
      </c>
      <c r="M538" s="229">
        <f t="shared" si="438"/>
        <v>0</v>
      </c>
      <c r="N538" s="229">
        <f t="shared" si="438"/>
        <v>0</v>
      </c>
      <c r="O538" s="229">
        <f t="shared" si="438"/>
        <v>0</v>
      </c>
      <c r="P538" s="229">
        <f t="shared" si="438"/>
        <v>0</v>
      </c>
      <c r="Q538" s="229">
        <f t="shared" si="438"/>
        <v>0</v>
      </c>
      <c r="R538" s="229">
        <f t="shared" si="438"/>
        <v>0</v>
      </c>
      <c r="S538" s="229">
        <f t="shared" si="438"/>
        <v>0</v>
      </c>
      <c r="T538" s="229">
        <f t="shared" si="438"/>
        <v>0</v>
      </c>
      <c r="U538" s="229">
        <f t="shared" si="438"/>
        <v>0</v>
      </c>
      <c r="V538" s="229">
        <f t="shared" si="438"/>
        <v>0</v>
      </c>
      <c r="W538" s="229">
        <f t="shared" si="436"/>
        <v>0</v>
      </c>
      <c r="X538" s="229">
        <f t="shared" si="436"/>
        <v>0</v>
      </c>
      <c r="Y538" s="229">
        <f t="shared" si="436"/>
        <v>0</v>
      </c>
      <c r="Z538" s="229">
        <f t="shared" si="436"/>
        <v>0</v>
      </c>
      <c r="AA538" s="229">
        <f t="shared" si="436"/>
        <v>0</v>
      </c>
      <c r="AB538" s="229">
        <f t="shared" si="436"/>
        <v>0</v>
      </c>
      <c r="AC538" s="229">
        <f t="shared" si="436"/>
        <v>0</v>
      </c>
      <c r="AD538" s="229">
        <f>IF(AND(AD$7=$B538,AD$9&gt;=$D538),$E538/(13-MONTH($D538)),0)</f>
        <v>0</v>
      </c>
      <c r="AE538" s="229">
        <f t="shared" si="436"/>
        <v>0</v>
      </c>
      <c r="AF538" s="229">
        <f t="shared" si="436"/>
        <v>0</v>
      </c>
      <c r="AG538" s="229">
        <f t="shared" si="436"/>
        <v>0</v>
      </c>
      <c r="AH538" s="229">
        <f t="shared" si="436"/>
        <v>0</v>
      </c>
      <c r="AI538" s="229">
        <f t="shared" si="436"/>
        <v>0</v>
      </c>
      <c r="AJ538" s="229">
        <f t="shared" si="436"/>
        <v>0</v>
      </c>
      <c r="AK538" s="229">
        <f t="shared" si="436"/>
        <v>0</v>
      </c>
      <c r="AL538" s="229">
        <f t="shared" si="436"/>
        <v>0</v>
      </c>
      <c r="AM538" s="229">
        <f t="shared" si="437"/>
        <v>0</v>
      </c>
      <c r="AN538" s="229">
        <f t="shared" si="437"/>
        <v>0</v>
      </c>
      <c r="AO538" s="229">
        <f t="shared" si="437"/>
        <v>0</v>
      </c>
      <c r="AP538" s="229">
        <f t="shared" si="437"/>
        <v>0</v>
      </c>
      <c r="AQ538" s="229">
        <f t="shared" si="437"/>
        <v>0</v>
      </c>
      <c r="AR538" s="229">
        <f t="shared" si="437"/>
        <v>0</v>
      </c>
      <c r="AS538" s="229">
        <f t="shared" si="437"/>
        <v>0</v>
      </c>
      <c r="AT538" s="229">
        <f t="shared" si="437"/>
        <v>0</v>
      </c>
      <c r="AU538" s="229">
        <f t="shared" si="437"/>
        <v>0</v>
      </c>
      <c r="AV538" s="229">
        <f t="shared" si="437"/>
        <v>0</v>
      </c>
      <c r="AW538" s="229">
        <f t="shared" si="437"/>
        <v>0</v>
      </c>
      <c r="AX538" s="229">
        <f t="shared" si="437"/>
        <v>0</v>
      </c>
      <c r="AY538" s="229">
        <f t="shared" si="437"/>
        <v>0</v>
      </c>
      <c r="AZ538" s="229">
        <f t="shared" si="437"/>
        <v>0</v>
      </c>
      <c r="BA538" s="229">
        <f t="shared" si="437"/>
        <v>0</v>
      </c>
      <c r="BB538" s="229">
        <f t="shared" si="437"/>
        <v>0</v>
      </c>
      <c r="BC538" s="229">
        <f t="shared" si="434"/>
        <v>0</v>
      </c>
      <c r="BD538" s="229">
        <f t="shared" si="435"/>
        <v>0</v>
      </c>
      <c r="BE538" s="229">
        <f t="shared" si="435"/>
        <v>0</v>
      </c>
      <c r="BF538" s="229">
        <f t="shared" si="435"/>
        <v>0</v>
      </c>
      <c r="BG538" s="229">
        <f t="shared" si="435"/>
        <v>0</v>
      </c>
      <c r="BH538" s="229">
        <f t="shared" si="435"/>
        <v>0</v>
      </c>
      <c r="BI538" s="229">
        <f t="shared" si="435"/>
        <v>0</v>
      </c>
      <c r="BJ538" s="229">
        <f t="shared" si="435"/>
        <v>0</v>
      </c>
      <c r="BK538" s="229">
        <f t="shared" si="435"/>
        <v>0</v>
      </c>
      <c r="BL538" s="229">
        <f t="shared" si="435"/>
        <v>0</v>
      </c>
      <c r="BM538" s="229">
        <f t="shared" si="435"/>
        <v>0</v>
      </c>
      <c r="BN538" s="229">
        <f t="shared" si="435"/>
        <v>0</v>
      </c>
      <c r="BO538" s="229">
        <f t="shared" si="439"/>
        <v>0</v>
      </c>
      <c r="BP538" s="229">
        <f t="shared" si="439"/>
        <v>0</v>
      </c>
      <c r="BQ538" s="229">
        <f t="shared" si="439"/>
        <v>0</v>
      </c>
      <c r="BR538" s="229">
        <f t="shared" si="439"/>
        <v>0</v>
      </c>
      <c r="BS538" s="229">
        <f t="shared" si="439"/>
        <v>0</v>
      </c>
      <c r="BT538" s="229">
        <f t="shared" si="439"/>
        <v>0</v>
      </c>
      <c r="BU538" s="229">
        <f t="shared" si="439"/>
        <v>0</v>
      </c>
      <c r="BV538" s="229">
        <f t="shared" si="439"/>
        <v>0</v>
      </c>
      <c r="BW538" s="229">
        <f t="shared" si="439"/>
        <v>0</v>
      </c>
      <c r="BX538" s="229">
        <f t="shared" si="439"/>
        <v>0</v>
      </c>
      <c r="BY538" s="229">
        <f t="shared" si="439"/>
        <v>0</v>
      </c>
      <c r="BZ538" s="229">
        <f t="shared" si="439"/>
        <v>0</v>
      </c>
    </row>
    <row r="539" spans="1:78" x14ac:dyDescent="0.2">
      <c r="A539" s="7" t="str">
        <f t="shared" si="431"/>
        <v>Roll-in 10</v>
      </c>
      <c r="B539" s="7">
        <f t="shared" si="432"/>
        <v>2024</v>
      </c>
      <c r="C539" s="7">
        <f t="shared" si="440"/>
        <v>72</v>
      </c>
      <c r="D539" s="165">
        <f t="shared" si="433"/>
        <v>45657</v>
      </c>
      <c r="E539" s="166">
        <f>BonusDep!C77*BonusDep!D77</f>
        <v>0</v>
      </c>
      <c r="F539" s="77"/>
      <c r="G539" s="228">
        <f t="shared" si="438"/>
        <v>0</v>
      </c>
      <c r="H539" s="228">
        <f t="shared" si="438"/>
        <v>0</v>
      </c>
      <c r="I539" s="228">
        <f t="shared" si="438"/>
        <v>0</v>
      </c>
      <c r="J539" s="228">
        <f t="shared" si="438"/>
        <v>0</v>
      </c>
      <c r="K539" s="228">
        <f t="shared" si="438"/>
        <v>0</v>
      </c>
      <c r="L539" s="228">
        <f t="shared" si="438"/>
        <v>0</v>
      </c>
      <c r="M539" s="228">
        <f t="shared" si="438"/>
        <v>0</v>
      </c>
      <c r="N539" s="228">
        <f t="shared" si="438"/>
        <v>0</v>
      </c>
      <c r="O539" s="228">
        <f t="shared" si="438"/>
        <v>0</v>
      </c>
      <c r="P539" s="228">
        <f t="shared" si="438"/>
        <v>0</v>
      </c>
      <c r="Q539" s="228">
        <f t="shared" si="438"/>
        <v>0</v>
      </c>
      <c r="R539" s="228">
        <f t="shared" si="438"/>
        <v>0</v>
      </c>
      <c r="S539" s="228">
        <f t="shared" si="438"/>
        <v>0</v>
      </c>
      <c r="T539" s="228">
        <f t="shared" si="438"/>
        <v>0</v>
      </c>
      <c r="U539" s="228">
        <f t="shared" si="438"/>
        <v>0</v>
      </c>
      <c r="V539" s="228">
        <f t="shared" si="438"/>
        <v>0</v>
      </c>
      <c r="W539" s="228">
        <f t="shared" si="436"/>
        <v>0</v>
      </c>
      <c r="X539" s="228">
        <f t="shared" si="436"/>
        <v>0</v>
      </c>
      <c r="Y539" s="228">
        <f t="shared" si="436"/>
        <v>0</v>
      </c>
      <c r="Z539" s="228">
        <f t="shared" si="436"/>
        <v>0</v>
      </c>
      <c r="AA539" s="228">
        <f t="shared" si="436"/>
        <v>0</v>
      </c>
      <c r="AB539" s="228">
        <f t="shared" si="436"/>
        <v>0</v>
      </c>
      <c r="AC539" s="228">
        <f t="shared" si="436"/>
        <v>0</v>
      </c>
      <c r="AD539" s="228">
        <f t="shared" si="436"/>
        <v>0</v>
      </c>
      <c r="AE539" s="228">
        <f t="shared" si="436"/>
        <v>0</v>
      </c>
      <c r="AF539" s="228">
        <f t="shared" si="436"/>
        <v>0</v>
      </c>
      <c r="AG539" s="228">
        <f t="shared" si="436"/>
        <v>0</v>
      </c>
      <c r="AH539" s="228">
        <f t="shared" si="436"/>
        <v>0</v>
      </c>
      <c r="AI539" s="228">
        <f t="shared" si="436"/>
        <v>0</v>
      </c>
      <c r="AJ539" s="228">
        <f t="shared" si="436"/>
        <v>0</v>
      </c>
      <c r="AK539" s="228">
        <f t="shared" si="436"/>
        <v>0</v>
      </c>
      <c r="AL539" s="228">
        <f t="shared" si="436"/>
        <v>0</v>
      </c>
      <c r="AM539" s="228">
        <f t="shared" si="437"/>
        <v>0</v>
      </c>
      <c r="AN539" s="228">
        <f t="shared" si="437"/>
        <v>0</v>
      </c>
      <c r="AO539" s="228">
        <f t="shared" si="437"/>
        <v>0</v>
      </c>
      <c r="AP539" s="228">
        <f t="shared" si="437"/>
        <v>0</v>
      </c>
      <c r="AQ539" s="228">
        <f t="shared" si="437"/>
        <v>0</v>
      </c>
      <c r="AR539" s="228">
        <f t="shared" si="437"/>
        <v>0</v>
      </c>
      <c r="AS539" s="228">
        <f t="shared" si="437"/>
        <v>0</v>
      </c>
      <c r="AT539" s="228">
        <f t="shared" si="437"/>
        <v>0</v>
      </c>
      <c r="AU539" s="228">
        <f t="shared" si="437"/>
        <v>0</v>
      </c>
      <c r="AV539" s="228">
        <f t="shared" si="437"/>
        <v>0</v>
      </c>
      <c r="AW539" s="228">
        <f t="shared" si="437"/>
        <v>0</v>
      </c>
      <c r="AX539" s="228">
        <f t="shared" si="437"/>
        <v>0</v>
      </c>
      <c r="AY539" s="228">
        <f t="shared" si="437"/>
        <v>0</v>
      </c>
      <c r="AZ539" s="228">
        <f t="shared" si="437"/>
        <v>0</v>
      </c>
      <c r="BA539" s="228">
        <f t="shared" si="437"/>
        <v>0</v>
      </c>
      <c r="BB539" s="228">
        <f t="shared" si="437"/>
        <v>0</v>
      </c>
      <c r="BC539" s="228">
        <f t="shared" si="434"/>
        <v>0</v>
      </c>
      <c r="BD539" s="228">
        <f t="shared" si="435"/>
        <v>0</v>
      </c>
      <c r="BE539" s="228">
        <f t="shared" si="435"/>
        <v>0</v>
      </c>
      <c r="BF539" s="228">
        <f t="shared" si="435"/>
        <v>0</v>
      </c>
      <c r="BG539" s="228">
        <f t="shared" si="435"/>
        <v>0</v>
      </c>
      <c r="BH539" s="228">
        <f t="shared" si="435"/>
        <v>0</v>
      </c>
      <c r="BI539" s="228">
        <f t="shared" si="435"/>
        <v>0</v>
      </c>
      <c r="BJ539" s="228">
        <f t="shared" si="435"/>
        <v>0</v>
      </c>
      <c r="BK539" s="228">
        <f t="shared" si="435"/>
        <v>0</v>
      </c>
      <c r="BL539" s="228">
        <f t="shared" si="435"/>
        <v>0</v>
      </c>
      <c r="BM539" s="228">
        <f t="shared" si="435"/>
        <v>0</v>
      </c>
      <c r="BN539" s="228">
        <f t="shared" si="435"/>
        <v>0</v>
      </c>
      <c r="BO539" s="228">
        <f t="shared" si="439"/>
        <v>0</v>
      </c>
      <c r="BP539" s="228">
        <f t="shared" si="439"/>
        <v>0</v>
      </c>
      <c r="BQ539" s="228">
        <f t="shared" si="439"/>
        <v>0</v>
      </c>
      <c r="BR539" s="228">
        <f t="shared" si="439"/>
        <v>0</v>
      </c>
      <c r="BS539" s="228">
        <f t="shared" si="439"/>
        <v>0</v>
      </c>
      <c r="BT539" s="228">
        <f t="shared" si="439"/>
        <v>0</v>
      </c>
      <c r="BU539" s="228">
        <f t="shared" si="439"/>
        <v>0</v>
      </c>
      <c r="BV539" s="228">
        <f t="shared" si="439"/>
        <v>0</v>
      </c>
      <c r="BW539" s="228">
        <f t="shared" si="439"/>
        <v>0</v>
      </c>
      <c r="BX539" s="228">
        <f t="shared" si="439"/>
        <v>0</v>
      </c>
      <c r="BY539" s="228">
        <f t="shared" si="439"/>
        <v>0</v>
      </c>
      <c r="BZ539" s="228">
        <f t="shared" si="439"/>
        <v>0</v>
      </c>
    </row>
    <row r="540" spans="1:78" x14ac:dyDescent="0.2">
      <c r="D540" s="90" t="s">
        <v>0</v>
      </c>
      <c r="E540" s="91">
        <f>SUM(E468:E539)</f>
        <v>0</v>
      </c>
      <c r="G540" s="68">
        <f>SUM(G468:G539)</f>
        <v>0</v>
      </c>
      <c r="H540" s="68">
        <f t="shared" ref="H540:BN540" si="441">SUM(H468:H539)</f>
        <v>0</v>
      </c>
      <c r="I540" s="68">
        <f t="shared" si="441"/>
        <v>0</v>
      </c>
      <c r="J540" s="68">
        <f t="shared" si="441"/>
        <v>0</v>
      </c>
      <c r="K540" s="68">
        <f t="shared" si="441"/>
        <v>0</v>
      </c>
      <c r="L540" s="68">
        <f t="shared" si="441"/>
        <v>0</v>
      </c>
      <c r="M540" s="68">
        <f t="shared" si="441"/>
        <v>0</v>
      </c>
      <c r="N540" s="68">
        <f t="shared" si="441"/>
        <v>0</v>
      </c>
      <c r="O540" s="68">
        <f t="shared" si="441"/>
        <v>0</v>
      </c>
      <c r="P540" s="68">
        <f t="shared" si="441"/>
        <v>0</v>
      </c>
      <c r="Q540" s="68">
        <f t="shared" si="441"/>
        <v>0</v>
      </c>
      <c r="R540" s="68">
        <f t="shared" si="441"/>
        <v>0</v>
      </c>
      <c r="S540" s="68">
        <f t="shared" si="441"/>
        <v>0</v>
      </c>
      <c r="T540" s="68">
        <f t="shared" si="441"/>
        <v>0</v>
      </c>
      <c r="U540" s="68">
        <f t="shared" si="441"/>
        <v>0</v>
      </c>
      <c r="V540" s="68">
        <f t="shared" si="441"/>
        <v>0</v>
      </c>
      <c r="W540" s="68">
        <f t="shared" si="441"/>
        <v>0</v>
      </c>
      <c r="X540" s="68">
        <f t="shared" si="441"/>
        <v>0</v>
      </c>
      <c r="Y540" s="68">
        <f t="shared" si="441"/>
        <v>0</v>
      </c>
      <c r="Z540" s="68">
        <f t="shared" si="441"/>
        <v>0</v>
      </c>
      <c r="AA540" s="68">
        <f t="shared" si="441"/>
        <v>0</v>
      </c>
      <c r="AB540" s="68">
        <f t="shared" si="441"/>
        <v>0</v>
      </c>
      <c r="AC540" s="68">
        <f t="shared" si="441"/>
        <v>0</v>
      </c>
      <c r="AD540" s="68">
        <f t="shared" si="441"/>
        <v>0</v>
      </c>
      <c r="AE540" s="68">
        <f t="shared" si="441"/>
        <v>0</v>
      </c>
      <c r="AF540" s="68">
        <f t="shared" si="441"/>
        <v>0</v>
      </c>
      <c r="AG540" s="68">
        <f t="shared" si="441"/>
        <v>0</v>
      </c>
      <c r="AH540" s="68">
        <f t="shared" si="441"/>
        <v>0</v>
      </c>
      <c r="AI540" s="68">
        <f t="shared" si="441"/>
        <v>0</v>
      </c>
      <c r="AJ540" s="68">
        <f t="shared" si="441"/>
        <v>0</v>
      </c>
      <c r="AK540" s="68">
        <f t="shared" si="441"/>
        <v>0</v>
      </c>
      <c r="AL540" s="68">
        <f t="shared" si="441"/>
        <v>0</v>
      </c>
      <c r="AM540" s="68">
        <f t="shared" si="441"/>
        <v>0</v>
      </c>
      <c r="AN540" s="68">
        <f t="shared" si="441"/>
        <v>0</v>
      </c>
      <c r="AO540" s="68">
        <f t="shared" si="441"/>
        <v>0</v>
      </c>
      <c r="AP540" s="68">
        <f t="shared" si="441"/>
        <v>0</v>
      </c>
      <c r="AQ540" s="68">
        <f t="shared" si="441"/>
        <v>0</v>
      </c>
      <c r="AR540" s="68">
        <f t="shared" si="441"/>
        <v>0</v>
      </c>
      <c r="AS540" s="68">
        <f t="shared" si="441"/>
        <v>0</v>
      </c>
      <c r="AT540" s="68">
        <f t="shared" si="441"/>
        <v>0</v>
      </c>
      <c r="AU540" s="68">
        <f t="shared" si="441"/>
        <v>0</v>
      </c>
      <c r="AV540" s="68">
        <f t="shared" si="441"/>
        <v>0</v>
      </c>
      <c r="AW540" s="68">
        <f t="shared" si="441"/>
        <v>0</v>
      </c>
      <c r="AX540" s="68">
        <f t="shared" si="441"/>
        <v>0</v>
      </c>
      <c r="AY540" s="68">
        <f t="shared" si="441"/>
        <v>0</v>
      </c>
      <c r="AZ540" s="68">
        <f t="shared" si="441"/>
        <v>0</v>
      </c>
      <c r="BA540" s="68">
        <f t="shared" si="441"/>
        <v>0</v>
      </c>
      <c r="BB540" s="68">
        <f t="shared" si="441"/>
        <v>0</v>
      </c>
      <c r="BC540" s="68">
        <f t="shared" si="441"/>
        <v>0</v>
      </c>
      <c r="BD540" s="68">
        <f t="shared" si="441"/>
        <v>0</v>
      </c>
      <c r="BE540" s="68">
        <f t="shared" si="441"/>
        <v>0</v>
      </c>
      <c r="BF540" s="68">
        <f t="shared" si="441"/>
        <v>0</v>
      </c>
      <c r="BG540" s="68">
        <f t="shared" si="441"/>
        <v>0</v>
      </c>
      <c r="BH540" s="68">
        <f t="shared" si="441"/>
        <v>0</v>
      </c>
      <c r="BI540" s="68">
        <f t="shared" si="441"/>
        <v>0</v>
      </c>
      <c r="BJ540" s="68">
        <f t="shared" si="441"/>
        <v>0</v>
      </c>
      <c r="BK540" s="68">
        <f t="shared" si="441"/>
        <v>0</v>
      </c>
      <c r="BL540" s="68">
        <f t="shared" si="441"/>
        <v>0</v>
      </c>
      <c r="BM540" s="68">
        <f t="shared" si="441"/>
        <v>0</v>
      </c>
      <c r="BN540" s="68">
        <f t="shared" si="441"/>
        <v>0</v>
      </c>
      <c r="BO540" s="68">
        <f t="shared" ref="BO540" si="442">SUM(BO468:BO539)</f>
        <v>0</v>
      </c>
      <c r="BP540" s="68">
        <f t="shared" ref="BP540" si="443">SUM(BP468:BP539)</f>
        <v>0</v>
      </c>
      <c r="BQ540" s="68">
        <f t="shared" ref="BQ540" si="444">SUM(BQ468:BQ539)</f>
        <v>0</v>
      </c>
      <c r="BR540" s="68">
        <f t="shared" ref="BR540" si="445">SUM(BR468:BR539)</f>
        <v>0</v>
      </c>
      <c r="BS540" s="68">
        <f t="shared" ref="BS540" si="446">SUM(BS468:BS539)</f>
        <v>0</v>
      </c>
      <c r="BT540" s="68">
        <f t="shared" ref="BT540" si="447">SUM(BT468:BT539)</f>
        <v>0</v>
      </c>
      <c r="BU540" s="68">
        <f t="shared" ref="BU540" si="448">SUM(BU468:BU539)</f>
        <v>0</v>
      </c>
      <c r="BV540" s="68">
        <f t="shared" ref="BV540" si="449">SUM(BV468:BV539)</f>
        <v>0</v>
      </c>
      <c r="BW540" s="68">
        <f t="shared" ref="BW540" si="450">SUM(BW468:BW539)</f>
        <v>0</v>
      </c>
      <c r="BX540" s="68">
        <f t="shared" ref="BX540" si="451">SUM(BX468:BX539)</f>
        <v>0</v>
      </c>
      <c r="BY540" s="68">
        <f t="shared" ref="BY540" si="452">SUM(BY468:BY539)</f>
        <v>0</v>
      </c>
      <c r="BZ540" s="68">
        <f t="shared" ref="BZ540" si="453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54">A163</f>
        <v>Roll-in 1</v>
      </c>
      <c r="B544" s="7">
        <f t="shared" ref="B544:B602" si="455">YEAR(D544)</f>
        <v>2019</v>
      </c>
      <c r="C544" s="7">
        <f>C163</f>
        <v>1</v>
      </c>
      <c r="D544" s="165">
        <f>D163</f>
        <v>43496</v>
      </c>
      <c r="E544" s="68">
        <f t="shared" ref="E544:E575" si="456">+E12+E87+E163</f>
        <v>2287.4462200000007</v>
      </c>
      <c r="G544" s="229">
        <f>IF(AND(G$7&lt;=$B544+$D$4,G$9&gt;=$D544),$E544*HLOOKUP(G$7-$B544+1,INPUTS!$D$63:$X$64,$E$4,FALSE)/IF(G$7=$B544,(13-MONTH($D544)),12),0)</f>
        <v>7.1482694375000015</v>
      </c>
      <c r="H544" s="229">
        <f>IF(AND(H$7&lt;=$B544+$D$4,H$9&gt;=$D544),$E544*HLOOKUP(H$7-$B544+1,INPUTS!$D$63:$X$64,$E$4,FALSE)/IF(H$7=$B544,(13-MONTH($D544)),12),0)</f>
        <v>7.1482694375000015</v>
      </c>
      <c r="I544" s="229">
        <f>IF(AND(I$7&lt;=$B544+$D$4,I$9&gt;=$D544),$E544*HLOOKUP(I$7-$B544+1,INPUTS!$D$63:$X$64,$E$4,FALSE)/IF(I$7=$B544,(13-MONTH($D544)),12),0)</f>
        <v>7.1482694375000015</v>
      </c>
      <c r="J544" s="229">
        <f>IF(AND(J$7&lt;=$B544+$D$4,J$9&gt;=$D544),$E544*HLOOKUP(J$7-$B544+1,INPUTS!$D$63:$X$64,$E$4,FALSE)/IF(J$7=$B544,(13-MONTH($D544)),12),0)</f>
        <v>7.1482694375000015</v>
      </c>
      <c r="K544" s="229">
        <f>IF(AND(K$7&lt;=$B544+$D$4,K$9&gt;=$D544),$E544*HLOOKUP(K$7-$B544+1,INPUTS!$D$63:$X$64,$E$4,FALSE)/IF(K$7=$B544,(13-MONTH($D544)),12),0)</f>
        <v>7.1482694375000015</v>
      </c>
      <c r="L544" s="229">
        <f>IF(AND(L$7&lt;=$B544+$D$4,L$9&gt;=$D544),$E544*HLOOKUP(L$7-$B544+1,INPUTS!$D$63:$X$64,$E$4,FALSE)/IF(L$7=$B544,(13-MONTH($D544)),12),0)</f>
        <v>7.1482694375000015</v>
      </c>
      <c r="M544" s="229">
        <f>IF(AND(M$7&lt;=$B544+$D$4,M$9&gt;=$D544),$E544*HLOOKUP(M$7-$B544+1,INPUTS!$D$63:$X$64,$E$4,FALSE)/IF(M$7=$B544,(13-MONTH($D544)),12),0)</f>
        <v>7.1482694375000015</v>
      </c>
      <c r="N544" s="229">
        <f>IF(AND(N$7&lt;=$B544+$D$4,N$9&gt;=$D544),$E544*HLOOKUP(N$7-$B544+1,INPUTS!$D$63:$X$64,$E$4,FALSE)/IF(N$7=$B544,(13-MONTH($D544)),12),0)</f>
        <v>7.1482694375000015</v>
      </c>
      <c r="O544" s="229">
        <f>IF(AND(O$7&lt;=$B544+$D$4,O$9&gt;=$D544),$E544*HLOOKUP(O$7-$B544+1,INPUTS!$D$63:$X$64,$E$4,FALSE)/IF(O$7=$B544,(13-MONTH($D544)),12),0)</f>
        <v>7.1482694375000015</v>
      </c>
      <c r="P544" s="229">
        <f>IF(AND(P$7&lt;=$B544+$D$4,P$9&gt;=$D544),$E544*HLOOKUP(P$7-$B544+1,INPUTS!$D$63:$X$64,$E$4,FALSE)/IF(P$7=$B544,(13-MONTH($D544)),12),0)</f>
        <v>7.1482694375000015</v>
      </c>
      <c r="Q544" s="229">
        <f>IF(AND(Q$7&lt;=$B544+$D$4,Q$9&gt;=$D544),$E544*HLOOKUP(Q$7-$B544+1,INPUTS!$D$63:$X$64,$E$4,FALSE)/IF(Q$7=$B544,(13-MONTH($D544)),12),0)</f>
        <v>7.1482694375000015</v>
      </c>
      <c r="R544" s="229">
        <f>IF(AND(R$7&lt;=$B544+$D$4,R$9&gt;=$D544),$E544*HLOOKUP(R$7-$B544+1,INPUTS!$D$63:$X$64,$E$4,FALSE)/IF(R$7=$B544,(13-MONTH($D544)),12),0)</f>
        <v>7.1482694375000015</v>
      </c>
      <c r="S544" s="229">
        <f>IF(AND(S$7&lt;=$B544+$D$4,S$9&gt;=$D544),$E544*HLOOKUP(S$7-$B544+1,INPUTS!$D$63:$X$64,$E$4,FALSE)/IF(S$7=$B544,(13-MONTH($D544)),12),0)</f>
        <v>13.76089521848334</v>
      </c>
      <c r="T544" s="229">
        <f>IF(AND(T$7&lt;=$B544+$D$4,T$9&gt;=$D544),$E544*HLOOKUP(T$7-$B544+1,INPUTS!$D$63:$X$64,$E$4,FALSE)/IF(T$7=$B544,(13-MONTH($D544)),12),0)</f>
        <v>13.76089521848334</v>
      </c>
      <c r="U544" s="229">
        <f>IF(AND(U$7&lt;=$B544+$D$4,U$9&gt;=$D544),$E544*HLOOKUP(U$7-$B544+1,INPUTS!$D$63:$X$64,$E$4,FALSE)/IF(U$7=$B544,(13-MONTH($D544)),12),0)</f>
        <v>13.76089521848334</v>
      </c>
      <c r="V544" s="229">
        <f>IF(AND(V$7&lt;=$B544+$D$4,V$9&gt;=$D544),$E544*HLOOKUP(V$7-$B544+1,INPUTS!$D$63:$X$64,$E$4,FALSE)/IF(V$7=$B544,(13-MONTH($D544)),12),0)</f>
        <v>13.76089521848334</v>
      </c>
      <c r="W544" s="229">
        <f>IF(AND(W$7&lt;=$B544+$D$4,W$9&gt;=$D544),$E544*HLOOKUP(W$7-$B544+1,INPUTS!$D$63:$X$64,$E$4,FALSE)/IF(W$7=$B544,(13-MONTH($D544)),12),0)</f>
        <v>13.76089521848334</v>
      </c>
      <c r="X544" s="229">
        <f>IF(AND(X$7&lt;=$B544+$D$4,X$9&gt;=$D544),$E544*HLOOKUP(X$7-$B544+1,INPUTS!$D$63:$X$64,$E$4,FALSE)/IF(X$7=$B544,(13-MONTH($D544)),12),0)</f>
        <v>13.76089521848334</v>
      </c>
      <c r="Y544" s="229">
        <f>IF(AND(Y$7&lt;=$B544+$D$4,Y$9&gt;=$D544),$E544*HLOOKUP(Y$7-$B544+1,INPUTS!$D$63:$X$64,$E$4,FALSE)/IF(Y$7=$B544,(13-MONTH($D544)),12),0)</f>
        <v>13.76089521848334</v>
      </c>
      <c r="Z544" s="229">
        <f>IF(AND(Z$7&lt;=$B544+$D$4,Z$9&gt;=$D544),$E544*HLOOKUP(Z$7-$B544+1,INPUTS!$D$63:$X$64,$E$4,FALSE)/IF(Z$7=$B544,(13-MONTH($D544)),12),0)</f>
        <v>13.76089521848334</v>
      </c>
      <c r="AA544" s="229">
        <f>IF(AND(AA$7&lt;=$B544+$D$4,AA$9&gt;=$D544),$E544*HLOOKUP(AA$7-$B544+1,INPUTS!$D$63:$X$64,$E$4,FALSE)/IF(AA$7=$B544,(13-MONTH($D544)),12),0)</f>
        <v>13.76089521848334</v>
      </c>
      <c r="AB544" s="229">
        <f>IF(AND(AB$7&lt;=$B544+$D$4,AB$9&gt;=$D544),$E544*HLOOKUP(AB$7-$B544+1,INPUTS!$D$63:$X$64,$E$4,FALSE)/IF(AB$7=$B544,(13-MONTH($D544)),12),0)</f>
        <v>13.76089521848334</v>
      </c>
      <c r="AC544" s="229">
        <f>IF(AND(AC$7&lt;=$B544+$D$4,AC$9&gt;=$D544),$E544*HLOOKUP(AC$7-$B544+1,INPUTS!$D$63:$X$64,$E$4,FALSE)/IF(AC$7=$B544,(13-MONTH($D544)),12),0)</f>
        <v>13.76089521848334</v>
      </c>
      <c r="AD544" s="229">
        <f>IF(AND(AD$7&lt;=$B544+$D$4,AD$9&gt;=$D544),$E544*HLOOKUP(AD$7-$B544+1,INPUTS!$D$63:$X$64,$E$4,FALSE)/IF(AD$7=$B544,(13-MONTH($D544)),12),0)</f>
        <v>13.76089521848334</v>
      </c>
      <c r="AE544" s="229">
        <f>IF(AND(AE$7&lt;=$B544+$D$4,AE$9&gt;=$D544),$E544*HLOOKUP(AE$7-$B544+1,INPUTS!$D$63:$X$64,$E$4,FALSE)/IF(AE$7=$B544,(13-MONTH($D544)),12),0)</f>
        <v>12.72773200911667</v>
      </c>
      <c r="AF544" s="229">
        <f>IF(AND(AF$7&lt;=$B544+$D$4,AF$9&gt;=$D544),$E544*HLOOKUP(AF$7-$B544+1,INPUTS!$D$63:$X$64,$E$4,FALSE)/IF(AF$7=$B544,(13-MONTH($D544)),12),0)</f>
        <v>12.72773200911667</v>
      </c>
      <c r="AG544" s="229">
        <f>IF(AND(AG$7&lt;=$B544+$D$4,AG$9&gt;=$D544),$E544*HLOOKUP(AG$7-$B544+1,INPUTS!$D$63:$X$64,$E$4,FALSE)/IF(AG$7=$B544,(13-MONTH($D544)),12),0)</f>
        <v>12.72773200911667</v>
      </c>
      <c r="AH544" s="229">
        <f>IF(AND(AH$7&lt;=$B544+$D$4,AH$9&gt;=$D544),$E544*HLOOKUP(AH$7-$B544+1,INPUTS!$D$63:$X$64,$E$4,FALSE)/IF(AH$7=$B544,(13-MONTH($D544)),12),0)</f>
        <v>12.72773200911667</v>
      </c>
      <c r="AI544" s="229">
        <f>IF(AND(AI$7&lt;=$B544+$D$4,AI$9&gt;=$D544),$E544*HLOOKUP(AI$7-$B544+1,INPUTS!$D$63:$X$64,$E$4,FALSE)/IF(AI$7=$B544,(13-MONTH($D544)),12),0)</f>
        <v>12.72773200911667</v>
      </c>
      <c r="AJ544" s="229">
        <f>IF(AND(AJ$7&lt;=$B544+$D$4,AJ$9&gt;=$D544),$E544*HLOOKUP(AJ$7-$B544+1,INPUTS!$D$63:$X$64,$E$4,FALSE)/IF(AJ$7=$B544,(13-MONTH($D544)),12),0)</f>
        <v>12.72773200911667</v>
      </c>
      <c r="AK544" s="229">
        <f>IF(AND(AK$7&lt;=$B544+$D$4,AK$9&gt;=$D544),$E544*HLOOKUP(AK$7-$B544+1,INPUTS!$D$63:$X$64,$E$4,FALSE)/IF(AK$7=$B544,(13-MONTH($D544)),12),0)</f>
        <v>12.72773200911667</v>
      </c>
      <c r="AL544" s="229">
        <f>IF(AND(AL$7&lt;=$B544+$D$4,AL$9&gt;=$D544),$E544*HLOOKUP(AL$7-$B544+1,INPUTS!$D$63:$X$64,$E$4,FALSE)/IF(AL$7=$B544,(13-MONTH($D544)),12),0)</f>
        <v>12.72773200911667</v>
      </c>
      <c r="AM544" s="229">
        <f>IF(AND(AM$7&lt;=$B544+$D$4,AM$9&gt;=$D544),$E544*HLOOKUP(AM$7-$B544+1,INPUTS!$D$63:$X$64,$E$4,FALSE)/IF(AM$7=$B544,(13-MONTH($D544)),12),0)</f>
        <v>12.72773200911667</v>
      </c>
      <c r="AN544" s="229">
        <f>IF(AND(AN$7&lt;=$B544+$D$4,AN$9&gt;=$D544),$E544*HLOOKUP(AN$7-$B544+1,INPUTS!$D$63:$X$64,$E$4,FALSE)/IF(AN$7=$B544,(13-MONTH($D544)),12),0)</f>
        <v>12.72773200911667</v>
      </c>
      <c r="AO544" s="229">
        <f>IF(AND(AO$7&lt;=$B544+$D$4,AO$9&gt;=$D544),$E544*HLOOKUP(AO$7-$B544+1,INPUTS!$D$63:$X$64,$E$4,FALSE)/IF(AO$7=$B544,(13-MONTH($D544)),12),0)</f>
        <v>12.72773200911667</v>
      </c>
      <c r="AP544" s="229">
        <f>IF(AND(AP$7&lt;=$B544+$D$4,AP$9&gt;=$D544),$E544*HLOOKUP(AP$7-$B544+1,INPUTS!$D$63:$X$64,$E$4,FALSE)/IF(AP$7=$B544,(13-MONTH($D544)),12),0)</f>
        <v>12.72773200911667</v>
      </c>
      <c r="AQ544" s="229">
        <f>IF(AND(AQ$7&lt;=$B544+$D$4,AQ$9&gt;=$D544),$E544*HLOOKUP(AQ$7-$B544+1,INPUTS!$D$63:$X$64,$E$4,FALSE)/IF(AQ$7=$B544,(13-MONTH($D544)),12),0)</f>
        <v>11.774629417450003</v>
      </c>
      <c r="AR544" s="229">
        <f>IF(AND(AR$7&lt;=$B544+$D$4,AR$9&gt;=$D544),$E544*HLOOKUP(AR$7-$B544+1,INPUTS!$D$63:$X$64,$E$4,FALSE)/IF(AR$7=$B544,(13-MONTH($D544)),12),0)</f>
        <v>11.774629417450003</v>
      </c>
      <c r="AS544" s="229">
        <f>IF(AND(AS$7&lt;=$B544+$D$4,AS$9&gt;=$D544),$E544*HLOOKUP(AS$7-$B544+1,INPUTS!$D$63:$X$64,$E$4,FALSE)/IF(AS$7=$B544,(13-MONTH($D544)),12),0)</f>
        <v>11.774629417450003</v>
      </c>
      <c r="AT544" s="229">
        <f>IF(AND(AT$7&lt;=$B544+$D$4,AT$9&gt;=$D544),$E544*HLOOKUP(AT$7-$B544+1,INPUTS!$D$63:$X$64,$E$4,FALSE)/IF(AT$7=$B544,(13-MONTH($D544)),12),0)</f>
        <v>11.774629417450003</v>
      </c>
      <c r="AU544" s="229">
        <f>IF(AND(AU$7&lt;=$B544+$D$4,AU$9&gt;=$D544),$E544*HLOOKUP(AU$7-$B544+1,INPUTS!$D$63:$X$64,$E$4,FALSE)/IF(AU$7=$B544,(13-MONTH($D544)),12),0)</f>
        <v>11.774629417450003</v>
      </c>
      <c r="AV544" s="229">
        <f>IF(AND(AV$7&lt;=$B544+$D$4,AV$9&gt;=$D544),$E544*HLOOKUP(AV$7-$B544+1,INPUTS!$D$63:$X$64,$E$4,FALSE)/IF(AV$7=$B544,(13-MONTH($D544)),12),0)</f>
        <v>11.774629417450003</v>
      </c>
      <c r="AW544" s="229">
        <f>IF(AND(AW$7&lt;=$B544+$D$4,AW$9&gt;=$D544),$E544*HLOOKUP(AW$7-$B544+1,INPUTS!$D$63:$X$64,$E$4,FALSE)/IF(AW$7=$B544,(13-MONTH($D544)),12),0)</f>
        <v>11.774629417450003</v>
      </c>
      <c r="AX544" s="229">
        <f>IF(AND(AX$7&lt;=$B544+$D$4,AX$9&gt;=$D544),$E544*HLOOKUP(AX$7-$B544+1,INPUTS!$D$63:$X$64,$E$4,FALSE)/IF(AX$7=$B544,(13-MONTH($D544)),12),0)</f>
        <v>11.774629417450003</v>
      </c>
      <c r="AY544" s="229">
        <f>IF(AND(AY$7&lt;=$B544+$D$4,AY$9&gt;=$D544),$E544*HLOOKUP(AY$7-$B544+1,INPUTS!$D$63:$X$64,$E$4,FALSE)/IF(AY$7=$B544,(13-MONTH($D544)),12),0)</f>
        <v>11.774629417450003</v>
      </c>
      <c r="AZ544" s="229">
        <f>IF(AND(AZ$7&lt;=$B544+$D$4,AZ$9&gt;=$D544),$E544*HLOOKUP(AZ$7-$B544+1,INPUTS!$D$63:$X$64,$E$4,FALSE)/IF(AZ$7=$B544,(13-MONTH($D544)),12),0)</f>
        <v>11.774629417450003</v>
      </c>
      <c r="BA544" s="229">
        <f>IF(AND(BA$7&lt;=$B544+$D$4,BA$9&gt;=$D544),$E544*HLOOKUP(BA$7-$B544+1,INPUTS!$D$63:$X$64,$E$4,FALSE)/IF(BA$7=$B544,(13-MONTH($D544)),12),0)</f>
        <v>11.774629417450003</v>
      </c>
      <c r="BB544" s="229">
        <f>IF(AND(BB$7&lt;=$B544+$D$4,BB$9&gt;=$D544),$E544*HLOOKUP(BB$7-$B544+1,INPUTS!$D$63:$X$64,$E$4,FALSE)/IF(BB$7=$B544,(13-MONTH($D544)),12),0)</f>
        <v>11.774629417450003</v>
      </c>
      <c r="BC544" s="229">
        <f>IF(AND(BC$7&lt;=$B544+$D$4,BC$9&gt;=$D544),$E544*HLOOKUP(BC$7-$B544+1,INPUTS!$D$63:$X$64,$E$4,FALSE)/IF(BC$7=$B544,(13-MONTH($D544)),12),0)</f>
        <v>10.890150212383338</v>
      </c>
      <c r="BD544" s="229">
        <f>IF(AND(BD$7&lt;=$B544+$D$4,BD$9&gt;=$D544),$E544*HLOOKUP(BD$7-$B544+1,INPUTS!$D$63:$X$64,$E$4,FALSE)/IF(BD$7=$B544,(13-MONTH($D544)),12),0)</f>
        <v>10.890150212383338</v>
      </c>
      <c r="BE544" s="229">
        <f>IF(AND(BE$7&lt;=$B544+$D$4,BE$9&gt;=$D544),$E544*HLOOKUP(BE$7-$B544+1,INPUTS!$D$63:$X$64,$E$4,FALSE)/IF(BE$7=$B544,(13-MONTH($D544)),12),0)</f>
        <v>10.890150212383338</v>
      </c>
      <c r="BF544" s="229">
        <f>IF(AND(BF$7&lt;=$B544+$D$4,BF$9&gt;=$D544),$E544*HLOOKUP(BF$7-$B544+1,INPUTS!$D$63:$X$64,$E$4,FALSE)/IF(BF$7=$B544,(13-MONTH($D544)),12),0)</f>
        <v>10.890150212383338</v>
      </c>
      <c r="BG544" s="229">
        <f>IF(AND(BG$7&lt;=$B544+$D$4,BG$9&gt;=$D544),$E544*HLOOKUP(BG$7-$B544+1,INPUTS!$D$63:$X$64,$E$4,FALSE)/IF(BG$7=$B544,(13-MONTH($D544)),12),0)</f>
        <v>10.890150212383338</v>
      </c>
      <c r="BH544" s="229">
        <f>IF(AND(BH$7&lt;=$B544+$D$4,BH$9&gt;=$D544),$E544*HLOOKUP(BH$7-$B544+1,INPUTS!$D$63:$X$64,$E$4,FALSE)/IF(BH$7=$B544,(13-MONTH($D544)),12),0)</f>
        <v>10.890150212383338</v>
      </c>
      <c r="BI544" s="229">
        <f>IF(AND(BI$7&lt;=$B544+$D$4,BI$9&gt;=$D544),$E544*HLOOKUP(BI$7-$B544+1,INPUTS!$D$63:$X$64,$E$4,FALSE)/IF(BI$7=$B544,(13-MONTH($D544)),12),0)</f>
        <v>10.890150212383338</v>
      </c>
      <c r="BJ544" s="229">
        <f>IF(AND(BJ$7&lt;=$B544+$D$4,BJ$9&gt;=$D544),$E544*HLOOKUP(BJ$7-$B544+1,INPUTS!$D$63:$X$64,$E$4,FALSE)/IF(BJ$7=$B544,(13-MONTH($D544)),12),0)</f>
        <v>10.890150212383338</v>
      </c>
      <c r="BK544" s="229">
        <f>IF(AND(BK$7&lt;=$B544+$D$4,BK$9&gt;=$D544),$E544*HLOOKUP(BK$7-$B544+1,INPUTS!$D$63:$X$64,$E$4,FALSE)/IF(BK$7=$B544,(13-MONTH($D544)),12),0)</f>
        <v>10.890150212383338</v>
      </c>
      <c r="BL544" s="229">
        <f>IF(AND(BL$7&lt;=$B544+$D$4,BL$9&gt;=$D544),$E544*HLOOKUP(BL$7-$B544+1,INPUTS!$D$63:$X$64,$E$4,FALSE)/IF(BL$7=$B544,(13-MONTH($D544)),12),0)</f>
        <v>10.890150212383338</v>
      </c>
      <c r="BM544" s="229">
        <f>IF(AND(BM$7&lt;=$B544+$D$4,BM$9&gt;=$D544),$E544*HLOOKUP(BM$7-$B544+1,INPUTS!$D$63:$X$64,$E$4,FALSE)/IF(BM$7=$B544,(13-MONTH($D544)),12),0)</f>
        <v>10.890150212383338</v>
      </c>
      <c r="BN544" s="229">
        <f>IF(AND(BN$7&lt;=$B544+$D$4,BN$9&gt;=$D544),$E544*HLOOKUP(BN$7-$B544+1,INPUTS!$D$63:$X$64,$E$4,FALSE)/IF(BN$7=$B544,(13-MONTH($D544)),12),0)</f>
        <v>10.890150212383338</v>
      </c>
      <c r="BO544" s="229">
        <f>IF(AND(BO$7&lt;=$B544+$D$4,BO$9&gt;=$D544),$E544*HLOOKUP(BO$7-$B544+1,INPUTS!$D$63:$X$64,$E$4,FALSE)/IF(BO$7=$B544,(13-MONTH($D544)),12),0)</f>
        <v>10.07429439391667</v>
      </c>
      <c r="BP544" s="229">
        <f>IF(AND(BP$7&lt;=$B544+$D$4,BP$9&gt;=$D544),$E544*HLOOKUP(BP$7-$B544+1,INPUTS!$D$63:$X$64,$E$4,FALSE)/IF(BP$7=$B544,(13-MONTH($D544)),12),0)</f>
        <v>10.07429439391667</v>
      </c>
      <c r="BQ544" s="229">
        <f>IF(AND(BQ$7&lt;=$B544+$D$4,BQ$9&gt;=$D544),$E544*HLOOKUP(BQ$7-$B544+1,INPUTS!$D$63:$X$64,$E$4,FALSE)/IF(BQ$7=$B544,(13-MONTH($D544)),12),0)</f>
        <v>10.07429439391667</v>
      </c>
      <c r="BR544" s="229">
        <f>IF(AND(BR$7&lt;=$B544+$D$4,BR$9&gt;=$D544),$E544*HLOOKUP(BR$7-$B544+1,INPUTS!$D$63:$X$64,$E$4,FALSE)/IF(BR$7=$B544,(13-MONTH($D544)),12),0)</f>
        <v>10.07429439391667</v>
      </c>
      <c r="BS544" s="229">
        <f>IF(AND(BS$7&lt;=$B544+$D$4,BS$9&gt;=$D544),$E544*HLOOKUP(BS$7-$B544+1,INPUTS!$D$63:$X$64,$E$4,FALSE)/IF(BS$7=$B544,(13-MONTH($D544)),12),0)</f>
        <v>10.07429439391667</v>
      </c>
      <c r="BT544" s="229">
        <f>IF(AND(BT$7&lt;=$B544+$D$4,BT$9&gt;=$D544),$E544*HLOOKUP(BT$7-$B544+1,INPUTS!$D$63:$X$64,$E$4,FALSE)/IF(BT$7=$B544,(13-MONTH($D544)),12),0)</f>
        <v>10.07429439391667</v>
      </c>
      <c r="BU544" s="229">
        <f>IF(AND(BU$7&lt;=$B544+$D$4,BU$9&gt;=$D544),$E544*HLOOKUP(BU$7-$B544+1,INPUTS!$D$63:$X$64,$E$4,FALSE)/IF(BU$7=$B544,(13-MONTH($D544)),12),0)</f>
        <v>10.07429439391667</v>
      </c>
      <c r="BV544" s="229">
        <f>IF(AND(BV$7&lt;=$B544+$D$4,BV$9&gt;=$D544),$E544*HLOOKUP(BV$7-$B544+1,INPUTS!$D$63:$X$64,$E$4,FALSE)/IF(BV$7=$B544,(13-MONTH($D544)),12),0)</f>
        <v>10.07429439391667</v>
      </c>
      <c r="BW544" s="229">
        <f>IF(AND(BW$7&lt;=$B544+$D$4,BW$9&gt;=$D544),$E544*HLOOKUP(BW$7-$B544+1,INPUTS!$D$63:$X$64,$E$4,FALSE)/IF(BW$7=$B544,(13-MONTH($D544)),12),0)</f>
        <v>10.07429439391667</v>
      </c>
      <c r="BX544" s="229">
        <f>IF(AND(BX$7&lt;=$B544+$D$4,BX$9&gt;=$D544),$E544*HLOOKUP(BX$7-$B544+1,INPUTS!$D$63:$X$64,$E$4,FALSE)/IF(BX$7=$B544,(13-MONTH($D544)),12),0)</f>
        <v>10.07429439391667</v>
      </c>
      <c r="BY544" s="229">
        <f>IF(AND(BY$7&lt;=$B544+$D$4,BY$9&gt;=$D544),$E544*HLOOKUP(BY$7-$B544+1,INPUTS!$D$63:$X$64,$E$4,FALSE)/IF(BY$7=$B544,(13-MONTH($D544)),12),0)</f>
        <v>10.07429439391667</v>
      </c>
      <c r="BZ544" s="229">
        <f>IF(AND(BZ$7&lt;=$B544+$D$4,BZ$9&gt;=$D544),$E544*HLOOKUP(BZ$7-$B544+1,INPUTS!$D$63:$X$64,$E$4,FALSE)/IF(BZ$7=$B544,(13-MONTH($D544)),12),0)</f>
        <v>10.07429439391667</v>
      </c>
    </row>
    <row r="545" spans="1:78" x14ac:dyDescent="0.2">
      <c r="A545" s="7" t="str">
        <f t="shared" si="454"/>
        <v>Roll-in 1</v>
      </c>
      <c r="B545" s="7">
        <f t="shared" si="455"/>
        <v>2019</v>
      </c>
      <c r="C545" s="7">
        <f>C544+1</f>
        <v>2</v>
      </c>
      <c r="D545" s="165">
        <f t="shared" ref="D545:D576" si="457">D164</f>
        <v>43524</v>
      </c>
      <c r="E545" s="68">
        <f t="shared" si="456"/>
        <v>2558.6621900000005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8.7227120113636385</v>
      </c>
      <c r="I545" s="229">
        <f>IF(AND(I$7&lt;=$B545+$D$4,I$9&gt;=$D545),$E545*HLOOKUP(I$7-$B545+1,INPUTS!$D$63:$X$64,$E$4,FALSE)/IF(I$7=$B545,(13-MONTH($D545)),12),0)</f>
        <v>8.7227120113636385</v>
      </c>
      <c r="J545" s="229">
        <f>IF(AND(J$7&lt;=$B545+$D$4,J$9&gt;=$D545),$E545*HLOOKUP(J$7-$B545+1,INPUTS!$D$63:$X$64,$E$4,FALSE)/IF(J$7=$B545,(13-MONTH($D545)),12),0)</f>
        <v>8.7227120113636385</v>
      </c>
      <c r="K545" s="229">
        <f>IF(AND(K$7&lt;=$B545+$D$4,K$9&gt;=$D545),$E545*HLOOKUP(K$7-$B545+1,INPUTS!$D$63:$X$64,$E$4,FALSE)/IF(K$7=$B545,(13-MONTH($D545)),12),0)</f>
        <v>8.7227120113636385</v>
      </c>
      <c r="L545" s="229">
        <f>IF(AND(L$7&lt;=$B545+$D$4,L$9&gt;=$D545),$E545*HLOOKUP(L$7-$B545+1,INPUTS!$D$63:$X$64,$E$4,FALSE)/IF(L$7=$B545,(13-MONTH($D545)),12),0)</f>
        <v>8.7227120113636385</v>
      </c>
      <c r="M545" s="229">
        <f>IF(AND(M$7&lt;=$B545+$D$4,M$9&gt;=$D545),$E545*HLOOKUP(M$7-$B545+1,INPUTS!$D$63:$X$64,$E$4,FALSE)/IF(M$7=$B545,(13-MONTH($D545)),12),0)</f>
        <v>8.7227120113636385</v>
      </c>
      <c r="N545" s="229">
        <f>IF(AND(N$7&lt;=$B545+$D$4,N$9&gt;=$D545),$E545*HLOOKUP(N$7-$B545+1,INPUTS!$D$63:$X$64,$E$4,FALSE)/IF(N$7=$B545,(13-MONTH($D545)),12),0)</f>
        <v>8.7227120113636385</v>
      </c>
      <c r="O545" s="229">
        <f>IF(AND(O$7&lt;=$B545+$D$4,O$9&gt;=$D545),$E545*HLOOKUP(O$7-$B545+1,INPUTS!$D$63:$X$64,$E$4,FALSE)/IF(O$7=$B545,(13-MONTH($D545)),12),0)</f>
        <v>8.7227120113636385</v>
      </c>
      <c r="P545" s="229">
        <f>IF(AND(P$7&lt;=$B545+$D$4,P$9&gt;=$D545),$E545*HLOOKUP(P$7-$B545+1,INPUTS!$D$63:$X$64,$E$4,FALSE)/IF(P$7=$B545,(13-MONTH($D545)),12),0)</f>
        <v>8.7227120113636385</v>
      </c>
      <c r="Q545" s="229">
        <f>IF(AND(Q$7&lt;=$B545+$D$4,Q$9&gt;=$D545),$E545*HLOOKUP(Q$7-$B545+1,INPUTS!$D$63:$X$64,$E$4,FALSE)/IF(Q$7=$B545,(13-MONTH($D545)),12),0)</f>
        <v>8.7227120113636385</v>
      </c>
      <c r="R545" s="229">
        <f>IF(AND(R$7&lt;=$B545+$D$4,R$9&gt;=$D545),$E545*HLOOKUP(R$7-$B545+1,INPUTS!$D$63:$X$64,$E$4,FALSE)/IF(R$7=$B545,(13-MONTH($D545)),12),0)</f>
        <v>8.7227120113636385</v>
      </c>
      <c r="S545" s="229">
        <f>IF(AND(S$7&lt;=$B545+$D$4,S$9&gt;=$D545),$E545*HLOOKUP(S$7-$B545+1,INPUTS!$D$63:$X$64,$E$4,FALSE)/IF(S$7=$B545,(13-MONTH($D545)),12),0)</f>
        <v>15.392485291341671</v>
      </c>
      <c r="T545" s="229">
        <f>IF(AND(T$7&lt;=$B545+$D$4,T$9&gt;=$D545),$E545*HLOOKUP(T$7-$B545+1,INPUTS!$D$63:$X$64,$E$4,FALSE)/IF(T$7=$B545,(13-MONTH($D545)),12),0)</f>
        <v>15.392485291341671</v>
      </c>
      <c r="U545" s="229">
        <f>IF(AND(U$7&lt;=$B545+$D$4,U$9&gt;=$D545),$E545*HLOOKUP(U$7-$B545+1,INPUTS!$D$63:$X$64,$E$4,FALSE)/IF(U$7=$B545,(13-MONTH($D545)),12),0)</f>
        <v>15.392485291341671</v>
      </c>
      <c r="V545" s="229">
        <f>IF(AND(V$7&lt;=$B545+$D$4,V$9&gt;=$D545),$E545*HLOOKUP(V$7-$B545+1,INPUTS!$D$63:$X$64,$E$4,FALSE)/IF(V$7=$B545,(13-MONTH($D545)),12),0)</f>
        <v>15.392485291341671</v>
      </c>
      <c r="W545" s="229">
        <f>IF(AND(W$7&lt;=$B545+$D$4,W$9&gt;=$D545),$E545*HLOOKUP(W$7-$B545+1,INPUTS!$D$63:$X$64,$E$4,FALSE)/IF(W$7=$B545,(13-MONTH($D545)),12),0)</f>
        <v>15.392485291341671</v>
      </c>
      <c r="X545" s="229">
        <f>IF(AND(X$7&lt;=$B545+$D$4,X$9&gt;=$D545),$E545*HLOOKUP(X$7-$B545+1,INPUTS!$D$63:$X$64,$E$4,FALSE)/IF(X$7=$B545,(13-MONTH($D545)),12),0)</f>
        <v>15.392485291341671</v>
      </c>
      <c r="Y545" s="229">
        <f>IF(AND(Y$7&lt;=$B545+$D$4,Y$9&gt;=$D545),$E545*HLOOKUP(Y$7-$B545+1,INPUTS!$D$63:$X$64,$E$4,FALSE)/IF(Y$7=$B545,(13-MONTH($D545)),12),0)</f>
        <v>15.392485291341671</v>
      </c>
      <c r="Z545" s="229">
        <f>IF(AND(Z$7&lt;=$B545+$D$4,Z$9&gt;=$D545),$E545*HLOOKUP(Z$7-$B545+1,INPUTS!$D$63:$X$64,$E$4,FALSE)/IF(Z$7=$B545,(13-MONTH($D545)),12),0)</f>
        <v>15.392485291341671</v>
      </c>
      <c r="AA545" s="229">
        <f>IF(AND(AA$7&lt;=$B545+$D$4,AA$9&gt;=$D545),$E545*HLOOKUP(AA$7-$B545+1,INPUTS!$D$63:$X$64,$E$4,FALSE)/IF(AA$7=$B545,(13-MONTH($D545)),12),0)</f>
        <v>15.392485291341671</v>
      </c>
      <c r="AB545" s="229">
        <f>IF(AND(AB$7&lt;=$B545+$D$4,AB$9&gt;=$D545),$E545*HLOOKUP(AB$7-$B545+1,INPUTS!$D$63:$X$64,$E$4,FALSE)/IF(AB$7=$B545,(13-MONTH($D545)),12),0)</f>
        <v>15.392485291341671</v>
      </c>
      <c r="AC545" s="229">
        <f>IF(AND(AC$7&lt;=$B545+$D$4,AC$9&gt;=$D545),$E545*HLOOKUP(AC$7-$B545+1,INPUTS!$D$63:$X$64,$E$4,FALSE)/IF(AC$7=$B545,(13-MONTH($D545)),12),0)</f>
        <v>15.392485291341671</v>
      </c>
      <c r="AD545" s="229">
        <f>IF(AND(AD$7&lt;=$B545+$D$4,AD$9&gt;=$D545),$E545*HLOOKUP(AD$7-$B545+1,INPUTS!$D$63:$X$64,$E$4,FALSE)/IF(AD$7=$B545,(13-MONTH($D545)),12),0)</f>
        <v>15.392485291341671</v>
      </c>
      <c r="AE545" s="229">
        <f>IF(AND(AE$7&lt;=$B545+$D$4,AE$9&gt;=$D545),$E545*HLOOKUP(AE$7-$B545+1,INPUTS!$D$63:$X$64,$E$4,FALSE)/IF(AE$7=$B545,(13-MONTH($D545)),12),0)</f>
        <v>14.236822868858335</v>
      </c>
      <c r="AF545" s="229">
        <f>IF(AND(AF$7&lt;=$B545+$D$4,AF$9&gt;=$D545),$E545*HLOOKUP(AF$7-$B545+1,INPUTS!$D$63:$X$64,$E$4,FALSE)/IF(AF$7=$B545,(13-MONTH($D545)),12),0)</f>
        <v>14.236822868858335</v>
      </c>
      <c r="AG545" s="229">
        <f>IF(AND(AG$7&lt;=$B545+$D$4,AG$9&gt;=$D545),$E545*HLOOKUP(AG$7-$B545+1,INPUTS!$D$63:$X$64,$E$4,FALSE)/IF(AG$7=$B545,(13-MONTH($D545)),12),0)</f>
        <v>14.236822868858335</v>
      </c>
      <c r="AH545" s="229">
        <f>IF(AND(AH$7&lt;=$B545+$D$4,AH$9&gt;=$D545),$E545*HLOOKUP(AH$7-$B545+1,INPUTS!$D$63:$X$64,$E$4,FALSE)/IF(AH$7=$B545,(13-MONTH($D545)),12),0)</f>
        <v>14.236822868858335</v>
      </c>
      <c r="AI545" s="229">
        <f>IF(AND(AI$7&lt;=$B545+$D$4,AI$9&gt;=$D545),$E545*HLOOKUP(AI$7-$B545+1,INPUTS!$D$63:$X$64,$E$4,FALSE)/IF(AI$7=$B545,(13-MONTH($D545)),12),0)</f>
        <v>14.236822868858335</v>
      </c>
      <c r="AJ545" s="229">
        <f>IF(AND(AJ$7&lt;=$B545+$D$4,AJ$9&gt;=$D545),$E545*HLOOKUP(AJ$7-$B545+1,INPUTS!$D$63:$X$64,$E$4,FALSE)/IF(AJ$7=$B545,(13-MONTH($D545)),12),0)</f>
        <v>14.236822868858335</v>
      </c>
      <c r="AK545" s="229">
        <f>IF(AND(AK$7&lt;=$B545+$D$4,AK$9&gt;=$D545),$E545*HLOOKUP(AK$7-$B545+1,INPUTS!$D$63:$X$64,$E$4,FALSE)/IF(AK$7=$B545,(13-MONTH($D545)),12),0)</f>
        <v>14.236822868858335</v>
      </c>
      <c r="AL545" s="229">
        <f>IF(AND(AL$7&lt;=$B545+$D$4,AL$9&gt;=$D545),$E545*HLOOKUP(AL$7-$B545+1,INPUTS!$D$63:$X$64,$E$4,FALSE)/IF(AL$7=$B545,(13-MONTH($D545)),12),0)</f>
        <v>14.236822868858335</v>
      </c>
      <c r="AM545" s="229">
        <f>IF(AND(AM$7&lt;=$B545+$D$4,AM$9&gt;=$D545),$E545*HLOOKUP(AM$7-$B545+1,INPUTS!$D$63:$X$64,$E$4,FALSE)/IF(AM$7=$B545,(13-MONTH($D545)),12),0)</f>
        <v>14.236822868858335</v>
      </c>
      <c r="AN545" s="229">
        <f>IF(AND(AN$7&lt;=$B545+$D$4,AN$9&gt;=$D545),$E545*HLOOKUP(AN$7-$B545+1,INPUTS!$D$63:$X$64,$E$4,FALSE)/IF(AN$7=$B545,(13-MONTH($D545)),12),0)</f>
        <v>14.236822868858335</v>
      </c>
      <c r="AO545" s="229">
        <f>IF(AND(AO$7&lt;=$B545+$D$4,AO$9&gt;=$D545),$E545*HLOOKUP(AO$7-$B545+1,INPUTS!$D$63:$X$64,$E$4,FALSE)/IF(AO$7=$B545,(13-MONTH($D545)),12),0)</f>
        <v>14.236822868858335</v>
      </c>
      <c r="AP545" s="229">
        <f>IF(AND(AP$7&lt;=$B545+$D$4,AP$9&gt;=$D545),$E545*HLOOKUP(AP$7-$B545+1,INPUTS!$D$63:$X$64,$E$4,FALSE)/IF(AP$7=$B545,(13-MONTH($D545)),12),0)</f>
        <v>14.236822868858335</v>
      </c>
      <c r="AQ545" s="229">
        <f>IF(AND(AQ$7&lt;=$B545+$D$4,AQ$9&gt;=$D545),$E545*HLOOKUP(AQ$7-$B545+1,INPUTS!$D$63:$X$64,$E$4,FALSE)/IF(AQ$7=$B545,(13-MONTH($D545)),12),0)</f>
        <v>13.170713623025001</v>
      </c>
      <c r="AR545" s="229">
        <f>IF(AND(AR$7&lt;=$B545+$D$4,AR$9&gt;=$D545),$E545*HLOOKUP(AR$7-$B545+1,INPUTS!$D$63:$X$64,$E$4,FALSE)/IF(AR$7=$B545,(13-MONTH($D545)),12),0)</f>
        <v>13.170713623025001</v>
      </c>
      <c r="AS545" s="229">
        <f>IF(AND(AS$7&lt;=$B545+$D$4,AS$9&gt;=$D545),$E545*HLOOKUP(AS$7-$B545+1,INPUTS!$D$63:$X$64,$E$4,FALSE)/IF(AS$7=$B545,(13-MONTH($D545)),12),0)</f>
        <v>13.170713623025001</v>
      </c>
      <c r="AT545" s="229">
        <f>IF(AND(AT$7&lt;=$B545+$D$4,AT$9&gt;=$D545),$E545*HLOOKUP(AT$7-$B545+1,INPUTS!$D$63:$X$64,$E$4,FALSE)/IF(AT$7=$B545,(13-MONTH($D545)),12),0)</f>
        <v>13.170713623025001</v>
      </c>
      <c r="AU545" s="229">
        <f>IF(AND(AU$7&lt;=$B545+$D$4,AU$9&gt;=$D545),$E545*HLOOKUP(AU$7-$B545+1,INPUTS!$D$63:$X$64,$E$4,FALSE)/IF(AU$7=$B545,(13-MONTH($D545)),12),0)</f>
        <v>13.170713623025001</v>
      </c>
      <c r="AV545" s="229">
        <f>IF(AND(AV$7&lt;=$B545+$D$4,AV$9&gt;=$D545),$E545*HLOOKUP(AV$7-$B545+1,INPUTS!$D$63:$X$64,$E$4,FALSE)/IF(AV$7=$B545,(13-MONTH($D545)),12),0)</f>
        <v>13.170713623025001</v>
      </c>
      <c r="AW545" s="229">
        <f>IF(AND(AW$7&lt;=$B545+$D$4,AW$9&gt;=$D545),$E545*HLOOKUP(AW$7-$B545+1,INPUTS!$D$63:$X$64,$E$4,FALSE)/IF(AW$7=$B545,(13-MONTH($D545)),12),0)</f>
        <v>13.170713623025001</v>
      </c>
      <c r="AX545" s="229">
        <f>IF(AND(AX$7&lt;=$B545+$D$4,AX$9&gt;=$D545),$E545*HLOOKUP(AX$7-$B545+1,INPUTS!$D$63:$X$64,$E$4,FALSE)/IF(AX$7=$B545,(13-MONTH($D545)),12),0)</f>
        <v>13.170713623025001</v>
      </c>
      <c r="AY545" s="229">
        <f>IF(AND(AY$7&lt;=$B545+$D$4,AY$9&gt;=$D545),$E545*HLOOKUP(AY$7-$B545+1,INPUTS!$D$63:$X$64,$E$4,FALSE)/IF(AY$7=$B545,(13-MONTH($D545)),12),0)</f>
        <v>13.170713623025001</v>
      </c>
      <c r="AZ545" s="229">
        <f>IF(AND(AZ$7&lt;=$B545+$D$4,AZ$9&gt;=$D545),$E545*HLOOKUP(AZ$7-$B545+1,INPUTS!$D$63:$X$64,$E$4,FALSE)/IF(AZ$7=$B545,(13-MONTH($D545)),12),0)</f>
        <v>13.170713623025001</v>
      </c>
      <c r="BA545" s="229">
        <f>IF(AND(BA$7&lt;=$B545+$D$4,BA$9&gt;=$D545),$E545*HLOOKUP(BA$7-$B545+1,INPUTS!$D$63:$X$64,$E$4,FALSE)/IF(BA$7=$B545,(13-MONTH($D545)),12),0)</f>
        <v>13.170713623025001</v>
      </c>
      <c r="BB545" s="229">
        <f>IF(AND(BB$7&lt;=$B545+$D$4,BB$9&gt;=$D545),$E545*HLOOKUP(BB$7-$B545+1,INPUTS!$D$63:$X$64,$E$4,FALSE)/IF(BB$7=$B545,(13-MONTH($D545)),12),0)</f>
        <v>13.170713623025001</v>
      </c>
      <c r="BC545" s="229">
        <f>IF(AND(BC$7&lt;=$B545+$D$4,BC$9&gt;=$D545),$E545*HLOOKUP(BC$7-$B545+1,INPUTS!$D$63:$X$64,$E$4,FALSE)/IF(BC$7=$B545,(13-MONTH($D545)),12),0)</f>
        <v>12.181364242891668</v>
      </c>
      <c r="BD545" s="229">
        <f>IF(AND(BD$7&lt;=$B545+$D$4,BD$9&gt;=$D545),$E545*HLOOKUP(BD$7-$B545+1,INPUTS!$D$63:$X$64,$E$4,FALSE)/IF(BD$7=$B545,(13-MONTH($D545)),12),0)</f>
        <v>12.181364242891668</v>
      </c>
      <c r="BE545" s="229">
        <f>IF(AND(BE$7&lt;=$B545+$D$4,BE$9&gt;=$D545),$E545*HLOOKUP(BE$7-$B545+1,INPUTS!$D$63:$X$64,$E$4,FALSE)/IF(BE$7=$B545,(13-MONTH($D545)),12),0)</f>
        <v>12.181364242891668</v>
      </c>
      <c r="BF545" s="229">
        <f>IF(AND(BF$7&lt;=$B545+$D$4,BF$9&gt;=$D545),$E545*HLOOKUP(BF$7-$B545+1,INPUTS!$D$63:$X$64,$E$4,FALSE)/IF(BF$7=$B545,(13-MONTH($D545)),12),0)</f>
        <v>12.181364242891668</v>
      </c>
      <c r="BG545" s="229">
        <f>IF(AND(BG$7&lt;=$B545+$D$4,BG$9&gt;=$D545),$E545*HLOOKUP(BG$7-$B545+1,INPUTS!$D$63:$X$64,$E$4,FALSE)/IF(BG$7=$B545,(13-MONTH($D545)),12),0)</f>
        <v>12.181364242891668</v>
      </c>
      <c r="BH545" s="229">
        <f>IF(AND(BH$7&lt;=$B545+$D$4,BH$9&gt;=$D545),$E545*HLOOKUP(BH$7-$B545+1,INPUTS!$D$63:$X$64,$E$4,FALSE)/IF(BH$7=$B545,(13-MONTH($D545)),12),0)</f>
        <v>12.181364242891668</v>
      </c>
      <c r="BI545" s="229">
        <f>IF(AND(BI$7&lt;=$B545+$D$4,BI$9&gt;=$D545),$E545*HLOOKUP(BI$7-$B545+1,INPUTS!$D$63:$X$64,$E$4,FALSE)/IF(BI$7=$B545,(13-MONTH($D545)),12),0)</f>
        <v>12.181364242891668</v>
      </c>
      <c r="BJ545" s="229">
        <f>IF(AND(BJ$7&lt;=$B545+$D$4,BJ$9&gt;=$D545),$E545*HLOOKUP(BJ$7-$B545+1,INPUTS!$D$63:$X$64,$E$4,FALSE)/IF(BJ$7=$B545,(13-MONTH($D545)),12),0)</f>
        <v>12.181364242891668</v>
      </c>
      <c r="BK545" s="229">
        <f>IF(AND(BK$7&lt;=$B545+$D$4,BK$9&gt;=$D545),$E545*HLOOKUP(BK$7-$B545+1,INPUTS!$D$63:$X$64,$E$4,FALSE)/IF(BK$7=$B545,(13-MONTH($D545)),12),0)</f>
        <v>12.181364242891668</v>
      </c>
      <c r="BL545" s="229">
        <f>IF(AND(BL$7&lt;=$B545+$D$4,BL$9&gt;=$D545),$E545*HLOOKUP(BL$7-$B545+1,INPUTS!$D$63:$X$64,$E$4,FALSE)/IF(BL$7=$B545,(13-MONTH($D545)),12),0)</f>
        <v>12.181364242891668</v>
      </c>
      <c r="BM545" s="229">
        <f>IF(AND(BM$7&lt;=$B545+$D$4,BM$9&gt;=$D545),$E545*HLOOKUP(BM$7-$B545+1,INPUTS!$D$63:$X$64,$E$4,FALSE)/IF(BM$7=$B545,(13-MONTH($D545)),12),0)</f>
        <v>12.181364242891668</v>
      </c>
      <c r="BN545" s="229">
        <f>IF(AND(BN$7&lt;=$B545+$D$4,BN$9&gt;=$D545),$E545*HLOOKUP(BN$7-$B545+1,INPUTS!$D$63:$X$64,$E$4,FALSE)/IF(BN$7=$B545,(13-MONTH($D545)),12),0)</f>
        <v>12.181364242891668</v>
      </c>
      <c r="BO545" s="229">
        <f>IF(AND(BO$7&lt;=$B545+$D$4,BO$9&gt;=$D545),$E545*HLOOKUP(BO$7-$B545+1,INPUTS!$D$63:$X$64,$E$4,FALSE)/IF(BO$7=$B545,(13-MONTH($D545)),12),0)</f>
        <v>11.268774728458334</v>
      </c>
      <c r="BP545" s="229">
        <f>IF(AND(BP$7&lt;=$B545+$D$4,BP$9&gt;=$D545),$E545*HLOOKUP(BP$7-$B545+1,INPUTS!$D$63:$X$64,$E$4,FALSE)/IF(BP$7=$B545,(13-MONTH($D545)),12),0)</f>
        <v>11.268774728458334</v>
      </c>
      <c r="BQ545" s="229">
        <f>IF(AND(BQ$7&lt;=$B545+$D$4,BQ$9&gt;=$D545),$E545*HLOOKUP(BQ$7-$B545+1,INPUTS!$D$63:$X$64,$E$4,FALSE)/IF(BQ$7=$B545,(13-MONTH($D545)),12),0)</f>
        <v>11.268774728458334</v>
      </c>
      <c r="BR545" s="229">
        <f>IF(AND(BR$7&lt;=$B545+$D$4,BR$9&gt;=$D545),$E545*HLOOKUP(BR$7-$B545+1,INPUTS!$D$63:$X$64,$E$4,FALSE)/IF(BR$7=$B545,(13-MONTH($D545)),12),0)</f>
        <v>11.268774728458334</v>
      </c>
      <c r="BS545" s="229">
        <f>IF(AND(BS$7&lt;=$B545+$D$4,BS$9&gt;=$D545),$E545*HLOOKUP(BS$7-$B545+1,INPUTS!$D$63:$X$64,$E$4,FALSE)/IF(BS$7=$B545,(13-MONTH($D545)),12),0)</f>
        <v>11.268774728458334</v>
      </c>
      <c r="BT545" s="229">
        <f>IF(AND(BT$7&lt;=$B545+$D$4,BT$9&gt;=$D545),$E545*HLOOKUP(BT$7-$B545+1,INPUTS!$D$63:$X$64,$E$4,FALSE)/IF(BT$7=$B545,(13-MONTH($D545)),12),0)</f>
        <v>11.268774728458334</v>
      </c>
      <c r="BU545" s="229">
        <f>IF(AND(BU$7&lt;=$B545+$D$4,BU$9&gt;=$D545),$E545*HLOOKUP(BU$7-$B545+1,INPUTS!$D$63:$X$64,$E$4,FALSE)/IF(BU$7=$B545,(13-MONTH($D545)),12),0)</f>
        <v>11.268774728458334</v>
      </c>
      <c r="BV545" s="229">
        <f>IF(AND(BV$7&lt;=$B545+$D$4,BV$9&gt;=$D545),$E545*HLOOKUP(BV$7-$B545+1,INPUTS!$D$63:$X$64,$E$4,FALSE)/IF(BV$7=$B545,(13-MONTH($D545)),12),0)</f>
        <v>11.268774728458334</v>
      </c>
      <c r="BW545" s="229">
        <f>IF(AND(BW$7&lt;=$B545+$D$4,BW$9&gt;=$D545),$E545*HLOOKUP(BW$7-$B545+1,INPUTS!$D$63:$X$64,$E$4,FALSE)/IF(BW$7=$B545,(13-MONTH($D545)),12),0)</f>
        <v>11.268774728458334</v>
      </c>
      <c r="BX545" s="229">
        <f>IF(AND(BX$7&lt;=$B545+$D$4,BX$9&gt;=$D545),$E545*HLOOKUP(BX$7-$B545+1,INPUTS!$D$63:$X$64,$E$4,FALSE)/IF(BX$7=$B545,(13-MONTH($D545)),12),0)</f>
        <v>11.268774728458334</v>
      </c>
      <c r="BY545" s="229">
        <f>IF(AND(BY$7&lt;=$B545+$D$4,BY$9&gt;=$D545),$E545*HLOOKUP(BY$7-$B545+1,INPUTS!$D$63:$X$64,$E$4,FALSE)/IF(BY$7=$B545,(13-MONTH($D545)),12),0)</f>
        <v>11.268774728458334</v>
      </c>
      <c r="BZ545" s="229">
        <f>IF(AND(BZ$7&lt;=$B545+$D$4,BZ$9&gt;=$D545),$E545*HLOOKUP(BZ$7-$B545+1,INPUTS!$D$63:$X$64,$E$4,FALSE)/IF(BZ$7=$B545,(13-MONTH($D545)),12),0)</f>
        <v>11.268774728458334</v>
      </c>
    </row>
    <row r="546" spans="1:78" x14ac:dyDescent="0.2">
      <c r="A546" s="7" t="str">
        <f t="shared" si="454"/>
        <v>Roll-in 1</v>
      </c>
      <c r="B546" s="7">
        <f t="shared" si="455"/>
        <v>2019</v>
      </c>
      <c r="C546" s="7">
        <f t="shared" ref="C546:C609" si="458">C545+1</f>
        <v>3</v>
      </c>
      <c r="D546" s="165">
        <f t="shared" si="457"/>
        <v>43555</v>
      </c>
      <c r="E546" s="68">
        <f t="shared" si="456"/>
        <v>3192.6812999999993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11.972554874999997</v>
      </c>
      <c r="J546" s="229">
        <f>IF(AND(J$7&lt;=$B546+$D$4,J$9&gt;=$D546),$E546*HLOOKUP(J$7-$B546+1,INPUTS!$D$63:$X$64,$E$4,FALSE)/IF(J$7=$B546,(13-MONTH($D546)),12),0)</f>
        <v>11.972554874999997</v>
      </c>
      <c r="K546" s="229">
        <f>IF(AND(K$7&lt;=$B546+$D$4,K$9&gt;=$D546),$E546*HLOOKUP(K$7-$B546+1,INPUTS!$D$63:$X$64,$E$4,FALSE)/IF(K$7=$B546,(13-MONTH($D546)),12),0)</f>
        <v>11.972554874999997</v>
      </c>
      <c r="L546" s="229">
        <f>IF(AND(L$7&lt;=$B546+$D$4,L$9&gt;=$D546),$E546*HLOOKUP(L$7-$B546+1,INPUTS!$D$63:$X$64,$E$4,FALSE)/IF(L$7=$B546,(13-MONTH($D546)),12),0)</f>
        <v>11.972554874999997</v>
      </c>
      <c r="M546" s="229">
        <f>IF(AND(M$7&lt;=$B546+$D$4,M$9&gt;=$D546),$E546*HLOOKUP(M$7-$B546+1,INPUTS!$D$63:$X$64,$E$4,FALSE)/IF(M$7=$B546,(13-MONTH($D546)),12),0)</f>
        <v>11.972554874999997</v>
      </c>
      <c r="N546" s="229">
        <f>IF(AND(N$7&lt;=$B546+$D$4,N$9&gt;=$D546),$E546*HLOOKUP(N$7-$B546+1,INPUTS!$D$63:$X$64,$E$4,FALSE)/IF(N$7=$B546,(13-MONTH($D546)),12),0)</f>
        <v>11.972554874999997</v>
      </c>
      <c r="O546" s="229">
        <f>IF(AND(O$7&lt;=$B546+$D$4,O$9&gt;=$D546),$E546*HLOOKUP(O$7-$B546+1,INPUTS!$D$63:$X$64,$E$4,FALSE)/IF(O$7=$B546,(13-MONTH($D546)),12),0)</f>
        <v>11.972554874999997</v>
      </c>
      <c r="P546" s="229">
        <f>IF(AND(P$7&lt;=$B546+$D$4,P$9&gt;=$D546),$E546*HLOOKUP(P$7-$B546+1,INPUTS!$D$63:$X$64,$E$4,FALSE)/IF(P$7=$B546,(13-MONTH($D546)),12),0)</f>
        <v>11.972554874999997</v>
      </c>
      <c r="Q546" s="229">
        <f>IF(AND(Q$7&lt;=$B546+$D$4,Q$9&gt;=$D546),$E546*HLOOKUP(Q$7-$B546+1,INPUTS!$D$63:$X$64,$E$4,FALSE)/IF(Q$7=$B546,(13-MONTH($D546)),12),0)</f>
        <v>11.972554874999997</v>
      </c>
      <c r="R546" s="229">
        <f>IF(AND(R$7&lt;=$B546+$D$4,R$9&gt;=$D546),$E546*HLOOKUP(R$7-$B546+1,INPUTS!$D$63:$X$64,$E$4,FALSE)/IF(R$7=$B546,(13-MONTH($D546)),12),0)</f>
        <v>11.972554874999997</v>
      </c>
      <c r="S546" s="229">
        <f>IF(AND(S$7&lt;=$B546+$D$4,S$9&gt;=$D546),$E546*HLOOKUP(S$7-$B546+1,INPUTS!$D$63:$X$64,$E$4,FALSE)/IF(S$7=$B546,(13-MONTH($D546)),12),0)</f>
        <v>19.206638587249998</v>
      </c>
      <c r="T546" s="229">
        <f>IF(AND(T$7&lt;=$B546+$D$4,T$9&gt;=$D546),$E546*HLOOKUP(T$7-$B546+1,INPUTS!$D$63:$X$64,$E$4,FALSE)/IF(T$7=$B546,(13-MONTH($D546)),12),0)</f>
        <v>19.206638587249998</v>
      </c>
      <c r="U546" s="229">
        <f>IF(AND(U$7&lt;=$B546+$D$4,U$9&gt;=$D546),$E546*HLOOKUP(U$7-$B546+1,INPUTS!$D$63:$X$64,$E$4,FALSE)/IF(U$7=$B546,(13-MONTH($D546)),12),0)</f>
        <v>19.206638587249998</v>
      </c>
      <c r="V546" s="229">
        <f>IF(AND(V$7&lt;=$B546+$D$4,V$9&gt;=$D546),$E546*HLOOKUP(V$7-$B546+1,INPUTS!$D$63:$X$64,$E$4,FALSE)/IF(V$7=$B546,(13-MONTH($D546)),12),0)</f>
        <v>19.206638587249998</v>
      </c>
      <c r="W546" s="229">
        <f>IF(AND(W$7&lt;=$B546+$D$4,W$9&gt;=$D546),$E546*HLOOKUP(W$7-$B546+1,INPUTS!$D$63:$X$64,$E$4,FALSE)/IF(W$7=$B546,(13-MONTH($D546)),12),0)</f>
        <v>19.206638587249998</v>
      </c>
      <c r="X546" s="229">
        <f>IF(AND(X$7&lt;=$B546+$D$4,X$9&gt;=$D546),$E546*HLOOKUP(X$7-$B546+1,INPUTS!$D$63:$X$64,$E$4,FALSE)/IF(X$7=$B546,(13-MONTH($D546)),12),0)</f>
        <v>19.206638587249998</v>
      </c>
      <c r="Y546" s="229">
        <f>IF(AND(Y$7&lt;=$B546+$D$4,Y$9&gt;=$D546),$E546*HLOOKUP(Y$7-$B546+1,INPUTS!$D$63:$X$64,$E$4,FALSE)/IF(Y$7=$B546,(13-MONTH($D546)),12),0)</f>
        <v>19.206638587249998</v>
      </c>
      <c r="Z546" s="229">
        <f>IF(AND(Z$7&lt;=$B546+$D$4,Z$9&gt;=$D546),$E546*HLOOKUP(Z$7-$B546+1,INPUTS!$D$63:$X$64,$E$4,FALSE)/IF(Z$7=$B546,(13-MONTH($D546)),12),0)</f>
        <v>19.206638587249998</v>
      </c>
      <c r="AA546" s="229">
        <f>IF(AND(AA$7&lt;=$B546+$D$4,AA$9&gt;=$D546),$E546*HLOOKUP(AA$7-$B546+1,INPUTS!$D$63:$X$64,$E$4,FALSE)/IF(AA$7=$B546,(13-MONTH($D546)),12),0)</f>
        <v>19.206638587249998</v>
      </c>
      <c r="AB546" s="229">
        <f>IF(AND(AB$7&lt;=$B546+$D$4,AB$9&gt;=$D546),$E546*HLOOKUP(AB$7-$B546+1,INPUTS!$D$63:$X$64,$E$4,FALSE)/IF(AB$7=$B546,(13-MONTH($D546)),12),0)</f>
        <v>19.206638587249998</v>
      </c>
      <c r="AC546" s="229">
        <f>IF(AND(AC$7&lt;=$B546+$D$4,AC$9&gt;=$D546),$E546*HLOOKUP(AC$7-$B546+1,INPUTS!$D$63:$X$64,$E$4,FALSE)/IF(AC$7=$B546,(13-MONTH($D546)),12),0)</f>
        <v>19.206638587249998</v>
      </c>
      <c r="AD546" s="229">
        <f>IF(AND(AD$7&lt;=$B546+$D$4,AD$9&gt;=$D546),$E546*HLOOKUP(AD$7-$B546+1,INPUTS!$D$63:$X$64,$E$4,FALSE)/IF(AD$7=$B546,(13-MONTH($D546)),12),0)</f>
        <v>19.206638587249998</v>
      </c>
      <c r="AE546" s="229">
        <f>IF(AND(AE$7&lt;=$B546+$D$4,AE$9&gt;=$D546),$E546*HLOOKUP(AE$7-$B546+1,INPUTS!$D$63:$X$64,$E$4,FALSE)/IF(AE$7=$B546,(13-MONTH($D546)),12),0)</f>
        <v>17.764610866749994</v>
      </c>
      <c r="AF546" s="229">
        <f>IF(AND(AF$7&lt;=$B546+$D$4,AF$9&gt;=$D546),$E546*HLOOKUP(AF$7-$B546+1,INPUTS!$D$63:$X$64,$E$4,FALSE)/IF(AF$7=$B546,(13-MONTH($D546)),12),0)</f>
        <v>17.764610866749994</v>
      </c>
      <c r="AG546" s="229">
        <f>IF(AND(AG$7&lt;=$B546+$D$4,AG$9&gt;=$D546),$E546*HLOOKUP(AG$7-$B546+1,INPUTS!$D$63:$X$64,$E$4,FALSE)/IF(AG$7=$B546,(13-MONTH($D546)),12),0)</f>
        <v>17.764610866749994</v>
      </c>
      <c r="AH546" s="229">
        <f>IF(AND(AH$7&lt;=$B546+$D$4,AH$9&gt;=$D546),$E546*HLOOKUP(AH$7-$B546+1,INPUTS!$D$63:$X$64,$E$4,FALSE)/IF(AH$7=$B546,(13-MONTH($D546)),12),0)</f>
        <v>17.764610866749994</v>
      </c>
      <c r="AI546" s="229">
        <f>IF(AND(AI$7&lt;=$B546+$D$4,AI$9&gt;=$D546),$E546*HLOOKUP(AI$7-$B546+1,INPUTS!$D$63:$X$64,$E$4,FALSE)/IF(AI$7=$B546,(13-MONTH($D546)),12),0)</f>
        <v>17.764610866749994</v>
      </c>
      <c r="AJ546" s="229">
        <f>IF(AND(AJ$7&lt;=$B546+$D$4,AJ$9&gt;=$D546),$E546*HLOOKUP(AJ$7-$B546+1,INPUTS!$D$63:$X$64,$E$4,FALSE)/IF(AJ$7=$B546,(13-MONTH($D546)),12),0)</f>
        <v>17.764610866749994</v>
      </c>
      <c r="AK546" s="229">
        <f>IF(AND(AK$7&lt;=$B546+$D$4,AK$9&gt;=$D546),$E546*HLOOKUP(AK$7-$B546+1,INPUTS!$D$63:$X$64,$E$4,FALSE)/IF(AK$7=$B546,(13-MONTH($D546)),12),0)</f>
        <v>17.764610866749994</v>
      </c>
      <c r="AL546" s="229">
        <f>IF(AND(AL$7&lt;=$B546+$D$4,AL$9&gt;=$D546),$E546*HLOOKUP(AL$7-$B546+1,INPUTS!$D$63:$X$64,$E$4,FALSE)/IF(AL$7=$B546,(13-MONTH($D546)),12),0)</f>
        <v>17.764610866749994</v>
      </c>
      <c r="AM546" s="229">
        <f>IF(AND(AM$7&lt;=$B546+$D$4,AM$9&gt;=$D546),$E546*HLOOKUP(AM$7-$B546+1,INPUTS!$D$63:$X$64,$E$4,FALSE)/IF(AM$7=$B546,(13-MONTH($D546)),12),0)</f>
        <v>17.764610866749994</v>
      </c>
      <c r="AN546" s="229">
        <f>IF(AND(AN$7&lt;=$B546+$D$4,AN$9&gt;=$D546),$E546*HLOOKUP(AN$7-$B546+1,INPUTS!$D$63:$X$64,$E$4,FALSE)/IF(AN$7=$B546,(13-MONTH($D546)),12),0)</f>
        <v>17.764610866749994</v>
      </c>
      <c r="AO546" s="229">
        <f>IF(AND(AO$7&lt;=$B546+$D$4,AO$9&gt;=$D546),$E546*HLOOKUP(AO$7-$B546+1,INPUTS!$D$63:$X$64,$E$4,FALSE)/IF(AO$7=$B546,(13-MONTH($D546)),12),0)</f>
        <v>17.764610866749994</v>
      </c>
      <c r="AP546" s="229">
        <f>IF(AND(AP$7&lt;=$B546+$D$4,AP$9&gt;=$D546),$E546*HLOOKUP(AP$7-$B546+1,INPUTS!$D$63:$X$64,$E$4,FALSE)/IF(AP$7=$B546,(13-MONTH($D546)),12),0)</f>
        <v>17.764610866749994</v>
      </c>
      <c r="AQ546" s="229">
        <f>IF(AND(AQ$7&lt;=$B546+$D$4,AQ$9&gt;=$D546),$E546*HLOOKUP(AQ$7-$B546+1,INPUTS!$D$63:$X$64,$E$4,FALSE)/IF(AQ$7=$B546,(13-MONTH($D546)),12),0)</f>
        <v>16.434326991749995</v>
      </c>
      <c r="AR546" s="229">
        <f>IF(AND(AR$7&lt;=$B546+$D$4,AR$9&gt;=$D546),$E546*HLOOKUP(AR$7-$B546+1,INPUTS!$D$63:$X$64,$E$4,FALSE)/IF(AR$7=$B546,(13-MONTH($D546)),12),0)</f>
        <v>16.434326991749995</v>
      </c>
      <c r="AS546" s="229">
        <f>IF(AND(AS$7&lt;=$B546+$D$4,AS$9&gt;=$D546),$E546*HLOOKUP(AS$7-$B546+1,INPUTS!$D$63:$X$64,$E$4,FALSE)/IF(AS$7=$B546,(13-MONTH($D546)),12),0)</f>
        <v>16.434326991749995</v>
      </c>
      <c r="AT546" s="229">
        <f>IF(AND(AT$7&lt;=$B546+$D$4,AT$9&gt;=$D546),$E546*HLOOKUP(AT$7-$B546+1,INPUTS!$D$63:$X$64,$E$4,FALSE)/IF(AT$7=$B546,(13-MONTH($D546)),12),0)</f>
        <v>16.434326991749995</v>
      </c>
      <c r="AU546" s="229">
        <f>IF(AND(AU$7&lt;=$B546+$D$4,AU$9&gt;=$D546),$E546*HLOOKUP(AU$7-$B546+1,INPUTS!$D$63:$X$64,$E$4,FALSE)/IF(AU$7=$B546,(13-MONTH($D546)),12),0)</f>
        <v>16.434326991749995</v>
      </c>
      <c r="AV546" s="229">
        <f>IF(AND(AV$7&lt;=$B546+$D$4,AV$9&gt;=$D546),$E546*HLOOKUP(AV$7-$B546+1,INPUTS!$D$63:$X$64,$E$4,FALSE)/IF(AV$7=$B546,(13-MONTH($D546)),12),0)</f>
        <v>16.434326991749995</v>
      </c>
      <c r="AW546" s="229">
        <f>IF(AND(AW$7&lt;=$B546+$D$4,AW$9&gt;=$D546),$E546*HLOOKUP(AW$7-$B546+1,INPUTS!$D$63:$X$64,$E$4,FALSE)/IF(AW$7=$B546,(13-MONTH($D546)),12),0)</f>
        <v>16.434326991749995</v>
      </c>
      <c r="AX546" s="229">
        <f>IF(AND(AX$7&lt;=$B546+$D$4,AX$9&gt;=$D546),$E546*HLOOKUP(AX$7-$B546+1,INPUTS!$D$63:$X$64,$E$4,FALSE)/IF(AX$7=$B546,(13-MONTH($D546)),12),0)</f>
        <v>16.434326991749995</v>
      </c>
      <c r="AY546" s="229">
        <f>IF(AND(AY$7&lt;=$B546+$D$4,AY$9&gt;=$D546),$E546*HLOOKUP(AY$7-$B546+1,INPUTS!$D$63:$X$64,$E$4,FALSE)/IF(AY$7=$B546,(13-MONTH($D546)),12),0)</f>
        <v>16.434326991749995</v>
      </c>
      <c r="AZ546" s="229">
        <f>IF(AND(AZ$7&lt;=$B546+$D$4,AZ$9&gt;=$D546),$E546*HLOOKUP(AZ$7-$B546+1,INPUTS!$D$63:$X$64,$E$4,FALSE)/IF(AZ$7=$B546,(13-MONTH($D546)),12),0)</f>
        <v>16.434326991749995</v>
      </c>
      <c r="BA546" s="229">
        <f>IF(AND(BA$7&lt;=$B546+$D$4,BA$9&gt;=$D546),$E546*HLOOKUP(BA$7-$B546+1,INPUTS!$D$63:$X$64,$E$4,FALSE)/IF(BA$7=$B546,(13-MONTH($D546)),12),0)</f>
        <v>16.434326991749995</v>
      </c>
      <c r="BB546" s="229">
        <f>IF(AND(BB$7&lt;=$B546+$D$4,BB$9&gt;=$D546),$E546*HLOOKUP(BB$7-$B546+1,INPUTS!$D$63:$X$64,$E$4,FALSE)/IF(BB$7=$B546,(13-MONTH($D546)),12),0)</f>
        <v>16.434326991749995</v>
      </c>
      <c r="BC546" s="229">
        <f>IF(AND(BC$7&lt;=$B546+$D$4,BC$9&gt;=$D546),$E546*HLOOKUP(BC$7-$B546+1,INPUTS!$D$63:$X$64,$E$4,FALSE)/IF(BC$7=$B546,(13-MONTH($D546)),12),0)</f>
        <v>15.199823555749996</v>
      </c>
      <c r="BD546" s="229">
        <f>IF(AND(BD$7&lt;=$B546+$D$4,BD$9&gt;=$D546),$E546*HLOOKUP(BD$7-$B546+1,INPUTS!$D$63:$X$64,$E$4,FALSE)/IF(BD$7=$B546,(13-MONTH($D546)),12),0)</f>
        <v>15.199823555749996</v>
      </c>
      <c r="BE546" s="229">
        <f>IF(AND(BE$7&lt;=$B546+$D$4,BE$9&gt;=$D546),$E546*HLOOKUP(BE$7-$B546+1,INPUTS!$D$63:$X$64,$E$4,FALSE)/IF(BE$7=$B546,(13-MONTH($D546)),12),0)</f>
        <v>15.199823555749996</v>
      </c>
      <c r="BF546" s="229">
        <f>IF(AND(BF$7&lt;=$B546+$D$4,BF$9&gt;=$D546),$E546*HLOOKUP(BF$7-$B546+1,INPUTS!$D$63:$X$64,$E$4,FALSE)/IF(BF$7=$B546,(13-MONTH($D546)),12),0)</f>
        <v>15.199823555749996</v>
      </c>
      <c r="BG546" s="229">
        <f>IF(AND(BG$7&lt;=$B546+$D$4,BG$9&gt;=$D546),$E546*HLOOKUP(BG$7-$B546+1,INPUTS!$D$63:$X$64,$E$4,FALSE)/IF(BG$7=$B546,(13-MONTH($D546)),12),0)</f>
        <v>15.199823555749996</v>
      </c>
      <c r="BH546" s="229">
        <f>IF(AND(BH$7&lt;=$B546+$D$4,BH$9&gt;=$D546),$E546*HLOOKUP(BH$7-$B546+1,INPUTS!$D$63:$X$64,$E$4,FALSE)/IF(BH$7=$B546,(13-MONTH($D546)),12),0)</f>
        <v>15.199823555749996</v>
      </c>
      <c r="BI546" s="229">
        <f>IF(AND(BI$7&lt;=$B546+$D$4,BI$9&gt;=$D546),$E546*HLOOKUP(BI$7-$B546+1,INPUTS!$D$63:$X$64,$E$4,FALSE)/IF(BI$7=$B546,(13-MONTH($D546)),12),0)</f>
        <v>15.199823555749996</v>
      </c>
      <c r="BJ546" s="229">
        <f>IF(AND(BJ$7&lt;=$B546+$D$4,BJ$9&gt;=$D546),$E546*HLOOKUP(BJ$7-$B546+1,INPUTS!$D$63:$X$64,$E$4,FALSE)/IF(BJ$7=$B546,(13-MONTH($D546)),12),0)</f>
        <v>15.199823555749996</v>
      </c>
      <c r="BK546" s="229">
        <f>IF(AND(BK$7&lt;=$B546+$D$4,BK$9&gt;=$D546),$E546*HLOOKUP(BK$7-$B546+1,INPUTS!$D$63:$X$64,$E$4,FALSE)/IF(BK$7=$B546,(13-MONTH($D546)),12),0)</f>
        <v>15.199823555749996</v>
      </c>
      <c r="BL546" s="229">
        <f>IF(AND(BL$7&lt;=$B546+$D$4,BL$9&gt;=$D546),$E546*HLOOKUP(BL$7-$B546+1,INPUTS!$D$63:$X$64,$E$4,FALSE)/IF(BL$7=$B546,(13-MONTH($D546)),12),0)</f>
        <v>15.199823555749996</v>
      </c>
      <c r="BM546" s="229">
        <f>IF(AND(BM$7&lt;=$B546+$D$4,BM$9&gt;=$D546),$E546*HLOOKUP(BM$7-$B546+1,INPUTS!$D$63:$X$64,$E$4,FALSE)/IF(BM$7=$B546,(13-MONTH($D546)),12),0)</f>
        <v>15.199823555749996</v>
      </c>
      <c r="BN546" s="229">
        <f>IF(AND(BN$7&lt;=$B546+$D$4,BN$9&gt;=$D546),$E546*HLOOKUP(BN$7-$B546+1,INPUTS!$D$63:$X$64,$E$4,FALSE)/IF(BN$7=$B546,(13-MONTH($D546)),12),0)</f>
        <v>15.199823555749996</v>
      </c>
      <c r="BO546" s="229">
        <f>IF(AND(BO$7&lt;=$B546+$D$4,BO$9&gt;=$D546),$E546*HLOOKUP(BO$7-$B546+1,INPUTS!$D$63:$X$64,$E$4,FALSE)/IF(BO$7=$B546,(13-MONTH($D546)),12),0)</f>
        <v>14.061100558749997</v>
      </c>
      <c r="BP546" s="229">
        <f>IF(AND(BP$7&lt;=$B546+$D$4,BP$9&gt;=$D546),$E546*HLOOKUP(BP$7-$B546+1,INPUTS!$D$63:$X$64,$E$4,FALSE)/IF(BP$7=$B546,(13-MONTH($D546)),12),0)</f>
        <v>14.061100558749997</v>
      </c>
      <c r="BQ546" s="229">
        <f>IF(AND(BQ$7&lt;=$B546+$D$4,BQ$9&gt;=$D546),$E546*HLOOKUP(BQ$7-$B546+1,INPUTS!$D$63:$X$64,$E$4,FALSE)/IF(BQ$7=$B546,(13-MONTH($D546)),12),0)</f>
        <v>14.061100558749997</v>
      </c>
      <c r="BR546" s="229">
        <f>IF(AND(BR$7&lt;=$B546+$D$4,BR$9&gt;=$D546),$E546*HLOOKUP(BR$7-$B546+1,INPUTS!$D$63:$X$64,$E$4,FALSE)/IF(BR$7=$B546,(13-MONTH($D546)),12),0)</f>
        <v>14.061100558749997</v>
      </c>
      <c r="BS546" s="229">
        <f>IF(AND(BS$7&lt;=$B546+$D$4,BS$9&gt;=$D546),$E546*HLOOKUP(BS$7-$B546+1,INPUTS!$D$63:$X$64,$E$4,FALSE)/IF(BS$7=$B546,(13-MONTH($D546)),12),0)</f>
        <v>14.061100558749997</v>
      </c>
      <c r="BT546" s="229">
        <f>IF(AND(BT$7&lt;=$B546+$D$4,BT$9&gt;=$D546),$E546*HLOOKUP(BT$7-$B546+1,INPUTS!$D$63:$X$64,$E$4,FALSE)/IF(BT$7=$B546,(13-MONTH($D546)),12),0)</f>
        <v>14.061100558749997</v>
      </c>
      <c r="BU546" s="229">
        <f>IF(AND(BU$7&lt;=$B546+$D$4,BU$9&gt;=$D546),$E546*HLOOKUP(BU$7-$B546+1,INPUTS!$D$63:$X$64,$E$4,FALSE)/IF(BU$7=$B546,(13-MONTH($D546)),12),0)</f>
        <v>14.061100558749997</v>
      </c>
      <c r="BV546" s="229">
        <f>IF(AND(BV$7&lt;=$B546+$D$4,BV$9&gt;=$D546),$E546*HLOOKUP(BV$7-$B546+1,INPUTS!$D$63:$X$64,$E$4,FALSE)/IF(BV$7=$B546,(13-MONTH($D546)),12),0)</f>
        <v>14.061100558749997</v>
      </c>
      <c r="BW546" s="229">
        <f>IF(AND(BW$7&lt;=$B546+$D$4,BW$9&gt;=$D546),$E546*HLOOKUP(BW$7-$B546+1,INPUTS!$D$63:$X$64,$E$4,FALSE)/IF(BW$7=$B546,(13-MONTH($D546)),12),0)</f>
        <v>14.061100558749997</v>
      </c>
      <c r="BX546" s="229">
        <f>IF(AND(BX$7&lt;=$B546+$D$4,BX$9&gt;=$D546),$E546*HLOOKUP(BX$7-$B546+1,INPUTS!$D$63:$X$64,$E$4,FALSE)/IF(BX$7=$B546,(13-MONTH($D546)),12),0)</f>
        <v>14.061100558749997</v>
      </c>
      <c r="BY546" s="229">
        <f>IF(AND(BY$7&lt;=$B546+$D$4,BY$9&gt;=$D546),$E546*HLOOKUP(BY$7-$B546+1,INPUTS!$D$63:$X$64,$E$4,FALSE)/IF(BY$7=$B546,(13-MONTH($D546)),12),0)</f>
        <v>14.061100558749997</v>
      </c>
      <c r="BZ546" s="229">
        <f>IF(AND(BZ$7&lt;=$B546+$D$4,BZ$9&gt;=$D546),$E546*HLOOKUP(BZ$7-$B546+1,INPUTS!$D$63:$X$64,$E$4,FALSE)/IF(BZ$7=$B546,(13-MONTH($D546)),12),0)</f>
        <v>14.061100558749997</v>
      </c>
    </row>
    <row r="547" spans="1:78" x14ac:dyDescent="0.2">
      <c r="A547" s="7" t="str">
        <f t="shared" si="454"/>
        <v>Roll-in 1</v>
      </c>
      <c r="B547" s="7">
        <f t="shared" si="455"/>
        <v>2019</v>
      </c>
      <c r="C547" s="7">
        <f t="shared" si="458"/>
        <v>4</v>
      </c>
      <c r="D547" s="165">
        <f t="shared" si="457"/>
        <v>43585</v>
      </c>
      <c r="E547" s="68">
        <f t="shared" si="456"/>
        <v>9932.8411700000015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41.386838208333337</v>
      </c>
      <c r="K547" s="229">
        <f>IF(AND(K$7&lt;=$B547+$D$4,K$9&gt;=$D547),$E547*HLOOKUP(K$7-$B547+1,INPUTS!$D$63:$X$64,$E$4,FALSE)/IF(K$7=$B547,(13-MONTH($D547)),12),0)</f>
        <v>41.386838208333337</v>
      </c>
      <c r="L547" s="229">
        <f>IF(AND(L$7&lt;=$B547+$D$4,L$9&gt;=$D547),$E547*HLOOKUP(L$7-$B547+1,INPUTS!$D$63:$X$64,$E$4,FALSE)/IF(L$7=$B547,(13-MONTH($D547)),12),0)</f>
        <v>41.386838208333337</v>
      </c>
      <c r="M547" s="229">
        <f>IF(AND(M$7&lt;=$B547+$D$4,M$9&gt;=$D547),$E547*HLOOKUP(M$7-$B547+1,INPUTS!$D$63:$X$64,$E$4,FALSE)/IF(M$7=$B547,(13-MONTH($D547)),12),0)</f>
        <v>41.386838208333337</v>
      </c>
      <c r="N547" s="229">
        <f>IF(AND(N$7&lt;=$B547+$D$4,N$9&gt;=$D547),$E547*HLOOKUP(N$7-$B547+1,INPUTS!$D$63:$X$64,$E$4,FALSE)/IF(N$7=$B547,(13-MONTH($D547)),12),0)</f>
        <v>41.386838208333337</v>
      </c>
      <c r="O547" s="229">
        <f>IF(AND(O$7&lt;=$B547+$D$4,O$9&gt;=$D547),$E547*HLOOKUP(O$7-$B547+1,INPUTS!$D$63:$X$64,$E$4,FALSE)/IF(O$7=$B547,(13-MONTH($D547)),12),0)</f>
        <v>41.386838208333337</v>
      </c>
      <c r="P547" s="229">
        <f>IF(AND(P$7&lt;=$B547+$D$4,P$9&gt;=$D547),$E547*HLOOKUP(P$7-$B547+1,INPUTS!$D$63:$X$64,$E$4,FALSE)/IF(P$7=$B547,(13-MONTH($D547)),12),0)</f>
        <v>41.386838208333337</v>
      </c>
      <c r="Q547" s="229">
        <f>IF(AND(Q$7&lt;=$B547+$D$4,Q$9&gt;=$D547),$E547*HLOOKUP(Q$7-$B547+1,INPUTS!$D$63:$X$64,$E$4,FALSE)/IF(Q$7=$B547,(13-MONTH($D547)),12),0)</f>
        <v>41.386838208333337</v>
      </c>
      <c r="R547" s="229">
        <f>IF(AND(R$7&lt;=$B547+$D$4,R$9&gt;=$D547),$E547*HLOOKUP(R$7-$B547+1,INPUTS!$D$63:$X$64,$E$4,FALSE)/IF(R$7=$B547,(13-MONTH($D547)),12),0)</f>
        <v>41.386838208333337</v>
      </c>
      <c r="S547" s="229">
        <f>IF(AND(S$7&lt;=$B547+$D$4,S$9&gt;=$D547),$E547*HLOOKUP(S$7-$B547+1,INPUTS!$D$63:$X$64,$E$4,FALSE)/IF(S$7=$B547,(13-MONTH($D547)),12),0)</f>
        <v>59.754317005191673</v>
      </c>
      <c r="T547" s="229">
        <f>IF(AND(T$7&lt;=$B547+$D$4,T$9&gt;=$D547),$E547*HLOOKUP(T$7-$B547+1,INPUTS!$D$63:$X$64,$E$4,FALSE)/IF(T$7=$B547,(13-MONTH($D547)),12),0)</f>
        <v>59.754317005191673</v>
      </c>
      <c r="U547" s="229">
        <f>IF(AND(U$7&lt;=$B547+$D$4,U$9&gt;=$D547),$E547*HLOOKUP(U$7-$B547+1,INPUTS!$D$63:$X$64,$E$4,FALSE)/IF(U$7=$B547,(13-MONTH($D547)),12),0)</f>
        <v>59.754317005191673</v>
      </c>
      <c r="V547" s="229">
        <f>IF(AND(V$7&lt;=$B547+$D$4,V$9&gt;=$D547),$E547*HLOOKUP(V$7-$B547+1,INPUTS!$D$63:$X$64,$E$4,FALSE)/IF(V$7=$B547,(13-MONTH($D547)),12),0)</f>
        <v>59.754317005191673</v>
      </c>
      <c r="W547" s="229">
        <f>IF(AND(W$7&lt;=$B547+$D$4,W$9&gt;=$D547),$E547*HLOOKUP(W$7-$B547+1,INPUTS!$D$63:$X$64,$E$4,FALSE)/IF(W$7=$B547,(13-MONTH($D547)),12),0)</f>
        <v>59.754317005191673</v>
      </c>
      <c r="X547" s="229">
        <f>IF(AND(X$7&lt;=$B547+$D$4,X$9&gt;=$D547),$E547*HLOOKUP(X$7-$B547+1,INPUTS!$D$63:$X$64,$E$4,FALSE)/IF(X$7=$B547,(13-MONTH($D547)),12),0)</f>
        <v>59.754317005191673</v>
      </c>
      <c r="Y547" s="229">
        <f>IF(AND(Y$7&lt;=$B547+$D$4,Y$9&gt;=$D547),$E547*HLOOKUP(Y$7-$B547+1,INPUTS!$D$63:$X$64,$E$4,FALSE)/IF(Y$7=$B547,(13-MONTH($D547)),12),0)</f>
        <v>59.754317005191673</v>
      </c>
      <c r="Z547" s="229">
        <f>IF(AND(Z$7&lt;=$B547+$D$4,Z$9&gt;=$D547),$E547*HLOOKUP(Z$7-$B547+1,INPUTS!$D$63:$X$64,$E$4,FALSE)/IF(Z$7=$B547,(13-MONTH($D547)),12),0)</f>
        <v>59.754317005191673</v>
      </c>
      <c r="AA547" s="229">
        <f>IF(AND(AA$7&lt;=$B547+$D$4,AA$9&gt;=$D547),$E547*HLOOKUP(AA$7-$B547+1,INPUTS!$D$63:$X$64,$E$4,FALSE)/IF(AA$7=$B547,(13-MONTH($D547)),12),0)</f>
        <v>59.754317005191673</v>
      </c>
      <c r="AB547" s="229">
        <f>IF(AND(AB$7&lt;=$B547+$D$4,AB$9&gt;=$D547),$E547*HLOOKUP(AB$7-$B547+1,INPUTS!$D$63:$X$64,$E$4,FALSE)/IF(AB$7=$B547,(13-MONTH($D547)),12),0)</f>
        <v>59.754317005191673</v>
      </c>
      <c r="AC547" s="229">
        <f>IF(AND(AC$7&lt;=$B547+$D$4,AC$9&gt;=$D547),$E547*HLOOKUP(AC$7-$B547+1,INPUTS!$D$63:$X$64,$E$4,FALSE)/IF(AC$7=$B547,(13-MONTH($D547)),12),0)</f>
        <v>59.754317005191673</v>
      </c>
      <c r="AD547" s="229">
        <f>IF(AND(AD$7&lt;=$B547+$D$4,AD$9&gt;=$D547),$E547*HLOOKUP(AD$7-$B547+1,INPUTS!$D$63:$X$64,$E$4,FALSE)/IF(AD$7=$B547,(13-MONTH($D547)),12),0)</f>
        <v>59.754317005191673</v>
      </c>
      <c r="AE547" s="229">
        <f>IF(AND(AE$7&lt;=$B547+$D$4,AE$9&gt;=$D547),$E547*HLOOKUP(AE$7-$B547+1,INPUTS!$D$63:$X$64,$E$4,FALSE)/IF(AE$7=$B547,(13-MONTH($D547)),12),0)</f>
        <v>55.267983743408337</v>
      </c>
      <c r="AF547" s="229">
        <f>IF(AND(AF$7&lt;=$B547+$D$4,AF$9&gt;=$D547),$E547*HLOOKUP(AF$7-$B547+1,INPUTS!$D$63:$X$64,$E$4,FALSE)/IF(AF$7=$B547,(13-MONTH($D547)),12),0)</f>
        <v>55.267983743408337</v>
      </c>
      <c r="AG547" s="229">
        <f>IF(AND(AG$7&lt;=$B547+$D$4,AG$9&gt;=$D547),$E547*HLOOKUP(AG$7-$B547+1,INPUTS!$D$63:$X$64,$E$4,FALSE)/IF(AG$7=$B547,(13-MONTH($D547)),12),0)</f>
        <v>55.267983743408337</v>
      </c>
      <c r="AH547" s="229">
        <f>IF(AND(AH$7&lt;=$B547+$D$4,AH$9&gt;=$D547),$E547*HLOOKUP(AH$7-$B547+1,INPUTS!$D$63:$X$64,$E$4,FALSE)/IF(AH$7=$B547,(13-MONTH($D547)),12),0)</f>
        <v>55.267983743408337</v>
      </c>
      <c r="AI547" s="229">
        <f>IF(AND(AI$7&lt;=$B547+$D$4,AI$9&gt;=$D547),$E547*HLOOKUP(AI$7-$B547+1,INPUTS!$D$63:$X$64,$E$4,FALSE)/IF(AI$7=$B547,(13-MONTH($D547)),12),0)</f>
        <v>55.267983743408337</v>
      </c>
      <c r="AJ547" s="229">
        <f>IF(AND(AJ$7&lt;=$B547+$D$4,AJ$9&gt;=$D547),$E547*HLOOKUP(AJ$7-$B547+1,INPUTS!$D$63:$X$64,$E$4,FALSE)/IF(AJ$7=$B547,(13-MONTH($D547)),12),0)</f>
        <v>55.267983743408337</v>
      </c>
      <c r="AK547" s="229">
        <f>IF(AND(AK$7&lt;=$B547+$D$4,AK$9&gt;=$D547),$E547*HLOOKUP(AK$7-$B547+1,INPUTS!$D$63:$X$64,$E$4,FALSE)/IF(AK$7=$B547,(13-MONTH($D547)),12),0)</f>
        <v>55.267983743408337</v>
      </c>
      <c r="AL547" s="229">
        <f>IF(AND(AL$7&lt;=$B547+$D$4,AL$9&gt;=$D547),$E547*HLOOKUP(AL$7-$B547+1,INPUTS!$D$63:$X$64,$E$4,FALSE)/IF(AL$7=$B547,(13-MONTH($D547)),12),0)</f>
        <v>55.267983743408337</v>
      </c>
      <c r="AM547" s="229">
        <f>IF(AND(AM$7&lt;=$B547+$D$4,AM$9&gt;=$D547),$E547*HLOOKUP(AM$7-$B547+1,INPUTS!$D$63:$X$64,$E$4,FALSE)/IF(AM$7=$B547,(13-MONTH($D547)),12),0)</f>
        <v>55.267983743408337</v>
      </c>
      <c r="AN547" s="229">
        <f>IF(AND(AN$7&lt;=$B547+$D$4,AN$9&gt;=$D547),$E547*HLOOKUP(AN$7-$B547+1,INPUTS!$D$63:$X$64,$E$4,FALSE)/IF(AN$7=$B547,(13-MONTH($D547)),12),0)</f>
        <v>55.267983743408337</v>
      </c>
      <c r="AO547" s="229">
        <f>IF(AND(AO$7&lt;=$B547+$D$4,AO$9&gt;=$D547),$E547*HLOOKUP(AO$7-$B547+1,INPUTS!$D$63:$X$64,$E$4,FALSE)/IF(AO$7=$B547,(13-MONTH($D547)),12),0)</f>
        <v>55.267983743408337</v>
      </c>
      <c r="AP547" s="229">
        <f>IF(AND(AP$7&lt;=$B547+$D$4,AP$9&gt;=$D547),$E547*HLOOKUP(AP$7-$B547+1,INPUTS!$D$63:$X$64,$E$4,FALSE)/IF(AP$7=$B547,(13-MONTH($D547)),12),0)</f>
        <v>55.267983743408337</v>
      </c>
      <c r="AQ547" s="229">
        <f>IF(AND(AQ$7&lt;=$B547+$D$4,AQ$9&gt;=$D547),$E547*HLOOKUP(AQ$7-$B547+1,INPUTS!$D$63:$X$64,$E$4,FALSE)/IF(AQ$7=$B547,(13-MONTH($D547)),12),0)</f>
        <v>51.129299922575008</v>
      </c>
      <c r="AR547" s="229">
        <f>IF(AND(AR$7&lt;=$B547+$D$4,AR$9&gt;=$D547),$E547*HLOOKUP(AR$7-$B547+1,INPUTS!$D$63:$X$64,$E$4,FALSE)/IF(AR$7=$B547,(13-MONTH($D547)),12),0)</f>
        <v>51.129299922575008</v>
      </c>
      <c r="AS547" s="229">
        <f>IF(AND(AS$7&lt;=$B547+$D$4,AS$9&gt;=$D547),$E547*HLOOKUP(AS$7-$B547+1,INPUTS!$D$63:$X$64,$E$4,FALSE)/IF(AS$7=$B547,(13-MONTH($D547)),12),0)</f>
        <v>51.129299922575008</v>
      </c>
      <c r="AT547" s="229">
        <f>IF(AND(AT$7&lt;=$B547+$D$4,AT$9&gt;=$D547),$E547*HLOOKUP(AT$7-$B547+1,INPUTS!$D$63:$X$64,$E$4,FALSE)/IF(AT$7=$B547,(13-MONTH($D547)),12),0)</f>
        <v>51.129299922575008</v>
      </c>
      <c r="AU547" s="229">
        <f>IF(AND(AU$7&lt;=$B547+$D$4,AU$9&gt;=$D547),$E547*HLOOKUP(AU$7-$B547+1,INPUTS!$D$63:$X$64,$E$4,FALSE)/IF(AU$7=$B547,(13-MONTH($D547)),12),0)</f>
        <v>51.129299922575008</v>
      </c>
      <c r="AV547" s="229">
        <f>IF(AND(AV$7&lt;=$B547+$D$4,AV$9&gt;=$D547),$E547*HLOOKUP(AV$7-$B547+1,INPUTS!$D$63:$X$64,$E$4,FALSE)/IF(AV$7=$B547,(13-MONTH($D547)),12),0)</f>
        <v>51.129299922575008</v>
      </c>
      <c r="AW547" s="229">
        <f>IF(AND(AW$7&lt;=$B547+$D$4,AW$9&gt;=$D547),$E547*HLOOKUP(AW$7-$B547+1,INPUTS!$D$63:$X$64,$E$4,FALSE)/IF(AW$7=$B547,(13-MONTH($D547)),12),0)</f>
        <v>51.129299922575008</v>
      </c>
      <c r="AX547" s="229">
        <f>IF(AND(AX$7&lt;=$B547+$D$4,AX$9&gt;=$D547),$E547*HLOOKUP(AX$7-$B547+1,INPUTS!$D$63:$X$64,$E$4,FALSE)/IF(AX$7=$B547,(13-MONTH($D547)),12),0)</f>
        <v>51.129299922575008</v>
      </c>
      <c r="AY547" s="229">
        <f>IF(AND(AY$7&lt;=$B547+$D$4,AY$9&gt;=$D547),$E547*HLOOKUP(AY$7-$B547+1,INPUTS!$D$63:$X$64,$E$4,FALSE)/IF(AY$7=$B547,(13-MONTH($D547)),12),0)</f>
        <v>51.129299922575008</v>
      </c>
      <c r="AZ547" s="229">
        <f>IF(AND(AZ$7&lt;=$B547+$D$4,AZ$9&gt;=$D547),$E547*HLOOKUP(AZ$7-$B547+1,INPUTS!$D$63:$X$64,$E$4,FALSE)/IF(AZ$7=$B547,(13-MONTH($D547)),12),0)</f>
        <v>51.129299922575008</v>
      </c>
      <c r="BA547" s="229">
        <f>IF(AND(BA$7&lt;=$B547+$D$4,BA$9&gt;=$D547),$E547*HLOOKUP(BA$7-$B547+1,INPUTS!$D$63:$X$64,$E$4,FALSE)/IF(BA$7=$B547,(13-MONTH($D547)),12),0)</f>
        <v>51.129299922575008</v>
      </c>
      <c r="BB547" s="229">
        <f>IF(AND(BB$7&lt;=$B547+$D$4,BB$9&gt;=$D547),$E547*HLOOKUP(BB$7-$B547+1,INPUTS!$D$63:$X$64,$E$4,FALSE)/IF(BB$7=$B547,(13-MONTH($D547)),12),0)</f>
        <v>51.129299922575008</v>
      </c>
      <c r="BC547" s="229">
        <f>IF(AND(BC$7&lt;=$B547+$D$4,BC$9&gt;=$D547),$E547*HLOOKUP(BC$7-$B547+1,INPUTS!$D$63:$X$64,$E$4,FALSE)/IF(BC$7=$B547,(13-MONTH($D547)),12),0)</f>
        <v>47.288601336841673</v>
      </c>
      <c r="BD547" s="229">
        <f>IF(AND(BD$7&lt;=$B547+$D$4,BD$9&gt;=$D547),$E547*HLOOKUP(BD$7-$B547+1,INPUTS!$D$63:$X$64,$E$4,FALSE)/IF(BD$7=$B547,(13-MONTH($D547)),12),0)</f>
        <v>47.288601336841673</v>
      </c>
      <c r="BE547" s="229">
        <f>IF(AND(BE$7&lt;=$B547+$D$4,BE$9&gt;=$D547),$E547*HLOOKUP(BE$7-$B547+1,INPUTS!$D$63:$X$64,$E$4,FALSE)/IF(BE$7=$B547,(13-MONTH($D547)),12),0)</f>
        <v>47.288601336841673</v>
      </c>
      <c r="BF547" s="229">
        <f>IF(AND(BF$7&lt;=$B547+$D$4,BF$9&gt;=$D547),$E547*HLOOKUP(BF$7-$B547+1,INPUTS!$D$63:$X$64,$E$4,FALSE)/IF(BF$7=$B547,(13-MONTH($D547)),12),0)</f>
        <v>47.288601336841673</v>
      </c>
      <c r="BG547" s="229">
        <f>IF(AND(BG$7&lt;=$B547+$D$4,BG$9&gt;=$D547),$E547*HLOOKUP(BG$7-$B547+1,INPUTS!$D$63:$X$64,$E$4,FALSE)/IF(BG$7=$B547,(13-MONTH($D547)),12),0)</f>
        <v>47.288601336841673</v>
      </c>
      <c r="BH547" s="229">
        <f>IF(AND(BH$7&lt;=$B547+$D$4,BH$9&gt;=$D547),$E547*HLOOKUP(BH$7-$B547+1,INPUTS!$D$63:$X$64,$E$4,FALSE)/IF(BH$7=$B547,(13-MONTH($D547)),12),0)</f>
        <v>47.288601336841673</v>
      </c>
      <c r="BI547" s="229">
        <f>IF(AND(BI$7&lt;=$B547+$D$4,BI$9&gt;=$D547),$E547*HLOOKUP(BI$7-$B547+1,INPUTS!$D$63:$X$64,$E$4,FALSE)/IF(BI$7=$B547,(13-MONTH($D547)),12),0)</f>
        <v>47.288601336841673</v>
      </c>
      <c r="BJ547" s="229">
        <f>IF(AND(BJ$7&lt;=$B547+$D$4,BJ$9&gt;=$D547),$E547*HLOOKUP(BJ$7-$B547+1,INPUTS!$D$63:$X$64,$E$4,FALSE)/IF(BJ$7=$B547,(13-MONTH($D547)),12),0)</f>
        <v>47.288601336841673</v>
      </c>
      <c r="BK547" s="229">
        <f>IF(AND(BK$7&lt;=$B547+$D$4,BK$9&gt;=$D547),$E547*HLOOKUP(BK$7-$B547+1,INPUTS!$D$63:$X$64,$E$4,FALSE)/IF(BK$7=$B547,(13-MONTH($D547)),12),0)</f>
        <v>47.288601336841673</v>
      </c>
      <c r="BL547" s="229">
        <f>IF(AND(BL$7&lt;=$B547+$D$4,BL$9&gt;=$D547),$E547*HLOOKUP(BL$7-$B547+1,INPUTS!$D$63:$X$64,$E$4,FALSE)/IF(BL$7=$B547,(13-MONTH($D547)),12),0)</f>
        <v>47.288601336841673</v>
      </c>
      <c r="BM547" s="229">
        <f>IF(AND(BM$7&lt;=$B547+$D$4,BM$9&gt;=$D547),$E547*HLOOKUP(BM$7-$B547+1,INPUTS!$D$63:$X$64,$E$4,FALSE)/IF(BM$7=$B547,(13-MONTH($D547)),12),0)</f>
        <v>47.288601336841673</v>
      </c>
      <c r="BN547" s="229">
        <f>IF(AND(BN$7&lt;=$B547+$D$4,BN$9&gt;=$D547),$E547*HLOOKUP(BN$7-$B547+1,INPUTS!$D$63:$X$64,$E$4,FALSE)/IF(BN$7=$B547,(13-MONTH($D547)),12),0)</f>
        <v>47.288601336841673</v>
      </c>
      <c r="BO547" s="229">
        <f>IF(AND(BO$7&lt;=$B547+$D$4,BO$9&gt;=$D547),$E547*HLOOKUP(BO$7-$B547+1,INPUTS!$D$63:$X$64,$E$4,FALSE)/IF(BO$7=$B547,(13-MONTH($D547)),12),0)</f>
        <v>43.745887986208345</v>
      </c>
      <c r="BP547" s="229">
        <f>IF(AND(BP$7&lt;=$B547+$D$4,BP$9&gt;=$D547),$E547*HLOOKUP(BP$7-$B547+1,INPUTS!$D$63:$X$64,$E$4,FALSE)/IF(BP$7=$B547,(13-MONTH($D547)),12),0)</f>
        <v>43.745887986208345</v>
      </c>
      <c r="BQ547" s="229">
        <f>IF(AND(BQ$7&lt;=$B547+$D$4,BQ$9&gt;=$D547),$E547*HLOOKUP(BQ$7-$B547+1,INPUTS!$D$63:$X$64,$E$4,FALSE)/IF(BQ$7=$B547,(13-MONTH($D547)),12),0)</f>
        <v>43.745887986208345</v>
      </c>
      <c r="BR547" s="229">
        <f>IF(AND(BR$7&lt;=$B547+$D$4,BR$9&gt;=$D547),$E547*HLOOKUP(BR$7-$B547+1,INPUTS!$D$63:$X$64,$E$4,FALSE)/IF(BR$7=$B547,(13-MONTH($D547)),12),0)</f>
        <v>43.745887986208345</v>
      </c>
      <c r="BS547" s="229">
        <f>IF(AND(BS$7&lt;=$B547+$D$4,BS$9&gt;=$D547),$E547*HLOOKUP(BS$7-$B547+1,INPUTS!$D$63:$X$64,$E$4,FALSE)/IF(BS$7=$B547,(13-MONTH($D547)),12),0)</f>
        <v>43.745887986208345</v>
      </c>
      <c r="BT547" s="229">
        <f>IF(AND(BT$7&lt;=$B547+$D$4,BT$9&gt;=$D547),$E547*HLOOKUP(BT$7-$B547+1,INPUTS!$D$63:$X$64,$E$4,FALSE)/IF(BT$7=$B547,(13-MONTH($D547)),12),0)</f>
        <v>43.745887986208345</v>
      </c>
      <c r="BU547" s="229">
        <f>IF(AND(BU$7&lt;=$B547+$D$4,BU$9&gt;=$D547),$E547*HLOOKUP(BU$7-$B547+1,INPUTS!$D$63:$X$64,$E$4,FALSE)/IF(BU$7=$B547,(13-MONTH($D547)),12),0)</f>
        <v>43.745887986208345</v>
      </c>
      <c r="BV547" s="229">
        <f>IF(AND(BV$7&lt;=$B547+$D$4,BV$9&gt;=$D547),$E547*HLOOKUP(BV$7-$B547+1,INPUTS!$D$63:$X$64,$E$4,FALSE)/IF(BV$7=$B547,(13-MONTH($D547)),12),0)</f>
        <v>43.745887986208345</v>
      </c>
      <c r="BW547" s="229">
        <f>IF(AND(BW$7&lt;=$B547+$D$4,BW$9&gt;=$D547),$E547*HLOOKUP(BW$7-$B547+1,INPUTS!$D$63:$X$64,$E$4,FALSE)/IF(BW$7=$B547,(13-MONTH($D547)),12),0)</f>
        <v>43.745887986208345</v>
      </c>
      <c r="BX547" s="229">
        <f>IF(AND(BX$7&lt;=$B547+$D$4,BX$9&gt;=$D547),$E547*HLOOKUP(BX$7-$B547+1,INPUTS!$D$63:$X$64,$E$4,FALSE)/IF(BX$7=$B547,(13-MONTH($D547)),12),0)</f>
        <v>43.745887986208345</v>
      </c>
      <c r="BY547" s="229">
        <f>IF(AND(BY$7&lt;=$B547+$D$4,BY$9&gt;=$D547),$E547*HLOOKUP(BY$7-$B547+1,INPUTS!$D$63:$X$64,$E$4,FALSE)/IF(BY$7=$B547,(13-MONTH($D547)),12),0)</f>
        <v>43.745887986208345</v>
      </c>
      <c r="BZ547" s="229">
        <f>IF(AND(BZ$7&lt;=$B547+$D$4,BZ$9&gt;=$D547),$E547*HLOOKUP(BZ$7-$B547+1,INPUTS!$D$63:$X$64,$E$4,FALSE)/IF(BZ$7=$B547,(13-MONTH($D547)),12),0)</f>
        <v>43.745887986208345</v>
      </c>
    </row>
    <row r="548" spans="1:78" x14ac:dyDescent="0.2">
      <c r="A548" s="7" t="str">
        <f t="shared" si="454"/>
        <v>Roll-in 1</v>
      </c>
      <c r="B548" s="7">
        <f t="shared" si="455"/>
        <v>2019</v>
      </c>
      <c r="C548" s="7">
        <f t="shared" si="458"/>
        <v>5</v>
      </c>
      <c r="D548" s="165">
        <f t="shared" si="457"/>
        <v>43616</v>
      </c>
      <c r="E548" s="68">
        <f t="shared" si="456"/>
        <v>12656.79507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59.328726890624999</v>
      </c>
      <c r="L548" s="229">
        <f>IF(AND(L$7&lt;=$B548+$D$4,L$9&gt;=$D548),$E548*HLOOKUP(L$7-$B548+1,INPUTS!$D$63:$X$64,$E$4,FALSE)/IF(L$7=$B548,(13-MONTH($D548)),12),0)</f>
        <v>59.328726890624999</v>
      </c>
      <c r="M548" s="229">
        <f>IF(AND(M$7&lt;=$B548+$D$4,M$9&gt;=$D548),$E548*HLOOKUP(M$7-$B548+1,INPUTS!$D$63:$X$64,$E$4,FALSE)/IF(M$7=$B548,(13-MONTH($D548)),12),0)</f>
        <v>59.328726890624999</v>
      </c>
      <c r="N548" s="229">
        <f>IF(AND(N$7&lt;=$B548+$D$4,N$9&gt;=$D548),$E548*HLOOKUP(N$7-$B548+1,INPUTS!$D$63:$X$64,$E$4,FALSE)/IF(N$7=$B548,(13-MONTH($D548)),12),0)</f>
        <v>59.328726890624999</v>
      </c>
      <c r="O548" s="229">
        <f>IF(AND(O$7&lt;=$B548+$D$4,O$9&gt;=$D548),$E548*HLOOKUP(O$7-$B548+1,INPUTS!$D$63:$X$64,$E$4,FALSE)/IF(O$7=$B548,(13-MONTH($D548)),12),0)</f>
        <v>59.328726890624999</v>
      </c>
      <c r="P548" s="229">
        <f>IF(AND(P$7&lt;=$B548+$D$4,P$9&gt;=$D548),$E548*HLOOKUP(P$7-$B548+1,INPUTS!$D$63:$X$64,$E$4,FALSE)/IF(P$7=$B548,(13-MONTH($D548)),12),0)</f>
        <v>59.328726890624999</v>
      </c>
      <c r="Q548" s="229">
        <f>IF(AND(Q$7&lt;=$B548+$D$4,Q$9&gt;=$D548),$E548*HLOOKUP(Q$7-$B548+1,INPUTS!$D$63:$X$64,$E$4,FALSE)/IF(Q$7=$B548,(13-MONTH($D548)),12),0)</f>
        <v>59.328726890624999</v>
      </c>
      <c r="R548" s="229">
        <f>IF(AND(R$7&lt;=$B548+$D$4,R$9&gt;=$D548),$E548*HLOOKUP(R$7-$B548+1,INPUTS!$D$63:$X$64,$E$4,FALSE)/IF(R$7=$B548,(13-MONTH($D548)),12),0)</f>
        <v>59.328726890624999</v>
      </c>
      <c r="S548" s="229">
        <f>IF(AND(S$7&lt;=$B548+$D$4,S$9&gt;=$D548),$E548*HLOOKUP(S$7-$B548+1,INPUTS!$D$63:$X$64,$E$4,FALSE)/IF(S$7=$B548,(13-MONTH($D548)),12),0)</f>
        <v>76.141169675275009</v>
      </c>
      <c r="T548" s="229">
        <f>IF(AND(T$7&lt;=$B548+$D$4,T$9&gt;=$D548),$E548*HLOOKUP(T$7-$B548+1,INPUTS!$D$63:$X$64,$E$4,FALSE)/IF(T$7=$B548,(13-MONTH($D548)),12),0)</f>
        <v>76.141169675275009</v>
      </c>
      <c r="U548" s="229">
        <f>IF(AND(U$7&lt;=$B548+$D$4,U$9&gt;=$D548),$E548*HLOOKUP(U$7-$B548+1,INPUTS!$D$63:$X$64,$E$4,FALSE)/IF(U$7=$B548,(13-MONTH($D548)),12),0)</f>
        <v>76.141169675275009</v>
      </c>
      <c r="V548" s="229">
        <f>IF(AND(V$7&lt;=$B548+$D$4,V$9&gt;=$D548),$E548*HLOOKUP(V$7-$B548+1,INPUTS!$D$63:$X$64,$E$4,FALSE)/IF(V$7=$B548,(13-MONTH($D548)),12),0)</f>
        <v>76.141169675275009</v>
      </c>
      <c r="W548" s="229">
        <f>IF(AND(W$7&lt;=$B548+$D$4,W$9&gt;=$D548),$E548*HLOOKUP(W$7-$B548+1,INPUTS!$D$63:$X$64,$E$4,FALSE)/IF(W$7=$B548,(13-MONTH($D548)),12),0)</f>
        <v>76.141169675275009</v>
      </c>
      <c r="X548" s="229">
        <f>IF(AND(X$7&lt;=$B548+$D$4,X$9&gt;=$D548),$E548*HLOOKUP(X$7-$B548+1,INPUTS!$D$63:$X$64,$E$4,FALSE)/IF(X$7=$B548,(13-MONTH($D548)),12),0)</f>
        <v>76.141169675275009</v>
      </c>
      <c r="Y548" s="229">
        <f>IF(AND(Y$7&lt;=$B548+$D$4,Y$9&gt;=$D548),$E548*HLOOKUP(Y$7-$B548+1,INPUTS!$D$63:$X$64,$E$4,FALSE)/IF(Y$7=$B548,(13-MONTH($D548)),12),0)</f>
        <v>76.141169675275009</v>
      </c>
      <c r="Z548" s="229">
        <f>IF(AND(Z$7&lt;=$B548+$D$4,Z$9&gt;=$D548),$E548*HLOOKUP(Z$7-$B548+1,INPUTS!$D$63:$X$64,$E$4,FALSE)/IF(Z$7=$B548,(13-MONTH($D548)),12),0)</f>
        <v>76.141169675275009</v>
      </c>
      <c r="AA548" s="229">
        <f>IF(AND(AA$7&lt;=$B548+$D$4,AA$9&gt;=$D548),$E548*HLOOKUP(AA$7-$B548+1,INPUTS!$D$63:$X$64,$E$4,FALSE)/IF(AA$7=$B548,(13-MONTH($D548)),12),0)</f>
        <v>76.141169675275009</v>
      </c>
      <c r="AB548" s="229">
        <f>IF(AND(AB$7&lt;=$B548+$D$4,AB$9&gt;=$D548),$E548*HLOOKUP(AB$7-$B548+1,INPUTS!$D$63:$X$64,$E$4,FALSE)/IF(AB$7=$B548,(13-MONTH($D548)),12),0)</f>
        <v>76.141169675275009</v>
      </c>
      <c r="AC548" s="229">
        <f>IF(AND(AC$7&lt;=$B548+$D$4,AC$9&gt;=$D548),$E548*HLOOKUP(AC$7-$B548+1,INPUTS!$D$63:$X$64,$E$4,FALSE)/IF(AC$7=$B548,(13-MONTH($D548)),12),0)</f>
        <v>76.141169675275009</v>
      </c>
      <c r="AD548" s="229">
        <f>IF(AND(AD$7&lt;=$B548+$D$4,AD$9&gt;=$D548),$E548*HLOOKUP(AD$7-$B548+1,INPUTS!$D$63:$X$64,$E$4,FALSE)/IF(AD$7=$B548,(13-MONTH($D548)),12),0)</f>
        <v>76.141169675275009</v>
      </c>
      <c r="AE548" s="229">
        <f>IF(AND(AE$7&lt;=$B548+$D$4,AE$9&gt;=$D548),$E548*HLOOKUP(AE$7-$B548+1,INPUTS!$D$63:$X$64,$E$4,FALSE)/IF(AE$7=$B548,(13-MONTH($D548)),12),0)</f>
        <v>70.424517235324998</v>
      </c>
      <c r="AF548" s="229">
        <f>IF(AND(AF$7&lt;=$B548+$D$4,AF$9&gt;=$D548),$E548*HLOOKUP(AF$7-$B548+1,INPUTS!$D$63:$X$64,$E$4,FALSE)/IF(AF$7=$B548,(13-MONTH($D548)),12),0)</f>
        <v>70.424517235324998</v>
      </c>
      <c r="AG548" s="229">
        <f>IF(AND(AG$7&lt;=$B548+$D$4,AG$9&gt;=$D548),$E548*HLOOKUP(AG$7-$B548+1,INPUTS!$D$63:$X$64,$E$4,FALSE)/IF(AG$7=$B548,(13-MONTH($D548)),12),0)</f>
        <v>70.424517235324998</v>
      </c>
      <c r="AH548" s="229">
        <f>IF(AND(AH$7&lt;=$B548+$D$4,AH$9&gt;=$D548),$E548*HLOOKUP(AH$7-$B548+1,INPUTS!$D$63:$X$64,$E$4,FALSE)/IF(AH$7=$B548,(13-MONTH($D548)),12),0)</f>
        <v>70.424517235324998</v>
      </c>
      <c r="AI548" s="229">
        <f>IF(AND(AI$7&lt;=$B548+$D$4,AI$9&gt;=$D548),$E548*HLOOKUP(AI$7-$B548+1,INPUTS!$D$63:$X$64,$E$4,FALSE)/IF(AI$7=$B548,(13-MONTH($D548)),12),0)</f>
        <v>70.424517235324998</v>
      </c>
      <c r="AJ548" s="229">
        <f>IF(AND(AJ$7&lt;=$B548+$D$4,AJ$9&gt;=$D548),$E548*HLOOKUP(AJ$7-$B548+1,INPUTS!$D$63:$X$64,$E$4,FALSE)/IF(AJ$7=$B548,(13-MONTH($D548)),12),0)</f>
        <v>70.424517235324998</v>
      </c>
      <c r="AK548" s="229">
        <f>IF(AND(AK$7&lt;=$B548+$D$4,AK$9&gt;=$D548),$E548*HLOOKUP(AK$7-$B548+1,INPUTS!$D$63:$X$64,$E$4,FALSE)/IF(AK$7=$B548,(13-MONTH($D548)),12),0)</f>
        <v>70.424517235324998</v>
      </c>
      <c r="AL548" s="229">
        <f>IF(AND(AL$7&lt;=$B548+$D$4,AL$9&gt;=$D548),$E548*HLOOKUP(AL$7-$B548+1,INPUTS!$D$63:$X$64,$E$4,FALSE)/IF(AL$7=$B548,(13-MONTH($D548)),12),0)</f>
        <v>70.424517235324998</v>
      </c>
      <c r="AM548" s="229">
        <f>IF(AND(AM$7&lt;=$B548+$D$4,AM$9&gt;=$D548),$E548*HLOOKUP(AM$7-$B548+1,INPUTS!$D$63:$X$64,$E$4,FALSE)/IF(AM$7=$B548,(13-MONTH($D548)),12),0)</f>
        <v>70.424517235324998</v>
      </c>
      <c r="AN548" s="229">
        <f>IF(AND(AN$7&lt;=$B548+$D$4,AN$9&gt;=$D548),$E548*HLOOKUP(AN$7-$B548+1,INPUTS!$D$63:$X$64,$E$4,FALSE)/IF(AN$7=$B548,(13-MONTH($D548)),12),0)</f>
        <v>70.424517235324998</v>
      </c>
      <c r="AO548" s="229">
        <f>IF(AND(AO$7&lt;=$B548+$D$4,AO$9&gt;=$D548),$E548*HLOOKUP(AO$7-$B548+1,INPUTS!$D$63:$X$64,$E$4,FALSE)/IF(AO$7=$B548,(13-MONTH($D548)),12),0)</f>
        <v>70.424517235324998</v>
      </c>
      <c r="AP548" s="229">
        <f>IF(AND(AP$7&lt;=$B548+$D$4,AP$9&gt;=$D548),$E548*HLOOKUP(AP$7-$B548+1,INPUTS!$D$63:$X$64,$E$4,FALSE)/IF(AP$7=$B548,(13-MONTH($D548)),12),0)</f>
        <v>70.424517235324998</v>
      </c>
      <c r="AQ548" s="229">
        <f>IF(AND(AQ$7&lt;=$B548+$D$4,AQ$9&gt;=$D548),$E548*HLOOKUP(AQ$7-$B548+1,INPUTS!$D$63:$X$64,$E$4,FALSE)/IF(AQ$7=$B548,(13-MONTH($D548)),12),0)</f>
        <v>65.150852622824999</v>
      </c>
      <c r="AR548" s="229">
        <f>IF(AND(AR$7&lt;=$B548+$D$4,AR$9&gt;=$D548),$E548*HLOOKUP(AR$7-$B548+1,INPUTS!$D$63:$X$64,$E$4,FALSE)/IF(AR$7=$B548,(13-MONTH($D548)),12),0)</f>
        <v>65.150852622824999</v>
      </c>
      <c r="AS548" s="229">
        <f>IF(AND(AS$7&lt;=$B548+$D$4,AS$9&gt;=$D548),$E548*HLOOKUP(AS$7-$B548+1,INPUTS!$D$63:$X$64,$E$4,FALSE)/IF(AS$7=$B548,(13-MONTH($D548)),12),0)</f>
        <v>65.150852622824999</v>
      </c>
      <c r="AT548" s="229">
        <f>IF(AND(AT$7&lt;=$B548+$D$4,AT$9&gt;=$D548),$E548*HLOOKUP(AT$7-$B548+1,INPUTS!$D$63:$X$64,$E$4,FALSE)/IF(AT$7=$B548,(13-MONTH($D548)),12),0)</f>
        <v>65.150852622824999</v>
      </c>
      <c r="AU548" s="229">
        <f>IF(AND(AU$7&lt;=$B548+$D$4,AU$9&gt;=$D548),$E548*HLOOKUP(AU$7-$B548+1,INPUTS!$D$63:$X$64,$E$4,FALSE)/IF(AU$7=$B548,(13-MONTH($D548)),12),0)</f>
        <v>65.150852622824999</v>
      </c>
      <c r="AV548" s="229">
        <f>IF(AND(AV$7&lt;=$B548+$D$4,AV$9&gt;=$D548),$E548*HLOOKUP(AV$7-$B548+1,INPUTS!$D$63:$X$64,$E$4,FALSE)/IF(AV$7=$B548,(13-MONTH($D548)),12),0)</f>
        <v>65.150852622824999</v>
      </c>
      <c r="AW548" s="229">
        <f>IF(AND(AW$7&lt;=$B548+$D$4,AW$9&gt;=$D548),$E548*HLOOKUP(AW$7-$B548+1,INPUTS!$D$63:$X$64,$E$4,FALSE)/IF(AW$7=$B548,(13-MONTH($D548)),12),0)</f>
        <v>65.150852622824999</v>
      </c>
      <c r="AX548" s="229">
        <f>IF(AND(AX$7&lt;=$B548+$D$4,AX$9&gt;=$D548),$E548*HLOOKUP(AX$7-$B548+1,INPUTS!$D$63:$X$64,$E$4,FALSE)/IF(AX$7=$B548,(13-MONTH($D548)),12),0)</f>
        <v>65.150852622824999</v>
      </c>
      <c r="AY548" s="229">
        <f>IF(AND(AY$7&lt;=$B548+$D$4,AY$9&gt;=$D548),$E548*HLOOKUP(AY$7-$B548+1,INPUTS!$D$63:$X$64,$E$4,FALSE)/IF(AY$7=$B548,(13-MONTH($D548)),12),0)</f>
        <v>65.150852622824999</v>
      </c>
      <c r="AZ548" s="229">
        <f>IF(AND(AZ$7&lt;=$B548+$D$4,AZ$9&gt;=$D548),$E548*HLOOKUP(AZ$7-$B548+1,INPUTS!$D$63:$X$64,$E$4,FALSE)/IF(AZ$7=$B548,(13-MONTH($D548)),12),0)</f>
        <v>65.150852622824999</v>
      </c>
      <c r="BA548" s="229">
        <f>IF(AND(BA$7&lt;=$B548+$D$4,BA$9&gt;=$D548),$E548*HLOOKUP(BA$7-$B548+1,INPUTS!$D$63:$X$64,$E$4,FALSE)/IF(BA$7=$B548,(13-MONTH($D548)),12),0)</f>
        <v>65.150852622824999</v>
      </c>
      <c r="BB548" s="229">
        <f>IF(AND(BB$7&lt;=$B548+$D$4,BB$9&gt;=$D548),$E548*HLOOKUP(BB$7-$B548+1,INPUTS!$D$63:$X$64,$E$4,FALSE)/IF(BB$7=$B548,(13-MONTH($D548)),12),0)</f>
        <v>65.150852622824999</v>
      </c>
      <c r="BC548" s="229">
        <f>IF(AND(BC$7&lt;=$B548+$D$4,BC$9&gt;=$D548),$E548*HLOOKUP(BC$7-$B548+1,INPUTS!$D$63:$X$64,$E$4,FALSE)/IF(BC$7=$B548,(13-MONTH($D548)),12),0)</f>
        <v>60.256891862425</v>
      </c>
      <c r="BD548" s="229">
        <f>IF(AND(BD$7&lt;=$B548+$D$4,BD$9&gt;=$D548),$E548*HLOOKUP(BD$7-$B548+1,INPUTS!$D$63:$X$64,$E$4,FALSE)/IF(BD$7=$B548,(13-MONTH($D548)),12),0)</f>
        <v>60.256891862425</v>
      </c>
      <c r="BE548" s="229">
        <f>IF(AND(BE$7&lt;=$B548+$D$4,BE$9&gt;=$D548),$E548*HLOOKUP(BE$7-$B548+1,INPUTS!$D$63:$X$64,$E$4,FALSE)/IF(BE$7=$B548,(13-MONTH($D548)),12),0)</f>
        <v>60.256891862425</v>
      </c>
      <c r="BF548" s="229">
        <f>IF(AND(BF$7&lt;=$B548+$D$4,BF$9&gt;=$D548),$E548*HLOOKUP(BF$7-$B548+1,INPUTS!$D$63:$X$64,$E$4,FALSE)/IF(BF$7=$B548,(13-MONTH($D548)),12),0)</f>
        <v>60.256891862425</v>
      </c>
      <c r="BG548" s="229">
        <f>IF(AND(BG$7&lt;=$B548+$D$4,BG$9&gt;=$D548),$E548*HLOOKUP(BG$7-$B548+1,INPUTS!$D$63:$X$64,$E$4,FALSE)/IF(BG$7=$B548,(13-MONTH($D548)),12),0)</f>
        <v>60.256891862425</v>
      </c>
      <c r="BH548" s="229">
        <f>IF(AND(BH$7&lt;=$B548+$D$4,BH$9&gt;=$D548),$E548*HLOOKUP(BH$7-$B548+1,INPUTS!$D$63:$X$64,$E$4,FALSE)/IF(BH$7=$B548,(13-MONTH($D548)),12),0)</f>
        <v>60.256891862425</v>
      </c>
      <c r="BI548" s="229">
        <f>IF(AND(BI$7&lt;=$B548+$D$4,BI$9&gt;=$D548),$E548*HLOOKUP(BI$7-$B548+1,INPUTS!$D$63:$X$64,$E$4,FALSE)/IF(BI$7=$B548,(13-MONTH($D548)),12),0)</f>
        <v>60.256891862425</v>
      </c>
      <c r="BJ548" s="229">
        <f>IF(AND(BJ$7&lt;=$B548+$D$4,BJ$9&gt;=$D548),$E548*HLOOKUP(BJ$7-$B548+1,INPUTS!$D$63:$X$64,$E$4,FALSE)/IF(BJ$7=$B548,(13-MONTH($D548)),12),0)</f>
        <v>60.256891862425</v>
      </c>
      <c r="BK548" s="229">
        <f>IF(AND(BK$7&lt;=$B548+$D$4,BK$9&gt;=$D548),$E548*HLOOKUP(BK$7-$B548+1,INPUTS!$D$63:$X$64,$E$4,FALSE)/IF(BK$7=$B548,(13-MONTH($D548)),12),0)</f>
        <v>60.256891862425</v>
      </c>
      <c r="BL548" s="229">
        <f>IF(AND(BL$7&lt;=$B548+$D$4,BL$9&gt;=$D548),$E548*HLOOKUP(BL$7-$B548+1,INPUTS!$D$63:$X$64,$E$4,FALSE)/IF(BL$7=$B548,(13-MONTH($D548)),12),0)</f>
        <v>60.256891862425</v>
      </c>
      <c r="BM548" s="229">
        <f>IF(AND(BM$7&lt;=$B548+$D$4,BM$9&gt;=$D548),$E548*HLOOKUP(BM$7-$B548+1,INPUTS!$D$63:$X$64,$E$4,FALSE)/IF(BM$7=$B548,(13-MONTH($D548)),12),0)</f>
        <v>60.256891862425</v>
      </c>
      <c r="BN548" s="229">
        <f>IF(AND(BN$7&lt;=$B548+$D$4,BN$9&gt;=$D548),$E548*HLOOKUP(BN$7-$B548+1,INPUTS!$D$63:$X$64,$E$4,FALSE)/IF(BN$7=$B548,(13-MONTH($D548)),12),0)</f>
        <v>60.256891862425</v>
      </c>
      <c r="BO548" s="229">
        <f>IF(AND(BO$7&lt;=$B548+$D$4,BO$9&gt;=$D548),$E548*HLOOKUP(BO$7-$B548+1,INPUTS!$D$63:$X$64,$E$4,FALSE)/IF(BO$7=$B548,(13-MONTH($D548)),12),0)</f>
        <v>55.742634954125002</v>
      </c>
      <c r="BP548" s="229">
        <f>IF(AND(BP$7&lt;=$B548+$D$4,BP$9&gt;=$D548),$E548*HLOOKUP(BP$7-$B548+1,INPUTS!$D$63:$X$64,$E$4,FALSE)/IF(BP$7=$B548,(13-MONTH($D548)),12),0)</f>
        <v>55.742634954125002</v>
      </c>
      <c r="BQ548" s="229">
        <f>IF(AND(BQ$7&lt;=$B548+$D$4,BQ$9&gt;=$D548),$E548*HLOOKUP(BQ$7-$B548+1,INPUTS!$D$63:$X$64,$E$4,FALSE)/IF(BQ$7=$B548,(13-MONTH($D548)),12),0)</f>
        <v>55.742634954125002</v>
      </c>
      <c r="BR548" s="229">
        <f>IF(AND(BR$7&lt;=$B548+$D$4,BR$9&gt;=$D548),$E548*HLOOKUP(BR$7-$B548+1,INPUTS!$D$63:$X$64,$E$4,FALSE)/IF(BR$7=$B548,(13-MONTH($D548)),12),0)</f>
        <v>55.742634954125002</v>
      </c>
      <c r="BS548" s="229">
        <f>IF(AND(BS$7&lt;=$B548+$D$4,BS$9&gt;=$D548),$E548*HLOOKUP(BS$7-$B548+1,INPUTS!$D$63:$X$64,$E$4,FALSE)/IF(BS$7=$B548,(13-MONTH($D548)),12),0)</f>
        <v>55.742634954125002</v>
      </c>
      <c r="BT548" s="229">
        <f>IF(AND(BT$7&lt;=$B548+$D$4,BT$9&gt;=$D548),$E548*HLOOKUP(BT$7-$B548+1,INPUTS!$D$63:$X$64,$E$4,FALSE)/IF(BT$7=$B548,(13-MONTH($D548)),12),0)</f>
        <v>55.742634954125002</v>
      </c>
      <c r="BU548" s="229">
        <f>IF(AND(BU$7&lt;=$B548+$D$4,BU$9&gt;=$D548),$E548*HLOOKUP(BU$7-$B548+1,INPUTS!$D$63:$X$64,$E$4,FALSE)/IF(BU$7=$B548,(13-MONTH($D548)),12),0)</f>
        <v>55.742634954125002</v>
      </c>
      <c r="BV548" s="229">
        <f>IF(AND(BV$7&lt;=$B548+$D$4,BV$9&gt;=$D548),$E548*HLOOKUP(BV$7-$B548+1,INPUTS!$D$63:$X$64,$E$4,FALSE)/IF(BV$7=$B548,(13-MONTH($D548)),12),0)</f>
        <v>55.742634954125002</v>
      </c>
      <c r="BW548" s="229">
        <f>IF(AND(BW$7&lt;=$B548+$D$4,BW$9&gt;=$D548),$E548*HLOOKUP(BW$7-$B548+1,INPUTS!$D$63:$X$64,$E$4,FALSE)/IF(BW$7=$B548,(13-MONTH($D548)),12),0)</f>
        <v>55.742634954125002</v>
      </c>
      <c r="BX548" s="229">
        <f>IF(AND(BX$7&lt;=$B548+$D$4,BX$9&gt;=$D548),$E548*HLOOKUP(BX$7-$B548+1,INPUTS!$D$63:$X$64,$E$4,FALSE)/IF(BX$7=$B548,(13-MONTH($D548)),12),0)</f>
        <v>55.742634954125002</v>
      </c>
      <c r="BY548" s="229">
        <f>IF(AND(BY$7&lt;=$B548+$D$4,BY$9&gt;=$D548),$E548*HLOOKUP(BY$7-$B548+1,INPUTS!$D$63:$X$64,$E$4,FALSE)/IF(BY$7=$B548,(13-MONTH($D548)),12),0)</f>
        <v>55.742634954125002</v>
      </c>
      <c r="BZ548" s="229">
        <f>IF(AND(BZ$7&lt;=$B548+$D$4,BZ$9&gt;=$D548),$E548*HLOOKUP(BZ$7-$B548+1,INPUTS!$D$63:$X$64,$E$4,FALSE)/IF(BZ$7=$B548,(13-MONTH($D548)),12),0)</f>
        <v>55.742634954125002</v>
      </c>
    </row>
    <row r="549" spans="1:78" x14ac:dyDescent="0.2">
      <c r="A549" s="7" t="str">
        <f t="shared" si="454"/>
        <v>Roll-in 1</v>
      </c>
      <c r="B549" s="7">
        <f t="shared" si="455"/>
        <v>2019</v>
      </c>
      <c r="C549" s="7">
        <f t="shared" si="458"/>
        <v>6</v>
      </c>
      <c r="D549" s="165">
        <f t="shared" si="457"/>
        <v>43646</v>
      </c>
      <c r="E549" s="68">
        <f t="shared" si="456"/>
        <v>6657.0413999999982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35.662721785714275</v>
      </c>
      <c r="M549" s="229">
        <f>IF(AND(M$7&lt;=$B549+$D$4,M$9&gt;=$D549),$E549*HLOOKUP(M$7-$B549+1,INPUTS!$D$63:$X$64,$E$4,FALSE)/IF(M$7=$B549,(13-MONTH($D549)),12),0)</f>
        <v>35.662721785714275</v>
      </c>
      <c r="N549" s="229">
        <f>IF(AND(N$7&lt;=$B549+$D$4,N$9&gt;=$D549),$E549*HLOOKUP(N$7-$B549+1,INPUTS!$D$63:$X$64,$E$4,FALSE)/IF(N$7=$B549,(13-MONTH($D549)),12),0)</f>
        <v>35.662721785714275</v>
      </c>
      <c r="O549" s="229">
        <f>IF(AND(O$7&lt;=$B549+$D$4,O$9&gt;=$D549),$E549*HLOOKUP(O$7-$B549+1,INPUTS!$D$63:$X$64,$E$4,FALSE)/IF(O$7=$B549,(13-MONTH($D549)),12),0)</f>
        <v>35.662721785714275</v>
      </c>
      <c r="P549" s="229">
        <f>IF(AND(P$7&lt;=$B549+$D$4,P$9&gt;=$D549),$E549*HLOOKUP(P$7-$B549+1,INPUTS!$D$63:$X$64,$E$4,FALSE)/IF(P$7=$B549,(13-MONTH($D549)),12),0)</f>
        <v>35.662721785714275</v>
      </c>
      <c r="Q549" s="229">
        <f>IF(AND(Q$7&lt;=$B549+$D$4,Q$9&gt;=$D549),$E549*HLOOKUP(Q$7-$B549+1,INPUTS!$D$63:$X$64,$E$4,FALSE)/IF(Q$7=$B549,(13-MONTH($D549)),12),0)</f>
        <v>35.662721785714275</v>
      </c>
      <c r="R549" s="229">
        <f>IF(AND(R$7&lt;=$B549+$D$4,R$9&gt;=$D549),$E549*HLOOKUP(R$7-$B549+1,INPUTS!$D$63:$X$64,$E$4,FALSE)/IF(R$7=$B549,(13-MONTH($D549)),12),0)</f>
        <v>35.662721785714275</v>
      </c>
      <c r="S549" s="229">
        <f>IF(AND(S$7&lt;=$B549+$D$4,S$9&gt;=$D549),$E549*HLOOKUP(S$7-$B549+1,INPUTS!$D$63:$X$64,$E$4,FALSE)/IF(S$7=$B549,(13-MONTH($D549)),12),0)</f>
        <v>40.047651555499989</v>
      </c>
      <c r="T549" s="229">
        <f>IF(AND(T$7&lt;=$B549+$D$4,T$9&gt;=$D549),$E549*HLOOKUP(T$7-$B549+1,INPUTS!$D$63:$X$64,$E$4,FALSE)/IF(T$7=$B549,(13-MONTH($D549)),12),0)</f>
        <v>40.047651555499989</v>
      </c>
      <c r="U549" s="229">
        <f>IF(AND(U$7&lt;=$B549+$D$4,U$9&gt;=$D549),$E549*HLOOKUP(U$7-$B549+1,INPUTS!$D$63:$X$64,$E$4,FALSE)/IF(U$7=$B549,(13-MONTH($D549)),12),0)</f>
        <v>40.047651555499989</v>
      </c>
      <c r="V549" s="229">
        <f>IF(AND(V$7&lt;=$B549+$D$4,V$9&gt;=$D549),$E549*HLOOKUP(V$7-$B549+1,INPUTS!$D$63:$X$64,$E$4,FALSE)/IF(V$7=$B549,(13-MONTH($D549)),12),0)</f>
        <v>40.047651555499989</v>
      </c>
      <c r="W549" s="229">
        <f>IF(AND(W$7&lt;=$B549+$D$4,W$9&gt;=$D549),$E549*HLOOKUP(W$7-$B549+1,INPUTS!$D$63:$X$64,$E$4,FALSE)/IF(W$7=$B549,(13-MONTH($D549)),12),0)</f>
        <v>40.047651555499989</v>
      </c>
      <c r="X549" s="229">
        <f>IF(AND(X$7&lt;=$B549+$D$4,X$9&gt;=$D549),$E549*HLOOKUP(X$7-$B549+1,INPUTS!$D$63:$X$64,$E$4,FALSE)/IF(X$7=$B549,(13-MONTH($D549)),12),0)</f>
        <v>40.047651555499989</v>
      </c>
      <c r="Y549" s="229">
        <f>IF(AND(Y$7&lt;=$B549+$D$4,Y$9&gt;=$D549),$E549*HLOOKUP(Y$7-$B549+1,INPUTS!$D$63:$X$64,$E$4,FALSE)/IF(Y$7=$B549,(13-MONTH($D549)),12),0)</f>
        <v>40.047651555499989</v>
      </c>
      <c r="Z549" s="229">
        <f>IF(AND(Z$7&lt;=$B549+$D$4,Z$9&gt;=$D549),$E549*HLOOKUP(Z$7-$B549+1,INPUTS!$D$63:$X$64,$E$4,FALSE)/IF(Z$7=$B549,(13-MONTH($D549)),12),0)</f>
        <v>40.047651555499989</v>
      </c>
      <c r="AA549" s="229">
        <f>IF(AND(AA$7&lt;=$B549+$D$4,AA$9&gt;=$D549),$E549*HLOOKUP(AA$7-$B549+1,INPUTS!$D$63:$X$64,$E$4,FALSE)/IF(AA$7=$B549,(13-MONTH($D549)),12),0)</f>
        <v>40.047651555499989</v>
      </c>
      <c r="AB549" s="229">
        <f>IF(AND(AB$7&lt;=$B549+$D$4,AB$9&gt;=$D549),$E549*HLOOKUP(AB$7-$B549+1,INPUTS!$D$63:$X$64,$E$4,FALSE)/IF(AB$7=$B549,(13-MONTH($D549)),12),0)</f>
        <v>40.047651555499989</v>
      </c>
      <c r="AC549" s="229">
        <f>IF(AND(AC$7&lt;=$B549+$D$4,AC$9&gt;=$D549),$E549*HLOOKUP(AC$7-$B549+1,INPUTS!$D$63:$X$64,$E$4,FALSE)/IF(AC$7=$B549,(13-MONTH($D549)),12),0)</f>
        <v>40.047651555499989</v>
      </c>
      <c r="AD549" s="229">
        <f>IF(AND(AD$7&lt;=$B549+$D$4,AD$9&gt;=$D549),$E549*HLOOKUP(AD$7-$B549+1,INPUTS!$D$63:$X$64,$E$4,FALSE)/IF(AD$7=$B549,(13-MONTH($D549)),12),0)</f>
        <v>40.047651555499989</v>
      </c>
      <c r="AE549" s="229">
        <f>IF(AND(AE$7&lt;=$B549+$D$4,AE$9&gt;=$D549),$E549*HLOOKUP(AE$7-$B549+1,INPUTS!$D$63:$X$64,$E$4,FALSE)/IF(AE$7=$B549,(13-MONTH($D549)),12),0)</f>
        <v>37.040887856499985</v>
      </c>
      <c r="AF549" s="229">
        <f>IF(AND(AF$7&lt;=$B549+$D$4,AF$9&gt;=$D549),$E549*HLOOKUP(AF$7-$B549+1,INPUTS!$D$63:$X$64,$E$4,FALSE)/IF(AF$7=$B549,(13-MONTH($D549)),12),0)</f>
        <v>37.040887856499985</v>
      </c>
      <c r="AG549" s="229">
        <f>IF(AND(AG$7&lt;=$B549+$D$4,AG$9&gt;=$D549),$E549*HLOOKUP(AG$7-$B549+1,INPUTS!$D$63:$X$64,$E$4,FALSE)/IF(AG$7=$B549,(13-MONTH($D549)),12),0)</f>
        <v>37.040887856499985</v>
      </c>
      <c r="AH549" s="229">
        <f>IF(AND(AH$7&lt;=$B549+$D$4,AH$9&gt;=$D549),$E549*HLOOKUP(AH$7-$B549+1,INPUTS!$D$63:$X$64,$E$4,FALSE)/IF(AH$7=$B549,(13-MONTH($D549)),12),0)</f>
        <v>37.040887856499985</v>
      </c>
      <c r="AI549" s="229">
        <f>IF(AND(AI$7&lt;=$B549+$D$4,AI$9&gt;=$D549),$E549*HLOOKUP(AI$7-$B549+1,INPUTS!$D$63:$X$64,$E$4,FALSE)/IF(AI$7=$B549,(13-MONTH($D549)),12),0)</f>
        <v>37.040887856499985</v>
      </c>
      <c r="AJ549" s="229">
        <f>IF(AND(AJ$7&lt;=$B549+$D$4,AJ$9&gt;=$D549),$E549*HLOOKUP(AJ$7-$B549+1,INPUTS!$D$63:$X$64,$E$4,FALSE)/IF(AJ$7=$B549,(13-MONTH($D549)),12),0)</f>
        <v>37.040887856499985</v>
      </c>
      <c r="AK549" s="229">
        <f>IF(AND(AK$7&lt;=$B549+$D$4,AK$9&gt;=$D549),$E549*HLOOKUP(AK$7-$B549+1,INPUTS!$D$63:$X$64,$E$4,FALSE)/IF(AK$7=$B549,(13-MONTH($D549)),12),0)</f>
        <v>37.040887856499985</v>
      </c>
      <c r="AL549" s="229">
        <f>IF(AND(AL$7&lt;=$B549+$D$4,AL$9&gt;=$D549),$E549*HLOOKUP(AL$7-$B549+1,INPUTS!$D$63:$X$64,$E$4,FALSE)/IF(AL$7=$B549,(13-MONTH($D549)),12),0)</f>
        <v>37.040887856499985</v>
      </c>
      <c r="AM549" s="229">
        <f>IF(AND(AM$7&lt;=$B549+$D$4,AM$9&gt;=$D549),$E549*HLOOKUP(AM$7-$B549+1,INPUTS!$D$63:$X$64,$E$4,FALSE)/IF(AM$7=$B549,(13-MONTH($D549)),12),0)</f>
        <v>37.040887856499985</v>
      </c>
      <c r="AN549" s="229">
        <f>IF(AND(AN$7&lt;=$B549+$D$4,AN$9&gt;=$D549),$E549*HLOOKUP(AN$7-$B549+1,INPUTS!$D$63:$X$64,$E$4,FALSE)/IF(AN$7=$B549,(13-MONTH($D549)),12),0)</f>
        <v>37.040887856499985</v>
      </c>
      <c r="AO549" s="229">
        <f>IF(AND(AO$7&lt;=$B549+$D$4,AO$9&gt;=$D549),$E549*HLOOKUP(AO$7-$B549+1,INPUTS!$D$63:$X$64,$E$4,FALSE)/IF(AO$7=$B549,(13-MONTH($D549)),12),0)</f>
        <v>37.040887856499985</v>
      </c>
      <c r="AP549" s="229">
        <f>IF(AND(AP$7&lt;=$B549+$D$4,AP$9&gt;=$D549),$E549*HLOOKUP(AP$7-$B549+1,INPUTS!$D$63:$X$64,$E$4,FALSE)/IF(AP$7=$B549,(13-MONTH($D549)),12),0)</f>
        <v>37.040887856499985</v>
      </c>
      <c r="AQ549" s="229">
        <f>IF(AND(AQ$7&lt;=$B549+$D$4,AQ$9&gt;=$D549),$E549*HLOOKUP(AQ$7-$B549+1,INPUTS!$D$63:$X$64,$E$4,FALSE)/IF(AQ$7=$B549,(13-MONTH($D549)),12),0)</f>
        <v>34.267120606499994</v>
      </c>
      <c r="AR549" s="229">
        <f>IF(AND(AR$7&lt;=$B549+$D$4,AR$9&gt;=$D549),$E549*HLOOKUP(AR$7-$B549+1,INPUTS!$D$63:$X$64,$E$4,FALSE)/IF(AR$7=$B549,(13-MONTH($D549)),12),0)</f>
        <v>34.267120606499994</v>
      </c>
      <c r="AS549" s="229">
        <f>IF(AND(AS$7&lt;=$B549+$D$4,AS$9&gt;=$D549),$E549*HLOOKUP(AS$7-$B549+1,INPUTS!$D$63:$X$64,$E$4,FALSE)/IF(AS$7=$B549,(13-MONTH($D549)),12),0)</f>
        <v>34.267120606499994</v>
      </c>
      <c r="AT549" s="229">
        <f>IF(AND(AT$7&lt;=$B549+$D$4,AT$9&gt;=$D549),$E549*HLOOKUP(AT$7-$B549+1,INPUTS!$D$63:$X$64,$E$4,FALSE)/IF(AT$7=$B549,(13-MONTH($D549)),12),0)</f>
        <v>34.267120606499994</v>
      </c>
      <c r="AU549" s="229">
        <f>IF(AND(AU$7&lt;=$B549+$D$4,AU$9&gt;=$D549),$E549*HLOOKUP(AU$7-$B549+1,INPUTS!$D$63:$X$64,$E$4,FALSE)/IF(AU$7=$B549,(13-MONTH($D549)),12),0)</f>
        <v>34.267120606499994</v>
      </c>
      <c r="AV549" s="229">
        <f>IF(AND(AV$7&lt;=$B549+$D$4,AV$9&gt;=$D549),$E549*HLOOKUP(AV$7-$B549+1,INPUTS!$D$63:$X$64,$E$4,FALSE)/IF(AV$7=$B549,(13-MONTH($D549)),12),0)</f>
        <v>34.267120606499994</v>
      </c>
      <c r="AW549" s="229">
        <f>IF(AND(AW$7&lt;=$B549+$D$4,AW$9&gt;=$D549),$E549*HLOOKUP(AW$7-$B549+1,INPUTS!$D$63:$X$64,$E$4,FALSE)/IF(AW$7=$B549,(13-MONTH($D549)),12),0)</f>
        <v>34.267120606499994</v>
      </c>
      <c r="AX549" s="229">
        <f>IF(AND(AX$7&lt;=$B549+$D$4,AX$9&gt;=$D549),$E549*HLOOKUP(AX$7-$B549+1,INPUTS!$D$63:$X$64,$E$4,FALSE)/IF(AX$7=$B549,(13-MONTH($D549)),12),0)</f>
        <v>34.267120606499994</v>
      </c>
      <c r="AY549" s="229">
        <f>IF(AND(AY$7&lt;=$B549+$D$4,AY$9&gt;=$D549),$E549*HLOOKUP(AY$7-$B549+1,INPUTS!$D$63:$X$64,$E$4,FALSE)/IF(AY$7=$B549,(13-MONTH($D549)),12),0)</f>
        <v>34.267120606499994</v>
      </c>
      <c r="AZ549" s="229">
        <f>IF(AND(AZ$7&lt;=$B549+$D$4,AZ$9&gt;=$D549),$E549*HLOOKUP(AZ$7-$B549+1,INPUTS!$D$63:$X$64,$E$4,FALSE)/IF(AZ$7=$B549,(13-MONTH($D549)),12),0)</f>
        <v>34.267120606499994</v>
      </c>
      <c r="BA549" s="229">
        <f>IF(AND(BA$7&lt;=$B549+$D$4,BA$9&gt;=$D549),$E549*HLOOKUP(BA$7-$B549+1,INPUTS!$D$63:$X$64,$E$4,FALSE)/IF(BA$7=$B549,(13-MONTH($D549)),12),0)</f>
        <v>34.267120606499994</v>
      </c>
      <c r="BB549" s="229">
        <f>IF(AND(BB$7&lt;=$B549+$D$4,BB$9&gt;=$D549),$E549*HLOOKUP(BB$7-$B549+1,INPUTS!$D$63:$X$64,$E$4,FALSE)/IF(BB$7=$B549,(13-MONTH($D549)),12),0)</f>
        <v>34.267120606499994</v>
      </c>
      <c r="BC549" s="229">
        <f>IF(AND(BC$7&lt;=$B549+$D$4,BC$9&gt;=$D549),$E549*HLOOKUP(BC$7-$B549+1,INPUTS!$D$63:$X$64,$E$4,FALSE)/IF(BC$7=$B549,(13-MONTH($D549)),12),0)</f>
        <v>31.693064598499991</v>
      </c>
      <c r="BD549" s="229">
        <f>IF(AND(BD$7&lt;=$B549+$D$4,BD$9&gt;=$D549),$E549*HLOOKUP(BD$7-$B549+1,INPUTS!$D$63:$X$64,$E$4,FALSE)/IF(BD$7=$B549,(13-MONTH($D549)),12),0)</f>
        <v>31.693064598499991</v>
      </c>
      <c r="BE549" s="229">
        <f>IF(AND(BE$7&lt;=$B549+$D$4,BE$9&gt;=$D549),$E549*HLOOKUP(BE$7-$B549+1,INPUTS!$D$63:$X$64,$E$4,FALSE)/IF(BE$7=$B549,(13-MONTH($D549)),12),0)</f>
        <v>31.693064598499991</v>
      </c>
      <c r="BF549" s="229">
        <f>IF(AND(BF$7&lt;=$B549+$D$4,BF$9&gt;=$D549),$E549*HLOOKUP(BF$7-$B549+1,INPUTS!$D$63:$X$64,$E$4,FALSE)/IF(BF$7=$B549,(13-MONTH($D549)),12),0)</f>
        <v>31.693064598499991</v>
      </c>
      <c r="BG549" s="229">
        <f>IF(AND(BG$7&lt;=$B549+$D$4,BG$9&gt;=$D549),$E549*HLOOKUP(BG$7-$B549+1,INPUTS!$D$63:$X$64,$E$4,FALSE)/IF(BG$7=$B549,(13-MONTH($D549)),12),0)</f>
        <v>31.693064598499991</v>
      </c>
      <c r="BH549" s="229">
        <f>IF(AND(BH$7&lt;=$B549+$D$4,BH$9&gt;=$D549),$E549*HLOOKUP(BH$7-$B549+1,INPUTS!$D$63:$X$64,$E$4,FALSE)/IF(BH$7=$B549,(13-MONTH($D549)),12),0)</f>
        <v>31.693064598499991</v>
      </c>
      <c r="BI549" s="229">
        <f>IF(AND(BI$7&lt;=$B549+$D$4,BI$9&gt;=$D549),$E549*HLOOKUP(BI$7-$B549+1,INPUTS!$D$63:$X$64,$E$4,FALSE)/IF(BI$7=$B549,(13-MONTH($D549)),12),0)</f>
        <v>31.693064598499991</v>
      </c>
      <c r="BJ549" s="229">
        <f>IF(AND(BJ$7&lt;=$B549+$D$4,BJ$9&gt;=$D549),$E549*HLOOKUP(BJ$7-$B549+1,INPUTS!$D$63:$X$64,$E$4,FALSE)/IF(BJ$7=$B549,(13-MONTH($D549)),12),0)</f>
        <v>31.693064598499991</v>
      </c>
      <c r="BK549" s="229">
        <f>IF(AND(BK$7&lt;=$B549+$D$4,BK$9&gt;=$D549),$E549*HLOOKUP(BK$7-$B549+1,INPUTS!$D$63:$X$64,$E$4,FALSE)/IF(BK$7=$B549,(13-MONTH($D549)),12),0)</f>
        <v>31.693064598499991</v>
      </c>
      <c r="BL549" s="229">
        <f>IF(AND(BL$7&lt;=$B549+$D$4,BL$9&gt;=$D549),$E549*HLOOKUP(BL$7-$B549+1,INPUTS!$D$63:$X$64,$E$4,FALSE)/IF(BL$7=$B549,(13-MONTH($D549)),12),0)</f>
        <v>31.693064598499991</v>
      </c>
      <c r="BM549" s="229">
        <f>IF(AND(BM$7&lt;=$B549+$D$4,BM$9&gt;=$D549),$E549*HLOOKUP(BM$7-$B549+1,INPUTS!$D$63:$X$64,$E$4,FALSE)/IF(BM$7=$B549,(13-MONTH($D549)),12),0)</f>
        <v>31.693064598499991</v>
      </c>
      <c r="BN549" s="229">
        <f>IF(AND(BN$7&lt;=$B549+$D$4,BN$9&gt;=$D549),$E549*HLOOKUP(BN$7-$B549+1,INPUTS!$D$63:$X$64,$E$4,FALSE)/IF(BN$7=$B549,(13-MONTH($D549)),12),0)</f>
        <v>31.693064598499991</v>
      </c>
      <c r="BO549" s="229">
        <f>IF(AND(BO$7&lt;=$B549+$D$4,BO$9&gt;=$D549),$E549*HLOOKUP(BO$7-$B549+1,INPUTS!$D$63:$X$64,$E$4,FALSE)/IF(BO$7=$B549,(13-MONTH($D549)),12),0)</f>
        <v>29.318719832499994</v>
      </c>
      <c r="BP549" s="229">
        <f>IF(AND(BP$7&lt;=$B549+$D$4,BP$9&gt;=$D549),$E549*HLOOKUP(BP$7-$B549+1,INPUTS!$D$63:$X$64,$E$4,FALSE)/IF(BP$7=$B549,(13-MONTH($D549)),12),0)</f>
        <v>29.318719832499994</v>
      </c>
      <c r="BQ549" s="229">
        <f>IF(AND(BQ$7&lt;=$B549+$D$4,BQ$9&gt;=$D549),$E549*HLOOKUP(BQ$7-$B549+1,INPUTS!$D$63:$X$64,$E$4,FALSE)/IF(BQ$7=$B549,(13-MONTH($D549)),12),0)</f>
        <v>29.318719832499994</v>
      </c>
      <c r="BR549" s="229">
        <f>IF(AND(BR$7&lt;=$B549+$D$4,BR$9&gt;=$D549),$E549*HLOOKUP(BR$7-$B549+1,INPUTS!$D$63:$X$64,$E$4,FALSE)/IF(BR$7=$B549,(13-MONTH($D549)),12),0)</f>
        <v>29.318719832499994</v>
      </c>
      <c r="BS549" s="229">
        <f>IF(AND(BS$7&lt;=$B549+$D$4,BS$9&gt;=$D549),$E549*HLOOKUP(BS$7-$B549+1,INPUTS!$D$63:$X$64,$E$4,FALSE)/IF(BS$7=$B549,(13-MONTH($D549)),12),0)</f>
        <v>29.318719832499994</v>
      </c>
      <c r="BT549" s="229">
        <f>IF(AND(BT$7&lt;=$B549+$D$4,BT$9&gt;=$D549),$E549*HLOOKUP(BT$7-$B549+1,INPUTS!$D$63:$X$64,$E$4,FALSE)/IF(BT$7=$B549,(13-MONTH($D549)),12),0)</f>
        <v>29.318719832499994</v>
      </c>
      <c r="BU549" s="229">
        <f>IF(AND(BU$7&lt;=$B549+$D$4,BU$9&gt;=$D549),$E549*HLOOKUP(BU$7-$B549+1,INPUTS!$D$63:$X$64,$E$4,FALSE)/IF(BU$7=$B549,(13-MONTH($D549)),12),0)</f>
        <v>29.318719832499994</v>
      </c>
      <c r="BV549" s="229">
        <f>IF(AND(BV$7&lt;=$B549+$D$4,BV$9&gt;=$D549),$E549*HLOOKUP(BV$7-$B549+1,INPUTS!$D$63:$X$64,$E$4,FALSE)/IF(BV$7=$B549,(13-MONTH($D549)),12),0)</f>
        <v>29.318719832499994</v>
      </c>
      <c r="BW549" s="229">
        <f>IF(AND(BW$7&lt;=$B549+$D$4,BW$9&gt;=$D549),$E549*HLOOKUP(BW$7-$B549+1,INPUTS!$D$63:$X$64,$E$4,FALSE)/IF(BW$7=$B549,(13-MONTH($D549)),12),0)</f>
        <v>29.318719832499994</v>
      </c>
      <c r="BX549" s="229">
        <f>IF(AND(BX$7&lt;=$B549+$D$4,BX$9&gt;=$D549),$E549*HLOOKUP(BX$7-$B549+1,INPUTS!$D$63:$X$64,$E$4,FALSE)/IF(BX$7=$B549,(13-MONTH($D549)),12),0)</f>
        <v>29.318719832499994</v>
      </c>
      <c r="BY549" s="229">
        <f>IF(AND(BY$7&lt;=$B549+$D$4,BY$9&gt;=$D549),$E549*HLOOKUP(BY$7-$B549+1,INPUTS!$D$63:$X$64,$E$4,FALSE)/IF(BY$7=$B549,(13-MONTH($D549)),12),0)</f>
        <v>29.318719832499994</v>
      </c>
      <c r="BZ549" s="229">
        <f>IF(AND(BZ$7&lt;=$B549+$D$4,BZ$9&gt;=$D549),$E549*HLOOKUP(BZ$7-$B549+1,INPUTS!$D$63:$X$64,$E$4,FALSE)/IF(BZ$7=$B549,(13-MONTH($D549)),12),0)</f>
        <v>29.318719832499994</v>
      </c>
    </row>
    <row r="550" spans="1:78" x14ac:dyDescent="0.2">
      <c r="A550" s="7" t="str">
        <f t="shared" si="454"/>
        <v>Roll-in 1</v>
      </c>
      <c r="B550" s="7">
        <f t="shared" si="455"/>
        <v>2019</v>
      </c>
      <c r="C550" s="7">
        <f t="shared" si="458"/>
        <v>7</v>
      </c>
      <c r="D550" s="165">
        <f t="shared" si="457"/>
        <v>43677</v>
      </c>
      <c r="E550" s="68">
        <f t="shared" si="456"/>
        <v>4067.1531800000016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25.419707375000012</v>
      </c>
      <c r="N550" s="229">
        <f>IF(AND(N$7&lt;=$B550+$D$4,N$9&gt;=$D550),$E550*HLOOKUP(N$7-$B550+1,INPUTS!$D$63:$X$64,$E$4,FALSE)/IF(N$7=$B550,(13-MONTH($D550)),12),0)</f>
        <v>25.419707375000012</v>
      </c>
      <c r="O550" s="229">
        <f>IF(AND(O$7&lt;=$B550+$D$4,O$9&gt;=$D550),$E550*HLOOKUP(O$7-$B550+1,INPUTS!$D$63:$X$64,$E$4,FALSE)/IF(O$7=$B550,(13-MONTH($D550)),12),0)</f>
        <v>25.419707375000012</v>
      </c>
      <c r="P550" s="229">
        <f>IF(AND(P$7&lt;=$B550+$D$4,P$9&gt;=$D550),$E550*HLOOKUP(P$7-$B550+1,INPUTS!$D$63:$X$64,$E$4,FALSE)/IF(P$7=$B550,(13-MONTH($D550)),12),0)</f>
        <v>25.419707375000012</v>
      </c>
      <c r="Q550" s="229">
        <f>IF(AND(Q$7&lt;=$B550+$D$4,Q$9&gt;=$D550),$E550*HLOOKUP(Q$7-$B550+1,INPUTS!$D$63:$X$64,$E$4,FALSE)/IF(Q$7=$B550,(13-MONTH($D550)),12),0)</f>
        <v>25.419707375000012</v>
      </c>
      <c r="R550" s="229">
        <f>IF(AND(R$7&lt;=$B550+$D$4,R$9&gt;=$D550),$E550*HLOOKUP(R$7-$B550+1,INPUTS!$D$63:$X$64,$E$4,FALSE)/IF(R$7=$B550,(13-MONTH($D550)),12),0)</f>
        <v>25.419707375000012</v>
      </c>
      <c r="S550" s="229">
        <f>IF(AND(S$7&lt;=$B550+$D$4,S$9&gt;=$D550),$E550*HLOOKUP(S$7-$B550+1,INPUTS!$D$63:$X$64,$E$4,FALSE)/IF(S$7=$B550,(13-MONTH($D550)),12),0)</f>
        <v>24.467315672016678</v>
      </c>
      <c r="T550" s="229">
        <f>IF(AND(T$7&lt;=$B550+$D$4,T$9&gt;=$D550),$E550*HLOOKUP(T$7-$B550+1,INPUTS!$D$63:$X$64,$E$4,FALSE)/IF(T$7=$B550,(13-MONTH($D550)),12),0)</f>
        <v>24.467315672016678</v>
      </c>
      <c r="U550" s="229">
        <f>IF(AND(U$7&lt;=$B550+$D$4,U$9&gt;=$D550),$E550*HLOOKUP(U$7-$B550+1,INPUTS!$D$63:$X$64,$E$4,FALSE)/IF(U$7=$B550,(13-MONTH($D550)),12),0)</f>
        <v>24.467315672016678</v>
      </c>
      <c r="V550" s="229">
        <f>IF(AND(V$7&lt;=$B550+$D$4,V$9&gt;=$D550),$E550*HLOOKUP(V$7-$B550+1,INPUTS!$D$63:$X$64,$E$4,FALSE)/IF(V$7=$B550,(13-MONTH($D550)),12),0)</f>
        <v>24.467315672016678</v>
      </c>
      <c r="W550" s="229">
        <f>IF(AND(W$7&lt;=$B550+$D$4,W$9&gt;=$D550),$E550*HLOOKUP(W$7-$B550+1,INPUTS!$D$63:$X$64,$E$4,FALSE)/IF(W$7=$B550,(13-MONTH($D550)),12),0)</f>
        <v>24.467315672016678</v>
      </c>
      <c r="X550" s="229">
        <f>IF(AND(X$7&lt;=$B550+$D$4,X$9&gt;=$D550),$E550*HLOOKUP(X$7-$B550+1,INPUTS!$D$63:$X$64,$E$4,FALSE)/IF(X$7=$B550,(13-MONTH($D550)),12),0)</f>
        <v>24.467315672016678</v>
      </c>
      <c r="Y550" s="229">
        <f>IF(AND(Y$7&lt;=$B550+$D$4,Y$9&gt;=$D550),$E550*HLOOKUP(Y$7-$B550+1,INPUTS!$D$63:$X$64,$E$4,FALSE)/IF(Y$7=$B550,(13-MONTH($D550)),12),0)</f>
        <v>24.467315672016678</v>
      </c>
      <c r="Z550" s="229">
        <f>IF(AND(Z$7&lt;=$B550+$D$4,Z$9&gt;=$D550),$E550*HLOOKUP(Z$7-$B550+1,INPUTS!$D$63:$X$64,$E$4,FALSE)/IF(Z$7=$B550,(13-MONTH($D550)),12),0)</f>
        <v>24.467315672016678</v>
      </c>
      <c r="AA550" s="229">
        <f>IF(AND(AA$7&lt;=$B550+$D$4,AA$9&gt;=$D550),$E550*HLOOKUP(AA$7-$B550+1,INPUTS!$D$63:$X$64,$E$4,FALSE)/IF(AA$7=$B550,(13-MONTH($D550)),12),0)</f>
        <v>24.467315672016678</v>
      </c>
      <c r="AB550" s="229">
        <f>IF(AND(AB$7&lt;=$B550+$D$4,AB$9&gt;=$D550),$E550*HLOOKUP(AB$7-$B550+1,INPUTS!$D$63:$X$64,$E$4,FALSE)/IF(AB$7=$B550,(13-MONTH($D550)),12),0)</f>
        <v>24.467315672016678</v>
      </c>
      <c r="AC550" s="229">
        <f>IF(AND(AC$7&lt;=$B550+$D$4,AC$9&gt;=$D550),$E550*HLOOKUP(AC$7-$B550+1,INPUTS!$D$63:$X$64,$E$4,FALSE)/IF(AC$7=$B550,(13-MONTH($D550)),12),0)</f>
        <v>24.467315672016678</v>
      </c>
      <c r="AD550" s="229">
        <f>IF(AND(AD$7&lt;=$B550+$D$4,AD$9&gt;=$D550),$E550*HLOOKUP(AD$7-$B550+1,INPUTS!$D$63:$X$64,$E$4,FALSE)/IF(AD$7=$B550,(13-MONTH($D550)),12),0)</f>
        <v>24.467315672016678</v>
      </c>
      <c r="AE550" s="229">
        <f>IF(AND(AE$7&lt;=$B550+$D$4,AE$9&gt;=$D550),$E550*HLOOKUP(AE$7-$B550+1,INPUTS!$D$63:$X$64,$E$4,FALSE)/IF(AE$7=$B550,(13-MONTH($D550)),12),0)</f>
        <v>22.630318152383339</v>
      </c>
      <c r="AF550" s="229">
        <f>IF(AND(AF$7&lt;=$B550+$D$4,AF$9&gt;=$D550),$E550*HLOOKUP(AF$7-$B550+1,INPUTS!$D$63:$X$64,$E$4,FALSE)/IF(AF$7=$B550,(13-MONTH($D550)),12),0)</f>
        <v>22.630318152383339</v>
      </c>
      <c r="AG550" s="229">
        <f>IF(AND(AG$7&lt;=$B550+$D$4,AG$9&gt;=$D550),$E550*HLOOKUP(AG$7-$B550+1,INPUTS!$D$63:$X$64,$E$4,FALSE)/IF(AG$7=$B550,(13-MONTH($D550)),12),0)</f>
        <v>22.630318152383339</v>
      </c>
      <c r="AH550" s="229">
        <f>IF(AND(AH$7&lt;=$B550+$D$4,AH$9&gt;=$D550),$E550*HLOOKUP(AH$7-$B550+1,INPUTS!$D$63:$X$64,$E$4,FALSE)/IF(AH$7=$B550,(13-MONTH($D550)),12),0)</f>
        <v>22.630318152383339</v>
      </c>
      <c r="AI550" s="229">
        <f>IF(AND(AI$7&lt;=$B550+$D$4,AI$9&gt;=$D550),$E550*HLOOKUP(AI$7-$B550+1,INPUTS!$D$63:$X$64,$E$4,FALSE)/IF(AI$7=$B550,(13-MONTH($D550)),12),0)</f>
        <v>22.630318152383339</v>
      </c>
      <c r="AJ550" s="229">
        <f>IF(AND(AJ$7&lt;=$B550+$D$4,AJ$9&gt;=$D550),$E550*HLOOKUP(AJ$7-$B550+1,INPUTS!$D$63:$X$64,$E$4,FALSE)/IF(AJ$7=$B550,(13-MONTH($D550)),12),0)</f>
        <v>22.630318152383339</v>
      </c>
      <c r="AK550" s="229">
        <f>IF(AND(AK$7&lt;=$B550+$D$4,AK$9&gt;=$D550),$E550*HLOOKUP(AK$7-$B550+1,INPUTS!$D$63:$X$64,$E$4,FALSE)/IF(AK$7=$B550,(13-MONTH($D550)),12),0)</f>
        <v>22.630318152383339</v>
      </c>
      <c r="AL550" s="229">
        <f>IF(AND(AL$7&lt;=$B550+$D$4,AL$9&gt;=$D550),$E550*HLOOKUP(AL$7-$B550+1,INPUTS!$D$63:$X$64,$E$4,FALSE)/IF(AL$7=$B550,(13-MONTH($D550)),12),0)</f>
        <v>22.630318152383339</v>
      </c>
      <c r="AM550" s="229">
        <f>IF(AND(AM$7&lt;=$B550+$D$4,AM$9&gt;=$D550),$E550*HLOOKUP(AM$7-$B550+1,INPUTS!$D$63:$X$64,$E$4,FALSE)/IF(AM$7=$B550,(13-MONTH($D550)),12),0)</f>
        <v>22.630318152383339</v>
      </c>
      <c r="AN550" s="229">
        <f>IF(AND(AN$7&lt;=$B550+$D$4,AN$9&gt;=$D550),$E550*HLOOKUP(AN$7-$B550+1,INPUTS!$D$63:$X$64,$E$4,FALSE)/IF(AN$7=$B550,(13-MONTH($D550)),12),0)</f>
        <v>22.630318152383339</v>
      </c>
      <c r="AO550" s="229">
        <f>IF(AND(AO$7&lt;=$B550+$D$4,AO$9&gt;=$D550),$E550*HLOOKUP(AO$7-$B550+1,INPUTS!$D$63:$X$64,$E$4,FALSE)/IF(AO$7=$B550,(13-MONTH($D550)),12),0)</f>
        <v>22.630318152383339</v>
      </c>
      <c r="AP550" s="229">
        <f>IF(AND(AP$7&lt;=$B550+$D$4,AP$9&gt;=$D550),$E550*HLOOKUP(AP$7-$B550+1,INPUTS!$D$63:$X$64,$E$4,FALSE)/IF(AP$7=$B550,(13-MONTH($D550)),12),0)</f>
        <v>22.630318152383339</v>
      </c>
      <c r="AQ550" s="229">
        <f>IF(AND(AQ$7&lt;=$B550+$D$4,AQ$9&gt;=$D550),$E550*HLOOKUP(AQ$7-$B550+1,INPUTS!$D$63:$X$64,$E$4,FALSE)/IF(AQ$7=$B550,(13-MONTH($D550)),12),0)</f>
        <v>20.935670994050007</v>
      </c>
      <c r="AR550" s="229">
        <f>IF(AND(AR$7&lt;=$B550+$D$4,AR$9&gt;=$D550),$E550*HLOOKUP(AR$7-$B550+1,INPUTS!$D$63:$X$64,$E$4,FALSE)/IF(AR$7=$B550,(13-MONTH($D550)),12),0)</f>
        <v>20.935670994050007</v>
      </c>
      <c r="AS550" s="229">
        <f>IF(AND(AS$7&lt;=$B550+$D$4,AS$9&gt;=$D550),$E550*HLOOKUP(AS$7-$B550+1,INPUTS!$D$63:$X$64,$E$4,FALSE)/IF(AS$7=$B550,(13-MONTH($D550)),12),0)</f>
        <v>20.935670994050007</v>
      </c>
      <c r="AT550" s="229">
        <f>IF(AND(AT$7&lt;=$B550+$D$4,AT$9&gt;=$D550),$E550*HLOOKUP(AT$7-$B550+1,INPUTS!$D$63:$X$64,$E$4,FALSE)/IF(AT$7=$B550,(13-MONTH($D550)),12),0)</f>
        <v>20.935670994050007</v>
      </c>
      <c r="AU550" s="229">
        <f>IF(AND(AU$7&lt;=$B550+$D$4,AU$9&gt;=$D550),$E550*HLOOKUP(AU$7-$B550+1,INPUTS!$D$63:$X$64,$E$4,FALSE)/IF(AU$7=$B550,(13-MONTH($D550)),12),0)</f>
        <v>20.935670994050007</v>
      </c>
      <c r="AV550" s="229">
        <f>IF(AND(AV$7&lt;=$B550+$D$4,AV$9&gt;=$D550),$E550*HLOOKUP(AV$7-$B550+1,INPUTS!$D$63:$X$64,$E$4,FALSE)/IF(AV$7=$B550,(13-MONTH($D550)),12),0)</f>
        <v>20.935670994050007</v>
      </c>
      <c r="AW550" s="229">
        <f>IF(AND(AW$7&lt;=$B550+$D$4,AW$9&gt;=$D550),$E550*HLOOKUP(AW$7-$B550+1,INPUTS!$D$63:$X$64,$E$4,FALSE)/IF(AW$7=$B550,(13-MONTH($D550)),12),0)</f>
        <v>20.935670994050007</v>
      </c>
      <c r="AX550" s="229">
        <f>IF(AND(AX$7&lt;=$B550+$D$4,AX$9&gt;=$D550),$E550*HLOOKUP(AX$7-$B550+1,INPUTS!$D$63:$X$64,$E$4,FALSE)/IF(AX$7=$B550,(13-MONTH($D550)),12),0)</f>
        <v>20.935670994050007</v>
      </c>
      <c r="AY550" s="229">
        <f>IF(AND(AY$7&lt;=$B550+$D$4,AY$9&gt;=$D550),$E550*HLOOKUP(AY$7-$B550+1,INPUTS!$D$63:$X$64,$E$4,FALSE)/IF(AY$7=$B550,(13-MONTH($D550)),12),0)</f>
        <v>20.935670994050007</v>
      </c>
      <c r="AZ550" s="229">
        <f>IF(AND(AZ$7&lt;=$B550+$D$4,AZ$9&gt;=$D550),$E550*HLOOKUP(AZ$7-$B550+1,INPUTS!$D$63:$X$64,$E$4,FALSE)/IF(AZ$7=$B550,(13-MONTH($D550)),12),0)</f>
        <v>20.935670994050007</v>
      </c>
      <c r="BA550" s="229">
        <f>IF(AND(BA$7&lt;=$B550+$D$4,BA$9&gt;=$D550),$E550*HLOOKUP(BA$7-$B550+1,INPUTS!$D$63:$X$64,$E$4,FALSE)/IF(BA$7=$B550,(13-MONTH($D550)),12),0)</f>
        <v>20.935670994050007</v>
      </c>
      <c r="BB550" s="229">
        <f>IF(AND(BB$7&lt;=$B550+$D$4,BB$9&gt;=$D550),$E550*HLOOKUP(BB$7-$B550+1,INPUTS!$D$63:$X$64,$E$4,FALSE)/IF(BB$7=$B550,(13-MONTH($D550)),12),0)</f>
        <v>20.935670994050007</v>
      </c>
      <c r="BC550" s="229">
        <f>IF(AND(BC$7&lt;=$B550+$D$4,BC$9&gt;=$D550),$E550*HLOOKUP(BC$7-$B550+1,INPUTS!$D$63:$X$64,$E$4,FALSE)/IF(BC$7=$B550,(13-MONTH($D550)),12),0)</f>
        <v>19.363038431116674</v>
      </c>
      <c r="BD550" s="229">
        <f>IF(AND(BD$7&lt;=$B550+$D$4,BD$9&gt;=$D550),$E550*HLOOKUP(BD$7-$B550+1,INPUTS!$D$63:$X$64,$E$4,FALSE)/IF(BD$7=$B550,(13-MONTH($D550)),12),0)</f>
        <v>19.363038431116674</v>
      </c>
      <c r="BE550" s="229">
        <f>IF(AND(BE$7&lt;=$B550+$D$4,BE$9&gt;=$D550),$E550*HLOOKUP(BE$7-$B550+1,INPUTS!$D$63:$X$64,$E$4,FALSE)/IF(BE$7=$B550,(13-MONTH($D550)),12),0)</f>
        <v>19.363038431116674</v>
      </c>
      <c r="BF550" s="229">
        <f>IF(AND(BF$7&lt;=$B550+$D$4,BF$9&gt;=$D550),$E550*HLOOKUP(BF$7-$B550+1,INPUTS!$D$63:$X$64,$E$4,FALSE)/IF(BF$7=$B550,(13-MONTH($D550)),12),0)</f>
        <v>19.363038431116674</v>
      </c>
      <c r="BG550" s="229">
        <f>IF(AND(BG$7&lt;=$B550+$D$4,BG$9&gt;=$D550),$E550*HLOOKUP(BG$7-$B550+1,INPUTS!$D$63:$X$64,$E$4,FALSE)/IF(BG$7=$B550,(13-MONTH($D550)),12),0)</f>
        <v>19.363038431116674</v>
      </c>
      <c r="BH550" s="229">
        <f>IF(AND(BH$7&lt;=$B550+$D$4,BH$9&gt;=$D550),$E550*HLOOKUP(BH$7-$B550+1,INPUTS!$D$63:$X$64,$E$4,FALSE)/IF(BH$7=$B550,(13-MONTH($D550)),12),0)</f>
        <v>19.363038431116674</v>
      </c>
      <c r="BI550" s="229">
        <f>IF(AND(BI$7&lt;=$B550+$D$4,BI$9&gt;=$D550),$E550*HLOOKUP(BI$7-$B550+1,INPUTS!$D$63:$X$64,$E$4,FALSE)/IF(BI$7=$B550,(13-MONTH($D550)),12),0)</f>
        <v>19.363038431116674</v>
      </c>
      <c r="BJ550" s="229">
        <f>IF(AND(BJ$7&lt;=$B550+$D$4,BJ$9&gt;=$D550),$E550*HLOOKUP(BJ$7-$B550+1,INPUTS!$D$63:$X$64,$E$4,FALSE)/IF(BJ$7=$B550,(13-MONTH($D550)),12),0)</f>
        <v>19.363038431116674</v>
      </c>
      <c r="BK550" s="229">
        <f>IF(AND(BK$7&lt;=$B550+$D$4,BK$9&gt;=$D550),$E550*HLOOKUP(BK$7-$B550+1,INPUTS!$D$63:$X$64,$E$4,FALSE)/IF(BK$7=$B550,(13-MONTH($D550)),12),0)</f>
        <v>19.363038431116674</v>
      </c>
      <c r="BL550" s="229">
        <f>IF(AND(BL$7&lt;=$B550+$D$4,BL$9&gt;=$D550),$E550*HLOOKUP(BL$7-$B550+1,INPUTS!$D$63:$X$64,$E$4,FALSE)/IF(BL$7=$B550,(13-MONTH($D550)),12),0)</f>
        <v>19.363038431116674</v>
      </c>
      <c r="BM550" s="229">
        <f>IF(AND(BM$7&lt;=$B550+$D$4,BM$9&gt;=$D550),$E550*HLOOKUP(BM$7-$B550+1,INPUTS!$D$63:$X$64,$E$4,FALSE)/IF(BM$7=$B550,(13-MONTH($D550)),12),0)</f>
        <v>19.363038431116674</v>
      </c>
      <c r="BN550" s="229">
        <f>IF(AND(BN$7&lt;=$B550+$D$4,BN$9&gt;=$D550),$E550*HLOOKUP(BN$7-$B550+1,INPUTS!$D$63:$X$64,$E$4,FALSE)/IF(BN$7=$B550,(13-MONTH($D550)),12),0)</f>
        <v>19.363038431116674</v>
      </c>
      <c r="BO550" s="229">
        <f>IF(AND(BO$7&lt;=$B550+$D$4,BO$9&gt;=$D550),$E550*HLOOKUP(BO$7-$B550+1,INPUTS!$D$63:$X$64,$E$4,FALSE)/IF(BO$7=$B550,(13-MONTH($D550)),12),0)</f>
        <v>17.912420463583342</v>
      </c>
      <c r="BP550" s="229">
        <f>IF(AND(BP$7&lt;=$B550+$D$4,BP$9&gt;=$D550),$E550*HLOOKUP(BP$7-$B550+1,INPUTS!$D$63:$X$64,$E$4,FALSE)/IF(BP$7=$B550,(13-MONTH($D550)),12),0)</f>
        <v>17.912420463583342</v>
      </c>
      <c r="BQ550" s="229">
        <f>IF(AND(BQ$7&lt;=$B550+$D$4,BQ$9&gt;=$D550),$E550*HLOOKUP(BQ$7-$B550+1,INPUTS!$D$63:$X$64,$E$4,FALSE)/IF(BQ$7=$B550,(13-MONTH($D550)),12),0)</f>
        <v>17.912420463583342</v>
      </c>
      <c r="BR550" s="229">
        <f>IF(AND(BR$7&lt;=$B550+$D$4,BR$9&gt;=$D550),$E550*HLOOKUP(BR$7-$B550+1,INPUTS!$D$63:$X$64,$E$4,FALSE)/IF(BR$7=$B550,(13-MONTH($D550)),12),0)</f>
        <v>17.912420463583342</v>
      </c>
      <c r="BS550" s="229">
        <f>IF(AND(BS$7&lt;=$B550+$D$4,BS$9&gt;=$D550),$E550*HLOOKUP(BS$7-$B550+1,INPUTS!$D$63:$X$64,$E$4,FALSE)/IF(BS$7=$B550,(13-MONTH($D550)),12),0)</f>
        <v>17.912420463583342</v>
      </c>
      <c r="BT550" s="229">
        <f>IF(AND(BT$7&lt;=$B550+$D$4,BT$9&gt;=$D550),$E550*HLOOKUP(BT$7-$B550+1,INPUTS!$D$63:$X$64,$E$4,FALSE)/IF(BT$7=$B550,(13-MONTH($D550)),12),0)</f>
        <v>17.912420463583342</v>
      </c>
      <c r="BU550" s="229">
        <f>IF(AND(BU$7&lt;=$B550+$D$4,BU$9&gt;=$D550),$E550*HLOOKUP(BU$7-$B550+1,INPUTS!$D$63:$X$64,$E$4,FALSE)/IF(BU$7=$B550,(13-MONTH($D550)),12),0)</f>
        <v>17.912420463583342</v>
      </c>
      <c r="BV550" s="229">
        <f>IF(AND(BV$7&lt;=$B550+$D$4,BV$9&gt;=$D550),$E550*HLOOKUP(BV$7-$B550+1,INPUTS!$D$63:$X$64,$E$4,FALSE)/IF(BV$7=$B550,(13-MONTH($D550)),12),0)</f>
        <v>17.912420463583342</v>
      </c>
      <c r="BW550" s="229">
        <f>IF(AND(BW$7&lt;=$B550+$D$4,BW$9&gt;=$D550),$E550*HLOOKUP(BW$7-$B550+1,INPUTS!$D$63:$X$64,$E$4,FALSE)/IF(BW$7=$B550,(13-MONTH($D550)),12),0)</f>
        <v>17.912420463583342</v>
      </c>
      <c r="BX550" s="229">
        <f>IF(AND(BX$7&lt;=$B550+$D$4,BX$9&gt;=$D550),$E550*HLOOKUP(BX$7-$B550+1,INPUTS!$D$63:$X$64,$E$4,FALSE)/IF(BX$7=$B550,(13-MONTH($D550)),12),0)</f>
        <v>17.912420463583342</v>
      </c>
      <c r="BY550" s="229">
        <f>IF(AND(BY$7&lt;=$B550+$D$4,BY$9&gt;=$D550),$E550*HLOOKUP(BY$7-$B550+1,INPUTS!$D$63:$X$64,$E$4,FALSE)/IF(BY$7=$B550,(13-MONTH($D550)),12),0)</f>
        <v>17.912420463583342</v>
      </c>
      <c r="BZ550" s="229">
        <f>IF(AND(BZ$7&lt;=$B550+$D$4,BZ$9&gt;=$D550),$E550*HLOOKUP(BZ$7-$B550+1,INPUTS!$D$63:$X$64,$E$4,FALSE)/IF(BZ$7=$B550,(13-MONTH($D550)),12),0)</f>
        <v>17.912420463583342</v>
      </c>
    </row>
    <row r="551" spans="1:78" x14ac:dyDescent="0.2">
      <c r="A551" s="7" t="str">
        <f t="shared" si="454"/>
        <v>Roll-in 1</v>
      </c>
      <c r="B551" s="7">
        <f t="shared" si="455"/>
        <v>2019</v>
      </c>
      <c r="C551" s="7">
        <f t="shared" si="458"/>
        <v>8</v>
      </c>
      <c r="D551" s="165">
        <f t="shared" si="457"/>
        <v>43708</v>
      </c>
      <c r="E551" s="68">
        <f t="shared" si="456"/>
        <v>11524.013749999989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86.430103124999917</v>
      </c>
      <c r="O551" s="229">
        <f>IF(AND(O$7&lt;=$B551+$D$4,O$9&gt;=$D551),$E551*HLOOKUP(O$7-$B551+1,INPUTS!$D$63:$X$64,$E$4,FALSE)/IF(O$7=$B551,(13-MONTH($D551)),12),0)</f>
        <v>86.430103124999917</v>
      </c>
      <c r="P551" s="229">
        <f>IF(AND(P$7&lt;=$B551+$D$4,P$9&gt;=$D551),$E551*HLOOKUP(P$7-$B551+1,INPUTS!$D$63:$X$64,$E$4,FALSE)/IF(P$7=$B551,(13-MONTH($D551)),12),0)</f>
        <v>86.430103124999917</v>
      </c>
      <c r="Q551" s="229">
        <f>IF(AND(Q$7&lt;=$B551+$D$4,Q$9&gt;=$D551),$E551*HLOOKUP(Q$7-$B551+1,INPUTS!$D$63:$X$64,$E$4,FALSE)/IF(Q$7=$B551,(13-MONTH($D551)),12),0)</f>
        <v>86.430103124999917</v>
      </c>
      <c r="R551" s="229">
        <f>IF(AND(R$7&lt;=$B551+$D$4,R$9&gt;=$D551),$E551*HLOOKUP(R$7-$B551+1,INPUTS!$D$63:$X$64,$E$4,FALSE)/IF(R$7=$B551,(13-MONTH($D551)),12),0)</f>
        <v>86.430103124999917</v>
      </c>
      <c r="S551" s="229">
        <f>IF(AND(S$7&lt;=$B551+$D$4,S$9&gt;=$D551),$E551*HLOOKUP(S$7-$B551+1,INPUTS!$D$63:$X$64,$E$4,FALSE)/IF(S$7=$B551,(13-MONTH($D551)),12),0)</f>
        <v>69.326546051041603</v>
      </c>
      <c r="T551" s="229">
        <f>IF(AND(T$7&lt;=$B551+$D$4,T$9&gt;=$D551),$E551*HLOOKUP(T$7-$B551+1,INPUTS!$D$63:$X$64,$E$4,FALSE)/IF(T$7=$B551,(13-MONTH($D551)),12),0)</f>
        <v>69.326546051041603</v>
      </c>
      <c r="U551" s="229">
        <f>IF(AND(U$7&lt;=$B551+$D$4,U$9&gt;=$D551),$E551*HLOOKUP(U$7-$B551+1,INPUTS!$D$63:$X$64,$E$4,FALSE)/IF(U$7=$B551,(13-MONTH($D551)),12),0)</f>
        <v>69.326546051041603</v>
      </c>
      <c r="V551" s="229">
        <f>IF(AND(V$7&lt;=$B551+$D$4,V$9&gt;=$D551),$E551*HLOOKUP(V$7-$B551+1,INPUTS!$D$63:$X$64,$E$4,FALSE)/IF(V$7=$B551,(13-MONTH($D551)),12),0)</f>
        <v>69.326546051041603</v>
      </c>
      <c r="W551" s="229">
        <f>IF(AND(W$7&lt;=$B551+$D$4,W$9&gt;=$D551),$E551*HLOOKUP(W$7-$B551+1,INPUTS!$D$63:$X$64,$E$4,FALSE)/IF(W$7=$B551,(13-MONTH($D551)),12),0)</f>
        <v>69.326546051041603</v>
      </c>
      <c r="X551" s="229">
        <f>IF(AND(X$7&lt;=$B551+$D$4,X$9&gt;=$D551),$E551*HLOOKUP(X$7-$B551+1,INPUTS!$D$63:$X$64,$E$4,FALSE)/IF(X$7=$B551,(13-MONTH($D551)),12),0)</f>
        <v>69.326546051041603</v>
      </c>
      <c r="Y551" s="229">
        <f>IF(AND(Y$7&lt;=$B551+$D$4,Y$9&gt;=$D551),$E551*HLOOKUP(Y$7-$B551+1,INPUTS!$D$63:$X$64,$E$4,FALSE)/IF(Y$7=$B551,(13-MONTH($D551)),12),0)</f>
        <v>69.326546051041603</v>
      </c>
      <c r="Z551" s="229">
        <f>IF(AND(Z$7&lt;=$B551+$D$4,Z$9&gt;=$D551),$E551*HLOOKUP(Z$7-$B551+1,INPUTS!$D$63:$X$64,$E$4,FALSE)/IF(Z$7=$B551,(13-MONTH($D551)),12),0)</f>
        <v>69.326546051041603</v>
      </c>
      <c r="AA551" s="229">
        <f>IF(AND(AA$7&lt;=$B551+$D$4,AA$9&gt;=$D551),$E551*HLOOKUP(AA$7-$B551+1,INPUTS!$D$63:$X$64,$E$4,FALSE)/IF(AA$7=$B551,(13-MONTH($D551)),12),0)</f>
        <v>69.326546051041603</v>
      </c>
      <c r="AB551" s="229">
        <f>IF(AND(AB$7&lt;=$B551+$D$4,AB$9&gt;=$D551),$E551*HLOOKUP(AB$7-$B551+1,INPUTS!$D$63:$X$64,$E$4,FALSE)/IF(AB$7=$B551,(13-MONTH($D551)),12),0)</f>
        <v>69.326546051041603</v>
      </c>
      <c r="AC551" s="229">
        <f>IF(AND(AC$7&lt;=$B551+$D$4,AC$9&gt;=$D551),$E551*HLOOKUP(AC$7-$B551+1,INPUTS!$D$63:$X$64,$E$4,FALSE)/IF(AC$7=$B551,(13-MONTH($D551)),12),0)</f>
        <v>69.326546051041603</v>
      </c>
      <c r="AD551" s="229">
        <f>IF(AND(AD$7&lt;=$B551+$D$4,AD$9&gt;=$D551),$E551*HLOOKUP(AD$7-$B551+1,INPUTS!$D$63:$X$64,$E$4,FALSE)/IF(AD$7=$B551,(13-MONTH($D551)),12),0)</f>
        <v>69.326546051041603</v>
      </c>
      <c r="AE551" s="229">
        <f>IF(AND(AE$7&lt;=$B551+$D$4,AE$9&gt;=$D551),$E551*HLOOKUP(AE$7-$B551+1,INPUTS!$D$63:$X$64,$E$4,FALSE)/IF(AE$7=$B551,(13-MONTH($D551)),12),0)</f>
        <v>64.121533173958269</v>
      </c>
      <c r="AF551" s="229">
        <f>IF(AND(AF$7&lt;=$B551+$D$4,AF$9&gt;=$D551),$E551*HLOOKUP(AF$7-$B551+1,INPUTS!$D$63:$X$64,$E$4,FALSE)/IF(AF$7=$B551,(13-MONTH($D551)),12),0)</f>
        <v>64.121533173958269</v>
      </c>
      <c r="AG551" s="229">
        <f>IF(AND(AG$7&lt;=$B551+$D$4,AG$9&gt;=$D551),$E551*HLOOKUP(AG$7-$B551+1,INPUTS!$D$63:$X$64,$E$4,FALSE)/IF(AG$7=$B551,(13-MONTH($D551)),12),0)</f>
        <v>64.121533173958269</v>
      </c>
      <c r="AH551" s="229">
        <f>IF(AND(AH$7&lt;=$B551+$D$4,AH$9&gt;=$D551),$E551*HLOOKUP(AH$7-$B551+1,INPUTS!$D$63:$X$64,$E$4,FALSE)/IF(AH$7=$B551,(13-MONTH($D551)),12),0)</f>
        <v>64.121533173958269</v>
      </c>
      <c r="AI551" s="229">
        <f>IF(AND(AI$7&lt;=$B551+$D$4,AI$9&gt;=$D551),$E551*HLOOKUP(AI$7-$B551+1,INPUTS!$D$63:$X$64,$E$4,FALSE)/IF(AI$7=$B551,(13-MONTH($D551)),12),0)</f>
        <v>64.121533173958269</v>
      </c>
      <c r="AJ551" s="229">
        <f>IF(AND(AJ$7&lt;=$B551+$D$4,AJ$9&gt;=$D551),$E551*HLOOKUP(AJ$7-$B551+1,INPUTS!$D$63:$X$64,$E$4,FALSE)/IF(AJ$7=$B551,(13-MONTH($D551)),12),0)</f>
        <v>64.121533173958269</v>
      </c>
      <c r="AK551" s="229">
        <f>IF(AND(AK$7&lt;=$B551+$D$4,AK$9&gt;=$D551),$E551*HLOOKUP(AK$7-$B551+1,INPUTS!$D$63:$X$64,$E$4,FALSE)/IF(AK$7=$B551,(13-MONTH($D551)),12),0)</f>
        <v>64.121533173958269</v>
      </c>
      <c r="AL551" s="229">
        <f>IF(AND(AL$7&lt;=$B551+$D$4,AL$9&gt;=$D551),$E551*HLOOKUP(AL$7-$B551+1,INPUTS!$D$63:$X$64,$E$4,FALSE)/IF(AL$7=$B551,(13-MONTH($D551)),12),0)</f>
        <v>64.121533173958269</v>
      </c>
      <c r="AM551" s="229">
        <f>IF(AND(AM$7&lt;=$B551+$D$4,AM$9&gt;=$D551),$E551*HLOOKUP(AM$7-$B551+1,INPUTS!$D$63:$X$64,$E$4,FALSE)/IF(AM$7=$B551,(13-MONTH($D551)),12),0)</f>
        <v>64.121533173958269</v>
      </c>
      <c r="AN551" s="229">
        <f>IF(AND(AN$7&lt;=$B551+$D$4,AN$9&gt;=$D551),$E551*HLOOKUP(AN$7-$B551+1,INPUTS!$D$63:$X$64,$E$4,FALSE)/IF(AN$7=$B551,(13-MONTH($D551)),12),0)</f>
        <v>64.121533173958269</v>
      </c>
      <c r="AO551" s="229">
        <f>IF(AND(AO$7&lt;=$B551+$D$4,AO$9&gt;=$D551),$E551*HLOOKUP(AO$7-$B551+1,INPUTS!$D$63:$X$64,$E$4,FALSE)/IF(AO$7=$B551,(13-MONTH($D551)),12),0)</f>
        <v>64.121533173958269</v>
      </c>
      <c r="AP551" s="229">
        <f>IF(AND(AP$7&lt;=$B551+$D$4,AP$9&gt;=$D551),$E551*HLOOKUP(AP$7-$B551+1,INPUTS!$D$63:$X$64,$E$4,FALSE)/IF(AP$7=$B551,(13-MONTH($D551)),12),0)</f>
        <v>64.121533173958269</v>
      </c>
      <c r="AQ551" s="229">
        <f>IF(AND(AQ$7&lt;=$B551+$D$4,AQ$9&gt;=$D551),$E551*HLOOKUP(AQ$7-$B551+1,INPUTS!$D$63:$X$64,$E$4,FALSE)/IF(AQ$7=$B551,(13-MONTH($D551)),12),0)</f>
        <v>59.319860778124941</v>
      </c>
      <c r="AR551" s="229">
        <f>IF(AND(AR$7&lt;=$B551+$D$4,AR$9&gt;=$D551),$E551*HLOOKUP(AR$7-$B551+1,INPUTS!$D$63:$X$64,$E$4,FALSE)/IF(AR$7=$B551,(13-MONTH($D551)),12),0)</f>
        <v>59.319860778124941</v>
      </c>
      <c r="AS551" s="229">
        <f>IF(AND(AS$7&lt;=$B551+$D$4,AS$9&gt;=$D551),$E551*HLOOKUP(AS$7-$B551+1,INPUTS!$D$63:$X$64,$E$4,FALSE)/IF(AS$7=$B551,(13-MONTH($D551)),12),0)</f>
        <v>59.319860778124941</v>
      </c>
      <c r="AT551" s="229">
        <f>IF(AND(AT$7&lt;=$B551+$D$4,AT$9&gt;=$D551),$E551*HLOOKUP(AT$7-$B551+1,INPUTS!$D$63:$X$64,$E$4,FALSE)/IF(AT$7=$B551,(13-MONTH($D551)),12),0)</f>
        <v>59.319860778124941</v>
      </c>
      <c r="AU551" s="229">
        <f>IF(AND(AU$7&lt;=$B551+$D$4,AU$9&gt;=$D551),$E551*HLOOKUP(AU$7-$B551+1,INPUTS!$D$63:$X$64,$E$4,FALSE)/IF(AU$7=$B551,(13-MONTH($D551)),12),0)</f>
        <v>59.319860778124941</v>
      </c>
      <c r="AV551" s="229">
        <f>IF(AND(AV$7&lt;=$B551+$D$4,AV$9&gt;=$D551),$E551*HLOOKUP(AV$7-$B551+1,INPUTS!$D$63:$X$64,$E$4,FALSE)/IF(AV$7=$B551,(13-MONTH($D551)),12),0)</f>
        <v>59.319860778124941</v>
      </c>
      <c r="AW551" s="229">
        <f>IF(AND(AW$7&lt;=$B551+$D$4,AW$9&gt;=$D551),$E551*HLOOKUP(AW$7-$B551+1,INPUTS!$D$63:$X$64,$E$4,FALSE)/IF(AW$7=$B551,(13-MONTH($D551)),12),0)</f>
        <v>59.319860778124941</v>
      </c>
      <c r="AX551" s="229">
        <f>IF(AND(AX$7&lt;=$B551+$D$4,AX$9&gt;=$D551),$E551*HLOOKUP(AX$7-$B551+1,INPUTS!$D$63:$X$64,$E$4,FALSE)/IF(AX$7=$B551,(13-MONTH($D551)),12),0)</f>
        <v>59.319860778124941</v>
      </c>
      <c r="AY551" s="229">
        <f>IF(AND(AY$7&lt;=$B551+$D$4,AY$9&gt;=$D551),$E551*HLOOKUP(AY$7-$B551+1,INPUTS!$D$63:$X$64,$E$4,FALSE)/IF(AY$7=$B551,(13-MONTH($D551)),12),0)</f>
        <v>59.319860778124941</v>
      </c>
      <c r="AZ551" s="229">
        <f>IF(AND(AZ$7&lt;=$B551+$D$4,AZ$9&gt;=$D551),$E551*HLOOKUP(AZ$7-$B551+1,INPUTS!$D$63:$X$64,$E$4,FALSE)/IF(AZ$7=$B551,(13-MONTH($D551)),12),0)</f>
        <v>59.319860778124941</v>
      </c>
      <c r="BA551" s="229">
        <f>IF(AND(BA$7&lt;=$B551+$D$4,BA$9&gt;=$D551),$E551*HLOOKUP(BA$7-$B551+1,INPUTS!$D$63:$X$64,$E$4,FALSE)/IF(BA$7=$B551,(13-MONTH($D551)),12),0)</f>
        <v>59.319860778124941</v>
      </c>
      <c r="BB551" s="229">
        <f>IF(AND(BB$7&lt;=$B551+$D$4,BB$9&gt;=$D551),$E551*HLOOKUP(BB$7-$B551+1,INPUTS!$D$63:$X$64,$E$4,FALSE)/IF(BB$7=$B551,(13-MONTH($D551)),12),0)</f>
        <v>59.319860778124941</v>
      </c>
      <c r="BC551" s="229">
        <f>IF(AND(BC$7&lt;=$B551+$D$4,BC$9&gt;=$D551),$E551*HLOOKUP(BC$7-$B551+1,INPUTS!$D$63:$X$64,$E$4,FALSE)/IF(BC$7=$B551,(13-MONTH($D551)),12),0)</f>
        <v>54.86390879479162</v>
      </c>
      <c r="BD551" s="229">
        <f>IF(AND(BD$7&lt;=$B551+$D$4,BD$9&gt;=$D551),$E551*HLOOKUP(BD$7-$B551+1,INPUTS!$D$63:$X$64,$E$4,FALSE)/IF(BD$7=$B551,(13-MONTH($D551)),12),0)</f>
        <v>54.86390879479162</v>
      </c>
      <c r="BE551" s="229">
        <f>IF(AND(BE$7&lt;=$B551+$D$4,BE$9&gt;=$D551),$E551*HLOOKUP(BE$7-$B551+1,INPUTS!$D$63:$X$64,$E$4,FALSE)/IF(BE$7=$B551,(13-MONTH($D551)),12),0)</f>
        <v>54.86390879479162</v>
      </c>
      <c r="BF551" s="229">
        <f>IF(AND(BF$7&lt;=$B551+$D$4,BF$9&gt;=$D551),$E551*HLOOKUP(BF$7-$B551+1,INPUTS!$D$63:$X$64,$E$4,FALSE)/IF(BF$7=$B551,(13-MONTH($D551)),12),0)</f>
        <v>54.86390879479162</v>
      </c>
      <c r="BG551" s="229">
        <f>IF(AND(BG$7&lt;=$B551+$D$4,BG$9&gt;=$D551),$E551*HLOOKUP(BG$7-$B551+1,INPUTS!$D$63:$X$64,$E$4,FALSE)/IF(BG$7=$B551,(13-MONTH($D551)),12),0)</f>
        <v>54.86390879479162</v>
      </c>
      <c r="BH551" s="229">
        <f>IF(AND(BH$7&lt;=$B551+$D$4,BH$9&gt;=$D551),$E551*HLOOKUP(BH$7-$B551+1,INPUTS!$D$63:$X$64,$E$4,FALSE)/IF(BH$7=$B551,(13-MONTH($D551)),12),0)</f>
        <v>54.86390879479162</v>
      </c>
      <c r="BI551" s="229">
        <f>IF(AND(BI$7&lt;=$B551+$D$4,BI$9&gt;=$D551),$E551*HLOOKUP(BI$7-$B551+1,INPUTS!$D$63:$X$64,$E$4,FALSE)/IF(BI$7=$B551,(13-MONTH($D551)),12),0)</f>
        <v>54.86390879479162</v>
      </c>
      <c r="BJ551" s="229">
        <f>IF(AND(BJ$7&lt;=$B551+$D$4,BJ$9&gt;=$D551),$E551*HLOOKUP(BJ$7-$B551+1,INPUTS!$D$63:$X$64,$E$4,FALSE)/IF(BJ$7=$B551,(13-MONTH($D551)),12),0)</f>
        <v>54.86390879479162</v>
      </c>
      <c r="BK551" s="229">
        <f>IF(AND(BK$7&lt;=$B551+$D$4,BK$9&gt;=$D551),$E551*HLOOKUP(BK$7-$B551+1,INPUTS!$D$63:$X$64,$E$4,FALSE)/IF(BK$7=$B551,(13-MONTH($D551)),12),0)</f>
        <v>54.86390879479162</v>
      </c>
      <c r="BL551" s="229">
        <f>IF(AND(BL$7&lt;=$B551+$D$4,BL$9&gt;=$D551),$E551*HLOOKUP(BL$7-$B551+1,INPUTS!$D$63:$X$64,$E$4,FALSE)/IF(BL$7=$B551,(13-MONTH($D551)),12),0)</f>
        <v>54.86390879479162</v>
      </c>
      <c r="BM551" s="229">
        <f>IF(AND(BM$7&lt;=$B551+$D$4,BM$9&gt;=$D551),$E551*HLOOKUP(BM$7-$B551+1,INPUTS!$D$63:$X$64,$E$4,FALSE)/IF(BM$7=$B551,(13-MONTH($D551)),12),0)</f>
        <v>54.86390879479162</v>
      </c>
      <c r="BN551" s="229">
        <f>IF(AND(BN$7&lt;=$B551+$D$4,BN$9&gt;=$D551),$E551*HLOOKUP(BN$7-$B551+1,INPUTS!$D$63:$X$64,$E$4,FALSE)/IF(BN$7=$B551,(13-MONTH($D551)),12),0)</f>
        <v>54.86390879479162</v>
      </c>
      <c r="BO551" s="229">
        <f>IF(AND(BO$7&lt;=$B551+$D$4,BO$9&gt;=$D551),$E551*HLOOKUP(BO$7-$B551+1,INPUTS!$D$63:$X$64,$E$4,FALSE)/IF(BO$7=$B551,(13-MONTH($D551)),12),0)</f>
        <v>50.753677223958285</v>
      </c>
      <c r="BP551" s="229">
        <f>IF(AND(BP$7&lt;=$B551+$D$4,BP$9&gt;=$D551),$E551*HLOOKUP(BP$7-$B551+1,INPUTS!$D$63:$X$64,$E$4,FALSE)/IF(BP$7=$B551,(13-MONTH($D551)),12),0)</f>
        <v>50.753677223958285</v>
      </c>
      <c r="BQ551" s="229">
        <f>IF(AND(BQ$7&lt;=$B551+$D$4,BQ$9&gt;=$D551),$E551*HLOOKUP(BQ$7-$B551+1,INPUTS!$D$63:$X$64,$E$4,FALSE)/IF(BQ$7=$B551,(13-MONTH($D551)),12),0)</f>
        <v>50.753677223958285</v>
      </c>
      <c r="BR551" s="229">
        <f>IF(AND(BR$7&lt;=$B551+$D$4,BR$9&gt;=$D551),$E551*HLOOKUP(BR$7-$B551+1,INPUTS!$D$63:$X$64,$E$4,FALSE)/IF(BR$7=$B551,(13-MONTH($D551)),12),0)</f>
        <v>50.753677223958285</v>
      </c>
      <c r="BS551" s="229">
        <f>IF(AND(BS$7&lt;=$B551+$D$4,BS$9&gt;=$D551),$E551*HLOOKUP(BS$7-$B551+1,INPUTS!$D$63:$X$64,$E$4,FALSE)/IF(BS$7=$B551,(13-MONTH($D551)),12),0)</f>
        <v>50.753677223958285</v>
      </c>
      <c r="BT551" s="229">
        <f>IF(AND(BT$7&lt;=$B551+$D$4,BT$9&gt;=$D551),$E551*HLOOKUP(BT$7-$B551+1,INPUTS!$D$63:$X$64,$E$4,FALSE)/IF(BT$7=$B551,(13-MONTH($D551)),12),0)</f>
        <v>50.753677223958285</v>
      </c>
      <c r="BU551" s="229">
        <f>IF(AND(BU$7&lt;=$B551+$D$4,BU$9&gt;=$D551),$E551*HLOOKUP(BU$7-$B551+1,INPUTS!$D$63:$X$64,$E$4,FALSE)/IF(BU$7=$B551,(13-MONTH($D551)),12),0)</f>
        <v>50.753677223958285</v>
      </c>
      <c r="BV551" s="229">
        <f>IF(AND(BV$7&lt;=$B551+$D$4,BV$9&gt;=$D551),$E551*HLOOKUP(BV$7-$B551+1,INPUTS!$D$63:$X$64,$E$4,FALSE)/IF(BV$7=$B551,(13-MONTH($D551)),12),0)</f>
        <v>50.753677223958285</v>
      </c>
      <c r="BW551" s="229">
        <f>IF(AND(BW$7&lt;=$B551+$D$4,BW$9&gt;=$D551),$E551*HLOOKUP(BW$7-$B551+1,INPUTS!$D$63:$X$64,$E$4,FALSE)/IF(BW$7=$B551,(13-MONTH($D551)),12),0)</f>
        <v>50.753677223958285</v>
      </c>
      <c r="BX551" s="229">
        <f>IF(AND(BX$7&lt;=$B551+$D$4,BX$9&gt;=$D551),$E551*HLOOKUP(BX$7-$B551+1,INPUTS!$D$63:$X$64,$E$4,FALSE)/IF(BX$7=$B551,(13-MONTH($D551)),12),0)</f>
        <v>50.753677223958285</v>
      </c>
      <c r="BY551" s="229">
        <f>IF(AND(BY$7&lt;=$B551+$D$4,BY$9&gt;=$D551),$E551*HLOOKUP(BY$7-$B551+1,INPUTS!$D$63:$X$64,$E$4,FALSE)/IF(BY$7=$B551,(13-MONTH($D551)),12),0)</f>
        <v>50.753677223958285</v>
      </c>
      <c r="BZ551" s="229">
        <f>IF(AND(BZ$7&lt;=$B551+$D$4,BZ$9&gt;=$D551),$E551*HLOOKUP(BZ$7-$B551+1,INPUTS!$D$63:$X$64,$E$4,FALSE)/IF(BZ$7=$B551,(13-MONTH($D551)),12),0)</f>
        <v>50.753677223958285</v>
      </c>
    </row>
    <row r="552" spans="1:78" x14ac:dyDescent="0.2">
      <c r="A552" s="7" t="str">
        <f t="shared" si="454"/>
        <v>Roll-in 2</v>
      </c>
      <c r="B552" s="7">
        <f t="shared" si="455"/>
        <v>2019</v>
      </c>
      <c r="C552" s="7">
        <f t="shared" si="458"/>
        <v>9</v>
      </c>
      <c r="D552" s="165">
        <f t="shared" si="457"/>
        <v>43738</v>
      </c>
      <c r="E552" s="68">
        <f t="shared" si="456"/>
        <v>7518.8386200000123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70.489112062500112</v>
      </c>
      <c r="P552" s="229">
        <f>IF(AND(P$7&lt;=$B552+$D$4,P$9&gt;=$D552),$E552*HLOOKUP(P$7-$B552+1,INPUTS!$D$63:$X$64,$E$4,FALSE)/IF(P$7=$B552,(13-MONTH($D552)),12),0)</f>
        <v>70.489112062500112</v>
      </c>
      <c r="Q552" s="229">
        <f>IF(AND(Q$7&lt;=$B552+$D$4,Q$9&gt;=$D552),$E552*HLOOKUP(Q$7-$B552+1,INPUTS!$D$63:$X$64,$E$4,FALSE)/IF(Q$7=$B552,(13-MONTH($D552)),12),0)</f>
        <v>70.489112062500112</v>
      </c>
      <c r="R552" s="229">
        <f>IF(AND(R$7&lt;=$B552+$D$4,R$9&gt;=$D552),$E552*HLOOKUP(R$7-$B552+1,INPUTS!$D$63:$X$64,$E$4,FALSE)/IF(R$7=$B552,(13-MONTH($D552)),12),0)</f>
        <v>70.489112062500112</v>
      </c>
      <c r="S552" s="229">
        <f>IF(AND(S$7&lt;=$B552+$D$4,S$9&gt;=$D552),$E552*HLOOKUP(S$7-$B552+1,INPUTS!$D$63:$X$64,$E$4,FALSE)/IF(S$7=$B552,(13-MONTH($D552)),12),0)</f>
        <v>45.232079998150077</v>
      </c>
      <c r="T552" s="229">
        <f>IF(AND(T$7&lt;=$B552+$D$4,T$9&gt;=$D552),$E552*HLOOKUP(T$7-$B552+1,INPUTS!$D$63:$X$64,$E$4,FALSE)/IF(T$7=$B552,(13-MONTH($D552)),12),0)</f>
        <v>45.232079998150077</v>
      </c>
      <c r="U552" s="229">
        <f>IF(AND(U$7&lt;=$B552+$D$4,U$9&gt;=$D552),$E552*HLOOKUP(U$7-$B552+1,INPUTS!$D$63:$X$64,$E$4,FALSE)/IF(U$7=$B552,(13-MONTH($D552)),12),0)</f>
        <v>45.232079998150077</v>
      </c>
      <c r="V552" s="229">
        <f>IF(AND(V$7&lt;=$B552+$D$4,V$9&gt;=$D552),$E552*HLOOKUP(V$7-$B552+1,INPUTS!$D$63:$X$64,$E$4,FALSE)/IF(V$7=$B552,(13-MONTH($D552)),12),0)</f>
        <v>45.232079998150077</v>
      </c>
      <c r="W552" s="229">
        <f>IF(AND(W$7&lt;=$B552+$D$4,W$9&gt;=$D552),$E552*HLOOKUP(W$7-$B552+1,INPUTS!$D$63:$X$64,$E$4,FALSE)/IF(W$7=$B552,(13-MONTH($D552)),12),0)</f>
        <v>45.232079998150077</v>
      </c>
      <c r="X552" s="229">
        <f>IF(AND(X$7&lt;=$B552+$D$4,X$9&gt;=$D552),$E552*HLOOKUP(X$7-$B552+1,INPUTS!$D$63:$X$64,$E$4,FALSE)/IF(X$7=$B552,(13-MONTH($D552)),12),0)</f>
        <v>45.232079998150077</v>
      </c>
      <c r="Y552" s="229">
        <f>IF(AND(Y$7&lt;=$B552+$D$4,Y$9&gt;=$D552),$E552*HLOOKUP(Y$7-$B552+1,INPUTS!$D$63:$X$64,$E$4,FALSE)/IF(Y$7=$B552,(13-MONTH($D552)),12),0)</f>
        <v>45.232079998150077</v>
      </c>
      <c r="Z552" s="229">
        <f>IF(AND(Z$7&lt;=$B552+$D$4,Z$9&gt;=$D552),$E552*HLOOKUP(Z$7-$B552+1,INPUTS!$D$63:$X$64,$E$4,FALSE)/IF(Z$7=$B552,(13-MONTH($D552)),12),0)</f>
        <v>45.232079998150077</v>
      </c>
      <c r="AA552" s="229">
        <f>IF(AND(AA$7&lt;=$B552+$D$4,AA$9&gt;=$D552),$E552*HLOOKUP(AA$7-$B552+1,INPUTS!$D$63:$X$64,$E$4,FALSE)/IF(AA$7=$B552,(13-MONTH($D552)),12),0)</f>
        <v>45.232079998150077</v>
      </c>
      <c r="AB552" s="229">
        <f>IF(AND(AB$7&lt;=$B552+$D$4,AB$9&gt;=$D552),$E552*HLOOKUP(AB$7-$B552+1,INPUTS!$D$63:$X$64,$E$4,FALSE)/IF(AB$7=$B552,(13-MONTH($D552)),12),0)</f>
        <v>45.232079998150077</v>
      </c>
      <c r="AC552" s="229">
        <f>IF(AND(AC$7&lt;=$B552+$D$4,AC$9&gt;=$D552),$E552*HLOOKUP(AC$7-$B552+1,INPUTS!$D$63:$X$64,$E$4,FALSE)/IF(AC$7=$B552,(13-MONTH($D552)),12),0)</f>
        <v>45.232079998150077</v>
      </c>
      <c r="AD552" s="229">
        <f>IF(AND(AD$7&lt;=$B552+$D$4,AD$9&gt;=$D552),$E552*HLOOKUP(AD$7-$B552+1,INPUTS!$D$63:$X$64,$E$4,FALSE)/IF(AD$7=$B552,(13-MONTH($D552)),12),0)</f>
        <v>45.232079998150077</v>
      </c>
      <c r="AE552" s="229">
        <f>IF(AND(AE$7&lt;=$B552+$D$4,AE$9&gt;=$D552),$E552*HLOOKUP(AE$7-$B552+1,INPUTS!$D$63:$X$64,$E$4,FALSE)/IF(AE$7=$B552,(13-MONTH($D552)),12),0)</f>
        <v>41.836071221450062</v>
      </c>
      <c r="AF552" s="229">
        <f>IF(AND(AF$7&lt;=$B552+$D$4,AF$9&gt;=$D552),$E552*HLOOKUP(AF$7-$B552+1,INPUTS!$D$63:$X$64,$E$4,FALSE)/IF(AF$7=$B552,(13-MONTH($D552)),12),0)</f>
        <v>41.836071221450062</v>
      </c>
      <c r="AG552" s="229">
        <f>IF(AND(AG$7&lt;=$B552+$D$4,AG$9&gt;=$D552),$E552*HLOOKUP(AG$7-$B552+1,INPUTS!$D$63:$X$64,$E$4,FALSE)/IF(AG$7=$B552,(13-MONTH($D552)),12),0)</f>
        <v>41.836071221450062</v>
      </c>
      <c r="AH552" s="229">
        <f>IF(AND(AH$7&lt;=$B552+$D$4,AH$9&gt;=$D552),$E552*HLOOKUP(AH$7-$B552+1,INPUTS!$D$63:$X$64,$E$4,FALSE)/IF(AH$7=$B552,(13-MONTH($D552)),12),0)</f>
        <v>41.836071221450062</v>
      </c>
      <c r="AI552" s="229">
        <f>IF(AND(AI$7&lt;=$B552+$D$4,AI$9&gt;=$D552),$E552*HLOOKUP(AI$7-$B552+1,INPUTS!$D$63:$X$64,$E$4,FALSE)/IF(AI$7=$B552,(13-MONTH($D552)),12),0)</f>
        <v>41.836071221450062</v>
      </c>
      <c r="AJ552" s="229">
        <f>IF(AND(AJ$7&lt;=$B552+$D$4,AJ$9&gt;=$D552),$E552*HLOOKUP(AJ$7-$B552+1,INPUTS!$D$63:$X$64,$E$4,FALSE)/IF(AJ$7=$B552,(13-MONTH($D552)),12),0)</f>
        <v>41.836071221450062</v>
      </c>
      <c r="AK552" s="229">
        <f>IF(AND(AK$7&lt;=$B552+$D$4,AK$9&gt;=$D552),$E552*HLOOKUP(AK$7-$B552+1,INPUTS!$D$63:$X$64,$E$4,FALSE)/IF(AK$7=$B552,(13-MONTH($D552)),12),0)</f>
        <v>41.836071221450062</v>
      </c>
      <c r="AL552" s="229">
        <f>IF(AND(AL$7&lt;=$B552+$D$4,AL$9&gt;=$D552),$E552*HLOOKUP(AL$7-$B552+1,INPUTS!$D$63:$X$64,$E$4,FALSE)/IF(AL$7=$B552,(13-MONTH($D552)),12),0)</f>
        <v>41.836071221450062</v>
      </c>
      <c r="AM552" s="229">
        <f>IF(AND(AM$7&lt;=$B552+$D$4,AM$9&gt;=$D552),$E552*HLOOKUP(AM$7-$B552+1,INPUTS!$D$63:$X$64,$E$4,FALSE)/IF(AM$7=$B552,(13-MONTH($D552)),12),0)</f>
        <v>41.836071221450062</v>
      </c>
      <c r="AN552" s="229">
        <f>IF(AND(AN$7&lt;=$B552+$D$4,AN$9&gt;=$D552),$E552*HLOOKUP(AN$7-$B552+1,INPUTS!$D$63:$X$64,$E$4,FALSE)/IF(AN$7=$B552,(13-MONTH($D552)),12),0)</f>
        <v>41.836071221450062</v>
      </c>
      <c r="AO552" s="229">
        <f>IF(AND(AO$7&lt;=$B552+$D$4,AO$9&gt;=$D552),$E552*HLOOKUP(AO$7-$B552+1,INPUTS!$D$63:$X$64,$E$4,FALSE)/IF(AO$7=$B552,(13-MONTH($D552)),12),0)</f>
        <v>41.836071221450062</v>
      </c>
      <c r="AP552" s="229">
        <f>IF(AND(AP$7&lt;=$B552+$D$4,AP$9&gt;=$D552),$E552*HLOOKUP(AP$7-$B552+1,INPUTS!$D$63:$X$64,$E$4,FALSE)/IF(AP$7=$B552,(13-MONTH($D552)),12),0)</f>
        <v>41.836071221450062</v>
      </c>
      <c r="AQ552" s="229">
        <f>IF(AND(AQ$7&lt;=$B552+$D$4,AQ$9&gt;=$D552),$E552*HLOOKUP(AQ$7-$B552+1,INPUTS!$D$63:$X$64,$E$4,FALSE)/IF(AQ$7=$B552,(13-MONTH($D552)),12),0)</f>
        <v>38.703221796450059</v>
      </c>
      <c r="AR552" s="229">
        <f>IF(AND(AR$7&lt;=$B552+$D$4,AR$9&gt;=$D552),$E552*HLOOKUP(AR$7-$B552+1,INPUTS!$D$63:$X$64,$E$4,FALSE)/IF(AR$7=$B552,(13-MONTH($D552)),12),0)</f>
        <v>38.703221796450059</v>
      </c>
      <c r="AS552" s="229">
        <f>IF(AND(AS$7&lt;=$B552+$D$4,AS$9&gt;=$D552),$E552*HLOOKUP(AS$7-$B552+1,INPUTS!$D$63:$X$64,$E$4,FALSE)/IF(AS$7=$B552,(13-MONTH($D552)),12),0)</f>
        <v>38.703221796450059</v>
      </c>
      <c r="AT552" s="229">
        <f>IF(AND(AT$7&lt;=$B552+$D$4,AT$9&gt;=$D552),$E552*HLOOKUP(AT$7-$B552+1,INPUTS!$D$63:$X$64,$E$4,FALSE)/IF(AT$7=$B552,(13-MONTH($D552)),12),0)</f>
        <v>38.703221796450059</v>
      </c>
      <c r="AU552" s="229">
        <f>IF(AND(AU$7&lt;=$B552+$D$4,AU$9&gt;=$D552),$E552*HLOOKUP(AU$7-$B552+1,INPUTS!$D$63:$X$64,$E$4,FALSE)/IF(AU$7=$B552,(13-MONTH($D552)),12),0)</f>
        <v>38.703221796450059</v>
      </c>
      <c r="AV552" s="229">
        <f>IF(AND(AV$7&lt;=$B552+$D$4,AV$9&gt;=$D552),$E552*HLOOKUP(AV$7-$B552+1,INPUTS!$D$63:$X$64,$E$4,FALSE)/IF(AV$7=$B552,(13-MONTH($D552)),12),0)</f>
        <v>38.703221796450059</v>
      </c>
      <c r="AW552" s="229">
        <f>IF(AND(AW$7&lt;=$B552+$D$4,AW$9&gt;=$D552),$E552*HLOOKUP(AW$7-$B552+1,INPUTS!$D$63:$X$64,$E$4,FALSE)/IF(AW$7=$B552,(13-MONTH($D552)),12),0)</f>
        <v>38.703221796450059</v>
      </c>
      <c r="AX552" s="229">
        <f>IF(AND(AX$7&lt;=$B552+$D$4,AX$9&gt;=$D552),$E552*HLOOKUP(AX$7-$B552+1,INPUTS!$D$63:$X$64,$E$4,FALSE)/IF(AX$7=$B552,(13-MONTH($D552)),12),0)</f>
        <v>38.703221796450059</v>
      </c>
      <c r="AY552" s="229">
        <f>IF(AND(AY$7&lt;=$B552+$D$4,AY$9&gt;=$D552),$E552*HLOOKUP(AY$7-$B552+1,INPUTS!$D$63:$X$64,$E$4,FALSE)/IF(AY$7=$B552,(13-MONTH($D552)),12),0)</f>
        <v>38.703221796450059</v>
      </c>
      <c r="AZ552" s="229">
        <f>IF(AND(AZ$7&lt;=$B552+$D$4,AZ$9&gt;=$D552),$E552*HLOOKUP(AZ$7-$B552+1,INPUTS!$D$63:$X$64,$E$4,FALSE)/IF(AZ$7=$B552,(13-MONTH($D552)),12),0)</f>
        <v>38.703221796450059</v>
      </c>
      <c r="BA552" s="229">
        <f>IF(AND(BA$7&lt;=$B552+$D$4,BA$9&gt;=$D552),$E552*HLOOKUP(BA$7-$B552+1,INPUTS!$D$63:$X$64,$E$4,FALSE)/IF(BA$7=$B552,(13-MONTH($D552)),12),0)</f>
        <v>38.703221796450059</v>
      </c>
      <c r="BB552" s="229">
        <f>IF(AND(BB$7&lt;=$B552+$D$4,BB$9&gt;=$D552),$E552*HLOOKUP(BB$7-$B552+1,INPUTS!$D$63:$X$64,$E$4,FALSE)/IF(BB$7=$B552,(13-MONTH($D552)),12),0)</f>
        <v>38.703221796450059</v>
      </c>
      <c r="BC552" s="229">
        <f>IF(AND(BC$7&lt;=$B552+$D$4,BC$9&gt;=$D552),$E552*HLOOKUP(BC$7-$B552+1,INPUTS!$D$63:$X$64,$E$4,FALSE)/IF(BC$7=$B552,(13-MONTH($D552)),12),0)</f>
        <v>35.795937530050061</v>
      </c>
      <c r="BD552" s="229">
        <f>IF(AND(BD$7&lt;=$B552+$D$4,BD$9&gt;=$D552),$E552*HLOOKUP(BD$7-$B552+1,INPUTS!$D$63:$X$64,$E$4,FALSE)/IF(BD$7=$B552,(13-MONTH($D552)),12),0)</f>
        <v>35.795937530050061</v>
      </c>
      <c r="BE552" s="229">
        <f>IF(AND(BE$7&lt;=$B552+$D$4,BE$9&gt;=$D552),$E552*HLOOKUP(BE$7-$B552+1,INPUTS!$D$63:$X$64,$E$4,FALSE)/IF(BE$7=$B552,(13-MONTH($D552)),12),0)</f>
        <v>35.795937530050061</v>
      </c>
      <c r="BF552" s="229">
        <f>IF(AND(BF$7&lt;=$B552+$D$4,BF$9&gt;=$D552),$E552*HLOOKUP(BF$7-$B552+1,INPUTS!$D$63:$X$64,$E$4,FALSE)/IF(BF$7=$B552,(13-MONTH($D552)),12),0)</f>
        <v>35.795937530050061</v>
      </c>
      <c r="BG552" s="229">
        <f>IF(AND(BG$7&lt;=$B552+$D$4,BG$9&gt;=$D552),$E552*HLOOKUP(BG$7-$B552+1,INPUTS!$D$63:$X$64,$E$4,FALSE)/IF(BG$7=$B552,(13-MONTH($D552)),12),0)</f>
        <v>35.795937530050061</v>
      </c>
      <c r="BH552" s="229">
        <f>IF(AND(BH$7&lt;=$B552+$D$4,BH$9&gt;=$D552),$E552*HLOOKUP(BH$7-$B552+1,INPUTS!$D$63:$X$64,$E$4,FALSE)/IF(BH$7=$B552,(13-MONTH($D552)),12),0)</f>
        <v>35.795937530050061</v>
      </c>
      <c r="BI552" s="229">
        <f>IF(AND(BI$7&lt;=$B552+$D$4,BI$9&gt;=$D552),$E552*HLOOKUP(BI$7-$B552+1,INPUTS!$D$63:$X$64,$E$4,FALSE)/IF(BI$7=$B552,(13-MONTH($D552)),12),0)</f>
        <v>35.795937530050061</v>
      </c>
      <c r="BJ552" s="229">
        <f>IF(AND(BJ$7&lt;=$B552+$D$4,BJ$9&gt;=$D552),$E552*HLOOKUP(BJ$7-$B552+1,INPUTS!$D$63:$X$64,$E$4,FALSE)/IF(BJ$7=$B552,(13-MONTH($D552)),12),0)</f>
        <v>35.795937530050061</v>
      </c>
      <c r="BK552" s="229">
        <f>IF(AND(BK$7&lt;=$B552+$D$4,BK$9&gt;=$D552),$E552*HLOOKUP(BK$7-$B552+1,INPUTS!$D$63:$X$64,$E$4,FALSE)/IF(BK$7=$B552,(13-MONTH($D552)),12),0)</f>
        <v>35.795937530050061</v>
      </c>
      <c r="BL552" s="229">
        <f>IF(AND(BL$7&lt;=$B552+$D$4,BL$9&gt;=$D552),$E552*HLOOKUP(BL$7-$B552+1,INPUTS!$D$63:$X$64,$E$4,FALSE)/IF(BL$7=$B552,(13-MONTH($D552)),12),0)</f>
        <v>35.795937530050061</v>
      </c>
      <c r="BM552" s="229">
        <f>IF(AND(BM$7&lt;=$B552+$D$4,BM$9&gt;=$D552),$E552*HLOOKUP(BM$7-$B552+1,INPUTS!$D$63:$X$64,$E$4,FALSE)/IF(BM$7=$B552,(13-MONTH($D552)),12),0)</f>
        <v>35.795937530050061</v>
      </c>
      <c r="BN552" s="229">
        <f>IF(AND(BN$7&lt;=$B552+$D$4,BN$9&gt;=$D552),$E552*HLOOKUP(BN$7-$B552+1,INPUTS!$D$63:$X$64,$E$4,FALSE)/IF(BN$7=$B552,(13-MONTH($D552)),12),0)</f>
        <v>35.795937530050061</v>
      </c>
      <c r="BO552" s="229">
        <f>IF(AND(BO$7&lt;=$B552+$D$4,BO$9&gt;=$D552),$E552*HLOOKUP(BO$7-$B552+1,INPUTS!$D$63:$X$64,$E$4,FALSE)/IF(BO$7=$B552,(13-MONTH($D552)),12),0)</f>
        <v>33.114218422250055</v>
      </c>
      <c r="BP552" s="229">
        <f>IF(AND(BP$7&lt;=$B552+$D$4,BP$9&gt;=$D552),$E552*HLOOKUP(BP$7-$B552+1,INPUTS!$D$63:$X$64,$E$4,FALSE)/IF(BP$7=$B552,(13-MONTH($D552)),12),0)</f>
        <v>33.114218422250055</v>
      </c>
      <c r="BQ552" s="229">
        <f>IF(AND(BQ$7&lt;=$B552+$D$4,BQ$9&gt;=$D552),$E552*HLOOKUP(BQ$7-$B552+1,INPUTS!$D$63:$X$64,$E$4,FALSE)/IF(BQ$7=$B552,(13-MONTH($D552)),12),0)</f>
        <v>33.114218422250055</v>
      </c>
      <c r="BR552" s="229">
        <f>IF(AND(BR$7&lt;=$B552+$D$4,BR$9&gt;=$D552),$E552*HLOOKUP(BR$7-$B552+1,INPUTS!$D$63:$X$64,$E$4,FALSE)/IF(BR$7=$B552,(13-MONTH($D552)),12),0)</f>
        <v>33.114218422250055</v>
      </c>
      <c r="BS552" s="229">
        <f>IF(AND(BS$7&lt;=$B552+$D$4,BS$9&gt;=$D552),$E552*HLOOKUP(BS$7-$B552+1,INPUTS!$D$63:$X$64,$E$4,FALSE)/IF(BS$7=$B552,(13-MONTH($D552)),12),0)</f>
        <v>33.114218422250055</v>
      </c>
      <c r="BT552" s="229">
        <f>IF(AND(BT$7&lt;=$B552+$D$4,BT$9&gt;=$D552),$E552*HLOOKUP(BT$7-$B552+1,INPUTS!$D$63:$X$64,$E$4,FALSE)/IF(BT$7=$B552,(13-MONTH($D552)),12),0)</f>
        <v>33.114218422250055</v>
      </c>
      <c r="BU552" s="229">
        <f>IF(AND(BU$7&lt;=$B552+$D$4,BU$9&gt;=$D552),$E552*HLOOKUP(BU$7-$B552+1,INPUTS!$D$63:$X$64,$E$4,FALSE)/IF(BU$7=$B552,(13-MONTH($D552)),12),0)</f>
        <v>33.114218422250055</v>
      </c>
      <c r="BV552" s="229">
        <f>IF(AND(BV$7&lt;=$B552+$D$4,BV$9&gt;=$D552),$E552*HLOOKUP(BV$7-$B552+1,INPUTS!$D$63:$X$64,$E$4,FALSE)/IF(BV$7=$B552,(13-MONTH($D552)),12),0)</f>
        <v>33.114218422250055</v>
      </c>
      <c r="BW552" s="229">
        <f>IF(AND(BW$7&lt;=$B552+$D$4,BW$9&gt;=$D552),$E552*HLOOKUP(BW$7-$B552+1,INPUTS!$D$63:$X$64,$E$4,FALSE)/IF(BW$7=$B552,(13-MONTH($D552)),12),0)</f>
        <v>33.114218422250055</v>
      </c>
      <c r="BX552" s="229">
        <f>IF(AND(BX$7&lt;=$B552+$D$4,BX$9&gt;=$D552),$E552*HLOOKUP(BX$7-$B552+1,INPUTS!$D$63:$X$64,$E$4,FALSE)/IF(BX$7=$B552,(13-MONTH($D552)),12),0)</f>
        <v>33.114218422250055</v>
      </c>
      <c r="BY552" s="229">
        <f>IF(AND(BY$7&lt;=$B552+$D$4,BY$9&gt;=$D552),$E552*HLOOKUP(BY$7-$B552+1,INPUTS!$D$63:$X$64,$E$4,FALSE)/IF(BY$7=$B552,(13-MONTH($D552)),12),0)</f>
        <v>33.114218422250055</v>
      </c>
      <c r="BZ552" s="229">
        <f>IF(AND(BZ$7&lt;=$B552+$D$4,BZ$9&gt;=$D552),$E552*HLOOKUP(BZ$7-$B552+1,INPUTS!$D$63:$X$64,$E$4,FALSE)/IF(BZ$7=$B552,(13-MONTH($D552)),12),0)</f>
        <v>33.114218422250055</v>
      </c>
    </row>
    <row r="553" spans="1:78" x14ac:dyDescent="0.2">
      <c r="A553" s="7" t="str">
        <f t="shared" si="454"/>
        <v>Roll-in 2</v>
      </c>
      <c r="B553" s="7">
        <f t="shared" si="455"/>
        <v>2019</v>
      </c>
      <c r="C553" s="7">
        <f t="shared" si="458"/>
        <v>10</v>
      </c>
      <c r="D553" s="165">
        <f t="shared" si="457"/>
        <v>43769</v>
      </c>
      <c r="E553" s="68">
        <f t="shared" si="456"/>
        <v>7152.9796299999934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89.412245374999927</v>
      </c>
      <c r="Q553" s="229">
        <f>IF(AND(Q$7&lt;=$B553+$D$4,Q$9&gt;=$D553),$E553*HLOOKUP(Q$7-$B553+1,INPUTS!$D$63:$X$64,$E$4,FALSE)/IF(Q$7=$B553,(13-MONTH($D553)),12),0)</f>
        <v>89.412245374999927</v>
      </c>
      <c r="R553" s="229">
        <f>IF(AND(R$7&lt;=$B553+$D$4,R$9&gt;=$D553),$E553*HLOOKUP(R$7-$B553+1,INPUTS!$D$63:$X$64,$E$4,FALSE)/IF(R$7=$B553,(13-MONTH($D553)),12),0)</f>
        <v>89.412245374999927</v>
      </c>
      <c r="S553" s="229">
        <f>IF(AND(S$7&lt;=$B553+$D$4,S$9&gt;=$D553),$E553*HLOOKUP(S$7-$B553+1,INPUTS!$D$63:$X$64,$E$4,FALSE)/IF(S$7=$B553,(13-MONTH($D553)),12),0)</f>
        <v>43.031133290808299</v>
      </c>
      <c r="T553" s="229">
        <f>IF(AND(T$7&lt;=$B553+$D$4,T$9&gt;=$D553),$E553*HLOOKUP(T$7-$B553+1,INPUTS!$D$63:$X$64,$E$4,FALSE)/IF(T$7=$B553,(13-MONTH($D553)),12),0)</f>
        <v>43.031133290808299</v>
      </c>
      <c r="U553" s="229">
        <f>IF(AND(U$7&lt;=$B553+$D$4,U$9&gt;=$D553),$E553*HLOOKUP(U$7-$B553+1,INPUTS!$D$63:$X$64,$E$4,FALSE)/IF(U$7=$B553,(13-MONTH($D553)),12),0)</f>
        <v>43.031133290808299</v>
      </c>
      <c r="V553" s="229">
        <f>IF(AND(V$7&lt;=$B553+$D$4,V$9&gt;=$D553),$E553*HLOOKUP(V$7-$B553+1,INPUTS!$D$63:$X$64,$E$4,FALSE)/IF(V$7=$B553,(13-MONTH($D553)),12),0)</f>
        <v>43.031133290808299</v>
      </c>
      <c r="W553" s="229">
        <f>IF(AND(W$7&lt;=$B553+$D$4,W$9&gt;=$D553),$E553*HLOOKUP(W$7-$B553+1,INPUTS!$D$63:$X$64,$E$4,FALSE)/IF(W$7=$B553,(13-MONTH($D553)),12),0)</f>
        <v>43.031133290808299</v>
      </c>
      <c r="X553" s="229">
        <f>IF(AND(X$7&lt;=$B553+$D$4,X$9&gt;=$D553),$E553*HLOOKUP(X$7-$B553+1,INPUTS!$D$63:$X$64,$E$4,FALSE)/IF(X$7=$B553,(13-MONTH($D553)),12),0)</f>
        <v>43.031133290808299</v>
      </c>
      <c r="Y553" s="229">
        <f>IF(AND(Y$7&lt;=$B553+$D$4,Y$9&gt;=$D553),$E553*HLOOKUP(Y$7-$B553+1,INPUTS!$D$63:$X$64,$E$4,FALSE)/IF(Y$7=$B553,(13-MONTH($D553)),12),0)</f>
        <v>43.031133290808299</v>
      </c>
      <c r="Z553" s="229">
        <f>IF(AND(Z$7&lt;=$B553+$D$4,Z$9&gt;=$D553),$E553*HLOOKUP(Z$7-$B553+1,INPUTS!$D$63:$X$64,$E$4,FALSE)/IF(Z$7=$B553,(13-MONTH($D553)),12),0)</f>
        <v>43.031133290808299</v>
      </c>
      <c r="AA553" s="229">
        <f>IF(AND(AA$7&lt;=$B553+$D$4,AA$9&gt;=$D553),$E553*HLOOKUP(AA$7-$B553+1,INPUTS!$D$63:$X$64,$E$4,FALSE)/IF(AA$7=$B553,(13-MONTH($D553)),12),0)</f>
        <v>43.031133290808299</v>
      </c>
      <c r="AB553" s="229">
        <f>IF(AND(AB$7&lt;=$B553+$D$4,AB$9&gt;=$D553),$E553*HLOOKUP(AB$7-$B553+1,INPUTS!$D$63:$X$64,$E$4,FALSE)/IF(AB$7=$B553,(13-MONTH($D553)),12),0)</f>
        <v>43.031133290808299</v>
      </c>
      <c r="AC553" s="229">
        <f>IF(AND(AC$7&lt;=$B553+$D$4,AC$9&gt;=$D553),$E553*HLOOKUP(AC$7-$B553+1,INPUTS!$D$63:$X$64,$E$4,FALSE)/IF(AC$7=$B553,(13-MONTH($D553)),12),0)</f>
        <v>43.031133290808299</v>
      </c>
      <c r="AD553" s="229">
        <f>IF(AND(AD$7&lt;=$B553+$D$4,AD$9&gt;=$D553),$E553*HLOOKUP(AD$7-$B553+1,INPUTS!$D$63:$X$64,$E$4,FALSE)/IF(AD$7=$B553,(13-MONTH($D553)),12),0)</f>
        <v>43.031133290808299</v>
      </c>
      <c r="AE553" s="229">
        <f>IF(AND(AE$7&lt;=$B553+$D$4,AE$9&gt;=$D553),$E553*HLOOKUP(AE$7-$B553+1,INPUTS!$D$63:$X$64,$E$4,FALSE)/IF(AE$7=$B553,(13-MONTH($D553)),12),0)</f>
        <v>39.800370824591631</v>
      </c>
      <c r="AF553" s="229">
        <f>IF(AND(AF$7&lt;=$B553+$D$4,AF$9&gt;=$D553),$E553*HLOOKUP(AF$7-$B553+1,INPUTS!$D$63:$X$64,$E$4,FALSE)/IF(AF$7=$B553,(13-MONTH($D553)),12),0)</f>
        <v>39.800370824591631</v>
      </c>
      <c r="AG553" s="229">
        <f>IF(AND(AG$7&lt;=$B553+$D$4,AG$9&gt;=$D553),$E553*HLOOKUP(AG$7-$B553+1,INPUTS!$D$63:$X$64,$E$4,FALSE)/IF(AG$7=$B553,(13-MONTH($D553)),12),0)</f>
        <v>39.800370824591631</v>
      </c>
      <c r="AH553" s="229">
        <f>IF(AND(AH$7&lt;=$B553+$D$4,AH$9&gt;=$D553),$E553*HLOOKUP(AH$7-$B553+1,INPUTS!$D$63:$X$64,$E$4,FALSE)/IF(AH$7=$B553,(13-MONTH($D553)),12),0)</f>
        <v>39.800370824591631</v>
      </c>
      <c r="AI553" s="229">
        <f>IF(AND(AI$7&lt;=$B553+$D$4,AI$9&gt;=$D553),$E553*HLOOKUP(AI$7-$B553+1,INPUTS!$D$63:$X$64,$E$4,FALSE)/IF(AI$7=$B553,(13-MONTH($D553)),12),0)</f>
        <v>39.800370824591631</v>
      </c>
      <c r="AJ553" s="229">
        <f>IF(AND(AJ$7&lt;=$B553+$D$4,AJ$9&gt;=$D553),$E553*HLOOKUP(AJ$7-$B553+1,INPUTS!$D$63:$X$64,$E$4,FALSE)/IF(AJ$7=$B553,(13-MONTH($D553)),12),0)</f>
        <v>39.800370824591631</v>
      </c>
      <c r="AK553" s="229">
        <f>IF(AND(AK$7&lt;=$B553+$D$4,AK$9&gt;=$D553),$E553*HLOOKUP(AK$7-$B553+1,INPUTS!$D$63:$X$64,$E$4,FALSE)/IF(AK$7=$B553,(13-MONTH($D553)),12),0)</f>
        <v>39.800370824591631</v>
      </c>
      <c r="AL553" s="229">
        <f>IF(AND(AL$7&lt;=$B553+$D$4,AL$9&gt;=$D553),$E553*HLOOKUP(AL$7-$B553+1,INPUTS!$D$63:$X$64,$E$4,FALSE)/IF(AL$7=$B553,(13-MONTH($D553)),12),0)</f>
        <v>39.800370824591631</v>
      </c>
      <c r="AM553" s="229">
        <f>IF(AND(AM$7&lt;=$B553+$D$4,AM$9&gt;=$D553),$E553*HLOOKUP(AM$7-$B553+1,INPUTS!$D$63:$X$64,$E$4,FALSE)/IF(AM$7=$B553,(13-MONTH($D553)),12),0)</f>
        <v>39.800370824591631</v>
      </c>
      <c r="AN553" s="229">
        <f>IF(AND(AN$7&lt;=$B553+$D$4,AN$9&gt;=$D553),$E553*HLOOKUP(AN$7-$B553+1,INPUTS!$D$63:$X$64,$E$4,FALSE)/IF(AN$7=$B553,(13-MONTH($D553)),12),0)</f>
        <v>39.800370824591631</v>
      </c>
      <c r="AO553" s="229">
        <f>IF(AND(AO$7&lt;=$B553+$D$4,AO$9&gt;=$D553),$E553*HLOOKUP(AO$7-$B553+1,INPUTS!$D$63:$X$64,$E$4,FALSE)/IF(AO$7=$B553,(13-MONTH($D553)),12),0)</f>
        <v>39.800370824591631</v>
      </c>
      <c r="AP553" s="229">
        <f>IF(AND(AP$7&lt;=$B553+$D$4,AP$9&gt;=$D553),$E553*HLOOKUP(AP$7-$B553+1,INPUTS!$D$63:$X$64,$E$4,FALSE)/IF(AP$7=$B553,(13-MONTH($D553)),12),0)</f>
        <v>39.800370824591631</v>
      </c>
      <c r="AQ553" s="229">
        <f>IF(AND(AQ$7&lt;=$B553+$D$4,AQ$9&gt;=$D553),$E553*HLOOKUP(AQ$7-$B553+1,INPUTS!$D$63:$X$64,$E$4,FALSE)/IF(AQ$7=$B553,(13-MONTH($D553)),12),0)</f>
        <v>36.819962645424965</v>
      </c>
      <c r="AR553" s="229">
        <f>IF(AND(AR$7&lt;=$B553+$D$4,AR$9&gt;=$D553),$E553*HLOOKUP(AR$7-$B553+1,INPUTS!$D$63:$X$64,$E$4,FALSE)/IF(AR$7=$B553,(13-MONTH($D553)),12),0)</f>
        <v>36.819962645424965</v>
      </c>
      <c r="AS553" s="229">
        <f>IF(AND(AS$7&lt;=$B553+$D$4,AS$9&gt;=$D553),$E553*HLOOKUP(AS$7-$B553+1,INPUTS!$D$63:$X$64,$E$4,FALSE)/IF(AS$7=$B553,(13-MONTH($D553)),12),0)</f>
        <v>36.819962645424965</v>
      </c>
      <c r="AT553" s="229">
        <f>IF(AND(AT$7&lt;=$B553+$D$4,AT$9&gt;=$D553),$E553*HLOOKUP(AT$7-$B553+1,INPUTS!$D$63:$X$64,$E$4,FALSE)/IF(AT$7=$B553,(13-MONTH($D553)),12),0)</f>
        <v>36.819962645424965</v>
      </c>
      <c r="AU553" s="229">
        <f>IF(AND(AU$7&lt;=$B553+$D$4,AU$9&gt;=$D553),$E553*HLOOKUP(AU$7-$B553+1,INPUTS!$D$63:$X$64,$E$4,FALSE)/IF(AU$7=$B553,(13-MONTH($D553)),12),0)</f>
        <v>36.819962645424965</v>
      </c>
      <c r="AV553" s="229">
        <f>IF(AND(AV$7&lt;=$B553+$D$4,AV$9&gt;=$D553),$E553*HLOOKUP(AV$7-$B553+1,INPUTS!$D$63:$X$64,$E$4,FALSE)/IF(AV$7=$B553,(13-MONTH($D553)),12),0)</f>
        <v>36.819962645424965</v>
      </c>
      <c r="AW553" s="229">
        <f>IF(AND(AW$7&lt;=$B553+$D$4,AW$9&gt;=$D553),$E553*HLOOKUP(AW$7-$B553+1,INPUTS!$D$63:$X$64,$E$4,FALSE)/IF(AW$7=$B553,(13-MONTH($D553)),12),0)</f>
        <v>36.819962645424965</v>
      </c>
      <c r="AX553" s="229">
        <f>IF(AND(AX$7&lt;=$B553+$D$4,AX$9&gt;=$D553),$E553*HLOOKUP(AX$7-$B553+1,INPUTS!$D$63:$X$64,$E$4,FALSE)/IF(AX$7=$B553,(13-MONTH($D553)),12),0)</f>
        <v>36.819962645424965</v>
      </c>
      <c r="AY553" s="229">
        <f>IF(AND(AY$7&lt;=$B553+$D$4,AY$9&gt;=$D553),$E553*HLOOKUP(AY$7-$B553+1,INPUTS!$D$63:$X$64,$E$4,FALSE)/IF(AY$7=$B553,(13-MONTH($D553)),12),0)</f>
        <v>36.819962645424965</v>
      </c>
      <c r="AZ553" s="229">
        <f>IF(AND(AZ$7&lt;=$B553+$D$4,AZ$9&gt;=$D553),$E553*HLOOKUP(AZ$7-$B553+1,INPUTS!$D$63:$X$64,$E$4,FALSE)/IF(AZ$7=$B553,(13-MONTH($D553)),12),0)</f>
        <v>36.819962645424965</v>
      </c>
      <c r="BA553" s="229">
        <f>IF(AND(BA$7&lt;=$B553+$D$4,BA$9&gt;=$D553),$E553*HLOOKUP(BA$7-$B553+1,INPUTS!$D$63:$X$64,$E$4,FALSE)/IF(BA$7=$B553,(13-MONTH($D553)),12),0)</f>
        <v>36.819962645424965</v>
      </c>
      <c r="BB553" s="229">
        <f>IF(AND(BB$7&lt;=$B553+$D$4,BB$9&gt;=$D553),$E553*HLOOKUP(BB$7-$B553+1,INPUTS!$D$63:$X$64,$E$4,FALSE)/IF(BB$7=$B553,(13-MONTH($D553)),12),0)</f>
        <v>36.819962645424965</v>
      </c>
      <c r="BC553" s="229">
        <f>IF(AND(BC$7&lt;=$B553+$D$4,BC$9&gt;=$D553),$E553*HLOOKUP(BC$7-$B553+1,INPUTS!$D$63:$X$64,$E$4,FALSE)/IF(BC$7=$B553,(13-MONTH($D553)),12),0)</f>
        <v>34.054143855158301</v>
      </c>
      <c r="BD553" s="229">
        <f>IF(AND(BD$7&lt;=$B553+$D$4,BD$9&gt;=$D553),$E553*HLOOKUP(BD$7-$B553+1,INPUTS!$D$63:$X$64,$E$4,FALSE)/IF(BD$7=$B553,(13-MONTH($D553)),12),0)</f>
        <v>34.054143855158301</v>
      </c>
      <c r="BE553" s="229">
        <f>IF(AND(BE$7&lt;=$B553+$D$4,BE$9&gt;=$D553),$E553*HLOOKUP(BE$7-$B553+1,INPUTS!$D$63:$X$64,$E$4,FALSE)/IF(BE$7=$B553,(13-MONTH($D553)),12),0)</f>
        <v>34.054143855158301</v>
      </c>
      <c r="BF553" s="229">
        <f>IF(AND(BF$7&lt;=$B553+$D$4,BF$9&gt;=$D553),$E553*HLOOKUP(BF$7-$B553+1,INPUTS!$D$63:$X$64,$E$4,FALSE)/IF(BF$7=$B553,(13-MONTH($D553)),12),0)</f>
        <v>34.054143855158301</v>
      </c>
      <c r="BG553" s="229">
        <f>IF(AND(BG$7&lt;=$B553+$D$4,BG$9&gt;=$D553),$E553*HLOOKUP(BG$7-$B553+1,INPUTS!$D$63:$X$64,$E$4,FALSE)/IF(BG$7=$B553,(13-MONTH($D553)),12),0)</f>
        <v>34.054143855158301</v>
      </c>
      <c r="BH553" s="229">
        <f>IF(AND(BH$7&lt;=$B553+$D$4,BH$9&gt;=$D553),$E553*HLOOKUP(BH$7-$B553+1,INPUTS!$D$63:$X$64,$E$4,FALSE)/IF(BH$7=$B553,(13-MONTH($D553)),12),0)</f>
        <v>34.054143855158301</v>
      </c>
      <c r="BI553" s="229">
        <f>IF(AND(BI$7&lt;=$B553+$D$4,BI$9&gt;=$D553),$E553*HLOOKUP(BI$7-$B553+1,INPUTS!$D$63:$X$64,$E$4,FALSE)/IF(BI$7=$B553,(13-MONTH($D553)),12),0)</f>
        <v>34.054143855158301</v>
      </c>
      <c r="BJ553" s="229">
        <f>IF(AND(BJ$7&lt;=$B553+$D$4,BJ$9&gt;=$D553),$E553*HLOOKUP(BJ$7-$B553+1,INPUTS!$D$63:$X$64,$E$4,FALSE)/IF(BJ$7=$B553,(13-MONTH($D553)),12),0)</f>
        <v>34.054143855158301</v>
      </c>
      <c r="BK553" s="229">
        <f>IF(AND(BK$7&lt;=$B553+$D$4,BK$9&gt;=$D553),$E553*HLOOKUP(BK$7-$B553+1,INPUTS!$D$63:$X$64,$E$4,FALSE)/IF(BK$7=$B553,(13-MONTH($D553)),12),0)</f>
        <v>34.054143855158301</v>
      </c>
      <c r="BL553" s="229">
        <f>IF(AND(BL$7&lt;=$B553+$D$4,BL$9&gt;=$D553),$E553*HLOOKUP(BL$7-$B553+1,INPUTS!$D$63:$X$64,$E$4,FALSE)/IF(BL$7=$B553,(13-MONTH($D553)),12),0)</f>
        <v>34.054143855158301</v>
      </c>
      <c r="BM553" s="229">
        <f>IF(AND(BM$7&lt;=$B553+$D$4,BM$9&gt;=$D553),$E553*HLOOKUP(BM$7-$B553+1,INPUTS!$D$63:$X$64,$E$4,FALSE)/IF(BM$7=$B553,(13-MONTH($D553)),12),0)</f>
        <v>34.054143855158301</v>
      </c>
      <c r="BN553" s="229">
        <f>IF(AND(BN$7&lt;=$B553+$D$4,BN$9&gt;=$D553),$E553*HLOOKUP(BN$7-$B553+1,INPUTS!$D$63:$X$64,$E$4,FALSE)/IF(BN$7=$B553,(13-MONTH($D553)),12),0)</f>
        <v>34.054143855158301</v>
      </c>
      <c r="BO553" s="229">
        <f>IF(AND(BO$7&lt;=$B553+$D$4,BO$9&gt;=$D553),$E553*HLOOKUP(BO$7-$B553+1,INPUTS!$D$63:$X$64,$E$4,FALSE)/IF(BO$7=$B553,(13-MONTH($D553)),12),0)</f>
        <v>31.502914453791636</v>
      </c>
      <c r="BP553" s="229">
        <f>IF(AND(BP$7&lt;=$B553+$D$4,BP$9&gt;=$D553),$E553*HLOOKUP(BP$7-$B553+1,INPUTS!$D$63:$X$64,$E$4,FALSE)/IF(BP$7=$B553,(13-MONTH($D553)),12),0)</f>
        <v>31.502914453791636</v>
      </c>
      <c r="BQ553" s="229">
        <f>IF(AND(BQ$7&lt;=$B553+$D$4,BQ$9&gt;=$D553),$E553*HLOOKUP(BQ$7-$B553+1,INPUTS!$D$63:$X$64,$E$4,FALSE)/IF(BQ$7=$B553,(13-MONTH($D553)),12),0)</f>
        <v>31.502914453791636</v>
      </c>
      <c r="BR553" s="229">
        <f>IF(AND(BR$7&lt;=$B553+$D$4,BR$9&gt;=$D553),$E553*HLOOKUP(BR$7-$B553+1,INPUTS!$D$63:$X$64,$E$4,FALSE)/IF(BR$7=$B553,(13-MONTH($D553)),12),0)</f>
        <v>31.502914453791636</v>
      </c>
      <c r="BS553" s="229">
        <f>IF(AND(BS$7&lt;=$B553+$D$4,BS$9&gt;=$D553),$E553*HLOOKUP(BS$7-$B553+1,INPUTS!$D$63:$X$64,$E$4,FALSE)/IF(BS$7=$B553,(13-MONTH($D553)),12),0)</f>
        <v>31.502914453791636</v>
      </c>
      <c r="BT553" s="229">
        <f>IF(AND(BT$7&lt;=$B553+$D$4,BT$9&gt;=$D553),$E553*HLOOKUP(BT$7-$B553+1,INPUTS!$D$63:$X$64,$E$4,FALSE)/IF(BT$7=$B553,(13-MONTH($D553)),12),0)</f>
        <v>31.502914453791636</v>
      </c>
      <c r="BU553" s="229">
        <f>IF(AND(BU$7&lt;=$B553+$D$4,BU$9&gt;=$D553),$E553*HLOOKUP(BU$7-$B553+1,INPUTS!$D$63:$X$64,$E$4,FALSE)/IF(BU$7=$B553,(13-MONTH($D553)),12),0)</f>
        <v>31.502914453791636</v>
      </c>
      <c r="BV553" s="229">
        <f>IF(AND(BV$7&lt;=$B553+$D$4,BV$9&gt;=$D553),$E553*HLOOKUP(BV$7-$B553+1,INPUTS!$D$63:$X$64,$E$4,FALSE)/IF(BV$7=$B553,(13-MONTH($D553)),12),0)</f>
        <v>31.502914453791636</v>
      </c>
      <c r="BW553" s="229">
        <f>IF(AND(BW$7&lt;=$B553+$D$4,BW$9&gt;=$D553),$E553*HLOOKUP(BW$7-$B553+1,INPUTS!$D$63:$X$64,$E$4,FALSE)/IF(BW$7=$B553,(13-MONTH($D553)),12),0)</f>
        <v>31.502914453791636</v>
      </c>
      <c r="BX553" s="229">
        <f>IF(AND(BX$7&lt;=$B553+$D$4,BX$9&gt;=$D553),$E553*HLOOKUP(BX$7-$B553+1,INPUTS!$D$63:$X$64,$E$4,FALSE)/IF(BX$7=$B553,(13-MONTH($D553)),12),0)</f>
        <v>31.502914453791636</v>
      </c>
      <c r="BY553" s="229">
        <f>IF(AND(BY$7&lt;=$B553+$D$4,BY$9&gt;=$D553),$E553*HLOOKUP(BY$7-$B553+1,INPUTS!$D$63:$X$64,$E$4,FALSE)/IF(BY$7=$B553,(13-MONTH($D553)),12),0)</f>
        <v>31.502914453791636</v>
      </c>
      <c r="BZ553" s="229">
        <f>IF(AND(BZ$7&lt;=$B553+$D$4,BZ$9&gt;=$D553),$E553*HLOOKUP(BZ$7-$B553+1,INPUTS!$D$63:$X$64,$E$4,FALSE)/IF(BZ$7=$B553,(13-MONTH($D553)),12),0)</f>
        <v>31.502914453791636</v>
      </c>
    </row>
    <row r="554" spans="1:78" x14ac:dyDescent="0.2">
      <c r="A554" s="7" t="str">
        <f t="shared" si="454"/>
        <v>Roll-in 2</v>
      </c>
      <c r="B554" s="7">
        <f t="shared" si="455"/>
        <v>2019</v>
      </c>
      <c r="C554" s="7">
        <f t="shared" si="458"/>
        <v>11</v>
      </c>
      <c r="D554" s="165">
        <f t="shared" si="457"/>
        <v>43799</v>
      </c>
      <c r="E554" s="68">
        <f t="shared" si="456"/>
        <v>9977.3300699999963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187.07493881249994</v>
      </c>
      <c r="R554" s="229">
        <f>IF(AND(R$7&lt;=$B554+$D$4,R$9&gt;=$D554),$E554*HLOOKUP(R$7-$B554+1,INPUTS!$D$63:$X$64,$E$4,FALSE)/IF(R$7=$B554,(13-MONTH($D554)),12),0)</f>
        <v>187.07493881249994</v>
      </c>
      <c r="S554" s="229">
        <f>IF(AND(S$7&lt;=$B554+$D$4,S$9&gt;=$D554),$E554*HLOOKUP(S$7-$B554+1,INPUTS!$D$63:$X$64,$E$4,FALSE)/IF(S$7=$B554,(13-MONTH($D554)),12),0)</f>
        <v>60.021954812774986</v>
      </c>
      <c r="T554" s="229">
        <f>IF(AND(T$7&lt;=$B554+$D$4,T$9&gt;=$D554),$E554*HLOOKUP(T$7-$B554+1,INPUTS!$D$63:$X$64,$E$4,FALSE)/IF(T$7=$B554,(13-MONTH($D554)),12),0)</f>
        <v>60.021954812774986</v>
      </c>
      <c r="U554" s="229">
        <f>IF(AND(U$7&lt;=$B554+$D$4,U$9&gt;=$D554),$E554*HLOOKUP(U$7-$B554+1,INPUTS!$D$63:$X$64,$E$4,FALSE)/IF(U$7=$B554,(13-MONTH($D554)),12),0)</f>
        <v>60.021954812774986</v>
      </c>
      <c r="V554" s="229">
        <f>IF(AND(V$7&lt;=$B554+$D$4,V$9&gt;=$D554),$E554*HLOOKUP(V$7-$B554+1,INPUTS!$D$63:$X$64,$E$4,FALSE)/IF(V$7=$B554,(13-MONTH($D554)),12),0)</f>
        <v>60.021954812774986</v>
      </c>
      <c r="W554" s="229">
        <f>IF(AND(W$7&lt;=$B554+$D$4,W$9&gt;=$D554),$E554*HLOOKUP(W$7-$B554+1,INPUTS!$D$63:$X$64,$E$4,FALSE)/IF(W$7=$B554,(13-MONTH($D554)),12),0)</f>
        <v>60.021954812774986</v>
      </c>
      <c r="X554" s="229">
        <f>IF(AND(X$7&lt;=$B554+$D$4,X$9&gt;=$D554),$E554*HLOOKUP(X$7-$B554+1,INPUTS!$D$63:$X$64,$E$4,FALSE)/IF(X$7=$B554,(13-MONTH($D554)),12),0)</f>
        <v>60.021954812774986</v>
      </c>
      <c r="Y554" s="229">
        <f>IF(AND(Y$7&lt;=$B554+$D$4,Y$9&gt;=$D554),$E554*HLOOKUP(Y$7-$B554+1,INPUTS!$D$63:$X$64,$E$4,FALSE)/IF(Y$7=$B554,(13-MONTH($D554)),12),0)</f>
        <v>60.021954812774986</v>
      </c>
      <c r="Z554" s="229">
        <f>IF(AND(Z$7&lt;=$B554+$D$4,Z$9&gt;=$D554),$E554*HLOOKUP(Z$7-$B554+1,INPUTS!$D$63:$X$64,$E$4,FALSE)/IF(Z$7=$B554,(13-MONTH($D554)),12),0)</f>
        <v>60.021954812774986</v>
      </c>
      <c r="AA554" s="229">
        <f>IF(AND(AA$7&lt;=$B554+$D$4,AA$9&gt;=$D554),$E554*HLOOKUP(AA$7-$B554+1,INPUTS!$D$63:$X$64,$E$4,FALSE)/IF(AA$7=$B554,(13-MONTH($D554)),12),0)</f>
        <v>60.021954812774986</v>
      </c>
      <c r="AB554" s="229">
        <f>IF(AND(AB$7&lt;=$B554+$D$4,AB$9&gt;=$D554),$E554*HLOOKUP(AB$7-$B554+1,INPUTS!$D$63:$X$64,$E$4,FALSE)/IF(AB$7=$B554,(13-MONTH($D554)),12),0)</f>
        <v>60.021954812774986</v>
      </c>
      <c r="AC554" s="229">
        <f>IF(AND(AC$7&lt;=$B554+$D$4,AC$9&gt;=$D554),$E554*HLOOKUP(AC$7-$B554+1,INPUTS!$D$63:$X$64,$E$4,FALSE)/IF(AC$7=$B554,(13-MONTH($D554)),12),0)</f>
        <v>60.021954812774986</v>
      </c>
      <c r="AD554" s="229">
        <f>IF(AND(AD$7&lt;=$B554+$D$4,AD$9&gt;=$D554),$E554*HLOOKUP(AD$7-$B554+1,INPUTS!$D$63:$X$64,$E$4,FALSE)/IF(AD$7=$B554,(13-MONTH($D554)),12),0)</f>
        <v>60.021954812774986</v>
      </c>
      <c r="AE554" s="229">
        <f>IF(AND(AE$7&lt;=$B554+$D$4,AE$9&gt;=$D554),$E554*HLOOKUP(AE$7-$B554+1,INPUTS!$D$63:$X$64,$E$4,FALSE)/IF(AE$7=$B554,(13-MONTH($D554)),12),0)</f>
        <v>55.515527397824975</v>
      </c>
      <c r="AF554" s="229">
        <f>IF(AND(AF$7&lt;=$B554+$D$4,AF$9&gt;=$D554),$E554*HLOOKUP(AF$7-$B554+1,INPUTS!$D$63:$X$64,$E$4,FALSE)/IF(AF$7=$B554,(13-MONTH($D554)),12),0)</f>
        <v>55.515527397824975</v>
      </c>
      <c r="AG554" s="229">
        <f>IF(AND(AG$7&lt;=$B554+$D$4,AG$9&gt;=$D554),$E554*HLOOKUP(AG$7-$B554+1,INPUTS!$D$63:$X$64,$E$4,FALSE)/IF(AG$7=$B554,(13-MONTH($D554)),12),0)</f>
        <v>55.515527397824975</v>
      </c>
      <c r="AH554" s="229">
        <f>IF(AND(AH$7&lt;=$B554+$D$4,AH$9&gt;=$D554),$E554*HLOOKUP(AH$7-$B554+1,INPUTS!$D$63:$X$64,$E$4,FALSE)/IF(AH$7=$B554,(13-MONTH($D554)),12),0)</f>
        <v>55.515527397824975</v>
      </c>
      <c r="AI554" s="229">
        <f>IF(AND(AI$7&lt;=$B554+$D$4,AI$9&gt;=$D554),$E554*HLOOKUP(AI$7-$B554+1,INPUTS!$D$63:$X$64,$E$4,FALSE)/IF(AI$7=$B554,(13-MONTH($D554)),12),0)</f>
        <v>55.515527397824975</v>
      </c>
      <c r="AJ554" s="229">
        <f>IF(AND(AJ$7&lt;=$B554+$D$4,AJ$9&gt;=$D554),$E554*HLOOKUP(AJ$7-$B554+1,INPUTS!$D$63:$X$64,$E$4,FALSE)/IF(AJ$7=$B554,(13-MONTH($D554)),12),0)</f>
        <v>55.515527397824975</v>
      </c>
      <c r="AK554" s="229">
        <f>IF(AND(AK$7&lt;=$B554+$D$4,AK$9&gt;=$D554),$E554*HLOOKUP(AK$7-$B554+1,INPUTS!$D$63:$X$64,$E$4,FALSE)/IF(AK$7=$B554,(13-MONTH($D554)),12),0)</f>
        <v>55.515527397824975</v>
      </c>
      <c r="AL554" s="229">
        <f>IF(AND(AL$7&lt;=$B554+$D$4,AL$9&gt;=$D554),$E554*HLOOKUP(AL$7-$B554+1,INPUTS!$D$63:$X$64,$E$4,FALSE)/IF(AL$7=$B554,(13-MONTH($D554)),12),0)</f>
        <v>55.515527397824975</v>
      </c>
      <c r="AM554" s="229">
        <f>IF(AND(AM$7&lt;=$B554+$D$4,AM$9&gt;=$D554),$E554*HLOOKUP(AM$7-$B554+1,INPUTS!$D$63:$X$64,$E$4,FALSE)/IF(AM$7=$B554,(13-MONTH($D554)),12),0)</f>
        <v>55.515527397824975</v>
      </c>
      <c r="AN554" s="229">
        <f>IF(AND(AN$7&lt;=$B554+$D$4,AN$9&gt;=$D554),$E554*HLOOKUP(AN$7-$B554+1,INPUTS!$D$63:$X$64,$E$4,FALSE)/IF(AN$7=$B554,(13-MONTH($D554)),12),0)</f>
        <v>55.515527397824975</v>
      </c>
      <c r="AO554" s="229">
        <f>IF(AND(AO$7&lt;=$B554+$D$4,AO$9&gt;=$D554),$E554*HLOOKUP(AO$7-$B554+1,INPUTS!$D$63:$X$64,$E$4,FALSE)/IF(AO$7=$B554,(13-MONTH($D554)),12),0)</f>
        <v>55.515527397824975</v>
      </c>
      <c r="AP554" s="229">
        <f>IF(AND(AP$7&lt;=$B554+$D$4,AP$9&gt;=$D554),$E554*HLOOKUP(AP$7-$B554+1,INPUTS!$D$63:$X$64,$E$4,FALSE)/IF(AP$7=$B554,(13-MONTH($D554)),12),0)</f>
        <v>55.515527397824975</v>
      </c>
      <c r="AQ554" s="229">
        <f>IF(AND(AQ$7&lt;=$B554+$D$4,AQ$9&gt;=$D554),$E554*HLOOKUP(AQ$7-$B554+1,INPUTS!$D$63:$X$64,$E$4,FALSE)/IF(AQ$7=$B554,(13-MONTH($D554)),12),0)</f>
        <v>51.358306535324978</v>
      </c>
      <c r="AR554" s="229">
        <f>IF(AND(AR$7&lt;=$B554+$D$4,AR$9&gt;=$D554),$E554*HLOOKUP(AR$7-$B554+1,INPUTS!$D$63:$X$64,$E$4,FALSE)/IF(AR$7=$B554,(13-MONTH($D554)),12),0)</f>
        <v>51.358306535324978</v>
      </c>
      <c r="AS554" s="229">
        <f>IF(AND(AS$7&lt;=$B554+$D$4,AS$9&gt;=$D554),$E554*HLOOKUP(AS$7-$B554+1,INPUTS!$D$63:$X$64,$E$4,FALSE)/IF(AS$7=$B554,(13-MONTH($D554)),12),0)</f>
        <v>51.358306535324978</v>
      </c>
      <c r="AT554" s="229">
        <f>IF(AND(AT$7&lt;=$B554+$D$4,AT$9&gt;=$D554),$E554*HLOOKUP(AT$7-$B554+1,INPUTS!$D$63:$X$64,$E$4,FALSE)/IF(AT$7=$B554,(13-MONTH($D554)),12),0)</f>
        <v>51.358306535324978</v>
      </c>
      <c r="AU554" s="229">
        <f>IF(AND(AU$7&lt;=$B554+$D$4,AU$9&gt;=$D554),$E554*HLOOKUP(AU$7-$B554+1,INPUTS!$D$63:$X$64,$E$4,FALSE)/IF(AU$7=$B554,(13-MONTH($D554)),12),0)</f>
        <v>51.358306535324978</v>
      </c>
      <c r="AV554" s="229">
        <f>IF(AND(AV$7&lt;=$B554+$D$4,AV$9&gt;=$D554),$E554*HLOOKUP(AV$7-$B554+1,INPUTS!$D$63:$X$64,$E$4,FALSE)/IF(AV$7=$B554,(13-MONTH($D554)),12),0)</f>
        <v>51.358306535324978</v>
      </c>
      <c r="AW554" s="229">
        <f>IF(AND(AW$7&lt;=$B554+$D$4,AW$9&gt;=$D554),$E554*HLOOKUP(AW$7-$B554+1,INPUTS!$D$63:$X$64,$E$4,FALSE)/IF(AW$7=$B554,(13-MONTH($D554)),12),0)</f>
        <v>51.358306535324978</v>
      </c>
      <c r="AX554" s="229">
        <f>IF(AND(AX$7&lt;=$B554+$D$4,AX$9&gt;=$D554),$E554*HLOOKUP(AX$7-$B554+1,INPUTS!$D$63:$X$64,$E$4,FALSE)/IF(AX$7=$B554,(13-MONTH($D554)),12),0)</f>
        <v>51.358306535324978</v>
      </c>
      <c r="AY554" s="229">
        <f>IF(AND(AY$7&lt;=$B554+$D$4,AY$9&gt;=$D554),$E554*HLOOKUP(AY$7-$B554+1,INPUTS!$D$63:$X$64,$E$4,FALSE)/IF(AY$7=$B554,(13-MONTH($D554)),12),0)</f>
        <v>51.358306535324978</v>
      </c>
      <c r="AZ554" s="229">
        <f>IF(AND(AZ$7&lt;=$B554+$D$4,AZ$9&gt;=$D554),$E554*HLOOKUP(AZ$7-$B554+1,INPUTS!$D$63:$X$64,$E$4,FALSE)/IF(AZ$7=$B554,(13-MONTH($D554)),12),0)</f>
        <v>51.358306535324978</v>
      </c>
      <c r="BA554" s="229">
        <f>IF(AND(BA$7&lt;=$B554+$D$4,BA$9&gt;=$D554),$E554*HLOOKUP(BA$7-$B554+1,INPUTS!$D$63:$X$64,$E$4,FALSE)/IF(BA$7=$B554,(13-MONTH($D554)),12),0)</f>
        <v>51.358306535324978</v>
      </c>
      <c r="BB554" s="229">
        <f>IF(AND(BB$7&lt;=$B554+$D$4,BB$9&gt;=$D554),$E554*HLOOKUP(BB$7-$B554+1,INPUTS!$D$63:$X$64,$E$4,FALSE)/IF(BB$7=$B554,(13-MONTH($D554)),12),0)</f>
        <v>51.358306535324978</v>
      </c>
      <c r="BC554" s="229">
        <f>IF(AND(BC$7&lt;=$B554+$D$4,BC$9&gt;=$D554),$E554*HLOOKUP(BC$7-$B554+1,INPUTS!$D$63:$X$64,$E$4,FALSE)/IF(BC$7=$B554,(13-MONTH($D554)),12),0)</f>
        <v>47.500405574924976</v>
      </c>
      <c r="BD554" s="229">
        <f>IF(AND(BD$7&lt;=$B554+$D$4,BD$9&gt;=$D554),$E554*HLOOKUP(BD$7-$B554+1,INPUTS!$D$63:$X$64,$E$4,FALSE)/IF(BD$7=$B554,(13-MONTH($D554)),12),0)</f>
        <v>47.500405574924976</v>
      </c>
      <c r="BE554" s="229">
        <f>IF(AND(BE$7&lt;=$B554+$D$4,BE$9&gt;=$D554),$E554*HLOOKUP(BE$7-$B554+1,INPUTS!$D$63:$X$64,$E$4,FALSE)/IF(BE$7=$B554,(13-MONTH($D554)),12),0)</f>
        <v>47.500405574924976</v>
      </c>
      <c r="BF554" s="229">
        <f>IF(AND(BF$7&lt;=$B554+$D$4,BF$9&gt;=$D554),$E554*HLOOKUP(BF$7-$B554+1,INPUTS!$D$63:$X$64,$E$4,FALSE)/IF(BF$7=$B554,(13-MONTH($D554)),12),0)</f>
        <v>47.500405574924976</v>
      </c>
      <c r="BG554" s="229">
        <f>IF(AND(BG$7&lt;=$B554+$D$4,BG$9&gt;=$D554),$E554*HLOOKUP(BG$7-$B554+1,INPUTS!$D$63:$X$64,$E$4,FALSE)/IF(BG$7=$B554,(13-MONTH($D554)),12),0)</f>
        <v>47.500405574924976</v>
      </c>
      <c r="BH554" s="229">
        <f>IF(AND(BH$7&lt;=$B554+$D$4,BH$9&gt;=$D554),$E554*HLOOKUP(BH$7-$B554+1,INPUTS!$D$63:$X$64,$E$4,FALSE)/IF(BH$7=$B554,(13-MONTH($D554)),12),0)</f>
        <v>47.500405574924976</v>
      </c>
      <c r="BI554" s="229">
        <f>IF(AND(BI$7&lt;=$B554+$D$4,BI$9&gt;=$D554),$E554*HLOOKUP(BI$7-$B554+1,INPUTS!$D$63:$X$64,$E$4,FALSE)/IF(BI$7=$B554,(13-MONTH($D554)),12),0)</f>
        <v>47.500405574924976</v>
      </c>
      <c r="BJ554" s="229">
        <f>IF(AND(BJ$7&lt;=$B554+$D$4,BJ$9&gt;=$D554),$E554*HLOOKUP(BJ$7-$B554+1,INPUTS!$D$63:$X$64,$E$4,FALSE)/IF(BJ$7=$B554,(13-MONTH($D554)),12),0)</f>
        <v>47.500405574924976</v>
      </c>
      <c r="BK554" s="229">
        <f>IF(AND(BK$7&lt;=$B554+$D$4,BK$9&gt;=$D554),$E554*HLOOKUP(BK$7-$B554+1,INPUTS!$D$63:$X$64,$E$4,FALSE)/IF(BK$7=$B554,(13-MONTH($D554)),12),0)</f>
        <v>47.500405574924976</v>
      </c>
      <c r="BL554" s="229">
        <f>IF(AND(BL$7&lt;=$B554+$D$4,BL$9&gt;=$D554),$E554*HLOOKUP(BL$7-$B554+1,INPUTS!$D$63:$X$64,$E$4,FALSE)/IF(BL$7=$B554,(13-MONTH($D554)),12),0)</f>
        <v>47.500405574924976</v>
      </c>
      <c r="BM554" s="229">
        <f>IF(AND(BM$7&lt;=$B554+$D$4,BM$9&gt;=$D554),$E554*HLOOKUP(BM$7-$B554+1,INPUTS!$D$63:$X$64,$E$4,FALSE)/IF(BM$7=$B554,(13-MONTH($D554)),12),0)</f>
        <v>47.500405574924976</v>
      </c>
      <c r="BN554" s="229">
        <f>IF(AND(BN$7&lt;=$B554+$D$4,BN$9&gt;=$D554),$E554*HLOOKUP(BN$7-$B554+1,INPUTS!$D$63:$X$64,$E$4,FALSE)/IF(BN$7=$B554,(13-MONTH($D554)),12),0)</f>
        <v>47.500405574924976</v>
      </c>
      <c r="BO554" s="229">
        <f>IF(AND(BO$7&lt;=$B554+$D$4,BO$9&gt;=$D554),$E554*HLOOKUP(BO$7-$B554+1,INPUTS!$D$63:$X$64,$E$4,FALSE)/IF(BO$7=$B554,(13-MONTH($D554)),12),0)</f>
        <v>43.941824516624983</v>
      </c>
      <c r="BP554" s="229">
        <f>IF(AND(BP$7&lt;=$B554+$D$4,BP$9&gt;=$D554),$E554*HLOOKUP(BP$7-$B554+1,INPUTS!$D$63:$X$64,$E$4,FALSE)/IF(BP$7=$B554,(13-MONTH($D554)),12),0)</f>
        <v>43.941824516624983</v>
      </c>
      <c r="BQ554" s="229">
        <f>IF(AND(BQ$7&lt;=$B554+$D$4,BQ$9&gt;=$D554),$E554*HLOOKUP(BQ$7-$B554+1,INPUTS!$D$63:$X$64,$E$4,FALSE)/IF(BQ$7=$B554,(13-MONTH($D554)),12),0)</f>
        <v>43.941824516624983</v>
      </c>
      <c r="BR554" s="229">
        <f>IF(AND(BR$7&lt;=$B554+$D$4,BR$9&gt;=$D554),$E554*HLOOKUP(BR$7-$B554+1,INPUTS!$D$63:$X$64,$E$4,FALSE)/IF(BR$7=$B554,(13-MONTH($D554)),12),0)</f>
        <v>43.941824516624983</v>
      </c>
      <c r="BS554" s="229">
        <f>IF(AND(BS$7&lt;=$B554+$D$4,BS$9&gt;=$D554),$E554*HLOOKUP(BS$7-$B554+1,INPUTS!$D$63:$X$64,$E$4,FALSE)/IF(BS$7=$B554,(13-MONTH($D554)),12),0)</f>
        <v>43.941824516624983</v>
      </c>
      <c r="BT554" s="229">
        <f>IF(AND(BT$7&lt;=$B554+$D$4,BT$9&gt;=$D554),$E554*HLOOKUP(BT$7-$B554+1,INPUTS!$D$63:$X$64,$E$4,FALSE)/IF(BT$7=$B554,(13-MONTH($D554)),12),0)</f>
        <v>43.941824516624983</v>
      </c>
      <c r="BU554" s="229">
        <f>IF(AND(BU$7&lt;=$B554+$D$4,BU$9&gt;=$D554),$E554*HLOOKUP(BU$7-$B554+1,INPUTS!$D$63:$X$64,$E$4,FALSE)/IF(BU$7=$B554,(13-MONTH($D554)),12),0)</f>
        <v>43.941824516624983</v>
      </c>
      <c r="BV554" s="229">
        <f>IF(AND(BV$7&lt;=$B554+$D$4,BV$9&gt;=$D554),$E554*HLOOKUP(BV$7-$B554+1,INPUTS!$D$63:$X$64,$E$4,FALSE)/IF(BV$7=$B554,(13-MONTH($D554)),12),0)</f>
        <v>43.941824516624983</v>
      </c>
      <c r="BW554" s="229">
        <f>IF(AND(BW$7&lt;=$B554+$D$4,BW$9&gt;=$D554),$E554*HLOOKUP(BW$7-$B554+1,INPUTS!$D$63:$X$64,$E$4,FALSE)/IF(BW$7=$B554,(13-MONTH($D554)),12),0)</f>
        <v>43.941824516624983</v>
      </c>
      <c r="BX554" s="229">
        <f>IF(AND(BX$7&lt;=$B554+$D$4,BX$9&gt;=$D554),$E554*HLOOKUP(BX$7-$B554+1,INPUTS!$D$63:$X$64,$E$4,FALSE)/IF(BX$7=$B554,(13-MONTH($D554)),12),0)</f>
        <v>43.941824516624983</v>
      </c>
      <c r="BY554" s="229">
        <f>IF(AND(BY$7&lt;=$B554+$D$4,BY$9&gt;=$D554),$E554*HLOOKUP(BY$7-$B554+1,INPUTS!$D$63:$X$64,$E$4,FALSE)/IF(BY$7=$B554,(13-MONTH($D554)),12),0)</f>
        <v>43.941824516624983</v>
      </c>
      <c r="BZ554" s="229">
        <f>IF(AND(BZ$7&lt;=$B554+$D$4,BZ$9&gt;=$D554),$E554*HLOOKUP(BZ$7-$B554+1,INPUTS!$D$63:$X$64,$E$4,FALSE)/IF(BZ$7=$B554,(13-MONTH($D554)),12),0)</f>
        <v>43.941824516624983</v>
      </c>
    </row>
    <row r="555" spans="1:78" x14ac:dyDescent="0.2">
      <c r="A555" s="7" t="str">
        <f t="shared" si="454"/>
        <v>Roll-in 2</v>
      </c>
      <c r="B555" s="7">
        <f t="shared" si="455"/>
        <v>2019</v>
      </c>
      <c r="C555" s="7">
        <f t="shared" si="458"/>
        <v>12</v>
      </c>
      <c r="D555" s="165">
        <f t="shared" si="457"/>
        <v>43830</v>
      </c>
      <c r="E555" s="68">
        <f t="shared" si="456"/>
        <v>9991.6500600000018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374.68687725000007</v>
      </c>
      <c r="S555" s="229">
        <f>IF(AND(S$7&lt;=$B555+$D$4,S$9&gt;=$D555),$E555*HLOOKUP(S$7-$B555+1,INPUTS!$D$63:$X$64,$E$4,FALSE)/IF(S$7=$B555,(13-MONTH($D555)),12),0)</f>
        <v>60.108101485950016</v>
      </c>
      <c r="T555" s="229">
        <f>IF(AND(T$7&lt;=$B555+$D$4,T$9&gt;=$D555),$E555*HLOOKUP(T$7-$B555+1,INPUTS!$D$63:$X$64,$E$4,FALSE)/IF(T$7=$B555,(13-MONTH($D555)),12),0)</f>
        <v>60.108101485950016</v>
      </c>
      <c r="U555" s="229">
        <f>IF(AND(U$7&lt;=$B555+$D$4,U$9&gt;=$D555),$E555*HLOOKUP(U$7-$B555+1,INPUTS!$D$63:$X$64,$E$4,FALSE)/IF(U$7=$B555,(13-MONTH($D555)),12),0)</f>
        <v>60.108101485950016</v>
      </c>
      <c r="V555" s="229">
        <f>IF(AND(V$7&lt;=$B555+$D$4,V$9&gt;=$D555),$E555*HLOOKUP(V$7-$B555+1,INPUTS!$D$63:$X$64,$E$4,FALSE)/IF(V$7=$B555,(13-MONTH($D555)),12),0)</f>
        <v>60.108101485950016</v>
      </c>
      <c r="W555" s="229">
        <f>IF(AND(W$7&lt;=$B555+$D$4,W$9&gt;=$D555),$E555*HLOOKUP(W$7-$B555+1,INPUTS!$D$63:$X$64,$E$4,FALSE)/IF(W$7=$B555,(13-MONTH($D555)),12),0)</f>
        <v>60.108101485950016</v>
      </c>
      <c r="X555" s="229">
        <f>IF(AND(X$7&lt;=$B555+$D$4,X$9&gt;=$D555),$E555*HLOOKUP(X$7-$B555+1,INPUTS!$D$63:$X$64,$E$4,FALSE)/IF(X$7=$B555,(13-MONTH($D555)),12),0)</f>
        <v>60.108101485950016</v>
      </c>
      <c r="Y555" s="229">
        <f>IF(AND(Y$7&lt;=$B555+$D$4,Y$9&gt;=$D555),$E555*HLOOKUP(Y$7-$B555+1,INPUTS!$D$63:$X$64,$E$4,FALSE)/IF(Y$7=$B555,(13-MONTH($D555)),12),0)</f>
        <v>60.108101485950016</v>
      </c>
      <c r="Z555" s="229">
        <f>IF(AND(Z$7&lt;=$B555+$D$4,Z$9&gt;=$D555),$E555*HLOOKUP(Z$7-$B555+1,INPUTS!$D$63:$X$64,$E$4,FALSE)/IF(Z$7=$B555,(13-MONTH($D555)),12),0)</f>
        <v>60.108101485950016</v>
      </c>
      <c r="AA555" s="229">
        <f>IF(AND(AA$7&lt;=$B555+$D$4,AA$9&gt;=$D555),$E555*HLOOKUP(AA$7-$B555+1,INPUTS!$D$63:$X$64,$E$4,FALSE)/IF(AA$7=$B555,(13-MONTH($D555)),12),0)</f>
        <v>60.108101485950016</v>
      </c>
      <c r="AB555" s="229">
        <f>IF(AND(AB$7&lt;=$B555+$D$4,AB$9&gt;=$D555),$E555*HLOOKUP(AB$7-$B555+1,INPUTS!$D$63:$X$64,$E$4,FALSE)/IF(AB$7=$B555,(13-MONTH($D555)),12),0)</f>
        <v>60.108101485950016</v>
      </c>
      <c r="AC555" s="229">
        <f>IF(AND(AC$7&lt;=$B555+$D$4,AC$9&gt;=$D555),$E555*HLOOKUP(AC$7-$B555+1,INPUTS!$D$63:$X$64,$E$4,FALSE)/IF(AC$7=$B555,(13-MONTH($D555)),12),0)</f>
        <v>60.108101485950016</v>
      </c>
      <c r="AD555" s="229">
        <f>IF(AND(AD$7&lt;=$B555+$D$4,AD$9&gt;=$D555),$E555*HLOOKUP(AD$7-$B555+1,INPUTS!$D$63:$X$64,$E$4,FALSE)/IF(AD$7=$B555,(13-MONTH($D555)),12),0)</f>
        <v>60.108101485950016</v>
      </c>
      <c r="AE555" s="229">
        <f>IF(AND(AE$7&lt;=$B555+$D$4,AE$9&gt;=$D555),$E555*HLOOKUP(AE$7-$B555+1,INPUTS!$D$63:$X$64,$E$4,FALSE)/IF(AE$7=$B555,(13-MONTH($D555)),12),0)</f>
        <v>55.595206208850009</v>
      </c>
      <c r="AF555" s="229">
        <f>IF(AND(AF$7&lt;=$B555+$D$4,AF$9&gt;=$D555),$E555*HLOOKUP(AF$7-$B555+1,INPUTS!$D$63:$X$64,$E$4,FALSE)/IF(AF$7=$B555,(13-MONTH($D555)),12),0)</f>
        <v>55.595206208850009</v>
      </c>
      <c r="AG555" s="229">
        <f>IF(AND(AG$7&lt;=$B555+$D$4,AG$9&gt;=$D555),$E555*HLOOKUP(AG$7-$B555+1,INPUTS!$D$63:$X$64,$E$4,FALSE)/IF(AG$7=$B555,(13-MONTH($D555)),12),0)</f>
        <v>55.595206208850009</v>
      </c>
      <c r="AH555" s="229">
        <f>IF(AND(AH$7&lt;=$B555+$D$4,AH$9&gt;=$D555),$E555*HLOOKUP(AH$7-$B555+1,INPUTS!$D$63:$X$64,$E$4,FALSE)/IF(AH$7=$B555,(13-MONTH($D555)),12),0)</f>
        <v>55.595206208850009</v>
      </c>
      <c r="AI555" s="229">
        <f>IF(AND(AI$7&lt;=$B555+$D$4,AI$9&gt;=$D555),$E555*HLOOKUP(AI$7-$B555+1,INPUTS!$D$63:$X$64,$E$4,FALSE)/IF(AI$7=$B555,(13-MONTH($D555)),12),0)</f>
        <v>55.595206208850009</v>
      </c>
      <c r="AJ555" s="229">
        <f>IF(AND(AJ$7&lt;=$B555+$D$4,AJ$9&gt;=$D555),$E555*HLOOKUP(AJ$7-$B555+1,INPUTS!$D$63:$X$64,$E$4,FALSE)/IF(AJ$7=$B555,(13-MONTH($D555)),12),0)</f>
        <v>55.595206208850009</v>
      </c>
      <c r="AK555" s="229">
        <f>IF(AND(AK$7&lt;=$B555+$D$4,AK$9&gt;=$D555),$E555*HLOOKUP(AK$7-$B555+1,INPUTS!$D$63:$X$64,$E$4,FALSE)/IF(AK$7=$B555,(13-MONTH($D555)),12),0)</f>
        <v>55.595206208850009</v>
      </c>
      <c r="AL555" s="229">
        <f>IF(AND(AL$7&lt;=$B555+$D$4,AL$9&gt;=$D555),$E555*HLOOKUP(AL$7-$B555+1,INPUTS!$D$63:$X$64,$E$4,FALSE)/IF(AL$7=$B555,(13-MONTH($D555)),12),0)</f>
        <v>55.595206208850009</v>
      </c>
      <c r="AM555" s="229">
        <f>IF(AND(AM$7&lt;=$B555+$D$4,AM$9&gt;=$D555),$E555*HLOOKUP(AM$7-$B555+1,INPUTS!$D$63:$X$64,$E$4,FALSE)/IF(AM$7=$B555,(13-MONTH($D555)),12),0)</f>
        <v>55.595206208850009</v>
      </c>
      <c r="AN555" s="229">
        <f>IF(AND(AN$7&lt;=$B555+$D$4,AN$9&gt;=$D555),$E555*HLOOKUP(AN$7-$B555+1,INPUTS!$D$63:$X$64,$E$4,FALSE)/IF(AN$7=$B555,(13-MONTH($D555)),12),0)</f>
        <v>55.595206208850009</v>
      </c>
      <c r="AO555" s="229">
        <f>IF(AND(AO$7&lt;=$B555+$D$4,AO$9&gt;=$D555),$E555*HLOOKUP(AO$7-$B555+1,INPUTS!$D$63:$X$64,$E$4,FALSE)/IF(AO$7=$B555,(13-MONTH($D555)),12),0)</f>
        <v>55.595206208850009</v>
      </c>
      <c r="AP555" s="229">
        <f>IF(AND(AP$7&lt;=$B555+$D$4,AP$9&gt;=$D555),$E555*HLOOKUP(AP$7-$B555+1,INPUTS!$D$63:$X$64,$E$4,FALSE)/IF(AP$7=$B555,(13-MONTH($D555)),12),0)</f>
        <v>55.595206208850009</v>
      </c>
      <c r="AQ555" s="229">
        <f>IF(AND(AQ$7&lt;=$B555+$D$4,AQ$9&gt;=$D555),$E555*HLOOKUP(AQ$7-$B555+1,INPUTS!$D$63:$X$64,$E$4,FALSE)/IF(AQ$7=$B555,(13-MONTH($D555)),12),0)</f>
        <v>51.432018683850004</v>
      </c>
      <c r="AR555" s="229">
        <f>IF(AND(AR$7&lt;=$B555+$D$4,AR$9&gt;=$D555),$E555*HLOOKUP(AR$7-$B555+1,INPUTS!$D$63:$X$64,$E$4,FALSE)/IF(AR$7=$B555,(13-MONTH($D555)),12),0)</f>
        <v>51.432018683850004</v>
      </c>
      <c r="AS555" s="229">
        <f>IF(AND(AS$7&lt;=$B555+$D$4,AS$9&gt;=$D555),$E555*HLOOKUP(AS$7-$B555+1,INPUTS!$D$63:$X$64,$E$4,FALSE)/IF(AS$7=$B555,(13-MONTH($D555)),12),0)</f>
        <v>51.432018683850004</v>
      </c>
      <c r="AT555" s="229">
        <f>IF(AND(AT$7&lt;=$B555+$D$4,AT$9&gt;=$D555),$E555*HLOOKUP(AT$7-$B555+1,INPUTS!$D$63:$X$64,$E$4,FALSE)/IF(AT$7=$B555,(13-MONTH($D555)),12),0)</f>
        <v>51.432018683850004</v>
      </c>
      <c r="AU555" s="229">
        <f>IF(AND(AU$7&lt;=$B555+$D$4,AU$9&gt;=$D555),$E555*HLOOKUP(AU$7-$B555+1,INPUTS!$D$63:$X$64,$E$4,FALSE)/IF(AU$7=$B555,(13-MONTH($D555)),12),0)</f>
        <v>51.432018683850004</v>
      </c>
      <c r="AV555" s="229">
        <f>IF(AND(AV$7&lt;=$B555+$D$4,AV$9&gt;=$D555),$E555*HLOOKUP(AV$7-$B555+1,INPUTS!$D$63:$X$64,$E$4,FALSE)/IF(AV$7=$B555,(13-MONTH($D555)),12),0)</f>
        <v>51.432018683850004</v>
      </c>
      <c r="AW555" s="229">
        <f>IF(AND(AW$7&lt;=$B555+$D$4,AW$9&gt;=$D555),$E555*HLOOKUP(AW$7-$B555+1,INPUTS!$D$63:$X$64,$E$4,FALSE)/IF(AW$7=$B555,(13-MONTH($D555)),12),0)</f>
        <v>51.432018683850004</v>
      </c>
      <c r="AX555" s="229">
        <f>IF(AND(AX$7&lt;=$B555+$D$4,AX$9&gt;=$D555),$E555*HLOOKUP(AX$7-$B555+1,INPUTS!$D$63:$X$64,$E$4,FALSE)/IF(AX$7=$B555,(13-MONTH($D555)),12),0)</f>
        <v>51.432018683850004</v>
      </c>
      <c r="AY555" s="229">
        <f>IF(AND(AY$7&lt;=$B555+$D$4,AY$9&gt;=$D555),$E555*HLOOKUP(AY$7-$B555+1,INPUTS!$D$63:$X$64,$E$4,FALSE)/IF(AY$7=$B555,(13-MONTH($D555)),12),0)</f>
        <v>51.432018683850004</v>
      </c>
      <c r="AZ555" s="229">
        <f>IF(AND(AZ$7&lt;=$B555+$D$4,AZ$9&gt;=$D555),$E555*HLOOKUP(AZ$7-$B555+1,INPUTS!$D$63:$X$64,$E$4,FALSE)/IF(AZ$7=$B555,(13-MONTH($D555)),12),0)</f>
        <v>51.432018683850004</v>
      </c>
      <c r="BA555" s="229">
        <f>IF(AND(BA$7&lt;=$B555+$D$4,BA$9&gt;=$D555),$E555*HLOOKUP(BA$7-$B555+1,INPUTS!$D$63:$X$64,$E$4,FALSE)/IF(BA$7=$B555,(13-MONTH($D555)),12),0)</f>
        <v>51.432018683850004</v>
      </c>
      <c r="BB555" s="229">
        <f>IF(AND(BB$7&lt;=$B555+$D$4,BB$9&gt;=$D555),$E555*HLOOKUP(BB$7-$B555+1,INPUTS!$D$63:$X$64,$E$4,FALSE)/IF(BB$7=$B555,(13-MONTH($D555)),12),0)</f>
        <v>51.432018683850004</v>
      </c>
      <c r="BC555" s="229">
        <f>IF(AND(BC$7&lt;=$B555+$D$4,BC$9&gt;=$D555),$E555*HLOOKUP(BC$7-$B555+1,INPUTS!$D$63:$X$64,$E$4,FALSE)/IF(BC$7=$B555,(13-MONTH($D555)),12),0)</f>
        <v>47.568580660650007</v>
      </c>
      <c r="BD555" s="229">
        <f>IF(AND(BD$7&lt;=$B555+$D$4,BD$9&gt;=$D555),$E555*HLOOKUP(BD$7-$B555+1,INPUTS!$D$63:$X$64,$E$4,FALSE)/IF(BD$7=$B555,(13-MONTH($D555)),12),0)</f>
        <v>47.568580660650007</v>
      </c>
      <c r="BE555" s="229">
        <f>IF(AND(BE$7&lt;=$B555+$D$4,BE$9&gt;=$D555),$E555*HLOOKUP(BE$7-$B555+1,INPUTS!$D$63:$X$64,$E$4,FALSE)/IF(BE$7=$B555,(13-MONTH($D555)),12),0)</f>
        <v>47.568580660650007</v>
      </c>
      <c r="BF555" s="229">
        <f>IF(AND(BF$7&lt;=$B555+$D$4,BF$9&gt;=$D555),$E555*HLOOKUP(BF$7-$B555+1,INPUTS!$D$63:$X$64,$E$4,FALSE)/IF(BF$7=$B555,(13-MONTH($D555)),12),0)</f>
        <v>47.568580660650007</v>
      </c>
      <c r="BG555" s="229">
        <f>IF(AND(BG$7&lt;=$B555+$D$4,BG$9&gt;=$D555),$E555*HLOOKUP(BG$7-$B555+1,INPUTS!$D$63:$X$64,$E$4,FALSE)/IF(BG$7=$B555,(13-MONTH($D555)),12),0)</f>
        <v>47.568580660650007</v>
      </c>
      <c r="BH555" s="229">
        <f>IF(AND(BH$7&lt;=$B555+$D$4,BH$9&gt;=$D555),$E555*HLOOKUP(BH$7-$B555+1,INPUTS!$D$63:$X$64,$E$4,FALSE)/IF(BH$7=$B555,(13-MONTH($D555)),12),0)</f>
        <v>47.568580660650007</v>
      </c>
      <c r="BI555" s="229">
        <f>IF(AND(BI$7&lt;=$B555+$D$4,BI$9&gt;=$D555),$E555*HLOOKUP(BI$7-$B555+1,INPUTS!$D$63:$X$64,$E$4,FALSE)/IF(BI$7=$B555,(13-MONTH($D555)),12),0)</f>
        <v>47.568580660650007</v>
      </c>
      <c r="BJ555" s="229">
        <f>IF(AND(BJ$7&lt;=$B555+$D$4,BJ$9&gt;=$D555),$E555*HLOOKUP(BJ$7-$B555+1,INPUTS!$D$63:$X$64,$E$4,FALSE)/IF(BJ$7=$B555,(13-MONTH($D555)),12),0)</f>
        <v>47.568580660650007</v>
      </c>
      <c r="BK555" s="229">
        <f>IF(AND(BK$7&lt;=$B555+$D$4,BK$9&gt;=$D555),$E555*HLOOKUP(BK$7-$B555+1,INPUTS!$D$63:$X$64,$E$4,FALSE)/IF(BK$7=$B555,(13-MONTH($D555)),12),0)</f>
        <v>47.568580660650007</v>
      </c>
      <c r="BL555" s="229">
        <f>IF(AND(BL$7&lt;=$B555+$D$4,BL$9&gt;=$D555),$E555*HLOOKUP(BL$7-$B555+1,INPUTS!$D$63:$X$64,$E$4,FALSE)/IF(BL$7=$B555,(13-MONTH($D555)),12),0)</f>
        <v>47.568580660650007</v>
      </c>
      <c r="BM555" s="229">
        <f>IF(AND(BM$7&lt;=$B555+$D$4,BM$9&gt;=$D555),$E555*HLOOKUP(BM$7-$B555+1,INPUTS!$D$63:$X$64,$E$4,FALSE)/IF(BM$7=$B555,(13-MONTH($D555)),12),0)</f>
        <v>47.568580660650007</v>
      </c>
      <c r="BN555" s="229">
        <f>IF(AND(BN$7&lt;=$B555+$D$4,BN$9&gt;=$D555),$E555*HLOOKUP(BN$7-$B555+1,INPUTS!$D$63:$X$64,$E$4,FALSE)/IF(BN$7=$B555,(13-MONTH($D555)),12),0)</f>
        <v>47.568580660650007</v>
      </c>
      <c r="BO555" s="229">
        <f>IF(AND(BO$7&lt;=$B555+$D$4,BO$9&gt;=$D555),$E555*HLOOKUP(BO$7-$B555+1,INPUTS!$D$63:$X$64,$E$4,FALSE)/IF(BO$7=$B555,(13-MONTH($D555)),12),0)</f>
        <v>44.004892139250011</v>
      </c>
      <c r="BP555" s="229">
        <f>IF(AND(BP$7&lt;=$B555+$D$4,BP$9&gt;=$D555),$E555*HLOOKUP(BP$7-$B555+1,INPUTS!$D$63:$X$64,$E$4,FALSE)/IF(BP$7=$B555,(13-MONTH($D555)),12),0)</f>
        <v>44.004892139250011</v>
      </c>
      <c r="BQ555" s="229">
        <f>IF(AND(BQ$7&lt;=$B555+$D$4,BQ$9&gt;=$D555),$E555*HLOOKUP(BQ$7-$B555+1,INPUTS!$D$63:$X$64,$E$4,FALSE)/IF(BQ$7=$B555,(13-MONTH($D555)),12),0)</f>
        <v>44.004892139250011</v>
      </c>
      <c r="BR555" s="229">
        <f>IF(AND(BR$7&lt;=$B555+$D$4,BR$9&gt;=$D555),$E555*HLOOKUP(BR$7-$B555+1,INPUTS!$D$63:$X$64,$E$4,FALSE)/IF(BR$7=$B555,(13-MONTH($D555)),12),0)</f>
        <v>44.004892139250011</v>
      </c>
      <c r="BS555" s="229">
        <f>IF(AND(BS$7&lt;=$B555+$D$4,BS$9&gt;=$D555),$E555*HLOOKUP(BS$7-$B555+1,INPUTS!$D$63:$X$64,$E$4,FALSE)/IF(BS$7=$B555,(13-MONTH($D555)),12),0)</f>
        <v>44.004892139250011</v>
      </c>
      <c r="BT555" s="229">
        <f>IF(AND(BT$7&lt;=$B555+$D$4,BT$9&gt;=$D555),$E555*HLOOKUP(BT$7-$B555+1,INPUTS!$D$63:$X$64,$E$4,FALSE)/IF(BT$7=$B555,(13-MONTH($D555)),12),0)</f>
        <v>44.004892139250011</v>
      </c>
      <c r="BU555" s="229">
        <f>IF(AND(BU$7&lt;=$B555+$D$4,BU$9&gt;=$D555),$E555*HLOOKUP(BU$7-$B555+1,INPUTS!$D$63:$X$64,$E$4,FALSE)/IF(BU$7=$B555,(13-MONTH($D555)),12),0)</f>
        <v>44.004892139250011</v>
      </c>
      <c r="BV555" s="229">
        <f>IF(AND(BV$7&lt;=$B555+$D$4,BV$9&gt;=$D555),$E555*HLOOKUP(BV$7-$B555+1,INPUTS!$D$63:$X$64,$E$4,FALSE)/IF(BV$7=$B555,(13-MONTH($D555)),12),0)</f>
        <v>44.004892139250011</v>
      </c>
      <c r="BW555" s="229">
        <f>IF(AND(BW$7&lt;=$B555+$D$4,BW$9&gt;=$D555),$E555*HLOOKUP(BW$7-$B555+1,INPUTS!$D$63:$X$64,$E$4,FALSE)/IF(BW$7=$B555,(13-MONTH($D555)),12),0)</f>
        <v>44.004892139250011</v>
      </c>
      <c r="BX555" s="229">
        <f>IF(AND(BX$7&lt;=$B555+$D$4,BX$9&gt;=$D555),$E555*HLOOKUP(BX$7-$B555+1,INPUTS!$D$63:$X$64,$E$4,FALSE)/IF(BX$7=$B555,(13-MONTH($D555)),12),0)</f>
        <v>44.004892139250011</v>
      </c>
      <c r="BY555" s="229">
        <f>IF(AND(BY$7&lt;=$B555+$D$4,BY$9&gt;=$D555),$E555*HLOOKUP(BY$7-$B555+1,INPUTS!$D$63:$X$64,$E$4,FALSE)/IF(BY$7=$B555,(13-MONTH($D555)),12),0)</f>
        <v>44.004892139250011</v>
      </c>
      <c r="BZ555" s="229">
        <f>IF(AND(BZ$7&lt;=$B555+$D$4,BZ$9&gt;=$D555),$E555*HLOOKUP(BZ$7-$B555+1,INPUTS!$D$63:$X$64,$E$4,FALSE)/IF(BZ$7=$B555,(13-MONTH($D555)),12),0)</f>
        <v>44.004892139250011</v>
      </c>
    </row>
    <row r="556" spans="1:78" x14ac:dyDescent="0.2">
      <c r="A556" s="7" t="str">
        <f t="shared" si="454"/>
        <v>Roll-in 2</v>
      </c>
      <c r="B556" s="7">
        <f t="shared" si="455"/>
        <v>2020</v>
      </c>
      <c r="C556" s="7">
        <f t="shared" si="458"/>
        <v>13</v>
      </c>
      <c r="D556" s="165">
        <f t="shared" si="457"/>
        <v>43861</v>
      </c>
      <c r="E556" s="68">
        <f t="shared" si="456"/>
        <v>19756.956470000005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61.740488968750014</v>
      </c>
      <c r="T556" s="229">
        <f>IF(AND(T$7&lt;=$B556+$D$4,T$9&gt;=$D556),$E556*HLOOKUP(T$7-$B556+1,INPUTS!$D$63:$X$64,$E$4,FALSE)/IF(T$7=$B556,(13-MONTH($D556)),12),0)</f>
        <v>61.740488968750014</v>
      </c>
      <c r="U556" s="229">
        <f>IF(AND(U$7&lt;=$B556+$D$4,U$9&gt;=$D556),$E556*HLOOKUP(U$7-$B556+1,INPUTS!$D$63:$X$64,$E$4,FALSE)/IF(U$7=$B556,(13-MONTH($D556)),12),0)</f>
        <v>61.740488968750014</v>
      </c>
      <c r="V556" s="229">
        <f>IF(AND(V$7&lt;=$B556+$D$4,V$9&gt;=$D556),$E556*HLOOKUP(V$7-$B556+1,INPUTS!$D$63:$X$64,$E$4,FALSE)/IF(V$7=$B556,(13-MONTH($D556)),12),0)</f>
        <v>61.740488968750014</v>
      </c>
      <c r="W556" s="229">
        <f>IF(AND(W$7&lt;=$B556+$D$4,W$9&gt;=$D556),$E556*HLOOKUP(W$7-$B556+1,INPUTS!$D$63:$X$64,$E$4,FALSE)/IF(W$7=$B556,(13-MONTH($D556)),12),0)</f>
        <v>61.740488968750014</v>
      </c>
      <c r="X556" s="229">
        <f>IF(AND(X$7&lt;=$B556+$D$4,X$9&gt;=$D556),$E556*HLOOKUP(X$7-$B556+1,INPUTS!$D$63:$X$64,$E$4,FALSE)/IF(X$7=$B556,(13-MONTH($D556)),12),0)</f>
        <v>61.740488968750014</v>
      </c>
      <c r="Y556" s="229">
        <f>IF(AND(Y$7&lt;=$B556+$D$4,Y$9&gt;=$D556),$E556*HLOOKUP(Y$7-$B556+1,INPUTS!$D$63:$X$64,$E$4,FALSE)/IF(Y$7=$B556,(13-MONTH($D556)),12),0)</f>
        <v>61.740488968750014</v>
      </c>
      <c r="Z556" s="229">
        <f>IF(AND(Z$7&lt;=$B556+$D$4,Z$9&gt;=$D556),$E556*HLOOKUP(Z$7-$B556+1,INPUTS!$D$63:$X$64,$E$4,FALSE)/IF(Z$7=$B556,(13-MONTH($D556)),12),0)</f>
        <v>61.740488968750014</v>
      </c>
      <c r="AA556" s="229">
        <f>IF(AND(AA$7&lt;=$B556+$D$4,AA$9&gt;=$D556),$E556*HLOOKUP(AA$7-$B556+1,INPUTS!$D$63:$X$64,$E$4,FALSE)/IF(AA$7=$B556,(13-MONTH($D556)),12),0)</f>
        <v>61.740488968750014</v>
      </c>
      <c r="AB556" s="229">
        <f>IF(AND(AB$7&lt;=$B556+$D$4,AB$9&gt;=$D556),$E556*HLOOKUP(AB$7-$B556+1,INPUTS!$D$63:$X$64,$E$4,FALSE)/IF(AB$7=$B556,(13-MONTH($D556)),12),0)</f>
        <v>61.740488968750014</v>
      </c>
      <c r="AC556" s="229">
        <f>IF(AND(AC$7&lt;=$B556+$D$4,AC$9&gt;=$D556),$E556*HLOOKUP(AC$7-$B556+1,INPUTS!$D$63:$X$64,$E$4,FALSE)/IF(AC$7=$B556,(13-MONTH($D556)),12),0)</f>
        <v>61.740488968750014</v>
      </c>
      <c r="AD556" s="229">
        <f>IF(AND(AD$7&lt;=$B556+$D$4,AD$9&gt;=$D556),$E556*HLOOKUP(AD$7-$B556+1,INPUTS!$D$63:$X$64,$E$4,FALSE)/IF(AD$7=$B556,(13-MONTH($D556)),12),0)</f>
        <v>61.740488968750014</v>
      </c>
      <c r="AE556" s="229">
        <f>IF(AND(AE$7&lt;=$B556+$D$4,AE$9&gt;=$D556),$E556*HLOOKUP(AE$7-$B556+1,INPUTS!$D$63:$X$64,$E$4,FALSE)/IF(AE$7=$B556,(13-MONTH($D556)),12),0)</f>
        <v>118.8545572974417</v>
      </c>
      <c r="AF556" s="229">
        <f>IF(AND(AF$7&lt;=$B556+$D$4,AF$9&gt;=$D556),$E556*HLOOKUP(AF$7-$B556+1,INPUTS!$D$63:$X$64,$E$4,FALSE)/IF(AF$7=$B556,(13-MONTH($D556)),12),0)</f>
        <v>118.8545572974417</v>
      </c>
      <c r="AG556" s="229">
        <f>IF(AND(AG$7&lt;=$B556+$D$4,AG$9&gt;=$D556),$E556*HLOOKUP(AG$7-$B556+1,INPUTS!$D$63:$X$64,$E$4,FALSE)/IF(AG$7=$B556,(13-MONTH($D556)),12),0)</f>
        <v>118.8545572974417</v>
      </c>
      <c r="AH556" s="229">
        <f>IF(AND(AH$7&lt;=$B556+$D$4,AH$9&gt;=$D556),$E556*HLOOKUP(AH$7-$B556+1,INPUTS!$D$63:$X$64,$E$4,FALSE)/IF(AH$7=$B556,(13-MONTH($D556)),12),0)</f>
        <v>118.8545572974417</v>
      </c>
      <c r="AI556" s="229">
        <f>IF(AND(AI$7&lt;=$B556+$D$4,AI$9&gt;=$D556),$E556*HLOOKUP(AI$7-$B556+1,INPUTS!$D$63:$X$64,$E$4,FALSE)/IF(AI$7=$B556,(13-MONTH($D556)),12),0)</f>
        <v>118.8545572974417</v>
      </c>
      <c r="AJ556" s="229">
        <f>IF(AND(AJ$7&lt;=$B556+$D$4,AJ$9&gt;=$D556),$E556*HLOOKUP(AJ$7-$B556+1,INPUTS!$D$63:$X$64,$E$4,FALSE)/IF(AJ$7=$B556,(13-MONTH($D556)),12),0)</f>
        <v>118.8545572974417</v>
      </c>
      <c r="AK556" s="229">
        <f>IF(AND(AK$7&lt;=$B556+$D$4,AK$9&gt;=$D556),$E556*HLOOKUP(AK$7-$B556+1,INPUTS!$D$63:$X$64,$E$4,FALSE)/IF(AK$7=$B556,(13-MONTH($D556)),12),0)</f>
        <v>118.8545572974417</v>
      </c>
      <c r="AL556" s="229">
        <f>IF(AND(AL$7&lt;=$B556+$D$4,AL$9&gt;=$D556),$E556*HLOOKUP(AL$7-$B556+1,INPUTS!$D$63:$X$64,$E$4,FALSE)/IF(AL$7=$B556,(13-MONTH($D556)),12),0)</f>
        <v>118.8545572974417</v>
      </c>
      <c r="AM556" s="229">
        <f>IF(AND(AM$7&lt;=$B556+$D$4,AM$9&gt;=$D556),$E556*HLOOKUP(AM$7-$B556+1,INPUTS!$D$63:$X$64,$E$4,FALSE)/IF(AM$7=$B556,(13-MONTH($D556)),12),0)</f>
        <v>118.8545572974417</v>
      </c>
      <c r="AN556" s="229">
        <f>IF(AND(AN$7&lt;=$B556+$D$4,AN$9&gt;=$D556),$E556*HLOOKUP(AN$7-$B556+1,INPUTS!$D$63:$X$64,$E$4,FALSE)/IF(AN$7=$B556,(13-MONTH($D556)),12),0)</f>
        <v>118.8545572974417</v>
      </c>
      <c r="AO556" s="229">
        <f>IF(AND(AO$7&lt;=$B556+$D$4,AO$9&gt;=$D556),$E556*HLOOKUP(AO$7-$B556+1,INPUTS!$D$63:$X$64,$E$4,FALSE)/IF(AO$7=$B556,(13-MONTH($D556)),12),0)</f>
        <v>118.8545572974417</v>
      </c>
      <c r="AP556" s="229">
        <f>IF(AND(AP$7&lt;=$B556+$D$4,AP$9&gt;=$D556),$E556*HLOOKUP(AP$7-$B556+1,INPUTS!$D$63:$X$64,$E$4,FALSE)/IF(AP$7=$B556,(13-MONTH($D556)),12),0)</f>
        <v>118.8545572974417</v>
      </c>
      <c r="AQ556" s="229">
        <f>IF(AND(AQ$7&lt;=$B556+$D$4,AQ$9&gt;=$D556),$E556*HLOOKUP(AQ$7-$B556+1,INPUTS!$D$63:$X$64,$E$4,FALSE)/IF(AQ$7=$B556,(13-MONTH($D556)),12),0)</f>
        <v>109.93099862515835</v>
      </c>
      <c r="AR556" s="229">
        <f>IF(AND(AR$7&lt;=$B556+$D$4,AR$9&gt;=$D556),$E556*HLOOKUP(AR$7-$B556+1,INPUTS!$D$63:$X$64,$E$4,FALSE)/IF(AR$7=$B556,(13-MONTH($D556)),12),0)</f>
        <v>109.93099862515835</v>
      </c>
      <c r="AS556" s="229">
        <f>IF(AND(AS$7&lt;=$B556+$D$4,AS$9&gt;=$D556),$E556*HLOOKUP(AS$7-$B556+1,INPUTS!$D$63:$X$64,$E$4,FALSE)/IF(AS$7=$B556,(13-MONTH($D556)),12),0)</f>
        <v>109.93099862515835</v>
      </c>
      <c r="AT556" s="229">
        <f>IF(AND(AT$7&lt;=$B556+$D$4,AT$9&gt;=$D556),$E556*HLOOKUP(AT$7-$B556+1,INPUTS!$D$63:$X$64,$E$4,FALSE)/IF(AT$7=$B556,(13-MONTH($D556)),12),0)</f>
        <v>109.93099862515835</v>
      </c>
      <c r="AU556" s="229">
        <f>IF(AND(AU$7&lt;=$B556+$D$4,AU$9&gt;=$D556),$E556*HLOOKUP(AU$7-$B556+1,INPUTS!$D$63:$X$64,$E$4,FALSE)/IF(AU$7=$B556,(13-MONTH($D556)),12),0)</f>
        <v>109.93099862515835</v>
      </c>
      <c r="AV556" s="229">
        <f>IF(AND(AV$7&lt;=$B556+$D$4,AV$9&gt;=$D556),$E556*HLOOKUP(AV$7-$B556+1,INPUTS!$D$63:$X$64,$E$4,FALSE)/IF(AV$7=$B556,(13-MONTH($D556)),12),0)</f>
        <v>109.93099862515835</v>
      </c>
      <c r="AW556" s="229">
        <f>IF(AND(AW$7&lt;=$B556+$D$4,AW$9&gt;=$D556),$E556*HLOOKUP(AW$7-$B556+1,INPUTS!$D$63:$X$64,$E$4,FALSE)/IF(AW$7=$B556,(13-MONTH($D556)),12),0)</f>
        <v>109.93099862515835</v>
      </c>
      <c r="AX556" s="229">
        <f>IF(AND(AX$7&lt;=$B556+$D$4,AX$9&gt;=$D556),$E556*HLOOKUP(AX$7-$B556+1,INPUTS!$D$63:$X$64,$E$4,FALSE)/IF(AX$7=$B556,(13-MONTH($D556)),12),0)</f>
        <v>109.93099862515835</v>
      </c>
      <c r="AY556" s="229">
        <f>IF(AND(AY$7&lt;=$B556+$D$4,AY$9&gt;=$D556),$E556*HLOOKUP(AY$7-$B556+1,INPUTS!$D$63:$X$64,$E$4,FALSE)/IF(AY$7=$B556,(13-MONTH($D556)),12),0)</f>
        <v>109.93099862515835</v>
      </c>
      <c r="AZ556" s="229">
        <f>IF(AND(AZ$7&lt;=$B556+$D$4,AZ$9&gt;=$D556),$E556*HLOOKUP(AZ$7-$B556+1,INPUTS!$D$63:$X$64,$E$4,FALSE)/IF(AZ$7=$B556,(13-MONTH($D556)),12),0)</f>
        <v>109.93099862515835</v>
      </c>
      <c r="BA556" s="229">
        <f>IF(AND(BA$7&lt;=$B556+$D$4,BA$9&gt;=$D556),$E556*HLOOKUP(BA$7-$B556+1,INPUTS!$D$63:$X$64,$E$4,FALSE)/IF(BA$7=$B556,(13-MONTH($D556)),12),0)</f>
        <v>109.93099862515835</v>
      </c>
      <c r="BB556" s="229">
        <f>IF(AND(BB$7&lt;=$B556+$D$4,BB$9&gt;=$D556),$E556*HLOOKUP(BB$7-$B556+1,INPUTS!$D$63:$X$64,$E$4,FALSE)/IF(BB$7=$B556,(13-MONTH($D556)),12),0)</f>
        <v>109.93099862515835</v>
      </c>
      <c r="BC556" s="229">
        <f>IF(AND(BC$7&lt;=$B556+$D$4,BC$9&gt;=$D556),$E556*HLOOKUP(BC$7-$B556+1,INPUTS!$D$63:$X$64,$E$4,FALSE)/IF(BC$7=$B556,(13-MONTH($D556)),12),0)</f>
        <v>101.69893342932501</v>
      </c>
      <c r="BD556" s="229">
        <f>IF(AND(BD$7&lt;=$B556+$D$4,BD$9&gt;=$D556),$E556*HLOOKUP(BD$7-$B556+1,INPUTS!$D$63:$X$64,$E$4,FALSE)/IF(BD$7=$B556,(13-MONTH($D556)),12),0)</f>
        <v>101.69893342932501</v>
      </c>
      <c r="BE556" s="229">
        <f>IF(AND(BE$7&lt;=$B556+$D$4,BE$9&gt;=$D556),$E556*HLOOKUP(BE$7-$B556+1,INPUTS!$D$63:$X$64,$E$4,FALSE)/IF(BE$7=$B556,(13-MONTH($D556)),12),0)</f>
        <v>101.69893342932501</v>
      </c>
      <c r="BF556" s="229">
        <f>IF(AND(BF$7&lt;=$B556+$D$4,BF$9&gt;=$D556),$E556*HLOOKUP(BF$7-$B556+1,INPUTS!$D$63:$X$64,$E$4,FALSE)/IF(BF$7=$B556,(13-MONTH($D556)),12),0)</f>
        <v>101.69893342932501</v>
      </c>
      <c r="BG556" s="229">
        <f>IF(AND(BG$7&lt;=$B556+$D$4,BG$9&gt;=$D556),$E556*HLOOKUP(BG$7-$B556+1,INPUTS!$D$63:$X$64,$E$4,FALSE)/IF(BG$7=$B556,(13-MONTH($D556)),12),0)</f>
        <v>101.69893342932501</v>
      </c>
      <c r="BH556" s="229">
        <f>IF(AND(BH$7&lt;=$B556+$D$4,BH$9&gt;=$D556),$E556*HLOOKUP(BH$7-$B556+1,INPUTS!$D$63:$X$64,$E$4,FALSE)/IF(BH$7=$B556,(13-MONTH($D556)),12),0)</f>
        <v>101.69893342932501</v>
      </c>
      <c r="BI556" s="229">
        <f>IF(AND(BI$7&lt;=$B556+$D$4,BI$9&gt;=$D556),$E556*HLOOKUP(BI$7-$B556+1,INPUTS!$D$63:$X$64,$E$4,FALSE)/IF(BI$7=$B556,(13-MONTH($D556)),12),0)</f>
        <v>101.69893342932501</v>
      </c>
      <c r="BJ556" s="229">
        <f>IF(AND(BJ$7&lt;=$B556+$D$4,BJ$9&gt;=$D556),$E556*HLOOKUP(BJ$7-$B556+1,INPUTS!$D$63:$X$64,$E$4,FALSE)/IF(BJ$7=$B556,(13-MONTH($D556)),12),0)</f>
        <v>101.69893342932501</v>
      </c>
      <c r="BK556" s="229">
        <f>IF(AND(BK$7&lt;=$B556+$D$4,BK$9&gt;=$D556),$E556*HLOOKUP(BK$7-$B556+1,INPUTS!$D$63:$X$64,$E$4,FALSE)/IF(BK$7=$B556,(13-MONTH($D556)),12),0)</f>
        <v>101.69893342932501</v>
      </c>
      <c r="BL556" s="229">
        <f>IF(AND(BL$7&lt;=$B556+$D$4,BL$9&gt;=$D556),$E556*HLOOKUP(BL$7-$B556+1,INPUTS!$D$63:$X$64,$E$4,FALSE)/IF(BL$7=$B556,(13-MONTH($D556)),12),0)</f>
        <v>101.69893342932501</v>
      </c>
      <c r="BM556" s="229">
        <f>IF(AND(BM$7&lt;=$B556+$D$4,BM$9&gt;=$D556),$E556*HLOOKUP(BM$7-$B556+1,INPUTS!$D$63:$X$64,$E$4,FALSE)/IF(BM$7=$B556,(13-MONTH($D556)),12),0)</f>
        <v>101.69893342932501</v>
      </c>
      <c r="BN556" s="229">
        <f>IF(AND(BN$7&lt;=$B556+$D$4,BN$9&gt;=$D556),$E556*HLOOKUP(BN$7-$B556+1,INPUTS!$D$63:$X$64,$E$4,FALSE)/IF(BN$7=$B556,(13-MONTH($D556)),12),0)</f>
        <v>101.69893342932501</v>
      </c>
      <c r="BO556" s="229">
        <f>IF(AND(BO$7&lt;=$B556+$D$4,BO$9&gt;=$D556),$E556*HLOOKUP(BO$7-$B556+1,INPUTS!$D$63:$X$64,$E$4,FALSE)/IF(BO$7=$B556,(13-MONTH($D556)),12),0)</f>
        <v>94.059576927591692</v>
      </c>
      <c r="BP556" s="229">
        <f>IF(AND(BP$7&lt;=$B556+$D$4,BP$9&gt;=$D556),$E556*HLOOKUP(BP$7-$B556+1,INPUTS!$D$63:$X$64,$E$4,FALSE)/IF(BP$7=$B556,(13-MONTH($D556)),12),0)</f>
        <v>94.059576927591692</v>
      </c>
      <c r="BQ556" s="229">
        <f>IF(AND(BQ$7&lt;=$B556+$D$4,BQ$9&gt;=$D556),$E556*HLOOKUP(BQ$7-$B556+1,INPUTS!$D$63:$X$64,$E$4,FALSE)/IF(BQ$7=$B556,(13-MONTH($D556)),12),0)</f>
        <v>94.059576927591692</v>
      </c>
      <c r="BR556" s="229">
        <f>IF(AND(BR$7&lt;=$B556+$D$4,BR$9&gt;=$D556),$E556*HLOOKUP(BR$7-$B556+1,INPUTS!$D$63:$X$64,$E$4,FALSE)/IF(BR$7=$B556,(13-MONTH($D556)),12),0)</f>
        <v>94.059576927591692</v>
      </c>
      <c r="BS556" s="229">
        <f>IF(AND(BS$7&lt;=$B556+$D$4,BS$9&gt;=$D556),$E556*HLOOKUP(BS$7-$B556+1,INPUTS!$D$63:$X$64,$E$4,FALSE)/IF(BS$7=$B556,(13-MONTH($D556)),12),0)</f>
        <v>94.059576927591692</v>
      </c>
      <c r="BT556" s="229">
        <f>IF(AND(BT$7&lt;=$B556+$D$4,BT$9&gt;=$D556),$E556*HLOOKUP(BT$7-$B556+1,INPUTS!$D$63:$X$64,$E$4,FALSE)/IF(BT$7=$B556,(13-MONTH($D556)),12),0)</f>
        <v>94.059576927591692</v>
      </c>
      <c r="BU556" s="229">
        <f>IF(AND(BU$7&lt;=$B556+$D$4,BU$9&gt;=$D556),$E556*HLOOKUP(BU$7-$B556+1,INPUTS!$D$63:$X$64,$E$4,FALSE)/IF(BU$7=$B556,(13-MONTH($D556)),12),0)</f>
        <v>94.059576927591692</v>
      </c>
      <c r="BV556" s="229">
        <f>IF(AND(BV$7&lt;=$B556+$D$4,BV$9&gt;=$D556),$E556*HLOOKUP(BV$7-$B556+1,INPUTS!$D$63:$X$64,$E$4,FALSE)/IF(BV$7=$B556,(13-MONTH($D556)),12),0)</f>
        <v>94.059576927591692</v>
      </c>
      <c r="BW556" s="229">
        <f>IF(AND(BW$7&lt;=$B556+$D$4,BW$9&gt;=$D556),$E556*HLOOKUP(BW$7-$B556+1,INPUTS!$D$63:$X$64,$E$4,FALSE)/IF(BW$7=$B556,(13-MONTH($D556)),12),0)</f>
        <v>94.059576927591692</v>
      </c>
      <c r="BX556" s="229">
        <f>IF(AND(BX$7&lt;=$B556+$D$4,BX$9&gt;=$D556),$E556*HLOOKUP(BX$7-$B556+1,INPUTS!$D$63:$X$64,$E$4,FALSE)/IF(BX$7=$B556,(13-MONTH($D556)),12),0)</f>
        <v>94.059576927591692</v>
      </c>
      <c r="BY556" s="229">
        <f>IF(AND(BY$7&lt;=$B556+$D$4,BY$9&gt;=$D556),$E556*HLOOKUP(BY$7-$B556+1,INPUTS!$D$63:$X$64,$E$4,FALSE)/IF(BY$7=$B556,(13-MONTH($D556)),12),0)</f>
        <v>94.059576927591692</v>
      </c>
      <c r="BZ556" s="229">
        <f>IF(AND(BZ$7&lt;=$B556+$D$4,BZ$9&gt;=$D556),$E556*HLOOKUP(BZ$7-$B556+1,INPUTS!$D$63:$X$64,$E$4,FALSE)/IF(BZ$7=$B556,(13-MONTH($D556)),12),0)</f>
        <v>94.059576927591692</v>
      </c>
    </row>
    <row r="557" spans="1:78" x14ac:dyDescent="0.2">
      <c r="A557" s="7" t="str">
        <f t="shared" si="454"/>
        <v>Roll-in 2</v>
      </c>
      <c r="B557" s="7">
        <f t="shared" si="455"/>
        <v>2020</v>
      </c>
      <c r="C557" s="7">
        <f t="shared" si="458"/>
        <v>14</v>
      </c>
      <c r="D557" s="165">
        <f t="shared" si="457"/>
        <v>43890</v>
      </c>
      <c r="E557" s="68">
        <f t="shared" si="456"/>
        <v>11762.971689999998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40.10103985227272</v>
      </c>
      <c r="U557" s="229">
        <f>IF(AND(U$7&lt;=$B557+$D$4,U$9&gt;=$D557),$E557*HLOOKUP(U$7-$B557+1,INPUTS!$D$63:$X$64,$E$4,FALSE)/IF(U$7=$B557,(13-MONTH($D557)),12),0)</f>
        <v>40.10103985227272</v>
      </c>
      <c r="V557" s="229">
        <f>IF(AND(V$7&lt;=$B557+$D$4,V$9&gt;=$D557),$E557*HLOOKUP(V$7-$B557+1,INPUTS!$D$63:$X$64,$E$4,FALSE)/IF(V$7=$B557,(13-MONTH($D557)),12),0)</f>
        <v>40.10103985227272</v>
      </c>
      <c r="W557" s="229">
        <f>IF(AND(W$7&lt;=$B557+$D$4,W$9&gt;=$D557),$E557*HLOOKUP(W$7-$B557+1,INPUTS!$D$63:$X$64,$E$4,FALSE)/IF(W$7=$B557,(13-MONTH($D557)),12),0)</f>
        <v>40.10103985227272</v>
      </c>
      <c r="X557" s="229">
        <f>IF(AND(X$7&lt;=$B557+$D$4,X$9&gt;=$D557),$E557*HLOOKUP(X$7-$B557+1,INPUTS!$D$63:$X$64,$E$4,FALSE)/IF(X$7=$B557,(13-MONTH($D557)),12),0)</f>
        <v>40.10103985227272</v>
      </c>
      <c r="Y557" s="229">
        <f>IF(AND(Y$7&lt;=$B557+$D$4,Y$9&gt;=$D557),$E557*HLOOKUP(Y$7-$B557+1,INPUTS!$D$63:$X$64,$E$4,FALSE)/IF(Y$7=$B557,(13-MONTH($D557)),12),0)</f>
        <v>40.10103985227272</v>
      </c>
      <c r="Z557" s="229">
        <f>IF(AND(Z$7&lt;=$B557+$D$4,Z$9&gt;=$D557),$E557*HLOOKUP(Z$7-$B557+1,INPUTS!$D$63:$X$64,$E$4,FALSE)/IF(Z$7=$B557,(13-MONTH($D557)),12),0)</f>
        <v>40.10103985227272</v>
      </c>
      <c r="AA557" s="229">
        <f>IF(AND(AA$7&lt;=$B557+$D$4,AA$9&gt;=$D557),$E557*HLOOKUP(AA$7-$B557+1,INPUTS!$D$63:$X$64,$E$4,FALSE)/IF(AA$7=$B557,(13-MONTH($D557)),12),0)</f>
        <v>40.10103985227272</v>
      </c>
      <c r="AB557" s="229">
        <f>IF(AND(AB$7&lt;=$B557+$D$4,AB$9&gt;=$D557),$E557*HLOOKUP(AB$7-$B557+1,INPUTS!$D$63:$X$64,$E$4,FALSE)/IF(AB$7=$B557,(13-MONTH($D557)),12),0)</f>
        <v>40.10103985227272</v>
      </c>
      <c r="AC557" s="229">
        <f>IF(AND(AC$7&lt;=$B557+$D$4,AC$9&gt;=$D557),$E557*HLOOKUP(AC$7-$B557+1,INPUTS!$D$63:$X$64,$E$4,FALSE)/IF(AC$7=$B557,(13-MONTH($D557)),12),0)</f>
        <v>40.10103985227272</v>
      </c>
      <c r="AD557" s="229">
        <f>IF(AND(AD$7&lt;=$B557+$D$4,AD$9&gt;=$D557),$E557*HLOOKUP(AD$7-$B557+1,INPUTS!$D$63:$X$64,$E$4,FALSE)/IF(AD$7=$B557,(13-MONTH($D557)),12),0)</f>
        <v>40.10103985227272</v>
      </c>
      <c r="AE557" s="229">
        <f>IF(AND(AE$7&lt;=$B557+$D$4,AE$9&gt;=$D557),$E557*HLOOKUP(AE$7-$B557+1,INPUTS!$D$63:$X$64,$E$4,FALSE)/IF(AE$7=$B557,(13-MONTH($D557)),12),0)</f>
        <v>70.764077191758332</v>
      </c>
      <c r="AF557" s="229">
        <f>IF(AND(AF$7&lt;=$B557+$D$4,AF$9&gt;=$D557),$E557*HLOOKUP(AF$7-$B557+1,INPUTS!$D$63:$X$64,$E$4,FALSE)/IF(AF$7=$B557,(13-MONTH($D557)),12),0)</f>
        <v>70.764077191758332</v>
      </c>
      <c r="AG557" s="229">
        <f>IF(AND(AG$7&lt;=$B557+$D$4,AG$9&gt;=$D557),$E557*HLOOKUP(AG$7-$B557+1,INPUTS!$D$63:$X$64,$E$4,FALSE)/IF(AG$7=$B557,(13-MONTH($D557)),12),0)</f>
        <v>70.764077191758332</v>
      </c>
      <c r="AH557" s="229">
        <f>IF(AND(AH$7&lt;=$B557+$D$4,AH$9&gt;=$D557),$E557*HLOOKUP(AH$7-$B557+1,INPUTS!$D$63:$X$64,$E$4,FALSE)/IF(AH$7=$B557,(13-MONTH($D557)),12),0)</f>
        <v>70.764077191758332</v>
      </c>
      <c r="AI557" s="229">
        <f>IF(AND(AI$7&lt;=$B557+$D$4,AI$9&gt;=$D557),$E557*HLOOKUP(AI$7-$B557+1,INPUTS!$D$63:$X$64,$E$4,FALSE)/IF(AI$7=$B557,(13-MONTH($D557)),12),0)</f>
        <v>70.764077191758332</v>
      </c>
      <c r="AJ557" s="229">
        <f>IF(AND(AJ$7&lt;=$B557+$D$4,AJ$9&gt;=$D557),$E557*HLOOKUP(AJ$7-$B557+1,INPUTS!$D$63:$X$64,$E$4,FALSE)/IF(AJ$7=$B557,(13-MONTH($D557)),12),0)</f>
        <v>70.764077191758332</v>
      </c>
      <c r="AK557" s="229">
        <f>IF(AND(AK$7&lt;=$B557+$D$4,AK$9&gt;=$D557),$E557*HLOOKUP(AK$7-$B557+1,INPUTS!$D$63:$X$64,$E$4,FALSE)/IF(AK$7=$B557,(13-MONTH($D557)),12),0)</f>
        <v>70.764077191758332</v>
      </c>
      <c r="AL557" s="229">
        <f>IF(AND(AL$7&lt;=$B557+$D$4,AL$9&gt;=$D557),$E557*HLOOKUP(AL$7-$B557+1,INPUTS!$D$63:$X$64,$E$4,FALSE)/IF(AL$7=$B557,(13-MONTH($D557)),12),0)</f>
        <v>70.764077191758332</v>
      </c>
      <c r="AM557" s="229">
        <f>IF(AND(AM$7&lt;=$B557+$D$4,AM$9&gt;=$D557),$E557*HLOOKUP(AM$7-$B557+1,INPUTS!$D$63:$X$64,$E$4,FALSE)/IF(AM$7=$B557,(13-MONTH($D557)),12),0)</f>
        <v>70.764077191758332</v>
      </c>
      <c r="AN557" s="229">
        <f>IF(AND(AN$7&lt;=$B557+$D$4,AN$9&gt;=$D557),$E557*HLOOKUP(AN$7-$B557+1,INPUTS!$D$63:$X$64,$E$4,FALSE)/IF(AN$7=$B557,(13-MONTH($D557)),12),0)</f>
        <v>70.764077191758332</v>
      </c>
      <c r="AO557" s="229">
        <f>IF(AND(AO$7&lt;=$B557+$D$4,AO$9&gt;=$D557),$E557*HLOOKUP(AO$7-$B557+1,INPUTS!$D$63:$X$64,$E$4,FALSE)/IF(AO$7=$B557,(13-MONTH($D557)),12),0)</f>
        <v>70.764077191758332</v>
      </c>
      <c r="AP557" s="229">
        <f>IF(AND(AP$7&lt;=$B557+$D$4,AP$9&gt;=$D557),$E557*HLOOKUP(AP$7-$B557+1,INPUTS!$D$63:$X$64,$E$4,FALSE)/IF(AP$7=$B557,(13-MONTH($D557)),12),0)</f>
        <v>70.764077191758332</v>
      </c>
      <c r="AQ557" s="229">
        <f>IF(AND(AQ$7&lt;=$B557+$D$4,AQ$9&gt;=$D557),$E557*HLOOKUP(AQ$7-$B557+1,INPUTS!$D$63:$X$64,$E$4,FALSE)/IF(AQ$7=$B557,(13-MONTH($D557)),12),0)</f>
        <v>65.451134978441658</v>
      </c>
      <c r="AR557" s="229">
        <f>IF(AND(AR$7&lt;=$B557+$D$4,AR$9&gt;=$D557),$E557*HLOOKUP(AR$7-$B557+1,INPUTS!$D$63:$X$64,$E$4,FALSE)/IF(AR$7=$B557,(13-MONTH($D557)),12),0)</f>
        <v>65.451134978441658</v>
      </c>
      <c r="AS557" s="229">
        <f>IF(AND(AS$7&lt;=$B557+$D$4,AS$9&gt;=$D557),$E557*HLOOKUP(AS$7-$B557+1,INPUTS!$D$63:$X$64,$E$4,FALSE)/IF(AS$7=$B557,(13-MONTH($D557)),12),0)</f>
        <v>65.451134978441658</v>
      </c>
      <c r="AT557" s="229">
        <f>IF(AND(AT$7&lt;=$B557+$D$4,AT$9&gt;=$D557),$E557*HLOOKUP(AT$7-$B557+1,INPUTS!$D$63:$X$64,$E$4,FALSE)/IF(AT$7=$B557,(13-MONTH($D557)),12),0)</f>
        <v>65.451134978441658</v>
      </c>
      <c r="AU557" s="229">
        <f>IF(AND(AU$7&lt;=$B557+$D$4,AU$9&gt;=$D557),$E557*HLOOKUP(AU$7-$B557+1,INPUTS!$D$63:$X$64,$E$4,FALSE)/IF(AU$7=$B557,(13-MONTH($D557)),12),0)</f>
        <v>65.451134978441658</v>
      </c>
      <c r="AV557" s="229">
        <f>IF(AND(AV$7&lt;=$B557+$D$4,AV$9&gt;=$D557),$E557*HLOOKUP(AV$7-$B557+1,INPUTS!$D$63:$X$64,$E$4,FALSE)/IF(AV$7=$B557,(13-MONTH($D557)),12),0)</f>
        <v>65.451134978441658</v>
      </c>
      <c r="AW557" s="229">
        <f>IF(AND(AW$7&lt;=$B557+$D$4,AW$9&gt;=$D557),$E557*HLOOKUP(AW$7-$B557+1,INPUTS!$D$63:$X$64,$E$4,FALSE)/IF(AW$7=$B557,(13-MONTH($D557)),12),0)</f>
        <v>65.451134978441658</v>
      </c>
      <c r="AX557" s="229">
        <f>IF(AND(AX$7&lt;=$B557+$D$4,AX$9&gt;=$D557),$E557*HLOOKUP(AX$7-$B557+1,INPUTS!$D$63:$X$64,$E$4,FALSE)/IF(AX$7=$B557,(13-MONTH($D557)),12),0)</f>
        <v>65.451134978441658</v>
      </c>
      <c r="AY557" s="229">
        <f>IF(AND(AY$7&lt;=$B557+$D$4,AY$9&gt;=$D557),$E557*HLOOKUP(AY$7-$B557+1,INPUTS!$D$63:$X$64,$E$4,FALSE)/IF(AY$7=$B557,(13-MONTH($D557)),12),0)</f>
        <v>65.451134978441658</v>
      </c>
      <c r="AZ557" s="229">
        <f>IF(AND(AZ$7&lt;=$B557+$D$4,AZ$9&gt;=$D557),$E557*HLOOKUP(AZ$7-$B557+1,INPUTS!$D$63:$X$64,$E$4,FALSE)/IF(AZ$7=$B557,(13-MONTH($D557)),12),0)</f>
        <v>65.451134978441658</v>
      </c>
      <c r="BA557" s="229">
        <f>IF(AND(BA$7&lt;=$B557+$D$4,BA$9&gt;=$D557),$E557*HLOOKUP(BA$7-$B557+1,INPUTS!$D$63:$X$64,$E$4,FALSE)/IF(BA$7=$B557,(13-MONTH($D557)),12),0)</f>
        <v>65.451134978441658</v>
      </c>
      <c r="BB557" s="229">
        <f>IF(AND(BB$7&lt;=$B557+$D$4,BB$9&gt;=$D557),$E557*HLOOKUP(BB$7-$B557+1,INPUTS!$D$63:$X$64,$E$4,FALSE)/IF(BB$7=$B557,(13-MONTH($D557)),12),0)</f>
        <v>65.451134978441658</v>
      </c>
      <c r="BC557" s="229">
        <f>IF(AND(BC$7&lt;=$B557+$D$4,BC$9&gt;=$D557),$E557*HLOOKUP(BC$7-$B557+1,INPUTS!$D$63:$X$64,$E$4,FALSE)/IF(BC$7=$B557,(13-MONTH($D557)),12),0)</f>
        <v>60.549896774274991</v>
      </c>
      <c r="BD557" s="229">
        <f>IF(AND(BD$7&lt;=$B557+$D$4,BD$9&gt;=$D557),$E557*HLOOKUP(BD$7-$B557+1,INPUTS!$D$63:$X$64,$E$4,FALSE)/IF(BD$7=$B557,(13-MONTH($D557)),12),0)</f>
        <v>60.549896774274991</v>
      </c>
      <c r="BE557" s="229">
        <f>IF(AND(BE$7&lt;=$B557+$D$4,BE$9&gt;=$D557),$E557*HLOOKUP(BE$7-$B557+1,INPUTS!$D$63:$X$64,$E$4,FALSE)/IF(BE$7=$B557,(13-MONTH($D557)),12),0)</f>
        <v>60.549896774274991</v>
      </c>
      <c r="BF557" s="229">
        <f>IF(AND(BF$7&lt;=$B557+$D$4,BF$9&gt;=$D557),$E557*HLOOKUP(BF$7-$B557+1,INPUTS!$D$63:$X$64,$E$4,FALSE)/IF(BF$7=$B557,(13-MONTH($D557)),12),0)</f>
        <v>60.549896774274991</v>
      </c>
      <c r="BG557" s="229">
        <f>IF(AND(BG$7&lt;=$B557+$D$4,BG$9&gt;=$D557),$E557*HLOOKUP(BG$7-$B557+1,INPUTS!$D$63:$X$64,$E$4,FALSE)/IF(BG$7=$B557,(13-MONTH($D557)),12),0)</f>
        <v>60.549896774274991</v>
      </c>
      <c r="BH557" s="229">
        <f>IF(AND(BH$7&lt;=$B557+$D$4,BH$9&gt;=$D557),$E557*HLOOKUP(BH$7-$B557+1,INPUTS!$D$63:$X$64,$E$4,FALSE)/IF(BH$7=$B557,(13-MONTH($D557)),12),0)</f>
        <v>60.549896774274991</v>
      </c>
      <c r="BI557" s="229">
        <f>IF(AND(BI$7&lt;=$B557+$D$4,BI$9&gt;=$D557),$E557*HLOOKUP(BI$7-$B557+1,INPUTS!$D$63:$X$64,$E$4,FALSE)/IF(BI$7=$B557,(13-MONTH($D557)),12),0)</f>
        <v>60.549896774274991</v>
      </c>
      <c r="BJ557" s="229">
        <f>IF(AND(BJ$7&lt;=$B557+$D$4,BJ$9&gt;=$D557),$E557*HLOOKUP(BJ$7-$B557+1,INPUTS!$D$63:$X$64,$E$4,FALSE)/IF(BJ$7=$B557,(13-MONTH($D557)),12),0)</f>
        <v>60.549896774274991</v>
      </c>
      <c r="BK557" s="229">
        <f>IF(AND(BK$7&lt;=$B557+$D$4,BK$9&gt;=$D557),$E557*HLOOKUP(BK$7-$B557+1,INPUTS!$D$63:$X$64,$E$4,FALSE)/IF(BK$7=$B557,(13-MONTH($D557)),12),0)</f>
        <v>60.549896774274991</v>
      </c>
      <c r="BL557" s="229">
        <f>IF(AND(BL$7&lt;=$B557+$D$4,BL$9&gt;=$D557),$E557*HLOOKUP(BL$7-$B557+1,INPUTS!$D$63:$X$64,$E$4,FALSE)/IF(BL$7=$B557,(13-MONTH($D557)),12),0)</f>
        <v>60.549896774274991</v>
      </c>
      <c r="BM557" s="229">
        <f>IF(AND(BM$7&lt;=$B557+$D$4,BM$9&gt;=$D557),$E557*HLOOKUP(BM$7-$B557+1,INPUTS!$D$63:$X$64,$E$4,FALSE)/IF(BM$7=$B557,(13-MONTH($D557)),12),0)</f>
        <v>60.549896774274991</v>
      </c>
      <c r="BN557" s="229">
        <f>IF(AND(BN$7&lt;=$B557+$D$4,BN$9&gt;=$D557),$E557*HLOOKUP(BN$7-$B557+1,INPUTS!$D$63:$X$64,$E$4,FALSE)/IF(BN$7=$B557,(13-MONTH($D557)),12),0)</f>
        <v>60.549896774274991</v>
      </c>
      <c r="BO557" s="229">
        <f>IF(AND(BO$7&lt;=$B557+$D$4,BO$9&gt;=$D557),$E557*HLOOKUP(BO$7-$B557+1,INPUTS!$D$63:$X$64,$E$4,FALSE)/IF(BO$7=$B557,(13-MONTH($D557)),12),0)</f>
        <v>56.001547720808325</v>
      </c>
      <c r="BP557" s="229">
        <f>IF(AND(BP$7&lt;=$B557+$D$4,BP$9&gt;=$D557),$E557*HLOOKUP(BP$7-$B557+1,INPUTS!$D$63:$X$64,$E$4,FALSE)/IF(BP$7=$B557,(13-MONTH($D557)),12),0)</f>
        <v>56.001547720808325</v>
      </c>
      <c r="BQ557" s="229">
        <f>IF(AND(BQ$7&lt;=$B557+$D$4,BQ$9&gt;=$D557),$E557*HLOOKUP(BQ$7-$B557+1,INPUTS!$D$63:$X$64,$E$4,FALSE)/IF(BQ$7=$B557,(13-MONTH($D557)),12),0)</f>
        <v>56.001547720808325</v>
      </c>
      <c r="BR557" s="229">
        <f>IF(AND(BR$7&lt;=$B557+$D$4,BR$9&gt;=$D557),$E557*HLOOKUP(BR$7-$B557+1,INPUTS!$D$63:$X$64,$E$4,FALSE)/IF(BR$7=$B557,(13-MONTH($D557)),12),0)</f>
        <v>56.001547720808325</v>
      </c>
      <c r="BS557" s="229">
        <f>IF(AND(BS$7&lt;=$B557+$D$4,BS$9&gt;=$D557),$E557*HLOOKUP(BS$7-$B557+1,INPUTS!$D$63:$X$64,$E$4,FALSE)/IF(BS$7=$B557,(13-MONTH($D557)),12),0)</f>
        <v>56.001547720808325</v>
      </c>
      <c r="BT557" s="229">
        <f>IF(AND(BT$7&lt;=$B557+$D$4,BT$9&gt;=$D557),$E557*HLOOKUP(BT$7-$B557+1,INPUTS!$D$63:$X$64,$E$4,FALSE)/IF(BT$7=$B557,(13-MONTH($D557)),12),0)</f>
        <v>56.001547720808325</v>
      </c>
      <c r="BU557" s="229">
        <f>IF(AND(BU$7&lt;=$B557+$D$4,BU$9&gt;=$D557),$E557*HLOOKUP(BU$7-$B557+1,INPUTS!$D$63:$X$64,$E$4,FALSE)/IF(BU$7=$B557,(13-MONTH($D557)),12),0)</f>
        <v>56.001547720808325</v>
      </c>
      <c r="BV557" s="229">
        <f>IF(AND(BV$7&lt;=$B557+$D$4,BV$9&gt;=$D557),$E557*HLOOKUP(BV$7-$B557+1,INPUTS!$D$63:$X$64,$E$4,FALSE)/IF(BV$7=$B557,(13-MONTH($D557)),12),0)</f>
        <v>56.001547720808325</v>
      </c>
      <c r="BW557" s="229">
        <f>IF(AND(BW$7&lt;=$B557+$D$4,BW$9&gt;=$D557),$E557*HLOOKUP(BW$7-$B557+1,INPUTS!$D$63:$X$64,$E$4,FALSE)/IF(BW$7=$B557,(13-MONTH($D557)),12),0)</f>
        <v>56.001547720808325</v>
      </c>
      <c r="BX557" s="229">
        <f>IF(AND(BX$7&lt;=$B557+$D$4,BX$9&gt;=$D557),$E557*HLOOKUP(BX$7-$B557+1,INPUTS!$D$63:$X$64,$E$4,FALSE)/IF(BX$7=$B557,(13-MONTH($D557)),12),0)</f>
        <v>56.001547720808325</v>
      </c>
      <c r="BY557" s="229">
        <f>IF(AND(BY$7&lt;=$B557+$D$4,BY$9&gt;=$D557),$E557*HLOOKUP(BY$7-$B557+1,INPUTS!$D$63:$X$64,$E$4,FALSE)/IF(BY$7=$B557,(13-MONTH($D557)),12),0)</f>
        <v>56.001547720808325</v>
      </c>
      <c r="BZ557" s="229">
        <f>IF(AND(BZ$7&lt;=$B557+$D$4,BZ$9&gt;=$D557),$E557*HLOOKUP(BZ$7-$B557+1,INPUTS!$D$63:$X$64,$E$4,FALSE)/IF(BZ$7=$B557,(13-MONTH($D557)),12),0)</f>
        <v>56.001547720808325</v>
      </c>
    </row>
    <row r="558" spans="1:78" x14ac:dyDescent="0.2">
      <c r="A558" s="7" t="str">
        <f t="shared" si="454"/>
        <v>Roll-in 3</v>
      </c>
      <c r="B558" s="7">
        <f t="shared" si="455"/>
        <v>2020</v>
      </c>
      <c r="C558" s="7">
        <f t="shared" si="458"/>
        <v>15</v>
      </c>
      <c r="D558" s="165">
        <f t="shared" si="457"/>
        <v>43921</v>
      </c>
      <c r="E558" s="68">
        <f t="shared" si="456"/>
        <v>10601.648129999989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39.756180487499954</v>
      </c>
      <c r="V558" s="229">
        <f>IF(AND(V$7&lt;=$B558+$D$4,V$9&gt;=$D558),$E558*HLOOKUP(V$7-$B558+1,INPUTS!$D$63:$X$64,$E$4,FALSE)/IF(V$7=$B558,(13-MONTH($D558)),12),0)</f>
        <v>39.756180487499954</v>
      </c>
      <c r="W558" s="229">
        <f>IF(AND(W$7&lt;=$B558+$D$4,W$9&gt;=$D558),$E558*HLOOKUP(W$7-$B558+1,INPUTS!$D$63:$X$64,$E$4,FALSE)/IF(W$7=$B558,(13-MONTH($D558)),12),0)</f>
        <v>39.756180487499954</v>
      </c>
      <c r="X558" s="229">
        <f>IF(AND(X$7&lt;=$B558+$D$4,X$9&gt;=$D558),$E558*HLOOKUP(X$7-$B558+1,INPUTS!$D$63:$X$64,$E$4,FALSE)/IF(X$7=$B558,(13-MONTH($D558)),12),0)</f>
        <v>39.756180487499954</v>
      </c>
      <c r="Y558" s="229">
        <f>IF(AND(Y$7&lt;=$B558+$D$4,Y$9&gt;=$D558),$E558*HLOOKUP(Y$7-$B558+1,INPUTS!$D$63:$X$64,$E$4,FALSE)/IF(Y$7=$B558,(13-MONTH($D558)),12),0)</f>
        <v>39.756180487499954</v>
      </c>
      <c r="Z558" s="229">
        <f>IF(AND(Z$7&lt;=$B558+$D$4,Z$9&gt;=$D558),$E558*HLOOKUP(Z$7-$B558+1,INPUTS!$D$63:$X$64,$E$4,FALSE)/IF(Z$7=$B558,(13-MONTH($D558)),12),0)</f>
        <v>39.756180487499954</v>
      </c>
      <c r="AA558" s="229">
        <f>IF(AND(AA$7&lt;=$B558+$D$4,AA$9&gt;=$D558),$E558*HLOOKUP(AA$7-$B558+1,INPUTS!$D$63:$X$64,$E$4,FALSE)/IF(AA$7=$B558,(13-MONTH($D558)),12),0)</f>
        <v>39.756180487499954</v>
      </c>
      <c r="AB558" s="229">
        <f>IF(AND(AB$7&lt;=$B558+$D$4,AB$9&gt;=$D558),$E558*HLOOKUP(AB$7-$B558+1,INPUTS!$D$63:$X$64,$E$4,FALSE)/IF(AB$7=$B558,(13-MONTH($D558)),12),0)</f>
        <v>39.756180487499954</v>
      </c>
      <c r="AC558" s="229">
        <f>IF(AND(AC$7&lt;=$B558+$D$4,AC$9&gt;=$D558),$E558*HLOOKUP(AC$7-$B558+1,INPUTS!$D$63:$X$64,$E$4,FALSE)/IF(AC$7=$B558,(13-MONTH($D558)),12),0)</f>
        <v>39.756180487499954</v>
      </c>
      <c r="AD558" s="229">
        <f>IF(AND(AD$7&lt;=$B558+$D$4,AD$9&gt;=$D558),$E558*HLOOKUP(AD$7-$B558+1,INPUTS!$D$63:$X$64,$E$4,FALSE)/IF(AD$7=$B558,(13-MONTH($D558)),12),0)</f>
        <v>39.756180487499954</v>
      </c>
      <c r="AE558" s="229">
        <f>IF(AND(AE$7&lt;=$B558+$D$4,AE$9&gt;=$D558),$E558*HLOOKUP(AE$7-$B558+1,INPUTS!$D$63:$X$64,$E$4,FALSE)/IF(AE$7=$B558,(13-MONTH($D558)),12),0)</f>
        <v>63.777748208724937</v>
      </c>
      <c r="AF558" s="229">
        <f>IF(AND(AF$7&lt;=$B558+$D$4,AF$9&gt;=$D558),$E558*HLOOKUP(AF$7-$B558+1,INPUTS!$D$63:$X$64,$E$4,FALSE)/IF(AF$7=$B558,(13-MONTH($D558)),12),0)</f>
        <v>63.777748208724937</v>
      </c>
      <c r="AG558" s="229">
        <f>IF(AND(AG$7&lt;=$B558+$D$4,AG$9&gt;=$D558),$E558*HLOOKUP(AG$7-$B558+1,INPUTS!$D$63:$X$64,$E$4,FALSE)/IF(AG$7=$B558,(13-MONTH($D558)),12),0)</f>
        <v>63.777748208724937</v>
      </c>
      <c r="AH558" s="229">
        <f>IF(AND(AH$7&lt;=$B558+$D$4,AH$9&gt;=$D558),$E558*HLOOKUP(AH$7-$B558+1,INPUTS!$D$63:$X$64,$E$4,FALSE)/IF(AH$7=$B558,(13-MONTH($D558)),12),0)</f>
        <v>63.777748208724937</v>
      </c>
      <c r="AI558" s="229">
        <f>IF(AND(AI$7&lt;=$B558+$D$4,AI$9&gt;=$D558),$E558*HLOOKUP(AI$7-$B558+1,INPUTS!$D$63:$X$64,$E$4,FALSE)/IF(AI$7=$B558,(13-MONTH($D558)),12),0)</f>
        <v>63.777748208724937</v>
      </c>
      <c r="AJ558" s="229">
        <f>IF(AND(AJ$7&lt;=$B558+$D$4,AJ$9&gt;=$D558),$E558*HLOOKUP(AJ$7-$B558+1,INPUTS!$D$63:$X$64,$E$4,FALSE)/IF(AJ$7=$B558,(13-MONTH($D558)),12),0)</f>
        <v>63.777748208724937</v>
      </c>
      <c r="AK558" s="229">
        <f>IF(AND(AK$7&lt;=$B558+$D$4,AK$9&gt;=$D558),$E558*HLOOKUP(AK$7-$B558+1,INPUTS!$D$63:$X$64,$E$4,FALSE)/IF(AK$7=$B558,(13-MONTH($D558)),12),0)</f>
        <v>63.777748208724937</v>
      </c>
      <c r="AL558" s="229">
        <f>IF(AND(AL$7&lt;=$B558+$D$4,AL$9&gt;=$D558),$E558*HLOOKUP(AL$7-$B558+1,INPUTS!$D$63:$X$64,$E$4,FALSE)/IF(AL$7=$B558,(13-MONTH($D558)),12),0)</f>
        <v>63.777748208724937</v>
      </c>
      <c r="AM558" s="229">
        <f>IF(AND(AM$7&lt;=$B558+$D$4,AM$9&gt;=$D558),$E558*HLOOKUP(AM$7-$B558+1,INPUTS!$D$63:$X$64,$E$4,FALSE)/IF(AM$7=$B558,(13-MONTH($D558)),12),0)</f>
        <v>63.777748208724937</v>
      </c>
      <c r="AN558" s="229">
        <f>IF(AND(AN$7&lt;=$B558+$D$4,AN$9&gt;=$D558),$E558*HLOOKUP(AN$7-$B558+1,INPUTS!$D$63:$X$64,$E$4,FALSE)/IF(AN$7=$B558,(13-MONTH($D558)),12),0)</f>
        <v>63.777748208724937</v>
      </c>
      <c r="AO558" s="229">
        <f>IF(AND(AO$7&lt;=$B558+$D$4,AO$9&gt;=$D558),$E558*HLOOKUP(AO$7-$B558+1,INPUTS!$D$63:$X$64,$E$4,FALSE)/IF(AO$7=$B558,(13-MONTH($D558)),12),0)</f>
        <v>63.777748208724937</v>
      </c>
      <c r="AP558" s="229">
        <f>IF(AND(AP$7&lt;=$B558+$D$4,AP$9&gt;=$D558),$E558*HLOOKUP(AP$7-$B558+1,INPUTS!$D$63:$X$64,$E$4,FALSE)/IF(AP$7=$B558,(13-MONTH($D558)),12),0)</f>
        <v>63.777748208724937</v>
      </c>
      <c r="AQ558" s="229">
        <f>IF(AND(AQ$7&lt;=$B558+$D$4,AQ$9&gt;=$D558),$E558*HLOOKUP(AQ$7-$B558+1,INPUTS!$D$63:$X$64,$E$4,FALSE)/IF(AQ$7=$B558,(13-MONTH($D558)),12),0)</f>
        <v>58.989337136674926</v>
      </c>
      <c r="AR558" s="229">
        <f>IF(AND(AR$7&lt;=$B558+$D$4,AR$9&gt;=$D558),$E558*HLOOKUP(AR$7-$B558+1,INPUTS!$D$63:$X$64,$E$4,FALSE)/IF(AR$7=$B558,(13-MONTH($D558)),12),0)</f>
        <v>58.989337136674926</v>
      </c>
      <c r="AS558" s="229">
        <f>IF(AND(AS$7&lt;=$B558+$D$4,AS$9&gt;=$D558),$E558*HLOOKUP(AS$7-$B558+1,INPUTS!$D$63:$X$64,$E$4,FALSE)/IF(AS$7=$B558,(13-MONTH($D558)),12),0)</f>
        <v>58.989337136674926</v>
      </c>
      <c r="AT558" s="229">
        <f>IF(AND(AT$7&lt;=$B558+$D$4,AT$9&gt;=$D558),$E558*HLOOKUP(AT$7-$B558+1,INPUTS!$D$63:$X$64,$E$4,FALSE)/IF(AT$7=$B558,(13-MONTH($D558)),12),0)</f>
        <v>58.989337136674926</v>
      </c>
      <c r="AU558" s="229">
        <f>IF(AND(AU$7&lt;=$B558+$D$4,AU$9&gt;=$D558),$E558*HLOOKUP(AU$7-$B558+1,INPUTS!$D$63:$X$64,$E$4,FALSE)/IF(AU$7=$B558,(13-MONTH($D558)),12),0)</f>
        <v>58.989337136674926</v>
      </c>
      <c r="AV558" s="229">
        <f>IF(AND(AV$7&lt;=$B558+$D$4,AV$9&gt;=$D558),$E558*HLOOKUP(AV$7-$B558+1,INPUTS!$D$63:$X$64,$E$4,FALSE)/IF(AV$7=$B558,(13-MONTH($D558)),12),0)</f>
        <v>58.989337136674926</v>
      </c>
      <c r="AW558" s="229">
        <f>IF(AND(AW$7&lt;=$B558+$D$4,AW$9&gt;=$D558),$E558*HLOOKUP(AW$7-$B558+1,INPUTS!$D$63:$X$64,$E$4,FALSE)/IF(AW$7=$B558,(13-MONTH($D558)),12),0)</f>
        <v>58.989337136674926</v>
      </c>
      <c r="AX558" s="229">
        <f>IF(AND(AX$7&lt;=$B558+$D$4,AX$9&gt;=$D558),$E558*HLOOKUP(AX$7-$B558+1,INPUTS!$D$63:$X$64,$E$4,FALSE)/IF(AX$7=$B558,(13-MONTH($D558)),12),0)</f>
        <v>58.989337136674926</v>
      </c>
      <c r="AY558" s="229">
        <f>IF(AND(AY$7&lt;=$B558+$D$4,AY$9&gt;=$D558),$E558*HLOOKUP(AY$7-$B558+1,INPUTS!$D$63:$X$64,$E$4,FALSE)/IF(AY$7=$B558,(13-MONTH($D558)),12),0)</f>
        <v>58.989337136674926</v>
      </c>
      <c r="AZ558" s="229">
        <f>IF(AND(AZ$7&lt;=$B558+$D$4,AZ$9&gt;=$D558),$E558*HLOOKUP(AZ$7-$B558+1,INPUTS!$D$63:$X$64,$E$4,FALSE)/IF(AZ$7=$B558,(13-MONTH($D558)),12),0)</f>
        <v>58.989337136674926</v>
      </c>
      <c r="BA558" s="229">
        <f>IF(AND(BA$7&lt;=$B558+$D$4,BA$9&gt;=$D558),$E558*HLOOKUP(BA$7-$B558+1,INPUTS!$D$63:$X$64,$E$4,FALSE)/IF(BA$7=$B558,(13-MONTH($D558)),12),0)</f>
        <v>58.989337136674926</v>
      </c>
      <c r="BB558" s="229">
        <f>IF(AND(BB$7&lt;=$B558+$D$4,BB$9&gt;=$D558),$E558*HLOOKUP(BB$7-$B558+1,INPUTS!$D$63:$X$64,$E$4,FALSE)/IF(BB$7=$B558,(13-MONTH($D558)),12),0)</f>
        <v>58.989337136674926</v>
      </c>
      <c r="BC558" s="229">
        <f>IF(AND(BC$7&lt;=$B558+$D$4,BC$9&gt;=$D558),$E558*HLOOKUP(BC$7-$B558+1,INPUTS!$D$63:$X$64,$E$4,FALSE)/IF(BC$7=$B558,(13-MONTH($D558)),12),0)</f>
        <v>54.57198374917494</v>
      </c>
      <c r="BD558" s="229">
        <f>IF(AND(BD$7&lt;=$B558+$D$4,BD$9&gt;=$D558),$E558*HLOOKUP(BD$7-$B558+1,INPUTS!$D$63:$X$64,$E$4,FALSE)/IF(BD$7=$B558,(13-MONTH($D558)),12),0)</f>
        <v>54.57198374917494</v>
      </c>
      <c r="BE558" s="229">
        <f>IF(AND(BE$7&lt;=$B558+$D$4,BE$9&gt;=$D558),$E558*HLOOKUP(BE$7-$B558+1,INPUTS!$D$63:$X$64,$E$4,FALSE)/IF(BE$7=$B558,(13-MONTH($D558)),12),0)</f>
        <v>54.57198374917494</v>
      </c>
      <c r="BF558" s="229">
        <f>IF(AND(BF$7&lt;=$B558+$D$4,BF$9&gt;=$D558),$E558*HLOOKUP(BF$7-$B558+1,INPUTS!$D$63:$X$64,$E$4,FALSE)/IF(BF$7=$B558,(13-MONTH($D558)),12),0)</f>
        <v>54.57198374917494</v>
      </c>
      <c r="BG558" s="229">
        <f>IF(AND(BG$7&lt;=$B558+$D$4,BG$9&gt;=$D558),$E558*HLOOKUP(BG$7-$B558+1,INPUTS!$D$63:$X$64,$E$4,FALSE)/IF(BG$7=$B558,(13-MONTH($D558)),12),0)</f>
        <v>54.57198374917494</v>
      </c>
      <c r="BH558" s="229">
        <f>IF(AND(BH$7&lt;=$B558+$D$4,BH$9&gt;=$D558),$E558*HLOOKUP(BH$7-$B558+1,INPUTS!$D$63:$X$64,$E$4,FALSE)/IF(BH$7=$B558,(13-MONTH($D558)),12),0)</f>
        <v>54.57198374917494</v>
      </c>
      <c r="BI558" s="229">
        <f>IF(AND(BI$7&lt;=$B558+$D$4,BI$9&gt;=$D558),$E558*HLOOKUP(BI$7-$B558+1,INPUTS!$D$63:$X$64,$E$4,FALSE)/IF(BI$7=$B558,(13-MONTH($D558)),12),0)</f>
        <v>54.57198374917494</v>
      </c>
      <c r="BJ558" s="229">
        <f>IF(AND(BJ$7&lt;=$B558+$D$4,BJ$9&gt;=$D558),$E558*HLOOKUP(BJ$7-$B558+1,INPUTS!$D$63:$X$64,$E$4,FALSE)/IF(BJ$7=$B558,(13-MONTH($D558)),12),0)</f>
        <v>54.57198374917494</v>
      </c>
      <c r="BK558" s="229">
        <f>IF(AND(BK$7&lt;=$B558+$D$4,BK$9&gt;=$D558),$E558*HLOOKUP(BK$7-$B558+1,INPUTS!$D$63:$X$64,$E$4,FALSE)/IF(BK$7=$B558,(13-MONTH($D558)),12),0)</f>
        <v>54.57198374917494</v>
      </c>
      <c r="BL558" s="229">
        <f>IF(AND(BL$7&lt;=$B558+$D$4,BL$9&gt;=$D558),$E558*HLOOKUP(BL$7-$B558+1,INPUTS!$D$63:$X$64,$E$4,FALSE)/IF(BL$7=$B558,(13-MONTH($D558)),12),0)</f>
        <v>54.57198374917494</v>
      </c>
      <c r="BM558" s="229">
        <f>IF(AND(BM$7&lt;=$B558+$D$4,BM$9&gt;=$D558),$E558*HLOOKUP(BM$7-$B558+1,INPUTS!$D$63:$X$64,$E$4,FALSE)/IF(BM$7=$B558,(13-MONTH($D558)),12),0)</f>
        <v>54.57198374917494</v>
      </c>
      <c r="BN558" s="229">
        <f>IF(AND(BN$7&lt;=$B558+$D$4,BN$9&gt;=$D558),$E558*HLOOKUP(BN$7-$B558+1,INPUTS!$D$63:$X$64,$E$4,FALSE)/IF(BN$7=$B558,(13-MONTH($D558)),12),0)</f>
        <v>54.57198374917494</v>
      </c>
      <c r="BO558" s="229">
        <f>IF(AND(BO$7&lt;=$B558+$D$4,BO$9&gt;=$D558),$E558*HLOOKUP(BO$7-$B558+1,INPUTS!$D$63:$X$64,$E$4,FALSE)/IF(BO$7=$B558,(13-MONTH($D558)),12),0)</f>
        <v>50.472679805574948</v>
      </c>
      <c r="BP558" s="229">
        <f>IF(AND(BP$7&lt;=$B558+$D$4,BP$9&gt;=$D558),$E558*HLOOKUP(BP$7-$B558+1,INPUTS!$D$63:$X$64,$E$4,FALSE)/IF(BP$7=$B558,(13-MONTH($D558)),12),0)</f>
        <v>50.472679805574948</v>
      </c>
      <c r="BQ558" s="229">
        <f>IF(AND(BQ$7&lt;=$B558+$D$4,BQ$9&gt;=$D558),$E558*HLOOKUP(BQ$7-$B558+1,INPUTS!$D$63:$X$64,$E$4,FALSE)/IF(BQ$7=$B558,(13-MONTH($D558)),12),0)</f>
        <v>50.472679805574948</v>
      </c>
      <c r="BR558" s="229">
        <f>IF(AND(BR$7&lt;=$B558+$D$4,BR$9&gt;=$D558),$E558*HLOOKUP(BR$7-$B558+1,INPUTS!$D$63:$X$64,$E$4,FALSE)/IF(BR$7=$B558,(13-MONTH($D558)),12),0)</f>
        <v>50.472679805574948</v>
      </c>
      <c r="BS558" s="229">
        <f>IF(AND(BS$7&lt;=$B558+$D$4,BS$9&gt;=$D558),$E558*HLOOKUP(BS$7-$B558+1,INPUTS!$D$63:$X$64,$E$4,FALSE)/IF(BS$7=$B558,(13-MONTH($D558)),12),0)</f>
        <v>50.472679805574948</v>
      </c>
      <c r="BT558" s="229">
        <f>IF(AND(BT$7&lt;=$B558+$D$4,BT$9&gt;=$D558),$E558*HLOOKUP(BT$7-$B558+1,INPUTS!$D$63:$X$64,$E$4,FALSE)/IF(BT$7=$B558,(13-MONTH($D558)),12),0)</f>
        <v>50.472679805574948</v>
      </c>
      <c r="BU558" s="229">
        <f>IF(AND(BU$7&lt;=$B558+$D$4,BU$9&gt;=$D558),$E558*HLOOKUP(BU$7-$B558+1,INPUTS!$D$63:$X$64,$E$4,FALSE)/IF(BU$7=$B558,(13-MONTH($D558)),12),0)</f>
        <v>50.472679805574948</v>
      </c>
      <c r="BV558" s="229">
        <f>IF(AND(BV$7&lt;=$B558+$D$4,BV$9&gt;=$D558),$E558*HLOOKUP(BV$7-$B558+1,INPUTS!$D$63:$X$64,$E$4,FALSE)/IF(BV$7=$B558,(13-MONTH($D558)),12),0)</f>
        <v>50.472679805574948</v>
      </c>
      <c r="BW558" s="229">
        <f>IF(AND(BW$7&lt;=$B558+$D$4,BW$9&gt;=$D558),$E558*HLOOKUP(BW$7-$B558+1,INPUTS!$D$63:$X$64,$E$4,FALSE)/IF(BW$7=$B558,(13-MONTH($D558)),12),0)</f>
        <v>50.472679805574948</v>
      </c>
      <c r="BX558" s="229">
        <f>IF(AND(BX$7&lt;=$B558+$D$4,BX$9&gt;=$D558),$E558*HLOOKUP(BX$7-$B558+1,INPUTS!$D$63:$X$64,$E$4,FALSE)/IF(BX$7=$B558,(13-MONTH($D558)),12),0)</f>
        <v>50.472679805574948</v>
      </c>
      <c r="BY558" s="229">
        <f>IF(AND(BY$7&lt;=$B558+$D$4,BY$9&gt;=$D558),$E558*HLOOKUP(BY$7-$B558+1,INPUTS!$D$63:$X$64,$E$4,FALSE)/IF(BY$7=$B558,(13-MONTH($D558)),12),0)</f>
        <v>50.472679805574948</v>
      </c>
      <c r="BZ558" s="229">
        <f>IF(AND(BZ$7&lt;=$B558+$D$4,BZ$9&gt;=$D558),$E558*HLOOKUP(BZ$7-$B558+1,INPUTS!$D$63:$X$64,$E$4,FALSE)/IF(BZ$7=$B558,(13-MONTH($D558)),12),0)</f>
        <v>50.472679805574948</v>
      </c>
    </row>
    <row r="559" spans="1:78" x14ac:dyDescent="0.2">
      <c r="A559" s="7" t="str">
        <f t="shared" si="454"/>
        <v>Roll-in 3</v>
      </c>
      <c r="B559" s="7">
        <f t="shared" si="455"/>
        <v>2020</v>
      </c>
      <c r="C559" s="7">
        <f t="shared" si="458"/>
        <v>16</v>
      </c>
      <c r="D559" s="165">
        <f t="shared" si="457"/>
        <v>43951</v>
      </c>
      <c r="E559" s="68">
        <f t="shared" si="456"/>
        <v>7225.312510000017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30.105468791666738</v>
      </c>
      <c r="W559" s="229">
        <f>IF(AND(W$7&lt;=$B559+$D$4,W$9&gt;=$D559),$E559*HLOOKUP(W$7-$B559+1,INPUTS!$D$63:$X$64,$E$4,FALSE)/IF(W$7=$B559,(13-MONTH($D559)),12),0)</f>
        <v>30.105468791666738</v>
      </c>
      <c r="X559" s="229">
        <f>IF(AND(X$7&lt;=$B559+$D$4,X$9&gt;=$D559),$E559*HLOOKUP(X$7-$B559+1,INPUTS!$D$63:$X$64,$E$4,FALSE)/IF(X$7=$B559,(13-MONTH($D559)),12),0)</f>
        <v>30.105468791666738</v>
      </c>
      <c r="Y559" s="229">
        <f>IF(AND(Y$7&lt;=$B559+$D$4,Y$9&gt;=$D559),$E559*HLOOKUP(Y$7-$B559+1,INPUTS!$D$63:$X$64,$E$4,FALSE)/IF(Y$7=$B559,(13-MONTH($D559)),12),0)</f>
        <v>30.105468791666738</v>
      </c>
      <c r="Z559" s="229">
        <f>IF(AND(Z$7&lt;=$B559+$D$4,Z$9&gt;=$D559),$E559*HLOOKUP(Z$7-$B559+1,INPUTS!$D$63:$X$64,$E$4,FALSE)/IF(Z$7=$B559,(13-MONTH($D559)),12),0)</f>
        <v>30.105468791666738</v>
      </c>
      <c r="AA559" s="229">
        <f>IF(AND(AA$7&lt;=$B559+$D$4,AA$9&gt;=$D559),$E559*HLOOKUP(AA$7-$B559+1,INPUTS!$D$63:$X$64,$E$4,FALSE)/IF(AA$7=$B559,(13-MONTH($D559)),12),0)</f>
        <v>30.105468791666738</v>
      </c>
      <c r="AB559" s="229">
        <f>IF(AND(AB$7&lt;=$B559+$D$4,AB$9&gt;=$D559),$E559*HLOOKUP(AB$7-$B559+1,INPUTS!$D$63:$X$64,$E$4,FALSE)/IF(AB$7=$B559,(13-MONTH($D559)),12),0)</f>
        <v>30.105468791666738</v>
      </c>
      <c r="AC559" s="229">
        <f>IF(AND(AC$7&lt;=$B559+$D$4,AC$9&gt;=$D559),$E559*HLOOKUP(AC$7-$B559+1,INPUTS!$D$63:$X$64,$E$4,FALSE)/IF(AC$7=$B559,(13-MONTH($D559)),12),0)</f>
        <v>30.105468791666738</v>
      </c>
      <c r="AD559" s="229">
        <f>IF(AND(AD$7&lt;=$B559+$D$4,AD$9&gt;=$D559),$E559*HLOOKUP(AD$7-$B559+1,INPUTS!$D$63:$X$64,$E$4,FALSE)/IF(AD$7=$B559,(13-MONTH($D559)),12),0)</f>
        <v>30.105468791666738</v>
      </c>
      <c r="AE559" s="229">
        <f>IF(AND(AE$7&lt;=$B559+$D$4,AE$9&gt;=$D559),$E559*HLOOKUP(AE$7-$B559+1,INPUTS!$D$63:$X$64,$E$4,FALSE)/IF(AE$7=$B559,(13-MONTH($D559)),12),0)</f>
        <v>43.466275841408439</v>
      </c>
      <c r="AF559" s="229">
        <f>IF(AND(AF$7&lt;=$B559+$D$4,AF$9&gt;=$D559),$E559*HLOOKUP(AF$7-$B559+1,INPUTS!$D$63:$X$64,$E$4,FALSE)/IF(AF$7=$B559,(13-MONTH($D559)),12),0)</f>
        <v>43.466275841408439</v>
      </c>
      <c r="AG559" s="229">
        <f>IF(AND(AG$7&lt;=$B559+$D$4,AG$9&gt;=$D559),$E559*HLOOKUP(AG$7-$B559+1,INPUTS!$D$63:$X$64,$E$4,FALSE)/IF(AG$7=$B559,(13-MONTH($D559)),12),0)</f>
        <v>43.466275841408439</v>
      </c>
      <c r="AH559" s="229">
        <f>IF(AND(AH$7&lt;=$B559+$D$4,AH$9&gt;=$D559),$E559*HLOOKUP(AH$7-$B559+1,INPUTS!$D$63:$X$64,$E$4,FALSE)/IF(AH$7=$B559,(13-MONTH($D559)),12),0)</f>
        <v>43.466275841408439</v>
      </c>
      <c r="AI559" s="229">
        <f>IF(AND(AI$7&lt;=$B559+$D$4,AI$9&gt;=$D559),$E559*HLOOKUP(AI$7-$B559+1,INPUTS!$D$63:$X$64,$E$4,FALSE)/IF(AI$7=$B559,(13-MONTH($D559)),12),0)</f>
        <v>43.466275841408439</v>
      </c>
      <c r="AJ559" s="229">
        <f>IF(AND(AJ$7&lt;=$B559+$D$4,AJ$9&gt;=$D559),$E559*HLOOKUP(AJ$7-$B559+1,INPUTS!$D$63:$X$64,$E$4,FALSE)/IF(AJ$7=$B559,(13-MONTH($D559)),12),0)</f>
        <v>43.466275841408439</v>
      </c>
      <c r="AK559" s="229">
        <f>IF(AND(AK$7&lt;=$B559+$D$4,AK$9&gt;=$D559),$E559*HLOOKUP(AK$7-$B559+1,INPUTS!$D$63:$X$64,$E$4,FALSE)/IF(AK$7=$B559,(13-MONTH($D559)),12),0)</f>
        <v>43.466275841408439</v>
      </c>
      <c r="AL559" s="229">
        <f>IF(AND(AL$7&lt;=$B559+$D$4,AL$9&gt;=$D559),$E559*HLOOKUP(AL$7-$B559+1,INPUTS!$D$63:$X$64,$E$4,FALSE)/IF(AL$7=$B559,(13-MONTH($D559)),12),0)</f>
        <v>43.466275841408439</v>
      </c>
      <c r="AM559" s="229">
        <f>IF(AND(AM$7&lt;=$B559+$D$4,AM$9&gt;=$D559),$E559*HLOOKUP(AM$7-$B559+1,INPUTS!$D$63:$X$64,$E$4,FALSE)/IF(AM$7=$B559,(13-MONTH($D559)),12),0)</f>
        <v>43.466275841408439</v>
      </c>
      <c r="AN559" s="229">
        <f>IF(AND(AN$7&lt;=$B559+$D$4,AN$9&gt;=$D559),$E559*HLOOKUP(AN$7-$B559+1,INPUTS!$D$63:$X$64,$E$4,FALSE)/IF(AN$7=$B559,(13-MONTH($D559)),12),0)</f>
        <v>43.466275841408439</v>
      </c>
      <c r="AO559" s="229">
        <f>IF(AND(AO$7&lt;=$B559+$D$4,AO$9&gt;=$D559),$E559*HLOOKUP(AO$7-$B559+1,INPUTS!$D$63:$X$64,$E$4,FALSE)/IF(AO$7=$B559,(13-MONTH($D559)),12),0)</f>
        <v>43.466275841408439</v>
      </c>
      <c r="AP559" s="229">
        <f>IF(AND(AP$7&lt;=$B559+$D$4,AP$9&gt;=$D559),$E559*HLOOKUP(AP$7-$B559+1,INPUTS!$D$63:$X$64,$E$4,FALSE)/IF(AP$7=$B559,(13-MONTH($D559)),12),0)</f>
        <v>43.466275841408439</v>
      </c>
      <c r="AQ559" s="229">
        <f>IF(AND(AQ$7&lt;=$B559+$D$4,AQ$9&gt;=$D559),$E559*HLOOKUP(AQ$7-$B559+1,INPUTS!$D$63:$X$64,$E$4,FALSE)/IF(AQ$7=$B559,(13-MONTH($D559)),12),0)</f>
        <v>40.202843024391761</v>
      </c>
      <c r="AR559" s="229">
        <f>IF(AND(AR$7&lt;=$B559+$D$4,AR$9&gt;=$D559),$E559*HLOOKUP(AR$7-$B559+1,INPUTS!$D$63:$X$64,$E$4,FALSE)/IF(AR$7=$B559,(13-MONTH($D559)),12),0)</f>
        <v>40.202843024391761</v>
      </c>
      <c r="AS559" s="229">
        <f>IF(AND(AS$7&lt;=$B559+$D$4,AS$9&gt;=$D559),$E559*HLOOKUP(AS$7-$B559+1,INPUTS!$D$63:$X$64,$E$4,FALSE)/IF(AS$7=$B559,(13-MONTH($D559)),12),0)</f>
        <v>40.202843024391761</v>
      </c>
      <c r="AT559" s="229">
        <f>IF(AND(AT$7&lt;=$B559+$D$4,AT$9&gt;=$D559),$E559*HLOOKUP(AT$7-$B559+1,INPUTS!$D$63:$X$64,$E$4,FALSE)/IF(AT$7=$B559,(13-MONTH($D559)),12),0)</f>
        <v>40.202843024391761</v>
      </c>
      <c r="AU559" s="229">
        <f>IF(AND(AU$7&lt;=$B559+$D$4,AU$9&gt;=$D559),$E559*HLOOKUP(AU$7-$B559+1,INPUTS!$D$63:$X$64,$E$4,FALSE)/IF(AU$7=$B559,(13-MONTH($D559)),12),0)</f>
        <v>40.202843024391761</v>
      </c>
      <c r="AV559" s="229">
        <f>IF(AND(AV$7&lt;=$B559+$D$4,AV$9&gt;=$D559),$E559*HLOOKUP(AV$7-$B559+1,INPUTS!$D$63:$X$64,$E$4,FALSE)/IF(AV$7=$B559,(13-MONTH($D559)),12),0)</f>
        <v>40.202843024391761</v>
      </c>
      <c r="AW559" s="229">
        <f>IF(AND(AW$7&lt;=$B559+$D$4,AW$9&gt;=$D559),$E559*HLOOKUP(AW$7-$B559+1,INPUTS!$D$63:$X$64,$E$4,FALSE)/IF(AW$7=$B559,(13-MONTH($D559)),12),0)</f>
        <v>40.202843024391761</v>
      </c>
      <c r="AX559" s="229">
        <f>IF(AND(AX$7&lt;=$B559+$D$4,AX$9&gt;=$D559),$E559*HLOOKUP(AX$7-$B559+1,INPUTS!$D$63:$X$64,$E$4,FALSE)/IF(AX$7=$B559,(13-MONTH($D559)),12),0)</f>
        <v>40.202843024391761</v>
      </c>
      <c r="AY559" s="229">
        <f>IF(AND(AY$7&lt;=$B559+$D$4,AY$9&gt;=$D559),$E559*HLOOKUP(AY$7-$B559+1,INPUTS!$D$63:$X$64,$E$4,FALSE)/IF(AY$7=$B559,(13-MONTH($D559)),12),0)</f>
        <v>40.202843024391761</v>
      </c>
      <c r="AZ559" s="229">
        <f>IF(AND(AZ$7&lt;=$B559+$D$4,AZ$9&gt;=$D559),$E559*HLOOKUP(AZ$7-$B559+1,INPUTS!$D$63:$X$64,$E$4,FALSE)/IF(AZ$7=$B559,(13-MONTH($D559)),12),0)</f>
        <v>40.202843024391761</v>
      </c>
      <c r="BA559" s="229">
        <f>IF(AND(BA$7&lt;=$B559+$D$4,BA$9&gt;=$D559),$E559*HLOOKUP(BA$7-$B559+1,INPUTS!$D$63:$X$64,$E$4,FALSE)/IF(BA$7=$B559,(13-MONTH($D559)),12),0)</f>
        <v>40.202843024391761</v>
      </c>
      <c r="BB559" s="229">
        <f>IF(AND(BB$7&lt;=$B559+$D$4,BB$9&gt;=$D559),$E559*HLOOKUP(BB$7-$B559+1,INPUTS!$D$63:$X$64,$E$4,FALSE)/IF(BB$7=$B559,(13-MONTH($D559)),12),0)</f>
        <v>40.202843024391761</v>
      </c>
      <c r="BC559" s="229">
        <f>IF(AND(BC$7&lt;=$B559+$D$4,BC$9&gt;=$D559),$E559*HLOOKUP(BC$7-$B559+1,INPUTS!$D$63:$X$64,$E$4,FALSE)/IF(BC$7=$B559,(13-MONTH($D559)),12),0)</f>
        <v>37.192296145225086</v>
      </c>
      <c r="BD559" s="229">
        <f>IF(AND(BD$7&lt;=$B559+$D$4,BD$9&gt;=$D559),$E559*HLOOKUP(BD$7-$B559+1,INPUTS!$D$63:$X$64,$E$4,FALSE)/IF(BD$7=$B559,(13-MONTH($D559)),12),0)</f>
        <v>37.192296145225086</v>
      </c>
      <c r="BE559" s="229">
        <f>IF(AND(BE$7&lt;=$B559+$D$4,BE$9&gt;=$D559),$E559*HLOOKUP(BE$7-$B559+1,INPUTS!$D$63:$X$64,$E$4,FALSE)/IF(BE$7=$B559,(13-MONTH($D559)),12),0)</f>
        <v>37.192296145225086</v>
      </c>
      <c r="BF559" s="229">
        <f>IF(AND(BF$7&lt;=$B559+$D$4,BF$9&gt;=$D559),$E559*HLOOKUP(BF$7-$B559+1,INPUTS!$D$63:$X$64,$E$4,FALSE)/IF(BF$7=$B559,(13-MONTH($D559)),12),0)</f>
        <v>37.192296145225086</v>
      </c>
      <c r="BG559" s="229">
        <f>IF(AND(BG$7&lt;=$B559+$D$4,BG$9&gt;=$D559),$E559*HLOOKUP(BG$7-$B559+1,INPUTS!$D$63:$X$64,$E$4,FALSE)/IF(BG$7=$B559,(13-MONTH($D559)),12),0)</f>
        <v>37.192296145225086</v>
      </c>
      <c r="BH559" s="229">
        <f>IF(AND(BH$7&lt;=$B559+$D$4,BH$9&gt;=$D559),$E559*HLOOKUP(BH$7-$B559+1,INPUTS!$D$63:$X$64,$E$4,FALSE)/IF(BH$7=$B559,(13-MONTH($D559)),12),0)</f>
        <v>37.192296145225086</v>
      </c>
      <c r="BI559" s="229">
        <f>IF(AND(BI$7&lt;=$B559+$D$4,BI$9&gt;=$D559),$E559*HLOOKUP(BI$7-$B559+1,INPUTS!$D$63:$X$64,$E$4,FALSE)/IF(BI$7=$B559,(13-MONTH($D559)),12),0)</f>
        <v>37.192296145225086</v>
      </c>
      <c r="BJ559" s="229">
        <f>IF(AND(BJ$7&lt;=$B559+$D$4,BJ$9&gt;=$D559),$E559*HLOOKUP(BJ$7-$B559+1,INPUTS!$D$63:$X$64,$E$4,FALSE)/IF(BJ$7=$B559,(13-MONTH($D559)),12),0)</f>
        <v>37.192296145225086</v>
      </c>
      <c r="BK559" s="229">
        <f>IF(AND(BK$7&lt;=$B559+$D$4,BK$9&gt;=$D559),$E559*HLOOKUP(BK$7-$B559+1,INPUTS!$D$63:$X$64,$E$4,FALSE)/IF(BK$7=$B559,(13-MONTH($D559)),12),0)</f>
        <v>37.192296145225086</v>
      </c>
      <c r="BL559" s="229">
        <f>IF(AND(BL$7&lt;=$B559+$D$4,BL$9&gt;=$D559),$E559*HLOOKUP(BL$7-$B559+1,INPUTS!$D$63:$X$64,$E$4,FALSE)/IF(BL$7=$B559,(13-MONTH($D559)),12),0)</f>
        <v>37.192296145225086</v>
      </c>
      <c r="BM559" s="229">
        <f>IF(AND(BM$7&lt;=$B559+$D$4,BM$9&gt;=$D559),$E559*HLOOKUP(BM$7-$B559+1,INPUTS!$D$63:$X$64,$E$4,FALSE)/IF(BM$7=$B559,(13-MONTH($D559)),12),0)</f>
        <v>37.192296145225086</v>
      </c>
      <c r="BN559" s="229">
        <f>IF(AND(BN$7&lt;=$B559+$D$4,BN$9&gt;=$D559),$E559*HLOOKUP(BN$7-$B559+1,INPUTS!$D$63:$X$64,$E$4,FALSE)/IF(BN$7=$B559,(13-MONTH($D559)),12),0)</f>
        <v>37.192296145225086</v>
      </c>
      <c r="BO559" s="229">
        <f>IF(AND(BO$7&lt;=$B559+$D$4,BO$9&gt;=$D559),$E559*HLOOKUP(BO$7-$B559+1,INPUTS!$D$63:$X$64,$E$4,FALSE)/IF(BO$7=$B559,(13-MONTH($D559)),12),0)</f>
        <v>34.398508641358411</v>
      </c>
      <c r="BP559" s="229">
        <f>IF(AND(BP$7&lt;=$B559+$D$4,BP$9&gt;=$D559),$E559*HLOOKUP(BP$7-$B559+1,INPUTS!$D$63:$X$64,$E$4,FALSE)/IF(BP$7=$B559,(13-MONTH($D559)),12),0)</f>
        <v>34.398508641358411</v>
      </c>
      <c r="BQ559" s="229">
        <f>IF(AND(BQ$7&lt;=$B559+$D$4,BQ$9&gt;=$D559),$E559*HLOOKUP(BQ$7-$B559+1,INPUTS!$D$63:$X$64,$E$4,FALSE)/IF(BQ$7=$B559,(13-MONTH($D559)),12),0)</f>
        <v>34.398508641358411</v>
      </c>
      <c r="BR559" s="229">
        <f>IF(AND(BR$7&lt;=$B559+$D$4,BR$9&gt;=$D559),$E559*HLOOKUP(BR$7-$B559+1,INPUTS!$D$63:$X$64,$E$4,FALSE)/IF(BR$7=$B559,(13-MONTH($D559)),12),0)</f>
        <v>34.398508641358411</v>
      </c>
      <c r="BS559" s="229">
        <f>IF(AND(BS$7&lt;=$B559+$D$4,BS$9&gt;=$D559),$E559*HLOOKUP(BS$7-$B559+1,INPUTS!$D$63:$X$64,$E$4,FALSE)/IF(BS$7=$B559,(13-MONTH($D559)),12),0)</f>
        <v>34.398508641358411</v>
      </c>
      <c r="BT559" s="229">
        <f>IF(AND(BT$7&lt;=$B559+$D$4,BT$9&gt;=$D559),$E559*HLOOKUP(BT$7-$B559+1,INPUTS!$D$63:$X$64,$E$4,FALSE)/IF(BT$7=$B559,(13-MONTH($D559)),12),0)</f>
        <v>34.398508641358411</v>
      </c>
      <c r="BU559" s="229">
        <f>IF(AND(BU$7&lt;=$B559+$D$4,BU$9&gt;=$D559),$E559*HLOOKUP(BU$7-$B559+1,INPUTS!$D$63:$X$64,$E$4,FALSE)/IF(BU$7=$B559,(13-MONTH($D559)),12),0)</f>
        <v>34.398508641358411</v>
      </c>
      <c r="BV559" s="229">
        <f>IF(AND(BV$7&lt;=$B559+$D$4,BV$9&gt;=$D559),$E559*HLOOKUP(BV$7-$B559+1,INPUTS!$D$63:$X$64,$E$4,FALSE)/IF(BV$7=$B559,(13-MONTH($D559)),12),0)</f>
        <v>34.398508641358411</v>
      </c>
      <c r="BW559" s="229">
        <f>IF(AND(BW$7&lt;=$B559+$D$4,BW$9&gt;=$D559),$E559*HLOOKUP(BW$7-$B559+1,INPUTS!$D$63:$X$64,$E$4,FALSE)/IF(BW$7=$B559,(13-MONTH($D559)),12),0)</f>
        <v>34.398508641358411</v>
      </c>
      <c r="BX559" s="229">
        <f>IF(AND(BX$7&lt;=$B559+$D$4,BX$9&gt;=$D559),$E559*HLOOKUP(BX$7-$B559+1,INPUTS!$D$63:$X$64,$E$4,FALSE)/IF(BX$7=$B559,(13-MONTH($D559)),12),0)</f>
        <v>34.398508641358411</v>
      </c>
      <c r="BY559" s="229">
        <f>IF(AND(BY$7&lt;=$B559+$D$4,BY$9&gt;=$D559),$E559*HLOOKUP(BY$7-$B559+1,INPUTS!$D$63:$X$64,$E$4,FALSE)/IF(BY$7=$B559,(13-MONTH($D559)),12),0)</f>
        <v>34.398508641358411</v>
      </c>
      <c r="BZ559" s="229">
        <f>IF(AND(BZ$7&lt;=$B559+$D$4,BZ$9&gt;=$D559),$E559*HLOOKUP(BZ$7-$B559+1,INPUTS!$D$63:$X$64,$E$4,FALSE)/IF(BZ$7=$B559,(13-MONTH($D559)),12),0)</f>
        <v>34.398508641358411</v>
      </c>
    </row>
    <row r="560" spans="1:78" x14ac:dyDescent="0.2">
      <c r="A560" s="7" t="str">
        <f t="shared" si="454"/>
        <v>Roll-in 3</v>
      </c>
      <c r="B560" s="7">
        <f t="shared" si="455"/>
        <v>2020</v>
      </c>
      <c r="C560" s="7">
        <f t="shared" si="458"/>
        <v>17</v>
      </c>
      <c r="D560" s="165">
        <f t="shared" si="457"/>
        <v>43982</v>
      </c>
      <c r="E560" s="68">
        <f t="shared" si="456"/>
        <v>10577.188010000002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49.580568796875006</v>
      </c>
      <c r="X560" s="229">
        <f>IF(AND(X$7&lt;=$B560+$D$4,X$9&gt;=$D560),$E560*HLOOKUP(X$7-$B560+1,INPUTS!$D$63:$X$64,$E$4,FALSE)/IF(X$7=$B560,(13-MONTH($D560)),12),0)</f>
        <v>49.580568796875006</v>
      </c>
      <c r="Y560" s="229">
        <f>IF(AND(Y$7&lt;=$B560+$D$4,Y$9&gt;=$D560),$E560*HLOOKUP(Y$7-$B560+1,INPUTS!$D$63:$X$64,$E$4,FALSE)/IF(Y$7=$B560,(13-MONTH($D560)),12),0)</f>
        <v>49.580568796875006</v>
      </c>
      <c r="Z560" s="229">
        <f>IF(AND(Z$7&lt;=$B560+$D$4,Z$9&gt;=$D560),$E560*HLOOKUP(Z$7-$B560+1,INPUTS!$D$63:$X$64,$E$4,FALSE)/IF(Z$7=$B560,(13-MONTH($D560)),12),0)</f>
        <v>49.580568796875006</v>
      </c>
      <c r="AA560" s="229">
        <f>IF(AND(AA$7&lt;=$B560+$D$4,AA$9&gt;=$D560),$E560*HLOOKUP(AA$7-$B560+1,INPUTS!$D$63:$X$64,$E$4,FALSE)/IF(AA$7=$B560,(13-MONTH($D560)),12),0)</f>
        <v>49.580568796875006</v>
      </c>
      <c r="AB560" s="229">
        <f>IF(AND(AB$7&lt;=$B560+$D$4,AB$9&gt;=$D560),$E560*HLOOKUP(AB$7-$B560+1,INPUTS!$D$63:$X$64,$E$4,FALSE)/IF(AB$7=$B560,(13-MONTH($D560)),12),0)</f>
        <v>49.580568796875006</v>
      </c>
      <c r="AC560" s="229">
        <f>IF(AND(AC$7&lt;=$B560+$D$4,AC$9&gt;=$D560),$E560*HLOOKUP(AC$7-$B560+1,INPUTS!$D$63:$X$64,$E$4,FALSE)/IF(AC$7=$B560,(13-MONTH($D560)),12),0)</f>
        <v>49.580568796875006</v>
      </c>
      <c r="AD560" s="229">
        <f>IF(AND(AD$7&lt;=$B560+$D$4,AD$9&gt;=$D560),$E560*HLOOKUP(AD$7-$B560+1,INPUTS!$D$63:$X$64,$E$4,FALSE)/IF(AD$7=$B560,(13-MONTH($D560)),12),0)</f>
        <v>49.580568796875006</v>
      </c>
      <c r="AE560" s="229">
        <f>IF(AND(AE$7&lt;=$B560+$D$4,AE$9&gt;=$D560),$E560*HLOOKUP(AE$7-$B560+1,INPUTS!$D$63:$X$64,$E$4,FALSE)/IF(AE$7=$B560,(13-MONTH($D560)),12),0)</f>
        <v>63.630600203491674</v>
      </c>
      <c r="AF560" s="229">
        <f>IF(AND(AF$7&lt;=$B560+$D$4,AF$9&gt;=$D560),$E560*HLOOKUP(AF$7-$B560+1,INPUTS!$D$63:$X$64,$E$4,FALSE)/IF(AF$7=$B560,(13-MONTH($D560)),12),0)</f>
        <v>63.630600203491674</v>
      </c>
      <c r="AG560" s="229">
        <f>IF(AND(AG$7&lt;=$B560+$D$4,AG$9&gt;=$D560),$E560*HLOOKUP(AG$7-$B560+1,INPUTS!$D$63:$X$64,$E$4,FALSE)/IF(AG$7=$B560,(13-MONTH($D560)),12),0)</f>
        <v>63.630600203491674</v>
      </c>
      <c r="AH560" s="229">
        <f>IF(AND(AH$7&lt;=$B560+$D$4,AH$9&gt;=$D560),$E560*HLOOKUP(AH$7-$B560+1,INPUTS!$D$63:$X$64,$E$4,FALSE)/IF(AH$7=$B560,(13-MONTH($D560)),12),0)</f>
        <v>63.630600203491674</v>
      </c>
      <c r="AI560" s="229">
        <f>IF(AND(AI$7&lt;=$B560+$D$4,AI$9&gt;=$D560),$E560*HLOOKUP(AI$7-$B560+1,INPUTS!$D$63:$X$64,$E$4,FALSE)/IF(AI$7=$B560,(13-MONTH($D560)),12),0)</f>
        <v>63.630600203491674</v>
      </c>
      <c r="AJ560" s="229">
        <f>IF(AND(AJ$7&lt;=$B560+$D$4,AJ$9&gt;=$D560),$E560*HLOOKUP(AJ$7-$B560+1,INPUTS!$D$63:$X$64,$E$4,FALSE)/IF(AJ$7=$B560,(13-MONTH($D560)),12),0)</f>
        <v>63.630600203491674</v>
      </c>
      <c r="AK560" s="229">
        <f>IF(AND(AK$7&lt;=$B560+$D$4,AK$9&gt;=$D560),$E560*HLOOKUP(AK$7-$B560+1,INPUTS!$D$63:$X$64,$E$4,FALSE)/IF(AK$7=$B560,(13-MONTH($D560)),12),0)</f>
        <v>63.630600203491674</v>
      </c>
      <c r="AL560" s="229">
        <f>IF(AND(AL$7&lt;=$B560+$D$4,AL$9&gt;=$D560),$E560*HLOOKUP(AL$7-$B560+1,INPUTS!$D$63:$X$64,$E$4,FALSE)/IF(AL$7=$B560,(13-MONTH($D560)),12),0)</f>
        <v>63.630600203491674</v>
      </c>
      <c r="AM560" s="229">
        <f>IF(AND(AM$7&lt;=$B560+$D$4,AM$9&gt;=$D560),$E560*HLOOKUP(AM$7-$B560+1,INPUTS!$D$63:$X$64,$E$4,FALSE)/IF(AM$7=$B560,(13-MONTH($D560)),12),0)</f>
        <v>63.630600203491674</v>
      </c>
      <c r="AN560" s="229">
        <f>IF(AND(AN$7&lt;=$B560+$D$4,AN$9&gt;=$D560),$E560*HLOOKUP(AN$7-$B560+1,INPUTS!$D$63:$X$64,$E$4,FALSE)/IF(AN$7=$B560,(13-MONTH($D560)),12),0)</f>
        <v>63.630600203491674</v>
      </c>
      <c r="AO560" s="229">
        <f>IF(AND(AO$7&lt;=$B560+$D$4,AO$9&gt;=$D560),$E560*HLOOKUP(AO$7-$B560+1,INPUTS!$D$63:$X$64,$E$4,FALSE)/IF(AO$7=$B560,(13-MONTH($D560)),12),0)</f>
        <v>63.630600203491674</v>
      </c>
      <c r="AP560" s="229">
        <f>IF(AND(AP$7&lt;=$B560+$D$4,AP$9&gt;=$D560),$E560*HLOOKUP(AP$7-$B560+1,INPUTS!$D$63:$X$64,$E$4,FALSE)/IF(AP$7=$B560,(13-MONTH($D560)),12),0)</f>
        <v>63.630600203491674</v>
      </c>
      <c r="AQ560" s="229">
        <f>IF(AND(AQ$7&lt;=$B560+$D$4,AQ$9&gt;=$D560),$E560*HLOOKUP(AQ$7-$B560+1,INPUTS!$D$63:$X$64,$E$4,FALSE)/IF(AQ$7=$B560,(13-MONTH($D560)),12),0)</f>
        <v>58.853236952308343</v>
      </c>
      <c r="AR560" s="229">
        <f>IF(AND(AR$7&lt;=$B560+$D$4,AR$9&gt;=$D560),$E560*HLOOKUP(AR$7-$B560+1,INPUTS!$D$63:$X$64,$E$4,FALSE)/IF(AR$7=$B560,(13-MONTH($D560)),12),0)</f>
        <v>58.853236952308343</v>
      </c>
      <c r="AS560" s="229">
        <f>IF(AND(AS$7&lt;=$B560+$D$4,AS$9&gt;=$D560),$E560*HLOOKUP(AS$7-$B560+1,INPUTS!$D$63:$X$64,$E$4,FALSE)/IF(AS$7=$B560,(13-MONTH($D560)),12),0)</f>
        <v>58.853236952308343</v>
      </c>
      <c r="AT560" s="229">
        <f>IF(AND(AT$7&lt;=$B560+$D$4,AT$9&gt;=$D560),$E560*HLOOKUP(AT$7-$B560+1,INPUTS!$D$63:$X$64,$E$4,FALSE)/IF(AT$7=$B560,(13-MONTH($D560)),12),0)</f>
        <v>58.853236952308343</v>
      </c>
      <c r="AU560" s="229">
        <f>IF(AND(AU$7&lt;=$B560+$D$4,AU$9&gt;=$D560),$E560*HLOOKUP(AU$7-$B560+1,INPUTS!$D$63:$X$64,$E$4,FALSE)/IF(AU$7=$B560,(13-MONTH($D560)),12),0)</f>
        <v>58.853236952308343</v>
      </c>
      <c r="AV560" s="229">
        <f>IF(AND(AV$7&lt;=$B560+$D$4,AV$9&gt;=$D560),$E560*HLOOKUP(AV$7-$B560+1,INPUTS!$D$63:$X$64,$E$4,FALSE)/IF(AV$7=$B560,(13-MONTH($D560)),12),0)</f>
        <v>58.853236952308343</v>
      </c>
      <c r="AW560" s="229">
        <f>IF(AND(AW$7&lt;=$B560+$D$4,AW$9&gt;=$D560),$E560*HLOOKUP(AW$7-$B560+1,INPUTS!$D$63:$X$64,$E$4,FALSE)/IF(AW$7=$B560,(13-MONTH($D560)),12),0)</f>
        <v>58.853236952308343</v>
      </c>
      <c r="AX560" s="229">
        <f>IF(AND(AX$7&lt;=$B560+$D$4,AX$9&gt;=$D560),$E560*HLOOKUP(AX$7-$B560+1,INPUTS!$D$63:$X$64,$E$4,FALSE)/IF(AX$7=$B560,(13-MONTH($D560)),12),0)</f>
        <v>58.853236952308343</v>
      </c>
      <c r="AY560" s="229">
        <f>IF(AND(AY$7&lt;=$B560+$D$4,AY$9&gt;=$D560),$E560*HLOOKUP(AY$7-$B560+1,INPUTS!$D$63:$X$64,$E$4,FALSE)/IF(AY$7=$B560,(13-MONTH($D560)),12),0)</f>
        <v>58.853236952308343</v>
      </c>
      <c r="AZ560" s="229">
        <f>IF(AND(AZ$7&lt;=$B560+$D$4,AZ$9&gt;=$D560),$E560*HLOOKUP(AZ$7-$B560+1,INPUTS!$D$63:$X$64,$E$4,FALSE)/IF(AZ$7=$B560,(13-MONTH($D560)),12),0)</f>
        <v>58.853236952308343</v>
      </c>
      <c r="BA560" s="229">
        <f>IF(AND(BA$7&lt;=$B560+$D$4,BA$9&gt;=$D560),$E560*HLOOKUP(BA$7-$B560+1,INPUTS!$D$63:$X$64,$E$4,FALSE)/IF(BA$7=$B560,(13-MONTH($D560)),12),0)</f>
        <v>58.853236952308343</v>
      </c>
      <c r="BB560" s="229">
        <f>IF(AND(BB$7&lt;=$B560+$D$4,BB$9&gt;=$D560),$E560*HLOOKUP(BB$7-$B560+1,INPUTS!$D$63:$X$64,$E$4,FALSE)/IF(BB$7=$B560,(13-MONTH($D560)),12),0)</f>
        <v>58.853236952308343</v>
      </c>
      <c r="BC560" s="229">
        <f>IF(AND(BC$7&lt;=$B560+$D$4,BC$9&gt;=$D560),$E560*HLOOKUP(BC$7-$B560+1,INPUTS!$D$63:$X$64,$E$4,FALSE)/IF(BC$7=$B560,(13-MONTH($D560)),12),0)</f>
        <v>54.446075281475004</v>
      </c>
      <c r="BD560" s="229">
        <f>IF(AND(BD$7&lt;=$B560+$D$4,BD$9&gt;=$D560),$E560*HLOOKUP(BD$7-$B560+1,INPUTS!$D$63:$X$64,$E$4,FALSE)/IF(BD$7=$B560,(13-MONTH($D560)),12),0)</f>
        <v>54.446075281475004</v>
      </c>
      <c r="BE560" s="229">
        <f>IF(AND(BE$7&lt;=$B560+$D$4,BE$9&gt;=$D560),$E560*HLOOKUP(BE$7-$B560+1,INPUTS!$D$63:$X$64,$E$4,FALSE)/IF(BE$7=$B560,(13-MONTH($D560)),12),0)</f>
        <v>54.446075281475004</v>
      </c>
      <c r="BF560" s="229">
        <f>IF(AND(BF$7&lt;=$B560+$D$4,BF$9&gt;=$D560),$E560*HLOOKUP(BF$7-$B560+1,INPUTS!$D$63:$X$64,$E$4,FALSE)/IF(BF$7=$B560,(13-MONTH($D560)),12),0)</f>
        <v>54.446075281475004</v>
      </c>
      <c r="BG560" s="229">
        <f>IF(AND(BG$7&lt;=$B560+$D$4,BG$9&gt;=$D560),$E560*HLOOKUP(BG$7-$B560+1,INPUTS!$D$63:$X$64,$E$4,FALSE)/IF(BG$7=$B560,(13-MONTH($D560)),12),0)</f>
        <v>54.446075281475004</v>
      </c>
      <c r="BH560" s="229">
        <f>IF(AND(BH$7&lt;=$B560+$D$4,BH$9&gt;=$D560),$E560*HLOOKUP(BH$7-$B560+1,INPUTS!$D$63:$X$64,$E$4,FALSE)/IF(BH$7=$B560,(13-MONTH($D560)),12),0)</f>
        <v>54.446075281475004</v>
      </c>
      <c r="BI560" s="229">
        <f>IF(AND(BI$7&lt;=$B560+$D$4,BI$9&gt;=$D560),$E560*HLOOKUP(BI$7-$B560+1,INPUTS!$D$63:$X$64,$E$4,FALSE)/IF(BI$7=$B560,(13-MONTH($D560)),12),0)</f>
        <v>54.446075281475004</v>
      </c>
      <c r="BJ560" s="229">
        <f>IF(AND(BJ$7&lt;=$B560+$D$4,BJ$9&gt;=$D560),$E560*HLOOKUP(BJ$7-$B560+1,INPUTS!$D$63:$X$64,$E$4,FALSE)/IF(BJ$7=$B560,(13-MONTH($D560)),12),0)</f>
        <v>54.446075281475004</v>
      </c>
      <c r="BK560" s="229">
        <f>IF(AND(BK$7&lt;=$B560+$D$4,BK$9&gt;=$D560),$E560*HLOOKUP(BK$7-$B560+1,INPUTS!$D$63:$X$64,$E$4,FALSE)/IF(BK$7=$B560,(13-MONTH($D560)),12),0)</f>
        <v>54.446075281475004</v>
      </c>
      <c r="BL560" s="229">
        <f>IF(AND(BL$7&lt;=$B560+$D$4,BL$9&gt;=$D560),$E560*HLOOKUP(BL$7-$B560+1,INPUTS!$D$63:$X$64,$E$4,FALSE)/IF(BL$7=$B560,(13-MONTH($D560)),12),0)</f>
        <v>54.446075281475004</v>
      </c>
      <c r="BM560" s="229">
        <f>IF(AND(BM$7&lt;=$B560+$D$4,BM$9&gt;=$D560),$E560*HLOOKUP(BM$7-$B560+1,INPUTS!$D$63:$X$64,$E$4,FALSE)/IF(BM$7=$B560,(13-MONTH($D560)),12),0)</f>
        <v>54.446075281475004</v>
      </c>
      <c r="BN560" s="229">
        <f>IF(AND(BN$7&lt;=$B560+$D$4,BN$9&gt;=$D560),$E560*HLOOKUP(BN$7-$B560+1,INPUTS!$D$63:$X$64,$E$4,FALSE)/IF(BN$7=$B560,(13-MONTH($D560)),12),0)</f>
        <v>54.446075281475004</v>
      </c>
      <c r="BO560" s="229">
        <f>IF(AND(BO$7&lt;=$B560+$D$4,BO$9&gt;=$D560),$E560*HLOOKUP(BO$7-$B560+1,INPUTS!$D$63:$X$64,$E$4,FALSE)/IF(BO$7=$B560,(13-MONTH($D560)),12),0)</f>
        <v>50.356229250941674</v>
      </c>
      <c r="BP560" s="229">
        <f>IF(AND(BP$7&lt;=$B560+$D$4,BP$9&gt;=$D560),$E560*HLOOKUP(BP$7-$B560+1,INPUTS!$D$63:$X$64,$E$4,FALSE)/IF(BP$7=$B560,(13-MONTH($D560)),12),0)</f>
        <v>50.356229250941674</v>
      </c>
      <c r="BQ560" s="229">
        <f>IF(AND(BQ$7&lt;=$B560+$D$4,BQ$9&gt;=$D560),$E560*HLOOKUP(BQ$7-$B560+1,INPUTS!$D$63:$X$64,$E$4,FALSE)/IF(BQ$7=$B560,(13-MONTH($D560)),12),0)</f>
        <v>50.356229250941674</v>
      </c>
      <c r="BR560" s="229">
        <f>IF(AND(BR$7&lt;=$B560+$D$4,BR$9&gt;=$D560),$E560*HLOOKUP(BR$7-$B560+1,INPUTS!$D$63:$X$64,$E$4,FALSE)/IF(BR$7=$B560,(13-MONTH($D560)),12),0)</f>
        <v>50.356229250941674</v>
      </c>
      <c r="BS560" s="229">
        <f>IF(AND(BS$7&lt;=$B560+$D$4,BS$9&gt;=$D560),$E560*HLOOKUP(BS$7-$B560+1,INPUTS!$D$63:$X$64,$E$4,FALSE)/IF(BS$7=$B560,(13-MONTH($D560)),12),0)</f>
        <v>50.356229250941674</v>
      </c>
      <c r="BT560" s="229">
        <f>IF(AND(BT$7&lt;=$B560+$D$4,BT$9&gt;=$D560),$E560*HLOOKUP(BT$7-$B560+1,INPUTS!$D$63:$X$64,$E$4,FALSE)/IF(BT$7=$B560,(13-MONTH($D560)),12),0)</f>
        <v>50.356229250941674</v>
      </c>
      <c r="BU560" s="229">
        <f>IF(AND(BU$7&lt;=$B560+$D$4,BU$9&gt;=$D560),$E560*HLOOKUP(BU$7-$B560+1,INPUTS!$D$63:$X$64,$E$4,FALSE)/IF(BU$7=$B560,(13-MONTH($D560)),12),0)</f>
        <v>50.356229250941674</v>
      </c>
      <c r="BV560" s="229">
        <f>IF(AND(BV$7&lt;=$B560+$D$4,BV$9&gt;=$D560),$E560*HLOOKUP(BV$7-$B560+1,INPUTS!$D$63:$X$64,$E$4,FALSE)/IF(BV$7=$B560,(13-MONTH($D560)),12),0)</f>
        <v>50.356229250941674</v>
      </c>
      <c r="BW560" s="229">
        <f>IF(AND(BW$7&lt;=$B560+$D$4,BW$9&gt;=$D560),$E560*HLOOKUP(BW$7-$B560+1,INPUTS!$D$63:$X$64,$E$4,FALSE)/IF(BW$7=$B560,(13-MONTH($D560)),12),0)</f>
        <v>50.356229250941674</v>
      </c>
      <c r="BX560" s="229">
        <f>IF(AND(BX$7&lt;=$B560+$D$4,BX$9&gt;=$D560),$E560*HLOOKUP(BX$7-$B560+1,INPUTS!$D$63:$X$64,$E$4,FALSE)/IF(BX$7=$B560,(13-MONTH($D560)),12),0)</f>
        <v>50.356229250941674</v>
      </c>
      <c r="BY560" s="229">
        <f>IF(AND(BY$7&lt;=$B560+$D$4,BY$9&gt;=$D560),$E560*HLOOKUP(BY$7-$B560+1,INPUTS!$D$63:$X$64,$E$4,FALSE)/IF(BY$7=$B560,(13-MONTH($D560)),12),0)</f>
        <v>50.356229250941674</v>
      </c>
      <c r="BZ560" s="229">
        <f>IF(AND(BZ$7&lt;=$B560+$D$4,BZ$9&gt;=$D560),$E560*HLOOKUP(BZ$7-$B560+1,INPUTS!$D$63:$X$64,$E$4,FALSE)/IF(BZ$7=$B560,(13-MONTH($D560)),12),0)</f>
        <v>50.356229250941674</v>
      </c>
    </row>
    <row r="561" spans="1:78" x14ac:dyDescent="0.2">
      <c r="A561" s="7" t="str">
        <f t="shared" si="454"/>
        <v>Roll-in 3</v>
      </c>
      <c r="B561" s="7">
        <f t="shared" si="455"/>
        <v>2020</v>
      </c>
      <c r="C561" s="7">
        <f t="shared" si="458"/>
        <v>18</v>
      </c>
      <c r="D561" s="165">
        <f t="shared" si="457"/>
        <v>44012</v>
      </c>
      <c r="E561" s="68">
        <f t="shared" si="456"/>
        <v>20088.257659999996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107.61566603571427</v>
      </c>
      <c r="Y561" s="229">
        <f>IF(AND(Y$7&lt;=$B561+$D$4,Y$9&gt;=$D561),$E561*HLOOKUP(Y$7-$B561+1,INPUTS!$D$63:$X$64,$E$4,FALSE)/IF(Y$7=$B561,(13-MONTH($D561)),12),0)</f>
        <v>107.61566603571427</v>
      </c>
      <c r="Z561" s="229">
        <f>IF(AND(Z$7&lt;=$B561+$D$4,Z$9&gt;=$D561),$E561*HLOOKUP(Z$7-$B561+1,INPUTS!$D$63:$X$64,$E$4,FALSE)/IF(Z$7=$B561,(13-MONTH($D561)),12),0)</f>
        <v>107.61566603571427</v>
      </c>
      <c r="AA561" s="229">
        <f>IF(AND(AA$7&lt;=$B561+$D$4,AA$9&gt;=$D561),$E561*HLOOKUP(AA$7-$B561+1,INPUTS!$D$63:$X$64,$E$4,FALSE)/IF(AA$7=$B561,(13-MONTH($D561)),12),0)</f>
        <v>107.61566603571427</v>
      </c>
      <c r="AB561" s="229">
        <f>IF(AND(AB$7&lt;=$B561+$D$4,AB$9&gt;=$D561),$E561*HLOOKUP(AB$7-$B561+1,INPUTS!$D$63:$X$64,$E$4,FALSE)/IF(AB$7=$B561,(13-MONTH($D561)),12),0)</f>
        <v>107.61566603571427</v>
      </c>
      <c r="AC561" s="229">
        <f>IF(AND(AC$7&lt;=$B561+$D$4,AC$9&gt;=$D561),$E561*HLOOKUP(AC$7-$B561+1,INPUTS!$D$63:$X$64,$E$4,FALSE)/IF(AC$7=$B561,(13-MONTH($D561)),12),0)</f>
        <v>107.61566603571427</v>
      </c>
      <c r="AD561" s="229">
        <f>IF(AND(AD$7&lt;=$B561+$D$4,AD$9&gt;=$D561),$E561*HLOOKUP(AD$7-$B561+1,INPUTS!$D$63:$X$64,$E$4,FALSE)/IF(AD$7=$B561,(13-MONTH($D561)),12),0)</f>
        <v>107.61566603571427</v>
      </c>
      <c r="AE561" s="229">
        <f>IF(AND(AE$7&lt;=$B561+$D$4,AE$9&gt;=$D561),$E561*HLOOKUP(AE$7-$B561+1,INPUTS!$D$63:$X$64,$E$4,FALSE)/IF(AE$7=$B561,(13-MONTH($D561)),12),0)</f>
        <v>120.84761003961665</v>
      </c>
      <c r="AF561" s="229">
        <f>IF(AND(AF$7&lt;=$B561+$D$4,AF$9&gt;=$D561),$E561*HLOOKUP(AF$7-$B561+1,INPUTS!$D$63:$X$64,$E$4,FALSE)/IF(AF$7=$B561,(13-MONTH($D561)),12),0)</f>
        <v>120.84761003961665</v>
      </c>
      <c r="AG561" s="229">
        <f>IF(AND(AG$7&lt;=$B561+$D$4,AG$9&gt;=$D561),$E561*HLOOKUP(AG$7-$B561+1,INPUTS!$D$63:$X$64,$E$4,FALSE)/IF(AG$7=$B561,(13-MONTH($D561)),12),0)</f>
        <v>120.84761003961665</v>
      </c>
      <c r="AH561" s="229">
        <f>IF(AND(AH$7&lt;=$B561+$D$4,AH$9&gt;=$D561),$E561*HLOOKUP(AH$7-$B561+1,INPUTS!$D$63:$X$64,$E$4,FALSE)/IF(AH$7=$B561,(13-MONTH($D561)),12),0)</f>
        <v>120.84761003961665</v>
      </c>
      <c r="AI561" s="229">
        <f>IF(AND(AI$7&lt;=$B561+$D$4,AI$9&gt;=$D561),$E561*HLOOKUP(AI$7-$B561+1,INPUTS!$D$63:$X$64,$E$4,FALSE)/IF(AI$7=$B561,(13-MONTH($D561)),12),0)</f>
        <v>120.84761003961665</v>
      </c>
      <c r="AJ561" s="229">
        <f>IF(AND(AJ$7&lt;=$B561+$D$4,AJ$9&gt;=$D561),$E561*HLOOKUP(AJ$7-$B561+1,INPUTS!$D$63:$X$64,$E$4,FALSE)/IF(AJ$7=$B561,(13-MONTH($D561)),12),0)</f>
        <v>120.84761003961665</v>
      </c>
      <c r="AK561" s="229">
        <f>IF(AND(AK$7&lt;=$B561+$D$4,AK$9&gt;=$D561),$E561*HLOOKUP(AK$7-$B561+1,INPUTS!$D$63:$X$64,$E$4,FALSE)/IF(AK$7=$B561,(13-MONTH($D561)),12),0)</f>
        <v>120.84761003961665</v>
      </c>
      <c r="AL561" s="229">
        <f>IF(AND(AL$7&lt;=$B561+$D$4,AL$9&gt;=$D561),$E561*HLOOKUP(AL$7-$B561+1,INPUTS!$D$63:$X$64,$E$4,FALSE)/IF(AL$7=$B561,(13-MONTH($D561)),12),0)</f>
        <v>120.84761003961665</v>
      </c>
      <c r="AM561" s="229">
        <f>IF(AND(AM$7&lt;=$B561+$D$4,AM$9&gt;=$D561),$E561*HLOOKUP(AM$7-$B561+1,INPUTS!$D$63:$X$64,$E$4,FALSE)/IF(AM$7=$B561,(13-MONTH($D561)),12),0)</f>
        <v>120.84761003961665</v>
      </c>
      <c r="AN561" s="229">
        <f>IF(AND(AN$7&lt;=$B561+$D$4,AN$9&gt;=$D561),$E561*HLOOKUP(AN$7-$B561+1,INPUTS!$D$63:$X$64,$E$4,FALSE)/IF(AN$7=$B561,(13-MONTH($D561)),12),0)</f>
        <v>120.84761003961665</v>
      </c>
      <c r="AO561" s="229">
        <f>IF(AND(AO$7&lt;=$B561+$D$4,AO$9&gt;=$D561),$E561*HLOOKUP(AO$7-$B561+1,INPUTS!$D$63:$X$64,$E$4,FALSE)/IF(AO$7=$B561,(13-MONTH($D561)),12),0)</f>
        <v>120.84761003961665</v>
      </c>
      <c r="AP561" s="229">
        <f>IF(AND(AP$7&lt;=$B561+$D$4,AP$9&gt;=$D561),$E561*HLOOKUP(AP$7-$B561+1,INPUTS!$D$63:$X$64,$E$4,FALSE)/IF(AP$7=$B561,(13-MONTH($D561)),12),0)</f>
        <v>120.84761003961665</v>
      </c>
      <c r="AQ561" s="229">
        <f>IF(AND(AQ$7&lt;=$B561+$D$4,AQ$9&gt;=$D561),$E561*HLOOKUP(AQ$7-$B561+1,INPUTS!$D$63:$X$64,$E$4,FALSE)/IF(AQ$7=$B561,(13-MONTH($D561)),12),0)</f>
        <v>111.7744136631833</v>
      </c>
      <c r="AR561" s="229">
        <f>IF(AND(AR$7&lt;=$B561+$D$4,AR$9&gt;=$D561),$E561*HLOOKUP(AR$7-$B561+1,INPUTS!$D$63:$X$64,$E$4,FALSE)/IF(AR$7=$B561,(13-MONTH($D561)),12),0)</f>
        <v>111.7744136631833</v>
      </c>
      <c r="AS561" s="229">
        <f>IF(AND(AS$7&lt;=$B561+$D$4,AS$9&gt;=$D561),$E561*HLOOKUP(AS$7-$B561+1,INPUTS!$D$63:$X$64,$E$4,FALSE)/IF(AS$7=$B561,(13-MONTH($D561)),12),0)</f>
        <v>111.7744136631833</v>
      </c>
      <c r="AT561" s="229">
        <f>IF(AND(AT$7&lt;=$B561+$D$4,AT$9&gt;=$D561),$E561*HLOOKUP(AT$7-$B561+1,INPUTS!$D$63:$X$64,$E$4,FALSE)/IF(AT$7=$B561,(13-MONTH($D561)),12),0)</f>
        <v>111.7744136631833</v>
      </c>
      <c r="AU561" s="229">
        <f>IF(AND(AU$7&lt;=$B561+$D$4,AU$9&gt;=$D561),$E561*HLOOKUP(AU$7-$B561+1,INPUTS!$D$63:$X$64,$E$4,FALSE)/IF(AU$7=$B561,(13-MONTH($D561)),12),0)</f>
        <v>111.7744136631833</v>
      </c>
      <c r="AV561" s="229">
        <f>IF(AND(AV$7&lt;=$B561+$D$4,AV$9&gt;=$D561),$E561*HLOOKUP(AV$7-$B561+1,INPUTS!$D$63:$X$64,$E$4,FALSE)/IF(AV$7=$B561,(13-MONTH($D561)),12),0)</f>
        <v>111.7744136631833</v>
      </c>
      <c r="AW561" s="229">
        <f>IF(AND(AW$7&lt;=$B561+$D$4,AW$9&gt;=$D561),$E561*HLOOKUP(AW$7-$B561+1,INPUTS!$D$63:$X$64,$E$4,FALSE)/IF(AW$7=$B561,(13-MONTH($D561)),12),0)</f>
        <v>111.7744136631833</v>
      </c>
      <c r="AX561" s="229">
        <f>IF(AND(AX$7&lt;=$B561+$D$4,AX$9&gt;=$D561),$E561*HLOOKUP(AX$7-$B561+1,INPUTS!$D$63:$X$64,$E$4,FALSE)/IF(AX$7=$B561,(13-MONTH($D561)),12),0)</f>
        <v>111.7744136631833</v>
      </c>
      <c r="AY561" s="229">
        <f>IF(AND(AY$7&lt;=$B561+$D$4,AY$9&gt;=$D561),$E561*HLOOKUP(AY$7-$B561+1,INPUTS!$D$63:$X$64,$E$4,FALSE)/IF(AY$7=$B561,(13-MONTH($D561)),12),0)</f>
        <v>111.7744136631833</v>
      </c>
      <c r="AZ561" s="229">
        <f>IF(AND(AZ$7&lt;=$B561+$D$4,AZ$9&gt;=$D561),$E561*HLOOKUP(AZ$7-$B561+1,INPUTS!$D$63:$X$64,$E$4,FALSE)/IF(AZ$7=$B561,(13-MONTH($D561)),12),0)</f>
        <v>111.7744136631833</v>
      </c>
      <c r="BA561" s="229">
        <f>IF(AND(BA$7&lt;=$B561+$D$4,BA$9&gt;=$D561),$E561*HLOOKUP(BA$7-$B561+1,INPUTS!$D$63:$X$64,$E$4,FALSE)/IF(BA$7=$B561,(13-MONTH($D561)),12),0)</f>
        <v>111.7744136631833</v>
      </c>
      <c r="BB561" s="229">
        <f>IF(AND(BB$7&lt;=$B561+$D$4,BB$9&gt;=$D561),$E561*HLOOKUP(BB$7-$B561+1,INPUTS!$D$63:$X$64,$E$4,FALSE)/IF(BB$7=$B561,(13-MONTH($D561)),12),0)</f>
        <v>111.7744136631833</v>
      </c>
      <c r="BC561" s="229">
        <f>IF(AND(BC$7&lt;=$B561+$D$4,BC$9&gt;=$D561),$E561*HLOOKUP(BC$7-$B561+1,INPUTS!$D$63:$X$64,$E$4,FALSE)/IF(BC$7=$B561,(13-MONTH($D561)),12),0)</f>
        <v>103.40430630484997</v>
      </c>
      <c r="BD561" s="229">
        <f>IF(AND(BD$7&lt;=$B561+$D$4,BD$9&gt;=$D561),$E561*HLOOKUP(BD$7-$B561+1,INPUTS!$D$63:$X$64,$E$4,FALSE)/IF(BD$7=$B561,(13-MONTH($D561)),12),0)</f>
        <v>103.40430630484997</v>
      </c>
      <c r="BE561" s="229">
        <f>IF(AND(BE$7&lt;=$B561+$D$4,BE$9&gt;=$D561),$E561*HLOOKUP(BE$7-$B561+1,INPUTS!$D$63:$X$64,$E$4,FALSE)/IF(BE$7=$B561,(13-MONTH($D561)),12),0)</f>
        <v>103.40430630484997</v>
      </c>
      <c r="BF561" s="229">
        <f>IF(AND(BF$7&lt;=$B561+$D$4,BF$9&gt;=$D561),$E561*HLOOKUP(BF$7-$B561+1,INPUTS!$D$63:$X$64,$E$4,FALSE)/IF(BF$7=$B561,(13-MONTH($D561)),12),0)</f>
        <v>103.40430630484997</v>
      </c>
      <c r="BG561" s="229">
        <f>IF(AND(BG$7&lt;=$B561+$D$4,BG$9&gt;=$D561),$E561*HLOOKUP(BG$7-$B561+1,INPUTS!$D$63:$X$64,$E$4,FALSE)/IF(BG$7=$B561,(13-MONTH($D561)),12),0)</f>
        <v>103.40430630484997</v>
      </c>
      <c r="BH561" s="229">
        <f>IF(AND(BH$7&lt;=$B561+$D$4,BH$9&gt;=$D561),$E561*HLOOKUP(BH$7-$B561+1,INPUTS!$D$63:$X$64,$E$4,FALSE)/IF(BH$7=$B561,(13-MONTH($D561)),12),0)</f>
        <v>103.40430630484997</v>
      </c>
      <c r="BI561" s="229">
        <f>IF(AND(BI$7&lt;=$B561+$D$4,BI$9&gt;=$D561),$E561*HLOOKUP(BI$7-$B561+1,INPUTS!$D$63:$X$64,$E$4,FALSE)/IF(BI$7=$B561,(13-MONTH($D561)),12),0)</f>
        <v>103.40430630484997</v>
      </c>
      <c r="BJ561" s="229">
        <f>IF(AND(BJ$7&lt;=$B561+$D$4,BJ$9&gt;=$D561),$E561*HLOOKUP(BJ$7-$B561+1,INPUTS!$D$63:$X$64,$E$4,FALSE)/IF(BJ$7=$B561,(13-MONTH($D561)),12),0)</f>
        <v>103.40430630484997</v>
      </c>
      <c r="BK561" s="229">
        <f>IF(AND(BK$7&lt;=$B561+$D$4,BK$9&gt;=$D561),$E561*HLOOKUP(BK$7-$B561+1,INPUTS!$D$63:$X$64,$E$4,FALSE)/IF(BK$7=$B561,(13-MONTH($D561)),12),0)</f>
        <v>103.40430630484997</v>
      </c>
      <c r="BL561" s="229">
        <f>IF(AND(BL$7&lt;=$B561+$D$4,BL$9&gt;=$D561),$E561*HLOOKUP(BL$7-$B561+1,INPUTS!$D$63:$X$64,$E$4,FALSE)/IF(BL$7=$B561,(13-MONTH($D561)),12),0)</f>
        <v>103.40430630484997</v>
      </c>
      <c r="BM561" s="229">
        <f>IF(AND(BM$7&lt;=$B561+$D$4,BM$9&gt;=$D561),$E561*HLOOKUP(BM$7-$B561+1,INPUTS!$D$63:$X$64,$E$4,FALSE)/IF(BM$7=$B561,(13-MONTH($D561)),12),0)</f>
        <v>103.40430630484997</v>
      </c>
      <c r="BN561" s="229">
        <f>IF(AND(BN$7&lt;=$B561+$D$4,BN$9&gt;=$D561),$E561*HLOOKUP(BN$7-$B561+1,INPUTS!$D$63:$X$64,$E$4,FALSE)/IF(BN$7=$B561,(13-MONTH($D561)),12),0)</f>
        <v>103.40430630484997</v>
      </c>
      <c r="BO561" s="229">
        <f>IF(AND(BO$7&lt;=$B561+$D$4,BO$9&gt;=$D561),$E561*HLOOKUP(BO$7-$B561+1,INPUTS!$D$63:$X$64,$E$4,FALSE)/IF(BO$7=$B561,(13-MONTH($D561)),12),0)</f>
        <v>95.636846676316637</v>
      </c>
      <c r="BP561" s="229">
        <f>IF(AND(BP$7&lt;=$B561+$D$4,BP$9&gt;=$D561),$E561*HLOOKUP(BP$7-$B561+1,INPUTS!$D$63:$X$64,$E$4,FALSE)/IF(BP$7=$B561,(13-MONTH($D561)),12),0)</f>
        <v>95.636846676316637</v>
      </c>
      <c r="BQ561" s="229">
        <f>IF(AND(BQ$7&lt;=$B561+$D$4,BQ$9&gt;=$D561),$E561*HLOOKUP(BQ$7-$B561+1,INPUTS!$D$63:$X$64,$E$4,FALSE)/IF(BQ$7=$B561,(13-MONTH($D561)),12),0)</f>
        <v>95.636846676316637</v>
      </c>
      <c r="BR561" s="229">
        <f>IF(AND(BR$7&lt;=$B561+$D$4,BR$9&gt;=$D561),$E561*HLOOKUP(BR$7-$B561+1,INPUTS!$D$63:$X$64,$E$4,FALSE)/IF(BR$7=$B561,(13-MONTH($D561)),12),0)</f>
        <v>95.636846676316637</v>
      </c>
      <c r="BS561" s="229">
        <f>IF(AND(BS$7&lt;=$B561+$D$4,BS$9&gt;=$D561),$E561*HLOOKUP(BS$7-$B561+1,INPUTS!$D$63:$X$64,$E$4,FALSE)/IF(BS$7=$B561,(13-MONTH($D561)),12),0)</f>
        <v>95.636846676316637</v>
      </c>
      <c r="BT561" s="229">
        <f>IF(AND(BT$7&lt;=$B561+$D$4,BT$9&gt;=$D561),$E561*HLOOKUP(BT$7-$B561+1,INPUTS!$D$63:$X$64,$E$4,FALSE)/IF(BT$7=$B561,(13-MONTH($D561)),12),0)</f>
        <v>95.636846676316637</v>
      </c>
      <c r="BU561" s="229">
        <f>IF(AND(BU$7&lt;=$B561+$D$4,BU$9&gt;=$D561),$E561*HLOOKUP(BU$7-$B561+1,INPUTS!$D$63:$X$64,$E$4,FALSE)/IF(BU$7=$B561,(13-MONTH($D561)),12),0)</f>
        <v>95.636846676316637</v>
      </c>
      <c r="BV561" s="229">
        <f>IF(AND(BV$7&lt;=$B561+$D$4,BV$9&gt;=$D561),$E561*HLOOKUP(BV$7-$B561+1,INPUTS!$D$63:$X$64,$E$4,FALSE)/IF(BV$7=$B561,(13-MONTH($D561)),12),0)</f>
        <v>95.636846676316637</v>
      </c>
      <c r="BW561" s="229">
        <f>IF(AND(BW$7&lt;=$B561+$D$4,BW$9&gt;=$D561),$E561*HLOOKUP(BW$7-$B561+1,INPUTS!$D$63:$X$64,$E$4,FALSE)/IF(BW$7=$B561,(13-MONTH($D561)),12),0)</f>
        <v>95.636846676316637</v>
      </c>
      <c r="BX561" s="229">
        <f>IF(AND(BX$7&lt;=$B561+$D$4,BX$9&gt;=$D561),$E561*HLOOKUP(BX$7-$B561+1,INPUTS!$D$63:$X$64,$E$4,FALSE)/IF(BX$7=$B561,(13-MONTH($D561)),12),0)</f>
        <v>95.636846676316637</v>
      </c>
      <c r="BY561" s="229">
        <f>IF(AND(BY$7&lt;=$B561+$D$4,BY$9&gt;=$D561),$E561*HLOOKUP(BY$7-$B561+1,INPUTS!$D$63:$X$64,$E$4,FALSE)/IF(BY$7=$B561,(13-MONTH($D561)),12),0)</f>
        <v>95.636846676316637</v>
      </c>
      <c r="BZ561" s="229">
        <f>IF(AND(BZ$7&lt;=$B561+$D$4,BZ$9&gt;=$D561),$E561*HLOOKUP(BZ$7-$B561+1,INPUTS!$D$63:$X$64,$E$4,FALSE)/IF(BZ$7=$B561,(13-MONTH($D561)),12),0)</f>
        <v>95.636846676316637</v>
      </c>
    </row>
    <row r="562" spans="1:78" x14ac:dyDescent="0.2">
      <c r="A562" s="7" t="str">
        <f t="shared" si="454"/>
        <v>Roll-in 3</v>
      </c>
      <c r="B562" s="7">
        <f t="shared" si="455"/>
        <v>2020</v>
      </c>
      <c r="C562" s="7">
        <f t="shared" si="458"/>
        <v>19</v>
      </c>
      <c r="D562" s="165">
        <f t="shared" si="457"/>
        <v>44043</v>
      </c>
      <c r="E562" s="68">
        <f t="shared" si="456"/>
        <v>36418.915300000001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227.61822062500002</v>
      </c>
      <c r="Z562" s="229">
        <f>IF(AND(Z$7&lt;=$B562+$D$4,Z$9&gt;=$D562),$E562*HLOOKUP(Z$7-$B562+1,INPUTS!$D$63:$X$64,$E$4,FALSE)/IF(Z$7=$B562,(13-MONTH($D562)),12),0)</f>
        <v>227.61822062500002</v>
      </c>
      <c r="AA562" s="229">
        <f>IF(AND(AA$7&lt;=$B562+$D$4,AA$9&gt;=$D562),$E562*HLOOKUP(AA$7-$B562+1,INPUTS!$D$63:$X$64,$E$4,FALSE)/IF(AA$7=$B562,(13-MONTH($D562)),12),0)</f>
        <v>227.61822062500002</v>
      </c>
      <c r="AB562" s="229">
        <f>IF(AND(AB$7&lt;=$B562+$D$4,AB$9&gt;=$D562),$E562*HLOOKUP(AB$7-$B562+1,INPUTS!$D$63:$X$64,$E$4,FALSE)/IF(AB$7=$B562,(13-MONTH($D562)),12),0)</f>
        <v>227.61822062500002</v>
      </c>
      <c r="AC562" s="229">
        <f>IF(AND(AC$7&lt;=$B562+$D$4,AC$9&gt;=$D562),$E562*HLOOKUP(AC$7-$B562+1,INPUTS!$D$63:$X$64,$E$4,FALSE)/IF(AC$7=$B562,(13-MONTH($D562)),12),0)</f>
        <v>227.61822062500002</v>
      </c>
      <c r="AD562" s="229">
        <f>IF(AND(AD$7&lt;=$B562+$D$4,AD$9&gt;=$D562),$E562*HLOOKUP(AD$7-$B562+1,INPUTS!$D$63:$X$64,$E$4,FALSE)/IF(AD$7=$B562,(13-MONTH($D562)),12),0)</f>
        <v>227.61822062500002</v>
      </c>
      <c r="AE562" s="229">
        <f>IF(AND(AE$7&lt;=$B562+$D$4,AE$9&gt;=$D562),$E562*HLOOKUP(AE$7-$B562+1,INPUTS!$D$63:$X$64,$E$4,FALSE)/IF(AE$7=$B562,(13-MONTH($D562)),12),0)</f>
        <v>219.09012462558334</v>
      </c>
      <c r="AF562" s="229">
        <f>IF(AND(AF$7&lt;=$B562+$D$4,AF$9&gt;=$D562),$E562*HLOOKUP(AF$7-$B562+1,INPUTS!$D$63:$X$64,$E$4,FALSE)/IF(AF$7=$B562,(13-MONTH($D562)),12),0)</f>
        <v>219.09012462558334</v>
      </c>
      <c r="AG562" s="229">
        <f>IF(AND(AG$7&lt;=$B562+$D$4,AG$9&gt;=$D562),$E562*HLOOKUP(AG$7-$B562+1,INPUTS!$D$63:$X$64,$E$4,FALSE)/IF(AG$7=$B562,(13-MONTH($D562)),12),0)</f>
        <v>219.09012462558334</v>
      </c>
      <c r="AH562" s="229">
        <f>IF(AND(AH$7&lt;=$B562+$D$4,AH$9&gt;=$D562),$E562*HLOOKUP(AH$7-$B562+1,INPUTS!$D$63:$X$64,$E$4,FALSE)/IF(AH$7=$B562,(13-MONTH($D562)),12),0)</f>
        <v>219.09012462558334</v>
      </c>
      <c r="AI562" s="229">
        <f>IF(AND(AI$7&lt;=$B562+$D$4,AI$9&gt;=$D562),$E562*HLOOKUP(AI$7-$B562+1,INPUTS!$D$63:$X$64,$E$4,FALSE)/IF(AI$7=$B562,(13-MONTH($D562)),12),0)</f>
        <v>219.09012462558334</v>
      </c>
      <c r="AJ562" s="229">
        <f>IF(AND(AJ$7&lt;=$B562+$D$4,AJ$9&gt;=$D562),$E562*HLOOKUP(AJ$7-$B562+1,INPUTS!$D$63:$X$64,$E$4,FALSE)/IF(AJ$7=$B562,(13-MONTH($D562)),12),0)</f>
        <v>219.09012462558334</v>
      </c>
      <c r="AK562" s="229">
        <f>IF(AND(AK$7&lt;=$B562+$D$4,AK$9&gt;=$D562),$E562*HLOOKUP(AK$7-$B562+1,INPUTS!$D$63:$X$64,$E$4,FALSE)/IF(AK$7=$B562,(13-MONTH($D562)),12),0)</f>
        <v>219.09012462558334</v>
      </c>
      <c r="AL562" s="229">
        <f>IF(AND(AL$7&lt;=$B562+$D$4,AL$9&gt;=$D562),$E562*HLOOKUP(AL$7-$B562+1,INPUTS!$D$63:$X$64,$E$4,FALSE)/IF(AL$7=$B562,(13-MONTH($D562)),12),0)</f>
        <v>219.09012462558334</v>
      </c>
      <c r="AM562" s="229">
        <f>IF(AND(AM$7&lt;=$B562+$D$4,AM$9&gt;=$D562),$E562*HLOOKUP(AM$7-$B562+1,INPUTS!$D$63:$X$64,$E$4,FALSE)/IF(AM$7=$B562,(13-MONTH($D562)),12),0)</f>
        <v>219.09012462558334</v>
      </c>
      <c r="AN562" s="229">
        <f>IF(AND(AN$7&lt;=$B562+$D$4,AN$9&gt;=$D562),$E562*HLOOKUP(AN$7-$B562+1,INPUTS!$D$63:$X$64,$E$4,FALSE)/IF(AN$7=$B562,(13-MONTH($D562)),12),0)</f>
        <v>219.09012462558334</v>
      </c>
      <c r="AO562" s="229">
        <f>IF(AND(AO$7&lt;=$B562+$D$4,AO$9&gt;=$D562),$E562*HLOOKUP(AO$7-$B562+1,INPUTS!$D$63:$X$64,$E$4,FALSE)/IF(AO$7=$B562,(13-MONTH($D562)),12),0)</f>
        <v>219.09012462558334</v>
      </c>
      <c r="AP562" s="229">
        <f>IF(AND(AP$7&lt;=$B562+$D$4,AP$9&gt;=$D562),$E562*HLOOKUP(AP$7-$B562+1,INPUTS!$D$63:$X$64,$E$4,FALSE)/IF(AP$7=$B562,(13-MONTH($D562)),12),0)</f>
        <v>219.09012462558334</v>
      </c>
      <c r="AQ562" s="229">
        <f>IF(AND(AQ$7&lt;=$B562+$D$4,AQ$9&gt;=$D562),$E562*HLOOKUP(AQ$7-$B562+1,INPUTS!$D$63:$X$64,$E$4,FALSE)/IF(AQ$7=$B562,(13-MONTH($D562)),12),0)</f>
        <v>202.64091454841665</v>
      </c>
      <c r="AR562" s="229">
        <f>IF(AND(AR$7&lt;=$B562+$D$4,AR$9&gt;=$D562),$E562*HLOOKUP(AR$7-$B562+1,INPUTS!$D$63:$X$64,$E$4,FALSE)/IF(AR$7=$B562,(13-MONTH($D562)),12),0)</f>
        <v>202.64091454841665</v>
      </c>
      <c r="AS562" s="229">
        <f>IF(AND(AS$7&lt;=$B562+$D$4,AS$9&gt;=$D562),$E562*HLOOKUP(AS$7-$B562+1,INPUTS!$D$63:$X$64,$E$4,FALSE)/IF(AS$7=$B562,(13-MONTH($D562)),12),0)</f>
        <v>202.64091454841665</v>
      </c>
      <c r="AT562" s="229">
        <f>IF(AND(AT$7&lt;=$B562+$D$4,AT$9&gt;=$D562),$E562*HLOOKUP(AT$7-$B562+1,INPUTS!$D$63:$X$64,$E$4,FALSE)/IF(AT$7=$B562,(13-MONTH($D562)),12),0)</f>
        <v>202.64091454841665</v>
      </c>
      <c r="AU562" s="229">
        <f>IF(AND(AU$7&lt;=$B562+$D$4,AU$9&gt;=$D562),$E562*HLOOKUP(AU$7-$B562+1,INPUTS!$D$63:$X$64,$E$4,FALSE)/IF(AU$7=$B562,(13-MONTH($D562)),12),0)</f>
        <v>202.64091454841665</v>
      </c>
      <c r="AV562" s="229">
        <f>IF(AND(AV$7&lt;=$B562+$D$4,AV$9&gt;=$D562),$E562*HLOOKUP(AV$7-$B562+1,INPUTS!$D$63:$X$64,$E$4,FALSE)/IF(AV$7=$B562,(13-MONTH($D562)),12),0)</f>
        <v>202.64091454841665</v>
      </c>
      <c r="AW562" s="229">
        <f>IF(AND(AW$7&lt;=$B562+$D$4,AW$9&gt;=$D562),$E562*HLOOKUP(AW$7-$B562+1,INPUTS!$D$63:$X$64,$E$4,FALSE)/IF(AW$7=$B562,(13-MONTH($D562)),12),0)</f>
        <v>202.64091454841665</v>
      </c>
      <c r="AX562" s="229">
        <f>IF(AND(AX$7&lt;=$B562+$D$4,AX$9&gt;=$D562),$E562*HLOOKUP(AX$7-$B562+1,INPUTS!$D$63:$X$64,$E$4,FALSE)/IF(AX$7=$B562,(13-MONTH($D562)),12),0)</f>
        <v>202.64091454841665</v>
      </c>
      <c r="AY562" s="229">
        <f>IF(AND(AY$7&lt;=$B562+$D$4,AY$9&gt;=$D562),$E562*HLOOKUP(AY$7-$B562+1,INPUTS!$D$63:$X$64,$E$4,FALSE)/IF(AY$7=$B562,(13-MONTH($D562)),12),0)</f>
        <v>202.64091454841665</v>
      </c>
      <c r="AZ562" s="229">
        <f>IF(AND(AZ$7&lt;=$B562+$D$4,AZ$9&gt;=$D562),$E562*HLOOKUP(AZ$7-$B562+1,INPUTS!$D$63:$X$64,$E$4,FALSE)/IF(AZ$7=$B562,(13-MONTH($D562)),12),0)</f>
        <v>202.64091454841665</v>
      </c>
      <c r="BA562" s="229">
        <f>IF(AND(BA$7&lt;=$B562+$D$4,BA$9&gt;=$D562),$E562*HLOOKUP(BA$7-$B562+1,INPUTS!$D$63:$X$64,$E$4,FALSE)/IF(BA$7=$B562,(13-MONTH($D562)),12),0)</f>
        <v>202.64091454841665</v>
      </c>
      <c r="BB562" s="229">
        <f>IF(AND(BB$7&lt;=$B562+$D$4,BB$9&gt;=$D562),$E562*HLOOKUP(BB$7-$B562+1,INPUTS!$D$63:$X$64,$E$4,FALSE)/IF(BB$7=$B562,(13-MONTH($D562)),12),0)</f>
        <v>202.64091454841665</v>
      </c>
      <c r="BC562" s="229">
        <f>IF(AND(BC$7&lt;=$B562+$D$4,BC$9&gt;=$D562),$E562*HLOOKUP(BC$7-$B562+1,INPUTS!$D$63:$X$64,$E$4,FALSE)/IF(BC$7=$B562,(13-MONTH($D562)),12),0)</f>
        <v>187.46636650675001</v>
      </c>
      <c r="BD562" s="229">
        <f>IF(AND(BD$7&lt;=$B562+$D$4,BD$9&gt;=$D562),$E562*HLOOKUP(BD$7-$B562+1,INPUTS!$D$63:$X$64,$E$4,FALSE)/IF(BD$7=$B562,(13-MONTH($D562)),12),0)</f>
        <v>187.46636650675001</v>
      </c>
      <c r="BE562" s="229">
        <f>IF(AND(BE$7&lt;=$B562+$D$4,BE$9&gt;=$D562),$E562*HLOOKUP(BE$7-$B562+1,INPUTS!$D$63:$X$64,$E$4,FALSE)/IF(BE$7=$B562,(13-MONTH($D562)),12),0)</f>
        <v>187.46636650675001</v>
      </c>
      <c r="BF562" s="229">
        <f>IF(AND(BF$7&lt;=$B562+$D$4,BF$9&gt;=$D562),$E562*HLOOKUP(BF$7-$B562+1,INPUTS!$D$63:$X$64,$E$4,FALSE)/IF(BF$7=$B562,(13-MONTH($D562)),12),0)</f>
        <v>187.46636650675001</v>
      </c>
      <c r="BG562" s="229">
        <f>IF(AND(BG$7&lt;=$B562+$D$4,BG$9&gt;=$D562),$E562*HLOOKUP(BG$7-$B562+1,INPUTS!$D$63:$X$64,$E$4,FALSE)/IF(BG$7=$B562,(13-MONTH($D562)),12),0)</f>
        <v>187.46636650675001</v>
      </c>
      <c r="BH562" s="229">
        <f>IF(AND(BH$7&lt;=$B562+$D$4,BH$9&gt;=$D562),$E562*HLOOKUP(BH$7-$B562+1,INPUTS!$D$63:$X$64,$E$4,FALSE)/IF(BH$7=$B562,(13-MONTH($D562)),12),0)</f>
        <v>187.46636650675001</v>
      </c>
      <c r="BI562" s="229">
        <f>IF(AND(BI$7&lt;=$B562+$D$4,BI$9&gt;=$D562),$E562*HLOOKUP(BI$7-$B562+1,INPUTS!$D$63:$X$64,$E$4,FALSE)/IF(BI$7=$B562,(13-MONTH($D562)),12),0)</f>
        <v>187.46636650675001</v>
      </c>
      <c r="BJ562" s="229">
        <f>IF(AND(BJ$7&lt;=$B562+$D$4,BJ$9&gt;=$D562),$E562*HLOOKUP(BJ$7-$B562+1,INPUTS!$D$63:$X$64,$E$4,FALSE)/IF(BJ$7=$B562,(13-MONTH($D562)),12),0)</f>
        <v>187.46636650675001</v>
      </c>
      <c r="BK562" s="229">
        <f>IF(AND(BK$7&lt;=$B562+$D$4,BK$9&gt;=$D562),$E562*HLOOKUP(BK$7-$B562+1,INPUTS!$D$63:$X$64,$E$4,FALSE)/IF(BK$7=$B562,(13-MONTH($D562)),12),0)</f>
        <v>187.46636650675001</v>
      </c>
      <c r="BL562" s="229">
        <f>IF(AND(BL$7&lt;=$B562+$D$4,BL$9&gt;=$D562),$E562*HLOOKUP(BL$7-$B562+1,INPUTS!$D$63:$X$64,$E$4,FALSE)/IF(BL$7=$B562,(13-MONTH($D562)),12),0)</f>
        <v>187.46636650675001</v>
      </c>
      <c r="BM562" s="229">
        <f>IF(AND(BM$7&lt;=$B562+$D$4,BM$9&gt;=$D562),$E562*HLOOKUP(BM$7-$B562+1,INPUTS!$D$63:$X$64,$E$4,FALSE)/IF(BM$7=$B562,(13-MONTH($D562)),12),0)</f>
        <v>187.46636650675001</v>
      </c>
      <c r="BN562" s="229">
        <f>IF(AND(BN$7&lt;=$B562+$D$4,BN$9&gt;=$D562),$E562*HLOOKUP(BN$7-$B562+1,INPUTS!$D$63:$X$64,$E$4,FALSE)/IF(BN$7=$B562,(13-MONTH($D562)),12),0)</f>
        <v>187.46636650675001</v>
      </c>
      <c r="BO562" s="229">
        <f>IF(AND(BO$7&lt;=$B562+$D$4,BO$9&gt;=$D562),$E562*HLOOKUP(BO$7-$B562+1,INPUTS!$D$63:$X$64,$E$4,FALSE)/IF(BO$7=$B562,(13-MONTH($D562)),12),0)</f>
        <v>173.38438592408332</v>
      </c>
      <c r="BP562" s="229">
        <f>IF(AND(BP$7&lt;=$B562+$D$4,BP$9&gt;=$D562),$E562*HLOOKUP(BP$7-$B562+1,INPUTS!$D$63:$X$64,$E$4,FALSE)/IF(BP$7=$B562,(13-MONTH($D562)),12),0)</f>
        <v>173.38438592408332</v>
      </c>
      <c r="BQ562" s="229">
        <f>IF(AND(BQ$7&lt;=$B562+$D$4,BQ$9&gt;=$D562),$E562*HLOOKUP(BQ$7-$B562+1,INPUTS!$D$63:$X$64,$E$4,FALSE)/IF(BQ$7=$B562,(13-MONTH($D562)),12),0)</f>
        <v>173.38438592408332</v>
      </c>
      <c r="BR562" s="229">
        <f>IF(AND(BR$7&lt;=$B562+$D$4,BR$9&gt;=$D562),$E562*HLOOKUP(BR$7-$B562+1,INPUTS!$D$63:$X$64,$E$4,FALSE)/IF(BR$7=$B562,(13-MONTH($D562)),12),0)</f>
        <v>173.38438592408332</v>
      </c>
      <c r="BS562" s="229">
        <f>IF(AND(BS$7&lt;=$B562+$D$4,BS$9&gt;=$D562),$E562*HLOOKUP(BS$7-$B562+1,INPUTS!$D$63:$X$64,$E$4,FALSE)/IF(BS$7=$B562,(13-MONTH($D562)),12),0)</f>
        <v>173.38438592408332</v>
      </c>
      <c r="BT562" s="229">
        <f>IF(AND(BT$7&lt;=$B562+$D$4,BT$9&gt;=$D562),$E562*HLOOKUP(BT$7-$B562+1,INPUTS!$D$63:$X$64,$E$4,FALSE)/IF(BT$7=$B562,(13-MONTH($D562)),12),0)</f>
        <v>173.38438592408332</v>
      </c>
      <c r="BU562" s="229">
        <f>IF(AND(BU$7&lt;=$B562+$D$4,BU$9&gt;=$D562),$E562*HLOOKUP(BU$7-$B562+1,INPUTS!$D$63:$X$64,$E$4,FALSE)/IF(BU$7=$B562,(13-MONTH($D562)),12),0)</f>
        <v>173.38438592408332</v>
      </c>
      <c r="BV562" s="229">
        <f>IF(AND(BV$7&lt;=$B562+$D$4,BV$9&gt;=$D562),$E562*HLOOKUP(BV$7-$B562+1,INPUTS!$D$63:$X$64,$E$4,FALSE)/IF(BV$7=$B562,(13-MONTH($D562)),12),0)</f>
        <v>173.38438592408332</v>
      </c>
      <c r="BW562" s="229">
        <f>IF(AND(BW$7&lt;=$B562+$D$4,BW$9&gt;=$D562),$E562*HLOOKUP(BW$7-$B562+1,INPUTS!$D$63:$X$64,$E$4,FALSE)/IF(BW$7=$B562,(13-MONTH($D562)),12),0)</f>
        <v>173.38438592408332</v>
      </c>
      <c r="BX562" s="229">
        <f>IF(AND(BX$7&lt;=$B562+$D$4,BX$9&gt;=$D562),$E562*HLOOKUP(BX$7-$B562+1,INPUTS!$D$63:$X$64,$E$4,FALSE)/IF(BX$7=$B562,(13-MONTH($D562)),12),0)</f>
        <v>173.38438592408332</v>
      </c>
      <c r="BY562" s="229">
        <f>IF(AND(BY$7&lt;=$B562+$D$4,BY$9&gt;=$D562),$E562*HLOOKUP(BY$7-$B562+1,INPUTS!$D$63:$X$64,$E$4,FALSE)/IF(BY$7=$B562,(13-MONTH($D562)),12),0)</f>
        <v>173.38438592408332</v>
      </c>
      <c r="BZ562" s="229">
        <f>IF(AND(BZ$7&lt;=$B562+$D$4,BZ$9&gt;=$D562),$E562*HLOOKUP(BZ$7-$B562+1,INPUTS!$D$63:$X$64,$E$4,FALSE)/IF(BZ$7=$B562,(13-MONTH($D562)),12),0)</f>
        <v>173.38438592408332</v>
      </c>
    </row>
    <row r="563" spans="1:78" x14ac:dyDescent="0.2">
      <c r="A563" s="7" t="str">
        <f t="shared" si="454"/>
        <v>Roll-in 3</v>
      </c>
      <c r="B563" s="7">
        <f t="shared" si="455"/>
        <v>2020</v>
      </c>
      <c r="C563" s="7">
        <f t="shared" si="458"/>
        <v>20</v>
      </c>
      <c r="D563" s="165">
        <f t="shared" si="457"/>
        <v>44074</v>
      </c>
      <c r="E563" s="68">
        <f t="shared" si="456"/>
        <v>19118.654620000023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143.38990965000016</v>
      </c>
      <c r="AA563" s="229">
        <f>IF(AND(AA$7&lt;=$B563+$D$4,AA$9&gt;=$D563),$E563*HLOOKUP(AA$7-$B563+1,INPUTS!$D$63:$X$64,$E$4,FALSE)/IF(AA$7=$B563,(13-MONTH($D563)),12),0)</f>
        <v>143.38990965000016</v>
      </c>
      <c r="AB563" s="229">
        <f>IF(AND(AB$7&lt;=$B563+$D$4,AB$9&gt;=$D563),$E563*HLOOKUP(AB$7-$B563+1,INPUTS!$D$63:$X$64,$E$4,FALSE)/IF(AB$7=$B563,(13-MONTH($D563)),12),0)</f>
        <v>143.38990965000016</v>
      </c>
      <c r="AC563" s="229">
        <f>IF(AND(AC$7&lt;=$B563+$D$4,AC$9&gt;=$D563),$E563*HLOOKUP(AC$7-$B563+1,INPUTS!$D$63:$X$64,$E$4,FALSE)/IF(AC$7=$B563,(13-MONTH($D563)),12),0)</f>
        <v>143.38990965000016</v>
      </c>
      <c r="AD563" s="229">
        <f>IF(AND(AD$7&lt;=$B563+$D$4,AD$9&gt;=$D563),$E563*HLOOKUP(AD$7-$B563+1,INPUTS!$D$63:$X$64,$E$4,FALSE)/IF(AD$7=$B563,(13-MONTH($D563)),12),0)</f>
        <v>143.38990965000016</v>
      </c>
      <c r="AE563" s="229">
        <f>IF(AND(AE$7&lt;=$B563+$D$4,AE$9&gt;=$D563),$E563*HLOOKUP(AE$7-$B563+1,INPUTS!$D$63:$X$64,$E$4,FALSE)/IF(AE$7=$B563,(13-MONTH($D563)),12),0)</f>
        <v>115.01463975148347</v>
      </c>
      <c r="AF563" s="229">
        <f>IF(AND(AF$7&lt;=$B563+$D$4,AF$9&gt;=$D563),$E563*HLOOKUP(AF$7-$B563+1,INPUTS!$D$63:$X$64,$E$4,FALSE)/IF(AF$7=$B563,(13-MONTH($D563)),12),0)</f>
        <v>115.01463975148347</v>
      </c>
      <c r="AG563" s="229">
        <f>IF(AND(AG$7&lt;=$B563+$D$4,AG$9&gt;=$D563),$E563*HLOOKUP(AG$7-$B563+1,INPUTS!$D$63:$X$64,$E$4,FALSE)/IF(AG$7=$B563,(13-MONTH($D563)),12),0)</f>
        <v>115.01463975148347</v>
      </c>
      <c r="AH563" s="229">
        <f>IF(AND(AH$7&lt;=$B563+$D$4,AH$9&gt;=$D563),$E563*HLOOKUP(AH$7-$B563+1,INPUTS!$D$63:$X$64,$E$4,FALSE)/IF(AH$7=$B563,(13-MONTH($D563)),12),0)</f>
        <v>115.01463975148347</v>
      </c>
      <c r="AI563" s="229">
        <f>IF(AND(AI$7&lt;=$B563+$D$4,AI$9&gt;=$D563),$E563*HLOOKUP(AI$7-$B563+1,INPUTS!$D$63:$X$64,$E$4,FALSE)/IF(AI$7=$B563,(13-MONTH($D563)),12),0)</f>
        <v>115.01463975148347</v>
      </c>
      <c r="AJ563" s="229">
        <f>IF(AND(AJ$7&lt;=$B563+$D$4,AJ$9&gt;=$D563),$E563*HLOOKUP(AJ$7-$B563+1,INPUTS!$D$63:$X$64,$E$4,FALSE)/IF(AJ$7=$B563,(13-MONTH($D563)),12),0)</f>
        <v>115.01463975148347</v>
      </c>
      <c r="AK563" s="229">
        <f>IF(AND(AK$7&lt;=$B563+$D$4,AK$9&gt;=$D563),$E563*HLOOKUP(AK$7-$B563+1,INPUTS!$D$63:$X$64,$E$4,FALSE)/IF(AK$7=$B563,(13-MONTH($D563)),12),0)</f>
        <v>115.01463975148347</v>
      </c>
      <c r="AL563" s="229">
        <f>IF(AND(AL$7&lt;=$B563+$D$4,AL$9&gt;=$D563),$E563*HLOOKUP(AL$7-$B563+1,INPUTS!$D$63:$X$64,$E$4,FALSE)/IF(AL$7=$B563,(13-MONTH($D563)),12),0)</f>
        <v>115.01463975148347</v>
      </c>
      <c r="AM563" s="229">
        <f>IF(AND(AM$7&lt;=$B563+$D$4,AM$9&gt;=$D563),$E563*HLOOKUP(AM$7-$B563+1,INPUTS!$D$63:$X$64,$E$4,FALSE)/IF(AM$7=$B563,(13-MONTH($D563)),12),0)</f>
        <v>115.01463975148347</v>
      </c>
      <c r="AN563" s="229">
        <f>IF(AND(AN$7&lt;=$B563+$D$4,AN$9&gt;=$D563),$E563*HLOOKUP(AN$7-$B563+1,INPUTS!$D$63:$X$64,$E$4,FALSE)/IF(AN$7=$B563,(13-MONTH($D563)),12),0)</f>
        <v>115.01463975148347</v>
      </c>
      <c r="AO563" s="229">
        <f>IF(AND(AO$7&lt;=$B563+$D$4,AO$9&gt;=$D563),$E563*HLOOKUP(AO$7-$B563+1,INPUTS!$D$63:$X$64,$E$4,FALSE)/IF(AO$7=$B563,(13-MONTH($D563)),12),0)</f>
        <v>115.01463975148347</v>
      </c>
      <c r="AP563" s="229">
        <f>IF(AND(AP$7&lt;=$B563+$D$4,AP$9&gt;=$D563),$E563*HLOOKUP(AP$7-$B563+1,INPUTS!$D$63:$X$64,$E$4,FALSE)/IF(AP$7=$B563,(13-MONTH($D563)),12),0)</f>
        <v>115.01463975148347</v>
      </c>
      <c r="AQ563" s="229">
        <f>IF(AND(AQ$7&lt;=$B563+$D$4,AQ$9&gt;=$D563),$E563*HLOOKUP(AQ$7-$B563+1,INPUTS!$D$63:$X$64,$E$4,FALSE)/IF(AQ$7=$B563,(13-MONTH($D563)),12),0)</f>
        <v>106.37938074811679</v>
      </c>
      <c r="AR563" s="229">
        <f>IF(AND(AR$7&lt;=$B563+$D$4,AR$9&gt;=$D563),$E563*HLOOKUP(AR$7-$B563+1,INPUTS!$D$63:$X$64,$E$4,FALSE)/IF(AR$7=$B563,(13-MONTH($D563)),12),0)</f>
        <v>106.37938074811679</v>
      </c>
      <c r="AS563" s="229">
        <f>IF(AND(AS$7&lt;=$B563+$D$4,AS$9&gt;=$D563),$E563*HLOOKUP(AS$7-$B563+1,INPUTS!$D$63:$X$64,$E$4,FALSE)/IF(AS$7=$B563,(13-MONTH($D563)),12),0)</f>
        <v>106.37938074811679</v>
      </c>
      <c r="AT563" s="229">
        <f>IF(AND(AT$7&lt;=$B563+$D$4,AT$9&gt;=$D563),$E563*HLOOKUP(AT$7-$B563+1,INPUTS!$D$63:$X$64,$E$4,FALSE)/IF(AT$7=$B563,(13-MONTH($D563)),12),0)</f>
        <v>106.37938074811679</v>
      </c>
      <c r="AU563" s="229">
        <f>IF(AND(AU$7&lt;=$B563+$D$4,AU$9&gt;=$D563),$E563*HLOOKUP(AU$7-$B563+1,INPUTS!$D$63:$X$64,$E$4,FALSE)/IF(AU$7=$B563,(13-MONTH($D563)),12),0)</f>
        <v>106.37938074811679</v>
      </c>
      <c r="AV563" s="229">
        <f>IF(AND(AV$7&lt;=$B563+$D$4,AV$9&gt;=$D563),$E563*HLOOKUP(AV$7-$B563+1,INPUTS!$D$63:$X$64,$E$4,FALSE)/IF(AV$7=$B563,(13-MONTH($D563)),12),0)</f>
        <v>106.37938074811679</v>
      </c>
      <c r="AW563" s="229">
        <f>IF(AND(AW$7&lt;=$B563+$D$4,AW$9&gt;=$D563),$E563*HLOOKUP(AW$7-$B563+1,INPUTS!$D$63:$X$64,$E$4,FALSE)/IF(AW$7=$B563,(13-MONTH($D563)),12),0)</f>
        <v>106.37938074811679</v>
      </c>
      <c r="AX563" s="229">
        <f>IF(AND(AX$7&lt;=$B563+$D$4,AX$9&gt;=$D563),$E563*HLOOKUP(AX$7-$B563+1,INPUTS!$D$63:$X$64,$E$4,FALSE)/IF(AX$7=$B563,(13-MONTH($D563)),12),0)</f>
        <v>106.37938074811679</v>
      </c>
      <c r="AY563" s="229">
        <f>IF(AND(AY$7&lt;=$B563+$D$4,AY$9&gt;=$D563),$E563*HLOOKUP(AY$7-$B563+1,INPUTS!$D$63:$X$64,$E$4,FALSE)/IF(AY$7=$B563,(13-MONTH($D563)),12),0)</f>
        <v>106.37938074811679</v>
      </c>
      <c r="AZ563" s="229">
        <f>IF(AND(AZ$7&lt;=$B563+$D$4,AZ$9&gt;=$D563),$E563*HLOOKUP(AZ$7-$B563+1,INPUTS!$D$63:$X$64,$E$4,FALSE)/IF(AZ$7=$B563,(13-MONTH($D563)),12),0)</f>
        <v>106.37938074811679</v>
      </c>
      <c r="BA563" s="229">
        <f>IF(AND(BA$7&lt;=$B563+$D$4,BA$9&gt;=$D563),$E563*HLOOKUP(BA$7-$B563+1,INPUTS!$D$63:$X$64,$E$4,FALSE)/IF(BA$7=$B563,(13-MONTH($D563)),12),0)</f>
        <v>106.37938074811679</v>
      </c>
      <c r="BB563" s="229">
        <f>IF(AND(BB$7&lt;=$B563+$D$4,BB$9&gt;=$D563),$E563*HLOOKUP(BB$7-$B563+1,INPUTS!$D$63:$X$64,$E$4,FALSE)/IF(BB$7=$B563,(13-MONTH($D563)),12),0)</f>
        <v>106.37938074811679</v>
      </c>
      <c r="BC563" s="229">
        <f>IF(AND(BC$7&lt;=$B563+$D$4,BC$9&gt;=$D563),$E563*HLOOKUP(BC$7-$B563+1,INPUTS!$D$63:$X$64,$E$4,FALSE)/IF(BC$7=$B563,(13-MONTH($D563)),12),0)</f>
        <v>98.413274656450128</v>
      </c>
      <c r="BD563" s="229">
        <f>IF(AND(BD$7&lt;=$B563+$D$4,BD$9&gt;=$D563),$E563*HLOOKUP(BD$7-$B563+1,INPUTS!$D$63:$X$64,$E$4,FALSE)/IF(BD$7=$B563,(13-MONTH($D563)),12),0)</f>
        <v>98.413274656450128</v>
      </c>
      <c r="BE563" s="229">
        <f>IF(AND(BE$7&lt;=$B563+$D$4,BE$9&gt;=$D563),$E563*HLOOKUP(BE$7-$B563+1,INPUTS!$D$63:$X$64,$E$4,FALSE)/IF(BE$7=$B563,(13-MONTH($D563)),12),0)</f>
        <v>98.413274656450128</v>
      </c>
      <c r="BF563" s="229">
        <f>IF(AND(BF$7&lt;=$B563+$D$4,BF$9&gt;=$D563),$E563*HLOOKUP(BF$7-$B563+1,INPUTS!$D$63:$X$64,$E$4,FALSE)/IF(BF$7=$B563,(13-MONTH($D563)),12),0)</f>
        <v>98.413274656450128</v>
      </c>
      <c r="BG563" s="229">
        <f>IF(AND(BG$7&lt;=$B563+$D$4,BG$9&gt;=$D563),$E563*HLOOKUP(BG$7-$B563+1,INPUTS!$D$63:$X$64,$E$4,FALSE)/IF(BG$7=$B563,(13-MONTH($D563)),12),0)</f>
        <v>98.413274656450128</v>
      </c>
      <c r="BH563" s="229">
        <f>IF(AND(BH$7&lt;=$B563+$D$4,BH$9&gt;=$D563),$E563*HLOOKUP(BH$7-$B563+1,INPUTS!$D$63:$X$64,$E$4,FALSE)/IF(BH$7=$B563,(13-MONTH($D563)),12),0)</f>
        <v>98.413274656450128</v>
      </c>
      <c r="BI563" s="229">
        <f>IF(AND(BI$7&lt;=$B563+$D$4,BI$9&gt;=$D563),$E563*HLOOKUP(BI$7-$B563+1,INPUTS!$D$63:$X$64,$E$4,FALSE)/IF(BI$7=$B563,(13-MONTH($D563)),12),0)</f>
        <v>98.413274656450128</v>
      </c>
      <c r="BJ563" s="229">
        <f>IF(AND(BJ$7&lt;=$B563+$D$4,BJ$9&gt;=$D563),$E563*HLOOKUP(BJ$7-$B563+1,INPUTS!$D$63:$X$64,$E$4,FALSE)/IF(BJ$7=$B563,(13-MONTH($D563)),12),0)</f>
        <v>98.413274656450128</v>
      </c>
      <c r="BK563" s="229">
        <f>IF(AND(BK$7&lt;=$B563+$D$4,BK$9&gt;=$D563),$E563*HLOOKUP(BK$7-$B563+1,INPUTS!$D$63:$X$64,$E$4,FALSE)/IF(BK$7=$B563,(13-MONTH($D563)),12),0)</f>
        <v>98.413274656450128</v>
      </c>
      <c r="BL563" s="229">
        <f>IF(AND(BL$7&lt;=$B563+$D$4,BL$9&gt;=$D563),$E563*HLOOKUP(BL$7-$B563+1,INPUTS!$D$63:$X$64,$E$4,FALSE)/IF(BL$7=$B563,(13-MONTH($D563)),12),0)</f>
        <v>98.413274656450128</v>
      </c>
      <c r="BM563" s="229">
        <f>IF(AND(BM$7&lt;=$B563+$D$4,BM$9&gt;=$D563),$E563*HLOOKUP(BM$7-$B563+1,INPUTS!$D$63:$X$64,$E$4,FALSE)/IF(BM$7=$B563,(13-MONTH($D563)),12),0)</f>
        <v>98.413274656450128</v>
      </c>
      <c r="BN563" s="229">
        <f>IF(AND(BN$7&lt;=$B563+$D$4,BN$9&gt;=$D563),$E563*HLOOKUP(BN$7-$B563+1,INPUTS!$D$63:$X$64,$E$4,FALSE)/IF(BN$7=$B563,(13-MONTH($D563)),12),0)</f>
        <v>98.413274656450128</v>
      </c>
      <c r="BO563" s="229">
        <f>IF(AND(BO$7&lt;=$B563+$D$4,BO$9&gt;=$D563),$E563*HLOOKUP(BO$7-$B563+1,INPUTS!$D$63:$X$64,$E$4,FALSE)/IF(BO$7=$B563,(13-MONTH($D563)),12),0)</f>
        <v>91.020728203383442</v>
      </c>
      <c r="BP563" s="229">
        <f>IF(AND(BP$7&lt;=$B563+$D$4,BP$9&gt;=$D563),$E563*HLOOKUP(BP$7-$B563+1,INPUTS!$D$63:$X$64,$E$4,FALSE)/IF(BP$7=$B563,(13-MONTH($D563)),12),0)</f>
        <v>91.020728203383442</v>
      </c>
      <c r="BQ563" s="229">
        <f>IF(AND(BQ$7&lt;=$B563+$D$4,BQ$9&gt;=$D563),$E563*HLOOKUP(BQ$7-$B563+1,INPUTS!$D$63:$X$64,$E$4,FALSE)/IF(BQ$7=$B563,(13-MONTH($D563)),12),0)</f>
        <v>91.020728203383442</v>
      </c>
      <c r="BR563" s="229">
        <f>IF(AND(BR$7&lt;=$B563+$D$4,BR$9&gt;=$D563),$E563*HLOOKUP(BR$7-$B563+1,INPUTS!$D$63:$X$64,$E$4,FALSE)/IF(BR$7=$B563,(13-MONTH($D563)),12),0)</f>
        <v>91.020728203383442</v>
      </c>
      <c r="BS563" s="229">
        <f>IF(AND(BS$7&lt;=$B563+$D$4,BS$9&gt;=$D563),$E563*HLOOKUP(BS$7-$B563+1,INPUTS!$D$63:$X$64,$E$4,FALSE)/IF(BS$7=$B563,(13-MONTH($D563)),12),0)</f>
        <v>91.020728203383442</v>
      </c>
      <c r="BT563" s="229">
        <f>IF(AND(BT$7&lt;=$B563+$D$4,BT$9&gt;=$D563),$E563*HLOOKUP(BT$7-$B563+1,INPUTS!$D$63:$X$64,$E$4,FALSE)/IF(BT$7=$B563,(13-MONTH($D563)),12),0)</f>
        <v>91.020728203383442</v>
      </c>
      <c r="BU563" s="229">
        <f>IF(AND(BU$7&lt;=$B563+$D$4,BU$9&gt;=$D563),$E563*HLOOKUP(BU$7-$B563+1,INPUTS!$D$63:$X$64,$E$4,FALSE)/IF(BU$7=$B563,(13-MONTH($D563)),12),0)</f>
        <v>91.020728203383442</v>
      </c>
      <c r="BV563" s="229">
        <f>IF(AND(BV$7&lt;=$B563+$D$4,BV$9&gt;=$D563),$E563*HLOOKUP(BV$7-$B563+1,INPUTS!$D$63:$X$64,$E$4,FALSE)/IF(BV$7=$B563,(13-MONTH($D563)),12),0)</f>
        <v>91.020728203383442</v>
      </c>
      <c r="BW563" s="229">
        <f>IF(AND(BW$7&lt;=$B563+$D$4,BW$9&gt;=$D563),$E563*HLOOKUP(BW$7-$B563+1,INPUTS!$D$63:$X$64,$E$4,FALSE)/IF(BW$7=$B563,(13-MONTH($D563)),12),0)</f>
        <v>91.020728203383442</v>
      </c>
      <c r="BX563" s="229">
        <f>IF(AND(BX$7&lt;=$B563+$D$4,BX$9&gt;=$D563),$E563*HLOOKUP(BX$7-$B563+1,INPUTS!$D$63:$X$64,$E$4,FALSE)/IF(BX$7=$B563,(13-MONTH($D563)),12),0)</f>
        <v>91.020728203383442</v>
      </c>
      <c r="BY563" s="229">
        <f>IF(AND(BY$7&lt;=$B563+$D$4,BY$9&gt;=$D563),$E563*HLOOKUP(BY$7-$B563+1,INPUTS!$D$63:$X$64,$E$4,FALSE)/IF(BY$7=$B563,(13-MONTH($D563)),12),0)</f>
        <v>91.020728203383442</v>
      </c>
      <c r="BZ563" s="229">
        <f>IF(AND(BZ$7&lt;=$B563+$D$4,BZ$9&gt;=$D563),$E563*HLOOKUP(BZ$7-$B563+1,INPUTS!$D$63:$X$64,$E$4,FALSE)/IF(BZ$7=$B563,(13-MONTH($D563)),12),0)</f>
        <v>91.020728203383442</v>
      </c>
    </row>
    <row r="564" spans="1:78" x14ac:dyDescent="0.2">
      <c r="A564" s="7" t="str">
        <f t="shared" si="454"/>
        <v>Roll-in 4</v>
      </c>
      <c r="B564" s="7">
        <f t="shared" si="455"/>
        <v>2020</v>
      </c>
      <c r="C564" s="7">
        <f t="shared" si="458"/>
        <v>21</v>
      </c>
      <c r="D564" s="165">
        <f t="shared" si="457"/>
        <v>44104</v>
      </c>
      <c r="E564" s="68">
        <f t="shared" si="456"/>
        <v>24802.82839999998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232.52651624999982</v>
      </c>
      <c r="AB564" s="229">
        <f>IF(AND(AB$7&lt;=$B564+$D$4,AB$9&gt;=$D564),$E564*HLOOKUP(AB$7-$B564+1,INPUTS!$D$63:$X$64,$E$4,FALSE)/IF(AB$7=$B564,(13-MONTH($D564)),12),0)</f>
        <v>232.52651624999982</v>
      </c>
      <c r="AC564" s="229">
        <f>IF(AND(AC$7&lt;=$B564+$D$4,AC$9&gt;=$D564),$E564*HLOOKUP(AC$7-$B564+1,INPUTS!$D$63:$X$64,$E$4,FALSE)/IF(AC$7=$B564,(13-MONTH($D564)),12),0)</f>
        <v>232.52651624999982</v>
      </c>
      <c r="AD564" s="229">
        <f>IF(AND(AD$7&lt;=$B564+$D$4,AD$9&gt;=$D564),$E564*HLOOKUP(AD$7-$B564+1,INPUTS!$D$63:$X$64,$E$4,FALSE)/IF(AD$7=$B564,(13-MONTH($D564)),12),0)</f>
        <v>232.52651624999982</v>
      </c>
      <c r="AE564" s="229">
        <f>IF(AND(AE$7&lt;=$B564+$D$4,AE$9&gt;=$D564),$E564*HLOOKUP(AE$7-$B564+1,INPUTS!$D$63:$X$64,$E$4,FALSE)/IF(AE$7=$B564,(13-MONTH($D564)),12),0)</f>
        <v>149.20968184966657</v>
      </c>
      <c r="AF564" s="229">
        <f>IF(AND(AF$7&lt;=$B564+$D$4,AF$9&gt;=$D564),$E564*HLOOKUP(AF$7-$B564+1,INPUTS!$D$63:$X$64,$E$4,FALSE)/IF(AF$7=$B564,(13-MONTH($D564)),12),0)</f>
        <v>149.20968184966657</v>
      </c>
      <c r="AG564" s="229">
        <f>IF(AND(AG$7&lt;=$B564+$D$4,AG$9&gt;=$D564),$E564*HLOOKUP(AG$7-$B564+1,INPUTS!$D$63:$X$64,$E$4,FALSE)/IF(AG$7=$B564,(13-MONTH($D564)),12),0)</f>
        <v>149.20968184966657</v>
      </c>
      <c r="AH564" s="229">
        <f>IF(AND(AH$7&lt;=$B564+$D$4,AH$9&gt;=$D564),$E564*HLOOKUP(AH$7-$B564+1,INPUTS!$D$63:$X$64,$E$4,FALSE)/IF(AH$7=$B564,(13-MONTH($D564)),12),0)</f>
        <v>149.20968184966657</v>
      </c>
      <c r="AI564" s="229">
        <f>IF(AND(AI$7&lt;=$B564+$D$4,AI$9&gt;=$D564),$E564*HLOOKUP(AI$7-$B564+1,INPUTS!$D$63:$X$64,$E$4,FALSE)/IF(AI$7=$B564,(13-MONTH($D564)),12),0)</f>
        <v>149.20968184966657</v>
      </c>
      <c r="AJ564" s="229">
        <f>IF(AND(AJ$7&lt;=$B564+$D$4,AJ$9&gt;=$D564),$E564*HLOOKUP(AJ$7-$B564+1,INPUTS!$D$63:$X$64,$E$4,FALSE)/IF(AJ$7=$B564,(13-MONTH($D564)),12),0)</f>
        <v>149.20968184966657</v>
      </c>
      <c r="AK564" s="229">
        <f>IF(AND(AK$7&lt;=$B564+$D$4,AK$9&gt;=$D564),$E564*HLOOKUP(AK$7-$B564+1,INPUTS!$D$63:$X$64,$E$4,FALSE)/IF(AK$7=$B564,(13-MONTH($D564)),12),0)</f>
        <v>149.20968184966657</v>
      </c>
      <c r="AL564" s="229">
        <f>IF(AND(AL$7&lt;=$B564+$D$4,AL$9&gt;=$D564),$E564*HLOOKUP(AL$7-$B564+1,INPUTS!$D$63:$X$64,$E$4,FALSE)/IF(AL$7=$B564,(13-MONTH($D564)),12),0)</f>
        <v>149.20968184966657</v>
      </c>
      <c r="AM564" s="229">
        <f>IF(AND(AM$7&lt;=$B564+$D$4,AM$9&gt;=$D564),$E564*HLOOKUP(AM$7-$B564+1,INPUTS!$D$63:$X$64,$E$4,FALSE)/IF(AM$7=$B564,(13-MONTH($D564)),12),0)</f>
        <v>149.20968184966657</v>
      </c>
      <c r="AN564" s="229">
        <f>IF(AND(AN$7&lt;=$B564+$D$4,AN$9&gt;=$D564),$E564*HLOOKUP(AN$7-$B564+1,INPUTS!$D$63:$X$64,$E$4,FALSE)/IF(AN$7=$B564,(13-MONTH($D564)),12),0)</f>
        <v>149.20968184966657</v>
      </c>
      <c r="AO564" s="229">
        <f>IF(AND(AO$7&lt;=$B564+$D$4,AO$9&gt;=$D564),$E564*HLOOKUP(AO$7-$B564+1,INPUTS!$D$63:$X$64,$E$4,FALSE)/IF(AO$7=$B564,(13-MONTH($D564)),12),0)</f>
        <v>149.20968184966657</v>
      </c>
      <c r="AP564" s="229">
        <f>IF(AND(AP$7&lt;=$B564+$D$4,AP$9&gt;=$D564),$E564*HLOOKUP(AP$7-$B564+1,INPUTS!$D$63:$X$64,$E$4,FALSE)/IF(AP$7=$B564,(13-MONTH($D564)),12),0)</f>
        <v>149.20968184966657</v>
      </c>
      <c r="AQ564" s="229">
        <f>IF(AND(AQ$7&lt;=$B564+$D$4,AQ$9&gt;=$D564),$E564*HLOOKUP(AQ$7-$B564+1,INPUTS!$D$63:$X$64,$E$4,FALSE)/IF(AQ$7=$B564,(13-MONTH($D564)),12),0)</f>
        <v>138.00707102233321</v>
      </c>
      <c r="AR564" s="229">
        <f>IF(AND(AR$7&lt;=$B564+$D$4,AR$9&gt;=$D564),$E564*HLOOKUP(AR$7-$B564+1,INPUTS!$D$63:$X$64,$E$4,FALSE)/IF(AR$7=$B564,(13-MONTH($D564)),12),0)</f>
        <v>138.00707102233321</v>
      </c>
      <c r="AS564" s="229">
        <f>IF(AND(AS$7&lt;=$B564+$D$4,AS$9&gt;=$D564),$E564*HLOOKUP(AS$7-$B564+1,INPUTS!$D$63:$X$64,$E$4,FALSE)/IF(AS$7=$B564,(13-MONTH($D564)),12),0)</f>
        <v>138.00707102233321</v>
      </c>
      <c r="AT564" s="229">
        <f>IF(AND(AT$7&lt;=$B564+$D$4,AT$9&gt;=$D564),$E564*HLOOKUP(AT$7-$B564+1,INPUTS!$D$63:$X$64,$E$4,FALSE)/IF(AT$7=$B564,(13-MONTH($D564)),12),0)</f>
        <v>138.00707102233321</v>
      </c>
      <c r="AU564" s="229">
        <f>IF(AND(AU$7&lt;=$B564+$D$4,AU$9&gt;=$D564),$E564*HLOOKUP(AU$7-$B564+1,INPUTS!$D$63:$X$64,$E$4,FALSE)/IF(AU$7=$B564,(13-MONTH($D564)),12),0)</f>
        <v>138.00707102233321</v>
      </c>
      <c r="AV564" s="229">
        <f>IF(AND(AV$7&lt;=$B564+$D$4,AV$9&gt;=$D564),$E564*HLOOKUP(AV$7-$B564+1,INPUTS!$D$63:$X$64,$E$4,FALSE)/IF(AV$7=$B564,(13-MONTH($D564)),12),0)</f>
        <v>138.00707102233321</v>
      </c>
      <c r="AW564" s="229">
        <f>IF(AND(AW$7&lt;=$B564+$D$4,AW$9&gt;=$D564),$E564*HLOOKUP(AW$7-$B564+1,INPUTS!$D$63:$X$64,$E$4,FALSE)/IF(AW$7=$B564,(13-MONTH($D564)),12),0)</f>
        <v>138.00707102233321</v>
      </c>
      <c r="AX564" s="229">
        <f>IF(AND(AX$7&lt;=$B564+$D$4,AX$9&gt;=$D564),$E564*HLOOKUP(AX$7-$B564+1,INPUTS!$D$63:$X$64,$E$4,FALSE)/IF(AX$7=$B564,(13-MONTH($D564)),12),0)</f>
        <v>138.00707102233321</v>
      </c>
      <c r="AY564" s="229">
        <f>IF(AND(AY$7&lt;=$B564+$D$4,AY$9&gt;=$D564),$E564*HLOOKUP(AY$7-$B564+1,INPUTS!$D$63:$X$64,$E$4,FALSE)/IF(AY$7=$B564,(13-MONTH($D564)),12),0)</f>
        <v>138.00707102233321</v>
      </c>
      <c r="AZ564" s="229">
        <f>IF(AND(AZ$7&lt;=$B564+$D$4,AZ$9&gt;=$D564),$E564*HLOOKUP(AZ$7-$B564+1,INPUTS!$D$63:$X$64,$E$4,FALSE)/IF(AZ$7=$B564,(13-MONTH($D564)),12),0)</f>
        <v>138.00707102233321</v>
      </c>
      <c r="BA564" s="229">
        <f>IF(AND(BA$7&lt;=$B564+$D$4,BA$9&gt;=$D564),$E564*HLOOKUP(BA$7-$B564+1,INPUTS!$D$63:$X$64,$E$4,FALSE)/IF(BA$7=$B564,(13-MONTH($D564)),12),0)</f>
        <v>138.00707102233321</v>
      </c>
      <c r="BB564" s="229">
        <f>IF(AND(BB$7&lt;=$B564+$D$4,BB$9&gt;=$D564),$E564*HLOOKUP(BB$7-$B564+1,INPUTS!$D$63:$X$64,$E$4,FALSE)/IF(BB$7=$B564,(13-MONTH($D564)),12),0)</f>
        <v>138.00707102233321</v>
      </c>
      <c r="BC564" s="229">
        <f>IF(AND(BC$7&lt;=$B564+$D$4,BC$9&gt;=$D564),$E564*HLOOKUP(BC$7-$B564+1,INPUTS!$D$63:$X$64,$E$4,FALSE)/IF(BC$7=$B564,(13-MONTH($D564)),12),0)</f>
        <v>127.6725591889999</v>
      </c>
      <c r="BD564" s="229">
        <f>IF(AND(BD$7&lt;=$B564+$D$4,BD$9&gt;=$D564),$E564*HLOOKUP(BD$7-$B564+1,INPUTS!$D$63:$X$64,$E$4,FALSE)/IF(BD$7=$B564,(13-MONTH($D564)),12),0)</f>
        <v>127.6725591889999</v>
      </c>
      <c r="BE564" s="229">
        <f>IF(AND(BE$7&lt;=$B564+$D$4,BE$9&gt;=$D564),$E564*HLOOKUP(BE$7-$B564+1,INPUTS!$D$63:$X$64,$E$4,FALSE)/IF(BE$7=$B564,(13-MONTH($D564)),12),0)</f>
        <v>127.6725591889999</v>
      </c>
      <c r="BF564" s="229">
        <f>IF(AND(BF$7&lt;=$B564+$D$4,BF$9&gt;=$D564),$E564*HLOOKUP(BF$7-$B564+1,INPUTS!$D$63:$X$64,$E$4,FALSE)/IF(BF$7=$B564,(13-MONTH($D564)),12),0)</f>
        <v>127.6725591889999</v>
      </c>
      <c r="BG564" s="229">
        <f>IF(AND(BG$7&lt;=$B564+$D$4,BG$9&gt;=$D564),$E564*HLOOKUP(BG$7-$B564+1,INPUTS!$D$63:$X$64,$E$4,FALSE)/IF(BG$7=$B564,(13-MONTH($D564)),12),0)</f>
        <v>127.6725591889999</v>
      </c>
      <c r="BH564" s="229">
        <f>IF(AND(BH$7&lt;=$B564+$D$4,BH$9&gt;=$D564),$E564*HLOOKUP(BH$7-$B564+1,INPUTS!$D$63:$X$64,$E$4,FALSE)/IF(BH$7=$B564,(13-MONTH($D564)),12),0)</f>
        <v>127.6725591889999</v>
      </c>
      <c r="BI564" s="229">
        <f>IF(AND(BI$7&lt;=$B564+$D$4,BI$9&gt;=$D564),$E564*HLOOKUP(BI$7-$B564+1,INPUTS!$D$63:$X$64,$E$4,FALSE)/IF(BI$7=$B564,(13-MONTH($D564)),12),0)</f>
        <v>127.6725591889999</v>
      </c>
      <c r="BJ564" s="229">
        <f>IF(AND(BJ$7&lt;=$B564+$D$4,BJ$9&gt;=$D564),$E564*HLOOKUP(BJ$7-$B564+1,INPUTS!$D$63:$X$64,$E$4,FALSE)/IF(BJ$7=$B564,(13-MONTH($D564)),12),0)</f>
        <v>127.6725591889999</v>
      </c>
      <c r="BK564" s="229">
        <f>IF(AND(BK$7&lt;=$B564+$D$4,BK$9&gt;=$D564),$E564*HLOOKUP(BK$7-$B564+1,INPUTS!$D$63:$X$64,$E$4,FALSE)/IF(BK$7=$B564,(13-MONTH($D564)),12),0)</f>
        <v>127.6725591889999</v>
      </c>
      <c r="BL564" s="229">
        <f>IF(AND(BL$7&lt;=$B564+$D$4,BL$9&gt;=$D564),$E564*HLOOKUP(BL$7-$B564+1,INPUTS!$D$63:$X$64,$E$4,FALSE)/IF(BL$7=$B564,(13-MONTH($D564)),12),0)</f>
        <v>127.6725591889999</v>
      </c>
      <c r="BM564" s="229">
        <f>IF(AND(BM$7&lt;=$B564+$D$4,BM$9&gt;=$D564),$E564*HLOOKUP(BM$7-$B564+1,INPUTS!$D$63:$X$64,$E$4,FALSE)/IF(BM$7=$B564,(13-MONTH($D564)),12),0)</f>
        <v>127.6725591889999</v>
      </c>
      <c r="BN564" s="229">
        <f>IF(AND(BN$7&lt;=$B564+$D$4,BN$9&gt;=$D564),$E564*HLOOKUP(BN$7-$B564+1,INPUTS!$D$63:$X$64,$E$4,FALSE)/IF(BN$7=$B564,(13-MONTH($D564)),12),0)</f>
        <v>127.6725591889999</v>
      </c>
      <c r="BO564" s="229">
        <f>IF(AND(BO$7&lt;=$B564+$D$4,BO$9&gt;=$D564),$E564*HLOOKUP(BO$7-$B564+1,INPUTS!$D$63:$X$64,$E$4,FALSE)/IF(BO$7=$B564,(13-MONTH($D564)),12),0)</f>
        <v>118.08213220766658</v>
      </c>
      <c r="BP564" s="229">
        <f>IF(AND(BP$7&lt;=$B564+$D$4,BP$9&gt;=$D564),$E564*HLOOKUP(BP$7-$B564+1,INPUTS!$D$63:$X$64,$E$4,FALSE)/IF(BP$7=$B564,(13-MONTH($D564)),12),0)</f>
        <v>118.08213220766658</v>
      </c>
      <c r="BQ564" s="229">
        <f>IF(AND(BQ$7&lt;=$B564+$D$4,BQ$9&gt;=$D564),$E564*HLOOKUP(BQ$7-$B564+1,INPUTS!$D$63:$X$64,$E$4,FALSE)/IF(BQ$7=$B564,(13-MONTH($D564)),12),0)</f>
        <v>118.08213220766658</v>
      </c>
      <c r="BR564" s="229">
        <f>IF(AND(BR$7&lt;=$B564+$D$4,BR$9&gt;=$D564),$E564*HLOOKUP(BR$7-$B564+1,INPUTS!$D$63:$X$64,$E$4,FALSE)/IF(BR$7=$B564,(13-MONTH($D564)),12),0)</f>
        <v>118.08213220766658</v>
      </c>
      <c r="BS564" s="229">
        <f>IF(AND(BS$7&lt;=$B564+$D$4,BS$9&gt;=$D564),$E564*HLOOKUP(BS$7-$B564+1,INPUTS!$D$63:$X$64,$E$4,FALSE)/IF(BS$7=$B564,(13-MONTH($D564)),12),0)</f>
        <v>118.08213220766658</v>
      </c>
      <c r="BT564" s="229">
        <f>IF(AND(BT$7&lt;=$B564+$D$4,BT$9&gt;=$D564),$E564*HLOOKUP(BT$7-$B564+1,INPUTS!$D$63:$X$64,$E$4,FALSE)/IF(BT$7=$B564,(13-MONTH($D564)),12),0)</f>
        <v>118.08213220766658</v>
      </c>
      <c r="BU564" s="229">
        <f>IF(AND(BU$7&lt;=$B564+$D$4,BU$9&gt;=$D564),$E564*HLOOKUP(BU$7-$B564+1,INPUTS!$D$63:$X$64,$E$4,FALSE)/IF(BU$7=$B564,(13-MONTH($D564)),12),0)</f>
        <v>118.08213220766658</v>
      </c>
      <c r="BV564" s="229">
        <f>IF(AND(BV$7&lt;=$B564+$D$4,BV$9&gt;=$D564),$E564*HLOOKUP(BV$7-$B564+1,INPUTS!$D$63:$X$64,$E$4,FALSE)/IF(BV$7=$B564,(13-MONTH($D564)),12),0)</f>
        <v>118.08213220766658</v>
      </c>
      <c r="BW564" s="229">
        <f>IF(AND(BW$7&lt;=$B564+$D$4,BW$9&gt;=$D564),$E564*HLOOKUP(BW$7-$B564+1,INPUTS!$D$63:$X$64,$E$4,FALSE)/IF(BW$7=$B564,(13-MONTH($D564)),12),0)</f>
        <v>118.08213220766658</v>
      </c>
      <c r="BX564" s="229">
        <f>IF(AND(BX$7&lt;=$B564+$D$4,BX$9&gt;=$D564),$E564*HLOOKUP(BX$7-$B564+1,INPUTS!$D$63:$X$64,$E$4,FALSE)/IF(BX$7=$B564,(13-MONTH($D564)),12),0)</f>
        <v>118.08213220766658</v>
      </c>
      <c r="BY564" s="229">
        <f>IF(AND(BY$7&lt;=$B564+$D$4,BY$9&gt;=$D564),$E564*HLOOKUP(BY$7-$B564+1,INPUTS!$D$63:$X$64,$E$4,FALSE)/IF(BY$7=$B564,(13-MONTH($D564)),12),0)</f>
        <v>118.08213220766658</v>
      </c>
      <c r="BZ564" s="229">
        <f>IF(AND(BZ$7&lt;=$B564+$D$4,BZ$9&gt;=$D564),$E564*HLOOKUP(BZ$7-$B564+1,INPUTS!$D$63:$X$64,$E$4,FALSE)/IF(BZ$7=$B564,(13-MONTH($D564)),12),0)</f>
        <v>118.08213220766658</v>
      </c>
    </row>
    <row r="565" spans="1:78" x14ac:dyDescent="0.2">
      <c r="A565" s="7" t="str">
        <f t="shared" si="454"/>
        <v>Roll-in 4</v>
      </c>
      <c r="B565" s="7">
        <f t="shared" si="455"/>
        <v>2020</v>
      </c>
      <c r="C565" s="7">
        <f t="shared" si="458"/>
        <v>22</v>
      </c>
      <c r="D565" s="165">
        <f t="shared" si="457"/>
        <v>44135</v>
      </c>
      <c r="E565" s="68">
        <f t="shared" si="456"/>
        <v>5129.7938400000057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64.122423000000069</v>
      </c>
      <c r="AC565" s="229">
        <f>IF(AND(AC$7&lt;=$B565+$D$4,AC$9&gt;=$D565),$E565*HLOOKUP(AC$7-$B565+1,INPUTS!$D$63:$X$64,$E$4,FALSE)/IF(AC$7=$B565,(13-MONTH($D565)),12),0)</f>
        <v>64.122423000000069</v>
      </c>
      <c r="AD565" s="229">
        <f>IF(AND(AD$7&lt;=$B565+$D$4,AD$9&gt;=$D565),$E565*HLOOKUP(AD$7-$B565+1,INPUTS!$D$63:$X$64,$E$4,FALSE)/IF(AD$7=$B565,(13-MONTH($D565)),12),0)</f>
        <v>64.122423000000069</v>
      </c>
      <c r="AE565" s="229">
        <f>IF(AND(AE$7&lt;=$B565+$D$4,AE$9&gt;=$D565),$E565*HLOOKUP(AE$7-$B565+1,INPUTS!$D$63:$X$64,$E$4,FALSE)/IF(AE$7=$B565,(13-MONTH($D565)),12),0)</f>
        <v>30.859984775800033</v>
      </c>
      <c r="AF565" s="229">
        <f>IF(AND(AF$7&lt;=$B565+$D$4,AF$9&gt;=$D565),$E565*HLOOKUP(AF$7-$B565+1,INPUTS!$D$63:$X$64,$E$4,FALSE)/IF(AF$7=$B565,(13-MONTH($D565)),12),0)</f>
        <v>30.859984775800033</v>
      </c>
      <c r="AG565" s="229">
        <f>IF(AND(AG$7&lt;=$B565+$D$4,AG$9&gt;=$D565),$E565*HLOOKUP(AG$7-$B565+1,INPUTS!$D$63:$X$64,$E$4,FALSE)/IF(AG$7=$B565,(13-MONTH($D565)),12),0)</f>
        <v>30.859984775800033</v>
      </c>
      <c r="AH565" s="229">
        <f>IF(AND(AH$7&lt;=$B565+$D$4,AH$9&gt;=$D565),$E565*HLOOKUP(AH$7-$B565+1,INPUTS!$D$63:$X$64,$E$4,FALSE)/IF(AH$7=$B565,(13-MONTH($D565)),12),0)</f>
        <v>30.859984775800033</v>
      </c>
      <c r="AI565" s="229">
        <f>IF(AND(AI$7&lt;=$B565+$D$4,AI$9&gt;=$D565),$E565*HLOOKUP(AI$7-$B565+1,INPUTS!$D$63:$X$64,$E$4,FALSE)/IF(AI$7=$B565,(13-MONTH($D565)),12),0)</f>
        <v>30.859984775800033</v>
      </c>
      <c r="AJ565" s="229">
        <f>IF(AND(AJ$7&lt;=$B565+$D$4,AJ$9&gt;=$D565),$E565*HLOOKUP(AJ$7-$B565+1,INPUTS!$D$63:$X$64,$E$4,FALSE)/IF(AJ$7=$B565,(13-MONTH($D565)),12),0)</f>
        <v>30.859984775800033</v>
      </c>
      <c r="AK565" s="229">
        <f>IF(AND(AK$7&lt;=$B565+$D$4,AK$9&gt;=$D565),$E565*HLOOKUP(AK$7-$B565+1,INPUTS!$D$63:$X$64,$E$4,FALSE)/IF(AK$7=$B565,(13-MONTH($D565)),12),0)</f>
        <v>30.859984775800033</v>
      </c>
      <c r="AL565" s="229">
        <f>IF(AND(AL$7&lt;=$B565+$D$4,AL$9&gt;=$D565),$E565*HLOOKUP(AL$7-$B565+1,INPUTS!$D$63:$X$64,$E$4,FALSE)/IF(AL$7=$B565,(13-MONTH($D565)),12),0)</f>
        <v>30.859984775800033</v>
      </c>
      <c r="AM565" s="229">
        <f>IF(AND(AM$7&lt;=$B565+$D$4,AM$9&gt;=$D565),$E565*HLOOKUP(AM$7-$B565+1,INPUTS!$D$63:$X$64,$E$4,FALSE)/IF(AM$7=$B565,(13-MONTH($D565)),12),0)</f>
        <v>30.859984775800033</v>
      </c>
      <c r="AN565" s="229">
        <f>IF(AND(AN$7&lt;=$B565+$D$4,AN$9&gt;=$D565),$E565*HLOOKUP(AN$7-$B565+1,INPUTS!$D$63:$X$64,$E$4,FALSE)/IF(AN$7=$B565,(13-MONTH($D565)),12),0)</f>
        <v>30.859984775800033</v>
      </c>
      <c r="AO565" s="229">
        <f>IF(AND(AO$7&lt;=$B565+$D$4,AO$9&gt;=$D565),$E565*HLOOKUP(AO$7-$B565+1,INPUTS!$D$63:$X$64,$E$4,FALSE)/IF(AO$7=$B565,(13-MONTH($D565)),12),0)</f>
        <v>30.859984775800033</v>
      </c>
      <c r="AP565" s="229">
        <f>IF(AND(AP$7&lt;=$B565+$D$4,AP$9&gt;=$D565),$E565*HLOOKUP(AP$7-$B565+1,INPUTS!$D$63:$X$64,$E$4,FALSE)/IF(AP$7=$B565,(13-MONTH($D565)),12),0)</f>
        <v>30.859984775800033</v>
      </c>
      <c r="AQ565" s="229">
        <f>IF(AND(AQ$7&lt;=$B565+$D$4,AQ$9&gt;=$D565),$E565*HLOOKUP(AQ$7-$B565+1,INPUTS!$D$63:$X$64,$E$4,FALSE)/IF(AQ$7=$B565,(13-MONTH($D565)),12),0)</f>
        <v>28.54302789140003</v>
      </c>
      <c r="AR565" s="229">
        <f>IF(AND(AR$7&lt;=$B565+$D$4,AR$9&gt;=$D565),$E565*HLOOKUP(AR$7-$B565+1,INPUTS!$D$63:$X$64,$E$4,FALSE)/IF(AR$7=$B565,(13-MONTH($D565)),12),0)</f>
        <v>28.54302789140003</v>
      </c>
      <c r="AS565" s="229">
        <f>IF(AND(AS$7&lt;=$B565+$D$4,AS$9&gt;=$D565),$E565*HLOOKUP(AS$7-$B565+1,INPUTS!$D$63:$X$64,$E$4,FALSE)/IF(AS$7=$B565,(13-MONTH($D565)),12),0)</f>
        <v>28.54302789140003</v>
      </c>
      <c r="AT565" s="229">
        <f>IF(AND(AT$7&lt;=$B565+$D$4,AT$9&gt;=$D565),$E565*HLOOKUP(AT$7-$B565+1,INPUTS!$D$63:$X$64,$E$4,FALSE)/IF(AT$7=$B565,(13-MONTH($D565)),12),0)</f>
        <v>28.54302789140003</v>
      </c>
      <c r="AU565" s="229">
        <f>IF(AND(AU$7&lt;=$B565+$D$4,AU$9&gt;=$D565),$E565*HLOOKUP(AU$7-$B565+1,INPUTS!$D$63:$X$64,$E$4,FALSE)/IF(AU$7=$B565,(13-MONTH($D565)),12),0)</f>
        <v>28.54302789140003</v>
      </c>
      <c r="AV565" s="229">
        <f>IF(AND(AV$7&lt;=$B565+$D$4,AV$9&gt;=$D565),$E565*HLOOKUP(AV$7-$B565+1,INPUTS!$D$63:$X$64,$E$4,FALSE)/IF(AV$7=$B565,(13-MONTH($D565)),12),0)</f>
        <v>28.54302789140003</v>
      </c>
      <c r="AW565" s="229">
        <f>IF(AND(AW$7&lt;=$B565+$D$4,AW$9&gt;=$D565),$E565*HLOOKUP(AW$7-$B565+1,INPUTS!$D$63:$X$64,$E$4,FALSE)/IF(AW$7=$B565,(13-MONTH($D565)),12),0)</f>
        <v>28.54302789140003</v>
      </c>
      <c r="AX565" s="229">
        <f>IF(AND(AX$7&lt;=$B565+$D$4,AX$9&gt;=$D565),$E565*HLOOKUP(AX$7-$B565+1,INPUTS!$D$63:$X$64,$E$4,FALSE)/IF(AX$7=$B565,(13-MONTH($D565)),12),0)</f>
        <v>28.54302789140003</v>
      </c>
      <c r="AY565" s="229">
        <f>IF(AND(AY$7&lt;=$B565+$D$4,AY$9&gt;=$D565),$E565*HLOOKUP(AY$7-$B565+1,INPUTS!$D$63:$X$64,$E$4,FALSE)/IF(AY$7=$B565,(13-MONTH($D565)),12),0)</f>
        <v>28.54302789140003</v>
      </c>
      <c r="AZ565" s="229">
        <f>IF(AND(AZ$7&lt;=$B565+$D$4,AZ$9&gt;=$D565),$E565*HLOOKUP(AZ$7-$B565+1,INPUTS!$D$63:$X$64,$E$4,FALSE)/IF(AZ$7=$B565,(13-MONTH($D565)),12),0)</f>
        <v>28.54302789140003</v>
      </c>
      <c r="BA565" s="229">
        <f>IF(AND(BA$7&lt;=$B565+$D$4,BA$9&gt;=$D565),$E565*HLOOKUP(BA$7-$B565+1,INPUTS!$D$63:$X$64,$E$4,FALSE)/IF(BA$7=$B565,(13-MONTH($D565)),12),0)</f>
        <v>28.54302789140003</v>
      </c>
      <c r="BB565" s="229">
        <f>IF(AND(BB$7&lt;=$B565+$D$4,BB$9&gt;=$D565),$E565*HLOOKUP(BB$7-$B565+1,INPUTS!$D$63:$X$64,$E$4,FALSE)/IF(BB$7=$B565,(13-MONTH($D565)),12),0)</f>
        <v>28.54302789140003</v>
      </c>
      <c r="BC565" s="229">
        <f>IF(AND(BC$7&lt;=$B565+$D$4,BC$9&gt;=$D565),$E565*HLOOKUP(BC$7-$B565+1,INPUTS!$D$63:$X$64,$E$4,FALSE)/IF(BC$7=$B565,(13-MONTH($D565)),12),0)</f>
        <v>26.405613791400029</v>
      </c>
      <c r="BD565" s="229">
        <f>IF(AND(BD$7&lt;=$B565+$D$4,BD$9&gt;=$D565),$E565*HLOOKUP(BD$7-$B565+1,INPUTS!$D$63:$X$64,$E$4,FALSE)/IF(BD$7=$B565,(13-MONTH($D565)),12),0)</f>
        <v>26.405613791400029</v>
      </c>
      <c r="BE565" s="229">
        <f>IF(AND(BE$7&lt;=$B565+$D$4,BE$9&gt;=$D565),$E565*HLOOKUP(BE$7-$B565+1,INPUTS!$D$63:$X$64,$E$4,FALSE)/IF(BE$7=$B565,(13-MONTH($D565)),12),0)</f>
        <v>26.405613791400029</v>
      </c>
      <c r="BF565" s="229">
        <f>IF(AND(BF$7&lt;=$B565+$D$4,BF$9&gt;=$D565),$E565*HLOOKUP(BF$7-$B565+1,INPUTS!$D$63:$X$64,$E$4,FALSE)/IF(BF$7=$B565,(13-MONTH($D565)),12),0)</f>
        <v>26.405613791400029</v>
      </c>
      <c r="BG565" s="229">
        <f>IF(AND(BG$7&lt;=$B565+$D$4,BG$9&gt;=$D565),$E565*HLOOKUP(BG$7-$B565+1,INPUTS!$D$63:$X$64,$E$4,FALSE)/IF(BG$7=$B565,(13-MONTH($D565)),12),0)</f>
        <v>26.405613791400029</v>
      </c>
      <c r="BH565" s="229">
        <f>IF(AND(BH$7&lt;=$B565+$D$4,BH$9&gt;=$D565),$E565*HLOOKUP(BH$7-$B565+1,INPUTS!$D$63:$X$64,$E$4,FALSE)/IF(BH$7=$B565,(13-MONTH($D565)),12),0)</f>
        <v>26.405613791400029</v>
      </c>
      <c r="BI565" s="229">
        <f>IF(AND(BI$7&lt;=$B565+$D$4,BI$9&gt;=$D565),$E565*HLOOKUP(BI$7-$B565+1,INPUTS!$D$63:$X$64,$E$4,FALSE)/IF(BI$7=$B565,(13-MONTH($D565)),12),0)</f>
        <v>26.405613791400029</v>
      </c>
      <c r="BJ565" s="229">
        <f>IF(AND(BJ$7&lt;=$B565+$D$4,BJ$9&gt;=$D565),$E565*HLOOKUP(BJ$7-$B565+1,INPUTS!$D$63:$X$64,$E$4,FALSE)/IF(BJ$7=$B565,(13-MONTH($D565)),12),0)</f>
        <v>26.405613791400029</v>
      </c>
      <c r="BK565" s="229">
        <f>IF(AND(BK$7&lt;=$B565+$D$4,BK$9&gt;=$D565),$E565*HLOOKUP(BK$7-$B565+1,INPUTS!$D$63:$X$64,$E$4,FALSE)/IF(BK$7=$B565,(13-MONTH($D565)),12),0)</f>
        <v>26.405613791400029</v>
      </c>
      <c r="BL565" s="229">
        <f>IF(AND(BL$7&lt;=$B565+$D$4,BL$9&gt;=$D565),$E565*HLOOKUP(BL$7-$B565+1,INPUTS!$D$63:$X$64,$E$4,FALSE)/IF(BL$7=$B565,(13-MONTH($D565)),12),0)</f>
        <v>26.405613791400029</v>
      </c>
      <c r="BM565" s="229">
        <f>IF(AND(BM$7&lt;=$B565+$D$4,BM$9&gt;=$D565),$E565*HLOOKUP(BM$7-$B565+1,INPUTS!$D$63:$X$64,$E$4,FALSE)/IF(BM$7=$B565,(13-MONTH($D565)),12),0)</f>
        <v>26.405613791400029</v>
      </c>
      <c r="BN565" s="229">
        <f>IF(AND(BN$7&lt;=$B565+$D$4,BN$9&gt;=$D565),$E565*HLOOKUP(BN$7-$B565+1,INPUTS!$D$63:$X$64,$E$4,FALSE)/IF(BN$7=$B565,(13-MONTH($D565)),12),0)</f>
        <v>26.405613791400029</v>
      </c>
      <c r="BO565" s="229">
        <f>IF(AND(BO$7&lt;=$B565+$D$4,BO$9&gt;=$D565),$E565*HLOOKUP(BO$7-$B565+1,INPUTS!$D$63:$X$64,$E$4,FALSE)/IF(BO$7=$B565,(13-MONTH($D565)),12),0)</f>
        <v>24.422093506600024</v>
      </c>
      <c r="BP565" s="229">
        <f>IF(AND(BP$7&lt;=$B565+$D$4,BP$9&gt;=$D565),$E565*HLOOKUP(BP$7-$B565+1,INPUTS!$D$63:$X$64,$E$4,FALSE)/IF(BP$7=$B565,(13-MONTH($D565)),12),0)</f>
        <v>24.422093506600024</v>
      </c>
      <c r="BQ565" s="229">
        <f>IF(AND(BQ$7&lt;=$B565+$D$4,BQ$9&gt;=$D565),$E565*HLOOKUP(BQ$7-$B565+1,INPUTS!$D$63:$X$64,$E$4,FALSE)/IF(BQ$7=$B565,(13-MONTH($D565)),12),0)</f>
        <v>24.422093506600024</v>
      </c>
      <c r="BR565" s="229">
        <f>IF(AND(BR$7&lt;=$B565+$D$4,BR$9&gt;=$D565),$E565*HLOOKUP(BR$7-$B565+1,INPUTS!$D$63:$X$64,$E$4,FALSE)/IF(BR$7=$B565,(13-MONTH($D565)),12),0)</f>
        <v>24.422093506600024</v>
      </c>
      <c r="BS565" s="229">
        <f>IF(AND(BS$7&lt;=$B565+$D$4,BS$9&gt;=$D565),$E565*HLOOKUP(BS$7-$B565+1,INPUTS!$D$63:$X$64,$E$4,FALSE)/IF(BS$7=$B565,(13-MONTH($D565)),12),0)</f>
        <v>24.422093506600024</v>
      </c>
      <c r="BT565" s="229">
        <f>IF(AND(BT$7&lt;=$B565+$D$4,BT$9&gt;=$D565),$E565*HLOOKUP(BT$7-$B565+1,INPUTS!$D$63:$X$64,$E$4,FALSE)/IF(BT$7=$B565,(13-MONTH($D565)),12),0)</f>
        <v>24.422093506600024</v>
      </c>
      <c r="BU565" s="229">
        <f>IF(AND(BU$7&lt;=$B565+$D$4,BU$9&gt;=$D565),$E565*HLOOKUP(BU$7-$B565+1,INPUTS!$D$63:$X$64,$E$4,FALSE)/IF(BU$7=$B565,(13-MONTH($D565)),12),0)</f>
        <v>24.422093506600024</v>
      </c>
      <c r="BV565" s="229">
        <f>IF(AND(BV$7&lt;=$B565+$D$4,BV$9&gt;=$D565),$E565*HLOOKUP(BV$7-$B565+1,INPUTS!$D$63:$X$64,$E$4,FALSE)/IF(BV$7=$B565,(13-MONTH($D565)),12),0)</f>
        <v>24.422093506600024</v>
      </c>
      <c r="BW565" s="229">
        <f>IF(AND(BW$7&lt;=$B565+$D$4,BW$9&gt;=$D565),$E565*HLOOKUP(BW$7-$B565+1,INPUTS!$D$63:$X$64,$E$4,FALSE)/IF(BW$7=$B565,(13-MONTH($D565)),12),0)</f>
        <v>24.422093506600024</v>
      </c>
      <c r="BX565" s="229">
        <f>IF(AND(BX$7&lt;=$B565+$D$4,BX$9&gt;=$D565),$E565*HLOOKUP(BX$7-$B565+1,INPUTS!$D$63:$X$64,$E$4,FALSE)/IF(BX$7=$B565,(13-MONTH($D565)),12),0)</f>
        <v>24.422093506600024</v>
      </c>
      <c r="BY565" s="229">
        <f>IF(AND(BY$7&lt;=$B565+$D$4,BY$9&gt;=$D565),$E565*HLOOKUP(BY$7-$B565+1,INPUTS!$D$63:$X$64,$E$4,FALSE)/IF(BY$7=$B565,(13-MONTH($D565)),12),0)</f>
        <v>24.422093506600024</v>
      </c>
      <c r="BZ565" s="229">
        <f>IF(AND(BZ$7&lt;=$B565+$D$4,BZ$9&gt;=$D565),$E565*HLOOKUP(BZ$7-$B565+1,INPUTS!$D$63:$X$64,$E$4,FALSE)/IF(BZ$7=$B565,(13-MONTH($D565)),12),0)</f>
        <v>24.422093506600024</v>
      </c>
    </row>
    <row r="566" spans="1:78" x14ac:dyDescent="0.2">
      <c r="A566" s="7" t="str">
        <f t="shared" si="454"/>
        <v>Roll-in 4</v>
      </c>
      <c r="B566" s="7">
        <f t="shared" si="455"/>
        <v>2020</v>
      </c>
      <c r="C566" s="7">
        <f t="shared" si="458"/>
        <v>23</v>
      </c>
      <c r="D566" s="165">
        <f t="shared" si="457"/>
        <v>44165</v>
      </c>
      <c r="E566" s="68">
        <f t="shared" si="456"/>
        <v>14871.773559999965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278.84575424999935</v>
      </c>
      <c r="AD566" s="229">
        <f>IF(AND(AD$7&lt;=$B566+$D$4,AD$9&gt;=$D566),$E566*HLOOKUP(AD$7-$B566+1,INPUTS!$D$63:$X$64,$E$4,FALSE)/IF(AD$7=$B566,(13-MONTH($D566)),12),0)</f>
        <v>278.84575424999935</v>
      </c>
      <c r="AE566" s="229">
        <f>IF(AND(AE$7&lt;=$B566+$D$4,AE$9&gt;=$D566),$E566*HLOOKUP(AE$7-$B566+1,INPUTS!$D$63:$X$64,$E$4,FALSE)/IF(AE$7=$B566,(13-MONTH($D566)),12),0)</f>
        <v>89.466111108033132</v>
      </c>
      <c r="AF566" s="229">
        <f>IF(AND(AF$7&lt;=$B566+$D$4,AF$9&gt;=$D566),$E566*HLOOKUP(AF$7-$B566+1,INPUTS!$D$63:$X$64,$E$4,FALSE)/IF(AF$7=$B566,(13-MONTH($D566)),12),0)</f>
        <v>89.466111108033132</v>
      </c>
      <c r="AG566" s="229">
        <f>IF(AND(AG$7&lt;=$B566+$D$4,AG$9&gt;=$D566),$E566*HLOOKUP(AG$7-$B566+1,INPUTS!$D$63:$X$64,$E$4,FALSE)/IF(AG$7=$B566,(13-MONTH($D566)),12),0)</f>
        <v>89.466111108033132</v>
      </c>
      <c r="AH566" s="229">
        <f>IF(AND(AH$7&lt;=$B566+$D$4,AH$9&gt;=$D566),$E566*HLOOKUP(AH$7-$B566+1,INPUTS!$D$63:$X$64,$E$4,FALSE)/IF(AH$7=$B566,(13-MONTH($D566)),12),0)</f>
        <v>89.466111108033132</v>
      </c>
      <c r="AI566" s="229">
        <f>IF(AND(AI$7&lt;=$B566+$D$4,AI$9&gt;=$D566),$E566*HLOOKUP(AI$7-$B566+1,INPUTS!$D$63:$X$64,$E$4,FALSE)/IF(AI$7=$B566,(13-MONTH($D566)),12),0)</f>
        <v>89.466111108033132</v>
      </c>
      <c r="AJ566" s="229">
        <f>IF(AND(AJ$7&lt;=$B566+$D$4,AJ$9&gt;=$D566),$E566*HLOOKUP(AJ$7-$B566+1,INPUTS!$D$63:$X$64,$E$4,FALSE)/IF(AJ$7=$B566,(13-MONTH($D566)),12),0)</f>
        <v>89.466111108033132</v>
      </c>
      <c r="AK566" s="229">
        <f>IF(AND(AK$7&lt;=$B566+$D$4,AK$9&gt;=$D566),$E566*HLOOKUP(AK$7-$B566+1,INPUTS!$D$63:$X$64,$E$4,FALSE)/IF(AK$7=$B566,(13-MONTH($D566)),12),0)</f>
        <v>89.466111108033132</v>
      </c>
      <c r="AL566" s="229">
        <f>IF(AND(AL$7&lt;=$B566+$D$4,AL$9&gt;=$D566),$E566*HLOOKUP(AL$7-$B566+1,INPUTS!$D$63:$X$64,$E$4,FALSE)/IF(AL$7=$B566,(13-MONTH($D566)),12),0)</f>
        <v>89.466111108033132</v>
      </c>
      <c r="AM566" s="229">
        <f>IF(AND(AM$7&lt;=$B566+$D$4,AM$9&gt;=$D566),$E566*HLOOKUP(AM$7-$B566+1,INPUTS!$D$63:$X$64,$E$4,FALSE)/IF(AM$7=$B566,(13-MONTH($D566)),12),0)</f>
        <v>89.466111108033132</v>
      </c>
      <c r="AN566" s="229">
        <f>IF(AND(AN$7&lt;=$B566+$D$4,AN$9&gt;=$D566),$E566*HLOOKUP(AN$7-$B566+1,INPUTS!$D$63:$X$64,$E$4,FALSE)/IF(AN$7=$B566,(13-MONTH($D566)),12),0)</f>
        <v>89.466111108033132</v>
      </c>
      <c r="AO566" s="229">
        <f>IF(AND(AO$7&lt;=$B566+$D$4,AO$9&gt;=$D566),$E566*HLOOKUP(AO$7-$B566+1,INPUTS!$D$63:$X$64,$E$4,FALSE)/IF(AO$7=$B566,(13-MONTH($D566)),12),0)</f>
        <v>89.466111108033132</v>
      </c>
      <c r="AP566" s="229">
        <f>IF(AND(AP$7&lt;=$B566+$D$4,AP$9&gt;=$D566),$E566*HLOOKUP(AP$7-$B566+1,INPUTS!$D$63:$X$64,$E$4,FALSE)/IF(AP$7=$B566,(13-MONTH($D566)),12),0)</f>
        <v>89.466111108033132</v>
      </c>
      <c r="AQ566" s="229">
        <f>IF(AND(AQ$7&lt;=$B566+$D$4,AQ$9&gt;=$D566),$E566*HLOOKUP(AQ$7-$B566+1,INPUTS!$D$63:$X$64,$E$4,FALSE)/IF(AQ$7=$B566,(13-MONTH($D566)),12),0)</f>
        <v>82.749026716766465</v>
      </c>
      <c r="AR566" s="229">
        <f>IF(AND(AR$7&lt;=$B566+$D$4,AR$9&gt;=$D566),$E566*HLOOKUP(AR$7-$B566+1,INPUTS!$D$63:$X$64,$E$4,FALSE)/IF(AR$7=$B566,(13-MONTH($D566)),12),0)</f>
        <v>82.749026716766465</v>
      </c>
      <c r="AS566" s="229">
        <f>IF(AND(AS$7&lt;=$B566+$D$4,AS$9&gt;=$D566),$E566*HLOOKUP(AS$7-$B566+1,INPUTS!$D$63:$X$64,$E$4,FALSE)/IF(AS$7=$B566,(13-MONTH($D566)),12),0)</f>
        <v>82.749026716766465</v>
      </c>
      <c r="AT566" s="229">
        <f>IF(AND(AT$7&lt;=$B566+$D$4,AT$9&gt;=$D566),$E566*HLOOKUP(AT$7-$B566+1,INPUTS!$D$63:$X$64,$E$4,FALSE)/IF(AT$7=$B566,(13-MONTH($D566)),12),0)</f>
        <v>82.749026716766465</v>
      </c>
      <c r="AU566" s="229">
        <f>IF(AND(AU$7&lt;=$B566+$D$4,AU$9&gt;=$D566),$E566*HLOOKUP(AU$7-$B566+1,INPUTS!$D$63:$X$64,$E$4,FALSE)/IF(AU$7=$B566,(13-MONTH($D566)),12),0)</f>
        <v>82.749026716766465</v>
      </c>
      <c r="AV566" s="229">
        <f>IF(AND(AV$7&lt;=$B566+$D$4,AV$9&gt;=$D566),$E566*HLOOKUP(AV$7-$B566+1,INPUTS!$D$63:$X$64,$E$4,FALSE)/IF(AV$7=$B566,(13-MONTH($D566)),12),0)</f>
        <v>82.749026716766465</v>
      </c>
      <c r="AW566" s="229">
        <f>IF(AND(AW$7&lt;=$B566+$D$4,AW$9&gt;=$D566),$E566*HLOOKUP(AW$7-$B566+1,INPUTS!$D$63:$X$64,$E$4,FALSE)/IF(AW$7=$B566,(13-MONTH($D566)),12),0)</f>
        <v>82.749026716766465</v>
      </c>
      <c r="AX566" s="229">
        <f>IF(AND(AX$7&lt;=$B566+$D$4,AX$9&gt;=$D566),$E566*HLOOKUP(AX$7-$B566+1,INPUTS!$D$63:$X$64,$E$4,FALSE)/IF(AX$7=$B566,(13-MONTH($D566)),12),0)</f>
        <v>82.749026716766465</v>
      </c>
      <c r="AY566" s="229">
        <f>IF(AND(AY$7&lt;=$B566+$D$4,AY$9&gt;=$D566),$E566*HLOOKUP(AY$7-$B566+1,INPUTS!$D$63:$X$64,$E$4,FALSE)/IF(AY$7=$B566,(13-MONTH($D566)),12),0)</f>
        <v>82.749026716766465</v>
      </c>
      <c r="AZ566" s="229">
        <f>IF(AND(AZ$7&lt;=$B566+$D$4,AZ$9&gt;=$D566),$E566*HLOOKUP(AZ$7-$B566+1,INPUTS!$D$63:$X$64,$E$4,FALSE)/IF(AZ$7=$B566,(13-MONTH($D566)),12),0)</f>
        <v>82.749026716766465</v>
      </c>
      <c r="BA566" s="229">
        <f>IF(AND(BA$7&lt;=$B566+$D$4,BA$9&gt;=$D566),$E566*HLOOKUP(BA$7-$B566+1,INPUTS!$D$63:$X$64,$E$4,FALSE)/IF(BA$7=$B566,(13-MONTH($D566)),12),0)</f>
        <v>82.749026716766465</v>
      </c>
      <c r="BB566" s="229">
        <f>IF(AND(BB$7&lt;=$B566+$D$4,BB$9&gt;=$D566),$E566*HLOOKUP(BB$7-$B566+1,INPUTS!$D$63:$X$64,$E$4,FALSE)/IF(BB$7=$B566,(13-MONTH($D566)),12),0)</f>
        <v>82.749026716766465</v>
      </c>
      <c r="BC566" s="229">
        <f>IF(AND(BC$7&lt;=$B566+$D$4,BC$9&gt;=$D566),$E566*HLOOKUP(BC$7-$B566+1,INPUTS!$D$63:$X$64,$E$4,FALSE)/IF(BC$7=$B566,(13-MONTH($D566)),12),0)</f>
        <v>76.552454400099819</v>
      </c>
      <c r="BD566" s="229">
        <f>IF(AND(BD$7&lt;=$B566+$D$4,BD$9&gt;=$D566),$E566*HLOOKUP(BD$7-$B566+1,INPUTS!$D$63:$X$64,$E$4,FALSE)/IF(BD$7=$B566,(13-MONTH($D566)),12),0)</f>
        <v>76.552454400099819</v>
      </c>
      <c r="BE566" s="229">
        <f>IF(AND(BE$7&lt;=$B566+$D$4,BE$9&gt;=$D566),$E566*HLOOKUP(BE$7-$B566+1,INPUTS!$D$63:$X$64,$E$4,FALSE)/IF(BE$7=$B566,(13-MONTH($D566)),12),0)</f>
        <v>76.552454400099819</v>
      </c>
      <c r="BF566" s="229">
        <f>IF(AND(BF$7&lt;=$B566+$D$4,BF$9&gt;=$D566),$E566*HLOOKUP(BF$7-$B566+1,INPUTS!$D$63:$X$64,$E$4,FALSE)/IF(BF$7=$B566,(13-MONTH($D566)),12),0)</f>
        <v>76.552454400099819</v>
      </c>
      <c r="BG566" s="229">
        <f>IF(AND(BG$7&lt;=$B566+$D$4,BG$9&gt;=$D566),$E566*HLOOKUP(BG$7-$B566+1,INPUTS!$D$63:$X$64,$E$4,FALSE)/IF(BG$7=$B566,(13-MONTH($D566)),12),0)</f>
        <v>76.552454400099819</v>
      </c>
      <c r="BH566" s="229">
        <f>IF(AND(BH$7&lt;=$B566+$D$4,BH$9&gt;=$D566),$E566*HLOOKUP(BH$7-$B566+1,INPUTS!$D$63:$X$64,$E$4,FALSE)/IF(BH$7=$B566,(13-MONTH($D566)),12),0)</f>
        <v>76.552454400099819</v>
      </c>
      <c r="BI566" s="229">
        <f>IF(AND(BI$7&lt;=$B566+$D$4,BI$9&gt;=$D566),$E566*HLOOKUP(BI$7-$B566+1,INPUTS!$D$63:$X$64,$E$4,FALSE)/IF(BI$7=$B566,(13-MONTH($D566)),12),0)</f>
        <v>76.552454400099819</v>
      </c>
      <c r="BJ566" s="229">
        <f>IF(AND(BJ$7&lt;=$B566+$D$4,BJ$9&gt;=$D566),$E566*HLOOKUP(BJ$7-$B566+1,INPUTS!$D$63:$X$64,$E$4,FALSE)/IF(BJ$7=$B566,(13-MONTH($D566)),12),0)</f>
        <v>76.552454400099819</v>
      </c>
      <c r="BK566" s="229">
        <f>IF(AND(BK$7&lt;=$B566+$D$4,BK$9&gt;=$D566),$E566*HLOOKUP(BK$7-$B566+1,INPUTS!$D$63:$X$64,$E$4,FALSE)/IF(BK$7=$B566,(13-MONTH($D566)),12),0)</f>
        <v>76.552454400099819</v>
      </c>
      <c r="BL566" s="229">
        <f>IF(AND(BL$7&lt;=$B566+$D$4,BL$9&gt;=$D566),$E566*HLOOKUP(BL$7-$B566+1,INPUTS!$D$63:$X$64,$E$4,FALSE)/IF(BL$7=$B566,(13-MONTH($D566)),12),0)</f>
        <v>76.552454400099819</v>
      </c>
      <c r="BM566" s="229">
        <f>IF(AND(BM$7&lt;=$B566+$D$4,BM$9&gt;=$D566),$E566*HLOOKUP(BM$7-$B566+1,INPUTS!$D$63:$X$64,$E$4,FALSE)/IF(BM$7=$B566,(13-MONTH($D566)),12),0)</f>
        <v>76.552454400099819</v>
      </c>
      <c r="BN566" s="229">
        <f>IF(AND(BN$7&lt;=$B566+$D$4,BN$9&gt;=$D566),$E566*HLOOKUP(BN$7-$B566+1,INPUTS!$D$63:$X$64,$E$4,FALSE)/IF(BN$7=$B566,(13-MONTH($D566)),12),0)</f>
        <v>76.552454400099819</v>
      </c>
      <c r="BO566" s="229">
        <f>IF(AND(BO$7&lt;=$B566+$D$4,BO$9&gt;=$D566),$E566*HLOOKUP(BO$7-$B566+1,INPUTS!$D$63:$X$64,$E$4,FALSE)/IF(BO$7=$B566,(13-MONTH($D566)),12),0)</f>
        <v>70.802035290233164</v>
      </c>
      <c r="BP566" s="229">
        <f>IF(AND(BP$7&lt;=$B566+$D$4,BP$9&gt;=$D566),$E566*HLOOKUP(BP$7-$B566+1,INPUTS!$D$63:$X$64,$E$4,FALSE)/IF(BP$7=$B566,(13-MONTH($D566)),12),0)</f>
        <v>70.802035290233164</v>
      </c>
      <c r="BQ566" s="229">
        <f>IF(AND(BQ$7&lt;=$B566+$D$4,BQ$9&gt;=$D566),$E566*HLOOKUP(BQ$7-$B566+1,INPUTS!$D$63:$X$64,$E$4,FALSE)/IF(BQ$7=$B566,(13-MONTH($D566)),12),0)</f>
        <v>70.802035290233164</v>
      </c>
      <c r="BR566" s="229">
        <f>IF(AND(BR$7&lt;=$B566+$D$4,BR$9&gt;=$D566),$E566*HLOOKUP(BR$7-$B566+1,INPUTS!$D$63:$X$64,$E$4,FALSE)/IF(BR$7=$B566,(13-MONTH($D566)),12),0)</f>
        <v>70.802035290233164</v>
      </c>
      <c r="BS566" s="229">
        <f>IF(AND(BS$7&lt;=$B566+$D$4,BS$9&gt;=$D566),$E566*HLOOKUP(BS$7-$B566+1,INPUTS!$D$63:$X$64,$E$4,FALSE)/IF(BS$7=$B566,(13-MONTH($D566)),12),0)</f>
        <v>70.802035290233164</v>
      </c>
      <c r="BT566" s="229">
        <f>IF(AND(BT$7&lt;=$B566+$D$4,BT$9&gt;=$D566),$E566*HLOOKUP(BT$7-$B566+1,INPUTS!$D$63:$X$64,$E$4,FALSE)/IF(BT$7=$B566,(13-MONTH($D566)),12),0)</f>
        <v>70.802035290233164</v>
      </c>
      <c r="BU566" s="229">
        <f>IF(AND(BU$7&lt;=$B566+$D$4,BU$9&gt;=$D566),$E566*HLOOKUP(BU$7-$B566+1,INPUTS!$D$63:$X$64,$E$4,FALSE)/IF(BU$7=$B566,(13-MONTH($D566)),12),0)</f>
        <v>70.802035290233164</v>
      </c>
      <c r="BV566" s="229">
        <f>IF(AND(BV$7&lt;=$B566+$D$4,BV$9&gt;=$D566),$E566*HLOOKUP(BV$7-$B566+1,INPUTS!$D$63:$X$64,$E$4,FALSE)/IF(BV$7=$B566,(13-MONTH($D566)),12),0)</f>
        <v>70.802035290233164</v>
      </c>
      <c r="BW566" s="229">
        <f>IF(AND(BW$7&lt;=$B566+$D$4,BW$9&gt;=$D566),$E566*HLOOKUP(BW$7-$B566+1,INPUTS!$D$63:$X$64,$E$4,FALSE)/IF(BW$7=$B566,(13-MONTH($D566)),12),0)</f>
        <v>70.802035290233164</v>
      </c>
      <c r="BX566" s="229">
        <f>IF(AND(BX$7&lt;=$B566+$D$4,BX$9&gt;=$D566),$E566*HLOOKUP(BX$7-$B566+1,INPUTS!$D$63:$X$64,$E$4,FALSE)/IF(BX$7=$B566,(13-MONTH($D566)),12),0)</f>
        <v>70.802035290233164</v>
      </c>
      <c r="BY566" s="229">
        <f>IF(AND(BY$7&lt;=$B566+$D$4,BY$9&gt;=$D566),$E566*HLOOKUP(BY$7-$B566+1,INPUTS!$D$63:$X$64,$E$4,FALSE)/IF(BY$7=$B566,(13-MONTH($D566)),12),0)</f>
        <v>70.802035290233164</v>
      </c>
      <c r="BZ566" s="229">
        <f>IF(AND(BZ$7&lt;=$B566+$D$4,BZ$9&gt;=$D566),$E566*HLOOKUP(BZ$7-$B566+1,INPUTS!$D$63:$X$64,$E$4,FALSE)/IF(BZ$7=$B566,(13-MONTH($D566)),12),0)</f>
        <v>70.802035290233164</v>
      </c>
    </row>
    <row r="567" spans="1:78" x14ac:dyDescent="0.2">
      <c r="A567" s="7" t="str">
        <f t="shared" si="454"/>
        <v>Roll-in 4</v>
      </c>
      <c r="B567" s="7">
        <f t="shared" si="455"/>
        <v>2020</v>
      </c>
      <c r="C567" s="7">
        <f t="shared" si="458"/>
        <v>24</v>
      </c>
      <c r="D567" s="165">
        <f t="shared" si="457"/>
        <v>44196</v>
      </c>
      <c r="E567" s="68">
        <f t="shared" si="456"/>
        <v>10538.52723000002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395.19477112500073</v>
      </c>
      <c r="AE567" s="229">
        <f>IF(AND(AE$7&lt;=$B567+$D$4,AE$9&gt;=$D567),$E567*HLOOKUP(AE$7-$B567+1,INPUTS!$D$63:$X$64,$E$4,FALSE)/IF(AE$7=$B567,(13-MONTH($D567)),12),0)</f>
        <v>63.398023394475125</v>
      </c>
      <c r="AF567" s="229">
        <f>IF(AND(AF$7&lt;=$B567+$D$4,AF$9&gt;=$D567),$E567*HLOOKUP(AF$7-$B567+1,INPUTS!$D$63:$X$64,$E$4,FALSE)/IF(AF$7=$B567,(13-MONTH($D567)),12),0)</f>
        <v>63.398023394475125</v>
      </c>
      <c r="AG567" s="229">
        <f>IF(AND(AG$7&lt;=$B567+$D$4,AG$9&gt;=$D567),$E567*HLOOKUP(AG$7-$B567+1,INPUTS!$D$63:$X$64,$E$4,FALSE)/IF(AG$7=$B567,(13-MONTH($D567)),12),0)</f>
        <v>63.398023394475125</v>
      </c>
      <c r="AH567" s="229">
        <f>IF(AND(AH$7&lt;=$B567+$D$4,AH$9&gt;=$D567),$E567*HLOOKUP(AH$7-$B567+1,INPUTS!$D$63:$X$64,$E$4,FALSE)/IF(AH$7=$B567,(13-MONTH($D567)),12),0)</f>
        <v>63.398023394475125</v>
      </c>
      <c r="AI567" s="229">
        <f>IF(AND(AI$7&lt;=$B567+$D$4,AI$9&gt;=$D567),$E567*HLOOKUP(AI$7-$B567+1,INPUTS!$D$63:$X$64,$E$4,FALSE)/IF(AI$7=$B567,(13-MONTH($D567)),12),0)</f>
        <v>63.398023394475125</v>
      </c>
      <c r="AJ567" s="229">
        <f>IF(AND(AJ$7&lt;=$B567+$D$4,AJ$9&gt;=$D567),$E567*HLOOKUP(AJ$7-$B567+1,INPUTS!$D$63:$X$64,$E$4,FALSE)/IF(AJ$7=$B567,(13-MONTH($D567)),12),0)</f>
        <v>63.398023394475125</v>
      </c>
      <c r="AK567" s="229">
        <f>IF(AND(AK$7&lt;=$B567+$D$4,AK$9&gt;=$D567),$E567*HLOOKUP(AK$7-$B567+1,INPUTS!$D$63:$X$64,$E$4,FALSE)/IF(AK$7=$B567,(13-MONTH($D567)),12),0)</f>
        <v>63.398023394475125</v>
      </c>
      <c r="AL567" s="229">
        <f>IF(AND(AL$7&lt;=$B567+$D$4,AL$9&gt;=$D567),$E567*HLOOKUP(AL$7-$B567+1,INPUTS!$D$63:$X$64,$E$4,FALSE)/IF(AL$7=$B567,(13-MONTH($D567)),12),0)</f>
        <v>63.398023394475125</v>
      </c>
      <c r="AM567" s="229">
        <f>IF(AND(AM$7&lt;=$B567+$D$4,AM$9&gt;=$D567),$E567*HLOOKUP(AM$7-$B567+1,INPUTS!$D$63:$X$64,$E$4,FALSE)/IF(AM$7=$B567,(13-MONTH($D567)),12),0)</f>
        <v>63.398023394475125</v>
      </c>
      <c r="AN567" s="229">
        <f>IF(AND(AN$7&lt;=$B567+$D$4,AN$9&gt;=$D567),$E567*HLOOKUP(AN$7-$B567+1,INPUTS!$D$63:$X$64,$E$4,FALSE)/IF(AN$7=$B567,(13-MONTH($D567)),12),0)</f>
        <v>63.398023394475125</v>
      </c>
      <c r="AO567" s="229">
        <f>IF(AND(AO$7&lt;=$B567+$D$4,AO$9&gt;=$D567),$E567*HLOOKUP(AO$7-$B567+1,INPUTS!$D$63:$X$64,$E$4,FALSE)/IF(AO$7=$B567,(13-MONTH($D567)),12),0)</f>
        <v>63.398023394475125</v>
      </c>
      <c r="AP567" s="229">
        <f>IF(AND(AP$7&lt;=$B567+$D$4,AP$9&gt;=$D567),$E567*HLOOKUP(AP$7-$B567+1,INPUTS!$D$63:$X$64,$E$4,FALSE)/IF(AP$7=$B567,(13-MONTH($D567)),12),0)</f>
        <v>63.398023394475125</v>
      </c>
      <c r="AQ567" s="229">
        <f>IF(AND(AQ$7&lt;=$B567+$D$4,AQ$9&gt;=$D567),$E567*HLOOKUP(AQ$7-$B567+1,INPUTS!$D$63:$X$64,$E$4,FALSE)/IF(AQ$7=$B567,(13-MONTH($D567)),12),0)</f>
        <v>58.638121928925102</v>
      </c>
      <c r="AR567" s="229">
        <f>IF(AND(AR$7&lt;=$B567+$D$4,AR$9&gt;=$D567),$E567*HLOOKUP(AR$7-$B567+1,INPUTS!$D$63:$X$64,$E$4,FALSE)/IF(AR$7=$B567,(13-MONTH($D567)),12),0)</f>
        <v>58.638121928925102</v>
      </c>
      <c r="AS567" s="229">
        <f>IF(AND(AS$7&lt;=$B567+$D$4,AS$9&gt;=$D567),$E567*HLOOKUP(AS$7-$B567+1,INPUTS!$D$63:$X$64,$E$4,FALSE)/IF(AS$7=$B567,(13-MONTH($D567)),12),0)</f>
        <v>58.638121928925102</v>
      </c>
      <c r="AT567" s="229">
        <f>IF(AND(AT$7&lt;=$B567+$D$4,AT$9&gt;=$D567),$E567*HLOOKUP(AT$7-$B567+1,INPUTS!$D$63:$X$64,$E$4,FALSE)/IF(AT$7=$B567,(13-MONTH($D567)),12),0)</f>
        <v>58.638121928925102</v>
      </c>
      <c r="AU567" s="229">
        <f>IF(AND(AU$7&lt;=$B567+$D$4,AU$9&gt;=$D567),$E567*HLOOKUP(AU$7-$B567+1,INPUTS!$D$63:$X$64,$E$4,FALSE)/IF(AU$7=$B567,(13-MONTH($D567)),12),0)</f>
        <v>58.638121928925102</v>
      </c>
      <c r="AV567" s="229">
        <f>IF(AND(AV$7&lt;=$B567+$D$4,AV$9&gt;=$D567),$E567*HLOOKUP(AV$7-$B567+1,INPUTS!$D$63:$X$64,$E$4,FALSE)/IF(AV$7=$B567,(13-MONTH($D567)),12),0)</f>
        <v>58.638121928925102</v>
      </c>
      <c r="AW567" s="229">
        <f>IF(AND(AW$7&lt;=$B567+$D$4,AW$9&gt;=$D567),$E567*HLOOKUP(AW$7-$B567+1,INPUTS!$D$63:$X$64,$E$4,FALSE)/IF(AW$7=$B567,(13-MONTH($D567)),12),0)</f>
        <v>58.638121928925102</v>
      </c>
      <c r="AX567" s="229">
        <f>IF(AND(AX$7&lt;=$B567+$D$4,AX$9&gt;=$D567),$E567*HLOOKUP(AX$7-$B567+1,INPUTS!$D$63:$X$64,$E$4,FALSE)/IF(AX$7=$B567,(13-MONTH($D567)),12),0)</f>
        <v>58.638121928925102</v>
      </c>
      <c r="AY567" s="229">
        <f>IF(AND(AY$7&lt;=$B567+$D$4,AY$9&gt;=$D567),$E567*HLOOKUP(AY$7-$B567+1,INPUTS!$D$63:$X$64,$E$4,FALSE)/IF(AY$7=$B567,(13-MONTH($D567)),12),0)</f>
        <v>58.638121928925102</v>
      </c>
      <c r="AZ567" s="229">
        <f>IF(AND(AZ$7&lt;=$B567+$D$4,AZ$9&gt;=$D567),$E567*HLOOKUP(AZ$7-$B567+1,INPUTS!$D$63:$X$64,$E$4,FALSE)/IF(AZ$7=$B567,(13-MONTH($D567)),12),0)</f>
        <v>58.638121928925102</v>
      </c>
      <c r="BA567" s="229">
        <f>IF(AND(BA$7&lt;=$B567+$D$4,BA$9&gt;=$D567),$E567*HLOOKUP(BA$7-$B567+1,INPUTS!$D$63:$X$64,$E$4,FALSE)/IF(BA$7=$B567,(13-MONTH($D567)),12),0)</f>
        <v>58.638121928925102</v>
      </c>
      <c r="BB567" s="229">
        <f>IF(AND(BB$7&lt;=$B567+$D$4,BB$9&gt;=$D567),$E567*HLOOKUP(BB$7-$B567+1,INPUTS!$D$63:$X$64,$E$4,FALSE)/IF(BB$7=$B567,(13-MONTH($D567)),12),0)</f>
        <v>58.638121928925102</v>
      </c>
      <c r="BC567" s="229">
        <f>IF(AND(BC$7&lt;=$B567+$D$4,BC$9&gt;=$D567),$E567*HLOOKUP(BC$7-$B567+1,INPUTS!$D$63:$X$64,$E$4,FALSE)/IF(BC$7=$B567,(13-MONTH($D567)),12),0)</f>
        <v>54.2470689164251</v>
      </c>
      <c r="BD567" s="229">
        <f>IF(AND(BD$7&lt;=$B567+$D$4,BD$9&gt;=$D567),$E567*HLOOKUP(BD$7-$B567+1,INPUTS!$D$63:$X$64,$E$4,FALSE)/IF(BD$7=$B567,(13-MONTH($D567)),12),0)</f>
        <v>54.2470689164251</v>
      </c>
      <c r="BE567" s="229">
        <f>IF(AND(BE$7&lt;=$B567+$D$4,BE$9&gt;=$D567),$E567*HLOOKUP(BE$7-$B567+1,INPUTS!$D$63:$X$64,$E$4,FALSE)/IF(BE$7=$B567,(13-MONTH($D567)),12),0)</f>
        <v>54.2470689164251</v>
      </c>
      <c r="BF567" s="229">
        <f>IF(AND(BF$7&lt;=$B567+$D$4,BF$9&gt;=$D567),$E567*HLOOKUP(BF$7-$B567+1,INPUTS!$D$63:$X$64,$E$4,FALSE)/IF(BF$7=$B567,(13-MONTH($D567)),12),0)</f>
        <v>54.2470689164251</v>
      </c>
      <c r="BG567" s="229">
        <f>IF(AND(BG$7&lt;=$B567+$D$4,BG$9&gt;=$D567),$E567*HLOOKUP(BG$7-$B567+1,INPUTS!$D$63:$X$64,$E$4,FALSE)/IF(BG$7=$B567,(13-MONTH($D567)),12),0)</f>
        <v>54.2470689164251</v>
      </c>
      <c r="BH567" s="229">
        <f>IF(AND(BH$7&lt;=$B567+$D$4,BH$9&gt;=$D567),$E567*HLOOKUP(BH$7-$B567+1,INPUTS!$D$63:$X$64,$E$4,FALSE)/IF(BH$7=$B567,(13-MONTH($D567)),12),0)</f>
        <v>54.2470689164251</v>
      </c>
      <c r="BI567" s="229">
        <f>IF(AND(BI$7&lt;=$B567+$D$4,BI$9&gt;=$D567),$E567*HLOOKUP(BI$7-$B567+1,INPUTS!$D$63:$X$64,$E$4,FALSE)/IF(BI$7=$B567,(13-MONTH($D567)),12),0)</f>
        <v>54.2470689164251</v>
      </c>
      <c r="BJ567" s="229">
        <f>IF(AND(BJ$7&lt;=$B567+$D$4,BJ$9&gt;=$D567),$E567*HLOOKUP(BJ$7-$B567+1,INPUTS!$D$63:$X$64,$E$4,FALSE)/IF(BJ$7=$B567,(13-MONTH($D567)),12),0)</f>
        <v>54.2470689164251</v>
      </c>
      <c r="BK567" s="229">
        <f>IF(AND(BK$7&lt;=$B567+$D$4,BK$9&gt;=$D567),$E567*HLOOKUP(BK$7-$B567+1,INPUTS!$D$63:$X$64,$E$4,FALSE)/IF(BK$7=$B567,(13-MONTH($D567)),12),0)</f>
        <v>54.2470689164251</v>
      </c>
      <c r="BL567" s="229">
        <f>IF(AND(BL$7&lt;=$B567+$D$4,BL$9&gt;=$D567),$E567*HLOOKUP(BL$7-$B567+1,INPUTS!$D$63:$X$64,$E$4,FALSE)/IF(BL$7=$B567,(13-MONTH($D567)),12),0)</f>
        <v>54.2470689164251</v>
      </c>
      <c r="BM567" s="229">
        <f>IF(AND(BM$7&lt;=$B567+$D$4,BM$9&gt;=$D567),$E567*HLOOKUP(BM$7-$B567+1,INPUTS!$D$63:$X$64,$E$4,FALSE)/IF(BM$7=$B567,(13-MONTH($D567)),12),0)</f>
        <v>54.2470689164251</v>
      </c>
      <c r="BN567" s="229">
        <f>IF(AND(BN$7&lt;=$B567+$D$4,BN$9&gt;=$D567),$E567*HLOOKUP(BN$7-$B567+1,INPUTS!$D$63:$X$64,$E$4,FALSE)/IF(BN$7=$B567,(13-MONTH($D567)),12),0)</f>
        <v>54.2470689164251</v>
      </c>
      <c r="BO567" s="229">
        <f>IF(AND(BO$7&lt;=$B567+$D$4,BO$9&gt;=$D567),$E567*HLOOKUP(BO$7-$B567+1,INPUTS!$D$63:$X$64,$E$4,FALSE)/IF(BO$7=$B567,(13-MONTH($D567)),12),0)</f>
        <v>50.172171720825098</v>
      </c>
      <c r="BP567" s="229">
        <f>IF(AND(BP$7&lt;=$B567+$D$4,BP$9&gt;=$D567),$E567*HLOOKUP(BP$7-$B567+1,INPUTS!$D$63:$X$64,$E$4,FALSE)/IF(BP$7=$B567,(13-MONTH($D567)),12),0)</f>
        <v>50.172171720825098</v>
      </c>
      <c r="BQ567" s="229">
        <f>IF(AND(BQ$7&lt;=$B567+$D$4,BQ$9&gt;=$D567),$E567*HLOOKUP(BQ$7-$B567+1,INPUTS!$D$63:$X$64,$E$4,FALSE)/IF(BQ$7=$B567,(13-MONTH($D567)),12),0)</f>
        <v>50.172171720825098</v>
      </c>
      <c r="BR567" s="229">
        <f>IF(AND(BR$7&lt;=$B567+$D$4,BR$9&gt;=$D567),$E567*HLOOKUP(BR$7-$B567+1,INPUTS!$D$63:$X$64,$E$4,FALSE)/IF(BR$7=$B567,(13-MONTH($D567)),12),0)</f>
        <v>50.172171720825098</v>
      </c>
      <c r="BS567" s="229">
        <f>IF(AND(BS$7&lt;=$B567+$D$4,BS$9&gt;=$D567),$E567*HLOOKUP(BS$7-$B567+1,INPUTS!$D$63:$X$64,$E$4,FALSE)/IF(BS$7=$B567,(13-MONTH($D567)),12),0)</f>
        <v>50.172171720825098</v>
      </c>
      <c r="BT567" s="229">
        <f>IF(AND(BT$7&lt;=$B567+$D$4,BT$9&gt;=$D567),$E567*HLOOKUP(BT$7-$B567+1,INPUTS!$D$63:$X$64,$E$4,FALSE)/IF(BT$7=$B567,(13-MONTH($D567)),12),0)</f>
        <v>50.172171720825098</v>
      </c>
      <c r="BU567" s="229">
        <f>IF(AND(BU$7&lt;=$B567+$D$4,BU$9&gt;=$D567),$E567*HLOOKUP(BU$7-$B567+1,INPUTS!$D$63:$X$64,$E$4,FALSE)/IF(BU$7=$B567,(13-MONTH($D567)),12),0)</f>
        <v>50.172171720825098</v>
      </c>
      <c r="BV567" s="229">
        <f>IF(AND(BV$7&lt;=$B567+$D$4,BV$9&gt;=$D567),$E567*HLOOKUP(BV$7-$B567+1,INPUTS!$D$63:$X$64,$E$4,FALSE)/IF(BV$7=$B567,(13-MONTH($D567)),12),0)</f>
        <v>50.172171720825098</v>
      </c>
      <c r="BW567" s="229">
        <f>IF(AND(BW$7&lt;=$B567+$D$4,BW$9&gt;=$D567),$E567*HLOOKUP(BW$7-$B567+1,INPUTS!$D$63:$X$64,$E$4,FALSE)/IF(BW$7=$B567,(13-MONTH($D567)),12),0)</f>
        <v>50.172171720825098</v>
      </c>
      <c r="BX567" s="229">
        <f>IF(AND(BX$7&lt;=$B567+$D$4,BX$9&gt;=$D567),$E567*HLOOKUP(BX$7-$B567+1,INPUTS!$D$63:$X$64,$E$4,FALSE)/IF(BX$7=$B567,(13-MONTH($D567)),12),0)</f>
        <v>50.172171720825098</v>
      </c>
      <c r="BY567" s="229">
        <f>IF(AND(BY$7&lt;=$B567+$D$4,BY$9&gt;=$D567),$E567*HLOOKUP(BY$7-$B567+1,INPUTS!$D$63:$X$64,$E$4,FALSE)/IF(BY$7=$B567,(13-MONTH($D567)),12),0)</f>
        <v>50.172171720825098</v>
      </c>
      <c r="BZ567" s="229">
        <f>IF(AND(BZ$7&lt;=$B567+$D$4,BZ$9&gt;=$D567),$E567*HLOOKUP(BZ$7-$B567+1,INPUTS!$D$63:$X$64,$E$4,FALSE)/IF(BZ$7=$B567,(13-MONTH($D567)),12),0)</f>
        <v>50.172171720825098</v>
      </c>
    </row>
    <row r="568" spans="1:78" x14ac:dyDescent="0.2">
      <c r="A568" s="7" t="str">
        <f t="shared" si="454"/>
        <v>Roll-in 4</v>
      </c>
      <c r="B568" s="7">
        <f t="shared" si="455"/>
        <v>2021</v>
      </c>
      <c r="C568" s="7">
        <f t="shared" si="458"/>
        <v>25</v>
      </c>
      <c r="D568" s="165">
        <f t="shared" si="457"/>
        <v>44227</v>
      </c>
      <c r="E568" s="68">
        <f t="shared" si="456"/>
        <v>11156.822210000008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34.865069406250022</v>
      </c>
      <c r="AF568" s="229">
        <f>IF(AND(AF$7&lt;=$B568+$D$4,AF$9&gt;=$D568),$E568*HLOOKUP(AF$7-$B568+1,INPUTS!$D$63:$X$64,$E$4,FALSE)/IF(AF$7=$B568,(13-MONTH($D568)),12),0)</f>
        <v>34.865069406250022</v>
      </c>
      <c r="AG568" s="229">
        <f>IF(AND(AG$7&lt;=$B568+$D$4,AG$9&gt;=$D568),$E568*HLOOKUP(AG$7-$B568+1,INPUTS!$D$63:$X$64,$E$4,FALSE)/IF(AG$7=$B568,(13-MONTH($D568)),12),0)</f>
        <v>34.865069406250022</v>
      </c>
      <c r="AH568" s="229">
        <f>IF(AND(AH$7&lt;=$B568+$D$4,AH$9&gt;=$D568),$E568*HLOOKUP(AH$7-$B568+1,INPUTS!$D$63:$X$64,$E$4,FALSE)/IF(AH$7=$B568,(13-MONTH($D568)),12),0)</f>
        <v>34.865069406250022</v>
      </c>
      <c r="AI568" s="229">
        <f>IF(AND(AI$7&lt;=$B568+$D$4,AI$9&gt;=$D568),$E568*HLOOKUP(AI$7-$B568+1,INPUTS!$D$63:$X$64,$E$4,FALSE)/IF(AI$7=$B568,(13-MONTH($D568)),12),0)</f>
        <v>34.865069406250022</v>
      </c>
      <c r="AJ568" s="229">
        <f>IF(AND(AJ$7&lt;=$B568+$D$4,AJ$9&gt;=$D568),$E568*HLOOKUP(AJ$7-$B568+1,INPUTS!$D$63:$X$64,$E$4,FALSE)/IF(AJ$7=$B568,(13-MONTH($D568)),12),0)</f>
        <v>34.865069406250022</v>
      </c>
      <c r="AK568" s="229">
        <f>IF(AND(AK$7&lt;=$B568+$D$4,AK$9&gt;=$D568),$E568*HLOOKUP(AK$7-$B568+1,INPUTS!$D$63:$X$64,$E$4,FALSE)/IF(AK$7=$B568,(13-MONTH($D568)),12),0)</f>
        <v>34.865069406250022</v>
      </c>
      <c r="AL568" s="229">
        <f>IF(AND(AL$7&lt;=$B568+$D$4,AL$9&gt;=$D568),$E568*HLOOKUP(AL$7-$B568+1,INPUTS!$D$63:$X$64,$E$4,FALSE)/IF(AL$7=$B568,(13-MONTH($D568)),12),0)</f>
        <v>34.865069406250022</v>
      </c>
      <c r="AM568" s="229">
        <f>IF(AND(AM$7&lt;=$B568+$D$4,AM$9&gt;=$D568),$E568*HLOOKUP(AM$7-$B568+1,INPUTS!$D$63:$X$64,$E$4,FALSE)/IF(AM$7=$B568,(13-MONTH($D568)),12),0)</f>
        <v>34.865069406250022</v>
      </c>
      <c r="AN568" s="229">
        <f>IF(AND(AN$7&lt;=$B568+$D$4,AN$9&gt;=$D568),$E568*HLOOKUP(AN$7-$B568+1,INPUTS!$D$63:$X$64,$E$4,FALSE)/IF(AN$7=$B568,(13-MONTH($D568)),12),0)</f>
        <v>34.865069406250022</v>
      </c>
      <c r="AO568" s="229">
        <f>IF(AND(AO$7&lt;=$B568+$D$4,AO$9&gt;=$D568),$E568*HLOOKUP(AO$7-$B568+1,INPUTS!$D$63:$X$64,$E$4,FALSE)/IF(AO$7=$B568,(13-MONTH($D568)),12),0)</f>
        <v>34.865069406250022</v>
      </c>
      <c r="AP568" s="229">
        <f>IF(AND(AP$7&lt;=$B568+$D$4,AP$9&gt;=$D568),$E568*HLOOKUP(AP$7-$B568+1,INPUTS!$D$63:$X$64,$E$4,FALSE)/IF(AP$7=$B568,(13-MONTH($D568)),12),0)</f>
        <v>34.865069406250022</v>
      </c>
      <c r="AQ568" s="229">
        <f>IF(AND(AQ$7&lt;=$B568+$D$4,AQ$9&gt;=$D568),$E568*HLOOKUP(AQ$7-$B568+1,INPUTS!$D$63:$X$64,$E$4,FALSE)/IF(AQ$7=$B568,(13-MONTH($D568)),12),0)</f>
        <v>67.117582944991725</v>
      </c>
      <c r="AR568" s="229">
        <f>IF(AND(AR$7&lt;=$B568+$D$4,AR$9&gt;=$D568),$E568*HLOOKUP(AR$7-$B568+1,INPUTS!$D$63:$X$64,$E$4,FALSE)/IF(AR$7=$B568,(13-MONTH($D568)),12),0)</f>
        <v>67.117582944991725</v>
      </c>
      <c r="AS568" s="229">
        <f>IF(AND(AS$7&lt;=$B568+$D$4,AS$9&gt;=$D568),$E568*HLOOKUP(AS$7-$B568+1,INPUTS!$D$63:$X$64,$E$4,FALSE)/IF(AS$7=$B568,(13-MONTH($D568)),12),0)</f>
        <v>67.117582944991725</v>
      </c>
      <c r="AT568" s="229">
        <f>IF(AND(AT$7&lt;=$B568+$D$4,AT$9&gt;=$D568),$E568*HLOOKUP(AT$7-$B568+1,INPUTS!$D$63:$X$64,$E$4,FALSE)/IF(AT$7=$B568,(13-MONTH($D568)),12),0)</f>
        <v>67.117582944991725</v>
      </c>
      <c r="AU568" s="229">
        <f>IF(AND(AU$7&lt;=$B568+$D$4,AU$9&gt;=$D568),$E568*HLOOKUP(AU$7-$B568+1,INPUTS!$D$63:$X$64,$E$4,FALSE)/IF(AU$7=$B568,(13-MONTH($D568)),12),0)</f>
        <v>67.117582944991725</v>
      </c>
      <c r="AV568" s="229">
        <f>IF(AND(AV$7&lt;=$B568+$D$4,AV$9&gt;=$D568),$E568*HLOOKUP(AV$7-$B568+1,INPUTS!$D$63:$X$64,$E$4,FALSE)/IF(AV$7=$B568,(13-MONTH($D568)),12),0)</f>
        <v>67.117582944991725</v>
      </c>
      <c r="AW568" s="229">
        <f>IF(AND(AW$7&lt;=$B568+$D$4,AW$9&gt;=$D568),$E568*HLOOKUP(AW$7-$B568+1,INPUTS!$D$63:$X$64,$E$4,FALSE)/IF(AW$7=$B568,(13-MONTH($D568)),12),0)</f>
        <v>67.117582944991725</v>
      </c>
      <c r="AX568" s="229">
        <f>IF(AND(AX$7&lt;=$B568+$D$4,AX$9&gt;=$D568),$E568*HLOOKUP(AX$7-$B568+1,INPUTS!$D$63:$X$64,$E$4,FALSE)/IF(AX$7=$B568,(13-MONTH($D568)),12),0)</f>
        <v>67.117582944991725</v>
      </c>
      <c r="AY568" s="229">
        <f>IF(AND(AY$7&lt;=$B568+$D$4,AY$9&gt;=$D568),$E568*HLOOKUP(AY$7-$B568+1,INPUTS!$D$63:$X$64,$E$4,FALSE)/IF(AY$7=$B568,(13-MONTH($D568)),12),0)</f>
        <v>67.117582944991725</v>
      </c>
      <c r="AZ568" s="229">
        <f>IF(AND(AZ$7&lt;=$B568+$D$4,AZ$9&gt;=$D568),$E568*HLOOKUP(AZ$7-$B568+1,INPUTS!$D$63:$X$64,$E$4,FALSE)/IF(AZ$7=$B568,(13-MONTH($D568)),12),0)</f>
        <v>67.117582944991725</v>
      </c>
      <c r="BA568" s="229">
        <f>IF(AND(BA$7&lt;=$B568+$D$4,BA$9&gt;=$D568),$E568*HLOOKUP(BA$7-$B568+1,INPUTS!$D$63:$X$64,$E$4,FALSE)/IF(BA$7=$B568,(13-MONTH($D568)),12),0)</f>
        <v>67.117582944991725</v>
      </c>
      <c r="BB568" s="229">
        <f>IF(AND(BB$7&lt;=$B568+$D$4,BB$9&gt;=$D568),$E568*HLOOKUP(BB$7-$B568+1,INPUTS!$D$63:$X$64,$E$4,FALSE)/IF(BB$7=$B568,(13-MONTH($D568)),12),0)</f>
        <v>67.117582944991725</v>
      </c>
      <c r="BC568" s="229">
        <f>IF(AND(BC$7&lt;=$B568+$D$4,BC$9&gt;=$D568),$E568*HLOOKUP(BC$7-$B568+1,INPUTS!$D$63:$X$64,$E$4,FALSE)/IF(BC$7=$B568,(13-MONTH($D568)),12),0)</f>
        <v>62.078418246808376</v>
      </c>
      <c r="BD568" s="229">
        <f>IF(AND(BD$7&lt;=$B568+$D$4,BD$9&gt;=$D568),$E568*HLOOKUP(BD$7-$B568+1,INPUTS!$D$63:$X$64,$E$4,FALSE)/IF(BD$7=$B568,(13-MONTH($D568)),12),0)</f>
        <v>62.078418246808376</v>
      </c>
      <c r="BE568" s="229">
        <f>IF(AND(BE$7&lt;=$B568+$D$4,BE$9&gt;=$D568),$E568*HLOOKUP(BE$7-$B568+1,INPUTS!$D$63:$X$64,$E$4,FALSE)/IF(BE$7=$B568,(13-MONTH($D568)),12),0)</f>
        <v>62.078418246808376</v>
      </c>
      <c r="BF568" s="229">
        <f>IF(AND(BF$7&lt;=$B568+$D$4,BF$9&gt;=$D568),$E568*HLOOKUP(BF$7-$B568+1,INPUTS!$D$63:$X$64,$E$4,FALSE)/IF(BF$7=$B568,(13-MONTH($D568)),12),0)</f>
        <v>62.078418246808376</v>
      </c>
      <c r="BG568" s="229">
        <f>IF(AND(BG$7&lt;=$B568+$D$4,BG$9&gt;=$D568),$E568*HLOOKUP(BG$7-$B568+1,INPUTS!$D$63:$X$64,$E$4,FALSE)/IF(BG$7=$B568,(13-MONTH($D568)),12),0)</f>
        <v>62.078418246808376</v>
      </c>
      <c r="BH568" s="229">
        <f>IF(AND(BH$7&lt;=$B568+$D$4,BH$9&gt;=$D568),$E568*HLOOKUP(BH$7-$B568+1,INPUTS!$D$63:$X$64,$E$4,FALSE)/IF(BH$7=$B568,(13-MONTH($D568)),12),0)</f>
        <v>62.078418246808376</v>
      </c>
      <c r="BI568" s="229">
        <f>IF(AND(BI$7&lt;=$B568+$D$4,BI$9&gt;=$D568),$E568*HLOOKUP(BI$7-$B568+1,INPUTS!$D$63:$X$64,$E$4,FALSE)/IF(BI$7=$B568,(13-MONTH($D568)),12),0)</f>
        <v>62.078418246808376</v>
      </c>
      <c r="BJ568" s="229">
        <f>IF(AND(BJ$7&lt;=$B568+$D$4,BJ$9&gt;=$D568),$E568*HLOOKUP(BJ$7-$B568+1,INPUTS!$D$63:$X$64,$E$4,FALSE)/IF(BJ$7=$B568,(13-MONTH($D568)),12),0)</f>
        <v>62.078418246808376</v>
      </c>
      <c r="BK568" s="229">
        <f>IF(AND(BK$7&lt;=$B568+$D$4,BK$9&gt;=$D568),$E568*HLOOKUP(BK$7-$B568+1,INPUTS!$D$63:$X$64,$E$4,FALSE)/IF(BK$7=$B568,(13-MONTH($D568)),12),0)</f>
        <v>62.078418246808376</v>
      </c>
      <c r="BL568" s="229">
        <f>IF(AND(BL$7&lt;=$B568+$D$4,BL$9&gt;=$D568),$E568*HLOOKUP(BL$7-$B568+1,INPUTS!$D$63:$X$64,$E$4,FALSE)/IF(BL$7=$B568,(13-MONTH($D568)),12),0)</f>
        <v>62.078418246808376</v>
      </c>
      <c r="BM568" s="229">
        <f>IF(AND(BM$7&lt;=$B568+$D$4,BM$9&gt;=$D568),$E568*HLOOKUP(BM$7-$B568+1,INPUTS!$D$63:$X$64,$E$4,FALSE)/IF(BM$7=$B568,(13-MONTH($D568)),12),0)</f>
        <v>62.078418246808376</v>
      </c>
      <c r="BN568" s="229">
        <f>IF(AND(BN$7&lt;=$B568+$D$4,BN$9&gt;=$D568),$E568*HLOOKUP(BN$7-$B568+1,INPUTS!$D$63:$X$64,$E$4,FALSE)/IF(BN$7=$B568,(13-MONTH($D568)),12),0)</f>
        <v>62.078418246808376</v>
      </c>
      <c r="BO568" s="229">
        <f>IF(AND(BO$7&lt;=$B568+$D$4,BO$9&gt;=$D568),$E568*HLOOKUP(BO$7-$B568+1,INPUTS!$D$63:$X$64,$E$4,FALSE)/IF(BO$7=$B568,(13-MONTH($D568)),12),0)</f>
        <v>57.429742325975042</v>
      </c>
      <c r="BP568" s="229">
        <f>IF(AND(BP$7&lt;=$B568+$D$4,BP$9&gt;=$D568),$E568*HLOOKUP(BP$7-$B568+1,INPUTS!$D$63:$X$64,$E$4,FALSE)/IF(BP$7=$B568,(13-MONTH($D568)),12),0)</f>
        <v>57.429742325975042</v>
      </c>
      <c r="BQ568" s="229">
        <f>IF(AND(BQ$7&lt;=$B568+$D$4,BQ$9&gt;=$D568),$E568*HLOOKUP(BQ$7-$B568+1,INPUTS!$D$63:$X$64,$E$4,FALSE)/IF(BQ$7=$B568,(13-MONTH($D568)),12),0)</f>
        <v>57.429742325975042</v>
      </c>
      <c r="BR568" s="229">
        <f>IF(AND(BR$7&lt;=$B568+$D$4,BR$9&gt;=$D568),$E568*HLOOKUP(BR$7-$B568+1,INPUTS!$D$63:$X$64,$E$4,FALSE)/IF(BR$7=$B568,(13-MONTH($D568)),12),0)</f>
        <v>57.429742325975042</v>
      </c>
      <c r="BS568" s="229">
        <f>IF(AND(BS$7&lt;=$B568+$D$4,BS$9&gt;=$D568),$E568*HLOOKUP(BS$7-$B568+1,INPUTS!$D$63:$X$64,$E$4,FALSE)/IF(BS$7=$B568,(13-MONTH($D568)),12),0)</f>
        <v>57.429742325975042</v>
      </c>
      <c r="BT568" s="229">
        <f>IF(AND(BT$7&lt;=$B568+$D$4,BT$9&gt;=$D568),$E568*HLOOKUP(BT$7-$B568+1,INPUTS!$D$63:$X$64,$E$4,FALSE)/IF(BT$7=$B568,(13-MONTH($D568)),12),0)</f>
        <v>57.429742325975042</v>
      </c>
      <c r="BU568" s="229">
        <f>IF(AND(BU$7&lt;=$B568+$D$4,BU$9&gt;=$D568),$E568*HLOOKUP(BU$7-$B568+1,INPUTS!$D$63:$X$64,$E$4,FALSE)/IF(BU$7=$B568,(13-MONTH($D568)),12),0)</f>
        <v>57.429742325975042</v>
      </c>
      <c r="BV568" s="229">
        <f>IF(AND(BV$7&lt;=$B568+$D$4,BV$9&gt;=$D568),$E568*HLOOKUP(BV$7-$B568+1,INPUTS!$D$63:$X$64,$E$4,FALSE)/IF(BV$7=$B568,(13-MONTH($D568)),12),0)</f>
        <v>57.429742325975042</v>
      </c>
      <c r="BW568" s="229">
        <f>IF(AND(BW$7&lt;=$B568+$D$4,BW$9&gt;=$D568),$E568*HLOOKUP(BW$7-$B568+1,INPUTS!$D$63:$X$64,$E$4,FALSE)/IF(BW$7=$B568,(13-MONTH($D568)),12),0)</f>
        <v>57.429742325975042</v>
      </c>
      <c r="BX568" s="229">
        <f>IF(AND(BX$7&lt;=$B568+$D$4,BX$9&gt;=$D568),$E568*HLOOKUP(BX$7-$B568+1,INPUTS!$D$63:$X$64,$E$4,FALSE)/IF(BX$7=$B568,(13-MONTH($D568)),12),0)</f>
        <v>57.429742325975042</v>
      </c>
      <c r="BY568" s="229">
        <f>IF(AND(BY$7&lt;=$B568+$D$4,BY$9&gt;=$D568),$E568*HLOOKUP(BY$7-$B568+1,INPUTS!$D$63:$X$64,$E$4,FALSE)/IF(BY$7=$B568,(13-MONTH($D568)),12),0)</f>
        <v>57.429742325975042</v>
      </c>
      <c r="BZ568" s="229">
        <f>IF(AND(BZ$7&lt;=$B568+$D$4,BZ$9&gt;=$D568),$E568*HLOOKUP(BZ$7-$B568+1,INPUTS!$D$63:$X$64,$E$4,FALSE)/IF(BZ$7=$B568,(13-MONTH($D568)),12),0)</f>
        <v>57.429742325975042</v>
      </c>
    </row>
    <row r="569" spans="1:78" x14ac:dyDescent="0.2">
      <c r="A569" s="7" t="str">
        <f t="shared" si="454"/>
        <v>Roll-in 4</v>
      </c>
      <c r="B569" s="7">
        <f t="shared" si="455"/>
        <v>2021</v>
      </c>
      <c r="C569" s="7">
        <f t="shared" si="458"/>
        <v>26</v>
      </c>
      <c r="D569" s="165">
        <f t="shared" si="457"/>
        <v>44255</v>
      </c>
      <c r="E569" s="68">
        <f t="shared" si="456"/>
        <v>-2911.7279600000011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-9.9263453181818218</v>
      </c>
      <c r="AG569" s="229">
        <f>IF(AND(AG$7&lt;=$B569+$D$4,AG$9&gt;=$D569),$E569*HLOOKUP(AG$7-$B569+1,INPUTS!$D$63:$X$64,$E$4,FALSE)/IF(AG$7=$B569,(13-MONTH($D569)),12),0)</f>
        <v>-9.9263453181818218</v>
      </c>
      <c r="AH569" s="229">
        <f>IF(AND(AH$7&lt;=$B569+$D$4,AH$9&gt;=$D569),$E569*HLOOKUP(AH$7-$B569+1,INPUTS!$D$63:$X$64,$E$4,FALSE)/IF(AH$7=$B569,(13-MONTH($D569)),12),0)</f>
        <v>-9.9263453181818218</v>
      </c>
      <c r="AI569" s="229">
        <f>IF(AND(AI$7&lt;=$B569+$D$4,AI$9&gt;=$D569),$E569*HLOOKUP(AI$7-$B569+1,INPUTS!$D$63:$X$64,$E$4,FALSE)/IF(AI$7=$B569,(13-MONTH($D569)),12),0)</f>
        <v>-9.9263453181818218</v>
      </c>
      <c r="AJ569" s="229">
        <f>IF(AND(AJ$7&lt;=$B569+$D$4,AJ$9&gt;=$D569),$E569*HLOOKUP(AJ$7-$B569+1,INPUTS!$D$63:$X$64,$E$4,FALSE)/IF(AJ$7=$B569,(13-MONTH($D569)),12),0)</f>
        <v>-9.9263453181818218</v>
      </c>
      <c r="AK569" s="229">
        <f>IF(AND(AK$7&lt;=$B569+$D$4,AK$9&gt;=$D569),$E569*HLOOKUP(AK$7-$B569+1,INPUTS!$D$63:$X$64,$E$4,FALSE)/IF(AK$7=$B569,(13-MONTH($D569)),12),0)</f>
        <v>-9.9263453181818218</v>
      </c>
      <c r="AL569" s="229">
        <f>IF(AND(AL$7&lt;=$B569+$D$4,AL$9&gt;=$D569),$E569*HLOOKUP(AL$7-$B569+1,INPUTS!$D$63:$X$64,$E$4,FALSE)/IF(AL$7=$B569,(13-MONTH($D569)),12),0)</f>
        <v>-9.9263453181818218</v>
      </c>
      <c r="AM569" s="229">
        <f>IF(AND(AM$7&lt;=$B569+$D$4,AM$9&gt;=$D569),$E569*HLOOKUP(AM$7-$B569+1,INPUTS!$D$63:$X$64,$E$4,FALSE)/IF(AM$7=$B569,(13-MONTH($D569)),12),0)</f>
        <v>-9.9263453181818218</v>
      </c>
      <c r="AN569" s="229">
        <f>IF(AND(AN$7&lt;=$B569+$D$4,AN$9&gt;=$D569),$E569*HLOOKUP(AN$7-$B569+1,INPUTS!$D$63:$X$64,$E$4,FALSE)/IF(AN$7=$B569,(13-MONTH($D569)),12),0)</f>
        <v>-9.9263453181818218</v>
      </c>
      <c r="AO569" s="229">
        <f>IF(AND(AO$7&lt;=$B569+$D$4,AO$9&gt;=$D569),$E569*HLOOKUP(AO$7-$B569+1,INPUTS!$D$63:$X$64,$E$4,FALSE)/IF(AO$7=$B569,(13-MONTH($D569)),12),0)</f>
        <v>-9.9263453181818218</v>
      </c>
      <c r="AP569" s="229">
        <f>IF(AND(AP$7&lt;=$B569+$D$4,AP$9&gt;=$D569),$E569*HLOOKUP(AP$7-$B569+1,INPUTS!$D$63:$X$64,$E$4,FALSE)/IF(AP$7=$B569,(13-MONTH($D569)),12),0)</f>
        <v>-9.9263453181818218</v>
      </c>
      <c r="AQ569" s="229">
        <f>IF(AND(AQ$7&lt;=$B569+$D$4,AQ$9&gt;=$D569),$E569*HLOOKUP(AQ$7-$B569+1,INPUTS!$D$63:$X$64,$E$4,FALSE)/IF(AQ$7=$B569,(13-MONTH($D569)),12),0)</f>
        <v>-17.516470119366673</v>
      </c>
      <c r="AR569" s="229">
        <f>IF(AND(AR$7&lt;=$B569+$D$4,AR$9&gt;=$D569),$E569*HLOOKUP(AR$7-$B569+1,INPUTS!$D$63:$X$64,$E$4,FALSE)/IF(AR$7=$B569,(13-MONTH($D569)),12),0)</f>
        <v>-17.516470119366673</v>
      </c>
      <c r="AS569" s="229">
        <f>IF(AND(AS$7&lt;=$B569+$D$4,AS$9&gt;=$D569),$E569*HLOOKUP(AS$7-$B569+1,INPUTS!$D$63:$X$64,$E$4,FALSE)/IF(AS$7=$B569,(13-MONTH($D569)),12),0)</f>
        <v>-17.516470119366673</v>
      </c>
      <c r="AT569" s="229">
        <f>IF(AND(AT$7&lt;=$B569+$D$4,AT$9&gt;=$D569),$E569*HLOOKUP(AT$7-$B569+1,INPUTS!$D$63:$X$64,$E$4,FALSE)/IF(AT$7=$B569,(13-MONTH($D569)),12),0)</f>
        <v>-17.516470119366673</v>
      </c>
      <c r="AU569" s="229">
        <f>IF(AND(AU$7&lt;=$B569+$D$4,AU$9&gt;=$D569),$E569*HLOOKUP(AU$7-$B569+1,INPUTS!$D$63:$X$64,$E$4,FALSE)/IF(AU$7=$B569,(13-MONTH($D569)),12),0)</f>
        <v>-17.516470119366673</v>
      </c>
      <c r="AV569" s="229">
        <f>IF(AND(AV$7&lt;=$B569+$D$4,AV$9&gt;=$D569),$E569*HLOOKUP(AV$7-$B569+1,INPUTS!$D$63:$X$64,$E$4,FALSE)/IF(AV$7=$B569,(13-MONTH($D569)),12),0)</f>
        <v>-17.516470119366673</v>
      </c>
      <c r="AW569" s="229">
        <f>IF(AND(AW$7&lt;=$B569+$D$4,AW$9&gt;=$D569),$E569*HLOOKUP(AW$7-$B569+1,INPUTS!$D$63:$X$64,$E$4,FALSE)/IF(AW$7=$B569,(13-MONTH($D569)),12),0)</f>
        <v>-17.516470119366673</v>
      </c>
      <c r="AX569" s="229">
        <f>IF(AND(AX$7&lt;=$B569+$D$4,AX$9&gt;=$D569),$E569*HLOOKUP(AX$7-$B569+1,INPUTS!$D$63:$X$64,$E$4,FALSE)/IF(AX$7=$B569,(13-MONTH($D569)),12),0)</f>
        <v>-17.516470119366673</v>
      </c>
      <c r="AY569" s="229">
        <f>IF(AND(AY$7&lt;=$B569+$D$4,AY$9&gt;=$D569),$E569*HLOOKUP(AY$7-$B569+1,INPUTS!$D$63:$X$64,$E$4,FALSE)/IF(AY$7=$B569,(13-MONTH($D569)),12),0)</f>
        <v>-17.516470119366673</v>
      </c>
      <c r="AZ569" s="229">
        <f>IF(AND(AZ$7&lt;=$B569+$D$4,AZ$9&gt;=$D569),$E569*HLOOKUP(AZ$7-$B569+1,INPUTS!$D$63:$X$64,$E$4,FALSE)/IF(AZ$7=$B569,(13-MONTH($D569)),12),0)</f>
        <v>-17.516470119366673</v>
      </c>
      <c r="BA569" s="229">
        <f>IF(AND(BA$7&lt;=$B569+$D$4,BA$9&gt;=$D569),$E569*HLOOKUP(BA$7-$B569+1,INPUTS!$D$63:$X$64,$E$4,FALSE)/IF(BA$7=$B569,(13-MONTH($D569)),12),0)</f>
        <v>-17.516470119366673</v>
      </c>
      <c r="BB569" s="229">
        <f>IF(AND(BB$7&lt;=$B569+$D$4,BB$9&gt;=$D569),$E569*HLOOKUP(BB$7-$B569+1,INPUTS!$D$63:$X$64,$E$4,FALSE)/IF(BB$7=$B569,(13-MONTH($D569)),12),0)</f>
        <v>-17.516470119366673</v>
      </c>
      <c r="BC569" s="229">
        <f>IF(AND(BC$7&lt;=$B569+$D$4,BC$9&gt;=$D569),$E569*HLOOKUP(BC$7-$B569+1,INPUTS!$D$63:$X$64,$E$4,FALSE)/IF(BC$7=$B569,(13-MONTH($D569)),12),0)</f>
        <v>-16.201339657433341</v>
      </c>
      <c r="BD569" s="229">
        <f>IF(AND(BD$7&lt;=$B569+$D$4,BD$9&gt;=$D569),$E569*HLOOKUP(BD$7-$B569+1,INPUTS!$D$63:$X$64,$E$4,FALSE)/IF(BD$7=$B569,(13-MONTH($D569)),12),0)</f>
        <v>-16.201339657433341</v>
      </c>
      <c r="BE569" s="229">
        <f>IF(AND(BE$7&lt;=$B569+$D$4,BE$9&gt;=$D569),$E569*HLOOKUP(BE$7-$B569+1,INPUTS!$D$63:$X$64,$E$4,FALSE)/IF(BE$7=$B569,(13-MONTH($D569)),12),0)</f>
        <v>-16.201339657433341</v>
      </c>
      <c r="BF569" s="229">
        <f>IF(AND(BF$7&lt;=$B569+$D$4,BF$9&gt;=$D569),$E569*HLOOKUP(BF$7-$B569+1,INPUTS!$D$63:$X$64,$E$4,FALSE)/IF(BF$7=$B569,(13-MONTH($D569)),12),0)</f>
        <v>-16.201339657433341</v>
      </c>
      <c r="BG569" s="229">
        <f>IF(AND(BG$7&lt;=$B569+$D$4,BG$9&gt;=$D569),$E569*HLOOKUP(BG$7-$B569+1,INPUTS!$D$63:$X$64,$E$4,FALSE)/IF(BG$7=$B569,(13-MONTH($D569)),12),0)</f>
        <v>-16.201339657433341</v>
      </c>
      <c r="BH569" s="229">
        <f>IF(AND(BH$7&lt;=$B569+$D$4,BH$9&gt;=$D569),$E569*HLOOKUP(BH$7-$B569+1,INPUTS!$D$63:$X$64,$E$4,FALSE)/IF(BH$7=$B569,(13-MONTH($D569)),12),0)</f>
        <v>-16.201339657433341</v>
      </c>
      <c r="BI569" s="229">
        <f>IF(AND(BI$7&lt;=$B569+$D$4,BI$9&gt;=$D569),$E569*HLOOKUP(BI$7-$B569+1,INPUTS!$D$63:$X$64,$E$4,FALSE)/IF(BI$7=$B569,(13-MONTH($D569)),12),0)</f>
        <v>-16.201339657433341</v>
      </c>
      <c r="BJ569" s="229">
        <f>IF(AND(BJ$7&lt;=$B569+$D$4,BJ$9&gt;=$D569),$E569*HLOOKUP(BJ$7-$B569+1,INPUTS!$D$63:$X$64,$E$4,FALSE)/IF(BJ$7=$B569,(13-MONTH($D569)),12),0)</f>
        <v>-16.201339657433341</v>
      </c>
      <c r="BK569" s="229">
        <f>IF(AND(BK$7&lt;=$B569+$D$4,BK$9&gt;=$D569),$E569*HLOOKUP(BK$7-$B569+1,INPUTS!$D$63:$X$64,$E$4,FALSE)/IF(BK$7=$B569,(13-MONTH($D569)),12),0)</f>
        <v>-16.201339657433341</v>
      </c>
      <c r="BL569" s="229">
        <f>IF(AND(BL$7&lt;=$B569+$D$4,BL$9&gt;=$D569),$E569*HLOOKUP(BL$7-$B569+1,INPUTS!$D$63:$X$64,$E$4,FALSE)/IF(BL$7=$B569,(13-MONTH($D569)),12),0)</f>
        <v>-16.201339657433341</v>
      </c>
      <c r="BM569" s="229">
        <f>IF(AND(BM$7&lt;=$B569+$D$4,BM$9&gt;=$D569),$E569*HLOOKUP(BM$7-$B569+1,INPUTS!$D$63:$X$64,$E$4,FALSE)/IF(BM$7=$B569,(13-MONTH($D569)),12),0)</f>
        <v>-16.201339657433341</v>
      </c>
      <c r="BN569" s="229">
        <f>IF(AND(BN$7&lt;=$B569+$D$4,BN$9&gt;=$D569),$E569*HLOOKUP(BN$7-$B569+1,INPUTS!$D$63:$X$64,$E$4,FALSE)/IF(BN$7=$B569,(13-MONTH($D569)),12),0)</f>
        <v>-16.201339657433341</v>
      </c>
      <c r="BO569" s="229">
        <f>IF(AND(BO$7&lt;=$B569+$D$4,BO$9&gt;=$D569),$E569*HLOOKUP(BO$7-$B569+1,INPUTS!$D$63:$X$64,$E$4,FALSE)/IF(BO$7=$B569,(13-MONTH($D569)),12),0)</f>
        <v>-14.988119674100005</v>
      </c>
      <c r="BP569" s="229">
        <f>IF(AND(BP$7&lt;=$B569+$D$4,BP$9&gt;=$D569),$E569*HLOOKUP(BP$7-$B569+1,INPUTS!$D$63:$X$64,$E$4,FALSE)/IF(BP$7=$B569,(13-MONTH($D569)),12),0)</f>
        <v>-14.988119674100005</v>
      </c>
      <c r="BQ569" s="229">
        <f>IF(AND(BQ$7&lt;=$B569+$D$4,BQ$9&gt;=$D569),$E569*HLOOKUP(BQ$7-$B569+1,INPUTS!$D$63:$X$64,$E$4,FALSE)/IF(BQ$7=$B569,(13-MONTH($D569)),12),0)</f>
        <v>-14.988119674100005</v>
      </c>
      <c r="BR569" s="229">
        <f>IF(AND(BR$7&lt;=$B569+$D$4,BR$9&gt;=$D569),$E569*HLOOKUP(BR$7-$B569+1,INPUTS!$D$63:$X$64,$E$4,FALSE)/IF(BR$7=$B569,(13-MONTH($D569)),12),0)</f>
        <v>-14.988119674100005</v>
      </c>
      <c r="BS569" s="229">
        <f>IF(AND(BS$7&lt;=$B569+$D$4,BS$9&gt;=$D569),$E569*HLOOKUP(BS$7-$B569+1,INPUTS!$D$63:$X$64,$E$4,FALSE)/IF(BS$7=$B569,(13-MONTH($D569)),12),0)</f>
        <v>-14.988119674100005</v>
      </c>
      <c r="BT569" s="229">
        <f>IF(AND(BT$7&lt;=$B569+$D$4,BT$9&gt;=$D569),$E569*HLOOKUP(BT$7-$B569+1,INPUTS!$D$63:$X$64,$E$4,FALSE)/IF(BT$7=$B569,(13-MONTH($D569)),12),0)</f>
        <v>-14.988119674100005</v>
      </c>
      <c r="BU569" s="229">
        <f>IF(AND(BU$7&lt;=$B569+$D$4,BU$9&gt;=$D569),$E569*HLOOKUP(BU$7-$B569+1,INPUTS!$D$63:$X$64,$E$4,FALSE)/IF(BU$7=$B569,(13-MONTH($D569)),12),0)</f>
        <v>-14.988119674100005</v>
      </c>
      <c r="BV569" s="229">
        <f>IF(AND(BV$7&lt;=$B569+$D$4,BV$9&gt;=$D569),$E569*HLOOKUP(BV$7-$B569+1,INPUTS!$D$63:$X$64,$E$4,FALSE)/IF(BV$7=$B569,(13-MONTH($D569)),12),0)</f>
        <v>-14.988119674100005</v>
      </c>
      <c r="BW569" s="229">
        <f>IF(AND(BW$7&lt;=$B569+$D$4,BW$9&gt;=$D569),$E569*HLOOKUP(BW$7-$B569+1,INPUTS!$D$63:$X$64,$E$4,FALSE)/IF(BW$7=$B569,(13-MONTH($D569)),12),0)</f>
        <v>-14.988119674100005</v>
      </c>
      <c r="BX569" s="229">
        <f>IF(AND(BX$7&lt;=$B569+$D$4,BX$9&gt;=$D569),$E569*HLOOKUP(BX$7-$B569+1,INPUTS!$D$63:$X$64,$E$4,FALSE)/IF(BX$7=$B569,(13-MONTH($D569)),12),0)</f>
        <v>-14.988119674100005</v>
      </c>
      <c r="BY569" s="229">
        <f>IF(AND(BY$7&lt;=$B569+$D$4,BY$9&gt;=$D569),$E569*HLOOKUP(BY$7-$B569+1,INPUTS!$D$63:$X$64,$E$4,FALSE)/IF(BY$7=$B569,(13-MONTH($D569)),12),0)</f>
        <v>-14.988119674100005</v>
      </c>
      <c r="BZ569" s="229">
        <f>IF(AND(BZ$7&lt;=$B569+$D$4,BZ$9&gt;=$D569),$E569*HLOOKUP(BZ$7-$B569+1,INPUTS!$D$63:$X$64,$E$4,FALSE)/IF(BZ$7=$B569,(13-MONTH($D569)),12),0)</f>
        <v>-14.988119674100005</v>
      </c>
    </row>
    <row r="570" spans="1:78" x14ac:dyDescent="0.2">
      <c r="A570" s="7" t="str">
        <f t="shared" si="454"/>
        <v>Roll-in 5</v>
      </c>
      <c r="B570" s="7">
        <f t="shared" si="455"/>
        <v>2021</v>
      </c>
      <c r="C570" s="7">
        <f t="shared" si="458"/>
        <v>27</v>
      </c>
      <c r="D570" s="165">
        <f t="shared" si="457"/>
        <v>44286</v>
      </c>
      <c r="E570" s="68">
        <f t="shared" si="456"/>
        <v>13832.560389999981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51.872101462499927</v>
      </c>
      <c r="AH570" s="229">
        <f>IF(AND(AH$7&lt;=$B570+$D$4,AH$9&gt;=$D570),$E570*HLOOKUP(AH$7-$B570+1,INPUTS!$D$63:$X$64,$E$4,FALSE)/IF(AH$7=$B570,(13-MONTH($D570)),12),0)</f>
        <v>51.872101462499927</v>
      </c>
      <c r="AI570" s="229">
        <f>IF(AND(AI$7&lt;=$B570+$D$4,AI$9&gt;=$D570),$E570*HLOOKUP(AI$7-$B570+1,INPUTS!$D$63:$X$64,$E$4,FALSE)/IF(AI$7=$B570,(13-MONTH($D570)),12),0)</f>
        <v>51.872101462499927</v>
      </c>
      <c r="AJ570" s="229">
        <f>IF(AND(AJ$7&lt;=$B570+$D$4,AJ$9&gt;=$D570),$E570*HLOOKUP(AJ$7-$B570+1,INPUTS!$D$63:$X$64,$E$4,FALSE)/IF(AJ$7=$B570,(13-MONTH($D570)),12),0)</f>
        <v>51.872101462499927</v>
      </c>
      <c r="AK570" s="229">
        <f>IF(AND(AK$7&lt;=$B570+$D$4,AK$9&gt;=$D570),$E570*HLOOKUP(AK$7-$B570+1,INPUTS!$D$63:$X$64,$E$4,FALSE)/IF(AK$7=$B570,(13-MONTH($D570)),12),0)</f>
        <v>51.872101462499927</v>
      </c>
      <c r="AL570" s="229">
        <f>IF(AND(AL$7&lt;=$B570+$D$4,AL$9&gt;=$D570),$E570*HLOOKUP(AL$7-$B570+1,INPUTS!$D$63:$X$64,$E$4,FALSE)/IF(AL$7=$B570,(13-MONTH($D570)),12),0)</f>
        <v>51.872101462499927</v>
      </c>
      <c r="AM570" s="229">
        <f>IF(AND(AM$7&lt;=$B570+$D$4,AM$9&gt;=$D570),$E570*HLOOKUP(AM$7-$B570+1,INPUTS!$D$63:$X$64,$E$4,FALSE)/IF(AM$7=$B570,(13-MONTH($D570)),12),0)</f>
        <v>51.872101462499927</v>
      </c>
      <c r="AN570" s="229">
        <f>IF(AND(AN$7&lt;=$B570+$D$4,AN$9&gt;=$D570),$E570*HLOOKUP(AN$7-$B570+1,INPUTS!$D$63:$X$64,$E$4,FALSE)/IF(AN$7=$B570,(13-MONTH($D570)),12),0)</f>
        <v>51.872101462499927</v>
      </c>
      <c r="AO570" s="229">
        <f>IF(AND(AO$7&lt;=$B570+$D$4,AO$9&gt;=$D570),$E570*HLOOKUP(AO$7-$B570+1,INPUTS!$D$63:$X$64,$E$4,FALSE)/IF(AO$7=$B570,(13-MONTH($D570)),12),0)</f>
        <v>51.872101462499927</v>
      </c>
      <c r="AP570" s="229">
        <f>IF(AND(AP$7&lt;=$B570+$D$4,AP$9&gt;=$D570),$E570*HLOOKUP(AP$7-$B570+1,INPUTS!$D$63:$X$64,$E$4,FALSE)/IF(AP$7=$B570,(13-MONTH($D570)),12),0)</f>
        <v>51.872101462499927</v>
      </c>
      <c r="AQ570" s="229">
        <f>IF(AND(AQ$7&lt;=$B570+$D$4,AQ$9&gt;=$D570),$E570*HLOOKUP(AQ$7-$B570+1,INPUTS!$D$63:$X$64,$E$4,FALSE)/IF(AQ$7=$B570,(13-MONTH($D570)),12),0)</f>
        <v>83.21437787950822</v>
      </c>
      <c r="AR570" s="229">
        <f>IF(AND(AR$7&lt;=$B570+$D$4,AR$9&gt;=$D570),$E570*HLOOKUP(AR$7-$B570+1,INPUTS!$D$63:$X$64,$E$4,FALSE)/IF(AR$7=$B570,(13-MONTH($D570)),12),0)</f>
        <v>83.21437787950822</v>
      </c>
      <c r="AS570" s="229">
        <f>IF(AND(AS$7&lt;=$B570+$D$4,AS$9&gt;=$D570),$E570*HLOOKUP(AS$7-$B570+1,INPUTS!$D$63:$X$64,$E$4,FALSE)/IF(AS$7=$B570,(13-MONTH($D570)),12),0)</f>
        <v>83.21437787950822</v>
      </c>
      <c r="AT570" s="229">
        <f>IF(AND(AT$7&lt;=$B570+$D$4,AT$9&gt;=$D570),$E570*HLOOKUP(AT$7-$B570+1,INPUTS!$D$63:$X$64,$E$4,FALSE)/IF(AT$7=$B570,(13-MONTH($D570)),12),0)</f>
        <v>83.21437787950822</v>
      </c>
      <c r="AU570" s="229">
        <f>IF(AND(AU$7&lt;=$B570+$D$4,AU$9&gt;=$D570),$E570*HLOOKUP(AU$7-$B570+1,INPUTS!$D$63:$X$64,$E$4,FALSE)/IF(AU$7=$B570,(13-MONTH($D570)),12),0)</f>
        <v>83.21437787950822</v>
      </c>
      <c r="AV570" s="229">
        <f>IF(AND(AV$7&lt;=$B570+$D$4,AV$9&gt;=$D570),$E570*HLOOKUP(AV$7-$B570+1,INPUTS!$D$63:$X$64,$E$4,FALSE)/IF(AV$7=$B570,(13-MONTH($D570)),12),0)</f>
        <v>83.21437787950822</v>
      </c>
      <c r="AW570" s="229">
        <f>IF(AND(AW$7&lt;=$B570+$D$4,AW$9&gt;=$D570),$E570*HLOOKUP(AW$7-$B570+1,INPUTS!$D$63:$X$64,$E$4,FALSE)/IF(AW$7=$B570,(13-MONTH($D570)),12),0)</f>
        <v>83.21437787950822</v>
      </c>
      <c r="AX570" s="229">
        <f>IF(AND(AX$7&lt;=$B570+$D$4,AX$9&gt;=$D570),$E570*HLOOKUP(AX$7-$B570+1,INPUTS!$D$63:$X$64,$E$4,FALSE)/IF(AX$7=$B570,(13-MONTH($D570)),12),0)</f>
        <v>83.21437787950822</v>
      </c>
      <c r="AY570" s="229">
        <f>IF(AND(AY$7&lt;=$B570+$D$4,AY$9&gt;=$D570),$E570*HLOOKUP(AY$7-$B570+1,INPUTS!$D$63:$X$64,$E$4,FALSE)/IF(AY$7=$B570,(13-MONTH($D570)),12),0)</f>
        <v>83.21437787950822</v>
      </c>
      <c r="AZ570" s="229">
        <f>IF(AND(AZ$7&lt;=$B570+$D$4,AZ$9&gt;=$D570),$E570*HLOOKUP(AZ$7-$B570+1,INPUTS!$D$63:$X$64,$E$4,FALSE)/IF(AZ$7=$B570,(13-MONTH($D570)),12),0)</f>
        <v>83.21437787950822</v>
      </c>
      <c r="BA570" s="229">
        <f>IF(AND(BA$7&lt;=$B570+$D$4,BA$9&gt;=$D570),$E570*HLOOKUP(BA$7-$B570+1,INPUTS!$D$63:$X$64,$E$4,FALSE)/IF(BA$7=$B570,(13-MONTH($D570)),12),0)</f>
        <v>83.21437787950822</v>
      </c>
      <c r="BB570" s="229">
        <f>IF(AND(BB$7&lt;=$B570+$D$4,BB$9&gt;=$D570),$E570*HLOOKUP(BB$7-$B570+1,INPUTS!$D$63:$X$64,$E$4,FALSE)/IF(BB$7=$B570,(13-MONTH($D570)),12),0)</f>
        <v>83.21437787950822</v>
      </c>
      <c r="BC570" s="229">
        <f>IF(AND(BC$7&lt;=$B570+$D$4,BC$9&gt;=$D570),$E570*HLOOKUP(BC$7-$B570+1,INPUTS!$D$63:$X$64,$E$4,FALSE)/IF(BC$7=$B570,(13-MONTH($D570)),12),0)</f>
        <v>76.966671436691556</v>
      </c>
      <c r="BD570" s="229">
        <f>IF(AND(BD$7&lt;=$B570+$D$4,BD$9&gt;=$D570),$E570*HLOOKUP(BD$7-$B570+1,INPUTS!$D$63:$X$64,$E$4,FALSE)/IF(BD$7=$B570,(13-MONTH($D570)),12),0)</f>
        <v>76.966671436691556</v>
      </c>
      <c r="BE570" s="229">
        <f>IF(AND(BE$7&lt;=$B570+$D$4,BE$9&gt;=$D570),$E570*HLOOKUP(BE$7-$B570+1,INPUTS!$D$63:$X$64,$E$4,FALSE)/IF(BE$7=$B570,(13-MONTH($D570)),12),0)</f>
        <v>76.966671436691556</v>
      </c>
      <c r="BF570" s="229">
        <f>IF(AND(BF$7&lt;=$B570+$D$4,BF$9&gt;=$D570),$E570*HLOOKUP(BF$7-$B570+1,INPUTS!$D$63:$X$64,$E$4,FALSE)/IF(BF$7=$B570,(13-MONTH($D570)),12),0)</f>
        <v>76.966671436691556</v>
      </c>
      <c r="BG570" s="229">
        <f>IF(AND(BG$7&lt;=$B570+$D$4,BG$9&gt;=$D570),$E570*HLOOKUP(BG$7-$B570+1,INPUTS!$D$63:$X$64,$E$4,FALSE)/IF(BG$7=$B570,(13-MONTH($D570)),12),0)</f>
        <v>76.966671436691556</v>
      </c>
      <c r="BH570" s="229">
        <f>IF(AND(BH$7&lt;=$B570+$D$4,BH$9&gt;=$D570),$E570*HLOOKUP(BH$7-$B570+1,INPUTS!$D$63:$X$64,$E$4,FALSE)/IF(BH$7=$B570,(13-MONTH($D570)),12),0)</f>
        <v>76.966671436691556</v>
      </c>
      <c r="BI570" s="229">
        <f>IF(AND(BI$7&lt;=$B570+$D$4,BI$9&gt;=$D570),$E570*HLOOKUP(BI$7-$B570+1,INPUTS!$D$63:$X$64,$E$4,FALSE)/IF(BI$7=$B570,(13-MONTH($D570)),12),0)</f>
        <v>76.966671436691556</v>
      </c>
      <c r="BJ570" s="229">
        <f>IF(AND(BJ$7&lt;=$B570+$D$4,BJ$9&gt;=$D570),$E570*HLOOKUP(BJ$7-$B570+1,INPUTS!$D$63:$X$64,$E$4,FALSE)/IF(BJ$7=$B570,(13-MONTH($D570)),12),0)</f>
        <v>76.966671436691556</v>
      </c>
      <c r="BK570" s="229">
        <f>IF(AND(BK$7&lt;=$B570+$D$4,BK$9&gt;=$D570),$E570*HLOOKUP(BK$7-$B570+1,INPUTS!$D$63:$X$64,$E$4,FALSE)/IF(BK$7=$B570,(13-MONTH($D570)),12),0)</f>
        <v>76.966671436691556</v>
      </c>
      <c r="BL570" s="229">
        <f>IF(AND(BL$7&lt;=$B570+$D$4,BL$9&gt;=$D570),$E570*HLOOKUP(BL$7-$B570+1,INPUTS!$D$63:$X$64,$E$4,FALSE)/IF(BL$7=$B570,(13-MONTH($D570)),12),0)</f>
        <v>76.966671436691556</v>
      </c>
      <c r="BM570" s="229">
        <f>IF(AND(BM$7&lt;=$B570+$D$4,BM$9&gt;=$D570),$E570*HLOOKUP(BM$7-$B570+1,INPUTS!$D$63:$X$64,$E$4,FALSE)/IF(BM$7=$B570,(13-MONTH($D570)),12),0)</f>
        <v>76.966671436691556</v>
      </c>
      <c r="BN570" s="229">
        <f>IF(AND(BN$7&lt;=$B570+$D$4,BN$9&gt;=$D570),$E570*HLOOKUP(BN$7-$B570+1,INPUTS!$D$63:$X$64,$E$4,FALSE)/IF(BN$7=$B570,(13-MONTH($D570)),12),0)</f>
        <v>76.966671436691556</v>
      </c>
      <c r="BO570" s="229">
        <f>IF(AND(BO$7&lt;=$B570+$D$4,BO$9&gt;=$D570),$E570*HLOOKUP(BO$7-$B570+1,INPUTS!$D$63:$X$64,$E$4,FALSE)/IF(BO$7=$B570,(13-MONTH($D570)),12),0)</f>
        <v>71.203104607524907</v>
      </c>
      <c r="BP570" s="229">
        <f>IF(AND(BP$7&lt;=$B570+$D$4,BP$9&gt;=$D570),$E570*HLOOKUP(BP$7-$B570+1,INPUTS!$D$63:$X$64,$E$4,FALSE)/IF(BP$7=$B570,(13-MONTH($D570)),12),0)</f>
        <v>71.203104607524907</v>
      </c>
      <c r="BQ570" s="229">
        <f>IF(AND(BQ$7&lt;=$B570+$D$4,BQ$9&gt;=$D570),$E570*HLOOKUP(BQ$7-$B570+1,INPUTS!$D$63:$X$64,$E$4,FALSE)/IF(BQ$7=$B570,(13-MONTH($D570)),12),0)</f>
        <v>71.203104607524907</v>
      </c>
      <c r="BR570" s="229">
        <f>IF(AND(BR$7&lt;=$B570+$D$4,BR$9&gt;=$D570),$E570*HLOOKUP(BR$7-$B570+1,INPUTS!$D$63:$X$64,$E$4,FALSE)/IF(BR$7=$B570,(13-MONTH($D570)),12),0)</f>
        <v>71.203104607524907</v>
      </c>
      <c r="BS570" s="229">
        <f>IF(AND(BS$7&lt;=$B570+$D$4,BS$9&gt;=$D570),$E570*HLOOKUP(BS$7-$B570+1,INPUTS!$D$63:$X$64,$E$4,FALSE)/IF(BS$7=$B570,(13-MONTH($D570)),12),0)</f>
        <v>71.203104607524907</v>
      </c>
      <c r="BT570" s="229">
        <f>IF(AND(BT$7&lt;=$B570+$D$4,BT$9&gt;=$D570),$E570*HLOOKUP(BT$7-$B570+1,INPUTS!$D$63:$X$64,$E$4,FALSE)/IF(BT$7=$B570,(13-MONTH($D570)),12),0)</f>
        <v>71.203104607524907</v>
      </c>
      <c r="BU570" s="229">
        <f>IF(AND(BU$7&lt;=$B570+$D$4,BU$9&gt;=$D570),$E570*HLOOKUP(BU$7-$B570+1,INPUTS!$D$63:$X$64,$E$4,FALSE)/IF(BU$7=$B570,(13-MONTH($D570)),12),0)</f>
        <v>71.203104607524907</v>
      </c>
      <c r="BV570" s="229">
        <f>IF(AND(BV$7&lt;=$B570+$D$4,BV$9&gt;=$D570),$E570*HLOOKUP(BV$7-$B570+1,INPUTS!$D$63:$X$64,$E$4,FALSE)/IF(BV$7=$B570,(13-MONTH($D570)),12),0)</f>
        <v>71.203104607524907</v>
      </c>
      <c r="BW570" s="229">
        <f>IF(AND(BW$7&lt;=$B570+$D$4,BW$9&gt;=$D570),$E570*HLOOKUP(BW$7-$B570+1,INPUTS!$D$63:$X$64,$E$4,FALSE)/IF(BW$7=$B570,(13-MONTH($D570)),12),0)</f>
        <v>71.203104607524907</v>
      </c>
      <c r="BX570" s="229">
        <f>IF(AND(BX$7&lt;=$B570+$D$4,BX$9&gt;=$D570),$E570*HLOOKUP(BX$7-$B570+1,INPUTS!$D$63:$X$64,$E$4,FALSE)/IF(BX$7=$B570,(13-MONTH($D570)),12),0)</f>
        <v>71.203104607524907</v>
      </c>
      <c r="BY570" s="229">
        <f>IF(AND(BY$7&lt;=$B570+$D$4,BY$9&gt;=$D570),$E570*HLOOKUP(BY$7-$B570+1,INPUTS!$D$63:$X$64,$E$4,FALSE)/IF(BY$7=$B570,(13-MONTH($D570)),12),0)</f>
        <v>71.203104607524907</v>
      </c>
      <c r="BZ570" s="229">
        <f>IF(AND(BZ$7&lt;=$B570+$D$4,BZ$9&gt;=$D570),$E570*HLOOKUP(BZ$7-$B570+1,INPUTS!$D$63:$X$64,$E$4,FALSE)/IF(BZ$7=$B570,(13-MONTH($D570)),12),0)</f>
        <v>71.203104607524907</v>
      </c>
    </row>
    <row r="571" spans="1:78" x14ac:dyDescent="0.2">
      <c r="A571" s="7" t="str">
        <f t="shared" si="454"/>
        <v>Roll-in 5</v>
      </c>
      <c r="B571" s="7">
        <f t="shared" si="455"/>
        <v>2021</v>
      </c>
      <c r="C571" s="7">
        <f t="shared" si="458"/>
        <v>28</v>
      </c>
      <c r="D571" s="165">
        <f t="shared" si="457"/>
        <v>44316</v>
      </c>
      <c r="E571" s="68">
        <f t="shared" si="456"/>
        <v>18525.156620000023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77.188152583333419</v>
      </c>
      <c r="AI571" s="229">
        <f>IF(AND(AI$7&lt;=$B571+$D$4,AI$9&gt;=$D571),$E571*HLOOKUP(AI$7-$B571+1,INPUTS!$D$63:$X$64,$E$4,FALSE)/IF(AI$7=$B571,(13-MONTH($D571)),12),0)</f>
        <v>77.188152583333419</v>
      </c>
      <c r="AJ571" s="229">
        <f>IF(AND(AJ$7&lt;=$B571+$D$4,AJ$9&gt;=$D571),$E571*HLOOKUP(AJ$7-$B571+1,INPUTS!$D$63:$X$64,$E$4,FALSE)/IF(AJ$7=$B571,(13-MONTH($D571)),12),0)</f>
        <v>77.188152583333419</v>
      </c>
      <c r="AK571" s="229">
        <f>IF(AND(AK$7&lt;=$B571+$D$4,AK$9&gt;=$D571),$E571*HLOOKUP(AK$7-$B571+1,INPUTS!$D$63:$X$64,$E$4,FALSE)/IF(AK$7=$B571,(13-MONTH($D571)),12),0)</f>
        <v>77.188152583333419</v>
      </c>
      <c r="AL571" s="229">
        <f>IF(AND(AL$7&lt;=$B571+$D$4,AL$9&gt;=$D571),$E571*HLOOKUP(AL$7-$B571+1,INPUTS!$D$63:$X$64,$E$4,FALSE)/IF(AL$7=$B571,(13-MONTH($D571)),12),0)</f>
        <v>77.188152583333419</v>
      </c>
      <c r="AM571" s="229">
        <f>IF(AND(AM$7&lt;=$B571+$D$4,AM$9&gt;=$D571),$E571*HLOOKUP(AM$7-$B571+1,INPUTS!$D$63:$X$64,$E$4,FALSE)/IF(AM$7=$B571,(13-MONTH($D571)),12),0)</f>
        <v>77.188152583333419</v>
      </c>
      <c r="AN571" s="229">
        <f>IF(AND(AN$7&lt;=$B571+$D$4,AN$9&gt;=$D571),$E571*HLOOKUP(AN$7-$B571+1,INPUTS!$D$63:$X$64,$E$4,FALSE)/IF(AN$7=$B571,(13-MONTH($D571)),12),0)</f>
        <v>77.188152583333419</v>
      </c>
      <c r="AO571" s="229">
        <f>IF(AND(AO$7&lt;=$B571+$D$4,AO$9&gt;=$D571),$E571*HLOOKUP(AO$7-$B571+1,INPUTS!$D$63:$X$64,$E$4,FALSE)/IF(AO$7=$B571,(13-MONTH($D571)),12),0)</f>
        <v>77.188152583333419</v>
      </c>
      <c r="AP571" s="229">
        <f>IF(AND(AP$7&lt;=$B571+$D$4,AP$9&gt;=$D571),$E571*HLOOKUP(AP$7-$B571+1,INPUTS!$D$63:$X$64,$E$4,FALSE)/IF(AP$7=$B571,(13-MONTH($D571)),12),0)</f>
        <v>77.188152583333419</v>
      </c>
      <c r="AQ571" s="229">
        <f>IF(AND(AQ$7&lt;=$B571+$D$4,AQ$9&gt;=$D571),$E571*HLOOKUP(AQ$7-$B571+1,INPUTS!$D$63:$X$64,$E$4,FALSE)/IF(AQ$7=$B571,(13-MONTH($D571)),12),0)</f>
        <v>111.44425469981682</v>
      </c>
      <c r="AR571" s="229">
        <f>IF(AND(AR$7&lt;=$B571+$D$4,AR$9&gt;=$D571),$E571*HLOOKUP(AR$7-$B571+1,INPUTS!$D$63:$X$64,$E$4,FALSE)/IF(AR$7=$B571,(13-MONTH($D571)),12),0)</f>
        <v>111.44425469981682</v>
      </c>
      <c r="AS571" s="229">
        <f>IF(AND(AS$7&lt;=$B571+$D$4,AS$9&gt;=$D571),$E571*HLOOKUP(AS$7-$B571+1,INPUTS!$D$63:$X$64,$E$4,FALSE)/IF(AS$7=$B571,(13-MONTH($D571)),12),0)</f>
        <v>111.44425469981682</v>
      </c>
      <c r="AT571" s="229">
        <f>IF(AND(AT$7&lt;=$B571+$D$4,AT$9&gt;=$D571),$E571*HLOOKUP(AT$7-$B571+1,INPUTS!$D$63:$X$64,$E$4,FALSE)/IF(AT$7=$B571,(13-MONTH($D571)),12),0)</f>
        <v>111.44425469981682</v>
      </c>
      <c r="AU571" s="229">
        <f>IF(AND(AU$7&lt;=$B571+$D$4,AU$9&gt;=$D571),$E571*HLOOKUP(AU$7-$B571+1,INPUTS!$D$63:$X$64,$E$4,FALSE)/IF(AU$7=$B571,(13-MONTH($D571)),12),0)</f>
        <v>111.44425469981682</v>
      </c>
      <c r="AV571" s="229">
        <f>IF(AND(AV$7&lt;=$B571+$D$4,AV$9&gt;=$D571),$E571*HLOOKUP(AV$7-$B571+1,INPUTS!$D$63:$X$64,$E$4,FALSE)/IF(AV$7=$B571,(13-MONTH($D571)),12),0)</f>
        <v>111.44425469981682</v>
      </c>
      <c r="AW571" s="229">
        <f>IF(AND(AW$7&lt;=$B571+$D$4,AW$9&gt;=$D571),$E571*HLOOKUP(AW$7-$B571+1,INPUTS!$D$63:$X$64,$E$4,FALSE)/IF(AW$7=$B571,(13-MONTH($D571)),12),0)</f>
        <v>111.44425469981682</v>
      </c>
      <c r="AX571" s="229">
        <f>IF(AND(AX$7&lt;=$B571+$D$4,AX$9&gt;=$D571),$E571*HLOOKUP(AX$7-$B571+1,INPUTS!$D$63:$X$64,$E$4,FALSE)/IF(AX$7=$B571,(13-MONTH($D571)),12),0)</f>
        <v>111.44425469981682</v>
      </c>
      <c r="AY571" s="229">
        <f>IF(AND(AY$7&lt;=$B571+$D$4,AY$9&gt;=$D571),$E571*HLOOKUP(AY$7-$B571+1,INPUTS!$D$63:$X$64,$E$4,FALSE)/IF(AY$7=$B571,(13-MONTH($D571)),12),0)</f>
        <v>111.44425469981682</v>
      </c>
      <c r="AZ571" s="229">
        <f>IF(AND(AZ$7&lt;=$B571+$D$4,AZ$9&gt;=$D571),$E571*HLOOKUP(AZ$7-$B571+1,INPUTS!$D$63:$X$64,$E$4,FALSE)/IF(AZ$7=$B571,(13-MONTH($D571)),12),0)</f>
        <v>111.44425469981682</v>
      </c>
      <c r="BA571" s="229">
        <f>IF(AND(BA$7&lt;=$B571+$D$4,BA$9&gt;=$D571),$E571*HLOOKUP(BA$7-$B571+1,INPUTS!$D$63:$X$64,$E$4,FALSE)/IF(BA$7=$B571,(13-MONTH($D571)),12),0)</f>
        <v>111.44425469981682</v>
      </c>
      <c r="BB571" s="229">
        <f>IF(AND(BB$7&lt;=$B571+$D$4,BB$9&gt;=$D571),$E571*HLOOKUP(BB$7-$B571+1,INPUTS!$D$63:$X$64,$E$4,FALSE)/IF(BB$7=$B571,(13-MONTH($D571)),12),0)</f>
        <v>111.44425469981682</v>
      </c>
      <c r="BC571" s="229">
        <f>IF(AND(BC$7&lt;=$B571+$D$4,BC$9&gt;=$D571),$E571*HLOOKUP(BC$7-$B571+1,INPUTS!$D$63:$X$64,$E$4,FALSE)/IF(BC$7=$B571,(13-MONTH($D571)),12),0)</f>
        <v>103.07705895978346</v>
      </c>
      <c r="BD571" s="229">
        <f>IF(AND(BD$7&lt;=$B571+$D$4,BD$9&gt;=$D571),$E571*HLOOKUP(BD$7-$B571+1,INPUTS!$D$63:$X$64,$E$4,FALSE)/IF(BD$7=$B571,(13-MONTH($D571)),12),0)</f>
        <v>103.07705895978346</v>
      </c>
      <c r="BE571" s="229">
        <f>IF(AND(BE$7&lt;=$B571+$D$4,BE$9&gt;=$D571),$E571*HLOOKUP(BE$7-$B571+1,INPUTS!$D$63:$X$64,$E$4,FALSE)/IF(BE$7=$B571,(13-MONTH($D571)),12),0)</f>
        <v>103.07705895978346</v>
      </c>
      <c r="BF571" s="229">
        <f>IF(AND(BF$7&lt;=$B571+$D$4,BF$9&gt;=$D571),$E571*HLOOKUP(BF$7-$B571+1,INPUTS!$D$63:$X$64,$E$4,FALSE)/IF(BF$7=$B571,(13-MONTH($D571)),12),0)</f>
        <v>103.07705895978346</v>
      </c>
      <c r="BG571" s="229">
        <f>IF(AND(BG$7&lt;=$B571+$D$4,BG$9&gt;=$D571),$E571*HLOOKUP(BG$7-$B571+1,INPUTS!$D$63:$X$64,$E$4,FALSE)/IF(BG$7=$B571,(13-MONTH($D571)),12),0)</f>
        <v>103.07705895978346</v>
      </c>
      <c r="BH571" s="229">
        <f>IF(AND(BH$7&lt;=$B571+$D$4,BH$9&gt;=$D571),$E571*HLOOKUP(BH$7-$B571+1,INPUTS!$D$63:$X$64,$E$4,FALSE)/IF(BH$7=$B571,(13-MONTH($D571)),12),0)</f>
        <v>103.07705895978346</v>
      </c>
      <c r="BI571" s="229">
        <f>IF(AND(BI$7&lt;=$B571+$D$4,BI$9&gt;=$D571),$E571*HLOOKUP(BI$7-$B571+1,INPUTS!$D$63:$X$64,$E$4,FALSE)/IF(BI$7=$B571,(13-MONTH($D571)),12),0)</f>
        <v>103.07705895978346</v>
      </c>
      <c r="BJ571" s="229">
        <f>IF(AND(BJ$7&lt;=$B571+$D$4,BJ$9&gt;=$D571),$E571*HLOOKUP(BJ$7-$B571+1,INPUTS!$D$63:$X$64,$E$4,FALSE)/IF(BJ$7=$B571,(13-MONTH($D571)),12),0)</f>
        <v>103.07705895978346</v>
      </c>
      <c r="BK571" s="229">
        <f>IF(AND(BK$7&lt;=$B571+$D$4,BK$9&gt;=$D571),$E571*HLOOKUP(BK$7-$B571+1,INPUTS!$D$63:$X$64,$E$4,FALSE)/IF(BK$7=$B571,(13-MONTH($D571)),12),0)</f>
        <v>103.07705895978346</v>
      </c>
      <c r="BL571" s="229">
        <f>IF(AND(BL$7&lt;=$B571+$D$4,BL$9&gt;=$D571),$E571*HLOOKUP(BL$7-$B571+1,INPUTS!$D$63:$X$64,$E$4,FALSE)/IF(BL$7=$B571,(13-MONTH($D571)),12),0)</f>
        <v>103.07705895978346</v>
      </c>
      <c r="BM571" s="229">
        <f>IF(AND(BM$7&lt;=$B571+$D$4,BM$9&gt;=$D571),$E571*HLOOKUP(BM$7-$B571+1,INPUTS!$D$63:$X$64,$E$4,FALSE)/IF(BM$7=$B571,(13-MONTH($D571)),12),0)</f>
        <v>103.07705895978346</v>
      </c>
      <c r="BN571" s="229">
        <f>IF(AND(BN$7&lt;=$B571+$D$4,BN$9&gt;=$D571),$E571*HLOOKUP(BN$7-$B571+1,INPUTS!$D$63:$X$64,$E$4,FALSE)/IF(BN$7=$B571,(13-MONTH($D571)),12),0)</f>
        <v>103.07705895978346</v>
      </c>
      <c r="BO571" s="229">
        <f>IF(AND(BO$7&lt;=$B571+$D$4,BO$9&gt;=$D571),$E571*HLOOKUP(BO$7-$B571+1,INPUTS!$D$63:$X$64,$E$4,FALSE)/IF(BO$7=$B571,(13-MONTH($D571)),12),0)</f>
        <v>95.358243701450121</v>
      </c>
      <c r="BP571" s="229">
        <f>IF(AND(BP$7&lt;=$B571+$D$4,BP$9&gt;=$D571),$E571*HLOOKUP(BP$7-$B571+1,INPUTS!$D$63:$X$64,$E$4,FALSE)/IF(BP$7=$B571,(13-MONTH($D571)),12),0)</f>
        <v>95.358243701450121</v>
      </c>
      <c r="BQ571" s="229">
        <f>IF(AND(BQ$7&lt;=$B571+$D$4,BQ$9&gt;=$D571),$E571*HLOOKUP(BQ$7-$B571+1,INPUTS!$D$63:$X$64,$E$4,FALSE)/IF(BQ$7=$B571,(13-MONTH($D571)),12),0)</f>
        <v>95.358243701450121</v>
      </c>
      <c r="BR571" s="229">
        <f>IF(AND(BR$7&lt;=$B571+$D$4,BR$9&gt;=$D571),$E571*HLOOKUP(BR$7-$B571+1,INPUTS!$D$63:$X$64,$E$4,FALSE)/IF(BR$7=$B571,(13-MONTH($D571)),12),0)</f>
        <v>95.358243701450121</v>
      </c>
      <c r="BS571" s="229">
        <f>IF(AND(BS$7&lt;=$B571+$D$4,BS$9&gt;=$D571),$E571*HLOOKUP(BS$7-$B571+1,INPUTS!$D$63:$X$64,$E$4,FALSE)/IF(BS$7=$B571,(13-MONTH($D571)),12),0)</f>
        <v>95.358243701450121</v>
      </c>
      <c r="BT571" s="229">
        <f>IF(AND(BT$7&lt;=$B571+$D$4,BT$9&gt;=$D571),$E571*HLOOKUP(BT$7-$B571+1,INPUTS!$D$63:$X$64,$E$4,FALSE)/IF(BT$7=$B571,(13-MONTH($D571)),12),0)</f>
        <v>95.358243701450121</v>
      </c>
      <c r="BU571" s="229">
        <f>IF(AND(BU$7&lt;=$B571+$D$4,BU$9&gt;=$D571),$E571*HLOOKUP(BU$7-$B571+1,INPUTS!$D$63:$X$64,$E$4,FALSE)/IF(BU$7=$B571,(13-MONTH($D571)),12),0)</f>
        <v>95.358243701450121</v>
      </c>
      <c r="BV571" s="229">
        <f>IF(AND(BV$7&lt;=$B571+$D$4,BV$9&gt;=$D571),$E571*HLOOKUP(BV$7-$B571+1,INPUTS!$D$63:$X$64,$E$4,FALSE)/IF(BV$7=$B571,(13-MONTH($D571)),12),0)</f>
        <v>95.358243701450121</v>
      </c>
      <c r="BW571" s="229">
        <f>IF(AND(BW$7&lt;=$B571+$D$4,BW$9&gt;=$D571),$E571*HLOOKUP(BW$7-$B571+1,INPUTS!$D$63:$X$64,$E$4,FALSE)/IF(BW$7=$B571,(13-MONTH($D571)),12),0)</f>
        <v>95.358243701450121</v>
      </c>
      <c r="BX571" s="229">
        <f>IF(AND(BX$7&lt;=$B571+$D$4,BX$9&gt;=$D571),$E571*HLOOKUP(BX$7-$B571+1,INPUTS!$D$63:$X$64,$E$4,FALSE)/IF(BX$7=$B571,(13-MONTH($D571)),12),0)</f>
        <v>95.358243701450121</v>
      </c>
      <c r="BY571" s="229">
        <f>IF(AND(BY$7&lt;=$B571+$D$4,BY$9&gt;=$D571),$E571*HLOOKUP(BY$7-$B571+1,INPUTS!$D$63:$X$64,$E$4,FALSE)/IF(BY$7=$B571,(13-MONTH($D571)),12),0)</f>
        <v>95.358243701450121</v>
      </c>
      <c r="BZ571" s="229">
        <f>IF(AND(BZ$7&lt;=$B571+$D$4,BZ$9&gt;=$D571),$E571*HLOOKUP(BZ$7-$B571+1,INPUTS!$D$63:$X$64,$E$4,FALSE)/IF(BZ$7=$B571,(13-MONTH($D571)),12),0)</f>
        <v>95.358243701450121</v>
      </c>
    </row>
    <row r="572" spans="1:78" x14ac:dyDescent="0.2">
      <c r="A572" s="7" t="str">
        <f t="shared" si="454"/>
        <v>Roll-in 5</v>
      </c>
      <c r="B572" s="7">
        <f t="shared" si="455"/>
        <v>2021</v>
      </c>
      <c r="C572" s="7">
        <f t="shared" si="458"/>
        <v>29</v>
      </c>
      <c r="D572" s="165">
        <f t="shared" si="457"/>
        <v>44347</v>
      </c>
      <c r="E572" s="68">
        <f t="shared" si="456"/>
        <v>13813.824229999973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64.752301078124873</v>
      </c>
      <c r="AJ572" s="229">
        <f>IF(AND(AJ$7&lt;=$B572+$D$4,AJ$9&gt;=$D572),$E572*HLOOKUP(AJ$7-$B572+1,INPUTS!$D$63:$X$64,$E$4,FALSE)/IF(AJ$7=$B572,(13-MONTH($D572)),12),0)</f>
        <v>64.752301078124873</v>
      </c>
      <c r="AK572" s="229">
        <f>IF(AND(AK$7&lt;=$B572+$D$4,AK$9&gt;=$D572),$E572*HLOOKUP(AK$7-$B572+1,INPUTS!$D$63:$X$64,$E$4,FALSE)/IF(AK$7=$B572,(13-MONTH($D572)),12),0)</f>
        <v>64.752301078124873</v>
      </c>
      <c r="AL572" s="229">
        <f>IF(AND(AL$7&lt;=$B572+$D$4,AL$9&gt;=$D572),$E572*HLOOKUP(AL$7-$B572+1,INPUTS!$D$63:$X$64,$E$4,FALSE)/IF(AL$7=$B572,(13-MONTH($D572)),12),0)</f>
        <v>64.752301078124873</v>
      </c>
      <c r="AM572" s="229">
        <f>IF(AND(AM$7&lt;=$B572+$D$4,AM$9&gt;=$D572),$E572*HLOOKUP(AM$7-$B572+1,INPUTS!$D$63:$X$64,$E$4,FALSE)/IF(AM$7=$B572,(13-MONTH($D572)),12),0)</f>
        <v>64.752301078124873</v>
      </c>
      <c r="AN572" s="229">
        <f>IF(AND(AN$7&lt;=$B572+$D$4,AN$9&gt;=$D572),$E572*HLOOKUP(AN$7-$B572+1,INPUTS!$D$63:$X$64,$E$4,FALSE)/IF(AN$7=$B572,(13-MONTH($D572)),12),0)</f>
        <v>64.752301078124873</v>
      </c>
      <c r="AO572" s="229">
        <f>IF(AND(AO$7&lt;=$B572+$D$4,AO$9&gt;=$D572),$E572*HLOOKUP(AO$7-$B572+1,INPUTS!$D$63:$X$64,$E$4,FALSE)/IF(AO$7=$B572,(13-MONTH($D572)),12),0)</f>
        <v>64.752301078124873</v>
      </c>
      <c r="AP572" s="229">
        <f>IF(AND(AP$7&lt;=$B572+$D$4,AP$9&gt;=$D572),$E572*HLOOKUP(AP$7-$B572+1,INPUTS!$D$63:$X$64,$E$4,FALSE)/IF(AP$7=$B572,(13-MONTH($D572)),12),0)</f>
        <v>64.752301078124873</v>
      </c>
      <c r="AQ572" s="229">
        <f>IF(AND(AQ$7&lt;=$B572+$D$4,AQ$9&gt;=$D572),$E572*HLOOKUP(AQ$7-$B572+1,INPUTS!$D$63:$X$64,$E$4,FALSE)/IF(AQ$7=$B572,(13-MONTH($D572)),12),0)</f>
        <v>83.10166426364151</v>
      </c>
      <c r="AR572" s="229">
        <f>IF(AND(AR$7&lt;=$B572+$D$4,AR$9&gt;=$D572),$E572*HLOOKUP(AR$7-$B572+1,INPUTS!$D$63:$X$64,$E$4,FALSE)/IF(AR$7=$B572,(13-MONTH($D572)),12),0)</f>
        <v>83.10166426364151</v>
      </c>
      <c r="AS572" s="229">
        <f>IF(AND(AS$7&lt;=$B572+$D$4,AS$9&gt;=$D572),$E572*HLOOKUP(AS$7-$B572+1,INPUTS!$D$63:$X$64,$E$4,FALSE)/IF(AS$7=$B572,(13-MONTH($D572)),12),0)</f>
        <v>83.10166426364151</v>
      </c>
      <c r="AT572" s="229">
        <f>IF(AND(AT$7&lt;=$B572+$D$4,AT$9&gt;=$D572),$E572*HLOOKUP(AT$7-$B572+1,INPUTS!$D$63:$X$64,$E$4,FALSE)/IF(AT$7=$B572,(13-MONTH($D572)),12),0)</f>
        <v>83.10166426364151</v>
      </c>
      <c r="AU572" s="229">
        <f>IF(AND(AU$7&lt;=$B572+$D$4,AU$9&gt;=$D572),$E572*HLOOKUP(AU$7-$B572+1,INPUTS!$D$63:$X$64,$E$4,FALSE)/IF(AU$7=$B572,(13-MONTH($D572)),12),0)</f>
        <v>83.10166426364151</v>
      </c>
      <c r="AV572" s="229">
        <f>IF(AND(AV$7&lt;=$B572+$D$4,AV$9&gt;=$D572),$E572*HLOOKUP(AV$7-$B572+1,INPUTS!$D$63:$X$64,$E$4,FALSE)/IF(AV$7=$B572,(13-MONTH($D572)),12),0)</f>
        <v>83.10166426364151</v>
      </c>
      <c r="AW572" s="229">
        <f>IF(AND(AW$7&lt;=$B572+$D$4,AW$9&gt;=$D572),$E572*HLOOKUP(AW$7-$B572+1,INPUTS!$D$63:$X$64,$E$4,FALSE)/IF(AW$7=$B572,(13-MONTH($D572)),12),0)</f>
        <v>83.10166426364151</v>
      </c>
      <c r="AX572" s="229">
        <f>IF(AND(AX$7&lt;=$B572+$D$4,AX$9&gt;=$D572),$E572*HLOOKUP(AX$7-$B572+1,INPUTS!$D$63:$X$64,$E$4,FALSE)/IF(AX$7=$B572,(13-MONTH($D572)),12),0)</f>
        <v>83.10166426364151</v>
      </c>
      <c r="AY572" s="229">
        <f>IF(AND(AY$7&lt;=$B572+$D$4,AY$9&gt;=$D572),$E572*HLOOKUP(AY$7-$B572+1,INPUTS!$D$63:$X$64,$E$4,FALSE)/IF(AY$7=$B572,(13-MONTH($D572)),12),0)</f>
        <v>83.10166426364151</v>
      </c>
      <c r="AZ572" s="229">
        <f>IF(AND(AZ$7&lt;=$B572+$D$4,AZ$9&gt;=$D572),$E572*HLOOKUP(AZ$7-$B572+1,INPUTS!$D$63:$X$64,$E$4,FALSE)/IF(AZ$7=$B572,(13-MONTH($D572)),12),0)</f>
        <v>83.10166426364151</v>
      </c>
      <c r="BA572" s="229">
        <f>IF(AND(BA$7&lt;=$B572+$D$4,BA$9&gt;=$D572),$E572*HLOOKUP(BA$7-$B572+1,INPUTS!$D$63:$X$64,$E$4,FALSE)/IF(BA$7=$B572,(13-MONTH($D572)),12),0)</f>
        <v>83.10166426364151</v>
      </c>
      <c r="BB572" s="229">
        <f>IF(AND(BB$7&lt;=$B572+$D$4,BB$9&gt;=$D572),$E572*HLOOKUP(BB$7-$B572+1,INPUTS!$D$63:$X$64,$E$4,FALSE)/IF(BB$7=$B572,(13-MONTH($D572)),12),0)</f>
        <v>83.10166426364151</v>
      </c>
      <c r="BC572" s="229">
        <f>IF(AND(BC$7&lt;=$B572+$D$4,BC$9&gt;=$D572),$E572*HLOOKUP(BC$7-$B572+1,INPUTS!$D$63:$X$64,$E$4,FALSE)/IF(BC$7=$B572,(13-MONTH($D572)),12),0)</f>
        <v>76.862420319758186</v>
      </c>
      <c r="BD572" s="229">
        <f>IF(AND(BD$7&lt;=$B572+$D$4,BD$9&gt;=$D572),$E572*HLOOKUP(BD$7-$B572+1,INPUTS!$D$63:$X$64,$E$4,FALSE)/IF(BD$7=$B572,(13-MONTH($D572)),12),0)</f>
        <v>76.862420319758186</v>
      </c>
      <c r="BE572" s="229">
        <f>IF(AND(BE$7&lt;=$B572+$D$4,BE$9&gt;=$D572),$E572*HLOOKUP(BE$7-$B572+1,INPUTS!$D$63:$X$64,$E$4,FALSE)/IF(BE$7=$B572,(13-MONTH($D572)),12),0)</f>
        <v>76.862420319758186</v>
      </c>
      <c r="BF572" s="229">
        <f>IF(AND(BF$7&lt;=$B572+$D$4,BF$9&gt;=$D572),$E572*HLOOKUP(BF$7-$B572+1,INPUTS!$D$63:$X$64,$E$4,FALSE)/IF(BF$7=$B572,(13-MONTH($D572)),12),0)</f>
        <v>76.862420319758186</v>
      </c>
      <c r="BG572" s="229">
        <f>IF(AND(BG$7&lt;=$B572+$D$4,BG$9&gt;=$D572),$E572*HLOOKUP(BG$7-$B572+1,INPUTS!$D$63:$X$64,$E$4,FALSE)/IF(BG$7=$B572,(13-MONTH($D572)),12),0)</f>
        <v>76.862420319758186</v>
      </c>
      <c r="BH572" s="229">
        <f>IF(AND(BH$7&lt;=$B572+$D$4,BH$9&gt;=$D572),$E572*HLOOKUP(BH$7-$B572+1,INPUTS!$D$63:$X$64,$E$4,FALSE)/IF(BH$7=$B572,(13-MONTH($D572)),12),0)</f>
        <v>76.862420319758186</v>
      </c>
      <c r="BI572" s="229">
        <f>IF(AND(BI$7&lt;=$B572+$D$4,BI$9&gt;=$D572),$E572*HLOOKUP(BI$7-$B572+1,INPUTS!$D$63:$X$64,$E$4,FALSE)/IF(BI$7=$B572,(13-MONTH($D572)),12),0)</f>
        <v>76.862420319758186</v>
      </c>
      <c r="BJ572" s="229">
        <f>IF(AND(BJ$7&lt;=$B572+$D$4,BJ$9&gt;=$D572),$E572*HLOOKUP(BJ$7-$B572+1,INPUTS!$D$63:$X$64,$E$4,FALSE)/IF(BJ$7=$B572,(13-MONTH($D572)),12),0)</f>
        <v>76.862420319758186</v>
      </c>
      <c r="BK572" s="229">
        <f>IF(AND(BK$7&lt;=$B572+$D$4,BK$9&gt;=$D572),$E572*HLOOKUP(BK$7-$B572+1,INPUTS!$D$63:$X$64,$E$4,FALSE)/IF(BK$7=$B572,(13-MONTH($D572)),12),0)</f>
        <v>76.862420319758186</v>
      </c>
      <c r="BL572" s="229">
        <f>IF(AND(BL$7&lt;=$B572+$D$4,BL$9&gt;=$D572),$E572*HLOOKUP(BL$7-$B572+1,INPUTS!$D$63:$X$64,$E$4,FALSE)/IF(BL$7=$B572,(13-MONTH($D572)),12),0)</f>
        <v>76.862420319758186</v>
      </c>
      <c r="BM572" s="229">
        <f>IF(AND(BM$7&lt;=$B572+$D$4,BM$9&gt;=$D572),$E572*HLOOKUP(BM$7-$B572+1,INPUTS!$D$63:$X$64,$E$4,FALSE)/IF(BM$7=$B572,(13-MONTH($D572)),12),0)</f>
        <v>76.862420319758186</v>
      </c>
      <c r="BN572" s="229">
        <f>IF(AND(BN$7&lt;=$B572+$D$4,BN$9&gt;=$D572),$E572*HLOOKUP(BN$7-$B572+1,INPUTS!$D$63:$X$64,$E$4,FALSE)/IF(BN$7=$B572,(13-MONTH($D572)),12),0)</f>
        <v>76.862420319758186</v>
      </c>
      <c r="BO572" s="229">
        <f>IF(AND(BO$7&lt;=$B572+$D$4,BO$9&gt;=$D572),$E572*HLOOKUP(BO$7-$B572+1,INPUTS!$D$63:$X$64,$E$4,FALSE)/IF(BO$7=$B572,(13-MONTH($D572)),12),0)</f>
        <v>71.106660223924862</v>
      </c>
      <c r="BP572" s="229">
        <f>IF(AND(BP$7&lt;=$B572+$D$4,BP$9&gt;=$D572),$E572*HLOOKUP(BP$7-$B572+1,INPUTS!$D$63:$X$64,$E$4,FALSE)/IF(BP$7=$B572,(13-MONTH($D572)),12),0)</f>
        <v>71.106660223924862</v>
      </c>
      <c r="BQ572" s="229">
        <f>IF(AND(BQ$7&lt;=$B572+$D$4,BQ$9&gt;=$D572),$E572*HLOOKUP(BQ$7-$B572+1,INPUTS!$D$63:$X$64,$E$4,FALSE)/IF(BQ$7=$B572,(13-MONTH($D572)),12),0)</f>
        <v>71.106660223924862</v>
      </c>
      <c r="BR572" s="229">
        <f>IF(AND(BR$7&lt;=$B572+$D$4,BR$9&gt;=$D572),$E572*HLOOKUP(BR$7-$B572+1,INPUTS!$D$63:$X$64,$E$4,FALSE)/IF(BR$7=$B572,(13-MONTH($D572)),12),0)</f>
        <v>71.106660223924862</v>
      </c>
      <c r="BS572" s="229">
        <f>IF(AND(BS$7&lt;=$B572+$D$4,BS$9&gt;=$D572),$E572*HLOOKUP(BS$7-$B572+1,INPUTS!$D$63:$X$64,$E$4,FALSE)/IF(BS$7=$B572,(13-MONTH($D572)),12),0)</f>
        <v>71.106660223924862</v>
      </c>
      <c r="BT572" s="229">
        <f>IF(AND(BT$7&lt;=$B572+$D$4,BT$9&gt;=$D572),$E572*HLOOKUP(BT$7-$B572+1,INPUTS!$D$63:$X$64,$E$4,FALSE)/IF(BT$7=$B572,(13-MONTH($D572)),12),0)</f>
        <v>71.106660223924862</v>
      </c>
      <c r="BU572" s="229">
        <f>IF(AND(BU$7&lt;=$B572+$D$4,BU$9&gt;=$D572),$E572*HLOOKUP(BU$7-$B572+1,INPUTS!$D$63:$X$64,$E$4,FALSE)/IF(BU$7=$B572,(13-MONTH($D572)),12),0)</f>
        <v>71.106660223924862</v>
      </c>
      <c r="BV572" s="229">
        <f>IF(AND(BV$7&lt;=$B572+$D$4,BV$9&gt;=$D572),$E572*HLOOKUP(BV$7-$B572+1,INPUTS!$D$63:$X$64,$E$4,FALSE)/IF(BV$7=$B572,(13-MONTH($D572)),12),0)</f>
        <v>71.106660223924862</v>
      </c>
      <c r="BW572" s="229">
        <f>IF(AND(BW$7&lt;=$B572+$D$4,BW$9&gt;=$D572),$E572*HLOOKUP(BW$7-$B572+1,INPUTS!$D$63:$X$64,$E$4,FALSE)/IF(BW$7=$B572,(13-MONTH($D572)),12),0)</f>
        <v>71.106660223924862</v>
      </c>
      <c r="BX572" s="229">
        <f>IF(AND(BX$7&lt;=$B572+$D$4,BX$9&gt;=$D572),$E572*HLOOKUP(BX$7-$B572+1,INPUTS!$D$63:$X$64,$E$4,FALSE)/IF(BX$7=$B572,(13-MONTH($D572)),12),0)</f>
        <v>71.106660223924862</v>
      </c>
      <c r="BY572" s="229">
        <f>IF(AND(BY$7&lt;=$B572+$D$4,BY$9&gt;=$D572),$E572*HLOOKUP(BY$7-$B572+1,INPUTS!$D$63:$X$64,$E$4,FALSE)/IF(BY$7=$B572,(13-MONTH($D572)),12),0)</f>
        <v>71.106660223924862</v>
      </c>
      <c r="BZ572" s="229">
        <f>IF(AND(BZ$7&lt;=$B572+$D$4,BZ$9&gt;=$D572),$E572*HLOOKUP(BZ$7-$B572+1,INPUTS!$D$63:$X$64,$E$4,FALSE)/IF(BZ$7=$B572,(13-MONTH($D572)),12),0)</f>
        <v>71.106660223924862</v>
      </c>
    </row>
    <row r="573" spans="1:78" x14ac:dyDescent="0.2">
      <c r="A573" s="7" t="str">
        <f t="shared" si="454"/>
        <v>Roll-in 5</v>
      </c>
      <c r="B573" s="7">
        <f t="shared" si="455"/>
        <v>2021</v>
      </c>
      <c r="C573" s="7">
        <f t="shared" si="458"/>
        <v>30</v>
      </c>
      <c r="D573" s="165">
        <f t="shared" si="457"/>
        <v>44377</v>
      </c>
      <c r="E573" s="68">
        <f t="shared" si="456"/>
        <v>12921.337889999979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69.221452982142736</v>
      </c>
      <c r="AK573" s="229">
        <f>IF(AND(AK$7&lt;=$B573+$D$4,AK$9&gt;=$D573),$E573*HLOOKUP(AK$7-$B573+1,INPUTS!$D$63:$X$64,$E$4,FALSE)/IF(AK$7=$B573,(13-MONTH($D573)),12),0)</f>
        <v>69.221452982142736</v>
      </c>
      <c r="AL573" s="229">
        <f>IF(AND(AL$7&lt;=$B573+$D$4,AL$9&gt;=$D573),$E573*HLOOKUP(AL$7-$B573+1,INPUTS!$D$63:$X$64,$E$4,FALSE)/IF(AL$7=$B573,(13-MONTH($D573)),12),0)</f>
        <v>69.221452982142736</v>
      </c>
      <c r="AM573" s="229">
        <f>IF(AND(AM$7&lt;=$B573+$D$4,AM$9&gt;=$D573),$E573*HLOOKUP(AM$7-$B573+1,INPUTS!$D$63:$X$64,$E$4,FALSE)/IF(AM$7=$B573,(13-MONTH($D573)),12),0)</f>
        <v>69.221452982142736</v>
      </c>
      <c r="AN573" s="229">
        <f>IF(AND(AN$7&lt;=$B573+$D$4,AN$9&gt;=$D573),$E573*HLOOKUP(AN$7-$B573+1,INPUTS!$D$63:$X$64,$E$4,FALSE)/IF(AN$7=$B573,(13-MONTH($D573)),12),0)</f>
        <v>69.221452982142736</v>
      </c>
      <c r="AO573" s="229">
        <f>IF(AND(AO$7&lt;=$B573+$D$4,AO$9&gt;=$D573),$E573*HLOOKUP(AO$7-$B573+1,INPUTS!$D$63:$X$64,$E$4,FALSE)/IF(AO$7=$B573,(13-MONTH($D573)),12),0)</f>
        <v>69.221452982142736</v>
      </c>
      <c r="AP573" s="229">
        <f>IF(AND(AP$7&lt;=$B573+$D$4,AP$9&gt;=$D573),$E573*HLOOKUP(AP$7-$B573+1,INPUTS!$D$63:$X$64,$E$4,FALSE)/IF(AP$7=$B573,(13-MONTH($D573)),12),0)</f>
        <v>69.221452982142736</v>
      </c>
      <c r="AQ573" s="229">
        <f>IF(AND(AQ$7&lt;=$B573+$D$4,AQ$9&gt;=$D573),$E573*HLOOKUP(AQ$7-$B573+1,INPUTS!$D$63:$X$64,$E$4,FALSE)/IF(AQ$7=$B573,(13-MONTH($D573)),12),0)</f>
        <v>77.732615189924886</v>
      </c>
      <c r="AR573" s="229">
        <f>IF(AND(AR$7&lt;=$B573+$D$4,AR$9&gt;=$D573),$E573*HLOOKUP(AR$7-$B573+1,INPUTS!$D$63:$X$64,$E$4,FALSE)/IF(AR$7=$B573,(13-MONTH($D573)),12),0)</f>
        <v>77.732615189924886</v>
      </c>
      <c r="AS573" s="229">
        <f>IF(AND(AS$7&lt;=$B573+$D$4,AS$9&gt;=$D573),$E573*HLOOKUP(AS$7-$B573+1,INPUTS!$D$63:$X$64,$E$4,FALSE)/IF(AS$7=$B573,(13-MONTH($D573)),12),0)</f>
        <v>77.732615189924886</v>
      </c>
      <c r="AT573" s="229">
        <f>IF(AND(AT$7&lt;=$B573+$D$4,AT$9&gt;=$D573),$E573*HLOOKUP(AT$7-$B573+1,INPUTS!$D$63:$X$64,$E$4,FALSE)/IF(AT$7=$B573,(13-MONTH($D573)),12),0)</f>
        <v>77.732615189924886</v>
      </c>
      <c r="AU573" s="229">
        <f>IF(AND(AU$7&lt;=$B573+$D$4,AU$9&gt;=$D573),$E573*HLOOKUP(AU$7-$B573+1,INPUTS!$D$63:$X$64,$E$4,FALSE)/IF(AU$7=$B573,(13-MONTH($D573)),12),0)</f>
        <v>77.732615189924886</v>
      </c>
      <c r="AV573" s="229">
        <f>IF(AND(AV$7&lt;=$B573+$D$4,AV$9&gt;=$D573),$E573*HLOOKUP(AV$7-$B573+1,INPUTS!$D$63:$X$64,$E$4,FALSE)/IF(AV$7=$B573,(13-MONTH($D573)),12),0)</f>
        <v>77.732615189924886</v>
      </c>
      <c r="AW573" s="229">
        <f>IF(AND(AW$7&lt;=$B573+$D$4,AW$9&gt;=$D573),$E573*HLOOKUP(AW$7-$B573+1,INPUTS!$D$63:$X$64,$E$4,FALSE)/IF(AW$7=$B573,(13-MONTH($D573)),12),0)</f>
        <v>77.732615189924886</v>
      </c>
      <c r="AX573" s="229">
        <f>IF(AND(AX$7&lt;=$B573+$D$4,AX$9&gt;=$D573),$E573*HLOOKUP(AX$7-$B573+1,INPUTS!$D$63:$X$64,$E$4,FALSE)/IF(AX$7=$B573,(13-MONTH($D573)),12),0)</f>
        <v>77.732615189924886</v>
      </c>
      <c r="AY573" s="229">
        <f>IF(AND(AY$7&lt;=$B573+$D$4,AY$9&gt;=$D573),$E573*HLOOKUP(AY$7-$B573+1,INPUTS!$D$63:$X$64,$E$4,FALSE)/IF(AY$7=$B573,(13-MONTH($D573)),12),0)</f>
        <v>77.732615189924886</v>
      </c>
      <c r="AZ573" s="229">
        <f>IF(AND(AZ$7&lt;=$B573+$D$4,AZ$9&gt;=$D573),$E573*HLOOKUP(AZ$7-$B573+1,INPUTS!$D$63:$X$64,$E$4,FALSE)/IF(AZ$7=$B573,(13-MONTH($D573)),12),0)</f>
        <v>77.732615189924886</v>
      </c>
      <c r="BA573" s="229">
        <f>IF(AND(BA$7&lt;=$B573+$D$4,BA$9&gt;=$D573),$E573*HLOOKUP(BA$7-$B573+1,INPUTS!$D$63:$X$64,$E$4,FALSE)/IF(BA$7=$B573,(13-MONTH($D573)),12),0)</f>
        <v>77.732615189924886</v>
      </c>
      <c r="BB573" s="229">
        <f>IF(AND(BB$7&lt;=$B573+$D$4,BB$9&gt;=$D573),$E573*HLOOKUP(BB$7-$B573+1,INPUTS!$D$63:$X$64,$E$4,FALSE)/IF(BB$7=$B573,(13-MONTH($D573)),12),0)</f>
        <v>77.732615189924886</v>
      </c>
      <c r="BC573" s="229">
        <f>IF(AND(BC$7&lt;=$B573+$D$4,BC$9&gt;=$D573),$E573*HLOOKUP(BC$7-$B573+1,INPUTS!$D$63:$X$64,$E$4,FALSE)/IF(BC$7=$B573,(13-MONTH($D573)),12),0)</f>
        <v>71.896477576274876</v>
      </c>
      <c r="BD573" s="229">
        <f>IF(AND(BD$7&lt;=$B573+$D$4,BD$9&gt;=$D573),$E573*HLOOKUP(BD$7-$B573+1,INPUTS!$D$63:$X$64,$E$4,FALSE)/IF(BD$7=$B573,(13-MONTH($D573)),12),0)</f>
        <v>71.896477576274876</v>
      </c>
      <c r="BE573" s="229">
        <f>IF(AND(BE$7&lt;=$B573+$D$4,BE$9&gt;=$D573),$E573*HLOOKUP(BE$7-$B573+1,INPUTS!$D$63:$X$64,$E$4,FALSE)/IF(BE$7=$B573,(13-MONTH($D573)),12),0)</f>
        <v>71.896477576274876</v>
      </c>
      <c r="BF573" s="229">
        <f>IF(AND(BF$7&lt;=$B573+$D$4,BF$9&gt;=$D573),$E573*HLOOKUP(BF$7-$B573+1,INPUTS!$D$63:$X$64,$E$4,FALSE)/IF(BF$7=$B573,(13-MONTH($D573)),12),0)</f>
        <v>71.896477576274876</v>
      </c>
      <c r="BG573" s="229">
        <f>IF(AND(BG$7&lt;=$B573+$D$4,BG$9&gt;=$D573),$E573*HLOOKUP(BG$7-$B573+1,INPUTS!$D$63:$X$64,$E$4,FALSE)/IF(BG$7=$B573,(13-MONTH($D573)),12),0)</f>
        <v>71.896477576274876</v>
      </c>
      <c r="BH573" s="229">
        <f>IF(AND(BH$7&lt;=$B573+$D$4,BH$9&gt;=$D573),$E573*HLOOKUP(BH$7-$B573+1,INPUTS!$D$63:$X$64,$E$4,FALSE)/IF(BH$7=$B573,(13-MONTH($D573)),12),0)</f>
        <v>71.896477576274876</v>
      </c>
      <c r="BI573" s="229">
        <f>IF(AND(BI$7&lt;=$B573+$D$4,BI$9&gt;=$D573),$E573*HLOOKUP(BI$7-$B573+1,INPUTS!$D$63:$X$64,$E$4,FALSE)/IF(BI$7=$B573,(13-MONTH($D573)),12),0)</f>
        <v>71.896477576274876</v>
      </c>
      <c r="BJ573" s="229">
        <f>IF(AND(BJ$7&lt;=$B573+$D$4,BJ$9&gt;=$D573),$E573*HLOOKUP(BJ$7-$B573+1,INPUTS!$D$63:$X$64,$E$4,FALSE)/IF(BJ$7=$B573,(13-MONTH($D573)),12),0)</f>
        <v>71.896477576274876</v>
      </c>
      <c r="BK573" s="229">
        <f>IF(AND(BK$7&lt;=$B573+$D$4,BK$9&gt;=$D573),$E573*HLOOKUP(BK$7-$B573+1,INPUTS!$D$63:$X$64,$E$4,FALSE)/IF(BK$7=$B573,(13-MONTH($D573)),12),0)</f>
        <v>71.896477576274876</v>
      </c>
      <c r="BL573" s="229">
        <f>IF(AND(BL$7&lt;=$B573+$D$4,BL$9&gt;=$D573),$E573*HLOOKUP(BL$7-$B573+1,INPUTS!$D$63:$X$64,$E$4,FALSE)/IF(BL$7=$B573,(13-MONTH($D573)),12),0)</f>
        <v>71.896477576274876</v>
      </c>
      <c r="BM573" s="229">
        <f>IF(AND(BM$7&lt;=$B573+$D$4,BM$9&gt;=$D573),$E573*HLOOKUP(BM$7-$B573+1,INPUTS!$D$63:$X$64,$E$4,FALSE)/IF(BM$7=$B573,(13-MONTH($D573)),12),0)</f>
        <v>71.896477576274876</v>
      </c>
      <c r="BN573" s="229">
        <f>IF(AND(BN$7&lt;=$B573+$D$4,BN$9&gt;=$D573),$E573*HLOOKUP(BN$7-$B573+1,INPUTS!$D$63:$X$64,$E$4,FALSE)/IF(BN$7=$B573,(13-MONTH($D573)),12),0)</f>
        <v>71.896477576274876</v>
      </c>
      <c r="BO573" s="229">
        <f>IF(AND(BO$7&lt;=$B573+$D$4,BO$9&gt;=$D573),$E573*HLOOKUP(BO$7-$B573+1,INPUTS!$D$63:$X$64,$E$4,FALSE)/IF(BO$7=$B573,(13-MONTH($D573)),12),0)</f>
        <v>66.512586788774897</v>
      </c>
      <c r="BP573" s="229">
        <f>IF(AND(BP$7&lt;=$B573+$D$4,BP$9&gt;=$D573),$E573*HLOOKUP(BP$7-$B573+1,INPUTS!$D$63:$X$64,$E$4,FALSE)/IF(BP$7=$B573,(13-MONTH($D573)),12),0)</f>
        <v>66.512586788774897</v>
      </c>
      <c r="BQ573" s="229">
        <f>IF(AND(BQ$7&lt;=$B573+$D$4,BQ$9&gt;=$D573),$E573*HLOOKUP(BQ$7-$B573+1,INPUTS!$D$63:$X$64,$E$4,FALSE)/IF(BQ$7=$B573,(13-MONTH($D573)),12),0)</f>
        <v>66.512586788774897</v>
      </c>
      <c r="BR573" s="229">
        <f>IF(AND(BR$7&lt;=$B573+$D$4,BR$9&gt;=$D573),$E573*HLOOKUP(BR$7-$B573+1,INPUTS!$D$63:$X$64,$E$4,FALSE)/IF(BR$7=$B573,(13-MONTH($D573)),12),0)</f>
        <v>66.512586788774897</v>
      </c>
      <c r="BS573" s="229">
        <f>IF(AND(BS$7&lt;=$B573+$D$4,BS$9&gt;=$D573),$E573*HLOOKUP(BS$7-$B573+1,INPUTS!$D$63:$X$64,$E$4,FALSE)/IF(BS$7=$B573,(13-MONTH($D573)),12),0)</f>
        <v>66.512586788774897</v>
      </c>
      <c r="BT573" s="229">
        <f>IF(AND(BT$7&lt;=$B573+$D$4,BT$9&gt;=$D573),$E573*HLOOKUP(BT$7-$B573+1,INPUTS!$D$63:$X$64,$E$4,FALSE)/IF(BT$7=$B573,(13-MONTH($D573)),12),0)</f>
        <v>66.512586788774897</v>
      </c>
      <c r="BU573" s="229">
        <f>IF(AND(BU$7&lt;=$B573+$D$4,BU$9&gt;=$D573),$E573*HLOOKUP(BU$7-$B573+1,INPUTS!$D$63:$X$64,$E$4,FALSE)/IF(BU$7=$B573,(13-MONTH($D573)),12),0)</f>
        <v>66.512586788774897</v>
      </c>
      <c r="BV573" s="229">
        <f>IF(AND(BV$7&lt;=$B573+$D$4,BV$9&gt;=$D573),$E573*HLOOKUP(BV$7-$B573+1,INPUTS!$D$63:$X$64,$E$4,FALSE)/IF(BV$7=$B573,(13-MONTH($D573)),12),0)</f>
        <v>66.512586788774897</v>
      </c>
      <c r="BW573" s="229">
        <f>IF(AND(BW$7&lt;=$B573+$D$4,BW$9&gt;=$D573),$E573*HLOOKUP(BW$7-$B573+1,INPUTS!$D$63:$X$64,$E$4,FALSE)/IF(BW$7=$B573,(13-MONTH($D573)),12),0)</f>
        <v>66.512586788774897</v>
      </c>
      <c r="BX573" s="229">
        <f>IF(AND(BX$7&lt;=$B573+$D$4,BX$9&gt;=$D573),$E573*HLOOKUP(BX$7-$B573+1,INPUTS!$D$63:$X$64,$E$4,FALSE)/IF(BX$7=$B573,(13-MONTH($D573)),12),0)</f>
        <v>66.512586788774897</v>
      </c>
      <c r="BY573" s="229">
        <f>IF(AND(BY$7&lt;=$B573+$D$4,BY$9&gt;=$D573),$E573*HLOOKUP(BY$7-$B573+1,INPUTS!$D$63:$X$64,$E$4,FALSE)/IF(BY$7=$B573,(13-MONTH($D573)),12),0)</f>
        <v>66.512586788774897</v>
      </c>
      <c r="BZ573" s="229">
        <f>IF(AND(BZ$7&lt;=$B573+$D$4,BZ$9&gt;=$D573),$E573*HLOOKUP(BZ$7-$B573+1,INPUTS!$D$63:$X$64,$E$4,FALSE)/IF(BZ$7=$B573,(13-MONTH($D573)),12),0)</f>
        <v>66.512586788774897</v>
      </c>
    </row>
    <row r="574" spans="1:78" x14ac:dyDescent="0.2">
      <c r="A574" s="7" t="str">
        <f t="shared" si="454"/>
        <v>Roll-in 5</v>
      </c>
      <c r="B574" s="7">
        <f t="shared" si="455"/>
        <v>2021</v>
      </c>
      <c r="C574" s="7">
        <f t="shared" si="458"/>
        <v>31</v>
      </c>
      <c r="D574" s="165">
        <f t="shared" si="457"/>
        <v>44408</v>
      </c>
      <c r="E574" s="68">
        <f t="shared" si="456"/>
        <v>13716.220110000035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85.726375687500209</v>
      </c>
      <c r="AL574" s="229">
        <f>IF(AND(AL$7&lt;=$B574+$D$4,AL$9&gt;=$D574),$E574*HLOOKUP(AL$7-$B574+1,INPUTS!$D$63:$X$64,$E$4,FALSE)/IF(AL$7=$B574,(13-MONTH($D574)),12),0)</f>
        <v>85.726375687500209</v>
      </c>
      <c r="AM574" s="229">
        <f>IF(AND(AM$7&lt;=$B574+$D$4,AM$9&gt;=$D574),$E574*HLOOKUP(AM$7-$B574+1,INPUTS!$D$63:$X$64,$E$4,FALSE)/IF(AM$7=$B574,(13-MONTH($D574)),12),0)</f>
        <v>85.726375687500209</v>
      </c>
      <c r="AN574" s="229">
        <f>IF(AND(AN$7&lt;=$B574+$D$4,AN$9&gt;=$D574),$E574*HLOOKUP(AN$7-$B574+1,INPUTS!$D$63:$X$64,$E$4,FALSE)/IF(AN$7=$B574,(13-MONTH($D574)),12),0)</f>
        <v>85.726375687500209</v>
      </c>
      <c r="AO574" s="229">
        <f>IF(AND(AO$7&lt;=$B574+$D$4,AO$9&gt;=$D574),$E574*HLOOKUP(AO$7-$B574+1,INPUTS!$D$63:$X$64,$E$4,FALSE)/IF(AO$7=$B574,(13-MONTH($D574)),12),0)</f>
        <v>85.726375687500209</v>
      </c>
      <c r="AP574" s="229">
        <f>IF(AND(AP$7&lt;=$B574+$D$4,AP$9&gt;=$D574),$E574*HLOOKUP(AP$7-$B574+1,INPUTS!$D$63:$X$64,$E$4,FALSE)/IF(AP$7=$B574,(13-MONTH($D574)),12),0)</f>
        <v>85.726375687500209</v>
      </c>
      <c r="AQ574" s="229">
        <f>IF(AND(AQ$7&lt;=$B574+$D$4,AQ$9&gt;=$D574),$E574*HLOOKUP(AQ$7-$B574+1,INPUTS!$D$63:$X$64,$E$4,FALSE)/IF(AQ$7=$B574,(13-MONTH($D574)),12),0)</f>
        <v>82.514494145075219</v>
      </c>
      <c r="AR574" s="229">
        <f>IF(AND(AR$7&lt;=$B574+$D$4,AR$9&gt;=$D574),$E574*HLOOKUP(AR$7-$B574+1,INPUTS!$D$63:$X$64,$E$4,FALSE)/IF(AR$7=$B574,(13-MONTH($D574)),12),0)</f>
        <v>82.514494145075219</v>
      </c>
      <c r="AS574" s="229">
        <f>IF(AND(AS$7&lt;=$B574+$D$4,AS$9&gt;=$D574),$E574*HLOOKUP(AS$7-$B574+1,INPUTS!$D$63:$X$64,$E$4,FALSE)/IF(AS$7=$B574,(13-MONTH($D574)),12),0)</f>
        <v>82.514494145075219</v>
      </c>
      <c r="AT574" s="229">
        <f>IF(AND(AT$7&lt;=$B574+$D$4,AT$9&gt;=$D574),$E574*HLOOKUP(AT$7-$B574+1,INPUTS!$D$63:$X$64,$E$4,FALSE)/IF(AT$7=$B574,(13-MONTH($D574)),12),0)</f>
        <v>82.514494145075219</v>
      </c>
      <c r="AU574" s="229">
        <f>IF(AND(AU$7&lt;=$B574+$D$4,AU$9&gt;=$D574),$E574*HLOOKUP(AU$7-$B574+1,INPUTS!$D$63:$X$64,$E$4,FALSE)/IF(AU$7=$B574,(13-MONTH($D574)),12),0)</f>
        <v>82.514494145075219</v>
      </c>
      <c r="AV574" s="229">
        <f>IF(AND(AV$7&lt;=$B574+$D$4,AV$9&gt;=$D574),$E574*HLOOKUP(AV$7-$B574+1,INPUTS!$D$63:$X$64,$E$4,FALSE)/IF(AV$7=$B574,(13-MONTH($D574)),12),0)</f>
        <v>82.514494145075219</v>
      </c>
      <c r="AW574" s="229">
        <f>IF(AND(AW$7&lt;=$B574+$D$4,AW$9&gt;=$D574),$E574*HLOOKUP(AW$7-$B574+1,INPUTS!$D$63:$X$64,$E$4,FALSE)/IF(AW$7=$B574,(13-MONTH($D574)),12),0)</f>
        <v>82.514494145075219</v>
      </c>
      <c r="AX574" s="229">
        <f>IF(AND(AX$7&lt;=$B574+$D$4,AX$9&gt;=$D574),$E574*HLOOKUP(AX$7-$B574+1,INPUTS!$D$63:$X$64,$E$4,FALSE)/IF(AX$7=$B574,(13-MONTH($D574)),12),0)</f>
        <v>82.514494145075219</v>
      </c>
      <c r="AY574" s="229">
        <f>IF(AND(AY$7&lt;=$B574+$D$4,AY$9&gt;=$D574),$E574*HLOOKUP(AY$7-$B574+1,INPUTS!$D$63:$X$64,$E$4,FALSE)/IF(AY$7=$B574,(13-MONTH($D574)),12),0)</f>
        <v>82.514494145075219</v>
      </c>
      <c r="AZ574" s="229">
        <f>IF(AND(AZ$7&lt;=$B574+$D$4,AZ$9&gt;=$D574),$E574*HLOOKUP(AZ$7-$B574+1,INPUTS!$D$63:$X$64,$E$4,FALSE)/IF(AZ$7=$B574,(13-MONTH($D574)),12),0)</f>
        <v>82.514494145075219</v>
      </c>
      <c r="BA574" s="229">
        <f>IF(AND(BA$7&lt;=$B574+$D$4,BA$9&gt;=$D574),$E574*HLOOKUP(BA$7-$B574+1,INPUTS!$D$63:$X$64,$E$4,FALSE)/IF(BA$7=$B574,(13-MONTH($D574)),12),0)</f>
        <v>82.514494145075219</v>
      </c>
      <c r="BB574" s="229">
        <f>IF(AND(BB$7&lt;=$B574+$D$4,BB$9&gt;=$D574),$E574*HLOOKUP(BB$7-$B574+1,INPUTS!$D$63:$X$64,$E$4,FALSE)/IF(BB$7=$B574,(13-MONTH($D574)),12),0)</f>
        <v>82.514494145075219</v>
      </c>
      <c r="BC574" s="229">
        <f>IF(AND(BC$7&lt;=$B574+$D$4,BC$9&gt;=$D574),$E574*HLOOKUP(BC$7-$B574+1,INPUTS!$D$63:$X$64,$E$4,FALSE)/IF(BC$7=$B574,(13-MONTH($D574)),12),0)</f>
        <v>76.319334728725195</v>
      </c>
      <c r="BD574" s="229">
        <f>IF(AND(BD$7&lt;=$B574+$D$4,BD$9&gt;=$D574),$E574*HLOOKUP(BD$7-$B574+1,INPUTS!$D$63:$X$64,$E$4,FALSE)/IF(BD$7=$B574,(13-MONTH($D574)),12),0)</f>
        <v>76.319334728725195</v>
      </c>
      <c r="BE574" s="229">
        <f>IF(AND(BE$7&lt;=$B574+$D$4,BE$9&gt;=$D574),$E574*HLOOKUP(BE$7-$B574+1,INPUTS!$D$63:$X$64,$E$4,FALSE)/IF(BE$7=$B574,(13-MONTH($D574)),12),0)</f>
        <v>76.319334728725195</v>
      </c>
      <c r="BF574" s="229">
        <f>IF(AND(BF$7&lt;=$B574+$D$4,BF$9&gt;=$D574),$E574*HLOOKUP(BF$7-$B574+1,INPUTS!$D$63:$X$64,$E$4,FALSE)/IF(BF$7=$B574,(13-MONTH($D574)),12),0)</f>
        <v>76.319334728725195</v>
      </c>
      <c r="BG574" s="229">
        <f>IF(AND(BG$7&lt;=$B574+$D$4,BG$9&gt;=$D574),$E574*HLOOKUP(BG$7-$B574+1,INPUTS!$D$63:$X$64,$E$4,FALSE)/IF(BG$7=$B574,(13-MONTH($D574)),12),0)</f>
        <v>76.319334728725195</v>
      </c>
      <c r="BH574" s="229">
        <f>IF(AND(BH$7&lt;=$B574+$D$4,BH$9&gt;=$D574),$E574*HLOOKUP(BH$7-$B574+1,INPUTS!$D$63:$X$64,$E$4,FALSE)/IF(BH$7=$B574,(13-MONTH($D574)),12),0)</f>
        <v>76.319334728725195</v>
      </c>
      <c r="BI574" s="229">
        <f>IF(AND(BI$7&lt;=$B574+$D$4,BI$9&gt;=$D574),$E574*HLOOKUP(BI$7-$B574+1,INPUTS!$D$63:$X$64,$E$4,FALSE)/IF(BI$7=$B574,(13-MONTH($D574)),12),0)</f>
        <v>76.319334728725195</v>
      </c>
      <c r="BJ574" s="229">
        <f>IF(AND(BJ$7&lt;=$B574+$D$4,BJ$9&gt;=$D574),$E574*HLOOKUP(BJ$7-$B574+1,INPUTS!$D$63:$X$64,$E$4,FALSE)/IF(BJ$7=$B574,(13-MONTH($D574)),12),0)</f>
        <v>76.319334728725195</v>
      </c>
      <c r="BK574" s="229">
        <f>IF(AND(BK$7&lt;=$B574+$D$4,BK$9&gt;=$D574),$E574*HLOOKUP(BK$7-$B574+1,INPUTS!$D$63:$X$64,$E$4,FALSE)/IF(BK$7=$B574,(13-MONTH($D574)),12),0)</f>
        <v>76.319334728725195</v>
      </c>
      <c r="BL574" s="229">
        <f>IF(AND(BL$7&lt;=$B574+$D$4,BL$9&gt;=$D574),$E574*HLOOKUP(BL$7-$B574+1,INPUTS!$D$63:$X$64,$E$4,FALSE)/IF(BL$7=$B574,(13-MONTH($D574)),12),0)</f>
        <v>76.319334728725195</v>
      </c>
      <c r="BM574" s="229">
        <f>IF(AND(BM$7&lt;=$B574+$D$4,BM$9&gt;=$D574),$E574*HLOOKUP(BM$7-$B574+1,INPUTS!$D$63:$X$64,$E$4,FALSE)/IF(BM$7=$B574,(13-MONTH($D574)),12),0)</f>
        <v>76.319334728725195</v>
      </c>
      <c r="BN574" s="229">
        <f>IF(AND(BN$7&lt;=$B574+$D$4,BN$9&gt;=$D574),$E574*HLOOKUP(BN$7-$B574+1,INPUTS!$D$63:$X$64,$E$4,FALSE)/IF(BN$7=$B574,(13-MONTH($D574)),12),0)</f>
        <v>76.319334728725195</v>
      </c>
      <c r="BO574" s="229">
        <f>IF(AND(BO$7&lt;=$B574+$D$4,BO$9&gt;=$D574),$E574*HLOOKUP(BO$7-$B574+1,INPUTS!$D$63:$X$64,$E$4,FALSE)/IF(BO$7=$B574,(13-MONTH($D574)),12),0)</f>
        <v>70.604243016225169</v>
      </c>
      <c r="BP574" s="229">
        <f>IF(AND(BP$7&lt;=$B574+$D$4,BP$9&gt;=$D574),$E574*HLOOKUP(BP$7-$B574+1,INPUTS!$D$63:$X$64,$E$4,FALSE)/IF(BP$7=$B574,(13-MONTH($D574)),12),0)</f>
        <v>70.604243016225169</v>
      </c>
      <c r="BQ574" s="229">
        <f>IF(AND(BQ$7&lt;=$B574+$D$4,BQ$9&gt;=$D574),$E574*HLOOKUP(BQ$7-$B574+1,INPUTS!$D$63:$X$64,$E$4,FALSE)/IF(BQ$7=$B574,(13-MONTH($D574)),12),0)</f>
        <v>70.604243016225169</v>
      </c>
      <c r="BR574" s="229">
        <f>IF(AND(BR$7&lt;=$B574+$D$4,BR$9&gt;=$D574),$E574*HLOOKUP(BR$7-$B574+1,INPUTS!$D$63:$X$64,$E$4,FALSE)/IF(BR$7=$B574,(13-MONTH($D574)),12),0)</f>
        <v>70.604243016225169</v>
      </c>
      <c r="BS574" s="229">
        <f>IF(AND(BS$7&lt;=$B574+$D$4,BS$9&gt;=$D574),$E574*HLOOKUP(BS$7-$B574+1,INPUTS!$D$63:$X$64,$E$4,FALSE)/IF(BS$7=$B574,(13-MONTH($D574)),12),0)</f>
        <v>70.604243016225169</v>
      </c>
      <c r="BT574" s="229">
        <f>IF(AND(BT$7&lt;=$B574+$D$4,BT$9&gt;=$D574),$E574*HLOOKUP(BT$7-$B574+1,INPUTS!$D$63:$X$64,$E$4,FALSE)/IF(BT$7=$B574,(13-MONTH($D574)),12),0)</f>
        <v>70.604243016225169</v>
      </c>
      <c r="BU574" s="229">
        <f>IF(AND(BU$7&lt;=$B574+$D$4,BU$9&gt;=$D574),$E574*HLOOKUP(BU$7-$B574+1,INPUTS!$D$63:$X$64,$E$4,FALSE)/IF(BU$7=$B574,(13-MONTH($D574)),12),0)</f>
        <v>70.604243016225169</v>
      </c>
      <c r="BV574" s="229">
        <f>IF(AND(BV$7&lt;=$B574+$D$4,BV$9&gt;=$D574),$E574*HLOOKUP(BV$7-$B574+1,INPUTS!$D$63:$X$64,$E$4,FALSE)/IF(BV$7=$B574,(13-MONTH($D574)),12),0)</f>
        <v>70.604243016225169</v>
      </c>
      <c r="BW574" s="229">
        <f>IF(AND(BW$7&lt;=$B574+$D$4,BW$9&gt;=$D574),$E574*HLOOKUP(BW$7-$B574+1,INPUTS!$D$63:$X$64,$E$4,FALSE)/IF(BW$7=$B574,(13-MONTH($D574)),12),0)</f>
        <v>70.604243016225169</v>
      </c>
      <c r="BX574" s="229">
        <f>IF(AND(BX$7&lt;=$B574+$D$4,BX$9&gt;=$D574),$E574*HLOOKUP(BX$7-$B574+1,INPUTS!$D$63:$X$64,$E$4,FALSE)/IF(BX$7=$B574,(13-MONTH($D574)),12),0)</f>
        <v>70.604243016225169</v>
      </c>
      <c r="BY574" s="229">
        <f>IF(AND(BY$7&lt;=$B574+$D$4,BY$9&gt;=$D574),$E574*HLOOKUP(BY$7-$B574+1,INPUTS!$D$63:$X$64,$E$4,FALSE)/IF(BY$7=$B574,(13-MONTH($D574)),12),0)</f>
        <v>70.604243016225169</v>
      </c>
      <c r="BZ574" s="229">
        <f>IF(AND(BZ$7&lt;=$B574+$D$4,BZ$9&gt;=$D574),$E574*HLOOKUP(BZ$7-$B574+1,INPUTS!$D$63:$X$64,$E$4,FALSE)/IF(BZ$7=$B574,(13-MONTH($D574)),12),0)</f>
        <v>70.604243016225169</v>
      </c>
    </row>
    <row r="575" spans="1:78" x14ac:dyDescent="0.2">
      <c r="A575" s="7" t="str">
        <f t="shared" si="454"/>
        <v>Roll-in 5</v>
      </c>
      <c r="B575" s="7">
        <f t="shared" si="455"/>
        <v>2021</v>
      </c>
      <c r="C575" s="7">
        <f t="shared" si="458"/>
        <v>32</v>
      </c>
      <c r="D575" s="165">
        <f t="shared" si="457"/>
        <v>44439</v>
      </c>
      <c r="E575" s="68">
        <f t="shared" si="456"/>
        <v>10093.327460000017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75.699955950000131</v>
      </c>
      <c r="AM575" s="229">
        <f>IF(AND(AM$7&lt;=$B575+$D$4,AM$9&gt;=$D575),$E575*HLOOKUP(AM$7-$B575+1,INPUTS!$D$63:$X$64,$E$4,FALSE)/IF(AM$7=$B575,(13-MONTH($D575)),12),0)</f>
        <v>75.699955950000131</v>
      </c>
      <c r="AN575" s="229">
        <f>IF(AND(AN$7&lt;=$B575+$D$4,AN$9&gt;=$D575),$E575*HLOOKUP(AN$7-$B575+1,INPUTS!$D$63:$X$64,$E$4,FALSE)/IF(AN$7=$B575,(13-MONTH($D575)),12),0)</f>
        <v>75.699955950000131</v>
      </c>
      <c r="AO575" s="229">
        <f>IF(AND(AO$7&lt;=$B575+$D$4,AO$9&gt;=$D575),$E575*HLOOKUP(AO$7-$B575+1,INPUTS!$D$63:$X$64,$E$4,FALSE)/IF(AO$7=$B575,(13-MONTH($D575)),12),0)</f>
        <v>75.699955950000131</v>
      </c>
      <c r="AP575" s="229">
        <f>IF(AND(AP$7&lt;=$B575+$D$4,AP$9&gt;=$D575),$E575*HLOOKUP(AP$7-$B575+1,INPUTS!$D$63:$X$64,$E$4,FALSE)/IF(AP$7=$B575,(13-MONTH($D575)),12),0)</f>
        <v>75.699955950000131</v>
      </c>
      <c r="AQ575" s="229">
        <f>IF(AND(AQ$7&lt;=$B575+$D$4,AQ$9&gt;=$D575),$E575*HLOOKUP(AQ$7-$B575+1,INPUTS!$D$63:$X$64,$E$4,FALSE)/IF(AQ$7=$B575,(13-MONTH($D575)),12),0)</f>
        <v>60.71977577811677</v>
      </c>
      <c r="AR575" s="229">
        <f>IF(AND(AR$7&lt;=$B575+$D$4,AR$9&gt;=$D575),$E575*HLOOKUP(AR$7-$B575+1,INPUTS!$D$63:$X$64,$E$4,FALSE)/IF(AR$7=$B575,(13-MONTH($D575)),12),0)</f>
        <v>60.71977577811677</v>
      </c>
      <c r="AS575" s="229">
        <f>IF(AND(AS$7&lt;=$B575+$D$4,AS$9&gt;=$D575),$E575*HLOOKUP(AS$7-$B575+1,INPUTS!$D$63:$X$64,$E$4,FALSE)/IF(AS$7=$B575,(13-MONTH($D575)),12),0)</f>
        <v>60.71977577811677</v>
      </c>
      <c r="AT575" s="229">
        <f>IF(AND(AT$7&lt;=$B575+$D$4,AT$9&gt;=$D575),$E575*HLOOKUP(AT$7-$B575+1,INPUTS!$D$63:$X$64,$E$4,FALSE)/IF(AT$7=$B575,(13-MONTH($D575)),12),0)</f>
        <v>60.71977577811677</v>
      </c>
      <c r="AU575" s="229">
        <f>IF(AND(AU$7&lt;=$B575+$D$4,AU$9&gt;=$D575),$E575*HLOOKUP(AU$7-$B575+1,INPUTS!$D$63:$X$64,$E$4,FALSE)/IF(AU$7=$B575,(13-MONTH($D575)),12),0)</f>
        <v>60.71977577811677</v>
      </c>
      <c r="AV575" s="229">
        <f>IF(AND(AV$7&lt;=$B575+$D$4,AV$9&gt;=$D575),$E575*HLOOKUP(AV$7-$B575+1,INPUTS!$D$63:$X$64,$E$4,FALSE)/IF(AV$7=$B575,(13-MONTH($D575)),12),0)</f>
        <v>60.71977577811677</v>
      </c>
      <c r="AW575" s="229">
        <f>IF(AND(AW$7&lt;=$B575+$D$4,AW$9&gt;=$D575),$E575*HLOOKUP(AW$7-$B575+1,INPUTS!$D$63:$X$64,$E$4,FALSE)/IF(AW$7=$B575,(13-MONTH($D575)),12),0)</f>
        <v>60.71977577811677</v>
      </c>
      <c r="AX575" s="229">
        <f>IF(AND(AX$7&lt;=$B575+$D$4,AX$9&gt;=$D575),$E575*HLOOKUP(AX$7-$B575+1,INPUTS!$D$63:$X$64,$E$4,FALSE)/IF(AX$7=$B575,(13-MONTH($D575)),12),0)</f>
        <v>60.71977577811677</v>
      </c>
      <c r="AY575" s="229">
        <f>IF(AND(AY$7&lt;=$B575+$D$4,AY$9&gt;=$D575),$E575*HLOOKUP(AY$7-$B575+1,INPUTS!$D$63:$X$64,$E$4,FALSE)/IF(AY$7=$B575,(13-MONTH($D575)),12),0)</f>
        <v>60.71977577811677</v>
      </c>
      <c r="AZ575" s="229">
        <f>IF(AND(AZ$7&lt;=$B575+$D$4,AZ$9&gt;=$D575),$E575*HLOOKUP(AZ$7-$B575+1,INPUTS!$D$63:$X$64,$E$4,FALSE)/IF(AZ$7=$B575,(13-MONTH($D575)),12),0)</f>
        <v>60.71977577811677</v>
      </c>
      <c r="BA575" s="229">
        <f>IF(AND(BA$7&lt;=$B575+$D$4,BA$9&gt;=$D575),$E575*HLOOKUP(BA$7-$B575+1,INPUTS!$D$63:$X$64,$E$4,FALSE)/IF(BA$7=$B575,(13-MONTH($D575)),12),0)</f>
        <v>60.71977577811677</v>
      </c>
      <c r="BB575" s="229">
        <f>IF(AND(BB$7&lt;=$B575+$D$4,BB$9&gt;=$D575),$E575*HLOOKUP(BB$7-$B575+1,INPUTS!$D$63:$X$64,$E$4,FALSE)/IF(BB$7=$B575,(13-MONTH($D575)),12),0)</f>
        <v>60.71977577811677</v>
      </c>
      <c r="BC575" s="229">
        <f>IF(AND(BC$7&lt;=$B575+$D$4,BC$9&gt;=$D575),$E575*HLOOKUP(BC$7-$B575+1,INPUTS!$D$63:$X$64,$E$4,FALSE)/IF(BC$7=$B575,(13-MONTH($D575)),12),0)</f>
        <v>56.160956208683423</v>
      </c>
      <c r="BD575" s="229">
        <f>IF(AND(BD$7&lt;=$B575+$D$4,BD$9&gt;=$D575),$E575*HLOOKUP(BD$7-$B575+1,INPUTS!$D$63:$X$64,$E$4,FALSE)/IF(BD$7=$B575,(13-MONTH($D575)),12),0)</f>
        <v>56.160956208683423</v>
      </c>
      <c r="BE575" s="229">
        <f>IF(AND(BE$7&lt;=$B575+$D$4,BE$9&gt;=$D575),$E575*HLOOKUP(BE$7-$B575+1,INPUTS!$D$63:$X$64,$E$4,FALSE)/IF(BE$7=$B575,(13-MONTH($D575)),12),0)</f>
        <v>56.160956208683423</v>
      </c>
      <c r="BF575" s="229">
        <f>IF(AND(BF$7&lt;=$B575+$D$4,BF$9&gt;=$D575),$E575*HLOOKUP(BF$7-$B575+1,INPUTS!$D$63:$X$64,$E$4,FALSE)/IF(BF$7=$B575,(13-MONTH($D575)),12),0)</f>
        <v>56.160956208683423</v>
      </c>
      <c r="BG575" s="229">
        <f>IF(AND(BG$7&lt;=$B575+$D$4,BG$9&gt;=$D575),$E575*HLOOKUP(BG$7-$B575+1,INPUTS!$D$63:$X$64,$E$4,FALSE)/IF(BG$7=$B575,(13-MONTH($D575)),12),0)</f>
        <v>56.160956208683423</v>
      </c>
      <c r="BH575" s="229">
        <f>IF(AND(BH$7&lt;=$B575+$D$4,BH$9&gt;=$D575),$E575*HLOOKUP(BH$7-$B575+1,INPUTS!$D$63:$X$64,$E$4,FALSE)/IF(BH$7=$B575,(13-MONTH($D575)),12),0)</f>
        <v>56.160956208683423</v>
      </c>
      <c r="BI575" s="229">
        <f>IF(AND(BI$7&lt;=$B575+$D$4,BI$9&gt;=$D575),$E575*HLOOKUP(BI$7-$B575+1,INPUTS!$D$63:$X$64,$E$4,FALSE)/IF(BI$7=$B575,(13-MONTH($D575)),12),0)</f>
        <v>56.160956208683423</v>
      </c>
      <c r="BJ575" s="229">
        <f>IF(AND(BJ$7&lt;=$B575+$D$4,BJ$9&gt;=$D575),$E575*HLOOKUP(BJ$7-$B575+1,INPUTS!$D$63:$X$64,$E$4,FALSE)/IF(BJ$7=$B575,(13-MONTH($D575)),12),0)</f>
        <v>56.160956208683423</v>
      </c>
      <c r="BK575" s="229">
        <f>IF(AND(BK$7&lt;=$B575+$D$4,BK$9&gt;=$D575),$E575*HLOOKUP(BK$7-$B575+1,INPUTS!$D$63:$X$64,$E$4,FALSE)/IF(BK$7=$B575,(13-MONTH($D575)),12),0)</f>
        <v>56.160956208683423</v>
      </c>
      <c r="BL575" s="229">
        <f>IF(AND(BL$7&lt;=$B575+$D$4,BL$9&gt;=$D575),$E575*HLOOKUP(BL$7-$B575+1,INPUTS!$D$63:$X$64,$E$4,FALSE)/IF(BL$7=$B575,(13-MONTH($D575)),12),0)</f>
        <v>56.160956208683423</v>
      </c>
      <c r="BM575" s="229">
        <f>IF(AND(BM$7&lt;=$B575+$D$4,BM$9&gt;=$D575),$E575*HLOOKUP(BM$7-$B575+1,INPUTS!$D$63:$X$64,$E$4,FALSE)/IF(BM$7=$B575,(13-MONTH($D575)),12),0)</f>
        <v>56.160956208683423</v>
      </c>
      <c r="BN575" s="229">
        <f>IF(AND(BN$7&lt;=$B575+$D$4,BN$9&gt;=$D575),$E575*HLOOKUP(BN$7-$B575+1,INPUTS!$D$63:$X$64,$E$4,FALSE)/IF(BN$7=$B575,(13-MONTH($D575)),12),0)</f>
        <v>56.160956208683423</v>
      </c>
      <c r="BO575" s="229">
        <f>IF(AND(BO$7&lt;=$B575+$D$4,BO$9&gt;=$D575),$E575*HLOOKUP(BO$7-$B575+1,INPUTS!$D$63:$X$64,$E$4,FALSE)/IF(BO$7=$B575,(13-MONTH($D575)),12),0)</f>
        <v>51.955403100350082</v>
      </c>
      <c r="BP575" s="229">
        <f>IF(AND(BP$7&lt;=$B575+$D$4,BP$9&gt;=$D575),$E575*HLOOKUP(BP$7-$B575+1,INPUTS!$D$63:$X$64,$E$4,FALSE)/IF(BP$7=$B575,(13-MONTH($D575)),12),0)</f>
        <v>51.955403100350082</v>
      </c>
      <c r="BQ575" s="229">
        <f>IF(AND(BQ$7&lt;=$B575+$D$4,BQ$9&gt;=$D575),$E575*HLOOKUP(BQ$7-$B575+1,INPUTS!$D$63:$X$64,$E$4,FALSE)/IF(BQ$7=$B575,(13-MONTH($D575)),12),0)</f>
        <v>51.955403100350082</v>
      </c>
      <c r="BR575" s="229">
        <f>IF(AND(BR$7&lt;=$B575+$D$4,BR$9&gt;=$D575),$E575*HLOOKUP(BR$7-$B575+1,INPUTS!$D$63:$X$64,$E$4,FALSE)/IF(BR$7=$B575,(13-MONTH($D575)),12),0)</f>
        <v>51.955403100350082</v>
      </c>
      <c r="BS575" s="229">
        <f>IF(AND(BS$7&lt;=$B575+$D$4,BS$9&gt;=$D575),$E575*HLOOKUP(BS$7-$B575+1,INPUTS!$D$63:$X$64,$E$4,FALSE)/IF(BS$7=$B575,(13-MONTH($D575)),12),0)</f>
        <v>51.955403100350082</v>
      </c>
      <c r="BT575" s="229">
        <f>IF(AND(BT$7&lt;=$B575+$D$4,BT$9&gt;=$D575),$E575*HLOOKUP(BT$7-$B575+1,INPUTS!$D$63:$X$64,$E$4,FALSE)/IF(BT$7=$B575,(13-MONTH($D575)),12),0)</f>
        <v>51.955403100350082</v>
      </c>
      <c r="BU575" s="229">
        <f>IF(AND(BU$7&lt;=$B575+$D$4,BU$9&gt;=$D575),$E575*HLOOKUP(BU$7-$B575+1,INPUTS!$D$63:$X$64,$E$4,FALSE)/IF(BU$7=$B575,(13-MONTH($D575)),12),0)</f>
        <v>51.955403100350082</v>
      </c>
      <c r="BV575" s="229">
        <f>IF(AND(BV$7&lt;=$B575+$D$4,BV$9&gt;=$D575),$E575*HLOOKUP(BV$7-$B575+1,INPUTS!$D$63:$X$64,$E$4,FALSE)/IF(BV$7=$B575,(13-MONTH($D575)),12),0)</f>
        <v>51.955403100350082</v>
      </c>
      <c r="BW575" s="229">
        <f>IF(AND(BW$7&lt;=$B575+$D$4,BW$9&gt;=$D575),$E575*HLOOKUP(BW$7-$B575+1,INPUTS!$D$63:$X$64,$E$4,FALSE)/IF(BW$7=$B575,(13-MONTH($D575)),12),0)</f>
        <v>51.955403100350082</v>
      </c>
      <c r="BX575" s="229">
        <f>IF(AND(BX$7&lt;=$B575+$D$4,BX$9&gt;=$D575),$E575*HLOOKUP(BX$7-$B575+1,INPUTS!$D$63:$X$64,$E$4,FALSE)/IF(BX$7=$B575,(13-MONTH($D575)),12),0)</f>
        <v>51.955403100350082</v>
      </c>
      <c r="BY575" s="229">
        <f>IF(AND(BY$7&lt;=$B575+$D$4,BY$9&gt;=$D575),$E575*HLOOKUP(BY$7-$B575+1,INPUTS!$D$63:$X$64,$E$4,FALSE)/IF(BY$7=$B575,(13-MONTH($D575)),12),0)</f>
        <v>51.955403100350082</v>
      </c>
      <c r="BZ575" s="229">
        <f>IF(AND(BZ$7&lt;=$B575+$D$4,BZ$9&gt;=$D575),$E575*HLOOKUP(BZ$7-$B575+1,INPUTS!$D$63:$X$64,$E$4,FALSE)/IF(BZ$7=$B575,(13-MONTH($D575)),12),0)</f>
        <v>51.955403100350082</v>
      </c>
    </row>
    <row r="576" spans="1:78" x14ac:dyDescent="0.2">
      <c r="A576" s="7" t="str">
        <f t="shared" ref="A576:A603" si="459">A195</f>
        <v>Roll-in 6</v>
      </c>
      <c r="B576" s="7">
        <f t="shared" si="455"/>
        <v>2021</v>
      </c>
      <c r="C576" s="7">
        <f t="shared" si="458"/>
        <v>33</v>
      </c>
      <c r="D576" s="165">
        <f t="shared" si="457"/>
        <v>44469</v>
      </c>
      <c r="E576" s="68">
        <f t="shared" ref="E576:E603" si="460">+E44+E119+E195</f>
        <v>5379.1820600000283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50.429831812500261</v>
      </c>
      <c r="AN576" s="229">
        <f>IF(AND(AN$7&lt;=$B576+$D$4,AN$9&gt;=$D576),$E576*HLOOKUP(AN$7-$B576+1,INPUTS!$D$63:$X$64,$E$4,FALSE)/IF(AN$7=$B576,(13-MONTH($D576)),12),0)</f>
        <v>50.429831812500261</v>
      </c>
      <c r="AO576" s="229">
        <f>IF(AND(AO$7&lt;=$B576+$D$4,AO$9&gt;=$D576),$E576*HLOOKUP(AO$7-$B576+1,INPUTS!$D$63:$X$64,$E$4,FALSE)/IF(AO$7=$B576,(13-MONTH($D576)),12),0)</f>
        <v>50.429831812500261</v>
      </c>
      <c r="AP576" s="229">
        <f>IF(AND(AP$7&lt;=$B576+$D$4,AP$9&gt;=$D576),$E576*HLOOKUP(AP$7-$B576+1,INPUTS!$D$63:$X$64,$E$4,FALSE)/IF(AP$7=$B576,(13-MONTH($D576)),12),0)</f>
        <v>50.429831812500261</v>
      </c>
      <c r="AQ576" s="229">
        <f>IF(AND(AQ$7&lt;=$B576+$D$4,AQ$9&gt;=$D576),$E576*HLOOKUP(AQ$7-$B576+1,INPUTS!$D$63:$X$64,$E$4,FALSE)/IF(AQ$7=$B576,(13-MONTH($D576)),12),0)</f>
        <v>32.36026274261684</v>
      </c>
      <c r="AR576" s="229">
        <f>IF(AND(AR$7&lt;=$B576+$D$4,AR$9&gt;=$D576),$E576*HLOOKUP(AR$7-$B576+1,INPUTS!$D$63:$X$64,$E$4,FALSE)/IF(AR$7=$B576,(13-MONTH($D576)),12),0)</f>
        <v>32.36026274261684</v>
      </c>
      <c r="AS576" s="229">
        <f>IF(AND(AS$7&lt;=$B576+$D$4,AS$9&gt;=$D576),$E576*HLOOKUP(AS$7-$B576+1,INPUTS!$D$63:$X$64,$E$4,FALSE)/IF(AS$7=$B576,(13-MONTH($D576)),12),0)</f>
        <v>32.36026274261684</v>
      </c>
      <c r="AT576" s="229">
        <f>IF(AND(AT$7&lt;=$B576+$D$4,AT$9&gt;=$D576),$E576*HLOOKUP(AT$7-$B576+1,INPUTS!$D$63:$X$64,$E$4,FALSE)/IF(AT$7=$B576,(13-MONTH($D576)),12),0)</f>
        <v>32.36026274261684</v>
      </c>
      <c r="AU576" s="229">
        <f>IF(AND(AU$7&lt;=$B576+$D$4,AU$9&gt;=$D576),$E576*HLOOKUP(AU$7-$B576+1,INPUTS!$D$63:$X$64,$E$4,FALSE)/IF(AU$7=$B576,(13-MONTH($D576)),12),0)</f>
        <v>32.36026274261684</v>
      </c>
      <c r="AV576" s="229">
        <f>IF(AND(AV$7&lt;=$B576+$D$4,AV$9&gt;=$D576),$E576*HLOOKUP(AV$7-$B576+1,INPUTS!$D$63:$X$64,$E$4,FALSE)/IF(AV$7=$B576,(13-MONTH($D576)),12),0)</f>
        <v>32.36026274261684</v>
      </c>
      <c r="AW576" s="229">
        <f>IF(AND(AW$7&lt;=$B576+$D$4,AW$9&gt;=$D576),$E576*HLOOKUP(AW$7-$B576+1,INPUTS!$D$63:$X$64,$E$4,FALSE)/IF(AW$7=$B576,(13-MONTH($D576)),12),0)</f>
        <v>32.36026274261684</v>
      </c>
      <c r="AX576" s="229">
        <f>IF(AND(AX$7&lt;=$B576+$D$4,AX$9&gt;=$D576),$E576*HLOOKUP(AX$7-$B576+1,INPUTS!$D$63:$X$64,$E$4,FALSE)/IF(AX$7=$B576,(13-MONTH($D576)),12),0)</f>
        <v>32.36026274261684</v>
      </c>
      <c r="AY576" s="229">
        <f>IF(AND(AY$7&lt;=$B576+$D$4,AY$9&gt;=$D576),$E576*HLOOKUP(AY$7-$B576+1,INPUTS!$D$63:$X$64,$E$4,FALSE)/IF(AY$7=$B576,(13-MONTH($D576)),12),0)</f>
        <v>32.36026274261684</v>
      </c>
      <c r="AZ576" s="229">
        <f>IF(AND(AZ$7&lt;=$B576+$D$4,AZ$9&gt;=$D576),$E576*HLOOKUP(AZ$7-$B576+1,INPUTS!$D$63:$X$64,$E$4,FALSE)/IF(AZ$7=$B576,(13-MONTH($D576)),12),0)</f>
        <v>32.36026274261684</v>
      </c>
      <c r="BA576" s="229">
        <f>IF(AND(BA$7&lt;=$B576+$D$4,BA$9&gt;=$D576),$E576*HLOOKUP(BA$7-$B576+1,INPUTS!$D$63:$X$64,$E$4,FALSE)/IF(BA$7=$B576,(13-MONTH($D576)),12),0)</f>
        <v>32.36026274261684</v>
      </c>
      <c r="BB576" s="229">
        <f>IF(AND(BB$7&lt;=$B576+$D$4,BB$9&gt;=$D576),$E576*HLOOKUP(BB$7-$B576+1,INPUTS!$D$63:$X$64,$E$4,FALSE)/IF(BB$7=$B576,(13-MONTH($D576)),12),0)</f>
        <v>32.36026274261684</v>
      </c>
      <c r="BC576" s="229">
        <f>IF(AND(BC$7&lt;=$B576+$D$4,BC$9&gt;=$D576),$E576*HLOOKUP(BC$7-$B576+1,INPUTS!$D$63:$X$64,$E$4,FALSE)/IF(BC$7=$B576,(13-MONTH($D576)),12),0)</f>
        <v>29.930665512183491</v>
      </c>
      <c r="BD576" s="229">
        <f>IF(AND(BD$7&lt;=$B576+$D$4,BD$9&gt;=$D576),$E576*HLOOKUP(BD$7-$B576+1,INPUTS!$D$63:$X$64,$E$4,FALSE)/IF(BD$7=$B576,(13-MONTH($D576)),12),0)</f>
        <v>29.930665512183491</v>
      </c>
      <c r="BE576" s="229">
        <f>IF(AND(BE$7&lt;=$B576+$D$4,BE$9&gt;=$D576),$E576*HLOOKUP(BE$7-$B576+1,INPUTS!$D$63:$X$64,$E$4,FALSE)/IF(BE$7=$B576,(13-MONTH($D576)),12),0)</f>
        <v>29.930665512183491</v>
      </c>
      <c r="BF576" s="229">
        <f>IF(AND(BF$7&lt;=$B576+$D$4,BF$9&gt;=$D576),$E576*HLOOKUP(BF$7-$B576+1,INPUTS!$D$63:$X$64,$E$4,FALSE)/IF(BF$7=$B576,(13-MONTH($D576)),12),0)</f>
        <v>29.930665512183491</v>
      </c>
      <c r="BG576" s="229">
        <f>IF(AND(BG$7&lt;=$B576+$D$4,BG$9&gt;=$D576),$E576*HLOOKUP(BG$7-$B576+1,INPUTS!$D$63:$X$64,$E$4,FALSE)/IF(BG$7=$B576,(13-MONTH($D576)),12),0)</f>
        <v>29.930665512183491</v>
      </c>
      <c r="BH576" s="229">
        <f>IF(AND(BH$7&lt;=$B576+$D$4,BH$9&gt;=$D576),$E576*HLOOKUP(BH$7-$B576+1,INPUTS!$D$63:$X$64,$E$4,FALSE)/IF(BH$7=$B576,(13-MONTH($D576)),12),0)</f>
        <v>29.930665512183491</v>
      </c>
      <c r="BI576" s="229">
        <f>IF(AND(BI$7&lt;=$B576+$D$4,BI$9&gt;=$D576),$E576*HLOOKUP(BI$7-$B576+1,INPUTS!$D$63:$X$64,$E$4,FALSE)/IF(BI$7=$B576,(13-MONTH($D576)),12),0)</f>
        <v>29.930665512183491</v>
      </c>
      <c r="BJ576" s="229">
        <f>IF(AND(BJ$7&lt;=$B576+$D$4,BJ$9&gt;=$D576),$E576*HLOOKUP(BJ$7-$B576+1,INPUTS!$D$63:$X$64,$E$4,FALSE)/IF(BJ$7=$B576,(13-MONTH($D576)),12),0)</f>
        <v>29.930665512183491</v>
      </c>
      <c r="BK576" s="229">
        <f>IF(AND(BK$7&lt;=$B576+$D$4,BK$9&gt;=$D576),$E576*HLOOKUP(BK$7-$B576+1,INPUTS!$D$63:$X$64,$E$4,FALSE)/IF(BK$7=$B576,(13-MONTH($D576)),12),0)</f>
        <v>29.930665512183491</v>
      </c>
      <c r="BL576" s="229">
        <f>IF(AND(BL$7&lt;=$B576+$D$4,BL$9&gt;=$D576),$E576*HLOOKUP(BL$7-$B576+1,INPUTS!$D$63:$X$64,$E$4,FALSE)/IF(BL$7=$B576,(13-MONTH($D576)),12),0)</f>
        <v>29.930665512183491</v>
      </c>
      <c r="BM576" s="229">
        <f>IF(AND(BM$7&lt;=$B576+$D$4,BM$9&gt;=$D576),$E576*HLOOKUP(BM$7-$B576+1,INPUTS!$D$63:$X$64,$E$4,FALSE)/IF(BM$7=$B576,(13-MONTH($D576)),12),0)</f>
        <v>29.930665512183491</v>
      </c>
      <c r="BN576" s="229">
        <f>IF(AND(BN$7&lt;=$B576+$D$4,BN$9&gt;=$D576),$E576*HLOOKUP(BN$7-$B576+1,INPUTS!$D$63:$X$64,$E$4,FALSE)/IF(BN$7=$B576,(13-MONTH($D576)),12),0)</f>
        <v>29.930665512183491</v>
      </c>
      <c r="BO576" s="229">
        <f>IF(AND(BO$7&lt;=$B576+$D$4,BO$9&gt;=$D576),$E576*HLOOKUP(BO$7-$B576+1,INPUTS!$D$63:$X$64,$E$4,FALSE)/IF(BO$7=$B576,(13-MONTH($D576)),12),0)</f>
        <v>27.689339653850144</v>
      </c>
      <c r="BP576" s="229">
        <f>IF(AND(BP$7&lt;=$B576+$D$4,BP$9&gt;=$D576),$E576*HLOOKUP(BP$7-$B576+1,INPUTS!$D$63:$X$64,$E$4,FALSE)/IF(BP$7=$B576,(13-MONTH($D576)),12),0)</f>
        <v>27.689339653850144</v>
      </c>
      <c r="BQ576" s="229">
        <f>IF(AND(BQ$7&lt;=$B576+$D$4,BQ$9&gt;=$D576),$E576*HLOOKUP(BQ$7-$B576+1,INPUTS!$D$63:$X$64,$E$4,FALSE)/IF(BQ$7=$B576,(13-MONTH($D576)),12),0)</f>
        <v>27.689339653850144</v>
      </c>
      <c r="BR576" s="229">
        <f>IF(AND(BR$7&lt;=$B576+$D$4,BR$9&gt;=$D576),$E576*HLOOKUP(BR$7-$B576+1,INPUTS!$D$63:$X$64,$E$4,FALSE)/IF(BR$7=$B576,(13-MONTH($D576)),12),0)</f>
        <v>27.689339653850144</v>
      </c>
      <c r="BS576" s="229">
        <f>IF(AND(BS$7&lt;=$B576+$D$4,BS$9&gt;=$D576),$E576*HLOOKUP(BS$7-$B576+1,INPUTS!$D$63:$X$64,$E$4,FALSE)/IF(BS$7=$B576,(13-MONTH($D576)),12),0)</f>
        <v>27.689339653850144</v>
      </c>
      <c r="BT576" s="229">
        <f>IF(AND(BT$7&lt;=$B576+$D$4,BT$9&gt;=$D576),$E576*HLOOKUP(BT$7-$B576+1,INPUTS!$D$63:$X$64,$E$4,FALSE)/IF(BT$7=$B576,(13-MONTH($D576)),12),0)</f>
        <v>27.689339653850144</v>
      </c>
      <c r="BU576" s="229">
        <f>IF(AND(BU$7&lt;=$B576+$D$4,BU$9&gt;=$D576),$E576*HLOOKUP(BU$7-$B576+1,INPUTS!$D$63:$X$64,$E$4,FALSE)/IF(BU$7=$B576,(13-MONTH($D576)),12),0)</f>
        <v>27.689339653850144</v>
      </c>
      <c r="BV576" s="229">
        <f>IF(AND(BV$7&lt;=$B576+$D$4,BV$9&gt;=$D576),$E576*HLOOKUP(BV$7-$B576+1,INPUTS!$D$63:$X$64,$E$4,FALSE)/IF(BV$7=$B576,(13-MONTH($D576)),12),0)</f>
        <v>27.689339653850144</v>
      </c>
      <c r="BW576" s="229">
        <f>IF(AND(BW$7&lt;=$B576+$D$4,BW$9&gt;=$D576),$E576*HLOOKUP(BW$7-$B576+1,INPUTS!$D$63:$X$64,$E$4,FALSE)/IF(BW$7=$B576,(13-MONTH($D576)),12),0)</f>
        <v>27.689339653850144</v>
      </c>
      <c r="BX576" s="229">
        <f>IF(AND(BX$7&lt;=$B576+$D$4,BX$9&gt;=$D576),$E576*HLOOKUP(BX$7-$B576+1,INPUTS!$D$63:$X$64,$E$4,FALSE)/IF(BX$7=$B576,(13-MONTH($D576)),12),0)</f>
        <v>27.689339653850144</v>
      </c>
      <c r="BY576" s="229">
        <f>IF(AND(BY$7&lt;=$B576+$D$4,BY$9&gt;=$D576),$E576*HLOOKUP(BY$7-$B576+1,INPUTS!$D$63:$X$64,$E$4,FALSE)/IF(BY$7=$B576,(13-MONTH($D576)),12),0)</f>
        <v>27.689339653850144</v>
      </c>
      <c r="BZ576" s="229">
        <f>IF(AND(BZ$7&lt;=$B576+$D$4,BZ$9&gt;=$D576),$E576*HLOOKUP(BZ$7-$B576+1,INPUTS!$D$63:$X$64,$E$4,FALSE)/IF(BZ$7=$B576,(13-MONTH($D576)),12),0)</f>
        <v>27.689339653850144</v>
      </c>
    </row>
    <row r="577" spans="1:78" x14ac:dyDescent="0.2">
      <c r="A577" s="7" t="str">
        <f t="shared" si="459"/>
        <v>Roll-in 6</v>
      </c>
      <c r="B577" s="7">
        <f t="shared" si="455"/>
        <v>2021</v>
      </c>
      <c r="C577" s="7">
        <f t="shared" si="458"/>
        <v>34</v>
      </c>
      <c r="D577" s="165">
        <f t="shared" ref="D577:D603" si="461">D196</f>
        <v>44500</v>
      </c>
      <c r="E577" s="68">
        <f t="shared" si="460"/>
        <v>15220.319290000016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190.2539911250002</v>
      </c>
      <c r="AO577" s="229">
        <f>IF(AND(AO$7&lt;=$B577+$D$4,AO$9&gt;=$D577),$E577*HLOOKUP(AO$7-$B577+1,INPUTS!$D$63:$X$64,$E$4,FALSE)/IF(AO$7=$B577,(13-MONTH($D577)),12),0)</f>
        <v>190.2539911250002</v>
      </c>
      <c r="AP577" s="229">
        <f>IF(AND(AP$7&lt;=$B577+$D$4,AP$9&gt;=$D577),$E577*HLOOKUP(AP$7-$B577+1,INPUTS!$D$63:$X$64,$E$4,FALSE)/IF(AP$7=$B577,(13-MONTH($D577)),12),0)</f>
        <v>190.2539911250002</v>
      </c>
      <c r="AQ577" s="229">
        <f>IF(AND(AQ$7&lt;=$B577+$D$4,AQ$9&gt;=$D577),$E577*HLOOKUP(AQ$7-$B577+1,INPUTS!$D$63:$X$64,$E$4,FALSE)/IF(AQ$7=$B577,(13-MONTH($D577)),12),0)</f>
        <v>91.562904128758433</v>
      </c>
      <c r="AR577" s="229">
        <f>IF(AND(AR$7&lt;=$B577+$D$4,AR$9&gt;=$D577),$E577*HLOOKUP(AR$7-$B577+1,INPUTS!$D$63:$X$64,$E$4,FALSE)/IF(AR$7=$B577,(13-MONTH($D577)),12),0)</f>
        <v>91.562904128758433</v>
      </c>
      <c r="AS577" s="229">
        <f>IF(AND(AS$7&lt;=$B577+$D$4,AS$9&gt;=$D577),$E577*HLOOKUP(AS$7-$B577+1,INPUTS!$D$63:$X$64,$E$4,FALSE)/IF(AS$7=$B577,(13-MONTH($D577)),12),0)</f>
        <v>91.562904128758433</v>
      </c>
      <c r="AT577" s="229">
        <f>IF(AND(AT$7&lt;=$B577+$D$4,AT$9&gt;=$D577),$E577*HLOOKUP(AT$7-$B577+1,INPUTS!$D$63:$X$64,$E$4,FALSE)/IF(AT$7=$B577,(13-MONTH($D577)),12),0)</f>
        <v>91.562904128758433</v>
      </c>
      <c r="AU577" s="229">
        <f>IF(AND(AU$7&lt;=$B577+$D$4,AU$9&gt;=$D577),$E577*HLOOKUP(AU$7-$B577+1,INPUTS!$D$63:$X$64,$E$4,FALSE)/IF(AU$7=$B577,(13-MONTH($D577)),12),0)</f>
        <v>91.562904128758433</v>
      </c>
      <c r="AV577" s="229">
        <f>IF(AND(AV$7&lt;=$B577+$D$4,AV$9&gt;=$D577),$E577*HLOOKUP(AV$7-$B577+1,INPUTS!$D$63:$X$64,$E$4,FALSE)/IF(AV$7=$B577,(13-MONTH($D577)),12),0)</f>
        <v>91.562904128758433</v>
      </c>
      <c r="AW577" s="229">
        <f>IF(AND(AW$7&lt;=$B577+$D$4,AW$9&gt;=$D577),$E577*HLOOKUP(AW$7-$B577+1,INPUTS!$D$63:$X$64,$E$4,FALSE)/IF(AW$7=$B577,(13-MONTH($D577)),12),0)</f>
        <v>91.562904128758433</v>
      </c>
      <c r="AX577" s="229">
        <f>IF(AND(AX$7&lt;=$B577+$D$4,AX$9&gt;=$D577),$E577*HLOOKUP(AX$7-$B577+1,INPUTS!$D$63:$X$64,$E$4,FALSE)/IF(AX$7=$B577,(13-MONTH($D577)),12),0)</f>
        <v>91.562904128758433</v>
      </c>
      <c r="AY577" s="229">
        <f>IF(AND(AY$7&lt;=$B577+$D$4,AY$9&gt;=$D577),$E577*HLOOKUP(AY$7-$B577+1,INPUTS!$D$63:$X$64,$E$4,FALSE)/IF(AY$7=$B577,(13-MONTH($D577)),12),0)</f>
        <v>91.562904128758433</v>
      </c>
      <c r="AZ577" s="229">
        <f>IF(AND(AZ$7&lt;=$B577+$D$4,AZ$9&gt;=$D577),$E577*HLOOKUP(AZ$7-$B577+1,INPUTS!$D$63:$X$64,$E$4,FALSE)/IF(AZ$7=$B577,(13-MONTH($D577)),12),0)</f>
        <v>91.562904128758433</v>
      </c>
      <c r="BA577" s="229">
        <f>IF(AND(BA$7&lt;=$B577+$D$4,BA$9&gt;=$D577),$E577*HLOOKUP(BA$7-$B577+1,INPUTS!$D$63:$X$64,$E$4,FALSE)/IF(BA$7=$B577,(13-MONTH($D577)),12),0)</f>
        <v>91.562904128758433</v>
      </c>
      <c r="BB577" s="229">
        <f>IF(AND(BB$7&lt;=$B577+$D$4,BB$9&gt;=$D577),$E577*HLOOKUP(BB$7-$B577+1,INPUTS!$D$63:$X$64,$E$4,FALSE)/IF(BB$7=$B577,(13-MONTH($D577)),12),0)</f>
        <v>91.562904128758433</v>
      </c>
      <c r="BC577" s="229">
        <f>IF(AND(BC$7&lt;=$B577+$D$4,BC$9&gt;=$D577),$E577*HLOOKUP(BC$7-$B577+1,INPUTS!$D$63:$X$64,$E$4,FALSE)/IF(BC$7=$B577,(13-MONTH($D577)),12),0)</f>
        <v>84.688393249441745</v>
      </c>
      <c r="BD577" s="229">
        <f>IF(AND(BD$7&lt;=$B577+$D$4,BD$9&gt;=$D577),$E577*HLOOKUP(BD$7-$B577+1,INPUTS!$D$63:$X$64,$E$4,FALSE)/IF(BD$7=$B577,(13-MONTH($D577)),12),0)</f>
        <v>84.688393249441745</v>
      </c>
      <c r="BE577" s="229">
        <f>IF(AND(BE$7&lt;=$B577+$D$4,BE$9&gt;=$D577),$E577*HLOOKUP(BE$7-$B577+1,INPUTS!$D$63:$X$64,$E$4,FALSE)/IF(BE$7=$B577,(13-MONTH($D577)),12),0)</f>
        <v>84.688393249441745</v>
      </c>
      <c r="BF577" s="229">
        <f>IF(AND(BF$7&lt;=$B577+$D$4,BF$9&gt;=$D577),$E577*HLOOKUP(BF$7-$B577+1,INPUTS!$D$63:$X$64,$E$4,FALSE)/IF(BF$7=$B577,(13-MONTH($D577)),12),0)</f>
        <v>84.688393249441745</v>
      </c>
      <c r="BG577" s="229">
        <f>IF(AND(BG$7&lt;=$B577+$D$4,BG$9&gt;=$D577),$E577*HLOOKUP(BG$7-$B577+1,INPUTS!$D$63:$X$64,$E$4,FALSE)/IF(BG$7=$B577,(13-MONTH($D577)),12),0)</f>
        <v>84.688393249441745</v>
      </c>
      <c r="BH577" s="229">
        <f>IF(AND(BH$7&lt;=$B577+$D$4,BH$9&gt;=$D577),$E577*HLOOKUP(BH$7-$B577+1,INPUTS!$D$63:$X$64,$E$4,FALSE)/IF(BH$7=$B577,(13-MONTH($D577)),12),0)</f>
        <v>84.688393249441745</v>
      </c>
      <c r="BI577" s="229">
        <f>IF(AND(BI$7&lt;=$B577+$D$4,BI$9&gt;=$D577),$E577*HLOOKUP(BI$7-$B577+1,INPUTS!$D$63:$X$64,$E$4,FALSE)/IF(BI$7=$B577,(13-MONTH($D577)),12),0)</f>
        <v>84.688393249441745</v>
      </c>
      <c r="BJ577" s="229">
        <f>IF(AND(BJ$7&lt;=$B577+$D$4,BJ$9&gt;=$D577),$E577*HLOOKUP(BJ$7-$B577+1,INPUTS!$D$63:$X$64,$E$4,FALSE)/IF(BJ$7=$B577,(13-MONTH($D577)),12),0)</f>
        <v>84.688393249441745</v>
      </c>
      <c r="BK577" s="229">
        <f>IF(AND(BK$7&lt;=$B577+$D$4,BK$9&gt;=$D577),$E577*HLOOKUP(BK$7-$B577+1,INPUTS!$D$63:$X$64,$E$4,FALSE)/IF(BK$7=$B577,(13-MONTH($D577)),12),0)</f>
        <v>84.688393249441745</v>
      </c>
      <c r="BL577" s="229">
        <f>IF(AND(BL$7&lt;=$B577+$D$4,BL$9&gt;=$D577),$E577*HLOOKUP(BL$7-$B577+1,INPUTS!$D$63:$X$64,$E$4,FALSE)/IF(BL$7=$B577,(13-MONTH($D577)),12),0)</f>
        <v>84.688393249441745</v>
      </c>
      <c r="BM577" s="229">
        <f>IF(AND(BM$7&lt;=$B577+$D$4,BM$9&gt;=$D577),$E577*HLOOKUP(BM$7-$B577+1,INPUTS!$D$63:$X$64,$E$4,FALSE)/IF(BM$7=$B577,(13-MONTH($D577)),12),0)</f>
        <v>84.688393249441745</v>
      </c>
      <c r="BN577" s="229">
        <f>IF(AND(BN$7&lt;=$B577+$D$4,BN$9&gt;=$D577),$E577*HLOOKUP(BN$7-$B577+1,INPUTS!$D$63:$X$64,$E$4,FALSE)/IF(BN$7=$B577,(13-MONTH($D577)),12),0)</f>
        <v>84.688393249441745</v>
      </c>
      <c r="BO577" s="229">
        <f>IF(AND(BO$7&lt;=$B577+$D$4,BO$9&gt;=$D577),$E577*HLOOKUP(BO$7-$B577+1,INPUTS!$D$63:$X$64,$E$4,FALSE)/IF(BO$7=$B577,(13-MONTH($D577)),12),0)</f>
        <v>78.346593545275084</v>
      </c>
      <c r="BP577" s="229">
        <f>IF(AND(BP$7&lt;=$B577+$D$4,BP$9&gt;=$D577),$E577*HLOOKUP(BP$7-$B577+1,INPUTS!$D$63:$X$64,$E$4,FALSE)/IF(BP$7=$B577,(13-MONTH($D577)),12),0)</f>
        <v>78.346593545275084</v>
      </c>
      <c r="BQ577" s="229">
        <f>IF(AND(BQ$7&lt;=$B577+$D$4,BQ$9&gt;=$D577),$E577*HLOOKUP(BQ$7-$B577+1,INPUTS!$D$63:$X$64,$E$4,FALSE)/IF(BQ$7=$B577,(13-MONTH($D577)),12),0)</f>
        <v>78.346593545275084</v>
      </c>
      <c r="BR577" s="229">
        <f>IF(AND(BR$7&lt;=$B577+$D$4,BR$9&gt;=$D577),$E577*HLOOKUP(BR$7-$B577+1,INPUTS!$D$63:$X$64,$E$4,FALSE)/IF(BR$7=$B577,(13-MONTH($D577)),12),0)</f>
        <v>78.346593545275084</v>
      </c>
      <c r="BS577" s="229">
        <f>IF(AND(BS$7&lt;=$B577+$D$4,BS$9&gt;=$D577),$E577*HLOOKUP(BS$7-$B577+1,INPUTS!$D$63:$X$64,$E$4,FALSE)/IF(BS$7=$B577,(13-MONTH($D577)),12),0)</f>
        <v>78.346593545275084</v>
      </c>
      <c r="BT577" s="229">
        <f>IF(AND(BT$7&lt;=$B577+$D$4,BT$9&gt;=$D577),$E577*HLOOKUP(BT$7-$B577+1,INPUTS!$D$63:$X$64,$E$4,FALSE)/IF(BT$7=$B577,(13-MONTH($D577)),12),0)</f>
        <v>78.346593545275084</v>
      </c>
      <c r="BU577" s="229">
        <f>IF(AND(BU$7&lt;=$B577+$D$4,BU$9&gt;=$D577),$E577*HLOOKUP(BU$7-$B577+1,INPUTS!$D$63:$X$64,$E$4,FALSE)/IF(BU$7=$B577,(13-MONTH($D577)),12),0)</f>
        <v>78.346593545275084</v>
      </c>
      <c r="BV577" s="229">
        <f>IF(AND(BV$7&lt;=$B577+$D$4,BV$9&gt;=$D577),$E577*HLOOKUP(BV$7-$B577+1,INPUTS!$D$63:$X$64,$E$4,FALSE)/IF(BV$7=$B577,(13-MONTH($D577)),12),0)</f>
        <v>78.346593545275084</v>
      </c>
      <c r="BW577" s="229">
        <f>IF(AND(BW$7&lt;=$B577+$D$4,BW$9&gt;=$D577),$E577*HLOOKUP(BW$7-$B577+1,INPUTS!$D$63:$X$64,$E$4,FALSE)/IF(BW$7=$B577,(13-MONTH($D577)),12),0)</f>
        <v>78.346593545275084</v>
      </c>
      <c r="BX577" s="229">
        <f>IF(AND(BX$7&lt;=$B577+$D$4,BX$9&gt;=$D577),$E577*HLOOKUP(BX$7-$B577+1,INPUTS!$D$63:$X$64,$E$4,FALSE)/IF(BX$7=$B577,(13-MONTH($D577)),12),0)</f>
        <v>78.346593545275084</v>
      </c>
      <c r="BY577" s="229">
        <f>IF(AND(BY$7&lt;=$B577+$D$4,BY$9&gt;=$D577),$E577*HLOOKUP(BY$7-$B577+1,INPUTS!$D$63:$X$64,$E$4,FALSE)/IF(BY$7=$B577,(13-MONTH($D577)),12),0)</f>
        <v>78.346593545275084</v>
      </c>
      <c r="BZ577" s="229">
        <f>IF(AND(BZ$7&lt;=$B577+$D$4,BZ$9&gt;=$D577),$E577*HLOOKUP(BZ$7-$B577+1,INPUTS!$D$63:$X$64,$E$4,FALSE)/IF(BZ$7=$B577,(13-MONTH($D577)),12),0)</f>
        <v>78.346593545275084</v>
      </c>
    </row>
    <row r="578" spans="1:78" x14ac:dyDescent="0.2">
      <c r="A578" s="7" t="str">
        <f t="shared" si="459"/>
        <v>Roll-in 6</v>
      </c>
      <c r="B578" s="7">
        <f t="shared" si="455"/>
        <v>2021</v>
      </c>
      <c r="C578" s="7">
        <f t="shared" si="458"/>
        <v>35</v>
      </c>
      <c r="D578" s="165">
        <f t="shared" si="461"/>
        <v>44530</v>
      </c>
      <c r="E578" s="68">
        <f t="shared" si="460"/>
        <v>16307.221639999936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305.76040574999877</v>
      </c>
      <c r="AP578" s="229">
        <f>IF(AND(AP$7&lt;=$B578+$D$4,AP$9&gt;=$D578),$E578*HLOOKUP(AP$7-$B578+1,INPUTS!$D$63:$X$64,$E$4,FALSE)/IF(AP$7=$B578,(13-MONTH($D578)),12),0)</f>
        <v>305.76040574999877</v>
      </c>
      <c r="AQ578" s="229">
        <f>IF(AND(AQ$7&lt;=$B578+$D$4,AQ$9&gt;=$D578),$E578*HLOOKUP(AQ$7-$B578+1,INPUTS!$D$63:$X$64,$E$4,FALSE)/IF(AQ$7=$B578,(13-MONTH($D578)),12),0)</f>
        <v>98.101527515966282</v>
      </c>
      <c r="AR578" s="229">
        <f>IF(AND(AR$7&lt;=$B578+$D$4,AR$9&gt;=$D578),$E578*HLOOKUP(AR$7-$B578+1,INPUTS!$D$63:$X$64,$E$4,FALSE)/IF(AR$7=$B578,(13-MONTH($D578)),12),0)</f>
        <v>98.101527515966282</v>
      </c>
      <c r="AS578" s="229">
        <f>IF(AND(AS$7&lt;=$B578+$D$4,AS$9&gt;=$D578),$E578*HLOOKUP(AS$7-$B578+1,INPUTS!$D$63:$X$64,$E$4,FALSE)/IF(AS$7=$B578,(13-MONTH($D578)),12),0)</f>
        <v>98.101527515966282</v>
      </c>
      <c r="AT578" s="229">
        <f>IF(AND(AT$7&lt;=$B578+$D$4,AT$9&gt;=$D578),$E578*HLOOKUP(AT$7-$B578+1,INPUTS!$D$63:$X$64,$E$4,FALSE)/IF(AT$7=$B578,(13-MONTH($D578)),12),0)</f>
        <v>98.101527515966282</v>
      </c>
      <c r="AU578" s="229">
        <f>IF(AND(AU$7&lt;=$B578+$D$4,AU$9&gt;=$D578),$E578*HLOOKUP(AU$7-$B578+1,INPUTS!$D$63:$X$64,$E$4,FALSE)/IF(AU$7=$B578,(13-MONTH($D578)),12),0)</f>
        <v>98.101527515966282</v>
      </c>
      <c r="AV578" s="229">
        <f>IF(AND(AV$7&lt;=$B578+$D$4,AV$9&gt;=$D578),$E578*HLOOKUP(AV$7-$B578+1,INPUTS!$D$63:$X$64,$E$4,FALSE)/IF(AV$7=$B578,(13-MONTH($D578)),12),0)</f>
        <v>98.101527515966282</v>
      </c>
      <c r="AW578" s="229">
        <f>IF(AND(AW$7&lt;=$B578+$D$4,AW$9&gt;=$D578),$E578*HLOOKUP(AW$7-$B578+1,INPUTS!$D$63:$X$64,$E$4,FALSE)/IF(AW$7=$B578,(13-MONTH($D578)),12),0)</f>
        <v>98.101527515966282</v>
      </c>
      <c r="AX578" s="229">
        <f>IF(AND(AX$7&lt;=$B578+$D$4,AX$9&gt;=$D578),$E578*HLOOKUP(AX$7-$B578+1,INPUTS!$D$63:$X$64,$E$4,FALSE)/IF(AX$7=$B578,(13-MONTH($D578)),12),0)</f>
        <v>98.101527515966282</v>
      </c>
      <c r="AY578" s="229">
        <f>IF(AND(AY$7&lt;=$B578+$D$4,AY$9&gt;=$D578),$E578*HLOOKUP(AY$7-$B578+1,INPUTS!$D$63:$X$64,$E$4,FALSE)/IF(AY$7=$B578,(13-MONTH($D578)),12),0)</f>
        <v>98.101527515966282</v>
      </c>
      <c r="AZ578" s="229">
        <f>IF(AND(AZ$7&lt;=$B578+$D$4,AZ$9&gt;=$D578),$E578*HLOOKUP(AZ$7-$B578+1,INPUTS!$D$63:$X$64,$E$4,FALSE)/IF(AZ$7=$B578,(13-MONTH($D578)),12),0)</f>
        <v>98.101527515966282</v>
      </c>
      <c r="BA578" s="229">
        <f>IF(AND(BA$7&lt;=$B578+$D$4,BA$9&gt;=$D578),$E578*HLOOKUP(BA$7-$B578+1,INPUTS!$D$63:$X$64,$E$4,FALSE)/IF(BA$7=$B578,(13-MONTH($D578)),12),0)</f>
        <v>98.101527515966282</v>
      </c>
      <c r="BB578" s="229">
        <f>IF(AND(BB$7&lt;=$B578+$D$4,BB$9&gt;=$D578),$E578*HLOOKUP(BB$7-$B578+1,INPUTS!$D$63:$X$64,$E$4,FALSE)/IF(BB$7=$B578,(13-MONTH($D578)),12),0)</f>
        <v>98.101527515966282</v>
      </c>
      <c r="BC578" s="229">
        <f>IF(AND(BC$7&lt;=$B578+$D$4,BC$9&gt;=$D578),$E578*HLOOKUP(BC$7-$B578+1,INPUTS!$D$63:$X$64,$E$4,FALSE)/IF(BC$7=$B578,(13-MONTH($D578)),12),0)</f>
        <v>90.736099075232971</v>
      </c>
      <c r="BD578" s="229">
        <f>IF(AND(BD$7&lt;=$B578+$D$4,BD$9&gt;=$D578),$E578*HLOOKUP(BD$7-$B578+1,INPUTS!$D$63:$X$64,$E$4,FALSE)/IF(BD$7=$B578,(13-MONTH($D578)),12),0)</f>
        <v>90.736099075232971</v>
      </c>
      <c r="BE578" s="229">
        <f>IF(AND(BE$7&lt;=$B578+$D$4,BE$9&gt;=$D578),$E578*HLOOKUP(BE$7-$B578+1,INPUTS!$D$63:$X$64,$E$4,FALSE)/IF(BE$7=$B578,(13-MONTH($D578)),12),0)</f>
        <v>90.736099075232971</v>
      </c>
      <c r="BF578" s="229">
        <f>IF(AND(BF$7&lt;=$B578+$D$4,BF$9&gt;=$D578),$E578*HLOOKUP(BF$7-$B578+1,INPUTS!$D$63:$X$64,$E$4,FALSE)/IF(BF$7=$B578,(13-MONTH($D578)),12),0)</f>
        <v>90.736099075232971</v>
      </c>
      <c r="BG578" s="229">
        <f>IF(AND(BG$7&lt;=$B578+$D$4,BG$9&gt;=$D578),$E578*HLOOKUP(BG$7-$B578+1,INPUTS!$D$63:$X$64,$E$4,FALSE)/IF(BG$7=$B578,(13-MONTH($D578)),12),0)</f>
        <v>90.736099075232971</v>
      </c>
      <c r="BH578" s="229">
        <f>IF(AND(BH$7&lt;=$B578+$D$4,BH$9&gt;=$D578),$E578*HLOOKUP(BH$7-$B578+1,INPUTS!$D$63:$X$64,$E$4,FALSE)/IF(BH$7=$B578,(13-MONTH($D578)),12),0)</f>
        <v>90.736099075232971</v>
      </c>
      <c r="BI578" s="229">
        <f>IF(AND(BI$7&lt;=$B578+$D$4,BI$9&gt;=$D578),$E578*HLOOKUP(BI$7-$B578+1,INPUTS!$D$63:$X$64,$E$4,FALSE)/IF(BI$7=$B578,(13-MONTH($D578)),12),0)</f>
        <v>90.736099075232971</v>
      </c>
      <c r="BJ578" s="229">
        <f>IF(AND(BJ$7&lt;=$B578+$D$4,BJ$9&gt;=$D578),$E578*HLOOKUP(BJ$7-$B578+1,INPUTS!$D$63:$X$64,$E$4,FALSE)/IF(BJ$7=$B578,(13-MONTH($D578)),12),0)</f>
        <v>90.736099075232971</v>
      </c>
      <c r="BK578" s="229">
        <f>IF(AND(BK$7&lt;=$B578+$D$4,BK$9&gt;=$D578),$E578*HLOOKUP(BK$7-$B578+1,INPUTS!$D$63:$X$64,$E$4,FALSE)/IF(BK$7=$B578,(13-MONTH($D578)),12),0)</f>
        <v>90.736099075232971</v>
      </c>
      <c r="BL578" s="229">
        <f>IF(AND(BL$7&lt;=$B578+$D$4,BL$9&gt;=$D578),$E578*HLOOKUP(BL$7-$B578+1,INPUTS!$D$63:$X$64,$E$4,FALSE)/IF(BL$7=$B578,(13-MONTH($D578)),12),0)</f>
        <v>90.736099075232971</v>
      </c>
      <c r="BM578" s="229">
        <f>IF(AND(BM$7&lt;=$B578+$D$4,BM$9&gt;=$D578),$E578*HLOOKUP(BM$7-$B578+1,INPUTS!$D$63:$X$64,$E$4,FALSE)/IF(BM$7=$B578,(13-MONTH($D578)),12),0)</f>
        <v>90.736099075232971</v>
      </c>
      <c r="BN578" s="229">
        <f>IF(AND(BN$7&lt;=$B578+$D$4,BN$9&gt;=$D578),$E578*HLOOKUP(BN$7-$B578+1,INPUTS!$D$63:$X$64,$E$4,FALSE)/IF(BN$7=$B578,(13-MONTH($D578)),12),0)</f>
        <v>90.736099075232971</v>
      </c>
      <c r="BO578" s="229">
        <f>IF(AND(BO$7&lt;=$B578+$D$4,BO$9&gt;=$D578),$E578*HLOOKUP(BO$7-$B578+1,INPUTS!$D$63:$X$64,$E$4,FALSE)/IF(BO$7=$B578,(13-MONTH($D578)),12),0)</f>
        <v>83.941423391899676</v>
      </c>
      <c r="BP578" s="229">
        <f>IF(AND(BP$7&lt;=$B578+$D$4,BP$9&gt;=$D578),$E578*HLOOKUP(BP$7-$B578+1,INPUTS!$D$63:$X$64,$E$4,FALSE)/IF(BP$7=$B578,(13-MONTH($D578)),12),0)</f>
        <v>83.941423391899676</v>
      </c>
      <c r="BQ578" s="229">
        <f>IF(AND(BQ$7&lt;=$B578+$D$4,BQ$9&gt;=$D578),$E578*HLOOKUP(BQ$7-$B578+1,INPUTS!$D$63:$X$64,$E$4,FALSE)/IF(BQ$7=$B578,(13-MONTH($D578)),12),0)</f>
        <v>83.941423391899676</v>
      </c>
      <c r="BR578" s="229">
        <f>IF(AND(BR$7&lt;=$B578+$D$4,BR$9&gt;=$D578),$E578*HLOOKUP(BR$7-$B578+1,INPUTS!$D$63:$X$64,$E$4,FALSE)/IF(BR$7=$B578,(13-MONTH($D578)),12),0)</f>
        <v>83.941423391899676</v>
      </c>
      <c r="BS578" s="229">
        <f>IF(AND(BS$7&lt;=$B578+$D$4,BS$9&gt;=$D578),$E578*HLOOKUP(BS$7-$B578+1,INPUTS!$D$63:$X$64,$E$4,FALSE)/IF(BS$7=$B578,(13-MONTH($D578)),12),0)</f>
        <v>83.941423391899676</v>
      </c>
      <c r="BT578" s="229">
        <f>IF(AND(BT$7&lt;=$B578+$D$4,BT$9&gt;=$D578),$E578*HLOOKUP(BT$7-$B578+1,INPUTS!$D$63:$X$64,$E$4,FALSE)/IF(BT$7=$B578,(13-MONTH($D578)),12),0)</f>
        <v>83.941423391899676</v>
      </c>
      <c r="BU578" s="229">
        <f>IF(AND(BU$7&lt;=$B578+$D$4,BU$9&gt;=$D578),$E578*HLOOKUP(BU$7-$B578+1,INPUTS!$D$63:$X$64,$E$4,FALSE)/IF(BU$7=$B578,(13-MONTH($D578)),12),0)</f>
        <v>83.941423391899676</v>
      </c>
      <c r="BV578" s="229">
        <f>IF(AND(BV$7&lt;=$B578+$D$4,BV$9&gt;=$D578),$E578*HLOOKUP(BV$7-$B578+1,INPUTS!$D$63:$X$64,$E$4,FALSE)/IF(BV$7=$B578,(13-MONTH($D578)),12),0)</f>
        <v>83.941423391899676</v>
      </c>
      <c r="BW578" s="229">
        <f>IF(AND(BW$7&lt;=$B578+$D$4,BW$9&gt;=$D578),$E578*HLOOKUP(BW$7-$B578+1,INPUTS!$D$63:$X$64,$E$4,FALSE)/IF(BW$7=$B578,(13-MONTH($D578)),12),0)</f>
        <v>83.941423391899676</v>
      </c>
      <c r="BX578" s="229">
        <f>IF(AND(BX$7&lt;=$B578+$D$4,BX$9&gt;=$D578),$E578*HLOOKUP(BX$7-$B578+1,INPUTS!$D$63:$X$64,$E$4,FALSE)/IF(BX$7=$B578,(13-MONTH($D578)),12),0)</f>
        <v>83.941423391899676</v>
      </c>
      <c r="BY578" s="229">
        <f>IF(AND(BY$7&lt;=$B578+$D$4,BY$9&gt;=$D578),$E578*HLOOKUP(BY$7-$B578+1,INPUTS!$D$63:$X$64,$E$4,FALSE)/IF(BY$7=$B578,(13-MONTH($D578)),12),0)</f>
        <v>83.941423391899676</v>
      </c>
      <c r="BZ578" s="229">
        <f>IF(AND(BZ$7&lt;=$B578+$D$4,BZ$9&gt;=$D578),$E578*HLOOKUP(BZ$7-$B578+1,INPUTS!$D$63:$X$64,$E$4,FALSE)/IF(BZ$7=$B578,(13-MONTH($D578)),12),0)</f>
        <v>83.941423391899676</v>
      </c>
    </row>
    <row r="579" spans="1:78" x14ac:dyDescent="0.2">
      <c r="A579" s="7" t="str">
        <f t="shared" si="459"/>
        <v>Roll-in 6</v>
      </c>
      <c r="B579" s="7">
        <f t="shared" si="455"/>
        <v>2021</v>
      </c>
      <c r="C579" s="7">
        <f t="shared" si="458"/>
        <v>36</v>
      </c>
      <c r="D579" s="165">
        <f t="shared" si="461"/>
        <v>44561</v>
      </c>
      <c r="E579" s="68">
        <f t="shared" si="460"/>
        <v>32200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1207.5</v>
      </c>
      <c r="AQ579" s="229">
        <f>IF(AND(AQ$7&lt;=$B579+$D$4,AQ$9&gt;=$D579),$E579*HLOOKUP(AQ$7-$B579+1,INPUTS!$D$63:$X$64,$E$4,FALSE)/IF(AQ$7=$B579,(13-MONTH($D579)),12),0)</f>
        <v>193.70983333333334</v>
      </c>
      <c r="AR579" s="229">
        <f>IF(AND(AR$7&lt;=$B579+$D$4,AR$9&gt;=$D579),$E579*HLOOKUP(AR$7-$B579+1,INPUTS!$D$63:$X$64,$E$4,FALSE)/IF(AR$7=$B579,(13-MONTH($D579)),12),0)</f>
        <v>193.70983333333334</v>
      </c>
      <c r="AS579" s="229">
        <f>IF(AND(AS$7&lt;=$B579+$D$4,AS$9&gt;=$D579),$E579*HLOOKUP(AS$7-$B579+1,INPUTS!$D$63:$X$64,$E$4,FALSE)/IF(AS$7=$B579,(13-MONTH($D579)),12),0)</f>
        <v>193.70983333333334</v>
      </c>
      <c r="AT579" s="229">
        <f>IF(AND(AT$7&lt;=$B579+$D$4,AT$9&gt;=$D579),$E579*HLOOKUP(AT$7-$B579+1,INPUTS!$D$63:$X$64,$E$4,FALSE)/IF(AT$7=$B579,(13-MONTH($D579)),12),0)</f>
        <v>193.70983333333334</v>
      </c>
      <c r="AU579" s="229">
        <f>IF(AND(AU$7&lt;=$B579+$D$4,AU$9&gt;=$D579),$E579*HLOOKUP(AU$7-$B579+1,INPUTS!$D$63:$X$64,$E$4,FALSE)/IF(AU$7=$B579,(13-MONTH($D579)),12),0)</f>
        <v>193.70983333333334</v>
      </c>
      <c r="AV579" s="229">
        <f>IF(AND(AV$7&lt;=$B579+$D$4,AV$9&gt;=$D579),$E579*HLOOKUP(AV$7-$B579+1,INPUTS!$D$63:$X$64,$E$4,FALSE)/IF(AV$7=$B579,(13-MONTH($D579)),12),0)</f>
        <v>193.70983333333334</v>
      </c>
      <c r="AW579" s="229">
        <f>IF(AND(AW$7&lt;=$B579+$D$4,AW$9&gt;=$D579),$E579*HLOOKUP(AW$7-$B579+1,INPUTS!$D$63:$X$64,$E$4,FALSE)/IF(AW$7=$B579,(13-MONTH($D579)),12),0)</f>
        <v>193.70983333333334</v>
      </c>
      <c r="AX579" s="229">
        <f>IF(AND(AX$7&lt;=$B579+$D$4,AX$9&gt;=$D579),$E579*HLOOKUP(AX$7-$B579+1,INPUTS!$D$63:$X$64,$E$4,FALSE)/IF(AX$7=$B579,(13-MONTH($D579)),12),0)</f>
        <v>193.70983333333334</v>
      </c>
      <c r="AY579" s="229">
        <f>IF(AND(AY$7&lt;=$B579+$D$4,AY$9&gt;=$D579),$E579*HLOOKUP(AY$7-$B579+1,INPUTS!$D$63:$X$64,$E$4,FALSE)/IF(AY$7=$B579,(13-MONTH($D579)),12),0)</f>
        <v>193.70983333333334</v>
      </c>
      <c r="AZ579" s="229">
        <f>IF(AND(AZ$7&lt;=$B579+$D$4,AZ$9&gt;=$D579),$E579*HLOOKUP(AZ$7-$B579+1,INPUTS!$D$63:$X$64,$E$4,FALSE)/IF(AZ$7=$B579,(13-MONTH($D579)),12),0)</f>
        <v>193.70983333333334</v>
      </c>
      <c r="BA579" s="229">
        <f>IF(AND(BA$7&lt;=$B579+$D$4,BA$9&gt;=$D579),$E579*HLOOKUP(BA$7-$B579+1,INPUTS!$D$63:$X$64,$E$4,FALSE)/IF(BA$7=$B579,(13-MONTH($D579)),12),0)</f>
        <v>193.70983333333334</v>
      </c>
      <c r="BB579" s="229">
        <f>IF(AND(BB$7&lt;=$B579+$D$4,BB$9&gt;=$D579),$E579*HLOOKUP(BB$7-$B579+1,INPUTS!$D$63:$X$64,$E$4,FALSE)/IF(BB$7=$B579,(13-MONTH($D579)),12),0)</f>
        <v>193.70983333333334</v>
      </c>
      <c r="BC579" s="229">
        <f>IF(AND(BC$7&lt;=$B579+$D$4,BC$9&gt;=$D579),$E579*HLOOKUP(BC$7-$B579+1,INPUTS!$D$63:$X$64,$E$4,FALSE)/IF(BC$7=$B579,(13-MONTH($D579)),12),0)</f>
        <v>179.16616666666664</v>
      </c>
      <c r="BD579" s="229">
        <f>IF(AND(BD$7&lt;=$B579+$D$4,BD$9&gt;=$D579),$E579*HLOOKUP(BD$7-$B579+1,INPUTS!$D$63:$X$64,$E$4,FALSE)/IF(BD$7=$B579,(13-MONTH($D579)),12),0)</f>
        <v>179.16616666666664</v>
      </c>
      <c r="BE579" s="229">
        <f>IF(AND(BE$7&lt;=$B579+$D$4,BE$9&gt;=$D579),$E579*HLOOKUP(BE$7-$B579+1,INPUTS!$D$63:$X$64,$E$4,FALSE)/IF(BE$7=$B579,(13-MONTH($D579)),12),0)</f>
        <v>179.16616666666664</v>
      </c>
      <c r="BF579" s="229">
        <f>IF(AND(BF$7&lt;=$B579+$D$4,BF$9&gt;=$D579),$E579*HLOOKUP(BF$7-$B579+1,INPUTS!$D$63:$X$64,$E$4,FALSE)/IF(BF$7=$B579,(13-MONTH($D579)),12),0)</f>
        <v>179.16616666666664</v>
      </c>
      <c r="BG579" s="229">
        <f>IF(AND(BG$7&lt;=$B579+$D$4,BG$9&gt;=$D579),$E579*HLOOKUP(BG$7-$B579+1,INPUTS!$D$63:$X$64,$E$4,FALSE)/IF(BG$7=$B579,(13-MONTH($D579)),12),0)</f>
        <v>179.16616666666664</v>
      </c>
      <c r="BH579" s="229">
        <f>IF(AND(BH$7&lt;=$B579+$D$4,BH$9&gt;=$D579),$E579*HLOOKUP(BH$7-$B579+1,INPUTS!$D$63:$X$64,$E$4,FALSE)/IF(BH$7=$B579,(13-MONTH($D579)),12),0)</f>
        <v>179.16616666666664</v>
      </c>
      <c r="BI579" s="229">
        <f>IF(AND(BI$7&lt;=$B579+$D$4,BI$9&gt;=$D579),$E579*HLOOKUP(BI$7-$B579+1,INPUTS!$D$63:$X$64,$E$4,FALSE)/IF(BI$7=$B579,(13-MONTH($D579)),12),0)</f>
        <v>179.16616666666664</v>
      </c>
      <c r="BJ579" s="229">
        <f>IF(AND(BJ$7&lt;=$B579+$D$4,BJ$9&gt;=$D579),$E579*HLOOKUP(BJ$7-$B579+1,INPUTS!$D$63:$X$64,$E$4,FALSE)/IF(BJ$7=$B579,(13-MONTH($D579)),12),0)</f>
        <v>179.16616666666664</v>
      </c>
      <c r="BK579" s="229">
        <f>IF(AND(BK$7&lt;=$B579+$D$4,BK$9&gt;=$D579),$E579*HLOOKUP(BK$7-$B579+1,INPUTS!$D$63:$X$64,$E$4,FALSE)/IF(BK$7=$B579,(13-MONTH($D579)),12),0)</f>
        <v>179.16616666666664</v>
      </c>
      <c r="BL579" s="229">
        <f>IF(AND(BL$7&lt;=$B579+$D$4,BL$9&gt;=$D579),$E579*HLOOKUP(BL$7-$B579+1,INPUTS!$D$63:$X$64,$E$4,FALSE)/IF(BL$7=$B579,(13-MONTH($D579)),12),0)</f>
        <v>179.16616666666664</v>
      </c>
      <c r="BM579" s="229">
        <f>IF(AND(BM$7&lt;=$B579+$D$4,BM$9&gt;=$D579),$E579*HLOOKUP(BM$7-$B579+1,INPUTS!$D$63:$X$64,$E$4,FALSE)/IF(BM$7=$B579,(13-MONTH($D579)),12),0)</f>
        <v>179.16616666666664</v>
      </c>
      <c r="BN579" s="229">
        <f>IF(AND(BN$7&lt;=$B579+$D$4,BN$9&gt;=$D579),$E579*HLOOKUP(BN$7-$B579+1,INPUTS!$D$63:$X$64,$E$4,FALSE)/IF(BN$7=$B579,(13-MONTH($D579)),12),0)</f>
        <v>179.16616666666664</v>
      </c>
      <c r="BO579" s="229">
        <f>IF(AND(BO$7&lt;=$B579+$D$4,BO$9&gt;=$D579),$E579*HLOOKUP(BO$7-$B579+1,INPUTS!$D$63:$X$64,$E$4,FALSE)/IF(BO$7=$B579,(13-MONTH($D579)),12),0)</f>
        <v>165.74949999999998</v>
      </c>
      <c r="BP579" s="229">
        <f>IF(AND(BP$7&lt;=$B579+$D$4,BP$9&gt;=$D579),$E579*HLOOKUP(BP$7-$B579+1,INPUTS!$D$63:$X$64,$E$4,FALSE)/IF(BP$7=$B579,(13-MONTH($D579)),12),0)</f>
        <v>165.74949999999998</v>
      </c>
      <c r="BQ579" s="229">
        <f>IF(AND(BQ$7&lt;=$B579+$D$4,BQ$9&gt;=$D579),$E579*HLOOKUP(BQ$7-$B579+1,INPUTS!$D$63:$X$64,$E$4,FALSE)/IF(BQ$7=$B579,(13-MONTH($D579)),12),0)</f>
        <v>165.74949999999998</v>
      </c>
      <c r="BR579" s="229">
        <f>IF(AND(BR$7&lt;=$B579+$D$4,BR$9&gt;=$D579),$E579*HLOOKUP(BR$7-$B579+1,INPUTS!$D$63:$X$64,$E$4,FALSE)/IF(BR$7=$B579,(13-MONTH($D579)),12),0)</f>
        <v>165.74949999999998</v>
      </c>
      <c r="BS579" s="229">
        <f>IF(AND(BS$7&lt;=$B579+$D$4,BS$9&gt;=$D579),$E579*HLOOKUP(BS$7-$B579+1,INPUTS!$D$63:$X$64,$E$4,FALSE)/IF(BS$7=$B579,(13-MONTH($D579)),12),0)</f>
        <v>165.74949999999998</v>
      </c>
      <c r="BT579" s="229">
        <f>IF(AND(BT$7&lt;=$B579+$D$4,BT$9&gt;=$D579),$E579*HLOOKUP(BT$7-$B579+1,INPUTS!$D$63:$X$64,$E$4,FALSE)/IF(BT$7=$B579,(13-MONTH($D579)),12),0)</f>
        <v>165.74949999999998</v>
      </c>
      <c r="BU579" s="229">
        <f>IF(AND(BU$7&lt;=$B579+$D$4,BU$9&gt;=$D579),$E579*HLOOKUP(BU$7-$B579+1,INPUTS!$D$63:$X$64,$E$4,FALSE)/IF(BU$7=$B579,(13-MONTH($D579)),12),0)</f>
        <v>165.74949999999998</v>
      </c>
      <c r="BV579" s="229">
        <f>IF(AND(BV$7&lt;=$B579+$D$4,BV$9&gt;=$D579),$E579*HLOOKUP(BV$7-$B579+1,INPUTS!$D$63:$X$64,$E$4,FALSE)/IF(BV$7=$B579,(13-MONTH($D579)),12),0)</f>
        <v>165.74949999999998</v>
      </c>
      <c r="BW579" s="229">
        <f>IF(AND(BW$7&lt;=$B579+$D$4,BW$9&gt;=$D579),$E579*HLOOKUP(BW$7-$B579+1,INPUTS!$D$63:$X$64,$E$4,FALSE)/IF(BW$7=$B579,(13-MONTH($D579)),12),0)</f>
        <v>165.74949999999998</v>
      </c>
      <c r="BX579" s="229">
        <f>IF(AND(BX$7&lt;=$B579+$D$4,BX$9&gt;=$D579),$E579*HLOOKUP(BX$7-$B579+1,INPUTS!$D$63:$X$64,$E$4,FALSE)/IF(BX$7=$B579,(13-MONTH($D579)),12),0)</f>
        <v>165.74949999999998</v>
      </c>
      <c r="BY579" s="229">
        <f>IF(AND(BY$7&lt;=$B579+$D$4,BY$9&gt;=$D579),$E579*HLOOKUP(BY$7-$B579+1,INPUTS!$D$63:$X$64,$E$4,FALSE)/IF(BY$7=$B579,(13-MONTH($D579)),12),0)</f>
        <v>165.74949999999998</v>
      </c>
      <c r="BZ579" s="229">
        <f>IF(AND(BZ$7&lt;=$B579+$D$4,BZ$9&gt;=$D579),$E579*HLOOKUP(BZ$7-$B579+1,INPUTS!$D$63:$X$64,$E$4,FALSE)/IF(BZ$7=$B579,(13-MONTH($D579)),12),0)</f>
        <v>165.74949999999998</v>
      </c>
    </row>
    <row r="580" spans="1:78" x14ac:dyDescent="0.2">
      <c r="A580" s="7" t="str">
        <f t="shared" si="459"/>
        <v>Roll-in 6</v>
      </c>
      <c r="B580" s="7">
        <f t="shared" si="455"/>
        <v>2022</v>
      </c>
      <c r="C580" s="7">
        <f t="shared" si="458"/>
        <v>37</v>
      </c>
      <c r="D580" s="165">
        <f t="shared" si="461"/>
        <v>44592</v>
      </c>
      <c r="E580" s="68">
        <f t="shared" si="460"/>
        <v>32200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100.625</v>
      </c>
      <c r="AR580" s="229">
        <f>IF(AND(AR$7&lt;=$B580+$D$4,AR$9&gt;=$D580),$E580*HLOOKUP(AR$7-$B580+1,INPUTS!$D$63:$X$64,$E$4,FALSE)/IF(AR$7=$B580,(13-MONTH($D580)),12),0)</f>
        <v>100.625</v>
      </c>
      <c r="AS580" s="229">
        <f>IF(AND(AS$7&lt;=$B580+$D$4,AS$9&gt;=$D580),$E580*HLOOKUP(AS$7-$B580+1,INPUTS!$D$63:$X$64,$E$4,FALSE)/IF(AS$7=$B580,(13-MONTH($D580)),12),0)</f>
        <v>100.625</v>
      </c>
      <c r="AT580" s="229">
        <f>IF(AND(AT$7&lt;=$B580+$D$4,AT$9&gt;=$D580),$E580*HLOOKUP(AT$7-$B580+1,INPUTS!$D$63:$X$64,$E$4,FALSE)/IF(AT$7=$B580,(13-MONTH($D580)),12),0)</f>
        <v>100.625</v>
      </c>
      <c r="AU580" s="229">
        <f>IF(AND(AU$7&lt;=$B580+$D$4,AU$9&gt;=$D580),$E580*HLOOKUP(AU$7-$B580+1,INPUTS!$D$63:$X$64,$E$4,FALSE)/IF(AU$7=$B580,(13-MONTH($D580)),12),0)</f>
        <v>100.625</v>
      </c>
      <c r="AV580" s="229">
        <f>IF(AND(AV$7&lt;=$B580+$D$4,AV$9&gt;=$D580),$E580*HLOOKUP(AV$7-$B580+1,INPUTS!$D$63:$X$64,$E$4,FALSE)/IF(AV$7=$B580,(13-MONTH($D580)),12),0)</f>
        <v>100.625</v>
      </c>
      <c r="AW580" s="229">
        <f>IF(AND(AW$7&lt;=$B580+$D$4,AW$9&gt;=$D580),$E580*HLOOKUP(AW$7-$B580+1,INPUTS!$D$63:$X$64,$E$4,FALSE)/IF(AW$7=$B580,(13-MONTH($D580)),12),0)</f>
        <v>100.625</v>
      </c>
      <c r="AX580" s="229">
        <f>IF(AND(AX$7&lt;=$B580+$D$4,AX$9&gt;=$D580),$E580*HLOOKUP(AX$7-$B580+1,INPUTS!$D$63:$X$64,$E$4,FALSE)/IF(AX$7=$B580,(13-MONTH($D580)),12),0)</f>
        <v>100.625</v>
      </c>
      <c r="AY580" s="229">
        <f>IF(AND(AY$7&lt;=$B580+$D$4,AY$9&gt;=$D580),$E580*HLOOKUP(AY$7-$B580+1,INPUTS!$D$63:$X$64,$E$4,FALSE)/IF(AY$7=$B580,(13-MONTH($D580)),12),0)</f>
        <v>100.625</v>
      </c>
      <c r="AZ580" s="229">
        <f>IF(AND(AZ$7&lt;=$B580+$D$4,AZ$9&gt;=$D580),$E580*HLOOKUP(AZ$7-$B580+1,INPUTS!$D$63:$X$64,$E$4,FALSE)/IF(AZ$7=$B580,(13-MONTH($D580)),12),0)</f>
        <v>100.625</v>
      </c>
      <c r="BA580" s="229">
        <f>IF(AND(BA$7&lt;=$B580+$D$4,BA$9&gt;=$D580),$E580*HLOOKUP(BA$7-$B580+1,INPUTS!$D$63:$X$64,$E$4,FALSE)/IF(BA$7=$B580,(13-MONTH($D580)),12),0)</f>
        <v>100.625</v>
      </c>
      <c r="BB580" s="229">
        <f>IF(AND(BB$7&lt;=$B580+$D$4,BB$9&gt;=$D580),$E580*HLOOKUP(BB$7-$B580+1,INPUTS!$D$63:$X$64,$E$4,FALSE)/IF(BB$7=$B580,(13-MONTH($D580)),12),0)</f>
        <v>100.625</v>
      </c>
      <c r="BC580" s="229">
        <f>IF(AND(BC$7&lt;=$B580+$D$4,BC$9&gt;=$D580),$E580*HLOOKUP(BC$7-$B580+1,INPUTS!$D$63:$X$64,$E$4,FALSE)/IF(BC$7=$B580,(13-MONTH($D580)),12),0)</f>
        <v>193.70983333333334</v>
      </c>
      <c r="BD580" s="229">
        <f>IF(AND(BD$7&lt;=$B580+$D$4,BD$9&gt;=$D580),$E580*HLOOKUP(BD$7-$B580+1,INPUTS!$D$63:$X$64,$E$4,FALSE)/IF(BD$7=$B580,(13-MONTH($D580)),12),0)</f>
        <v>193.70983333333334</v>
      </c>
      <c r="BE580" s="229">
        <f>IF(AND(BE$7&lt;=$B580+$D$4,BE$9&gt;=$D580),$E580*HLOOKUP(BE$7-$B580+1,INPUTS!$D$63:$X$64,$E$4,FALSE)/IF(BE$7=$B580,(13-MONTH($D580)),12),0)</f>
        <v>193.70983333333334</v>
      </c>
      <c r="BF580" s="229">
        <f>IF(AND(BF$7&lt;=$B580+$D$4,BF$9&gt;=$D580),$E580*HLOOKUP(BF$7-$B580+1,INPUTS!$D$63:$X$64,$E$4,FALSE)/IF(BF$7=$B580,(13-MONTH($D580)),12),0)</f>
        <v>193.70983333333334</v>
      </c>
      <c r="BG580" s="229">
        <f>IF(AND(BG$7&lt;=$B580+$D$4,BG$9&gt;=$D580),$E580*HLOOKUP(BG$7-$B580+1,INPUTS!$D$63:$X$64,$E$4,FALSE)/IF(BG$7=$B580,(13-MONTH($D580)),12),0)</f>
        <v>193.70983333333334</v>
      </c>
      <c r="BH580" s="229">
        <f>IF(AND(BH$7&lt;=$B580+$D$4,BH$9&gt;=$D580),$E580*HLOOKUP(BH$7-$B580+1,INPUTS!$D$63:$X$64,$E$4,FALSE)/IF(BH$7=$B580,(13-MONTH($D580)),12),0)</f>
        <v>193.70983333333334</v>
      </c>
      <c r="BI580" s="229">
        <f>IF(AND(BI$7&lt;=$B580+$D$4,BI$9&gt;=$D580),$E580*HLOOKUP(BI$7-$B580+1,INPUTS!$D$63:$X$64,$E$4,FALSE)/IF(BI$7=$B580,(13-MONTH($D580)),12),0)</f>
        <v>193.70983333333334</v>
      </c>
      <c r="BJ580" s="229">
        <f>IF(AND(BJ$7&lt;=$B580+$D$4,BJ$9&gt;=$D580),$E580*HLOOKUP(BJ$7-$B580+1,INPUTS!$D$63:$X$64,$E$4,FALSE)/IF(BJ$7=$B580,(13-MONTH($D580)),12),0)</f>
        <v>193.70983333333334</v>
      </c>
      <c r="BK580" s="229">
        <f>IF(AND(BK$7&lt;=$B580+$D$4,BK$9&gt;=$D580),$E580*HLOOKUP(BK$7-$B580+1,INPUTS!$D$63:$X$64,$E$4,FALSE)/IF(BK$7=$B580,(13-MONTH($D580)),12),0)</f>
        <v>193.70983333333334</v>
      </c>
      <c r="BL580" s="229">
        <f>IF(AND(BL$7&lt;=$B580+$D$4,BL$9&gt;=$D580),$E580*HLOOKUP(BL$7-$B580+1,INPUTS!$D$63:$X$64,$E$4,FALSE)/IF(BL$7=$B580,(13-MONTH($D580)),12),0)</f>
        <v>193.70983333333334</v>
      </c>
      <c r="BM580" s="229">
        <f>IF(AND(BM$7&lt;=$B580+$D$4,BM$9&gt;=$D580),$E580*HLOOKUP(BM$7-$B580+1,INPUTS!$D$63:$X$64,$E$4,FALSE)/IF(BM$7=$B580,(13-MONTH($D580)),12),0)</f>
        <v>193.70983333333334</v>
      </c>
      <c r="BN580" s="229">
        <f>IF(AND(BN$7&lt;=$B580+$D$4,BN$9&gt;=$D580),$E580*HLOOKUP(BN$7-$B580+1,INPUTS!$D$63:$X$64,$E$4,FALSE)/IF(BN$7=$B580,(13-MONTH($D580)),12),0)</f>
        <v>193.70983333333334</v>
      </c>
      <c r="BO580" s="229">
        <f>IF(AND(BO$7&lt;=$B580+$D$4,BO$9&gt;=$D580),$E580*HLOOKUP(BO$7-$B580+1,INPUTS!$D$63:$X$64,$E$4,FALSE)/IF(BO$7=$B580,(13-MONTH($D580)),12),0)</f>
        <v>179.16616666666664</v>
      </c>
      <c r="BP580" s="229">
        <f>IF(AND(BP$7&lt;=$B580+$D$4,BP$9&gt;=$D580),$E580*HLOOKUP(BP$7-$B580+1,INPUTS!$D$63:$X$64,$E$4,FALSE)/IF(BP$7=$B580,(13-MONTH($D580)),12),0)</f>
        <v>179.16616666666664</v>
      </c>
      <c r="BQ580" s="229">
        <f>IF(AND(BQ$7&lt;=$B580+$D$4,BQ$9&gt;=$D580),$E580*HLOOKUP(BQ$7-$B580+1,INPUTS!$D$63:$X$64,$E$4,FALSE)/IF(BQ$7=$B580,(13-MONTH($D580)),12),0)</f>
        <v>179.16616666666664</v>
      </c>
      <c r="BR580" s="229">
        <f>IF(AND(BR$7&lt;=$B580+$D$4,BR$9&gt;=$D580),$E580*HLOOKUP(BR$7-$B580+1,INPUTS!$D$63:$X$64,$E$4,FALSE)/IF(BR$7=$B580,(13-MONTH($D580)),12),0)</f>
        <v>179.16616666666664</v>
      </c>
      <c r="BS580" s="229">
        <f>IF(AND(BS$7&lt;=$B580+$D$4,BS$9&gt;=$D580),$E580*HLOOKUP(BS$7-$B580+1,INPUTS!$D$63:$X$64,$E$4,FALSE)/IF(BS$7=$B580,(13-MONTH($D580)),12),0)</f>
        <v>179.16616666666664</v>
      </c>
      <c r="BT580" s="229">
        <f>IF(AND(BT$7&lt;=$B580+$D$4,BT$9&gt;=$D580),$E580*HLOOKUP(BT$7-$B580+1,INPUTS!$D$63:$X$64,$E$4,FALSE)/IF(BT$7=$B580,(13-MONTH($D580)),12),0)</f>
        <v>179.16616666666664</v>
      </c>
      <c r="BU580" s="229">
        <f>IF(AND(BU$7&lt;=$B580+$D$4,BU$9&gt;=$D580),$E580*HLOOKUP(BU$7-$B580+1,INPUTS!$D$63:$X$64,$E$4,FALSE)/IF(BU$7=$B580,(13-MONTH($D580)),12),0)</f>
        <v>179.16616666666664</v>
      </c>
      <c r="BV580" s="229">
        <f>IF(AND(BV$7&lt;=$B580+$D$4,BV$9&gt;=$D580),$E580*HLOOKUP(BV$7-$B580+1,INPUTS!$D$63:$X$64,$E$4,FALSE)/IF(BV$7=$B580,(13-MONTH($D580)),12),0)</f>
        <v>179.16616666666664</v>
      </c>
      <c r="BW580" s="229">
        <f>IF(AND(BW$7&lt;=$B580+$D$4,BW$9&gt;=$D580),$E580*HLOOKUP(BW$7-$B580+1,INPUTS!$D$63:$X$64,$E$4,FALSE)/IF(BW$7=$B580,(13-MONTH($D580)),12),0)</f>
        <v>179.16616666666664</v>
      </c>
      <c r="BX580" s="229">
        <f>IF(AND(BX$7&lt;=$B580+$D$4,BX$9&gt;=$D580),$E580*HLOOKUP(BX$7-$B580+1,INPUTS!$D$63:$X$64,$E$4,FALSE)/IF(BX$7=$B580,(13-MONTH($D580)),12),0)</f>
        <v>179.16616666666664</v>
      </c>
      <c r="BY580" s="229">
        <f>IF(AND(BY$7&lt;=$B580+$D$4,BY$9&gt;=$D580),$E580*HLOOKUP(BY$7-$B580+1,INPUTS!$D$63:$X$64,$E$4,FALSE)/IF(BY$7=$B580,(13-MONTH($D580)),12),0)</f>
        <v>179.16616666666664</v>
      </c>
      <c r="BZ580" s="229">
        <f>IF(AND(BZ$7&lt;=$B580+$D$4,BZ$9&gt;=$D580),$E580*HLOOKUP(BZ$7-$B580+1,INPUTS!$D$63:$X$64,$E$4,FALSE)/IF(BZ$7=$B580,(13-MONTH($D580)),12),0)</f>
        <v>179.16616666666664</v>
      </c>
    </row>
    <row r="581" spans="1:78" x14ac:dyDescent="0.2">
      <c r="A581" s="7" t="str">
        <f t="shared" si="459"/>
        <v>Roll-in 6</v>
      </c>
      <c r="B581" s="7">
        <f t="shared" si="455"/>
        <v>2022</v>
      </c>
      <c r="C581" s="7">
        <f t="shared" si="458"/>
        <v>38</v>
      </c>
      <c r="D581" s="165">
        <f t="shared" si="461"/>
        <v>44620</v>
      </c>
      <c r="E581" s="68">
        <f t="shared" si="460"/>
        <v>27600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94.090909090909093</v>
      </c>
      <c r="AS581" s="229">
        <f>IF(AND(AS$7&lt;=$B581+$D$4,AS$9&gt;=$D581),$E581*HLOOKUP(AS$7-$B581+1,INPUTS!$D$63:$X$64,$E$4,FALSE)/IF(AS$7=$B581,(13-MONTH($D581)),12),0)</f>
        <v>94.090909090909093</v>
      </c>
      <c r="AT581" s="229">
        <f>IF(AND(AT$7&lt;=$B581+$D$4,AT$9&gt;=$D581),$E581*HLOOKUP(AT$7-$B581+1,INPUTS!$D$63:$X$64,$E$4,FALSE)/IF(AT$7=$B581,(13-MONTH($D581)),12),0)</f>
        <v>94.090909090909093</v>
      </c>
      <c r="AU581" s="229">
        <f>IF(AND(AU$7&lt;=$B581+$D$4,AU$9&gt;=$D581),$E581*HLOOKUP(AU$7-$B581+1,INPUTS!$D$63:$X$64,$E$4,FALSE)/IF(AU$7=$B581,(13-MONTH($D581)),12),0)</f>
        <v>94.090909090909093</v>
      </c>
      <c r="AV581" s="229">
        <f>IF(AND(AV$7&lt;=$B581+$D$4,AV$9&gt;=$D581),$E581*HLOOKUP(AV$7-$B581+1,INPUTS!$D$63:$X$64,$E$4,FALSE)/IF(AV$7=$B581,(13-MONTH($D581)),12),0)</f>
        <v>94.090909090909093</v>
      </c>
      <c r="AW581" s="229">
        <f>IF(AND(AW$7&lt;=$B581+$D$4,AW$9&gt;=$D581),$E581*HLOOKUP(AW$7-$B581+1,INPUTS!$D$63:$X$64,$E$4,FALSE)/IF(AW$7=$B581,(13-MONTH($D581)),12),0)</f>
        <v>94.090909090909093</v>
      </c>
      <c r="AX581" s="229">
        <f>IF(AND(AX$7&lt;=$B581+$D$4,AX$9&gt;=$D581),$E581*HLOOKUP(AX$7-$B581+1,INPUTS!$D$63:$X$64,$E$4,FALSE)/IF(AX$7=$B581,(13-MONTH($D581)),12),0)</f>
        <v>94.090909090909093</v>
      </c>
      <c r="AY581" s="229">
        <f>IF(AND(AY$7&lt;=$B581+$D$4,AY$9&gt;=$D581),$E581*HLOOKUP(AY$7-$B581+1,INPUTS!$D$63:$X$64,$E$4,FALSE)/IF(AY$7=$B581,(13-MONTH($D581)),12),0)</f>
        <v>94.090909090909093</v>
      </c>
      <c r="AZ581" s="229">
        <f>IF(AND(AZ$7&lt;=$B581+$D$4,AZ$9&gt;=$D581),$E581*HLOOKUP(AZ$7-$B581+1,INPUTS!$D$63:$X$64,$E$4,FALSE)/IF(AZ$7=$B581,(13-MONTH($D581)),12),0)</f>
        <v>94.090909090909093</v>
      </c>
      <c r="BA581" s="229">
        <f>IF(AND(BA$7&lt;=$B581+$D$4,BA$9&gt;=$D581),$E581*HLOOKUP(BA$7-$B581+1,INPUTS!$D$63:$X$64,$E$4,FALSE)/IF(BA$7=$B581,(13-MONTH($D581)),12),0)</f>
        <v>94.090909090909093</v>
      </c>
      <c r="BB581" s="229">
        <f>IF(AND(BB$7&lt;=$B581+$D$4,BB$9&gt;=$D581),$E581*HLOOKUP(BB$7-$B581+1,INPUTS!$D$63:$X$64,$E$4,FALSE)/IF(BB$7=$B581,(13-MONTH($D581)),12),0)</f>
        <v>94.090909090909093</v>
      </c>
      <c r="BC581" s="229">
        <f>IF(AND(BC$7&lt;=$B581+$D$4,BC$9&gt;=$D581),$E581*HLOOKUP(BC$7-$B581+1,INPUTS!$D$63:$X$64,$E$4,FALSE)/IF(BC$7=$B581,(13-MONTH($D581)),12),0)</f>
        <v>166.03700000000001</v>
      </c>
      <c r="BD581" s="229">
        <f>IF(AND(BD$7&lt;=$B581+$D$4,BD$9&gt;=$D581),$E581*HLOOKUP(BD$7-$B581+1,INPUTS!$D$63:$X$64,$E$4,FALSE)/IF(BD$7=$B581,(13-MONTH($D581)),12),0)</f>
        <v>166.03700000000001</v>
      </c>
      <c r="BE581" s="229">
        <f>IF(AND(BE$7&lt;=$B581+$D$4,BE$9&gt;=$D581),$E581*HLOOKUP(BE$7-$B581+1,INPUTS!$D$63:$X$64,$E$4,FALSE)/IF(BE$7=$B581,(13-MONTH($D581)),12),0)</f>
        <v>166.03700000000001</v>
      </c>
      <c r="BF581" s="229">
        <f>IF(AND(BF$7&lt;=$B581+$D$4,BF$9&gt;=$D581),$E581*HLOOKUP(BF$7-$B581+1,INPUTS!$D$63:$X$64,$E$4,FALSE)/IF(BF$7=$B581,(13-MONTH($D581)),12),0)</f>
        <v>166.03700000000001</v>
      </c>
      <c r="BG581" s="229">
        <f>IF(AND(BG$7&lt;=$B581+$D$4,BG$9&gt;=$D581),$E581*HLOOKUP(BG$7-$B581+1,INPUTS!$D$63:$X$64,$E$4,FALSE)/IF(BG$7=$B581,(13-MONTH($D581)),12),0)</f>
        <v>166.03700000000001</v>
      </c>
      <c r="BH581" s="229">
        <f>IF(AND(BH$7&lt;=$B581+$D$4,BH$9&gt;=$D581),$E581*HLOOKUP(BH$7-$B581+1,INPUTS!$D$63:$X$64,$E$4,FALSE)/IF(BH$7=$B581,(13-MONTH($D581)),12),0)</f>
        <v>166.03700000000001</v>
      </c>
      <c r="BI581" s="229">
        <f>IF(AND(BI$7&lt;=$B581+$D$4,BI$9&gt;=$D581),$E581*HLOOKUP(BI$7-$B581+1,INPUTS!$D$63:$X$64,$E$4,FALSE)/IF(BI$7=$B581,(13-MONTH($D581)),12),0)</f>
        <v>166.03700000000001</v>
      </c>
      <c r="BJ581" s="229">
        <f>IF(AND(BJ$7&lt;=$B581+$D$4,BJ$9&gt;=$D581),$E581*HLOOKUP(BJ$7-$B581+1,INPUTS!$D$63:$X$64,$E$4,FALSE)/IF(BJ$7=$B581,(13-MONTH($D581)),12),0)</f>
        <v>166.03700000000001</v>
      </c>
      <c r="BK581" s="229">
        <f>IF(AND(BK$7&lt;=$B581+$D$4,BK$9&gt;=$D581),$E581*HLOOKUP(BK$7-$B581+1,INPUTS!$D$63:$X$64,$E$4,FALSE)/IF(BK$7=$B581,(13-MONTH($D581)),12),0)</f>
        <v>166.03700000000001</v>
      </c>
      <c r="BL581" s="229">
        <f>IF(AND(BL$7&lt;=$B581+$D$4,BL$9&gt;=$D581),$E581*HLOOKUP(BL$7-$B581+1,INPUTS!$D$63:$X$64,$E$4,FALSE)/IF(BL$7=$B581,(13-MONTH($D581)),12),0)</f>
        <v>166.03700000000001</v>
      </c>
      <c r="BM581" s="229">
        <f>IF(AND(BM$7&lt;=$B581+$D$4,BM$9&gt;=$D581),$E581*HLOOKUP(BM$7-$B581+1,INPUTS!$D$63:$X$64,$E$4,FALSE)/IF(BM$7=$B581,(13-MONTH($D581)),12),0)</f>
        <v>166.03700000000001</v>
      </c>
      <c r="BN581" s="229">
        <f>IF(AND(BN$7&lt;=$B581+$D$4,BN$9&gt;=$D581),$E581*HLOOKUP(BN$7-$B581+1,INPUTS!$D$63:$X$64,$E$4,FALSE)/IF(BN$7=$B581,(13-MONTH($D581)),12),0)</f>
        <v>166.03700000000001</v>
      </c>
      <c r="BO581" s="229">
        <f>IF(AND(BO$7&lt;=$B581+$D$4,BO$9&gt;=$D581),$E581*HLOOKUP(BO$7-$B581+1,INPUTS!$D$63:$X$64,$E$4,FALSE)/IF(BO$7=$B581,(13-MONTH($D581)),12),0)</f>
        <v>153.571</v>
      </c>
      <c r="BP581" s="229">
        <f>IF(AND(BP$7&lt;=$B581+$D$4,BP$9&gt;=$D581),$E581*HLOOKUP(BP$7-$B581+1,INPUTS!$D$63:$X$64,$E$4,FALSE)/IF(BP$7=$B581,(13-MONTH($D581)),12),0)</f>
        <v>153.571</v>
      </c>
      <c r="BQ581" s="229">
        <f>IF(AND(BQ$7&lt;=$B581+$D$4,BQ$9&gt;=$D581),$E581*HLOOKUP(BQ$7-$B581+1,INPUTS!$D$63:$X$64,$E$4,FALSE)/IF(BQ$7=$B581,(13-MONTH($D581)),12),0)</f>
        <v>153.571</v>
      </c>
      <c r="BR581" s="229">
        <f>IF(AND(BR$7&lt;=$B581+$D$4,BR$9&gt;=$D581),$E581*HLOOKUP(BR$7-$B581+1,INPUTS!$D$63:$X$64,$E$4,FALSE)/IF(BR$7=$B581,(13-MONTH($D581)),12),0)</f>
        <v>153.571</v>
      </c>
      <c r="BS581" s="229">
        <f>IF(AND(BS$7&lt;=$B581+$D$4,BS$9&gt;=$D581),$E581*HLOOKUP(BS$7-$B581+1,INPUTS!$D$63:$X$64,$E$4,FALSE)/IF(BS$7=$B581,(13-MONTH($D581)),12),0)</f>
        <v>153.571</v>
      </c>
      <c r="BT581" s="229">
        <f>IF(AND(BT$7&lt;=$B581+$D$4,BT$9&gt;=$D581),$E581*HLOOKUP(BT$7-$B581+1,INPUTS!$D$63:$X$64,$E$4,FALSE)/IF(BT$7=$B581,(13-MONTH($D581)),12),0)</f>
        <v>153.571</v>
      </c>
      <c r="BU581" s="229">
        <f>IF(AND(BU$7&lt;=$B581+$D$4,BU$9&gt;=$D581),$E581*HLOOKUP(BU$7-$B581+1,INPUTS!$D$63:$X$64,$E$4,FALSE)/IF(BU$7=$B581,(13-MONTH($D581)),12),0)</f>
        <v>153.571</v>
      </c>
      <c r="BV581" s="229">
        <f>IF(AND(BV$7&lt;=$B581+$D$4,BV$9&gt;=$D581),$E581*HLOOKUP(BV$7-$B581+1,INPUTS!$D$63:$X$64,$E$4,FALSE)/IF(BV$7=$B581,(13-MONTH($D581)),12),0)</f>
        <v>153.571</v>
      </c>
      <c r="BW581" s="229">
        <f>IF(AND(BW$7&lt;=$B581+$D$4,BW$9&gt;=$D581),$E581*HLOOKUP(BW$7-$B581+1,INPUTS!$D$63:$X$64,$E$4,FALSE)/IF(BW$7=$B581,(13-MONTH($D581)),12),0)</f>
        <v>153.571</v>
      </c>
      <c r="BX581" s="229">
        <f>IF(AND(BX$7&lt;=$B581+$D$4,BX$9&gt;=$D581),$E581*HLOOKUP(BX$7-$B581+1,INPUTS!$D$63:$X$64,$E$4,FALSE)/IF(BX$7=$B581,(13-MONTH($D581)),12),0)</f>
        <v>153.571</v>
      </c>
      <c r="BY581" s="229">
        <f>IF(AND(BY$7&lt;=$B581+$D$4,BY$9&gt;=$D581),$E581*HLOOKUP(BY$7-$B581+1,INPUTS!$D$63:$X$64,$E$4,FALSE)/IF(BY$7=$B581,(13-MONTH($D581)),12),0)</f>
        <v>153.571</v>
      </c>
      <c r="BZ581" s="229">
        <f>IF(AND(BZ$7&lt;=$B581+$D$4,BZ$9&gt;=$D581),$E581*HLOOKUP(BZ$7-$B581+1,INPUTS!$D$63:$X$64,$E$4,FALSE)/IF(BZ$7=$B581,(13-MONTH($D581)),12),0)</f>
        <v>153.571</v>
      </c>
    </row>
    <row r="582" spans="1:78" x14ac:dyDescent="0.2">
      <c r="A582" s="7" t="str">
        <f t="shared" si="459"/>
        <v>Roll-in 7</v>
      </c>
      <c r="B582" s="7">
        <f t="shared" si="455"/>
        <v>2022</v>
      </c>
      <c r="C582" s="7">
        <f t="shared" si="458"/>
        <v>39</v>
      </c>
      <c r="D582" s="165">
        <f t="shared" si="461"/>
        <v>44651</v>
      </c>
      <c r="E582" s="68">
        <f t="shared" si="460"/>
        <v>0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0</v>
      </c>
      <c r="AT582" s="229">
        <f>IF(AND(AT$7&lt;=$B582+$D$4,AT$9&gt;=$D582),$E582*HLOOKUP(AT$7-$B582+1,INPUTS!$D$63:$X$64,$E$4,FALSE)/IF(AT$7=$B582,(13-MONTH($D582)),12),0)</f>
        <v>0</v>
      </c>
      <c r="AU582" s="229">
        <f>IF(AND(AU$7&lt;=$B582+$D$4,AU$9&gt;=$D582),$E582*HLOOKUP(AU$7-$B582+1,INPUTS!$D$63:$X$64,$E$4,FALSE)/IF(AU$7=$B582,(13-MONTH($D582)),12),0)</f>
        <v>0</v>
      </c>
      <c r="AV582" s="229">
        <f>IF(AND(AV$7&lt;=$B582+$D$4,AV$9&gt;=$D582),$E582*HLOOKUP(AV$7-$B582+1,INPUTS!$D$63:$X$64,$E$4,FALSE)/IF(AV$7=$B582,(13-MONTH($D582)),12),0)</f>
        <v>0</v>
      </c>
      <c r="AW582" s="229">
        <f>IF(AND(AW$7&lt;=$B582+$D$4,AW$9&gt;=$D582),$E582*HLOOKUP(AW$7-$B582+1,INPUTS!$D$63:$X$64,$E$4,FALSE)/IF(AW$7=$B582,(13-MONTH($D582)),12),0)</f>
        <v>0</v>
      </c>
      <c r="AX582" s="229">
        <f>IF(AND(AX$7&lt;=$B582+$D$4,AX$9&gt;=$D582),$E582*HLOOKUP(AX$7-$B582+1,INPUTS!$D$63:$X$64,$E$4,FALSE)/IF(AX$7=$B582,(13-MONTH($D582)),12),0)</f>
        <v>0</v>
      </c>
      <c r="AY582" s="229">
        <f>IF(AND(AY$7&lt;=$B582+$D$4,AY$9&gt;=$D582),$E582*HLOOKUP(AY$7-$B582+1,INPUTS!$D$63:$X$64,$E$4,FALSE)/IF(AY$7=$B582,(13-MONTH($D582)),12),0)</f>
        <v>0</v>
      </c>
      <c r="AZ582" s="229">
        <f>IF(AND(AZ$7&lt;=$B582+$D$4,AZ$9&gt;=$D582),$E582*HLOOKUP(AZ$7-$B582+1,INPUTS!$D$63:$X$64,$E$4,FALSE)/IF(AZ$7=$B582,(13-MONTH($D582)),12),0)</f>
        <v>0</v>
      </c>
      <c r="BA582" s="229">
        <f>IF(AND(BA$7&lt;=$B582+$D$4,BA$9&gt;=$D582),$E582*HLOOKUP(BA$7-$B582+1,INPUTS!$D$63:$X$64,$E$4,FALSE)/IF(BA$7=$B582,(13-MONTH($D582)),12),0)</f>
        <v>0</v>
      </c>
      <c r="BB582" s="229">
        <f>IF(AND(BB$7&lt;=$B582+$D$4,BB$9&gt;=$D582),$E582*HLOOKUP(BB$7-$B582+1,INPUTS!$D$63:$X$64,$E$4,FALSE)/IF(BB$7=$B582,(13-MONTH($D582)),12),0)</f>
        <v>0</v>
      </c>
      <c r="BC582" s="229">
        <f>IF(AND(BC$7&lt;=$B582+$D$4,BC$9&gt;=$D582),$E582*HLOOKUP(BC$7-$B582+1,INPUTS!$D$63:$X$64,$E$4,FALSE)/IF(BC$7=$B582,(13-MONTH($D582)),12),0)</f>
        <v>0</v>
      </c>
      <c r="BD582" s="229">
        <f>IF(AND(BD$7&lt;=$B582+$D$4,BD$9&gt;=$D582),$E582*HLOOKUP(BD$7-$B582+1,INPUTS!$D$63:$X$64,$E$4,FALSE)/IF(BD$7=$B582,(13-MONTH($D582)),12),0)</f>
        <v>0</v>
      </c>
      <c r="BE582" s="229">
        <f>IF(AND(BE$7&lt;=$B582+$D$4,BE$9&gt;=$D582),$E582*HLOOKUP(BE$7-$B582+1,INPUTS!$D$63:$X$64,$E$4,FALSE)/IF(BE$7=$B582,(13-MONTH($D582)),12),0)</f>
        <v>0</v>
      </c>
      <c r="BF582" s="229">
        <f>IF(AND(BF$7&lt;=$B582+$D$4,BF$9&gt;=$D582),$E582*HLOOKUP(BF$7-$B582+1,INPUTS!$D$63:$X$64,$E$4,FALSE)/IF(BF$7=$B582,(13-MONTH($D582)),12),0)</f>
        <v>0</v>
      </c>
      <c r="BG582" s="229">
        <f>IF(AND(BG$7&lt;=$B582+$D$4,BG$9&gt;=$D582),$E582*HLOOKUP(BG$7-$B582+1,INPUTS!$D$63:$X$64,$E$4,FALSE)/IF(BG$7=$B582,(13-MONTH($D582)),12),0)</f>
        <v>0</v>
      </c>
      <c r="BH582" s="229">
        <f>IF(AND(BH$7&lt;=$B582+$D$4,BH$9&gt;=$D582),$E582*HLOOKUP(BH$7-$B582+1,INPUTS!$D$63:$X$64,$E$4,FALSE)/IF(BH$7=$B582,(13-MONTH($D582)),12),0)</f>
        <v>0</v>
      </c>
      <c r="BI582" s="229">
        <f>IF(AND(BI$7&lt;=$B582+$D$4,BI$9&gt;=$D582),$E582*HLOOKUP(BI$7-$B582+1,INPUTS!$D$63:$X$64,$E$4,FALSE)/IF(BI$7=$B582,(13-MONTH($D582)),12),0)</f>
        <v>0</v>
      </c>
      <c r="BJ582" s="229">
        <f>IF(AND(BJ$7&lt;=$B582+$D$4,BJ$9&gt;=$D582),$E582*HLOOKUP(BJ$7-$B582+1,INPUTS!$D$63:$X$64,$E$4,FALSE)/IF(BJ$7=$B582,(13-MONTH($D582)),12),0)</f>
        <v>0</v>
      </c>
      <c r="BK582" s="229">
        <f>IF(AND(BK$7&lt;=$B582+$D$4,BK$9&gt;=$D582),$E582*HLOOKUP(BK$7-$B582+1,INPUTS!$D$63:$X$64,$E$4,FALSE)/IF(BK$7=$B582,(13-MONTH($D582)),12),0)</f>
        <v>0</v>
      </c>
      <c r="BL582" s="229">
        <f>IF(AND(BL$7&lt;=$B582+$D$4,BL$9&gt;=$D582),$E582*HLOOKUP(BL$7-$B582+1,INPUTS!$D$63:$X$64,$E$4,FALSE)/IF(BL$7=$B582,(13-MONTH($D582)),12),0)</f>
        <v>0</v>
      </c>
      <c r="BM582" s="229">
        <f>IF(AND(BM$7&lt;=$B582+$D$4,BM$9&gt;=$D582),$E582*HLOOKUP(BM$7-$B582+1,INPUTS!$D$63:$X$64,$E$4,FALSE)/IF(BM$7=$B582,(13-MONTH($D582)),12),0)</f>
        <v>0</v>
      </c>
      <c r="BN582" s="229">
        <f>IF(AND(BN$7&lt;=$B582+$D$4,BN$9&gt;=$D582),$E582*HLOOKUP(BN$7-$B582+1,INPUTS!$D$63:$X$64,$E$4,FALSE)/IF(BN$7=$B582,(13-MONTH($D582)),12),0)</f>
        <v>0</v>
      </c>
      <c r="BO582" s="229">
        <f>IF(AND(BO$7&lt;=$B582+$D$4,BO$9&gt;=$D582),$E582*HLOOKUP(BO$7-$B582+1,INPUTS!$D$63:$X$64,$E$4,FALSE)/IF(BO$7=$B582,(13-MONTH($D582)),12),0)</f>
        <v>0</v>
      </c>
      <c r="BP582" s="229">
        <f>IF(AND(BP$7&lt;=$B582+$D$4,BP$9&gt;=$D582),$E582*HLOOKUP(BP$7-$B582+1,INPUTS!$D$63:$X$64,$E$4,FALSE)/IF(BP$7=$B582,(13-MONTH($D582)),12),0)</f>
        <v>0</v>
      </c>
      <c r="BQ582" s="229">
        <f>IF(AND(BQ$7&lt;=$B582+$D$4,BQ$9&gt;=$D582),$E582*HLOOKUP(BQ$7-$B582+1,INPUTS!$D$63:$X$64,$E$4,FALSE)/IF(BQ$7=$B582,(13-MONTH($D582)),12),0)</f>
        <v>0</v>
      </c>
      <c r="BR582" s="229">
        <f>IF(AND(BR$7&lt;=$B582+$D$4,BR$9&gt;=$D582),$E582*HLOOKUP(BR$7-$B582+1,INPUTS!$D$63:$X$64,$E$4,FALSE)/IF(BR$7=$B582,(13-MONTH($D582)),12),0)</f>
        <v>0</v>
      </c>
      <c r="BS582" s="229">
        <f>IF(AND(BS$7&lt;=$B582+$D$4,BS$9&gt;=$D582),$E582*HLOOKUP(BS$7-$B582+1,INPUTS!$D$63:$X$64,$E$4,FALSE)/IF(BS$7=$B582,(13-MONTH($D582)),12),0)</f>
        <v>0</v>
      </c>
      <c r="BT582" s="229">
        <f>IF(AND(BT$7&lt;=$B582+$D$4,BT$9&gt;=$D582),$E582*HLOOKUP(BT$7-$B582+1,INPUTS!$D$63:$X$64,$E$4,FALSE)/IF(BT$7=$B582,(13-MONTH($D582)),12),0)</f>
        <v>0</v>
      </c>
      <c r="BU582" s="229">
        <f>IF(AND(BU$7&lt;=$B582+$D$4,BU$9&gt;=$D582),$E582*HLOOKUP(BU$7-$B582+1,INPUTS!$D$63:$X$64,$E$4,FALSE)/IF(BU$7=$B582,(13-MONTH($D582)),12),0)</f>
        <v>0</v>
      </c>
      <c r="BV582" s="229">
        <f>IF(AND(BV$7&lt;=$B582+$D$4,BV$9&gt;=$D582),$E582*HLOOKUP(BV$7-$B582+1,INPUTS!$D$63:$X$64,$E$4,FALSE)/IF(BV$7=$B582,(13-MONTH($D582)),12),0)</f>
        <v>0</v>
      </c>
      <c r="BW582" s="229">
        <f>IF(AND(BW$7&lt;=$B582+$D$4,BW$9&gt;=$D582),$E582*HLOOKUP(BW$7-$B582+1,INPUTS!$D$63:$X$64,$E$4,FALSE)/IF(BW$7=$B582,(13-MONTH($D582)),12),0)</f>
        <v>0</v>
      </c>
      <c r="BX582" s="229">
        <f>IF(AND(BX$7&lt;=$B582+$D$4,BX$9&gt;=$D582),$E582*HLOOKUP(BX$7-$B582+1,INPUTS!$D$63:$X$64,$E$4,FALSE)/IF(BX$7=$B582,(13-MONTH($D582)),12),0)</f>
        <v>0</v>
      </c>
      <c r="BY582" s="229">
        <f>IF(AND(BY$7&lt;=$B582+$D$4,BY$9&gt;=$D582),$E582*HLOOKUP(BY$7-$B582+1,INPUTS!$D$63:$X$64,$E$4,FALSE)/IF(BY$7=$B582,(13-MONTH($D582)),12),0)</f>
        <v>0</v>
      </c>
      <c r="BZ582" s="229">
        <f>IF(AND(BZ$7&lt;=$B582+$D$4,BZ$9&gt;=$D582),$E582*HLOOKUP(BZ$7-$B582+1,INPUTS!$D$63:$X$64,$E$4,FALSE)/IF(BZ$7=$B582,(13-MONTH($D582)),12),0)</f>
        <v>0</v>
      </c>
    </row>
    <row r="583" spans="1:78" x14ac:dyDescent="0.2">
      <c r="A583" s="7" t="str">
        <f t="shared" si="459"/>
        <v>Roll-in 7</v>
      </c>
      <c r="B583" s="7">
        <f t="shared" si="455"/>
        <v>2022</v>
      </c>
      <c r="C583" s="7">
        <f t="shared" si="458"/>
        <v>40</v>
      </c>
      <c r="D583" s="165">
        <f t="shared" si="461"/>
        <v>44681</v>
      </c>
      <c r="E583" s="68">
        <f t="shared" si="460"/>
        <v>0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0</v>
      </c>
      <c r="AU583" s="229">
        <f>IF(AND(AU$7&lt;=$B583+$D$4,AU$9&gt;=$D583),$E583*HLOOKUP(AU$7-$B583+1,INPUTS!$D$63:$X$64,$E$4,FALSE)/IF(AU$7=$B583,(13-MONTH($D583)),12),0)</f>
        <v>0</v>
      </c>
      <c r="AV583" s="229">
        <f>IF(AND(AV$7&lt;=$B583+$D$4,AV$9&gt;=$D583),$E583*HLOOKUP(AV$7-$B583+1,INPUTS!$D$63:$X$64,$E$4,FALSE)/IF(AV$7=$B583,(13-MONTH($D583)),12),0)</f>
        <v>0</v>
      </c>
      <c r="AW583" s="229">
        <f>IF(AND(AW$7&lt;=$B583+$D$4,AW$9&gt;=$D583),$E583*HLOOKUP(AW$7-$B583+1,INPUTS!$D$63:$X$64,$E$4,FALSE)/IF(AW$7=$B583,(13-MONTH($D583)),12),0)</f>
        <v>0</v>
      </c>
      <c r="AX583" s="229">
        <f>IF(AND(AX$7&lt;=$B583+$D$4,AX$9&gt;=$D583),$E583*HLOOKUP(AX$7-$B583+1,INPUTS!$D$63:$X$64,$E$4,FALSE)/IF(AX$7=$B583,(13-MONTH($D583)),12),0)</f>
        <v>0</v>
      </c>
      <c r="AY583" s="229">
        <f>IF(AND(AY$7&lt;=$B583+$D$4,AY$9&gt;=$D583),$E583*HLOOKUP(AY$7-$B583+1,INPUTS!$D$63:$X$64,$E$4,FALSE)/IF(AY$7=$B583,(13-MONTH($D583)),12),0)</f>
        <v>0</v>
      </c>
      <c r="AZ583" s="229">
        <f>IF(AND(AZ$7&lt;=$B583+$D$4,AZ$9&gt;=$D583),$E583*HLOOKUP(AZ$7-$B583+1,INPUTS!$D$63:$X$64,$E$4,FALSE)/IF(AZ$7=$B583,(13-MONTH($D583)),12),0)</f>
        <v>0</v>
      </c>
      <c r="BA583" s="229">
        <f>IF(AND(BA$7&lt;=$B583+$D$4,BA$9&gt;=$D583),$E583*HLOOKUP(BA$7-$B583+1,INPUTS!$D$63:$X$64,$E$4,FALSE)/IF(BA$7=$B583,(13-MONTH($D583)),12),0)</f>
        <v>0</v>
      </c>
      <c r="BB583" s="229">
        <f>IF(AND(BB$7&lt;=$B583+$D$4,BB$9&gt;=$D583),$E583*HLOOKUP(BB$7-$B583+1,INPUTS!$D$63:$X$64,$E$4,FALSE)/IF(BB$7=$B583,(13-MONTH($D583)),12),0)</f>
        <v>0</v>
      </c>
      <c r="BC583" s="229">
        <f>IF(AND(BC$7&lt;=$B583+$D$4,BC$9&gt;=$D583),$E583*HLOOKUP(BC$7-$B583+1,INPUTS!$D$63:$X$64,$E$4,FALSE)/IF(BC$7=$B583,(13-MONTH($D583)),12),0)</f>
        <v>0</v>
      </c>
      <c r="BD583" s="229">
        <f>IF(AND(BD$7&lt;=$B583+$D$4,BD$9&gt;=$D583),$E583*HLOOKUP(BD$7-$B583+1,INPUTS!$D$63:$X$64,$E$4,FALSE)/IF(BD$7=$B583,(13-MONTH($D583)),12),0)</f>
        <v>0</v>
      </c>
      <c r="BE583" s="229">
        <f>IF(AND(BE$7&lt;=$B583+$D$4,BE$9&gt;=$D583),$E583*HLOOKUP(BE$7-$B583+1,INPUTS!$D$63:$X$64,$E$4,FALSE)/IF(BE$7=$B583,(13-MONTH($D583)),12),0)</f>
        <v>0</v>
      </c>
      <c r="BF583" s="229">
        <f>IF(AND(BF$7&lt;=$B583+$D$4,BF$9&gt;=$D583),$E583*HLOOKUP(BF$7-$B583+1,INPUTS!$D$63:$X$64,$E$4,FALSE)/IF(BF$7=$B583,(13-MONTH($D583)),12),0)</f>
        <v>0</v>
      </c>
      <c r="BG583" s="229">
        <f>IF(AND(BG$7&lt;=$B583+$D$4,BG$9&gt;=$D583),$E583*HLOOKUP(BG$7-$B583+1,INPUTS!$D$63:$X$64,$E$4,FALSE)/IF(BG$7=$B583,(13-MONTH($D583)),12),0)</f>
        <v>0</v>
      </c>
      <c r="BH583" s="229">
        <f>IF(AND(BH$7&lt;=$B583+$D$4,BH$9&gt;=$D583),$E583*HLOOKUP(BH$7-$B583+1,INPUTS!$D$63:$X$64,$E$4,FALSE)/IF(BH$7=$B583,(13-MONTH($D583)),12),0)</f>
        <v>0</v>
      </c>
      <c r="BI583" s="229">
        <f>IF(AND(BI$7&lt;=$B583+$D$4,BI$9&gt;=$D583),$E583*HLOOKUP(BI$7-$B583+1,INPUTS!$D$63:$X$64,$E$4,FALSE)/IF(BI$7=$B583,(13-MONTH($D583)),12),0)</f>
        <v>0</v>
      </c>
      <c r="BJ583" s="229">
        <f>IF(AND(BJ$7&lt;=$B583+$D$4,BJ$9&gt;=$D583),$E583*HLOOKUP(BJ$7-$B583+1,INPUTS!$D$63:$X$64,$E$4,FALSE)/IF(BJ$7=$B583,(13-MONTH($D583)),12),0)</f>
        <v>0</v>
      </c>
      <c r="BK583" s="229">
        <f>IF(AND(BK$7&lt;=$B583+$D$4,BK$9&gt;=$D583),$E583*HLOOKUP(BK$7-$B583+1,INPUTS!$D$63:$X$64,$E$4,FALSE)/IF(BK$7=$B583,(13-MONTH($D583)),12),0)</f>
        <v>0</v>
      </c>
      <c r="BL583" s="229">
        <f>IF(AND(BL$7&lt;=$B583+$D$4,BL$9&gt;=$D583),$E583*HLOOKUP(BL$7-$B583+1,INPUTS!$D$63:$X$64,$E$4,FALSE)/IF(BL$7=$B583,(13-MONTH($D583)),12),0)</f>
        <v>0</v>
      </c>
      <c r="BM583" s="229">
        <f>IF(AND(BM$7&lt;=$B583+$D$4,BM$9&gt;=$D583),$E583*HLOOKUP(BM$7-$B583+1,INPUTS!$D$63:$X$64,$E$4,FALSE)/IF(BM$7=$B583,(13-MONTH($D583)),12),0)</f>
        <v>0</v>
      </c>
      <c r="BN583" s="229">
        <f>IF(AND(BN$7&lt;=$B583+$D$4,BN$9&gt;=$D583),$E583*HLOOKUP(BN$7-$B583+1,INPUTS!$D$63:$X$64,$E$4,FALSE)/IF(BN$7=$B583,(13-MONTH($D583)),12),0)</f>
        <v>0</v>
      </c>
      <c r="BO583" s="229">
        <f>IF(AND(BO$7&lt;=$B583+$D$4,BO$9&gt;=$D583),$E583*HLOOKUP(BO$7-$B583+1,INPUTS!$D$63:$X$64,$E$4,FALSE)/IF(BO$7=$B583,(13-MONTH($D583)),12),0)</f>
        <v>0</v>
      </c>
      <c r="BP583" s="229">
        <f>IF(AND(BP$7&lt;=$B583+$D$4,BP$9&gt;=$D583),$E583*HLOOKUP(BP$7-$B583+1,INPUTS!$D$63:$X$64,$E$4,FALSE)/IF(BP$7=$B583,(13-MONTH($D583)),12),0)</f>
        <v>0</v>
      </c>
      <c r="BQ583" s="229">
        <f>IF(AND(BQ$7&lt;=$B583+$D$4,BQ$9&gt;=$D583),$E583*HLOOKUP(BQ$7-$B583+1,INPUTS!$D$63:$X$64,$E$4,FALSE)/IF(BQ$7=$B583,(13-MONTH($D583)),12),0)</f>
        <v>0</v>
      </c>
      <c r="BR583" s="229">
        <f>IF(AND(BR$7&lt;=$B583+$D$4,BR$9&gt;=$D583),$E583*HLOOKUP(BR$7-$B583+1,INPUTS!$D$63:$X$64,$E$4,FALSE)/IF(BR$7=$B583,(13-MONTH($D583)),12),0)</f>
        <v>0</v>
      </c>
      <c r="BS583" s="229">
        <f>IF(AND(BS$7&lt;=$B583+$D$4,BS$9&gt;=$D583),$E583*HLOOKUP(BS$7-$B583+1,INPUTS!$D$63:$X$64,$E$4,FALSE)/IF(BS$7=$B583,(13-MONTH($D583)),12),0)</f>
        <v>0</v>
      </c>
      <c r="BT583" s="229">
        <f>IF(AND(BT$7&lt;=$B583+$D$4,BT$9&gt;=$D583),$E583*HLOOKUP(BT$7-$B583+1,INPUTS!$D$63:$X$64,$E$4,FALSE)/IF(BT$7=$B583,(13-MONTH($D583)),12),0)</f>
        <v>0</v>
      </c>
      <c r="BU583" s="229">
        <f>IF(AND(BU$7&lt;=$B583+$D$4,BU$9&gt;=$D583),$E583*HLOOKUP(BU$7-$B583+1,INPUTS!$D$63:$X$64,$E$4,FALSE)/IF(BU$7=$B583,(13-MONTH($D583)),12),0)</f>
        <v>0</v>
      </c>
      <c r="BV583" s="229">
        <f>IF(AND(BV$7&lt;=$B583+$D$4,BV$9&gt;=$D583),$E583*HLOOKUP(BV$7-$B583+1,INPUTS!$D$63:$X$64,$E$4,FALSE)/IF(BV$7=$B583,(13-MONTH($D583)),12),0)</f>
        <v>0</v>
      </c>
      <c r="BW583" s="229">
        <f>IF(AND(BW$7&lt;=$B583+$D$4,BW$9&gt;=$D583),$E583*HLOOKUP(BW$7-$B583+1,INPUTS!$D$63:$X$64,$E$4,FALSE)/IF(BW$7=$B583,(13-MONTH($D583)),12),0)</f>
        <v>0</v>
      </c>
      <c r="BX583" s="229">
        <f>IF(AND(BX$7&lt;=$B583+$D$4,BX$9&gt;=$D583),$E583*HLOOKUP(BX$7-$B583+1,INPUTS!$D$63:$X$64,$E$4,FALSE)/IF(BX$7=$B583,(13-MONTH($D583)),12),0)</f>
        <v>0</v>
      </c>
      <c r="BY583" s="229">
        <f>IF(AND(BY$7&lt;=$B583+$D$4,BY$9&gt;=$D583),$E583*HLOOKUP(BY$7-$B583+1,INPUTS!$D$63:$X$64,$E$4,FALSE)/IF(BY$7=$B583,(13-MONTH($D583)),12),0)</f>
        <v>0</v>
      </c>
      <c r="BZ583" s="229">
        <f>IF(AND(BZ$7&lt;=$B583+$D$4,BZ$9&gt;=$D583),$E583*HLOOKUP(BZ$7-$B583+1,INPUTS!$D$63:$X$64,$E$4,FALSE)/IF(BZ$7=$B583,(13-MONTH($D583)),12),0)</f>
        <v>0</v>
      </c>
    </row>
    <row r="584" spans="1:78" x14ac:dyDescent="0.2">
      <c r="A584" s="7" t="str">
        <f t="shared" si="459"/>
        <v>Roll-in 7</v>
      </c>
      <c r="B584" s="7">
        <f t="shared" si="455"/>
        <v>2022</v>
      </c>
      <c r="C584" s="7">
        <f t="shared" si="458"/>
        <v>41</v>
      </c>
      <c r="D584" s="165">
        <f t="shared" si="461"/>
        <v>44712</v>
      </c>
      <c r="E584" s="68">
        <f t="shared" si="460"/>
        <v>0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0</v>
      </c>
      <c r="AV584" s="229">
        <f>IF(AND(AV$7&lt;=$B584+$D$4,AV$9&gt;=$D584),$E584*HLOOKUP(AV$7-$B584+1,INPUTS!$D$63:$X$64,$E$4,FALSE)/IF(AV$7=$B584,(13-MONTH($D584)),12),0)</f>
        <v>0</v>
      </c>
      <c r="AW584" s="229">
        <f>IF(AND(AW$7&lt;=$B584+$D$4,AW$9&gt;=$D584),$E584*HLOOKUP(AW$7-$B584+1,INPUTS!$D$63:$X$64,$E$4,FALSE)/IF(AW$7=$B584,(13-MONTH($D584)),12),0)</f>
        <v>0</v>
      </c>
      <c r="AX584" s="229">
        <f>IF(AND(AX$7&lt;=$B584+$D$4,AX$9&gt;=$D584),$E584*HLOOKUP(AX$7-$B584+1,INPUTS!$D$63:$X$64,$E$4,FALSE)/IF(AX$7=$B584,(13-MONTH($D584)),12),0)</f>
        <v>0</v>
      </c>
      <c r="AY584" s="229">
        <f>IF(AND(AY$7&lt;=$B584+$D$4,AY$9&gt;=$D584),$E584*HLOOKUP(AY$7-$B584+1,INPUTS!$D$63:$X$64,$E$4,FALSE)/IF(AY$7=$B584,(13-MONTH($D584)),12),0)</f>
        <v>0</v>
      </c>
      <c r="AZ584" s="229">
        <f>IF(AND(AZ$7&lt;=$B584+$D$4,AZ$9&gt;=$D584),$E584*HLOOKUP(AZ$7-$B584+1,INPUTS!$D$63:$X$64,$E$4,FALSE)/IF(AZ$7=$B584,(13-MONTH($D584)),12),0)</f>
        <v>0</v>
      </c>
      <c r="BA584" s="229">
        <f>IF(AND(BA$7&lt;=$B584+$D$4,BA$9&gt;=$D584),$E584*HLOOKUP(BA$7-$B584+1,INPUTS!$D$63:$X$64,$E$4,FALSE)/IF(BA$7=$B584,(13-MONTH($D584)),12),0)</f>
        <v>0</v>
      </c>
      <c r="BB584" s="229">
        <f>IF(AND(BB$7&lt;=$B584+$D$4,BB$9&gt;=$D584),$E584*HLOOKUP(BB$7-$B584+1,INPUTS!$D$63:$X$64,$E$4,FALSE)/IF(BB$7=$B584,(13-MONTH($D584)),12),0)</f>
        <v>0</v>
      </c>
      <c r="BC584" s="229">
        <f>IF(AND(BC$7&lt;=$B584+$D$4,BC$9&gt;=$D584),$E584*HLOOKUP(BC$7-$B584+1,INPUTS!$D$63:$X$64,$E$4,FALSE)/IF(BC$7=$B584,(13-MONTH($D584)),12),0)</f>
        <v>0</v>
      </c>
      <c r="BD584" s="229">
        <f>IF(AND(BD$7&lt;=$B584+$D$4,BD$9&gt;=$D584),$E584*HLOOKUP(BD$7-$B584+1,INPUTS!$D$63:$X$64,$E$4,FALSE)/IF(BD$7=$B584,(13-MONTH($D584)),12),0)</f>
        <v>0</v>
      </c>
      <c r="BE584" s="229">
        <f>IF(AND(BE$7&lt;=$B584+$D$4,BE$9&gt;=$D584),$E584*HLOOKUP(BE$7-$B584+1,INPUTS!$D$63:$X$64,$E$4,FALSE)/IF(BE$7=$B584,(13-MONTH($D584)),12),0)</f>
        <v>0</v>
      </c>
      <c r="BF584" s="229">
        <f>IF(AND(BF$7&lt;=$B584+$D$4,BF$9&gt;=$D584),$E584*HLOOKUP(BF$7-$B584+1,INPUTS!$D$63:$X$64,$E$4,FALSE)/IF(BF$7=$B584,(13-MONTH($D584)),12),0)</f>
        <v>0</v>
      </c>
      <c r="BG584" s="229">
        <f>IF(AND(BG$7&lt;=$B584+$D$4,BG$9&gt;=$D584),$E584*HLOOKUP(BG$7-$B584+1,INPUTS!$D$63:$X$64,$E$4,FALSE)/IF(BG$7=$B584,(13-MONTH($D584)),12),0)</f>
        <v>0</v>
      </c>
      <c r="BH584" s="229">
        <f>IF(AND(BH$7&lt;=$B584+$D$4,BH$9&gt;=$D584),$E584*HLOOKUP(BH$7-$B584+1,INPUTS!$D$63:$X$64,$E$4,FALSE)/IF(BH$7=$B584,(13-MONTH($D584)),12),0)</f>
        <v>0</v>
      </c>
      <c r="BI584" s="229">
        <f>IF(AND(BI$7&lt;=$B584+$D$4,BI$9&gt;=$D584),$E584*HLOOKUP(BI$7-$B584+1,INPUTS!$D$63:$X$64,$E$4,FALSE)/IF(BI$7=$B584,(13-MONTH($D584)),12),0)</f>
        <v>0</v>
      </c>
      <c r="BJ584" s="229">
        <f>IF(AND(BJ$7&lt;=$B584+$D$4,BJ$9&gt;=$D584),$E584*HLOOKUP(BJ$7-$B584+1,INPUTS!$D$63:$X$64,$E$4,FALSE)/IF(BJ$7=$B584,(13-MONTH($D584)),12),0)</f>
        <v>0</v>
      </c>
      <c r="BK584" s="229">
        <f>IF(AND(BK$7&lt;=$B584+$D$4,BK$9&gt;=$D584),$E584*HLOOKUP(BK$7-$B584+1,INPUTS!$D$63:$X$64,$E$4,FALSE)/IF(BK$7=$B584,(13-MONTH($D584)),12),0)</f>
        <v>0</v>
      </c>
      <c r="BL584" s="229">
        <f>IF(AND(BL$7&lt;=$B584+$D$4,BL$9&gt;=$D584),$E584*HLOOKUP(BL$7-$B584+1,INPUTS!$D$63:$X$64,$E$4,FALSE)/IF(BL$7=$B584,(13-MONTH($D584)),12),0)</f>
        <v>0</v>
      </c>
      <c r="BM584" s="229">
        <f>IF(AND(BM$7&lt;=$B584+$D$4,BM$9&gt;=$D584),$E584*HLOOKUP(BM$7-$B584+1,INPUTS!$D$63:$X$64,$E$4,FALSE)/IF(BM$7=$B584,(13-MONTH($D584)),12),0)</f>
        <v>0</v>
      </c>
      <c r="BN584" s="229">
        <f>IF(AND(BN$7&lt;=$B584+$D$4,BN$9&gt;=$D584),$E584*HLOOKUP(BN$7-$B584+1,INPUTS!$D$63:$X$64,$E$4,FALSE)/IF(BN$7=$B584,(13-MONTH($D584)),12),0)</f>
        <v>0</v>
      </c>
      <c r="BO584" s="229">
        <f>IF(AND(BO$7&lt;=$B584+$D$4,BO$9&gt;=$D584),$E584*HLOOKUP(BO$7-$B584+1,INPUTS!$D$63:$X$64,$E$4,FALSE)/IF(BO$7=$B584,(13-MONTH($D584)),12),0)</f>
        <v>0</v>
      </c>
      <c r="BP584" s="229">
        <f>IF(AND(BP$7&lt;=$B584+$D$4,BP$9&gt;=$D584),$E584*HLOOKUP(BP$7-$B584+1,INPUTS!$D$63:$X$64,$E$4,FALSE)/IF(BP$7=$B584,(13-MONTH($D584)),12),0)</f>
        <v>0</v>
      </c>
      <c r="BQ584" s="229">
        <f>IF(AND(BQ$7&lt;=$B584+$D$4,BQ$9&gt;=$D584),$E584*HLOOKUP(BQ$7-$B584+1,INPUTS!$D$63:$X$64,$E$4,FALSE)/IF(BQ$7=$B584,(13-MONTH($D584)),12),0)</f>
        <v>0</v>
      </c>
      <c r="BR584" s="229">
        <f>IF(AND(BR$7&lt;=$B584+$D$4,BR$9&gt;=$D584),$E584*HLOOKUP(BR$7-$B584+1,INPUTS!$D$63:$X$64,$E$4,FALSE)/IF(BR$7=$B584,(13-MONTH($D584)),12),0)</f>
        <v>0</v>
      </c>
      <c r="BS584" s="229">
        <f>IF(AND(BS$7&lt;=$B584+$D$4,BS$9&gt;=$D584),$E584*HLOOKUP(BS$7-$B584+1,INPUTS!$D$63:$X$64,$E$4,FALSE)/IF(BS$7=$B584,(13-MONTH($D584)),12),0)</f>
        <v>0</v>
      </c>
      <c r="BT584" s="229">
        <f>IF(AND(BT$7&lt;=$B584+$D$4,BT$9&gt;=$D584),$E584*HLOOKUP(BT$7-$B584+1,INPUTS!$D$63:$X$64,$E$4,FALSE)/IF(BT$7=$B584,(13-MONTH($D584)),12),0)</f>
        <v>0</v>
      </c>
      <c r="BU584" s="229">
        <f>IF(AND(BU$7&lt;=$B584+$D$4,BU$9&gt;=$D584),$E584*HLOOKUP(BU$7-$B584+1,INPUTS!$D$63:$X$64,$E$4,FALSE)/IF(BU$7=$B584,(13-MONTH($D584)),12),0)</f>
        <v>0</v>
      </c>
      <c r="BV584" s="229">
        <f>IF(AND(BV$7&lt;=$B584+$D$4,BV$9&gt;=$D584),$E584*HLOOKUP(BV$7-$B584+1,INPUTS!$D$63:$X$64,$E$4,FALSE)/IF(BV$7=$B584,(13-MONTH($D584)),12),0)</f>
        <v>0</v>
      </c>
      <c r="BW584" s="229">
        <f>IF(AND(BW$7&lt;=$B584+$D$4,BW$9&gt;=$D584),$E584*HLOOKUP(BW$7-$B584+1,INPUTS!$D$63:$X$64,$E$4,FALSE)/IF(BW$7=$B584,(13-MONTH($D584)),12),0)</f>
        <v>0</v>
      </c>
      <c r="BX584" s="229">
        <f>IF(AND(BX$7&lt;=$B584+$D$4,BX$9&gt;=$D584),$E584*HLOOKUP(BX$7-$B584+1,INPUTS!$D$63:$X$64,$E$4,FALSE)/IF(BX$7=$B584,(13-MONTH($D584)),12),0)</f>
        <v>0</v>
      </c>
      <c r="BY584" s="229">
        <f>IF(AND(BY$7&lt;=$B584+$D$4,BY$9&gt;=$D584),$E584*HLOOKUP(BY$7-$B584+1,INPUTS!$D$63:$X$64,$E$4,FALSE)/IF(BY$7=$B584,(13-MONTH($D584)),12),0)</f>
        <v>0</v>
      </c>
      <c r="BZ584" s="229">
        <f>IF(AND(BZ$7&lt;=$B584+$D$4,BZ$9&gt;=$D584),$E584*HLOOKUP(BZ$7-$B584+1,INPUTS!$D$63:$X$64,$E$4,FALSE)/IF(BZ$7=$B584,(13-MONTH($D584)),12),0)</f>
        <v>0</v>
      </c>
    </row>
    <row r="585" spans="1:78" x14ac:dyDescent="0.2">
      <c r="A585" s="7" t="str">
        <f t="shared" si="459"/>
        <v>Roll-in 7</v>
      </c>
      <c r="B585" s="7">
        <f t="shared" si="455"/>
        <v>2022</v>
      </c>
      <c r="C585" s="7">
        <f t="shared" si="458"/>
        <v>42</v>
      </c>
      <c r="D585" s="165">
        <f t="shared" si="461"/>
        <v>44742</v>
      </c>
      <c r="E585" s="68">
        <f t="shared" si="460"/>
        <v>0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0</v>
      </c>
      <c r="AW585" s="229">
        <f>IF(AND(AW$7&lt;=$B585+$D$4,AW$9&gt;=$D585),$E585*HLOOKUP(AW$7-$B585+1,INPUTS!$D$63:$X$64,$E$4,FALSE)/IF(AW$7=$B585,(13-MONTH($D585)),12),0)</f>
        <v>0</v>
      </c>
      <c r="AX585" s="229">
        <f>IF(AND(AX$7&lt;=$B585+$D$4,AX$9&gt;=$D585),$E585*HLOOKUP(AX$7-$B585+1,INPUTS!$D$63:$X$64,$E$4,FALSE)/IF(AX$7=$B585,(13-MONTH($D585)),12),0)</f>
        <v>0</v>
      </c>
      <c r="AY585" s="229">
        <f>IF(AND(AY$7&lt;=$B585+$D$4,AY$9&gt;=$D585),$E585*HLOOKUP(AY$7-$B585+1,INPUTS!$D$63:$X$64,$E$4,FALSE)/IF(AY$7=$B585,(13-MONTH($D585)),12),0)</f>
        <v>0</v>
      </c>
      <c r="AZ585" s="229">
        <f>IF(AND(AZ$7&lt;=$B585+$D$4,AZ$9&gt;=$D585),$E585*HLOOKUP(AZ$7-$B585+1,INPUTS!$D$63:$X$64,$E$4,FALSE)/IF(AZ$7=$B585,(13-MONTH($D585)),12),0)</f>
        <v>0</v>
      </c>
      <c r="BA585" s="229">
        <f>IF(AND(BA$7&lt;=$B585+$D$4,BA$9&gt;=$D585),$E585*HLOOKUP(BA$7-$B585+1,INPUTS!$D$63:$X$64,$E$4,FALSE)/IF(BA$7=$B585,(13-MONTH($D585)),12),0)</f>
        <v>0</v>
      </c>
      <c r="BB585" s="229">
        <f>IF(AND(BB$7&lt;=$B585+$D$4,BB$9&gt;=$D585),$E585*HLOOKUP(BB$7-$B585+1,INPUTS!$D$63:$X$64,$E$4,FALSE)/IF(BB$7=$B585,(13-MONTH($D585)),12),0)</f>
        <v>0</v>
      </c>
      <c r="BC585" s="229">
        <f>IF(AND(BC$7&lt;=$B585+$D$4,BC$9&gt;=$D585),$E585*HLOOKUP(BC$7-$B585+1,INPUTS!$D$63:$X$64,$E$4,FALSE)/IF(BC$7=$B585,(13-MONTH($D585)),12),0)</f>
        <v>0</v>
      </c>
      <c r="BD585" s="229">
        <f>IF(AND(BD$7&lt;=$B585+$D$4,BD$9&gt;=$D585),$E585*HLOOKUP(BD$7-$B585+1,INPUTS!$D$63:$X$64,$E$4,FALSE)/IF(BD$7=$B585,(13-MONTH($D585)),12),0)</f>
        <v>0</v>
      </c>
      <c r="BE585" s="229">
        <f>IF(AND(BE$7&lt;=$B585+$D$4,BE$9&gt;=$D585),$E585*HLOOKUP(BE$7-$B585+1,INPUTS!$D$63:$X$64,$E$4,FALSE)/IF(BE$7=$B585,(13-MONTH($D585)),12),0)</f>
        <v>0</v>
      </c>
      <c r="BF585" s="229">
        <f>IF(AND(BF$7&lt;=$B585+$D$4,BF$9&gt;=$D585),$E585*HLOOKUP(BF$7-$B585+1,INPUTS!$D$63:$X$64,$E$4,FALSE)/IF(BF$7=$B585,(13-MONTH($D585)),12),0)</f>
        <v>0</v>
      </c>
      <c r="BG585" s="229">
        <f>IF(AND(BG$7&lt;=$B585+$D$4,BG$9&gt;=$D585),$E585*HLOOKUP(BG$7-$B585+1,INPUTS!$D$63:$X$64,$E$4,FALSE)/IF(BG$7=$B585,(13-MONTH($D585)),12),0)</f>
        <v>0</v>
      </c>
      <c r="BH585" s="229">
        <f>IF(AND(BH$7&lt;=$B585+$D$4,BH$9&gt;=$D585),$E585*HLOOKUP(BH$7-$B585+1,INPUTS!$D$63:$X$64,$E$4,FALSE)/IF(BH$7=$B585,(13-MONTH($D585)),12),0)</f>
        <v>0</v>
      </c>
      <c r="BI585" s="229">
        <f>IF(AND(BI$7&lt;=$B585+$D$4,BI$9&gt;=$D585),$E585*HLOOKUP(BI$7-$B585+1,INPUTS!$D$63:$X$64,$E$4,FALSE)/IF(BI$7=$B585,(13-MONTH($D585)),12),0)</f>
        <v>0</v>
      </c>
      <c r="BJ585" s="229">
        <f>IF(AND(BJ$7&lt;=$B585+$D$4,BJ$9&gt;=$D585),$E585*HLOOKUP(BJ$7-$B585+1,INPUTS!$D$63:$X$64,$E$4,FALSE)/IF(BJ$7=$B585,(13-MONTH($D585)),12),0)</f>
        <v>0</v>
      </c>
      <c r="BK585" s="229">
        <f>IF(AND(BK$7&lt;=$B585+$D$4,BK$9&gt;=$D585),$E585*HLOOKUP(BK$7-$B585+1,INPUTS!$D$63:$X$64,$E$4,FALSE)/IF(BK$7=$B585,(13-MONTH($D585)),12),0)</f>
        <v>0</v>
      </c>
      <c r="BL585" s="229">
        <f>IF(AND(BL$7&lt;=$B585+$D$4,BL$9&gt;=$D585),$E585*HLOOKUP(BL$7-$B585+1,INPUTS!$D$63:$X$64,$E$4,FALSE)/IF(BL$7=$B585,(13-MONTH($D585)),12),0)</f>
        <v>0</v>
      </c>
      <c r="BM585" s="229">
        <f>IF(AND(BM$7&lt;=$B585+$D$4,BM$9&gt;=$D585),$E585*HLOOKUP(BM$7-$B585+1,INPUTS!$D$63:$X$64,$E$4,FALSE)/IF(BM$7=$B585,(13-MONTH($D585)),12),0)</f>
        <v>0</v>
      </c>
      <c r="BN585" s="229">
        <f>IF(AND(BN$7&lt;=$B585+$D$4,BN$9&gt;=$D585),$E585*HLOOKUP(BN$7-$B585+1,INPUTS!$D$63:$X$64,$E$4,FALSE)/IF(BN$7=$B585,(13-MONTH($D585)),12),0)</f>
        <v>0</v>
      </c>
      <c r="BO585" s="229">
        <f>IF(AND(BO$7&lt;=$B585+$D$4,BO$9&gt;=$D585),$E585*HLOOKUP(BO$7-$B585+1,INPUTS!$D$63:$X$64,$E$4,FALSE)/IF(BO$7=$B585,(13-MONTH($D585)),12),0)</f>
        <v>0</v>
      </c>
      <c r="BP585" s="229">
        <f>IF(AND(BP$7&lt;=$B585+$D$4,BP$9&gt;=$D585),$E585*HLOOKUP(BP$7-$B585+1,INPUTS!$D$63:$X$64,$E$4,FALSE)/IF(BP$7=$B585,(13-MONTH($D585)),12),0)</f>
        <v>0</v>
      </c>
      <c r="BQ585" s="229">
        <f>IF(AND(BQ$7&lt;=$B585+$D$4,BQ$9&gt;=$D585),$E585*HLOOKUP(BQ$7-$B585+1,INPUTS!$D$63:$X$64,$E$4,FALSE)/IF(BQ$7=$B585,(13-MONTH($D585)),12),0)</f>
        <v>0</v>
      </c>
      <c r="BR585" s="229">
        <f>IF(AND(BR$7&lt;=$B585+$D$4,BR$9&gt;=$D585),$E585*HLOOKUP(BR$7-$B585+1,INPUTS!$D$63:$X$64,$E$4,FALSE)/IF(BR$7=$B585,(13-MONTH($D585)),12),0)</f>
        <v>0</v>
      </c>
      <c r="BS585" s="229">
        <f>IF(AND(BS$7&lt;=$B585+$D$4,BS$9&gt;=$D585),$E585*HLOOKUP(BS$7-$B585+1,INPUTS!$D$63:$X$64,$E$4,FALSE)/IF(BS$7=$B585,(13-MONTH($D585)),12),0)</f>
        <v>0</v>
      </c>
      <c r="BT585" s="229">
        <f>IF(AND(BT$7&lt;=$B585+$D$4,BT$9&gt;=$D585),$E585*HLOOKUP(BT$7-$B585+1,INPUTS!$D$63:$X$64,$E$4,FALSE)/IF(BT$7=$B585,(13-MONTH($D585)),12),0)</f>
        <v>0</v>
      </c>
      <c r="BU585" s="229">
        <f>IF(AND(BU$7&lt;=$B585+$D$4,BU$9&gt;=$D585),$E585*HLOOKUP(BU$7-$B585+1,INPUTS!$D$63:$X$64,$E$4,FALSE)/IF(BU$7=$B585,(13-MONTH($D585)),12),0)</f>
        <v>0</v>
      </c>
      <c r="BV585" s="229">
        <f>IF(AND(BV$7&lt;=$B585+$D$4,BV$9&gt;=$D585),$E585*HLOOKUP(BV$7-$B585+1,INPUTS!$D$63:$X$64,$E$4,FALSE)/IF(BV$7=$B585,(13-MONTH($D585)),12),0)</f>
        <v>0</v>
      </c>
      <c r="BW585" s="229">
        <f>IF(AND(BW$7&lt;=$B585+$D$4,BW$9&gt;=$D585),$E585*HLOOKUP(BW$7-$B585+1,INPUTS!$D$63:$X$64,$E$4,FALSE)/IF(BW$7=$B585,(13-MONTH($D585)),12),0)</f>
        <v>0</v>
      </c>
      <c r="BX585" s="229">
        <f>IF(AND(BX$7&lt;=$B585+$D$4,BX$9&gt;=$D585),$E585*HLOOKUP(BX$7-$B585+1,INPUTS!$D$63:$X$64,$E$4,FALSE)/IF(BX$7=$B585,(13-MONTH($D585)),12),0)</f>
        <v>0</v>
      </c>
      <c r="BY585" s="229">
        <f>IF(AND(BY$7&lt;=$B585+$D$4,BY$9&gt;=$D585),$E585*HLOOKUP(BY$7-$B585+1,INPUTS!$D$63:$X$64,$E$4,FALSE)/IF(BY$7=$B585,(13-MONTH($D585)),12),0)</f>
        <v>0</v>
      </c>
      <c r="BZ585" s="229">
        <f>IF(AND(BZ$7&lt;=$B585+$D$4,BZ$9&gt;=$D585),$E585*HLOOKUP(BZ$7-$B585+1,INPUTS!$D$63:$X$64,$E$4,FALSE)/IF(BZ$7=$B585,(13-MONTH($D585)),12),0)</f>
        <v>0</v>
      </c>
    </row>
    <row r="586" spans="1:78" x14ac:dyDescent="0.2">
      <c r="A586" s="7" t="str">
        <f t="shared" si="459"/>
        <v>Roll-in 7</v>
      </c>
      <c r="B586" s="7">
        <f t="shared" si="455"/>
        <v>2022</v>
      </c>
      <c r="C586" s="7">
        <f t="shared" si="458"/>
        <v>43</v>
      </c>
      <c r="D586" s="165">
        <f t="shared" si="461"/>
        <v>44773</v>
      </c>
      <c r="E586" s="68">
        <f t="shared" si="460"/>
        <v>0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0</v>
      </c>
      <c r="AX586" s="229">
        <f>IF(AND(AX$7&lt;=$B586+$D$4,AX$9&gt;=$D586),$E586*HLOOKUP(AX$7-$B586+1,INPUTS!$D$63:$X$64,$E$4,FALSE)/IF(AX$7=$B586,(13-MONTH($D586)),12),0)</f>
        <v>0</v>
      </c>
      <c r="AY586" s="229">
        <f>IF(AND(AY$7&lt;=$B586+$D$4,AY$9&gt;=$D586),$E586*HLOOKUP(AY$7-$B586+1,INPUTS!$D$63:$X$64,$E$4,FALSE)/IF(AY$7=$B586,(13-MONTH($D586)),12),0)</f>
        <v>0</v>
      </c>
      <c r="AZ586" s="229">
        <f>IF(AND(AZ$7&lt;=$B586+$D$4,AZ$9&gt;=$D586),$E586*HLOOKUP(AZ$7-$B586+1,INPUTS!$D$63:$X$64,$E$4,FALSE)/IF(AZ$7=$B586,(13-MONTH($D586)),12),0)</f>
        <v>0</v>
      </c>
      <c r="BA586" s="229">
        <f>IF(AND(BA$7&lt;=$B586+$D$4,BA$9&gt;=$D586),$E586*HLOOKUP(BA$7-$B586+1,INPUTS!$D$63:$X$64,$E$4,FALSE)/IF(BA$7=$B586,(13-MONTH($D586)),12),0)</f>
        <v>0</v>
      </c>
      <c r="BB586" s="229">
        <f>IF(AND(BB$7&lt;=$B586+$D$4,BB$9&gt;=$D586),$E586*HLOOKUP(BB$7-$B586+1,INPUTS!$D$63:$X$64,$E$4,FALSE)/IF(BB$7=$B586,(13-MONTH($D586)),12),0)</f>
        <v>0</v>
      </c>
      <c r="BC586" s="229">
        <f>IF(AND(BC$7&lt;=$B586+$D$4,BC$9&gt;=$D586),$E586*HLOOKUP(BC$7-$B586+1,INPUTS!$D$63:$X$64,$E$4,FALSE)/IF(BC$7=$B586,(13-MONTH($D586)),12),0)</f>
        <v>0</v>
      </c>
      <c r="BD586" s="229">
        <f>IF(AND(BD$7&lt;=$B586+$D$4,BD$9&gt;=$D586),$E586*HLOOKUP(BD$7-$B586+1,INPUTS!$D$63:$X$64,$E$4,FALSE)/IF(BD$7=$B586,(13-MONTH($D586)),12),0)</f>
        <v>0</v>
      </c>
      <c r="BE586" s="229">
        <f>IF(AND(BE$7&lt;=$B586+$D$4,BE$9&gt;=$D586),$E586*HLOOKUP(BE$7-$B586+1,INPUTS!$D$63:$X$64,$E$4,FALSE)/IF(BE$7=$B586,(13-MONTH($D586)),12),0)</f>
        <v>0</v>
      </c>
      <c r="BF586" s="229">
        <f>IF(AND(BF$7&lt;=$B586+$D$4,BF$9&gt;=$D586),$E586*HLOOKUP(BF$7-$B586+1,INPUTS!$D$63:$X$64,$E$4,FALSE)/IF(BF$7=$B586,(13-MONTH($D586)),12),0)</f>
        <v>0</v>
      </c>
      <c r="BG586" s="229">
        <f>IF(AND(BG$7&lt;=$B586+$D$4,BG$9&gt;=$D586),$E586*HLOOKUP(BG$7-$B586+1,INPUTS!$D$63:$X$64,$E$4,FALSE)/IF(BG$7=$B586,(13-MONTH($D586)),12),0)</f>
        <v>0</v>
      </c>
      <c r="BH586" s="229">
        <f>IF(AND(BH$7&lt;=$B586+$D$4,BH$9&gt;=$D586),$E586*HLOOKUP(BH$7-$B586+1,INPUTS!$D$63:$X$64,$E$4,FALSE)/IF(BH$7=$B586,(13-MONTH($D586)),12),0)</f>
        <v>0</v>
      </c>
      <c r="BI586" s="229">
        <f>IF(AND(BI$7&lt;=$B586+$D$4,BI$9&gt;=$D586),$E586*HLOOKUP(BI$7-$B586+1,INPUTS!$D$63:$X$64,$E$4,FALSE)/IF(BI$7=$B586,(13-MONTH($D586)),12),0)</f>
        <v>0</v>
      </c>
      <c r="BJ586" s="229">
        <f>IF(AND(BJ$7&lt;=$B586+$D$4,BJ$9&gt;=$D586),$E586*HLOOKUP(BJ$7-$B586+1,INPUTS!$D$63:$X$64,$E$4,FALSE)/IF(BJ$7=$B586,(13-MONTH($D586)),12),0)</f>
        <v>0</v>
      </c>
      <c r="BK586" s="229">
        <f>IF(AND(BK$7&lt;=$B586+$D$4,BK$9&gt;=$D586),$E586*HLOOKUP(BK$7-$B586+1,INPUTS!$D$63:$X$64,$E$4,FALSE)/IF(BK$7=$B586,(13-MONTH($D586)),12),0)</f>
        <v>0</v>
      </c>
      <c r="BL586" s="229">
        <f>IF(AND(BL$7&lt;=$B586+$D$4,BL$9&gt;=$D586),$E586*HLOOKUP(BL$7-$B586+1,INPUTS!$D$63:$X$64,$E$4,FALSE)/IF(BL$7=$B586,(13-MONTH($D586)),12),0)</f>
        <v>0</v>
      </c>
      <c r="BM586" s="229">
        <f>IF(AND(BM$7&lt;=$B586+$D$4,BM$9&gt;=$D586),$E586*HLOOKUP(BM$7-$B586+1,INPUTS!$D$63:$X$64,$E$4,FALSE)/IF(BM$7=$B586,(13-MONTH($D586)),12),0)</f>
        <v>0</v>
      </c>
      <c r="BN586" s="229">
        <f>IF(AND(BN$7&lt;=$B586+$D$4,BN$9&gt;=$D586),$E586*HLOOKUP(BN$7-$B586+1,INPUTS!$D$63:$X$64,$E$4,FALSE)/IF(BN$7=$B586,(13-MONTH($D586)),12),0)</f>
        <v>0</v>
      </c>
      <c r="BO586" s="229">
        <f>IF(AND(BO$7&lt;=$B586+$D$4,BO$9&gt;=$D586),$E586*HLOOKUP(BO$7-$B586+1,INPUTS!$D$63:$X$64,$E$4,FALSE)/IF(BO$7=$B586,(13-MONTH($D586)),12),0)</f>
        <v>0</v>
      </c>
      <c r="BP586" s="229">
        <f>IF(AND(BP$7&lt;=$B586+$D$4,BP$9&gt;=$D586),$E586*HLOOKUP(BP$7-$B586+1,INPUTS!$D$63:$X$64,$E$4,FALSE)/IF(BP$7=$B586,(13-MONTH($D586)),12),0)</f>
        <v>0</v>
      </c>
      <c r="BQ586" s="229">
        <f>IF(AND(BQ$7&lt;=$B586+$D$4,BQ$9&gt;=$D586),$E586*HLOOKUP(BQ$7-$B586+1,INPUTS!$D$63:$X$64,$E$4,FALSE)/IF(BQ$7=$B586,(13-MONTH($D586)),12),0)</f>
        <v>0</v>
      </c>
      <c r="BR586" s="229">
        <f>IF(AND(BR$7&lt;=$B586+$D$4,BR$9&gt;=$D586),$E586*HLOOKUP(BR$7-$B586+1,INPUTS!$D$63:$X$64,$E$4,FALSE)/IF(BR$7=$B586,(13-MONTH($D586)),12),0)</f>
        <v>0</v>
      </c>
      <c r="BS586" s="229">
        <f>IF(AND(BS$7&lt;=$B586+$D$4,BS$9&gt;=$D586),$E586*HLOOKUP(BS$7-$B586+1,INPUTS!$D$63:$X$64,$E$4,FALSE)/IF(BS$7=$B586,(13-MONTH($D586)),12),0)</f>
        <v>0</v>
      </c>
      <c r="BT586" s="229">
        <f>IF(AND(BT$7&lt;=$B586+$D$4,BT$9&gt;=$D586),$E586*HLOOKUP(BT$7-$B586+1,INPUTS!$D$63:$X$64,$E$4,FALSE)/IF(BT$7=$B586,(13-MONTH($D586)),12),0)</f>
        <v>0</v>
      </c>
      <c r="BU586" s="229">
        <f>IF(AND(BU$7&lt;=$B586+$D$4,BU$9&gt;=$D586),$E586*HLOOKUP(BU$7-$B586+1,INPUTS!$D$63:$X$64,$E$4,FALSE)/IF(BU$7=$B586,(13-MONTH($D586)),12),0)</f>
        <v>0</v>
      </c>
      <c r="BV586" s="229">
        <f>IF(AND(BV$7&lt;=$B586+$D$4,BV$9&gt;=$D586),$E586*HLOOKUP(BV$7-$B586+1,INPUTS!$D$63:$X$64,$E$4,FALSE)/IF(BV$7=$B586,(13-MONTH($D586)),12),0)</f>
        <v>0</v>
      </c>
      <c r="BW586" s="229">
        <f>IF(AND(BW$7&lt;=$B586+$D$4,BW$9&gt;=$D586),$E586*HLOOKUP(BW$7-$B586+1,INPUTS!$D$63:$X$64,$E$4,FALSE)/IF(BW$7=$B586,(13-MONTH($D586)),12),0)</f>
        <v>0</v>
      </c>
      <c r="BX586" s="229">
        <f>IF(AND(BX$7&lt;=$B586+$D$4,BX$9&gt;=$D586),$E586*HLOOKUP(BX$7-$B586+1,INPUTS!$D$63:$X$64,$E$4,FALSE)/IF(BX$7=$B586,(13-MONTH($D586)),12),0)</f>
        <v>0</v>
      </c>
      <c r="BY586" s="229">
        <f>IF(AND(BY$7&lt;=$B586+$D$4,BY$9&gt;=$D586),$E586*HLOOKUP(BY$7-$B586+1,INPUTS!$D$63:$X$64,$E$4,FALSE)/IF(BY$7=$B586,(13-MONTH($D586)),12),0)</f>
        <v>0</v>
      </c>
      <c r="BZ586" s="229">
        <f>IF(AND(BZ$7&lt;=$B586+$D$4,BZ$9&gt;=$D586),$E586*HLOOKUP(BZ$7-$B586+1,INPUTS!$D$63:$X$64,$E$4,FALSE)/IF(BZ$7=$B586,(13-MONTH($D586)),12),0)</f>
        <v>0</v>
      </c>
    </row>
    <row r="587" spans="1:78" x14ac:dyDescent="0.2">
      <c r="A587" s="7" t="str">
        <f t="shared" si="459"/>
        <v>Roll-in 7</v>
      </c>
      <c r="B587" s="7">
        <f t="shared" si="455"/>
        <v>2022</v>
      </c>
      <c r="C587" s="7">
        <f t="shared" si="458"/>
        <v>44</v>
      </c>
      <c r="D587" s="165">
        <f t="shared" si="461"/>
        <v>44804</v>
      </c>
      <c r="E587" s="68">
        <f t="shared" si="460"/>
        <v>0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0</v>
      </c>
      <c r="AY587" s="229">
        <f>IF(AND(AY$7&lt;=$B587+$D$4,AY$9&gt;=$D587),$E587*HLOOKUP(AY$7-$B587+1,INPUTS!$D$63:$X$64,$E$4,FALSE)/IF(AY$7=$B587,(13-MONTH($D587)),12),0)</f>
        <v>0</v>
      </c>
      <c r="AZ587" s="229">
        <f>IF(AND(AZ$7&lt;=$B587+$D$4,AZ$9&gt;=$D587),$E587*HLOOKUP(AZ$7-$B587+1,INPUTS!$D$63:$X$64,$E$4,FALSE)/IF(AZ$7=$B587,(13-MONTH($D587)),12),0)</f>
        <v>0</v>
      </c>
      <c r="BA587" s="229">
        <f>IF(AND(BA$7&lt;=$B587+$D$4,BA$9&gt;=$D587),$E587*HLOOKUP(BA$7-$B587+1,INPUTS!$D$63:$X$64,$E$4,FALSE)/IF(BA$7=$B587,(13-MONTH($D587)),12),0)</f>
        <v>0</v>
      </c>
      <c r="BB587" s="229">
        <f>IF(AND(BB$7&lt;=$B587+$D$4,BB$9&gt;=$D587),$E587*HLOOKUP(BB$7-$B587+1,INPUTS!$D$63:$X$64,$E$4,FALSE)/IF(BB$7=$B587,(13-MONTH($D587)),12),0)</f>
        <v>0</v>
      </c>
      <c r="BC587" s="229">
        <f>IF(AND(BC$7&lt;=$B587+$D$4,BC$9&gt;=$D587),$E587*HLOOKUP(BC$7-$B587+1,INPUTS!$D$63:$X$64,$E$4,FALSE)/IF(BC$7=$B587,(13-MONTH($D587)),12),0)</f>
        <v>0</v>
      </c>
      <c r="BD587" s="229">
        <f>IF(AND(BD$7&lt;=$B587+$D$4,BD$9&gt;=$D587),$E587*HLOOKUP(BD$7-$B587+1,INPUTS!$D$63:$X$64,$E$4,FALSE)/IF(BD$7=$B587,(13-MONTH($D587)),12),0)</f>
        <v>0</v>
      </c>
      <c r="BE587" s="229">
        <f>IF(AND(BE$7&lt;=$B587+$D$4,BE$9&gt;=$D587),$E587*HLOOKUP(BE$7-$B587+1,INPUTS!$D$63:$X$64,$E$4,FALSE)/IF(BE$7=$B587,(13-MONTH($D587)),12),0)</f>
        <v>0</v>
      </c>
      <c r="BF587" s="229">
        <f>IF(AND(BF$7&lt;=$B587+$D$4,BF$9&gt;=$D587),$E587*HLOOKUP(BF$7-$B587+1,INPUTS!$D$63:$X$64,$E$4,FALSE)/IF(BF$7=$B587,(13-MONTH($D587)),12),0)</f>
        <v>0</v>
      </c>
      <c r="BG587" s="229">
        <f>IF(AND(BG$7&lt;=$B587+$D$4,BG$9&gt;=$D587),$E587*HLOOKUP(BG$7-$B587+1,INPUTS!$D$63:$X$64,$E$4,FALSE)/IF(BG$7=$B587,(13-MONTH($D587)),12),0)</f>
        <v>0</v>
      </c>
      <c r="BH587" s="229">
        <f>IF(AND(BH$7&lt;=$B587+$D$4,BH$9&gt;=$D587),$E587*HLOOKUP(BH$7-$B587+1,INPUTS!$D$63:$X$64,$E$4,FALSE)/IF(BH$7=$B587,(13-MONTH($D587)),12),0)</f>
        <v>0</v>
      </c>
      <c r="BI587" s="229">
        <f>IF(AND(BI$7&lt;=$B587+$D$4,BI$9&gt;=$D587),$E587*HLOOKUP(BI$7-$B587+1,INPUTS!$D$63:$X$64,$E$4,FALSE)/IF(BI$7=$B587,(13-MONTH($D587)),12),0)</f>
        <v>0</v>
      </c>
      <c r="BJ587" s="229">
        <f>IF(AND(BJ$7&lt;=$B587+$D$4,BJ$9&gt;=$D587),$E587*HLOOKUP(BJ$7-$B587+1,INPUTS!$D$63:$X$64,$E$4,FALSE)/IF(BJ$7=$B587,(13-MONTH($D587)),12),0)</f>
        <v>0</v>
      </c>
      <c r="BK587" s="229">
        <f>IF(AND(BK$7&lt;=$B587+$D$4,BK$9&gt;=$D587),$E587*HLOOKUP(BK$7-$B587+1,INPUTS!$D$63:$X$64,$E$4,FALSE)/IF(BK$7=$B587,(13-MONTH($D587)),12),0)</f>
        <v>0</v>
      </c>
      <c r="BL587" s="229">
        <f>IF(AND(BL$7&lt;=$B587+$D$4,BL$9&gt;=$D587),$E587*HLOOKUP(BL$7-$B587+1,INPUTS!$D$63:$X$64,$E$4,FALSE)/IF(BL$7=$B587,(13-MONTH($D587)),12),0)</f>
        <v>0</v>
      </c>
      <c r="BM587" s="229">
        <f>IF(AND(BM$7&lt;=$B587+$D$4,BM$9&gt;=$D587),$E587*HLOOKUP(BM$7-$B587+1,INPUTS!$D$63:$X$64,$E$4,FALSE)/IF(BM$7=$B587,(13-MONTH($D587)),12),0)</f>
        <v>0</v>
      </c>
      <c r="BN587" s="229">
        <f>IF(AND(BN$7&lt;=$B587+$D$4,BN$9&gt;=$D587),$E587*HLOOKUP(BN$7-$B587+1,INPUTS!$D$63:$X$64,$E$4,FALSE)/IF(BN$7=$B587,(13-MONTH($D587)),12),0)</f>
        <v>0</v>
      </c>
      <c r="BO587" s="229">
        <f>IF(AND(BO$7&lt;=$B587+$D$4,BO$9&gt;=$D587),$E587*HLOOKUP(BO$7-$B587+1,INPUTS!$D$63:$X$64,$E$4,FALSE)/IF(BO$7=$B587,(13-MONTH($D587)),12),0)</f>
        <v>0</v>
      </c>
      <c r="BP587" s="229">
        <f>IF(AND(BP$7&lt;=$B587+$D$4,BP$9&gt;=$D587),$E587*HLOOKUP(BP$7-$B587+1,INPUTS!$D$63:$X$64,$E$4,FALSE)/IF(BP$7=$B587,(13-MONTH($D587)),12),0)</f>
        <v>0</v>
      </c>
      <c r="BQ587" s="229">
        <f>IF(AND(BQ$7&lt;=$B587+$D$4,BQ$9&gt;=$D587),$E587*HLOOKUP(BQ$7-$B587+1,INPUTS!$D$63:$X$64,$E$4,FALSE)/IF(BQ$7=$B587,(13-MONTH($D587)),12),0)</f>
        <v>0</v>
      </c>
      <c r="BR587" s="229">
        <f>IF(AND(BR$7&lt;=$B587+$D$4,BR$9&gt;=$D587),$E587*HLOOKUP(BR$7-$B587+1,INPUTS!$D$63:$X$64,$E$4,FALSE)/IF(BR$7=$B587,(13-MONTH($D587)),12),0)</f>
        <v>0</v>
      </c>
      <c r="BS587" s="229">
        <f>IF(AND(BS$7&lt;=$B587+$D$4,BS$9&gt;=$D587),$E587*HLOOKUP(BS$7-$B587+1,INPUTS!$D$63:$X$64,$E$4,FALSE)/IF(BS$7=$B587,(13-MONTH($D587)),12),0)</f>
        <v>0</v>
      </c>
      <c r="BT587" s="229">
        <f>IF(AND(BT$7&lt;=$B587+$D$4,BT$9&gt;=$D587),$E587*HLOOKUP(BT$7-$B587+1,INPUTS!$D$63:$X$64,$E$4,FALSE)/IF(BT$7=$B587,(13-MONTH($D587)),12),0)</f>
        <v>0</v>
      </c>
      <c r="BU587" s="229">
        <f>IF(AND(BU$7&lt;=$B587+$D$4,BU$9&gt;=$D587),$E587*HLOOKUP(BU$7-$B587+1,INPUTS!$D$63:$X$64,$E$4,FALSE)/IF(BU$7=$B587,(13-MONTH($D587)),12),0)</f>
        <v>0</v>
      </c>
      <c r="BV587" s="229">
        <f>IF(AND(BV$7&lt;=$B587+$D$4,BV$9&gt;=$D587),$E587*HLOOKUP(BV$7-$B587+1,INPUTS!$D$63:$X$64,$E$4,FALSE)/IF(BV$7=$B587,(13-MONTH($D587)),12),0)</f>
        <v>0</v>
      </c>
      <c r="BW587" s="229">
        <f>IF(AND(BW$7&lt;=$B587+$D$4,BW$9&gt;=$D587),$E587*HLOOKUP(BW$7-$B587+1,INPUTS!$D$63:$X$64,$E$4,FALSE)/IF(BW$7=$B587,(13-MONTH($D587)),12),0)</f>
        <v>0</v>
      </c>
      <c r="BX587" s="229">
        <f>IF(AND(BX$7&lt;=$B587+$D$4,BX$9&gt;=$D587),$E587*HLOOKUP(BX$7-$B587+1,INPUTS!$D$63:$X$64,$E$4,FALSE)/IF(BX$7=$B587,(13-MONTH($D587)),12),0)</f>
        <v>0</v>
      </c>
      <c r="BY587" s="229">
        <f>IF(AND(BY$7&lt;=$B587+$D$4,BY$9&gt;=$D587),$E587*HLOOKUP(BY$7-$B587+1,INPUTS!$D$63:$X$64,$E$4,FALSE)/IF(BY$7=$B587,(13-MONTH($D587)),12),0)</f>
        <v>0</v>
      </c>
      <c r="BZ587" s="229">
        <f>IF(AND(BZ$7&lt;=$B587+$D$4,BZ$9&gt;=$D587),$E587*HLOOKUP(BZ$7-$B587+1,INPUTS!$D$63:$X$64,$E$4,FALSE)/IF(BZ$7=$B587,(13-MONTH($D587)),12),0)</f>
        <v>0</v>
      </c>
    </row>
    <row r="588" spans="1:78" x14ac:dyDescent="0.2">
      <c r="A588" s="7" t="str">
        <f t="shared" si="459"/>
        <v>Roll-in 8</v>
      </c>
      <c r="B588" s="7">
        <f t="shared" si="455"/>
        <v>2022</v>
      </c>
      <c r="C588" s="7">
        <f t="shared" si="458"/>
        <v>45</v>
      </c>
      <c r="D588" s="165">
        <f t="shared" si="461"/>
        <v>44834</v>
      </c>
      <c r="E588" s="68">
        <f t="shared" si="460"/>
        <v>0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0</v>
      </c>
      <c r="AZ588" s="229">
        <f>IF(AND(AZ$7&lt;=$B588+$D$4,AZ$9&gt;=$D588),$E588*HLOOKUP(AZ$7-$B588+1,INPUTS!$D$63:$X$64,$E$4,FALSE)/IF(AZ$7=$B588,(13-MONTH($D588)),12),0)</f>
        <v>0</v>
      </c>
      <c r="BA588" s="229">
        <f>IF(AND(BA$7&lt;=$B588+$D$4,BA$9&gt;=$D588),$E588*HLOOKUP(BA$7-$B588+1,INPUTS!$D$63:$X$64,$E$4,FALSE)/IF(BA$7=$B588,(13-MONTH($D588)),12),0)</f>
        <v>0</v>
      </c>
      <c r="BB588" s="229">
        <f>IF(AND(BB$7&lt;=$B588+$D$4,BB$9&gt;=$D588),$E588*HLOOKUP(BB$7-$B588+1,INPUTS!$D$63:$X$64,$E$4,FALSE)/IF(BB$7=$B588,(13-MONTH($D588)),12),0)</f>
        <v>0</v>
      </c>
      <c r="BC588" s="229">
        <f>IF(AND(BC$7&lt;=$B588+$D$4,BC$9&gt;=$D588),$E588*HLOOKUP(BC$7-$B588+1,INPUTS!$D$63:$X$64,$E$4,FALSE)/IF(BC$7=$B588,(13-MONTH($D588)),12),0)</f>
        <v>0</v>
      </c>
      <c r="BD588" s="229">
        <f>IF(AND(BD$7&lt;=$B588+$D$4,BD$9&gt;=$D588),$E588*HLOOKUP(BD$7-$B588+1,INPUTS!$D$63:$X$64,$E$4,FALSE)/IF(BD$7=$B588,(13-MONTH($D588)),12),0)</f>
        <v>0</v>
      </c>
      <c r="BE588" s="229">
        <f>IF(AND(BE$7&lt;=$B588+$D$4,BE$9&gt;=$D588),$E588*HLOOKUP(BE$7-$B588+1,INPUTS!$D$63:$X$64,$E$4,FALSE)/IF(BE$7=$B588,(13-MONTH($D588)),12),0)</f>
        <v>0</v>
      </c>
      <c r="BF588" s="229">
        <f>IF(AND(BF$7&lt;=$B588+$D$4,BF$9&gt;=$D588),$E588*HLOOKUP(BF$7-$B588+1,INPUTS!$D$63:$X$64,$E$4,FALSE)/IF(BF$7=$B588,(13-MONTH($D588)),12),0)</f>
        <v>0</v>
      </c>
      <c r="BG588" s="229">
        <f>IF(AND(BG$7&lt;=$B588+$D$4,BG$9&gt;=$D588),$E588*HLOOKUP(BG$7-$B588+1,INPUTS!$D$63:$X$64,$E$4,FALSE)/IF(BG$7=$B588,(13-MONTH($D588)),12),0)</f>
        <v>0</v>
      </c>
      <c r="BH588" s="229">
        <f>IF(AND(BH$7&lt;=$B588+$D$4,BH$9&gt;=$D588),$E588*HLOOKUP(BH$7-$B588+1,INPUTS!$D$63:$X$64,$E$4,FALSE)/IF(BH$7=$B588,(13-MONTH($D588)),12),0)</f>
        <v>0</v>
      </c>
      <c r="BI588" s="229">
        <f>IF(AND(BI$7&lt;=$B588+$D$4,BI$9&gt;=$D588),$E588*HLOOKUP(BI$7-$B588+1,INPUTS!$D$63:$X$64,$E$4,FALSE)/IF(BI$7=$B588,(13-MONTH($D588)),12),0)</f>
        <v>0</v>
      </c>
      <c r="BJ588" s="229">
        <f>IF(AND(BJ$7&lt;=$B588+$D$4,BJ$9&gt;=$D588),$E588*HLOOKUP(BJ$7-$B588+1,INPUTS!$D$63:$X$64,$E$4,FALSE)/IF(BJ$7=$B588,(13-MONTH($D588)),12),0)</f>
        <v>0</v>
      </c>
      <c r="BK588" s="229">
        <f>IF(AND(BK$7&lt;=$B588+$D$4,BK$9&gt;=$D588),$E588*HLOOKUP(BK$7-$B588+1,INPUTS!$D$63:$X$64,$E$4,FALSE)/IF(BK$7=$B588,(13-MONTH($D588)),12),0)</f>
        <v>0</v>
      </c>
      <c r="BL588" s="229">
        <f>IF(AND(BL$7&lt;=$B588+$D$4,BL$9&gt;=$D588),$E588*HLOOKUP(BL$7-$B588+1,INPUTS!$D$63:$X$64,$E$4,FALSE)/IF(BL$7=$B588,(13-MONTH($D588)),12),0)</f>
        <v>0</v>
      </c>
      <c r="BM588" s="229">
        <f>IF(AND(BM$7&lt;=$B588+$D$4,BM$9&gt;=$D588),$E588*HLOOKUP(BM$7-$B588+1,INPUTS!$D$63:$X$64,$E$4,FALSE)/IF(BM$7=$B588,(13-MONTH($D588)),12),0)</f>
        <v>0</v>
      </c>
      <c r="BN588" s="229">
        <f>IF(AND(BN$7&lt;=$B588+$D$4,BN$9&gt;=$D588),$E588*HLOOKUP(BN$7-$B588+1,INPUTS!$D$63:$X$64,$E$4,FALSE)/IF(BN$7=$B588,(13-MONTH($D588)),12),0)</f>
        <v>0</v>
      </c>
      <c r="BO588" s="229">
        <f>IF(AND(BO$7&lt;=$B588+$D$4,BO$9&gt;=$D588),$E588*HLOOKUP(BO$7-$B588+1,INPUTS!$D$63:$X$64,$E$4,FALSE)/IF(BO$7=$B588,(13-MONTH($D588)),12),0)</f>
        <v>0</v>
      </c>
      <c r="BP588" s="229">
        <f>IF(AND(BP$7&lt;=$B588+$D$4,BP$9&gt;=$D588),$E588*HLOOKUP(BP$7-$B588+1,INPUTS!$D$63:$X$64,$E$4,FALSE)/IF(BP$7=$B588,(13-MONTH($D588)),12),0)</f>
        <v>0</v>
      </c>
      <c r="BQ588" s="229">
        <f>IF(AND(BQ$7&lt;=$B588+$D$4,BQ$9&gt;=$D588),$E588*HLOOKUP(BQ$7-$B588+1,INPUTS!$D$63:$X$64,$E$4,FALSE)/IF(BQ$7=$B588,(13-MONTH($D588)),12),0)</f>
        <v>0</v>
      </c>
      <c r="BR588" s="229">
        <f>IF(AND(BR$7&lt;=$B588+$D$4,BR$9&gt;=$D588),$E588*HLOOKUP(BR$7-$B588+1,INPUTS!$D$63:$X$64,$E$4,FALSE)/IF(BR$7=$B588,(13-MONTH($D588)),12),0)</f>
        <v>0</v>
      </c>
      <c r="BS588" s="229">
        <f>IF(AND(BS$7&lt;=$B588+$D$4,BS$9&gt;=$D588),$E588*HLOOKUP(BS$7-$B588+1,INPUTS!$D$63:$X$64,$E$4,FALSE)/IF(BS$7=$B588,(13-MONTH($D588)),12),0)</f>
        <v>0</v>
      </c>
      <c r="BT588" s="229">
        <f>IF(AND(BT$7&lt;=$B588+$D$4,BT$9&gt;=$D588),$E588*HLOOKUP(BT$7-$B588+1,INPUTS!$D$63:$X$64,$E$4,FALSE)/IF(BT$7=$B588,(13-MONTH($D588)),12),0)</f>
        <v>0</v>
      </c>
      <c r="BU588" s="229">
        <f>IF(AND(BU$7&lt;=$B588+$D$4,BU$9&gt;=$D588),$E588*HLOOKUP(BU$7-$B588+1,INPUTS!$D$63:$X$64,$E$4,FALSE)/IF(BU$7=$B588,(13-MONTH($D588)),12),0)</f>
        <v>0</v>
      </c>
      <c r="BV588" s="229">
        <f>IF(AND(BV$7&lt;=$B588+$D$4,BV$9&gt;=$D588),$E588*HLOOKUP(BV$7-$B588+1,INPUTS!$D$63:$X$64,$E$4,FALSE)/IF(BV$7=$B588,(13-MONTH($D588)),12),0)</f>
        <v>0</v>
      </c>
      <c r="BW588" s="229">
        <f>IF(AND(BW$7&lt;=$B588+$D$4,BW$9&gt;=$D588),$E588*HLOOKUP(BW$7-$B588+1,INPUTS!$D$63:$X$64,$E$4,FALSE)/IF(BW$7=$B588,(13-MONTH($D588)),12),0)</f>
        <v>0</v>
      </c>
      <c r="BX588" s="229">
        <f>IF(AND(BX$7&lt;=$B588+$D$4,BX$9&gt;=$D588),$E588*HLOOKUP(BX$7-$B588+1,INPUTS!$D$63:$X$64,$E$4,FALSE)/IF(BX$7=$B588,(13-MONTH($D588)),12),0)</f>
        <v>0</v>
      </c>
      <c r="BY588" s="229">
        <f>IF(AND(BY$7&lt;=$B588+$D$4,BY$9&gt;=$D588),$E588*HLOOKUP(BY$7-$B588+1,INPUTS!$D$63:$X$64,$E$4,FALSE)/IF(BY$7=$B588,(13-MONTH($D588)),12),0)</f>
        <v>0</v>
      </c>
      <c r="BZ588" s="229">
        <f>IF(AND(BZ$7&lt;=$B588+$D$4,BZ$9&gt;=$D588),$E588*HLOOKUP(BZ$7-$B588+1,INPUTS!$D$63:$X$64,$E$4,FALSE)/IF(BZ$7=$B588,(13-MONTH($D588)),12),0)</f>
        <v>0</v>
      </c>
    </row>
    <row r="589" spans="1:78" x14ac:dyDescent="0.2">
      <c r="A589" s="7" t="str">
        <f t="shared" si="459"/>
        <v>Roll-in 8</v>
      </c>
      <c r="B589" s="7">
        <f t="shared" si="455"/>
        <v>2022</v>
      </c>
      <c r="C589" s="7">
        <f t="shared" si="458"/>
        <v>46</v>
      </c>
      <c r="D589" s="165">
        <f t="shared" si="461"/>
        <v>44865</v>
      </c>
      <c r="E589" s="68">
        <f t="shared" si="460"/>
        <v>0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0</v>
      </c>
      <c r="BA589" s="229">
        <f>IF(AND(BA$7&lt;=$B589+$D$4,BA$9&gt;=$D589),$E589*HLOOKUP(BA$7-$B589+1,INPUTS!$D$63:$X$64,$E$4,FALSE)/IF(BA$7=$B589,(13-MONTH($D589)),12),0)</f>
        <v>0</v>
      </c>
      <c r="BB589" s="229">
        <f>IF(AND(BB$7&lt;=$B589+$D$4,BB$9&gt;=$D589),$E589*HLOOKUP(BB$7-$B589+1,INPUTS!$D$63:$X$64,$E$4,FALSE)/IF(BB$7=$B589,(13-MONTH($D589)),12),0)</f>
        <v>0</v>
      </c>
      <c r="BC589" s="229">
        <f>IF(AND(BC$7&lt;=$B589+$D$4,BC$9&gt;=$D589),$E589*HLOOKUP(BC$7-$B589+1,INPUTS!$D$63:$X$64,$E$4,FALSE)/IF(BC$7=$B589,(13-MONTH($D589)),12),0)</f>
        <v>0</v>
      </c>
      <c r="BD589" s="229">
        <f>IF(AND(BD$7&lt;=$B589+$D$4,BD$9&gt;=$D589),$E589*HLOOKUP(BD$7-$B589+1,INPUTS!$D$63:$X$64,$E$4,FALSE)/IF(BD$7=$B589,(13-MONTH($D589)),12),0)</f>
        <v>0</v>
      </c>
      <c r="BE589" s="229">
        <f>IF(AND(BE$7&lt;=$B589+$D$4,BE$9&gt;=$D589),$E589*HLOOKUP(BE$7-$B589+1,INPUTS!$D$63:$X$64,$E$4,FALSE)/IF(BE$7=$B589,(13-MONTH($D589)),12),0)</f>
        <v>0</v>
      </c>
      <c r="BF589" s="229">
        <f>IF(AND(BF$7&lt;=$B589+$D$4,BF$9&gt;=$D589),$E589*HLOOKUP(BF$7-$B589+1,INPUTS!$D$63:$X$64,$E$4,FALSE)/IF(BF$7=$B589,(13-MONTH($D589)),12),0)</f>
        <v>0</v>
      </c>
      <c r="BG589" s="229">
        <f>IF(AND(BG$7&lt;=$B589+$D$4,BG$9&gt;=$D589),$E589*HLOOKUP(BG$7-$B589+1,INPUTS!$D$63:$X$64,$E$4,FALSE)/IF(BG$7=$B589,(13-MONTH($D589)),12),0)</f>
        <v>0</v>
      </c>
      <c r="BH589" s="229">
        <f>IF(AND(BH$7&lt;=$B589+$D$4,BH$9&gt;=$D589),$E589*HLOOKUP(BH$7-$B589+1,INPUTS!$D$63:$X$64,$E$4,FALSE)/IF(BH$7=$B589,(13-MONTH($D589)),12),0)</f>
        <v>0</v>
      </c>
      <c r="BI589" s="229">
        <f>IF(AND(BI$7&lt;=$B589+$D$4,BI$9&gt;=$D589),$E589*HLOOKUP(BI$7-$B589+1,INPUTS!$D$63:$X$64,$E$4,FALSE)/IF(BI$7=$B589,(13-MONTH($D589)),12),0)</f>
        <v>0</v>
      </c>
      <c r="BJ589" s="229">
        <f>IF(AND(BJ$7&lt;=$B589+$D$4,BJ$9&gt;=$D589),$E589*HLOOKUP(BJ$7-$B589+1,INPUTS!$D$63:$X$64,$E$4,FALSE)/IF(BJ$7=$B589,(13-MONTH($D589)),12),0)</f>
        <v>0</v>
      </c>
      <c r="BK589" s="229">
        <f>IF(AND(BK$7&lt;=$B589+$D$4,BK$9&gt;=$D589),$E589*HLOOKUP(BK$7-$B589+1,INPUTS!$D$63:$X$64,$E$4,FALSE)/IF(BK$7=$B589,(13-MONTH($D589)),12),0)</f>
        <v>0</v>
      </c>
      <c r="BL589" s="229">
        <f>IF(AND(BL$7&lt;=$B589+$D$4,BL$9&gt;=$D589),$E589*HLOOKUP(BL$7-$B589+1,INPUTS!$D$63:$X$64,$E$4,FALSE)/IF(BL$7=$B589,(13-MONTH($D589)),12),0)</f>
        <v>0</v>
      </c>
      <c r="BM589" s="229">
        <f>IF(AND(BM$7&lt;=$B589+$D$4,BM$9&gt;=$D589),$E589*HLOOKUP(BM$7-$B589+1,INPUTS!$D$63:$X$64,$E$4,FALSE)/IF(BM$7=$B589,(13-MONTH($D589)),12),0)</f>
        <v>0</v>
      </c>
      <c r="BN589" s="229">
        <f>IF(AND(BN$7&lt;=$B589+$D$4,BN$9&gt;=$D589),$E589*HLOOKUP(BN$7-$B589+1,INPUTS!$D$63:$X$64,$E$4,FALSE)/IF(BN$7=$B589,(13-MONTH($D589)),12),0)</f>
        <v>0</v>
      </c>
      <c r="BO589" s="229">
        <f>IF(AND(BO$7&lt;=$B589+$D$4,BO$9&gt;=$D589),$E589*HLOOKUP(BO$7-$B589+1,INPUTS!$D$63:$X$64,$E$4,FALSE)/IF(BO$7=$B589,(13-MONTH($D589)),12),0)</f>
        <v>0</v>
      </c>
      <c r="BP589" s="229">
        <f>IF(AND(BP$7&lt;=$B589+$D$4,BP$9&gt;=$D589),$E589*HLOOKUP(BP$7-$B589+1,INPUTS!$D$63:$X$64,$E$4,FALSE)/IF(BP$7=$B589,(13-MONTH($D589)),12),0)</f>
        <v>0</v>
      </c>
      <c r="BQ589" s="229">
        <f>IF(AND(BQ$7&lt;=$B589+$D$4,BQ$9&gt;=$D589),$E589*HLOOKUP(BQ$7-$B589+1,INPUTS!$D$63:$X$64,$E$4,FALSE)/IF(BQ$7=$B589,(13-MONTH($D589)),12),0)</f>
        <v>0</v>
      </c>
      <c r="BR589" s="229">
        <f>IF(AND(BR$7&lt;=$B589+$D$4,BR$9&gt;=$D589),$E589*HLOOKUP(BR$7-$B589+1,INPUTS!$D$63:$X$64,$E$4,FALSE)/IF(BR$7=$B589,(13-MONTH($D589)),12),0)</f>
        <v>0</v>
      </c>
      <c r="BS589" s="229">
        <f>IF(AND(BS$7&lt;=$B589+$D$4,BS$9&gt;=$D589),$E589*HLOOKUP(BS$7-$B589+1,INPUTS!$D$63:$X$64,$E$4,FALSE)/IF(BS$7=$B589,(13-MONTH($D589)),12),0)</f>
        <v>0</v>
      </c>
      <c r="BT589" s="229">
        <f>IF(AND(BT$7&lt;=$B589+$D$4,BT$9&gt;=$D589),$E589*HLOOKUP(BT$7-$B589+1,INPUTS!$D$63:$X$64,$E$4,FALSE)/IF(BT$7=$B589,(13-MONTH($D589)),12),0)</f>
        <v>0</v>
      </c>
      <c r="BU589" s="229">
        <f>IF(AND(BU$7&lt;=$B589+$D$4,BU$9&gt;=$D589),$E589*HLOOKUP(BU$7-$B589+1,INPUTS!$D$63:$X$64,$E$4,FALSE)/IF(BU$7=$B589,(13-MONTH($D589)),12),0)</f>
        <v>0</v>
      </c>
      <c r="BV589" s="229">
        <f>IF(AND(BV$7&lt;=$B589+$D$4,BV$9&gt;=$D589),$E589*HLOOKUP(BV$7-$B589+1,INPUTS!$D$63:$X$64,$E$4,FALSE)/IF(BV$7=$B589,(13-MONTH($D589)),12),0)</f>
        <v>0</v>
      </c>
      <c r="BW589" s="229">
        <f>IF(AND(BW$7&lt;=$B589+$D$4,BW$9&gt;=$D589),$E589*HLOOKUP(BW$7-$B589+1,INPUTS!$D$63:$X$64,$E$4,FALSE)/IF(BW$7=$B589,(13-MONTH($D589)),12),0)</f>
        <v>0</v>
      </c>
      <c r="BX589" s="229">
        <f>IF(AND(BX$7&lt;=$B589+$D$4,BX$9&gt;=$D589),$E589*HLOOKUP(BX$7-$B589+1,INPUTS!$D$63:$X$64,$E$4,FALSE)/IF(BX$7=$B589,(13-MONTH($D589)),12),0)</f>
        <v>0</v>
      </c>
      <c r="BY589" s="229">
        <f>IF(AND(BY$7&lt;=$B589+$D$4,BY$9&gt;=$D589),$E589*HLOOKUP(BY$7-$B589+1,INPUTS!$D$63:$X$64,$E$4,FALSE)/IF(BY$7=$B589,(13-MONTH($D589)),12),0)</f>
        <v>0</v>
      </c>
      <c r="BZ589" s="229">
        <f>IF(AND(BZ$7&lt;=$B589+$D$4,BZ$9&gt;=$D589),$E589*HLOOKUP(BZ$7-$B589+1,INPUTS!$D$63:$X$64,$E$4,FALSE)/IF(BZ$7=$B589,(13-MONTH($D589)),12),0)</f>
        <v>0</v>
      </c>
    </row>
    <row r="590" spans="1:78" x14ac:dyDescent="0.2">
      <c r="A590" s="7" t="str">
        <f t="shared" si="459"/>
        <v>Roll-in 8</v>
      </c>
      <c r="B590" s="7">
        <f t="shared" si="455"/>
        <v>2022</v>
      </c>
      <c r="C590" s="7">
        <f t="shared" si="458"/>
        <v>47</v>
      </c>
      <c r="D590" s="165">
        <f t="shared" si="461"/>
        <v>44895</v>
      </c>
      <c r="E590" s="68">
        <f t="shared" si="460"/>
        <v>0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0</v>
      </c>
      <c r="BB590" s="229">
        <f>IF(AND(BB$7&lt;=$B590+$D$4,BB$9&gt;=$D590),$E590*HLOOKUP(BB$7-$B590+1,INPUTS!$D$63:$X$64,$E$4,FALSE)/IF(BB$7=$B590,(13-MONTH($D590)),12),0)</f>
        <v>0</v>
      </c>
      <c r="BC590" s="229">
        <f>IF(AND(BC$7&lt;=$B590+$D$4,BC$9&gt;=$D590),$E590*HLOOKUP(BC$7-$B590+1,INPUTS!$D$63:$X$64,$E$4,FALSE)/IF(BC$7=$B590,(13-MONTH($D590)),12),0)</f>
        <v>0</v>
      </c>
      <c r="BD590" s="229">
        <f>IF(AND(BD$7&lt;=$B590+$D$4,BD$9&gt;=$D590),$E590*HLOOKUP(BD$7-$B590+1,INPUTS!$D$63:$X$64,$E$4,FALSE)/IF(BD$7=$B590,(13-MONTH($D590)),12),0)</f>
        <v>0</v>
      </c>
      <c r="BE590" s="229">
        <f>IF(AND(BE$7&lt;=$B590+$D$4,BE$9&gt;=$D590),$E590*HLOOKUP(BE$7-$B590+1,INPUTS!$D$63:$X$64,$E$4,FALSE)/IF(BE$7=$B590,(13-MONTH($D590)),12),0)</f>
        <v>0</v>
      </c>
      <c r="BF590" s="229">
        <f>IF(AND(BF$7&lt;=$B590+$D$4,BF$9&gt;=$D590),$E590*HLOOKUP(BF$7-$B590+1,INPUTS!$D$63:$X$64,$E$4,FALSE)/IF(BF$7=$B590,(13-MONTH($D590)),12),0)</f>
        <v>0</v>
      </c>
      <c r="BG590" s="229">
        <f>IF(AND(BG$7&lt;=$B590+$D$4,BG$9&gt;=$D590),$E590*HLOOKUP(BG$7-$B590+1,INPUTS!$D$63:$X$64,$E$4,FALSE)/IF(BG$7=$B590,(13-MONTH($D590)),12),0)</f>
        <v>0</v>
      </c>
      <c r="BH590" s="229">
        <f>IF(AND(BH$7&lt;=$B590+$D$4,BH$9&gt;=$D590),$E590*HLOOKUP(BH$7-$B590+1,INPUTS!$D$63:$X$64,$E$4,FALSE)/IF(BH$7=$B590,(13-MONTH($D590)),12),0)</f>
        <v>0</v>
      </c>
      <c r="BI590" s="229">
        <f>IF(AND(BI$7&lt;=$B590+$D$4,BI$9&gt;=$D590),$E590*HLOOKUP(BI$7-$B590+1,INPUTS!$D$63:$X$64,$E$4,FALSE)/IF(BI$7=$B590,(13-MONTH($D590)),12),0)</f>
        <v>0</v>
      </c>
      <c r="BJ590" s="229">
        <f>IF(AND(BJ$7&lt;=$B590+$D$4,BJ$9&gt;=$D590),$E590*HLOOKUP(BJ$7-$B590+1,INPUTS!$D$63:$X$64,$E$4,FALSE)/IF(BJ$7=$B590,(13-MONTH($D590)),12),0)</f>
        <v>0</v>
      </c>
      <c r="BK590" s="229">
        <f>IF(AND(BK$7&lt;=$B590+$D$4,BK$9&gt;=$D590),$E590*HLOOKUP(BK$7-$B590+1,INPUTS!$D$63:$X$64,$E$4,FALSE)/IF(BK$7=$B590,(13-MONTH($D590)),12),0)</f>
        <v>0</v>
      </c>
      <c r="BL590" s="229">
        <f>IF(AND(BL$7&lt;=$B590+$D$4,BL$9&gt;=$D590),$E590*HLOOKUP(BL$7-$B590+1,INPUTS!$D$63:$X$64,$E$4,FALSE)/IF(BL$7=$B590,(13-MONTH($D590)),12),0)</f>
        <v>0</v>
      </c>
      <c r="BM590" s="229">
        <f>IF(AND(BM$7&lt;=$B590+$D$4,BM$9&gt;=$D590),$E590*HLOOKUP(BM$7-$B590+1,INPUTS!$D$63:$X$64,$E$4,FALSE)/IF(BM$7=$B590,(13-MONTH($D590)),12),0)</f>
        <v>0</v>
      </c>
      <c r="BN590" s="229">
        <f>IF(AND(BN$7&lt;=$B590+$D$4,BN$9&gt;=$D590),$E590*HLOOKUP(BN$7-$B590+1,INPUTS!$D$63:$X$64,$E$4,FALSE)/IF(BN$7=$B590,(13-MONTH($D590)),12),0)</f>
        <v>0</v>
      </c>
      <c r="BO590" s="229">
        <f>IF(AND(BO$7&lt;=$B590+$D$4,BO$9&gt;=$D590),$E590*HLOOKUP(BO$7-$B590+1,INPUTS!$D$63:$X$64,$E$4,FALSE)/IF(BO$7=$B590,(13-MONTH($D590)),12),0)</f>
        <v>0</v>
      </c>
      <c r="BP590" s="229">
        <f>IF(AND(BP$7&lt;=$B590+$D$4,BP$9&gt;=$D590),$E590*HLOOKUP(BP$7-$B590+1,INPUTS!$D$63:$X$64,$E$4,FALSE)/IF(BP$7=$B590,(13-MONTH($D590)),12),0)</f>
        <v>0</v>
      </c>
      <c r="BQ590" s="229">
        <f>IF(AND(BQ$7&lt;=$B590+$D$4,BQ$9&gt;=$D590),$E590*HLOOKUP(BQ$7-$B590+1,INPUTS!$D$63:$X$64,$E$4,FALSE)/IF(BQ$7=$B590,(13-MONTH($D590)),12),0)</f>
        <v>0</v>
      </c>
      <c r="BR590" s="229">
        <f>IF(AND(BR$7&lt;=$B590+$D$4,BR$9&gt;=$D590),$E590*HLOOKUP(BR$7-$B590+1,INPUTS!$D$63:$X$64,$E$4,FALSE)/IF(BR$7=$B590,(13-MONTH($D590)),12),0)</f>
        <v>0</v>
      </c>
      <c r="BS590" s="229">
        <f>IF(AND(BS$7&lt;=$B590+$D$4,BS$9&gt;=$D590),$E590*HLOOKUP(BS$7-$B590+1,INPUTS!$D$63:$X$64,$E$4,FALSE)/IF(BS$7=$B590,(13-MONTH($D590)),12),0)</f>
        <v>0</v>
      </c>
      <c r="BT590" s="229">
        <f>IF(AND(BT$7&lt;=$B590+$D$4,BT$9&gt;=$D590),$E590*HLOOKUP(BT$7-$B590+1,INPUTS!$D$63:$X$64,$E$4,FALSE)/IF(BT$7=$B590,(13-MONTH($D590)),12),0)</f>
        <v>0</v>
      </c>
      <c r="BU590" s="229">
        <f>IF(AND(BU$7&lt;=$B590+$D$4,BU$9&gt;=$D590),$E590*HLOOKUP(BU$7-$B590+1,INPUTS!$D$63:$X$64,$E$4,FALSE)/IF(BU$7=$B590,(13-MONTH($D590)),12),0)</f>
        <v>0</v>
      </c>
      <c r="BV590" s="229">
        <f>IF(AND(BV$7&lt;=$B590+$D$4,BV$9&gt;=$D590),$E590*HLOOKUP(BV$7-$B590+1,INPUTS!$D$63:$X$64,$E$4,FALSE)/IF(BV$7=$B590,(13-MONTH($D590)),12),0)</f>
        <v>0</v>
      </c>
      <c r="BW590" s="229">
        <f>IF(AND(BW$7&lt;=$B590+$D$4,BW$9&gt;=$D590),$E590*HLOOKUP(BW$7-$B590+1,INPUTS!$D$63:$X$64,$E$4,FALSE)/IF(BW$7=$B590,(13-MONTH($D590)),12),0)</f>
        <v>0</v>
      </c>
      <c r="BX590" s="229">
        <f>IF(AND(BX$7&lt;=$B590+$D$4,BX$9&gt;=$D590),$E590*HLOOKUP(BX$7-$B590+1,INPUTS!$D$63:$X$64,$E$4,FALSE)/IF(BX$7=$B590,(13-MONTH($D590)),12),0)</f>
        <v>0</v>
      </c>
      <c r="BY590" s="229">
        <f>IF(AND(BY$7&lt;=$B590+$D$4,BY$9&gt;=$D590),$E590*HLOOKUP(BY$7-$B590+1,INPUTS!$D$63:$X$64,$E$4,FALSE)/IF(BY$7=$B590,(13-MONTH($D590)),12),0)</f>
        <v>0</v>
      </c>
      <c r="BZ590" s="229">
        <f>IF(AND(BZ$7&lt;=$B590+$D$4,BZ$9&gt;=$D590),$E590*HLOOKUP(BZ$7-$B590+1,INPUTS!$D$63:$X$64,$E$4,FALSE)/IF(BZ$7=$B590,(13-MONTH($D590)),12),0)</f>
        <v>0</v>
      </c>
    </row>
    <row r="591" spans="1:78" x14ac:dyDescent="0.2">
      <c r="A591" s="7" t="str">
        <f t="shared" si="459"/>
        <v>Roll-in 8</v>
      </c>
      <c r="B591" s="7">
        <f t="shared" si="455"/>
        <v>2022</v>
      </c>
      <c r="C591" s="7">
        <f t="shared" si="458"/>
        <v>48</v>
      </c>
      <c r="D591" s="165">
        <f t="shared" si="461"/>
        <v>44926</v>
      </c>
      <c r="E591" s="68">
        <f t="shared" si="460"/>
        <v>0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0</v>
      </c>
      <c r="BC591" s="229">
        <f>IF(AND(BC$7&lt;=$B591+$D$4,BC$9&gt;=$D591),$E591*HLOOKUP(BC$7-$B591+1,INPUTS!$D$63:$X$64,$E$4,FALSE)/IF(BC$7=$B591,(13-MONTH($D591)),12),0)</f>
        <v>0</v>
      </c>
      <c r="BD591" s="229">
        <f>IF(AND(BD$7&lt;=$B591+$D$4,BD$9&gt;=$D591),$E591*HLOOKUP(BD$7-$B591+1,INPUTS!$D$63:$X$64,$E$4,FALSE)/IF(BD$7=$B591,(13-MONTH($D591)),12),0)</f>
        <v>0</v>
      </c>
      <c r="BE591" s="229">
        <f>IF(AND(BE$7&lt;=$B591+$D$4,BE$9&gt;=$D591),$E591*HLOOKUP(BE$7-$B591+1,INPUTS!$D$63:$X$64,$E$4,FALSE)/IF(BE$7=$B591,(13-MONTH($D591)),12),0)</f>
        <v>0</v>
      </c>
      <c r="BF591" s="229">
        <f>IF(AND(BF$7&lt;=$B591+$D$4,BF$9&gt;=$D591),$E591*HLOOKUP(BF$7-$B591+1,INPUTS!$D$63:$X$64,$E$4,FALSE)/IF(BF$7=$B591,(13-MONTH($D591)),12),0)</f>
        <v>0</v>
      </c>
      <c r="BG591" s="229">
        <f>IF(AND(BG$7&lt;=$B591+$D$4,BG$9&gt;=$D591),$E591*HLOOKUP(BG$7-$B591+1,INPUTS!$D$63:$X$64,$E$4,FALSE)/IF(BG$7=$B591,(13-MONTH($D591)),12),0)</f>
        <v>0</v>
      </c>
      <c r="BH591" s="229">
        <f>IF(AND(BH$7&lt;=$B591+$D$4,BH$9&gt;=$D591),$E591*HLOOKUP(BH$7-$B591+1,INPUTS!$D$63:$X$64,$E$4,FALSE)/IF(BH$7=$B591,(13-MONTH($D591)),12),0)</f>
        <v>0</v>
      </c>
      <c r="BI591" s="229">
        <f>IF(AND(BI$7&lt;=$B591+$D$4,BI$9&gt;=$D591),$E591*HLOOKUP(BI$7-$B591+1,INPUTS!$D$63:$X$64,$E$4,FALSE)/IF(BI$7=$B591,(13-MONTH($D591)),12),0)</f>
        <v>0</v>
      </c>
      <c r="BJ591" s="229">
        <f>IF(AND(BJ$7&lt;=$B591+$D$4,BJ$9&gt;=$D591),$E591*HLOOKUP(BJ$7-$B591+1,INPUTS!$D$63:$X$64,$E$4,FALSE)/IF(BJ$7=$B591,(13-MONTH($D591)),12),0)</f>
        <v>0</v>
      </c>
      <c r="BK591" s="229">
        <f>IF(AND(BK$7&lt;=$B591+$D$4,BK$9&gt;=$D591),$E591*HLOOKUP(BK$7-$B591+1,INPUTS!$D$63:$X$64,$E$4,FALSE)/IF(BK$7=$B591,(13-MONTH($D591)),12),0)</f>
        <v>0</v>
      </c>
      <c r="BL591" s="229">
        <f>IF(AND(BL$7&lt;=$B591+$D$4,BL$9&gt;=$D591),$E591*HLOOKUP(BL$7-$B591+1,INPUTS!$D$63:$X$64,$E$4,FALSE)/IF(BL$7=$B591,(13-MONTH($D591)),12),0)</f>
        <v>0</v>
      </c>
      <c r="BM591" s="229">
        <f>IF(AND(BM$7&lt;=$B591+$D$4,BM$9&gt;=$D591),$E591*HLOOKUP(BM$7-$B591+1,INPUTS!$D$63:$X$64,$E$4,FALSE)/IF(BM$7=$B591,(13-MONTH($D591)),12),0)</f>
        <v>0</v>
      </c>
      <c r="BN591" s="229">
        <f>IF(AND(BN$7&lt;=$B591+$D$4,BN$9&gt;=$D591),$E591*HLOOKUP(BN$7-$B591+1,INPUTS!$D$63:$X$64,$E$4,FALSE)/IF(BN$7=$B591,(13-MONTH($D591)),12),0)</f>
        <v>0</v>
      </c>
      <c r="BO591" s="229">
        <f>IF(AND(BO$7&lt;=$B591+$D$4,BO$9&gt;=$D591),$E591*HLOOKUP(BO$7-$B591+1,INPUTS!$D$63:$X$64,$E$4,FALSE)/IF(BO$7=$B591,(13-MONTH($D591)),12),0)</f>
        <v>0</v>
      </c>
      <c r="BP591" s="229">
        <f>IF(AND(BP$7&lt;=$B591+$D$4,BP$9&gt;=$D591),$E591*HLOOKUP(BP$7-$B591+1,INPUTS!$D$63:$X$64,$E$4,FALSE)/IF(BP$7=$B591,(13-MONTH($D591)),12),0)</f>
        <v>0</v>
      </c>
      <c r="BQ591" s="229">
        <f>IF(AND(BQ$7&lt;=$B591+$D$4,BQ$9&gt;=$D591),$E591*HLOOKUP(BQ$7-$B591+1,INPUTS!$D$63:$X$64,$E$4,FALSE)/IF(BQ$7=$B591,(13-MONTH($D591)),12),0)</f>
        <v>0</v>
      </c>
      <c r="BR591" s="229">
        <f>IF(AND(BR$7&lt;=$B591+$D$4,BR$9&gt;=$D591),$E591*HLOOKUP(BR$7-$B591+1,INPUTS!$D$63:$X$64,$E$4,FALSE)/IF(BR$7=$B591,(13-MONTH($D591)),12),0)</f>
        <v>0</v>
      </c>
      <c r="BS591" s="229">
        <f>IF(AND(BS$7&lt;=$B591+$D$4,BS$9&gt;=$D591),$E591*HLOOKUP(BS$7-$B591+1,INPUTS!$D$63:$X$64,$E$4,FALSE)/IF(BS$7=$B591,(13-MONTH($D591)),12),0)</f>
        <v>0</v>
      </c>
      <c r="BT591" s="229">
        <f>IF(AND(BT$7&lt;=$B591+$D$4,BT$9&gt;=$D591),$E591*HLOOKUP(BT$7-$B591+1,INPUTS!$D$63:$X$64,$E$4,FALSE)/IF(BT$7=$B591,(13-MONTH($D591)),12),0)</f>
        <v>0</v>
      </c>
      <c r="BU591" s="229">
        <f>IF(AND(BU$7&lt;=$B591+$D$4,BU$9&gt;=$D591),$E591*HLOOKUP(BU$7-$B591+1,INPUTS!$D$63:$X$64,$E$4,FALSE)/IF(BU$7=$B591,(13-MONTH($D591)),12),0)</f>
        <v>0</v>
      </c>
      <c r="BV591" s="229">
        <f>IF(AND(BV$7&lt;=$B591+$D$4,BV$9&gt;=$D591),$E591*HLOOKUP(BV$7-$B591+1,INPUTS!$D$63:$X$64,$E$4,FALSE)/IF(BV$7=$B591,(13-MONTH($D591)),12),0)</f>
        <v>0</v>
      </c>
      <c r="BW591" s="229">
        <f>IF(AND(BW$7&lt;=$B591+$D$4,BW$9&gt;=$D591),$E591*HLOOKUP(BW$7-$B591+1,INPUTS!$D$63:$X$64,$E$4,FALSE)/IF(BW$7=$B591,(13-MONTH($D591)),12),0)</f>
        <v>0</v>
      </c>
      <c r="BX591" s="229">
        <f>IF(AND(BX$7&lt;=$B591+$D$4,BX$9&gt;=$D591),$E591*HLOOKUP(BX$7-$B591+1,INPUTS!$D$63:$X$64,$E$4,FALSE)/IF(BX$7=$B591,(13-MONTH($D591)),12),0)</f>
        <v>0</v>
      </c>
      <c r="BY591" s="229">
        <f>IF(AND(BY$7&lt;=$B591+$D$4,BY$9&gt;=$D591),$E591*HLOOKUP(BY$7-$B591+1,INPUTS!$D$63:$X$64,$E$4,FALSE)/IF(BY$7=$B591,(13-MONTH($D591)),12),0)</f>
        <v>0</v>
      </c>
      <c r="BZ591" s="229">
        <f>IF(AND(BZ$7&lt;=$B591+$D$4,BZ$9&gt;=$D591),$E591*HLOOKUP(BZ$7-$B591+1,INPUTS!$D$63:$X$64,$E$4,FALSE)/IF(BZ$7=$B591,(13-MONTH($D591)),12),0)</f>
        <v>0</v>
      </c>
    </row>
    <row r="592" spans="1:78" x14ac:dyDescent="0.2">
      <c r="A592" s="7" t="str">
        <f t="shared" si="459"/>
        <v>Roll-in 8</v>
      </c>
      <c r="B592" s="7">
        <f t="shared" si="455"/>
        <v>2023</v>
      </c>
      <c r="C592" s="7">
        <f t="shared" si="458"/>
        <v>49</v>
      </c>
      <c r="D592" s="165">
        <f t="shared" si="461"/>
        <v>44957</v>
      </c>
      <c r="E592" s="68">
        <f t="shared" si="460"/>
        <v>0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0</v>
      </c>
      <c r="BD592" s="229">
        <f>IF(AND(BD$7&lt;=$B592+$D$4,BD$9&gt;=$D592),$E592*HLOOKUP(BD$7-$B592+1,INPUTS!$D$63:$X$64,$E$4,FALSE)/IF(BD$7=$B592,(13-MONTH($D592)),12),0)</f>
        <v>0</v>
      </c>
      <c r="BE592" s="229">
        <f>IF(AND(BE$7&lt;=$B592+$D$4,BE$9&gt;=$D592),$E592*HLOOKUP(BE$7-$B592+1,INPUTS!$D$63:$X$64,$E$4,FALSE)/IF(BE$7=$B592,(13-MONTH($D592)),12),0)</f>
        <v>0</v>
      </c>
      <c r="BF592" s="229">
        <f>IF(AND(BF$7&lt;=$B592+$D$4,BF$9&gt;=$D592),$E592*HLOOKUP(BF$7-$B592+1,INPUTS!$D$63:$X$64,$E$4,FALSE)/IF(BF$7=$B592,(13-MONTH($D592)),12),0)</f>
        <v>0</v>
      </c>
      <c r="BG592" s="229">
        <f>IF(AND(BG$7&lt;=$B592+$D$4,BG$9&gt;=$D592),$E592*HLOOKUP(BG$7-$B592+1,INPUTS!$D$63:$X$64,$E$4,FALSE)/IF(BG$7=$B592,(13-MONTH($D592)),12),0)</f>
        <v>0</v>
      </c>
      <c r="BH592" s="229">
        <f>IF(AND(BH$7&lt;=$B592+$D$4,BH$9&gt;=$D592),$E592*HLOOKUP(BH$7-$B592+1,INPUTS!$D$63:$X$64,$E$4,FALSE)/IF(BH$7=$B592,(13-MONTH($D592)),12),0)</f>
        <v>0</v>
      </c>
      <c r="BI592" s="229">
        <f>IF(AND(BI$7&lt;=$B592+$D$4,BI$9&gt;=$D592),$E592*HLOOKUP(BI$7-$B592+1,INPUTS!$D$63:$X$64,$E$4,FALSE)/IF(BI$7=$B592,(13-MONTH($D592)),12),0)</f>
        <v>0</v>
      </c>
      <c r="BJ592" s="229">
        <f>IF(AND(BJ$7&lt;=$B592+$D$4,BJ$9&gt;=$D592),$E592*HLOOKUP(BJ$7-$B592+1,INPUTS!$D$63:$X$64,$E$4,FALSE)/IF(BJ$7=$B592,(13-MONTH($D592)),12),0)</f>
        <v>0</v>
      </c>
      <c r="BK592" s="229">
        <f>IF(AND(BK$7&lt;=$B592+$D$4,BK$9&gt;=$D592),$E592*HLOOKUP(BK$7-$B592+1,INPUTS!$D$63:$X$64,$E$4,FALSE)/IF(BK$7=$B592,(13-MONTH($D592)),12),0)</f>
        <v>0</v>
      </c>
      <c r="BL592" s="229">
        <f>IF(AND(BL$7&lt;=$B592+$D$4,BL$9&gt;=$D592),$E592*HLOOKUP(BL$7-$B592+1,INPUTS!$D$63:$X$64,$E$4,FALSE)/IF(BL$7=$B592,(13-MONTH($D592)),12),0)</f>
        <v>0</v>
      </c>
      <c r="BM592" s="229">
        <f>IF(AND(BM$7&lt;=$B592+$D$4,BM$9&gt;=$D592),$E592*HLOOKUP(BM$7-$B592+1,INPUTS!$D$63:$X$64,$E$4,FALSE)/IF(BM$7=$B592,(13-MONTH($D592)),12),0)</f>
        <v>0</v>
      </c>
      <c r="BN592" s="229">
        <f>IF(AND(BN$7&lt;=$B592+$D$4,BN$9&gt;=$D592),$E592*HLOOKUP(BN$7-$B592+1,INPUTS!$D$63:$X$64,$E$4,FALSE)/IF(BN$7=$B592,(13-MONTH($D592)),12),0)</f>
        <v>0</v>
      </c>
      <c r="BO592" s="229">
        <f>IF(AND(BO$7&lt;=$B592+$D$4,BO$9&gt;=$D592),$E592*HLOOKUP(BO$7-$B592+1,INPUTS!$D$63:$X$64,$E$4,FALSE)/IF(BO$7=$B592,(13-MONTH($D592)),12),0)</f>
        <v>0</v>
      </c>
      <c r="BP592" s="229">
        <f>IF(AND(BP$7&lt;=$B592+$D$4,BP$9&gt;=$D592),$E592*HLOOKUP(BP$7-$B592+1,INPUTS!$D$63:$X$64,$E$4,FALSE)/IF(BP$7=$B592,(13-MONTH($D592)),12),0)</f>
        <v>0</v>
      </c>
      <c r="BQ592" s="229">
        <f>IF(AND(BQ$7&lt;=$B592+$D$4,BQ$9&gt;=$D592),$E592*HLOOKUP(BQ$7-$B592+1,INPUTS!$D$63:$X$64,$E$4,FALSE)/IF(BQ$7=$B592,(13-MONTH($D592)),12),0)</f>
        <v>0</v>
      </c>
      <c r="BR592" s="229">
        <f>IF(AND(BR$7&lt;=$B592+$D$4,BR$9&gt;=$D592),$E592*HLOOKUP(BR$7-$B592+1,INPUTS!$D$63:$X$64,$E$4,FALSE)/IF(BR$7=$B592,(13-MONTH($D592)),12),0)</f>
        <v>0</v>
      </c>
      <c r="BS592" s="229">
        <f>IF(AND(BS$7&lt;=$B592+$D$4,BS$9&gt;=$D592),$E592*HLOOKUP(BS$7-$B592+1,INPUTS!$D$63:$X$64,$E$4,FALSE)/IF(BS$7=$B592,(13-MONTH($D592)),12),0)</f>
        <v>0</v>
      </c>
      <c r="BT592" s="229">
        <f>IF(AND(BT$7&lt;=$B592+$D$4,BT$9&gt;=$D592),$E592*HLOOKUP(BT$7-$B592+1,INPUTS!$D$63:$X$64,$E$4,FALSE)/IF(BT$7=$B592,(13-MONTH($D592)),12),0)</f>
        <v>0</v>
      </c>
      <c r="BU592" s="229">
        <f>IF(AND(BU$7&lt;=$B592+$D$4,BU$9&gt;=$D592),$E592*HLOOKUP(BU$7-$B592+1,INPUTS!$D$63:$X$64,$E$4,FALSE)/IF(BU$7=$B592,(13-MONTH($D592)),12),0)</f>
        <v>0</v>
      </c>
      <c r="BV592" s="229">
        <f>IF(AND(BV$7&lt;=$B592+$D$4,BV$9&gt;=$D592),$E592*HLOOKUP(BV$7-$B592+1,INPUTS!$D$63:$X$64,$E$4,FALSE)/IF(BV$7=$B592,(13-MONTH($D592)),12),0)</f>
        <v>0</v>
      </c>
      <c r="BW592" s="229">
        <f>IF(AND(BW$7&lt;=$B592+$D$4,BW$9&gt;=$D592),$E592*HLOOKUP(BW$7-$B592+1,INPUTS!$D$63:$X$64,$E$4,FALSE)/IF(BW$7=$B592,(13-MONTH($D592)),12),0)</f>
        <v>0</v>
      </c>
      <c r="BX592" s="229">
        <f>IF(AND(BX$7&lt;=$B592+$D$4,BX$9&gt;=$D592),$E592*HLOOKUP(BX$7-$B592+1,INPUTS!$D$63:$X$64,$E$4,FALSE)/IF(BX$7=$B592,(13-MONTH($D592)),12),0)</f>
        <v>0</v>
      </c>
      <c r="BY592" s="229">
        <f>IF(AND(BY$7&lt;=$B592+$D$4,BY$9&gt;=$D592),$E592*HLOOKUP(BY$7-$B592+1,INPUTS!$D$63:$X$64,$E$4,FALSE)/IF(BY$7=$B592,(13-MONTH($D592)),12),0)</f>
        <v>0</v>
      </c>
      <c r="BZ592" s="229">
        <f>IF(AND(BZ$7&lt;=$B592+$D$4,BZ$9&gt;=$D592),$E592*HLOOKUP(BZ$7-$B592+1,INPUTS!$D$63:$X$64,$E$4,FALSE)/IF(BZ$7=$B592,(13-MONTH($D592)),12),0)</f>
        <v>0</v>
      </c>
    </row>
    <row r="593" spans="1:78" x14ac:dyDescent="0.2">
      <c r="A593" s="7" t="str">
        <f t="shared" si="459"/>
        <v>Roll-in 8</v>
      </c>
      <c r="B593" s="7">
        <f t="shared" si="455"/>
        <v>2023</v>
      </c>
      <c r="C593" s="7">
        <f t="shared" si="458"/>
        <v>50</v>
      </c>
      <c r="D593" s="165">
        <f t="shared" si="461"/>
        <v>44985</v>
      </c>
      <c r="E593" s="68">
        <f t="shared" si="460"/>
        <v>0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0</v>
      </c>
      <c r="BE593" s="229">
        <f>IF(AND(BE$7&lt;=$B593+$D$4,BE$9&gt;=$D593),$E593*HLOOKUP(BE$7-$B593+1,INPUTS!$D$63:$X$64,$E$4,FALSE)/IF(BE$7=$B593,(13-MONTH($D593)),12),0)</f>
        <v>0</v>
      </c>
      <c r="BF593" s="229">
        <f>IF(AND(BF$7&lt;=$B593+$D$4,BF$9&gt;=$D593),$E593*HLOOKUP(BF$7-$B593+1,INPUTS!$D$63:$X$64,$E$4,FALSE)/IF(BF$7=$B593,(13-MONTH($D593)),12),0)</f>
        <v>0</v>
      </c>
      <c r="BG593" s="229">
        <f>IF(AND(BG$7&lt;=$B593+$D$4,BG$9&gt;=$D593),$E593*HLOOKUP(BG$7-$B593+1,INPUTS!$D$63:$X$64,$E$4,FALSE)/IF(BG$7=$B593,(13-MONTH($D593)),12),0)</f>
        <v>0</v>
      </c>
      <c r="BH593" s="229">
        <f>IF(AND(BH$7&lt;=$B593+$D$4,BH$9&gt;=$D593),$E593*HLOOKUP(BH$7-$B593+1,INPUTS!$D$63:$X$64,$E$4,FALSE)/IF(BH$7=$B593,(13-MONTH($D593)),12),0)</f>
        <v>0</v>
      </c>
      <c r="BI593" s="229">
        <f>IF(AND(BI$7&lt;=$B593+$D$4,BI$9&gt;=$D593),$E593*HLOOKUP(BI$7-$B593+1,INPUTS!$D$63:$X$64,$E$4,FALSE)/IF(BI$7=$B593,(13-MONTH($D593)),12),0)</f>
        <v>0</v>
      </c>
      <c r="BJ593" s="229">
        <f>IF(AND(BJ$7&lt;=$B593+$D$4,BJ$9&gt;=$D593),$E593*HLOOKUP(BJ$7-$B593+1,INPUTS!$D$63:$X$64,$E$4,FALSE)/IF(BJ$7=$B593,(13-MONTH($D593)),12),0)</f>
        <v>0</v>
      </c>
      <c r="BK593" s="229">
        <f>IF(AND(BK$7&lt;=$B593+$D$4,BK$9&gt;=$D593),$E593*HLOOKUP(BK$7-$B593+1,INPUTS!$D$63:$X$64,$E$4,FALSE)/IF(BK$7=$B593,(13-MONTH($D593)),12),0)</f>
        <v>0</v>
      </c>
      <c r="BL593" s="229">
        <f>IF(AND(BL$7&lt;=$B593+$D$4,BL$9&gt;=$D593),$E593*HLOOKUP(BL$7-$B593+1,INPUTS!$D$63:$X$64,$E$4,FALSE)/IF(BL$7=$B593,(13-MONTH($D593)),12),0)</f>
        <v>0</v>
      </c>
      <c r="BM593" s="229">
        <f>IF(AND(BM$7&lt;=$B593+$D$4,BM$9&gt;=$D593),$E593*HLOOKUP(BM$7-$B593+1,INPUTS!$D$63:$X$64,$E$4,FALSE)/IF(BM$7=$B593,(13-MONTH($D593)),12),0)</f>
        <v>0</v>
      </c>
      <c r="BN593" s="229">
        <f>IF(AND(BN$7&lt;=$B593+$D$4,BN$9&gt;=$D593),$E593*HLOOKUP(BN$7-$B593+1,INPUTS!$D$63:$X$64,$E$4,FALSE)/IF(BN$7=$B593,(13-MONTH($D593)),12),0)</f>
        <v>0</v>
      </c>
      <c r="BO593" s="229">
        <f>IF(AND(BO$7&lt;=$B593+$D$4,BO$9&gt;=$D593),$E593*HLOOKUP(BO$7-$B593+1,INPUTS!$D$63:$X$64,$E$4,FALSE)/IF(BO$7=$B593,(13-MONTH($D593)),12),0)</f>
        <v>0</v>
      </c>
      <c r="BP593" s="229">
        <f>IF(AND(BP$7&lt;=$B593+$D$4,BP$9&gt;=$D593),$E593*HLOOKUP(BP$7-$B593+1,INPUTS!$D$63:$X$64,$E$4,FALSE)/IF(BP$7=$B593,(13-MONTH($D593)),12),0)</f>
        <v>0</v>
      </c>
      <c r="BQ593" s="229">
        <f>IF(AND(BQ$7&lt;=$B593+$D$4,BQ$9&gt;=$D593),$E593*HLOOKUP(BQ$7-$B593+1,INPUTS!$D$63:$X$64,$E$4,FALSE)/IF(BQ$7=$B593,(13-MONTH($D593)),12),0)</f>
        <v>0</v>
      </c>
      <c r="BR593" s="229">
        <f>IF(AND(BR$7&lt;=$B593+$D$4,BR$9&gt;=$D593),$E593*HLOOKUP(BR$7-$B593+1,INPUTS!$D$63:$X$64,$E$4,FALSE)/IF(BR$7=$B593,(13-MONTH($D593)),12),0)</f>
        <v>0</v>
      </c>
      <c r="BS593" s="229">
        <f>IF(AND(BS$7&lt;=$B593+$D$4,BS$9&gt;=$D593),$E593*HLOOKUP(BS$7-$B593+1,INPUTS!$D$63:$X$64,$E$4,FALSE)/IF(BS$7=$B593,(13-MONTH($D593)),12),0)</f>
        <v>0</v>
      </c>
      <c r="BT593" s="229">
        <f>IF(AND(BT$7&lt;=$B593+$D$4,BT$9&gt;=$D593),$E593*HLOOKUP(BT$7-$B593+1,INPUTS!$D$63:$X$64,$E$4,FALSE)/IF(BT$7=$B593,(13-MONTH($D593)),12),0)</f>
        <v>0</v>
      </c>
      <c r="BU593" s="229">
        <f>IF(AND(BU$7&lt;=$B593+$D$4,BU$9&gt;=$D593),$E593*HLOOKUP(BU$7-$B593+1,INPUTS!$D$63:$X$64,$E$4,FALSE)/IF(BU$7=$B593,(13-MONTH($D593)),12),0)</f>
        <v>0</v>
      </c>
      <c r="BV593" s="229">
        <f>IF(AND(BV$7&lt;=$B593+$D$4,BV$9&gt;=$D593),$E593*HLOOKUP(BV$7-$B593+1,INPUTS!$D$63:$X$64,$E$4,FALSE)/IF(BV$7=$B593,(13-MONTH($D593)),12),0)</f>
        <v>0</v>
      </c>
      <c r="BW593" s="229">
        <f>IF(AND(BW$7&lt;=$B593+$D$4,BW$9&gt;=$D593),$E593*HLOOKUP(BW$7-$B593+1,INPUTS!$D$63:$X$64,$E$4,FALSE)/IF(BW$7=$B593,(13-MONTH($D593)),12),0)</f>
        <v>0</v>
      </c>
      <c r="BX593" s="229">
        <f>IF(AND(BX$7&lt;=$B593+$D$4,BX$9&gt;=$D593),$E593*HLOOKUP(BX$7-$B593+1,INPUTS!$D$63:$X$64,$E$4,FALSE)/IF(BX$7=$B593,(13-MONTH($D593)),12),0)</f>
        <v>0</v>
      </c>
      <c r="BY593" s="229">
        <f>IF(AND(BY$7&lt;=$B593+$D$4,BY$9&gt;=$D593),$E593*HLOOKUP(BY$7-$B593+1,INPUTS!$D$63:$X$64,$E$4,FALSE)/IF(BY$7=$B593,(13-MONTH($D593)),12),0)</f>
        <v>0</v>
      </c>
      <c r="BZ593" s="229">
        <f>IF(AND(BZ$7&lt;=$B593+$D$4,BZ$9&gt;=$D593),$E593*HLOOKUP(BZ$7-$B593+1,INPUTS!$D$63:$X$64,$E$4,FALSE)/IF(BZ$7=$B593,(13-MONTH($D593)),12),0)</f>
        <v>0</v>
      </c>
    </row>
    <row r="594" spans="1:78" x14ac:dyDescent="0.2">
      <c r="A594" s="7" t="str">
        <f t="shared" si="459"/>
        <v>Roll-in 9</v>
      </c>
      <c r="B594" s="7">
        <f t="shared" si="455"/>
        <v>2023</v>
      </c>
      <c r="C594" s="7">
        <f t="shared" si="458"/>
        <v>51</v>
      </c>
      <c r="D594" s="165">
        <f t="shared" si="461"/>
        <v>45016</v>
      </c>
      <c r="E594" s="68">
        <f t="shared" si="460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59"/>
        <v>Roll-in 9</v>
      </c>
      <c r="B595" s="7">
        <f t="shared" si="455"/>
        <v>2023</v>
      </c>
      <c r="C595" s="7">
        <f t="shared" si="458"/>
        <v>52</v>
      </c>
      <c r="D595" s="165">
        <f t="shared" si="461"/>
        <v>45046</v>
      </c>
      <c r="E595" s="68">
        <f t="shared" si="460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59"/>
        <v>Roll-in 9</v>
      </c>
      <c r="B596" s="7">
        <f t="shared" si="455"/>
        <v>2023</v>
      </c>
      <c r="C596" s="7">
        <f t="shared" si="458"/>
        <v>53</v>
      </c>
      <c r="D596" s="165">
        <f t="shared" si="461"/>
        <v>45077</v>
      </c>
      <c r="E596" s="68">
        <f t="shared" si="460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59"/>
        <v>Roll-in 9</v>
      </c>
      <c r="B597" s="7">
        <f t="shared" si="455"/>
        <v>2023</v>
      </c>
      <c r="C597" s="7">
        <f t="shared" si="458"/>
        <v>54</v>
      </c>
      <c r="D597" s="165">
        <f t="shared" si="461"/>
        <v>45107</v>
      </c>
      <c r="E597" s="68">
        <f t="shared" si="460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59"/>
        <v>Roll-in 9</v>
      </c>
      <c r="B598" s="7">
        <f t="shared" si="455"/>
        <v>2023</v>
      </c>
      <c r="C598" s="7">
        <f t="shared" si="458"/>
        <v>55</v>
      </c>
      <c r="D598" s="165">
        <f t="shared" si="461"/>
        <v>45138</v>
      </c>
      <c r="E598" s="68">
        <f t="shared" si="460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59"/>
        <v>Roll-in 9</v>
      </c>
      <c r="B599" s="7">
        <f t="shared" si="455"/>
        <v>2023</v>
      </c>
      <c r="C599" s="7">
        <f t="shared" si="458"/>
        <v>56</v>
      </c>
      <c r="D599" s="165">
        <f t="shared" si="461"/>
        <v>45169</v>
      </c>
      <c r="E599" s="68">
        <f t="shared" si="460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59"/>
        <v>Roll-in 10</v>
      </c>
      <c r="B600" s="7">
        <f t="shared" si="455"/>
        <v>2023</v>
      </c>
      <c r="C600" s="7">
        <f t="shared" si="458"/>
        <v>57</v>
      </c>
      <c r="D600" s="165">
        <f t="shared" si="461"/>
        <v>45199</v>
      </c>
      <c r="E600" s="68">
        <f t="shared" si="460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59"/>
        <v>Roll-in 10</v>
      </c>
      <c r="B601" s="7">
        <f t="shared" si="455"/>
        <v>2023</v>
      </c>
      <c r="C601" s="7">
        <f t="shared" si="458"/>
        <v>58</v>
      </c>
      <c r="D601" s="165">
        <f t="shared" si="461"/>
        <v>45230</v>
      </c>
      <c r="E601" s="68">
        <f t="shared" si="460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59"/>
        <v>Roll-in 10</v>
      </c>
      <c r="B602" s="7">
        <f t="shared" si="455"/>
        <v>2023</v>
      </c>
      <c r="C602" s="7">
        <f t="shared" si="458"/>
        <v>59</v>
      </c>
      <c r="D602" s="165">
        <f t="shared" si="461"/>
        <v>45260</v>
      </c>
      <c r="E602" s="68">
        <f t="shared" si="460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59"/>
        <v>Roll-in 10</v>
      </c>
      <c r="B603" s="7">
        <f>YEAR(D603)</f>
        <v>2023</v>
      </c>
      <c r="C603" s="7">
        <f t="shared" si="458"/>
        <v>60</v>
      </c>
      <c r="D603" s="165">
        <f t="shared" si="461"/>
        <v>45291</v>
      </c>
      <c r="E603" s="68">
        <f t="shared" si="460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62">A223</f>
        <v>Roll-in 10</v>
      </c>
      <c r="B604" s="7">
        <f t="shared" ref="B604:B615" si="463">YEAR(D604)</f>
        <v>2024</v>
      </c>
      <c r="C604" s="7">
        <f t="shared" si="458"/>
        <v>61</v>
      </c>
      <c r="D604" s="165">
        <f t="shared" ref="D604:D615" si="464">D223</f>
        <v>45322</v>
      </c>
      <c r="E604" s="68">
        <f t="shared" ref="E604:E615" si="465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62"/>
        <v>Roll-in 10</v>
      </c>
      <c r="B605" s="7">
        <f t="shared" si="463"/>
        <v>2024</v>
      </c>
      <c r="C605" s="7">
        <f t="shared" si="458"/>
        <v>62</v>
      </c>
      <c r="D605" s="165">
        <f t="shared" si="464"/>
        <v>45351</v>
      </c>
      <c r="E605" s="68">
        <f t="shared" si="465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62"/>
        <v>Roll-in 10</v>
      </c>
      <c r="B606" s="7">
        <f t="shared" si="463"/>
        <v>2024</v>
      </c>
      <c r="C606" s="7">
        <f t="shared" si="458"/>
        <v>63</v>
      </c>
      <c r="D606" s="165">
        <f t="shared" si="464"/>
        <v>45382</v>
      </c>
      <c r="E606" s="68">
        <f t="shared" si="465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62"/>
        <v>Roll-in 10</v>
      </c>
      <c r="B607" s="7">
        <f t="shared" si="463"/>
        <v>2024</v>
      </c>
      <c r="C607" s="7">
        <f t="shared" si="458"/>
        <v>64</v>
      </c>
      <c r="D607" s="165">
        <f t="shared" si="464"/>
        <v>45412</v>
      </c>
      <c r="E607" s="68">
        <f t="shared" si="465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62"/>
        <v>Roll-in 10</v>
      </c>
      <c r="B608" s="7">
        <f t="shared" si="463"/>
        <v>2024</v>
      </c>
      <c r="C608" s="7">
        <f t="shared" si="458"/>
        <v>65</v>
      </c>
      <c r="D608" s="165">
        <f t="shared" si="464"/>
        <v>45443</v>
      </c>
      <c r="E608" s="68">
        <f t="shared" si="465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62"/>
        <v>Roll-in 10</v>
      </c>
      <c r="B609" s="7">
        <f t="shared" si="463"/>
        <v>2024</v>
      </c>
      <c r="C609" s="7">
        <f t="shared" si="458"/>
        <v>66</v>
      </c>
      <c r="D609" s="165">
        <f t="shared" si="464"/>
        <v>45473</v>
      </c>
      <c r="E609" s="68">
        <f t="shared" si="465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62"/>
        <v>Roll-in 10</v>
      </c>
      <c r="B610" s="7">
        <f t="shared" si="463"/>
        <v>2024</v>
      </c>
      <c r="C610" s="7">
        <f t="shared" ref="C610:C615" si="466">C609+1</f>
        <v>67</v>
      </c>
      <c r="D610" s="165">
        <f t="shared" si="464"/>
        <v>45504</v>
      </c>
      <c r="E610" s="68">
        <f t="shared" si="465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62"/>
        <v>Roll-in 10</v>
      </c>
      <c r="B611" s="7">
        <f t="shared" si="463"/>
        <v>2024</v>
      </c>
      <c r="C611" s="7">
        <f t="shared" si="466"/>
        <v>68</v>
      </c>
      <c r="D611" s="165">
        <f t="shared" si="464"/>
        <v>45535</v>
      </c>
      <c r="E611" s="68">
        <f t="shared" si="465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62"/>
        <v>Roll-in 10</v>
      </c>
      <c r="B612" s="7">
        <f t="shared" si="463"/>
        <v>2024</v>
      </c>
      <c r="C612" s="7">
        <f t="shared" si="466"/>
        <v>69</v>
      </c>
      <c r="D612" s="165">
        <f t="shared" si="464"/>
        <v>45565</v>
      </c>
      <c r="E612" s="68">
        <f t="shared" si="465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62"/>
        <v>Roll-in 10</v>
      </c>
      <c r="B613" s="7">
        <f t="shared" si="463"/>
        <v>2024</v>
      </c>
      <c r="C613" s="7">
        <f t="shared" si="466"/>
        <v>70</v>
      </c>
      <c r="D613" s="165">
        <f t="shared" si="464"/>
        <v>45596</v>
      </c>
      <c r="E613" s="68">
        <f t="shared" si="465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62"/>
        <v>Roll-in 10</v>
      </c>
      <c r="B614" s="7">
        <f t="shared" si="463"/>
        <v>2024</v>
      </c>
      <c r="C614" s="7">
        <f t="shared" si="466"/>
        <v>71</v>
      </c>
      <c r="D614" s="165">
        <f t="shared" si="464"/>
        <v>45626</v>
      </c>
      <c r="E614" s="68">
        <f t="shared" si="465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62"/>
        <v>Roll-in 10</v>
      </c>
      <c r="B615" s="7">
        <f t="shared" si="463"/>
        <v>2024</v>
      </c>
      <c r="C615" s="7">
        <f t="shared" si="466"/>
        <v>72</v>
      </c>
      <c r="D615" s="165">
        <f t="shared" si="464"/>
        <v>45657</v>
      </c>
      <c r="E615" s="166">
        <f t="shared" si="465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498464.50401999999</v>
      </c>
      <c r="G616" s="68">
        <f>SUM(G544:G615)</f>
        <v>7.1482694375000015</v>
      </c>
      <c r="H616" s="68">
        <f t="shared" ref="H616:BN616" si="467">SUM(H544:H615)</f>
        <v>15.87098144886364</v>
      </c>
      <c r="I616" s="68">
        <f t="shared" si="467"/>
        <v>27.843536323863638</v>
      </c>
      <c r="J616" s="68">
        <f t="shared" si="467"/>
        <v>69.230374532196976</v>
      </c>
      <c r="K616" s="68">
        <f t="shared" si="467"/>
        <v>128.55910142282198</v>
      </c>
      <c r="L616" s="68">
        <f t="shared" si="467"/>
        <v>164.22182320853625</v>
      </c>
      <c r="M616" s="68">
        <f t="shared" si="467"/>
        <v>189.64153058353625</v>
      </c>
      <c r="N616" s="68">
        <f t="shared" si="467"/>
        <v>276.07163370853618</v>
      </c>
      <c r="O616" s="68">
        <f t="shared" si="467"/>
        <v>346.5607457710363</v>
      </c>
      <c r="P616" s="68">
        <f t="shared" si="467"/>
        <v>435.97299114603624</v>
      </c>
      <c r="Q616" s="68">
        <f t="shared" si="467"/>
        <v>623.0479299585362</v>
      </c>
      <c r="R616" s="68">
        <f t="shared" si="467"/>
        <v>997.73480720853627</v>
      </c>
      <c r="S616" s="68">
        <f t="shared" si="467"/>
        <v>588.2307776125333</v>
      </c>
      <c r="T616" s="68">
        <f t="shared" si="467"/>
        <v>628.33181746480602</v>
      </c>
      <c r="U616" s="68">
        <f t="shared" si="467"/>
        <v>668.08799795230595</v>
      </c>
      <c r="V616" s="68">
        <f t="shared" si="467"/>
        <v>698.19346674397275</v>
      </c>
      <c r="W616" s="68">
        <f t="shared" si="467"/>
        <v>747.77403554084776</v>
      </c>
      <c r="X616" s="68">
        <f t="shared" si="467"/>
        <v>855.38970157656206</v>
      </c>
      <c r="Y616" s="68">
        <f t="shared" si="467"/>
        <v>1083.007922201562</v>
      </c>
      <c r="Z616" s="68">
        <f t="shared" si="467"/>
        <v>1226.3978318515622</v>
      </c>
      <c r="AA616" s="68">
        <f t="shared" si="467"/>
        <v>1458.9243481015619</v>
      </c>
      <c r="AB616" s="68">
        <f t="shared" si="467"/>
        <v>1523.0467711015619</v>
      </c>
      <c r="AC616" s="68">
        <f t="shared" si="467"/>
        <v>1801.8925253515613</v>
      </c>
      <c r="AD616" s="68">
        <f t="shared" si="467"/>
        <v>2197.0872964765622</v>
      </c>
      <c r="AE616" s="68">
        <f t="shared" si="467"/>
        <v>1670.20608525275</v>
      </c>
      <c r="AF616" s="68">
        <f t="shared" si="467"/>
        <v>1660.2797399345682</v>
      </c>
      <c r="AG616" s="68">
        <f t="shared" si="467"/>
        <v>1712.151841397068</v>
      </c>
      <c r="AH616" s="68">
        <f t="shared" si="467"/>
        <v>1789.3399939804015</v>
      </c>
      <c r="AI616" s="68">
        <f t="shared" si="467"/>
        <v>1854.0922950585264</v>
      </c>
      <c r="AJ616" s="68">
        <f t="shared" si="467"/>
        <v>1923.313748040669</v>
      </c>
      <c r="AK616" s="68">
        <f t="shared" si="467"/>
        <v>2009.0401237281692</v>
      </c>
      <c r="AL616" s="68">
        <f t="shared" si="467"/>
        <v>2084.7400796781694</v>
      </c>
      <c r="AM616" s="68">
        <f t="shared" si="467"/>
        <v>2135.1699114906696</v>
      </c>
      <c r="AN616" s="68">
        <f t="shared" si="467"/>
        <v>2325.4239026156697</v>
      </c>
      <c r="AO616" s="68">
        <f t="shared" si="467"/>
        <v>2631.1843083656686</v>
      </c>
      <c r="AP616" s="68">
        <f t="shared" si="467"/>
        <v>3838.6843083656686</v>
      </c>
      <c r="AQ616" s="68">
        <f t="shared" si="467"/>
        <v>2577.3433143558495</v>
      </c>
      <c r="AR616" s="68">
        <f t="shared" si="467"/>
        <v>2671.4342234467586</v>
      </c>
      <c r="AS616" s="68">
        <f t="shared" si="467"/>
        <v>2671.4342234467586</v>
      </c>
      <c r="AT616" s="68">
        <f t="shared" si="467"/>
        <v>2671.4342234467586</v>
      </c>
      <c r="AU616" s="68">
        <f t="shared" si="467"/>
        <v>2671.4342234467586</v>
      </c>
      <c r="AV616" s="68">
        <f t="shared" si="467"/>
        <v>2671.4342234467586</v>
      </c>
      <c r="AW616" s="68">
        <f t="shared" si="467"/>
        <v>2671.4342234467586</v>
      </c>
      <c r="AX616" s="68">
        <f t="shared" si="467"/>
        <v>2671.4342234467586</v>
      </c>
      <c r="AY616" s="68">
        <f t="shared" si="467"/>
        <v>2671.4342234467586</v>
      </c>
      <c r="AZ616" s="68">
        <f t="shared" si="467"/>
        <v>2671.4342234467586</v>
      </c>
      <c r="BA616" s="68">
        <f t="shared" si="467"/>
        <v>2671.4342234467586</v>
      </c>
      <c r="BB616" s="68">
        <f t="shared" si="467"/>
        <v>2671.4342234467586</v>
      </c>
      <c r="BC616" s="68">
        <f t="shared" si="467"/>
        <v>2650.7048954560837</v>
      </c>
      <c r="BD616" s="68">
        <f t="shared" si="467"/>
        <v>2650.7048954560837</v>
      </c>
      <c r="BE616" s="68">
        <f t="shared" si="467"/>
        <v>2650.7048954560837</v>
      </c>
      <c r="BF616" s="68">
        <f t="shared" si="467"/>
        <v>2650.7048954560837</v>
      </c>
      <c r="BG616" s="68">
        <f t="shared" si="467"/>
        <v>2650.7048954560837</v>
      </c>
      <c r="BH616" s="68">
        <f t="shared" si="467"/>
        <v>2650.7048954560837</v>
      </c>
      <c r="BI616" s="68">
        <f t="shared" si="467"/>
        <v>2650.7048954560837</v>
      </c>
      <c r="BJ616" s="68">
        <f t="shared" si="467"/>
        <v>2650.7048954560837</v>
      </c>
      <c r="BK616" s="68">
        <f t="shared" si="467"/>
        <v>2650.7048954560837</v>
      </c>
      <c r="BL616" s="68">
        <f t="shared" si="467"/>
        <v>2650.7048954560837</v>
      </c>
      <c r="BM616" s="68">
        <f t="shared" si="467"/>
        <v>2650.7048954560837</v>
      </c>
      <c r="BN616" s="68">
        <f t="shared" si="467"/>
        <v>2650.7048954560837</v>
      </c>
      <c r="BO616" s="68">
        <f t="shared" ref="BO616" si="468">SUM(BO544:BO615)</f>
        <v>2451.8961828966158</v>
      </c>
      <c r="BP616" s="68">
        <f t="shared" ref="BP616" si="469">SUM(BP544:BP615)</f>
        <v>2451.8961828966158</v>
      </c>
      <c r="BQ616" s="68">
        <f t="shared" ref="BQ616" si="470">SUM(BQ544:BQ615)</f>
        <v>2451.8961828966158</v>
      </c>
      <c r="BR616" s="68">
        <f t="shared" ref="BR616" si="471">SUM(BR544:BR615)</f>
        <v>2451.8961828966158</v>
      </c>
      <c r="BS616" s="68">
        <f t="shared" ref="BS616" si="472">SUM(BS544:BS615)</f>
        <v>2451.8961828966158</v>
      </c>
      <c r="BT616" s="68">
        <f t="shared" ref="BT616" si="473">SUM(BT544:BT615)</f>
        <v>2451.8961828966158</v>
      </c>
      <c r="BU616" s="68">
        <f t="shared" ref="BU616" si="474">SUM(BU544:BU615)</f>
        <v>2451.8961828966158</v>
      </c>
      <c r="BV616" s="68">
        <f t="shared" ref="BV616" si="475">SUM(BV544:BV615)</f>
        <v>2451.8961828966158</v>
      </c>
      <c r="BW616" s="68">
        <f t="shared" ref="BW616" si="476">SUM(BW544:BW615)</f>
        <v>2451.8961828966158</v>
      </c>
      <c r="BX616" s="68">
        <f t="shared" ref="BX616" si="477">SUM(BX544:BX615)</f>
        <v>2451.8961828966158</v>
      </c>
      <c r="BY616" s="68">
        <f t="shared" ref="BY616" si="478">SUM(BY544:BY615)</f>
        <v>2451.8961828966158</v>
      </c>
      <c r="BZ616" s="68">
        <f t="shared" ref="BZ616" si="479">SUM(BZ544:BZ615)</f>
        <v>2451.8961828966158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80">A12</f>
        <v>Roll-in 1</v>
      </c>
      <c r="B622" s="7">
        <f t="shared" ref="B622:B681" si="481">YEAR(D622)</f>
        <v>2019</v>
      </c>
      <c r="C622" s="7">
        <f>C12</f>
        <v>1</v>
      </c>
      <c r="D622" s="165">
        <f>D12</f>
        <v>43496</v>
      </c>
      <c r="E622" s="68">
        <f t="shared" ref="E622:E653" si="482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O625" si="483">IF(AND($B622+$D$7&gt;H$7,H$9&gt;=$D622),($E622*(1/$D$7))/IF(H$7=$B622,13-MONTH($D622),12),0)</f>
        <v>0</v>
      </c>
      <c r="I622" s="229">
        <f t="shared" si="483"/>
        <v>0</v>
      </c>
      <c r="J622" s="229">
        <f t="shared" si="483"/>
        <v>0</v>
      </c>
      <c r="K622" s="229">
        <f t="shared" si="483"/>
        <v>0</v>
      </c>
      <c r="L622" s="229">
        <f t="shared" si="483"/>
        <v>0</v>
      </c>
      <c r="M622" s="229">
        <f t="shared" si="483"/>
        <v>0</v>
      </c>
      <c r="N622" s="229">
        <f t="shared" si="483"/>
        <v>0</v>
      </c>
      <c r="O622" s="229">
        <f t="shared" si="483"/>
        <v>0</v>
      </c>
      <c r="P622" s="229">
        <f t="shared" si="483"/>
        <v>0</v>
      </c>
      <c r="Q622" s="229">
        <f t="shared" si="483"/>
        <v>0</v>
      </c>
      <c r="R622" s="229">
        <f t="shared" si="483"/>
        <v>0</v>
      </c>
      <c r="S622" s="229">
        <f t="shared" si="483"/>
        <v>0</v>
      </c>
      <c r="T622" s="229">
        <f t="shared" si="483"/>
        <v>0</v>
      </c>
      <c r="U622" s="229">
        <f t="shared" si="483"/>
        <v>0</v>
      </c>
      <c r="V622" s="229">
        <f t="shared" si="483"/>
        <v>0</v>
      </c>
      <c r="W622" s="229">
        <f t="shared" si="483"/>
        <v>0</v>
      </c>
      <c r="X622" s="229">
        <f t="shared" si="483"/>
        <v>0</v>
      </c>
      <c r="Y622" s="229">
        <f t="shared" si="483"/>
        <v>0</v>
      </c>
      <c r="Z622" s="229">
        <f t="shared" si="483"/>
        <v>0</v>
      </c>
      <c r="AA622" s="229">
        <f t="shared" si="483"/>
        <v>0</v>
      </c>
      <c r="AB622" s="229">
        <f t="shared" si="483"/>
        <v>0</v>
      </c>
      <c r="AC622" s="229">
        <f t="shared" si="483"/>
        <v>0</v>
      </c>
      <c r="AD622" s="229">
        <f t="shared" si="483"/>
        <v>0</v>
      </c>
      <c r="AE622" s="229">
        <f t="shared" si="483"/>
        <v>0</v>
      </c>
      <c r="AF622" s="229">
        <f t="shared" si="483"/>
        <v>0</v>
      </c>
      <c r="AG622" s="229">
        <f t="shared" si="483"/>
        <v>0</v>
      </c>
      <c r="AH622" s="229">
        <f t="shared" si="483"/>
        <v>0</v>
      </c>
      <c r="AI622" s="229">
        <f t="shared" si="483"/>
        <v>0</v>
      </c>
      <c r="AJ622" s="229">
        <f t="shared" si="483"/>
        <v>0</v>
      </c>
      <c r="AK622" s="229">
        <f t="shared" si="483"/>
        <v>0</v>
      </c>
      <c r="AL622" s="229">
        <f t="shared" si="483"/>
        <v>0</v>
      </c>
      <c r="AM622" s="229">
        <f t="shared" si="483"/>
        <v>0</v>
      </c>
      <c r="AN622" s="229">
        <f t="shared" si="483"/>
        <v>0</v>
      </c>
      <c r="AO622" s="229">
        <f t="shared" si="483"/>
        <v>0</v>
      </c>
      <c r="AP622" s="229">
        <f t="shared" si="483"/>
        <v>0</v>
      </c>
      <c r="AQ622" s="229">
        <f t="shared" si="483"/>
        <v>0</v>
      </c>
      <c r="AR622" s="229">
        <f t="shared" si="483"/>
        <v>0</v>
      </c>
      <c r="AS622" s="229">
        <f t="shared" si="483"/>
        <v>0</v>
      </c>
      <c r="AT622" s="229">
        <f t="shared" si="483"/>
        <v>0</v>
      </c>
      <c r="AU622" s="229">
        <f t="shared" si="483"/>
        <v>0</v>
      </c>
      <c r="AV622" s="229">
        <f t="shared" si="483"/>
        <v>0</v>
      </c>
      <c r="AW622" s="229">
        <f t="shared" si="483"/>
        <v>0</v>
      </c>
      <c r="AX622" s="229">
        <f t="shared" si="483"/>
        <v>0</v>
      </c>
      <c r="AY622" s="229">
        <f t="shared" si="483"/>
        <v>0</v>
      </c>
      <c r="AZ622" s="229">
        <f t="shared" si="483"/>
        <v>0</v>
      </c>
      <c r="BA622" s="229">
        <f t="shared" si="483"/>
        <v>0</v>
      </c>
      <c r="BB622" s="229">
        <f t="shared" si="483"/>
        <v>0</v>
      </c>
      <c r="BC622" s="229">
        <f t="shared" si="483"/>
        <v>0</v>
      </c>
      <c r="BD622" s="229">
        <f t="shared" si="483"/>
        <v>0</v>
      </c>
      <c r="BE622" s="229">
        <f t="shared" si="483"/>
        <v>0</v>
      </c>
      <c r="BF622" s="229">
        <f t="shared" si="483"/>
        <v>0</v>
      </c>
      <c r="BG622" s="229">
        <f t="shared" si="483"/>
        <v>0</v>
      </c>
      <c r="BH622" s="229">
        <f t="shared" si="483"/>
        <v>0</v>
      </c>
      <c r="BI622" s="229">
        <f t="shared" si="483"/>
        <v>0</v>
      </c>
      <c r="BJ622" s="229">
        <f t="shared" si="483"/>
        <v>0</v>
      </c>
      <c r="BK622" s="229">
        <f t="shared" si="483"/>
        <v>0</v>
      </c>
      <c r="BL622" s="229">
        <f t="shared" si="483"/>
        <v>0</v>
      </c>
      <c r="BM622" s="229">
        <f t="shared" si="483"/>
        <v>0</v>
      </c>
      <c r="BN622" s="229">
        <f t="shared" si="483"/>
        <v>0</v>
      </c>
      <c r="BO622" s="229">
        <f t="shared" si="483"/>
        <v>0</v>
      </c>
      <c r="BP622" s="229">
        <f t="shared" ref="BO622:BZ637" si="484">IF(AND($B622+$D$7&gt;BP$7,BP$9&gt;=$D622),($E622*(1/$D$7))/IF(BP$7=$B622,13-MONTH($D622),12),0)</f>
        <v>0</v>
      </c>
      <c r="BQ622" s="229">
        <f t="shared" si="484"/>
        <v>0</v>
      </c>
      <c r="BR622" s="229">
        <f t="shared" si="484"/>
        <v>0</v>
      </c>
      <c r="BS622" s="229">
        <f t="shared" si="484"/>
        <v>0</v>
      </c>
      <c r="BT622" s="229">
        <f t="shared" si="484"/>
        <v>0</v>
      </c>
      <c r="BU622" s="229">
        <f t="shared" si="484"/>
        <v>0</v>
      </c>
      <c r="BV622" s="229">
        <f t="shared" si="484"/>
        <v>0</v>
      </c>
      <c r="BW622" s="229">
        <f t="shared" si="484"/>
        <v>0</v>
      </c>
      <c r="BX622" s="229">
        <f t="shared" si="484"/>
        <v>0</v>
      </c>
      <c r="BY622" s="229">
        <f t="shared" si="484"/>
        <v>0</v>
      </c>
      <c r="BZ622" s="229">
        <f t="shared" si="484"/>
        <v>0</v>
      </c>
    </row>
    <row r="623" spans="1:78" x14ac:dyDescent="0.2">
      <c r="A623" s="7" t="str">
        <f t="shared" si="480"/>
        <v>Roll-in 1</v>
      </c>
      <c r="B623" s="7">
        <f t="shared" si="481"/>
        <v>2019</v>
      </c>
      <c r="C623" s="7">
        <f>C622+1</f>
        <v>2</v>
      </c>
      <c r="D623" s="165">
        <f t="shared" ref="D623:D654" si="485">D13</f>
        <v>43524</v>
      </c>
      <c r="E623" s="68">
        <f t="shared" si="482"/>
        <v>0</v>
      </c>
      <c r="F623" s="77"/>
      <c r="G623" s="229">
        <f t="shared" ref="G623:V645" si="486">IF(AND($B623+$D$7&gt;G$7,G$9&gt;=$D623),($E623*(1/$D$7))/IF(G$7=$B623,13-MONTH($D623),12),0)</f>
        <v>0</v>
      </c>
      <c r="H623" s="229">
        <f t="shared" si="483"/>
        <v>0</v>
      </c>
      <c r="I623" s="229">
        <f t="shared" si="483"/>
        <v>0</v>
      </c>
      <c r="J623" s="229">
        <f t="shared" si="483"/>
        <v>0</v>
      </c>
      <c r="K623" s="229">
        <f t="shared" si="483"/>
        <v>0</v>
      </c>
      <c r="L623" s="229">
        <f t="shared" si="483"/>
        <v>0</v>
      </c>
      <c r="M623" s="229">
        <f t="shared" si="483"/>
        <v>0</v>
      </c>
      <c r="N623" s="229">
        <f t="shared" si="483"/>
        <v>0</v>
      </c>
      <c r="O623" s="229">
        <f t="shared" si="483"/>
        <v>0</v>
      </c>
      <c r="P623" s="229">
        <f t="shared" si="483"/>
        <v>0</v>
      </c>
      <c r="Q623" s="229">
        <f t="shared" si="483"/>
        <v>0</v>
      </c>
      <c r="R623" s="229">
        <f t="shared" si="483"/>
        <v>0</v>
      </c>
      <c r="S623" s="229">
        <f t="shared" si="483"/>
        <v>0</v>
      </c>
      <c r="T623" s="229">
        <f t="shared" si="483"/>
        <v>0</v>
      </c>
      <c r="U623" s="229">
        <f t="shared" si="483"/>
        <v>0</v>
      </c>
      <c r="V623" s="229">
        <f t="shared" si="483"/>
        <v>0</v>
      </c>
      <c r="W623" s="229">
        <f t="shared" si="483"/>
        <v>0</v>
      </c>
      <c r="X623" s="229">
        <f t="shared" si="483"/>
        <v>0</v>
      </c>
      <c r="Y623" s="229">
        <f t="shared" si="483"/>
        <v>0</v>
      </c>
      <c r="Z623" s="229">
        <f t="shared" si="483"/>
        <v>0</v>
      </c>
      <c r="AA623" s="229">
        <f t="shared" si="483"/>
        <v>0</v>
      </c>
      <c r="AB623" s="229">
        <f t="shared" si="483"/>
        <v>0</v>
      </c>
      <c r="AC623" s="229">
        <f t="shared" si="483"/>
        <v>0</v>
      </c>
      <c r="AD623" s="229">
        <f t="shared" si="483"/>
        <v>0</v>
      </c>
      <c r="AE623" s="229">
        <f t="shared" si="483"/>
        <v>0</v>
      </c>
      <c r="AF623" s="229">
        <f t="shared" si="483"/>
        <v>0</v>
      </c>
      <c r="AG623" s="229">
        <f t="shared" si="483"/>
        <v>0</v>
      </c>
      <c r="AH623" s="229">
        <f t="shared" si="483"/>
        <v>0</v>
      </c>
      <c r="AI623" s="229">
        <f t="shared" si="483"/>
        <v>0</v>
      </c>
      <c r="AJ623" s="229">
        <f t="shared" si="483"/>
        <v>0</v>
      </c>
      <c r="AK623" s="229">
        <f t="shared" si="483"/>
        <v>0</v>
      </c>
      <c r="AL623" s="229">
        <f t="shared" si="483"/>
        <v>0</v>
      </c>
      <c r="AM623" s="229">
        <f t="shared" si="483"/>
        <v>0</v>
      </c>
      <c r="AN623" s="229">
        <f t="shared" si="483"/>
        <v>0</v>
      </c>
      <c r="AO623" s="229">
        <f t="shared" si="483"/>
        <v>0</v>
      </c>
      <c r="AP623" s="229">
        <f t="shared" si="483"/>
        <v>0</v>
      </c>
      <c r="AQ623" s="229">
        <f t="shared" si="483"/>
        <v>0</v>
      </c>
      <c r="AR623" s="229">
        <f t="shared" si="483"/>
        <v>0</v>
      </c>
      <c r="AS623" s="229">
        <f t="shared" si="483"/>
        <v>0</v>
      </c>
      <c r="AT623" s="229">
        <f t="shared" si="483"/>
        <v>0</v>
      </c>
      <c r="AU623" s="229">
        <f t="shared" si="483"/>
        <v>0</v>
      </c>
      <c r="AV623" s="229">
        <f t="shared" si="483"/>
        <v>0</v>
      </c>
      <c r="AW623" s="229">
        <f t="shared" si="483"/>
        <v>0</v>
      </c>
      <c r="AX623" s="229">
        <f t="shared" si="483"/>
        <v>0</v>
      </c>
      <c r="AY623" s="229">
        <f t="shared" si="483"/>
        <v>0</v>
      </c>
      <c r="AZ623" s="229">
        <f t="shared" si="483"/>
        <v>0</v>
      </c>
      <c r="BA623" s="229">
        <f t="shared" si="483"/>
        <v>0</v>
      </c>
      <c r="BB623" s="229">
        <f t="shared" si="483"/>
        <v>0</v>
      </c>
      <c r="BC623" s="229">
        <f t="shared" si="483"/>
        <v>0</v>
      </c>
      <c r="BD623" s="229">
        <f t="shared" si="483"/>
        <v>0</v>
      </c>
      <c r="BE623" s="229">
        <f t="shared" si="483"/>
        <v>0</v>
      </c>
      <c r="BF623" s="229">
        <f t="shared" si="483"/>
        <v>0</v>
      </c>
      <c r="BG623" s="229">
        <f t="shared" si="483"/>
        <v>0</v>
      </c>
      <c r="BH623" s="229">
        <f t="shared" si="483"/>
        <v>0</v>
      </c>
      <c r="BI623" s="229">
        <f t="shared" si="483"/>
        <v>0</v>
      </c>
      <c r="BJ623" s="229">
        <f t="shared" si="483"/>
        <v>0</v>
      </c>
      <c r="BK623" s="229">
        <f t="shared" si="483"/>
        <v>0</v>
      </c>
      <c r="BL623" s="229">
        <f t="shared" si="483"/>
        <v>0</v>
      </c>
      <c r="BM623" s="229">
        <f t="shared" si="483"/>
        <v>0</v>
      </c>
      <c r="BN623" s="229">
        <f t="shared" si="483"/>
        <v>0</v>
      </c>
      <c r="BO623" s="229">
        <f t="shared" si="484"/>
        <v>0</v>
      </c>
      <c r="BP623" s="229">
        <f t="shared" si="484"/>
        <v>0</v>
      </c>
      <c r="BQ623" s="229">
        <f t="shared" si="484"/>
        <v>0</v>
      </c>
      <c r="BR623" s="229">
        <f t="shared" si="484"/>
        <v>0</v>
      </c>
      <c r="BS623" s="229">
        <f t="shared" si="484"/>
        <v>0</v>
      </c>
      <c r="BT623" s="229">
        <f t="shared" si="484"/>
        <v>0</v>
      </c>
      <c r="BU623" s="229">
        <f t="shared" si="484"/>
        <v>0</v>
      </c>
      <c r="BV623" s="229">
        <f t="shared" si="484"/>
        <v>0</v>
      </c>
      <c r="BW623" s="229">
        <f t="shared" si="484"/>
        <v>0</v>
      </c>
      <c r="BX623" s="229">
        <f t="shared" si="484"/>
        <v>0</v>
      </c>
      <c r="BY623" s="229">
        <f t="shared" si="484"/>
        <v>0</v>
      </c>
      <c r="BZ623" s="229">
        <f t="shared" si="484"/>
        <v>0</v>
      </c>
    </row>
    <row r="624" spans="1:78" x14ac:dyDescent="0.2">
      <c r="A624" s="7" t="str">
        <f t="shared" si="480"/>
        <v>Roll-in 1</v>
      </c>
      <c r="B624" s="7">
        <f t="shared" si="481"/>
        <v>2019</v>
      </c>
      <c r="C624" s="7">
        <f t="shared" ref="C624:C687" si="487">C623+1</f>
        <v>3</v>
      </c>
      <c r="D624" s="165">
        <f t="shared" si="485"/>
        <v>43555</v>
      </c>
      <c r="E624" s="68">
        <f t="shared" si="482"/>
        <v>0</v>
      </c>
      <c r="F624" s="77"/>
      <c r="G624" s="229">
        <f t="shared" si="486"/>
        <v>0</v>
      </c>
      <c r="H624" s="229">
        <f t="shared" si="483"/>
        <v>0</v>
      </c>
      <c r="I624" s="229">
        <f t="shared" si="483"/>
        <v>0</v>
      </c>
      <c r="J624" s="229">
        <f t="shared" si="483"/>
        <v>0</v>
      </c>
      <c r="K624" s="229">
        <f t="shared" si="483"/>
        <v>0</v>
      </c>
      <c r="L624" s="229">
        <f t="shared" si="483"/>
        <v>0</v>
      </c>
      <c r="M624" s="229">
        <f t="shared" si="483"/>
        <v>0</v>
      </c>
      <c r="N624" s="229">
        <f t="shared" si="483"/>
        <v>0</v>
      </c>
      <c r="O624" s="229">
        <f t="shared" si="483"/>
        <v>0</v>
      </c>
      <c r="P624" s="229">
        <f t="shared" si="483"/>
        <v>0</v>
      </c>
      <c r="Q624" s="229">
        <f t="shared" si="483"/>
        <v>0</v>
      </c>
      <c r="R624" s="229">
        <f t="shared" si="483"/>
        <v>0</v>
      </c>
      <c r="S624" s="229">
        <f t="shared" si="483"/>
        <v>0</v>
      </c>
      <c r="T624" s="229">
        <f t="shared" si="483"/>
        <v>0</v>
      </c>
      <c r="U624" s="229">
        <f t="shared" si="483"/>
        <v>0</v>
      </c>
      <c r="V624" s="229">
        <f t="shared" si="483"/>
        <v>0</v>
      </c>
      <c r="W624" s="229">
        <f t="shared" si="483"/>
        <v>0</v>
      </c>
      <c r="X624" s="229">
        <f t="shared" si="483"/>
        <v>0</v>
      </c>
      <c r="Y624" s="229">
        <f t="shared" si="483"/>
        <v>0</v>
      </c>
      <c r="Z624" s="229">
        <f t="shared" si="483"/>
        <v>0</v>
      </c>
      <c r="AA624" s="229">
        <f t="shared" si="483"/>
        <v>0</v>
      </c>
      <c r="AB624" s="229">
        <f t="shared" si="483"/>
        <v>0</v>
      </c>
      <c r="AC624" s="229">
        <f t="shared" si="483"/>
        <v>0</v>
      </c>
      <c r="AD624" s="229">
        <f t="shared" si="483"/>
        <v>0</v>
      </c>
      <c r="AE624" s="229">
        <f t="shared" si="483"/>
        <v>0</v>
      </c>
      <c r="AF624" s="229">
        <f t="shared" si="483"/>
        <v>0</v>
      </c>
      <c r="AG624" s="229">
        <f t="shared" si="483"/>
        <v>0</v>
      </c>
      <c r="AH624" s="229">
        <f t="shared" si="483"/>
        <v>0</v>
      </c>
      <c r="AI624" s="229">
        <f t="shared" si="483"/>
        <v>0</v>
      </c>
      <c r="AJ624" s="229">
        <f t="shared" si="483"/>
        <v>0</v>
      </c>
      <c r="AK624" s="229">
        <f t="shared" si="483"/>
        <v>0</v>
      </c>
      <c r="AL624" s="229">
        <f t="shared" si="483"/>
        <v>0</v>
      </c>
      <c r="AM624" s="229">
        <f t="shared" si="483"/>
        <v>0</v>
      </c>
      <c r="AN624" s="229">
        <f t="shared" si="483"/>
        <v>0</v>
      </c>
      <c r="AO624" s="229">
        <f t="shared" si="483"/>
        <v>0</v>
      </c>
      <c r="AP624" s="229">
        <f t="shared" si="483"/>
        <v>0</v>
      </c>
      <c r="AQ624" s="229">
        <f t="shared" si="483"/>
        <v>0</v>
      </c>
      <c r="AR624" s="229">
        <f t="shared" si="483"/>
        <v>0</v>
      </c>
      <c r="AS624" s="229">
        <f t="shared" si="483"/>
        <v>0</v>
      </c>
      <c r="AT624" s="229">
        <f t="shared" si="483"/>
        <v>0</v>
      </c>
      <c r="AU624" s="229">
        <f t="shared" si="483"/>
        <v>0</v>
      </c>
      <c r="AV624" s="229">
        <f t="shared" si="483"/>
        <v>0</v>
      </c>
      <c r="AW624" s="229">
        <f t="shared" si="483"/>
        <v>0</v>
      </c>
      <c r="AX624" s="229">
        <f t="shared" si="483"/>
        <v>0</v>
      </c>
      <c r="AY624" s="229">
        <f t="shared" si="483"/>
        <v>0</v>
      </c>
      <c r="AZ624" s="229">
        <f t="shared" si="483"/>
        <v>0</v>
      </c>
      <c r="BA624" s="229">
        <f t="shared" si="483"/>
        <v>0</v>
      </c>
      <c r="BB624" s="229">
        <f t="shared" si="483"/>
        <v>0</v>
      </c>
      <c r="BC624" s="229">
        <f t="shared" si="483"/>
        <v>0</v>
      </c>
      <c r="BD624" s="229">
        <f t="shared" si="483"/>
        <v>0</v>
      </c>
      <c r="BE624" s="229">
        <f t="shared" si="483"/>
        <v>0</v>
      </c>
      <c r="BF624" s="229">
        <f t="shared" si="483"/>
        <v>0</v>
      </c>
      <c r="BG624" s="229">
        <f t="shared" si="483"/>
        <v>0</v>
      </c>
      <c r="BH624" s="229">
        <f t="shared" si="483"/>
        <v>0</v>
      </c>
      <c r="BI624" s="229">
        <f t="shared" si="483"/>
        <v>0</v>
      </c>
      <c r="BJ624" s="229">
        <f t="shared" si="483"/>
        <v>0</v>
      </c>
      <c r="BK624" s="229">
        <f t="shared" si="483"/>
        <v>0</v>
      </c>
      <c r="BL624" s="229">
        <f t="shared" si="483"/>
        <v>0</v>
      </c>
      <c r="BM624" s="229">
        <f t="shared" si="483"/>
        <v>0</v>
      </c>
      <c r="BN624" s="229">
        <f t="shared" si="483"/>
        <v>0</v>
      </c>
      <c r="BO624" s="229">
        <f t="shared" si="484"/>
        <v>0</v>
      </c>
      <c r="BP624" s="229">
        <f t="shared" si="484"/>
        <v>0</v>
      </c>
      <c r="BQ624" s="229">
        <f t="shared" si="484"/>
        <v>0</v>
      </c>
      <c r="BR624" s="229">
        <f t="shared" si="484"/>
        <v>0</v>
      </c>
      <c r="BS624" s="229">
        <f t="shared" si="484"/>
        <v>0</v>
      </c>
      <c r="BT624" s="229">
        <f t="shared" si="484"/>
        <v>0</v>
      </c>
      <c r="BU624" s="229">
        <f t="shared" si="484"/>
        <v>0</v>
      </c>
      <c r="BV624" s="229">
        <f t="shared" si="484"/>
        <v>0</v>
      </c>
      <c r="BW624" s="229">
        <f t="shared" si="484"/>
        <v>0</v>
      </c>
      <c r="BX624" s="229">
        <f t="shared" si="484"/>
        <v>0</v>
      </c>
      <c r="BY624" s="229">
        <f t="shared" si="484"/>
        <v>0</v>
      </c>
      <c r="BZ624" s="229">
        <f t="shared" si="484"/>
        <v>0</v>
      </c>
    </row>
    <row r="625" spans="1:78" x14ac:dyDescent="0.2">
      <c r="A625" s="7" t="str">
        <f t="shared" si="480"/>
        <v>Roll-in 1</v>
      </c>
      <c r="B625" s="7">
        <f t="shared" si="481"/>
        <v>2019</v>
      </c>
      <c r="C625" s="7">
        <f t="shared" si="487"/>
        <v>4</v>
      </c>
      <c r="D625" s="165">
        <f t="shared" si="485"/>
        <v>43585</v>
      </c>
      <c r="E625" s="68">
        <f t="shared" si="482"/>
        <v>0</v>
      </c>
      <c r="F625" s="77"/>
      <c r="G625" s="229">
        <f t="shared" si="486"/>
        <v>0</v>
      </c>
      <c r="H625" s="229">
        <f t="shared" si="483"/>
        <v>0</v>
      </c>
      <c r="I625" s="229">
        <f t="shared" si="483"/>
        <v>0</v>
      </c>
      <c r="J625" s="229">
        <f t="shared" si="483"/>
        <v>0</v>
      </c>
      <c r="K625" s="229">
        <f t="shared" si="483"/>
        <v>0</v>
      </c>
      <c r="L625" s="229">
        <f t="shared" si="483"/>
        <v>0</v>
      </c>
      <c r="M625" s="229">
        <f t="shared" si="483"/>
        <v>0</v>
      </c>
      <c r="N625" s="229">
        <f t="shared" si="483"/>
        <v>0</v>
      </c>
      <c r="O625" s="229">
        <f t="shared" si="483"/>
        <v>0</v>
      </c>
      <c r="P625" s="229">
        <f t="shared" si="483"/>
        <v>0</v>
      </c>
      <c r="Q625" s="229">
        <f t="shared" si="483"/>
        <v>0</v>
      </c>
      <c r="R625" s="229">
        <f t="shared" si="483"/>
        <v>0</v>
      </c>
      <c r="S625" s="229">
        <f t="shared" si="483"/>
        <v>0</v>
      </c>
      <c r="T625" s="229">
        <f t="shared" si="483"/>
        <v>0</v>
      </c>
      <c r="U625" s="229">
        <f t="shared" si="483"/>
        <v>0</v>
      </c>
      <c r="V625" s="229">
        <f t="shared" si="483"/>
        <v>0</v>
      </c>
      <c r="W625" s="229">
        <f t="shared" si="483"/>
        <v>0</v>
      </c>
      <c r="X625" s="229">
        <f t="shared" si="483"/>
        <v>0</v>
      </c>
      <c r="Y625" s="229">
        <f t="shared" si="483"/>
        <v>0</v>
      </c>
      <c r="Z625" s="229">
        <f t="shared" si="483"/>
        <v>0</v>
      </c>
      <c r="AA625" s="229">
        <f t="shared" si="483"/>
        <v>0</v>
      </c>
      <c r="AB625" s="229">
        <f t="shared" si="483"/>
        <v>0</v>
      </c>
      <c r="AC625" s="229">
        <f t="shared" si="483"/>
        <v>0</v>
      </c>
      <c r="AD625" s="229">
        <f t="shared" si="483"/>
        <v>0</v>
      </c>
      <c r="AE625" s="229">
        <f t="shared" si="483"/>
        <v>0</v>
      </c>
      <c r="AF625" s="229">
        <f t="shared" si="483"/>
        <v>0</v>
      </c>
      <c r="AG625" s="229">
        <f t="shared" si="483"/>
        <v>0</v>
      </c>
      <c r="AH625" s="229">
        <f t="shared" si="483"/>
        <v>0</v>
      </c>
      <c r="AI625" s="229">
        <f t="shared" si="483"/>
        <v>0</v>
      </c>
      <c r="AJ625" s="229">
        <f t="shared" si="483"/>
        <v>0</v>
      </c>
      <c r="AK625" s="229">
        <f t="shared" si="483"/>
        <v>0</v>
      </c>
      <c r="AL625" s="229">
        <f t="shared" si="483"/>
        <v>0</v>
      </c>
      <c r="AM625" s="229">
        <f t="shared" si="483"/>
        <v>0</v>
      </c>
      <c r="AN625" s="229">
        <f t="shared" si="483"/>
        <v>0</v>
      </c>
      <c r="AO625" s="229">
        <f t="shared" si="483"/>
        <v>0</v>
      </c>
      <c r="AP625" s="229">
        <f t="shared" si="483"/>
        <v>0</v>
      </c>
      <c r="AQ625" s="229">
        <f t="shared" si="483"/>
        <v>0</v>
      </c>
      <c r="AR625" s="229">
        <f t="shared" si="483"/>
        <v>0</v>
      </c>
      <c r="AS625" s="229">
        <f t="shared" si="483"/>
        <v>0</v>
      </c>
      <c r="AT625" s="229">
        <f t="shared" si="483"/>
        <v>0</v>
      </c>
      <c r="AU625" s="229">
        <f t="shared" si="483"/>
        <v>0</v>
      </c>
      <c r="AV625" s="229">
        <f t="shared" si="483"/>
        <v>0</v>
      </c>
      <c r="AW625" s="229">
        <f t="shared" si="483"/>
        <v>0</v>
      </c>
      <c r="AX625" s="229">
        <f t="shared" si="483"/>
        <v>0</v>
      </c>
      <c r="AY625" s="229">
        <f t="shared" si="483"/>
        <v>0</v>
      </c>
      <c r="AZ625" s="229">
        <f t="shared" si="483"/>
        <v>0</v>
      </c>
      <c r="BA625" s="229">
        <f t="shared" si="483"/>
        <v>0</v>
      </c>
      <c r="BB625" s="229">
        <f t="shared" si="483"/>
        <v>0</v>
      </c>
      <c r="BC625" s="229">
        <f t="shared" si="483"/>
        <v>0</v>
      </c>
      <c r="BD625" s="229">
        <f t="shared" si="483"/>
        <v>0</v>
      </c>
      <c r="BE625" s="229">
        <f t="shared" si="483"/>
        <v>0</v>
      </c>
      <c r="BF625" s="229">
        <f t="shared" si="483"/>
        <v>0</v>
      </c>
      <c r="BG625" s="229">
        <f t="shared" si="483"/>
        <v>0</v>
      </c>
      <c r="BH625" s="229">
        <f t="shared" si="483"/>
        <v>0</v>
      </c>
      <c r="BI625" s="229">
        <f t="shared" si="483"/>
        <v>0</v>
      </c>
      <c r="BJ625" s="229">
        <f t="shared" si="483"/>
        <v>0</v>
      </c>
      <c r="BK625" s="229">
        <f t="shared" si="483"/>
        <v>0</v>
      </c>
      <c r="BL625" s="229">
        <f t="shared" si="483"/>
        <v>0</v>
      </c>
      <c r="BM625" s="229">
        <f t="shared" si="483"/>
        <v>0</v>
      </c>
      <c r="BN625" s="229">
        <f t="shared" si="483"/>
        <v>0</v>
      </c>
      <c r="BO625" s="229">
        <f t="shared" si="484"/>
        <v>0</v>
      </c>
      <c r="BP625" s="229">
        <f t="shared" si="484"/>
        <v>0</v>
      </c>
      <c r="BQ625" s="229">
        <f t="shared" si="484"/>
        <v>0</v>
      </c>
      <c r="BR625" s="229">
        <f t="shared" si="484"/>
        <v>0</v>
      </c>
      <c r="BS625" s="229">
        <f t="shared" si="484"/>
        <v>0</v>
      </c>
      <c r="BT625" s="229">
        <f t="shared" si="484"/>
        <v>0</v>
      </c>
      <c r="BU625" s="229">
        <f t="shared" si="484"/>
        <v>0</v>
      </c>
      <c r="BV625" s="229">
        <f t="shared" si="484"/>
        <v>0</v>
      </c>
      <c r="BW625" s="229">
        <f t="shared" si="484"/>
        <v>0</v>
      </c>
      <c r="BX625" s="229">
        <f t="shared" si="484"/>
        <v>0</v>
      </c>
      <c r="BY625" s="229">
        <f t="shared" si="484"/>
        <v>0</v>
      </c>
      <c r="BZ625" s="229">
        <f t="shared" si="484"/>
        <v>0</v>
      </c>
    </row>
    <row r="626" spans="1:78" x14ac:dyDescent="0.2">
      <c r="A626" s="7" t="str">
        <f t="shared" si="480"/>
        <v>Roll-in 1</v>
      </c>
      <c r="B626" s="7">
        <f t="shared" si="481"/>
        <v>2019</v>
      </c>
      <c r="C626" s="7">
        <f t="shared" si="487"/>
        <v>5</v>
      </c>
      <c r="D626" s="165">
        <f t="shared" si="485"/>
        <v>43616</v>
      </c>
      <c r="E626" s="68">
        <f t="shared" si="482"/>
        <v>0</v>
      </c>
      <c r="F626" s="77"/>
      <c r="G626" s="229">
        <f t="shared" si="486"/>
        <v>0</v>
      </c>
      <c r="H626" s="229">
        <f t="shared" ref="H626:BO629" si="488">IF(AND($B626+$D$7&gt;H$7,H$9&gt;=$D626),($E626*(1/$D$7))/IF(H$7=$B626,13-MONTH($D626),12),0)</f>
        <v>0</v>
      </c>
      <c r="I626" s="229">
        <f t="shared" si="488"/>
        <v>0</v>
      </c>
      <c r="J626" s="229">
        <f t="shared" si="488"/>
        <v>0</v>
      </c>
      <c r="K626" s="229">
        <f t="shared" si="488"/>
        <v>0</v>
      </c>
      <c r="L626" s="229">
        <f t="shared" si="488"/>
        <v>0</v>
      </c>
      <c r="M626" s="229">
        <f t="shared" si="488"/>
        <v>0</v>
      </c>
      <c r="N626" s="229">
        <f t="shared" si="488"/>
        <v>0</v>
      </c>
      <c r="O626" s="229">
        <f t="shared" si="488"/>
        <v>0</v>
      </c>
      <c r="P626" s="229">
        <f t="shared" si="488"/>
        <v>0</v>
      </c>
      <c r="Q626" s="229">
        <f t="shared" si="488"/>
        <v>0</v>
      </c>
      <c r="R626" s="229">
        <f t="shared" si="488"/>
        <v>0</v>
      </c>
      <c r="S626" s="229">
        <f t="shared" si="488"/>
        <v>0</v>
      </c>
      <c r="T626" s="229">
        <f t="shared" si="488"/>
        <v>0</v>
      </c>
      <c r="U626" s="229">
        <f t="shared" si="488"/>
        <v>0</v>
      </c>
      <c r="V626" s="229">
        <f t="shared" si="488"/>
        <v>0</v>
      </c>
      <c r="W626" s="229">
        <f t="shared" si="488"/>
        <v>0</v>
      </c>
      <c r="X626" s="229">
        <f t="shared" si="488"/>
        <v>0</v>
      </c>
      <c r="Y626" s="229">
        <f t="shared" si="488"/>
        <v>0</v>
      </c>
      <c r="Z626" s="229">
        <f t="shared" si="488"/>
        <v>0</v>
      </c>
      <c r="AA626" s="229">
        <f t="shared" si="488"/>
        <v>0</v>
      </c>
      <c r="AB626" s="229">
        <f t="shared" si="488"/>
        <v>0</v>
      </c>
      <c r="AC626" s="229">
        <f t="shared" si="488"/>
        <v>0</v>
      </c>
      <c r="AD626" s="229">
        <f t="shared" si="488"/>
        <v>0</v>
      </c>
      <c r="AE626" s="229">
        <f t="shared" si="488"/>
        <v>0</v>
      </c>
      <c r="AF626" s="229">
        <f t="shared" si="488"/>
        <v>0</v>
      </c>
      <c r="AG626" s="229">
        <f t="shared" si="488"/>
        <v>0</v>
      </c>
      <c r="AH626" s="229">
        <f t="shared" si="488"/>
        <v>0</v>
      </c>
      <c r="AI626" s="229">
        <f t="shared" si="488"/>
        <v>0</v>
      </c>
      <c r="AJ626" s="229">
        <f t="shared" si="488"/>
        <v>0</v>
      </c>
      <c r="AK626" s="229">
        <f t="shared" si="488"/>
        <v>0</v>
      </c>
      <c r="AL626" s="229">
        <f t="shared" si="488"/>
        <v>0</v>
      </c>
      <c r="AM626" s="229">
        <f t="shared" si="488"/>
        <v>0</v>
      </c>
      <c r="AN626" s="229">
        <f t="shared" si="488"/>
        <v>0</v>
      </c>
      <c r="AO626" s="229">
        <f t="shared" si="488"/>
        <v>0</v>
      </c>
      <c r="AP626" s="229">
        <f t="shared" si="488"/>
        <v>0</v>
      </c>
      <c r="AQ626" s="229">
        <f t="shared" si="488"/>
        <v>0</v>
      </c>
      <c r="AR626" s="229">
        <f t="shared" si="488"/>
        <v>0</v>
      </c>
      <c r="AS626" s="229">
        <f t="shared" si="488"/>
        <v>0</v>
      </c>
      <c r="AT626" s="229">
        <f t="shared" si="488"/>
        <v>0</v>
      </c>
      <c r="AU626" s="229">
        <f t="shared" si="488"/>
        <v>0</v>
      </c>
      <c r="AV626" s="229">
        <f t="shared" si="488"/>
        <v>0</v>
      </c>
      <c r="AW626" s="229">
        <f t="shared" si="488"/>
        <v>0</v>
      </c>
      <c r="AX626" s="229">
        <f t="shared" si="488"/>
        <v>0</v>
      </c>
      <c r="AY626" s="229">
        <f t="shared" si="488"/>
        <v>0</v>
      </c>
      <c r="AZ626" s="229">
        <f t="shared" si="488"/>
        <v>0</v>
      </c>
      <c r="BA626" s="229">
        <f t="shared" si="488"/>
        <v>0</v>
      </c>
      <c r="BB626" s="229">
        <f t="shared" si="488"/>
        <v>0</v>
      </c>
      <c r="BC626" s="229">
        <f t="shared" si="488"/>
        <v>0</v>
      </c>
      <c r="BD626" s="229">
        <f t="shared" si="488"/>
        <v>0</v>
      </c>
      <c r="BE626" s="229">
        <f t="shared" si="488"/>
        <v>0</v>
      </c>
      <c r="BF626" s="229">
        <f t="shared" si="488"/>
        <v>0</v>
      </c>
      <c r="BG626" s="229">
        <f t="shared" si="488"/>
        <v>0</v>
      </c>
      <c r="BH626" s="229">
        <f t="shared" si="488"/>
        <v>0</v>
      </c>
      <c r="BI626" s="229">
        <f t="shared" si="488"/>
        <v>0</v>
      </c>
      <c r="BJ626" s="229">
        <f t="shared" si="488"/>
        <v>0</v>
      </c>
      <c r="BK626" s="229">
        <f t="shared" si="488"/>
        <v>0</v>
      </c>
      <c r="BL626" s="229">
        <f t="shared" si="488"/>
        <v>0</v>
      </c>
      <c r="BM626" s="229">
        <f t="shared" si="488"/>
        <v>0</v>
      </c>
      <c r="BN626" s="229">
        <f t="shared" si="488"/>
        <v>0</v>
      </c>
      <c r="BO626" s="229">
        <f t="shared" si="488"/>
        <v>0</v>
      </c>
      <c r="BP626" s="229">
        <f t="shared" si="484"/>
        <v>0</v>
      </c>
      <c r="BQ626" s="229">
        <f t="shared" si="484"/>
        <v>0</v>
      </c>
      <c r="BR626" s="229">
        <f t="shared" si="484"/>
        <v>0</v>
      </c>
      <c r="BS626" s="229">
        <f t="shared" si="484"/>
        <v>0</v>
      </c>
      <c r="BT626" s="229">
        <f t="shared" si="484"/>
        <v>0</v>
      </c>
      <c r="BU626" s="229">
        <f t="shared" si="484"/>
        <v>0</v>
      </c>
      <c r="BV626" s="229">
        <f t="shared" si="484"/>
        <v>0</v>
      </c>
      <c r="BW626" s="229">
        <f t="shared" si="484"/>
        <v>0</v>
      </c>
      <c r="BX626" s="229">
        <f t="shared" si="484"/>
        <v>0</v>
      </c>
      <c r="BY626" s="229">
        <f t="shared" si="484"/>
        <v>0</v>
      </c>
      <c r="BZ626" s="229">
        <f t="shared" si="484"/>
        <v>0</v>
      </c>
    </row>
    <row r="627" spans="1:78" x14ac:dyDescent="0.2">
      <c r="A627" s="7" t="str">
        <f t="shared" si="480"/>
        <v>Roll-in 1</v>
      </c>
      <c r="B627" s="7">
        <f t="shared" si="481"/>
        <v>2019</v>
      </c>
      <c r="C627" s="7">
        <f t="shared" si="487"/>
        <v>6</v>
      </c>
      <c r="D627" s="165">
        <f t="shared" si="485"/>
        <v>43646</v>
      </c>
      <c r="E627" s="68">
        <f t="shared" si="482"/>
        <v>0</v>
      </c>
      <c r="F627" s="77"/>
      <c r="G627" s="229">
        <f t="shared" si="486"/>
        <v>0</v>
      </c>
      <c r="H627" s="229">
        <f t="shared" si="488"/>
        <v>0</v>
      </c>
      <c r="I627" s="229">
        <f t="shared" si="488"/>
        <v>0</v>
      </c>
      <c r="J627" s="229">
        <f t="shared" si="488"/>
        <v>0</v>
      </c>
      <c r="K627" s="229">
        <f t="shared" si="488"/>
        <v>0</v>
      </c>
      <c r="L627" s="229">
        <f t="shared" si="488"/>
        <v>0</v>
      </c>
      <c r="M627" s="229">
        <f t="shared" si="488"/>
        <v>0</v>
      </c>
      <c r="N627" s="229">
        <f t="shared" si="488"/>
        <v>0</v>
      </c>
      <c r="O627" s="229">
        <f t="shared" si="488"/>
        <v>0</v>
      </c>
      <c r="P627" s="229">
        <f t="shared" si="488"/>
        <v>0</v>
      </c>
      <c r="Q627" s="229">
        <f t="shared" si="488"/>
        <v>0</v>
      </c>
      <c r="R627" s="229">
        <f t="shared" si="488"/>
        <v>0</v>
      </c>
      <c r="S627" s="229">
        <f t="shared" si="488"/>
        <v>0</v>
      </c>
      <c r="T627" s="229">
        <f t="shared" si="488"/>
        <v>0</v>
      </c>
      <c r="U627" s="229">
        <f t="shared" si="488"/>
        <v>0</v>
      </c>
      <c r="V627" s="229">
        <f t="shared" si="488"/>
        <v>0</v>
      </c>
      <c r="W627" s="229">
        <f t="shared" si="488"/>
        <v>0</v>
      </c>
      <c r="X627" s="229">
        <f t="shared" si="488"/>
        <v>0</v>
      </c>
      <c r="Y627" s="229">
        <f t="shared" si="488"/>
        <v>0</v>
      </c>
      <c r="Z627" s="229">
        <f t="shared" si="488"/>
        <v>0</v>
      </c>
      <c r="AA627" s="229">
        <f t="shared" si="488"/>
        <v>0</v>
      </c>
      <c r="AB627" s="229">
        <f t="shared" si="488"/>
        <v>0</v>
      </c>
      <c r="AC627" s="229">
        <f t="shared" si="488"/>
        <v>0</v>
      </c>
      <c r="AD627" s="229">
        <f t="shared" si="488"/>
        <v>0</v>
      </c>
      <c r="AE627" s="229">
        <f t="shared" si="488"/>
        <v>0</v>
      </c>
      <c r="AF627" s="229">
        <f t="shared" si="488"/>
        <v>0</v>
      </c>
      <c r="AG627" s="229">
        <f t="shared" si="488"/>
        <v>0</v>
      </c>
      <c r="AH627" s="229">
        <f t="shared" si="488"/>
        <v>0</v>
      </c>
      <c r="AI627" s="229">
        <f t="shared" si="488"/>
        <v>0</v>
      </c>
      <c r="AJ627" s="229">
        <f t="shared" si="488"/>
        <v>0</v>
      </c>
      <c r="AK627" s="229">
        <f t="shared" si="488"/>
        <v>0</v>
      </c>
      <c r="AL627" s="229">
        <f t="shared" si="488"/>
        <v>0</v>
      </c>
      <c r="AM627" s="229">
        <f t="shared" si="488"/>
        <v>0</v>
      </c>
      <c r="AN627" s="229">
        <f t="shared" si="488"/>
        <v>0</v>
      </c>
      <c r="AO627" s="229">
        <f t="shared" si="488"/>
        <v>0</v>
      </c>
      <c r="AP627" s="229">
        <f t="shared" si="488"/>
        <v>0</v>
      </c>
      <c r="AQ627" s="229">
        <f t="shared" si="488"/>
        <v>0</v>
      </c>
      <c r="AR627" s="229">
        <f t="shared" si="488"/>
        <v>0</v>
      </c>
      <c r="AS627" s="229">
        <f t="shared" si="488"/>
        <v>0</v>
      </c>
      <c r="AT627" s="229">
        <f t="shared" si="488"/>
        <v>0</v>
      </c>
      <c r="AU627" s="229">
        <f t="shared" si="488"/>
        <v>0</v>
      </c>
      <c r="AV627" s="229">
        <f t="shared" si="488"/>
        <v>0</v>
      </c>
      <c r="AW627" s="229">
        <f t="shared" si="488"/>
        <v>0</v>
      </c>
      <c r="AX627" s="229">
        <f t="shared" si="488"/>
        <v>0</v>
      </c>
      <c r="AY627" s="229">
        <f t="shared" si="488"/>
        <v>0</v>
      </c>
      <c r="AZ627" s="229">
        <f t="shared" si="488"/>
        <v>0</v>
      </c>
      <c r="BA627" s="229">
        <f t="shared" si="488"/>
        <v>0</v>
      </c>
      <c r="BB627" s="229">
        <f t="shared" si="488"/>
        <v>0</v>
      </c>
      <c r="BC627" s="229">
        <f t="shared" si="488"/>
        <v>0</v>
      </c>
      <c r="BD627" s="229">
        <f t="shared" si="488"/>
        <v>0</v>
      </c>
      <c r="BE627" s="229">
        <f t="shared" si="488"/>
        <v>0</v>
      </c>
      <c r="BF627" s="229">
        <f t="shared" si="488"/>
        <v>0</v>
      </c>
      <c r="BG627" s="229">
        <f t="shared" si="488"/>
        <v>0</v>
      </c>
      <c r="BH627" s="229">
        <f t="shared" si="488"/>
        <v>0</v>
      </c>
      <c r="BI627" s="229">
        <f t="shared" si="488"/>
        <v>0</v>
      </c>
      <c r="BJ627" s="229">
        <f t="shared" si="488"/>
        <v>0</v>
      </c>
      <c r="BK627" s="229">
        <f t="shared" si="488"/>
        <v>0</v>
      </c>
      <c r="BL627" s="229">
        <f t="shared" si="488"/>
        <v>0</v>
      </c>
      <c r="BM627" s="229">
        <f t="shared" si="488"/>
        <v>0</v>
      </c>
      <c r="BN627" s="229">
        <f t="shared" si="488"/>
        <v>0</v>
      </c>
      <c r="BO627" s="229">
        <f t="shared" si="484"/>
        <v>0</v>
      </c>
      <c r="BP627" s="229">
        <f t="shared" si="484"/>
        <v>0</v>
      </c>
      <c r="BQ627" s="229">
        <f t="shared" si="484"/>
        <v>0</v>
      </c>
      <c r="BR627" s="229">
        <f t="shared" si="484"/>
        <v>0</v>
      </c>
      <c r="BS627" s="229">
        <f t="shared" si="484"/>
        <v>0</v>
      </c>
      <c r="BT627" s="229">
        <f t="shared" si="484"/>
        <v>0</v>
      </c>
      <c r="BU627" s="229">
        <f t="shared" si="484"/>
        <v>0</v>
      </c>
      <c r="BV627" s="229">
        <f t="shared" si="484"/>
        <v>0</v>
      </c>
      <c r="BW627" s="229">
        <f t="shared" si="484"/>
        <v>0</v>
      </c>
      <c r="BX627" s="229">
        <f t="shared" si="484"/>
        <v>0</v>
      </c>
      <c r="BY627" s="229">
        <f t="shared" si="484"/>
        <v>0</v>
      </c>
      <c r="BZ627" s="229">
        <f t="shared" si="484"/>
        <v>0</v>
      </c>
    </row>
    <row r="628" spans="1:78" x14ac:dyDescent="0.2">
      <c r="A628" s="7" t="str">
        <f t="shared" si="480"/>
        <v>Roll-in 1</v>
      </c>
      <c r="B628" s="7">
        <f t="shared" si="481"/>
        <v>2019</v>
      </c>
      <c r="C628" s="7">
        <f t="shared" si="487"/>
        <v>7</v>
      </c>
      <c r="D628" s="165">
        <f t="shared" si="485"/>
        <v>43677</v>
      </c>
      <c r="E628" s="68">
        <f t="shared" si="482"/>
        <v>0</v>
      </c>
      <c r="F628" s="77"/>
      <c r="G628" s="229">
        <f t="shared" si="486"/>
        <v>0</v>
      </c>
      <c r="H628" s="229">
        <f t="shared" si="488"/>
        <v>0</v>
      </c>
      <c r="I628" s="229">
        <f t="shared" si="488"/>
        <v>0</v>
      </c>
      <c r="J628" s="229">
        <f t="shared" si="488"/>
        <v>0</v>
      </c>
      <c r="K628" s="229">
        <f t="shared" si="488"/>
        <v>0</v>
      </c>
      <c r="L628" s="229">
        <f t="shared" si="488"/>
        <v>0</v>
      </c>
      <c r="M628" s="229">
        <f t="shared" si="488"/>
        <v>0</v>
      </c>
      <c r="N628" s="229">
        <f t="shared" si="488"/>
        <v>0</v>
      </c>
      <c r="O628" s="229">
        <f t="shared" si="488"/>
        <v>0</v>
      </c>
      <c r="P628" s="229">
        <f t="shared" si="488"/>
        <v>0</v>
      </c>
      <c r="Q628" s="229">
        <f t="shared" si="488"/>
        <v>0</v>
      </c>
      <c r="R628" s="229">
        <f t="shared" si="488"/>
        <v>0</v>
      </c>
      <c r="S628" s="229">
        <f t="shared" si="488"/>
        <v>0</v>
      </c>
      <c r="T628" s="229">
        <f t="shared" si="488"/>
        <v>0</v>
      </c>
      <c r="U628" s="229">
        <f t="shared" si="488"/>
        <v>0</v>
      </c>
      <c r="V628" s="229">
        <f t="shared" si="488"/>
        <v>0</v>
      </c>
      <c r="W628" s="229">
        <f t="shared" si="488"/>
        <v>0</v>
      </c>
      <c r="X628" s="229">
        <f t="shared" si="488"/>
        <v>0</v>
      </c>
      <c r="Y628" s="229">
        <f t="shared" si="488"/>
        <v>0</v>
      </c>
      <c r="Z628" s="229">
        <f t="shared" si="488"/>
        <v>0</v>
      </c>
      <c r="AA628" s="229">
        <f t="shared" si="488"/>
        <v>0</v>
      </c>
      <c r="AB628" s="229">
        <f t="shared" si="488"/>
        <v>0</v>
      </c>
      <c r="AC628" s="229">
        <f t="shared" si="488"/>
        <v>0</v>
      </c>
      <c r="AD628" s="229">
        <f t="shared" si="488"/>
        <v>0</v>
      </c>
      <c r="AE628" s="229">
        <f t="shared" si="488"/>
        <v>0</v>
      </c>
      <c r="AF628" s="229">
        <f t="shared" si="488"/>
        <v>0</v>
      </c>
      <c r="AG628" s="229">
        <f t="shared" si="488"/>
        <v>0</v>
      </c>
      <c r="AH628" s="229">
        <f t="shared" si="488"/>
        <v>0</v>
      </c>
      <c r="AI628" s="229">
        <f t="shared" si="488"/>
        <v>0</v>
      </c>
      <c r="AJ628" s="229">
        <f t="shared" si="488"/>
        <v>0</v>
      </c>
      <c r="AK628" s="229">
        <f t="shared" si="488"/>
        <v>0</v>
      </c>
      <c r="AL628" s="229">
        <f t="shared" si="488"/>
        <v>0</v>
      </c>
      <c r="AM628" s="229">
        <f t="shared" si="488"/>
        <v>0</v>
      </c>
      <c r="AN628" s="229">
        <f t="shared" si="488"/>
        <v>0</v>
      </c>
      <c r="AO628" s="229">
        <f t="shared" si="488"/>
        <v>0</v>
      </c>
      <c r="AP628" s="229">
        <f t="shared" si="488"/>
        <v>0</v>
      </c>
      <c r="AQ628" s="229">
        <f t="shared" si="488"/>
        <v>0</v>
      </c>
      <c r="AR628" s="229">
        <f t="shared" si="488"/>
        <v>0</v>
      </c>
      <c r="AS628" s="229">
        <f t="shared" si="488"/>
        <v>0</v>
      </c>
      <c r="AT628" s="229">
        <f t="shared" si="488"/>
        <v>0</v>
      </c>
      <c r="AU628" s="229">
        <f t="shared" si="488"/>
        <v>0</v>
      </c>
      <c r="AV628" s="229">
        <f t="shared" si="488"/>
        <v>0</v>
      </c>
      <c r="AW628" s="229">
        <f t="shared" si="488"/>
        <v>0</v>
      </c>
      <c r="AX628" s="229">
        <f t="shared" si="488"/>
        <v>0</v>
      </c>
      <c r="AY628" s="229">
        <f t="shared" si="488"/>
        <v>0</v>
      </c>
      <c r="AZ628" s="229">
        <f t="shared" si="488"/>
        <v>0</v>
      </c>
      <c r="BA628" s="229">
        <f t="shared" si="488"/>
        <v>0</v>
      </c>
      <c r="BB628" s="229">
        <f t="shared" si="488"/>
        <v>0</v>
      </c>
      <c r="BC628" s="229">
        <f t="shared" si="488"/>
        <v>0</v>
      </c>
      <c r="BD628" s="229">
        <f t="shared" si="488"/>
        <v>0</v>
      </c>
      <c r="BE628" s="229">
        <f t="shared" si="488"/>
        <v>0</v>
      </c>
      <c r="BF628" s="229">
        <f t="shared" si="488"/>
        <v>0</v>
      </c>
      <c r="BG628" s="229">
        <f t="shared" si="488"/>
        <v>0</v>
      </c>
      <c r="BH628" s="229">
        <f t="shared" si="488"/>
        <v>0</v>
      </c>
      <c r="BI628" s="229">
        <f t="shared" si="488"/>
        <v>0</v>
      </c>
      <c r="BJ628" s="229">
        <f t="shared" si="488"/>
        <v>0</v>
      </c>
      <c r="BK628" s="229">
        <f t="shared" si="488"/>
        <v>0</v>
      </c>
      <c r="BL628" s="229">
        <f t="shared" si="488"/>
        <v>0</v>
      </c>
      <c r="BM628" s="229">
        <f t="shared" si="488"/>
        <v>0</v>
      </c>
      <c r="BN628" s="229">
        <f t="shared" si="488"/>
        <v>0</v>
      </c>
      <c r="BO628" s="229">
        <f t="shared" si="484"/>
        <v>0</v>
      </c>
      <c r="BP628" s="229">
        <f t="shared" si="484"/>
        <v>0</v>
      </c>
      <c r="BQ628" s="229">
        <f t="shared" si="484"/>
        <v>0</v>
      </c>
      <c r="BR628" s="229">
        <f t="shared" si="484"/>
        <v>0</v>
      </c>
      <c r="BS628" s="229">
        <f t="shared" si="484"/>
        <v>0</v>
      </c>
      <c r="BT628" s="229">
        <f t="shared" si="484"/>
        <v>0</v>
      </c>
      <c r="BU628" s="229">
        <f t="shared" si="484"/>
        <v>0</v>
      </c>
      <c r="BV628" s="229">
        <f t="shared" si="484"/>
        <v>0</v>
      </c>
      <c r="BW628" s="229">
        <f t="shared" si="484"/>
        <v>0</v>
      </c>
      <c r="BX628" s="229">
        <f t="shared" si="484"/>
        <v>0</v>
      </c>
      <c r="BY628" s="229">
        <f t="shared" si="484"/>
        <v>0</v>
      </c>
      <c r="BZ628" s="229">
        <f t="shared" si="484"/>
        <v>0</v>
      </c>
    </row>
    <row r="629" spans="1:78" x14ac:dyDescent="0.2">
      <c r="A629" s="7" t="str">
        <f t="shared" si="480"/>
        <v>Roll-in 1</v>
      </c>
      <c r="B629" s="7">
        <f t="shared" si="481"/>
        <v>2019</v>
      </c>
      <c r="C629" s="7">
        <f t="shared" si="487"/>
        <v>8</v>
      </c>
      <c r="D629" s="165">
        <f t="shared" si="485"/>
        <v>43708</v>
      </c>
      <c r="E629" s="68">
        <f t="shared" si="482"/>
        <v>0</v>
      </c>
      <c r="F629" s="77"/>
      <c r="G629" s="229">
        <f t="shared" si="486"/>
        <v>0</v>
      </c>
      <c r="H629" s="229">
        <f t="shared" si="488"/>
        <v>0</v>
      </c>
      <c r="I629" s="229">
        <f t="shared" si="488"/>
        <v>0</v>
      </c>
      <c r="J629" s="229">
        <f t="shared" si="488"/>
        <v>0</v>
      </c>
      <c r="K629" s="229">
        <f t="shared" si="488"/>
        <v>0</v>
      </c>
      <c r="L629" s="229">
        <f t="shared" si="488"/>
        <v>0</v>
      </c>
      <c r="M629" s="229">
        <f t="shared" si="488"/>
        <v>0</v>
      </c>
      <c r="N629" s="229">
        <f t="shared" si="488"/>
        <v>0</v>
      </c>
      <c r="O629" s="229">
        <f t="shared" si="488"/>
        <v>0</v>
      </c>
      <c r="P629" s="229">
        <f t="shared" si="488"/>
        <v>0</v>
      </c>
      <c r="Q629" s="229">
        <f t="shared" si="488"/>
        <v>0</v>
      </c>
      <c r="R629" s="229">
        <f t="shared" si="488"/>
        <v>0</v>
      </c>
      <c r="S629" s="229">
        <f t="shared" si="488"/>
        <v>0</v>
      </c>
      <c r="T629" s="229">
        <f t="shared" si="488"/>
        <v>0</v>
      </c>
      <c r="U629" s="229">
        <f t="shared" si="488"/>
        <v>0</v>
      </c>
      <c r="V629" s="229">
        <f t="shared" si="488"/>
        <v>0</v>
      </c>
      <c r="W629" s="229">
        <f t="shared" si="488"/>
        <v>0</v>
      </c>
      <c r="X629" s="229">
        <f t="shared" si="488"/>
        <v>0</v>
      </c>
      <c r="Y629" s="229">
        <f t="shared" si="488"/>
        <v>0</v>
      </c>
      <c r="Z629" s="229">
        <f t="shared" si="488"/>
        <v>0</v>
      </c>
      <c r="AA629" s="229">
        <f t="shared" si="488"/>
        <v>0</v>
      </c>
      <c r="AB629" s="229">
        <f t="shared" si="488"/>
        <v>0</v>
      </c>
      <c r="AC629" s="229">
        <f t="shared" si="488"/>
        <v>0</v>
      </c>
      <c r="AD629" s="229">
        <f t="shared" si="488"/>
        <v>0</v>
      </c>
      <c r="AE629" s="229">
        <f t="shared" si="488"/>
        <v>0</v>
      </c>
      <c r="AF629" s="229">
        <f t="shared" si="488"/>
        <v>0</v>
      </c>
      <c r="AG629" s="229">
        <f t="shared" si="488"/>
        <v>0</v>
      </c>
      <c r="AH629" s="229">
        <f t="shared" si="488"/>
        <v>0</v>
      </c>
      <c r="AI629" s="229">
        <f t="shared" si="488"/>
        <v>0</v>
      </c>
      <c r="AJ629" s="229">
        <f t="shared" si="488"/>
        <v>0</v>
      </c>
      <c r="AK629" s="229">
        <f t="shared" si="488"/>
        <v>0</v>
      </c>
      <c r="AL629" s="229">
        <f t="shared" si="488"/>
        <v>0</v>
      </c>
      <c r="AM629" s="229">
        <f t="shared" si="488"/>
        <v>0</v>
      </c>
      <c r="AN629" s="229">
        <f t="shared" si="488"/>
        <v>0</v>
      </c>
      <c r="AO629" s="229">
        <f t="shared" si="488"/>
        <v>0</v>
      </c>
      <c r="AP629" s="229">
        <f t="shared" si="488"/>
        <v>0</v>
      </c>
      <c r="AQ629" s="229">
        <f t="shared" si="488"/>
        <v>0</v>
      </c>
      <c r="AR629" s="229">
        <f t="shared" si="488"/>
        <v>0</v>
      </c>
      <c r="AS629" s="229">
        <f t="shared" si="488"/>
        <v>0</v>
      </c>
      <c r="AT629" s="229">
        <f t="shared" si="488"/>
        <v>0</v>
      </c>
      <c r="AU629" s="229">
        <f t="shared" si="488"/>
        <v>0</v>
      </c>
      <c r="AV629" s="229">
        <f t="shared" si="488"/>
        <v>0</v>
      </c>
      <c r="AW629" s="229">
        <f t="shared" si="488"/>
        <v>0</v>
      </c>
      <c r="AX629" s="229">
        <f t="shared" si="488"/>
        <v>0</v>
      </c>
      <c r="AY629" s="229">
        <f t="shared" si="488"/>
        <v>0</v>
      </c>
      <c r="AZ629" s="229">
        <f t="shared" si="488"/>
        <v>0</v>
      </c>
      <c r="BA629" s="229">
        <f t="shared" si="488"/>
        <v>0</v>
      </c>
      <c r="BB629" s="229">
        <f t="shared" si="488"/>
        <v>0</v>
      </c>
      <c r="BC629" s="229">
        <f t="shared" si="488"/>
        <v>0</v>
      </c>
      <c r="BD629" s="229">
        <f t="shared" si="488"/>
        <v>0</v>
      </c>
      <c r="BE629" s="229">
        <f t="shared" si="488"/>
        <v>0</v>
      </c>
      <c r="BF629" s="229">
        <f t="shared" si="488"/>
        <v>0</v>
      </c>
      <c r="BG629" s="229">
        <f t="shared" si="488"/>
        <v>0</v>
      </c>
      <c r="BH629" s="229">
        <f t="shared" si="488"/>
        <v>0</v>
      </c>
      <c r="BI629" s="229">
        <f t="shared" si="488"/>
        <v>0</v>
      </c>
      <c r="BJ629" s="229">
        <f t="shared" si="488"/>
        <v>0</v>
      </c>
      <c r="BK629" s="229">
        <f t="shared" si="488"/>
        <v>0</v>
      </c>
      <c r="BL629" s="229">
        <f t="shared" si="488"/>
        <v>0</v>
      </c>
      <c r="BM629" s="229">
        <f t="shared" si="488"/>
        <v>0</v>
      </c>
      <c r="BN629" s="229">
        <f t="shared" si="488"/>
        <v>0</v>
      </c>
      <c r="BO629" s="229">
        <f t="shared" si="484"/>
        <v>0</v>
      </c>
      <c r="BP629" s="229">
        <f t="shared" si="484"/>
        <v>0</v>
      </c>
      <c r="BQ629" s="229">
        <f t="shared" si="484"/>
        <v>0</v>
      </c>
      <c r="BR629" s="229">
        <f t="shared" si="484"/>
        <v>0</v>
      </c>
      <c r="BS629" s="229">
        <f t="shared" si="484"/>
        <v>0</v>
      </c>
      <c r="BT629" s="229">
        <f t="shared" si="484"/>
        <v>0</v>
      </c>
      <c r="BU629" s="229">
        <f t="shared" si="484"/>
        <v>0</v>
      </c>
      <c r="BV629" s="229">
        <f t="shared" si="484"/>
        <v>0</v>
      </c>
      <c r="BW629" s="229">
        <f t="shared" si="484"/>
        <v>0</v>
      </c>
      <c r="BX629" s="229">
        <f t="shared" si="484"/>
        <v>0</v>
      </c>
      <c r="BY629" s="229">
        <f t="shared" si="484"/>
        <v>0</v>
      </c>
      <c r="BZ629" s="229">
        <f t="shared" si="484"/>
        <v>0</v>
      </c>
    </row>
    <row r="630" spans="1:78" x14ac:dyDescent="0.2">
      <c r="A630" s="7" t="str">
        <f t="shared" si="480"/>
        <v>Roll-in 2</v>
      </c>
      <c r="B630" s="7">
        <f t="shared" si="481"/>
        <v>2019</v>
      </c>
      <c r="C630" s="7">
        <f t="shared" si="487"/>
        <v>9</v>
      </c>
      <c r="D630" s="165">
        <f t="shared" si="485"/>
        <v>43738</v>
      </c>
      <c r="E630" s="68">
        <f t="shared" si="482"/>
        <v>0</v>
      </c>
      <c r="F630" s="77"/>
      <c r="G630" s="229">
        <f t="shared" si="486"/>
        <v>0</v>
      </c>
      <c r="H630" s="229">
        <f t="shared" si="486"/>
        <v>0</v>
      </c>
      <c r="I630" s="229">
        <f t="shared" si="486"/>
        <v>0</v>
      </c>
      <c r="J630" s="229">
        <f t="shared" si="486"/>
        <v>0</v>
      </c>
      <c r="K630" s="229">
        <f t="shared" si="486"/>
        <v>0</v>
      </c>
      <c r="L630" s="229">
        <f t="shared" si="486"/>
        <v>0</v>
      </c>
      <c r="M630" s="229">
        <f t="shared" si="486"/>
        <v>0</v>
      </c>
      <c r="N630" s="229">
        <f t="shared" si="486"/>
        <v>0</v>
      </c>
      <c r="O630" s="229">
        <f t="shared" si="486"/>
        <v>0</v>
      </c>
      <c r="P630" s="229">
        <f t="shared" si="486"/>
        <v>0</v>
      </c>
      <c r="Q630" s="229">
        <f t="shared" si="486"/>
        <v>0</v>
      </c>
      <c r="R630" s="229">
        <f t="shared" si="486"/>
        <v>0</v>
      </c>
      <c r="S630" s="229">
        <f t="shared" si="486"/>
        <v>0</v>
      </c>
      <c r="T630" s="229">
        <f t="shared" si="486"/>
        <v>0</v>
      </c>
      <c r="U630" s="229">
        <f t="shared" si="486"/>
        <v>0</v>
      </c>
      <c r="V630" s="229">
        <f t="shared" si="486"/>
        <v>0</v>
      </c>
      <c r="W630" s="229">
        <f t="shared" ref="W630:AL646" si="489">IF(AND($B630+$D$7&gt;W$7,W$9&gt;=$D630),($E630*(1/$D$7))/IF(W$7=$B630,13-MONTH($D630),12),0)</f>
        <v>0</v>
      </c>
      <c r="X630" s="229">
        <f t="shared" si="489"/>
        <v>0</v>
      </c>
      <c r="Y630" s="229">
        <f t="shared" si="489"/>
        <v>0</v>
      </c>
      <c r="Z630" s="229">
        <f t="shared" si="489"/>
        <v>0</v>
      </c>
      <c r="AA630" s="229">
        <f t="shared" si="489"/>
        <v>0</v>
      </c>
      <c r="AB630" s="229">
        <f t="shared" si="489"/>
        <v>0</v>
      </c>
      <c r="AC630" s="229">
        <f t="shared" si="489"/>
        <v>0</v>
      </c>
      <c r="AD630" s="229">
        <f t="shared" si="489"/>
        <v>0</v>
      </c>
      <c r="AE630" s="229">
        <f t="shared" si="489"/>
        <v>0</v>
      </c>
      <c r="AF630" s="229">
        <f t="shared" si="489"/>
        <v>0</v>
      </c>
      <c r="AG630" s="229">
        <f t="shared" si="489"/>
        <v>0</v>
      </c>
      <c r="AH630" s="229">
        <f t="shared" si="489"/>
        <v>0</v>
      </c>
      <c r="AI630" s="229">
        <f t="shared" si="489"/>
        <v>0</v>
      </c>
      <c r="AJ630" s="229">
        <f t="shared" si="489"/>
        <v>0</v>
      </c>
      <c r="AK630" s="229">
        <f t="shared" si="489"/>
        <v>0</v>
      </c>
      <c r="AL630" s="229">
        <f t="shared" si="489"/>
        <v>0</v>
      </c>
      <c r="AM630" s="229">
        <f t="shared" ref="AM630:BB645" si="490">IF(AND($B630+$D$7&gt;AM$7,AM$9&gt;=$D630),($E630*(1/$D$7))/IF(AM$7=$B630,13-MONTH($D630),12),0)</f>
        <v>0</v>
      </c>
      <c r="AN630" s="229">
        <f t="shared" si="490"/>
        <v>0</v>
      </c>
      <c r="AO630" s="229">
        <f t="shared" si="490"/>
        <v>0</v>
      </c>
      <c r="AP630" s="229">
        <f t="shared" si="490"/>
        <v>0</v>
      </c>
      <c r="AQ630" s="229">
        <f t="shared" si="490"/>
        <v>0</v>
      </c>
      <c r="AR630" s="229">
        <f t="shared" si="490"/>
        <v>0</v>
      </c>
      <c r="AS630" s="229">
        <f t="shared" si="490"/>
        <v>0</v>
      </c>
      <c r="AT630" s="229">
        <f t="shared" si="490"/>
        <v>0</v>
      </c>
      <c r="AU630" s="229">
        <f t="shared" si="490"/>
        <v>0</v>
      </c>
      <c r="AV630" s="229">
        <f t="shared" si="490"/>
        <v>0</v>
      </c>
      <c r="AW630" s="229">
        <f t="shared" si="490"/>
        <v>0</v>
      </c>
      <c r="AX630" s="229">
        <f t="shared" si="490"/>
        <v>0</v>
      </c>
      <c r="AY630" s="229">
        <f t="shared" si="490"/>
        <v>0</v>
      </c>
      <c r="AZ630" s="229">
        <f t="shared" si="490"/>
        <v>0</v>
      </c>
      <c r="BA630" s="229">
        <f t="shared" si="490"/>
        <v>0</v>
      </c>
      <c r="BB630" s="229">
        <f t="shared" si="490"/>
        <v>0</v>
      </c>
      <c r="BC630" s="229">
        <f t="shared" ref="BC630:BR644" si="491">IF(AND($B630+$D$7&gt;BC$7,BC$9&gt;=$D630),($E630*(1/$D$7))/IF(BC$7=$B630,13-MONTH($D630),12),0)</f>
        <v>0</v>
      </c>
      <c r="BD630" s="229">
        <f t="shared" si="491"/>
        <v>0</v>
      </c>
      <c r="BE630" s="229">
        <f t="shared" si="491"/>
        <v>0</v>
      </c>
      <c r="BF630" s="229">
        <f t="shared" si="491"/>
        <v>0</v>
      </c>
      <c r="BG630" s="229">
        <f t="shared" si="491"/>
        <v>0</v>
      </c>
      <c r="BH630" s="229">
        <f t="shared" si="491"/>
        <v>0</v>
      </c>
      <c r="BI630" s="229">
        <f t="shared" si="491"/>
        <v>0</v>
      </c>
      <c r="BJ630" s="229">
        <f t="shared" si="491"/>
        <v>0</v>
      </c>
      <c r="BK630" s="229">
        <f t="shared" si="491"/>
        <v>0</v>
      </c>
      <c r="BL630" s="229">
        <f t="shared" si="491"/>
        <v>0</v>
      </c>
      <c r="BM630" s="229">
        <f t="shared" si="491"/>
        <v>0</v>
      </c>
      <c r="BN630" s="229">
        <f t="shared" si="491"/>
        <v>0</v>
      </c>
      <c r="BO630" s="229">
        <f t="shared" si="491"/>
        <v>0</v>
      </c>
      <c r="BP630" s="229">
        <f t="shared" si="491"/>
        <v>0</v>
      </c>
      <c r="BQ630" s="229">
        <f t="shared" si="491"/>
        <v>0</v>
      </c>
      <c r="BR630" s="229">
        <f t="shared" si="491"/>
        <v>0</v>
      </c>
      <c r="BS630" s="229">
        <f t="shared" si="484"/>
        <v>0</v>
      </c>
      <c r="BT630" s="229">
        <f t="shared" si="484"/>
        <v>0</v>
      </c>
      <c r="BU630" s="229">
        <f t="shared" si="484"/>
        <v>0</v>
      </c>
      <c r="BV630" s="229">
        <f t="shared" si="484"/>
        <v>0</v>
      </c>
      <c r="BW630" s="229">
        <f t="shared" si="484"/>
        <v>0</v>
      </c>
      <c r="BX630" s="229">
        <f t="shared" si="484"/>
        <v>0</v>
      </c>
      <c r="BY630" s="229">
        <f t="shared" si="484"/>
        <v>0</v>
      </c>
      <c r="BZ630" s="229">
        <f t="shared" si="484"/>
        <v>0</v>
      </c>
    </row>
    <row r="631" spans="1:78" x14ac:dyDescent="0.2">
      <c r="A631" s="7" t="str">
        <f t="shared" si="480"/>
        <v>Roll-in 2</v>
      </c>
      <c r="B631" s="7">
        <f t="shared" si="481"/>
        <v>2019</v>
      </c>
      <c r="C631" s="7">
        <f t="shared" si="487"/>
        <v>10</v>
      </c>
      <c r="D631" s="165">
        <f t="shared" si="485"/>
        <v>43769</v>
      </c>
      <c r="E631" s="68">
        <f t="shared" si="482"/>
        <v>0</v>
      </c>
      <c r="F631" s="77"/>
      <c r="G631" s="229">
        <f t="shared" si="486"/>
        <v>0</v>
      </c>
      <c r="H631" s="229">
        <f t="shared" si="486"/>
        <v>0</v>
      </c>
      <c r="I631" s="229">
        <f t="shared" si="486"/>
        <v>0</v>
      </c>
      <c r="J631" s="229">
        <f t="shared" si="486"/>
        <v>0</v>
      </c>
      <c r="K631" s="229">
        <f t="shared" si="486"/>
        <v>0</v>
      </c>
      <c r="L631" s="229">
        <f t="shared" si="486"/>
        <v>0</v>
      </c>
      <c r="M631" s="229">
        <f t="shared" si="486"/>
        <v>0</v>
      </c>
      <c r="N631" s="229">
        <f t="shared" si="486"/>
        <v>0</v>
      </c>
      <c r="O631" s="229">
        <f t="shared" si="486"/>
        <v>0</v>
      </c>
      <c r="P631" s="229">
        <f t="shared" si="486"/>
        <v>0</v>
      </c>
      <c r="Q631" s="229">
        <f t="shared" si="486"/>
        <v>0</v>
      </c>
      <c r="R631" s="229">
        <f t="shared" si="486"/>
        <v>0</v>
      </c>
      <c r="S631" s="229">
        <f t="shared" si="486"/>
        <v>0</v>
      </c>
      <c r="T631" s="229">
        <f t="shared" si="486"/>
        <v>0</v>
      </c>
      <c r="U631" s="229">
        <f t="shared" si="486"/>
        <v>0</v>
      </c>
      <c r="V631" s="229">
        <f t="shared" si="486"/>
        <v>0</v>
      </c>
      <c r="W631" s="229">
        <f t="shared" si="489"/>
        <v>0</v>
      </c>
      <c r="X631" s="229">
        <f t="shared" si="489"/>
        <v>0</v>
      </c>
      <c r="Y631" s="229">
        <f t="shared" si="489"/>
        <v>0</v>
      </c>
      <c r="Z631" s="229">
        <f t="shared" si="489"/>
        <v>0</v>
      </c>
      <c r="AA631" s="229">
        <f t="shared" si="489"/>
        <v>0</v>
      </c>
      <c r="AB631" s="229">
        <f t="shared" si="489"/>
        <v>0</v>
      </c>
      <c r="AC631" s="229">
        <f t="shared" si="489"/>
        <v>0</v>
      </c>
      <c r="AD631" s="229">
        <f t="shared" si="489"/>
        <v>0</v>
      </c>
      <c r="AE631" s="229">
        <f t="shared" si="489"/>
        <v>0</v>
      </c>
      <c r="AF631" s="229">
        <f t="shared" si="489"/>
        <v>0</v>
      </c>
      <c r="AG631" s="229">
        <f t="shared" si="489"/>
        <v>0</v>
      </c>
      <c r="AH631" s="229">
        <f t="shared" si="489"/>
        <v>0</v>
      </c>
      <c r="AI631" s="229">
        <f t="shared" si="489"/>
        <v>0</v>
      </c>
      <c r="AJ631" s="229">
        <f t="shared" si="489"/>
        <v>0</v>
      </c>
      <c r="AK631" s="229">
        <f t="shared" si="489"/>
        <v>0</v>
      </c>
      <c r="AL631" s="229">
        <f t="shared" si="489"/>
        <v>0</v>
      </c>
      <c r="AM631" s="229">
        <f t="shared" si="490"/>
        <v>0</v>
      </c>
      <c r="AN631" s="229">
        <f t="shared" si="490"/>
        <v>0</v>
      </c>
      <c r="AO631" s="229">
        <f t="shared" si="490"/>
        <v>0</v>
      </c>
      <c r="AP631" s="229">
        <f t="shared" si="490"/>
        <v>0</v>
      </c>
      <c r="AQ631" s="229">
        <f t="shared" si="490"/>
        <v>0</v>
      </c>
      <c r="AR631" s="229">
        <f t="shared" si="490"/>
        <v>0</v>
      </c>
      <c r="AS631" s="229">
        <f t="shared" si="490"/>
        <v>0</v>
      </c>
      <c r="AT631" s="229">
        <f t="shared" si="490"/>
        <v>0</v>
      </c>
      <c r="AU631" s="229">
        <f t="shared" si="490"/>
        <v>0</v>
      </c>
      <c r="AV631" s="229">
        <f t="shared" si="490"/>
        <v>0</v>
      </c>
      <c r="AW631" s="229">
        <f t="shared" si="490"/>
        <v>0</v>
      </c>
      <c r="AX631" s="229">
        <f t="shared" si="490"/>
        <v>0</v>
      </c>
      <c r="AY631" s="229">
        <f t="shared" si="490"/>
        <v>0</v>
      </c>
      <c r="AZ631" s="229">
        <f t="shared" si="490"/>
        <v>0</v>
      </c>
      <c r="BA631" s="229">
        <f t="shared" si="490"/>
        <v>0</v>
      </c>
      <c r="BB631" s="229">
        <f t="shared" si="490"/>
        <v>0</v>
      </c>
      <c r="BC631" s="229">
        <f t="shared" si="491"/>
        <v>0</v>
      </c>
      <c r="BD631" s="229">
        <f t="shared" si="491"/>
        <v>0</v>
      </c>
      <c r="BE631" s="229">
        <f t="shared" si="491"/>
        <v>0</v>
      </c>
      <c r="BF631" s="229">
        <f t="shared" si="491"/>
        <v>0</v>
      </c>
      <c r="BG631" s="229">
        <f t="shared" si="491"/>
        <v>0</v>
      </c>
      <c r="BH631" s="229">
        <f t="shared" si="491"/>
        <v>0</v>
      </c>
      <c r="BI631" s="229">
        <f t="shared" si="491"/>
        <v>0</v>
      </c>
      <c r="BJ631" s="229">
        <f t="shared" si="491"/>
        <v>0</v>
      </c>
      <c r="BK631" s="229">
        <f t="shared" si="491"/>
        <v>0</v>
      </c>
      <c r="BL631" s="229">
        <f t="shared" si="491"/>
        <v>0</v>
      </c>
      <c r="BM631" s="229">
        <f t="shared" si="491"/>
        <v>0</v>
      </c>
      <c r="BN631" s="229">
        <f t="shared" si="491"/>
        <v>0</v>
      </c>
      <c r="BO631" s="229">
        <f t="shared" si="484"/>
        <v>0</v>
      </c>
      <c r="BP631" s="229">
        <f t="shared" si="484"/>
        <v>0</v>
      </c>
      <c r="BQ631" s="229">
        <f t="shared" si="484"/>
        <v>0</v>
      </c>
      <c r="BR631" s="229">
        <f t="shared" si="484"/>
        <v>0</v>
      </c>
      <c r="BS631" s="229">
        <f t="shared" si="484"/>
        <v>0</v>
      </c>
      <c r="BT631" s="229">
        <f t="shared" si="484"/>
        <v>0</v>
      </c>
      <c r="BU631" s="229">
        <f t="shared" si="484"/>
        <v>0</v>
      </c>
      <c r="BV631" s="229">
        <f t="shared" si="484"/>
        <v>0</v>
      </c>
      <c r="BW631" s="229">
        <f t="shared" si="484"/>
        <v>0</v>
      </c>
      <c r="BX631" s="229">
        <f t="shared" si="484"/>
        <v>0</v>
      </c>
      <c r="BY631" s="229">
        <f t="shared" si="484"/>
        <v>0</v>
      </c>
      <c r="BZ631" s="229">
        <f t="shared" si="484"/>
        <v>0</v>
      </c>
    </row>
    <row r="632" spans="1:78" x14ac:dyDescent="0.2">
      <c r="A632" s="7" t="str">
        <f t="shared" si="480"/>
        <v>Roll-in 2</v>
      </c>
      <c r="B632" s="7">
        <f t="shared" si="481"/>
        <v>2019</v>
      </c>
      <c r="C632" s="7">
        <f t="shared" si="487"/>
        <v>11</v>
      </c>
      <c r="D632" s="165">
        <f t="shared" si="485"/>
        <v>43799</v>
      </c>
      <c r="E632" s="68">
        <f t="shared" si="482"/>
        <v>0</v>
      </c>
      <c r="F632" s="77"/>
      <c r="G632" s="229">
        <f t="shared" si="486"/>
        <v>0</v>
      </c>
      <c r="H632" s="229">
        <f t="shared" si="486"/>
        <v>0</v>
      </c>
      <c r="I632" s="229">
        <f t="shared" si="486"/>
        <v>0</v>
      </c>
      <c r="J632" s="229">
        <f t="shared" si="486"/>
        <v>0</v>
      </c>
      <c r="K632" s="229">
        <f t="shared" si="486"/>
        <v>0</v>
      </c>
      <c r="L632" s="229">
        <f t="shared" si="486"/>
        <v>0</v>
      </c>
      <c r="M632" s="229">
        <f t="shared" si="486"/>
        <v>0</v>
      </c>
      <c r="N632" s="229">
        <f t="shared" si="486"/>
        <v>0</v>
      </c>
      <c r="O632" s="229">
        <f t="shared" si="486"/>
        <v>0</v>
      </c>
      <c r="P632" s="229">
        <f t="shared" si="486"/>
        <v>0</v>
      </c>
      <c r="Q632" s="229">
        <f t="shared" si="486"/>
        <v>0</v>
      </c>
      <c r="R632" s="229">
        <f t="shared" si="486"/>
        <v>0</v>
      </c>
      <c r="S632" s="229">
        <f t="shared" si="486"/>
        <v>0</v>
      </c>
      <c r="T632" s="229">
        <f t="shared" si="486"/>
        <v>0</v>
      </c>
      <c r="U632" s="229">
        <f t="shared" si="486"/>
        <v>0</v>
      </c>
      <c r="V632" s="229">
        <f t="shared" si="486"/>
        <v>0</v>
      </c>
      <c r="W632" s="229">
        <f t="shared" si="489"/>
        <v>0</v>
      </c>
      <c r="X632" s="229">
        <f t="shared" si="489"/>
        <v>0</v>
      </c>
      <c r="Y632" s="229">
        <f t="shared" si="489"/>
        <v>0</v>
      </c>
      <c r="Z632" s="229">
        <f t="shared" si="489"/>
        <v>0</v>
      </c>
      <c r="AA632" s="229">
        <f t="shared" si="489"/>
        <v>0</v>
      </c>
      <c r="AB632" s="229">
        <f t="shared" si="489"/>
        <v>0</v>
      </c>
      <c r="AC632" s="229">
        <f t="shared" si="489"/>
        <v>0</v>
      </c>
      <c r="AD632" s="229">
        <f t="shared" si="489"/>
        <v>0</v>
      </c>
      <c r="AE632" s="229">
        <f t="shared" si="489"/>
        <v>0</v>
      </c>
      <c r="AF632" s="229">
        <f t="shared" si="489"/>
        <v>0</v>
      </c>
      <c r="AG632" s="229">
        <f t="shared" si="489"/>
        <v>0</v>
      </c>
      <c r="AH632" s="229">
        <f t="shared" si="489"/>
        <v>0</v>
      </c>
      <c r="AI632" s="229">
        <f t="shared" si="489"/>
        <v>0</v>
      </c>
      <c r="AJ632" s="229">
        <f t="shared" si="489"/>
        <v>0</v>
      </c>
      <c r="AK632" s="229">
        <f t="shared" si="489"/>
        <v>0</v>
      </c>
      <c r="AL632" s="229">
        <f t="shared" si="489"/>
        <v>0</v>
      </c>
      <c r="AM632" s="229">
        <f t="shared" si="490"/>
        <v>0</v>
      </c>
      <c r="AN632" s="229">
        <f t="shared" si="490"/>
        <v>0</v>
      </c>
      <c r="AO632" s="229">
        <f t="shared" si="490"/>
        <v>0</v>
      </c>
      <c r="AP632" s="229">
        <f t="shared" si="490"/>
        <v>0</v>
      </c>
      <c r="AQ632" s="229">
        <f t="shared" si="490"/>
        <v>0</v>
      </c>
      <c r="AR632" s="229">
        <f t="shared" si="490"/>
        <v>0</v>
      </c>
      <c r="AS632" s="229">
        <f t="shared" si="490"/>
        <v>0</v>
      </c>
      <c r="AT632" s="229">
        <f t="shared" si="490"/>
        <v>0</v>
      </c>
      <c r="AU632" s="229">
        <f t="shared" si="490"/>
        <v>0</v>
      </c>
      <c r="AV632" s="229">
        <f t="shared" si="490"/>
        <v>0</v>
      </c>
      <c r="AW632" s="229">
        <f t="shared" si="490"/>
        <v>0</v>
      </c>
      <c r="AX632" s="229">
        <f t="shared" si="490"/>
        <v>0</v>
      </c>
      <c r="AY632" s="229">
        <f t="shared" si="490"/>
        <v>0</v>
      </c>
      <c r="AZ632" s="229">
        <f t="shared" si="490"/>
        <v>0</v>
      </c>
      <c r="BA632" s="229">
        <f t="shared" si="490"/>
        <v>0</v>
      </c>
      <c r="BB632" s="229">
        <f t="shared" si="490"/>
        <v>0</v>
      </c>
      <c r="BC632" s="229">
        <f t="shared" si="491"/>
        <v>0</v>
      </c>
      <c r="BD632" s="229">
        <f t="shared" si="491"/>
        <v>0</v>
      </c>
      <c r="BE632" s="229">
        <f t="shared" si="491"/>
        <v>0</v>
      </c>
      <c r="BF632" s="229">
        <f t="shared" si="491"/>
        <v>0</v>
      </c>
      <c r="BG632" s="229">
        <f t="shared" si="491"/>
        <v>0</v>
      </c>
      <c r="BH632" s="229">
        <f t="shared" si="491"/>
        <v>0</v>
      </c>
      <c r="BI632" s="229">
        <f t="shared" si="491"/>
        <v>0</v>
      </c>
      <c r="BJ632" s="229">
        <f t="shared" si="491"/>
        <v>0</v>
      </c>
      <c r="BK632" s="229">
        <f t="shared" si="491"/>
        <v>0</v>
      </c>
      <c r="BL632" s="229">
        <f t="shared" si="491"/>
        <v>0</v>
      </c>
      <c r="BM632" s="229">
        <f t="shared" si="491"/>
        <v>0</v>
      </c>
      <c r="BN632" s="229">
        <f t="shared" si="491"/>
        <v>0</v>
      </c>
      <c r="BO632" s="229">
        <f t="shared" si="484"/>
        <v>0</v>
      </c>
      <c r="BP632" s="229">
        <f t="shared" si="484"/>
        <v>0</v>
      </c>
      <c r="BQ632" s="229">
        <f t="shared" si="484"/>
        <v>0</v>
      </c>
      <c r="BR632" s="229">
        <f t="shared" si="484"/>
        <v>0</v>
      </c>
      <c r="BS632" s="229">
        <f t="shared" si="484"/>
        <v>0</v>
      </c>
      <c r="BT632" s="229">
        <f t="shared" si="484"/>
        <v>0</v>
      </c>
      <c r="BU632" s="229">
        <f t="shared" si="484"/>
        <v>0</v>
      </c>
      <c r="BV632" s="229">
        <f t="shared" si="484"/>
        <v>0</v>
      </c>
      <c r="BW632" s="229">
        <f t="shared" si="484"/>
        <v>0</v>
      </c>
      <c r="BX632" s="229">
        <f t="shared" si="484"/>
        <v>0</v>
      </c>
      <c r="BY632" s="229">
        <f t="shared" si="484"/>
        <v>0</v>
      </c>
      <c r="BZ632" s="229">
        <f t="shared" si="484"/>
        <v>0</v>
      </c>
    </row>
    <row r="633" spans="1:78" x14ac:dyDescent="0.2">
      <c r="A633" s="7" t="str">
        <f t="shared" si="480"/>
        <v>Roll-in 2</v>
      </c>
      <c r="B633" s="7">
        <f t="shared" si="481"/>
        <v>2019</v>
      </c>
      <c r="C633" s="7">
        <f t="shared" si="487"/>
        <v>12</v>
      </c>
      <c r="D633" s="165">
        <f t="shared" si="485"/>
        <v>43830</v>
      </c>
      <c r="E633" s="68">
        <f t="shared" si="482"/>
        <v>0</v>
      </c>
      <c r="F633" s="77"/>
      <c r="G633" s="229">
        <f t="shared" si="486"/>
        <v>0</v>
      </c>
      <c r="H633" s="229">
        <f t="shared" si="486"/>
        <v>0</v>
      </c>
      <c r="I633" s="229">
        <f t="shared" si="486"/>
        <v>0</v>
      </c>
      <c r="J633" s="229">
        <f t="shared" si="486"/>
        <v>0</v>
      </c>
      <c r="K633" s="229">
        <f t="shared" si="486"/>
        <v>0</v>
      </c>
      <c r="L633" s="229">
        <f t="shared" si="486"/>
        <v>0</v>
      </c>
      <c r="M633" s="229">
        <f t="shared" si="486"/>
        <v>0</v>
      </c>
      <c r="N633" s="229">
        <f t="shared" si="486"/>
        <v>0</v>
      </c>
      <c r="O633" s="229">
        <f t="shared" si="486"/>
        <v>0</v>
      </c>
      <c r="P633" s="229">
        <f t="shared" si="486"/>
        <v>0</v>
      </c>
      <c r="Q633" s="229">
        <f t="shared" si="486"/>
        <v>0</v>
      </c>
      <c r="R633" s="229">
        <f t="shared" si="486"/>
        <v>0</v>
      </c>
      <c r="S633" s="229">
        <f t="shared" si="486"/>
        <v>0</v>
      </c>
      <c r="T633" s="229">
        <f t="shared" si="486"/>
        <v>0</v>
      </c>
      <c r="U633" s="229">
        <f t="shared" si="486"/>
        <v>0</v>
      </c>
      <c r="V633" s="229">
        <f t="shared" si="486"/>
        <v>0</v>
      </c>
      <c r="W633" s="229">
        <f t="shared" si="489"/>
        <v>0</v>
      </c>
      <c r="X633" s="229">
        <f t="shared" si="489"/>
        <v>0</v>
      </c>
      <c r="Y633" s="229">
        <f t="shared" si="489"/>
        <v>0</v>
      </c>
      <c r="Z633" s="229">
        <f t="shared" si="489"/>
        <v>0</v>
      </c>
      <c r="AA633" s="229">
        <f t="shared" si="489"/>
        <v>0</v>
      </c>
      <c r="AB633" s="229">
        <f t="shared" si="489"/>
        <v>0</v>
      </c>
      <c r="AC633" s="229">
        <f t="shared" si="489"/>
        <v>0</v>
      </c>
      <c r="AD633" s="229">
        <f t="shared" si="489"/>
        <v>0</v>
      </c>
      <c r="AE633" s="229">
        <f t="shared" si="489"/>
        <v>0</v>
      </c>
      <c r="AF633" s="229">
        <f t="shared" si="489"/>
        <v>0</v>
      </c>
      <c r="AG633" s="229">
        <f t="shared" si="489"/>
        <v>0</v>
      </c>
      <c r="AH633" s="229">
        <f t="shared" si="489"/>
        <v>0</v>
      </c>
      <c r="AI633" s="229">
        <f t="shared" si="489"/>
        <v>0</v>
      </c>
      <c r="AJ633" s="229">
        <f t="shared" si="489"/>
        <v>0</v>
      </c>
      <c r="AK633" s="229">
        <f t="shared" si="489"/>
        <v>0</v>
      </c>
      <c r="AL633" s="229">
        <f t="shared" si="489"/>
        <v>0</v>
      </c>
      <c r="AM633" s="229">
        <f t="shared" si="490"/>
        <v>0</v>
      </c>
      <c r="AN633" s="229">
        <f t="shared" si="490"/>
        <v>0</v>
      </c>
      <c r="AO633" s="229">
        <f t="shared" si="490"/>
        <v>0</v>
      </c>
      <c r="AP633" s="229">
        <f t="shared" si="490"/>
        <v>0</v>
      </c>
      <c r="AQ633" s="229">
        <f t="shared" si="490"/>
        <v>0</v>
      </c>
      <c r="AR633" s="229">
        <f t="shared" si="490"/>
        <v>0</v>
      </c>
      <c r="AS633" s="229">
        <f t="shared" si="490"/>
        <v>0</v>
      </c>
      <c r="AT633" s="229">
        <f t="shared" si="490"/>
        <v>0</v>
      </c>
      <c r="AU633" s="229">
        <f t="shared" si="490"/>
        <v>0</v>
      </c>
      <c r="AV633" s="229">
        <f t="shared" si="490"/>
        <v>0</v>
      </c>
      <c r="AW633" s="229">
        <f t="shared" si="490"/>
        <v>0</v>
      </c>
      <c r="AX633" s="229">
        <f t="shared" si="490"/>
        <v>0</v>
      </c>
      <c r="AY633" s="229">
        <f t="shared" si="490"/>
        <v>0</v>
      </c>
      <c r="AZ633" s="229">
        <f t="shared" si="490"/>
        <v>0</v>
      </c>
      <c r="BA633" s="229">
        <f t="shared" si="490"/>
        <v>0</v>
      </c>
      <c r="BB633" s="229">
        <f t="shared" si="490"/>
        <v>0</v>
      </c>
      <c r="BC633" s="229">
        <f t="shared" si="491"/>
        <v>0</v>
      </c>
      <c r="BD633" s="229">
        <f t="shared" si="491"/>
        <v>0</v>
      </c>
      <c r="BE633" s="229">
        <f t="shared" si="491"/>
        <v>0</v>
      </c>
      <c r="BF633" s="229">
        <f t="shared" si="491"/>
        <v>0</v>
      </c>
      <c r="BG633" s="229">
        <f t="shared" si="491"/>
        <v>0</v>
      </c>
      <c r="BH633" s="229">
        <f t="shared" si="491"/>
        <v>0</v>
      </c>
      <c r="BI633" s="229">
        <f t="shared" si="491"/>
        <v>0</v>
      </c>
      <c r="BJ633" s="229">
        <f t="shared" si="491"/>
        <v>0</v>
      </c>
      <c r="BK633" s="229">
        <f t="shared" si="491"/>
        <v>0</v>
      </c>
      <c r="BL633" s="229">
        <f t="shared" si="491"/>
        <v>0</v>
      </c>
      <c r="BM633" s="229">
        <f t="shared" si="491"/>
        <v>0</v>
      </c>
      <c r="BN633" s="229">
        <f t="shared" si="491"/>
        <v>0</v>
      </c>
      <c r="BO633" s="229">
        <f t="shared" si="484"/>
        <v>0</v>
      </c>
      <c r="BP633" s="229">
        <f t="shared" si="484"/>
        <v>0</v>
      </c>
      <c r="BQ633" s="229">
        <f t="shared" si="484"/>
        <v>0</v>
      </c>
      <c r="BR633" s="229">
        <f t="shared" si="484"/>
        <v>0</v>
      </c>
      <c r="BS633" s="229">
        <f t="shared" si="484"/>
        <v>0</v>
      </c>
      <c r="BT633" s="229">
        <f t="shared" si="484"/>
        <v>0</v>
      </c>
      <c r="BU633" s="229">
        <f t="shared" si="484"/>
        <v>0</v>
      </c>
      <c r="BV633" s="229">
        <f t="shared" si="484"/>
        <v>0</v>
      </c>
      <c r="BW633" s="229">
        <f t="shared" si="484"/>
        <v>0</v>
      </c>
      <c r="BX633" s="229">
        <f t="shared" si="484"/>
        <v>0</v>
      </c>
      <c r="BY633" s="229">
        <f t="shared" si="484"/>
        <v>0</v>
      </c>
      <c r="BZ633" s="229">
        <f t="shared" si="484"/>
        <v>0</v>
      </c>
    </row>
    <row r="634" spans="1:78" x14ac:dyDescent="0.2">
      <c r="A634" s="7" t="str">
        <f t="shared" si="480"/>
        <v>Roll-in 2</v>
      </c>
      <c r="B634" s="7">
        <f t="shared" si="481"/>
        <v>2020</v>
      </c>
      <c r="C634" s="7">
        <f t="shared" si="487"/>
        <v>13</v>
      </c>
      <c r="D634" s="165">
        <f t="shared" si="485"/>
        <v>43861</v>
      </c>
      <c r="E634" s="68">
        <f t="shared" si="482"/>
        <v>0</v>
      </c>
      <c r="F634" s="77"/>
      <c r="G634" s="229">
        <f t="shared" si="486"/>
        <v>0</v>
      </c>
      <c r="H634" s="229">
        <f t="shared" si="486"/>
        <v>0</v>
      </c>
      <c r="I634" s="229">
        <f t="shared" si="486"/>
        <v>0</v>
      </c>
      <c r="J634" s="229">
        <f t="shared" si="486"/>
        <v>0</v>
      </c>
      <c r="K634" s="229">
        <f t="shared" si="486"/>
        <v>0</v>
      </c>
      <c r="L634" s="229">
        <f t="shared" si="486"/>
        <v>0</v>
      </c>
      <c r="M634" s="229">
        <f t="shared" si="486"/>
        <v>0</v>
      </c>
      <c r="N634" s="229">
        <f t="shared" si="486"/>
        <v>0</v>
      </c>
      <c r="O634" s="229">
        <f t="shared" si="486"/>
        <v>0</v>
      </c>
      <c r="P634" s="229">
        <f t="shared" si="486"/>
        <v>0</v>
      </c>
      <c r="Q634" s="229">
        <f t="shared" si="486"/>
        <v>0</v>
      </c>
      <c r="R634" s="229">
        <f t="shared" si="486"/>
        <v>0</v>
      </c>
      <c r="S634" s="229">
        <f t="shared" si="486"/>
        <v>0</v>
      </c>
      <c r="T634" s="229">
        <f t="shared" si="486"/>
        <v>0</v>
      </c>
      <c r="U634" s="229">
        <f t="shared" si="486"/>
        <v>0</v>
      </c>
      <c r="V634" s="229">
        <f t="shared" si="486"/>
        <v>0</v>
      </c>
      <c r="W634" s="229">
        <f t="shared" si="489"/>
        <v>0</v>
      </c>
      <c r="X634" s="229">
        <f t="shared" si="489"/>
        <v>0</v>
      </c>
      <c r="Y634" s="229">
        <f t="shared" si="489"/>
        <v>0</v>
      </c>
      <c r="Z634" s="229">
        <f t="shared" si="489"/>
        <v>0</v>
      </c>
      <c r="AA634" s="229">
        <f t="shared" si="489"/>
        <v>0</v>
      </c>
      <c r="AB634" s="229">
        <f t="shared" si="489"/>
        <v>0</v>
      </c>
      <c r="AC634" s="229">
        <f t="shared" si="489"/>
        <v>0</v>
      </c>
      <c r="AD634" s="229">
        <f t="shared" si="489"/>
        <v>0</v>
      </c>
      <c r="AE634" s="229">
        <f t="shared" si="489"/>
        <v>0</v>
      </c>
      <c r="AF634" s="229">
        <f t="shared" si="489"/>
        <v>0</v>
      </c>
      <c r="AG634" s="229">
        <f t="shared" si="489"/>
        <v>0</v>
      </c>
      <c r="AH634" s="229">
        <f t="shared" si="489"/>
        <v>0</v>
      </c>
      <c r="AI634" s="229">
        <f t="shared" si="489"/>
        <v>0</v>
      </c>
      <c r="AJ634" s="229">
        <f t="shared" si="489"/>
        <v>0</v>
      </c>
      <c r="AK634" s="229">
        <f t="shared" si="489"/>
        <v>0</v>
      </c>
      <c r="AL634" s="229">
        <f t="shared" si="489"/>
        <v>0</v>
      </c>
      <c r="AM634" s="229">
        <f t="shared" si="490"/>
        <v>0</v>
      </c>
      <c r="AN634" s="229">
        <f t="shared" si="490"/>
        <v>0</v>
      </c>
      <c r="AO634" s="229">
        <f t="shared" si="490"/>
        <v>0</v>
      </c>
      <c r="AP634" s="229">
        <f t="shared" si="490"/>
        <v>0</v>
      </c>
      <c r="AQ634" s="229">
        <f t="shared" si="490"/>
        <v>0</v>
      </c>
      <c r="AR634" s="229">
        <f t="shared" si="490"/>
        <v>0</v>
      </c>
      <c r="AS634" s="229">
        <f t="shared" si="490"/>
        <v>0</v>
      </c>
      <c r="AT634" s="229">
        <f t="shared" si="490"/>
        <v>0</v>
      </c>
      <c r="AU634" s="229">
        <f t="shared" si="490"/>
        <v>0</v>
      </c>
      <c r="AV634" s="229">
        <f t="shared" si="490"/>
        <v>0</v>
      </c>
      <c r="AW634" s="229">
        <f t="shared" si="490"/>
        <v>0</v>
      </c>
      <c r="AX634" s="229">
        <f t="shared" si="490"/>
        <v>0</v>
      </c>
      <c r="AY634" s="229">
        <f t="shared" si="490"/>
        <v>0</v>
      </c>
      <c r="AZ634" s="229">
        <f t="shared" si="490"/>
        <v>0</v>
      </c>
      <c r="BA634" s="229">
        <f t="shared" si="490"/>
        <v>0</v>
      </c>
      <c r="BB634" s="229">
        <f t="shared" si="490"/>
        <v>0</v>
      </c>
      <c r="BC634" s="229">
        <f t="shared" si="491"/>
        <v>0</v>
      </c>
      <c r="BD634" s="229">
        <f t="shared" si="491"/>
        <v>0</v>
      </c>
      <c r="BE634" s="229">
        <f t="shared" si="491"/>
        <v>0</v>
      </c>
      <c r="BF634" s="229">
        <f t="shared" si="491"/>
        <v>0</v>
      </c>
      <c r="BG634" s="229">
        <f t="shared" si="491"/>
        <v>0</v>
      </c>
      <c r="BH634" s="229">
        <f t="shared" si="491"/>
        <v>0</v>
      </c>
      <c r="BI634" s="229">
        <f t="shared" si="491"/>
        <v>0</v>
      </c>
      <c r="BJ634" s="229">
        <f t="shared" si="491"/>
        <v>0</v>
      </c>
      <c r="BK634" s="229">
        <f t="shared" si="491"/>
        <v>0</v>
      </c>
      <c r="BL634" s="229">
        <f t="shared" si="491"/>
        <v>0</v>
      </c>
      <c r="BM634" s="229">
        <f t="shared" si="491"/>
        <v>0</v>
      </c>
      <c r="BN634" s="229">
        <f t="shared" si="491"/>
        <v>0</v>
      </c>
      <c r="BO634" s="229">
        <f t="shared" si="484"/>
        <v>0</v>
      </c>
      <c r="BP634" s="229">
        <f t="shared" si="484"/>
        <v>0</v>
      </c>
      <c r="BQ634" s="229">
        <f t="shared" si="484"/>
        <v>0</v>
      </c>
      <c r="BR634" s="229">
        <f t="shared" si="484"/>
        <v>0</v>
      </c>
      <c r="BS634" s="229">
        <f t="shared" si="484"/>
        <v>0</v>
      </c>
      <c r="BT634" s="229">
        <f t="shared" si="484"/>
        <v>0</v>
      </c>
      <c r="BU634" s="229">
        <f t="shared" si="484"/>
        <v>0</v>
      </c>
      <c r="BV634" s="229">
        <f t="shared" si="484"/>
        <v>0</v>
      </c>
      <c r="BW634" s="229">
        <f t="shared" si="484"/>
        <v>0</v>
      </c>
      <c r="BX634" s="229">
        <f t="shared" si="484"/>
        <v>0</v>
      </c>
      <c r="BY634" s="229">
        <f t="shared" si="484"/>
        <v>0</v>
      </c>
      <c r="BZ634" s="229">
        <f t="shared" si="484"/>
        <v>0</v>
      </c>
    </row>
    <row r="635" spans="1:78" x14ac:dyDescent="0.2">
      <c r="A635" s="7" t="str">
        <f t="shared" si="480"/>
        <v>Roll-in 2</v>
      </c>
      <c r="B635" s="7">
        <f t="shared" si="481"/>
        <v>2020</v>
      </c>
      <c r="C635" s="7">
        <f t="shared" si="487"/>
        <v>14</v>
      </c>
      <c r="D635" s="165">
        <f t="shared" si="485"/>
        <v>43890</v>
      </c>
      <c r="E635" s="68">
        <f t="shared" si="482"/>
        <v>0</v>
      </c>
      <c r="F635" s="77"/>
      <c r="G635" s="229">
        <f t="shared" si="486"/>
        <v>0</v>
      </c>
      <c r="H635" s="229">
        <f t="shared" si="486"/>
        <v>0</v>
      </c>
      <c r="I635" s="229">
        <f t="shared" si="486"/>
        <v>0</v>
      </c>
      <c r="J635" s="229">
        <f t="shared" si="486"/>
        <v>0</v>
      </c>
      <c r="K635" s="229">
        <f t="shared" si="486"/>
        <v>0</v>
      </c>
      <c r="L635" s="229">
        <f t="shared" si="486"/>
        <v>0</v>
      </c>
      <c r="M635" s="229">
        <f t="shared" si="486"/>
        <v>0</v>
      </c>
      <c r="N635" s="229">
        <f t="shared" si="486"/>
        <v>0</v>
      </c>
      <c r="O635" s="229">
        <f t="shared" si="486"/>
        <v>0</v>
      </c>
      <c r="P635" s="229">
        <f t="shared" si="486"/>
        <v>0</v>
      </c>
      <c r="Q635" s="229">
        <f t="shared" si="486"/>
        <v>0</v>
      </c>
      <c r="R635" s="229">
        <f t="shared" si="486"/>
        <v>0</v>
      </c>
      <c r="S635" s="229">
        <f t="shared" si="486"/>
        <v>0</v>
      </c>
      <c r="T635" s="229">
        <f t="shared" si="486"/>
        <v>0</v>
      </c>
      <c r="U635" s="229">
        <f t="shared" si="486"/>
        <v>0</v>
      </c>
      <c r="V635" s="229">
        <f t="shared" si="486"/>
        <v>0</v>
      </c>
      <c r="W635" s="229">
        <f t="shared" si="489"/>
        <v>0</v>
      </c>
      <c r="X635" s="229">
        <f t="shared" si="489"/>
        <v>0</v>
      </c>
      <c r="Y635" s="229">
        <f t="shared" si="489"/>
        <v>0</v>
      </c>
      <c r="Z635" s="229">
        <f t="shared" si="489"/>
        <v>0</v>
      </c>
      <c r="AA635" s="229">
        <f t="shared" si="489"/>
        <v>0</v>
      </c>
      <c r="AB635" s="229">
        <f t="shared" si="489"/>
        <v>0</v>
      </c>
      <c r="AC635" s="229">
        <f t="shared" si="489"/>
        <v>0</v>
      </c>
      <c r="AD635" s="229">
        <f t="shared" si="489"/>
        <v>0</v>
      </c>
      <c r="AE635" s="229">
        <f t="shared" si="489"/>
        <v>0</v>
      </c>
      <c r="AF635" s="229">
        <f t="shared" si="489"/>
        <v>0</v>
      </c>
      <c r="AG635" s="229">
        <f t="shared" si="489"/>
        <v>0</v>
      </c>
      <c r="AH635" s="229">
        <f t="shared" si="489"/>
        <v>0</v>
      </c>
      <c r="AI635" s="229">
        <f t="shared" si="489"/>
        <v>0</v>
      </c>
      <c r="AJ635" s="229">
        <f t="shared" si="489"/>
        <v>0</v>
      </c>
      <c r="AK635" s="229">
        <f t="shared" si="489"/>
        <v>0</v>
      </c>
      <c r="AL635" s="229">
        <f t="shared" si="489"/>
        <v>0</v>
      </c>
      <c r="AM635" s="229">
        <f t="shared" si="490"/>
        <v>0</v>
      </c>
      <c r="AN635" s="229">
        <f t="shared" si="490"/>
        <v>0</v>
      </c>
      <c r="AO635" s="229">
        <f t="shared" si="490"/>
        <v>0</v>
      </c>
      <c r="AP635" s="229">
        <f t="shared" si="490"/>
        <v>0</v>
      </c>
      <c r="AQ635" s="229">
        <f t="shared" si="490"/>
        <v>0</v>
      </c>
      <c r="AR635" s="229">
        <f t="shared" si="490"/>
        <v>0</v>
      </c>
      <c r="AS635" s="229">
        <f t="shared" si="490"/>
        <v>0</v>
      </c>
      <c r="AT635" s="229">
        <f t="shared" si="490"/>
        <v>0</v>
      </c>
      <c r="AU635" s="229">
        <f t="shared" si="490"/>
        <v>0</v>
      </c>
      <c r="AV635" s="229">
        <f t="shared" si="490"/>
        <v>0</v>
      </c>
      <c r="AW635" s="229">
        <f t="shared" si="490"/>
        <v>0</v>
      </c>
      <c r="AX635" s="229">
        <f t="shared" si="490"/>
        <v>0</v>
      </c>
      <c r="AY635" s="229">
        <f t="shared" si="490"/>
        <v>0</v>
      </c>
      <c r="AZ635" s="229">
        <f t="shared" si="490"/>
        <v>0</v>
      </c>
      <c r="BA635" s="229">
        <f t="shared" si="490"/>
        <v>0</v>
      </c>
      <c r="BB635" s="229">
        <f t="shared" si="490"/>
        <v>0</v>
      </c>
      <c r="BC635" s="229">
        <f t="shared" si="491"/>
        <v>0</v>
      </c>
      <c r="BD635" s="229">
        <f t="shared" si="491"/>
        <v>0</v>
      </c>
      <c r="BE635" s="229">
        <f t="shared" si="491"/>
        <v>0</v>
      </c>
      <c r="BF635" s="229">
        <f t="shared" si="491"/>
        <v>0</v>
      </c>
      <c r="BG635" s="229">
        <f t="shared" si="491"/>
        <v>0</v>
      </c>
      <c r="BH635" s="229">
        <f t="shared" si="491"/>
        <v>0</v>
      </c>
      <c r="BI635" s="229">
        <f t="shared" si="491"/>
        <v>0</v>
      </c>
      <c r="BJ635" s="229">
        <f t="shared" si="491"/>
        <v>0</v>
      </c>
      <c r="BK635" s="229">
        <f t="shared" si="491"/>
        <v>0</v>
      </c>
      <c r="BL635" s="229">
        <f t="shared" si="491"/>
        <v>0</v>
      </c>
      <c r="BM635" s="229">
        <f t="shared" si="491"/>
        <v>0</v>
      </c>
      <c r="BN635" s="229">
        <f t="shared" si="491"/>
        <v>0</v>
      </c>
      <c r="BO635" s="229">
        <f t="shared" si="484"/>
        <v>0</v>
      </c>
      <c r="BP635" s="229">
        <f t="shared" si="484"/>
        <v>0</v>
      </c>
      <c r="BQ635" s="229">
        <f t="shared" si="484"/>
        <v>0</v>
      </c>
      <c r="BR635" s="229">
        <f t="shared" si="484"/>
        <v>0</v>
      </c>
      <c r="BS635" s="229">
        <f t="shared" si="484"/>
        <v>0</v>
      </c>
      <c r="BT635" s="229">
        <f t="shared" si="484"/>
        <v>0</v>
      </c>
      <c r="BU635" s="229">
        <f t="shared" si="484"/>
        <v>0</v>
      </c>
      <c r="BV635" s="229">
        <f t="shared" si="484"/>
        <v>0</v>
      </c>
      <c r="BW635" s="229">
        <f t="shared" si="484"/>
        <v>0</v>
      </c>
      <c r="BX635" s="229">
        <f t="shared" si="484"/>
        <v>0</v>
      </c>
      <c r="BY635" s="229">
        <f t="shared" si="484"/>
        <v>0</v>
      </c>
      <c r="BZ635" s="229">
        <f t="shared" si="484"/>
        <v>0</v>
      </c>
    </row>
    <row r="636" spans="1:78" x14ac:dyDescent="0.2">
      <c r="A636" s="7" t="str">
        <f t="shared" si="480"/>
        <v>Roll-in 3</v>
      </c>
      <c r="B636" s="7">
        <f t="shared" si="481"/>
        <v>2020</v>
      </c>
      <c r="C636" s="7">
        <f t="shared" si="487"/>
        <v>15</v>
      </c>
      <c r="D636" s="165">
        <f t="shared" si="485"/>
        <v>43921</v>
      </c>
      <c r="E636" s="68">
        <f t="shared" si="482"/>
        <v>0</v>
      </c>
      <c r="F636" s="77"/>
      <c r="G636" s="229">
        <f t="shared" si="486"/>
        <v>0</v>
      </c>
      <c r="H636" s="229">
        <f t="shared" si="486"/>
        <v>0</v>
      </c>
      <c r="I636" s="229">
        <f t="shared" si="486"/>
        <v>0</v>
      </c>
      <c r="J636" s="229">
        <f t="shared" si="486"/>
        <v>0</v>
      </c>
      <c r="K636" s="229">
        <f t="shared" si="486"/>
        <v>0</v>
      </c>
      <c r="L636" s="229">
        <f t="shared" si="486"/>
        <v>0</v>
      </c>
      <c r="M636" s="229">
        <f t="shared" si="486"/>
        <v>0</v>
      </c>
      <c r="N636" s="229">
        <f t="shared" si="486"/>
        <v>0</v>
      </c>
      <c r="O636" s="229">
        <f t="shared" si="486"/>
        <v>0</v>
      </c>
      <c r="P636" s="229">
        <f t="shared" si="486"/>
        <v>0</v>
      </c>
      <c r="Q636" s="229">
        <f t="shared" si="486"/>
        <v>0</v>
      </c>
      <c r="R636" s="229">
        <f t="shared" si="486"/>
        <v>0</v>
      </c>
      <c r="S636" s="229">
        <f t="shared" si="486"/>
        <v>0</v>
      </c>
      <c r="T636" s="229">
        <f t="shared" si="486"/>
        <v>0</v>
      </c>
      <c r="U636" s="229">
        <f t="shared" si="486"/>
        <v>0</v>
      </c>
      <c r="V636" s="229">
        <f t="shared" si="486"/>
        <v>0</v>
      </c>
      <c r="W636" s="229">
        <f t="shared" si="489"/>
        <v>0</v>
      </c>
      <c r="X636" s="229">
        <f t="shared" si="489"/>
        <v>0</v>
      </c>
      <c r="Y636" s="229">
        <f t="shared" si="489"/>
        <v>0</v>
      </c>
      <c r="Z636" s="229">
        <f t="shared" si="489"/>
        <v>0</v>
      </c>
      <c r="AA636" s="229">
        <f t="shared" si="489"/>
        <v>0</v>
      </c>
      <c r="AB636" s="229">
        <f t="shared" si="489"/>
        <v>0</v>
      </c>
      <c r="AC636" s="229">
        <f t="shared" si="489"/>
        <v>0</v>
      </c>
      <c r="AD636" s="229">
        <f t="shared" si="489"/>
        <v>0</v>
      </c>
      <c r="AE636" s="229">
        <f t="shared" si="489"/>
        <v>0</v>
      </c>
      <c r="AF636" s="229">
        <f t="shared" si="489"/>
        <v>0</v>
      </c>
      <c r="AG636" s="229">
        <f t="shared" si="489"/>
        <v>0</v>
      </c>
      <c r="AH636" s="229">
        <f t="shared" si="489"/>
        <v>0</v>
      </c>
      <c r="AI636" s="229">
        <f t="shared" si="489"/>
        <v>0</v>
      </c>
      <c r="AJ636" s="229">
        <f t="shared" si="489"/>
        <v>0</v>
      </c>
      <c r="AK636" s="229">
        <f t="shared" si="489"/>
        <v>0</v>
      </c>
      <c r="AL636" s="229">
        <f t="shared" si="489"/>
        <v>0</v>
      </c>
      <c r="AM636" s="229">
        <f t="shared" si="490"/>
        <v>0</v>
      </c>
      <c r="AN636" s="229">
        <f t="shared" si="490"/>
        <v>0</v>
      </c>
      <c r="AO636" s="229">
        <f t="shared" si="490"/>
        <v>0</v>
      </c>
      <c r="AP636" s="229">
        <f t="shared" si="490"/>
        <v>0</v>
      </c>
      <c r="AQ636" s="229">
        <f t="shared" si="490"/>
        <v>0</v>
      </c>
      <c r="AR636" s="229">
        <f t="shared" si="490"/>
        <v>0</v>
      </c>
      <c r="AS636" s="229">
        <f t="shared" si="490"/>
        <v>0</v>
      </c>
      <c r="AT636" s="229">
        <f t="shared" si="490"/>
        <v>0</v>
      </c>
      <c r="AU636" s="229">
        <f t="shared" si="490"/>
        <v>0</v>
      </c>
      <c r="AV636" s="229">
        <f t="shared" si="490"/>
        <v>0</v>
      </c>
      <c r="AW636" s="229">
        <f t="shared" si="490"/>
        <v>0</v>
      </c>
      <c r="AX636" s="229">
        <f t="shared" si="490"/>
        <v>0</v>
      </c>
      <c r="AY636" s="229">
        <f t="shared" si="490"/>
        <v>0</v>
      </c>
      <c r="AZ636" s="229">
        <f t="shared" si="490"/>
        <v>0</v>
      </c>
      <c r="BA636" s="229">
        <f t="shared" si="490"/>
        <v>0</v>
      </c>
      <c r="BB636" s="229">
        <f t="shared" si="490"/>
        <v>0</v>
      </c>
      <c r="BC636" s="229">
        <f t="shared" si="491"/>
        <v>0</v>
      </c>
      <c r="BD636" s="229">
        <f t="shared" si="491"/>
        <v>0</v>
      </c>
      <c r="BE636" s="229">
        <f t="shared" si="491"/>
        <v>0</v>
      </c>
      <c r="BF636" s="229">
        <f t="shared" si="491"/>
        <v>0</v>
      </c>
      <c r="BG636" s="229">
        <f t="shared" si="491"/>
        <v>0</v>
      </c>
      <c r="BH636" s="229">
        <f t="shared" si="491"/>
        <v>0</v>
      </c>
      <c r="BI636" s="229">
        <f t="shared" si="491"/>
        <v>0</v>
      </c>
      <c r="BJ636" s="229">
        <f t="shared" si="491"/>
        <v>0</v>
      </c>
      <c r="BK636" s="229">
        <f t="shared" si="491"/>
        <v>0</v>
      </c>
      <c r="BL636" s="229">
        <f t="shared" si="491"/>
        <v>0</v>
      </c>
      <c r="BM636" s="229">
        <f t="shared" si="491"/>
        <v>0</v>
      </c>
      <c r="BN636" s="229">
        <f t="shared" si="491"/>
        <v>0</v>
      </c>
      <c r="BO636" s="229">
        <f t="shared" si="484"/>
        <v>0</v>
      </c>
      <c r="BP636" s="229">
        <f t="shared" si="484"/>
        <v>0</v>
      </c>
      <c r="BQ636" s="229">
        <f t="shared" si="484"/>
        <v>0</v>
      </c>
      <c r="BR636" s="229">
        <f t="shared" si="484"/>
        <v>0</v>
      </c>
      <c r="BS636" s="229">
        <f t="shared" si="484"/>
        <v>0</v>
      </c>
      <c r="BT636" s="229">
        <f t="shared" si="484"/>
        <v>0</v>
      </c>
      <c r="BU636" s="229">
        <f t="shared" si="484"/>
        <v>0</v>
      </c>
      <c r="BV636" s="229">
        <f t="shared" si="484"/>
        <v>0</v>
      </c>
      <c r="BW636" s="229">
        <f t="shared" si="484"/>
        <v>0</v>
      </c>
      <c r="BX636" s="229">
        <f t="shared" si="484"/>
        <v>0</v>
      </c>
      <c r="BY636" s="229">
        <f t="shared" si="484"/>
        <v>0</v>
      </c>
      <c r="BZ636" s="229">
        <f t="shared" si="484"/>
        <v>0</v>
      </c>
    </row>
    <row r="637" spans="1:78" x14ac:dyDescent="0.2">
      <c r="A637" s="7" t="str">
        <f t="shared" si="480"/>
        <v>Roll-in 3</v>
      </c>
      <c r="B637" s="7">
        <f t="shared" si="481"/>
        <v>2020</v>
      </c>
      <c r="C637" s="7">
        <f t="shared" si="487"/>
        <v>16</v>
      </c>
      <c r="D637" s="165">
        <f t="shared" si="485"/>
        <v>43951</v>
      </c>
      <c r="E637" s="68">
        <f t="shared" si="482"/>
        <v>0</v>
      </c>
      <c r="F637" s="77"/>
      <c r="G637" s="229">
        <f t="shared" si="486"/>
        <v>0</v>
      </c>
      <c r="H637" s="229">
        <f t="shared" si="486"/>
        <v>0</v>
      </c>
      <c r="I637" s="229">
        <f t="shared" si="486"/>
        <v>0</v>
      </c>
      <c r="J637" s="229">
        <f t="shared" si="486"/>
        <v>0</v>
      </c>
      <c r="K637" s="229">
        <f t="shared" si="486"/>
        <v>0</v>
      </c>
      <c r="L637" s="229">
        <f t="shared" si="486"/>
        <v>0</v>
      </c>
      <c r="M637" s="229">
        <f t="shared" si="486"/>
        <v>0</v>
      </c>
      <c r="N637" s="229">
        <f t="shared" si="486"/>
        <v>0</v>
      </c>
      <c r="O637" s="229">
        <f t="shared" si="486"/>
        <v>0</v>
      </c>
      <c r="P637" s="229">
        <f t="shared" si="486"/>
        <v>0</v>
      </c>
      <c r="Q637" s="229">
        <f t="shared" si="486"/>
        <v>0</v>
      </c>
      <c r="R637" s="229">
        <f t="shared" si="486"/>
        <v>0</v>
      </c>
      <c r="S637" s="229">
        <f t="shared" si="486"/>
        <v>0</v>
      </c>
      <c r="T637" s="229">
        <f t="shared" si="486"/>
        <v>0</v>
      </c>
      <c r="U637" s="229">
        <f t="shared" si="486"/>
        <v>0</v>
      </c>
      <c r="V637" s="229">
        <f t="shared" si="486"/>
        <v>0</v>
      </c>
      <c r="W637" s="229">
        <f t="shared" si="489"/>
        <v>0</v>
      </c>
      <c r="X637" s="229">
        <f t="shared" si="489"/>
        <v>0</v>
      </c>
      <c r="Y637" s="229">
        <f t="shared" si="489"/>
        <v>0</v>
      </c>
      <c r="Z637" s="229">
        <f t="shared" si="489"/>
        <v>0</v>
      </c>
      <c r="AA637" s="229">
        <f t="shared" si="489"/>
        <v>0</v>
      </c>
      <c r="AB637" s="229">
        <f t="shared" si="489"/>
        <v>0</v>
      </c>
      <c r="AC637" s="229">
        <f t="shared" si="489"/>
        <v>0</v>
      </c>
      <c r="AD637" s="229">
        <f t="shared" si="489"/>
        <v>0</v>
      </c>
      <c r="AE637" s="229">
        <f t="shared" si="489"/>
        <v>0</v>
      </c>
      <c r="AF637" s="229">
        <f t="shared" si="489"/>
        <v>0</v>
      </c>
      <c r="AG637" s="229">
        <f t="shared" si="489"/>
        <v>0</v>
      </c>
      <c r="AH637" s="229">
        <f t="shared" si="489"/>
        <v>0</v>
      </c>
      <c r="AI637" s="229">
        <f t="shared" si="489"/>
        <v>0</v>
      </c>
      <c r="AJ637" s="229">
        <f t="shared" si="489"/>
        <v>0</v>
      </c>
      <c r="AK637" s="229">
        <f t="shared" si="489"/>
        <v>0</v>
      </c>
      <c r="AL637" s="229">
        <f t="shared" si="489"/>
        <v>0</v>
      </c>
      <c r="AM637" s="229">
        <f t="shared" si="490"/>
        <v>0</v>
      </c>
      <c r="AN637" s="229">
        <f t="shared" si="490"/>
        <v>0</v>
      </c>
      <c r="AO637" s="229">
        <f t="shared" si="490"/>
        <v>0</v>
      </c>
      <c r="AP637" s="229">
        <f t="shared" si="490"/>
        <v>0</v>
      </c>
      <c r="AQ637" s="229">
        <f t="shared" si="490"/>
        <v>0</v>
      </c>
      <c r="AR637" s="229">
        <f t="shared" si="490"/>
        <v>0</v>
      </c>
      <c r="AS637" s="229">
        <f t="shared" si="490"/>
        <v>0</v>
      </c>
      <c r="AT637" s="229">
        <f t="shared" si="490"/>
        <v>0</v>
      </c>
      <c r="AU637" s="229">
        <f t="shared" si="490"/>
        <v>0</v>
      </c>
      <c r="AV637" s="229">
        <f t="shared" si="490"/>
        <v>0</v>
      </c>
      <c r="AW637" s="229">
        <f t="shared" si="490"/>
        <v>0</v>
      </c>
      <c r="AX637" s="229">
        <f t="shared" si="490"/>
        <v>0</v>
      </c>
      <c r="AY637" s="229">
        <f t="shared" si="490"/>
        <v>0</v>
      </c>
      <c r="AZ637" s="229">
        <f t="shared" si="490"/>
        <v>0</v>
      </c>
      <c r="BA637" s="229">
        <f t="shared" si="490"/>
        <v>0</v>
      </c>
      <c r="BB637" s="229">
        <f t="shared" si="490"/>
        <v>0</v>
      </c>
      <c r="BC637" s="229">
        <f t="shared" si="491"/>
        <v>0</v>
      </c>
      <c r="BD637" s="229">
        <f t="shared" si="491"/>
        <v>0</v>
      </c>
      <c r="BE637" s="229">
        <f t="shared" si="491"/>
        <v>0</v>
      </c>
      <c r="BF637" s="229">
        <f t="shared" si="491"/>
        <v>0</v>
      </c>
      <c r="BG637" s="229">
        <f t="shared" si="491"/>
        <v>0</v>
      </c>
      <c r="BH637" s="229">
        <f t="shared" si="491"/>
        <v>0</v>
      </c>
      <c r="BI637" s="229">
        <f t="shared" si="491"/>
        <v>0</v>
      </c>
      <c r="BJ637" s="229">
        <f t="shared" si="491"/>
        <v>0</v>
      </c>
      <c r="BK637" s="229">
        <f t="shared" si="491"/>
        <v>0</v>
      </c>
      <c r="BL637" s="229">
        <f t="shared" si="491"/>
        <v>0</v>
      </c>
      <c r="BM637" s="229">
        <f t="shared" si="491"/>
        <v>0</v>
      </c>
      <c r="BN637" s="229">
        <f t="shared" si="491"/>
        <v>0</v>
      </c>
      <c r="BO637" s="229">
        <f t="shared" si="484"/>
        <v>0</v>
      </c>
      <c r="BP637" s="229">
        <f t="shared" si="484"/>
        <v>0</v>
      </c>
      <c r="BQ637" s="229">
        <f t="shared" si="484"/>
        <v>0</v>
      </c>
      <c r="BR637" s="229">
        <f t="shared" si="484"/>
        <v>0</v>
      </c>
      <c r="BS637" s="229">
        <f t="shared" si="484"/>
        <v>0</v>
      </c>
      <c r="BT637" s="229">
        <f t="shared" si="484"/>
        <v>0</v>
      </c>
      <c r="BU637" s="229">
        <f t="shared" si="484"/>
        <v>0</v>
      </c>
      <c r="BV637" s="229">
        <f t="shared" si="484"/>
        <v>0</v>
      </c>
      <c r="BW637" s="229">
        <f t="shared" si="484"/>
        <v>0</v>
      </c>
      <c r="BX637" s="229">
        <f t="shared" si="484"/>
        <v>0</v>
      </c>
      <c r="BY637" s="229">
        <f t="shared" si="484"/>
        <v>0</v>
      </c>
      <c r="BZ637" s="229">
        <f t="shared" si="484"/>
        <v>0</v>
      </c>
    </row>
    <row r="638" spans="1:78" x14ac:dyDescent="0.2">
      <c r="A638" s="7" t="str">
        <f t="shared" si="480"/>
        <v>Roll-in 3</v>
      </c>
      <c r="B638" s="7">
        <f t="shared" si="481"/>
        <v>2020</v>
      </c>
      <c r="C638" s="7">
        <f t="shared" si="487"/>
        <v>17</v>
      </c>
      <c r="D638" s="165">
        <f t="shared" si="485"/>
        <v>43982</v>
      </c>
      <c r="E638" s="68">
        <f t="shared" si="482"/>
        <v>0</v>
      </c>
      <c r="F638" s="77"/>
      <c r="G638" s="229">
        <f t="shared" si="486"/>
        <v>0</v>
      </c>
      <c r="H638" s="229">
        <f t="shared" si="486"/>
        <v>0</v>
      </c>
      <c r="I638" s="229">
        <f t="shared" si="486"/>
        <v>0</v>
      </c>
      <c r="J638" s="229">
        <f t="shared" si="486"/>
        <v>0</v>
      </c>
      <c r="K638" s="229">
        <f t="shared" si="486"/>
        <v>0</v>
      </c>
      <c r="L638" s="229">
        <f t="shared" si="486"/>
        <v>0</v>
      </c>
      <c r="M638" s="229">
        <f t="shared" si="486"/>
        <v>0</v>
      </c>
      <c r="N638" s="229">
        <f t="shared" si="486"/>
        <v>0</v>
      </c>
      <c r="O638" s="229">
        <f t="shared" si="486"/>
        <v>0</v>
      </c>
      <c r="P638" s="229">
        <f t="shared" si="486"/>
        <v>0</v>
      </c>
      <c r="Q638" s="229">
        <f t="shared" si="486"/>
        <v>0</v>
      </c>
      <c r="R638" s="229">
        <f t="shared" si="486"/>
        <v>0</v>
      </c>
      <c r="S638" s="229">
        <f t="shared" si="486"/>
        <v>0</v>
      </c>
      <c r="T638" s="229">
        <f t="shared" si="486"/>
        <v>0</v>
      </c>
      <c r="U638" s="229">
        <f t="shared" si="486"/>
        <v>0</v>
      </c>
      <c r="V638" s="229">
        <f t="shared" si="486"/>
        <v>0</v>
      </c>
      <c r="W638" s="229">
        <f t="shared" si="489"/>
        <v>0</v>
      </c>
      <c r="X638" s="229">
        <f t="shared" si="489"/>
        <v>0</v>
      </c>
      <c r="Y638" s="229">
        <f t="shared" si="489"/>
        <v>0</v>
      </c>
      <c r="Z638" s="229">
        <f t="shared" si="489"/>
        <v>0</v>
      </c>
      <c r="AA638" s="229">
        <f t="shared" si="489"/>
        <v>0</v>
      </c>
      <c r="AB638" s="229">
        <f t="shared" si="489"/>
        <v>0</v>
      </c>
      <c r="AC638" s="229">
        <f t="shared" si="489"/>
        <v>0</v>
      </c>
      <c r="AD638" s="229">
        <f t="shared" si="489"/>
        <v>0</v>
      </c>
      <c r="AE638" s="229">
        <f t="shared" si="489"/>
        <v>0</v>
      </c>
      <c r="AF638" s="229">
        <f t="shared" si="489"/>
        <v>0</v>
      </c>
      <c r="AG638" s="229">
        <f t="shared" si="489"/>
        <v>0</v>
      </c>
      <c r="AH638" s="229">
        <f t="shared" si="489"/>
        <v>0</v>
      </c>
      <c r="AI638" s="229">
        <f t="shared" si="489"/>
        <v>0</v>
      </c>
      <c r="AJ638" s="229">
        <f t="shared" si="489"/>
        <v>0</v>
      </c>
      <c r="AK638" s="229">
        <f t="shared" si="489"/>
        <v>0</v>
      </c>
      <c r="AL638" s="229">
        <f t="shared" si="489"/>
        <v>0</v>
      </c>
      <c r="AM638" s="229">
        <f t="shared" si="490"/>
        <v>0</v>
      </c>
      <c r="AN638" s="229">
        <f t="shared" si="490"/>
        <v>0</v>
      </c>
      <c r="AO638" s="229">
        <f t="shared" si="490"/>
        <v>0</v>
      </c>
      <c r="AP638" s="229">
        <f t="shared" si="490"/>
        <v>0</v>
      </c>
      <c r="AQ638" s="229">
        <f t="shared" si="490"/>
        <v>0</v>
      </c>
      <c r="AR638" s="229">
        <f t="shared" si="490"/>
        <v>0</v>
      </c>
      <c r="AS638" s="229">
        <f t="shared" si="490"/>
        <v>0</v>
      </c>
      <c r="AT638" s="229">
        <f t="shared" si="490"/>
        <v>0</v>
      </c>
      <c r="AU638" s="229">
        <f t="shared" si="490"/>
        <v>0</v>
      </c>
      <c r="AV638" s="229">
        <f t="shared" si="490"/>
        <v>0</v>
      </c>
      <c r="AW638" s="229">
        <f t="shared" si="490"/>
        <v>0</v>
      </c>
      <c r="AX638" s="229">
        <f t="shared" si="490"/>
        <v>0</v>
      </c>
      <c r="AY638" s="229">
        <f t="shared" si="490"/>
        <v>0</v>
      </c>
      <c r="AZ638" s="229">
        <f t="shared" si="490"/>
        <v>0</v>
      </c>
      <c r="BA638" s="229">
        <f t="shared" si="490"/>
        <v>0</v>
      </c>
      <c r="BB638" s="229">
        <f t="shared" si="490"/>
        <v>0</v>
      </c>
      <c r="BC638" s="229">
        <f t="shared" si="491"/>
        <v>0</v>
      </c>
      <c r="BD638" s="229">
        <f t="shared" si="491"/>
        <v>0</v>
      </c>
      <c r="BE638" s="229">
        <f t="shared" si="491"/>
        <v>0</v>
      </c>
      <c r="BF638" s="229">
        <f t="shared" si="491"/>
        <v>0</v>
      </c>
      <c r="BG638" s="229">
        <f t="shared" si="491"/>
        <v>0</v>
      </c>
      <c r="BH638" s="229">
        <f t="shared" si="491"/>
        <v>0</v>
      </c>
      <c r="BI638" s="229">
        <f t="shared" si="491"/>
        <v>0</v>
      </c>
      <c r="BJ638" s="229">
        <f t="shared" si="491"/>
        <v>0</v>
      </c>
      <c r="BK638" s="229">
        <f t="shared" si="491"/>
        <v>0</v>
      </c>
      <c r="BL638" s="229">
        <f t="shared" si="491"/>
        <v>0</v>
      </c>
      <c r="BM638" s="229">
        <f t="shared" si="491"/>
        <v>0</v>
      </c>
      <c r="BN638" s="229">
        <f t="shared" si="491"/>
        <v>0</v>
      </c>
      <c r="BO638" s="229">
        <f t="shared" ref="BO638:BZ653" si="492">IF(AND($B638+$D$7&gt;BO$7,BO$9&gt;=$D638),($E638*(1/$D$7))/IF(BO$7=$B638,13-MONTH($D638),12),0)</f>
        <v>0</v>
      </c>
      <c r="BP638" s="229">
        <f t="shared" si="492"/>
        <v>0</v>
      </c>
      <c r="BQ638" s="229">
        <f t="shared" si="492"/>
        <v>0</v>
      </c>
      <c r="BR638" s="229">
        <f t="shared" si="492"/>
        <v>0</v>
      </c>
      <c r="BS638" s="229">
        <f t="shared" si="492"/>
        <v>0</v>
      </c>
      <c r="BT638" s="229">
        <f t="shared" si="492"/>
        <v>0</v>
      </c>
      <c r="BU638" s="229">
        <f t="shared" si="492"/>
        <v>0</v>
      </c>
      <c r="BV638" s="229">
        <f t="shared" si="492"/>
        <v>0</v>
      </c>
      <c r="BW638" s="229">
        <f t="shared" si="492"/>
        <v>0</v>
      </c>
      <c r="BX638" s="229">
        <f t="shared" si="492"/>
        <v>0</v>
      </c>
      <c r="BY638" s="229">
        <f t="shared" si="492"/>
        <v>0</v>
      </c>
      <c r="BZ638" s="229">
        <f t="shared" si="492"/>
        <v>0</v>
      </c>
    </row>
    <row r="639" spans="1:78" x14ac:dyDescent="0.2">
      <c r="A639" s="7" t="str">
        <f t="shared" si="480"/>
        <v>Roll-in 3</v>
      </c>
      <c r="B639" s="7">
        <f t="shared" si="481"/>
        <v>2020</v>
      </c>
      <c r="C639" s="7">
        <f t="shared" si="487"/>
        <v>18</v>
      </c>
      <c r="D639" s="165">
        <f t="shared" si="485"/>
        <v>44012</v>
      </c>
      <c r="E639" s="68">
        <f t="shared" si="482"/>
        <v>0</v>
      </c>
      <c r="F639" s="77"/>
      <c r="G639" s="229">
        <f t="shared" si="486"/>
        <v>0</v>
      </c>
      <c r="H639" s="229">
        <f t="shared" si="486"/>
        <v>0</v>
      </c>
      <c r="I639" s="229">
        <f t="shared" si="486"/>
        <v>0</v>
      </c>
      <c r="J639" s="229">
        <f t="shared" si="486"/>
        <v>0</v>
      </c>
      <c r="K639" s="229">
        <f t="shared" si="486"/>
        <v>0</v>
      </c>
      <c r="L639" s="229">
        <f t="shared" si="486"/>
        <v>0</v>
      </c>
      <c r="M639" s="229">
        <f t="shared" si="486"/>
        <v>0</v>
      </c>
      <c r="N639" s="229">
        <f t="shared" si="486"/>
        <v>0</v>
      </c>
      <c r="O639" s="229">
        <f t="shared" si="486"/>
        <v>0</v>
      </c>
      <c r="P639" s="229">
        <f t="shared" si="486"/>
        <v>0</v>
      </c>
      <c r="Q639" s="229">
        <f t="shared" si="486"/>
        <v>0</v>
      </c>
      <c r="R639" s="229">
        <f t="shared" si="486"/>
        <v>0</v>
      </c>
      <c r="S639" s="229">
        <f t="shared" si="486"/>
        <v>0</v>
      </c>
      <c r="T639" s="229">
        <f t="shared" si="486"/>
        <v>0</v>
      </c>
      <c r="U639" s="229">
        <f t="shared" si="486"/>
        <v>0</v>
      </c>
      <c r="V639" s="229">
        <f t="shared" si="486"/>
        <v>0</v>
      </c>
      <c r="W639" s="229">
        <f t="shared" si="489"/>
        <v>0</v>
      </c>
      <c r="X639" s="229">
        <f t="shared" si="489"/>
        <v>0</v>
      </c>
      <c r="Y639" s="229">
        <f t="shared" si="489"/>
        <v>0</v>
      </c>
      <c r="Z639" s="229">
        <f t="shared" si="489"/>
        <v>0</v>
      </c>
      <c r="AA639" s="229">
        <f t="shared" si="489"/>
        <v>0</v>
      </c>
      <c r="AB639" s="229">
        <f t="shared" si="489"/>
        <v>0</v>
      </c>
      <c r="AC639" s="229">
        <f t="shared" si="489"/>
        <v>0</v>
      </c>
      <c r="AD639" s="229">
        <f t="shared" si="489"/>
        <v>0</v>
      </c>
      <c r="AE639" s="229">
        <f t="shared" si="489"/>
        <v>0</v>
      </c>
      <c r="AF639" s="229">
        <f t="shared" si="489"/>
        <v>0</v>
      </c>
      <c r="AG639" s="229">
        <f t="shared" si="489"/>
        <v>0</v>
      </c>
      <c r="AH639" s="229">
        <f t="shared" si="489"/>
        <v>0</v>
      </c>
      <c r="AI639" s="229">
        <f t="shared" si="489"/>
        <v>0</v>
      </c>
      <c r="AJ639" s="229">
        <f t="shared" si="489"/>
        <v>0</v>
      </c>
      <c r="AK639" s="229">
        <f t="shared" si="489"/>
        <v>0</v>
      </c>
      <c r="AL639" s="229">
        <f t="shared" si="489"/>
        <v>0</v>
      </c>
      <c r="AM639" s="229">
        <f t="shared" si="490"/>
        <v>0</v>
      </c>
      <c r="AN639" s="229">
        <f t="shared" si="490"/>
        <v>0</v>
      </c>
      <c r="AO639" s="229">
        <f t="shared" si="490"/>
        <v>0</v>
      </c>
      <c r="AP639" s="229">
        <f t="shared" si="490"/>
        <v>0</v>
      </c>
      <c r="AQ639" s="229">
        <f t="shared" si="490"/>
        <v>0</v>
      </c>
      <c r="AR639" s="229">
        <f t="shared" si="490"/>
        <v>0</v>
      </c>
      <c r="AS639" s="229">
        <f t="shared" si="490"/>
        <v>0</v>
      </c>
      <c r="AT639" s="229">
        <f t="shared" si="490"/>
        <v>0</v>
      </c>
      <c r="AU639" s="229">
        <f t="shared" si="490"/>
        <v>0</v>
      </c>
      <c r="AV639" s="229">
        <f t="shared" si="490"/>
        <v>0</v>
      </c>
      <c r="AW639" s="229">
        <f t="shared" si="490"/>
        <v>0</v>
      </c>
      <c r="AX639" s="229">
        <f t="shared" si="490"/>
        <v>0</v>
      </c>
      <c r="AY639" s="229">
        <f t="shared" si="490"/>
        <v>0</v>
      </c>
      <c r="AZ639" s="229">
        <f t="shared" si="490"/>
        <v>0</v>
      </c>
      <c r="BA639" s="229">
        <f t="shared" si="490"/>
        <v>0</v>
      </c>
      <c r="BB639" s="229">
        <f t="shared" si="490"/>
        <v>0</v>
      </c>
      <c r="BC639" s="229">
        <f t="shared" si="491"/>
        <v>0</v>
      </c>
      <c r="BD639" s="229">
        <f t="shared" si="491"/>
        <v>0</v>
      </c>
      <c r="BE639" s="229">
        <f t="shared" si="491"/>
        <v>0</v>
      </c>
      <c r="BF639" s="229">
        <f t="shared" si="491"/>
        <v>0</v>
      </c>
      <c r="BG639" s="229">
        <f t="shared" si="491"/>
        <v>0</v>
      </c>
      <c r="BH639" s="229">
        <f t="shared" si="491"/>
        <v>0</v>
      </c>
      <c r="BI639" s="229">
        <f t="shared" si="491"/>
        <v>0</v>
      </c>
      <c r="BJ639" s="229">
        <f t="shared" si="491"/>
        <v>0</v>
      </c>
      <c r="BK639" s="229">
        <f t="shared" si="491"/>
        <v>0</v>
      </c>
      <c r="BL639" s="229">
        <f t="shared" si="491"/>
        <v>0</v>
      </c>
      <c r="BM639" s="229">
        <f t="shared" si="491"/>
        <v>0</v>
      </c>
      <c r="BN639" s="229">
        <f t="shared" si="491"/>
        <v>0</v>
      </c>
      <c r="BO639" s="229">
        <f t="shared" si="492"/>
        <v>0</v>
      </c>
      <c r="BP639" s="229">
        <f t="shared" si="492"/>
        <v>0</v>
      </c>
      <c r="BQ639" s="229">
        <f t="shared" si="492"/>
        <v>0</v>
      </c>
      <c r="BR639" s="229">
        <f t="shared" si="492"/>
        <v>0</v>
      </c>
      <c r="BS639" s="229">
        <f t="shared" si="492"/>
        <v>0</v>
      </c>
      <c r="BT639" s="229">
        <f t="shared" si="492"/>
        <v>0</v>
      </c>
      <c r="BU639" s="229">
        <f t="shared" si="492"/>
        <v>0</v>
      </c>
      <c r="BV639" s="229">
        <f t="shared" si="492"/>
        <v>0</v>
      </c>
      <c r="BW639" s="229">
        <f t="shared" si="492"/>
        <v>0</v>
      </c>
      <c r="BX639" s="229">
        <f t="shared" si="492"/>
        <v>0</v>
      </c>
      <c r="BY639" s="229">
        <f t="shared" si="492"/>
        <v>0</v>
      </c>
      <c r="BZ639" s="229">
        <f t="shared" si="492"/>
        <v>0</v>
      </c>
    </row>
    <row r="640" spans="1:78" x14ac:dyDescent="0.2">
      <c r="A640" s="7" t="str">
        <f t="shared" si="480"/>
        <v>Roll-in 3</v>
      </c>
      <c r="B640" s="7">
        <f t="shared" si="481"/>
        <v>2020</v>
      </c>
      <c r="C640" s="7">
        <f t="shared" si="487"/>
        <v>19</v>
      </c>
      <c r="D640" s="165">
        <f t="shared" si="485"/>
        <v>44043</v>
      </c>
      <c r="E640" s="68">
        <f t="shared" si="482"/>
        <v>0</v>
      </c>
      <c r="F640" s="77"/>
      <c r="G640" s="229">
        <f t="shared" si="486"/>
        <v>0</v>
      </c>
      <c r="H640" s="229">
        <f t="shared" si="486"/>
        <v>0</v>
      </c>
      <c r="I640" s="229">
        <f t="shared" si="486"/>
        <v>0</v>
      </c>
      <c r="J640" s="229">
        <f t="shared" si="486"/>
        <v>0</v>
      </c>
      <c r="K640" s="229">
        <f t="shared" si="486"/>
        <v>0</v>
      </c>
      <c r="L640" s="229">
        <f t="shared" si="486"/>
        <v>0</v>
      </c>
      <c r="M640" s="229">
        <f t="shared" si="486"/>
        <v>0</v>
      </c>
      <c r="N640" s="229">
        <f t="shared" si="486"/>
        <v>0</v>
      </c>
      <c r="O640" s="229">
        <f t="shared" si="486"/>
        <v>0</v>
      </c>
      <c r="P640" s="229">
        <f t="shared" si="486"/>
        <v>0</v>
      </c>
      <c r="Q640" s="229">
        <f t="shared" si="486"/>
        <v>0</v>
      </c>
      <c r="R640" s="229">
        <f t="shared" si="486"/>
        <v>0</v>
      </c>
      <c r="S640" s="229">
        <f t="shared" si="486"/>
        <v>0</v>
      </c>
      <c r="T640" s="229">
        <f t="shared" si="486"/>
        <v>0</v>
      </c>
      <c r="U640" s="229">
        <f t="shared" si="486"/>
        <v>0</v>
      </c>
      <c r="V640" s="229">
        <f t="shared" si="486"/>
        <v>0</v>
      </c>
      <c r="W640" s="229">
        <f t="shared" si="489"/>
        <v>0</v>
      </c>
      <c r="X640" s="229">
        <f t="shared" si="489"/>
        <v>0</v>
      </c>
      <c r="Y640" s="229">
        <f t="shared" si="489"/>
        <v>0</v>
      </c>
      <c r="Z640" s="229">
        <f t="shared" si="489"/>
        <v>0</v>
      </c>
      <c r="AA640" s="229">
        <f t="shared" si="489"/>
        <v>0</v>
      </c>
      <c r="AB640" s="229">
        <f t="shared" si="489"/>
        <v>0</v>
      </c>
      <c r="AC640" s="229">
        <f t="shared" si="489"/>
        <v>0</v>
      </c>
      <c r="AD640" s="229">
        <f t="shared" si="489"/>
        <v>0</v>
      </c>
      <c r="AE640" s="229">
        <f t="shared" si="489"/>
        <v>0</v>
      </c>
      <c r="AF640" s="229">
        <f t="shared" si="489"/>
        <v>0</v>
      </c>
      <c r="AG640" s="229">
        <f t="shared" si="489"/>
        <v>0</v>
      </c>
      <c r="AH640" s="229">
        <f t="shared" si="489"/>
        <v>0</v>
      </c>
      <c r="AI640" s="229">
        <f t="shared" si="489"/>
        <v>0</v>
      </c>
      <c r="AJ640" s="229">
        <f t="shared" si="489"/>
        <v>0</v>
      </c>
      <c r="AK640" s="229">
        <f t="shared" si="489"/>
        <v>0</v>
      </c>
      <c r="AL640" s="229">
        <f t="shared" si="489"/>
        <v>0</v>
      </c>
      <c r="AM640" s="229">
        <f t="shared" si="490"/>
        <v>0</v>
      </c>
      <c r="AN640" s="229">
        <f t="shared" si="490"/>
        <v>0</v>
      </c>
      <c r="AO640" s="229">
        <f t="shared" si="490"/>
        <v>0</v>
      </c>
      <c r="AP640" s="229">
        <f t="shared" si="490"/>
        <v>0</v>
      </c>
      <c r="AQ640" s="229">
        <f t="shared" si="490"/>
        <v>0</v>
      </c>
      <c r="AR640" s="229">
        <f t="shared" si="490"/>
        <v>0</v>
      </c>
      <c r="AS640" s="229">
        <f t="shared" si="490"/>
        <v>0</v>
      </c>
      <c r="AT640" s="229">
        <f t="shared" si="490"/>
        <v>0</v>
      </c>
      <c r="AU640" s="229">
        <f t="shared" si="490"/>
        <v>0</v>
      </c>
      <c r="AV640" s="229">
        <f t="shared" si="490"/>
        <v>0</v>
      </c>
      <c r="AW640" s="229">
        <f t="shared" si="490"/>
        <v>0</v>
      </c>
      <c r="AX640" s="229">
        <f t="shared" si="490"/>
        <v>0</v>
      </c>
      <c r="AY640" s="229">
        <f t="shared" si="490"/>
        <v>0</v>
      </c>
      <c r="AZ640" s="229">
        <f t="shared" si="490"/>
        <v>0</v>
      </c>
      <c r="BA640" s="229">
        <f t="shared" si="490"/>
        <v>0</v>
      </c>
      <c r="BB640" s="229">
        <f t="shared" si="490"/>
        <v>0</v>
      </c>
      <c r="BC640" s="229">
        <f t="shared" si="491"/>
        <v>0</v>
      </c>
      <c r="BD640" s="229">
        <f t="shared" si="491"/>
        <v>0</v>
      </c>
      <c r="BE640" s="229">
        <f t="shared" si="491"/>
        <v>0</v>
      </c>
      <c r="BF640" s="229">
        <f t="shared" si="491"/>
        <v>0</v>
      </c>
      <c r="BG640" s="229">
        <f t="shared" si="491"/>
        <v>0</v>
      </c>
      <c r="BH640" s="229">
        <f t="shared" si="491"/>
        <v>0</v>
      </c>
      <c r="BI640" s="229">
        <f t="shared" si="491"/>
        <v>0</v>
      </c>
      <c r="BJ640" s="229">
        <f t="shared" si="491"/>
        <v>0</v>
      </c>
      <c r="BK640" s="229">
        <f t="shared" si="491"/>
        <v>0</v>
      </c>
      <c r="BL640" s="229">
        <f t="shared" si="491"/>
        <v>0</v>
      </c>
      <c r="BM640" s="229">
        <f t="shared" si="491"/>
        <v>0</v>
      </c>
      <c r="BN640" s="229">
        <f t="shared" si="491"/>
        <v>0</v>
      </c>
      <c r="BO640" s="229">
        <f t="shared" si="492"/>
        <v>0</v>
      </c>
      <c r="BP640" s="229">
        <f t="shared" si="492"/>
        <v>0</v>
      </c>
      <c r="BQ640" s="229">
        <f t="shared" si="492"/>
        <v>0</v>
      </c>
      <c r="BR640" s="229">
        <f t="shared" si="492"/>
        <v>0</v>
      </c>
      <c r="BS640" s="229">
        <f t="shared" si="492"/>
        <v>0</v>
      </c>
      <c r="BT640" s="229">
        <f t="shared" si="492"/>
        <v>0</v>
      </c>
      <c r="BU640" s="229">
        <f t="shared" si="492"/>
        <v>0</v>
      </c>
      <c r="BV640" s="229">
        <f t="shared" si="492"/>
        <v>0</v>
      </c>
      <c r="BW640" s="229">
        <f t="shared" si="492"/>
        <v>0</v>
      </c>
      <c r="BX640" s="229">
        <f t="shared" si="492"/>
        <v>0</v>
      </c>
      <c r="BY640" s="229">
        <f t="shared" si="492"/>
        <v>0</v>
      </c>
      <c r="BZ640" s="229">
        <f t="shared" si="492"/>
        <v>0</v>
      </c>
    </row>
    <row r="641" spans="1:78" x14ac:dyDescent="0.2">
      <c r="A641" s="7" t="str">
        <f t="shared" si="480"/>
        <v>Roll-in 3</v>
      </c>
      <c r="B641" s="7">
        <f t="shared" si="481"/>
        <v>2020</v>
      </c>
      <c r="C641" s="7">
        <f t="shared" si="487"/>
        <v>20</v>
      </c>
      <c r="D641" s="165">
        <f t="shared" si="485"/>
        <v>44074</v>
      </c>
      <c r="E641" s="68">
        <f t="shared" si="482"/>
        <v>0</v>
      </c>
      <c r="F641" s="77"/>
      <c r="G641" s="229">
        <f t="shared" si="486"/>
        <v>0</v>
      </c>
      <c r="H641" s="229">
        <f t="shared" si="486"/>
        <v>0</v>
      </c>
      <c r="I641" s="229">
        <f t="shared" si="486"/>
        <v>0</v>
      </c>
      <c r="J641" s="229">
        <f t="shared" si="486"/>
        <v>0</v>
      </c>
      <c r="K641" s="229">
        <f t="shared" si="486"/>
        <v>0</v>
      </c>
      <c r="L641" s="229">
        <f t="shared" si="486"/>
        <v>0</v>
      </c>
      <c r="M641" s="229">
        <f t="shared" si="486"/>
        <v>0</v>
      </c>
      <c r="N641" s="229">
        <f t="shared" si="486"/>
        <v>0</v>
      </c>
      <c r="O641" s="229">
        <f t="shared" si="486"/>
        <v>0</v>
      </c>
      <c r="P641" s="229">
        <f t="shared" si="486"/>
        <v>0</v>
      </c>
      <c r="Q641" s="229">
        <f t="shared" si="486"/>
        <v>0</v>
      </c>
      <c r="R641" s="229">
        <f t="shared" si="486"/>
        <v>0</v>
      </c>
      <c r="S641" s="229">
        <f t="shared" si="486"/>
        <v>0</v>
      </c>
      <c r="T641" s="229">
        <f t="shared" si="486"/>
        <v>0</v>
      </c>
      <c r="U641" s="229">
        <f t="shared" si="486"/>
        <v>0</v>
      </c>
      <c r="V641" s="229">
        <f t="shared" si="486"/>
        <v>0</v>
      </c>
      <c r="W641" s="229">
        <f t="shared" si="489"/>
        <v>0</v>
      </c>
      <c r="X641" s="229">
        <f t="shared" si="489"/>
        <v>0</v>
      </c>
      <c r="Y641" s="229">
        <f t="shared" si="489"/>
        <v>0</v>
      </c>
      <c r="Z641" s="229">
        <f t="shared" si="489"/>
        <v>0</v>
      </c>
      <c r="AA641" s="229">
        <f t="shared" si="489"/>
        <v>0</v>
      </c>
      <c r="AB641" s="229">
        <f t="shared" si="489"/>
        <v>0</v>
      </c>
      <c r="AC641" s="229">
        <f t="shared" si="489"/>
        <v>0</v>
      </c>
      <c r="AD641" s="229">
        <f t="shared" si="489"/>
        <v>0</v>
      </c>
      <c r="AE641" s="229">
        <f t="shared" si="489"/>
        <v>0</v>
      </c>
      <c r="AF641" s="229">
        <f t="shared" si="489"/>
        <v>0</v>
      </c>
      <c r="AG641" s="229">
        <f t="shared" si="489"/>
        <v>0</v>
      </c>
      <c r="AH641" s="229">
        <f t="shared" si="489"/>
        <v>0</v>
      </c>
      <c r="AI641" s="229">
        <f t="shared" si="489"/>
        <v>0</v>
      </c>
      <c r="AJ641" s="229">
        <f t="shared" si="489"/>
        <v>0</v>
      </c>
      <c r="AK641" s="229">
        <f t="shared" si="489"/>
        <v>0</v>
      </c>
      <c r="AL641" s="229">
        <f t="shared" si="489"/>
        <v>0</v>
      </c>
      <c r="AM641" s="229">
        <f t="shared" si="490"/>
        <v>0</v>
      </c>
      <c r="AN641" s="229">
        <f t="shared" si="490"/>
        <v>0</v>
      </c>
      <c r="AO641" s="229">
        <f t="shared" si="490"/>
        <v>0</v>
      </c>
      <c r="AP641" s="229">
        <f t="shared" si="490"/>
        <v>0</v>
      </c>
      <c r="AQ641" s="229">
        <f t="shared" si="490"/>
        <v>0</v>
      </c>
      <c r="AR641" s="229">
        <f t="shared" si="490"/>
        <v>0</v>
      </c>
      <c r="AS641" s="229">
        <f t="shared" si="490"/>
        <v>0</v>
      </c>
      <c r="AT641" s="229">
        <f t="shared" si="490"/>
        <v>0</v>
      </c>
      <c r="AU641" s="229">
        <f t="shared" si="490"/>
        <v>0</v>
      </c>
      <c r="AV641" s="229">
        <f t="shared" si="490"/>
        <v>0</v>
      </c>
      <c r="AW641" s="229">
        <f t="shared" si="490"/>
        <v>0</v>
      </c>
      <c r="AX641" s="229">
        <f t="shared" si="490"/>
        <v>0</v>
      </c>
      <c r="AY641" s="229">
        <f t="shared" si="490"/>
        <v>0</v>
      </c>
      <c r="AZ641" s="229">
        <f t="shared" si="490"/>
        <v>0</v>
      </c>
      <c r="BA641" s="229">
        <f t="shared" si="490"/>
        <v>0</v>
      </c>
      <c r="BB641" s="229">
        <f t="shared" si="490"/>
        <v>0</v>
      </c>
      <c r="BC641" s="229">
        <f t="shared" si="491"/>
        <v>0</v>
      </c>
      <c r="BD641" s="229">
        <f t="shared" si="491"/>
        <v>0</v>
      </c>
      <c r="BE641" s="229">
        <f t="shared" si="491"/>
        <v>0</v>
      </c>
      <c r="BF641" s="229">
        <f t="shared" si="491"/>
        <v>0</v>
      </c>
      <c r="BG641" s="229">
        <f t="shared" si="491"/>
        <v>0</v>
      </c>
      <c r="BH641" s="229">
        <f t="shared" si="491"/>
        <v>0</v>
      </c>
      <c r="BI641" s="229">
        <f t="shared" si="491"/>
        <v>0</v>
      </c>
      <c r="BJ641" s="229">
        <f t="shared" si="491"/>
        <v>0</v>
      </c>
      <c r="BK641" s="229">
        <f t="shared" si="491"/>
        <v>0</v>
      </c>
      <c r="BL641" s="229">
        <f t="shared" si="491"/>
        <v>0</v>
      </c>
      <c r="BM641" s="229">
        <f t="shared" si="491"/>
        <v>0</v>
      </c>
      <c r="BN641" s="229">
        <f t="shared" si="491"/>
        <v>0</v>
      </c>
      <c r="BO641" s="229">
        <f t="shared" si="492"/>
        <v>0</v>
      </c>
      <c r="BP641" s="229">
        <f t="shared" si="492"/>
        <v>0</v>
      </c>
      <c r="BQ641" s="229">
        <f t="shared" si="492"/>
        <v>0</v>
      </c>
      <c r="BR641" s="229">
        <f t="shared" si="492"/>
        <v>0</v>
      </c>
      <c r="BS641" s="229">
        <f t="shared" si="492"/>
        <v>0</v>
      </c>
      <c r="BT641" s="229">
        <f t="shared" si="492"/>
        <v>0</v>
      </c>
      <c r="BU641" s="229">
        <f t="shared" si="492"/>
        <v>0</v>
      </c>
      <c r="BV641" s="229">
        <f t="shared" si="492"/>
        <v>0</v>
      </c>
      <c r="BW641" s="229">
        <f t="shared" si="492"/>
        <v>0</v>
      </c>
      <c r="BX641" s="229">
        <f t="shared" si="492"/>
        <v>0</v>
      </c>
      <c r="BY641" s="229">
        <f t="shared" si="492"/>
        <v>0</v>
      </c>
      <c r="BZ641" s="229">
        <f t="shared" si="492"/>
        <v>0</v>
      </c>
    </row>
    <row r="642" spans="1:78" x14ac:dyDescent="0.2">
      <c r="A642" s="7" t="str">
        <f t="shared" si="480"/>
        <v>Roll-in 4</v>
      </c>
      <c r="B642" s="7">
        <f t="shared" si="481"/>
        <v>2020</v>
      </c>
      <c r="C642" s="7">
        <f t="shared" si="487"/>
        <v>21</v>
      </c>
      <c r="D642" s="165">
        <f t="shared" si="485"/>
        <v>44104</v>
      </c>
      <c r="E642" s="68">
        <f t="shared" si="482"/>
        <v>0</v>
      </c>
      <c r="F642" s="77"/>
      <c r="G642" s="229">
        <f t="shared" si="486"/>
        <v>0</v>
      </c>
      <c r="H642" s="229">
        <f t="shared" si="486"/>
        <v>0</v>
      </c>
      <c r="I642" s="229">
        <f t="shared" si="486"/>
        <v>0</v>
      </c>
      <c r="J642" s="229">
        <f t="shared" si="486"/>
        <v>0</v>
      </c>
      <c r="K642" s="229">
        <f t="shared" si="486"/>
        <v>0</v>
      </c>
      <c r="L642" s="229">
        <f t="shared" si="486"/>
        <v>0</v>
      </c>
      <c r="M642" s="229">
        <f t="shared" si="486"/>
        <v>0</v>
      </c>
      <c r="N642" s="229">
        <f t="shared" si="486"/>
        <v>0</v>
      </c>
      <c r="O642" s="229">
        <f t="shared" si="486"/>
        <v>0</v>
      </c>
      <c r="P642" s="229">
        <f t="shared" si="486"/>
        <v>0</v>
      </c>
      <c r="Q642" s="229">
        <f t="shared" si="486"/>
        <v>0</v>
      </c>
      <c r="R642" s="229">
        <f t="shared" si="486"/>
        <v>0</v>
      </c>
      <c r="S642" s="229">
        <f t="shared" si="486"/>
        <v>0</v>
      </c>
      <c r="T642" s="229">
        <f t="shared" si="486"/>
        <v>0</v>
      </c>
      <c r="U642" s="229">
        <f t="shared" si="486"/>
        <v>0</v>
      </c>
      <c r="V642" s="229">
        <f t="shared" si="486"/>
        <v>0</v>
      </c>
      <c r="W642" s="229">
        <f t="shared" si="489"/>
        <v>0</v>
      </c>
      <c r="X642" s="229">
        <f t="shared" si="489"/>
        <v>0</v>
      </c>
      <c r="Y642" s="229">
        <f t="shared" si="489"/>
        <v>0</v>
      </c>
      <c r="Z642" s="229">
        <f t="shared" si="489"/>
        <v>0</v>
      </c>
      <c r="AA642" s="229">
        <f t="shared" si="489"/>
        <v>0</v>
      </c>
      <c r="AB642" s="229">
        <f t="shared" si="489"/>
        <v>0</v>
      </c>
      <c r="AC642" s="229">
        <f t="shared" si="489"/>
        <v>0</v>
      </c>
      <c r="AD642" s="229">
        <f t="shared" si="489"/>
        <v>0</v>
      </c>
      <c r="AE642" s="229">
        <f t="shared" si="489"/>
        <v>0</v>
      </c>
      <c r="AF642" s="229">
        <f t="shared" si="489"/>
        <v>0</v>
      </c>
      <c r="AG642" s="229">
        <f t="shared" si="489"/>
        <v>0</v>
      </c>
      <c r="AH642" s="229">
        <f t="shared" si="489"/>
        <v>0</v>
      </c>
      <c r="AI642" s="229">
        <f t="shared" si="489"/>
        <v>0</v>
      </c>
      <c r="AJ642" s="229">
        <f t="shared" si="489"/>
        <v>0</v>
      </c>
      <c r="AK642" s="229">
        <f t="shared" si="489"/>
        <v>0</v>
      </c>
      <c r="AL642" s="229">
        <f t="shared" si="489"/>
        <v>0</v>
      </c>
      <c r="AM642" s="229">
        <f t="shared" si="490"/>
        <v>0</v>
      </c>
      <c r="AN642" s="229">
        <f t="shared" si="490"/>
        <v>0</v>
      </c>
      <c r="AO642" s="229">
        <f t="shared" si="490"/>
        <v>0</v>
      </c>
      <c r="AP642" s="229">
        <f t="shared" si="490"/>
        <v>0</v>
      </c>
      <c r="AQ642" s="229">
        <f t="shared" si="490"/>
        <v>0</v>
      </c>
      <c r="AR642" s="229">
        <f t="shared" si="490"/>
        <v>0</v>
      </c>
      <c r="AS642" s="229">
        <f t="shared" si="490"/>
        <v>0</v>
      </c>
      <c r="AT642" s="229">
        <f t="shared" si="490"/>
        <v>0</v>
      </c>
      <c r="AU642" s="229">
        <f t="shared" si="490"/>
        <v>0</v>
      </c>
      <c r="AV642" s="229">
        <f t="shared" si="490"/>
        <v>0</v>
      </c>
      <c r="AW642" s="229">
        <f t="shared" si="490"/>
        <v>0</v>
      </c>
      <c r="AX642" s="229">
        <f t="shared" si="490"/>
        <v>0</v>
      </c>
      <c r="AY642" s="229">
        <f t="shared" si="490"/>
        <v>0</v>
      </c>
      <c r="AZ642" s="229">
        <f t="shared" si="490"/>
        <v>0</v>
      </c>
      <c r="BA642" s="229">
        <f t="shared" si="490"/>
        <v>0</v>
      </c>
      <c r="BB642" s="229">
        <f t="shared" si="490"/>
        <v>0</v>
      </c>
      <c r="BC642" s="229">
        <f t="shared" si="491"/>
        <v>0</v>
      </c>
      <c r="BD642" s="229">
        <f t="shared" si="491"/>
        <v>0</v>
      </c>
      <c r="BE642" s="229">
        <f t="shared" si="491"/>
        <v>0</v>
      </c>
      <c r="BF642" s="229">
        <f t="shared" si="491"/>
        <v>0</v>
      </c>
      <c r="BG642" s="229">
        <f t="shared" si="491"/>
        <v>0</v>
      </c>
      <c r="BH642" s="229">
        <f t="shared" si="491"/>
        <v>0</v>
      </c>
      <c r="BI642" s="229">
        <f t="shared" si="491"/>
        <v>0</v>
      </c>
      <c r="BJ642" s="229">
        <f t="shared" si="491"/>
        <v>0</v>
      </c>
      <c r="BK642" s="229">
        <f t="shared" si="491"/>
        <v>0</v>
      </c>
      <c r="BL642" s="229">
        <f t="shared" si="491"/>
        <v>0</v>
      </c>
      <c r="BM642" s="229">
        <f t="shared" si="491"/>
        <v>0</v>
      </c>
      <c r="BN642" s="229">
        <f t="shared" si="491"/>
        <v>0</v>
      </c>
      <c r="BO642" s="229">
        <f t="shared" si="492"/>
        <v>0</v>
      </c>
      <c r="BP642" s="229">
        <f t="shared" si="492"/>
        <v>0</v>
      </c>
      <c r="BQ642" s="229">
        <f t="shared" si="492"/>
        <v>0</v>
      </c>
      <c r="BR642" s="229">
        <f t="shared" si="492"/>
        <v>0</v>
      </c>
      <c r="BS642" s="229">
        <f t="shared" si="492"/>
        <v>0</v>
      </c>
      <c r="BT642" s="229">
        <f t="shared" si="492"/>
        <v>0</v>
      </c>
      <c r="BU642" s="229">
        <f t="shared" si="492"/>
        <v>0</v>
      </c>
      <c r="BV642" s="229">
        <f t="shared" si="492"/>
        <v>0</v>
      </c>
      <c r="BW642" s="229">
        <f t="shared" si="492"/>
        <v>0</v>
      </c>
      <c r="BX642" s="229">
        <f t="shared" si="492"/>
        <v>0</v>
      </c>
      <c r="BY642" s="229">
        <f t="shared" si="492"/>
        <v>0</v>
      </c>
      <c r="BZ642" s="229">
        <f t="shared" si="492"/>
        <v>0</v>
      </c>
    </row>
    <row r="643" spans="1:78" x14ac:dyDescent="0.2">
      <c r="A643" s="7" t="str">
        <f t="shared" si="480"/>
        <v>Roll-in 4</v>
      </c>
      <c r="B643" s="7">
        <f t="shared" si="481"/>
        <v>2020</v>
      </c>
      <c r="C643" s="7">
        <f t="shared" si="487"/>
        <v>22</v>
      </c>
      <c r="D643" s="165">
        <f t="shared" si="485"/>
        <v>44135</v>
      </c>
      <c r="E643" s="68">
        <f t="shared" si="482"/>
        <v>0</v>
      </c>
      <c r="F643" s="77"/>
      <c r="G643" s="229">
        <f t="shared" si="486"/>
        <v>0</v>
      </c>
      <c r="H643" s="229">
        <f t="shared" si="486"/>
        <v>0</v>
      </c>
      <c r="I643" s="229">
        <f t="shared" si="486"/>
        <v>0</v>
      </c>
      <c r="J643" s="229">
        <f t="shared" si="486"/>
        <v>0</v>
      </c>
      <c r="K643" s="229">
        <f t="shared" si="486"/>
        <v>0</v>
      </c>
      <c r="L643" s="229">
        <f t="shared" si="486"/>
        <v>0</v>
      </c>
      <c r="M643" s="229">
        <f t="shared" si="486"/>
        <v>0</v>
      </c>
      <c r="N643" s="229">
        <f t="shared" si="486"/>
        <v>0</v>
      </c>
      <c r="O643" s="229">
        <f t="shared" si="486"/>
        <v>0</v>
      </c>
      <c r="P643" s="229">
        <f t="shared" si="486"/>
        <v>0</v>
      </c>
      <c r="Q643" s="229">
        <f t="shared" si="486"/>
        <v>0</v>
      </c>
      <c r="R643" s="229">
        <f t="shared" si="486"/>
        <v>0</v>
      </c>
      <c r="S643" s="229">
        <f t="shared" si="486"/>
        <v>0</v>
      </c>
      <c r="T643" s="229">
        <f t="shared" si="486"/>
        <v>0</v>
      </c>
      <c r="U643" s="229">
        <f t="shared" si="486"/>
        <v>0</v>
      </c>
      <c r="V643" s="229">
        <f t="shared" si="486"/>
        <v>0</v>
      </c>
      <c r="W643" s="229">
        <f t="shared" si="489"/>
        <v>0</v>
      </c>
      <c r="X643" s="229">
        <f t="shared" si="489"/>
        <v>0</v>
      </c>
      <c r="Y643" s="229">
        <f t="shared" si="489"/>
        <v>0</v>
      </c>
      <c r="Z643" s="229">
        <f t="shared" si="489"/>
        <v>0</v>
      </c>
      <c r="AA643" s="229">
        <f t="shared" si="489"/>
        <v>0</v>
      </c>
      <c r="AB643" s="229">
        <f t="shared" si="489"/>
        <v>0</v>
      </c>
      <c r="AC643" s="229">
        <f t="shared" si="489"/>
        <v>0</v>
      </c>
      <c r="AD643" s="229">
        <f t="shared" si="489"/>
        <v>0</v>
      </c>
      <c r="AE643" s="229">
        <f t="shared" si="489"/>
        <v>0</v>
      </c>
      <c r="AF643" s="229">
        <f t="shared" si="489"/>
        <v>0</v>
      </c>
      <c r="AG643" s="229">
        <f t="shared" si="489"/>
        <v>0</v>
      </c>
      <c r="AH643" s="229">
        <f t="shared" si="489"/>
        <v>0</v>
      </c>
      <c r="AI643" s="229">
        <f t="shared" si="489"/>
        <v>0</v>
      </c>
      <c r="AJ643" s="229">
        <f t="shared" si="489"/>
        <v>0</v>
      </c>
      <c r="AK643" s="229">
        <f t="shared" si="489"/>
        <v>0</v>
      </c>
      <c r="AL643" s="229">
        <f t="shared" si="489"/>
        <v>0</v>
      </c>
      <c r="AM643" s="229">
        <f t="shared" si="490"/>
        <v>0</v>
      </c>
      <c r="AN643" s="229">
        <f t="shared" si="490"/>
        <v>0</v>
      </c>
      <c r="AO643" s="229">
        <f t="shared" si="490"/>
        <v>0</v>
      </c>
      <c r="AP643" s="229">
        <f t="shared" si="490"/>
        <v>0</v>
      </c>
      <c r="AQ643" s="229">
        <f t="shared" si="490"/>
        <v>0</v>
      </c>
      <c r="AR643" s="229">
        <f t="shared" si="490"/>
        <v>0</v>
      </c>
      <c r="AS643" s="229">
        <f t="shared" si="490"/>
        <v>0</v>
      </c>
      <c r="AT643" s="229">
        <f t="shared" si="490"/>
        <v>0</v>
      </c>
      <c r="AU643" s="229">
        <f t="shared" si="490"/>
        <v>0</v>
      </c>
      <c r="AV643" s="229">
        <f t="shared" si="490"/>
        <v>0</v>
      </c>
      <c r="AW643" s="229">
        <f t="shared" si="490"/>
        <v>0</v>
      </c>
      <c r="AX643" s="229">
        <f t="shared" si="490"/>
        <v>0</v>
      </c>
      <c r="AY643" s="229">
        <f t="shared" si="490"/>
        <v>0</v>
      </c>
      <c r="AZ643" s="229">
        <f t="shared" si="490"/>
        <v>0</v>
      </c>
      <c r="BA643" s="229">
        <f t="shared" si="490"/>
        <v>0</v>
      </c>
      <c r="BB643" s="229">
        <f t="shared" si="490"/>
        <v>0</v>
      </c>
      <c r="BC643" s="229">
        <f t="shared" si="491"/>
        <v>0</v>
      </c>
      <c r="BD643" s="229">
        <f t="shared" si="491"/>
        <v>0</v>
      </c>
      <c r="BE643" s="229">
        <f t="shared" si="491"/>
        <v>0</v>
      </c>
      <c r="BF643" s="229">
        <f t="shared" si="491"/>
        <v>0</v>
      </c>
      <c r="BG643" s="229">
        <f t="shared" si="491"/>
        <v>0</v>
      </c>
      <c r="BH643" s="229">
        <f t="shared" si="491"/>
        <v>0</v>
      </c>
      <c r="BI643" s="229">
        <f t="shared" si="491"/>
        <v>0</v>
      </c>
      <c r="BJ643" s="229">
        <f t="shared" si="491"/>
        <v>0</v>
      </c>
      <c r="BK643" s="229">
        <f t="shared" si="491"/>
        <v>0</v>
      </c>
      <c r="BL643" s="229">
        <f t="shared" si="491"/>
        <v>0</v>
      </c>
      <c r="BM643" s="229">
        <f t="shared" si="491"/>
        <v>0</v>
      </c>
      <c r="BN643" s="229">
        <f t="shared" si="491"/>
        <v>0</v>
      </c>
      <c r="BO643" s="229">
        <f t="shared" si="492"/>
        <v>0</v>
      </c>
      <c r="BP643" s="229">
        <f t="shared" si="492"/>
        <v>0</v>
      </c>
      <c r="BQ643" s="229">
        <f t="shared" si="492"/>
        <v>0</v>
      </c>
      <c r="BR643" s="229">
        <f t="shared" si="492"/>
        <v>0</v>
      </c>
      <c r="BS643" s="229">
        <f t="shared" si="492"/>
        <v>0</v>
      </c>
      <c r="BT643" s="229">
        <f t="shared" si="492"/>
        <v>0</v>
      </c>
      <c r="BU643" s="229">
        <f t="shared" si="492"/>
        <v>0</v>
      </c>
      <c r="BV643" s="229">
        <f t="shared" si="492"/>
        <v>0</v>
      </c>
      <c r="BW643" s="229">
        <f t="shared" si="492"/>
        <v>0</v>
      </c>
      <c r="BX643" s="229">
        <f t="shared" si="492"/>
        <v>0</v>
      </c>
      <c r="BY643" s="229">
        <f t="shared" si="492"/>
        <v>0</v>
      </c>
      <c r="BZ643" s="229">
        <f t="shared" si="492"/>
        <v>0</v>
      </c>
    </row>
    <row r="644" spans="1:78" x14ac:dyDescent="0.2">
      <c r="A644" s="7" t="str">
        <f t="shared" si="480"/>
        <v>Roll-in 4</v>
      </c>
      <c r="B644" s="7">
        <f t="shared" si="481"/>
        <v>2020</v>
      </c>
      <c r="C644" s="7">
        <f t="shared" si="487"/>
        <v>23</v>
      </c>
      <c r="D644" s="165">
        <f t="shared" si="485"/>
        <v>44165</v>
      </c>
      <c r="E644" s="68">
        <f t="shared" si="482"/>
        <v>0</v>
      </c>
      <c r="F644" s="77"/>
      <c r="G644" s="229">
        <f t="shared" si="486"/>
        <v>0</v>
      </c>
      <c r="H644" s="229">
        <f t="shared" si="486"/>
        <v>0</v>
      </c>
      <c r="I644" s="229">
        <f t="shared" si="486"/>
        <v>0</v>
      </c>
      <c r="J644" s="229">
        <f t="shared" si="486"/>
        <v>0</v>
      </c>
      <c r="K644" s="229">
        <f t="shared" si="486"/>
        <v>0</v>
      </c>
      <c r="L644" s="229">
        <f t="shared" si="486"/>
        <v>0</v>
      </c>
      <c r="M644" s="229">
        <f t="shared" si="486"/>
        <v>0</v>
      </c>
      <c r="N644" s="229">
        <f t="shared" si="486"/>
        <v>0</v>
      </c>
      <c r="O644" s="229">
        <f t="shared" si="486"/>
        <v>0</v>
      </c>
      <c r="P644" s="229">
        <f t="shared" si="486"/>
        <v>0</v>
      </c>
      <c r="Q644" s="229">
        <f t="shared" si="486"/>
        <v>0</v>
      </c>
      <c r="R644" s="229">
        <f t="shared" si="486"/>
        <v>0</v>
      </c>
      <c r="S644" s="229">
        <f t="shared" si="486"/>
        <v>0</v>
      </c>
      <c r="T644" s="229">
        <f t="shared" si="486"/>
        <v>0</v>
      </c>
      <c r="U644" s="229">
        <f t="shared" si="486"/>
        <v>0</v>
      </c>
      <c r="V644" s="229">
        <f t="shared" si="486"/>
        <v>0</v>
      </c>
      <c r="W644" s="229">
        <f t="shared" si="489"/>
        <v>0</v>
      </c>
      <c r="X644" s="229">
        <f t="shared" si="489"/>
        <v>0</v>
      </c>
      <c r="Y644" s="229">
        <f t="shared" si="489"/>
        <v>0</v>
      </c>
      <c r="Z644" s="229">
        <f t="shared" si="489"/>
        <v>0</v>
      </c>
      <c r="AA644" s="229">
        <f t="shared" si="489"/>
        <v>0</v>
      </c>
      <c r="AB644" s="229">
        <f t="shared" si="489"/>
        <v>0</v>
      </c>
      <c r="AC644" s="229">
        <f t="shared" si="489"/>
        <v>0</v>
      </c>
      <c r="AD644" s="229">
        <f t="shared" si="489"/>
        <v>0</v>
      </c>
      <c r="AE644" s="229">
        <f t="shared" si="489"/>
        <v>0</v>
      </c>
      <c r="AF644" s="229">
        <f t="shared" si="489"/>
        <v>0</v>
      </c>
      <c r="AG644" s="229">
        <f t="shared" si="489"/>
        <v>0</v>
      </c>
      <c r="AH644" s="229">
        <f t="shared" si="489"/>
        <v>0</v>
      </c>
      <c r="AI644" s="229">
        <f t="shared" si="489"/>
        <v>0</v>
      </c>
      <c r="AJ644" s="229">
        <f t="shared" si="489"/>
        <v>0</v>
      </c>
      <c r="AK644" s="229">
        <f t="shared" si="489"/>
        <v>0</v>
      </c>
      <c r="AL644" s="229">
        <f t="shared" si="489"/>
        <v>0</v>
      </c>
      <c r="AM644" s="229">
        <f t="shared" si="490"/>
        <v>0</v>
      </c>
      <c r="AN644" s="229">
        <f t="shared" si="490"/>
        <v>0</v>
      </c>
      <c r="AO644" s="229">
        <f t="shared" si="490"/>
        <v>0</v>
      </c>
      <c r="AP644" s="229">
        <f t="shared" si="490"/>
        <v>0</v>
      </c>
      <c r="AQ644" s="229">
        <f t="shared" si="490"/>
        <v>0</v>
      </c>
      <c r="AR644" s="229">
        <f t="shared" si="490"/>
        <v>0</v>
      </c>
      <c r="AS644" s="229">
        <f t="shared" si="490"/>
        <v>0</v>
      </c>
      <c r="AT644" s="229">
        <f t="shared" si="490"/>
        <v>0</v>
      </c>
      <c r="AU644" s="229">
        <f t="shared" si="490"/>
        <v>0</v>
      </c>
      <c r="AV644" s="229">
        <f t="shared" si="490"/>
        <v>0</v>
      </c>
      <c r="AW644" s="229">
        <f t="shared" si="490"/>
        <v>0</v>
      </c>
      <c r="AX644" s="229">
        <f t="shared" si="490"/>
        <v>0</v>
      </c>
      <c r="AY644" s="229">
        <f t="shared" si="490"/>
        <v>0</v>
      </c>
      <c r="AZ644" s="229">
        <f t="shared" si="490"/>
        <v>0</v>
      </c>
      <c r="BA644" s="229">
        <f t="shared" si="490"/>
        <v>0</v>
      </c>
      <c r="BB644" s="229">
        <f t="shared" si="490"/>
        <v>0</v>
      </c>
      <c r="BC644" s="229">
        <f t="shared" si="491"/>
        <v>0</v>
      </c>
      <c r="BD644" s="229">
        <f t="shared" si="491"/>
        <v>0</v>
      </c>
      <c r="BE644" s="229">
        <f t="shared" si="491"/>
        <v>0</v>
      </c>
      <c r="BF644" s="229">
        <f t="shared" si="491"/>
        <v>0</v>
      </c>
      <c r="BG644" s="229">
        <f t="shared" si="491"/>
        <v>0</v>
      </c>
      <c r="BH644" s="229">
        <f t="shared" si="491"/>
        <v>0</v>
      </c>
      <c r="BI644" s="229">
        <f t="shared" si="491"/>
        <v>0</v>
      </c>
      <c r="BJ644" s="229">
        <f t="shared" si="491"/>
        <v>0</v>
      </c>
      <c r="BK644" s="229">
        <f t="shared" si="491"/>
        <v>0</v>
      </c>
      <c r="BL644" s="229">
        <f t="shared" si="491"/>
        <v>0</v>
      </c>
      <c r="BM644" s="229">
        <f t="shared" si="491"/>
        <v>0</v>
      </c>
      <c r="BN644" s="229">
        <f t="shared" si="491"/>
        <v>0</v>
      </c>
      <c r="BO644" s="229">
        <f t="shared" si="492"/>
        <v>0</v>
      </c>
      <c r="BP644" s="229">
        <f t="shared" si="492"/>
        <v>0</v>
      </c>
      <c r="BQ644" s="229">
        <f t="shared" si="492"/>
        <v>0</v>
      </c>
      <c r="BR644" s="229">
        <f t="shared" si="492"/>
        <v>0</v>
      </c>
      <c r="BS644" s="229">
        <f t="shared" si="492"/>
        <v>0</v>
      </c>
      <c r="BT644" s="229">
        <f t="shared" si="492"/>
        <v>0</v>
      </c>
      <c r="BU644" s="229">
        <f t="shared" si="492"/>
        <v>0</v>
      </c>
      <c r="BV644" s="229">
        <f t="shared" si="492"/>
        <v>0</v>
      </c>
      <c r="BW644" s="229">
        <f t="shared" si="492"/>
        <v>0</v>
      </c>
      <c r="BX644" s="229">
        <f t="shared" si="492"/>
        <v>0</v>
      </c>
      <c r="BY644" s="229">
        <f t="shared" si="492"/>
        <v>0</v>
      </c>
      <c r="BZ644" s="229">
        <f t="shared" si="492"/>
        <v>0</v>
      </c>
    </row>
    <row r="645" spans="1:78" x14ac:dyDescent="0.2">
      <c r="A645" s="7" t="str">
        <f t="shared" si="480"/>
        <v>Roll-in 4</v>
      </c>
      <c r="B645" s="7">
        <f t="shared" si="481"/>
        <v>2020</v>
      </c>
      <c r="C645" s="7">
        <f t="shared" si="487"/>
        <v>24</v>
      </c>
      <c r="D645" s="165">
        <f t="shared" si="485"/>
        <v>44196</v>
      </c>
      <c r="E645" s="68">
        <f t="shared" si="482"/>
        <v>0</v>
      </c>
      <c r="F645" s="77"/>
      <c r="G645" s="229">
        <f t="shared" si="486"/>
        <v>0</v>
      </c>
      <c r="H645" s="229">
        <f t="shared" si="486"/>
        <v>0</v>
      </c>
      <c r="I645" s="229">
        <f t="shared" si="486"/>
        <v>0</v>
      </c>
      <c r="J645" s="229">
        <f t="shared" si="486"/>
        <v>0</v>
      </c>
      <c r="K645" s="229">
        <f t="shared" si="486"/>
        <v>0</v>
      </c>
      <c r="L645" s="229">
        <f t="shared" si="486"/>
        <v>0</v>
      </c>
      <c r="M645" s="229">
        <f t="shared" si="486"/>
        <v>0</v>
      </c>
      <c r="N645" s="229">
        <f t="shared" si="486"/>
        <v>0</v>
      </c>
      <c r="O645" s="229">
        <f t="shared" ref="O645:AD660" si="493">IF(AND($B645+$D$7&gt;O$7,O$9&gt;=$D645),($E645*(1/$D$7))/IF(O$7=$B645,13-MONTH($D645),12),0)</f>
        <v>0</v>
      </c>
      <c r="P645" s="229">
        <f t="shared" si="493"/>
        <v>0</v>
      </c>
      <c r="Q645" s="229">
        <f t="shared" si="493"/>
        <v>0</v>
      </c>
      <c r="R645" s="229">
        <f t="shared" si="493"/>
        <v>0</v>
      </c>
      <c r="S645" s="229">
        <f t="shared" si="493"/>
        <v>0</v>
      </c>
      <c r="T645" s="229">
        <f t="shared" si="493"/>
        <v>0</v>
      </c>
      <c r="U645" s="229">
        <f t="shared" si="493"/>
        <v>0</v>
      </c>
      <c r="V645" s="229">
        <f t="shared" si="493"/>
        <v>0</v>
      </c>
      <c r="W645" s="229">
        <f t="shared" si="493"/>
        <v>0</v>
      </c>
      <c r="X645" s="229">
        <f t="shared" si="493"/>
        <v>0</v>
      </c>
      <c r="Y645" s="229">
        <f t="shared" si="493"/>
        <v>0</v>
      </c>
      <c r="Z645" s="229">
        <f t="shared" si="493"/>
        <v>0</v>
      </c>
      <c r="AA645" s="229">
        <f t="shared" si="493"/>
        <v>0</v>
      </c>
      <c r="AB645" s="229">
        <f t="shared" si="493"/>
        <v>0</v>
      </c>
      <c r="AC645" s="229">
        <f t="shared" si="493"/>
        <v>0</v>
      </c>
      <c r="AD645" s="229">
        <f t="shared" si="493"/>
        <v>0</v>
      </c>
      <c r="AE645" s="229">
        <f t="shared" si="489"/>
        <v>0</v>
      </c>
      <c r="AF645" s="229">
        <f t="shared" si="489"/>
        <v>0</v>
      </c>
      <c r="AG645" s="229">
        <f t="shared" si="489"/>
        <v>0</v>
      </c>
      <c r="AH645" s="229">
        <f t="shared" si="489"/>
        <v>0</v>
      </c>
      <c r="AI645" s="229">
        <f t="shared" si="489"/>
        <v>0</v>
      </c>
      <c r="AJ645" s="229">
        <f t="shared" si="489"/>
        <v>0</v>
      </c>
      <c r="AK645" s="229">
        <f t="shared" si="489"/>
        <v>0</v>
      </c>
      <c r="AL645" s="229">
        <f t="shared" si="489"/>
        <v>0</v>
      </c>
      <c r="AM645" s="229">
        <f t="shared" si="490"/>
        <v>0</v>
      </c>
      <c r="AN645" s="229">
        <f t="shared" si="490"/>
        <v>0</v>
      </c>
      <c r="AO645" s="229">
        <f t="shared" si="490"/>
        <v>0</v>
      </c>
      <c r="AP645" s="229">
        <f t="shared" si="490"/>
        <v>0</v>
      </c>
      <c r="AQ645" s="229">
        <f t="shared" si="490"/>
        <v>0</v>
      </c>
      <c r="AR645" s="229">
        <f t="shared" si="490"/>
        <v>0</v>
      </c>
      <c r="AS645" s="229">
        <f t="shared" si="490"/>
        <v>0</v>
      </c>
      <c r="AT645" s="229">
        <f t="shared" si="490"/>
        <v>0</v>
      </c>
      <c r="AU645" s="229">
        <f t="shared" si="490"/>
        <v>0</v>
      </c>
      <c r="AV645" s="229">
        <f t="shared" si="490"/>
        <v>0</v>
      </c>
      <c r="AW645" s="229">
        <f t="shared" si="490"/>
        <v>0</v>
      </c>
      <c r="AX645" s="229">
        <f t="shared" si="490"/>
        <v>0</v>
      </c>
      <c r="AY645" s="229">
        <f t="shared" si="490"/>
        <v>0</v>
      </c>
      <c r="AZ645" s="229">
        <f t="shared" si="490"/>
        <v>0</v>
      </c>
      <c r="BA645" s="229">
        <f t="shared" si="490"/>
        <v>0</v>
      </c>
      <c r="BB645" s="229">
        <f t="shared" ref="BB645:BQ660" si="494">IF(AND($B645+$D$7&gt;BB$7,BB$9&gt;=$D645),($E645*(1/$D$7))/IF(BB$7=$B645,13-MONTH($D645),12),0)</f>
        <v>0</v>
      </c>
      <c r="BC645" s="229">
        <f t="shared" si="494"/>
        <v>0</v>
      </c>
      <c r="BD645" s="229">
        <f t="shared" si="494"/>
        <v>0</v>
      </c>
      <c r="BE645" s="229">
        <f t="shared" si="494"/>
        <v>0</v>
      </c>
      <c r="BF645" s="229">
        <f t="shared" si="494"/>
        <v>0</v>
      </c>
      <c r="BG645" s="229">
        <f t="shared" si="494"/>
        <v>0</v>
      </c>
      <c r="BH645" s="229">
        <f t="shared" si="494"/>
        <v>0</v>
      </c>
      <c r="BI645" s="229">
        <f t="shared" si="494"/>
        <v>0</v>
      </c>
      <c r="BJ645" s="229">
        <f t="shared" si="494"/>
        <v>0</v>
      </c>
      <c r="BK645" s="229">
        <f t="shared" si="494"/>
        <v>0</v>
      </c>
      <c r="BL645" s="229">
        <f t="shared" si="494"/>
        <v>0</v>
      </c>
      <c r="BM645" s="229">
        <f t="shared" si="494"/>
        <v>0</v>
      </c>
      <c r="BN645" s="229">
        <f t="shared" si="494"/>
        <v>0</v>
      </c>
      <c r="BO645" s="229">
        <f t="shared" si="494"/>
        <v>0</v>
      </c>
      <c r="BP645" s="229">
        <f t="shared" si="494"/>
        <v>0</v>
      </c>
      <c r="BQ645" s="229">
        <f t="shared" si="494"/>
        <v>0</v>
      </c>
      <c r="BR645" s="229">
        <f t="shared" si="492"/>
        <v>0</v>
      </c>
      <c r="BS645" s="229">
        <f t="shared" si="492"/>
        <v>0</v>
      </c>
      <c r="BT645" s="229">
        <f t="shared" si="492"/>
        <v>0</v>
      </c>
      <c r="BU645" s="229">
        <f t="shared" si="492"/>
        <v>0</v>
      </c>
      <c r="BV645" s="229">
        <f t="shared" si="492"/>
        <v>0</v>
      </c>
      <c r="BW645" s="229">
        <f t="shared" si="492"/>
        <v>0</v>
      </c>
      <c r="BX645" s="229">
        <f t="shared" si="492"/>
        <v>0</v>
      </c>
      <c r="BY645" s="229">
        <f t="shared" si="492"/>
        <v>0</v>
      </c>
      <c r="BZ645" s="229">
        <f t="shared" si="492"/>
        <v>0</v>
      </c>
    </row>
    <row r="646" spans="1:78" x14ac:dyDescent="0.2">
      <c r="A646" s="7" t="str">
        <f t="shared" si="480"/>
        <v>Roll-in 4</v>
      </c>
      <c r="B646" s="7">
        <f t="shared" si="481"/>
        <v>2021</v>
      </c>
      <c r="C646" s="7">
        <f t="shared" si="487"/>
        <v>25</v>
      </c>
      <c r="D646" s="165">
        <f t="shared" si="485"/>
        <v>44227</v>
      </c>
      <c r="E646" s="68">
        <f t="shared" si="482"/>
        <v>0</v>
      </c>
      <c r="F646" s="77"/>
      <c r="G646" s="229">
        <f t="shared" ref="G646:V661" si="495">IF(AND($B646+$D$7&gt;G$7,G$9&gt;=$D646),($E646*(1/$D$7))/IF(G$7=$B646,13-MONTH($D646),12),0)</f>
        <v>0</v>
      </c>
      <c r="H646" s="229">
        <f t="shared" si="495"/>
        <v>0</v>
      </c>
      <c r="I646" s="229">
        <f t="shared" si="495"/>
        <v>0</v>
      </c>
      <c r="J646" s="229">
        <f t="shared" si="495"/>
        <v>0</v>
      </c>
      <c r="K646" s="229">
        <f t="shared" si="495"/>
        <v>0</v>
      </c>
      <c r="L646" s="229">
        <f t="shared" si="495"/>
        <v>0</v>
      </c>
      <c r="M646" s="229">
        <f t="shared" si="495"/>
        <v>0</v>
      </c>
      <c r="N646" s="229">
        <f t="shared" si="495"/>
        <v>0</v>
      </c>
      <c r="O646" s="229">
        <f t="shared" si="495"/>
        <v>0</v>
      </c>
      <c r="P646" s="229">
        <f t="shared" si="495"/>
        <v>0</v>
      </c>
      <c r="Q646" s="229">
        <f t="shared" si="495"/>
        <v>0</v>
      </c>
      <c r="R646" s="229">
        <f t="shared" si="495"/>
        <v>0</v>
      </c>
      <c r="S646" s="229">
        <f t="shared" si="495"/>
        <v>0</v>
      </c>
      <c r="T646" s="229">
        <f t="shared" si="495"/>
        <v>0</v>
      </c>
      <c r="U646" s="229">
        <f t="shared" si="495"/>
        <v>0</v>
      </c>
      <c r="V646" s="229">
        <f t="shared" si="495"/>
        <v>0</v>
      </c>
      <c r="W646" s="229">
        <f t="shared" si="493"/>
        <v>0</v>
      </c>
      <c r="X646" s="229">
        <f t="shared" si="493"/>
        <v>0</v>
      </c>
      <c r="Y646" s="229">
        <f t="shared" si="493"/>
        <v>0</v>
      </c>
      <c r="Z646" s="229">
        <f t="shared" si="493"/>
        <v>0</v>
      </c>
      <c r="AA646" s="229">
        <f t="shared" si="493"/>
        <v>0</v>
      </c>
      <c r="AB646" s="229">
        <f t="shared" si="493"/>
        <v>0</v>
      </c>
      <c r="AC646" s="229">
        <f t="shared" si="493"/>
        <v>0</v>
      </c>
      <c r="AD646" s="229">
        <f t="shared" si="493"/>
        <v>0</v>
      </c>
      <c r="AE646" s="229">
        <f t="shared" si="489"/>
        <v>0</v>
      </c>
      <c r="AF646" s="229">
        <f t="shared" si="489"/>
        <v>0</v>
      </c>
      <c r="AG646" s="229">
        <f t="shared" si="489"/>
        <v>0</v>
      </c>
      <c r="AH646" s="229">
        <f t="shared" si="489"/>
        <v>0</v>
      </c>
      <c r="AI646" s="229">
        <f t="shared" si="489"/>
        <v>0</v>
      </c>
      <c r="AJ646" s="229">
        <f t="shared" si="489"/>
        <v>0</v>
      </c>
      <c r="AK646" s="229">
        <f t="shared" si="489"/>
        <v>0</v>
      </c>
      <c r="AL646" s="229">
        <f t="shared" ref="AL646:BA646" si="496">IF(AND($B646+$D$7&gt;AL$7,AL$9&gt;=$D646),($E646*(1/$D$7))/IF(AL$7=$B646,13-MONTH($D646),12),0)</f>
        <v>0</v>
      </c>
      <c r="AM646" s="229">
        <f t="shared" si="496"/>
        <v>0</v>
      </c>
      <c r="AN646" s="229">
        <f t="shared" si="496"/>
        <v>0</v>
      </c>
      <c r="AO646" s="229">
        <f t="shared" si="496"/>
        <v>0</v>
      </c>
      <c r="AP646" s="229">
        <f t="shared" si="496"/>
        <v>0</v>
      </c>
      <c r="AQ646" s="229">
        <f t="shared" si="496"/>
        <v>0</v>
      </c>
      <c r="AR646" s="229">
        <f t="shared" si="496"/>
        <v>0</v>
      </c>
      <c r="AS646" s="229">
        <f t="shared" si="496"/>
        <v>0</v>
      </c>
      <c r="AT646" s="229">
        <f t="shared" si="496"/>
        <v>0</v>
      </c>
      <c r="AU646" s="229">
        <f t="shared" si="496"/>
        <v>0</v>
      </c>
      <c r="AV646" s="229">
        <f t="shared" si="496"/>
        <v>0</v>
      </c>
      <c r="AW646" s="229">
        <f t="shared" si="496"/>
        <v>0</v>
      </c>
      <c r="AX646" s="229">
        <f t="shared" si="496"/>
        <v>0</v>
      </c>
      <c r="AY646" s="229">
        <f t="shared" si="496"/>
        <v>0</v>
      </c>
      <c r="AZ646" s="229">
        <f t="shared" si="496"/>
        <v>0</v>
      </c>
      <c r="BA646" s="229">
        <f t="shared" si="496"/>
        <v>0</v>
      </c>
      <c r="BB646" s="229">
        <f t="shared" si="494"/>
        <v>0</v>
      </c>
      <c r="BC646" s="229">
        <f t="shared" si="494"/>
        <v>0</v>
      </c>
      <c r="BD646" s="229">
        <f t="shared" si="494"/>
        <v>0</v>
      </c>
      <c r="BE646" s="229">
        <f t="shared" si="494"/>
        <v>0</v>
      </c>
      <c r="BF646" s="229">
        <f t="shared" si="494"/>
        <v>0</v>
      </c>
      <c r="BG646" s="229">
        <f t="shared" si="494"/>
        <v>0</v>
      </c>
      <c r="BH646" s="229">
        <f t="shared" si="494"/>
        <v>0</v>
      </c>
      <c r="BI646" s="229">
        <f t="shared" si="494"/>
        <v>0</v>
      </c>
      <c r="BJ646" s="229">
        <f t="shared" si="494"/>
        <v>0</v>
      </c>
      <c r="BK646" s="229">
        <f t="shared" si="494"/>
        <v>0</v>
      </c>
      <c r="BL646" s="229">
        <f t="shared" si="494"/>
        <v>0</v>
      </c>
      <c r="BM646" s="229">
        <f t="shared" si="494"/>
        <v>0</v>
      </c>
      <c r="BN646" s="229">
        <f t="shared" si="494"/>
        <v>0</v>
      </c>
      <c r="BO646" s="229">
        <f t="shared" si="492"/>
        <v>0</v>
      </c>
      <c r="BP646" s="229">
        <f t="shared" si="492"/>
        <v>0</v>
      </c>
      <c r="BQ646" s="229">
        <f t="shared" si="492"/>
        <v>0</v>
      </c>
      <c r="BR646" s="229">
        <f t="shared" si="492"/>
        <v>0</v>
      </c>
      <c r="BS646" s="229">
        <f t="shared" si="492"/>
        <v>0</v>
      </c>
      <c r="BT646" s="229">
        <f t="shared" si="492"/>
        <v>0</v>
      </c>
      <c r="BU646" s="229">
        <f t="shared" si="492"/>
        <v>0</v>
      </c>
      <c r="BV646" s="229">
        <f t="shared" si="492"/>
        <v>0</v>
      </c>
      <c r="BW646" s="229">
        <f t="shared" si="492"/>
        <v>0</v>
      </c>
      <c r="BX646" s="229">
        <f t="shared" si="492"/>
        <v>0</v>
      </c>
      <c r="BY646" s="229">
        <f t="shared" si="492"/>
        <v>0</v>
      </c>
      <c r="BZ646" s="229">
        <f t="shared" si="492"/>
        <v>0</v>
      </c>
    </row>
    <row r="647" spans="1:78" x14ac:dyDescent="0.2">
      <c r="A647" s="7" t="str">
        <f t="shared" si="480"/>
        <v>Roll-in 4</v>
      </c>
      <c r="B647" s="7">
        <f t="shared" si="481"/>
        <v>2021</v>
      </c>
      <c r="C647" s="7">
        <f t="shared" si="487"/>
        <v>26</v>
      </c>
      <c r="D647" s="165">
        <f t="shared" si="485"/>
        <v>44255</v>
      </c>
      <c r="E647" s="68">
        <f t="shared" si="482"/>
        <v>0</v>
      </c>
      <c r="F647" s="77"/>
      <c r="G647" s="229">
        <f t="shared" si="495"/>
        <v>0</v>
      </c>
      <c r="H647" s="229">
        <f t="shared" si="495"/>
        <v>0</v>
      </c>
      <c r="I647" s="229">
        <f t="shared" si="495"/>
        <v>0</v>
      </c>
      <c r="J647" s="229">
        <f t="shared" si="495"/>
        <v>0</v>
      </c>
      <c r="K647" s="229">
        <f t="shared" si="495"/>
        <v>0</v>
      </c>
      <c r="L647" s="229">
        <f t="shared" si="495"/>
        <v>0</v>
      </c>
      <c r="M647" s="229">
        <f t="shared" si="495"/>
        <v>0</v>
      </c>
      <c r="N647" s="229">
        <f t="shared" si="495"/>
        <v>0</v>
      </c>
      <c r="O647" s="229">
        <f t="shared" si="495"/>
        <v>0</v>
      </c>
      <c r="P647" s="229">
        <f t="shared" si="495"/>
        <v>0</v>
      </c>
      <c r="Q647" s="229">
        <f t="shared" si="495"/>
        <v>0</v>
      </c>
      <c r="R647" s="229">
        <f t="shared" si="495"/>
        <v>0</v>
      </c>
      <c r="S647" s="229">
        <f t="shared" si="495"/>
        <v>0</v>
      </c>
      <c r="T647" s="229">
        <f t="shared" si="495"/>
        <v>0</v>
      </c>
      <c r="U647" s="229">
        <f t="shared" si="495"/>
        <v>0</v>
      </c>
      <c r="V647" s="229">
        <f t="shared" si="495"/>
        <v>0</v>
      </c>
      <c r="W647" s="229">
        <f t="shared" si="493"/>
        <v>0</v>
      </c>
      <c r="X647" s="229">
        <f t="shared" si="493"/>
        <v>0</v>
      </c>
      <c r="Y647" s="229">
        <f t="shared" si="493"/>
        <v>0</v>
      </c>
      <c r="Z647" s="229">
        <f t="shared" si="493"/>
        <v>0</v>
      </c>
      <c r="AA647" s="229">
        <f t="shared" si="493"/>
        <v>0</v>
      </c>
      <c r="AB647" s="229">
        <f t="shared" si="493"/>
        <v>0</v>
      </c>
      <c r="AC647" s="229">
        <f t="shared" si="493"/>
        <v>0</v>
      </c>
      <c r="AD647" s="229">
        <f t="shared" si="493"/>
        <v>0</v>
      </c>
      <c r="AE647" s="229">
        <f t="shared" ref="AE647:AT664" si="497">IF(AND($B647+$D$7&gt;AE$7,AE$9&gt;=$D647),($E647*(1/$D$7))/IF(AE$7=$B647,13-MONTH($D647),12),0)</f>
        <v>0</v>
      </c>
      <c r="AF647" s="229">
        <f t="shared" si="497"/>
        <v>0</v>
      </c>
      <c r="AG647" s="229">
        <f t="shared" si="497"/>
        <v>0</v>
      </c>
      <c r="AH647" s="229">
        <f t="shared" si="497"/>
        <v>0</v>
      </c>
      <c r="AI647" s="229">
        <f t="shared" si="497"/>
        <v>0</v>
      </c>
      <c r="AJ647" s="229">
        <f t="shared" si="497"/>
        <v>0</v>
      </c>
      <c r="AK647" s="229">
        <f t="shared" si="497"/>
        <v>0</v>
      </c>
      <c r="AL647" s="229">
        <f t="shared" si="497"/>
        <v>0</v>
      </c>
      <c r="AM647" s="229">
        <f t="shared" si="497"/>
        <v>0</v>
      </c>
      <c r="AN647" s="229">
        <f t="shared" si="497"/>
        <v>0</v>
      </c>
      <c r="AO647" s="229">
        <f t="shared" si="497"/>
        <v>0</v>
      </c>
      <c r="AP647" s="229">
        <f t="shared" si="497"/>
        <v>0</v>
      </c>
      <c r="AQ647" s="229">
        <f t="shared" si="497"/>
        <v>0</v>
      </c>
      <c r="AR647" s="229">
        <f t="shared" si="497"/>
        <v>0</v>
      </c>
      <c r="AS647" s="229">
        <f t="shared" si="497"/>
        <v>0</v>
      </c>
      <c r="AT647" s="229">
        <f t="shared" si="497"/>
        <v>0</v>
      </c>
      <c r="AU647" s="229">
        <f t="shared" ref="AU647:BA656" si="498">IF(AND($B647+$D$7&gt;AU$7,AU$9&gt;=$D647),($E647*(1/$D$7))/IF(AU$7=$B647,13-MONTH($D647),12),0)</f>
        <v>0</v>
      </c>
      <c r="AV647" s="229">
        <f t="shared" si="498"/>
        <v>0</v>
      </c>
      <c r="AW647" s="229">
        <f t="shared" si="498"/>
        <v>0</v>
      </c>
      <c r="AX647" s="229">
        <f t="shared" si="498"/>
        <v>0</v>
      </c>
      <c r="AY647" s="229">
        <f t="shared" si="498"/>
        <v>0</v>
      </c>
      <c r="AZ647" s="229">
        <f t="shared" si="498"/>
        <v>0</v>
      </c>
      <c r="BA647" s="229">
        <f t="shared" si="498"/>
        <v>0</v>
      </c>
      <c r="BB647" s="229">
        <f t="shared" si="494"/>
        <v>0</v>
      </c>
      <c r="BC647" s="229">
        <f t="shared" si="494"/>
        <v>0</v>
      </c>
      <c r="BD647" s="229">
        <f t="shared" si="494"/>
        <v>0</v>
      </c>
      <c r="BE647" s="229">
        <f t="shared" si="494"/>
        <v>0</v>
      </c>
      <c r="BF647" s="229">
        <f t="shared" si="494"/>
        <v>0</v>
      </c>
      <c r="BG647" s="229">
        <f t="shared" si="494"/>
        <v>0</v>
      </c>
      <c r="BH647" s="229">
        <f t="shared" si="494"/>
        <v>0</v>
      </c>
      <c r="BI647" s="229">
        <f t="shared" si="494"/>
        <v>0</v>
      </c>
      <c r="BJ647" s="229">
        <f t="shared" si="494"/>
        <v>0</v>
      </c>
      <c r="BK647" s="229">
        <f t="shared" si="494"/>
        <v>0</v>
      </c>
      <c r="BL647" s="229">
        <f t="shared" si="494"/>
        <v>0</v>
      </c>
      <c r="BM647" s="229">
        <f t="shared" si="494"/>
        <v>0</v>
      </c>
      <c r="BN647" s="229">
        <f t="shared" si="494"/>
        <v>0</v>
      </c>
      <c r="BO647" s="229">
        <f t="shared" si="492"/>
        <v>0</v>
      </c>
      <c r="BP647" s="229">
        <f t="shared" si="492"/>
        <v>0</v>
      </c>
      <c r="BQ647" s="229">
        <f t="shared" si="492"/>
        <v>0</v>
      </c>
      <c r="BR647" s="229">
        <f t="shared" si="492"/>
        <v>0</v>
      </c>
      <c r="BS647" s="229">
        <f t="shared" si="492"/>
        <v>0</v>
      </c>
      <c r="BT647" s="229">
        <f t="shared" si="492"/>
        <v>0</v>
      </c>
      <c r="BU647" s="229">
        <f t="shared" si="492"/>
        <v>0</v>
      </c>
      <c r="BV647" s="229">
        <f t="shared" si="492"/>
        <v>0</v>
      </c>
      <c r="BW647" s="229">
        <f t="shared" si="492"/>
        <v>0</v>
      </c>
      <c r="BX647" s="229">
        <f t="shared" si="492"/>
        <v>0</v>
      </c>
      <c r="BY647" s="229">
        <f t="shared" si="492"/>
        <v>0</v>
      </c>
      <c r="BZ647" s="229">
        <f t="shared" si="492"/>
        <v>0</v>
      </c>
    </row>
    <row r="648" spans="1:78" x14ac:dyDescent="0.2">
      <c r="A648" s="7" t="str">
        <f t="shared" si="480"/>
        <v>Roll-in 5</v>
      </c>
      <c r="B648" s="7">
        <f t="shared" si="481"/>
        <v>2021</v>
      </c>
      <c r="C648" s="7">
        <f t="shared" si="487"/>
        <v>27</v>
      </c>
      <c r="D648" s="165">
        <f t="shared" si="485"/>
        <v>44286</v>
      </c>
      <c r="E648" s="68">
        <f t="shared" si="482"/>
        <v>0</v>
      </c>
      <c r="F648" s="77"/>
      <c r="G648" s="229">
        <f t="shared" si="495"/>
        <v>0</v>
      </c>
      <c r="H648" s="229">
        <f t="shared" si="495"/>
        <v>0</v>
      </c>
      <c r="I648" s="229">
        <f t="shared" si="495"/>
        <v>0</v>
      </c>
      <c r="J648" s="229">
        <f t="shared" si="495"/>
        <v>0</v>
      </c>
      <c r="K648" s="229">
        <f t="shared" si="495"/>
        <v>0</v>
      </c>
      <c r="L648" s="229">
        <f t="shared" si="495"/>
        <v>0</v>
      </c>
      <c r="M648" s="229">
        <f t="shared" si="495"/>
        <v>0</v>
      </c>
      <c r="N648" s="229">
        <f t="shared" si="495"/>
        <v>0</v>
      </c>
      <c r="O648" s="229">
        <f t="shared" si="495"/>
        <v>0</v>
      </c>
      <c r="P648" s="229">
        <f t="shared" si="495"/>
        <v>0</v>
      </c>
      <c r="Q648" s="229">
        <f t="shared" si="495"/>
        <v>0</v>
      </c>
      <c r="R648" s="229">
        <f t="shared" si="495"/>
        <v>0</v>
      </c>
      <c r="S648" s="229">
        <f t="shared" si="495"/>
        <v>0</v>
      </c>
      <c r="T648" s="229">
        <f t="shared" si="495"/>
        <v>0</v>
      </c>
      <c r="U648" s="229">
        <f t="shared" si="495"/>
        <v>0</v>
      </c>
      <c r="V648" s="229">
        <f t="shared" si="495"/>
        <v>0</v>
      </c>
      <c r="W648" s="229">
        <f t="shared" si="493"/>
        <v>0</v>
      </c>
      <c r="X648" s="229">
        <f t="shared" si="493"/>
        <v>0</v>
      </c>
      <c r="Y648" s="229">
        <f t="shared" si="493"/>
        <v>0</v>
      </c>
      <c r="Z648" s="229">
        <f t="shared" si="493"/>
        <v>0</v>
      </c>
      <c r="AA648" s="229">
        <f t="shared" si="493"/>
        <v>0</v>
      </c>
      <c r="AB648" s="229">
        <f t="shared" si="493"/>
        <v>0</v>
      </c>
      <c r="AC648" s="229">
        <f t="shared" si="493"/>
        <v>0</v>
      </c>
      <c r="AD648" s="229">
        <f t="shared" si="493"/>
        <v>0</v>
      </c>
      <c r="AE648" s="229">
        <f t="shared" si="497"/>
        <v>0</v>
      </c>
      <c r="AF648" s="229">
        <f t="shared" si="497"/>
        <v>0</v>
      </c>
      <c r="AG648" s="229">
        <f t="shared" si="497"/>
        <v>0</v>
      </c>
      <c r="AH648" s="229">
        <f t="shared" si="497"/>
        <v>0</v>
      </c>
      <c r="AI648" s="229">
        <f t="shared" si="497"/>
        <v>0</v>
      </c>
      <c r="AJ648" s="229">
        <f t="shared" si="497"/>
        <v>0</v>
      </c>
      <c r="AK648" s="229">
        <f t="shared" si="497"/>
        <v>0</v>
      </c>
      <c r="AL648" s="229">
        <f t="shared" si="497"/>
        <v>0</v>
      </c>
      <c r="AM648" s="229">
        <f t="shared" si="497"/>
        <v>0</v>
      </c>
      <c r="AN648" s="229">
        <f t="shared" si="497"/>
        <v>0</v>
      </c>
      <c r="AO648" s="229">
        <f t="shared" si="497"/>
        <v>0</v>
      </c>
      <c r="AP648" s="229">
        <f t="shared" si="497"/>
        <v>0</v>
      </c>
      <c r="AQ648" s="229">
        <f t="shared" si="497"/>
        <v>0</v>
      </c>
      <c r="AR648" s="229">
        <f t="shared" si="497"/>
        <v>0</v>
      </c>
      <c r="AS648" s="229">
        <f t="shared" si="497"/>
        <v>0</v>
      </c>
      <c r="AT648" s="229">
        <f t="shared" si="497"/>
        <v>0</v>
      </c>
      <c r="AU648" s="229">
        <f t="shared" si="498"/>
        <v>0</v>
      </c>
      <c r="AV648" s="229">
        <f t="shared" si="498"/>
        <v>0</v>
      </c>
      <c r="AW648" s="229">
        <f t="shared" si="498"/>
        <v>0</v>
      </c>
      <c r="AX648" s="229">
        <f t="shared" si="498"/>
        <v>0</v>
      </c>
      <c r="AY648" s="229">
        <f t="shared" si="498"/>
        <v>0</v>
      </c>
      <c r="AZ648" s="229">
        <f t="shared" si="498"/>
        <v>0</v>
      </c>
      <c r="BA648" s="229">
        <f t="shared" si="498"/>
        <v>0</v>
      </c>
      <c r="BB648" s="229">
        <f t="shared" si="494"/>
        <v>0</v>
      </c>
      <c r="BC648" s="229">
        <f t="shared" si="494"/>
        <v>0</v>
      </c>
      <c r="BD648" s="229">
        <f t="shared" si="494"/>
        <v>0</v>
      </c>
      <c r="BE648" s="229">
        <f t="shared" si="494"/>
        <v>0</v>
      </c>
      <c r="BF648" s="229">
        <f t="shared" si="494"/>
        <v>0</v>
      </c>
      <c r="BG648" s="229">
        <f t="shared" si="494"/>
        <v>0</v>
      </c>
      <c r="BH648" s="229">
        <f t="shared" si="494"/>
        <v>0</v>
      </c>
      <c r="BI648" s="229">
        <f t="shared" si="494"/>
        <v>0</v>
      </c>
      <c r="BJ648" s="229">
        <f t="shared" si="494"/>
        <v>0</v>
      </c>
      <c r="BK648" s="229">
        <f t="shared" si="494"/>
        <v>0</v>
      </c>
      <c r="BL648" s="229">
        <f t="shared" si="494"/>
        <v>0</v>
      </c>
      <c r="BM648" s="229">
        <f t="shared" si="494"/>
        <v>0</v>
      </c>
      <c r="BN648" s="229">
        <f t="shared" si="494"/>
        <v>0</v>
      </c>
      <c r="BO648" s="229">
        <f t="shared" si="492"/>
        <v>0</v>
      </c>
      <c r="BP648" s="229">
        <f t="shared" si="492"/>
        <v>0</v>
      </c>
      <c r="BQ648" s="229">
        <f t="shared" si="492"/>
        <v>0</v>
      </c>
      <c r="BR648" s="229">
        <f t="shared" si="492"/>
        <v>0</v>
      </c>
      <c r="BS648" s="229">
        <f t="shared" si="492"/>
        <v>0</v>
      </c>
      <c r="BT648" s="229">
        <f t="shared" si="492"/>
        <v>0</v>
      </c>
      <c r="BU648" s="229">
        <f t="shared" si="492"/>
        <v>0</v>
      </c>
      <c r="BV648" s="229">
        <f t="shared" si="492"/>
        <v>0</v>
      </c>
      <c r="BW648" s="229">
        <f t="shared" si="492"/>
        <v>0</v>
      </c>
      <c r="BX648" s="229">
        <f t="shared" si="492"/>
        <v>0</v>
      </c>
      <c r="BY648" s="229">
        <f t="shared" si="492"/>
        <v>0</v>
      </c>
      <c r="BZ648" s="229">
        <f t="shared" si="492"/>
        <v>0</v>
      </c>
    </row>
    <row r="649" spans="1:78" x14ac:dyDescent="0.2">
      <c r="A649" s="7" t="str">
        <f t="shared" si="480"/>
        <v>Roll-in 5</v>
      </c>
      <c r="B649" s="7">
        <f t="shared" si="481"/>
        <v>2021</v>
      </c>
      <c r="C649" s="7">
        <f t="shared" si="487"/>
        <v>28</v>
      </c>
      <c r="D649" s="165">
        <f t="shared" si="485"/>
        <v>44316</v>
      </c>
      <c r="E649" s="68">
        <f t="shared" si="482"/>
        <v>0</v>
      </c>
      <c r="F649" s="77"/>
      <c r="G649" s="229">
        <f t="shared" si="495"/>
        <v>0</v>
      </c>
      <c r="H649" s="229">
        <f t="shared" si="495"/>
        <v>0</v>
      </c>
      <c r="I649" s="229">
        <f t="shared" si="495"/>
        <v>0</v>
      </c>
      <c r="J649" s="229">
        <f t="shared" si="495"/>
        <v>0</v>
      </c>
      <c r="K649" s="229">
        <f t="shared" si="495"/>
        <v>0</v>
      </c>
      <c r="L649" s="229">
        <f t="shared" si="495"/>
        <v>0</v>
      </c>
      <c r="M649" s="229">
        <f t="shared" si="495"/>
        <v>0</v>
      </c>
      <c r="N649" s="229">
        <f t="shared" si="495"/>
        <v>0</v>
      </c>
      <c r="O649" s="229">
        <f t="shared" si="495"/>
        <v>0</v>
      </c>
      <c r="P649" s="229">
        <f t="shared" si="495"/>
        <v>0</v>
      </c>
      <c r="Q649" s="229">
        <f t="shared" si="495"/>
        <v>0</v>
      </c>
      <c r="R649" s="229">
        <f t="shared" si="495"/>
        <v>0</v>
      </c>
      <c r="S649" s="229">
        <f t="shared" si="495"/>
        <v>0</v>
      </c>
      <c r="T649" s="229">
        <f t="shared" si="495"/>
        <v>0</v>
      </c>
      <c r="U649" s="229">
        <f t="shared" si="495"/>
        <v>0</v>
      </c>
      <c r="V649" s="229">
        <f t="shared" si="495"/>
        <v>0</v>
      </c>
      <c r="W649" s="229">
        <f t="shared" si="493"/>
        <v>0</v>
      </c>
      <c r="X649" s="229">
        <f t="shared" si="493"/>
        <v>0</v>
      </c>
      <c r="Y649" s="229">
        <f t="shared" si="493"/>
        <v>0</v>
      </c>
      <c r="Z649" s="229">
        <f t="shared" si="493"/>
        <v>0</v>
      </c>
      <c r="AA649" s="229">
        <f t="shared" si="493"/>
        <v>0</v>
      </c>
      <c r="AB649" s="229">
        <f t="shared" si="493"/>
        <v>0</v>
      </c>
      <c r="AC649" s="229">
        <f t="shared" si="493"/>
        <v>0</v>
      </c>
      <c r="AD649" s="229">
        <f t="shared" si="493"/>
        <v>0</v>
      </c>
      <c r="AE649" s="229">
        <f t="shared" si="497"/>
        <v>0</v>
      </c>
      <c r="AF649" s="229">
        <f t="shared" si="497"/>
        <v>0</v>
      </c>
      <c r="AG649" s="229">
        <f t="shared" si="497"/>
        <v>0</v>
      </c>
      <c r="AH649" s="229">
        <f t="shared" si="497"/>
        <v>0</v>
      </c>
      <c r="AI649" s="229">
        <f t="shared" si="497"/>
        <v>0</v>
      </c>
      <c r="AJ649" s="229">
        <f t="shared" si="497"/>
        <v>0</v>
      </c>
      <c r="AK649" s="229">
        <f t="shared" si="497"/>
        <v>0</v>
      </c>
      <c r="AL649" s="229">
        <f t="shared" si="497"/>
        <v>0</v>
      </c>
      <c r="AM649" s="229">
        <f t="shared" si="497"/>
        <v>0</v>
      </c>
      <c r="AN649" s="229">
        <f t="shared" si="497"/>
        <v>0</v>
      </c>
      <c r="AO649" s="229">
        <f t="shared" si="497"/>
        <v>0</v>
      </c>
      <c r="AP649" s="229">
        <f t="shared" si="497"/>
        <v>0</v>
      </c>
      <c r="AQ649" s="229">
        <f t="shared" si="497"/>
        <v>0</v>
      </c>
      <c r="AR649" s="229">
        <f t="shared" si="497"/>
        <v>0</v>
      </c>
      <c r="AS649" s="229">
        <f t="shared" si="497"/>
        <v>0</v>
      </c>
      <c r="AT649" s="229">
        <f t="shared" si="497"/>
        <v>0</v>
      </c>
      <c r="AU649" s="229">
        <f t="shared" si="498"/>
        <v>0</v>
      </c>
      <c r="AV649" s="229">
        <f t="shared" si="498"/>
        <v>0</v>
      </c>
      <c r="AW649" s="229">
        <f t="shared" si="498"/>
        <v>0</v>
      </c>
      <c r="AX649" s="229">
        <f t="shared" si="498"/>
        <v>0</v>
      </c>
      <c r="AY649" s="229">
        <f t="shared" si="498"/>
        <v>0</v>
      </c>
      <c r="AZ649" s="229">
        <f t="shared" si="498"/>
        <v>0</v>
      </c>
      <c r="BA649" s="229">
        <f t="shared" si="498"/>
        <v>0</v>
      </c>
      <c r="BB649" s="229">
        <f t="shared" si="494"/>
        <v>0</v>
      </c>
      <c r="BC649" s="229">
        <f t="shared" si="494"/>
        <v>0</v>
      </c>
      <c r="BD649" s="229">
        <f t="shared" si="494"/>
        <v>0</v>
      </c>
      <c r="BE649" s="229">
        <f t="shared" si="494"/>
        <v>0</v>
      </c>
      <c r="BF649" s="229">
        <f t="shared" si="494"/>
        <v>0</v>
      </c>
      <c r="BG649" s="229">
        <f t="shared" si="494"/>
        <v>0</v>
      </c>
      <c r="BH649" s="229">
        <f t="shared" si="494"/>
        <v>0</v>
      </c>
      <c r="BI649" s="229">
        <f t="shared" si="494"/>
        <v>0</v>
      </c>
      <c r="BJ649" s="229">
        <f t="shared" si="494"/>
        <v>0</v>
      </c>
      <c r="BK649" s="229">
        <f t="shared" si="494"/>
        <v>0</v>
      </c>
      <c r="BL649" s="229">
        <f t="shared" si="494"/>
        <v>0</v>
      </c>
      <c r="BM649" s="229">
        <f t="shared" si="494"/>
        <v>0</v>
      </c>
      <c r="BN649" s="229">
        <f t="shared" si="494"/>
        <v>0</v>
      </c>
      <c r="BO649" s="229">
        <f t="shared" si="492"/>
        <v>0</v>
      </c>
      <c r="BP649" s="229">
        <f t="shared" si="492"/>
        <v>0</v>
      </c>
      <c r="BQ649" s="229">
        <f t="shared" si="492"/>
        <v>0</v>
      </c>
      <c r="BR649" s="229">
        <f t="shared" si="492"/>
        <v>0</v>
      </c>
      <c r="BS649" s="229">
        <f t="shared" si="492"/>
        <v>0</v>
      </c>
      <c r="BT649" s="229">
        <f t="shared" si="492"/>
        <v>0</v>
      </c>
      <c r="BU649" s="229">
        <f t="shared" si="492"/>
        <v>0</v>
      </c>
      <c r="BV649" s="229">
        <f t="shared" si="492"/>
        <v>0</v>
      </c>
      <c r="BW649" s="229">
        <f t="shared" si="492"/>
        <v>0</v>
      </c>
      <c r="BX649" s="229">
        <f t="shared" si="492"/>
        <v>0</v>
      </c>
      <c r="BY649" s="229">
        <f t="shared" si="492"/>
        <v>0</v>
      </c>
      <c r="BZ649" s="229">
        <f t="shared" si="492"/>
        <v>0</v>
      </c>
    </row>
    <row r="650" spans="1:78" x14ac:dyDescent="0.2">
      <c r="A650" s="7" t="str">
        <f t="shared" si="480"/>
        <v>Roll-in 5</v>
      </c>
      <c r="B650" s="7">
        <f t="shared" si="481"/>
        <v>2021</v>
      </c>
      <c r="C650" s="7">
        <f t="shared" si="487"/>
        <v>29</v>
      </c>
      <c r="D650" s="165">
        <f t="shared" si="485"/>
        <v>44347</v>
      </c>
      <c r="E650" s="68">
        <f t="shared" si="482"/>
        <v>0</v>
      </c>
      <c r="F650" s="77"/>
      <c r="G650" s="229">
        <f t="shared" si="495"/>
        <v>0</v>
      </c>
      <c r="H650" s="229">
        <f t="shared" si="495"/>
        <v>0</v>
      </c>
      <c r="I650" s="229">
        <f t="shared" si="495"/>
        <v>0</v>
      </c>
      <c r="J650" s="229">
        <f t="shared" si="495"/>
        <v>0</v>
      </c>
      <c r="K650" s="229">
        <f t="shared" si="495"/>
        <v>0</v>
      </c>
      <c r="L650" s="229">
        <f t="shared" si="495"/>
        <v>0</v>
      </c>
      <c r="M650" s="229">
        <f t="shared" si="495"/>
        <v>0</v>
      </c>
      <c r="N650" s="229">
        <f t="shared" si="495"/>
        <v>0</v>
      </c>
      <c r="O650" s="229">
        <f t="shared" si="495"/>
        <v>0</v>
      </c>
      <c r="P650" s="229">
        <f t="shared" si="495"/>
        <v>0</v>
      </c>
      <c r="Q650" s="229">
        <f t="shared" si="495"/>
        <v>0</v>
      </c>
      <c r="R650" s="229">
        <f t="shared" si="495"/>
        <v>0</v>
      </c>
      <c r="S650" s="229">
        <f t="shared" si="495"/>
        <v>0</v>
      </c>
      <c r="T650" s="229">
        <f t="shared" si="495"/>
        <v>0</v>
      </c>
      <c r="U650" s="229">
        <f t="shared" si="495"/>
        <v>0</v>
      </c>
      <c r="V650" s="229">
        <f t="shared" si="495"/>
        <v>0</v>
      </c>
      <c r="W650" s="229">
        <f t="shared" si="493"/>
        <v>0</v>
      </c>
      <c r="X650" s="229">
        <f t="shared" si="493"/>
        <v>0</v>
      </c>
      <c r="Y650" s="229">
        <f t="shared" si="493"/>
        <v>0</v>
      </c>
      <c r="Z650" s="229">
        <f t="shared" si="493"/>
        <v>0</v>
      </c>
      <c r="AA650" s="229">
        <f t="shared" si="493"/>
        <v>0</v>
      </c>
      <c r="AB650" s="229">
        <f t="shared" si="493"/>
        <v>0</v>
      </c>
      <c r="AC650" s="229">
        <f t="shared" si="493"/>
        <v>0</v>
      </c>
      <c r="AD650" s="229">
        <f t="shared" si="493"/>
        <v>0</v>
      </c>
      <c r="AE650" s="229">
        <f t="shared" si="497"/>
        <v>0</v>
      </c>
      <c r="AF650" s="229">
        <f t="shared" si="497"/>
        <v>0</v>
      </c>
      <c r="AG650" s="229">
        <f t="shared" si="497"/>
        <v>0</v>
      </c>
      <c r="AH650" s="229">
        <f t="shared" si="497"/>
        <v>0</v>
      </c>
      <c r="AI650" s="229">
        <f t="shared" si="497"/>
        <v>0</v>
      </c>
      <c r="AJ650" s="229">
        <f t="shared" si="497"/>
        <v>0</v>
      </c>
      <c r="AK650" s="229">
        <f t="shared" si="497"/>
        <v>0</v>
      </c>
      <c r="AL650" s="229">
        <f t="shared" si="497"/>
        <v>0</v>
      </c>
      <c r="AM650" s="229">
        <f t="shared" si="497"/>
        <v>0</v>
      </c>
      <c r="AN650" s="229">
        <f t="shared" si="497"/>
        <v>0</v>
      </c>
      <c r="AO650" s="229">
        <f t="shared" si="497"/>
        <v>0</v>
      </c>
      <c r="AP650" s="229">
        <f t="shared" si="497"/>
        <v>0</v>
      </c>
      <c r="AQ650" s="229">
        <f t="shared" si="497"/>
        <v>0</v>
      </c>
      <c r="AR650" s="229">
        <f t="shared" si="497"/>
        <v>0</v>
      </c>
      <c r="AS650" s="229">
        <f t="shared" si="497"/>
        <v>0</v>
      </c>
      <c r="AT650" s="229">
        <f t="shared" si="497"/>
        <v>0</v>
      </c>
      <c r="AU650" s="229">
        <f t="shared" si="498"/>
        <v>0</v>
      </c>
      <c r="AV650" s="229">
        <f t="shared" si="498"/>
        <v>0</v>
      </c>
      <c r="AW650" s="229">
        <f t="shared" si="498"/>
        <v>0</v>
      </c>
      <c r="AX650" s="229">
        <f t="shared" si="498"/>
        <v>0</v>
      </c>
      <c r="AY650" s="229">
        <f t="shared" si="498"/>
        <v>0</v>
      </c>
      <c r="AZ650" s="229">
        <f t="shared" si="498"/>
        <v>0</v>
      </c>
      <c r="BA650" s="229">
        <f t="shared" si="498"/>
        <v>0</v>
      </c>
      <c r="BB650" s="229">
        <f t="shared" si="494"/>
        <v>0</v>
      </c>
      <c r="BC650" s="229">
        <f t="shared" si="494"/>
        <v>0</v>
      </c>
      <c r="BD650" s="229">
        <f t="shared" si="494"/>
        <v>0</v>
      </c>
      <c r="BE650" s="229">
        <f t="shared" si="494"/>
        <v>0</v>
      </c>
      <c r="BF650" s="229">
        <f t="shared" si="494"/>
        <v>0</v>
      </c>
      <c r="BG650" s="229">
        <f t="shared" si="494"/>
        <v>0</v>
      </c>
      <c r="BH650" s="229">
        <f t="shared" si="494"/>
        <v>0</v>
      </c>
      <c r="BI650" s="229">
        <f t="shared" si="494"/>
        <v>0</v>
      </c>
      <c r="BJ650" s="229">
        <f t="shared" si="494"/>
        <v>0</v>
      </c>
      <c r="BK650" s="229">
        <f t="shared" si="494"/>
        <v>0</v>
      </c>
      <c r="BL650" s="229">
        <f t="shared" si="494"/>
        <v>0</v>
      </c>
      <c r="BM650" s="229">
        <f t="shared" si="494"/>
        <v>0</v>
      </c>
      <c r="BN650" s="229">
        <f t="shared" si="494"/>
        <v>0</v>
      </c>
      <c r="BO650" s="229">
        <f t="shared" si="492"/>
        <v>0</v>
      </c>
      <c r="BP650" s="229">
        <f t="shared" si="492"/>
        <v>0</v>
      </c>
      <c r="BQ650" s="229">
        <f t="shared" si="492"/>
        <v>0</v>
      </c>
      <c r="BR650" s="229">
        <f t="shared" si="492"/>
        <v>0</v>
      </c>
      <c r="BS650" s="229">
        <f t="shared" si="492"/>
        <v>0</v>
      </c>
      <c r="BT650" s="229">
        <f t="shared" si="492"/>
        <v>0</v>
      </c>
      <c r="BU650" s="229">
        <f t="shared" si="492"/>
        <v>0</v>
      </c>
      <c r="BV650" s="229">
        <f t="shared" si="492"/>
        <v>0</v>
      </c>
      <c r="BW650" s="229">
        <f t="shared" si="492"/>
        <v>0</v>
      </c>
      <c r="BX650" s="229">
        <f t="shared" si="492"/>
        <v>0</v>
      </c>
      <c r="BY650" s="229">
        <f t="shared" si="492"/>
        <v>0</v>
      </c>
      <c r="BZ650" s="229">
        <f t="shared" si="492"/>
        <v>0</v>
      </c>
    </row>
    <row r="651" spans="1:78" x14ac:dyDescent="0.2">
      <c r="A651" s="7" t="str">
        <f t="shared" si="480"/>
        <v>Roll-in 5</v>
      </c>
      <c r="B651" s="7">
        <f t="shared" si="481"/>
        <v>2021</v>
      </c>
      <c r="C651" s="7">
        <f t="shared" si="487"/>
        <v>30</v>
      </c>
      <c r="D651" s="165">
        <f t="shared" si="485"/>
        <v>44377</v>
      </c>
      <c r="E651" s="68">
        <f t="shared" si="482"/>
        <v>0</v>
      </c>
      <c r="F651" s="77"/>
      <c r="G651" s="229">
        <f t="shared" si="495"/>
        <v>0</v>
      </c>
      <c r="H651" s="229">
        <f t="shared" si="495"/>
        <v>0</v>
      </c>
      <c r="I651" s="229">
        <f t="shared" si="495"/>
        <v>0</v>
      </c>
      <c r="J651" s="229">
        <f t="shared" si="495"/>
        <v>0</v>
      </c>
      <c r="K651" s="229">
        <f t="shared" si="495"/>
        <v>0</v>
      </c>
      <c r="L651" s="229">
        <f t="shared" si="495"/>
        <v>0</v>
      </c>
      <c r="M651" s="229">
        <f t="shared" si="495"/>
        <v>0</v>
      </c>
      <c r="N651" s="229">
        <f t="shared" si="495"/>
        <v>0</v>
      </c>
      <c r="O651" s="229">
        <f t="shared" si="495"/>
        <v>0</v>
      </c>
      <c r="P651" s="229">
        <f t="shared" si="495"/>
        <v>0</v>
      </c>
      <c r="Q651" s="229">
        <f t="shared" si="495"/>
        <v>0</v>
      </c>
      <c r="R651" s="229">
        <f t="shared" si="495"/>
        <v>0</v>
      </c>
      <c r="S651" s="229">
        <f t="shared" si="495"/>
        <v>0</v>
      </c>
      <c r="T651" s="229">
        <f t="shared" si="495"/>
        <v>0</v>
      </c>
      <c r="U651" s="229">
        <f t="shared" si="495"/>
        <v>0</v>
      </c>
      <c r="V651" s="229">
        <f t="shared" si="495"/>
        <v>0</v>
      </c>
      <c r="W651" s="229">
        <f t="shared" si="493"/>
        <v>0</v>
      </c>
      <c r="X651" s="229">
        <f t="shared" si="493"/>
        <v>0</v>
      </c>
      <c r="Y651" s="229">
        <f t="shared" si="493"/>
        <v>0</v>
      </c>
      <c r="Z651" s="229">
        <f t="shared" si="493"/>
        <v>0</v>
      </c>
      <c r="AA651" s="229">
        <f t="shared" si="493"/>
        <v>0</v>
      </c>
      <c r="AB651" s="229">
        <f t="shared" si="493"/>
        <v>0</v>
      </c>
      <c r="AC651" s="229">
        <f t="shared" si="493"/>
        <v>0</v>
      </c>
      <c r="AD651" s="229">
        <f t="shared" si="493"/>
        <v>0</v>
      </c>
      <c r="AE651" s="229">
        <f t="shared" si="497"/>
        <v>0</v>
      </c>
      <c r="AF651" s="229">
        <f t="shared" si="497"/>
        <v>0</v>
      </c>
      <c r="AG651" s="229">
        <f t="shared" si="497"/>
        <v>0</v>
      </c>
      <c r="AH651" s="229">
        <f t="shared" si="497"/>
        <v>0</v>
      </c>
      <c r="AI651" s="229">
        <f t="shared" si="497"/>
        <v>0</v>
      </c>
      <c r="AJ651" s="229">
        <f t="shared" si="497"/>
        <v>0</v>
      </c>
      <c r="AK651" s="229">
        <f t="shared" si="497"/>
        <v>0</v>
      </c>
      <c r="AL651" s="229">
        <f t="shared" si="497"/>
        <v>0</v>
      </c>
      <c r="AM651" s="229">
        <f t="shared" si="497"/>
        <v>0</v>
      </c>
      <c r="AN651" s="229">
        <f t="shared" si="497"/>
        <v>0</v>
      </c>
      <c r="AO651" s="229">
        <f t="shared" si="497"/>
        <v>0</v>
      </c>
      <c r="AP651" s="229">
        <f t="shared" si="497"/>
        <v>0</v>
      </c>
      <c r="AQ651" s="229">
        <f t="shared" si="497"/>
        <v>0</v>
      </c>
      <c r="AR651" s="229">
        <f t="shared" si="497"/>
        <v>0</v>
      </c>
      <c r="AS651" s="229">
        <f t="shared" si="497"/>
        <v>0</v>
      </c>
      <c r="AT651" s="229">
        <f t="shared" si="497"/>
        <v>0</v>
      </c>
      <c r="AU651" s="229">
        <f t="shared" si="498"/>
        <v>0</v>
      </c>
      <c r="AV651" s="229">
        <f t="shared" si="498"/>
        <v>0</v>
      </c>
      <c r="AW651" s="229">
        <f t="shared" si="498"/>
        <v>0</v>
      </c>
      <c r="AX651" s="229">
        <f t="shared" si="498"/>
        <v>0</v>
      </c>
      <c r="AY651" s="229">
        <f t="shared" si="498"/>
        <v>0</v>
      </c>
      <c r="AZ651" s="229">
        <f t="shared" si="498"/>
        <v>0</v>
      </c>
      <c r="BA651" s="229">
        <f t="shared" si="498"/>
        <v>0</v>
      </c>
      <c r="BB651" s="229">
        <f t="shared" si="494"/>
        <v>0</v>
      </c>
      <c r="BC651" s="229">
        <f t="shared" si="494"/>
        <v>0</v>
      </c>
      <c r="BD651" s="229">
        <f t="shared" si="494"/>
        <v>0</v>
      </c>
      <c r="BE651" s="229">
        <f t="shared" si="494"/>
        <v>0</v>
      </c>
      <c r="BF651" s="229">
        <f t="shared" si="494"/>
        <v>0</v>
      </c>
      <c r="BG651" s="229">
        <f t="shared" si="494"/>
        <v>0</v>
      </c>
      <c r="BH651" s="229">
        <f t="shared" si="494"/>
        <v>0</v>
      </c>
      <c r="BI651" s="229">
        <f t="shared" si="494"/>
        <v>0</v>
      </c>
      <c r="BJ651" s="229">
        <f t="shared" si="494"/>
        <v>0</v>
      </c>
      <c r="BK651" s="229">
        <f t="shared" si="494"/>
        <v>0</v>
      </c>
      <c r="BL651" s="229">
        <f t="shared" si="494"/>
        <v>0</v>
      </c>
      <c r="BM651" s="229">
        <f t="shared" si="494"/>
        <v>0</v>
      </c>
      <c r="BN651" s="229">
        <f t="shared" si="494"/>
        <v>0</v>
      </c>
      <c r="BO651" s="229">
        <f t="shared" si="492"/>
        <v>0</v>
      </c>
      <c r="BP651" s="229">
        <f t="shared" si="492"/>
        <v>0</v>
      </c>
      <c r="BQ651" s="229">
        <f t="shared" si="492"/>
        <v>0</v>
      </c>
      <c r="BR651" s="229">
        <f t="shared" si="492"/>
        <v>0</v>
      </c>
      <c r="BS651" s="229">
        <f t="shared" si="492"/>
        <v>0</v>
      </c>
      <c r="BT651" s="229">
        <f t="shared" si="492"/>
        <v>0</v>
      </c>
      <c r="BU651" s="229">
        <f t="shared" si="492"/>
        <v>0</v>
      </c>
      <c r="BV651" s="229">
        <f t="shared" si="492"/>
        <v>0</v>
      </c>
      <c r="BW651" s="229">
        <f t="shared" si="492"/>
        <v>0</v>
      </c>
      <c r="BX651" s="229">
        <f t="shared" si="492"/>
        <v>0</v>
      </c>
      <c r="BY651" s="229">
        <f t="shared" si="492"/>
        <v>0</v>
      </c>
      <c r="BZ651" s="229">
        <f t="shared" si="492"/>
        <v>0</v>
      </c>
    </row>
    <row r="652" spans="1:78" x14ac:dyDescent="0.2">
      <c r="A652" s="7" t="str">
        <f t="shared" si="480"/>
        <v>Roll-in 5</v>
      </c>
      <c r="B652" s="7">
        <f t="shared" si="481"/>
        <v>2021</v>
      </c>
      <c r="C652" s="7">
        <f t="shared" si="487"/>
        <v>31</v>
      </c>
      <c r="D652" s="165">
        <f t="shared" si="485"/>
        <v>44408</v>
      </c>
      <c r="E652" s="68">
        <f t="shared" si="482"/>
        <v>0</v>
      </c>
      <c r="F652" s="77"/>
      <c r="G652" s="229">
        <f t="shared" si="495"/>
        <v>0</v>
      </c>
      <c r="H652" s="229">
        <f t="shared" si="495"/>
        <v>0</v>
      </c>
      <c r="I652" s="229">
        <f t="shared" si="495"/>
        <v>0</v>
      </c>
      <c r="J652" s="229">
        <f t="shared" si="495"/>
        <v>0</v>
      </c>
      <c r="K652" s="229">
        <f t="shared" si="495"/>
        <v>0</v>
      </c>
      <c r="L652" s="229">
        <f t="shared" si="495"/>
        <v>0</v>
      </c>
      <c r="M652" s="229">
        <f t="shared" si="495"/>
        <v>0</v>
      </c>
      <c r="N652" s="229">
        <f t="shared" si="495"/>
        <v>0</v>
      </c>
      <c r="O652" s="229">
        <f t="shared" si="495"/>
        <v>0</v>
      </c>
      <c r="P652" s="229">
        <f t="shared" si="495"/>
        <v>0</v>
      </c>
      <c r="Q652" s="229">
        <f t="shared" si="495"/>
        <v>0</v>
      </c>
      <c r="R652" s="229">
        <f t="shared" si="495"/>
        <v>0</v>
      </c>
      <c r="S652" s="229">
        <f t="shared" si="495"/>
        <v>0</v>
      </c>
      <c r="T652" s="229">
        <f t="shared" si="495"/>
        <v>0</v>
      </c>
      <c r="U652" s="229">
        <f t="shared" si="495"/>
        <v>0</v>
      </c>
      <c r="V652" s="229">
        <f t="shared" si="495"/>
        <v>0</v>
      </c>
      <c r="W652" s="229">
        <f t="shared" si="493"/>
        <v>0</v>
      </c>
      <c r="X652" s="229">
        <f t="shared" si="493"/>
        <v>0</v>
      </c>
      <c r="Y652" s="229">
        <f t="shared" si="493"/>
        <v>0</v>
      </c>
      <c r="Z652" s="229">
        <f t="shared" si="493"/>
        <v>0</v>
      </c>
      <c r="AA652" s="229">
        <f t="shared" si="493"/>
        <v>0</v>
      </c>
      <c r="AB652" s="229">
        <f t="shared" si="493"/>
        <v>0</v>
      </c>
      <c r="AC652" s="229">
        <f t="shared" si="493"/>
        <v>0</v>
      </c>
      <c r="AD652" s="229">
        <f t="shared" si="493"/>
        <v>0</v>
      </c>
      <c r="AE652" s="229">
        <f t="shared" si="497"/>
        <v>0</v>
      </c>
      <c r="AF652" s="229">
        <f t="shared" si="497"/>
        <v>0</v>
      </c>
      <c r="AG652" s="229">
        <f t="shared" si="497"/>
        <v>0</v>
      </c>
      <c r="AH652" s="229">
        <f t="shared" si="497"/>
        <v>0</v>
      </c>
      <c r="AI652" s="229">
        <f t="shared" si="497"/>
        <v>0</v>
      </c>
      <c r="AJ652" s="229">
        <f t="shared" si="497"/>
        <v>0</v>
      </c>
      <c r="AK652" s="229">
        <f t="shared" si="497"/>
        <v>0</v>
      </c>
      <c r="AL652" s="229">
        <f t="shared" si="497"/>
        <v>0</v>
      </c>
      <c r="AM652" s="229">
        <f t="shared" si="497"/>
        <v>0</v>
      </c>
      <c r="AN652" s="229">
        <f t="shared" si="497"/>
        <v>0</v>
      </c>
      <c r="AO652" s="229">
        <f t="shared" si="497"/>
        <v>0</v>
      </c>
      <c r="AP652" s="229">
        <f t="shared" si="497"/>
        <v>0</v>
      </c>
      <c r="AQ652" s="229">
        <f t="shared" si="497"/>
        <v>0</v>
      </c>
      <c r="AR652" s="229">
        <f t="shared" si="497"/>
        <v>0</v>
      </c>
      <c r="AS652" s="229">
        <f t="shared" si="497"/>
        <v>0</v>
      </c>
      <c r="AT652" s="229">
        <f t="shared" si="497"/>
        <v>0</v>
      </c>
      <c r="AU652" s="229">
        <f t="shared" si="498"/>
        <v>0</v>
      </c>
      <c r="AV652" s="229">
        <f t="shared" si="498"/>
        <v>0</v>
      </c>
      <c r="AW652" s="229">
        <f t="shared" si="498"/>
        <v>0</v>
      </c>
      <c r="AX652" s="229">
        <f t="shared" si="498"/>
        <v>0</v>
      </c>
      <c r="AY652" s="229">
        <f t="shared" si="498"/>
        <v>0</v>
      </c>
      <c r="AZ652" s="229">
        <f t="shared" si="498"/>
        <v>0</v>
      </c>
      <c r="BA652" s="229">
        <f t="shared" si="498"/>
        <v>0</v>
      </c>
      <c r="BB652" s="229">
        <f t="shared" si="494"/>
        <v>0</v>
      </c>
      <c r="BC652" s="229">
        <f t="shared" si="494"/>
        <v>0</v>
      </c>
      <c r="BD652" s="229">
        <f t="shared" si="494"/>
        <v>0</v>
      </c>
      <c r="BE652" s="229">
        <f t="shared" si="494"/>
        <v>0</v>
      </c>
      <c r="BF652" s="229">
        <f t="shared" si="494"/>
        <v>0</v>
      </c>
      <c r="BG652" s="229">
        <f t="shared" si="494"/>
        <v>0</v>
      </c>
      <c r="BH652" s="229">
        <f t="shared" si="494"/>
        <v>0</v>
      </c>
      <c r="BI652" s="229">
        <f t="shared" si="494"/>
        <v>0</v>
      </c>
      <c r="BJ652" s="229">
        <f t="shared" si="494"/>
        <v>0</v>
      </c>
      <c r="BK652" s="229">
        <f t="shared" si="494"/>
        <v>0</v>
      </c>
      <c r="BL652" s="229">
        <f t="shared" si="494"/>
        <v>0</v>
      </c>
      <c r="BM652" s="229">
        <f t="shared" si="494"/>
        <v>0</v>
      </c>
      <c r="BN652" s="229">
        <f t="shared" si="494"/>
        <v>0</v>
      </c>
      <c r="BO652" s="229">
        <f t="shared" si="492"/>
        <v>0</v>
      </c>
      <c r="BP652" s="229">
        <f t="shared" si="492"/>
        <v>0</v>
      </c>
      <c r="BQ652" s="229">
        <f t="shared" si="492"/>
        <v>0</v>
      </c>
      <c r="BR652" s="229">
        <f t="shared" si="492"/>
        <v>0</v>
      </c>
      <c r="BS652" s="229">
        <f t="shared" si="492"/>
        <v>0</v>
      </c>
      <c r="BT652" s="229">
        <f t="shared" si="492"/>
        <v>0</v>
      </c>
      <c r="BU652" s="229">
        <f t="shared" si="492"/>
        <v>0</v>
      </c>
      <c r="BV652" s="229">
        <f t="shared" si="492"/>
        <v>0</v>
      </c>
      <c r="BW652" s="229">
        <f t="shared" si="492"/>
        <v>0</v>
      </c>
      <c r="BX652" s="229">
        <f t="shared" si="492"/>
        <v>0</v>
      </c>
      <c r="BY652" s="229">
        <f t="shared" si="492"/>
        <v>0</v>
      </c>
      <c r="BZ652" s="229">
        <f t="shared" si="492"/>
        <v>0</v>
      </c>
    </row>
    <row r="653" spans="1:78" x14ac:dyDescent="0.2">
      <c r="A653" s="7" t="str">
        <f t="shared" si="480"/>
        <v>Roll-in 5</v>
      </c>
      <c r="B653" s="7">
        <f t="shared" si="481"/>
        <v>2021</v>
      </c>
      <c r="C653" s="7">
        <f t="shared" si="487"/>
        <v>32</v>
      </c>
      <c r="D653" s="165">
        <f t="shared" si="485"/>
        <v>44439</v>
      </c>
      <c r="E653" s="68">
        <f t="shared" si="482"/>
        <v>0</v>
      </c>
      <c r="F653" s="77"/>
      <c r="G653" s="229">
        <f t="shared" si="495"/>
        <v>0</v>
      </c>
      <c r="H653" s="229">
        <f t="shared" si="495"/>
        <v>0</v>
      </c>
      <c r="I653" s="229">
        <f t="shared" si="495"/>
        <v>0</v>
      </c>
      <c r="J653" s="229">
        <f t="shared" si="495"/>
        <v>0</v>
      </c>
      <c r="K653" s="229">
        <f t="shared" si="495"/>
        <v>0</v>
      </c>
      <c r="L653" s="229">
        <f t="shared" si="495"/>
        <v>0</v>
      </c>
      <c r="M653" s="229">
        <f t="shared" si="495"/>
        <v>0</v>
      </c>
      <c r="N653" s="229">
        <f t="shared" si="495"/>
        <v>0</v>
      </c>
      <c r="O653" s="229">
        <f t="shared" si="495"/>
        <v>0</v>
      </c>
      <c r="P653" s="229">
        <f t="shared" si="495"/>
        <v>0</v>
      </c>
      <c r="Q653" s="229">
        <f t="shared" si="495"/>
        <v>0</v>
      </c>
      <c r="R653" s="229">
        <f t="shared" si="495"/>
        <v>0</v>
      </c>
      <c r="S653" s="229">
        <f t="shared" si="495"/>
        <v>0</v>
      </c>
      <c r="T653" s="229">
        <f t="shared" si="495"/>
        <v>0</v>
      </c>
      <c r="U653" s="229">
        <f t="shared" si="495"/>
        <v>0</v>
      </c>
      <c r="V653" s="229">
        <f t="shared" si="495"/>
        <v>0</v>
      </c>
      <c r="W653" s="229">
        <f t="shared" si="493"/>
        <v>0</v>
      </c>
      <c r="X653" s="229">
        <f t="shared" si="493"/>
        <v>0</v>
      </c>
      <c r="Y653" s="229">
        <f t="shared" si="493"/>
        <v>0</v>
      </c>
      <c r="Z653" s="229">
        <f t="shared" si="493"/>
        <v>0</v>
      </c>
      <c r="AA653" s="229">
        <f t="shared" si="493"/>
        <v>0</v>
      </c>
      <c r="AB653" s="229">
        <f t="shared" si="493"/>
        <v>0</v>
      </c>
      <c r="AC653" s="229">
        <f t="shared" si="493"/>
        <v>0</v>
      </c>
      <c r="AD653" s="229">
        <f t="shared" si="493"/>
        <v>0</v>
      </c>
      <c r="AE653" s="229">
        <f t="shared" si="497"/>
        <v>0</v>
      </c>
      <c r="AF653" s="229">
        <f t="shared" si="497"/>
        <v>0</v>
      </c>
      <c r="AG653" s="229">
        <f t="shared" si="497"/>
        <v>0</v>
      </c>
      <c r="AH653" s="229">
        <f t="shared" si="497"/>
        <v>0</v>
      </c>
      <c r="AI653" s="229">
        <f t="shared" si="497"/>
        <v>0</v>
      </c>
      <c r="AJ653" s="229">
        <f t="shared" si="497"/>
        <v>0</v>
      </c>
      <c r="AK653" s="229">
        <f t="shared" si="497"/>
        <v>0</v>
      </c>
      <c r="AL653" s="229">
        <f t="shared" si="497"/>
        <v>0</v>
      </c>
      <c r="AM653" s="229">
        <f t="shared" si="497"/>
        <v>0</v>
      </c>
      <c r="AN653" s="229">
        <f t="shared" si="497"/>
        <v>0</v>
      </c>
      <c r="AO653" s="229">
        <f t="shared" si="497"/>
        <v>0</v>
      </c>
      <c r="AP653" s="229">
        <f t="shared" si="497"/>
        <v>0</v>
      </c>
      <c r="AQ653" s="229">
        <f t="shared" si="497"/>
        <v>0</v>
      </c>
      <c r="AR653" s="229">
        <f t="shared" si="497"/>
        <v>0</v>
      </c>
      <c r="AS653" s="229">
        <f t="shared" si="497"/>
        <v>0</v>
      </c>
      <c r="AT653" s="229">
        <f t="shared" si="497"/>
        <v>0</v>
      </c>
      <c r="AU653" s="229">
        <f t="shared" si="498"/>
        <v>0</v>
      </c>
      <c r="AV653" s="229">
        <f t="shared" si="498"/>
        <v>0</v>
      </c>
      <c r="AW653" s="229">
        <f t="shared" si="498"/>
        <v>0</v>
      </c>
      <c r="AX653" s="229">
        <f t="shared" si="498"/>
        <v>0</v>
      </c>
      <c r="AY653" s="229">
        <f t="shared" si="498"/>
        <v>0</v>
      </c>
      <c r="AZ653" s="229">
        <f t="shared" si="498"/>
        <v>0</v>
      </c>
      <c r="BA653" s="229">
        <f t="shared" si="498"/>
        <v>0</v>
      </c>
      <c r="BB653" s="229">
        <f t="shared" si="494"/>
        <v>0</v>
      </c>
      <c r="BC653" s="229">
        <f t="shared" si="494"/>
        <v>0</v>
      </c>
      <c r="BD653" s="229">
        <f t="shared" si="494"/>
        <v>0</v>
      </c>
      <c r="BE653" s="229">
        <f t="shared" si="494"/>
        <v>0</v>
      </c>
      <c r="BF653" s="229">
        <f t="shared" si="494"/>
        <v>0</v>
      </c>
      <c r="BG653" s="229">
        <f t="shared" si="494"/>
        <v>0</v>
      </c>
      <c r="BH653" s="229">
        <f t="shared" si="494"/>
        <v>0</v>
      </c>
      <c r="BI653" s="229">
        <f t="shared" si="494"/>
        <v>0</v>
      </c>
      <c r="BJ653" s="229">
        <f t="shared" si="494"/>
        <v>0</v>
      </c>
      <c r="BK653" s="229">
        <f t="shared" si="494"/>
        <v>0</v>
      </c>
      <c r="BL653" s="229">
        <f t="shared" si="494"/>
        <v>0</v>
      </c>
      <c r="BM653" s="229">
        <f t="shared" si="494"/>
        <v>0</v>
      </c>
      <c r="BN653" s="229">
        <f t="shared" si="494"/>
        <v>0</v>
      </c>
      <c r="BO653" s="229">
        <f t="shared" si="492"/>
        <v>0</v>
      </c>
      <c r="BP653" s="229">
        <f t="shared" si="492"/>
        <v>0</v>
      </c>
      <c r="BQ653" s="229">
        <f t="shared" si="492"/>
        <v>0</v>
      </c>
      <c r="BR653" s="229">
        <f t="shared" si="492"/>
        <v>0</v>
      </c>
      <c r="BS653" s="229">
        <f t="shared" si="492"/>
        <v>0</v>
      </c>
      <c r="BT653" s="229">
        <f t="shared" si="492"/>
        <v>0</v>
      </c>
      <c r="BU653" s="229">
        <f t="shared" si="492"/>
        <v>0</v>
      </c>
      <c r="BV653" s="229">
        <f t="shared" si="492"/>
        <v>0</v>
      </c>
      <c r="BW653" s="229">
        <f t="shared" si="492"/>
        <v>0</v>
      </c>
      <c r="BX653" s="229">
        <f t="shared" si="492"/>
        <v>0</v>
      </c>
      <c r="BY653" s="229">
        <f t="shared" si="492"/>
        <v>0</v>
      </c>
      <c r="BZ653" s="229">
        <f t="shared" si="492"/>
        <v>0</v>
      </c>
    </row>
    <row r="654" spans="1:78" x14ac:dyDescent="0.2">
      <c r="A654" s="7" t="str">
        <f t="shared" ref="A654:A681" si="499">A44</f>
        <v>Roll-in 6</v>
      </c>
      <c r="B654" s="7">
        <f t="shared" si="481"/>
        <v>2021</v>
      </c>
      <c r="C654" s="7">
        <f t="shared" si="487"/>
        <v>33</v>
      </c>
      <c r="D654" s="165">
        <f t="shared" si="485"/>
        <v>44469</v>
      </c>
      <c r="E654" s="68">
        <f t="shared" ref="E654:E681" si="500">E348*$D$6</f>
        <v>0</v>
      </c>
      <c r="F654" s="77"/>
      <c r="G654" s="229">
        <f t="shared" si="495"/>
        <v>0</v>
      </c>
      <c r="H654" s="229">
        <f t="shared" si="495"/>
        <v>0</v>
      </c>
      <c r="I654" s="229">
        <f t="shared" si="495"/>
        <v>0</v>
      </c>
      <c r="J654" s="229">
        <f t="shared" si="495"/>
        <v>0</v>
      </c>
      <c r="K654" s="229">
        <f t="shared" si="495"/>
        <v>0</v>
      </c>
      <c r="L654" s="229">
        <f t="shared" si="495"/>
        <v>0</v>
      </c>
      <c r="M654" s="229">
        <f t="shared" si="495"/>
        <v>0</v>
      </c>
      <c r="N654" s="229">
        <f t="shared" si="495"/>
        <v>0</v>
      </c>
      <c r="O654" s="229">
        <f t="shared" si="495"/>
        <v>0</v>
      </c>
      <c r="P654" s="229">
        <f t="shared" si="495"/>
        <v>0</v>
      </c>
      <c r="Q654" s="229">
        <f t="shared" si="495"/>
        <v>0</v>
      </c>
      <c r="R654" s="229">
        <f t="shared" si="495"/>
        <v>0</v>
      </c>
      <c r="S654" s="229">
        <f t="shared" si="495"/>
        <v>0</v>
      </c>
      <c r="T654" s="229">
        <f t="shared" si="495"/>
        <v>0</v>
      </c>
      <c r="U654" s="229">
        <f t="shared" si="495"/>
        <v>0</v>
      </c>
      <c r="V654" s="229">
        <f t="shared" si="495"/>
        <v>0</v>
      </c>
      <c r="W654" s="229">
        <f t="shared" si="493"/>
        <v>0</v>
      </c>
      <c r="X654" s="229">
        <f t="shared" si="493"/>
        <v>0</v>
      </c>
      <c r="Y654" s="229">
        <f t="shared" si="493"/>
        <v>0</v>
      </c>
      <c r="Z654" s="229">
        <f t="shared" si="493"/>
        <v>0</v>
      </c>
      <c r="AA654" s="229">
        <f t="shared" si="493"/>
        <v>0</v>
      </c>
      <c r="AB654" s="229">
        <f t="shared" si="493"/>
        <v>0</v>
      </c>
      <c r="AC654" s="229">
        <f t="shared" si="493"/>
        <v>0</v>
      </c>
      <c r="AD654" s="229">
        <f t="shared" si="493"/>
        <v>0</v>
      </c>
      <c r="AE654" s="229">
        <f t="shared" si="497"/>
        <v>0</v>
      </c>
      <c r="AF654" s="229">
        <f t="shared" si="497"/>
        <v>0</v>
      </c>
      <c r="AG654" s="229">
        <f t="shared" si="497"/>
        <v>0</v>
      </c>
      <c r="AH654" s="229">
        <f t="shared" si="497"/>
        <v>0</v>
      </c>
      <c r="AI654" s="229">
        <f t="shared" si="497"/>
        <v>0</v>
      </c>
      <c r="AJ654" s="229">
        <f t="shared" si="497"/>
        <v>0</v>
      </c>
      <c r="AK654" s="229">
        <f t="shared" si="497"/>
        <v>0</v>
      </c>
      <c r="AL654" s="229">
        <f t="shared" si="497"/>
        <v>0</v>
      </c>
      <c r="AM654" s="229">
        <f t="shared" si="497"/>
        <v>0</v>
      </c>
      <c r="AN654" s="229">
        <f t="shared" si="497"/>
        <v>0</v>
      </c>
      <c r="AO654" s="229">
        <f t="shared" si="497"/>
        <v>0</v>
      </c>
      <c r="AP654" s="229">
        <f t="shared" si="497"/>
        <v>0</v>
      </c>
      <c r="AQ654" s="229">
        <f t="shared" si="497"/>
        <v>0</v>
      </c>
      <c r="AR654" s="229">
        <f t="shared" si="497"/>
        <v>0</v>
      </c>
      <c r="AS654" s="229">
        <f t="shared" si="497"/>
        <v>0</v>
      </c>
      <c r="AT654" s="229">
        <f t="shared" si="497"/>
        <v>0</v>
      </c>
      <c r="AU654" s="229">
        <f t="shared" si="498"/>
        <v>0</v>
      </c>
      <c r="AV654" s="229">
        <f t="shared" si="498"/>
        <v>0</v>
      </c>
      <c r="AW654" s="229">
        <f t="shared" si="498"/>
        <v>0</v>
      </c>
      <c r="AX654" s="229">
        <f t="shared" si="498"/>
        <v>0</v>
      </c>
      <c r="AY654" s="229">
        <f t="shared" si="498"/>
        <v>0</v>
      </c>
      <c r="AZ654" s="229">
        <f t="shared" si="498"/>
        <v>0</v>
      </c>
      <c r="BA654" s="229">
        <f t="shared" si="498"/>
        <v>0</v>
      </c>
      <c r="BB654" s="229">
        <f t="shared" si="494"/>
        <v>0</v>
      </c>
      <c r="BC654" s="229">
        <f t="shared" si="494"/>
        <v>0</v>
      </c>
      <c r="BD654" s="229">
        <f t="shared" si="494"/>
        <v>0</v>
      </c>
      <c r="BE654" s="229">
        <f t="shared" si="494"/>
        <v>0</v>
      </c>
      <c r="BF654" s="229">
        <f t="shared" si="494"/>
        <v>0</v>
      </c>
      <c r="BG654" s="229">
        <f t="shared" si="494"/>
        <v>0</v>
      </c>
      <c r="BH654" s="229">
        <f t="shared" si="494"/>
        <v>0</v>
      </c>
      <c r="BI654" s="229">
        <f t="shared" si="494"/>
        <v>0</v>
      </c>
      <c r="BJ654" s="229">
        <f t="shared" si="494"/>
        <v>0</v>
      </c>
      <c r="BK654" s="229">
        <f t="shared" si="494"/>
        <v>0</v>
      </c>
      <c r="BL654" s="229">
        <f t="shared" si="494"/>
        <v>0</v>
      </c>
      <c r="BM654" s="229">
        <f t="shared" si="494"/>
        <v>0</v>
      </c>
      <c r="BN654" s="229">
        <f t="shared" si="494"/>
        <v>0</v>
      </c>
      <c r="BO654" s="229">
        <f t="shared" ref="BO654:BZ669" si="501">IF(AND($B654+$D$7&gt;BO$7,BO$9&gt;=$D654),($E654*(1/$D$7))/IF(BO$7=$B654,13-MONTH($D654),12),0)</f>
        <v>0</v>
      </c>
      <c r="BP654" s="229">
        <f t="shared" si="501"/>
        <v>0</v>
      </c>
      <c r="BQ654" s="229">
        <f t="shared" si="501"/>
        <v>0</v>
      </c>
      <c r="BR654" s="229">
        <f t="shared" si="501"/>
        <v>0</v>
      </c>
      <c r="BS654" s="229">
        <f t="shared" si="501"/>
        <v>0</v>
      </c>
      <c r="BT654" s="229">
        <f t="shared" si="501"/>
        <v>0</v>
      </c>
      <c r="BU654" s="229">
        <f t="shared" si="501"/>
        <v>0</v>
      </c>
      <c r="BV654" s="229">
        <f t="shared" si="501"/>
        <v>0</v>
      </c>
      <c r="BW654" s="229">
        <f t="shared" si="501"/>
        <v>0</v>
      </c>
      <c r="BX654" s="229">
        <f t="shared" si="501"/>
        <v>0</v>
      </c>
      <c r="BY654" s="229">
        <f t="shared" si="501"/>
        <v>0</v>
      </c>
      <c r="BZ654" s="229">
        <f t="shared" si="501"/>
        <v>0</v>
      </c>
    </row>
    <row r="655" spans="1:78" x14ac:dyDescent="0.2">
      <c r="A655" s="7" t="str">
        <f t="shared" si="499"/>
        <v>Roll-in 6</v>
      </c>
      <c r="B655" s="7">
        <f t="shared" si="481"/>
        <v>2021</v>
      </c>
      <c r="C655" s="7">
        <f t="shared" si="487"/>
        <v>34</v>
      </c>
      <c r="D655" s="165">
        <f t="shared" ref="D655:D681" si="502">D45</f>
        <v>44500</v>
      </c>
      <c r="E655" s="68">
        <f t="shared" si="500"/>
        <v>0</v>
      </c>
      <c r="F655" s="77"/>
      <c r="G655" s="229">
        <f t="shared" si="495"/>
        <v>0</v>
      </c>
      <c r="H655" s="229">
        <f t="shared" si="495"/>
        <v>0</v>
      </c>
      <c r="I655" s="229">
        <f t="shared" si="495"/>
        <v>0</v>
      </c>
      <c r="J655" s="229">
        <f t="shared" si="495"/>
        <v>0</v>
      </c>
      <c r="K655" s="229">
        <f t="shared" si="495"/>
        <v>0</v>
      </c>
      <c r="L655" s="229">
        <f t="shared" si="495"/>
        <v>0</v>
      </c>
      <c r="M655" s="229">
        <f t="shared" si="495"/>
        <v>0</v>
      </c>
      <c r="N655" s="229">
        <f t="shared" si="495"/>
        <v>0</v>
      </c>
      <c r="O655" s="229">
        <f t="shared" si="495"/>
        <v>0</v>
      </c>
      <c r="P655" s="229">
        <f t="shared" si="495"/>
        <v>0</v>
      </c>
      <c r="Q655" s="229">
        <f t="shared" si="495"/>
        <v>0</v>
      </c>
      <c r="R655" s="229">
        <f t="shared" si="495"/>
        <v>0</v>
      </c>
      <c r="S655" s="229">
        <f t="shared" si="495"/>
        <v>0</v>
      </c>
      <c r="T655" s="229">
        <f t="shared" si="495"/>
        <v>0</v>
      </c>
      <c r="U655" s="229">
        <f t="shared" si="495"/>
        <v>0</v>
      </c>
      <c r="V655" s="229">
        <f t="shared" si="495"/>
        <v>0</v>
      </c>
      <c r="W655" s="229">
        <f t="shared" si="493"/>
        <v>0</v>
      </c>
      <c r="X655" s="229">
        <f t="shared" si="493"/>
        <v>0</v>
      </c>
      <c r="Y655" s="229">
        <f t="shared" si="493"/>
        <v>0</v>
      </c>
      <c r="Z655" s="229">
        <f t="shared" si="493"/>
        <v>0</v>
      </c>
      <c r="AA655" s="229">
        <f t="shared" si="493"/>
        <v>0</v>
      </c>
      <c r="AB655" s="229">
        <f t="shared" si="493"/>
        <v>0</v>
      </c>
      <c r="AC655" s="229">
        <f t="shared" si="493"/>
        <v>0</v>
      </c>
      <c r="AD655" s="229">
        <f t="shared" si="493"/>
        <v>0</v>
      </c>
      <c r="AE655" s="229">
        <f t="shared" si="497"/>
        <v>0</v>
      </c>
      <c r="AF655" s="229">
        <f t="shared" si="497"/>
        <v>0</v>
      </c>
      <c r="AG655" s="229">
        <f t="shared" si="497"/>
        <v>0</v>
      </c>
      <c r="AH655" s="229">
        <f t="shared" si="497"/>
        <v>0</v>
      </c>
      <c r="AI655" s="229">
        <f t="shared" si="497"/>
        <v>0</v>
      </c>
      <c r="AJ655" s="229">
        <f t="shared" si="497"/>
        <v>0</v>
      </c>
      <c r="AK655" s="229">
        <f t="shared" si="497"/>
        <v>0</v>
      </c>
      <c r="AL655" s="229">
        <f t="shared" si="497"/>
        <v>0</v>
      </c>
      <c r="AM655" s="229">
        <f t="shared" si="497"/>
        <v>0</v>
      </c>
      <c r="AN655" s="229">
        <f t="shared" si="497"/>
        <v>0</v>
      </c>
      <c r="AO655" s="229">
        <f t="shared" si="497"/>
        <v>0</v>
      </c>
      <c r="AP655" s="229">
        <f t="shared" si="497"/>
        <v>0</v>
      </c>
      <c r="AQ655" s="229">
        <f t="shared" si="497"/>
        <v>0</v>
      </c>
      <c r="AR655" s="229">
        <f t="shared" si="497"/>
        <v>0</v>
      </c>
      <c r="AS655" s="229">
        <f t="shared" si="497"/>
        <v>0</v>
      </c>
      <c r="AT655" s="229">
        <f t="shared" si="497"/>
        <v>0</v>
      </c>
      <c r="AU655" s="229">
        <f t="shared" si="498"/>
        <v>0</v>
      </c>
      <c r="AV655" s="229">
        <f t="shared" si="498"/>
        <v>0</v>
      </c>
      <c r="AW655" s="229">
        <f t="shared" si="498"/>
        <v>0</v>
      </c>
      <c r="AX655" s="229">
        <f t="shared" si="498"/>
        <v>0</v>
      </c>
      <c r="AY655" s="229">
        <f t="shared" si="498"/>
        <v>0</v>
      </c>
      <c r="AZ655" s="229">
        <f t="shared" si="498"/>
        <v>0</v>
      </c>
      <c r="BA655" s="229">
        <f t="shared" si="498"/>
        <v>0</v>
      </c>
      <c r="BB655" s="229">
        <f t="shared" si="494"/>
        <v>0</v>
      </c>
      <c r="BC655" s="229">
        <f t="shared" si="494"/>
        <v>0</v>
      </c>
      <c r="BD655" s="229">
        <f t="shared" si="494"/>
        <v>0</v>
      </c>
      <c r="BE655" s="229">
        <f t="shared" si="494"/>
        <v>0</v>
      </c>
      <c r="BF655" s="229">
        <f t="shared" si="494"/>
        <v>0</v>
      </c>
      <c r="BG655" s="229">
        <f t="shared" si="494"/>
        <v>0</v>
      </c>
      <c r="BH655" s="229">
        <f t="shared" si="494"/>
        <v>0</v>
      </c>
      <c r="BI655" s="229">
        <f t="shared" si="494"/>
        <v>0</v>
      </c>
      <c r="BJ655" s="229">
        <f t="shared" si="494"/>
        <v>0</v>
      </c>
      <c r="BK655" s="229">
        <f t="shared" si="494"/>
        <v>0</v>
      </c>
      <c r="BL655" s="229">
        <f t="shared" si="494"/>
        <v>0</v>
      </c>
      <c r="BM655" s="229">
        <f t="shared" si="494"/>
        <v>0</v>
      </c>
      <c r="BN655" s="229">
        <f t="shared" si="494"/>
        <v>0</v>
      </c>
      <c r="BO655" s="229">
        <f t="shared" si="501"/>
        <v>0</v>
      </c>
      <c r="BP655" s="229">
        <f t="shared" si="501"/>
        <v>0</v>
      </c>
      <c r="BQ655" s="229">
        <f t="shared" si="501"/>
        <v>0</v>
      </c>
      <c r="BR655" s="229">
        <f t="shared" si="501"/>
        <v>0</v>
      </c>
      <c r="BS655" s="229">
        <f t="shared" si="501"/>
        <v>0</v>
      </c>
      <c r="BT655" s="229">
        <f t="shared" si="501"/>
        <v>0</v>
      </c>
      <c r="BU655" s="229">
        <f t="shared" si="501"/>
        <v>0</v>
      </c>
      <c r="BV655" s="229">
        <f t="shared" si="501"/>
        <v>0</v>
      </c>
      <c r="BW655" s="229">
        <f t="shared" si="501"/>
        <v>0</v>
      </c>
      <c r="BX655" s="229">
        <f t="shared" si="501"/>
        <v>0</v>
      </c>
      <c r="BY655" s="229">
        <f t="shared" si="501"/>
        <v>0</v>
      </c>
      <c r="BZ655" s="229">
        <f t="shared" si="501"/>
        <v>0</v>
      </c>
    </row>
    <row r="656" spans="1:78" x14ac:dyDescent="0.2">
      <c r="A656" s="7" t="str">
        <f t="shared" si="499"/>
        <v>Roll-in 6</v>
      </c>
      <c r="B656" s="7">
        <f t="shared" si="481"/>
        <v>2021</v>
      </c>
      <c r="C656" s="7">
        <f t="shared" si="487"/>
        <v>35</v>
      </c>
      <c r="D656" s="165">
        <f t="shared" si="502"/>
        <v>44530</v>
      </c>
      <c r="E656" s="68">
        <f t="shared" si="500"/>
        <v>0</v>
      </c>
      <c r="F656" s="77"/>
      <c r="G656" s="229">
        <f t="shared" si="495"/>
        <v>0</v>
      </c>
      <c r="H656" s="229">
        <f t="shared" si="495"/>
        <v>0</v>
      </c>
      <c r="I656" s="229">
        <f t="shared" si="495"/>
        <v>0</v>
      </c>
      <c r="J656" s="229">
        <f t="shared" si="495"/>
        <v>0</v>
      </c>
      <c r="K656" s="229">
        <f t="shared" si="495"/>
        <v>0</v>
      </c>
      <c r="L656" s="229">
        <f t="shared" si="495"/>
        <v>0</v>
      </c>
      <c r="M656" s="229">
        <f t="shared" si="495"/>
        <v>0</v>
      </c>
      <c r="N656" s="229">
        <f t="shared" si="495"/>
        <v>0</v>
      </c>
      <c r="O656" s="229">
        <f t="shared" si="495"/>
        <v>0</v>
      </c>
      <c r="P656" s="229">
        <f t="shared" si="495"/>
        <v>0</v>
      </c>
      <c r="Q656" s="229">
        <f t="shared" si="495"/>
        <v>0</v>
      </c>
      <c r="R656" s="229">
        <f t="shared" si="495"/>
        <v>0</v>
      </c>
      <c r="S656" s="229">
        <f t="shared" si="495"/>
        <v>0</v>
      </c>
      <c r="T656" s="229">
        <f t="shared" si="495"/>
        <v>0</v>
      </c>
      <c r="U656" s="229">
        <f t="shared" si="495"/>
        <v>0</v>
      </c>
      <c r="V656" s="229">
        <f t="shared" si="495"/>
        <v>0</v>
      </c>
      <c r="W656" s="229">
        <f t="shared" si="493"/>
        <v>0</v>
      </c>
      <c r="X656" s="229">
        <f t="shared" si="493"/>
        <v>0</v>
      </c>
      <c r="Y656" s="229">
        <f t="shared" si="493"/>
        <v>0</v>
      </c>
      <c r="Z656" s="229">
        <f t="shared" si="493"/>
        <v>0</v>
      </c>
      <c r="AA656" s="229">
        <f t="shared" si="493"/>
        <v>0</v>
      </c>
      <c r="AB656" s="229">
        <f t="shared" si="493"/>
        <v>0</v>
      </c>
      <c r="AC656" s="229">
        <f t="shared" si="493"/>
        <v>0</v>
      </c>
      <c r="AD656" s="229">
        <f t="shared" si="493"/>
        <v>0</v>
      </c>
      <c r="AE656" s="229">
        <f t="shared" si="497"/>
        <v>0</v>
      </c>
      <c r="AF656" s="229">
        <f t="shared" si="497"/>
        <v>0</v>
      </c>
      <c r="AG656" s="229">
        <f t="shared" si="497"/>
        <v>0</v>
      </c>
      <c r="AH656" s="229">
        <f t="shared" si="497"/>
        <v>0</v>
      </c>
      <c r="AI656" s="229">
        <f t="shared" si="497"/>
        <v>0</v>
      </c>
      <c r="AJ656" s="229">
        <f t="shared" si="497"/>
        <v>0</v>
      </c>
      <c r="AK656" s="229">
        <f t="shared" si="497"/>
        <v>0</v>
      </c>
      <c r="AL656" s="229">
        <f t="shared" si="497"/>
        <v>0</v>
      </c>
      <c r="AM656" s="229">
        <f t="shared" si="497"/>
        <v>0</v>
      </c>
      <c r="AN656" s="229">
        <f t="shared" si="497"/>
        <v>0</v>
      </c>
      <c r="AO656" s="229">
        <f t="shared" si="497"/>
        <v>0</v>
      </c>
      <c r="AP656" s="229">
        <f t="shared" si="497"/>
        <v>0</v>
      </c>
      <c r="AQ656" s="229">
        <f t="shared" si="497"/>
        <v>0</v>
      </c>
      <c r="AR656" s="229">
        <f t="shared" si="497"/>
        <v>0</v>
      </c>
      <c r="AS656" s="229">
        <f t="shared" si="497"/>
        <v>0</v>
      </c>
      <c r="AT656" s="229">
        <f t="shared" si="497"/>
        <v>0</v>
      </c>
      <c r="AU656" s="229">
        <f t="shared" si="498"/>
        <v>0</v>
      </c>
      <c r="AV656" s="229">
        <f t="shared" si="498"/>
        <v>0</v>
      </c>
      <c r="AW656" s="229">
        <f t="shared" si="498"/>
        <v>0</v>
      </c>
      <c r="AX656" s="229">
        <f t="shared" si="498"/>
        <v>0</v>
      </c>
      <c r="AY656" s="229">
        <f t="shared" si="498"/>
        <v>0</v>
      </c>
      <c r="AZ656" s="229">
        <f t="shared" si="498"/>
        <v>0</v>
      </c>
      <c r="BA656" s="229">
        <f t="shared" si="498"/>
        <v>0</v>
      </c>
      <c r="BB656" s="229">
        <f t="shared" si="494"/>
        <v>0</v>
      </c>
      <c r="BC656" s="229">
        <f t="shared" si="494"/>
        <v>0</v>
      </c>
      <c r="BD656" s="229">
        <f t="shared" si="494"/>
        <v>0</v>
      </c>
      <c r="BE656" s="229">
        <f t="shared" si="494"/>
        <v>0</v>
      </c>
      <c r="BF656" s="229">
        <f t="shared" si="494"/>
        <v>0</v>
      </c>
      <c r="BG656" s="229">
        <f t="shared" si="494"/>
        <v>0</v>
      </c>
      <c r="BH656" s="229">
        <f t="shared" si="494"/>
        <v>0</v>
      </c>
      <c r="BI656" s="229">
        <f t="shared" si="494"/>
        <v>0</v>
      </c>
      <c r="BJ656" s="229">
        <f t="shared" si="494"/>
        <v>0</v>
      </c>
      <c r="BK656" s="229">
        <f t="shared" si="494"/>
        <v>0</v>
      </c>
      <c r="BL656" s="229">
        <f t="shared" si="494"/>
        <v>0</v>
      </c>
      <c r="BM656" s="229">
        <f t="shared" si="494"/>
        <v>0</v>
      </c>
      <c r="BN656" s="229">
        <f t="shared" si="494"/>
        <v>0</v>
      </c>
      <c r="BO656" s="229">
        <f t="shared" si="501"/>
        <v>0</v>
      </c>
      <c r="BP656" s="229">
        <f t="shared" si="501"/>
        <v>0</v>
      </c>
      <c r="BQ656" s="229">
        <f t="shared" si="501"/>
        <v>0</v>
      </c>
      <c r="BR656" s="229">
        <f t="shared" si="501"/>
        <v>0</v>
      </c>
      <c r="BS656" s="229">
        <f t="shared" si="501"/>
        <v>0</v>
      </c>
      <c r="BT656" s="229">
        <f t="shared" si="501"/>
        <v>0</v>
      </c>
      <c r="BU656" s="229">
        <f t="shared" si="501"/>
        <v>0</v>
      </c>
      <c r="BV656" s="229">
        <f t="shared" si="501"/>
        <v>0</v>
      </c>
      <c r="BW656" s="229">
        <f t="shared" si="501"/>
        <v>0</v>
      </c>
      <c r="BX656" s="229">
        <f t="shared" si="501"/>
        <v>0</v>
      </c>
      <c r="BY656" s="229">
        <f t="shared" si="501"/>
        <v>0</v>
      </c>
      <c r="BZ656" s="229">
        <f t="shared" si="501"/>
        <v>0</v>
      </c>
    </row>
    <row r="657" spans="1:78" x14ac:dyDescent="0.2">
      <c r="A657" s="7" t="str">
        <f t="shared" si="499"/>
        <v>Roll-in 6</v>
      </c>
      <c r="B657" s="7">
        <f t="shared" si="481"/>
        <v>2021</v>
      </c>
      <c r="C657" s="7">
        <f t="shared" si="487"/>
        <v>36</v>
      </c>
      <c r="D657" s="165">
        <f t="shared" si="502"/>
        <v>44561</v>
      </c>
      <c r="E657" s="68">
        <f t="shared" si="500"/>
        <v>0</v>
      </c>
      <c r="F657" s="77"/>
      <c r="G657" s="229">
        <f t="shared" si="495"/>
        <v>0</v>
      </c>
      <c r="H657" s="229">
        <f t="shared" si="495"/>
        <v>0</v>
      </c>
      <c r="I657" s="229">
        <f t="shared" si="495"/>
        <v>0</v>
      </c>
      <c r="J657" s="229">
        <f t="shared" si="495"/>
        <v>0</v>
      </c>
      <c r="K657" s="229">
        <f t="shared" si="495"/>
        <v>0</v>
      </c>
      <c r="L657" s="229">
        <f t="shared" si="495"/>
        <v>0</v>
      </c>
      <c r="M657" s="229">
        <f t="shared" si="495"/>
        <v>0</v>
      </c>
      <c r="N657" s="229">
        <f t="shared" si="495"/>
        <v>0</v>
      </c>
      <c r="O657" s="229">
        <f t="shared" si="495"/>
        <v>0</v>
      </c>
      <c r="P657" s="229">
        <f t="shared" si="495"/>
        <v>0</v>
      </c>
      <c r="Q657" s="229">
        <f t="shared" si="495"/>
        <v>0</v>
      </c>
      <c r="R657" s="229">
        <f t="shared" si="495"/>
        <v>0</v>
      </c>
      <c r="S657" s="229">
        <f t="shared" si="495"/>
        <v>0</v>
      </c>
      <c r="T657" s="229">
        <f t="shared" si="495"/>
        <v>0</v>
      </c>
      <c r="U657" s="229">
        <f t="shared" si="495"/>
        <v>0</v>
      </c>
      <c r="V657" s="229">
        <f t="shared" si="495"/>
        <v>0</v>
      </c>
      <c r="W657" s="229">
        <f t="shared" si="493"/>
        <v>0</v>
      </c>
      <c r="X657" s="229">
        <f t="shared" si="493"/>
        <v>0</v>
      </c>
      <c r="Y657" s="229">
        <f t="shared" si="493"/>
        <v>0</v>
      </c>
      <c r="Z657" s="229">
        <f t="shared" si="493"/>
        <v>0</v>
      </c>
      <c r="AA657" s="229">
        <f t="shared" si="493"/>
        <v>0</v>
      </c>
      <c r="AB657" s="229">
        <f t="shared" si="493"/>
        <v>0</v>
      </c>
      <c r="AC657" s="229">
        <f t="shared" si="493"/>
        <v>0</v>
      </c>
      <c r="AD657" s="229">
        <f t="shared" si="493"/>
        <v>0</v>
      </c>
      <c r="AE657" s="229">
        <f t="shared" si="497"/>
        <v>0</v>
      </c>
      <c r="AF657" s="229">
        <f t="shared" si="497"/>
        <v>0</v>
      </c>
      <c r="AG657" s="229">
        <f t="shared" si="497"/>
        <v>0</v>
      </c>
      <c r="AH657" s="229">
        <f t="shared" si="497"/>
        <v>0</v>
      </c>
      <c r="AI657" s="229">
        <f t="shared" si="497"/>
        <v>0</v>
      </c>
      <c r="AJ657" s="229">
        <f t="shared" si="497"/>
        <v>0</v>
      </c>
      <c r="AK657" s="229">
        <f t="shared" si="497"/>
        <v>0</v>
      </c>
      <c r="AL657" s="229">
        <f t="shared" si="497"/>
        <v>0</v>
      </c>
      <c r="AM657" s="229">
        <f t="shared" si="497"/>
        <v>0</v>
      </c>
      <c r="AN657" s="229">
        <f t="shared" si="497"/>
        <v>0</v>
      </c>
      <c r="AO657" s="229">
        <f t="shared" si="497"/>
        <v>0</v>
      </c>
      <c r="AP657" s="229">
        <f t="shared" si="497"/>
        <v>0</v>
      </c>
      <c r="AQ657" s="229">
        <f t="shared" si="497"/>
        <v>0</v>
      </c>
      <c r="AR657" s="229">
        <f t="shared" si="497"/>
        <v>0</v>
      </c>
      <c r="AS657" s="229">
        <f t="shared" si="497"/>
        <v>0</v>
      </c>
      <c r="AT657" s="229">
        <f t="shared" si="497"/>
        <v>0</v>
      </c>
      <c r="AU657" s="229">
        <f t="shared" ref="AU657:BA664" si="503">IF(AND($B657+$D$7&gt;AU$7,AU$9&gt;=$D657),($E657*(1/$D$7))/IF(AU$7=$B657,13-MONTH($D657),12),0)</f>
        <v>0</v>
      </c>
      <c r="AV657" s="229">
        <f t="shared" si="503"/>
        <v>0</v>
      </c>
      <c r="AW657" s="229">
        <f t="shared" si="503"/>
        <v>0</v>
      </c>
      <c r="AX657" s="229">
        <f t="shared" si="503"/>
        <v>0</v>
      </c>
      <c r="AY657" s="229">
        <f t="shared" si="503"/>
        <v>0</v>
      </c>
      <c r="AZ657" s="229">
        <f t="shared" si="503"/>
        <v>0</v>
      </c>
      <c r="BA657" s="229">
        <f t="shared" si="503"/>
        <v>0</v>
      </c>
      <c r="BB657" s="229">
        <f t="shared" si="494"/>
        <v>0</v>
      </c>
      <c r="BC657" s="229">
        <f t="shared" si="494"/>
        <v>0</v>
      </c>
      <c r="BD657" s="229">
        <f t="shared" si="494"/>
        <v>0</v>
      </c>
      <c r="BE657" s="229">
        <f t="shared" si="494"/>
        <v>0</v>
      </c>
      <c r="BF657" s="229">
        <f t="shared" si="494"/>
        <v>0</v>
      </c>
      <c r="BG657" s="229">
        <f t="shared" si="494"/>
        <v>0</v>
      </c>
      <c r="BH657" s="229">
        <f t="shared" si="494"/>
        <v>0</v>
      </c>
      <c r="BI657" s="229">
        <f t="shared" si="494"/>
        <v>0</v>
      </c>
      <c r="BJ657" s="229">
        <f t="shared" si="494"/>
        <v>0</v>
      </c>
      <c r="BK657" s="229">
        <f t="shared" si="494"/>
        <v>0</v>
      </c>
      <c r="BL657" s="229">
        <f t="shared" si="494"/>
        <v>0</v>
      </c>
      <c r="BM657" s="229">
        <f t="shared" si="494"/>
        <v>0</v>
      </c>
      <c r="BN657" s="229">
        <f t="shared" si="494"/>
        <v>0</v>
      </c>
      <c r="BO657" s="229">
        <f t="shared" si="501"/>
        <v>0</v>
      </c>
      <c r="BP657" s="229">
        <f t="shared" si="501"/>
        <v>0</v>
      </c>
      <c r="BQ657" s="229">
        <f t="shared" si="501"/>
        <v>0</v>
      </c>
      <c r="BR657" s="229">
        <f t="shared" si="501"/>
        <v>0</v>
      </c>
      <c r="BS657" s="229">
        <f t="shared" si="501"/>
        <v>0</v>
      </c>
      <c r="BT657" s="229">
        <f t="shared" si="501"/>
        <v>0</v>
      </c>
      <c r="BU657" s="229">
        <f t="shared" si="501"/>
        <v>0</v>
      </c>
      <c r="BV657" s="229">
        <f t="shared" si="501"/>
        <v>0</v>
      </c>
      <c r="BW657" s="229">
        <f t="shared" si="501"/>
        <v>0</v>
      </c>
      <c r="BX657" s="229">
        <f t="shared" si="501"/>
        <v>0</v>
      </c>
      <c r="BY657" s="229">
        <f t="shared" si="501"/>
        <v>0</v>
      </c>
      <c r="BZ657" s="229">
        <f t="shared" si="501"/>
        <v>0</v>
      </c>
    </row>
    <row r="658" spans="1:78" x14ac:dyDescent="0.2">
      <c r="A658" s="7" t="str">
        <f t="shared" si="499"/>
        <v>Roll-in 6</v>
      </c>
      <c r="B658" s="7">
        <f t="shared" si="481"/>
        <v>2022</v>
      </c>
      <c r="C658" s="7">
        <f t="shared" si="487"/>
        <v>37</v>
      </c>
      <c r="D658" s="165">
        <f t="shared" si="502"/>
        <v>44592</v>
      </c>
      <c r="E658" s="68">
        <f t="shared" si="500"/>
        <v>0</v>
      </c>
      <c r="F658" s="77"/>
      <c r="G658" s="229">
        <f t="shared" si="495"/>
        <v>0</v>
      </c>
      <c r="H658" s="229">
        <f t="shared" si="495"/>
        <v>0</v>
      </c>
      <c r="I658" s="229">
        <f t="shared" si="495"/>
        <v>0</v>
      </c>
      <c r="J658" s="229">
        <f t="shared" si="495"/>
        <v>0</v>
      </c>
      <c r="K658" s="229">
        <f t="shared" si="495"/>
        <v>0</v>
      </c>
      <c r="L658" s="229">
        <f t="shared" si="495"/>
        <v>0</v>
      </c>
      <c r="M658" s="229">
        <f t="shared" si="495"/>
        <v>0</v>
      </c>
      <c r="N658" s="229">
        <f t="shared" si="495"/>
        <v>0</v>
      </c>
      <c r="O658" s="229">
        <f t="shared" si="495"/>
        <v>0</v>
      </c>
      <c r="P658" s="229">
        <f t="shared" si="495"/>
        <v>0</v>
      </c>
      <c r="Q658" s="229">
        <f t="shared" si="495"/>
        <v>0</v>
      </c>
      <c r="R658" s="229">
        <f t="shared" si="495"/>
        <v>0</v>
      </c>
      <c r="S658" s="229">
        <f t="shared" si="495"/>
        <v>0</v>
      </c>
      <c r="T658" s="229">
        <f t="shared" si="495"/>
        <v>0</v>
      </c>
      <c r="U658" s="229">
        <f t="shared" si="495"/>
        <v>0</v>
      </c>
      <c r="V658" s="229">
        <f t="shared" si="495"/>
        <v>0</v>
      </c>
      <c r="W658" s="229">
        <f t="shared" si="493"/>
        <v>0</v>
      </c>
      <c r="X658" s="229">
        <f t="shared" si="493"/>
        <v>0</v>
      </c>
      <c r="Y658" s="229">
        <f t="shared" si="493"/>
        <v>0</v>
      </c>
      <c r="Z658" s="229">
        <f t="shared" si="493"/>
        <v>0</v>
      </c>
      <c r="AA658" s="229">
        <f t="shared" si="493"/>
        <v>0</v>
      </c>
      <c r="AB658" s="229">
        <f t="shared" si="493"/>
        <v>0</v>
      </c>
      <c r="AC658" s="229">
        <f t="shared" si="493"/>
        <v>0</v>
      </c>
      <c r="AD658" s="229">
        <f t="shared" si="493"/>
        <v>0</v>
      </c>
      <c r="AE658" s="229">
        <f t="shared" si="497"/>
        <v>0</v>
      </c>
      <c r="AF658" s="229">
        <f t="shared" si="497"/>
        <v>0</v>
      </c>
      <c r="AG658" s="229">
        <f t="shared" si="497"/>
        <v>0</v>
      </c>
      <c r="AH658" s="229">
        <f t="shared" si="497"/>
        <v>0</v>
      </c>
      <c r="AI658" s="229">
        <f t="shared" si="497"/>
        <v>0</v>
      </c>
      <c r="AJ658" s="229">
        <f t="shared" si="497"/>
        <v>0</v>
      </c>
      <c r="AK658" s="229">
        <f t="shared" si="497"/>
        <v>0</v>
      </c>
      <c r="AL658" s="229">
        <f t="shared" si="497"/>
        <v>0</v>
      </c>
      <c r="AM658" s="229">
        <f t="shared" si="497"/>
        <v>0</v>
      </c>
      <c r="AN658" s="229">
        <f t="shared" si="497"/>
        <v>0</v>
      </c>
      <c r="AO658" s="229">
        <f t="shared" si="497"/>
        <v>0</v>
      </c>
      <c r="AP658" s="229">
        <f t="shared" si="497"/>
        <v>0</v>
      </c>
      <c r="AQ658" s="229">
        <f t="shared" si="497"/>
        <v>0</v>
      </c>
      <c r="AR658" s="229">
        <f t="shared" si="497"/>
        <v>0</v>
      </c>
      <c r="AS658" s="229">
        <f t="shared" si="497"/>
        <v>0</v>
      </c>
      <c r="AT658" s="229">
        <f t="shared" si="497"/>
        <v>0</v>
      </c>
      <c r="AU658" s="229">
        <f t="shared" si="503"/>
        <v>0</v>
      </c>
      <c r="AV658" s="229">
        <f t="shared" si="503"/>
        <v>0</v>
      </c>
      <c r="AW658" s="229">
        <f t="shared" si="503"/>
        <v>0</v>
      </c>
      <c r="AX658" s="229">
        <f t="shared" si="503"/>
        <v>0</v>
      </c>
      <c r="AY658" s="229">
        <f t="shared" si="503"/>
        <v>0</v>
      </c>
      <c r="AZ658" s="229">
        <f t="shared" si="503"/>
        <v>0</v>
      </c>
      <c r="BA658" s="229">
        <f t="shared" si="503"/>
        <v>0</v>
      </c>
      <c r="BB658" s="229">
        <f t="shared" si="494"/>
        <v>0</v>
      </c>
      <c r="BC658" s="229">
        <f t="shared" si="494"/>
        <v>0</v>
      </c>
      <c r="BD658" s="229">
        <f t="shared" si="494"/>
        <v>0</v>
      </c>
      <c r="BE658" s="229">
        <f t="shared" si="494"/>
        <v>0</v>
      </c>
      <c r="BF658" s="229">
        <f t="shared" si="494"/>
        <v>0</v>
      </c>
      <c r="BG658" s="229">
        <f t="shared" si="494"/>
        <v>0</v>
      </c>
      <c r="BH658" s="229">
        <f t="shared" si="494"/>
        <v>0</v>
      </c>
      <c r="BI658" s="229">
        <f t="shared" si="494"/>
        <v>0</v>
      </c>
      <c r="BJ658" s="229">
        <f t="shared" si="494"/>
        <v>0</v>
      </c>
      <c r="BK658" s="229">
        <f t="shared" si="494"/>
        <v>0</v>
      </c>
      <c r="BL658" s="229">
        <f t="shared" si="494"/>
        <v>0</v>
      </c>
      <c r="BM658" s="229">
        <f t="shared" si="494"/>
        <v>0</v>
      </c>
      <c r="BN658" s="229">
        <f t="shared" si="494"/>
        <v>0</v>
      </c>
      <c r="BO658" s="229">
        <f t="shared" si="501"/>
        <v>0</v>
      </c>
      <c r="BP658" s="229">
        <f t="shared" si="501"/>
        <v>0</v>
      </c>
      <c r="BQ658" s="229">
        <f t="shared" si="501"/>
        <v>0</v>
      </c>
      <c r="BR658" s="229">
        <f t="shared" si="501"/>
        <v>0</v>
      </c>
      <c r="BS658" s="229">
        <f t="shared" si="501"/>
        <v>0</v>
      </c>
      <c r="BT658" s="229">
        <f t="shared" si="501"/>
        <v>0</v>
      </c>
      <c r="BU658" s="229">
        <f t="shared" si="501"/>
        <v>0</v>
      </c>
      <c r="BV658" s="229">
        <f t="shared" si="501"/>
        <v>0</v>
      </c>
      <c r="BW658" s="229">
        <f t="shared" si="501"/>
        <v>0</v>
      </c>
      <c r="BX658" s="229">
        <f t="shared" si="501"/>
        <v>0</v>
      </c>
      <c r="BY658" s="229">
        <f t="shared" si="501"/>
        <v>0</v>
      </c>
      <c r="BZ658" s="229">
        <f t="shared" si="501"/>
        <v>0</v>
      </c>
    </row>
    <row r="659" spans="1:78" x14ac:dyDescent="0.2">
      <c r="A659" s="7" t="str">
        <f t="shared" si="499"/>
        <v>Roll-in 6</v>
      </c>
      <c r="B659" s="7">
        <f t="shared" si="481"/>
        <v>2022</v>
      </c>
      <c r="C659" s="7">
        <f t="shared" si="487"/>
        <v>38</v>
      </c>
      <c r="D659" s="165">
        <f t="shared" si="502"/>
        <v>44620</v>
      </c>
      <c r="E659" s="68">
        <f t="shared" si="500"/>
        <v>0</v>
      </c>
      <c r="F659" s="77"/>
      <c r="G659" s="229">
        <f t="shared" si="495"/>
        <v>0</v>
      </c>
      <c r="H659" s="229">
        <f t="shared" si="495"/>
        <v>0</v>
      </c>
      <c r="I659" s="229">
        <f t="shared" si="495"/>
        <v>0</v>
      </c>
      <c r="J659" s="229">
        <f t="shared" si="495"/>
        <v>0</v>
      </c>
      <c r="K659" s="229">
        <f t="shared" si="495"/>
        <v>0</v>
      </c>
      <c r="L659" s="229">
        <f t="shared" si="495"/>
        <v>0</v>
      </c>
      <c r="M659" s="229">
        <f t="shared" si="495"/>
        <v>0</v>
      </c>
      <c r="N659" s="229">
        <f t="shared" si="495"/>
        <v>0</v>
      </c>
      <c r="O659" s="229">
        <f t="shared" si="495"/>
        <v>0</v>
      </c>
      <c r="P659" s="229">
        <f t="shared" si="495"/>
        <v>0</v>
      </c>
      <c r="Q659" s="229">
        <f t="shared" si="495"/>
        <v>0</v>
      </c>
      <c r="R659" s="229">
        <f t="shared" si="495"/>
        <v>0</v>
      </c>
      <c r="S659" s="229">
        <f t="shared" si="495"/>
        <v>0</v>
      </c>
      <c r="T659" s="229">
        <f t="shared" si="495"/>
        <v>0</v>
      </c>
      <c r="U659" s="229">
        <f t="shared" si="495"/>
        <v>0</v>
      </c>
      <c r="V659" s="229">
        <f t="shared" si="495"/>
        <v>0</v>
      </c>
      <c r="W659" s="229">
        <f t="shared" si="493"/>
        <v>0</v>
      </c>
      <c r="X659" s="229">
        <f t="shared" si="493"/>
        <v>0</v>
      </c>
      <c r="Y659" s="229">
        <f t="shared" si="493"/>
        <v>0</v>
      </c>
      <c r="Z659" s="229">
        <f t="shared" si="493"/>
        <v>0</v>
      </c>
      <c r="AA659" s="229">
        <f t="shared" si="493"/>
        <v>0</v>
      </c>
      <c r="AB659" s="229">
        <f t="shared" si="493"/>
        <v>0</v>
      </c>
      <c r="AC659" s="229">
        <f t="shared" si="493"/>
        <v>0</v>
      </c>
      <c r="AD659" s="229">
        <f t="shared" si="493"/>
        <v>0</v>
      </c>
      <c r="AE659" s="229">
        <f t="shared" si="497"/>
        <v>0</v>
      </c>
      <c r="AF659" s="229">
        <f t="shared" si="497"/>
        <v>0</v>
      </c>
      <c r="AG659" s="229">
        <f t="shared" si="497"/>
        <v>0</v>
      </c>
      <c r="AH659" s="229">
        <f t="shared" si="497"/>
        <v>0</v>
      </c>
      <c r="AI659" s="229">
        <f t="shared" si="497"/>
        <v>0</v>
      </c>
      <c r="AJ659" s="229">
        <f t="shared" si="497"/>
        <v>0</v>
      </c>
      <c r="AK659" s="229">
        <f t="shared" si="497"/>
        <v>0</v>
      </c>
      <c r="AL659" s="229">
        <f t="shared" si="497"/>
        <v>0</v>
      </c>
      <c r="AM659" s="229">
        <f t="shared" si="497"/>
        <v>0</v>
      </c>
      <c r="AN659" s="229">
        <f t="shared" si="497"/>
        <v>0</v>
      </c>
      <c r="AO659" s="229">
        <f t="shared" si="497"/>
        <v>0</v>
      </c>
      <c r="AP659" s="229">
        <f t="shared" si="497"/>
        <v>0</v>
      </c>
      <c r="AQ659" s="229">
        <f t="shared" si="497"/>
        <v>0</v>
      </c>
      <c r="AR659" s="229">
        <f t="shared" si="497"/>
        <v>0</v>
      </c>
      <c r="AS659" s="229">
        <f t="shared" si="497"/>
        <v>0</v>
      </c>
      <c r="AT659" s="229">
        <f t="shared" si="497"/>
        <v>0</v>
      </c>
      <c r="AU659" s="229">
        <f t="shared" si="503"/>
        <v>0</v>
      </c>
      <c r="AV659" s="229">
        <f t="shared" si="503"/>
        <v>0</v>
      </c>
      <c r="AW659" s="229">
        <f t="shared" si="503"/>
        <v>0</v>
      </c>
      <c r="AX659" s="229">
        <f t="shared" si="503"/>
        <v>0</v>
      </c>
      <c r="AY659" s="229">
        <f t="shared" si="503"/>
        <v>0</v>
      </c>
      <c r="AZ659" s="229">
        <f t="shared" si="503"/>
        <v>0</v>
      </c>
      <c r="BA659" s="229">
        <f t="shared" si="503"/>
        <v>0</v>
      </c>
      <c r="BB659" s="229">
        <f t="shared" si="494"/>
        <v>0</v>
      </c>
      <c r="BC659" s="229">
        <f t="shared" si="494"/>
        <v>0</v>
      </c>
      <c r="BD659" s="229">
        <f t="shared" si="494"/>
        <v>0</v>
      </c>
      <c r="BE659" s="229">
        <f t="shared" si="494"/>
        <v>0</v>
      </c>
      <c r="BF659" s="229">
        <f t="shared" si="494"/>
        <v>0</v>
      </c>
      <c r="BG659" s="229">
        <f t="shared" si="494"/>
        <v>0</v>
      </c>
      <c r="BH659" s="229">
        <f t="shared" si="494"/>
        <v>0</v>
      </c>
      <c r="BI659" s="229">
        <f t="shared" si="494"/>
        <v>0</v>
      </c>
      <c r="BJ659" s="229">
        <f t="shared" si="494"/>
        <v>0</v>
      </c>
      <c r="BK659" s="229">
        <f t="shared" si="494"/>
        <v>0</v>
      </c>
      <c r="BL659" s="229">
        <f t="shared" si="494"/>
        <v>0</v>
      </c>
      <c r="BM659" s="229">
        <f t="shared" si="494"/>
        <v>0</v>
      </c>
      <c r="BN659" s="229">
        <f t="shared" si="494"/>
        <v>0</v>
      </c>
      <c r="BO659" s="229">
        <f t="shared" si="501"/>
        <v>0</v>
      </c>
      <c r="BP659" s="229">
        <f t="shared" si="501"/>
        <v>0</v>
      </c>
      <c r="BQ659" s="229">
        <f t="shared" si="501"/>
        <v>0</v>
      </c>
      <c r="BR659" s="229">
        <f t="shared" si="501"/>
        <v>0</v>
      </c>
      <c r="BS659" s="229">
        <f t="shared" si="501"/>
        <v>0</v>
      </c>
      <c r="BT659" s="229">
        <f t="shared" si="501"/>
        <v>0</v>
      </c>
      <c r="BU659" s="229">
        <f t="shared" si="501"/>
        <v>0</v>
      </c>
      <c r="BV659" s="229">
        <f t="shared" si="501"/>
        <v>0</v>
      </c>
      <c r="BW659" s="229">
        <f t="shared" si="501"/>
        <v>0</v>
      </c>
      <c r="BX659" s="229">
        <f t="shared" si="501"/>
        <v>0</v>
      </c>
      <c r="BY659" s="229">
        <f t="shared" si="501"/>
        <v>0</v>
      </c>
      <c r="BZ659" s="229">
        <f t="shared" si="501"/>
        <v>0</v>
      </c>
    </row>
    <row r="660" spans="1:78" x14ac:dyDescent="0.2">
      <c r="A660" s="7" t="str">
        <f t="shared" si="499"/>
        <v>Roll-in 7</v>
      </c>
      <c r="B660" s="7">
        <f t="shared" si="481"/>
        <v>2022</v>
      </c>
      <c r="C660" s="7">
        <f t="shared" si="487"/>
        <v>39</v>
      </c>
      <c r="D660" s="165">
        <f t="shared" si="502"/>
        <v>44651</v>
      </c>
      <c r="E660" s="68">
        <f t="shared" si="500"/>
        <v>0</v>
      </c>
      <c r="F660" s="77"/>
      <c r="G660" s="229">
        <f t="shared" si="495"/>
        <v>0</v>
      </c>
      <c r="H660" s="229">
        <f t="shared" si="495"/>
        <v>0</v>
      </c>
      <c r="I660" s="229">
        <f t="shared" si="495"/>
        <v>0</v>
      </c>
      <c r="J660" s="229">
        <f t="shared" si="495"/>
        <v>0</v>
      </c>
      <c r="K660" s="229">
        <f t="shared" si="495"/>
        <v>0</v>
      </c>
      <c r="L660" s="229">
        <f t="shared" si="495"/>
        <v>0</v>
      </c>
      <c r="M660" s="229">
        <f t="shared" si="495"/>
        <v>0</v>
      </c>
      <c r="N660" s="229">
        <f t="shared" si="495"/>
        <v>0</v>
      </c>
      <c r="O660" s="229">
        <f t="shared" si="495"/>
        <v>0</v>
      </c>
      <c r="P660" s="229">
        <f t="shared" si="495"/>
        <v>0</v>
      </c>
      <c r="Q660" s="229">
        <f t="shared" si="495"/>
        <v>0</v>
      </c>
      <c r="R660" s="229">
        <f t="shared" si="495"/>
        <v>0</v>
      </c>
      <c r="S660" s="229">
        <f t="shared" si="495"/>
        <v>0</v>
      </c>
      <c r="T660" s="229">
        <f t="shared" si="495"/>
        <v>0</v>
      </c>
      <c r="U660" s="229">
        <f t="shared" si="495"/>
        <v>0</v>
      </c>
      <c r="V660" s="229">
        <f t="shared" si="495"/>
        <v>0</v>
      </c>
      <c r="W660" s="229">
        <f t="shared" si="493"/>
        <v>0</v>
      </c>
      <c r="X660" s="229">
        <f t="shared" si="493"/>
        <v>0</v>
      </c>
      <c r="Y660" s="229">
        <f t="shared" si="493"/>
        <v>0</v>
      </c>
      <c r="Z660" s="229">
        <f t="shared" si="493"/>
        <v>0</v>
      </c>
      <c r="AA660" s="229">
        <f t="shared" si="493"/>
        <v>0</v>
      </c>
      <c r="AB660" s="229">
        <f t="shared" si="493"/>
        <v>0</v>
      </c>
      <c r="AC660" s="229">
        <f t="shared" si="493"/>
        <v>0</v>
      </c>
      <c r="AD660" s="229">
        <f t="shared" si="493"/>
        <v>0</v>
      </c>
      <c r="AE660" s="229">
        <f t="shared" si="497"/>
        <v>0</v>
      </c>
      <c r="AF660" s="229">
        <f t="shared" si="497"/>
        <v>0</v>
      </c>
      <c r="AG660" s="229">
        <f t="shared" si="497"/>
        <v>0</v>
      </c>
      <c r="AH660" s="229">
        <f t="shared" si="497"/>
        <v>0</v>
      </c>
      <c r="AI660" s="229">
        <f t="shared" si="497"/>
        <v>0</v>
      </c>
      <c r="AJ660" s="229">
        <f t="shared" si="497"/>
        <v>0</v>
      </c>
      <c r="AK660" s="229">
        <f t="shared" si="497"/>
        <v>0</v>
      </c>
      <c r="AL660" s="229">
        <f t="shared" si="497"/>
        <v>0</v>
      </c>
      <c r="AM660" s="229">
        <f t="shared" si="497"/>
        <v>0</v>
      </c>
      <c r="AN660" s="229">
        <f t="shared" si="497"/>
        <v>0</v>
      </c>
      <c r="AO660" s="229">
        <f t="shared" si="497"/>
        <v>0</v>
      </c>
      <c r="AP660" s="229">
        <f t="shared" si="497"/>
        <v>0</v>
      </c>
      <c r="AQ660" s="229">
        <f t="shared" si="497"/>
        <v>0</v>
      </c>
      <c r="AR660" s="229">
        <f t="shared" si="497"/>
        <v>0</v>
      </c>
      <c r="AS660" s="229">
        <f t="shared" si="497"/>
        <v>0</v>
      </c>
      <c r="AT660" s="229">
        <f t="shared" si="497"/>
        <v>0</v>
      </c>
      <c r="AU660" s="229">
        <f t="shared" si="503"/>
        <v>0</v>
      </c>
      <c r="AV660" s="229">
        <f t="shared" si="503"/>
        <v>0</v>
      </c>
      <c r="AW660" s="229">
        <f t="shared" si="503"/>
        <v>0</v>
      </c>
      <c r="AX660" s="229">
        <f t="shared" si="503"/>
        <v>0</v>
      </c>
      <c r="AY660" s="229">
        <f t="shared" si="503"/>
        <v>0</v>
      </c>
      <c r="AZ660" s="229">
        <f t="shared" si="503"/>
        <v>0</v>
      </c>
      <c r="BA660" s="229">
        <f t="shared" si="503"/>
        <v>0</v>
      </c>
      <c r="BB660" s="229">
        <f t="shared" si="494"/>
        <v>0</v>
      </c>
      <c r="BC660" s="229">
        <f t="shared" si="494"/>
        <v>0</v>
      </c>
      <c r="BD660" s="229">
        <f t="shared" si="494"/>
        <v>0</v>
      </c>
      <c r="BE660" s="229">
        <f t="shared" si="494"/>
        <v>0</v>
      </c>
      <c r="BF660" s="229">
        <f t="shared" si="494"/>
        <v>0</v>
      </c>
      <c r="BG660" s="229">
        <f t="shared" si="494"/>
        <v>0</v>
      </c>
      <c r="BH660" s="229">
        <f t="shared" si="494"/>
        <v>0</v>
      </c>
      <c r="BI660" s="229">
        <f t="shared" si="494"/>
        <v>0</v>
      </c>
      <c r="BJ660" s="229">
        <f t="shared" si="494"/>
        <v>0</v>
      </c>
      <c r="BK660" s="229">
        <f t="shared" si="494"/>
        <v>0</v>
      </c>
      <c r="BL660" s="229">
        <f t="shared" si="494"/>
        <v>0</v>
      </c>
      <c r="BM660" s="229">
        <f t="shared" si="494"/>
        <v>0</v>
      </c>
      <c r="BN660" s="229">
        <f t="shared" si="494"/>
        <v>0</v>
      </c>
      <c r="BO660" s="229">
        <f t="shared" si="501"/>
        <v>0</v>
      </c>
      <c r="BP660" s="229">
        <f t="shared" si="501"/>
        <v>0</v>
      </c>
      <c r="BQ660" s="229">
        <f t="shared" si="501"/>
        <v>0</v>
      </c>
      <c r="BR660" s="229">
        <f t="shared" si="501"/>
        <v>0</v>
      </c>
      <c r="BS660" s="229">
        <f t="shared" si="501"/>
        <v>0</v>
      </c>
      <c r="BT660" s="229">
        <f t="shared" si="501"/>
        <v>0</v>
      </c>
      <c r="BU660" s="229">
        <f t="shared" si="501"/>
        <v>0</v>
      </c>
      <c r="BV660" s="229">
        <f t="shared" si="501"/>
        <v>0</v>
      </c>
      <c r="BW660" s="229">
        <f t="shared" si="501"/>
        <v>0</v>
      </c>
      <c r="BX660" s="229">
        <f t="shared" si="501"/>
        <v>0</v>
      </c>
      <c r="BY660" s="229">
        <f t="shared" si="501"/>
        <v>0</v>
      </c>
      <c r="BZ660" s="229">
        <f t="shared" si="501"/>
        <v>0</v>
      </c>
    </row>
    <row r="661" spans="1:78" x14ac:dyDescent="0.2">
      <c r="A661" s="7" t="str">
        <f t="shared" si="499"/>
        <v>Roll-in 7</v>
      </c>
      <c r="B661" s="7">
        <f t="shared" si="481"/>
        <v>2022</v>
      </c>
      <c r="C661" s="7">
        <f t="shared" si="487"/>
        <v>40</v>
      </c>
      <c r="D661" s="165">
        <f t="shared" si="502"/>
        <v>44681</v>
      </c>
      <c r="E661" s="68">
        <f t="shared" si="500"/>
        <v>0</v>
      </c>
      <c r="F661" s="77"/>
      <c r="G661" s="229">
        <f t="shared" si="495"/>
        <v>0</v>
      </c>
      <c r="H661" s="229">
        <f t="shared" si="495"/>
        <v>0</v>
      </c>
      <c r="I661" s="229">
        <f t="shared" si="495"/>
        <v>0</v>
      </c>
      <c r="J661" s="229">
        <f t="shared" si="495"/>
        <v>0</v>
      </c>
      <c r="K661" s="229">
        <f t="shared" si="495"/>
        <v>0</v>
      </c>
      <c r="L661" s="229">
        <f t="shared" si="495"/>
        <v>0</v>
      </c>
      <c r="M661" s="229">
        <f t="shared" si="495"/>
        <v>0</v>
      </c>
      <c r="N661" s="229">
        <f t="shared" si="495"/>
        <v>0</v>
      </c>
      <c r="O661" s="229">
        <f t="shared" si="495"/>
        <v>0</v>
      </c>
      <c r="P661" s="229">
        <f t="shared" si="495"/>
        <v>0</v>
      </c>
      <c r="Q661" s="229">
        <f t="shared" si="495"/>
        <v>0</v>
      </c>
      <c r="R661" s="229">
        <f t="shared" si="495"/>
        <v>0</v>
      </c>
      <c r="S661" s="229">
        <f t="shared" si="495"/>
        <v>0</v>
      </c>
      <c r="T661" s="229">
        <f t="shared" si="495"/>
        <v>0</v>
      </c>
      <c r="U661" s="229">
        <f t="shared" si="495"/>
        <v>0</v>
      </c>
      <c r="V661" s="229">
        <f t="shared" ref="V661:AK676" si="504">IF(AND($B661+$D$7&gt;V$7,V$9&gt;=$D661),($E661*(1/$D$7))/IF(V$7=$B661,13-MONTH($D661),12),0)</f>
        <v>0</v>
      </c>
      <c r="W661" s="229">
        <f t="shared" si="504"/>
        <v>0</v>
      </c>
      <c r="X661" s="229">
        <f t="shared" si="504"/>
        <v>0</v>
      </c>
      <c r="Y661" s="229">
        <f t="shared" si="504"/>
        <v>0</v>
      </c>
      <c r="Z661" s="229">
        <f t="shared" si="504"/>
        <v>0</v>
      </c>
      <c r="AA661" s="229">
        <f t="shared" si="504"/>
        <v>0</v>
      </c>
      <c r="AB661" s="229">
        <f t="shared" si="504"/>
        <v>0</v>
      </c>
      <c r="AC661" s="229">
        <f t="shared" si="504"/>
        <v>0</v>
      </c>
      <c r="AD661" s="229">
        <f t="shared" si="504"/>
        <v>0</v>
      </c>
      <c r="AE661" s="229">
        <f t="shared" si="504"/>
        <v>0</v>
      </c>
      <c r="AF661" s="229">
        <f t="shared" si="504"/>
        <v>0</v>
      </c>
      <c r="AG661" s="229">
        <f t="shared" si="504"/>
        <v>0</v>
      </c>
      <c r="AH661" s="229">
        <f t="shared" si="504"/>
        <v>0</v>
      </c>
      <c r="AI661" s="229">
        <f t="shared" si="504"/>
        <v>0</v>
      </c>
      <c r="AJ661" s="229">
        <f t="shared" si="504"/>
        <v>0</v>
      </c>
      <c r="AK661" s="229">
        <f t="shared" si="504"/>
        <v>0</v>
      </c>
      <c r="AL661" s="229">
        <f t="shared" si="497"/>
        <v>0</v>
      </c>
      <c r="AM661" s="229">
        <f t="shared" si="497"/>
        <v>0</v>
      </c>
      <c r="AN661" s="229">
        <f t="shared" si="497"/>
        <v>0</v>
      </c>
      <c r="AO661" s="229">
        <f t="shared" si="497"/>
        <v>0</v>
      </c>
      <c r="AP661" s="229">
        <f t="shared" si="497"/>
        <v>0</v>
      </c>
      <c r="AQ661" s="229">
        <f t="shared" si="497"/>
        <v>0</v>
      </c>
      <c r="AR661" s="229">
        <f t="shared" si="497"/>
        <v>0</v>
      </c>
      <c r="AS661" s="229">
        <f t="shared" si="497"/>
        <v>0</v>
      </c>
      <c r="AT661" s="229">
        <f t="shared" si="497"/>
        <v>0</v>
      </c>
      <c r="AU661" s="229">
        <f t="shared" si="503"/>
        <v>0</v>
      </c>
      <c r="AV661" s="229">
        <f t="shared" si="503"/>
        <v>0</v>
      </c>
      <c r="AW661" s="229">
        <f t="shared" si="503"/>
        <v>0</v>
      </c>
      <c r="AX661" s="229">
        <f t="shared" si="503"/>
        <v>0</v>
      </c>
      <c r="AY661" s="229">
        <f t="shared" si="503"/>
        <v>0</v>
      </c>
      <c r="AZ661" s="229">
        <f t="shared" si="503"/>
        <v>0</v>
      </c>
      <c r="BA661" s="229">
        <f t="shared" si="503"/>
        <v>0</v>
      </c>
      <c r="BB661" s="229">
        <f t="shared" ref="BB661:BQ679" si="505">IF(AND($B661+$D$7&gt;BB$7,BB$9&gt;=$D661),($E661*(1/$D$7))/IF(BB$7=$B661,13-MONTH($D661),12),0)</f>
        <v>0</v>
      </c>
      <c r="BC661" s="229">
        <f t="shared" si="505"/>
        <v>0</v>
      </c>
      <c r="BD661" s="229">
        <f t="shared" si="505"/>
        <v>0</v>
      </c>
      <c r="BE661" s="229">
        <f t="shared" si="505"/>
        <v>0</v>
      </c>
      <c r="BF661" s="229">
        <f t="shared" si="505"/>
        <v>0</v>
      </c>
      <c r="BG661" s="229">
        <f t="shared" si="505"/>
        <v>0</v>
      </c>
      <c r="BH661" s="229">
        <f t="shared" si="505"/>
        <v>0</v>
      </c>
      <c r="BI661" s="229">
        <f t="shared" si="505"/>
        <v>0</v>
      </c>
      <c r="BJ661" s="229">
        <f t="shared" si="505"/>
        <v>0</v>
      </c>
      <c r="BK661" s="229">
        <f t="shared" si="505"/>
        <v>0</v>
      </c>
      <c r="BL661" s="229">
        <f t="shared" si="505"/>
        <v>0</v>
      </c>
      <c r="BM661" s="229">
        <f t="shared" si="505"/>
        <v>0</v>
      </c>
      <c r="BN661" s="229">
        <f t="shared" si="505"/>
        <v>0</v>
      </c>
      <c r="BO661" s="229">
        <f t="shared" si="505"/>
        <v>0</v>
      </c>
      <c r="BP661" s="229">
        <f t="shared" si="505"/>
        <v>0</v>
      </c>
      <c r="BQ661" s="229">
        <f t="shared" si="505"/>
        <v>0</v>
      </c>
      <c r="BR661" s="229">
        <f t="shared" si="501"/>
        <v>0</v>
      </c>
      <c r="BS661" s="229">
        <f t="shared" si="501"/>
        <v>0</v>
      </c>
      <c r="BT661" s="229">
        <f t="shared" si="501"/>
        <v>0</v>
      </c>
      <c r="BU661" s="229">
        <f t="shared" si="501"/>
        <v>0</v>
      </c>
      <c r="BV661" s="229">
        <f t="shared" si="501"/>
        <v>0</v>
      </c>
      <c r="BW661" s="229">
        <f t="shared" si="501"/>
        <v>0</v>
      </c>
      <c r="BX661" s="229">
        <f t="shared" si="501"/>
        <v>0</v>
      </c>
      <c r="BY661" s="229">
        <f t="shared" si="501"/>
        <v>0</v>
      </c>
      <c r="BZ661" s="229">
        <f t="shared" si="501"/>
        <v>0</v>
      </c>
    </row>
    <row r="662" spans="1:78" x14ac:dyDescent="0.2">
      <c r="A662" s="7" t="str">
        <f t="shared" si="499"/>
        <v>Roll-in 7</v>
      </c>
      <c r="B662" s="7">
        <f t="shared" si="481"/>
        <v>2022</v>
      </c>
      <c r="C662" s="7">
        <f t="shared" si="487"/>
        <v>41</v>
      </c>
      <c r="D662" s="165">
        <f t="shared" si="502"/>
        <v>44712</v>
      </c>
      <c r="E662" s="68">
        <f t="shared" si="500"/>
        <v>0</v>
      </c>
      <c r="F662" s="77"/>
      <c r="G662" s="229">
        <f t="shared" ref="G662:V677" si="506">IF(AND($B662+$D$7&gt;G$7,G$9&gt;=$D662),($E662*(1/$D$7))/IF(G$7=$B662,13-MONTH($D662),12),0)</f>
        <v>0</v>
      </c>
      <c r="H662" s="229">
        <f t="shared" si="506"/>
        <v>0</v>
      </c>
      <c r="I662" s="229">
        <f t="shared" si="506"/>
        <v>0</v>
      </c>
      <c r="J662" s="229">
        <f t="shared" si="506"/>
        <v>0</v>
      </c>
      <c r="K662" s="229">
        <f t="shared" si="506"/>
        <v>0</v>
      </c>
      <c r="L662" s="229">
        <f t="shared" si="506"/>
        <v>0</v>
      </c>
      <c r="M662" s="229">
        <f t="shared" si="506"/>
        <v>0</v>
      </c>
      <c r="N662" s="229">
        <f t="shared" si="506"/>
        <v>0</v>
      </c>
      <c r="O662" s="229">
        <f t="shared" si="506"/>
        <v>0</v>
      </c>
      <c r="P662" s="229">
        <f t="shared" si="506"/>
        <v>0</v>
      </c>
      <c r="Q662" s="229">
        <f t="shared" si="506"/>
        <v>0</v>
      </c>
      <c r="R662" s="229">
        <f t="shared" si="506"/>
        <v>0</v>
      </c>
      <c r="S662" s="229">
        <f t="shared" si="506"/>
        <v>0</v>
      </c>
      <c r="T662" s="229">
        <f t="shared" si="506"/>
        <v>0</v>
      </c>
      <c r="U662" s="229">
        <f t="shared" si="506"/>
        <v>0</v>
      </c>
      <c r="V662" s="229">
        <f t="shared" si="506"/>
        <v>0</v>
      </c>
      <c r="W662" s="229">
        <f t="shared" si="504"/>
        <v>0</v>
      </c>
      <c r="X662" s="229">
        <f t="shared" si="504"/>
        <v>0</v>
      </c>
      <c r="Y662" s="229">
        <f t="shared" si="504"/>
        <v>0</v>
      </c>
      <c r="Z662" s="229">
        <f t="shared" si="504"/>
        <v>0</v>
      </c>
      <c r="AA662" s="229">
        <f t="shared" si="504"/>
        <v>0</v>
      </c>
      <c r="AB662" s="229">
        <f t="shared" si="504"/>
        <v>0</v>
      </c>
      <c r="AC662" s="229">
        <f t="shared" si="504"/>
        <v>0</v>
      </c>
      <c r="AD662" s="229">
        <f t="shared" si="504"/>
        <v>0</v>
      </c>
      <c r="AE662" s="229">
        <f t="shared" si="504"/>
        <v>0</v>
      </c>
      <c r="AF662" s="229">
        <f t="shared" si="504"/>
        <v>0</v>
      </c>
      <c r="AG662" s="229">
        <f t="shared" si="504"/>
        <v>0</v>
      </c>
      <c r="AH662" s="229">
        <f t="shared" si="504"/>
        <v>0</v>
      </c>
      <c r="AI662" s="229">
        <f t="shared" si="504"/>
        <v>0</v>
      </c>
      <c r="AJ662" s="229">
        <f t="shared" si="504"/>
        <v>0</v>
      </c>
      <c r="AK662" s="229">
        <f t="shared" si="504"/>
        <v>0</v>
      </c>
      <c r="AL662" s="229">
        <f t="shared" si="497"/>
        <v>0</v>
      </c>
      <c r="AM662" s="229">
        <f t="shared" si="497"/>
        <v>0</v>
      </c>
      <c r="AN662" s="229">
        <f t="shared" si="497"/>
        <v>0</v>
      </c>
      <c r="AO662" s="229">
        <f t="shared" si="497"/>
        <v>0</v>
      </c>
      <c r="AP662" s="229">
        <f t="shared" si="497"/>
        <v>0</v>
      </c>
      <c r="AQ662" s="229">
        <f t="shared" si="497"/>
        <v>0</v>
      </c>
      <c r="AR662" s="229">
        <f t="shared" si="497"/>
        <v>0</v>
      </c>
      <c r="AS662" s="229">
        <f t="shared" si="497"/>
        <v>0</v>
      </c>
      <c r="AT662" s="229">
        <f t="shared" si="497"/>
        <v>0</v>
      </c>
      <c r="AU662" s="229">
        <f t="shared" si="503"/>
        <v>0</v>
      </c>
      <c r="AV662" s="229">
        <f t="shared" si="503"/>
        <v>0</v>
      </c>
      <c r="AW662" s="229">
        <f t="shared" si="503"/>
        <v>0</v>
      </c>
      <c r="AX662" s="229">
        <f t="shared" si="503"/>
        <v>0</v>
      </c>
      <c r="AY662" s="229">
        <f t="shared" si="503"/>
        <v>0</v>
      </c>
      <c r="AZ662" s="229">
        <f t="shared" si="503"/>
        <v>0</v>
      </c>
      <c r="BA662" s="229">
        <f t="shared" si="503"/>
        <v>0</v>
      </c>
      <c r="BB662" s="229">
        <f t="shared" si="505"/>
        <v>0</v>
      </c>
      <c r="BC662" s="229">
        <f t="shared" si="505"/>
        <v>0</v>
      </c>
      <c r="BD662" s="229">
        <f t="shared" si="505"/>
        <v>0</v>
      </c>
      <c r="BE662" s="229">
        <f t="shared" si="505"/>
        <v>0</v>
      </c>
      <c r="BF662" s="229">
        <f t="shared" si="505"/>
        <v>0</v>
      </c>
      <c r="BG662" s="229">
        <f t="shared" si="505"/>
        <v>0</v>
      </c>
      <c r="BH662" s="229">
        <f t="shared" si="505"/>
        <v>0</v>
      </c>
      <c r="BI662" s="229">
        <f t="shared" si="505"/>
        <v>0</v>
      </c>
      <c r="BJ662" s="229">
        <f t="shared" si="505"/>
        <v>0</v>
      </c>
      <c r="BK662" s="229">
        <f t="shared" si="505"/>
        <v>0</v>
      </c>
      <c r="BL662" s="229">
        <f t="shared" si="505"/>
        <v>0</v>
      </c>
      <c r="BM662" s="229">
        <f t="shared" si="505"/>
        <v>0</v>
      </c>
      <c r="BN662" s="229">
        <f t="shared" si="505"/>
        <v>0</v>
      </c>
      <c r="BO662" s="229">
        <f t="shared" si="501"/>
        <v>0</v>
      </c>
      <c r="BP662" s="229">
        <f t="shared" si="501"/>
        <v>0</v>
      </c>
      <c r="BQ662" s="229">
        <f t="shared" si="501"/>
        <v>0</v>
      </c>
      <c r="BR662" s="229">
        <f t="shared" si="501"/>
        <v>0</v>
      </c>
      <c r="BS662" s="229">
        <f t="shared" si="501"/>
        <v>0</v>
      </c>
      <c r="BT662" s="229">
        <f t="shared" si="501"/>
        <v>0</v>
      </c>
      <c r="BU662" s="229">
        <f t="shared" si="501"/>
        <v>0</v>
      </c>
      <c r="BV662" s="229">
        <f t="shared" si="501"/>
        <v>0</v>
      </c>
      <c r="BW662" s="229">
        <f t="shared" si="501"/>
        <v>0</v>
      </c>
      <c r="BX662" s="229">
        <f t="shared" si="501"/>
        <v>0</v>
      </c>
      <c r="BY662" s="229">
        <f t="shared" si="501"/>
        <v>0</v>
      </c>
      <c r="BZ662" s="229">
        <f t="shared" si="501"/>
        <v>0</v>
      </c>
    </row>
    <row r="663" spans="1:78" x14ac:dyDescent="0.2">
      <c r="A663" s="7" t="str">
        <f t="shared" si="499"/>
        <v>Roll-in 7</v>
      </c>
      <c r="B663" s="7">
        <f t="shared" si="481"/>
        <v>2022</v>
      </c>
      <c r="C663" s="7">
        <f t="shared" si="487"/>
        <v>42</v>
      </c>
      <c r="D663" s="165">
        <f t="shared" si="502"/>
        <v>44742</v>
      </c>
      <c r="E663" s="68">
        <f t="shared" si="500"/>
        <v>0</v>
      </c>
      <c r="F663" s="77"/>
      <c r="G663" s="229">
        <f t="shared" si="506"/>
        <v>0</v>
      </c>
      <c r="H663" s="229">
        <f t="shared" si="506"/>
        <v>0</v>
      </c>
      <c r="I663" s="229">
        <f t="shared" si="506"/>
        <v>0</v>
      </c>
      <c r="J663" s="229">
        <f t="shared" si="506"/>
        <v>0</v>
      </c>
      <c r="K663" s="229">
        <f t="shared" si="506"/>
        <v>0</v>
      </c>
      <c r="L663" s="229">
        <f t="shared" si="506"/>
        <v>0</v>
      </c>
      <c r="M663" s="229">
        <f t="shared" si="506"/>
        <v>0</v>
      </c>
      <c r="N663" s="229">
        <f t="shared" si="506"/>
        <v>0</v>
      </c>
      <c r="O663" s="229">
        <f t="shared" si="506"/>
        <v>0</v>
      </c>
      <c r="P663" s="229">
        <f t="shared" si="506"/>
        <v>0</v>
      </c>
      <c r="Q663" s="229">
        <f t="shared" si="506"/>
        <v>0</v>
      </c>
      <c r="R663" s="229">
        <f t="shared" si="506"/>
        <v>0</v>
      </c>
      <c r="S663" s="229">
        <f t="shared" si="506"/>
        <v>0</v>
      </c>
      <c r="T663" s="229">
        <f t="shared" si="506"/>
        <v>0</v>
      </c>
      <c r="U663" s="229">
        <f t="shared" si="506"/>
        <v>0</v>
      </c>
      <c r="V663" s="229">
        <f t="shared" si="506"/>
        <v>0</v>
      </c>
      <c r="W663" s="229">
        <f t="shared" si="504"/>
        <v>0</v>
      </c>
      <c r="X663" s="229">
        <f t="shared" si="504"/>
        <v>0</v>
      </c>
      <c r="Y663" s="229">
        <f t="shared" si="504"/>
        <v>0</v>
      </c>
      <c r="Z663" s="229">
        <f t="shared" si="504"/>
        <v>0</v>
      </c>
      <c r="AA663" s="229">
        <f t="shared" si="504"/>
        <v>0</v>
      </c>
      <c r="AB663" s="229">
        <f t="shared" si="504"/>
        <v>0</v>
      </c>
      <c r="AC663" s="229">
        <f t="shared" si="504"/>
        <v>0</v>
      </c>
      <c r="AD663" s="229">
        <f t="shared" si="504"/>
        <v>0</v>
      </c>
      <c r="AE663" s="229">
        <f t="shared" si="504"/>
        <v>0</v>
      </c>
      <c r="AF663" s="229">
        <f t="shared" si="504"/>
        <v>0</v>
      </c>
      <c r="AG663" s="229">
        <f t="shared" si="504"/>
        <v>0</v>
      </c>
      <c r="AH663" s="229">
        <f t="shared" si="504"/>
        <v>0</v>
      </c>
      <c r="AI663" s="229">
        <f t="shared" si="504"/>
        <v>0</v>
      </c>
      <c r="AJ663" s="229">
        <f t="shared" si="504"/>
        <v>0</v>
      </c>
      <c r="AK663" s="229">
        <f t="shared" si="504"/>
        <v>0</v>
      </c>
      <c r="AL663" s="229">
        <f t="shared" si="497"/>
        <v>0</v>
      </c>
      <c r="AM663" s="229">
        <f t="shared" si="497"/>
        <v>0</v>
      </c>
      <c r="AN663" s="229">
        <f t="shared" si="497"/>
        <v>0</v>
      </c>
      <c r="AO663" s="229">
        <f t="shared" si="497"/>
        <v>0</v>
      </c>
      <c r="AP663" s="229">
        <f t="shared" si="497"/>
        <v>0</v>
      </c>
      <c r="AQ663" s="229">
        <f t="shared" si="497"/>
        <v>0</v>
      </c>
      <c r="AR663" s="229">
        <f t="shared" si="497"/>
        <v>0</v>
      </c>
      <c r="AS663" s="229">
        <f t="shared" si="497"/>
        <v>0</v>
      </c>
      <c r="AT663" s="229">
        <f t="shared" si="497"/>
        <v>0</v>
      </c>
      <c r="AU663" s="229">
        <f t="shared" si="503"/>
        <v>0</v>
      </c>
      <c r="AV663" s="229">
        <f t="shared" si="503"/>
        <v>0</v>
      </c>
      <c r="AW663" s="229">
        <f t="shared" si="503"/>
        <v>0</v>
      </c>
      <c r="AX663" s="229">
        <f t="shared" si="503"/>
        <v>0</v>
      </c>
      <c r="AY663" s="229">
        <f t="shared" si="503"/>
        <v>0</v>
      </c>
      <c r="AZ663" s="229">
        <f t="shared" si="503"/>
        <v>0</v>
      </c>
      <c r="BA663" s="229">
        <f t="shared" si="503"/>
        <v>0</v>
      </c>
      <c r="BB663" s="229">
        <f t="shared" si="505"/>
        <v>0</v>
      </c>
      <c r="BC663" s="229">
        <f t="shared" si="505"/>
        <v>0</v>
      </c>
      <c r="BD663" s="229">
        <f t="shared" si="505"/>
        <v>0</v>
      </c>
      <c r="BE663" s="229">
        <f t="shared" si="505"/>
        <v>0</v>
      </c>
      <c r="BF663" s="229">
        <f t="shared" si="505"/>
        <v>0</v>
      </c>
      <c r="BG663" s="229">
        <f t="shared" si="505"/>
        <v>0</v>
      </c>
      <c r="BH663" s="229">
        <f t="shared" si="505"/>
        <v>0</v>
      </c>
      <c r="BI663" s="229">
        <f t="shared" si="505"/>
        <v>0</v>
      </c>
      <c r="BJ663" s="229">
        <f t="shared" si="505"/>
        <v>0</v>
      </c>
      <c r="BK663" s="229">
        <f t="shared" si="505"/>
        <v>0</v>
      </c>
      <c r="BL663" s="229">
        <f t="shared" si="505"/>
        <v>0</v>
      </c>
      <c r="BM663" s="229">
        <f t="shared" si="505"/>
        <v>0</v>
      </c>
      <c r="BN663" s="229">
        <f t="shared" si="505"/>
        <v>0</v>
      </c>
      <c r="BO663" s="229">
        <f t="shared" si="501"/>
        <v>0</v>
      </c>
      <c r="BP663" s="229">
        <f t="shared" si="501"/>
        <v>0</v>
      </c>
      <c r="BQ663" s="229">
        <f t="shared" si="501"/>
        <v>0</v>
      </c>
      <c r="BR663" s="229">
        <f t="shared" si="501"/>
        <v>0</v>
      </c>
      <c r="BS663" s="229">
        <f t="shared" si="501"/>
        <v>0</v>
      </c>
      <c r="BT663" s="229">
        <f t="shared" si="501"/>
        <v>0</v>
      </c>
      <c r="BU663" s="229">
        <f t="shared" si="501"/>
        <v>0</v>
      </c>
      <c r="BV663" s="229">
        <f t="shared" si="501"/>
        <v>0</v>
      </c>
      <c r="BW663" s="229">
        <f t="shared" si="501"/>
        <v>0</v>
      </c>
      <c r="BX663" s="229">
        <f t="shared" si="501"/>
        <v>0</v>
      </c>
      <c r="BY663" s="229">
        <f t="shared" si="501"/>
        <v>0</v>
      </c>
      <c r="BZ663" s="229">
        <f t="shared" si="501"/>
        <v>0</v>
      </c>
    </row>
    <row r="664" spans="1:78" x14ac:dyDescent="0.2">
      <c r="A664" s="7" t="str">
        <f t="shared" si="499"/>
        <v>Roll-in 7</v>
      </c>
      <c r="B664" s="7">
        <f t="shared" si="481"/>
        <v>2022</v>
      </c>
      <c r="C664" s="7">
        <f t="shared" si="487"/>
        <v>43</v>
      </c>
      <c r="D664" s="165">
        <f t="shared" si="502"/>
        <v>44773</v>
      </c>
      <c r="E664" s="68">
        <f t="shared" si="500"/>
        <v>0</v>
      </c>
      <c r="F664" s="77"/>
      <c r="G664" s="229">
        <f t="shared" si="506"/>
        <v>0</v>
      </c>
      <c r="H664" s="229">
        <f t="shared" si="506"/>
        <v>0</v>
      </c>
      <c r="I664" s="229">
        <f t="shared" si="506"/>
        <v>0</v>
      </c>
      <c r="J664" s="229">
        <f t="shared" si="506"/>
        <v>0</v>
      </c>
      <c r="K664" s="229">
        <f t="shared" si="506"/>
        <v>0</v>
      </c>
      <c r="L664" s="229">
        <f t="shared" si="506"/>
        <v>0</v>
      </c>
      <c r="M664" s="229">
        <f t="shared" si="506"/>
        <v>0</v>
      </c>
      <c r="N664" s="229">
        <f t="shared" si="506"/>
        <v>0</v>
      </c>
      <c r="O664" s="229">
        <f t="shared" si="506"/>
        <v>0</v>
      </c>
      <c r="P664" s="229">
        <f t="shared" si="506"/>
        <v>0</v>
      </c>
      <c r="Q664" s="229">
        <f t="shared" si="506"/>
        <v>0</v>
      </c>
      <c r="R664" s="229">
        <f t="shared" si="506"/>
        <v>0</v>
      </c>
      <c r="S664" s="229">
        <f t="shared" si="506"/>
        <v>0</v>
      </c>
      <c r="T664" s="229">
        <f t="shared" si="506"/>
        <v>0</v>
      </c>
      <c r="U664" s="229">
        <f t="shared" si="506"/>
        <v>0</v>
      </c>
      <c r="V664" s="229">
        <f t="shared" si="506"/>
        <v>0</v>
      </c>
      <c r="W664" s="229">
        <f t="shared" si="504"/>
        <v>0</v>
      </c>
      <c r="X664" s="229">
        <f t="shared" si="504"/>
        <v>0</v>
      </c>
      <c r="Y664" s="229">
        <f t="shared" si="504"/>
        <v>0</v>
      </c>
      <c r="Z664" s="229">
        <f t="shared" si="504"/>
        <v>0</v>
      </c>
      <c r="AA664" s="229">
        <f t="shared" si="504"/>
        <v>0</v>
      </c>
      <c r="AB664" s="229">
        <f t="shared" si="504"/>
        <v>0</v>
      </c>
      <c r="AC664" s="229">
        <f t="shared" si="504"/>
        <v>0</v>
      </c>
      <c r="AD664" s="229">
        <f t="shared" si="504"/>
        <v>0</v>
      </c>
      <c r="AE664" s="229">
        <f t="shared" si="504"/>
        <v>0</v>
      </c>
      <c r="AF664" s="229">
        <f t="shared" si="504"/>
        <v>0</v>
      </c>
      <c r="AG664" s="229">
        <f t="shared" si="504"/>
        <v>0</v>
      </c>
      <c r="AH664" s="229">
        <f t="shared" si="504"/>
        <v>0</v>
      </c>
      <c r="AI664" s="229">
        <f t="shared" si="504"/>
        <v>0</v>
      </c>
      <c r="AJ664" s="229">
        <f t="shared" si="504"/>
        <v>0</v>
      </c>
      <c r="AK664" s="229">
        <f t="shared" si="504"/>
        <v>0</v>
      </c>
      <c r="AL664" s="229">
        <f t="shared" si="497"/>
        <v>0</v>
      </c>
      <c r="AM664" s="229">
        <f t="shared" si="497"/>
        <v>0</v>
      </c>
      <c r="AN664" s="229">
        <f t="shared" si="497"/>
        <v>0</v>
      </c>
      <c r="AO664" s="229">
        <f t="shared" si="497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503"/>
        <v>0</v>
      </c>
      <c r="AV664" s="229">
        <f t="shared" si="503"/>
        <v>0</v>
      </c>
      <c r="AW664" s="229">
        <f t="shared" si="503"/>
        <v>0</v>
      </c>
      <c r="AX664" s="229">
        <f t="shared" si="503"/>
        <v>0</v>
      </c>
      <c r="AY664" s="229">
        <f t="shared" si="503"/>
        <v>0</v>
      </c>
      <c r="AZ664" s="229">
        <f t="shared" si="503"/>
        <v>0</v>
      </c>
      <c r="BA664" s="229">
        <f t="shared" si="503"/>
        <v>0</v>
      </c>
      <c r="BB664" s="229">
        <f t="shared" ref="BB664:BE679" si="507">IF(AND($B664+$D$7&gt;BB$7,BB$9&gt;=$D664),($E664*(1/$D$7))/IF(BB$7=$B664,13-MONTH($D664),12),0)</f>
        <v>0</v>
      </c>
      <c r="BC664" s="229">
        <f t="shared" si="507"/>
        <v>0</v>
      </c>
      <c r="BD664" s="229">
        <f t="shared" si="507"/>
        <v>0</v>
      </c>
      <c r="BE664" s="229">
        <f t="shared" si="507"/>
        <v>0</v>
      </c>
      <c r="BF664" s="229">
        <f t="shared" si="505"/>
        <v>0</v>
      </c>
      <c r="BG664" s="229">
        <f t="shared" si="505"/>
        <v>0</v>
      </c>
      <c r="BH664" s="229">
        <f t="shared" si="505"/>
        <v>0</v>
      </c>
      <c r="BI664" s="229">
        <f t="shared" si="505"/>
        <v>0</v>
      </c>
      <c r="BJ664" s="229">
        <f t="shared" si="505"/>
        <v>0</v>
      </c>
      <c r="BK664" s="229">
        <f t="shared" si="505"/>
        <v>0</v>
      </c>
      <c r="BL664" s="229">
        <f t="shared" si="505"/>
        <v>0</v>
      </c>
      <c r="BM664" s="229">
        <f t="shared" si="505"/>
        <v>0</v>
      </c>
      <c r="BN664" s="229">
        <f t="shared" si="505"/>
        <v>0</v>
      </c>
      <c r="BO664" s="229">
        <f t="shared" si="501"/>
        <v>0</v>
      </c>
      <c r="BP664" s="229">
        <f t="shared" si="501"/>
        <v>0</v>
      </c>
      <c r="BQ664" s="229">
        <f t="shared" si="501"/>
        <v>0</v>
      </c>
      <c r="BR664" s="229">
        <f t="shared" si="501"/>
        <v>0</v>
      </c>
      <c r="BS664" s="229">
        <f t="shared" si="501"/>
        <v>0</v>
      </c>
      <c r="BT664" s="229">
        <f t="shared" si="501"/>
        <v>0</v>
      </c>
      <c r="BU664" s="229">
        <f t="shared" si="501"/>
        <v>0</v>
      </c>
      <c r="BV664" s="229">
        <f t="shared" si="501"/>
        <v>0</v>
      </c>
      <c r="BW664" s="229">
        <f t="shared" si="501"/>
        <v>0</v>
      </c>
      <c r="BX664" s="229">
        <f t="shared" si="501"/>
        <v>0</v>
      </c>
      <c r="BY664" s="229">
        <f t="shared" si="501"/>
        <v>0</v>
      </c>
      <c r="BZ664" s="229">
        <f t="shared" si="501"/>
        <v>0</v>
      </c>
    </row>
    <row r="665" spans="1:78" x14ac:dyDescent="0.2">
      <c r="A665" s="7" t="str">
        <f t="shared" si="499"/>
        <v>Roll-in 7</v>
      </c>
      <c r="B665" s="7">
        <f t="shared" si="481"/>
        <v>2022</v>
      </c>
      <c r="C665" s="7">
        <f t="shared" si="487"/>
        <v>44</v>
      </c>
      <c r="D665" s="165">
        <f t="shared" si="502"/>
        <v>44804</v>
      </c>
      <c r="E665" s="68">
        <f t="shared" si="500"/>
        <v>0</v>
      </c>
      <c r="F665" s="77"/>
      <c r="G665" s="229">
        <f t="shared" si="506"/>
        <v>0</v>
      </c>
      <c r="H665" s="229">
        <f t="shared" si="506"/>
        <v>0</v>
      </c>
      <c r="I665" s="229">
        <f t="shared" si="506"/>
        <v>0</v>
      </c>
      <c r="J665" s="229">
        <f t="shared" si="506"/>
        <v>0</v>
      </c>
      <c r="K665" s="229">
        <f t="shared" si="506"/>
        <v>0</v>
      </c>
      <c r="L665" s="229">
        <f t="shared" si="506"/>
        <v>0</v>
      </c>
      <c r="M665" s="229">
        <f t="shared" si="506"/>
        <v>0</v>
      </c>
      <c r="N665" s="229">
        <f t="shared" si="506"/>
        <v>0</v>
      </c>
      <c r="O665" s="229">
        <f t="shared" si="506"/>
        <v>0</v>
      </c>
      <c r="P665" s="229">
        <f t="shared" si="506"/>
        <v>0</v>
      </c>
      <c r="Q665" s="229">
        <f t="shared" si="506"/>
        <v>0</v>
      </c>
      <c r="R665" s="229">
        <f t="shared" si="506"/>
        <v>0</v>
      </c>
      <c r="S665" s="229">
        <f t="shared" si="506"/>
        <v>0</v>
      </c>
      <c r="T665" s="229">
        <f t="shared" si="506"/>
        <v>0</v>
      </c>
      <c r="U665" s="229">
        <f t="shared" si="506"/>
        <v>0</v>
      </c>
      <c r="V665" s="229">
        <f t="shared" si="506"/>
        <v>0</v>
      </c>
      <c r="W665" s="229">
        <f t="shared" si="504"/>
        <v>0</v>
      </c>
      <c r="X665" s="229">
        <f t="shared" si="504"/>
        <v>0</v>
      </c>
      <c r="Y665" s="229">
        <f t="shared" si="504"/>
        <v>0</v>
      </c>
      <c r="Z665" s="229">
        <f t="shared" si="504"/>
        <v>0</v>
      </c>
      <c r="AA665" s="229">
        <f t="shared" si="504"/>
        <v>0</v>
      </c>
      <c r="AB665" s="229">
        <f t="shared" si="504"/>
        <v>0</v>
      </c>
      <c r="AC665" s="229">
        <f t="shared" si="504"/>
        <v>0</v>
      </c>
      <c r="AD665" s="229">
        <f t="shared" si="504"/>
        <v>0</v>
      </c>
      <c r="AE665" s="229">
        <f t="shared" si="504"/>
        <v>0</v>
      </c>
      <c r="AF665" s="229">
        <f t="shared" si="504"/>
        <v>0</v>
      </c>
      <c r="AG665" s="229">
        <f t="shared" si="504"/>
        <v>0</v>
      </c>
      <c r="AH665" s="229">
        <f t="shared" si="504"/>
        <v>0</v>
      </c>
      <c r="AI665" s="229">
        <f t="shared" si="504"/>
        <v>0</v>
      </c>
      <c r="AJ665" s="229">
        <f t="shared" si="504"/>
        <v>0</v>
      </c>
      <c r="AK665" s="229">
        <f t="shared" si="504"/>
        <v>0</v>
      </c>
      <c r="AL665" s="229">
        <f t="shared" ref="AL665:BA680" si="508">IF(AND($B665+$D$7&gt;AL$7,AL$9&gt;=$D665),($E665*(1/$D$7))/IF(AL$7=$B665,13-MONTH($D665),12),0)</f>
        <v>0</v>
      </c>
      <c r="AM665" s="229">
        <f t="shared" si="508"/>
        <v>0</v>
      </c>
      <c r="AN665" s="229">
        <f t="shared" si="508"/>
        <v>0</v>
      </c>
      <c r="AO665" s="229">
        <f t="shared" si="508"/>
        <v>0</v>
      </c>
      <c r="AP665" s="229">
        <f t="shared" si="508"/>
        <v>0</v>
      </c>
      <c r="AQ665" s="229">
        <f t="shared" si="508"/>
        <v>0</v>
      </c>
      <c r="AR665" s="229">
        <f t="shared" si="508"/>
        <v>0</v>
      </c>
      <c r="AS665" s="229">
        <f t="shared" si="508"/>
        <v>0</v>
      </c>
      <c r="AT665" s="229">
        <f t="shared" si="508"/>
        <v>0</v>
      </c>
      <c r="AU665" s="229">
        <f t="shared" si="508"/>
        <v>0</v>
      </c>
      <c r="AV665" s="229">
        <f t="shared" si="508"/>
        <v>0</v>
      </c>
      <c r="AW665" s="229">
        <f t="shared" si="508"/>
        <v>0</v>
      </c>
      <c r="AX665" s="229">
        <f t="shared" si="508"/>
        <v>0</v>
      </c>
      <c r="AY665" s="229">
        <f t="shared" si="508"/>
        <v>0</v>
      </c>
      <c r="AZ665" s="229">
        <f t="shared" si="508"/>
        <v>0</v>
      </c>
      <c r="BA665" s="229">
        <f t="shared" si="508"/>
        <v>0</v>
      </c>
      <c r="BB665" s="229">
        <f t="shared" si="507"/>
        <v>0</v>
      </c>
      <c r="BC665" s="229">
        <f t="shared" si="507"/>
        <v>0</v>
      </c>
      <c r="BD665" s="229">
        <f t="shared" si="507"/>
        <v>0</v>
      </c>
      <c r="BE665" s="229">
        <f t="shared" si="507"/>
        <v>0</v>
      </c>
      <c r="BF665" s="229">
        <f t="shared" si="505"/>
        <v>0</v>
      </c>
      <c r="BG665" s="229">
        <f t="shared" si="505"/>
        <v>0</v>
      </c>
      <c r="BH665" s="229">
        <f t="shared" si="505"/>
        <v>0</v>
      </c>
      <c r="BI665" s="229">
        <f t="shared" si="505"/>
        <v>0</v>
      </c>
      <c r="BJ665" s="229">
        <f t="shared" si="505"/>
        <v>0</v>
      </c>
      <c r="BK665" s="229">
        <f t="shared" si="505"/>
        <v>0</v>
      </c>
      <c r="BL665" s="229">
        <f t="shared" si="505"/>
        <v>0</v>
      </c>
      <c r="BM665" s="229">
        <f t="shared" si="505"/>
        <v>0</v>
      </c>
      <c r="BN665" s="229">
        <f t="shared" si="505"/>
        <v>0</v>
      </c>
      <c r="BO665" s="229">
        <f t="shared" si="501"/>
        <v>0</v>
      </c>
      <c r="BP665" s="229">
        <f t="shared" si="501"/>
        <v>0</v>
      </c>
      <c r="BQ665" s="229">
        <f t="shared" si="501"/>
        <v>0</v>
      </c>
      <c r="BR665" s="229">
        <f t="shared" si="501"/>
        <v>0</v>
      </c>
      <c r="BS665" s="229">
        <f t="shared" si="501"/>
        <v>0</v>
      </c>
      <c r="BT665" s="229">
        <f t="shared" si="501"/>
        <v>0</v>
      </c>
      <c r="BU665" s="229">
        <f t="shared" si="501"/>
        <v>0</v>
      </c>
      <c r="BV665" s="229">
        <f t="shared" si="501"/>
        <v>0</v>
      </c>
      <c r="BW665" s="229">
        <f t="shared" si="501"/>
        <v>0</v>
      </c>
      <c r="BX665" s="229">
        <f t="shared" si="501"/>
        <v>0</v>
      </c>
      <c r="BY665" s="229">
        <f t="shared" si="501"/>
        <v>0</v>
      </c>
      <c r="BZ665" s="229">
        <f t="shared" si="501"/>
        <v>0</v>
      </c>
    </row>
    <row r="666" spans="1:78" x14ac:dyDescent="0.2">
      <c r="A666" s="7" t="str">
        <f t="shared" si="499"/>
        <v>Roll-in 8</v>
      </c>
      <c r="B666" s="7">
        <f t="shared" si="481"/>
        <v>2022</v>
      </c>
      <c r="C666" s="7">
        <f t="shared" si="487"/>
        <v>45</v>
      </c>
      <c r="D666" s="165">
        <f t="shared" si="502"/>
        <v>44834</v>
      </c>
      <c r="E666" s="68">
        <f t="shared" si="500"/>
        <v>0</v>
      </c>
      <c r="F666" s="77"/>
      <c r="G666" s="229">
        <f t="shared" si="506"/>
        <v>0</v>
      </c>
      <c r="H666" s="229">
        <f t="shared" si="506"/>
        <v>0</v>
      </c>
      <c r="I666" s="229">
        <f t="shared" si="506"/>
        <v>0</v>
      </c>
      <c r="J666" s="229">
        <f t="shared" si="506"/>
        <v>0</v>
      </c>
      <c r="K666" s="229">
        <f t="shared" si="506"/>
        <v>0</v>
      </c>
      <c r="L666" s="229">
        <f t="shared" si="506"/>
        <v>0</v>
      </c>
      <c r="M666" s="229">
        <f t="shared" si="506"/>
        <v>0</v>
      </c>
      <c r="N666" s="229">
        <f t="shared" si="506"/>
        <v>0</v>
      </c>
      <c r="O666" s="229">
        <f t="shared" si="506"/>
        <v>0</v>
      </c>
      <c r="P666" s="229">
        <f t="shared" si="506"/>
        <v>0</v>
      </c>
      <c r="Q666" s="229">
        <f t="shared" si="506"/>
        <v>0</v>
      </c>
      <c r="R666" s="229">
        <f t="shared" si="506"/>
        <v>0</v>
      </c>
      <c r="S666" s="229">
        <f t="shared" si="506"/>
        <v>0</v>
      </c>
      <c r="T666" s="229">
        <f t="shared" si="506"/>
        <v>0</v>
      </c>
      <c r="U666" s="229">
        <f t="shared" si="506"/>
        <v>0</v>
      </c>
      <c r="V666" s="229">
        <f t="shared" si="506"/>
        <v>0</v>
      </c>
      <c r="W666" s="229">
        <f t="shared" si="504"/>
        <v>0</v>
      </c>
      <c r="X666" s="229">
        <f t="shared" si="504"/>
        <v>0</v>
      </c>
      <c r="Y666" s="229">
        <f t="shared" si="504"/>
        <v>0</v>
      </c>
      <c r="Z666" s="229">
        <f t="shared" si="504"/>
        <v>0</v>
      </c>
      <c r="AA666" s="229">
        <f t="shared" si="504"/>
        <v>0</v>
      </c>
      <c r="AB666" s="229">
        <f t="shared" si="504"/>
        <v>0</v>
      </c>
      <c r="AC666" s="229">
        <f t="shared" si="504"/>
        <v>0</v>
      </c>
      <c r="AD666" s="229">
        <f t="shared" si="504"/>
        <v>0</v>
      </c>
      <c r="AE666" s="229">
        <f t="shared" si="504"/>
        <v>0</v>
      </c>
      <c r="AF666" s="229">
        <f t="shared" si="504"/>
        <v>0</v>
      </c>
      <c r="AG666" s="229">
        <f t="shared" si="504"/>
        <v>0</v>
      </c>
      <c r="AH666" s="229">
        <f t="shared" si="504"/>
        <v>0</v>
      </c>
      <c r="AI666" s="229">
        <f t="shared" si="504"/>
        <v>0</v>
      </c>
      <c r="AJ666" s="229">
        <f t="shared" si="504"/>
        <v>0</v>
      </c>
      <c r="AK666" s="229">
        <f t="shared" si="504"/>
        <v>0</v>
      </c>
      <c r="AL666" s="229">
        <f t="shared" si="508"/>
        <v>0</v>
      </c>
      <c r="AM666" s="229">
        <f t="shared" si="508"/>
        <v>0</v>
      </c>
      <c r="AN666" s="229">
        <f t="shared" si="508"/>
        <v>0</v>
      </c>
      <c r="AO666" s="229">
        <f t="shared" si="508"/>
        <v>0</v>
      </c>
      <c r="AP666" s="229">
        <f t="shared" si="508"/>
        <v>0</v>
      </c>
      <c r="AQ666" s="229">
        <f t="shared" si="508"/>
        <v>0</v>
      </c>
      <c r="AR666" s="229">
        <f t="shared" si="508"/>
        <v>0</v>
      </c>
      <c r="AS666" s="229">
        <f t="shared" si="508"/>
        <v>0</v>
      </c>
      <c r="AT666" s="229">
        <f t="shared" si="508"/>
        <v>0</v>
      </c>
      <c r="AU666" s="229">
        <f t="shared" si="508"/>
        <v>0</v>
      </c>
      <c r="AV666" s="229">
        <f t="shared" si="508"/>
        <v>0</v>
      </c>
      <c r="AW666" s="229">
        <f t="shared" si="508"/>
        <v>0</v>
      </c>
      <c r="AX666" s="229">
        <f t="shared" si="508"/>
        <v>0</v>
      </c>
      <c r="AY666" s="229">
        <f t="shared" si="508"/>
        <v>0</v>
      </c>
      <c r="AZ666" s="229">
        <f t="shared" si="508"/>
        <v>0</v>
      </c>
      <c r="BA666" s="229">
        <f t="shared" si="508"/>
        <v>0</v>
      </c>
      <c r="BB666" s="229">
        <f t="shared" si="507"/>
        <v>0</v>
      </c>
      <c r="BC666" s="229">
        <f t="shared" si="507"/>
        <v>0</v>
      </c>
      <c r="BD666" s="229">
        <f t="shared" si="507"/>
        <v>0</v>
      </c>
      <c r="BE666" s="229">
        <f t="shared" si="507"/>
        <v>0</v>
      </c>
      <c r="BF666" s="229">
        <f t="shared" si="505"/>
        <v>0</v>
      </c>
      <c r="BG666" s="229">
        <f t="shared" si="505"/>
        <v>0</v>
      </c>
      <c r="BH666" s="229">
        <f t="shared" si="505"/>
        <v>0</v>
      </c>
      <c r="BI666" s="229">
        <f t="shared" si="505"/>
        <v>0</v>
      </c>
      <c r="BJ666" s="229">
        <f t="shared" si="505"/>
        <v>0</v>
      </c>
      <c r="BK666" s="229">
        <f t="shared" si="505"/>
        <v>0</v>
      </c>
      <c r="BL666" s="229">
        <f t="shared" si="505"/>
        <v>0</v>
      </c>
      <c r="BM666" s="229">
        <f t="shared" si="505"/>
        <v>0</v>
      </c>
      <c r="BN666" s="229">
        <f t="shared" si="505"/>
        <v>0</v>
      </c>
      <c r="BO666" s="229">
        <f t="shared" si="501"/>
        <v>0</v>
      </c>
      <c r="BP666" s="229">
        <f t="shared" si="501"/>
        <v>0</v>
      </c>
      <c r="BQ666" s="229">
        <f t="shared" si="501"/>
        <v>0</v>
      </c>
      <c r="BR666" s="229">
        <f t="shared" si="501"/>
        <v>0</v>
      </c>
      <c r="BS666" s="229">
        <f t="shared" si="501"/>
        <v>0</v>
      </c>
      <c r="BT666" s="229">
        <f t="shared" si="501"/>
        <v>0</v>
      </c>
      <c r="BU666" s="229">
        <f t="shared" si="501"/>
        <v>0</v>
      </c>
      <c r="BV666" s="229">
        <f t="shared" si="501"/>
        <v>0</v>
      </c>
      <c r="BW666" s="229">
        <f t="shared" si="501"/>
        <v>0</v>
      </c>
      <c r="BX666" s="229">
        <f t="shared" si="501"/>
        <v>0</v>
      </c>
      <c r="BY666" s="229">
        <f t="shared" si="501"/>
        <v>0</v>
      </c>
      <c r="BZ666" s="229">
        <f t="shared" si="501"/>
        <v>0</v>
      </c>
    </row>
    <row r="667" spans="1:78" x14ac:dyDescent="0.2">
      <c r="A667" s="7" t="str">
        <f t="shared" si="499"/>
        <v>Roll-in 8</v>
      </c>
      <c r="B667" s="7">
        <f t="shared" si="481"/>
        <v>2022</v>
      </c>
      <c r="C667" s="7">
        <f t="shared" si="487"/>
        <v>46</v>
      </c>
      <c r="D667" s="165">
        <f t="shared" si="502"/>
        <v>44865</v>
      </c>
      <c r="E667" s="68">
        <f t="shared" si="500"/>
        <v>0</v>
      </c>
      <c r="F667" s="77"/>
      <c r="G667" s="229">
        <f t="shared" si="506"/>
        <v>0</v>
      </c>
      <c r="H667" s="229">
        <f t="shared" si="506"/>
        <v>0</v>
      </c>
      <c r="I667" s="229">
        <f t="shared" si="506"/>
        <v>0</v>
      </c>
      <c r="J667" s="229">
        <f t="shared" si="506"/>
        <v>0</v>
      </c>
      <c r="K667" s="229">
        <f t="shared" si="506"/>
        <v>0</v>
      </c>
      <c r="L667" s="229">
        <f t="shared" si="506"/>
        <v>0</v>
      </c>
      <c r="M667" s="229">
        <f t="shared" si="506"/>
        <v>0</v>
      </c>
      <c r="N667" s="229">
        <f t="shared" si="506"/>
        <v>0</v>
      </c>
      <c r="O667" s="229">
        <f t="shared" si="506"/>
        <v>0</v>
      </c>
      <c r="P667" s="229">
        <f t="shared" si="506"/>
        <v>0</v>
      </c>
      <c r="Q667" s="229">
        <f t="shared" si="506"/>
        <v>0</v>
      </c>
      <c r="R667" s="229">
        <f t="shared" si="506"/>
        <v>0</v>
      </c>
      <c r="S667" s="229">
        <f t="shared" si="506"/>
        <v>0</v>
      </c>
      <c r="T667" s="229">
        <f t="shared" si="506"/>
        <v>0</v>
      </c>
      <c r="U667" s="229">
        <f t="shared" si="506"/>
        <v>0</v>
      </c>
      <c r="V667" s="229">
        <f t="shared" si="506"/>
        <v>0</v>
      </c>
      <c r="W667" s="229">
        <f t="shared" si="504"/>
        <v>0</v>
      </c>
      <c r="X667" s="229">
        <f t="shared" si="504"/>
        <v>0</v>
      </c>
      <c r="Y667" s="229">
        <f t="shared" si="504"/>
        <v>0</v>
      </c>
      <c r="Z667" s="229">
        <f t="shared" si="504"/>
        <v>0</v>
      </c>
      <c r="AA667" s="229">
        <f t="shared" si="504"/>
        <v>0</v>
      </c>
      <c r="AB667" s="229">
        <f t="shared" si="504"/>
        <v>0</v>
      </c>
      <c r="AC667" s="229">
        <f t="shared" si="504"/>
        <v>0</v>
      </c>
      <c r="AD667" s="229">
        <f t="shared" si="504"/>
        <v>0</v>
      </c>
      <c r="AE667" s="229">
        <f t="shared" si="504"/>
        <v>0</v>
      </c>
      <c r="AF667" s="229">
        <f t="shared" si="504"/>
        <v>0</v>
      </c>
      <c r="AG667" s="229">
        <f t="shared" si="504"/>
        <v>0</v>
      </c>
      <c r="AH667" s="229">
        <f t="shared" si="504"/>
        <v>0</v>
      </c>
      <c r="AI667" s="229">
        <f t="shared" si="504"/>
        <v>0</v>
      </c>
      <c r="AJ667" s="229">
        <f t="shared" si="504"/>
        <v>0</v>
      </c>
      <c r="AK667" s="229">
        <f t="shared" si="504"/>
        <v>0</v>
      </c>
      <c r="AL667" s="229">
        <f t="shared" si="508"/>
        <v>0</v>
      </c>
      <c r="AM667" s="229">
        <f t="shared" si="508"/>
        <v>0</v>
      </c>
      <c r="AN667" s="229">
        <f t="shared" si="508"/>
        <v>0</v>
      </c>
      <c r="AO667" s="229">
        <f t="shared" si="508"/>
        <v>0</v>
      </c>
      <c r="AP667" s="229">
        <f t="shared" si="508"/>
        <v>0</v>
      </c>
      <c r="AQ667" s="229">
        <f t="shared" si="508"/>
        <v>0</v>
      </c>
      <c r="AR667" s="229">
        <f t="shared" si="508"/>
        <v>0</v>
      </c>
      <c r="AS667" s="229">
        <f t="shared" si="508"/>
        <v>0</v>
      </c>
      <c r="AT667" s="229">
        <f t="shared" si="508"/>
        <v>0</v>
      </c>
      <c r="AU667" s="229">
        <f t="shared" si="508"/>
        <v>0</v>
      </c>
      <c r="AV667" s="229">
        <f t="shared" si="508"/>
        <v>0</v>
      </c>
      <c r="AW667" s="229">
        <f t="shared" si="508"/>
        <v>0</v>
      </c>
      <c r="AX667" s="229">
        <f t="shared" si="508"/>
        <v>0</v>
      </c>
      <c r="AY667" s="229">
        <f t="shared" si="508"/>
        <v>0</v>
      </c>
      <c r="AZ667" s="229">
        <f t="shared" si="508"/>
        <v>0</v>
      </c>
      <c r="BA667" s="229">
        <f t="shared" si="508"/>
        <v>0</v>
      </c>
      <c r="BB667" s="229">
        <f t="shared" si="507"/>
        <v>0</v>
      </c>
      <c r="BC667" s="229">
        <f t="shared" si="507"/>
        <v>0</v>
      </c>
      <c r="BD667" s="229">
        <f t="shared" si="507"/>
        <v>0</v>
      </c>
      <c r="BE667" s="229">
        <f t="shared" si="507"/>
        <v>0</v>
      </c>
      <c r="BF667" s="229">
        <f t="shared" si="505"/>
        <v>0</v>
      </c>
      <c r="BG667" s="229">
        <f t="shared" si="505"/>
        <v>0</v>
      </c>
      <c r="BH667" s="229">
        <f t="shared" si="505"/>
        <v>0</v>
      </c>
      <c r="BI667" s="229">
        <f t="shared" si="505"/>
        <v>0</v>
      </c>
      <c r="BJ667" s="229">
        <f t="shared" si="505"/>
        <v>0</v>
      </c>
      <c r="BK667" s="229">
        <f t="shared" si="505"/>
        <v>0</v>
      </c>
      <c r="BL667" s="229">
        <f t="shared" si="505"/>
        <v>0</v>
      </c>
      <c r="BM667" s="229">
        <f t="shared" si="505"/>
        <v>0</v>
      </c>
      <c r="BN667" s="229">
        <f t="shared" si="505"/>
        <v>0</v>
      </c>
      <c r="BO667" s="229">
        <f t="shared" si="501"/>
        <v>0</v>
      </c>
      <c r="BP667" s="229">
        <f t="shared" si="501"/>
        <v>0</v>
      </c>
      <c r="BQ667" s="229">
        <f t="shared" si="501"/>
        <v>0</v>
      </c>
      <c r="BR667" s="229">
        <f t="shared" si="501"/>
        <v>0</v>
      </c>
      <c r="BS667" s="229">
        <f t="shared" si="501"/>
        <v>0</v>
      </c>
      <c r="BT667" s="229">
        <f t="shared" si="501"/>
        <v>0</v>
      </c>
      <c r="BU667" s="229">
        <f t="shared" si="501"/>
        <v>0</v>
      </c>
      <c r="BV667" s="229">
        <f t="shared" si="501"/>
        <v>0</v>
      </c>
      <c r="BW667" s="229">
        <f t="shared" si="501"/>
        <v>0</v>
      </c>
      <c r="BX667" s="229">
        <f t="shared" si="501"/>
        <v>0</v>
      </c>
      <c r="BY667" s="229">
        <f t="shared" si="501"/>
        <v>0</v>
      </c>
      <c r="BZ667" s="229">
        <f t="shared" si="501"/>
        <v>0</v>
      </c>
    </row>
    <row r="668" spans="1:78" x14ac:dyDescent="0.2">
      <c r="A668" s="7" t="str">
        <f t="shared" si="499"/>
        <v>Roll-in 8</v>
      </c>
      <c r="B668" s="7">
        <f t="shared" si="481"/>
        <v>2022</v>
      </c>
      <c r="C668" s="7">
        <f t="shared" si="487"/>
        <v>47</v>
      </c>
      <c r="D668" s="165">
        <f t="shared" si="502"/>
        <v>44895</v>
      </c>
      <c r="E668" s="68">
        <f t="shared" si="500"/>
        <v>0</v>
      </c>
      <c r="F668" s="77"/>
      <c r="G668" s="229">
        <f t="shared" si="506"/>
        <v>0</v>
      </c>
      <c r="H668" s="229">
        <f t="shared" si="506"/>
        <v>0</v>
      </c>
      <c r="I668" s="229">
        <f t="shared" si="506"/>
        <v>0</v>
      </c>
      <c r="J668" s="229">
        <f t="shared" si="506"/>
        <v>0</v>
      </c>
      <c r="K668" s="229">
        <f t="shared" si="506"/>
        <v>0</v>
      </c>
      <c r="L668" s="229">
        <f t="shared" si="506"/>
        <v>0</v>
      </c>
      <c r="M668" s="229">
        <f t="shared" si="506"/>
        <v>0</v>
      </c>
      <c r="N668" s="229">
        <f t="shared" si="506"/>
        <v>0</v>
      </c>
      <c r="O668" s="229">
        <f t="shared" si="506"/>
        <v>0</v>
      </c>
      <c r="P668" s="229">
        <f t="shared" si="506"/>
        <v>0</v>
      </c>
      <c r="Q668" s="229">
        <f t="shared" si="506"/>
        <v>0</v>
      </c>
      <c r="R668" s="229">
        <f t="shared" si="506"/>
        <v>0</v>
      </c>
      <c r="S668" s="229">
        <f t="shared" si="506"/>
        <v>0</v>
      </c>
      <c r="T668" s="229">
        <f t="shared" si="506"/>
        <v>0</v>
      </c>
      <c r="U668" s="229">
        <f t="shared" si="506"/>
        <v>0</v>
      </c>
      <c r="V668" s="229">
        <f t="shared" si="506"/>
        <v>0</v>
      </c>
      <c r="W668" s="229">
        <f t="shared" si="504"/>
        <v>0</v>
      </c>
      <c r="X668" s="229">
        <f t="shared" si="504"/>
        <v>0</v>
      </c>
      <c r="Y668" s="229">
        <f t="shared" si="504"/>
        <v>0</v>
      </c>
      <c r="Z668" s="229">
        <f t="shared" si="504"/>
        <v>0</v>
      </c>
      <c r="AA668" s="229">
        <f t="shared" si="504"/>
        <v>0</v>
      </c>
      <c r="AB668" s="229">
        <f t="shared" si="504"/>
        <v>0</v>
      </c>
      <c r="AC668" s="229">
        <f t="shared" si="504"/>
        <v>0</v>
      </c>
      <c r="AD668" s="229">
        <f t="shared" si="504"/>
        <v>0</v>
      </c>
      <c r="AE668" s="229">
        <f t="shared" si="504"/>
        <v>0</v>
      </c>
      <c r="AF668" s="229">
        <f t="shared" si="504"/>
        <v>0</v>
      </c>
      <c r="AG668" s="229">
        <f t="shared" si="504"/>
        <v>0</v>
      </c>
      <c r="AH668" s="229">
        <f t="shared" si="504"/>
        <v>0</v>
      </c>
      <c r="AI668" s="229">
        <f t="shared" si="504"/>
        <v>0</v>
      </c>
      <c r="AJ668" s="229">
        <f t="shared" si="504"/>
        <v>0</v>
      </c>
      <c r="AK668" s="229">
        <f t="shared" si="504"/>
        <v>0</v>
      </c>
      <c r="AL668" s="229">
        <f t="shared" si="508"/>
        <v>0</v>
      </c>
      <c r="AM668" s="229">
        <f t="shared" si="508"/>
        <v>0</v>
      </c>
      <c r="AN668" s="229">
        <f t="shared" si="508"/>
        <v>0</v>
      </c>
      <c r="AO668" s="229">
        <f t="shared" si="508"/>
        <v>0</v>
      </c>
      <c r="AP668" s="229">
        <f t="shared" si="508"/>
        <v>0</v>
      </c>
      <c r="AQ668" s="229">
        <f t="shared" si="508"/>
        <v>0</v>
      </c>
      <c r="AR668" s="229">
        <f t="shared" si="508"/>
        <v>0</v>
      </c>
      <c r="AS668" s="229">
        <f t="shared" si="508"/>
        <v>0</v>
      </c>
      <c r="AT668" s="229">
        <f t="shared" si="508"/>
        <v>0</v>
      </c>
      <c r="AU668" s="229">
        <f t="shared" si="508"/>
        <v>0</v>
      </c>
      <c r="AV668" s="229">
        <f t="shared" si="508"/>
        <v>0</v>
      </c>
      <c r="AW668" s="229">
        <f t="shared" si="508"/>
        <v>0</v>
      </c>
      <c r="AX668" s="229">
        <f t="shared" si="508"/>
        <v>0</v>
      </c>
      <c r="AY668" s="229">
        <f t="shared" si="508"/>
        <v>0</v>
      </c>
      <c r="AZ668" s="229">
        <f t="shared" si="508"/>
        <v>0</v>
      </c>
      <c r="BA668" s="229">
        <f t="shared" si="508"/>
        <v>0</v>
      </c>
      <c r="BB668" s="229">
        <f t="shared" si="507"/>
        <v>0</v>
      </c>
      <c r="BC668" s="229">
        <f t="shared" si="507"/>
        <v>0</v>
      </c>
      <c r="BD668" s="229">
        <f t="shared" si="507"/>
        <v>0</v>
      </c>
      <c r="BE668" s="229">
        <f t="shared" si="507"/>
        <v>0</v>
      </c>
      <c r="BF668" s="229">
        <f t="shared" si="505"/>
        <v>0</v>
      </c>
      <c r="BG668" s="229">
        <f t="shared" si="505"/>
        <v>0</v>
      </c>
      <c r="BH668" s="229">
        <f t="shared" si="505"/>
        <v>0</v>
      </c>
      <c r="BI668" s="229">
        <f t="shared" si="505"/>
        <v>0</v>
      </c>
      <c r="BJ668" s="229">
        <f t="shared" si="505"/>
        <v>0</v>
      </c>
      <c r="BK668" s="229">
        <f t="shared" si="505"/>
        <v>0</v>
      </c>
      <c r="BL668" s="229">
        <f t="shared" si="505"/>
        <v>0</v>
      </c>
      <c r="BM668" s="229">
        <f t="shared" si="505"/>
        <v>0</v>
      </c>
      <c r="BN668" s="229">
        <f t="shared" si="505"/>
        <v>0</v>
      </c>
      <c r="BO668" s="229">
        <f t="shared" si="501"/>
        <v>0</v>
      </c>
      <c r="BP668" s="229">
        <f t="shared" si="501"/>
        <v>0</v>
      </c>
      <c r="BQ668" s="229">
        <f t="shared" si="501"/>
        <v>0</v>
      </c>
      <c r="BR668" s="229">
        <f t="shared" si="501"/>
        <v>0</v>
      </c>
      <c r="BS668" s="229">
        <f t="shared" si="501"/>
        <v>0</v>
      </c>
      <c r="BT668" s="229">
        <f t="shared" si="501"/>
        <v>0</v>
      </c>
      <c r="BU668" s="229">
        <f t="shared" si="501"/>
        <v>0</v>
      </c>
      <c r="BV668" s="229">
        <f t="shared" si="501"/>
        <v>0</v>
      </c>
      <c r="BW668" s="229">
        <f t="shared" si="501"/>
        <v>0</v>
      </c>
      <c r="BX668" s="229">
        <f t="shared" si="501"/>
        <v>0</v>
      </c>
      <c r="BY668" s="229">
        <f t="shared" si="501"/>
        <v>0</v>
      </c>
      <c r="BZ668" s="229">
        <f t="shared" si="501"/>
        <v>0</v>
      </c>
    </row>
    <row r="669" spans="1:78" x14ac:dyDescent="0.2">
      <c r="A669" s="7" t="str">
        <f t="shared" si="499"/>
        <v>Roll-in 8</v>
      </c>
      <c r="B669" s="7">
        <f t="shared" si="481"/>
        <v>2022</v>
      </c>
      <c r="C669" s="7">
        <f t="shared" si="487"/>
        <v>48</v>
      </c>
      <c r="D669" s="165">
        <f t="shared" si="502"/>
        <v>44926</v>
      </c>
      <c r="E669" s="68">
        <f t="shared" si="500"/>
        <v>0</v>
      </c>
      <c r="F669" s="77"/>
      <c r="G669" s="229">
        <f t="shared" si="506"/>
        <v>0</v>
      </c>
      <c r="H669" s="229">
        <f t="shared" si="506"/>
        <v>0</v>
      </c>
      <c r="I669" s="229">
        <f t="shared" si="506"/>
        <v>0</v>
      </c>
      <c r="J669" s="229">
        <f t="shared" si="506"/>
        <v>0</v>
      </c>
      <c r="K669" s="229">
        <f t="shared" si="506"/>
        <v>0</v>
      </c>
      <c r="L669" s="229">
        <f t="shared" si="506"/>
        <v>0</v>
      </c>
      <c r="M669" s="229">
        <f t="shared" si="506"/>
        <v>0</v>
      </c>
      <c r="N669" s="229">
        <f t="shared" si="506"/>
        <v>0</v>
      </c>
      <c r="O669" s="229">
        <f t="shared" si="506"/>
        <v>0</v>
      </c>
      <c r="P669" s="229">
        <f t="shared" si="506"/>
        <v>0</v>
      </c>
      <c r="Q669" s="229">
        <f t="shared" si="506"/>
        <v>0</v>
      </c>
      <c r="R669" s="229">
        <f t="shared" si="506"/>
        <v>0</v>
      </c>
      <c r="S669" s="229">
        <f t="shared" si="506"/>
        <v>0</v>
      </c>
      <c r="T669" s="229">
        <f t="shared" si="506"/>
        <v>0</v>
      </c>
      <c r="U669" s="229">
        <f t="shared" si="506"/>
        <v>0</v>
      </c>
      <c r="V669" s="229">
        <f t="shared" si="506"/>
        <v>0</v>
      </c>
      <c r="W669" s="229">
        <f t="shared" si="504"/>
        <v>0</v>
      </c>
      <c r="X669" s="229">
        <f t="shared" si="504"/>
        <v>0</v>
      </c>
      <c r="Y669" s="229">
        <f t="shared" si="504"/>
        <v>0</v>
      </c>
      <c r="Z669" s="229">
        <f t="shared" si="504"/>
        <v>0</v>
      </c>
      <c r="AA669" s="229">
        <f t="shared" si="504"/>
        <v>0</v>
      </c>
      <c r="AB669" s="229">
        <f t="shared" si="504"/>
        <v>0</v>
      </c>
      <c r="AC669" s="229">
        <f t="shared" si="504"/>
        <v>0</v>
      </c>
      <c r="AD669" s="229">
        <f t="shared" si="504"/>
        <v>0</v>
      </c>
      <c r="AE669" s="229">
        <f t="shared" si="504"/>
        <v>0</v>
      </c>
      <c r="AF669" s="229">
        <f t="shared" si="504"/>
        <v>0</v>
      </c>
      <c r="AG669" s="229">
        <f t="shared" si="504"/>
        <v>0</v>
      </c>
      <c r="AH669" s="229">
        <f t="shared" si="504"/>
        <v>0</v>
      </c>
      <c r="AI669" s="229">
        <f t="shared" si="504"/>
        <v>0</v>
      </c>
      <c r="AJ669" s="229">
        <f t="shared" si="504"/>
        <v>0</v>
      </c>
      <c r="AK669" s="229">
        <f t="shared" si="504"/>
        <v>0</v>
      </c>
      <c r="AL669" s="229">
        <f t="shared" si="508"/>
        <v>0</v>
      </c>
      <c r="AM669" s="229">
        <f t="shared" si="508"/>
        <v>0</v>
      </c>
      <c r="AN669" s="229">
        <f t="shared" si="508"/>
        <v>0</v>
      </c>
      <c r="AO669" s="229">
        <f t="shared" si="508"/>
        <v>0</v>
      </c>
      <c r="AP669" s="229">
        <f t="shared" si="508"/>
        <v>0</v>
      </c>
      <c r="AQ669" s="229">
        <f t="shared" si="508"/>
        <v>0</v>
      </c>
      <c r="AR669" s="229">
        <f t="shared" si="508"/>
        <v>0</v>
      </c>
      <c r="AS669" s="229">
        <f t="shared" si="508"/>
        <v>0</v>
      </c>
      <c r="AT669" s="229">
        <f t="shared" si="508"/>
        <v>0</v>
      </c>
      <c r="AU669" s="229">
        <f t="shared" si="508"/>
        <v>0</v>
      </c>
      <c r="AV669" s="229">
        <f t="shared" si="508"/>
        <v>0</v>
      </c>
      <c r="AW669" s="229">
        <f t="shared" si="508"/>
        <v>0</v>
      </c>
      <c r="AX669" s="229">
        <f t="shared" si="508"/>
        <v>0</v>
      </c>
      <c r="AY669" s="229">
        <f t="shared" si="508"/>
        <v>0</v>
      </c>
      <c r="AZ669" s="229">
        <f t="shared" si="508"/>
        <v>0</v>
      </c>
      <c r="BA669" s="229">
        <f t="shared" si="508"/>
        <v>0</v>
      </c>
      <c r="BB669" s="229">
        <f t="shared" si="507"/>
        <v>0</v>
      </c>
      <c r="BC669" s="229">
        <f t="shared" si="507"/>
        <v>0</v>
      </c>
      <c r="BD669" s="229">
        <f t="shared" si="507"/>
        <v>0</v>
      </c>
      <c r="BE669" s="229">
        <f t="shared" si="507"/>
        <v>0</v>
      </c>
      <c r="BF669" s="229">
        <f t="shared" si="505"/>
        <v>0</v>
      </c>
      <c r="BG669" s="229">
        <f t="shared" si="505"/>
        <v>0</v>
      </c>
      <c r="BH669" s="229">
        <f t="shared" si="505"/>
        <v>0</v>
      </c>
      <c r="BI669" s="229">
        <f t="shared" si="505"/>
        <v>0</v>
      </c>
      <c r="BJ669" s="229">
        <f t="shared" si="505"/>
        <v>0</v>
      </c>
      <c r="BK669" s="229">
        <f t="shared" si="505"/>
        <v>0</v>
      </c>
      <c r="BL669" s="229">
        <f t="shared" si="505"/>
        <v>0</v>
      </c>
      <c r="BM669" s="229">
        <f t="shared" si="505"/>
        <v>0</v>
      </c>
      <c r="BN669" s="229">
        <f t="shared" si="505"/>
        <v>0</v>
      </c>
      <c r="BO669" s="229">
        <f t="shared" si="501"/>
        <v>0</v>
      </c>
      <c r="BP669" s="229">
        <f t="shared" si="501"/>
        <v>0</v>
      </c>
      <c r="BQ669" s="229">
        <f t="shared" si="501"/>
        <v>0</v>
      </c>
      <c r="BR669" s="229">
        <f t="shared" si="501"/>
        <v>0</v>
      </c>
      <c r="BS669" s="229">
        <f t="shared" si="501"/>
        <v>0</v>
      </c>
      <c r="BT669" s="229">
        <f t="shared" si="501"/>
        <v>0</v>
      </c>
      <c r="BU669" s="229">
        <f t="shared" si="501"/>
        <v>0</v>
      </c>
      <c r="BV669" s="229">
        <f t="shared" si="501"/>
        <v>0</v>
      </c>
      <c r="BW669" s="229">
        <f t="shared" si="501"/>
        <v>0</v>
      </c>
      <c r="BX669" s="229">
        <f t="shared" si="501"/>
        <v>0</v>
      </c>
      <c r="BY669" s="229">
        <f t="shared" si="501"/>
        <v>0</v>
      </c>
      <c r="BZ669" s="229">
        <f t="shared" si="501"/>
        <v>0</v>
      </c>
    </row>
    <row r="670" spans="1:78" x14ac:dyDescent="0.2">
      <c r="A670" s="7" t="str">
        <f t="shared" si="499"/>
        <v>Roll-in 8</v>
      </c>
      <c r="B670" s="7">
        <f t="shared" si="481"/>
        <v>2023</v>
      </c>
      <c r="C670" s="7">
        <f t="shared" si="487"/>
        <v>49</v>
      </c>
      <c r="D670" s="165">
        <f t="shared" si="502"/>
        <v>44957</v>
      </c>
      <c r="E670" s="68">
        <f t="shared" si="500"/>
        <v>0</v>
      </c>
      <c r="F670" s="77"/>
      <c r="G670" s="229">
        <f t="shared" si="506"/>
        <v>0</v>
      </c>
      <c r="H670" s="229">
        <f t="shared" si="506"/>
        <v>0</v>
      </c>
      <c r="I670" s="229">
        <f t="shared" si="506"/>
        <v>0</v>
      </c>
      <c r="J670" s="229">
        <f t="shared" si="506"/>
        <v>0</v>
      </c>
      <c r="K670" s="229">
        <f t="shared" si="506"/>
        <v>0</v>
      </c>
      <c r="L670" s="229">
        <f t="shared" si="506"/>
        <v>0</v>
      </c>
      <c r="M670" s="229">
        <f t="shared" si="506"/>
        <v>0</v>
      </c>
      <c r="N670" s="229">
        <f t="shared" si="506"/>
        <v>0</v>
      </c>
      <c r="O670" s="229">
        <f t="shared" si="506"/>
        <v>0</v>
      </c>
      <c r="P670" s="229">
        <f t="shared" si="506"/>
        <v>0</v>
      </c>
      <c r="Q670" s="229">
        <f t="shared" si="506"/>
        <v>0</v>
      </c>
      <c r="R670" s="229">
        <f t="shared" si="506"/>
        <v>0</v>
      </c>
      <c r="S670" s="229">
        <f t="shared" si="506"/>
        <v>0</v>
      </c>
      <c r="T670" s="229">
        <f t="shared" si="506"/>
        <v>0</v>
      </c>
      <c r="U670" s="229">
        <f t="shared" si="506"/>
        <v>0</v>
      </c>
      <c r="V670" s="229">
        <f t="shared" si="506"/>
        <v>0</v>
      </c>
      <c r="W670" s="229">
        <f t="shared" si="504"/>
        <v>0</v>
      </c>
      <c r="X670" s="229">
        <f t="shared" si="504"/>
        <v>0</v>
      </c>
      <c r="Y670" s="229">
        <f t="shared" si="504"/>
        <v>0</v>
      </c>
      <c r="Z670" s="229">
        <f t="shared" si="504"/>
        <v>0</v>
      </c>
      <c r="AA670" s="229">
        <f t="shared" si="504"/>
        <v>0</v>
      </c>
      <c r="AB670" s="229">
        <f t="shared" si="504"/>
        <v>0</v>
      </c>
      <c r="AC670" s="229">
        <f t="shared" si="504"/>
        <v>0</v>
      </c>
      <c r="AD670" s="229">
        <f t="shared" si="504"/>
        <v>0</v>
      </c>
      <c r="AE670" s="229">
        <f t="shared" si="504"/>
        <v>0</v>
      </c>
      <c r="AF670" s="229">
        <f t="shared" si="504"/>
        <v>0</v>
      </c>
      <c r="AG670" s="229">
        <f t="shared" si="504"/>
        <v>0</v>
      </c>
      <c r="AH670" s="229">
        <f t="shared" si="504"/>
        <v>0</v>
      </c>
      <c r="AI670" s="229">
        <f t="shared" si="504"/>
        <v>0</v>
      </c>
      <c r="AJ670" s="229">
        <f t="shared" si="504"/>
        <v>0</v>
      </c>
      <c r="AK670" s="229">
        <f t="shared" si="504"/>
        <v>0</v>
      </c>
      <c r="AL670" s="229">
        <f t="shared" si="508"/>
        <v>0</v>
      </c>
      <c r="AM670" s="229">
        <f t="shared" si="508"/>
        <v>0</v>
      </c>
      <c r="AN670" s="229">
        <f t="shared" si="508"/>
        <v>0</v>
      </c>
      <c r="AO670" s="229">
        <f t="shared" si="508"/>
        <v>0</v>
      </c>
      <c r="AP670" s="229">
        <f t="shared" si="508"/>
        <v>0</v>
      </c>
      <c r="AQ670" s="229">
        <f t="shared" si="508"/>
        <v>0</v>
      </c>
      <c r="AR670" s="229">
        <f t="shared" si="508"/>
        <v>0</v>
      </c>
      <c r="AS670" s="229">
        <f t="shared" si="508"/>
        <v>0</v>
      </c>
      <c r="AT670" s="229">
        <f t="shared" si="508"/>
        <v>0</v>
      </c>
      <c r="AU670" s="229">
        <f t="shared" si="508"/>
        <v>0</v>
      </c>
      <c r="AV670" s="229">
        <f t="shared" si="508"/>
        <v>0</v>
      </c>
      <c r="AW670" s="229">
        <f t="shared" si="508"/>
        <v>0</v>
      </c>
      <c r="AX670" s="229">
        <f t="shared" si="508"/>
        <v>0</v>
      </c>
      <c r="AY670" s="229">
        <f t="shared" si="508"/>
        <v>0</v>
      </c>
      <c r="AZ670" s="229">
        <f t="shared" si="508"/>
        <v>0</v>
      </c>
      <c r="BA670" s="229">
        <f t="shared" si="508"/>
        <v>0</v>
      </c>
      <c r="BB670" s="229">
        <f t="shared" si="507"/>
        <v>0</v>
      </c>
      <c r="BC670" s="229">
        <f t="shared" si="507"/>
        <v>0</v>
      </c>
      <c r="BD670" s="229">
        <f t="shared" si="507"/>
        <v>0</v>
      </c>
      <c r="BE670" s="229">
        <f t="shared" si="507"/>
        <v>0</v>
      </c>
      <c r="BF670" s="229">
        <f t="shared" si="505"/>
        <v>0</v>
      </c>
      <c r="BG670" s="229">
        <f t="shared" si="505"/>
        <v>0</v>
      </c>
      <c r="BH670" s="229">
        <f t="shared" si="505"/>
        <v>0</v>
      </c>
      <c r="BI670" s="229">
        <f t="shared" si="505"/>
        <v>0</v>
      </c>
      <c r="BJ670" s="229">
        <f t="shared" si="505"/>
        <v>0</v>
      </c>
      <c r="BK670" s="229">
        <f t="shared" si="505"/>
        <v>0</v>
      </c>
      <c r="BL670" s="229">
        <f t="shared" si="505"/>
        <v>0</v>
      </c>
      <c r="BM670" s="229">
        <f t="shared" si="505"/>
        <v>0</v>
      </c>
      <c r="BN670" s="229">
        <f t="shared" si="505"/>
        <v>0</v>
      </c>
      <c r="BO670" s="229">
        <f t="shared" ref="BO670:BZ679" si="509">IF(AND($B670+$D$7&gt;BO$7,BO$9&gt;=$D670),($E670*(1/$D$7))/IF(BO$7=$B670,13-MONTH($D670),12),0)</f>
        <v>0</v>
      </c>
      <c r="BP670" s="229">
        <f t="shared" si="509"/>
        <v>0</v>
      </c>
      <c r="BQ670" s="229">
        <f t="shared" si="509"/>
        <v>0</v>
      </c>
      <c r="BR670" s="229">
        <f t="shared" si="509"/>
        <v>0</v>
      </c>
      <c r="BS670" s="229">
        <f t="shared" si="509"/>
        <v>0</v>
      </c>
      <c r="BT670" s="229">
        <f t="shared" si="509"/>
        <v>0</v>
      </c>
      <c r="BU670" s="229">
        <f t="shared" si="509"/>
        <v>0</v>
      </c>
      <c r="BV670" s="229">
        <f t="shared" si="509"/>
        <v>0</v>
      </c>
      <c r="BW670" s="229">
        <f t="shared" si="509"/>
        <v>0</v>
      </c>
      <c r="BX670" s="229">
        <f t="shared" si="509"/>
        <v>0</v>
      </c>
      <c r="BY670" s="229">
        <f t="shared" si="509"/>
        <v>0</v>
      </c>
      <c r="BZ670" s="229">
        <f t="shared" si="509"/>
        <v>0</v>
      </c>
    </row>
    <row r="671" spans="1:78" x14ac:dyDescent="0.2">
      <c r="A671" s="7" t="str">
        <f t="shared" si="499"/>
        <v>Roll-in 8</v>
      </c>
      <c r="B671" s="7">
        <f t="shared" si="481"/>
        <v>2023</v>
      </c>
      <c r="C671" s="7">
        <f t="shared" si="487"/>
        <v>50</v>
      </c>
      <c r="D671" s="165">
        <f t="shared" si="502"/>
        <v>44985</v>
      </c>
      <c r="E671" s="68">
        <f t="shared" si="500"/>
        <v>0</v>
      </c>
      <c r="F671" s="77"/>
      <c r="G671" s="229">
        <f t="shared" si="506"/>
        <v>0</v>
      </c>
      <c r="H671" s="229">
        <f t="shared" si="506"/>
        <v>0</v>
      </c>
      <c r="I671" s="229">
        <f t="shared" si="506"/>
        <v>0</v>
      </c>
      <c r="J671" s="229">
        <f t="shared" si="506"/>
        <v>0</v>
      </c>
      <c r="K671" s="229">
        <f t="shared" si="506"/>
        <v>0</v>
      </c>
      <c r="L671" s="229">
        <f t="shared" si="506"/>
        <v>0</v>
      </c>
      <c r="M671" s="229">
        <f t="shared" si="506"/>
        <v>0</v>
      </c>
      <c r="N671" s="229">
        <f t="shared" si="506"/>
        <v>0</v>
      </c>
      <c r="O671" s="229">
        <f t="shared" si="506"/>
        <v>0</v>
      </c>
      <c r="P671" s="229">
        <f t="shared" si="506"/>
        <v>0</v>
      </c>
      <c r="Q671" s="229">
        <f t="shared" si="506"/>
        <v>0</v>
      </c>
      <c r="R671" s="229">
        <f t="shared" si="506"/>
        <v>0</v>
      </c>
      <c r="S671" s="229">
        <f t="shared" si="506"/>
        <v>0</v>
      </c>
      <c r="T671" s="229">
        <f t="shared" si="506"/>
        <v>0</v>
      </c>
      <c r="U671" s="229">
        <f t="shared" si="506"/>
        <v>0</v>
      </c>
      <c r="V671" s="229">
        <f t="shared" si="506"/>
        <v>0</v>
      </c>
      <c r="W671" s="229">
        <f t="shared" si="504"/>
        <v>0</v>
      </c>
      <c r="X671" s="229">
        <f t="shared" si="504"/>
        <v>0</v>
      </c>
      <c r="Y671" s="229">
        <f t="shared" si="504"/>
        <v>0</v>
      </c>
      <c r="Z671" s="229">
        <f t="shared" si="504"/>
        <v>0</v>
      </c>
      <c r="AA671" s="229">
        <f t="shared" si="504"/>
        <v>0</v>
      </c>
      <c r="AB671" s="229">
        <f t="shared" si="504"/>
        <v>0</v>
      </c>
      <c r="AC671" s="229">
        <f t="shared" si="504"/>
        <v>0</v>
      </c>
      <c r="AD671" s="229">
        <f t="shared" si="504"/>
        <v>0</v>
      </c>
      <c r="AE671" s="229">
        <f t="shared" si="504"/>
        <v>0</v>
      </c>
      <c r="AF671" s="229">
        <f t="shared" si="504"/>
        <v>0</v>
      </c>
      <c r="AG671" s="229">
        <f t="shared" si="504"/>
        <v>0</v>
      </c>
      <c r="AH671" s="229">
        <f t="shared" si="504"/>
        <v>0</v>
      </c>
      <c r="AI671" s="229">
        <f t="shared" si="504"/>
        <v>0</v>
      </c>
      <c r="AJ671" s="229">
        <f t="shared" si="504"/>
        <v>0</v>
      </c>
      <c r="AK671" s="229">
        <f t="shared" si="504"/>
        <v>0</v>
      </c>
      <c r="AL671" s="229">
        <f t="shared" si="508"/>
        <v>0</v>
      </c>
      <c r="AM671" s="229">
        <f t="shared" si="508"/>
        <v>0</v>
      </c>
      <c r="AN671" s="229">
        <f t="shared" si="508"/>
        <v>0</v>
      </c>
      <c r="AO671" s="229">
        <f t="shared" si="508"/>
        <v>0</v>
      </c>
      <c r="AP671" s="229">
        <f t="shared" si="508"/>
        <v>0</v>
      </c>
      <c r="AQ671" s="229">
        <f t="shared" si="508"/>
        <v>0</v>
      </c>
      <c r="AR671" s="229">
        <f t="shared" si="508"/>
        <v>0</v>
      </c>
      <c r="AS671" s="229">
        <f t="shared" si="508"/>
        <v>0</v>
      </c>
      <c r="AT671" s="229">
        <f t="shared" si="508"/>
        <v>0</v>
      </c>
      <c r="AU671" s="229">
        <f t="shared" si="508"/>
        <v>0</v>
      </c>
      <c r="AV671" s="229">
        <f t="shared" si="508"/>
        <v>0</v>
      </c>
      <c r="AW671" s="229">
        <f t="shared" si="508"/>
        <v>0</v>
      </c>
      <c r="AX671" s="229">
        <f t="shared" si="508"/>
        <v>0</v>
      </c>
      <c r="AY671" s="229">
        <f t="shared" si="508"/>
        <v>0</v>
      </c>
      <c r="AZ671" s="229">
        <f t="shared" si="508"/>
        <v>0</v>
      </c>
      <c r="BA671" s="229">
        <f t="shared" si="508"/>
        <v>0</v>
      </c>
      <c r="BB671" s="229">
        <f t="shared" si="507"/>
        <v>0</v>
      </c>
      <c r="BC671" s="229">
        <f t="shared" si="507"/>
        <v>0</v>
      </c>
      <c r="BD671" s="229">
        <f t="shared" si="507"/>
        <v>0</v>
      </c>
      <c r="BE671" s="229">
        <f t="shared" si="507"/>
        <v>0</v>
      </c>
      <c r="BF671" s="229">
        <f t="shared" si="505"/>
        <v>0</v>
      </c>
      <c r="BG671" s="229">
        <f t="shared" si="505"/>
        <v>0</v>
      </c>
      <c r="BH671" s="229">
        <f t="shared" si="505"/>
        <v>0</v>
      </c>
      <c r="BI671" s="229">
        <f t="shared" si="505"/>
        <v>0</v>
      </c>
      <c r="BJ671" s="229">
        <f t="shared" si="505"/>
        <v>0</v>
      </c>
      <c r="BK671" s="229">
        <f t="shared" si="505"/>
        <v>0</v>
      </c>
      <c r="BL671" s="229">
        <f t="shared" si="505"/>
        <v>0</v>
      </c>
      <c r="BM671" s="229">
        <f t="shared" si="505"/>
        <v>0</v>
      </c>
      <c r="BN671" s="229">
        <f t="shared" si="505"/>
        <v>0</v>
      </c>
      <c r="BO671" s="229">
        <f t="shared" si="509"/>
        <v>0</v>
      </c>
      <c r="BP671" s="229">
        <f t="shared" si="509"/>
        <v>0</v>
      </c>
      <c r="BQ671" s="229">
        <f t="shared" si="509"/>
        <v>0</v>
      </c>
      <c r="BR671" s="229">
        <f t="shared" si="509"/>
        <v>0</v>
      </c>
      <c r="BS671" s="229">
        <f t="shared" si="509"/>
        <v>0</v>
      </c>
      <c r="BT671" s="229">
        <f t="shared" si="509"/>
        <v>0</v>
      </c>
      <c r="BU671" s="229">
        <f t="shared" si="509"/>
        <v>0</v>
      </c>
      <c r="BV671" s="229">
        <f t="shared" si="509"/>
        <v>0</v>
      </c>
      <c r="BW671" s="229">
        <f t="shared" si="509"/>
        <v>0</v>
      </c>
      <c r="BX671" s="229">
        <f t="shared" si="509"/>
        <v>0</v>
      </c>
      <c r="BY671" s="229">
        <f t="shared" si="509"/>
        <v>0</v>
      </c>
      <c r="BZ671" s="229">
        <f t="shared" si="509"/>
        <v>0</v>
      </c>
    </row>
    <row r="672" spans="1:78" x14ac:dyDescent="0.2">
      <c r="A672" s="7" t="str">
        <f t="shared" si="499"/>
        <v>Roll-in 9</v>
      </c>
      <c r="B672" s="7">
        <f t="shared" si="481"/>
        <v>2023</v>
      </c>
      <c r="C672" s="7">
        <f t="shared" si="487"/>
        <v>51</v>
      </c>
      <c r="D672" s="165">
        <f t="shared" si="502"/>
        <v>45016</v>
      </c>
      <c r="E672" s="68">
        <f t="shared" si="500"/>
        <v>0</v>
      </c>
      <c r="F672" s="77"/>
      <c r="G672" s="229">
        <f t="shared" si="506"/>
        <v>0</v>
      </c>
      <c r="H672" s="229">
        <f t="shared" si="506"/>
        <v>0</v>
      </c>
      <c r="I672" s="229">
        <f t="shared" si="506"/>
        <v>0</v>
      </c>
      <c r="J672" s="229">
        <f t="shared" si="506"/>
        <v>0</v>
      </c>
      <c r="K672" s="229">
        <f t="shared" si="506"/>
        <v>0</v>
      </c>
      <c r="L672" s="229">
        <f t="shared" si="506"/>
        <v>0</v>
      </c>
      <c r="M672" s="229">
        <f t="shared" si="506"/>
        <v>0</v>
      </c>
      <c r="N672" s="229">
        <f t="shared" si="506"/>
        <v>0</v>
      </c>
      <c r="O672" s="229">
        <f t="shared" si="506"/>
        <v>0</v>
      </c>
      <c r="P672" s="229">
        <f t="shared" si="506"/>
        <v>0</v>
      </c>
      <c r="Q672" s="229">
        <f t="shared" si="506"/>
        <v>0</v>
      </c>
      <c r="R672" s="229">
        <f t="shared" si="506"/>
        <v>0</v>
      </c>
      <c r="S672" s="229">
        <f t="shared" si="506"/>
        <v>0</v>
      </c>
      <c r="T672" s="229">
        <f t="shared" si="506"/>
        <v>0</v>
      </c>
      <c r="U672" s="229">
        <f t="shared" si="506"/>
        <v>0</v>
      </c>
      <c r="V672" s="229">
        <f t="shared" si="506"/>
        <v>0</v>
      </c>
      <c r="W672" s="229">
        <f t="shared" si="504"/>
        <v>0</v>
      </c>
      <c r="X672" s="229">
        <f t="shared" si="504"/>
        <v>0</v>
      </c>
      <c r="Y672" s="229">
        <f t="shared" si="504"/>
        <v>0</v>
      </c>
      <c r="Z672" s="229">
        <f t="shared" si="504"/>
        <v>0</v>
      </c>
      <c r="AA672" s="229">
        <f t="shared" si="504"/>
        <v>0</v>
      </c>
      <c r="AB672" s="229">
        <f t="shared" si="504"/>
        <v>0</v>
      </c>
      <c r="AC672" s="229">
        <f t="shared" si="504"/>
        <v>0</v>
      </c>
      <c r="AD672" s="229">
        <f t="shared" si="504"/>
        <v>0</v>
      </c>
      <c r="AE672" s="229">
        <f t="shared" si="504"/>
        <v>0</v>
      </c>
      <c r="AF672" s="229">
        <f t="shared" si="504"/>
        <v>0</v>
      </c>
      <c r="AG672" s="229">
        <f t="shared" si="504"/>
        <v>0</v>
      </c>
      <c r="AH672" s="229">
        <f t="shared" si="504"/>
        <v>0</v>
      </c>
      <c r="AI672" s="229">
        <f t="shared" si="504"/>
        <v>0</v>
      </c>
      <c r="AJ672" s="229">
        <f t="shared" si="504"/>
        <v>0</v>
      </c>
      <c r="AK672" s="229">
        <f t="shared" si="504"/>
        <v>0</v>
      </c>
      <c r="AL672" s="229">
        <f t="shared" si="508"/>
        <v>0</v>
      </c>
      <c r="AM672" s="229">
        <f t="shared" si="508"/>
        <v>0</v>
      </c>
      <c r="AN672" s="229">
        <f t="shared" si="508"/>
        <v>0</v>
      </c>
      <c r="AO672" s="229">
        <f t="shared" si="508"/>
        <v>0</v>
      </c>
      <c r="AP672" s="229">
        <f t="shared" si="508"/>
        <v>0</v>
      </c>
      <c r="AQ672" s="229">
        <f t="shared" si="508"/>
        <v>0</v>
      </c>
      <c r="AR672" s="229">
        <f t="shared" si="508"/>
        <v>0</v>
      </c>
      <c r="AS672" s="229">
        <f t="shared" si="508"/>
        <v>0</v>
      </c>
      <c r="AT672" s="229">
        <f t="shared" si="508"/>
        <v>0</v>
      </c>
      <c r="AU672" s="229">
        <f t="shared" si="508"/>
        <v>0</v>
      </c>
      <c r="AV672" s="229">
        <f t="shared" si="508"/>
        <v>0</v>
      </c>
      <c r="AW672" s="229">
        <f t="shared" si="508"/>
        <v>0</v>
      </c>
      <c r="AX672" s="229">
        <f t="shared" si="508"/>
        <v>0</v>
      </c>
      <c r="AY672" s="229">
        <f t="shared" si="508"/>
        <v>0</v>
      </c>
      <c r="AZ672" s="229">
        <f t="shared" si="508"/>
        <v>0</v>
      </c>
      <c r="BA672" s="229">
        <f t="shared" si="508"/>
        <v>0</v>
      </c>
      <c r="BB672" s="229">
        <f t="shared" si="507"/>
        <v>0</v>
      </c>
      <c r="BC672" s="229">
        <f t="shared" si="507"/>
        <v>0</v>
      </c>
      <c r="BD672" s="229">
        <f t="shared" si="507"/>
        <v>0</v>
      </c>
      <c r="BE672" s="229">
        <f t="shared" si="507"/>
        <v>0</v>
      </c>
      <c r="BF672" s="229">
        <f t="shared" si="505"/>
        <v>0</v>
      </c>
      <c r="BG672" s="229">
        <f t="shared" si="505"/>
        <v>0</v>
      </c>
      <c r="BH672" s="229">
        <f t="shared" si="505"/>
        <v>0</v>
      </c>
      <c r="BI672" s="229">
        <f t="shared" si="505"/>
        <v>0</v>
      </c>
      <c r="BJ672" s="229">
        <f t="shared" si="505"/>
        <v>0</v>
      </c>
      <c r="BK672" s="229">
        <f t="shared" si="505"/>
        <v>0</v>
      </c>
      <c r="BL672" s="229">
        <f t="shared" si="505"/>
        <v>0</v>
      </c>
      <c r="BM672" s="229">
        <f t="shared" si="505"/>
        <v>0</v>
      </c>
      <c r="BN672" s="229">
        <f t="shared" si="505"/>
        <v>0</v>
      </c>
      <c r="BO672" s="229">
        <f t="shared" si="509"/>
        <v>0</v>
      </c>
      <c r="BP672" s="229">
        <f t="shared" si="509"/>
        <v>0</v>
      </c>
      <c r="BQ672" s="229">
        <f t="shared" si="509"/>
        <v>0</v>
      </c>
      <c r="BR672" s="229">
        <f t="shared" si="509"/>
        <v>0</v>
      </c>
      <c r="BS672" s="229">
        <f t="shared" si="509"/>
        <v>0</v>
      </c>
      <c r="BT672" s="229">
        <f t="shared" si="509"/>
        <v>0</v>
      </c>
      <c r="BU672" s="229">
        <f t="shared" si="509"/>
        <v>0</v>
      </c>
      <c r="BV672" s="229">
        <f t="shared" si="509"/>
        <v>0</v>
      </c>
      <c r="BW672" s="229">
        <f t="shared" si="509"/>
        <v>0</v>
      </c>
      <c r="BX672" s="229">
        <f t="shared" si="509"/>
        <v>0</v>
      </c>
      <c r="BY672" s="229">
        <f t="shared" si="509"/>
        <v>0</v>
      </c>
      <c r="BZ672" s="229">
        <f t="shared" si="509"/>
        <v>0</v>
      </c>
    </row>
    <row r="673" spans="1:78" x14ac:dyDescent="0.2">
      <c r="A673" s="7" t="str">
        <f t="shared" si="499"/>
        <v>Roll-in 9</v>
      </c>
      <c r="B673" s="7">
        <f t="shared" si="481"/>
        <v>2023</v>
      </c>
      <c r="C673" s="7">
        <f t="shared" si="487"/>
        <v>52</v>
      </c>
      <c r="D673" s="165">
        <f t="shared" si="502"/>
        <v>45046</v>
      </c>
      <c r="E673" s="68">
        <f t="shared" si="500"/>
        <v>0</v>
      </c>
      <c r="F673" s="77"/>
      <c r="G673" s="229">
        <f t="shared" si="506"/>
        <v>0</v>
      </c>
      <c r="H673" s="229">
        <f t="shared" si="506"/>
        <v>0</v>
      </c>
      <c r="I673" s="229">
        <f t="shared" si="506"/>
        <v>0</v>
      </c>
      <c r="J673" s="229">
        <f t="shared" si="506"/>
        <v>0</v>
      </c>
      <c r="K673" s="229">
        <f t="shared" si="506"/>
        <v>0</v>
      </c>
      <c r="L673" s="229">
        <f t="shared" si="506"/>
        <v>0</v>
      </c>
      <c r="M673" s="229">
        <f t="shared" si="506"/>
        <v>0</v>
      </c>
      <c r="N673" s="229">
        <f t="shared" si="506"/>
        <v>0</v>
      </c>
      <c r="O673" s="229">
        <f t="shared" si="506"/>
        <v>0</v>
      </c>
      <c r="P673" s="229">
        <f t="shared" si="506"/>
        <v>0</v>
      </c>
      <c r="Q673" s="229">
        <f t="shared" si="506"/>
        <v>0</v>
      </c>
      <c r="R673" s="229">
        <f t="shared" si="506"/>
        <v>0</v>
      </c>
      <c r="S673" s="229">
        <f t="shared" si="506"/>
        <v>0</v>
      </c>
      <c r="T673" s="229">
        <f t="shared" si="506"/>
        <v>0</v>
      </c>
      <c r="U673" s="229">
        <f t="shared" si="506"/>
        <v>0</v>
      </c>
      <c r="V673" s="229">
        <f t="shared" si="506"/>
        <v>0</v>
      </c>
      <c r="W673" s="229">
        <f t="shared" si="504"/>
        <v>0</v>
      </c>
      <c r="X673" s="229">
        <f t="shared" si="504"/>
        <v>0</v>
      </c>
      <c r="Y673" s="229">
        <f t="shared" si="504"/>
        <v>0</v>
      </c>
      <c r="Z673" s="229">
        <f t="shared" si="504"/>
        <v>0</v>
      </c>
      <c r="AA673" s="229">
        <f t="shared" si="504"/>
        <v>0</v>
      </c>
      <c r="AB673" s="229">
        <f t="shared" si="504"/>
        <v>0</v>
      </c>
      <c r="AC673" s="229">
        <f t="shared" si="504"/>
        <v>0</v>
      </c>
      <c r="AD673" s="229">
        <f t="shared" si="504"/>
        <v>0</v>
      </c>
      <c r="AE673" s="229">
        <f t="shared" si="504"/>
        <v>0</v>
      </c>
      <c r="AF673" s="229">
        <f t="shared" si="504"/>
        <v>0</v>
      </c>
      <c r="AG673" s="229">
        <f t="shared" si="504"/>
        <v>0</v>
      </c>
      <c r="AH673" s="229">
        <f t="shared" si="504"/>
        <v>0</v>
      </c>
      <c r="AI673" s="229">
        <f t="shared" si="504"/>
        <v>0</v>
      </c>
      <c r="AJ673" s="229">
        <f t="shared" si="504"/>
        <v>0</v>
      </c>
      <c r="AK673" s="229">
        <f t="shared" si="504"/>
        <v>0</v>
      </c>
      <c r="AL673" s="229">
        <f t="shared" si="508"/>
        <v>0</v>
      </c>
      <c r="AM673" s="229">
        <f t="shared" si="508"/>
        <v>0</v>
      </c>
      <c r="AN673" s="229">
        <f t="shared" si="508"/>
        <v>0</v>
      </c>
      <c r="AO673" s="229">
        <f t="shared" si="508"/>
        <v>0</v>
      </c>
      <c r="AP673" s="229">
        <f t="shared" si="508"/>
        <v>0</v>
      </c>
      <c r="AQ673" s="229">
        <f t="shared" si="508"/>
        <v>0</v>
      </c>
      <c r="AR673" s="229">
        <f t="shared" si="508"/>
        <v>0</v>
      </c>
      <c r="AS673" s="229">
        <f t="shared" si="508"/>
        <v>0</v>
      </c>
      <c r="AT673" s="229">
        <f t="shared" si="508"/>
        <v>0</v>
      </c>
      <c r="AU673" s="229">
        <f t="shared" si="508"/>
        <v>0</v>
      </c>
      <c r="AV673" s="229">
        <f t="shared" si="508"/>
        <v>0</v>
      </c>
      <c r="AW673" s="229">
        <f t="shared" si="508"/>
        <v>0</v>
      </c>
      <c r="AX673" s="229">
        <f t="shared" si="508"/>
        <v>0</v>
      </c>
      <c r="AY673" s="229">
        <f t="shared" si="508"/>
        <v>0</v>
      </c>
      <c r="AZ673" s="229">
        <f t="shared" si="508"/>
        <v>0</v>
      </c>
      <c r="BA673" s="229">
        <f t="shared" si="508"/>
        <v>0</v>
      </c>
      <c r="BB673" s="229">
        <f t="shared" si="507"/>
        <v>0</v>
      </c>
      <c r="BC673" s="229">
        <f t="shared" si="507"/>
        <v>0</v>
      </c>
      <c r="BD673" s="229">
        <f t="shared" si="507"/>
        <v>0</v>
      </c>
      <c r="BE673" s="229">
        <f t="shared" si="507"/>
        <v>0</v>
      </c>
      <c r="BF673" s="229">
        <f t="shared" si="505"/>
        <v>0</v>
      </c>
      <c r="BG673" s="229">
        <f t="shared" si="505"/>
        <v>0</v>
      </c>
      <c r="BH673" s="229">
        <f t="shared" si="505"/>
        <v>0</v>
      </c>
      <c r="BI673" s="229">
        <f t="shared" si="505"/>
        <v>0</v>
      </c>
      <c r="BJ673" s="229">
        <f t="shared" si="505"/>
        <v>0</v>
      </c>
      <c r="BK673" s="229">
        <f t="shared" si="505"/>
        <v>0</v>
      </c>
      <c r="BL673" s="229">
        <f t="shared" si="505"/>
        <v>0</v>
      </c>
      <c r="BM673" s="229">
        <f t="shared" si="505"/>
        <v>0</v>
      </c>
      <c r="BN673" s="229">
        <f t="shared" si="505"/>
        <v>0</v>
      </c>
      <c r="BO673" s="229">
        <f t="shared" si="509"/>
        <v>0</v>
      </c>
      <c r="BP673" s="229">
        <f t="shared" si="509"/>
        <v>0</v>
      </c>
      <c r="BQ673" s="229">
        <f t="shared" si="509"/>
        <v>0</v>
      </c>
      <c r="BR673" s="229">
        <f t="shared" si="509"/>
        <v>0</v>
      </c>
      <c r="BS673" s="229">
        <f t="shared" si="509"/>
        <v>0</v>
      </c>
      <c r="BT673" s="229">
        <f t="shared" si="509"/>
        <v>0</v>
      </c>
      <c r="BU673" s="229">
        <f t="shared" si="509"/>
        <v>0</v>
      </c>
      <c r="BV673" s="229">
        <f t="shared" si="509"/>
        <v>0</v>
      </c>
      <c r="BW673" s="229">
        <f t="shared" si="509"/>
        <v>0</v>
      </c>
      <c r="BX673" s="229">
        <f t="shared" si="509"/>
        <v>0</v>
      </c>
      <c r="BY673" s="229">
        <f t="shared" si="509"/>
        <v>0</v>
      </c>
      <c r="BZ673" s="229">
        <f t="shared" si="509"/>
        <v>0</v>
      </c>
    </row>
    <row r="674" spans="1:78" x14ac:dyDescent="0.2">
      <c r="A674" s="7" t="str">
        <f t="shared" si="499"/>
        <v>Roll-in 9</v>
      </c>
      <c r="B674" s="7">
        <f t="shared" si="481"/>
        <v>2023</v>
      </c>
      <c r="C674" s="7">
        <f t="shared" si="487"/>
        <v>53</v>
      </c>
      <c r="D674" s="165">
        <f t="shared" si="502"/>
        <v>45077</v>
      </c>
      <c r="E674" s="68">
        <f t="shared" si="500"/>
        <v>0</v>
      </c>
      <c r="F674" s="77"/>
      <c r="G674" s="229">
        <f t="shared" si="506"/>
        <v>0</v>
      </c>
      <c r="H674" s="229">
        <f t="shared" si="506"/>
        <v>0</v>
      </c>
      <c r="I674" s="229">
        <f t="shared" si="506"/>
        <v>0</v>
      </c>
      <c r="J674" s="229">
        <f t="shared" si="506"/>
        <v>0</v>
      </c>
      <c r="K674" s="229">
        <f t="shared" si="506"/>
        <v>0</v>
      </c>
      <c r="L674" s="229">
        <f t="shared" si="506"/>
        <v>0</v>
      </c>
      <c r="M674" s="229">
        <f t="shared" si="506"/>
        <v>0</v>
      </c>
      <c r="N674" s="229">
        <f t="shared" si="506"/>
        <v>0</v>
      </c>
      <c r="O674" s="229">
        <f t="shared" si="506"/>
        <v>0</v>
      </c>
      <c r="P674" s="229">
        <f t="shared" si="506"/>
        <v>0</v>
      </c>
      <c r="Q674" s="229">
        <f t="shared" si="506"/>
        <v>0</v>
      </c>
      <c r="R674" s="229">
        <f t="shared" si="506"/>
        <v>0</v>
      </c>
      <c r="S674" s="229">
        <f t="shared" si="506"/>
        <v>0</v>
      </c>
      <c r="T674" s="229">
        <f t="shared" si="506"/>
        <v>0</v>
      </c>
      <c r="U674" s="229">
        <f t="shared" si="506"/>
        <v>0</v>
      </c>
      <c r="V674" s="229">
        <f t="shared" si="506"/>
        <v>0</v>
      </c>
      <c r="W674" s="229">
        <f t="shared" si="504"/>
        <v>0</v>
      </c>
      <c r="X674" s="229">
        <f t="shared" si="504"/>
        <v>0</v>
      </c>
      <c r="Y674" s="229">
        <f t="shared" si="504"/>
        <v>0</v>
      </c>
      <c r="Z674" s="229">
        <f t="shared" si="504"/>
        <v>0</v>
      </c>
      <c r="AA674" s="229">
        <f t="shared" si="504"/>
        <v>0</v>
      </c>
      <c r="AB674" s="229">
        <f t="shared" si="504"/>
        <v>0</v>
      </c>
      <c r="AC674" s="229">
        <f t="shared" si="504"/>
        <v>0</v>
      </c>
      <c r="AD674" s="229">
        <f t="shared" si="504"/>
        <v>0</v>
      </c>
      <c r="AE674" s="229">
        <f t="shared" si="504"/>
        <v>0</v>
      </c>
      <c r="AF674" s="229">
        <f t="shared" si="504"/>
        <v>0</v>
      </c>
      <c r="AG674" s="229">
        <f t="shared" si="504"/>
        <v>0</v>
      </c>
      <c r="AH674" s="229">
        <f t="shared" si="504"/>
        <v>0</v>
      </c>
      <c r="AI674" s="229">
        <f t="shared" si="504"/>
        <v>0</v>
      </c>
      <c r="AJ674" s="229">
        <f t="shared" si="504"/>
        <v>0</v>
      </c>
      <c r="AK674" s="229">
        <f t="shared" si="504"/>
        <v>0</v>
      </c>
      <c r="AL674" s="229">
        <f t="shared" si="508"/>
        <v>0</v>
      </c>
      <c r="AM674" s="229">
        <f t="shared" si="508"/>
        <v>0</v>
      </c>
      <c r="AN674" s="229">
        <f t="shared" si="508"/>
        <v>0</v>
      </c>
      <c r="AO674" s="229">
        <f t="shared" si="508"/>
        <v>0</v>
      </c>
      <c r="AP674" s="229">
        <f t="shared" si="508"/>
        <v>0</v>
      </c>
      <c r="AQ674" s="229">
        <f t="shared" si="508"/>
        <v>0</v>
      </c>
      <c r="AR674" s="229">
        <f t="shared" si="508"/>
        <v>0</v>
      </c>
      <c r="AS674" s="229">
        <f t="shared" si="508"/>
        <v>0</v>
      </c>
      <c r="AT674" s="229">
        <f t="shared" si="508"/>
        <v>0</v>
      </c>
      <c r="AU674" s="229">
        <f t="shared" si="508"/>
        <v>0</v>
      </c>
      <c r="AV674" s="229">
        <f t="shared" si="508"/>
        <v>0</v>
      </c>
      <c r="AW674" s="229">
        <f t="shared" si="508"/>
        <v>0</v>
      </c>
      <c r="AX674" s="229">
        <f t="shared" si="508"/>
        <v>0</v>
      </c>
      <c r="AY674" s="229">
        <f t="shared" si="508"/>
        <v>0</v>
      </c>
      <c r="AZ674" s="229">
        <f t="shared" si="508"/>
        <v>0</v>
      </c>
      <c r="BA674" s="229">
        <f t="shared" si="508"/>
        <v>0</v>
      </c>
      <c r="BB674" s="229">
        <f t="shared" si="507"/>
        <v>0</v>
      </c>
      <c r="BC674" s="229">
        <f t="shared" si="507"/>
        <v>0</v>
      </c>
      <c r="BD674" s="229">
        <f t="shared" si="507"/>
        <v>0</v>
      </c>
      <c r="BE674" s="229">
        <f t="shared" si="507"/>
        <v>0</v>
      </c>
      <c r="BF674" s="229">
        <f t="shared" si="505"/>
        <v>0</v>
      </c>
      <c r="BG674" s="229">
        <f t="shared" si="505"/>
        <v>0</v>
      </c>
      <c r="BH674" s="229">
        <f t="shared" si="505"/>
        <v>0</v>
      </c>
      <c r="BI674" s="229">
        <f t="shared" si="505"/>
        <v>0</v>
      </c>
      <c r="BJ674" s="229">
        <f t="shared" si="505"/>
        <v>0</v>
      </c>
      <c r="BK674" s="229">
        <f t="shared" si="505"/>
        <v>0</v>
      </c>
      <c r="BL674" s="229">
        <f t="shared" si="505"/>
        <v>0</v>
      </c>
      <c r="BM674" s="229">
        <f t="shared" si="505"/>
        <v>0</v>
      </c>
      <c r="BN674" s="229">
        <f t="shared" si="505"/>
        <v>0</v>
      </c>
      <c r="BO674" s="229">
        <f t="shared" si="509"/>
        <v>0</v>
      </c>
      <c r="BP674" s="229">
        <f t="shared" si="509"/>
        <v>0</v>
      </c>
      <c r="BQ674" s="229">
        <f t="shared" si="509"/>
        <v>0</v>
      </c>
      <c r="BR674" s="229">
        <f t="shared" si="509"/>
        <v>0</v>
      </c>
      <c r="BS674" s="229">
        <f t="shared" si="509"/>
        <v>0</v>
      </c>
      <c r="BT674" s="229">
        <f t="shared" si="509"/>
        <v>0</v>
      </c>
      <c r="BU674" s="229">
        <f t="shared" si="509"/>
        <v>0</v>
      </c>
      <c r="BV674" s="229">
        <f t="shared" si="509"/>
        <v>0</v>
      </c>
      <c r="BW674" s="229">
        <f t="shared" si="509"/>
        <v>0</v>
      </c>
      <c r="BX674" s="229">
        <f t="shared" si="509"/>
        <v>0</v>
      </c>
      <c r="BY674" s="229">
        <f t="shared" si="509"/>
        <v>0</v>
      </c>
      <c r="BZ674" s="229">
        <f t="shared" si="509"/>
        <v>0</v>
      </c>
    </row>
    <row r="675" spans="1:78" x14ac:dyDescent="0.2">
      <c r="A675" s="7" t="str">
        <f t="shared" si="499"/>
        <v>Roll-in 9</v>
      </c>
      <c r="B675" s="7">
        <f t="shared" si="481"/>
        <v>2023</v>
      </c>
      <c r="C675" s="7">
        <f t="shared" si="487"/>
        <v>54</v>
      </c>
      <c r="D675" s="165">
        <f t="shared" si="502"/>
        <v>45107</v>
      </c>
      <c r="E675" s="68">
        <f t="shared" si="500"/>
        <v>0</v>
      </c>
      <c r="F675" s="77"/>
      <c r="G675" s="229">
        <f t="shared" si="506"/>
        <v>0</v>
      </c>
      <c r="H675" s="229">
        <f t="shared" si="506"/>
        <v>0</v>
      </c>
      <c r="I675" s="229">
        <f t="shared" si="506"/>
        <v>0</v>
      </c>
      <c r="J675" s="229">
        <f t="shared" si="506"/>
        <v>0</v>
      </c>
      <c r="K675" s="229">
        <f t="shared" si="506"/>
        <v>0</v>
      </c>
      <c r="L675" s="229">
        <f t="shared" si="506"/>
        <v>0</v>
      </c>
      <c r="M675" s="229">
        <f t="shared" si="506"/>
        <v>0</v>
      </c>
      <c r="N675" s="229">
        <f t="shared" si="506"/>
        <v>0</v>
      </c>
      <c r="O675" s="229">
        <f t="shared" si="506"/>
        <v>0</v>
      </c>
      <c r="P675" s="229">
        <f t="shared" si="506"/>
        <v>0</v>
      </c>
      <c r="Q675" s="229">
        <f t="shared" si="506"/>
        <v>0</v>
      </c>
      <c r="R675" s="229">
        <f t="shared" si="506"/>
        <v>0</v>
      </c>
      <c r="S675" s="229">
        <f t="shared" si="506"/>
        <v>0</v>
      </c>
      <c r="T675" s="229">
        <f t="shared" si="506"/>
        <v>0</v>
      </c>
      <c r="U675" s="229">
        <f t="shared" si="506"/>
        <v>0</v>
      </c>
      <c r="V675" s="229">
        <f t="shared" si="506"/>
        <v>0</v>
      </c>
      <c r="W675" s="229">
        <f t="shared" si="504"/>
        <v>0</v>
      </c>
      <c r="X675" s="229">
        <f t="shared" si="504"/>
        <v>0</v>
      </c>
      <c r="Y675" s="229">
        <f t="shared" si="504"/>
        <v>0</v>
      </c>
      <c r="Z675" s="229">
        <f t="shared" si="504"/>
        <v>0</v>
      </c>
      <c r="AA675" s="229">
        <f t="shared" si="504"/>
        <v>0</v>
      </c>
      <c r="AB675" s="229">
        <f t="shared" si="504"/>
        <v>0</v>
      </c>
      <c r="AC675" s="229">
        <f t="shared" si="504"/>
        <v>0</v>
      </c>
      <c r="AD675" s="229">
        <f t="shared" si="504"/>
        <v>0</v>
      </c>
      <c r="AE675" s="229">
        <f t="shared" si="504"/>
        <v>0</v>
      </c>
      <c r="AF675" s="229">
        <f t="shared" si="504"/>
        <v>0</v>
      </c>
      <c r="AG675" s="229">
        <f t="shared" si="504"/>
        <v>0</v>
      </c>
      <c r="AH675" s="229">
        <f t="shared" si="504"/>
        <v>0</v>
      </c>
      <c r="AI675" s="229">
        <f t="shared" si="504"/>
        <v>0</v>
      </c>
      <c r="AJ675" s="229">
        <f t="shared" si="504"/>
        <v>0</v>
      </c>
      <c r="AK675" s="229">
        <f t="shared" si="504"/>
        <v>0</v>
      </c>
      <c r="AL675" s="229">
        <f t="shared" si="508"/>
        <v>0</v>
      </c>
      <c r="AM675" s="229">
        <f t="shared" si="508"/>
        <v>0</v>
      </c>
      <c r="AN675" s="229">
        <f t="shared" si="508"/>
        <v>0</v>
      </c>
      <c r="AO675" s="229">
        <f t="shared" si="508"/>
        <v>0</v>
      </c>
      <c r="AP675" s="229">
        <f t="shared" si="508"/>
        <v>0</v>
      </c>
      <c r="AQ675" s="229">
        <f t="shared" si="508"/>
        <v>0</v>
      </c>
      <c r="AR675" s="229">
        <f t="shared" si="508"/>
        <v>0</v>
      </c>
      <c r="AS675" s="229">
        <f t="shared" si="508"/>
        <v>0</v>
      </c>
      <c r="AT675" s="229">
        <f t="shared" si="508"/>
        <v>0</v>
      </c>
      <c r="AU675" s="229">
        <f t="shared" si="508"/>
        <v>0</v>
      </c>
      <c r="AV675" s="229">
        <f t="shared" si="508"/>
        <v>0</v>
      </c>
      <c r="AW675" s="229">
        <f t="shared" si="508"/>
        <v>0</v>
      </c>
      <c r="AX675" s="229">
        <f t="shared" si="508"/>
        <v>0</v>
      </c>
      <c r="AY675" s="229">
        <f t="shared" si="508"/>
        <v>0</v>
      </c>
      <c r="AZ675" s="229">
        <f t="shared" si="508"/>
        <v>0</v>
      </c>
      <c r="BA675" s="229">
        <f t="shared" si="508"/>
        <v>0</v>
      </c>
      <c r="BB675" s="229">
        <f t="shared" si="507"/>
        <v>0</v>
      </c>
      <c r="BC675" s="229">
        <f t="shared" si="507"/>
        <v>0</v>
      </c>
      <c r="BD675" s="229">
        <f t="shared" si="507"/>
        <v>0</v>
      </c>
      <c r="BE675" s="229">
        <f t="shared" si="507"/>
        <v>0</v>
      </c>
      <c r="BF675" s="229">
        <f t="shared" si="505"/>
        <v>0</v>
      </c>
      <c r="BG675" s="229">
        <f t="shared" si="505"/>
        <v>0</v>
      </c>
      <c r="BH675" s="229">
        <f t="shared" si="505"/>
        <v>0</v>
      </c>
      <c r="BI675" s="229">
        <f t="shared" si="505"/>
        <v>0</v>
      </c>
      <c r="BJ675" s="229">
        <f t="shared" si="505"/>
        <v>0</v>
      </c>
      <c r="BK675" s="229">
        <f t="shared" si="505"/>
        <v>0</v>
      </c>
      <c r="BL675" s="229">
        <f t="shared" si="505"/>
        <v>0</v>
      </c>
      <c r="BM675" s="229">
        <f t="shared" si="505"/>
        <v>0</v>
      </c>
      <c r="BN675" s="229">
        <f t="shared" si="505"/>
        <v>0</v>
      </c>
      <c r="BO675" s="229">
        <f t="shared" si="509"/>
        <v>0</v>
      </c>
      <c r="BP675" s="229">
        <f t="shared" si="509"/>
        <v>0</v>
      </c>
      <c r="BQ675" s="229">
        <f t="shared" si="509"/>
        <v>0</v>
      </c>
      <c r="BR675" s="229">
        <f t="shared" si="509"/>
        <v>0</v>
      </c>
      <c r="BS675" s="229">
        <f t="shared" si="509"/>
        <v>0</v>
      </c>
      <c r="BT675" s="229">
        <f t="shared" si="509"/>
        <v>0</v>
      </c>
      <c r="BU675" s="229">
        <f t="shared" si="509"/>
        <v>0</v>
      </c>
      <c r="BV675" s="229">
        <f t="shared" si="509"/>
        <v>0</v>
      </c>
      <c r="BW675" s="229">
        <f t="shared" si="509"/>
        <v>0</v>
      </c>
      <c r="BX675" s="229">
        <f t="shared" si="509"/>
        <v>0</v>
      </c>
      <c r="BY675" s="229">
        <f t="shared" si="509"/>
        <v>0</v>
      </c>
      <c r="BZ675" s="229">
        <f t="shared" si="509"/>
        <v>0</v>
      </c>
    </row>
    <row r="676" spans="1:78" x14ac:dyDescent="0.2">
      <c r="A676" s="7" t="str">
        <f t="shared" si="499"/>
        <v>Roll-in 9</v>
      </c>
      <c r="B676" s="7">
        <f t="shared" si="481"/>
        <v>2023</v>
      </c>
      <c r="C676" s="7">
        <f t="shared" si="487"/>
        <v>55</v>
      </c>
      <c r="D676" s="165">
        <f t="shared" si="502"/>
        <v>45138</v>
      </c>
      <c r="E676" s="68">
        <f t="shared" si="500"/>
        <v>0</v>
      </c>
      <c r="F676" s="77"/>
      <c r="G676" s="229">
        <f t="shared" si="506"/>
        <v>0</v>
      </c>
      <c r="H676" s="229">
        <f t="shared" si="506"/>
        <v>0</v>
      </c>
      <c r="I676" s="229">
        <f t="shared" si="506"/>
        <v>0</v>
      </c>
      <c r="J676" s="229">
        <f t="shared" si="506"/>
        <v>0</v>
      </c>
      <c r="K676" s="229">
        <f t="shared" si="506"/>
        <v>0</v>
      </c>
      <c r="L676" s="229">
        <f t="shared" si="506"/>
        <v>0</v>
      </c>
      <c r="M676" s="229">
        <f t="shared" si="506"/>
        <v>0</v>
      </c>
      <c r="N676" s="229">
        <f t="shared" si="506"/>
        <v>0</v>
      </c>
      <c r="O676" s="229">
        <f t="shared" si="506"/>
        <v>0</v>
      </c>
      <c r="P676" s="229">
        <f t="shared" si="506"/>
        <v>0</v>
      </c>
      <c r="Q676" s="229">
        <f t="shared" si="506"/>
        <v>0</v>
      </c>
      <c r="R676" s="229">
        <f t="shared" si="506"/>
        <v>0</v>
      </c>
      <c r="S676" s="229">
        <f t="shared" si="506"/>
        <v>0</v>
      </c>
      <c r="T676" s="229">
        <f t="shared" si="506"/>
        <v>0</v>
      </c>
      <c r="U676" s="229">
        <f t="shared" si="506"/>
        <v>0</v>
      </c>
      <c r="V676" s="229">
        <f t="shared" si="506"/>
        <v>0</v>
      </c>
      <c r="W676" s="229">
        <f t="shared" si="504"/>
        <v>0</v>
      </c>
      <c r="X676" s="229">
        <f t="shared" si="504"/>
        <v>0</v>
      </c>
      <c r="Y676" s="229">
        <f t="shared" si="504"/>
        <v>0</v>
      </c>
      <c r="Z676" s="229">
        <f t="shared" si="504"/>
        <v>0</v>
      </c>
      <c r="AA676" s="229">
        <f t="shared" si="504"/>
        <v>0</v>
      </c>
      <c r="AB676" s="229">
        <f t="shared" si="504"/>
        <v>0</v>
      </c>
      <c r="AC676" s="229">
        <f t="shared" si="504"/>
        <v>0</v>
      </c>
      <c r="AD676" s="229">
        <f t="shared" si="504"/>
        <v>0</v>
      </c>
      <c r="AE676" s="229">
        <f t="shared" si="504"/>
        <v>0</v>
      </c>
      <c r="AF676" s="229">
        <f t="shared" si="504"/>
        <v>0</v>
      </c>
      <c r="AG676" s="229">
        <f t="shared" si="504"/>
        <v>0</v>
      </c>
      <c r="AH676" s="229">
        <f t="shared" si="504"/>
        <v>0</v>
      </c>
      <c r="AI676" s="229">
        <f t="shared" si="504"/>
        <v>0</v>
      </c>
      <c r="AJ676" s="229">
        <f t="shared" si="504"/>
        <v>0</v>
      </c>
      <c r="AK676" s="229">
        <f t="shared" si="504"/>
        <v>0</v>
      </c>
      <c r="AL676" s="229">
        <f t="shared" si="508"/>
        <v>0</v>
      </c>
      <c r="AM676" s="229">
        <f t="shared" si="508"/>
        <v>0</v>
      </c>
      <c r="AN676" s="229">
        <f t="shared" si="508"/>
        <v>0</v>
      </c>
      <c r="AO676" s="229">
        <f t="shared" si="508"/>
        <v>0</v>
      </c>
      <c r="AP676" s="229">
        <f t="shared" si="508"/>
        <v>0</v>
      </c>
      <c r="AQ676" s="229">
        <f t="shared" si="508"/>
        <v>0</v>
      </c>
      <c r="AR676" s="229">
        <f t="shared" si="508"/>
        <v>0</v>
      </c>
      <c r="AS676" s="229">
        <f t="shared" si="508"/>
        <v>0</v>
      </c>
      <c r="AT676" s="229">
        <f t="shared" si="508"/>
        <v>0</v>
      </c>
      <c r="AU676" s="229">
        <f t="shared" si="508"/>
        <v>0</v>
      </c>
      <c r="AV676" s="229">
        <f t="shared" si="508"/>
        <v>0</v>
      </c>
      <c r="AW676" s="229">
        <f t="shared" si="508"/>
        <v>0</v>
      </c>
      <c r="AX676" s="229">
        <f t="shared" si="508"/>
        <v>0</v>
      </c>
      <c r="AY676" s="229">
        <f t="shared" si="508"/>
        <v>0</v>
      </c>
      <c r="AZ676" s="229">
        <f t="shared" si="508"/>
        <v>0</v>
      </c>
      <c r="BA676" s="229">
        <f t="shared" si="508"/>
        <v>0</v>
      </c>
      <c r="BB676" s="229">
        <f t="shared" si="507"/>
        <v>0</v>
      </c>
      <c r="BC676" s="229">
        <f t="shared" si="507"/>
        <v>0</v>
      </c>
      <c r="BD676" s="229">
        <f t="shared" si="507"/>
        <v>0</v>
      </c>
      <c r="BE676" s="229">
        <f t="shared" si="507"/>
        <v>0</v>
      </c>
      <c r="BF676" s="229">
        <f t="shared" si="505"/>
        <v>0</v>
      </c>
      <c r="BG676" s="229">
        <f t="shared" si="505"/>
        <v>0</v>
      </c>
      <c r="BH676" s="229">
        <f t="shared" si="505"/>
        <v>0</v>
      </c>
      <c r="BI676" s="229">
        <f t="shared" si="505"/>
        <v>0</v>
      </c>
      <c r="BJ676" s="229">
        <f t="shared" si="505"/>
        <v>0</v>
      </c>
      <c r="BK676" s="229">
        <f t="shared" si="505"/>
        <v>0</v>
      </c>
      <c r="BL676" s="229">
        <f t="shared" si="505"/>
        <v>0</v>
      </c>
      <c r="BM676" s="229">
        <f t="shared" si="505"/>
        <v>0</v>
      </c>
      <c r="BN676" s="229">
        <f t="shared" si="505"/>
        <v>0</v>
      </c>
      <c r="BO676" s="229">
        <f t="shared" si="509"/>
        <v>0</v>
      </c>
      <c r="BP676" s="229">
        <f t="shared" si="509"/>
        <v>0</v>
      </c>
      <c r="BQ676" s="229">
        <f t="shared" si="509"/>
        <v>0</v>
      </c>
      <c r="BR676" s="229">
        <f t="shared" si="509"/>
        <v>0</v>
      </c>
      <c r="BS676" s="229">
        <f t="shared" si="509"/>
        <v>0</v>
      </c>
      <c r="BT676" s="229">
        <f t="shared" si="509"/>
        <v>0</v>
      </c>
      <c r="BU676" s="229">
        <f t="shared" si="509"/>
        <v>0</v>
      </c>
      <c r="BV676" s="229">
        <f t="shared" si="509"/>
        <v>0</v>
      </c>
      <c r="BW676" s="229">
        <f t="shared" si="509"/>
        <v>0</v>
      </c>
      <c r="BX676" s="229">
        <f t="shared" si="509"/>
        <v>0</v>
      </c>
      <c r="BY676" s="229">
        <f t="shared" si="509"/>
        <v>0</v>
      </c>
      <c r="BZ676" s="229">
        <f t="shared" si="509"/>
        <v>0</v>
      </c>
    </row>
    <row r="677" spans="1:78" x14ac:dyDescent="0.2">
      <c r="A677" s="7" t="str">
        <f t="shared" si="499"/>
        <v>Roll-in 9</v>
      </c>
      <c r="B677" s="7">
        <f t="shared" si="481"/>
        <v>2023</v>
      </c>
      <c r="C677" s="7">
        <f t="shared" si="487"/>
        <v>56</v>
      </c>
      <c r="D677" s="165">
        <f t="shared" si="502"/>
        <v>45169</v>
      </c>
      <c r="E677" s="68">
        <f t="shared" si="500"/>
        <v>0</v>
      </c>
      <c r="F677" s="77"/>
      <c r="G677" s="229">
        <f t="shared" si="506"/>
        <v>0</v>
      </c>
      <c r="H677" s="229">
        <f t="shared" si="506"/>
        <v>0</v>
      </c>
      <c r="I677" s="229">
        <f t="shared" si="506"/>
        <v>0</v>
      </c>
      <c r="J677" s="229">
        <f t="shared" si="506"/>
        <v>0</v>
      </c>
      <c r="K677" s="229">
        <f t="shared" si="506"/>
        <v>0</v>
      </c>
      <c r="L677" s="229">
        <f t="shared" si="506"/>
        <v>0</v>
      </c>
      <c r="M677" s="229">
        <f t="shared" si="506"/>
        <v>0</v>
      </c>
      <c r="N677" s="229">
        <f t="shared" si="506"/>
        <v>0</v>
      </c>
      <c r="O677" s="229">
        <f t="shared" si="506"/>
        <v>0</v>
      </c>
      <c r="P677" s="229">
        <f t="shared" si="506"/>
        <v>0</v>
      </c>
      <c r="Q677" s="229">
        <f t="shared" si="506"/>
        <v>0</v>
      </c>
      <c r="R677" s="229">
        <f t="shared" si="506"/>
        <v>0</v>
      </c>
      <c r="S677" s="229">
        <f t="shared" si="506"/>
        <v>0</v>
      </c>
      <c r="T677" s="229">
        <f t="shared" si="506"/>
        <v>0</v>
      </c>
      <c r="U677" s="229">
        <f t="shared" si="506"/>
        <v>0</v>
      </c>
      <c r="V677" s="229">
        <f t="shared" ref="V677:AK692" si="510">IF(AND($B677+$D$7&gt;V$7,V$9&gt;=$D677),($E677*(1/$D$7))/IF(V$7=$B677,13-MONTH($D677),12),0)</f>
        <v>0</v>
      </c>
      <c r="W677" s="229">
        <f t="shared" si="510"/>
        <v>0</v>
      </c>
      <c r="X677" s="229">
        <f t="shared" si="510"/>
        <v>0</v>
      </c>
      <c r="Y677" s="229">
        <f t="shared" si="510"/>
        <v>0</v>
      </c>
      <c r="Z677" s="229">
        <f t="shared" si="510"/>
        <v>0</v>
      </c>
      <c r="AA677" s="229">
        <f t="shared" si="510"/>
        <v>0</v>
      </c>
      <c r="AB677" s="229">
        <f t="shared" si="510"/>
        <v>0</v>
      </c>
      <c r="AC677" s="229">
        <f t="shared" si="510"/>
        <v>0</v>
      </c>
      <c r="AD677" s="229">
        <f t="shared" si="510"/>
        <v>0</v>
      </c>
      <c r="AE677" s="229">
        <f t="shared" si="510"/>
        <v>0</v>
      </c>
      <c r="AF677" s="229">
        <f t="shared" si="510"/>
        <v>0</v>
      </c>
      <c r="AG677" s="229">
        <f t="shared" si="510"/>
        <v>0</v>
      </c>
      <c r="AH677" s="229">
        <f t="shared" si="510"/>
        <v>0</v>
      </c>
      <c r="AI677" s="229">
        <f t="shared" si="510"/>
        <v>0</v>
      </c>
      <c r="AJ677" s="229">
        <f t="shared" si="510"/>
        <v>0</v>
      </c>
      <c r="AK677" s="229">
        <f t="shared" si="510"/>
        <v>0</v>
      </c>
      <c r="AL677" s="229">
        <f t="shared" si="508"/>
        <v>0</v>
      </c>
      <c r="AM677" s="229">
        <f t="shared" si="508"/>
        <v>0</v>
      </c>
      <c r="AN677" s="229">
        <f t="shared" si="508"/>
        <v>0</v>
      </c>
      <c r="AO677" s="229">
        <f t="shared" si="508"/>
        <v>0</v>
      </c>
      <c r="AP677" s="229">
        <f t="shared" si="508"/>
        <v>0</v>
      </c>
      <c r="AQ677" s="229">
        <f t="shared" si="508"/>
        <v>0</v>
      </c>
      <c r="AR677" s="229">
        <f t="shared" si="508"/>
        <v>0</v>
      </c>
      <c r="AS677" s="229">
        <f t="shared" si="508"/>
        <v>0</v>
      </c>
      <c r="AT677" s="229">
        <f t="shared" si="508"/>
        <v>0</v>
      </c>
      <c r="AU677" s="229">
        <f t="shared" si="508"/>
        <v>0</v>
      </c>
      <c r="AV677" s="229">
        <f t="shared" si="508"/>
        <v>0</v>
      </c>
      <c r="AW677" s="229">
        <f t="shared" si="508"/>
        <v>0</v>
      </c>
      <c r="AX677" s="229">
        <f t="shared" si="508"/>
        <v>0</v>
      </c>
      <c r="AY677" s="229">
        <f t="shared" si="508"/>
        <v>0</v>
      </c>
      <c r="AZ677" s="229">
        <f t="shared" si="508"/>
        <v>0</v>
      </c>
      <c r="BA677" s="229">
        <f t="shared" si="508"/>
        <v>0</v>
      </c>
      <c r="BB677" s="229">
        <f t="shared" si="507"/>
        <v>0</v>
      </c>
      <c r="BC677" s="229">
        <f t="shared" si="507"/>
        <v>0</v>
      </c>
      <c r="BD677" s="229">
        <f t="shared" si="507"/>
        <v>0</v>
      </c>
      <c r="BE677" s="229">
        <f t="shared" si="507"/>
        <v>0</v>
      </c>
      <c r="BF677" s="229">
        <f t="shared" si="505"/>
        <v>0</v>
      </c>
      <c r="BG677" s="229">
        <f t="shared" si="505"/>
        <v>0</v>
      </c>
      <c r="BH677" s="229">
        <f t="shared" si="505"/>
        <v>0</v>
      </c>
      <c r="BI677" s="229">
        <f t="shared" si="505"/>
        <v>0</v>
      </c>
      <c r="BJ677" s="229">
        <f t="shared" si="505"/>
        <v>0</v>
      </c>
      <c r="BK677" s="229">
        <f t="shared" si="505"/>
        <v>0</v>
      </c>
      <c r="BL677" s="229">
        <f t="shared" si="505"/>
        <v>0</v>
      </c>
      <c r="BM677" s="229">
        <f t="shared" si="505"/>
        <v>0</v>
      </c>
      <c r="BN677" s="229">
        <f t="shared" si="505"/>
        <v>0</v>
      </c>
      <c r="BO677" s="229">
        <f t="shared" si="509"/>
        <v>0</v>
      </c>
      <c r="BP677" s="229">
        <f t="shared" si="509"/>
        <v>0</v>
      </c>
      <c r="BQ677" s="229">
        <f t="shared" si="509"/>
        <v>0</v>
      </c>
      <c r="BR677" s="229">
        <f t="shared" si="509"/>
        <v>0</v>
      </c>
      <c r="BS677" s="229">
        <f t="shared" si="509"/>
        <v>0</v>
      </c>
      <c r="BT677" s="229">
        <f t="shared" si="509"/>
        <v>0</v>
      </c>
      <c r="BU677" s="229">
        <f t="shared" si="509"/>
        <v>0</v>
      </c>
      <c r="BV677" s="229">
        <f t="shared" si="509"/>
        <v>0</v>
      </c>
      <c r="BW677" s="229">
        <f t="shared" si="509"/>
        <v>0</v>
      </c>
      <c r="BX677" s="229">
        <f t="shared" si="509"/>
        <v>0</v>
      </c>
      <c r="BY677" s="229">
        <f t="shared" si="509"/>
        <v>0</v>
      </c>
      <c r="BZ677" s="229">
        <f t="shared" si="509"/>
        <v>0</v>
      </c>
    </row>
    <row r="678" spans="1:78" x14ac:dyDescent="0.2">
      <c r="A678" s="7" t="str">
        <f t="shared" si="499"/>
        <v>Roll-in 10</v>
      </c>
      <c r="B678" s="7">
        <f t="shared" si="481"/>
        <v>2023</v>
      </c>
      <c r="C678" s="7">
        <f t="shared" si="487"/>
        <v>57</v>
      </c>
      <c r="D678" s="165">
        <f t="shared" si="502"/>
        <v>45199</v>
      </c>
      <c r="E678" s="68">
        <f t="shared" si="500"/>
        <v>0</v>
      </c>
      <c r="F678" s="77"/>
      <c r="G678" s="229">
        <f t="shared" ref="G678:V693" si="511">IF(AND($B678+$D$7&gt;G$7,G$9&gt;=$D678),($E678*(1/$D$7))/IF(G$7=$B678,13-MONTH($D678),12),0)</f>
        <v>0</v>
      </c>
      <c r="H678" s="229">
        <f t="shared" si="511"/>
        <v>0</v>
      </c>
      <c r="I678" s="229">
        <f t="shared" si="511"/>
        <v>0</v>
      </c>
      <c r="J678" s="229">
        <f t="shared" si="511"/>
        <v>0</v>
      </c>
      <c r="K678" s="229">
        <f t="shared" si="511"/>
        <v>0</v>
      </c>
      <c r="L678" s="229">
        <f t="shared" si="511"/>
        <v>0</v>
      </c>
      <c r="M678" s="229">
        <f t="shared" si="511"/>
        <v>0</v>
      </c>
      <c r="N678" s="229">
        <f t="shared" si="511"/>
        <v>0</v>
      </c>
      <c r="O678" s="229">
        <f t="shared" si="511"/>
        <v>0</v>
      </c>
      <c r="P678" s="229">
        <f t="shared" si="511"/>
        <v>0</v>
      </c>
      <c r="Q678" s="229">
        <f t="shared" si="511"/>
        <v>0</v>
      </c>
      <c r="R678" s="229">
        <f t="shared" si="511"/>
        <v>0</v>
      </c>
      <c r="S678" s="229">
        <f t="shared" si="511"/>
        <v>0</v>
      </c>
      <c r="T678" s="229">
        <f t="shared" si="511"/>
        <v>0</v>
      </c>
      <c r="U678" s="229">
        <f t="shared" si="511"/>
        <v>0</v>
      </c>
      <c r="V678" s="229">
        <f t="shared" si="511"/>
        <v>0</v>
      </c>
      <c r="W678" s="229">
        <f t="shared" si="510"/>
        <v>0</v>
      </c>
      <c r="X678" s="229">
        <f t="shared" si="510"/>
        <v>0</v>
      </c>
      <c r="Y678" s="229">
        <f t="shared" si="510"/>
        <v>0</v>
      </c>
      <c r="Z678" s="229">
        <f t="shared" si="510"/>
        <v>0</v>
      </c>
      <c r="AA678" s="229">
        <f t="shared" si="510"/>
        <v>0</v>
      </c>
      <c r="AB678" s="229">
        <f t="shared" si="510"/>
        <v>0</v>
      </c>
      <c r="AC678" s="229">
        <f t="shared" si="510"/>
        <v>0</v>
      </c>
      <c r="AD678" s="229">
        <f t="shared" si="510"/>
        <v>0</v>
      </c>
      <c r="AE678" s="229">
        <f t="shared" si="510"/>
        <v>0</v>
      </c>
      <c r="AF678" s="229">
        <f t="shared" si="510"/>
        <v>0</v>
      </c>
      <c r="AG678" s="229">
        <f t="shared" si="510"/>
        <v>0</v>
      </c>
      <c r="AH678" s="229">
        <f t="shared" si="510"/>
        <v>0</v>
      </c>
      <c r="AI678" s="229">
        <f t="shared" si="510"/>
        <v>0</v>
      </c>
      <c r="AJ678" s="229">
        <f t="shared" si="510"/>
        <v>0</v>
      </c>
      <c r="AK678" s="229">
        <f t="shared" si="510"/>
        <v>0</v>
      </c>
      <c r="AL678" s="229">
        <f t="shared" si="508"/>
        <v>0</v>
      </c>
      <c r="AM678" s="229">
        <f t="shared" si="508"/>
        <v>0</v>
      </c>
      <c r="AN678" s="229">
        <f t="shared" si="508"/>
        <v>0</v>
      </c>
      <c r="AO678" s="229">
        <f t="shared" si="508"/>
        <v>0</v>
      </c>
      <c r="AP678" s="229">
        <f t="shared" si="508"/>
        <v>0</v>
      </c>
      <c r="AQ678" s="229">
        <f t="shared" si="508"/>
        <v>0</v>
      </c>
      <c r="AR678" s="229">
        <f t="shared" si="508"/>
        <v>0</v>
      </c>
      <c r="AS678" s="229">
        <f t="shared" si="508"/>
        <v>0</v>
      </c>
      <c r="AT678" s="229">
        <f t="shared" si="508"/>
        <v>0</v>
      </c>
      <c r="AU678" s="229">
        <f t="shared" si="508"/>
        <v>0</v>
      </c>
      <c r="AV678" s="229">
        <f t="shared" si="508"/>
        <v>0</v>
      </c>
      <c r="AW678" s="229">
        <f t="shared" si="508"/>
        <v>0</v>
      </c>
      <c r="AX678" s="229">
        <f t="shared" si="508"/>
        <v>0</v>
      </c>
      <c r="AY678" s="229">
        <f t="shared" si="508"/>
        <v>0</v>
      </c>
      <c r="AZ678" s="229">
        <f t="shared" si="508"/>
        <v>0</v>
      </c>
      <c r="BA678" s="229">
        <f t="shared" si="508"/>
        <v>0</v>
      </c>
      <c r="BB678" s="229">
        <f t="shared" si="507"/>
        <v>0</v>
      </c>
      <c r="BC678" s="229">
        <f t="shared" si="507"/>
        <v>0</v>
      </c>
      <c r="BD678" s="229">
        <f t="shared" si="507"/>
        <v>0</v>
      </c>
      <c r="BE678" s="229">
        <f t="shared" si="507"/>
        <v>0</v>
      </c>
      <c r="BF678" s="229">
        <f t="shared" si="505"/>
        <v>0</v>
      </c>
      <c r="BG678" s="229">
        <f t="shared" si="505"/>
        <v>0</v>
      </c>
      <c r="BH678" s="229">
        <f t="shared" si="505"/>
        <v>0</v>
      </c>
      <c r="BI678" s="229">
        <f t="shared" si="505"/>
        <v>0</v>
      </c>
      <c r="BJ678" s="229">
        <f t="shared" si="505"/>
        <v>0</v>
      </c>
      <c r="BK678" s="229">
        <f t="shared" si="505"/>
        <v>0</v>
      </c>
      <c r="BL678" s="229">
        <f t="shared" si="505"/>
        <v>0</v>
      </c>
      <c r="BM678" s="229">
        <f t="shared" si="505"/>
        <v>0</v>
      </c>
      <c r="BN678" s="229">
        <f t="shared" si="505"/>
        <v>0</v>
      </c>
      <c r="BO678" s="229">
        <f t="shared" si="509"/>
        <v>0</v>
      </c>
      <c r="BP678" s="229">
        <f t="shared" si="509"/>
        <v>0</v>
      </c>
      <c r="BQ678" s="229">
        <f t="shared" si="509"/>
        <v>0</v>
      </c>
      <c r="BR678" s="229">
        <f t="shared" si="509"/>
        <v>0</v>
      </c>
      <c r="BS678" s="229">
        <f t="shared" si="509"/>
        <v>0</v>
      </c>
      <c r="BT678" s="229">
        <f t="shared" si="509"/>
        <v>0</v>
      </c>
      <c r="BU678" s="229">
        <f t="shared" si="509"/>
        <v>0</v>
      </c>
      <c r="BV678" s="229">
        <f t="shared" si="509"/>
        <v>0</v>
      </c>
      <c r="BW678" s="229">
        <f t="shared" si="509"/>
        <v>0</v>
      </c>
      <c r="BX678" s="229">
        <f t="shared" si="509"/>
        <v>0</v>
      </c>
      <c r="BY678" s="229">
        <f t="shared" si="509"/>
        <v>0</v>
      </c>
      <c r="BZ678" s="229">
        <f t="shared" si="509"/>
        <v>0</v>
      </c>
    </row>
    <row r="679" spans="1:78" x14ac:dyDescent="0.2">
      <c r="A679" s="7" t="str">
        <f t="shared" si="499"/>
        <v>Roll-in 10</v>
      </c>
      <c r="B679" s="7">
        <f t="shared" si="481"/>
        <v>2023</v>
      </c>
      <c r="C679" s="7">
        <f t="shared" si="487"/>
        <v>58</v>
      </c>
      <c r="D679" s="165">
        <f t="shared" si="502"/>
        <v>45230</v>
      </c>
      <c r="E679" s="68">
        <f t="shared" si="500"/>
        <v>0</v>
      </c>
      <c r="F679" s="77"/>
      <c r="G679" s="229">
        <f t="shared" si="511"/>
        <v>0</v>
      </c>
      <c r="H679" s="229">
        <f t="shared" si="511"/>
        <v>0</v>
      </c>
      <c r="I679" s="229">
        <f t="shared" si="511"/>
        <v>0</v>
      </c>
      <c r="J679" s="229">
        <f t="shared" si="511"/>
        <v>0</v>
      </c>
      <c r="K679" s="229">
        <f t="shared" si="511"/>
        <v>0</v>
      </c>
      <c r="L679" s="229">
        <f t="shared" si="511"/>
        <v>0</v>
      </c>
      <c r="M679" s="229">
        <f t="shared" si="511"/>
        <v>0</v>
      </c>
      <c r="N679" s="229">
        <f t="shared" si="511"/>
        <v>0</v>
      </c>
      <c r="O679" s="229">
        <f t="shared" si="511"/>
        <v>0</v>
      </c>
      <c r="P679" s="229">
        <f t="shared" si="511"/>
        <v>0</v>
      </c>
      <c r="Q679" s="229">
        <f t="shared" si="511"/>
        <v>0</v>
      </c>
      <c r="R679" s="229">
        <f t="shared" si="511"/>
        <v>0</v>
      </c>
      <c r="S679" s="229">
        <f t="shared" si="511"/>
        <v>0</v>
      </c>
      <c r="T679" s="229">
        <f t="shared" si="511"/>
        <v>0</v>
      </c>
      <c r="U679" s="229">
        <f t="shared" si="511"/>
        <v>0</v>
      </c>
      <c r="V679" s="229">
        <f t="shared" si="511"/>
        <v>0</v>
      </c>
      <c r="W679" s="229">
        <f t="shared" si="510"/>
        <v>0</v>
      </c>
      <c r="X679" s="229">
        <f t="shared" si="510"/>
        <v>0</v>
      </c>
      <c r="Y679" s="229">
        <f t="shared" si="510"/>
        <v>0</v>
      </c>
      <c r="Z679" s="229">
        <f t="shared" si="510"/>
        <v>0</v>
      </c>
      <c r="AA679" s="229">
        <f t="shared" si="510"/>
        <v>0</v>
      </c>
      <c r="AB679" s="229">
        <f t="shared" si="510"/>
        <v>0</v>
      </c>
      <c r="AC679" s="229">
        <f t="shared" si="510"/>
        <v>0</v>
      </c>
      <c r="AD679" s="229">
        <f t="shared" si="510"/>
        <v>0</v>
      </c>
      <c r="AE679" s="229">
        <f t="shared" si="510"/>
        <v>0</v>
      </c>
      <c r="AF679" s="229">
        <f t="shared" si="510"/>
        <v>0</v>
      </c>
      <c r="AG679" s="229">
        <f t="shared" si="510"/>
        <v>0</v>
      </c>
      <c r="AH679" s="229">
        <f t="shared" si="510"/>
        <v>0</v>
      </c>
      <c r="AI679" s="229">
        <f t="shared" si="510"/>
        <v>0</v>
      </c>
      <c r="AJ679" s="229">
        <f t="shared" si="510"/>
        <v>0</v>
      </c>
      <c r="AK679" s="229">
        <f t="shared" si="510"/>
        <v>0</v>
      </c>
      <c r="AL679" s="229">
        <f t="shared" si="508"/>
        <v>0</v>
      </c>
      <c r="AM679" s="229">
        <f t="shared" si="508"/>
        <v>0</v>
      </c>
      <c r="AN679" s="229">
        <f t="shared" si="508"/>
        <v>0</v>
      </c>
      <c r="AO679" s="229">
        <f t="shared" si="508"/>
        <v>0</v>
      </c>
      <c r="AP679" s="229">
        <f t="shared" si="508"/>
        <v>0</v>
      </c>
      <c r="AQ679" s="229">
        <f t="shared" si="508"/>
        <v>0</v>
      </c>
      <c r="AR679" s="229">
        <f t="shared" si="508"/>
        <v>0</v>
      </c>
      <c r="AS679" s="229">
        <f t="shared" si="508"/>
        <v>0</v>
      </c>
      <c r="AT679" s="229">
        <f t="shared" si="508"/>
        <v>0</v>
      </c>
      <c r="AU679" s="229">
        <f t="shared" si="508"/>
        <v>0</v>
      </c>
      <c r="AV679" s="229">
        <f t="shared" si="508"/>
        <v>0</v>
      </c>
      <c r="AW679" s="229">
        <f t="shared" si="508"/>
        <v>0</v>
      </c>
      <c r="AX679" s="229">
        <f t="shared" si="508"/>
        <v>0</v>
      </c>
      <c r="AY679" s="229">
        <f t="shared" si="508"/>
        <v>0</v>
      </c>
      <c r="AZ679" s="229">
        <f t="shared" si="508"/>
        <v>0</v>
      </c>
      <c r="BA679" s="229">
        <f t="shared" si="508"/>
        <v>0</v>
      </c>
      <c r="BB679" s="229">
        <f t="shared" si="507"/>
        <v>0</v>
      </c>
      <c r="BC679" s="229">
        <f t="shared" si="507"/>
        <v>0</v>
      </c>
      <c r="BD679" s="229">
        <f t="shared" si="507"/>
        <v>0</v>
      </c>
      <c r="BE679" s="229">
        <f t="shared" si="507"/>
        <v>0</v>
      </c>
      <c r="BF679" s="229">
        <f t="shared" si="505"/>
        <v>0</v>
      </c>
      <c r="BG679" s="229">
        <f t="shared" si="505"/>
        <v>0</v>
      </c>
      <c r="BH679" s="229">
        <f t="shared" si="505"/>
        <v>0</v>
      </c>
      <c r="BI679" s="229">
        <f t="shared" si="505"/>
        <v>0</v>
      </c>
      <c r="BJ679" s="229">
        <f t="shared" si="505"/>
        <v>0</v>
      </c>
      <c r="BK679" s="229">
        <f t="shared" si="505"/>
        <v>0</v>
      </c>
      <c r="BL679" s="229">
        <f t="shared" si="505"/>
        <v>0</v>
      </c>
      <c r="BM679" s="229">
        <f t="shared" si="505"/>
        <v>0</v>
      </c>
      <c r="BN679" s="229">
        <f t="shared" si="505"/>
        <v>0</v>
      </c>
      <c r="BO679" s="229">
        <f t="shared" si="509"/>
        <v>0</v>
      </c>
      <c r="BP679" s="229">
        <f t="shared" si="509"/>
        <v>0</v>
      </c>
      <c r="BQ679" s="229">
        <f t="shared" si="509"/>
        <v>0</v>
      </c>
      <c r="BR679" s="229">
        <f t="shared" si="509"/>
        <v>0</v>
      </c>
      <c r="BS679" s="229">
        <f t="shared" si="509"/>
        <v>0</v>
      </c>
      <c r="BT679" s="229">
        <f t="shared" si="509"/>
        <v>0</v>
      </c>
      <c r="BU679" s="229">
        <f t="shared" si="509"/>
        <v>0</v>
      </c>
      <c r="BV679" s="229">
        <f t="shared" si="509"/>
        <v>0</v>
      </c>
      <c r="BW679" s="229">
        <f t="shared" si="509"/>
        <v>0</v>
      </c>
      <c r="BX679" s="229">
        <f t="shared" si="509"/>
        <v>0</v>
      </c>
      <c r="BY679" s="229">
        <f t="shared" si="509"/>
        <v>0</v>
      </c>
      <c r="BZ679" s="229">
        <f t="shared" si="509"/>
        <v>0</v>
      </c>
    </row>
    <row r="680" spans="1:78" x14ac:dyDescent="0.2">
      <c r="A680" s="7" t="str">
        <f t="shared" si="499"/>
        <v>Roll-in 10</v>
      </c>
      <c r="B680" s="7">
        <f t="shared" si="481"/>
        <v>2023</v>
      </c>
      <c r="C680" s="7">
        <f t="shared" si="487"/>
        <v>59</v>
      </c>
      <c r="D680" s="165">
        <f t="shared" si="502"/>
        <v>45260</v>
      </c>
      <c r="E680" s="68">
        <f t="shared" si="500"/>
        <v>0</v>
      </c>
      <c r="F680" s="77"/>
      <c r="G680" s="229">
        <f t="shared" si="511"/>
        <v>0</v>
      </c>
      <c r="H680" s="229">
        <f t="shared" si="511"/>
        <v>0</v>
      </c>
      <c r="I680" s="229">
        <f t="shared" si="511"/>
        <v>0</v>
      </c>
      <c r="J680" s="229">
        <f t="shared" si="511"/>
        <v>0</v>
      </c>
      <c r="K680" s="229">
        <f t="shared" si="511"/>
        <v>0</v>
      </c>
      <c r="L680" s="229">
        <f t="shared" si="511"/>
        <v>0</v>
      </c>
      <c r="M680" s="229">
        <f t="shared" si="511"/>
        <v>0</v>
      </c>
      <c r="N680" s="229">
        <f t="shared" si="511"/>
        <v>0</v>
      </c>
      <c r="O680" s="229">
        <f t="shared" si="511"/>
        <v>0</v>
      </c>
      <c r="P680" s="229">
        <f t="shared" si="511"/>
        <v>0</v>
      </c>
      <c r="Q680" s="229">
        <f t="shared" si="511"/>
        <v>0</v>
      </c>
      <c r="R680" s="229">
        <f t="shared" si="511"/>
        <v>0</v>
      </c>
      <c r="S680" s="229">
        <f t="shared" si="511"/>
        <v>0</v>
      </c>
      <c r="T680" s="229">
        <f t="shared" si="511"/>
        <v>0</v>
      </c>
      <c r="U680" s="229">
        <f t="shared" si="511"/>
        <v>0</v>
      </c>
      <c r="V680" s="229">
        <f t="shared" si="511"/>
        <v>0</v>
      </c>
      <c r="W680" s="229">
        <f t="shared" si="510"/>
        <v>0</v>
      </c>
      <c r="X680" s="229">
        <f t="shared" si="510"/>
        <v>0</v>
      </c>
      <c r="Y680" s="229">
        <f t="shared" si="510"/>
        <v>0</v>
      </c>
      <c r="Z680" s="229">
        <f t="shared" si="510"/>
        <v>0</v>
      </c>
      <c r="AA680" s="229">
        <f t="shared" si="510"/>
        <v>0</v>
      </c>
      <c r="AB680" s="229">
        <f t="shared" si="510"/>
        <v>0</v>
      </c>
      <c r="AC680" s="229">
        <f t="shared" si="510"/>
        <v>0</v>
      </c>
      <c r="AD680" s="229">
        <f t="shared" si="510"/>
        <v>0</v>
      </c>
      <c r="AE680" s="229">
        <f t="shared" si="510"/>
        <v>0</v>
      </c>
      <c r="AF680" s="229">
        <f t="shared" si="510"/>
        <v>0</v>
      </c>
      <c r="AG680" s="229">
        <f t="shared" si="510"/>
        <v>0</v>
      </c>
      <c r="AH680" s="229">
        <f t="shared" si="510"/>
        <v>0</v>
      </c>
      <c r="AI680" s="229">
        <f t="shared" si="510"/>
        <v>0</v>
      </c>
      <c r="AJ680" s="229">
        <f t="shared" si="510"/>
        <v>0</v>
      </c>
      <c r="AK680" s="229">
        <f t="shared" si="510"/>
        <v>0</v>
      </c>
      <c r="AL680" s="229">
        <f t="shared" si="508"/>
        <v>0</v>
      </c>
      <c r="AM680" s="229">
        <f t="shared" si="508"/>
        <v>0</v>
      </c>
      <c r="AN680" s="229">
        <f t="shared" si="508"/>
        <v>0</v>
      </c>
      <c r="AO680" s="229">
        <f t="shared" si="508"/>
        <v>0</v>
      </c>
      <c r="AP680" s="229">
        <f t="shared" si="508"/>
        <v>0</v>
      </c>
      <c r="AQ680" s="229">
        <f t="shared" si="508"/>
        <v>0</v>
      </c>
      <c r="AR680" s="229">
        <f t="shared" si="508"/>
        <v>0</v>
      </c>
      <c r="AS680" s="229">
        <f t="shared" si="508"/>
        <v>0</v>
      </c>
      <c r="AT680" s="229">
        <f t="shared" si="508"/>
        <v>0</v>
      </c>
      <c r="AU680" s="229">
        <f t="shared" si="508"/>
        <v>0</v>
      </c>
      <c r="AV680" s="229">
        <f t="shared" si="508"/>
        <v>0</v>
      </c>
      <c r="AW680" s="229">
        <f t="shared" si="508"/>
        <v>0</v>
      </c>
      <c r="AX680" s="229">
        <f t="shared" si="508"/>
        <v>0</v>
      </c>
      <c r="AY680" s="229">
        <f t="shared" si="508"/>
        <v>0</v>
      </c>
      <c r="AZ680" s="229">
        <f t="shared" si="508"/>
        <v>0</v>
      </c>
      <c r="BA680" s="229">
        <f t="shared" ref="BA680:BZ693" si="512">IF(AND($B680+$D$7&gt;BA$7,BA$9&gt;=$D680),($E680*(1/$D$7))/IF(BA$7=$B680,13-MONTH($D680),12),0)</f>
        <v>0</v>
      </c>
      <c r="BB680" s="229">
        <f t="shared" si="512"/>
        <v>0</v>
      </c>
      <c r="BC680" s="229">
        <f t="shared" si="512"/>
        <v>0</v>
      </c>
      <c r="BD680" s="229">
        <f t="shared" si="512"/>
        <v>0</v>
      </c>
      <c r="BE680" s="229">
        <f t="shared" si="512"/>
        <v>0</v>
      </c>
      <c r="BF680" s="229">
        <f t="shared" si="512"/>
        <v>0</v>
      </c>
      <c r="BG680" s="229">
        <f t="shared" si="512"/>
        <v>0</v>
      </c>
      <c r="BH680" s="229">
        <f t="shared" si="512"/>
        <v>0</v>
      </c>
      <c r="BI680" s="229">
        <f t="shared" si="512"/>
        <v>0</v>
      </c>
      <c r="BJ680" s="229">
        <f t="shared" si="512"/>
        <v>0</v>
      </c>
      <c r="BK680" s="229">
        <f t="shared" si="512"/>
        <v>0</v>
      </c>
      <c r="BL680" s="229">
        <f t="shared" si="512"/>
        <v>0</v>
      </c>
      <c r="BM680" s="229">
        <f t="shared" si="512"/>
        <v>0</v>
      </c>
      <c r="BN680" s="229">
        <f t="shared" si="512"/>
        <v>0</v>
      </c>
      <c r="BO680" s="229">
        <f t="shared" si="512"/>
        <v>0</v>
      </c>
      <c r="BP680" s="229">
        <f t="shared" si="512"/>
        <v>0</v>
      </c>
      <c r="BQ680" s="229">
        <f t="shared" si="512"/>
        <v>0</v>
      </c>
      <c r="BR680" s="229">
        <f t="shared" si="512"/>
        <v>0</v>
      </c>
      <c r="BS680" s="229">
        <f t="shared" si="512"/>
        <v>0</v>
      </c>
      <c r="BT680" s="229">
        <f t="shared" si="512"/>
        <v>0</v>
      </c>
      <c r="BU680" s="229">
        <f t="shared" si="512"/>
        <v>0</v>
      </c>
      <c r="BV680" s="229">
        <f t="shared" si="512"/>
        <v>0</v>
      </c>
      <c r="BW680" s="229">
        <f t="shared" si="512"/>
        <v>0</v>
      </c>
      <c r="BX680" s="229">
        <f t="shared" si="512"/>
        <v>0</v>
      </c>
      <c r="BY680" s="229">
        <f t="shared" si="512"/>
        <v>0</v>
      </c>
      <c r="BZ680" s="229">
        <f t="shared" si="512"/>
        <v>0</v>
      </c>
    </row>
    <row r="681" spans="1:78" x14ac:dyDescent="0.2">
      <c r="A681" s="7" t="str">
        <f t="shared" si="499"/>
        <v>Roll-in 10</v>
      </c>
      <c r="B681" s="7">
        <f t="shared" si="481"/>
        <v>2023</v>
      </c>
      <c r="C681" s="7">
        <f t="shared" si="487"/>
        <v>60</v>
      </c>
      <c r="D681" s="165">
        <f t="shared" si="502"/>
        <v>45291</v>
      </c>
      <c r="E681" s="68">
        <f t="shared" si="500"/>
        <v>0</v>
      </c>
      <c r="F681" s="77"/>
      <c r="G681" s="229">
        <f t="shared" si="511"/>
        <v>0</v>
      </c>
      <c r="H681" s="229">
        <f t="shared" si="511"/>
        <v>0</v>
      </c>
      <c r="I681" s="229">
        <f t="shared" si="511"/>
        <v>0</v>
      </c>
      <c r="J681" s="229">
        <f t="shared" si="511"/>
        <v>0</v>
      </c>
      <c r="K681" s="229">
        <f t="shared" si="511"/>
        <v>0</v>
      </c>
      <c r="L681" s="229">
        <f t="shared" si="511"/>
        <v>0</v>
      </c>
      <c r="M681" s="229">
        <f t="shared" si="511"/>
        <v>0</v>
      </c>
      <c r="N681" s="229">
        <f t="shared" si="511"/>
        <v>0</v>
      </c>
      <c r="O681" s="229">
        <f t="shared" si="511"/>
        <v>0</v>
      </c>
      <c r="P681" s="229">
        <f t="shared" si="511"/>
        <v>0</v>
      </c>
      <c r="Q681" s="229">
        <f t="shared" si="511"/>
        <v>0</v>
      </c>
      <c r="R681" s="229">
        <f t="shared" si="511"/>
        <v>0</v>
      </c>
      <c r="S681" s="229">
        <f t="shared" si="511"/>
        <v>0</v>
      </c>
      <c r="T681" s="229">
        <f t="shared" si="511"/>
        <v>0</v>
      </c>
      <c r="U681" s="229">
        <f t="shared" si="511"/>
        <v>0</v>
      </c>
      <c r="V681" s="229">
        <f t="shared" si="511"/>
        <v>0</v>
      </c>
      <c r="W681" s="229">
        <f t="shared" si="510"/>
        <v>0</v>
      </c>
      <c r="X681" s="229">
        <f t="shared" si="510"/>
        <v>0</v>
      </c>
      <c r="Y681" s="229">
        <f t="shared" si="510"/>
        <v>0</v>
      </c>
      <c r="Z681" s="229">
        <f t="shared" si="510"/>
        <v>0</v>
      </c>
      <c r="AA681" s="229">
        <f t="shared" si="510"/>
        <v>0</v>
      </c>
      <c r="AB681" s="229">
        <f t="shared" si="510"/>
        <v>0</v>
      </c>
      <c r="AC681" s="229">
        <f t="shared" si="510"/>
        <v>0</v>
      </c>
      <c r="AD681" s="229">
        <f t="shared" si="510"/>
        <v>0</v>
      </c>
      <c r="AE681" s="229">
        <f t="shared" si="510"/>
        <v>0</v>
      </c>
      <c r="AF681" s="229">
        <f t="shared" si="510"/>
        <v>0</v>
      </c>
      <c r="AG681" s="229">
        <f t="shared" si="510"/>
        <v>0</v>
      </c>
      <c r="AH681" s="229">
        <f t="shared" si="510"/>
        <v>0</v>
      </c>
      <c r="AI681" s="229">
        <f t="shared" si="510"/>
        <v>0</v>
      </c>
      <c r="AJ681" s="229">
        <f t="shared" si="510"/>
        <v>0</v>
      </c>
      <c r="AK681" s="229">
        <f t="shared" si="510"/>
        <v>0</v>
      </c>
      <c r="AL681" s="229">
        <f t="shared" ref="AL681:BN689" si="513">IF(AND($B681+$D$7&gt;AL$7,AL$9&gt;=$D681),($E681*(1/$D$7))/IF(AL$7=$B681,13-MONTH($D681),12),0)</f>
        <v>0</v>
      </c>
      <c r="AM681" s="229">
        <f t="shared" si="513"/>
        <v>0</v>
      </c>
      <c r="AN681" s="229">
        <f t="shared" si="513"/>
        <v>0</v>
      </c>
      <c r="AO681" s="229">
        <f t="shared" si="513"/>
        <v>0</v>
      </c>
      <c r="AP681" s="229">
        <f t="shared" si="513"/>
        <v>0</v>
      </c>
      <c r="AQ681" s="229">
        <f t="shared" si="513"/>
        <v>0</v>
      </c>
      <c r="AR681" s="229">
        <f t="shared" si="513"/>
        <v>0</v>
      </c>
      <c r="AS681" s="229">
        <f t="shared" si="513"/>
        <v>0</v>
      </c>
      <c r="AT681" s="229">
        <f t="shared" si="513"/>
        <v>0</v>
      </c>
      <c r="AU681" s="229">
        <f t="shared" si="513"/>
        <v>0</v>
      </c>
      <c r="AV681" s="229">
        <f t="shared" si="513"/>
        <v>0</v>
      </c>
      <c r="AW681" s="229">
        <f t="shared" si="513"/>
        <v>0</v>
      </c>
      <c r="AX681" s="229">
        <f t="shared" si="513"/>
        <v>0</v>
      </c>
      <c r="AY681" s="229">
        <f t="shared" si="513"/>
        <v>0</v>
      </c>
      <c r="AZ681" s="229">
        <f t="shared" si="513"/>
        <v>0</v>
      </c>
      <c r="BA681" s="229">
        <f t="shared" si="513"/>
        <v>0</v>
      </c>
      <c r="BB681" s="229">
        <f t="shared" si="513"/>
        <v>0</v>
      </c>
      <c r="BC681" s="229">
        <f t="shared" si="513"/>
        <v>0</v>
      </c>
      <c r="BD681" s="229">
        <f t="shared" si="513"/>
        <v>0</v>
      </c>
      <c r="BE681" s="229">
        <f t="shared" si="513"/>
        <v>0</v>
      </c>
      <c r="BF681" s="229">
        <f t="shared" si="513"/>
        <v>0</v>
      </c>
      <c r="BG681" s="229">
        <f t="shared" si="513"/>
        <v>0</v>
      </c>
      <c r="BH681" s="229">
        <f t="shared" si="513"/>
        <v>0</v>
      </c>
      <c r="BI681" s="229">
        <f t="shared" si="513"/>
        <v>0</v>
      </c>
      <c r="BJ681" s="229">
        <f t="shared" si="513"/>
        <v>0</v>
      </c>
      <c r="BK681" s="229">
        <f t="shared" si="513"/>
        <v>0</v>
      </c>
      <c r="BL681" s="229">
        <f t="shared" si="513"/>
        <v>0</v>
      </c>
      <c r="BM681" s="229">
        <f t="shared" si="513"/>
        <v>0</v>
      </c>
      <c r="BN681" s="229">
        <f t="shared" si="513"/>
        <v>0</v>
      </c>
      <c r="BO681" s="229">
        <f t="shared" si="512"/>
        <v>0</v>
      </c>
      <c r="BP681" s="229">
        <f t="shared" si="512"/>
        <v>0</v>
      </c>
      <c r="BQ681" s="229">
        <f t="shared" si="512"/>
        <v>0</v>
      </c>
      <c r="BR681" s="229">
        <f t="shared" si="512"/>
        <v>0</v>
      </c>
      <c r="BS681" s="229">
        <f t="shared" si="512"/>
        <v>0</v>
      </c>
      <c r="BT681" s="229">
        <f t="shared" si="512"/>
        <v>0</v>
      </c>
      <c r="BU681" s="229">
        <f t="shared" si="512"/>
        <v>0</v>
      </c>
      <c r="BV681" s="229">
        <f t="shared" si="512"/>
        <v>0</v>
      </c>
      <c r="BW681" s="229">
        <f t="shared" si="512"/>
        <v>0</v>
      </c>
      <c r="BX681" s="229">
        <f t="shared" si="512"/>
        <v>0</v>
      </c>
      <c r="BY681" s="229">
        <f t="shared" si="512"/>
        <v>0</v>
      </c>
      <c r="BZ681" s="229">
        <f t="shared" si="512"/>
        <v>0</v>
      </c>
    </row>
    <row r="682" spans="1:78" x14ac:dyDescent="0.2">
      <c r="A682" s="7" t="str">
        <f t="shared" ref="A682:A693" si="514">A72</f>
        <v>Roll-in 10</v>
      </c>
      <c r="B682" s="7">
        <f t="shared" ref="B682:B693" si="515">YEAR(D682)</f>
        <v>2024</v>
      </c>
      <c r="C682" s="7">
        <f t="shared" si="487"/>
        <v>61</v>
      </c>
      <c r="D682" s="165">
        <f t="shared" ref="D682:D693" si="516">D72</f>
        <v>45322</v>
      </c>
      <c r="E682" s="68">
        <f t="shared" ref="E682:E693" si="517">E376*$D$6</f>
        <v>0</v>
      </c>
      <c r="F682" s="77"/>
      <c r="G682" s="229">
        <f t="shared" si="511"/>
        <v>0</v>
      </c>
      <c r="H682" s="229">
        <f t="shared" si="511"/>
        <v>0</v>
      </c>
      <c r="I682" s="229">
        <f t="shared" si="511"/>
        <v>0</v>
      </c>
      <c r="J682" s="229">
        <f t="shared" si="511"/>
        <v>0</v>
      </c>
      <c r="K682" s="229">
        <f t="shared" si="511"/>
        <v>0</v>
      </c>
      <c r="L682" s="229">
        <f t="shared" si="511"/>
        <v>0</v>
      </c>
      <c r="M682" s="229">
        <f t="shared" si="511"/>
        <v>0</v>
      </c>
      <c r="N682" s="229">
        <f t="shared" si="511"/>
        <v>0</v>
      </c>
      <c r="O682" s="229">
        <f t="shared" si="511"/>
        <v>0</v>
      </c>
      <c r="P682" s="229">
        <f t="shared" si="511"/>
        <v>0</v>
      </c>
      <c r="Q682" s="229">
        <f t="shared" si="511"/>
        <v>0</v>
      </c>
      <c r="R682" s="229">
        <f t="shared" si="511"/>
        <v>0</v>
      </c>
      <c r="S682" s="229">
        <f t="shared" si="511"/>
        <v>0</v>
      </c>
      <c r="T682" s="229">
        <f t="shared" si="511"/>
        <v>0</v>
      </c>
      <c r="U682" s="229">
        <f t="shared" si="511"/>
        <v>0</v>
      </c>
      <c r="V682" s="229">
        <f t="shared" si="511"/>
        <v>0</v>
      </c>
      <c r="W682" s="229">
        <f t="shared" si="510"/>
        <v>0</v>
      </c>
      <c r="X682" s="229">
        <f t="shared" si="510"/>
        <v>0</v>
      </c>
      <c r="Y682" s="229">
        <f t="shared" si="510"/>
        <v>0</v>
      </c>
      <c r="Z682" s="229">
        <f t="shared" si="510"/>
        <v>0</v>
      </c>
      <c r="AA682" s="229">
        <f t="shared" si="510"/>
        <v>0</v>
      </c>
      <c r="AB682" s="229">
        <f t="shared" si="510"/>
        <v>0</v>
      </c>
      <c r="AC682" s="229">
        <f t="shared" si="510"/>
        <v>0</v>
      </c>
      <c r="AD682" s="229">
        <f t="shared" si="510"/>
        <v>0</v>
      </c>
      <c r="AE682" s="229">
        <f t="shared" si="510"/>
        <v>0</v>
      </c>
      <c r="AF682" s="229">
        <f t="shared" si="510"/>
        <v>0</v>
      </c>
      <c r="AG682" s="229">
        <f t="shared" si="510"/>
        <v>0</v>
      </c>
      <c r="AH682" s="229">
        <f t="shared" si="510"/>
        <v>0</v>
      </c>
      <c r="AI682" s="229">
        <f t="shared" si="510"/>
        <v>0</v>
      </c>
      <c r="AJ682" s="229">
        <f t="shared" si="510"/>
        <v>0</v>
      </c>
      <c r="AK682" s="229">
        <f t="shared" si="510"/>
        <v>0</v>
      </c>
      <c r="AL682" s="229">
        <f t="shared" si="513"/>
        <v>0</v>
      </c>
      <c r="AM682" s="229">
        <f t="shared" si="513"/>
        <v>0</v>
      </c>
      <c r="AN682" s="229">
        <f t="shared" si="513"/>
        <v>0</v>
      </c>
      <c r="AO682" s="229">
        <f t="shared" si="513"/>
        <v>0</v>
      </c>
      <c r="AP682" s="229">
        <f t="shared" si="513"/>
        <v>0</v>
      </c>
      <c r="AQ682" s="229">
        <f t="shared" si="513"/>
        <v>0</v>
      </c>
      <c r="AR682" s="229">
        <f t="shared" si="513"/>
        <v>0</v>
      </c>
      <c r="AS682" s="229">
        <f t="shared" si="513"/>
        <v>0</v>
      </c>
      <c r="AT682" s="229">
        <f t="shared" si="513"/>
        <v>0</v>
      </c>
      <c r="AU682" s="229">
        <f t="shared" si="513"/>
        <v>0</v>
      </c>
      <c r="AV682" s="229">
        <f t="shared" si="513"/>
        <v>0</v>
      </c>
      <c r="AW682" s="229">
        <f t="shared" si="513"/>
        <v>0</v>
      </c>
      <c r="AX682" s="229">
        <f t="shared" si="513"/>
        <v>0</v>
      </c>
      <c r="AY682" s="229">
        <f t="shared" si="513"/>
        <v>0</v>
      </c>
      <c r="AZ682" s="229">
        <f t="shared" si="513"/>
        <v>0</v>
      </c>
      <c r="BA682" s="229">
        <f t="shared" si="513"/>
        <v>0</v>
      </c>
      <c r="BB682" s="229">
        <f t="shared" si="513"/>
        <v>0</v>
      </c>
      <c r="BC682" s="229">
        <f t="shared" si="513"/>
        <v>0</v>
      </c>
      <c r="BD682" s="229">
        <f t="shared" si="513"/>
        <v>0</v>
      </c>
      <c r="BE682" s="229">
        <f t="shared" si="513"/>
        <v>0</v>
      </c>
      <c r="BF682" s="229">
        <f t="shared" si="513"/>
        <v>0</v>
      </c>
      <c r="BG682" s="229">
        <f t="shared" si="513"/>
        <v>0</v>
      </c>
      <c r="BH682" s="229">
        <f t="shared" si="513"/>
        <v>0</v>
      </c>
      <c r="BI682" s="229">
        <f t="shared" si="513"/>
        <v>0</v>
      </c>
      <c r="BJ682" s="229">
        <f t="shared" si="513"/>
        <v>0</v>
      </c>
      <c r="BK682" s="229">
        <f t="shared" si="513"/>
        <v>0</v>
      </c>
      <c r="BL682" s="229">
        <f t="shared" si="513"/>
        <v>0</v>
      </c>
      <c r="BM682" s="229">
        <f t="shared" si="513"/>
        <v>0</v>
      </c>
      <c r="BN682" s="229">
        <f t="shared" si="513"/>
        <v>0</v>
      </c>
      <c r="BO682" s="229">
        <f t="shared" si="512"/>
        <v>0</v>
      </c>
      <c r="BP682" s="229">
        <f t="shared" si="512"/>
        <v>0</v>
      </c>
      <c r="BQ682" s="229">
        <f t="shared" si="512"/>
        <v>0</v>
      </c>
      <c r="BR682" s="229">
        <f t="shared" si="512"/>
        <v>0</v>
      </c>
      <c r="BS682" s="229">
        <f t="shared" si="512"/>
        <v>0</v>
      </c>
      <c r="BT682" s="229">
        <f t="shared" si="512"/>
        <v>0</v>
      </c>
      <c r="BU682" s="229">
        <f t="shared" si="512"/>
        <v>0</v>
      </c>
      <c r="BV682" s="229">
        <f t="shared" si="512"/>
        <v>0</v>
      </c>
      <c r="BW682" s="229">
        <f t="shared" si="512"/>
        <v>0</v>
      </c>
      <c r="BX682" s="229">
        <f t="shared" si="512"/>
        <v>0</v>
      </c>
      <c r="BY682" s="229">
        <f t="shared" si="512"/>
        <v>0</v>
      </c>
      <c r="BZ682" s="229">
        <f t="shared" si="512"/>
        <v>0</v>
      </c>
    </row>
    <row r="683" spans="1:78" x14ac:dyDescent="0.2">
      <c r="A683" s="7" t="str">
        <f t="shared" si="514"/>
        <v>Roll-in 10</v>
      </c>
      <c r="B683" s="7">
        <f t="shared" si="515"/>
        <v>2024</v>
      </c>
      <c r="C683" s="7">
        <f t="shared" si="487"/>
        <v>62</v>
      </c>
      <c r="D683" s="165">
        <f t="shared" si="516"/>
        <v>45351</v>
      </c>
      <c r="E683" s="68">
        <f t="shared" si="517"/>
        <v>0</v>
      </c>
      <c r="F683" s="77"/>
      <c r="G683" s="229">
        <f t="shared" si="511"/>
        <v>0</v>
      </c>
      <c r="H683" s="229">
        <f t="shared" si="511"/>
        <v>0</v>
      </c>
      <c r="I683" s="229">
        <f t="shared" si="511"/>
        <v>0</v>
      </c>
      <c r="J683" s="229">
        <f t="shared" si="511"/>
        <v>0</v>
      </c>
      <c r="K683" s="229">
        <f t="shared" si="511"/>
        <v>0</v>
      </c>
      <c r="L683" s="229">
        <f t="shared" si="511"/>
        <v>0</v>
      </c>
      <c r="M683" s="229">
        <f t="shared" si="511"/>
        <v>0</v>
      </c>
      <c r="N683" s="229">
        <f t="shared" si="511"/>
        <v>0</v>
      </c>
      <c r="O683" s="229">
        <f t="shared" si="511"/>
        <v>0</v>
      </c>
      <c r="P683" s="229">
        <f t="shared" si="511"/>
        <v>0</v>
      </c>
      <c r="Q683" s="229">
        <f t="shared" si="511"/>
        <v>0</v>
      </c>
      <c r="R683" s="229">
        <f t="shared" si="511"/>
        <v>0</v>
      </c>
      <c r="S683" s="229">
        <f t="shared" si="511"/>
        <v>0</v>
      </c>
      <c r="T683" s="229">
        <f t="shared" si="511"/>
        <v>0</v>
      </c>
      <c r="U683" s="229">
        <f t="shared" si="511"/>
        <v>0</v>
      </c>
      <c r="V683" s="229">
        <f t="shared" si="511"/>
        <v>0</v>
      </c>
      <c r="W683" s="229">
        <f t="shared" si="510"/>
        <v>0</v>
      </c>
      <c r="X683" s="229">
        <f t="shared" si="510"/>
        <v>0</v>
      </c>
      <c r="Y683" s="229">
        <f t="shared" si="510"/>
        <v>0</v>
      </c>
      <c r="Z683" s="229">
        <f t="shared" si="510"/>
        <v>0</v>
      </c>
      <c r="AA683" s="229">
        <f t="shared" si="510"/>
        <v>0</v>
      </c>
      <c r="AB683" s="229">
        <f t="shared" si="510"/>
        <v>0</v>
      </c>
      <c r="AC683" s="229">
        <f t="shared" si="510"/>
        <v>0</v>
      </c>
      <c r="AD683" s="229">
        <f t="shared" si="510"/>
        <v>0</v>
      </c>
      <c r="AE683" s="229">
        <f t="shared" si="510"/>
        <v>0</v>
      </c>
      <c r="AF683" s="229">
        <f t="shared" si="510"/>
        <v>0</v>
      </c>
      <c r="AG683" s="229">
        <f t="shared" si="510"/>
        <v>0</v>
      </c>
      <c r="AH683" s="229">
        <f t="shared" si="510"/>
        <v>0</v>
      </c>
      <c r="AI683" s="229">
        <f t="shared" si="510"/>
        <v>0</v>
      </c>
      <c r="AJ683" s="229">
        <f t="shared" si="510"/>
        <v>0</v>
      </c>
      <c r="AK683" s="229">
        <f t="shared" si="510"/>
        <v>0</v>
      </c>
      <c r="AL683" s="229">
        <f t="shared" si="513"/>
        <v>0</v>
      </c>
      <c r="AM683" s="229">
        <f t="shared" si="513"/>
        <v>0</v>
      </c>
      <c r="AN683" s="229">
        <f t="shared" si="513"/>
        <v>0</v>
      </c>
      <c r="AO683" s="229">
        <f t="shared" si="513"/>
        <v>0</v>
      </c>
      <c r="AP683" s="229">
        <f t="shared" si="513"/>
        <v>0</v>
      </c>
      <c r="AQ683" s="229">
        <f t="shared" si="513"/>
        <v>0</v>
      </c>
      <c r="AR683" s="229">
        <f t="shared" si="513"/>
        <v>0</v>
      </c>
      <c r="AS683" s="229">
        <f t="shared" si="513"/>
        <v>0</v>
      </c>
      <c r="AT683" s="229">
        <f t="shared" si="513"/>
        <v>0</v>
      </c>
      <c r="AU683" s="229">
        <f t="shared" si="513"/>
        <v>0</v>
      </c>
      <c r="AV683" s="229">
        <f t="shared" si="513"/>
        <v>0</v>
      </c>
      <c r="AW683" s="229">
        <f t="shared" si="513"/>
        <v>0</v>
      </c>
      <c r="AX683" s="229">
        <f t="shared" si="513"/>
        <v>0</v>
      </c>
      <c r="AY683" s="229">
        <f t="shared" si="513"/>
        <v>0</v>
      </c>
      <c r="AZ683" s="229">
        <f t="shared" si="513"/>
        <v>0</v>
      </c>
      <c r="BA683" s="229">
        <f t="shared" si="513"/>
        <v>0</v>
      </c>
      <c r="BB683" s="229">
        <f t="shared" si="513"/>
        <v>0</v>
      </c>
      <c r="BC683" s="229">
        <f t="shared" si="513"/>
        <v>0</v>
      </c>
      <c r="BD683" s="229">
        <f t="shared" si="513"/>
        <v>0</v>
      </c>
      <c r="BE683" s="229">
        <f t="shared" si="513"/>
        <v>0</v>
      </c>
      <c r="BF683" s="229">
        <f t="shared" si="513"/>
        <v>0</v>
      </c>
      <c r="BG683" s="229">
        <f t="shared" si="513"/>
        <v>0</v>
      </c>
      <c r="BH683" s="229">
        <f t="shared" si="513"/>
        <v>0</v>
      </c>
      <c r="BI683" s="229">
        <f t="shared" si="513"/>
        <v>0</v>
      </c>
      <c r="BJ683" s="229">
        <f t="shared" si="513"/>
        <v>0</v>
      </c>
      <c r="BK683" s="229">
        <f t="shared" si="513"/>
        <v>0</v>
      </c>
      <c r="BL683" s="229">
        <f t="shared" si="513"/>
        <v>0</v>
      </c>
      <c r="BM683" s="229">
        <f t="shared" si="513"/>
        <v>0</v>
      </c>
      <c r="BN683" s="229">
        <f t="shared" si="513"/>
        <v>0</v>
      </c>
      <c r="BO683" s="229">
        <f t="shared" si="512"/>
        <v>0</v>
      </c>
      <c r="BP683" s="229">
        <f t="shared" si="512"/>
        <v>0</v>
      </c>
      <c r="BQ683" s="229">
        <f t="shared" si="512"/>
        <v>0</v>
      </c>
      <c r="BR683" s="229">
        <f t="shared" si="512"/>
        <v>0</v>
      </c>
      <c r="BS683" s="229">
        <f t="shared" si="512"/>
        <v>0</v>
      </c>
      <c r="BT683" s="229">
        <f t="shared" si="512"/>
        <v>0</v>
      </c>
      <c r="BU683" s="229">
        <f t="shared" si="512"/>
        <v>0</v>
      </c>
      <c r="BV683" s="229">
        <f t="shared" si="512"/>
        <v>0</v>
      </c>
      <c r="BW683" s="229">
        <f t="shared" si="512"/>
        <v>0</v>
      </c>
      <c r="BX683" s="229">
        <f t="shared" si="512"/>
        <v>0</v>
      </c>
      <c r="BY683" s="229">
        <f t="shared" si="512"/>
        <v>0</v>
      </c>
      <c r="BZ683" s="229">
        <f t="shared" si="512"/>
        <v>0</v>
      </c>
    </row>
    <row r="684" spans="1:78" x14ac:dyDescent="0.2">
      <c r="A684" s="7" t="str">
        <f t="shared" si="514"/>
        <v>Roll-in 10</v>
      </c>
      <c r="B684" s="7">
        <f t="shared" si="515"/>
        <v>2024</v>
      </c>
      <c r="C684" s="7">
        <f t="shared" si="487"/>
        <v>63</v>
      </c>
      <c r="D684" s="165">
        <f t="shared" si="516"/>
        <v>45382</v>
      </c>
      <c r="E684" s="68">
        <f t="shared" si="517"/>
        <v>0</v>
      </c>
      <c r="F684" s="77"/>
      <c r="G684" s="229">
        <f t="shared" si="511"/>
        <v>0</v>
      </c>
      <c r="H684" s="229">
        <f t="shared" si="511"/>
        <v>0</v>
      </c>
      <c r="I684" s="229">
        <f t="shared" si="511"/>
        <v>0</v>
      </c>
      <c r="J684" s="229">
        <f t="shared" si="511"/>
        <v>0</v>
      </c>
      <c r="K684" s="229">
        <f t="shared" si="511"/>
        <v>0</v>
      </c>
      <c r="L684" s="229">
        <f t="shared" si="511"/>
        <v>0</v>
      </c>
      <c r="M684" s="229">
        <f t="shared" si="511"/>
        <v>0</v>
      </c>
      <c r="N684" s="229">
        <f t="shared" si="511"/>
        <v>0</v>
      </c>
      <c r="O684" s="229">
        <f t="shared" si="511"/>
        <v>0</v>
      </c>
      <c r="P684" s="229">
        <f t="shared" si="511"/>
        <v>0</v>
      </c>
      <c r="Q684" s="229">
        <f t="shared" si="511"/>
        <v>0</v>
      </c>
      <c r="R684" s="229">
        <f t="shared" si="511"/>
        <v>0</v>
      </c>
      <c r="S684" s="229">
        <f t="shared" si="511"/>
        <v>0</v>
      </c>
      <c r="T684" s="229">
        <f t="shared" si="511"/>
        <v>0</v>
      </c>
      <c r="U684" s="229">
        <f t="shared" si="511"/>
        <v>0</v>
      </c>
      <c r="V684" s="229">
        <f t="shared" si="511"/>
        <v>0</v>
      </c>
      <c r="W684" s="229">
        <f t="shared" si="510"/>
        <v>0</v>
      </c>
      <c r="X684" s="229">
        <f t="shared" si="510"/>
        <v>0</v>
      </c>
      <c r="Y684" s="229">
        <f t="shared" si="510"/>
        <v>0</v>
      </c>
      <c r="Z684" s="229">
        <f t="shared" si="510"/>
        <v>0</v>
      </c>
      <c r="AA684" s="229">
        <f t="shared" si="510"/>
        <v>0</v>
      </c>
      <c r="AB684" s="229">
        <f t="shared" si="510"/>
        <v>0</v>
      </c>
      <c r="AC684" s="229">
        <f t="shared" si="510"/>
        <v>0</v>
      </c>
      <c r="AD684" s="229">
        <f t="shared" si="510"/>
        <v>0</v>
      </c>
      <c r="AE684" s="229">
        <f t="shared" si="510"/>
        <v>0</v>
      </c>
      <c r="AF684" s="229">
        <f t="shared" si="510"/>
        <v>0</v>
      </c>
      <c r="AG684" s="229">
        <f t="shared" si="510"/>
        <v>0</v>
      </c>
      <c r="AH684" s="229">
        <f t="shared" si="510"/>
        <v>0</v>
      </c>
      <c r="AI684" s="229">
        <f t="shared" si="510"/>
        <v>0</v>
      </c>
      <c r="AJ684" s="229">
        <f t="shared" si="510"/>
        <v>0</v>
      </c>
      <c r="AK684" s="229">
        <f t="shared" si="510"/>
        <v>0</v>
      </c>
      <c r="AL684" s="229">
        <f t="shared" si="513"/>
        <v>0</v>
      </c>
      <c r="AM684" s="229">
        <f t="shared" si="513"/>
        <v>0</v>
      </c>
      <c r="AN684" s="229">
        <f t="shared" si="513"/>
        <v>0</v>
      </c>
      <c r="AO684" s="229">
        <f t="shared" si="513"/>
        <v>0</v>
      </c>
      <c r="AP684" s="229">
        <f t="shared" si="513"/>
        <v>0</v>
      </c>
      <c r="AQ684" s="229">
        <f t="shared" si="513"/>
        <v>0</v>
      </c>
      <c r="AR684" s="229">
        <f t="shared" si="513"/>
        <v>0</v>
      </c>
      <c r="AS684" s="229">
        <f t="shared" si="513"/>
        <v>0</v>
      </c>
      <c r="AT684" s="229">
        <f t="shared" si="513"/>
        <v>0</v>
      </c>
      <c r="AU684" s="229">
        <f t="shared" si="513"/>
        <v>0</v>
      </c>
      <c r="AV684" s="229">
        <f t="shared" si="513"/>
        <v>0</v>
      </c>
      <c r="AW684" s="229">
        <f t="shared" si="513"/>
        <v>0</v>
      </c>
      <c r="AX684" s="229">
        <f t="shared" si="513"/>
        <v>0</v>
      </c>
      <c r="AY684" s="229">
        <f t="shared" si="513"/>
        <v>0</v>
      </c>
      <c r="AZ684" s="229">
        <f t="shared" si="513"/>
        <v>0</v>
      </c>
      <c r="BA684" s="229">
        <f t="shared" si="513"/>
        <v>0</v>
      </c>
      <c r="BB684" s="229">
        <f t="shared" si="513"/>
        <v>0</v>
      </c>
      <c r="BC684" s="229">
        <f t="shared" si="513"/>
        <v>0</v>
      </c>
      <c r="BD684" s="229">
        <f t="shared" si="513"/>
        <v>0</v>
      </c>
      <c r="BE684" s="229">
        <f t="shared" si="513"/>
        <v>0</v>
      </c>
      <c r="BF684" s="229">
        <f t="shared" si="513"/>
        <v>0</v>
      </c>
      <c r="BG684" s="229">
        <f t="shared" si="513"/>
        <v>0</v>
      </c>
      <c r="BH684" s="229">
        <f t="shared" si="513"/>
        <v>0</v>
      </c>
      <c r="BI684" s="229">
        <f t="shared" si="513"/>
        <v>0</v>
      </c>
      <c r="BJ684" s="229">
        <f t="shared" si="513"/>
        <v>0</v>
      </c>
      <c r="BK684" s="229">
        <f t="shared" si="513"/>
        <v>0</v>
      </c>
      <c r="BL684" s="229">
        <f t="shared" si="513"/>
        <v>0</v>
      </c>
      <c r="BM684" s="229">
        <f t="shared" si="513"/>
        <v>0</v>
      </c>
      <c r="BN684" s="229">
        <f t="shared" si="513"/>
        <v>0</v>
      </c>
      <c r="BO684" s="229">
        <f t="shared" si="512"/>
        <v>0</v>
      </c>
      <c r="BP684" s="229">
        <f t="shared" si="512"/>
        <v>0</v>
      </c>
      <c r="BQ684" s="229">
        <f t="shared" si="512"/>
        <v>0</v>
      </c>
      <c r="BR684" s="229">
        <f t="shared" si="512"/>
        <v>0</v>
      </c>
      <c r="BS684" s="229">
        <f t="shared" si="512"/>
        <v>0</v>
      </c>
      <c r="BT684" s="229">
        <f t="shared" si="512"/>
        <v>0</v>
      </c>
      <c r="BU684" s="229">
        <f t="shared" si="512"/>
        <v>0</v>
      </c>
      <c r="BV684" s="229">
        <f t="shared" si="512"/>
        <v>0</v>
      </c>
      <c r="BW684" s="229">
        <f t="shared" si="512"/>
        <v>0</v>
      </c>
      <c r="BX684" s="229">
        <f t="shared" si="512"/>
        <v>0</v>
      </c>
      <c r="BY684" s="229">
        <f t="shared" si="512"/>
        <v>0</v>
      </c>
      <c r="BZ684" s="229">
        <f t="shared" si="512"/>
        <v>0</v>
      </c>
    </row>
    <row r="685" spans="1:78" x14ac:dyDescent="0.2">
      <c r="A685" s="7" t="str">
        <f t="shared" si="514"/>
        <v>Roll-in 10</v>
      </c>
      <c r="B685" s="7">
        <f t="shared" si="515"/>
        <v>2024</v>
      </c>
      <c r="C685" s="7">
        <f t="shared" si="487"/>
        <v>64</v>
      </c>
      <c r="D685" s="165">
        <f t="shared" si="516"/>
        <v>45412</v>
      </c>
      <c r="E685" s="68">
        <f t="shared" si="517"/>
        <v>0</v>
      </c>
      <c r="F685" s="77"/>
      <c r="G685" s="229">
        <f t="shared" si="511"/>
        <v>0</v>
      </c>
      <c r="H685" s="229">
        <f t="shared" si="511"/>
        <v>0</v>
      </c>
      <c r="I685" s="229">
        <f t="shared" si="511"/>
        <v>0</v>
      </c>
      <c r="J685" s="229">
        <f t="shared" si="511"/>
        <v>0</v>
      </c>
      <c r="K685" s="229">
        <f t="shared" si="511"/>
        <v>0</v>
      </c>
      <c r="L685" s="229">
        <f t="shared" si="511"/>
        <v>0</v>
      </c>
      <c r="M685" s="229">
        <f t="shared" si="511"/>
        <v>0</v>
      </c>
      <c r="N685" s="229">
        <f t="shared" si="511"/>
        <v>0</v>
      </c>
      <c r="O685" s="229">
        <f t="shared" si="511"/>
        <v>0</v>
      </c>
      <c r="P685" s="229">
        <f t="shared" si="511"/>
        <v>0</v>
      </c>
      <c r="Q685" s="229">
        <f t="shared" si="511"/>
        <v>0</v>
      </c>
      <c r="R685" s="229">
        <f t="shared" si="511"/>
        <v>0</v>
      </c>
      <c r="S685" s="229">
        <f t="shared" si="511"/>
        <v>0</v>
      </c>
      <c r="T685" s="229">
        <f t="shared" si="511"/>
        <v>0</v>
      </c>
      <c r="U685" s="229">
        <f t="shared" si="511"/>
        <v>0</v>
      </c>
      <c r="V685" s="229">
        <f t="shared" si="511"/>
        <v>0</v>
      </c>
      <c r="W685" s="229">
        <f t="shared" si="510"/>
        <v>0</v>
      </c>
      <c r="X685" s="229">
        <f t="shared" si="510"/>
        <v>0</v>
      </c>
      <c r="Y685" s="229">
        <f t="shared" si="510"/>
        <v>0</v>
      </c>
      <c r="Z685" s="229">
        <f t="shared" si="510"/>
        <v>0</v>
      </c>
      <c r="AA685" s="229">
        <f t="shared" si="510"/>
        <v>0</v>
      </c>
      <c r="AB685" s="229">
        <f t="shared" si="510"/>
        <v>0</v>
      </c>
      <c r="AC685" s="229">
        <f t="shared" si="510"/>
        <v>0</v>
      </c>
      <c r="AD685" s="229">
        <f t="shared" si="510"/>
        <v>0</v>
      </c>
      <c r="AE685" s="229">
        <f t="shared" si="510"/>
        <v>0</v>
      </c>
      <c r="AF685" s="229">
        <f t="shared" si="510"/>
        <v>0</v>
      </c>
      <c r="AG685" s="229">
        <f t="shared" si="510"/>
        <v>0</v>
      </c>
      <c r="AH685" s="229">
        <f t="shared" si="510"/>
        <v>0</v>
      </c>
      <c r="AI685" s="229">
        <f t="shared" si="510"/>
        <v>0</v>
      </c>
      <c r="AJ685" s="229">
        <f t="shared" si="510"/>
        <v>0</v>
      </c>
      <c r="AK685" s="229">
        <f t="shared" si="510"/>
        <v>0</v>
      </c>
      <c r="AL685" s="229">
        <f t="shared" si="513"/>
        <v>0</v>
      </c>
      <c r="AM685" s="229">
        <f t="shared" si="513"/>
        <v>0</v>
      </c>
      <c r="AN685" s="229">
        <f t="shared" si="513"/>
        <v>0</v>
      </c>
      <c r="AO685" s="229">
        <f t="shared" si="513"/>
        <v>0</v>
      </c>
      <c r="AP685" s="229">
        <f t="shared" si="513"/>
        <v>0</v>
      </c>
      <c r="AQ685" s="229">
        <f t="shared" si="513"/>
        <v>0</v>
      </c>
      <c r="AR685" s="229">
        <f t="shared" si="513"/>
        <v>0</v>
      </c>
      <c r="AS685" s="229">
        <f t="shared" si="513"/>
        <v>0</v>
      </c>
      <c r="AT685" s="229">
        <f t="shared" si="513"/>
        <v>0</v>
      </c>
      <c r="AU685" s="229">
        <f t="shared" si="513"/>
        <v>0</v>
      </c>
      <c r="AV685" s="229">
        <f t="shared" si="513"/>
        <v>0</v>
      </c>
      <c r="AW685" s="229">
        <f t="shared" si="513"/>
        <v>0</v>
      </c>
      <c r="AX685" s="229">
        <f t="shared" si="513"/>
        <v>0</v>
      </c>
      <c r="AY685" s="229">
        <f t="shared" si="513"/>
        <v>0</v>
      </c>
      <c r="AZ685" s="229">
        <f t="shared" si="513"/>
        <v>0</v>
      </c>
      <c r="BA685" s="229">
        <f t="shared" si="513"/>
        <v>0</v>
      </c>
      <c r="BB685" s="229">
        <f t="shared" si="513"/>
        <v>0</v>
      </c>
      <c r="BC685" s="229">
        <f t="shared" si="513"/>
        <v>0</v>
      </c>
      <c r="BD685" s="229">
        <f t="shared" si="513"/>
        <v>0</v>
      </c>
      <c r="BE685" s="229">
        <f t="shared" si="513"/>
        <v>0</v>
      </c>
      <c r="BF685" s="229">
        <f t="shared" si="513"/>
        <v>0</v>
      </c>
      <c r="BG685" s="229">
        <f t="shared" si="513"/>
        <v>0</v>
      </c>
      <c r="BH685" s="229">
        <f t="shared" si="513"/>
        <v>0</v>
      </c>
      <c r="BI685" s="229">
        <f t="shared" si="513"/>
        <v>0</v>
      </c>
      <c r="BJ685" s="229">
        <f t="shared" si="513"/>
        <v>0</v>
      </c>
      <c r="BK685" s="229">
        <f t="shared" si="513"/>
        <v>0</v>
      </c>
      <c r="BL685" s="229">
        <f t="shared" si="513"/>
        <v>0</v>
      </c>
      <c r="BM685" s="229">
        <f t="shared" si="513"/>
        <v>0</v>
      </c>
      <c r="BN685" s="229">
        <f t="shared" si="513"/>
        <v>0</v>
      </c>
      <c r="BO685" s="229">
        <f t="shared" si="512"/>
        <v>0</v>
      </c>
      <c r="BP685" s="229">
        <f t="shared" si="512"/>
        <v>0</v>
      </c>
      <c r="BQ685" s="229">
        <f t="shared" si="512"/>
        <v>0</v>
      </c>
      <c r="BR685" s="229">
        <f t="shared" si="512"/>
        <v>0</v>
      </c>
      <c r="BS685" s="229">
        <f t="shared" si="512"/>
        <v>0</v>
      </c>
      <c r="BT685" s="229">
        <f t="shared" si="512"/>
        <v>0</v>
      </c>
      <c r="BU685" s="229">
        <f t="shared" si="512"/>
        <v>0</v>
      </c>
      <c r="BV685" s="229">
        <f t="shared" si="512"/>
        <v>0</v>
      </c>
      <c r="BW685" s="229">
        <f t="shared" si="512"/>
        <v>0</v>
      </c>
      <c r="BX685" s="229">
        <f t="shared" si="512"/>
        <v>0</v>
      </c>
      <c r="BY685" s="229">
        <f t="shared" si="512"/>
        <v>0</v>
      </c>
      <c r="BZ685" s="229">
        <f t="shared" si="512"/>
        <v>0</v>
      </c>
    </row>
    <row r="686" spans="1:78" x14ac:dyDescent="0.2">
      <c r="A686" s="7" t="str">
        <f t="shared" si="514"/>
        <v>Roll-in 10</v>
      </c>
      <c r="B686" s="7">
        <f t="shared" si="515"/>
        <v>2024</v>
      </c>
      <c r="C686" s="7">
        <f t="shared" si="487"/>
        <v>65</v>
      </c>
      <c r="D686" s="165">
        <f t="shared" si="516"/>
        <v>45443</v>
      </c>
      <c r="E686" s="68">
        <f t="shared" si="517"/>
        <v>0</v>
      </c>
      <c r="F686" s="77"/>
      <c r="G686" s="229">
        <f t="shared" si="511"/>
        <v>0</v>
      </c>
      <c r="H686" s="229">
        <f t="shared" si="511"/>
        <v>0</v>
      </c>
      <c r="I686" s="229">
        <f t="shared" si="511"/>
        <v>0</v>
      </c>
      <c r="J686" s="229">
        <f t="shared" si="511"/>
        <v>0</v>
      </c>
      <c r="K686" s="229">
        <f t="shared" si="511"/>
        <v>0</v>
      </c>
      <c r="L686" s="229">
        <f t="shared" si="511"/>
        <v>0</v>
      </c>
      <c r="M686" s="229">
        <f t="shared" si="511"/>
        <v>0</v>
      </c>
      <c r="N686" s="229">
        <f t="shared" si="511"/>
        <v>0</v>
      </c>
      <c r="O686" s="229">
        <f t="shared" si="511"/>
        <v>0</v>
      </c>
      <c r="P686" s="229">
        <f t="shared" si="511"/>
        <v>0</v>
      </c>
      <c r="Q686" s="229">
        <f t="shared" si="511"/>
        <v>0</v>
      </c>
      <c r="R686" s="229">
        <f t="shared" si="511"/>
        <v>0</v>
      </c>
      <c r="S686" s="229">
        <f t="shared" si="511"/>
        <v>0</v>
      </c>
      <c r="T686" s="229">
        <f t="shared" si="511"/>
        <v>0</v>
      </c>
      <c r="U686" s="229">
        <f t="shared" si="511"/>
        <v>0</v>
      </c>
      <c r="V686" s="229">
        <f t="shared" si="511"/>
        <v>0</v>
      </c>
      <c r="W686" s="229">
        <f t="shared" si="510"/>
        <v>0</v>
      </c>
      <c r="X686" s="229">
        <f t="shared" si="510"/>
        <v>0</v>
      </c>
      <c r="Y686" s="229">
        <f t="shared" si="510"/>
        <v>0</v>
      </c>
      <c r="Z686" s="229">
        <f t="shared" si="510"/>
        <v>0</v>
      </c>
      <c r="AA686" s="229">
        <f t="shared" si="510"/>
        <v>0</v>
      </c>
      <c r="AB686" s="229">
        <f t="shared" si="510"/>
        <v>0</v>
      </c>
      <c r="AC686" s="229">
        <f t="shared" si="510"/>
        <v>0</v>
      </c>
      <c r="AD686" s="229">
        <f t="shared" si="510"/>
        <v>0</v>
      </c>
      <c r="AE686" s="229">
        <f t="shared" si="510"/>
        <v>0</v>
      </c>
      <c r="AF686" s="229">
        <f t="shared" si="510"/>
        <v>0</v>
      </c>
      <c r="AG686" s="229">
        <f t="shared" si="510"/>
        <v>0</v>
      </c>
      <c r="AH686" s="229">
        <f t="shared" si="510"/>
        <v>0</v>
      </c>
      <c r="AI686" s="229">
        <f t="shared" si="510"/>
        <v>0</v>
      </c>
      <c r="AJ686" s="229">
        <f t="shared" si="510"/>
        <v>0</v>
      </c>
      <c r="AK686" s="229">
        <f t="shared" si="510"/>
        <v>0</v>
      </c>
      <c r="AL686" s="229">
        <f t="shared" si="513"/>
        <v>0</v>
      </c>
      <c r="AM686" s="229">
        <f t="shared" si="513"/>
        <v>0</v>
      </c>
      <c r="AN686" s="229">
        <f t="shared" si="513"/>
        <v>0</v>
      </c>
      <c r="AO686" s="229">
        <f t="shared" si="513"/>
        <v>0</v>
      </c>
      <c r="AP686" s="229">
        <f t="shared" si="513"/>
        <v>0</v>
      </c>
      <c r="AQ686" s="229">
        <f t="shared" si="513"/>
        <v>0</v>
      </c>
      <c r="AR686" s="229">
        <f t="shared" si="513"/>
        <v>0</v>
      </c>
      <c r="AS686" s="229">
        <f t="shared" si="513"/>
        <v>0</v>
      </c>
      <c r="AT686" s="229">
        <f t="shared" si="513"/>
        <v>0</v>
      </c>
      <c r="AU686" s="229">
        <f t="shared" si="513"/>
        <v>0</v>
      </c>
      <c r="AV686" s="229">
        <f t="shared" si="513"/>
        <v>0</v>
      </c>
      <c r="AW686" s="229">
        <f t="shared" si="513"/>
        <v>0</v>
      </c>
      <c r="AX686" s="229">
        <f t="shared" si="513"/>
        <v>0</v>
      </c>
      <c r="AY686" s="229">
        <f t="shared" si="513"/>
        <v>0</v>
      </c>
      <c r="AZ686" s="229">
        <f t="shared" si="513"/>
        <v>0</v>
      </c>
      <c r="BA686" s="229">
        <f t="shared" si="513"/>
        <v>0</v>
      </c>
      <c r="BB686" s="229">
        <f t="shared" si="513"/>
        <v>0</v>
      </c>
      <c r="BC686" s="229">
        <f t="shared" si="513"/>
        <v>0</v>
      </c>
      <c r="BD686" s="229">
        <f t="shared" si="513"/>
        <v>0</v>
      </c>
      <c r="BE686" s="229">
        <f t="shared" si="513"/>
        <v>0</v>
      </c>
      <c r="BF686" s="229">
        <f t="shared" si="513"/>
        <v>0</v>
      </c>
      <c r="BG686" s="229">
        <f t="shared" si="513"/>
        <v>0</v>
      </c>
      <c r="BH686" s="229">
        <f t="shared" si="513"/>
        <v>0</v>
      </c>
      <c r="BI686" s="229">
        <f t="shared" si="513"/>
        <v>0</v>
      </c>
      <c r="BJ686" s="229">
        <f t="shared" si="513"/>
        <v>0</v>
      </c>
      <c r="BK686" s="229">
        <f t="shared" si="513"/>
        <v>0</v>
      </c>
      <c r="BL686" s="229">
        <f t="shared" si="513"/>
        <v>0</v>
      </c>
      <c r="BM686" s="229">
        <f t="shared" si="513"/>
        <v>0</v>
      </c>
      <c r="BN686" s="229">
        <f t="shared" si="513"/>
        <v>0</v>
      </c>
      <c r="BO686" s="229">
        <f t="shared" si="512"/>
        <v>0</v>
      </c>
      <c r="BP686" s="229">
        <f t="shared" si="512"/>
        <v>0</v>
      </c>
      <c r="BQ686" s="229">
        <f t="shared" si="512"/>
        <v>0</v>
      </c>
      <c r="BR686" s="229">
        <f t="shared" si="512"/>
        <v>0</v>
      </c>
      <c r="BS686" s="229">
        <f t="shared" si="512"/>
        <v>0</v>
      </c>
      <c r="BT686" s="229">
        <f t="shared" si="512"/>
        <v>0</v>
      </c>
      <c r="BU686" s="229">
        <f t="shared" si="512"/>
        <v>0</v>
      </c>
      <c r="BV686" s="229">
        <f t="shared" si="512"/>
        <v>0</v>
      </c>
      <c r="BW686" s="229">
        <f t="shared" si="512"/>
        <v>0</v>
      </c>
      <c r="BX686" s="229">
        <f t="shared" si="512"/>
        <v>0</v>
      </c>
      <c r="BY686" s="229">
        <f t="shared" si="512"/>
        <v>0</v>
      </c>
      <c r="BZ686" s="229">
        <f t="shared" si="512"/>
        <v>0</v>
      </c>
    </row>
    <row r="687" spans="1:78" x14ac:dyDescent="0.2">
      <c r="A687" s="7" t="str">
        <f t="shared" si="514"/>
        <v>Roll-in 10</v>
      </c>
      <c r="B687" s="7">
        <f t="shared" si="515"/>
        <v>2024</v>
      </c>
      <c r="C687" s="7">
        <f t="shared" si="487"/>
        <v>66</v>
      </c>
      <c r="D687" s="165">
        <f t="shared" si="516"/>
        <v>45473</v>
      </c>
      <c r="E687" s="68">
        <f t="shared" si="517"/>
        <v>0</v>
      </c>
      <c r="F687" s="77"/>
      <c r="G687" s="229">
        <f t="shared" si="511"/>
        <v>0</v>
      </c>
      <c r="H687" s="229">
        <f t="shared" si="511"/>
        <v>0</v>
      </c>
      <c r="I687" s="229">
        <f t="shared" si="511"/>
        <v>0</v>
      </c>
      <c r="J687" s="229">
        <f t="shared" si="511"/>
        <v>0</v>
      </c>
      <c r="K687" s="229">
        <f t="shared" si="511"/>
        <v>0</v>
      </c>
      <c r="L687" s="229">
        <f t="shared" si="511"/>
        <v>0</v>
      </c>
      <c r="M687" s="229">
        <f t="shared" si="511"/>
        <v>0</v>
      </c>
      <c r="N687" s="229">
        <f t="shared" si="511"/>
        <v>0</v>
      </c>
      <c r="O687" s="229">
        <f t="shared" si="511"/>
        <v>0</v>
      </c>
      <c r="P687" s="229">
        <f t="shared" si="511"/>
        <v>0</v>
      </c>
      <c r="Q687" s="229">
        <f t="shared" si="511"/>
        <v>0</v>
      </c>
      <c r="R687" s="229">
        <f t="shared" si="511"/>
        <v>0</v>
      </c>
      <c r="S687" s="229">
        <f t="shared" si="511"/>
        <v>0</v>
      </c>
      <c r="T687" s="229">
        <f t="shared" si="511"/>
        <v>0</v>
      </c>
      <c r="U687" s="229">
        <f t="shared" si="511"/>
        <v>0</v>
      </c>
      <c r="V687" s="229">
        <f t="shared" si="511"/>
        <v>0</v>
      </c>
      <c r="W687" s="229">
        <f t="shared" si="510"/>
        <v>0</v>
      </c>
      <c r="X687" s="229">
        <f t="shared" si="510"/>
        <v>0</v>
      </c>
      <c r="Y687" s="229">
        <f t="shared" si="510"/>
        <v>0</v>
      </c>
      <c r="Z687" s="229">
        <f t="shared" si="510"/>
        <v>0</v>
      </c>
      <c r="AA687" s="229">
        <f t="shared" si="510"/>
        <v>0</v>
      </c>
      <c r="AB687" s="229">
        <f t="shared" si="510"/>
        <v>0</v>
      </c>
      <c r="AC687" s="229">
        <f t="shared" si="510"/>
        <v>0</v>
      </c>
      <c r="AD687" s="229">
        <f t="shared" si="510"/>
        <v>0</v>
      </c>
      <c r="AE687" s="229">
        <f t="shared" si="510"/>
        <v>0</v>
      </c>
      <c r="AF687" s="229">
        <f t="shared" si="510"/>
        <v>0</v>
      </c>
      <c r="AG687" s="229">
        <f t="shared" si="510"/>
        <v>0</v>
      </c>
      <c r="AH687" s="229">
        <f t="shared" si="510"/>
        <v>0</v>
      </c>
      <c r="AI687" s="229">
        <f t="shared" si="510"/>
        <v>0</v>
      </c>
      <c r="AJ687" s="229">
        <f t="shared" si="510"/>
        <v>0</v>
      </c>
      <c r="AK687" s="229">
        <f t="shared" si="510"/>
        <v>0</v>
      </c>
      <c r="AL687" s="229">
        <f t="shared" si="513"/>
        <v>0</v>
      </c>
      <c r="AM687" s="229">
        <f t="shared" si="513"/>
        <v>0</v>
      </c>
      <c r="AN687" s="229">
        <f t="shared" si="513"/>
        <v>0</v>
      </c>
      <c r="AO687" s="229">
        <f t="shared" si="513"/>
        <v>0</v>
      </c>
      <c r="AP687" s="229">
        <f t="shared" si="513"/>
        <v>0</v>
      </c>
      <c r="AQ687" s="229">
        <f t="shared" si="513"/>
        <v>0</v>
      </c>
      <c r="AR687" s="229">
        <f t="shared" si="513"/>
        <v>0</v>
      </c>
      <c r="AS687" s="229">
        <f t="shared" si="513"/>
        <v>0</v>
      </c>
      <c r="AT687" s="229">
        <f t="shared" si="513"/>
        <v>0</v>
      </c>
      <c r="AU687" s="229">
        <f t="shared" si="513"/>
        <v>0</v>
      </c>
      <c r="AV687" s="229">
        <f t="shared" si="513"/>
        <v>0</v>
      </c>
      <c r="AW687" s="229">
        <f t="shared" si="513"/>
        <v>0</v>
      </c>
      <c r="AX687" s="229">
        <f t="shared" si="513"/>
        <v>0</v>
      </c>
      <c r="AY687" s="229">
        <f t="shared" si="513"/>
        <v>0</v>
      </c>
      <c r="AZ687" s="229">
        <f t="shared" si="513"/>
        <v>0</v>
      </c>
      <c r="BA687" s="229">
        <f t="shared" si="513"/>
        <v>0</v>
      </c>
      <c r="BB687" s="229">
        <f t="shared" si="513"/>
        <v>0</v>
      </c>
      <c r="BC687" s="229">
        <f t="shared" si="513"/>
        <v>0</v>
      </c>
      <c r="BD687" s="229">
        <f t="shared" si="513"/>
        <v>0</v>
      </c>
      <c r="BE687" s="229">
        <f t="shared" si="513"/>
        <v>0</v>
      </c>
      <c r="BF687" s="229">
        <f t="shared" si="513"/>
        <v>0</v>
      </c>
      <c r="BG687" s="229">
        <f t="shared" si="513"/>
        <v>0</v>
      </c>
      <c r="BH687" s="229">
        <f t="shared" si="513"/>
        <v>0</v>
      </c>
      <c r="BI687" s="229">
        <f t="shared" si="513"/>
        <v>0</v>
      </c>
      <c r="BJ687" s="229">
        <f t="shared" si="513"/>
        <v>0</v>
      </c>
      <c r="BK687" s="229">
        <f t="shared" si="513"/>
        <v>0</v>
      </c>
      <c r="BL687" s="229">
        <f t="shared" si="513"/>
        <v>0</v>
      </c>
      <c r="BM687" s="229">
        <f t="shared" si="513"/>
        <v>0</v>
      </c>
      <c r="BN687" s="229">
        <f t="shared" si="513"/>
        <v>0</v>
      </c>
      <c r="BO687" s="229">
        <f t="shared" si="512"/>
        <v>0</v>
      </c>
      <c r="BP687" s="229">
        <f t="shared" si="512"/>
        <v>0</v>
      </c>
      <c r="BQ687" s="229">
        <f t="shared" si="512"/>
        <v>0</v>
      </c>
      <c r="BR687" s="229">
        <f t="shared" si="512"/>
        <v>0</v>
      </c>
      <c r="BS687" s="229">
        <f t="shared" si="512"/>
        <v>0</v>
      </c>
      <c r="BT687" s="229">
        <f t="shared" si="512"/>
        <v>0</v>
      </c>
      <c r="BU687" s="229">
        <f t="shared" si="512"/>
        <v>0</v>
      </c>
      <c r="BV687" s="229">
        <f t="shared" si="512"/>
        <v>0</v>
      </c>
      <c r="BW687" s="229">
        <f t="shared" si="512"/>
        <v>0</v>
      </c>
      <c r="BX687" s="229">
        <f t="shared" si="512"/>
        <v>0</v>
      </c>
      <c r="BY687" s="229">
        <f t="shared" si="512"/>
        <v>0</v>
      </c>
      <c r="BZ687" s="229">
        <f t="shared" si="512"/>
        <v>0</v>
      </c>
    </row>
    <row r="688" spans="1:78" x14ac:dyDescent="0.2">
      <c r="A688" s="7" t="str">
        <f t="shared" si="514"/>
        <v>Roll-in 10</v>
      </c>
      <c r="B688" s="7">
        <f t="shared" si="515"/>
        <v>2024</v>
      </c>
      <c r="C688" s="7">
        <f t="shared" ref="C688:C693" si="518">C687+1</f>
        <v>67</v>
      </c>
      <c r="D688" s="165">
        <f t="shared" si="516"/>
        <v>45504</v>
      </c>
      <c r="E688" s="68">
        <f t="shared" si="517"/>
        <v>0</v>
      </c>
      <c r="F688" s="77"/>
      <c r="G688" s="229">
        <f t="shared" si="511"/>
        <v>0</v>
      </c>
      <c r="H688" s="229">
        <f t="shared" si="511"/>
        <v>0</v>
      </c>
      <c r="I688" s="229">
        <f t="shared" si="511"/>
        <v>0</v>
      </c>
      <c r="J688" s="229">
        <f t="shared" si="511"/>
        <v>0</v>
      </c>
      <c r="K688" s="229">
        <f t="shared" si="511"/>
        <v>0</v>
      </c>
      <c r="L688" s="229">
        <f t="shared" si="511"/>
        <v>0</v>
      </c>
      <c r="M688" s="229">
        <f t="shared" si="511"/>
        <v>0</v>
      </c>
      <c r="N688" s="229">
        <f t="shared" si="511"/>
        <v>0</v>
      </c>
      <c r="O688" s="229">
        <f t="shared" si="511"/>
        <v>0</v>
      </c>
      <c r="P688" s="229">
        <f t="shared" si="511"/>
        <v>0</v>
      </c>
      <c r="Q688" s="229">
        <f t="shared" si="511"/>
        <v>0</v>
      </c>
      <c r="R688" s="229">
        <f t="shared" si="511"/>
        <v>0</v>
      </c>
      <c r="S688" s="229">
        <f t="shared" si="511"/>
        <v>0</v>
      </c>
      <c r="T688" s="229">
        <f t="shared" si="511"/>
        <v>0</v>
      </c>
      <c r="U688" s="229">
        <f t="shared" si="511"/>
        <v>0</v>
      </c>
      <c r="V688" s="229">
        <f t="shared" si="511"/>
        <v>0</v>
      </c>
      <c r="W688" s="229">
        <f t="shared" si="510"/>
        <v>0</v>
      </c>
      <c r="X688" s="229">
        <f t="shared" si="510"/>
        <v>0</v>
      </c>
      <c r="Y688" s="229">
        <f t="shared" si="510"/>
        <v>0</v>
      </c>
      <c r="Z688" s="229">
        <f t="shared" si="510"/>
        <v>0</v>
      </c>
      <c r="AA688" s="229">
        <f t="shared" si="510"/>
        <v>0</v>
      </c>
      <c r="AB688" s="229">
        <f t="shared" si="510"/>
        <v>0</v>
      </c>
      <c r="AC688" s="229">
        <f t="shared" si="510"/>
        <v>0</v>
      </c>
      <c r="AD688" s="229">
        <f t="shared" si="510"/>
        <v>0</v>
      </c>
      <c r="AE688" s="229">
        <f t="shared" si="510"/>
        <v>0</v>
      </c>
      <c r="AF688" s="229">
        <f t="shared" si="510"/>
        <v>0</v>
      </c>
      <c r="AG688" s="229">
        <f t="shared" si="510"/>
        <v>0</v>
      </c>
      <c r="AH688" s="229">
        <f t="shared" si="510"/>
        <v>0</v>
      </c>
      <c r="AI688" s="229">
        <f t="shared" si="510"/>
        <v>0</v>
      </c>
      <c r="AJ688" s="229">
        <f t="shared" si="510"/>
        <v>0</v>
      </c>
      <c r="AK688" s="229">
        <f t="shared" si="510"/>
        <v>0</v>
      </c>
      <c r="AL688" s="229">
        <f t="shared" si="513"/>
        <v>0</v>
      </c>
      <c r="AM688" s="229">
        <f t="shared" si="513"/>
        <v>0</v>
      </c>
      <c r="AN688" s="229">
        <f t="shared" si="513"/>
        <v>0</v>
      </c>
      <c r="AO688" s="229">
        <f t="shared" si="513"/>
        <v>0</v>
      </c>
      <c r="AP688" s="229">
        <f t="shared" si="513"/>
        <v>0</v>
      </c>
      <c r="AQ688" s="229">
        <f t="shared" si="513"/>
        <v>0</v>
      </c>
      <c r="AR688" s="229">
        <f t="shared" si="513"/>
        <v>0</v>
      </c>
      <c r="AS688" s="229">
        <f t="shared" si="513"/>
        <v>0</v>
      </c>
      <c r="AT688" s="229">
        <f t="shared" si="513"/>
        <v>0</v>
      </c>
      <c r="AU688" s="229">
        <f t="shared" si="513"/>
        <v>0</v>
      </c>
      <c r="AV688" s="229">
        <f t="shared" si="513"/>
        <v>0</v>
      </c>
      <c r="AW688" s="229">
        <f t="shared" si="513"/>
        <v>0</v>
      </c>
      <c r="AX688" s="229">
        <f t="shared" si="513"/>
        <v>0</v>
      </c>
      <c r="AY688" s="229">
        <f t="shared" si="513"/>
        <v>0</v>
      </c>
      <c r="AZ688" s="229">
        <f t="shared" si="513"/>
        <v>0</v>
      </c>
      <c r="BA688" s="229">
        <f t="shared" si="513"/>
        <v>0</v>
      </c>
      <c r="BB688" s="229">
        <f t="shared" si="513"/>
        <v>0</v>
      </c>
      <c r="BC688" s="229">
        <f t="shared" si="513"/>
        <v>0</v>
      </c>
      <c r="BD688" s="229">
        <f t="shared" si="513"/>
        <v>0</v>
      </c>
      <c r="BE688" s="229">
        <f t="shared" si="513"/>
        <v>0</v>
      </c>
      <c r="BF688" s="229">
        <f t="shared" si="513"/>
        <v>0</v>
      </c>
      <c r="BG688" s="229">
        <f t="shared" si="513"/>
        <v>0</v>
      </c>
      <c r="BH688" s="229">
        <f t="shared" si="513"/>
        <v>0</v>
      </c>
      <c r="BI688" s="229">
        <f t="shared" si="513"/>
        <v>0</v>
      </c>
      <c r="BJ688" s="229">
        <f t="shared" si="513"/>
        <v>0</v>
      </c>
      <c r="BK688" s="229">
        <f t="shared" si="513"/>
        <v>0</v>
      </c>
      <c r="BL688" s="229">
        <f t="shared" si="513"/>
        <v>0</v>
      </c>
      <c r="BM688" s="229">
        <f t="shared" si="513"/>
        <v>0</v>
      </c>
      <c r="BN688" s="229">
        <f t="shared" si="513"/>
        <v>0</v>
      </c>
      <c r="BO688" s="229">
        <f t="shared" si="512"/>
        <v>0</v>
      </c>
      <c r="BP688" s="229">
        <f t="shared" si="512"/>
        <v>0</v>
      </c>
      <c r="BQ688" s="229">
        <f t="shared" si="512"/>
        <v>0</v>
      </c>
      <c r="BR688" s="229">
        <f t="shared" si="512"/>
        <v>0</v>
      </c>
      <c r="BS688" s="229">
        <f t="shared" si="512"/>
        <v>0</v>
      </c>
      <c r="BT688" s="229">
        <f t="shared" si="512"/>
        <v>0</v>
      </c>
      <c r="BU688" s="229">
        <f t="shared" si="512"/>
        <v>0</v>
      </c>
      <c r="BV688" s="229">
        <f t="shared" si="512"/>
        <v>0</v>
      </c>
      <c r="BW688" s="229">
        <f t="shared" si="512"/>
        <v>0</v>
      </c>
      <c r="BX688" s="229">
        <f t="shared" si="512"/>
        <v>0</v>
      </c>
      <c r="BY688" s="229">
        <f t="shared" si="512"/>
        <v>0</v>
      </c>
      <c r="BZ688" s="229">
        <f t="shared" si="512"/>
        <v>0</v>
      </c>
    </row>
    <row r="689" spans="1:78" x14ac:dyDescent="0.2">
      <c r="A689" s="7" t="str">
        <f t="shared" si="514"/>
        <v>Roll-in 10</v>
      </c>
      <c r="B689" s="7">
        <f t="shared" si="515"/>
        <v>2024</v>
      </c>
      <c r="C689" s="7">
        <f t="shared" si="518"/>
        <v>68</v>
      </c>
      <c r="D689" s="165">
        <f t="shared" si="516"/>
        <v>45535</v>
      </c>
      <c r="E689" s="68">
        <f t="shared" si="517"/>
        <v>0</v>
      </c>
      <c r="F689" s="77"/>
      <c r="G689" s="229">
        <f t="shared" si="511"/>
        <v>0</v>
      </c>
      <c r="H689" s="229">
        <f t="shared" si="511"/>
        <v>0</v>
      </c>
      <c r="I689" s="229">
        <f t="shared" si="511"/>
        <v>0</v>
      </c>
      <c r="J689" s="229">
        <f t="shared" si="511"/>
        <v>0</v>
      </c>
      <c r="K689" s="229">
        <f t="shared" si="511"/>
        <v>0</v>
      </c>
      <c r="L689" s="229">
        <f t="shared" si="511"/>
        <v>0</v>
      </c>
      <c r="M689" s="229">
        <f t="shared" si="511"/>
        <v>0</v>
      </c>
      <c r="N689" s="229">
        <f t="shared" si="511"/>
        <v>0</v>
      </c>
      <c r="O689" s="229">
        <f t="shared" si="511"/>
        <v>0</v>
      </c>
      <c r="P689" s="229">
        <f t="shared" si="511"/>
        <v>0</v>
      </c>
      <c r="Q689" s="229">
        <f t="shared" si="511"/>
        <v>0</v>
      </c>
      <c r="R689" s="229">
        <f t="shared" si="511"/>
        <v>0</v>
      </c>
      <c r="S689" s="229">
        <f t="shared" si="511"/>
        <v>0</v>
      </c>
      <c r="T689" s="229">
        <f t="shared" si="511"/>
        <v>0</v>
      </c>
      <c r="U689" s="229">
        <f t="shared" si="511"/>
        <v>0</v>
      </c>
      <c r="V689" s="229">
        <f t="shared" si="511"/>
        <v>0</v>
      </c>
      <c r="W689" s="229">
        <f t="shared" si="510"/>
        <v>0</v>
      </c>
      <c r="X689" s="229">
        <f t="shared" si="510"/>
        <v>0</v>
      </c>
      <c r="Y689" s="229">
        <f t="shared" si="510"/>
        <v>0</v>
      </c>
      <c r="Z689" s="229">
        <f t="shared" si="510"/>
        <v>0</v>
      </c>
      <c r="AA689" s="229">
        <f t="shared" si="510"/>
        <v>0</v>
      </c>
      <c r="AB689" s="229">
        <f t="shared" si="510"/>
        <v>0</v>
      </c>
      <c r="AC689" s="229">
        <f t="shared" si="510"/>
        <v>0</v>
      </c>
      <c r="AD689" s="229">
        <f t="shared" si="510"/>
        <v>0</v>
      </c>
      <c r="AE689" s="229">
        <f t="shared" si="510"/>
        <v>0</v>
      </c>
      <c r="AF689" s="229">
        <f t="shared" si="510"/>
        <v>0</v>
      </c>
      <c r="AG689" s="229">
        <f t="shared" si="510"/>
        <v>0</v>
      </c>
      <c r="AH689" s="229">
        <f t="shared" si="510"/>
        <v>0</v>
      </c>
      <c r="AI689" s="229">
        <f t="shared" si="510"/>
        <v>0</v>
      </c>
      <c r="AJ689" s="229">
        <f t="shared" si="510"/>
        <v>0</v>
      </c>
      <c r="AK689" s="229">
        <f t="shared" si="510"/>
        <v>0</v>
      </c>
      <c r="AL689" s="229">
        <f t="shared" si="513"/>
        <v>0</v>
      </c>
      <c r="AM689" s="229">
        <f t="shared" si="513"/>
        <v>0</v>
      </c>
      <c r="AN689" s="229">
        <f t="shared" si="513"/>
        <v>0</v>
      </c>
      <c r="AO689" s="229">
        <f t="shared" si="513"/>
        <v>0</v>
      </c>
      <c r="AP689" s="229">
        <f t="shared" si="513"/>
        <v>0</v>
      </c>
      <c r="AQ689" s="229">
        <f t="shared" si="513"/>
        <v>0</v>
      </c>
      <c r="AR689" s="229">
        <f t="shared" si="513"/>
        <v>0</v>
      </c>
      <c r="AS689" s="229">
        <f t="shared" si="513"/>
        <v>0</v>
      </c>
      <c r="AT689" s="229">
        <f t="shared" si="513"/>
        <v>0</v>
      </c>
      <c r="AU689" s="229">
        <f t="shared" si="513"/>
        <v>0</v>
      </c>
      <c r="AV689" s="229">
        <f t="shared" si="513"/>
        <v>0</v>
      </c>
      <c r="AW689" s="229">
        <f t="shared" si="513"/>
        <v>0</v>
      </c>
      <c r="AX689" s="229">
        <f t="shared" si="513"/>
        <v>0</v>
      </c>
      <c r="AY689" s="229">
        <f t="shared" si="513"/>
        <v>0</v>
      </c>
      <c r="AZ689" s="229">
        <f t="shared" si="513"/>
        <v>0</v>
      </c>
      <c r="BA689" s="229">
        <f t="shared" si="513"/>
        <v>0</v>
      </c>
      <c r="BB689" s="229">
        <f t="shared" si="513"/>
        <v>0</v>
      </c>
      <c r="BC689" s="229">
        <f t="shared" si="513"/>
        <v>0</v>
      </c>
      <c r="BD689" s="229">
        <f t="shared" si="513"/>
        <v>0</v>
      </c>
      <c r="BE689" s="229">
        <f t="shared" si="513"/>
        <v>0</v>
      </c>
      <c r="BF689" s="229">
        <f t="shared" si="513"/>
        <v>0</v>
      </c>
      <c r="BG689" s="229">
        <f t="shared" si="513"/>
        <v>0</v>
      </c>
      <c r="BH689" s="229">
        <f t="shared" si="513"/>
        <v>0</v>
      </c>
      <c r="BI689" s="229">
        <f t="shared" ref="BI689:BX690" si="519">IF(AND($B689+$D$7&gt;BI$7,BI$9&gt;=$D689),($E689*(1/$D$7))/IF(BI$7=$B689,13-MONTH($D689),12),0)</f>
        <v>0</v>
      </c>
      <c r="BJ689" s="229">
        <f t="shared" si="519"/>
        <v>0</v>
      </c>
      <c r="BK689" s="229">
        <f t="shared" si="519"/>
        <v>0</v>
      </c>
      <c r="BL689" s="229">
        <f t="shared" si="519"/>
        <v>0</v>
      </c>
      <c r="BM689" s="229">
        <f t="shared" si="519"/>
        <v>0</v>
      </c>
      <c r="BN689" s="229">
        <f t="shared" si="519"/>
        <v>0</v>
      </c>
      <c r="BO689" s="229">
        <f t="shared" si="519"/>
        <v>0</v>
      </c>
      <c r="BP689" s="229">
        <f t="shared" si="519"/>
        <v>0</v>
      </c>
      <c r="BQ689" s="229">
        <f t="shared" si="519"/>
        <v>0</v>
      </c>
      <c r="BR689" s="229">
        <f t="shared" si="519"/>
        <v>0</v>
      </c>
      <c r="BS689" s="229">
        <f t="shared" si="519"/>
        <v>0</v>
      </c>
      <c r="BT689" s="229">
        <f t="shared" si="519"/>
        <v>0</v>
      </c>
      <c r="BU689" s="229">
        <f t="shared" si="519"/>
        <v>0</v>
      </c>
      <c r="BV689" s="229">
        <f t="shared" si="519"/>
        <v>0</v>
      </c>
      <c r="BW689" s="229">
        <f t="shared" si="519"/>
        <v>0</v>
      </c>
      <c r="BX689" s="229">
        <f t="shared" si="519"/>
        <v>0</v>
      </c>
      <c r="BY689" s="229">
        <f t="shared" si="512"/>
        <v>0</v>
      </c>
      <c r="BZ689" s="229">
        <f t="shared" si="512"/>
        <v>0</v>
      </c>
    </row>
    <row r="690" spans="1:78" x14ac:dyDescent="0.2">
      <c r="A690" s="7" t="str">
        <f t="shared" si="514"/>
        <v>Roll-in 10</v>
      </c>
      <c r="B690" s="7">
        <f t="shared" si="515"/>
        <v>2024</v>
      </c>
      <c r="C690" s="7">
        <f t="shared" si="518"/>
        <v>69</v>
      </c>
      <c r="D690" s="165">
        <f t="shared" si="516"/>
        <v>45565</v>
      </c>
      <c r="E690" s="68">
        <f t="shared" si="517"/>
        <v>0</v>
      </c>
      <c r="F690" s="77"/>
      <c r="G690" s="229">
        <f t="shared" si="511"/>
        <v>0</v>
      </c>
      <c r="H690" s="229">
        <f t="shared" si="511"/>
        <v>0</v>
      </c>
      <c r="I690" s="229">
        <f t="shared" si="511"/>
        <v>0</v>
      </c>
      <c r="J690" s="229">
        <f t="shared" si="511"/>
        <v>0</v>
      </c>
      <c r="K690" s="229">
        <f t="shared" si="511"/>
        <v>0</v>
      </c>
      <c r="L690" s="229">
        <f t="shared" si="511"/>
        <v>0</v>
      </c>
      <c r="M690" s="229">
        <f t="shared" si="511"/>
        <v>0</v>
      </c>
      <c r="N690" s="229">
        <f t="shared" si="511"/>
        <v>0</v>
      </c>
      <c r="O690" s="229">
        <f t="shared" si="511"/>
        <v>0</v>
      </c>
      <c r="P690" s="229">
        <f t="shared" si="511"/>
        <v>0</v>
      </c>
      <c r="Q690" s="229">
        <f t="shared" si="511"/>
        <v>0</v>
      </c>
      <c r="R690" s="229">
        <f t="shared" si="511"/>
        <v>0</v>
      </c>
      <c r="S690" s="229">
        <f t="shared" si="511"/>
        <v>0</v>
      </c>
      <c r="T690" s="229">
        <f t="shared" si="511"/>
        <v>0</v>
      </c>
      <c r="U690" s="229">
        <f t="shared" si="511"/>
        <v>0</v>
      </c>
      <c r="V690" s="229">
        <f t="shared" si="511"/>
        <v>0</v>
      </c>
      <c r="W690" s="229">
        <f t="shared" si="510"/>
        <v>0</v>
      </c>
      <c r="X690" s="229">
        <f t="shared" si="510"/>
        <v>0</v>
      </c>
      <c r="Y690" s="229">
        <f t="shared" si="510"/>
        <v>0</v>
      </c>
      <c r="Z690" s="229">
        <f t="shared" si="510"/>
        <v>0</v>
      </c>
      <c r="AA690" s="229">
        <f t="shared" si="510"/>
        <v>0</v>
      </c>
      <c r="AB690" s="229">
        <f t="shared" si="510"/>
        <v>0</v>
      </c>
      <c r="AC690" s="229">
        <f t="shared" si="510"/>
        <v>0</v>
      </c>
      <c r="AD690" s="229">
        <f t="shared" si="510"/>
        <v>0</v>
      </c>
      <c r="AE690" s="229">
        <f t="shared" si="510"/>
        <v>0</v>
      </c>
      <c r="AF690" s="229">
        <f t="shared" si="510"/>
        <v>0</v>
      </c>
      <c r="AG690" s="229">
        <f t="shared" si="510"/>
        <v>0</v>
      </c>
      <c r="AH690" s="229">
        <f t="shared" si="510"/>
        <v>0</v>
      </c>
      <c r="AI690" s="229">
        <f t="shared" si="510"/>
        <v>0</v>
      </c>
      <c r="AJ690" s="229">
        <f t="shared" si="510"/>
        <v>0</v>
      </c>
      <c r="AK690" s="229">
        <f t="shared" si="510"/>
        <v>0</v>
      </c>
      <c r="AL690" s="229">
        <f t="shared" ref="AL690:BA693" si="520">IF(AND($B690+$D$7&gt;AL$7,AL$9&gt;=$D690),($E690*(1/$D$7))/IF(AL$7=$B690,13-MONTH($D690),12),0)</f>
        <v>0</v>
      </c>
      <c r="AM690" s="229">
        <f t="shared" si="520"/>
        <v>0</v>
      </c>
      <c r="AN690" s="229">
        <f t="shared" si="520"/>
        <v>0</v>
      </c>
      <c r="AO690" s="229">
        <f t="shared" si="520"/>
        <v>0</v>
      </c>
      <c r="AP690" s="229">
        <f t="shared" si="520"/>
        <v>0</v>
      </c>
      <c r="AQ690" s="229">
        <f t="shared" si="520"/>
        <v>0</v>
      </c>
      <c r="AR690" s="229">
        <f t="shared" si="520"/>
        <v>0</v>
      </c>
      <c r="AS690" s="229">
        <f t="shared" si="520"/>
        <v>0</v>
      </c>
      <c r="AT690" s="229">
        <f t="shared" si="520"/>
        <v>0</v>
      </c>
      <c r="AU690" s="229">
        <f t="shared" si="520"/>
        <v>0</v>
      </c>
      <c r="AV690" s="229">
        <f t="shared" si="520"/>
        <v>0</v>
      </c>
      <c r="AW690" s="229">
        <f t="shared" si="520"/>
        <v>0</v>
      </c>
      <c r="AX690" s="229">
        <f t="shared" si="520"/>
        <v>0</v>
      </c>
      <c r="AY690" s="229">
        <f t="shared" si="520"/>
        <v>0</v>
      </c>
      <c r="AZ690" s="229">
        <f t="shared" si="520"/>
        <v>0</v>
      </c>
      <c r="BA690" s="229">
        <f t="shared" si="520"/>
        <v>0</v>
      </c>
      <c r="BB690" s="229">
        <f t="shared" ref="BB690:BQ693" si="521">IF(AND($B690+$D$7&gt;BB$7,BB$9&gt;=$D690),($E690*(1/$D$7))/IF(BB$7=$B690,13-MONTH($D690),12),0)</f>
        <v>0</v>
      </c>
      <c r="BC690" s="229">
        <f t="shared" si="521"/>
        <v>0</v>
      </c>
      <c r="BD690" s="229">
        <f t="shared" si="521"/>
        <v>0</v>
      </c>
      <c r="BE690" s="229">
        <f t="shared" si="521"/>
        <v>0</v>
      </c>
      <c r="BF690" s="229">
        <f t="shared" si="521"/>
        <v>0</v>
      </c>
      <c r="BG690" s="229">
        <f t="shared" si="521"/>
        <v>0</v>
      </c>
      <c r="BH690" s="229">
        <f t="shared" si="521"/>
        <v>0</v>
      </c>
      <c r="BI690" s="229">
        <f t="shared" si="521"/>
        <v>0</v>
      </c>
      <c r="BJ690" s="229">
        <f t="shared" si="521"/>
        <v>0</v>
      </c>
      <c r="BK690" s="229">
        <f t="shared" si="521"/>
        <v>0</v>
      </c>
      <c r="BL690" s="229">
        <f t="shared" si="521"/>
        <v>0</v>
      </c>
      <c r="BM690" s="229">
        <f t="shared" si="521"/>
        <v>0</v>
      </c>
      <c r="BN690" s="229">
        <f t="shared" si="521"/>
        <v>0</v>
      </c>
      <c r="BO690" s="229">
        <f t="shared" si="521"/>
        <v>0</v>
      </c>
      <c r="BP690" s="229">
        <f t="shared" si="521"/>
        <v>0</v>
      </c>
      <c r="BQ690" s="229">
        <f t="shared" si="521"/>
        <v>0</v>
      </c>
      <c r="BR690" s="229">
        <f t="shared" si="519"/>
        <v>0</v>
      </c>
      <c r="BS690" s="229">
        <f t="shared" si="519"/>
        <v>0</v>
      </c>
      <c r="BT690" s="229">
        <f t="shared" si="519"/>
        <v>0</v>
      </c>
      <c r="BU690" s="229">
        <f t="shared" si="519"/>
        <v>0</v>
      </c>
      <c r="BV690" s="229">
        <f t="shared" si="519"/>
        <v>0</v>
      </c>
      <c r="BW690" s="229">
        <f t="shared" si="519"/>
        <v>0</v>
      </c>
      <c r="BX690" s="229">
        <f t="shared" si="519"/>
        <v>0</v>
      </c>
      <c r="BY690" s="229">
        <f t="shared" si="512"/>
        <v>0</v>
      </c>
      <c r="BZ690" s="229">
        <f t="shared" si="512"/>
        <v>0</v>
      </c>
    </row>
    <row r="691" spans="1:78" x14ac:dyDescent="0.2">
      <c r="A691" s="7" t="str">
        <f t="shared" si="514"/>
        <v>Roll-in 10</v>
      </c>
      <c r="B691" s="7">
        <f t="shared" si="515"/>
        <v>2024</v>
      </c>
      <c r="C691" s="7">
        <f t="shared" si="518"/>
        <v>70</v>
      </c>
      <c r="D691" s="165">
        <f t="shared" si="516"/>
        <v>45596</v>
      </c>
      <c r="E691" s="68">
        <f t="shared" si="517"/>
        <v>0</v>
      </c>
      <c r="F691" s="77"/>
      <c r="G691" s="229">
        <f t="shared" si="511"/>
        <v>0</v>
      </c>
      <c r="H691" s="229">
        <f t="shared" si="511"/>
        <v>0</v>
      </c>
      <c r="I691" s="229">
        <f t="shared" si="511"/>
        <v>0</v>
      </c>
      <c r="J691" s="229">
        <f t="shared" si="511"/>
        <v>0</v>
      </c>
      <c r="K691" s="229">
        <f t="shared" si="511"/>
        <v>0</v>
      </c>
      <c r="L691" s="229">
        <f t="shared" si="511"/>
        <v>0</v>
      </c>
      <c r="M691" s="229">
        <f t="shared" si="511"/>
        <v>0</v>
      </c>
      <c r="N691" s="229">
        <f t="shared" si="511"/>
        <v>0</v>
      </c>
      <c r="O691" s="229">
        <f t="shared" si="511"/>
        <v>0</v>
      </c>
      <c r="P691" s="229">
        <f t="shared" si="511"/>
        <v>0</v>
      </c>
      <c r="Q691" s="229">
        <f t="shared" si="511"/>
        <v>0</v>
      </c>
      <c r="R691" s="229">
        <f t="shared" si="511"/>
        <v>0</v>
      </c>
      <c r="S691" s="229">
        <f t="shared" si="511"/>
        <v>0</v>
      </c>
      <c r="T691" s="229">
        <f t="shared" si="511"/>
        <v>0</v>
      </c>
      <c r="U691" s="229">
        <f t="shared" si="511"/>
        <v>0</v>
      </c>
      <c r="V691" s="229">
        <f t="shared" si="511"/>
        <v>0</v>
      </c>
      <c r="W691" s="229">
        <f t="shared" si="510"/>
        <v>0</v>
      </c>
      <c r="X691" s="229">
        <f t="shared" si="510"/>
        <v>0</v>
      </c>
      <c r="Y691" s="229">
        <f t="shared" si="510"/>
        <v>0</v>
      </c>
      <c r="Z691" s="229">
        <f t="shared" si="510"/>
        <v>0</v>
      </c>
      <c r="AA691" s="229">
        <f t="shared" si="510"/>
        <v>0</v>
      </c>
      <c r="AB691" s="229">
        <f t="shared" si="510"/>
        <v>0</v>
      </c>
      <c r="AC691" s="229">
        <f t="shared" si="510"/>
        <v>0</v>
      </c>
      <c r="AD691" s="229">
        <f t="shared" si="510"/>
        <v>0</v>
      </c>
      <c r="AE691" s="229">
        <f t="shared" si="510"/>
        <v>0</v>
      </c>
      <c r="AF691" s="229">
        <f t="shared" si="510"/>
        <v>0</v>
      </c>
      <c r="AG691" s="229">
        <f t="shared" si="510"/>
        <v>0</v>
      </c>
      <c r="AH691" s="229">
        <f t="shared" si="510"/>
        <v>0</v>
      </c>
      <c r="AI691" s="229">
        <f t="shared" si="510"/>
        <v>0</v>
      </c>
      <c r="AJ691" s="229">
        <f t="shared" si="510"/>
        <v>0</v>
      </c>
      <c r="AK691" s="229">
        <f t="shared" si="510"/>
        <v>0</v>
      </c>
      <c r="AL691" s="229">
        <f t="shared" si="520"/>
        <v>0</v>
      </c>
      <c r="AM691" s="229">
        <f t="shared" si="520"/>
        <v>0</v>
      </c>
      <c r="AN691" s="229">
        <f t="shared" si="520"/>
        <v>0</v>
      </c>
      <c r="AO691" s="229">
        <f t="shared" si="520"/>
        <v>0</v>
      </c>
      <c r="AP691" s="229">
        <f t="shared" si="520"/>
        <v>0</v>
      </c>
      <c r="AQ691" s="229">
        <f t="shared" si="520"/>
        <v>0</v>
      </c>
      <c r="AR691" s="229">
        <f t="shared" si="520"/>
        <v>0</v>
      </c>
      <c r="AS691" s="229">
        <f t="shared" si="520"/>
        <v>0</v>
      </c>
      <c r="AT691" s="229">
        <f t="shared" si="520"/>
        <v>0</v>
      </c>
      <c r="AU691" s="229">
        <f t="shared" si="520"/>
        <v>0</v>
      </c>
      <c r="AV691" s="229">
        <f t="shared" si="520"/>
        <v>0</v>
      </c>
      <c r="AW691" s="229">
        <f t="shared" si="520"/>
        <v>0</v>
      </c>
      <c r="AX691" s="229">
        <f t="shared" si="520"/>
        <v>0</v>
      </c>
      <c r="AY691" s="229">
        <f t="shared" si="520"/>
        <v>0</v>
      </c>
      <c r="AZ691" s="229">
        <f t="shared" si="520"/>
        <v>0</v>
      </c>
      <c r="BA691" s="229">
        <f t="shared" si="520"/>
        <v>0</v>
      </c>
      <c r="BB691" s="229">
        <f t="shared" si="521"/>
        <v>0</v>
      </c>
      <c r="BC691" s="229">
        <f t="shared" si="521"/>
        <v>0</v>
      </c>
      <c r="BD691" s="229">
        <f t="shared" si="521"/>
        <v>0</v>
      </c>
      <c r="BE691" s="229">
        <f t="shared" si="521"/>
        <v>0</v>
      </c>
      <c r="BF691" s="229">
        <f t="shared" si="521"/>
        <v>0</v>
      </c>
      <c r="BG691" s="229">
        <f t="shared" si="521"/>
        <v>0</v>
      </c>
      <c r="BH691" s="229">
        <f t="shared" si="521"/>
        <v>0</v>
      </c>
      <c r="BI691" s="229">
        <f t="shared" si="521"/>
        <v>0</v>
      </c>
      <c r="BJ691" s="229">
        <f t="shared" si="521"/>
        <v>0</v>
      </c>
      <c r="BK691" s="229">
        <f t="shared" si="521"/>
        <v>0</v>
      </c>
      <c r="BL691" s="229">
        <f t="shared" si="521"/>
        <v>0</v>
      </c>
      <c r="BM691" s="229">
        <f t="shared" si="521"/>
        <v>0</v>
      </c>
      <c r="BN691" s="229">
        <f t="shared" si="521"/>
        <v>0</v>
      </c>
      <c r="BO691" s="229">
        <f t="shared" si="512"/>
        <v>0</v>
      </c>
      <c r="BP691" s="229">
        <f t="shared" si="512"/>
        <v>0</v>
      </c>
      <c r="BQ691" s="229">
        <f t="shared" si="512"/>
        <v>0</v>
      </c>
      <c r="BR691" s="229">
        <f t="shared" si="512"/>
        <v>0</v>
      </c>
      <c r="BS691" s="229">
        <f t="shared" si="512"/>
        <v>0</v>
      </c>
      <c r="BT691" s="229">
        <f t="shared" si="512"/>
        <v>0</v>
      </c>
      <c r="BU691" s="229">
        <f t="shared" si="512"/>
        <v>0</v>
      </c>
      <c r="BV691" s="229">
        <f t="shared" si="512"/>
        <v>0</v>
      </c>
      <c r="BW691" s="229">
        <f t="shared" si="512"/>
        <v>0</v>
      </c>
      <c r="BX691" s="229">
        <f t="shared" si="512"/>
        <v>0</v>
      </c>
      <c r="BY691" s="229">
        <f t="shared" si="512"/>
        <v>0</v>
      </c>
      <c r="BZ691" s="229">
        <f t="shared" si="512"/>
        <v>0</v>
      </c>
    </row>
    <row r="692" spans="1:78" x14ac:dyDescent="0.2">
      <c r="A692" s="7" t="str">
        <f t="shared" si="514"/>
        <v>Roll-in 10</v>
      </c>
      <c r="B692" s="7">
        <f t="shared" si="515"/>
        <v>2024</v>
      </c>
      <c r="C692" s="7">
        <f t="shared" si="518"/>
        <v>71</v>
      </c>
      <c r="D692" s="165">
        <f t="shared" si="516"/>
        <v>45626</v>
      </c>
      <c r="E692" s="68">
        <f t="shared" si="517"/>
        <v>0</v>
      </c>
      <c r="F692" s="77"/>
      <c r="G692" s="229">
        <f t="shared" si="511"/>
        <v>0</v>
      </c>
      <c r="H692" s="229">
        <f t="shared" si="511"/>
        <v>0</v>
      </c>
      <c r="I692" s="229">
        <f t="shared" si="511"/>
        <v>0</v>
      </c>
      <c r="J692" s="229">
        <f t="shared" si="511"/>
        <v>0</v>
      </c>
      <c r="K692" s="229">
        <f t="shared" si="511"/>
        <v>0</v>
      </c>
      <c r="L692" s="229">
        <f t="shared" si="511"/>
        <v>0</v>
      </c>
      <c r="M692" s="229">
        <f t="shared" si="511"/>
        <v>0</v>
      </c>
      <c r="N692" s="229">
        <f t="shared" si="511"/>
        <v>0</v>
      </c>
      <c r="O692" s="229">
        <f t="shared" si="511"/>
        <v>0</v>
      </c>
      <c r="P692" s="229">
        <f t="shared" si="511"/>
        <v>0</v>
      </c>
      <c r="Q692" s="229">
        <f t="shared" si="511"/>
        <v>0</v>
      </c>
      <c r="R692" s="229">
        <f t="shared" si="511"/>
        <v>0</v>
      </c>
      <c r="S692" s="229">
        <f t="shared" si="511"/>
        <v>0</v>
      </c>
      <c r="T692" s="229">
        <f t="shared" si="511"/>
        <v>0</v>
      </c>
      <c r="U692" s="229">
        <f t="shared" si="511"/>
        <v>0</v>
      </c>
      <c r="V692" s="229">
        <f t="shared" si="511"/>
        <v>0</v>
      </c>
      <c r="W692" s="229">
        <f t="shared" si="510"/>
        <v>0</v>
      </c>
      <c r="X692" s="229">
        <f t="shared" si="510"/>
        <v>0</v>
      </c>
      <c r="Y692" s="229">
        <f t="shared" si="510"/>
        <v>0</v>
      </c>
      <c r="Z692" s="229">
        <f t="shared" si="510"/>
        <v>0</v>
      </c>
      <c r="AA692" s="229">
        <f t="shared" si="510"/>
        <v>0</v>
      </c>
      <c r="AB692" s="229">
        <f t="shared" si="510"/>
        <v>0</v>
      </c>
      <c r="AC692" s="229">
        <f t="shared" si="510"/>
        <v>0</v>
      </c>
      <c r="AD692" s="229">
        <f>IF(AND($B692+$D$7&gt;AD$7,AD$9&gt;=$D692),($E692*(1/$D$7))/IF(AD$7=$B692,13-MONTH($D692),12),0)</f>
        <v>0</v>
      </c>
      <c r="AE692" s="229">
        <f t="shared" si="510"/>
        <v>0</v>
      </c>
      <c r="AF692" s="229">
        <f t="shared" si="510"/>
        <v>0</v>
      </c>
      <c r="AG692" s="229">
        <f t="shared" si="510"/>
        <v>0</v>
      </c>
      <c r="AH692" s="229">
        <f t="shared" si="510"/>
        <v>0</v>
      </c>
      <c r="AI692" s="229">
        <f t="shared" si="510"/>
        <v>0</v>
      </c>
      <c r="AJ692" s="229">
        <f t="shared" si="510"/>
        <v>0</v>
      </c>
      <c r="AK692" s="229">
        <f t="shared" si="510"/>
        <v>0</v>
      </c>
      <c r="AL692" s="229">
        <f t="shared" si="520"/>
        <v>0</v>
      </c>
      <c r="AM692" s="229">
        <f t="shared" si="520"/>
        <v>0</v>
      </c>
      <c r="AN692" s="229">
        <f t="shared" si="520"/>
        <v>0</v>
      </c>
      <c r="AO692" s="229">
        <f t="shared" si="520"/>
        <v>0</v>
      </c>
      <c r="AP692" s="229">
        <f t="shared" si="520"/>
        <v>0</v>
      </c>
      <c r="AQ692" s="229">
        <f t="shared" si="520"/>
        <v>0</v>
      </c>
      <c r="AR692" s="229">
        <f t="shared" si="520"/>
        <v>0</v>
      </c>
      <c r="AS692" s="229">
        <f t="shared" si="520"/>
        <v>0</v>
      </c>
      <c r="AT692" s="229">
        <f t="shared" si="520"/>
        <v>0</v>
      </c>
      <c r="AU692" s="229">
        <f t="shared" si="520"/>
        <v>0</v>
      </c>
      <c r="AV692" s="229">
        <f t="shared" si="520"/>
        <v>0</v>
      </c>
      <c r="AW692" s="229">
        <f t="shared" si="520"/>
        <v>0</v>
      </c>
      <c r="AX692" s="229">
        <f t="shared" si="520"/>
        <v>0</v>
      </c>
      <c r="AY692" s="229">
        <f t="shared" si="520"/>
        <v>0</v>
      </c>
      <c r="AZ692" s="229">
        <f t="shared" si="520"/>
        <v>0</v>
      </c>
      <c r="BA692" s="229">
        <f t="shared" si="520"/>
        <v>0</v>
      </c>
      <c r="BB692" s="229">
        <f t="shared" si="521"/>
        <v>0</v>
      </c>
      <c r="BC692" s="229">
        <f t="shared" si="521"/>
        <v>0</v>
      </c>
      <c r="BD692" s="229">
        <f t="shared" si="521"/>
        <v>0</v>
      </c>
      <c r="BE692" s="229">
        <f t="shared" si="521"/>
        <v>0</v>
      </c>
      <c r="BF692" s="229">
        <f t="shared" si="521"/>
        <v>0</v>
      </c>
      <c r="BG692" s="229">
        <f t="shared" si="521"/>
        <v>0</v>
      </c>
      <c r="BH692" s="229">
        <f t="shared" si="521"/>
        <v>0</v>
      </c>
      <c r="BI692" s="229">
        <f t="shared" si="521"/>
        <v>0</v>
      </c>
      <c r="BJ692" s="229">
        <f t="shared" si="521"/>
        <v>0</v>
      </c>
      <c r="BK692" s="229">
        <f t="shared" si="521"/>
        <v>0</v>
      </c>
      <c r="BL692" s="229">
        <f t="shared" si="521"/>
        <v>0</v>
      </c>
      <c r="BM692" s="229">
        <f t="shared" si="521"/>
        <v>0</v>
      </c>
      <c r="BN692" s="229">
        <f t="shared" si="521"/>
        <v>0</v>
      </c>
      <c r="BO692" s="229">
        <f t="shared" si="512"/>
        <v>0</v>
      </c>
      <c r="BP692" s="229">
        <f t="shared" si="512"/>
        <v>0</v>
      </c>
      <c r="BQ692" s="229">
        <f t="shared" si="512"/>
        <v>0</v>
      </c>
      <c r="BR692" s="229">
        <f t="shared" si="512"/>
        <v>0</v>
      </c>
      <c r="BS692" s="229">
        <f t="shared" si="512"/>
        <v>0</v>
      </c>
      <c r="BT692" s="229">
        <f t="shared" si="512"/>
        <v>0</v>
      </c>
      <c r="BU692" s="229">
        <f t="shared" si="512"/>
        <v>0</v>
      </c>
      <c r="BV692" s="229">
        <f t="shared" si="512"/>
        <v>0</v>
      </c>
      <c r="BW692" s="229">
        <f t="shared" si="512"/>
        <v>0</v>
      </c>
      <c r="BX692" s="229">
        <f t="shared" si="512"/>
        <v>0</v>
      </c>
      <c r="BY692" s="229">
        <f t="shared" si="512"/>
        <v>0</v>
      </c>
      <c r="BZ692" s="229">
        <f t="shared" si="512"/>
        <v>0</v>
      </c>
    </row>
    <row r="693" spans="1:78" x14ac:dyDescent="0.2">
      <c r="A693" s="7" t="str">
        <f t="shared" si="514"/>
        <v>Roll-in 10</v>
      </c>
      <c r="B693" s="7">
        <f t="shared" si="515"/>
        <v>2024</v>
      </c>
      <c r="C693" s="7">
        <f t="shared" si="518"/>
        <v>72</v>
      </c>
      <c r="D693" s="165">
        <f t="shared" si="516"/>
        <v>45657</v>
      </c>
      <c r="E693" s="166">
        <f t="shared" si="517"/>
        <v>0</v>
      </c>
      <c r="F693" s="77"/>
      <c r="G693" s="228">
        <f>IF(AND($B693+$D$7&gt;G$7,G$9&gt;=$D693),($E693*(1/$D$7))/IF(G$7=$B693,13-MONTH($D693),12),0)</f>
        <v>0</v>
      </c>
      <c r="H693" s="228">
        <f t="shared" si="511"/>
        <v>0</v>
      </c>
      <c r="I693" s="228">
        <f t="shared" si="511"/>
        <v>0</v>
      </c>
      <c r="J693" s="228">
        <f t="shared" si="511"/>
        <v>0</v>
      </c>
      <c r="K693" s="228">
        <f t="shared" si="511"/>
        <v>0</v>
      </c>
      <c r="L693" s="228">
        <f t="shared" si="511"/>
        <v>0</v>
      </c>
      <c r="M693" s="228">
        <f t="shared" si="511"/>
        <v>0</v>
      </c>
      <c r="N693" s="228">
        <f t="shared" si="511"/>
        <v>0</v>
      </c>
      <c r="O693" s="228">
        <f t="shared" si="511"/>
        <v>0</v>
      </c>
      <c r="P693" s="228">
        <f t="shared" si="511"/>
        <v>0</v>
      </c>
      <c r="Q693" s="228">
        <f t="shared" si="511"/>
        <v>0</v>
      </c>
      <c r="R693" s="228">
        <f t="shared" si="511"/>
        <v>0</v>
      </c>
      <c r="S693" s="228">
        <f t="shared" si="511"/>
        <v>0</v>
      </c>
      <c r="T693" s="228">
        <f t="shared" si="511"/>
        <v>0</v>
      </c>
      <c r="U693" s="228">
        <f t="shared" si="511"/>
        <v>0</v>
      </c>
      <c r="V693" s="228">
        <f t="shared" ref="V693:AK693" si="522">IF(AND($B693+$D$7&gt;V$7,V$9&gt;=$D693),($E693*(1/$D$7))/IF(V$7=$B693,13-MONTH($D693),12),0)</f>
        <v>0</v>
      </c>
      <c r="W693" s="228">
        <f t="shared" si="522"/>
        <v>0</v>
      </c>
      <c r="X693" s="228">
        <f t="shared" si="522"/>
        <v>0</v>
      </c>
      <c r="Y693" s="228">
        <f t="shared" si="522"/>
        <v>0</v>
      </c>
      <c r="Z693" s="228">
        <f t="shared" si="522"/>
        <v>0</v>
      </c>
      <c r="AA693" s="228">
        <f t="shared" si="522"/>
        <v>0</v>
      </c>
      <c r="AB693" s="228">
        <f t="shared" si="522"/>
        <v>0</v>
      </c>
      <c r="AC693" s="228">
        <f t="shared" si="522"/>
        <v>0</v>
      </c>
      <c r="AD693" s="228">
        <f t="shared" si="522"/>
        <v>0</v>
      </c>
      <c r="AE693" s="228">
        <f t="shared" si="522"/>
        <v>0</v>
      </c>
      <c r="AF693" s="228">
        <f t="shared" si="522"/>
        <v>0</v>
      </c>
      <c r="AG693" s="228">
        <f t="shared" si="522"/>
        <v>0</v>
      </c>
      <c r="AH693" s="228">
        <f t="shared" si="522"/>
        <v>0</v>
      </c>
      <c r="AI693" s="228">
        <f t="shared" si="522"/>
        <v>0</v>
      </c>
      <c r="AJ693" s="228">
        <f t="shared" si="522"/>
        <v>0</v>
      </c>
      <c r="AK693" s="228">
        <f t="shared" si="522"/>
        <v>0</v>
      </c>
      <c r="AL693" s="228">
        <f t="shared" si="520"/>
        <v>0</v>
      </c>
      <c r="AM693" s="228">
        <f t="shared" si="520"/>
        <v>0</v>
      </c>
      <c r="AN693" s="228">
        <f t="shared" si="520"/>
        <v>0</v>
      </c>
      <c r="AO693" s="228">
        <f t="shared" si="520"/>
        <v>0</v>
      </c>
      <c r="AP693" s="228">
        <f t="shared" si="520"/>
        <v>0</v>
      </c>
      <c r="AQ693" s="228">
        <f t="shared" si="520"/>
        <v>0</v>
      </c>
      <c r="AR693" s="228">
        <f t="shared" si="520"/>
        <v>0</v>
      </c>
      <c r="AS693" s="228">
        <f t="shared" si="520"/>
        <v>0</v>
      </c>
      <c r="AT693" s="228">
        <f t="shared" si="520"/>
        <v>0</v>
      </c>
      <c r="AU693" s="228">
        <f t="shared" si="520"/>
        <v>0</v>
      </c>
      <c r="AV693" s="228">
        <f t="shared" si="520"/>
        <v>0</v>
      </c>
      <c r="AW693" s="228">
        <f t="shared" si="520"/>
        <v>0</v>
      </c>
      <c r="AX693" s="228">
        <f t="shared" si="520"/>
        <v>0</v>
      </c>
      <c r="AY693" s="228">
        <f t="shared" si="520"/>
        <v>0</v>
      </c>
      <c r="AZ693" s="228">
        <f t="shared" si="520"/>
        <v>0</v>
      </c>
      <c r="BA693" s="228">
        <f t="shared" si="520"/>
        <v>0</v>
      </c>
      <c r="BB693" s="228">
        <f t="shared" si="521"/>
        <v>0</v>
      </c>
      <c r="BC693" s="228">
        <f t="shared" si="521"/>
        <v>0</v>
      </c>
      <c r="BD693" s="228">
        <f t="shared" si="521"/>
        <v>0</v>
      </c>
      <c r="BE693" s="228">
        <f t="shared" si="521"/>
        <v>0</v>
      </c>
      <c r="BF693" s="228">
        <f t="shared" si="521"/>
        <v>0</v>
      </c>
      <c r="BG693" s="228">
        <f t="shared" si="521"/>
        <v>0</v>
      </c>
      <c r="BH693" s="228">
        <f t="shared" si="521"/>
        <v>0</v>
      </c>
      <c r="BI693" s="228">
        <f t="shared" si="521"/>
        <v>0</v>
      </c>
      <c r="BJ693" s="228">
        <f t="shared" si="521"/>
        <v>0</v>
      </c>
      <c r="BK693" s="228">
        <f t="shared" si="521"/>
        <v>0</v>
      </c>
      <c r="BL693" s="228">
        <f t="shared" si="521"/>
        <v>0</v>
      </c>
      <c r="BM693" s="228">
        <f t="shared" si="521"/>
        <v>0</v>
      </c>
      <c r="BN693" s="228">
        <f t="shared" si="521"/>
        <v>0</v>
      </c>
      <c r="BO693" s="228">
        <f t="shared" si="512"/>
        <v>0</v>
      </c>
      <c r="BP693" s="228">
        <f t="shared" si="512"/>
        <v>0</v>
      </c>
      <c r="BQ693" s="228">
        <f t="shared" si="512"/>
        <v>0</v>
      </c>
      <c r="BR693" s="228">
        <f t="shared" si="512"/>
        <v>0</v>
      </c>
      <c r="BS693" s="228">
        <f t="shared" si="512"/>
        <v>0</v>
      </c>
      <c r="BT693" s="228">
        <f t="shared" si="512"/>
        <v>0</v>
      </c>
      <c r="BU693" s="228">
        <f t="shared" si="512"/>
        <v>0</v>
      </c>
      <c r="BV693" s="228">
        <f t="shared" si="512"/>
        <v>0</v>
      </c>
      <c r="BW693" s="228">
        <f t="shared" si="512"/>
        <v>0</v>
      </c>
      <c r="BX693" s="228">
        <f t="shared" si="512"/>
        <v>0</v>
      </c>
      <c r="BY693" s="228">
        <f t="shared" si="512"/>
        <v>0</v>
      </c>
      <c r="BZ693" s="228">
        <f t="shared" si="512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23">SUM(H622:H693)</f>
        <v>0</v>
      </c>
      <c r="I694" s="69">
        <f t="shared" si="523"/>
        <v>0</v>
      </c>
      <c r="J694" s="69">
        <f t="shared" si="523"/>
        <v>0</v>
      </c>
      <c r="K694" s="69">
        <f t="shared" si="523"/>
        <v>0</v>
      </c>
      <c r="L694" s="69">
        <f t="shared" si="523"/>
        <v>0</v>
      </c>
      <c r="M694" s="69">
        <f t="shared" si="523"/>
        <v>0</v>
      </c>
      <c r="N694" s="69">
        <f t="shared" si="523"/>
        <v>0</v>
      </c>
      <c r="O694" s="69">
        <f t="shared" si="523"/>
        <v>0</v>
      </c>
      <c r="P694" s="69">
        <f t="shared" si="523"/>
        <v>0</v>
      </c>
      <c r="Q694" s="69">
        <f t="shared" si="523"/>
        <v>0</v>
      </c>
      <c r="R694" s="69">
        <f t="shared" si="523"/>
        <v>0</v>
      </c>
      <c r="S694" s="69">
        <f t="shared" si="523"/>
        <v>0</v>
      </c>
      <c r="T694" s="69">
        <f t="shared" si="523"/>
        <v>0</v>
      </c>
      <c r="U694" s="69">
        <f t="shared" si="523"/>
        <v>0</v>
      </c>
      <c r="V694" s="69">
        <f t="shared" si="523"/>
        <v>0</v>
      </c>
      <c r="W694" s="69">
        <f t="shared" si="523"/>
        <v>0</v>
      </c>
      <c r="X694" s="69">
        <f t="shared" si="523"/>
        <v>0</v>
      </c>
      <c r="Y694" s="69">
        <f t="shared" si="523"/>
        <v>0</v>
      </c>
      <c r="Z694" s="69">
        <f t="shared" si="523"/>
        <v>0</v>
      </c>
      <c r="AA694" s="69">
        <f t="shared" si="523"/>
        <v>0</v>
      </c>
      <c r="AB694" s="69">
        <f t="shared" si="523"/>
        <v>0</v>
      </c>
      <c r="AC694" s="69">
        <f t="shared" si="523"/>
        <v>0</v>
      </c>
      <c r="AD694" s="69">
        <f t="shared" si="523"/>
        <v>0</v>
      </c>
      <c r="AE694" s="69">
        <f t="shared" si="523"/>
        <v>0</v>
      </c>
      <c r="AF694" s="69">
        <f t="shared" si="523"/>
        <v>0</v>
      </c>
      <c r="AG694" s="69">
        <f t="shared" si="523"/>
        <v>0</v>
      </c>
      <c r="AH694" s="69">
        <f t="shared" si="523"/>
        <v>0</v>
      </c>
      <c r="AI694" s="69">
        <f t="shared" si="523"/>
        <v>0</v>
      </c>
      <c r="AJ694" s="69">
        <f t="shared" si="523"/>
        <v>0</v>
      </c>
      <c r="AK694" s="69">
        <f t="shared" si="523"/>
        <v>0</v>
      </c>
      <c r="AL694" s="69">
        <f t="shared" si="523"/>
        <v>0</v>
      </c>
      <c r="AM694" s="69">
        <f t="shared" si="523"/>
        <v>0</v>
      </c>
      <c r="AN694" s="69">
        <f t="shared" si="523"/>
        <v>0</v>
      </c>
      <c r="AO694" s="69">
        <f t="shared" si="523"/>
        <v>0</v>
      </c>
      <c r="AP694" s="69">
        <f t="shared" si="523"/>
        <v>0</v>
      </c>
      <c r="AQ694" s="69">
        <f t="shared" si="523"/>
        <v>0</v>
      </c>
      <c r="AR694" s="69">
        <f t="shared" si="523"/>
        <v>0</v>
      </c>
      <c r="AS694" s="69">
        <f t="shared" si="523"/>
        <v>0</v>
      </c>
      <c r="AT694" s="69">
        <f t="shared" si="523"/>
        <v>0</v>
      </c>
      <c r="AU694" s="69">
        <f t="shared" si="523"/>
        <v>0</v>
      </c>
      <c r="AV694" s="69">
        <f t="shared" si="523"/>
        <v>0</v>
      </c>
      <c r="AW694" s="69">
        <f t="shared" si="523"/>
        <v>0</v>
      </c>
      <c r="AX694" s="69">
        <f t="shared" si="523"/>
        <v>0</v>
      </c>
      <c r="AY694" s="69">
        <f t="shared" si="523"/>
        <v>0</v>
      </c>
      <c r="AZ694" s="69">
        <f t="shared" si="523"/>
        <v>0</v>
      </c>
      <c r="BA694" s="69">
        <f t="shared" si="523"/>
        <v>0</v>
      </c>
      <c r="BB694" s="69">
        <f t="shared" si="523"/>
        <v>0</v>
      </c>
      <c r="BC694" s="69">
        <f t="shared" si="523"/>
        <v>0</v>
      </c>
      <c r="BD694" s="69">
        <f t="shared" si="523"/>
        <v>0</v>
      </c>
      <c r="BE694" s="69">
        <f t="shared" si="523"/>
        <v>0</v>
      </c>
      <c r="BF694" s="69">
        <f t="shared" si="523"/>
        <v>0</v>
      </c>
      <c r="BG694" s="69">
        <f t="shared" si="523"/>
        <v>0</v>
      </c>
      <c r="BH694" s="69">
        <f t="shared" si="523"/>
        <v>0</v>
      </c>
      <c r="BI694" s="69">
        <f t="shared" si="523"/>
        <v>0</v>
      </c>
      <c r="BJ694" s="69">
        <f t="shared" si="523"/>
        <v>0</v>
      </c>
      <c r="BK694" s="69">
        <f t="shared" si="523"/>
        <v>0</v>
      </c>
      <c r="BL694" s="69">
        <f t="shared" si="523"/>
        <v>0</v>
      </c>
      <c r="BM694" s="69">
        <f t="shared" si="523"/>
        <v>0</v>
      </c>
      <c r="BN694" s="69">
        <f t="shared" si="523"/>
        <v>0</v>
      </c>
      <c r="BO694" s="69">
        <f t="shared" ref="BO694" si="524">SUM(BO622:BO693)</f>
        <v>0</v>
      </c>
      <c r="BP694" s="69">
        <f t="shared" ref="BP694" si="525">SUM(BP622:BP693)</f>
        <v>0</v>
      </c>
      <c r="BQ694" s="69">
        <f t="shared" ref="BQ694" si="526">SUM(BQ622:BQ693)</f>
        <v>0</v>
      </c>
      <c r="BR694" s="69">
        <f t="shared" ref="BR694" si="527">SUM(BR622:BR693)</f>
        <v>0</v>
      </c>
      <c r="BS694" s="69">
        <f t="shared" ref="BS694" si="528">SUM(BS622:BS693)</f>
        <v>0</v>
      </c>
      <c r="BT694" s="69">
        <f t="shared" ref="BT694" si="529">SUM(BT622:BT693)</f>
        <v>0</v>
      </c>
      <c r="BU694" s="69">
        <f t="shared" ref="BU694" si="530">SUM(BU622:BU693)</f>
        <v>0</v>
      </c>
      <c r="BV694" s="69">
        <f t="shared" ref="BV694" si="531">SUM(BV622:BV693)</f>
        <v>0</v>
      </c>
      <c r="BW694" s="69">
        <f t="shared" ref="BW694" si="532">SUM(BW622:BW693)</f>
        <v>0</v>
      </c>
      <c r="BX694" s="69">
        <f t="shared" ref="BX694" si="533">SUM(BX622:BX693)</f>
        <v>0</v>
      </c>
      <c r="BY694" s="69">
        <f t="shared" ref="BY694" si="534">SUM(BY622:BY693)</f>
        <v>0</v>
      </c>
      <c r="BZ694" s="69">
        <f t="shared" ref="BZ694" si="535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36">H696</f>
        <v>0.21</v>
      </c>
      <c r="J696" s="146">
        <f t="shared" si="536"/>
        <v>0.21</v>
      </c>
      <c r="K696" s="146">
        <f t="shared" si="536"/>
        <v>0.21</v>
      </c>
      <c r="L696" s="146">
        <f t="shared" si="536"/>
        <v>0.21</v>
      </c>
      <c r="M696" s="146">
        <f t="shared" si="536"/>
        <v>0.21</v>
      </c>
      <c r="N696" s="146">
        <f t="shared" si="536"/>
        <v>0.21</v>
      </c>
      <c r="O696" s="146">
        <f t="shared" si="536"/>
        <v>0.21</v>
      </c>
      <c r="P696" s="146">
        <f t="shared" si="536"/>
        <v>0.21</v>
      </c>
      <c r="Q696" s="146">
        <f t="shared" si="536"/>
        <v>0.21</v>
      </c>
      <c r="R696" s="146">
        <f t="shared" si="536"/>
        <v>0.21</v>
      </c>
      <c r="S696" s="146">
        <f t="shared" si="536"/>
        <v>0.21</v>
      </c>
      <c r="T696" s="146">
        <f t="shared" si="536"/>
        <v>0.21</v>
      </c>
      <c r="U696" s="146">
        <f t="shared" si="536"/>
        <v>0.21</v>
      </c>
      <c r="V696" s="146">
        <f t="shared" si="536"/>
        <v>0.21</v>
      </c>
      <c r="W696" s="146">
        <f t="shared" si="536"/>
        <v>0.21</v>
      </c>
      <c r="X696" s="146">
        <f t="shared" si="536"/>
        <v>0.21</v>
      </c>
      <c r="Y696" s="146">
        <f t="shared" si="536"/>
        <v>0.21</v>
      </c>
      <c r="Z696" s="146">
        <f t="shared" si="536"/>
        <v>0.21</v>
      </c>
      <c r="AA696" s="146">
        <f t="shared" si="536"/>
        <v>0.21</v>
      </c>
      <c r="AB696" s="146">
        <f t="shared" si="536"/>
        <v>0.21</v>
      </c>
      <c r="AC696" s="146">
        <f t="shared" si="536"/>
        <v>0.21</v>
      </c>
      <c r="AD696" s="146">
        <f t="shared" si="536"/>
        <v>0.21</v>
      </c>
      <c r="AE696" s="146">
        <f t="shared" si="536"/>
        <v>0.21</v>
      </c>
      <c r="AF696" s="146">
        <f t="shared" si="536"/>
        <v>0.21</v>
      </c>
      <c r="AG696" s="146">
        <f t="shared" si="536"/>
        <v>0.21</v>
      </c>
      <c r="AH696" s="146">
        <f t="shared" si="536"/>
        <v>0.21</v>
      </c>
      <c r="AI696" s="146">
        <f t="shared" si="536"/>
        <v>0.21</v>
      </c>
      <c r="AJ696" s="146">
        <f t="shared" si="536"/>
        <v>0.21</v>
      </c>
      <c r="AK696" s="146">
        <f t="shared" si="536"/>
        <v>0.21</v>
      </c>
      <c r="AL696" s="146">
        <f t="shared" si="536"/>
        <v>0.21</v>
      </c>
      <c r="AM696" s="146">
        <f t="shared" si="536"/>
        <v>0.21</v>
      </c>
      <c r="AN696" s="146">
        <f t="shared" si="536"/>
        <v>0.21</v>
      </c>
      <c r="AO696" s="146">
        <f t="shared" si="536"/>
        <v>0.21</v>
      </c>
      <c r="AP696" s="146">
        <f t="shared" si="536"/>
        <v>0.21</v>
      </c>
      <c r="AQ696" s="146">
        <f t="shared" si="536"/>
        <v>0.21</v>
      </c>
      <c r="AR696" s="146">
        <f t="shared" si="536"/>
        <v>0.21</v>
      </c>
      <c r="AS696" s="146">
        <f t="shared" si="536"/>
        <v>0.21</v>
      </c>
      <c r="AT696" s="146">
        <f t="shared" si="536"/>
        <v>0.21</v>
      </c>
      <c r="AU696" s="146">
        <f t="shared" si="536"/>
        <v>0.21</v>
      </c>
      <c r="AV696" s="146">
        <f t="shared" si="536"/>
        <v>0.21</v>
      </c>
      <c r="AW696" s="146">
        <f t="shared" si="536"/>
        <v>0.21</v>
      </c>
      <c r="AX696" s="146">
        <f t="shared" si="536"/>
        <v>0.21</v>
      </c>
      <c r="AY696" s="146">
        <f t="shared" si="536"/>
        <v>0.21</v>
      </c>
      <c r="AZ696" s="146">
        <f t="shared" si="536"/>
        <v>0.21</v>
      </c>
      <c r="BA696" s="146">
        <f t="shared" si="536"/>
        <v>0.21</v>
      </c>
      <c r="BB696" s="146">
        <f t="shared" si="536"/>
        <v>0.21</v>
      </c>
      <c r="BC696" s="146">
        <f t="shared" si="536"/>
        <v>0.21</v>
      </c>
      <c r="BD696" s="146">
        <f t="shared" si="536"/>
        <v>0.21</v>
      </c>
      <c r="BE696" s="146">
        <f t="shared" si="536"/>
        <v>0.21</v>
      </c>
      <c r="BF696" s="146">
        <f t="shared" si="536"/>
        <v>0.21</v>
      </c>
      <c r="BG696" s="146">
        <f t="shared" si="536"/>
        <v>0.21</v>
      </c>
      <c r="BH696" s="146">
        <f t="shared" si="536"/>
        <v>0.21</v>
      </c>
      <c r="BI696" s="146">
        <f t="shared" si="536"/>
        <v>0.21</v>
      </c>
      <c r="BJ696" s="146">
        <f t="shared" si="536"/>
        <v>0.21</v>
      </c>
      <c r="BK696" s="146">
        <f t="shared" si="536"/>
        <v>0.21</v>
      </c>
      <c r="BL696" s="146">
        <f t="shared" si="536"/>
        <v>0.21</v>
      </c>
      <c r="BM696" s="146">
        <f t="shared" si="536"/>
        <v>0.21</v>
      </c>
      <c r="BN696" s="146">
        <f t="shared" si="536"/>
        <v>0.21</v>
      </c>
      <c r="BO696" s="146">
        <f t="shared" ref="BO696" si="537">BN696</f>
        <v>0.21</v>
      </c>
      <c r="BP696" s="146">
        <f t="shared" ref="BP696" si="538">BO696</f>
        <v>0.21</v>
      </c>
      <c r="BQ696" s="146">
        <f t="shared" ref="BQ696" si="539">BP696</f>
        <v>0.21</v>
      </c>
      <c r="BR696" s="146">
        <f t="shared" ref="BR696" si="540">BQ696</f>
        <v>0.21</v>
      </c>
      <c r="BS696" s="146">
        <f t="shared" ref="BS696" si="541">BR696</f>
        <v>0.21</v>
      </c>
      <c r="BT696" s="146">
        <f t="shared" ref="BT696" si="542">BS696</f>
        <v>0.21</v>
      </c>
      <c r="BU696" s="146">
        <f t="shared" ref="BU696" si="543">BT696</f>
        <v>0.21</v>
      </c>
      <c r="BV696" s="146">
        <f t="shared" ref="BV696" si="544">BU696</f>
        <v>0.21</v>
      </c>
      <c r="BW696" s="146">
        <f t="shared" ref="BW696" si="545">BV696</f>
        <v>0.21</v>
      </c>
      <c r="BX696" s="146">
        <f t="shared" ref="BX696" si="546">BW696</f>
        <v>0.21</v>
      </c>
      <c r="BY696" s="146">
        <f t="shared" ref="BY696" si="547">BX696</f>
        <v>0.21</v>
      </c>
      <c r="BZ696" s="146">
        <f t="shared" ref="BZ696" si="548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49">H694*H696</f>
        <v>0</v>
      </c>
      <c r="I697" s="145">
        <f t="shared" si="549"/>
        <v>0</v>
      </c>
      <c r="J697" s="145">
        <f t="shared" si="549"/>
        <v>0</v>
      </c>
      <c r="K697" s="145">
        <f t="shared" si="549"/>
        <v>0</v>
      </c>
      <c r="L697" s="145">
        <f t="shared" si="549"/>
        <v>0</v>
      </c>
      <c r="M697" s="145">
        <f t="shared" si="549"/>
        <v>0</v>
      </c>
      <c r="N697" s="145">
        <f t="shared" si="549"/>
        <v>0</v>
      </c>
      <c r="O697" s="145">
        <f t="shared" si="549"/>
        <v>0</v>
      </c>
      <c r="P697" s="145">
        <f t="shared" si="549"/>
        <v>0</v>
      </c>
      <c r="Q697" s="145">
        <f>Q694*Q696</f>
        <v>0</v>
      </c>
      <c r="R697" s="145">
        <f t="shared" si="549"/>
        <v>0</v>
      </c>
      <c r="S697" s="145">
        <f t="shared" si="549"/>
        <v>0</v>
      </c>
      <c r="T697" s="145">
        <f t="shared" si="549"/>
        <v>0</v>
      </c>
      <c r="U697" s="145">
        <f t="shared" si="549"/>
        <v>0</v>
      </c>
      <c r="V697" s="145">
        <f t="shared" si="549"/>
        <v>0</v>
      </c>
      <c r="W697" s="145">
        <f t="shared" si="549"/>
        <v>0</v>
      </c>
      <c r="X697" s="145">
        <f t="shared" si="549"/>
        <v>0</v>
      </c>
      <c r="Y697" s="145">
        <f t="shared" si="549"/>
        <v>0</v>
      </c>
      <c r="Z697" s="145">
        <f t="shared" si="549"/>
        <v>0</v>
      </c>
      <c r="AA697" s="145">
        <f t="shared" si="549"/>
        <v>0</v>
      </c>
      <c r="AB697" s="145">
        <f t="shared" si="549"/>
        <v>0</v>
      </c>
      <c r="AC697" s="145">
        <f t="shared" si="549"/>
        <v>0</v>
      </c>
      <c r="AD697" s="145">
        <f t="shared" si="549"/>
        <v>0</v>
      </c>
      <c r="AE697" s="145">
        <f t="shared" si="549"/>
        <v>0</v>
      </c>
      <c r="AF697" s="145">
        <f t="shared" si="549"/>
        <v>0</v>
      </c>
      <c r="AG697" s="145">
        <f t="shared" si="549"/>
        <v>0</v>
      </c>
      <c r="AH697" s="145">
        <f t="shared" si="549"/>
        <v>0</v>
      </c>
      <c r="AI697" s="145">
        <f t="shared" si="549"/>
        <v>0</v>
      </c>
      <c r="AJ697" s="145">
        <f t="shared" si="549"/>
        <v>0</v>
      </c>
      <c r="AK697" s="145">
        <f t="shared" si="549"/>
        <v>0</v>
      </c>
      <c r="AL697" s="145">
        <f t="shared" si="549"/>
        <v>0</v>
      </c>
      <c r="AM697" s="145">
        <f t="shared" si="549"/>
        <v>0</v>
      </c>
      <c r="AN697" s="145">
        <f t="shared" si="549"/>
        <v>0</v>
      </c>
      <c r="AO697" s="145">
        <f t="shared" si="549"/>
        <v>0</v>
      </c>
      <c r="AP697" s="145">
        <f t="shared" si="549"/>
        <v>0</v>
      </c>
      <c r="AQ697" s="145">
        <f t="shared" si="549"/>
        <v>0</v>
      </c>
      <c r="AR697" s="145">
        <f t="shared" si="549"/>
        <v>0</v>
      </c>
      <c r="AS697" s="145">
        <f t="shared" si="549"/>
        <v>0</v>
      </c>
      <c r="AT697" s="145">
        <f t="shared" si="549"/>
        <v>0</v>
      </c>
      <c r="AU697" s="145">
        <f t="shared" si="549"/>
        <v>0</v>
      </c>
      <c r="AV697" s="145">
        <f t="shared" si="549"/>
        <v>0</v>
      </c>
      <c r="AW697" s="145">
        <f t="shared" si="549"/>
        <v>0</v>
      </c>
      <c r="AX697" s="145">
        <f t="shared" si="549"/>
        <v>0</v>
      </c>
      <c r="AY697" s="145">
        <f t="shared" si="549"/>
        <v>0</v>
      </c>
      <c r="AZ697" s="145">
        <f t="shared" si="549"/>
        <v>0</v>
      </c>
      <c r="BA697" s="145">
        <f t="shared" si="549"/>
        <v>0</v>
      </c>
      <c r="BB697" s="145">
        <f t="shared" si="549"/>
        <v>0</v>
      </c>
      <c r="BC697" s="145">
        <f t="shared" si="549"/>
        <v>0</v>
      </c>
      <c r="BD697" s="145">
        <f t="shared" si="549"/>
        <v>0</v>
      </c>
      <c r="BE697" s="145">
        <f t="shared" si="549"/>
        <v>0</v>
      </c>
      <c r="BF697" s="145">
        <f t="shared" si="549"/>
        <v>0</v>
      </c>
      <c r="BG697" s="145">
        <f t="shared" si="549"/>
        <v>0</v>
      </c>
      <c r="BH697" s="145">
        <f t="shared" si="549"/>
        <v>0</v>
      </c>
      <c r="BI697" s="145">
        <f t="shared" si="549"/>
        <v>0</v>
      </c>
      <c r="BJ697" s="145">
        <f t="shared" si="549"/>
        <v>0</v>
      </c>
      <c r="BK697" s="145">
        <f t="shared" si="549"/>
        <v>0</v>
      </c>
      <c r="BL697" s="145">
        <f t="shared" si="549"/>
        <v>0</v>
      </c>
      <c r="BM697" s="145">
        <f t="shared" si="549"/>
        <v>0</v>
      </c>
      <c r="BN697" s="145">
        <f t="shared" si="549"/>
        <v>0</v>
      </c>
      <c r="BO697" s="145">
        <f t="shared" ref="BO697:BZ697" si="550">BO694*BO696</f>
        <v>0</v>
      </c>
      <c r="BP697" s="145">
        <f t="shared" si="550"/>
        <v>0</v>
      </c>
      <c r="BQ697" s="145">
        <f t="shared" si="550"/>
        <v>0</v>
      </c>
      <c r="BR697" s="145">
        <f t="shared" si="550"/>
        <v>0</v>
      </c>
      <c r="BS697" s="145">
        <f t="shared" si="550"/>
        <v>0</v>
      </c>
      <c r="BT697" s="145">
        <f t="shared" si="550"/>
        <v>0</v>
      </c>
      <c r="BU697" s="145">
        <f t="shared" si="550"/>
        <v>0</v>
      </c>
      <c r="BV697" s="145">
        <f t="shared" si="550"/>
        <v>0</v>
      </c>
      <c r="BW697" s="145">
        <f t="shared" si="550"/>
        <v>0</v>
      </c>
      <c r="BX697" s="145">
        <f t="shared" si="550"/>
        <v>0</v>
      </c>
      <c r="BY697" s="145">
        <f t="shared" si="550"/>
        <v>0</v>
      </c>
      <c r="BZ697" s="145">
        <f t="shared" si="550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1.3893051174725952E-2</v>
      </c>
      <c r="E701" s="318" t="s">
        <v>58</v>
      </c>
    </row>
    <row r="702" spans="1:78" ht="15" x14ac:dyDescent="0.25">
      <c r="A702" s="229">
        <f>B702*$A$701</f>
        <v>734.61778599930847</v>
      </c>
      <c r="B702" s="77">
        <f>SUM(G702:BZ702)</f>
        <v>52876.634279999991</v>
      </c>
      <c r="E702" s="170" t="s">
        <v>8</v>
      </c>
      <c r="G702" s="319">
        <f>IF(G$700=$E701,VLOOKUP(G$9,$D$12:$E$83,2,FALSE),0)</f>
        <v>2287.4462200000007</v>
      </c>
      <c r="H702" s="319">
        <f t="shared" ref="H702:BS702" si="551">IF(H$700=$E701,VLOOKUP(H$9,$D$12:$E$83,2,FALSE),0)</f>
        <v>2558.6621900000005</v>
      </c>
      <c r="I702" s="319">
        <f t="shared" si="551"/>
        <v>3192.6812999999993</v>
      </c>
      <c r="J702" s="319">
        <f t="shared" si="551"/>
        <v>9932.8411700000015</v>
      </c>
      <c r="K702" s="319">
        <f t="shared" si="551"/>
        <v>12656.79507</v>
      </c>
      <c r="L702" s="319">
        <f t="shared" si="551"/>
        <v>6657.0413999999982</v>
      </c>
      <c r="M702" s="319">
        <f t="shared" si="551"/>
        <v>4067.1531800000016</v>
      </c>
      <c r="N702" s="319">
        <f t="shared" si="551"/>
        <v>11524.013749999989</v>
      </c>
      <c r="O702" s="319">
        <f t="shared" si="551"/>
        <v>0</v>
      </c>
      <c r="P702" s="319">
        <f t="shared" si="551"/>
        <v>0</v>
      </c>
      <c r="Q702" s="319">
        <f t="shared" si="551"/>
        <v>0</v>
      </c>
      <c r="R702" s="319">
        <f t="shared" si="551"/>
        <v>0</v>
      </c>
      <c r="S702" s="319">
        <f t="shared" si="551"/>
        <v>0</v>
      </c>
      <c r="T702" s="319">
        <f t="shared" si="551"/>
        <v>0</v>
      </c>
      <c r="U702" s="319">
        <f t="shared" si="551"/>
        <v>0</v>
      </c>
      <c r="V702" s="319">
        <f t="shared" si="551"/>
        <v>0</v>
      </c>
      <c r="W702" s="319">
        <f t="shared" si="551"/>
        <v>0</v>
      </c>
      <c r="X702" s="319">
        <f t="shared" si="551"/>
        <v>0</v>
      </c>
      <c r="Y702" s="319">
        <f t="shared" si="551"/>
        <v>0</v>
      </c>
      <c r="Z702" s="319">
        <f t="shared" si="551"/>
        <v>0</v>
      </c>
      <c r="AA702" s="319">
        <f t="shared" si="551"/>
        <v>0</v>
      </c>
      <c r="AB702" s="319">
        <f t="shared" si="551"/>
        <v>0</v>
      </c>
      <c r="AC702" s="319">
        <f t="shared" si="551"/>
        <v>0</v>
      </c>
      <c r="AD702" s="319">
        <f t="shared" si="551"/>
        <v>0</v>
      </c>
      <c r="AE702" s="319">
        <f t="shared" si="551"/>
        <v>0</v>
      </c>
      <c r="AF702" s="319">
        <f t="shared" si="551"/>
        <v>0</v>
      </c>
      <c r="AG702" s="319">
        <f t="shared" si="551"/>
        <v>0</v>
      </c>
      <c r="AH702" s="319">
        <f t="shared" si="551"/>
        <v>0</v>
      </c>
      <c r="AI702" s="319">
        <f t="shared" si="551"/>
        <v>0</v>
      </c>
      <c r="AJ702" s="319">
        <f t="shared" si="551"/>
        <v>0</v>
      </c>
      <c r="AK702" s="319">
        <f t="shared" si="551"/>
        <v>0</v>
      </c>
      <c r="AL702" s="319">
        <f t="shared" si="551"/>
        <v>0</v>
      </c>
      <c r="AM702" s="319">
        <f t="shared" si="551"/>
        <v>0</v>
      </c>
      <c r="AN702" s="319">
        <f t="shared" si="551"/>
        <v>0</v>
      </c>
      <c r="AO702" s="319">
        <f t="shared" si="551"/>
        <v>0</v>
      </c>
      <c r="AP702" s="319">
        <f t="shared" si="551"/>
        <v>0</v>
      </c>
      <c r="AQ702" s="319">
        <f t="shared" si="551"/>
        <v>0</v>
      </c>
      <c r="AR702" s="319">
        <f t="shared" si="551"/>
        <v>0</v>
      </c>
      <c r="AS702" s="319">
        <f t="shared" si="551"/>
        <v>0</v>
      </c>
      <c r="AT702" s="319">
        <f t="shared" si="551"/>
        <v>0</v>
      </c>
      <c r="AU702" s="319">
        <f t="shared" si="551"/>
        <v>0</v>
      </c>
      <c r="AV702" s="319">
        <f t="shared" si="551"/>
        <v>0</v>
      </c>
      <c r="AW702" s="319">
        <f t="shared" si="551"/>
        <v>0</v>
      </c>
      <c r="AX702" s="319">
        <f t="shared" si="551"/>
        <v>0</v>
      </c>
      <c r="AY702" s="319">
        <f t="shared" si="551"/>
        <v>0</v>
      </c>
      <c r="AZ702" s="319">
        <f t="shared" si="551"/>
        <v>0</v>
      </c>
      <c r="BA702" s="319">
        <f t="shared" si="551"/>
        <v>0</v>
      </c>
      <c r="BB702" s="319">
        <f t="shared" si="551"/>
        <v>0</v>
      </c>
      <c r="BC702" s="319">
        <f t="shared" si="551"/>
        <v>0</v>
      </c>
      <c r="BD702" s="319">
        <f t="shared" si="551"/>
        <v>0</v>
      </c>
      <c r="BE702" s="319">
        <f t="shared" si="551"/>
        <v>0</v>
      </c>
      <c r="BF702" s="319">
        <f t="shared" si="551"/>
        <v>0</v>
      </c>
      <c r="BG702" s="319">
        <f t="shared" si="551"/>
        <v>0</v>
      </c>
      <c r="BH702" s="319">
        <f t="shared" si="551"/>
        <v>0</v>
      </c>
      <c r="BI702" s="319">
        <f t="shared" si="551"/>
        <v>0</v>
      </c>
      <c r="BJ702" s="319">
        <f t="shared" si="551"/>
        <v>0</v>
      </c>
      <c r="BK702" s="319">
        <f t="shared" si="551"/>
        <v>0</v>
      </c>
      <c r="BL702" s="319">
        <f t="shared" si="551"/>
        <v>0</v>
      </c>
      <c r="BM702" s="319">
        <f t="shared" si="551"/>
        <v>0</v>
      </c>
      <c r="BN702" s="319">
        <f t="shared" si="551"/>
        <v>0</v>
      </c>
      <c r="BO702" s="319">
        <f t="shared" si="551"/>
        <v>0</v>
      </c>
      <c r="BP702" s="319">
        <f t="shared" si="551"/>
        <v>0</v>
      </c>
      <c r="BQ702" s="319">
        <f t="shared" si="551"/>
        <v>0</v>
      </c>
      <c r="BR702" s="319">
        <f t="shared" si="551"/>
        <v>0</v>
      </c>
      <c r="BS702" s="319">
        <f t="shared" si="551"/>
        <v>0</v>
      </c>
      <c r="BT702" s="319">
        <f t="shared" ref="BT702:BZ702" si="552">IF(BT$700=$E701,VLOOKUP(BT$9,$D$12:$E$83,2,FALSE),0)</f>
        <v>0</v>
      </c>
      <c r="BU702" s="319">
        <f t="shared" si="552"/>
        <v>0</v>
      </c>
      <c r="BV702" s="319">
        <f t="shared" si="552"/>
        <v>0</v>
      </c>
      <c r="BW702" s="319">
        <f t="shared" si="552"/>
        <v>0</v>
      </c>
      <c r="BX702" s="319">
        <f t="shared" si="552"/>
        <v>0</v>
      </c>
      <c r="BY702" s="319">
        <f t="shared" si="552"/>
        <v>0</v>
      </c>
      <c r="BZ702" s="319">
        <f t="shared" si="552"/>
        <v>0</v>
      </c>
    </row>
    <row r="703" spans="1:78" ht="15" x14ac:dyDescent="0.25">
      <c r="A703" s="229">
        <f>B703*$A$701</f>
        <v>0</v>
      </c>
      <c r="B703" s="77">
        <f t="shared" ref="B703:B707" si="553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54">IF(H$700=$E701,VLOOKUP(H$9,$D$87:$E$158,2,FALSE),0)</f>
        <v>0</v>
      </c>
      <c r="I703" s="319">
        <f t="shared" si="554"/>
        <v>0</v>
      </c>
      <c r="J703" s="319">
        <f t="shared" si="554"/>
        <v>0</v>
      </c>
      <c r="K703" s="319">
        <f t="shared" si="554"/>
        <v>0</v>
      </c>
      <c r="L703" s="319">
        <f t="shared" si="554"/>
        <v>0</v>
      </c>
      <c r="M703" s="319">
        <f t="shared" si="554"/>
        <v>0</v>
      </c>
      <c r="N703" s="319">
        <f t="shared" si="554"/>
        <v>0</v>
      </c>
      <c r="O703" s="319">
        <f t="shared" si="554"/>
        <v>0</v>
      </c>
      <c r="P703" s="319">
        <f t="shared" si="554"/>
        <v>0</v>
      </c>
      <c r="Q703" s="319">
        <f t="shared" si="554"/>
        <v>0</v>
      </c>
      <c r="R703" s="319">
        <f t="shared" si="554"/>
        <v>0</v>
      </c>
      <c r="S703" s="319">
        <f t="shared" si="554"/>
        <v>0</v>
      </c>
      <c r="T703" s="319">
        <f t="shared" si="554"/>
        <v>0</v>
      </c>
      <c r="U703" s="319">
        <f t="shared" si="554"/>
        <v>0</v>
      </c>
      <c r="V703" s="319">
        <f t="shared" si="554"/>
        <v>0</v>
      </c>
      <c r="W703" s="319">
        <f t="shared" si="554"/>
        <v>0</v>
      </c>
      <c r="X703" s="319">
        <f t="shared" si="554"/>
        <v>0</v>
      </c>
      <c r="Y703" s="319">
        <f t="shared" si="554"/>
        <v>0</v>
      </c>
      <c r="Z703" s="319">
        <f t="shared" si="554"/>
        <v>0</v>
      </c>
      <c r="AA703" s="319">
        <f t="shared" si="554"/>
        <v>0</v>
      </c>
      <c r="AB703" s="319">
        <f t="shared" si="554"/>
        <v>0</v>
      </c>
      <c r="AC703" s="319">
        <f t="shared" si="554"/>
        <v>0</v>
      </c>
      <c r="AD703" s="319">
        <f t="shared" si="554"/>
        <v>0</v>
      </c>
      <c r="AE703" s="319">
        <f t="shared" si="554"/>
        <v>0</v>
      </c>
      <c r="AF703" s="319">
        <f t="shared" si="554"/>
        <v>0</v>
      </c>
      <c r="AG703" s="319">
        <f t="shared" si="554"/>
        <v>0</v>
      </c>
      <c r="AH703" s="319">
        <f t="shared" si="554"/>
        <v>0</v>
      </c>
      <c r="AI703" s="319">
        <f t="shared" si="554"/>
        <v>0</v>
      </c>
      <c r="AJ703" s="319">
        <f t="shared" si="554"/>
        <v>0</v>
      </c>
      <c r="AK703" s="319">
        <f t="shared" si="554"/>
        <v>0</v>
      </c>
      <c r="AL703" s="319">
        <f t="shared" si="554"/>
        <v>0</v>
      </c>
      <c r="AM703" s="319">
        <f t="shared" si="554"/>
        <v>0</v>
      </c>
      <c r="AN703" s="319">
        <f t="shared" si="554"/>
        <v>0</v>
      </c>
      <c r="AO703" s="319">
        <f t="shared" si="554"/>
        <v>0</v>
      </c>
      <c r="AP703" s="319">
        <f t="shared" si="554"/>
        <v>0</v>
      </c>
      <c r="AQ703" s="319">
        <f t="shared" si="554"/>
        <v>0</v>
      </c>
      <c r="AR703" s="319">
        <f t="shared" si="554"/>
        <v>0</v>
      </c>
      <c r="AS703" s="319">
        <f t="shared" si="554"/>
        <v>0</v>
      </c>
      <c r="AT703" s="319">
        <f t="shared" si="554"/>
        <v>0</v>
      </c>
      <c r="AU703" s="319">
        <f t="shared" si="554"/>
        <v>0</v>
      </c>
      <c r="AV703" s="319">
        <f t="shared" si="554"/>
        <v>0</v>
      </c>
      <c r="AW703" s="319">
        <f t="shared" si="554"/>
        <v>0</v>
      </c>
      <c r="AX703" s="319">
        <f t="shared" si="554"/>
        <v>0</v>
      </c>
      <c r="AY703" s="319">
        <f t="shared" si="554"/>
        <v>0</v>
      </c>
      <c r="AZ703" s="319">
        <f t="shared" si="554"/>
        <v>0</v>
      </c>
      <c r="BA703" s="319">
        <f t="shared" si="554"/>
        <v>0</v>
      </c>
      <c r="BB703" s="319">
        <f t="shared" si="554"/>
        <v>0</v>
      </c>
      <c r="BC703" s="319">
        <f t="shared" si="554"/>
        <v>0</v>
      </c>
      <c r="BD703" s="319">
        <f t="shared" si="554"/>
        <v>0</v>
      </c>
      <c r="BE703" s="319">
        <f t="shared" si="554"/>
        <v>0</v>
      </c>
      <c r="BF703" s="319">
        <f t="shared" si="554"/>
        <v>0</v>
      </c>
      <c r="BG703" s="319">
        <f t="shared" si="554"/>
        <v>0</v>
      </c>
      <c r="BH703" s="319">
        <f t="shared" si="554"/>
        <v>0</v>
      </c>
      <c r="BI703" s="319">
        <f t="shared" si="554"/>
        <v>0</v>
      </c>
      <c r="BJ703" s="319">
        <f t="shared" si="554"/>
        <v>0</v>
      </c>
      <c r="BK703" s="319">
        <f t="shared" si="554"/>
        <v>0</v>
      </c>
      <c r="BL703" s="319">
        <f t="shared" si="554"/>
        <v>0</v>
      </c>
      <c r="BM703" s="319">
        <f t="shared" si="554"/>
        <v>0</v>
      </c>
      <c r="BN703" s="319">
        <f t="shared" si="554"/>
        <v>0</v>
      </c>
      <c r="BO703" s="319">
        <f t="shared" si="554"/>
        <v>0</v>
      </c>
      <c r="BP703" s="319">
        <f t="shared" si="554"/>
        <v>0</v>
      </c>
      <c r="BQ703" s="319">
        <f t="shared" si="554"/>
        <v>0</v>
      </c>
      <c r="BR703" s="319">
        <f t="shared" si="554"/>
        <v>0</v>
      </c>
      <c r="BS703" s="319">
        <f t="shared" si="554"/>
        <v>0</v>
      </c>
      <c r="BT703" s="319">
        <f t="shared" ref="BT703:BZ703" si="555">IF(BT$700=$E701,VLOOKUP(BT$9,$D$87:$E$158,2,FALSE),0)</f>
        <v>0</v>
      </c>
      <c r="BU703" s="319">
        <f t="shared" si="555"/>
        <v>0</v>
      </c>
      <c r="BV703" s="319">
        <f t="shared" si="555"/>
        <v>0</v>
      </c>
      <c r="BW703" s="319">
        <f t="shared" si="555"/>
        <v>0</v>
      </c>
      <c r="BX703" s="319">
        <f t="shared" si="555"/>
        <v>0</v>
      </c>
      <c r="BY703" s="319">
        <f t="shared" si="555"/>
        <v>0</v>
      </c>
      <c r="BZ703" s="319">
        <f t="shared" si="555"/>
        <v>0</v>
      </c>
    </row>
    <row r="704" spans="1:78" ht="15" x14ac:dyDescent="0.25">
      <c r="A704" s="229">
        <f>B704*$A$701</f>
        <v>0</v>
      </c>
      <c r="B704" s="77">
        <f t="shared" si="553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56">IF(H$700=$E701,VLOOKUP(H$9,$D$163:$E$234,2,FALSE),0)</f>
        <v>0</v>
      </c>
      <c r="I704" s="319">
        <f t="shared" si="556"/>
        <v>0</v>
      </c>
      <c r="J704" s="319">
        <f t="shared" si="556"/>
        <v>0</v>
      </c>
      <c r="K704" s="319">
        <f t="shared" si="556"/>
        <v>0</v>
      </c>
      <c r="L704" s="319">
        <f t="shared" si="556"/>
        <v>0</v>
      </c>
      <c r="M704" s="319">
        <f t="shared" si="556"/>
        <v>0</v>
      </c>
      <c r="N704" s="319">
        <f t="shared" si="556"/>
        <v>0</v>
      </c>
      <c r="O704" s="319">
        <f t="shared" si="556"/>
        <v>0</v>
      </c>
      <c r="P704" s="319">
        <f t="shared" si="556"/>
        <v>0</v>
      </c>
      <c r="Q704" s="319">
        <f t="shared" si="556"/>
        <v>0</v>
      </c>
      <c r="R704" s="319">
        <f t="shared" si="556"/>
        <v>0</v>
      </c>
      <c r="S704" s="319">
        <f t="shared" si="556"/>
        <v>0</v>
      </c>
      <c r="T704" s="319">
        <f t="shared" si="556"/>
        <v>0</v>
      </c>
      <c r="U704" s="319">
        <f t="shared" si="556"/>
        <v>0</v>
      </c>
      <c r="V704" s="319">
        <f t="shared" si="556"/>
        <v>0</v>
      </c>
      <c r="W704" s="319">
        <f t="shared" si="556"/>
        <v>0</v>
      </c>
      <c r="X704" s="319">
        <f t="shared" si="556"/>
        <v>0</v>
      </c>
      <c r="Y704" s="319">
        <f t="shared" si="556"/>
        <v>0</v>
      </c>
      <c r="Z704" s="319">
        <f t="shared" si="556"/>
        <v>0</v>
      </c>
      <c r="AA704" s="319">
        <f t="shared" si="556"/>
        <v>0</v>
      </c>
      <c r="AB704" s="319">
        <f t="shared" si="556"/>
        <v>0</v>
      </c>
      <c r="AC704" s="319">
        <f t="shared" si="556"/>
        <v>0</v>
      </c>
      <c r="AD704" s="319">
        <f t="shared" si="556"/>
        <v>0</v>
      </c>
      <c r="AE704" s="319">
        <f t="shared" si="556"/>
        <v>0</v>
      </c>
      <c r="AF704" s="319">
        <f t="shared" si="556"/>
        <v>0</v>
      </c>
      <c r="AG704" s="319">
        <f t="shared" si="556"/>
        <v>0</v>
      </c>
      <c r="AH704" s="319">
        <f t="shared" si="556"/>
        <v>0</v>
      </c>
      <c r="AI704" s="319">
        <f t="shared" si="556"/>
        <v>0</v>
      </c>
      <c r="AJ704" s="319">
        <f t="shared" si="556"/>
        <v>0</v>
      </c>
      <c r="AK704" s="319">
        <f t="shared" si="556"/>
        <v>0</v>
      </c>
      <c r="AL704" s="319">
        <f t="shared" si="556"/>
        <v>0</v>
      </c>
      <c r="AM704" s="319">
        <f t="shared" si="556"/>
        <v>0</v>
      </c>
      <c r="AN704" s="319">
        <f t="shared" si="556"/>
        <v>0</v>
      </c>
      <c r="AO704" s="319">
        <f t="shared" si="556"/>
        <v>0</v>
      </c>
      <c r="AP704" s="319">
        <f t="shared" si="556"/>
        <v>0</v>
      </c>
      <c r="AQ704" s="319">
        <f t="shared" si="556"/>
        <v>0</v>
      </c>
      <c r="AR704" s="319">
        <f t="shared" si="556"/>
        <v>0</v>
      </c>
      <c r="AS704" s="319">
        <f t="shared" si="556"/>
        <v>0</v>
      </c>
      <c r="AT704" s="319">
        <f t="shared" si="556"/>
        <v>0</v>
      </c>
      <c r="AU704" s="319">
        <f t="shared" si="556"/>
        <v>0</v>
      </c>
      <c r="AV704" s="319">
        <f t="shared" si="556"/>
        <v>0</v>
      </c>
      <c r="AW704" s="319">
        <f t="shared" si="556"/>
        <v>0</v>
      </c>
      <c r="AX704" s="319">
        <f t="shared" si="556"/>
        <v>0</v>
      </c>
      <c r="AY704" s="319">
        <f t="shared" si="556"/>
        <v>0</v>
      </c>
      <c r="AZ704" s="319">
        <f t="shared" si="556"/>
        <v>0</v>
      </c>
      <c r="BA704" s="319">
        <f t="shared" si="556"/>
        <v>0</v>
      </c>
      <c r="BB704" s="319">
        <f t="shared" si="556"/>
        <v>0</v>
      </c>
      <c r="BC704" s="319">
        <f t="shared" si="556"/>
        <v>0</v>
      </c>
      <c r="BD704" s="319">
        <f t="shared" si="556"/>
        <v>0</v>
      </c>
      <c r="BE704" s="319">
        <f t="shared" si="556"/>
        <v>0</v>
      </c>
      <c r="BF704" s="319">
        <f t="shared" si="556"/>
        <v>0</v>
      </c>
      <c r="BG704" s="319">
        <f t="shared" si="556"/>
        <v>0</v>
      </c>
      <c r="BH704" s="319">
        <f t="shared" si="556"/>
        <v>0</v>
      </c>
      <c r="BI704" s="319">
        <f t="shared" si="556"/>
        <v>0</v>
      </c>
      <c r="BJ704" s="319">
        <f t="shared" si="556"/>
        <v>0</v>
      </c>
      <c r="BK704" s="319">
        <f t="shared" si="556"/>
        <v>0</v>
      </c>
      <c r="BL704" s="319">
        <f t="shared" si="556"/>
        <v>0</v>
      </c>
      <c r="BM704" s="319">
        <f t="shared" si="556"/>
        <v>0</v>
      </c>
      <c r="BN704" s="319">
        <f t="shared" si="556"/>
        <v>0</v>
      </c>
      <c r="BO704" s="319">
        <f t="shared" si="556"/>
        <v>0</v>
      </c>
      <c r="BP704" s="319">
        <f t="shared" si="556"/>
        <v>0</v>
      </c>
      <c r="BQ704" s="319">
        <f t="shared" si="556"/>
        <v>0</v>
      </c>
      <c r="BR704" s="319">
        <f t="shared" si="556"/>
        <v>0</v>
      </c>
      <c r="BS704" s="319">
        <f t="shared" si="556"/>
        <v>0</v>
      </c>
      <c r="BT704" s="319">
        <f t="shared" ref="BT704:BZ704" si="557">IF(BT$700=$E701,VLOOKUP(BT$9,$D$163:$E$234,2,FALSE),0)</f>
        <v>0</v>
      </c>
      <c r="BU704" s="319">
        <f t="shared" si="557"/>
        <v>0</v>
      </c>
      <c r="BV704" s="319">
        <f t="shared" si="557"/>
        <v>0</v>
      </c>
      <c r="BW704" s="319">
        <f t="shared" si="557"/>
        <v>0</v>
      </c>
      <c r="BX704" s="319">
        <f t="shared" si="557"/>
        <v>0</v>
      </c>
      <c r="BY704" s="319">
        <f t="shared" si="557"/>
        <v>0</v>
      </c>
      <c r="BZ704" s="319">
        <f t="shared" si="557"/>
        <v>0</v>
      </c>
    </row>
    <row r="705" spans="1:78" ht="15" x14ac:dyDescent="0.25">
      <c r="A705" s="228">
        <f>B705*$A$701</f>
        <v>0</v>
      </c>
      <c r="B705" s="77">
        <f t="shared" si="553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58">IF(H$700=$E701,VLOOKUP(H$9,$D$239:$E$310,2,FALSE),0)</f>
        <v>0</v>
      </c>
      <c r="I705" s="319">
        <f t="shared" si="558"/>
        <v>0</v>
      </c>
      <c r="J705" s="319">
        <f t="shared" si="558"/>
        <v>0</v>
      </c>
      <c r="K705" s="319">
        <f t="shared" si="558"/>
        <v>0</v>
      </c>
      <c r="L705" s="319">
        <f t="shared" si="558"/>
        <v>0</v>
      </c>
      <c r="M705" s="319">
        <f t="shared" si="558"/>
        <v>0</v>
      </c>
      <c r="N705" s="319">
        <f t="shared" si="558"/>
        <v>0</v>
      </c>
      <c r="O705" s="319">
        <f t="shared" si="558"/>
        <v>0</v>
      </c>
      <c r="P705" s="319">
        <f t="shared" si="558"/>
        <v>0</v>
      </c>
      <c r="Q705" s="319">
        <f t="shared" si="558"/>
        <v>0</v>
      </c>
      <c r="R705" s="319">
        <f t="shared" si="558"/>
        <v>0</v>
      </c>
      <c r="S705" s="319">
        <f t="shared" si="558"/>
        <v>0</v>
      </c>
      <c r="T705" s="319">
        <f t="shared" si="558"/>
        <v>0</v>
      </c>
      <c r="U705" s="319">
        <f t="shared" si="558"/>
        <v>0</v>
      </c>
      <c r="V705" s="319">
        <f t="shared" si="558"/>
        <v>0</v>
      </c>
      <c r="W705" s="319">
        <f t="shared" si="558"/>
        <v>0</v>
      </c>
      <c r="X705" s="319">
        <f t="shared" si="558"/>
        <v>0</v>
      </c>
      <c r="Y705" s="319">
        <f t="shared" si="558"/>
        <v>0</v>
      </c>
      <c r="Z705" s="319">
        <f t="shared" si="558"/>
        <v>0</v>
      </c>
      <c r="AA705" s="319">
        <f t="shared" si="558"/>
        <v>0</v>
      </c>
      <c r="AB705" s="319">
        <f t="shared" si="558"/>
        <v>0</v>
      </c>
      <c r="AC705" s="319">
        <f t="shared" si="558"/>
        <v>0</v>
      </c>
      <c r="AD705" s="319">
        <f t="shared" si="558"/>
        <v>0</v>
      </c>
      <c r="AE705" s="319">
        <f t="shared" si="558"/>
        <v>0</v>
      </c>
      <c r="AF705" s="319">
        <f t="shared" si="558"/>
        <v>0</v>
      </c>
      <c r="AG705" s="319">
        <f t="shared" si="558"/>
        <v>0</v>
      </c>
      <c r="AH705" s="319">
        <f t="shared" si="558"/>
        <v>0</v>
      </c>
      <c r="AI705" s="319">
        <f t="shared" si="558"/>
        <v>0</v>
      </c>
      <c r="AJ705" s="319">
        <f t="shared" si="558"/>
        <v>0</v>
      </c>
      <c r="AK705" s="319">
        <f t="shared" si="558"/>
        <v>0</v>
      </c>
      <c r="AL705" s="319">
        <f t="shared" si="558"/>
        <v>0</v>
      </c>
      <c r="AM705" s="319">
        <f t="shared" si="558"/>
        <v>0</v>
      </c>
      <c r="AN705" s="319">
        <f t="shared" si="558"/>
        <v>0</v>
      </c>
      <c r="AO705" s="319">
        <f t="shared" si="558"/>
        <v>0</v>
      </c>
      <c r="AP705" s="319">
        <f t="shared" si="558"/>
        <v>0</v>
      </c>
      <c r="AQ705" s="319">
        <f t="shared" si="558"/>
        <v>0</v>
      </c>
      <c r="AR705" s="319">
        <f t="shared" si="558"/>
        <v>0</v>
      </c>
      <c r="AS705" s="319">
        <f t="shared" si="558"/>
        <v>0</v>
      </c>
      <c r="AT705" s="319">
        <f t="shared" si="558"/>
        <v>0</v>
      </c>
      <c r="AU705" s="319">
        <f t="shared" si="558"/>
        <v>0</v>
      </c>
      <c r="AV705" s="319">
        <f t="shared" si="558"/>
        <v>0</v>
      </c>
      <c r="AW705" s="319">
        <f t="shared" si="558"/>
        <v>0</v>
      </c>
      <c r="AX705" s="319">
        <f t="shared" si="558"/>
        <v>0</v>
      </c>
      <c r="AY705" s="319">
        <f t="shared" si="558"/>
        <v>0</v>
      </c>
      <c r="AZ705" s="319">
        <f t="shared" si="558"/>
        <v>0</v>
      </c>
      <c r="BA705" s="319">
        <f t="shared" si="558"/>
        <v>0</v>
      </c>
      <c r="BB705" s="319">
        <f t="shared" si="558"/>
        <v>0</v>
      </c>
      <c r="BC705" s="319">
        <f t="shared" si="558"/>
        <v>0</v>
      </c>
      <c r="BD705" s="319">
        <f t="shared" si="558"/>
        <v>0</v>
      </c>
      <c r="BE705" s="319">
        <f t="shared" si="558"/>
        <v>0</v>
      </c>
      <c r="BF705" s="319">
        <f t="shared" si="558"/>
        <v>0</v>
      </c>
      <c r="BG705" s="319">
        <f t="shared" si="558"/>
        <v>0</v>
      </c>
      <c r="BH705" s="319">
        <f t="shared" si="558"/>
        <v>0</v>
      </c>
      <c r="BI705" s="319">
        <f t="shared" si="558"/>
        <v>0</v>
      </c>
      <c r="BJ705" s="319">
        <f t="shared" si="558"/>
        <v>0</v>
      </c>
      <c r="BK705" s="319">
        <f t="shared" si="558"/>
        <v>0</v>
      </c>
      <c r="BL705" s="319">
        <f t="shared" si="558"/>
        <v>0</v>
      </c>
      <c r="BM705" s="319">
        <f t="shared" si="558"/>
        <v>0</v>
      </c>
      <c r="BN705" s="319">
        <f t="shared" si="558"/>
        <v>0</v>
      </c>
      <c r="BO705" s="319">
        <f t="shared" si="558"/>
        <v>0</v>
      </c>
      <c r="BP705" s="319">
        <f t="shared" si="558"/>
        <v>0</v>
      </c>
      <c r="BQ705" s="319">
        <f t="shared" si="558"/>
        <v>0</v>
      </c>
      <c r="BR705" s="319">
        <f t="shared" si="558"/>
        <v>0</v>
      </c>
      <c r="BS705" s="319">
        <f t="shared" si="558"/>
        <v>0</v>
      </c>
      <c r="BT705" s="319">
        <f t="shared" ref="BT705:BZ705" si="559">IF(BT$700=$E701,VLOOKUP(BT$9,$D$239:$E$310,2,FALSE),0)</f>
        <v>0</v>
      </c>
      <c r="BU705" s="319">
        <f t="shared" si="559"/>
        <v>0</v>
      </c>
      <c r="BV705" s="319">
        <f t="shared" si="559"/>
        <v>0</v>
      </c>
      <c r="BW705" s="319">
        <f t="shared" si="559"/>
        <v>0</v>
      </c>
      <c r="BX705" s="319">
        <f t="shared" si="559"/>
        <v>0</v>
      </c>
      <c r="BY705" s="319">
        <f t="shared" si="559"/>
        <v>0</v>
      </c>
      <c r="BZ705" s="319">
        <f t="shared" si="559"/>
        <v>0</v>
      </c>
    </row>
    <row r="706" spans="1:78" ht="15" x14ac:dyDescent="0.25">
      <c r="B706" s="77">
        <f t="shared" si="553"/>
        <v>4067.6451199999997</v>
      </c>
      <c r="E706" s="170" t="s">
        <v>2</v>
      </c>
      <c r="G706" s="319">
        <f>IF(G$700=$E701,VLOOKUP(G$9,$D$316:$E$387,2,FALSE),0)</f>
        <v>163.39485000000002</v>
      </c>
      <c r="H706" s="319">
        <f t="shared" ref="H706:BS706" si="560">IF(H$700=$E701,VLOOKUP(H$9,$D$316:$E$387,2,FALSE),0)</f>
        <v>204.98477</v>
      </c>
      <c r="I706" s="319">
        <f t="shared" si="560"/>
        <v>133.21967999999998</v>
      </c>
      <c r="J706" s="319">
        <f t="shared" si="560"/>
        <v>264.28165000000001</v>
      </c>
      <c r="K706" s="319">
        <f t="shared" si="560"/>
        <v>547.90285000000006</v>
      </c>
      <c r="L706" s="319">
        <f t="shared" si="560"/>
        <v>1156.8938899999998</v>
      </c>
      <c r="M706" s="319">
        <f t="shared" si="560"/>
        <v>693.17054999999993</v>
      </c>
      <c r="N706" s="319">
        <f t="shared" si="560"/>
        <v>903.79687999999999</v>
      </c>
      <c r="O706" s="319">
        <f t="shared" si="560"/>
        <v>0</v>
      </c>
      <c r="P706" s="319">
        <f t="shared" si="560"/>
        <v>0</v>
      </c>
      <c r="Q706" s="319">
        <f t="shared" si="560"/>
        <v>0</v>
      </c>
      <c r="R706" s="319">
        <f t="shared" si="560"/>
        <v>0</v>
      </c>
      <c r="S706" s="319">
        <f t="shared" si="560"/>
        <v>0</v>
      </c>
      <c r="T706" s="319">
        <f t="shared" si="560"/>
        <v>0</v>
      </c>
      <c r="U706" s="319">
        <f t="shared" si="560"/>
        <v>0</v>
      </c>
      <c r="V706" s="319">
        <f t="shared" si="560"/>
        <v>0</v>
      </c>
      <c r="W706" s="319">
        <f t="shared" si="560"/>
        <v>0</v>
      </c>
      <c r="X706" s="319">
        <f t="shared" si="560"/>
        <v>0</v>
      </c>
      <c r="Y706" s="319">
        <f t="shared" si="560"/>
        <v>0</v>
      </c>
      <c r="Z706" s="319">
        <f t="shared" si="560"/>
        <v>0</v>
      </c>
      <c r="AA706" s="319">
        <f t="shared" si="560"/>
        <v>0</v>
      </c>
      <c r="AB706" s="319">
        <f t="shared" si="560"/>
        <v>0</v>
      </c>
      <c r="AC706" s="319">
        <f t="shared" si="560"/>
        <v>0</v>
      </c>
      <c r="AD706" s="319">
        <f t="shared" si="560"/>
        <v>0</v>
      </c>
      <c r="AE706" s="319">
        <f t="shared" si="560"/>
        <v>0</v>
      </c>
      <c r="AF706" s="319">
        <f t="shared" si="560"/>
        <v>0</v>
      </c>
      <c r="AG706" s="319">
        <f t="shared" si="560"/>
        <v>0</v>
      </c>
      <c r="AH706" s="319">
        <f t="shared" si="560"/>
        <v>0</v>
      </c>
      <c r="AI706" s="319">
        <f t="shared" si="560"/>
        <v>0</v>
      </c>
      <c r="AJ706" s="319">
        <f t="shared" si="560"/>
        <v>0</v>
      </c>
      <c r="AK706" s="319">
        <f t="shared" si="560"/>
        <v>0</v>
      </c>
      <c r="AL706" s="319">
        <f t="shared" si="560"/>
        <v>0</v>
      </c>
      <c r="AM706" s="319">
        <f t="shared" si="560"/>
        <v>0</v>
      </c>
      <c r="AN706" s="319">
        <f t="shared" si="560"/>
        <v>0</v>
      </c>
      <c r="AO706" s="319">
        <f t="shared" si="560"/>
        <v>0</v>
      </c>
      <c r="AP706" s="319">
        <f t="shared" si="560"/>
        <v>0</v>
      </c>
      <c r="AQ706" s="319">
        <f t="shared" si="560"/>
        <v>0</v>
      </c>
      <c r="AR706" s="319">
        <f t="shared" si="560"/>
        <v>0</v>
      </c>
      <c r="AS706" s="319">
        <f t="shared" si="560"/>
        <v>0</v>
      </c>
      <c r="AT706" s="319">
        <f t="shared" si="560"/>
        <v>0</v>
      </c>
      <c r="AU706" s="319">
        <f t="shared" si="560"/>
        <v>0</v>
      </c>
      <c r="AV706" s="319">
        <f t="shared" si="560"/>
        <v>0</v>
      </c>
      <c r="AW706" s="319">
        <f t="shared" si="560"/>
        <v>0</v>
      </c>
      <c r="AX706" s="319">
        <f t="shared" si="560"/>
        <v>0</v>
      </c>
      <c r="AY706" s="319">
        <f t="shared" si="560"/>
        <v>0</v>
      </c>
      <c r="AZ706" s="319">
        <f t="shared" si="560"/>
        <v>0</v>
      </c>
      <c r="BA706" s="319">
        <f t="shared" si="560"/>
        <v>0</v>
      </c>
      <c r="BB706" s="319">
        <f t="shared" si="560"/>
        <v>0</v>
      </c>
      <c r="BC706" s="319">
        <f t="shared" si="560"/>
        <v>0</v>
      </c>
      <c r="BD706" s="319">
        <f t="shared" si="560"/>
        <v>0</v>
      </c>
      <c r="BE706" s="319">
        <f t="shared" si="560"/>
        <v>0</v>
      </c>
      <c r="BF706" s="319">
        <f t="shared" si="560"/>
        <v>0</v>
      </c>
      <c r="BG706" s="319">
        <f t="shared" si="560"/>
        <v>0</v>
      </c>
      <c r="BH706" s="319">
        <f t="shared" si="560"/>
        <v>0</v>
      </c>
      <c r="BI706" s="319">
        <f t="shared" si="560"/>
        <v>0</v>
      </c>
      <c r="BJ706" s="319">
        <f t="shared" si="560"/>
        <v>0</v>
      </c>
      <c r="BK706" s="319">
        <f t="shared" si="560"/>
        <v>0</v>
      </c>
      <c r="BL706" s="319">
        <f t="shared" si="560"/>
        <v>0</v>
      </c>
      <c r="BM706" s="319">
        <f t="shared" si="560"/>
        <v>0</v>
      </c>
      <c r="BN706" s="319">
        <f t="shared" si="560"/>
        <v>0</v>
      </c>
      <c r="BO706" s="319">
        <f t="shared" si="560"/>
        <v>0</v>
      </c>
      <c r="BP706" s="319">
        <f t="shared" si="560"/>
        <v>0</v>
      </c>
      <c r="BQ706" s="319">
        <f t="shared" si="560"/>
        <v>0</v>
      </c>
      <c r="BR706" s="319">
        <f t="shared" si="560"/>
        <v>0</v>
      </c>
      <c r="BS706" s="319">
        <f t="shared" si="560"/>
        <v>0</v>
      </c>
      <c r="BT706" s="319">
        <f t="shared" ref="BT706:BZ706" si="561">IF(BT$700=$E701,VLOOKUP(BT$9,$D$316:$E$387,2,FALSE),0)</f>
        <v>0</v>
      </c>
      <c r="BU706" s="319">
        <f t="shared" si="561"/>
        <v>0</v>
      </c>
      <c r="BV706" s="319">
        <f t="shared" si="561"/>
        <v>0</v>
      </c>
      <c r="BW706" s="319">
        <f t="shared" si="561"/>
        <v>0</v>
      </c>
      <c r="BX706" s="319">
        <f t="shared" si="561"/>
        <v>0</v>
      </c>
      <c r="BY706" s="319">
        <f t="shared" si="561"/>
        <v>0</v>
      </c>
      <c r="BZ706" s="319">
        <f t="shared" si="561"/>
        <v>0</v>
      </c>
    </row>
    <row r="707" spans="1:78" ht="15" x14ac:dyDescent="0.25">
      <c r="B707" s="77">
        <f t="shared" si="553"/>
        <v>-52876.634279999991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-52876.634279999991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-4067.6451199999997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-4067.6451199999997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x14ac:dyDescent="0.2">
      <c r="A709" s="77">
        <f>SUM(A702:A705)</f>
        <v>734.61778599930847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379.13987193224841</v>
      </c>
      <c r="E710" s="170" t="s">
        <v>5</v>
      </c>
      <c r="G710" s="320">
        <f>IF(G$9&gt;INPUTS!$C$41,0,SUMIF($A$12:$A$310,$E701,G$12:G$310))</f>
        <v>1.3241503080788939</v>
      </c>
      <c r="H710" s="320">
        <f>IF(H$9&gt;INPUTS!$C$41,0,SUMIF($A$12:$A$310,$E701,H$12:H$310))</f>
        <v>4.1294516471788869</v>
      </c>
      <c r="I710" s="320">
        <f>IF(I$9&gt;INPUTS!$C$41,0,SUMIF($A$12:$A$310,$E701,I$12:I$310))</f>
        <v>7.4587728734287611</v>
      </c>
      <c r="J710" s="320">
        <f>IF(J$9&gt;INPUTS!$C$41,0,SUMIF($A$12:$A$310,$E701,J$12:J$310))</f>
        <v>15.056837680542319</v>
      </c>
      <c r="K710" s="320">
        <f>IF(K$9&gt;INPUTS!$C$41,0,SUMIF($A$12:$A$310,$E701,K$12:K$310))</f>
        <v>28.133461526407487</v>
      </c>
      <c r="L710" s="320">
        <f>IF(L$9&gt;INPUTS!$C$41,0,SUMIF($A$12:$A$310,$E701,L$12:L$310))</f>
        <v>39.313799795490752</v>
      </c>
      <c r="M710" s="320">
        <f>IF(M$9&gt;INPUTS!$C$41,0,SUMIF($A$12:$A$310,$E701,M$12:M$310))</f>
        <v>45.521790799976536</v>
      </c>
      <c r="N710" s="320">
        <f>IF(N$9&gt;INPUTS!$C$41,0,SUMIF($A$12:$A$310,$E701,N$12:N$310))</f>
        <v>54.547160801317567</v>
      </c>
      <c r="O710" s="320">
        <f>IF(O$9&gt;INPUTS!$C$41,0,SUMIF($A$12:$A$310,$E701,O$12:O$310))</f>
        <v>61.218148833275713</v>
      </c>
      <c r="P710" s="320">
        <f>IF(P$9&gt;INPUTS!$C$41,0,SUMIF($A$12:$A$310,$E701,P$12:P$310))</f>
        <v>61.218148833275713</v>
      </c>
      <c r="Q710" s="320">
        <f>IF(Q$9&gt;INPUTS!$C$41,0,SUMIF($A$12:$A$310,$E701,Q$12:Q$310))</f>
        <v>61.218148833275713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-379.13987193224841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-379.13987193224841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0.95193165647791678</v>
      </c>
      <c r="H712" s="320">
        <f t="shared" ref="H712:BS712" si="562">SUMIF($A$12:$A$234,$E701,H$12:H$234)*(1-$D$5)+SUMIF($A$239:$A$310,$E701,H$239:H$310)</f>
        <v>2.9686627891569017</v>
      </c>
      <c r="I712" s="320">
        <f t="shared" si="562"/>
        <v>5.3621118187079366</v>
      </c>
      <c r="J712" s="320">
        <f t="shared" si="562"/>
        <v>10.824360608541873</v>
      </c>
      <c r="K712" s="320">
        <f t="shared" si="562"/>
        <v>20.225145491334342</v>
      </c>
      <c r="L712" s="320">
        <f t="shared" si="562"/>
        <v>28.262690672978302</v>
      </c>
      <c r="M712" s="320">
        <f t="shared" si="562"/>
        <v>32.725615406103131</v>
      </c>
      <c r="N712" s="320">
        <f t="shared" si="562"/>
        <v>39.213953900067196</v>
      </c>
      <c r="O712" s="320">
        <f t="shared" si="562"/>
        <v>44.009727196241911</v>
      </c>
      <c r="P712" s="320">
        <f t="shared" si="562"/>
        <v>44.009727196241911</v>
      </c>
      <c r="Q712" s="320">
        <f t="shared" si="562"/>
        <v>44.009727196241911</v>
      </c>
      <c r="R712" s="320">
        <f t="shared" si="562"/>
        <v>44.009727196241911</v>
      </c>
      <c r="S712" s="320">
        <f t="shared" si="562"/>
        <v>44.009727196241911</v>
      </c>
      <c r="T712" s="320">
        <f t="shared" si="562"/>
        <v>44.009727196241911</v>
      </c>
      <c r="U712" s="320">
        <f t="shared" si="562"/>
        <v>44.009727196241911</v>
      </c>
      <c r="V712" s="320">
        <f t="shared" si="562"/>
        <v>44.009727196241911</v>
      </c>
      <c r="W712" s="320">
        <f t="shared" si="562"/>
        <v>44.009727196241911</v>
      </c>
      <c r="X712" s="320">
        <f t="shared" si="562"/>
        <v>44.009727196241911</v>
      </c>
      <c r="Y712" s="320">
        <f t="shared" si="562"/>
        <v>44.009727196241911</v>
      </c>
      <c r="Z712" s="320">
        <f t="shared" si="562"/>
        <v>44.009727196241911</v>
      </c>
      <c r="AA712" s="320">
        <f t="shared" si="562"/>
        <v>44.009727196241911</v>
      </c>
      <c r="AB712" s="320">
        <f t="shared" si="562"/>
        <v>44.009727196241911</v>
      </c>
      <c r="AC712" s="320">
        <f t="shared" si="562"/>
        <v>44.009727196241911</v>
      </c>
      <c r="AD712" s="320">
        <f t="shared" si="562"/>
        <v>44.009727196241911</v>
      </c>
      <c r="AE712" s="320">
        <f t="shared" si="562"/>
        <v>44.009727196241911</v>
      </c>
      <c r="AF712" s="320">
        <f t="shared" si="562"/>
        <v>44.009727196241911</v>
      </c>
      <c r="AG712" s="320">
        <f t="shared" si="562"/>
        <v>44.009727196241911</v>
      </c>
      <c r="AH712" s="320">
        <f t="shared" si="562"/>
        <v>44.009727196241911</v>
      </c>
      <c r="AI712" s="320">
        <f t="shared" si="562"/>
        <v>44.009727196241911</v>
      </c>
      <c r="AJ712" s="320">
        <f t="shared" si="562"/>
        <v>44.009727196241911</v>
      </c>
      <c r="AK712" s="320">
        <f t="shared" si="562"/>
        <v>44.009727196241911</v>
      </c>
      <c r="AL712" s="320">
        <f t="shared" si="562"/>
        <v>44.009727196241911</v>
      </c>
      <c r="AM712" s="320">
        <f t="shared" si="562"/>
        <v>44.009727196241911</v>
      </c>
      <c r="AN712" s="320">
        <f t="shared" si="562"/>
        <v>44.009727196241911</v>
      </c>
      <c r="AO712" s="320">
        <f t="shared" si="562"/>
        <v>44.009727196241911</v>
      </c>
      <c r="AP712" s="320">
        <f t="shared" si="562"/>
        <v>44.009727196241911</v>
      </c>
      <c r="AQ712" s="320">
        <f t="shared" si="562"/>
        <v>44.009727196241911</v>
      </c>
      <c r="AR712" s="320">
        <f t="shared" si="562"/>
        <v>44.009727196241911</v>
      </c>
      <c r="AS712" s="320">
        <f t="shared" si="562"/>
        <v>44.009727196241911</v>
      </c>
      <c r="AT712" s="320">
        <f t="shared" si="562"/>
        <v>44.009727196241911</v>
      </c>
      <c r="AU712" s="320">
        <f t="shared" si="562"/>
        <v>44.009727196241911</v>
      </c>
      <c r="AV712" s="320">
        <f t="shared" si="562"/>
        <v>44.009727196241911</v>
      </c>
      <c r="AW712" s="320">
        <f t="shared" si="562"/>
        <v>44.009727196241911</v>
      </c>
      <c r="AX712" s="320">
        <f t="shared" si="562"/>
        <v>44.009727196241911</v>
      </c>
      <c r="AY712" s="320">
        <f t="shared" si="562"/>
        <v>44.009727196241911</v>
      </c>
      <c r="AZ712" s="320">
        <f t="shared" si="562"/>
        <v>44.009727196241911</v>
      </c>
      <c r="BA712" s="320">
        <f t="shared" si="562"/>
        <v>44.009727196241911</v>
      </c>
      <c r="BB712" s="320">
        <f t="shared" si="562"/>
        <v>44.009727196241911</v>
      </c>
      <c r="BC712" s="320">
        <f t="shared" si="562"/>
        <v>44.009727196241911</v>
      </c>
      <c r="BD712" s="320">
        <f t="shared" si="562"/>
        <v>44.009727196241911</v>
      </c>
      <c r="BE712" s="320">
        <f t="shared" si="562"/>
        <v>44.009727196241911</v>
      </c>
      <c r="BF712" s="320">
        <f t="shared" si="562"/>
        <v>44.009727196241911</v>
      </c>
      <c r="BG712" s="320">
        <f t="shared" si="562"/>
        <v>44.009727196241911</v>
      </c>
      <c r="BH712" s="320">
        <f t="shared" si="562"/>
        <v>44.009727196241911</v>
      </c>
      <c r="BI712" s="320">
        <f t="shared" si="562"/>
        <v>44.009727196241911</v>
      </c>
      <c r="BJ712" s="320">
        <f t="shared" si="562"/>
        <v>44.009727196241911</v>
      </c>
      <c r="BK712" s="320">
        <f t="shared" si="562"/>
        <v>44.009727196241911</v>
      </c>
      <c r="BL712" s="320">
        <f t="shared" si="562"/>
        <v>44.009727196241911</v>
      </c>
      <c r="BM712" s="320">
        <f t="shared" si="562"/>
        <v>44.009727196241911</v>
      </c>
      <c r="BN712" s="320">
        <f t="shared" si="562"/>
        <v>44.009727196241911</v>
      </c>
      <c r="BO712" s="320">
        <f t="shared" si="562"/>
        <v>44.009727196241911</v>
      </c>
      <c r="BP712" s="320">
        <f t="shared" si="562"/>
        <v>44.009727196241911</v>
      </c>
      <c r="BQ712" s="320">
        <f t="shared" si="562"/>
        <v>44.009727196241911</v>
      </c>
      <c r="BR712" s="320">
        <f t="shared" si="562"/>
        <v>44.009727196241911</v>
      </c>
      <c r="BS712" s="320">
        <f t="shared" si="562"/>
        <v>44.009727196241911</v>
      </c>
      <c r="BT712" s="320">
        <f t="shared" ref="BT712:BZ712" si="563">SUMIF($A$12:$A$234,$E701,BT$12:BT$234)*(1-$D$5)+SUMIF($A$239:$A$310,$E701,BT$239:BT$310)</f>
        <v>44.009727196241911</v>
      </c>
      <c r="BU712" s="320">
        <f t="shared" si="563"/>
        <v>44.009727196241911</v>
      </c>
      <c r="BV712" s="320">
        <f t="shared" si="563"/>
        <v>44.009727196241911</v>
      </c>
      <c r="BW712" s="320">
        <f t="shared" si="563"/>
        <v>44.009727196241911</v>
      </c>
      <c r="BX712" s="320">
        <f t="shared" si="563"/>
        <v>44.009727196241911</v>
      </c>
      <c r="BY712" s="320">
        <f t="shared" si="563"/>
        <v>44.009727196241911</v>
      </c>
      <c r="BZ712" s="320">
        <f t="shared" si="563"/>
        <v>44.009727196241911</v>
      </c>
    </row>
    <row r="713" spans="1:78" ht="15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1.3241503080788939</v>
      </c>
      <c r="H714" s="320">
        <f t="shared" ref="H714:BS714" si="564">SUMIF($A$12:$A$234,$E701,H$12:H$234)</f>
        <v>4.1294516471788869</v>
      </c>
      <c r="I714" s="320">
        <f t="shared" si="564"/>
        <v>7.4587728734287611</v>
      </c>
      <c r="J714" s="320">
        <f t="shared" si="564"/>
        <v>15.056837680542319</v>
      </c>
      <c r="K714" s="320">
        <f t="shared" si="564"/>
        <v>28.133461526407487</v>
      </c>
      <c r="L714" s="320">
        <f t="shared" si="564"/>
        <v>39.313799795490752</v>
      </c>
      <c r="M714" s="320">
        <f t="shared" si="564"/>
        <v>45.521790799976536</v>
      </c>
      <c r="N714" s="320">
        <f t="shared" si="564"/>
        <v>54.547160801317567</v>
      </c>
      <c r="O714" s="320">
        <f t="shared" si="564"/>
        <v>61.218148833275713</v>
      </c>
      <c r="P714" s="320">
        <f t="shared" si="564"/>
        <v>61.218148833275713</v>
      </c>
      <c r="Q714" s="320">
        <f t="shared" si="564"/>
        <v>61.218148833275713</v>
      </c>
      <c r="R714" s="320">
        <f t="shared" si="564"/>
        <v>61.218148833275713</v>
      </c>
      <c r="S714" s="320">
        <f t="shared" si="564"/>
        <v>61.218148833275713</v>
      </c>
      <c r="T714" s="320">
        <f t="shared" si="564"/>
        <v>61.218148833275713</v>
      </c>
      <c r="U714" s="320">
        <f t="shared" si="564"/>
        <v>61.218148833275713</v>
      </c>
      <c r="V714" s="320">
        <f t="shared" si="564"/>
        <v>61.218148833275713</v>
      </c>
      <c r="W714" s="320">
        <f t="shared" si="564"/>
        <v>61.218148833275713</v>
      </c>
      <c r="X714" s="320">
        <f t="shared" si="564"/>
        <v>61.218148833275713</v>
      </c>
      <c r="Y714" s="320">
        <f t="shared" si="564"/>
        <v>61.218148833275713</v>
      </c>
      <c r="Z714" s="320">
        <f t="shared" si="564"/>
        <v>61.218148833275713</v>
      </c>
      <c r="AA714" s="320">
        <f t="shared" si="564"/>
        <v>61.218148833275713</v>
      </c>
      <c r="AB714" s="320">
        <f t="shared" si="564"/>
        <v>61.218148833275713</v>
      </c>
      <c r="AC714" s="320">
        <f t="shared" si="564"/>
        <v>61.218148833275713</v>
      </c>
      <c r="AD714" s="320">
        <f t="shared" si="564"/>
        <v>61.218148833275713</v>
      </c>
      <c r="AE714" s="320">
        <f t="shared" si="564"/>
        <v>61.218148833275713</v>
      </c>
      <c r="AF714" s="320">
        <f t="shared" si="564"/>
        <v>61.218148833275713</v>
      </c>
      <c r="AG714" s="320">
        <f t="shared" si="564"/>
        <v>61.218148833275713</v>
      </c>
      <c r="AH714" s="320">
        <f t="shared" si="564"/>
        <v>61.218148833275713</v>
      </c>
      <c r="AI714" s="320">
        <f t="shared" si="564"/>
        <v>61.218148833275713</v>
      </c>
      <c r="AJ714" s="320">
        <f t="shared" si="564"/>
        <v>61.218148833275713</v>
      </c>
      <c r="AK714" s="320">
        <f t="shared" si="564"/>
        <v>61.218148833275713</v>
      </c>
      <c r="AL714" s="320">
        <f t="shared" si="564"/>
        <v>61.218148833275713</v>
      </c>
      <c r="AM714" s="320">
        <f t="shared" si="564"/>
        <v>61.218148833275713</v>
      </c>
      <c r="AN714" s="320">
        <f t="shared" si="564"/>
        <v>61.218148833275713</v>
      </c>
      <c r="AO714" s="320">
        <f t="shared" si="564"/>
        <v>61.218148833275713</v>
      </c>
      <c r="AP714" s="320">
        <f t="shared" si="564"/>
        <v>61.218148833275713</v>
      </c>
      <c r="AQ714" s="320">
        <f t="shared" si="564"/>
        <v>61.218148833275713</v>
      </c>
      <c r="AR714" s="320">
        <f t="shared" si="564"/>
        <v>61.218148833275713</v>
      </c>
      <c r="AS714" s="320">
        <f t="shared" si="564"/>
        <v>61.218148833275713</v>
      </c>
      <c r="AT714" s="320">
        <f t="shared" si="564"/>
        <v>61.218148833275713</v>
      </c>
      <c r="AU714" s="320">
        <f t="shared" si="564"/>
        <v>61.218148833275713</v>
      </c>
      <c r="AV714" s="320">
        <f t="shared" si="564"/>
        <v>61.218148833275713</v>
      </c>
      <c r="AW714" s="320">
        <f t="shared" si="564"/>
        <v>61.218148833275713</v>
      </c>
      <c r="AX714" s="320">
        <f t="shared" si="564"/>
        <v>61.218148833275713</v>
      </c>
      <c r="AY714" s="320">
        <f t="shared" si="564"/>
        <v>61.218148833275713</v>
      </c>
      <c r="AZ714" s="320">
        <f t="shared" si="564"/>
        <v>61.218148833275713</v>
      </c>
      <c r="BA714" s="320">
        <f t="shared" si="564"/>
        <v>61.218148833275713</v>
      </c>
      <c r="BB714" s="320">
        <f t="shared" si="564"/>
        <v>61.218148833275713</v>
      </c>
      <c r="BC714" s="320">
        <f t="shared" si="564"/>
        <v>61.218148833275713</v>
      </c>
      <c r="BD714" s="320">
        <f t="shared" si="564"/>
        <v>61.218148833275713</v>
      </c>
      <c r="BE714" s="320">
        <f t="shared" si="564"/>
        <v>61.218148833275713</v>
      </c>
      <c r="BF714" s="320">
        <f t="shared" si="564"/>
        <v>61.218148833275713</v>
      </c>
      <c r="BG714" s="320">
        <f t="shared" si="564"/>
        <v>61.218148833275713</v>
      </c>
      <c r="BH714" s="320">
        <f t="shared" si="564"/>
        <v>61.218148833275713</v>
      </c>
      <c r="BI714" s="320">
        <f t="shared" si="564"/>
        <v>61.218148833275713</v>
      </c>
      <c r="BJ714" s="320">
        <f t="shared" si="564"/>
        <v>61.218148833275713</v>
      </c>
      <c r="BK714" s="320">
        <f t="shared" si="564"/>
        <v>61.218148833275713</v>
      </c>
      <c r="BL714" s="320">
        <f t="shared" si="564"/>
        <v>61.218148833275713</v>
      </c>
      <c r="BM714" s="320">
        <f t="shared" si="564"/>
        <v>61.218148833275713</v>
      </c>
      <c r="BN714" s="320">
        <f t="shared" si="564"/>
        <v>61.218148833275713</v>
      </c>
      <c r="BO714" s="320">
        <f t="shared" si="564"/>
        <v>61.218148833275713</v>
      </c>
      <c r="BP714" s="320">
        <f t="shared" si="564"/>
        <v>61.218148833275713</v>
      </c>
      <c r="BQ714" s="320">
        <f t="shared" si="564"/>
        <v>61.218148833275713</v>
      </c>
      <c r="BR714" s="320">
        <f t="shared" si="564"/>
        <v>61.218148833275713</v>
      </c>
      <c r="BS714" s="320">
        <f t="shared" si="564"/>
        <v>61.218148833275713</v>
      </c>
      <c r="BT714" s="320">
        <f t="shared" ref="BT714:BZ714" si="565">SUMIF($A$12:$A$234,$E701,BT$12:BT$234)</f>
        <v>61.218148833275713</v>
      </c>
      <c r="BU714" s="320">
        <f t="shared" si="565"/>
        <v>61.218148833275713</v>
      </c>
      <c r="BV714" s="320">
        <f t="shared" si="565"/>
        <v>61.218148833275713</v>
      </c>
      <c r="BW714" s="320">
        <f t="shared" si="565"/>
        <v>61.218148833275713</v>
      </c>
      <c r="BX714" s="320">
        <f t="shared" si="565"/>
        <v>61.218148833275713</v>
      </c>
      <c r="BY714" s="320">
        <f t="shared" si="565"/>
        <v>61.218148833275713</v>
      </c>
      <c r="BZ714" s="320">
        <f t="shared" si="565"/>
        <v>61.218148833275713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7.1482694375000015</v>
      </c>
      <c r="H716" s="277">
        <f t="shared" ref="H716:BS716" si="566">SUMIF($A$392:$A$539,$E701,H$392:H$539)</f>
        <v>15.87098144886364</v>
      </c>
      <c r="I716" s="277">
        <f t="shared" si="566"/>
        <v>27.843536323863638</v>
      </c>
      <c r="J716" s="277">
        <f t="shared" si="566"/>
        <v>69.230374532196976</v>
      </c>
      <c r="K716" s="277">
        <f t="shared" si="566"/>
        <v>128.55910142282198</v>
      </c>
      <c r="L716" s="277">
        <f t="shared" si="566"/>
        <v>164.22182320853625</v>
      </c>
      <c r="M716" s="277">
        <f t="shared" si="566"/>
        <v>189.64153058353625</v>
      </c>
      <c r="N716" s="277">
        <f t="shared" si="566"/>
        <v>276.07163370853618</v>
      </c>
      <c r="O716" s="277">
        <f t="shared" si="566"/>
        <v>276.07163370853618</v>
      </c>
      <c r="P716" s="277">
        <f t="shared" si="566"/>
        <v>276.07163370853618</v>
      </c>
      <c r="Q716" s="277">
        <f t="shared" si="566"/>
        <v>276.07163370853618</v>
      </c>
      <c r="R716" s="277">
        <f t="shared" si="566"/>
        <v>276.07163370853618</v>
      </c>
      <c r="S716" s="277">
        <f t="shared" si="566"/>
        <v>318.09701905609995</v>
      </c>
      <c r="T716" s="277">
        <f t="shared" si="566"/>
        <v>318.09701905609995</v>
      </c>
      <c r="U716" s="277">
        <f t="shared" si="566"/>
        <v>318.09701905609995</v>
      </c>
      <c r="V716" s="277">
        <f t="shared" si="566"/>
        <v>318.09701905609995</v>
      </c>
      <c r="W716" s="277">
        <f t="shared" si="566"/>
        <v>318.09701905609995</v>
      </c>
      <c r="X716" s="277">
        <f t="shared" si="566"/>
        <v>318.09701905609995</v>
      </c>
      <c r="Y716" s="277">
        <f t="shared" si="566"/>
        <v>318.09701905609995</v>
      </c>
      <c r="Z716" s="277">
        <f t="shared" si="566"/>
        <v>318.09701905609995</v>
      </c>
      <c r="AA716" s="277">
        <f t="shared" si="566"/>
        <v>318.09701905609995</v>
      </c>
      <c r="AB716" s="277">
        <f t="shared" si="566"/>
        <v>318.09701905609995</v>
      </c>
      <c r="AC716" s="277">
        <f t="shared" si="566"/>
        <v>318.09701905609995</v>
      </c>
      <c r="AD716" s="277">
        <f t="shared" si="566"/>
        <v>318.09701905609995</v>
      </c>
      <c r="AE716" s="277">
        <f t="shared" si="566"/>
        <v>294.21440590629987</v>
      </c>
      <c r="AF716" s="277">
        <f t="shared" si="566"/>
        <v>294.21440590629987</v>
      </c>
      <c r="AG716" s="277">
        <f t="shared" si="566"/>
        <v>294.21440590629987</v>
      </c>
      <c r="AH716" s="277">
        <f t="shared" si="566"/>
        <v>294.21440590629987</v>
      </c>
      <c r="AI716" s="277">
        <f t="shared" si="566"/>
        <v>294.21440590629987</v>
      </c>
      <c r="AJ716" s="277">
        <f t="shared" si="566"/>
        <v>294.21440590629987</v>
      </c>
      <c r="AK716" s="277">
        <f t="shared" si="566"/>
        <v>294.21440590629987</v>
      </c>
      <c r="AL716" s="277">
        <f t="shared" si="566"/>
        <v>294.21440590629987</v>
      </c>
      <c r="AM716" s="277">
        <f t="shared" si="566"/>
        <v>294.21440590629987</v>
      </c>
      <c r="AN716" s="277">
        <f t="shared" si="566"/>
        <v>294.21440590629987</v>
      </c>
      <c r="AO716" s="277">
        <f t="shared" si="566"/>
        <v>294.21440590629987</v>
      </c>
      <c r="AP716" s="277">
        <f t="shared" si="566"/>
        <v>294.21440590629987</v>
      </c>
      <c r="AQ716" s="277">
        <f t="shared" si="566"/>
        <v>272.18247495629993</v>
      </c>
      <c r="AR716" s="277">
        <f t="shared" si="566"/>
        <v>272.18247495629993</v>
      </c>
      <c r="AS716" s="277">
        <f t="shared" si="566"/>
        <v>272.18247495629993</v>
      </c>
      <c r="AT716" s="277">
        <f t="shared" si="566"/>
        <v>272.18247495629993</v>
      </c>
      <c r="AU716" s="277">
        <f t="shared" si="566"/>
        <v>272.18247495629993</v>
      </c>
      <c r="AV716" s="277">
        <f t="shared" si="566"/>
        <v>272.18247495629993</v>
      </c>
      <c r="AW716" s="277">
        <f t="shared" si="566"/>
        <v>272.18247495629993</v>
      </c>
      <c r="AX716" s="277">
        <f t="shared" si="566"/>
        <v>272.18247495629993</v>
      </c>
      <c r="AY716" s="277">
        <f t="shared" si="566"/>
        <v>272.18247495629993</v>
      </c>
      <c r="AZ716" s="277">
        <f t="shared" si="566"/>
        <v>272.18247495629993</v>
      </c>
      <c r="BA716" s="277">
        <f t="shared" si="566"/>
        <v>272.18247495629993</v>
      </c>
      <c r="BB716" s="277">
        <f t="shared" si="566"/>
        <v>272.18247495629993</v>
      </c>
      <c r="BC716" s="277">
        <f t="shared" si="566"/>
        <v>251.73684303469997</v>
      </c>
      <c r="BD716" s="277">
        <f t="shared" si="566"/>
        <v>251.73684303469997</v>
      </c>
      <c r="BE716" s="277">
        <f t="shared" si="566"/>
        <v>251.73684303469997</v>
      </c>
      <c r="BF716" s="277">
        <f t="shared" si="566"/>
        <v>251.73684303469997</v>
      </c>
      <c r="BG716" s="277">
        <f t="shared" si="566"/>
        <v>251.73684303469997</v>
      </c>
      <c r="BH716" s="277">
        <f t="shared" si="566"/>
        <v>251.73684303469997</v>
      </c>
      <c r="BI716" s="277">
        <f t="shared" si="566"/>
        <v>251.73684303469997</v>
      </c>
      <c r="BJ716" s="277">
        <f t="shared" si="566"/>
        <v>251.73684303469997</v>
      </c>
      <c r="BK716" s="277">
        <f t="shared" si="566"/>
        <v>251.73684303469997</v>
      </c>
      <c r="BL716" s="277">
        <f t="shared" si="566"/>
        <v>251.73684303469997</v>
      </c>
      <c r="BM716" s="277">
        <f t="shared" si="566"/>
        <v>251.73684303469997</v>
      </c>
      <c r="BN716" s="277">
        <f t="shared" si="566"/>
        <v>251.73684303469997</v>
      </c>
      <c r="BO716" s="277">
        <f t="shared" si="566"/>
        <v>232.87751014149998</v>
      </c>
      <c r="BP716" s="277">
        <f t="shared" si="566"/>
        <v>232.87751014149998</v>
      </c>
      <c r="BQ716" s="277">
        <f t="shared" si="566"/>
        <v>232.87751014149998</v>
      </c>
      <c r="BR716" s="277">
        <f t="shared" si="566"/>
        <v>232.87751014149998</v>
      </c>
      <c r="BS716" s="277">
        <f t="shared" si="566"/>
        <v>232.87751014149998</v>
      </c>
      <c r="BT716" s="277">
        <f t="shared" ref="BT716:BZ716" si="567">SUMIF($A$392:$A$539,$E701,BT$392:BT$539)</f>
        <v>232.87751014149998</v>
      </c>
      <c r="BU716" s="277">
        <f t="shared" si="567"/>
        <v>232.87751014149998</v>
      </c>
      <c r="BV716" s="277">
        <f t="shared" si="567"/>
        <v>232.87751014149998</v>
      </c>
      <c r="BW716" s="277">
        <f t="shared" si="567"/>
        <v>232.87751014149998</v>
      </c>
      <c r="BX716" s="277">
        <f t="shared" si="567"/>
        <v>232.87751014149998</v>
      </c>
      <c r="BY716" s="277">
        <f t="shared" si="567"/>
        <v>232.87751014149998</v>
      </c>
      <c r="BZ716" s="277">
        <f t="shared" si="567"/>
        <v>232.87751014149998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7.1482694375000015</v>
      </c>
      <c r="H717" s="277">
        <f t="shared" ref="H717:BS717" si="568">SUMIF($A$544:$A$615,$E701,H$544:H$615)</f>
        <v>15.87098144886364</v>
      </c>
      <c r="I717" s="277">
        <f t="shared" si="568"/>
        <v>27.843536323863638</v>
      </c>
      <c r="J717" s="277">
        <f t="shared" si="568"/>
        <v>69.230374532196976</v>
      </c>
      <c r="K717" s="277">
        <f t="shared" si="568"/>
        <v>128.55910142282198</v>
      </c>
      <c r="L717" s="277">
        <f t="shared" si="568"/>
        <v>164.22182320853625</v>
      </c>
      <c r="M717" s="277">
        <f t="shared" si="568"/>
        <v>189.64153058353625</v>
      </c>
      <c r="N717" s="277">
        <f t="shared" si="568"/>
        <v>276.07163370853618</v>
      </c>
      <c r="O717" s="277">
        <f t="shared" si="568"/>
        <v>276.07163370853618</v>
      </c>
      <c r="P717" s="277">
        <f t="shared" si="568"/>
        <v>276.07163370853618</v>
      </c>
      <c r="Q717" s="277">
        <f t="shared" si="568"/>
        <v>276.07163370853618</v>
      </c>
      <c r="R717" s="277">
        <f t="shared" si="568"/>
        <v>276.07163370853618</v>
      </c>
      <c r="S717" s="277">
        <f t="shared" si="568"/>
        <v>318.09701905609995</v>
      </c>
      <c r="T717" s="277">
        <f t="shared" si="568"/>
        <v>318.09701905609995</v>
      </c>
      <c r="U717" s="277">
        <f t="shared" si="568"/>
        <v>318.09701905609995</v>
      </c>
      <c r="V717" s="277">
        <f t="shared" si="568"/>
        <v>318.09701905609995</v>
      </c>
      <c r="W717" s="277">
        <f t="shared" si="568"/>
        <v>318.09701905609995</v>
      </c>
      <c r="X717" s="277">
        <f t="shared" si="568"/>
        <v>318.09701905609995</v>
      </c>
      <c r="Y717" s="277">
        <f t="shared" si="568"/>
        <v>318.09701905609995</v>
      </c>
      <c r="Z717" s="277">
        <f t="shared" si="568"/>
        <v>318.09701905609995</v>
      </c>
      <c r="AA717" s="277">
        <f t="shared" si="568"/>
        <v>318.09701905609995</v>
      </c>
      <c r="AB717" s="277">
        <f t="shared" si="568"/>
        <v>318.09701905609995</v>
      </c>
      <c r="AC717" s="277">
        <f t="shared" si="568"/>
        <v>318.09701905609995</v>
      </c>
      <c r="AD717" s="277">
        <f t="shared" si="568"/>
        <v>318.09701905609995</v>
      </c>
      <c r="AE717" s="277">
        <f t="shared" si="568"/>
        <v>294.21440590629987</v>
      </c>
      <c r="AF717" s="277">
        <f t="shared" si="568"/>
        <v>294.21440590629987</v>
      </c>
      <c r="AG717" s="277">
        <f t="shared" si="568"/>
        <v>294.21440590629987</v>
      </c>
      <c r="AH717" s="277">
        <f t="shared" si="568"/>
        <v>294.21440590629987</v>
      </c>
      <c r="AI717" s="277">
        <f t="shared" si="568"/>
        <v>294.21440590629987</v>
      </c>
      <c r="AJ717" s="277">
        <f t="shared" si="568"/>
        <v>294.21440590629987</v>
      </c>
      <c r="AK717" s="277">
        <f t="shared" si="568"/>
        <v>294.21440590629987</v>
      </c>
      <c r="AL717" s="277">
        <f t="shared" si="568"/>
        <v>294.21440590629987</v>
      </c>
      <c r="AM717" s="277">
        <f t="shared" si="568"/>
        <v>294.21440590629987</v>
      </c>
      <c r="AN717" s="277">
        <f t="shared" si="568"/>
        <v>294.21440590629987</v>
      </c>
      <c r="AO717" s="277">
        <f t="shared" si="568"/>
        <v>294.21440590629987</v>
      </c>
      <c r="AP717" s="277">
        <f t="shared" si="568"/>
        <v>294.21440590629987</v>
      </c>
      <c r="AQ717" s="277">
        <f t="shared" si="568"/>
        <v>272.18247495629993</v>
      </c>
      <c r="AR717" s="277">
        <f t="shared" si="568"/>
        <v>272.18247495629993</v>
      </c>
      <c r="AS717" s="277">
        <f t="shared" si="568"/>
        <v>272.18247495629993</v>
      </c>
      <c r="AT717" s="277">
        <f t="shared" si="568"/>
        <v>272.18247495629993</v>
      </c>
      <c r="AU717" s="277">
        <f t="shared" si="568"/>
        <v>272.18247495629993</v>
      </c>
      <c r="AV717" s="277">
        <f t="shared" si="568"/>
        <v>272.18247495629993</v>
      </c>
      <c r="AW717" s="277">
        <f t="shared" si="568"/>
        <v>272.18247495629993</v>
      </c>
      <c r="AX717" s="277">
        <f t="shared" si="568"/>
        <v>272.18247495629993</v>
      </c>
      <c r="AY717" s="277">
        <f t="shared" si="568"/>
        <v>272.18247495629993</v>
      </c>
      <c r="AZ717" s="277">
        <f t="shared" si="568"/>
        <v>272.18247495629993</v>
      </c>
      <c r="BA717" s="277">
        <f t="shared" si="568"/>
        <v>272.18247495629993</v>
      </c>
      <c r="BB717" s="277">
        <f t="shared" si="568"/>
        <v>272.18247495629993</v>
      </c>
      <c r="BC717" s="277">
        <f t="shared" si="568"/>
        <v>251.73684303469997</v>
      </c>
      <c r="BD717" s="277">
        <f t="shared" si="568"/>
        <v>251.73684303469997</v>
      </c>
      <c r="BE717" s="277">
        <f t="shared" si="568"/>
        <v>251.73684303469997</v>
      </c>
      <c r="BF717" s="277">
        <f t="shared" si="568"/>
        <v>251.73684303469997</v>
      </c>
      <c r="BG717" s="277">
        <f t="shared" si="568"/>
        <v>251.73684303469997</v>
      </c>
      <c r="BH717" s="277">
        <f t="shared" si="568"/>
        <v>251.73684303469997</v>
      </c>
      <c r="BI717" s="277">
        <f t="shared" si="568"/>
        <v>251.73684303469997</v>
      </c>
      <c r="BJ717" s="277">
        <f t="shared" si="568"/>
        <v>251.73684303469997</v>
      </c>
      <c r="BK717" s="277">
        <f t="shared" si="568"/>
        <v>251.73684303469997</v>
      </c>
      <c r="BL717" s="277">
        <f t="shared" si="568"/>
        <v>251.73684303469997</v>
      </c>
      <c r="BM717" s="277">
        <f t="shared" si="568"/>
        <v>251.73684303469997</v>
      </c>
      <c r="BN717" s="277">
        <f t="shared" si="568"/>
        <v>251.73684303469997</v>
      </c>
      <c r="BO717" s="277">
        <f t="shared" si="568"/>
        <v>232.87751014149998</v>
      </c>
      <c r="BP717" s="277">
        <f t="shared" si="568"/>
        <v>232.87751014149998</v>
      </c>
      <c r="BQ717" s="277">
        <f t="shared" si="568"/>
        <v>232.87751014149998</v>
      </c>
      <c r="BR717" s="277">
        <f t="shared" si="568"/>
        <v>232.87751014149998</v>
      </c>
      <c r="BS717" s="277">
        <f t="shared" si="568"/>
        <v>232.87751014149998</v>
      </c>
      <c r="BT717" s="277">
        <f t="shared" ref="BT717:BZ717" si="569">SUMIF($A$544:$A$615,$E701,BT$544:BT$615)</f>
        <v>232.87751014149998</v>
      </c>
      <c r="BU717" s="277">
        <f t="shared" si="569"/>
        <v>232.87751014149998</v>
      </c>
      <c r="BV717" s="277">
        <f t="shared" si="569"/>
        <v>232.87751014149998</v>
      </c>
      <c r="BW717" s="277">
        <f t="shared" si="569"/>
        <v>232.87751014149998</v>
      </c>
      <c r="BX717" s="277">
        <f t="shared" si="569"/>
        <v>232.87751014149998</v>
      </c>
      <c r="BY717" s="277">
        <f t="shared" si="569"/>
        <v>232.87751014149998</v>
      </c>
      <c r="BZ717" s="277">
        <f t="shared" si="569"/>
        <v>232.87751014149998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163.39485000000002</v>
      </c>
      <c r="H718" s="277">
        <f t="shared" ref="H718:BS718" si="570">SUMIF($A$316:$A$387,$E701,H$316:H$387)</f>
        <v>204.98477</v>
      </c>
      <c r="I718" s="277">
        <f t="shared" si="570"/>
        <v>133.21967999999998</v>
      </c>
      <c r="J718" s="277">
        <f t="shared" si="570"/>
        <v>264.28165000000001</v>
      </c>
      <c r="K718" s="277">
        <f t="shared" si="570"/>
        <v>547.90285000000006</v>
      </c>
      <c r="L718" s="277">
        <f t="shared" si="570"/>
        <v>1156.8938899999998</v>
      </c>
      <c r="M718" s="277">
        <f t="shared" si="570"/>
        <v>693.17054999999993</v>
      </c>
      <c r="N718" s="277">
        <f t="shared" si="570"/>
        <v>903.79687999999999</v>
      </c>
      <c r="O718" s="277">
        <f t="shared" si="570"/>
        <v>0</v>
      </c>
      <c r="P718" s="277">
        <f t="shared" si="570"/>
        <v>0</v>
      </c>
      <c r="Q718" s="277">
        <f t="shared" si="570"/>
        <v>0</v>
      </c>
      <c r="R718" s="277">
        <f t="shared" si="570"/>
        <v>0</v>
      </c>
      <c r="S718" s="277">
        <f t="shared" si="570"/>
        <v>0</v>
      </c>
      <c r="T718" s="277">
        <f t="shared" si="570"/>
        <v>0</v>
      </c>
      <c r="U718" s="277">
        <f t="shared" si="570"/>
        <v>0</v>
      </c>
      <c r="V718" s="277">
        <f t="shared" si="570"/>
        <v>0</v>
      </c>
      <c r="W718" s="277">
        <f t="shared" si="570"/>
        <v>0</v>
      </c>
      <c r="X718" s="277">
        <f t="shared" si="570"/>
        <v>0</v>
      </c>
      <c r="Y718" s="277">
        <f t="shared" si="570"/>
        <v>0</v>
      </c>
      <c r="Z718" s="277">
        <f t="shared" si="570"/>
        <v>0</v>
      </c>
      <c r="AA718" s="277">
        <f t="shared" si="570"/>
        <v>0</v>
      </c>
      <c r="AB718" s="277">
        <f t="shared" si="570"/>
        <v>0</v>
      </c>
      <c r="AC718" s="277">
        <f t="shared" si="570"/>
        <v>0</v>
      </c>
      <c r="AD718" s="277">
        <f t="shared" si="570"/>
        <v>0</v>
      </c>
      <c r="AE718" s="277">
        <f t="shared" si="570"/>
        <v>0</v>
      </c>
      <c r="AF718" s="277">
        <f t="shared" si="570"/>
        <v>0</v>
      </c>
      <c r="AG718" s="277">
        <f t="shared" si="570"/>
        <v>0</v>
      </c>
      <c r="AH718" s="277">
        <f t="shared" si="570"/>
        <v>0</v>
      </c>
      <c r="AI718" s="277">
        <f t="shared" si="570"/>
        <v>0</v>
      </c>
      <c r="AJ718" s="277">
        <f t="shared" si="570"/>
        <v>0</v>
      </c>
      <c r="AK718" s="277">
        <f t="shared" si="570"/>
        <v>0</v>
      </c>
      <c r="AL718" s="277">
        <f t="shared" si="570"/>
        <v>0</v>
      </c>
      <c r="AM718" s="277">
        <f t="shared" si="570"/>
        <v>0</v>
      </c>
      <c r="AN718" s="277">
        <f t="shared" si="570"/>
        <v>0</v>
      </c>
      <c r="AO718" s="277">
        <f t="shared" si="570"/>
        <v>0</v>
      </c>
      <c r="AP718" s="277">
        <f t="shared" si="570"/>
        <v>0</v>
      </c>
      <c r="AQ718" s="277">
        <f t="shared" si="570"/>
        <v>0</v>
      </c>
      <c r="AR718" s="277">
        <f t="shared" si="570"/>
        <v>0</v>
      </c>
      <c r="AS718" s="277">
        <f t="shared" si="570"/>
        <v>0</v>
      </c>
      <c r="AT718" s="277">
        <f t="shared" si="570"/>
        <v>0</v>
      </c>
      <c r="AU718" s="277">
        <f t="shared" si="570"/>
        <v>0</v>
      </c>
      <c r="AV718" s="277">
        <f t="shared" si="570"/>
        <v>0</v>
      </c>
      <c r="AW718" s="277">
        <f t="shared" si="570"/>
        <v>0</v>
      </c>
      <c r="AX718" s="277">
        <f t="shared" si="570"/>
        <v>0</v>
      </c>
      <c r="AY718" s="277">
        <f t="shared" si="570"/>
        <v>0</v>
      </c>
      <c r="AZ718" s="277">
        <f t="shared" si="570"/>
        <v>0</v>
      </c>
      <c r="BA718" s="277">
        <f t="shared" si="570"/>
        <v>0</v>
      </c>
      <c r="BB718" s="277">
        <f t="shared" si="570"/>
        <v>0</v>
      </c>
      <c r="BC718" s="277">
        <f t="shared" si="570"/>
        <v>0</v>
      </c>
      <c r="BD718" s="277">
        <f t="shared" si="570"/>
        <v>0</v>
      </c>
      <c r="BE718" s="277">
        <f t="shared" si="570"/>
        <v>0</v>
      </c>
      <c r="BF718" s="277">
        <f t="shared" si="570"/>
        <v>0</v>
      </c>
      <c r="BG718" s="277">
        <f t="shared" si="570"/>
        <v>0</v>
      </c>
      <c r="BH718" s="277">
        <f t="shared" si="570"/>
        <v>0</v>
      </c>
      <c r="BI718" s="277">
        <f t="shared" si="570"/>
        <v>0</v>
      </c>
      <c r="BJ718" s="277">
        <f t="shared" si="570"/>
        <v>0</v>
      </c>
      <c r="BK718" s="277">
        <f t="shared" si="570"/>
        <v>0</v>
      </c>
      <c r="BL718" s="277">
        <f t="shared" si="570"/>
        <v>0</v>
      </c>
      <c r="BM718" s="277">
        <f t="shared" si="570"/>
        <v>0</v>
      </c>
      <c r="BN718" s="277">
        <f t="shared" si="570"/>
        <v>0</v>
      </c>
      <c r="BO718" s="277">
        <f t="shared" si="570"/>
        <v>0</v>
      </c>
      <c r="BP718" s="277">
        <f t="shared" si="570"/>
        <v>0</v>
      </c>
      <c r="BQ718" s="277">
        <f t="shared" si="570"/>
        <v>0</v>
      </c>
      <c r="BR718" s="277">
        <f t="shared" si="570"/>
        <v>0</v>
      </c>
      <c r="BS718" s="277">
        <f t="shared" si="570"/>
        <v>0</v>
      </c>
      <c r="BT718" s="277">
        <f t="shared" ref="BT718:BZ718" si="571">SUMIF($A$316:$A$387,$E701,BT$316:BT$387)</f>
        <v>0</v>
      </c>
      <c r="BU718" s="277">
        <f t="shared" si="571"/>
        <v>0</v>
      </c>
      <c r="BV718" s="277">
        <f t="shared" si="571"/>
        <v>0</v>
      </c>
      <c r="BW718" s="277">
        <f t="shared" si="571"/>
        <v>0</v>
      </c>
      <c r="BX718" s="277">
        <f t="shared" si="571"/>
        <v>0</v>
      </c>
      <c r="BY718" s="277">
        <f t="shared" si="571"/>
        <v>0</v>
      </c>
      <c r="BZ718" s="277">
        <f t="shared" si="571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-1.1129891656323738</v>
      </c>
      <c r="H720" s="83">
        <f t="shared" ref="H720:BS720" si="572">(H714-H716-H721)*$B720</f>
        <v>-2.2438063451019561</v>
      </c>
      <c r="I720" s="83">
        <f t="shared" si="572"/>
        <v>-3.8955282953781052</v>
      </c>
      <c r="J720" s="83">
        <f t="shared" si="572"/>
        <v>-10.352562892351205</v>
      </c>
      <c r="K720" s="83">
        <f t="shared" si="572"/>
        <v>-19.191339784204811</v>
      </c>
      <c r="L720" s="83">
        <f t="shared" si="572"/>
        <v>-23.869923274232992</v>
      </c>
      <c r="M720" s="83">
        <f t="shared" si="572"/>
        <v>-27.541282272638259</v>
      </c>
      <c r="N720" s="83">
        <f t="shared" si="572"/>
        <v>-42.333326772569471</v>
      </c>
      <c r="O720" s="83">
        <f t="shared" si="572"/>
        <v>-41.058500959662275</v>
      </c>
      <c r="P720" s="83">
        <f t="shared" si="572"/>
        <v>-41.058500959662275</v>
      </c>
      <c r="Q720" s="83">
        <f t="shared" si="572"/>
        <v>-41.058500959662275</v>
      </c>
      <c r="R720" s="83">
        <f t="shared" si="572"/>
        <v>-41.058500959662275</v>
      </c>
      <c r="S720" s="83">
        <f t="shared" si="572"/>
        <v>-49.089552099581709</v>
      </c>
      <c r="T720" s="83">
        <f t="shared" si="572"/>
        <v>-49.089552099581709</v>
      </c>
      <c r="U720" s="83">
        <f t="shared" si="572"/>
        <v>-49.089552099581709</v>
      </c>
      <c r="V720" s="83">
        <f t="shared" si="572"/>
        <v>-49.089552099581709</v>
      </c>
      <c r="W720" s="83">
        <f t="shared" si="572"/>
        <v>-49.089552099581709</v>
      </c>
      <c r="X720" s="83">
        <f t="shared" si="572"/>
        <v>-49.089552099581709</v>
      </c>
      <c r="Y720" s="83">
        <f t="shared" si="572"/>
        <v>-49.089552099581709</v>
      </c>
      <c r="Z720" s="83">
        <f t="shared" si="572"/>
        <v>-49.089552099581709</v>
      </c>
      <c r="AA720" s="83">
        <f t="shared" si="572"/>
        <v>-49.089552099581709</v>
      </c>
      <c r="AB720" s="83">
        <f t="shared" si="572"/>
        <v>-49.089552099581709</v>
      </c>
      <c r="AC720" s="83">
        <f t="shared" si="572"/>
        <v>-49.089552099581709</v>
      </c>
      <c r="AD720" s="83">
        <f t="shared" si="572"/>
        <v>-49.089552099581709</v>
      </c>
      <c r="AE720" s="83">
        <f t="shared" si="572"/>
        <v>-44.52558472665492</v>
      </c>
      <c r="AF720" s="83">
        <f t="shared" si="572"/>
        <v>-44.52558472665492</v>
      </c>
      <c r="AG720" s="83">
        <f t="shared" si="572"/>
        <v>-44.52558472665492</v>
      </c>
      <c r="AH720" s="83">
        <f t="shared" si="572"/>
        <v>-44.52558472665492</v>
      </c>
      <c r="AI720" s="83">
        <f t="shared" si="572"/>
        <v>-44.52558472665492</v>
      </c>
      <c r="AJ720" s="83">
        <f t="shared" si="572"/>
        <v>-44.52558472665492</v>
      </c>
      <c r="AK720" s="83">
        <f t="shared" si="572"/>
        <v>-44.52558472665492</v>
      </c>
      <c r="AL720" s="83">
        <f t="shared" si="572"/>
        <v>-44.52558472665492</v>
      </c>
      <c r="AM720" s="83">
        <f t="shared" si="572"/>
        <v>-44.52558472665492</v>
      </c>
      <c r="AN720" s="83">
        <f t="shared" si="572"/>
        <v>-44.52558472665492</v>
      </c>
      <c r="AO720" s="83">
        <f t="shared" si="572"/>
        <v>-44.52558472665492</v>
      </c>
      <c r="AP720" s="83">
        <f t="shared" si="572"/>
        <v>-44.52558472665492</v>
      </c>
      <c r="AQ720" s="83">
        <f t="shared" si="572"/>
        <v>-40.315282722109927</v>
      </c>
      <c r="AR720" s="83">
        <f t="shared" si="572"/>
        <v>-40.315282722109927</v>
      </c>
      <c r="AS720" s="83">
        <f t="shared" si="572"/>
        <v>-40.315282722109927</v>
      </c>
      <c r="AT720" s="83">
        <f t="shared" si="572"/>
        <v>-40.315282722109927</v>
      </c>
      <c r="AU720" s="83">
        <f t="shared" si="572"/>
        <v>-40.315282722109927</v>
      </c>
      <c r="AV720" s="83">
        <f t="shared" si="572"/>
        <v>-40.315282722109927</v>
      </c>
      <c r="AW720" s="83">
        <f t="shared" si="572"/>
        <v>-40.315282722109927</v>
      </c>
      <c r="AX720" s="83">
        <f t="shared" si="572"/>
        <v>-40.315282722109927</v>
      </c>
      <c r="AY720" s="83">
        <f t="shared" si="572"/>
        <v>-40.315282722109927</v>
      </c>
      <c r="AZ720" s="83">
        <f t="shared" si="572"/>
        <v>-40.315282722109927</v>
      </c>
      <c r="BA720" s="83">
        <f t="shared" si="572"/>
        <v>-40.315282722109927</v>
      </c>
      <c r="BB720" s="83">
        <f t="shared" si="572"/>
        <v>-40.315282722109927</v>
      </c>
      <c r="BC720" s="83">
        <f t="shared" si="572"/>
        <v>-36.408122461892177</v>
      </c>
      <c r="BD720" s="83">
        <f t="shared" si="572"/>
        <v>-36.408122461892177</v>
      </c>
      <c r="BE720" s="83">
        <f t="shared" si="572"/>
        <v>-36.408122461892177</v>
      </c>
      <c r="BF720" s="83">
        <f t="shared" si="572"/>
        <v>-36.408122461892177</v>
      </c>
      <c r="BG720" s="83">
        <f t="shared" si="572"/>
        <v>-36.408122461892177</v>
      </c>
      <c r="BH720" s="83">
        <f t="shared" si="572"/>
        <v>-36.408122461892177</v>
      </c>
      <c r="BI720" s="83">
        <f t="shared" si="572"/>
        <v>-36.408122461892177</v>
      </c>
      <c r="BJ720" s="83">
        <f t="shared" si="572"/>
        <v>-36.408122461892177</v>
      </c>
      <c r="BK720" s="83">
        <f t="shared" si="572"/>
        <v>-36.408122461892177</v>
      </c>
      <c r="BL720" s="83">
        <f t="shared" si="572"/>
        <v>-36.408122461892177</v>
      </c>
      <c r="BM720" s="83">
        <f t="shared" si="572"/>
        <v>-36.408122461892177</v>
      </c>
      <c r="BN720" s="83">
        <f t="shared" si="572"/>
        <v>-36.408122461892177</v>
      </c>
      <c r="BO720" s="83">
        <f t="shared" si="572"/>
        <v>-32.804103946001661</v>
      </c>
      <c r="BP720" s="83">
        <f t="shared" si="572"/>
        <v>-32.804103946001661</v>
      </c>
      <c r="BQ720" s="83">
        <f t="shared" si="572"/>
        <v>-32.804103946001661</v>
      </c>
      <c r="BR720" s="83">
        <f t="shared" si="572"/>
        <v>-32.804103946001661</v>
      </c>
      <c r="BS720" s="83">
        <f t="shared" si="572"/>
        <v>-32.804103946001661</v>
      </c>
      <c r="BT720" s="83">
        <f t="shared" ref="BT720:BZ720" si="573">(BT714-BT716-BT721)*$B720</f>
        <v>-32.804103946001661</v>
      </c>
      <c r="BU720" s="83">
        <f t="shared" si="573"/>
        <v>-32.804103946001661</v>
      </c>
      <c r="BV720" s="83">
        <f t="shared" si="573"/>
        <v>-32.804103946001661</v>
      </c>
      <c r="BW720" s="83">
        <f t="shared" si="573"/>
        <v>-32.804103946001661</v>
      </c>
      <c r="BX720" s="83">
        <f t="shared" si="573"/>
        <v>-32.804103946001661</v>
      </c>
      <c r="BY720" s="83">
        <f t="shared" si="573"/>
        <v>-32.804103946001661</v>
      </c>
      <c r="BZ720" s="83">
        <f t="shared" si="573"/>
        <v>-32.804103946001661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-0.52417072164789968</v>
      </c>
      <c r="H721" s="83">
        <f t="shared" ref="H721:BS721" si="574">(H714-H717)*$B721</f>
        <v>-1.0567376821516277</v>
      </c>
      <c r="I721" s="83">
        <f t="shared" si="574"/>
        <v>-1.834628710539139</v>
      </c>
      <c r="J721" s="83">
        <f t="shared" si="574"/>
        <v>-4.8756183166489189</v>
      </c>
      <c r="K721" s="83">
        <f t="shared" si="574"/>
        <v>-9.038307590677304</v>
      </c>
      <c r="L721" s="83">
        <f t="shared" si="574"/>
        <v>-11.241722107174095</v>
      </c>
      <c r="M721" s="83">
        <f t="shared" si="574"/>
        <v>-12.970776580520374</v>
      </c>
      <c r="N721" s="83">
        <f t="shared" si="574"/>
        <v>-19.937202561649674</v>
      </c>
      <c r="O721" s="83">
        <f t="shared" si="574"/>
        <v>-19.336813638773442</v>
      </c>
      <c r="P721" s="83">
        <f t="shared" si="574"/>
        <v>-19.336813638773442</v>
      </c>
      <c r="Q721" s="83">
        <f t="shared" si="574"/>
        <v>-19.336813638773442</v>
      </c>
      <c r="R721" s="83">
        <f t="shared" si="574"/>
        <v>-19.336813638773442</v>
      </c>
      <c r="S721" s="83">
        <f t="shared" si="574"/>
        <v>-23.119098320054178</v>
      </c>
      <c r="T721" s="83">
        <f t="shared" si="574"/>
        <v>-23.119098320054178</v>
      </c>
      <c r="U721" s="83">
        <f t="shared" si="574"/>
        <v>-23.119098320054178</v>
      </c>
      <c r="V721" s="83">
        <f t="shared" si="574"/>
        <v>-23.119098320054178</v>
      </c>
      <c r="W721" s="83">
        <f t="shared" si="574"/>
        <v>-23.119098320054178</v>
      </c>
      <c r="X721" s="83">
        <f t="shared" si="574"/>
        <v>-23.119098320054178</v>
      </c>
      <c r="Y721" s="83">
        <f t="shared" si="574"/>
        <v>-23.119098320054178</v>
      </c>
      <c r="Z721" s="83">
        <f t="shared" si="574"/>
        <v>-23.119098320054178</v>
      </c>
      <c r="AA721" s="83">
        <f t="shared" si="574"/>
        <v>-23.119098320054178</v>
      </c>
      <c r="AB721" s="83">
        <f t="shared" si="574"/>
        <v>-23.119098320054178</v>
      </c>
      <c r="AC721" s="83">
        <f t="shared" si="574"/>
        <v>-23.119098320054178</v>
      </c>
      <c r="AD721" s="83">
        <f t="shared" si="574"/>
        <v>-23.119098320054178</v>
      </c>
      <c r="AE721" s="83">
        <f t="shared" si="574"/>
        <v>-20.969663136572173</v>
      </c>
      <c r="AF721" s="83">
        <f t="shared" si="574"/>
        <v>-20.969663136572173</v>
      </c>
      <c r="AG721" s="83">
        <f t="shared" si="574"/>
        <v>-20.969663136572173</v>
      </c>
      <c r="AH721" s="83">
        <f t="shared" si="574"/>
        <v>-20.969663136572173</v>
      </c>
      <c r="AI721" s="83">
        <f t="shared" si="574"/>
        <v>-20.969663136572173</v>
      </c>
      <c r="AJ721" s="83">
        <f t="shared" si="574"/>
        <v>-20.969663136572173</v>
      </c>
      <c r="AK721" s="83">
        <f t="shared" si="574"/>
        <v>-20.969663136572173</v>
      </c>
      <c r="AL721" s="83">
        <f t="shared" si="574"/>
        <v>-20.969663136572173</v>
      </c>
      <c r="AM721" s="83">
        <f t="shared" si="574"/>
        <v>-20.969663136572173</v>
      </c>
      <c r="AN721" s="83">
        <f t="shared" si="574"/>
        <v>-20.969663136572173</v>
      </c>
      <c r="AO721" s="83">
        <f t="shared" si="574"/>
        <v>-20.969663136572173</v>
      </c>
      <c r="AP721" s="83">
        <f t="shared" si="574"/>
        <v>-20.969663136572173</v>
      </c>
      <c r="AQ721" s="83">
        <f t="shared" si="574"/>
        <v>-18.986789351072179</v>
      </c>
      <c r="AR721" s="83">
        <f t="shared" si="574"/>
        <v>-18.986789351072179</v>
      </c>
      <c r="AS721" s="83">
        <f t="shared" si="574"/>
        <v>-18.986789351072179</v>
      </c>
      <c r="AT721" s="83">
        <f t="shared" si="574"/>
        <v>-18.986789351072179</v>
      </c>
      <c r="AU721" s="83">
        <f t="shared" si="574"/>
        <v>-18.986789351072179</v>
      </c>
      <c r="AV721" s="83">
        <f t="shared" si="574"/>
        <v>-18.986789351072179</v>
      </c>
      <c r="AW721" s="83">
        <f t="shared" si="574"/>
        <v>-18.986789351072179</v>
      </c>
      <c r="AX721" s="83">
        <f t="shared" si="574"/>
        <v>-18.986789351072179</v>
      </c>
      <c r="AY721" s="83">
        <f t="shared" si="574"/>
        <v>-18.986789351072179</v>
      </c>
      <c r="AZ721" s="83">
        <f t="shared" si="574"/>
        <v>-18.986789351072179</v>
      </c>
      <c r="BA721" s="83">
        <f t="shared" si="574"/>
        <v>-18.986789351072179</v>
      </c>
      <c r="BB721" s="83">
        <f t="shared" si="574"/>
        <v>-18.986789351072179</v>
      </c>
      <c r="BC721" s="83">
        <f t="shared" si="574"/>
        <v>-17.146682478128184</v>
      </c>
      <c r="BD721" s="83">
        <f t="shared" si="574"/>
        <v>-17.146682478128184</v>
      </c>
      <c r="BE721" s="83">
        <f t="shared" si="574"/>
        <v>-17.146682478128184</v>
      </c>
      <c r="BF721" s="83">
        <f t="shared" si="574"/>
        <v>-17.146682478128184</v>
      </c>
      <c r="BG721" s="83">
        <f t="shared" si="574"/>
        <v>-17.146682478128184</v>
      </c>
      <c r="BH721" s="83">
        <f t="shared" si="574"/>
        <v>-17.146682478128184</v>
      </c>
      <c r="BI721" s="83">
        <f t="shared" si="574"/>
        <v>-17.146682478128184</v>
      </c>
      <c r="BJ721" s="83">
        <f t="shared" si="574"/>
        <v>-17.146682478128184</v>
      </c>
      <c r="BK721" s="83">
        <f t="shared" si="574"/>
        <v>-17.146682478128184</v>
      </c>
      <c r="BL721" s="83">
        <f t="shared" si="574"/>
        <v>-17.146682478128184</v>
      </c>
      <c r="BM721" s="83">
        <f t="shared" si="574"/>
        <v>-17.146682478128184</v>
      </c>
      <c r="BN721" s="83">
        <f t="shared" si="574"/>
        <v>-17.146682478128184</v>
      </c>
      <c r="BO721" s="83">
        <f t="shared" si="574"/>
        <v>-15.449342517740185</v>
      </c>
      <c r="BP721" s="83">
        <f t="shared" si="574"/>
        <v>-15.449342517740185</v>
      </c>
      <c r="BQ721" s="83">
        <f t="shared" si="574"/>
        <v>-15.449342517740185</v>
      </c>
      <c r="BR721" s="83">
        <f t="shared" si="574"/>
        <v>-15.449342517740185</v>
      </c>
      <c r="BS721" s="83">
        <f t="shared" si="574"/>
        <v>-15.449342517740185</v>
      </c>
      <c r="BT721" s="83">
        <f t="shared" ref="BT721:BZ721" si="575">(BT714-BT717)*$B721</f>
        <v>-15.449342517740185</v>
      </c>
      <c r="BU721" s="83">
        <f t="shared" si="575"/>
        <v>-15.449342517740185</v>
      </c>
      <c r="BV721" s="83">
        <f t="shared" si="575"/>
        <v>-15.449342517740185</v>
      </c>
      <c r="BW721" s="83">
        <f t="shared" si="575"/>
        <v>-15.449342517740185</v>
      </c>
      <c r="BX721" s="83">
        <f t="shared" si="575"/>
        <v>-15.449342517740185</v>
      </c>
      <c r="BY721" s="83">
        <f t="shared" si="575"/>
        <v>-15.449342517740185</v>
      </c>
      <c r="BZ721" s="83">
        <f t="shared" si="575"/>
        <v>-15.449342517740185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-45.930292335000011</v>
      </c>
      <c r="H722" s="65">
        <f t="shared" ref="H722:BS722" si="576">(-H718)*$B722</f>
        <v>-57.621218847000002</v>
      </c>
      <c r="I722" s="65">
        <f t="shared" si="576"/>
        <v>-37.448052047999994</v>
      </c>
      <c r="J722" s="65">
        <f t="shared" si="576"/>
        <v>-74.289571815000002</v>
      </c>
      <c r="K722" s="65">
        <f t="shared" si="576"/>
        <v>-154.01549113500002</v>
      </c>
      <c r="L722" s="65">
        <f t="shared" si="576"/>
        <v>-325.20287247899995</v>
      </c>
      <c r="M722" s="65">
        <f t="shared" si="576"/>
        <v>-194.85024160499998</v>
      </c>
      <c r="N722" s="65">
        <f t="shared" si="576"/>
        <v>-254.05730296800002</v>
      </c>
      <c r="O722" s="65">
        <f t="shared" si="576"/>
        <v>0</v>
      </c>
      <c r="P722" s="65">
        <f t="shared" si="576"/>
        <v>0</v>
      </c>
      <c r="Q722" s="65">
        <f t="shared" si="576"/>
        <v>0</v>
      </c>
      <c r="R722" s="65">
        <f t="shared" si="576"/>
        <v>0</v>
      </c>
      <c r="S722" s="65">
        <f t="shared" si="576"/>
        <v>0</v>
      </c>
      <c r="T722" s="65">
        <f t="shared" si="576"/>
        <v>0</v>
      </c>
      <c r="U722" s="65">
        <f t="shared" si="576"/>
        <v>0</v>
      </c>
      <c r="V722" s="65">
        <f t="shared" si="576"/>
        <v>0</v>
      </c>
      <c r="W722" s="65">
        <f t="shared" si="576"/>
        <v>0</v>
      </c>
      <c r="X722" s="65">
        <f t="shared" si="576"/>
        <v>0</v>
      </c>
      <c r="Y722" s="65">
        <f t="shared" si="576"/>
        <v>0</v>
      </c>
      <c r="Z722" s="65">
        <f t="shared" si="576"/>
        <v>0</v>
      </c>
      <c r="AA722" s="65">
        <f t="shared" si="576"/>
        <v>0</v>
      </c>
      <c r="AB722" s="65">
        <f t="shared" si="576"/>
        <v>0</v>
      </c>
      <c r="AC722" s="65">
        <f t="shared" si="576"/>
        <v>0</v>
      </c>
      <c r="AD722" s="65">
        <f t="shared" si="576"/>
        <v>0</v>
      </c>
      <c r="AE722" s="65">
        <f t="shared" si="576"/>
        <v>0</v>
      </c>
      <c r="AF722" s="65">
        <f t="shared" si="576"/>
        <v>0</v>
      </c>
      <c r="AG722" s="65">
        <f t="shared" si="576"/>
        <v>0</v>
      </c>
      <c r="AH722" s="65">
        <f t="shared" si="576"/>
        <v>0</v>
      </c>
      <c r="AI722" s="65">
        <f t="shared" si="576"/>
        <v>0</v>
      </c>
      <c r="AJ722" s="65">
        <f t="shared" si="576"/>
        <v>0</v>
      </c>
      <c r="AK722" s="65">
        <f t="shared" si="576"/>
        <v>0</v>
      </c>
      <c r="AL722" s="65">
        <f t="shared" si="576"/>
        <v>0</v>
      </c>
      <c r="AM722" s="65">
        <f t="shared" si="576"/>
        <v>0</v>
      </c>
      <c r="AN722" s="65">
        <f t="shared" si="576"/>
        <v>0</v>
      </c>
      <c r="AO722" s="65">
        <f t="shared" si="576"/>
        <v>0</v>
      </c>
      <c r="AP722" s="65">
        <f t="shared" si="576"/>
        <v>0</v>
      </c>
      <c r="AQ722" s="65">
        <f t="shared" si="576"/>
        <v>0</v>
      </c>
      <c r="AR722" s="65">
        <f t="shared" si="576"/>
        <v>0</v>
      </c>
      <c r="AS722" s="65">
        <f t="shared" si="576"/>
        <v>0</v>
      </c>
      <c r="AT722" s="65">
        <f t="shared" si="576"/>
        <v>0</v>
      </c>
      <c r="AU722" s="65">
        <f t="shared" si="576"/>
        <v>0</v>
      </c>
      <c r="AV722" s="65">
        <f t="shared" si="576"/>
        <v>0</v>
      </c>
      <c r="AW722" s="65">
        <f t="shared" si="576"/>
        <v>0</v>
      </c>
      <c r="AX722" s="65">
        <f t="shared" si="576"/>
        <v>0</v>
      </c>
      <c r="AY722" s="65">
        <f t="shared" si="576"/>
        <v>0</v>
      </c>
      <c r="AZ722" s="65">
        <f t="shared" si="576"/>
        <v>0</v>
      </c>
      <c r="BA722" s="65">
        <f t="shared" si="576"/>
        <v>0</v>
      </c>
      <c r="BB722" s="65">
        <f t="shared" si="576"/>
        <v>0</v>
      </c>
      <c r="BC722" s="65">
        <f t="shared" si="576"/>
        <v>0</v>
      </c>
      <c r="BD722" s="65">
        <f t="shared" si="576"/>
        <v>0</v>
      </c>
      <c r="BE722" s="65">
        <f t="shared" si="576"/>
        <v>0</v>
      </c>
      <c r="BF722" s="65">
        <f t="shared" si="576"/>
        <v>0</v>
      </c>
      <c r="BG722" s="65">
        <f t="shared" si="576"/>
        <v>0</v>
      </c>
      <c r="BH722" s="65">
        <f t="shared" si="576"/>
        <v>0</v>
      </c>
      <c r="BI722" s="65">
        <f t="shared" si="576"/>
        <v>0</v>
      </c>
      <c r="BJ722" s="65">
        <f t="shared" si="576"/>
        <v>0</v>
      </c>
      <c r="BK722" s="65">
        <f t="shared" si="576"/>
        <v>0</v>
      </c>
      <c r="BL722" s="65">
        <f t="shared" si="576"/>
        <v>0</v>
      </c>
      <c r="BM722" s="65">
        <f t="shared" si="576"/>
        <v>0</v>
      </c>
      <c r="BN722" s="65">
        <f t="shared" si="576"/>
        <v>0</v>
      </c>
      <c r="BO722" s="65">
        <f t="shared" si="576"/>
        <v>0</v>
      </c>
      <c r="BP722" s="65">
        <f t="shared" si="576"/>
        <v>0</v>
      </c>
      <c r="BQ722" s="65">
        <f t="shared" si="576"/>
        <v>0</v>
      </c>
      <c r="BR722" s="65">
        <f t="shared" si="576"/>
        <v>0</v>
      </c>
      <c r="BS722" s="65">
        <f t="shared" si="576"/>
        <v>0</v>
      </c>
      <c r="BT722" s="65">
        <f t="shared" ref="BT722:BZ722" si="577">(-BT718)*$B722</f>
        <v>0</v>
      </c>
      <c r="BU722" s="65">
        <f t="shared" si="577"/>
        <v>0</v>
      </c>
      <c r="BV722" s="65">
        <f t="shared" si="577"/>
        <v>0</v>
      </c>
      <c r="BW722" s="65">
        <f t="shared" si="577"/>
        <v>0</v>
      </c>
      <c r="BX722" s="65">
        <f t="shared" si="577"/>
        <v>0</v>
      </c>
      <c r="BY722" s="65">
        <f t="shared" si="577"/>
        <v>0</v>
      </c>
      <c r="BZ722" s="65">
        <f t="shared" si="577"/>
        <v>0</v>
      </c>
    </row>
    <row r="723" spans="1:78" ht="15" x14ac:dyDescent="0.25">
      <c r="B723" s="310"/>
      <c r="E723" s="170" t="s">
        <v>123</v>
      </c>
      <c r="G723" s="188">
        <f>SUM(G720:G722)</f>
        <v>-47.567452222280288</v>
      </c>
      <c r="H723" s="188">
        <f t="shared" ref="H723:BS723" si="578">SUM(H720:H722)</f>
        <v>-60.921762874253588</v>
      </c>
      <c r="I723" s="188">
        <f t="shared" si="578"/>
        <v>-43.178209053917236</v>
      </c>
      <c r="J723" s="188">
        <f t="shared" si="578"/>
        <v>-89.517753024000129</v>
      </c>
      <c r="K723" s="188">
        <f t="shared" si="578"/>
        <v>-182.24513850988214</v>
      </c>
      <c r="L723" s="188">
        <f t="shared" si="578"/>
        <v>-360.31451786040702</v>
      </c>
      <c r="M723" s="188">
        <f t="shared" si="578"/>
        <v>-235.36230045815861</v>
      </c>
      <c r="N723" s="188">
        <f t="shared" si="578"/>
        <v>-316.32783230221918</v>
      </c>
      <c r="O723" s="188">
        <f t="shared" si="578"/>
        <v>-60.395314598435718</v>
      </c>
      <c r="P723" s="188">
        <f t="shared" si="578"/>
        <v>-60.395314598435718</v>
      </c>
      <c r="Q723" s="188">
        <f t="shared" si="578"/>
        <v>-60.395314598435718</v>
      </c>
      <c r="R723" s="188">
        <f t="shared" si="578"/>
        <v>-60.395314598435718</v>
      </c>
      <c r="S723" s="188">
        <f t="shared" si="578"/>
        <v>-72.208650419635887</v>
      </c>
      <c r="T723" s="188">
        <f t="shared" si="578"/>
        <v>-72.208650419635887</v>
      </c>
      <c r="U723" s="188">
        <f t="shared" si="578"/>
        <v>-72.208650419635887</v>
      </c>
      <c r="V723" s="188">
        <f t="shared" si="578"/>
        <v>-72.208650419635887</v>
      </c>
      <c r="W723" s="188">
        <f t="shared" si="578"/>
        <v>-72.208650419635887</v>
      </c>
      <c r="X723" s="188">
        <f t="shared" si="578"/>
        <v>-72.208650419635887</v>
      </c>
      <c r="Y723" s="188">
        <f t="shared" si="578"/>
        <v>-72.208650419635887</v>
      </c>
      <c r="Z723" s="188">
        <f t="shared" si="578"/>
        <v>-72.208650419635887</v>
      </c>
      <c r="AA723" s="188">
        <f t="shared" si="578"/>
        <v>-72.208650419635887</v>
      </c>
      <c r="AB723" s="188">
        <f t="shared" si="578"/>
        <v>-72.208650419635887</v>
      </c>
      <c r="AC723" s="188">
        <f t="shared" si="578"/>
        <v>-72.208650419635887</v>
      </c>
      <c r="AD723" s="188">
        <f t="shared" si="578"/>
        <v>-72.208650419635887</v>
      </c>
      <c r="AE723" s="188">
        <f t="shared" si="578"/>
        <v>-65.495247863227092</v>
      </c>
      <c r="AF723" s="188">
        <f t="shared" si="578"/>
        <v>-65.495247863227092</v>
      </c>
      <c r="AG723" s="188">
        <f t="shared" si="578"/>
        <v>-65.495247863227092</v>
      </c>
      <c r="AH723" s="188">
        <f t="shared" si="578"/>
        <v>-65.495247863227092</v>
      </c>
      <c r="AI723" s="188">
        <f t="shared" si="578"/>
        <v>-65.495247863227092</v>
      </c>
      <c r="AJ723" s="188">
        <f t="shared" si="578"/>
        <v>-65.495247863227092</v>
      </c>
      <c r="AK723" s="188">
        <f t="shared" si="578"/>
        <v>-65.495247863227092</v>
      </c>
      <c r="AL723" s="188">
        <f t="shared" si="578"/>
        <v>-65.495247863227092</v>
      </c>
      <c r="AM723" s="188">
        <f t="shared" si="578"/>
        <v>-65.495247863227092</v>
      </c>
      <c r="AN723" s="188">
        <f t="shared" si="578"/>
        <v>-65.495247863227092</v>
      </c>
      <c r="AO723" s="188">
        <f t="shared" si="578"/>
        <v>-65.495247863227092</v>
      </c>
      <c r="AP723" s="188">
        <f t="shared" si="578"/>
        <v>-65.495247863227092</v>
      </c>
      <c r="AQ723" s="188">
        <f t="shared" si="578"/>
        <v>-59.302072073182103</v>
      </c>
      <c r="AR723" s="188">
        <f t="shared" si="578"/>
        <v>-59.302072073182103</v>
      </c>
      <c r="AS723" s="188">
        <f t="shared" si="578"/>
        <v>-59.302072073182103</v>
      </c>
      <c r="AT723" s="188">
        <f t="shared" si="578"/>
        <v>-59.302072073182103</v>
      </c>
      <c r="AU723" s="188">
        <f t="shared" si="578"/>
        <v>-59.302072073182103</v>
      </c>
      <c r="AV723" s="188">
        <f t="shared" si="578"/>
        <v>-59.302072073182103</v>
      </c>
      <c r="AW723" s="188">
        <f t="shared" si="578"/>
        <v>-59.302072073182103</v>
      </c>
      <c r="AX723" s="188">
        <f t="shared" si="578"/>
        <v>-59.302072073182103</v>
      </c>
      <c r="AY723" s="188">
        <f t="shared" si="578"/>
        <v>-59.302072073182103</v>
      </c>
      <c r="AZ723" s="188">
        <f t="shared" si="578"/>
        <v>-59.302072073182103</v>
      </c>
      <c r="BA723" s="188">
        <f t="shared" si="578"/>
        <v>-59.302072073182103</v>
      </c>
      <c r="BB723" s="188">
        <f t="shared" si="578"/>
        <v>-59.302072073182103</v>
      </c>
      <c r="BC723" s="188">
        <f t="shared" si="578"/>
        <v>-53.554804940020361</v>
      </c>
      <c r="BD723" s="188">
        <f t="shared" si="578"/>
        <v>-53.554804940020361</v>
      </c>
      <c r="BE723" s="188">
        <f t="shared" si="578"/>
        <v>-53.554804940020361</v>
      </c>
      <c r="BF723" s="188">
        <f t="shared" si="578"/>
        <v>-53.554804940020361</v>
      </c>
      <c r="BG723" s="188">
        <f t="shared" si="578"/>
        <v>-53.554804940020361</v>
      </c>
      <c r="BH723" s="188">
        <f t="shared" si="578"/>
        <v>-53.554804940020361</v>
      </c>
      <c r="BI723" s="188">
        <f t="shared" si="578"/>
        <v>-53.554804940020361</v>
      </c>
      <c r="BJ723" s="188">
        <f t="shared" si="578"/>
        <v>-53.554804940020361</v>
      </c>
      <c r="BK723" s="188">
        <f t="shared" si="578"/>
        <v>-53.554804940020361</v>
      </c>
      <c r="BL723" s="188">
        <f t="shared" si="578"/>
        <v>-53.554804940020361</v>
      </c>
      <c r="BM723" s="188">
        <f t="shared" si="578"/>
        <v>-53.554804940020361</v>
      </c>
      <c r="BN723" s="188">
        <f t="shared" si="578"/>
        <v>-53.554804940020361</v>
      </c>
      <c r="BO723" s="188">
        <f t="shared" si="578"/>
        <v>-48.253446463741845</v>
      </c>
      <c r="BP723" s="188">
        <f t="shared" si="578"/>
        <v>-48.253446463741845</v>
      </c>
      <c r="BQ723" s="188">
        <f t="shared" si="578"/>
        <v>-48.253446463741845</v>
      </c>
      <c r="BR723" s="188">
        <f t="shared" si="578"/>
        <v>-48.253446463741845</v>
      </c>
      <c r="BS723" s="188">
        <f t="shared" si="578"/>
        <v>-48.253446463741845</v>
      </c>
      <c r="BT723" s="188">
        <f t="shared" ref="BT723:BZ723" si="579">SUM(BT720:BT722)</f>
        <v>-48.253446463741845</v>
      </c>
      <c r="BU723" s="188">
        <f t="shared" si="579"/>
        <v>-48.253446463741845</v>
      </c>
      <c r="BV723" s="188">
        <f t="shared" si="579"/>
        <v>-48.253446463741845</v>
      </c>
      <c r="BW723" s="188">
        <f t="shared" si="579"/>
        <v>-48.253446463741845</v>
      </c>
      <c r="BX723" s="188">
        <f t="shared" si="579"/>
        <v>-48.253446463741845</v>
      </c>
      <c r="BY723" s="188">
        <f t="shared" si="579"/>
        <v>-48.253446463741845</v>
      </c>
      <c r="BZ723" s="188">
        <f t="shared" si="579"/>
        <v>-48.253446463741845</v>
      </c>
    </row>
    <row r="724" spans="1:78" ht="15" x14ac:dyDescent="0.25">
      <c r="B724" s="77">
        <f>HLOOKUP(INPUTS!$C$41,$G$9:$BZ$949,ROW(C724)-8,FALSE)</f>
        <v>-1516.6209101004256</v>
      </c>
      <c r="E724" s="170" t="s">
        <v>16</v>
      </c>
      <c r="G724" s="188">
        <f>G723+F724</f>
        <v>-47.567452222280288</v>
      </c>
      <c r="H724" s="188">
        <f t="shared" ref="H724:BS724" si="580">H723+G724</f>
        <v>-108.48921509653388</v>
      </c>
      <c r="I724" s="188">
        <f t="shared" si="580"/>
        <v>-151.66742415045113</v>
      </c>
      <c r="J724" s="188">
        <f t="shared" si="580"/>
        <v>-241.18517717445127</v>
      </c>
      <c r="K724" s="188">
        <f t="shared" si="580"/>
        <v>-423.43031568433344</v>
      </c>
      <c r="L724" s="188">
        <f t="shared" si="580"/>
        <v>-783.74483354474046</v>
      </c>
      <c r="M724" s="188">
        <f t="shared" si="580"/>
        <v>-1019.1071340028991</v>
      </c>
      <c r="N724" s="188">
        <f t="shared" si="580"/>
        <v>-1335.4349663051182</v>
      </c>
      <c r="O724" s="188">
        <f t="shared" si="580"/>
        <v>-1395.830280903554</v>
      </c>
      <c r="P724" s="188">
        <f t="shared" si="580"/>
        <v>-1456.2255955019898</v>
      </c>
      <c r="Q724" s="188">
        <f t="shared" si="580"/>
        <v>-1516.6209101004256</v>
      </c>
      <c r="R724" s="188">
        <f t="shared" si="580"/>
        <v>-1577.0162246988614</v>
      </c>
      <c r="S724" s="188">
        <f t="shared" si="580"/>
        <v>-1649.2248751184973</v>
      </c>
      <c r="T724" s="188">
        <f t="shared" si="580"/>
        <v>-1721.4335255381332</v>
      </c>
      <c r="U724" s="188">
        <f t="shared" si="580"/>
        <v>-1793.642175957769</v>
      </c>
      <c r="V724" s="188">
        <f t="shared" si="580"/>
        <v>-1865.8508263774049</v>
      </c>
      <c r="W724" s="188">
        <f t="shared" si="580"/>
        <v>-1938.0594767970408</v>
      </c>
      <c r="X724" s="188">
        <f t="shared" si="580"/>
        <v>-2010.2681272166767</v>
      </c>
      <c r="Y724" s="188">
        <f t="shared" si="580"/>
        <v>-2082.4767776363124</v>
      </c>
      <c r="Z724" s="188">
        <f t="shared" si="580"/>
        <v>-2154.6854280559483</v>
      </c>
      <c r="AA724" s="188">
        <f t="shared" si="580"/>
        <v>-2226.8940784755841</v>
      </c>
      <c r="AB724" s="188">
        <f t="shared" si="580"/>
        <v>-2299.10272889522</v>
      </c>
      <c r="AC724" s="188">
        <f t="shared" si="580"/>
        <v>-2371.3113793148559</v>
      </c>
      <c r="AD724" s="188">
        <f t="shared" si="580"/>
        <v>-2443.5200297344918</v>
      </c>
      <c r="AE724" s="188">
        <f t="shared" si="580"/>
        <v>-2509.015277597719</v>
      </c>
      <c r="AF724" s="188">
        <f t="shared" si="580"/>
        <v>-2574.5105254609462</v>
      </c>
      <c r="AG724" s="188">
        <f t="shared" si="580"/>
        <v>-2640.0057733241733</v>
      </c>
      <c r="AH724" s="188">
        <f t="shared" si="580"/>
        <v>-2705.5010211874005</v>
      </c>
      <c r="AI724" s="188">
        <f t="shared" si="580"/>
        <v>-2770.9962690506277</v>
      </c>
      <c r="AJ724" s="188">
        <f t="shared" si="580"/>
        <v>-2836.4915169138549</v>
      </c>
      <c r="AK724" s="188">
        <f t="shared" si="580"/>
        <v>-2901.986764777082</v>
      </c>
      <c r="AL724" s="188">
        <f t="shared" si="580"/>
        <v>-2967.4820126403092</v>
      </c>
      <c r="AM724" s="188">
        <f t="shared" si="580"/>
        <v>-3032.9772605035364</v>
      </c>
      <c r="AN724" s="188">
        <f t="shared" si="580"/>
        <v>-3098.4725083667636</v>
      </c>
      <c r="AO724" s="188">
        <f t="shared" si="580"/>
        <v>-3163.9677562299908</v>
      </c>
      <c r="AP724" s="188">
        <f t="shared" si="580"/>
        <v>-3229.4630040932179</v>
      </c>
      <c r="AQ724" s="188">
        <f t="shared" si="580"/>
        <v>-3288.7650761663999</v>
      </c>
      <c r="AR724" s="188">
        <f t="shared" si="580"/>
        <v>-3348.0671482395819</v>
      </c>
      <c r="AS724" s="188">
        <f t="shared" si="580"/>
        <v>-3407.3692203127639</v>
      </c>
      <c r="AT724" s="188">
        <f t="shared" si="580"/>
        <v>-3466.6712923859459</v>
      </c>
      <c r="AU724" s="188">
        <f t="shared" si="580"/>
        <v>-3525.9733644591279</v>
      </c>
      <c r="AV724" s="188">
        <f t="shared" si="580"/>
        <v>-3585.2754365323099</v>
      </c>
      <c r="AW724" s="188">
        <f t="shared" si="580"/>
        <v>-3644.5775086054919</v>
      </c>
      <c r="AX724" s="188">
        <f t="shared" si="580"/>
        <v>-3703.8795806786738</v>
      </c>
      <c r="AY724" s="188">
        <f t="shared" si="580"/>
        <v>-3763.1816527518558</v>
      </c>
      <c r="AZ724" s="188">
        <f t="shared" si="580"/>
        <v>-3822.4837248250378</v>
      </c>
      <c r="BA724" s="188">
        <f t="shared" si="580"/>
        <v>-3881.7857968982198</v>
      </c>
      <c r="BB724" s="188">
        <f t="shared" si="580"/>
        <v>-3941.0878689714018</v>
      </c>
      <c r="BC724" s="188">
        <f t="shared" si="580"/>
        <v>-3994.6426739114222</v>
      </c>
      <c r="BD724" s="188">
        <f t="shared" si="580"/>
        <v>-4048.1974788514426</v>
      </c>
      <c r="BE724" s="188">
        <f t="shared" si="580"/>
        <v>-4101.752283791463</v>
      </c>
      <c r="BF724" s="188">
        <f t="shared" si="580"/>
        <v>-4155.3070887314834</v>
      </c>
      <c r="BG724" s="188">
        <f t="shared" si="580"/>
        <v>-4208.8618936715038</v>
      </c>
      <c r="BH724" s="188">
        <f t="shared" si="580"/>
        <v>-4262.4166986115242</v>
      </c>
      <c r="BI724" s="188">
        <f t="shared" si="580"/>
        <v>-4315.9715035515446</v>
      </c>
      <c r="BJ724" s="188">
        <f t="shared" si="580"/>
        <v>-4369.526308491565</v>
      </c>
      <c r="BK724" s="188">
        <f t="shared" si="580"/>
        <v>-4423.0811134315854</v>
      </c>
      <c r="BL724" s="188">
        <f t="shared" si="580"/>
        <v>-4476.6359183716058</v>
      </c>
      <c r="BM724" s="188">
        <f t="shared" si="580"/>
        <v>-4530.1907233116262</v>
      </c>
      <c r="BN724" s="188">
        <f t="shared" si="580"/>
        <v>-4583.7455282516466</v>
      </c>
      <c r="BO724" s="188">
        <f t="shared" si="580"/>
        <v>-4631.9989747153886</v>
      </c>
      <c r="BP724" s="188">
        <f t="shared" si="580"/>
        <v>-4680.2524211791306</v>
      </c>
      <c r="BQ724" s="188">
        <f t="shared" si="580"/>
        <v>-4728.5058676428725</v>
      </c>
      <c r="BR724" s="188">
        <f t="shared" si="580"/>
        <v>-4776.7593141066145</v>
      </c>
      <c r="BS724" s="188">
        <f t="shared" si="580"/>
        <v>-4825.0127605703565</v>
      </c>
      <c r="BT724" s="188">
        <f t="shared" ref="BT724:BZ724" si="581">BT723+BS724</f>
        <v>-4873.2662070340984</v>
      </c>
      <c r="BU724" s="188">
        <f t="shared" si="581"/>
        <v>-4921.5196534978404</v>
      </c>
      <c r="BV724" s="188">
        <f t="shared" si="581"/>
        <v>-4969.7730999615824</v>
      </c>
      <c r="BW724" s="188">
        <f t="shared" si="581"/>
        <v>-5018.0265464253243</v>
      </c>
      <c r="BX724" s="188">
        <f t="shared" si="581"/>
        <v>-5066.2799928890663</v>
      </c>
      <c r="BY724" s="188">
        <f t="shared" si="581"/>
        <v>-5114.5334393528083</v>
      </c>
      <c r="BZ724" s="188">
        <f t="shared" si="581"/>
        <v>-5162.7868858165502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1.3893051174725952E-2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x14ac:dyDescent="0.25">
      <c r="A727" s="229">
        <f>B727*$A$726</f>
        <v>919.17435957726957</v>
      </c>
      <c r="B727" s="77">
        <f>SUM(G727:BZ727)</f>
        <v>66160.726540000003</v>
      </c>
      <c r="E727" s="170" t="s">
        <v>8</v>
      </c>
      <c r="G727" s="319">
        <f>IF(G$700=$E726,VLOOKUP(G$9,$D$12:$E$83,2,FALSE),0)</f>
        <v>0</v>
      </c>
      <c r="H727" s="319">
        <f t="shared" ref="H727" si="582">IF(H$700=$E726,VLOOKUP(H$9,$D$12:$E$83,2,FALSE),0)</f>
        <v>0</v>
      </c>
      <c r="I727" s="319">
        <f t="shared" ref="I727" si="583">IF(I$700=$E726,VLOOKUP(I$9,$D$12:$E$83,2,FALSE),0)</f>
        <v>0</v>
      </c>
      <c r="J727" s="319">
        <f t="shared" ref="J727" si="584">IF(J$700=$E726,VLOOKUP(J$9,$D$12:$E$83,2,FALSE),0)</f>
        <v>0</v>
      </c>
      <c r="K727" s="319">
        <f t="shared" ref="K727" si="585">IF(K$700=$E726,VLOOKUP(K$9,$D$12:$E$83,2,FALSE),0)</f>
        <v>0</v>
      </c>
      <c r="L727" s="319">
        <f t="shared" ref="L727" si="586">IF(L$700=$E726,VLOOKUP(L$9,$D$12:$E$83,2,FALSE),0)</f>
        <v>0</v>
      </c>
      <c r="M727" s="319">
        <f t="shared" ref="M727" si="587">IF(M$700=$E726,VLOOKUP(M$9,$D$12:$E$83,2,FALSE),0)</f>
        <v>0</v>
      </c>
      <c r="N727" s="319">
        <f t="shared" ref="N727" si="588">IF(N$700=$E726,VLOOKUP(N$9,$D$12:$E$83,2,FALSE),0)</f>
        <v>0</v>
      </c>
      <c r="O727" s="319">
        <f t="shared" ref="O727" si="589">IF(O$700=$E726,VLOOKUP(O$9,$D$12:$E$83,2,FALSE),0)</f>
        <v>7518.8386200000123</v>
      </c>
      <c r="P727" s="319">
        <f t="shared" ref="P727" si="590">IF(P$700=$E726,VLOOKUP(P$9,$D$12:$E$83,2,FALSE),0)</f>
        <v>7152.9796299999934</v>
      </c>
      <c r="Q727" s="319">
        <f t="shared" ref="Q727" si="591">IF(Q$700=$E726,VLOOKUP(Q$9,$D$12:$E$83,2,FALSE),0)</f>
        <v>9977.3300699999963</v>
      </c>
      <c r="R727" s="319">
        <f t="shared" ref="R727" si="592">IF(R$700=$E726,VLOOKUP(R$9,$D$12:$E$83,2,FALSE),0)</f>
        <v>9991.6500600000018</v>
      </c>
      <c r="S727" s="319">
        <f t="shared" ref="S727" si="593">IF(S$700=$E726,VLOOKUP(S$9,$D$12:$E$83,2,FALSE),0)</f>
        <v>19756.956470000005</v>
      </c>
      <c r="T727" s="319">
        <f t="shared" ref="T727" si="594">IF(T$700=$E726,VLOOKUP(T$9,$D$12:$E$83,2,FALSE),0)</f>
        <v>11762.971689999998</v>
      </c>
      <c r="U727" s="319">
        <f t="shared" ref="U727" si="595">IF(U$700=$E726,VLOOKUP(U$9,$D$12:$E$83,2,FALSE),0)</f>
        <v>0</v>
      </c>
      <c r="V727" s="319">
        <f t="shared" ref="V727" si="596">IF(V$700=$E726,VLOOKUP(V$9,$D$12:$E$83,2,FALSE),0)</f>
        <v>0</v>
      </c>
      <c r="W727" s="319">
        <f t="shared" ref="W727" si="597">IF(W$700=$E726,VLOOKUP(W$9,$D$12:$E$83,2,FALSE),0)</f>
        <v>0</v>
      </c>
      <c r="X727" s="319">
        <f t="shared" ref="X727" si="598">IF(X$700=$E726,VLOOKUP(X$9,$D$12:$E$83,2,FALSE),0)</f>
        <v>0</v>
      </c>
      <c r="Y727" s="319">
        <f t="shared" ref="Y727" si="599">IF(Y$700=$E726,VLOOKUP(Y$9,$D$12:$E$83,2,FALSE),0)</f>
        <v>0</v>
      </c>
      <c r="Z727" s="319">
        <f t="shared" ref="Z727" si="600">IF(Z$700=$E726,VLOOKUP(Z$9,$D$12:$E$83,2,FALSE),0)</f>
        <v>0</v>
      </c>
      <c r="AA727" s="319">
        <f t="shared" ref="AA727" si="601">IF(AA$700=$E726,VLOOKUP(AA$9,$D$12:$E$83,2,FALSE),0)</f>
        <v>0</v>
      </c>
      <c r="AB727" s="319">
        <f t="shared" ref="AB727" si="602">IF(AB$700=$E726,VLOOKUP(AB$9,$D$12:$E$83,2,FALSE),0)</f>
        <v>0</v>
      </c>
      <c r="AC727" s="319">
        <f t="shared" ref="AC727" si="603">IF(AC$700=$E726,VLOOKUP(AC$9,$D$12:$E$83,2,FALSE),0)</f>
        <v>0</v>
      </c>
      <c r="AD727" s="319">
        <f t="shared" ref="AD727" si="604">IF(AD$700=$E726,VLOOKUP(AD$9,$D$12:$E$83,2,FALSE),0)</f>
        <v>0</v>
      </c>
      <c r="AE727" s="319">
        <f t="shared" ref="AE727" si="605">IF(AE$700=$E726,VLOOKUP(AE$9,$D$12:$E$83,2,FALSE),0)</f>
        <v>0</v>
      </c>
      <c r="AF727" s="319">
        <f t="shared" ref="AF727" si="606">IF(AF$700=$E726,VLOOKUP(AF$9,$D$12:$E$83,2,FALSE),0)</f>
        <v>0</v>
      </c>
      <c r="AG727" s="319">
        <f t="shared" ref="AG727" si="607">IF(AG$700=$E726,VLOOKUP(AG$9,$D$12:$E$83,2,FALSE),0)</f>
        <v>0</v>
      </c>
      <c r="AH727" s="319">
        <f t="shared" ref="AH727" si="608">IF(AH$700=$E726,VLOOKUP(AH$9,$D$12:$E$83,2,FALSE),0)</f>
        <v>0</v>
      </c>
      <c r="AI727" s="319">
        <f t="shared" ref="AI727" si="609">IF(AI$700=$E726,VLOOKUP(AI$9,$D$12:$E$83,2,FALSE),0)</f>
        <v>0</v>
      </c>
      <c r="AJ727" s="319">
        <f t="shared" ref="AJ727" si="610">IF(AJ$700=$E726,VLOOKUP(AJ$9,$D$12:$E$83,2,FALSE),0)</f>
        <v>0</v>
      </c>
      <c r="AK727" s="319">
        <f t="shared" ref="AK727" si="611">IF(AK$700=$E726,VLOOKUP(AK$9,$D$12:$E$83,2,FALSE),0)</f>
        <v>0</v>
      </c>
      <c r="AL727" s="319">
        <f t="shared" ref="AL727" si="612">IF(AL$700=$E726,VLOOKUP(AL$9,$D$12:$E$83,2,FALSE),0)</f>
        <v>0</v>
      </c>
      <c r="AM727" s="319">
        <f t="shared" ref="AM727" si="613">IF(AM$700=$E726,VLOOKUP(AM$9,$D$12:$E$83,2,FALSE),0)</f>
        <v>0</v>
      </c>
      <c r="AN727" s="319">
        <f t="shared" ref="AN727" si="614">IF(AN$700=$E726,VLOOKUP(AN$9,$D$12:$E$83,2,FALSE),0)</f>
        <v>0</v>
      </c>
      <c r="AO727" s="319">
        <f t="shared" ref="AO727" si="615">IF(AO$700=$E726,VLOOKUP(AO$9,$D$12:$E$83,2,FALSE),0)</f>
        <v>0</v>
      </c>
      <c r="AP727" s="319">
        <f t="shared" ref="AP727" si="616">IF(AP$700=$E726,VLOOKUP(AP$9,$D$12:$E$83,2,FALSE),0)</f>
        <v>0</v>
      </c>
      <c r="AQ727" s="319">
        <f t="shared" ref="AQ727" si="617">IF(AQ$700=$E726,VLOOKUP(AQ$9,$D$12:$E$83,2,FALSE),0)</f>
        <v>0</v>
      </c>
      <c r="AR727" s="319">
        <f t="shared" ref="AR727" si="618">IF(AR$700=$E726,VLOOKUP(AR$9,$D$12:$E$83,2,FALSE),0)</f>
        <v>0</v>
      </c>
      <c r="AS727" s="319">
        <f t="shared" ref="AS727" si="619">IF(AS$700=$E726,VLOOKUP(AS$9,$D$12:$E$83,2,FALSE),0)</f>
        <v>0</v>
      </c>
      <c r="AT727" s="319">
        <f t="shared" ref="AT727" si="620">IF(AT$700=$E726,VLOOKUP(AT$9,$D$12:$E$83,2,FALSE),0)</f>
        <v>0</v>
      </c>
      <c r="AU727" s="319">
        <f t="shared" ref="AU727" si="621">IF(AU$700=$E726,VLOOKUP(AU$9,$D$12:$E$83,2,FALSE),0)</f>
        <v>0</v>
      </c>
      <c r="AV727" s="319">
        <f t="shared" ref="AV727" si="622">IF(AV$700=$E726,VLOOKUP(AV$9,$D$12:$E$83,2,FALSE),0)</f>
        <v>0</v>
      </c>
      <c r="AW727" s="319">
        <f t="shared" ref="AW727" si="623">IF(AW$700=$E726,VLOOKUP(AW$9,$D$12:$E$83,2,FALSE),0)</f>
        <v>0</v>
      </c>
      <c r="AX727" s="319">
        <f t="shared" ref="AX727" si="624">IF(AX$700=$E726,VLOOKUP(AX$9,$D$12:$E$83,2,FALSE),0)</f>
        <v>0</v>
      </c>
      <c r="AY727" s="319">
        <f t="shared" ref="AY727" si="625">IF(AY$700=$E726,VLOOKUP(AY$9,$D$12:$E$83,2,FALSE),0)</f>
        <v>0</v>
      </c>
      <c r="AZ727" s="319">
        <f t="shared" ref="AZ727" si="626">IF(AZ$700=$E726,VLOOKUP(AZ$9,$D$12:$E$83,2,FALSE),0)</f>
        <v>0</v>
      </c>
      <c r="BA727" s="319">
        <f t="shared" ref="BA727" si="627">IF(BA$700=$E726,VLOOKUP(BA$9,$D$12:$E$83,2,FALSE),0)</f>
        <v>0</v>
      </c>
      <c r="BB727" s="319">
        <f t="shared" ref="BB727" si="628">IF(BB$700=$E726,VLOOKUP(BB$9,$D$12:$E$83,2,FALSE),0)</f>
        <v>0</v>
      </c>
      <c r="BC727" s="319">
        <f t="shared" ref="BC727" si="629">IF(BC$700=$E726,VLOOKUP(BC$9,$D$12:$E$83,2,FALSE),0)</f>
        <v>0</v>
      </c>
      <c r="BD727" s="319">
        <f t="shared" ref="BD727" si="630">IF(BD$700=$E726,VLOOKUP(BD$9,$D$12:$E$83,2,FALSE),0)</f>
        <v>0</v>
      </c>
      <c r="BE727" s="319">
        <f t="shared" ref="BE727" si="631">IF(BE$700=$E726,VLOOKUP(BE$9,$D$12:$E$83,2,FALSE),0)</f>
        <v>0</v>
      </c>
      <c r="BF727" s="319">
        <f t="shared" ref="BF727" si="632">IF(BF$700=$E726,VLOOKUP(BF$9,$D$12:$E$83,2,FALSE),0)</f>
        <v>0</v>
      </c>
      <c r="BG727" s="319">
        <f t="shared" ref="BG727" si="633">IF(BG$700=$E726,VLOOKUP(BG$9,$D$12:$E$83,2,FALSE),0)</f>
        <v>0</v>
      </c>
      <c r="BH727" s="319">
        <f t="shared" ref="BH727" si="634">IF(BH$700=$E726,VLOOKUP(BH$9,$D$12:$E$83,2,FALSE),0)</f>
        <v>0</v>
      </c>
      <c r="BI727" s="319">
        <f t="shared" ref="BI727" si="635">IF(BI$700=$E726,VLOOKUP(BI$9,$D$12:$E$83,2,FALSE),0)</f>
        <v>0</v>
      </c>
      <c r="BJ727" s="319">
        <f t="shared" ref="BJ727" si="636">IF(BJ$700=$E726,VLOOKUP(BJ$9,$D$12:$E$83,2,FALSE),0)</f>
        <v>0</v>
      </c>
      <c r="BK727" s="319">
        <f t="shared" ref="BK727" si="637">IF(BK$700=$E726,VLOOKUP(BK$9,$D$12:$E$83,2,FALSE),0)</f>
        <v>0</v>
      </c>
      <c r="BL727" s="319">
        <f t="shared" ref="BL727" si="638">IF(BL$700=$E726,VLOOKUP(BL$9,$D$12:$E$83,2,FALSE),0)</f>
        <v>0</v>
      </c>
      <c r="BM727" s="319">
        <f t="shared" ref="BM727" si="639">IF(BM$700=$E726,VLOOKUP(BM$9,$D$12:$E$83,2,FALSE),0)</f>
        <v>0</v>
      </c>
      <c r="BN727" s="319">
        <f t="shared" ref="BN727" si="640">IF(BN$700=$E726,VLOOKUP(BN$9,$D$12:$E$83,2,FALSE),0)</f>
        <v>0</v>
      </c>
      <c r="BO727" s="319">
        <f t="shared" ref="BO727" si="641">IF(BO$700=$E726,VLOOKUP(BO$9,$D$12:$E$83,2,FALSE),0)</f>
        <v>0</v>
      </c>
      <c r="BP727" s="319">
        <f t="shared" ref="BP727" si="642">IF(BP$700=$E726,VLOOKUP(BP$9,$D$12:$E$83,2,FALSE),0)</f>
        <v>0</v>
      </c>
      <c r="BQ727" s="319">
        <f t="shared" ref="BQ727" si="643">IF(BQ$700=$E726,VLOOKUP(BQ$9,$D$12:$E$83,2,FALSE),0)</f>
        <v>0</v>
      </c>
      <c r="BR727" s="319">
        <f t="shared" ref="BR727" si="644">IF(BR$700=$E726,VLOOKUP(BR$9,$D$12:$E$83,2,FALSE),0)</f>
        <v>0</v>
      </c>
      <c r="BS727" s="319">
        <f t="shared" ref="BS727" si="645">IF(BS$700=$E726,VLOOKUP(BS$9,$D$12:$E$83,2,FALSE),0)</f>
        <v>0</v>
      </c>
      <c r="BT727" s="319">
        <f t="shared" ref="BT727" si="646">IF(BT$700=$E726,VLOOKUP(BT$9,$D$12:$E$83,2,FALSE),0)</f>
        <v>0</v>
      </c>
      <c r="BU727" s="319">
        <f t="shared" ref="BU727" si="647">IF(BU$700=$E726,VLOOKUP(BU$9,$D$12:$E$83,2,FALSE),0)</f>
        <v>0</v>
      </c>
      <c r="BV727" s="319">
        <f t="shared" ref="BV727" si="648">IF(BV$700=$E726,VLOOKUP(BV$9,$D$12:$E$83,2,FALSE),0)</f>
        <v>0</v>
      </c>
      <c r="BW727" s="319">
        <f t="shared" ref="BW727" si="649">IF(BW$700=$E726,VLOOKUP(BW$9,$D$12:$E$83,2,FALSE),0)</f>
        <v>0</v>
      </c>
      <c r="BX727" s="319">
        <f t="shared" ref="BX727" si="650">IF(BX$700=$E726,VLOOKUP(BX$9,$D$12:$E$83,2,FALSE),0)</f>
        <v>0</v>
      </c>
      <c r="BY727" s="319">
        <f t="shared" ref="BY727" si="651">IF(BY$700=$E726,VLOOKUP(BY$9,$D$12:$E$83,2,FALSE),0)</f>
        <v>0</v>
      </c>
      <c r="BZ727" s="319">
        <f t="shared" ref="BZ727" si="652">IF(BZ$700=$E726,VLOOKUP(BZ$9,$D$12:$E$83,2,FALSE),0)</f>
        <v>0</v>
      </c>
    </row>
    <row r="728" spans="1:78" ht="15" x14ac:dyDescent="0.25">
      <c r="A728" s="229">
        <f t="shared" ref="A728:A730" si="653">B728*$A$726</f>
        <v>0</v>
      </c>
      <c r="B728" s="77">
        <f t="shared" ref="B728:B732" si="654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55">IF(H$700=$E726,VLOOKUP(H$9,$D$87:$E$158,2,FALSE),0)</f>
        <v>0</v>
      </c>
      <c r="I728" s="319">
        <f t="shared" si="655"/>
        <v>0</v>
      </c>
      <c r="J728" s="319">
        <f t="shared" si="655"/>
        <v>0</v>
      </c>
      <c r="K728" s="319">
        <f t="shared" si="655"/>
        <v>0</v>
      </c>
      <c r="L728" s="319">
        <f t="shared" si="655"/>
        <v>0</v>
      </c>
      <c r="M728" s="319">
        <f t="shared" si="655"/>
        <v>0</v>
      </c>
      <c r="N728" s="319">
        <f t="shared" si="655"/>
        <v>0</v>
      </c>
      <c r="O728" s="319">
        <f t="shared" si="655"/>
        <v>0</v>
      </c>
      <c r="P728" s="319">
        <f t="shared" si="655"/>
        <v>0</v>
      </c>
      <c r="Q728" s="319">
        <f t="shared" si="655"/>
        <v>0</v>
      </c>
      <c r="R728" s="319">
        <f t="shared" si="655"/>
        <v>0</v>
      </c>
      <c r="S728" s="319">
        <f t="shared" si="655"/>
        <v>0</v>
      </c>
      <c r="T728" s="319">
        <f t="shared" si="655"/>
        <v>0</v>
      </c>
      <c r="U728" s="319">
        <f t="shared" si="655"/>
        <v>0</v>
      </c>
      <c r="V728" s="319">
        <f t="shared" si="655"/>
        <v>0</v>
      </c>
      <c r="W728" s="319">
        <f t="shared" si="655"/>
        <v>0</v>
      </c>
      <c r="X728" s="319">
        <f t="shared" si="655"/>
        <v>0</v>
      </c>
      <c r="Y728" s="319">
        <f t="shared" si="655"/>
        <v>0</v>
      </c>
      <c r="Z728" s="319">
        <f t="shared" si="655"/>
        <v>0</v>
      </c>
      <c r="AA728" s="319">
        <f t="shared" si="655"/>
        <v>0</v>
      </c>
      <c r="AB728" s="319">
        <f t="shared" si="655"/>
        <v>0</v>
      </c>
      <c r="AC728" s="319">
        <f t="shared" si="655"/>
        <v>0</v>
      </c>
      <c r="AD728" s="319">
        <f t="shared" si="655"/>
        <v>0</v>
      </c>
      <c r="AE728" s="319">
        <f t="shared" si="655"/>
        <v>0</v>
      </c>
      <c r="AF728" s="319">
        <f t="shared" si="655"/>
        <v>0</v>
      </c>
      <c r="AG728" s="319">
        <f t="shared" si="655"/>
        <v>0</v>
      </c>
      <c r="AH728" s="319">
        <f t="shared" si="655"/>
        <v>0</v>
      </c>
      <c r="AI728" s="319">
        <f t="shared" si="655"/>
        <v>0</v>
      </c>
      <c r="AJ728" s="319">
        <f t="shared" si="655"/>
        <v>0</v>
      </c>
      <c r="AK728" s="319">
        <f t="shared" si="655"/>
        <v>0</v>
      </c>
      <c r="AL728" s="319">
        <f t="shared" si="655"/>
        <v>0</v>
      </c>
      <c r="AM728" s="319">
        <f t="shared" si="655"/>
        <v>0</v>
      </c>
      <c r="AN728" s="319">
        <f t="shared" si="655"/>
        <v>0</v>
      </c>
      <c r="AO728" s="319">
        <f t="shared" si="655"/>
        <v>0</v>
      </c>
      <c r="AP728" s="319">
        <f t="shared" si="655"/>
        <v>0</v>
      </c>
      <c r="AQ728" s="319">
        <f t="shared" si="655"/>
        <v>0</v>
      </c>
      <c r="AR728" s="319">
        <f t="shared" si="655"/>
        <v>0</v>
      </c>
      <c r="AS728" s="319">
        <f t="shared" si="655"/>
        <v>0</v>
      </c>
      <c r="AT728" s="319">
        <f t="shared" si="655"/>
        <v>0</v>
      </c>
      <c r="AU728" s="319">
        <f t="shared" si="655"/>
        <v>0</v>
      </c>
      <c r="AV728" s="319">
        <f t="shared" si="655"/>
        <v>0</v>
      </c>
      <c r="AW728" s="319">
        <f t="shared" si="655"/>
        <v>0</v>
      </c>
      <c r="AX728" s="319">
        <f t="shared" si="655"/>
        <v>0</v>
      </c>
      <c r="AY728" s="319">
        <f t="shared" si="655"/>
        <v>0</v>
      </c>
      <c r="AZ728" s="319">
        <f t="shared" si="655"/>
        <v>0</v>
      </c>
      <c r="BA728" s="319">
        <f t="shared" si="655"/>
        <v>0</v>
      </c>
      <c r="BB728" s="319">
        <f t="shared" si="655"/>
        <v>0</v>
      </c>
      <c r="BC728" s="319">
        <f t="shared" si="655"/>
        <v>0</v>
      </c>
      <c r="BD728" s="319">
        <f t="shared" si="655"/>
        <v>0</v>
      </c>
      <c r="BE728" s="319">
        <f t="shared" si="655"/>
        <v>0</v>
      </c>
      <c r="BF728" s="319">
        <f t="shared" si="655"/>
        <v>0</v>
      </c>
      <c r="BG728" s="319">
        <f t="shared" si="655"/>
        <v>0</v>
      </c>
      <c r="BH728" s="319">
        <f t="shared" si="655"/>
        <v>0</v>
      </c>
      <c r="BI728" s="319">
        <f t="shared" si="655"/>
        <v>0</v>
      </c>
      <c r="BJ728" s="319">
        <f t="shared" si="655"/>
        <v>0</v>
      </c>
      <c r="BK728" s="319">
        <f t="shared" si="655"/>
        <v>0</v>
      </c>
      <c r="BL728" s="319">
        <f t="shared" si="655"/>
        <v>0</v>
      </c>
      <c r="BM728" s="319">
        <f t="shared" si="655"/>
        <v>0</v>
      </c>
      <c r="BN728" s="319">
        <f t="shared" si="655"/>
        <v>0</v>
      </c>
      <c r="BO728" s="319">
        <f t="shared" si="655"/>
        <v>0</v>
      </c>
      <c r="BP728" s="319">
        <f t="shared" si="655"/>
        <v>0</v>
      </c>
      <c r="BQ728" s="319">
        <f t="shared" si="655"/>
        <v>0</v>
      </c>
      <c r="BR728" s="319">
        <f t="shared" si="655"/>
        <v>0</v>
      </c>
      <c r="BS728" s="319">
        <f t="shared" si="655"/>
        <v>0</v>
      </c>
      <c r="BT728" s="319">
        <f t="shared" ref="BT728:BZ728" si="656">IF(BT$700=$E726,VLOOKUP(BT$9,$D$87:$E$158,2,FALSE),0)</f>
        <v>0</v>
      </c>
      <c r="BU728" s="319">
        <f t="shared" si="656"/>
        <v>0</v>
      </c>
      <c r="BV728" s="319">
        <f t="shared" si="656"/>
        <v>0</v>
      </c>
      <c r="BW728" s="319">
        <f t="shared" si="656"/>
        <v>0</v>
      </c>
      <c r="BX728" s="319">
        <f t="shared" si="656"/>
        <v>0</v>
      </c>
      <c r="BY728" s="319">
        <f t="shared" si="656"/>
        <v>0</v>
      </c>
      <c r="BZ728" s="319">
        <f t="shared" si="656"/>
        <v>0</v>
      </c>
    </row>
    <row r="729" spans="1:78" ht="15" x14ac:dyDescent="0.25">
      <c r="A729" s="229">
        <f>B729*$A$726</f>
        <v>0</v>
      </c>
      <c r="B729" s="77">
        <f t="shared" si="654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57">IF(H$700=$E726,VLOOKUP(H$9,$D$163:$E$234,2,FALSE),0)</f>
        <v>0</v>
      </c>
      <c r="I729" s="319">
        <f t="shared" si="657"/>
        <v>0</v>
      </c>
      <c r="J729" s="319">
        <f t="shared" si="657"/>
        <v>0</v>
      </c>
      <c r="K729" s="319">
        <f t="shared" si="657"/>
        <v>0</v>
      </c>
      <c r="L729" s="319">
        <f t="shared" si="657"/>
        <v>0</v>
      </c>
      <c r="M729" s="319">
        <f t="shared" si="657"/>
        <v>0</v>
      </c>
      <c r="N729" s="319">
        <f t="shared" si="657"/>
        <v>0</v>
      </c>
      <c r="O729" s="319">
        <f t="shared" si="657"/>
        <v>0</v>
      </c>
      <c r="P729" s="319">
        <f t="shared" si="657"/>
        <v>0</v>
      </c>
      <c r="Q729" s="319">
        <f t="shared" si="657"/>
        <v>0</v>
      </c>
      <c r="R729" s="319">
        <f t="shared" si="657"/>
        <v>0</v>
      </c>
      <c r="S729" s="319">
        <f t="shared" si="657"/>
        <v>0</v>
      </c>
      <c r="T729" s="319">
        <f t="shared" si="657"/>
        <v>0</v>
      </c>
      <c r="U729" s="319">
        <f t="shared" si="657"/>
        <v>0</v>
      </c>
      <c r="V729" s="319">
        <f t="shared" si="657"/>
        <v>0</v>
      </c>
      <c r="W729" s="319">
        <f t="shared" si="657"/>
        <v>0</v>
      </c>
      <c r="X729" s="319">
        <f t="shared" si="657"/>
        <v>0</v>
      </c>
      <c r="Y729" s="319">
        <f t="shared" si="657"/>
        <v>0</v>
      </c>
      <c r="Z729" s="319">
        <f t="shared" si="657"/>
        <v>0</v>
      </c>
      <c r="AA729" s="319">
        <f t="shared" si="657"/>
        <v>0</v>
      </c>
      <c r="AB729" s="319">
        <f t="shared" si="657"/>
        <v>0</v>
      </c>
      <c r="AC729" s="319">
        <f t="shared" si="657"/>
        <v>0</v>
      </c>
      <c r="AD729" s="319">
        <f t="shared" si="657"/>
        <v>0</v>
      </c>
      <c r="AE729" s="319">
        <f t="shared" si="657"/>
        <v>0</v>
      </c>
      <c r="AF729" s="319">
        <f t="shared" si="657"/>
        <v>0</v>
      </c>
      <c r="AG729" s="319">
        <f t="shared" si="657"/>
        <v>0</v>
      </c>
      <c r="AH729" s="319">
        <f t="shared" si="657"/>
        <v>0</v>
      </c>
      <c r="AI729" s="319">
        <f t="shared" si="657"/>
        <v>0</v>
      </c>
      <c r="AJ729" s="319">
        <f t="shared" si="657"/>
        <v>0</v>
      </c>
      <c r="AK729" s="319">
        <f t="shared" si="657"/>
        <v>0</v>
      </c>
      <c r="AL729" s="319">
        <f t="shared" si="657"/>
        <v>0</v>
      </c>
      <c r="AM729" s="319">
        <f t="shared" si="657"/>
        <v>0</v>
      </c>
      <c r="AN729" s="319">
        <f t="shared" si="657"/>
        <v>0</v>
      </c>
      <c r="AO729" s="319">
        <f t="shared" si="657"/>
        <v>0</v>
      </c>
      <c r="AP729" s="319">
        <f t="shared" si="657"/>
        <v>0</v>
      </c>
      <c r="AQ729" s="319">
        <f t="shared" si="657"/>
        <v>0</v>
      </c>
      <c r="AR729" s="319">
        <f t="shared" si="657"/>
        <v>0</v>
      </c>
      <c r="AS729" s="319">
        <f t="shared" si="657"/>
        <v>0</v>
      </c>
      <c r="AT729" s="319">
        <f t="shared" si="657"/>
        <v>0</v>
      </c>
      <c r="AU729" s="319">
        <f t="shared" si="657"/>
        <v>0</v>
      </c>
      <c r="AV729" s="319">
        <f t="shared" si="657"/>
        <v>0</v>
      </c>
      <c r="AW729" s="319">
        <f t="shared" si="657"/>
        <v>0</v>
      </c>
      <c r="AX729" s="319">
        <f t="shared" si="657"/>
        <v>0</v>
      </c>
      <c r="AY729" s="319">
        <f t="shared" si="657"/>
        <v>0</v>
      </c>
      <c r="AZ729" s="319">
        <f t="shared" si="657"/>
        <v>0</v>
      </c>
      <c r="BA729" s="319">
        <f t="shared" si="657"/>
        <v>0</v>
      </c>
      <c r="BB729" s="319">
        <f t="shared" si="657"/>
        <v>0</v>
      </c>
      <c r="BC729" s="319">
        <f t="shared" si="657"/>
        <v>0</v>
      </c>
      <c r="BD729" s="319">
        <f t="shared" si="657"/>
        <v>0</v>
      </c>
      <c r="BE729" s="319">
        <f t="shared" si="657"/>
        <v>0</v>
      </c>
      <c r="BF729" s="319">
        <f t="shared" si="657"/>
        <v>0</v>
      </c>
      <c r="BG729" s="319">
        <f t="shared" si="657"/>
        <v>0</v>
      </c>
      <c r="BH729" s="319">
        <f t="shared" si="657"/>
        <v>0</v>
      </c>
      <c r="BI729" s="319">
        <f t="shared" si="657"/>
        <v>0</v>
      </c>
      <c r="BJ729" s="319">
        <f t="shared" si="657"/>
        <v>0</v>
      </c>
      <c r="BK729" s="319">
        <f t="shared" si="657"/>
        <v>0</v>
      </c>
      <c r="BL729" s="319">
        <f t="shared" si="657"/>
        <v>0</v>
      </c>
      <c r="BM729" s="319">
        <f t="shared" si="657"/>
        <v>0</v>
      </c>
      <c r="BN729" s="319">
        <f t="shared" si="657"/>
        <v>0</v>
      </c>
      <c r="BO729" s="319">
        <f t="shared" si="657"/>
        <v>0</v>
      </c>
      <c r="BP729" s="319">
        <f t="shared" si="657"/>
        <v>0</v>
      </c>
      <c r="BQ729" s="319">
        <f t="shared" si="657"/>
        <v>0</v>
      </c>
      <c r="BR729" s="319">
        <f t="shared" si="657"/>
        <v>0</v>
      </c>
      <c r="BS729" s="319">
        <f t="shared" si="657"/>
        <v>0</v>
      </c>
      <c r="BT729" s="319">
        <f t="shared" ref="BT729:BZ729" si="658">IF(BT$700=$E726,VLOOKUP(BT$9,$D$163:$E$234,2,FALSE),0)</f>
        <v>0</v>
      </c>
      <c r="BU729" s="319">
        <f t="shared" si="658"/>
        <v>0</v>
      </c>
      <c r="BV729" s="319">
        <f t="shared" si="658"/>
        <v>0</v>
      </c>
      <c r="BW729" s="319">
        <f t="shared" si="658"/>
        <v>0</v>
      </c>
      <c r="BX729" s="319">
        <f t="shared" si="658"/>
        <v>0</v>
      </c>
      <c r="BY729" s="319">
        <f t="shared" si="658"/>
        <v>0</v>
      </c>
      <c r="BZ729" s="319">
        <f t="shared" si="658"/>
        <v>0</v>
      </c>
    </row>
    <row r="730" spans="1:78" ht="15" x14ac:dyDescent="0.25">
      <c r="A730" s="228">
        <f t="shared" si="653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59">IF(H$700=$E726,VLOOKUP(H$9,$D$239:$E$310,2,FALSE),0)</f>
        <v>0</v>
      </c>
      <c r="I730" s="319">
        <f t="shared" si="659"/>
        <v>0</v>
      </c>
      <c r="J730" s="319">
        <f t="shared" si="659"/>
        <v>0</v>
      </c>
      <c r="K730" s="319">
        <f t="shared" si="659"/>
        <v>0</v>
      </c>
      <c r="L730" s="319">
        <f t="shared" si="659"/>
        <v>0</v>
      </c>
      <c r="M730" s="319">
        <f t="shared" si="659"/>
        <v>0</v>
      </c>
      <c r="N730" s="319">
        <f t="shared" si="659"/>
        <v>0</v>
      </c>
      <c r="O730" s="319">
        <f t="shared" si="659"/>
        <v>0</v>
      </c>
      <c r="P730" s="319">
        <f t="shared" si="659"/>
        <v>0</v>
      </c>
      <c r="Q730" s="319">
        <f t="shared" si="659"/>
        <v>0</v>
      </c>
      <c r="R730" s="319">
        <f t="shared" si="659"/>
        <v>0</v>
      </c>
      <c r="S730" s="319">
        <f t="shared" si="659"/>
        <v>0</v>
      </c>
      <c r="T730" s="319">
        <f t="shared" si="659"/>
        <v>0</v>
      </c>
      <c r="U730" s="319">
        <f t="shared" si="659"/>
        <v>0</v>
      </c>
      <c r="V730" s="319">
        <f t="shared" si="659"/>
        <v>0</v>
      </c>
      <c r="W730" s="319">
        <f t="shared" si="659"/>
        <v>0</v>
      </c>
      <c r="X730" s="319">
        <f t="shared" si="659"/>
        <v>0</v>
      </c>
      <c r="Y730" s="319">
        <f t="shared" si="659"/>
        <v>0</v>
      </c>
      <c r="Z730" s="319">
        <f t="shared" si="659"/>
        <v>0</v>
      </c>
      <c r="AA730" s="319">
        <f t="shared" si="659"/>
        <v>0</v>
      </c>
      <c r="AB730" s="319">
        <f t="shared" si="659"/>
        <v>0</v>
      </c>
      <c r="AC730" s="319">
        <f t="shared" si="659"/>
        <v>0</v>
      </c>
      <c r="AD730" s="319">
        <f t="shared" si="659"/>
        <v>0</v>
      </c>
      <c r="AE730" s="319">
        <f t="shared" si="659"/>
        <v>0</v>
      </c>
      <c r="AF730" s="319">
        <f t="shared" si="659"/>
        <v>0</v>
      </c>
      <c r="AG730" s="319">
        <f t="shared" si="659"/>
        <v>0</v>
      </c>
      <c r="AH730" s="319">
        <f t="shared" si="659"/>
        <v>0</v>
      </c>
      <c r="AI730" s="319">
        <f t="shared" si="659"/>
        <v>0</v>
      </c>
      <c r="AJ730" s="319">
        <f t="shared" si="659"/>
        <v>0</v>
      </c>
      <c r="AK730" s="319">
        <f t="shared" si="659"/>
        <v>0</v>
      </c>
      <c r="AL730" s="319">
        <f t="shared" si="659"/>
        <v>0</v>
      </c>
      <c r="AM730" s="319">
        <f t="shared" si="659"/>
        <v>0</v>
      </c>
      <c r="AN730" s="319">
        <f t="shared" si="659"/>
        <v>0</v>
      </c>
      <c r="AO730" s="319">
        <f t="shared" si="659"/>
        <v>0</v>
      </c>
      <c r="AP730" s="319">
        <f t="shared" si="659"/>
        <v>0</v>
      </c>
      <c r="AQ730" s="319">
        <f t="shared" si="659"/>
        <v>0</v>
      </c>
      <c r="AR730" s="319">
        <f t="shared" si="659"/>
        <v>0</v>
      </c>
      <c r="AS730" s="319">
        <f t="shared" si="659"/>
        <v>0</v>
      </c>
      <c r="AT730" s="319">
        <f t="shared" si="659"/>
        <v>0</v>
      </c>
      <c r="AU730" s="319">
        <f t="shared" si="659"/>
        <v>0</v>
      </c>
      <c r="AV730" s="319">
        <f t="shared" si="659"/>
        <v>0</v>
      </c>
      <c r="AW730" s="319">
        <f t="shared" si="659"/>
        <v>0</v>
      </c>
      <c r="AX730" s="319">
        <f t="shared" si="659"/>
        <v>0</v>
      </c>
      <c r="AY730" s="319">
        <f t="shared" si="659"/>
        <v>0</v>
      </c>
      <c r="AZ730" s="319">
        <f t="shared" si="659"/>
        <v>0</v>
      </c>
      <c r="BA730" s="319">
        <f t="shared" si="659"/>
        <v>0</v>
      </c>
      <c r="BB730" s="319">
        <f t="shared" si="659"/>
        <v>0</v>
      </c>
      <c r="BC730" s="319">
        <f t="shared" si="659"/>
        <v>0</v>
      </c>
      <c r="BD730" s="319">
        <f t="shared" si="659"/>
        <v>0</v>
      </c>
      <c r="BE730" s="319">
        <f t="shared" si="659"/>
        <v>0</v>
      </c>
      <c r="BF730" s="319">
        <f t="shared" si="659"/>
        <v>0</v>
      </c>
      <c r="BG730" s="319">
        <f t="shared" si="659"/>
        <v>0</v>
      </c>
      <c r="BH730" s="319">
        <f t="shared" si="659"/>
        <v>0</v>
      </c>
      <c r="BI730" s="319">
        <f t="shared" si="659"/>
        <v>0</v>
      </c>
      <c r="BJ730" s="319">
        <f t="shared" si="659"/>
        <v>0</v>
      </c>
      <c r="BK730" s="319">
        <f t="shared" si="659"/>
        <v>0</v>
      </c>
      <c r="BL730" s="319">
        <f t="shared" si="659"/>
        <v>0</v>
      </c>
      <c r="BM730" s="319">
        <f t="shared" si="659"/>
        <v>0</v>
      </c>
      <c r="BN730" s="319">
        <f t="shared" si="659"/>
        <v>0</v>
      </c>
      <c r="BO730" s="319">
        <f t="shared" si="659"/>
        <v>0</v>
      </c>
      <c r="BP730" s="319">
        <f t="shared" si="659"/>
        <v>0</v>
      </c>
      <c r="BQ730" s="319">
        <f t="shared" si="659"/>
        <v>0</v>
      </c>
      <c r="BR730" s="319">
        <f t="shared" si="659"/>
        <v>0</v>
      </c>
      <c r="BS730" s="319">
        <f t="shared" si="659"/>
        <v>0</v>
      </c>
      <c r="BT730" s="319">
        <f t="shared" ref="BT730:BZ730" si="660">IF(BT$700=$E726,VLOOKUP(BT$9,$D$239:$E$310,2,FALSE),0)</f>
        <v>0</v>
      </c>
      <c r="BU730" s="319">
        <f t="shared" si="660"/>
        <v>0</v>
      </c>
      <c r="BV730" s="319">
        <f t="shared" si="660"/>
        <v>0</v>
      </c>
      <c r="BW730" s="319">
        <f t="shared" si="660"/>
        <v>0</v>
      </c>
      <c r="BX730" s="319">
        <f t="shared" si="660"/>
        <v>0</v>
      </c>
      <c r="BY730" s="319">
        <f t="shared" si="660"/>
        <v>0</v>
      </c>
      <c r="BZ730" s="319">
        <f t="shared" si="660"/>
        <v>0</v>
      </c>
    </row>
    <row r="731" spans="1:78" ht="15" x14ac:dyDescent="0.25">
      <c r="B731" s="77">
        <f t="shared" si="654"/>
        <v>6106.4175599999999</v>
      </c>
      <c r="E731" s="170" t="s">
        <v>2</v>
      </c>
      <c r="G731" s="319">
        <f>IF(G$700=$E726,VLOOKUP(G$9,$D$316:$E$387,2,FALSE),0)</f>
        <v>0</v>
      </c>
      <c r="H731" s="319">
        <f t="shared" ref="H731:BS731" si="661">IF(H$700=$E726,VLOOKUP(H$9,$D$316:$E$387,2,FALSE),0)</f>
        <v>0</v>
      </c>
      <c r="I731" s="319">
        <f t="shared" si="661"/>
        <v>0</v>
      </c>
      <c r="J731" s="319">
        <f t="shared" si="661"/>
        <v>0</v>
      </c>
      <c r="K731" s="319">
        <f t="shared" si="661"/>
        <v>0</v>
      </c>
      <c r="L731" s="319">
        <f t="shared" si="661"/>
        <v>0</v>
      </c>
      <c r="M731" s="319">
        <f t="shared" si="661"/>
        <v>0</v>
      </c>
      <c r="N731" s="319">
        <f t="shared" si="661"/>
        <v>0</v>
      </c>
      <c r="O731" s="319">
        <f t="shared" si="661"/>
        <v>847.55700000000002</v>
      </c>
      <c r="P731" s="319">
        <f t="shared" si="661"/>
        <v>1348.6286800000003</v>
      </c>
      <c r="Q731" s="319">
        <f t="shared" si="661"/>
        <v>997.72147999999981</v>
      </c>
      <c r="R731" s="319">
        <f t="shared" si="661"/>
        <v>735.12278000000015</v>
      </c>
      <c r="S731" s="319">
        <f t="shared" si="661"/>
        <v>1248.8506099999997</v>
      </c>
      <c r="T731" s="319">
        <f t="shared" si="661"/>
        <v>928.53701000000001</v>
      </c>
      <c r="U731" s="319">
        <f t="shared" si="661"/>
        <v>0</v>
      </c>
      <c r="V731" s="319">
        <f t="shared" si="661"/>
        <v>0</v>
      </c>
      <c r="W731" s="319">
        <f t="shared" si="661"/>
        <v>0</v>
      </c>
      <c r="X731" s="319">
        <f t="shared" si="661"/>
        <v>0</v>
      </c>
      <c r="Y731" s="319">
        <f t="shared" si="661"/>
        <v>0</v>
      </c>
      <c r="Z731" s="319">
        <f t="shared" si="661"/>
        <v>0</v>
      </c>
      <c r="AA731" s="319">
        <f t="shared" si="661"/>
        <v>0</v>
      </c>
      <c r="AB731" s="319">
        <f t="shared" si="661"/>
        <v>0</v>
      </c>
      <c r="AC731" s="319">
        <f t="shared" si="661"/>
        <v>0</v>
      </c>
      <c r="AD731" s="319">
        <f t="shared" si="661"/>
        <v>0</v>
      </c>
      <c r="AE731" s="319">
        <f t="shared" si="661"/>
        <v>0</v>
      </c>
      <c r="AF731" s="319">
        <f t="shared" si="661"/>
        <v>0</v>
      </c>
      <c r="AG731" s="319">
        <f t="shared" si="661"/>
        <v>0</v>
      </c>
      <c r="AH731" s="319">
        <f t="shared" si="661"/>
        <v>0</v>
      </c>
      <c r="AI731" s="319">
        <f t="shared" si="661"/>
        <v>0</v>
      </c>
      <c r="AJ731" s="319">
        <f t="shared" si="661"/>
        <v>0</v>
      </c>
      <c r="AK731" s="319">
        <f t="shared" si="661"/>
        <v>0</v>
      </c>
      <c r="AL731" s="319">
        <f t="shared" si="661"/>
        <v>0</v>
      </c>
      <c r="AM731" s="319">
        <f t="shared" si="661"/>
        <v>0</v>
      </c>
      <c r="AN731" s="319">
        <f t="shared" si="661"/>
        <v>0</v>
      </c>
      <c r="AO731" s="319">
        <f t="shared" si="661"/>
        <v>0</v>
      </c>
      <c r="AP731" s="319">
        <f t="shared" si="661"/>
        <v>0</v>
      </c>
      <c r="AQ731" s="319">
        <f t="shared" si="661"/>
        <v>0</v>
      </c>
      <c r="AR731" s="319">
        <f t="shared" si="661"/>
        <v>0</v>
      </c>
      <c r="AS731" s="319">
        <f t="shared" si="661"/>
        <v>0</v>
      </c>
      <c r="AT731" s="319">
        <f t="shared" si="661"/>
        <v>0</v>
      </c>
      <c r="AU731" s="319">
        <f t="shared" si="661"/>
        <v>0</v>
      </c>
      <c r="AV731" s="319">
        <f t="shared" si="661"/>
        <v>0</v>
      </c>
      <c r="AW731" s="319">
        <f t="shared" si="661"/>
        <v>0</v>
      </c>
      <c r="AX731" s="319">
        <f t="shared" si="661"/>
        <v>0</v>
      </c>
      <c r="AY731" s="319">
        <f t="shared" si="661"/>
        <v>0</v>
      </c>
      <c r="AZ731" s="319">
        <f t="shared" si="661"/>
        <v>0</v>
      </c>
      <c r="BA731" s="319">
        <f t="shared" si="661"/>
        <v>0</v>
      </c>
      <c r="BB731" s="319">
        <f t="shared" si="661"/>
        <v>0</v>
      </c>
      <c r="BC731" s="319">
        <f t="shared" si="661"/>
        <v>0</v>
      </c>
      <c r="BD731" s="319">
        <f t="shared" si="661"/>
        <v>0</v>
      </c>
      <c r="BE731" s="319">
        <f t="shared" si="661"/>
        <v>0</v>
      </c>
      <c r="BF731" s="319">
        <f t="shared" si="661"/>
        <v>0</v>
      </c>
      <c r="BG731" s="319">
        <f t="shared" si="661"/>
        <v>0</v>
      </c>
      <c r="BH731" s="319">
        <f t="shared" si="661"/>
        <v>0</v>
      </c>
      <c r="BI731" s="319">
        <f t="shared" si="661"/>
        <v>0</v>
      </c>
      <c r="BJ731" s="319">
        <f t="shared" si="661"/>
        <v>0</v>
      </c>
      <c r="BK731" s="319">
        <f t="shared" si="661"/>
        <v>0</v>
      </c>
      <c r="BL731" s="319">
        <f t="shared" si="661"/>
        <v>0</v>
      </c>
      <c r="BM731" s="319">
        <f t="shared" si="661"/>
        <v>0</v>
      </c>
      <c r="BN731" s="319">
        <f t="shared" si="661"/>
        <v>0</v>
      </c>
      <c r="BO731" s="319">
        <f t="shared" si="661"/>
        <v>0</v>
      </c>
      <c r="BP731" s="319">
        <f t="shared" si="661"/>
        <v>0</v>
      </c>
      <c r="BQ731" s="319">
        <f t="shared" si="661"/>
        <v>0</v>
      </c>
      <c r="BR731" s="319">
        <f t="shared" si="661"/>
        <v>0</v>
      </c>
      <c r="BS731" s="319">
        <f t="shared" si="661"/>
        <v>0</v>
      </c>
      <c r="BT731" s="319">
        <f t="shared" ref="BT731:BZ731" si="662">IF(BT$700=$E726,VLOOKUP(BT$9,$D$316:$E$387,2,FALSE),0)</f>
        <v>0</v>
      </c>
      <c r="BU731" s="319">
        <f t="shared" si="662"/>
        <v>0</v>
      </c>
      <c r="BV731" s="319">
        <f t="shared" si="662"/>
        <v>0</v>
      </c>
      <c r="BW731" s="319">
        <f t="shared" si="662"/>
        <v>0</v>
      </c>
      <c r="BX731" s="319">
        <f t="shared" si="662"/>
        <v>0</v>
      </c>
      <c r="BY731" s="319">
        <f t="shared" si="662"/>
        <v>0</v>
      </c>
      <c r="BZ731" s="319">
        <f t="shared" si="662"/>
        <v>0</v>
      </c>
    </row>
    <row r="732" spans="1:78" ht="15" x14ac:dyDescent="0.25">
      <c r="B732" s="77">
        <f t="shared" si="654"/>
        <v>-66160.726540000003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-66160.726540000003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-6106.4175599999999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-6106.4175599999999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x14ac:dyDescent="0.2">
      <c r="A734" s="77">
        <f>SUM(A727:A730)</f>
        <v>919.17435957726957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425.40627046560496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4.3524837384235848</v>
      </c>
      <c r="P735" s="322">
        <f>IF(P$9&gt;INPUTS!$C$42,0,SUMIF($A$12:$A$310,$E726,P$12:P$310))</f>
        <v>12.845663812320595</v>
      </c>
      <c r="Q735" s="322">
        <f>IF(Q$9&gt;INPUTS!$C$42,0,SUMIF($A$12:$A$310,$E726,Q$12:Q$310))</f>
        <v>22.762008366529109</v>
      </c>
      <c r="R735" s="322">
        <f>IF(R$9&gt;INPUTS!$C$42,0,SUMIF($A$12:$A$310,$E726,R$12:R$310))</f>
        <v>34.321594318744765</v>
      </c>
      <c r="S735" s="322">
        <f>IF(S$9&gt;INPUTS!$C$42,0,SUMIF($A$12:$A$310,$E726,S$12:S$310))</f>
        <v>51.54238235616463</v>
      </c>
      <c r="T735" s="322">
        <f>IF(T$9&gt;INPUTS!$C$42,0,SUMIF($A$12:$A$310,$E726,T$12:T$310))</f>
        <v>69.788547979104862</v>
      </c>
      <c r="U735" s="322">
        <f>IF(U$9&gt;INPUTS!$C$42,0,SUMIF($A$12:$A$310,$E726,U$12:U$310))</f>
        <v>76.597863298105807</v>
      </c>
      <c r="V735" s="322">
        <f>IF(V$9&gt;INPUTS!$C$42,0,SUMIF($A$12:$A$310,$E726,V$12:V$310))</f>
        <v>76.597863298105807</v>
      </c>
      <c r="W735" s="322">
        <f>IF(W$9&gt;INPUTS!$C$42,0,SUMIF($A$12:$A$310,$E726,W$12:W$310))</f>
        <v>76.597863298105807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-425.40627046560496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-425.40627046560496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63">SUMIF($A$12:$A$234,$E726,H$12:H$234)*(1-$D$5)+SUMIF($A$239:$A$310,$E726,H$239:H$310)</f>
        <v>0</v>
      </c>
      <c r="I737" s="320">
        <f t="shared" si="663"/>
        <v>0</v>
      </c>
      <c r="J737" s="320">
        <f t="shared" si="663"/>
        <v>0</v>
      </c>
      <c r="K737" s="320">
        <f t="shared" si="663"/>
        <v>0</v>
      </c>
      <c r="L737" s="320">
        <f t="shared" si="663"/>
        <v>0</v>
      </c>
      <c r="M737" s="320">
        <f t="shared" si="663"/>
        <v>0</v>
      </c>
      <c r="N737" s="320">
        <f t="shared" si="663"/>
        <v>0</v>
      </c>
      <c r="O737" s="320">
        <f t="shared" si="663"/>
        <v>3.1290005595527153</v>
      </c>
      <c r="P737" s="320">
        <f t="shared" si="663"/>
        <v>9.2347477146772761</v>
      </c>
      <c r="Q737" s="320">
        <f t="shared" si="663"/>
        <v>16.363607814697776</v>
      </c>
      <c r="R737" s="320">
        <f t="shared" si="663"/>
        <v>24.673794155745611</v>
      </c>
      <c r="S737" s="320">
        <f t="shared" si="663"/>
        <v>37.053818675846749</v>
      </c>
      <c r="T737" s="320">
        <f t="shared" si="663"/>
        <v>50.170987142178483</v>
      </c>
      <c r="U737" s="320">
        <f t="shared" si="663"/>
        <v>55.06620392500826</v>
      </c>
      <c r="V737" s="320">
        <f t="shared" si="663"/>
        <v>55.06620392500826</v>
      </c>
      <c r="W737" s="320">
        <f t="shared" si="663"/>
        <v>55.06620392500826</v>
      </c>
      <c r="X737" s="320">
        <f t="shared" si="663"/>
        <v>55.06620392500826</v>
      </c>
      <c r="Y737" s="320">
        <f t="shared" si="663"/>
        <v>55.06620392500826</v>
      </c>
      <c r="Z737" s="320">
        <f t="shared" si="663"/>
        <v>55.06620392500826</v>
      </c>
      <c r="AA737" s="320">
        <f t="shared" si="663"/>
        <v>55.06620392500826</v>
      </c>
      <c r="AB737" s="320">
        <f t="shared" si="663"/>
        <v>55.06620392500826</v>
      </c>
      <c r="AC737" s="320">
        <f t="shared" si="663"/>
        <v>55.06620392500826</v>
      </c>
      <c r="AD737" s="320">
        <f t="shared" si="663"/>
        <v>55.06620392500826</v>
      </c>
      <c r="AE737" s="320">
        <f t="shared" si="663"/>
        <v>55.06620392500826</v>
      </c>
      <c r="AF737" s="320">
        <f t="shared" si="663"/>
        <v>55.06620392500826</v>
      </c>
      <c r="AG737" s="320">
        <f t="shared" si="663"/>
        <v>55.06620392500826</v>
      </c>
      <c r="AH737" s="320">
        <f t="shared" si="663"/>
        <v>55.06620392500826</v>
      </c>
      <c r="AI737" s="320">
        <f t="shared" si="663"/>
        <v>55.06620392500826</v>
      </c>
      <c r="AJ737" s="320">
        <f t="shared" si="663"/>
        <v>55.06620392500826</v>
      </c>
      <c r="AK737" s="320">
        <f t="shared" si="663"/>
        <v>55.06620392500826</v>
      </c>
      <c r="AL737" s="320">
        <f t="shared" si="663"/>
        <v>55.06620392500826</v>
      </c>
      <c r="AM737" s="320">
        <f t="shared" si="663"/>
        <v>55.06620392500826</v>
      </c>
      <c r="AN737" s="320">
        <f t="shared" si="663"/>
        <v>55.06620392500826</v>
      </c>
      <c r="AO737" s="320">
        <f t="shared" si="663"/>
        <v>55.06620392500826</v>
      </c>
      <c r="AP737" s="320">
        <f t="shared" si="663"/>
        <v>55.06620392500826</v>
      </c>
      <c r="AQ737" s="320">
        <f t="shared" si="663"/>
        <v>55.06620392500826</v>
      </c>
      <c r="AR737" s="320">
        <f t="shared" si="663"/>
        <v>55.06620392500826</v>
      </c>
      <c r="AS737" s="320">
        <f t="shared" si="663"/>
        <v>55.06620392500826</v>
      </c>
      <c r="AT737" s="320">
        <f t="shared" si="663"/>
        <v>55.06620392500826</v>
      </c>
      <c r="AU737" s="320">
        <f t="shared" si="663"/>
        <v>55.06620392500826</v>
      </c>
      <c r="AV737" s="320">
        <f t="shared" si="663"/>
        <v>55.06620392500826</v>
      </c>
      <c r="AW737" s="320">
        <f t="shared" si="663"/>
        <v>55.06620392500826</v>
      </c>
      <c r="AX737" s="320">
        <f t="shared" si="663"/>
        <v>55.06620392500826</v>
      </c>
      <c r="AY737" s="320">
        <f t="shared" si="663"/>
        <v>55.06620392500826</v>
      </c>
      <c r="AZ737" s="320">
        <f t="shared" si="663"/>
        <v>55.06620392500826</v>
      </c>
      <c r="BA737" s="320">
        <f t="shared" si="663"/>
        <v>55.06620392500826</v>
      </c>
      <c r="BB737" s="320">
        <f t="shared" si="663"/>
        <v>55.06620392500826</v>
      </c>
      <c r="BC737" s="320">
        <f t="shared" si="663"/>
        <v>55.06620392500826</v>
      </c>
      <c r="BD737" s="320">
        <f t="shared" si="663"/>
        <v>55.06620392500826</v>
      </c>
      <c r="BE737" s="320">
        <f t="shared" si="663"/>
        <v>55.06620392500826</v>
      </c>
      <c r="BF737" s="320">
        <f t="shared" si="663"/>
        <v>55.06620392500826</v>
      </c>
      <c r="BG737" s="320">
        <f t="shared" si="663"/>
        <v>55.06620392500826</v>
      </c>
      <c r="BH737" s="320">
        <f t="shared" si="663"/>
        <v>55.06620392500826</v>
      </c>
      <c r="BI737" s="320">
        <f t="shared" si="663"/>
        <v>55.06620392500826</v>
      </c>
      <c r="BJ737" s="320">
        <f t="shared" si="663"/>
        <v>55.06620392500826</v>
      </c>
      <c r="BK737" s="320">
        <f t="shared" si="663"/>
        <v>55.06620392500826</v>
      </c>
      <c r="BL737" s="320">
        <f t="shared" si="663"/>
        <v>55.06620392500826</v>
      </c>
      <c r="BM737" s="320">
        <f t="shared" si="663"/>
        <v>55.06620392500826</v>
      </c>
      <c r="BN737" s="320">
        <f t="shared" si="663"/>
        <v>55.06620392500826</v>
      </c>
      <c r="BO737" s="320">
        <f t="shared" si="663"/>
        <v>55.06620392500826</v>
      </c>
      <c r="BP737" s="320">
        <f t="shared" si="663"/>
        <v>55.06620392500826</v>
      </c>
      <c r="BQ737" s="320">
        <f t="shared" si="663"/>
        <v>55.06620392500826</v>
      </c>
      <c r="BR737" s="320">
        <f t="shared" si="663"/>
        <v>55.06620392500826</v>
      </c>
      <c r="BS737" s="320">
        <f t="shared" si="663"/>
        <v>55.06620392500826</v>
      </c>
      <c r="BT737" s="320">
        <f t="shared" ref="BT737:BZ737" si="664">SUMIF($A$12:$A$234,$E726,BT$12:BT$234)*(1-$D$5)+SUMIF($A$239:$A$310,$E726,BT$239:BT$310)</f>
        <v>55.06620392500826</v>
      </c>
      <c r="BU737" s="320">
        <f t="shared" si="664"/>
        <v>55.06620392500826</v>
      </c>
      <c r="BV737" s="320">
        <f t="shared" si="664"/>
        <v>55.06620392500826</v>
      </c>
      <c r="BW737" s="320">
        <f t="shared" si="664"/>
        <v>55.06620392500826</v>
      </c>
      <c r="BX737" s="320">
        <f t="shared" si="664"/>
        <v>55.06620392500826</v>
      </c>
      <c r="BY737" s="320">
        <f t="shared" si="664"/>
        <v>55.06620392500826</v>
      </c>
      <c r="BZ737" s="320">
        <f t="shared" si="664"/>
        <v>55.06620392500826</v>
      </c>
    </row>
    <row r="738" spans="1:78" ht="15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65">SUMIF($A$12:$A$234,$E726,H$12:H$234)</f>
        <v>0</v>
      </c>
      <c r="I739" s="320">
        <f t="shared" si="665"/>
        <v>0</v>
      </c>
      <c r="J739" s="320">
        <f t="shared" si="665"/>
        <v>0</v>
      </c>
      <c r="K739" s="320">
        <f t="shared" si="665"/>
        <v>0</v>
      </c>
      <c r="L739" s="320">
        <f t="shared" si="665"/>
        <v>0</v>
      </c>
      <c r="M739" s="320">
        <f t="shared" si="665"/>
        <v>0</v>
      </c>
      <c r="N739" s="320">
        <f t="shared" si="665"/>
        <v>0</v>
      </c>
      <c r="O739" s="320">
        <f t="shared" si="665"/>
        <v>4.3524837384235848</v>
      </c>
      <c r="P739" s="320">
        <f t="shared" si="665"/>
        <v>12.845663812320595</v>
      </c>
      <c r="Q739" s="320">
        <f t="shared" si="665"/>
        <v>22.762008366529109</v>
      </c>
      <c r="R739" s="320">
        <f t="shared" si="665"/>
        <v>34.321594318744765</v>
      </c>
      <c r="S739" s="320">
        <f t="shared" si="665"/>
        <v>51.54238235616463</v>
      </c>
      <c r="T739" s="320">
        <f t="shared" si="665"/>
        <v>69.788547979104862</v>
      </c>
      <c r="U739" s="320">
        <f t="shared" si="665"/>
        <v>76.597863298105807</v>
      </c>
      <c r="V739" s="320">
        <f t="shared" si="665"/>
        <v>76.597863298105807</v>
      </c>
      <c r="W739" s="320">
        <f t="shared" si="665"/>
        <v>76.597863298105807</v>
      </c>
      <c r="X739" s="320">
        <f t="shared" si="665"/>
        <v>76.597863298105807</v>
      </c>
      <c r="Y739" s="320">
        <f t="shared" si="665"/>
        <v>76.597863298105807</v>
      </c>
      <c r="Z739" s="320">
        <f t="shared" si="665"/>
        <v>76.597863298105807</v>
      </c>
      <c r="AA739" s="320">
        <f t="shared" si="665"/>
        <v>76.597863298105807</v>
      </c>
      <c r="AB739" s="320">
        <f t="shared" si="665"/>
        <v>76.597863298105807</v>
      </c>
      <c r="AC739" s="320">
        <f t="shared" si="665"/>
        <v>76.597863298105807</v>
      </c>
      <c r="AD739" s="320">
        <f t="shared" si="665"/>
        <v>76.597863298105807</v>
      </c>
      <c r="AE739" s="320">
        <f t="shared" si="665"/>
        <v>76.597863298105807</v>
      </c>
      <c r="AF739" s="320">
        <f t="shared" si="665"/>
        <v>76.597863298105807</v>
      </c>
      <c r="AG739" s="320">
        <f t="shared" si="665"/>
        <v>76.597863298105807</v>
      </c>
      <c r="AH739" s="320">
        <f t="shared" si="665"/>
        <v>76.597863298105807</v>
      </c>
      <c r="AI739" s="320">
        <f t="shared" si="665"/>
        <v>76.597863298105807</v>
      </c>
      <c r="AJ739" s="320">
        <f t="shared" si="665"/>
        <v>76.597863298105807</v>
      </c>
      <c r="AK739" s="320">
        <f t="shared" si="665"/>
        <v>76.597863298105807</v>
      </c>
      <c r="AL739" s="320">
        <f t="shared" si="665"/>
        <v>76.597863298105807</v>
      </c>
      <c r="AM739" s="320">
        <f t="shared" si="665"/>
        <v>76.597863298105807</v>
      </c>
      <c r="AN739" s="320">
        <f t="shared" si="665"/>
        <v>76.597863298105807</v>
      </c>
      <c r="AO739" s="320">
        <f t="shared" si="665"/>
        <v>76.597863298105807</v>
      </c>
      <c r="AP739" s="320">
        <f t="shared" si="665"/>
        <v>76.597863298105807</v>
      </c>
      <c r="AQ739" s="320">
        <f t="shared" si="665"/>
        <v>76.597863298105807</v>
      </c>
      <c r="AR739" s="320">
        <f t="shared" si="665"/>
        <v>76.597863298105807</v>
      </c>
      <c r="AS739" s="320">
        <f t="shared" si="665"/>
        <v>76.597863298105807</v>
      </c>
      <c r="AT739" s="320">
        <f t="shared" si="665"/>
        <v>76.597863298105807</v>
      </c>
      <c r="AU739" s="320">
        <f t="shared" si="665"/>
        <v>76.597863298105807</v>
      </c>
      <c r="AV739" s="320">
        <f t="shared" si="665"/>
        <v>76.597863298105807</v>
      </c>
      <c r="AW739" s="320">
        <f t="shared" si="665"/>
        <v>76.597863298105807</v>
      </c>
      <c r="AX739" s="320">
        <f t="shared" si="665"/>
        <v>76.597863298105807</v>
      </c>
      <c r="AY739" s="320">
        <f t="shared" si="665"/>
        <v>76.597863298105807</v>
      </c>
      <c r="AZ739" s="320">
        <f t="shared" si="665"/>
        <v>76.597863298105807</v>
      </c>
      <c r="BA739" s="320">
        <f t="shared" si="665"/>
        <v>76.597863298105807</v>
      </c>
      <c r="BB739" s="320">
        <f t="shared" si="665"/>
        <v>76.597863298105807</v>
      </c>
      <c r="BC739" s="320">
        <f t="shared" si="665"/>
        <v>76.597863298105807</v>
      </c>
      <c r="BD739" s="320">
        <f t="shared" si="665"/>
        <v>76.597863298105807</v>
      </c>
      <c r="BE739" s="320">
        <f t="shared" si="665"/>
        <v>76.597863298105807</v>
      </c>
      <c r="BF739" s="320">
        <f t="shared" si="665"/>
        <v>76.597863298105807</v>
      </c>
      <c r="BG739" s="320">
        <f t="shared" si="665"/>
        <v>76.597863298105807</v>
      </c>
      <c r="BH739" s="320">
        <f t="shared" si="665"/>
        <v>76.597863298105807</v>
      </c>
      <c r="BI739" s="320">
        <f t="shared" si="665"/>
        <v>76.597863298105807</v>
      </c>
      <c r="BJ739" s="320">
        <f t="shared" si="665"/>
        <v>76.597863298105807</v>
      </c>
      <c r="BK739" s="320">
        <f t="shared" si="665"/>
        <v>76.597863298105807</v>
      </c>
      <c r="BL739" s="320">
        <f t="shared" si="665"/>
        <v>76.597863298105807</v>
      </c>
      <c r="BM739" s="320">
        <f t="shared" si="665"/>
        <v>76.597863298105807</v>
      </c>
      <c r="BN739" s="320">
        <f t="shared" si="665"/>
        <v>76.597863298105807</v>
      </c>
      <c r="BO739" s="320">
        <f t="shared" si="665"/>
        <v>76.597863298105807</v>
      </c>
      <c r="BP739" s="320">
        <f t="shared" si="665"/>
        <v>76.597863298105807</v>
      </c>
      <c r="BQ739" s="320">
        <f t="shared" si="665"/>
        <v>76.597863298105807</v>
      </c>
      <c r="BR739" s="320">
        <f t="shared" si="665"/>
        <v>76.597863298105807</v>
      </c>
      <c r="BS739" s="320">
        <f t="shared" si="665"/>
        <v>76.597863298105807</v>
      </c>
      <c r="BT739" s="320">
        <f t="shared" ref="BT739:BZ739" si="666">SUMIF($A$12:$A$234,$E726,BT$12:BT$234)</f>
        <v>76.597863298105807</v>
      </c>
      <c r="BU739" s="320">
        <f t="shared" si="666"/>
        <v>76.597863298105807</v>
      </c>
      <c r="BV739" s="320">
        <f t="shared" si="666"/>
        <v>76.597863298105807</v>
      </c>
      <c r="BW739" s="320">
        <f t="shared" si="666"/>
        <v>76.597863298105807</v>
      </c>
      <c r="BX739" s="320">
        <f t="shared" si="666"/>
        <v>76.597863298105807</v>
      </c>
      <c r="BY739" s="320">
        <f t="shared" si="666"/>
        <v>76.597863298105807</v>
      </c>
      <c r="BZ739" s="320">
        <f t="shared" si="666"/>
        <v>76.597863298105807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67">SUMIF($A$392:$A$539,$E726,H$392:H$539)</f>
        <v>0</v>
      </c>
      <c r="I741" s="277">
        <f t="shared" si="667"/>
        <v>0</v>
      </c>
      <c r="J741" s="277">
        <f t="shared" si="667"/>
        <v>0</v>
      </c>
      <c r="K741" s="277">
        <f t="shared" si="667"/>
        <v>0</v>
      </c>
      <c r="L741" s="277">
        <f t="shared" si="667"/>
        <v>0</v>
      </c>
      <c r="M741" s="277">
        <f t="shared" si="667"/>
        <v>0</v>
      </c>
      <c r="N741" s="277">
        <f t="shared" si="667"/>
        <v>0</v>
      </c>
      <c r="O741" s="277">
        <f t="shared" si="667"/>
        <v>70.489112062500112</v>
      </c>
      <c r="P741" s="277">
        <f t="shared" si="667"/>
        <v>159.90135743750005</v>
      </c>
      <c r="Q741" s="277">
        <f t="shared" si="667"/>
        <v>346.97629625000002</v>
      </c>
      <c r="R741" s="277">
        <f t="shared" si="667"/>
        <v>721.66317350000008</v>
      </c>
      <c r="S741" s="277">
        <f t="shared" si="667"/>
        <v>270.13375855643341</v>
      </c>
      <c r="T741" s="277">
        <f t="shared" si="667"/>
        <v>310.23479840870613</v>
      </c>
      <c r="U741" s="277">
        <f t="shared" si="667"/>
        <v>310.23479840870613</v>
      </c>
      <c r="V741" s="277">
        <f t="shared" si="667"/>
        <v>310.23479840870613</v>
      </c>
      <c r="W741" s="277">
        <f t="shared" si="667"/>
        <v>310.23479840870613</v>
      </c>
      <c r="X741" s="277">
        <f t="shared" si="667"/>
        <v>310.23479840870613</v>
      </c>
      <c r="Y741" s="277">
        <f t="shared" si="667"/>
        <v>310.23479840870613</v>
      </c>
      <c r="Z741" s="277">
        <f t="shared" si="667"/>
        <v>310.23479840870613</v>
      </c>
      <c r="AA741" s="277">
        <f t="shared" si="667"/>
        <v>310.23479840870613</v>
      </c>
      <c r="AB741" s="277">
        <f t="shared" si="667"/>
        <v>310.23479840870613</v>
      </c>
      <c r="AC741" s="277">
        <f t="shared" si="667"/>
        <v>310.23479840870613</v>
      </c>
      <c r="AD741" s="277">
        <f t="shared" si="667"/>
        <v>310.23479840870613</v>
      </c>
      <c r="AE741" s="277">
        <f t="shared" si="667"/>
        <v>382.36581014191677</v>
      </c>
      <c r="AF741" s="277">
        <f t="shared" si="667"/>
        <v>382.36581014191677</v>
      </c>
      <c r="AG741" s="277">
        <f t="shared" si="667"/>
        <v>382.36581014191677</v>
      </c>
      <c r="AH741" s="277">
        <f t="shared" si="667"/>
        <v>382.36581014191677</v>
      </c>
      <c r="AI741" s="277">
        <f t="shared" si="667"/>
        <v>382.36581014191677</v>
      </c>
      <c r="AJ741" s="277">
        <f t="shared" si="667"/>
        <v>382.36581014191677</v>
      </c>
      <c r="AK741" s="277">
        <f t="shared" si="667"/>
        <v>382.36581014191677</v>
      </c>
      <c r="AL741" s="277">
        <f t="shared" si="667"/>
        <v>382.36581014191677</v>
      </c>
      <c r="AM741" s="277">
        <f t="shared" si="667"/>
        <v>382.36581014191677</v>
      </c>
      <c r="AN741" s="277">
        <f t="shared" si="667"/>
        <v>382.36581014191677</v>
      </c>
      <c r="AO741" s="277">
        <f t="shared" si="667"/>
        <v>382.36581014191677</v>
      </c>
      <c r="AP741" s="277">
        <f t="shared" si="667"/>
        <v>382.36581014191677</v>
      </c>
      <c r="AQ741" s="277">
        <f t="shared" si="667"/>
        <v>353.69564326465002</v>
      </c>
      <c r="AR741" s="277">
        <f t="shared" si="667"/>
        <v>353.69564326465002</v>
      </c>
      <c r="AS741" s="277">
        <f t="shared" si="667"/>
        <v>353.69564326465002</v>
      </c>
      <c r="AT741" s="277">
        <f t="shared" si="667"/>
        <v>353.69564326465002</v>
      </c>
      <c r="AU741" s="277">
        <f t="shared" si="667"/>
        <v>353.69564326465002</v>
      </c>
      <c r="AV741" s="277">
        <f t="shared" si="667"/>
        <v>353.69564326465002</v>
      </c>
      <c r="AW741" s="277">
        <f t="shared" si="667"/>
        <v>353.69564326465002</v>
      </c>
      <c r="AX741" s="277">
        <f t="shared" si="667"/>
        <v>353.69564326465002</v>
      </c>
      <c r="AY741" s="277">
        <f t="shared" si="667"/>
        <v>353.69564326465002</v>
      </c>
      <c r="AZ741" s="277">
        <f t="shared" si="667"/>
        <v>353.69564326465002</v>
      </c>
      <c r="BA741" s="277">
        <f t="shared" si="667"/>
        <v>353.69564326465002</v>
      </c>
      <c r="BB741" s="277">
        <f t="shared" si="667"/>
        <v>353.69564326465002</v>
      </c>
      <c r="BC741" s="277">
        <f t="shared" si="667"/>
        <v>327.16789782438337</v>
      </c>
      <c r="BD741" s="277">
        <f t="shared" si="667"/>
        <v>327.16789782438337</v>
      </c>
      <c r="BE741" s="277">
        <f t="shared" si="667"/>
        <v>327.16789782438337</v>
      </c>
      <c r="BF741" s="277">
        <f t="shared" si="667"/>
        <v>327.16789782438337</v>
      </c>
      <c r="BG741" s="277">
        <f t="shared" si="667"/>
        <v>327.16789782438337</v>
      </c>
      <c r="BH741" s="277">
        <f t="shared" si="667"/>
        <v>327.16789782438337</v>
      </c>
      <c r="BI741" s="277">
        <f t="shared" si="667"/>
        <v>327.16789782438337</v>
      </c>
      <c r="BJ741" s="277">
        <f t="shared" si="667"/>
        <v>327.16789782438337</v>
      </c>
      <c r="BK741" s="277">
        <f t="shared" si="667"/>
        <v>327.16789782438337</v>
      </c>
      <c r="BL741" s="277">
        <f t="shared" si="667"/>
        <v>327.16789782438337</v>
      </c>
      <c r="BM741" s="277">
        <f t="shared" si="667"/>
        <v>327.16789782438337</v>
      </c>
      <c r="BN741" s="277">
        <f t="shared" si="667"/>
        <v>327.16789782438337</v>
      </c>
      <c r="BO741" s="277">
        <f t="shared" si="667"/>
        <v>302.62497418031671</v>
      </c>
      <c r="BP741" s="277">
        <f t="shared" si="667"/>
        <v>302.62497418031671</v>
      </c>
      <c r="BQ741" s="277">
        <f t="shared" si="667"/>
        <v>302.62497418031671</v>
      </c>
      <c r="BR741" s="277">
        <f t="shared" si="667"/>
        <v>302.62497418031671</v>
      </c>
      <c r="BS741" s="277">
        <f t="shared" si="667"/>
        <v>302.62497418031671</v>
      </c>
      <c r="BT741" s="277">
        <f t="shared" ref="BT741:BZ741" si="668">SUMIF($A$392:$A$539,$E726,BT$392:BT$539)</f>
        <v>302.62497418031671</v>
      </c>
      <c r="BU741" s="277">
        <f t="shared" si="668"/>
        <v>302.62497418031671</v>
      </c>
      <c r="BV741" s="277">
        <f t="shared" si="668"/>
        <v>302.62497418031671</v>
      </c>
      <c r="BW741" s="277">
        <f t="shared" si="668"/>
        <v>302.62497418031671</v>
      </c>
      <c r="BX741" s="277">
        <f t="shared" si="668"/>
        <v>302.62497418031671</v>
      </c>
      <c r="BY741" s="277">
        <f t="shared" si="668"/>
        <v>302.62497418031671</v>
      </c>
      <c r="BZ741" s="277">
        <f t="shared" si="668"/>
        <v>302.62497418031671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69">SUMIF($A$544:$A$615,$E726,H$544:H$615)</f>
        <v>0</v>
      </c>
      <c r="I742" s="277">
        <f t="shared" si="669"/>
        <v>0</v>
      </c>
      <c r="J742" s="277">
        <f t="shared" si="669"/>
        <v>0</v>
      </c>
      <c r="K742" s="277">
        <f t="shared" si="669"/>
        <v>0</v>
      </c>
      <c r="L742" s="277">
        <f t="shared" si="669"/>
        <v>0</v>
      </c>
      <c r="M742" s="277">
        <f t="shared" si="669"/>
        <v>0</v>
      </c>
      <c r="N742" s="277">
        <f t="shared" si="669"/>
        <v>0</v>
      </c>
      <c r="O742" s="277">
        <f t="shared" si="669"/>
        <v>70.489112062500112</v>
      </c>
      <c r="P742" s="277">
        <f t="shared" si="669"/>
        <v>159.90135743750005</v>
      </c>
      <c r="Q742" s="277">
        <f t="shared" si="669"/>
        <v>346.97629625000002</v>
      </c>
      <c r="R742" s="277">
        <f t="shared" si="669"/>
        <v>721.66317350000008</v>
      </c>
      <c r="S742" s="277">
        <f t="shared" si="669"/>
        <v>270.13375855643341</v>
      </c>
      <c r="T742" s="277">
        <f t="shared" si="669"/>
        <v>310.23479840870613</v>
      </c>
      <c r="U742" s="277">
        <f t="shared" si="669"/>
        <v>310.23479840870613</v>
      </c>
      <c r="V742" s="277">
        <f t="shared" si="669"/>
        <v>310.23479840870613</v>
      </c>
      <c r="W742" s="277">
        <f t="shared" si="669"/>
        <v>310.23479840870613</v>
      </c>
      <c r="X742" s="277">
        <f t="shared" si="669"/>
        <v>310.23479840870613</v>
      </c>
      <c r="Y742" s="277">
        <f t="shared" si="669"/>
        <v>310.23479840870613</v>
      </c>
      <c r="Z742" s="277">
        <f t="shared" si="669"/>
        <v>310.23479840870613</v>
      </c>
      <c r="AA742" s="277">
        <f t="shared" si="669"/>
        <v>310.23479840870613</v>
      </c>
      <c r="AB742" s="277">
        <f t="shared" si="669"/>
        <v>310.23479840870613</v>
      </c>
      <c r="AC742" s="277">
        <f t="shared" si="669"/>
        <v>310.23479840870613</v>
      </c>
      <c r="AD742" s="277">
        <f t="shared" si="669"/>
        <v>310.23479840870613</v>
      </c>
      <c r="AE742" s="277">
        <f t="shared" si="669"/>
        <v>382.36581014191677</v>
      </c>
      <c r="AF742" s="277">
        <f t="shared" si="669"/>
        <v>382.36581014191677</v>
      </c>
      <c r="AG742" s="277">
        <f t="shared" si="669"/>
        <v>382.36581014191677</v>
      </c>
      <c r="AH742" s="277">
        <f t="shared" si="669"/>
        <v>382.36581014191677</v>
      </c>
      <c r="AI742" s="277">
        <f t="shared" si="669"/>
        <v>382.36581014191677</v>
      </c>
      <c r="AJ742" s="277">
        <f t="shared" si="669"/>
        <v>382.36581014191677</v>
      </c>
      <c r="AK742" s="277">
        <f t="shared" si="669"/>
        <v>382.36581014191677</v>
      </c>
      <c r="AL742" s="277">
        <f t="shared" si="669"/>
        <v>382.36581014191677</v>
      </c>
      <c r="AM742" s="277">
        <f t="shared" si="669"/>
        <v>382.36581014191677</v>
      </c>
      <c r="AN742" s="277">
        <f t="shared" si="669"/>
        <v>382.36581014191677</v>
      </c>
      <c r="AO742" s="277">
        <f t="shared" si="669"/>
        <v>382.36581014191677</v>
      </c>
      <c r="AP742" s="277">
        <f t="shared" si="669"/>
        <v>382.36581014191677</v>
      </c>
      <c r="AQ742" s="277">
        <f t="shared" si="669"/>
        <v>353.69564326465002</v>
      </c>
      <c r="AR742" s="277">
        <f t="shared" si="669"/>
        <v>353.69564326465002</v>
      </c>
      <c r="AS742" s="277">
        <f t="shared" si="669"/>
        <v>353.69564326465002</v>
      </c>
      <c r="AT742" s="277">
        <f t="shared" si="669"/>
        <v>353.69564326465002</v>
      </c>
      <c r="AU742" s="277">
        <f t="shared" si="669"/>
        <v>353.69564326465002</v>
      </c>
      <c r="AV742" s="277">
        <f t="shared" si="669"/>
        <v>353.69564326465002</v>
      </c>
      <c r="AW742" s="277">
        <f t="shared" si="669"/>
        <v>353.69564326465002</v>
      </c>
      <c r="AX742" s="277">
        <f t="shared" si="669"/>
        <v>353.69564326465002</v>
      </c>
      <c r="AY742" s="277">
        <f t="shared" si="669"/>
        <v>353.69564326465002</v>
      </c>
      <c r="AZ742" s="277">
        <f t="shared" si="669"/>
        <v>353.69564326465002</v>
      </c>
      <c r="BA742" s="277">
        <f t="shared" si="669"/>
        <v>353.69564326465002</v>
      </c>
      <c r="BB742" s="277">
        <f t="shared" si="669"/>
        <v>353.69564326465002</v>
      </c>
      <c r="BC742" s="277">
        <f t="shared" si="669"/>
        <v>327.16789782438337</v>
      </c>
      <c r="BD742" s="277">
        <f t="shared" si="669"/>
        <v>327.16789782438337</v>
      </c>
      <c r="BE742" s="277">
        <f t="shared" si="669"/>
        <v>327.16789782438337</v>
      </c>
      <c r="BF742" s="277">
        <f t="shared" si="669"/>
        <v>327.16789782438337</v>
      </c>
      <c r="BG742" s="277">
        <f t="shared" si="669"/>
        <v>327.16789782438337</v>
      </c>
      <c r="BH742" s="277">
        <f t="shared" si="669"/>
        <v>327.16789782438337</v>
      </c>
      <c r="BI742" s="277">
        <f t="shared" si="669"/>
        <v>327.16789782438337</v>
      </c>
      <c r="BJ742" s="277">
        <f t="shared" si="669"/>
        <v>327.16789782438337</v>
      </c>
      <c r="BK742" s="277">
        <f t="shared" si="669"/>
        <v>327.16789782438337</v>
      </c>
      <c r="BL742" s="277">
        <f t="shared" si="669"/>
        <v>327.16789782438337</v>
      </c>
      <c r="BM742" s="277">
        <f t="shared" si="669"/>
        <v>327.16789782438337</v>
      </c>
      <c r="BN742" s="277">
        <f t="shared" si="669"/>
        <v>327.16789782438337</v>
      </c>
      <c r="BO742" s="277">
        <f t="shared" si="669"/>
        <v>302.62497418031671</v>
      </c>
      <c r="BP742" s="277">
        <f t="shared" si="669"/>
        <v>302.62497418031671</v>
      </c>
      <c r="BQ742" s="277">
        <f t="shared" si="669"/>
        <v>302.62497418031671</v>
      </c>
      <c r="BR742" s="277">
        <f t="shared" si="669"/>
        <v>302.62497418031671</v>
      </c>
      <c r="BS742" s="277">
        <f t="shared" si="669"/>
        <v>302.62497418031671</v>
      </c>
      <c r="BT742" s="277">
        <f t="shared" ref="BT742:BZ742" si="670">SUMIF($A$544:$A$615,$E726,BT$544:BT$615)</f>
        <v>302.62497418031671</v>
      </c>
      <c r="BU742" s="277">
        <f t="shared" si="670"/>
        <v>302.62497418031671</v>
      </c>
      <c r="BV742" s="277">
        <f t="shared" si="670"/>
        <v>302.62497418031671</v>
      </c>
      <c r="BW742" s="277">
        <f t="shared" si="670"/>
        <v>302.62497418031671</v>
      </c>
      <c r="BX742" s="277">
        <f t="shared" si="670"/>
        <v>302.62497418031671</v>
      </c>
      <c r="BY742" s="277">
        <f t="shared" si="670"/>
        <v>302.62497418031671</v>
      </c>
      <c r="BZ742" s="277">
        <f t="shared" si="670"/>
        <v>302.62497418031671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71">SUMIF($A$316:$A$387,$E726,H$316:H$387)</f>
        <v>0</v>
      </c>
      <c r="I743" s="277">
        <f t="shared" si="671"/>
        <v>0</v>
      </c>
      <c r="J743" s="277">
        <f t="shared" si="671"/>
        <v>0</v>
      </c>
      <c r="K743" s="277">
        <f t="shared" si="671"/>
        <v>0</v>
      </c>
      <c r="L743" s="277">
        <f t="shared" si="671"/>
        <v>0</v>
      </c>
      <c r="M743" s="277">
        <f t="shared" si="671"/>
        <v>0</v>
      </c>
      <c r="N743" s="277">
        <f t="shared" si="671"/>
        <v>0</v>
      </c>
      <c r="O743" s="277">
        <f t="shared" si="671"/>
        <v>847.55700000000002</v>
      </c>
      <c r="P743" s="277">
        <f t="shared" si="671"/>
        <v>1348.6286800000003</v>
      </c>
      <c r="Q743" s="277">
        <f t="shared" si="671"/>
        <v>997.72147999999981</v>
      </c>
      <c r="R743" s="277">
        <f t="shared" si="671"/>
        <v>735.12278000000015</v>
      </c>
      <c r="S743" s="277">
        <f t="shared" si="671"/>
        <v>1248.8506099999997</v>
      </c>
      <c r="T743" s="277">
        <f t="shared" si="671"/>
        <v>928.53701000000001</v>
      </c>
      <c r="U743" s="277">
        <f t="shared" si="671"/>
        <v>0</v>
      </c>
      <c r="V743" s="277">
        <f t="shared" si="671"/>
        <v>0</v>
      </c>
      <c r="W743" s="277">
        <f t="shared" si="671"/>
        <v>0</v>
      </c>
      <c r="X743" s="277">
        <f t="shared" si="671"/>
        <v>0</v>
      </c>
      <c r="Y743" s="277">
        <f t="shared" si="671"/>
        <v>0</v>
      </c>
      <c r="Z743" s="277">
        <f t="shared" si="671"/>
        <v>0</v>
      </c>
      <c r="AA743" s="277">
        <f t="shared" si="671"/>
        <v>0</v>
      </c>
      <c r="AB743" s="277">
        <f t="shared" si="671"/>
        <v>0</v>
      </c>
      <c r="AC743" s="277">
        <f t="shared" si="671"/>
        <v>0</v>
      </c>
      <c r="AD743" s="277">
        <f t="shared" si="671"/>
        <v>0</v>
      </c>
      <c r="AE743" s="277">
        <f t="shared" si="671"/>
        <v>0</v>
      </c>
      <c r="AF743" s="277">
        <f t="shared" si="671"/>
        <v>0</v>
      </c>
      <c r="AG743" s="277">
        <f t="shared" si="671"/>
        <v>0</v>
      </c>
      <c r="AH743" s="277">
        <f t="shared" si="671"/>
        <v>0</v>
      </c>
      <c r="AI743" s="277">
        <f t="shared" si="671"/>
        <v>0</v>
      </c>
      <c r="AJ743" s="277">
        <f t="shared" si="671"/>
        <v>0</v>
      </c>
      <c r="AK743" s="277">
        <f t="shared" si="671"/>
        <v>0</v>
      </c>
      <c r="AL743" s="277">
        <f t="shared" si="671"/>
        <v>0</v>
      </c>
      <c r="AM743" s="277">
        <f t="shared" si="671"/>
        <v>0</v>
      </c>
      <c r="AN743" s="277">
        <f t="shared" si="671"/>
        <v>0</v>
      </c>
      <c r="AO743" s="277">
        <f t="shared" si="671"/>
        <v>0</v>
      </c>
      <c r="AP743" s="277">
        <f t="shared" si="671"/>
        <v>0</v>
      </c>
      <c r="AQ743" s="277">
        <f t="shared" si="671"/>
        <v>0</v>
      </c>
      <c r="AR743" s="277">
        <f t="shared" si="671"/>
        <v>0</v>
      </c>
      <c r="AS743" s="277">
        <f t="shared" si="671"/>
        <v>0</v>
      </c>
      <c r="AT743" s="277">
        <f t="shared" si="671"/>
        <v>0</v>
      </c>
      <c r="AU743" s="277">
        <f t="shared" si="671"/>
        <v>0</v>
      </c>
      <c r="AV743" s="277">
        <f t="shared" si="671"/>
        <v>0</v>
      </c>
      <c r="AW743" s="277">
        <f t="shared" si="671"/>
        <v>0</v>
      </c>
      <c r="AX743" s="277">
        <f t="shared" si="671"/>
        <v>0</v>
      </c>
      <c r="AY743" s="277">
        <f t="shared" si="671"/>
        <v>0</v>
      </c>
      <c r="AZ743" s="277">
        <f t="shared" si="671"/>
        <v>0</v>
      </c>
      <c r="BA743" s="277">
        <f t="shared" si="671"/>
        <v>0</v>
      </c>
      <c r="BB743" s="277">
        <f t="shared" si="671"/>
        <v>0</v>
      </c>
      <c r="BC743" s="277">
        <f t="shared" si="671"/>
        <v>0</v>
      </c>
      <c r="BD743" s="277">
        <f t="shared" si="671"/>
        <v>0</v>
      </c>
      <c r="BE743" s="277">
        <f t="shared" si="671"/>
        <v>0</v>
      </c>
      <c r="BF743" s="277">
        <f t="shared" si="671"/>
        <v>0</v>
      </c>
      <c r="BG743" s="277">
        <f t="shared" si="671"/>
        <v>0</v>
      </c>
      <c r="BH743" s="277">
        <f t="shared" si="671"/>
        <v>0</v>
      </c>
      <c r="BI743" s="277">
        <f t="shared" si="671"/>
        <v>0</v>
      </c>
      <c r="BJ743" s="277">
        <f t="shared" si="671"/>
        <v>0</v>
      </c>
      <c r="BK743" s="277">
        <f t="shared" si="671"/>
        <v>0</v>
      </c>
      <c r="BL743" s="277">
        <f t="shared" si="671"/>
        <v>0</v>
      </c>
      <c r="BM743" s="277">
        <f t="shared" si="671"/>
        <v>0</v>
      </c>
      <c r="BN743" s="277">
        <f t="shared" si="671"/>
        <v>0</v>
      </c>
      <c r="BO743" s="277">
        <f t="shared" si="671"/>
        <v>0</v>
      </c>
      <c r="BP743" s="277">
        <f t="shared" si="671"/>
        <v>0</v>
      </c>
      <c r="BQ743" s="277">
        <f t="shared" si="671"/>
        <v>0</v>
      </c>
      <c r="BR743" s="277">
        <f t="shared" si="671"/>
        <v>0</v>
      </c>
      <c r="BS743" s="277">
        <f t="shared" si="671"/>
        <v>0</v>
      </c>
      <c r="BT743" s="277">
        <f t="shared" ref="BT743:BZ743" si="672">SUMIF($A$316:$A$387,$E726,BT$316:BT$387)</f>
        <v>0</v>
      </c>
      <c r="BU743" s="277">
        <f t="shared" si="672"/>
        <v>0</v>
      </c>
      <c r="BV743" s="277">
        <f t="shared" si="672"/>
        <v>0</v>
      </c>
      <c r="BW743" s="277">
        <f t="shared" si="672"/>
        <v>0</v>
      </c>
      <c r="BX743" s="277">
        <f t="shared" si="672"/>
        <v>0</v>
      </c>
      <c r="BY743" s="277">
        <f t="shared" si="672"/>
        <v>0</v>
      </c>
      <c r="BZ743" s="277">
        <f t="shared" si="672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73">(H739-H741-H746)*$B745</f>
        <v>0</v>
      </c>
      <c r="I745" s="83">
        <f t="shared" ref="I745" si="674">(I739-I741-I746)*$B745</f>
        <v>0</v>
      </c>
      <c r="J745" s="83">
        <f t="shared" ref="J745" si="675">(J739-J741-J746)*$B745</f>
        <v>0</v>
      </c>
      <c r="K745" s="83">
        <f t="shared" ref="K745" si="676">(K739-K741-K746)*$B745</f>
        <v>0</v>
      </c>
      <c r="L745" s="83">
        <f t="shared" ref="L745" si="677">(L739-L741-L746)*$B745</f>
        <v>0</v>
      </c>
      <c r="M745" s="83">
        <f t="shared" ref="M745" si="678">(M739-M741-M746)*$B745</f>
        <v>0</v>
      </c>
      <c r="N745" s="83">
        <f t="shared" ref="N745" si="679">(N739-N741-N746)*$B745</f>
        <v>0</v>
      </c>
      <c r="O745" s="83">
        <f t="shared" ref="O745" si="680">(O739-O741-O746)*$B745</f>
        <v>-12.638709672731023</v>
      </c>
      <c r="P745" s="83">
        <f t="shared" ref="P745" si="681">(P739-P741-P746)*$B745</f>
        <v>-28.102343051771797</v>
      </c>
      <c r="Q745" s="83">
        <f t="shared" ref="Q745" si="682">(Q739-Q741-Q746)*$B745</f>
        <v>-61.957350414531284</v>
      </c>
      <c r="R745" s="83">
        <f t="shared" ref="R745" si="683">(R739-R741-R746)*$B745</f>
        <v>-131.35097578153787</v>
      </c>
      <c r="S745" s="83">
        <f t="shared" ref="S745" si="684">(S739-S741-S746)*$B745</f>
        <v>-41.772811991871357</v>
      </c>
      <c r="T745" s="83">
        <f t="shared" ref="T745" si="685">(T739-T741-T746)*$B745</f>
        <v>-45.949278457096796</v>
      </c>
      <c r="U745" s="83">
        <f t="shared" ref="U745" si="686">(U739-U741-U746)*$B745</f>
        <v>-44.648018299635723</v>
      </c>
      <c r="V745" s="83">
        <f t="shared" ref="V745" si="687">(V739-V741-V746)*$B745</f>
        <v>-44.648018299635723</v>
      </c>
      <c r="W745" s="83">
        <f t="shared" ref="W745" si="688">(W739-W741-W746)*$B745</f>
        <v>-44.648018299635723</v>
      </c>
      <c r="X745" s="83">
        <f t="shared" ref="X745" si="689">(X739-X741-X746)*$B745</f>
        <v>-44.648018299635723</v>
      </c>
      <c r="Y745" s="83">
        <f t="shared" ref="Y745" si="690">(Y739-Y741-Y746)*$B745</f>
        <v>-44.648018299635723</v>
      </c>
      <c r="Z745" s="83">
        <f t="shared" ref="Z745" si="691">(Z739-Z741-Z746)*$B745</f>
        <v>-44.648018299635723</v>
      </c>
      <c r="AA745" s="83">
        <f t="shared" ref="AA745" si="692">(AA739-AA741-AA746)*$B745</f>
        <v>-44.648018299635723</v>
      </c>
      <c r="AB745" s="83">
        <f t="shared" ref="AB745" si="693">(AB739-AB741-AB746)*$B745</f>
        <v>-44.648018299635723</v>
      </c>
      <c r="AC745" s="83">
        <f t="shared" ref="AC745" si="694">(AC739-AC741-AC746)*$B745</f>
        <v>-44.648018299635723</v>
      </c>
      <c r="AD745" s="83">
        <f t="shared" ref="AD745" si="695">(AD739-AD741-AD746)*$B745</f>
        <v>-44.648018299635723</v>
      </c>
      <c r="AE745" s="83">
        <f t="shared" ref="AE745" si="696">(AE739-AE741-AE746)*$B745</f>
        <v>-58.432254641852268</v>
      </c>
      <c r="AF745" s="83">
        <f t="shared" ref="AF745" si="697">(AF739-AF741-AF746)*$B745</f>
        <v>-58.432254641852268</v>
      </c>
      <c r="AG745" s="83">
        <f t="shared" ref="AG745" si="698">(AG739-AG741-AG746)*$B745</f>
        <v>-58.432254641852268</v>
      </c>
      <c r="AH745" s="83">
        <f t="shared" ref="AH745" si="699">(AH739-AH741-AH746)*$B745</f>
        <v>-58.432254641852268</v>
      </c>
      <c r="AI745" s="83">
        <f t="shared" ref="AI745" si="700">(AI739-AI741-AI746)*$B745</f>
        <v>-58.432254641852268</v>
      </c>
      <c r="AJ745" s="83">
        <f t="shared" ref="AJ745" si="701">(AJ739-AJ741-AJ746)*$B745</f>
        <v>-58.432254641852268</v>
      </c>
      <c r="AK745" s="83">
        <f t="shared" ref="AK745" si="702">(AK739-AK741-AK746)*$B745</f>
        <v>-58.432254641852268</v>
      </c>
      <c r="AL745" s="83">
        <f t="shared" ref="AL745" si="703">(AL739-AL741-AL746)*$B745</f>
        <v>-58.432254641852268</v>
      </c>
      <c r="AM745" s="83">
        <f t="shared" ref="AM745" si="704">(AM739-AM741-AM746)*$B745</f>
        <v>-58.432254641852268</v>
      </c>
      <c r="AN745" s="83">
        <f t="shared" ref="AN745" si="705">(AN739-AN741-AN746)*$B745</f>
        <v>-58.432254641852268</v>
      </c>
      <c r="AO745" s="83">
        <f t="shared" ref="AO745" si="706">(AO739-AO741-AO746)*$B745</f>
        <v>-58.432254641852268</v>
      </c>
      <c r="AP745" s="83">
        <f t="shared" ref="AP745" si="707">(AP739-AP741-AP746)*$B745</f>
        <v>-58.432254641852268</v>
      </c>
      <c r="AQ745" s="83">
        <f t="shared" ref="AQ745" si="708">(AQ739-AQ741-AQ746)*$B745</f>
        <v>-52.953385751606589</v>
      </c>
      <c r="AR745" s="83">
        <f t="shared" ref="AR745" si="709">(AR739-AR741-AR746)*$B745</f>
        <v>-52.953385751606589</v>
      </c>
      <c r="AS745" s="83">
        <f t="shared" ref="AS745" si="710">(AS739-AS741-AS746)*$B745</f>
        <v>-52.953385751606589</v>
      </c>
      <c r="AT745" s="83">
        <f t="shared" ref="AT745" si="711">(AT739-AT741-AT746)*$B745</f>
        <v>-52.953385751606589</v>
      </c>
      <c r="AU745" s="83">
        <f t="shared" ref="AU745" si="712">(AU739-AU741-AU746)*$B745</f>
        <v>-52.953385751606589</v>
      </c>
      <c r="AV745" s="83">
        <f t="shared" ref="AV745" si="713">(AV739-AV741-AV746)*$B745</f>
        <v>-52.953385751606589</v>
      </c>
      <c r="AW745" s="83">
        <f t="shared" ref="AW745" si="714">(AW739-AW741-AW746)*$B745</f>
        <v>-52.953385751606589</v>
      </c>
      <c r="AX745" s="83">
        <f t="shared" ref="AX745" si="715">(AX739-AX741-AX746)*$B745</f>
        <v>-52.953385751606589</v>
      </c>
      <c r="AY745" s="83">
        <f t="shared" ref="AY745" si="716">(AY739-AY741-AY746)*$B745</f>
        <v>-52.953385751606589</v>
      </c>
      <c r="AZ745" s="83">
        <f t="shared" ref="AZ745" si="717">(AZ739-AZ741-AZ746)*$B745</f>
        <v>-52.953385751606589</v>
      </c>
      <c r="BA745" s="83">
        <f t="shared" ref="BA745" si="718">(BA739-BA741-BA746)*$B745</f>
        <v>-52.953385751606589</v>
      </c>
      <c r="BB745" s="83">
        <f t="shared" ref="BB745" si="719">(BB739-BB741-BB746)*$B745</f>
        <v>-52.953385751606589</v>
      </c>
      <c r="BC745" s="83">
        <f t="shared" ref="BC745" si="720">(BC739-BC741-BC746)*$B745</f>
        <v>-47.883933597971641</v>
      </c>
      <c r="BD745" s="83">
        <f t="shared" ref="BD745" si="721">(BD739-BD741-BD746)*$B745</f>
        <v>-47.883933597971641</v>
      </c>
      <c r="BE745" s="83">
        <f t="shared" ref="BE745" si="722">(BE739-BE741-BE746)*$B745</f>
        <v>-47.883933597971641</v>
      </c>
      <c r="BF745" s="83">
        <f t="shared" ref="BF745" si="723">(BF739-BF741-BF746)*$B745</f>
        <v>-47.883933597971641</v>
      </c>
      <c r="BG745" s="83">
        <f t="shared" ref="BG745" si="724">(BG739-BG741-BG746)*$B745</f>
        <v>-47.883933597971641</v>
      </c>
      <c r="BH745" s="83">
        <f t="shared" ref="BH745" si="725">(BH739-BH741-BH746)*$B745</f>
        <v>-47.883933597971641</v>
      </c>
      <c r="BI745" s="83">
        <f t="shared" ref="BI745" si="726">(BI739-BI741-BI746)*$B745</f>
        <v>-47.883933597971641</v>
      </c>
      <c r="BJ745" s="83">
        <f t="shared" ref="BJ745" si="727">(BJ739-BJ741-BJ746)*$B745</f>
        <v>-47.883933597971641</v>
      </c>
      <c r="BK745" s="83">
        <f t="shared" ref="BK745" si="728">(BK739-BK741-BK746)*$B745</f>
        <v>-47.883933597971641</v>
      </c>
      <c r="BL745" s="83">
        <f t="shared" ref="BL745" si="729">(BL739-BL741-BL746)*$B745</f>
        <v>-47.883933597971641</v>
      </c>
      <c r="BM745" s="83">
        <f t="shared" ref="BM745" si="730">(BM739-BM741-BM746)*$B745</f>
        <v>-47.883933597971641</v>
      </c>
      <c r="BN745" s="83">
        <f t="shared" ref="BN745" si="731">(BN739-BN741-BN746)*$B745</f>
        <v>-47.883933597971641</v>
      </c>
      <c r="BO745" s="83">
        <f t="shared" ref="BO745" si="732">(BO739-BO741-BO746)*$B745</f>
        <v>-43.193780889590499</v>
      </c>
      <c r="BP745" s="83">
        <f t="shared" ref="BP745" si="733">(BP739-BP741-BP746)*$B745</f>
        <v>-43.193780889590499</v>
      </c>
      <c r="BQ745" s="83">
        <f t="shared" ref="BQ745" si="734">(BQ739-BQ741-BQ746)*$B745</f>
        <v>-43.193780889590499</v>
      </c>
      <c r="BR745" s="83">
        <f t="shared" ref="BR745" si="735">(BR739-BR741-BR746)*$B745</f>
        <v>-43.193780889590499</v>
      </c>
      <c r="BS745" s="83">
        <f t="shared" ref="BS745" si="736">(BS739-BS741-BS746)*$B745</f>
        <v>-43.193780889590499</v>
      </c>
      <c r="BT745" s="83">
        <f t="shared" ref="BT745" si="737">(BT739-BT741-BT746)*$B745</f>
        <v>-43.193780889590499</v>
      </c>
      <c r="BU745" s="83">
        <f t="shared" ref="BU745" si="738">(BU739-BU741-BU746)*$B745</f>
        <v>-43.193780889590499</v>
      </c>
      <c r="BV745" s="83">
        <f t="shared" ref="BV745" si="739">(BV739-BV741-BV746)*$B745</f>
        <v>-43.193780889590499</v>
      </c>
      <c r="BW745" s="83">
        <f t="shared" ref="BW745" si="740">(BW739-BW741-BW746)*$B745</f>
        <v>-43.193780889590499</v>
      </c>
      <c r="BX745" s="83">
        <f t="shared" ref="BX745" si="741">(BX739-BX741-BX746)*$B745</f>
        <v>-43.193780889590499</v>
      </c>
      <c r="BY745" s="83">
        <f t="shared" ref="BY745" si="742">(BY739-BY741-BY746)*$B745</f>
        <v>-43.193780889590499</v>
      </c>
      <c r="BZ745" s="83">
        <f t="shared" ref="BZ745" si="743">(BZ739-BZ741-BZ746)*$B745</f>
        <v>-43.193780889590499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44">(H739-H742)*$B746</f>
        <v>0</v>
      </c>
      <c r="I746" s="83">
        <f t="shared" si="744"/>
        <v>0</v>
      </c>
      <c r="J746" s="83">
        <f t="shared" si="744"/>
        <v>0</v>
      </c>
      <c r="K746" s="83">
        <f t="shared" si="744"/>
        <v>0</v>
      </c>
      <c r="L746" s="83">
        <f t="shared" si="744"/>
        <v>0</v>
      </c>
      <c r="M746" s="83">
        <f t="shared" si="744"/>
        <v>0</v>
      </c>
      <c r="N746" s="83">
        <f t="shared" si="744"/>
        <v>0</v>
      </c>
      <c r="O746" s="83">
        <f t="shared" si="744"/>
        <v>-5.9522965491668867</v>
      </c>
      <c r="P746" s="83">
        <f t="shared" si="744"/>
        <v>-13.235012426266151</v>
      </c>
      <c r="Q746" s="83">
        <f t="shared" si="744"/>
        <v>-29.17928590951238</v>
      </c>
      <c r="R746" s="83">
        <f t="shared" si="744"/>
        <v>-61.860742126312971</v>
      </c>
      <c r="S746" s="83">
        <f t="shared" si="744"/>
        <v>-19.673223858024187</v>
      </c>
      <c r="T746" s="83">
        <f t="shared" si="744"/>
        <v>-21.640162538664114</v>
      </c>
      <c r="U746" s="83">
        <f t="shared" si="744"/>
        <v>-21.027324159954027</v>
      </c>
      <c r="V746" s="83">
        <f t="shared" si="744"/>
        <v>-21.027324159954027</v>
      </c>
      <c r="W746" s="83">
        <f t="shared" si="744"/>
        <v>-21.027324159954027</v>
      </c>
      <c r="X746" s="83">
        <f t="shared" si="744"/>
        <v>-21.027324159954027</v>
      </c>
      <c r="Y746" s="83">
        <f t="shared" si="744"/>
        <v>-21.027324159954027</v>
      </c>
      <c r="Z746" s="83">
        <f t="shared" si="744"/>
        <v>-21.027324159954027</v>
      </c>
      <c r="AA746" s="83">
        <f t="shared" si="744"/>
        <v>-21.027324159954027</v>
      </c>
      <c r="AB746" s="83">
        <f t="shared" si="744"/>
        <v>-21.027324159954027</v>
      </c>
      <c r="AC746" s="83">
        <f t="shared" si="744"/>
        <v>-21.027324159954027</v>
      </c>
      <c r="AD746" s="83">
        <f t="shared" si="744"/>
        <v>-21.027324159954027</v>
      </c>
      <c r="AE746" s="83">
        <f t="shared" si="744"/>
        <v>-27.519115215942982</v>
      </c>
      <c r="AF746" s="83">
        <f t="shared" si="744"/>
        <v>-27.519115215942982</v>
      </c>
      <c r="AG746" s="83">
        <f t="shared" si="744"/>
        <v>-27.519115215942982</v>
      </c>
      <c r="AH746" s="83">
        <f t="shared" si="744"/>
        <v>-27.519115215942982</v>
      </c>
      <c r="AI746" s="83">
        <f t="shared" si="744"/>
        <v>-27.519115215942982</v>
      </c>
      <c r="AJ746" s="83">
        <f t="shared" si="744"/>
        <v>-27.519115215942982</v>
      </c>
      <c r="AK746" s="83">
        <f t="shared" si="744"/>
        <v>-27.519115215942982</v>
      </c>
      <c r="AL746" s="83">
        <f t="shared" si="744"/>
        <v>-27.519115215942982</v>
      </c>
      <c r="AM746" s="83">
        <f t="shared" si="744"/>
        <v>-27.519115215942982</v>
      </c>
      <c r="AN746" s="83">
        <f t="shared" si="744"/>
        <v>-27.519115215942982</v>
      </c>
      <c r="AO746" s="83">
        <f t="shared" si="744"/>
        <v>-27.519115215942982</v>
      </c>
      <c r="AP746" s="83">
        <f t="shared" si="744"/>
        <v>-27.519115215942982</v>
      </c>
      <c r="AQ746" s="83">
        <f t="shared" si="744"/>
        <v>-24.938800196988975</v>
      </c>
      <c r="AR746" s="83">
        <f t="shared" si="744"/>
        <v>-24.938800196988975</v>
      </c>
      <c r="AS746" s="83">
        <f t="shared" si="744"/>
        <v>-24.938800196988975</v>
      </c>
      <c r="AT746" s="83">
        <f t="shared" si="744"/>
        <v>-24.938800196988975</v>
      </c>
      <c r="AU746" s="83">
        <f t="shared" si="744"/>
        <v>-24.938800196988975</v>
      </c>
      <c r="AV746" s="83">
        <f t="shared" si="744"/>
        <v>-24.938800196988975</v>
      </c>
      <c r="AW746" s="83">
        <f t="shared" si="744"/>
        <v>-24.938800196988975</v>
      </c>
      <c r="AX746" s="83">
        <f t="shared" si="744"/>
        <v>-24.938800196988975</v>
      </c>
      <c r="AY746" s="83">
        <f t="shared" si="744"/>
        <v>-24.938800196988975</v>
      </c>
      <c r="AZ746" s="83">
        <f t="shared" si="744"/>
        <v>-24.938800196988975</v>
      </c>
      <c r="BA746" s="83">
        <f t="shared" si="744"/>
        <v>-24.938800196988975</v>
      </c>
      <c r="BB746" s="83">
        <f t="shared" si="744"/>
        <v>-24.938800196988975</v>
      </c>
      <c r="BC746" s="83">
        <f t="shared" si="744"/>
        <v>-22.55130310736498</v>
      </c>
      <c r="BD746" s="83">
        <f t="shared" si="744"/>
        <v>-22.55130310736498</v>
      </c>
      <c r="BE746" s="83">
        <f t="shared" si="744"/>
        <v>-22.55130310736498</v>
      </c>
      <c r="BF746" s="83">
        <f t="shared" si="744"/>
        <v>-22.55130310736498</v>
      </c>
      <c r="BG746" s="83">
        <f t="shared" si="744"/>
        <v>-22.55130310736498</v>
      </c>
      <c r="BH746" s="83">
        <f t="shared" si="744"/>
        <v>-22.55130310736498</v>
      </c>
      <c r="BI746" s="83">
        <f t="shared" si="744"/>
        <v>-22.55130310736498</v>
      </c>
      <c r="BJ746" s="83">
        <f t="shared" si="744"/>
        <v>-22.55130310736498</v>
      </c>
      <c r="BK746" s="83">
        <f t="shared" si="744"/>
        <v>-22.55130310736498</v>
      </c>
      <c r="BL746" s="83">
        <f t="shared" si="744"/>
        <v>-22.55130310736498</v>
      </c>
      <c r="BM746" s="83">
        <f t="shared" si="744"/>
        <v>-22.55130310736498</v>
      </c>
      <c r="BN746" s="83">
        <f t="shared" si="744"/>
        <v>-22.55130310736498</v>
      </c>
      <c r="BO746" s="83">
        <f t="shared" si="744"/>
        <v>-20.342439979398982</v>
      </c>
      <c r="BP746" s="83">
        <f t="shared" si="744"/>
        <v>-20.342439979398982</v>
      </c>
      <c r="BQ746" s="83">
        <f t="shared" si="744"/>
        <v>-20.342439979398982</v>
      </c>
      <c r="BR746" s="83">
        <f t="shared" si="744"/>
        <v>-20.342439979398982</v>
      </c>
      <c r="BS746" s="83">
        <f t="shared" si="744"/>
        <v>-20.342439979398982</v>
      </c>
      <c r="BT746" s="83">
        <f t="shared" ref="BT746:BZ746" si="745">(BT739-BT742)*$B746</f>
        <v>-20.342439979398982</v>
      </c>
      <c r="BU746" s="83">
        <f t="shared" si="745"/>
        <v>-20.342439979398982</v>
      </c>
      <c r="BV746" s="83">
        <f t="shared" si="745"/>
        <v>-20.342439979398982</v>
      </c>
      <c r="BW746" s="83">
        <f t="shared" si="745"/>
        <v>-20.342439979398982</v>
      </c>
      <c r="BX746" s="83">
        <f t="shared" si="745"/>
        <v>-20.342439979398982</v>
      </c>
      <c r="BY746" s="83">
        <f t="shared" si="745"/>
        <v>-20.342439979398982</v>
      </c>
      <c r="BZ746" s="83">
        <f t="shared" si="745"/>
        <v>-20.342439979398982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46">(-H743)*$B747</f>
        <v>0</v>
      </c>
      <c r="I747" s="65">
        <f t="shared" si="746"/>
        <v>0</v>
      </c>
      <c r="J747" s="65">
        <f t="shared" si="746"/>
        <v>0</v>
      </c>
      <c r="K747" s="65">
        <f t="shared" si="746"/>
        <v>0</v>
      </c>
      <c r="L747" s="65">
        <f t="shared" si="746"/>
        <v>0</v>
      </c>
      <c r="M747" s="65">
        <f t="shared" si="746"/>
        <v>0</v>
      </c>
      <c r="N747" s="65">
        <f t="shared" si="746"/>
        <v>0</v>
      </c>
      <c r="O747" s="65">
        <f t="shared" si="746"/>
        <v>-238.24827270000003</v>
      </c>
      <c r="P747" s="65">
        <f t="shared" si="746"/>
        <v>-379.09952194800007</v>
      </c>
      <c r="Q747" s="65">
        <f t="shared" si="746"/>
        <v>-280.45950802799996</v>
      </c>
      <c r="R747" s="65">
        <f t="shared" si="746"/>
        <v>-206.64301345800004</v>
      </c>
      <c r="S747" s="65">
        <f t="shared" si="746"/>
        <v>-351.05190647099994</v>
      </c>
      <c r="T747" s="65">
        <f t="shared" si="746"/>
        <v>-261.01175351099999</v>
      </c>
      <c r="U747" s="65">
        <f t="shared" si="746"/>
        <v>0</v>
      </c>
      <c r="V747" s="65">
        <f t="shared" si="746"/>
        <v>0</v>
      </c>
      <c r="W747" s="65">
        <f t="shared" si="746"/>
        <v>0</v>
      </c>
      <c r="X747" s="65">
        <f t="shared" si="746"/>
        <v>0</v>
      </c>
      <c r="Y747" s="65">
        <f t="shared" si="746"/>
        <v>0</v>
      </c>
      <c r="Z747" s="65">
        <f t="shared" si="746"/>
        <v>0</v>
      </c>
      <c r="AA747" s="65">
        <f t="shared" si="746"/>
        <v>0</v>
      </c>
      <c r="AB747" s="65">
        <f t="shared" si="746"/>
        <v>0</v>
      </c>
      <c r="AC747" s="65">
        <f t="shared" si="746"/>
        <v>0</v>
      </c>
      <c r="AD747" s="65">
        <f t="shared" si="746"/>
        <v>0</v>
      </c>
      <c r="AE747" s="65">
        <f t="shared" si="746"/>
        <v>0</v>
      </c>
      <c r="AF747" s="65">
        <f t="shared" si="746"/>
        <v>0</v>
      </c>
      <c r="AG747" s="65">
        <f t="shared" si="746"/>
        <v>0</v>
      </c>
      <c r="AH747" s="65">
        <f t="shared" si="746"/>
        <v>0</v>
      </c>
      <c r="AI747" s="65">
        <f t="shared" si="746"/>
        <v>0</v>
      </c>
      <c r="AJ747" s="65">
        <f t="shared" si="746"/>
        <v>0</v>
      </c>
      <c r="AK747" s="65">
        <f t="shared" si="746"/>
        <v>0</v>
      </c>
      <c r="AL747" s="65">
        <f t="shared" si="746"/>
        <v>0</v>
      </c>
      <c r="AM747" s="65">
        <f t="shared" si="746"/>
        <v>0</v>
      </c>
      <c r="AN747" s="65">
        <f t="shared" si="746"/>
        <v>0</v>
      </c>
      <c r="AO747" s="65">
        <f t="shared" si="746"/>
        <v>0</v>
      </c>
      <c r="AP747" s="65">
        <f t="shared" si="746"/>
        <v>0</v>
      </c>
      <c r="AQ747" s="65">
        <f t="shared" si="746"/>
        <v>0</v>
      </c>
      <c r="AR747" s="65">
        <f t="shared" si="746"/>
        <v>0</v>
      </c>
      <c r="AS747" s="65">
        <f t="shared" si="746"/>
        <v>0</v>
      </c>
      <c r="AT747" s="65">
        <f t="shared" si="746"/>
        <v>0</v>
      </c>
      <c r="AU747" s="65">
        <f t="shared" si="746"/>
        <v>0</v>
      </c>
      <c r="AV747" s="65">
        <f t="shared" si="746"/>
        <v>0</v>
      </c>
      <c r="AW747" s="65">
        <f t="shared" si="746"/>
        <v>0</v>
      </c>
      <c r="AX747" s="65">
        <f t="shared" si="746"/>
        <v>0</v>
      </c>
      <c r="AY747" s="65">
        <f t="shared" si="746"/>
        <v>0</v>
      </c>
      <c r="AZ747" s="65">
        <f t="shared" si="746"/>
        <v>0</v>
      </c>
      <c r="BA747" s="65">
        <f t="shared" si="746"/>
        <v>0</v>
      </c>
      <c r="BB747" s="65">
        <f t="shared" si="746"/>
        <v>0</v>
      </c>
      <c r="BC747" s="65">
        <f t="shared" si="746"/>
        <v>0</v>
      </c>
      <c r="BD747" s="65">
        <f t="shared" si="746"/>
        <v>0</v>
      </c>
      <c r="BE747" s="65">
        <f t="shared" si="746"/>
        <v>0</v>
      </c>
      <c r="BF747" s="65">
        <f t="shared" si="746"/>
        <v>0</v>
      </c>
      <c r="BG747" s="65">
        <f t="shared" si="746"/>
        <v>0</v>
      </c>
      <c r="BH747" s="65">
        <f t="shared" si="746"/>
        <v>0</v>
      </c>
      <c r="BI747" s="65">
        <f t="shared" si="746"/>
        <v>0</v>
      </c>
      <c r="BJ747" s="65">
        <f t="shared" si="746"/>
        <v>0</v>
      </c>
      <c r="BK747" s="65">
        <f t="shared" si="746"/>
        <v>0</v>
      </c>
      <c r="BL747" s="65">
        <f t="shared" si="746"/>
        <v>0</v>
      </c>
      <c r="BM747" s="65">
        <f t="shared" si="746"/>
        <v>0</v>
      </c>
      <c r="BN747" s="65">
        <f t="shared" si="746"/>
        <v>0</v>
      </c>
      <c r="BO747" s="65">
        <f t="shared" si="746"/>
        <v>0</v>
      </c>
      <c r="BP747" s="65">
        <f t="shared" si="746"/>
        <v>0</v>
      </c>
      <c r="BQ747" s="65">
        <f t="shared" si="746"/>
        <v>0</v>
      </c>
      <c r="BR747" s="65">
        <f t="shared" si="746"/>
        <v>0</v>
      </c>
      <c r="BS747" s="65">
        <f t="shared" si="746"/>
        <v>0</v>
      </c>
      <c r="BT747" s="65">
        <f t="shared" ref="BT747:BZ747" si="747">(-BT743)*$B747</f>
        <v>0</v>
      </c>
      <c r="BU747" s="65">
        <f t="shared" si="747"/>
        <v>0</v>
      </c>
      <c r="BV747" s="65">
        <f t="shared" si="747"/>
        <v>0</v>
      </c>
      <c r="BW747" s="65">
        <f t="shared" si="747"/>
        <v>0</v>
      </c>
      <c r="BX747" s="65">
        <f t="shared" si="747"/>
        <v>0</v>
      </c>
      <c r="BY747" s="65">
        <f t="shared" si="747"/>
        <v>0</v>
      </c>
      <c r="BZ747" s="65">
        <f t="shared" si="747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48">SUM(H745:H747)</f>
        <v>0</v>
      </c>
      <c r="I748" s="188">
        <f t="shared" ref="I748" si="749">SUM(I745:I747)</f>
        <v>0</v>
      </c>
      <c r="J748" s="188">
        <f t="shared" ref="J748" si="750">SUM(J745:J747)</f>
        <v>0</v>
      </c>
      <c r="K748" s="188">
        <f t="shared" ref="K748" si="751">SUM(K745:K747)</f>
        <v>0</v>
      </c>
      <c r="L748" s="188">
        <f t="shared" ref="L748" si="752">SUM(L745:L747)</f>
        <v>0</v>
      </c>
      <c r="M748" s="188">
        <f t="shared" ref="M748" si="753">SUM(M745:M747)</f>
        <v>0</v>
      </c>
      <c r="N748" s="188">
        <f t="shared" ref="N748" si="754">SUM(N745:N747)</f>
        <v>0</v>
      </c>
      <c r="O748" s="188">
        <f t="shared" ref="O748" si="755">SUM(O745:O747)</f>
        <v>-256.83927892189791</v>
      </c>
      <c r="P748" s="188">
        <f t="shared" ref="P748" si="756">SUM(P745:P747)</f>
        <v>-420.436877426038</v>
      </c>
      <c r="Q748" s="188">
        <f t="shared" ref="Q748" si="757">SUM(Q745:Q747)</f>
        <v>-371.59614435204361</v>
      </c>
      <c r="R748" s="188">
        <f t="shared" ref="R748" si="758">SUM(R745:R747)</f>
        <v>-399.85473136585085</v>
      </c>
      <c r="S748" s="188">
        <f t="shared" ref="S748" si="759">SUM(S745:S747)</f>
        <v>-412.4979423208955</v>
      </c>
      <c r="T748" s="188">
        <f t="shared" ref="T748" si="760">SUM(T745:T747)</f>
        <v>-328.60119450676092</v>
      </c>
      <c r="U748" s="188">
        <f t="shared" ref="U748" si="761">SUM(U745:U747)</f>
        <v>-65.675342459589757</v>
      </c>
      <c r="V748" s="188">
        <f t="shared" ref="V748" si="762">SUM(V745:V747)</f>
        <v>-65.675342459589757</v>
      </c>
      <c r="W748" s="188">
        <f t="shared" ref="W748" si="763">SUM(W745:W747)</f>
        <v>-65.675342459589757</v>
      </c>
      <c r="X748" s="188">
        <f t="shared" ref="X748" si="764">SUM(X745:X747)</f>
        <v>-65.675342459589757</v>
      </c>
      <c r="Y748" s="188">
        <f t="shared" ref="Y748" si="765">SUM(Y745:Y747)</f>
        <v>-65.675342459589757</v>
      </c>
      <c r="Z748" s="188">
        <f t="shared" ref="Z748" si="766">SUM(Z745:Z747)</f>
        <v>-65.675342459589757</v>
      </c>
      <c r="AA748" s="188">
        <f t="shared" ref="AA748" si="767">SUM(AA745:AA747)</f>
        <v>-65.675342459589757</v>
      </c>
      <c r="AB748" s="188">
        <f t="shared" ref="AB748" si="768">SUM(AB745:AB747)</f>
        <v>-65.675342459589757</v>
      </c>
      <c r="AC748" s="188">
        <f t="shared" ref="AC748" si="769">SUM(AC745:AC747)</f>
        <v>-65.675342459589757</v>
      </c>
      <c r="AD748" s="188">
        <f t="shared" ref="AD748" si="770">SUM(AD745:AD747)</f>
        <v>-65.675342459589757</v>
      </c>
      <c r="AE748" s="188">
        <f t="shared" ref="AE748" si="771">SUM(AE745:AE747)</f>
        <v>-85.951369857795243</v>
      </c>
      <c r="AF748" s="188">
        <f t="shared" ref="AF748" si="772">SUM(AF745:AF747)</f>
        <v>-85.951369857795243</v>
      </c>
      <c r="AG748" s="188">
        <f t="shared" ref="AG748" si="773">SUM(AG745:AG747)</f>
        <v>-85.951369857795243</v>
      </c>
      <c r="AH748" s="188">
        <f t="shared" ref="AH748" si="774">SUM(AH745:AH747)</f>
        <v>-85.951369857795243</v>
      </c>
      <c r="AI748" s="188">
        <f t="shared" ref="AI748" si="775">SUM(AI745:AI747)</f>
        <v>-85.951369857795243</v>
      </c>
      <c r="AJ748" s="188">
        <f t="shared" ref="AJ748" si="776">SUM(AJ745:AJ747)</f>
        <v>-85.951369857795243</v>
      </c>
      <c r="AK748" s="188">
        <f t="shared" ref="AK748" si="777">SUM(AK745:AK747)</f>
        <v>-85.951369857795243</v>
      </c>
      <c r="AL748" s="188">
        <f t="shared" ref="AL748" si="778">SUM(AL745:AL747)</f>
        <v>-85.951369857795243</v>
      </c>
      <c r="AM748" s="188">
        <f t="shared" ref="AM748" si="779">SUM(AM745:AM747)</f>
        <v>-85.951369857795243</v>
      </c>
      <c r="AN748" s="188">
        <f t="shared" ref="AN748" si="780">SUM(AN745:AN747)</f>
        <v>-85.951369857795243</v>
      </c>
      <c r="AO748" s="188">
        <f t="shared" ref="AO748" si="781">SUM(AO745:AO747)</f>
        <v>-85.951369857795243</v>
      </c>
      <c r="AP748" s="188">
        <f t="shared" ref="AP748" si="782">SUM(AP745:AP747)</f>
        <v>-85.951369857795243</v>
      </c>
      <c r="AQ748" s="188">
        <f t="shared" ref="AQ748" si="783">SUM(AQ745:AQ747)</f>
        <v>-77.892185948595568</v>
      </c>
      <c r="AR748" s="188">
        <f t="shared" ref="AR748" si="784">SUM(AR745:AR747)</f>
        <v>-77.892185948595568</v>
      </c>
      <c r="AS748" s="188">
        <f t="shared" ref="AS748" si="785">SUM(AS745:AS747)</f>
        <v>-77.892185948595568</v>
      </c>
      <c r="AT748" s="188">
        <f t="shared" ref="AT748" si="786">SUM(AT745:AT747)</f>
        <v>-77.892185948595568</v>
      </c>
      <c r="AU748" s="188">
        <f t="shared" ref="AU748" si="787">SUM(AU745:AU747)</f>
        <v>-77.892185948595568</v>
      </c>
      <c r="AV748" s="188">
        <f t="shared" ref="AV748" si="788">SUM(AV745:AV747)</f>
        <v>-77.892185948595568</v>
      </c>
      <c r="AW748" s="188">
        <f t="shared" ref="AW748" si="789">SUM(AW745:AW747)</f>
        <v>-77.892185948595568</v>
      </c>
      <c r="AX748" s="188">
        <f t="shared" ref="AX748" si="790">SUM(AX745:AX747)</f>
        <v>-77.892185948595568</v>
      </c>
      <c r="AY748" s="188">
        <f t="shared" ref="AY748" si="791">SUM(AY745:AY747)</f>
        <v>-77.892185948595568</v>
      </c>
      <c r="AZ748" s="188">
        <f t="shared" ref="AZ748" si="792">SUM(AZ745:AZ747)</f>
        <v>-77.892185948595568</v>
      </c>
      <c r="BA748" s="188">
        <f t="shared" ref="BA748" si="793">SUM(BA745:BA747)</f>
        <v>-77.892185948595568</v>
      </c>
      <c r="BB748" s="188">
        <f t="shared" ref="BB748" si="794">SUM(BB745:BB747)</f>
        <v>-77.892185948595568</v>
      </c>
      <c r="BC748" s="188">
        <f t="shared" ref="BC748" si="795">SUM(BC745:BC747)</f>
        <v>-70.435236705336621</v>
      </c>
      <c r="BD748" s="188">
        <f t="shared" ref="BD748" si="796">SUM(BD745:BD747)</f>
        <v>-70.435236705336621</v>
      </c>
      <c r="BE748" s="188">
        <f t="shared" ref="BE748" si="797">SUM(BE745:BE747)</f>
        <v>-70.435236705336621</v>
      </c>
      <c r="BF748" s="188">
        <f t="shared" ref="BF748" si="798">SUM(BF745:BF747)</f>
        <v>-70.435236705336621</v>
      </c>
      <c r="BG748" s="188">
        <f t="shared" ref="BG748" si="799">SUM(BG745:BG747)</f>
        <v>-70.435236705336621</v>
      </c>
      <c r="BH748" s="188">
        <f t="shared" ref="BH748" si="800">SUM(BH745:BH747)</f>
        <v>-70.435236705336621</v>
      </c>
      <c r="BI748" s="188">
        <f t="shared" ref="BI748" si="801">SUM(BI745:BI747)</f>
        <v>-70.435236705336621</v>
      </c>
      <c r="BJ748" s="188">
        <f t="shared" ref="BJ748" si="802">SUM(BJ745:BJ747)</f>
        <v>-70.435236705336621</v>
      </c>
      <c r="BK748" s="188">
        <f t="shared" ref="BK748" si="803">SUM(BK745:BK747)</f>
        <v>-70.435236705336621</v>
      </c>
      <c r="BL748" s="188">
        <f t="shared" ref="BL748" si="804">SUM(BL745:BL747)</f>
        <v>-70.435236705336621</v>
      </c>
      <c r="BM748" s="188">
        <f t="shared" ref="BM748" si="805">SUM(BM745:BM747)</f>
        <v>-70.435236705336621</v>
      </c>
      <c r="BN748" s="188">
        <f t="shared" ref="BN748" si="806">SUM(BN745:BN747)</f>
        <v>-70.435236705336621</v>
      </c>
      <c r="BO748" s="188">
        <f t="shared" ref="BO748" si="807">SUM(BO745:BO747)</f>
        <v>-63.536220868989481</v>
      </c>
      <c r="BP748" s="188">
        <f t="shared" ref="BP748" si="808">SUM(BP745:BP747)</f>
        <v>-63.536220868989481</v>
      </c>
      <c r="BQ748" s="188">
        <f t="shared" ref="BQ748" si="809">SUM(BQ745:BQ747)</f>
        <v>-63.536220868989481</v>
      </c>
      <c r="BR748" s="188">
        <f t="shared" ref="BR748" si="810">SUM(BR745:BR747)</f>
        <v>-63.536220868989481</v>
      </c>
      <c r="BS748" s="188">
        <f t="shared" ref="BS748" si="811">SUM(BS745:BS747)</f>
        <v>-63.536220868989481</v>
      </c>
      <c r="BT748" s="188">
        <f t="shared" ref="BT748" si="812">SUM(BT745:BT747)</f>
        <v>-63.536220868989481</v>
      </c>
      <c r="BU748" s="188">
        <f t="shared" ref="BU748" si="813">SUM(BU745:BU747)</f>
        <v>-63.536220868989481</v>
      </c>
      <c r="BV748" s="188">
        <f t="shared" ref="BV748" si="814">SUM(BV745:BV747)</f>
        <v>-63.536220868989481</v>
      </c>
      <c r="BW748" s="188">
        <f t="shared" ref="BW748" si="815">SUM(BW745:BW747)</f>
        <v>-63.536220868989481</v>
      </c>
      <c r="BX748" s="188">
        <f t="shared" ref="BX748" si="816">SUM(BX745:BX747)</f>
        <v>-63.536220868989481</v>
      </c>
      <c r="BY748" s="188">
        <f t="shared" ref="BY748" si="817">SUM(BY745:BY747)</f>
        <v>-63.536220868989481</v>
      </c>
      <c r="BZ748" s="188">
        <f t="shared" ref="BZ748" si="818">SUM(BZ745:BZ747)</f>
        <v>-63.536220868989481</v>
      </c>
    </row>
    <row r="749" spans="1:78" ht="15" x14ac:dyDescent="0.25">
      <c r="B749" s="77">
        <f>HLOOKUP(INPUTS!$C$42,$G$9:$BZ$949,ROW(C749)-8,FALSE)</f>
        <v>-2386.8521962722566</v>
      </c>
      <c r="E749" s="170" t="s">
        <v>16</v>
      </c>
      <c r="G749" s="188">
        <f>G748+F749</f>
        <v>0</v>
      </c>
      <c r="H749" s="188">
        <f t="shared" ref="H749" si="819">H748+G749</f>
        <v>0</v>
      </c>
      <c r="I749" s="188">
        <f t="shared" ref="I749" si="820">I748+H749</f>
        <v>0</v>
      </c>
      <c r="J749" s="188">
        <f t="shared" ref="J749" si="821">J748+I749</f>
        <v>0</v>
      </c>
      <c r="K749" s="188">
        <f t="shared" ref="K749" si="822">K748+J749</f>
        <v>0</v>
      </c>
      <c r="L749" s="188">
        <f t="shared" ref="L749" si="823">L748+K749</f>
        <v>0</v>
      </c>
      <c r="M749" s="188">
        <f t="shared" ref="M749" si="824">M748+L749</f>
        <v>0</v>
      </c>
      <c r="N749" s="188">
        <f t="shared" ref="N749" si="825">N748+M749</f>
        <v>0</v>
      </c>
      <c r="O749" s="188">
        <f t="shared" ref="O749" si="826">O748+N749</f>
        <v>-256.83927892189791</v>
      </c>
      <c r="P749" s="188">
        <f t="shared" ref="P749" si="827">P748+O749</f>
        <v>-677.27615634793597</v>
      </c>
      <c r="Q749" s="188">
        <f t="shared" ref="Q749" si="828">Q748+P749</f>
        <v>-1048.8723006999796</v>
      </c>
      <c r="R749" s="188">
        <f t="shared" ref="R749" si="829">R748+Q749</f>
        <v>-1448.7270320658304</v>
      </c>
      <c r="S749" s="188">
        <f t="shared" ref="S749" si="830">S748+R749</f>
        <v>-1861.224974386726</v>
      </c>
      <c r="T749" s="188">
        <f t="shared" ref="T749" si="831">T748+S749</f>
        <v>-2189.8261688934867</v>
      </c>
      <c r="U749" s="188">
        <f t="shared" ref="U749" si="832">U748+T749</f>
        <v>-2255.5015113530767</v>
      </c>
      <c r="V749" s="188">
        <f t="shared" ref="V749" si="833">V748+U749</f>
        <v>-2321.1768538126666</v>
      </c>
      <c r="W749" s="188">
        <f t="shared" ref="W749" si="834">W748+V749</f>
        <v>-2386.8521962722566</v>
      </c>
      <c r="X749" s="188">
        <f t="shared" ref="X749" si="835">X748+W749</f>
        <v>-2452.5275387318466</v>
      </c>
      <c r="Y749" s="188">
        <f t="shared" ref="Y749" si="836">Y748+X749</f>
        <v>-2518.2028811914365</v>
      </c>
      <c r="Z749" s="188">
        <f t="shared" ref="Z749" si="837">Z748+Y749</f>
        <v>-2583.8782236510265</v>
      </c>
      <c r="AA749" s="188">
        <f t="shared" ref="AA749" si="838">AA748+Z749</f>
        <v>-2649.5535661106164</v>
      </c>
      <c r="AB749" s="188">
        <f t="shared" ref="AB749" si="839">AB748+AA749</f>
        <v>-2715.2289085702064</v>
      </c>
      <c r="AC749" s="188">
        <f t="shared" ref="AC749" si="840">AC748+AB749</f>
        <v>-2780.9042510297963</v>
      </c>
      <c r="AD749" s="188">
        <f t="shared" ref="AD749" si="841">AD748+AC749</f>
        <v>-2846.5795934893863</v>
      </c>
      <c r="AE749" s="188">
        <f t="shared" ref="AE749" si="842">AE748+AD749</f>
        <v>-2932.5309633471816</v>
      </c>
      <c r="AF749" s="188">
        <f t="shared" ref="AF749" si="843">AF748+AE749</f>
        <v>-3018.4823332049768</v>
      </c>
      <c r="AG749" s="188">
        <f t="shared" ref="AG749" si="844">AG748+AF749</f>
        <v>-3104.4337030627721</v>
      </c>
      <c r="AH749" s="188">
        <f t="shared" ref="AH749" si="845">AH748+AG749</f>
        <v>-3190.3850729205674</v>
      </c>
      <c r="AI749" s="188">
        <f t="shared" ref="AI749" si="846">AI748+AH749</f>
        <v>-3276.3364427783627</v>
      </c>
      <c r="AJ749" s="188">
        <f t="shared" ref="AJ749" si="847">AJ748+AI749</f>
        <v>-3362.2878126361579</v>
      </c>
      <c r="AK749" s="188">
        <f t="shared" ref="AK749" si="848">AK748+AJ749</f>
        <v>-3448.2391824939532</v>
      </c>
      <c r="AL749" s="188">
        <f t="shared" ref="AL749" si="849">AL748+AK749</f>
        <v>-3534.1905523517485</v>
      </c>
      <c r="AM749" s="188">
        <f t="shared" ref="AM749" si="850">AM748+AL749</f>
        <v>-3620.1419222095437</v>
      </c>
      <c r="AN749" s="188">
        <f t="shared" ref="AN749" si="851">AN748+AM749</f>
        <v>-3706.093292067339</v>
      </c>
      <c r="AO749" s="188">
        <f t="shared" ref="AO749" si="852">AO748+AN749</f>
        <v>-3792.0446619251343</v>
      </c>
      <c r="AP749" s="188">
        <f t="shared" ref="AP749" si="853">AP748+AO749</f>
        <v>-3877.9960317829295</v>
      </c>
      <c r="AQ749" s="188">
        <f t="shared" ref="AQ749" si="854">AQ748+AP749</f>
        <v>-3955.8882177315249</v>
      </c>
      <c r="AR749" s="188">
        <f t="shared" ref="AR749" si="855">AR748+AQ749</f>
        <v>-4033.7804036801203</v>
      </c>
      <c r="AS749" s="188">
        <f t="shared" ref="AS749" si="856">AS748+AR749</f>
        <v>-4111.6725896287162</v>
      </c>
      <c r="AT749" s="188">
        <f t="shared" ref="AT749" si="857">AT748+AS749</f>
        <v>-4189.5647755773116</v>
      </c>
      <c r="AU749" s="188">
        <f t="shared" ref="AU749" si="858">AU748+AT749</f>
        <v>-4267.456961525907</v>
      </c>
      <c r="AV749" s="188">
        <f t="shared" ref="AV749" si="859">AV748+AU749</f>
        <v>-4345.3491474745024</v>
      </c>
      <c r="AW749" s="188">
        <f t="shared" ref="AW749" si="860">AW748+AV749</f>
        <v>-4423.2413334230978</v>
      </c>
      <c r="AX749" s="188">
        <f t="shared" ref="AX749" si="861">AX748+AW749</f>
        <v>-4501.1335193716932</v>
      </c>
      <c r="AY749" s="188">
        <f t="shared" ref="AY749" si="862">AY748+AX749</f>
        <v>-4579.0257053202886</v>
      </c>
      <c r="AZ749" s="188">
        <f t="shared" ref="AZ749" si="863">AZ748+AY749</f>
        <v>-4656.917891268884</v>
      </c>
      <c r="BA749" s="188">
        <f t="shared" ref="BA749" si="864">BA748+AZ749</f>
        <v>-4734.8100772174794</v>
      </c>
      <c r="BB749" s="188">
        <f t="shared" ref="BB749" si="865">BB748+BA749</f>
        <v>-4812.7022631660748</v>
      </c>
      <c r="BC749" s="188">
        <f t="shared" ref="BC749" si="866">BC748+BB749</f>
        <v>-4883.1374998714118</v>
      </c>
      <c r="BD749" s="188">
        <f t="shared" ref="BD749" si="867">BD748+BC749</f>
        <v>-4953.5727365767489</v>
      </c>
      <c r="BE749" s="188">
        <f t="shared" ref="BE749" si="868">BE748+BD749</f>
        <v>-5024.0079732820859</v>
      </c>
      <c r="BF749" s="188">
        <f t="shared" ref="BF749" si="869">BF748+BE749</f>
        <v>-5094.443209987423</v>
      </c>
      <c r="BG749" s="188">
        <f t="shared" ref="BG749" si="870">BG748+BF749</f>
        <v>-5164.87844669276</v>
      </c>
      <c r="BH749" s="188">
        <f t="shared" ref="BH749" si="871">BH748+BG749</f>
        <v>-5235.3136833980971</v>
      </c>
      <c r="BI749" s="188">
        <f t="shared" ref="BI749" si="872">BI748+BH749</f>
        <v>-5305.7489201034341</v>
      </c>
      <c r="BJ749" s="188">
        <f t="shared" ref="BJ749" si="873">BJ748+BI749</f>
        <v>-5376.1841568087711</v>
      </c>
      <c r="BK749" s="188">
        <f t="shared" ref="BK749" si="874">BK748+BJ749</f>
        <v>-5446.6193935141082</v>
      </c>
      <c r="BL749" s="188">
        <f t="shared" ref="BL749" si="875">BL748+BK749</f>
        <v>-5517.0546302194452</v>
      </c>
      <c r="BM749" s="188">
        <f t="shared" ref="BM749" si="876">BM748+BL749</f>
        <v>-5587.4898669247823</v>
      </c>
      <c r="BN749" s="188">
        <f t="shared" ref="BN749" si="877">BN748+BM749</f>
        <v>-5657.9251036301193</v>
      </c>
      <c r="BO749" s="188">
        <f t="shared" ref="BO749" si="878">BO748+BN749</f>
        <v>-5721.4613244991087</v>
      </c>
      <c r="BP749" s="188">
        <f t="shared" ref="BP749" si="879">BP748+BO749</f>
        <v>-5784.9975453680981</v>
      </c>
      <c r="BQ749" s="188">
        <f t="shared" ref="BQ749" si="880">BQ748+BP749</f>
        <v>-5848.5337662370875</v>
      </c>
      <c r="BR749" s="188">
        <f t="shared" ref="BR749" si="881">BR748+BQ749</f>
        <v>-5912.069987106077</v>
      </c>
      <c r="BS749" s="188">
        <f t="shared" ref="BS749" si="882">BS748+BR749</f>
        <v>-5975.6062079750664</v>
      </c>
      <c r="BT749" s="188">
        <f t="shared" ref="BT749" si="883">BT748+BS749</f>
        <v>-6039.1424288440558</v>
      </c>
      <c r="BU749" s="188">
        <f t="shared" ref="BU749" si="884">BU748+BT749</f>
        <v>-6102.6786497130452</v>
      </c>
      <c r="BV749" s="188">
        <f t="shared" ref="BV749" si="885">BV748+BU749</f>
        <v>-6166.2148705820346</v>
      </c>
      <c r="BW749" s="188">
        <f t="shared" ref="BW749" si="886">BW748+BV749</f>
        <v>-6229.751091451024</v>
      </c>
      <c r="BX749" s="188">
        <f t="shared" ref="BX749" si="887">BX748+BW749</f>
        <v>-6293.2873123200134</v>
      </c>
      <c r="BY749" s="188">
        <f t="shared" ref="BY749" si="888">BY748+BX749</f>
        <v>-6356.8235331890028</v>
      </c>
      <c r="BZ749" s="188">
        <f t="shared" ref="BZ749" si="889">BZ748+BY749</f>
        <v>-6420.3597540579922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1.3893051174725952E-2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x14ac:dyDescent="0.25">
      <c r="A752" s="229">
        <f>B752*$A$751</f>
        <v>1445.2937834689149</v>
      </c>
      <c r="B752" s="77">
        <f>SUM(G752:BZ752)</f>
        <v>104029.97623000003</v>
      </c>
      <c r="E752" s="170" t="s">
        <v>8</v>
      </c>
      <c r="G752" s="319">
        <f>IF(G$700=$E751,VLOOKUP(G$9,$D$12:$E$83,2,FALSE),0)</f>
        <v>0</v>
      </c>
      <c r="H752" s="319">
        <f t="shared" ref="H752" si="890">IF(H$700=$E751,VLOOKUP(H$9,$D$12:$E$83,2,FALSE),0)</f>
        <v>0</v>
      </c>
      <c r="I752" s="319">
        <f t="shared" ref="I752" si="891">IF(I$700=$E751,VLOOKUP(I$9,$D$12:$E$83,2,FALSE),0)</f>
        <v>0</v>
      </c>
      <c r="J752" s="319">
        <f t="shared" ref="J752" si="892">IF(J$700=$E751,VLOOKUP(J$9,$D$12:$E$83,2,FALSE),0)</f>
        <v>0</v>
      </c>
      <c r="K752" s="319">
        <f t="shared" ref="K752" si="893">IF(K$700=$E751,VLOOKUP(K$9,$D$12:$E$83,2,FALSE),0)</f>
        <v>0</v>
      </c>
      <c r="L752" s="319">
        <f t="shared" ref="L752" si="894">IF(L$700=$E751,VLOOKUP(L$9,$D$12:$E$83,2,FALSE),0)</f>
        <v>0</v>
      </c>
      <c r="M752" s="319">
        <f t="shared" ref="M752" si="895">IF(M$700=$E751,VLOOKUP(M$9,$D$12:$E$83,2,FALSE),0)</f>
        <v>0</v>
      </c>
      <c r="N752" s="319">
        <f t="shared" ref="N752" si="896">IF(N$700=$E751,VLOOKUP(N$9,$D$12:$E$83,2,FALSE),0)</f>
        <v>0</v>
      </c>
      <c r="O752" s="319">
        <f t="shared" ref="O752" si="897">IF(O$700=$E751,VLOOKUP(O$9,$D$12:$E$83,2,FALSE),0)</f>
        <v>0</v>
      </c>
      <c r="P752" s="319">
        <f t="shared" ref="P752" si="898">IF(P$700=$E751,VLOOKUP(P$9,$D$12:$E$83,2,FALSE),0)</f>
        <v>0</v>
      </c>
      <c r="Q752" s="319">
        <f t="shared" ref="Q752" si="899">IF(Q$700=$E751,VLOOKUP(Q$9,$D$12:$E$83,2,FALSE),0)</f>
        <v>0</v>
      </c>
      <c r="R752" s="319">
        <f t="shared" ref="R752" si="900">IF(R$700=$E751,VLOOKUP(R$9,$D$12:$E$83,2,FALSE),0)</f>
        <v>0</v>
      </c>
      <c r="S752" s="319">
        <f t="shared" ref="S752" si="901">IF(S$700=$E751,VLOOKUP(S$9,$D$12:$E$83,2,FALSE),0)</f>
        <v>0</v>
      </c>
      <c r="T752" s="319">
        <f t="shared" ref="T752" si="902">IF(T$700=$E751,VLOOKUP(T$9,$D$12:$E$83,2,FALSE),0)</f>
        <v>0</v>
      </c>
      <c r="U752" s="319">
        <f t="shared" ref="U752" si="903">IF(U$700=$E751,VLOOKUP(U$9,$D$12:$E$83,2,FALSE),0)</f>
        <v>10601.648129999989</v>
      </c>
      <c r="V752" s="319">
        <f t="shared" ref="V752" si="904">IF(V$700=$E751,VLOOKUP(V$9,$D$12:$E$83,2,FALSE),0)</f>
        <v>7225.312510000017</v>
      </c>
      <c r="W752" s="319">
        <f t="shared" ref="W752" si="905">IF(W$700=$E751,VLOOKUP(W$9,$D$12:$E$83,2,FALSE),0)</f>
        <v>10577.188010000002</v>
      </c>
      <c r="X752" s="319">
        <f t="shared" ref="X752" si="906">IF(X$700=$E751,VLOOKUP(X$9,$D$12:$E$83,2,FALSE),0)</f>
        <v>20088.257659999996</v>
      </c>
      <c r="Y752" s="319">
        <f t="shared" ref="Y752" si="907">IF(Y$700=$E751,VLOOKUP(Y$9,$D$12:$E$83,2,FALSE),0)</f>
        <v>36418.915300000001</v>
      </c>
      <c r="Z752" s="319">
        <f t="shared" ref="Z752" si="908">IF(Z$700=$E751,VLOOKUP(Z$9,$D$12:$E$83,2,FALSE),0)</f>
        <v>19118.654620000023</v>
      </c>
      <c r="AA752" s="319">
        <f t="shared" ref="AA752" si="909">IF(AA$700=$E751,VLOOKUP(AA$9,$D$12:$E$83,2,FALSE),0)</f>
        <v>0</v>
      </c>
      <c r="AB752" s="319">
        <f t="shared" ref="AB752" si="910">IF(AB$700=$E751,VLOOKUP(AB$9,$D$12:$E$83,2,FALSE),0)</f>
        <v>0</v>
      </c>
      <c r="AC752" s="319">
        <f t="shared" ref="AC752" si="911">IF(AC$700=$E751,VLOOKUP(AC$9,$D$12:$E$83,2,FALSE),0)</f>
        <v>0</v>
      </c>
      <c r="AD752" s="319">
        <f t="shared" ref="AD752" si="912">IF(AD$700=$E751,VLOOKUP(AD$9,$D$12:$E$83,2,FALSE),0)</f>
        <v>0</v>
      </c>
      <c r="AE752" s="319">
        <f t="shared" ref="AE752" si="913">IF(AE$700=$E751,VLOOKUP(AE$9,$D$12:$E$83,2,FALSE),0)</f>
        <v>0</v>
      </c>
      <c r="AF752" s="319">
        <f t="shared" ref="AF752" si="914">IF(AF$700=$E751,VLOOKUP(AF$9,$D$12:$E$83,2,FALSE),0)</f>
        <v>0</v>
      </c>
      <c r="AG752" s="319">
        <f t="shared" ref="AG752" si="915">IF(AG$700=$E751,VLOOKUP(AG$9,$D$12:$E$83,2,FALSE),0)</f>
        <v>0</v>
      </c>
      <c r="AH752" s="319">
        <f t="shared" ref="AH752" si="916">IF(AH$700=$E751,VLOOKUP(AH$9,$D$12:$E$83,2,FALSE),0)</f>
        <v>0</v>
      </c>
      <c r="AI752" s="319">
        <f t="shared" ref="AI752" si="917">IF(AI$700=$E751,VLOOKUP(AI$9,$D$12:$E$83,2,FALSE),0)</f>
        <v>0</v>
      </c>
      <c r="AJ752" s="319">
        <f t="shared" ref="AJ752" si="918">IF(AJ$700=$E751,VLOOKUP(AJ$9,$D$12:$E$83,2,FALSE),0)</f>
        <v>0</v>
      </c>
      <c r="AK752" s="319">
        <f t="shared" ref="AK752" si="919">IF(AK$700=$E751,VLOOKUP(AK$9,$D$12:$E$83,2,FALSE),0)</f>
        <v>0</v>
      </c>
      <c r="AL752" s="319">
        <f t="shared" ref="AL752" si="920">IF(AL$700=$E751,VLOOKUP(AL$9,$D$12:$E$83,2,FALSE),0)</f>
        <v>0</v>
      </c>
      <c r="AM752" s="319">
        <f t="shared" ref="AM752" si="921">IF(AM$700=$E751,VLOOKUP(AM$9,$D$12:$E$83,2,FALSE),0)</f>
        <v>0</v>
      </c>
      <c r="AN752" s="319">
        <f t="shared" ref="AN752" si="922">IF(AN$700=$E751,VLOOKUP(AN$9,$D$12:$E$83,2,FALSE),0)</f>
        <v>0</v>
      </c>
      <c r="AO752" s="319">
        <f t="shared" ref="AO752" si="923">IF(AO$700=$E751,VLOOKUP(AO$9,$D$12:$E$83,2,FALSE),0)</f>
        <v>0</v>
      </c>
      <c r="AP752" s="319">
        <f t="shared" ref="AP752" si="924">IF(AP$700=$E751,VLOOKUP(AP$9,$D$12:$E$83,2,FALSE),0)</f>
        <v>0</v>
      </c>
      <c r="AQ752" s="319">
        <f t="shared" ref="AQ752" si="925">IF(AQ$700=$E751,VLOOKUP(AQ$9,$D$12:$E$83,2,FALSE),0)</f>
        <v>0</v>
      </c>
      <c r="AR752" s="319">
        <f t="shared" ref="AR752" si="926">IF(AR$700=$E751,VLOOKUP(AR$9,$D$12:$E$83,2,FALSE),0)</f>
        <v>0</v>
      </c>
      <c r="AS752" s="319">
        <f t="shared" ref="AS752" si="927">IF(AS$700=$E751,VLOOKUP(AS$9,$D$12:$E$83,2,FALSE),0)</f>
        <v>0</v>
      </c>
      <c r="AT752" s="319">
        <f t="shared" ref="AT752" si="928">IF(AT$700=$E751,VLOOKUP(AT$9,$D$12:$E$83,2,FALSE),0)</f>
        <v>0</v>
      </c>
      <c r="AU752" s="319">
        <f t="shared" ref="AU752" si="929">IF(AU$700=$E751,VLOOKUP(AU$9,$D$12:$E$83,2,FALSE),0)</f>
        <v>0</v>
      </c>
      <c r="AV752" s="319">
        <f t="shared" ref="AV752" si="930">IF(AV$700=$E751,VLOOKUP(AV$9,$D$12:$E$83,2,FALSE),0)</f>
        <v>0</v>
      </c>
      <c r="AW752" s="319">
        <f t="shared" ref="AW752" si="931">IF(AW$700=$E751,VLOOKUP(AW$9,$D$12:$E$83,2,FALSE),0)</f>
        <v>0</v>
      </c>
      <c r="AX752" s="319">
        <f t="shared" ref="AX752" si="932">IF(AX$700=$E751,VLOOKUP(AX$9,$D$12:$E$83,2,FALSE),0)</f>
        <v>0</v>
      </c>
      <c r="AY752" s="319">
        <f t="shared" ref="AY752" si="933">IF(AY$700=$E751,VLOOKUP(AY$9,$D$12:$E$83,2,FALSE),0)</f>
        <v>0</v>
      </c>
      <c r="AZ752" s="319">
        <f t="shared" ref="AZ752" si="934">IF(AZ$700=$E751,VLOOKUP(AZ$9,$D$12:$E$83,2,FALSE),0)</f>
        <v>0</v>
      </c>
      <c r="BA752" s="319">
        <f t="shared" ref="BA752" si="935">IF(BA$700=$E751,VLOOKUP(BA$9,$D$12:$E$83,2,FALSE),0)</f>
        <v>0</v>
      </c>
      <c r="BB752" s="319">
        <f t="shared" ref="BB752" si="936">IF(BB$700=$E751,VLOOKUP(BB$9,$D$12:$E$83,2,FALSE),0)</f>
        <v>0</v>
      </c>
      <c r="BC752" s="319">
        <f t="shared" ref="BC752" si="937">IF(BC$700=$E751,VLOOKUP(BC$9,$D$12:$E$83,2,FALSE),0)</f>
        <v>0</v>
      </c>
      <c r="BD752" s="319">
        <f t="shared" ref="BD752" si="938">IF(BD$700=$E751,VLOOKUP(BD$9,$D$12:$E$83,2,FALSE),0)</f>
        <v>0</v>
      </c>
      <c r="BE752" s="319">
        <f t="shared" ref="BE752" si="939">IF(BE$700=$E751,VLOOKUP(BE$9,$D$12:$E$83,2,FALSE),0)</f>
        <v>0</v>
      </c>
      <c r="BF752" s="319">
        <f t="shared" ref="BF752" si="940">IF(BF$700=$E751,VLOOKUP(BF$9,$D$12:$E$83,2,FALSE),0)</f>
        <v>0</v>
      </c>
      <c r="BG752" s="319">
        <f t="shared" ref="BG752" si="941">IF(BG$700=$E751,VLOOKUP(BG$9,$D$12:$E$83,2,FALSE),0)</f>
        <v>0</v>
      </c>
      <c r="BH752" s="319">
        <f t="shared" ref="BH752" si="942">IF(BH$700=$E751,VLOOKUP(BH$9,$D$12:$E$83,2,FALSE),0)</f>
        <v>0</v>
      </c>
      <c r="BI752" s="319">
        <f t="shared" ref="BI752" si="943">IF(BI$700=$E751,VLOOKUP(BI$9,$D$12:$E$83,2,FALSE),0)</f>
        <v>0</v>
      </c>
      <c r="BJ752" s="319">
        <f t="shared" ref="BJ752" si="944">IF(BJ$700=$E751,VLOOKUP(BJ$9,$D$12:$E$83,2,FALSE),0)</f>
        <v>0</v>
      </c>
      <c r="BK752" s="319">
        <f t="shared" ref="BK752" si="945">IF(BK$700=$E751,VLOOKUP(BK$9,$D$12:$E$83,2,FALSE),0)</f>
        <v>0</v>
      </c>
      <c r="BL752" s="319">
        <f t="shared" ref="BL752" si="946">IF(BL$700=$E751,VLOOKUP(BL$9,$D$12:$E$83,2,FALSE),0)</f>
        <v>0</v>
      </c>
      <c r="BM752" s="319">
        <f t="shared" ref="BM752" si="947">IF(BM$700=$E751,VLOOKUP(BM$9,$D$12:$E$83,2,FALSE),0)</f>
        <v>0</v>
      </c>
      <c r="BN752" s="319">
        <f t="shared" ref="BN752" si="948">IF(BN$700=$E751,VLOOKUP(BN$9,$D$12:$E$83,2,FALSE),0)</f>
        <v>0</v>
      </c>
      <c r="BO752" s="319">
        <f t="shared" ref="BO752" si="949">IF(BO$700=$E751,VLOOKUP(BO$9,$D$12:$E$83,2,FALSE),0)</f>
        <v>0</v>
      </c>
      <c r="BP752" s="319">
        <f t="shared" ref="BP752" si="950">IF(BP$700=$E751,VLOOKUP(BP$9,$D$12:$E$83,2,FALSE),0)</f>
        <v>0</v>
      </c>
      <c r="BQ752" s="319">
        <f t="shared" ref="BQ752" si="951">IF(BQ$700=$E751,VLOOKUP(BQ$9,$D$12:$E$83,2,FALSE),0)</f>
        <v>0</v>
      </c>
      <c r="BR752" s="319">
        <f t="shared" ref="BR752" si="952">IF(BR$700=$E751,VLOOKUP(BR$9,$D$12:$E$83,2,FALSE),0)</f>
        <v>0</v>
      </c>
      <c r="BS752" s="319">
        <f t="shared" ref="BS752" si="953">IF(BS$700=$E751,VLOOKUP(BS$9,$D$12:$E$83,2,FALSE),0)</f>
        <v>0</v>
      </c>
      <c r="BT752" s="319">
        <f t="shared" ref="BT752" si="954">IF(BT$700=$E751,VLOOKUP(BT$9,$D$12:$E$83,2,FALSE),0)</f>
        <v>0</v>
      </c>
      <c r="BU752" s="319">
        <f t="shared" ref="BU752" si="955">IF(BU$700=$E751,VLOOKUP(BU$9,$D$12:$E$83,2,FALSE),0)</f>
        <v>0</v>
      </c>
      <c r="BV752" s="319">
        <f t="shared" ref="BV752" si="956">IF(BV$700=$E751,VLOOKUP(BV$9,$D$12:$E$83,2,FALSE),0)</f>
        <v>0</v>
      </c>
      <c r="BW752" s="319">
        <f t="shared" ref="BW752" si="957">IF(BW$700=$E751,VLOOKUP(BW$9,$D$12:$E$83,2,FALSE),0)</f>
        <v>0</v>
      </c>
      <c r="BX752" s="319">
        <f t="shared" ref="BX752" si="958">IF(BX$700=$E751,VLOOKUP(BX$9,$D$12:$E$83,2,FALSE),0)</f>
        <v>0</v>
      </c>
      <c r="BY752" s="319">
        <f t="shared" ref="BY752" si="959">IF(BY$700=$E751,VLOOKUP(BY$9,$D$12:$E$83,2,FALSE),0)</f>
        <v>0</v>
      </c>
      <c r="BZ752" s="319">
        <f t="shared" ref="BZ752" si="960">IF(BZ$700=$E751,VLOOKUP(BZ$9,$D$12:$E$83,2,FALSE),0)</f>
        <v>0</v>
      </c>
    </row>
    <row r="753" spans="1:78" ht="15" x14ac:dyDescent="0.25">
      <c r="A753" s="229">
        <f t="shared" ref="A753" si="961">B753*$A$751</f>
        <v>0</v>
      </c>
      <c r="B753" s="77">
        <f t="shared" ref="B753:B757" si="962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63">IF(H$700=$E751,VLOOKUP(H$9,$D$87:$E$158,2,FALSE),0)</f>
        <v>0</v>
      </c>
      <c r="I753" s="319">
        <f t="shared" si="963"/>
        <v>0</v>
      </c>
      <c r="J753" s="319">
        <f t="shared" si="963"/>
        <v>0</v>
      </c>
      <c r="K753" s="319">
        <f t="shared" si="963"/>
        <v>0</v>
      </c>
      <c r="L753" s="319">
        <f t="shared" si="963"/>
        <v>0</v>
      </c>
      <c r="M753" s="319">
        <f t="shared" si="963"/>
        <v>0</v>
      </c>
      <c r="N753" s="319">
        <f t="shared" si="963"/>
        <v>0</v>
      </c>
      <c r="O753" s="319">
        <f t="shared" si="963"/>
        <v>0</v>
      </c>
      <c r="P753" s="319">
        <f t="shared" si="963"/>
        <v>0</v>
      </c>
      <c r="Q753" s="319">
        <f t="shared" si="963"/>
        <v>0</v>
      </c>
      <c r="R753" s="319">
        <f t="shared" si="963"/>
        <v>0</v>
      </c>
      <c r="S753" s="319">
        <f t="shared" si="963"/>
        <v>0</v>
      </c>
      <c r="T753" s="319">
        <f t="shared" si="963"/>
        <v>0</v>
      </c>
      <c r="U753" s="319">
        <f t="shared" si="963"/>
        <v>0</v>
      </c>
      <c r="V753" s="319">
        <f t="shared" si="963"/>
        <v>0</v>
      </c>
      <c r="W753" s="319">
        <f t="shared" si="963"/>
        <v>0</v>
      </c>
      <c r="X753" s="319">
        <f t="shared" si="963"/>
        <v>0</v>
      </c>
      <c r="Y753" s="319">
        <f t="shared" si="963"/>
        <v>0</v>
      </c>
      <c r="Z753" s="319">
        <f t="shared" si="963"/>
        <v>0</v>
      </c>
      <c r="AA753" s="319">
        <f t="shared" si="963"/>
        <v>0</v>
      </c>
      <c r="AB753" s="319">
        <f t="shared" si="963"/>
        <v>0</v>
      </c>
      <c r="AC753" s="319">
        <f t="shared" si="963"/>
        <v>0</v>
      </c>
      <c r="AD753" s="319">
        <f t="shared" si="963"/>
        <v>0</v>
      </c>
      <c r="AE753" s="319">
        <f t="shared" si="963"/>
        <v>0</v>
      </c>
      <c r="AF753" s="319">
        <f t="shared" si="963"/>
        <v>0</v>
      </c>
      <c r="AG753" s="319">
        <f t="shared" si="963"/>
        <v>0</v>
      </c>
      <c r="AH753" s="319">
        <f t="shared" si="963"/>
        <v>0</v>
      </c>
      <c r="AI753" s="319">
        <f t="shared" si="963"/>
        <v>0</v>
      </c>
      <c r="AJ753" s="319">
        <f t="shared" si="963"/>
        <v>0</v>
      </c>
      <c r="AK753" s="319">
        <f t="shared" si="963"/>
        <v>0</v>
      </c>
      <c r="AL753" s="319">
        <f t="shared" si="963"/>
        <v>0</v>
      </c>
      <c r="AM753" s="319">
        <f t="shared" si="963"/>
        <v>0</v>
      </c>
      <c r="AN753" s="319">
        <f t="shared" si="963"/>
        <v>0</v>
      </c>
      <c r="AO753" s="319">
        <f t="shared" si="963"/>
        <v>0</v>
      </c>
      <c r="AP753" s="319">
        <f t="shared" si="963"/>
        <v>0</v>
      </c>
      <c r="AQ753" s="319">
        <f t="shared" si="963"/>
        <v>0</v>
      </c>
      <c r="AR753" s="319">
        <f t="shared" si="963"/>
        <v>0</v>
      </c>
      <c r="AS753" s="319">
        <f t="shared" si="963"/>
        <v>0</v>
      </c>
      <c r="AT753" s="319">
        <f t="shared" si="963"/>
        <v>0</v>
      </c>
      <c r="AU753" s="319">
        <f t="shared" si="963"/>
        <v>0</v>
      </c>
      <c r="AV753" s="319">
        <f t="shared" si="963"/>
        <v>0</v>
      </c>
      <c r="AW753" s="319">
        <f t="shared" si="963"/>
        <v>0</v>
      </c>
      <c r="AX753" s="319">
        <f t="shared" si="963"/>
        <v>0</v>
      </c>
      <c r="AY753" s="319">
        <f t="shared" si="963"/>
        <v>0</v>
      </c>
      <c r="AZ753" s="319">
        <f t="shared" si="963"/>
        <v>0</v>
      </c>
      <c r="BA753" s="319">
        <f t="shared" si="963"/>
        <v>0</v>
      </c>
      <c r="BB753" s="319">
        <f t="shared" si="963"/>
        <v>0</v>
      </c>
      <c r="BC753" s="319">
        <f t="shared" si="963"/>
        <v>0</v>
      </c>
      <c r="BD753" s="319">
        <f t="shared" si="963"/>
        <v>0</v>
      </c>
      <c r="BE753" s="319">
        <f t="shared" si="963"/>
        <v>0</v>
      </c>
      <c r="BF753" s="319">
        <f t="shared" si="963"/>
        <v>0</v>
      </c>
      <c r="BG753" s="319">
        <f t="shared" si="963"/>
        <v>0</v>
      </c>
      <c r="BH753" s="319">
        <f t="shared" si="963"/>
        <v>0</v>
      </c>
      <c r="BI753" s="319">
        <f t="shared" si="963"/>
        <v>0</v>
      </c>
      <c r="BJ753" s="319">
        <f t="shared" si="963"/>
        <v>0</v>
      </c>
      <c r="BK753" s="319">
        <f t="shared" si="963"/>
        <v>0</v>
      </c>
      <c r="BL753" s="319">
        <f t="shared" si="963"/>
        <v>0</v>
      </c>
      <c r="BM753" s="319">
        <f t="shared" si="963"/>
        <v>0</v>
      </c>
      <c r="BN753" s="319">
        <f t="shared" si="963"/>
        <v>0</v>
      </c>
      <c r="BO753" s="319">
        <f t="shared" si="963"/>
        <v>0</v>
      </c>
      <c r="BP753" s="319">
        <f t="shared" si="963"/>
        <v>0</v>
      </c>
      <c r="BQ753" s="319">
        <f t="shared" si="963"/>
        <v>0</v>
      </c>
      <c r="BR753" s="319">
        <f t="shared" si="963"/>
        <v>0</v>
      </c>
      <c r="BS753" s="319">
        <f t="shared" si="963"/>
        <v>0</v>
      </c>
      <c r="BT753" s="319">
        <f t="shared" ref="BT753:BZ753" si="964">IF(BT$700=$E751,VLOOKUP(BT$9,$D$87:$E$158,2,FALSE),0)</f>
        <v>0</v>
      </c>
      <c r="BU753" s="319">
        <f t="shared" si="964"/>
        <v>0</v>
      </c>
      <c r="BV753" s="319">
        <f t="shared" si="964"/>
        <v>0</v>
      </c>
      <c r="BW753" s="319">
        <f t="shared" si="964"/>
        <v>0</v>
      </c>
      <c r="BX753" s="319">
        <f t="shared" si="964"/>
        <v>0</v>
      </c>
      <c r="BY753" s="319">
        <f t="shared" si="964"/>
        <v>0</v>
      </c>
      <c r="BZ753" s="319">
        <f t="shared" si="964"/>
        <v>0</v>
      </c>
    </row>
    <row r="754" spans="1:78" ht="15" x14ac:dyDescent="0.25">
      <c r="A754" s="229">
        <f>B754*$A$751</f>
        <v>0</v>
      </c>
      <c r="B754" s="77">
        <f t="shared" si="962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65">IF(H$700=$E751,VLOOKUP(H$9,$D$163:$E$234,2,FALSE),0)</f>
        <v>0</v>
      </c>
      <c r="I754" s="319">
        <f t="shared" si="965"/>
        <v>0</v>
      </c>
      <c r="J754" s="319">
        <f t="shared" si="965"/>
        <v>0</v>
      </c>
      <c r="K754" s="319">
        <f t="shared" si="965"/>
        <v>0</v>
      </c>
      <c r="L754" s="319">
        <f t="shared" si="965"/>
        <v>0</v>
      </c>
      <c r="M754" s="319">
        <f t="shared" si="965"/>
        <v>0</v>
      </c>
      <c r="N754" s="319">
        <f t="shared" si="965"/>
        <v>0</v>
      </c>
      <c r="O754" s="319">
        <f t="shared" si="965"/>
        <v>0</v>
      </c>
      <c r="P754" s="319">
        <f t="shared" si="965"/>
        <v>0</v>
      </c>
      <c r="Q754" s="319">
        <f t="shared" si="965"/>
        <v>0</v>
      </c>
      <c r="R754" s="319">
        <f t="shared" si="965"/>
        <v>0</v>
      </c>
      <c r="S754" s="319">
        <f t="shared" si="965"/>
        <v>0</v>
      </c>
      <c r="T754" s="319">
        <f t="shared" si="965"/>
        <v>0</v>
      </c>
      <c r="U754" s="319">
        <f t="shared" si="965"/>
        <v>0</v>
      </c>
      <c r="V754" s="319">
        <f t="shared" si="965"/>
        <v>0</v>
      </c>
      <c r="W754" s="319">
        <f t="shared" si="965"/>
        <v>0</v>
      </c>
      <c r="X754" s="319">
        <f t="shared" si="965"/>
        <v>0</v>
      </c>
      <c r="Y754" s="319">
        <f t="shared" si="965"/>
        <v>0</v>
      </c>
      <c r="Z754" s="319">
        <f t="shared" si="965"/>
        <v>0</v>
      </c>
      <c r="AA754" s="319">
        <f t="shared" si="965"/>
        <v>0</v>
      </c>
      <c r="AB754" s="319">
        <f t="shared" si="965"/>
        <v>0</v>
      </c>
      <c r="AC754" s="319">
        <f t="shared" si="965"/>
        <v>0</v>
      </c>
      <c r="AD754" s="319">
        <f t="shared" si="965"/>
        <v>0</v>
      </c>
      <c r="AE754" s="319">
        <f t="shared" si="965"/>
        <v>0</v>
      </c>
      <c r="AF754" s="319">
        <f t="shared" si="965"/>
        <v>0</v>
      </c>
      <c r="AG754" s="319">
        <f t="shared" si="965"/>
        <v>0</v>
      </c>
      <c r="AH754" s="319">
        <f t="shared" si="965"/>
        <v>0</v>
      </c>
      <c r="AI754" s="319">
        <f t="shared" si="965"/>
        <v>0</v>
      </c>
      <c r="AJ754" s="319">
        <f t="shared" si="965"/>
        <v>0</v>
      </c>
      <c r="AK754" s="319">
        <f t="shared" si="965"/>
        <v>0</v>
      </c>
      <c r="AL754" s="319">
        <f t="shared" si="965"/>
        <v>0</v>
      </c>
      <c r="AM754" s="319">
        <f t="shared" si="965"/>
        <v>0</v>
      </c>
      <c r="AN754" s="319">
        <f t="shared" si="965"/>
        <v>0</v>
      </c>
      <c r="AO754" s="319">
        <f t="shared" si="965"/>
        <v>0</v>
      </c>
      <c r="AP754" s="319">
        <f t="shared" si="965"/>
        <v>0</v>
      </c>
      <c r="AQ754" s="319">
        <f t="shared" si="965"/>
        <v>0</v>
      </c>
      <c r="AR754" s="319">
        <f t="shared" si="965"/>
        <v>0</v>
      </c>
      <c r="AS754" s="319">
        <f t="shared" si="965"/>
        <v>0</v>
      </c>
      <c r="AT754" s="319">
        <f t="shared" si="965"/>
        <v>0</v>
      </c>
      <c r="AU754" s="319">
        <f t="shared" si="965"/>
        <v>0</v>
      </c>
      <c r="AV754" s="319">
        <f t="shared" si="965"/>
        <v>0</v>
      </c>
      <c r="AW754" s="319">
        <f t="shared" si="965"/>
        <v>0</v>
      </c>
      <c r="AX754" s="319">
        <f t="shared" si="965"/>
        <v>0</v>
      </c>
      <c r="AY754" s="319">
        <f t="shared" si="965"/>
        <v>0</v>
      </c>
      <c r="AZ754" s="319">
        <f t="shared" si="965"/>
        <v>0</v>
      </c>
      <c r="BA754" s="319">
        <f t="shared" si="965"/>
        <v>0</v>
      </c>
      <c r="BB754" s="319">
        <f t="shared" si="965"/>
        <v>0</v>
      </c>
      <c r="BC754" s="319">
        <f t="shared" si="965"/>
        <v>0</v>
      </c>
      <c r="BD754" s="319">
        <f t="shared" si="965"/>
        <v>0</v>
      </c>
      <c r="BE754" s="319">
        <f t="shared" si="965"/>
        <v>0</v>
      </c>
      <c r="BF754" s="319">
        <f t="shared" si="965"/>
        <v>0</v>
      </c>
      <c r="BG754" s="319">
        <f t="shared" si="965"/>
        <v>0</v>
      </c>
      <c r="BH754" s="319">
        <f t="shared" si="965"/>
        <v>0</v>
      </c>
      <c r="BI754" s="319">
        <f t="shared" si="965"/>
        <v>0</v>
      </c>
      <c r="BJ754" s="319">
        <f t="shared" si="965"/>
        <v>0</v>
      </c>
      <c r="BK754" s="319">
        <f t="shared" si="965"/>
        <v>0</v>
      </c>
      <c r="BL754" s="319">
        <f t="shared" si="965"/>
        <v>0</v>
      </c>
      <c r="BM754" s="319">
        <f t="shared" si="965"/>
        <v>0</v>
      </c>
      <c r="BN754" s="319">
        <f t="shared" si="965"/>
        <v>0</v>
      </c>
      <c r="BO754" s="319">
        <f t="shared" si="965"/>
        <v>0</v>
      </c>
      <c r="BP754" s="319">
        <f t="shared" si="965"/>
        <v>0</v>
      </c>
      <c r="BQ754" s="319">
        <f t="shared" si="965"/>
        <v>0</v>
      </c>
      <c r="BR754" s="319">
        <f t="shared" si="965"/>
        <v>0</v>
      </c>
      <c r="BS754" s="319">
        <f t="shared" si="965"/>
        <v>0</v>
      </c>
      <c r="BT754" s="319">
        <f t="shared" ref="BT754:BZ754" si="966">IF(BT$700=$E751,VLOOKUP(BT$9,$D$163:$E$234,2,FALSE),0)</f>
        <v>0</v>
      </c>
      <c r="BU754" s="319">
        <f t="shared" si="966"/>
        <v>0</v>
      </c>
      <c r="BV754" s="319">
        <f t="shared" si="966"/>
        <v>0</v>
      </c>
      <c r="BW754" s="319">
        <f t="shared" si="966"/>
        <v>0</v>
      </c>
      <c r="BX754" s="319">
        <f t="shared" si="966"/>
        <v>0</v>
      </c>
      <c r="BY754" s="319">
        <f t="shared" si="966"/>
        <v>0</v>
      </c>
      <c r="BZ754" s="319">
        <f t="shared" si="966"/>
        <v>0</v>
      </c>
    </row>
    <row r="755" spans="1:78" ht="15" x14ac:dyDescent="0.25">
      <c r="A755" s="228">
        <f>B755*$A$751</f>
        <v>0</v>
      </c>
      <c r="B755" s="77">
        <f t="shared" si="962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67">IF(H$700=$E751,VLOOKUP(H$9,$D$239:$E$310,2,FALSE),0)</f>
        <v>0</v>
      </c>
      <c r="I755" s="319">
        <f t="shared" si="967"/>
        <v>0</v>
      </c>
      <c r="J755" s="319">
        <f t="shared" si="967"/>
        <v>0</v>
      </c>
      <c r="K755" s="319">
        <f t="shared" si="967"/>
        <v>0</v>
      </c>
      <c r="L755" s="319">
        <f t="shared" si="967"/>
        <v>0</v>
      </c>
      <c r="M755" s="319">
        <f t="shared" si="967"/>
        <v>0</v>
      </c>
      <c r="N755" s="319">
        <f t="shared" si="967"/>
        <v>0</v>
      </c>
      <c r="O755" s="319">
        <f t="shared" si="967"/>
        <v>0</v>
      </c>
      <c r="P755" s="319">
        <f t="shared" si="967"/>
        <v>0</v>
      </c>
      <c r="Q755" s="319">
        <f t="shared" si="967"/>
        <v>0</v>
      </c>
      <c r="R755" s="319">
        <f t="shared" si="967"/>
        <v>0</v>
      </c>
      <c r="S755" s="319">
        <f t="shared" si="967"/>
        <v>0</v>
      </c>
      <c r="T755" s="319">
        <f t="shared" si="967"/>
        <v>0</v>
      </c>
      <c r="U755" s="319">
        <f t="shared" si="967"/>
        <v>0</v>
      </c>
      <c r="V755" s="319">
        <f t="shared" si="967"/>
        <v>0</v>
      </c>
      <c r="W755" s="319">
        <f t="shared" si="967"/>
        <v>0</v>
      </c>
      <c r="X755" s="319">
        <f t="shared" si="967"/>
        <v>0</v>
      </c>
      <c r="Y755" s="319">
        <f t="shared" si="967"/>
        <v>0</v>
      </c>
      <c r="Z755" s="319">
        <f t="shared" si="967"/>
        <v>0</v>
      </c>
      <c r="AA755" s="319">
        <f t="shared" si="967"/>
        <v>0</v>
      </c>
      <c r="AB755" s="319">
        <f t="shared" si="967"/>
        <v>0</v>
      </c>
      <c r="AC755" s="319">
        <f t="shared" si="967"/>
        <v>0</v>
      </c>
      <c r="AD755" s="319">
        <f t="shared" si="967"/>
        <v>0</v>
      </c>
      <c r="AE755" s="319">
        <f t="shared" si="967"/>
        <v>0</v>
      </c>
      <c r="AF755" s="319">
        <f t="shared" si="967"/>
        <v>0</v>
      </c>
      <c r="AG755" s="319">
        <f t="shared" si="967"/>
        <v>0</v>
      </c>
      <c r="AH755" s="319">
        <f t="shared" si="967"/>
        <v>0</v>
      </c>
      <c r="AI755" s="319">
        <f t="shared" si="967"/>
        <v>0</v>
      </c>
      <c r="AJ755" s="319">
        <f t="shared" si="967"/>
        <v>0</v>
      </c>
      <c r="AK755" s="319">
        <f t="shared" si="967"/>
        <v>0</v>
      </c>
      <c r="AL755" s="319">
        <f t="shared" si="967"/>
        <v>0</v>
      </c>
      <c r="AM755" s="319">
        <f t="shared" si="967"/>
        <v>0</v>
      </c>
      <c r="AN755" s="319">
        <f t="shared" si="967"/>
        <v>0</v>
      </c>
      <c r="AO755" s="319">
        <f t="shared" si="967"/>
        <v>0</v>
      </c>
      <c r="AP755" s="319">
        <f t="shared" si="967"/>
        <v>0</v>
      </c>
      <c r="AQ755" s="319">
        <f t="shared" si="967"/>
        <v>0</v>
      </c>
      <c r="AR755" s="319">
        <f t="shared" si="967"/>
        <v>0</v>
      </c>
      <c r="AS755" s="319">
        <f t="shared" si="967"/>
        <v>0</v>
      </c>
      <c r="AT755" s="319">
        <f t="shared" si="967"/>
        <v>0</v>
      </c>
      <c r="AU755" s="319">
        <f t="shared" si="967"/>
        <v>0</v>
      </c>
      <c r="AV755" s="319">
        <f t="shared" si="967"/>
        <v>0</v>
      </c>
      <c r="AW755" s="319">
        <f t="shared" si="967"/>
        <v>0</v>
      </c>
      <c r="AX755" s="319">
        <f t="shared" si="967"/>
        <v>0</v>
      </c>
      <c r="AY755" s="319">
        <f t="shared" si="967"/>
        <v>0</v>
      </c>
      <c r="AZ755" s="319">
        <f t="shared" si="967"/>
        <v>0</v>
      </c>
      <c r="BA755" s="319">
        <f t="shared" si="967"/>
        <v>0</v>
      </c>
      <c r="BB755" s="319">
        <f t="shared" si="967"/>
        <v>0</v>
      </c>
      <c r="BC755" s="319">
        <f t="shared" si="967"/>
        <v>0</v>
      </c>
      <c r="BD755" s="319">
        <f t="shared" si="967"/>
        <v>0</v>
      </c>
      <c r="BE755" s="319">
        <f t="shared" si="967"/>
        <v>0</v>
      </c>
      <c r="BF755" s="319">
        <f t="shared" si="967"/>
        <v>0</v>
      </c>
      <c r="BG755" s="319">
        <f t="shared" si="967"/>
        <v>0</v>
      </c>
      <c r="BH755" s="319">
        <f t="shared" si="967"/>
        <v>0</v>
      </c>
      <c r="BI755" s="319">
        <f t="shared" si="967"/>
        <v>0</v>
      </c>
      <c r="BJ755" s="319">
        <f t="shared" si="967"/>
        <v>0</v>
      </c>
      <c r="BK755" s="319">
        <f t="shared" si="967"/>
        <v>0</v>
      </c>
      <c r="BL755" s="319">
        <f t="shared" si="967"/>
        <v>0</v>
      </c>
      <c r="BM755" s="319">
        <f t="shared" si="967"/>
        <v>0</v>
      </c>
      <c r="BN755" s="319">
        <f t="shared" si="967"/>
        <v>0</v>
      </c>
      <c r="BO755" s="319">
        <f t="shared" si="967"/>
        <v>0</v>
      </c>
      <c r="BP755" s="319">
        <f t="shared" si="967"/>
        <v>0</v>
      </c>
      <c r="BQ755" s="319">
        <f t="shared" si="967"/>
        <v>0</v>
      </c>
      <c r="BR755" s="319">
        <f t="shared" si="967"/>
        <v>0</v>
      </c>
      <c r="BS755" s="319">
        <f t="shared" si="967"/>
        <v>0</v>
      </c>
      <c r="BT755" s="319">
        <f t="shared" ref="BT755:BZ755" si="968">IF(BT$700=$E751,VLOOKUP(BT$9,$D$239:$E$310,2,FALSE),0)</f>
        <v>0</v>
      </c>
      <c r="BU755" s="319">
        <f t="shared" si="968"/>
        <v>0</v>
      </c>
      <c r="BV755" s="319">
        <f t="shared" si="968"/>
        <v>0</v>
      </c>
      <c r="BW755" s="319">
        <f t="shared" si="968"/>
        <v>0</v>
      </c>
      <c r="BX755" s="319">
        <f t="shared" si="968"/>
        <v>0</v>
      </c>
      <c r="BY755" s="319">
        <f t="shared" si="968"/>
        <v>0</v>
      </c>
      <c r="BZ755" s="319">
        <f t="shared" si="968"/>
        <v>0</v>
      </c>
    </row>
    <row r="756" spans="1:78" ht="15" x14ac:dyDescent="0.25">
      <c r="B756" s="77">
        <f t="shared" si="962"/>
        <v>3202.67274</v>
      </c>
      <c r="E756" s="170" t="s">
        <v>2</v>
      </c>
      <c r="G756" s="319">
        <f>IF(G$700=$E751,VLOOKUP(G$9,$D$316:$E$387,2,FALSE),0)</f>
        <v>0</v>
      </c>
      <c r="H756" s="319">
        <f t="shared" ref="H756:BS756" si="969">IF(H$700=$E751,VLOOKUP(H$9,$D$316:$E$387,2,FALSE),0)</f>
        <v>0</v>
      </c>
      <c r="I756" s="319">
        <f t="shared" si="969"/>
        <v>0</v>
      </c>
      <c r="J756" s="319">
        <f t="shared" si="969"/>
        <v>0</v>
      </c>
      <c r="K756" s="319">
        <f t="shared" si="969"/>
        <v>0</v>
      </c>
      <c r="L756" s="319">
        <f t="shared" si="969"/>
        <v>0</v>
      </c>
      <c r="M756" s="319">
        <f t="shared" si="969"/>
        <v>0</v>
      </c>
      <c r="N756" s="319">
        <f t="shared" si="969"/>
        <v>0</v>
      </c>
      <c r="O756" s="319">
        <f t="shared" si="969"/>
        <v>0</v>
      </c>
      <c r="P756" s="319">
        <f t="shared" si="969"/>
        <v>0</v>
      </c>
      <c r="Q756" s="319">
        <f t="shared" si="969"/>
        <v>0</v>
      </c>
      <c r="R756" s="319">
        <f t="shared" si="969"/>
        <v>0</v>
      </c>
      <c r="S756" s="319">
        <f t="shared" si="969"/>
        <v>0</v>
      </c>
      <c r="T756" s="319">
        <f t="shared" si="969"/>
        <v>0</v>
      </c>
      <c r="U756" s="319">
        <f t="shared" si="969"/>
        <v>927.87248999999997</v>
      </c>
      <c r="V756" s="319">
        <f t="shared" si="969"/>
        <v>308.87504000000001</v>
      </c>
      <c r="W756" s="319">
        <f t="shared" si="969"/>
        <v>106.44210000000001</v>
      </c>
      <c r="X756" s="319">
        <f t="shared" si="969"/>
        <v>450.39016000000004</v>
      </c>
      <c r="Y756" s="319">
        <f t="shared" si="969"/>
        <v>649.09430999999995</v>
      </c>
      <c r="Z756" s="319">
        <f t="shared" si="969"/>
        <v>759.99863999999991</v>
      </c>
      <c r="AA756" s="319">
        <f t="shared" si="969"/>
        <v>0</v>
      </c>
      <c r="AB756" s="319">
        <f t="shared" si="969"/>
        <v>0</v>
      </c>
      <c r="AC756" s="319">
        <f t="shared" si="969"/>
        <v>0</v>
      </c>
      <c r="AD756" s="319">
        <f t="shared" si="969"/>
        <v>0</v>
      </c>
      <c r="AE756" s="319">
        <f t="shared" si="969"/>
        <v>0</v>
      </c>
      <c r="AF756" s="319">
        <f t="shared" si="969"/>
        <v>0</v>
      </c>
      <c r="AG756" s="319">
        <f t="shared" si="969"/>
        <v>0</v>
      </c>
      <c r="AH756" s="319">
        <f t="shared" si="969"/>
        <v>0</v>
      </c>
      <c r="AI756" s="319">
        <f t="shared" si="969"/>
        <v>0</v>
      </c>
      <c r="AJ756" s="319">
        <f t="shared" si="969"/>
        <v>0</v>
      </c>
      <c r="AK756" s="319">
        <f t="shared" si="969"/>
        <v>0</v>
      </c>
      <c r="AL756" s="319">
        <f t="shared" si="969"/>
        <v>0</v>
      </c>
      <c r="AM756" s="319">
        <f t="shared" si="969"/>
        <v>0</v>
      </c>
      <c r="AN756" s="319">
        <f t="shared" si="969"/>
        <v>0</v>
      </c>
      <c r="AO756" s="319">
        <f t="shared" si="969"/>
        <v>0</v>
      </c>
      <c r="AP756" s="319">
        <f t="shared" si="969"/>
        <v>0</v>
      </c>
      <c r="AQ756" s="319">
        <f t="shared" si="969"/>
        <v>0</v>
      </c>
      <c r="AR756" s="319">
        <f t="shared" si="969"/>
        <v>0</v>
      </c>
      <c r="AS756" s="319">
        <f t="shared" si="969"/>
        <v>0</v>
      </c>
      <c r="AT756" s="319">
        <f t="shared" si="969"/>
        <v>0</v>
      </c>
      <c r="AU756" s="319">
        <f t="shared" si="969"/>
        <v>0</v>
      </c>
      <c r="AV756" s="319">
        <f t="shared" si="969"/>
        <v>0</v>
      </c>
      <c r="AW756" s="319">
        <f t="shared" si="969"/>
        <v>0</v>
      </c>
      <c r="AX756" s="319">
        <f t="shared" si="969"/>
        <v>0</v>
      </c>
      <c r="AY756" s="319">
        <f t="shared" si="969"/>
        <v>0</v>
      </c>
      <c r="AZ756" s="319">
        <f t="shared" si="969"/>
        <v>0</v>
      </c>
      <c r="BA756" s="319">
        <f t="shared" si="969"/>
        <v>0</v>
      </c>
      <c r="BB756" s="319">
        <f t="shared" si="969"/>
        <v>0</v>
      </c>
      <c r="BC756" s="319">
        <f t="shared" si="969"/>
        <v>0</v>
      </c>
      <c r="BD756" s="319">
        <f t="shared" si="969"/>
        <v>0</v>
      </c>
      <c r="BE756" s="319">
        <f t="shared" si="969"/>
        <v>0</v>
      </c>
      <c r="BF756" s="319">
        <f t="shared" si="969"/>
        <v>0</v>
      </c>
      <c r="BG756" s="319">
        <f t="shared" si="969"/>
        <v>0</v>
      </c>
      <c r="BH756" s="319">
        <f t="shared" si="969"/>
        <v>0</v>
      </c>
      <c r="BI756" s="319">
        <f t="shared" si="969"/>
        <v>0</v>
      </c>
      <c r="BJ756" s="319">
        <f t="shared" si="969"/>
        <v>0</v>
      </c>
      <c r="BK756" s="319">
        <f t="shared" si="969"/>
        <v>0</v>
      </c>
      <c r="BL756" s="319">
        <f t="shared" si="969"/>
        <v>0</v>
      </c>
      <c r="BM756" s="319">
        <f t="shared" si="969"/>
        <v>0</v>
      </c>
      <c r="BN756" s="319">
        <f t="shared" si="969"/>
        <v>0</v>
      </c>
      <c r="BO756" s="319">
        <f t="shared" si="969"/>
        <v>0</v>
      </c>
      <c r="BP756" s="319">
        <f t="shared" si="969"/>
        <v>0</v>
      </c>
      <c r="BQ756" s="319">
        <f t="shared" si="969"/>
        <v>0</v>
      </c>
      <c r="BR756" s="319">
        <f t="shared" si="969"/>
        <v>0</v>
      </c>
      <c r="BS756" s="319">
        <f t="shared" si="969"/>
        <v>0</v>
      </c>
      <c r="BT756" s="319">
        <f t="shared" ref="BT756:BZ756" si="970">IF(BT$700=$E751,VLOOKUP(BT$9,$D$316:$E$387,2,FALSE),0)</f>
        <v>0</v>
      </c>
      <c r="BU756" s="319">
        <f t="shared" si="970"/>
        <v>0</v>
      </c>
      <c r="BV756" s="319">
        <f t="shared" si="970"/>
        <v>0</v>
      </c>
      <c r="BW756" s="319">
        <f t="shared" si="970"/>
        <v>0</v>
      </c>
      <c r="BX756" s="319">
        <f t="shared" si="970"/>
        <v>0</v>
      </c>
      <c r="BY756" s="319">
        <f t="shared" si="970"/>
        <v>0</v>
      </c>
      <c r="BZ756" s="319">
        <f t="shared" si="970"/>
        <v>0</v>
      </c>
    </row>
    <row r="757" spans="1:78" ht="15" x14ac:dyDescent="0.25">
      <c r="B757" s="77">
        <f t="shared" si="962"/>
        <v>-104029.97623000003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-104029.97623000003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-3202.67274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-3202.67274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x14ac:dyDescent="0.2">
      <c r="A759" s="77">
        <f>SUM(A752:A755)</f>
        <v>1445.2937834689149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641.79112235581886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6.1370516669386479</v>
      </c>
      <c r="V760" s="322">
        <f>IF(V$9&gt;INPUTS!$C$43,0,SUMIF($A$12:$A$310,$E751,V$12:V$310))</f>
        <v>16.456671519494705</v>
      </c>
      <c r="W760" s="322">
        <f>IF(W$9&gt;INPUTS!$C$43,0,SUMIF($A$12:$A$310,$E751,W$12:W$310))</f>
        <v>26.762131967929943</v>
      </c>
      <c r="X760" s="322">
        <f>IF(X$9&gt;INPUTS!$C$43,0,SUMIF($A$12:$A$310,$E751,X$12:X$310))</f>
        <v>44.513657217475291</v>
      </c>
      <c r="Y760" s="322">
        <f>IF(Y$9&gt;INPUTS!$C$43,0,SUMIF($A$12:$A$310,$E751,Y$12:Y$310))</f>
        <v>77.224367453824073</v>
      </c>
      <c r="Z760" s="322">
        <f>IF(Z$9&gt;INPUTS!$C$43,0,SUMIF($A$12:$A$310,$E751,Z$12:Z$310))</f>
        <v>109.37379666292745</v>
      </c>
      <c r="AA760" s="322">
        <f>IF(AA$9&gt;INPUTS!$C$43,0,SUMIF($A$12:$A$310,$E751,AA$12:AA$310))</f>
        <v>120.44114862240959</v>
      </c>
      <c r="AB760" s="322">
        <f>IF(AB$9&gt;INPUTS!$C$43,0,SUMIF($A$12:$A$310,$E751,AB$12:AB$310))</f>
        <v>120.44114862240959</v>
      </c>
      <c r="AC760" s="322">
        <f>IF(AC$9&gt;INPUTS!$C$43,0,SUMIF($A$12:$A$310,$E751,AC$12:AC$310))</f>
        <v>120.44114862240959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-641.79112235581886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-641.79112235581886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71">SUMIF($A$12:$A$234,$E751,H$12:H$234)*(1-$D$5)+SUMIF($A$239:$A$310,$E751,H$239:H$310)</f>
        <v>0</v>
      </c>
      <c r="I762" s="320">
        <f t="shared" si="971"/>
        <v>0</v>
      </c>
      <c r="J762" s="320">
        <f t="shared" si="971"/>
        <v>0</v>
      </c>
      <c r="K762" s="320">
        <f t="shared" si="971"/>
        <v>0</v>
      </c>
      <c r="L762" s="320">
        <f t="shared" si="971"/>
        <v>0</v>
      </c>
      <c r="M762" s="320">
        <f t="shared" si="971"/>
        <v>0</v>
      </c>
      <c r="N762" s="320">
        <f t="shared" si="971"/>
        <v>0</v>
      </c>
      <c r="O762" s="320">
        <f t="shared" si="971"/>
        <v>0</v>
      </c>
      <c r="P762" s="320">
        <f t="shared" si="971"/>
        <v>0</v>
      </c>
      <c r="Q762" s="320">
        <f t="shared" si="971"/>
        <v>0</v>
      </c>
      <c r="R762" s="320">
        <f t="shared" si="971"/>
        <v>0</v>
      </c>
      <c r="S762" s="320">
        <f t="shared" si="971"/>
        <v>0</v>
      </c>
      <c r="T762" s="320">
        <f t="shared" si="971"/>
        <v>0</v>
      </c>
      <c r="U762" s="320">
        <f t="shared" si="971"/>
        <v>4.4119264433621943</v>
      </c>
      <c r="V762" s="320">
        <f t="shared" si="971"/>
        <v>11.830701155364743</v>
      </c>
      <c r="W762" s="320">
        <f t="shared" si="971"/>
        <v>19.239296671744835</v>
      </c>
      <c r="X762" s="320">
        <f t="shared" si="971"/>
        <v>32.000868173642985</v>
      </c>
      <c r="Y762" s="320">
        <f t="shared" si="971"/>
        <v>55.516597762554127</v>
      </c>
      <c r="Z762" s="320">
        <f t="shared" si="971"/>
        <v>78.628822420978537</v>
      </c>
      <c r="AA762" s="320">
        <f t="shared" si="971"/>
        <v>86.585141744650244</v>
      </c>
      <c r="AB762" s="320">
        <f t="shared" si="971"/>
        <v>86.585141744650244</v>
      </c>
      <c r="AC762" s="320">
        <f t="shared" si="971"/>
        <v>86.585141744650244</v>
      </c>
      <c r="AD762" s="320">
        <f t="shared" si="971"/>
        <v>86.585141744650244</v>
      </c>
      <c r="AE762" s="320">
        <f t="shared" si="971"/>
        <v>86.585141744650244</v>
      </c>
      <c r="AF762" s="320">
        <f t="shared" si="971"/>
        <v>86.585141744650244</v>
      </c>
      <c r="AG762" s="320">
        <f t="shared" si="971"/>
        <v>86.585141744650244</v>
      </c>
      <c r="AH762" s="320">
        <f t="shared" si="971"/>
        <v>86.585141744650244</v>
      </c>
      <c r="AI762" s="320">
        <f t="shared" si="971"/>
        <v>86.585141744650244</v>
      </c>
      <c r="AJ762" s="320">
        <f t="shared" si="971"/>
        <v>86.585141744650244</v>
      </c>
      <c r="AK762" s="320">
        <f t="shared" si="971"/>
        <v>86.585141744650244</v>
      </c>
      <c r="AL762" s="320">
        <f t="shared" si="971"/>
        <v>86.585141744650244</v>
      </c>
      <c r="AM762" s="320">
        <f t="shared" si="971"/>
        <v>86.585141744650244</v>
      </c>
      <c r="AN762" s="320">
        <f t="shared" si="971"/>
        <v>86.585141744650244</v>
      </c>
      <c r="AO762" s="320">
        <f t="shared" si="971"/>
        <v>86.585141744650244</v>
      </c>
      <c r="AP762" s="320">
        <f t="shared" si="971"/>
        <v>86.585141744650244</v>
      </c>
      <c r="AQ762" s="320">
        <f t="shared" si="971"/>
        <v>86.585141744650244</v>
      </c>
      <c r="AR762" s="320">
        <f t="shared" si="971"/>
        <v>86.585141744650244</v>
      </c>
      <c r="AS762" s="320">
        <f t="shared" si="971"/>
        <v>86.585141744650244</v>
      </c>
      <c r="AT762" s="320">
        <f t="shared" si="971"/>
        <v>86.585141744650244</v>
      </c>
      <c r="AU762" s="320">
        <f t="shared" si="971"/>
        <v>86.585141744650244</v>
      </c>
      <c r="AV762" s="320">
        <f t="shared" si="971"/>
        <v>86.585141744650244</v>
      </c>
      <c r="AW762" s="320">
        <f t="shared" si="971"/>
        <v>86.585141744650244</v>
      </c>
      <c r="AX762" s="320">
        <f t="shared" si="971"/>
        <v>86.585141744650244</v>
      </c>
      <c r="AY762" s="320">
        <f t="shared" si="971"/>
        <v>86.585141744650244</v>
      </c>
      <c r="AZ762" s="320">
        <f t="shared" si="971"/>
        <v>86.585141744650244</v>
      </c>
      <c r="BA762" s="320">
        <f t="shared" si="971"/>
        <v>86.585141744650244</v>
      </c>
      <c r="BB762" s="320">
        <f t="shared" si="971"/>
        <v>86.585141744650244</v>
      </c>
      <c r="BC762" s="320">
        <f t="shared" si="971"/>
        <v>86.585141744650244</v>
      </c>
      <c r="BD762" s="320">
        <f t="shared" si="971"/>
        <v>86.585141744650244</v>
      </c>
      <c r="BE762" s="320">
        <f t="shared" si="971"/>
        <v>86.585141744650244</v>
      </c>
      <c r="BF762" s="320">
        <f t="shared" si="971"/>
        <v>86.585141744650244</v>
      </c>
      <c r="BG762" s="320">
        <f t="shared" si="971"/>
        <v>86.585141744650244</v>
      </c>
      <c r="BH762" s="320">
        <f t="shared" si="971"/>
        <v>86.585141744650244</v>
      </c>
      <c r="BI762" s="320">
        <f t="shared" si="971"/>
        <v>86.585141744650244</v>
      </c>
      <c r="BJ762" s="320">
        <f t="shared" si="971"/>
        <v>86.585141744650244</v>
      </c>
      <c r="BK762" s="320">
        <f t="shared" si="971"/>
        <v>86.585141744650244</v>
      </c>
      <c r="BL762" s="320">
        <f t="shared" si="971"/>
        <v>86.585141744650244</v>
      </c>
      <c r="BM762" s="320">
        <f t="shared" si="971"/>
        <v>86.585141744650244</v>
      </c>
      <c r="BN762" s="320">
        <f t="shared" si="971"/>
        <v>86.585141744650244</v>
      </c>
      <c r="BO762" s="320">
        <f t="shared" si="971"/>
        <v>86.585141744650244</v>
      </c>
      <c r="BP762" s="320">
        <f t="shared" si="971"/>
        <v>86.585141744650244</v>
      </c>
      <c r="BQ762" s="320">
        <f t="shared" si="971"/>
        <v>86.585141744650244</v>
      </c>
      <c r="BR762" s="320">
        <f t="shared" si="971"/>
        <v>86.585141744650244</v>
      </c>
      <c r="BS762" s="320">
        <f t="shared" si="971"/>
        <v>86.585141744650244</v>
      </c>
      <c r="BT762" s="320">
        <f t="shared" ref="BT762:BZ762" si="972">SUMIF($A$12:$A$234,$E751,BT$12:BT$234)*(1-$D$5)+SUMIF($A$239:$A$310,$E751,BT$239:BT$310)</f>
        <v>86.585141744650244</v>
      </c>
      <c r="BU762" s="320">
        <f t="shared" si="972"/>
        <v>86.585141744650244</v>
      </c>
      <c r="BV762" s="320">
        <f t="shared" si="972"/>
        <v>86.585141744650244</v>
      </c>
      <c r="BW762" s="320">
        <f t="shared" si="972"/>
        <v>86.585141744650244</v>
      </c>
      <c r="BX762" s="320">
        <f t="shared" si="972"/>
        <v>86.585141744650244</v>
      </c>
      <c r="BY762" s="320">
        <f t="shared" si="972"/>
        <v>86.585141744650244</v>
      </c>
      <c r="BZ762" s="320">
        <f t="shared" si="972"/>
        <v>86.585141744650244</v>
      </c>
    </row>
    <row r="763" spans="1:78" ht="15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73">SUMIF($A$12:$A$234,$E751,H$12:H$234)</f>
        <v>0</v>
      </c>
      <c r="I764" s="320">
        <f t="shared" si="973"/>
        <v>0</v>
      </c>
      <c r="J764" s="320">
        <f t="shared" si="973"/>
        <v>0</v>
      </c>
      <c r="K764" s="320">
        <f t="shared" si="973"/>
        <v>0</v>
      </c>
      <c r="L764" s="320">
        <f t="shared" si="973"/>
        <v>0</v>
      </c>
      <c r="M764" s="320">
        <f t="shared" si="973"/>
        <v>0</v>
      </c>
      <c r="N764" s="320">
        <f t="shared" si="973"/>
        <v>0</v>
      </c>
      <c r="O764" s="320">
        <f t="shared" si="973"/>
        <v>0</v>
      </c>
      <c r="P764" s="320">
        <f t="shared" si="973"/>
        <v>0</v>
      </c>
      <c r="Q764" s="320">
        <f t="shared" si="973"/>
        <v>0</v>
      </c>
      <c r="R764" s="320">
        <f t="shared" si="973"/>
        <v>0</v>
      </c>
      <c r="S764" s="320">
        <f t="shared" si="973"/>
        <v>0</v>
      </c>
      <c r="T764" s="320">
        <f t="shared" si="973"/>
        <v>0</v>
      </c>
      <c r="U764" s="320">
        <f t="shared" si="973"/>
        <v>6.1370516669386479</v>
      </c>
      <c r="V764" s="320">
        <f t="shared" si="973"/>
        <v>16.456671519494705</v>
      </c>
      <c r="W764" s="320">
        <f t="shared" si="973"/>
        <v>26.762131967929943</v>
      </c>
      <c r="X764" s="320">
        <f t="shared" si="973"/>
        <v>44.513657217475291</v>
      </c>
      <c r="Y764" s="320">
        <f t="shared" si="973"/>
        <v>77.224367453824073</v>
      </c>
      <c r="Z764" s="320">
        <f t="shared" si="973"/>
        <v>109.37379666292745</v>
      </c>
      <c r="AA764" s="320">
        <f t="shared" si="973"/>
        <v>120.44114862240959</v>
      </c>
      <c r="AB764" s="320">
        <f t="shared" si="973"/>
        <v>120.44114862240959</v>
      </c>
      <c r="AC764" s="320">
        <f t="shared" si="973"/>
        <v>120.44114862240959</v>
      </c>
      <c r="AD764" s="320">
        <f t="shared" si="973"/>
        <v>120.44114862240959</v>
      </c>
      <c r="AE764" s="320">
        <f t="shared" si="973"/>
        <v>120.44114862240959</v>
      </c>
      <c r="AF764" s="320">
        <f t="shared" si="973"/>
        <v>120.44114862240959</v>
      </c>
      <c r="AG764" s="320">
        <f t="shared" si="973"/>
        <v>120.44114862240959</v>
      </c>
      <c r="AH764" s="320">
        <f t="shared" si="973"/>
        <v>120.44114862240959</v>
      </c>
      <c r="AI764" s="320">
        <f t="shared" si="973"/>
        <v>120.44114862240959</v>
      </c>
      <c r="AJ764" s="320">
        <f t="shared" si="973"/>
        <v>120.44114862240959</v>
      </c>
      <c r="AK764" s="320">
        <f t="shared" si="973"/>
        <v>120.44114862240959</v>
      </c>
      <c r="AL764" s="320">
        <f t="shared" si="973"/>
        <v>120.44114862240959</v>
      </c>
      <c r="AM764" s="320">
        <f t="shared" si="973"/>
        <v>120.44114862240959</v>
      </c>
      <c r="AN764" s="320">
        <f t="shared" si="973"/>
        <v>120.44114862240959</v>
      </c>
      <c r="AO764" s="320">
        <f t="shared" si="973"/>
        <v>120.44114862240959</v>
      </c>
      <c r="AP764" s="320">
        <f t="shared" si="973"/>
        <v>120.44114862240959</v>
      </c>
      <c r="AQ764" s="320">
        <f t="shared" si="973"/>
        <v>120.44114862240959</v>
      </c>
      <c r="AR764" s="320">
        <f t="shared" si="973"/>
        <v>120.44114862240959</v>
      </c>
      <c r="AS764" s="320">
        <f t="shared" si="973"/>
        <v>120.44114862240959</v>
      </c>
      <c r="AT764" s="320">
        <f t="shared" si="973"/>
        <v>120.44114862240959</v>
      </c>
      <c r="AU764" s="320">
        <f t="shared" si="973"/>
        <v>120.44114862240959</v>
      </c>
      <c r="AV764" s="320">
        <f t="shared" si="973"/>
        <v>120.44114862240959</v>
      </c>
      <c r="AW764" s="320">
        <f t="shared" si="973"/>
        <v>120.44114862240959</v>
      </c>
      <c r="AX764" s="320">
        <f t="shared" si="973"/>
        <v>120.44114862240959</v>
      </c>
      <c r="AY764" s="320">
        <f t="shared" si="973"/>
        <v>120.44114862240959</v>
      </c>
      <c r="AZ764" s="320">
        <f t="shared" si="973"/>
        <v>120.44114862240959</v>
      </c>
      <c r="BA764" s="320">
        <f t="shared" si="973"/>
        <v>120.44114862240959</v>
      </c>
      <c r="BB764" s="320">
        <f t="shared" si="973"/>
        <v>120.44114862240959</v>
      </c>
      <c r="BC764" s="320">
        <f t="shared" si="973"/>
        <v>120.44114862240959</v>
      </c>
      <c r="BD764" s="320">
        <f t="shared" si="973"/>
        <v>120.44114862240959</v>
      </c>
      <c r="BE764" s="320">
        <f t="shared" si="973"/>
        <v>120.44114862240959</v>
      </c>
      <c r="BF764" s="320">
        <f t="shared" si="973"/>
        <v>120.44114862240959</v>
      </c>
      <c r="BG764" s="320">
        <f t="shared" si="973"/>
        <v>120.44114862240959</v>
      </c>
      <c r="BH764" s="320">
        <f t="shared" si="973"/>
        <v>120.44114862240959</v>
      </c>
      <c r="BI764" s="320">
        <f t="shared" si="973"/>
        <v>120.44114862240959</v>
      </c>
      <c r="BJ764" s="320">
        <f t="shared" si="973"/>
        <v>120.44114862240959</v>
      </c>
      <c r="BK764" s="320">
        <f t="shared" si="973"/>
        <v>120.44114862240959</v>
      </c>
      <c r="BL764" s="320">
        <f t="shared" si="973"/>
        <v>120.44114862240959</v>
      </c>
      <c r="BM764" s="320">
        <f t="shared" si="973"/>
        <v>120.44114862240959</v>
      </c>
      <c r="BN764" s="320">
        <f t="shared" si="973"/>
        <v>120.44114862240959</v>
      </c>
      <c r="BO764" s="320">
        <f t="shared" si="973"/>
        <v>120.44114862240959</v>
      </c>
      <c r="BP764" s="320">
        <f t="shared" si="973"/>
        <v>120.44114862240959</v>
      </c>
      <c r="BQ764" s="320">
        <f t="shared" si="973"/>
        <v>120.44114862240959</v>
      </c>
      <c r="BR764" s="320">
        <f t="shared" si="973"/>
        <v>120.44114862240959</v>
      </c>
      <c r="BS764" s="320">
        <f t="shared" si="973"/>
        <v>120.44114862240959</v>
      </c>
      <c r="BT764" s="320">
        <f t="shared" ref="BT764:BZ764" si="974">SUMIF($A$12:$A$234,$E751,BT$12:BT$234)</f>
        <v>120.44114862240959</v>
      </c>
      <c r="BU764" s="320">
        <f t="shared" si="974"/>
        <v>120.44114862240959</v>
      </c>
      <c r="BV764" s="320">
        <f t="shared" si="974"/>
        <v>120.44114862240959</v>
      </c>
      <c r="BW764" s="320">
        <f t="shared" si="974"/>
        <v>120.44114862240959</v>
      </c>
      <c r="BX764" s="320">
        <f t="shared" si="974"/>
        <v>120.44114862240959</v>
      </c>
      <c r="BY764" s="320">
        <f t="shared" si="974"/>
        <v>120.44114862240959</v>
      </c>
      <c r="BZ764" s="320">
        <f t="shared" si="974"/>
        <v>120.44114862240959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75">SUMIF($A$392:$A$539,$E751,H$392:H$539)</f>
        <v>0</v>
      </c>
      <c r="I766" s="277">
        <f t="shared" si="975"/>
        <v>0</v>
      </c>
      <c r="J766" s="277">
        <f t="shared" si="975"/>
        <v>0</v>
      </c>
      <c r="K766" s="277">
        <f t="shared" si="975"/>
        <v>0</v>
      </c>
      <c r="L766" s="277">
        <f t="shared" si="975"/>
        <v>0</v>
      </c>
      <c r="M766" s="277">
        <f t="shared" si="975"/>
        <v>0</v>
      </c>
      <c r="N766" s="277">
        <f t="shared" si="975"/>
        <v>0</v>
      </c>
      <c r="O766" s="277">
        <f t="shared" si="975"/>
        <v>0</v>
      </c>
      <c r="P766" s="277">
        <f t="shared" si="975"/>
        <v>0</v>
      </c>
      <c r="Q766" s="277">
        <f t="shared" si="975"/>
        <v>0</v>
      </c>
      <c r="R766" s="277">
        <f t="shared" si="975"/>
        <v>0</v>
      </c>
      <c r="S766" s="277">
        <f t="shared" si="975"/>
        <v>0</v>
      </c>
      <c r="T766" s="277">
        <f t="shared" si="975"/>
        <v>0</v>
      </c>
      <c r="U766" s="277">
        <f t="shared" si="975"/>
        <v>39.756180487499954</v>
      </c>
      <c r="V766" s="277">
        <f t="shared" si="975"/>
        <v>69.861649279166699</v>
      </c>
      <c r="W766" s="277">
        <f t="shared" si="975"/>
        <v>119.44221807604171</v>
      </c>
      <c r="X766" s="277">
        <f t="shared" si="975"/>
        <v>227.05788411175598</v>
      </c>
      <c r="Y766" s="277">
        <f t="shared" si="975"/>
        <v>454.67610473675597</v>
      </c>
      <c r="Z766" s="277">
        <f t="shared" si="975"/>
        <v>598.06601438675614</v>
      </c>
      <c r="AA766" s="277">
        <f t="shared" si="975"/>
        <v>598.06601438675614</v>
      </c>
      <c r="AB766" s="277">
        <f t="shared" si="975"/>
        <v>598.06601438675614</v>
      </c>
      <c r="AC766" s="277">
        <f t="shared" si="975"/>
        <v>598.06601438675614</v>
      </c>
      <c r="AD766" s="277">
        <f t="shared" si="975"/>
        <v>598.06601438675614</v>
      </c>
      <c r="AE766" s="277">
        <f t="shared" si="975"/>
        <v>625.82699867030863</v>
      </c>
      <c r="AF766" s="277">
        <f t="shared" si="975"/>
        <v>625.82699867030863</v>
      </c>
      <c r="AG766" s="277">
        <f t="shared" si="975"/>
        <v>625.82699867030863</v>
      </c>
      <c r="AH766" s="277">
        <f t="shared" si="975"/>
        <v>625.82699867030863</v>
      </c>
      <c r="AI766" s="277">
        <f t="shared" si="975"/>
        <v>625.82699867030863</v>
      </c>
      <c r="AJ766" s="277">
        <f t="shared" si="975"/>
        <v>625.82699867030863</v>
      </c>
      <c r="AK766" s="277">
        <f t="shared" si="975"/>
        <v>625.82699867030863</v>
      </c>
      <c r="AL766" s="277">
        <f t="shared" si="975"/>
        <v>625.82699867030863</v>
      </c>
      <c r="AM766" s="277">
        <f t="shared" si="975"/>
        <v>625.82699867030863</v>
      </c>
      <c r="AN766" s="277">
        <f t="shared" si="975"/>
        <v>625.82699867030863</v>
      </c>
      <c r="AO766" s="277">
        <f t="shared" si="975"/>
        <v>625.82699867030863</v>
      </c>
      <c r="AP766" s="277">
        <f t="shared" si="975"/>
        <v>625.82699867030863</v>
      </c>
      <c r="AQ766" s="277">
        <f t="shared" si="975"/>
        <v>578.84012607309171</v>
      </c>
      <c r="AR766" s="277">
        <f t="shared" si="975"/>
        <v>578.84012607309171</v>
      </c>
      <c r="AS766" s="277">
        <f t="shared" si="975"/>
        <v>578.84012607309171</v>
      </c>
      <c r="AT766" s="277">
        <f t="shared" si="975"/>
        <v>578.84012607309171</v>
      </c>
      <c r="AU766" s="277">
        <f t="shared" si="975"/>
        <v>578.84012607309171</v>
      </c>
      <c r="AV766" s="277">
        <f t="shared" si="975"/>
        <v>578.84012607309171</v>
      </c>
      <c r="AW766" s="277">
        <f t="shared" si="975"/>
        <v>578.84012607309171</v>
      </c>
      <c r="AX766" s="277">
        <f t="shared" si="975"/>
        <v>578.84012607309171</v>
      </c>
      <c r="AY766" s="277">
        <f t="shared" si="975"/>
        <v>578.84012607309171</v>
      </c>
      <c r="AZ766" s="277">
        <f t="shared" si="975"/>
        <v>578.84012607309171</v>
      </c>
      <c r="BA766" s="277">
        <f t="shared" si="975"/>
        <v>578.84012607309171</v>
      </c>
      <c r="BB766" s="277">
        <f t="shared" si="975"/>
        <v>578.84012607309171</v>
      </c>
      <c r="BC766" s="277">
        <f t="shared" si="975"/>
        <v>535.49430264392515</v>
      </c>
      <c r="BD766" s="277">
        <f t="shared" si="975"/>
        <v>535.49430264392515</v>
      </c>
      <c r="BE766" s="277">
        <f t="shared" si="975"/>
        <v>535.49430264392515</v>
      </c>
      <c r="BF766" s="277">
        <f t="shared" si="975"/>
        <v>535.49430264392515</v>
      </c>
      <c r="BG766" s="277">
        <f t="shared" si="975"/>
        <v>535.49430264392515</v>
      </c>
      <c r="BH766" s="277">
        <f t="shared" si="975"/>
        <v>535.49430264392515</v>
      </c>
      <c r="BI766" s="277">
        <f t="shared" si="975"/>
        <v>535.49430264392515</v>
      </c>
      <c r="BJ766" s="277">
        <f t="shared" si="975"/>
        <v>535.49430264392515</v>
      </c>
      <c r="BK766" s="277">
        <f t="shared" si="975"/>
        <v>535.49430264392515</v>
      </c>
      <c r="BL766" s="277">
        <f t="shared" si="975"/>
        <v>535.49430264392515</v>
      </c>
      <c r="BM766" s="277">
        <f t="shared" si="975"/>
        <v>535.49430264392515</v>
      </c>
      <c r="BN766" s="277">
        <f t="shared" si="975"/>
        <v>535.49430264392515</v>
      </c>
      <c r="BO766" s="277">
        <f t="shared" si="975"/>
        <v>495.26937850165848</v>
      </c>
      <c r="BP766" s="277">
        <f t="shared" si="975"/>
        <v>495.26937850165848</v>
      </c>
      <c r="BQ766" s="277">
        <f t="shared" si="975"/>
        <v>495.26937850165848</v>
      </c>
      <c r="BR766" s="277">
        <f t="shared" si="975"/>
        <v>495.26937850165848</v>
      </c>
      <c r="BS766" s="277">
        <f t="shared" si="975"/>
        <v>495.26937850165848</v>
      </c>
      <c r="BT766" s="277">
        <f t="shared" ref="BT766:BZ766" si="976">SUMIF($A$392:$A$539,$E751,BT$392:BT$539)</f>
        <v>495.26937850165848</v>
      </c>
      <c r="BU766" s="277">
        <f t="shared" si="976"/>
        <v>495.26937850165848</v>
      </c>
      <c r="BV766" s="277">
        <f t="shared" si="976"/>
        <v>495.26937850165848</v>
      </c>
      <c r="BW766" s="277">
        <f t="shared" si="976"/>
        <v>495.26937850165848</v>
      </c>
      <c r="BX766" s="277">
        <f t="shared" si="976"/>
        <v>495.26937850165848</v>
      </c>
      <c r="BY766" s="277">
        <f t="shared" si="976"/>
        <v>495.26937850165848</v>
      </c>
      <c r="BZ766" s="277">
        <f t="shared" si="976"/>
        <v>495.26937850165848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77">SUMIF($A$544:$A$615,$E751,H$544:H$615)</f>
        <v>0</v>
      </c>
      <c r="I767" s="277">
        <f t="shared" si="977"/>
        <v>0</v>
      </c>
      <c r="J767" s="277">
        <f t="shared" si="977"/>
        <v>0</v>
      </c>
      <c r="K767" s="277">
        <f t="shared" si="977"/>
        <v>0</v>
      </c>
      <c r="L767" s="277">
        <f t="shared" si="977"/>
        <v>0</v>
      </c>
      <c r="M767" s="277">
        <f t="shared" si="977"/>
        <v>0</v>
      </c>
      <c r="N767" s="277">
        <f t="shared" si="977"/>
        <v>0</v>
      </c>
      <c r="O767" s="277">
        <f t="shared" si="977"/>
        <v>0</v>
      </c>
      <c r="P767" s="277">
        <f t="shared" si="977"/>
        <v>0</v>
      </c>
      <c r="Q767" s="277">
        <f t="shared" si="977"/>
        <v>0</v>
      </c>
      <c r="R767" s="277">
        <f t="shared" si="977"/>
        <v>0</v>
      </c>
      <c r="S767" s="277">
        <f t="shared" si="977"/>
        <v>0</v>
      </c>
      <c r="T767" s="277">
        <f t="shared" si="977"/>
        <v>0</v>
      </c>
      <c r="U767" s="277">
        <f t="shared" si="977"/>
        <v>39.756180487499954</v>
      </c>
      <c r="V767" s="277">
        <f t="shared" si="977"/>
        <v>69.861649279166699</v>
      </c>
      <c r="W767" s="277">
        <f t="shared" si="977"/>
        <v>119.44221807604171</v>
      </c>
      <c r="X767" s="277">
        <f t="shared" si="977"/>
        <v>227.05788411175598</v>
      </c>
      <c r="Y767" s="277">
        <f t="shared" si="977"/>
        <v>454.67610473675597</v>
      </c>
      <c r="Z767" s="277">
        <f t="shared" si="977"/>
        <v>598.06601438675614</v>
      </c>
      <c r="AA767" s="277">
        <f t="shared" si="977"/>
        <v>598.06601438675614</v>
      </c>
      <c r="AB767" s="277">
        <f t="shared" si="977"/>
        <v>598.06601438675614</v>
      </c>
      <c r="AC767" s="277">
        <f t="shared" si="977"/>
        <v>598.06601438675614</v>
      </c>
      <c r="AD767" s="277">
        <f t="shared" si="977"/>
        <v>598.06601438675614</v>
      </c>
      <c r="AE767" s="277">
        <f t="shared" si="977"/>
        <v>625.82699867030863</v>
      </c>
      <c r="AF767" s="277">
        <f t="shared" si="977"/>
        <v>625.82699867030863</v>
      </c>
      <c r="AG767" s="277">
        <f t="shared" si="977"/>
        <v>625.82699867030863</v>
      </c>
      <c r="AH767" s="277">
        <f t="shared" si="977"/>
        <v>625.82699867030863</v>
      </c>
      <c r="AI767" s="277">
        <f t="shared" si="977"/>
        <v>625.82699867030863</v>
      </c>
      <c r="AJ767" s="277">
        <f t="shared" si="977"/>
        <v>625.82699867030863</v>
      </c>
      <c r="AK767" s="277">
        <f t="shared" si="977"/>
        <v>625.82699867030863</v>
      </c>
      <c r="AL767" s="277">
        <f t="shared" si="977"/>
        <v>625.82699867030863</v>
      </c>
      <c r="AM767" s="277">
        <f t="shared" si="977"/>
        <v>625.82699867030863</v>
      </c>
      <c r="AN767" s="277">
        <f t="shared" si="977"/>
        <v>625.82699867030863</v>
      </c>
      <c r="AO767" s="277">
        <f t="shared" si="977"/>
        <v>625.82699867030863</v>
      </c>
      <c r="AP767" s="277">
        <f t="shared" si="977"/>
        <v>625.82699867030863</v>
      </c>
      <c r="AQ767" s="277">
        <f t="shared" si="977"/>
        <v>578.84012607309171</v>
      </c>
      <c r="AR767" s="277">
        <f t="shared" si="977"/>
        <v>578.84012607309171</v>
      </c>
      <c r="AS767" s="277">
        <f t="shared" si="977"/>
        <v>578.84012607309171</v>
      </c>
      <c r="AT767" s="277">
        <f t="shared" si="977"/>
        <v>578.84012607309171</v>
      </c>
      <c r="AU767" s="277">
        <f t="shared" si="977"/>
        <v>578.84012607309171</v>
      </c>
      <c r="AV767" s="277">
        <f t="shared" si="977"/>
        <v>578.84012607309171</v>
      </c>
      <c r="AW767" s="277">
        <f t="shared" si="977"/>
        <v>578.84012607309171</v>
      </c>
      <c r="AX767" s="277">
        <f t="shared" si="977"/>
        <v>578.84012607309171</v>
      </c>
      <c r="AY767" s="277">
        <f t="shared" si="977"/>
        <v>578.84012607309171</v>
      </c>
      <c r="AZ767" s="277">
        <f t="shared" si="977"/>
        <v>578.84012607309171</v>
      </c>
      <c r="BA767" s="277">
        <f t="shared" si="977"/>
        <v>578.84012607309171</v>
      </c>
      <c r="BB767" s="277">
        <f t="shared" si="977"/>
        <v>578.84012607309171</v>
      </c>
      <c r="BC767" s="277">
        <f t="shared" si="977"/>
        <v>535.49430264392515</v>
      </c>
      <c r="BD767" s="277">
        <f t="shared" si="977"/>
        <v>535.49430264392515</v>
      </c>
      <c r="BE767" s="277">
        <f t="shared" si="977"/>
        <v>535.49430264392515</v>
      </c>
      <c r="BF767" s="277">
        <f t="shared" si="977"/>
        <v>535.49430264392515</v>
      </c>
      <c r="BG767" s="277">
        <f t="shared" si="977"/>
        <v>535.49430264392515</v>
      </c>
      <c r="BH767" s="277">
        <f t="shared" si="977"/>
        <v>535.49430264392515</v>
      </c>
      <c r="BI767" s="277">
        <f t="shared" si="977"/>
        <v>535.49430264392515</v>
      </c>
      <c r="BJ767" s="277">
        <f t="shared" si="977"/>
        <v>535.49430264392515</v>
      </c>
      <c r="BK767" s="277">
        <f t="shared" si="977"/>
        <v>535.49430264392515</v>
      </c>
      <c r="BL767" s="277">
        <f t="shared" si="977"/>
        <v>535.49430264392515</v>
      </c>
      <c r="BM767" s="277">
        <f t="shared" si="977"/>
        <v>535.49430264392515</v>
      </c>
      <c r="BN767" s="277">
        <f t="shared" si="977"/>
        <v>535.49430264392515</v>
      </c>
      <c r="BO767" s="277">
        <f t="shared" si="977"/>
        <v>495.26937850165848</v>
      </c>
      <c r="BP767" s="277">
        <f t="shared" si="977"/>
        <v>495.26937850165848</v>
      </c>
      <c r="BQ767" s="277">
        <f t="shared" si="977"/>
        <v>495.26937850165848</v>
      </c>
      <c r="BR767" s="277">
        <f t="shared" si="977"/>
        <v>495.26937850165848</v>
      </c>
      <c r="BS767" s="277">
        <f t="shared" si="977"/>
        <v>495.26937850165848</v>
      </c>
      <c r="BT767" s="277">
        <f t="shared" ref="BT767:BZ767" si="978">SUMIF($A$544:$A$615,$E751,BT$544:BT$615)</f>
        <v>495.26937850165848</v>
      </c>
      <c r="BU767" s="277">
        <f t="shared" si="978"/>
        <v>495.26937850165848</v>
      </c>
      <c r="BV767" s="277">
        <f t="shared" si="978"/>
        <v>495.26937850165848</v>
      </c>
      <c r="BW767" s="277">
        <f t="shared" si="978"/>
        <v>495.26937850165848</v>
      </c>
      <c r="BX767" s="277">
        <f t="shared" si="978"/>
        <v>495.26937850165848</v>
      </c>
      <c r="BY767" s="277">
        <f t="shared" si="978"/>
        <v>495.26937850165848</v>
      </c>
      <c r="BZ767" s="277">
        <f t="shared" si="978"/>
        <v>495.26937850165848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79">SUMIF($A$316:$A$387,$E751,H$316:H$387)</f>
        <v>0</v>
      </c>
      <c r="I768" s="277">
        <f t="shared" si="979"/>
        <v>0</v>
      </c>
      <c r="J768" s="277">
        <f t="shared" si="979"/>
        <v>0</v>
      </c>
      <c r="K768" s="277">
        <f t="shared" si="979"/>
        <v>0</v>
      </c>
      <c r="L768" s="277">
        <f t="shared" si="979"/>
        <v>0</v>
      </c>
      <c r="M768" s="277">
        <f t="shared" si="979"/>
        <v>0</v>
      </c>
      <c r="N768" s="277">
        <f t="shared" si="979"/>
        <v>0</v>
      </c>
      <c r="O768" s="277">
        <f t="shared" si="979"/>
        <v>0</v>
      </c>
      <c r="P768" s="277">
        <f t="shared" si="979"/>
        <v>0</v>
      </c>
      <c r="Q768" s="277">
        <f t="shared" si="979"/>
        <v>0</v>
      </c>
      <c r="R768" s="277">
        <f t="shared" si="979"/>
        <v>0</v>
      </c>
      <c r="S768" s="277">
        <f t="shared" si="979"/>
        <v>0</v>
      </c>
      <c r="T768" s="277">
        <f t="shared" si="979"/>
        <v>0</v>
      </c>
      <c r="U768" s="277">
        <f t="shared" si="979"/>
        <v>927.87248999999997</v>
      </c>
      <c r="V768" s="277">
        <f t="shared" si="979"/>
        <v>308.87504000000001</v>
      </c>
      <c r="W768" s="277">
        <f t="shared" si="979"/>
        <v>106.44210000000001</v>
      </c>
      <c r="X768" s="277">
        <f t="shared" si="979"/>
        <v>450.39016000000004</v>
      </c>
      <c r="Y768" s="277">
        <f t="shared" si="979"/>
        <v>649.09430999999995</v>
      </c>
      <c r="Z768" s="277">
        <f t="shared" si="979"/>
        <v>759.99863999999991</v>
      </c>
      <c r="AA768" s="277">
        <f t="shared" si="979"/>
        <v>0</v>
      </c>
      <c r="AB768" s="277">
        <f t="shared" si="979"/>
        <v>0</v>
      </c>
      <c r="AC768" s="277">
        <f t="shared" si="979"/>
        <v>0</v>
      </c>
      <c r="AD768" s="277">
        <f t="shared" si="979"/>
        <v>0</v>
      </c>
      <c r="AE768" s="277">
        <f t="shared" si="979"/>
        <v>0</v>
      </c>
      <c r="AF768" s="277">
        <f t="shared" si="979"/>
        <v>0</v>
      </c>
      <c r="AG768" s="277">
        <f t="shared" si="979"/>
        <v>0</v>
      </c>
      <c r="AH768" s="277">
        <f t="shared" si="979"/>
        <v>0</v>
      </c>
      <c r="AI768" s="277">
        <f t="shared" si="979"/>
        <v>0</v>
      </c>
      <c r="AJ768" s="277">
        <f t="shared" si="979"/>
        <v>0</v>
      </c>
      <c r="AK768" s="277">
        <f t="shared" si="979"/>
        <v>0</v>
      </c>
      <c r="AL768" s="277">
        <f t="shared" si="979"/>
        <v>0</v>
      </c>
      <c r="AM768" s="277">
        <f t="shared" si="979"/>
        <v>0</v>
      </c>
      <c r="AN768" s="277">
        <f t="shared" si="979"/>
        <v>0</v>
      </c>
      <c r="AO768" s="277">
        <f t="shared" si="979"/>
        <v>0</v>
      </c>
      <c r="AP768" s="277">
        <f t="shared" si="979"/>
        <v>0</v>
      </c>
      <c r="AQ768" s="277">
        <f t="shared" si="979"/>
        <v>0</v>
      </c>
      <c r="AR768" s="277">
        <f t="shared" si="979"/>
        <v>0</v>
      </c>
      <c r="AS768" s="277">
        <f t="shared" si="979"/>
        <v>0</v>
      </c>
      <c r="AT768" s="277">
        <f t="shared" si="979"/>
        <v>0</v>
      </c>
      <c r="AU768" s="277">
        <f t="shared" si="979"/>
        <v>0</v>
      </c>
      <c r="AV768" s="277">
        <f t="shared" si="979"/>
        <v>0</v>
      </c>
      <c r="AW768" s="277">
        <f t="shared" si="979"/>
        <v>0</v>
      </c>
      <c r="AX768" s="277">
        <f t="shared" si="979"/>
        <v>0</v>
      </c>
      <c r="AY768" s="277">
        <f t="shared" si="979"/>
        <v>0</v>
      </c>
      <c r="AZ768" s="277">
        <f t="shared" si="979"/>
        <v>0</v>
      </c>
      <c r="BA768" s="277">
        <f t="shared" si="979"/>
        <v>0</v>
      </c>
      <c r="BB768" s="277">
        <f t="shared" si="979"/>
        <v>0</v>
      </c>
      <c r="BC768" s="277">
        <f t="shared" si="979"/>
        <v>0</v>
      </c>
      <c r="BD768" s="277">
        <f t="shared" si="979"/>
        <v>0</v>
      </c>
      <c r="BE768" s="277">
        <f t="shared" si="979"/>
        <v>0</v>
      </c>
      <c r="BF768" s="277">
        <f t="shared" si="979"/>
        <v>0</v>
      </c>
      <c r="BG768" s="277">
        <f t="shared" si="979"/>
        <v>0</v>
      </c>
      <c r="BH768" s="277">
        <f t="shared" si="979"/>
        <v>0</v>
      </c>
      <c r="BI768" s="277">
        <f t="shared" si="979"/>
        <v>0</v>
      </c>
      <c r="BJ768" s="277">
        <f t="shared" si="979"/>
        <v>0</v>
      </c>
      <c r="BK768" s="277">
        <f t="shared" si="979"/>
        <v>0</v>
      </c>
      <c r="BL768" s="277">
        <f t="shared" si="979"/>
        <v>0</v>
      </c>
      <c r="BM768" s="277">
        <f t="shared" si="979"/>
        <v>0</v>
      </c>
      <c r="BN768" s="277">
        <f t="shared" si="979"/>
        <v>0</v>
      </c>
      <c r="BO768" s="277">
        <f t="shared" si="979"/>
        <v>0</v>
      </c>
      <c r="BP768" s="277">
        <f t="shared" si="979"/>
        <v>0</v>
      </c>
      <c r="BQ768" s="277">
        <f t="shared" si="979"/>
        <v>0</v>
      </c>
      <c r="BR768" s="277">
        <f t="shared" si="979"/>
        <v>0</v>
      </c>
      <c r="BS768" s="277">
        <f t="shared" si="979"/>
        <v>0</v>
      </c>
      <c r="BT768" s="277">
        <f t="shared" ref="BT768:BZ768" si="980">SUMIF($A$316:$A$387,$E751,BT$316:BT$387)</f>
        <v>0</v>
      </c>
      <c r="BU768" s="277">
        <f t="shared" si="980"/>
        <v>0</v>
      </c>
      <c r="BV768" s="277">
        <f t="shared" si="980"/>
        <v>0</v>
      </c>
      <c r="BW768" s="277">
        <f t="shared" si="980"/>
        <v>0</v>
      </c>
      <c r="BX768" s="277">
        <f t="shared" si="980"/>
        <v>0</v>
      </c>
      <c r="BY768" s="277">
        <f t="shared" si="980"/>
        <v>0</v>
      </c>
      <c r="BZ768" s="277">
        <f t="shared" si="980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81">(H764-H766-H771)*$B770</f>
        <v>0</v>
      </c>
      <c r="I770" s="83">
        <f t="shared" ref="I770" si="982">(I764-I766-I771)*$B770</f>
        <v>0</v>
      </c>
      <c r="J770" s="83">
        <f t="shared" ref="J770" si="983">(J764-J766-J771)*$B770</f>
        <v>0</v>
      </c>
      <c r="K770" s="83">
        <f t="shared" ref="K770" si="984">(K764-K766-K771)*$B770</f>
        <v>0</v>
      </c>
      <c r="L770" s="83">
        <f t="shared" ref="L770" si="985">(L764-L766-L771)*$B770</f>
        <v>0</v>
      </c>
      <c r="M770" s="83">
        <f t="shared" ref="M770" si="986">(M764-M766-M771)*$B770</f>
        <v>0</v>
      </c>
      <c r="N770" s="83">
        <f t="shared" ref="N770" si="987">(N764-N766-N771)*$B770</f>
        <v>0</v>
      </c>
      <c r="O770" s="83">
        <f t="shared" ref="O770" si="988">(O764-O766-O771)*$B770</f>
        <v>0</v>
      </c>
      <c r="P770" s="83">
        <f t="shared" ref="P770" si="989">(P764-P766-P771)*$B770</f>
        <v>0</v>
      </c>
      <c r="Q770" s="83">
        <f t="shared" ref="Q770" si="990">(Q764-Q766-Q771)*$B770</f>
        <v>0</v>
      </c>
      <c r="R770" s="83">
        <f t="shared" ref="R770" si="991">(R764-R766-R771)*$B770</f>
        <v>0</v>
      </c>
      <c r="S770" s="83">
        <f t="shared" ref="S770" si="992">(S764-S766-S771)*$B770</f>
        <v>0</v>
      </c>
      <c r="T770" s="83">
        <f t="shared" ref="T770" si="993">(T764-T766-T771)*$B770</f>
        <v>0</v>
      </c>
      <c r="U770" s="83">
        <f t="shared" ref="U770" si="994">(U764-U766-U771)*$B770</f>
        <v>-6.4246155176092659</v>
      </c>
      <c r="V770" s="83">
        <f t="shared" ref="V770" si="995">(V764-V766-V771)*$B770</f>
        <v>-10.205691249873318</v>
      </c>
      <c r="W770" s="83">
        <f t="shared" ref="W770" si="996">(W764-W766-W771)*$B770</f>
        <v>-17.711164455260157</v>
      </c>
      <c r="X770" s="83">
        <f t="shared" ref="X770" si="997">(X764-X766-X771)*$B770</f>
        <v>-34.884201759497039</v>
      </c>
      <c r="Y770" s="83">
        <f t="shared" ref="Y770" si="998">(Y764-Y766-Y771)*$B770</f>
        <v>-72.131026994768291</v>
      </c>
      <c r="Z770" s="83">
        <f t="shared" ref="Z770" si="999">(Z764-Z766-Z771)*$B770</f>
        <v>-93.389082807023655</v>
      </c>
      <c r="AA770" s="83">
        <f t="shared" ref="AA770" si="1000">(AA764-AA766-AA771)*$B770</f>
        <v>-91.27411184756663</v>
      </c>
      <c r="AB770" s="83">
        <f t="shared" ref="AB770" si="1001">(AB764-AB766-AB771)*$B770</f>
        <v>-91.27411184756663</v>
      </c>
      <c r="AC770" s="83">
        <f t="shared" ref="AC770" si="1002">(AC764-AC766-AC771)*$B770</f>
        <v>-91.27411184756663</v>
      </c>
      <c r="AD770" s="83">
        <f t="shared" ref="AD770" si="1003">(AD764-AD766-AD771)*$B770</f>
        <v>-91.27411184756663</v>
      </c>
      <c r="AE770" s="83">
        <f t="shared" ref="AE770" si="1004">(AE764-AE766-AE771)*$B770</f>
        <v>-96.57923594415351</v>
      </c>
      <c r="AF770" s="83">
        <f t="shared" ref="AF770" si="1005">(AF764-AF766-AF771)*$B770</f>
        <v>-96.57923594415351</v>
      </c>
      <c r="AG770" s="83">
        <f t="shared" ref="AG770" si="1006">(AG764-AG766-AG771)*$B770</f>
        <v>-96.57923594415351</v>
      </c>
      <c r="AH770" s="83">
        <f t="shared" ref="AH770" si="1007">(AH764-AH766-AH771)*$B770</f>
        <v>-96.57923594415351</v>
      </c>
      <c r="AI770" s="83">
        <f t="shared" ref="AI770" si="1008">(AI764-AI766-AI771)*$B770</f>
        <v>-96.57923594415351</v>
      </c>
      <c r="AJ770" s="83">
        <f t="shared" ref="AJ770" si="1009">(AJ764-AJ766-AJ771)*$B770</f>
        <v>-96.57923594415351</v>
      </c>
      <c r="AK770" s="83">
        <f t="shared" ref="AK770" si="1010">(AK764-AK766-AK771)*$B770</f>
        <v>-96.57923594415351</v>
      </c>
      <c r="AL770" s="83">
        <f t="shared" ref="AL770" si="1011">(AL764-AL766-AL771)*$B770</f>
        <v>-96.57923594415351</v>
      </c>
      <c r="AM770" s="83">
        <f t="shared" ref="AM770" si="1012">(AM764-AM766-AM771)*$B770</f>
        <v>-96.57923594415351</v>
      </c>
      <c r="AN770" s="83">
        <f t="shared" ref="AN770" si="1013">(AN764-AN766-AN771)*$B770</f>
        <v>-96.57923594415351</v>
      </c>
      <c r="AO770" s="83">
        <f t="shared" ref="AO770" si="1014">(AO764-AO766-AO771)*$B770</f>
        <v>-96.57923594415351</v>
      </c>
      <c r="AP770" s="83">
        <f t="shared" ref="AP770" si="1015">(AP764-AP766-AP771)*$B770</f>
        <v>-96.57923594415351</v>
      </c>
      <c r="AQ770" s="83">
        <f t="shared" ref="AQ770" si="1016">(AQ764-AQ766-AQ771)*$B770</f>
        <v>-87.600044590825348</v>
      </c>
      <c r="AR770" s="83">
        <f t="shared" ref="AR770" si="1017">(AR764-AR766-AR771)*$B770</f>
        <v>-87.600044590825348</v>
      </c>
      <c r="AS770" s="83">
        <f t="shared" ref="AS770" si="1018">(AS764-AS766-AS771)*$B770</f>
        <v>-87.600044590825348</v>
      </c>
      <c r="AT770" s="83">
        <f t="shared" ref="AT770" si="1019">(AT764-AT766-AT771)*$B770</f>
        <v>-87.600044590825348</v>
      </c>
      <c r="AU770" s="83">
        <f t="shared" ref="AU770" si="1020">(AU764-AU766-AU771)*$B770</f>
        <v>-87.600044590825348</v>
      </c>
      <c r="AV770" s="83">
        <f t="shared" ref="AV770" si="1021">(AV764-AV766-AV771)*$B770</f>
        <v>-87.600044590825348</v>
      </c>
      <c r="AW770" s="83">
        <f t="shared" ref="AW770" si="1022">(AW764-AW766-AW771)*$B770</f>
        <v>-87.600044590825348</v>
      </c>
      <c r="AX770" s="83">
        <f t="shared" ref="AX770" si="1023">(AX764-AX766-AX771)*$B770</f>
        <v>-87.600044590825348</v>
      </c>
      <c r="AY770" s="83">
        <f t="shared" ref="AY770" si="1024">(AY764-AY766-AY771)*$B770</f>
        <v>-87.600044590825348</v>
      </c>
      <c r="AZ770" s="83">
        <f t="shared" ref="AZ770" si="1025">(AZ764-AZ766-AZ771)*$B770</f>
        <v>-87.600044590825348</v>
      </c>
      <c r="BA770" s="83">
        <f t="shared" ref="BA770" si="1026">(BA764-BA766-BA771)*$B770</f>
        <v>-87.600044590825348</v>
      </c>
      <c r="BB770" s="83">
        <f t="shared" ref="BB770" si="1027">(BB764-BB766-BB771)*$B770</f>
        <v>-87.600044590825348</v>
      </c>
      <c r="BC770" s="83">
        <f t="shared" ref="BC770" si="1028">(BC764-BC766-BC771)*$B770</f>
        <v>-79.316657733511619</v>
      </c>
      <c r="BD770" s="83">
        <f t="shared" ref="BD770" si="1029">(BD764-BD766-BD771)*$B770</f>
        <v>-79.316657733511619</v>
      </c>
      <c r="BE770" s="83">
        <f t="shared" ref="BE770" si="1030">(BE764-BE766-BE771)*$B770</f>
        <v>-79.316657733511619</v>
      </c>
      <c r="BF770" s="83">
        <f t="shared" ref="BF770" si="1031">(BF764-BF766-BF771)*$B770</f>
        <v>-79.316657733511619</v>
      </c>
      <c r="BG770" s="83">
        <f t="shared" ref="BG770" si="1032">(BG764-BG766-BG771)*$B770</f>
        <v>-79.316657733511619</v>
      </c>
      <c r="BH770" s="83">
        <f t="shared" ref="BH770" si="1033">(BH764-BH766-BH771)*$B770</f>
        <v>-79.316657733511619</v>
      </c>
      <c r="BI770" s="83">
        <f t="shared" ref="BI770" si="1034">(BI764-BI766-BI771)*$B770</f>
        <v>-79.316657733511619</v>
      </c>
      <c r="BJ770" s="83">
        <f t="shared" ref="BJ770" si="1035">(BJ764-BJ766-BJ771)*$B770</f>
        <v>-79.316657733511619</v>
      </c>
      <c r="BK770" s="83">
        <f t="shared" ref="BK770" si="1036">(BK764-BK766-BK771)*$B770</f>
        <v>-79.316657733511619</v>
      </c>
      <c r="BL770" s="83">
        <f t="shared" ref="BL770" si="1037">(BL764-BL766-BL771)*$B770</f>
        <v>-79.316657733511619</v>
      </c>
      <c r="BM770" s="83">
        <f t="shared" ref="BM770" si="1038">(BM764-BM766-BM771)*$B770</f>
        <v>-79.316657733511619</v>
      </c>
      <c r="BN770" s="83">
        <f t="shared" ref="BN770" si="1039">(BN764-BN766-BN771)*$B770</f>
        <v>-79.316657733511619</v>
      </c>
      <c r="BO770" s="83">
        <f t="shared" ref="BO770" si="1040">(BO764-BO766-BO771)*$B770</f>
        <v>-71.62967472992446</v>
      </c>
      <c r="BP770" s="83">
        <f t="shared" ref="BP770" si="1041">(BP764-BP766-BP771)*$B770</f>
        <v>-71.62967472992446</v>
      </c>
      <c r="BQ770" s="83">
        <f t="shared" ref="BQ770" si="1042">(BQ764-BQ766-BQ771)*$B770</f>
        <v>-71.62967472992446</v>
      </c>
      <c r="BR770" s="83">
        <f t="shared" ref="BR770" si="1043">(BR764-BR766-BR771)*$B770</f>
        <v>-71.62967472992446</v>
      </c>
      <c r="BS770" s="83">
        <f t="shared" ref="BS770" si="1044">(BS764-BS766-BS771)*$B770</f>
        <v>-71.62967472992446</v>
      </c>
      <c r="BT770" s="83">
        <f t="shared" ref="BT770" si="1045">(BT764-BT766-BT771)*$B770</f>
        <v>-71.62967472992446</v>
      </c>
      <c r="BU770" s="83">
        <f t="shared" ref="BU770" si="1046">(BU764-BU766-BU771)*$B770</f>
        <v>-71.62967472992446</v>
      </c>
      <c r="BV770" s="83">
        <f t="shared" ref="BV770" si="1047">(BV764-BV766-BV771)*$B770</f>
        <v>-71.62967472992446</v>
      </c>
      <c r="BW770" s="83">
        <f t="shared" ref="BW770" si="1048">(BW764-BW766-BW771)*$B770</f>
        <v>-71.62967472992446</v>
      </c>
      <c r="BX770" s="83">
        <f t="shared" ref="BX770" si="1049">(BX764-BX766-BX771)*$B770</f>
        <v>-71.62967472992446</v>
      </c>
      <c r="BY770" s="83">
        <f t="shared" ref="BY770" si="1050">(BY764-BY766-BY771)*$B770</f>
        <v>-71.62967472992446</v>
      </c>
      <c r="BZ770" s="83">
        <f t="shared" ref="BZ770" si="1051">(BZ764-BZ766-BZ771)*$B770</f>
        <v>-71.62967472992446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52">(H764-H767)*$B771</f>
        <v>0</v>
      </c>
      <c r="I771" s="83">
        <f t="shared" si="1052"/>
        <v>0</v>
      </c>
      <c r="J771" s="83">
        <f t="shared" si="1052"/>
        <v>0</v>
      </c>
      <c r="K771" s="83">
        <f t="shared" si="1052"/>
        <v>0</v>
      </c>
      <c r="L771" s="83">
        <f t="shared" si="1052"/>
        <v>0</v>
      </c>
      <c r="M771" s="83">
        <f t="shared" si="1052"/>
        <v>0</v>
      </c>
      <c r="N771" s="83">
        <f t="shared" si="1052"/>
        <v>0</v>
      </c>
      <c r="O771" s="83">
        <f t="shared" si="1052"/>
        <v>0</v>
      </c>
      <c r="P771" s="83">
        <f t="shared" si="1052"/>
        <v>0</v>
      </c>
      <c r="Q771" s="83">
        <f t="shared" si="1052"/>
        <v>0</v>
      </c>
      <c r="R771" s="83">
        <f t="shared" si="1052"/>
        <v>0</v>
      </c>
      <c r="S771" s="83">
        <f t="shared" si="1052"/>
        <v>0</v>
      </c>
      <c r="T771" s="83">
        <f t="shared" si="1052"/>
        <v>0</v>
      </c>
      <c r="U771" s="83">
        <f t="shared" si="1052"/>
        <v>-3.0257215938505175</v>
      </c>
      <c r="V771" s="83">
        <f t="shared" si="1052"/>
        <v>-4.8064479983704791</v>
      </c>
      <c r="W771" s="83">
        <f t="shared" si="1052"/>
        <v>-8.3412077497300583</v>
      </c>
      <c r="X771" s="83">
        <f t="shared" si="1052"/>
        <v>-16.42898042048526</v>
      </c>
      <c r="Y771" s="83">
        <f t="shared" si="1052"/>
        <v>-33.970656355463873</v>
      </c>
      <c r="Z771" s="83">
        <f t="shared" si="1052"/>
        <v>-43.982299595144575</v>
      </c>
      <c r="AA771" s="83">
        <f t="shared" si="1052"/>
        <v>-42.98623791879119</v>
      </c>
      <c r="AB771" s="83">
        <f t="shared" si="1052"/>
        <v>-42.98623791879119</v>
      </c>
      <c r="AC771" s="83">
        <f t="shared" si="1052"/>
        <v>-42.98623791879119</v>
      </c>
      <c r="AD771" s="83">
        <f t="shared" si="1052"/>
        <v>-42.98623791879119</v>
      </c>
      <c r="AE771" s="83">
        <f t="shared" si="1052"/>
        <v>-45.484726504310913</v>
      </c>
      <c r="AF771" s="83">
        <f t="shared" si="1052"/>
        <v>-45.484726504310913</v>
      </c>
      <c r="AG771" s="83">
        <f t="shared" si="1052"/>
        <v>-45.484726504310913</v>
      </c>
      <c r="AH771" s="83">
        <f t="shared" si="1052"/>
        <v>-45.484726504310913</v>
      </c>
      <c r="AI771" s="83">
        <f t="shared" si="1052"/>
        <v>-45.484726504310913</v>
      </c>
      <c r="AJ771" s="83">
        <f t="shared" si="1052"/>
        <v>-45.484726504310913</v>
      </c>
      <c r="AK771" s="83">
        <f t="shared" si="1052"/>
        <v>-45.484726504310913</v>
      </c>
      <c r="AL771" s="83">
        <f t="shared" si="1052"/>
        <v>-45.484726504310913</v>
      </c>
      <c r="AM771" s="83">
        <f t="shared" si="1052"/>
        <v>-45.484726504310913</v>
      </c>
      <c r="AN771" s="83">
        <f t="shared" si="1052"/>
        <v>-45.484726504310913</v>
      </c>
      <c r="AO771" s="83">
        <f t="shared" si="1052"/>
        <v>-45.484726504310913</v>
      </c>
      <c r="AP771" s="83">
        <f t="shared" si="1052"/>
        <v>-45.484726504310913</v>
      </c>
      <c r="AQ771" s="83">
        <f t="shared" si="1052"/>
        <v>-41.255907970561388</v>
      </c>
      <c r="AR771" s="83">
        <f t="shared" si="1052"/>
        <v>-41.255907970561388</v>
      </c>
      <c r="AS771" s="83">
        <f t="shared" si="1052"/>
        <v>-41.255907970561388</v>
      </c>
      <c r="AT771" s="83">
        <f t="shared" si="1052"/>
        <v>-41.255907970561388</v>
      </c>
      <c r="AU771" s="83">
        <f t="shared" si="1052"/>
        <v>-41.255907970561388</v>
      </c>
      <c r="AV771" s="83">
        <f t="shared" si="1052"/>
        <v>-41.255907970561388</v>
      </c>
      <c r="AW771" s="83">
        <f t="shared" si="1052"/>
        <v>-41.255907970561388</v>
      </c>
      <c r="AX771" s="83">
        <f t="shared" si="1052"/>
        <v>-41.255907970561388</v>
      </c>
      <c r="AY771" s="83">
        <f t="shared" si="1052"/>
        <v>-41.255907970561388</v>
      </c>
      <c r="AZ771" s="83">
        <f t="shared" si="1052"/>
        <v>-41.255907970561388</v>
      </c>
      <c r="BA771" s="83">
        <f t="shared" si="1052"/>
        <v>-41.255907970561388</v>
      </c>
      <c r="BB771" s="83">
        <f t="shared" si="1052"/>
        <v>-41.255907970561388</v>
      </c>
      <c r="BC771" s="83">
        <f t="shared" si="1052"/>
        <v>-37.354783861936404</v>
      </c>
      <c r="BD771" s="83">
        <f t="shared" si="1052"/>
        <v>-37.354783861936404</v>
      </c>
      <c r="BE771" s="83">
        <f t="shared" si="1052"/>
        <v>-37.354783861936404</v>
      </c>
      <c r="BF771" s="83">
        <f t="shared" si="1052"/>
        <v>-37.354783861936404</v>
      </c>
      <c r="BG771" s="83">
        <f t="shared" si="1052"/>
        <v>-37.354783861936404</v>
      </c>
      <c r="BH771" s="83">
        <f t="shared" si="1052"/>
        <v>-37.354783861936404</v>
      </c>
      <c r="BI771" s="83">
        <f t="shared" si="1052"/>
        <v>-37.354783861936404</v>
      </c>
      <c r="BJ771" s="83">
        <f t="shared" si="1052"/>
        <v>-37.354783861936404</v>
      </c>
      <c r="BK771" s="83">
        <f t="shared" si="1052"/>
        <v>-37.354783861936404</v>
      </c>
      <c r="BL771" s="83">
        <f t="shared" si="1052"/>
        <v>-37.354783861936404</v>
      </c>
      <c r="BM771" s="83">
        <f t="shared" si="1052"/>
        <v>-37.354783861936404</v>
      </c>
      <c r="BN771" s="83">
        <f t="shared" si="1052"/>
        <v>-37.354783861936404</v>
      </c>
      <c r="BO771" s="83">
        <f t="shared" si="1052"/>
        <v>-33.734540689132402</v>
      </c>
      <c r="BP771" s="83">
        <f t="shared" si="1052"/>
        <v>-33.734540689132402</v>
      </c>
      <c r="BQ771" s="83">
        <f t="shared" si="1052"/>
        <v>-33.734540689132402</v>
      </c>
      <c r="BR771" s="83">
        <f t="shared" si="1052"/>
        <v>-33.734540689132402</v>
      </c>
      <c r="BS771" s="83">
        <f t="shared" si="1052"/>
        <v>-33.734540689132402</v>
      </c>
      <c r="BT771" s="83">
        <f t="shared" ref="BT771:BZ771" si="1053">(BT764-BT767)*$B771</f>
        <v>-33.734540689132402</v>
      </c>
      <c r="BU771" s="83">
        <f t="shared" si="1053"/>
        <v>-33.734540689132402</v>
      </c>
      <c r="BV771" s="83">
        <f t="shared" si="1053"/>
        <v>-33.734540689132402</v>
      </c>
      <c r="BW771" s="83">
        <f t="shared" si="1053"/>
        <v>-33.734540689132402</v>
      </c>
      <c r="BX771" s="83">
        <f t="shared" si="1053"/>
        <v>-33.734540689132402</v>
      </c>
      <c r="BY771" s="83">
        <f t="shared" si="1053"/>
        <v>-33.734540689132402</v>
      </c>
      <c r="BZ771" s="83">
        <f t="shared" si="1053"/>
        <v>-33.734540689132402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54">(-H768)*$B772</f>
        <v>0</v>
      </c>
      <c r="I772" s="65">
        <f t="shared" si="1054"/>
        <v>0</v>
      </c>
      <c r="J772" s="65">
        <f t="shared" si="1054"/>
        <v>0</v>
      </c>
      <c r="K772" s="65">
        <f t="shared" si="1054"/>
        <v>0</v>
      </c>
      <c r="L772" s="65">
        <f t="shared" si="1054"/>
        <v>0</v>
      </c>
      <c r="M772" s="65">
        <f t="shared" si="1054"/>
        <v>0</v>
      </c>
      <c r="N772" s="65">
        <f t="shared" si="1054"/>
        <v>0</v>
      </c>
      <c r="O772" s="65">
        <f t="shared" si="1054"/>
        <v>0</v>
      </c>
      <c r="P772" s="65">
        <f t="shared" si="1054"/>
        <v>0</v>
      </c>
      <c r="Q772" s="65">
        <f t="shared" si="1054"/>
        <v>0</v>
      </c>
      <c r="R772" s="65">
        <f t="shared" si="1054"/>
        <v>0</v>
      </c>
      <c r="S772" s="65">
        <f t="shared" si="1054"/>
        <v>0</v>
      </c>
      <c r="T772" s="65">
        <f t="shared" si="1054"/>
        <v>0</v>
      </c>
      <c r="U772" s="65">
        <f t="shared" si="1054"/>
        <v>-260.824956939</v>
      </c>
      <c r="V772" s="65">
        <f t="shared" si="1054"/>
        <v>-86.824773744000012</v>
      </c>
      <c r="W772" s="65">
        <f t="shared" si="1054"/>
        <v>-29.920874310000006</v>
      </c>
      <c r="X772" s="65">
        <f t="shared" si="1054"/>
        <v>-126.60467397600002</v>
      </c>
      <c r="Y772" s="65">
        <f t="shared" si="1054"/>
        <v>-182.46041054099999</v>
      </c>
      <c r="Z772" s="65">
        <f t="shared" si="1054"/>
        <v>-213.635617704</v>
      </c>
      <c r="AA772" s="65">
        <f t="shared" si="1054"/>
        <v>0</v>
      </c>
      <c r="AB772" s="65">
        <f t="shared" si="1054"/>
        <v>0</v>
      </c>
      <c r="AC772" s="65">
        <f t="shared" si="1054"/>
        <v>0</v>
      </c>
      <c r="AD772" s="65">
        <f t="shared" si="1054"/>
        <v>0</v>
      </c>
      <c r="AE772" s="65">
        <f t="shared" si="1054"/>
        <v>0</v>
      </c>
      <c r="AF772" s="65">
        <f t="shared" si="1054"/>
        <v>0</v>
      </c>
      <c r="AG772" s="65">
        <f t="shared" si="1054"/>
        <v>0</v>
      </c>
      <c r="AH772" s="65">
        <f t="shared" si="1054"/>
        <v>0</v>
      </c>
      <c r="AI772" s="65">
        <f t="shared" si="1054"/>
        <v>0</v>
      </c>
      <c r="AJ772" s="65">
        <f t="shared" si="1054"/>
        <v>0</v>
      </c>
      <c r="AK772" s="65">
        <f t="shared" si="1054"/>
        <v>0</v>
      </c>
      <c r="AL772" s="65">
        <f t="shared" si="1054"/>
        <v>0</v>
      </c>
      <c r="AM772" s="65">
        <f t="shared" si="1054"/>
        <v>0</v>
      </c>
      <c r="AN772" s="65">
        <f t="shared" si="1054"/>
        <v>0</v>
      </c>
      <c r="AO772" s="65">
        <f t="shared" si="1054"/>
        <v>0</v>
      </c>
      <c r="AP772" s="65">
        <f t="shared" si="1054"/>
        <v>0</v>
      </c>
      <c r="AQ772" s="65">
        <f t="shared" si="1054"/>
        <v>0</v>
      </c>
      <c r="AR772" s="65">
        <f t="shared" si="1054"/>
        <v>0</v>
      </c>
      <c r="AS772" s="65">
        <f t="shared" si="1054"/>
        <v>0</v>
      </c>
      <c r="AT772" s="65">
        <f t="shared" si="1054"/>
        <v>0</v>
      </c>
      <c r="AU772" s="65">
        <f t="shared" si="1054"/>
        <v>0</v>
      </c>
      <c r="AV772" s="65">
        <f t="shared" si="1054"/>
        <v>0</v>
      </c>
      <c r="AW772" s="65">
        <f t="shared" si="1054"/>
        <v>0</v>
      </c>
      <c r="AX772" s="65">
        <f t="shared" si="1054"/>
        <v>0</v>
      </c>
      <c r="AY772" s="65">
        <f t="shared" si="1054"/>
        <v>0</v>
      </c>
      <c r="AZ772" s="65">
        <f t="shared" si="1054"/>
        <v>0</v>
      </c>
      <c r="BA772" s="65">
        <f t="shared" si="1054"/>
        <v>0</v>
      </c>
      <c r="BB772" s="65">
        <f t="shared" si="1054"/>
        <v>0</v>
      </c>
      <c r="BC772" s="65">
        <f t="shared" si="1054"/>
        <v>0</v>
      </c>
      <c r="BD772" s="65">
        <f t="shared" si="1054"/>
        <v>0</v>
      </c>
      <c r="BE772" s="65">
        <f t="shared" si="1054"/>
        <v>0</v>
      </c>
      <c r="BF772" s="65">
        <f t="shared" si="1054"/>
        <v>0</v>
      </c>
      <c r="BG772" s="65">
        <f t="shared" si="1054"/>
        <v>0</v>
      </c>
      <c r="BH772" s="65">
        <f t="shared" si="1054"/>
        <v>0</v>
      </c>
      <c r="BI772" s="65">
        <f t="shared" si="1054"/>
        <v>0</v>
      </c>
      <c r="BJ772" s="65">
        <f t="shared" si="1054"/>
        <v>0</v>
      </c>
      <c r="BK772" s="65">
        <f t="shared" si="1054"/>
        <v>0</v>
      </c>
      <c r="BL772" s="65">
        <f t="shared" si="1054"/>
        <v>0</v>
      </c>
      <c r="BM772" s="65">
        <f t="shared" si="1054"/>
        <v>0</v>
      </c>
      <c r="BN772" s="65">
        <f t="shared" si="1054"/>
        <v>0</v>
      </c>
      <c r="BO772" s="65">
        <f t="shared" si="1054"/>
        <v>0</v>
      </c>
      <c r="BP772" s="65">
        <f t="shared" si="1054"/>
        <v>0</v>
      </c>
      <c r="BQ772" s="65">
        <f t="shared" si="1054"/>
        <v>0</v>
      </c>
      <c r="BR772" s="65">
        <f t="shared" si="1054"/>
        <v>0</v>
      </c>
      <c r="BS772" s="65">
        <f t="shared" si="1054"/>
        <v>0</v>
      </c>
      <c r="BT772" s="65">
        <f t="shared" ref="BT772:BZ772" si="1055">(-BT768)*$B772</f>
        <v>0</v>
      </c>
      <c r="BU772" s="65">
        <f t="shared" si="1055"/>
        <v>0</v>
      </c>
      <c r="BV772" s="65">
        <f t="shared" si="1055"/>
        <v>0</v>
      </c>
      <c r="BW772" s="65">
        <f t="shared" si="1055"/>
        <v>0</v>
      </c>
      <c r="BX772" s="65">
        <f t="shared" si="1055"/>
        <v>0</v>
      </c>
      <c r="BY772" s="65">
        <f t="shared" si="1055"/>
        <v>0</v>
      </c>
      <c r="BZ772" s="65">
        <f t="shared" si="1055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56">SUM(H770:H772)</f>
        <v>0</v>
      </c>
      <c r="I773" s="188">
        <f t="shared" ref="I773" si="1057">SUM(I770:I772)</f>
        <v>0</v>
      </c>
      <c r="J773" s="188">
        <f t="shared" ref="J773" si="1058">SUM(J770:J772)</f>
        <v>0</v>
      </c>
      <c r="K773" s="188">
        <f t="shared" ref="K773" si="1059">SUM(K770:K772)</f>
        <v>0</v>
      </c>
      <c r="L773" s="188">
        <f t="shared" ref="L773" si="1060">SUM(L770:L772)</f>
        <v>0</v>
      </c>
      <c r="M773" s="188">
        <f t="shared" ref="M773" si="1061">SUM(M770:M772)</f>
        <v>0</v>
      </c>
      <c r="N773" s="188">
        <f t="shared" ref="N773" si="1062">SUM(N770:N772)</f>
        <v>0</v>
      </c>
      <c r="O773" s="188">
        <f t="shared" ref="O773" si="1063">SUM(O770:O772)</f>
        <v>0</v>
      </c>
      <c r="P773" s="188">
        <f t="shared" ref="P773" si="1064">SUM(P770:P772)</f>
        <v>0</v>
      </c>
      <c r="Q773" s="188">
        <f t="shared" ref="Q773" si="1065">SUM(Q770:Q772)</f>
        <v>0</v>
      </c>
      <c r="R773" s="188">
        <f t="shared" ref="R773" si="1066">SUM(R770:R772)</f>
        <v>0</v>
      </c>
      <c r="S773" s="188">
        <f t="shared" ref="S773" si="1067">SUM(S770:S772)</f>
        <v>0</v>
      </c>
      <c r="T773" s="188">
        <f t="shared" ref="T773" si="1068">SUM(T770:T772)</f>
        <v>0</v>
      </c>
      <c r="U773" s="188">
        <f t="shared" ref="U773" si="1069">SUM(U770:U772)</f>
        <v>-270.27529405045976</v>
      </c>
      <c r="V773" s="188">
        <f t="shared" ref="V773" si="1070">SUM(V770:V772)</f>
        <v>-101.83691299224381</v>
      </c>
      <c r="W773" s="188">
        <f t="shared" ref="W773" si="1071">SUM(W770:W772)</f>
        <v>-55.973246514990223</v>
      </c>
      <c r="X773" s="188">
        <f t="shared" ref="X773" si="1072">SUM(X770:X772)</f>
        <v>-177.91785615598232</v>
      </c>
      <c r="Y773" s="188">
        <f t="shared" ref="Y773" si="1073">SUM(Y770:Y772)</f>
        <v>-288.56209389123217</v>
      </c>
      <c r="Z773" s="188">
        <f t="shared" ref="Z773" si="1074">SUM(Z770:Z772)</f>
        <v>-351.00700010616822</v>
      </c>
      <c r="AA773" s="188">
        <f t="shared" ref="AA773" si="1075">SUM(AA770:AA772)</f>
        <v>-134.26034976635782</v>
      </c>
      <c r="AB773" s="188">
        <f t="shared" ref="AB773" si="1076">SUM(AB770:AB772)</f>
        <v>-134.26034976635782</v>
      </c>
      <c r="AC773" s="188">
        <f t="shared" ref="AC773" si="1077">SUM(AC770:AC772)</f>
        <v>-134.26034976635782</v>
      </c>
      <c r="AD773" s="188">
        <f t="shared" ref="AD773" si="1078">SUM(AD770:AD772)</f>
        <v>-134.26034976635782</v>
      </c>
      <c r="AE773" s="188">
        <f t="shared" ref="AE773" si="1079">SUM(AE770:AE772)</f>
        <v>-142.06396244846442</v>
      </c>
      <c r="AF773" s="188">
        <f t="shared" ref="AF773" si="1080">SUM(AF770:AF772)</f>
        <v>-142.06396244846442</v>
      </c>
      <c r="AG773" s="188">
        <f t="shared" ref="AG773" si="1081">SUM(AG770:AG772)</f>
        <v>-142.06396244846442</v>
      </c>
      <c r="AH773" s="188">
        <f t="shared" ref="AH773" si="1082">SUM(AH770:AH772)</f>
        <v>-142.06396244846442</v>
      </c>
      <c r="AI773" s="188">
        <f t="shared" ref="AI773" si="1083">SUM(AI770:AI772)</f>
        <v>-142.06396244846442</v>
      </c>
      <c r="AJ773" s="188">
        <f t="shared" ref="AJ773" si="1084">SUM(AJ770:AJ772)</f>
        <v>-142.06396244846442</v>
      </c>
      <c r="AK773" s="188">
        <f t="shared" ref="AK773" si="1085">SUM(AK770:AK772)</f>
        <v>-142.06396244846442</v>
      </c>
      <c r="AL773" s="188">
        <f t="shared" ref="AL773" si="1086">SUM(AL770:AL772)</f>
        <v>-142.06396244846442</v>
      </c>
      <c r="AM773" s="188">
        <f t="shared" ref="AM773" si="1087">SUM(AM770:AM772)</f>
        <v>-142.06396244846442</v>
      </c>
      <c r="AN773" s="188">
        <f t="shared" ref="AN773" si="1088">SUM(AN770:AN772)</f>
        <v>-142.06396244846442</v>
      </c>
      <c r="AO773" s="188">
        <f t="shared" ref="AO773" si="1089">SUM(AO770:AO772)</f>
        <v>-142.06396244846442</v>
      </c>
      <c r="AP773" s="188">
        <f t="shared" ref="AP773" si="1090">SUM(AP770:AP772)</f>
        <v>-142.06396244846442</v>
      </c>
      <c r="AQ773" s="188">
        <f t="shared" ref="AQ773" si="1091">SUM(AQ770:AQ772)</f>
        <v>-128.85595256138674</v>
      </c>
      <c r="AR773" s="188">
        <f t="shared" ref="AR773" si="1092">SUM(AR770:AR772)</f>
        <v>-128.85595256138674</v>
      </c>
      <c r="AS773" s="188">
        <f t="shared" ref="AS773" si="1093">SUM(AS770:AS772)</f>
        <v>-128.85595256138674</v>
      </c>
      <c r="AT773" s="188">
        <f t="shared" ref="AT773" si="1094">SUM(AT770:AT772)</f>
        <v>-128.85595256138674</v>
      </c>
      <c r="AU773" s="188">
        <f t="shared" ref="AU773" si="1095">SUM(AU770:AU772)</f>
        <v>-128.85595256138674</v>
      </c>
      <c r="AV773" s="188">
        <f t="shared" ref="AV773" si="1096">SUM(AV770:AV772)</f>
        <v>-128.85595256138674</v>
      </c>
      <c r="AW773" s="188">
        <f t="shared" ref="AW773" si="1097">SUM(AW770:AW772)</f>
        <v>-128.85595256138674</v>
      </c>
      <c r="AX773" s="188">
        <f t="shared" ref="AX773" si="1098">SUM(AX770:AX772)</f>
        <v>-128.85595256138674</v>
      </c>
      <c r="AY773" s="188">
        <f t="shared" ref="AY773" si="1099">SUM(AY770:AY772)</f>
        <v>-128.85595256138674</v>
      </c>
      <c r="AZ773" s="188">
        <f t="shared" ref="AZ773" si="1100">SUM(AZ770:AZ772)</f>
        <v>-128.85595256138674</v>
      </c>
      <c r="BA773" s="188">
        <f t="shared" ref="BA773" si="1101">SUM(BA770:BA772)</f>
        <v>-128.85595256138674</v>
      </c>
      <c r="BB773" s="188">
        <f t="shared" ref="BB773" si="1102">SUM(BB770:BB772)</f>
        <v>-128.85595256138674</v>
      </c>
      <c r="BC773" s="188">
        <f t="shared" ref="BC773" si="1103">SUM(BC770:BC772)</f>
        <v>-116.67144159544802</v>
      </c>
      <c r="BD773" s="188">
        <f t="shared" ref="BD773" si="1104">SUM(BD770:BD772)</f>
        <v>-116.67144159544802</v>
      </c>
      <c r="BE773" s="188">
        <f t="shared" ref="BE773" si="1105">SUM(BE770:BE772)</f>
        <v>-116.67144159544802</v>
      </c>
      <c r="BF773" s="188">
        <f t="shared" ref="BF773" si="1106">SUM(BF770:BF772)</f>
        <v>-116.67144159544802</v>
      </c>
      <c r="BG773" s="188">
        <f t="shared" ref="BG773" si="1107">SUM(BG770:BG772)</f>
        <v>-116.67144159544802</v>
      </c>
      <c r="BH773" s="188">
        <f t="shared" ref="BH773" si="1108">SUM(BH770:BH772)</f>
        <v>-116.67144159544802</v>
      </c>
      <c r="BI773" s="188">
        <f t="shared" ref="BI773" si="1109">SUM(BI770:BI772)</f>
        <v>-116.67144159544802</v>
      </c>
      <c r="BJ773" s="188">
        <f t="shared" ref="BJ773" si="1110">SUM(BJ770:BJ772)</f>
        <v>-116.67144159544802</v>
      </c>
      <c r="BK773" s="188">
        <f t="shared" ref="BK773" si="1111">SUM(BK770:BK772)</f>
        <v>-116.67144159544802</v>
      </c>
      <c r="BL773" s="188">
        <f t="shared" ref="BL773" si="1112">SUM(BL770:BL772)</f>
        <v>-116.67144159544802</v>
      </c>
      <c r="BM773" s="188">
        <f t="shared" ref="BM773" si="1113">SUM(BM770:BM772)</f>
        <v>-116.67144159544802</v>
      </c>
      <c r="BN773" s="188">
        <f t="shared" ref="BN773" si="1114">SUM(BN770:BN772)</f>
        <v>-116.67144159544802</v>
      </c>
      <c r="BO773" s="188">
        <f t="shared" ref="BO773" si="1115">SUM(BO770:BO772)</f>
        <v>-105.36421541905686</v>
      </c>
      <c r="BP773" s="188">
        <f t="shared" ref="BP773" si="1116">SUM(BP770:BP772)</f>
        <v>-105.36421541905686</v>
      </c>
      <c r="BQ773" s="188">
        <f t="shared" ref="BQ773" si="1117">SUM(BQ770:BQ772)</f>
        <v>-105.36421541905686</v>
      </c>
      <c r="BR773" s="188">
        <f t="shared" ref="BR773" si="1118">SUM(BR770:BR772)</f>
        <v>-105.36421541905686</v>
      </c>
      <c r="BS773" s="188">
        <f t="shared" ref="BS773" si="1119">SUM(BS770:BS772)</f>
        <v>-105.36421541905686</v>
      </c>
      <c r="BT773" s="188">
        <f t="shared" ref="BT773" si="1120">SUM(BT770:BT772)</f>
        <v>-105.36421541905686</v>
      </c>
      <c r="BU773" s="188">
        <f t="shared" ref="BU773" si="1121">SUM(BU770:BU772)</f>
        <v>-105.36421541905686</v>
      </c>
      <c r="BV773" s="188">
        <f t="shared" ref="BV773" si="1122">SUM(BV770:BV772)</f>
        <v>-105.36421541905686</v>
      </c>
      <c r="BW773" s="188">
        <f t="shared" ref="BW773" si="1123">SUM(BW770:BW772)</f>
        <v>-105.36421541905686</v>
      </c>
      <c r="BX773" s="188">
        <f t="shared" ref="BX773" si="1124">SUM(BX770:BX772)</f>
        <v>-105.36421541905686</v>
      </c>
      <c r="BY773" s="188">
        <f t="shared" ref="BY773" si="1125">SUM(BY770:BY772)</f>
        <v>-105.36421541905686</v>
      </c>
      <c r="BZ773" s="188">
        <f t="shared" ref="BZ773" si="1126">SUM(BZ770:BZ772)</f>
        <v>-105.36421541905686</v>
      </c>
    </row>
    <row r="774" spans="1:78" ht="15" x14ac:dyDescent="0.25">
      <c r="B774" s="77">
        <f>HLOOKUP(INPUTS!$C$43,$G$9:$BZ$949,ROW(C774)-8,FALSE)</f>
        <v>-1648.3534530101501</v>
      </c>
      <c r="E774" s="170" t="s">
        <v>16</v>
      </c>
      <c r="G774" s="188">
        <f>G773+F774</f>
        <v>0</v>
      </c>
      <c r="H774" s="188">
        <f t="shared" ref="H774" si="1127">H773+G774</f>
        <v>0</v>
      </c>
      <c r="I774" s="188">
        <f t="shared" ref="I774" si="1128">I773+H774</f>
        <v>0</v>
      </c>
      <c r="J774" s="188">
        <f t="shared" ref="J774" si="1129">J773+I774</f>
        <v>0</v>
      </c>
      <c r="K774" s="188">
        <f t="shared" ref="K774" si="1130">K773+J774</f>
        <v>0</v>
      </c>
      <c r="L774" s="188">
        <f t="shared" ref="L774" si="1131">L773+K774</f>
        <v>0</v>
      </c>
      <c r="M774" s="188">
        <f t="shared" ref="M774" si="1132">M773+L774</f>
        <v>0</v>
      </c>
      <c r="N774" s="188">
        <f t="shared" ref="N774" si="1133">N773+M774</f>
        <v>0</v>
      </c>
      <c r="O774" s="188">
        <f t="shared" ref="O774" si="1134">O773+N774</f>
        <v>0</v>
      </c>
      <c r="P774" s="188">
        <f t="shared" ref="P774" si="1135">P773+O774</f>
        <v>0</v>
      </c>
      <c r="Q774" s="188">
        <f t="shared" ref="Q774" si="1136">Q773+P774</f>
        <v>0</v>
      </c>
      <c r="R774" s="188">
        <f t="shared" ref="R774" si="1137">R773+Q774</f>
        <v>0</v>
      </c>
      <c r="S774" s="188">
        <f t="shared" ref="S774" si="1138">S773+R774</f>
        <v>0</v>
      </c>
      <c r="T774" s="188">
        <f t="shared" ref="T774" si="1139">T773+S774</f>
        <v>0</v>
      </c>
      <c r="U774" s="188">
        <f t="shared" ref="U774" si="1140">U773+T774</f>
        <v>-270.27529405045976</v>
      </c>
      <c r="V774" s="188">
        <f t="shared" ref="V774" si="1141">V773+U774</f>
        <v>-372.11220704270357</v>
      </c>
      <c r="W774" s="188">
        <f t="shared" ref="W774" si="1142">W773+V774</f>
        <v>-428.08545355769377</v>
      </c>
      <c r="X774" s="188">
        <f t="shared" ref="X774" si="1143">X773+W774</f>
        <v>-606.00330971367612</v>
      </c>
      <c r="Y774" s="188">
        <f t="shared" ref="Y774" si="1144">Y773+X774</f>
        <v>-894.56540360490828</v>
      </c>
      <c r="Z774" s="188">
        <f t="shared" ref="Z774" si="1145">Z773+Y774</f>
        <v>-1245.5724037110765</v>
      </c>
      <c r="AA774" s="188">
        <f t="shared" ref="AA774" si="1146">AA773+Z774</f>
        <v>-1379.8327534774344</v>
      </c>
      <c r="AB774" s="188">
        <f t="shared" ref="AB774" si="1147">AB773+AA774</f>
        <v>-1514.0931032437923</v>
      </c>
      <c r="AC774" s="188">
        <f t="shared" ref="AC774" si="1148">AC773+AB774</f>
        <v>-1648.3534530101501</v>
      </c>
      <c r="AD774" s="188">
        <f t="shared" ref="AD774" si="1149">AD773+AC774</f>
        <v>-1782.613802776508</v>
      </c>
      <c r="AE774" s="188">
        <f t="shared" ref="AE774" si="1150">AE773+AD774</f>
        <v>-1924.6777652249725</v>
      </c>
      <c r="AF774" s="188">
        <f t="shared" ref="AF774" si="1151">AF773+AE774</f>
        <v>-2066.7417276734368</v>
      </c>
      <c r="AG774" s="188">
        <f t="shared" ref="AG774" si="1152">AG773+AF774</f>
        <v>-2208.8056901219011</v>
      </c>
      <c r="AH774" s="188">
        <f t="shared" ref="AH774" si="1153">AH773+AG774</f>
        <v>-2350.8696525703654</v>
      </c>
      <c r="AI774" s="188">
        <f t="shared" ref="AI774" si="1154">AI773+AH774</f>
        <v>-2492.9336150188296</v>
      </c>
      <c r="AJ774" s="188">
        <f t="shared" ref="AJ774" si="1155">AJ773+AI774</f>
        <v>-2634.9975774672939</v>
      </c>
      <c r="AK774" s="188">
        <f t="shared" ref="AK774" si="1156">AK773+AJ774</f>
        <v>-2777.0615399157582</v>
      </c>
      <c r="AL774" s="188">
        <f t="shared" ref="AL774" si="1157">AL773+AK774</f>
        <v>-2919.1255023642225</v>
      </c>
      <c r="AM774" s="188">
        <f t="shared" ref="AM774" si="1158">AM773+AL774</f>
        <v>-3061.1894648126868</v>
      </c>
      <c r="AN774" s="188">
        <f t="shared" ref="AN774" si="1159">AN773+AM774</f>
        <v>-3203.253427261151</v>
      </c>
      <c r="AO774" s="188">
        <f t="shared" ref="AO774" si="1160">AO773+AN774</f>
        <v>-3345.3173897096153</v>
      </c>
      <c r="AP774" s="188">
        <f t="shared" ref="AP774" si="1161">AP773+AO774</f>
        <v>-3487.3813521580796</v>
      </c>
      <c r="AQ774" s="188">
        <f t="shared" ref="AQ774" si="1162">AQ773+AP774</f>
        <v>-3616.2373047194665</v>
      </c>
      <c r="AR774" s="188">
        <f t="shared" ref="AR774" si="1163">AR773+AQ774</f>
        <v>-3745.0932572808533</v>
      </c>
      <c r="AS774" s="188">
        <f t="shared" ref="AS774" si="1164">AS773+AR774</f>
        <v>-3873.9492098422402</v>
      </c>
      <c r="AT774" s="188">
        <f t="shared" ref="AT774" si="1165">AT773+AS774</f>
        <v>-4002.805162403627</v>
      </c>
      <c r="AU774" s="188">
        <f t="shared" ref="AU774" si="1166">AU773+AT774</f>
        <v>-4131.6611149650134</v>
      </c>
      <c r="AV774" s="188">
        <f t="shared" ref="AV774" si="1167">AV773+AU774</f>
        <v>-4260.5170675263998</v>
      </c>
      <c r="AW774" s="188">
        <f t="shared" ref="AW774" si="1168">AW773+AV774</f>
        <v>-4389.3730200877862</v>
      </c>
      <c r="AX774" s="188">
        <f t="shared" ref="AX774" si="1169">AX773+AW774</f>
        <v>-4518.2289726491726</v>
      </c>
      <c r="AY774" s="188">
        <f t="shared" ref="AY774" si="1170">AY773+AX774</f>
        <v>-4647.084925210559</v>
      </c>
      <c r="AZ774" s="188">
        <f t="shared" ref="AZ774" si="1171">AZ773+AY774</f>
        <v>-4775.9408777719455</v>
      </c>
      <c r="BA774" s="188">
        <f t="shared" ref="BA774" si="1172">BA773+AZ774</f>
        <v>-4904.7968303333319</v>
      </c>
      <c r="BB774" s="188">
        <f t="shared" ref="BB774" si="1173">BB773+BA774</f>
        <v>-5033.6527828947183</v>
      </c>
      <c r="BC774" s="188">
        <f t="shared" ref="BC774" si="1174">BC773+BB774</f>
        <v>-5150.3242244901667</v>
      </c>
      <c r="BD774" s="188">
        <f t="shared" ref="BD774" si="1175">BD773+BC774</f>
        <v>-5266.9956660856151</v>
      </c>
      <c r="BE774" s="188">
        <f t="shared" ref="BE774" si="1176">BE773+BD774</f>
        <v>-5383.6671076810635</v>
      </c>
      <c r="BF774" s="188">
        <f t="shared" ref="BF774" si="1177">BF773+BE774</f>
        <v>-5500.3385492765119</v>
      </c>
      <c r="BG774" s="188">
        <f t="shared" ref="BG774" si="1178">BG773+BF774</f>
        <v>-5617.0099908719603</v>
      </c>
      <c r="BH774" s="188">
        <f t="shared" ref="BH774" si="1179">BH773+BG774</f>
        <v>-5733.6814324674087</v>
      </c>
      <c r="BI774" s="188">
        <f t="shared" ref="BI774" si="1180">BI773+BH774</f>
        <v>-5850.3528740628572</v>
      </c>
      <c r="BJ774" s="188">
        <f t="shared" ref="BJ774" si="1181">BJ773+BI774</f>
        <v>-5967.0243156583056</v>
      </c>
      <c r="BK774" s="188">
        <f t="shared" ref="BK774" si="1182">BK773+BJ774</f>
        <v>-6083.695757253754</v>
      </c>
      <c r="BL774" s="188">
        <f t="shared" ref="BL774" si="1183">BL773+BK774</f>
        <v>-6200.3671988492024</v>
      </c>
      <c r="BM774" s="188">
        <f t="shared" ref="BM774" si="1184">BM773+BL774</f>
        <v>-6317.0386404446508</v>
      </c>
      <c r="BN774" s="188">
        <f t="shared" ref="BN774" si="1185">BN773+BM774</f>
        <v>-6433.7100820400992</v>
      </c>
      <c r="BO774" s="188">
        <f t="shared" ref="BO774" si="1186">BO773+BN774</f>
        <v>-6539.0742974591558</v>
      </c>
      <c r="BP774" s="188">
        <f t="shared" ref="BP774" si="1187">BP773+BO774</f>
        <v>-6644.4385128782124</v>
      </c>
      <c r="BQ774" s="188">
        <f t="shared" ref="BQ774" si="1188">BQ773+BP774</f>
        <v>-6749.8027282972689</v>
      </c>
      <c r="BR774" s="188">
        <f t="shared" ref="BR774" si="1189">BR773+BQ774</f>
        <v>-6855.1669437163255</v>
      </c>
      <c r="BS774" s="188">
        <f t="shared" ref="BS774" si="1190">BS773+BR774</f>
        <v>-6960.531159135382</v>
      </c>
      <c r="BT774" s="188">
        <f t="shared" ref="BT774" si="1191">BT773+BS774</f>
        <v>-7065.8953745544386</v>
      </c>
      <c r="BU774" s="188">
        <f t="shared" ref="BU774" si="1192">BU773+BT774</f>
        <v>-7171.2595899734952</v>
      </c>
      <c r="BV774" s="188">
        <f t="shared" ref="BV774" si="1193">BV773+BU774</f>
        <v>-7276.6238053925517</v>
      </c>
      <c r="BW774" s="188">
        <f t="shared" ref="BW774" si="1194">BW773+BV774</f>
        <v>-7381.9880208116083</v>
      </c>
      <c r="BX774" s="188">
        <f t="shared" ref="BX774" si="1195">BX773+BW774</f>
        <v>-7487.3522362306649</v>
      </c>
      <c r="BY774" s="188">
        <f t="shared" ref="BY774" si="1196">BY773+BX774</f>
        <v>-7592.7164516497214</v>
      </c>
      <c r="BZ774" s="188">
        <f t="shared" ref="BZ774" si="1197">BZ773+BY774</f>
        <v>-7698.080667068778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1.3893051174725952E-2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x14ac:dyDescent="0.25">
      <c r="A777" s="229">
        <f>B777*$A$776</f>
        <v>883.43157817039798</v>
      </c>
      <c r="B777" s="77">
        <f>SUM(G777:BZ777)</f>
        <v>63588.017279999985</v>
      </c>
      <c r="E777" s="170" t="s">
        <v>8</v>
      </c>
      <c r="G777" s="319">
        <f>IF(G$700=$E776,VLOOKUP(G$9,$D$12:$E$83,2,FALSE),0)</f>
        <v>0</v>
      </c>
      <c r="H777" s="319">
        <f t="shared" ref="H777" si="1198">IF(H$700=$E776,VLOOKUP(H$9,$D$12:$E$83,2,FALSE),0)</f>
        <v>0</v>
      </c>
      <c r="I777" s="319">
        <f t="shared" ref="I777" si="1199">IF(I$700=$E776,VLOOKUP(I$9,$D$12:$E$83,2,FALSE),0)</f>
        <v>0</v>
      </c>
      <c r="J777" s="319">
        <f t="shared" ref="J777" si="1200">IF(J$700=$E776,VLOOKUP(J$9,$D$12:$E$83,2,FALSE),0)</f>
        <v>0</v>
      </c>
      <c r="K777" s="319">
        <f t="shared" ref="K777" si="1201">IF(K$700=$E776,VLOOKUP(K$9,$D$12:$E$83,2,FALSE),0)</f>
        <v>0</v>
      </c>
      <c r="L777" s="319">
        <f t="shared" ref="L777" si="1202">IF(L$700=$E776,VLOOKUP(L$9,$D$12:$E$83,2,FALSE),0)</f>
        <v>0</v>
      </c>
      <c r="M777" s="319">
        <f t="shared" ref="M777" si="1203">IF(M$700=$E776,VLOOKUP(M$9,$D$12:$E$83,2,FALSE),0)</f>
        <v>0</v>
      </c>
      <c r="N777" s="319">
        <f t="shared" ref="N777" si="1204">IF(N$700=$E776,VLOOKUP(N$9,$D$12:$E$83,2,FALSE),0)</f>
        <v>0</v>
      </c>
      <c r="O777" s="319">
        <f t="shared" ref="O777" si="1205">IF(O$700=$E776,VLOOKUP(O$9,$D$12:$E$83,2,FALSE),0)</f>
        <v>0</v>
      </c>
      <c r="P777" s="319">
        <f t="shared" ref="P777" si="1206">IF(P$700=$E776,VLOOKUP(P$9,$D$12:$E$83,2,FALSE),0)</f>
        <v>0</v>
      </c>
      <c r="Q777" s="319">
        <f t="shared" ref="Q777" si="1207">IF(Q$700=$E776,VLOOKUP(Q$9,$D$12:$E$83,2,FALSE),0)</f>
        <v>0</v>
      </c>
      <c r="R777" s="319">
        <f t="shared" ref="R777" si="1208">IF(R$700=$E776,VLOOKUP(R$9,$D$12:$E$83,2,FALSE),0)</f>
        <v>0</v>
      </c>
      <c r="S777" s="319">
        <f t="shared" ref="S777" si="1209">IF(S$700=$E776,VLOOKUP(S$9,$D$12:$E$83,2,FALSE),0)</f>
        <v>0</v>
      </c>
      <c r="T777" s="319">
        <f t="shared" ref="T777" si="1210">IF(T$700=$E776,VLOOKUP(T$9,$D$12:$E$83,2,FALSE),0)</f>
        <v>0</v>
      </c>
      <c r="U777" s="319">
        <f t="shared" ref="U777" si="1211">IF(U$700=$E776,VLOOKUP(U$9,$D$12:$E$83,2,FALSE),0)</f>
        <v>0</v>
      </c>
      <c r="V777" s="319">
        <f t="shared" ref="V777" si="1212">IF(V$700=$E776,VLOOKUP(V$9,$D$12:$E$83,2,FALSE),0)</f>
        <v>0</v>
      </c>
      <c r="W777" s="319">
        <f t="shared" ref="W777" si="1213">IF(W$700=$E776,VLOOKUP(W$9,$D$12:$E$83,2,FALSE),0)</f>
        <v>0</v>
      </c>
      <c r="X777" s="319">
        <f t="shared" ref="X777" si="1214">IF(X$700=$E776,VLOOKUP(X$9,$D$12:$E$83,2,FALSE),0)</f>
        <v>0</v>
      </c>
      <c r="Y777" s="319">
        <f t="shared" ref="Y777" si="1215">IF(Y$700=$E776,VLOOKUP(Y$9,$D$12:$E$83,2,FALSE),0)</f>
        <v>0</v>
      </c>
      <c r="Z777" s="319">
        <f t="shared" ref="Z777" si="1216">IF(Z$700=$E776,VLOOKUP(Z$9,$D$12:$E$83,2,FALSE),0)</f>
        <v>0</v>
      </c>
      <c r="AA777" s="319">
        <f t="shared" ref="AA777" si="1217">IF(AA$700=$E776,VLOOKUP(AA$9,$D$12:$E$83,2,FALSE),0)</f>
        <v>24802.82839999998</v>
      </c>
      <c r="AB777" s="319">
        <f t="shared" ref="AB777" si="1218">IF(AB$700=$E776,VLOOKUP(AB$9,$D$12:$E$83,2,FALSE),0)</f>
        <v>5129.7938400000057</v>
      </c>
      <c r="AC777" s="319">
        <f t="shared" ref="AC777" si="1219">IF(AC$700=$E776,VLOOKUP(AC$9,$D$12:$E$83,2,FALSE),0)</f>
        <v>14871.773559999965</v>
      </c>
      <c r="AD777" s="319">
        <f t="shared" ref="AD777" si="1220">IF(AD$700=$E776,VLOOKUP(AD$9,$D$12:$E$83,2,FALSE),0)</f>
        <v>10538.52723000002</v>
      </c>
      <c r="AE777" s="319">
        <f t="shared" ref="AE777" si="1221">IF(AE$700=$E776,VLOOKUP(AE$9,$D$12:$E$83,2,FALSE),0)</f>
        <v>11156.822210000008</v>
      </c>
      <c r="AF777" s="319">
        <f t="shared" ref="AF777" si="1222">IF(AF$700=$E776,VLOOKUP(AF$9,$D$12:$E$83,2,FALSE),0)</f>
        <v>-2911.7279600000011</v>
      </c>
      <c r="AG777" s="319">
        <f t="shared" ref="AG777" si="1223">IF(AG$700=$E776,VLOOKUP(AG$9,$D$12:$E$83,2,FALSE),0)</f>
        <v>0</v>
      </c>
      <c r="AH777" s="319">
        <f t="shared" ref="AH777" si="1224">IF(AH$700=$E776,VLOOKUP(AH$9,$D$12:$E$83,2,FALSE),0)</f>
        <v>0</v>
      </c>
      <c r="AI777" s="319">
        <f t="shared" ref="AI777" si="1225">IF(AI$700=$E776,VLOOKUP(AI$9,$D$12:$E$83,2,FALSE),0)</f>
        <v>0</v>
      </c>
      <c r="AJ777" s="319">
        <f t="shared" ref="AJ777" si="1226">IF(AJ$700=$E776,VLOOKUP(AJ$9,$D$12:$E$83,2,FALSE),0)</f>
        <v>0</v>
      </c>
      <c r="AK777" s="319">
        <f t="shared" ref="AK777" si="1227">IF(AK$700=$E776,VLOOKUP(AK$9,$D$12:$E$83,2,FALSE),0)</f>
        <v>0</v>
      </c>
      <c r="AL777" s="319">
        <f t="shared" ref="AL777" si="1228">IF(AL$700=$E776,VLOOKUP(AL$9,$D$12:$E$83,2,FALSE),0)</f>
        <v>0</v>
      </c>
      <c r="AM777" s="319">
        <f t="shared" ref="AM777" si="1229">IF(AM$700=$E776,VLOOKUP(AM$9,$D$12:$E$83,2,FALSE),0)</f>
        <v>0</v>
      </c>
      <c r="AN777" s="319">
        <f t="shared" ref="AN777" si="1230">IF(AN$700=$E776,VLOOKUP(AN$9,$D$12:$E$83,2,FALSE),0)</f>
        <v>0</v>
      </c>
      <c r="AO777" s="319">
        <f t="shared" ref="AO777" si="1231">IF(AO$700=$E776,VLOOKUP(AO$9,$D$12:$E$83,2,FALSE),0)</f>
        <v>0</v>
      </c>
      <c r="AP777" s="319">
        <f t="shared" ref="AP777" si="1232">IF(AP$700=$E776,VLOOKUP(AP$9,$D$12:$E$83,2,FALSE),0)</f>
        <v>0</v>
      </c>
      <c r="AQ777" s="319">
        <f t="shared" ref="AQ777" si="1233">IF(AQ$700=$E776,VLOOKUP(AQ$9,$D$12:$E$83,2,FALSE),0)</f>
        <v>0</v>
      </c>
      <c r="AR777" s="319">
        <f t="shared" ref="AR777" si="1234">IF(AR$700=$E776,VLOOKUP(AR$9,$D$12:$E$83,2,FALSE),0)</f>
        <v>0</v>
      </c>
      <c r="AS777" s="319">
        <f t="shared" ref="AS777" si="1235">IF(AS$700=$E776,VLOOKUP(AS$9,$D$12:$E$83,2,FALSE),0)</f>
        <v>0</v>
      </c>
      <c r="AT777" s="319">
        <f t="shared" ref="AT777" si="1236">IF(AT$700=$E776,VLOOKUP(AT$9,$D$12:$E$83,2,FALSE),0)</f>
        <v>0</v>
      </c>
      <c r="AU777" s="319">
        <f t="shared" ref="AU777" si="1237">IF(AU$700=$E776,VLOOKUP(AU$9,$D$12:$E$83,2,FALSE),0)</f>
        <v>0</v>
      </c>
      <c r="AV777" s="319">
        <f t="shared" ref="AV777" si="1238">IF(AV$700=$E776,VLOOKUP(AV$9,$D$12:$E$83,2,FALSE),0)</f>
        <v>0</v>
      </c>
      <c r="AW777" s="319">
        <f t="shared" ref="AW777" si="1239">IF(AW$700=$E776,VLOOKUP(AW$9,$D$12:$E$83,2,FALSE),0)</f>
        <v>0</v>
      </c>
      <c r="AX777" s="319">
        <f t="shared" ref="AX777" si="1240">IF(AX$700=$E776,VLOOKUP(AX$9,$D$12:$E$83,2,FALSE),0)</f>
        <v>0</v>
      </c>
      <c r="AY777" s="319">
        <f t="shared" ref="AY777" si="1241">IF(AY$700=$E776,VLOOKUP(AY$9,$D$12:$E$83,2,FALSE),0)</f>
        <v>0</v>
      </c>
      <c r="AZ777" s="319">
        <f t="shared" ref="AZ777" si="1242">IF(AZ$700=$E776,VLOOKUP(AZ$9,$D$12:$E$83,2,FALSE),0)</f>
        <v>0</v>
      </c>
      <c r="BA777" s="319">
        <f t="shared" ref="BA777" si="1243">IF(BA$700=$E776,VLOOKUP(BA$9,$D$12:$E$83,2,FALSE),0)</f>
        <v>0</v>
      </c>
      <c r="BB777" s="319">
        <f t="shared" ref="BB777" si="1244">IF(BB$700=$E776,VLOOKUP(BB$9,$D$12:$E$83,2,FALSE),0)</f>
        <v>0</v>
      </c>
      <c r="BC777" s="319">
        <f t="shared" ref="BC777" si="1245">IF(BC$700=$E776,VLOOKUP(BC$9,$D$12:$E$83,2,FALSE),0)</f>
        <v>0</v>
      </c>
      <c r="BD777" s="319">
        <f t="shared" ref="BD777" si="1246">IF(BD$700=$E776,VLOOKUP(BD$9,$D$12:$E$83,2,FALSE),0)</f>
        <v>0</v>
      </c>
      <c r="BE777" s="319">
        <f t="shared" ref="BE777" si="1247">IF(BE$700=$E776,VLOOKUP(BE$9,$D$12:$E$83,2,FALSE),0)</f>
        <v>0</v>
      </c>
      <c r="BF777" s="319">
        <f t="shared" ref="BF777" si="1248">IF(BF$700=$E776,VLOOKUP(BF$9,$D$12:$E$83,2,FALSE),0)</f>
        <v>0</v>
      </c>
      <c r="BG777" s="319">
        <f t="shared" ref="BG777" si="1249">IF(BG$700=$E776,VLOOKUP(BG$9,$D$12:$E$83,2,FALSE),0)</f>
        <v>0</v>
      </c>
      <c r="BH777" s="319">
        <f t="shared" ref="BH777" si="1250">IF(BH$700=$E776,VLOOKUP(BH$9,$D$12:$E$83,2,FALSE),0)</f>
        <v>0</v>
      </c>
      <c r="BI777" s="319">
        <f t="shared" ref="BI777" si="1251">IF(BI$700=$E776,VLOOKUP(BI$9,$D$12:$E$83,2,FALSE),0)</f>
        <v>0</v>
      </c>
      <c r="BJ777" s="319">
        <f t="shared" ref="BJ777" si="1252">IF(BJ$700=$E776,VLOOKUP(BJ$9,$D$12:$E$83,2,FALSE),0)</f>
        <v>0</v>
      </c>
      <c r="BK777" s="319">
        <f t="shared" ref="BK777" si="1253">IF(BK$700=$E776,VLOOKUP(BK$9,$D$12:$E$83,2,FALSE),0)</f>
        <v>0</v>
      </c>
      <c r="BL777" s="319">
        <f t="shared" ref="BL777" si="1254">IF(BL$700=$E776,VLOOKUP(BL$9,$D$12:$E$83,2,FALSE),0)</f>
        <v>0</v>
      </c>
      <c r="BM777" s="319">
        <f t="shared" ref="BM777" si="1255">IF(BM$700=$E776,VLOOKUP(BM$9,$D$12:$E$83,2,FALSE),0)</f>
        <v>0</v>
      </c>
      <c r="BN777" s="319">
        <f t="shared" ref="BN777" si="1256">IF(BN$700=$E776,VLOOKUP(BN$9,$D$12:$E$83,2,FALSE),0)</f>
        <v>0</v>
      </c>
      <c r="BO777" s="319">
        <f t="shared" ref="BO777" si="1257">IF(BO$700=$E776,VLOOKUP(BO$9,$D$12:$E$83,2,FALSE),0)</f>
        <v>0</v>
      </c>
      <c r="BP777" s="319">
        <f t="shared" ref="BP777" si="1258">IF(BP$700=$E776,VLOOKUP(BP$9,$D$12:$E$83,2,FALSE),0)</f>
        <v>0</v>
      </c>
      <c r="BQ777" s="319">
        <f t="shared" ref="BQ777" si="1259">IF(BQ$700=$E776,VLOOKUP(BQ$9,$D$12:$E$83,2,FALSE),0)</f>
        <v>0</v>
      </c>
      <c r="BR777" s="319">
        <f t="shared" ref="BR777" si="1260">IF(BR$700=$E776,VLOOKUP(BR$9,$D$12:$E$83,2,FALSE),0)</f>
        <v>0</v>
      </c>
      <c r="BS777" s="319">
        <f t="shared" ref="BS777" si="1261">IF(BS$700=$E776,VLOOKUP(BS$9,$D$12:$E$83,2,FALSE),0)</f>
        <v>0</v>
      </c>
      <c r="BT777" s="319">
        <f t="shared" ref="BT777" si="1262">IF(BT$700=$E776,VLOOKUP(BT$9,$D$12:$E$83,2,FALSE),0)</f>
        <v>0</v>
      </c>
      <c r="BU777" s="319">
        <f t="shared" ref="BU777" si="1263">IF(BU$700=$E776,VLOOKUP(BU$9,$D$12:$E$83,2,FALSE),0)</f>
        <v>0</v>
      </c>
      <c r="BV777" s="319">
        <f t="shared" ref="BV777" si="1264">IF(BV$700=$E776,VLOOKUP(BV$9,$D$12:$E$83,2,FALSE),0)</f>
        <v>0</v>
      </c>
      <c r="BW777" s="319">
        <f t="shared" ref="BW777" si="1265">IF(BW$700=$E776,VLOOKUP(BW$9,$D$12:$E$83,2,FALSE),0)</f>
        <v>0</v>
      </c>
      <c r="BX777" s="319">
        <f t="shared" ref="BX777" si="1266">IF(BX$700=$E776,VLOOKUP(BX$9,$D$12:$E$83,2,FALSE),0)</f>
        <v>0</v>
      </c>
      <c r="BY777" s="319">
        <f t="shared" ref="BY777" si="1267">IF(BY$700=$E776,VLOOKUP(BY$9,$D$12:$E$83,2,FALSE),0)</f>
        <v>0</v>
      </c>
      <c r="BZ777" s="319">
        <f t="shared" ref="BZ777" si="1268">IF(BZ$700=$E776,VLOOKUP(BZ$9,$D$12:$E$83,2,FALSE),0)</f>
        <v>0</v>
      </c>
    </row>
    <row r="778" spans="1:78" ht="15" x14ac:dyDescent="0.25">
      <c r="A778" s="229">
        <f t="shared" ref="A778:A780" si="1269">B778*$A$776</f>
        <v>0</v>
      </c>
      <c r="B778" s="77">
        <f t="shared" ref="B778:B782" si="1270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71">IF(H$700=$E776,VLOOKUP(H$9,$D$87:$E$158,2,FALSE),0)</f>
        <v>0</v>
      </c>
      <c r="I778" s="319">
        <f t="shared" si="1271"/>
        <v>0</v>
      </c>
      <c r="J778" s="319">
        <f t="shared" si="1271"/>
        <v>0</v>
      </c>
      <c r="K778" s="319">
        <f t="shared" si="1271"/>
        <v>0</v>
      </c>
      <c r="L778" s="319">
        <f t="shared" si="1271"/>
        <v>0</v>
      </c>
      <c r="M778" s="319">
        <f t="shared" si="1271"/>
        <v>0</v>
      </c>
      <c r="N778" s="319">
        <f t="shared" si="1271"/>
        <v>0</v>
      </c>
      <c r="O778" s="319">
        <f t="shared" si="1271"/>
        <v>0</v>
      </c>
      <c r="P778" s="319">
        <f t="shared" si="1271"/>
        <v>0</v>
      </c>
      <c r="Q778" s="319">
        <f t="shared" si="1271"/>
        <v>0</v>
      </c>
      <c r="R778" s="319">
        <f t="shared" si="1271"/>
        <v>0</v>
      </c>
      <c r="S778" s="319">
        <f t="shared" si="1271"/>
        <v>0</v>
      </c>
      <c r="T778" s="319">
        <f t="shared" si="1271"/>
        <v>0</v>
      </c>
      <c r="U778" s="319">
        <f t="shared" si="1271"/>
        <v>0</v>
      </c>
      <c r="V778" s="319">
        <f t="shared" si="1271"/>
        <v>0</v>
      </c>
      <c r="W778" s="319">
        <f t="shared" si="1271"/>
        <v>0</v>
      </c>
      <c r="X778" s="319">
        <f t="shared" si="1271"/>
        <v>0</v>
      </c>
      <c r="Y778" s="319">
        <f t="shared" si="1271"/>
        <v>0</v>
      </c>
      <c r="Z778" s="319">
        <f t="shared" si="1271"/>
        <v>0</v>
      </c>
      <c r="AA778" s="319">
        <f t="shared" si="1271"/>
        <v>0</v>
      </c>
      <c r="AB778" s="319">
        <f t="shared" si="1271"/>
        <v>0</v>
      </c>
      <c r="AC778" s="319">
        <f t="shared" si="1271"/>
        <v>0</v>
      </c>
      <c r="AD778" s="319">
        <f t="shared" si="1271"/>
        <v>0</v>
      </c>
      <c r="AE778" s="319">
        <f t="shared" si="1271"/>
        <v>0</v>
      </c>
      <c r="AF778" s="319">
        <f t="shared" si="1271"/>
        <v>0</v>
      </c>
      <c r="AG778" s="319">
        <f t="shared" si="1271"/>
        <v>0</v>
      </c>
      <c r="AH778" s="319">
        <f t="shared" si="1271"/>
        <v>0</v>
      </c>
      <c r="AI778" s="319">
        <f t="shared" si="1271"/>
        <v>0</v>
      </c>
      <c r="AJ778" s="319">
        <f t="shared" si="1271"/>
        <v>0</v>
      </c>
      <c r="AK778" s="319">
        <f t="shared" si="1271"/>
        <v>0</v>
      </c>
      <c r="AL778" s="319">
        <f t="shared" si="1271"/>
        <v>0</v>
      </c>
      <c r="AM778" s="319">
        <f t="shared" si="1271"/>
        <v>0</v>
      </c>
      <c r="AN778" s="319">
        <f t="shared" si="1271"/>
        <v>0</v>
      </c>
      <c r="AO778" s="319">
        <f t="shared" si="1271"/>
        <v>0</v>
      </c>
      <c r="AP778" s="319">
        <f t="shared" si="1271"/>
        <v>0</v>
      </c>
      <c r="AQ778" s="319">
        <f t="shared" si="1271"/>
        <v>0</v>
      </c>
      <c r="AR778" s="319">
        <f t="shared" si="1271"/>
        <v>0</v>
      </c>
      <c r="AS778" s="319">
        <f t="shared" si="1271"/>
        <v>0</v>
      </c>
      <c r="AT778" s="319">
        <f t="shared" si="1271"/>
        <v>0</v>
      </c>
      <c r="AU778" s="319">
        <f t="shared" si="1271"/>
        <v>0</v>
      </c>
      <c r="AV778" s="319">
        <f t="shared" si="1271"/>
        <v>0</v>
      </c>
      <c r="AW778" s="319">
        <f t="shared" si="1271"/>
        <v>0</v>
      </c>
      <c r="AX778" s="319">
        <f t="shared" si="1271"/>
        <v>0</v>
      </c>
      <c r="AY778" s="319">
        <f t="shared" si="1271"/>
        <v>0</v>
      </c>
      <c r="AZ778" s="319">
        <f t="shared" si="1271"/>
        <v>0</v>
      </c>
      <c r="BA778" s="319">
        <f t="shared" si="1271"/>
        <v>0</v>
      </c>
      <c r="BB778" s="319">
        <f t="shared" si="1271"/>
        <v>0</v>
      </c>
      <c r="BC778" s="319">
        <f t="shared" si="1271"/>
        <v>0</v>
      </c>
      <c r="BD778" s="319">
        <f t="shared" si="1271"/>
        <v>0</v>
      </c>
      <c r="BE778" s="319">
        <f t="shared" si="1271"/>
        <v>0</v>
      </c>
      <c r="BF778" s="319">
        <f t="shared" si="1271"/>
        <v>0</v>
      </c>
      <c r="BG778" s="319">
        <f t="shared" si="1271"/>
        <v>0</v>
      </c>
      <c r="BH778" s="319">
        <f t="shared" si="1271"/>
        <v>0</v>
      </c>
      <c r="BI778" s="319">
        <f t="shared" si="1271"/>
        <v>0</v>
      </c>
      <c r="BJ778" s="319">
        <f t="shared" si="1271"/>
        <v>0</v>
      </c>
      <c r="BK778" s="319">
        <f t="shared" si="1271"/>
        <v>0</v>
      </c>
      <c r="BL778" s="319">
        <f t="shared" si="1271"/>
        <v>0</v>
      </c>
      <c r="BM778" s="319">
        <f t="shared" si="1271"/>
        <v>0</v>
      </c>
      <c r="BN778" s="319">
        <f t="shared" si="1271"/>
        <v>0</v>
      </c>
      <c r="BO778" s="319">
        <f t="shared" si="1271"/>
        <v>0</v>
      </c>
      <c r="BP778" s="319">
        <f t="shared" si="1271"/>
        <v>0</v>
      </c>
      <c r="BQ778" s="319">
        <f t="shared" si="1271"/>
        <v>0</v>
      </c>
      <c r="BR778" s="319">
        <f t="shared" si="1271"/>
        <v>0</v>
      </c>
      <c r="BS778" s="319">
        <f t="shared" si="1271"/>
        <v>0</v>
      </c>
      <c r="BT778" s="319">
        <f t="shared" ref="BT778:BZ778" si="1272">IF(BT$700=$E776,VLOOKUP(BT$9,$D$87:$E$158,2,FALSE),0)</f>
        <v>0</v>
      </c>
      <c r="BU778" s="319">
        <f t="shared" si="1272"/>
        <v>0</v>
      </c>
      <c r="BV778" s="319">
        <f t="shared" si="1272"/>
        <v>0</v>
      </c>
      <c r="BW778" s="319">
        <f t="shared" si="1272"/>
        <v>0</v>
      </c>
      <c r="BX778" s="319">
        <f t="shared" si="1272"/>
        <v>0</v>
      </c>
      <c r="BY778" s="319">
        <f t="shared" si="1272"/>
        <v>0</v>
      </c>
      <c r="BZ778" s="319">
        <f t="shared" si="1272"/>
        <v>0</v>
      </c>
    </row>
    <row r="779" spans="1:78" ht="15" x14ac:dyDescent="0.25">
      <c r="A779" s="229">
        <f>B779*$A$776</f>
        <v>0</v>
      </c>
      <c r="B779" s="77">
        <f t="shared" si="1270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73">IF(H$700=$E776,VLOOKUP(H$9,$D$163:$E$234,2,FALSE),0)</f>
        <v>0</v>
      </c>
      <c r="I779" s="319">
        <f t="shared" si="1273"/>
        <v>0</v>
      </c>
      <c r="J779" s="319">
        <f t="shared" si="1273"/>
        <v>0</v>
      </c>
      <c r="K779" s="319">
        <f t="shared" si="1273"/>
        <v>0</v>
      </c>
      <c r="L779" s="319">
        <f t="shared" si="1273"/>
        <v>0</v>
      </c>
      <c r="M779" s="319">
        <f t="shared" si="1273"/>
        <v>0</v>
      </c>
      <c r="N779" s="319">
        <f t="shared" si="1273"/>
        <v>0</v>
      </c>
      <c r="O779" s="319">
        <f t="shared" si="1273"/>
        <v>0</v>
      </c>
      <c r="P779" s="319">
        <f t="shared" si="1273"/>
        <v>0</v>
      </c>
      <c r="Q779" s="319">
        <f t="shared" si="1273"/>
        <v>0</v>
      </c>
      <c r="R779" s="319">
        <f t="shared" si="1273"/>
        <v>0</v>
      </c>
      <c r="S779" s="319">
        <f t="shared" si="1273"/>
        <v>0</v>
      </c>
      <c r="T779" s="319">
        <f t="shared" si="1273"/>
        <v>0</v>
      </c>
      <c r="U779" s="319">
        <f t="shared" si="1273"/>
        <v>0</v>
      </c>
      <c r="V779" s="319">
        <f t="shared" si="1273"/>
        <v>0</v>
      </c>
      <c r="W779" s="319">
        <f t="shared" si="1273"/>
        <v>0</v>
      </c>
      <c r="X779" s="319">
        <f t="shared" si="1273"/>
        <v>0</v>
      </c>
      <c r="Y779" s="319">
        <f t="shared" si="1273"/>
        <v>0</v>
      </c>
      <c r="Z779" s="319">
        <f t="shared" si="1273"/>
        <v>0</v>
      </c>
      <c r="AA779" s="319">
        <f t="shared" si="1273"/>
        <v>0</v>
      </c>
      <c r="AB779" s="319">
        <f t="shared" si="1273"/>
        <v>0</v>
      </c>
      <c r="AC779" s="319">
        <f t="shared" si="1273"/>
        <v>0</v>
      </c>
      <c r="AD779" s="319">
        <f t="shared" si="1273"/>
        <v>0</v>
      </c>
      <c r="AE779" s="319">
        <f t="shared" si="1273"/>
        <v>0</v>
      </c>
      <c r="AF779" s="319">
        <f t="shared" si="1273"/>
        <v>0</v>
      </c>
      <c r="AG779" s="319">
        <f t="shared" si="1273"/>
        <v>0</v>
      </c>
      <c r="AH779" s="319">
        <f t="shared" si="1273"/>
        <v>0</v>
      </c>
      <c r="AI779" s="319">
        <f t="shared" si="1273"/>
        <v>0</v>
      </c>
      <c r="AJ779" s="319">
        <f t="shared" si="1273"/>
        <v>0</v>
      </c>
      <c r="AK779" s="319">
        <f t="shared" si="1273"/>
        <v>0</v>
      </c>
      <c r="AL779" s="319">
        <f t="shared" si="1273"/>
        <v>0</v>
      </c>
      <c r="AM779" s="319">
        <f t="shared" si="1273"/>
        <v>0</v>
      </c>
      <c r="AN779" s="319">
        <f t="shared" si="1273"/>
        <v>0</v>
      </c>
      <c r="AO779" s="319">
        <f t="shared" si="1273"/>
        <v>0</v>
      </c>
      <c r="AP779" s="319">
        <f t="shared" si="1273"/>
        <v>0</v>
      </c>
      <c r="AQ779" s="319">
        <f t="shared" si="1273"/>
        <v>0</v>
      </c>
      <c r="AR779" s="319">
        <f t="shared" si="1273"/>
        <v>0</v>
      </c>
      <c r="AS779" s="319">
        <f t="shared" si="1273"/>
        <v>0</v>
      </c>
      <c r="AT779" s="319">
        <f t="shared" si="1273"/>
        <v>0</v>
      </c>
      <c r="AU779" s="319">
        <f t="shared" si="1273"/>
        <v>0</v>
      </c>
      <c r="AV779" s="319">
        <f t="shared" si="1273"/>
        <v>0</v>
      </c>
      <c r="AW779" s="319">
        <f t="shared" si="1273"/>
        <v>0</v>
      </c>
      <c r="AX779" s="319">
        <f t="shared" si="1273"/>
        <v>0</v>
      </c>
      <c r="AY779" s="319">
        <f t="shared" si="1273"/>
        <v>0</v>
      </c>
      <c r="AZ779" s="319">
        <f t="shared" si="1273"/>
        <v>0</v>
      </c>
      <c r="BA779" s="319">
        <f t="shared" si="1273"/>
        <v>0</v>
      </c>
      <c r="BB779" s="319">
        <f t="shared" si="1273"/>
        <v>0</v>
      </c>
      <c r="BC779" s="319">
        <f t="shared" si="1273"/>
        <v>0</v>
      </c>
      <c r="BD779" s="319">
        <f t="shared" si="1273"/>
        <v>0</v>
      </c>
      <c r="BE779" s="319">
        <f t="shared" si="1273"/>
        <v>0</v>
      </c>
      <c r="BF779" s="319">
        <f t="shared" si="1273"/>
        <v>0</v>
      </c>
      <c r="BG779" s="319">
        <f t="shared" si="1273"/>
        <v>0</v>
      </c>
      <c r="BH779" s="319">
        <f t="shared" si="1273"/>
        <v>0</v>
      </c>
      <c r="BI779" s="319">
        <f t="shared" si="1273"/>
        <v>0</v>
      </c>
      <c r="BJ779" s="319">
        <f t="shared" si="1273"/>
        <v>0</v>
      </c>
      <c r="BK779" s="319">
        <f t="shared" si="1273"/>
        <v>0</v>
      </c>
      <c r="BL779" s="319">
        <f t="shared" si="1273"/>
        <v>0</v>
      </c>
      <c r="BM779" s="319">
        <f t="shared" si="1273"/>
        <v>0</v>
      </c>
      <c r="BN779" s="319">
        <f t="shared" si="1273"/>
        <v>0</v>
      </c>
      <c r="BO779" s="319">
        <f t="shared" si="1273"/>
        <v>0</v>
      </c>
      <c r="BP779" s="319">
        <f t="shared" si="1273"/>
        <v>0</v>
      </c>
      <c r="BQ779" s="319">
        <f t="shared" si="1273"/>
        <v>0</v>
      </c>
      <c r="BR779" s="319">
        <f t="shared" si="1273"/>
        <v>0</v>
      </c>
      <c r="BS779" s="319">
        <f t="shared" si="1273"/>
        <v>0</v>
      </c>
      <c r="BT779" s="319">
        <f t="shared" ref="BT779:BZ779" si="1274">IF(BT$700=$E776,VLOOKUP(BT$9,$D$163:$E$234,2,FALSE),0)</f>
        <v>0</v>
      </c>
      <c r="BU779" s="319">
        <f t="shared" si="1274"/>
        <v>0</v>
      </c>
      <c r="BV779" s="319">
        <f t="shared" si="1274"/>
        <v>0</v>
      </c>
      <c r="BW779" s="319">
        <f t="shared" si="1274"/>
        <v>0</v>
      </c>
      <c r="BX779" s="319">
        <f t="shared" si="1274"/>
        <v>0</v>
      </c>
      <c r="BY779" s="319">
        <f t="shared" si="1274"/>
        <v>0</v>
      </c>
      <c r="BZ779" s="319">
        <f t="shared" si="1274"/>
        <v>0</v>
      </c>
    </row>
    <row r="780" spans="1:78" ht="15" x14ac:dyDescent="0.25">
      <c r="A780" s="228">
        <f t="shared" si="1269"/>
        <v>0</v>
      </c>
      <c r="B780" s="77">
        <f t="shared" si="1270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75">IF(H$700=$E776,VLOOKUP(H$9,$D$239:$E$310,2,FALSE),0)</f>
        <v>0</v>
      </c>
      <c r="I780" s="319">
        <f t="shared" si="1275"/>
        <v>0</v>
      </c>
      <c r="J780" s="319">
        <f t="shared" si="1275"/>
        <v>0</v>
      </c>
      <c r="K780" s="319">
        <f t="shared" si="1275"/>
        <v>0</v>
      </c>
      <c r="L780" s="319">
        <f t="shared" si="1275"/>
        <v>0</v>
      </c>
      <c r="M780" s="319">
        <f t="shared" si="1275"/>
        <v>0</v>
      </c>
      <c r="N780" s="319">
        <f t="shared" si="1275"/>
        <v>0</v>
      </c>
      <c r="O780" s="319">
        <f t="shared" si="1275"/>
        <v>0</v>
      </c>
      <c r="P780" s="319">
        <f t="shared" si="1275"/>
        <v>0</v>
      </c>
      <c r="Q780" s="319">
        <f t="shared" si="1275"/>
        <v>0</v>
      </c>
      <c r="R780" s="319">
        <f t="shared" si="1275"/>
        <v>0</v>
      </c>
      <c r="S780" s="319">
        <f t="shared" si="1275"/>
        <v>0</v>
      </c>
      <c r="T780" s="319">
        <f t="shared" si="1275"/>
        <v>0</v>
      </c>
      <c r="U780" s="319">
        <f t="shared" si="1275"/>
        <v>0</v>
      </c>
      <c r="V780" s="319">
        <f t="shared" si="1275"/>
        <v>0</v>
      </c>
      <c r="W780" s="319">
        <f t="shared" si="1275"/>
        <v>0</v>
      </c>
      <c r="X780" s="319">
        <f t="shared" si="1275"/>
        <v>0</v>
      </c>
      <c r="Y780" s="319">
        <f t="shared" si="1275"/>
        <v>0</v>
      </c>
      <c r="Z780" s="319">
        <f t="shared" si="1275"/>
        <v>0</v>
      </c>
      <c r="AA780" s="319">
        <f t="shared" si="1275"/>
        <v>0</v>
      </c>
      <c r="AB780" s="319">
        <f t="shared" si="1275"/>
        <v>0</v>
      </c>
      <c r="AC780" s="319">
        <f t="shared" si="1275"/>
        <v>0</v>
      </c>
      <c r="AD780" s="319">
        <f t="shared" si="1275"/>
        <v>0</v>
      </c>
      <c r="AE780" s="319">
        <f t="shared" si="1275"/>
        <v>0</v>
      </c>
      <c r="AF780" s="319">
        <f t="shared" si="1275"/>
        <v>0</v>
      </c>
      <c r="AG780" s="319">
        <f t="shared" si="1275"/>
        <v>0</v>
      </c>
      <c r="AH780" s="319">
        <f t="shared" si="1275"/>
        <v>0</v>
      </c>
      <c r="AI780" s="319">
        <f t="shared" si="1275"/>
        <v>0</v>
      </c>
      <c r="AJ780" s="319">
        <f t="shared" si="1275"/>
        <v>0</v>
      </c>
      <c r="AK780" s="319">
        <f t="shared" si="1275"/>
        <v>0</v>
      </c>
      <c r="AL780" s="319">
        <f t="shared" si="1275"/>
        <v>0</v>
      </c>
      <c r="AM780" s="319">
        <f t="shared" si="1275"/>
        <v>0</v>
      </c>
      <c r="AN780" s="319">
        <f t="shared" si="1275"/>
        <v>0</v>
      </c>
      <c r="AO780" s="319">
        <f t="shared" si="1275"/>
        <v>0</v>
      </c>
      <c r="AP780" s="319">
        <f t="shared" si="1275"/>
        <v>0</v>
      </c>
      <c r="AQ780" s="319">
        <f t="shared" si="1275"/>
        <v>0</v>
      </c>
      <c r="AR780" s="319">
        <f t="shared" si="1275"/>
        <v>0</v>
      </c>
      <c r="AS780" s="319">
        <f t="shared" si="1275"/>
        <v>0</v>
      </c>
      <c r="AT780" s="319">
        <f t="shared" si="1275"/>
        <v>0</v>
      </c>
      <c r="AU780" s="319">
        <f t="shared" si="1275"/>
        <v>0</v>
      </c>
      <c r="AV780" s="319">
        <f t="shared" si="1275"/>
        <v>0</v>
      </c>
      <c r="AW780" s="319">
        <f t="shared" si="1275"/>
        <v>0</v>
      </c>
      <c r="AX780" s="319">
        <f t="shared" si="1275"/>
        <v>0</v>
      </c>
      <c r="AY780" s="319">
        <f t="shared" si="1275"/>
        <v>0</v>
      </c>
      <c r="AZ780" s="319">
        <f t="shared" si="1275"/>
        <v>0</v>
      </c>
      <c r="BA780" s="319">
        <f t="shared" si="1275"/>
        <v>0</v>
      </c>
      <c r="BB780" s="319">
        <f t="shared" si="1275"/>
        <v>0</v>
      </c>
      <c r="BC780" s="319">
        <f t="shared" si="1275"/>
        <v>0</v>
      </c>
      <c r="BD780" s="319">
        <f t="shared" si="1275"/>
        <v>0</v>
      </c>
      <c r="BE780" s="319">
        <f t="shared" si="1275"/>
        <v>0</v>
      </c>
      <c r="BF780" s="319">
        <f t="shared" si="1275"/>
        <v>0</v>
      </c>
      <c r="BG780" s="319">
        <f t="shared" si="1275"/>
        <v>0</v>
      </c>
      <c r="BH780" s="319">
        <f t="shared" si="1275"/>
        <v>0</v>
      </c>
      <c r="BI780" s="319">
        <f t="shared" si="1275"/>
        <v>0</v>
      </c>
      <c r="BJ780" s="319">
        <f t="shared" si="1275"/>
        <v>0</v>
      </c>
      <c r="BK780" s="319">
        <f t="shared" si="1275"/>
        <v>0</v>
      </c>
      <c r="BL780" s="319">
        <f t="shared" si="1275"/>
        <v>0</v>
      </c>
      <c r="BM780" s="319">
        <f t="shared" si="1275"/>
        <v>0</v>
      </c>
      <c r="BN780" s="319">
        <f t="shared" si="1275"/>
        <v>0</v>
      </c>
      <c r="BO780" s="319">
        <f t="shared" si="1275"/>
        <v>0</v>
      </c>
      <c r="BP780" s="319">
        <f t="shared" si="1275"/>
        <v>0</v>
      </c>
      <c r="BQ780" s="319">
        <f t="shared" si="1275"/>
        <v>0</v>
      </c>
      <c r="BR780" s="319">
        <f t="shared" si="1275"/>
        <v>0</v>
      </c>
      <c r="BS780" s="319">
        <f t="shared" si="1275"/>
        <v>0</v>
      </c>
      <c r="BT780" s="319">
        <f t="shared" ref="BT780:BZ780" si="1276">IF(BT$700=$E776,VLOOKUP(BT$9,$D$239:$E$310,2,FALSE),0)</f>
        <v>0</v>
      </c>
      <c r="BU780" s="319">
        <f t="shared" si="1276"/>
        <v>0</v>
      </c>
      <c r="BV780" s="319">
        <f t="shared" si="1276"/>
        <v>0</v>
      </c>
      <c r="BW780" s="319">
        <f t="shared" si="1276"/>
        <v>0</v>
      </c>
      <c r="BX780" s="319">
        <f t="shared" si="1276"/>
        <v>0</v>
      </c>
      <c r="BY780" s="319">
        <f t="shared" si="1276"/>
        <v>0</v>
      </c>
      <c r="BZ780" s="319">
        <f t="shared" si="1276"/>
        <v>0</v>
      </c>
    </row>
    <row r="781" spans="1:78" ht="15" x14ac:dyDescent="0.25">
      <c r="B781" s="77">
        <f t="shared" si="1270"/>
        <v>7245.3346700000002</v>
      </c>
      <c r="E781" s="170" t="s">
        <v>2</v>
      </c>
      <c r="G781" s="319">
        <f>IF(G$700=$E776,VLOOKUP(G$9,$D$316:$E$387,2,FALSE),0)</f>
        <v>0</v>
      </c>
      <c r="H781" s="319">
        <f t="shared" ref="H781:BS781" si="1277">IF(H$700=$E776,VLOOKUP(H$9,$D$316:$E$387,2,FALSE),0)</f>
        <v>0</v>
      </c>
      <c r="I781" s="319">
        <f t="shared" si="1277"/>
        <v>0</v>
      </c>
      <c r="J781" s="319">
        <f t="shared" si="1277"/>
        <v>0</v>
      </c>
      <c r="K781" s="319">
        <f t="shared" si="1277"/>
        <v>0</v>
      </c>
      <c r="L781" s="319">
        <f t="shared" si="1277"/>
        <v>0</v>
      </c>
      <c r="M781" s="319">
        <f t="shared" si="1277"/>
        <v>0</v>
      </c>
      <c r="N781" s="319">
        <f t="shared" si="1277"/>
        <v>0</v>
      </c>
      <c r="O781" s="319">
        <f t="shared" si="1277"/>
        <v>0</v>
      </c>
      <c r="P781" s="319">
        <f t="shared" si="1277"/>
        <v>0</v>
      </c>
      <c r="Q781" s="319">
        <f t="shared" si="1277"/>
        <v>0</v>
      </c>
      <c r="R781" s="319">
        <f t="shared" si="1277"/>
        <v>0</v>
      </c>
      <c r="S781" s="319">
        <f t="shared" si="1277"/>
        <v>0</v>
      </c>
      <c r="T781" s="319">
        <f t="shared" si="1277"/>
        <v>0</v>
      </c>
      <c r="U781" s="319">
        <f t="shared" si="1277"/>
        <v>0</v>
      </c>
      <c r="V781" s="319">
        <f t="shared" si="1277"/>
        <v>0</v>
      </c>
      <c r="W781" s="319">
        <f t="shared" si="1277"/>
        <v>0</v>
      </c>
      <c r="X781" s="319">
        <f t="shared" si="1277"/>
        <v>0</v>
      </c>
      <c r="Y781" s="319">
        <f t="shared" si="1277"/>
        <v>0</v>
      </c>
      <c r="Z781" s="319">
        <f t="shared" si="1277"/>
        <v>0</v>
      </c>
      <c r="AA781" s="319">
        <f t="shared" si="1277"/>
        <v>1192.53304</v>
      </c>
      <c r="AB781" s="319">
        <f t="shared" si="1277"/>
        <v>1220.4777199999999</v>
      </c>
      <c r="AC781" s="319">
        <f t="shared" si="1277"/>
        <v>1092.0929700000002</v>
      </c>
      <c r="AD781" s="319">
        <f t="shared" si="1277"/>
        <v>1222.0387799999996</v>
      </c>
      <c r="AE781" s="319">
        <f t="shared" si="1277"/>
        <v>1453.3959300000001</v>
      </c>
      <c r="AF781" s="319">
        <f t="shared" si="1277"/>
        <v>1064.7962299999999</v>
      </c>
      <c r="AG781" s="319">
        <f t="shared" si="1277"/>
        <v>0</v>
      </c>
      <c r="AH781" s="319">
        <f t="shared" si="1277"/>
        <v>0</v>
      </c>
      <c r="AI781" s="319">
        <f t="shared" si="1277"/>
        <v>0</v>
      </c>
      <c r="AJ781" s="319">
        <f t="shared" si="1277"/>
        <v>0</v>
      </c>
      <c r="AK781" s="319">
        <f t="shared" si="1277"/>
        <v>0</v>
      </c>
      <c r="AL781" s="319">
        <f t="shared" si="1277"/>
        <v>0</v>
      </c>
      <c r="AM781" s="319">
        <f t="shared" si="1277"/>
        <v>0</v>
      </c>
      <c r="AN781" s="319">
        <f t="shared" si="1277"/>
        <v>0</v>
      </c>
      <c r="AO781" s="319">
        <f t="shared" si="1277"/>
        <v>0</v>
      </c>
      <c r="AP781" s="319">
        <f t="shared" si="1277"/>
        <v>0</v>
      </c>
      <c r="AQ781" s="319">
        <f t="shared" si="1277"/>
        <v>0</v>
      </c>
      <c r="AR781" s="319">
        <f t="shared" si="1277"/>
        <v>0</v>
      </c>
      <c r="AS781" s="319">
        <f t="shared" si="1277"/>
        <v>0</v>
      </c>
      <c r="AT781" s="319">
        <f t="shared" si="1277"/>
        <v>0</v>
      </c>
      <c r="AU781" s="319">
        <f t="shared" si="1277"/>
        <v>0</v>
      </c>
      <c r="AV781" s="319">
        <f t="shared" si="1277"/>
        <v>0</v>
      </c>
      <c r="AW781" s="319">
        <f t="shared" si="1277"/>
        <v>0</v>
      </c>
      <c r="AX781" s="319">
        <f t="shared" si="1277"/>
        <v>0</v>
      </c>
      <c r="AY781" s="319">
        <f t="shared" si="1277"/>
        <v>0</v>
      </c>
      <c r="AZ781" s="319">
        <f t="shared" si="1277"/>
        <v>0</v>
      </c>
      <c r="BA781" s="319">
        <f t="shared" si="1277"/>
        <v>0</v>
      </c>
      <c r="BB781" s="319">
        <f t="shared" si="1277"/>
        <v>0</v>
      </c>
      <c r="BC781" s="319">
        <f t="shared" si="1277"/>
        <v>0</v>
      </c>
      <c r="BD781" s="319">
        <f t="shared" si="1277"/>
        <v>0</v>
      </c>
      <c r="BE781" s="319">
        <f t="shared" si="1277"/>
        <v>0</v>
      </c>
      <c r="BF781" s="319">
        <f t="shared" si="1277"/>
        <v>0</v>
      </c>
      <c r="BG781" s="319">
        <f t="shared" si="1277"/>
        <v>0</v>
      </c>
      <c r="BH781" s="319">
        <f t="shared" si="1277"/>
        <v>0</v>
      </c>
      <c r="BI781" s="319">
        <f t="shared" si="1277"/>
        <v>0</v>
      </c>
      <c r="BJ781" s="319">
        <f t="shared" si="1277"/>
        <v>0</v>
      </c>
      <c r="BK781" s="319">
        <f t="shared" si="1277"/>
        <v>0</v>
      </c>
      <c r="BL781" s="319">
        <f t="shared" si="1277"/>
        <v>0</v>
      </c>
      <c r="BM781" s="319">
        <f t="shared" si="1277"/>
        <v>0</v>
      </c>
      <c r="BN781" s="319">
        <f t="shared" si="1277"/>
        <v>0</v>
      </c>
      <c r="BO781" s="319">
        <f t="shared" si="1277"/>
        <v>0</v>
      </c>
      <c r="BP781" s="319">
        <f t="shared" si="1277"/>
        <v>0</v>
      </c>
      <c r="BQ781" s="319">
        <f t="shared" si="1277"/>
        <v>0</v>
      </c>
      <c r="BR781" s="319">
        <f t="shared" si="1277"/>
        <v>0</v>
      </c>
      <c r="BS781" s="319">
        <f t="shared" si="1277"/>
        <v>0</v>
      </c>
      <c r="BT781" s="319">
        <f t="shared" ref="BT781:BZ781" si="1278">IF(BT$700=$E776,VLOOKUP(BT$9,$D$316:$E$387,2,FALSE),0)</f>
        <v>0</v>
      </c>
      <c r="BU781" s="319">
        <f t="shared" si="1278"/>
        <v>0</v>
      </c>
      <c r="BV781" s="319">
        <f t="shared" si="1278"/>
        <v>0</v>
      </c>
      <c r="BW781" s="319">
        <f t="shared" si="1278"/>
        <v>0</v>
      </c>
      <c r="BX781" s="319">
        <f t="shared" si="1278"/>
        <v>0</v>
      </c>
      <c r="BY781" s="319">
        <f t="shared" si="1278"/>
        <v>0</v>
      </c>
      <c r="BZ781" s="319">
        <f t="shared" si="1278"/>
        <v>0</v>
      </c>
    </row>
    <row r="782" spans="1:78" ht="15" x14ac:dyDescent="0.25">
      <c r="B782" s="77">
        <f t="shared" si="1270"/>
        <v>-63588.017279999985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-63588.017279999985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-7245.3346700000002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-7245.3346700000002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x14ac:dyDescent="0.2">
      <c r="A784" s="77">
        <f>SUM(A777:A780)</f>
        <v>883.43157817039798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513.97409413766184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14.357790176631083</v>
      </c>
      <c r="AB785" s="322">
        <f>IF(AB$9&gt;INPUTS!$C$44,0,SUMIF($A$12:$A$310,$E776,AB$12:AB$310))</f>
        <v>31.685100700550251</v>
      </c>
      <c r="AC785" s="322">
        <f>IF(AC$9&gt;INPUTS!$C$44,0,SUMIF($A$12:$A$310,$E776,AC$12:AC$310))</f>
        <v>43.263550678172329</v>
      </c>
      <c r="AD785" s="322">
        <f>IF(AD$9&gt;INPUTS!$C$44,0,SUMIF($A$12:$A$310,$E776,AD$12:AD$310))</f>
        <v>57.972992729866043</v>
      </c>
      <c r="AE785" s="322">
        <f>IF(AE$9&gt;INPUTS!$C$44,0,SUMIF($A$12:$A$310,$E776,AE$12:AE$310))</f>
        <v>70.531934397511151</v>
      </c>
      <c r="AF785" s="322">
        <f>IF(AF$9&gt;INPUTS!$C$44,0,SUMIF($A$12:$A$310,$E776,AF$12:AF$310))</f>
        <v>75.304830912331511</v>
      </c>
      <c r="AG785" s="322">
        <f>IF(AG$9&gt;INPUTS!$C$44,0,SUMIF($A$12:$A$310,$E776,AG$12:AG$310))</f>
        <v>73.619298180866494</v>
      </c>
      <c r="AH785" s="322">
        <f>IF(AH$9&gt;INPUTS!$C$44,0,SUMIF($A$12:$A$310,$E776,AH$12:AH$310))</f>
        <v>73.619298180866494</v>
      </c>
      <c r="AI785" s="322">
        <f>IF(AI$9&gt;INPUTS!$C$44,0,SUMIF($A$12:$A$310,$E776,AI$12:AI$310))</f>
        <v>73.619298180866494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-513.97409413766184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-513.97409413766184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79">SUMIF($A$12:$A$234,$E776,H$12:H$234)*(1-$D$5)+SUMIF($A$239:$A$310,$E776,H$239:H$310)</f>
        <v>0</v>
      </c>
      <c r="I787" s="320">
        <f t="shared" si="1279"/>
        <v>0</v>
      </c>
      <c r="J787" s="320">
        <f t="shared" si="1279"/>
        <v>0</v>
      </c>
      <c r="K787" s="320">
        <f t="shared" si="1279"/>
        <v>0</v>
      </c>
      <c r="L787" s="320">
        <f t="shared" si="1279"/>
        <v>0</v>
      </c>
      <c r="M787" s="320">
        <f t="shared" si="1279"/>
        <v>0</v>
      </c>
      <c r="N787" s="320">
        <f t="shared" si="1279"/>
        <v>0</v>
      </c>
      <c r="O787" s="320">
        <f t="shared" si="1279"/>
        <v>0</v>
      </c>
      <c r="P787" s="320">
        <f t="shared" si="1279"/>
        <v>0</v>
      </c>
      <c r="Q787" s="320">
        <f t="shared" si="1279"/>
        <v>0</v>
      </c>
      <c r="R787" s="320">
        <f t="shared" si="1279"/>
        <v>0</v>
      </c>
      <c r="S787" s="320">
        <f t="shared" si="1279"/>
        <v>0</v>
      </c>
      <c r="T787" s="320">
        <f t="shared" si="1279"/>
        <v>0</v>
      </c>
      <c r="U787" s="320">
        <f t="shared" si="1279"/>
        <v>0</v>
      </c>
      <c r="V787" s="320">
        <f t="shared" si="1279"/>
        <v>0</v>
      </c>
      <c r="W787" s="320">
        <f t="shared" si="1279"/>
        <v>0</v>
      </c>
      <c r="X787" s="320">
        <f t="shared" si="1279"/>
        <v>0</v>
      </c>
      <c r="Y787" s="320">
        <f t="shared" si="1279"/>
        <v>0</v>
      </c>
      <c r="Z787" s="320">
        <f t="shared" si="1279"/>
        <v>0</v>
      </c>
      <c r="AA787" s="320">
        <f t="shared" si="1279"/>
        <v>10.321815357980086</v>
      </c>
      <c r="AB787" s="320">
        <f t="shared" si="1279"/>
        <v>22.778418893625574</v>
      </c>
      <c r="AC787" s="320">
        <f t="shared" si="1279"/>
        <v>31.102166582538086</v>
      </c>
      <c r="AD787" s="320">
        <f t="shared" si="1279"/>
        <v>41.676784473500696</v>
      </c>
      <c r="AE787" s="320">
        <f t="shared" si="1279"/>
        <v>50.705407638370765</v>
      </c>
      <c r="AF787" s="320">
        <f t="shared" si="1279"/>
        <v>54.13664294287512</v>
      </c>
      <c r="AG787" s="320">
        <f t="shared" si="1279"/>
        <v>52.924913462224922</v>
      </c>
      <c r="AH787" s="320">
        <f t="shared" si="1279"/>
        <v>52.924913462224922</v>
      </c>
      <c r="AI787" s="320">
        <f t="shared" si="1279"/>
        <v>52.924913462224922</v>
      </c>
      <c r="AJ787" s="320">
        <f t="shared" si="1279"/>
        <v>52.924913462224922</v>
      </c>
      <c r="AK787" s="320">
        <f t="shared" si="1279"/>
        <v>52.924913462224922</v>
      </c>
      <c r="AL787" s="320">
        <f t="shared" si="1279"/>
        <v>52.924913462224922</v>
      </c>
      <c r="AM787" s="320">
        <f t="shared" si="1279"/>
        <v>52.924913462224922</v>
      </c>
      <c r="AN787" s="320">
        <f t="shared" si="1279"/>
        <v>52.924913462224922</v>
      </c>
      <c r="AO787" s="320">
        <f t="shared" si="1279"/>
        <v>52.924913462224922</v>
      </c>
      <c r="AP787" s="320">
        <f t="shared" si="1279"/>
        <v>52.924913462224922</v>
      </c>
      <c r="AQ787" s="320">
        <f t="shared" si="1279"/>
        <v>52.924913462224922</v>
      </c>
      <c r="AR787" s="320">
        <f t="shared" si="1279"/>
        <v>52.924913462224922</v>
      </c>
      <c r="AS787" s="320">
        <f t="shared" si="1279"/>
        <v>52.924913462224922</v>
      </c>
      <c r="AT787" s="320">
        <f t="shared" si="1279"/>
        <v>52.924913462224922</v>
      </c>
      <c r="AU787" s="320">
        <f t="shared" si="1279"/>
        <v>52.924913462224922</v>
      </c>
      <c r="AV787" s="320">
        <f t="shared" si="1279"/>
        <v>52.924913462224922</v>
      </c>
      <c r="AW787" s="320">
        <f t="shared" si="1279"/>
        <v>52.924913462224922</v>
      </c>
      <c r="AX787" s="320">
        <f t="shared" si="1279"/>
        <v>52.924913462224922</v>
      </c>
      <c r="AY787" s="320">
        <f t="shared" si="1279"/>
        <v>52.924913462224922</v>
      </c>
      <c r="AZ787" s="320">
        <f t="shared" si="1279"/>
        <v>52.924913462224922</v>
      </c>
      <c r="BA787" s="320">
        <f t="shared" si="1279"/>
        <v>52.924913462224922</v>
      </c>
      <c r="BB787" s="320">
        <f t="shared" si="1279"/>
        <v>52.924913462224922</v>
      </c>
      <c r="BC787" s="320">
        <f t="shared" si="1279"/>
        <v>52.924913462224922</v>
      </c>
      <c r="BD787" s="320">
        <f t="shared" si="1279"/>
        <v>52.924913462224922</v>
      </c>
      <c r="BE787" s="320">
        <f t="shared" si="1279"/>
        <v>52.924913462224922</v>
      </c>
      <c r="BF787" s="320">
        <f t="shared" si="1279"/>
        <v>52.924913462224922</v>
      </c>
      <c r="BG787" s="320">
        <f t="shared" si="1279"/>
        <v>52.924913462224922</v>
      </c>
      <c r="BH787" s="320">
        <f t="shared" si="1279"/>
        <v>52.924913462224922</v>
      </c>
      <c r="BI787" s="320">
        <f t="shared" si="1279"/>
        <v>52.924913462224922</v>
      </c>
      <c r="BJ787" s="320">
        <f t="shared" si="1279"/>
        <v>52.924913462224922</v>
      </c>
      <c r="BK787" s="320">
        <f t="shared" si="1279"/>
        <v>52.924913462224922</v>
      </c>
      <c r="BL787" s="320">
        <f t="shared" si="1279"/>
        <v>52.924913462224922</v>
      </c>
      <c r="BM787" s="320">
        <f t="shared" si="1279"/>
        <v>52.924913462224922</v>
      </c>
      <c r="BN787" s="320">
        <f t="shared" si="1279"/>
        <v>52.924913462224922</v>
      </c>
      <c r="BO787" s="320">
        <f t="shared" si="1279"/>
        <v>52.924913462224922</v>
      </c>
      <c r="BP787" s="320">
        <f t="shared" si="1279"/>
        <v>52.924913462224922</v>
      </c>
      <c r="BQ787" s="320">
        <f t="shared" si="1279"/>
        <v>52.924913462224922</v>
      </c>
      <c r="BR787" s="320">
        <f t="shared" si="1279"/>
        <v>52.924913462224922</v>
      </c>
      <c r="BS787" s="320">
        <f t="shared" si="1279"/>
        <v>52.924913462224922</v>
      </c>
      <c r="BT787" s="320">
        <f t="shared" ref="BT787:BZ787" si="1280">SUMIF($A$12:$A$234,$E776,BT$12:BT$234)*(1-$D$5)+SUMIF($A$239:$A$310,$E776,BT$239:BT$310)</f>
        <v>52.924913462224922</v>
      </c>
      <c r="BU787" s="320">
        <f t="shared" si="1280"/>
        <v>52.924913462224922</v>
      </c>
      <c r="BV787" s="320">
        <f t="shared" si="1280"/>
        <v>52.924913462224922</v>
      </c>
      <c r="BW787" s="320">
        <f t="shared" si="1280"/>
        <v>52.924913462224922</v>
      </c>
      <c r="BX787" s="320">
        <f t="shared" si="1280"/>
        <v>52.924913462224922</v>
      </c>
      <c r="BY787" s="320">
        <f t="shared" si="1280"/>
        <v>52.924913462224922</v>
      </c>
      <c r="BZ787" s="320">
        <f t="shared" si="1280"/>
        <v>52.924913462224922</v>
      </c>
    </row>
    <row r="788" spans="2:78" ht="15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81">SUMIF($A$12:$A$234,$E776,H$12:H$234)</f>
        <v>0</v>
      </c>
      <c r="I789" s="320">
        <f t="shared" si="1281"/>
        <v>0</v>
      </c>
      <c r="J789" s="320">
        <f t="shared" si="1281"/>
        <v>0</v>
      </c>
      <c r="K789" s="320">
        <f t="shared" si="1281"/>
        <v>0</v>
      </c>
      <c r="L789" s="320">
        <f t="shared" si="1281"/>
        <v>0</v>
      </c>
      <c r="M789" s="320">
        <f t="shared" si="1281"/>
        <v>0</v>
      </c>
      <c r="N789" s="320">
        <f t="shared" si="1281"/>
        <v>0</v>
      </c>
      <c r="O789" s="320">
        <f t="shared" si="1281"/>
        <v>0</v>
      </c>
      <c r="P789" s="320">
        <f t="shared" si="1281"/>
        <v>0</v>
      </c>
      <c r="Q789" s="320">
        <f t="shared" si="1281"/>
        <v>0</v>
      </c>
      <c r="R789" s="320">
        <f t="shared" si="1281"/>
        <v>0</v>
      </c>
      <c r="S789" s="320">
        <f t="shared" si="1281"/>
        <v>0</v>
      </c>
      <c r="T789" s="320">
        <f t="shared" si="1281"/>
        <v>0</v>
      </c>
      <c r="U789" s="320">
        <f t="shared" si="1281"/>
        <v>0</v>
      </c>
      <c r="V789" s="320">
        <f t="shared" si="1281"/>
        <v>0</v>
      </c>
      <c r="W789" s="320">
        <f t="shared" si="1281"/>
        <v>0</v>
      </c>
      <c r="X789" s="320">
        <f t="shared" si="1281"/>
        <v>0</v>
      </c>
      <c r="Y789" s="320">
        <f t="shared" si="1281"/>
        <v>0</v>
      </c>
      <c r="Z789" s="320">
        <f t="shared" si="1281"/>
        <v>0</v>
      </c>
      <c r="AA789" s="320">
        <f t="shared" si="1281"/>
        <v>14.357790176631083</v>
      </c>
      <c r="AB789" s="320">
        <f t="shared" si="1281"/>
        <v>31.685100700550251</v>
      </c>
      <c r="AC789" s="320">
        <f t="shared" si="1281"/>
        <v>43.263550678172329</v>
      </c>
      <c r="AD789" s="320">
        <f t="shared" si="1281"/>
        <v>57.972992729866043</v>
      </c>
      <c r="AE789" s="320">
        <f t="shared" si="1281"/>
        <v>70.531934397511151</v>
      </c>
      <c r="AF789" s="320">
        <f t="shared" si="1281"/>
        <v>75.304830912331511</v>
      </c>
      <c r="AG789" s="320">
        <f t="shared" si="1281"/>
        <v>73.619298180866494</v>
      </c>
      <c r="AH789" s="320">
        <f t="shared" si="1281"/>
        <v>73.619298180866494</v>
      </c>
      <c r="AI789" s="320">
        <f t="shared" si="1281"/>
        <v>73.619298180866494</v>
      </c>
      <c r="AJ789" s="320">
        <f t="shared" si="1281"/>
        <v>73.619298180866494</v>
      </c>
      <c r="AK789" s="320">
        <f t="shared" si="1281"/>
        <v>73.619298180866494</v>
      </c>
      <c r="AL789" s="320">
        <f t="shared" si="1281"/>
        <v>73.619298180866494</v>
      </c>
      <c r="AM789" s="320">
        <f t="shared" si="1281"/>
        <v>73.619298180866494</v>
      </c>
      <c r="AN789" s="320">
        <f t="shared" si="1281"/>
        <v>73.619298180866494</v>
      </c>
      <c r="AO789" s="320">
        <f t="shared" si="1281"/>
        <v>73.619298180866494</v>
      </c>
      <c r="AP789" s="320">
        <f t="shared" si="1281"/>
        <v>73.619298180866494</v>
      </c>
      <c r="AQ789" s="320">
        <f t="shared" si="1281"/>
        <v>73.619298180866494</v>
      </c>
      <c r="AR789" s="320">
        <f t="shared" si="1281"/>
        <v>73.619298180866494</v>
      </c>
      <c r="AS789" s="320">
        <f t="shared" si="1281"/>
        <v>73.619298180866494</v>
      </c>
      <c r="AT789" s="320">
        <f t="shared" si="1281"/>
        <v>73.619298180866494</v>
      </c>
      <c r="AU789" s="320">
        <f t="shared" si="1281"/>
        <v>73.619298180866494</v>
      </c>
      <c r="AV789" s="320">
        <f t="shared" si="1281"/>
        <v>73.619298180866494</v>
      </c>
      <c r="AW789" s="320">
        <f t="shared" si="1281"/>
        <v>73.619298180866494</v>
      </c>
      <c r="AX789" s="320">
        <f t="shared" si="1281"/>
        <v>73.619298180866494</v>
      </c>
      <c r="AY789" s="320">
        <f t="shared" si="1281"/>
        <v>73.619298180866494</v>
      </c>
      <c r="AZ789" s="320">
        <f t="shared" si="1281"/>
        <v>73.619298180866494</v>
      </c>
      <c r="BA789" s="320">
        <f t="shared" si="1281"/>
        <v>73.619298180866494</v>
      </c>
      <c r="BB789" s="320">
        <f t="shared" si="1281"/>
        <v>73.619298180866494</v>
      </c>
      <c r="BC789" s="320">
        <f t="shared" si="1281"/>
        <v>73.619298180866494</v>
      </c>
      <c r="BD789" s="320">
        <f t="shared" si="1281"/>
        <v>73.619298180866494</v>
      </c>
      <c r="BE789" s="320">
        <f t="shared" si="1281"/>
        <v>73.619298180866494</v>
      </c>
      <c r="BF789" s="320">
        <f t="shared" si="1281"/>
        <v>73.619298180866494</v>
      </c>
      <c r="BG789" s="320">
        <f t="shared" si="1281"/>
        <v>73.619298180866494</v>
      </c>
      <c r="BH789" s="320">
        <f t="shared" si="1281"/>
        <v>73.619298180866494</v>
      </c>
      <c r="BI789" s="320">
        <f t="shared" si="1281"/>
        <v>73.619298180866494</v>
      </c>
      <c r="BJ789" s="320">
        <f t="shared" si="1281"/>
        <v>73.619298180866494</v>
      </c>
      <c r="BK789" s="320">
        <f t="shared" si="1281"/>
        <v>73.619298180866494</v>
      </c>
      <c r="BL789" s="320">
        <f t="shared" si="1281"/>
        <v>73.619298180866494</v>
      </c>
      <c r="BM789" s="320">
        <f t="shared" si="1281"/>
        <v>73.619298180866494</v>
      </c>
      <c r="BN789" s="320">
        <f t="shared" si="1281"/>
        <v>73.619298180866494</v>
      </c>
      <c r="BO789" s="320">
        <f t="shared" si="1281"/>
        <v>73.619298180866494</v>
      </c>
      <c r="BP789" s="320">
        <f t="shared" si="1281"/>
        <v>73.619298180866494</v>
      </c>
      <c r="BQ789" s="320">
        <f t="shared" si="1281"/>
        <v>73.619298180866494</v>
      </c>
      <c r="BR789" s="320">
        <f t="shared" si="1281"/>
        <v>73.619298180866494</v>
      </c>
      <c r="BS789" s="320">
        <f t="shared" si="1281"/>
        <v>73.619298180866494</v>
      </c>
      <c r="BT789" s="320">
        <f t="shared" ref="BT789:BZ789" si="1282">SUMIF($A$12:$A$234,$E776,BT$12:BT$234)</f>
        <v>73.619298180866494</v>
      </c>
      <c r="BU789" s="320">
        <f t="shared" si="1282"/>
        <v>73.619298180866494</v>
      </c>
      <c r="BV789" s="320">
        <f t="shared" si="1282"/>
        <v>73.619298180866494</v>
      </c>
      <c r="BW789" s="320">
        <f t="shared" si="1282"/>
        <v>73.619298180866494</v>
      </c>
      <c r="BX789" s="320">
        <f t="shared" si="1282"/>
        <v>73.619298180866494</v>
      </c>
      <c r="BY789" s="320">
        <f t="shared" si="1282"/>
        <v>73.619298180866494</v>
      </c>
      <c r="BZ789" s="320">
        <f t="shared" si="1282"/>
        <v>73.619298180866494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83">SUMIF($A$392:$A$539,$E776,H$392:H$539)</f>
        <v>0</v>
      </c>
      <c r="I791" s="277">
        <f t="shared" si="1283"/>
        <v>0</v>
      </c>
      <c r="J791" s="277">
        <f t="shared" si="1283"/>
        <v>0</v>
      </c>
      <c r="K791" s="277">
        <f t="shared" si="1283"/>
        <v>0</v>
      </c>
      <c r="L791" s="277">
        <f t="shared" si="1283"/>
        <v>0</v>
      </c>
      <c r="M791" s="277">
        <f t="shared" si="1283"/>
        <v>0</v>
      </c>
      <c r="N791" s="277">
        <f t="shared" si="1283"/>
        <v>0</v>
      </c>
      <c r="O791" s="277">
        <f t="shared" si="1283"/>
        <v>0</v>
      </c>
      <c r="P791" s="277">
        <f t="shared" si="1283"/>
        <v>0</v>
      </c>
      <c r="Q791" s="277">
        <f t="shared" si="1283"/>
        <v>0</v>
      </c>
      <c r="R791" s="277">
        <f t="shared" si="1283"/>
        <v>0</v>
      </c>
      <c r="S791" s="277">
        <f t="shared" si="1283"/>
        <v>0</v>
      </c>
      <c r="T791" s="277">
        <f t="shared" si="1283"/>
        <v>0</v>
      </c>
      <c r="U791" s="277">
        <f t="shared" si="1283"/>
        <v>0</v>
      </c>
      <c r="V791" s="277">
        <f t="shared" si="1283"/>
        <v>0</v>
      </c>
      <c r="W791" s="277">
        <f t="shared" si="1283"/>
        <v>0</v>
      </c>
      <c r="X791" s="277">
        <f t="shared" si="1283"/>
        <v>0</v>
      </c>
      <c r="Y791" s="277">
        <f t="shared" si="1283"/>
        <v>0</v>
      </c>
      <c r="Z791" s="277">
        <f t="shared" si="1283"/>
        <v>0</v>
      </c>
      <c r="AA791" s="277">
        <f t="shared" si="1283"/>
        <v>232.52651624999982</v>
      </c>
      <c r="AB791" s="277">
        <f t="shared" si="1283"/>
        <v>296.6489392499999</v>
      </c>
      <c r="AC791" s="277">
        <f t="shared" si="1283"/>
        <v>575.49469349999924</v>
      </c>
      <c r="AD791" s="277">
        <f t="shared" si="1283"/>
        <v>970.68946462500003</v>
      </c>
      <c r="AE791" s="277">
        <f t="shared" si="1283"/>
        <v>367.79887053422487</v>
      </c>
      <c r="AF791" s="277">
        <f t="shared" si="1283"/>
        <v>357.87252521604307</v>
      </c>
      <c r="AG791" s="277">
        <f t="shared" si="1283"/>
        <v>357.87252521604307</v>
      </c>
      <c r="AH791" s="277">
        <f t="shared" si="1283"/>
        <v>357.87252521604307</v>
      </c>
      <c r="AI791" s="277">
        <f t="shared" si="1283"/>
        <v>357.87252521604307</v>
      </c>
      <c r="AJ791" s="277">
        <f t="shared" si="1283"/>
        <v>357.87252521604307</v>
      </c>
      <c r="AK791" s="277">
        <f t="shared" si="1283"/>
        <v>357.87252521604307</v>
      </c>
      <c r="AL791" s="277">
        <f t="shared" si="1283"/>
        <v>357.87252521604307</v>
      </c>
      <c r="AM791" s="277">
        <f t="shared" si="1283"/>
        <v>357.87252521604307</v>
      </c>
      <c r="AN791" s="277">
        <f t="shared" si="1283"/>
        <v>357.87252521604307</v>
      </c>
      <c r="AO791" s="277">
        <f t="shared" si="1283"/>
        <v>357.87252521604307</v>
      </c>
      <c r="AP791" s="277">
        <f t="shared" si="1283"/>
        <v>357.87252521604307</v>
      </c>
      <c r="AQ791" s="277">
        <f t="shared" si="1283"/>
        <v>357.53836038504988</v>
      </c>
      <c r="AR791" s="277">
        <f t="shared" si="1283"/>
        <v>357.53836038504988</v>
      </c>
      <c r="AS791" s="277">
        <f t="shared" si="1283"/>
        <v>357.53836038504988</v>
      </c>
      <c r="AT791" s="277">
        <f t="shared" si="1283"/>
        <v>357.53836038504988</v>
      </c>
      <c r="AU791" s="277">
        <f t="shared" si="1283"/>
        <v>357.53836038504988</v>
      </c>
      <c r="AV791" s="277">
        <f t="shared" si="1283"/>
        <v>357.53836038504988</v>
      </c>
      <c r="AW791" s="277">
        <f t="shared" si="1283"/>
        <v>357.53836038504988</v>
      </c>
      <c r="AX791" s="277">
        <f t="shared" si="1283"/>
        <v>357.53836038504988</v>
      </c>
      <c r="AY791" s="277">
        <f t="shared" si="1283"/>
        <v>357.53836038504988</v>
      </c>
      <c r="AZ791" s="277">
        <f t="shared" si="1283"/>
        <v>357.53836038504988</v>
      </c>
      <c r="BA791" s="277">
        <f t="shared" si="1283"/>
        <v>357.53836038504988</v>
      </c>
      <c r="BB791" s="277">
        <f t="shared" si="1283"/>
        <v>357.53836038504988</v>
      </c>
      <c r="BC791" s="277">
        <f t="shared" si="1283"/>
        <v>330.75477488629991</v>
      </c>
      <c r="BD791" s="277">
        <f t="shared" si="1283"/>
        <v>330.75477488629991</v>
      </c>
      <c r="BE791" s="277">
        <f t="shared" si="1283"/>
        <v>330.75477488629991</v>
      </c>
      <c r="BF791" s="277">
        <f t="shared" si="1283"/>
        <v>330.75477488629991</v>
      </c>
      <c r="BG791" s="277">
        <f t="shared" si="1283"/>
        <v>330.75477488629991</v>
      </c>
      <c r="BH791" s="277">
        <f t="shared" si="1283"/>
        <v>330.75477488629991</v>
      </c>
      <c r="BI791" s="277">
        <f t="shared" si="1283"/>
        <v>330.75477488629991</v>
      </c>
      <c r="BJ791" s="277">
        <f t="shared" si="1283"/>
        <v>330.75477488629991</v>
      </c>
      <c r="BK791" s="277">
        <f t="shared" si="1283"/>
        <v>330.75477488629991</v>
      </c>
      <c r="BL791" s="277">
        <f t="shared" si="1283"/>
        <v>330.75477488629991</v>
      </c>
      <c r="BM791" s="277">
        <f t="shared" si="1283"/>
        <v>330.75477488629991</v>
      </c>
      <c r="BN791" s="277">
        <f t="shared" si="1283"/>
        <v>330.75477488629991</v>
      </c>
      <c r="BO791" s="277">
        <f t="shared" si="1283"/>
        <v>305.9200553771999</v>
      </c>
      <c r="BP791" s="277">
        <f t="shared" si="1283"/>
        <v>305.9200553771999</v>
      </c>
      <c r="BQ791" s="277">
        <f t="shared" si="1283"/>
        <v>305.9200553771999</v>
      </c>
      <c r="BR791" s="277">
        <f t="shared" si="1283"/>
        <v>305.9200553771999</v>
      </c>
      <c r="BS791" s="277">
        <f t="shared" si="1283"/>
        <v>305.9200553771999</v>
      </c>
      <c r="BT791" s="277">
        <f t="shared" ref="BT791:BZ791" si="1284">SUMIF($A$392:$A$539,$E776,BT$392:BT$539)</f>
        <v>305.9200553771999</v>
      </c>
      <c r="BU791" s="277">
        <f t="shared" si="1284"/>
        <v>305.9200553771999</v>
      </c>
      <c r="BV791" s="277">
        <f t="shared" si="1284"/>
        <v>305.9200553771999</v>
      </c>
      <c r="BW791" s="277">
        <f t="shared" si="1284"/>
        <v>305.9200553771999</v>
      </c>
      <c r="BX791" s="277">
        <f t="shared" si="1284"/>
        <v>305.9200553771999</v>
      </c>
      <c r="BY791" s="277">
        <f t="shared" si="1284"/>
        <v>305.9200553771999</v>
      </c>
      <c r="BZ791" s="277">
        <f t="shared" si="1284"/>
        <v>305.9200553771999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85">SUMIF($A$544:$A$615,$E776,H$544:H$615)</f>
        <v>0</v>
      </c>
      <c r="I792" s="277">
        <f t="shared" si="1285"/>
        <v>0</v>
      </c>
      <c r="J792" s="277">
        <f t="shared" si="1285"/>
        <v>0</v>
      </c>
      <c r="K792" s="277">
        <f t="shared" si="1285"/>
        <v>0</v>
      </c>
      <c r="L792" s="277">
        <f t="shared" si="1285"/>
        <v>0</v>
      </c>
      <c r="M792" s="277">
        <f t="shared" si="1285"/>
        <v>0</v>
      </c>
      <c r="N792" s="277">
        <f t="shared" si="1285"/>
        <v>0</v>
      </c>
      <c r="O792" s="277">
        <f t="shared" si="1285"/>
        <v>0</v>
      </c>
      <c r="P792" s="277">
        <f t="shared" si="1285"/>
        <v>0</v>
      </c>
      <c r="Q792" s="277">
        <f t="shared" si="1285"/>
        <v>0</v>
      </c>
      <c r="R792" s="277">
        <f t="shared" si="1285"/>
        <v>0</v>
      </c>
      <c r="S792" s="277">
        <f t="shared" si="1285"/>
        <v>0</v>
      </c>
      <c r="T792" s="277">
        <f t="shared" si="1285"/>
        <v>0</v>
      </c>
      <c r="U792" s="277">
        <f t="shared" si="1285"/>
        <v>0</v>
      </c>
      <c r="V792" s="277">
        <f t="shared" si="1285"/>
        <v>0</v>
      </c>
      <c r="W792" s="277">
        <f t="shared" si="1285"/>
        <v>0</v>
      </c>
      <c r="X792" s="277">
        <f t="shared" si="1285"/>
        <v>0</v>
      </c>
      <c r="Y792" s="277">
        <f t="shared" si="1285"/>
        <v>0</v>
      </c>
      <c r="Z792" s="277">
        <f t="shared" si="1285"/>
        <v>0</v>
      </c>
      <c r="AA792" s="277">
        <f t="shared" si="1285"/>
        <v>232.52651624999982</v>
      </c>
      <c r="AB792" s="277">
        <f t="shared" si="1285"/>
        <v>296.6489392499999</v>
      </c>
      <c r="AC792" s="277">
        <f t="shared" si="1285"/>
        <v>575.49469349999924</v>
      </c>
      <c r="AD792" s="277">
        <f t="shared" si="1285"/>
        <v>970.68946462500003</v>
      </c>
      <c r="AE792" s="277">
        <f t="shared" si="1285"/>
        <v>367.79887053422487</v>
      </c>
      <c r="AF792" s="277">
        <f t="shared" si="1285"/>
        <v>357.87252521604307</v>
      </c>
      <c r="AG792" s="277">
        <f t="shared" si="1285"/>
        <v>357.87252521604307</v>
      </c>
      <c r="AH792" s="277">
        <f t="shared" si="1285"/>
        <v>357.87252521604307</v>
      </c>
      <c r="AI792" s="277">
        <f t="shared" si="1285"/>
        <v>357.87252521604307</v>
      </c>
      <c r="AJ792" s="277">
        <f t="shared" si="1285"/>
        <v>357.87252521604307</v>
      </c>
      <c r="AK792" s="277">
        <f t="shared" si="1285"/>
        <v>357.87252521604307</v>
      </c>
      <c r="AL792" s="277">
        <f t="shared" si="1285"/>
        <v>357.87252521604307</v>
      </c>
      <c r="AM792" s="277">
        <f t="shared" si="1285"/>
        <v>357.87252521604307</v>
      </c>
      <c r="AN792" s="277">
        <f t="shared" si="1285"/>
        <v>357.87252521604307</v>
      </c>
      <c r="AO792" s="277">
        <f t="shared" si="1285"/>
        <v>357.87252521604307</v>
      </c>
      <c r="AP792" s="277">
        <f t="shared" si="1285"/>
        <v>357.87252521604307</v>
      </c>
      <c r="AQ792" s="277">
        <f t="shared" si="1285"/>
        <v>357.53836038504988</v>
      </c>
      <c r="AR792" s="277">
        <f t="shared" si="1285"/>
        <v>357.53836038504988</v>
      </c>
      <c r="AS792" s="277">
        <f t="shared" si="1285"/>
        <v>357.53836038504988</v>
      </c>
      <c r="AT792" s="277">
        <f t="shared" si="1285"/>
        <v>357.53836038504988</v>
      </c>
      <c r="AU792" s="277">
        <f t="shared" si="1285"/>
        <v>357.53836038504988</v>
      </c>
      <c r="AV792" s="277">
        <f t="shared" si="1285"/>
        <v>357.53836038504988</v>
      </c>
      <c r="AW792" s="277">
        <f t="shared" si="1285"/>
        <v>357.53836038504988</v>
      </c>
      <c r="AX792" s="277">
        <f t="shared" si="1285"/>
        <v>357.53836038504988</v>
      </c>
      <c r="AY792" s="277">
        <f t="shared" si="1285"/>
        <v>357.53836038504988</v>
      </c>
      <c r="AZ792" s="277">
        <f t="shared" si="1285"/>
        <v>357.53836038504988</v>
      </c>
      <c r="BA792" s="277">
        <f t="shared" si="1285"/>
        <v>357.53836038504988</v>
      </c>
      <c r="BB792" s="277">
        <f t="shared" si="1285"/>
        <v>357.53836038504988</v>
      </c>
      <c r="BC792" s="277">
        <f t="shared" si="1285"/>
        <v>330.75477488629991</v>
      </c>
      <c r="BD792" s="277">
        <f t="shared" si="1285"/>
        <v>330.75477488629991</v>
      </c>
      <c r="BE792" s="277">
        <f t="shared" si="1285"/>
        <v>330.75477488629991</v>
      </c>
      <c r="BF792" s="277">
        <f t="shared" si="1285"/>
        <v>330.75477488629991</v>
      </c>
      <c r="BG792" s="277">
        <f t="shared" si="1285"/>
        <v>330.75477488629991</v>
      </c>
      <c r="BH792" s="277">
        <f t="shared" si="1285"/>
        <v>330.75477488629991</v>
      </c>
      <c r="BI792" s="277">
        <f t="shared" si="1285"/>
        <v>330.75477488629991</v>
      </c>
      <c r="BJ792" s="277">
        <f t="shared" si="1285"/>
        <v>330.75477488629991</v>
      </c>
      <c r="BK792" s="277">
        <f t="shared" si="1285"/>
        <v>330.75477488629991</v>
      </c>
      <c r="BL792" s="277">
        <f t="shared" si="1285"/>
        <v>330.75477488629991</v>
      </c>
      <c r="BM792" s="277">
        <f t="shared" si="1285"/>
        <v>330.75477488629991</v>
      </c>
      <c r="BN792" s="277">
        <f t="shared" si="1285"/>
        <v>330.75477488629991</v>
      </c>
      <c r="BO792" s="277">
        <f t="shared" si="1285"/>
        <v>305.9200553771999</v>
      </c>
      <c r="BP792" s="277">
        <f t="shared" si="1285"/>
        <v>305.9200553771999</v>
      </c>
      <c r="BQ792" s="277">
        <f t="shared" si="1285"/>
        <v>305.9200553771999</v>
      </c>
      <c r="BR792" s="277">
        <f t="shared" si="1285"/>
        <v>305.9200553771999</v>
      </c>
      <c r="BS792" s="277">
        <f t="shared" si="1285"/>
        <v>305.9200553771999</v>
      </c>
      <c r="BT792" s="277">
        <f t="shared" ref="BT792:BZ792" si="1286">SUMIF($A$544:$A$615,$E776,BT$544:BT$615)</f>
        <v>305.9200553771999</v>
      </c>
      <c r="BU792" s="277">
        <f t="shared" si="1286"/>
        <v>305.9200553771999</v>
      </c>
      <c r="BV792" s="277">
        <f t="shared" si="1286"/>
        <v>305.9200553771999</v>
      </c>
      <c r="BW792" s="277">
        <f t="shared" si="1286"/>
        <v>305.9200553771999</v>
      </c>
      <c r="BX792" s="277">
        <f t="shared" si="1286"/>
        <v>305.9200553771999</v>
      </c>
      <c r="BY792" s="277">
        <f t="shared" si="1286"/>
        <v>305.9200553771999</v>
      </c>
      <c r="BZ792" s="277">
        <f t="shared" si="1286"/>
        <v>305.9200553771999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87">SUMIF($A$316:$A$387,$E776,H$316:H$387)</f>
        <v>0</v>
      </c>
      <c r="I793" s="277">
        <f t="shared" si="1287"/>
        <v>0</v>
      </c>
      <c r="J793" s="277">
        <f t="shared" si="1287"/>
        <v>0</v>
      </c>
      <c r="K793" s="277">
        <f t="shared" si="1287"/>
        <v>0</v>
      </c>
      <c r="L793" s="277">
        <f t="shared" si="1287"/>
        <v>0</v>
      </c>
      <c r="M793" s="277">
        <f t="shared" si="1287"/>
        <v>0</v>
      </c>
      <c r="N793" s="277">
        <f t="shared" si="1287"/>
        <v>0</v>
      </c>
      <c r="O793" s="277">
        <f t="shared" si="1287"/>
        <v>0</v>
      </c>
      <c r="P793" s="277">
        <f t="shared" si="1287"/>
        <v>0</v>
      </c>
      <c r="Q793" s="277">
        <f t="shared" si="1287"/>
        <v>0</v>
      </c>
      <c r="R793" s="277">
        <f t="shared" si="1287"/>
        <v>0</v>
      </c>
      <c r="S793" s="277">
        <f t="shared" si="1287"/>
        <v>0</v>
      </c>
      <c r="T793" s="277">
        <f t="shared" si="1287"/>
        <v>0</v>
      </c>
      <c r="U793" s="277">
        <f t="shared" si="1287"/>
        <v>0</v>
      </c>
      <c r="V793" s="277">
        <f t="shared" si="1287"/>
        <v>0</v>
      </c>
      <c r="W793" s="277">
        <f t="shared" si="1287"/>
        <v>0</v>
      </c>
      <c r="X793" s="277">
        <f t="shared" si="1287"/>
        <v>0</v>
      </c>
      <c r="Y793" s="277">
        <f t="shared" si="1287"/>
        <v>0</v>
      </c>
      <c r="Z793" s="277">
        <f t="shared" si="1287"/>
        <v>0</v>
      </c>
      <c r="AA793" s="277">
        <f t="shared" si="1287"/>
        <v>1192.53304</v>
      </c>
      <c r="AB793" s="277">
        <f t="shared" si="1287"/>
        <v>1220.4777199999999</v>
      </c>
      <c r="AC793" s="277">
        <f t="shared" si="1287"/>
        <v>1092.0929700000002</v>
      </c>
      <c r="AD793" s="277">
        <f t="shared" si="1287"/>
        <v>1222.0387799999996</v>
      </c>
      <c r="AE793" s="277">
        <f t="shared" si="1287"/>
        <v>1453.3959300000001</v>
      </c>
      <c r="AF793" s="277">
        <f t="shared" si="1287"/>
        <v>1064.7962299999999</v>
      </c>
      <c r="AG793" s="277">
        <f t="shared" si="1287"/>
        <v>0</v>
      </c>
      <c r="AH793" s="277">
        <f t="shared" si="1287"/>
        <v>0</v>
      </c>
      <c r="AI793" s="277">
        <f t="shared" si="1287"/>
        <v>0</v>
      </c>
      <c r="AJ793" s="277">
        <f t="shared" si="1287"/>
        <v>0</v>
      </c>
      <c r="AK793" s="277">
        <f t="shared" si="1287"/>
        <v>0</v>
      </c>
      <c r="AL793" s="277">
        <f t="shared" si="1287"/>
        <v>0</v>
      </c>
      <c r="AM793" s="277">
        <f t="shared" si="1287"/>
        <v>0</v>
      </c>
      <c r="AN793" s="277">
        <f t="shared" si="1287"/>
        <v>0</v>
      </c>
      <c r="AO793" s="277">
        <f t="shared" si="1287"/>
        <v>0</v>
      </c>
      <c r="AP793" s="277">
        <f t="shared" si="1287"/>
        <v>0</v>
      </c>
      <c r="AQ793" s="277">
        <f t="shared" si="1287"/>
        <v>0</v>
      </c>
      <c r="AR793" s="277">
        <f t="shared" si="1287"/>
        <v>0</v>
      </c>
      <c r="AS793" s="277">
        <f t="shared" si="1287"/>
        <v>0</v>
      </c>
      <c r="AT793" s="277">
        <f t="shared" si="1287"/>
        <v>0</v>
      </c>
      <c r="AU793" s="277">
        <f t="shared" si="1287"/>
        <v>0</v>
      </c>
      <c r="AV793" s="277">
        <f t="shared" si="1287"/>
        <v>0</v>
      </c>
      <c r="AW793" s="277">
        <f t="shared" si="1287"/>
        <v>0</v>
      </c>
      <c r="AX793" s="277">
        <f t="shared" si="1287"/>
        <v>0</v>
      </c>
      <c r="AY793" s="277">
        <f t="shared" si="1287"/>
        <v>0</v>
      </c>
      <c r="AZ793" s="277">
        <f t="shared" si="1287"/>
        <v>0</v>
      </c>
      <c r="BA793" s="277">
        <f t="shared" si="1287"/>
        <v>0</v>
      </c>
      <c r="BB793" s="277">
        <f t="shared" si="1287"/>
        <v>0</v>
      </c>
      <c r="BC793" s="277">
        <f t="shared" si="1287"/>
        <v>0</v>
      </c>
      <c r="BD793" s="277">
        <f t="shared" si="1287"/>
        <v>0</v>
      </c>
      <c r="BE793" s="277">
        <f t="shared" si="1287"/>
        <v>0</v>
      </c>
      <c r="BF793" s="277">
        <f t="shared" si="1287"/>
        <v>0</v>
      </c>
      <c r="BG793" s="277">
        <f t="shared" si="1287"/>
        <v>0</v>
      </c>
      <c r="BH793" s="277">
        <f t="shared" si="1287"/>
        <v>0</v>
      </c>
      <c r="BI793" s="277">
        <f t="shared" si="1287"/>
        <v>0</v>
      </c>
      <c r="BJ793" s="277">
        <f t="shared" si="1287"/>
        <v>0</v>
      </c>
      <c r="BK793" s="277">
        <f t="shared" si="1287"/>
        <v>0</v>
      </c>
      <c r="BL793" s="277">
        <f t="shared" si="1287"/>
        <v>0</v>
      </c>
      <c r="BM793" s="277">
        <f t="shared" si="1287"/>
        <v>0</v>
      </c>
      <c r="BN793" s="277">
        <f t="shared" si="1287"/>
        <v>0</v>
      </c>
      <c r="BO793" s="277">
        <f t="shared" si="1287"/>
        <v>0</v>
      </c>
      <c r="BP793" s="277">
        <f t="shared" si="1287"/>
        <v>0</v>
      </c>
      <c r="BQ793" s="277">
        <f t="shared" si="1287"/>
        <v>0</v>
      </c>
      <c r="BR793" s="277">
        <f t="shared" si="1287"/>
        <v>0</v>
      </c>
      <c r="BS793" s="277">
        <f t="shared" si="1287"/>
        <v>0</v>
      </c>
      <c r="BT793" s="277">
        <f t="shared" ref="BT793:BZ793" si="1288">SUMIF($A$316:$A$387,$E776,BT$316:BT$387)</f>
        <v>0</v>
      </c>
      <c r="BU793" s="277">
        <f t="shared" si="1288"/>
        <v>0</v>
      </c>
      <c r="BV793" s="277">
        <f t="shared" si="1288"/>
        <v>0</v>
      </c>
      <c r="BW793" s="277">
        <f t="shared" si="1288"/>
        <v>0</v>
      </c>
      <c r="BX793" s="277">
        <f t="shared" si="1288"/>
        <v>0</v>
      </c>
      <c r="BY793" s="277">
        <f t="shared" si="1288"/>
        <v>0</v>
      </c>
      <c r="BZ793" s="277">
        <f t="shared" si="1288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89">(H789-H791-H796)*$B795</f>
        <v>0</v>
      </c>
      <c r="I795" s="83">
        <f t="shared" ref="I795" si="1290">(I789-I791-I796)*$B795</f>
        <v>0</v>
      </c>
      <c r="J795" s="83">
        <f t="shared" ref="J795" si="1291">(J789-J791-J796)*$B795</f>
        <v>0</v>
      </c>
      <c r="K795" s="83">
        <f t="shared" ref="K795" si="1292">(K789-K791-K796)*$B795</f>
        <v>0</v>
      </c>
      <c r="L795" s="83">
        <f t="shared" ref="L795" si="1293">(L789-L791-L796)*$B795</f>
        <v>0</v>
      </c>
      <c r="M795" s="83">
        <f t="shared" ref="M795" si="1294">(M789-M791-M796)*$B795</f>
        <v>0</v>
      </c>
      <c r="N795" s="83">
        <f t="shared" ref="N795" si="1295">(N789-N791-N796)*$B795</f>
        <v>0</v>
      </c>
      <c r="O795" s="83">
        <f t="shared" ref="O795" si="1296">(O789-O791-O796)*$B795</f>
        <v>0</v>
      </c>
      <c r="P795" s="83">
        <f t="shared" ref="P795" si="1297">(P789-P791-P796)*$B795</f>
        <v>0</v>
      </c>
      <c r="Q795" s="83">
        <f t="shared" ref="Q795" si="1298">(Q789-Q791-Q796)*$B795</f>
        <v>0</v>
      </c>
      <c r="R795" s="83">
        <f t="shared" ref="R795" si="1299">(R789-R791-R796)*$B795</f>
        <v>0</v>
      </c>
      <c r="S795" s="83">
        <f t="shared" ref="S795" si="1300">(S789-S791-S796)*$B795</f>
        <v>0</v>
      </c>
      <c r="T795" s="83">
        <f t="shared" ref="T795" si="1301">(T789-T791-T796)*$B795</f>
        <v>0</v>
      </c>
      <c r="U795" s="83">
        <f t="shared" ref="U795" si="1302">(U789-U791-U796)*$B795</f>
        <v>0</v>
      </c>
      <c r="V795" s="83">
        <f t="shared" ref="V795" si="1303">(V789-V791-V796)*$B795</f>
        <v>0</v>
      </c>
      <c r="W795" s="83">
        <f t="shared" ref="W795" si="1304">(W789-W791-W796)*$B795</f>
        <v>0</v>
      </c>
      <c r="X795" s="83">
        <f t="shared" ref="X795" si="1305">(X789-X791-X796)*$B795</f>
        <v>0</v>
      </c>
      <c r="Y795" s="83">
        <f t="shared" ref="Y795" si="1306">(Y789-Y791-Y796)*$B795</f>
        <v>0</v>
      </c>
      <c r="Z795" s="83">
        <f t="shared" ref="Z795" si="1307">(Z789-Z791-Z796)*$B795</f>
        <v>0</v>
      </c>
      <c r="AA795" s="83">
        <f t="shared" ref="AA795" si="1308">(AA789-AA791-AA796)*$B795</f>
        <v>-41.692043552620767</v>
      </c>
      <c r="AB795" s="83">
        <f t="shared" ref="AB795" si="1309">(AB789-AB791-AB796)*$B795</f>
        <v>-50.634589546799823</v>
      </c>
      <c r="AC795" s="83">
        <f t="shared" ref="AC795" si="1310">(AC789-AC791-AC796)*$B795</f>
        <v>-101.70937139325112</v>
      </c>
      <c r="AD795" s="83">
        <f t="shared" ref="AD795" si="1311">(AD789-AD791-AD796)*$B795</f>
        <v>-174.42011777916011</v>
      </c>
      <c r="AE795" s="83">
        <f t="shared" ref="AE795" si="1312">(AE789-AE791-AE796)*$B795</f>
        <v>-56.807711495725997</v>
      </c>
      <c r="AF795" s="83">
        <f t="shared" ref="AF795" si="1313">(AF789-AF791-AF796)*$B795</f>
        <v>-53.998686381439271</v>
      </c>
      <c r="AG795" s="83">
        <f t="shared" ref="AG795" si="1314">(AG789-AG791-AG796)*$B795</f>
        <v>-54.32079168642224</v>
      </c>
      <c r="AH795" s="83">
        <f t="shared" ref="AH795" si="1315">(AH789-AH791-AH796)*$B795</f>
        <v>-54.32079168642224</v>
      </c>
      <c r="AI795" s="83">
        <f t="shared" ref="AI795" si="1316">(AI789-AI791-AI796)*$B795</f>
        <v>-54.32079168642224</v>
      </c>
      <c r="AJ795" s="83">
        <f t="shared" ref="AJ795" si="1317">(AJ789-AJ791-AJ796)*$B795</f>
        <v>-54.32079168642224</v>
      </c>
      <c r="AK795" s="83">
        <f t="shared" ref="AK795" si="1318">(AK789-AK791-AK796)*$B795</f>
        <v>-54.32079168642224</v>
      </c>
      <c r="AL795" s="83">
        <f t="shared" ref="AL795" si="1319">(AL789-AL791-AL796)*$B795</f>
        <v>-54.32079168642224</v>
      </c>
      <c r="AM795" s="83">
        <f t="shared" ref="AM795" si="1320">(AM789-AM791-AM796)*$B795</f>
        <v>-54.32079168642224</v>
      </c>
      <c r="AN795" s="83">
        <f t="shared" ref="AN795" si="1321">(AN789-AN791-AN796)*$B795</f>
        <v>-54.32079168642224</v>
      </c>
      <c r="AO795" s="83">
        <f t="shared" ref="AO795" si="1322">(AO789-AO791-AO796)*$B795</f>
        <v>-54.32079168642224</v>
      </c>
      <c r="AP795" s="83">
        <f t="shared" ref="AP795" si="1323">(AP789-AP791-AP796)*$B795</f>
        <v>-54.32079168642224</v>
      </c>
      <c r="AQ795" s="83">
        <f t="shared" ref="AQ795" si="1324">(AQ789-AQ791-AQ796)*$B795</f>
        <v>-54.256932787219441</v>
      </c>
      <c r="AR795" s="83">
        <f t="shared" ref="AR795" si="1325">(AR789-AR791-AR796)*$B795</f>
        <v>-54.256932787219441</v>
      </c>
      <c r="AS795" s="83">
        <f t="shared" ref="AS795" si="1326">(AS789-AS791-AS796)*$B795</f>
        <v>-54.256932787219441</v>
      </c>
      <c r="AT795" s="83">
        <f t="shared" ref="AT795" si="1327">(AT789-AT791-AT796)*$B795</f>
        <v>-54.256932787219441</v>
      </c>
      <c r="AU795" s="83">
        <f t="shared" ref="AU795" si="1328">(AU789-AU791-AU796)*$B795</f>
        <v>-54.256932787219441</v>
      </c>
      <c r="AV795" s="83">
        <f t="shared" ref="AV795" si="1329">(AV789-AV791-AV796)*$B795</f>
        <v>-54.256932787219441</v>
      </c>
      <c r="AW795" s="83">
        <f t="shared" ref="AW795" si="1330">(AW789-AW791-AW796)*$B795</f>
        <v>-54.256932787219441</v>
      </c>
      <c r="AX795" s="83">
        <f t="shared" ref="AX795" si="1331">(AX789-AX791-AX796)*$B795</f>
        <v>-54.256932787219441</v>
      </c>
      <c r="AY795" s="83">
        <f t="shared" ref="AY795" si="1332">(AY789-AY791-AY796)*$B795</f>
        <v>-54.256932787219441</v>
      </c>
      <c r="AZ795" s="83">
        <f t="shared" ref="AZ795" si="1333">(AZ789-AZ791-AZ796)*$B795</f>
        <v>-54.256932787219441</v>
      </c>
      <c r="BA795" s="83">
        <f t="shared" ref="BA795" si="1334">(BA789-BA791-BA796)*$B795</f>
        <v>-54.256932787219441</v>
      </c>
      <c r="BB795" s="83">
        <f t="shared" ref="BB795" si="1335">(BB789-BB791-BB796)*$B795</f>
        <v>-54.256932787219441</v>
      </c>
      <c r="BC795" s="83">
        <f t="shared" ref="BC795" si="1336">(BC789-BC791-BC796)*$B795</f>
        <v>-49.138589598408323</v>
      </c>
      <c r="BD795" s="83">
        <f t="shared" ref="BD795" si="1337">(BD789-BD791-BD796)*$B795</f>
        <v>-49.138589598408323</v>
      </c>
      <c r="BE795" s="83">
        <f t="shared" ref="BE795" si="1338">(BE789-BE791-BE796)*$B795</f>
        <v>-49.138589598408323</v>
      </c>
      <c r="BF795" s="83">
        <f t="shared" ref="BF795" si="1339">(BF789-BF791-BF796)*$B795</f>
        <v>-49.138589598408323</v>
      </c>
      <c r="BG795" s="83">
        <f t="shared" ref="BG795" si="1340">(BG789-BG791-BG796)*$B795</f>
        <v>-49.138589598408323</v>
      </c>
      <c r="BH795" s="83">
        <f t="shared" ref="BH795" si="1341">(BH789-BH791-BH796)*$B795</f>
        <v>-49.138589598408323</v>
      </c>
      <c r="BI795" s="83">
        <f t="shared" ref="BI795" si="1342">(BI789-BI791-BI796)*$B795</f>
        <v>-49.138589598408323</v>
      </c>
      <c r="BJ795" s="83">
        <f t="shared" ref="BJ795" si="1343">(BJ789-BJ791-BJ796)*$B795</f>
        <v>-49.138589598408323</v>
      </c>
      <c r="BK795" s="83">
        <f t="shared" ref="BK795" si="1344">(BK789-BK791-BK796)*$B795</f>
        <v>-49.138589598408323</v>
      </c>
      <c r="BL795" s="83">
        <f t="shared" ref="BL795" si="1345">(BL789-BL791-BL796)*$B795</f>
        <v>-49.138589598408323</v>
      </c>
      <c r="BM795" s="83">
        <f t="shared" ref="BM795" si="1346">(BM789-BM791-BM796)*$B795</f>
        <v>-49.138589598408323</v>
      </c>
      <c r="BN795" s="83">
        <f t="shared" ref="BN795" si="1347">(BN789-BN791-BN796)*$B795</f>
        <v>-49.138589598408323</v>
      </c>
      <c r="BO795" s="83">
        <f t="shared" ref="BO795" si="1348">(BO789-BO791-BO796)*$B795</f>
        <v>-44.39267470021931</v>
      </c>
      <c r="BP795" s="83">
        <f t="shared" ref="BP795" si="1349">(BP789-BP791-BP796)*$B795</f>
        <v>-44.39267470021931</v>
      </c>
      <c r="BQ795" s="83">
        <f t="shared" ref="BQ795" si="1350">(BQ789-BQ791-BQ796)*$B795</f>
        <v>-44.39267470021931</v>
      </c>
      <c r="BR795" s="83">
        <f t="shared" ref="BR795" si="1351">(BR789-BR791-BR796)*$B795</f>
        <v>-44.39267470021931</v>
      </c>
      <c r="BS795" s="83">
        <f t="shared" ref="BS795" si="1352">(BS789-BS791-BS796)*$B795</f>
        <v>-44.39267470021931</v>
      </c>
      <c r="BT795" s="83">
        <f t="shared" ref="BT795" si="1353">(BT789-BT791-BT796)*$B795</f>
        <v>-44.39267470021931</v>
      </c>
      <c r="BU795" s="83">
        <f t="shared" ref="BU795" si="1354">(BU789-BU791-BU796)*$B795</f>
        <v>-44.39267470021931</v>
      </c>
      <c r="BV795" s="83">
        <f t="shared" ref="BV795" si="1355">(BV789-BV791-BV796)*$B795</f>
        <v>-44.39267470021931</v>
      </c>
      <c r="BW795" s="83">
        <f t="shared" ref="BW795" si="1356">(BW789-BW791-BW796)*$B795</f>
        <v>-44.39267470021931</v>
      </c>
      <c r="BX795" s="83">
        <f t="shared" ref="BX795" si="1357">(BX789-BX791-BX796)*$B795</f>
        <v>-44.39267470021931</v>
      </c>
      <c r="BY795" s="83">
        <f t="shared" ref="BY795" si="1358">(BY789-BY791-BY796)*$B795</f>
        <v>-44.39267470021931</v>
      </c>
      <c r="BZ795" s="83">
        <f t="shared" ref="BZ795" si="1359">(BZ789-BZ791-BZ796)*$B795</f>
        <v>-44.39267470021931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60">(H789-H792)*$B796</f>
        <v>0</v>
      </c>
      <c r="I796" s="83">
        <f t="shared" si="1360"/>
        <v>0</v>
      </c>
      <c r="J796" s="83">
        <f t="shared" si="1360"/>
        <v>0</v>
      </c>
      <c r="K796" s="83">
        <f t="shared" si="1360"/>
        <v>0</v>
      </c>
      <c r="L796" s="83">
        <f t="shared" si="1360"/>
        <v>0</v>
      </c>
      <c r="M796" s="83">
        <f t="shared" si="1360"/>
        <v>0</v>
      </c>
      <c r="N796" s="83">
        <f t="shared" si="1360"/>
        <v>0</v>
      </c>
      <c r="O796" s="83">
        <f t="shared" si="1360"/>
        <v>0</v>
      </c>
      <c r="P796" s="83">
        <f t="shared" si="1360"/>
        <v>0</v>
      </c>
      <c r="Q796" s="83">
        <f t="shared" si="1360"/>
        <v>0</v>
      </c>
      <c r="R796" s="83">
        <f t="shared" si="1360"/>
        <v>0</v>
      </c>
      <c r="S796" s="83">
        <f t="shared" si="1360"/>
        <v>0</v>
      </c>
      <c r="T796" s="83">
        <f t="shared" si="1360"/>
        <v>0</v>
      </c>
      <c r="U796" s="83">
        <f t="shared" si="1360"/>
        <v>0</v>
      </c>
      <c r="V796" s="83">
        <f t="shared" si="1360"/>
        <v>0</v>
      </c>
      <c r="W796" s="83">
        <f t="shared" si="1360"/>
        <v>0</v>
      </c>
      <c r="X796" s="83">
        <f t="shared" si="1360"/>
        <v>0</v>
      </c>
      <c r="Y796" s="83">
        <f t="shared" si="1360"/>
        <v>0</v>
      </c>
      <c r="Z796" s="83">
        <f t="shared" si="1360"/>
        <v>0</v>
      </c>
      <c r="AA796" s="83">
        <f t="shared" si="1360"/>
        <v>-19.635185346603183</v>
      </c>
      <c r="AB796" s="83">
        <f t="shared" si="1360"/>
        <v>-23.846745469450465</v>
      </c>
      <c r="AC796" s="83">
        <f t="shared" si="1360"/>
        <v>-47.900802853964422</v>
      </c>
      <c r="AD796" s="83">
        <f t="shared" si="1360"/>
        <v>-82.144482470562053</v>
      </c>
      <c r="AE796" s="83">
        <f t="shared" si="1360"/>
        <v>-26.754024252304237</v>
      </c>
      <c r="AF796" s="83">
        <f t="shared" si="1360"/>
        <v>-25.431092487334041</v>
      </c>
      <c r="AG796" s="83">
        <f t="shared" si="1360"/>
        <v>-25.58279043316589</v>
      </c>
      <c r="AH796" s="83">
        <f t="shared" si="1360"/>
        <v>-25.58279043316589</v>
      </c>
      <c r="AI796" s="83">
        <f t="shared" si="1360"/>
        <v>-25.58279043316589</v>
      </c>
      <c r="AJ796" s="83">
        <f t="shared" si="1360"/>
        <v>-25.58279043316589</v>
      </c>
      <c r="AK796" s="83">
        <f t="shared" si="1360"/>
        <v>-25.58279043316589</v>
      </c>
      <c r="AL796" s="83">
        <f t="shared" si="1360"/>
        <v>-25.58279043316589</v>
      </c>
      <c r="AM796" s="83">
        <f t="shared" si="1360"/>
        <v>-25.58279043316589</v>
      </c>
      <c r="AN796" s="83">
        <f t="shared" si="1360"/>
        <v>-25.58279043316589</v>
      </c>
      <c r="AO796" s="83">
        <f t="shared" si="1360"/>
        <v>-25.58279043316589</v>
      </c>
      <c r="AP796" s="83">
        <f t="shared" si="1360"/>
        <v>-25.58279043316589</v>
      </c>
      <c r="AQ796" s="83">
        <f t="shared" si="1360"/>
        <v>-25.552715598376501</v>
      </c>
      <c r="AR796" s="83">
        <f t="shared" si="1360"/>
        <v>-25.552715598376501</v>
      </c>
      <c r="AS796" s="83">
        <f t="shared" si="1360"/>
        <v>-25.552715598376501</v>
      </c>
      <c r="AT796" s="83">
        <f t="shared" si="1360"/>
        <v>-25.552715598376501</v>
      </c>
      <c r="AU796" s="83">
        <f t="shared" si="1360"/>
        <v>-25.552715598376501</v>
      </c>
      <c r="AV796" s="83">
        <f t="shared" si="1360"/>
        <v>-25.552715598376501</v>
      </c>
      <c r="AW796" s="83">
        <f t="shared" si="1360"/>
        <v>-25.552715598376501</v>
      </c>
      <c r="AX796" s="83">
        <f t="shared" si="1360"/>
        <v>-25.552715598376501</v>
      </c>
      <c r="AY796" s="83">
        <f t="shared" si="1360"/>
        <v>-25.552715598376501</v>
      </c>
      <c r="AZ796" s="83">
        <f t="shared" si="1360"/>
        <v>-25.552715598376501</v>
      </c>
      <c r="BA796" s="83">
        <f t="shared" si="1360"/>
        <v>-25.552715598376501</v>
      </c>
      <c r="BB796" s="83">
        <f t="shared" si="1360"/>
        <v>-25.552715598376501</v>
      </c>
      <c r="BC796" s="83">
        <f t="shared" si="1360"/>
        <v>-23.142192903489004</v>
      </c>
      <c r="BD796" s="83">
        <f t="shared" si="1360"/>
        <v>-23.142192903489004</v>
      </c>
      <c r="BE796" s="83">
        <f t="shared" si="1360"/>
        <v>-23.142192903489004</v>
      </c>
      <c r="BF796" s="83">
        <f t="shared" si="1360"/>
        <v>-23.142192903489004</v>
      </c>
      <c r="BG796" s="83">
        <f t="shared" si="1360"/>
        <v>-23.142192903489004</v>
      </c>
      <c r="BH796" s="83">
        <f t="shared" si="1360"/>
        <v>-23.142192903489004</v>
      </c>
      <c r="BI796" s="83">
        <f t="shared" si="1360"/>
        <v>-23.142192903489004</v>
      </c>
      <c r="BJ796" s="83">
        <f t="shared" si="1360"/>
        <v>-23.142192903489004</v>
      </c>
      <c r="BK796" s="83">
        <f t="shared" si="1360"/>
        <v>-23.142192903489004</v>
      </c>
      <c r="BL796" s="83">
        <f t="shared" si="1360"/>
        <v>-23.142192903489004</v>
      </c>
      <c r="BM796" s="83">
        <f t="shared" si="1360"/>
        <v>-23.142192903489004</v>
      </c>
      <c r="BN796" s="83">
        <f t="shared" si="1360"/>
        <v>-23.142192903489004</v>
      </c>
      <c r="BO796" s="83">
        <f t="shared" si="1360"/>
        <v>-20.907068147670003</v>
      </c>
      <c r="BP796" s="83">
        <f t="shared" si="1360"/>
        <v>-20.907068147670003</v>
      </c>
      <c r="BQ796" s="83">
        <f t="shared" si="1360"/>
        <v>-20.907068147670003</v>
      </c>
      <c r="BR796" s="83">
        <f t="shared" si="1360"/>
        <v>-20.907068147670003</v>
      </c>
      <c r="BS796" s="83">
        <f t="shared" si="1360"/>
        <v>-20.907068147670003</v>
      </c>
      <c r="BT796" s="83">
        <f t="shared" ref="BT796:BZ796" si="1361">(BT789-BT792)*$B796</f>
        <v>-20.907068147670003</v>
      </c>
      <c r="BU796" s="83">
        <f t="shared" si="1361"/>
        <v>-20.907068147670003</v>
      </c>
      <c r="BV796" s="83">
        <f t="shared" si="1361"/>
        <v>-20.907068147670003</v>
      </c>
      <c r="BW796" s="83">
        <f t="shared" si="1361"/>
        <v>-20.907068147670003</v>
      </c>
      <c r="BX796" s="83">
        <f t="shared" si="1361"/>
        <v>-20.907068147670003</v>
      </c>
      <c r="BY796" s="83">
        <f t="shared" si="1361"/>
        <v>-20.907068147670003</v>
      </c>
      <c r="BZ796" s="83">
        <f t="shared" si="1361"/>
        <v>-20.907068147670003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62">(-H793)*$B797</f>
        <v>0</v>
      </c>
      <c r="I797" s="65">
        <f t="shared" si="1362"/>
        <v>0</v>
      </c>
      <c r="J797" s="65">
        <f t="shared" si="1362"/>
        <v>0</v>
      </c>
      <c r="K797" s="65">
        <f t="shared" si="1362"/>
        <v>0</v>
      </c>
      <c r="L797" s="65">
        <f t="shared" si="1362"/>
        <v>0</v>
      </c>
      <c r="M797" s="65">
        <f t="shared" si="1362"/>
        <v>0</v>
      </c>
      <c r="N797" s="65">
        <f t="shared" si="1362"/>
        <v>0</v>
      </c>
      <c r="O797" s="65">
        <f t="shared" si="1362"/>
        <v>0</v>
      </c>
      <c r="P797" s="65">
        <f t="shared" si="1362"/>
        <v>0</v>
      </c>
      <c r="Q797" s="65">
        <f t="shared" si="1362"/>
        <v>0</v>
      </c>
      <c r="R797" s="65">
        <f t="shared" si="1362"/>
        <v>0</v>
      </c>
      <c r="S797" s="65">
        <f t="shared" si="1362"/>
        <v>0</v>
      </c>
      <c r="T797" s="65">
        <f t="shared" si="1362"/>
        <v>0</v>
      </c>
      <c r="U797" s="65">
        <f t="shared" si="1362"/>
        <v>0</v>
      </c>
      <c r="V797" s="65">
        <f t="shared" si="1362"/>
        <v>0</v>
      </c>
      <c r="W797" s="65">
        <f t="shared" si="1362"/>
        <v>0</v>
      </c>
      <c r="X797" s="65">
        <f t="shared" si="1362"/>
        <v>0</v>
      </c>
      <c r="Y797" s="65">
        <f t="shared" si="1362"/>
        <v>0</v>
      </c>
      <c r="Z797" s="65">
        <f t="shared" si="1362"/>
        <v>0</v>
      </c>
      <c r="AA797" s="65">
        <f t="shared" si="1362"/>
        <v>-335.22103754400001</v>
      </c>
      <c r="AB797" s="65">
        <f t="shared" si="1362"/>
        <v>-343.07628709199997</v>
      </c>
      <c r="AC797" s="65">
        <f t="shared" si="1362"/>
        <v>-306.98733386700007</v>
      </c>
      <c r="AD797" s="65">
        <f t="shared" si="1362"/>
        <v>-343.51510105799991</v>
      </c>
      <c r="AE797" s="65">
        <f t="shared" si="1362"/>
        <v>-408.54959592300008</v>
      </c>
      <c r="AF797" s="65">
        <f t="shared" si="1362"/>
        <v>-299.31422025299997</v>
      </c>
      <c r="AG797" s="65">
        <f t="shared" si="1362"/>
        <v>0</v>
      </c>
      <c r="AH797" s="65">
        <f t="shared" si="1362"/>
        <v>0</v>
      </c>
      <c r="AI797" s="65">
        <f t="shared" si="1362"/>
        <v>0</v>
      </c>
      <c r="AJ797" s="65">
        <f t="shared" si="1362"/>
        <v>0</v>
      </c>
      <c r="AK797" s="65">
        <f t="shared" si="1362"/>
        <v>0</v>
      </c>
      <c r="AL797" s="65">
        <f t="shared" si="1362"/>
        <v>0</v>
      </c>
      <c r="AM797" s="65">
        <f t="shared" si="1362"/>
        <v>0</v>
      </c>
      <c r="AN797" s="65">
        <f t="shared" si="1362"/>
        <v>0</v>
      </c>
      <c r="AO797" s="65">
        <f t="shared" si="1362"/>
        <v>0</v>
      </c>
      <c r="AP797" s="65">
        <f t="shared" si="1362"/>
        <v>0</v>
      </c>
      <c r="AQ797" s="65">
        <f t="shared" si="1362"/>
        <v>0</v>
      </c>
      <c r="AR797" s="65">
        <f t="shared" si="1362"/>
        <v>0</v>
      </c>
      <c r="AS797" s="65">
        <f t="shared" si="1362"/>
        <v>0</v>
      </c>
      <c r="AT797" s="65">
        <f t="shared" si="1362"/>
        <v>0</v>
      </c>
      <c r="AU797" s="65">
        <f t="shared" si="1362"/>
        <v>0</v>
      </c>
      <c r="AV797" s="65">
        <f t="shared" si="1362"/>
        <v>0</v>
      </c>
      <c r="AW797" s="65">
        <f t="shared" si="1362"/>
        <v>0</v>
      </c>
      <c r="AX797" s="65">
        <f t="shared" si="1362"/>
        <v>0</v>
      </c>
      <c r="AY797" s="65">
        <f t="shared" si="1362"/>
        <v>0</v>
      </c>
      <c r="AZ797" s="65">
        <f t="shared" si="1362"/>
        <v>0</v>
      </c>
      <c r="BA797" s="65">
        <f t="shared" si="1362"/>
        <v>0</v>
      </c>
      <c r="BB797" s="65">
        <f t="shared" si="1362"/>
        <v>0</v>
      </c>
      <c r="BC797" s="65">
        <f t="shared" si="1362"/>
        <v>0</v>
      </c>
      <c r="BD797" s="65">
        <f t="shared" si="1362"/>
        <v>0</v>
      </c>
      <c r="BE797" s="65">
        <f t="shared" si="1362"/>
        <v>0</v>
      </c>
      <c r="BF797" s="65">
        <f t="shared" si="1362"/>
        <v>0</v>
      </c>
      <c r="BG797" s="65">
        <f t="shared" si="1362"/>
        <v>0</v>
      </c>
      <c r="BH797" s="65">
        <f t="shared" si="1362"/>
        <v>0</v>
      </c>
      <c r="BI797" s="65">
        <f t="shared" si="1362"/>
        <v>0</v>
      </c>
      <c r="BJ797" s="65">
        <f t="shared" si="1362"/>
        <v>0</v>
      </c>
      <c r="BK797" s="65">
        <f t="shared" si="1362"/>
        <v>0</v>
      </c>
      <c r="BL797" s="65">
        <f t="shared" si="1362"/>
        <v>0</v>
      </c>
      <c r="BM797" s="65">
        <f t="shared" si="1362"/>
        <v>0</v>
      </c>
      <c r="BN797" s="65">
        <f t="shared" si="1362"/>
        <v>0</v>
      </c>
      <c r="BO797" s="65">
        <f t="shared" si="1362"/>
        <v>0</v>
      </c>
      <c r="BP797" s="65">
        <f t="shared" si="1362"/>
        <v>0</v>
      </c>
      <c r="BQ797" s="65">
        <f t="shared" si="1362"/>
        <v>0</v>
      </c>
      <c r="BR797" s="65">
        <f t="shared" si="1362"/>
        <v>0</v>
      </c>
      <c r="BS797" s="65">
        <f t="shared" si="1362"/>
        <v>0</v>
      </c>
      <c r="BT797" s="65">
        <f t="shared" ref="BT797:BZ797" si="1363">(-BT793)*$B797</f>
        <v>0</v>
      </c>
      <c r="BU797" s="65">
        <f t="shared" si="1363"/>
        <v>0</v>
      </c>
      <c r="BV797" s="65">
        <f t="shared" si="1363"/>
        <v>0</v>
      </c>
      <c r="BW797" s="65">
        <f t="shared" si="1363"/>
        <v>0</v>
      </c>
      <c r="BX797" s="65">
        <f t="shared" si="1363"/>
        <v>0</v>
      </c>
      <c r="BY797" s="65">
        <f t="shared" si="1363"/>
        <v>0</v>
      </c>
      <c r="BZ797" s="65">
        <f t="shared" si="1363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64">SUM(H795:H797)</f>
        <v>0</v>
      </c>
      <c r="I798" s="188">
        <f t="shared" ref="I798" si="1365">SUM(I795:I797)</f>
        <v>0</v>
      </c>
      <c r="J798" s="188">
        <f t="shared" ref="J798" si="1366">SUM(J795:J797)</f>
        <v>0</v>
      </c>
      <c r="K798" s="188">
        <f t="shared" ref="K798" si="1367">SUM(K795:K797)</f>
        <v>0</v>
      </c>
      <c r="L798" s="188">
        <f t="shared" ref="L798" si="1368">SUM(L795:L797)</f>
        <v>0</v>
      </c>
      <c r="M798" s="188">
        <f t="shared" ref="M798" si="1369">SUM(M795:M797)</f>
        <v>0</v>
      </c>
      <c r="N798" s="188">
        <f t="shared" ref="N798" si="1370">SUM(N795:N797)</f>
        <v>0</v>
      </c>
      <c r="O798" s="188">
        <f t="shared" ref="O798" si="1371">SUM(O795:O797)</f>
        <v>0</v>
      </c>
      <c r="P798" s="188">
        <f t="shared" ref="P798" si="1372">SUM(P795:P797)</f>
        <v>0</v>
      </c>
      <c r="Q798" s="188">
        <f t="shared" ref="Q798" si="1373">SUM(Q795:Q797)</f>
        <v>0</v>
      </c>
      <c r="R798" s="188">
        <f t="shared" ref="R798" si="1374">SUM(R795:R797)</f>
        <v>0</v>
      </c>
      <c r="S798" s="188">
        <f t="shared" ref="S798" si="1375">SUM(S795:S797)</f>
        <v>0</v>
      </c>
      <c r="T798" s="188">
        <f t="shared" ref="T798" si="1376">SUM(T795:T797)</f>
        <v>0</v>
      </c>
      <c r="U798" s="188">
        <f t="shared" ref="U798" si="1377">SUM(U795:U797)</f>
        <v>0</v>
      </c>
      <c r="V798" s="188">
        <f t="shared" ref="V798" si="1378">SUM(V795:V797)</f>
        <v>0</v>
      </c>
      <c r="W798" s="188">
        <f t="shared" ref="W798" si="1379">SUM(W795:W797)</f>
        <v>0</v>
      </c>
      <c r="X798" s="188">
        <f t="shared" ref="X798" si="1380">SUM(X795:X797)</f>
        <v>0</v>
      </c>
      <c r="Y798" s="188">
        <f t="shared" ref="Y798" si="1381">SUM(Y795:Y797)</f>
        <v>0</v>
      </c>
      <c r="Z798" s="188">
        <f t="shared" ref="Z798" si="1382">SUM(Z795:Z797)</f>
        <v>0</v>
      </c>
      <c r="AA798" s="188">
        <f t="shared" ref="AA798" si="1383">SUM(AA795:AA797)</f>
        <v>-396.54826644322395</v>
      </c>
      <c r="AB798" s="188">
        <f t="shared" ref="AB798" si="1384">SUM(AB795:AB797)</f>
        <v>-417.55762210825026</v>
      </c>
      <c r="AC798" s="188">
        <f t="shared" ref="AC798" si="1385">SUM(AC795:AC797)</f>
        <v>-456.5975081142156</v>
      </c>
      <c r="AD798" s="188">
        <f t="shared" ref="AD798" si="1386">SUM(AD795:AD797)</f>
        <v>-600.07970130772208</v>
      </c>
      <c r="AE798" s="188">
        <f t="shared" ref="AE798" si="1387">SUM(AE795:AE797)</f>
        <v>-492.11133167103031</v>
      </c>
      <c r="AF798" s="188">
        <f t="shared" ref="AF798" si="1388">SUM(AF795:AF797)</f>
        <v>-378.7439991217733</v>
      </c>
      <c r="AG798" s="188">
        <f t="shared" ref="AG798" si="1389">SUM(AG795:AG797)</f>
        <v>-79.903582119588123</v>
      </c>
      <c r="AH798" s="188">
        <f t="shared" ref="AH798" si="1390">SUM(AH795:AH797)</f>
        <v>-79.903582119588123</v>
      </c>
      <c r="AI798" s="188">
        <f t="shared" ref="AI798" si="1391">SUM(AI795:AI797)</f>
        <v>-79.903582119588123</v>
      </c>
      <c r="AJ798" s="188">
        <f t="shared" ref="AJ798" si="1392">SUM(AJ795:AJ797)</f>
        <v>-79.903582119588123</v>
      </c>
      <c r="AK798" s="188">
        <f t="shared" ref="AK798" si="1393">SUM(AK795:AK797)</f>
        <v>-79.903582119588123</v>
      </c>
      <c r="AL798" s="188">
        <f t="shared" ref="AL798" si="1394">SUM(AL795:AL797)</f>
        <v>-79.903582119588123</v>
      </c>
      <c r="AM798" s="188">
        <f t="shared" ref="AM798" si="1395">SUM(AM795:AM797)</f>
        <v>-79.903582119588123</v>
      </c>
      <c r="AN798" s="188">
        <f t="shared" ref="AN798" si="1396">SUM(AN795:AN797)</f>
        <v>-79.903582119588123</v>
      </c>
      <c r="AO798" s="188">
        <f t="shared" ref="AO798" si="1397">SUM(AO795:AO797)</f>
        <v>-79.903582119588123</v>
      </c>
      <c r="AP798" s="188">
        <f t="shared" ref="AP798" si="1398">SUM(AP795:AP797)</f>
        <v>-79.903582119588123</v>
      </c>
      <c r="AQ798" s="188">
        <f t="shared" ref="AQ798" si="1399">SUM(AQ795:AQ797)</f>
        <v>-79.809648385595949</v>
      </c>
      <c r="AR798" s="188">
        <f t="shared" ref="AR798" si="1400">SUM(AR795:AR797)</f>
        <v>-79.809648385595949</v>
      </c>
      <c r="AS798" s="188">
        <f t="shared" ref="AS798" si="1401">SUM(AS795:AS797)</f>
        <v>-79.809648385595949</v>
      </c>
      <c r="AT798" s="188">
        <f t="shared" ref="AT798" si="1402">SUM(AT795:AT797)</f>
        <v>-79.809648385595949</v>
      </c>
      <c r="AU798" s="188">
        <f t="shared" ref="AU798" si="1403">SUM(AU795:AU797)</f>
        <v>-79.809648385595949</v>
      </c>
      <c r="AV798" s="188">
        <f t="shared" ref="AV798" si="1404">SUM(AV795:AV797)</f>
        <v>-79.809648385595949</v>
      </c>
      <c r="AW798" s="188">
        <f t="shared" ref="AW798" si="1405">SUM(AW795:AW797)</f>
        <v>-79.809648385595949</v>
      </c>
      <c r="AX798" s="188">
        <f t="shared" ref="AX798" si="1406">SUM(AX795:AX797)</f>
        <v>-79.809648385595949</v>
      </c>
      <c r="AY798" s="188">
        <f t="shared" ref="AY798" si="1407">SUM(AY795:AY797)</f>
        <v>-79.809648385595949</v>
      </c>
      <c r="AZ798" s="188">
        <f t="shared" ref="AZ798" si="1408">SUM(AZ795:AZ797)</f>
        <v>-79.809648385595949</v>
      </c>
      <c r="BA798" s="188">
        <f t="shared" ref="BA798" si="1409">SUM(BA795:BA797)</f>
        <v>-79.809648385595949</v>
      </c>
      <c r="BB798" s="188">
        <f t="shared" ref="BB798" si="1410">SUM(BB795:BB797)</f>
        <v>-79.809648385595949</v>
      </c>
      <c r="BC798" s="188">
        <f t="shared" ref="BC798" si="1411">SUM(BC795:BC797)</f>
        <v>-72.280782501897335</v>
      </c>
      <c r="BD798" s="188">
        <f t="shared" ref="BD798" si="1412">SUM(BD795:BD797)</f>
        <v>-72.280782501897335</v>
      </c>
      <c r="BE798" s="188">
        <f t="shared" ref="BE798" si="1413">SUM(BE795:BE797)</f>
        <v>-72.280782501897335</v>
      </c>
      <c r="BF798" s="188">
        <f t="shared" ref="BF798" si="1414">SUM(BF795:BF797)</f>
        <v>-72.280782501897335</v>
      </c>
      <c r="BG798" s="188">
        <f t="shared" ref="BG798" si="1415">SUM(BG795:BG797)</f>
        <v>-72.280782501897335</v>
      </c>
      <c r="BH798" s="188">
        <f t="shared" ref="BH798" si="1416">SUM(BH795:BH797)</f>
        <v>-72.280782501897335</v>
      </c>
      <c r="BI798" s="188">
        <f t="shared" ref="BI798" si="1417">SUM(BI795:BI797)</f>
        <v>-72.280782501897335</v>
      </c>
      <c r="BJ798" s="188">
        <f t="shared" ref="BJ798" si="1418">SUM(BJ795:BJ797)</f>
        <v>-72.280782501897335</v>
      </c>
      <c r="BK798" s="188">
        <f t="shared" ref="BK798" si="1419">SUM(BK795:BK797)</f>
        <v>-72.280782501897335</v>
      </c>
      <c r="BL798" s="188">
        <f t="shared" ref="BL798" si="1420">SUM(BL795:BL797)</f>
        <v>-72.280782501897335</v>
      </c>
      <c r="BM798" s="188">
        <f t="shared" ref="BM798" si="1421">SUM(BM795:BM797)</f>
        <v>-72.280782501897335</v>
      </c>
      <c r="BN798" s="188">
        <f t="shared" ref="BN798" si="1422">SUM(BN795:BN797)</f>
        <v>-72.280782501897335</v>
      </c>
      <c r="BO798" s="188">
        <f t="shared" ref="BO798" si="1423">SUM(BO795:BO797)</f>
        <v>-65.29974284788932</v>
      </c>
      <c r="BP798" s="188">
        <f t="shared" ref="BP798" si="1424">SUM(BP795:BP797)</f>
        <v>-65.29974284788932</v>
      </c>
      <c r="BQ798" s="188">
        <f t="shared" ref="BQ798" si="1425">SUM(BQ795:BQ797)</f>
        <v>-65.29974284788932</v>
      </c>
      <c r="BR798" s="188">
        <f t="shared" ref="BR798" si="1426">SUM(BR795:BR797)</f>
        <v>-65.29974284788932</v>
      </c>
      <c r="BS798" s="188">
        <f t="shared" ref="BS798" si="1427">SUM(BS795:BS797)</f>
        <v>-65.29974284788932</v>
      </c>
      <c r="BT798" s="188">
        <f t="shared" ref="BT798" si="1428">SUM(BT795:BT797)</f>
        <v>-65.29974284788932</v>
      </c>
      <c r="BU798" s="188">
        <f t="shared" ref="BU798" si="1429">SUM(BU795:BU797)</f>
        <v>-65.29974284788932</v>
      </c>
      <c r="BV798" s="188">
        <f t="shared" ref="BV798" si="1430">SUM(BV795:BV797)</f>
        <v>-65.29974284788932</v>
      </c>
      <c r="BW798" s="188">
        <f t="shared" ref="BW798" si="1431">SUM(BW795:BW797)</f>
        <v>-65.29974284788932</v>
      </c>
      <c r="BX798" s="188">
        <f t="shared" ref="BX798" si="1432">SUM(BX795:BX797)</f>
        <v>-65.29974284788932</v>
      </c>
      <c r="BY798" s="188">
        <f t="shared" ref="BY798" si="1433">SUM(BY795:BY797)</f>
        <v>-65.29974284788932</v>
      </c>
      <c r="BZ798" s="188">
        <f t="shared" ref="BZ798" si="1434">SUM(BZ795:BZ797)</f>
        <v>-65.29974284788932</v>
      </c>
    </row>
    <row r="799" spans="2:78" ht="15" x14ac:dyDescent="0.25">
      <c r="B799" s="77">
        <f>HLOOKUP(INPUTS!$C$44,$G$9:$BZ$949,ROW(C799)-8,FALSE)</f>
        <v>-2981.3491751249794</v>
      </c>
      <c r="E799" s="170" t="s">
        <v>16</v>
      </c>
      <c r="G799" s="188">
        <f>G798+F799</f>
        <v>0</v>
      </c>
      <c r="H799" s="188">
        <f t="shared" ref="H799" si="1435">H798+G799</f>
        <v>0</v>
      </c>
      <c r="I799" s="188">
        <f t="shared" ref="I799" si="1436">I798+H799</f>
        <v>0</v>
      </c>
      <c r="J799" s="188">
        <f t="shared" ref="J799" si="1437">J798+I799</f>
        <v>0</v>
      </c>
      <c r="K799" s="188">
        <f t="shared" ref="K799" si="1438">K798+J799</f>
        <v>0</v>
      </c>
      <c r="L799" s="188">
        <f t="shared" ref="L799" si="1439">L798+K799</f>
        <v>0</v>
      </c>
      <c r="M799" s="188">
        <f t="shared" ref="M799" si="1440">M798+L799</f>
        <v>0</v>
      </c>
      <c r="N799" s="188">
        <f t="shared" ref="N799" si="1441">N798+M799</f>
        <v>0</v>
      </c>
      <c r="O799" s="188">
        <f t="shared" ref="O799" si="1442">O798+N799</f>
        <v>0</v>
      </c>
      <c r="P799" s="188">
        <f t="shared" ref="P799" si="1443">P798+O799</f>
        <v>0</v>
      </c>
      <c r="Q799" s="188">
        <f t="shared" ref="Q799" si="1444">Q798+P799</f>
        <v>0</v>
      </c>
      <c r="R799" s="188">
        <f t="shared" ref="R799" si="1445">R798+Q799</f>
        <v>0</v>
      </c>
      <c r="S799" s="188">
        <f t="shared" ref="S799" si="1446">S798+R799</f>
        <v>0</v>
      </c>
      <c r="T799" s="188">
        <f t="shared" ref="T799" si="1447">T798+S799</f>
        <v>0</v>
      </c>
      <c r="U799" s="188">
        <f t="shared" ref="U799" si="1448">U798+T799</f>
        <v>0</v>
      </c>
      <c r="V799" s="188">
        <f t="shared" ref="V799" si="1449">V798+U799</f>
        <v>0</v>
      </c>
      <c r="W799" s="188">
        <f t="shared" ref="W799" si="1450">W798+V799</f>
        <v>0</v>
      </c>
      <c r="X799" s="188">
        <f t="shared" ref="X799" si="1451">X798+W799</f>
        <v>0</v>
      </c>
      <c r="Y799" s="188">
        <f t="shared" ref="Y799" si="1452">Y798+X799</f>
        <v>0</v>
      </c>
      <c r="Z799" s="188">
        <f t="shared" ref="Z799" si="1453">Z798+Y799</f>
        <v>0</v>
      </c>
      <c r="AA799" s="188">
        <f t="shared" ref="AA799" si="1454">AA798+Z799</f>
        <v>-396.54826644322395</v>
      </c>
      <c r="AB799" s="188">
        <f t="shared" ref="AB799" si="1455">AB798+AA799</f>
        <v>-814.10588855147421</v>
      </c>
      <c r="AC799" s="188">
        <f t="shared" ref="AC799" si="1456">AC798+AB799</f>
        <v>-1270.7033966656898</v>
      </c>
      <c r="AD799" s="188">
        <f t="shared" ref="AD799" si="1457">AD798+AC799</f>
        <v>-1870.7830979734117</v>
      </c>
      <c r="AE799" s="188">
        <f t="shared" ref="AE799" si="1458">AE798+AD799</f>
        <v>-2362.894429644442</v>
      </c>
      <c r="AF799" s="188">
        <f t="shared" ref="AF799" si="1459">AF798+AE799</f>
        <v>-2741.6384287662154</v>
      </c>
      <c r="AG799" s="188">
        <f t="shared" ref="AG799" si="1460">AG798+AF799</f>
        <v>-2821.5420108858034</v>
      </c>
      <c r="AH799" s="188">
        <f t="shared" ref="AH799" si="1461">AH798+AG799</f>
        <v>-2901.4455930053914</v>
      </c>
      <c r="AI799" s="188">
        <f t="shared" ref="AI799" si="1462">AI798+AH799</f>
        <v>-2981.3491751249794</v>
      </c>
      <c r="AJ799" s="188">
        <f t="shared" ref="AJ799" si="1463">AJ798+AI799</f>
        <v>-3061.2527572445674</v>
      </c>
      <c r="AK799" s="188">
        <f t="shared" ref="AK799" si="1464">AK798+AJ799</f>
        <v>-3141.1563393641554</v>
      </c>
      <c r="AL799" s="188">
        <f t="shared" ref="AL799" si="1465">AL798+AK799</f>
        <v>-3221.0599214837434</v>
      </c>
      <c r="AM799" s="188">
        <f t="shared" ref="AM799" si="1466">AM798+AL799</f>
        <v>-3300.9635036033314</v>
      </c>
      <c r="AN799" s="188">
        <f t="shared" ref="AN799" si="1467">AN798+AM799</f>
        <v>-3380.8670857229195</v>
      </c>
      <c r="AO799" s="188">
        <f t="shared" ref="AO799" si="1468">AO798+AN799</f>
        <v>-3460.7706678425075</v>
      </c>
      <c r="AP799" s="188">
        <f t="shared" ref="AP799" si="1469">AP798+AO799</f>
        <v>-3540.6742499620955</v>
      </c>
      <c r="AQ799" s="188">
        <f t="shared" ref="AQ799" si="1470">AQ798+AP799</f>
        <v>-3620.4838983476916</v>
      </c>
      <c r="AR799" s="188">
        <f t="shared" ref="AR799" si="1471">AR798+AQ799</f>
        <v>-3700.2935467332877</v>
      </c>
      <c r="AS799" s="188">
        <f t="shared" ref="AS799" si="1472">AS798+AR799</f>
        <v>-3780.1031951188838</v>
      </c>
      <c r="AT799" s="188">
        <f t="shared" ref="AT799" si="1473">AT798+AS799</f>
        <v>-3859.91284350448</v>
      </c>
      <c r="AU799" s="188">
        <f t="shared" ref="AU799" si="1474">AU798+AT799</f>
        <v>-3939.7224918900761</v>
      </c>
      <c r="AV799" s="188">
        <f t="shared" ref="AV799" si="1475">AV798+AU799</f>
        <v>-4019.5321402756722</v>
      </c>
      <c r="AW799" s="188">
        <f t="shared" ref="AW799" si="1476">AW798+AV799</f>
        <v>-4099.3417886612679</v>
      </c>
      <c r="AX799" s="188">
        <f t="shared" ref="AX799" si="1477">AX798+AW799</f>
        <v>-4179.151437046864</v>
      </c>
      <c r="AY799" s="188">
        <f t="shared" ref="AY799" si="1478">AY798+AX799</f>
        <v>-4258.9610854324601</v>
      </c>
      <c r="AZ799" s="188">
        <f t="shared" ref="AZ799" si="1479">AZ798+AY799</f>
        <v>-4338.7707338180562</v>
      </c>
      <c r="BA799" s="188">
        <f t="shared" ref="BA799" si="1480">BA798+AZ799</f>
        <v>-4418.5803822036523</v>
      </c>
      <c r="BB799" s="188">
        <f t="shared" ref="BB799" si="1481">BB798+BA799</f>
        <v>-4498.3900305892485</v>
      </c>
      <c r="BC799" s="188">
        <f t="shared" ref="BC799" si="1482">BC798+BB799</f>
        <v>-4570.6708130911456</v>
      </c>
      <c r="BD799" s="188">
        <f t="shared" ref="BD799" si="1483">BD798+BC799</f>
        <v>-4642.9515955930428</v>
      </c>
      <c r="BE799" s="188">
        <f t="shared" ref="BE799" si="1484">BE798+BD799</f>
        <v>-4715.23237809494</v>
      </c>
      <c r="BF799" s="188">
        <f t="shared" ref="BF799" si="1485">BF798+BE799</f>
        <v>-4787.5131605968372</v>
      </c>
      <c r="BG799" s="188">
        <f t="shared" ref="BG799" si="1486">BG798+BF799</f>
        <v>-4859.7939430987344</v>
      </c>
      <c r="BH799" s="188">
        <f t="shared" ref="BH799" si="1487">BH798+BG799</f>
        <v>-4932.0747256006316</v>
      </c>
      <c r="BI799" s="188">
        <f t="shared" ref="BI799" si="1488">BI798+BH799</f>
        <v>-5004.3555081025288</v>
      </c>
      <c r="BJ799" s="188">
        <f t="shared" ref="BJ799" si="1489">BJ798+BI799</f>
        <v>-5076.636290604426</v>
      </c>
      <c r="BK799" s="188">
        <f t="shared" ref="BK799" si="1490">BK798+BJ799</f>
        <v>-5148.9170731063232</v>
      </c>
      <c r="BL799" s="188">
        <f t="shared" ref="BL799" si="1491">BL798+BK799</f>
        <v>-5221.1978556082204</v>
      </c>
      <c r="BM799" s="188">
        <f t="shared" ref="BM799" si="1492">BM798+BL799</f>
        <v>-5293.4786381101176</v>
      </c>
      <c r="BN799" s="188">
        <f t="shared" ref="BN799" si="1493">BN798+BM799</f>
        <v>-5365.7594206120148</v>
      </c>
      <c r="BO799" s="188">
        <f t="shared" ref="BO799" si="1494">BO798+BN799</f>
        <v>-5431.0591634599041</v>
      </c>
      <c r="BP799" s="188">
        <f t="shared" ref="BP799" si="1495">BP798+BO799</f>
        <v>-5496.3589063077934</v>
      </c>
      <c r="BQ799" s="188">
        <f t="shared" ref="BQ799" si="1496">BQ798+BP799</f>
        <v>-5561.6586491556827</v>
      </c>
      <c r="BR799" s="188">
        <f t="shared" ref="BR799" si="1497">BR798+BQ799</f>
        <v>-5626.958392003572</v>
      </c>
      <c r="BS799" s="188">
        <f t="shared" ref="BS799" si="1498">BS798+BR799</f>
        <v>-5692.2581348514614</v>
      </c>
      <c r="BT799" s="188">
        <f t="shared" ref="BT799" si="1499">BT798+BS799</f>
        <v>-5757.5578776993507</v>
      </c>
      <c r="BU799" s="188">
        <f t="shared" ref="BU799" si="1500">BU798+BT799</f>
        <v>-5822.85762054724</v>
      </c>
      <c r="BV799" s="188">
        <f t="shared" ref="BV799" si="1501">BV798+BU799</f>
        <v>-5888.1573633951293</v>
      </c>
      <c r="BW799" s="188">
        <f t="shared" ref="BW799" si="1502">BW798+BV799</f>
        <v>-5953.4571062430186</v>
      </c>
      <c r="BX799" s="188">
        <f t="shared" ref="BX799" si="1503">BX798+BW799</f>
        <v>-6018.756849090908</v>
      </c>
      <c r="BY799" s="188">
        <f t="shared" ref="BY799" si="1504">BY798+BX799</f>
        <v>-6084.0565919387973</v>
      </c>
      <c r="BZ799" s="188">
        <f t="shared" ref="BZ799" si="1505">BZ798+BY799</f>
        <v>-6149.3563347866866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1.3893051174725952E-2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1151.7676566520672</v>
      </c>
      <c r="B802" s="77">
        <f>SUM(G802:BZ802)</f>
        <v>82902.426700000011</v>
      </c>
      <c r="E802" s="170" t="s">
        <v>8</v>
      </c>
      <c r="G802" s="319">
        <f>IF(G$700=$E801,VLOOKUP(G$9,$D$12:$E$83,2,FALSE),0)</f>
        <v>0</v>
      </c>
      <c r="H802" s="319">
        <f t="shared" ref="H802" si="1506">IF(H$700=$E801,VLOOKUP(H$9,$D$12:$E$83,2,FALSE),0)</f>
        <v>0</v>
      </c>
      <c r="I802" s="319">
        <f t="shared" ref="I802" si="1507">IF(I$700=$E801,VLOOKUP(I$9,$D$12:$E$83,2,FALSE),0)</f>
        <v>0</v>
      </c>
      <c r="J802" s="319">
        <f t="shared" ref="J802" si="1508">IF(J$700=$E801,VLOOKUP(J$9,$D$12:$E$83,2,FALSE),0)</f>
        <v>0</v>
      </c>
      <c r="K802" s="319">
        <f t="shared" ref="K802" si="1509">IF(K$700=$E801,VLOOKUP(K$9,$D$12:$E$83,2,FALSE),0)</f>
        <v>0</v>
      </c>
      <c r="L802" s="319">
        <f t="shared" ref="L802" si="1510">IF(L$700=$E801,VLOOKUP(L$9,$D$12:$E$83,2,FALSE),0)</f>
        <v>0</v>
      </c>
      <c r="M802" s="319">
        <f t="shared" ref="M802" si="1511">IF(M$700=$E801,VLOOKUP(M$9,$D$12:$E$83,2,FALSE),0)</f>
        <v>0</v>
      </c>
      <c r="N802" s="319">
        <f t="shared" ref="N802" si="1512">IF(N$700=$E801,VLOOKUP(N$9,$D$12:$E$83,2,FALSE),0)</f>
        <v>0</v>
      </c>
      <c r="O802" s="319">
        <f t="shared" ref="O802" si="1513">IF(O$700=$E801,VLOOKUP(O$9,$D$12:$E$83,2,FALSE),0)</f>
        <v>0</v>
      </c>
      <c r="P802" s="319">
        <f t="shared" ref="P802" si="1514">IF(P$700=$E801,VLOOKUP(P$9,$D$12:$E$83,2,FALSE),0)</f>
        <v>0</v>
      </c>
      <c r="Q802" s="319">
        <f t="shared" ref="Q802" si="1515">IF(Q$700=$E801,VLOOKUP(Q$9,$D$12:$E$83,2,FALSE),0)</f>
        <v>0</v>
      </c>
      <c r="R802" s="319">
        <f t="shared" ref="R802" si="1516">IF(R$700=$E801,VLOOKUP(R$9,$D$12:$E$83,2,FALSE),0)</f>
        <v>0</v>
      </c>
      <c r="S802" s="319">
        <f t="shared" ref="S802" si="1517">IF(S$700=$E801,VLOOKUP(S$9,$D$12:$E$83,2,FALSE),0)</f>
        <v>0</v>
      </c>
      <c r="T802" s="319">
        <f t="shared" ref="T802" si="1518">IF(T$700=$E801,VLOOKUP(T$9,$D$12:$E$83,2,FALSE),0)</f>
        <v>0</v>
      </c>
      <c r="U802" s="319">
        <f t="shared" ref="U802" si="1519">IF(U$700=$E801,VLOOKUP(U$9,$D$12:$E$83,2,FALSE),0)</f>
        <v>0</v>
      </c>
      <c r="V802" s="319">
        <f t="shared" ref="V802" si="1520">IF(V$700=$E801,VLOOKUP(V$9,$D$12:$E$83,2,FALSE),0)</f>
        <v>0</v>
      </c>
      <c r="W802" s="319">
        <f t="shared" ref="W802" si="1521">IF(W$700=$E801,VLOOKUP(W$9,$D$12:$E$83,2,FALSE),0)</f>
        <v>0</v>
      </c>
      <c r="X802" s="319">
        <f t="shared" ref="X802" si="1522">IF(X$700=$E801,VLOOKUP(X$9,$D$12:$E$83,2,FALSE),0)</f>
        <v>0</v>
      </c>
      <c r="Y802" s="319">
        <f t="shared" ref="Y802" si="1523">IF(Y$700=$E801,VLOOKUP(Y$9,$D$12:$E$83,2,FALSE),0)</f>
        <v>0</v>
      </c>
      <c r="Z802" s="319">
        <f t="shared" ref="Z802" si="1524">IF(Z$700=$E801,VLOOKUP(Z$9,$D$12:$E$83,2,FALSE),0)</f>
        <v>0</v>
      </c>
      <c r="AA802" s="319">
        <f t="shared" ref="AA802" si="1525">IF(AA$700=$E801,VLOOKUP(AA$9,$D$12:$E$83,2,FALSE),0)</f>
        <v>0</v>
      </c>
      <c r="AB802" s="319">
        <f t="shared" ref="AB802" si="1526">IF(AB$700=$E801,VLOOKUP(AB$9,$D$12:$E$83,2,FALSE),0)</f>
        <v>0</v>
      </c>
      <c r="AC802" s="319">
        <f t="shared" ref="AC802" si="1527">IF(AC$700=$E801,VLOOKUP(AC$9,$D$12:$E$83,2,FALSE),0)</f>
        <v>0</v>
      </c>
      <c r="AD802" s="319">
        <f t="shared" ref="AD802" si="1528">IF(AD$700=$E801,VLOOKUP(AD$9,$D$12:$E$83,2,FALSE),0)</f>
        <v>0</v>
      </c>
      <c r="AE802" s="319">
        <f t="shared" ref="AE802" si="1529">IF(AE$700=$E801,VLOOKUP(AE$9,$D$12:$E$83,2,FALSE),0)</f>
        <v>0</v>
      </c>
      <c r="AF802" s="319">
        <f t="shared" ref="AF802" si="1530">IF(AF$700=$E801,VLOOKUP(AF$9,$D$12:$E$83,2,FALSE),0)</f>
        <v>0</v>
      </c>
      <c r="AG802" s="319">
        <f t="shared" ref="AG802" si="1531">IF(AG$700=$E801,VLOOKUP(AG$9,$D$12:$E$83,2,FALSE),0)</f>
        <v>13832.560389999981</v>
      </c>
      <c r="AH802" s="319">
        <f t="shared" ref="AH802" si="1532">IF(AH$700=$E801,VLOOKUP(AH$9,$D$12:$E$83,2,FALSE),0)</f>
        <v>18525.156620000023</v>
      </c>
      <c r="AI802" s="319">
        <f t="shared" ref="AI802" si="1533">IF(AI$700=$E801,VLOOKUP(AI$9,$D$12:$E$83,2,FALSE),0)</f>
        <v>13813.824229999973</v>
      </c>
      <c r="AJ802" s="319">
        <f t="shared" ref="AJ802" si="1534">IF(AJ$700=$E801,VLOOKUP(AJ$9,$D$12:$E$83,2,FALSE),0)</f>
        <v>12921.337889999979</v>
      </c>
      <c r="AK802" s="319">
        <f t="shared" ref="AK802" si="1535">IF(AK$700=$E801,VLOOKUP(AK$9,$D$12:$E$83,2,FALSE),0)</f>
        <v>13716.220110000035</v>
      </c>
      <c r="AL802" s="319">
        <f t="shared" ref="AL802" si="1536">IF(AL$700=$E801,VLOOKUP(AL$9,$D$12:$E$83,2,FALSE),0)</f>
        <v>10093.327460000017</v>
      </c>
      <c r="AM802" s="319">
        <f t="shared" ref="AM802" si="1537">IF(AM$700=$E801,VLOOKUP(AM$9,$D$12:$E$83,2,FALSE),0)</f>
        <v>0</v>
      </c>
      <c r="AN802" s="319">
        <f t="shared" ref="AN802" si="1538">IF(AN$700=$E801,VLOOKUP(AN$9,$D$12:$E$83,2,FALSE),0)</f>
        <v>0</v>
      </c>
      <c r="AO802" s="319">
        <f t="shared" ref="AO802" si="1539">IF(AO$700=$E801,VLOOKUP(AO$9,$D$12:$E$83,2,FALSE),0)</f>
        <v>0</v>
      </c>
      <c r="AP802" s="319">
        <f t="shared" ref="AP802" si="1540">IF(AP$700=$E801,VLOOKUP(AP$9,$D$12:$E$83,2,FALSE),0)</f>
        <v>0</v>
      </c>
      <c r="AQ802" s="319">
        <f t="shared" ref="AQ802" si="1541">IF(AQ$700=$E801,VLOOKUP(AQ$9,$D$12:$E$83,2,FALSE),0)</f>
        <v>0</v>
      </c>
      <c r="AR802" s="319">
        <f t="shared" ref="AR802" si="1542">IF(AR$700=$E801,VLOOKUP(AR$9,$D$12:$E$83,2,FALSE),0)</f>
        <v>0</v>
      </c>
      <c r="AS802" s="319">
        <f t="shared" ref="AS802" si="1543">IF(AS$700=$E801,VLOOKUP(AS$9,$D$12:$E$83,2,FALSE),0)</f>
        <v>0</v>
      </c>
      <c r="AT802" s="319">
        <f t="shared" ref="AT802" si="1544">IF(AT$700=$E801,VLOOKUP(AT$9,$D$12:$E$83,2,FALSE),0)</f>
        <v>0</v>
      </c>
      <c r="AU802" s="319">
        <f t="shared" ref="AU802" si="1545">IF(AU$700=$E801,VLOOKUP(AU$9,$D$12:$E$83,2,FALSE),0)</f>
        <v>0</v>
      </c>
      <c r="AV802" s="319">
        <f t="shared" ref="AV802" si="1546">IF(AV$700=$E801,VLOOKUP(AV$9,$D$12:$E$83,2,FALSE),0)</f>
        <v>0</v>
      </c>
      <c r="AW802" s="319">
        <f t="shared" ref="AW802" si="1547">IF(AW$700=$E801,VLOOKUP(AW$9,$D$12:$E$83,2,FALSE),0)</f>
        <v>0</v>
      </c>
      <c r="AX802" s="319">
        <f t="shared" ref="AX802" si="1548">IF(AX$700=$E801,VLOOKUP(AX$9,$D$12:$E$83,2,FALSE),0)</f>
        <v>0</v>
      </c>
      <c r="AY802" s="319">
        <f t="shared" ref="AY802" si="1549">IF(AY$700=$E801,VLOOKUP(AY$9,$D$12:$E$83,2,FALSE),0)</f>
        <v>0</v>
      </c>
      <c r="AZ802" s="319">
        <f t="shared" ref="AZ802" si="1550">IF(AZ$700=$E801,VLOOKUP(AZ$9,$D$12:$E$83,2,FALSE),0)</f>
        <v>0</v>
      </c>
      <c r="BA802" s="319">
        <f t="shared" ref="BA802" si="1551">IF(BA$700=$E801,VLOOKUP(BA$9,$D$12:$E$83,2,FALSE),0)</f>
        <v>0</v>
      </c>
      <c r="BB802" s="319">
        <f t="shared" ref="BB802" si="1552">IF(BB$700=$E801,VLOOKUP(BB$9,$D$12:$E$83,2,FALSE),0)</f>
        <v>0</v>
      </c>
      <c r="BC802" s="319">
        <f t="shared" ref="BC802" si="1553">IF(BC$700=$E801,VLOOKUP(BC$9,$D$12:$E$83,2,FALSE),0)</f>
        <v>0</v>
      </c>
      <c r="BD802" s="319">
        <f t="shared" ref="BD802" si="1554">IF(BD$700=$E801,VLOOKUP(BD$9,$D$12:$E$83,2,FALSE),0)</f>
        <v>0</v>
      </c>
      <c r="BE802" s="319">
        <f t="shared" ref="BE802" si="1555">IF(BE$700=$E801,VLOOKUP(BE$9,$D$12:$E$83,2,FALSE),0)</f>
        <v>0</v>
      </c>
      <c r="BF802" s="319">
        <f t="shared" ref="BF802" si="1556">IF(BF$700=$E801,VLOOKUP(BF$9,$D$12:$E$83,2,FALSE),0)</f>
        <v>0</v>
      </c>
      <c r="BG802" s="319">
        <f t="shared" ref="BG802" si="1557">IF(BG$700=$E801,VLOOKUP(BG$9,$D$12:$E$83,2,FALSE),0)</f>
        <v>0</v>
      </c>
      <c r="BH802" s="319">
        <f t="shared" ref="BH802" si="1558">IF(BH$700=$E801,VLOOKUP(BH$9,$D$12:$E$83,2,FALSE),0)</f>
        <v>0</v>
      </c>
      <c r="BI802" s="319">
        <f t="shared" ref="BI802" si="1559">IF(BI$700=$E801,VLOOKUP(BI$9,$D$12:$E$83,2,FALSE),0)</f>
        <v>0</v>
      </c>
      <c r="BJ802" s="319">
        <f t="shared" ref="BJ802" si="1560">IF(BJ$700=$E801,VLOOKUP(BJ$9,$D$12:$E$83,2,FALSE),0)</f>
        <v>0</v>
      </c>
      <c r="BK802" s="319">
        <f t="shared" ref="BK802" si="1561">IF(BK$700=$E801,VLOOKUP(BK$9,$D$12:$E$83,2,FALSE),0)</f>
        <v>0</v>
      </c>
      <c r="BL802" s="319">
        <f t="shared" ref="BL802" si="1562">IF(BL$700=$E801,VLOOKUP(BL$9,$D$12:$E$83,2,FALSE),0)</f>
        <v>0</v>
      </c>
      <c r="BM802" s="319">
        <f t="shared" ref="BM802" si="1563">IF(BM$700=$E801,VLOOKUP(BM$9,$D$12:$E$83,2,FALSE),0)</f>
        <v>0</v>
      </c>
      <c r="BN802" s="319">
        <f t="shared" ref="BN802" si="1564">IF(BN$700=$E801,VLOOKUP(BN$9,$D$12:$E$83,2,FALSE),0)</f>
        <v>0</v>
      </c>
      <c r="BO802" s="319">
        <f t="shared" ref="BO802" si="1565">IF(BO$700=$E801,VLOOKUP(BO$9,$D$12:$E$83,2,FALSE),0)</f>
        <v>0</v>
      </c>
      <c r="BP802" s="319">
        <f t="shared" ref="BP802" si="1566">IF(BP$700=$E801,VLOOKUP(BP$9,$D$12:$E$83,2,FALSE),0)</f>
        <v>0</v>
      </c>
      <c r="BQ802" s="319">
        <f t="shared" ref="BQ802" si="1567">IF(BQ$700=$E801,VLOOKUP(BQ$9,$D$12:$E$83,2,FALSE),0)</f>
        <v>0</v>
      </c>
      <c r="BR802" s="319">
        <f t="shared" ref="BR802" si="1568">IF(BR$700=$E801,VLOOKUP(BR$9,$D$12:$E$83,2,FALSE),0)</f>
        <v>0</v>
      </c>
      <c r="BS802" s="319">
        <f t="shared" ref="BS802" si="1569">IF(BS$700=$E801,VLOOKUP(BS$9,$D$12:$E$83,2,FALSE),0)</f>
        <v>0</v>
      </c>
      <c r="BT802" s="319">
        <f t="shared" ref="BT802" si="1570">IF(BT$700=$E801,VLOOKUP(BT$9,$D$12:$E$83,2,FALSE),0)</f>
        <v>0</v>
      </c>
      <c r="BU802" s="319">
        <f t="shared" ref="BU802" si="1571">IF(BU$700=$E801,VLOOKUP(BU$9,$D$12:$E$83,2,FALSE),0)</f>
        <v>0</v>
      </c>
      <c r="BV802" s="319">
        <f t="shared" ref="BV802" si="1572">IF(BV$700=$E801,VLOOKUP(BV$9,$D$12:$E$83,2,FALSE),0)</f>
        <v>0</v>
      </c>
      <c r="BW802" s="319">
        <f t="shared" ref="BW802" si="1573">IF(BW$700=$E801,VLOOKUP(BW$9,$D$12:$E$83,2,FALSE),0)</f>
        <v>0</v>
      </c>
      <c r="BX802" s="319">
        <f t="shared" ref="BX802" si="1574">IF(BX$700=$E801,VLOOKUP(BX$9,$D$12:$E$83,2,FALSE),0)</f>
        <v>0</v>
      </c>
      <c r="BY802" s="319">
        <f t="shared" ref="BY802" si="1575">IF(BY$700=$E801,VLOOKUP(BY$9,$D$12:$E$83,2,FALSE),0)</f>
        <v>0</v>
      </c>
      <c r="BZ802" s="319">
        <f t="shared" ref="BZ802" si="1576">IF(BZ$700=$E801,VLOOKUP(BZ$9,$D$12:$E$83,2,FALSE),0)</f>
        <v>0</v>
      </c>
    </row>
    <row r="803" spans="1:78" ht="15" x14ac:dyDescent="0.25">
      <c r="A803" s="229">
        <f t="shared" ref="A803" si="1577">B803*$A$776</f>
        <v>0</v>
      </c>
      <c r="B803" s="77">
        <f t="shared" ref="B803:B807" si="1578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79">IF(H$700=$E801,VLOOKUP(H$9,$D$87:$E$158,2,FALSE),0)</f>
        <v>0</v>
      </c>
      <c r="I803" s="319">
        <f t="shared" si="1579"/>
        <v>0</v>
      </c>
      <c r="J803" s="319">
        <f t="shared" si="1579"/>
        <v>0</v>
      </c>
      <c r="K803" s="319">
        <f t="shared" si="1579"/>
        <v>0</v>
      </c>
      <c r="L803" s="319">
        <f t="shared" si="1579"/>
        <v>0</v>
      </c>
      <c r="M803" s="319">
        <f t="shared" si="1579"/>
        <v>0</v>
      </c>
      <c r="N803" s="319">
        <f t="shared" si="1579"/>
        <v>0</v>
      </c>
      <c r="O803" s="319">
        <f t="shared" si="1579"/>
        <v>0</v>
      </c>
      <c r="P803" s="319">
        <f t="shared" si="1579"/>
        <v>0</v>
      </c>
      <c r="Q803" s="319">
        <f t="shared" si="1579"/>
        <v>0</v>
      </c>
      <c r="R803" s="319">
        <f t="shared" si="1579"/>
        <v>0</v>
      </c>
      <c r="S803" s="319">
        <f t="shared" si="1579"/>
        <v>0</v>
      </c>
      <c r="T803" s="319">
        <f t="shared" si="1579"/>
        <v>0</v>
      </c>
      <c r="U803" s="319">
        <f t="shared" si="1579"/>
        <v>0</v>
      </c>
      <c r="V803" s="319">
        <f t="shared" si="1579"/>
        <v>0</v>
      </c>
      <c r="W803" s="319">
        <f t="shared" si="1579"/>
        <v>0</v>
      </c>
      <c r="X803" s="319">
        <f t="shared" si="1579"/>
        <v>0</v>
      </c>
      <c r="Y803" s="319">
        <f t="shared" si="1579"/>
        <v>0</v>
      </c>
      <c r="Z803" s="319">
        <f t="shared" si="1579"/>
        <v>0</v>
      </c>
      <c r="AA803" s="319">
        <f t="shared" si="1579"/>
        <v>0</v>
      </c>
      <c r="AB803" s="319">
        <f t="shared" si="1579"/>
        <v>0</v>
      </c>
      <c r="AC803" s="319">
        <f t="shared" si="1579"/>
        <v>0</v>
      </c>
      <c r="AD803" s="319">
        <f t="shared" si="1579"/>
        <v>0</v>
      </c>
      <c r="AE803" s="319">
        <f t="shared" si="1579"/>
        <v>0</v>
      </c>
      <c r="AF803" s="319">
        <f t="shared" si="1579"/>
        <v>0</v>
      </c>
      <c r="AG803" s="319">
        <f t="shared" si="1579"/>
        <v>0</v>
      </c>
      <c r="AH803" s="319">
        <f t="shared" si="1579"/>
        <v>0</v>
      </c>
      <c r="AI803" s="319">
        <f t="shared" si="1579"/>
        <v>0</v>
      </c>
      <c r="AJ803" s="319">
        <f t="shared" si="1579"/>
        <v>0</v>
      </c>
      <c r="AK803" s="319">
        <f t="shared" si="1579"/>
        <v>0</v>
      </c>
      <c r="AL803" s="319">
        <f t="shared" si="1579"/>
        <v>0</v>
      </c>
      <c r="AM803" s="319">
        <f t="shared" si="1579"/>
        <v>0</v>
      </c>
      <c r="AN803" s="319">
        <f t="shared" si="1579"/>
        <v>0</v>
      </c>
      <c r="AO803" s="319">
        <f t="shared" si="1579"/>
        <v>0</v>
      </c>
      <c r="AP803" s="319">
        <f t="shared" si="1579"/>
        <v>0</v>
      </c>
      <c r="AQ803" s="319">
        <f t="shared" si="1579"/>
        <v>0</v>
      </c>
      <c r="AR803" s="319">
        <f t="shared" si="1579"/>
        <v>0</v>
      </c>
      <c r="AS803" s="319">
        <f t="shared" si="1579"/>
        <v>0</v>
      </c>
      <c r="AT803" s="319">
        <f t="shared" si="1579"/>
        <v>0</v>
      </c>
      <c r="AU803" s="319">
        <f t="shared" si="1579"/>
        <v>0</v>
      </c>
      <c r="AV803" s="319">
        <f t="shared" si="1579"/>
        <v>0</v>
      </c>
      <c r="AW803" s="319">
        <f t="shared" si="1579"/>
        <v>0</v>
      </c>
      <c r="AX803" s="319">
        <f t="shared" si="1579"/>
        <v>0</v>
      </c>
      <c r="AY803" s="319">
        <f t="shared" si="1579"/>
        <v>0</v>
      </c>
      <c r="AZ803" s="319">
        <f t="shared" si="1579"/>
        <v>0</v>
      </c>
      <c r="BA803" s="319">
        <f t="shared" si="1579"/>
        <v>0</v>
      </c>
      <c r="BB803" s="319">
        <f t="shared" si="1579"/>
        <v>0</v>
      </c>
      <c r="BC803" s="319">
        <f t="shared" si="1579"/>
        <v>0</v>
      </c>
      <c r="BD803" s="319">
        <f t="shared" si="1579"/>
        <v>0</v>
      </c>
      <c r="BE803" s="319">
        <f t="shared" si="1579"/>
        <v>0</v>
      </c>
      <c r="BF803" s="319">
        <f t="shared" si="1579"/>
        <v>0</v>
      </c>
      <c r="BG803" s="319">
        <f t="shared" si="1579"/>
        <v>0</v>
      </c>
      <c r="BH803" s="319">
        <f t="shared" si="1579"/>
        <v>0</v>
      </c>
      <c r="BI803" s="319">
        <f t="shared" si="1579"/>
        <v>0</v>
      </c>
      <c r="BJ803" s="319">
        <f t="shared" si="1579"/>
        <v>0</v>
      </c>
      <c r="BK803" s="319">
        <f t="shared" si="1579"/>
        <v>0</v>
      </c>
      <c r="BL803" s="319">
        <f t="shared" si="1579"/>
        <v>0</v>
      </c>
      <c r="BM803" s="319">
        <f t="shared" si="1579"/>
        <v>0</v>
      </c>
      <c r="BN803" s="319">
        <f t="shared" si="1579"/>
        <v>0</v>
      </c>
      <c r="BO803" s="319">
        <f t="shared" si="1579"/>
        <v>0</v>
      </c>
      <c r="BP803" s="319">
        <f t="shared" si="1579"/>
        <v>0</v>
      </c>
      <c r="BQ803" s="319">
        <f t="shared" si="1579"/>
        <v>0</v>
      </c>
      <c r="BR803" s="319">
        <f t="shared" si="1579"/>
        <v>0</v>
      </c>
      <c r="BS803" s="319">
        <f t="shared" si="1579"/>
        <v>0</v>
      </c>
      <c r="BT803" s="319">
        <f t="shared" ref="BT803:BZ803" si="1580">IF(BT$700=$E801,VLOOKUP(BT$9,$D$87:$E$158,2,FALSE),0)</f>
        <v>0</v>
      </c>
      <c r="BU803" s="319">
        <f t="shared" si="1580"/>
        <v>0</v>
      </c>
      <c r="BV803" s="319">
        <f t="shared" si="1580"/>
        <v>0</v>
      </c>
      <c r="BW803" s="319">
        <f t="shared" si="1580"/>
        <v>0</v>
      </c>
      <c r="BX803" s="319">
        <f t="shared" si="1580"/>
        <v>0</v>
      </c>
      <c r="BY803" s="319">
        <f t="shared" si="1580"/>
        <v>0</v>
      </c>
      <c r="BZ803" s="319">
        <f t="shared" si="1580"/>
        <v>0</v>
      </c>
    </row>
    <row r="804" spans="1:78" ht="15" x14ac:dyDescent="0.25">
      <c r="A804" s="229">
        <f>B804*$A$776</f>
        <v>0</v>
      </c>
      <c r="B804" s="77">
        <f t="shared" si="1578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81">IF(H$700=$E801,VLOOKUP(H$9,$D$163:$E$234,2,FALSE),0)</f>
        <v>0</v>
      </c>
      <c r="I804" s="319">
        <f t="shared" si="1581"/>
        <v>0</v>
      </c>
      <c r="J804" s="319">
        <f t="shared" si="1581"/>
        <v>0</v>
      </c>
      <c r="K804" s="319">
        <f t="shared" si="1581"/>
        <v>0</v>
      </c>
      <c r="L804" s="319">
        <f t="shared" si="1581"/>
        <v>0</v>
      </c>
      <c r="M804" s="319">
        <f t="shared" si="1581"/>
        <v>0</v>
      </c>
      <c r="N804" s="319">
        <f t="shared" si="1581"/>
        <v>0</v>
      </c>
      <c r="O804" s="319">
        <f t="shared" si="1581"/>
        <v>0</v>
      </c>
      <c r="P804" s="319">
        <f t="shared" si="1581"/>
        <v>0</v>
      </c>
      <c r="Q804" s="319">
        <f t="shared" si="1581"/>
        <v>0</v>
      </c>
      <c r="R804" s="319">
        <f t="shared" si="1581"/>
        <v>0</v>
      </c>
      <c r="S804" s="319">
        <f t="shared" si="1581"/>
        <v>0</v>
      </c>
      <c r="T804" s="319">
        <f t="shared" si="1581"/>
        <v>0</v>
      </c>
      <c r="U804" s="319">
        <f t="shared" si="1581"/>
        <v>0</v>
      </c>
      <c r="V804" s="319">
        <f t="shared" si="1581"/>
        <v>0</v>
      </c>
      <c r="W804" s="319">
        <f t="shared" si="1581"/>
        <v>0</v>
      </c>
      <c r="X804" s="319">
        <f t="shared" si="1581"/>
        <v>0</v>
      </c>
      <c r="Y804" s="319">
        <f t="shared" si="1581"/>
        <v>0</v>
      </c>
      <c r="Z804" s="319">
        <f t="shared" si="1581"/>
        <v>0</v>
      </c>
      <c r="AA804" s="319">
        <f t="shared" si="1581"/>
        <v>0</v>
      </c>
      <c r="AB804" s="319">
        <f t="shared" si="1581"/>
        <v>0</v>
      </c>
      <c r="AC804" s="319">
        <f t="shared" si="1581"/>
        <v>0</v>
      </c>
      <c r="AD804" s="319">
        <f t="shared" si="1581"/>
        <v>0</v>
      </c>
      <c r="AE804" s="319">
        <f t="shared" si="1581"/>
        <v>0</v>
      </c>
      <c r="AF804" s="319">
        <f t="shared" si="1581"/>
        <v>0</v>
      </c>
      <c r="AG804" s="319">
        <f t="shared" si="1581"/>
        <v>0</v>
      </c>
      <c r="AH804" s="319">
        <f t="shared" si="1581"/>
        <v>0</v>
      </c>
      <c r="AI804" s="319">
        <f t="shared" si="1581"/>
        <v>0</v>
      </c>
      <c r="AJ804" s="319">
        <f t="shared" si="1581"/>
        <v>0</v>
      </c>
      <c r="AK804" s="319">
        <f t="shared" si="1581"/>
        <v>0</v>
      </c>
      <c r="AL804" s="319">
        <f t="shared" si="1581"/>
        <v>0</v>
      </c>
      <c r="AM804" s="319">
        <f t="shared" si="1581"/>
        <v>0</v>
      </c>
      <c r="AN804" s="319">
        <f t="shared" si="1581"/>
        <v>0</v>
      </c>
      <c r="AO804" s="319">
        <f t="shared" si="1581"/>
        <v>0</v>
      </c>
      <c r="AP804" s="319">
        <f t="shared" si="1581"/>
        <v>0</v>
      </c>
      <c r="AQ804" s="319">
        <f t="shared" si="1581"/>
        <v>0</v>
      </c>
      <c r="AR804" s="319">
        <f t="shared" si="1581"/>
        <v>0</v>
      </c>
      <c r="AS804" s="319">
        <f t="shared" si="1581"/>
        <v>0</v>
      </c>
      <c r="AT804" s="319">
        <f t="shared" si="1581"/>
        <v>0</v>
      </c>
      <c r="AU804" s="319">
        <f t="shared" si="1581"/>
        <v>0</v>
      </c>
      <c r="AV804" s="319">
        <f t="shared" si="1581"/>
        <v>0</v>
      </c>
      <c r="AW804" s="319">
        <f t="shared" si="1581"/>
        <v>0</v>
      </c>
      <c r="AX804" s="319">
        <f t="shared" si="1581"/>
        <v>0</v>
      </c>
      <c r="AY804" s="319">
        <f t="shared" si="1581"/>
        <v>0</v>
      </c>
      <c r="AZ804" s="319">
        <f t="shared" si="1581"/>
        <v>0</v>
      </c>
      <c r="BA804" s="319">
        <f t="shared" si="1581"/>
        <v>0</v>
      </c>
      <c r="BB804" s="319">
        <f t="shared" si="1581"/>
        <v>0</v>
      </c>
      <c r="BC804" s="319">
        <f t="shared" si="1581"/>
        <v>0</v>
      </c>
      <c r="BD804" s="319">
        <f t="shared" si="1581"/>
        <v>0</v>
      </c>
      <c r="BE804" s="319">
        <f t="shared" si="1581"/>
        <v>0</v>
      </c>
      <c r="BF804" s="319">
        <f t="shared" si="1581"/>
        <v>0</v>
      </c>
      <c r="BG804" s="319">
        <f t="shared" si="1581"/>
        <v>0</v>
      </c>
      <c r="BH804" s="319">
        <f t="shared" si="1581"/>
        <v>0</v>
      </c>
      <c r="BI804" s="319">
        <f t="shared" si="1581"/>
        <v>0</v>
      </c>
      <c r="BJ804" s="319">
        <f t="shared" si="1581"/>
        <v>0</v>
      </c>
      <c r="BK804" s="319">
        <f t="shared" si="1581"/>
        <v>0</v>
      </c>
      <c r="BL804" s="319">
        <f t="shared" si="1581"/>
        <v>0</v>
      </c>
      <c r="BM804" s="319">
        <f t="shared" si="1581"/>
        <v>0</v>
      </c>
      <c r="BN804" s="319">
        <f t="shared" si="1581"/>
        <v>0</v>
      </c>
      <c r="BO804" s="319">
        <f t="shared" si="1581"/>
        <v>0</v>
      </c>
      <c r="BP804" s="319">
        <f t="shared" si="1581"/>
        <v>0</v>
      </c>
      <c r="BQ804" s="319">
        <f t="shared" si="1581"/>
        <v>0</v>
      </c>
      <c r="BR804" s="319">
        <f t="shared" si="1581"/>
        <v>0</v>
      </c>
      <c r="BS804" s="319">
        <f t="shared" si="1581"/>
        <v>0</v>
      </c>
      <c r="BT804" s="319">
        <f t="shared" ref="BT804:BZ804" si="1582">IF(BT$700=$E801,VLOOKUP(BT$9,$D$163:$E$234,2,FALSE),0)</f>
        <v>0</v>
      </c>
      <c r="BU804" s="319">
        <f t="shared" si="1582"/>
        <v>0</v>
      </c>
      <c r="BV804" s="319">
        <f t="shared" si="1582"/>
        <v>0</v>
      </c>
      <c r="BW804" s="319">
        <f t="shared" si="1582"/>
        <v>0</v>
      </c>
      <c r="BX804" s="319">
        <f t="shared" si="1582"/>
        <v>0</v>
      </c>
      <c r="BY804" s="319">
        <f t="shared" si="1582"/>
        <v>0</v>
      </c>
      <c r="BZ804" s="319">
        <f t="shared" si="1582"/>
        <v>0</v>
      </c>
    </row>
    <row r="805" spans="1:78" ht="15" x14ac:dyDescent="0.25">
      <c r="A805" s="228">
        <f t="shared" ref="A805" si="1583">B805*$A$776</f>
        <v>0</v>
      </c>
      <c r="B805" s="77">
        <f t="shared" si="1578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84">IF(H$700=$E801,VLOOKUP(H$9,$D$239:$E$310,2,FALSE),0)</f>
        <v>0</v>
      </c>
      <c r="I805" s="319">
        <f t="shared" si="1584"/>
        <v>0</v>
      </c>
      <c r="J805" s="319">
        <f t="shared" si="1584"/>
        <v>0</v>
      </c>
      <c r="K805" s="319">
        <f t="shared" si="1584"/>
        <v>0</v>
      </c>
      <c r="L805" s="319">
        <f t="shared" si="1584"/>
        <v>0</v>
      </c>
      <c r="M805" s="319">
        <f t="shared" si="1584"/>
        <v>0</v>
      </c>
      <c r="N805" s="319">
        <f t="shared" si="1584"/>
        <v>0</v>
      </c>
      <c r="O805" s="319">
        <f t="shared" si="1584"/>
        <v>0</v>
      </c>
      <c r="P805" s="319">
        <f t="shared" si="1584"/>
        <v>0</v>
      </c>
      <c r="Q805" s="319">
        <f t="shared" si="1584"/>
        <v>0</v>
      </c>
      <c r="R805" s="319">
        <f t="shared" si="1584"/>
        <v>0</v>
      </c>
      <c r="S805" s="319">
        <f t="shared" si="1584"/>
        <v>0</v>
      </c>
      <c r="T805" s="319">
        <f t="shared" si="1584"/>
        <v>0</v>
      </c>
      <c r="U805" s="319">
        <f t="shared" si="1584"/>
        <v>0</v>
      </c>
      <c r="V805" s="319">
        <f t="shared" si="1584"/>
        <v>0</v>
      </c>
      <c r="W805" s="319">
        <f t="shared" si="1584"/>
        <v>0</v>
      </c>
      <c r="X805" s="319">
        <f t="shared" si="1584"/>
        <v>0</v>
      </c>
      <c r="Y805" s="319">
        <f t="shared" si="1584"/>
        <v>0</v>
      </c>
      <c r="Z805" s="319">
        <f t="shared" si="1584"/>
        <v>0</v>
      </c>
      <c r="AA805" s="319">
        <f t="shared" si="1584"/>
        <v>0</v>
      </c>
      <c r="AB805" s="319">
        <f t="shared" si="1584"/>
        <v>0</v>
      </c>
      <c r="AC805" s="319">
        <f t="shared" si="1584"/>
        <v>0</v>
      </c>
      <c r="AD805" s="319">
        <f t="shared" si="1584"/>
        <v>0</v>
      </c>
      <c r="AE805" s="319">
        <f t="shared" si="1584"/>
        <v>0</v>
      </c>
      <c r="AF805" s="319">
        <f t="shared" si="1584"/>
        <v>0</v>
      </c>
      <c r="AG805" s="319">
        <f t="shared" si="1584"/>
        <v>0</v>
      </c>
      <c r="AH805" s="319">
        <f t="shared" si="1584"/>
        <v>0</v>
      </c>
      <c r="AI805" s="319">
        <f t="shared" si="1584"/>
        <v>0</v>
      </c>
      <c r="AJ805" s="319">
        <f t="shared" si="1584"/>
        <v>0</v>
      </c>
      <c r="AK805" s="319">
        <f t="shared" si="1584"/>
        <v>0</v>
      </c>
      <c r="AL805" s="319">
        <f t="shared" si="1584"/>
        <v>0</v>
      </c>
      <c r="AM805" s="319">
        <f t="shared" si="1584"/>
        <v>0</v>
      </c>
      <c r="AN805" s="319">
        <f t="shared" si="1584"/>
        <v>0</v>
      </c>
      <c r="AO805" s="319">
        <f t="shared" si="1584"/>
        <v>0</v>
      </c>
      <c r="AP805" s="319">
        <f t="shared" si="1584"/>
        <v>0</v>
      </c>
      <c r="AQ805" s="319">
        <f t="shared" si="1584"/>
        <v>0</v>
      </c>
      <c r="AR805" s="319">
        <f t="shared" si="1584"/>
        <v>0</v>
      </c>
      <c r="AS805" s="319">
        <f t="shared" si="1584"/>
        <v>0</v>
      </c>
      <c r="AT805" s="319">
        <f t="shared" si="1584"/>
        <v>0</v>
      </c>
      <c r="AU805" s="319">
        <f t="shared" si="1584"/>
        <v>0</v>
      </c>
      <c r="AV805" s="319">
        <f t="shared" si="1584"/>
        <v>0</v>
      </c>
      <c r="AW805" s="319">
        <f t="shared" si="1584"/>
        <v>0</v>
      </c>
      <c r="AX805" s="319">
        <f t="shared" si="1584"/>
        <v>0</v>
      </c>
      <c r="AY805" s="319">
        <f t="shared" si="1584"/>
        <v>0</v>
      </c>
      <c r="AZ805" s="319">
        <f t="shared" si="1584"/>
        <v>0</v>
      </c>
      <c r="BA805" s="319">
        <f t="shared" si="1584"/>
        <v>0</v>
      </c>
      <c r="BB805" s="319">
        <f t="shared" si="1584"/>
        <v>0</v>
      </c>
      <c r="BC805" s="319">
        <f t="shared" si="1584"/>
        <v>0</v>
      </c>
      <c r="BD805" s="319">
        <f t="shared" si="1584"/>
        <v>0</v>
      </c>
      <c r="BE805" s="319">
        <f t="shared" si="1584"/>
        <v>0</v>
      </c>
      <c r="BF805" s="319">
        <f t="shared" si="1584"/>
        <v>0</v>
      </c>
      <c r="BG805" s="319">
        <f t="shared" si="1584"/>
        <v>0</v>
      </c>
      <c r="BH805" s="319">
        <f t="shared" si="1584"/>
        <v>0</v>
      </c>
      <c r="BI805" s="319">
        <f t="shared" si="1584"/>
        <v>0</v>
      </c>
      <c r="BJ805" s="319">
        <f t="shared" si="1584"/>
        <v>0</v>
      </c>
      <c r="BK805" s="319">
        <f t="shared" si="1584"/>
        <v>0</v>
      </c>
      <c r="BL805" s="319">
        <f t="shared" si="1584"/>
        <v>0</v>
      </c>
      <c r="BM805" s="319">
        <f t="shared" si="1584"/>
        <v>0</v>
      </c>
      <c r="BN805" s="319">
        <f t="shared" si="1584"/>
        <v>0</v>
      </c>
      <c r="BO805" s="319">
        <f t="shared" si="1584"/>
        <v>0</v>
      </c>
      <c r="BP805" s="319">
        <f t="shared" si="1584"/>
        <v>0</v>
      </c>
      <c r="BQ805" s="319">
        <f t="shared" si="1584"/>
        <v>0</v>
      </c>
      <c r="BR805" s="319">
        <f t="shared" si="1584"/>
        <v>0</v>
      </c>
      <c r="BS805" s="319">
        <f t="shared" si="1584"/>
        <v>0</v>
      </c>
      <c r="BT805" s="319">
        <f t="shared" ref="BT805:BZ805" si="1585">IF(BT$700=$E801,VLOOKUP(BT$9,$D$239:$E$310,2,FALSE),0)</f>
        <v>0</v>
      </c>
      <c r="BU805" s="319">
        <f t="shared" si="1585"/>
        <v>0</v>
      </c>
      <c r="BV805" s="319">
        <f t="shared" si="1585"/>
        <v>0</v>
      </c>
      <c r="BW805" s="319">
        <f t="shared" si="1585"/>
        <v>0</v>
      </c>
      <c r="BX805" s="319">
        <f t="shared" si="1585"/>
        <v>0</v>
      </c>
      <c r="BY805" s="319">
        <f t="shared" si="1585"/>
        <v>0</v>
      </c>
      <c r="BZ805" s="319">
        <f t="shared" si="1585"/>
        <v>0</v>
      </c>
    </row>
    <row r="806" spans="1:78" ht="15" x14ac:dyDescent="0.25">
      <c r="B806" s="77">
        <f t="shared" si="1578"/>
        <v>9116.6078899999993</v>
      </c>
      <c r="E806" s="170" t="s">
        <v>2</v>
      </c>
      <c r="G806" s="319">
        <f>IF(G$700=$E801,VLOOKUP(G$9,$D$316:$E$387,2,FALSE),0)</f>
        <v>0</v>
      </c>
      <c r="H806" s="319">
        <f t="shared" ref="H806:BS806" si="1586">IF(H$700=$E801,VLOOKUP(H$9,$D$316:$E$387,2,FALSE),0)</f>
        <v>0</v>
      </c>
      <c r="I806" s="319">
        <f t="shared" si="1586"/>
        <v>0</v>
      </c>
      <c r="J806" s="319">
        <f t="shared" si="1586"/>
        <v>0</v>
      </c>
      <c r="K806" s="319">
        <f t="shared" si="1586"/>
        <v>0</v>
      </c>
      <c r="L806" s="319">
        <f t="shared" si="1586"/>
        <v>0</v>
      </c>
      <c r="M806" s="319">
        <f t="shared" si="1586"/>
        <v>0</v>
      </c>
      <c r="N806" s="319">
        <f t="shared" si="1586"/>
        <v>0</v>
      </c>
      <c r="O806" s="319">
        <f t="shared" si="1586"/>
        <v>0</v>
      </c>
      <c r="P806" s="319">
        <f t="shared" si="1586"/>
        <v>0</v>
      </c>
      <c r="Q806" s="319">
        <f t="shared" si="1586"/>
        <v>0</v>
      </c>
      <c r="R806" s="319">
        <f t="shared" si="1586"/>
        <v>0</v>
      </c>
      <c r="S806" s="319">
        <f t="shared" si="1586"/>
        <v>0</v>
      </c>
      <c r="T806" s="319">
        <f t="shared" si="1586"/>
        <v>0</v>
      </c>
      <c r="U806" s="319">
        <f t="shared" si="1586"/>
        <v>0</v>
      </c>
      <c r="V806" s="319">
        <f t="shared" si="1586"/>
        <v>0</v>
      </c>
      <c r="W806" s="319">
        <f t="shared" si="1586"/>
        <v>0</v>
      </c>
      <c r="X806" s="319">
        <f t="shared" si="1586"/>
        <v>0</v>
      </c>
      <c r="Y806" s="319">
        <f t="shared" si="1586"/>
        <v>0</v>
      </c>
      <c r="Z806" s="319">
        <f t="shared" si="1586"/>
        <v>0</v>
      </c>
      <c r="AA806" s="319">
        <f t="shared" si="1586"/>
        <v>0</v>
      </c>
      <c r="AB806" s="319">
        <f t="shared" si="1586"/>
        <v>0</v>
      </c>
      <c r="AC806" s="319">
        <f t="shared" si="1586"/>
        <v>0</v>
      </c>
      <c r="AD806" s="319">
        <f t="shared" si="1586"/>
        <v>0</v>
      </c>
      <c r="AE806" s="319">
        <f t="shared" si="1586"/>
        <v>0</v>
      </c>
      <c r="AF806" s="319">
        <f t="shared" si="1586"/>
        <v>0</v>
      </c>
      <c r="AG806" s="319">
        <f t="shared" si="1586"/>
        <v>1441.8651900000004</v>
      </c>
      <c r="AH806" s="319">
        <f t="shared" si="1586"/>
        <v>1671.9954500000006</v>
      </c>
      <c r="AI806" s="319">
        <f t="shared" si="1586"/>
        <v>1676.1260200000002</v>
      </c>
      <c r="AJ806" s="319">
        <f t="shared" si="1586"/>
        <v>1814.6851900000001</v>
      </c>
      <c r="AK806" s="319">
        <f t="shared" si="1586"/>
        <v>1180.2539999999999</v>
      </c>
      <c r="AL806" s="319">
        <f t="shared" si="1586"/>
        <v>1331.6820399999995</v>
      </c>
      <c r="AM806" s="319">
        <f t="shared" si="1586"/>
        <v>0</v>
      </c>
      <c r="AN806" s="319">
        <f t="shared" si="1586"/>
        <v>0</v>
      </c>
      <c r="AO806" s="319">
        <f t="shared" si="1586"/>
        <v>0</v>
      </c>
      <c r="AP806" s="319">
        <f t="shared" si="1586"/>
        <v>0</v>
      </c>
      <c r="AQ806" s="319">
        <f t="shared" si="1586"/>
        <v>0</v>
      </c>
      <c r="AR806" s="319">
        <f t="shared" si="1586"/>
        <v>0</v>
      </c>
      <c r="AS806" s="319">
        <f t="shared" si="1586"/>
        <v>0</v>
      </c>
      <c r="AT806" s="319">
        <f t="shared" si="1586"/>
        <v>0</v>
      </c>
      <c r="AU806" s="319">
        <f t="shared" si="1586"/>
        <v>0</v>
      </c>
      <c r="AV806" s="319">
        <f t="shared" si="1586"/>
        <v>0</v>
      </c>
      <c r="AW806" s="319">
        <f t="shared" si="1586"/>
        <v>0</v>
      </c>
      <c r="AX806" s="319">
        <f t="shared" si="1586"/>
        <v>0</v>
      </c>
      <c r="AY806" s="319">
        <f t="shared" si="1586"/>
        <v>0</v>
      </c>
      <c r="AZ806" s="319">
        <f t="shared" si="1586"/>
        <v>0</v>
      </c>
      <c r="BA806" s="319">
        <f t="shared" si="1586"/>
        <v>0</v>
      </c>
      <c r="BB806" s="319">
        <f t="shared" si="1586"/>
        <v>0</v>
      </c>
      <c r="BC806" s="319">
        <f t="shared" si="1586"/>
        <v>0</v>
      </c>
      <c r="BD806" s="319">
        <f t="shared" si="1586"/>
        <v>0</v>
      </c>
      <c r="BE806" s="319">
        <f t="shared" si="1586"/>
        <v>0</v>
      </c>
      <c r="BF806" s="319">
        <f t="shared" si="1586"/>
        <v>0</v>
      </c>
      <c r="BG806" s="319">
        <f t="shared" si="1586"/>
        <v>0</v>
      </c>
      <c r="BH806" s="319">
        <f t="shared" si="1586"/>
        <v>0</v>
      </c>
      <c r="BI806" s="319">
        <f t="shared" si="1586"/>
        <v>0</v>
      </c>
      <c r="BJ806" s="319">
        <f t="shared" si="1586"/>
        <v>0</v>
      </c>
      <c r="BK806" s="319">
        <f t="shared" si="1586"/>
        <v>0</v>
      </c>
      <c r="BL806" s="319">
        <f t="shared" si="1586"/>
        <v>0</v>
      </c>
      <c r="BM806" s="319">
        <f t="shared" si="1586"/>
        <v>0</v>
      </c>
      <c r="BN806" s="319">
        <f t="shared" si="1586"/>
        <v>0</v>
      </c>
      <c r="BO806" s="319">
        <f t="shared" si="1586"/>
        <v>0</v>
      </c>
      <c r="BP806" s="319">
        <f t="shared" si="1586"/>
        <v>0</v>
      </c>
      <c r="BQ806" s="319">
        <f t="shared" si="1586"/>
        <v>0</v>
      </c>
      <c r="BR806" s="319">
        <f t="shared" si="1586"/>
        <v>0</v>
      </c>
      <c r="BS806" s="319">
        <f t="shared" si="1586"/>
        <v>0</v>
      </c>
      <c r="BT806" s="319">
        <f t="shared" ref="BT806:BZ806" si="1587">IF(BT$700=$E801,VLOOKUP(BT$9,$D$316:$E$387,2,FALSE),0)</f>
        <v>0</v>
      </c>
      <c r="BU806" s="319">
        <f t="shared" si="1587"/>
        <v>0</v>
      </c>
      <c r="BV806" s="319">
        <f t="shared" si="1587"/>
        <v>0</v>
      </c>
      <c r="BW806" s="319">
        <f t="shared" si="1587"/>
        <v>0</v>
      </c>
      <c r="BX806" s="319">
        <f t="shared" si="1587"/>
        <v>0</v>
      </c>
      <c r="BY806" s="319">
        <f t="shared" si="1587"/>
        <v>0</v>
      </c>
      <c r="BZ806" s="319">
        <f t="shared" si="1587"/>
        <v>0</v>
      </c>
    </row>
    <row r="807" spans="1:78" ht="15" x14ac:dyDescent="0.25">
      <c r="B807" s="77">
        <f t="shared" si="1578"/>
        <v>-82902.426700000011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-82902.426700000011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-9116.6078899999993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-9116.6078899999993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1151.7676566520672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595.57460056504317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8.0073528906565379</v>
      </c>
      <c r="AH810" s="322">
        <f>IF(AH$9&gt;INPUTS!$C$45,0,SUMIF($A$12:$A$310,$E801,AH$12:AH$310))</f>
        <v>26.738495320541141</v>
      </c>
      <c r="AI810" s="322">
        <f>IF(AI$9&gt;INPUTS!$C$45,0,SUMIF($A$12:$A$310,$E801,AI$12:AI$310))</f>
        <v>45.458791815855001</v>
      </c>
      <c r="AJ810" s="322">
        <f>IF(AJ$9&gt;INPUTS!$C$45,0,SUMIF($A$12:$A$310,$E801,AJ$12:AJ$310))</f>
        <v>60.935165794928089</v>
      </c>
      <c r="AK810" s="322">
        <f>IF(AK$9&gt;INPUTS!$C$45,0,SUMIF($A$12:$A$310,$E801,AK$12:AK$310))</f>
        <v>76.355038980916873</v>
      </c>
      <c r="AL810" s="322">
        <f>IF(AL$9&gt;INPUTS!$C$45,0,SUMIF($A$12:$A$310,$E801,AL$12:AL$310))</f>
        <v>90.137841599128663</v>
      </c>
      <c r="AM810" s="322">
        <f>IF(AM$9&gt;INPUTS!$C$45,0,SUMIF($A$12:$A$310,$E801,AM$12:AM$310))</f>
        <v>95.980638054338954</v>
      </c>
      <c r="AN810" s="322">
        <f>IF(AN$9&gt;INPUTS!$C$45,0,SUMIF($A$12:$A$310,$E801,AN$12:AN$310))</f>
        <v>95.980638054338954</v>
      </c>
      <c r="AO810" s="322">
        <f>IF(AO$9&gt;INPUTS!$C$45,0,SUMIF($A$12:$A$310,$E801,AO$12:AO$310))</f>
        <v>95.980638054338954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-595.57460056504317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-595.57460056504317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88">SUMIF($A$12:$A$234,$E801,H$12:H$234)*(1-$D$5)+SUMIF($A$239:$A$310,$E801,H$239:H$310)</f>
        <v>0</v>
      </c>
      <c r="I812" s="320">
        <f t="shared" si="1588"/>
        <v>0</v>
      </c>
      <c r="J812" s="320">
        <f t="shared" si="1588"/>
        <v>0</v>
      </c>
      <c r="K812" s="320">
        <f t="shared" si="1588"/>
        <v>0</v>
      </c>
      <c r="L812" s="320">
        <f t="shared" si="1588"/>
        <v>0</v>
      </c>
      <c r="M812" s="320">
        <f t="shared" si="1588"/>
        <v>0</v>
      </c>
      <c r="N812" s="320">
        <f t="shared" si="1588"/>
        <v>0</v>
      </c>
      <c r="O812" s="320">
        <f t="shared" si="1588"/>
        <v>0</v>
      </c>
      <c r="P812" s="320">
        <f t="shared" si="1588"/>
        <v>0</v>
      </c>
      <c r="Q812" s="320">
        <f t="shared" si="1588"/>
        <v>0</v>
      </c>
      <c r="R812" s="320">
        <f t="shared" si="1588"/>
        <v>0</v>
      </c>
      <c r="S812" s="320">
        <f t="shared" si="1588"/>
        <v>0</v>
      </c>
      <c r="T812" s="320">
        <f t="shared" si="1588"/>
        <v>0</v>
      </c>
      <c r="U812" s="320">
        <f t="shared" si="1588"/>
        <v>0</v>
      </c>
      <c r="V812" s="320">
        <f t="shared" si="1588"/>
        <v>0</v>
      </c>
      <c r="W812" s="320">
        <f t="shared" si="1588"/>
        <v>0</v>
      </c>
      <c r="X812" s="320">
        <f t="shared" si="1588"/>
        <v>0</v>
      </c>
      <c r="Y812" s="320">
        <f t="shared" si="1588"/>
        <v>0</v>
      </c>
      <c r="Z812" s="320">
        <f t="shared" si="1588"/>
        <v>0</v>
      </c>
      <c r="AA812" s="320">
        <f t="shared" si="1588"/>
        <v>0</v>
      </c>
      <c r="AB812" s="320">
        <f t="shared" si="1588"/>
        <v>0</v>
      </c>
      <c r="AC812" s="320">
        <f t="shared" si="1588"/>
        <v>0</v>
      </c>
      <c r="AD812" s="320">
        <f t="shared" si="1588"/>
        <v>0</v>
      </c>
      <c r="AE812" s="320">
        <f t="shared" si="1588"/>
        <v>0</v>
      </c>
      <c r="AF812" s="320">
        <f t="shared" si="1588"/>
        <v>0</v>
      </c>
      <c r="AG812" s="320">
        <f t="shared" si="1588"/>
        <v>5.7564859930929853</v>
      </c>
      <c r="AH812" s="320">
        <f t="shared" si="1588"/>
        <v>19.222304285937025</v>
      </c>
      <c r="AI812" s="320">
        <f t="shared" si="1588"/>
        <v>32.680325436418158</v>
      </c>
      <c r="AJ812" s="320">
        <f t="shared" si="1588"/>
        <v>43.8062906899738</v>
      </c>
      <c r="AK812" s="320">
        <f t="shared" si="1588"/>
        <v>54.891637523381142</v>
      </c>
      <c r="AL812" s="320">
        <f t="shared" si="1588"/>
        <v>64.8000943256136</v>
      </c>
      <c r="AM812" s="320">
        <f t="shared" si="1588"/>
        <v>69.000480697264265</v>
      </c>
      <c r="AN812" s="320">
        <f t="shared" si="1588"/>
        <v>69.000480697264265</v>
      </c>
      <c r="AO812" s="320">
        <f t="shared" si="1588"/>
        <v>69.000480697264265</v>
      </c>
      <c r="AP812" s="320">
        <f t="shared" si="1588"/>
        <v>69.000480697264265</v>
      </c>
      <c r="AQ812" s="320">
        <f t="shared" si="1588"/>
        <v>69.000480697264265</v>
      </c>
      <c r="AR812" s="320">
        <f t="shared" si="1588"/>
        <v>69.000480697264265</v>
      </c>
      <c r="AS812" s="320">
        <f t="shared" si="1588"/>
        <v>69.000480697264265</v>
      </c>
      <c r="AT812" s="320">
        <f t="shared" si="1588"/>
        <v>69.000480697264265</v>
      </c>
      <c r="AU812" s="320">
        <f t="shared" si="1588"/>
        <v>69.000480697264265</v>
      </c>
      <c r="AV812" s="320">
        <f t="shared" si="1588"/>
        <v>69.000480697264265</v>
      </c>
      <c r="AW812" s="320">
        <f t="shared" si="1588"/>
        <v>69.000480697264265</v>
      </c>
      <c r="AX812" s="320">
        <f t="shared" si="1588"/>
        <v>69.000480697264265</v>
      </c>
      <c r="AY812" s="320">
        <f t="shared" si="1588"/>
        <v>69.000480697264265</v>
      </c>
      <c r="AZ812" s="320">
        <f t="shared" si="1588"/>
        <v>69.000480697264265</v>
      </c>
      <c r="BA812" s="320">
        <f t="shared" si="1588"/>
        <v>69.000480697264265</v>
      </c>
      <c r="BB812" s="320">
        <f t="shared" si="1588"/>
        <v>69.000480697264265</v>
      </c>
      <c r="BC812" s="320">
        <f t="shared" si="1588"/>
        <v>69.000480697264265</v>
      </c>
      <c r="BD812" s="320">
        <f t="shared" si="1588"/>
        <v>69.000480697264265</v>
      </c>
      <c r="BE812" s="320">
        <f t="shared" si="1588"/>
        <v>69.000480697264265</v>
      </c>
      <c r="BF812" s="320">
        <f t="shared" si="1588"/>
        <v>69.000480697264265</v>
      </c>
      <c r="BG812" s="320">
        <f t="shared" si="1588"/>
        <v>69.000480697264265</v>
      </c>
      <c r="BH812" s="320">
        <f t="shared" si="1588"/>
        <v>69.000480697264265</v>
      </c>
      <c r="BI812" s="320">
        <f t="shared" si="1588"/>
        <v>69.000480697264265</v>
      </c>
      <c r="BJ812" s="320">
        <f t="shared" si="1588"/>
        <v>69.000480697264265</v>
      </c>
      <c r="BK812" s="320">
        <f t="shared" si="1588"/>
        <v>69.000480697264265</v>
      </c>
      <c r="BL812" s="320">
        <f t="shared" si="1588"/>
        <v>69.000480697264265</v>
      </c>
      <c r="BM812" s="320">
        <f t="shared" si="1588"/>
        <v>69.000480697264265</v>
      </c>
      <c r="BN812" s="320">
        <f t="shared" si="1588"/>
        <v>69.000480697264265</v>
      </c>
      <c r="BO812" s="320">
        <f t="shared" si="1588"/>
        <v>69.000480697264265</v>
      </c>
      <c r="BP812" s="320">
        <f t="shared" si="1588"/>
        <v>69.000480697264265</v>
      </c>
      <c r="BQ812" s="320">
        <f t="shared" si="1588"/>
        <v>69.000480697264265</v>
      </c>
      <c r="BR812" s="320">
        <f t="shared" si="1588"/>
        <v>69.000480697264265</v>
      </c>
      <c r="BS812" s="320">
        <f t="shared" si="1588"/>
        <v>69.000480697264265</v>
      </c>
      <c r="BT812" s="320">
        <f t="shared" ref="BT812:BZ812" si="1589">SUMIF($A$12:$A$234,$E801,BT$12:BT$234)*(1-$D$5)+SUMIF($A$239:$A$310,$E801,BT$239:BT$310)</f>
        <v>69.000480697264265</v>
      </c>
      <c r="BU812" s="320">
        <f t="shared" si="1589"/>
        <v>69.000480697264265</v>
      </c>
      <c r="BV812" s="320">
        <f t="shared" si="1589"/>
        <v>69.000480697264265</v>
      </c>
      <c r="BW812" s="320">
        <f t="shared" si="1589"/>
        <v>69.000480697264265</v>
      </c>
      <c r="BX812" s="320">
        <f t="shared" si="1589"/>
        <v>69.000480697264265</v>
      </c>
      <c r="BY812" s="320">
        <f t="shared" si="1589"/>
        <v>69.000480697264265</v>
      </c>
      <c r="BZ812" s="320">
        <f t="shared" si="1589"/>
        <v>69.000480697264265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90">SUMIF($A$12:$A$234,$E801,H$12:H$234)</f>
        <v>0</v>
      </c>
      <c r="I814" s="320">
        <f t="shared" si="1590"/>
        <v>0</v>
      </c>
      <c r="J814" s="320">
        <f t="shared" si="1590"/>
        <v>0</v>
      </c>
      <c r="K814" s="320">
        <f t="shared" si="1590"/>
        <v>0</v>
      </c>
      <c r="L814" s="320">
        <f t="shared" si="1590"/>
        <v>0</v>
      </c>
      <c r="M814" s="320">
        <f t="shared" si="1590"/>
        <v>0</v>
      </c>
      <c r="N814" s="320">
        <f t="shared" si="1590"/>
        <v>0</v>
      </c>
      <c r="O814" s="320">
        <f t="shared" si="1590"/>
        <v>0</v>
      </c>
      <c r="P814" s="320">
        <f t="shared" si="1590"/>
        <v>0</v>
      </c>
      <c r="Q814" s="320">
        <f t="shared" si="1590"/>
        <v>0</v>
      </c>
      <c r="R814" s="320">
        <f t="shared" si="1590"/>
        <v>0</v>
      </c>
      <c r="S814" s="320">
        <f t="shared" si="1590"/>
        <v>0</v>
      </c>
      <c r="T814" s="320">
        <f t="shared" si="1590"/>
        <v>0</v>
      </c>
      <c r="U814" s="320">
        <f t="shared" si="1590"/>
        <v>0</v>
      </c>
      <c r="V814" s="320">
        <f t="shared" si="1590"/>
        <v>0</v>
      </c>
      <c r="W814" s="320">
        <f t="shared" si="1590"/>
        <v>0</v>
      </c>
      <c r="X814" s="320">
        <f t="shared" si="1590"/>
        <v>0</v>
      </c>
      <c r="Y814" s="320">
        <f t="shared" si="1590"/>
        <v>0</v>
      </c>
      <c r="Z814" s="320">
        <f t="shared" si="1590"/>
        <v>0</v>
      </c>
      <c r="AA814" s="320">
        <f t="shared" si="1590"/>
        <v>0</v>
      </c>
      <c r="AB814" s="320">
        <f t="shared" si="1590"/>
        <v>0</v>
      </c>
      <c r="AC814" s="320">
        <f t="shared" si="1590"/>
        <v>0</v>
      </c>
      <c r="AD814" s="320">
        <f t="shared" si="1590"/>
        <v>0</v>
      </c>
      <c r="AE814" s="320">
        <f t="shared" si="1590"/>
        <v>0</v>
      </c>
      <c r="AF814" s="320">
        <f t="shared" si="1590"/>
        <v>0</v>
      </c>
      <c r="AG814" s="320">
        <f t="shared" si="1590"/>
        <v>8.0073528906565379</v>
      </c>
      <c r="AH814" s="320">
        <f t="shared" si="1590"/>
        <v>26.738495320541141</v>
      </c>
      <c r="AI814" s="320">
        <f t="shared" si="1590"/>
        <v>45.458791815855001</v>
      </c>
      <c r="AJ814" s="320">
        <f t="shared" si="1590"/>
        <v>60.935165794928089</v>
      </c>
      <c r="AK814" s="320">
        <f t="shared" si="1590"/>
        <v>76.355038980916873</v>
      </c>
      <c r="AL814" s="320">
        <f t="shared" si="1590"/>
        <v>90.137841599128663</v>
      </c>
      <c r="AM814" s="320">
        <f t="shared" si="1590"/>
        <v>95.980638054338954</v>
      </c>
      <c r="AN814" s="320">
        <f t="shared" si="1590"/>
        <v>95.980638054338954</v>
      </c>
      <c r="AO814" s="320">
        <f t="shared" si="1590"/>
        <v>95.980638054338954</v>
      </c>
      <c r="AP814" s="320">
        <f t="shared" si="1590"/>
        <v>95.980638054338954</v>
      </c>
      <c r="AQ814" s="320">
        <f t="shared" si="1590"/>
        <v>95.980638054338954</v>
      </c>
      <c r="AR814" s="320">
        <f t="shared" si="1590"/>
        <v>95.980638054338954</v>
      </c>
      <c r="AS814" s="320">
        <f t="shared" si="1590"/>
        <v>95.980638054338954</v>
      </c>
      <c r="AT814" s="320">
        <f t="shared" si="1590"/>
        <v>95.980638054338954</v>
      </c>
      <c r="AU814" s="320">
        <f t="shared" si="1590"/>
        <v>95.980638054338954</v>
      </c>
      <c r="AV814" s="320">
        <f t="shared" si="1590"/>
        <v>95.980638054338954</v>
      </c>
      <c r="AW814" s="320">
        <f t="shared" si="1590"/>
        <v>95.980638054338954</v>
      </c>
      <c r="AX814" s="320">
        <f t="shared" si="1590"/>
        <v>95.980638054338954</v>
      </c>
      <c r="AY814" s="320">
        <f t="shared" si="1590"/>
        <v>95.980638054338954</v>
      </c>
      <c r="AZ814" s="320">
        <f t="shared" si="1590"/>
        <v>95.980638054338954</v>
      </c>
      <c r="BA814" s="320">
        <f t="shared" si="1590"/>
        <v>95.980638054338954</v>
      </c>
      <c r="BB814" s="320">
        <f t="shared" si="1590"/>
        <v>95.980638054338954</v>
      </c>
      <c r="BC814" s="320">
        <f t="shared" si="1590"/>
        <v>95.980638054338954</v>
      </c>
      <c r="BD814" s="320">
        <f t="shared" si="1590"/>
        <v>95.980638054338954</v>
      </c>
      <c r="BE814" s="320">
        <f t="shared" si="1590"/>
        <v>95.980638054338954</v>
      </c>
      <c r="BF814" s="320">
        <f t="shared" si="1590"/>
        <v>95.980638054338954</v>
      </c>
      <c r="BG814" s="320">
        <f t="shared" si="1590"/>
        <v>95.980638054338954</v>
      </c>
      <c r="BH814" s="320">
        <f t="shared" si="1590"/>
        <v>95.980638054338954</v>
      </c>
      <c r="BI814" s="320">
        <f t="shared" si="1590"/>
        <v>95.980638054338954</v>
      </c>
      <c r="BJ814" s="320">
        <f t="shared" si="1590"/>
        <v>95.980638054338954</v>
      </c>
      <c r="BK814" s="320">
        <f t="shared" si="1590"/>
        <v>95.980638054338954</v>
      </c>
      <c r="BL814" s="320">
        <f t="shared" si="1590"/>
        <v>95.980638054338954</v>
      </c>
      <c r="BM814" s="320">
        <f t="shared" si="1590"/>
        <v>95.980638054338954</v>
      </c>
      <c r="BN814" s="320">
        <f t="shared" si="1590"/>
        <v>95.980638054338954</v>
      </c>
      <c r="BO814" s="320">
        <f t="shared" si="1590"/>
        <v>95.980638054338954</v>
      </c>
      <c r="BP814" s="320">
        <f t="shared" si="1590"/>
        <v>95.980638054338954</v>
      </c>
      <c r="BQ814" s="320">
        <f t="shared" si="1590"/>
        <v>95.980638054338954</v>
      </c>
      <c r="BR814" s="320">
        <f t="shared" si="1590"/>
        <v>95.980638054338954</v>
      </c>
      <c r="BS814" s="320">
        <f t="shared" si="1590"/>
        <v>95.980638054338954</v>
      </c>
      <c r="BT814" s="320">
        <f t="shared" ref="BT814:BZ814" si="1591">SUMIF($A$12:$A$234,$E801,BT$12:BT$234)</f>
        <v>95.980638054338954</v>
      </c>
      <c r="BU814" s="320">
        <f t="shared" si="1591"/>
        <v>95.980638054338954</v>
      </c>
      <c r="BV814" s="320">
        <f t="shared" si="1591"/>
        <v>95.980638054338954</v>
      </c>
      <c r="BW814" s="320">
        <f t="shared" si="1591"/>
        <v>95.980638054338954</v>
      </c>
      <c r="BX814" s="320">
        <f t="shared" si="1591"/>
        <v>95.980638054338954</v>
      </c>
      <c r="BY814" s="320">
        <f t="shared" si="1591"/>
        <v>95.980638054338954</v>
      </c>
      <c r="BZ814" s="320">
        <f t="shared" si="1591"/>
        <v>95.980638054338954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92">SUMIF($A$392:$A$539,$E801,H$392:H$539)</f>
        <v>0</v>
      </c>
      <c r="I816" s="277">
        <f t="shared" si="1592"/>
        <v>0</v>
      </c>
      <c r="J816" s="277">
        <f t="shared" si="1592"/>
        <v>0</v>
      </c>
      <c r="K816" s="277">
        <f t="shared" si="1592"/>
        <v>0</v>
      </c>
      <c r="L816" s="277">
        <f t="shared" si="1592"/>
        <v>0</v>
      </c>
      <c r="M816" s="277">
        <f t="shared" si="1592"/>
        <v>0</v>
      </c>
      <c r="N816" s="277">
        <f t="shared" si="1592"/>
        <v>0</v>
      </c>
      <c r="O816" s="277">
        <f t="shared" si="1592"/>
        <v>0</v>
      </c>
      <c r="P816" s="277">
        <f t="shared" si="1592"/>
        <v>0</v>
      </c>
      <c r="Q816" s="277">
        <f t="shared" si="1592"/>
        <v>0</v>
      </c>
      <c r="R816" s="277">
        <f t="shared" si="1592"/>
        <v>0</v>
      </c>
      <c r="S816" s="277">
        <f t="shared" si="1592"/>
        <v>0</v>
      </c>
      <c r="T816" s="277">
        <f t="shared" si="1592"/>
        <v>0</v>
      </c>
      <c r="U816" s="277">
        <f t="shared" si="1592"/>
        <v>0</v>
      </c>
      <c r="V816" s="277">
        <f t="shared" si="1592"/>
        <v>0</v>
      </c>
      <c r="W816" s="277">
        <f t="shared" si="1592"/>
        <v>0</v>
      </c>
      <c r="X816" s="277">
        <f t="shared" si="1592"/>
        <v>0</v>
      </c>
      <c r="Y816" s="277">
        <f t="shared" si="1592"/>
        <v>0</v>
      </c>
      <c r="Z816" s="277">
        <f t="shared" si="1592"/>
        <v>0</v>
      </c>
      <c r="AA816" s="277">
        <f t="shared" si="1592"/>
        <v>0</v>
      </c>
      <c r="AB816" s="277">
        <f t="shared" si="1592"/>
        <v>0</v>
      </c>
      <c r="AC816" s="277">
        <f t="shared" si="1592"/>
        <v>0</v>
      </c>
      <c r="AD816" s="277">
        <f t="shared" si="1592"/>
        <v>0</v>
      </c>
      <c r="AE816" s="277">
        <f t="shared" si="1592"/>
        <v>0</v>
      </c>
      <c r="AF816" s="277">
        <f t="shared" si="1592"/>
        <v>0</v>
      </c>
      <c r="AG816" s="277">
        <f t="shared" si="1592"/>
        <v>51.872101462499927</v>
      </c>
      <c r="AH816" s="277">
        <f t="shared" si="1592"/>
        <v>129.06025404583335</v>
      </c>
      <c r="AI816" s="277">
        <f t="shared" si="1592"/>
        <v>193.81255512395822</v>
      </c>
      <c r="AJ816" s="277">
        <f t="shared" si="1592"/>
        <v>263.03400810610094</v>
      </c>
      <c r="AK816" s="277">
        <f t="shared" si="1592"/>
        <v>348.76038379360114</v>
      </c>
      <c r="AL816" s="277">
        <f t="shared" si="1592"/>
        <v>424.46033974360125</v>
      </c>
      <c r="AM816" s="277">
        <f t="shared" si="1592"/>
        <v>424.46033974360125</v>
      </c>
      <c r="AN816" s="277">
        <f t="shared" si="1592"/>
        <v>424.46033974360125</v>
      </c>
      <c r="AO816" s="277">
        <f t="shared" si="1592"/>
        <v>424.46033974360125</v>
      </c>
      <c r="AP816" s="277">
        <f t="shared" si="1592"/>
        <v>424.46033974360125</v>
      </c>
      <c r="AQ816" s="277">
        <f t="shared" si="1592"/>
        <v>498.72718195608343</v>
      </c>
      <c r="AR816" s="277">
        <f t="shared" si="1592"/>
        <v>498.72718195608343</v>
      </c>
      <c r="AS816" s="277">
        <f t="shared" si="1592"/>
        <v>498.72718195608343</v>
      </c>
      <c r="AT816" s="277">
        <f t="shared" si="1592"/>
        <v>498.72718195608343</v>
      </c>
      <c r="AU816" s="277">
        <f t="shared" si="1592"/>
        <v>498.72718195608343</v>
      </c>
      <c r="AV816" s="277">
        <f t="shared" si="1592"/>
        <v>498.72718195608343</v>
      </c>
      <c r="AW816" s="277">
        <f t="shared" si="1592"/>
        <v>498.72718195608343</v>
      </c>
      <c r="AX816" s="277">
        <f t="shared" si="1592"/>
        <v>498.72718195608343</v>
      </c>
      <c r="AY816" s="277">
        <f t="shared" si="1592"/>
        <v>498.72718195608343</v>
      </c>
      <c r="AZ816" s="277">
        <f t="shared" si="1592"/>
        <v>498.72718195608343</v>
      </c>
      <c r="BA816" s="277">
        <f t="shared" si="1592"/>
        <v>498.72718195608343</v>
      </c>
      <c r="BB816" s="277">
        <f t="shared" si="1592"/>
        <v>498.72718195608343</v>
      </c>
      <c r="BC816" s="277">
        <f t="shared" si="1592"/>
        <v>461.28291922991673</v>
      </c>
      <c r="BD816" s="277">
        <f t="shared" si="1592"/>
        <v>461.28291922991673</v>
      </c>
      <c r="BE816" s="277">
        <f t="shared" si="1592"/>
        <v>461.28291922991673</v>
      </c>
      <c r="BF816" s="277">
        <f t="shared" si="1592"/>
        <v>461.28291922991673</v>
      </c>
      <c r="BG816" s="277">
        <f t="shared" si="1592"/>
        <v>461.28291922991673</v>
      </c>
      <c r="BH816" s="277">
        <f t="shared" si="1592"/>
        <v>461.28291922991673</v>
      </c>
      <c r="BI816" s="277">
        <f t="shared" si="1592"/>
        <v>461.28291922991673</v>
      </c>
      <c r="BJ816" s="277">
        <f t="shared" si="1592"/>
        <v>461.28291922991673</v>
      </c>
      <c r="BK816" s="277">
        <f t="shared" si="1592"/>
        <v>461.28291922991673</v>
      </c>
      <c r="BL816" s="277">
        <f t="shared" si="1592"/>
        <v>461.28291922991673</v>
      </c>
      <c r="BM816" s="277">
        <f t="shared" si="1592"/>
        <v>461.28291922991673</v>
      </c>
      <c r="BN816" s="277">
        <f t="shared" si="1592"/>
        <v>461.28291922991673</v>
      </c>
      <c r="BO816" s="277">
        <f t="shared" si="1592"/>
        <v>426.74024143825</v>
      </c>
      <c r="BP816" s="277">
        <f t="shared" si="1592"/>
        <v>426.74024143825</v>
      </c>
      <c r="BQ816" s="277">
        <f t="shared" si="1592"/>
        <v>426.74024143825</v>
      </c>
      <c r="BR816" s="277">
        <f t="shared" si="1592"/>
        <v>426.74024143825</v>
      </c>
      <c r="BS816" s="277">
        <f t="shared" si="1592"/>
        <v>426.74024143825</v>
      </c>
      <c r="BT816" s="277">
        <f t="shared" ref="BT816:BZ816" si="1593">SUMIF($A$392:$A$539,$E801,BT$392:BT$539)</f>
        <v>426.74024143825</v>
      </c>
      <c r="BU816" s="277">
        <f t="shared" si="1593"/>
        <v>426.74024143825</v>
      </c>
      <c r="BV816" s="277">
        <f t="shared" si="1593"/>
        <v>426.74024143825</v>
      </c>
      <c r="BW816" s="277">
        <f t="shared" si="1593"/>
        <v>426.74024143825</v>
      </c>
      <c r="BX816" s="277">
        <f t="shared" si="1593"/>
        <v>426.74024143825</v>
      </c>
      <c r="BY816" s="277">
        <f t="shared" si="1593"/>
        <v>426.74024143825</v>
      </c>
      <c r="BZ816" s="277">
        <f t="shared" si="1593"/>
        <v>426.74024143825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94">SUMIF($A$544:$A$615,$E801,H$544:H$615)</f>
        <v>0</v>
      </c>
      <c r="I817" s="277">
        <f t="shared" si="1594"/>
        <v>0</v>
      </c>
      <c r="J817" s="277">
        <f t="shared" si="1594"/>
        <v>0</v>
      </c>
      <c r="K817" s="277">
        <f t="shared" si="1594"/>
        <v>0</v>
      </c>
      <c r="L817" s="277">
        <f t="shared" si="1594"/>
        <v>0</v>
      </c>
      <c r="M817" s="277">
        <f t="shared" si="1594"/>
        <v>0</v>
      </c>
      <c r="N817" s="277">
        <f t="shared" si="1594"/>
        <v>0</v>
      </c>
      <c r="O817" s="277">
        <f t="shared" si="1594"/>
        <v>0</v>
      </c>
      <c r="P817" s="277">
        <f t="shared" si="1594"/>
        <v>0</v>
      </c>
      <c r="Q817" s="277">
        <f t="shared" si="1594"/>
        <v>0</v>
      </c>
      <c r="R817" s="277">
        <f t="shared" si="1594"/>
        <v>0</v>
      </c>
      <c r="S817" s="277">
        <f t="shared" si="1594"/>
        <v>0</v>
      </c>
      <c r="T817" s="277">
        <f t="shared" si="1594"/>
        <v>0</v>
      </c>
      <c r="U817" s="277">
        <f t="shared" si="1594"/>
        <v>0</v>
      </c>
      <c r="V817" s="277">
        <f t="shared" si="1594"/>
        <v>0</v>
      </c>
      <c r="W817" s="277">
        <f t="shared" si="1594"/>
        <v>0</v>
      </c>
      <c r="X817" s="277">
        <f t="shared" si="1594"/>
        <v>0</v>
      </c>
      <c r="Y817" s="277">
        <f t="shared" si="1594"/>
        <v>0</v>
      </c>
      <c r="Z817" s="277">
        <f t="shared" si="1594"/>
        <v>0</v>
      </c>
      <c r="AA817" s="277">
        <f t="shared" si="1594"/>
        <v>0</v>
      </c>
      <c r="AB817" s="277">
        <f t="shared" si="1594"/>
        <v>0</v>
      </c>
      <c r="AC817" s="277">
        <f t="shared" si="1594"/>
        <v>0</v>
      </c>
      <c r="AD817" s="277">
        <f t="shared" si="1594"/>
        <v>0</v>
      </c>
      <c r="AE817" s="277">
        <f t="shared" si="1594"/>
        <v>0</v>
      </c>
      <c r="AF817" s="277">
        <f t="shared" si="1594"/>
        <v>0</v>
      </c>
      <c r="AG817" s="277">
        <f t="shared" si="1594"/>
        <v>51.872101462499927</v>
      </c>
      <c r="AH817" s="277">
        <f t="shared" si="1594"/>
        <v>129.06025404583335</v>
      </c>
      <c r="AI817" s="277">
        <f t="shared" si="1594"/>
        <v>193.81255512395822</v>
      </c>
      <c r="AJ817" s="277">
        <f t="shared" si="1594"/>
        <v>263.03400810610094</v>
      </c>
      <c r="AK817" s="277">
        <f t="shared" si="1594"/>
        <v>348.76038379360114</v>
      </c>
      <c r="AL817" s="277">
        <f t="shared" si="1594"/>
        <v>424.46033974360125</v>
      </c>
      <c r="AM817" s="277">
        <f t="shared" si="1594"/>
        <v>424.46033974360125</v>
      </c>
      <c r="AN817" s="277">
        <f t="shared" si="1594"/>
        <v>424.46033974360125</v>
      </c>
      <c r="AO817" s="277">
        <f t="shared" si="1594"/>
        <v>424.46033974360125</v>
      </c>
      <c r="AP817" s="277">
        <f t="shared" si="1594"/>
        <v>424.46033974360125</v>
      </c>
      <c r="AQ817" s="277">
        <f t="shared" si="1594"/>
        <v>498.72718195608343</v>
      </c>
      <c r="AR817" s="277">
        <f t="shared" si="1594"/>
        <v>498.72718195608343</v>
      </c>
      <c r="AS817" s="277">
        <f t="shared" si="1594"/>
        <v>498.72718195608343</v>
      </c>
      <c r="AT817" s="277">
        <f t="shared" si="1594"/>
        <v>498.72718195608343</v>
      </c>
      <c r="AU817" s="277">
        <f t="shared" si="1594"/>
        <v>498.72718195608343</v>
      </c>
      <c r="AV817" s="277">
        <f t="shared" si="1594"/>
        <v>498.72718195608343</v>
      </c>
      <c r="AW817" s="277">
        <f t="shared" si="1594"/>
        <v>498.72718195608343</v>
      </c>
      <c r="AX817" s="277">
        <f t="shared" si="1594"/>
        <v>498.72718195608343</v>
      </c>
      <c r="AY817" s="277">
        <f t="shared" si="1594"/>
        <v>498.72718195608343</v>
      </c>
      <c r="AZ817" s="277">
        <f t="shared" si="1594"/>
        <v>498.72718195608343</v>
      </c>
      <c r="BA817" s="277">
        <f t="shared" si="1594"/>
        <v>498.72718195608343</v>
      </c>
      <c r="BB817" s="277">
        <f t="shared" si="1594"/>
        <v>498.72718195608343</v>
      </c>
      <c r="BC817" s="277">
        <f t="shared" si="1594"/>
        <v>461.28291922991673</v>
      </c>
      <c r="BD817" s="277">
        <f t="shared" si="1594"/>
        <v>461.28291922991673</v>
      </c>
      <c r="BE817" s="277">
        <f t="shared" si="1594"/>
        <v>461.28291922991673</v>
      </c>
      <c r="BF817" s="277">
        <f t="shared" si="1594"/>
        <v>461.28291922991673</v>
      </c>
      <c r="BG817" s="277">
        <f t="shared" si="1594"/>
        <v>461.28291922991673</v>
      </c>
      <c r="BH817" s="277">
        <f t="shared" si="1594"/>
        <v>461.28291922991673</v>
      </c>
      <c r="BI817" s="277">
        <f t="shared" si="1594"/>
        <v>461.28291922991673</v>
      </c>
      <c r="BJ817" s="277">
        <f t="shared" si="1594"/>
        <v>461.28291922991673</v>
      </c>
      <c r="BK817" s="277">
        <f t="shared" si="1594"/>
        <v>461.28291922991673</v>
      </c>
      <c r="BL817" s="277">
        <f t="shared" si="1594"/>
        <v>461.28291922991673</v>
      </c>
      <c r="BM817" s="277">
        <f t="shared" si="1594"/>
        <v>461.28291922991673</v>
      </c>
      <c r="BN817" s="277">
        <f t="shared" si="1594"/>
        <v>461.28291922991673</v>
      </c>
      <c r="BO817" s="277">
        <f t="shared" si="1594"/>
        <v>426.74024143825</v>
      </c>
      <c r="BP817" s="277">
        <f t="shared" si="1594"/>
        <v>426.74024143825</v>
      </c>
      <c r="BQ817" s="277">
        <f t="shared" si="1594"/>
        <v>426.74024143825</v>
      </c>
      <c r="BR817" s="277">
        <f t="shared" si="1594"/>
        <v>426.74024143825</v>
      </c>
      <c r="BS817" s="277">
        <f t="shared" si="1594"/>
        <v>426.74024143825</v>
      </c>
      <c r="BT817" s="277">
        <f t="shared" ref="BT817:BZ817" si="1595">SUMIF($A$544:$A$615,$E801,BT$544:BT$615)</f>
        <v>426.74024143825</v>
      </c>
      <c r="BU817" s="277">
        <f t="shared" si="1595"/>
        <v>426.74024143825</v>
      </c>
      <c r="BV817" s="277">
        <f t="shared" si="1595"/>
        <v>426.74024143825</v>
      </c>
      <c r="BW817" s="277">
        <f t="shared" si="1595"/>
        <v>426.74024143825</v>
      </c>
      <c r="BX817" s="277">
        <f t="shared" si="1595"/>
        <v>426.74024143825</v>
      </c>
      <c r="BY817" s="277">
        <f t="shared" si="1595"/>
        <v>426.74024143825</v>
      </c>
      <c r="BZ817" s="277">
        <f t="shared" si="1595"/>
        <v>426.74024143825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96">SUMIF($A$316:$A$387,$E801,H$316:H$387)</f>
        <v>0</v>
      </c>
      <c r="I818" s="277">
        <f t="shared" si="1596"/>
        <v>0</v>
      </c>
      <c r="J818" s="277">
        <f t="shared" si="1596"/>
        <v>0</v>
      </c>
      <c r="K818" s="277">
        <f t="shared" si="1596"/>
        <v>0</v>
      </c>
      <c r="L818" s="277">
        <f t="shared" si="1596"/>
        <v>0</v>
      </c>
      <c r="M818" s="277">
        <f t="shared" si="1596"/>
        <v>0</v>
      </c>
      <c r="N818" s="277">
        <f t="shared" si="1596"/>
        <v>0</v>
      </c>
      <c r="O818" s="277">
        <f t="shared" si="1596"/>
        <v>0</v>
      </c>
      <c r="P818" s="277">
        <f t="shared" si="1596"/>
        <v>0</v>
      </c>
      <c r="Q818" s="277">
        <f t="shared" si="1596"/>
        <v>0</v>
      </c>
      <c r="R818" s="277">
        <f t="shared" si="1596"/>
        <v>0</v>
      </c>
      <c r="S818" s="277">
        <f t="shared" si="1596"/>
        <v>0</v>
      </c>
      <c r="T818" s="277">
        <f t="shared" si="1596"/>
        <v>0</v>
      </c>
      <c r="U818" s="277">
        <f t="shared" si="1596"/>
        <v>0</v>
      </c>
      <c r="V818" s="277">
        <f t="shared" si="1596"/>
        <v>0</v>
      </c>
      <c r="W818" s="277">
        <f t="shared" si="1596"/>
        <v>0</v>
      </c>
      <c r="X818" s="277">
        <f t="shared" si="1596"/>
        <v>0</v>
      </c>
      <c r="Y818" s="277">
        <f t="shared" si="1596"/>
        <v>0</v>
      </c>
      <c r="Z818" s="277">
        <f t="shared" si="1596"/>
        <v>0</v>
      </c>
      <c r="AA818" s="277">
        <f t="shared" si="1596"/>
        <v>0</v>
      </c>
      <c r="AB818" s="277">
        <f t="shared" si="1596"/>
        <v>0</v>
      </c>
      <c r="AC818" s="277">
        <f t="shared" si="1596"/>
        <v>0</v>
      </c>
      <c r="AD818" s="277">
        <f t="shared" si="1596"/>
        <v>0</v>
      </c>
      <c r="AE818" s="277">
        <f t="shared" si="1596"/>
        <v>0</v>
      </c>
      <c r="AF818" s="277">
        <f t="shared" si="1596"/>
        <v>0</v>
      </c>
      <c r="AG818" s="277">
        <f t="shared" si="1596"/>
        <v>1441.8651900000004</v>
      </c>
      <c r="AH818" s="277">
        <f t="shared" si="1596"/>
        <v>1671.9954500000006</v>
      </c>
      <c r="AI818" s="277">
        <f t="shared" si="1596"/>
        <v>1676.1260200000002</v>
      </c>
      <c r="AJ818" s="277">
        <f t="shared" si="1596"/>
        <v>1814.6851900000001</v>
      </c>
      <c r="AK818" s="277">
        <f t="shared" si="1596"/>
        <v>1180.2539999999999</v>
      </c>
      <c r="AL818" s="277">
        <f t="shared" si="1596"/>
        <v>1331.6820399999995</v>
      </c>
      <c r="AM818" s="277">
        <f t="shared" si="1596"/>
        <v>0</v>
      </c>
      <c r="AN818" s="277">
        <f t="shared" si="1596"/>
        <v>0</v>
      </c>
      <c r="AO818" s="277">
        <f t="shared" si="1596"/>
        <v>0</v>
      </c>
      <c r="AP818" s="277">
        <f t="shared" si="1596"/>
        <v>0</v>
      </c>
      <c r="AQ818" s="277">
        <f t="shared" si="1596"/>
        <v>0</v>
      </c>
      <c r="AR818" s="277">
        <f t="shared" si="1596"/>
        <v>0</v>
      </c>
      <c r="AS818" s="277">
        <f t="shared" si="1596"/>
        <v>0</v>
      </c>
      <c r="AT818" s="277">
        <f t="shared" si="1596"/>
        <v>0</v>
      </c>
      <c r="AU818" s="277">
        <f t="shared" si="1596"/>
        <v>0</v>
      </c>
      <c r="AV818" s="277">
        <f t="shared" si="1596"/>
        <v>0</v>
      </c>
      <c r="AW818" s="277">
        <f t="shared" si="1596"/>
        <v>0</v>
      </c>
      <c r="AX818" s="277">
        <f t="shared" si="1596"/>
        <v>0</v>
      </c>
      <c r="AY818" s="277">
        <f t="shared" si="1596"/>
        <v>0</v>
      </c>
      <c r="AZ818" s="277">
        <f t="shared" si="1596"/>
        <v>0</v>
      </c>
      <c r="BA818" s="277">
        <f t="shared" si="1596"/>
        <v>0</v>
      </c>
      <c r="BB818" s="277">
        <f t="shared" si="1596"/>
        <v>0</v>
      </c>
      <c r="BC818" s="277">
        <f t="shared" si="1596"/>
        <v>0</v>
      </c>
      <c r="BD818" s="277">
        <f t="shared" si="1596"/>
        <v>0</v>
      </c>
      <c r="BE818" s="277">
        <f t="shared" si="1596"/>
        <v>0</v>
      </c>
      <c r="BF818" s="277">
        <f t="shared" si="1596"/>
        <v>0</v>
      </c>
      <c r="BG818" s="277">
        <f t="shared" si="1596"/>
        <v>0</v>
      </c>
      <c r="BH818" s="277">
        <f t="shared" si="1596"/>
        <v>0</v>
      </c>
      <c r="BI818" s="277">
        <f t="shared" si="1596"/>
        <v>0</v>
      </c>
      <c r="BJ818" s="277">
        <f t="shared" si="1596"/>
        <v>0</v>
      </c>
      <c r="BK818" s="277">
        <f t="shared" si="1596"/>
        <v>0</v>
      </c>
      <c r="BL818" s="277">
        <f t="shared" si="1596"/>
        <v>0</v>
      </c>
      <c r="BM818" s="277">
        <f t="shared" si="1596"/>
        <v>0</v>
      </c>
      <c r="BN818" s="277">
        <f t="shared" si="1596"/>
        <v>0</v>
      </c>
      <c r="BO818" s="277">
        <f t="shared" si="1596"/>
        <v>0</v>
      </c>
      <c r="BP818" s="277">
        <f t="shared" si="1596"/>
        <v>0</v>
      </c>
      <c r="BQ818" s="277">
        <f t="shared" si="1596"/>
        <v>0</v>
      </c>
      <c r="BR818" s="277">
        <f t="shared" si="1596"/>
        <v>0</v>
      </c>
      <c r="BS818" s="277">
        <f t="shared" si="1596"/>
        <v>0</v>
      </c>
      <c r="BT818" s="277">
        <f t="shared" ref="BT818:BZ818" si="1597">SUMIF($A$316:$A$387,$E801,BT$316:BT$387)</f>
        <v>0</v>
      </c>
      <c r="BU818" s="277">
        <f t="shared" si="1597"/>
        <v>0</v>
      </c>
      <c r="BV818" s="277">
        <f t="shared" si="1597"/>
        <v>0</v>
      </c>
      <c r="BW818" s="277">
        <f t="shared" si="1597"/>
        <v>0</v>
      </c>
      <c r="BX818" s="277">
        <f t="shared" si="1597"/>
        <v>0</v>
      </c>
      <c r="BY818" s="277">
        <f t="shared" si="1597"/>
        <v>0</v>
      </c>
      <c r="BZ818" s="277">
        <f t="shared" si="1597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98">(H814-H816-H821)*$B820</f>
        <v>0</v>
      </c>
      <c r="I820" s="83">
        <f t="shared" ref="I820" si="1599">(I814-I816-I821)*$B820</f>
        <v>0</v>
      </c>
      <c r="J820" s="83">
        <f t="shared" ref="J820" si="1600">(J814-J816-J821)*$B820</f>
        <v>0</v>
      </c>
      <c r="K820" s="83">
        <f t="shared" ref="K820" si="1601">(K814-K816-K821)*$B820</f>
        <v>0</v>
      </c>
      <c r="L820" s="83">
        <f t="shared" ref="L820" si="1602">(L814-L816-L821)*$B820</f>
        <v>0</v>
      </c>
      <c r="M820" s="83">
        <f t="shared" ref="M820" si="1603">(M814-M816-M821)*$B820</f>
        <v>0</v>
      </c>
      <c r="N820" s="83">
        <f t="shared" ref="N820" si="1604">(N814-N816-N821)*$B820</f>
        <v>0</v>
      </c>
      <c r="O820" s="83">
        <f t="shared" ref="O820" si="1605">(O814-O816-O821)*$B820</f>
        <v>0</v>
      </c>
      <c r="P820" s="83">
        <f t="shared" ref="P820" si="1606">(P814-P816-P821)*$B820</f>
        <v>0</v>
      </c>
      <c r="Q820" s="83">
        <f t="shared" ref="Q820" si="1607">(Q814-Q816-Q821)*$B820</f>
        <v>0</v>
      </c>
      <c r="R820" s="83">
        <f t="shared" ref="R820" si="1608">(R814-R816-R821)*$B820</f>
        <v>0</v>
      </c>
      <c r="S820" s="83">
        <f t="shared" ref="S820" si="1609">(S814-S816-S821)*$B820</f>
        <v>0</v>
      </c>
      <c r="T820" s="83">
        <f t="shared" ref="T820" si="1610">(T814-T816-T821)*$B820</f>
        <v>0</v>
      </c>
      <c r="U820" s="83">
        <f t="shared" ref="U820" si="1611">(U814-U816-U821)*$B820</f>
        <v>0</v>
      </c>
      <c r="V820" s="83">
        <f t="shared" ref="V820" si="1612">(V814-V816-V821)*$B820</f>
        <v>0</v>
      </c>
      <c r="W820" s="83">
        <f t="shared" ref="W820" si="1613">(W814-W816-W821)*$B820</f>
        <v>0</v>
      </c>
      <c r="X820" s="83">
        <f t="shared" ref="X820" si="1614">(X814-X816-X821)*$B820</f>
        <v>0</v>
      </c>
      <c r="Y820" s="83">
        <f t="shared" ref="Y820" si="1615">(Y814-Y816-Y821)*$B820</f>
        <v>0</v>
      </c>
      <c r="Z820" s="83">
        <f t="shared" ref="Z820" si="1616">(Z814-Z816-Z821)*$B820</f>
        <v>0</v>
      </c>
      <c r="AA820" s="83">
        <f t="shared" ref="AA820" si="1617">(AA814-AA816-AA821)*$B820</f>
        <v>0</v>
      </c>
      <c r="AB820" s="83">
        <f t="shared" ref="AB820" si="1618">(AB814-AB816-AB821)*$B820</f>
        <v>0</v>
      </c>
      <c r="AC820" s="83">
        <f t="shared" ref="AC820" si="1619">(AC814-AC816-AC821)*$B820</f>
        <v>0</v>
      </c>
      <c r="AD820" s="83">
        <f t="shared" ref="AD820" si="1620">(AD814-AD816-AD821)*$B820</f>
        <v>0</v>
      </c>
      <c r="AE820" s="83">
        <f t="shared" ref="AE820" si="1621">(AE814-AE816-AE821)*$B820</f>
        <v>0</v>
      </c>
      <c r="AF820" s="83">
        <f t="shared" ref="AF820" si="1622">(AF814-AF816-AF821)*$B820</f>
        <v>0</v>
      </c>
      <c r="AG820" s="83">
        <f t="shared" ref="AG820" si="1623">(AG814-AG816-AG821)*$B820</f>
        <v>-8.3825534520792715</v>
      </c>
      <c r="AH820" s="83">
        <f t="shared" ref="AH820" si="1624">(AH814-AH816-AH821)*$B820</f>
        <v>-19.553688092403338</v>
      </c>
      <c r="AI820" s="83">
        <f t="shared" ref="AI820" si="1625">(AI814-AI816-AI821)*$B820</f>
        <v>-28.350404168178528</v>
      </c>
      <c r="AJ820" s="83">
        <f t="shared" ref="AJ820" si="1626">(AJ814-AJ816-AJ821)*$B820</f>
        <v>-38.621088765665135</v>
      </c>
      <c r="AK820" s="83">
        <f t="shared" ref="AK820" si="1627">(AK814-AK816-AK821)*$B820</f>
        <v>-52.056661393703955</v>
      </c>
      <c r="AL820" s="83">
        <f t="shared" ref="AL820" si="1628">(AL814-AL816-AL821)*$B820</f>
        <v>-63.889029395408706</v>
      </c>
      <c r="AM820" s="83">
        <f t="shared" ref="AM820" si="1629">(AM814-AM816-AM821)*$B820</f>
        <v>-62.772470992818029</v>
      </c>
      <c r="AN820" s="83">
        <f t="shared" ref="AN820" si="1630">(AN814-AN816-AN821)*$B820</f>
        <v>-62.772470992818029</v>
      </c>
      <c r="AO820" s="83">
        <f t="shared" ref="AO820" si="1631">(AO814-AO816-AO821)*$B820</f>
        <v>-62.772470992818029</v>
      </c>
      <c r="AP820" s="83">
        <f t="shared" ref="AP820" si="1632">(AP814-AP816-AP821)*$B820</f>
        <v>-62.772470992818029</v>
      </c>
      <c r="AQ820" s="83">
        <f t="shared" ref="AQ820" si="1633">(AQ814-AQ816-AQ821)*$B820</f>
        <v>-76.964864539623363</v>
      </c>
      <c r="AR820" s="83">
        <f t="shared" ref="AR820" si="1634">(AR814-AR816-AR821)*$B820</f>
        <v>-76.964864539623363</v>
      </c>
      <c r="AS820" s="83">
        <f t="shared" ref="AS820" si="1635">(AS814-AS816-AS821)*$B820</f>
        <v>-76.964864539623363</v>
      </c>
      <c r="AT820" s="83">
        <f t="shared" ref="AT820" si="1636">(AT814-AT816-AT821)*$B820</f>
        <v>-76.964864539623363</v>
      </c>
      <c r="AU820" s="83">
        <f t="shared" ref="AU820" si="1637">(AU814-AU816-AU821)*$B820</f>
        <v>-76.964864539623363</v>
      </c>
      <c r="AV820" s="83">
        <f t="shared" ref="AV820" si="1638">(AV814-AV816-AV821)*$B820</f>
        <v>-76.964864539623363</v>
      </c>
      <c r="AW820" s="83">
        <f t="shared" ref="AW820" si="1639">(AW814-AW816-AW821)*$B820</f>
        <v>-76.964864539623363</v>
      </c>
      <c r="AX820" s="83">
        <f t="shared" ref="AX820" si="1640">(AX814-AX816-AX821)*$B820</f>
        <v>-76.964864539623363</v>
      </c>
      <c r="AY820" s="83">
        <f t="shared" ref="AY820" si="1641">(AY814-AY816-AY821)*$B820</f>
        <v>-76.964864539623363</v>
      </c>
      <c r="AZ820" s="83">
        <f t="shared" ref="AZ820" si="1642">(AZ814-AZ816-AZ821)*$B820</f>
        <v>-76.964864539623363</v>
      </c>
      <c r="BA820" s="83">
        <f t="shared" ref="BA820" si="1643">(BA814-BA816-BA821)*$B820</f>
        <v>-76.964864539623363</v>
      </c>
      <c r="BB820" s="83">
        <f t="shared" ref="BB820" si="1644">(BB814-BB816-BB821)*$B820</f>
        <v>-76.964864539623363</v>
      </c>
      <c r="BC820" s="83">
        <f t="shared" ref="BC820" si="1645">(BC814-BC816-BC821)*$B820</f>
        <v>-69.809265932652906</v>
      </c>
      <c r="BD820" s="83">
        <f t="shared" ref="BD820" si="1646">(BD814-BD816-BD821)*$B820</f>
        <v>-69.809265932652906</v>
      </c>
      <c r="BE820" s="83">
        <f t="shared" ref="BE820" si="1647">(BE814-BE816-BE821)*$B820</f>
        <v>-69.809265932652906</v>
      </c>
      <c r="BF820" s="83">
        <f t="shared" ref="BF820" si="1648">(BF814-BF816-BF821)*$B820</f>
        <v>-69.809265932652906</v>
      </c>
      <c r="BG820" s="83">
        <f t="shared" ref="BG820" si="1649">(BG814-BG816-BG821)*$B820</f>
        <v>-69.809265932652906</v>
      </c>
      <c r="BH820" s="83">
        <f t="shared" ref="BH820" si="1650">(BH814-BH816-BH821)*$B820</f>
        <v>-69.809265932652906</v>
      </c>
      <c r="BI820" s="83">
        <f t="shared" ref="BI820" si="1651">(BI814-BI816-BI821)*$B820</f>
        <v>-69.809265932652906</v>
      </c>
      <c r="BJ820" s="83">
        <f t="shared" ref="BJ820" si="1652">(BJ814-BJ816-BJ821)*$B820</f>
        <v>-69.809265932652906</v>
      </c>
      <c r="BK820" s="83">
        <f t="shared" ref="BK820" si="1653">(BK814-BK816-BK821)*$B820</f>
        <v>-69.809265932652906</v>
      </c>
      <c r="BL820" s="83">
        <f t="shared" ref="BL820" si="1654">(BL814-BL816-BL821)*$B820</f>
        <v>-69.809265932652906</v>
      </c>
      <c r="BM820" s="83">
        <f t="shared" ref="BM820" si="1655">(BM814-BM816-BM821)*$B820</f>
        <v>-69.809265932652906</v>
      </c>
      <c r="BN820" s="83">
        <f t="shared" ref="BN820" si="1656">(BN814-BN816-BN821)*$B820</f>
        <v>-69.809265932652906</v>
      </c>
      <c r="BO820" s="83">
        <f t="shared" ref="BO820" si="1657">(BO814-BO816-BO821)*$B820</f>
        <v>-63.208160206665397</v>
      </c>
      <c r="BP820" s="83">
        <f t="shared" ref="BP820" si="1658">(BP814-BP816-BP821)*$B820</f>
        <v>-63.208160206665397</v>
      </c>
      <c r="BQ820" s="83">
        <f t="shared" ref="BQ820" si="1659">(BQ814-BQ816-BQ821)*$B820</f>
        <v>-63.208160206665397</v>
      </c>
      <c r="BR820" s="83">
        <f t="shared" ref="BR820" si="1660">(BR814-BR816-BR821)*$B820</f>
        <v>-63.208160206665397</v>
      </c>
      <c r="BS820" s="83">
        <f t="shared" ref="BS820" si="1661">(BS814-BS816-BS821)*$B820</f>
        <v>-63.208160206665397</v>
      </c>
      <c r="BT820" s="83">
        <f t="shared" ref="BT820" si="1662">(BT814-BT816-BT821)*$B820</f>
        <v>-63.208160206665397</v>
      </c>
      <c r="BU820" s="83">
        <f t="shared" ref="BU820" si="1663">(BU814-BU816-BU821)*$B820</f>
        <v>-63.208160206665397</v>
      </c>
      <c r="BV820" s="83">
        <f t="shared" ref="BV820" si="1664">(BV814-BV816-BV821)*$B820</f>
        <v>-63.208160206665397</v>
      </c>
      <c r="BW820" s="83">
        <f t="shared" ref="BW820" si="1665">(BW814-BW816-BW821)*$B820</f>
        <v>-63.208160206665397</v>
      </c>
      <c r="BX820" s="83">
        <f t="shared" ref="BX820" si="1666">(BX814-BX816-BX821)*$B820</f>
        <v>-63.208160206665397</v>
      </c>
      <c r="BY820" s="83">
        <f t="shared" ref="BY820" si="1667">(BY814-BY816-BY821)*$B820</f>
        <v>-63.208160206665397</v>
      </c>
      <c r="BZ820" s="83">
        <f t="shared" ref="BZ820" si="1668">(BZ814-BZ816-BZ821)*$B820</f>
        <v>-63.208160206665397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69">(H814-H817)*$B821</f>
        <v>0</v>
      </c>
      <c r="I821" s="83">
        <f t="shared" si="1669"/>
        <v>0</v>
      </c>
      <c r="J821" s="83">
        <f t="shared" si="1669"/>
        <v>0</v>
      </c>
      <c r="K821" s="83">
        <f t="shared" si="1669"/>
        <v>0</v>
      </c>
      <c r="L821" s="83">
        <f t="shared" si="1669"/>
        <v>0</v>
      </c>
      <c r="M821" s="83">
        <f t="shared" si="1669"/>
        <v>0</v>
      </c>
      <c r="N821" s="83">
        <f t="shared" si="1669"/>
        <v>0</v>
      </c>
      <c r="O821" s="83">
        <f t="shared" si="1669"/>
        <v>0</v>
      </c>
      <c r="P821" s="83">
        <f t="shared" si="1669"/>
        <v>0</v>
      </c>
      <c r="Q821" s="83">
        <f t="shared" si="1669"/>
        <v>0</v>
      </c>
      <c r="R821" s="83">
        <f t="shared" si="1669"/>
        <v>0</v>
      </c>
      <c r="S821" s="83">
        <f t="shared" si="1669"/>
        <v>0</v>
      </c>
      <c r="T821" s="83">
        <f t="shared" si="1669"/>
        <v>0</v>
      </c>
      <c r="U821" s="83">
        <f t="shared" si="1669"/>
        <v>0</v>
      </c>
      <c r="V821" s="83">
        <f t="shared" si="1669"/>
        <v>0</v>
      </c>
      <c r="W821" s="83">
        <f t="shared" si="1669"/>
        <v>0</v>
      </c>
      <c r="X821" s="83">
        <f t="shared" si="1669"/>
        <v>0</v>
      </c>
      <c r="Y821" s="83">
        <f t="shared" si="1669"/>
        <v>0</v>
      </c>
      <c r="Z821" s="83">
        <f t="shared" si="1669"/>
        <v>0</v>
      </c>
      <c r="AA821" s="83">
        <f t="shared" si="1669"/>
        <v>0</v>
      </c>
      <c r="AB821" s="83">
        <f t="shared" si="1669"/>
        <v>0</v>
      </c>
      <c r="AC821" s="83">
        <f t="shared" si="1669"/>
        <v>0</v>
      </c>
      <c r="AD821" s="83">
        <f t="shared" si="1669"/>
        <v>0</v>
      </c>
      <c r="AE821" s="83">
        <f t="shared" si="1669"/>
        <v>0</v>
      </c>
      <c r="AF821" s="83">
        <f t="shared" si="1669"/>
        <v>0</v>
      </c>
      <c r="AG821" s="83">
        <f t="shared" si="1669"/>
        <v>-3.9478273714659053</v>
      </c>
      <c r="AH821" s="83">
        <f t="shared" si="1669"/>
        <v>-9.2089582852762977</v>
      </c>
      <c r="AI821" s="83">
        <f t="shared" si="1669"/>
        <v>-13.35183869772929</v>
      </c>
      <c r="AJ821" s="83">
        <f t="shared" si="1669"/>
        <v>-18.188895808005558</v>
      </c>
      <c r="AK821" s="83">
        <f t="shared" si="1669"/>
        <v>-24.516481033141581</v>
      </c>
      <c r="AL821" s="83">
        <f t="shared" si="1669"/>
        <v>-30.089024833002533</v>
      </c>
      <c r="AM821" s="83">
        <f t="shared" si="1669"/>
        <v>-29.563173152033606</v>
      </c>
      <c r="AN821" s="83">
        <f t="shared" si="1669"/>
        <v>-29.563173152033606</v>
      </c>
      <c r="AO821" s="83">
        <f t="shared" si="1669"/>
        <v>-29.563173152033606</v>
      </c>
      <c r="AP821" s="83">
        <f t="shared" si="1669"/>
        <v>-29.563173152033606</v>
      </c>
      <c r="AQ821" s="83">
        <f t="shared" si="1669"/>
        <v>-36.247188951157</v>
      </c>
      <c r="AR821" s="83">
        <f t="shared" si="1669"/>
        <v>-36.247188951157</v>
      </c>
      <c r="AS821" s="83">
        <f t="shared" si="1669"/>
        <v>-36.247188951157</v>
      </c>
      <c r="AT821" s="83">
        <f t="shared" si="1669"/>
        <v>-36.247188951157</v>
      </c>
      <c r="AU821" s="83">
        <f t="shared" si="1669"/>
        <v>-36.247188951157</v>
      </c>
      <c r="AV821" s="83">
        <f t="shared" si="1669"/>
        <v>-36.247188951157</v>
      </c>
      <c r="AW821" s="83">
        <f t="shared" si="1669"/>
        <v>-36.247188951157</v>
      </c>
      <c r="AX821" s="83">
        <f t="shared" si="1669"/>
        <v>-36.247188951157</v>
      </c>
      <c r="AY821" s="83">
        <f t="shared" si="1669"/>
        <v>-36.247188951157</v>
      </c>
      <c r="AZ821" s="83">
        <f t="shared" si="1669"/>
        <v>-36.247188951157</v>
      </c>
      <c r="BA821" s="83">
        <f t="shared" si="1669"/>
        <v>-36.247188951157</v>
      </c>
      <c r="BB821" s="83">
        <f t="shared" si="1669"/>
        <v>-36.247188951157</v>
      </c>
      <c r="BC821" s="83">
        <f t="shared" si="1669"/>
        <v>-32.877205305802001</v>
      </c>
      <c r="BD821" s="83">
        <f t="shared" si="1669"/>
        <v>-32.877205305802001</v>
      </c>
      <c r="BE821" s="83">
        <f t="shared" si="1669"/>
        <v>-32.877205305802001</v>
      </c>
      <c r="BF821" s="83">
        <f t="shared" si="1669"/>
        <v>-32.877205305802001</v>
      </c>
      <c r="BG821" s="83">
        <f t="shared" si="1669"/>
        <v>-32.877205305802001</v>
      </c>
      <c r="BH821" s="83">
        <f t="shared" si="1669"/>
        <v>-32.877205305802001</v>
      </c>
      <c r="BI821" s="83">
        <f t="shared" si="1669"/>
        <v>-32.877205305802001</v>
      </c>
      <c r="BJ821" s="83">
        <f t="shared" si="1669"/>
        <v>-32.877205305802001</v>
      </c>
      <c r="BK821" s="83">
        <f t="shared" si="1669"/>
        <v>-32.877205305802001</v>
      </c>
      <c r="BL821" s="83">
        <f t="shared" si="1669"/>
        <v>-32.877205305802001</v>
      </c>
      <c r="BM821" s="83">
        <f t="shared" si="1669"/>
        <v>-32.877205305802001</v>
      </c>
      <c r="BN821" s="83">
        <f t="shared" si="1669"/>
        <v>-32.877205305802001</v>
      </c>
      <c r="BO821" s="83">
        <f t="shared" si="1669"/>
        <v>-29.768364304551994</v>
      </c>
      <c r="BP821" s="83">
        <f t="shared" si="1669"/>
        <v>-29.768364304551994</v>
      </c>
      <c r="BQ821" s="83">
        <f t="shared" si="1669"/>
        <v>-29.768364304551994</v>
      </c>
      <c r="BR821" s="83">
        <f t="shared" si="1669"/>
        <v>-29.768364304551994</v>
      </c>
      <c r="BS821" s="83">
        <f t="shared" si="1669"/>
        <v>-29.768364304551994</v>
      </c>
      <c r="BT821" s="83">
        <f t="shared" ref="BT821:BZ821" si="1670">(BT814-BT817)*$B821</f>
        <v>-29.768364304551994</v>
      </c>
      <c r="BU821" s="83">
        <f t="shared" si="1670"/>
        <v>-29.768364304551994</v>
      </c>
      <c r="BV821" s="83">
        <f t="shared" si="1670"/>
        <v>-29.768364304551994</v>
      </c>
      <c r="BW821" s="83">
        <f t="shared" si="1670"/>
        <v>-29.768364304551994</v>
      </c>
      <c r="BX821" s="83">
        <f t="shared" si="1670"/>
        <v>-29.768364304551994</v>
      </c>
      <c r="BY821" s="83">
        <f t="shared" si="1670"/>
        <v>-29.768364304551994</v>
      </c>
      <c r="BZ821" s="83">
        <f t="shared" si="1670"/>
        <v>-29.768364304551994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71">(-H818)*$B822</f>
        <v>0</v>
      </c>
      <c r="I822" s="65">
        <f t="shared" si="1671"/>
        <v>0</v>
      </c>
      <c r="J822" s="65">
        <f t="shared" si="1671"/>
        <v>0</v>
      </c>
      <c r="K822" s="65">
        <f t="shared" si="1671"/>
        <v>0</v>
      </c>
      <c r="L822" s="65">
        <f t="shared" si="1671"/>
        <v>0</v>
      </c>
      <c r="M822" s="65">
        <f t="shared" si="1671"/>
        <v>0</v>
      </c>
      <c r="N822" s="65">
        <f t="shared" si="1671"/>
        <v>0</v>
      </c>
      <c r="O822" s="65">
        <f t="shared" si="1671"/>
        <v>0</v>
      </c>
      <c r="P822" s="65">
        <f t="shared" si="1671"/>
        <v>0</v>
      </c>
      <c r="Q822" s="65">
        <f t="shared" si="1671"/>
        <v>0</v>
      </c>
      <c r="R822" s="65">
        <f t="shared" si="1671"/>
        <v>0</v>
      </c>
      <c r="S822" s="65">
        <f t="shared" si="1671"/>
        <v>0</v>
      </c>
      <c r="T822" s="65">
        <f t="shared" si="1671"/>
        <v>0</v>
      </c>
      <c r="U822" s="65">
        <f t="shared" si="1671"/>
        <v>0</v>
      </c>
      <c r="V822" s="65">
        <f t="shared" si="1671"/>
        <v>0</v>
      </c>
      <c r="W822" s="65">
        <f t="shared" si="1671"/>
        <v>0</v>
      </c>
      <c r="X822" s="65">
        <f t="shared" si="1671"/>
        <v>0</v>
      </c>
      <c r="Y822" s="65">
        <f t="shared" si="1671"/>
        <v>0</v>
      </c>
      <c r="Z822" s="65">
        <f t="shared" si="1671"/>
        <v>0</v>
      </c>
      <c r="AA822" s="65">
        <f t="shared" si="1671"/>
        <v>0</v>
      </c>
      <c r="AB822" s="65">
        <f t="shared" si="1671"/>
        <v>0</v>
      </c>
      <c r="AC822" s="65">
        <f t="shared" si="1671"/>
        <v>0</v>
      </c>
      <c r="AD822" s="65">
        <f t="shared" si="1671"/>
        <v>0</v>
      </c>
      <c r="AE822" s="65">
        <f t="shared" si="1671"/>
        <v>0</v>
      </c>
      <c r="AF822" s="65">
        <f t="shared" si="1671"/>
        <v>0</v>
      </c>
      <c r="AG822" s="65">
        <f t="shared" si="1671"/>
        <v>-405.30830490900013</v>
      </c>
      <c r="AH822" s="65">
        <f t="shared" si="1671"/>
        <v>-469.99792099500019</v>
      </c>
      <c r="AI822" s="65">
        <f t="shared" si="1671"/>
        <v>-471.15902422200008</v>
      </c>
      <c r="AJ822" s="65">
        <f t="shared" si="1671"/>
        <v>-510.1080069090001</v>
      </c>
      <c r="AK822" s="65">
        <f t="shared" si="1671"/>
        <v>-331.7693994</v>
      </c>
      <c r="AL822" s="65">
        <f t="shared" si="1671"/>
        <v>-374.33582144399986</v>
      </c>
      <c r="AM822" s="65">
        <f t="shared" si="1671"/>
        <v>0</v>
      </c>
      <c r="AN822" s="65">
        <f t="shared" si="1671"/>
        <v>0</v>
      </c>
      <c r="AO822" s="65">
        <f t="shared" si="1671"/>
        <v>0</v>
      </c>
      <c r="AP822" s="65">
        <f t="shared" si="1671"/>
        <v>0</v>
      </c>
      <c r="AQ822" s="65">
        <f t="shared" si="1671"/>
        <v>0</v>
      </c>
      <c r="AR822" s="65">
        <f t="shared" si="1671"/>
        <v>0</v>
      </c>
      <c r="AS822" s="65">
        <f t="shared" si="1671"/>
        <v>0</v>
      </c>
      <c r="AT822" s="65">
        <f t="shared" si="1671"/>
        <v>0</v>
      </c>
      <c r="AU822" s="65">
        <f t="shared" si="1671"/>
        <v>0</v>
      </c>
      <c r="AV822" s="65">
        <f t="shared" si="1671"/>
        <v>0</v>
      </c>
      <c r="AW822" s="65">
        <f t="shared" si="1671"/>
        <v>0</v>
      </c>
      <c r="AX822" s="65">
        <f t="shared" si="1671"/>
        <v>0</v>
      </c>
      <c r="AY822" s="65">
        <f t="shared" si="1671"/>
        <v>0</v>
      </c>
      <c r="AZ822" s="65">
        <f t="shared" si="1671"/>
        <v>0</v>
      </c>
      <c r="BA822" s="65">
        <f t="shared" si="1671"/>
        <v>0</v>
      </c>
      <c r="BB822" s="65">
        <f t="shared" si="1671"/>
        <v>0</v>
      </c>
      <c r="BC822" s="65">
        <f t="shared" si="1671"/>
        <v>0</v>
      </c>
      <c r="BD822" s="65">
        <f t="shared" si="1671"/>
        <v>0</v>
      </c>
      <c r="BE822" s="65">
        <f t="shared" si="1671"/>
        <v>0</v>
      </c>
      <c r="BF822" s="65">
        <f t="shared" si="1671"/>
        <v>0</v>
      </c>
      <c r="BG822" s="65">
        <f t="shared" si="1671"/>
        <v>0</v>
      </c>
      <c r="BH822" s="65">
        <f t="shared" si="1671"/>
        <v>0</v>
      </c>
      <c r="BI822" s="65">
        <f t="shared" si="1671"/>
        <v>0</v>
      </c>
      <c r="BJ822" s="65">
        <f t="shared" si="1671"/>
        <v>0</v>
      </c>
      <c r="BK822" s="65">
        <f t="shared" si="1671"/>
        <v>0</v>
      </c>
      <c r="BL822" s="65">
        <f t="shared" si="1671"/>
        <v>0</v>
      </c>
      <c r="BM822" s="65">
        <f t="shared" si="1671"/>
        <v>0</v>
      </c>
      <c r="BN822" s="65">
        <f t="shared" si="1671"/>
        <v>0</v>
      </c>
      <c r="BO822" s="65">
        <f t="shared" si="1671"/>
        <v>0</v>
      </c>
      <c r="BP822" s="65">
        <f t="shared" si="1671"/>
        <v>0</v>
      </c>
      <c r="BQ822" s="65">
        <f t="shared" si="1671"/>
        <v>0</v>
      </c>
      <c r="BR822" s="65">
        <f t="shared" si="1671"/>
        <v>0</v>
      </c>
      <c r="BS822" s="65">
        <f t="shared" si="1671"/>
        <v>0</v>
      </c>
      <c r="BT822" s="65">
        <f t="shared" ref="BT822:BZ822" si="1672">(-BT818)*$B822</f>
        <v>0</v>
      </c>
      <c r="BU822" s="65">
        <f t="shared" si="1672"/>
        <v>0</v>
      </c>
      <c r="BV822" s="65">
        <f t="shared" si="1672"/>
        <v>0</v>
      </c>
      <c r="BW822" s="65">
        <f t="shared" si="1672"/>
        <v>0</v>
      </c>
      <c r="BX822" s="65">
        <f t="shared" si="1672"/>
        <v>0</v>
      </c>
      <c r="BY822" s="65">
        <f t="shared" si="1672"/>
        <v>0</v>
      </c>
      <c r="BZ822" s="65">
        <f t="shared" si="1672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73">SUM(H820:H822)</f>
        <v>0</v>
      </c>
      <c r="I823" s="188">
        <f t="shared" ref="I823" si="1674">SUM(I820:I822)</f>
        <v>0</v>
      </c>
      <c r="J823" s="188">
        <f t="shared" ref="J823" si="1675">SUM(J820:J822)</f>
        <v>0</v>
      </c>
      <c r="K823" s="188">
        <f t="shared" ref="K823" si="1676">SUM(K820:K822)</f>
        <v>0</v>
      </c>
      <c r="L823" s="188">
        <f t="shared" ref="L823" si="1677">SUM(L820:L822)</f>
        <v>0</v>
      </c>
      <c r="M823" s="188">
        <f t="shared" ref="M823" si="1678">SUM(M820:M822)</f>
        <v>0</v>
      </c>
      <c r="N823" s="188">
        <f t="shared" ref="N823" si="1679">SUM(N820:N822)</f>
        <v>0</v>
      </c>
      <c r="O823" s="188">
        <f t="shared" ref="O823" si="1680">SUM(O820:O822)</f>
        <v>0</v>
      </c>
      <c r="P823" s="188">
        <f t="shared" ref="P823" si="1681">SUM(P820:P822)</f>
        <v>0</v>
      </c>
      <c r="Q823" s="188">
        <f t="shared" ref="Q823" si="1682">SUM(Q820:Q822)</f>
        <v>0</v>
      </c>
      <c r="R823" s="188">
        <f t="shared" ref="R823" si="1683">SUM(R820:R822)</f>
        <v>0</v>
      </c>
      <c r="S823" s="188">
        <f t="shared" ref="S823" si="1684">SUM(S820:S822)</f>
        <v>0</v>
      </c>
      <c r="T823" s="188">
        <f t="shared" ref="T823" si="1685">SUM(T820:T822)</f>
        <v>0</v>
      </c>
      <c r="U823" s="188">
        <f t="shared" ref="U823" si="1686">SUM(U820:U822)</f>
        <v>0</v>
      </c>
      <c r="V823" s="188">
        <f t="shared" ref="V823" si="1687">SUM(V820:V822)</f>
        <v>0</v>
      </c>
      <c r="W823" s="188">
        <f t="shared" ref="W823" si="1688">SUM(W820:W822)</f>
        <v>0</v>
      </c>
      <c r="X823" s="188">
        <f t="shared" ref="X823" si="1689">SUM(X820:X822)</f>
        <v>0</v>
      </c>
      <c r="Y823" s="188">
        <f t="shared" ref="Y823" si="1690">SUM(Y820:Y822)</f>
        <v>0</v>
      </c>
      <c r="Z823" s="188">
        <f t="shared" ref="Z823" si="1691">SUM(Z820:Z822)</f>
        <v>0</v>
      </c>
      <c r="AA823" s="188">
        <f t="shared" ref="AA823" si="1692">SUM(AA820:AA822)</f>
        <v>0</v>
      </c>
      <c r="AB823" s="188">
        <f t="shared" ref="AB823" si="1693">SUM(AB820:AB822)</f>
        <v>0</v>
      </c>
      <c r="AC823" s="188">
        <f t="shared" ref="AC823" si="1694">SUM(AC820:AC822)</f>
        <v>0</v>
      </c>
      <c r="AD823" s="188">
        <f t="shared" ref="AD823" si="1695">SUM(AD820:AD822)</f>
        <v>0</v>
      </c>
      <c r="AE823" s="188">
        <f t="shared" ref="AE823" si="1696">SUM(AE820:AE822)</f>
        <v>0</v>
      </c>
      <c r="AF823" s="188">
        <f t="shared" ref="AF823" si="1697">SUM(AF820:AF822)</f>
        <v>0</v>
      </c>
      <c r="AG823" s="188">
        <f t="shared" ref="AG823" si="1698">SUM(AG820:AG822)</f>
        <v>-417.6386857325453</v>
      </c>
      <c r="AH823" s="188">
        <f t="shared" ref="AH823" si="1699">SUM(AH820:AH822)</f>
        <v>-498.76056737267982</v>
      </c>
      <c r="AI823" s="188">
        <f t="shared" ref="AI823" si="1700">SUM(AI820:AI822)</f>
        <v>-512.86126708790789</v>
      </c>
      <c r="AJ823" s="188">
        <f t="shared" ref="AJ823" si="1701">SUM(AJ820:AJ822)</f>
        <v>-566.9179914826708</v>
      </c>
      <c r="AK823" s="188">
        <f t="shared" ref="AK823" si="1702">SUM(AK820:AK822)</f>
        <v>-408.34254182684555</v>
      </c>
      <c r="AL823" s="188">
        <f t="shared" ref="AL823" si="1703">SUM(AL820:AL822)</f>
        <v>-468.31387567241109</v>
      </c>
      <c r="AM823" s="188">
        <f t="shared" ref="AM823" si="1704">SUM(AM820:AM822)</f>
        <v>-92.335644144851642</v>
      </c>
      <c r="AN823" s="188">
        <f t="shared" ref="AN823" si="1705">SUM(AN820:AN822)</f>
        <v>-92.335644144851642</v>
      </c>
      <c r="AO823" s="188">
        <f t="shared" ref="AO823" si="1706">SUM(AO820:AO822)</f>
        <v>-92.335644144851642</v>
      </c>
      <c r="AP823" s="188">
        <f t="shared" ref="AP823" si="1707">SUM(AP820:AP822)</f>
        <v>-92.335644144851642</v>
      </c>
      <c r="AQ823" s="188">
        <f t="shared" ref="AQ823" si="1708">SUM(AQ820:AQ822)</f>
        <v>-113.21205349078036</v>
      </c>
      <c r="AR823" s="188">
        <f t="shared" ref="AR823" si="1709">SUM(AR820:AR822)</f>
        <v>-113.21205349078036</v>
      </c>
      <c r="AS823" s="188">
        <f t="shared" ref="AS823" si="1710">SUM(AS820:AS822)</f>
        <v>-113.21205349078036</v>
      </c>
      <c r="AT823" s="188">
        <f t="shared" ref="AT823" si="1711">SUM(AT820:AT822)</f>
        <v>-113.21205349078036</v>
      </c>
      <c r="AU823" s="188">
        <f t="shared" ref="AU823" si="1712">SUM(AU820:AU822)</f>
        <v>-113.21205349078036</v>
      </c>
      <c r="AV823" s="188">
        <f t="shared" ref="AV823" si="1713">SUM(AV820:AV822)</f>
        <v>-113.21205349078036</v>
      </c>
      <c r="AW823" s="188">
        <f t="shared" ref="AW823" si="1714">SUM(AW820:AW822)</f>
        <v>-113.21205349078036</v>
      </c>
      <c r="AX823" s="188">
        <f t="shared" ref="AX823" si="1715">SUM(AX820:AX822)</f>
        <v>-113.21205349078036</v>
      </c>
      <c r="AY823" s="188">
        <f t="shared" ref="AY823" si="1716">SUM(AY820:AY822)</f>
        <v>-113.21205349078036</v>
      </c>
      <c r="AZ823" s="188">
        <f t="shared" ref="AZ823" si="1717">SUM(AZ820:AZ822)</f>
        <v>-113.21205349078036</v>
      </c>
      <c r="BA823" s="188">
        <f t="shared" ref="BA823" si="1718">SUM(BA820:BA822)</f>
        <v>-113.21205349078036</v>
      </c>
      <c r="BB823" s="188">
        <f t="shared" ref="BB823" si="1719">SUM(BB820:BB822)</f>
        <v>-113.21205349078036</v>
      </c>
      <c r="BC823" s="188">
        <f t="shared" ref="BC823" si="1720">SUM(BC820:BC822)</f>
        <v>-102.68647123845491</v>
      </c>
      <c r="BD823" s="188">
        <f t="shared" ref="BD823" si="1721">SUM(BD820:BD822)</f>
        <v>-102.68647123845491</v>
      </c>
      <c r="BE823" s="188">
        <f t="shared" ref="BE823" si="1722">SUM(BE820:BE822)</f>
        <v>-102.68647123845491</v>
      </c>
      <c r="BF823" s="188">
        <f t="shared" ref="BF823" si="1723">SUM(BF820:BF822)</f>
        <v>-102.68647123845491</v>
      </c>
      <c r="BG823" s="188">
        <f t="shared" ref="BG823" si="1724">SUM(BG820:BG822)</f>
        <v>-102.68647123845491</v>
      </c>
      <c r="BH823" s="188">
        <f t="shared" ref="BH823" si="1725">SUM(BH820:BH822)</f>
        <v>-102.68647123845491</v>
      </c>
      <c r="BI823" s="188">
        <f t="shared" ref="BI823" si="1726">SUM(BI820:BI822)</f>
        <v>-102.68647123845491</v>
      </c>
      <c r="BJ823" s="188">
        <f t="shared" ref="BJ823" si="1727">SUM(BJ820:BJ822)</f>
        <v>-102.68647123845491</v>
      </c>
      <c r="BK823" s="188">
        <f t="shared" ref="BK823" si="1728">SUM(BK820:BK822)</f>
        <v>-102.68647123845491</v>
      </c>
      <c r="BL823" s="188">
        <f t="shared" ref="BL823" si="1729">SUM(BL820:BL822)</f>
        <v>-102.68647123845491</v>
      </c>
      <c r="BM823" s="188">
        <f t="shared" ref="BM823" si="1730">SUM(BM820:BM822)</f>
        <v>-102.68647123845491</v>
      </c>
      <c r="BN823" s="188">
        <f t="shared" ref="BN823" si="1731">SUM(BN820:BN822)</f>
        <v>-102.68647123845491</v>
      </c>
      <c r="BO823" s="188">
        <f t="shared" ref="BO823" si="1732">SUM(BO820:BO822)</f>
        <v>-92.976524511217391</v>
      </c>
      <c r="BP823" s="188">
        <f t="shared" ref="BP823" si="1733">SUM(BP820:BP822)</f>
        <v>-92.976524511217391</v>
      </c>
      <c r="BQ823" s="188">
        <f t="shared" ref="BQ823" si="1734">SUM(BQ820:BQ822)</f>
        <v>-92.976524511217391</v>
      </c>
      <c r="BR823" s="188">
        <f t="shared" ref="BR823" si="1735">SUM(BR820:BR822)</f>
        <v>-92.976524511217391</v>
      </c>
      <c r="BS823" s="188">
        <f t="shared" ref="BS823" si="1736">SUM(BS820:BS822)</f>
        <v>-92.976524511217391</v>
      </c>
      <c r="BT823" s="188">
        <f t="shared" ref="BT823" si="1737">SUM(BT820:BT822)</f>
        <v>-92.976524511217391</v>
      </c>
      <c r="BU823" s="188">
        <f t="shared" ref="BU823" si="1738">SUM(BU820:BU822)</f>
        <v>-92.976524511217391</v>
      </c>
      <c r="BV823" s="188">
        <f t="shared" ref="BV823" si="1739">SUM(BV820:BV822)</f>
        <v>-92.976524511217391</v>
      </c>
      <c r="BW823" s="188">
        <f t="shared" ref="BW823" si="1740">SUM(BW820:BW822)</f>
        <v>-92.976524511217391</v>
      </c>
      <c r="BX823" s="188">
        <f t="shared" ref="BX823" si="1741">SUM(BX820:BX822)</f>
        <v>-92.976524511217391</v>
      </c>
      <c r="BY823" s="188">
        <f t="shared" ref="BY823" si="1742">SUM(BY820:BY822)</f>
        <v>-92.976524511217391</v>
      </c>
      <c r="BZ823" s="188">
        <f t="shared" ref="BZ823" si="1743">SUM(BZ820:BZ822)</f>
        <v>-92.976524511217391</v>
      </c>
    </row>
    <row r="824" spans="1:78" ht="15" x14ac:dyDescent="0.25">
      <c r="B824" s="77">
        <f>HLOOKUP(INPUTS!$C$45,$G$9:$BZ$949,ROW(C824)-8,FALSE)</f>
        <v>-3149.841861609616</v>
      </c>
      <c r="E824" s="170" t="s">
        <v>16</v>
      </c>
      <c r="G824" s="188">
        <f>G823+F824</f>
        <v>0</v>
      </c>
      <c r="H824" s="188">
        <f t="shared" ref="H824" si="1744">H823+G824</f>
        <v>0</v>
      </c>
      <c r="I824" s="188">
        <f t="shared" ref="I824" si="1745">I823+H824</f>
        <v>0</v>
      </c>
      <c r="J824" s="188">
        <f t="shared" ref="J824" si="1746">J823+I824</f>
        <v>0</v>
      </c>
      <c r="K824" s="188">
        <f t="shared" ref="K824" si="1747">K823+J824</f>
        <v>0</v>
      </c>
      <c r="L824" s="188">
        <f t="shared" ref="L824" si="1748">L823+K824</f>
        <v>0</v>
      </c>
      <c r="M824" s="188">
        <f t="shared" ref="M824" si="1749">M823+L824</f>
        <v>0</v>
      </c>
      <c r="N824" s="188">
        <f t="shared" ref="N824" si="1750">N823+M824</f>
        <v>0</v>
      </c>
      <c r="O824" s="188">
        <f t="shared" ref="O824" si="1751">O823+N824</f>
        <v>0</v>
      </c>
      <c r="P824" s="188">
        <f t="shared" ref="P824" si="1752">P823+O824</f>
        <v>0</v>
      </c>
      <c r="Q824" s="188">
        <f t="shared" ref="Q824" si="1753">Q823+P824</f>
        <v>0</v>
      </c>
      <c r="R824" s="188">
        <f t="shared" ref="R824" si="1754">R823+Q824</f>
        <v>0</v>
      </c>
      <c r="S824" s="188">
        <f t="shared" ref="S824" si="1755">S823+R824</f>
        <v>0</v>
      </c>
      <c r="T824" s="188">
        <f t="shared" ref="T824" si="1756">T823+S824</f>
        <v>0</v>
      </c>
      <c r="U824" s="188">
        <f t="shared" ref="U824" si="1757">U823+T824</f>
        <v>0</v>
      </c>
      <c r="V824" s="188">
        <f t="shared" ref="V824" si="1758">V823+U824</f>
        <v>0</v>
      </c>
      <c r="W824" s="188">
        <f t="shared" ref="W824" si="1759">W823+V824</f>
        <v>0</v>
      </c>
      <c r="X824" s="188">
        <f t="shared" ref="X824" si="1760">X823+W824</f>
        <v>0</v>
      </c>
      <c r="Y824" s="188">
        <f t="shared" ref="Y824" si="1761">Y823+X824</f>
        <v>0</v>
      </c>
      <c r="Z824" s="188">
        <f t="shared" ref="Z824" si="1762">Z823+Y824</f>
        <v>0</v>
      </c>
      <c r="AA824" s="188">
        <f t="shared" ref="AA824" si="1763">AA823+Z824</f>
        <v>0</v>
      </c>
      <c r="AB824" s="188">
        <f t="shared" ref="AB824" si="1764">AB823+AA824</f>
        <v>0</v>
      </c>
      <c r="AC824" s="188">
        <f t="shared" ref="AC824" si="1765">AC823+AB824</f>
        <v>0</v>
      </c>
      <c r="AD824" s="188">
        <f t="shared" ref="AD824" si="1766">AD823+AC824</f>
        <v>0</v>
      </c>
      <c r="AE824" s="188">
        <f t="shared" ref="AE824" si="1767">AE823+AD824</f>
        <v>0</v>
      </c>
      <c r="AF824" s="188">
        <f t="shared" ref="AF824" si="1768">AF823+AE824</f>
        <v>0</v>
      </c>
      <c r="AG824" s="188">
        <f t="shared" ref="AG824" si="1769">AG823+AF824</f>
        <v>-417.6386857325453</v>
      </c>
      <c r="AH824" s="188">
        <f t="shared" ref="AH824" si="1770">AH823+AG824</f>
        <v>-916.39925310522517</v>
      </c>
      <c r="AI824" s="188">
        <f t="shared" ref="AI824" si="1771">AI823+AH824</f>
        <v>-1429.2605201931331</v>
      </c>
      <c r="AJ824" s="188">
        <f t="shared" ref="AJ824" si="1772">AJ823+AI824</f>
        <v>-1996.1785116758037</v>
      </c>
      <c r="AK824" s="188">
        <f t="shared" ref="AK824" si="1773">AK823+AJ824</f>
        <v>-2404.5210535026495</v>
      </c>
      <c r="AL824" s="188">
        <f t="shared" ref="AL824" si="1774">AL823+AK824</f>
        <v>-2872.8349291750606</v>
      </c>
      <c r="AM824" s="188">
        <f t="shared" ref="AM824" si="1775">AM823+AL824</f>
        <v>-2965.1705733199124</v>
      </c>
      <c r="AN824" s="188">
        <f t="shared" ref="AN824" si="1776">AN823+AM824</f>
        <v>-3057.5062174647642</v>
      </c>
      <c r="AO824" s="188">
        <f t="shared" ref="AO824" si="1777">AO823+AN824</f>
        <v>-3149.841861609616</v>
      </c>
      <c r="AP824" s="188">
        <f t="shared" ref="AP824" si="1778">AP823+AO824</f>
        <v>-3242.1775057544678</v>
      </c>
      <c r="AQ824" s="188">
        <f t="shared" ref="AQ824" si="1779">AQ823+AP824</f>
        <v>-3355.3895592452482</v>
      </c>
      <c r="AR824" s="188">
        <f t="shared" ref="AR824" si="1780">AR823+AQ824</f>
        <v>-3468.6016127360285</v>
      </c>
      <c r="AS824" s="188">
        <f t="shared" ref="AS824" si="1781">AS823+AR824</f>
        <v>-3581.8136662268089</v>
      </c>
      <c r="AT824" s="188">
        <f t="shared" ref="AT824" si="1782">AT823+AS824</f>
        <v>-3695.0257197175893</v>
      </c>
      <c r="AU824" s="188">
        <f t="shared" ref="AU824" si="1783">AU823+AT824</f>
        <v>-3808.2377732083696</v>
      </c>
      <c r="AV824" s="188">
        <f t="shared" ref="AV824" si="1784">AV823+AU824</f>
        <v>-3921.44982669915</v>
      </c>
      <c r="AW824" s="188">
        <f t="shared" ref="AW824" si="1785">AW823+AV824</f>
        <v>-4034.6618801899303</v>
      </c>
      <c r="AX824" s="188">
        <f t="shared" ref="AX824" si="1786">AX823+AW824</f>
        <v>-4147.8739336807103</v>
      </c>
      <c r="AY824" s="188">
        <f t="shared" ref="AY824" si="1787">AY823+AX824</f>
        <v>-4261.0859871714911</v>
      </c>
      <c r="AZ824" s="188">
        <f t="shared" ref="AZ824" si="1788">AZ823+AY824</f>
        <v>-4374.2980406622719</v>
      </c>
      <c r="BA824" s="188">
        <f t="shared" ref="BA824" si="1789">BA823+AZ824</f>
        <v>-4487.5100941530527</v>
      </c>
      <c r="BB824" s="188">
        <f t="shared" ref="BB824" si="1790">BB823+BA824</f>
        <v>-4600.7221476438335</v>
      </c>
      <c r="BC824" s="188">
        <f t="shared" ref="BC824" si="1791">BC823+BB824</f>
        <v>-4703.4086188822885</v>
      </c>
      <c r="BD824" s="188">
        <f t="shared" ref="BD824" si="1792">BD823+BC824</f>
        <v>-4806.0950901207434</v>
      </c>
      <c r="BE824" s="188">
        <f t="shared" ref="BE824" si="1793">BE823+BD824</f>
        <v>-4908.7815613591983</v>
      </c>
      <c r="BF824" s="188">
        <f t="shared" ref="BF824" si="1794">BF823+BE824</f>
        <v>-5011.4680325976533</v>
      </c>
      <c r="BG824" s="188">
        <f t="shared" ref="BG824" si="1795">BG823+BF824</f>
        <v>-5114.1545038361082</v>
      </c>
      <c r="BH824" s="188">
        <f t="shared" ref="BH824" si="1796">BH823+BG824</f>
        <v>-5216.8409750745632</v>
      </c>
      <c r="BI824" s="188">
        <f t="shared" ref="BI824" si="1797">BI823+BH824</f>
        <v>-5319.5274463130181</v>
      </c>
      <c r="BJ824" s="188">
        <f t="shared" ref="BJ824" si="1798">BJ823+BI824</f>
        <v>-5422.2139175514731</v>
      </c>
      <c r="BK824" s="188">
        <f t="shared" ref="BK824" si="1799">BK823+BJ824</f>
        <v>-5524.900388789928</v>
      </c>
      <c r="BL824" s="188">
        <f t="shared" ref="BL824" si="1800">BL823+BK824</f>
        <v>-5627.5868600283829</v>
      </c>
      <c r="BM824" s="188">
        <f t="shared" ref="BM824" si="1801">BM823+BL824</f>
        <v>-5730.2733312668379</v>
      </c>
      <c r="BN824" s="188">
        <f t="shared" ref="BN824" si="1802">BN823+BM824</f>
        <v>-5832.9598025052928</v>
      </c>
      <c r="BO824" s="188">
        <f t="shared" ref="BO824" si="1803">BO823+BN824</f>
        <v>-5925.9363270165104</v>
      </c>
      <c r="BP824" s="188">
        <f t="shared" ref="BP824" si="1804">BP823+BO824</f>
        <v>-6018.912851527728</v>
      </c>
      <c r="BQ824" s="188">
        <f t="shared" ref="BQ824" si="1805">BQ823+BP824</f>
        <v>-6111.8893760389456</v>
      </c>
      <c r="BR824" s="188">
        <f t="shared" ref="BR824" si="1806">BR823+BQ824</f>
        <v>-6204.8659005501631</v>
      </c>
      <c r="BS824" s="188">
        <f t="shared" ref="BS824" si="1807">BS823+BR824</f>
        <v>-6297.8424250613807</v>
      </c>
      <c r="BT824" s="188">
        <f t="shared" ref="BT824" si="1808">BT823+BS824</f>
        <v>-6390.8189495725983</v>
      </c>
      <c r="BU824" s="188">
        <f t="shared" ref="BU824" si="1809">BU823+BT824</f>
        <v>-6483.7954740838159</v>
      </c>
      <c r="BV824" s="188">
        <f t="shared" ref="BV824" si="1810">BV823+BU824</f>
        <v>-6576.7719985950334</v>
      </c>
      <c r="BW824" s="188">
        <f t="shared" ref="BW824" si="1811">BW823+BV824</f>
        <v>-6669.748523106251</v>
      </c>
      <c r="BX824" s="188">
        <f t="shared" ref="BX824" si="1812">BX823+BW824</f>
        <v>-6762.7250476174686</v>
      </c>
      <c r="BY824" s="188">
        <f t="shared" ref="BY824" si="1813">BY823+BX824</f>
        <v>-6855.7015721286862</v>
      </c>
      <c r="BZ824" s="188">
        <f t="shared" ref="BZ824" si="1814">BZ823+BY824</f>
        <v>-6948.6780966399037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1.3893051174725952E-2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1790.9076992662922</v>
      </c>
      <c r="B827" s="77">
        <f>SUM(G827:BZ827)</f>
        <v>128906.72298999998</v>
      </c>
      <c r="E827" s="170" t="s">
        <v>8</v>
      </c>
      <c r="G827" s="319">
        <f>IF(G$700=$E826,VLOOKUP(G$9,$D$12:$E$83,2,FALSE),0)</f>
        <v>0</v>
      </c>
      <c r="H827" s="319">
        <f t="shared" ref="H827" si="1815">IF(H$700=$E826,VLOOKUP(H$9,$D$12:$E$83,2,FALSE),0)</f>
        <v>0</v>
      </c>
      <c r="I827" s="319">
        <f t="shared" ref="I827" si="1816">IF(I$700=$E826,VLOOKUP(I$9,$D$12:$E$83,2,FALSE),0)</f>
        <v>0</v>
      </c>
      <c r="J827" s="319">
        <f t="shared" ref="J827" si="1817">IF(J$700=$E826,VLOOKUP(J$9,$D$12:$E$83,2,FALSE),0)</f>
        <v>0</v>
      </c>
      <c r="K827" s="319">
        <f t="shared" ref="K827" si="1818">IF(K$700=$E826,VLOOKUP(K$9,$D$12:$E$83,2,FALSE),0)</f>
        <v>0</v>
      </c>
      <c r="L827" s="319">
        <f t="shared" ref="L827" si="1819">IF(L$700=$E826,VLOOKUP(L$9,$D$12:$E$83,2,FALSE),0)</f>
        <v>0</v>
      </c>
      <c r="M827" s="319">
        <f t="shared" ref="M827" si="1820">IF(M$700=$E826,VLOOKUP(M$9,$D$12:$E$83,2,FALSE),0)</f>
        <v>0</v>
      </c>
      <c r="N827" s="319">
        <f t="shared" ref="N827" si="1821">IF(N$700=$E826,VLOOKUP(N$9,$D$12:$E$83,2,FALSE),0)</f>
        <v>0</v>
      </c>
      <c r="O827" s="319">
        <f t="shared" ref="O827" si="1822">IF(O$700=$E826,VLOOKUP(O$9,$D$12:$E$83,2,FALSE),0)</f>
        <v>0</v>
      </c>
      <c r="P827" s="319">
        <f t="shared" ref="P827" si="1823">IF(P$700=$E826,VLOOKUP(P$9,$D$12:$E$83,2,FALSE),0)</f>
        <v>0</v>
      </c>
      <c r="Q827" s="319">
        <f t="shared" ref="Q827" si="1824">IF(Q$700=$E826,VLOOKUP(Q$9,$D$12:$E$83,2,FALSE),0)</f>
        <v>0</v>
      </c>
      <c r="R827" s="319">
        <f t="shared" ref="R827" si="1825">IF(R$700=$E826,VLOOKUP(R$9,$D$12:$E$83,2,FALSE),0)</f>
        <v>0</v>
      </c>
      <c r="S827" s="319">
        <f t="shared" ref="S827" si="1826">IF(S$700=$E826,VLOOKUP(S$9,$D$12:$E$83,2,FALSE),0)</f>
        <v>0</v>
      </c>
      <c r="T827" s="319">
        <f t="shared" ref="T827" si="1827">IF(T$700=$E826,VLOOKUP(T$9,$D$12:$E$83,2,FALSE),0)</f>
        <v>0</v>
      </c>
      <c r="U827" s="319">
        <f t="shared" ref="U827" si="1828">IF(U$700=$E826,VLOOKUP(U$9,$D$12:$E$83,2,FALSE),0)</f>
        <v>0</v>
      </c>
      <c r="V827" s="319">
        <f t="shared" ref="V827" si="1829">IF(V$700=$E826,VLOOKUP(V$9,$D$12:$E$83,2,FALSE),0)</f>
        <v>0</v>
      </c>
      <c r="W827" s="319">
        <f t="shared" ref="W827" si="1830">IF(W$700=$E826,VLOOKUP(W$9,$D$12:$E$83,2,FALSE),0)</f>
        <v>0</v>
      </c>
      <c r="X827" s="319">
        <f t="shared" ref="X827" si="1831">IF(X$700=$E826,VLOOKUP(X$9,$D$12:$E$83,2,FALSE),0)</f>
        <v>0</v>
      </c>
      <c r="Y827" s="319">
        <f t="shared" ref="Y827" si="1832">IF(Y$700=$E826,VLOOKUP(Y$9,$D$12:$E$83,2,FALSE),0)</f>
        <v>0</v>
      </c>
      <c r="Z827" s="319">
        <f t="shared" ref="Z827" si="1833">IF(Z$700=$E826,VLOOKUP(Z$9,$D$12:$E$83,2,FALSE),0)</f>
        <v>0</v>
      </c>
      <c r="AA827" s="319">
        <f t="shared" ref="AA827" si="1834">IF(AA$700=$E826,VLOOKUP(AA$9,$D$12:$E$83,2,FALSE),0)</f>
        <v>0</v>
      </c>
      <c r="AB827" s="319">
        <f t="shared" ref="AB827" si="1835">IF(AB$700=$E826,VLOOKUP(AB$9,$D$12:$E$83,2,FALSE),0)</f>
        <v>0</v>
      </c>
      <c r="AC827" s="319">
        <f t="shared" ref="AC827" si="1836">IF(AC$700=$E826,VLOOKUP(AC$9,$D$12:$E$83,2,FALSE),0)</f>
        <v>0</v>
      </c>
      <c r="AD827" s="319">
        <f t="shared" ref="AD827" si="1837">IF(AD$700=$E826,VLOOKUP(AD$9,$D$12:$E$83,2,FALSE),0)</f>
        <v>0</v>
      </c>
      <c r="AE827" s="319">
        <f t="shared" ref="AE827" si="1838">IF(AE$700=$E826,VLOOKUP(AE$9,$D$12:$E$83,2,FALSE),0)</f>
        <v>0</v>
      </c>
      <c r="AF827" s="319">
        <f t="shared" ref="AF827" si="1839">IF(AF$700=$E826,VLOOKUP(AF$9,$D$12:$E$83,2,FALSE),0)</f>
        <v>0</v>
      </c>
      <c r="AG827" s="319">
        <f t="shared" ref="AG827" si="1840">IF(AG$700=$E826,VLOOKUP(AG$9,$D$12:$E$83,2,FALSE),0)</f>
        <v>0</v>
      </c>
      <c r="AH827" s="319">
        <f t="shared" ref="AH827" si="1841">IF(AH$700=$E826,VLOOKUP(AH$9,$D$12:$E$83,2,FALSE),0)</f>
        <v>0</v>
      </c>
      <c r="AI827" s="319">
        <f t="shared" ref="AI827" si="1842">IF(AI$700=$E826,VLOOKUP(AI$9,$D$12:$E$83,2,FALSE),0)</f>
        <v>0</v>
      </c>
      <c r="AJ827" s="319">
        <f t="shared" ref="AJ827" si="1843">IF(AJ$700=$E826,VLOOKUP(AJ$9,$D$12:$E$83,2,FALSE),0)</f>
        <v>0</v>
      </c>
      <c r="AK827" s="319">
        <f t="shared" ref="AK827" si="1844">IF(AK$700=$E826,VLOOKUP(AK$9,$D$12:$E$83,2,FALSE),0)</f>
        <v>0</v>
      </c>
      <c r="AL827" s="319">
        <f t="shared" ref="AL827" si="1845">IF(AL$700=$E826,VLOOKUP(AL$9,$D$12:$E$83,2,FALSE),0)</f>
        <v>0</v>
      </c>
      <c r="AM827" s="319">
        <f t="shared" ref="AM827" si="1846">IF(AM$700=$E826,VLOOKUP(AM$9,$D$12:$E$83,2,FALSE),0)</f>
        <v>5379.1820600000283</v>
      </c>
      <c r="AN827" s="319">
        <f t="shared" ref="AN827" si="1847">IF(AN$700=$E826,VLOOKUP(AN$9,$D$12:$E$83,2,FALSE),0)</f>
        <v>15220.319290000016</v>
      </c>
      <c r="AO827" s="319">
        <f t="shared" ref="AO827" si="1848">IF(AO$700=$E826,VLOOKUP(AO$9,$D$12:$E$83,2,FALSE),0)</f>
        <v>16307.221639999936</v>
      </c>
      <c r="AP827" s="319">
        <f t="shared" ref="AP827" si="1849">IF(AP$700=$E826,VLOOKUP(AP$9,$D$12:$E$83,2,FALSE),0)</f>
        <v>32200</v>
      </c>
      <c r="AQ827" s="319">
        <f t="shared" ref="AQ827" si="1850">IF(AQ$700=$E826,VLOOKUP(AQ$9,$D$12:$E$83,2,FALSE),0)</f>
        <v>32200</v>
      </c>
      <c r="AR827" s="319">
        <f t="shared" ref="AR827" si="1851">IF(AR$700=$E826,VLOOKUP(AR$9,$D$12:$E$83,2,FALSE),0)</f>
        <v>27600</v>
      </c>
      <c r="AS827" s="319">
        <f t="shared" ref="AS827" si="1852">IF(AS$700=$E826,VLOOKUP(AS$9,$D$12:$E$83,2,FALSE),0)</f>
        <v>0</v>
      </c>
      <c r="AT827" s="319">
        <f t="shared" ref="AT827" si="1853">IF(AT$700=$E826,VLOOKUP(AT$9,$D$12:$E$83,2,FALSE),0)</f>
        <v>0</v>
      </c>
      <c r="AU827" s="319">
        <f t="shared" ref="AU827" si="1854">IF(AU$700=$E826,VLOOKUP(AU$9,$D$12:$E$83,2,FALSE),0)</f>
        <v>0</v>
      </c>
      <c r="AV827" s="319">
        <f t="shared" ref="AV827" si="1855">IF(AV$700=$E826,VLOOKUP(AV$9,$D$12:$E$83,2,FALSE),0)</f>
        <v>0</v>
      </c>
      <c r="AW827" s="319">
        <f t="shared" ref="AW827" si="1856">IF(AW$700=$E826,VLOOKUP(AW$9,$D$12:$E$83,2,FALSE),0)</f>
        <v>0</v>
      </c>
      <c r="AX827" s="319">
        <f t="shared" ref="AX827" si="1857">IF(AX$700=$E826,VLOOKUP(AX$9,$D$12:$E$83,2,FALSE),0)</f>
        <v>0</v>
      </c>
      <c r="AY827" s="319">
        <f t="shared" ref="AY827" si="1858">IF(AY$700=$E826,VLOOKUP(AY$9,$D$12:$E$83,2,FALSE),0)</f>
        <v>0</v>
      </c>
      <c r="AZ827" s="319">
        <f t="shared" ref="AZ827" si="1859">IF(AZ$700=$E826,VLOOKUP(AZ$9,$D$12:$E$83,2,FALSE),0)</f>
        <v>0</v>
      </c>
      <c r="BA827" s="319">
        <f t="shared" ref="BA827" si="1860">IF(BA$700=$E826,VLOOKUP(BA$9,$D$12:$E$83,2,FALSE),0)</f>
        <v>0</v>
      </c>
      <c r="BB827" s="319">
        <f t="shared" ref="BB827" si="1861">IF(BB$700=$E826,VLOOKUP(BB$9,$D$12:$E$83,2,FALSE),0)</f>
        <v>0</v>
      </c>
      <c r="BC827" s="319">
        <f t="shared" ref="BC827" si="1862">IF(BC$700=$E826,VLOOKUP(BC$9,$D$12:$E$83,2,FALSE),0)</f>
        <v>0</v>
      </c>
      <c r="BD827" s="319">
        <f t="shared" ref="BD827" si="1863">IF(BD$700=$E826,VLOOKUP(BD$9,$D$12:$E$83,2,FALSE),0)</f>
        <v>0</v>
      </c>
      <c r="BE827" s="319">
        <f t="shared" ref="BE827" si="1864">IF(BE$700=$E826,VLOOKUP(BE$9,$D$12:$E$83,2,FALSE),0)</f>
        <v>0</v>
      </c>
      <c r="BF827" s="319">
        <f t="shared" ref="BF827" si="1865">IF(BF$700=$E826,VLOOKUP(BF$9,$D$12:$E$83,2,FALSE),0)</f>
        <v>0</v>
      </c>
      <c r="BG827" s="319">
        <f t="shared" ref="BG827" si="1866">IF(BG$700=$E826,VLOOKUP(BG$9,$D$12:$E$83,2,FALSE),0)</f>
        <v>0</v>
      </c>
      <c r="BH827" s="319">
        <f t="shared" ref="BH827" si="1867">IF(BH$700=$E826,VLOOKUP(BH$9,$D$12:$E$83,2,FALSE),0)</f>
        <v>0</v>
      </c>
      <c r="BI827" s="319">
        <f t="shared" ref="BI827" si="1868">IF(BI$700=$E826,VLOOKUP(BI$9,$D$12:$E$83,2,FALSE),0)</f>
        <v>0</v>
      </c>
      <c r="BJ827" s="319">
        <f t="shared" ref="BJ827" si="1869">IF(BJ$700=$E826,VLOOKUP(BJ$9,$D$12:$E$83,2,FALSE),0)</f>
        <v>0</v>
      </c>
      <c r="BK827" s="319">
        <f t="shared" ref="BK827" si="1870">IF(BK$700=$E826,VLOOKUP(BK$9,$D$12:$E$83,2,FALSE),0)</f>
        <v>0</v>
      </c>
      <c r="BL827" s="319">
        <f t="shared" ref="BL827" si="1871">IF(BL$700=$E826,VLOOKUP(BL$9,$D$12:$E$83,2,FALSE),0)</f>
        <v>0</v>
      </c>
      <c r="BM827" s="319">
        <f t="shared" ref="BM827" si="1872">IF(BM$700=$E826,VLOOKUP(BM$9,$D$12:$E$83,2,FALSE),0)</f>
        <v>0</v>
      </c>
      <c r="BN827" s="319">
        <f t="shared" ref="BN827" si="1873">IF(BN$700=$E826,VLOOKUP(BN$9,$D$12:$E$83,2,FALSE),0)</f>
        <v>0</v>
      </c>
      <c r="BO827" s="319">
        <f t="shared" ref="BO827" si="1874">IF(BO$700=$E826,VLOOKUP(BO$9,$D$12:$E$83,2,FALSE),0)</f>
        <v>0</v>
      </c>
      <c r="BP827" s="319">
        <f t="shared" ref="BP827" si="1875">IF(BP$700=$E826,VLOOKUP(BP$9,$D$12:$E$83,2,FALSE),0)</f>
        <v>0</v>
      </c>
      <c r="BQ827" s="319">
        <f t="shared" ref="BQ827" si="1876">IF(BQ$700=$E826,VLOOKUP(BQ$9,$D$12:$E$83,2,FALSE),0)</f>
        <v>0</v>
      </c>
      <c r="BR827" s="319">
        <f t="shared" ref="BR827" si="1877">IF(BR$700=$E826,VLOOKUP(BR$9,$D$12:$E$83,2,FALSE),0)</f>
        <v>0</v>
      </c>
      <c r="BS827" s="319">
        <f t="shared" ref="BS827" si="1878">IF(BS$700=$E826,VLOOKUP(BS$9,$D$12:$E$83,2,FALSE),0)</f>
        <v>0</v>
      </c>
      <c r="BT827" s="319">
        <f t="shared" ref="BT827" si="1879">IF(BT$700=$E826,VLOOKUP(BT$9,$D$12:$E$83,2,FALSE),0)</f>
        <v>0</v>
      </c>
      <c r="BU827" s="319">
        <f t="shared" ref="BU827" si="1880">IF(BU$700=$E826,VLOOKUP(BU$9,$D$12:$E$83,2,FALSE),0)</f>
        <v>0</v>
      </c>
      <c r="BV827" s="319">
        <f t="shared" ref="BV827" si="1881">IF(BV$700=$E826,VLOOKUP(BV$9,$D$12:$E$83,2,FALSE),0)</f>
        <v>0</v>
      </c>
      <c r="BW827" s="319">
        <f t="shared" ref="BW827" si="1882">IF(BW$700=$E826,VLOOKUP(BW$9,$D$12:$E$83,2,FALSE),0)</f>
        <v>0</v>
      </c>
      <c r="BX827" s="319">
        <f t="shared" ref="BX827" si="1883">IF(BX$700=$E826,VLOOKUP(BX$9,$D$12:$E$83,2,FALSE),0)</f>
        <v>0</v>
      </c>
      <c r="BY827" s="319">
        <f t="shared" ref="BY827" si="1884">IF(BY$700=$E826,VLOOKUP(BY$9,$D$12:$E$83,2,FALSE),0)</f>
        <v>0</v>
      </c>
      <c r="BZ827" s="319">
        <f t="shared" ref="BZ827" si="1885">IF(BZ$700=$E826,VLOOKUP(BZ$9,$D$12:$E$83,2,FALSE),0)</f>
        <v>0</v>
      </c>
    </row>
    <row r="828" spans="1:78" ht="15" x14ac:dyDescent="0.25">
      <c r="A828" s="229">
        <f t="shared" ref="A828" si="1886">B828*$A$776</f>
        <v>0</v>
      </c>
      <c r="B828" s="77">
        <f t="shared" ref="B828:B832" si="1887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88">IF(H$700=$E826,VLOOKUP(H$9,$D$87:$E$158,2,FALSE),0)</f>
        <v>0</v>
      </c>
      <c r="I828" s="319">
        <f t="shared" si="1888"/>
        <v>0</v>
      </c>
      <c r="J828" s="319">
        <f t="shared" si="1888"/>
        <v>0</v>
      </c>
      <c r="K828" s="319">
        <f t="shared" si="1888"/>
        <v>0</v>
      </c>
      <c r="L828" s="319">
        <f t="shared" si="1888"/>
        <v>0</v>
      </c>
      <c r="M828" s="319">
        <f t="shared" si="1888"/>
        <v>0</v>
      </c>
      <c r="N828" s="319">
        <f t="shared" si="1888"/>
        <v>0</v>
      </c>
      <c r="O828" s="319">
        <f t="shared" si="1888"/>
        <v>0</v>
      </c>
      <c r="P828" s="319">
        <f t="shared" si="1888"/>
        <v>0</v>
      </c>
      <c r="Q828" s="319">
        <f t="shared" si="1888"/>
        <v>0</v>
      </c>
      <c r="R828" s="319">
        <f t="shared" si="1888"/>
        <v>0</v>
      </c>
      <c r="S828" s="319">
        <f t="shared" si="1888"/>
        <v>0</v>
      </c>
      <c r="T828" s="319">
        <f t="shared" si="1888"/>
        <v>0</v>
      </c>
      <c r="U828" s="319">
        <f t="shared" si="1888"/>
        <v>0</v>
      </c>
      <c r="V828" s="319">
        <f t="shared" si="1888"/>
        <v>0</v>
      </c>
      <c r="W828" s="319">
        <f t="shared" si="1888"/>
        <v>0</v>
      </c>
      <c r="X828" s="319">
        <f t="shared" si="1888"/>
        <v>0</v>
      </c>
      <c r="Y828" s="319">
        <f t="shared" si="1888"/>
        <v>0</v>
      </c>
      <c r="Z828" s="319">
        <f t="shared" si="1888"/>
        <v>0</v>
      </c>
      <c r="AA828" s="319">
        <f t="shared" si="1888"/>
        <v>0</v>
      </c>
      <c r="AB828" s="319">
        <f t="shared" si="1888"/>
        <v>0</v>
      </c>
      <c r="AC828" s="319">
        <f t="shared" si="1888"/>
        <v>0</v>
      </c>
      <c r="AD828" s="319">
        <f t="shared" si="1888"/>
        <v>0</v>
      </c>
      <c r="AE828" s="319">
        <f t="shared" si="1888"/>
        <v>0</v>
      </c>
      <c r="AF828" s="319">
        <f t="shared" si="1888"/>
        <v>0</v>
      </c>
      <c r="AG828" s="319">
        <f t="shared" si="1888"/>
        <v>0</v>
      </c>
      <c r="AH828" s="319">
        <f t="shared" si="1888"/>
        <v>0</v>
      </c>
      <c r="AI828" s="319">
        <f t="shared" si="1888"/>
        <v>0</v>
      </c>
      <c r="AJ828" s="319">
        <f t="shared" si="1888"/>
        <v>0</v>
      </c>
      <c r="AK828" s="319">
        <f t="shared" si="1888"/>
        <v>0</v>
      </c>
      <c r="AL828" s="319">
        <f t="shared" si="1888"/>
        <v>0</v>
      </c>
      <c r="AM828" s="319">
        <f t="shared" si="1888"/>
        <v>0</v>
      </c>
      <c r="AN828" s="319">
        <f t="shared" si="1888"/>
        <v>0</v>
      </c>
      <c r="AO828" s="319">
        <f t="shared" si="1888"/>
        <v>0</v>
      </c>
      <c r="AP828" s="319">
        <f t="shared" si="1888"/>
        <v>0</v>
      </c>
      <c r="AQ828" s="319">
        <f t="shared" si="1888"/>
        <v>0</v>
      </c>
      <c r="AR828" s="319">
        <f t="shared" si="1888"/>
        <v>0</v>
      </c>
      <c r="AS828" s="319">
        <f t="shared" si="1888"/>
        <v>0</v>
      </c>
      <c r="AT828" s="319">
        <f t="shared" si="1888"/>
        <v>0</v>
      </c>
      <c r="AU828" s="319">
        <f t="shared" si="1888"/>
        <v>0</v>
      </c>
      <c r="AV828" s="319">
        <f t="shared" si="1888"/>
        <v>0</v>
      </c>
      <c r="AW828" s="319">
        <f t="shared" si="1888"/>
        <v>0</v>
      </c>
      <c r="AX828" s="319">
        <f t="shared" si="1888"/>
        <v>0</v>
      </c>
      <c r="AY828" s="319">
        <f t="shared" si="1888"/>
        <v>0</v>
      </c>
      <c r="AZ828" s="319">
        <f t="shared" si="1888"/>
        <v>0</v>
      </c>
      <c r="BA828" s="319">
        <f t="shared" si="1888"/>
        <v>0</v>
      </c>
      <c r="BB828" s="319">
        <f t="shared" si="1888"/>
        <v>0</v>
      </c>
      <c r="BC828" s="319">
        <f t="shared" si="1888"/>
        <v>0</v>
      </c>
      <c r="BD828" s="319">
        <f t="shared" si="1888"/>
        <v>0</v>
      </c>
      <c r="BE828" s="319">
        <f t="shared" si="1888"/>
        <v>0</v>
      </c>
      <c r="BF828" s="319">
        <f t="shared" si="1888"/>
        <v>0</v>
      </c>
      <c r="BG828" s="319">
        <f t="shared" si="1888"/>
        <v>0</v>
      </c>
      <c r="BH828" s="319">
        <f t="shared" si="1888"/>
        <v>0</v>
      </c>
      <c r="BI828" s="319">
        <f t="shared" si="1888"/>
        <v>0</v>
      </c>
      <c r="BJ828" s="319">
        <f t="shared" si="1888"/>
        <v>0</v>
      </c>
      <c r="BK828" s="319">
        <f t="shared" si="1888"/>
        <v>0</v>
      </c>
      <c r="BL828" s="319">
        <f t="shared" si="1888"/>
        <v>0</v>
      </c>
      <c r="BM828" s="319">
        <f t="shared" si="1888"/>
        <v>0</v>
      </c>
      <c r="BN828" s="319">
        <f t="shared" si="1888"/>
        <v>0</v>
      </c>
      <c r="BO828" s="319">
        <f t="shared" si="1888"/>
        <v>0</v>
      </c>
      <c r="BP828" s="319">
        <f t="shared" si="1888"/>
        <v>0</v>
      </c>
      <c r="BQ828" s="319">
        <f t="shared" si="1888"/>
        <v>0</v>
      </c>
      <c r="BR828" s="319">
        <f t="shared" si="1888"/>
        <v>0</v>
      </c>
      <c r="BS828" s="319">
        <f t="shared" si="1888"/>
        <v>0</v>
      </c>
      <c r="BT828" s="319">
        <f t="shared" ref="BT828:BZ828" si="1889">IF(BT$700=$E826,VLOOKUP(BT$9,$D$87:$E$158,2,FALSE),0)</f>
        <v>0</v>
      </c>
      <c r="BU828" s="319">
        <f t="shared" si="1889"/>
        <v>0</v>
      </c>
      <c r="BV828" s="319">
        <f t="shared" si="1889"/>
        <v>0</v>
      </c>
      <c r="BW828" s="319">
        <f t="shared" si="1889"/>
        <v>0</v>
      </c>
      <c r="BX828" s="319">
        <f t="shared" si="1889"/>
        <v>0</v>
      </c>
      <c r="BY828" s="319">
        <f t="shared" si="1889"/>
        <v>0</v>
      </c>
      <c r="BZ828" s="319">
        <f t="shared" si="1889"/>
        <v>0</v>
      </c>
    </row>
    <row r="829" spans="1:78" ht="15" x14ac:dyDescent="0.25">
      <c r="A829" s="229">
        <f>B829*$A$776</f>
        <v>0</v>
      </c>
      <c r="B829" s="77">
        <f t="shared" si="1887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90">IF(H$700=$E826,VLOOKUP(H$9,$D$163:$E$234,2,FALSE),0)</f>
        <v>0</v>
      </c>
      <c r="I829" s="319">
        <f t="shared" si="1890"/>
        <v>0</v>
      </c>
      <c r="J829" s="319">
        <f t="shared" si="1890"/>
        <v>0</v>
      </c>
      <c r="K829" s="319">
        <f t="shared" si="1890"/>
        <v>0</v>
      </c>
      <c r="L829" s="319">
        <f t="shared" si="1890"/>
        <v>0</v>
      </c>
      <c r="M829" s="319">
        <f t="shared" si="1890"/>
        <v>0</v>
      </c>
      <c r="N829" s="319">
        <f t="shared" si="1890"/>
        <v>0</v>
      </c>
      <c r="O829" s="319">
        <f t="shared" si="1890"/>
        <v>0</v>
      </c>
      <c r="P829" s="319">
        <f t="shared" si="1890"/>
        <v>0</v>
      </c>
      <c r="Q829" s="319">
        <f t="shared" si="1890"/>
        <v>0</v>
      </c>
      <c r="R829" s="319">
        <f t="shared" si="1890"/>
        <v>0</v>
      </c>
      <c r="S829" s="319">
        <f t="shared" si="1890"/>
        <v>0</v>
      </c>
      <c r="T829" s="319">
        <f t="shared" si="1890"/>
        <v>0</v>
      </c>
      <c r="U829" s="319">
        <f t="shared" si="1890"/>
        <v>0</v>
      </c>
      <c r="V829" s="319">
        <f t="shared" si="1890"/>
        <v>0</v>
      </c>
      <c r="W829" s="319">
        <f t="shared" si="1890"/>
        <v>0</v>
      </c>
      <c r="X829" s="319">
        <f t="shared" si="1890"/>
        <v>0</v>
      </c>
      <c r="Y829" s="319">
        <f t="shared" si="1890"/>
        <v>0</v>
      </c>
      <c r="Z829" s="319">
        <f t="shared" si="1890"/>
        <v>0</v>
      </c>
      <c r="AA829" s="319">
        <f t="shared" si="1890"/>
        <v>0</v>
      </c>
      <c r="AB829" s="319">
        <f t="shared" si="1890"/>
        <v>0</v>
      </c>
      <c r="AC829" s="319">
        <f t="shared" si="1890"/>
        <v>0</v>
      </c>
      <c r="AD829" s="319">
        <f t="shared" si="1890"/>
        <v>0</v>
      </c>
      <c r="AE829" s="319">
        <f t="shared" si="1890"/>
        <v>0</v>
      </c>
      <c r="AF829" s="319">
        <f t="shared" si="1890"/>
        <v>0</v>
      </c>
      <c r="AG829" s="319">
        <f t="shared" si="1890"/>
        <v>0</v>
      </c>
      <c r="AH829" s="319">
        <f t="shared" si="1890"/>
        <v>0</v>
      </c>
      <c r="AI829" s="319">
        <f t="shared" si="1890"/>
        <v>0</v>
      </c>
      <c r="AJ829" s="319">
        <f t="shared" si="1890"/>
        <v>0</v>
      </c>
      <c r="AK829" s="319">
        <f t="shared" si="1890"/>
        <v>0</v>
      </c>
      <c r="AL829" s="319">
        <f t="shared" si="1890"/>
        <v>0</v>
      </c>
      <c r="AM829" s="319">
        <f t="shared" si="1890"/>
        <v>0</v>
      </c>
      <c r="AN829" s="319">
        <f t="shared" si="1890"/>
        <v>0</v>
      </c>
      <c r="AO829" s="319">
        <f t="shared" si="1890"/>
        <v>0</v>
      </c>
      <c r="AP829" s="319">
        <f t="shared" si="1890"/>
        <v>0</v>
      </c>
      <c r="AQ829" s="319">
        <f t="shared" si="1890"/>
        <v>0</v>
      </c>
      <c r="AR829" s="319">
        <f t="shared" si="1890"/>
        <v>0</v>
      </c>
      <c r="AS829" s="319">
        <f t="shared" si="1890"/>
        <v>0</v>
      </c>
      <c r="AT829" s="319">
        <f t="shared" si="1890"/>
        <v>0</v>
      </c>
      <c r="AU829" s="319">
        <f t="shared" si="1890"/>
        <v>0</v>
      </c>
      <c r="AV829" s="319">
        <f t="shared" si="1890"/>
        <v>0</v>
      </c>
      <c r="AW829" s="319">
        <f t="shared" si="1890"/>
        <v>0</v>
      </c>
      <c r="AX829" s="319">
        <f t="shared" si="1890"/>
        <v>0</v>
      </c>
      <c r="AY829" s="319">
        <f t="shared" si="1890"/>
        <v>0</v>
      </c>
      <c r="AZ829" s="319">
        <f t="shared" si="1890"/>
        <v>0</v>
      </c>
      <c r="BA829" s="319">
        <f t="shared" si="1890"/>
        <v>0</v>
      </c>
      <c r="BB829" s="319">
        <f t="shared" si="1890"/>
        <v>0</v>
      </c>
      <c r="BC829" s="319">
        <f t="shared" si="1890"/>
        <v>0</v>
      </c>
      <c r="BD829" s="319">
        <f t="shared" si="1890"/>
        <v>0</v>
      </c>
      <c r="BE829" s="319">
        <f t="shared" si="1890"/>
        <v>0</v>
      </c>
      <c r="BF829" s="319">
        <f t="shared" si="1890"/>
        <v>0</v>
      </c>
      <c r="BG829" s="319">
        <f t="shared" si="1890"/>
        <v>0</v>
      </c>
      <c r="BH829" s="319">
        <f t="shared" si="1890"/>
        <v>0</v>
      </c>
      <c r="BI829" s="319">
        <f t="shared" si="1890"/>
        <v>0</v>
      </c>
      <c r="BJ829" s="319">
        <f t="shared" si="1890"/>
        <v>0</v>
      </c>
      <c r="BK829" s="319">
        <f t="shared" si="1890"/>
        <v>0</v>
      </c>
      <c r="BL829" s="319">
        <f t="shared" si="1890"/>
        <v>0</v>
      </c>
      <c r="BM829" s="319">
        <f t="shared" si="1890"/>
        <v>0</v>
      </c>
      <c r="BN829" s="319">
        <f t="shared" si="1890"/>
        <v>0</v>
      </c>
      <c r="BO829" s="319">
        <f t="shared" si="1890"/>
        <v>0</v>
      </c>
      <c r="BP829" s="319">
        <f t="shared" si="1890"/>
        <v>0</v>
      </c>
      <c r="BQ829" s="319">
        <f t="shared" si="1890"/>
        <v>0</v>
      </c>
      <c r="BR829" s="319">
        <f t="shared" si="1890"/>
        <v>0</v>
      </c>
      <c r="BS829" s="319">
        <f t="shared" si="1890"/>
        <v>0</v>
      </c>
      <c r="BT829" s="319">
        <f t="shared" ref="BT829:BZ829" si="1891">IF(BT$700=$E826,VLOOKUP(BT$9,$D$163:$E$234,2,FALSE),0)</f>
        <v>0</v>
      </c>
      <c r="BU829" s="319">
        <f t="shared" si="1891"/>
        <v>0</v>
      </c>
      <c r="BV829" s="319">
        <f t="shared" si="1891"/>
        <v>0</v>
      </c>
      <c r="BW829" s="319">
        <f t="shared" si="1891"/>
        <v>0</v>
      </c>
      <c r="BX829" s="319">
        <f t="shared" si="1891"/>
        <v>0</v>
      </c>
      <c r="BY829" s="319">
        <f t="shared" si="1891"/>
        <v>0</v>
      </c>
      <c r="BZ829" s="319">
        <f t="shared" si="1891"/>
        <v>0</v>
      </c>
    </row>
    <row r="830" spans="1:78" ht="15" x14ac:dyDescent="0.25">
      <c r="A830" s="228">
        <f t="shared" ref="A830" si="1892">B830*$A$776</f>
        <v>0</v>
      </c>
      <c r="B830" s="77">
        <f t="shared" si="1887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93">IF(H$700=$E826,VLOOKUP(H$9,$D$239:$E$310,2,FALSE),0)</f>
        <v>0</v>
      </c>
      <c r="I830" s="319">
        <f t="shared" si="1893"/>
        <v>0</v>
      </c>
      <c r="J830" s="319">
        <f t="shared" si="1893"/>
        <v>0</v>
      </c>
      <c r="K830" s="319">
        <f t="shared" si="1893"/>
        <v>0</v>
      </c>
      <c r="L830" s="319">
        <f t="shared" si="1893"/>
        <v>0</v>
      </c>
      <c r="M830" s="319">
        <f t="shared" si="1893"/>
        <v>0</v>
      </c>
      <c r="N830" s="319">
        <f t="shared" si="1893"/>
        <v>0</v>
      </c>
      <c r="O830" s="319">
        <f t="shared" si="1893"/>
        <v>0</v>
      </c>
      <c r="P830" s="319">
        <f t="shared" si="1893"/>
        <v>0</v>
      </c>
      <c r="Q830" s="319">
        <f t="shared" si="1893"/>
        <v>0</v>
      </c>
      <c r="R830" s="319">
        <f t="shared" si="1893"/>
        <v>0</v>
      </c>
      <c r="S830" s="319">
        <f t="shared" si="1893"/>
        <v>0</v>
      </c>
      <c r="T830" s="319">
        <f t="shared" si="1893"/>
        <v>0</v>
      </c>
      <c r="U830" s="319">
        <f t="shared" si="1893"/>
        <v>0</v>
      </c>
      <c r="V830" s="319">
        <f t="shared" si="1893"/>
        <v>0</v>
      </c>
      <c r="W830" s="319">
        <f t="shared" si="1893"/>
        <v>0</v>
      </c>
      <c r="X830" s="319">
        <f t="shared" si="1893"/>
        <v>0</v>
      </c>
      <c r="Y830" s="319">
        <f t="shared" si="1893"/>
        <v>0</v>
      </c>
      <c r="Z830" s="319">
        <f t="shared" si="1893"/>
        <v>0</v>
      </c>
      <c r="AA830" s="319">
        <f t="shared" si="1893"/>
        <v>0</v>
      </c>
      <c r="AB830" s="319">
        <f t="shared" si="1893"/>
        <v>0</v>
      </c>
      <c r="AC830" s="319">
        <f t="shared" si="1893"/>
        <v>0</v>
      </c>
      <c r="AD830" s="319">
        <f t="shared" si="1893"/>
        <v>0</v>
      </c>
      <c r="AE830" s="319">
        <f t="shared" si="1893"/>
        <v>0</v>
      </c>
      <c r="AF830" s="319">
        <f t="shared" si="1893"/>
        <v>0</v>
      </c>
      <c r="AG830" s="319">
        <f t="shared" si="1893"/>
        <v>0</v>
      </c>
      <c r="AH830" s="319">
        <f t="shared" si="1893"/>
        <v>0</v>
      </c>
      <c r="AI830" s="319">
        <f t="shared" si="1893"/>
        <v>0</v>
      </c>
      <c r="AJ830" s="319">
        <f t="shared" si="1893"/>
        <v>0</v>
      </c>
      <c r="AK830" s="319">
        <f t="shared" si="1893"/>
        <v>0</v>
      </c>
      <c r="AL830" s="319">
        <f t="shared" si="1893"/>
        <v>0</v>
      </c>
      <c r="AM830" s="319">
        <f t="shared" si="1893"/>
        <v>0</v>
      </c>
      <c r="AN830" s="319">
        <f t="shared" si="1893"/>
        <v>0</v>
      </c>
      <c r="AO830" s="319">
        <f t="shared" si="1893"/>
        <v>0</v>
      </c>
      <c r="AP830" s="319">
        <f t="shared" si="1893"/>
        <v>0</v>
      </c>
      <c r="AQ830" s="319">
        <f t="shared" si="1893"/>
        <v>0</v>
      </c>
      <c r="AR830" s="319">
        <f t="shared" si="1893"/>
        <v>0</v>
      </c>
      <c r="AS830" s="319">
        <f t="shared" si="1893"/>
        <v>0</v>
      </c>
      <c r="AT830" s="319">
        <f t="shared" si="1893"/>
        <v>0</v>
      </c>
      <c r="AU830" s="319">
        <f t="shared" si="1893"/>
        <v>0</v>
      </c>
      <c r="AV830" s="319">
        <f t="shared" si="1893"/>
        <v>0</v>
      </c>
      <c r="AW830" s="319">
        <f t="shared" si="1893"/>
        <v>0</v>
      </c>
      <c r="AX830" s="319">
        <f t="shared" si="1893"/>
        <v>0</v>
      </c>
      <c r="AY830" s="319">
        <f t="shared" si="1893"/>
        <v>0</v>
      </c>
      <c r="AZ830" s="319">
        <f t="shared" si="1893"/>
        <v>0</v>
      </c>
      <c r="BA830" s="319">
        <f t="shared" si="1893"/>
        <v>0</v>
      </c>
      <c r="BB830" s="319">
        <f t="shared" si="1893"/>
        <v>0</v>
      </c>
      <c r="BC830" s="319">
        <f t="shared" si="1893"/>
        <v>0</v>
      </c>
      <c r="BD830" s="319">
        <f t="shared" si="1893"/>
        <v>0</v>
      </c>
      <c r="BE830" s="319">
        <f t="shared" si="1893"/>
        <v>0</v>
      </c>
      <c r="BF830" s="319">
        <f t="shared" si="1893"/>
        <v>0</v>
      </c>
      <c r="BG830" s="319">
        <f t="shared" si="1893"/>
        <v>0</v>
      </c>
      <c r="BH830" s="319">
        <f t="shared" si="1893"/>
        <v>0</v>
      </c>
      <c r="BI830" s="319">
        <f t="shared" si="1893"/>
        <v>0</v>
      </c>
      <c r="BJ830" s="319">
        <f t="shared" si="1893"/>
        <v>0</v>
      </c>
      <c r="BK830" s="319">
        <f t="shared" si="1893"/>
        <v>0</v>
      </c>
      <c r="BL830" s="319">
        <f t="shared" si="1893"/>
        <v>0</v>
      </c>
      <c r="BM830" s="319">
        <f t="shared" si="1893"/>
        <v>0</v>
      </c>
      <c r="BN830" s="319">
        <f t="shared" si="1893"/>
        <v>0</v>
      </c>
      <c r="BO830" s="319">
        <f t="shared" si="1893"/>
        <v>0</v>
      </c>
      <c r="BP830" s="319">
        <f t="shared" si="1893"/>
        <v>0</v>
      </c>
      <c r="BQ830" s="319">
        <f t="shared" si="1893"/>
        <v>0</v>
      </c>
      <c r="BR830" s="319">
        <f t="shared" si="1893"/>
        <v>0</v>
      </c>
      <c r="BS830" s="319">
        <f t="shared" si="1893"/>
        <v>0</v>
      </c>
      <c r="BT830" s="319">
        <f t="shared" ref="BT830:BZ830" si="1894">IF(BT$700=$E826,VLOOKUP(BT$9,$D$239:$E$310,2,FALSE),0)</f>
        <v>0</v>
      </c>
      <c r="BU830" s="319">
        <f t="shared" si="1894"/>
        <v>0</v>
      </c>
      <c r="BV830" s="319">
        <f t="shared" si="1894"/>
        <v>0</v>
      </c>
      <c r="BW830" s="319">
        <f t="shared" si="1894"/>
        <v>0</v>
      </c>
      <c r="BX830" s="319">
        <f t="shared" si="1894"/>
        <v>0</v>
      </c>
      <c r="BY830" s="319">
        <f t="shared" si="1894"/>
        <v>0</v>
      </c>
      <c r="BZ830" s="319">
        <f t="shared" si="1894"/>
        <v>0</v>
      </c>
    </row>
    <row r="831" spans="1:78" ht="15" x14ac:dyDescent="0.25">
      <c r="B831" s="77">
        <f t="shared" si="1887"/>
        <v>11873.444640000002</v>
      </c>
      <c r="E831" s="170" t="s">
        <v>2</v>
      </c>
      <c r="G831" s="319">
        <f>IF(G$700=$E826,VLOOKUP(G$9,$D$316:$E$387,2,FALSE),0)</f>
        <v>0</v>
      </c>
      <c r="H831" s="319">
        <f t="shared" ref="H831:BS831" si="1895">IF(H$700=$E826,VLOOKUP(H$9,$D$316:$E$387,2,FALSE),0)</f>
        <v>0</v>
      </c>
      <c r="I831" s="319">
        <f t="shared" si="1895"/>
        <v>0</v>
      </c>
      <c r="J831" s="319">
        <f t="shared" si="1895"/>
        <v>0</v>
      </c>
      <c r="K831" s="319">
        <f t="shared" si="1895"/>
        <v>0</v>
      </c>
      <c r="L831" s="319">
        <f t="shared" si="1895"/>
        <v>0</v>
      </c>
      <c r="M831" s="319">
        <f t="shared" si="1895"/>
        <v>0</v>
      </c>
      <c r="N831" s="319">
        <f t="shared" si="1895"/>
        <v>0</v>
      </c>
      <c r="O831" s="319">
        <f t="shared" si="1895"/>
        <v>0</v>
      </c>
      <c r="P831" s="319">
        <f t="shared" si="1895"/>
        <v>0</v>
      </c>
      <c r="Q831" s="319">
        <f t="shared" si="1895"/>
        <v>0</v>
      </c>
      <c r="R831" s="319">
        <f t="shared" si="1895"/>
        <v>0</v>
      </c>
      <c r="S831" s="319">
        <f t="shared" si="1895"/>
        <v>0</v>
      </c>
      <c r="T831" s="319">
        <f t="shared" si="1895"/>
        <v>0</v>
      </c>
      <c r="U831" s="319">
        <f t="shared" si="1895"/>
        <v>0</v>
      </c>
      <c r="V831" s="319">
        <f t="shared" si="1895"/>
        <v>0</v>
      </c>
      <c r="W831" s="319">
        <f t="shared" si="1895"/>
        <v>0</v>
      </c>
      <c r="X831" s="319">
        <f t="shared" si="1895"/>
        <v>0</v>
      </c>
      <c r="Y831" s="319">
        <f t="shared" si="1895"/>
        <v>0</v>
      </c>
      <c r="Z831" s="319">
        <f t="shared" si="1895"/>
        <v>0</v>
      </c>
      <c r="AA831" s="319">
        <f t="shared" si="1895"/>
        <v>0</v>
      </c>
      <c r="AB831" s="319">
        <f t="shared" si="1895"/>
        <v>0</v>
      </c>
      <c r="AC831" s="319">
        <f t="shared" si="1895"/>
        <v>0</v>
      </c>
      <c r="AD831" s="319">
        <f t="shared" si="1895"/>
        <v>0</v>
      </c>
      <c r="AE831" s="319">
        <f t="shared" si="1895"/>
        <v>0</v>
      </c>
      <c r="AF831" s="319">
        <f t="shared" si="1895"/>
        <v>0</v>
      </c>
      <c r="AG831" s="319">
        <f t="shared" si="1895"/>
        <v>0</v>
      </c>
      <c r="AH831" s="319">
        <f t="shared" si="1895"/>
        <v>0</v>
      </c>
      <c r="AI831" s="319">
        <f t="shared" si="1895"/>
        <v>0</v>
      </c>
      <c r="AJ831" s="319">
        <f t="shared" si="1895"/>
        <v>0</v>
      </c>
      <c r="AK831" s="319">
        <f t="shared" si="1895"/>
        <v>0</v>
      </c>
      <c r="AL831" s="319">
        <f t="shared" si="1895"/>
        <v>0</v>
      </c>
      <c r="AM831" s="319">
        <f t="shared" si="1895"/>
        <v>1002.8765100000001</v>
      </c>
      <c r="AN831" s="319">
        <f t="shared" si="1895"/>
        <v>1489.2866700000002</v>
      </c>
      <c r="AO831" s="319">
        <f t="shared" si="1895"/>
        <v>1381.2814599999999</v>
      </c>
      <c r="AP831" s="319">
        <f t="shared" si="1895"/>
        <v>2800</v>
      </c>
      <c r="AQ831" s="319">
        <f t="shared" si="1895"/>
        <v>2800</v>
      </c>
      <c r="AR831" s="319">
        <f t="shared" si="1895"/>
        <v>2400</v>
      </c>
      <c r="AS831" s="319">
        <f t="shared" si="1895"/>
        <v>0</v>
      </c>
      <c r="AT831" s="319">
        <f t="shared" si="1895"/>
        <v>0</v>
      </c>
      <c r="AU831" s="319">
        <f t="shared" si="1895"/>
        <v>0</v>
      </c>
      <c r="AV831" s="319">
        <f t="shared" si="1895"/>
        <v>0</v>
      </c>
      <c r="AW831" s="319">
        <f t="shared" si="1895"/>
        <v>0</v>
      </c>
      <c r="AX831" s="319">
        <f t="shared" si="1895"/>
        <v>0</v>
      </c>
      <c r="AY831" s="319">
        <f t="shared" si="1895"/>
        <v>0</v>
      </c>
      <c r="AZ831" s="319">
        <f t="shared" si="1895"/>
        <v>0</v>
      </c>
      <c r="BA831" s="319">
        <f t="shared" si="1895"/>
        <v>0</v>
      </c>
      <c r="BB831" s="319">
        <f t="shared" si="1895"/>
        <v>0</v>
      </c>
      <c r="BC831" s="319">
        <f t="shared" si="1895"/>
        <v>0</v>
      </c>
      <c r="BD831" s="319">
        <f t="shared" si="1895"/>
        <v>0</v>
      </c>
      <c r="BE831" s="319">
        <f t="shared" si="1895"/>
        <v>0</v>
      </c>
      <c r="BF831" s="319">
        <f t="shared" si="1895"/>
        <v>0</v>
      </c>
      <c r="BG831" s="319">
        <f t="shared" si="1895"/>
        <v>0</v>
      </c>
      <c r="BH831" s="319">
        <f t="shared" si="1895"/>
        <v>0</v>
      </c>
      <c r="BI831" s="319">
        <f t="shared" si="1895"/>
        <v>0</v>
      </c>
      <c r="BJ831" s="319">
        <f t="shared" si="1895"/>
        <v>0</v>
      </c>
      <c r="BK831" s="319">
        <f t="shared" si="1895"/>
        <v>0</v>
      </c>
      <c r="BL831" s="319">
        <f t="shared" si="1895"/>
        <v>0</v>
      </c>
      <c r="BM831" s="319">
        <f t="shared" si="1895"/>
        <v>0</v>
      </c>
      <c r="BN831" s="319">
        <f t="shared" si="1895"/>
        <v>0</v>
      </c>
      <c r="BO831" s="319">
        <f t="shared" si="1895"/>
        <v>0</v>
      </c>
      <c r="BP831" s="319">
        <f t="shared" si="1895"/>
        <v>0</v>
      </c>
      <c r="BQ831" s="319">
        <f t="shared" si="1895"/>
        <v>0</v>
      </c>
      <c r="BR831" s="319">
        <f t="shared" si="1895"/>
        <v>0</v>
      </c>
      <c r="BS831" s="319">
        <f t="shared" si="1895"/>
        <v>0</v>
      </c>
      <c r="BT831" s="319">
        <f t="shared" ref="BT831:BZ831" si="1896">IF(BT$700=$E826,VLOOKUP(BT$9,$D$316:$E$387,2,FALSE),0)</f>
        <v>0</v>
      </c>
      <c r="BU831" s="319">
        <f t="shared" si="1896"/>
        <v>0</v>
      </c>
      <c r="BV831" s="319">
        <f t="shared" si="1896"/>
        <v>0</v>
      </c>
      <c r="BW831" s="319">
        <f t="shared" si="1896"/>
        <v>0</v>
      </c>
      <c r="BX831" s="319">
        <f t="shared" si="1896"/>
        <v>0</v>
      </c>
      <c r="BY831" s="319">
        <f t="shared" si="1896"/>
        <v>0</v>
      </c>
      <c r="BZ831" s="319">
        <f t="shared" si="1896"/>
        <v>0</v>
      </c>
    </row>
    <row r="832" spans="1:78" ht="15" x14ac:dyDescent="0.25">
      <c r="B832" s="77">
        <f t="shared" si="1887"/>
        <v>-128906.72298999998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-128906.72298999998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-11873.444640000002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-11873.444640000002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1790.9076992662922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792.45082021268331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3.1138854849061737</v>
      </c>
      <c r="AN835" s="322">
        <f>IF(AN$9&gt;INPUTS!$C$46,0,SUMIF($A$12:$A$310,$E826,AN$12:AN$310))</f>
        <v>15.038465752797297</v>
      </c>
      <c r="AO835" s="322">
        <f>IF(AO$9&gt;INPUTS!$C$46,0,SUMIF($A$12:$A$310,$E826,AO$12:AO$310))</f>
        <v>33.289038234203815</v>
      </c>
      <c r="AP835" s="322">
        <f>IF(AP$9&gt;INPUTS!$C$46,0,SUMIF($A$12:$A$310,$E826,AP$12:AP$310))</f>
        <v>61.368759592049372</v>
      </c>
      <c r="AQ835" s="322">
        <f>IF(AQ$9&gt;INPUTS!$C$46,0,SUMIF($A$12:$A$310,$E826,AQ$12:AQ$310))</f>
        <v>98.648446910897349</v>
      </c>
      <c r="AR835" s="322">
        <f>IF(AR$9&gt;INPUTS!$C$46,0,SUMIF($A$12:$A$310,$E826,AR$12:AR$310))</f>
        <v>133.26529942125617</v>
      </c>
      <c r="AS835" s="322">
        <f>IF(AS$9&gt;INPUTS!$C$46,0,SUMIF($A$12:$A$310,$E826,AS$12:AS$310))</f>
        <v>149.24230827219102</v>
      </c>
      <c r="AT835" s="322">
        <f>IF(AT$9&gt;INPUTS!$C$46,0,SUMIF($A$12:$A$310,$E826,AT$12:AT$310))</f>
        <v>149.24230827219102</v>
      </c>
      <c r="AU835" s="322">
        <f>IF(AU$9&gt;INPUTS!$C$46,0,SUMIF($A$12:$A$310,$E826,AU$12:AU$310))</f>
        <v>149.24230827219102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-792.45082021268331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-792.45082021268331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97">SUMIF($A$12:$A$234,$E826,H$12:H$234)*(1-$D$5)+SUMIF($A$239:$A$310,$E826,H$239:H$310)</f>
        <v>0</v>
      </c>
      <c r="I837" s="320">
        <f t="shared" si="1897"/>
        <v>0</v>
      </c>
      <c r="J837" s="320">
        <f t="shared" si="1897"/>
        <v>0</v>
      </c>
      <c r="K837" s="320">
        <f t="shared" si="1897"/>
        <v>0</v>
      </c>
      <c r="L837" s="320">
        <f t="shared" si="1897"/>
        <v>0</v>
      </c>
      <c r="M837" s="320">
        <f t="shared" si="1897"/>
        <v>0</v>
      </c>
      <c r="N837" s="320">
        <f t="shared" si="1897"/>
        <v>0</v>
      </c>
      <c r="O837" s="320">
        <f t="shared" si="1897"/>
        <v>0</v>
      </c>
      <c r="P837" s="320">
        <f t="shared" si="1897"/>
        <v>0</v>
      </c>
      <c r="Q837" s="320">
        <f t="shared" si="1897"/>
        <v>0</v>
      </c>
      <c r="R837" s="320">
        <f t="shared" si="1897"/>
        <v>0</v>
      </c>
      <c r="S837" s="320">
        <f t="shared" si="1897"/>
        <v>0</v>
      </c>
      <c r="T837" s="320">
        <f t="shared" si="1897"/>
        <v>0</v>
      </c>
      <c r="U837" s="320">
        <f t="shared" si="1897"/>
        <v>0</v>
      </c>
      <c r="V837" s="320">
        <f t="shared" si="1897"/>
        <v>0</v>
      </c>
      <c r="W837" s="320">
        <f t="shared" si="1897"/>
        <v>0</v>
      </c>
      <c r="X837" s="320">
        <f t="shared" si="1897"/>
        <v>0</v>
      </c>
      <c r="Y837" s="320">
        <f t="shared" si="1897"/>
        <v>0</v>
      </c>
      <c r="Z837" s="320">
        <f t="shared" si="1897"/>
        <v>0</v>
      </c>
      <c r="AA837" s="320">
        <f t="shared" si="1897"/>
        <v>0</v>
      </c>
      <c r="AB837" s="320">
        <f t="shared" si="1897"/>
        <v>0</v>
      </c>
      <c r="AC837" s="320">
        <f t="shared" si="1897"/>
        <v>0</v>
      </c>
      <c r="AD837" s="320">
        <f t="shared" si="1897"/>
        <v>0</v>
      </c>
      <c r="AE837" s="320">
        <f t="shared" si="1897"/>
        <v>0</v>
      </c>
      <c r="AF837" s="320">
        <f t="shared" si="1897"/>
        <v>0</v>
      </c>
      <c r="AG837" s="320">
        <f t="shared" si="1897"/>
        <v>0</v>
      </c>
      <c r="AH837" s="320">
        <f t="shared" si="1897"/>
        <v>0</v>
      </c>
      <c r="AI837" s="320">
        <f t="shared" si="1897"/>
        <v>0</v>
      </c>
      <c r="AJ837" s="320">
        <f t="shared" si="1897"/>
        <v>0</v>
      </c>
      <c r="AK837" s="320">
        <f t="shared" si="1897"/>
        <v>0</v>
      </c>
      <c r="AL837" s="320">
        <f t="shared" si="1897"/>
        <v>0</v>
      </c>
      <c r="AM837" s="320">
        <f t="shared" si="1897"/>
        <v>2.238572275099048</v>
      </c>
      <c r="AN837" s="320">
        <f t="shared" si="1897"/>
        <v>10.811153029685977</v>
      </c>
      <c r="AO837" s="320">
        <f t="shared" si="1897"/>
        <v>23.931489586569121</v>
      </c>
      <c r="AP837" s="320">
        <f t="shared" si="1897"/>
        <v>44.118001270724292</v>
      </c>
      <c r="AQ837" s="320">
        <f t="shared" si="1897"/>
        <v>70.918368484244098</v>
      </c>
      <c r="AR837" s="320">
        <f t="shared" si="1897"/>
        <v>95.804423753941066</v>
      </c>
      <c r="AS837" s="320">
        <f t="shared" si="1897"/>
        <v>107.29029541687812</v>
      </c>
      <c r="AT837" s="320">
        <f t="shared" si="1897"/>
        <v>107.29029541687812</v>
      </c>
      <c r="AU837" s="320">
        <f t="shared" si="1897"/>
        <v>107.29029541687812</v>
      </c>
      <c r="AV837" s="320">
        <f t="shared" si="1897"/>
        <v>107.29029541687812</v>
      </c>
      <c r="AW837" s="320">
        <f t="shared" si="1897"/>
        <v>107.29029541687812</v>
      </c>
      <c r="AX837" s="320">
        <f t="shared" si="1897"/>
        <v>107.29029541687812</v>
      </c>
      <c r="AY837" s="320">
        <f t="shared" si="1897"/>
        <v>107.29029541687812</v>
      </c>
      <c r="AZ837" s="320">
        <f t="shared" si="1897"/>
        <v>107.29029541687812</v>
      </c>
      <c r="BA837" s="320">
        <f t="shared" si="1897"/>
        <v>107.29029541687812</v>
      </c>
      <c r="BB837" s="320">
        <f t="shared" si="1897"/>
        <v>107.29029541687812</v>
      </c>
      <c r="BC837" s="320">
        <f t="shared" si="1897"/>
        <v>107.29029541687812</v>
      </c>
      <c r="BD837" s="320">
        <f t="shared" si="1897"/>
        <v>107.29029541687812</v>
      </c>
      <c r="BE837" s="320">
        <f t="shared" si="1897"/>
        <v>107.29029541687812</v>
      </c>
      <c r="BF837" s="320">
        <f t="shared" si="1897"/>
        <v>107.29029541687812</v>
      </c>
      <c r="BG837" s="320">
        <f t="shared" si="1897"/>
        <v>107.29029541687812</v>
      </c>
      <c r="BH837" s="320">
        <f t="shared" si="1897"/>
        <v>107.29029541687812</v>
      </c>
      <c r="BI837" s="320">
        <f t="shared" si="1897"/>
        <v>107.29029541687812</v>
      </c>
      <c r="BJ837" s="320">
        <f t="shared" si="1897"/>
        <v>107.29029541687812</v>
      </c>
      <c r="BK837" s="320">
        <f t="shared" si="1897"/>
        <v>107.29029541687812</v>
      </c>
      <c r="BL837" s="320">
        <f t="shared" si="1897"/>
        <v>107.29029541687812</v>
      </c>
      <c r="BM837" s="320">
        <f t="shared" si="1897"/>
        <v>107.29029541687812</v>
      </c>
      <c r="BN837" s="320">
        <f t="shared" si="1897"/>
        <v>107.29029541687812</v>
      </c>
      <c r="BO837" s="320">
        <f t="shared" si="1897"/>
        <v>107.29029541687812</v>
      </c>
      <c r="BP837" s="320">
        <f t="shared" si="1897"/>
        <v>107.29029541687812</v>
      </c>
      <c r="BQ837" s="320">
        <f t="shared" si="1897"/>
        <v>107.29029541687812</v>
      </c>
      <c r="BR837" s="320">
        <f t="shared" si="1897"/>
        <v>107.29029541687812</v>
      </c>
      <c r="BS837" s="320">
        <f t="shared" si="1897"/>
        <v>107.29029541687812</v>
      </c>
      <c r="BT837" s="320">
        <f t="shared" ref="BT837:BZ837" si="1898">SUMIF($A$12:$A$234,$E826,BT$12:BT$234)*(1-$D$5)+SUMIF($A$239:$A$310,$E826,BT$239:BT$310)</f>
        <v>107.29029541687812</v>
      </c>
      <c r="BU837" s="320">
        <f t="shared" si="1898"/>
        <v>107.29029541687812</v>
      </c>
      <c r="BV837" s="320">
        <f t="shared" si="1898"/>
        <v>107.29029541687812</v>
      </c>
      <c r="BW837" s="320">
        <f t="shared" si="1898"/>
        <v>107.29029541687812</v>
      </c>
      <c r="BX837" s="320">
        <f t="shared" si="1898"/>
        <v>107.29029541687812</v>
      </c>
      <c r="BY837" s="320">
        <f t="shared" si="1898"/>
        <v>107.29029541687812</v>
      </c>
      <c r="BZ837" s="320">
        <f t="shared" si="1898"/>
        <v>107.29029541687812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99">SUMIF($A$12:$A$234,$E826,H$12:H$234)</f>
        <v>0</v>
      </c>
      <c r="I839" s="320">
        <f t="shared" si="1899"/>
        <v>0</v>
      </c>
      <c r="J839" s="320">
        <f t="shared" si="1899"/>
        <v>0</v>
      </c>
      <c r="K839" s="320">
        <f t="shared" si="1899"/>
        <v>0</v>
      </c>
      <c r="L839" s="320">
        <f t="shared" si="1899"/>
        <v>0</v>
      </c>
      <c r="M839" s="320">
        <f t="shared" si="1899"/>
        <v>0</v>
      </c>
      <c r="N839" s="320">
        <f t="shared" si="1899"/>
        <v>0</v>
      </c>
      <c r="O839" s="320">
        <f t="shared" si="1899"/>
        <v>0</v>
      </c>
      <c r="P839" s="320">
        <f t="shared" si="1899"/>
        <v>0</v>
      </c>
      <c r="Q839" s="320">
        <f t="shared" si="1899"/>
        <v>0</v>
      </c>
      <c r="R839" s="320">
        <f t="shared" si="1899"/>
        <v>0</v>
      </c>
      <c r="S839" s="320">
        <f t="shared" si="1899"/>
        <v>0</v>
      </c>
      <c r="T839" s="320">
        <f t="shared" si="1899"/>
        <v>0</v>
      </c>
      <c r="U839" s="320">
        <f t="shared" si="1899"/>
        <v>0</v>
      </c>
      <c r="V839" s="320">
        <f t="shared" si="1899"/>
        <v>0</v>
      </c>
      <c r="W839" s="320">
        <f t="shared" si="1899"/>
        <v>0</v>
      </c>
      <c r="X839" s="320">
        <f t="shared" si="1899"/>
        <v>0</v>
      </c>
      <c r="Y839" s="320">
        <f t="shared" si="1899"/>
        <v>0</v>
      </c>
      <c r="Z839" s="320">
        <f t="shared" si="1899"/>
        <v>0</v>
      </c>
      <c r="AA839" s="320">
        <f t="shared" si="1899"/>
        <v>0</v>
      </c>
      <c r="AB839" s="320">
        <f t="shared" si="1899"/>
        <v>0</v>
      </c>
      <c r="AC839" s="320">
        <f t="shared" si="1899"/>
        <v>0</v>
      </c>
      <c r="AD839" s="320">
        <f t="shared" si="1899"/>
        <v>0</v>
      </c>
      <c r="AE839" s="320">
        <f t="shared" si="1899"/>
        <v>0</v>
      </c>
      <c r="AF839" s="320">
        <f t="shared" si="1899"/>
        <v>0</v>
      </c>
      <c r="AG839" s="320">
        <f t="shared" si="1899"/>
        <v>0</v>
      </c>
      <c r="AH839" s="320">
        <f t="shared" si="1899"/>
        <v>0</v>
      </c>
      <c r="AI839" s="320">
        <f t="shared" si="1899"/>
        <v>0</v>
      </c>
      <c r="AJ839" s="320">
        <f t="shared" si="1899"/>
        <v>0</v>
      </c>
      <c r="AK839" s="320">
        <f t="shared" si="1899"/>
        <v>0</v>
      </c>
      <c r="AL839" s="320">
        <f t="shared" si="1899"/>
        <v>0</v>
      </c>
      <c r="AM839" s="320">
        <f t="shared" si="1899"/>
        <v>3.1138854849061737</v>
      </c>
      <c r="AN839" s="320">
        <f t="shared" si="1899"/>
        <v>15.038465752797297</v>
      </c>
      <c r="AO839" s="320">
        <f t="shared" si="1899"/>
        <v>33.289038234203815</v>
      </c>
      <c r="AP839" s="320">
        <f t="shared" si="1899"/>
        <v>61.368759592049372</v>
      </c>
      <c r="AQ839" s="320">
        <f t="shared" si="1899"/>
        <v>98.648446910897349</v>
      </c>
      <c r="AR839" s="320">
        <f t="shared" si="1899"/>
        <v>133.26529942125617</v>
      </c>
      <c r="AS839" s="320">
        <f t="shared" si="1899"/>
        <v>149.24230827219102</v>
      </c>
      <c r="AT839" s="320">
        <f t="shared" si="1899"/>
        <v>149.24230827219102</v>
      </c>
      <c r="AU839" s="320">
        <f t="shared" si="1899"/>
        <v>149.24230827219102</v>
      </c>
      <c r="AV839" s="320">
        <f t="shared" si="1899"/>
        <v>149.24230827219102</v>
      </c>
      <c r="AW839" s="320">
        <f t="shared" si="1899"/>
        <v>149.24230827219102</v>
      </c>
      <c r="AX839" s="320">
        <f t="shared" si="1899"/>
        <v>149.24230827219102</v>
      </c>
      <c r="AY839" s="320">
        <f t="shared" si="1899"/>
        <v>149.24230827219102</v>
      </c>
      <c r="AZ839" s="320">
        <f t="shared" si="1899"/>
        <v>149.24230827219102</v>
      </c>
      <c r="BA839" s="320">
        <f t="shared" si="1899"/>
        <v>149.24230827219102</v>
      </c>
      <c r="BB839" s="320">
        <f t="shared" si="1899"/>
        <v>149.24230827219102</v>
      </c>
      <c r="BC839" s="320">
        <f t="shared" si="1899"/>
        <v>149.24230827219102</v>
      </c>
      <c r="BD839" s="320">
        <f t="shared" si="1899"/>
        <v>149.24230827219102</v>
      </c>
      <c r="BE839" s="320">
        <f t="shared" si="1899"/>
        <v>149.24230827219102</v>
      </c>
      <c r="BF839" s="320">
        <f t="shared" si="1899"/>
        <v>149.24230827219102</v>
      </c>
      <c r="BG839" s="320">
        <f t="shared" si="1899"/>
        <v>149.24230827219102</v>
      </c>
      <c r="BH839" s="320">
        <f t="shared" si="1899"/>
        <v>149.24230827219102</v>
      </c>
      <c r="BI839" s="320">
        <f t="shared" si="1899"/>
        <v>149.24230827219102</v>
      </c>
      <c r="BJ839" s="320">
        <f t="shared" si="1899"/>
        <v>149.24230827219102</v>
      </c>
      <c r="BK839" s="320">
        <f t="shared" si="1899"/>
        <v>149.24230827219102</v>
      </c>
      <c r="BL839" s="320">
        <f t="shared" si="1899"/>
        <v>149.24230827219102</v>
      </c>
      <c r="BM839" s="320">
        <f t="shared" si="1899"/>
        <v>149.24230827219102</v>
      </c>
      <c r="BN839" s="320">
        <f t="shared" si="1899"/>
        <v>149.24230827219102</v>
      </c>
      <c r="BO839" s="320">
        <f t="shared" si="1899"/>
        <v>149.24230827219102</v>
      </c>
      <c r="BP839" s="320">
        <f t="shared" si="1899"/>
        <v>149.24230827219102</v>
      </c>
      <c r="BQ839" s="320">
        <f t="shared" si="1899"/>
        <v>149.24230827219102</v>
      </c>
      <c r="BR839" s="320">
        <f t="shared" si="1899"/>
        <v>149.24230827219102</v>
      </c>
      <c r="BS839" s="320">
        <f t="shared" si="1899"/>
        <v>149.24230827219102</v>
      </c>
      <c r="BT839" s="320">
        <f t="shared" ref="BT839:BZ839" si="1900">SUMIF($A$12:$A$234,$E826,BT$12:BT$234)</f>
        <v>149.24230827219102</v>
      </c>
      <c r="BU839" s="320">
        <f t="shared" si="1900"/>
        <v>149.24230827219102</v>
      </c>
      <c r="BV839" s="320">
        <f t="shared" si="1900"/>
        <v>149.24230827219102</v>
      </c>
      <c r="BW839" s="320">
        <f t="shared" si="1900"/>
        <v>149.24230827219102</v>
      </c>
      <c r="BX839" s="320">
        <f t="shared" si="1900"/>
        <v>149.24230827219102</v>
      </c>
      <c r="BY839" s="320">
        <f t="shared" si="1900"/>
        <v>149.24230827219102</v>
      </c>
      <c r="BZ839" s="320">
        <f t="shared" si="1900"/>
        <v>149.24230827219102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901">SUMIF($A$392:$A$539,$E826,H$392:H$539)</f>
        <v>0</v>
      </c>
      <c r="I841" s="277">
        <f t="shared" si="1901"/>
        <v>0</v>
      </c>
      <c r="J841" s="277">
        <f t="shared" si="1901"/>
        <v>0</v>
      </c>
      <c r="K841" s="277">
        <f t="shared" si="1901"/>
        <v>0</v>
      </c>
      <c r="L841" s="277">
        <f t="shared" si="1901"/>
        <v>0</v>
      </c>
      <c r="M841" s="277">
        <f t="shared" si="1901"/>
        <v>0</v>
      </c>
      <c r="N841" s="277">
        <f t="shared" si="1901"/>
        <v>0</v>
      </c>
      <c r="O841" s="277">
        <f t="shared" si="1901"/>
        <v>0</v>
      </c>
      <c r="P841" s="277">
        <f t="shared" si="1901"/>
        <v>0</v>
      </c>
      <c r="Q841" s="277">
        <f t="shared" si="1901"/>
        <v>0</v>
      </c>
      <c r="R841" s="277">
        <f t="shared" si="1901"/>
        <v>0</v>
      </c>
      <c r="S841" s="277">
        <f t="shared" si="1901"/>
        <v>0</v>
      </c>
      <c r="T841" s="277">
        <f t="shared" si="1901"/>
        <v>0</v>
      </c>
      <c r="U841" s="277">
        <f t="shared" si="1901"/>
        <v>0</v>
      </c>
      <c r="V841" s="277">
        <f t="shared" si="1901"/>
        <v>0</v>
      </c>
      <c r="W841" s="277">
        <f t="shared" si="1901"/>
        <v>0</v>
      </c>
      <c r="X841" s="277">
        <f t="shared" si="1901"/>
        <v>0</v>
      </c>
      <c r="Y841" s="277">
        <f t="shared" si="1901"/>
        <v>0</v>
      </c>
      <c r="Z841" s="277">
        <f t="shared" si="1901"/>
        <v>0</v>
      </c>
      <c r="AA841" s="277">
        <f t="shared" si="1901"/>
        <v>0</v>
      </c>
      <c r="AB841" s="277">
        <f t="shared" si="1901"/>
        <v>0</v>
      </c>
      <c r="AC841" s="277">
        <f t="shared" si="1901"/>
        <v>0</v>
      </c>
      <c r="AD841" s="277">
        <f t="shared" si="1901"/>
        <v>0</v>
      </c>
      <c r="AE841" s="277">
        <f t="shared" si="1901"/>
        <v>0</v>
      </c>
      <c r="AF841" s="277">
        <f t="shared" si="1901"/>
        <v>0</v>
      </c>
      <c r="AG841" s="277">
        <f t="shared" si="1901"/>
        <v>0</v>
      </c>
      <c r="AH841" s="277">
        <f t="shared" si="1901"/>
        <v>0</v>
      </c>
      <c r="AI841" s="277">
        <f t="shared" si="1901"/>
        <v>0</v>
      </c>
      <c r="AJ841" s="277">
        <f t="shared" si="1901"/>
        <v>0</v>
      </c>
      <c r="AK841" s="277">
        <f t="shared" si="1901"/>
        <v>0</v>
      </c>
      <c r="AL841" s="277">
        <f t="shared" si="1901"/>
        <v>0</v>
      </c>
      <c r="AM841" s="277">
        <f t="shared" si="1901"/>
        <v>50.429831812500261</v>
      </c>
      <c r="AN841" s="277">
        <f t="shared" si="1901"/>
        <v>240.68382293750045</v>
      </c>
      <c r="AO841" s="277">
        <f t="shared" si="1901"/>
        <v>546.44422868749916</v>
      </c>
      <c r="AP841" s="277">
        <f t="shared" si="1901"/>
        <v>1753.9442286874992</v>
      </c>
      <c r="AQ841" s="277">
        <f t="shared" si="1901"/>
        <v>516.35952772067492</v>
      </c>
      <c r="AR841" s="277">
        <f t="shared" si="1901"/>
        <v>610.45043681158404</v>
      </c>
      <c r="AS841" s="277">
        <f t="shared" si="1901"/>
        <v>610.45043681158404</v>
      </c>
      <c r="AT841" s="277">
        <f t="shared" si="1901"/>
        <v>610.45043681158404</v>
      </c>
      <c r="AU841" s="277">
        <f t="shared" si="1901"/>
        <v>610.45043681158404</v>
      </c>
      <c r="AV841" s="277">
        <f t="shared" si="1901"/>
        <v>610.45043681158404</v>
      </c>
      <c r="AW841" s="277">
        <f t="shared" si="1901"/>
        <v>610.45043681158404</v>
      </c>
      <c r="AX841" s="277">
        <f t="shared" si="1901"/>
        <v>610.45043681158404</v>
      </c>
      <c r="AY841" s="277">
        <f t="shared" si="1901"/>
        <v>610.45043681158404</v>
      </c>
      <c r="AZ841" s="277">
        <f t="shared" si="1901"/>
        <v>610.45043681158404</v>
      </c>
      <c r="BA841" s="277">
        <f t="shared" si="1901"/>
        <v>610.45043681158404</v>
      </c>
      <c r="BB841" s="277">
        <f t="shared" si="1901"/>
        <v>610.45043681158404</v>
      </c>
      <c r="BC841" s="277">
        <f t="shared" si="1901"/>
        <v>744.26815783685822</v>
      </c>
      <c r="BD841" s="277">
        <f t="shared" si="1901"/>
        <v>744.26815783685822</v>
      </c>
      <c r="BE841" s="277">
        <f t="shared" si="1901"/>
        <v>744.26815783685822</v>
      </c>
      <c r="BF841" s="277">
        <f t="shared" si="1901"/>
        <v>744.26815783685822</v>
      </c>
      <c r="BG841" s="277">
        <f t="shared" si="1901"/>
        <v>744.26815783685822</v>
      </c>
      <c r="BH841" s="277">
        <f t="shared" si="1901"/>
        <v>744.26815783685822</v>
      </c>
      <c r="BI841" s="277">
        <f t="shared" si="1901"/>
        <v>744.26815783685822</v>
      </c>
      <c r="BJ841" s="277">
        <f t="shared" si="1901"/>
        <v>744.26815783685822</v>
      </c>
      <c r="BK841" s="277">
        <f t="shared" si="1901"/>
        <v>744.26815783685822</v>
      </c>
      <c r="BL841" s="277">
        <f t="shared" si="1901"/>
        <v>744.26815783685822</v>
      </c>
      <c r="BM841" s="277">
        <f t="shared" si="1901"/>
        <v>744.26815783685822</v>
      </c>
      <c r="BN841" s="277">
        <f t="shared" si="1901"/>
        <v>744.26815783685822</v>
      </c>
      <c r="BO841" s="277">
        <f t="shared" si="1901"/>
        <v>688.46402325769157</v>
      </c>
      <c r="BP841" s="277">
        <f t="shared" si="1901"/>
        <v>688.46402325769157</v>
      </c>
      <c r="BQ841" s="277">
        <f t="shared" si="1901"/>
        <v>688.46402325769157</v>
      </c>
      <c r="BR841" s="277">
        <f t="shared" si="1901"/>
        <v>688.46402325769157</v>
      </c>
      <c r="BS841" s="277">
        <f t="shared" si="1901"/>
        <v>688.46402325769157</v>
      </c>
      <c r="BT841" s="277">
        <f t="shared" ref="BT841:BZ841" si="1902">SUMIF($A$392:$A$539,$E826,BT$392:BT$539)</f>
        <v>688.46402325769157</v>
      </c>
      <c r="BU841" s="277">
        <f t="shared" si="1902"/>
        <v>688.46402325769157</v>
      </c>
      <c r="BV841" s="277">
        <f t="shared" si="1902"/>
        <v>688.46402325769157</v>
      </c>
      <c r="BW841" s="277">
        <f t="shared" si="1902"/>
        <v>688.46402325769157</v>
      </c>
      <c r="BX841" s="277">
        <f t="shared" si="1902"/>
        <v>688.46402325769157</v>
      </c>
      <c r="BY841" s="277">
        <f t="shared" si="1902"/>
        <v>688.46402325769157</v>
      </c>
      <c r="BZ841" s="277">
        <f t="shared" si="1902"/>
        <v>688.46402325769157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903">SUMIF($A$544:$A$615,$E826,H$544:H$615)</f>
        <v>0</v>
      </c>
      <c r="I842" s="277">
        <f t="shared" si="1903"/>
        <v>0</v>
      </c>
      <c r="J842" s="277">
        <f t="shared" si="1903"/>
        <v>0</v>
      </c>
      <c r="K842" s="277">
        <f t="shared" si="1903"/>
        <v>0</v>
      </c>
      <c r="L842" s="277">
        <f t="shared" si="1903"/>
        <v>0</v>
      </c>
      <c r="M842" s="277">
        <f t="shared" si="1903"/>
        <v>0</v>
      </c>
      <c r="N842" s="277">
        <f t="shared" si="1903"/>
        <v>0</v>
      </c>
      <c r="O842" s="277">
        <f t="shared" si="1903"/>
        <v>0</v>
      </c>
      <c r="P842" s="277">
        <f t="shared" si="1903"/>
        <v>0</v>
      </c>
      <c r="Q842" s="277">
        <f t="shared" si="1903"/>
        <v>0</v>
      </c>
      <c r="R842" s="277">
        <f t="shared" si="1903"/>
        <v>0</v>
      </c>
      <c r="S842" s="277">
        <f t="shared" si="1903"/>
        <v>0</v>
      </c>
      <c r="T842" s="277">
        <f t="shared" si="1903"/>
        <v>0</v>
      </c>
      <c r="U842" s="277">
        <f t="shared" si="1903"/>
        <v>0</v>
      </c>
      <c r="V842" s="277">
        <f t="shared" si="1903"/>
        <v>0</v>
      </c>
      <c r="W842" s="277">
        <f t="shared" si="1903"/>
        <v>0</v>
      </c>
      <c r="X842" s="277">
        <f t="shared" si="1903"/>
        <v>0</v>
      </c>
      <c r="Y842" s="277">
        <f t="shared" si="1903"/>
        <v>0</v>
      </c>
      <c r="Z842" s="277">
        <f t="shared" si="1903"/>
        <v>0</v>
      </c>
      <c r="AA842" s="277">
        <f t="shared" si="1903"/>
        <v>0</v>
      </c>
      <c r="AB842" s="277">
        <f t="shared" si="1903"/>
        <v>0</v>
      </c>
      <c r="AC842" s="277">
        <f t="shared" si="1903"/>
        <v>0</v>
      </c>
      <c r="AD842" s="277">
        <f t="shared" si="1903"/>
        <v>0</v>
      </c>
      <c r="AE842" s="277">
        <f t="shared" si="1903"/>
        <v>0</v>
      </c>
      <c r="AF842" s="277">
        <f t="shared" si="1903"/>
        <v>0</v>
      </c>
      <c r="AG842" s="277">
        <f t="shared" si="1903"/>
        <v>0</v>
      </c>
      <c r="AH842" s="277">
        <f t="shared" si="1903"/>
        <v>0</v>
      </c>
      <c r="AI842" s="277">
        <f t="shared" si="1903"/>
        <v>0</v>
      </c>
      <c r="AJ842" s="277">
        <f t="shared" si="1903"/>
        <v>0</v>
      </c>
      <c r="AK842" s="277">
        <f t="shared" si="1903"/>
        <v>0</v>
      </c>
      <c r="AL842" s="277">
        <f t="shared" si="1903"/>
        <v>0</v>
      </c>
      <c r="AM842" s="277">
        <f t="shared" si="1903"/>
        <v>50.429831812500261</v>
      </c>
      <c r="AN842" s="277">
        <f t="shared" si="1903"/>
        <v>240.68382293750045</v>
      </c>
      <c r="AO842" s="277">
        <f t="shared" si="1903"/>
        <v>546.44422868749916</v>
      </c>
      <c r="AP842" s="277">
        <f t="shared" si="1903"/>
        <v>1753.9442286874992</v>
      </c>
      <c r="AQ842" s="277">
        <f t="shared" si="1903"/>
        <v>516.35952772067492</v>
      </c>
      <c r="AR842" s="277">
        <f t="shared" si="1903"/>
        <v>610.45043681158404</v>
      </c>
      <c r="AS842" s="277">
        <f t="shared" si="1903"/>
        <v>610.45043681158404</v>
      </c>
      <c r="AT842" s="277">
        <f t="shared" si="1903"/>
        <v>610.45043681158404</v>
      </c>
      <c r="AU842" s="277">
        <f t="shared" si="1903"/>
        <v>610.45043681158404</v>
      </c>
      <c r="AV842" s="277">
        <f t="shared" si="1903"/>
        <v>610.45043681158404</v>
      </c>
      <c r="AW842" s="277">
        <f t="shared" si="1903"/>
        <v>610.45043681158404</v>
      </c>
      <c r="AX842" s="277">
        <f t="shared" si="1903"/>
        <v>610.45043681158404</v>
      </c>
      <c r="AY842" s="277">
        <f t="shared" si="1903"/>
        <v>610.45043681158404</v>
      </c>
      <c r="AZ842" s="277">
        <f t="shared" si="1903"/>
        <v>610.45043681158404</v>
      </c>
      <c r="BA842" s="277">
        <f t="shared" si="1903"/>
        <v>610.45043681158404</v>
      </c>
      <c r="BB842" s="277">
        <f t="shared" si="1903"/>
        <v>610.45043681158404</v>
      </c>
      <c r="BC842" s="277">
        <f t="shared" si="1903"/>
        <v>744.26815783685822</v>
      </c>
      <c r="BD842" s="277">
        <f t="shared" si="1903"/>
        <v>744.26815783685822</v>
      </c>
      <c r="BE842" s="277">
        <f t="shared" si="1903"/>
        <v>744.26815783685822</v>
      </c>
      <c r="BF842" s="277">
        <f t="shared" si="1903"/>
        <v>744.26815783685822</v>
      </c>
      <c r="BG842" s="277">
        <f t="shared" si="1903"/>
        <v>744.26815783685822</v>
      </c>
      <c r="BH842" s="277">
        <f t="shared" si="1903"/>
        <v>744.26815783685822</v>
      </c>
      <c r="BI842" s="277">
        <f t="shared" si="1903"/>
        <v>744.26815783685822</v>
      </c>
      <c r="BJ842" s="277">
        <f t="shared" si="1903"/>
        <v>744.26815783685822</v>
      </c>
      <c r="BK842" s="277">
        <f t="shared" si="1903"/>
        <v>744.26815783685822</v>
      </c>
      <c r="BL842" s="277">
        <f t="shared" si="1903"/>
        <v>744.26815783685822</v>
      </c>
      <c r="BM842" s="277">
        <f t="shared" si="1903"/>
        <v>744.26815783685822</v>
      </c>
      <c r="BN842" s="277">
        <f t="shared" si="1903"/>
        <v>744.26815783685822</v>
      </c>
      <c r="BO842" s="277">
        <f t="shared" si="1903"/>
        <v>688.46402325769157</v>
      </c>
      <c r="BP842" s="277">
        <f t="shared" si="1903"/>
        <v>688.46402325769157</v>
      </c>
      <c r="BQ842" s="277">
        <f t="shared" si="1903"/>
        <v>688.46402325769157</v>
      </c>
      <c r="BR842" s="277">
        <f t="shared" si="1903"/>
        <v>688.46402325769157</v>
      </c>
      <c r="BS842" s="277">
        <f t="shared" si="1903"/>
        <v>688.46402325769157</v>
      </c>
      <c r="BT842" s="277">
        <f t="shared" ref="BT842:BZ842" si="1904">SUMIF($A$544:$A$615,$E826,BT$544:BT$615)</f>
        <v>688.46402325769157</v>
      </c>
      <c r="BU842" s="277">
        <f t="shared" si="1904"/>
        <v>688.46402325769157</v>
      </c>
      <c r="BV842" s="277">
        <f t="shared" si="1904"/>
        <v>688.46402325769157</v>
      </c>
      <c r="BW842" s="277">
        <f t="shared" si="1904"/>
        <v>688.46402325769157</v>
      </c>
      <c r="BX842" s="277">
        <f t="shared" si="1904"/>
        <v>688.46402325769157</v>
      </c>
      <c r="BY842" s="277">
        <f t="shared" si="1904"/>
        <v>688.46402325769157</v>
      </c>
      <c r="BZ842" s="277">
        <f t="shared" si="1904"/>
        <v>688.46402325769157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905">SUMIF($A$316:$A$387,$E826,H$316:H$387)</f>
        <v>0</v>
      </c>
      <c r="I843" s="277">
        <f t="shared" si="1905"/>
        <v>0</v>
      </c>
      <c r="J843" s="277">
        <f t="shared" si="1905"/>
        <v>0</v>
      </c>
      <c r="K843" s="277">
        <f t="shared" si="1905"/>
        <v>0</v>
      </c>
      <c r="L843" s="277">
        <f t="shared" si="1905"/>
        <v>0</v>
      </c>
      <c r="M843" s="277">
        <f t="shared" si="1905"/>
        <v>0</v>
      </c>
      <c r="N843" s="277">
        <f t="shared" si="1905"/>
        <v>0</v>
      </c>
      <c r="O843" s="277">
        <f t="shared" si="1905"/>
        <v>0</v>
      </c>
      <c r="P843" s="277">
        <f t="shared" si="1905"/>
        <v>0</v>
      </c>
      <c r="Q843" s="277">
        <f t="shared" si="1905"/>
        <v>0</v>
      </c>
      <c r="R843" s="277">
        <f t="shared" si="1905"/>
        <v>0</v>
      </c>
      <c r="S843" s="277">
        <f t="shared" si="1905"/>
        <v>0</v>
      </c>
      <c r="T843" s="277">
        <f t="shared" si="1905"/>
        <v>0</v>
      </c>
      <c r="U843" s="277">
        <f t="shared" si="1905"/>
        <v>0</v>
      </c>
      <c r="V843" s="277">
        <f t="shared" si="1905"/>
        <v>0</v>
      </c>
      <c r="W843" s="277">
        <f t="shared" si="1905"/>
        <v>0</v>
      </c>
      <c r="X843" s="277">
        <f t="shared" si="1905"/>
        <v>0</v>
      </c>
      <c r="Y843" s="277">
        <f t="shared" si="1905"/>
        <v>0</v>
      </c>
      <c r="Z843" s="277">
        <f t="shared" si="1905"/>
        <v>0</v>
      </c>
      <c r="AA843" s="277">
        <f t="shared" si="1905"/>
        <v>0</v>
      </c>
      <c r="AB843" s="277">
        <f t="shared" si="1905"/>
        <v>0</v>
      </c>
      <c r="AC843" s="277">
        <f t="shared" si="1905"/>
        <v>0</v>
      </c>
      <c r="AD843" s="277">
        <f t="shared" si="1905"/>
        <v>0</v>
      </c>
      <c r="AE843" s="277">
        <f t="shared" si="1905"/>
        <v>0</v>
      </c>
      <c r="AF843" s="277">
        <f t="shared" si="1905"/>
        <v>0</v>
      </c>
      <c r="AG843" s="277">
        <f t="shared" si="1905"/>
        <v>0</v>
      </c>
      <c r="AH843" s="277">
        <f t="shared" si="1905"/>
        <v>0</v>
      </c>
      <c r="AI843" s="277">
        <f t="shared" si="1905"/>
        <v>0</v>
      </c>
      <c r="AJ843" s="277">
        <f t="shared" si="1905"/>
        <v>0</v>
      </c>
      <c r="AK843" s="277">
        <f t="shared" si="1905"/>
        <v>0</v>
      </c>
      <c r="AL843" s="277">
        <f t="shared" si="1905"/>
        <v>0</v>
      </c>
      <c r="AM843" s="277">
        <f t="shared" si="1905"/>
        <v>1002.8765100000001</v>
      </c>
      <c r="AN843" s="277">
        <f t="shared" si="1905"/>
        <v>1489.2866700000002</v>
      </c>
      <c r="AO843" s="277">
        <f t="shared" si="1905"/>
        <v>1381.2814599999999</v>
      </c>
      <c r="AP843" s="277">
        <f t="shared" si="1905"/>
        <v>2800</v>
      </c>
      <c r="AQ843" s="277">
        <f t="shared" si="1905"/>
        <v>2800</v>
      </c>
      <c r="AR843" s="277">
        <f t="shared" si="1905"/>
        <v>2400</v>
      </c>
      <c r="AS843" s="277">
        <f t="shared" si="1905"/>
        <v>0</v>
      </c>
      <c r="AT843" s="277">
        <f t="shared" si="1905"/>
        <v>0</v>
      </c>
      <c r="AU843" s="277">
        <f t="shared" si="1905"/>
        <v>0</v>
      </c>
      <c r="AV843" s="277">
        <f t="shared" si="1905"/>
        <v>0</v>
      </c>
      <c r="AW843" s="277">
        <f t="shared" si="1905"/>
        <v>0</v>
      </c>
      <c r="AX843" s="277">
        <f t="shared" si="1905"/>
        <v>0</v>
      </c>
      <c r="AY843" s="277">
        <f t="shared" si="1905"/>
        <v>0</v>
      </c>
      <c r="AZ843" s="277">
        <f t="shared" si="1905"/>
        <v>0</v>
      </c>
      <c r="BA843" s="277">
        <f t="shared" si="1905"/>
        <v>0</v>
      </c>
      <c r="BB843" s="277">
        <f t="shared" si="1905"/>
        <v>0</v>
      </c>
      <c r="BC843" s="277">
        <f t="shared" si="1905"/>
        <v>0</v>
      </c>
      <c r="BD843" s="277">
        <f t="shared" si="1905"/>
        <v>0</v>
      </c>
      <c r="BE843" s="277">
        <f t="shared" si="1905"/>
        <v>0</v>
      </c>
      <c r="BF843" s="277">
        <f t="shared" si="1905"/>
        <v>0</v>
      </c>
      <c r="BG843" s="277">
        <f t="shared" si="1905"/>
        <v>0</v>
      </c>
      <c r="BH843" s="277">
        <f t="shared" si="1905"/>
        <v>0</v>
      </c>
      <c r="BI843" s="277">
        <f t="shared" si="1905"/>
        <v>0</v>
      </c>
      <c r="BJ843" s="277">
        <f t="shared" si="1905"/>
        <v>0</v>
      </c>
      <c r="BK843" s="277">
        <f t="shared" si="1905"/>
        <v>0</v>
      </c>
      <c r="BL843" s="277">
        <f t="shared" si="1905"/>
        <v>0</v>
      </c>
      <c r="BM843" s="277">
        <f t="shared" si="1905"/>
        <v>0</v>
      </c>
      <c r="BN843" s="277">
        <f t="shared" si="1905"/>
        <v>0</v>
      </c>
      <c r="BO843" s="277">
        <f t="shared" si="1905"/>
        <v>0</v>
      </c>
      <c r="BP843" s="277">
        <f t="shared" si="1905"/>
        <v>0</v>
      </c>
      <c r="BQ843" s="277">
        <f t="shared" si="1905"/>
        <v>0</v>
      </c>
      <c r="BR843" s="277">
        <f t="shared" si="1905"/>
        <v>0</v>
      </c>
      <c r="BS843" s="277">
        <f t="shared" si="1905"/>
        <v>0</v>
      </c>
      <c r="BT843" s="277">
        <f t="shared" ref="BT843:BZ843" si="1906">SUMIF($A$316:$A$387,$E826,BT$316:BT$387)</f>
        <v>0</v>
      </c>
      <c r="BU843" s="277">
        <f t="shared" si="1906"/>
        <v>0</v>
      </c>
      <c r="BV843" s="277">
        <f t="shared" si="1906"/>
        <v>0</v>
      </c>
      <c r="BW843" s="277">
        <f t="shared" si="1906"/>
        <v>0</v>
      </c>
      <c r="BX843" s="277">
        <f t="shared" si="1906"/>
        <v>0</v>
      </c>
      <c r="BY843" s="277">
        <f t="shared" si="1906"/>
        <v>0</v>
      </c>
      <c r="BZ843" s="277">
        <f t="shared" si="1906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907">(H839-H841-H846)*$B845</f>
        <v>0</v>
      </c>
      <c r="I845" s="83">
        <f t="shared" ref="I845" si="1908">(I839-I841-I846)*$B845</f>
        <v>0</v>
      </c>
      <c r="J845" s="83">
        <f t="shared" ref="J845" si="1909">(J839-J841-J846)*$B845</f>
        <v>0</v>
      </c>
      <c r="K845" s="83">
        <f t="shared" ref="K845" si="1910">(K839-K841-K846)*$B845</f>
        <v>0</v>
      </c>
      <c r="L845" s="83">
        <f t="shared" ref="L845" si="1911">(L839-L841-L846)*$B845</f>
        <v>0</v>
      </c>
      <c r="M845" s="83">
        <f t="shared" ref="M845" si="1912">(M839-M841-M846)*$B845</f>
        <v>0</v>
      </c>
      <c r="N845" s="83">
        <f t="shared" ref="N845" si="1913">(N839-N841-N846)*$B845</f>
        <v>0</v>
      </c>
      <c r="O845" s="83">
        <f t="shared" ref="O845" si="1914">(O839-O841-O846)*$B845</f>
        <v>0</v>
      </c>
      <c r="P845" s="83">
        <f t="shared" ref="P845" si="1915">(P839-P841-P846)*$B845</f>
        <v>0</v>
      </c>
      <c r="Q845" s="83">
        <f t="shared" ref="Q845" si="1916">(Q839-Q841-Q846)*$B845</f>
        <v>0</v>
      </c>
      <c r="R845" s="83">
        <f t="shared" ref="R845" si="1917">(R839-R841-R846)*$B845</f>
        <v>0</v>
      </c>
      <c r="S845" s="83">
        <f t="shared" ref="S845" si="1918">(S839-S841-S846)*$B845</f>
        <v>0</v>
      </c>
      <c r="T845" s="83">
        <f t="shared" ref="T845" si="1919">(T839-T841-T846)*$B845</f>
        <v>0</v>
      </c>
      <c r="U845" s="83">
        <f t="shared" ref="U845" si="1920">(U839-U841-U846)*$B845</f>
        <v>0</v>
      </c>
      <c r="V845" s="83">
        <f t="shared" ref="V845" si="1921">(V839-V841-V846)*$B845</f>
        <v>0</v>
      </c>
      <c r="W845" s="83">
        <f t="shared" ref="W845" si="1922">(W839-W841-W846)*$B845</f>
        <v>0</v>
      </c>
      <c r="X845" s="83">
        <f t="shared" ref="X845" si="1923">(X839-X841-X846)*$B845</f>
        <v>0</v>
      </c>
      <c r="Y845" s="83">
        <f t="shared" ref="Y845" si="1924">(Y839-Y841-Y846)*$B845</f>
        <v>0</v>
      </c>
      <c r="Z845" s="83">
        <f t="shared" ref="Z845" si="1925">(Z839-Z841-Z846)*$B845</f>
        <v>0</v>
      </c>
      <c r="AA845" s="83">
        <f t="shared" ref="AA845" si="1926">(AA839-AA841-AA846)*$B845</f>
        <v>0</v>
      </c>
      <c r="AB845" s="83">
        <f t="shared" ref="AB845" si="1927">(AB839-AB841-AB846)*$B845</f>
        <v>0</v>
      </c>
      <c r="AC845" s="83">
        <f t="shared" ref="AC845" si="1928">(AC839-AC841-AC846)*$B845</f>
        <v>0</v>
      </c>
      <c r="AD845" s="83">
        <f t="shared" ref="AD845" si="1929">(AD839-AD841-AD846)*$B845</f>
        <v>0</v>
      </c>
      <c r="AE845" s="83">
        <f t="shared" ref="AE845" si="1930">(AE839-AE841-AE846)*$B845</f>
        <v>0</v>
      </c>
      <c r="AF845" s="83">
        <f t="shared" ref="AF845" si="1931">(AF839-AF841-AF846)*$B845</f>
        <v>0</v>
      </c>
      <c r="AG845" s="83">
        <f t="shared" ref="AG845" si="1932">(AG839-AG841-AG846)*$B845</f>
        <v>0</v>
      </c>
      <c r="AH845" s="83">
        <f t="shared" ref="AH845" si="1933">(AH839-AH841-AH846)*$B845</f>
        <v>0</v>
      </c>
      <c r="AI845" s="83">
        <f t="shared" ref="AI845" si="1934">(AI839-AI841-AI846)*$B845</f>
        <v>0</v>
      </c>
      <c r="AJ845" s="83">
        <f t="shared" ref="AJ845" si="1935">(AJ839-AJ841-AJ846)*$B845</f>
        <v>0</v>
      </c>
      <c r="AK845" s="83">
        <f t="shared" ref="AK845" si="1936">(AK839-AK841-AK846)*$B845</f>
        <v>0</v>
      </c>
      <c r="AL845" s="83">
        <f t="shared" ref="AL845" si="1937">(AL839-AL841-AL846)*$B845</f>
        <v>0</v>
      </c>
      <c r="AM845" s="83">
        <f t="shared" ref="AM845" si="1938">(AM839-AM841-AM846)*$B845</f>
        <v>-9.0420773432032302</v>
      </c>
      <c r="AN845" s="83">
        <f t="shared" ref="AN845" si="1939">(AN839-AN841-AN846)*$B845</f>
        <v>-43.120827757996771</v>
      </c>
      <c r="AO845" s="83">
        <f t="shared" ref="AO845" si="1940">(AO839-AO841-AO846)*$B845</f>
        <v>-98.063956895624727</v>
      </c>
      <c r="AP845" s="83">
        <f t="shared" ref="AP845" si="1941">(AP839-AP841-AP846)*$B845</f>
        <v>-323.45117214414046</v>
      </c>
      <c r="AQ845" s="83">
        <f t="shared" ref="AQ845" si="1942">(AQ839-AQ841-AQ846)*$B845</f>
        <v>-79.824587542748489</v>
      </c>
      <c r="AR845" s="83">
        <f t="shared" ref="AR845" si="1943">(AR839-AR841-AR846)*$B845</f>
        <v>-91.190079755291663</v>
      </c>
      <c r="AS845" s="83">
        <f t="shared" ref="AS845" si="1944">(AS839-AS841-AS846)*$B845</f>
        <v>-88.136873363877996</v>
      </c>
      <c r="AT845" s="83">
        <f t="shared" ref="AT845" si="1945">(AT839-AT841-AT846)*$B845</f>
        <v>-88.136873363877996</v>
      </c>
      <c r="AU845" s="83">
        <f t="shared" ref="AU845" si="1946">(AU839-AU841-AU846)*$B845</f>
        <v>-88.136873363877996</v>
      </c>
      <c r="AV845" s="83">
        <f t="shared" ref="AV845" si="1947">(AV839-AV841-AV846)*$B845</f>
        <v>-88.136873363877996</v>
      </c>
      <c r="AW845" s="83">
        <f t="shared" ref="AW845" si="1948">(AW839-AW841-AW846)*$B845</f>
        <v>-88.136873363877996</v>
      </c>
      <c r="AX845" s="83">
        <f t="shared" ref="AX845" si="1949">(AX839-AX841-AX846)*$B845</f>
        <v>-88.136873363877996</v>
      </c>
      <c r="AY845" s="83">
        <f t="shared" ref="AY845" si="1950">(AY839-AY841-AY846)*$B845</f>
        <v>-88.136873363877996</v>
      </c>
      <c r="AZ845" s="83">
        <f t="shared" ref="AZ845" si="1951">(AZ839-AZ841-AZ846)*$B845</f>
        <v>-88.136873363877996</v>
      </c>
      <c r="BA845" s="83">
        <f t="shared" ref="BA845" si="1952">(BA839-BA841-BA846)*$B845</f>
        <v>-88.136873363877996</v>
      </c>
      <c r="BB845" s="83">
        <f t="shared" ref="BB845" si="1953">(BB839-BB841-BB846)*$B845</f>
        <v>-88.136873363877996</v>
      </c>
      <c r="BC845" s="83">
        <f t="shared" ref="BC845" si="1954">(BC839-BC841-BC846)*$B845</f>
        <v>-113.70943985180789</v>
      </c>
      <c r="BD845" s="83">
        <f t="shared" ref="BD845" si="1955">(BD839-BD841-BD846)*$B845</f>
        <v>-113.70943985180789</v>
      </c>
      <c r="BE845" s="83">
        <f t="shared" ref="BE845" si="1956">(BE839-BE841-BE846)*$B845</f>
        <v>-113.70943985180789</v>
      </c>
      <c r="BF845" s="83">
        <f t="shared" ref="BF845" si="1957">(BF839-BF841-BF846)*$B845</f>
        <v>-113.70943985180789</v>
      </c>
      <c r="BG845" s="83">
        <f t="shared" ref="BG845" si="1958">(BG839-BG841-BG846)*$B845</f>
        <v>-113.70943985180789</v>
      </c>
      <c r="BH845" s="83">
        <f t="shared" ref="BH845" si="1959">(BH839-BH841-BH846)*$B845</f>
        <v>-113.70943985180789</v>
      </c>
      <c r="BI845" s="83">
        <f t="shared" ref="BI845" si="1960">(BI839-BI841-BI846)*$B845</f>
        <v>-113.70943985180789</v>
      </c>
      <c r="BJ845" s="83">
        <f t="shared" ref="BJ845" si="1961">(BJ839-BJ841-BJ846)*$B845</f>
        <v>-113.70943985180789</v>
      </c>
      <c r="BK845" s="83">
        <f t="shared" ref="BK845" si="1962">(BK839-BK841-BK846)*$B845</f>
        <v>-113.70943985180789</v>
      </c>
      <c r="BL845" s="83">
        <f t="shared" ref="BL845" si="1963">(BL839-BL841-BL846)*$B845</f>
        <v>-113.70943985180789</v>
      </c>
      <c r="BM845" s="83">
        <f t="shared" ref="BM845" si="1964">(BM839-BM841-BM846)*$B845</f>
        <v>-113.70943985180789</v>
      </c>
      <c r="BN845" s="83">
        <f t="shared" ref="BN845" si="1965">(BN839-BN841-BN846)*$B845</f>
        <v>-113.70943985180789</v>
      </c>
      <c r="BO845" s="83">
        <f t="shared" ref="BO845" si="1966">(BO839-BO841-BO846)*$B845</f>
        <v>-103.04526973372916</v>
      </c>
      <c r="BP845" s="83">
        <f t="shared" ref="BP845" si="1967">(BP839-BP841-BP846)*$B845</f>
        <v>-103.04526973372916</v>
      </c>
      <c r="BQ845" s="83">
        <f t="shared" ref="BQ845" si="1968">(BQ839-BQ841-BQ846)*$B845</f>
        <v>-103.04526973372916</v>
      </c>
      <c r="BR845" s="83">
        <f t="shared" ref="BR845" si="1969">(BR839-BR841-BR846)*$B845</f>
        <v>-103.04526973372916</v>
      </c>
      <c r="BS845" s="83">
        <f t="shared" ref="BS845" si="1970">(BS839-BS841-BS846)*$B845</f>
        <v>-103.04526973372916</v>
      </c>
      <c r="BT845" s="83">
        <f t="shared" ref="BT845" si="1971">(BT839-BT841-BT846)*$B845</f>
        <v>-103.04526973372916</v>
      </c>
      <c r="BU845" s="83">
        <f t="shared" ref="BU845" si="1972">(BU839-BU841-BU846)*$B845</f>
        <v>-103.04526973372916</v>
      </c>
      <c r="BV845" s="83">
        <f t="shared" ref="BV845" si="1973">(BV839-BV841-BV846)*$B845</f>
        <v>-103.04526973372916</v>
      </c>
      <c r="BW845" s="83">
        <f t="shared" ref="BW845" si="1974">(BW839-BW841-BW846)*$B845</f>
        <v>-103.04526973372916</v>
      </c>
      <c r="BX845" s="83">
        <f t="shared" ref="BX845" si="1975">(BX839-BX841-BX846)*$B845</f>
        <v>-103.04526973372916</v>
      </c>
      <c r="BY845" s="83">
        <f t="shared" ref="BY845" si="1976">(BY839-BY841-BY846)*$B845</f>
        <v>-103.04526973372916</v>
      </c>
      <c r="BZ845" s="83">
        <f t="shared" ref="BZ845" si="1977">(BZ839-BZ841-BZ846)*$B845</f>
        <v>-103.04526973372916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78">(H839-H842)*$B846</f>
        <v>0</v>
      </c>
      <c r="I846" s="83">
        <f t="shared" si="1978"/>
        <v>0</v>
      </c>
      <c r="J846" s="83">
        <f t="shared" si="1978"/>
        <v>0</v>
      </c>
      <c r="K846" s="83">
        <f t="shared" si="1978"/>
        <v>0</v>
      </c>
      <c r="L846" s="83">
        <f t="shared" si="1978"/>
        <v>0</v>
      </c>
      <c r="M846" s="83">
        <f t="shared" si="1978"/>
        <v>0</v>
      </c>
      <c r="N846" s="83">
        <f t="shared" si="1978"/>
        <v>0</v>
      </c>
      <c r="O846" s="83">
        <f t="shared" si="1978"/>
        <v>0</v>
      </c>
      <c r="P846" s="83">
        <f t="shared" si="1978"/>
        <v>0</v>
      </c>
      <c r="Q846" s="83">
        <f t="shared" si="1978"/>
        <v>0</v>
      </c>
      <c r="R846" s="83">
        <f t="shared" si="1978"/>
        <v>0</v>
      </c>
      <c r="S846" s="83">
        <f t="shared" si="1978"/>
        <v>0</v>
      </c>
      <c r="T846" s="83">
        <f t="shared" si="1978"/>
        <v>0</v>
      </c>
      <c r="U846" s="83">
        <f t="shared" si="1978"/>
        <v>0</v>
      </c>
      <c r="V846" s="83">
        <f t="shared" si="1978"/>
        <v>0</v>
      </c>
      <c r="W846" s="83">
        <f t="shared" si="1978"/>
        <v>0</v>
      </c>
      <c r="X846" s="83">
        <f t="shared" si="1978"/>
        <v>0</v>
      </c>
      <c r="Y846" s="83">
        <f t="shared" si="1978"/>
        <v>0</v>
      </c>
      <c r="Z846" s="83">
        <f t="shared" si="1978"/>
        <v>0</v>
      </c>
      <c r="AA846" s="83">
        <f t="shared" si="1978"/>
        <v>0</v>
      </c>
      <c r="AB846" s="83">
        <f t="shared" si="1978"/>
        <v>0</v>
      </c>
      <c r="AC846" s="83">
        <f t="shared" si="1978"/>
        <v>0</v>
      </c>
      <c r="AD846" s="83">
        <f t="shared" si="1978"/>
        <v>0</v>
      </c>
      <c r="AE846" s="83">
        <f t="shared" si="1978"/>
        <v>0</v>
      </c>
      <c r="AF846" s="83">
        <f t="shared" si="1978"/>
        <v>0</v>
      </c>
      <c r="AG846" s="83">
        <f t="shared" si="1978"/>
        <v>0</v>
      </c>
      <c r="AH846" s="83">
        <f t="shared" si="1978"/>
        <v>0</v>
      </c>
      <c r="AI846" s="83">
        <f t="shared" si="1978"/>
        <v>0</v>
      </c>
      <c r="AJ846" s="83">
        <f t="shared" si="1978"/>
        <v>0</v>
      </c>
      <c r="AK846" s="83">
        <f t="shared" si="1978"/>
        <v>0</v>
      </c>
      <c r="AL846" s="83">
        <f t="shared" si="1978"/>
        <v>0</v>
      </c>
      <c r="AM846" s="83">
        <f t="shared" si="1978"/>
        <v>-4.2584351694834677</v>
      </c>
      <c r="AN846" s="83">
        <f t="shared" si="1978"/>
        <v>-20.308082146623285</v>
      </c>
      <c r="AO846" s="83">
        <f t="shared" si="1978"/>
        <v>-46.183967140796575</v>
      </c>
      <c r="AP846" s="83">
        <f t="shared" si="1978"/>
        <v>-152.33179221859046</v>
      </c>
      <c r="AQ846" s="83">
        <f t="shared" si="1978"/>
        <v>-37.593997272879982</v>
      </c>
      <c r="AR846" s="83">
        <f t="shared" si="1978"/>
        <v>-42.946662365129512</v>
      </c>
      <c r="AS846" s="83">
        <f t="shared" si="1978"/>
        <v>-41.508731568545365</v>
      </c>
      <c r="AT846" s="83">
        <f t="shared" si="1978"/>
        <v>-41.508731568545365</v>
      </c>
      <c r="AU846" s="83">
        <f t="shared" si="1978"/>
        <v>-41.508731568545365</v>
      </c>
      <c r="AV846" s="83">
        <f t="shared" si="1978"/>
        <v>-41.508731568545365</v>
      </c>
      <c r="AW846" s="83">
        <f t="shared" si="1978"/>
        <v>-41.508731568545365</v>
      </c>
      <c r="AX846" s="83">
        <f t="shared" si="1978"/>
        <v>-41.508731568545365</v>
      </c>
      <c r="AY846" s="83">
        <f t="shared" si="1978"/>
        <v>-41.508731568545365</v>
      </c>
      <c r="AZ846" s="83">
        <f t="shared" si="1978"/>
        <v>-41.508731568545365</v>
      </c>
      <c r="BA846" s="83">
        <f t="shared" si="1978"/>
        <v>-41.508731568545365</v>
      </c>
      <c r="BB846" s="83">
        <f t="shared" si="1978"/>
        <v>-41.508731568545365</v>
      </c>
      <c r="BC846" s="83">
        <f t="shared" si="1978"/>
        <v>-53.552326460820041</v>
      </c>
      <c r="BD846" s="83">
        <f t="shared" si="1978"/>
        <v>-53.552326460820041</v>
      </c>
      <c r="BE846" s="83">
        <f t="shared" si="1978"/>
        <v>-53.552326460820041</v>
      </c>
      <c r="BF846" s="83">
        <f t="shared" si="1978"/>
        <v>-53.552326460820041</v>
      </c>
      <c r="BG846" s="83">
        <f t="shared" si="1978"/>
        <v>-53.552326460820041</v>
      </c>
      <c r="BH846" s="83">
        <f t="shared" si="1978"/>
        <v>-53.552326460820041</v>
      </c>
      <c r="BI846" s="83">
        <f t="shared" si="1978"/>
        <v>-53.552326460820041</v>
      </c>
      <c r="BJ846" s="83">
        <f t="shared" si="1978"/>
        <v>-53.552326460820041</v>
      </c>
      <c r="BK846" s="83">
        <f t="shared" si="1978"/>
        <v>-53.552326460820041</v>
      </c>
      <c r="BL846" s="83">
        <f t="shared" si="1978"/>
        <v>-53.552326460820041</v>
      </c>
      <c r="BM846" s="83">
        <f t="shared" si="1978"/>
        <v>-53.552326460820041</v>
      </c>
      <c r="BN846" s="83">
        <f t="shared" si="1978"/>
        <v>-53.552326460820041</v>
      </c>
      <c r="BO846" s="83">
        <f t="shared" si="1978"/>
        <v>-48.529954348695043</v>
      </c>
      <c r="BP846" s="83">
        <f t="shared" si="1978"/>
        <v>-48.529954348695043</v>
      </c>
      <c r="BQ846" s="83">
        <f t="shared" si="1978"/>
        <v>-48.529954348695043</v>
      </c>
      <c r="BR846" s="83">
        <f t="shared" si="1978"/>
        <v>-48.529954348695043</v>
      </c>
      <c r="BS846" s="83">
        <f t="shared" si="1978"/>
        <v>-48.529954348695043</v>
      </c>
      <c r="BT846" s="83">
        <f t="shared" ref="BT846:BZ846" si="1979">(BT839-BT842)*$B846</f>
        <v>-48.529954348695043</v>
      </c>
      <c r="BU846" s="83">
        <f t="shared" si="1979"/>
        <v>-48.529954348695043</v>
      </c>
      <c r="BV846" s="83">
        <f t="shared" si="1979"/>
        <v>-48.529954348695043</v>
      </c>
      <c r="BW846" s="83">
        <f t="shared" si="1979"/>
        <v>-48.529954348695043</v>
      </c>
      <c r="BX846" s="83">
        <f t="shared" si="1979"/>
        <v>-48.529954348695043</v>
      </c>
      <c r="BY846" s="83">
        <f t="shared" si="1979"/>
        <v>-48.529954348695043</v>
      </c>
      <c r="BZ846" s="83">
        <f t="shared" si="1979"/>
        <v>-48.529954348695043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80">(-H843)*$B847</f>
        <v>0</v>
      </c>
      <c r="I847" s="65">
        <f t="shared" si="1980"/>
        <v>0</v>
      </c>
      <c r="J847" s="65">
        <f t="shared" si="1980"/>
        <v>0</v>
      </c>
      <c r="K847" s="65">
        <f t="shared" si="1980"/>
        <v>0</v>
      </c>
      <c r="L847" s="65">
        <f t="shared" si="1980"/>
        <v>0</v>
      </c>
      <c r="M847" s="65">
        <f t="shared" si="1980"/>
        <v>0</v>
      </c>
      <c r="N847" s="65">
        <f t="shared" si="1980"/>
        <v>0</v>
      </c>
      <c r="O847" s="65">
        <f t="shared" si="1980"/>
        <v>0</v>
      </c>
      <c r="P847" s="65">
        <f t="shared" si="1980"/>
        <v>0</v>
      </c>
      <c r="Q847" s="65">
        <f t="shared" si="1980"/>
        <v>0</v>
      </c>
      <c r="R847" s="65">
        <f t="shared" si="1980"/>
        <v>0</v>
      </c>
      <c r="S847" s="65">
        <f t="shared" si="1980"/>
        <v>0</v>
      </c>
      <c r="T847" s="65">
        <f t="shared" si="1980"/>
        <v>0</v>
      </c>
      <c r="U847" s="65">
        <f t="shared" si="1980"/>
        <v>0</v>
      </c>
      <c r="V847" s="65">
        <f t="shared" si="1980"/>
        <v>0</v>
      </c>
      <c r="W847" s="65">
        <f t="shared" si="1980"/>
        <v>0</v>
      </c>
      <c r="X847" s="65">
        <f t="shared" si="1980"/>
        <v>0</v>
      </c>
      <c r="Y847" s="65">
        <f t="shared" si="1980"/>
        <v>0</v>
      </c>
      <c r="Z847" s="65">
        <f t="shared" si="1980"/>
        <v>0</v>
      </c>
      <c r="AA847" s="65">
        <f t="shared" si="1980"/>
        <v>0</v>
      </c>
      <c r="AB847" s="65">
        <f t="shared" si="1980"/>
        <v>0</v>
      </c>
      <c r="AC847" s="65">
        <f t="shared" si="1980"/>
        <v>0</v>
      </c>
      <c r="AD847" s="65">
        <f t="shared" si="1980"/>
        <v>0</v>
      </c>
      <c r="AE847" s="65">
        <f t="shared" si="1980"/>
        <v>0</v>
      </c>
      <c r="AF847" s="65">
        <f t="shared" si="1980"/>
        <v>0</v>
      </c>
      <c r="AG847" s="65">
        <f t="shared" si="1980"/>
        <v>0</v>
      </c>
      <c r="AH847" s="65">
        <f t="shared" si="1980"/>
        <v>0</v>
      </c>
      <c r="AI847" s="65">
        <f t="shared" si="1980"/>
        <v>0</v>
      </c>
      <c r="AJ847" s="65">
        <f t="shared" si="1980"/>
        <v>0</v>
      </c>
      <c r="AK847" s="65">
        <f t="shared" si="1980"/>
        <v>0</v>
      </c>
      <c r="AL847" s="65">
        <f t="shared" si="1980"/>
        <v>0</v>
      </c>
      <c r="AM847" s="65">
        <f t="shared" si="1980"/>
        <v>-281.90858696100003</v>
      </c>
      <c r="AN847" s="65">
        <f t="shared" si="1980"/>
        <v>-418.63848293700005</v>
      </c>
      <c r="AO847" s="65">
        <f t="shared" si="1980"/>
        <v>-388.27821840600001</v>
      </c>
      <c r="AP847" s="65">
        <f t="shared" si="1980"/>
        <v>-787.08</v>
      </c>
      <c r="AQ847" s="65">
        <f t="shared" si="1980"/>
        <v>-787.08</v>
      </c>
      <c r="AR847" s="65">
        <f t="shared" si="1980"/>
        <v>-674.64</v>
      </c>
      <c r="AS847" s="65">
        <f t="shared" si="1980"/>
        <v>0</v>
      </c>
      <c r="AT847" s="65">
        <f t="shared" si="1980"/>
        <v>0</v>
      </c>
      <c r="AU847" s="65">
        <f t="shared" si="1980"/>
        <v>0</v>
      </c>
      <c r="AV847" s="65">
        <f t="shared" si="1980"/>
        <v>0</v>
      </c>
      <c r="AW847" s="65">
        <f t="shared" si="1980"/>
        <v>0</v>
      </c>
      <c r="AX847" s="65">
        <f t="shared" si="1980"/>
        <v>0</v>
      </c>
      <c r="AY847" s="65">
        <f t="shared" si="1980"/>
        <v>0</v>
      </c>
      <c r="AZ847" s="65">
        <f t="shared" si="1980"/>
        <v>0</v>
      </c>
      <c r="BA847" s="65">
        <f t="shared" si="1980"/>
        <v>0</v>
      </c>
      <c r="BB847" s="65">
        <f t="shared" si="1980"/>
        <v>0</v>
      </c>
      <c r="BC847" s="65">
        <f t="shared" si="1980"/>
        <v>0</v>
      </c>
      <c r="BD847" s="65">
        <f t="shared" si="1980"/>
        <v>0</v>
      </c>
      <c r="BE847" s="65">
        <f t="shared" si="1980"/>
        <v>0</v>
      </c>
      <c r="BF847" s="65">
        <f t="shared" si="1980"/>
        <v>0</v>
      </c>
      <c r="BG847" s="65">
        <f t="shared" si="1980"/>
        <v>0</v>
      </c>
      <c r="BH847" s="65">
        <f t="shared" si="1980"/>
        <v>0</v>
      </c>
      <c r="BI847" s="65">
        <f t="shared" si="1980"/>
        <v>0</v>
      </c>
      <c r="BJ847" s="65">
        <f t="shared" si="1980"/>
        <v>0</v>
      </c>
      <c r="BK847" s="65">
        <f t="shared" si="1980"/>
        <v>0</v>
      </c>
      <c r="BL847" s="65">
        <f t="shared" si="1980"/>
        <v>0</v>
      </c>
      <c r="BM847" s="65">
        <f t="shared" si="1980"/>
        <v>0</v>
      </c>
      <c r="BN847" s="65">
        <f t="shared" si="1980"/>
        <v>0</v>
      </c>
      <c r="BO847" s="65">
        <f t="shared" si="1980"/>
        <v>0</v>
      </c>
      <c r="BP847" s="65">
        <f t="shared" si="1980"/>
        <v>0</v>
      </c>
      <c r="BQ847" s="65">
        <f t="shared" si="1980"/>
        <v>0</v>
      </c>
      <c r="BR847" s="65">
        <f t="shared" si="1980"/>
        <v>0</v>
      </c>
      <c r="BS847" s="65">
        <f t="shared" si="1980"/>
        <v>0</v>
      </c>
      <c r="BT847" s="65">
        <f t="shared" ref="BT847:BZ847" si="1981">(-BT843)*$B847</f>
        <v>0</v>
      </c>
      <c r="BU847" s="65">
        <f t="shared" si="1981"/>
        <v>0</v>
      </c>
      <c r="BV847" s="65">
        <f t="shared" si="1981"/>
        <v>0</v>
      </c>
      <c r="BW847" s="65">
        <f t="shared" si="1981"/>
        <v>0</v>
      </c>
      <c r="BX847" s="65">
        <f t="shared" si="1981"/>
        <v>0</v>
      </c>
      <c r="BY847" s="65">
        <f t="shared" si="1981"/>
        <v>0</v>
      </c>
      <c r="BZ847" s="65">
        <f t="shared" si="1981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82">SUM(H845:H847)</f>
        <v>0</v>
      </c>
      <c r="I848" s="188">
        <f t="shared" ref="I848" si="1983">SUM(I845:I847)</f>
        <v>0</v>
      </c>
      <c r="J848" s="188">
        <f t="shared" ref="J848" si="1984">SUM(J845:J847)</f>
        <v>0</v>
      </c>
      <c r="K848" s="188">
        <f t="shared" ref="K848" si="1985">SUM(K845:K847)</f>
        <v>0</v>
      </c>
      <c r="L848" s="188">
        <f t="shared" ref="L848" si="1986">SUM(L845:L847)</f>
        <v>0</v>
      </c>
      <c r="M848" s="188">
        <f t="shared" ref="M848" si="1987">SUM(M845:M847)</f>
        <v>0</v>
      </c>
      <c r="N848" s="188">
        <f t="shared" ref="N848" si="1988">SUM(N845:N847)</f>
        <v>0</v>
      </c>
      <c r="O848" s="188">
        <f t="shared" ref="O848" si="1989">SUM(O845:O847)</f>
        <v>0</v>
      </c>
      <c r="P848" s="188">
        <f t="shared" ref="P848" si="1990">SUM(P845:P847)</f>
        <v>0</v>
      </c>
      <c r="Q848" s="188">
        <f t="shared" ref="Q848" si="1991">SUM(Q845:Q847)</f>
        <v>0</v>
      </c>
      <c r="R848" s="188">
        <f t="shared" ref="R848" si="1992">SUM(R845:R847)</f>
        <v>0</v>
      </c>
      <c r="S848" s="188">
        <f t="shared" ref="S848" si="1993">SUM(S845:S847)</f>
        <v>0</v>
      </c>
      <c r="T848" s="188">
        <f t="shared" ref="T848" si="1994">SUM(T845:T847)</f>
        <v>0</v>
      </c>
      <c r="U848" s="188">
        <f t="shared" ref="U848" si="1995">SUM(U845:U847)</f>
        <v>0</v>
      </c>
      <c r="V848" s="188">
        <f t="shared" ref="V848" si="1996">SUM(V845:V847)</f>
        <v>0</v>
      </c>
      <c r="W848" s="188">
        <f t="shared" ref="W848" si="1997">SUM(W845:W847)</f>
        <v>0</v>
      </c>
      <c r="X848" s="188">
        <f t="shared" ref="X848" si="1998">SUM(X845:X847)</f>
        <v>0</v>
      </c>
      <c r="Y848" s="188">
        <f t="shared" ref="Y848" si="1999">SUM(Y845:Y847)</f>
        <v>0</v>
      </c>
      <c r="Z848" s="188">
        <f t="shared" ref="Z848" si="2000">SUM(Z845:Z847)</f>
        <v>0</v>
      </c>
      <c r="AA848" s="188">
        <f t="shared" ref="AA848" si="2001">SUM(AA845:AA847)</f>
        <v>0</v>
      </c>
      <c r="AB848" s="188">
        <f t="shared" ref="AB848" si="2002">SUM(AB845:AB847)</f>
        <v>0</v>
      </c>
      <c r="AC848" s="188">
        <f t="shared" ref="AC848" si="2003">SUM(AC845:AC847)</f>
        <v>0</v>
      </c>
      <c r="AD848" s="188">
        <f t="shared" ref="AD848" si="2004">SUM(AD845:AD847)</f>
        <v>0</v>
      </c>
      <c r="AE848" s="188">
        <f t="shared" ref="AE848" si="2005">SUM(AE845:AE847)</f>
        <v>0</v>
      </c>
      <c r="AF848" s="188">
        <f t="shared" ref="AF848" si="2006">SUM(AF845:AF847)</f>
        <v>0</v>
      </c>
      <c r="AG848" s="188">
        <f t="shared" ref="AG848" si="2007">SUM(AG845:AG847)</f>
        <v>0</v>
      </c>
      <c r="AH848" s="188">
        <f t="shared" ref="AH848" si="2008">SUM(AH845:AH847)</f>
        <v>0</v>
      </c>
      <c r="AI848" s="188">
        <f t="shared" ref="AI848" si="2009">SUM(AI845:AI847)</f>
        <v>0</v>
      </c>
      <c r="AJ848" s="188">
        <f t="shared" ref="AJ848" si="2010">SUM(AJ845:AJ847)</f>
        <v>0</v>
      </c>
      <c r="AK848" s="188">
        <f t="shared" ref="AK848" si="2011">SUM(AK845:AK847)</f>
        <v>0</v>
      </c>
      <c r="AL848" s="188">
        <f t="shared" ref="AL848" si="2012">SUM(AL845:AL847)</f>
        <v>0</v>
      </c>
      <c r="AM848" s="188">
        <f t="shared" ref="AM848" si="2013">SUM(AM845:AM847)</f>
        <v>-295.20909947368671</v>
      </c>
      <c r="AN848" s="188">
        <f t="shared" ref="AN848" si="2014">SUM(AN845:AN847)</f>
        <v>-482.06739284162012</v>
      </c>
      <c r="AO848" s="188">
        <f t="shared" ref="AO848" si="2015">SUM(AO845:AO847)</f>
        <v>-532.52614244242136</v>
      </c>
      <c r="AP848" s="188">
        <f t="shared" ref="AP848" si="2016">SUM(AP845:AP847)</f>
        <v>-1262.862964362731</v>
      </c>
      <c r="AQ848" s="188">
        <f t="shared" ref="AQ848" si="2017">SUM(AQ845:AQ847)</f>
        <v>-904.49858481562853</v>
      </c>
      <c r="AR848" s="188">
        <f t="shared" ref="AR848" si="2018">SUM(AR845:AR847)</f>
        <v>-808.7767421204212</v>
      </c>
      <c r="AS848" s="188">
        <f t="shared" ref="AS848" si="2019">SUM(AS845:AS847)</f>
        <v>-129.64560493242337</v>
      </c>
      <c r="AT848" s="188">
        <f t="shared" ref="AT848" si="2020">SUM(AT845:AT847)</f>
        <v>-129.64560493242337</v>
      </c>
      <c r="AU848" s="188">
        <f t="shared" ref="AU848" si="2021">SUM(AU845:AU847)</f>
        <v>-129.64560493242337</v>
      </c>
      <c r="AV848" s="188">
        <f t="shared" ref="AV848" si="2022">SUM(AV845:AV847)</f>
        <v>-129.64560493242337</v>
      </c>
      <c r="AW848" s="188">
        <f t="shared" ref="AW848" si="2023">SUM(AW845:AW847)</f>
        <v>-129.64560493242337</v>
      </c>
      <c r="AX848" s="188">
        <f t="shared" ref="AX848" si="2024">SUM(AX845:AX847)</f>
        <v>-129.64560493242337</v>
      </c>
      <c r="AY848" s="188">
        <f t="shared" ref="AY848" si="2025">SUM(AY845:AY847)</f>
        <v>-129.64560493242337</v>
      </c>
      <c r="AZ848" s="188">
        <f t="shared" ref="AZ848" si="2026">SUM(AZ845:AZ847)</f>
        <v>-129.64560493242337</v>
      </c>
      <c r="BA848" s="188">
        <f t="shared" ref="BA848" si="2027">SUM(BA845:BA847)</f>
        <v>-129.64560493242337</v>
      </c>
      <c r="BB848" s="188">
        <f t="shared" ref="BB848" si="2028">SUM(BB845:BB847)</f>
        <v>-129.64560493242337</v>
      </c>
      <c r="BC848" s="188">
        <f t="shared" ref="BC848" si="2029">SUM(BC845:BC847)</f>
        <v>-167.26176631262791</v>
      </c>
      <c r="BD848" s="188">
        <f t="shared" ref="BD848" si="2030">SUM(BD845:BD847)</f>
        <v>-167.26176631262791</v>
      </c>
      <c r="BE848" s="188">
        <f t="shared" ref="BE848" si="2031">SUM(BE845:BE847)</f>
        <v>-167.26176631262791</v>
      </c>
      <c r="BF848" s="188">
        <f t="shared" ref="BF848" si="2032">SUM(BF845:BF847)</f>
        <v>-167.26176631262791</v>
      </c>
      <c r="BG848" s="188">
        <f t="shared" ref="BG848" si="2033">SUM(BG845:BG847)</f>
        <v>-167.26176631262791</v>
      </c>
      <c r="BH848" s="188">
        <f t="shared" ref="BH848" si="2034">SUM(BH845:BH847)</f>
        <v>-167.26176631262791</v>
      </c>
      <c r="BI848" s="188">
        <f t="shared" ref="BI848" si="2035">SUM(BI845:BI847)</f>
        <v>-167.26176631262791</v>
      </c>
      <c r="BJ848" s="188">
        <f t="shared" ref="BJ848" si="2036">SUM(BJ845:BJ847)</f>
        <v>-167.26176631262791</v>
      </c>
      <c r="BK848" s="188">
        <f t="shared" ref="BK848" si="2037">SUM(BK845:BK847)</f>
        <v>-167.26176631262791</v>
      </c>
      <c r="BL848" s="188">
        <f t="shared" ref="BL848" si="2038">SUM(BL845:BL847)</f>
        <v>-167.26176631262791</v>
      </c>
      <c r="BM848" s="188">
        <f t="shared" ref="BM848" si="2039">SUM(BM845:BM847)</f>
        <v>-167.26176631262791</v>
      </c>
      <c r="BN848" s="188">
        <f t="shared" ref="BN848" si="2040">SUM(BN845:BN847)</f>
        <v>-167.26176631262791</v>
      </c>
      <c r="BO848" s="188">
        <f t="shared" ref="BO848" si="2041">SUM(BO845:BO847)</f>
        <v>-151.5752240824242</v>
      </c>
      <c r="BP848" s="188">
        <f t="shared" ref="BP848" si="2042">SUM(BP845:BP847)</f>
        <v>-151.5752240824242</v>
      </c>
      <c r="BQ848" s="188">
        <f t="shared" ref="BQ848" si="2043">SUM(BQ845:BQ847)</f>
        <v>-151.5752240824242</v>
      </c>
      <c r="BR848" s="188">
        <f t="shared" ref="BR848" si="2044">SUM(BR845:BR847)</f>
        <v>-151.5752240824242</v>
      </c>
      <c r="BS848" s="188">
        <f t="shared" ref="BS848" si="2045">SUM(BS845:BS847)</f>
        <v>-151.5752240824242</v>
      </c>
      <c r="BT848" s="188">
        <f t="shared" ref="BT848" si="2046">SUM(BT845:BT847)</f>
        <v>-151.5752240824242</v>
      </c>
      <c r="BU848" s="188">
        <f t="shared" ref="BU848" si="2047">SUM(BU845:BU847)</f>
        <v>-151.5752240824242</v>
      </c>
      <c r="BV848" s="188">
        <f t="shared" ref="BV848" si="2048">SUM(BV845:BV847)</f>
        <v>-151.5752240824242</v>
      </c>
      <c r="BW848" s="188">
        <f t="shared" ref="BW848" si="2049">SUM(BW845:BW847)</f>
        <v>-151.5752240824242</v>
      </c>
      <c r="BX848" s="188">
        <f t="shared" ref="BX848" si="2050">SUM(BX845:BX847)</f>
        <v>-151.5752240824242</v>
      </c>
      <c r="BY848" s="188">
        <f t="shared" ref="BY848" si="2051">SUM(BY845:BY847)</f>
        <v>-151.5752240824242</v>
      </c>
      <c r="BZ848" s="188">
        <f t="shared" ref="BZ848" si="2052">SUM(BZ845:BZ847)</f>
        <v>-151.5752240824242</v>
      </c>
    </row>
    <row r="849" spans="1:78" ht="15" x14ac:dyDescent="0.25">
      <c r="B849" s="77">
        <f>HLOOKUP(INPUTS!$C$46,$G$9:$BZ$949,ROW(C849)-8,FALSE)</f>
        <v>-4674.8777408537781</v>
      </c>
      <c r="E849" s="170" t="s">
        <v>16</v>
      </c>
      <c r="G849" s="188">
        <f>G848+F849</f>
        <v>0</v>
      </c>
      <c r="H849" s="188">
        <f t="shared" ref="H849" si="2053">H848+G849</f>
        <v>0</v>
      </c>
      <c r="I849" s="188">
        <f t="shared" ref="I849" si="2054">I848+H849</f>
        <v>0</v>
      </c>
      <c r="J849" s="188">
        <f t="shared" ref="J849" si="2055">J848+I849</f>
        <v>0</v>
      </c>
      <c r="K849" s="188">
        <f t="shared" ref="K849" si="2056">K848+J849</f>
        <v>0</v>
      </c>
      <c r="L849" s="188">
        <f t="shared" ref="L849" si="2057">L848+K849</f>
        <v>0</v>
      </c>
      <c r="M849" s="188">
        <f t="shared" ref="M849" si="2058">M848+L849</f>
        <v>0</v>
      </c>
      <c r="N849" s="188">
        <f t="shared" ref="N849" si="2059">N848+M849</f>
        <v>0</v>
      </c>
      <c r="O849" s="188">
        <f t="shared" ref="O849" si="2060">O848+N849</f>
        <v>0</v>
      </c>
      <c r="P849" s="188">
        <f t="shared" ref="P849" si="2061">P848+O849</f>
        <v>0</v>
      </c>
      <c r="Q849" s="188">
        <f t="shared" ref="Q849" si="2062">Q848+P849</f>
        <v>0</v>
      </c>
      <c r="R849" s="188">
        <f t="shared" ref="R849" si="2063">R848+Q849</f>
        <v>0</v>
      </c>
      <c r="S849" s="188">
        <f t="shared" ref="S849" si="2064">S848+R849</f>
        <v>0</v>
      </c>
      <c r="T849" s="188">
        <f t="shared" ref="T849" si="2065">T848+S849</f>
        <v>0</v>
      </c>
      <c r="U849" s="188">
        <f t="shared" ref="U849" si="2066">U848+T849</f>
        <v>0</v>
      </c>
      <c r="V849" s="188">
        <f t="shared" ref="V849" si="2067">V848+U849</f>
        <v>0</v>
      </c>
      <c r="W849" s="188">
        <f t="shared" ref="W849" si="2068">W848+V849</f>
        <v>0</v>
      </c>
      <c r="X849" s="188">
        <f t="shared" ref="X849" si="2069">X848+W849</f>
        <v>0</v>
      </c>
      <c r="Y849" s="188">
        <f t="shared" ref="Y849" si="2070">Y848+X849</f>
        <v>0</v>
      </c>
      <c r="Z849" s="188">
        <f t="shared" ref="Z849" si="2071">Z848+Y849</f>
        <v>0</v>
      </c>
      <c r="AA849" s="188">
        <f t="shared" ref="AA849" si="2072">AA848+Z849</f>
        <v>0</v>
      </c>
      <c r="AB849" s="188">
        <f t="shared" ref="AB849" si="2073">AB848+AA849</f>
        <v>0</v>
      </c>
      <c r="AC849" s="188">
        <f t="shared" ref="AC849" si="2074">AC848+AB849</f>
        <v>0</v>
      </c>
      <c r="AD849" s="188">
        <f t="shared" ref="AD849" si="2075">AD848+AC849</f>
        <v>0</v>
      </c>
      <c r="AE849" s="188">
        <f t="shared" ref="AE849" si="2076">AE848+AD849</f>
        <v>0</v>
      </c>
      <c r="AF849" s="188">
        <f t="shared" ref="AF849" si="2077">AF848+AE849</f>
        <v>0</v>
      </c>
      <c r="AG849" s="188">
        <f t="shared" ref="AG849" si="2078">AG848+AF849</f>
        <v>0</v>
      </c>
      <c r="AH849" s="188">
        <f t="shared" ref="AH849" si="2079">AH848+AG849</f>
        <v>0</v>
      </c>
      <c r="AI849" s="188">
        <f t="shared" ref="AI849" si="2080">AI848+AH849</f>
        <v>0</v>
      </c>
      <c r="AJ849" s="188">
        <f t="shared" ref="AJ849" si="2081">AJ848+AI849</f>
        <v>0</v>
      </c>
      <c r="AK849" s="188">
        <f t="shared" ref="AK849" si="2082">AK848+AJ849</f>
        <v>0</v>
      </c>
      <c r="AL849" s="188">
        <f t="shared" ref="AL849" si="2083">AL848+AK849</f>
        <v>0</v>
      </c>
      <c r="AM849" s="188">
        <f t="shared" ref="AM849" si="2084">AM848+AL849</f>
        <v>-295.20909947368671</v>
      </c>
      <c r="AN849" s="188">
        <f t="shared" ref="AN849" si="2085">AN848+AM849</f>
        <v>-777.27649231530677</v>
      </c>
      <c r="AO849" s="188">
        <f t="shared" ref="AO849" si="2086">AO848+AN849</f>
        <v>-1309.8026347577281</v>
      </c>
      <c r="AP849" s="188">
        <f t="shared" ref="AP849" si="2087">AP848+AO849</f>
        <v>-2572.6655991204589</v>
      </c>
      <c r="AQ849" s="188">
        <f t="shared" ref="AQ849" si="2088">AQ848+AP849</f>
        <v>-3477.1641839360873</v>
      </c>
      <c r="AR849" s="188">
        <f t="shared" ref="AR849" si="2089">AR848+AQ849</f>
        <v>-4285.940926056508</v>
      </c>
      <c r="AS849" s="188">
        <f t="shared" ref="AS849" si="2090">AS848+AR849</f>
        <v>-4415.5865309889314</v>
      </c>
      <c r="AT849" s="188">
        <f t="shared" ref="AT849" si="2091">AT848+AS849</f>
        <v>-4545.2321359213547</v>
      </c>
      <c r="AU849" s="188">
        <f t="shared" ref="AU849" si="2092">AU848+AT849</f>
        <v>-4674.8777408537781</v>
      </c>
      <c r="AV849" s="188">
        <f t="shared" ref="AV849" si="2093">AV848+AU849</f>
        <v>-4804.5233457862014</v>
      </c>
      <c r="AW849" s="188">
        <f t="shared" ref="AW849" si="2094">AW848+AV849</f>
        <v>-4934.1689507186247</v>
      </c>
      <c r="AX849" s="188">
        <f t="shared" ref="AX849" si="2095">AX848+AW849</f>
        <v>-5063.8145556510481</v>
      </c>
      <c r="AY849" s="188">
        <f t="shared" ref="AY849" si="2096">AY848+AX849</f>
        <v>-5193.4601605834714</v>
      </c>
      <c r="AZ849" s="188">
        <f t="shared" ref="AZ849" si="2097">AZ848+AY849</f>
        <v>-5323.1057655158947</v>
      </c>
      <c r="BA849" s="188">
        <f t="shared" ref="BA849" si="2098">BA848+AZ849</f>
        <v>-5452.7513704483181</v>
      </c>
      <c r="BB849" s="188">
        <f t="shared" ref="BB849" si="2099">BB848+BA849</f>
        <v>-5582.3969753807414</v>
      </c>
      <c r="BC849" s="188">
        <f t="shared" ref="BC849" si="2100">BC848+BB849</f>
        <v>-5749.6587416933689</v>
      </c>
      <c r="BD849" s="188">
        <f t="shared" ref="BD849" si="2101">BD848+BC849</f>
        <v>-5916.9205080059965</v>
      </c>
      <c r="BE849" s="188">
        <f t="shared" ref="BE849" si="2102">BE848+BD849</f>
        <v>-6084.182274318624</v>
      </c>
      <c r="BF849" s="188">
        <f t="shared" ref="BF849" si="2103">BF848+BE849</f>
        <v>-6251.4440406312515</v>
      </c>
      <c r="BG849" s="188">
        <f t="shared" ref="BG849" si="2104">BG848+BF849</f>
        <v>-6418.705806943879</v>
      </c>
      <c r="BH849" s="188">
        <f t="shared" ref="BH849" si="2105">BH848+BG849</f>
        <v>-6585.9675732565065</v>
      </c>
      <c r="BI849" s="188">
        <f t="shared" ref="BI849" si="2106">BI848+BH849</f>
        <v>-6753.229339569134</v>
      </c>
      <c r="BJ849" s="188">
        <f t="shared" ref="BJ849" si="2107">BJ848+BI849</f>
        <v>-6920.4911058817615</v>
      </c>
      <c r="BK849" s="188">
        <f t="shared" ref="BK849" si="2108">BK848+BJ849</f>
        <v>-7087.7528721943891</v>
      </c>
      <c r="BL849" s="188">
        <f t="shared" ref="BL849" si="2109">BL848+BK849</f>
        <v>-7255.0146385070166</v>
      </c>
      <c r="BM849" s="188">
        <f t="shared" ref="BM849" si="2110">BM848+BL849</f>
        <v>-7422.2764048196441</v>
      </c>
      <c r="BN849" s="188">
        <f t="shared" ref="BN849" si="2111">BN848+BM849</f>
        <v>-7589.5381711322716</v>
      </c>
      <c r="BO849" s="188">
        <f t="shared" ref="BO849" si="2112">BO848+BN849</f>
        <v>-7741.1133952146956</v>
      </c>
      <c r="BP849" s="188">
        <f t="shared" ref="BP849" si="2113">BP848+BO849</f>
        <v>-7892.6886192971197</v>
      </c>
      <c r="BQ849" s="188">
        <f t="shared" ref="BQ849" si="2114">BQ848+BP849</f>
        <v>-8044.2638433795437</v>
      </c>
      <c r="BR849" s="188">
        <f t="shared" ref="BR849" si="2115">BR848+BQ849</f>
        <v>-8195.8390674619677</v>
      </c>
      <c r="BS849" s="188">
        <f t="shared" ref="BS849" si="2116">BS848+BR849</f>
        <v>-8347.4142915443917</v>
      </c>
      <c r="BT849" s="188">
        <f t="shared" ref="BT849" si="2117">BT848+BS849</f>
        <v>-8498.9895156268158</v>
      </c>
      <c r="BU849" s="188">
        <f t="shared" ref="BU849" si="2118">BU848+BT849</f>
        <v>-8650.5647397092398</v>
      </c>
      <c r="BV849" s="188">
        <f t="shared" ref="BV849" si="2119">BV848+BU849</f>
        <v>-8802.1399637916638</v>
      </c>
      <c r="BW849" s="188">
        <f t="shared" ref="BW849" si="2120">BW848+BV849</f>
        <v>-8953.7151878740879</v>
      </c>
      <c r="BX849" s="188">
        <f t="shared" ref="BX849" si="2121">BX848+BW849</f>
        <v>-9105.2904119565119</v>
      </c>
      <c r="BY849" s="188">
        <f t="shared" ref="BY849" si="2122">BY848+BX849</f>
        <v>-9256.8656360389359</v>
      </c>
      <c r="BZ849" s="188">
        <f t="shared" ref="BZ849" si="2123">BZ848+BY849</f>
        <v>-9408.4408601213599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1.3893051174725952E-2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0</v>
      </c>
      <c r="B852" s="77">
        <f>SUM(G852:BZ852)</f>
        <v>0</v>
      </c>
      <c r="E852" s="170" t="s">
        <v>8</v>
      </c>
      <c r="G852" s="319">
        <f>IF(G$700=$E851,VLOOKUP(G$9,$D$12:$E$83,2,FALSE),0)</f>
        <v>0</v>
      </c>
      <c r="H852" s="319">
        <f t="shared" ref="H852" si="2124">IF(H$700=$E851,VLOOKUP(H$9,$D$12:$E$83,2,FALSE),0)</f>
        <v>0</v>
      </c>
      <c r="I852" s="319">
        <f t="shared" ref="I852" si="2125">IF(I$700=$E851,VLOOKUP(I$9,$D$12:$E$83,2,FALSE),0)</f>
        <v>0</v>
      </c>
      <c r="J852" s="319">
        <f t="shared" ref="J852" si="2126">IF(J$700=$E851,VLOOKUP(J$9,$D$12:$E$83,2,FALSE),0)</f>
        <v>0</v>
      </c>
      <c r="K852" s="319">
        <f t="shared" ref="K852" si="2127">IF(K$700=$E851,VLOOKUP(K$9,$D$12:$E$83,2,FALSE),0)</f>
        <v>0</v>
      </c>
      <c r="L852" s="319">
        <f t="shared" ref="L852" si="2128">IF(L$700=$E851,VLOOKUP(L$9,$D$12:$E$83,2,FALSE),0)</f>
        <v>0</v>
      </c>
      <c r="M852" s="319">
        <f t="shared" ref="M852" si="2129">IF(M$700=$E851,VLOOKUP(M$9,$D$12:$E$83,2,FALSE),0)</f>
        <v>0</v>
      </c>
      <c r="N852" s="319">
        <f t="shared" ref="N852" si="2130">IF(N$700=$E851,VLOOKUP(N$9,$D$12:$E$83,2,FALSE),0)</f>
        <v>0</v>
      </c>
      <c r="O852" s="319">
        <f t="shared" ref="O852" si="2131">IF(O$700=$E851,VLOOKUP(O$9,$D$12:$E$83,2,FALSE),0)</f>
        <v>0</v>
      </c>
      <c r="P852" s="319">
        <f t="shared" ref="P852" si="2132">IF(P$700=$E851,VLOOKUP(P$9,$D$12:$E$83,2,FALSE),0)</f>
        <v>0</v>
      </c>
      <c r="Q852" s="319">
        <f t="shared" ref="Q852" si="2133">IF(Q$700=$E851,VLOOKUP(Q$9,$D$12:$E$83,2,FALSE),0)</f>
        <v>0</v>
      </c>
      <c r="R852" s="319">
        <f t="shared" ref="R852" si="2134">IF(R$700=$E851,VLOOKUP(R$9,$D$12:$E$83,2,FALSE),0)</f>
        <v>0</v>
      </c>
      <c r="S852" s="319">
        <f t="shared" ref="S852" si="2135">IF(S$700=$E851,VLOOKUP(S$9,$D$12:$E$83,2,FALSE),0)</f>
        <v>0</v>
      </c>
      <c r="T852" s="319">
        <f t="shared" ref="T852" si="2136">IF(T$700=$E851,VLOOKUP(T$9,$D$12:$E$83,2,FALSE),0)</f>
        <v>0</v>
      </c>
      <c r="U852" s="319">
        <f t="shared" ref="U852" si="2137">IF(U$700=$E851,VLOOKUP(U$9,$D$12:$E$83,2,FALSE),0)</f>
        <v>0</v>
      </c>
      <c r="V852" s="319">
        <f t="shared" ref="V852" si="2138">IF(V$700=$E851,VLOOKUP(V$9,$D$12:$E$83,2,FALSE),0)</f>
        <v>0</v>
      </c>
      <c r="W852" s="319">
        <f t="shared" ref="W852" si="2139">IF(W$700=$E851,VLOOKUP(W$9,$D$12:$E$83,2,FALSE),0)</f>
        <v>0</v>
      </c>
      <c r="X852" s="319">
        <f t="shared" ref="X852" si="2140">IF(X$700=$E851,VLOOKUP(X$9,$D$12:$E$83,2,FALSE),0)</f>
        <v>0</v>
      </c>
      <c r="Y852" s="319">
        <f t="shared" ref="Y852" si="2141">IF(Y$700=$E851,VLOOKUP(Y$9,$D$12:$E$83,2,FALSE),0)</f>
        <v>0</v>
      </c>
      <c r="Z852" s="319">
        <f t="shared" ref="Z852" si="2142">IF(Z$700=$E851,VLOOKUP(Z$9,$D$12:$E$83,2,FALSE),0)</f>
        <v>0</v>
      </c>
      <c r="AA852" s="319">
        <f t="shared" ref="AA852" si="2143">IF(AA$700=$E851,VLOOKUP(AA$9,$D$12:$E$83,2,FALSE),0)</f>
        <v>0</v>
      </c>
      <c r="AB852" s="319">
        <f t="shared" ref="AB852" si="2144">IF(AB$700=$E851,VLOOKUP(AB$9,$D$12:$E$83,2,FALSE),0)</f>
        <v>0</v>
      </c>
      <c r="AC852" s="319">
        <f t="shared" ref="AC852" si="2145">IF(AC$700=$E851,VLOOKUP(AC$9,$D$12:$E$83,2,FALSE),0)</f>
        <v>0</v>
      </c>
      <c r="AD852" s="319">
        <f t="shared" ref="AD852" si="2146">IF(AD$700=$E851,VLOOKUP(AD$9,$D$12:$E$83,2,FALSE),0)</f>
        <v>0</v>
      </c>
      <c r="AE852" s="319">
        <f t="shared" ref="AE852" si="2147">IF(AE$700=$E851,VLOOKUP(AE$9,$D$12:$E$83,2,FALSE),0)</f>
        <v>0</v>
      </c>
      <c r="AF852" s="319">
        <f t="shared" ref="AF852" si="2148">IF(AF$700=$E851,VLOOKUP(AF$9,$D$12:$E$83,2,FALSE),0)</f>
        <v>0</v>
      </c>
      <c r="AG852" s="319">
        <f t="shared" ref="AG852" si="2149">IF(AG$700=$E851,VLOOKUP(AG$9,$D$12:$E$83,2,FALSE),0)</f>
        <v>0</v>
      </c>
      <c r="AH852" s="319">
        <f t="shared" ref="AH852" si="2150">IF(AH$700=$E851,VLOOKUP(AH$9,$D$12:$E$83,2,FALSE),0)</f>
        <v>0</v>
      </c>
      <c r="AI852" s="319">
        <f t="shared" ref="AI852" si="2151">IF(AI$700=$E851,VLOOKUP(AI$9,$D$12:$E$83,2,FALSE),0)</f>
        <v>0</v>
      </c>
      <c r="AJ852" s="319">
        <f t="shared" ref="AJ852" si="2152">IF(AJ$700=$E851,VLOOKUP(AJ$9,$D$12:$E$83,2,FALSE),0)</f>
        <v>0</v>
      </c>
      <c r="AK852" s="319">
        <f t="shared" ref="AK852" si="2153">IF(AK$700=$E851,VLOOKUP(AK$9,$D$12:$E$83,2,FALSE),0)</f>
        <v>0</v>
      </c>
      <c r="AL852" s="319">
        <f t="shared" ref="AL852" si="2154">IF(AL$700=$E851,VLOOKUP(AL$9,$D$12:$E$83,2,FALSE),0)</f>
        <v>0</v>
      </c>
      <c r="AM852" s="319">
        <f t="shared" ref="AM852" si="2155">IF(AM$700=$E851,VLOOKUP(AM$9,$D$12:$E$83,2,FALSE),0)</f>
        <v>0</v>
      </c>
      <c r="AN852" s="319">
        <f t="shared" ref="AN852" si="2156">IF(AN$700=$E851,VLOOKUP(AN$9,$D$12:$E$83,2,FALSE),0)</f>
        <v>0</v>
      </c>
      <c r="AO852" s="319">
        <f t="shared" ref="AO852" si="2157">IF(AO$700=$E851,VLOOKUP(AO$9,$D$12:$E$83,2,FALSE),0)</f>
        <v>0</v>
      </c>
      <c r="AP852" s="319">
        <f t="shared" ref="AP852" si="2158">IF(AP$700=$E851,VLOOKUP(AP$9,$D$12:$E$83,2,FALSE),0)</f>
        <v>0</v>
      </c>
      <c r="AQ852" s="319">
        <f t="shared" ref="AQ852" si="2159">IF(AQ$700=$E851,VLOOKUP(AQ$9,$D$12:$E$83,2,FALSE),0)</f>
        <v>0</v>
      </c>
      <c r="AR852" s="319">
        <f t="shared" ref="AR852" si="2160">IF(AR$700=$E851,VLOOKUP(AR$9,$D$12:$E$83,2,FALSE),0)</f>
        <v>0</v>
      </c>
      <c r="AS852" s="319">
        <f t="shared" ref="AS852" si="2161">IF(AS$700=$E851,VLOOKUP(AS$9,$D$12:$E$83,2,FALSE),0)</f>
        <v>0</v>
      </c>
      <c r="AT852" s="319">
        <f t="shared" ref="AT852" si="2162">IF(AT$700=$E851,VLOOKUP(AT$9,$D$12:$E$83,2,FALSE),0)</f>
        <v>0</v>
      </c>
      <c r="AU852" s="319">
        <f t="shared" ref="AU852" si="2163">IF(AU$700=$E851,VLOOKUP(AU$9,$D$12:$E$83,2,FALSE),0)</f>
        <v>0</v>
      </c>
      <c r="AV852" s="319">
        <f t="shared" ref="AV852" si="2164">IF(AV$700=$E851,VLOOKUP(AV$9,$D$12:$E$83,2,FALSE),0)</f>
        <v>0</v>
      </c>
      <c r="AW852" s="319">
        <f t="shared" ref="AW852" si="2165">IF(AW$700=$E851,VLOOKUP(AW$9,$D$12:$E$83,2,FALSE),0)</f>
        <v>0</v>
      </c>
      <c r="AX852" s="319">
        <f t="shared" ref="AX852" si="2166">IF(AX$700=$E851,VLOOKUP(AX$9,$D$12:$E$83,2,FALSE),0)</f>
        <v>0</v>
      </c>
      <c r="AY852" s="319">
        <f t="shared" ref="AY852" si="2167">IF(AY$700=$E851,VLOOKUP(AY$9,$D$12:$E$83,2,FALSE),0)</f>
        <v>0</v>
      </c>
      <c r="AZ852" s="319">
        <f t="shared" ref="AZ852" si="2168">IF(AZ$700=$E851,VLOOKUP(AZ$9,$D$12:$E$83,2,FALSE),0)</f>
        <v>0</v>
      </c>
      <c r="BA852" s="319">
        <f t="shared" ref="BA852" si="2169">IF(BA$700=$E851,VLOOKUP(BA$9,$D$12:$E$83,2,FALSE),0)</f>
        <v>0</v>
      </c>
      <c r="BB852" s="319">
        <f t="shared" ref="BB852" si="2170">IF(BB$700=$E851,VLOOKUP(BB$9,$D$12:$E$83,2,FALSE),0)</f>
        <v>0</v>
      </c>
      <c r="BC852" s="319">
        <f t="shared" ref="BC852" si="2171">IF(BC$700=$E851,VLOOKUP(BC$9,$D$12:$E$83,2,FALSE),0)</f>
        <v>0</v>
      </c>
      <c r="BD852" s="319">
        <f t="shared" ref="BD852" si="2172">IF(BD$700=$E851,VLOOKUP(BD$9,$D$12:$E$83,2,FALSE),0)</f>
        <v>0</v>
      </c>
      <c r="BE852" s="319">
        <f t="shared" ref="BE852" si="2173">IF(BE$700=$E851,VLOOKUP(BE$9,$D$12:$E$83,2,FALSE),0)</f>
        <v>0</v>
      </c>
      <c r="BF852" s="319">
        <f t="shared" ref="BF852" si="2174">IF(BF$700=$E851,VLOOKUP(BF$9,$D$12:$E$83,2,FALSE),0)</f>
        <v>0</v>
      </c>
      <c r="BG852" s="319">
        <f t="shared" ref="BG852" si="2175">IF(BG$700=$E851,VLOOKUP(BG$9,$D$12:$E$83,2,FALSE),0)</f>
        <v>0</v>
      </c>
      <c r="BH852" s="319">
        <f t="shared" ref="BH852" si="2176">IF(BH$700=$E851,VLOOKUP(BH$9,$D$12:$E$83,2,FALSE),0)</f>
        <v>0</v>
      </c>
      <c r="BI852" s="319">
        <f t="shared" ref="BI852" si="2177">IF(BI$700=$E851,VLOOKUP(BI$9,$D$12:$E$83,2,FALSE),0)</f>
        <v>0</v>
      </c>
      <c r="BJ852" s="319">
        <f t="shared" ref="BJ852" si="2178">IF(BJ$700=$E851,VLOOKUP(BJ$9,$D$12:$E$83,2,FALSE),0)</f>
        <v>0</v>
      </c>
      <c r="BK852" s="319">
        <f t="shared" ref="BK852" si="2179">IF(BK$700=$E851,VLOOKUP(BK$9,$D$12:$E$83,2,FALSE),0)</f>
        <v>0</v>
      </c>
      <c r="BL852" s="319">
        <f t="shared" ref="BL852" si="2180">IF(BL$700=$E851,VLOOKUP(BL$9,$D$12:$E$83,2,FALSE),0)</f>
        <v>0</v>
      </c>
      <c r="BM852" s="319">
        <f t="shared" ref="BM852" si="2181">IF(BM$700=$E851,VLOOKUP(BM$9,$D$12:$E$83,2,FALSE),0)</f>
        <v>0</v>
      </c>
      <c r="BN852" s="319">
        <f t="shared" ref="BN852" si="2182">IF(BN$700=$E851,VLOOKUP(BN$9,$D$12:$E$83,2,FALSE),0)</f>
        <v>0</v>
      </c>
      <c r="BO852" s="319">
        <f t="shared" ref="BO852" si="2183">IF(BO$700=$E851,VLOOKUP(BO$9,$D$12:$E$83,2,FALSE),0)</f>
        <v>0</v>
      </c>
      <c r="BP852" s="319">
        <f t="shared" ref="BP852" si="2184">IF(BP$700=$E851,VLOOKUP(BP$9,$D$12:$E$83,2,FALSE),0)</f>
        <v>0</v>
      </c>
      <c r="BQ852" s="319">
        <f t="shared" ref="BQ852" si="2185">IF(BQ$700=$E851,VLOOKUP(BQ$9,$D$12:$E$83,2,FALSE),0)</f>
        <v>0</v>
      </c>
      <c r="BR852" s="319">
        <f t="shared" ref="BR852" si="2186">IF(BR$700=$E851,VLOOKUP(BR$9,$D$12:$E$83,2,FALSE),0)</f>
        <v>0</v>
      </c>
      <c r="BS852" s="319">
        <f t="shared" ref="BS852" si="2187">IF(BS$700=$E851,VLOOKUP(BS$9,$D$12:$E$83,2,FALSE),0)</f>
        <v>0</v>
      </c>
      <c r="BT852" s="319">
        <f t="shared" ref="BT852" si="2188">IF(BT$700=$E851,VLOOKUP(BT$9,$D$12:$E$83,2,FALSE),0)</f>
        <v>0</v>
      </c>
      <c r="BU852" s="319">
        <f t="shared" ref="BU852" si="2189">IF(BU$700=$E851,VLOOKUP(BU$9,$D$12:$E$83,2,FALSE),0)</f>
        <v>0</v>
      </c>
      <c r="BV852" s="319">
        <f t="shared" ref="BV852" si="2190">IF(BV$700=$E851,VLOOKUP(BV$9,$D$12:$E$83,2,FALSE),0)</f>
        <v>0</v>
      </c>
      <c r="BW852" s="319">
        <f t="shared" ref="BW852" si="2191">IF(BW$700=$E851,VLOOKUP(BW$9,$D$12:$E$83,2,FALSE),0)</f>
        <v>0</v>
      </c>
      <c r="BX852" s="319">
        <f t="shared" ref="BX852" si="2192">IF(BX$700=$E851,VLOOKUP(BX$9,$D$12:$E$83,2,FALSE),0)</f>
        <v>0</v>
      </c>
      <c r="BY852" s="319">
        <f t="shared" ref="BY852" si="2193">IF(BY$700=$E851,VLOOKUP(BY$9,$D$12:$E$83,2,FALSE),0)</f>
        <v>0</v>
      </c>
      <c r="BZ852" s="319">
        <f t="shared" ref="BZ852" si="2194">IF(BZ$700=$E851,VLOOKUP(BZ$9,$D$12:$E$83,2,FALSE),0)</f>
        <v>0</v>
      </c>
    </row>
    <row r="853" spans="1:78" ht="15" x14ac:dyDescent="0.25">
      <c r="A853" s="229">
        <f t="shared" ref="A853" si="2195">B853*$A$776</f>
        <v>0</v>
      </c>
      <c r="B853" s="77">
        <f t="shared" ref="B853:B857" si="2196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97">IF(H$700=$E851,VLOOKUP(H$9,$D$87:$E$158,2,FALSE),0)</f>
        <v>0</v>
      </c>
      <c r="I853" s="319">
        <f t="shared" si="2197"/>
        <v>0</v>
      </c>
      <c r="J853" s="319">
        <f t="shared" si="2197"/>
        <v>0</v>
      </c>
      <c r="K853" s="319">
        <f t="shared" si="2197"/>
        <v>0</v>
      </c>
      <c r="L853" s="319">
        <f t="shared" si="2197"/>
        <v>0</v>
      </c>
      <c r="M853" s="319">
        <f t="shared" si="2197"/>
        <v>0</v>
      </c>
      <c r="N853" s="319">
        <f t="shared" si="2197"/>
        <v>0</v>
      </c>
      <c r="O853" s="319">
        <f t="shared" si="2197"/>
        <v>0</v>
      </c>
      <c r="P853" s="319">
        <f t="shared" si="2197"/>
        <v>0</v>
      </c>
      <c r="Q853" s="319">
        <f t="shared" si="2197"/>
        <v>0</v>
      </c>
      <c r="R853" s="319">
        <f t="shared" si="2197"/>
        <v>0</v>
      </c>
      <c r="S853" s="319">
        <f t="shared" si="2197"/>
        <v>0</v>
      </c>
      <c r="T853" s="319">
        <f t="shared" si="2197"/>
        <v>0</v>
      </c>
      <c r="U853" s="319">
        <f t="shared" si="2197"/>
        <v>0</v>
      </c>
      <c r="V853" s="319">
        <f t="shared" si="2197"/>
        <v>0</v>
      </c>
      <c r="W853" s="319">
        <f t="shared" si="2197"/>
        <v>0</v>
      </c>
      <c r="X853" s="319">
        <f t="shared" si="2197"/>
        <v>0</v>
      </c>
      <c r="Y853" s="319">
        <f t="shared" si="2197"/>
        <v>0</v>
      </c>
      <c r="Z853" s="319">
        <f t="shared" si="2197"/>
        <v>0</v>
      </c>
      <c r="AA853" s="319">
        <f t="shared" si="2197"/>
        <v>0</v>
      </c>
      <c r="AB853" s="319">
        <f t="shared" si="2197"/>
        <v>0</v>
      </c>
      <c r="AC853" s="319">
        <f t="shared" si="2197"/>
        <v>0</v>
      </c>
      <c r="AD853" s="319">
        <f t="shared" si="2197"/>
        <v>0</v>
      </c>
      <c r="AE853" s="319">
        <f t="shared" si="2197"/>
        <v>0</v>
      </c>
      <c r="AF853" s="319">
        <f t="shared" si="2197"/>
        <v>0</v>
      </c>
      <c r="AG853" s="319">
        <f t="shared" si="2197"/>
        <v>0</v>
      </c>
      <c r="AH853" s="319">
        <f t="shared" si="2197"/>
        <v>0</v>
      </c>
      <c r="AI853" s="319">
        <f t="shared" si="2197"/>
        <v>0</v>
      </c>
      <c r="AJ853" s="319">
        <f t="shared" si="2197"/>
        <v>0</v>
      </c>
      <c r="AK853" s="319">
        <f t="shared" si="2197"/>
        <v>0</v>
      </c>
      <c r="AL853" s="319">
        <f t="shared" si="2197"/>
        <v>0</v>
      </c>
      <c r="AM853" s="319">
        <f t="shared" si="2197"/>
        <v>0</v>
      </c>
      <c r="AN853" s="319">
        <f t="shared" si="2197"/>
        <v>0</v>
      </c>
      <c r="AO853" s="319">
        <f t="shared" si="2197"/>
        <v>0</v>
      </c>
      <c r="AP853" s="319">
        <f t="shared" si="2197"/>
        <v>0</v>
      </c>
      <c r="AQ853" s="319">
        <f t="shared" si="2197"/>
        <v>0</v>
      </c>
      <c r="AR853" s="319">
        <f t="shared" si="2197"/>
        <v>0</v>
      </c>
      <c r="AS853" s="319">
        <f t="shared" si="2197"/>
        <v>0</v>
      </c>
      <c r="AT853" s="319">
        <f t="shared" si="2197"/>
        <v>0</v>
      </c>
      <c r="AU853" s="319">
        <f t="shared" si="2197"/>
        <v>0</v>
      </c>
      <c r="AV853" s="319">
        <f t="shared" si="2197"/>
        <v>0</v>
      </c>
      <c r="AW853" s="319">
        <f t="shared" si="2197"/>
        <v>0</v>
      </c>
      <c r="AX853" s="319">
        <f t="shared" si="2197"/>
        <v>0</v>
      </c>
      <c r="AY853" s="319">
        <f t="shared" si="2197"/>
        <v>0</v>
      </c>
      <c r="AZ853" s="319">
        <f t="shared" si="2197"/>
        <v>0</v>
      </c>
      <c r="BA853" s="319">
        <f t="shared" si="2197"/>
        <v>0</v>
      </c>
      <c r="BB853" s="319">
        <f t="shared" si="2197"/>
        <v>0</v>
      </c>
      <c r="BC853" s="319">
        <f t="shared" si="2197"/>
        <v>0</v>
      </c>
      <c r="BD853" s="319">
        <f t="shared" si="2197"/>
        <v>0</v>
      </c>
      <c r="BE853" s="319">
        <f t="shared" si="2197"/>
        <v>0</v>
      </c>
      <c r="BF853" s="319">
        <f t="shared" si="2197"/>
        <v>0</v>
      </c>
      <c r="BG853" s="319">
        <f t="shared" si="2197"/>
        <v>0</v>
      </c>
      <c r="BH853" s="319">
        <f t="shared" si="2197"/>
        <v>0</v>
      </c>
      <c r="BI853" s="319">
        <f t="shared" si="2197"/>
        <v>0</v>
      </c>
      <c r="BJ853" s="319">
        <f t="shared" si="2197"/>
        <v>0</v>
      </c>
      <c r="BK853" s="319">
        <f t="shared" si="2197"/>
        <v>0</v>
      </c>
      <c r="BL853" s="319">
        <f t="shared" si="2197"/>
        <v>0</v>
      </c>
      <c r="BM853" s="319">
        <f t="shared" si="2197"/>
        <v>0</v>
      </c>
      <c r="BN853" s="319">
        <f t="shared" si="2197"/>
        <v>0</v>
      </c>
      <c r="BO853" s="319">
        <f t="shared" si="2197"/>
        <v>0</v>
      </c>
      <c r="BP853" s="319">
        <f t="shared" si="2197"/>
        <v>0</v>
      </c>
      <c r="BQ853" s="319">
        <f t="shared" si="2197"/>
        <v>0</v>
      </c>
      <c r="BR853" s="319">
        <f t="shared" si="2197"/>
        <v>0</v>
      </c>
      <c r="BS853" s="319">
        <f t="shared" si="2197"/>
        <v>0</v>
      </c>
      <c r="BT853" s="319">
        <f t="shared" ref="BT853:BZ853" si="2198">IF(BT$700=$E851,VLOOKUP(BT$9,$D$87:$E$158,2,FALSE),0)</f>
        <v>0</v>
      </c>
      <c r="BU853" s="319">
        <f t="shared" si="2198"/>
        <v>0</v>
      </c>
      <c r="BV853" s="319">
        <f t="shared" si="2198"/>
        <v>0</v>
      </c>
      <c r="BW853" s="319">
        <f t="shared" si="2198"/>
        <v>0</v>
      </c>
      <c r="BX853" s="319">
        <f t="shared" si="2198"/>
        <v>0</v>
      </c>
      <c r="BY853" s="319">
        <f t="shared" si="2198"/>
        <v>0</v>
      </c>
      <c r="BZ853" s="319">
        <f t="shared" si="2198"/>
        <v>0</v>
      </c>
    </row>
    <row r="854" spans="1:78" ht="15" x14ac:dyDescent="0.25">
      <c r="A854" s="229">
        <f>B854*$A$776</f>
        <v>0</v>
      </c>
      <c r="B854" s="77">
        <f t="shared" si="2196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99">IF(H$700=$E851,VLOOKUP(H$9,$D$163:$E$234,2,FALSE),0)</f>
        <v>0</v>
      </c>
      <c r="I854" s="319">
        <f t="shared" si="2199"/>
        <v>0</v>
      </c>
      <c r="J854" s="319">
        <f t="shared" si="2199"/>
        <v>0</v>
      </c>
      <c r="K854" s="319">
        <f t="shared" si="2199"/>
        <v>0</v>
      </c>
      <c r="L854" s="319">
        <f t="shared" si="2199"/>
        <v>0</v>
      </c>
      <c r="M854" s="319">
        <f t="shared" si="2199"/>
        <v>0</v>
      </c>
      <c r="N854" s="319">
        <f t="shared" si="2199"/>
        <v>0</v>
      </c>
      <c r="O854" s="319">
        <f t="shared" si="2199"/>
        <v>0</v>
      </c>
      <c r="P854" s="319">
        <f t="shared" si="2199"/>
        <v>0</v>
      </c>
      <c r="Q854" s="319">
        <f t="shared" si="2199"/>
        <v>0</v>
      </c>
      <c r="R854" s="319">
        <f t="shared" si="2199"/>
        <v>0</v>
      </c>
      <c r="S854" s="319">
        <f t="shared" si="2199"/>
        <v>0</v>
      </c>
      <c r="T854" s="319">
        <f t="shared" si="2199"/>
        <v>0</v>
      </c>
      <c r="U854" s="319">
        <f t="shared" si="2199"/>
        <v>0</v>
      </c>
      <c r="V854" s="319">
        <f t="shared" si="2199"/>
        <v>0</v>
      </c>
      <c r="W854" s="319">
        <f t="shared" si="2199"/>
        <v>0</v>
      </c>
      <c r="X854" s="319">
        <f t="shared" si="2199"/>
        <v>0</v>
      </c>
      <c r="Y854" s="319">
        <f t="shared" si="2199"/>
        <v>0</v>
      </c>
      <c r="Z854" s="319">
        <f t="shared" si="2199"/>
        <v>0</v>
      </c>
      <c r="AA854" s="319">
        <f t="shared" si="2199"/>
        <v>0</v>
      </c>
      <c r="AB854" s="319">
        <f t="shared" si="2199"/>
        <v>0</v>
      </c>
      <c r="AC854" s="319">
        <f t="shared" si="2199"/>
        <v>0</v>
      </c>
      <c r="AD854" s="319">
        <f t="shared" si="2199"/>
        <v>0</v>
      </c>
      <c r="AE854" s="319">
        <f t="shared" si="2199"/>
        <v>0</v>
      </c>
      <c r="AF854" s="319">
        <f t="shared" si="2199"/>
        <v>0</v>
      </c>
      <c r="AG854" s="319">
        <f t="shared" si="2199"/>
        <v>0</v>
      </c>
      <c r="AH854" s="319">
        <f t="shared" si="2199"/>
        <v>0</v>
      </c>
      <c r="AI854" s="319">
        <f t="shared" si="2199"/>
        <v>0</v>
      </c>
      <c r="AJ854" s="319">
        <f t="shared" si="2199"/>
        <v>0</v>
      </c>
      <c r="AK854" s="319">
        <f t="shared" si="2199"/>
        <v>0</v>
      </c>
      <c r="AL854" s="319">
        <f t="shared" si="2199"/>
        <v>0</v>
      </c>
      <c r="AM854" s="319">
        <f t="shared" si="2199"/>
        <v>0</v>
      </c>
      <c r="AN854" s="319">
        <f t="shared" si="2199"/>
        <v>0</v>
      </c>
      <c r="AO854" s="319">
        <f t="shared" si="2199"/>
        <v>0</v>
      </c>
      <c r="AP854" s="319">
        <f t="shared" si="2199"/>
        <v>0</v>
      </c>
      <c r="AQ854" s="319">
        <f t="shared" si="2199"/>
        <v>0</v>
      </c>
      <c r="AR854" s="319">
        <f t="shared" si="2199"/>
        <v>0</v>
      </c>
      <c r="AS854" s="319">
        <f t="shared" si="2199"/>
        <v>0</v>
      </c>
      <c r="AT854" s="319">
        <f t="shared" si="2199"/>
        <v>0</v>
      </c>
      <c r="AU854" s="319">
        <f t="shared" si="2199"/>
        <v>0</v>
      </c>
      <c r="AV854" s="319">
        <f t="shared" si="2199"/>
        <v>0</v>
      </c>
      <c r="AW854" s="319">
        <f t="shared" si="2199"/>
        <v>0</v>
      </c>
      <c r="AX854" s="319">
        <f t="shared" si="2199"/>
        <v>0</v>
      </c>
      <c r="AY854" s="319">
        <f t="shared" si="2199"/>
        <v>0</v>
      </c>
      <c r="AZ854" s="319">
        <f t="shared" si="2199"/>
        <v>0</v>
      </c>
      <c r="BA854" s="319">
        <f t="shared" si="2199"/>
        <v>0</v>
      </c>
      <c r="BB854" s="319">
        <f t="shared" si="2199"/>
        <v>0</v>
      </c>
      <c r="BC854" s="319">
        <f t="shared" si="2199"/>
        <v>0</v>
      </c>
      <c r="BD854" s="319">
        <f t="shared" si="2199"/>
        <v>0</v>
      </c>
      <c r="BE854" s="319">
        <f t="shared" si="2199"/>
        <v>0</v>
      </c>
      <c r="BF854" s="319">
        <f t="shared" si="2199"/>
        <v>0</v>
      </c>
      <c r="BG854" s="319">
        <f t="shared" si="2199"/>
        <v>0</v>
      </c>
      <c r="BH854" s="319">
        <f t="shared" si="2199"/>
        <v>0</v>
      </c>
      <c r="BI854" s="319">
        <f t="shared" si="2199"/>
        <v>0</v>
      </c>
      <c r="BJ854" s="319">
        <f t="shared" si="2199"/>
        <v>0</v>
      </c>
      <c r="BK854" s="319">
        <f t="shared" si="2199"/>
        <v>0</v>
      </c>
      <c r="BL854" s="319">
        <f t="shared" si="2199"/>
        <v>0</v>
      </c>
      <c r="BM854" s="319">
        <f t="shared" si="2199"/>
        <v>0</v>
      </c>
      <c r="BN854" s="319">
        <f t="shared" si="2199"/>
        <v>0</v>
      </c>
      <c r="BO854" s="319">
        <f t="shared" si="2199"/>
        <v>0</v>
      </c>
      <c r="BP854" s="319">
        <f t="shared" si="2199"/>
        <v>0</v>
      </c>
      <c r="BQ854" s="319">
        <f t="shared" si="2199"/>
        <v>0</v>
      </c>
      <c r="BR854" s="319">
        <f t="shared" si="2199"/>
        <v>0</v>
      </c>
      <c r="BS854" s="319">
        <f t="shared" si="2199"/>
        <v>0</v>
      </c>
      <c r="BT854" s="319">
        <f t="shared" ref="BT854:BZ854" si="2200">IF(BT$700=$E851,VLOOKUP(BT$9,$D$163:$E$234,2,FALSE),0)</f>
        <v>0</v>
      </c>
      <c r="BU854" s="319">
        <f t="shared" si="2200"/>
        <v>0</v>
      </c>
      <c r="BV854" s="319">
        <f t="shared" si="2200"/>
        <v>0</v>
      </c>
      <c r="BW854" s="319">
        <f t="shared" si="2200"/>
        <v>0</v>
      </c>
      <c r="BX854" s="319">
        <f t="shared" si="2200"/>
        <v>0</v>
      </c>
      <c r="BY854" s="319">
        <f t="shared" si="2200"/>
        <v>0</v>
      </c>
      <c r="BZ854" s="319">
        <f t="shared" si="2200"/>
        <v>0</v>
      </c>
    </row>
    <row r="855" spans="1:78" ht="15" x14ac:dyDescent="0.25">
      <c r="A855" s="228">
        <f t="shared" ref="A855" si="2201">B855*$A$776</f>
        <v>0</v>
      </c>
      <c r="B855" s="77">
        <f t="shared" si="2196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202">IF(H$700=$E851,VLOOKUP(H$9,$D$239:$E$310,2,FALSE),0)</f>
        <v>0</v>
      </c>
      <c r="I855" s="319">
        <f t="shared" si="2202"/>
        <v>0</v>
      </c>
      <c r="J855" s="319">
        <f t="shared" si="2202"/>
        <v>0</v>
      </c>
      <c r="K855" s="319">
        <f t="shared" si="2202"/>
        <v>0</v>
      </c>
      <c r="L855" s="319">
        <f t="shared" si="2202"/>
        <v>0</v>
      </c>
      <c r="M855" s="319">
        <f t="shared" si="2202"/>
        <v>0</v>
      </c>
      <c r="N855" s="319">
        <f t="shared" si="2202"/>
        <v>0</v>
      </c>
      <c r="O855" s="319">
        <f t="shared" si="2202"/>
        <v>0</v>
      </c>
      <c r="P855" s="319">
        <f t="shared" si="2202"/>
        <v>0</v>
      </c>
      <c r="Q855" s="319">
        <f t="shared" si="2202"/>
        <v>0</v>
      </c>
      <c r="R855" s="319">
        <f t="shared" si="2202"/>
        <v>0</v>
      </c>
      <c r="S855" s="319">
        <f t="shared" si="2202"/>
        <v>0</v>
      </c>
      <c r="T855" s="319">
        <f t="shared" si="2202"/>
        <v>0</v>
      </c>
      <c r="U855" s="319">
        <f t="shared" si="2202"/>
        <v>0</v>
      </c>
      <c r="V855" s="319">
        <f t="shared" si="2202"/>
        <v>0</v>
      </c>
      <c r="W855" s="319">
        <f t="shared" si="2202"/>
        <v>0</v>
      </c>
      <c r="X855" s="319">
        <f t="shared" si="2202"/>
        <v>0</v>
      </c>
      <c r="Y855" s="319">
        <f t="shared" si="2202"/>
        <v>0</v>
      </c>
      <c r="Z855" s="319">
        <f t="shared" si="2202"/>
        <v>0</v>
      </c>
      <c r="AA855" s="319">
        <f t="shared" si="2202"/>
        <v>0</v>
      </c>
      <c r="AB855" s="319">
        <f t="shared" si="2202"/>
        <v>0</v>
      </c>
      <c r="AC855" s="319">
        <f t="shared" si="2202"/>
        <v>0</v>
      </c>
      <c r="AD855" s="319">
        <f t="shared" si="2202"/>
        <v>0</v>
      </c>
      <c r="AE855" s="319">
        <f t="shared" si="2202"/>
        <v>0</v>
      </c>
      <c r="AF855" s="319">
        <f t="shared" si="2202"/>
        <v>0</v>
      </c>
      <c r="AG855" s="319">
        <f t="shared" si="2202"/>
        <v>0</v>
      </c>
      <c r="AH855" s="319">
        <f t="shared" si="2202"/>
        <v>0</v>
      </c>
      <c r="AI855" s="319">
        <f t="shared" si="2202"/>
        <v>0</v>
      </c>
      <c r="AJ855" s="319">
        <f t="shared" si="2202"/>
        <v>0</v>
      </c>
      <c r="AK855" s="319">
        <f t="shared" si="2202"/>
        <v>0</v>
      </c>
      <c r="AL855" s="319">
        <f t="shared" si="2202"/>
        <v>0</v>
      </c>
      <c r="AM855" s="319">
        <f t="shared" si="2202"/>
        <v>0</v>
      </c>
      <c r="AN855" s="319">
        <f t="shared" si="2202"/>
        <v>0</v>
      </c>
      <c r="AO855" s="319">
        <f t="shared" si="2202"/>
        <v>0</v>
      </c>
      <c r="AP855" s="319">
        <f t="shared" si="2202"/>
        <v>0</v>
      </c>
      <c r="AQ855" s="319">
        <f t="shared" si="2202"/>
        <v>0</v>
      </c>
      <c r="AR855" s="319">
        <f t="shared" si="2202"/>
        <v>0</v>
      </c>
      <c r="AS855" s="319">
        <f t="shared" si="2202"/>
        <v>0</v>
      </c>
      <c r="AT855" s="319">
        <f t="shared" si="2202"/>
        <v>0</v>
      </c>
      <c r="AU855" s="319">
        <f t="shared" si="2202"/>
        <v>0</v>
      </c>
      <c r="AV855" s="319">
        <f t="shared" si="2202"/>
        <v>0</v>
      </c>
      <c r="AW855" s="319">
        <f t="shared" si="2202"/>
        <v>0</v>
      </c>
      <c r="AX855" s="319">
        <f t="shared" si="2202"/>
        <v>0</v>
      </c>
      <c r="AY855" s="319">
        <f t="shared" si="2202"/>
        <v>0</v>
      </c>
      <c r="AZ855" s="319">
        <f t="shared" si="2202"/>
        <v>0</v>
      </c>
      <c r="BA855" s="319">
        <f t="shared" si="2202"/>
        <v>0</v>
      </c>
      <c r="BB855" s="319">
        <f t="shared" si="2202"/>
        <v>0</v>
      </c>
      <c r="BC855" s="319">
        <f t="shared" si="2202"/>
        <v>0</v>
      </c>
      <c r="BD855" s="319">
        <f t="shared" si="2202"/>
        <v>0</v>
      </c>
      <c r="BE855" s="319">
        <f t="shared" si="2202"/>
        <v>0</v>
      </c>
      <c r="BF855" s="319">
        <f t="shared" si="2202"/>
        <v>0</v>
      </c>
      <c r="BG855" s="319">
        <f t="shared" si="2202"/>
        <v>0</v>
      </c>
      <c r="BH855" s="319">
        <f t="shared" si="2202"/>
        <v>0</v>
      </c>
      <c r="BI855" s="319">
        <f t="shared" si="2202"/>
        <v>0</v>
      </c>
      <c r="BJ855" s="319">
        <f t="shared" si="2202"/>
        <v>0</v>
      </c>
      <c r="BK855" s="319">
        <f t="shared" si="2202"/>
        <v>0</v>
      </c>
      <c r="BL855" s="319">
        <f t="shared" si="2202"/>
        <v>0</v>
      </c>
      <c r="BM855" s="319">
        <f t="shared" si="2202"/>
        <v>0</v>
      </c>
      <c r="BN855" s="319">
        <f t="shared" si="2202"/>
        <v>0</v>
      </c>
      <c r="BO855" s="319">
        <f t="shared" si="2202"/>
        <v>0</v>
      </c>
      <c r="BP855" s="319">
        <f t="shared" si="2202"/>
        <v>0</v>
      </c>
      <c r="BQ855" s="319">
        <f t="shared" si="2202"/>
        <v>0</v>
      </c>
      <c r="BR855" s="319">
        <f t="shared" si="2202"/>
        <v>0</v>
      </c>
      <c r="BS855" s="319">
        <f t="shared" si="2202"/>
        <v>0</v>
      </c>
      <c r="BT855" s="319">
        <f t="shared" ref="BT855:BZ855" si="2203">IF(BT$700=$E851,VLOOKUP(BT$9,$D$239:$E$310,2,FALSE),0)</f>
        <v>0</v>
      </c>
      <c r="BU855" s="319">
        <f t="shared" si="2203"/>
        <v>0</v>
      </c>
      <c r="BV855" s="319">
        <f t="shared" si="2203"/>
        <v>0</v>
      </c>
      <c r="BW855" s="319">
        <f t="shared" si="2203"/>
        <v>0</v>
      </c>
      <c r="BX855" s="319">
        <f t="shared" si="2203"/>
        <v>0</v>
      </c>
      <c r="BY855" s="319">
        <f t="shared" si="2203"/>
        <v>0</v>
      </c>
      <c r="BZ855" s="319">
        <f t="shared" si="2203"/>
        <v>0</v>
      </c>
    </row>
    <row r="856" spans="1:78" ht="15" x14ac:dyDescent="0.25">
      <c r="B856" s="77">
        <f t="shared" si="2196"/>
        <v>0</v>
      </c>
      <c r="E856" s="170" t="s">
        <v>2</v>
      </c>
      <c r="G856" s="319">
        <f>IF(G$700=$E851,VLOOKUP(G$9,$D$316:$E$387,2,FALSE),0)</f>
        <v>0</v>
      </c>
      <c r="H856" s="319">
        <f t="shared" ref="H856:BS856" si="2204">IF(H$700=$E851,VLOOKUP(H$9,$D$316:$E$387,2,FALSE),0)</f>
        <v>0</v>
      </c>
      <c r="I856" s="319">
        <f t="shared" si="2204"/>
        <v>0</v>
      </c>
      <c r="J856" s="319">
        <f t="shared" si="2204"/>
        <v>0</v>
      </c>
      <c r="K856" s="319">
        <f t="shared" si="2204"/>
        <v>0</v>
      </c>
      <c r="L856" s="319">
        <f t="shared" si="2204"/>
        <v>0</v>
      </c>
      <c r="M856" s="319">
        <f t="shared" si="2204"/>
        <v>0</v>
      </c>
      <c r="N856" s="319">
        <f t="shared" si="2204"/>
        <v>0</v>
      </c>
      <c r="O856" s="319">
        <f t="shared" si="2204"/>
        <v>0</v>
      </c>
      <c r="P856" s="319">
        <f t="shared" si="2204"/>
        <v>0</v>
      </c>
      <c r="Q856" s="319">
        <f t="shared" si="2204"/>
        <v>0</v>
      </c>
      <c r="R856" s="319">
        <f t="shared" si="2204"/>
        <v>0</v>
      </c>
      <c r="S856" s="319">
        <f t="shared" si="2204"/>
        <v>0</v>
      </c>
      <c r="T856" s="319">
        <f t="shared" si="2204"/>
        <v>0</v>
      </c>
      <c r="U856" s="319">
        <f t="shared" si="2204"/>
        <v>0</v>
      </c>
      <c r="V856" s="319">
        <f t="shared" si="2204"/>
        <v>0</v>
      </c>
      <c r="W856" s="319">
        <f t="shared" si="2204"/>
        <v>0</v>
      </c>
      <c r="X856" s="319">
        <f t="shared" si="2204"/>
        <v>0</v>
      </c>
      <c r="Y856" s="319">
        <f t="shared" si="2204"/>
        <v>0</v>
      </c>
      <c r="Z856" s="319">
        <f t="shared" si="2204"/>
        <v>0</v>
      </c>
      <c r="AA856" s="319">
        <f t="shared" si="2204"/>
        <v>0</v>
      </c>
      <c r="AB856" s="319">
        <f t="shared" si="2204"/>
        <v>0</v>
      </c>
      <c r="AC856" s="319">
        <f t="shared" si="2204"/>
        <v>0</v>
      </c>
      <c r="AD856" s="319">
        <f t="shared" si="2204"/>
        <v>0</v>
      </c>
      <c r="AE856" s="319">
        <f t="shared" si="2204"/>
        <v>0</v>
      </c>
      <c r="AF856" s="319">
        <f t="shared" si="2204"/>
        <v>0</v>
      </c>
      <c r="AG856" s="319">
        <f t="shared" si="2204"/>
        <v>0</v>
      </c>
      <c r="AH856" s="319">
        <f t="shared" si="2204"/>
        <v>0</v>
      </c>
      <c r="AI856" s="319">
        <f t="shared" si="2204"/>
        <v>0</v>
      </c>
      <c r="AJ856" s="319">
        <f t="shared" si="2204"/>
        <v>0</v>
      </c>
      <c r="AK856" s="319">
        <f t="shared" si="2204"/>
        <v>0</v>
      </c>
      <c r="AL856" s="319">
        <f t="shared" si="2204"/>
        <v>0</v>
      </c>
      <c r="AM856" s="319">
        <f t="shared" si="2204"/>
        <v>0</v>
      </c>
      <c r="AN856" s="319">
        <f t="shared" si="2204"/>
        <v>0</v>
      </c>
      <c r="AO856" s="319">
        <f t="shared" si="2204"/>
        <v>0</v>
      </c>
      <c r="AP856" s="319">
        <f t="shared" si="2204"/>
        <v>0</v>
      </c>
      <c r="AQ856" s="319">
        <f t="shared" si="2204"/>
        <v>0</v>
      </c>
      <c r="AR856" s="319">
        <f t="shared" si="2204"/>
        <v>0</v>
      </c>
      <c r="AS856" s="319">
        <f t="shared" si="2204"/>
        <v>0</v>
      </c>
      <c r="AT856" s="319">
        <f t="shared" si="2204"/>
        <v>0</v>
      </c>
      <c r="AU856" s="319">
        <f t="shared" si="2204"/>
        <v>0</v>
      </c>
      <c r="AV856" s="319">
        <f t="shared" si="2204"/>
        <v>0</v>
      </c>
      <c r="AW856" s="319">
        <f t="shared" si="2204"/>
        <v>0</v>
      </c>
      <c r="AX856" s="319">
        <f t="shared" si="2204"/>
        <v>0</v>
      </c>
      <c r="AY856" s="319">
        <f t="shared" si="2204"/>
        <v>0</v>
      </c>
      <c r="AZ856" s="319">
        <f t="shared" si="2204"/>
        <v>0</v>
      </c>
      <c r="BA856" s="319">
        <f t="shared" si="2204"/>
        <v>0</v>
      </c>
      <c r="BB856" s="319">
        <f t="shared" si="2204"/>
        <v>0</v>
      </c>
      <c r="BC856" s="319">
        <f t="shared" si="2204"/>
        <v>0</v>
      </c>
      <c r="BD856" s="319">
        <f t="shared" si="2204"/>
        <v>0</v>
      </c>
      <c r="BE856" s="319">
        <f t="shared" si="2204"/>
        <v>0</v>
      </c>
      <c r="BF856" s="319">
        <f t="shared" si="2204"/>
        <v>0</v>
      </c>
      <c r="BG856" s="319">
        <f t="shared" si="2204"/>
        <v>0</v>
      </c>
      <c r="BH856" s="319">
        <f t="shared" si="2204"/>
        <v>0</v>
      </c>
      <c r="BI856" s="319">
        <f t="shared" si="2204"/>
        <v>0</v>
      </c>
      <c r="BJ856" s="319">
        <f t="shared" si="2204"/>
        <v>0</v>
      </c>
      <c r="BK856" s="319">
        <f t="shared" si="2204"/>
        <v>0</v>
      </c>
      <c r="BL856" s="319">
        <f t="shared" si="2204"/>
        <v>0</v>
      </c>
      <c r="BM856" s="319">
        <f t="shared" si="2204"/>
        <v>0</v>
      </c>
      <c r="BN856" s="319">
        <f t="shared" si="2204"/>
        <v>0</v>
      </c>
      <c r="BO856" s="319">
        <f t="shared" si="2204"/>
        <v>0</v>
      </c>
      <c r="BP856" s="319">
        <f t="shared" si="2204"/>
        <v>0</v>
      </c>
      <c r="BQ856" s="319">
        <f t="shared" si="2204"/>
        <v>0</v>
      </c>
      <c r="BR856" s="319">
        <f t="shared" si="2204"/>
        <v>0</v>
      </c>
      <c r="BS856" s="319">
        <f t="shared" si="2204"/>
        <v>0</v>
      </c>
      <c r="BT856" s="319">
        <f t="shared" ref="BT856:BZ856" si="2205">IF(BT$700=$E851,VLOOKUP(BT$9,$D$316:$E$387,2,FALSE),0)</f>
        <v>0</v>
      </c>
      <c r="BU856" s="319">
        <f t="shared" si="2205"/>
        <v>0</v>
      </c>
      <c r="BV856" s="319">
        <f t="shared" si="2205"/>
        <v>0</v>
      </c>
      <c r="BW856" s="319">
        <f t="shared" si="2205"/>
        <v>0</v>
      </c>
      <c r="BX856" s="319">
        <f t="shared" si="2205"/>
        <v>0</v>
      </c>
      <c r="BY856" s="319">
        <f t="shared" si="2205"/>
        <v>0</v>
      </c>
      <c r="BZ856" s="319">
        <f t="shared" si="2205"/>
        <v>0</v>
      </c>
    </row>
    <row r="857" spans="1:78" ht="15" x14ac:dyDescent="0.25">
      <c r="B857" s="77">
        <f t="shared" si="2196"/>
        <v>0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0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0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0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0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0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0</v>
      </c>
      <c r="AT860" s="322">
        <f>IF(AT$9&gt;INPUTS!$C$47,0,SUMIF($A$12:$A$310,$E851,AT$12:AT$310))</f>
        <v>0</v>
      </c>
      <c r="AU860" s="322">
        <f>IF(AU$9&gt;INPUTS!$C$47,0,SUMIF($A$12:$A$310,$E851,AU$12:AU$310))</f>
        <v>0</v>
      </c>
      <c r="AV860" s="322">
        <f>IF(AV$9&gt;INPUTS!$C$47,0,SUMIF($A$12:$A$310,$E851,AV$12:AV$310))</f>
        <v>0</v>
      </c>
      <c r="AW860" s="322">
        <f>IF(AW$9&gt;INPUTS!$C$47,0,SUMIF($A$12:$A$310,$E851,AW$12:AW$310))</f>
        <v>0</v>
      </c>
      <c r="AX860" s="322">
        <f>IF(AX$9&gt;INPUTS!$C$47,0,SUMIF($A$12:$A$310,$E851,AX$12:AX$310))</f>
        <v>0</v>
      </c>
      <c r="AY860" s="322">
        <f>IF(AY$9&gt;INPUTS!$C$47,0,SUMIF($A$12:$A$310,$E851,AY$12:AY$310))</f>
        <v>0</v>
      </c>
      <c r="AZ860" s="322">
        <f>IF(AZ$9&gt;INPUTS!$C$47,0,SUMIF($A$12:$A$310,$E851,AZ$12:AZ$310))</f>
        <v>0</v>
      </c>
      <c r="BA860" s="322">
        <f>IF(BA$9&gt;INPUTS!$C$47,0,SUMIF($A$12:$A$310,$E851,BA$12:BA$310))</f>
        <v>0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0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0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206">SUMIF($A$12:$A$234,$E851,H$12:H$234)*(1-$D$5)+SUMIF($A$239:$A$310,$E851,H$239:H$310)</f>
        <v>0</v>
      </c>
      <c r="I862" s="320">
        <f t="shared" si="2206"/>
        <v>0</v>
      </c>
      <c r="J862" s="320">
        <f t="shared" si="2206"/>
        <v>0</v>
      </c>
      <c r="K862" s="320">
        <f t="shared" si="2206"/>
        <v>0</v>
      </c>
      <c r="L862" s="320">
        <f t="shared" si="2206"/>
        <v>0</v>
      </c>
      <c r="M862" s="320">
        <f t="shared" si="2206"/>
        <v>0</v>
      </c>
      <c r="N862" s="320">
        <f t="shared" si="2206"/>
        <v>0</v>
      </c>
      <c r="O862" s="320">
        <f t="shared" si="2206"/>
        <v>0</v>
      </c>
      <c r="P862" s="320">
        <f t="shared" si="2206"/>
        <v>0</v>
      </c>
      <c r="Q862" s="320">
        <f t="shared" si="2206"/>
        <v>0</v>
      </c>
      <c r="R862" s="320">
        <f t="shared" si="2206"/>
        <v>0</v>
      </c>
      <c r="S862" s="320">
        <f t="shared" si="2206"/>
        <v>0</v>
      </c>
      <c r="T862" s="320">
        <f t="shared" si="2206"/>
        <v>0</v>
      </c>
      <c r="U862" s="320">
        <f t="shared" si="2206"/>
        <v>0</v>
      </c>
      <c r="V862" s="320">
        <f t="shared" si="2206"/>
        <v>0</v>
      </c>
      <c r="W862" s="320">
        <f t="shared" si="2206"/>
        <v>0</v>
      </c>
      <c r="X862" s="320">
        <f t="shared" si="2206"/>
        <v>0</v>
      </c>
      <c r="Y862" s="320">
        <f t="shared" si="2206"/>
        <v>0</v>
      </c>
      <c r="Z862" s="320">
        <f t="shared" si="2206"/>
        <v>0</v>
      </c>
      <c r="AA862" s="320">
        <f t="shared" si="2206"/>
        <v>0</v>
      </c>
      <c r="AB862" s="320">
        <f t="shared" si="2206"/>
        <v>0</v>
      </c>
      <c r="AC862" s="320">
        <f t="shared" si="2206"/>
        <v>0</v>
      </c>
      <c r="AD862" s="320">
        <f t="shared" si="2206"/>
        <v>0</v>
      </c>
      <c r="AE862" s="320">
        <f t="shared" si="2206"/>
        <v>0</v>
      </c>
      <c r="AF862" s="320">
        <f t="shared" si="2206"/>
        <v>0</v>
      </c>
      <c r="AG862" s="320">
        <f t="shared" si="2206"/>
        <v>0</v>
      </c>
      <c r="AH862" s="320">
        <f t="shared" si="2206"/>
        <v>0</v>
      </c>
      <c r="AI862" s="320">
        <f t="shared" si="2206"/>
        <v>0</v>
      </c>
      <c r="AJ862" s="320">
        <f t="shared" si="2206"/>
        <v>0</v>
      </c>
      <c r="AK862" s="320">
        <f t="shared" si="2206"/>
        <v>0</v>
      </c>
      <c r="AL862" s="320">
        <f t="shared" si="2206"/>
        <v>0</v>
      </c>
      <c r="AM862" s="320">
        <f t="shared" si="2206"/>
        <v>0</v>
      </c>
      <c r="AN862" s="320">
        <f t="shared" si="2206"/>
        <v>0</v>
      </c>
      <c r="AO862" s="320">
        <f t="shared" si="2206"/>
        <v>0</v>
      </c>
      <c r="AP862" s="320">
        <f t="shared" si="2206"/>
        <v>0</v>
      </c>
      <c r="AQ862" s="320">
        <f t="shared" si="2206"/>
        <v>0</v>
      </c>
      <c r="AR862" s="320">
        <f t="shared" si="2206"/>
        <v>0</v>
      </c>
      <c r="AS862" s="320">
        <f t="shared" si="2206"/>
        <v>0</v>
      </c>
      <c r="AT862" s="320">
        <f t="shared" si="2206"/>
        <v>0</v>
      </c>
      <c r="AU862" s="320">
        <f t="shared" si="2206"/>
        <v>0</v>
      </c>
      <c r="AV862" s="320">
        <f t="shared" si="2206"/>
        <v>0</v>
      </c>
      <c r="AW862" s="320">
        <f t="shared" si="2206"/>
        <v>0</v>
      </c>
      <c r="AX862" s="320">
        <f t="shared" si="2206"/>
        <v>0</v>
      </c>
      <c r="AY862" s="320">
        <f t="shared" si="2206"/>
        <v>0</v>
      </c>
      <c r="AZ862" s="320">
        <f t="shared" si="2206"/>
        <v>0</v>
      </c>
      <c r="BA862" s="320">
        <f t="shared" si="2206"/>
        <v>0</v>
      </c>
      <c r="BB862" s="320">
        <f t="shared" si="2206"/>
        <v>0</v>
      </c>
      <c r="BC862" s="320">
        <f t="shared" si="2206"/>
        <v>0</v>
      </c>
      <c r="BD862" s="320">
        <f t="shared" si="2206"/>
        <v>0</v>
      </c>
      <c r="BE862" s="320">
        <f t="shared" si="2206"/>
        <v>0</v>
      </c>
      <c r="BF862" s="320">
        <f t="shared" si="2206"/>
        <v>0</v>
      </c>
      <c r="BG862" s="320">
        <f t="shared" si="2206"/>
        <v>0</v>
      </c>
      <c r="BH862" s="320">
        <f t="shared" si="2206"/>
        <v>0</v>
      </c>
      <c r="BI862" s="320">
        <f t="shared" si="2206"/>
        <v>0</v>
      </c>
      <c r="BJ862" s="320">
        <f t="shared" si="2206"/>
        <v>0</v>
      </c>
      <c r="BK862" s="320">
        <f t="shared" si="2206"/>
        <v>0</v>
      </c>
      <c r="BL862" s="320">
        <f t="shared" si="2206"/>
        <v>0</v>
      </c>
      <c r="BM862" s="320">
        <f t="shared" si="2206"/>
        <v>0</v>
      </c>
      <c r="BN862" s="320">
        <f t="shared" si="2206"/>
        <v>0</v>
      </c>
      <c r="BO862" s="320">
        <f t="shared" si="2206"/>
        <v>0</v>
      </c>
      <c r="BP862" s="320">
        <f t="shared" si="2206"/>
        <v>0</v>
      </c>
      <c r="BQ862" s="320">
        <f t="shared" si="2206"/>
        <v>0</v>
      </c>
      <c r="BR862" s="320">
        <f t="shared" si="2206"/>
        <v>0</v>
      </c>
      <c r="BS862" s="320">
        <f t="shared" si="2206"/>
        <v>0</v>
      </c>
      <c r="BT862" s="320">
        <f t="shared" ref="BT862:BZ862" si="2207">SUMIF($A$12:$A$234,$E851,BT$12:BT$234)*(1-$D$5)+SUMIF($A$239:$A$310,$E851,BT$239:BT$310)</f>
        <v>0</v>
      </c>
      <c r="BU862" s="320">
        <f t="shared" si="2207"/>
        <v>0</v>
      </c>
      <c r="BV862" s="320">
        <f t="shared" si="2207"/>
        <v>0</v>
      </c>
      <c r="BW862" s="320">
        <f t="shared" si="2207"/>
        <v>0</v>
      </c>
      <c r="BX862" s="320">
        <f t="shared" si="2207"/>
        <v>0</v>
      </c>
      <c r="BY862" s="320">
        <f t="shared" si="2207"/>
        <v>0</v>
      </c>
      <c r="BZ862" s="320">
        <f t="shared" si="2207"/>
        <v>0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208">SUMIF($A$12:$A$234,$E851,H$12:H$234)</f>
        <v>0</v>
      </c>
      <c r="I864" s="320">
        <f t="shared" si="2208"/>
        <v>0</v>
      </c>
      <c r="J864" s="320">
        <f t="shared" si="2208"/>
        <v>0</v>
      </c>
      <c r="K864" s="320">
        <f t="shared" si="2208"/>
        <v>0</v>
      </c>
      <c r="L864" s="320">
        <f t="shared" si="2208"/>
        <v>0</v>
      </c>
      <c r="M864" s="320">
        <f t="shared" si="2208"/>
        <v>0</v>
      </c>
      <c r="N864" s="320">
        <f t="shared" si="2208"/>
        <v>0</v>
      </c>
      <c r="O864" s="320">
        <f t="shared" si="2208"/>
        <v>0</v>
      </c>
      <c r="P864" s="320">
        <f t="shared" si="2208"/>
        <v>0</v>
      </c>
      <c r="Q864" s="320">
        <f t="shared" si="2208"/>
        <v>0</v>
      </c>
      <c r="R864" s="320">
        <f t="shared" si="2208"/>
        <v>0</v>
      </c>
      <c r="S864" s="320">
        <f t="shared" si="2208"/>
        <v>0</v>
      </c>
      <c r="T864" s="320">
        <f t="shared" si="2208"/>
        <v>0</v>
      </c>
      <c r="U864" s="320">
        <f t="shared" si="2208"/>
        <v>0</v>
      </c>
      <c r="V864" s="320">
        <f t="shared" si="2208"/>
        <v>0</v>
      </c>
      <c r="W864" s="320">
        <f t="shared" si="2208"/>
        <v>0</v>
      </c>
      <c r="X864" s="320">
        <f t="shared" si="2208"/>
        <v>0</v>
      </c>
      <c r="Y864" s="320">
        <f t="shared" si="2208"/>
        <v>0</v>
      </c>
      <c r="Z864" s="320">
        <f t="shared" si="2208"/>
        <v>0</v>
      </c>
      <c r="AA864" s="320">
        <f t="shared" si="2208"/>
        <v>0</v>
      </c>
      <c r="AB864" s="320">
        <f t="shared" si="2208"/>
        <v>0</v>
      </c>
      <c r="AC864" s="320">
        <f t="shared" si="2208"/>
        <v>0</v>
      </c>
      <c r="AD864" s="320">
        <f t="shared" si="2208"/>
        <v>0</v>
      </c>
      <c r="AE864" s="320">
        <f t="shared" si="2208"/>
        <v>0</v>
      </c>
      <c r="AF864" s="320">
        <f t="shared" si="2208"/>
        <v>0</v>
      </c>
      <c r="AG864" s="320">
        <f t="shared" si="2208"/>
        <v>0</v>
      </c>
      <c r="AH864" s="320">
        <f t="shared" si="2208"/>
        <v>0</v>
      </c>
      <c r="AI864" s="320">
        <f t="shared" si="2208"/>
        <v>0</v>
      </c>
      <c r="AJ864" s="320">
        <f t="shared" si="2208"/>
        <v>0</v>
      </c>
      <c r="AK864" s="320">
        <f t="shared" si="2208"/>
        <v>0</v>
      </c>
      <c r="AL864" s="320">
        <f t="shared" si="2208"/>
        <v>0</v>
      </c>
      <c r="AM864" s="320">
        <f t="shared" si="2208"/>
        <v>0</v>
      </c>
      <c r="AN864" s="320">
        <f t="shared" si="2208"/>
        <v>0</v>
      </c>
      <c r="AO864" s="320">
        <f t="shared" si="2208"/>
        <v>0</v>
      </c>
      <c r="AP864" s="320">
        <f t="shared" si="2208"/>
        <v>0</v>
      </c>
      <c r="AQ864" s="320">
        <f t="shared" si="2208"/>
        <v>0</v>
      </c>
      <c r="AR864" s="320">
        <f t="shared" si="2208"/>
        <v>0</v>
      </c>
      <c r="AS864" s="320">
        <f t="shared" si="2208"/>
        <v>0</v>
      </c>
      <c r="AT864" s="320">
        <f t="shared" si="2208"/>
        <v>0</v>
      </c>
      <c r="AU864" s="320">
        <f t="shared" si="2208"/>
        <v>0</v>
      </c>
      <c r="AV864" s="320">
        <f t="shared" si="2208"/>
        <v>0</v>
      </c>
      <c r="AW864" s="320">
        <f t="shared" si="2208"/>
        <v>0</v>
      </c>
      <c r="AX864" s="320">
        <f t="shared" si="2208"/>
        <v>0</v>
      </c>
      <c r="AY864" s="320">
        <f t="shared" si="2208"/>
        <v>0</v>
      </c>
      <c r="AZ864" s="320">
        <f t="shared" si="2208"/>
        <v>0</v>
      </c>
      <c r="BA864" s="320">
        <f t="shared" si="2208"/>
        <v>0</v>
      </c>
      <c r="BB864" s="320">
        <f t="shared" si="2208"/>
        <v>0</v>
      </c>
      <c r="BC864" s="320">
        <f t="shared" si="2208"/>
        <v>0</v>
      </c>
      <c r="BD864" s="320">
        <f t="shared" si="2208"/>
        <v>0</v>
      </c>
      <c r="BE864" s="320">
        <f t="shared" si="2208"/>
        <v>0</v>
      </c>
      <c r="BF864" s="320">
        <f t="shared" si="2208"/>
        <v>0</v>
      </c>
      <c r="BG864" s="320">
        <f t="shared" si="2208"/>
        <v>0</v>
      </c>
      <c r="BH864" s="320">
        <f t="shared" si="2208"/>
        <v>0</v>
      </c>
      <c r="BI864" s="320">
        <f t="shared" si="2208"/>
        <v>0</v>
      </c>
      <c r="BJ864" s="320">
        <f t="shared" si="2208"/>
        <v>0</v>
      </c>
      <c r="BK864" s="320">
        <f t="shared" si="2208"/>
        <v>0</v>
      </c>
      <c r="BL864" s="320">
        <f t="shared" si="2208"/>
        <v>0</v>
      </c>
      <c r="BM864" s="320">
        <f t="shared" si="2208"/>
        <v>0</v>
      </c>
      <c r="BN864" s="320">
        <f t="shared" si="2208"/>
        <v>0</v>
      </c>
      <c r="BO864" s="320">
        <f t="shared" si="2208"/>
        <v>0</v>
      </c>
      <c r="BP864" s="320">
        <f t="shared" si="2208"/>
        <v>0</v>
      </c>
      <c r="BQ864" s="320">
        <f t="shared" si="2208"/>
        <v>0</v>
      </c>
      <c r="BR864" s="320">
        <f t="shared" si="2208"/>
        <v>0</v>
      </c>
      <c r="BS864" s="320">
        <f t="shared" si="2208"/>
        <v>0</v>
      </c>
      <c r="BT864" s="320">
        <f t="shared" ref="BT864:BZ864" si="2209">SUMIF($A$12:$A$234,$E851,BT$12:BT$234)</f>
        <v>0</v>
      </c>
      <c r="BU864" s="320">
        <f t="shared" si="2209"/>
        <v>0</v>
      </c>
      <c r="BV864" s="320">
        <f t="shared" si="2209"/>
        <v>0</v>
      </c>
      <c r="BW864" s="320">
        <f t="shared" si="2209"/>
        <v>0</v>
      </c>
      <c r="BX864" s="320">
        <f t="shared" si="2209"/>
        <v>0</v>
      </c>
      <c r="BY864" s="320">
        <f t="shared" si="2209"/>
        <v>0</v>
      </c>
      <c r="BZ864" s="320">
        <f t="shared" si="2209"/>
        <v>0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210">SUMIF($A$392:$A$539,$E851,H$392:H$539)</f>
        <v>0</v>
      </c>
      <c r="I866" s="277">
        <f t="shared" si="2210"/>
        <v>0</v>
      </c>
      <c r="J866" s="277">
        <f t="shared" si="2210"/>
        <v>0</v>
      </c>
      <c r="K866" s="277">
        <f t="shared" si="2210"/>
        <v>0</v>
      </c>
      <c r="L866" s="277">
        <f t="shared" si="2210"/>
        <v>0</v>
      </c>
      <c r="M866" s="277">
        <f t="shared" si="2210"/>
        <v>0</v>
      </c>
      <c r="N866" s="277">
        <f t="shared" si="2210"/>
        <v>0</v>
      </c>
      <c r="O866" s="277">
        <f t="shared" si="2210"/>
        <v>0</v>
      </c>
      <c r="P866" s="277">
        <f t="shared" si="2210"/>
        <v>0</v>
      </c>
      <c r="Q866" s="277">
        <f t="shared" si="2210"/>
        <v>0</v>
      </c>
      <c r="R866" s="277">
        <f t="shared" si="2210"/>
        <v>0</v>
      </c>
      <c r="S866" s="277">
        <f t="shared" si="2210"/>
        <v>0</v>
      </c>
      <c r="T866" s="277">
        <f t="shared" si="2210"/>
        <v>0</v>
      </c>
      <c r="U866" s="277">
        <f t="shared" si="2210"/>
        <v>0</v>
      </c>
      <c r="V866" s="277">
        <f t="shared" si="2210"/>
        <v>0</v>
      </c>
      <c r="W866" s="277">
        <f t="shared" si="2210"/>
        <v>0</v>
      </c>
      <c r="X866" s="277">
        <f t="shared" si="2210"/>
        <v>0</v>
      </c>
      <c r="Y866" s="277">
        <f t="shared" si="2210"/>
        <v>0</v>
      </c>
      <c r="Z866" s="277">
        <f t="shared" si="2210"/>
        <v>0</v>
      </c>
      <c r="AA866" s="277">
        <f t="shared" si="2210"/>
        <v>0</v>
      </c>
      <c r="AB866" s="277">
        <f t="shared" si="2210"/>
        <v>0</v>
      </c>
      <c r="AC866" s="277">
        <f t="shared" si="2210"/>
        <v>0</v>
      </c>
      <c r="AD866" s="277">
        <f t="shared" si="2210"/>
        <v>0</v>
      </c>
      <c r="AE866" s="277">
        <f t="shared" si="2210"/>
        <v>0</v>
      </c>
      <c r="AF866" s="277">
        <f t="shared" si="2210"/>
        <v>0</v>
      </c>
      <c r="AG866" s="277">
        <f t="shared" si="2210"/>
        <v>0</v>
      </c>
      <c r="AH866" s="277">
        <f t="shared" si="2210"/>
        <v>0</v>
      </c>
      <c r="AI866" s="277">
        <f t="shared" si="2210"/>
        <v>0</v>
      </c>
      <c r="AJ866" s="277">
        <f t="shared" si="2210"/>
        <v>0</v>
      </c>
      <c r="AK866" s="277">
        <f t="shared" si="2210"/>
        <v>0</v>
      </c>
      <c r="AL866" s="277">
        <f t="shared" si="2210"/>
        <v>0</v>
      </c>
      <c r="AM866" s="277">
        <f t="shared" si="2210"/>
        <v>0</v>
      </c>
      <c r="AN866" s="277">
        <f t="shared" si="2210"/>
        <v>0</v>
      </c>
      <c r="AO866" s="277">
        <f t="shared" si="2210"/>
        <v>0</v>
      </c>
      <c r="AP866" s="277">
        <f t="shared" si="2210"/>
        <v>0</v>
      </c>
      <c r="AQ866" s="277">
        <f t="shared" si="2210"/>
        <v>0</v>
      </c>
      <c r="AR866" s="277">
        <f t="shared" si="2210"/>
        <v>0</v>
      </c>
      <c r="AS866" s="277">
        <f t="shared" si="2210"/>
        <v>0</v>
      </c>
      <c r="AT866" s="277">
        <f t="shared" si="2210"/>
        <v>0</v>
      </c>
      <c r="AU866" s="277">
        <f t="shared" si="2210"/>
        <v>0</v>
      </c>
      <c r="AV866" s="277">
        <f t="shared" si="2210"/>
        <v>0</v>
      </c>
      <c r="AW866" s="277">
        <f t="shared" si="2210"/>
        <v>0</v>
      </c>
      <c r="AX866" s="277">
        <f t="shared" si="2210"/>
        <v>0</v>
      </c>
      <c r="AY866" s="277">
        <f t="shared" si="2210"/>
        <v>0</v>
      </c>
      <c r="AZ866" s="277">
        <f t="shared" si="2210"/>
        <v>0</v>
      </c>
      <c r="BA866" s="277">
        <f t="shared" si="2210"/>
        <v>0</v>
      </c>
      <c r="BB866" s="277">
        <f t="shared" si="2210"/>
        <v>0</v>
      </c>
      <c r="BC866" s="277">
        <f t="shared" si="2210"/>
        <v>0</v>
      </c>
      <c r="BD866" s="277">
        <f t="shared" si="2210"/>
        <v>0</v>
      </c>
      <c r="BE866" s="277">
        <f t="shared" si="2210"/>
        <v>0</v>
      </c>
      <c r="BF866" s="277">
        <f t="shared" si="2210"/>
        <v>0</v>
      </c>
      <c r="BG866" s="277">
        <f t="shared" si="2210"/>
        <v>0</v>
      </c>
      <c r="BH866" s="277">
        <f t="shared" si="2210"/>
        <v>0</v>
      </c>
      <c r="BI866" s="277">
        <f t="shared" si="2210"/>
        <v>0</v>
      </c>
      <c r="BJ866" s="277">
        <f t="shared" si="2210"/>
        <v>0</v>
      </c>
      <c r="BK866" s="277">
        <f t="shared" si="2210"/>
        <v>0</v>
      </c>
      <c r="BL866" s="277">
        <f t="shared" si="2210"/>
        <v>0</v>
      </c>
      <c r="BM866" s="277">
        <f t="shared" si="2210"/>
        <v>0</v>
      </c>
      <c r="BN866" s="277">
        <f t="shared" si="2210"/>
        <v>0</v>
      </c>
      <c r="BO866" s="277">
        <f t="shared" si="2210"/>
        <v>0</v>
      </c>
      <c r="BP866" s="277">
        <f t="shared" si="2210"/>
        <v>0</v>
      </c>
      <c r="BQ866" s="277">
        <f t="shared" si="2210"/>
        <v>0</v>
      </c>
      <c r="BR866" s="277">
        <f t="shared" si="2210"/>
        <v>0</v>
      </c>
      <c r="BS866" s="277">
        <f t="shared" si="2210"/>
        <v>0</v>
      </c>
      <c r="BT866" s="277">
        <f t="shared" ref="BT866:BZ866" si="2211">SUMIF($A$392:$A$539,$E851,BT$392:BT$539)</f>
        <v>0</v>
      </c>
      <c r="BU866" s="277">
        <f t="shared" si="2211"/>
        <v>0</v>
      </c>
      <c r="BV866" s="277">
        <f t="shared" si="2211"/>
        <v>0</v>
      </c>
      <c r="BW866" s="277">
        <f t="shared" si="2211"/>
        <v>0</v>
      </c>
      <c r="BX866" s="277">
        <f t="shared" si="2211"/>
        <v>0</v>
      </c>
      <c r="BY866" s="277">
        <f t="shared" si="2211"/>
        <v>0</v>
      </c>
      <c r="BZ866" s="277">
        <f t="shared" si="2211"/>
        <v>0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12">SUMIF($A$544:$A$615,$E851,H$544:H$615)</f>
        <v>0</v>
      </c>
      <c r="I867" s="277">
        <f t="shared" si="2212"/>
        <v>0</v>
      </c>
      <c r="J867" s="277">
        <f t="shared" si="2212"/>
        <v>0</v>
      </c>
      <c r="K867" s="277">
        <f t="shared" si="2212"/>
        <v>0</v>
      </c>
      <c r="L867" s="277">
        <f t="shared" si="2212"/>
        <v>0</v>
      </c>
      <c r="M867" s="277">
        <f t="shared" si="2212"/>
        <v>0</v>
      </c>
      <c r="N867" s="277">
        <f t="shared" si="2212"/>
        <v>0</v>
      </c>
      <c r="O867" s="277">
        <f t="shared" si="2212"/>
        <v>0</v>
      </c>
      <c r="P867" s="277">
        <f t="shared" si="2212"/>
        <v>0</v>
      </c>
      <c r="Q867" s="277">
        <f t="shared" si="2212"/>
        <v>0</v>
      </c>
      <c r="R867" s="277">
        <f t="shared" si="2212"/>
        <v>0</v>
      </c>
      <c r="S867" s="277">
        <f t="shared" si="2212"/>
        <v>0</v>
      </c>
      <c r="T867" s="277">
        <f t="shared" si="2212"/>
        <v>0</v>
      </c>
      <c r="U867" s="277">
        <f t="shared" si="2212"/>
        <v>0</v>
      </c>
      <c r="V867" s="277">
        <f t="shared" si="2212"/>
        <v>0</v>
      </c>
      <c r="W867" s="277">
        <f t="shared" si="2212"/>
        <v>0</v>
      </c>
      <c r="X867" s="277">
        <f t="shared" si="2212"/>
        <v>0</v>
      </c>
      <c r="Y867" s="277">
        <f t="shared" si="2212"/>
        <v>0</v>
      </c>
      <c r="Z867" s="277">
        <f t="shared" si="2212"/>
        <v>0</v>
      </c>
      <c r="AA867" s="277">
        <f t="shared" si="2212"/>
        <v>0</v>
      </c>
      <c r="AB867" s="277">
        <f t="shared" si="2212"/>
        <v>0</v>
      </c>
      <c r="AC867" s="277">
        <f t="shared" si="2212"/>
        <v>0</v>
      </c>
      <c r="AD867" s="277">
        <f t="shared" si="2212"/>
        <v>0</v>
      </c>
      <c r="AE867" s="277">
        <f t="shared" si="2212"/>
        <v>0</v>
      </c>
      <c r="AF867" s="277">
        <f t="shared" si="2212"/>
        <v>0</v>
      </c>
      <c r="AG867" s="277">
        <f t="shared" si="2212"/>
        <v>0</v>
      </c>
      <c r="AH867" s="277">
        <f t="shared" si="2212"/>
        <v>0</v>
      </c>
      <c r="AI867" s="277">
        <f t="shared" si="2212"/>
        <v>0</v>
      </c>
      <c r="AJ867" s="277">
        <f t="shared" si="2212"/>
        <v>0</v>
      </c>
      <c r="AK867" s="277">
        <f t="shared" si="2212"/>
        <v>0</v>
      </c>
      <c r="AL867" s="277">
        <f t="shared" si="2212"/>
        <v>0</v>
      </c>
      <c r="AM867" s="277">
        <f t="shared" si="2212"/>
        <v>0</v>
      </c>
      <c r="AN867" s="277">
        <f t="shared" si="2212"/>
        <v>0</v>
      </c>
      <c r="AO867" s="277">
        <f t="shared" si="2212"/>
        <v>0</v>
      </c>
      <c r="AP867" s="277">
        <f t="shared" si="2212"/>
        <v>0</v>
      </c>
      <c r="AQ867" s="277">
        <f t="shared" si="2212"/>
        <v>0</v>
      </c>
      <c r="AR867" s="277">
        <f t="shared" si="2212"/>
        <v>0</v>
      </c>
      <c r="AS867" s="277">
        <f t="shared" si="2212"/>
        <v>0</v>
      </c>
      <c r="AT867" s="277">
        <f t="shared" si="2212"/>
        <v>0</v>
      </c>
      <c r="AU867" s="277">
        <f t="shared" si="2212"/>
        <v>0</v>
      </c>
      <c r="AV867" s="277">
        <f t="shared" si="2212"/>
        <v>0</v>
      </c>
      <c r="AW867" s="277">
        <f t="shared" si="2212"/>
        <v>0</v>
      </c>
      <c r="AX867" s="277">
        <f t="shared" si="2212"/>
        <v>0</v>
      </c>
      <c r="AY867" s="277">
        <f t="shared" si="2212"/>
        <v>0</v>
      </c>
      <c r="AZ867" s="277">
        <f t="shared" si="2212"/>
        <v>0</v>
      </c>
      <c r="BA867" s="277">
        <f t="shared" si="2212"/>
        <v>0</v>
      </c>
      <c r="BB867" s="277">
        <f t="shared" si="2212"/>
        <v>0</v>
      </c>
      <c r="BC867" s="277">
        <f t="shared" si="2212"/>
        <v>0</v>
      </c>
      <c r="BD867" s="277">
        <f t="shared" si="2212"/>
        <v>0</v>
      </c>
      <c r="BE867" s="277">
        <f t="shared" si="2212"/>
        <v>0</v>
      </c>
      <c r="BF867" s="277">
        <f t="shared" si="2212"/>
        <v>0</v>
      </c>
      <c r="BG867" s="277">
        <f t="shared" si="2212"/>
        <v>0</v>
      </c>
      <c r="BH867" s="277">
        <f t="shared" si="2212"/>
        <v>0</v>
      </c>
      <c r="BI867" s="277">
        <f t="shared" si="2212"/>
        <v>0</v>
      </c>
      <c r="BJ867" s="277">
        <f t="shared" si="2212"/>
        <v>0</v>
      </c>
      <c r="BK867" s="277">
        <f t="shared" si="2212"/>
        <v>0</v>
      </c>
      <c r="BL867" s="277">
        <f t="shared" si="2212"/>
        <v>0</v>
      </c>
      <c r="BM867" s="277">
        <f t="shared" si="2212"/>
        <v>0</v>
      </c>
      <c r="BN867" s="277">
        <f t="shared" si="2212"/>
        <v>0</v>
      </c>
      <c r="BO867" s="277">
        <f t="shared" si="2212"/>
        <v>0</v>
      </c>
      <c r="BP867" s="277">
        <f t="shared" si="2212"/>
        <v>0</v>
      </c>
      <c r="BQ867" s="277">
        <f t="shared" si="2212"/>
        <v>0</v>
      </c>
      <c r="BR867" s="277">
        <f t="shared" si="2212"/>
        <v>0</v>
      </c>
      <c r="BS867" s="277">
        <f t="shared" si="2212"/>
        <v>0</v>
      </c>
      <c r="BT867" s="277">
        <f t="shared" ref="BT867:BZ867" si="2213">SUMIF($A$544:$A$615,$E851,BT$544:BT$615)</f>
        <v>0</v>
      </c>
      <c r="BU867" s="277">
        <f t="shared" si="2213"/>
        <v>0</v>
      </c>
      <c r="BV867" s="277">
        <f t="shared" si="2213"/>
        <v>0</v>
      </c>
      <c r="BW867" s="277">
        <f t="shared" si="2213"/>
        <v>0</v>
      </c>
      <c r="BX867" s="277">
        <f t="shared" si="2213"/>
        <v>0</v>
      </c>
      <c r="BY867" s="277">
        <f t="shared" si="2213"/>
        <v>0</v>
      </c>
      <c r="BZ867" s="277">
        <f t="shared" si="2213"/>
        <v>0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14">SUMIF($A$316:$A$387,$E851,H$316:H$387)</f>
        <v>0</v>
      </c>
      <c r="I868" s="277">
        <f t="shared" si="2214"/>
        <v>0</v>
      </c>
      <c r="J868" s="277">
        <f t="shared" si="2214"/>
        <v>0</v>
      </c>
      <c r="K868" s="277">
        <f t="shared" si="2214"/>
        <v>0</v>
      </c>
      <c r="L868" s="277">
        <f t="shared" si="2214"/>
        <v>0</v>
      </c>
      <c r="M868" s="277">
        <f t="shared" si="2214"/>
        <v>0</v>
      </c>
      <c r="N868" s="277">
        <f t="shared" si="2214"/>
        <v>0</v>
      </c>
      <c r="O868" s="277">
        <f t="shared" si="2214"/>
        <v>0</v>
      </c>
      <c r="P868" s="277">
        <f t="shared" si="2214"/>
        <v>0</v>
      </c>
      <c r="Q868" s="277">
        <f t="shared" si="2214"/>
        <v>0</v>
      </c>
      <c r="R868" s="277">
        <f t="shared" si="2214"/>
        <v>0</v>
      </c>
      <c r="S868" s="277">
        <f t="shared" si="2214"/>
        <v>0</v>
      </c>
      <c r="T868" s="277">
        <f t="shared" si="2214"/>
        <v>0</v>
      </c>
      <c r="U868" s="277">
        <f t="shared" si="2214"/>
        <v>0</v>
      </c>
      <c r="V868" s="277">
        <f t="shared" si="2214"/>
        <v>0</v>
      </c>
      <c r="W868" s="277">
        <f t="shared" si="2214"/>
        <v>0</v>
      </c>
      <c r="X868" s="277">
        <f t="shared" si="2214"/>
        <v>0</v>
      </c>
      <c r="Y868" s="277">
        <f t="shared" si="2214"/>
        <v>0</v>
      </c>
      <c r="Z868" s="277">
        <f t="shared" si="2214"/>
        <v>0</v>
      </c>
      <c r="AA868" s="277">
        <f t="shared" si="2214"/>
        <v>0</v>
      </c>
      <c r="AB868" s="277">
        <f t="shared" si="2214"/>
        <v>0</v>
      </c>
      <c r="AC868" s="277">
        <f t="shared" si="2214"/>
        <v>0</v>
      </c>
      <c r="AD868" s="277">
        <f t="shared" si="2214"/>
        <v>0</v>
      </c>
      <c r="AE868" s="277">
        <f t="shared" si="2214"/>
        <v>0</v>
      </c>
      <c r="AF868" s="277">
        <f t="shared" si="2214"/>
        <v>0</v>
      </c>
      <c r="AG868" s="277">
        <f t="shared" si="2214"/>
        <v>0</v>
      </c>
      <c r="AH868" s="277">
        <f t="shared" si="2214"/>
        <v>0</v>
      </c>
      <c r="AI868" s="277">
        <f t="shared" si="2214"/>
        <v>0</v>
      </c>
      <c r="AJ868" s="277">
        <f t="shared" si="2214"/>
        <v>0</v>
      </c>
      <c r="AK868" s="277">
        <f t="shared" si="2214"/>
        <v>0</v>
      </c>
      <c r="AL868" s="277">
        <f t="shared" si="2214"/>
        <v>0</v>
      </c>
      <c r="AM868" s="277">
        <f t="shared" si="2214"/>
        <v>0</v>
      </c>
      <c r="AN868" s="277">
        <f t="shared" si="2214"/>
        <v>0</v>
      </c>
      <c r="AO868" s="277">
        <f t="shared" si="2214"/>
        <v>0</v>
      </c>
      <c r="AP868" s="277">
        <f t="shared" si="2214"/>
        <v>0</v>
      </c>
      <c r="AQ868" s="277">
        <f t="shared" si="2214"/>
        <v>0</v>
      </c>
      <c r="AR868" s="277">
        <f t="shared" si="2214"/>
        <v>0</v>
      </c>
      <c r="AS868" s="277">
        <f t="shared" si="2214"/>
        <v>0</v>
      </c>
      <c r="AT868" s="277">
        <f t="shared" si="2214"/>
        <v>0</v>
      </c>
      <c r="AU868" s="277">
        <f t="shared" si="2214"/>
        <v>0</v>
      </c>
      <c r="AV868" s="277">
        <f t="shared" si="2214"/>
        <v>0</v>
      </c>
      <c r="AW868" s="277">
        <f t="shared" si="2214"/>
        <v>0</v>
      </c>
      <c r="AX868" s="277">
        <f t="shared" si="2214"/>
        <v>0</v>
      </c>
      <c r="AY868" s="277">
        <f t="shared" si="2214"/>
        <v>0</v>
      </c>
      <c r="AZ868" s="277">
        <f t="shared" si="2214"/>
        <v>0</v>
      </c>
      <c r="BA868" s="277">
        <f t="shared" si="2214"/>
        <v>0</v>
      </c>
      <c r="BB868" s="277">
        <f t="shared" si="2214"/>
        <v>0</v>
      </c>
      <c r="BC868" s="277">
        <f t="shared" si="2214"/>
        <v>0</v>
      </c>
      <c r="BD868" s="277">
        <f t="shared" si="2214"/>
        <v>0</v>
      </c>
      <c r="BE868" s="277">
        <f t="shared" si="2214"/>
        <v>0</v>
      </c>
      <c r="BF868" s="277">
        <f t="shared" si="2214"/>
        <v>0</v>
      </c>
      <c r="BG868" s="277">
        <f t="shared" si="2214"/>
        <v>0</v>
      </c>
      <c r="BH868" s="277">
        <f t="shared" si="2214"/>
        <v>0</v>
      </c>
      <c r="BI868" s="277">
        <f t="shared" si="2214"/>
        <v>0</v>
      </c>
      <c r="BJ868" s="277">
        <f t="shared" si="2214"/>
        <v>0</v>
      </c>
      <c r="BK868" s="277">
        <f t="shared" si="2214"/>
        <v>0</v>
      </c>
      <c r="BL868" s="277">
        <f t="shared" si="2214"/>
        <v>0</v>
      </c>
      <c r="BM868" s="277">
        <f t="shared" si="2214"/>
        <v>0</v>
      </c>
      <c r="BN868" s="277">
        <f t="shared" si="2214"/>
        <v>0</v>
      </c>
      <c r="BO868" s="277">
        <f t="shared" si="2214"/>
        <v>0</v>
      </c>
      <c r="BP868" s="277">
        <f t="shared" si="2214"/>
        <v>0</v>
      </c>
      <c r="BQ868" s="277">
        <f t="shared" si="2214"/>
        <v>0</v>
      </c>
      <c r="BR868" s="277">
        <f t="shared" si="2214"/>
        <v>0</v>
      </c>
      <c r="BS868" s="277">
        <f t="shared" si="2214"/>
        <v>0</v>
      </c>
      <c r="BT868" s="277">
        <f t="shared" ref="BT868:BZ868" si="2215">SUMIF($A$316:$A$387,$E851,BT$316:BT$387)</f>
        <v>0</v>
      </c>
      <c r="BU868" s="277">
        <f t="shared" si="2215"/>
        <v>0</v>
      </c>
      <c r="BV868" s="277">
        <f t="shared" si="2215"/>
        <v>0</v>
      </c>
      <c r="BW868" s="277">
        <f t="shared" si="2215"/>
        <v>0</v>
      </c>
      <c r="BX868" s="277">
        <f t="shared" si="2215"/>
        <v>0</v>
      </c>
      <c r="BY868" s="277">
        <f t="shared" si="2215"/>
        <v>0</v>
      </c>
      <c r="BZ868" s="277">
        <f t="shared" si="2215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16">(H864-H866-H871)*$B870</f>
        <v>0</v>
      </c>
      <c r="I870" s="83">
        <f t="shared" ref="I870" si="2217">(I864-I866-I871)*$B870</f>
        <v>0</v>
      </c>
      <c r="J870" s="83">
        <f t="shared" ref="J870" si="2218">(J864-J866-J871)*$B870</f>
        <v>0</v>
      </c>
      <c r="K870" s="83">
        <f t="shared" ref="K870" si="2219">(K864-K866-K871)*$B870</f>
        <v>0</v>
      </c>
      <c r="L870" s="83">
        <f t="shared" ref="L870" si="2220">(L864-L866-L871)*$B870</f>
        <v>0</v>
      </c>
      <c r="M870" s="83">
        <f t="shared" ref="M870" si="2221">(M864-M866-M871)*$B870</f>
        <v>0</v>
      </c>
      <c r="N870" s="83">
        <f t="shared" ref="N870" si="2222">(N864-N866-N871)*$B870</f>
        <v>0</v>
      </c>
      <c r="O870" s="83">
        <f t="shared" ref="O870" si="2223">(O864-O866-O871)*$B870</f>
        <v>0</v>
      </c>
      <c r="P870" s="83">
        <f t="shared" ref="P870" si="2224">(P864-P866-P871)*$B870</f>
        <v>0</v>
      </c>
      <c r="Q870" s="83">
        <f t="shared" ref="Q870" si="2225">(Q864-Q866-Q871)*$B870</f>
        <v>0</v>
      </c>
      <c r="R870" s="83">
        <f t="shared" ref="R870" si="2226">(R864-R866-R871)*$B870</f>
        <v>0</v>
      </c>
      <c r="S870" s="83">
        <f t="shared" ref="S870" si="2227">(S864-S866-S871)*$B870</f>
        <v>0</v>
      </c>
      <c r="T870" s="83">
        <f t="shared" ref="T870" si="2228">(T864-T866-T871)*$B870</f>
        <v>0</v>
      </c>
      <c r="U870" s="83">
        <f t="shared" ref="U870" si="2229">(U864-U866-U871)*$B870</f>
        <v>0</v>
      </c>
      <c r="V870" s="83">
        <f t="shared" ref="V870" si="2230">(V864-V866-V871)*$B870</f>
        <v>0</v>
      </c>
      <c r="W870" s="83">
        <f t="shared" ref="W870" si="2231">(W864-W866-W871)*$B870</f>
        <v>0</v>
      </c>
      <c r="X870" s="83">
        <f t="shared" ref="X870" si="2232">(X864-X866-X871)*$B870</f>
        <v>0</v>
      </c>
      <c r="Y870" s="83">
        <f t="shared" ref="Y870" si="2233">(Y864-Y866-Y871)*$B870</f>
        <v>0</v>
      </c>
      <c r="Z870" s="83">
        <f t="shared" ref="Z870" si="2234">(Z864-Z866-Z871)*$B870</f>
        <v>0</v>
      </c>
      <c r="AA870" s="83">
        <f t="shared" ref="AA870" si="2235">(AA864-AA866-AA871)*$B870</f>
        <v>0</v>
      </c>
      <c r="AB870" s="83">
        <f t="shared" ref="AB870" si="2236">(AB864-AB866-AB871)*$B870</f>
        <v>0</v>
      </c>
      <c r="AC870" s="83">
        <f t="shared" ref="AC870" si="2237">(AC864-AC866-AC871)*$B870</f>
        <v>0</v>
      </c>
      <c r="AD870" s="83">
        <f t="shared" ref="AD870" si="2238">(AD864-AD866-AD871)*$B870</f>
        <v>0</v>
      </c>
      <c r="AE870" s="83">
        <f t="shared" ref="AE870" si="2239">(AE864-AE866-AE871)*$B870</f>
        <v>0</v>
      </c>
      <c r="AF870" s="83">
        <f t="shared" ref="AF870" si="2240">(AF864-AF866-AF871)*$B870</f>
        <v>0</v>
      </c>
      <c r="AG870" s="83">
        <f t="shared" ref="AG870" si="2241">(AG864-AG866-AG871)*$B870</f>
        <v>0</v>
      </c>
      <c r="AH870" s="83">
        <f t="shared" ref="AH870" si="2242">(AH864-AH866-AH871)*$B870</f>
        <v>0</v>
      </c>
      <c r="AI870" s="83">
        <f t="shared" ref="AI870" si="2243">(AI864-AI866-AI871)*$B870</f>
        <v>0</v>
      </c>
      <c r="AJ870" s="83">
        <f t="shared" ref="AJ870" si="2244">(AJ864-AJ866-AJ871)*$B870</f>
        <v>0</v>
      </c>
      <c r="AK870" s="83">
        <f t="shared" ref="AK870" si="2245">(AK864-AK866-AK871)*$B870</f>
        <v>0</v>
      </c>
      <c r="AL870" s="83">
        <f t="shared" ref="AL870" si="2246">(AL864-AL866-AL871)*$B870</f>
        <v>0</v>
      </c>
      <c r="AM870" s="83">
        <f t="shared" ref="AM870" si="2247">(AM864-AM866-AM871)*$B870</f>
        <v>0</v>
      </c>
      <c r="AN870" s="83">
        <f t="shared" ref="AN870" si="2248">(AN864-AN866-AN871)*$B870</f>
        <v>0</v>
      </c>
      <c r="AO870" s="83">
        <f t="shared" ref="AO870" si="2249">(AO864-AO866-AO871)*$B870</f>
        <v>0</v>
      </c>
      <c r="AP870" s="83">
        <f t="shared" ref="AP870" si="2250">(AP864-AP866-AP871)*$B870</f>
        <v>0</v>
      </c>
      <c r="AQ870" s="83">
        <f t="shared" ref="AQ870" si="2251">(AQ864-AQ866-AQ871)*$B870</f>
        <v>0</v>
      </c>
      <c r="AR870" s="83">
        <f t="shared" ref="AR870" si="2252">(AR864-AR866-AR871)*$B870</f>
        <v>0</v>
      </c>
      <c r="AS870" s="83">
        <f t="shared" ref="AS870" si="2253">(AS864-AS866-AS871)*$B870</f>
        <v>0</v>
      </c>
      <c r="AT870" s="83">
        <f t="shared" ref="AT870" si="2254">(AT864-AT866-AT871)*$B870</f>
        <v>0</v>
      </c>
      <c r="AU870" s="83">
        <f t="shared" ref="AU870" si="2255">(AU864-AU866-AU871)*$B870</f>
        <v>0</v>
      </c>
      <c r="AV870" s="83">
        <f t="shared" ref="AV870" si="2256">(AV864-AV866-AV871)*$B870</f>
        <v>0</v>
      </c>
      <c r="AW870" s="83">
        <f t="shared" ref="AW870" si="2257">(AW864-AW866-AW871)*$B870</f>
        <v>0</v>
      </c>
      <c r="AX870" s="83">
        <f t="shared" ref="AX870" si="2258">(AX864-AX866-AX871)*$B870</f>
        <v>0</v>
      </c>
      <c r="AY870" s="83">
        <f t="shared" ref="AY870" si="2259">(AY864-AY866-AY871)*$B870</f>
        <v>0</v>
      </c>
      <c r="AZ870" s="83">
        <f t="shared" ref="AZ870" si="2260">(AZ864-AZ866-AZ871)*$B870</f>
        <v>0</v>
      </c>
      <c r="BA870" s="83">
        <f t="shared" ref="BA870" si="2261">(BA864-BA866-BA871)*$B870</f>
        <v>0</v>
      </c>
      <c r="BB870" s="83">
        <f t="shared" ref="BB870" si="2262">(BB864-BB866-BB871)*$B870</f>
        <v>0</v>
      </c>
      <c r="BC870" s="83">
        <f t="shared" ref="BC870" si="2263">(BC864-BC866-BC871)*$B870</f>
        <v>0</v>
      </c>
      <c r="BD870" s="83">
        <f t="shared" ref="BD870" si="2264">(BD864-BD866-BD871)*$B870</f>
        <v>0</v>
      </c>
      <c r="BE870" s="83">
        <f t="shared" ref="BE870" si="2265">(BE864-BE866-BE871)*$B870</f>
        <v>0</v>
      </c>
      <c r="BF870" s="83">
        <f t="shared" ref="BF870" si="2266">(BF864-BF866-BF871)*$B870</f>
        <v>0</v>
      </c>
      <c r="BG870" s="83">
        <f t="shared" ref="BG870" si="2267">(BG864-BG866-BG871)*$B870</f>
        <v>0</v>
      </c>
      <c r="BH870" s="83">
        <f t="shared" ref="BH870" si="2268">(BH864-BH866-BH871)*$B870</f>
        <v>0</v>
      </c>
      <c r="BI870" s="83">
        <f t="shared" ref="BI870" si="2269">(BI864-BI866-BI871)*$B870</f>
        <v>0</v>
      </c>
      <c r="BJ870" s="83">
        <f t="shared" ref="BJ870" si="2270">(BJ864-BJ866-BJ871)*$B870</f>
        <v>0</v>
      </c>
      <c r="BK870" s="83">
        <f t="shared" ref="BK870" si="2271">(BK864-BK866-BK871)*$B870</f>
        <v>0</v>
      </c>
      <c r="BL870" s="83">
        <f t="shared" ref="BL870" si="2272">(BL864-BL866-BL871)*$B870</f>
        <v>0</v>
      </c>
      <c r="BM870" s="83">
        <f t="shared" ref="BM870" si="2273">(BM864-BM866-BM871)*$B870</f>
        <v>0</v>
      </c>
      <c r="BN870" s="83">
        <f t="shared" ref="BN870" si="2274">(BN864-BN866-BN871)*$B870</f>
        <v>0</v>
      </c>
      <c r="BO870" s="83">
        <f t="shared" ref="BO870" si="2275">(BO864-BO866-BO871)*$B870</f>
        <v>0</v>
      </c>
      <c r="BP870" s="83">
        <f t="shared" ref="BP870" si="2276">(BP864-BP866-BP871)*$B870</f>
        <v>0</v>
      </c>
      <c r="BQ870" s="83">
        <f t="shared" ref="BQ870" si="2277">(BQ864-BQ866-BQ871)*$B870</f>
        <v>0</v>
      </c>
      <c r="BR870" s="83">
        <f t="shared" ref="BR870" si="2278">(BR864-BR866-BR871)*$B870</f>
        <v>0</v>
      </c>
      <c r="BS870" s="83">
        <f t="shared" ref="BS870" si="2279">(BS864-BS866-BS871)*$B870</f>
        <v>0</v>
      </c>
      <c r="BT870" s="83">
        <f t="shared" ref="BT870" si="2280">(BT864-BT866-BT871)*$B870</f>
        <v>0</v>
      </c>
      <c r="BU870" s="83">
        <f t="shared" ref="BU870" si="2281">(BU864-BU866-BU871)*$B870</f>
        <v>0</v>
      </c>
      <c r="BV870" s="83">
        <f t="shared" ref="BV870" si="2282">(BV864-BV866-BV871)*$B870</f>
        <v>0</v>
      </c>
      <c r="BW870" s="83">
        <f t="shared" ref="BW870" si="2283">(BW864-BW866-BW871)*$B870</f>
        <v>0</v>
      </c>
      <c r="BX870" s="83">
        <f t="shared" ref="BX870" si="2284">(BX864-BX866-BX871)*$B870</f>
        <v>0</v>
      </c>
      <c r="BY870" s="83">
        <f t="shared" ref="BY870" si="2285">(BY864-BY866-BY871)*$B870</f>
        <v>0</v>
      </c>
      <c r="BZ870" s="83">
        <f t="shared" ref="BZ870" si="2286">(BZ864-BZ866-BZ871)*$B870</f>
        <v>0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87">(H864-H867)*$B871</f>
        <v>0</v>
      </c>
      <c r="I871" s="83">
        <f t="shared" si="2287"/>
        <v>0</v>
      </c>
      <c r="J871" s="83">
        <f t="shared" si="2287"/>
        <v>0</v>
      </c>
      <c r="K871" s="83">
        <f t="shared" si="2287"/>
        <v>0</v>
      </c>
      <c r="L871" s="83">
        <f t="shared" si="2287"/>
        <v>0</v>
      </c>
      <c r="M871" s="83">
        <f t="shared" si="2287"/>
        <v>0</v>
      </c>
      <c r="N871" s="83">
        <f t="shared" si="2287"/>
        <v>0</v>
      </c>
      <c r="O871" s="83">
        <f t="shared" si="2287"/>
        <v>0</v>
      </c>
      <c r="P871" s="83">
        <f t="shared" si="2287"/>
        <v>0</v>
      </c>
      <c r="Q871" s="83">
        <f t="shared" si="2287"/>
        <v>0</v>
      </c>
      <c r="R871" s="83">
        <f t="shared" si="2287"/>
        <v>0</v>
      </c>
      <c r="S871" s="83">
        <f t="shared" si="2287"/>
        <v>0</v>
      </c>
      <c r="T871" s="83">
        <f t="shared" si="2287"/>
        <v>0</v>
      </c>
      <c r="U871" s="83">
        <f t="shared" si="2287"/>
        <v>0</v>
      </c>
      <c r="V871" s="83">
        <f t="shared" si="2287"/>
        <v>0</v>
      </c>
      <c r="W871" s="83">
        <f t="shared" si="2287"/>
        <v>0</v>
      </c>
      <c r="X871" s="83">
        <f t="shared" si="2287"/>
        <v>0</v>
      </c>
      <c r="Y871" s="83">
        <f t="shared" si="2287"/>
        <v>0</v>
      </c>
      <c r="Z871" s="83">
        <f t="shared" si="2287"/>
        <v>0</v>
      </c>
      <c r="AA871" s="83">
        <f t="shared" si="2287"/>
        <v>0</v>
      </c>
      <c r="AB871" s="83">
        <f t="shared" si="2287"/>
        <v>0</v>
      </c>
      <c r="AC871" s="83">
        <f t="shared" si="2287"/>
        <v>0</v>
      </c>
      <c r="AD871" s="83">
        <f t="shared" si="2287"/>
        <v>0</v>
      </c>
      <c r="AE871" s="83">
        <f t="shared" si="2287"/>
        <v>0</v>
      </c>
      <c r="AF871" s="83">
        <f t="shared" si="2287"/>
        <v>0</v>
      </c>
      <c r="AG871" s="83">
        <f t="shared" si="2287"/>
        <v>0</v>
      </c>
      <c r="AH871" s="83">
        <f t="shared" si="2287"/>
        <v>0</v>
      </c>
      <c r="AI871" s="83">
        <f t="shared" si="2287"/>
        <v>0</v>
      </c>
      <c r="AJ871" s="83">
        <f t="shared" si="2287"/>
        <v>0</v>
      </c>
      <c r="AK871" s="83">
        <f t="shared" si="2287"/>
        <v>0</v>
      </c>
      <c r="AL871" s="83">
        <f t="shared" si="2287"/>
        <v>0</v>
      </c>
      <c r="AM871" s="83">
        <f t="shared" si="2287"/>
        <v>0</v>
      </c>
      <c r="AN871" s="83">
        <f t="shared" si="2287"/>
        <v>0</v>
      </c>
      <c r="AO871" s="83">
        <f t="shared" si="2287"/>
        <v>0</v>
      </c>
      <c r="AP871" s="83">
        <f t="shared" si="2287"/>
        <v>0</v>
      </c>
      <c r="AQ871" s="83">
        <f t="shared" si="2287"/>
        <v>0</v>
      </c>
      <c r="AR871" s="83">
        <f t="shared" si="2287"/>
        <v>0</v>
      </c>
      <c r="AS871" s="83">
        <f t="shared" si="2287"/>
        <v>0</v>
      </c>
      <c r="AT871" s="83">
        <f t="shared" si="2287"/>
        <v>0</v>
      </c>
      <c r="AU871" s="83">
        <f t="shared" si="2287"/>
        <v>0</v>
      </c>
      <c r="AV871" s="83">
        <f t="shared" si="2287"/>
        <v>0</v>
      </c>
      <c r="AW871" s="83">
        <f t="shared" si="2287"/>
        <v>0</v>
      </c>
      <c r="AX871" s="83">
        <f t="shared" si="2287"/>
        <v>0</v>
      </c>
      <c r="AY871" s="83">
        <f t="shared" si="2287"/>
        <v>0</v>
      </c>
      <c r="AZ871" s="83">
        <f t="shared" si="2287"/>
        <v>0</v>
      </c>
      <c r="BA871" s="83">
        <f t="shared" si="2287"/>
        <v>0</v>
      </c>
      <c r="BB871" s="83">
        <f t="shared" si="2287"/>
        <v>0</v>
      </c>
      <c r="BC871" s="83">
        <f t="shared" si="2287"/>
        <v>0</v>
      </c>
      <c r="BD871" s="83">
        <f t="shared" si="2287"/>
        <v>0</v>
      </c>
      <c r="BE871" s="83">
        <f t="shared" si="2287"/>
        <v>0</v>
      </c>
      <c r="BF871" s="83">
        <f t="shared" si="2287"/>
        <v>0</v>
      </c>
      <c r="BG871" s="83">
        <f t="shared" si="2287"/>
        <v>0</v>
      </c>
      <c r="BH871" s="83">
        <f t="shared" si="2287"/>
        <v>0</v>
      </c>
      <c r="BI871" s="83">
        <f t="shared" si="2287"/>
        <v>0</v>
      </c>
      <c r="BJ871" s="83">
        <f t="shared" si="2287"/>
        <v>0</v>
      </c>
      <c r="BK871" s="83">
        <f t="shared" si="2287"/>
        <v>0</v>
      </c>
      <c r="BL871" s="83">
        <f t="shared" si="2287"/>
        <v>0</v>
      </c>
      <c r="BM871" s="83">
        <f t="shared" si="2287"/>
        <v>0</v>
      </c>
      <c r="BN871" s="83">
        <f t="shared" si="2287"/>
        <v>0</v>
      </c>
      <c r="BO871" s="83">
        <f t="shared" si="2287"/>
        <v>0</v>
      </c>
      <c r="BP871" s="83">
        <f t="shared" si="2287"/>
        <v>0</v>
      </c>
      <c r="BQ871" s="83">
        <f t="shared" si="2287"/>
        <v>0</v>
      </c>
      <c r="BR871" s="83">
        <f t="shared" si="2287"/>
        <v>0</v>
      </c>
      <c r="BS871" s="83">
        <f t="shared" si="2287"/>
        <v>0</v>
      </c>
      <c r="BT871" s="83">
        <f t="shared" ref="BT871:BZ871" si="2288">(BT864-BT867)*$B871</f>
        <v>0</v>
      </c>
      <c r="BU871" s="83">
        <f t="shared" si="2288"/>
        <v>0</v>
      </c>
      <c r="BV871" s="83">
        <f t="shared" si="2288"/>
        <v>0</v>
      </c>
      <c r="BW871" s="83">
        <f t="shared" si="2288"/>
        <v>0</v>
      </c>
      <c r="BX871" s="83">
        <f t="shared" si="2288"/>
        <v>0</v>
      </c>
      <c r="BY871" s="83">
        <f t="shared" si="2288"/>
        <v>0</v>
      </c>
      <c r="BZ871" s="83">
        <f t="shared" si="2288"/>
        <v>0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89">(-H868)*$B872</f>
        <v>0</v>
      </c>
      <c r="I872" s="65">
        <f t="shared" si="2289"/>
        <v>0</v>
      </c>
      <c r="J872" s="65">
        <f t="shared" si="2289"/>
        <v>0</v>
      </c>
      <c r="K872" s="65">
        <f t="shared" si="2289"/>
        <v>0</v>
      </c>
      <c r="L872" s="65">
        <f t="shared" si="2289"/>
        <v>0</v>
      </c>
      <c r="M872" s="65">
        <f t="shared" si="2289"/>
        <v>0</v>
      </c>
      <c r="N872" s="65">
        <f t="shared" si="2289"/>
        <v>0</v>
      </c>
      <c r="O872" s="65">
        <f t="shared" si="2289"/>
        <v>0</v>
      </c>
      <c r="P872" s="65">
        <f t="shared" si="2289"/>
        <v>0</v>
      </c>
      <c r="Q872" s="65">
        <f t="shared" si="2289"/>
        <v>0</v>
      </c>
      <c r="R872" s="65">
        <f t="shared" si="2289"/>
        <v>0</v>
      </c>
      <c r="S872" s="65">
        <f t="shared" si="2289"/>
        <v>0</v>
      </c>
      <c r="T872" s="65">
        <f t="shared" si="2289"/>
        <v>0</v>
      </c>
      <c r="U872" s="65">
        <f t="shared" si="2289"/>
        <v>0</v>
      </c>
      <c r="V872" s="65">
        <f t="shared" si="2289"/>
        <v>0</v>
      </c>
      <c r="W872" s="65">
        <f t="shared" si="2289"/>
        <v>0</v>
      </c>
      <c r="X872" s="65">
        <f t="shared" si="2289"/>
        <v>0</v>
      </c>
      <c r="Y872" s="65">
        <f t="shared" si="2289"/>
        <v>0</v>
      </c>
      <c r="Z872" s="65">
        <f t="shared" si="2289"/>
        <v>0</v>
      </c>
      <c r="AA872" s="65">
        <f t="shared" si="2289"/>
        <v>0</v>
      </c>
      <c r="AB872" s="65">
        <f t="shared" si="2289"/>
        <v>0</v>
      </c>
      <c r="AC872" s="65">
        <f t="shared" si="2289"/>
        <v>0</v>
      </c>
      <c r="AD872" s="65">
        <f t="shared" si="2289"/>
        <v>0</v>
      </c>
      <c r="AE872" s="65">
        <f t="shared" si="2289"/>
        <v>0</v>
      </c>
      <c r="AF872" s="65">
        <f t="shared" si="2289"/>
        <v>0</v>
      </c>
      <c r="AG872" s="65">
        <f t="shared" si="2289"/>
        <v>0</v>
      </c>
      <c r="AH872" s="65">
        <f t="shared" si="2289"/>
        <v>0</v>
      </c>
      <c r="AI872" s="65">
        <f t="shared" si="2289"/>
        <v>0</v>
      </c>
      <c r="AJ872" s="65">
        <f t="shared" si="2289"/>
        <v>0</v>
      </c>
      <c r="AK872" s="65">
        <f t="shared" si="2289"/>
        <v>0</v>
      </c>
      <c r="AL872" s="65">
        <f t="shared" si="2289"/>
        <v>0</v>
      </c>
      <c r="AM872" s="65">
        <f t="shared" si="2289"/>
        <v>0</v>
      </c>
      <c r="AN872" s="65">
        <f t="shared" si="2289"/>
        <v>0</v>
      </c>
      <c r="AO872" s="65">
        <f t="shared" si="2289"/>
        <v>0</v>
      </c>
      <c r="AP872" s="65">
        <f t="shared" si="2289"/>
        <v>0</v>
      </c>
      <c r="AQ872" s="65">
        <f t="shared" si="2289"/>
        <v>0</v>
      </c>
      <c r="AR872" s="65">
        <f t="shared" si="2289"/>
        <v>0</v>
      </c>
      <c r="AS872" s="65">
        <f t="shared" si="2289"/>
        <v>0</v>
      </c>
      <c r="AT872" s="65">
        <f t="shared" si="2289"/>
        <v>0</v>
      </c>
      <c r="AU872" s="65">
        <f t="shared" si="2289"/>
        <v>0</v>
      </c>
      <c r="AV872" s="65">
        <f t="shared" si="2289"/>
        <v>0</v>
      </c>
      <c r="AW872" s="65">
        <f t="shared" si="2289"/>
        <v>0</v>
      </c>
      <c r="AX872" s="65">
        <f t="shared" si="2289"/>
        <v>0</v>
      </c>
      <c r="AY872" s="65">
        <f t="shared" si="2289"/>
        <v>0</v>
      </c>
      <c r="AZ872" s="65">
        <f t="shared" si="2289"/>
        <v>0</v>
      </c>
      <c r="BA872" s="65">
        <f t="shared" si="2289"/>
        <v>0</v>
      </c>
      <c r="BB872" s="65">
        <f t="shared" si="2289"/>
        <v>0</v>
      </c>
      <c r="BC872" s="65">
        <f t="shared" si="2289"/>
        <v>0</v>
      </c>
      <c r="BD872" s="65">
        <f t="shared" si="2289"/>
        <v>0</v>
      </c>
      <c r="BE872" s="65">
        <f t="shared" si="2289"/>
        <v>0</v>
      </c>
      <c r="BF872" s="65">
        <f t="shared" si="2289"/>
        <v>0</v>
      </c>
      <c r="BG872" s="65">
        <f t="shared" si="2289"/>
        <v>0</v>
      </c>
      <c r="BH872" s="65">
        <f t="shared" si="2289"/>
        <v>0</v>
      </c>
      <c r="BI872" s="65">
        <f t="shared" si="2289"/>
        <v>0</v>
      </c>
      <c r="BJ872" s="65">
        <f t="shared" si="2289"/>
        <v>0</v>
      </c>
      <c r="BK872" s="65">
        <f t="shared" si="2289"/>
        <v>0</v>
      </c>
      <c r="BL872" s="65">
        <f t="shared" si="2289"/>
        <v>0</v>
      </c>
      <c r="BM872" s="65">
        <f t="shared" si="2289"/>
        <v>0</v>
      </c>
      <c r="BN872" s="65">
        <f t="shared" si="2289"/>
        <v>0</v>
      </c>
      <c r="BO872" s="65">
        <f t="shared" si="2289"/>
        <v>0</v>
      </c>
      <c r="BP872" s="65">
        <f t="shared" si="2289"/>
        <v>0</v>
      </c>
      <c r="BQ872" s="65">
        <f t="shared" si="2289"/>
        <v>0</v>
      </c>
      <c r="BR872" s="65">
        <f t="shared" si="2289"/>
        <v>0</v>
      </c>
      <c r="BS872" s="65">
        <f t="shared" si="2289"/>
        <v>0</v>
      </c>
      <c r="BT872" s="65">
        <f t="shared" ref="BT872:BZ872" si="2290">(-BT868)*$B872</f>
        <v>0</v>
      </c>
      <c r="BU872" s="65">
        <f t="shared" si="2290"/>
        <v>0</v>
      </c>
      <c r="BV872" s="65">
        <f t="shared" si="2290"/>
        <v>0</v>
      </c>
      <c r="BW872" s="65">
        <f t="shared" si="2290"/>
        <v>0</v>
      </c>
      <c r="BX872" s="65">
        <f t="shared" si="2290"/>
        <v>0</v>
      </c>
      <c r="BY872" s="65">
        <f t="shared" si="2290"/>
        <v>0</v>
      </c>
      <c r="BZ872" s="65">
        <f t="shared" si="2290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91">SUM(H870:H872)</f>
        <v>0</v>
      </c>
      <c r="I873" s="188">
        <f t="shared" ref="I873" si="2292">SUM(I870:I872)</f>
        <v>0</v>
      </c>
      <c r="J873" s="188">
        <f t="shared" ref="J873" si="2293">SUM(J870:J872)</f>
        <v>0</v>
      </c>
      <c r="K873" s="188">
        <f t="shared" ref="K873" si="2294">SUM(K870:K872)</f>
        <v>0</v>
      </c>
      <c r="L873" s="188">
        <f t="shared" ref="L873" si="2295">SUM(L870:L872)</f>
        <v>0</v>
      </c>
      <c r="M873" s="188">
        <f t="shared" ref="M873" si="2296">SUM(M870:M872)</f>
        <v>0</v>
      </c>
      <c r="N873" s="188">
        <f t="shared" ref="N873" si="2297">SUM(N870:N872)</f>
        <v>0</v>
      </c>
      <c r="O873" s="188">
        <f t="shared" ref="O873" si="2298">SUM(O870:O872)</f>
        <v>0</v>
      </c>
      <c r="P873" s="188">
        <f t="shared" ref="P873" si="2299">SUM(P870:P872)</f>
        <v>0</v>
      </c>
      <c r="Q873" s="188">
        <f t="shared" ref="Q873" si="2300">SUM(Q870:Q872)</f>
        <v>0</v>
      </c>
      <c r="R873" s="188">
        <f t="shared" ref="R873" si="2301">SUM(R870:R872)</f>
        <v>0</v>
      </c>
      <c r="S873" s="188">
        <f t="shared" ref="S873" si="2302">SUM(S870:S872)</f>
        <v>0</v>
      </c>
      <c r="T873" s="188">
        <f t="shared" ref="T873" si="2303">SUM(T870:T872)</f>
        <v>0</v>
      </c>
      <c r="U873" s="188">
        <f t="shared" ref="U873" si="2304">SUM(U870:U872)</f>
        <v>0</v>
      </c>
      <c r="V873" s="188">
        <f t="shared" ref="V873" si="2305">SUM(V870:V872)</f>
        <v>0</v>
      </c>
      <c r="W873" s="188">
        <f t="shared" ref="W873" si="2306">SUM(W870:W872)</f>
        <v>0</v>
      </c>
      <c r="X873" s="188">
        <f t="shared" ref="X873" si="2307">SUM(X870:X872)</f>
        <v>0</v>
      </c>
      <c r="Y873" s="188">
        <f t="shared" ref="Y873" si="2308">SUM(Y870:Y872)</f>
        <v>0</v>
      </c>
      <c r="Z873" s="188">
        <f t="shared" ref="Z873" si="2309">SUM(Z870:Z872)</f>
        <v>0</v>
      </c>
      <c r="AA873" s="188">
        <f t="shared" ref="AA873" si="2310">SUM(AA870:AA872)</f>
        <v>0</v>
      </c>
      <c r="AB873" s="188">
        <f t="shared" ref="AB873" si="2311">SUM(AB870:AB872)</f>
        <v>0</v>
      </c>
      <c r="AC873" s="188">
        <f t="shared" ref="AC873" si="2312">SUM(AC870:AC872)</f>
        <v>0</v>
      </c>
      <c r="AD873" s="188">
        <f t="shared" ref="AD873" si="2313">SUM(AD870:AD872)</f>
        <v>0</v>
      </c>
      <c r="AE873" s="188">
        <f t="shared" ref="AE873" si="2314">SUM(AE870:AE872)</f>
        <v>0</v>
      </c>
      <c r="AF873" s="188">
        <f t="shared" ref="AF873" si="2315">SUM(AF870:AF872)</f>
        <v>0</v>
      </c>
      <c r="AG873" s="188">
        <f t="shared" ref="AG873" si="2316">SUM(AG870:AG872)</f>
        <v>0</v>
      </c>
      <c r="AH873" s="188">
        <f t="shared" ref="AH873" si="2317">SUM(AH870:AH872)</f>
        <v>0</v>
      </c>
      <c r="AI873" s="188">
        <f t="shared" ref="AI873" si="2318">SUM(AI870:AI872)</f>
        <v>0</v>
      </c>
      <c r="AJ873" s="188">
        <f t="shared" ref="AJ873" si="2319">SUM(AJ870:AJ872)</f>
        <v>0</v>
      </c>
      <c r="AK873" s="188">
        <f t="shared" ref="AK873" si="2320">SUM(AK870:AK872)</f>
        <v>0</v>
      </c>
      <c r="AL873" s="188">
        <f t="shared" ref="AL873" si="2321">SUM(AL870:AL872)</f>
        <v>0</v>
      </c>
      <c r="AM873" s="188">
        <f t="shared" ref="AM873" si="2322">SUM(AM870:AM872)</f>
        <v>0</v>
      </c>
      <c r="AN873" s="188">
        <f t="shared" ref="AN873" si="2323">SUM(AN870:AN872)</f>
        <v>0</v>
      </c>
      <c r="AO873" s="188">
        <f t="shared" ref="AO873" si="2324">SUM(AO870:AO872)</f>
        <v>0</v>
      </c>
      <c r="AP873" s="188">
        <f t="shared" ref="AP873" si="2325">SUM(AP870:AP872)</f>
        <v>0</v>
      </c>
      <c r="AQ873" s="188">
        <f t="shared" ref="AQ873" si="2326">SUM(AQ870:AQ872)</f>
        <v>0</v>
      </c>
      <c r="AR873" s="188">
        <f t="shared" ref="AR873" si="2327">SUM(AR870:AR872)</f>
        <v>0</v>
      </c>
      <c r="AS873" s="188">
        <f t="shared" ref="AS873" si="2328">SUM(AS870:AS872)</f>
        <v>0</v>
      </c>
      <c r="AT873" s="188">
        <f t="shared" ref="AT873" si="2329">SUM(AT870:AT872)</f>
        <v>0</v>
      </c>
      <c r="AU873" s="188">
        <f t="shared" ref="AU873" si="2330">SUM(AU870:AU872)</f>
        <v>0</v>
      </c>
      <c r="AV873" s="188">
        <f t="shared" ref="AV873" si="2331">SUM(AV870:AV872)</f>
        <v>0</v>
      </c>
      <c r="AW873" s="188">
        <f t="shared" ref="AW873" si="2332">SUM(AW870:AW872)</f>
        <v>0</v>
      </c>
      <c r="AX873" s="188">
        <f t="shared" ref="AX873" si="2333">SUM(AX870:AX872)</f>
        <v>0</v>
      </c>
      <c r="AY873" s="188">
        <f t="shared" ref="AY873" si="2334">SUM(AY870:AY872)</f>
        <v>0</v>
      </c>
      <c r="AZ873" s="188">
        <f t="shared" ref="AZ873" si="2335">SUM(AZ870:AZ872)</f>
        <v>0</v>
      </c>
      <c r="BA873" s="188">
        <f t="shared" ref="BA873" si="2336">SUM(BA870:BA872)</f>
        <v>0</v>
      </c>
      <c r="BB873" s="188">
        <f t="shared" ref="BB873" si="2337">SUM(BB870:BB872)</f>
        <v>0</v>
      </c>
      <c r="BC873" s="188">
        <f t="shared" ref="BC873" si="2338">SUM(BC870:BC872)</f>
        <v>0</v>
      </c>
      <c r="BD873" s="188">
        <f t="shared" ref="BD873" si="2339">SUM(BD870:BD872)</f>
        <v>0</v>
      </c>
      <c r="BE873" s="188">
        <f t="shared" ref="BE873" si="2340">SUM(BE870:BE872)</f>
        <v>0</v>
      </c>
      <c r="BF873" s="188">
        <f t="shared" ref="BF873" si="2341">SUM(BF870:BF872)</f>
        <v>0</v>
      </c>
      <c r="BG873" s="188">
        <f t="shared" ref="BG873" si="2342">SUM(BG870:BG872)</f>
        <v>0</v>
      </c>
      <c r="BH873" s="188">
        <f t="shared" ref="BH873" si="2343">SUM(BH870:BH872)</f>
        <v>0</v>
      </c>
      <c r="BI873" s="188">
        <f t="shared" ref="BI873" si="2344">SUM(BI870:BI872)</f>
        <v>0</v>
      </c>
      <c r="BJ873" s="188">
        <f t="shared" ref="BJ873" si="2345">SUM(BJ870:BJ872)</f>
        <v>0</v>
      </c>
      <c r="BK873" s="188">
        <f t="shared" ref="BK873" si="2346">SUM(BK870:BK872)</f>
        <v>0</v>
      </c>
      <c r="BL873" s="188">
        <f t="shared" ref="BL873" si="2347">SUM(BL870:BL872)</f>
        <v>0</v>
      </c>
      <c r="BM873" s="188">
        <f t="shared" ref="BM873" si="2348">SUM(BM870:BM872)</f>
        <v>0</v>
      </c>
      <c r="BN873" s="188">
        <f t="shared" ref="BN873" si="2349">SUM(BN870:BN872)</f>
        <v>0</v>
      </c>
      <c r="BO873" s="188">
        <f t="shared" ref="BO873" si="2350">SUM(BO870:BO872)</f>
        <v>0</v>
      </c>
      <c r="BP873" s="188">
        <f t="shared" ref="BP873" si="2351">SUM(BP870:BP872)</f>
        <v>0</v>
      </c>
      <c r="BQ873" s="188">
        <f t="shared" ref="BQ873" si="2352">SUM(BQ870:BQ872)</f>
        <v>0</v>
      </c>
      <c r="BR873" s="188">
        <f t="shared" ref="BR873" si="2353">SUM(BR870:BR872)</f>
        <v>0</v>
      </c>
      <c r="BS873" s="188">
        <f t="shared" ref="BS873" si="2354">SUM(BS870:BS872)</f>
        <v>0</v>
      </c>
      <c r="BT873" s="188">
        <f t="shared" ref="BT873" si="2355">SUM(BT870:BT872)</f>
        <v>0</v>
      </c>
      <c r="BU873" s="188">
        <f t="shared" ref="BU873" si="2356">SUM(BU870:BU872)</f>
        <v>0</v>
      </c>
      <c r="BV873" s="188">
        <f t="shared" ref="BV873" si="2357">SUM(BV870:BV872)</f>
        <v>0</v>
      </c>
      <c r="BW873" s="188">
        <f t="shared" ref="BW873" si="2358">SUM(BW870:BW872)</f>
        <v>0</v>
      </c>
      <c r="BX873" s="188">
        <f t="shared" ref="BX873" si="2359">SUM(BX870:BX872)</f>
        <v>0</v>
      </c>
      <c r="BY873" s="188">
        <f t="shared" ref="BY873" si="2360">SUM(BY870:BY872)</f>
        <v>0</v>
      </c>
      <c r="BZ873" s="188">
        <f t="shared" ref="BZ873" si="2361">SUM(BZ870:BZ872)</f>
        <v>0</v>
      </c>
    </row>
    <row r="874" spans="1:78" ht="15" x14ac:dyDescent="0.25">
      <c r="B874" s="77">
        <f>HLOOKUP(INPUTS!$C$47,$G$9:$BZ$949,ROW(C874)-8,FALSE)</f>
        <v>0</v>
      </c>
      <c r="E874" s="170" t="s">
        <v>16</v>
      </c>
      <c r="G874" s="188">
        <f>G873+F874</f>
        <v>0</v>
      </c>
      <c r="H874" s="188">
        <f t="shared" ref="H874" si="2362">H873+G874</f>
        <v>0</v>
      </c>
      <c r="I874" s="188">
        <f t="shared" ref="I874" si="2363">I873+H874</f>
        <v>0</v>
      </c>
      <c r="J874" s="188">
        <f t="shared" ref="J874" si="2364">J873+I874</f>
        <v>0</v>
      </c>
      <c r="K874" s="188">
        <f t="shared" ref="K874" si="2365">K873+J874</f>
        <v>0</v>
      </c>
      <c r="L874" s="188">
        <f t="shared" ref="L874" si="2366">L873+K874</f>
        <v>0</v>
      </c>
      <c r="M874" s="188">
        <f t="shared" ref="M874" si="2367">M873+L874</f>
        <v>0</v>
      </c>
      <c r="N874" s="188">
        <f t="shared" ref="N874" si="2368">N873+M874</f>
        <v>0</v>
      </c>
      <c r="O874" s="188">
        <f t="shared" ref="O874" si="2369">O873+N874</f>
        <v>0</v>
      </c>
      <c r="P874" s="188">
        <f t="shared" ref="P874" si="2370">P873+O874</f>
        <v>0</v>
      </c>
      <c r="Q874" s="188">
        <f t="shared" ref="Q874" si="2371">Q873+P874</f>
        <v>0</v>
      </c>
      <c r="R874" s="188">
        <f t="shared" ref="R874" si="2372">R873+Q874</f>
        <v>0</v>
      </c>
      <c r="S874" s="188">
        <f t="shared" ref="S874" si="2373">S873+R874</f>
        <v>0</v>
      </c>
      <c r="T874" s="188">
        <f t="shared" ref="T874" si="2374">T873+S874</f>
        <v>0</v>
      </c>
      <c r="U874" s="188">
        <f t="shared" ref="U874" si="2375">U873+T874</f>
        <v>0</v>
      </c>
      <c r="V874" s="188">
        <f t="shared" ref="V874" si="2376">V873+U874</f>
        <v>0</v>
      </c>
      <c r="W874" s="188">
        <f t="shared" ref="W874" si="2377">W873+V874</f>
        <v>0</v>
      </c>
      <c r="X874" s="188">
        <f t="shared" ref="X874" si="2378">X873+W874</f>
        <v>0</v>
      </c>
      <c r="Y874" s="188">
        <f t="shared" ref="Y874" si="2379">Y873+X874</f>
        <v>0</v>
      </c>
      <c r="Z874" s="188">
        <f t="shared" ref="Z874" si="2380">Z873+Y874</f>
        <v>0</v>
      </c>
      <c r="AA874" s="188">
        <f t="shared" ref="AA874" si="2381">AA873+Z874</f>
        <v>0</v>
      </c>
      <c r="AB874" s="188">
        <f t="shared" ref="AB874" si="2382">AB873+AA874</f>
        <v>0</v>
      </c>
      <c r="AC874" s="188">
        <f t="shared" ref="AC874" si="2383">AC873+AB874</f>
        <v>0</v>
      </c>
      <c r="AD874" s="188">
        <f t="shared" ref="AD874" si="2384">AD873+AC874</f>
        <v>0</v>
      </c>
      <c r="AE874" s="188">
        <f t="shared" ref="AE874" si="2385">AE873+AD874</f>
        <v>0</v>
      </c>
      <c r="AF874" s="188">
        <f t="shared" ref="AF874" si="2386">AF873+AE874</f>
        <v>0</v>
      </c>
      <c r="AG874" s="188">
        <f t="shared" ref="AG874" si="2387">AG873+AF874</f>
        <v>0</v>
      </c>
      <c r="AH874" s="188">
        <f t="shared" ref="AH874" si="2388">AH873+AG874</f>
        <v>0</v>
      </c>
      <c r="AI874" s="188">
        <f t="shared" ref="AI874" si="2389">AI873+AH874</f>
        <v>0</v>
      </c>
      <c r="AJ874" s="188">
        <f t="shared" ref="AJ874" si="2390">AJ873+AI874</f>
        <v>0</v>
      </c>
      <c r="AK874" s="188">
        <f t="shared" ref="AK874" si="2391">AK873+AJ874</f>
        <v>0</v>
      </c>
      <c r="AL874" s="188">
        <f t="shared" ref="AL874" si="2392">AL873+AK874</f>
        <v>0</v>
      </c>
      <c r="AM874" s="188">
        <f t="shared" ref="AM874" si="2393">AM873+AL874</f>
        <v>0</v>
      </c>
      <c r="AN874" s="188">
        <f t="shared" ref="AN874" si="2394">AN873+AM874</f>
        <v>0</v>
      </c>
      <c r="AO874" s="188">
        <f t="shared" ref="AO874" si="2395">AO873+AN874</f>
        <v>0</v>
      </c>
      <c r="AP874" s="188">
        <f t="shared" ref="AP874" si="2396">AP873+AO874</f>
        <v>0</v>
      </c>
      <c r="AQ874" s="188">
        <f t="shared" ref="AQ874" si="2397">AQ873+AP874</f>
        <v>0</v>
      </c>
      <c r="AR874" s="188">
        <f t="shared" ref="AR874" si="2398">AR873+AQ874</f>
        <v>0</v>
      </c>
      <c r="AS874" s="188">
        <f t="shared" ref="AS874" si="2399">AS873+AR874</f>
        <v>0</v>
      </c>
      <c r="AT874" s="188">
        <f t="shared" ref="AT874" si="2400">AT873+AS874</f>
        <v>0</v>
      </c>
      <c r="AU874" s="188">
        <f t="shared" ref="AU874" si="2401">AU873+AT874</f>
        <v>0</v>
      </c>
      <c r="AV874" s="188">
        <f t="shared" ref="AV874" si="2402">AV873+AU874</f>
        <v>0</v>
      </c>
      <c r="AW874" s="188">
        <f t="shared" ref="AW874" si="2403">AW873+AV874</f>
        <v>0</v>
      </c>
      <c r="AX874" s="188">
        <f t="shared" ref="AX874" si="2404">AX873+AW874</f>
        <v>0</v>
      </c>
      <c r="AY874" s="188">
        <f t="shared" ref="AY874" si="2405">AY873+AX874</f>
        <v>0</v>
      </c>
      <c r="AZ874" s="188">
        <f t="shared" ref="AZ874" si="2406">AZ873+AY874</f>
        <v>0</v>
      </c>
      <c r="BA874" s="188">
        <f t="shared" ref="BA874" si="2407">BA873+AZ874</f>
        <v>0</v>
      </c>
      <c r="BB874" s="188">
        <f t="shared" ref="BB874" si="2408">BB873+BA874</f>
        <v>0</v>
      </c>
      <c r="BC874" s="188">
        <f t="shared" ref="BC874" si="2409">BC873+BB874</f>
        <v>0</v>
      </c>
      <c r="BD874" s="188">
        <f t="shared" ref="BD874" si="2410">BD873+BC874</f>
        <v>0</v>
      </c>
      <c r="BE874" s="188">
        <f t="shared" ref="BE874" si="2411">BE873+BD874</f>
        <v>0</v>
      </c>
      <c r="BF874" s="188">
        <f t="shared" ref="BF874" si="2412">BF873+BE874</f>
        <v>0</v>
      </c>
      <c r="BG874" s="188">
        <f t="shared" ref="BG874" si="2413">BG873+BF874</f>
        <v>0</v>
      </c>
      <c r="BH874" s="188">
        <f t="shared" ref="BH874" si="2414">BH873+BG874</f>
        <v>0</v>
      </c>
      <c r="BI874" s="188">
        <f t="shared" ref="BI874" si="2415">BI873+BH874</f>
        <v>0</v>
      </c>
      <c r="BJ874" s="188">
        <f t="shared" ref="BJ874" si="2416">BJ873+BI874</f>
        <v>0</v>
      </c>
      <c r="BK874" s="188">
        <f t="shared" ref="BK874" si="2417">BK873+BJ874</f>
        <v>0</v>
      </c>
      <c r="BL874" s="188">
        <f t="shared" ref="BL874" si="2418">BL873+BK874</f>
        <v>0</v>
      </c>
      <c r="BM874" s="188">
        <f t="shared" ref="BM874" si="2419">BM873+BL874</f>
        <v>0</v>
      </c>
      <c r="BN874" s="188">
        <f t="shared" ref="BN874" si="2420">BN873+BM874</f>
        <v>0</v>
      </c>
      <c r="BO874" s="188">
        <f t="shared" ref="BO874" si="2421">BO873+BN874</f>
        <v>0</v>
      </c>
      <c r="BP874" s="188">
        <f t="shared" ref="BP874" si="2422">BP873+BO874</f>
        <v>0</v>
      </c>
      <c r="BQ874" s="188">
        <f t="shared" ref="BQ874" si="2423">BQ873+BP874</f>
        <v>0</v>
      </c>
      <c r="BR874" s="188">
        <f t="shared" ref="BR874" si="2424">BR873+BQ874</f>
        <v>0</v>
      </c>
      <c r="BS874" s="188">
        <f t="shared" ref="BS874" si="2425">BS873+BR874</f>
        <v>0</v>
      </c>
      <c r="BT874" s="188">
        <f t="shared" ref="BT874" si="2426">BT873+BS874</f>
        <v>0</v>
      </c>
      <c r="BU874" s="188">
        <f t="shared" ref="BU874" si="2427">BU873+BT874</f>
        <v>0</v>
      </c>
      <c r="BV874" s="188">
        <f t="shared" ref="BV874" si="2428">BV873+BU874</f>
        <v>0</v>
      </c>
      <c r="BW874" s="188">
        <f t="shared" ref="BW874" si="2429">BW873+BV874</f>
        <v>0</v>
      </c>
      <c r="BX874" s="188">
        <f t="shared" ref="BX874" si="2430">BX873+BW874</f>
        <v>0</v>
      </c>
      <c r="BY874" s="188">
        <f t="shared" ref="BY874" si="2431">BY873+BX874</f>
        <v>0</v>
      </c>
      <c r="BZ874" s="188">
        <f t="shared" ref="BZ874" si="2432">BZ873+BY874</f>
        <v>0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1.3893051174725952E-2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0</v>
      </c>
      <c r="B877" s="77">
        <f>SUM(G877:BZ877)</f>
        <v>0</v>
      </c>
      <c r="E877" s="170" t="s">
        <v>8</v>
      </c>
      <c r="G877" s="319">
        <f>IF(G$700=$E876,VLOOKUP(G$9,$D$12:$E$83,2,FALSE),0)</f>
        <v>0</v>
      </c>
      <c r="H877" s="319">
        <f t="shared" ref="H877" si="2433">IF(H$700=$E876,VLOOKUP(H$9,$D$12:$E$83,2,FALSE),0)</f>
        <v>0</v>
      </c>
      <c r="I877" s="319">
        <f t="shared" ref="I877" si="2434">IF(I$700=$E876,VLOOKUP(I$9,$D$12:$E$83,2,FALSE),0)</f>
        <v>0</v>
      </c>
      <c r="J877" s="319">
        <f t="shared" ref="J877" si="2435">IF(J$700=$E876,VLOOKUP(J$9,$D$12:$E$83,2,FALSE),0)</f>
        <v>0</v>
      </c>
      <c r="K877" s="319">
        <f t="shared" ref="K877" si="2436">IF(K$700=$E876,VLOOKUP(K$9,$D$12:$E$83,2,FALSE),0)</f>
        <v>0</v>
      </c>
      <c r="L877" s="319">
        <f t="shared" ref="L877" si="2437">IF(L$700=$E876,VLOOKUP(L$9,$D$12:$E$83,2,FALSE),0)</f>
        <v>0</v>
      </c>
      <c r="M877" s="319">
        <f t="shared" ref="M877" si="2438">IF(M$700=$E876,VLOOKUP(M$9,$D$12:$E$83,2,FALSE),0)</f>
        <v>0</v>
      </c>
      <c r="N877" s="319">
        <f t="shared" ref="N877" si="2439">IF(N$700=$E876,VLOOKUP(N$9,$D$12:$E$83,2,FALSE),0)</f>
        <v>0</v>
      </c>
      <c r="O877" s="319">
        <f t="shared" ref="O877" si="2440">IF(O$700=$E876,VLOOKUP(O$9,$D$12:$E$83,2,FALSE),0)</f>
        <v>0</v>
      </c>
      <c r="P877" s="319">
        <f t="shared" ref="P877" si="2441">IF(P$700=$E876,VLOOKUP(P$9,$D$12:$E$83,2,FALSE),0)</f>
        <v>0</v>
      </c>
      <c r="Q877" s="319">
        <f t="shared" ref="Q877" si="2442">IF(Q$700=$E876,VLOOKUP(Q$9,$D$12:$E$83,2,FALSE),0)</f>
        <v>0</v>
      </c>
      <c r="R877" s="319">
        <f t="shared" ref="R877" si="2443">IF(R$700=$E876,VLOOKUP(R$9,$D$12:$E$83,2,FALSE),0)</f>
        <v>0</v>
      </c>
      <c r="S877" s="319">
        <f t="shared" ref="S877" si="2444">IF(S$700=$E876,VLOOKUP(S$9,$D$12:$E$83,2,FALSE),0)</f>
        <v>0</v>
      </c>
      <c r="T877" s="319">
        <f t="shared" ref="T877" si="2445">IF(T$700=$E876,VLOOKUP(T$9,$D$12:$E$83,2,FALSE),0)</f>
        <v>0</v>
      </c>
      <c r="U877" s="319">
        <f t="shared" ref="U877" si="2446">IF(U$700=$E876,VLOOKUP(U$9,$D$12:$E$83,2,FALSE),0)</f>
        <v>0</v>
      </c>
      <c r="V877" s="319">
        <f t="shared" ref="V877" si="2447">IF(V$700=$E876,VLOOKUP(V$9,$D$12:$E$83,2,FALSE),0)</f>
        <v>0</v>
      </c>
      <c r="W877" s="319">
        <f t="shared" ref="W877" si="2448">IF(W$700=$E876,VLOOKUP(W$9,$D$12:$E$83,2,FALSE),0)</f>
        <v>0</v>
      </c>
      <c r="X877" s="319">
        <f t="shared" ref="X877" si="2449">IF(X$700=$E876,VLOOKUP(X$9,$D$12:$E$83,2,FALSE),0)</f>
        <v>0</v>
      </c>
      <c r="Y877" s="319">
        <f t="shared" ref="Y877" si="2450">IF(Y$700=$E876,VLOOKUP(Y$9,$D$12:$E$83,2,FALSE),0)</f>
        <v>0</v>
      </c>
      <c r="Z877" s="319">
        <f t="shared" ref="Z877" si="2451">IF(Z$700=$E876,VLOOKUP(Z$9,$D$12:$E$83,2,FALSE),0)</f>
        <v>0</v>
      </c>
      <c r="AA877" s="319">
        <f t="shared" ref="AA877" si="2452">IF(AA$700=$E876,VLOOKUP(AA$9,$D$12:$E$83,2,FALSE),0)</f>
        <v>0</v>
      </c>
      <c r="AB877" s="319">
        <f t="shared" ref="AB877" si="2453">IF(AB$700=$E876,VLOOKUP(AB$9,$D$12:$E$83,2,FALSE),0)</f>
        <v>0</v>
      </c>
      <c r="AC877" s="319">
        <f t="shared" ref="AC877" si="2454">IF(AC$700=$E876,VLOOKUP(AC$9,$D$12:$E$83,2,FALSE),0)</f>
        <v>0</v>
      </c>
      <c r="AD877" s="319">
        <f t="shared" ref="AD877" si="2455">IF(AD$700=$E876,VLOOKUP(AD$9,$D$12:$E$83,2,FALSE),0)</f>
        <v>0</v>
      </c>
      <c r="AE877" s="319">
        <f t="shared" ref="AE877" si="2456">IF(AE$700=$E876,VLOOKUP(AE$9,$D$12:$E$83,2,FALSE),0)</f>
        <v>0</v>
      </c>
      <c r="AF877" s="319">
        <f t="shared" ref="AF877" si="2457">IF(AF$700=$E876,VLOOKUP(AF$9,$D$12:$E$83,2,FALSE),0)</f>
        <v>0</v>
      </c>
      <c r="AG877" s="319">
        <f t="shared" ref="AG877" si="2458">IF(AG$700=$E876,VLOOKUP(AG$9,$D$12:$E$83,2,FALSE),0)</f>
        <v>0</v>
      </c>
      <c r="AH877" s="319">
        <f t="shared" ref="AH877" si="2459">IF(AH$700=$E876,VLOOKUP(AH$9,$D$12:$E$83,2,FALSE),0)</f>
        <v>0</v>
      </c>
      <c r="AI877" s="319">
        <f t="shared" ref="AI877" si="2460">IF(AI$700=$E876,VLOOKUP(AI$9,$D$12:$E$83,2,FALSE),0)</f>
        <v>0</v>
      </c>
      <c r="AJ877" s="319">
        <f t="shared" ref="AJ877" si="2461">IF(AJ$700=$E876,VLOOKUP(AJ$9,$D$12:$E$83,2,FALSE),0)</f>
        <v>0</v>
      </c>
      <c r="AK877" s="319">
        <f t="shared" ref="AK877" si="2462">IF(AK$700=$E876,VLOOKUP(AK$9,$D$12:$E$83,2,FALSE),0)</f>
        <v>0</v>
      </c>
      <c r="AL877" s="319">
        <f t="shared" ref="AL877" si="2463">IF(AL$700=$E876,VLOOKUP(AL$9,$D$12:$E$83,2,FALSE),0)</f>
        <v>0</v>
      </c>
      <c r="AM877" s="319">
        <f t="shared" ref="AM877" si="2464">IF(AM$700=$E876,VLOOKUP(AM$9,$D$12:$E$83,2,FALSE),0)</f>
        <v>0</v>
      </c>
      <c r="AN877" s="319">
        <f t="shared" ref="AN877" si="2465">IF(AN$700=$E876,VLOOKUP(AN$9,$D$12:$E$83,2,FALSE),0)</f>
        <v>0</v>
      </c>
      <c r="AO877" s="319">
        <f t="shared" ref="AO877" si="2466">IF(AO$700=$E876,VLOOKUP(AO$9,$D$12:$E$83,2,FALSE),0)</f>
        <v>0</v>
      </c>
      <c r="AP877" s="319">
        <f t="shared" ref="AP877" si="2467">IF(AP$700=$E876,VLOOKUP(AP$9,$D$12:$E$83,2,FALSE),0)</f>
        <v>0</v>
      </c>
      <c r="AQ877" s="319">
        <f t="shared" ref="AQ877" si="2468">IF(AQ$700=$E876,VLOOKUP(AQ$9,$D$12:$E$83,2,FALSE),0)</f>
        <v>0</v>
      </c>
      <c r="AR877" s="319">
        <f t="shared" ref="AR877" si="2469">IF(AR$700=$E876,VLOOKUP(AR$9,$D$12:$E$83,2,FALSE),0)</f>
        <v>0</v>
      </c>
      <c r="AS877" s="319">
        <f t="shared" ref="AS877" si="2470">IF(AS$700=$E876,VLOOKUP(AS$9,$D$12:$E$83,2,FALSE),0)</f>
        <v>0</v>
      </c>
      <c r="AT877" s="319">
        <f t="shared" ref="AT877" si="2471">IF(AT$700=$E876,VLOOKUP(AT$9,$D$12:$E$83,2,FALSE),0)</f>
        <v>0</v>
      </c>
      <c r="AU877" s="319">
        <f t="shared" ref="AU877" si="2472">IF(AU$700=$E876,VLOOKUP(AU$9,$D$12:$E$83,2,FALSE),0)</f>
        <v>0</v>
      </c>
      <c r="AV877" s="319">
        <f t="shared" ref="AV877" si="2473">IF(AV$700=$E876,VLOOKUP(AV$9,$D$12:$E$83,2,FALSE),0)</f>
        <v>0</v>
      </c>
      <c r="AW877" s="319">
        <f t="shared" ref="AW877" si="2474">IF(AW$700=$E876,VLOOKUP(AW$9,$D$12:$E$83,2,FALSE),0)</f>
        <v>0</v>
      </c>
      <c r="AX877" s="319">
        <f t="shared" ref="AX877" si="2475">IF(AX$700=$E876,VLOOKUP(AX$9,$D$12:$E$83,2,FALSE),0)</f>
        <v>0</v>
      </c>
      <c r="AY877" s="319">
        <f t="shared" ref="AY877" si="2476">IF(AY$700=$E876,VLOOKUP(AY$9,$D$12:$E$83,2,FALSE),0)</f>
        <v>0</v>
      </c>
      <c r="AZ877" s="319">
        <f t="shared" ref="AZ877" si="2477">IF(AZ$700=$E876,VLOOKUP(AZ$9,$D$12:$E$83,2,FALSE),0)</f>
        <v>0</v>
      </c>
      <c r="BA877" s="319">
        <f t="shared" ref="BA877" si="2478">IF(BA$700=$E876,VLOOKUP(BA$9,$D$12:$E$83,2,FALSE),0)</f>
        <v>0</v>
      </c>
      <c r="BB877" s="319">
        <f t="shared" ref="BB877" si="2479">IF(BB$700=$E876,VLOOKUP(BB$9,$D$12:$E$83,2,FALSE),0)</f>
        <v>0</v>
      </c>
      <c r="BC877" s="319">
        <f t="shared" ref="BC877" si="2480">IF(BC$700=$E876,VLOOKUP(BC$9,$D$12:$E$83,2,FALSE),0)</f>
        <v>0</v>
      </c>
      <c r="BD877" s="319">
        <f t="shared" ref="BD877" si="2481">IF(BD$700=$E876,VLOOKUP(BD$9,$D$12:$E$83,2,FALSE),0)</f>
        <v>0</v>
      </c>
      <c r="BE877" s="319">
        <f t="shared" ref="BE877" si="2482">IF(BE$700=$E876,VLOOKUP(BE$9,$D$12:$E$83,2,FALSE),0)</f>
        <v>0</v>
      </c>
      <c r="BF877" s="319">
        <f t="shared" ref="BF877" si="2483">IF(BF$700=$E876,VLOOKUP(BF$9,$D$12:$E$83,2,FALSE),0)</f>
        <v>0</v>
      </c>
      <c r="BG877" s="319">
        <f t="shared" ref="BG877" si="2484">IF(BG$700=$E876,VLOOKUP(BG$9,$D$12:$E$83,2,FALSE),0)</f>
        <v>0</v>
      </c>
      <c r="BH877" s="319">
        <f t="shared" ref="BH877" si="2485">IF(BH$700=$E876,VLOOKUP(BH$9,$D$12:$E$83,2,FALSE),0)</f>
        <v>0</v>
      </c>
      <c r="BI877" s="319">
        <f t="shared" ref="BI877" si="2486">IF(BI$700=$E876,VLOOKUP(BI$9,$D$12:$E$83,2,FALSE),0)</f>
        <v>0</v>
      </c>
      <c r="BJ877" s="319">
        <f t="shared" ref="BJ877" si="2487">IF(BJ$700=$E876,VLOOKUP(BJ$9,$D$12:$E$83,2,FALSE),0)</f>
        <v>0</v>
      </c>
      <c r="BK877" s="319">
        <f t="shared" ref="BK877" si="2488">IF(BK$700=$E876,VLOOKUP(BK$9,$D$12:$E$83,2,FALSE),0)</f>
        <v>0</v>
      </c>
      <c r="BL877" s="319">
        <f t="shared" ref="BL877" si="2489">IF(BL$700=$E876,VLOOKUP(BL$9,$D$12:$E$83,2,FALSE),0)</f>
        <v>0</v>
      </c>
      <c r="BM877" s="319">
        <f t="shared" ref="BM877" si="2490">IF(BM$700=$E876,VLOOKUP(BM$9,$D$12:$E$83,2,FALSE),0)</f>
        <v>0</v>
      </c>
      <c r="BN877" s="319">
        <f t="shared" ref="BN877" si="2491">IF(BN$700=$E876,VLOOKUP(BN$9,$D$12:$E$83,2,FALSE),0)</f>
        <v>0</v>
      </c>
      <c r="BO877" s="319">
        <f t="shared" ref="BO877" si="2492">IF(BO$700=$E876,VLOOKUP(BO$9,$D$12:$E$83,2,FALSE),0)</f>
        <v>0</v>
      </c>
      <c r="BP877" s="319">
        <f t="shared" ref="BP877" si="2493">IF(BP$700=$E876,VLOOKUP(BP$9,$D$12:$E$83,2,FALSE),0)</f>
        <v>0</v>
      </c>
      <c r="BQ877" s="319">
        <f t="shared" ref="BQ877" si="2494">IF(BQ$700=$E876,VLOOKUP(BQ$9,$D$12:$E$83,2,FALSE),0)</f>
        <v>0</v>
      </c>
      <c r="BR877" s="319">
        <f t="shared" ref="BR877" si="2495">IF(BR$700=$E876,VLOOKUP(BR$9,$D$12:$E$83,2,FALSE),0)</f>
        <v>0</v>
      </c>
      <c r="BS877" s="319">
        <f t="shared" ref="BS877" si="2496">IF(BS$700=$E876,VLOOKUP(BS$9,$D$12:$E$83,2,FALSE),0)</f>
        <v>0</v>
      </c>
      <c r="BT877" s="319">
        <f t="shared" ref="BT877" si="2497">IF(BT$700=$E876,VLOOKUP(BT$9,$D$12:$E$83,2,FALSE),0)</f>
        <v>0</v>
      </c>
      <c r="BU877" s="319">
        <f t="shared" ref="BU877" si="2498">IF(BU$700=$E876,VLOOKUP(BU$9,$D$12:$E$83,2,FALSE),0)</f>
        <v>0</v>
      </c>
      <c r="BV877" s="319">
        <f t="shared" ref="BV877" si="2499">IF(BV$700=$E876,VLOOKUP(BV$9,$D$12:$E$83,2,FALSE),0)</f>
        <v>0</v>
      </c>
      <c r="BW877" s="319">
        <f t="shared" ref="BW877" si="2500">IF(BW$700=$E876,VLOOKUP(BW$9,$D$12:$E$83,2,FALSE),0)</f>
        <v>0</v>
      </c>
      <c r="BX877" s="319">
        <f t="shared" ref="BX877" si="2501">IF(BX$700=$E876,VLOOKUP(BX$9,$D$12:$E$83,2,FALSE),0)</f>
        <v>0</v>
      </c>
      <c r="BY877" s="319">
        <f t="shared" ref="BY877" si="2502">IF(BY$700=$E876,VLOOKUP(BY$9,$D$12:$E$83,2,FALSE),0)</f>
        <v>0</v>
      </c>
      <c r="BZ877" s="319">
        <f t="shared" ref="BZ877" si="2503">IF(BZ$700=$E876,VLOOKUP(BZ$9,$D$12:$E$83,2,FALSE),0)</f>
        <v>0</v>
      </c>
    </row>
    <row r="878" spans="1:78" ht="15" x14ac:dyDescent="0.25">
      <c r="A878" s="229">
        <f t="shared" ref="A878" si="2504">B878*$A$776</f>
        <v>0</v>
      </c>
      <c r="B878" s="77">
        <f t="shared" ref="B878:B882" si="2505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506">IF(H$700=$E876,VLOOKUP(H$9,$D$87:$E$158,2,FALSE),0)</f>
        <v>0</v>
      </c>
      <c r="I878" s="319">
        <f t="shared" si="2506"/>
        <v>0</v>
      </c>
      <c r="J878" s="319">
        <f t="shared" si="2506"/>
        <v>0</v>
      </c>
      <c r="K878" s="319">
        <f t="shared" si="2506"/>
        <v>0</v>
      </c>
      <c r="L878" s="319">
        <f t="shared" si="2506"/>
        <v>0</v>
      </c>
      <c r="M878" s="319">
        <f t="shared" si="2506"/>
        <v>0</v>
      </c>
      <c r="N878" s="319">
        <f t="shared" si="2506"/>
        <v>0</v>
      </c>
      <c r="O878" s="319">
        <f t="shared" si="2506"/>
        <v>0</v>
      </c>
      <c r="P878" s="319">
        <f t="shared" si="2506"/>
        <v>0</v>
      </c>
      <c r="Q878" s="319">
        <f t="shared" si="2506"/>
        <v>0</v>
      </c>
      <c r="R878" s="319">
        <f t="shared" si="2506"/>
        <v>0</v>
      </c>
      <c r="S878" s="319">
        <f t="shared" si="2506"/>
        <v>0</v>
      </c>
      <c r="T878" s="319">
        <f t="shared" si="2506"/>
        <v>0</v>
      </c>
      <c r="U878" s="319">
        <f t="shared" si="2506"/>
        <v>0</v>
      </c>
      <c r="V878" s="319">
        <f t="shared" si="2506"/>
        <v>0</v>
      </c>
      <c r="W878" s="319">
        <f t="shared" si="2506"/>
        <v>0</v>
      </c>
      <c r="X878" s="319">
        <f t="shared" si="2506"/>
        <v>0</v>
      </c>
      <c r="Y878" s="319">
        <f t="shared" si="2506"/>
        <v>0</v>
      </c>
      <c r="Z878" s="319">
        <f t="shared" si="2506"/>
        <v>0</v>
      </c>
      <c r="AA878" s="319">
        <f t="shared" si="2506"/>
        <v>0</v>
      </c>
      <c r="AB878" s="319">
        <f t="shared" si="2506"/>
        <v>0</v>
      </c>
      <c r="AC878" s="319">
        <f t="shared" si="2506"/>
        <v>0</v>
      </c>
      <c r="AD878" s="319">
        <f t="shared" si="2506"/>
        <v>0</v>
      </c>
      <c r="AE878" s="319">
        <f t="shared" si="2506"/>
        <v>0</v>
      </c>
      <c r="AF878" s="319">
        <f t="shared" si="2506"/>
        <v>0</v>
      </c>
      <c r="AG878" s="319">
        <f t="shared" si="2506"/>
        <v>0</v>
      </c>
      <c r="AH878" s="319">
        <f t="shared" si="2506"/>
        <v>0</v>
      </c>
      <c r="AI878" s="319">
        <f t="shared" si="2506"/>
        <v>0</v>
      </c>
      <c r="AJ878" s="319">
        <f t="shared" si="2506"/>
        <v>0</v>
      </c>
      <c r="AK878" s="319">
        <f t="shared" si="2506"/>
        <v>0</v>
      </c>
      <c r="AL878" s="319">
        <f t="shared" si="2506"/>
        <v>0</v>
      </c>
      <c r="AM878" s="319">
        <f t="shared" si="2506"/>
        <v>0</v>
      </c>
      <c r="AN878" s="319">
        <f t="shared" si="2506"/>
        <v>0</v>
      </c>
      <c r="AO878" s="319">
        <f t="shared" si="2506"/>
        <v>0</v>
      </c>
      <c r="AP878" s="319">
        <f t="shared" si="2506"/>
        <v>0</v>
      </c>
      <c r="AQ878" s="319">
        <f t="shared" si="2506"/>
        <v>0</v>
      </c>
      <c r="AR878" s="319">
        <f t="shared" si="2506"/>
        <v>0</v>
      </c>
      <c r="AS878" s="319">
        <f t="shared" si="2506"/>
        <v>0</v>
      </c>
      <c r="AT878" s="319">
        <f t="shared" si="2506"/>
        <v>0</v>
      </c>
      <c r="AU878" s="319">
        <f t="shared" si="2506"/>
        <v>0</v>
      </c>
      <c r="AV878" s="319">
        <f t="shared" si="2506"/>
        <v>0</v>
      </c>
      <c r="AW878" s="319">
        <f t="shared" si="2506"/>
        <v>0</v>
      </c>
      <c r="AX878" s="319">
        <f t="shared" si="2506"/>
        <v>0</v>
      </c>
      <c r="AY878" s="319">
        <f t="shared" si="2506"/>
        <v>0</v>
      </c>
      <c r="AZ878" s="319">
        <f t="shared" si="2506"/>
        <v>0</v>
      </c>
      <c r="BA878" s="319">
        <f t="shared" si="2506"/>
        <v>0</v>
      </c>
      <c r="BB878" s="319">
        <f t="shared" si="2506"/>
        <v>0</v>
      </c>
      <c r="BC878" s="319">
        <f t="shared" si="2506"/>
        <v>0</v>
      </c>
      <c r="BD878" s="319">
        <f t="shared" si="2506"/>
        <v>0</v>
      </c>
      <c r="BE878" s="319">
        <f t="shared" si="2506"/>
        <v>0</v>
      </c>
      <c r="BF878" s="319">
        <f t="shared" si="2506"/>
        <v>0</v>
      </c>
      <c r="BG878" s="319">
        <f t="shared" si="2506"/>
        <v>0</v>
      </c>
      <c r="BH878" s="319">
        <f t="shared" si="2506"/>
        <v>0</v>
      </c>
      <c r="BI878" s="319">
        <f t="shared" si="2506"/>
        <v>0</v>
      </c>
      <c r="BJ878" s="319">
        <f t="shared" si="2506"/>
        <v>0</v>
      </c>
      <c r="BK878" s="319">
        <f t="shared" si="2506"/>
        <v>0</v>
      </c>
      <c r="BL878" s="319">
        <f t="shared" si="2506"/>
        <v>0</v>
      </c>
      <c r="BM878" s="319">
        <f t="shared" si="2506"/>
        <v>0</v>
      </c>
      <c r="BN878" s="319">
        <f t="shared" si="2506"/>
        <v>0</v>
      </c>
      <c r="BO878" s="319">
        <f t="shared" si="2506"/>
        <v>0</v>
      </c>
      <c r="BP878" s="319">
        <f t="shared" si="2506"/>
        <v>0</v>
      </c>
      <c r="BQ878" s="319">
        <f t="shared" si="2506"/>
        <v>0</v>
      </c>
      <c r="BR878" s="319">
        <f t="shared" si="2506"/>
        <v>0</v>
      </c>
      <c r="BS878" s="319">
        <f t="shared" si="2506"/>
        <v>0</v>
      </c>
      <c r="BT878" s="319">
        <f t="shared" ref="BT878:BZ878" si="2507">IF(BT$700=$E876,VLOOKUP(BT$9,$D$87:$E$158,2,FALSE),0)</f>
        <v>0</v>
      </c>
      <c r="BU878" s="319">
        <f t="shared" si="2507"/>
        <v>0</v>
      </c>
      <c r="BV878" s="319">
        <f t="shared" si="2507"/>
        <v>0</v>
      </c>
      <c r="BW878" s="319">
        <f t="shared" si="2507"/>
        <v>0</v>
      </c>
      <c r="BX878" s="319">
        <f t="shared" si="2507"/>
        <v>0</v>
      </c>
      <c r="BY878" s="319">
        <f t="shared" si="2507"/>
        <v>0</v>
      </c>
      <c r="BZ878" s="319">
        <f t="shared" si="2507"/>
        <v>0</v>
      </c>
    </row>
    <row r="879" spans="1:78" ht="15" x14ac:dyDescent="0.25">
      <c r="A879" s="229">
        <f>B879*$A$776</f>
        <v>0</v>
      </c>
      <c r="B879" s="77">
        <f t="shared" si="2505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508">IF(H$700=$E876,VLOOKUP(H$9,$D$163:$E$234,2,FALSE),0)</f>
        <v>0</v>
      </c>
      <c r="I879" s="319">
        <f t="shared" si="2508"/>
        <v>0</v>
      </c>
      <c r="J879" s="319">
        <f t="shared" si="2508"/>
        <v>0</v>
      </c>
      <c r="K879" s="319">
        <f t="shared" si="2508"/>
        <v>0</v>
      </c>
      <c r="L879" s="319">
        <f t="shared" si="2508"/>
        <v>0</v>
      </c>
      <c r="M879" s="319">
        <f t="shared" si="2508"/>
        <v>0</v>
      </c>
      <c r="N879" s="319">
        <f t="shared" si="2508"/>
        <v>0</v>
      </c>
      <c r="O879" s="319">
        <f t="shared" si="2508"/>
        <v>0</v>
      </c>
      <c r="P879" s="319">
        <f t="shared" si="2508"/>
        <v>0</v>
      </c>
      <c r="Q879" s="319">
        <f t="shared" si="2508"/>
        <v>0</v>
      </c>
      <c r="R879" s="319">
        <f t="shared" si="2508"/>
        <v>0</v>
      </c>
      <c r="S879" s="319">
        <f t="shared" si="2508"/>
        <v>0</v>
      </c>
      <c r="T879" s="319">
        <f t="shared" si="2508"/>
        <v>0</v>
      </c>
      <c r="U879" s="319">
        <f t="shared" si="2508"/>
        <v>0</v>
      </c>
      <c r="V879" s="319">
        <f t="shared" si="2508"/>
        <v>0</v>
      </c>
      <c r="W879" s="319">
        <f t="shared" si="2508"/>
        <v>0</v>
      </c>
      <c r="X879" s="319">
        <f t="shared" si="2508"/>
        <v>0</v>
      </c>
      <c r="Y879" s="319">
        <f t="shared" si="2508"/>
        <v>0</v>
      </c>
      <c r="Z879" s="319">
        <f t="shared" si="2508"/>
        <v>0</v>
      </c>
      <c r="AA879" s="319">
        <f t="shared" si="2508"/>
        <v>0</v>
      </c>
      <c r="AB879" s="319">
        <f t="shared" si="2508"/>
        <v>0</v>
      </c>
      <c r="AC879" s="319">
        <f t="shared" si="2508"/>
        <v>0</v>
      </c>
      <c r="AD879" s="319">
        <f t="shared" si="2508"/>
        <v>0</v>
      </c>
      <c r="AE879" s="319">
        <f t="shared" si="2508"/>
        <v>0</v>
      </c>
      <c r="AF879" s="319">
        <f t="shared" si="2508"/>
        <v>0</v>
      </c>
      <c r="AG879" s="319">
        <f t="shared" si="2508"/>
        <v>0</v>
      </c>
      <c r="AH879" s="319">
        <f t="shared" si="2508"/>
        <v>0</v>
      </c>
      <c r="AI879" s="319">
        <f t="shared" si="2508"/>
        <v>0</v>
      </c>
      <c r="AJ879" s="319">
        <f t="shared" si="2508"/>
        <v>0</v>
      </c>
      <c r="AK879" s="319">
        <f t="shared" si="2508"/>
        <v>0</v>
      </c>
      <c r="AL879" s="319">
        <f t="shared" si="2508"/>
        <v>0</v>
      </c>
      <c r="AM879" s="319">
        <f t="shared" si="2508"/>
        <v>0</v>
      </c>
      <c r="AN879" s="319">
        <f t="shared" si="2508"/>
        <v>0</v>
      </c>
      <c r="AO879" s="319">
        <f t="shared" si="2508"/>
        <v>0</v>
      </c>
      <c r="AP879" s="319">
        <f t="shared" si="2508"/>
        <v>0</v>
      </c>
      <c r="AQ879" s="319">
        <f t="shared" si="2508"/>
        <v>0</v>
      </c>
      <c r="AR879" s="319">
        <f t="shared" si="2508"/>
        <v>0</v>
      </c>
      <c r="AS879" s="319">
        <f t="shared" si="2508"/>
        <v>0</v>
      </c>
      <c r="AT879" s="319">
        <f t="shared" si="2508"/>
        <v>0</v>
      </c>
      <c r="AU879" s="319">
        <f t="shared" si="2508"/>
        <v>0</v>
      </c>
      <c r="AV879" s="319">
        <f t="shared" si="2508"/>
        <v>0</v>
      </c>
      <c r="AW879" s="319">
        <f t="shared" si="2508"/>
        <v>0</v>
      </c>
      <c r="AX879" s="319">
        <f t="shared" si="2508"/>
        <v>0</v>
      </c>
      <c r="AY879" s="319">
        <f t="shared" si="2508"/>
        <v>0</v>
      </c>
      <c r="AZ879" s="319">
        <f t="shared" si="2508"/>
        <v>0</v>
      </c>
      <c r="BA879" s="319">
        <f t="shared" si="2508"/>
        <v>0</v>
      </c>
      <c r="BB879" s="319">
        <f t="shared" si="2508"/>
        <v>0</v>
      </c>
      <c r="BC879" s="319">
        <f t="shared" si="2508"/>
        <v>0</v>
      </c>
      <c r="BD879" s="319">
        <f t="shared" si="2508"/>
        <v>0</v>
      </c>
      <c r="BE879" s="319">
        <f t="shared" si="2508"/>
        <v>0</v>
      </c>
      <c r="BF879" s="319">
        <f t="shared" si="2508"/>
        <v>0</v>
      </c>
      <c r="BG879" s="319">
        <f t="shared" si="2508"/>
        <v>0</v>
      </c>
      <c r="BH879" s="319">
        <f t="shared" si="2508"/>
        <v>0</v>
      </c>
      <c r="BI879" s="319">
        <f t="shared" si="2508"/>
        <v>0</v>
      </c>
      <c r="BJ879" s="319">
        <f t="shared" si="2508"/>
        <v>0</v>
      </c>
      <c r="BK879" s="319">
        <f t="shared" si="2508"/>
        <v>0</v>
      </c>
      <c r="BL879" s="319">
        <f t="shared" si="2508"/>
        <v>0</v>
      </c>
      <c r="BM879" s="319">
        <f t="shared" si="2508"/>
        <v>0</v>
      </c>
      <c r="BN879" s="319">
        <f t="shared" si="2508"/>
        <v>0</v>
      </c>
      <c r="BO879" s="319">
        <f t="shared" si="2508"/>
        <v>0</v>
      </c>
      <c r="BP879" s="319">
        <f t="shared" si="2508"/>
        <v>0</v>
      </c>
      <c r="BQ879" s="319">
        <f t="shared" si="2508"/>
        <v>0</v>
      </c>
      <c r="BR879" s="319">
        <f t="shared" si="2508"/>
        <v>0</v>
      </c>
      <c r="BS879" s="319">
        <f t="shared" si="2508"/>
        <v>0</v>
      </c>
      <c r="BT879" s="319">
        <f t="shared" ref="BT879:BZ879" si="2509">IF(BT$700=$E876,VLOOKUP(BT$9,$D$163:$E$234,2,FALSE),0)</f>
        <v>0</v>
      </c>
      <c r="BU879" s="319">
        <f t="shared" si="2509"/>
        <v>0</v>
      </c>
      <c r="BV879" s="319">
        <f t="shared" si="2509"/>
        <v>0</v>
      </c>
      <c r="BW879" s="319">
        <f t="shared" si="2509"/>
        <v>0</v>
      </c>
      <c r="BX879" s="319">
        <f t="shared" si="2509"/>
        <v>0</v>
      </c>
      <c r="BY879" s="319">
        <f t="shared" si="2509"/>
        <v>0</v>
      </c>
      <c r="BZ879" s="319">
        <f t="shared" si="2509"/>
        <v>0</v>
      </c>
    </row>
    <row r="880" spans="1:78" ht="15" x14ac:dyDescent="0.25">
      <c r="A880" s="228">
        <f t="shared" ref="A880" si="2510">B880*$A$776</f>
        <v>0</v>
      </c>
      <c r="B880" s="77">
        <f t="shared" si="2505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511">IF(H$700=$E876,VLOOKUP(H$9,$D$239:$E$310,2,FALSE),0)</f>
        <v>0</v>
      </c>
      <c r="I880" s="319">
        <f t="shared" si="2511"/>
        <v>0</v>
      </c>
      <c r="J880" s="319">
        <f t="shared" si="2511"/>
        <v>0</v>
      </c>
      <c r="K880" s="319">
        <f t="shared" si="2511"/>
        <v>0</v>
      </c>
      <c r="L880" s="319">
        <f t="shared" si="2511"/>
        <v>0</v>
      </c>
      <c r="M880" s="319">
        <f t="shared" si="2511"/>
        <v>0</v>
      </c>
      <c r="N880" s="319">
        <f t="shared" si="2511"/>
        <v>0</v>
      </c>
      <c r="O880" s="319">
        <f t="shared" si="2511"/>
        <v>0</v>
      </c>
      <c r="P880" s="319">
        <f t="shared" si="2511"/>
        <v>0</v>
      </c>
      <c r="Q880" s="319">
        <f t="shared" si="2511"/>
        <v>0</v>
      </c>
      <c r="R880" s="319">
        <f t="shared" si="2511"/>
        <v>0</v>
      </c>
      <c r="S880" s="319">
        <f t="shared" si="2511"/>
        <v>0</v>
      </c>
      <c r="T880" s="319">
        <f t="shared" si="2511"/>
        <v>0</v>
      </c>
      <c r="U880" s="319">
        <f t="shared" si="2511"/>
        <v>0</v>
      </c>
      <c r="V880" s="319">
        <f t="shared" si="2511"/>
        <v>0</v>
      </c>
      <c r="W880" s="319">
        <f t="shared" si="2511"/>
        <v>0</v>
      </c>
      <c r="X880" s="319">
        <f t="shared" si="2511"/>
        <v>0</v>
      </c>
      <c r="Y880" s="319">
        <f t="shared" si="2511"/>
        <v>0</v>
      </c>
      <c r="Z880" s="319">
        <f t="shared" si="2511"/>
        <v>0</v>
      </c>
      <c r="AA880" s="319">
        <f t="shared" si="2511"/>
        <v>0</v>
      </c>
      <c r="AB880" s="319">
        <f t="shared" si="2511"/>
        <v>0</v>
      </c>
      <c r="AC880" s="319">
        <f t="shared" si="2511"/>
        <v>0</v>
      </c>
      <c r="AD880" s="319">
        <f t="shared" si="2511"/>
        <v>0</v>
      </c>
      <c r="AE880" s="319">
        <f t="shared" si="2511"/>
        <v>0</v>
      </c>
      <c r="AF880" s="319">
        <f t="shared" si="2511"/>
        <v>0</v>
      </c>
      <c r="AG880" s="319">
        <f t="shared" si="2511"/>
        <v>0</v>
      </c>
      <c r="AH880" s="319">
        <f t="shared" si="2511"/>
        <v>0</v>
      </c>
      <c r="AI880" s="319">
        <f t="shared" si="2511"/>
        <v>0</v>
      </c>
      <c r="AJ880" s="319">
        <f t="shared" si="2511"/>
        <v>0</v>
      </c>
      <c r="AK880" s="319">
        <f t="shared" si="2511"/>
        <v>0</v>
      </c>
      <c r="AL880" s="319">
        <f t="shared" si="2511"/>
        <v>0</v>
      </c>
      <c r="AM880" s="319">
        <f t="shared" si="2511"/>
        <v>0</v>
      </c>
      <c r="AN880" s="319">
        <f t="shared" si="2511"/>
        <v>0</v>
      </c>
      <c r="AO880" s="319">
        <f t="shared" si="2511"/>
        <v>0</v>
      </c>
      <c r="AP880" s="319">
        <f t="shared" si="2511"/>
        <v>0</v>
      </c>
      <c r="AQ880" s="319">
        <f t="shared" si="2511"/>
        <v>0</v>
      </c>
      <c r="AR880" s="319">
        <f t="shared" si="2511"/>
        <v>0</v>
      </c>
      <c r="AS880" s="319">
        <f t="shared" si="2511"/>
        <v>0</v>
      </c>
      <c r="AT880" s="319">
        <f t="shared" si="2511"/>
        <v>0</v>
      </c>
      <c r="AU880" s="319">
        <f t="shared" si="2511"/>
        <v>0</v>
      </c>
      <c r="AV880" s="319">
        <f t="shared" si="2511"/>
        <v>0</v>
      </c>
      <c r="AW880" s="319">
        <f t="shared" si="2511"/>
        <v>0</v>
      </c>
      <c r="AX880" s="319">
        <f t="shared" si="2511"/>
        <v>0</v>
      </c>
      <c r="AY880" s="319">
        <f t="shared" si="2511"/>
        <v>0</v>
      </c>
      <c r="AZ880" s="319">
        <f t="shared" si="2511"/>
        <v>0</v>
      </c>
      <c r="BA880" s="319">
        <f t="shared" si="2511"/>
        <v>0</v>
      </c>
      <c r="BB880" s="319">
        <f t="shared" si="2511"/>
        <v>0</v>
      </c>
      <c r="BC880" s="319">
        <f t="shared" si="2511"/>
        <v>0</v>
      </c>
      <c r="BD880" s="319">
        <f t="shared" si="2511"/>
        <v>0</v>
      </c>
      <c r="BE880" s="319">
        <f t="shared" si="2511"/>
        <v>0</v>
      </c>
      <c r="BF880" s="319">
        <f t="shared" si="2511"/>
        <v>0</v>
      </c>
      <c r="BG880" s="319">
        <f t="shared" si="2511"/>
        <v>0</v>
      </c>
      <c r="BH880" s="319">
        <f t="shared" si="2511"/>
        <v>0</v>
      </c>
      <c r="BI880" s="319">
        <f t="shared" si="2511"/>
        <v>0</v>
      </c>
      <c r="BJ880" s="319">
        <f t="shared" si="2511"/>
        <v>0</v>
      </c>
      <c r="BK880" s="319">
        <f t="shared" si="2511"/>
        <v>0</v>
      </c>
      <c r="BL880" s="319">
        <f t="shared" si="2511"/>
        <v>0</v>
      </c>
      <c r="BM880" s="319">
        <f t="shared" si="2511"/>
        <v>0</v>
      </c>
      <c r="BN880" s="319">
        <f t="shared" si="2511"/>
        <v>0</v>
      </c>
      <c r="BO880" s="319">
        <f t="shared" si="2511"/>
        <v>0</v>
      </c>
      <c r="BP880" s="319">
        <f t="shared" si="2511"/>
        <v>0</v>
      </c>
      <c r="BQ880" s="319">
        <f t="shared" si="2511"/>
        <v>0</v>
      </c>
      <c r="BR880" s="319">
        <f t="shared" si="2511"/>
        <v>0</v>
      </c>
      <c r="BS880" s="319">
        <f t="shared" si="2511"/>
        <v>0</v>
      </c>
      <c r="BT880" s="319">
        <f t="shared" ref="BT880:BZ880" si="2512">IF(BT$700=$E876,VLOOKUP(BT$9,$D$239:$E$310,2,FALSE),0)</f>
        <v>0</v>
      </c>
      <c r="BU880" s="319">
        <f t="shared" si="2512"/>
        <v>0</v>
      </c>
      <c r="BV880" s="319">
        <f t="shared" si="2512"/>
        <v>0</v>
      </c>
      <c r="BW880" s="319">
        <f t="shared" si="2512"/>
        <v>0</v>
      </c>
      <c r="BX880" s="319">
        <f t="shared" si="2512"/>
        <v>0</v>
      </c>
      <c r="BY880" s="319">
        <f t="shared" si="2512"/>
        <v>0</v>
      </c>
      <c r="BZ880" s="319">
        <f t="shared" si="2512"/>
        <v>0</v>
      </c>
    </row>
    <row r="881" spans="1:78" ht="15" x14ac:dyDescent="0.25">
      <c r="B881" s="77">
        <f t="shared" si="2505"/>
        <v>0</v>
      </c>
      <c r="E881" s="170" t="s">
        <v>2</v>
      </c>
      <c r="G881" s="319">
        <f>IF(G$700=$E876,VLOOKUP(G$9,$D$316:$E$387,2,FALSE),0)</f>
        <v>0</v>
      </c>
      <c r="H881" s="319">
        <f t="shared" ref="H881:BS881" si="2513">IF(H$700=$E876,VLOOKUP(H$9,$D$316:$E$387,2,FALSE),0)</f>
        <v>0</v>
      </c>
      <c r="I881" s="319">
        <f t="shared" si="2513"/>
        <v>0</v>
      </c>
      <c r="J881" s="319">
        <f t="shared" si="2513"/>
        <v>0</v>
      </c>
      <c r="K881" s="319">
        <f t="shared" si="2513"/>
        <v>0</v>
      </c>
      <c r="L881" s="319">
        <f t="shared" si="2513"/>
        <v>0</v>
      </c>
      <c r="M881" s="319">
        <f t="shared" si="2513"/>
        <v>0</v>
      </c>
      <c r="N881" s="319">
        <f t="shared" si="2513"/>
        <v>0</v>
      </c>
      <c r="O881" s="319">
        <f t="shared" si="2513"/>
        <v>0</v>
      </c>
      <c r="P881" s="319">
        <f t="shared" si="2513"/>
        <v>0</v>
      </c>
      <c r="Q881" s="319">
        <f t="shared" si="2513"/>
        <v>0</v>
      </c>
      <c r="R881" s="319">
        <f t="shared" si="2513"/>
        <v>0</v>
      </c>
      <c r="S881" s="319">
        <f t="shared" si="2513"/>
        <v>0</v>
      </c>
      <c r="T881" s="319">
        <f t="shared" si="2513"/>
        <v>0</v>
      </c>
      <c r="U881" s="319">
        <f t="shared" si="2513"/>
        <v>0</v>
      </c>
      <c r="V881" s="319">
        <f t="shared" si="2513"/>
        <v>0</v>
      </c>
      <c r="W881" s="319">
        <f t="shared" si="2513"/>
        <v>0</v>
      </c>
      <c r="X881" s="319">
        <f t="shared" si="2513"/>
        <v>0</v>
      </c>
      <c r="Y881" s="319">
        <f t="shared" si="2513"/>
        <v>0</v>
      </c>
      <c r="Z881" s="319">
        <f t="shared" si="2513"/>
        <v>0</v>
      </c>
      <c r="AA881" s="319">
        <f t="shared" si="2513"/>
        <v>0</v>
      </c>
      <c r="AB881" s="319">
        <f t="shared" si="2513"/>
        <v>0</v>
      </c>
      <c r="AC881" s="319">
        <f t="shared" si="2513"/>
        <v>0</v>
      </c>
      <c r="AD881" s="319">
        <f t="shared" si="2513"/>
        <v>0</v>
      </c>
      <c r="AE881" s="319">
        <f t="shared" si="2513"/>
        <v>0</v>
      </c>
      <c r="AF881" s="319">
        <f t="shared" si="2513"/>
        <v>0</v>
      </c>
      <c r="AG881" s="319">
        <f t="shared" si="2513"/>
        <v>0</v>
      </c>
      <c r="AH881" s="319">
        <f t="shared" si="2513"/>
        <v>0</v>
      </c>
      <c r="AI881" s="319">
        <f t="shared" si="2513"/>
        <v>0</v>
      </c>
      <c r="AJ881" s="319">
        <f t="shared" si="2513"/>
        <v>0</v>
      </c>
      <c r="AK881" s="319">
        <f t="shared" si="2513"/>
        <v>0</v>
      </c>
      <c r="AL881" s="319">
        <f t="shared" si="2513"/>
        <v>0</v>
      </c>
      <c r="AM881" s="319">
        <f t="shared" si="2513"/>
        <v>0</v>
      </c>
      <c r="AN881" s="319">
        <f t="shared" si="2513"/>
        <v>0</v>
      </c>
      <c r="AO881" s="319">
        <f t="shared" si="2513"/>
        <v>0</v>
      </c>
      <c r="AP881" s="319">
        <f t="shared" si="2513"/>
        <v>0</v>
      </c>
      <c r="AQ881" s="319">
        <f t="shared" si="2513"/>
        <v>0</v>
      </c>
      <c r="AR881" s="319">
        <f t="shared" si="2513"/>
        <v>0</v>
      </c>
      <c r="AS881" s="319">
        <f t="shared" si="2513"/>
        <v>0</v>
      </c>
      <c r="AT881" s="319">
        <f t="shared" si="2513"/>
        <v>0</v>
      </c>
      <c r="AU881" s="319">
        <f t="shared" si="2513"/>
        <v>0</v>
      </c>
      <c r="AV881" s="319">
        <f t="shared" si="2513"/>
        <v>0</v>
      </c>
      <c r="AW881" s="319">
        <f t="shared" si="2513"/>
        <v>0</v>
      </c>
      <c r="AX881" s="319">
        <f t="shared" si="2513"/>
        <v>0</v>
      </c>
      <c r="AY881" s="319">
        <f t="shared" si="2513"/>
        <v>0</v>
      </c>
      <c r="AZ881" s="319">
        <f t="shared" si="2513"/>
        <v>0</v>
      </c>
      <c r="BA881" s="319">
        <f t="shared" si="2513"/>
        <v>0</v>
      </c>
      <c r="BB881" s="319">
        <f t="shared" si="2513"/>
        <v>0</v>
      </c>
      <c r="BC881" s="319">
        <f t="shared" si="2513"/>
        <v>0</v>
      </c>
      <c r="BD881" s="319">
        <f t="shared" si="2513"/>
        <v>0</v>
      </c>
      <c r="BE881" s="319">
        <f t="shared" si="2513"/>
        <v>0</v>
      </c>
      <c r="BF881" s="319">
        <f t="shared" si="2513"/>
        <v>0</v>
      </c>
      <c r="BG881" s="319">
        <f t="shared" si="2513"/>
        <v>0</v>
      </c>
      <c r="BH881" s="319">
        <f t="shared" si="2513"/>
        <v>0</v>
      </c>
      <c r="BI881" s="319">
        <f t="shared" si="2513"/>
        <v>0</v>
      </c>
      <c r="BJ881" s="319">
        <f t="shared" si="2513"/>
        <v>0</v>
      </c>
      <c r="BK881" s="319">
        <f t="shared" si="2513"/>
        <v>0</v>
      </c>
      <c r="BL881" s="319">
        <f t="shared" si="2513"/>
        <v>0</v>
      </c>
      <c r="BM881" s="319">
        <f t="shared" si="2513"/>
        <v>0</v>
      </c>
      <c r="BN881" s="319">
        <f t="shared" si="2513"/>
        <v>0</v>
      </c>
      <c r="BO881" s="319">
        <f t="shared" si="2513"/>
        <v>0</v>
      </c>
      <c r="BP881" s="319">
        <f t="shared" si="2513"/>
        <v>0</v>
      </c>
      <c r="BQ881" s="319">
        <f t="shared" si="2513"/>
        <v>0</v>
      </c>
      <c r="BR881" s="319">
        <f t="shared" si="2513"/>
        <v>0</v>
      </c>
      <c r="BS881" s="319">
        <f t="shared" si="2513"/>
        <v>0</v>
      </c>
      <c r="BT881" s="319">
        <f t="shared" ref="BT881:BZ881" si="2514">IF(BT$700=$E876,VLOOKUP(BT$9,$D$316:$E$387,2,FALSE),0)</f>
        <v>0</v>
      </c>
      <c r="BU881" s="319">
        <f t="shared" si="2514"/>
        <v>0</v>
      </c>
      <c r="BV881" s="319">
        <f t="shared" si="2514"/>
        <v>0</v>
      </c>
      <c r="BW881" s="319">
        <f t="shared" si="2514"/>
        <v>0</v>
      </c>
      <c r="BX881" s="319">
        <f t="shared" si="2514"/>
        <v>0</v>
      </c>
      <c r="BY881" s="319">
        <f t="shared" si="2514"/>
        <v>0</v>
      </c>
      <c r="BZ881" s="319">
        <f t="shared" si="2514"/>
        <v>0</v>
      </c>
    </row>
    <row r="882" spans="1:78" ht="15" x14ac:dyDescent="0.25">
      <c r="B882" s="77">
        <f t="shared" si="2505"/>
        <v>0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0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0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0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0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0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0</v>
      </c>
      <c r="AZ885" s="322">
        <f>IF(AZ$9&gt;INPUTS!$C$48,0,SUMIF($A$12:$A$310,$E876,AZ$12:AZ$310))</f>
        <v>0</v>
      </c>
      <c r="BA885" s="322">
        <f>IF(BA$9&gt;INPUTS!$C$48,0,SUMIF($A$12:$A$310,$E876,BA$12:BA$310))</f>
        <v>0</v>
      </c>
      <c r="BB885" s="322">
        <f>IF(BB$9&gt;INPUTS!$C$48,0,SUMIF($A$12:$A$310,$E876,BB$12:BB$310))</f>
        <v>0</v>
      </c>
      <c r="BC885" s="322">
        <f>IF(BC$9&gt;INPUTS!$C$48,0,SUMIF($A$12:$A$310,$E876,BC$12:BC$310))</f>
        <v>0</v>
      </c>
      <c r="BD885" s="322">
        <f>IF(BD$9&gt;INPUTS!$C$48,0,SUMIF($A$12:$A$310,$E876,BD$12:BD$310))</f>
        <v>0</v>
      </c>
      <c r="BE885" s="322">
        <f>IF(BE$9&gt;INPUTS!$C$48,0,SUMIF($A$12:$A$310,$E876,BE$12:BE$310))</f>
        <v>0</v>
      </c>
      <c r="BF885" s="322">
        <f>IF(BF$9&gt;INPUTS!$C$48,0,SUMIF($A$12:$A$310,$E876,BF$12:BF$310))</f>
        <v>0</v>
      </c>
      <c r="BG885" s="322">
        <f>IF(BG$9&gt;INPUTS!$C$48,0,SUMIF($A$12:$A$310,$E876,BG$12:BG$310))</f>
        <v>0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0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0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15">SUMIF($A$12:$A$234,$E876,H$12:H$234)*(1-$D$5)+SUMIF($A$239:$A$310,$E876,H$239:H$310)</f>
        <v>0</v>
      </c>
      <c r="I887" s="320">
        <f t="shared" si="2515"/>
        <v>0</v>
      </c>
      <c r="J887" s="320">
        <f t="shared" si="2515"/>
        <v>0</v>
      </c>
      <c r="K887" s="320">
        <f t="shared" si="2515"/>
        <v>0</v>
      </c>
      <c r="L887" s="320">
        <f t="shared" si="2515"/>
        <v>0</v>
      </c>
      <c r="M887" s="320">
        <f t="shared" si="2515"/>
        <v>0</v>
      </c>
      <c r="N887" s="320">
        <f t="shared" si="2515"/>
        <v>0</v>
      </c>
      <c r="O887" s="320">
        <f t="shared" si="2515"/>
        <v>0</v>
      </c>
      <c r="P887" s="320">
        <f t="shared" si="2515"/>
        <v>0</v>
      </c>
      <c r="Q887" s="320">
        <f t="shared" si="2515"/>
        <v>0</v>
      </c>
      <c r="R887" s="320">
        <f t="shared" si="2515"/>
        <v>0</v>
      </c>
      <c r="S887" s="320">
        <f t="shared" si="2515"/>
        <v>0</v>
      </c>
      <c r="T887" s="320">
        <f t="shared" si="2515"/>
        <v>0</v>
      </c>
      <c r="U887" s="320">
        <f t="shared" si="2515"/>
        <v>0</v>
      </c>
      <c r="V887" s="320">
        <f t="shared" si="2515"/>
        <v>0</v>
      </c>
      <c r="W887" s="320">
        <f t="shared" si="2515"/>
        <v>0</v>
      </c>
      <c r="X887" s="320">
        <f t="shared" si="2515"/>
        <v>0</v>
      </c>
      <c r="Y887" s="320">
        <f t="shared" si="2515"/>
        <v>0</v>
      </c>
      <c r="Z887" s="320">
        <f t="shared" si="2515"/>
        <v>0</v>
      </c>
      <c r="AA887" s="320">
        <f t="shared" si="2515"/>
        <v>0</v>
      </c>
      <c r="AB887" s="320">
        <f t="shared" si="2515"/>
        <v>0</v>
      </c>
      <c r="AC887" s="320">
        <f t="shared" si="2515"/>
        <v>0</v>
      </c>
      <c r="AD887" s="320">
        <f t="shared" si="2515"/>
        <v>0</v>
      </c>
      <c r="AE887" s="320">
        <f t="shared" si="2515"/>
        <v>0</v>
      </c>
      <c r="AF887" s="320">
        <f t="shared" si="2515"/>
        <v>0</v>
      </c>
      <c r="AG887" s="320">
        <f t="shared" si="2515"/>
        <v>0</v>
      </c>
      <c r="AH887" s="320">
        <f t="shared" si="2515"/>
        <v>0</v>
      </c>
      <c r="AI887" s="320">
        <f t="shared" si="2515"/>
        <v>0</v>
      </c>
      <c r="AJ887" s="320">
        <f t="shared" si="2515"/>
        <v>0</v>
      </c>
      <c r="AK887" s="320">
        <f t="shared" si="2515"/>
        <v>0</v>
      </c>
      <c r="AL887" s="320">
        <f t="shared" si="2515"/>
        <v>0</v>
      </c>
      <c r="AM887" s="320">
        <f t="shared" si="2515"/>
        <v>0</v>
      </c>
      <c r="AN887" s="320">
        <f t="shared" si="2515"/>
        <v>0</v>
      </c>
      <c r="AO887" s="320">
        <f t="shared" si="2515"/>
        <v>0</v>
      </c>
      <c r="AP887" s="320">
        <f t="shared" si="2515"/>
        <v>0</v>
      </c>
      <c r="AQ887" s="320">
        <f t="shared" si="2515"/>
        <v>0</v>
      </c>
      <c r="AR887" s="320">
        <f t="shared" si="2515"/>
        <v>0</v>
      </c>
      <c r="AS887" s="320">
        <f t="shared" si="2515"/>
        <v>0</v>
      </c>
      <c r="AT887" s="320">
        <f t="shared" si="2515"/>
        <v>0</v>
      </c>
      <c r="AU887" s="320">
        <f t="shared" si="2515"/>
        <v>0</v>
      </c>
      <c r="AV887" s="320">
        <f t="shared" si="2515"/>
        <v>0</v>
      </c>
      <c r="AW887" s="320">
        <f t="shared" si="2515"/>
        <v>0</v>
      </c>
      <c r="AX887" s="320">
        <f t="shared" si="2515"/>
        <v>0</v>
      </c>
      <c r="AY887" s="320">
        <f t="shared" si="2515"/>
        <v>0</v>
      </c>
      <c r="AZ887" s="320">
        <f t="shared" si="2515"/>
        <v>0</v>
      </c>
      <c r="BA887" s="320">
        <f t="shared" si="2515"/>
        <v>0</v>
      </c>
      <c r="BB887" s="320">
        <f t="shared" si="2515"/>
        <v>0</v>
      </c>
      <c r="BC887" s="320">
        <f t="shared" si="2515"/>
        <v>0</v>
      </c>
      <c r="BD887" s="320">
        <f t="shared" si="2515"/>
        <v>0</v>
      </c>
      <c r="BE887" s="320">
        <f t="shared" si="2515"/>
        <v>0</v>
      </c>
      <c r="BF887" s="320">
        <f t="shared" si="2515"/>
        <v>0</v>
      </c>
      <c r="BG887" s="320">
        <f t="shared" si="2515"/>
        <v>0</v>
      </c>
      <c r="BH887" s="320">
        <f t="shared" si="2515"/>
        <v>0</v>
      </c>
      <c r="BI887" s="320">
        <f t="shared" si="2515"/>
        <v>0</v>
      </c>
      <c r="BJ887" s="320">
        <f t="shared" si="2515"/>
        <v>0</v>
      </c>
      <c r="BK887" s="320">
        <f t="shared" si="2515"/>
        <v>0</v>
      </c>
      <c r="BL887" s="320">
        <f t="shared" si="2515"/>
        <v>0</v>
      </c>
      <c r="BM887" s="320">
        <f t="shared" si="2515"/>
        <v>0</v>
      </c>
      <c r="BN887" s="320">
        <f t="shared" si="2515"/>
        <v>0</v>
      </c>
      <c r="BO887" s="320">
        <f t="shared" si="2515"/>
        <v>0</v>
      </c>
      <c r="BP887" s="320">
        <f t="shared" si="2515"/>
        <v>0</v>
      </c>
      <c r="BQ887" s="320">
        <f t="shared" si="2515"/>
        <v>0</v>
      </c>
      <c r="BR887" s="320">
        <f t="shared" si="2515"/>
        <v>0</v>
      </c>
      <c r="BS887" s="320">
        <f t="shared" si="2515"/>
        <v>0</v>
      </c>
      <c r="BT887" s="320">
        <f t="shared" ref="BT887:BZ887" si="2516">SUMIF($A$12:$A$234,$E876,BT$12:BT$234)*(1-$D$5)+SUMIF($A$239:$A$310,$E876,BT$239:BT$310)</f>
        <v>0</v>
      </c>
      <c r="BU887" s="320">
        <f t="shared" si="2516"/>
        <v>0</v>
      </c>
      <c r="BV887" s="320">
        <f t="shared" si="2516"/>
        <v>0</v>
      </c>
      <c r="BW887" s="320">
        <f t="shared" si="2516"/>
        <v>0</v>
      </c>
      <c r="BX887" s="320">
        <f t="shared" si="2516"/>
        <v>0</v>
      </c>
      <c r="BY887" s="320">
        <f t="shared" si="2516"/>
        <v>0</v>
      </c>
      <c r="BZ887" s="320">
        <f t="shared" si="2516"/>
        <v>0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17">SUMIF($A$12:$A$234,$E876,H$12:H$234)</f>
        <v>0</v>
      </c>
      <c r="I889" s="320">
        <f t="shared" si="2517"/>
        <v>0</v>
      </c>
      <c r="J889" s="320">
        <f t="shared" si="2517"/>
        <v>0</v>
      </c>
      <c r="K889" s="320">
        <f t="shared" si="2517"/>
        <v>0</v>
      </c>
      <c r="L889" s="320">
        <f t="shared" si="2517"/>
        <v>0</v>
      </c>
      <c r="M889" s="320">
        <f t="shared" si="2517"/>
        <v>0</v>
      </c>
      <c r="N889" s="320">
        <f t="shared" si="2517"/>
        <v>0</v>
      </c>
      <c r="O889" s="320">
        <f t="shared" si="2517"/>
        <v>0</v>
      </c>
      <c r="P889" s="320">
        <f t="shared" si="2517"/>
        <v>0</v>
      </c>
      <c r="Q889" s="320">
        <f t="shared" si="2517"/>
        <v>0</v>
      </c>
      <c r="R889" s="320">
        <f t="shared" si="2517"/>
        <v>0</v>
      </c>
      <c r="S889" s="320">
        <f t="shared" si="2517"/>
        <v>0</v>
      </c>
      <c r="T889" s="320">
        <f t="shared" si="2517"/>
        <v>0</v>
      </c>
      <c r="U889" s="320">
        <f t="shared" si="2517"/>
        <v>0</v>
      </c>
      <c r="V889" s="320">
        <f t="shared" si="2517"/>
        <v>0</v>
      </c>
      <c r="W889" s="320">
        <f t="shared" si="2517"/>
        <v>0</v>
      </c>
      <c r="X889" s="320">
        <f t="shared" si="2517"/>
        <v>0</v>
      </c>
      <c r="Y889" s="320">
        <f t="shared" si="2517"/>
        <v>0</v>
      </c>
      <c r="Z889" s="320">
        <f t="shared" si="2517"/>
        <v>0</v>
      </c>
      <c r="AA889" s="320">
        <f t="shared" si="2517"/>
        <v>0</v>
      </c>
      <c r="AB889" s="320">
        <f t="shared" si="2517"/>
        <v>0</v>
      </c>
      <c r="AC889" s="320">
        <f t="shared" si="2517"/>
        <v>0</v>
      </c>
      <c r="AD889" s="320">
        <f t="shared" si="2517"/>
        <v>0</v>
      </c>
      <c r="AE889" s="320">
        <f t="shared" si="2517"/>
        <v>0</v>
      </c>
      <c r="AF889" s="320">
        <f t="shared" si="2517"/>
        <v>0</v>
      </c>
      <c r="AG889" s="320">
        <f t="shared" si="2517"/>
        <v>0</v>
      </c>
      <c r="AH889" s="320">
        <f t="shared" si="2517"/>
        <v>0</v>
      </c>
      <c r="AI889" s="320">
        <f t="shared" si="2517"/>
        <v>0</v>
      </c>
      <c r="AJ889" s="320">
        <f t="shared" si="2517"/>
        <v>0</v>
      </c>
      <c r="AK889" s="320">
        <f t="shared" si="2517"/>
        <v>0</v>
      </c>
      <c r="AL889" s="320">
        <f t="shared" si="2517"/>
        <v>0</v>
      </c>
      <c r="AM889" s="320">
        <f t="shared" si="2517"/>
        <v>0</v>
      </c>
      <c r="AN889" s="320">
        <f t="shared" si="2517"/>
        <v>0</v>
      </c>
      <c r="AO889" s="320">
        <f t="shared" si="2517"/>
        <v>0</v>
      </c>
      <c r="AP889" s="320">
        <f t="shared" si="2517"/>
        <v>0</v>
      </c>
      <c r="AQ889" s="320">
        <f t="shared" si="2517"/>
        <v>0</v>
      </c>
      <c r="AR889" s="320">
        <f t="shared" si="2517"/>
        <v>0</v>
      </c>
      <c r="AS889" s="320">
        <f t="shared" si="2517"/>
        <v>0</v>
      </c>
      <c r="AT889" s="320">
        <f t="shared" si="2517"/>
        <v>0</v>
      </c>
      <c r="AU889" s="320">
        <f t="shared" si="2517"/>
        <v>0</v>
      </c>
      <c r="AV889" s="320">
        <f t="shared" si="2517"/>
        <v>0</v>
      </c>
      <c r="AW889" s="320">
        <f t="shared" si="2517"/>
        <v>0</v>
      </c>
      <c r="AX889" s="320">
        <f t="shared" si="2517"/>
        <v>0</v>
      </c>
      <c r="AY889" s="320">
        <f t="shared" si="2517"/>
        <v>0</v>
      </c>
      <c r="AZ889" s="320">
        <f t="shared" si="2517"/>
        <v>0</v>
      </c>
      <c r="BA889" s="320">
        <f t="shared" si="2517"/>
        <v>0</v>
      </c>
      <c r="BB889" s="320">
        <f t="shared" si="2517"/>
        <v>0</v>
      </c>
      <c r="BC889" s="320">
        <f t="shared" si="2517"/>
        <v>0</v>
      </c>
      <c r="BD889" s="320">
        <f t="shared" si="2517"/>
        <v>0</v>
      </c>
      <c r="BE889" s="320">
        <f t="shared" si="2517"/>
        <v>0</v>
      </c>
      <c r="BF889" s="320">
        <f t="shared" si="2517"/>
        <v>0</v>
      </c>
      <c r="BG889" s="320">
        <f t="shared" si="2517"/>
        <v>0</v>
      </c>
      <c r="BH889" s="320">
        <f t="shared" si="2517"/>
        <v>0</v>
      </c>
      <c r="BI889" s="320">
        <f t="shared" si="2517"/>
        <v>0</v>
      </c>
      <c r="BJ889" s="320">
        <f t="shared" si="2517"/>
        <v>0</v>
      </c>
      <c r="BK889" s="320">
        <f t="shared" si="2517"/>
        <v>0</v>
      </c>
      <c r="BL889" s="320">
        <f t="shared" si="2517"/>
        <v>0</v>
      </c>
      <c r="BM889" s="320">
        <f t="shared" si="2517"/>
        <v>0</v>
      </c>
      <c r="BN889" s="320">
        <f t="shared" si="2517"/>
        <v>0</v>
      </c>
      <c r="BO889" s="320">
        <f t="shared" si="2517"/>
        <v>0</v>
      </c>
      <c r="BP889" s="320">
        <f t="shared" si="2517"/>
        <v>0</v>
      </c>
      <c r="BQ889" s="320">
        <f t="shared" si="2517"/>
        <v>0</v>
      </c>
      <c r="BR889" s="320">
        <f t="shared" si="2517"/>
        <v>0</v>
      </c>
      <c r="BS889" s="320">
        <f t="shared" si="2517"/>
        <v>0</v>
      </c>
      <c r="BT889" s="320">
        <f t="shared" ref="BT889:BZ889" si="2518">SUMIF($A$12:$A$234,$E876,BT$12:BT$234)</f>
        <v>0</v>
      </c>
      <c r="BU889" s="320">
        <f t="shared" si="2518"/>
        <v>0</v>
      </c>
      <c r="BV889" s="320">
        <f t="shared" si="2518"/>
        <v>0</v>
      </c>
      <c r="BW889" s="320">
        <f t="shared" si="2518"/>
        <v>0</v>
      </c>
      <c r="BX889" s="320">
        <f t="shared" si="2518"/>
        <v>0</v>
      </c>
      <c r="BY889" s="320">
        <f t="shared" si="2518"/>
        <v>0</v>
      </c>
      <c r="BZ889" s="320">
        <f t="shared" si="2518"/>
        <v>0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19">SUMIF($A$392:$A$539,$E876,H$392:H$539)</f>
        <v>0</v>
      </c>
      <c r="I891" s="277">
        <f t="shared" si="2519"/>
        <v>0</v>
      </c>
      <c r="J891" s="277">
        <f t="shared" si="2519"/>
        <v>0</v>
      </c>
      <c r="K891" s="277">
        <f t="shared" si="2519"/>
        <v>0</v>
      </c>
      <c r="L891" s="277">
        <f t="shared" si="2519"/>
        <v>0</v>
      </c>
      <c r="M891" s="277">
        <f t="shared" si="2519"/>
        <v>0</v>
      </c>
      <c r="N891" s="277">
        <f t="shared" si="2519"/>
        <v>0</v>
      </c>
      <c r="O891" s="277">
        <f t="shared" si="2519"/>
        <v>0</v>
      </c>
      <c r="P891" s="277">
        <f t="shared" si="2519"/>
        <v>0</v>
      </c>
      <c r="Q891" s="277">
        <f t="shared" si="2519"/>
        <v>0</v>
      </c>
      <c r="R891" s="277">
        <f t="shared" si="2519"/>
        <v>0</v>
      </c>
      <c r="S891" s="277">
        <f t="shared" si="2519"/>
        <v>0</v>
      </c>
      <c r="T891" s="277">
        <f t="shared" si="2519"/>
        <v>0</v>
      </c>
      <c r="U891" s="277">
        <f t="shared" si="2519"/>
        <v>0</v>
      </c>
      <c r="V891" s="277">
        <f t="shared" si="2519"/>
        <v>0</v>
      </c>
      <c r="W891" s="277">
        <f t="shared" si="2519"/>
        <v>0</v>
      </c>
      <c r="X891" s="277">
        <f t="shared" si="2519"/>
        <v>0</v>
      </c>
      <c r="Y891" s="277">
        <f t="shared" si="2519"/>
        <v>0</v>
      </c>
      <c r="Z891" s="277">
        <f t="shared" si="2519"/>
        <v>0</v>
      </c>
      <c r="AA891" s="277">
        <f t="shared" si="2519"/>
        <v>0</v>
      </c>
      <c r="AB891" s="277">
        <f t="shared" si="2519"/>
        <v>0</v>
      </c>
      <c r="AC891" s="277">
        <f t="shared" si="2519"/>
        <v>0</v>
      </c>
      <c r="AD891" s="277">
        <f t="shared" si="2519"/>
        <v>0</v>
      </c>
      <c r="AE891" s="277">
        <f t="shared" si="2519"/>
        <v>0</v>
      </c>
      <c r="AF891" s="277">
        <f t="shared" si="2519"/>
        <v>0</v>
      </c>
      <c r="AG891" s="277">
        <f t="shared" si="2519"/>
        <v>0</v>
      </c>
      <c r="AH891" s="277">
        <f t="shared" si="2519"/>
        <v>0</v>
      </c>
      <c r="AI891" s="277">
        <f t="shared" si="2519"/>
        <v>0</v>
      </c>
      <c r="AJ891" s="277">
        <f t="shared" si="2519"/>
        <v>0</v>
      </c>
      <c r="AK891" s="277">
        <f t="shared" si="2519"/>
        <v>0</v>
      </c>
      <c r="AL891" s="277">
        <f t="shared" si="2519"/>
        <v>0</v>
      </c>
      <c r="AM891" s="277">
        <f t="shared" si="2519"/>
        <v>0</v>
      </c>
      <c r="AN891" s="277">
        <f t="shared" si="2519"/>
        <v>0</v>
      </c>
      <c r="AO891" s="277">
        <f t="shared" si="2519"/>
        <v>0</v>
      </c>
      <c r="AP891" s="277">
        <f t="shared" si="2519"/>
        <v>0</v>
      </c>
      <c r="AQ891" s="277">
        <f t="shared" si="2519"/>
        <v>0</v>
      </c>
      <c r="AR891" s="277">
        <f t="shared" si="2519"/>
        <v>0</v>
      </c>
      <c r="AS891" s="277">
        <f t="shared" si="2519"/>
        <v>0</v>
      </c>
      <c r="AT891" s="277">
        <f t="shared" si="2519"/>
        <v>0</v>
      </c>
      <c r="AU891" s="277">
        <f t="shared" si="2519"/>
        <v>0</v>
      </c>
      <c r="AV891" s="277">
        <f t="shared" si="2519"/>
        <v>0</v>
      </c>
      <c r="AW891" s="277">
        <f t="shared" si="2519"/>
        <v>0</v>
      </c>
      <c r="AX891" s="277">
        <f t="shared" si="2519"/>
        <v>0</v>
      </c>
      <c r="AY891" s="277">
        <f t="shared" si="2519"/>
        <v>0</v>
      </c>
      <c r="AZ891" s="277">
        <f t="shared" si="2519"/>
        <v>0</v>
      </c>
      <c r="BA891" s="277">
        <f t="shared" si="2519"/>
        <v>0</v>
      </c>
      <c r="BB891" s="277">
        <f t="shared" si="2519"/>
        <v>0</v>
      </c>
      <c r="BC891" s="277">
        <f t="shared" si="2519"/>
        <v>0</v>
      </c>
      <c r="BD891" s="277">
        <f t="shared" si="2519"/>
        <v>0</v>
      </c>
      <c r="BE891" s="277">
        <f t="shared" si="2519"/>
        <v>0</v>
      </c>
      <c r="BF891" s="277">
        <f t="shared" si="2519"/>
        <v>0</v>
      </c>
      <c r="BG891" s="277">
        <f t="shared" si="2519"/>
        <v>0</v>
      </c>
      <c r="BH891" s="277">
        <f t="shared" si="2519"/>
        <v>0</v>
      </c>
      <c r="BI891" s="277">
        <f t="shared" si="2519"/>
        <v>0</v>
      </c>
      <c r="BJ891" s="277">
        <f t="shared" si="2519"/>
        <v>0</v>
      </c>
      <c r="BK891" s="277">
        <f t="shared" si="2519"/>
        <v>0</v>
      </c>
      <c r="BL891" s="277">
        <f t="shared" si="2519"/>
        <v>0</v>
      </c>
      <c r="BM891" s="277">
        <f t="shared" si="2519"/>
        <v>0</v>
      </c>
      <c r="BN891" s="277">
        <f t="shared" si="2519"/>
        <v>0</v>
      </c>
      <c r="BO891" s="277">
        <f t="shared" si="2519"/>
        <v>0</v>
      </c>
      <c r="BP891" s="277">
        <f t="shared" si="2519"/>
        <v>0</v>
      </c>
      <c r="BQ891" s="277">
        <f t="shared" si="2519"/>
        <v>0</v>
      </c>
      <c r="BR891" s="277">
        <f t="shared" si="2519"/>
        <v>0</v>
      </c>
      <c r="BS891" s="277">
        <f t="shared" si="2519"/>
        <v>0</v>
      </c>
      <c r="BT891" s="277">
        <f t="shared" ref="BT891:BZ891" si="2520">SUMIF($A$392:$A$539,$E876,BT$392:BT$539)</f>
        <v>0</v>
      </c>
      <c r="BU891" s="277">
        <f t="shared" si="2520"/>
        <v>0</v>
      </c>
      <c r="BV891" s="277">
        <f t="shared" si="2520"/>
        <v>0</v>
      </c>
      <c r="BW891" s="277">
        <f t="shared" si="2520"/>
        <v>0</v>
      </c>
      <c r="BX891" s="277">
        <f t="shared" si="2520"/>
        <v>0</v>
      </c>
      <c r="BY891" s="277">
        <f t="shared" si="2520"/>
        <v>0</v>
      </c>
      <c r="BZ891" s="277">
        <f t="shared" si="2520"/>
        <v>0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21">SUMIF($A$544:$A$615,$E876,H$544:H$615)</f>
        <v>0</v>
      </c>
      <c r="I892" s="277">
        <f t="shared" si="2521"/>
        <v>0</v>
      </c>
      <c r="J892" s="277">
        <f t="shared" si="2521"/>
        <v>0</v>
      </c>
      <c r="K892" s="277">
        <f t="shared" si="2521"/>
        <v>0</v>
      </c>
      <c r="L892" s="277">
        <f t="shared" si="2521"/>
        <v>0</v>
      </c>
      <c r="M892" s="277">
        <f t="shared" si="2521"/>
        <v>0</v>
      </c>
      <c r="N892" s="277">
        <f t="shared" si="2521"/>
        <v>0</v>
      </c>
      <c r="O892" s="277">
        <f t="shared" si="2521"/>
        <v>0</v>
      </c>
      <c r="P892" s="277">
        <f t="shared" si="2521"/>
        <v>0</v>
      </c>
      <c r="Q892" s="277">
        <f t="shared" si="2521"/>
        <v>0</v>
      </c>
      <c r="R892" s="277">
        <f t="shared" si="2521"/>
        <v>0</v>
      </c>
      <c r="S892" s="277">
        <f t="shared" si="2521"/>
        <v>0</v>
      </c>
      <c r="T892" s="277">
        <f t="shared" si="2521"/>
        <v>0</v>
      </c>
      <c r="U892" s="277">
        <f t="shared" si="2521"/>
        <v>0</v>
      </c>
      <c r="V892" s="277">
        <f t="shared" si="2521"/>
        <v>0</v>
      </c>
      <c r="W892" s="277">
        <f t="shared" si="2521"/>
        <v>0</v>
      </c>
      <c r="X892" s="277">
        <f t="shared" si="2521"/>
        <v>0</v>
      </c>
      <c r="Y892" s="277">
        <f t="shared" si="2521"/>
        <v>0</v>
      </c>
      <c r="Z892" s="277">
        <f t="shared" si="2521"/>
        <v>0</v>
      </c>
      <c r="AA892" s="277">
        <f t="shared" si="2521"/>
        <v>0</v>
      </c>
      <c r="AB892" s="277">
        <f t="shared" si="2521"/>
        <v>0</v>
      </c>
      <c r="AC892" s="277">
        <f t="shared" si="2521"/>
        <v>0</v>
      </c>
      <c r="AD892" s="277">
        <f t="shared" si="2521"/>
        <v>0</v>
      </c>
      <c r="AE892" s="277">
        <f t="shared" si="2521"/>
        <v>0</v>
      </c>
      <c r="AF892" s="277">
        <f t="shared" si="2521"/>
        <v>0</v>
      </c>
      <c r="AG892" s="277">
        <f t="shared" si="2521"/>
        <v>0</v>
      </c>
      <c r="AH892" s="277">
        <f t="shared" si="2521"/>
        <v>0</v>
      </c>
      <c r="AI892" s="277">
        <f t="shared" si="2521"/>
        <v>0</v>
      </c>
      <c r="AJ892" s="277">
        <f t="shared" si="2521"/>
        <v>0</v>
      </c>
      <c r="AK892" s="277">
        <f t="shared" si="2521"/>
        <v>0</v>
      </c>
      <c r="AL892" s="277">
        <f t="shared" si="2521"/>
        <v>0</v>
      </c>
      <c r="AM892" s="277">
        <f t="shared" si="2521"/>
        <v>0</v>
      </c>
      <c r="AN892" s="277">
        <f t="shared" si="2521"/>
        <v>0</v>
      </c>
      <c r="AO892" s="277">
        <f t="shared" si="2521"/>
        <v>0</v>
      </c>
      <c r="AP892" s="277">
        <f t="shared" si="2521"/>
        <v>0</v>
      </c>
      <c r="AQ892" s="277">
        <f t="shared" si="2521"/>
        <v>0</v>
      </c>
      <c r="AR892" s="277">
        <f t="shared" si="2521"/>
        <v>0</v>
      </c>
      <c r="AS892" s="277">
        <f t="shared" si="2521"/>
        <v>0</v>
      </c>
      <c r="AT892" s="277">
        <f t="shared" si="2521"/>
        <v>0</v>
      </c>
      <c r="AU892" s="277">
        <f t="shared" si="2521"/>
        <v>0</v>
      </c>
      <c r="AV892" s="277">
        <f t="shared" si="2521"/>
        <v>0</v>
      </c>
      <c r="AW892" s="277">
        <f t="shared" si="2521"/>
        <v>0</v>
      </c>
      <c r="AX892" s="277">
        <f t="shared" si="2521"/>
        <v>0</v>
      </c>
      <c r="AY892" s="277">
        <f t="shared" si="2521"/>
        <v>0</v>
      </c>
      <c r="AZ892" s="277">
        <f t="shared" si="2521"/>
        <v>0</v>
      </c>
      <c r="BA892" s="277">
        <f t="shared" si="2521"/>
        <v>0</v>
      </c>
      <c r="BB892" s="277">
        <f t="shared" si="2521"/>
        <v>0</v>
      </c>
      <c r="BC892" s="277">
        <f t="shared" si="2521"/>
        <v>0</v>
      </c>
      <c r="BD892" s="277">
        <f t="shared" si="2521"/>
        <v>0</v>
      </c>
      <c r="BE892" s="277">
        <f t="shared" si="2521"/>
        <v>0</v>
      </c>
      <c r="BF892" s="277">
        <f t="shared" si="2521"/>
        <v>0</v>
      </c>
      <c r="BG892" s="277">
        <f t="shared" si="2521"/>
        <v>0</v>
      </c>
      <c r="BH892" s="277">
        <f t="shared" si="2521"/>
        <v>0</v>
      </c>
      <c r="BI892" s="277">
        <f t="shared" si="2521"/>
        <v>0</v>
      </c>
      <c r="BJ892" s="277">
        <f t="shared" si="2521"/>
        <v>0</v>
      </c>
      <c r="BK892" s="277">
        <f t="shared" si="2521"/>
        <v>0</v>
      </c>
      <c r="BL892" s="277">
        <f t="shared" si="2521"/>
        <v>0</v>
      </c>
      <c r="BM892" s="277">
        <f t="shared" si="2521"/>
        <v>0</v>
      </c>
      <c r="BN892" s="277">
        <f t="shared" si="2521"/>
        <v>0</v>
      </c>
      <c r="BO892" s="277">
        <f t="shared" si="2521"/>
        <v>0</v>
      </c>
      <c r="BP892" s="277">
        <f t="shared" si="2521"/>
        <v>0</v>
      </c>
      <c r="BQ892" s="277">
        <f t="shared" si="2521"/>
        <v>0</v>
      </c>
      <c r="BR892" s="277">
        <f t="shared" si="2521"/>
        <v>0</v>
      </c>
      <c r="BS892" s="277">
        <f t="shared" si="2521"/>
        <v>0</v>
      </c>
      <c r="BT892" s="277">
        <f t="shared" ref="BT892:BZ892" si="2522">SUMIF($A$544:$A$615,$E876,BT$544:BT$615)</f>
        <v>0</v>
      </c>
      <c r="BU892" s="277">
        <f t="shared" si="2522"/>
        <v>0</v>
      </c>
      <c r="BV892" s="277">
        <f t="shared" si="2522"/>
        <v>0</v>
      </c>
      <c r="BW892" s="277">
        <f t="shared" si="2522"/>
        <v>0</v>
      </c>
      <c r="BX892" s="277">
        <f t="shared" si="2522"/>
        <v>0</v>
      </c>
      <c r="BY892" s="277">
        <f t="shared" si="2522"/>
        <v>0</v>
      </c>
      <c r="BZ892" s="277">
        <f t="shared" si="2522"/>
        <v>0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23">SUMIF($A$316:$A$387,$E876,H$316:H$387)</f>
        <v>0</v>
      </c>
      <c r="I893" s="277">
        <f t="shared" si="2523"/>
        <v>0</v>
      </c>
      <c r="J893" s="277">
        <f t="shared" si="2523"/>
        <v>0</v>
      </c>
      <c r="K893" s="277">
        <f t="shared" si="2523"/>
        <v>0</v>
      </c>
      <c r="L893" s="277">
        <f t="shared" si="2523"/>
        <v>0</v>
      </c>
      <c r="M893" s="277">
        <f t="shared" si="2523"/>
        <v>0</v>
      </c>
      <c r="N893" s="277">
        <f t="shared" si="2523"/>
        <v>0</v>
      </c>
      <c r="O893" s="277">
        <f t="shared" si="2523"/>
        <v>0</v>
      </c>
      <c r="P893" s="277">
        <f t="shared" si="2523"/>
        <v>0</v>
      </c>
      <c r="Q893" s="277">
        <f t="shared" si="2523"/>
        <v>0</v>
      </c>
      <c r="R893" s="277">
        <f t="shared" si="2523"/>
        <v>0</v>
      </c>
      <c r="S893" s="277">
        <f t="shared" si="2523"/>
        <v>0</v>
      </c>
      <c r="T893" s="277">
        <f t="shared" si="2523"/>
        <v>0</v>
      </c>
      <c r="U893" s="277">
        <f t="shared" si="2523"/>
        <v>0</v>
      </c>
      <c r="V893" s="277">
        <f t="shared" si="2523"/>
        <v>0</v>
      </c>
      <c r="W893" s="277">
        <f t="shared" si="2523"/>
        <v>0</v>
      </c>
      <c r="X893" s="277">
        <f t="shared" si="2523"/>
        <v>0</v>
      </c>
      <c r="Y893" s="277">
        <f t="shared" si="2523"/>
        <v>0</v>
      </c>
      <c r="Z893" s="277">
        <f t="shared" si="2523"/>
        <v>0</v>
      </c>
      <c r="AA893" s="277">
        <f t="shared" si="2523"/>
        <v>0</v>
      </c>
      <c r="AB893" s="277">
        <f t="shared" si="2523"/>
        <v>0</v>
      </c>
      <c r="AC893" s="277">
        <f t="shared" si="2523"/>
        <v>0</v>
      </c>
      <c r="AD893" s="277">
        <f t="shared" si="2523"/>
        <v>0</v>
      </c>
      <c r="AE893" s="277">
        <f t="shared" si="2523"/>
        <v>0</v>
      </c>
      <c r="AF893" s="277">
        <f t="shared" si="2523"/>
        <v>0</v>
      </c>
      <c r="AG893" s="277">
        <f t="shared" si="2523"/>
        <v>0</v>
      </c>
      <c r="AH893" s="277">
        <f t="shared" si="2523"/>
        <v>0</v>
      </c>
      <c r="AI893" s="277">
        <f t="shared" si="2523"/>
        <v>0</v>
      </c>
      <c r="AJ893" s="277">
        <f t="shared" si="2523"/>
        <v>0</v>
      </c>
      <c r="AK893" s="277">
        <f t="shared" si="2523"/>
        <v>0</v>
      </c>
      <c r="AL893" s="277">
        <f t="shared" si="2523"/>
        <v>0</v>
      </c>
      <c r="AM893" s="277">
        <f t="shared" si="2523"/>
        <v>0</v>
      </c>
      <c r="AN893" s="277">
        <f t="shared" si="2523"/>
        <v>0</v>
      </c>
      <c r="AO893" s="277">
        <f t="shared" si="2523"/>
        <v>0</v>
      </c>
      <c r="AP893" s="277">
        <f t="shared" si="2523"/>
        <v>0</v>
      </c>
      <c r="AQ893" s="277">
        <f t="shared" si="2523"/>
        <v>0</v>
      </c>
      <c r="AR893" s="277">
        <f t="shared" si="2523"/>
        <v>0</v>
      </c>
      <c r="AS893" s="277">
        <f t="shared" si="2523"/>
        <v>0</v>
      </c>
      <c r="AT893" s="277">
        <f t="shared" si="2523"/>
        <v>0</v>
      </c>
      <c r="AU893" s="277">
        <f t="shared" si="2523"/>
        <v>0</v>
      </c>
      <c r="AV893" s="277">
        <f t="shared" si="2523"/>
        <v>0</v>
      </c>
      <c r="AW893" s="277">
        <f t="shared" si="2523"/>
        <v>0</v>
      </c>
      <c r="AX893" s="277">
        <f t="shared" si="2523"/>
        <v>0</v>
      </c>
      <c r="AY893" s="277">
        <f t="shared" si="2523"/>
        <v>0</v>
      </c>
      <c r="AZ893" s="277">
        <f t="shared" si="2523"/>
        <v>0</v>
      </c>
      <c r="BA893" s="277">
        <f t="shared" si="2523"/>
        <v>0</v>
      </c>
      <c r="BB893" s="277">
        <f t="shared" si="2523"/>
        <v>0</v>
      </c>
      <c r="BC893" s="277">
        <f t="shared" si="2523"/>
        <v>0</v>
      </c>
      <c r="BD893" s="277">
        <f t="shared" si="2523"/>
        <v>0</v>
      </c>
      <c r="BE893" s="277">
        <f t="shared" si="2523"/>
        <v>0</v>
      </c>
      <c r="BF893" s="277">
        <f t="shared" si="2523"/>
        <v>0</v>
      </c>
      <c r="BG893" s="277">
        <f t="shared" si="2523"/>
        <v>0</v>
      </c>
      <c r="BH893" s="277">
        <f t="shared" si="2523"/>
        <v>0</v>
      </c>
      <c r="BI893" s="277">
        <f t="shared" si="2523"/>
        <v>0</v>
      </c>
      <c r="BJ893" s="277">
        <f t="shared" si="2523"/>
        <v>0</v>
      </c>
      <c r="BK893" s="277">
        <f t="shared" si="2523"/>
        <v>0</v>
      </c>
      <c r="BL893" s="277">
        <f t="shared" si="2523"/>
        <v>0</v>
      </c>
      <c r="BM893" s="277">
        <f t="shared" si="2523"/>
        <v>0</v>
      </c>
      <c r="BN893" s="277">
        <f t="shared" si="2523"/>
        <v>0</v>
      </c>
      <c r="BO893" s="277">
        <f t="shared" si="2523"/>
        <v>0</v>
      </c>
      <c r="BP893" s="277">
        <f t="shared" si="2523"/>
        <v>0</v>
      </c>
      <c r="BQ893" s="277">
        <f t="shared" si="2523"/>
        <v>0</v>
      </c>
      <c r="BR893" s="277">
        <f t="shared" si="2523"/>
        <v>0</v>
      </c>
      <c r="BS893" s="277">
        <f t="shared" si="2523"/>
        <v>0</v>
      </c>
      <c r="BT893" s="277">
        <f t="shared" ref="BT893:BZ893" si="2524">SUMIF($A$316:$A$387,$E876,BT$316:BT$387)</f>
        <v>0</v>
      </c>
      <c r="BU893" s="277">
        <f t="shared" si="2524"/>
        <v>0</v>
      </c>
      <c r="BV893" s="277">
        <f t="shared" si="2524"/>
        <v>0</v>
      </c>
      <c r="BW893" s="277">
        <f t="shared" si="2524"/>
        <v>0</v>
      </c>
      <c r="BX893" s="277">
        <f t="shared" si="2524"/>
        <v>0</v>
      </c>
      <c r="BY893" s="277">
        <f t="shared" si="2524"/>
        <v>0</v>
      </c>
      <c r="BZ893" s="277">
        <f t="shared" si="2524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25">(H889-H891-H896)*$B895</f>
        <v>0</v>
      </c>
      <c r="I895" s="83">
        <f t="shared" ref="I895" si="2526">(I889-I891-I896)*$B895</f>
        <v>0</v>
      </c>
      <c r="J895" s="83">
        <f t="shared" ref="J895" si="2527">(J889-J891-J896)*$B895</f>
        <v>0</v>
      </c>
      <c r="K895" s="83">
        <f t="shared" ref="K895" si="2528">(K889-K891-K896)*$B895</f>
        <v>0</v>
      </c>
      <c r="L895" s="83">
        <f t="shared" ref="L895" si="2529">(L889-L891-L896)*$B895</f>
        <v>0</v>
      </c>
      <c r="M895" s="83">
        <f t="shared" ref="M895" si="2530">(M889-M891-M896)*$B895</f>
        <v>0</v>
      </c>
      <c r="N895" s="83">
        <f t="shared" ref="N895" si="2531">(N889-N891-N896)*$B895</f>
        <v>0</v>
      </c>
      <c r="O895" s="83">
        <f t="shared" ref="O895" si="2532">(O889-O891-O896)*$B895</f>
        <v>0</v>
      </c>
      <c r="P895" s="83">
        <f t="shared" ref="P895" si="2533">(P889-P891-P896)*$B895</f>
        <v>0</v>
      </c>
      <c r="Q895" s="83">
        <f t="shared" ref="Q895" si="2534">(Q889-Q891-Q896)*$B895</f>
        <v>0</v>
      </c>
      <c r="R895" s="83">
        <f t="shared" ref="R895" si="2535">(R889-R891-R896)*$B895</f>
        <v>0</v>
      </c>
      <c r="S895" s="83">
        <f t="shared" ref="S895" si="2536">(S889-S891-S896)*$B895</f>
        <v>0</v>
      </c>
      <c r="T895" s="83">
        <f t="shared" ref="T895" si="2537">(T889-T891-T896)*$B895</f>
        <v>0</v>
      </c>
      <c r="U895" s="83">
        <f t="shared" ref="U895" si="2538">(U889-U891-U896)*$B895</f>
        <v>0</v>
      </c>
      <c r="V895" s="83">
        <f t="shared" ref="V895" si="2539">(V889-V891-V896)*$B895</f>
        <v>0</v>
      </c>
      <c r="W895" s="83">
        <f t="shared" ref="W895" si="2540">(W889-W891-W896)*$B895</f>
        <v>0</v>
      </c>
      <c r="X895" s="83">
        <f t="shared" ref="X895" si="2541">(X889-X891-X896)*$B895</f>
        <v>0</v>
      </c>
      <c r="Y895" s="83">
        <f t="shared" ref="Y895" si="2542">(Y889-Y891-Y896)*$B895</f>
        <v>0</v>
      </c>
      <c r="Z895" s="83">
        <f t="shared" ref="Z895" si="2543">(Z889-Z891-Z896)*$B895</f>
        <v>0</v>
      </c>
      <c r="AA895" s="83">
        <f t="shared" ref="AA895" si="2544">(AA889-AA891-AA896)*$B895</f>
        <v>0</v>
      </c>
      <c r="AB895" s="83">
        <f t="shared" ref="AB895" si="2545">(AB889-AB891-AB896)*$B895</f>
        <v>0</v>
      </c>
      <c r="AC895" s="83">
        <f t="shared" ref="AC895" si="2546">(AC889-AC891-AC896)*$B895</f>
        <v>0</v>
      </c>
      <c r="AD895" s="83">
        <f t="shared" ref="AD895" si="2547">(AD889-AD891-AD896)*$B895</f>
        <v>0</v>
      </c>
      <c r="AE895" s="83">
        <f t="shared" ref="AE895" si="2548">(AE889-AE891-AE896)*$B895</f>
        <v>0</v>
      </c>
      <c r="AF895" s="83">
        <f t="shared" ref="AF895" si="2549">(AF889-AF891-AF896)*$B895</f>
        <v>0</v>
      </c>
      <c r="AG895" s="83">
        <f t="shared" ref="AG895" si="2550">(AG889-AG891-AG896)*$B895</f>
        <v>0</v>
      </c>
      <c r="AH895" s="83">
        <f t="shared" ref="AH895" si="2551">(AH889-AH891-AH896)*$B895</f>
        <v>0</v>
      </c>
      <c r="AI895" s="83">
        <f t="shared" ref="AI895" si="2552">(AI889-AI891-AI896)*$B895</f>
        <v>0</v>
      </c>
      <c r="AJ895" s="83">
        <f t="shared" ref="AJ895" si="2553">(AJ889-AJ891-AJ896)*$B895</f>
        <v>0</v>
      </c>
      <c r="AK895" s="83">
        <f t="shared" ref="AK895" si="2554">(AK889-AK891-AK896)*$B895</f>
        <v>0</v>
      </c>
      <c r="AL895" s="83">
        <f t="shared" ref="AL895" si="2555">(AL889-AL891-AL896)*$B895</f>
        <v>0</v>
      </c>
      <c r="AM895" s="83">
        <f t="shared" ref="AM895" si="2556">(AM889-AM891-AM896)*$B895</f>
        <v>0</v>
      </c>
      <c r="AN895" s="83">
        <f t="shared" ref="AN895" si="2557">(AN889-AN891-AN896)*$B895</f>
        <v>0</v>
      </c>
      <c r="AO895" s="83">
        <f t="shared" ref="AO895" si="2558">(AO889-AO891-AO896)*$B895</f>
        <v>0</v>
      </c>
      <c r="AP895" s="83">
        <f t="shared" ref="AP895" si="2559">(AP889-AP891-AP896)*$B895</f>
        <v>0</v>
      </c>
      <c r="AQ895" s="83">
        <f t="shared" ref="AQ895" si="2560">(AQ889-AQ891-AQ896)*$B895</f>
        <v>0</v>
      </c>
      <c r="AR895" s="83">
        <f t="shared" ref="AR895" si="2561">(AR889-AR891-AR896)*$B895</f>
        <v>0</v>
      </c>
      <c r="AS895" s="83">
        <f t="shared" ref="AS895" si="2562">(AS889-AS891-AS896)*$B895</f>
        <v>0</v>
      </c>
      <c r="AT895" s="83">
        <f t="shared" ref="AT895" si="2563">(AT889-AT891-AT896)*$B895</f>
        <v>0</v>
      </c>
      <c r="AU895" s="83">
        <f t="shared" ref="AU895" si="2564">(AU889-AU891-AU896)*$B895</f>
        <v>0</v>
      </c>
      <c r="AV895" s="83">
        <f t="shared" ref="AV895" si="2565">(AV889-AV891-AV896)*$B895</f>
        <v>0</v>
      </c>
      <c r="AW895" s="83">
        <f t="shared" ref="AW895" si="2566">(AW889-AW891-AW896)*$B895</f>
        <v>0</v>
      </c>
      <c r="AX895" s="83">
        <f t="shared" ref="AX895" si="2567">(AX889-AX891-AX896)*$B895</f>
        <v>0</v>
      </c>
      <c r="AY895" s="83">
        <f t="shared" ref="AY895" si="2568">(AY889-AY891-AY896)*$B895</f>
        <v>0</v>
      </c>
      <c r="AZ895" s="83">
        <f t="shared" ref="AZ895" si="2569">(AZ889-AZ891-AZ896)*$B895</f>
        <v>0</v>
      </c>
      <c r="BA895" s="83">
        <f t="shared" ref="BA895" si="2570">(BA889-BA891-BA896)*$B895</f>
        <v>0</v>
      </c>
      <c r="BB895" s="83">
        <f t="shared" ref="BB895" si="2571">(BB889-BB891-BB896)*$B895</f>
        <v>0</v>
      </c>
      <c r="BC895" s="83">
        <f t="shared" ref="BC895" si="2572">(BC889-BC891-BC896)*$B895</f>
        <v>0</v>
      </c>
      <c r="BD895" s="83">
        <f t="shared" ref="BD895" si="2573">(BD889-BD891-BD896)*$B895</f>
        <v>0</v>
      </c>
      <c r="BE895" s="83">
        <f t="shared" ref="BE895" si="2574">(BE889-BE891-BE896)*$B895</f>
        <v>0</v>
      </c>
      <c r="BF895" s="83">
        <f t="shared" ref="BF895" si="2575">(BF889-BF891-BF896)*$B895</f>
        <v>0</v>
      </c>
      <c r="BG895" s="83">
        <f t="shared" ref="BG895" si="2576">(BG889-BG891-BG896)*$B895</f>
        <v>0</v>
      </c>
      <c r="BH895" s="83">
        <f t="shared" ref="BH895" si="2577">(BH889-BH891-BH896)*$B895</f>
        <v>0</v>
      </c>
      <c r="BI895" s="83">
        <f t="shared" ref="BI895" si="2578">(BI889-BI891-BI896)*$B895</f>
        <v>0</v>
      </c>
      <c r="BJ895" s="83">
        <f t="shared" ref="BJ895" si="2579">(BJ889-BJ891-BJ896)*$B895</f>
        <v>0</v>
      </c>
      <c r="BK895" s="83">
        <f t="shared" ref="BK895" si="2580">(BK889-BK891-BK896)*$B895</f>
        <v>0</v>
      </c>
      <c r="BL895" s="83">
        <f t="shared" ref="BL895" si="2581">(BL889-BL891-BL896)*$B895</f>
        <v>0</v>
      </c>
      <c r="BM895" s="83">
        <f t="shared" ref="BM895" si="2582">(BM889-BM891-BM896)*$B895</f>
        <v>0</v>
      </c>
      <c r="BN895" s="83">
        <f t="shared" ref="BN895" si="2583">(BN889-BN891-BN896)*$B895</f>
        <v>0</v>
      </c>
      <c r="BO895" s="83">
        <f t="shared" ref="BO895" si="2584">(BO889-BO891-BO896)*$B895</f>
        <v>0</v>
      </c>
      <c r="BP895" s="83">
        <f t="shared" ref="BP895" si="2585">(BP889-BP891-BP896)*$B895</f>
        <v>0</v>
      </c>
      <c r="BQ895" s="83">
        <f t="shared" ref="BQ895" si="2586">(BQ889-BQ891-BQ896)*$B895</f>
        <v>0</v>
      </c>
      <c r="BR895" s="83">
        <f t="shared" ref="BR895" si="2587">(BR889-BR891-BR896)*$B895</f>
        <v>0</v>
      </c>
      <c r="BS895" s="83">
        <f t="shared" ref="BS895" si="2588">(BS889-BS891-BS896)*$B895</f>
        <v>0</v>
      </c>
      <c r="BT895" s="83">
        <f t="shared" ref="BT895" si="2589">(BT889-BT891-BT896)*$B895</f>
        <v>0</v>
      </c>
      <c r="BU895" s="83">
        <f t="shared" ref="BU895" si="2590">(BU889-BU891-BU896)*$B895</f>
        <v>0</v>
      </c>
      <c r="BV895" s="83">
        <f t="shared" ref="BV895" si="2591">(BV889-BV891-BV896)*$B895</f>
        <v>0</v>
      </c>
      <c r="BW895" s="83">
        <f t="shared" ref="BW895" si="2592">(BW889-BW891-BW896)*$B895</f>
        <v>0</v>
      </c>
      <c r="BX895" s="83">
        <f t="shared" ref="BX895" si="2593">(BX889-BX891-BX896)*$B895</f>
        <v>0</v>
      </c>
      <c r="BY895" s="83">
        <f t="shared" ref="BY895" si="2594">(BY889-BY891-BY896)*$B895</f>
        <v>0</v>
      </c>
      <c r="BZ895" s="83">
        <f t="shared" ref="BZ895" si="2595">(BZ889-BZ891-BZ896)*$B895</f>
        <v>0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96">(H889-H892)*$B896</f>
        <v>0</v>
      </c>
      <c r="I896" s="83">
        <f t="shared" si="2596"/>
        <v>0</v>
      </c>
      <c r="J896" s="83">
        <f t="shared" si="2596"/>
        <v>0</v>
      </c>
      <c r="K896" s="83">
        <f t="shared" si="2596"/>
        <v>0</v>
      </c>
      <c r="L896" s="83">
        <f t="shared" si="2596"/>
        <v>0</v>
      </c>
      <c r="M896" s="83">
        <f t="shared" si="2596"/>
        <v>0</v>
      </c>
      <c r="N896" s="83">
        <f t="shared" si="2596"/>
        <v>0</v>
      </c>
      <c r="O896" s="83">
        <f t="shared" si="2596"/>
        <v>0</v>
      </c>
      <c r="P896" s="83">
        <f t="shared" si="2596"/>
        <v>0</v>
      </c>
      <c r="Q896" s="83">
        <f t="shared" si="2596"/>
        <v>0</v>
      </c>
      <c r="R896" s="83">
        <f t="shared" si="2596"/>
        <v>0</v>
      </c>
      <c r="S896" s="83">
        <f t="shared" si="2596"/>
        <v>0</v>
      </c>
      <c r="T896" s="83">
        <f t="shared" si="2596"/>
        <v>0</v>
      </c>
      <c r="U896" s="83">
        <f t="shared" si="2596"/>
        <v>0</v>
      </c>
      <c r="V896" s="83">
        <f t="shared" si="2596"/>
        <v>0</v>
      </c>
      <c r="W896" s="83">
        <f t="shared" si="2596"/>
        <v>0</v>
      </c>
      <c r="X896" s="83">
        <f t="shared" si="2596"/>
        <v>0</v>
      </c>
      <c r="Y896" s="83">
        <f t="shared" si="2596"/>
        <v>0</v>
      </c>
      <c r="Z896" s="83">
        <f t="shared" si="2596"/>
        <v>0</v>
      </c>
      <c r="AA896" s="83">
        <f t="shared" si="2596"/>
        <v>0</v>
      </c>
      <c r="AB896" s="83">
        <f t="shared" si="2596"/>
        <v>0</v>
      </c>
      <c r="AC896" s="83">
        <f t="shared" si="2596"/>
        <v>0</v>
      </c>
      <c r="AD896" s="83">
        <f t="shared" si="2596"/>
        <v>0</v>
      </c>
      <c r="AE896" s="83">
        <f t="shared" si="2596"/>
        <v>0</v>
      </c>
      <c r="AF896" s="83">
        <f t="shared" si="2596"/>
        <v>0</v>
      </c>
      <c r="AG896" s="83">
        <f t="shared" si="2596"/>
        <v>0</v>
      </c>
      <c r="AH896" s="83">
        <f t="shared" si="2596"/>
        <v>0</v>
      </c>
      <c r="AI896" s="83">
        <f t="shared" si="2596"/>
        <v>0</v>
      </c>
      <c r="AJ896" s="83">
        <f t="shared" si="2596"/>
        <v>0</v>
      </c>
      <c r="AK896" s="83">
        <f t="shared" si="2596"/>
        <v>0</v>
      </c>
      <c r="AL896" s="83">
        <f t="shared" si="2596"/>
        <v>0</v>
      </c>
      <c r="AM896" s="83">
        <f t="shared" si="2596"/>
        <v>0</v>
      </c>
      <c r="AN896" s="83">
        <f t="shared" si="2596"/>
        <v>0</v>
      </c>
      <c r="AO896" s="83">
        <f t="shared" si="2596"/>
        <v>0</v>
      </c>
      <c r="AP896" s="83">
        <f t="shared" si="2596"/>
        <v>0</v>
      </c>
      <c r="AQ896" s="83">
        <f t="shared" si="2596"/>
        <v>0</v>
      </c>
      <c r="AR896" s="83">
        <f t="shared" si="2596"/>
        <v>0</v>
      </c>
      <c r="AS896" s="83">
        <f t="shared" si="2596"/>
        <v>0</v>
      </c>
      <c r="AT896" s="83">
        <f t="shared" si="2596"/>
        <v>0</v>
      </c>
      <c r="AU896" s="83">
        <f t="shared" si="2596"/>
        <v>0</v>
      </c>
      <c r="AV896" s="83">
        <f t="shared" si="2596"/>
        <v>0</v>
      </c>
      <c r="AW896" s="83">
        <f t="shared" si="2596"/>
        <v>0</v>
      </c>
      <c r="AX896" s="83">
        <f t="shared" si="2596"/>
        <v>0</v>
      </c>
      <c r="AY896" s="83">
        <f t="shared" si="2596"/>
        <v>0</v>
      </c>
      <c r="AZ896" s="83">
        <f t="shared" si="2596"/>
        <v>0</v>
      </c>
      <c r="BA896" s="83">
        <f t="shared" si="2596"/>
        <v>0</v>
      </c>
      <c r="BB896" s="83">
        <f t="shared" si="2596"/>
        <v>0</v>
      </c>
      <c r="BC896" s="83">
        <f t="shared" si="2596"/>
        <v>0</v>
      </c>
      <c r="BD896" s="83">
        <f t="shared" si="2596"/>
        <v>0</v>
      </c>
      <c r="BE896" s="83">
        <f t="shared" si="2596"/>
        <v>0</v>
      </c>
      <c r="BF896" s="83">
        <f t="shared" si="2596"/>
        <v>0</v>
      </c>
      <c r="BG896" s="83">
        <f t="shared" si="2596"/>
        <v>0</v>
      </c>
      <c r="BH896" s="83">
        <f t="shared" si="2596"/>
        <v>0</v>
      </c>
      <c r="BI896" s="83">
        <f t="shared" si="2596"/>
        <v>0</v>
      </c>
      <c r="BJ896" s="83">
        <f t="shared" si="2596"/>
        <v>0</v>
      </c>
      <c r="BK896" s="83">
        <f t="shared" si="2596"/>
        <v>0</v>
      </c>
      <c r="BL896" s="83">
        <f t="shared" si="2596"/>
        <v>0</v>
      </c>
      <c r="BM896" s="83">
        <f t="shared" si="2596"/>
        <v>0</v>
      </c>
      <c r="BN896" s="83">
        <f t="shared" si="2596"/>
        <v>0</v>
      </c>
      <c r="BO896" s="83">
        <f t="shared" si="2596"/>
        <v>0</v>
      </c>
      <c r="BP896" s="83">
        <f t="shared" si="2596"/>
        <v>0</v>
      </c>
      <c r="BQ896" s="83">
        <f t="shared" si="2596"/>
        <v>0</v>
      </c>
      <c r="BR896" s="83">
        <f t="shared" si="2596"/>
        <v>0</v>
      </c>
      <c r="BS896" s="83">
        <f t="shared" si="2596"/>
        <v>0</v>
      </c>
      <c r="BT896" s="83">
        <f t="shared" ref="BT896:BZ896" si="2597">(BT889-BT892)*$B896</f>
        <v>0</v>
      </c>
      <c r="BU896" s="83">
        <f t="shared" si="2597"/>
        <v>0</v>
      </c>
      <c r="BV896" s="83">
        <f t="shared" si="2597"/>
        <v>0</v>
      </c>
      <c r="BW896" s="83">
        <f t="shared" si="2597"/>
        <v>0</v>
      </c>
      <c r="BX896" s="83">
        <f t="shared" si="2597"/>
        <v>0</v>
      </c>
      <c r="BY896" s="83">
        <f t="shared" si="2597"/>
        <v>0</v>
      </c>
      <c r="BZ896" s="83">
        <f t="shared" si="2597"/>
        <v>0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98">(-H893)*$B897</f>
        <v>0</v>
      </c>
      <c r="I897" s="65">
        <f t="shared" si="2598"/>
        <v>0</v>
      </c>
      <c r="J897" s="65">
        <f t="shared" si="2598"/>
        <v>0</v>
      </c>
      <c r="K897" s="65">
        <f t="shared" si="2598"/>
        <v>0</v>
      </c>
      <c r="L897" s="65">
        <f t="shared" si="2598"/>
        <v>0</v>
      </c>
      <c r="M897" s="65">
        <f t="shared" si="2598"/>
        <v>0</v>
      </c>
      <c r="N897" s="65">
        <f t="shared" si="2598"/>
        <v>0</v>
      </c>
      <c r="O897" s="65">
        <f t="shared" si="2598"/>
        <v>0</v>
      </c>
      <c r="P897" s="65">
        <f t="shared" si="2598"/>
        <v>0</v>
      </c>
      <c r="Q897" s="65">
        <f t="shared" si="2598"/>
        <v>0</v>
      </c>
      <c r="R897" s="65">
        <f t="shared" si="2598"/>
        <v>0</v>
      </c>
      <c r="S897" s="65">
        <f t="shared" si="2598"/>
        <v>0</v>
      </c>
      <c r="T897" s="65">
        <f t="shared" si="2598"/>
        <v>0</v>
      </c>
      <c r="U897" s="65">
        <f t="shared" si="2598"/>
        <v>0</v>
      </c>
      <c r="V897" s="65">
        <f t="shared" si="2598"/>
        <v>0</v>
      </c>
      <c r="W897" s="65">
        <f t="shared" si="2598"/>
        <v>0</v>
      </c>
      <c r="X897" s="65">
        <f t="shared" si="2598"/>
        <v>0</v>
      </c>
      <c r="Y897" s="65">
        <f t="shared" si="2598"/>
        <v>0</v>
      </c>
      <c r="Z897" s="65">
        <f t="shared" si="2598"/>
        <v>0</v>
      </c>
      <c r="AA897" s="65">
        <f t="shared" si="2598"/>
        <v>0</v>
      </c>
      <c r="AB897" s="65">
        <f t="shared" si="2598"/>
        <v>0</v>
      </c>
      <c r="AC897" s="65">
        <f t="shared" si="2598"/>
        <v>0</v>
      </c>
      <c r="AD897" s="65">
        <f t="shared" si="2598"/>
        <v>0</v>
      </c>
      <c r="AE897" s="65">
        <f t="shared" si="2598"/>
        <v>0</v>
      </c>
      <c r="AF897" s="65">
        <f t="shared" si="2598"/>
        <v>0</v>
      </c>
      <c r="AG897" s="65">
        <f t="shared" si="2598"/>
        <v>0</v>
      </c>
      <c r="AH897" s="65">
        <f t="shared" si="2598"/>
        <v>0</v>
      </c>
      <c r="AI897" s="65">
        <f t="shared" si="2598"/>
        <v>0</v>
      </c>
      <c r="AJ897" s="65">
        <f t="shared" si="2598"/>
        <v>0</v>
      </c>
      <c r="AK897" s="65">
        <f t="shared" si="2598"/>
        <v>0</v>
      </c>
      <c r="AL897" s="65">
        <f t="shared" si="2598"/>
        <v>0</v>
      </c>
      <c r="AM897" s="65">
        <f t="shared" si="2598"/>
        <v>0</v>
      </c>
      <c r="AN897" s="65">
        <f t="shared" si="2598"/>
        <v>0</v>
      </c>
      <c r="AO897" s="65">
        <f t="shared" si="2598"/>
        <v>0</v>
      </c>
      <c r="AP897" s="65">
        <f t="shared" si="2598"/>
        <v>0</v>
      </c>
      <c r="AQ897" s="65">
        <f t="shared" si="2598"/>
        <v>0</v>
      </c>
      <c r="AR897" s="65">
        <f t="shared" si="2598"/>
        <v>0</v>
      </c>
      <c r="AS897" s="65">
        <f t="shared" si="2598"/>
        <v>0</v>
      </c>
      <c r="AT897" s="65">
        <f t="shared" si="2598"/>
        <v>0</v>
      </c>
      <c r="AU897" s="65">
        <f t="shared" si="2598"/>
        <v>0</v>
      </c>
      <c r="AV897" s="65">
        <f t="shared" si="2598"/>
        <v>0</v>
      </c>
      <c r="AW897" s="65">
        <f t="shared" si="2598"/>
        <v>0</v>
      </c>
      <c r="AX897" s="65">
        <f t="shared" si="2598"/>
        <v>0</v>
      </c>
      <c r="AY897" s="65">
        <f t="shared" si="2598"/>
        <v>0</v>
      </c>
      <c r="AZ897" s="65">
        <f t="shared" si="2598"/>
        <v>0</v>
      </c>
      <c r="BA897" s="65">
        <f t="shared" si="2598"/>
        <v>0</v>
      </c>
      <c r="BB897" s="65">
        <f t="shared" si="2598"/>
        <v>0</v>
      </c>
      <c r="BC897" s="65">
        <f t="shared" si="2598"/>
        <v>0</v>
      </c>
      <c r="BD897" s="65">
        <f t="shared" si="2598"/>
        <v>0</v>
      </c>
      <c r="BE897" s="65">
        <f t="shared" si="2598"/>
        <v>0</v>
      </c>
      <c r="BF897" s="65">
        <f t="shared" si="2598"/>
        <v>0</v>
      </c>
      <c r="BG897" s="65">
        <f t="shared" si="2598"/>
        <v>0</v>
      </c>
      <c r="BH897" s="65">
        <f t="shared" si="2598"/>
        <v>0</v>
      </c>
      <c r="BI897" s="65">
        <f t="shared" si="2598"/>
        <v>0</v>
      </c>
      <c r="BJ897" s="65">
        <f t="shared" si="2598"/>
        <v>0</v>
      </c>
      <c r="BK897" s="65">
        <f t="shared" si="2598"/>
        <v>0</v>
      </c>
      <c r="BL897" s="65">
        <f t="shared" si="2598"/>
        <v>0</v>
      </c>
      <c r="BM897" s="65">
        <f t="shared" si="2598"/>
        <v>0</v>
      </c>
      <c r="BN897" s="65">
        <f t="shared" si="2598"/>
        <v>0</v>
      </c>
      <c r="BO897" s="65">
        <f t="shared" si="2598"/>
        <v>0</v>
      </c>
      <c r="BP897" s="65">
        <f t="shared" si="2598"/>
        <v>0</v>
      </c>
      <c r="BQ897" s="65">
        <f t="shared" si="2598"/>
        <v>0</v>
      </c>
      <c r="BR897" s="65">
        <f t="shared" si="2598"/>
        <v>0</v>
      </c>
      <c r="BS897" s="65">
        <f t="shared" si="2598"/>
        <v>0</v>
      </c>
      <c r="BT897" s="65">
        <f t="shared" ref="BT897:BZ897" si="2599">(-BT893)*$B897</f>
        <v>0</v>
      </c>
      <c r="BU897" s="65">
        <f t="shared" si="2599"/>
        <v>0</v>
      </c>
      <c r="BV897" s="65">
        <f t="shared" si="2599"/>
        <v>0</v>
      </c>
      <c r="BW897" s="65">
        <f t="shared" si="2599"/>
        <v>0</v>
      </c>
      <c r="BX897" s="65">
        <f t="shared" si="2599"/>
        <v>0</v>
      </c>
      <c r="BY897" s="65">
        <f t="shared" si="2599"/>
        <v>0</v>
      </c>
      <c r="BZ897" s="65">
        <f t="shared" si="2599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600">SUM(H895:H897)</f>
        <v>0</v>
      </c>
      <c r="I898" s="188">
        <f t="shared" ref="I898" si="2601">SUM(I895:I897)</f>
        <v>0</v>
      </c>
      <c r="J898" s="188">
        <f t="shared" ref="J898" si="2602">SUM(J895:J897)</f>
        <v>0</v>
      </c>
      <c r="K898" s="188">
        <f t="shared" ref="K898" si="2603">SUM(K895:K897)</f>
        <v>0</v>
      </c>
      <c r="L898" s="188">
        <f t="shared" ref="L898" si="2604">SUM(L895:L897)</f>
        <v>0</v>
      </c>
      <c r="M898" s="188">
        <f t="shared" ref="M898" si="2605">SUM(M895:M897)</f>
        <v>0</v>
      </c>
      <c r="N898" s="188">
        <f t="shared" ref="N898" si="2606">SUM(N895:N897)</f>
        <v>0</v>
      </c>
      <c r="O898" s="188">
        <f t="shared" ref="O898" si="2607">SUM(O895:O897)</f>
        <v>0</v>
      </c>
      <c r="P898" s="188">
        <f t="shared" ref="P898" si="2608">SUM(P895:P897)</f>
        <v>0</v>
      </c>
      <c r="Q898" s="188">
        <f t="shared" ref="Q898" si="2609">SUM(Q895:Q897)</f>
        <v>0</v>
      </c>
      <c r="R898" s="188">
        <f t="shared" ref="R898" si="2610">SUM(R895:R897)</f>
        <v>0</v>
      </c>
      <c r="S898" s="188">
        <f t="shared" ref="S898" si="2611">SUM(S895:S897)</f>
        <v>0</v>
      </c>
      <c r="T898" s="188">
        <f t="shared" ref="T898" si="2612">SUM(T895:T897)</f>
        <v>0</v>
      </c>
      <c r="U898" s="188">
        <f t="shared" ref="U898" si="2613">SUM(U895:U897)</f>
        <v>0</v>
      </c>
      <c r="V898" s="188">
        <f t="shared" ref="V898" si="2614">SUM(V895:V897)</f>
        <v>0</v>
      </c>
      <c r="W898" s="188">
        <f t="shared" ref="W898" si="2615">SUM(W895:W897)</f>
        <v>0</v>
      </c>
      <c r="X898" s="188">
        <f t="shared" ref="X898" si="2616">SUM(X895:X897)</f>
        <v>0</v>
      </c>
      <c r="Y898" s="188">
        <f t="shared" ref="Y898" si="2617">SUM(Y895:Y897)</f>
        <v>0</v>
      </c>
      <c r="Z898" s="188">
        <f t="shared" ref="Z898" si="2618">SUM(Z895:Z897)</f>
        <v>0</v>
      </c>
      <c r="AA898" s="188">
        <f t="shared" ref="AA898" si="2619">SUM(AA895:AA897)</f>
        <v>0</v>
      </c>
      <c r="AB898" s="188">
        <f t="shared" ref="AB898" si="2620">SUM(AB895:AB897)</f>
        <v>0</v>
      </c>
      <c r="AC898" s="188">
        <f t="shared" ref="AC898" si="2621">SUM(AC895:AC897)</f>
        <v>0</v>
      </c>
      <c r="AD898" s="188">
        <f t="shared" ref="AD898" si="2622">SUM(AD895:AD897)</f>
        <v>0</v>
      </c>
      <c r="AE898" s="188">
        <f t="shared" ref="AE898" si="2623">SUM(AE895:AE897)</f>
        <v>0</v>
      </c>
      <c r="AF898" s="188">
        <f t="shared" ref="AF898" si="2624">SUM(AF895:AF897)</f>
        <v>0</v>
      </c>
      <c r="AG898" s="188">
        <f t="shared" ref="AG898" si="2625">SUM(AG895:AG897)</f>
        <v>0</v>
      </c>
      <c r="AH898" s="188">
        <f t="shared" ref="AH898" si="2626">SUM(AH895:AH897)</f>
        <v>0</v>
      </c>
      <c r="AI898" s="188">
        <f t="shared" ref="AI898" si="2627">SUM(AI895:AI897)</f>
        <v>0</v>
      </c>
      <c r="AJ898" s="188">
        <f t="shared" ref="AJ898" si="2628">SUM(AJ895:AJ897)</f>
        <v>0</v>
      </c>
      <c r="AK898" s="188">
        <f t="shared" ref="AK898" si="2629">SUM(AK895:AK897)</f>
        <v>0</v>
      </c>
      <c r="AL898" s="188">
        <f t="shared" ref="AL898" si="2630">SUM(AL895:AL897)</f>
        <v>0</v>
      </c>
      <c r="AM898" s="188">
        <f t="shared" ref="AM898" si="2631">SUM(AM895:AM897)</f>
        <v>0</v>
      </c>
      <c r="AN898" s="188">
        <f t="shared" ref="AN898" si="2632">SUM(AN895:AN897)</f>
        <v>0</v>
      </c>
      <c r="AO898" s="188">
        <f t="shared" ref="AO898" si="2633">SUM(AO895:AO897)</f>
        <v>0</v>
      </c>
      <c r="AP898" s="188">
        <f t="shared" ref="AP898" si="2634">SUM(AP895:AP897)</f>
        <v>0</v>
      </c>
      <c r="AQ898" s="188">
        <f t="shared" ref="AQ898" si="2635">SUM(AQ895:AQ897)</f>
        <v>0</v>
      </c>
      <c r="AR898" s="188">
        <f t="shared" ref="AR898" si="2636">SUM(AR895:AR897)</f>
        <v>0</v>
      </c>
      <c r="AS898" s="188">
        <f t="shared" ref="AS898" si="2637">SUM(AS895:AS897)</f>
        <v>0</v>
      </c>
      <c r="AT898" s="188">
        <f t="shared" ref="AT898" si="2638">SUM(AT895:AT897)</f>
        <v>0</v>
      </c>
      <c r="AU898" s="188">
        <f t="shared" ref="AU898" si="2639">SUM(AU895:AU897)</f>
        <v>0</v>
      </c>
      <c r="AV898" s="188">
        <f t="shared" ref="AV898" si="2640">SUM(AV895:AV897)</f>
        <v>0</v>
      </c>
      <c r="AW898" s="188">
        <f t="shared" ref="AW898" si="2641">SUM(AW895:AW897)</f>
        <v>0</v>
      </c>
      <c r="AX898" s="188">
        <f t="shared" ref="AX898" si="2642">SUM(AX895:AX897)</f>
        <v>0</v>
      </c>
      <c r="AY898" s="188">
        <f t="shared" ref="AY898" si="2643">SUM(AY895:AY897)</f>
        <v>0</v>
      </c>
      <c r="AZ898" s="188">
        <f t="shared" ref="AZ898" si="2644">SUM(AZ895:AZ897)</f>
        <v>0</v>
      </c>
      <c r="BA898" s="188">
        <f t="shared" ref="BA898" si="2645">SUM(BA895:BA897)</f>
        <v>0</v>
      </c>
      <c r="BB898" s="188">
        <f t="shared" ref="BB898" si="2646">SUM(BB895:BB897)</f>
        <v>0</v>
      </c>
      <c r="BC898" s="188">
        <f t="shared" ref="BC898" si="2647">SUM(BC895:BC897)</f>
        <v>0</v>
      </c>
      <c r="BD898" s="188">
        <f t="shared" ref="BD898" si="2648">SUM(BD895:BD897)</f>
        <v>0</v>
      </c>
      <c r="BE898" s="188">
        <f t="shared" ref="BE898" si="2649">SUM(BE895:BE897)</f>
        <v>0</v>
      </c>
      <c r="BF898" s="188">
        <f t="shared" ref="BF898" si="2650">SUM(BF895:BF897)</f>
        <v>0</v>
      </c>
      <c r="BG898" s="188">
        <f t="shared" ref="BG898" si="2651">SUM(BG895:BG897)</f>
        <v>0</v>
      </c>
      <c r="BH898" s="188">
        <f t="shared" ref="BH898" si="2652">SUM(BH895:BH897)</f>
        <v>0</v>
      </c>
      <c r="BI898" s="188">
        <f t="shared" ref="BI898" si="2653">SUM(BI895:BI897)</f>
        <v>0</v>
      </c>
      <c r="BJ898" s="188">
        <f t="shared" ref="BJ898" si="2654">SUM(BJ895:BJ897)</f>
        <v>0</v>
      </c>
      <c r="BK898" s="188">
        <f t="shared" ref="BK898" si="2655">SUM(BK895:BK897)</f>
        <v>0</v>
      </c>
      <c r="BL898" s="188">
        <f t="shared" ref="BL898" si="2656">SUM(BL895:BL897)</f>
        <v>0</v>
      </c>
      <c r="BM898" s="188">
        <f t="shared" ref="BM898" si="2657">SUM(BM895:BM897)</f>
        <v>0</v>
      </c>
      <c r="BN898" s="188">
        <f t="shared" ref="BN898" si="2658">SUM(BN895:BN897)</f>
        <v>0</v>
      </c>
      <c r="BO898" s="188">
        <f t="shared" ref="BO898" si="2659">SUM(BO895:BO897)</f>
        <v>0</v>
      </c>
      <c r="BP898" s="188">
        <f t="shared" ref="BP898" si="2660">SUM(BP895:BP897)</f>
        <v>0</v>
      </c>
      <c r="BQ898" s="188">
        <f t="shared" ref="BQ898" si="2661">SUM(BQ895:BQ897)</f>
        <v>0</v>
      </c>
      <c r="BR898" s="188">
        <f t="shared" ref="BR898" si="2662">SUM(BR895:BR897)</f>
        <v>0</v>
      </c>
      <c r="BS898" s="188">
        <f t="shared" ref="BS898" si="2663">SUM(BS895:BS897)</f>
        <v>0</v>
      </c>
      <c r="BT898" s="188">
        <f t="shared" ref="BT898" si="2664">SUM(BT895:BT897)</f>
        <v>0</v>
      </c>
      <c r="BU898" s="188">
        <f t="shared" ref="BU898" si="2665">SUM(BU895:BU897)</f>
        <v>0</v>
      </c>
      <c r="BV898" s="188">
        <f t="shared" ref="BV898" si="2666">SUM(BV895:BV897)</f>
        <v>0</v>
      </c>
      <c r="BW898" s="188">
        <f t="shared" ref="BW898" si="2667">SUM(BW895:BW897)</f>
        <v>0</v>
      </c>
      <c r="BX898" s="188">
        <f t="shared" ref="BX898" si="2668">SUM(BX895:BX897)</f>
        <v>0</v>
      </c>
      <c r="BY898" s="188">
        <f t="shared" ref="BY898" si="2669">SUM(BY895:BY897)</f>
        <v>0</v>
      </c>
      <c r="BZ898" s="188">
        <f t="shared" ref="BZ898" si="2670">SUM(BZ895:BZ897)</f>
        <v>0</v>
      </c>
    </row>
    <row r="899" spans="1:78" ht="15" x14ac:dyDescent="0.25">
      <c r="B899" s="77">
        <f>HLOOKUP(INPUTS!$C$48,$G$9:$BZ$949,ROW(C899)-8,FALSE)</f>
        <v>0</v>
      </c>
      <c r="E899" s="170" t="s">
        <v>16</v>
      </c>
      <c r="G899" s="188">
        <f>G898+F899</f>
        <v>0</v>
      </c>
      <c r="H899" s="188">
        <f t="shared" ref="H899" si="2671">H898+G899</f>
        <v>0</v>
      </c>
      <c r="I899" s="188">
        <f t="shared" ref="I899" si="2672">I898+H899</f>
        <v>0</v>
      </c>
      <c r="J899" s="188">
        <f t="shared" ref="J899" si="2673">J898+I899</f>
        <v>0</v>
      </c>
      <c r="K899" s="188">
        <f t="shared" ref="K899" si="2674">K898+J899</f>
        <v>0</v>
      </c>
      <c r="L899" s="188">
        <f t="shared" ref="L899" si="2675">L898+K899</f>
        <v>0</v>
      </c>
      <c r="M899" s="188">
        <f t="shared" ref="M899" si="2676">M898+L899</f>
        <v>0</v>
      </c>
      <c r="N899" s="188">
        <f t="shared" ref="N899" si="2677">N898+M899</f>
        <v>0</v>
      </c>
      <c r="O899" s="188">
        <f t="shared" ref="O899" si="2678">O898+N899</f>
        <v>0</v>
      </c>
      <c r="P899" s="188">
        <f t="shared" ref="P899" si="2679">P898+O899</f>
        <v>0</v>
      </c>
      <c r="Q899" s="188">
        <f t="shared" ref="Q899" si="2680">Q898+P899</f>
        <v>0</v>
      </c>
      <c r="R899" s="188">
        <f t="shared" ref="R899" si="2681">R898+Q899</f>
        <v>0</v>
      </c>
      <c r="S899" s="188">
        <f t="shared" ref="S899" si="2682">S898+R899</f>
        <v>0</v>
      </c>
      <c r="T899" s="188">
        <f t="shared" ref="T899" si="2683">T898+S899</f>
        <v>0</v>
      </c>
      <c r="U899" s="188">
        <f t="shared" ref="U899" si="2684">U898+T899</f>
        <v>0</v>
      </c>
      <c r="V899" s="188">
        <f t="shared" ref="V899" si="2685">V898+U899</f>
        <v>0</v>
      </c>
      <c r="W899" s="188">
        <f t="shared" ref="W899" si="2686">W898+V899</f>
        <v>0</v>
      </c>
      <c r="X899" s="188">
        <f t="shared" ref="X899" si="2687">X898+W899</f>
        <v>0</v>
      </c>
      <c r="Y899" s="188">
        <f t="shared" ref="Y899" si="2688">Y898+X899</f>
        <v>0</v>
      </c>
      <c r="Z899" s="188">
        <f t="shared" ref="Z899" si="2689">Z898+Y899</f>
        <v>0</v>
      </c>
      <c r="AA899" s="188">
        <f t="shared" ref="AA899" si="2690">AA898+Z899</f>
        <v>0</v>
      </c>
      <c r="AB899" s="188">
        <f t="shared" ref="AB899" si="2691">AB898+AA899</f>
        <v>0</v>
      </c>
      <c r="AC899" s="188">
        <f t="shared" ref="AC899" si="2692">AC898+AB899</f>
        <v>0</v>
      </c>
      <c r="AD899" s="188">
        <f t="shared" ref="AD899" si="2693">AD898+AC899</f>
        <v>0</v>
      </c>
      <c r="AE899" s="188">
        <f t="shared" ref="AE899" si="2694">AE898+AD899</f>
        <v>0</v>
      </c>
      <c r="AF899" s="188">
        <f t="shared" ref="AF899" si="2695">AF898+AE899</f>
        <v>0</v>
      </c>
      <c r="AG899" s="188">
        <f t="shared" ref="AG899" si="2696">AG898+AF899</f>
        <v>0</v>
      </c>
      <c r="AH899" s="188">
        <f t="shared" ref="AH899" si="2697">AH898+AG899</f>
        <v>0</v>
      </c>
      <c r="AI899" s="188">
        <f t="shared" ref="AI899" si="2698">AI898+AH899</f>
        <v>0</v>
      </c>
      <c r="AJ899" s="188">
        <f t="shared" ref="AJ899" si="2699">AJ898+AI899</f>
        <v>0</v>
      </c>
      <c r="AK899" s="188">
        <f t="shared" ref="AK899" si="2700">AK898+AJ899</f>
        <v>0</v>
      </c>
      <c r="AL899" s="188">
        <f t="shared" ref="AL899" si="2701">AL898+AK899</f>
        <v>0</v>
      </c>
      <c r="AM899" s="188">
        <f t="shared" ref="AM899" si="2702">AM898+AL899</f>
        <v>0</v>
      </c>
      <c r="AN899" s="188">
        <f t="shared" ref="AN899" si="2703">AN898+AM899</f>
        <v>0</v>
      </c>
      <c r="AO899" s="188">
        <f t="shared" ref="AO899" si="2704">AO898+AN899</f>
        <v>0</v>
      </c>
      <c r="AP899" s="188">
        <f t="shared" ref="AP899" si="2705">AP898+AO899</f>
        <v>0</v>
      </c>
      <c r="AQ899" s="188">
        <f t="shared" ref="AQ899" si="2706">AQ898+AP899</f>
        <v>0</v>
      </c>
      <c r="AR899" s="188">
        <f t="shared" ref="AR899" si="2707">AR898+AQ899</f>
        <v>0</v>
      </c>
      <c r="AS899" s="188">
        <f t="shared" ref="AS899" si="2708">AS898+AR899</f>
        <v>0</v>
      </c>
      <c r="AT899" s="188">
        <f t="shared" ref="AT899" si="2709">AT898+AS899</f>
        <v>0</v>
      </c>
      <c r="AU899" s="188">
        <f t="shared" ref="AU899" si="2710">AU898+AT899</f>
        <v>0</v>
      </c>
      <c r="AV899" s="188">
        <f t="shared" ref="AV899" si="2711">AV898+AU899</f>
        <v>0</v>
      </c>
      <c r="AW899" s="188">
        <f t="shared" ref="AW899" si="2712">AW898+AV899</f>
        <v>0</v>
      </c>
      <c r="AX899" s="188">
        <f t="shared" ref="AX899" si="2713">AX898+AW899</f>
        <v>0</v>
      </c>
      <c r="AY899" s="188">
        <f t="shared" ref="AY899" si="2714">AY898+AX899</f>
        <v>0</v>
      </c>
      <c r="AZ899" s="188">
        <f t="shared" ref="AZ899" si="2715">AZ898+AY899</f>
        <v>0</v>
      </c>
      <c r="BA899" s="188">
        <f t="shared" ref="BA899" si="2716">BA898+AZ899</f>
        <v>0</v>
      </c>
      <c r="BB899" s="188">
        <f t="shared" ref="BB899" si="2717">BB898+BA899</f>
        <v>0</v>
      </c>
      <c r="BC899" s="188">
        <f t="shared" ref="BC899" si="2718">BC898+BB899</f>
        <v>0</v>
      </c>
      <c r="BD899" s="188">
        <f t="shared" ref="BD899" si="2719">BD898+BC899</f>
        <v>0</v>
      </c>
      <c r="BE899" s="188">
        <f t="shared" ref="BE899" si="2720">BE898+BD899</f>
        <v>0</v>
      </c>
      <c r="BF899" s="188">
        <f t="shared" ref="BF899" si="2721">BF898+BE899</f>
        <v>0</v>
      </c>
      <c r="BG899" s="188">
        <f t="shared" ref="BG899" si="2722">BG898+BF899</f>
        <v>0</v>
      </c>
      <c r="BH899" s="188">
        <f t="shared" ref="BH899" si="2723">BH898+BG899</f>
        <v>0</v>
      </c>
      <c r="BI899" s="188">
        <f t="shared" ref="BI899" si="2724">BI898+BH899</f>
        <v>0</v>
      </c>
      <c r="BJ899" s="188">
        <f t="shared" ref="BJ899" si="2725">BJ898+BI899</f>
        <v>0</v>
      </c>
      <c r="BK899" s="188">
        <f t="shared" ref="BK899" si="2726">BK898+BJ899</f>
        <v>0</v>
      </c>
      <c r="BL899" s="188">
        <f t="shared" ref="BL899" si="2727">BL898+BK899</f>
        <v>0</v>
      </c>
      <c r="BM899" s="188">
        <f t="shared" ref="BM899" si="2728">BM898+BL899</f>
        <v>0</v>
      </c>
      <c r="BN899" s="188">
        <f t="shared" ref="BN899" si="2729">BN898+BM899</f>
        <v>0</v>
      </c>
      <c r="BO899" s="188">
        <f t="shared" ref="BO899" si="2730">BO898+BN899</f>
        <v>0</v>
      </c>
      <c r="BP899" s="188">
        <f t="shared" ref="BP899" si="2731">BP898+BO899</f>
        <v>0</v>
      </c>
      <c r="BQ899" s="188">
        <f t="shared" ref="BQ899" si="2732">BQ898+BP899</f>
        <v>0</v>
      </c>
      <c r="BR899" s="188">
        <f t="shared" ref="BR899" si="2733">BR898+BQ899</f>
        <v>0</v>
      </c>
      <c r="BS899" s="188">
        <f t="shared" ref="BS899" si="2734">BS898+BR899</f>
        <v>0</v>
      </c>
      <c r="BT899" s="188">
        <f t="shared" ref="BT899" si="2735">BT898+BS899</f>
        <v>0</v>
      </c>
      <c r="BU899" s="188">
        <f t="shared" ref="BU899" si="2736">BU898+BT899</f>
        <v>0</v>
      </c>
      <c r="BV899" s="188">
        <f t="shared" ref="BV899" si="2737">BV898+BU899</f>
        <v>0</v>
      </c>
      <c r="BW899" s="188">
        <f t="shared" ref="BW899" si="2738">BW898+BV899</f>
        <v>0</v>
      </c>
      <c r="BX899" s="188">
        <f t="shared" ref="BX899" si="2739">BX898+BW899</f>
        <v>0</v>
      </c>
      <c r="BY899" s="188">
        <f t="shared" ref="BY899" si="2740">BY898+BX899</f>
        <v>0</v>
      </c>
      <c r="BZ899" s="188">
        <f t="shared" ref="BZ899" si="2741">BZ898+BY899</f>
        <v>0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1.3893051174725952E-2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42">IF(H$700=$E901,VLOOKUP(H$9,$D$12:$E$83,2,FALSE),0)</f>
        <v>0</v>
      </c>
      <c r="I902" s="319">
        <f t="shared" ref="I902" si="2743">IF(I$700=$E901,VLOOKUP(I$9,$D$12:$E$83,2,FALSE),0)</f>
        <v>0</v>
      </c>
      <c r="J902" s="319">
        <f t="shared" ref="J902" si="2744">IF(J$700=$E901,VLOOKUP(J$9,$D$12:$E$83,2,FALSE),0)</f>
        <v>0</v>
      </c>
      <c r="K902" s="319">
        <f t="shared" ref="K902" si="2745">IF(K$700=$E901,VLOOKUP(K$9,$D$12:$E$83,2,FALSE),0)</f>
        <v>0</v>
      </c>
      <c r="L902" s="319">
        <f t="shared" ref="L902" si="2746">IF(L$700=$E901,VLOOKUP(L$9,$D$12:$E$83,2,FALSE),0)</f>
        <v>0</v>
      </c>
      <c r="M902" s="319">
        <f t="shared" ref="M902" si="2747">IF(M$700=$E901,VLOOKUP(M$9,$D$12:$E$83,2,FALSE),0)</f>
        <v>0</v>
      </c>
      <c r="N902" s="319">
        <f t="shared" ref="N902" si="2748">IF(N$700=$E901,VLOOKUP(N$9,$D$12:$E$83,2,FALSE),0)</f>
        <v>0</v>
      </c>
      <c r="O902" s="319">
        <f t="shared" ref="O902" si="2749">IF(O$700=$E901,VLOOKUP(O$9,$D$12:$E$83,2,FALSE),0)</f>
        <v>0</v>
      </c>
      <c r="P902" s="319">
        <f t="shared" ref="P902" si="2750">IF(P$700=$E901,VLOOKUP(P$9,$D$12:$E$83,2,FALSE),0)</f>
        <v>0</v>
      </c>
      <c r="Q902" s="319">
        <f t="shared" ref="Q902" si="2751">IF(Q$700=$E901,VLOOKUP(Q$9,$D$12:$E$83,2,FALSE),0)</f>
        <v>0</v>
      </c>
      <c r="R902" s="319">
        <f t="shared" ref="R902" si="2752">IF(R$700=$E901,VLOOKUP(R$9,$D$12:$E$83,2,FALSE),0)</f>
        <v>0</v>
      </c>
      <c r="S902" s="319">
        <f t="shared" ref="S902" si="2753">IF(S$700=$E901,VLOOKUP(S$9,$D$12:$E$83,2,FALSE),0)</f>
        <v>0</v>
      </c>
      <c r="T902" s="319">
        <f t="shared" ref="T902" si="2754">IF(T$700=$E901,VLOOKUP(T$9,$D$12:$E$83,2,FALSE),0)</f>
        <v>0</v>
      </c>
      <c r="U902" s="319">
        <f t="shared" ref="U902" si="2755">IF(U$700=$E901,VLOOKUP(U$9,$D$12:$E$83,2,FALSE),0)</f>
        <v>0</v>
      </c>
      <c r="V902" s="319">
        <f t="shared" ref="V902" si="2756">IF(V$700=$E901,VLOOKUP(V$9,$D$12:$E$83,2,FALSE),0)</f>
        <v>0</v>
      </c>
      <c r="W902" s="319">
        <f t="shared" ref="W902" si="2757">IF(W$700=$E901,VLOOKUP(W$9,$D$12:$E$83,2,FALSE),0)</f>
        <v>0</v>
      </c>
      <c r="X902" s="319">
        <f t="shared" ref="X902" si="2758">IF(X$700=$E901,VLOOKUP(X$9,$D$12:$E$83,2,FALSE),0)</f>
        <v>0</v>
      </c>
      <c r="Y902" s="319">
        <f t="shared" ref="Y902" si="2759">IF(Y$700=$E901,VLOOKUP(Y$9,$D$12:$E$83,2,FALSE),0)</f>
        <v>0</v>
      </c>
      <c r="Z902" s="319">
        <f t="shared" ref="Z902" si="2760">IF(Z$700=$E901,VLOOKUP(Z$9,$D$12:$E$83,2,FALSE),0)</f>
        <v>0</v>
      </c>
      <c r="AA902" s="319">
        <f t="shared" ref="AA902" si="2761">IF(AA$700=$E901,VLOOKUP(AA$9,$D$12:$E$83,2,FALSE),0)</f>
        <v>0</v>
      </c>
      <c r="AB902" s="319">
        <f t="shared" ref="AB902" si="2762">IF(AB$700=$E901,VLOOKUP(AB$9,$D$12:$E$83,2,FALSE),0)</f>
        <v>0</v>
      </c>
      <c r="AC902" s="319">
        <f t="shared" ref="AC902" si="2763">IF(AC$700=$E901,VLOOKUP(AC$9,$D$12:$E$83,2,FALSE),0)</f>
        <v>0</v>
      </c>
      <c r="AD902" s="319">
        <f t="shared" ref="AD902" si="2764">IF(AD$700=$E901,VLOOKUP(AD$9,$D$12:$E$83,2,FALSE),0)</f>
        <v>0</v>
      </c>
      <c r="AE902" s="319">
        <f t="shared" ref="AE902" si="2765">IF(AE$700=$E901,VLOOKUP(AE$9,$D$12:$E$83,2,FALSE),0)</f>
        <v>0</v>
      </c>
      <c r="AF902" s="319">
        <f t="shared" ref="AF902" si="2766">IF(AF$700=$E901,VLOOKUP(AF$9,$D$12:$E$83,2,FALSE),0)</f>
        <v>0</v>
      </c>
      <c r="AG902" s="319">
        <f t="shared" ref="AG902" si="2767">IF(AG$700=$E901,VLOOKUP(AG$9,$D$12:$E$83,2,FALSE),0)</f>
        <v>0</v>
      </c>
      <c r="AH902" s="319">
        <f t="shared" ref="AH902" si="2768">IF(AH$700=$E901,VLOOKUP(AH$9,$D$12:$E$83,2,FALSE),0)</f>
        <v>0</v>
      </c>
      <c r="AI902" s="319">
        <f t="shared" ref="AI902" si="2769">IF(AI$700=$E901,VLOOKUP(AI$9,$D$12:$E$83,2,FALSE),0)</f>
        <v>0</v>
      </c>
      <c r="AJ902" s="319">
        <f t="shared" ref="AJ902" si="2770">IF(AJ$700=$E901,VLOOKUP(AJ$9,$D$12:$E$83,2,FALSE),0)</f>
        <v>0</v>
      </c>
      <c r="AK902" s="319">
        <f t="shared" ref="AK902" si="2771">IF(AK$700=$E901,VLOOKUP(AK$9,$D$12:$E$83,2,FALSE),0)</f>
        <v>0</v>
      </c>
      <c r="AL902" s="319">
        <f t="shared" ref="AL902" si="2772">IF(AL$700=$E901,VLOOKUP(AL$9,$D$12:$E$83,2,FALSE),0)</f>
        <v>0</v>
      </c>
      <c r="AM902" s="319">
        <f t="shared" ref="AM902" si="2773">IF(AM$700=$E901,VLOOKUP(AM$9,$D$12:$E$83,2,FALSE),0)</f>
        <v>0</v>
      </c>
      <c r="AN902" s="319">
        <f t="shared" ref="AN902" si="2774">IF(AN$700=$E901,VLOOKUP(AN$9,$D$12:$E$83,2,FALSE),0)</f>
        <v>0</v>
      </c>
      <c r="AO902" s="319">
        <f t="shared" ref="AO902" si="2775">IF(AO$700=$E901,VLOOKUP(AO$9,$D$12:$E$83,2,FALSE),0)</f>
        <v>0</v>
      </c>
      <c r="AP902" s="319">
        <f t="shared" ref="AP902" si="2776">IF(AP$700=$E901,VLOOKUP(AP$9,$D$12:$E$83,2,FALSE),0)</f>
        <v>0</v>
      </c>
      <c r="AQ902" s="319">
        <f t="shared" ref="AQ902" si="2777">IF(AQ$700=$E901,VLOOKUP(AQ$9,$D$12:$E$83,2,FALSE),0)</f>
        <v>0</v>
      </c>
      <c r="AR902" s="319">
        <f t="shared" ref="AR902" si="2778">IF(AR$700=$E901,VLOOKUP(AR$9,$D$12:$E$83,2,FALSE),0)</f>
        <v>0</v>
      </c>
      <c r="AS902" s="319">
        <f t="shared" ref="AS902" si="2779">IF(AS$700=$E901,VLOOKUP(AS$9,$D$12:$E$83,2,FALSE),0)</f>
        <v>0</v>
      </c>
      <c r="AT902" s="319">
        <f t="shared" ref="AT902" si="2780">IF(AT$700=$E901,VLOOKUP(AT$9,$D$12:$E$83,2,FALSE),0)</f>
        <v>0</v>
      </c>
      <c r="AU902" s="319">
        <f t="shared" ref="AU902" si="2781">IF(AU$700=$E901,VLOOKUP(AU$9,$D$12:$E$83,2,FALSE),0)</f>
        <v>0</v>
      </c>
      <c r="AV902" s="319">
        <f t="shared" ref="AV902" si="2782">IF(AV$700=$E901,VLOOKUP(AV$9,$D$12:$E$83,2,FALSE),0)</f>
        <v>0</v>
      </c>
      <c r="AW902" s="319">
        <f t="shared" ref="AW902" si="2783">IF(AW$700=$E901,VLOOKUP(AW$9,$D$12:$E$83,2,FALSE),0)</f>
        <v>0</v>
      </c>
      <c r="AX902" s="319">
        <f t="shared" ref="AX902" si="2784">IF(AX$700=$E901,VLOOKUP(AX$9,$D$12:$E$83,2,FALSE),0)</f>
        <v>0</v>
      </c>
      <c r="AY902" s="319">
        <f t="shared" ref="AY902" si="2785">IF(AY$700=$E901,VLOOKUP(AY$9,$D$12:$E$83,2,FALSE),0)</f>
        <v>0</v>
      </c>
      <c r="AZ902" s="319">
        <f t="shared" ref="AZ902" si="2786">IF(AZ$700=$E901,VLOOKUP(AZ$9,$D$12:$E$83,2,FALSE),0)</f>
        <v>0</v>
      </c>
      <c r="BA902" s="319">
        <f t="shared" ref="BA902" si="2787">IF(BA$700=$E901,VLOOKUP(BA$9,$D$12:$E$83,2,FALSE),0)</f>
        <v>0</v>
      </c>
      <c r="BB902" s="319">
        <f t="shared" ref="BB902" si="2788">IF(BB$700=$E901,VLOOKUP(BB$9,$D$12:$E$83,2,FALSE),0)</f>
        <v>0</v>
      </c>
      <c r="BC902" s="319">
        <f t="shared" ref="BC902" si="2789">IF(BC$700=$E901,VLOOKUP(BC$9,$D$12:$E$83,2,FALSE),0)</f>
        <v>0</v>
      </c>
      <c r="BD902" s="319">
        <f t="shared" ref="BD902" si="2790">IF(BD$700=$E901,VLOOKUP(BD$9,$D$12:$E$83,2,FALSE),0)</f>
        <v>0</v>
      </c>
      <c r="BE902" s="319">
        <f t="shared" ref="BE902" si="2791">IF(BE$700=$E901,VLOOKUP(BE$9,$D$12:$E$83,2,FALSE),0)</f>
        <v>0</v>
      </c>
      <c r="BF902" s="319">
        <f t="shared" ref="BF902" si="2792">IF(BF$700=$E901,VLOOKUP(BF$9,$D$12:$E$83,2,FALSE),0)</f>
        <v>0</v>
      </c>
      <c r="BG902" s="319">
        <f t="shared" ref="BG902" si="2793">IF(BG$700=$E901,VLOOKUP(BG$9,$D$12:$E$83,2,FALSE),0)</f>
        <v>0</v>
      </c>
      <c r="BH902" s="319">
        <f t="shared" ref="BH902" si="2794">IF(BH$700=$E901,VLOOKUP(BH$9,$D$12:$E$83,2,FALSE),0)</f>
        <v>0</v>
      </c>
      <c r="BI902" s="319">
        <f t="shared" ref="BI902" si="2795">IF(BI$700=$E901,VLOOKUP(BI$9,$D$12:$E$83,2,FALSE),0)</f>
        <v>0</v>
      </c>
      <c r="BJ902" s="319">
        <f t="shared" ref="BJ902" si="2796">IF(BJ$700=$E901,VLOOKUP(BJ$9,$D$12:$E$83,2,FALSE),0)</f>
        <v>0</v>
      </c>
      <c r="BK902" s="319">
        <f t="shared" ref="BK902" si="2797">IF(BK$700=$E901,VLOOKUP(BK$9,$D$12:$E$83,2,FALSE),0)</f>
        <v>0</v>
      </c>
      <c r="BL902" s="319">
        <f t="shared" ref="BL902" si="2798">IF(BL$700=$E901,VLOOKUP(BL$9,$D$12:$E$83,2,FALSE),0)</f>
        <v>0</v>
      </c>
      <c r="BM902" s="319">
        <f t="shared" ref="BM902" si="2799">IF(BM$700=$E901,VLOOKUP(BM$9,$D$12:$E$83,2,FALSE),0)</f>
        <v>0</v>
      </c>
      <c r="BN902" s="319">
        <f t="shared" ref="BN902" si="2800">IF(BN$700=$E901,VLOOKUP(BN$9,$D$12:$E$83,2,FALSE),0)</f>
        <v>0</v>
      </c>
      <c r="BO902" s="319">
        <f t="shared" ref="BO902" si="2801">IF(BO$700=$E901,VLOOKUP(BO$9,$D$12:$E$83,2,FALSE),0)</f>
        <v>0</v>
      </c>
      <c r="BP902" s="319">
        <f t="shared" ref="BP902" si="2802">IF(BP$700=$E901,VLOOKUP(BP$9,$D$12:$E$83,2,FALSE),0)</f>
        <v>0</v>
      </c>
      <c r="BQ902" s="319">
        <f t="shared" ref="BQ902" si="2803">IF(BQ$700=$E901,VLOOKUP(BQ$9,$D$12:$E$83,2,FALSE),0)</f>
        <v>0</v>
      </c>
      <c r="BR902" s="319">
        <f t="shared" ref="BR902" si="2804">IF(BR$700=$E901,VLOOKUP(BR$9,$D$12:$E$83,2,FALSE),0)</f>
        <v>0</v>
      </c>
      <c r="BS902" s="319">
        <f t="shared" ref="BS902" si="2805">IF(BS$700=$E901,VLOOKUP(BS$9,$D$12:$E$83,2,FALSE),0)</f>
        <v>0</v>
      </c>
      <c r="BT902" s="319">
        <f t="shared" ref="BT902" si="2806">IF(BT$700=$E901,VLOOKUP(BT$9,$D$12:$E$83,2,FALSE),0)</f>
        <v>0</v>
      </c>
      <c r="BU902" s="319">
        <f t="shared" ref="BU902" si="2807">IF(BU$700=$E901,VLOOKUP(BU$9,$D$12:$E$83,2,FALSE),0)</f>
        <v>0</v>
      </c>
      <c r="BV902" s="319">
        <f t="shared" ref="BV902" si="2808">IF(BV$700=$E901,VLOOKUP(BV$9,$D$12:$E$83,2,FALSE),0)</f>
        <v>0</v>
      </c>
      <c r="BW902" s="319">
        <f t="shared" ref="BW902" si="2809">IF(BW$700=$E901,VLOOKUP(BW$9,$D$12:$E$83,2,FALSE),0)</f>
        <v>0</v>
      </c>
      <c r="BX902" s="319">
        <f t="shared" ref="BX902" si="2810">IF(BX$700=$E901,VLOOKUP(BX$9,$D$12:$E$83,2,FALSE),0)</f>
        <v>0</v>
      </c>
      <c r="BY902" s="319">
        <f t="shared" ref="BY902" si="2811">IF(BY$700=$E901,VLOOKUP(BY$9,$D$12:$E$83,2,FALSE),0)</f>
        <v>0</v>
      </c>
      <c r="BZ902" s="319">
        <f t="shared" ref="BZ902" si="2812">IF(BZ$700=$E901,VLOOKUP(BZ$9,$D$12:$E$83,2,FALSE),0)</f>
        <v>0</v>
      </c>
    </row>
    <row r="903" spans="1:78" ht="15" x14ac:dyDescent="0.25">
      <c r="A903" s="229">
        <f t="shared" ref="A903" si="2813">B903*$A$776</f>
        <v>0</v>
      </c>
      <c r="B903" s="77">
        <f t="shared" ref="B903:B907" si="2814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15">IF(H$700=$E901,VLOOKUP(H$9,$D$87:$E$158,2,FALSE),0)</f>
        <v>0</v>
      </c>
      <c r="I903" s="319">
        <f t="shared" si="2815"/>
        <v>0</v>
      </c>
      <c r="J903" s="319">
        <f t="shared" si="2815"/>
        <v>0</v>
      </c>
      <c r="K903" s="319">
        <f t="shared" si="2815"/>
        <v>0</v>
      </c>
      <c r="L903" s="319">
        <f t="shared" si="2815"/>
        <v>0</v>
      </c>
      <c r="M903" s="319">
        <f t="shared" si="2815"/>
        <v>0</v>
      </c>
      <c r="N903" s="319">
        <f t="shared" si="2815"/>
        <v>0</v>
      </c>
      <c r="O903" s="319">
        <f t="shared" si="2815"/>
        <v>0</v>
      </c>
      <c r="P903" s="319">
        <f t="shared" si="2815"/>
        <v>0</v>
      </c>
      <c r="Q903" s="319">
        <f t="shared" si="2815"/>
        <v>0</v>
      </c>
      <c r="R903" s="319">
        <f t="shared" si="2815"/>
        <v>0</v>
      </c>
      <c r="S903" s="319">
        <f t="shared" si="2815"/>
        <v>0</v>
      </c>
      <c r="T903" s="319">
        <f t="shared" si="2815"/>
        <v>0</v>
      </c>
      <c r="U903" s="319">
        <f t="shared" si="2815"/>
        <v>0</v>
      </c>
      <c r="V903" s="319">
        <f t="shared" si="2815"/>
        <v>0</v>
      </c>
      <c r="W903" s="319">
        <f t="shared" si="2815"/>
        <v>0</v>
      </c>
      <c r="X903" s="319">
        <f t="shared" si="2815"/>
        <v>0</v>
      </c>
      <c r="Y903" s="319">
        <f t="shared" si="2815"/>
        <v>0</v>
      </c>
      <c r="Z903" s="319">
        <f t="shared" si="2815"/>
        <v>0</v>
      </c>
      <c r="AA903" s="319">
        <f t="shared" si="2815"/>
        <v>0</v>
      </c>
      <c r="AB903" s="319">
        <f t="shared" si="2815"/>
        <v>0</v>
      </c>
      <c r="AC903" s="319">
        <f t="shared" si="2815"/>
        <v>0</v>
      </c>
      <c r="AD903" s="319">
        <f t="shared" si="2815"/>
        <v>0</v>
      </c>
      <c r="AE903" s="319">
        <f t="shared" si="2815"/>
        <v>0</v>
      </c>
      <c r="AF903" s="319">
        <f t="shared" si="2815"/>
        <v>0</v>
      </c>
      <c r="AG903" s="319">
        <f t="shared" si="2815"/>
        <v>0</v>
      </c>
      <c r="AH903" s="319">
        <f t="shared" si="2815"/>
        <v>0</v>
      </c>
      <c r="AI903" s="319">
        <f t="shared" si="2815"/>
        <v>0</v>
      </c>
      <c r="AJ903" s="319">
        <f t="shared" si="2815"/>
        <v>0</v>
      </c>
      <c r="AK903" s="319">
        <f t="shared" si="2815"/>
        <v>0</v>
      </c>
      <c r="AL903" s="319">
        <f t="shared" si="2815"/>
        <v>0</v>
      </c>
      <c r="AM903" s="319">
        <f t="shared" si="2815"/>
        <v>0</v>
      </c>
      <c r="AN903" s="319">
        <f t="shared" si="2815"/>
        <v>0</v>
      </c>
      <c r="AO903" s="319">
        <f t="shared" si="2815"/>
        <v>0</v>
      </c>
      <c r="AP903" s="319">
        <f t="shared" si="2815"/>
        <v>0</v>
      </c>
      <c r="AQ903" s="319">
        <f t="shared" si="2815"/>
        <v>0</v>
      </c>
      <c r="AR903" s="319">
        <f t="shared" si="2815"/>
        <v>0</v>
      </c>
      <c r="AS903" s="319">
        <f t="shared" si="2815"/>
        <v>0</v>
      </c>
      <c r="AT903" s="319">
        <f t="shared" si="2815"/>
        <v>0</v>
      </c>
      <c r="AU903" s="319">
        <f t="shared" si="2815"/>
        <v>0</v>
      </c>
      <c r="AV903" s="319">
        <f t="shared" si="2815"/>
        <v>0</v>
      </c>
      <c r="AW903" s="319">
        <f t="shared" si="2815"/>
        <v>0</v>
      </c>
      <c r="AX903" s="319">
        <f t="shared" si="2815"/>
        <v>0</v>
      </c>
      <c r="AY903" s="319">
        <f t="shared" si="2815"/>
        <v>0</v>
      </c>
      <c r="AZ903" s="319">
        <f t="shared" si="2815"/>
        <v>0</v>
      </c>
      <c r="BA903" s="319">
        <f t="shared" si="2815"/>
        <v>0</v>
      </c>
      <c r="BB903" s="319">
        <f t="shared" si="2815"/>
        <v>0</v>
      </c>
      <c r="BC903" s="319">
        <f t="shared" si="2815"/>
        <v>0</v>
      </c>
      <c r="BD903" s="319">
        <f t="shared" si="2815"/>
        <v>0</v>
      </c>
      <c r="BE903" s="319">
        <f t="shared" si="2815"/>
        <v>0</v>
      </c>
      <c r="BF903" s="319">
        <f t="shared" si="2815"/>
        <v>0</v>
      </c>
      <c r="BG903" s="319">
        <f t="shared" si="2815"/>
        <v>0</v>
      </c>
      <c r="BH903" s="319">
        <f t="shared" si="2815"/>
        <v>0</v>
      </c>
      <c r="BI903" s="319">
        <f t="shared" si="2815"/>
        <v>0</v>
      </c>
      <c r="BJ903" s="319">
        <f t="shared" si="2815"/>
        <v>0</v>
      </c>
      <c r="BK903" s="319">
        <f t="shared" si="2815"/>
        <v>0</v>
      </c>
      <c r="BL903" s="319">
        <f t="shared" si="2815"/>
        <v>0</v>
      </c>
      <c r="BM903" s="319">
        <f t="shared" si="2815"/>
        <v>0</v>
      </c>
      <c r="BN903" s="319">
        <f t="shared" si="2815"/>
        <v>0</v>
      </c>
      <c r="BO903" s="319">
        <f t="shared" si="2815"/>
        <v>0</v>
      </c>
      <c r="BP903" s="319">
        <f t="shared" si="2815"/>
        <v>0</v>
      </c>
      <c r="BQ903" s="319">
        <f t="shared" si="2815"/>
        <v>0</v>
      </c>
      <c r="BR903" s="319">
        <f t="shared" si="2815"/>
        <v>0</v>
      </c>
      <c r="BS903" s="319">
        <f t="shared" si="2815"/>
        <v>0</v>
      </c>
      <c r="BT903" s="319">
        <f t="shared" ref="BT903:BZ903" si="2816">IF(BT$700=$E901,VLOOKUP(BT$9,$D$87:$E$158,2,FALSE),0)</f>
        <v>0</v>
      </c>
      <c r="BU903" s="319">
        <f t="shared" si="2816"/>
        <v>0</v>
      </c>
      <c r="BV903" s="319">
        <f t="shared" si="2816"/>
        <v>0</v>
      </c>
      <c r="BW903" s="319">
        <f t="shared" si="2816"/>
        <v>0</v>
      </c>
      <c r="BX903" s="319">
        <f t="shared" si="2816"/>
        <v>0</v>
      </c>
      <c r="BY903" s="319">
        <f t="shared" si="2816"/>
        <v>0</v>
      </c>
      <c r="BZ903" s="319">
        <f t="shared" si="2816"/>
        <v>0</v>
      </c>
    </row>
    <row r="904" spans="1:78" ht="15" x14ac:dyDescent="0.25">
      <c r="A904" s="229">
        <f>B904*$A$776</f>
        <v>0</v>
      </c>
      <c r="B904" s="77">
        <f t="shared" si="2814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17">IF(H$700=$E901,VLOOKUP(H$9,$D$163:$E$234,2,FALSE),0)</f>
        <v>0</v>
      </c>
      <c r="I904" s="319">
        <f t="shared" si="2817"/>
        <v>0</v>
      </c>
      <c r="J904" s="319">
        <f t="shared" si="2817"/>
        <v>0</v>
      </c>
      <c r="K904" s="319">
        <f t="shared" si="2817"/>
        <v>0</v>
      </c>
      <c r="L904" s="319">
        <f t="shared" si="2817"/>
        <v>0</v>
      </c>
      <c r="M904" s="319">
        <f t="shared" si="2817"/>
        <v>0</v>
      </c>
      <c r="N904" s="319">
        <f t="shared" si="2817"/>
        <v>0</v>
      </c>
      <c r="O904" s="319">
        <f t="shared" si="2817"/>
        <v>0</v>
      </c>
      <c r="P904" s="319">
        <f t="shared" si="2817"/>
        <v>0</v>
      </c>
      <c r="Q904" s="319">
        <f t="shared" si="2817"/>
        <v>0</v>
      </c>
      <c r="R904" s="319">
        <f t="shared" si="2817"/>
        <v>0</v>
      </c>
      <c r="S904" s="319">
        <f t="shared" si="2817"/>
        <v>0</v>
      </c>
      <c r="T904" s="319">
        <f t="shared" si="2817"/>
        <v>0</v>
      </c>
      <c r="U904" s="319">
        <f t="shared" si="2817"/>
        <v>0</v>
      </c>
      <c r="V904" s="319">
        <f t="shared" si="2817"/>
        <v>0</v>
      </c>
      <c r="W904" s="319">
        <f t="shared" si="2817"/>
        <v>0</v>
      </c>
      <c r="X904" s="319">
        <f t="shared" si="2817"/>
        <v>0</v>
      </c>
      <c r="Y904" s="319">
        <f t="shared" si="2817"/>
        <v>0</v>
      </c>
      <c r="Z904" s="319">
        <f t="shared" si="2817"/>
        <v>0</v>
      </c>
      <c r="AA904" s="319">
        <f t="shared" si="2817"/>
        <v>0</v>
      </c>
      <c r="AB904" s="319">
        <f t="shared" si="2817"/>
        <v>0</v>
      </c>
      <c r="AC904" s="319">
        <f t="shared" si="2817"/>
        <v>0</v>
      </c>
      <c r="AD904" s="319">
        <f t="shared" si="2817"/>
        <v>0</v>
      </c>
      <c r="AE904" s="319">
        <f t="shared" si="2817"/>
        <v>0</v>
      </c>
      <c r="AF904" s="319">
        <f t="shared" si="2817"/>
        <v>0</v>
      </c>
      <c r="AG904" s="319">
        <f t="shared" si="2817"/>
        <v>0</v>
      </c>
      <c r="AH904" s="319">
        <f t="shared" si="2817"/>
        <v>0</v>
      </c>
      <c r="AI904" s="319">
        <f t="shared" si="2817"/>
        <v>0</v>
      </c>
      <c r="AJ904" s="319">
        <f t="shared" si="2817"/>
        <v>0</v>
      </c>
      <c r="AK904" s="319">
        <f t="shared" si="2817"/>
        <v>0</v>
      </c>
      <c r="AL904" s="319">
        <f t="shared" si="2817"/>
        <v>0</v>
      </c>
      <c r="AM904" s="319">
        <f t="shared" si="2817"/>
        <v>0</v>
      </c>
      <c r="AN904" s="319">
        <f t="shared" si="2817"/>
        <v>0</v>
      </c>
      <c r="AO904" s="319">
        <f t="shared" si="2817"/>
        <v>0</v>
      </c>
      <c r="AP904" s="319">
        <f t="shared" si="2817"/>
        <v>0</v>
      </c>
      <c r="AQ904" s="319">
        <f t="shared" si="2817"/>
        <v>0</v>
      </c>
      <c r="AR904" s="319">
        <f t="shared" si="2817"/>
        <v>0</v>
      </c>
      <c r="AS904" s="319">
        <f t="shared" si="2817"/>
        <v>0</v>
      </c>
      <c r="AT904" s="319">
        <f t="shared" si="2817"/>
        <v>0</v>
      </c>
      <c r="AU904" s="319">
        <f t="shared" si="2817"/>
        <v>0</v>
      </c>
      <c r="AV904" s="319">
        <f t="shared" si="2817"/>
        <v>0</v>
      </c>
      <c r="AW904" s="319">
        <f t="shared" si="2817"/>
        <v>0</v>
      </c>
      <c r="AX904" s="319">
        <f t="shared" si="2817"/>
        <v>0</v>
      </c>
      <c r="AY904" s="319">
        <f t="shared" si="2817"/>
        <v>0</v>
      </c>
      <c r="AZ904" s="319">
        <f t="shared" si="2817"/>
        <v>0</v>
      </c>
      <c r="BA904" s="319">
        <f t="shared" si="2817"/>
        <v>0</v>
      </c>
      <c r="BB904" s="319">
        <f t="shared" si="2817"/>
        <v>0</v>
      </c>
      <c r="BC904" s="319">
        <f t="shared" si="2817"/>
        <v>0</v>
      </c>
      <c r="BD904" s="319">
        <f t="shared" si="2817"/>
        <v>0</v>
      </c>
      <c r="BE904" s="319">
        <f t="shared" si="2817"/>
        <v>0</v>
      </c>
      <c r="BF904" s="319">
        <f t="shared" si="2817"/>
        <v>0</v>
      </c>
      <c r="BG904" s="319">
        <f t="shared" si="2817"/>
        <v>0</v>
      </c>
      <c r="BH904" s="319">
        <f t="shared" si="2817"/>
        <v>0</v>
      </c>
      <c r="BI904" s="319">
        <f t="shared" si="2817"/>
        <v>0</v>
      </c>
      <c r="BJ904" s="319">
        <f t="shared" si="2817"/>
        <v>0</v>
      </c>
      <c r="BK904" s="319">
        <f t="shared" si="2817"/>
        <v>0</v>
      </c>
      <c r="BL904" s="319">
        <f t="shared" si="2817"/>
        <v>0</v>
      </c>
      <c r="BM904" s="319">
        <f t="shared" si="2817"/>
        <v>0</v>
      </c>
      <c r="BN904" s="319">
        <f t="shared" si="2817"/>
        <v>0</v>
      </c>
      <c r="BO904" s="319">
        <f t="shared" si="2817"/>
        <v>0</v>
      </c>
      <c r="BP904" s="319">
        <f t="shared" si="2817"/>
        <v>0</v>
      </c>
      <c r="BQ904" s="319">
        <f t="shared" si="2817"/>
        <v>0</v>
      </c>
      <c r="BR904" s="319">
        <f t="shared" si="2817"/>
        <v>0</v>
      </c>
      <c r="BS904" s="319">
        <f t="shared" si="2817"/>
        <v>0</v>
      </c>
      <c r="BT904" s="319">
        <f t="shared" ref="BT904:BZ904" si="2818">IF(BT$700=$E901,VLOOKUP(BT$9,$D$163:$E$234,2,FALSE),0)</f>
        <v>0</v>
      </c>
      <c r="BU904" s="319">
        <f t="shared" si="2818"/>
        <v>0</v>
      </c>
      <c r="BV904" s="319">
        <f t="shared" si="2818"/>
        <v>0</v>
      </c>
      <c r="BW904" s="319">
        <f t="shared" si="2818"/>
        <v>0</v>
      </c>
      <c r="BX904" s="319">
        <f t="shared" si="2818"/>
        <v>0</v>
      </c>
      <c r="BY904" s="319">
        <f t="shared" si="2818"/>
        <v>0</v>
      </c>
      <c r="BZ904" s="319">
        <f t="shared" si="2818"/>
        <v>0</v>
      </c>
    </row>
    <row r="905" spans="1:78" ht="15" x14ac:dyDescent="0.25">
      <c r="A905" s="228">
        <f t="shared" ref="A905" si="2819">B905*$A$776</f>
        <v>0</v>
      </c>
      <c r="B905" s="77">
        <f t="shared" si="2814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20">IF(H$700=$E901,VLOOKUP(H$9,$D$239:$E$310,2,FALSE),0)</f>
        <v>0</v>
      </c>
      <c r="I905" s="319">
        <f t="shared" si="2820"/>
        <v>0</v>
      </c>
      <c r="J905" s="319">
        <f t="shared" si="2820"/>
        <v>0</v>
      </c>
      <c r="K905" s="319">
        <f t="shared" si="2820"/>
        <v>0</v>
      </c>
      <c r="L905" s="319">
        <f t="shared" si="2820"/>
        <v>0</v>
      </c>
      <c r="M905" s="319">
        <f t="shared" si="2820"/>
        <v>0</v>
      </c>
      <c r="N905" s="319">
        <f t="shared" si="2820"/>
        <v>0</v>
      </c>
      <c r="O905" s="319">
        <f t="shared" si="2820"/>
        <v>0</v>
      </c>
      <c r="P905" s="319">
        <f t="shared" si="2820"/>
        <v>0</v>
      </c>
      <c r="Q905" s="319">
        <f t="shared" si="2820"/>
        <v>0</v>
      </c>
      <c r="R905" s="319">
        <f t="shared" si="2820"/>
        <v>0</v>
      </c>
      <c r="S905" s="319">
        <f t="shared" si="2820"/>
        <v>0</v>
      </c>
      <c r="T905" s="319">
        <f t="shared" si="2820"/>
        <v>0</v>
      </c>
      <c r="U905" s="319">
        <f t="shared" si="2820"/>
        <v>0</v>
      </c>
      <c r="V905" s="319">
        <f t="shared" si="2820"/>
        <v>0</v>
      </c>
      <c r="W905" s="319">
        <f t="shared" si="2820"/>
        <v>0</v>
      </c>
      <c r="X905" s="319">
        <f t="shared" si="2820"/>
        <v>0</v>
      </c>
      <c r="Y905" s="319">
        <f t="shared" si="2820"/>
        <v>0</v>
      </c>
      <c r="Z905" s="319">
        <f t="shared" si="2820"/>
        <v>0</v>
      </c>
      <c r="AA905" s="319">
        <f t="shared" si="2820"/>
        <v>0</v>
      </c>
      <c r="AB905" s="319">
        <f t="shared" si="2820"/>
        <v>0</v>
      </c>
      <c r="AC905" s="319">
        <f t="shared" si="2820"/>
        <v>0</v>
      </c>
      <c r="AD905" s="319">
        <f t="shared" si="2820"/>
        <v>0</v>
      </c>
      <c r="AE905" s="319">
        <f t="shared" si="2820"/>
        <v>0</v>
      </c>
      <c r="AF905" s="319">
        <f t="shared" si="2820"/>
        <v>0</v>
      </c>
      <c r="AG905" s="319">
        <f t="shared" si="2820"/>
        <v>0</v>
      </c>
      <c r="AH905" s="319">
        <f t="shared" si="2820"/>
        <v>0</v>
      </c>
      <c r="AI905" s="319">
        <f t="shared" si="2820"/>
        <v>0</v>
      </c>
      <c r="AJ905" s="319">
        <f t="shared" si="2820"/>
        <v>0</v>
      </c>
      <c r="AK905" s="319">
        <f t="shared" si="2820"/>
        <v>0</v>
      </c>
      <c r="AL905" s="319">
        <f t="shared" si="2820"/>
        <v>0</v>
      </c>
      <c r="AM905" s="319">
        <f t="shared" si="2820"/>
        <v>0</v>
      </c>
      <c r="AN905" s="319">
        <f t="shared" si="2820"/>
        <v>0</v>
      </c>
      <c r="AO905" s="319">
        <f t="shared" si="2820"/>
        <v>0</v>
      </c>
      <c r="AP905" s="319">
        <f t="shared" si="2820"/>
        <v>0</v>
      </c>
      <c r="AQ905" s="319">
        <f t="shared" si="2820"/>
        <v>0</v>
      </c>
      <c r="AR905" s="319">
        <f t="shared" si="2820"/>
        <v>0</v>
      </c>
      <c r="AS905" s="319">
        <f t="shared" si="2820"/>
        <v>0</v>
      </c>
      <c r="AT905" s="319">
        <f t="shared" si="2820"/>
        <v>0</v>
      </c>
      <c r="AU905" s="319">
        <f t="shared" si="2820"/>
        <v>0</v>
      </c>
      <c r="AV905" s="319">
        <f t="shared" si="2820"/>
        <v>0</v>
      </c>
      <c r="AW905" s="319">
        <f t="shared" si="2820"/>
        <v>0</v>
      </c>
      <c r="AX905" s="319">
        <f t="shared" si="2820"/>
        <v>0</v>
      </c>
      <c r="AY905" s="319">
        <f t="shared" si="2820"/>
        <v>0</v>
      </c>
      <c r="AZ905" s="319">
        <f t="shared" si="2820"/>
        <v>0</v>
      </c>
      <c r="BA905" s="319">
        <f t="shared" si="2820"/>
        <v>0</v>
      </c>
      <c r="BB905" s="319">
        <f t="shared" si="2820"/>
        <v>0</v>
      </c>
      <c r="BC905" s="319">
        <f t="shared" si="2820"/>
        <v>0</v>
      </c>
      <c r="BD905" s="319">
        <f t="shared" si="2820"/>
        <v>0</v>
      </c>
      <c r="BE905" s="319">
        <f t="shared" si="2820"/>
        <v>0</v>
      </c>
      <c r="BF905" s="319">
        <f t="shared" si="2820"/>
        <v>0</v>
      </c>
      <c r="BG905" s="319">
        <f t="shared" si="2820"/>
        <v>0</v>
      </c>
      <c r="BH905" s="319">
        <f t="shared" si="2820"/>
        <v>0</v>
      </c>
      <c r="BI905" s="319">
        <f t="shared" si="2820"/>
        <v>0</v>
      </c>
      <c r="BJ905" s="319">
        <f t="shared" si="2820"/>
        <v>0</v>
      </c>
      <c r="BK905" s="319">
        <f t="shared" si="2820"/>
        <v>0</v>
      </c>
      <c r="BL905" s="319">
        <f t="shared" si="2820"/>
        <v>0</v>
      </c>
      <c r="BM905" s="319">
        <f t="shared" si="2820"/>
        <v>0</v>
      </c>
      <c r="BN905" s="319">
        <f t="shared" si="2820"/>
        <v>0</v>
      </c>
      <c r="BO905" s="319">
        <f t="shared" si="2820"/>
        <v>0</v>
      </c>
      <c r="BP905" s="319">
        <f t="shared" si="2820"/>
        <v>0</v>
      </c>
      <c r="BQ905" s="319">
        <f t="shared" si="2820"/>
        <v>0</v>
      </c>
      <c r="BR905" s="319">
        <f t="shared" si="2820"/>
        <v>0</v>
      </c>
      <c r="BS905" s="319">
        <f t="shared" si="2820"/>
        <v>0</v>
      </c>
      <c r="BT905" s="319">
        <f t="shared" ref="BT905:BZ905" si="2821">IF(BT$700=$E901,VLOOKUP(BT$9,$D$239:$E$310,2,FALSE),0)</f>
        <v>0</v>
      </c>
      <c r="BU905" s="319">
        <f t="shared" si="2821"/>
        <v>0</v>
      </c>
      <c r="BV905" s="319">
        <f t="shared" si="2821"/>
        <v>0</v>
      </c>
      <c r="BW905" s="319">
        <f t="shared" si="2821"/>
        <v>0</v>
      </c>
      <c r="BX905" s="319">
        <f t="shared" si="2821"/>
        <v>0</v>
      </c>
      <c r="BY905" s="319">
        <f t="shared" si="2821"/>
        <v>0</v>
      </c>
      <c r="BZ905" s="319">
        <f t="shared" si="2821"/>
        <v>0</v>
      </c>
    </row>
    <row r="906" spans="1:78" ht="15" x14ac:dyDescent="0.25">
      <c r="B906" s="77">
        <f t="shared" si="2814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22">IF(H$700=$E901,VLOOKUP(H$9,$D$316:$E$387,2,FALSE),0)</f>
        <v>0</v>
      </c>
      <c r="I906" s="319">
        <f t="shared" si="2822"/>
        <v>0</v>
      </c>
      <c r="J906" s="319">
        <f t="shared" si="2822"/>
        <v>0</v>
      </c>
      <c r="K906" s="319">
        <f t="shared" si="2822"/>
        <v>0</v>
      </c>
      <c r="L906" s="319">
        <f t="shared" si="2822"/>
        <v>0</v>
      </c>
      <c r="M906" s="319">
        <f t="shared" si="2822"/>
        <v>0</v>
      </c>
      <c r="N906" s="319">
        <f t="shared" si="2822"/>
        <v>0</v>
      </c>
      <c r="O906" s="319">
        <f t="shared" si="2822"/>
        <v>0</v>
      </c>
      <c r="P906" s="319">
        <f t="shared" si="2822"/>
        <v>0</v>
      </c>
      <c r="Q906" s="319">
        <f t="shared" si="2822"/>
        <v>0</v>
      </c>
      <c r="R906" s="319">
        <f t="shared" si="2822"/>
        <v>0</v>
      </c>
      <c r="S906" s="319">
        <f t="shared" si="2822"/>
        <v>0</v>
      </c>
      <c r="T906" s="319">
        <f t="shared" si="2822"/>
        <v>0</v>
      </c>
      <c r="U906" s="319">
        <f t="shared" si="2822"/>
        <v>0</v>
      </c>
      <c r="V906" s="319">
        <f t="shared" si="2822"/>
        <v>0</v>
      </c>
      <c r="W906" s="319">
        <f t="shared" si="2822"/>
        <v>0</v>
      </c>
      <c r="X906" s="319">
        <f t="shared" si="2822"/>
        <v>0</v>
      </c>
      <c r="Y906" s="319">
        <f t="shared" si="2822"/>
        <v>0</v>
      </c>
      <c r="Z906" s="319">
        <f t="shared" si="2822"/>
        <v>0</v>
      </c>
      <c r="AA906" s="319">
        <f t="shared" si="2822"/>
        <v>0</v>
      </c>
      <c r="AB906" s="319">
        <f t="shared" si="2822"/>
        <v>0</v>
      </c>
      <c r="AC906" s="319">
        <f t="shared" si="2822"/>
        <v>0</v>
      </c>
      <c r="AD906" s="319">
        <f t="shared" si="2822"/>
        <v>0</v>
      </c>
      <c r="AE906" s="319">
        <f t="shared" si="2822"/>
        <v>0</v>
      </c>
      <c r="AF906" s="319">
        <f t="shared" si="2822"/>
        <v>0</v>
      </c>
      <c r="AG906" s="319">
        <f t="shared" si="2822"/>
        <v>0</v>
      </c>
      <c r="AH906" s="319">
        <f t="shared" si="2822"/>
        <v>0</v>
      </c>
      <c r="AI906" s="319">
        <f t="shared" si="2822"/>
        <v>0</v>
      </c>
      <c r="AJ906" s="319">
        <f t="shared" si="2822"/>
        <v>0</v>
      </c>
      <c r="AK906" s="319">
        <f t="shared" si="2822"/>
        <v>0</v>
      </c>
      <c r="AL906" s="319">
        <f t="shared" si="2822"/>
        <v>0</v>
      </c>
      <c r="AM906" s="319">
        <f t="shared" si="2822"/>
        <v>0</v>
      </c>
      <c r="AN906" s="319">
        <f t="shared" si="2822"/>
        <v>0</v>
      </c>
      <c r="AO906" s="319">
        <f t="shared" si="2822"/>
        <v>0</v>
      </c>
      <c r="AP906" s="319">
        <f t="shared" si="2822"/>
        <v>0</v>
      </c>
      <c r="AQ906" s="319">
        <f t="shared" si="2822"/>
        <v>0</v>
      </c>
      <c r="AR906" s="319">
        <f t="shared" si="2822"/>
        <v>0</v>
      </c>
      <c r="AS906" s="319">
        <f t="shared" si="2822"/>
        <v>0</v>
      </c>
      <c r="AT906" s="319">
        <f t="shared" si="2822"/>
        <v>0</v>
      </c>
      <c r="AU906" s="319">
        <f t="shared" si="2822"/>
        <v>0</v>
      </c>
      <c r="AV906" s="319">
        <f t="shared" si="2822"/>
        <v>0</v>
      </c>
      <c r="AW906" s="319">
        <f t="shared" si="2822"/>
        <v>0</v>
      </c>
      <c r="AX906" s="319">
        <f t="shared" si="2822"/>
        <v>0</v>
      </c>
      <c r="AY906" s="319">
        <f t="shared" si="2822"/>
        <v>0</v>
      </c>
      <c r="AZ906" s="319">
        <f t="shared" si="2822"/>
        <v>0</v>
      </c>
      <c r="BA906" s="319">
        <f t="shared" si="2822"/>
        <v>0</v>
      </c>
      <c r="BB906" s="319">
        <f t="shared" si="2822"/>
        <v>0</v>
      </c>
      <c r="BC906" s="319">
        <f t="shared" si="2822"/>
        <v>0</v>
      </c>
      <c r="BD906" s="319">
        <f t="shared" si="2822"/>
        <v>0</v>
      </c>
      <c r="BE906" s="319">
        <f t="shared" si="2822"/>
        <v>0</v>
      </c>
      <c r="BF906" s="319">
        <f t="shared" si="2822"/>
        <v>0</v>
      </c>
      <c r="BG906" s="319">
        <f t="shared" si="2822"/>
        <v>0</v>
      </c>
      <c r="BH906" s="319">
        <f t="shared" si="2822"/>
        <v>0</v>
      </c>
      <c r="BI906" s="319">
        <f t="shared" si="2822"/>
        <v>0</v>
      </c>
      <c r="BJ906" s="319">
        <f t="shared" si="2822"/>
        <v>0</v>
      </c>
      <c r="BK906" s="319">
        <f t="shared" si="2822"/>
        <v>0</v>
      </c>
      <c r="BL906" s="319">
        <f t="shared" si="2822"/>
        <v>0</v>
      </c>
      <c r="BM906" s="319">
        <f t="shared" si="2822"/>
        <v>0</v>
      </c>
      <c r="BN906" s="319">
        <f t="shared" si="2822"/>
        <v>0</v>
      </c>
      <c r="BO906" s="319">
        <f t="shared" si="2822"/>
        <v>0</v>
      </c>
      <c r="BP906" s="319">
        <f t="shared" si="2822"/>
        <v>0</v>
      </c>
      <c r="BQ906" s="319">
        <f t="shared" si="2822"/>
        <v>0</v>
      </c>
      <c r="BR906" s="319">
        <f t="shared" si="2822"/>
        <v>0</v>
      </c>
      <c r="BS906" s="319">
        <f t="shared" si="2822"/>
        <v>0</v>
      </c>
      <c r="BT906" s="319">
        <f t="shared" ref="BT906:BZ906" si="2823">IF(BT$700=$E901,VLOOKUP(BT$9,$D$316:$E$387,2,FALSE),0)</f>
        <v>0</v>
      </c>
      <c r="BU906" s="319">
        <f t="shared" si="2823"/>
        <v>0</v>
      </c>
      <c r="BV906" s="319">
        <f t="shared" si="2823"/>
        <v>0</v>
      </c>
      <c r="BW906" s="319">
        <f t="shared" si="2823"/>
        <v>0</v>
      </c>
      <c r="BX906" s="319">
        <f t="shared" si="2823"/>
        <v>0</v>
      </c>
      <c r="BY906" s="319">
        <f t="shared" si="2823"/>
        <v>0</v>
      </c>
      <c r="BZ906" s="319">
        <f t="shared" si="2823"/>
        <v>0</v>
      </c>
    </row>
    <row r="907" spans="1:78" ht="15" x14ac:dyDescent="0.25">
      <c r="B907" s="77">
        <f t="shared" si="2814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24">SUMIF($A$12:$A$234,$E901,H$12:H$234)*(1-$D$5)+SUMIF($A$239:$A$310,$E901,H$239:H$310)</f>
        <v>0</v>
      </c>
      <c r="I912" s="320">
        <f t="shared" si="2824"/>
        <v>0</v>
      </c>
      <c r="J912" s="320">
        <f t="shared" si="2824"/>
        <v>0</v>
      </c>
      <c r="K912" s="320">
        <f t="shared" si="2824"/>
        <v>0</v>
      </c>
      <c r="L912" s="320">
        <f t="shared" si="2824"/>
        <v>0</v>
      </c>
      <c r="M912" s="320">
        <f t="shared" si="2824"/>
        <v>0</v>
      </c>
      <c r="N912" s="320">
        <f t="shared" si="2824"/>
        <v>0</v>
      </c>
      <c r="O912" s="320">
        <f t="shared" si="2824"/>
        <v>0</v>
      </c>
      <c r="P912" s="320">
        <f t="shared" si="2824"/>
        <v>0</v>
      </c>
      <c r="Q912" s="320">
        <f t="shared" si="2824"/>
        <v>0</v>
      </c>
      <c r="R912" s="320">
        <f t="shared" si="2824"/>
        <v>0</v>
      </c>
      <c r="S912" s="320">
        <f t="shared" si="2824"/>
        <v>0</v>
      </c>
      <c r="T912" s="320">
        <f t="shared" si="2824"/>
        <v>0</v>
      </c>
      <c r="U912" s="320">
        <f t="shared" si="2824"/>
        <v>0</v>
      </c>
      <c r="V912" s="320">
        <f t="shared" si="2824"/>
        <v>0</v>
      </c>
      <c r="W912" s="320">
        <f t="shared" si="2824"/>
        <v>0</v>
      </c>
      <c r="X912" s="320">
        <f t="shared" si="2824"/>
        <v>0</v>
      </c>
      <c r="Y912" s="320">
        <f t="shared" si="2824"/>
        <v>0</v>
      </c>
      <c r="Z912" s="320">
        <f t="shared" si="2824"/>
        <v>0</v>
      </c>
      <c r="AA912" s="320">
        <f t="shared" si="2824"/>
        <v>0</v>
      </c>
      <c r="AB912" s="320">
        <f t="shared" si="2824"/>
        <v>0</v>
      </c>
      <c r="AC912" s="320">
        <f t="shared" si="2824"/>
        <v>0</v>
      </c>
      <c r="AD912" s="320">
        <f t="shared" si="2824"/>
        <v>0</v>
      </c>
      <c r="AE912" s="320">
        <f t="shared" si="2824"/>
        <v>0</v>
      </c>
      <c r="AF912" s="320">
        <f t="shared" si="2824"/>
        <v>0</v>
      </c>
      <c r="AG912" s="320">
        <f t="shared" si="2824"/>
        <v>0</v>
      </c>
      <c r="AH912" s="320">
        <f t="shared" si="2824"/>
        <v>0</v>
      </c>
      <c r="AI912" s="320">
        <f t="shared" si="2824"/>
        <v>0</v>
      </c>
      <c r="AJ912" s="320">
        <f t="shared" si="2824"/>
        <v>0</v>
      </c>
      <c r="AK912" s="320">
        <f t="shared" si="2824"/>
        <v>0</v>
      </c>
      <c r="AL912" s="320">
        <f t="shared" si="2824"/>
        <v>0</v>
      </c>
      <c r="AM912" s="320">
        <f t="shared" si="2824"/>
        <v>0</v>
      </c>
      <c r="AN912" s="320">
        <f t="shared" si="2824"/>
        <v>0</v>
      </c>
      <c r="AO912" s="320">
        <f t="shared" si="2824"/>
        <v>0</v>
      </c>
      <c r="AP912" s="320">
        <f t="shared" si="2824"/>
        <v>0</v>
      </c>
      <c r="AQ912" s="320">
        <f t="shared" si="2824"/>
        <v>0</v>
      </c>
      <c r="AR912" s="320">
        <f t="shared" si="2824"/>
        <v>0</v>
      </c>
      <c r="AS912" s="320">
        <f t="shared" si="2824"/>
        <v>0</v>
      </c>
      <c r="AT912" s="320">
        <f t="shared" si="2824"/>
        <v>0</v>
      </c>
      <c r="AU912" s="320">
        <f t="shared" si="2824"/>
        <v>0</v>
      </c>
      <c r="AV912" s="320">
        <f t="shared" si="2824"/>
        <v>0</v>
      </c>
      <c r="AW912" s="320">
        <f t="shared" si="2824"/>
        <v>0</v>
      </c>
      <c r="AX912" s="320">
        <f t="shared" si="2824"/>
        <v>0</v>
      </c>
      <c r="AY912" s="320">
        <f t="shared" si="2824"/>
        <v>0</v>
      </c>
      <c r="AZ912" s="320">
        <f t="shared" si="2824"/>
        <v>0</v>
      </c>
      <c r="BA912" s="320">
        <f t="shared" si="2824"/>
        <v>0</v>
      </c>
      <c r="BB912" s="320">
        <f t="shared" si="2824"/>
        <v>0</v>
      </c>
      <c r="BC912" s="320">
        <f t="shared" si="2824"/>
        <v>0</v>
      </c>
      <c r="BD912" s="320">
        <f t="shared" si="2824"/>
        <v>0</v>
      </c>
      <c r="BE912" s="320">
        <f t="shared" si="2824"/>
        <v>0</v>
      </c>
      <c r="BF912" s="320">
        <f t="shared" si="2824"/>
        <v>0</v>
      </c>
      <c r="BG912" s="320">
        <f t="shared" si="2824"/>
        <v>0</v>
      </c>
      <c r="BH912" s="320">
        <f t="shared" si="2824"/>
        <v>0</v>
      </c>
      <c r="BI912" s="320">
        <f t="shared" si="2824"/>
        <v>0</v>
      </c>
      <c r="BJ912" s="320">
        <f t="shared" si="2824"/>
        <v>0</v>
      </c>
      <c r="BK912" s="320">
        <f t="shared" si="2824"/>
        <v>0</v>
      </c>
      <c r="BL912" s="320">
        <f t="shared" si="2824"/>
        <v>0</v>
      </c>
      <c r="BM912" s="320">
        <f t="shared" si="2824"/>
        <v>0</v>
      </c>
      <c r="BN912" s="320">
        <f t="shared" si="2824"/>
        <v>0</v>
      </c>
      <c r="BO912" s="320">
        <f t="shared" si="2824"/>
        <v>0</v>
      </c>
      <c r="BP912" s="320">
        <f t="shared" si="2824"/>
        <v>0</v>
      </c>
      <c r="BQ912" s="320">
        <f t="shared" si="2824"/>
        <v>0</v>
      </c>
      <c r="BR912" s="320">
        <f t="shared" si="2824"/>
        <v>0</v>
      </c>
      <c r="BS912" s="320">
        <f t="shared" si="2824"/>
        <v>0</v>
      </c>
      <c r="BT912" s="320">
        <f t="shared" ref="BT912:BZ912" si="2825">SUMIF($A$12:$A$234,$E901,BT$12:BT$234)*(1-$D$5)+SUMIF($A$239:$A$310,$E901,BT$239:BT$310)</f>
        <v>0</v>
      </c>
      <c r="BU912" s="320">
        <f t="shared" si="2825"/>
        <v>0</v>
      </c>
      <c r="BV912" s="320">
        <f t="shared" si="2825"/>
        <v>0</v>
      </c>
      <c r="BW912" s="320">
        <f t="shared" si="2825"/>
        <v>0</v>
      </c>
      <c r="BX912" s="320">
        <f t="shared" si="2825"/>
        <v>0</v>
      </c>
      <c r="BY912" s="320">
        <f t="shared" si="2825"/>
        <v>0</v>
      </c>
      <c r="BZ912" s="320">
        <f t="shared" si="2825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26">SUMIF($A$12:$A$234,$E901,H$12:H$234)</f>
        <v>0</v>
      </c>
      <c r="I914" s="320">
        <f t="shared" si="2826"/>
        <v>0</v>
      </c>
      <c r="J914" s="320">
        <f t="shared" si="2826"/>
        <v>0</v>
      </c>
      <c r="K914" s="320">
        <f t="shared" si="2826"/>
        <v>0</v>
      </c>
      <c r="L914" s="320">
        <f t="shared" si="2826"/>
        <v>0</v>
      </c>
      <c r="M914" s="320">
        <f t="shared" si="2826"/>
        <v>0</v>
      </c>
      <c r="N914" s="320">
        <f t="shared" si="2826"/>
        <v>0</v>
      </c>
      <c r="O914" s="320">
        <f t="shared" si="2826"/>
        <v>0</v>
      </c>
      <c r="P914" s="320">
        <f t="shared" si="2826"/>
        <v>0</v>
      </c>
      <c r="Q914" s="320">
        <f t="shared" si="2826"/>
        <v>0</v>
      </c>
      <c r="R914" s="320">
        <f t="shared" si="2826"/>
        <v>0</v>
      </c>
      <c r="S914" s="320">
        <f t="shared" si="2826"/>
        <v>0</v>
      </c>
      <c r="T914" s="320">
        <f t="shared" si="2826"/>
        <v>0</v>
      </c>
      <c r="U914" s="320">
        <f t="shared" si="2826"/>
        <v>0</v>
      </c>
      <c r="V914" s="320">
        <f t="shared" si="2826"/>
        <v>0</v>
      </c>
      <c r="W914" s="320">
        <f t="shared" si="2826"/>
        <v>0</v>
      </c>
      <c r="X914" s="320">
        <f t="shared" si="2826"/>
        <v>0</v>
      </c>
      <c r="Y914" s="320">
        <f t="shared" si="2826"/>
        <v>0</v>
      </c>
      <c r="Z914" s="320">
        <f t="shared" si="2826"/>
        <v>0</v>
      </c>
      <c r="AA914" s="320">
        <f t="shared" si="2826"/>
        <v>0</v>
      </c>
      <c r="AB914" s="320">
        <f t="shared" si="2826"/>
        <v>0</v>
      </c>
      <c r="AC914" s="320">
        <f t="shared" si="2826"/>
        <v>0</v>
      </c>
      <c r="AD914" s="320">
        <f t="shared" si="2826"/>
        <v>0</v>
      </c>
      <c r="AE914" s="320">
        <f t="shared" si="2826"/>
        <v>0</v>
      </c>
      <c r="AF914" s="320">
        <f t="shared" si="2826"/>
        <v>0</v>
      </c>
      <c r="AG914" s="320">
        <f t="shared" si="2826"/>
        <v>0</v>
      </c>
      <c r="AH914" s="320">
        <f t="shared" si="2826"/>
        <v>0</v>
      </c>
      <c r="AI914" s="320">
        <f t="shared" si="2826"/>
        <v>0</v>
      </c>
      <c r="AJ914" s="320">
        <f t="shared" si="2826"/>
        <v>0</v>
      </c>
      <c r="AK914" s="320">
        <f t="shared" si="2826"/>
        <v>0</v>
      </c>
      <c r="AL914" s="320">
        <f t="shared" si="2826"/>
        <v>0</v>
      </c>
      <c r="AM914" s="320">
        <f t="shared" si="2826"/>
        <v>0</v>
      </c>
      <c r="AN914" s="320">
        <f t="shared" si="2826"/>
        <v>0</v>
      </c>
      <c r="AO914" s="320">
        <f t="shared" si="2826"/>
        <v>0</v>
      </c>
      <c r="AP914" s="320">
        <f t="shared" si="2826"/>
        <v>0</v>
      </c>
      <c r="AQ914" s="320">
        <f t="shared" si="2826"/>
        <v>0</v>
      </c>
      <c r="AR914" s="320">
        <f t="shared" si="2826"/>
        <v>0</v>
      </c>
      <c r="AS914" s="320">
        <f t="shared" si="2826"/>
        <v>0</v>
      </c>
      <c r="AT914" s="320">
        <f t="shared" si="2826"/>
        <v>0</v>
      </c>
      <c r="AU914" s="320">
        <f t="shared" si="2826"/>
        <v>0</v>
      </c>
      <c r="AV914" s="320">
        <f t="shared" si="2826"/>
        <v>0</v>
      </c>
      <c r="AW914" s="320">
        <f t="shared" si="2826"/>
        <v>0</v>
      </c>
      <c r="AX914" s="320">
        <f t="shared" si="2826"/>
        <v>0</v>
      </c>
      <c r="AY914" s="320">
        <f t="shared" si="2826"/>
        <v>0</v>
      </c>
      <c r="AZ914" s="320">
        <f t="shared" si="2826"/>
        <v>0</v>
      </c>
      <c r="BA914" s="320">
        <f t="shared" si="2826"/>
        <v>0</v>
      </c>
      <c r="BB914" s="320">
        <f t="shared" si="2826"/>
        <v>0</v>
      </c>
      <c r="BC914" s="320">
        <f t="shared" si="2826"/>
        <v>0</v>
      </c>
      <c r="BD914" s="320">
        <f t="shared" si="2826"/>
        <v>0</v>
      </c>
      <c r="BE914" s="320">
        <f t="shared" si="2826"/>
        <v>0</v>
      </c>
      <c r="BF914" s="320">
        <f t="shared" si="2826"/>
        <v>0</v>
      </c>
      <c r="BG914" s="320">
        <f t="shared" si="2826"/>
        <v>0</v>
      </c>
      <c r="BH914" s="320">
        <f t="shared" si="2826"/>
        <v>0</v>
      </c>
      <c r="BI914" s="320">
        <f t="shared" si="2826"/>
        <v>0</v>
      </c>
      <c r="BJ914" s="320">
        <f t="shared" si="2826"/>
        <v>0</v>
      </c>
      <c r="BK914" s="320">
        <f t="shared" si="2826"/>
        <v>0</v>
      </c>
      <c r="BL914" s="320">
        <f t="shared" si="2826"/>
        <v>0</v>
      </c>
      <c r="BM914" s="320">
        <f t="shared" si="2826"/>
        <v>0</v>
      </c>
      <c r="BN914" s="320">
        <f t="shared" si="2826"/>
        <v>0</v>
      </c>
      <c r="BO914" s="320">
        <f t="shared" si="2826"/>
        <v>0</v>
      </c>
      <c r="BP914" s="320">
        <f t="shared" si="2826"/>
        <v>0</v>
      </c>
      <c r="BQ914" s="320">
        <f t="shared" si="2826"/>
        <v>0</v>
      </c>
      <c r="BR914" s="320">
        <f t="shared" si="2826"/>
        <v>0</v>
      </c>
      <c r="BS914" s="320">
        <f t="shared" si="2826"/>
        <v>0</v>
      </c>
      <c r="BT914" s="320">
        <f t="shared" ref="BT914:BZ914" si="2827">SUMIF($A$12:$A$234,$E901,BT$12:BT$234)</f>
        <v>0</v>
      </c>
      <c r="BU914" s="320">
        <f t="shared" si="2827"/>
        <v>0</v>
      </c>
      <c r="BV914" s="320">
        <f t="shared" si="2827"/>
        <v>0</v>
      </c>
      <c r="BW914" s="320">
        <f t="shared" si="2827"/>
        <v>0</v>
      </c>
      <c r="BX914" s="320">
        <f t="shared" si="2827"/>
        <v>0</v>
      </c>
      <c r="BY914" s="320">
        <f t="shared" si="2827"/>
        <v>0</v>
      </c>
      <c r="BZ914" s="320">
        <f t="shared" si="2827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28">SUMIF($A$392:$A$539,$E901,H$392:H$539)</f>
        <v>0</v>
      </c>
      <c r="I916" s="277">
        <f t="shared" si="2828"/>
        <v>0</v>
      </c>
      <c r="J916" s="277">
        <f t="shared" si="2828"/>
        <v>0</v>
      </c>
      <c r="K916" s="277">
        <f t="shared" si="2828"/>
        <v>0</v>
      </c>
      <c r="L916" s="277">
        <f t="shared" si="2828"/>
        <v>0</v>
      </c>
      <c r="M916" s="277">
        <f t="shared" si="2828"/>
        <v>0</v>
      </c>
      <c r="N916" s="277">
        <f t="shared" si="2828"/>
        <v>0</v>
      </c>
      <c r="O916" s="277">
        <f t="shared" si="2828"/>
        <v>0</v>
      </c>
      <c r="P916" s="277">
        <f t="shared" si="2828"/>
        <v>0</v>
      </c>
      <c r="Q916" s="277">
        <f t="shared" si="2828"/>
        <v>0</v>
      </c>
      <c r="R916" s="277">
        <f t="shared" si="2828"/>
        <v>0</v>
      </c>
      <c r="S916" s="277">
        <f t="shared" si="2828"/>
        <v>0</v>
      </c>
      <c r="T916" s="277">
        <f t="shared" si="2828"/>
        <v>0</v>
      </c>
      <c r="U916" s="277">
        <f t="shared" si="2828"/>
        <v>0</v>
      </c>
      <c r="V916" s="277">
        <f t="shared" si="2828"/>
        <v>0</v>
      </c>
      <c r="W916" s="277">
        <f t="shared" si="2828"/>
        <v>0</v>
      </c>
      <c r="X916" s="277">
        <f t="shared" si="2828"/>
        <v>0</v>
      </c>
      <c r="Y916" s="277">
        <f t="shared" si="2828"/>
        <v>0</v>
      </c>
      <c r="Z916" s="277">
        <f t="shared" si="2828"/>
        <v>0</v>
      </c>
      <c r="AA916" s="277">
        <f t="shared" si="2828"/>
        <v>0</v>
      </c>
      <c r="AB916" s="277">
        <f t="shared" si="2828"/>
        <v>0</v>
      </c>
      <c r="AC916" s="277">
        <f t="shared" si="2828"/>
        <v>0</v>
      </c>
      <c r="AD916" s="277">
        <f t="shared" si="2828"/>
        <v>0</v>
      </c>
      <c r="AE916" s="277">
        <f t="shared" si="2828"/>
        <v>0</v>
      </c>
      <c r="AF916" s="277">
        <f t="shared" si="2828"/>
        <v>0</v>
      </c>
      <c r="AG916" s="277">
        <f t="shared" si="2828"/>
        <v>0</v>
      </c>
      <c r="AH916" s="277">
        <f t="shared" si="2828"/>
        <v>0</v>
      </c>
      <c r="AI916" s="277">
        <f t="shared" si="2828"/>
        <v>0</v>
      </c>
      <c r="AJ916" s="277">
        <f t="shared" si="2828"/>
        <v>0</v>
      </c>
      <c r="AK916" s="277">
        <f t="shared" si="2828"/>
        <v>0</v>
      </c>
      <c r="AL916" s="277">
        <f t="shared" si="2828"/>
        <v>0</v>
      </c>
      <c r="AM916" s="277">
        <f t="shared" si="2828"/>
        <v>0</v>
      </c>
      <c r="AN916" s="277">
        <f t="shared" si="2828"/>
        <v>0</v>
      </c>
      <c r="AO916" s="277">
        <f t="shared" si="2828"/>
        <v>0</v>
      </c>
      <c r="AP916" s="277">
        <f t="shared" si="2828"/>
        <v>0</v>
      </c>
      <c r="AQ916" s="277">
        <f t="shared" si="2828"/>
        <v>0</v>
      </c>
      <c r="AR916" s="277">
        <f t="shared" si="2828"/>
        <v>0</v>
      </c>
      <c r="AS916" s="277">
        <f t="shared" si="2828"/>
        <v>0</v>
      </c>
      <c r="AT916" s="277">
        <f t="shared" si="2828"/>
        <v>0</v>
      </c>
      <c r="AU916" s="277">
        <f t="shared" si="2828"/>
        <v>0</v>
      </c>
      <c r="AV916" s="277">
        <f t="shared" si="2828"/>
        <v>0</v>
      </c>
      <c r="AW916" s="277">
        <f t="shared" si="2828"/>
        <v>0</v>
      </c>
      <c r="AX916" s="277">
        <f t="shared" si="2828"/>
        <v>0</v>
      </c>
      <c r="AY916" s="277">
        <f t="shared" si="2828"/>
        <v>0</v>
      </c>
      <c r="AZ916" s="277">
        <f t="shared" si="2828"/>
        <v>0</v>
      </c>
      <c r="BA916" s="277">
        <f t="shared" si="2828"/>
        <v>0</v>
      </c>
      <c r="BB916" s="277">
        <f t="shared" si="2828"/>
        <v>0</v>
      </c>
      <c r="BC916" s="277">
        <f t="shared" si="2828"/>
        <v>0</v>
      </c>
      <c r="BD916" s="277">
        <f t="shared" si="2828"/>
        <v>0</v>
      </c>
      <c r="BE916" s="277">
        <f t="shared" si="2828"/>
        <v>0</v>
      </c>
      <c r="BF916" s="277">
        <f t="shared" si="2828"/>
        <v>0</v>
      </c>
      <c r="BG916" s="277">
        <f t="shared" si="2828"/>
        <v>0</v>
      </c>
      <c r="BH916" s="277">
        <f t="shared" si="2828"/>
        <v>0</v>
      </c>
      <c r="BI916" s="277">
        <f t="shared" si="2828"/>
        <v>0</v>
      </c>
      <c r="BJ916" s="277">
        <f t="shared" si="2828"/>
        <v>0</v>
      </c>
      <c r="BK916" s="277">
        <f t="shared" si="2828"/>
        <v>0</v>
      </c>
      <c r="BL916" s="277">
        <f t="shared" si="2828"/>
        <v>0</v>
      </c>
      <c r="BM916" s="277">
        <f t="shared" si="2828"/>
        <v>0</v>
      </c>
      <c r="BN916" s="277">
        <f t="shared" si="2828"/>
        <v>0</v>
      </c>
      <c r="BO916" s="277">
        <f t="shared" si="2828"/>
        <v>0</v>
      </c>
      <c r="BP916" s="277">
        <f t="shared" si="2828"/>
        <v>0</v>
      </c>
      <c r="BQ916" s="277">
        <f t="shared" si="2828"/>
        <v>0</v>
      </c>
      <c r="BR916" s="277">
        <f t="shared" si="2828"/>
        <v>0</v>
      </c>
      <c r="BS916" s="277">
        <f t="shared" si="2828"/>
        <v>0</v>
      </c>
      <c r="BT916" s="277">
        <f t="shared" ref="BT916:BZ916" si="2829">SUMIF($A$392:$A$539,$E901,BT$392:BT$539)</f>
        <v>0</v>
      </c>
      <c r="BU916" s="277">
        <f t="shared" si="2829"/>
        <v>0</v>
      </c>
      <c r="BV916" s="277">
        <f t="shared" si="2829"/>
        <v>0</v>
      </c>
      <c r="BW916" s="277">
        <f t="shared" si="2829"/>
        <v>0</v>
      </c>
      <c r="BX916" s="277">
        <f t="shared" si="2829"/>
        <v>0</v>
      </c>
      <c r="BY916" s="277">
        <f t="shared" si="2829"/>
        <v>0</v>
      </c>
      <c r="BZ916" s="277">
        <f t="shared" si="2829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30">SUMIF($A$544:$A$615,$E901,H$544:H$615)</f>
        <v>0</v>
      </c>
      <c r="I917" s="277">
        <f t="shared" si="2830"/>
        <v>0</v>
      </c>
      <c r="J917" s="277">
        <f t="shared" si="2830"/>
        <v>0</v>
      </c>
      <c r="K917" s="277">
        <f t="shared" si="2830"/>
        <v>0</v>
      </c>
      <c r="L917" s="277">
        <f t="shared" si="2830"/>
        <v>0</v>
      </c>
      <c r="M917" s="277">
        <f t="shared" si="2830"/>
        <v>0</v>
      </c>
      <c r="N917" s="277">
        <f t="shared" si="2830"/>
        <v>0</v>
      </c>
      <c r="O917" s="277">
        <f t="shared" si="2830"/>
        <v>0</v>
      </c>
      <c r="P917" s="277">
        <f t="shared" si="2830"/>
        <v>0</v>
      </c>
      <c r="Q917" s="277">
        <f t="shared" si="2830"/>
        <v>0</v>
      </c>
      <c r="R917" s="277">
        <f t="shared" si="2830"/>
        <v>0</v>
      </c>
      <c r="S917" s="277">
        <f t="shared" si="2830"/>
        <v>0</v>
      </c>
      <c r="T917" s="277">
        <f t="shared" si="2830"/>
        <v>0</v>
      </c>
      <c r="U917" s="277">
        <f t="shared" si="2830"/>
        <v>0</v>
      </c>
      <c r="V917" s="277">
        <f t="shared" si="2830"/>
        <v>0</v>
      </c>
      <c r="W917" s="277">
        <f t="shared" si="2830"/>
        <v>0</v>
      </c>
      <c r="X917" s="277">
        <f t="shared" si="2830"/>
        <v>0</v>
      </c>
      <c r="Y917" s="277">
        <f t="shared" si="2830"/>
        <v>0</v>
      </c>
      <c r="Z917" s="277">
        <f t="shared" si="2830"/>
        <v>0</v>
      </c>
      <c r="AA917" s="277">
        <f t="shared" si="2830"/>
        <v>0</v>
      </c>
      <c r="AB917" s="277">
        <f t="shared" si="2830"/>
        <v>0</v>
      </c>
      <c r="AC917" s="277">
        <f t="shared" si="2830"/>
        <v>0</v>
      </c>
      <c r="AD917" s="277">
        <f t="shared" si="2830"/>
        <v>0</v>
      </c>
      <c r="AE917" s="277">
        <f t="shared" si="2830"/>
        <v>0</v>
      </c>
      <c r="AF917" s="277">
        <f t="shared" si="2830"/>
        <v>0</v>
      </c>
      <c r="AG917" s="277">
        <f t="shared" si="2830"/>
        <v>0</v>
      </c>
      <c r="AH917" s="277">
        <f t="shared" si="2830"/>
        <v>0</v>
      </c>
      <c r="AI917" s="277">
        <f t="shared" si="2830"/>
        <v>0</v>
      </c>
      <c r="AJ917" s="277">
        <f t="shared" si="2830"/>
        <v>0</v>
      </c>
      <c r="AK917" s="277">
        <f t="shared" si="2830"/>
        <v>0</v>
      </c>
      <c r="AL917" s="277">
        <f t="shared" si="2830"/>
        <v>0</v>
      </c>
      <c r="AM917" s="277">
        <f t="shared" si="2830"/>
        <v>0</v>
      </c>
      <c r="AN917" s="277">
        <f t="shared" si="2830"/>
        <v>0</v>
      </c>
      <c r="AO917" s="277">
        <f t="shared" si="2830"/>
        <v>0</v>
      </c>
      <c r="AP917" s="277">
        <f t="shared" si="2830"/>
        <v>0</v>
      </c>
      <c r="AQ917" s="277">
        <f t="shared" si="2830"/>
        <v>0</v>
      </c>
      <c r="AR917" s="277">
        <f t="shared" si="2830"/>
        <v>0</v>
      </c>
      <c r="AS917" s="277">
        <f t="shared" si="2830"/>
        <v>0</v>
      </c>
      <c r="AT917" s="277">
        <f t="shared" si="2830"/>
        <v>0</v>
      </c>
      <c r="AU917" s="277">
        <f t="shared" si="2830"/>
        <v>0</v>
      </c>
      <c r="AV917" s="277">
        <f t="shared" si="2830"/>
        <v>0</v>
      </c>
      <c r="AW917" s="277">
        <f t="shared" si="2830"/>
        <v>0</v>
      </c>
      <c r="AX917" s="277">
        <f t="shared" si="2830"/>
        <v>0</v>
      </c>
      <c r="AY917" s="277">
        <f t="shared" si="2830"/>
        <v>0</v>
      </c>
      <c r="AZ917" s="277">
        <f t="shared" si="2830"/>
        <v>0</v>
      </c>
      <c r="BA917" s="277">
        <f t="shared" si="2830"/>
        <v>0</v>
      </c>
      <c r="BB917" s="277">
        <f t="shared" si="2830"/>
        <v>0</v>
      </c>
      <c r="BC917" s="277">
        <f t="shared" si="2830"/>
        <v>0</v>
      </c>
      <c r="BD917" s="277">
        <f t="shared" si="2830"/>
        <v>0</v>
      </c>
      <c r="BE917" s="277">
        <f t="shared" si="2830"/>
        <v>0</v>
      </c>
      <c r="BF917" s="277">
        <f t="shared" si="2830"/>
        <v>0</v>
      </c>
      <c r="BG917" s="277">
        <f t="shared" si="2830"/>
        <v>0</v>
      </c>
      <c r="BH917" s="277">
        <f t="shared" si="2830"/>
        <v>0</v>
      </c>
      <c r="BI917" s="277">
        <f t="shared" si="2830"/>
        <v>0</v>
      </c>
      <c r="BJ917" s="277">
        <f t="shared" si="2830"/>
        <v>0</v>
      </c>
      <c r="BK917" s="277">
        <f t="shared" si="2830"/>
        <v>0</v>
      </c>
      <c r="BL917" s="277">
        <f t="shared" si="2830"/>
        <v>0</v>
      </c>
      <c r="BM917" s="277">
        <f t="shared" si="2830"/>
        <v>0</v>
      </c>
      <c r="BN917" s="277">
        <f t="shared" si="2830"/>
        <v>0</v>
      </c>
      <c r="BO917" s="277">
        <f t="shared" si="2830"/>
        <v>0</v>
      </c>
      <c r="BP917" s="277">
        <f t="shared" si="2830"/>
        <v>0</v>
      </c>
      <c r="BQ917" s="277">
        <f t="shared" si="2830"/>
        <v>0</v>
      </c>
      <c r="BR917" s="277">
        <f t="shared" si="2830"/>
        <v>0</v>
      </c>
      <c r="BS917" s="277">
        <f t="shared" si="2830"/>
        <v>0</v>
      </c>
      <c r="BT917" s="277">
        <f t="shared" ref="BT917:BZ917" si="2831">SUMIF($A$544:$A$615,$E901,BT$544:BT$615)</f>
        <v>0</v>
      </c>
      <c r="BU917" s="277">
        <f t="shared" si="2831"/>
        <v>0</v>
      </c>
      <c r="BV917" s="277">
        <f t="shared" si="2831"/>
        <v>0</v>
      </c>
      <c r="BW917" s="277">
        <f t="shared" si="2831"/>
        <v>0</v>
      </c>
      <c r="BX917" s="277">
        <f t="shared" si="2831"/>
        <v>0</v>
      </c>
      <c r="BY917" s="277">
        <f t="shared" si="2831"/>
        <v>0</v>
      </c>
      <c r="BZ917" s="277">
        <f t="shared" si="2831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32">SUMIF($A$316:$A$387,$E901,H$316:H$387)</f>
        <v>0</v>
      </c>
      <c r="I918" s="277">
        <f t="shared" si="2832"/>
        <v>0</v>
      </c>
      <c r="J918" s="277">
        <f t="shared" si="2832"/>
        <v>0</v>
      </c>
      <c r="K918" s="277">
        <f t="shared" si="2832"/>
        <v>0</v>
      </c>
      <c r="L918" s="277">
        <f t="shared" si="2832"/>
        <v>0</v>
      </c>
      <c r="M918" s="277">
        <f t="shared" si="2832"/>
        <v>0</v>
      </c>
      <c r="N918" s="277">
        <f t="shared" si="2832"/>
        <v>0</v>
      </c>
      <c r="O918" s="277">
        <f t="shared" si="2832"/>
        <v>0</v>
      </c>
      <c r="P918" s="277">
        <f t="shared" si="2832"/>
        <v>0</v>
      </c>
      <c r="Q918" s="277">
        <f t="shared" si="2832"/>
        <v>0</v>
      </c>
      <c r="R918" s="277">
        <f t="shared" si="2832"/>
        <v>0</v>
      </c>
      <c r="S918" s="277">
        <f t="shared" si="2832"/>
        <v>0</v>
      </c>
      <c r="T918" s="277">
        <f t="shared" si="2832"/>
        <v>0</v>
      </c>
      <c r="U918" s="277">
        <f t="shared" si="2832"/>
        <v>0</v>
      </c>
      <c r="V918" s="277">
        <f t="shared" si="2832"/>
        <v>0</v>
      </c>
      <c r="W918" s="277">
        <f t="shared" si="2832"/>
        <v>0</v>
      </c>
      <c r="X918" s="277">
        <f t="shared" si="2832"/>
        <v>0</v>
      </c>
      <c r="Y918" s="277">
        <f t="shared" si="2832"/>
        <v>0</v>
      </c>
      <c r="Z918" s="277">
        <f t="shared" si="2832"/>
        <v>0</v>
      </c>
      <c r="AA918" s="277">
        <f t="shared" si="2832"/>
        <v>0</v>
      </c>
      <c r="AB918" s="277">
        <f t="shared" si="2832"/>
        <v>0</v>
      </c>
      <c r="AC918" s="277">
        <f t="shared" si="2832"/>
        <v>0</v>
      </c>
      <c r="AD918" s="277">
        <f t="shared" si="2832"/>
        <v>0</v>
      </c>
      <c r="AE918" s="277">
        <f t="shared" si="2832"/>
        <v>0</v>
      </c>
      <c r="AF918" s="277">
        <f t="shared" si="2832"/>
        <v>0</v>
      </c>
      <c r="AG918" s="277">
        <f t="shared" si="2832"/>
        <v>0</v>
      </c>
      <c r="AH918" s="277">
        <f t="shared" si="2832"/>
        <v>0</v>
      </c>
      <c r="AI918" s="277">
        <f t="shared" si="2832"/>
        <v>0</v>
      </c>
      <c r="AJ918" s="277">
        <f t="shared" si="2832"/>
        <v>0</v>
      </c>
      <c r="AK918" s="277">
        <f t="shared" si="2832"/>
        <v>0</v>
      </c>
      <c r="AL918" s="277">
        <f t="shared" si="2832"/>
        <v>0</v>
      </c>
      <c r="AM918" s="277">
        <f t="shared" si="2832"/>
        <v>0</v>
      </c>
      <c r="AN918" s="277">
        <f t="shared" si="2832"/>
        <v>0</v>
      </c>
      <c r="AO918" s="277">
        <f t="shared" si="2832"/>
        <v>0</v>
      </c>
      <c r="AP918" s="277">
        <f t="shared" si="2832"/>
        <v>0</v>
      </c>
      <c r="AQ918" s="277">
        <f t="shared" si="2832"/>
        <v>0</v>
      </c>
      <c r="AR918" s="277">
        <f t="shared" si="2832"/>
        <v>0</v>
      </c>
      <c r="AS918" s="277">
        <f t="shared" si="2832"/>
        <v>0</v>
      </c>
      <c r="AT918" s="277">
        <f t="shared" si="2832"/>
        <v>0</v>
      </c>
      <c r="AU918" s="277">
        <f t="shared" si="2832"/>
        <v>0</v>
      </c>
      <c r="AV918" s="277">
        <f t="shared" si="2832"/>
        <v>0</v>
      </c>
      <c r="AW918" s="277">
        <f t="shared" si="2832"/>
        <v>0</v>
      </c>
      <c r="AX918" s="277">
        <f t="shared" si="2832"/>
        <v>0</v>
      </c>
      <c r="AY918" s="277">
        <f t="shared" si="2832"/>
        <v>0</v>
      </c>
      <c r="AZ918" s="277">
        <f t="shared" si="2832"/>
        <v>0</v>
      </c>
      <c r="BA918" s="277">
        <f t="shared" si="2832"/>
        <v>0</v>
      </c>
      <c r="BB918" s="277">
        <f t="shared" si="2832"/>
        <v>0</v>
      </c>
      <c r="BC918" s="277">
        <f t="shared" si="2832"/>
        <v>0</v>
      </c>
      <c r="BD918" s="277">
        <f t="shared" si="2832"/>
        <v>0</v>
      </c>
      <c r="BE918" s="277">
        <f t="shared" si="2832"/>
        <v>0</v>
      </c>
      <c r="BF918" s="277">
        <f t="shared" si="2832"/>
        <v>0</v>
      </c>
      <c r="BG918" s="277">
        <f t="shared" si="2832"/>
        <v>0</v>
      </c>
      <c r="BH918" s="277">
        <f t="shared" si="2832"/>
        <v>0</v>
      </c>
      <c r="BI918" s="277">
        <f t="shared" si="2832"/>
        <v>0</v>
      </c>
      <c r="BJ918" s="277">
        <f t="shared" si="2832"/>
        <v>0</v>
      </c>
      <c r="BK918" s="277">
        <f t="shared" si="2832"/>
        <v>0</v>
      </c>
      <c r="BL918" s="277">
        <f t="shared" si="2832"/>
        <v>0</v>
      </c>
      <c r="BM918" s="277">
        <f t="shared" si="2832"/>
        <v>0</v>
      </c>
      <c r="BN918" s="277">
        <f t="shared" si="2832"/>
        <v>0</v>
      </c>
      <c r="BO918" s="277">
        <f t="shared" si="2832"/>
        <v>0</v>
      </c>
      <c r="BP918" s="277">
        <f t="shared" si="2832"/>
        <v>0</v>
      </c>
      <c r="BQ918" s="277">
        <f t="shared" si="2832"/>
        <v>0</v>
      </c>
      <c r="BR918" s="277">
        <f t="shared" si="2832"/>
        <v>0</v>
      </c>
      <c r="BS918" s="277">
        <f t="shared" si="2832"/>
        <v>0</v>
      </c>
      <c r="BT918" s="277">
        <f t="shared" ref="BT918:BZ918" si="2833">SUMIF($A$316:$A$387,$E901,BT$316:BT$387)</f>
        <v>0</v>
      </c>
      <c r="BU918" s="277">
        <f t="shared" si="2833"/>
        <v>0</v>
      </c>
      <c r="BV918" s="277">
        <f t="shared" si="2833"/>
        <v>0</v>
      </c>
      <c r="BW918" s="277">
        <f t="shared" si="2833"/>
        <v>0</v>
      </c>
      <c r="BX918" s="277">
        <f t="shared" si="2833"/>
        <v>0</v>
      </c>
      <c r="BY918" s="277">
        <f t="shared" si="2833"/>
        <v>0</v>
      </c>
      <c r="BZ918" s="277">
        <f t="shared" si="2833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34">(H914-H916-H921)*$B920</f>
        <v>0</v>
      </c>
      <c r="I920" s="83">
        <f t="shared" ref="I920" si="2835">(I914-I916-I921)*$B920</f>
        <v>0</v>
      </c>
      <c r="J920" s="83">
        <f t="shared" ref="J920" si="2836">(J914-J916-J921)*$B920</f>
        <v>0</v>
      </c>
      <c r="K920" s="83">
        <f t="shared" ref="K920" si="2837">(K914-K916-K921)*$B920</f>
        <v>0</v>
      </c>
      <c r="L920" s="83">
        <f t="shared" ref="L920" si="2838">(L914-L916-L921)*$B920</f>
        <v>0</v>
      </c>
      <c r="M920" s="83">
        <f t="shared" ref="M920" si="2839">(M914-M916-M921)*$B920</f>
        <v>0</v>
      </c>
      <c r="N920" s="83">
        <f t="shared" ref="N920" si="2840">(N914-N916-N921)*$B920</f>
        <v>0</v>
      </c>
      <c r="O920" s="83">
        <f t="shared" ref="O920" si="2841">(O914-O916-O921)*$B920</f>
        <v>0</v>
      </c>
      <c r="P920" s="83">
        <f t="shared" ref="P920" si="2842">(P914-P916-P921)*$B920</f>
        <v>0</v>
      </c>
      <c r="Q920" s="83">
        <f t="shared" ref="Q920" si="2843">(Q914-Q916-Q921)*$B920</f>
        <v>0</v>
      </c>
      <c r="R920" s="83">
        <f t="shared" ref="R920" si="2844">(R914-R916-R921)*$B920</f>
        <v>0</v>
      </c>
      <c r="S920" s="83">
        <f t="shared" ref="S920" si="2845">(S914-S916-S921)*$B920</f>
        <v>0</v>
      </c>
      <c r="T920" s="83">
        <f t="shared" ref="T920" si="2846">(T914-T916-T921)*$B920</f>
        <v>0</v>
      </c>
      <c r="U920" s="83">
        <f t="shared" ref="U920" si="2847">(U914-U916-U921)*$B920</f>
        <v>0</v>
      </c>
      <c r="V920" s="83">
        <f t="shared" ref="V920" si="2848">(V914-V916-V921)*$B920</f>
        <v>0</v>
      </c>
      <c r="W920" s="83">
        <f t="shared" ref="W920" si="2849">(W914-W916-W921)*$B920</f>
        <v>0</v>
      </c>
      <c r="X920" s="83">
        <f t="shared" ref="X920" si="2850">(X914-X916-X921)*$B920</f>
        <v>0</v>
      </c>
      <c r="Y920" s="83">
        <f t="shared" ref="Y920" si="2851">(Y914-Y916-Y921)*$B920</f>
        <v>0</v>
      </c>
      <c r="Z920" s="83">
        <f t="shared" ref="Z920" si="2852">(Z914-Z916-Z921)*$B920</f>
        <v>0</v>
      </c>
      <c r="AA920" s="83">
        <f t="shared" ref="AA920" si="2853">(AA914-AA916-AA921)*$B920</f>
        <v>0</v>
      </c>
      <c r="AB920" s="83">
        <f t="shared" ref="AB920" si="2854">(AB914-AB916-AB921)*$B920</f>
        <v>0</v>
      </c>
      <c r="AC920" s="83">
        <f t="shared" ref="AC920" si="2855">(AC914-AC916-AC921)*$B920</f>
        <v>0</v>
      </c>
      <c r="AD920" s="83">
        <f t="shared" ref="AD920" si="2856">(AD914-AD916-AD921)*$B920</f>
        <v>0</v>
      </c>
      <c r="AE920" s="83">
        <f t="shared" ref="AE920" si="2857">(AE914-AE916-AE921)*$B920</f>
        <v>0</v>
      </c>
      <c r="AF920" s="83">
        <f t="shared" ref="AF920" si="2858">(AF914-AF916-AF921)*$B920</f>
        <v>0</v>
      </c>
      <c r="AG920" s="83">
        <f t="shared" ref="AG920" si="2859">(AG914-AG916-AG921)*$B920</f>
        <v>0</v>
      </c>
      <c r="AH920" s="83">
        <f t="shared" ref="AH920" si="2860">(AH914-AH916-AH921)*$B920</f>
        <v>0</v>
      </c>
      <c r="AI920" s="83">
        <f t="shared" ref="AI920" si="2861">(AI914-AI916-AI921)*$B920</f>
        <v>0</v>
      </c>
      <c r="AJ920" s="83">
        <f t="shared" ref="AJ920" si="2862">(AJ914-AJ916-AJ921)*$B920</f>
        <v>0</v>
      </c>
      <c r="AK920" s="83">
        <f t="shared" ref="AK920" si="2863">(AK914-AK916-AK921)*$B920</f>
        <v>0</v>
      </c>
      <c r="AL920" s="83">
        <f t="shared" ref="AL920" si="2864">(AL914-AL916-AL921)*$B920</f>
        <v>0</v>
      </c>
      <c r="AM920" s="83">
        <f t="shared" ref="AM920" si="2865">(AM914-AM916-AM921)*$B920</f>
        <v>0</v>
      </c>
      <c r="AN920" s="83">
        <f t="shared" ref="AN920" si="2866">(AN914-AN916-AN921)*$B920</f>
        <v>0</v>
      </c>
      <c r="AO920" s="83">
        <f t="shared" ref="AO920" si="2867">(AO914-AO916-AO921)*$B920</f>
        <v>0</v>
      </c>
      <c r="AP920" s="83">
        <f t="shared" ref="AP920" si="2868">(AP914-AP916-AP921)*$B920</f>
        <v>0</v>
      </c>
      <c r="AQ920" s="83">
        <f t="shared" ref="AQ920" si="2869">(AQ914-AQ916-AQ921)*$B920</f>
        <v>0</v>
      </c>
      <c r="AR920" s="83">
        <f t="shared" ref="AR920" si="2870">(AR914-AR916-AR921)*$B920</f>
        <v>0</v>
      </c>
      <c r="AS920" s="83">
        <f t="shared" ref="AS920" si="2871">(AS914-AS916-AS921)*$B920</f>
        <v>0</v>
      </c>
      <c r="AT920" s="83">
        <f t="shared" ref="AT920" si="2872">(AT914-AT916-AT921)*$B920</f>
        <v>0</v>
      </c>
      <c r="AU920" s="83">
        <f t="shared" ref="AU920" si="2873">(AU914-AU916-AU921)*$B920</f>
        <v>0</v>
      </c>
      <c r="AV920" s="83">
        <f t="shared" ref="AV920" si="2874">(AV914-AV916-AV921)*$B920</f>
        <v>0</v>
      </c>
      <c r="AW920" s="83">
        <f t="shared" ref="AW920" si="2875">(AW914-AW916-AW921)*$B920</f>
        <v>0</v>
      </c>
      <c r="AX920" s="83">
        <f t="shared" ref="AX920" si="2876">(AX914-AX916-AX921)*$B920</f>
        <v>0</v>
      </c>
      <c r="AY920" s="83">
        <f t="shared" ref="AY920" si="2877">(AY914-AY916-AY921)*$B920</f>
        <v>0</v>
      </c>
      <c r="AZ920" s="83">
        <f t="shared" ref="AZ920" si="2878">(AZ914-AZ916-AZ921)*$B920</f>
        <v>0</v>
      </c>
      <c r="BA920" s="83">
        <f t="shared" ref="BA920" si="2879">(BA914-BA916-BA921)*$B920</f>
        <v>0</v>
      </c>
      <c r="BB920" s="83">
        <f t="shared" ref="BB920" si="2880">(BB914-BB916-BB921)*$B920</f>
        <v>0</v>
      </c>
      <c r="BC920" s="83">
        <f t="shared" ref="BC920" si="2881">(BC914-BC916-BC921)*$B920</f>
        <v>0</v>
      </c>
      <c r="BD920" s="83">
        <f t="shared" ref="BD920" si="2882">(BD914-BD916-BD921)*$B920</f>
        <v>0</v>
      </c>
      <c r="BE920" s="83">
        <f t="shared" ref="BE920" si="2883">(BE914-BE916-BE921)*$B920</f>
        <v>0</v>
      </c>
      <c r="BF920" s="83">
        <f t="shared" ref="BF920" si="2884">(BF914-BF916-BF921)*$B920</f>
        <v>0</v>
      </c>
      <c r="BG920" s="83">
        <f t="shared" ref="BG920" si="2885">(BG914-BG916-BG921)*$B920</f>
        <v>0</v>
      </c>
      <c r="BH920" s="83">
        <f t="shared" ref="BH920" si="2886">(BH914-BH916-BH921)*$B920</f>
        <v>0</v>
      </c>
      <c r="BI920" s="83">
        <f t="shared" ref="BI920" si="2887">(BI914-BI916-BI921)*$B920</f>
        <v>0</v>
      </c>
      <c r="BJ920" s="83">
        <f t="shared" ref="BJ920" si="2888">(BJ914-BJ916-BJ921)*$B920</f>
        <v>0</v>
      </c>
      <c r="BK920" s="83">
        <f t="shared" ref="BK920" si="2889">(BK914-BK916-BK921)*$B920</f>
        <v>0</v>
      </c>
      <c r="BL920" s="83">
        <f t="shared" ref="BL920" si="2890">(BL914-BL916-BL921)*$B920</f>
        <v>0</v>
      </c>
      <c r="BM920" s="83">
        <f t="shared" ref="BM920" si="2891">(BM914-BM916-BM921)*$B920</f>
        <v>0</v>
      </c>
      <c r="BN920" s="83">
        <f t="shared" ref="BN920" si="2892">(BN914-BN916-BN921)*$B920</f>
        <v>0</v>
      </c>
      <c r="BO920" s="83">
        <f t="shared" ref="BO920" si="2893">(BO914-BO916-BO921)*$B920</f>
        <v>0</v>
      </c>
      <c r="BP920" s="83">
        <f t="shared" ref="BP920" si="2894">(BP914-BP916-BP921)*$B920</f>
        <v>0</v>
      </c>
      <c r="BQ920" s="83">
        <f t="shared" ref="BQ920" si="2895">(BQ914-BQ916-BQ921)*$B920</f>
        <v>0</v>
      </c>
      <c r="BR920" s="83">
        <f t="shared" ref="BR920" si="2896">(BR914-BR916-BR921)*$B920</f>
        <v>0</v>
      </c>
      <c r="BS920" s="83">
        <f t="shared" ref="BS920" si="2897">(BS914-BS916-BS921)*$B920</f>
        <v>0</v>
      </c>
      <c r="BT920" s="83">
        <f t="shared" ref="BT920" si="2898">(BT914-BT916-BT921)*$B920</f>
        <v>0</v>
      </c>
      <c r="BU920" s="83">
        <f t="shared" ref="BU920" si="2899">(BU914-BU916-BU921)*$B920</f>
        <v>0</v>
      </c>
      <c r="BV920" s="83">
        <f t="shared" ref="BV920" si="2900">(BV914-BV916-BV921)*$B920</f>
        <v>0</v>
      </c>
      <c r="BW920" s="83">
        <f t="shared" ref="BW920" si="2901">(BW914-BW916-BW921)*$B920</f>
        <v>0</v>
      </c>
      <c r="BX920" s="83">
        <f t="shared" ref="BX920" si="2902">(BX914-BX916-BX921)*$B920</f>
        <v>0</v>
      </c>
      <c r="BY920" s="83">
        <f t="shared" ref="BY920" si="2903">(BY914-BY916-BY921)*$B920</f>
        <v>0</v>
      </c>
      <c r="BZ920" s="83">
        <f t="shared" ref="BZ920" si="2904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905">(H914-H917)*$B921</f>
        <v>0</v>
      </c>
      <c r="I921" s="83">
        <f t="shared" si="2905"/>
        <v>0</v>
      </c>
      <c r="J921" s="83">
        <f t="shared" si="2905"/>
        <v>0</v>
      </c>
      <c r="K921" s="83">
        <f t="shared" si="2905"/>
        <v>0</v>
      </c>
      <c r="L921" s="83">
        <f t="shared" si="2905"/>
        <v>0</v>
      </c>
      <c r="M921" s="83">
        <f t="shared" si="2905"/>
        <v>0</v>
      </c>
      <c r="N921" s="83">
        <f t="shared" si="2905"/>
        <v>0</v>
      </c>
      <c r="O921" s="83">
        <f t="shared" si="2905"/>
        <v>0</v>
      </c>
      <c r="P921" s="83">
        <f t="shared" si="2905"/>
        <v>0</v>
      </c>
      <c r="Q921" s="83">
        <f t="shared" si="2905"/>
        <v>0</v>
      </c>
      <c r="R921" s="83">
        <f t="shared" si="2905"/>
        <v>0</v>
      </c>
      <c r="S921" s="83">
        <f t="shared" si="2905"/>
        <v>0</v>
      </c>
      <c r="T921" s="83">
        <f t="shared" si="2905"/>
        <v>0</v>
      </c>
      <c r="U921" s="83">
        <f t="shared" si="2905"/>
        <v>0</v>
      </c>
      <c r="V921" s="83">
        <f t="shared" si="2905"/>
        <v>0</v>
      </c>
      <c r="W921" s="83">
        <f t="shared" si="2905"/>
        <v>0</v>
      </c>
      <c r="X921" s="83">
        <f t="shared" si="2905"/>
        <v>0</v>
      </c>
      <c r="Y921" s="83">
        <f t="shared" si="2905"/>
        <v>0</v>
      </c>
      <c r="Z921" s="83">
        <f t="shared" si="2905"/>
        <v>0</v>
      </c>
      <c r="AA921" s="83">
        <f t="shared" si="2905"/>
        <v>0</v>
      </c>
      <c r="AB921" s="83">
        <f t="shared" si="2905"/>
        <v>0</v>
      </c>
      <c r="AC921" s="83">
        <f t="shared" si="2905"/>
        <v>0</v>
      </c>
      <c r="AD921" s="83">
        <f t="shared" si="2905"/>
        <v>0</v>
      </c>
      <c r="AE921" s="83">
        <f t="shared" si="2905"/>
        <v>0</v>
      </c>
      <c r="AF921" s="83">
        <f t="shared" si="2905"/>
        <v>0</v>
      </c>
      <c r="AG921" s="83">
        <f t="shared" si="2905"/>
        <v>0</v>
      </c>
      <c r="AH921" s="83">
        <f t="shared" si="2905"/>
        <v>0</v>
      </c>
      <c r="AI921" s="83">
        <f t="shared" si="2905"/>
        <v>0</v>
      </c>
      <c r="AJ921" s="83">
        <f t="shared" si="2905"/>
        <v>0</v>
      </c>
      <c r="AK921" s="83">
        <f t="shared" si="2905"/>
        <v>0</v>
      </c>
      <c r="AL921" s="83">
        <f t="shared" si="2905"/>
        <v>0</v>
      </c>
      <c r="AM921" s="83">
        <f t="shared" si="2905"/>
        <v>0</v>
      </c>
      <c r="AN921" s="83">
        <f t="shared" si="2905"/>
        <v>0</v>
      </c>
      <c r="AO921" s="83">
        <f t="shared" si="2905"/>
        <v>0</v>
      </c>
      <c r="AP921" s="83">
        <f t="shared" si="2905"/>
        <v>0</v>
      </c>
      <c r="AQ921" s="83">
        <f t="shared" si="2905"/>
        <v>0</v>
      </c>
      <c r="AR921" s="83">
        <f t="shared" si="2905"/>
        <v>0</v>
      </c>
      <c r="AS921" s="83">
        <f t="shared" si="2905"/>
        <v>0</v>
      </c>
      <c r="AT921" s="83">
        <f t="shared" si="2905"/>
        <v>0</v>
      </c>
      <c r="AU921" s="83">
        <f t="shared" si="2905"/>
        <v>0</v>
      </c>
      <c r="AV921" s="83">
        <f t="shared" si="2905"/>
        <v>0</v>
      </c>
      <c r="AW921" s="83">
        <f t="shared" si="2905"/>
        <v>0</v>
      </c>
      <c r="AX921" s="83">
        <f t="shared" si="2905"/>
        <v>0</v>
      </c>
      <c r="AY921" s="83">
        <f t="shared" si="2905"/>
        <v>0</v>
      </c>
      <c r="AZ921" s="83">
        <f t="shared" si="2905"/>
        <v>0</v>
      </c>
      <c r="BA921" s="83">
        <f t="shared" si="2905"/>
        <v>0</v>
      </c>
      <c r="BB921" s="83">
        <f t="shared" si="2905"/>
        <v>0</v>
      </c>
      <c r="BC921" s="83">
        <f t="shared" si="2905"/>
        <v>0</v>
      </c>
      <c r="BD921" s="83">
        <f t="shared" si="2905"/>
        <v>0</v>
      </c>
      <c r="BE921" s="83">
        <f t="shared" si="2905"/>
        <v>0</v>
      </c>
      <c r="BF921" s="83">
        <f t="shared" si="2905"/>
        <v>0</v>
      </c>
      <c r="BG921" s="83">
        <f t="shared" si="2905"/>
        <v>0</v>
      </c>
      <c r="BH921" s="83">
        <f t="shared" si="2905"/>
        <v>0</v>
      </c>
      <c r="BI921" s="83">
        <f t="shared" si="2905"/>
        <v>0</v>
      </c>
      <c r="BJ921" s="83">
        <f t="shared" si="2905"/>
        <v>0</v>
      </c>
      <c r="BK921" s="83">
        <f t="shared" si="2905"/>
        <v>0</v>
      </c>
      <c r="BL921" s="83">
        <f t="shared" si="2905"/>
        <v>0</v>
      </c>
      <c r="BM921" s="83">
        <f t="shared" si="2905"/>
        <v>0</v>
      </c>
      <c r="BN921" s="83">
        <f t="shared" si="2905"/>
        <v>0</v>
      </c>
      <c r="BO921" s="83">
        <f t="shared" si="2905"/>
        <v>0</v>
      </c>
      <c r="BP921" s="83">
        <f t="shared" si="2905"/>
        <v>0</v>
      </c>
      <c r="BQ921" s="83">
        <f t="shared" si="2905"/>
        <v>0</v>
      </c>
      <c r="BR921" s="83">
        <f t="shared" si="2905"/>
        <v>0</v>
      </c>
      <c r="BS921" s="83">
        <f t="shared" si="2905"/>
        <v>0</v>
      </c>
      <c r="BT921" s="83">
        <f t="shared" ref="BT921:BZ921" si="2906">(BT914-BT917)*$B921</f>
        <v>0</v>
      </c>
      <c r="BU921" s="83">
        <f t="shared" si="2906"/>
        <v>0</v>
      </c>
      <c r="BV921" s="83">
        <f t="shared" si="2906"/>
        <v>0</v>
      </c>
      <c r="BW921" s="83">
        <f t="shared" si="2906"/>
        <v>0</v>
      </c>
      <c r="BX921" s="83">
        <f t="shared" si="2906"/>
        <v>0</v>
      </c>
      <c r="BY921" s="83">
        <f t="shared" si="2906"/>
        <v>0</v>
      </c>
      <c r="BZ921" s="83">
        <f t="shared" si="2906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907">(-H918)*$B922</f>
        <v>0</v>
      </c>
      <c r="I922" s="65">
        <f t="shared" si="2907"/>
        <v>0</v>
      </c>
      <c r="J922" s="65">
        <f t="shared" si="2907"/>
        <v>0</v>
      </c>
      <c r="K922" s="65">
        <f t="shared" si="2907"/>
        <v>0</v>
      </c>
      <c r="L922" s="65">
        <f t="shared" si="2907"/>
        <v>0</v>
      </c>
      <c r="M922" s="65">
        <f t="shared" si="2907"/>
        <v>0</v>
      </c>
      <c r="N922" s="65">
        <f t="shared" si="2907"/>
        <v>0</v>
      </c>
      <c r="O922" s="65">
        <f t="shared" si="2907"/>
        <v>0</v>
      </c>
      <c r="P922" s="65">
        <f t="shared" si="2907"/>
        <v>0</v>
      </c>
      <c r="Q922" s="65">
        <f t="shared" si="2907"/>
        <v>0</v>
      </c>
      <c r="R922" s="65">
        <f t="shared" si="2907"/>
        <v>0</v>
      </c>
      <c r="S922" s="65">
        <f t="shared" si="2907"/>
        <v>0</v>
      </c>
      <c r="T922" s="65">
        <f t="shared" si="2907"/>
        <v>0</v>
      </c>
      <c r="U922" s="65">
        <f t="shared" si="2907"/>
        <v>0</v>
      </c>
      <c r="V922" s="65">
        <f t="shared" si="2907"/>
        <v>0</v>
      </c>
      <c r="W922" s="65">
        <f t="shared" si="2907"/>
        <v>0</v>
      </c>
      <c r="X922" s="65">
        <f t="shared" si="2907"/>
        <v>0</v>
      </c>
      <c r="Y922" s="65">
        <f t="shared" si="2907"/>
        <v>0</v>
      </c>
      <c r="Z922" s="65">
        <f t="shared" si="2907"/>
        <v>0</v>
      </c>
      <c r="AA922" s="65">
        <f t="shared" si="2907"/>
        <v>0</v>
      </c>
      <c r="AB922" s="65">
        <f t="shared" si="2907"/>
        <v>0</v>
      </c>
      <c r="AC922" s="65">
        <f t="shared" si="2907"/>
        <v>0</v>
      </c>
      <c r="AD922" s="65">
        <f t="shared" si="2907"/>
        <v>0</v>
      </c>
      <c r="AE922" s="65">
        <f t="shared" si="2907"/>
        <v>0</v>
      </c>
      <c r="AF922" s="65">
        <f t="shared" si="2907"/>
        <v>0</v>
      </c>
      <c r="AG922" s="65">
        <f t="shared" si="2907"/>
        <v>0</v>
      </c>
      <c r="AH922" s="65">
        <f t="shared" si="2907"/>
        <v>0</v>
      </c>
      <c r="AI922" s="65">
        <f t="shared" si="2907"/>
        <v>0</v>
      </c>
      <c r="AJ922" s="65">
        <f t="shared" si="2907"/>
        <v>0</v>
      </c>
      <c r="AK922" s="65">
        <f t="shared" si="2907"/>
        <v>0</v>
      </c>
      <c r="AL922" s="65">
        <f t="shared" si="2907"/>
        <v>0</v>
      </c>
      <c r="AM922" s="65">
        <f t="shared" si="2907"/>
        <v>0</v>
      </c>
      <c r="AN922" s="65">
        <f t="shared" si="2907"/>
        <v>0</v>
      </c>
      <c r="AO922" s="65">
        <f t="shared" si="2907"/>
        <v>0</v>
      </c>
      <c r="AP922" s="65">
        <f t="shared" si="2907"/>
        <v>0</v>
      </c>
      <c r="AQ922" s="65">
        <f t="shared" si="2907"/>
        <v>0</v>
      </c>
      <c r="AR922" s="65">
        <f t="shared" si="2907"/>
        <v>0</v>
      </c>
      <c r="AS922" s="65">
        <f t="shared" si="2907"/>
        <v>0</v>
      </c>
      <c r="AT922" s="65">
        <f t="shared" si="2907"/>
        <v>0</v>
      </c>
      <c r="AU922" s="65">
        <f t="shared" si="2907"/>
        <v>0</v>
      </c>
      <c r="AV922" s="65">
        <f t="shared" si="2907"/>
        <v>0</v>
      </c>
      <c r="AW922" s="65">
        <f t="shared" si="2907"/>
        <v>0</v>
      </c>
      <c r="AX922" s="65">
        <f t="shared" si="2907"/>
        <v>0</v>
      </c>
      <c r="AY922" s="65">
        <f t="shared" si="2907"/>
        <v>0</v>
      </c>
      <c r="AZ922" s="65">
        <f t="shared" si="2907"/>
        <v>0</v>
      </c>
      <c r="BA922" s="65">
        <f t="shared" si="2907"/>
        <v>0</v>
      </c>
      <c r="BB922" s="65">
        <f t="shared" si="2907"/>
        <v>0</v>
      </c>
      <c r="BC922" s="65">
        <f t="shared" si="2907"/>
        <v>0</v>
      </c>
      <c r="BD922" s="65">
        <f t="shared" si="2907"/>
        <v>0</v>
      </c>
      <c r="BE922" s="65">
        <f t="shared" si="2907"/>
        <v>0</v>
      </c>
      <c r="BF922" s="65">
        <f t="shared" si="2907"/>
        <v>0</v>
      </c>
      <c r="BG922" s="65">
        <f t="shared" si="2907"/>
        <v>0</v>
      </c>
      <c r="BH922" s="65">
        <f t="shared" si="2907"/>
        <v>0</v>
      </c>
      <c r="BI922" s="65">
        <f t="shared" si="2907"/>
        <v>0</v>
      </c>
      <c r="BJ922" s="65">
        <f t="shared" si="2907"/>
        <v>0</v>
      </c>
      <c r="BK922" s="65">
        <f t="shared" si="2907"/>
        <v>0</v>
      </c>
      <c r="BL922" s="65">
        <f t="shared" si="2907"/>
        <v>0</v>
      </c>
      <c r="BM922" s="65">
        <f t="shared" si="2907"/>
        <v>0</v>
      </c>
      <c r="BN922" s="65">
        <f t="shared" si="2907"/>
        <v>0</v>
      </c>
      <c r="BO922" s="65">
        <f t="shared" si="2907"/>
        <v>0</v>
      </c>
      <c r="BP922" s="65">
        <f t="shared" si="2907"/>
        <v>0</v>
      </c>
      <c r="BQ922" s="65">
        <f t="shared" si="2907"/>
        <v>0</v>
      </c>
      <c r="BR922" s="65">
        <f t="shared" si="2907"/>
        <v>0</v>
      </c>
      <c r="BS922" s="65">
        <f t="shared" si="2907"/>
        <v>0</v>
      </c>
      <c r="BT922" s="65">
        <f t="shared" ref="BT922:BZ922" si="2908">(-BT918)*$B922</f>
        <v>0</v>
      </c>
      <c r="BU922" s="65">
        <f t="shared" si="2908"/>
        <v>0</v>
      </c>
      <c r="BV922" s="65">
        <f t="shared" si="2908"/>
        <v>0</v>
      </c>
      <c r="BW922" s="65">
        <f t="shared" si="2908"/>
        <v>0</v>
      </c>
      <c r="BX922" s="65">
        <f t="shared" si="2908"/>
        <v>0</v>
      </c>
      <c r="BY922" s="65">
        <f t="shared" si="2908"/>
        <v>0</v>
      </c>
      <c r="BZ922" s="65">
        <f t="shared" si="2908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909">SUM(H920:H922)</f>
        <v>0</v>
      </c>
      <c r="I923" s="188">
        <f t="shared" ref="I923" si="2910">SUM(I920:I922)</f>
        <v>0</v>
      </c>
      <c r="J923" s="188">
        <f t="shared" ref="J923" si="2911">SUM(J920:J922)</f>
        <v>0</v>
      </c>
      <c r="K923" s="188">
        <f t="shared" ref="K923" si="2912">SUM(K920:K922)</f>
        <v>0</v>
      </c>
      <c r="L923" s="188">
        <f t="shared" ref="L923" si="2913">SUM(L920:L922)</f>
        <v>0</v>
      </c>
      <c r="M923" s="188">
        <f t="shared" ref="M923" si="2914">SUM(M920:M922)</f>
        <v>0</v>
      </c>
      <c r="N923" s="188">
        <f t="shared" ref="N923" si="2915">SUM(N920:N922)</f>
        <v>0</v>
      </c>
      <c r="O923" s="188">
        <f t="shared" ref="O923" si="2916">SUM(O920:O922)</f>
        <v>0</v>
      </c>
      <c r="P923" s="188">
        <f t="shared" ref="P923" si="2917">SUM(P920:P922)</f>
        <v>0</v>
      </c>
      <c r="Q923" s="188">
        <f t="shared" ref="Q923" si="2918">SUM(Q920:Q922)</f>
        <v>0</v>
      </c>
      <c r="R923" s="188">
        <f t="shared" ref="R923" si="2919">SUM(R920:R922)</f>
        <v>0</v>
      </c>
      <c r="S923" s="188">
        <f t="shared" ref="S923" si="2920">SUM(S920:S922)</f>
        <v>0</v>
      </c>
      <c r="T923" s="188">
        <f t="shared" ref="T923" si="2921">SUM(T920:T922)</f>
        <v>0</v>
      </c>
      <c r="U923" s="188">
        <f t="shared" ref="U923" si="2922">SUM(U920:U922)</f>
        <v>0</v>
      </c>
      <c r="V923" s="188">
        <f t="shared" ref="V923" si="2923">SUM(V920:V922)</f>
        <v>0</v>
      </c>
      <c r="W923" s="188">
        <f t="shared" ref="W923" si="2924">SUM(W920:W922)</f>
        <v>0</v>
      </c>
      <c r="X923" s="188">
        <f t="shared" ref="X923" si="2925">SUM(X920:X922)</f>
        <v>0</v>
      </c>
      <c r="Y923" s="188">
        <f t="shared" ref="Y923" si="2926">SUM(Y920:Y922)</f>
        <v>0</v>
      </c>
      <c r="Z923" s="188">
        <f t="shared" ref="Z923" si="2927">SUM(Z920:Z922)</f>
        <v>0</v>
      </c>
      <c r="AA923" s="188">
        <f t="shared" ref="AA923" si="2928">SUM(AA920:AA922)</f>
        <v>0</v>
      </c>
      <c r="AB923" s="188">
        <f t="shared" ref="AB923" si="2929">SUM(AB920:AB922)</f>
        <v>0</v>
      </c>
      <c r="AC923" s="188">
        <f t="shared" ref="AC923" si="2930">SUM(AC920:AC922)</f>
        <v>0</v>
      </c>
      <c r="AD923" s="188">
        <f t="shared" ref="AD923" si="2931">SUM(AD920:AD922)</f>
        <v>0</v>
      </c>
      <c r="AE923" s="188">
        <f t="shared" ref="AE923" si="2932">SUM(AE920:AE922)</f>
        <v>0</v>
      </c>
      <c r="AF923" s="188">
        <f t="shared" ref="AF923" si="2933">SUM(AF920:AF922)</f>
        <v>0</v>
      </c>
      <c r="AG923" s="188">
        <f t="shared" ref="AG923" si="2934">SUM(AG920:AG922)</f>
        <v>0</v>
      </c>
      <c r="AH923" s="188">
        <f t="shared" ref="AH923" si="2935">SUM(AH920:AH922)</f>
        <v>0</v>
      </c>
      <c r="AI923" s="188">
        <f t="shared" ref="AI923" si="2936">SUM(AI920:AI922)</f>
        <v>0</v>
      </c>
      <c r="AJ923" s="188">
        <f t="shared" ref="AJ923" si="2937">SUM(AJ920:AJ922)</f>
        <v>0</v>
      </c>
      <c r="AK923" s="188">
        <f t="shared" ref="AK923" si="2938">SUM(AK920:AK922)</f>
        <v>0</v>
      </c>
      <c r="AL923" s="188">
        <f t="shared" ref="AL923" si="2939">SUM(AL920:AL922)</f>
        <v>0</v>
      </c>
      <c r="AM923" s="188">
        <f t="shared" ref="AM923" si="2940">SUM(AM920:AM922)</f>
        <v>0</v>
      </c>
      <c r="AN923" s="188">
        <f t="shared" ref="AN923" si="2941">SUM(AN920:AN922)</f>
        <v>0</v>
      </c>
      <c r="AO923" s="188">
        <f t="shared" ref="AO923" si="2942">SUM(AO920:AO922)</f>
        <v>0</v>
      </c>
      <c r="AP923" s="188">
        <f t="shared" ref="AP923" si="2943">SUM(AP920:AP922)</f>
        <v>0</v>
      </c>
      <c r="AQ923" s="188">
        <f t="shared" ref="AQ923" si="2944">SUM(AQ920:AQ922)</f>
        <v>0</v>
      </c>
      <c r="AR923" s="188">
        <f t="shared" ref="AR923" si="2945">SUM(AR920:AR922)</f>
        <v>0</v>
      </c>
      <c r="AS923" s="188">
        <f t="shared" ref="AS923" si="2946">SUM(AS920:AS922)</f>
        <v>0</v>
      </c>
      <c r="AT923" s="188">
        <f t="shared" ref="AT923" si="2947">SUM(AT920:AT922)</f>
        <v>0</v>
      </c>
      <c r="AU923" s="188">
        <f t="shared" ref="AU923" si="2948">SUM(AU920:AU922)</f>
        <v>0</v>
      </c>
      <c r="AV923" s="188">
        <f t="shared" ref="AV923" si="2949">SUM(AV920:AV922)</f>
        <v>0</v>
      </c>
      <c r="AW923" s="188">
        <f t="shared" ref="AW923" si="2950">SUM(AW920:AW922)</f>
        <v>0</v>
      </c>
      <c r="AX923" s="188">
        <f t="shared" ref="AX923" si="2951">SUM(AX920:AX922)</f>
        <v>0</v>
      </c>
      <c r="AY923" s="188">
        <f t="shared" ref="AY923" si="2952">SUM(AY920:AY922)</f>
        <v>0</v>
      </c>
      <c r="AZ923" s="188">
        <f t="shared" ref="AZ923" si="2953">SUM(AZ920:AZ922)</f>
        <v>0</v>
      </c>
      <c r="BA923" s="188">
        <f t="shared" ref="BA923" si="2954">SUM(BA920:BA922)</f>
        <v>0</v>
      </c>
      <c r="BB923" s="188">
        <f t="shared" ref="BB923" si="2955">SUM(BB920:BB922)</f>
        <v>0</v>
      </c>
      <c r="BC923" s="188">
        <f t="shared" ref="BC923" si="2956">SUM(BC920:BC922)</f>
        <v>0</v>
      </c>
      <c r="BD923" s="188">
        <f t="shared" ref="BD923" si="2957">SUM(BD920:BD922)</f>
        <v>0</v>
      </c>
      <c r="BE923" s="188">
        <f t="shared" ref="BE923" si="2958">SUM(BE920:BE922)</f>
        <v>0</v>
      </c>
      <c r="BF923" s="188">
        <f t="shared" ref="BF923" si="2959">SUM(BF920:BF922)</f>
        <v>0</v>
      </c>
      <c r="BG923" s="188">
        <f t="shared" ref="BG923" si="2960">SUM(BG920:BG922)</f>
        <v>0</v>
      </c>
      <c r="BH923" s="188">
        <f t="shared" ref="BH923" si="2961">SUM(BH920:BH922)</f>
        <v>0</v>
      </c>
      <c r="BI923" s="188">
        <f t="shared" ref="BI923" si="2962">SUM(BI920:BI922)</f>
        <v>0</v>
      </c>
      <c r="BJ923" s="188">
        <f t="shared" ref="BJ923" si="2963">SUM(BJ920:BJ922)</f>
        <v>0</v>
      </c>
      <c r="BK923" s="188">
        <f t="shared" ref="BK923" si="2964">SUM(BK920:BK922)</f>
        <v>0</v>
      </c>
      <c r="BL923" s="188">
        <f t="shared" ref="BL923" si="2965">SUM(BL920:BL922)</f>
        <v>0</v>
      </c>
      <c r="BM923" s="188">
        <f t="shared" ref="BM923" si="2966">SUM(BM920:BM922)</f>
        <v>0</v>
      </c>
      <c r="BN923" s="188">
        <f t="shared" ref="BN923" si="2967">SUM(BN920:BN922)</f>
        <v>0</v>
      </c>
      <c r="BO923" s="188">
        <f t="shared" ref="BO923" si="2968">SUM(BO920:BO922)</f>
        <v>0</v>
      </c>
      <c r="BP923" s="188">
        <f t="shared" ref="BP923" si="2969">SUM(BP920:BP922)</f>
        <v>0</v>
      </c>
      <c r="BQ923" s="188">
        <f t="shared" ref="BQ923" si="2970">SUM(BQ920:BQ922)</f>
        <v>0</v>
      </c>
      <c r="BR923" s="188">
        <f t="shared" ref="BR923" si="2971">SUM(BR920:BR922)</f>
        <v>0</v>
      </c>
      <c r="BS923" s="188">
        <f t="shared" ref="BS923" si="2972">SUM(BS920:BS922)</f>
        <v>0</v>
      </c>
      <c r="BT923" s="188">
        <f t="shared" ref="BT923" si="2973">SUM(BT920:BT922)</f>
        <v>0</v>
      </c>
      <c r="BU923" s="188">
        <f t="shared" ref="BU923" si="2974">SUM(BU920:BU922)</f>
        <v>0</v>
      </c>
      <c r="BV923" s="188">
        <f t="shared" ref="BV923" si="2975">SUM(BV920:BV922)</f>
        <v>0</v>
      </c>
      <c r="BW923" s="188">
        <f t="shared" ref="BW923" si="2976">SUM(BW920:BW922)</f>
        <v>0</v>
      </c>
      <c r="BX923" s="188">
        <f t="shared" ref="BX923" si="2977">SUM(BX920:BX922)</f>
        <v>0</v>
      </c>
      <c r="BY923" s="188">
        <f t="shared" ref="BY923" si="2978">SUM(BY920:BY922)</f>
        <v>0</v>
      </c>
      <c r="BZ923" s="188">
        <f t="shared" ref="BZ923" si="2979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80">H923+G924</f>
        <v>0</v>
      </c>
      <c r="I924" s="188">
        <f t="shared" ref="I924" si="2981">I923+H924</f>
        <v>0</v>
      </c>
      <c r="J924" s="188">
        <f t="shared" ref="J924" si="2982">J923+I924</f>
        <v>0</v>
      </c>
      <c r="K924" s="188">
        <f t="shared" ref="K924" si="2983">K923+J924</f>
        <v>0</v>
      </c>
      <c r="L924" s="188">
        <f t="shared" ref="L924" si="2984">L923+K924</f>
        <v>0</v>
      </c>
      <c r="M924" s="188">
        <f t="shared" ref="M924" si="2985">M923+L924</f>
        <v>0</v>
      </c>
      <c r="N924" s="188">
        <f t="shared" ref="N924" si="2986">N923+M924</f>
        <v>0</v>
      </c>
      <c r="O924" s="188">
        <f t="shared" ref="O924" si="2987">O923+N924</f>
        <v>0</v>
      </c>
      <c r="P924" s="188">
        <f t="shared" ref="P924" si="2988">P923+O924</f>
        <v>0</v>
      </c>
      <c r="Q924" s="188">
        <f t="shared" ref="Q924" si="2989">Q923+P924</f>
        <v>0</v>
      </c>
      <c r="R924" s="188">
        <f t="shared" ref="R924" si="2990">R923+Q924</f>
        <v>0</v>
      </c>
      <c r="S924" s="188">
        <f t="shared" ref="S924" si="2991">S923+R924</f>
        <v>0</v>
      </c>
      <c r="T924" s="188">
        <f t="shared" ref="T924" si="2992">T923+S924</f>
        <v>0</v>
      </c>
      <c r="U924" s="188">
        <f t="shared" ref="U924" si="2993">U923+T924</f>
        <v>0</v>
      </c>
      <c r="V924" s="188">
        <f t="shared" ref="V924" si="2994">V923+U924</f>
        <v>0</v>
      </c>
      <c r="W924" s="188">
        <f t="shared" ref="W924" si="2995">W923+V924</f>
        <v>0</v>
      </c>
      <c r="X924" s="188">
        <f t="shared" ref="X924" si="2996">X923+W924</f>
        <v>0</v>
      </c>
      <c r="Y924" s="188">
        <f t="shared" ref="Y924" si="2997">Y923+X924</f>
        <v>0</v>
      </c>
      <c r="Z924" s="188">
        <f t="shared" ref="Z924" si="2998">Z923+Y924</f>
        <v>0</v>
      </c>
      <c r="AA924" s="188">
        <f t="shared" ref="AA924" si="2999">AA923+Z924</f>
        <v>0</v>
      </c>
      <c r="AB924" s="188">
        <f t="shared" ref="AB924" si="3000">AB923+AA924</f>
        <v>0</v>
      </c>
      <c r="AC924" s="188">
        <f t="shared" ref="AC924" si="3001">AC923+AB924</f>
        <v>0</v>
      </c>
      <c r="AD924" s="188">
        <f t="shared" ref="AD924" si="3002">AD923+AC924</f>
        <v>0</v>
      </c>
      <c r="AE924" s="188">
        <f t="shared" ref="AE924" si="3003">AE923+AD924</f>
        <v>0</v>
      </c>
      <c r="AF924" s="188">
        <f t="shared" ref="AF924" si="3004">AF923+AE924</f>
        <v>0</v>
      </c>
      <c r="AG924" s="188">
        <f t="shared" ref="AG924" si="3005">AG923+AF924</f>
        <v>0</v>
      </c>
      <c r="AH924" s="188">
        <f t="shared" ref="AH924" si="3006">AH923+AG924</f>
        <v>0</v>
      </c>
      <c r="AI924" s="188">
        <f t="shared" ref="AI924" si="3007">AI923+AH924</f>
        <v>0</v>
      </c>
      <c r="AJ924" s="188">
        <f t="shared" ref="AJ924" si="3008">AJ923+AI924</f>
        <v>0</v>
      </c>
      <c r="AK924" s="188">
        <f t="shared" ref="AK924" si="3009">AK923+AJ924</f>
        <v>0</v>
      </c>
      <c r="AL924" s="188">
        <f t="shared" ref="AL924" si="3010">AL923+AK924</f>
        <v>0</v>
      </c>
      <c r="AM924" s="188">
        <f t="shared" ref="AM924" si="3011">AM923+AL924</f>
        <v>0</v>
      </c>
      <c r="AN924" s="188">
        <f t="shared" ref="AN924" si="3012">AN923+AM924</f>
        <v>0</v>
      </c>
      <c r="AO924" s="188">
        <f t="shared" ref="AO924" si="3013">AO923+AN924</f>
        <v>0</v>
      </c>
      <c r="AP924" s="188">
        <f t="shared" ref="AP924" si="3014">AP923+AO924</f>
        <v>0</v>
      </c>
      <c r="AQ924" s="188">
        <f t="shared" ref="AQ924" si="3015">AQ923+AP924</f>
        <v>0</v>
      </c>
      <c r="AR924" s="188">
        <f t="shared" ref="AR924" si="3016">AR923+AQ924</f>
        <v>0</v>
      </c>
      <c r="AS924" s="188">
        <f t="shared" ref="AS924" si="3017">AS923+AR924</f>
        <v>0</v>
      </c>
      <c r="AT924" s="188">
        <f t="shared" ref="AT924" si="3018">AT923+AS924</f>
        <v>0</v>
      </c>
      <c r="AU924" s="188">
        <f t="shared" ref="AU924" si="3019">AU923+AT924</f>
        <v>0</v>
      </c>
      <c r="AV924" s="188">
        <f t="shared" ref="AV924" si="3020">AV923+AU924</f>
        <v>0</v>
      </c>
      <c r="AW924" s="188">
        <f t="shared" ref="AW924" si="3021">AW923+AV924</f>
        <v>0</v>
      </c>
      <c r="AX924" s="188">
        <f t="shared" ref="AX924" si="3022">AX923+AW924</f>
        <v>0</v>
      </c>
      <c r="AY924" s="188">
        <f t="shared" ref="AY924" si="3023">AY923+AX924</f>
        <v>0</v>
      </c>
      <c r="AZ924" s="188">
        <f t="shared" ref="AZ924" si="3024">AZ923+AY924</f>
        <v>0</v>
      </c>
      <c r="BA924" s="188">
        <f t="shared" ref="BA924" si="3025">BA923+AZ924</f>
        <v>0</v>
      </c>
      <c r="BB924" s="188">
        <f t="shared" ref="BB924" si="3026">BB923+BA924</f>
        <v>0</v>
      </c>
      <c r="BC924" s="188">
        <f t="shared" ref="BC924" si="3027">BC923+BB924</f>
        <v>0</v>
      </c>
      <c r="BD924" s="188">
        <f t="shared" ref="BD924" si="3028">BD923+BC924</f>
        <v>0</v>
      </c>
      <c r="BE924" s="188">
        <f t="shared" ref="BE924" si="3029">BE923+BD924</f>
        <v>0</v>
      </c>
      <c r="BF924" s="188">
        <f t="shared" ref="BF924" si="3030">BF923+BE924</f>
        <v>0</v>
      </c>
      <c r="BG924" s="188">
        <f t="shared" ref="BG924" si="3031">BG923+BF924</f>
        <v>0</v>
      </c>
      <c r="BH924" s="188">
        <f t="shared" ref="BH924" si="3032">BH923+BG924</f>
        <v>0</v>
      </c>
      <c r="BI924" s="188">
        <f t="shared" ref="BI924" si="3033">BI923+BH924</f>
        <v>0</v>
      </c>
      <c r="BJ924" s="188">
        <f t="shared" ref="BJ924" si="3034">BJ923+BI924</f>
        <v>0</v>
      </c>
      <c r="BK924" s="188">
        <f t="shared" ref="BK924" si="3035">BK923+BJ924</f>
        <v>0</v>
      </c>
      <c r="BL924" s="188">
        <f t="shared" ref="BL924" si="3036">BL923+BK924</f>
        <v>0</v>
      </c>
      <c r="BM924" s="188">
        <f t="shared" ref="BM924" si="3037">BM923+BL924</f>
        <v>0</v>
      </c>
      <c r="BN924" s="188">
        <f t="shared" ref="BN924" si="3038">BN923+BM924</f>
        <v>0</v>
      </c>
      <c r="BO924" s="188">
        <f t="shared" ref="BO924" si="3039">BO923+BN924</f>
        <v>0</v>
      </c>
      <c r="BP924" s="188">
        <f t="shared" ref="BP924" si="3040">BP923+BO924</f>
        <v>0</v>
      </c>
      <c r="BQ924" s="188">
        <f t="shared" ref="BQ924" si="3041">BQ923+BP924</f>
        <v>0</v>
      </c>
      <c r="BR924" s="188">
        <f t="shared" ref="BR924" si="3042">BR923+BQ924</f>
        <v>0</v>
      </c>
      <c r="BS924" s="188">
        <f t="shared" ref="BS924" si="3043">BS923+BR924</f>
        <v>0</v>
      </c>
      <c r="BT924" s="188">
        <f t="shared" ref="BT924" si="3044">BT923+BS924</f>
        <v>0</v>
      </c>
      <c r="BU924" s="188">
        <f t="shared" ref="BU924" si="3045">BU923+BT924</f>
        <v>0</v>
      </c>
      <c r="BV924" s="188">
        <f t="shared" ref="BV924" si="3046">BV923+BU924</f>
        <v>0</v>
      </c>
      <c r="BW924" s="188">
        <f t="shared" ref="BW924" si="3047">BW923+BV924</f>
        <v>0</v>
      </c>
      <c r="BX924" s="188">
        <f t="shared" ref="BX924" si="3048">BX923+BW924</f>
        <v>0</v>
      </c>
      <c r="BY924" s="188">
        <f t="shared" ref="BY924" si="3049">BY923+BX924</f>
        <v>0</v>
      </c>
      <c r="BZ924" s="188">
        <f t="shared" ref="BZ924" si="3050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1.3893051174725952E-2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51">IF(H$700=$E926,VLOOKUP(H$9,$D$12:$E$83,2,FALSE),0)</f>
        <v>0</v>
      </c>
      <c r="I927" s="319">
        <f t="shared" ref="I927" si="3052">IF(I$700=$E926,VLOOKUP(I$9,$D$12:$E$83,2,FALSE),0)</f>
        <v>0</v>
      </c>
      <c r="J927" s="319">
        <f t="shared" ref="J927" si="3053">IF(J$700=$E926,VLOOKUP(J$9,$D$12:$E$83,2,FALSE),0)</f>
        <v>0</v>
      </c>
      <c r="K927" s="319">
        <f t="shared" ref="K927" si="3054">IF(K$700=$E926,VLOOKUP(K$9,$D$12:$E$83,2,FALSE),0)</f>
        <v>0</v>
      </c>
      <c r="L927" s="319">
        <f t="shared" ref="L927" si="3055">IF(L$700=$E926,VLOOKUP(L$9,$D$12:$E$83,2,FALSE),0)</f>
        <v>0</v>
      </c>
      <c r="M927" s="319">
        <f t="shared" ref="M927" si="3056">IF(M$700=$E926,VLOOKUP(M$9,$D$12:$E$83,2,FALSE),0)</f>
        <v>0</v>
      </c>
      <c r="N927" s="319">
        <f t="shared" ref="N927" si="3057">IF(N$700=$E926,VLOOKUP(N$9,$D$12:$E$83,2,FALSE),0)</f>
        <v>0</v>
      </c>
      <c r="O927" s="319">
        <f t="shared" ref="O927" si="3058">IF(O$700=$E926,VLOOKUP(O$9,$D$12:$E$83,2,FALSE),0)</f>
        <v>0</v>
      </c>
      <c r="P927" s="319">
        <f t="shared" ref="P927" si="3059">IF(P$700=$E926,VLOOKUP(P$9,$D$12:$E$83,2,FALSE),0)</f>
        <v>0</v>
      </c>
      <c r="Q927" s="319">
        <f t="shared" ref="Q927" si="3060">IF(Q$700=$E926,VLOOKUP(Q$9,$D$12:$E$83,2,FALSE),0)</f>
        <v>0</v>
      </c>
      <c r="R927" s="319">
        <f t="shared" ref="R927" si="3061">IF(R$700=$E926,VLOOKUP(R$9,$D$12:$E$83,2,FALSE),0)</f>
        <v>0</v>
      </c>
      <c r="S927" s="319">
        <f t="shared" ref="S927" si="3062">IF(S$700=$E926,VLOOKUP(S$9,$D$12:$E$83,2,FALSE),0)</f>
        <v>0</v>
      </c>
      <c r="T927" s="319">
        <f t="shared" ref="T927" si="3063">IF(T$700=$E926,VLOOKUP(T$9,$D$12:$E$83,2,FALSE),0)</f>
        <v>0</v>
      </c>
      <c r="U927" s="319">
        <f t="shared" ref="U927" si="3064">IF(U$700=$E926,VLOOKUP(U$9,$D$12:$E$83,2,FALSE),0)</f>
        <v>0</v>
      </c>
      <c r="V927" s="319">
        <f t="shared" ref="V927" si="3065">IF(V$700=$E926,VLOOKUP(V$9,$D$12:$E$83,2,FALSE),0)</f>
        <v>0</v>
      </c>
      <c r="W927" s="319">
        <f t="shared" ref="W927" si="3066">IF(W$700=$E926,VLOOKUP(W$9,$D$12:$E$83,2,FALSE),0)</f>
        <v>0</v>
      </c>
      <c r="X927" s="319">
        <f t="shared" ref="X927" si="3067">IF(X$700=$E926,VLOOKUP(X$9,$D$12:$E$83,2,FALSE),0)</f>
        <v>0</v>
      </c>
      <c r="Y927" s="319">
        <f t="shared" ref="Y927" si="3068">IF(Y$700=$E926,VLOOKUP(Y$9,$D$12:$E$83,2,FALSE),0)</f>
        <v>0</v>
      </c>
      <c r="Z927" s="319">
        <f t="shared" ref="Z927" si="3069">IF(Z$700=$E926,VLOOKUP(Z$9,$D$12:$E$83,2,FALSE),0)</f>
        <v>0</v>
      </c>
      <c r="AA927" s="319">
        <f t="shared" ref="AA927" si="3070">IF(AA$700=$E926,VLOOKUP(AA$9,$D$12:$E$83,2,FALSE),0)</f>
        <v>0</v>
      </c>
      <c r="AB927" s="319">
        <f t="shared" ref="AB927" si="3071">IF(AB$700=$E926,VLOOKUP(AB$9,$D$12:$E$83,2,FALSE),0)</f>
        <v>0</v>
      </c>
      <c r="AC927" s="319">
        <f t="shared" ref="AC927" si="3072">IF(AC$700=$E926,VLOOKUP(AC$9,$D$12:$E$83,2,FALSE),0)</f>
        <v>0</v>
      </c>
      <c r="AD927" s="319">
        <f t="shared" ref="AD927" si="3073">IF(AD$700=$E926,VLOOKUP(AD$9,$D$12:$E$83,2,FALSE),0)</f>
        <v>0</v>
      </c>
      <c r="AE927" s="319">
        <f t="shared" ref="AE927" si="3074">IF(AE$700=$E926,VLOOKUP(AE$9,$D$12:$E$83,2,FALSE),0)</f>
        <v>0</v>
      </c>
      <c r="AF927" s="319">
        <f t="shared" ref="AF927" si="3075">IF(AF$700=$E926,VLOOKUP(AF$9,$D$12:$E$83,2,FALSE),0)</f>
        <v>0</v>
      </c>
      <c r="AG927" s="319">
        <f t="shared" ref="AG927" si="3076">IF(AG$700=$E926,VLOOKUP(AG$9,$D$12:$E$83,2,FALSE),0)</f>
        <v>0</v>
      </c>
      <c r="AH927" s="319">
        <f t="shared" ref="AH927" si="3077">IF(AH$700=$E926,VLOOKUP(AH$9,$D$12:$E$83,2,FALSE),0)</f>
        <v>0</v>
      </c>
      <c r="AI927" s="319">
        <f t="shared" ref="AI927" si="3078">IF(AI$700=$E926,VLOOKUP(AI$9,$D$12:$E$83,2,FALSE),0)</f>
        <v>0</v>
      </c>
      <c r="AJ927" s="319">
        <f t="shared" ref="AJ927" si="3079">IF(AJ$700=$E926,VLOOKUP(AJ$9,$D$12:$E$83,2,FALSE),0)</f>
        <v>0</v>
      </c>
      <c r="AK927" s="319">
        <f t="shared" ref="AK927" si="3080">IF(AK$700=$E926,VLOOKUP(AK$9,$D$12:$E$83,2,FALSE),0)</f>
        <v>0</v>
      </c>
      <c r="AL927" s="319">
        <f t="shared" ref="AL927" si="3081">IF(AL$700=$E926,VLOOKUP(AL$9,$D$12:$E$83,2,FALSE),0)</f>
        <v>0</v>
      </c>
      <c r="AM927" s="319">
        <f t="shared" ref="AM927" si="3082">IF(AM$700=$E926,VLOOKUP(AM$9,$D$12:$E$83,2,FALSE),0)</f>
        <v>0</v>
      </c>
      <c r="AN927" s="319">
        <f t="shared" ref="AN927" si="3083">IF(AN$700=$E926,VLOOKUP(AN$9,$D$12:$E$83,2,FALSE),0)</f>
        <v>0</v>
      </c>
      <c r="AO927" s="319">
        <f t="shared" ref="AO927" si="3084">IF(AO$700=$E926,VLOOKUP(AO$9,$D$12:$E$83,2,FALSE),0)</f>
        <v>0</v>
      </c>
      <c r="AP927" s="319">
        <f t="shared" ref="AP927" si="3085">IF(AP$700=$E926,VLOOKUP(AP$9,$D$12:$E$83,2,FALSE),0)</f>
        <v>0</v>
      </c>
      <c r="AQ927" s="319">
        <f t="shared" ref="AQ927" si="3086">IF(AQ$700=$E926,VLOOKUP(AQ$9,$D$12:$E$83,2,FALSE),0)</f>
        <v>0</v>
      </c>
      <c r="AR927" s="319">
        <f t="shared" ref="AR927" si="3087">IF(AR$700=$E926,VLOOKUP(AR$9,$D$12:$E$83,2,FALSE),0)</f>
        <v>0</v>
      </c>
      <c r="AS927" s="319">
        <f t="shared" ref="AS927" si="3088">IF(AS$700=$E926,VLOOKUP(AS$9,$D$12:$E$83,2,FALSE),0)</f>
        <v>0</v>
      </c>
      <c r="AT927" s="319">
        <f t="shared" ref="AT927" si="3089">IF(AT$700=$E926,VLOOKUP(AT$9,$D$12:$E$83,2,FALSE),0)</f>
        <v>0</v>
      </c>
      <c r="AU927" s="319">
        <f t="shared" ref="AU927" si="3090">IF(AU$700=$E926,VLOOKUP(AU$9,$D$12:$E$83,2,FALSE),0)</f>
        <v>0</v>
      </c>
      <c r="AV927" s="319">
        <f t="shared" ref="AV927" si="3091">IF(AV$700=$E926,VLOOKUP(AV$9,$D$12:$E$83,2,FALSE),0)</f>
        <v>0</v>
      </c>
      <c r="AW927" s="319">
        <f t="shared" ref="AW927" si="3092">IF(AW$700=$E926,VLOOKUP(AW$9,$D$12:$E$83,2,FALSE),0)</f>
        <v>0</v>
      </c>
      <c r="AX927" s="319">
        <f t="shared" ref="AX927" si="3093">IF(AX$700=$E926,VLOOKUP(AX$9,$D$12:$E$83,2,FALSE),0)</f>
        <v>0</v>
      </c>
      <c r="AY927" s="319">
        <f t="shared" ref="AY927" si="3094">IF(AY$700=$E926,VLOOKUP(AY$9,$D$12:$E$83,2,FALSE),0)</f>
        <v>0</v>
      </c>
      <c r="AZ927" s="319">
        <f t="shared" ref="AZ927" si="3095">IF(AZ$700=$E926,VLOOKUP(AZ$9,$D$12:$E$83,2,FALSE),0)</f>
        <v>0</v>
      </c>
      <c r="BA927" s="319">
        <f t="shared" ref="BA927" si="3096">IF(BA$700=$E926,VLOOKUP(BA$9,$D$12:$E$83,2,FALSE),0)</f>
        <v>0</v>
      </c>
      <c r="BB927" s="319">
        <f t="shared" ref="BB927" si="3097">IF(BB$700=$E926,VLOOKUP(BB$9,$D$12:$E$83,2,FALSE),0)</f>
        <v>0</v>
      </c>
      <c r="BC927" s="319">
        <f t="shared" ref="BC927" si="3098">IF(BC$700=$E926,VLOOKUP(BC$9,$D$12:$E$83,2,FALSE),0)</f>
        <v>0</v>
      </c>
      <c r="BD927" s="319">
        <f t="shared" ref="BD927" si="3099">IF(BD$700=$E926,VLOOKUP(BD$9,$D$12:$E$83,2,FALSE),0)</f>
        <v>0</v>
      </c>
      <c r="BE927" s="319">
        <f t="shared" ref="BE927" si="3100">IF(BE$700=$E926,VLOOKUP(BE$9,$D$12:$E$83,2,FALSE),0)</f>
        <v>0</v>
      </c>
      <c r="BF927" s="319">
        <f t="shared" ref="BF927" si="3101">IF(BF$700=$E926,VLOOKUP(BF$9,$D$12:$E$83,2,FALSE),0)</f>
        <v>0</v>
      </c>
      <c r="BG927" s="319">
        <f t="shared" ref="BG927" si="3102">IF(BG$700=$E926,VLOOKUP(BG$9,$D$12:$E$83,2,FALSE),0)</f>
        <v>0</v>
      </c>
      <c r="BH927" s="319">
        <f t="shared" ref="BH927" si="3103">IF(BH$700=$E926,VLOOKUP(BH$9,$D$12:$E$83,2,FALSE),0)</f>
        <v>0</v>
      </c>
      <c r="BI927" s="319">
        <f t="shared" ref="BI927" si="3104">IF(BI$700=$E926,VLOOKUP(BI$9,$D$12:$E$83,2,FALSE),0)</f>
        <v>0</v>
      </c>
      <c r="BJ927" s="319">
        <f t="shared" ref="BJ927" si="3105">IF(BJ$700=$E926,VLOOKUP(BJ$9,$D$12:$E$83,2,FALSE),0)</f>
        <v>0</v>
      </c>
      <c r="BK927" s="319">
        <f t="shared" ref="BK927" si="3106">IF(BK$700=$E926,VLOOKUP(BK$9,$D$12:$E$83,2,FALSE),0)</f>
        <v>0</v>
      </c>
      <c r="BL927" s="319">
        <f t="shared" ref="BL927" si="3107">IF(BL$700=$E926,VLOOKUP(BL$9,$D$12:$E$83,2,FALSE),0)</f>
        <v>0</v>
      </c>
      <c r="BM927" s="319">
        <f t="shared" ref="BM927" si="3108">IF(BM$700=$E926,VLOOKUP(BM$9,$D$12:$E$83,2,FALSE),0)</f>
        <v>0</v>
      </c>
      <c r="BN927" s="319">
        <f t="shared" ref="BN927" si="3109">IF(BN$700=$E926,VLOOKUP(BN$9,$D$12:$E$83,2,FALSE),0)</f>
        <v>0</v>
      </c>
      <c r="BO927" s="319">
        <f t="shared" ref="BO927" si="3110">IF(BO$700=$E926,VLOOKUP(BO$9,$D$12:$E$83,2,FALSE),0)</f>
        <v>0</v>
      </c>
      <c r="BP927" s="319">
        <f t="shared" ref="BP927" si="3111">IF(BP$700=$E926,VLOOKUP(BP$9,$D$12:$E$83,2,FALSE),0)</f>
        <v>0</v>
      </c>
      <c r="BQ927" s="319">
        <f t="shared" ref="BQ927" si="3112">IF(BQ$700=$E926,VLOOKUP(BQ$9,$D$12:$E$83,2,FALSE),0)</f>
        <v>0</v>
      </c>
      <c r="BR927" s="319">
        <f t="shared" ref="BR927" si="3113">IF(BR$700=$E926,VLOOKUP(BR$9,$D$12:$E$83,2,FALSE),0)</f>
        <v>0</v>
      </c>
      <c r="BS927" s="319">
        <f t="shared" ref="BS927" si="3114">IF(BS$700=$E926,VLOOKUP(BS$9,$D$12:$E$83,2,FALSE),0)</f>
        <v>0</v>
      </c>
      <c r="BT927" s="319">
        <f t="shared" ref="BT927" si="3115">IF(BT$700=$E926,VLOOKUP(BT$9,$D$12:$E$83,2,FALSE),0)</f>
        <v>0</v>
      </c>
      <c r="BU927" s="319">
        <f t="shared" ref="BU927" si="3116">IF(BU$700=$E926,VLOOKUP(BU$9,$D$12:$E$83,2,FALSE),0)</f>
        <v>0</v>
      </c>
      <c r="BV927" s="319">
        <f t="shared" ref="BV927" si="3117">IF(BV$700=$E926,VLOOKUP(BV$9,$D$12:$E$83,2,FALSE),0)</f>
        <v>0</v>
      </c>
      <c r="BW927" s="319">
        <f t="shared" ref="BW927" si="3118">IF(BW$700=$E926,VLOOKUP(BW$9,$D$12:$E$83,2,FALSE),0)</f>
        <v>0</v>
      </c>
      <c r="BX927" s="319">
        <f t="shared" ref="BX927" si="3119">IF(BX$700=$E926,VLOOKUP(BX$9,$D$12:$E$83,2,FALSE),0)</f>
        <v>0</v>
      </c>
      <c r="BY927" s="319">
        <f t="shared" ref="BY927" si="3120">IF(BY$700=$E926,VLOOKUP(BY$9,$D$12:$E$83,2,FALSE),0)</f>
        <v>0</v>
      </c>
      <c r="BZ927" s="319">
        <f t="shared" ref="BZ927" si="3121">IF(BZ$700=$E926,VLOOKUP(BZ$9,$D$12:$E$83,2,FALSE),0)</f>
        <v>0</v>
      </c>
    </row>
    <row r="928" spans="1:78" ht="15" x14ac:dyDescent="0.25">
      <c r="A928" s="229">
        <f t="shared" ref="A928" si="3122">B928*$A$776</f>
        <v>0</v>
      </c>
      <c r="B928" s="77">
        <f t="shared" ref="B928:B932" si="3123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24">IF(H$700=$E926,VLOOKUP(H$9,$D$87:$E$158,2,FALSE),0)</f>
        <v>0</v>
      </c>
      <c r="I928" s="319">
        <f t="shared" si="3124"/>
        <v>0</v>
      </c>
      <c r="J928" s="319">
        <f t="shared" si="3124"/>
        <v>0</v>
      </c>
      <c r="K928" s="319">
        <f t="shared" si="3124"/>
        <v>0</v>
      </c>
      <c r="L928" s="319">
        <f t="shared" si="3124"/>
        <v>0</v>
      </c>
      <c r="M928" s="319">
        <f t="shared" si="3124"/>
        <v>0</v>
      </c>
      <c r="N928" s="319">
        <f t="shared" si="3124"/>
        <v>0</v>
      </c>
      <c r="O928" s="319">
        <f t="shared" si="3124"/>
        <v>0</v>
      </c>
      <c r="P928" s="319">
        <f t="shared" si="3124"/>
        <v>0</v>
      </c>
      <c r="Q928" s="319">
        <f t="shared" si="3124"/>
        <v>0</v>
      </c>
      <c r="R928" s="319">
        <f t="shared" si="3124"/>
        <v>0</v>
      </c>
      <c r="S928" s="319">
        <f t="shared" si="3124"/>
        <v>0</v>
      </c>
      <c r="T928" s="319">
        <f t="shared" si="3124"/>
        <v>0</v>
      </c>
      <c r="U928" s="319">
        <f t="shared" si="3124"/>
        <v>0</v>
      </c>
      <c r="V928" s="319">
        <f t="shared" si="3124"/>
        <v>0</v>
      </c>
      <c r="W928" s="319">
        <f t="shared" si="3124"/>
        <v>0</v>
      </c>
      <c r="X928" s="319">
        <f t="shared" si="3124"/>
        <v>0</v>
      </c>
      <c r="Y928" s="319">
        <f t="shared" si="3124"/>
        <v>0</v>
      </c>
      <c r="Z928" s="319">
        <f t="shared" si="3124"/>
        <v>0</v>
      </c>
      <c r="AA928" s="319">
        <f t="shared" si="3124"/>
        <v>0</v>
      </c>
      <c r="AB928" s="319">
        <f t="shared" si="3124"/>
        <v>0</v>
      </c>
      <c r="AC928" s="319">
        <f t="shared" si="3124"/>
        <v>0</v>
      </c>
      <c r="AD928" s="319">
        <f t="shared" si="3124"/>
        <v>0</v>
      </c>
      <c r="AE928" s="319">
        <f t="shared" si="3124"/>
        <v>0</v>
      </c>
      <c r="AF928" s="319">
        <f t="shared" si="3124"/>
        <v>0</v>
      </c>
      <c r="AG928" s="319">
        <f t="shared" si="3124"/>
        <v>0</v>
      </c>
      <c r="AH928" s="319">
        <f t="shared" si="3124"/>
        <v>0</v>
      </c>
      <c r="AI928" s="319">
        <f t="shared" si="3124"/>
        <v>0</v>
      </c>
      <c r="AJ928" s="319">
        <f t="shared" si="3124"/>
        <v>0</v>
      </c>
      <c r="AK928" s="319">
        <f t="shared" si="3124"/>
        <v>0</v>
      </c>
      <c r="AL928" s="319">
        <f t="shared" si="3124"/>
        <v>0</v>
      </c>
      <c r="AM928" s="319">
        <f t="shared" si="3124"/>
        <v>0</v>
      </c>
      <c r="AN928" s="319">
        <f t="shared" si="3124"/>
        <v>0</v>
      </c>
      <c r="AO928" s="319">
        <f t="shared" si="3124"/>
        <v>0</v>
      </c>
      <c r="AP928" s="319">
        <f t="shared" si="3124"/>
        <v>0</v>
      </c>
      <c r="AQ928" s="319">
        <f t="shared" si="3124"/>
        <v>0</v>
      </c>
      <c r="AR928" s="319">
        <f t="shared" si="3124"/>
        <v>0</v>
      </c>
      <c r="AS928" s="319">
        <f t="shared" si="3124"/>
        <v>0</v>
      </c>
      <c r="AT928" s="319">
        <f t="shared" si="3124"/>
        <v>0</v>
      </c>
      <c r="AU928" s="319">
        <f t="shared" si="3124"/>
        <v>0</v>
      </c>
      <c r="AV928" s="319">
        <f t="shared" si="3124"/>
        <v>0</v>
      </c>
      <c r="AW928" s="319">
        <f t="shared" si="3124"/>
        <v>0</v>
      </c>
      <c r="AX928" s="319">
        <f t="shared" si="3124"/>
        <v>0</v>
      </c>
      <c r="AY928" s="319">
        <f t="shared" si="3124"/>
        <v>0</v>
      </c>
      <c r="AZ928" s="319">
        <f t="shared" si="3124"/>
        <v>0</v>
      </c>
      <c r="BA928" s="319">
        <f t="shared" si="3124"/>
        <v>0</v>
      </c>
      <c r="BB928" s="319">
        <f t="shared" si="3124"/>
        <v>0</v>
      </c>
      <c r="BC928" s="319">
        <f t="shared" si="3124"/>
        <v>0</v>
      </c>
      <c r="BD928" s="319">
        <f t="shared" si="3124"/>
        <v>0</v>
      </c>
      <c r="BE928" s="319">
        <f t="shared" si="3124"/>
        <v>0</v>
      </c>
      <c r="BF928" s="319">
        <f t="shared" si="3124"/>
        <v>0</v>
      </c>
      <c r="BG928" s="319">
        <f t="shared" si="3124"/>
        <v>0</v>
      </c>
      <c r="BH928" s="319">
        <f t="shared" si="3124"/>
        <v>0</v>
      </c>
      <c r="BI928" s="319">
        <f t="shared" si="3124"/>
        <v>0</v>
      </c>
      <c r="BJ928" s="319">
        <f t="shared" si="3124"/>
        <v>0</v>
      </c>
      <c r="BK928" s="319">
        <f t="shared" si="3124"/>
        <v>0</v>
      </c>
      <c r="BL928" s="319">
        <f t="shared" si="3124"/>
        <v>0</v>
      </c>
      <c r="BM928" s="319">
        <f t="shared" si="3124"/>
        <v>0</v>
      </c>
      <c r="BN928" s="319">
        <f t="shared" si="3124"/>
        <v>0</v>
      </c>
      <c r="BO928" s="319">
        <f t="shared" si="3124"/>
        <v>0</v>
      </c>
      <c r="BP928" s="319">
        <f t="shared" si="3124"/>
        <v>0</v>
      </c>
      <c r="BQ928" s="319">
        <f t="shared" si="3124"/>
        <v>0</v>
      </c>
      <c r="BR928" s="319">
        <f t="shared" si="3124"/>
        <v>0</v>
      </c>
      <c r="BS928" s="319">
        <f t="shared" si="3124"/>
        <v>0</v>
      </c>
      <c r="BT928" s="319">
        <f t="shared" ref="BT928:BZ928" si="3125">IF(BT$700=$E926,VLOOKUP(BT$9,$D$87:$E$158,2,FALSE),0)</f>
        <v>0</v>
      </c>
      <c r="BU928" s="319">
        <f t="shared" si="3125"/>
        <v>0</v>
      </c>
      <c r="BV928" s="319">
        <f t="shared" si="3125"/>
        <v>0</v>
      </c>
      <c r="BW928" s="319">
        <f t="shared" si="3125"/>
        <v>0</v>
      </c>
      <c r="BX928" s="319">
        <f t="shared" si="3125"/>
        <v>0</v>
      </c>
      <c r="BY928" s="319">
        <f t="shared" si="3125"/>
        <v>0</v>
      </c>
      <c r="BZ928" s="319">
        <f t="shared" si="3125"/>
        <v>0</v>
      </c>
    </row>
    <row r="929" spans="1:78" ht="15" x14ac:dyDescent="0.25">
      <c r="A929" s="229">
        <f>B929*$A$776</f>
        <v>0</v>
      </c>
      <c r="B929" s="77">
        <f t="shared" si="3123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26">IF(H$700=$E926,VLOOKUP(H$9,$D$163:$E$234,2,FALSE),0)</f>
        <v>0</v>
      </c>
      <c r="I929" s="319">
        <f t="shared" si="3126"/>
        <v>0</v>
      </c>
      <c r="J929" s="319">
        <f t="shared" si="3126"/>
        <v>0</v>
      </c>
      <c r="K929" s="319">
        <f t="shared" si="3126"/>
        <v>0</v>
      </c>
      <c r="L929" s="319">
        <f t="shared" si="3126"/>
        <v>0</v>
      </c>
      <c r="M929" s="319">
        <f t="shared" si="3126"/>
        <v>0</v>
      </c>
      <c r="N929" s="319">
        <f t="shared" si="3126"/>
        <v>0</v>
      </c>
      <c r="O929" s="319">
        <f t="shared" si="3126"/>
        <v>0</v>
      </c>
      <c r="P929" s="319">
        <f t="shared" si="3126"/>
        <v>0</v>
      </c>
      <c r="Q929" s="319">
        <f t="shared" si="3126"/>
        <v>0</v>
      </c>
      <c r="R929" s="319">
        <f t="shared" si="3126"/>
        <v>0</v>
      </c>
      <c r="S929" s="319">
        <f t="shared" si="3126"/>
        <v>0</v>
      </c>
      <c r="T929" s="319">
        <f t="shared" si="3126"/>
        <v>0</v>
      </c>
      <c r="U929" s="319">
        <f t="shared" si="3126"/>
        <v>0</v>
      </c>
      <c r="V929" s="319">
        <f t="shared" si="3126"/>
        <v>0</v>
      </c>
      <c r="W929" s="319">
        <f t="shared" si="3126"/>
        <v>0</v>
      </c>
      <c r="X929" s="319">
        <f t="shared" si="3126"/>
        <v>0</v>
      </c>
      <c r="Y929" s="319">
        <f t="shared" si="3126"/>
        <v>0</v>
      </c>
      <c r="Z929" s="319">
        <f t="shared" si="3126"/>
        <v>0</v>
      </c>
      <c r="AA929" s="319">
        <f t="shared" si="3126"/>
        <v>0</v>
      </c>
      <c r="AB929" s="319">
        <f t="shared" si="3126"/>
        <v>0</v>
      </c>
      <c r="AC929" s="319">
        <f t="shared" si="3126"/>
        <v>0</v>
      </c>
      <c r="AD929" s="319">
        <f t="shared" si="3126"/>
        <v>0</v>
      </c>
      <c r="AE929" s="319">
        <f t="shared" si="3126"/>
        <v>0</v>
      </c>
      <c r="AF929" s="319">
        <f t="shared" si="3126"/>
        <v>0</v>
      </c>
      <c r="AG929" s="319">
        <f t="shared" si="3126"/>
        <v>0</v>
      </c>
      <c r="AH929" s="319">
        <f t="shared" si="3126"/>
        <v>0</v>
      </c>
      <c r="AI929" s="319">
        <f t="shared" si="3126"/>
        <v>0</v>
      </c>
      <c r="AJ929" s="319">
        <f t="shared" si="3126"/>
        <v>0</v>
      </c>
      <c r="AK929" s="319">
        <f t="shared" si="3126"/>
        <v>0</v>
      </c>
      <c r="AL929" s="319">
        <f t="shared" si="3126"/>
        <v>0</v>
      </c>
      <c r="AM929" s="319">
        <f t="shared" si="3126"/>
        <v>0</v>
      </c>
      <c r="AN929" s="319">
        <f t="shared" si="3126"/>
        <v>0</v>
      </c>
      <c r="AO929" s="319">
        <f t="shared" si="3126"/>
        <v>0</v>
      </c>
      <c r="AP929" s="319">
        <f t="shared" si="3126"/>
        <v>0</v>
      </c>
      <c r="AQ929" s="319">
        <f t="shared" si="3126"/>
        <v>0</v>
      </c>
      <c r="AR929" s="319">
        <f t="shared" si="3126"/>
        <v>0</v>
      </c>
      <c r="AS929" s="319">
        <f t="shared" si="3126"/>
        <v>0</v>
      </c>
      <c r="AT929" s="319">
        <f t="shared" si="3126"/>
        <v>0</v>
      </c>
      <c r="AU929" s="319">
        <f t="shared" si="3126"/>
        <v>0</v>
      </c>
      <c r="AV929" s="319">
        <f t="shared" si="3126"/>
        <v>0</v>
      </c>
      <c r="AW929" s="319">
        <f t="shared" si="3126"/>
        <v>0</v>
      </c>
      <c r="AX929" s="319">
        <f t="shared" si="3126"/>
        <v>0</v>
      </c>
      <c r="AY929" s="319">
        <f t="shared" si="3126"/>
        <v>0</v>
      </c>
      <c r="AZ929" s="319">
        <f t="shared" si="3126"/>
        <v>0</v>
      </c>
      <c r="BA929" s="319">
        <f t="shared" si="3126"/>
        <v>0</v>
      </c>
      <c r="BB929" s="319">
        <f t="shared" si="3126"/>
        <v>0</v>
      </c>
      <c r="BC929" s="319">
        <f t="shared" si="3126"/>
        <v>0</v>
      </c>
      <c r="BD929" s="319">
        <f t="shared" si="3126"/>
        <v>0</v>
      </c>
      <c r="BE929" s="319">
        <f t="shared" si="3126"/>
        <v>0</v>
      </c>
      <c r="BF929" s="319">
        <f t="shared" si="3126"/>
        <v>0</v>
      </c>
      <c r="BG929" s="319">
        <f t="shared" si="3126"/>
        <v>0</v>
      </c>
      <c r="BH929" s="319">
        <f t="shared" si="3126"/>
        <v>0</v>
      </c>
      <c r="BI929" s="319">
        <f t="shared" si="3126"/>
        <v>0</v>
      </c>
      <c r="BJ929" s="319">
        <f t="shared" si="3126"/>
        <v>0</v>
      </c>
      <c r="BK929" s="319">
        <f t="shared" si="3126"/>
        <v>0</v>
      </c>
      <c r="BL929" s="319">
        <f t="shared" si="3126"/>
        <v>0</v>
      </c>
      <c r="BM929" s="319">
        <f t="shared" si="3126"/>
        <v>0</v>
      </c>
      <c r="BN929" s="319">
        <f t="shared" si="3126"/>
        <v>0</v>
      </c>
      <c r="BO929" s="319">
        <f t="shared" si="3126"/>
        <v>0</v>
      </c>
      <c r="BP929" s="319">
        <f t="shared" si="3126"/>
        <v>0</v>
      </c>
      <c r="BQ929" s="319">
        <f t="shared" si="3126"/>
        <v>0</v>
      </c>
      <c r="BR929" s="319">
        <f t="shared" si="3126"/>
        <v>0</v>
      </c>
      <c r="BS929" s="319">
        <f t="shared" si="3126"/>
        <v>0</v>
      </c>
      <c r="BT929" s="319">
        <f t="shared" ref="BT929:BZ929" si="3127">IF(BT$700=$E926,VLOOKUP(BT$9,$D$163:$E$234,2,FALSE),0)</f>
        <v>0</v>
      </c>
      <c r="BU929" s="319">
        <f t="shared" si="3127"/>
        <v>0</v>
      </c>
      <c r="BV929" s="319">
        <f t="shared" si="3127"/>
        <v>0</v>
      </c>
      <c r="BW929" s="319">
        <f t="shared" si="3127"/>
        <v>0</v>
      </c>
      <c r="BX929" s="319">
        <f t="shared" si="3127"/>
        <v>0</v>
      </c>
      <c r="BY929" s="319">
        <f t="shared" si="3127"/>
        <v>0</v>
      </c>
      <c r="BZ929" s="319">
        <f t="shared" si="3127"/>
        <v>0</v>
      </c>
    </row>
    <row r="930" spans="1:78" ht="15" x14ac:dyDescent="0.25">
      <c r="A930" s="228">
        <f t="shared" ref="A930" si="3128">B930*$A$776</f>
        <v>0</v>
      </c>
      <c r="B930" s="77">
        <f t="shared" si="3123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29">IF(H$700=$E926,VLOOKUP(H$9,$D$239:$E$310,2,FALSE),0)</f>
        <v>0</v>
      </c>
      <c r="I930" s="319">
        <f t="shared" si="3129"/>
        <v>0</v>
      </c>
      <c r="J930" s="319">
        <f t="shared" si="3129"/>
        <v>0</v>
      </c>
      <c r="K930" s="319">
        <f t="shared" si="3129"/>
        <v>0</v>
      </c>
      <c r="L930" s="319">
        <f t="shared" si="3129"/>
        <v>0</v>
      </c>
      <c r="M930" s="319">
        <f t="shared" si="3129"/>
        <v>0</v>
      </c>
      <c r="N930" s="319">
        <f t="shared" si="3129"/>
        <v>0</v>
      </c>
      <c r="O930" s="319">
        <f t="shared" si="3129"/>
        <v>0</v>
      </c>
      <c r="P930" s="319">
        <f t="shared" si="3129"/>
        <v>0</v>
      </c>
      <c r="Q930" s="319">
        <f t="shared" si="3129"/>
        <v>0</v>
      </c>
      <c r="R930" s="319">
        <f t="shared" si="3129"/>
        <v>0</v>
      </c>
      <c r="S930" s="319">
        <f t="shared" si="3129"/>
        <v>0</v>
      </c>
      <c r="T930" s="319">
        <f t="shared" si="3129"/>
        <v>0</v>
      </c>
      <c r="U930" s="319">
        <f t="shared" si="3129"/>
        <v>0</v>
      </c>
      <c r="V930" s="319">
        <f t="shared" si="3129"/>
        <v>0</v>
      </c>
      <c r="W930" s="319">
        <f t="shared" si="3129"/>
        <v>0</v>
      </c>
      <c r="X930" s="319">
        <f t="shared" si="3129"/>
        <v>0</v>
      </c>
      <c r="Y930" s="319">
        <f t="shared" si="3129"/>
        <v>0</v>
      </c>
      <c r="Z930" s="319">
        <f t="shared" si="3129"/>
        <v>0</v>
      </c>
      <c r="AA930" s="319">
        <f t="shared" si="3129"/>
        <v>0</v>
      </c>
      <c r="AB930" s="319">
        <f t="shared" si="3129"/>
        <v>0</v>
      </c>
      <c r="AC930" s="319">
        <f t="shared" si="3129"/>
        <v>0</v>
      </c>
      <c r="AD930" s="319">
        <f t="shared" si="3129"/>
        <v>0</v>
      </c>
      <c r="AE930" s="319">
        <f t="shared" si="3129"/>
        <v>0</v>
      </c>
      <c r="AF930" s="319">
        <f t="shared" si="3129"/>
        <v>0</v>
      </c>
      <c r="AG930" s="319">
        <f t="shared" si="3129"/>
        <v>0</v>
      </c>
      <c r="AH930" s="319">
        <f t="shared" si="3129"/>
        <v>0</v>
      </c>
      <c r="AI930" s="319">
        <f t="shared" si="3129"/>
        <v>0</v>
      </c>
      <c r="AJ930" s="319">
        <f t="shared" si="3129"/>
        <v>0</v>
      </c>
      <c r="AK930" s="319">
        <f t="shared" si="3129"/>
        <v>0</v>
      </c>
      <c r="AL930" s="319">
        <f t="shared" si="3129"/>
        <v>0</v>
      </c>
      <c r="AM930" s="319">
        <f t="shared" si="3129"/>
        <v>0</v>
      </c>
      <c r="AN930" s="319">
        <f t="shared" si="3129"/>
        <v>0</v>
      </c>
      <c r="AO930" s="319">
        <f t="shared" si="3129"/>
        <v>0</v>
      </c>
      <c r="AP930" s="319">
        <f t="shared" si="3129"/>
        <v>0</v>
      </c>
      <c r="AQ930" s="319">
        <f t="shared" si="3129"/>
        <v>0</v>
      </c>
      <c r="AR930" s="319">
        <f t="shared" si="3129"/>
        <v>0</v>
      </c>
      <c r="AS930" s="319">
        <f t="shared" si="3129"/>
        <v>0</v>
      </c>
      <c r="AT930" s="319">
        <f t="shared" si="3129"/>
        <v>0</v>
      </c>
      <c r="AU930" s="319">
        <f t="shared" si="3129"/>
        <v>0</v>
      </c>
      <c r="AV930" s="319">
        <f t="shared" si="3129"/>
        <v>0</v>
      </c>
      <c r="AW930" s="319">
        <f t="shared" si="3129"/>
        <v>0</v>
      </c>
      <c r="AX930" s="319">
        <f t="shared" si="3129"/>
        <v>0</v>
      </c>
      <c r="AY930" s="319">
        <f t="shared" si="3129"/>
        <v>0</v>
      </c>
      <c r="AZ930" s="319">
        <f t="shared" si="3129"/>
        <v>0</v>
      </c>
      <c r="BA930" s="319">
        <f t="shared" si="3129"/>
        <v>0</v>
      </c>
      <c r="BB930" s="319">
        <f t="shared" si="3129"/>
        <v>0</v>
      </c>
      <c r="BC930" s="319">
        <f t="shared" si="3129"/>
        <v>0</v>
      </c>
      <c r="BD930" s="319">
        <f t="shared" si="3129"/>
        <v>0</v>
      </c>
      <c r="BE930" s="319">
        <f t="shared" si="3129"/>
        <v>0</v>
      </c>
      <c r="BF930" s="319">
        <f t="shared" si="3129"/>
        <v>0</v>
      </c>
      <c r="BG930" s="319">
        <f t="shared" si="3129"/>
        <v>0</v>
      </c>
      <c r="BH930" s="319">
        <f t="shared" si="3129"/>
        <v>0</v>
      </c>
      <c r="BI930" s="319">
        <f t="shared" si="3129"/>
        <v>0</v>
      </c>
      <c r="BJ930" s="319">
        <f t="shared" si="3129"/>
        <v>0</v>
      </c>
      <c r="BK930" s="319">
        <f t="shared" si="3129"/>
        <v>0</v>
      </c>
      <c r="BL930" s="319">
        <f t="shared" si="3129"/>
        <v>0</v>
      </c>
      <c r="BM930" s="319">
        <f t="shared" si="3129"/>
        <v>0</v>
      </c>
      <c r="BN930" s="319">
        <f t="shared" si="3129"/>
        <v>0</v>
      </c>
      <c r="BO930" s="319">
        <f t="shared" si="3129"/>
        <v>0</v>
      </c>
      <c r="BP930" s="319">
        <f t="shared" si="3129"/>
        <v>0</v>
      </c>
      <c r="BQ930" s="319">
        <f t="shared" si="3129"/>
        <v>0</v>
      </c>
      <c r="BR930" s="319">
        <f t="shared" si="3129"/>
        <v>0</v>
      </c>
      <c r="BS930" s="319">
        <f t="shared" si="3129"/>
        <v>0</v>
      </c>
      <c r="BT930" s="319">
        <f t="shared" ref="BT930:BZ930" si="3130">IF(BT$700=$E926,VLOOKUP(BT$9,$D$239:$E$310,2,FALSE),0)</f>
        <v>0</v>
      </c>
      <c r="BU930" s="319">
        <f t="shared" si="3130"/>
        <v>0</v>
      </c>
      <c r="BV930" s="319">
        <f t="shared" si="3130"/>
        <v>0</v>
      </c>
      <c r="BW930" s="319">
        <f t="shared" si="3130"/>
        <v>0</v>
      </c>
      <c r="BX930" s="319">
        <f t="shared" si="3130"/>
        <v>0</v>
      </c>
      <c r="BY930" s="319">
        <f t="shared" si="3130"/>
        <v>0</v>
      </c>
      <c r="BZ930" s="319">
        <f t="shared" si="3130"/>
        <v>0</v>
      </c>
    </row>
    <row r="931" spans="1:78" ht="15" x14ac:dyDescent="0.25">
      <c r="B931" s="77">
        <f t="shared" si="3123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31">IF(H$700=$E926,VLOOKUP(H$9,$D$316:$E$387,2,FALSE),0)</f>
        <v>0</v>
      </c>
      <c r="I931" s="319">
        <f t="shared" si="3131"/>
        <v>0</v>
      </c>
      <c r="J931" s="319">
        <f t="shared" si="3131"/>
        <v>0</v>
      </c>
      <c r="K931" s="319">
        <f t="shared" si="3131"/>
        <v>0</v>
      </c>
      <c r="L931" s="319">
        <f t="shared" si="3131"/>
        <v>0</v>
      </c>
      <c r="M931" s="319">
        <f t="shared" si="3131"/>
        <v>0</v>
      </c>
      <c r="N931" s="319">
        <f t="shared" si="3131"/>
        <v>0</v>
      </c>
      <c r="O931" s="319">
        <f t="shared" si="3131"/>
        <v>0</v>
      </c>
      <c r="P931" s="319">
        <f t="shared" si="3131"/>
        <v>0</v>
      </c>
      <c r="Q931" s="319">
        <f t="shared" si="3131"/>
        <v>0</v>
      </c>
      <c r="R931" s="319">
        <f t="shared" si="3131"/>
        <v>0</v>
      </c>
      <c r="S931" s="319">
        <f t="shared" si="3131"/>
        <v>0</v>
      </c>
      <c r="T931" s="319">
        <f t="shared" si="3131"/>
        <v>0</v>
      </c>
      <c r="U931" s="319">
        <f t="shared" si="3131"/>
        <v>0</v>
      </c>
      <c r="V931" s="319">
        <f t="shared" si="3131"/>
        <v>0</v>
      </c>
      <c r="W931" s="319">
        <f t="shared" si="3131"/>
        <v>0</v>
      </c>
      <c r="X931" s="319">
        <f t="shared" si="3131"/>
        <v>0</v>
      </c>
      <c r="Y931" s="319">
        <f t="shared" si="3131"/>
        <v>0</v>
      </c>
      <c r="Z931" s="319">
        <f t="shared" si="3131"/>
        <v>0</v>
      </c>
      <c r="AA931" s="319">
        <f t="shared" si="3131"/>
        <v>0</v>
      </c>
      <c r="AB931" s="319">
        <f t="shared" si="3131"/>
        <v>0</v>
      </c>
      <c r="AC931" s="319">
        <f t="shared" si="3131"/>
        <v>0</v>
      </c>
      <c r="AD931" s="319">
        <f t="shared" si="3131"/>
        <v>0</v>
      </c>
      <c r="AE931" s="319">
        <f t="shared" si="3131"/>
        <v>0</v>
      </c>
      <c r="AF931" s="319">
        <f t="shared" si="3131"/>
        <v>0</v>
      </c>
      <c r="AG931" s="319">
        <f t="shared" si="3131"/>
        <v>0</v>
      </c>
      <c r="AH931" s="319">
        <f t="shared" si="3131"/>
        <v>0</v>
      </c>
      <c r="AI931" s="319">
        <f t="shared" si="3131"/>
        <v>0</v>
      </c>
      <c r="AJ931" s="319">
        <f t="shared" si="3131"/>
        <v>0</v>
      </c>
      <c r="AK931" s="319">
        <f t="shared" si="3131"/>
        <v>0</v>
      </c>
      <c r="AL931" s="319">
        <f t="shared" si="3131"/>
        <v>0</v>
      </c>
      <c r="AM931" s="319">
        <f t="shared" si="3131"/>
        <v>0</v>
      </c>
      <c r="AN931" s="319">
        <f t="shared" si="3131"/>
        <v>0</v>
      </c>
      <c r="AO931" s="319">
        <f t="shared" si="3131"/>
        <v>0</v>
      </c>
      <c r="AP931" s="319">
        <f t="shared" si="3131"/>
        <v>0</v>
      </c>
      <c r="AQ931" s="319">
        <f t="shared" si="3131"/>
        <v>0</v>
      </c>
      <c r="AR931" s="319">
        <f t="shared" si="3131"/>
        <v>0</v>
      </c>
      <c r="AS931" s="319">
        <f t="shared" si="3131"/>
        <v>0</v>
      </c>
      <c r="AT931" s="319">
        <f t="shared" si="3131"/>
        <v>0</v>
      </c>
      <c r="AU931" s="319">
        <f t="shared" si="3131"/>
        <v>0</v>
      </c>
      <c r="AV931" s="319">
        <f t="shared" si="3131"/>
        <v>0</v>
      </c>
      <c r="AW931" s="319">
        <f t="shared" si="3131"/>
        <v>0</v>
      </c>
      <c r="AX931" s="319">
        <f t="shared" si="3131"/>
        <v>0</v>
      </c>
      <c r="AY931" s="319">
        <f t="shared" si="3131"/>
        <v>0</v>
      </c>
      <c r="AZ931" s="319">
        <f t="shared" si="3131"/>
        <v>0</v>
      </c>
      <c r="BA931" s="319">
        <f t="shared" si="3131"/>
        <v>0</v>
      </c>
      <c r="BB931" s="319">
        <f t="shared" si="3131"/>
        <v>0</v>
      </c>
      <c r="BC931" s="319">
        <f t="shared" si="3131"/>
        <v>0</v>
      </c>
      <c r="BD931" s="319">
        <f t="shared" si="3131"/>
        <v>0</v>
      </c>
      <c r="BE931" s="319">
        <f t="shared" si="3131"/>
        <v>0</v>
      </c>
      <c r="BF931" s="319">
        <f t="shared" si="3131"/>
        <v>0</v>
      </c>
      <c r="BG931" s="319">
        <f t="shared" si="3131"/>
        <v>0</v>
      </c>
      <c r="BH931" s="319">
        <f t="shared" si="3131"/>
        <v>0</v>
      </c>
      <c r="BI931" s="319">
        <f t="shared" si="3131"/>
        <v>0</v>
      </c>
      <c r="BJ931" s="319">
        <f t="shared" si="3131"/>
        <v>0</v>
      </c>
      <c r="BK931" s="319">
        <f t="shared" si="3131"/>
        <v>0</v>
      </c>
      <c r="BL931" s="319">
        <f t="shared" si="3131"/>
        <v>0</v>
      </c>
      <c r="BM931" s="319">
        <f t="shared" si="3131"/>
        <v>0</v>
      </c>
      <c r="BN931" s="319">
        <f t="shared" si="3131"/>
        <v>0</v>
      </c>
      <c r="BO931" s="319">
        <f t="shared" si="3131"/>
        <v>0</v>
      </c>
      <c r="BP931" s="319">
        <f t="shared" si="3131"/>
        <v>0</v>
      </c>
      <c r="BQ931" s="319">
        <f t="shared" si="3131"/>
        <v>0</v>
      </c>
      <c r="BR931" s="319">
        <f t="shared" si="3131"/>
        <v>0</v>
      </c>
      <c r="BS931" s="319">
        <f t="shared" si="3131"/>
        <v>0</v>
      </c>
      <c r="BT931" s="319">
        <f t="shared" ref="BT931:BZ931" si="3132">IF(BT$700=$E926,VLOOKUP(BT$9,$D$316:$E$387,2,FALSE),0)</f>
        <v>0</v>
      </c>
      <c r="BU931" s="319">
        <f t="shared" si="3132"/>
        <v>0</v>
      </c>
      <c r="BV931" s="319">
        <f t="shared" si="3132"/>
        <v>0</v>
      </c>
      <c r="BW931" s="319">
        <f t="shared" si="3132"/>
        <v>0</v>
      </c>
      <c r="BX931" s="319">
        <f t="shared" si="3132"/>
        <v>0</v>
      </c>
      <c r="BY931" s="319">
        <f t="shared" si="3132"/>
        <v>0</v>
      </c>
      <c r="BZ931" s="319">
        <f t="shared" si="3132"/>
        <v>0</v>
      </c>
    </row>
    <row r="932" spans="1:78" ht="15" x14ac:dyDescent="0.25">
      <c r="B932" s="77">
        <f t="shared" si="3123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33">SUMIF($A$12:$A$234,$E926,H$12:H$234)*(1-$D$5)+SUMIF($A$239:$A$310,$E926,H$239:H$310)</f>
        <v>0</v>
      </c>
      <c r="I937" s="320">
        <f t="shared" si="3133"/>
        <v>0</v>
      </c>
      <c r="J937" s="320">
        <f t="shared" si="3133"/>
        <v>0</v>
      </c>
      <c r="K937" s="320">
        <f t="shared" si="3133"/>
        <v>0</v>
      </c>
      <c r="L937" s="320">
        <f t="shared" si="3133"/>
        <v>0</v>
      </c>
      <c r="M937" s="320">
        <f t="shared" si="3133"/>
        <v>0</v>
      </c>
      <c r="N937" s="320">
        <f t="shared" si="3133"/>
        <v>0</v>
      </c>
      <c r="O937" s="320">
        <f t="shared" si="3133"/>
        <v>0</v>
      </c>
      <c r="P937" s="320">
        <f t="shared" si="3133"/>
        <v>0</v>
      </c>
      <c r="Q937" s="320">
        <f t="shared" si="3133"/>
        <v>0</v>
      </c>
      <c r="R937" s="320">
        <f t="shared" si="3133"/>
        <v>0</v>
      </c>
      <c r="S937" s="320">
        <f t="shared" si="3133"/>
        <v>0</v>
      </c>
      <c r="T937" s="320">
        <f t="shared" si="3133"/>
        <v>0</v>
      </c>
      <c r="U937" s="320">
        <f t="shared" si="3133"/>
        <v>0</v>
      </c>
      <c r="V937" s="320">
        <f t="shared" si="3133"/>
        <v>0</v>
      </c>
      <c r="W937" s="320">
        <f t="shared" si="3133"/>
        <v>0</v>
      </c>
      <c r="X937" s="320">
        <f t="shared" si="3133"/>
        <v>0</v>
      </c>
      <c r="Y937" s="320">
        <f t="shared" si="3133"/>
        <v>0</v>
      </c>
      <c r="Z937" s="320">
        <f t="shared" si="3133"/>
        <v>0</v>
      </c>
      <c r="AA937" s="320">
        <f t="shared" si="3133"/>
        <v>0</v>
      </c>
      <c r="AB937" s="320">
        <f t="shared" si="3133"/>
        <v>0</v>
      </c>
      <c r="AC937" s="320">
        <f t="shared" si="3133"/>
        <v>0</v>
      </c>
      <c r="AD937" s="320">
        <f t="shared" si="3133"/>
        <v>0</v>
      </c>
      <c r="AE937" s="320">
        <f t="shared" si="3133"/>
        <v>0</v>
      </c>
      <c r="AF937" s="320">
        <f t="shared" si="3133"/>
        <v>0</v>
      </c>
      <c r="AG937" s="320">
        <f t="shared" si="3133"/>
        <v>0</v>
      </c>
      <c r="AH937" s="320">
        <f t="shared" si="3133"/>
        <v>0</v>
      </c>
      <c r="AI937" s="320">
        <f t="shared" si="3133"/>
        <v>0</v>
      </c>
      <c r="AJ937" s="320">
        <f t="shared" si="3133"/>
        <v>0</v>
      </c>
      <c r="AK937" s="320">
        <f t="shared" si="3133"/>
        <v>0</v>
      </c>
      <c r="AL937" s="320">
        <f t="shared" si="3133"/>
        <v>0</v>
      </c>
      <c r="AM937" s="320">
        <f t="shared" si="3133"/>
        <v>0</v>
      </c>
      <c r="AN937" s="320">
        <f t="shared" si="3133"/>
        <v>0</v>
      </c>
      <c r="AO937" s="320">
        <f t="shared" si="3133"/>
        <v>0</v>
      </c>
      <c r="AP937" s="320">
        <f t="shared" si="3133"/>
        <v>0</v>
      </c>
      <c r="AQ937" s="320">
        <f t="shared" si="3133"/>
        <v>0</v>
      </c>
      <c r="AR937" s="320">
        <f t="shared" si="3133"/>
        <v>0</v>
      </c>
      <c r="AS937" s="320">
        <f t="shared" si="3133"/>
        <v>0</v>
      </c>
      <c r="AT937" s="320">
        <f t="shared" si="3133"/>
        <v>0</v>
      </c>
      <c r="AU937" s="320">
        <f t="shared" si="3133"/>
        <v>0</v>
      </c>
      <c r="AV937" s="320">
        <f t="shared" si="3133"/>
        <v>0</v>
      </c>
      <c r="AW937" s="320">
        <f t="shared" si="3133"/>
        <v>0</v>
      </c>
      <c r="AX937" s="320">
        <f t="shared" si="3133"/>
        <v>0</v>
      </c>
      <c r="AY937" s="320">
        <f t="shared" si="3133"/>
        <v>0</v>
      </c>
      <c r="AZ937" s="320">
        <f t="shared" si="3133"/>
        <v>0</v>
      </c>
      <c r="BA937" s="320">
        <f t="shared" si="3133"/>
        <v>0</v>
      </c>
      <c r="BB937" s="320">
        <f t="shared" si="3133"/>
        <v>0</v>
      </c>
      <c r="BC937" s="320">
        <f t="shared" si="3133"/>
        <v>0</v>
      </c>
      <c r="BD937" s="320">
        <f t="shared" si="3133"/>
        <v>0</v>
      </c>
      <c r="BE937" s="320">
        <f t="shared" si="3133"/>
        <v>0</v>
      </c>
      <c r="BF937" s="320">
        <f t="shared" si="3133"/>
        <v>0</v>
      </c>
      <c r="BG937" s="320">
        <f t="shared" si="3133"/>
        <v>0</v>
      </c>
      <c r="BH937" s="320">
        <f t="shared" si="3133"/>
        <v>0</v>
      </c>
      <c r="BI937" s="320">
        <f t="shared" si="3133"/>
        <v>0</v>
      </c>
      <c r="BJ937" s="320">
        <f t="shared" si="3133"/>
        <v>0</v>
      </c>
      <c r="BK937" s="320">
        <f t="shared" si="3133"/>
        <v>0</v>
      </c>
      <c r="BL937" s="320">
        <f t="shared" si="3133"/>
        <v>0</v>
      </c>
      <c r="BM937" s="320">
        <f t="shared" si="3133"/>
        <v>0</v>
      </c>
      <c r="BN937" s="320">
        <f t="shared" si="3133"/>
        <v>0</v>
      </c>
      <c r="BO937" s="320">
        <f t="shared" si="3133"/>
        <v>0</v>
      </c>
      <c r="BP937" s="320">
        <f t="shared" si="3133"/>
        <v>0</v>
      </c>
      <c r="BQ937" s="320">
        <f t="shared" si="3133"/>
        <v>0</v>
      </c>
      <c r="BR937" s="320">
        <f t="shared" si="3133"/>
        <v>0</v>
      </c>
      <c r="BS937" s="320">
        <f t="shared" si="3133"/>
        <v>0</v>
      </c>
      <c r="BT937" s="320">
        <f t="shared" ref="BT937:BZ937" si="3134">SUMIF($A$12:$A$234,$E926,BT$12:BT$234)*(1-$D$5)+SUMIF($A$239:$A$310,$E926,BT$239:BT$310)</f>
        <v>0</v>
      </c>
      <c r="BU937" s="320">
        <f t="shared" si="3134"/>
        <v>0</v>
      </c>
      <c r="BV937" s="320">
        <f t="shared" si="3134"/>
        <v>0</v>
      </c>
      <c r="BW937" s="320">
        <f t="shared" si="3134"/>
        <v>0</v>
      </c>
      <c r="BX937" s="320">
        <f t="shared" si="3134"/>
        <v>0</v>
      </c>
      <c r="BY937" s="320">
        <f t="shared" si="3134"/>
        <v>0</v>
      </c>
      <c r="BZ937" s="320">
        <f t="shared" si="3134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35">SUMIF($A$12:$A$234,$E926,H$12:H$234)</f>
        <v>0</v>
      </c>
      <c r="I939" s="320">
        <f t="shared" si="3135"/>
        <v>0</v>
      </c>
      <c r="J939" s="320">
        <f t="shared" si="3135"/>
        <v>0</v>
      </c>
      <c r="K939" s="320">
        <f t="shared" si="3135"/>
        <v>0</v>
      </c>
      <c r="L939" s="320">
        <f t="shared" si="3135"/>
        <v>0</v>
      </c>
      <c r="M939" s="320">
        <f t="shared" si="3135"/>
        <v>0</v>
      </c>
      <c r="N939" s="320">
        <f t="shared" si="3135"/>
        <v>0</v>
      </c>
      <c r="O939" s="320">
        <f t="shared" si="3135"/>
        <v>0</v>
      </c>
      <c r="P939" s="320">
        <f t="shared" si="3135"/>
        <v>0</v>
      </c>
      <c r="Q939" s="320">
        <f t="shared" si="3135"/>
        <v>0</v>
      </c>
      <c r="R939" s="320">
        <f t="shared" si="3135"/>
        <v>0</v>
      </c>
      <c r="S939" s="320">
        <f t="shared" si="3135"/>
        <v>0</v>
      </c>
      <c r="T939" s="320">
        <f t="shared" si="3135"/>
        <v>0</v>
      </c>
      <c r="U939" s="320">
        <f t="shared" si="3135"/>
        <v>0</v>
      </c>
      <c r="V939" s="320">
        <f t="shared" si="3135"/>
        <v>0</v>
      </c>
      <c r="W939" s="320">
        <f t="shared" si="3135"/>
        <v>0</v>
      </c>
      <c r="X939" s="320">
        <f t="shared" si="3135"/>
        <v>0</v>
      </c>
      <c r="Y939" s="320">
        <f t="shared" si="3135"/>
        <v>0</v>
      </c>
      <c r="Z939" s="320">
        <f t="shared" si="3135"/>
        <v>0</v>
      </c>
      <c r="AA939" s="320">
        <f t="shared" si="3135"/>
        <v>0</v>
      </c>
      <c r="AB939" s="320">
        <f t="shared" si="3135"/>
        <v>0</v>
      </c>
      <c r="AC939" s="320">
        <f t="shared" si="3135"/>
        <v>0</v>
      </c>
      <c r="AD939" s="320">
        <f t="shared" si="3135"/>
        <v>0</v>
      </c>
      <c r="AE939" s="320">
        <f t="shared" si="3135"/>
        <v>0</v>
      </c>
      <c r="AF939" s="320">
        <f t="shared" si="3135"/>
        <v>0</v>
      </c>
      <c r="AG939" s="320">
        <f t="shared" si="3135"/>
        <v>0</v>
      </c>
      <c r="AH939" s="320">
        <f t="shared" si="3135"/>
        <v>0</v>
      </c>
      <c r="AI939" s="320">
        <f t="shared" si="3135"/>
        <v>0</v>
      </c>
      <c r="AJ939" s="320">
        <f t="shared" si="3135"/>
        <v>0</v>
      </c>
      <c r="AK939" s="320">
        <f t="shared" si="3135"/>
        <v>0</v>
      </c>
      <c r="AL939" s="320">
        <f t="shared" si="3135"/>
        <v>0</v>
      </c>
      <c r="AM939" s="320">
        <f t="shared" si="3135"/>
        <v>0</v>
      </c>
      <c r="AN939" s="320">
        <f t="shared" si="3135"/>
        <v>0</v>
      </c>
      <c r="AO939" s="320">
        <f t="shared" si="3135"/>
        <v>0</v>
      </c>
      <c r="AP939" s="320">
        <f t="shared" si="3135"/>
        <v>0</v>
      </c>
      <c r="AQ939" s="320">
        <f t="shared" si="3135"/>
        <v>0</v>
      </c>
      <c r="AR939" s="320">
        <f t="shared" si="3135"/>
        <v>0</v>
      </c>
      <c r="AS939" s="320">
        <f t="shared" si="3135"/>
        <v>0</v>
      </c>
      <c r="AT939" s="320">
        <f t="shared" si="3135"/>
        <v>0</v>
      </c>
      <c r="AU939" s="320">
        <f t="shared" si="3135"/>
        <v>0</v>
      </c>
      <c r="AV939" s="320">
        <f t="shared" si="3135"/>
        <v>0</v>
      </c>
      <c r="AW939" s="320">
        <f t="shared" si="3135"/>
        <v>0</v>
      </c>
      <c r="AX939" s="320">
        <f t="shared" si="3135"/>
        <v>0</v>
      </c>
      <c r="AY939" s="320">
        <f t="shared" si="3135"/>
        <v>0</v>
      </c>
      <c r="AZ939" s="320">
        <f t="shared" si="3135"/>
        <v>0</v>
      </c>
      <c r="BA939" s="320">
        <f t="shared" si="3135"/>
        <v>0</v>
      </c>
      <c r="BB939" s="320">
        <f t="shared" si="3135"/>
        <v>0</v>
      </c>
      <c r="BC939" s="320">
        <f t="shared" si="3135"/>
        <v>0</v>
      </c>
      <c r="BD939" s="320">
        <f t="shared" si="3135"/>
        <v>0</v>
      </c>
      <c r="BE939" s="320">
        <f t="shared" si="3135"/>
        <v>0</v>
      </c>
      <c r="BF939" s="320">
        <f t="shared" si="3135"/>
        <v>0</v>
      </c>
      <c r="BG939" s="320">
        <f t="shared" si="3135"/>
        <v>0</v>
      </c>
      <c r="BH939" s="320">
        <f t="shared" si="3135"/>
        <v>0</v>
      </c>
      <c r="BI939" s="320">
        <f t="shared" si="3135"/>
        <v>0</v>
      </c>
      <c r="BJ939" s="320">
        <f t="shared" si="3135"/>
        <v>0</v>
      </c>
      <c r="BK939" s="320">
        <f t="shared" si="3135"/>
        <v>0</v>
      </c>
      <c r="BL939" s="320">
        <f t="shared" si="3135"/>
        <v>0</v>
      </c>
      <c r="BM939" s="320">
        <f t="shared" si="3135"/>
        <v>0</v>
      </c>
      <c r="BN939" s="320">
        <f t="shared" si="3135"/>
        <v>0</v>
      </c>
      <c r="BO939" s="320">
        <f t="shared" si="3135"/>
        <v>0</v>
      </c>
      <c r="BP939" s="320">
        <f t="shared" si="3135"/>
        <v>0</v>
      </c>
      <c r="BQ939" s="320">
        <f t="shared" si="3135"/>
        <v>0</v>
      </c>
      <c r="BR939" s="320">
        <f t="shared" si="3135"/>
        <v>0</v>
      </c>
      <c r="BS939" s="320">
        <f t="shared" si="3135"/>
        <v>0</v>
      </c>
      <c r="BT939" s="320">
        <f t="shared" ref="BT939:BZ939" si="3136">SUMIF($A$12:$A$234,$E926,BT$12:BT$234)</f>
        <v>0</v>
      </c>
      <c r="BU939" s="320">
        <f t="shared" si="3136"/>
        <v>0</v>
      </c>
      <c r="BV939" s="320">
        <f t="shared" si="3136"/>
        <v>0</v>
      </c>
      <c r="BW939" s="320">
        <f t="shared" si="3136"/>
        <v>0</v>
      </c>
      <c r="BX939" s="320">
        <f t="shared" si="3136"/>
        <v>0</v>
      </c>
      <c r="BY939" s="320">
        <f t="shared" si="3136"/>
        <v>0</v>
      </c>
      <c r="BZ939" s="320">
        <f t="shared" si="3136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37">SUMIF($A$392:$A$539,$E926,H$392:H$539)</f>
        <v>0</v>
      </c>
      <c r="I941" s="277">
        <f t="shared" si="3137"/>
        <v>0</v>
      </c>
      <c r="J941" s="277">
        <f t="shared" si="3137"/>
        <v>0</v>
      </c>
      <c r="K941" s="277">
        <f t="shared" si="3137"/>
        <v>0</v>
      </c>
      <c r="L941" s="277">
        <f t="shared" si="3137"/>
        <v>0</v>
      </c>
      <c r="M941" s="277">
        <f t="shared" si="3137"/>
        <v>0</v>
      </c>
      <c r="N941" s="277">
        <f t="shared" si="3137"/>
        <v>0</v>
      </c>
      <c r="O941" s="277">
        <f t="shared" si="3137"/>
        <v>0</v>
      </c>
      <c r="P941" s="277">
        <f t="shared" si="3137"/>
        <v>0</v>
      </c>
      <c r="Q941" s="277">
        <f t="shared" si="3137"/>
        <v>0</v>
      </c>
      <c r="R941" s="277">
        <f t="shared" si="3137"/>
        <v>0</v>
      </c>
      <c r="S941" s="277">
        <f t="shared" si="3137"/>
        <v>0</v>
      </c>
      <c r="T941" s="277">
        <f t="shared" si="3137"/>
        <v>0</v>
      </c>
      <c r="U941" s="277">
        <f t="shared" si="3137"/>
        <v>0</v>
      </c>
      <c r="V941" s="277">
        <f t="shared" si="3137"/>
        <v>0</v>
      </c>
      <c r="W941" s="277">
        <f t="shared" si="3137"/>
        <v>0</v>
      </c>
      <c r="X941" s="277">
        <f t="shared" si="3137"/>
        <v>0</v>
      </c>
      <c r="Y941" s="277">
        <f t="shared" si="3137"/>
        <v>0</v>
      </c>
      <c r="Z941" s="277">
        <f t="shared" si="3137"/>
        <v>0</v>
      </c>
      <c r="AA941" s="277">
        <f t="shared" si="3137"/>
        <v>0</v>
      </c>
      <c r="AB941" s="277">
        <f t="shared" si="3137"/>
        <v>0</v>
      </c>
      <c r="AC941" s="277">
        <f t="shared" si="3137"/>
        <v>0</v>
      </c>
      <c r="AD941" s="277">
        <f t="shared" si="3137"/>
        <v>0</v>
      </c>
      <c r="AE941" s="277">
        <f t="shared" si="3137"/>
        <v>0</v>
      </c>
      <c r="AF941" s="277">
        <f t="shared" si="3137"/>
        <v>0</v>
      </c>
      <c r="AG941" s="277">
        <f t="shared" si="3137"/>
        <v>0</v>
      </c>
      <c r="AH941" s="277">
        <f t="shared" si="3137"/>
        <v>0</v>
      </c>
      <c r="AI941" s="277">
        <f t="shared" si="3137"/>
        <v>0</v>
      </c>
      <c r="AJ941" s="277">
        <f t="shared" si="3137"/>
        <v>0</v>
      </c>
      <c r="AK941" s="277">
        <f t="shared" si="3137"/>
        <v>0</v>
      </c>
      <c r="AL941" s="277">
        <f t="shared" si="3137"/>
        <v>0</v>
      </c>
      <c r="AM941" s="277">
        <f t="shared" si="3137"/>
        <v>0</v>
      </c>
      <c r="AN941" s="277">
        <f t="shared" si="3137"/>
        <v>0</v>
      </c>
      <c r="AO941" s="277">
        <f t="shared" si="3137"/>
        <v>0</v>
      </c>
      <c r="AP941" s="277">
        <f t="shared" si="3137"/>
        <v>0</v>
      </c>
      <c r="AQ941" s="277">
        <f t="shared" si="3137"/>
        <v>0</v>
      </c>
      <c r="AR941" s="277">
        <f t="shared" si="3137"/>
        <v>0</v>
      </c>
      <c r="AS941" s="277">
        <f t="shared" si="3137"/>
        <v>0</v>
      </c>
      <c r="AT941" s="277">
        <f t="shared" si="3137"/>
        <v>0</v>
      </c>
      <c r="AU941" s="277">
        <f t="shared" si="3137"/>
        <v>0</v>
      </c>
      <c r="AV941" s="277">
        <f t="shared" si="3137"/>
        <v>0</v>
      </c>
      <c r="AW941" s="277">
        <f t="shared" si="3137"/>
        <v>0</v>
      </c>
      <c r="AX941" s="277">
        <f t="shared" si="3137"/>
        <v>0</v>
      </c>
      <c r="AY941" s="277">
        <f t="shared" si="3137"/>
        <v>0</v>
      </c>
      <c r="AZ941" s="277">
        <f t="shared" si="3137"/>
        <v>0</v>
      </c>
      <c r="BA941" s="277">
        <f t="shared" si="3137"/>
        <v>0</v>
      </c>
      <c r="BB941" s="277">
        <f t="shared" si="3137"/>
        <v>0</v>
      </c>
      <c r="BC941" s="277">
        <f t="shared" si="3137"/>
        <v>0</v>
      </c>
      <c r="BD941" s="277">
        <f t="shared" si="3137"/>
        <v>0</v>
      </c>
      <c r="BE941" s="277">
        <f t="shared" si="3137"/>
        <v>0</v>
      </c>
      <c r="BF941" s="277">
        <f t="shared" si="3137"/>
        <v>0</v>
      </c>
      <c r="BG941" s="277">
        <f t="shared" si="3137"/>
        <v>0</v>
      </c>
      <c r="BH941" s="277">
        <f t="shared" si="3137"/>
        <v>0</v>
      </c>
      <c r="BI941" s="277">
        <f t="shared" si="3137"/>
        <v>0</v>
      </c>
      <c r="BJ941" s="277">
        <f t="shared" si="3137"/>
        <v>0</v>
      </c>
      <c r="BK941" s="277">
        <f t="shared" si="3137"/>
        <v>0</v>
      </c>
      <c r="BL941" s="277">
        <f t="shared" si="3137"/>
        <v>0</v>
      </c>
      <c r="BM941" s="277">
        <f t="shared" si="3137"/>
        <v>0</v>
      </c>
      <c r="BN941" s="277">
        <f t="shared" si="3137"/>
        <v>0</v>
      </c>
      <c r="BO941" s="277">
        <f t="shared" si="3137"/>
        <v>0</v>
      </c>
      <c r="BP941" s="277">
        <f t="shared" si="3137"/>
        <v>0</v>
      </c>
      <c r="BQ941" s="277">
        <f t="shared" si="3137"/>
        <v>0</v>
      </c>
      <c r="BR941" s="277">
        <f t="shared" si="3137"/>
        <v>0</v>
      </c>
      <c r="BS941" s="277">
        <f t="shared" si="3137"/>
        <v>0</v>
      </c>
      <c r="BT941" s="277">
        <f t="shared" ref="BT941:BZ941" si="3138">SUMIF($A$392:$A$539,$E926,BT$392:BT$539)</f>
        <v>0</v>
      </c>
      <c r="BU941" s="277">
        <f t="shared" si="3138"/>
        <v>0</v>
      </c>
      <c r="BV941" s="277">
        <f t="shared" si="3138"/>
        <v>0</v>
      </c>
      <c r="BW941" s="277">
        <f t="shared" si="3138"/>
        <v>0</v>
      </c>
      <c r="BX941" s="277">
        <f t="shared" si="3138"/>
        <v>0</v>
      </c>
      <c r="BY941" s="277">
        <f t="shared" si="3138"/>
        <v>0</v>
      </c>
      <c r="BZ941" s="277">
        <f t="shared" si="3138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39">SUMIF($A$544:$A$615,$E926,H$544:H$615)</f>
        <v>0</v>
      </c>
      <c r="I942" s="277">
        <f t="shared" si="3139"/>
        <v>0</v>
      </c>
      <c r="J942" s="277">
        <f t="shared" si="3139"/>
        <v>0</v>
      </c>
      <c r="K942" s="277">
        <f t="shared" si="3139"/>
        <v>0</v>
      </c>
      <c r="L942" s="277">
        <f t="shared" si="3139"/>
        <v>0</v>
      </c>
      <c r="M942" s="277">
        <f t="shared" si="3139"/>
        <v>0</v>
      </c>
      <c r="N942" s="277">
        <f t="shared" si="3139"/>
        <v>0</v>
      </c>
      <c r="O942" s="277">
        <f t="shared" si="3139"/>
        <v>0</v>
      </c>
      <c r="P942" s="277">
        <f t="shared" si="3139"/>
        <v>0</v>
      </c>
      <c r="Q942" s="277">
        <f t="shared" si="3139"/>
        <v>0</v>
      </c>
      <c r="R942" s="277">
        <f t="shared" si="3139"/>
        <v>0</v>
      </c>
      <c r="S942" s="277">
        <f t="shared" si="3139"/>
        <v>0</v>
      </c>
      <c r="T942" s="277">
        <f t="shared" si="3139"/>
        <v>0</v>
      </c>
      <c r="U942" s="277">
        <f t="shared" si="3139"/>
        <v>0</v>
      </c>
      <c r="V942" s="277">
        <f t="shared" si="3139"/>
        <v>0</v>
      </c>
      <c r="W942" s="277">
        <f t="shared" si="3139"/>
        <v>0</v>
      </c>
      <c r="X942" s="277">
        <f t="shared" si="3139"/>
        <v>0</v>
      </c>
      <c r="Y942" s="277">
        <f t="shared" si="3139"/>
        <v>0</v>
      </c>
      <c r="Z942" s="277">
        <f t="shared" si="3139"/>
        <v>0</v>
      </c>
      <c r="AA942" s="277">
        <f t="shared" si="3139"/>
        <v>0</v>
      </c>
      <c r="AB942" s="277">
        <f t="shared" si="3139"/>
        <v>0</v>
      </c>
      <c r="AC942" s="277">
        <f t="shared" si="3139"/>
        <v>0</v>
      </c>
      <c r="AD942" s="277">
        <f t="shared" si="3139"/>
        <v>0</v>
      </c>
      <c r="AE942" s="277">
        <f t="shared" si="3139"/>
        <v>0</v>
      </c>
      <c r="AF942" s="277">
        <f t="shared" si="3139"/>
        <v>0</v>
      </c>
      <c r="AG942" s="277">
        <f t="shared" si="3139"/>
        <v>0</v>
      </c>
      <c r="AH942" s="277">
        <f t="shared" si="3139"/>
        <v>0</v>
      </c>
      <c r="AI942" s="277">
        <f t="shared" si="3139"/>
        <v>0</v>
      </c>
      <c r="AJ942" s="277">
        <f t="shared" si="3139"/>
        <v>0</v>
      </c>
      <c r="AK942" s="277">
        <f t="shared" si="3139"/>
        <v>0</v>
      </c>
      <c r="AL942" s="277">
        <f t="shared" si="3139"/>
        <v>0</v>
      </c>
      <c r="AM942" s="277">
        <f t="shared" si="3139"/>
        <v>0</v>
      </c>
      <c r="AN942" s="277">
        <f t="shared" si="3139"/>
        <v>0</v>
      </c>
      <c r="AO942" s="277">
        <f t="shared" si="3139"/>
        <v>0</v>
      </c>
      <c r="AP942" s="277">
        <f t="shared" si="3139"/>
        <v>0</v>
      </c>
      <c r="AQ942" s="277">
        <f t="shared" si="3139"/>
        <v>0</v>
      </c>
      <c r="AR942" s="277">
        <f t="shared" si="3139"/>
        <v>0</v>
      </c>
      <c r="AS942" s="277">
        <f t="shared" si="3139"/>
        <v>0</v>
      </c>
      <c r="AT942" s="277">
        <f t="shared" si="3139"/>
        <v>0</v>
      </c>
      <c r="AU942" s="277">
        <f t="shared" si="3139"/>
        <v>0</v>
      </c>
      <c r="AV942" s="277">
        <f t="shared" si="3139"/>
        <v>0</v>
      </c>
      <c r="AW942" s="277">
        <f t="shared" si="3139"/>
        <v>0</v>
      </c>
      <c r="AX942" s="277">
        <f t="shared" si="3139"/>
        <v>0</v>
      </c>
      <c r="AY942" s="277">
        <f t="shared" si="3139"/>
        <v>0</v>
      </c>
      <c r="AZ942" s="277">
        <f t="shared" si="3139"/>
        <v>0</v>
      </c>
      <c r="BA942" s="277">
        <f t="shared" si="3139"/>
        <v>0</v>
      </c>
      <c r="BB942" s="277">
        <f t="shared" si="3139"/>
        <v>0</v>
      </c>
      <c r="BC942" s="277">
        <f t="shared" si="3139"/>
        <v>0</v>
      </c>
      <c r="BD942" s="277">
        <f t="shared" si="3139"/>
        <v>0</v>
      </c>
      <c r="BE942" s="277">
        <f t="shared" si="3139"/>
        <v>0</v>
      </c>
      <c r="BF942" s="277">
        <f t="shared" si="3139"/>
        <v>0</v>
      </c>
      <c r="BG942" s="277">
        <f t="shared" si="3139"/>
        <v>0</v>
      </c>
      <c r="BH942" s="277">
        <f t="shared" si="3139"/>
        <v>0</v>
      </c>
      <c r="BI942" s="277">
        <f t="shared" si="3139"/>
        <v>0</v>
      </c>
      <c r="BJ942" s="277">
        <f t="shared" si="3139"/>
        <v>0</v>
      </c>
      <c r="BK942" s="277">
        <f t="shared" si="3139"/>
        <v>0</v>
      </c>
      <c r="BL942" s="277">
        <f t="shared" si="3139"/>
        <v>0</v>
      </c>
      <c r="BM942" s="277">
        <f t="shared" si="3139"/>
        <v>0</v>
      </c>
      <c r="BN942" s="277">
        <f t="shared" si="3139"/>
        <v>0</v>
      </c>
      <c r="BO942" s="277">
        <f t="shared" si="3139"/>
        <v>0</v>
      </c>
      <c r="BP942" s="277">
        <f t="shared" si="3139"/>
        <v>0</v>
      </c>
      <c r="BQ942" s="277">
        <f t="shared" si="3139"/>
        <v>0</v>
      </c>
      <c r="BR942" s="277">
        <f t="shared" si="3139"/>
        <v>0</v>
      </c>
      <c r="BS942" s="277">
        <f t="shared" si="3139"/>
        <v>0</v>
      </c>
      <c r="BT942" s="277">
        <f t="shared" ref="BT942:BZ942" si="3140">SUMIF($A$544:$A$615,$E926,BT$544:BT$615)</f>
        <v>0</v>
      </c>
      <c r="BU942" s="277">
        <f t="shared" si="3140"/>
        <v>0</v>
      </c>
      <c r="BV942" s="277">
        <f t="shared" si="3140"/>
        <v>0</v>
      </c>
      <c r="BW942" s="277">
        <f t="shared" si="3140"/>
        <v>0</v>
      </c>
      <c r="BX942" s="277">
        <f t="shared" si="3140"/>
        <v>0</v>
      </c>
      <c r="BY942" s="277">
        <f t="shared" si="3140"/>
        <v>0</v>
      </c>
      <c r="BZ942" s="277">
        <f t="shared" si="3140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41">SUMIF($A$316:$A$387,$E926,H$316:H$387)</f>
        <v>0</v>
      </c>
      <c r="I943" s="277">
        <f t="shared" si="3141"/>
        <v>0</v>
      </c>
      <c r="J943" s="277">
        <f t="shared" si="3141"/>
        <v>0</v>
      </c>
      <c r="K943" s="277">
        <f t="shared" si="3141"/>
        <v>0</v>
      </c>
      <c r="L943" s="277">
        <f t="shared" si="3141"/>
        <v>0</v>
      </c>
      <c r="M943" s="277">
        <f t="shared" si="3141"/>
        <v>0</v>
      </c>
      <c r="N943" s="277">
        <f t="shared" si="3141"/>
        <v>0</v>
      </c>
      <c r="O943" s="277">
        <f t="shared" si="3141"/>
        <v>0</v>
      </c>
      <c r="P943" s="277">
        <f t="shared" si="3141"/>
        <v>0</v>
      </c>
      <c r="Q943" s="277">
        <f t="shared" si="3141"/>
        <v>0</v>
      </c>
      <c r="R943" s="277">
        <f t="shared" si="3141"/>
        <v>0</v>
      </c>
      <c r="S943" s="277">
        <f t="shared" si="3141"/>
        <v>0</v>
      </c>
      <c r="T943" s="277">
        <f t="shared" si="3141"/>
        <v>0</v>
      </c>
      <c r="U943" s="277">
        <f t="shared" si="3141"/>
        <v>0</v>
      </c>
      <c r="V943" s="277">
        <f t="shared" si="3141"/>
        <v>0</v>
      </c>
      <c r="W943" s="277">
        <f t="shared" si="3141"/>
        <v>0</v>
      </c>
      <c r="X943" s="277">
        <f t="shared" si="3141"/>
        <v>0</v>
      </c>
      <c r="Y943" s="277">
        <f t="shared" si="3141"/>
        <v>0</v>
      </c>
      <c r="Z943" s="277">
        <f t="shared" si="3141"/>
        <v>0</v>
      </c>
      <c r="AA943" s="277">
        <f t="shared" si="3141"/>
        <v>0</v>
      </c>
      <c r="AB943" s="277">
        <f t="shared" si="3141"/>
        <v>0</v>
      </c>
      <c r="AC943" s="277">
        <f t="shared" si="3141"/>
        <v>0</v>
      </c>
      <c r="AD943" s="277">
        <f t="shared" si="3141"/>
        <v>0</v>
      </c>
      <c r="AE943" s="277">
        <f t="shared" si="3141"/>
        <v>0</v>
      </c>
      <c r="AF943" s="277">
        <f t="shared" si="3141"/>
        <v>0</v>
      </c>
      <c r="AG943" s="277">
        <f t="shared" si="3141"/>
        <v>0</v>
      </c>
      <c r="AH943" s="277">
        <f t="shared" si="3141"/>
        <v>0</v>
      </c>
      <c r="AI943" s="277">
        <f t="shared" si="3141"/>
        <v>0</v>
      </c>
      <c r="AJ943" s="277">
        <f t="shared" si="3141"/>
        <v>0</v>
      </c>
      <c r="AK943" s="277">
        <f t="shared" si="3141"/>
        <v>0</v>
      </c>
      <c r="AL943" s="277">
        <f t="shared" si="3141"/>
        <v>0</v>
      </c>
      <c r="AM943" s="277">
        <f t="shared" si="3141"/>
        <v>0</v>
      </c>
      <c r="AN943" s="277">
        <f t="shared" si="3141"/>
        <v>0</v>
      </c>
      <c r="AO943" s="277">
        <f t="shared" si="3141"/>
        <v>0</v>
      </c>
      <c r="AP943" s="277">
        <f t="shared" si="3141"/>
        <v>0</v>
      </c>
      <c r="AQ943" s="277">
        <f t="shared" si="3141"/>
        <v>0</v>
      </c>
      <c r="AR943" s="277">
        <f t="shared" si="3141"/>
        <v>0</v>
      </c>
      <c r="AS943" s="277">
        <f t="shared" si="3141"/>
        <v>0</v>
      </c>
      <c r="AT943" s="277">
        <f t="shared" si="3141"/>
        <v>0</v>
      </c>
      <c r="AU943" s="277">
        <f t="shared" si="3141"/>
        <v>0</v>
      </c>
      <c r="AV943" s="277">
        <f t="shared" si="3141"/>
        <v>0</v>
      </c>
      <c r="AW943" s="277">
        <f t="shared" si="3141"/>
        <v>0</v>
      </c>
      <c r="AX943" s="277">
        <f t="shared" si="3141"/>
        <v>0</v>
      </c>
      <c r="AY943" s="277">
        <f t="shared" si="3141"/>
        <v>0</v>
      </c>
      <c r="AZ943" s="277">
        <f t="shared" si="3141"/>
        <v>0</v>
      </c>
      <c r="BA943" s="277">
        <f t="shared" si="3141"/>
        <v>0</v>
      </c>
      <c r="BB943" s="277">
        <f t="shared" si="3141"/>
        <v>0</v>
      </c>
      <c r="BC943" s="277">
        <f t="shared" si="3141"/>
        <v>0</v>
      </c>
      <c r="BD943" s="277">
        <f t="shared" si="3141"/>
        <v>0</v>
      </c>
      <c r="BE943" s="277">
        <f t="shared" si="3141"/>
        <v>0</v>
      </c>
      <c r="BF943" s="277">
        <f t="shared" si="3141"/>
        <v>0</v>
      </c>
      <c r="BG943" s="277">
        <f t="shared" si="3141"/>
        <v>0</v>
      </c>
      <c r="BH943" s="277">
        <f t="shared" si="3141"/>
        <v>0</v>
      </c>
      <c r="BI943" s="277">
        <f t="shared" si="3141"/>
        <v>0</v>
      </c>
      <c r="BJ943" s="277">
        <f t="shared" si="3141"/>
        <v>0</v>
      </c>
      <c r="BK943" s="277">
        <f t="shared" si="3141"/>
        <v>0</v>
      </c>
      <c r="BL943" s="277">
        <f t="shared" si="3141"/>
        <v>0</v>
      </c>
      <c r="BM943" s="277">
        <f t="shared" si="3141"/>
        <v>0</v>
      </c>
      <c r="BN943" s="277">
        <f t="shared" si="3141"/>
        <v>0</v>
      </c>
      <c r="BO943" s="277">
        <f t="shared" si="3141"/>
        <v>0</v>
      </c>
      <c r="BP943" s="277">
        <f t="shared" si="3141"/>
        <v>0</v>
      </c>
      <c r="BQ943" s="277">
        <f t="shared" si="3141"/>
        <v>0</v>
      </c>
      <c r="BR943" s="277">
        <f t="shared" si="3141"/>
        <v>0</v>
      </c>
      <c r="BS943" s="277">
        <f t="shared" si="3141"/>
        <v>0</v>
      </c>
      <c r="BT943" s="277">
        <f t="shared" ref="BT943:BZ943" si="3142">SUMIF($A$316:$A$387,$E926,BT$316:BT$387)</f>
        <v>0</v>
      </c>
      <c r="BU943" s="277">
        <f t="shared" si="3142"/>
        <v>0</v>
      </c>
      <c r="BV943" s="277">
        <f t="shared" si="3142"/>
        <v>0</v>
      </c>
      <c r="BW943" s="277">
        <f t="shared" si="3142"/>
        <v>0</v>
      </c>
      <c r="BX943" s="277">
        <f t="shared" si="3142"/>
        <v>0</v>
      </c>
      <c r="BY943" s="277">
        <f t="shared" si="3142"/>
        <v>0</v>
      </c>
      <c r="BZ943" s="277">
        <f t="shared" si="3142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43">(H939-H941-H946)*$B945</f>
        <v>0</v>
      </c>
      <c r="I945" s="83">
        <f t="shared" ref="I945" si="3144">(I939-I941-I946)*$B945</f>
        <v>0</v>
      </c>
      <c r="J945" s="83">
        <f t="shared" ref="J945" si="3145">(J939-J941-J946)*$B945</f>
        <v>0</v>
      </c>
      <c r="K945" s="83">
        <f t="shared" ref="K945" si="3146">(K939-K941-K946)*$B945</f>
        <v>0</v>
      </c>
      <c r="L945" s="83">
        <f t="shared" ref="L945" si="3147">(L939-L941-L946)*$B945</f>
        <v>0</v>
      </c>
      <c r="M945" s="83">
        <f t="shared" ref="M945" si="3148">(M939-M941-M946)*$B945</f>
        <v>0</v>
      </c>
      <c r="N945" s="83">
        <f t="shared" ref="N945" si="3149">(N939-N941-N946)*$B945</f>
        <v>0</v>
      </c>
      <c r="O945" s="83">
        <f t="shared" ref="O945" si="3150">(O939-O941-O946)*$B945</f>
        <v>0</v>
      </c>
      <c r="P945" s="83">
        <f t="shared" ref="P945" si="3151">(P939-P941-P946)*$B945</f>
        <v>0</v>
      </c>
      <c r="Q945" s="83">
        <f t="shared" ref="Q945" si="3152">(Q939-Q941-Q946)*$B945</f>
        <v>0</v>
      </c>
      <c r="R945" s="83">
        <f t="shared" ref="R945" si="3153">(R939-R941-R946)*$B945</f>
        <v>0</v>
      </c>
      <c r="S945" s="83">
        <f t="shared" ref="S945" si="3154">(S939-S941-S946)*$B945</f>
        <v>0</v>
      </c>
      <c r="T945" s="83">
        <f t="shared" ref="T945" si="3155">(T939-T941-T946)*$B945</f>
        <v>0</v>
      </c>
      <c r="U945" s="83">
        <f t="shared" ref="U945" si="3156">(U939-U941-U946)*$B945</f>
        <v>0</v>
      </c>
      <c r="V945" s="83">
        <f t="shared" ref="V945" si="3157">(V939-V941-V946)*$B945</f>
        <v>0</v>
      </c>
      <c r="W945" s="83">
        <f t="shared" ref="W945" si="3158">(W939-W941-W946)*$B945</f>
        <v>0</v>
      </c>
      <c r="X945" s="83">
        <f t="shared" ref="X945" si="3159">(X939-X941-X946)*$B945</f>
        <v>0</v>
      </c>
      <c r="Y945" s="83">
        <f t="shared" ref="Y945" si="3160">(Y939-Y941-Y946)*$B945</f>
        <v>0</v>
      </c>
      <c r="Z945" s="83">
        <f t="shared" ref="Z945" si="3161">(Z939-Z941-Z946)*$B945</f>
        <v>0</v>
      </c>
      <c r="AA945" s="83">
        <f t="shared" ref="AA945" si="3162">(AA939-AA941-AA946)*$B945</f>
        <v>0</v>
      </c>
      <c r="AB945" s="83">
        <f t="shared" ref="AB945" si="3163">(AB939-AB941-AB946)*$B945</f>
        <v>0</v>
      </c>
      <c r="AC945" s="83">
        <f t="shared" ref="AC945" si="3164">(AC939-AC941-AC946)*$B945</f>
        <v>0</v>
      </c>
      <c r="AD945" s="83">
        <f t="shared" ref="AD945" si="3165">(AD939-AD941-AD946)*$B945</f>
        <v>0</v>
      </c>
      <c r="AE945" s="83">
        <f t="shared" ref="AE945" si="3166">(AE939-AE941-AE946)*$B945</f>
        <v>0</v>
      </c>
      <c r="AF945" s="83">
        <f t="shared" ref="AF945" si="3167">(AF939-AF941-AF946)*$B945</f>
        <v>0</v>
      </c>
      <c r="AG945" s="83">
        <f t="shared" ref="AG945" si="3168">(AG939-AG941-AG946)*$B945</f>
        <v>0</v>
      </c>
      <c r="AH945" s="83">
        <f t="shared" ref="AH945" si="3169">(AH939-AH941-AH946)*$B945</f>
        <v>0</v>
      </c>
      <c r="AI945" s="83">
        <f t="shared" ref="AI945" si="3170">(AI939-AI941-AI946)*$B945</f>
        <v>0</v>
      </c>
      <c r="AJ945" s="83">
        <f t="shared" ref="AJ945" si="3171">(AJ939-AJ941-AJ946)*$B945</f>
        <v>0</v>
      </c>
      <c r="AK945" s="83">
        <f t="shared" ref="AK945" si="3172">(AK939-AK941-AK946)*$B945</f>
        <v>0</v>
      </c>
      <c r="AL945" s="83">
        <f t="shared" ref="AL945" si="3173">(AL939-AL941-AL946)*$B945</f>
        <v>0</v>
      </c>
      <c r="AM945" s="83">
        <f t="shared" ref="AM945" si="3174">(AM939-AM941-AM946)*$B945</f>
        <v>0</v>
      </c>
      <c r="AN945" s="83">
        <f t="shared" ref="AN945" si="3175">(AN939-AN941-AN946)*$B945</f>
        <v>0</v>
      </c>
      <c r="AO945" s="83">
        <f t="shared" ref="AO945" si="3176">(AO939-AO941-AO946)*$B945</f>
        <v>0</v>
      </c>
      <c r="AP945" s="83">
        <f t="shared" ref="AP945" si="3177">(AP939-AP941-AP946)*$B945</f>
        <v>0</v>
      </c>
      <c r="AQ945" s="83">
        <f t="shared" ref="AQ945" si="3178">(AQ939-AQ941-AQ946)*$B945</f>
        <v>0</v>
      </c>
      <c r="AR945" s="83">
        <f t="shared" ref="AR945" si="3179">(AR939-AR941-AR946)*$B945</f>
        <v>0</v>
      </c>
      <c r="AS945" s="83">
        <f t="shared" ref="AS945" si="3180">(AS939-AS941-AS946)*$B945</f>
        <v>0</v>
      </c>
      <c r="AT945" s="83">
        <f t="shared" ref="AT945" si="3181">(AT939-AT941-AT946)*$B945</f>
        <v>0</v>
      </c>
      <c r="AU945" s="83">
        <f t="shared" ref="AU945" si="3182">(AU939-AU941-AU946)*$B945</f>
        <v>0</v>
      </c>
      <c r="AV945" s="83">
        <f t="shared" ref="AV945" si="3183">(AV939-AV941-AV946)*$B945</f>
        <v>0</v>
      </c>
      <c r="AW945" s="83">
        <f t="shared" ref="AW945" si="3184">(AW939-AW941-AW946)*$B945</f>
        <v>0</v>
      </c>
      <c r="AX945" s="83">
        <f t="shared" ref="AX945" si="3185">(AX939-AX941-AX946)*$B945</f>
        <v>0</v>
      </c>
      <c r="AY945" s="83">
        <f t="shared" ref="AY945" si="3186">(AY939-AY941-AY946)*$B945</f>
        <v>0</v>
      </c>
      <c r="AZ945" s="83">
        <f t="shared" ref="AZ945" si="3187">(AZ939-AZ941-AZ946)*$B945</f>
        <v>0</v>
      </c>
      <c r="BA945" s="83">
        <f t="shared" ref="BA945" si="3188">(BA939-BA941-BA946)*$B945</f>
        <v>0</v>
      </c>
      <c r="BB945" s="83">
        <f t="shared" ref="BB945" si="3189">(BB939-BB941-BB946)*$B945</f>
        <v>0</v>
      </c>
      <c r="BC945" s="83">
        <f t="shared" ref="BC945" si="3190">(BC939-BC941-BC946)*$B945</f>
        <v>0</v>
      </c>
      <c r="BD945" s="83">
        <f t="shared" ref="BD945" si="3191">(BD939-BD941-BD946)*$B945</f>
        <v>0</v>
      </c>
      <c r="BE945" s="83">
        <f t="shared" ref="BE945" si="3192">(BE939-BE941-BE946)*$B945</f>
        <v>0</v>
      </c>
      <c r="BF945" s="83">
        <f t="shared" ref="BF945" si="3193">(BF939-BF941-BF946)*$B945</f>
        <v>0</v>
      </c>
      <c r="BG945" s="83">
        <f t="shared" ref="BG945" si="3194">(BG939-BG941-BG946)*$B945</f>
        <v>0</v>
      </c>
      <c r="BH945" s="83">
        <f t="shared" ref="BH945" si="3195">(BH939-BH941-BH946)*$B945</f>
        <v>0</v>
      </c>
      <c r="BI945" s="83">
        <f t="shared" ref="BI945" si="3196">(BI939-BI941-BI946)*$B945</f>
        <v>0</v>
      </c>
      <c r="BJ945" s="83">
        <f t="shared" ref="BJ945" si="3197">(BJ939-BJ941-BJ946)*$B945</f>
        <v>0</v>
      </c>
      <c r="BK945" s="83">
        <f t="shared" ref="BK945" si="3198">(BK939-BK941-BK946)*$B945</f>
        <v>0</v>
      </c>
      <c r="BL945" s="83">
        <f t="shared" ref="BL945" si="3199">(BL939-BL941-BL946)*$B945</f>
        <v>0</v>
      </c>
      <c r="BM945" s="83">
        <f t="shared" ref="BM945" si="3200">(BM939-BM941-BM946)*$B945</f>
        <v>0</v>
      </c>
      <c r="BN945" s="83">
        <f t="shared" ref="BN945" si="3201">(BN939-BN941-BN946)*$B945</f>
        <v>0</v>
      </c>
      <c r="BO945" s="83">
        <f t="shared" ref="BO945" si="3202">(BO939-BO941-BO946)*$B945</f>
        <v>0</v>
      </c>
      <c r="BP945" s="83">
        <f t="shared" ref="BP945" si="3203">(BP939-BP941-BP946)*$B945</f>
        <v>0</v>
      </c>
      <c r="BQ945" s="83">
        <f t="shared" ref="BQ945" si="3204">(BQ939-BQ941-BQ946)*$B945</f>
        <v>0</v>
      </c>
      <c r="BR945" s="83">
        <f t="shared" ref="BR945" si="3205">(BR939-BR941-BR946)*$B945</f>
        <v>0</v>
      </c>
      <c r="BS945" s="83">
        <f t="shared" ref="BS945" si="3206">(BS939-BS941-BS946)*$B945</f>
        <v>0</v>
      </c>
      <c r="BT945" s="83">
        <f t="shared" ref="BT945" si="3207">(BT939-BT941-BT946)*$B945</f>
        <v>0</v>
      </c>
      <c r="BU945" s="83">
        <f t="shared" ref="BU945" si="3208">(BU939-BU941-BU946)*$B945</f>
        <v>0</v>
      </c>
      <c r="BV945" s="83">
        <f t="shared" ref="BV945" si="3209">(BV939-BV941-BV946)*$B945</f>
        <v>0</v>
      </c>
      <c r="BW945" s="83">
        <f t="shared" ref="BW945" si="3210">(BW939-BW941-BW946)*$B945</f>
        <v>0</v>
      </c>
      <c r="BX945" s="83">
        <f t="shared" ref="BX945" si="3211">(BX939-BX941-BX946)*$B945</f>
        <v>0</v>
      </c>
      <c r="BY945" s="83">
        <f t="shared" ref="BY945" si="3212">(BY939-BY941-BY946)*$B945</f>
        <v>0</v>
      </c>
      <c r="BZ945" s="83">
        <f t="shared" ref="BZ945" si="3213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14">(H939-H942)*$B946</f>
        <v>0</v>
      </c>
      <c r="I946" s="83">
        <f t="shared" si="3214"/>
        <v>0</v>
      </c>
      <c r="J946" s="83">
        <f t="shared" si="3214"/>
        <v>0</v>
      </c>
      <c r="K946" s="83">
        <f t="shared" si="3214"/>
        <v>0</v>
      </c>
      <c r="L946" s="83">
        <f t="shared" si="3214"/>
        <v>0</v>
      </c>
      <c r="M946" s="83">
        <f t="shared" si="3214"/>
        <v>0</v>
      </c>
      <c r="N946" s="83">
        <f t="shared" si="3214"/>
        <v>0</v>
      </c>
      <c r="O946" s="83">
        <f t="shared" si="3214"/>
        <v>0</v>
      </c>
      <c r="P946" s="83">
        <f t="shared" si="3214"/>
        <v>0</v>
      </c>
      <c r="Q946" s="83">
        <f t="shared" si="3214"/>
        <v>0</v>
      </c>
      <c r="R946" s="83">
        <f t="shared" si="3214"/>
        <v>0</v>
      </c>
      <c r="S946" s="83">
        <f t="shared" si="3214"/>
        <v>0</v>
      </c>
      <c r="T946" s="83">
        <f t="shared" si="3214"/>
        <v>0</v>
      </c>
      <c r="U946" s="83">
        <f t="shared" si="3214"/>
        <v>0</v>
      </c>
      <c r="V946" s="83">
        <f t="shared" si="3214"/>
        <v>0</v>
      </c>
      <c r="W946" s="83">
        <f t="shared" si="3214"/>
        <v>0</v>
      </c>
      <c r="X946" s="83">
        <f t="shared" si="3214"/>
        <v>0</v>
      </c>
      <c r="Y946" s="83">
        <f t="shared" si="3214"/>
        <v>0</v>
      </c>
      <c r="Z946" s="83">
        <f t="shared" si="3214"/>
        <v>0</v>
      </c>
      <c r="AA946" s="83">
        <f t="shared" si="3214"/>
        <v>0</v>
      </c>
      <c r="AB946" s="83">
        <f t="shared" si="3214"/>
        <v>0</v>
      </c>
      <c r="AC946" s="83">
        <f t="shared" si="3214"/>
        <v>0</v>
      </c>
      <c r="AD946" s="83">
        <f t="shared" si="3214"/>
        <v>0</v>
      </c>
      <c r="AE946" s="83">
        <f t="shared" si="3214"/>
        <v>0</v>
      </c>
      <c r="AF946" s="83">
        <f t="shared" si="3214"/>
        <v>0</v>
      </c>
      <c r="AG946" s="83">
        <f t="shared" si="3214"/>
        <v>0</v>
      </c>
      <c r="AH946" s="83">
        <f t="shared" si="3214"/>
        <v>0</v>
      </c>
      <c r="AI946" s="83">
        <f t="shared" si="3214"/>
        <v>0</v>
      </c>
      <c r="AJ946" s="83">
        <f t="shared" si="3214"/>
        <v>0</v>
      </c>
      <c r="AK946" s="83">
        <f t="shared" si="3214"/>
        <v>0</v>
      </c>
      <c r="AL946" s="83">
        <f t="shared" si="3214"/>
        <v>0</v>
      </c>
      <c r="AM946" s="83">
        <f t="shared" si="3214"/>
        <v>0</v>
      </c>
      <c r="AN946" s="83">
        <f t="shared" si="3214"/>
        <v>0</v>
      </c>
      <c r="AO946" s="83">
        <f t="shared" si="3214"/>
        <v>0</v>
      </c>
      <c r="AP946" s="83">
        <f t="shared" si="3214"/>
        <v>0</v>
      </c>
      <c r="AQ946" s="83">
        <f t="shared" si="3214"/>
        <v>0</v>
      </c>
      <c r="AR946" s="83">
        <f t="shared" si="3214"/>
        <v>0</v>
      </c>
      <c r="AS946" s="83">
        <f t="shared" si="3214"/>
        <v>0</v>
      </c>
      <c r="AT946" s="83">
        <f t="shared" si="3214"/>
        <v>0</v>
      </c>
      <c r="AU946" s="83">
        <f t="shared" si="3214"/>
        <v>0</v>
      </c>
      <c r="AV946" s="83">
        <f t="shared" si="3214"/>
        <v>0</v>
      </c>
      <c r="AW946" s="83">
        <f t="shared" si="3214"/>
        <v>0</v>
      </c>
      <c r="AX946" s="83">
        <f t="shared" si="3214"/>
        <v>0</v>
      </c>
      <c r="AY946" s="83">
        <f t="shared" si="3214"/>
        <v>0</v>
      </c>
      <c r="AZ946" s="83">
        <f t="shared" si="3214"/>
        <v>0</v>
      </c>
      <c r="BA946" s="83">
        <f t="shared" si="3214"/>
        <v>0</v>
      </c>
      <c r="BB946" s="83">
        <f t="shared" si="3214"/>
        <v>0</v>
      </c>
      <c r="BC946" s="83">
        <f t="shared" si="3214"/>
        <v>0</v>
      </c>
      <c r="BD946" s="83">
        <f t="shared" si="3214"/>
        <v>0</v>
      </c>
      <c r="BE946" s="83">
        <f t="shared" si="3214"/>
        <v>0</v>
      </c>
      <c r="BF946" s="83">
        <f t="shared" si="3214"/>
        <v>0</v>
      </c>
      <c r="BG946" s="83">
        <f t="shared" si="3214"/>
        <v>0</v>
      </c>
      <c r="BH946" s="83">
        <f t="shared" si="3214"/>
        <v>0</v>
      </c>
      <c r="BI946" s="83">
        <f t="shared" si="3214"/>
        <v>0</v>
      </c>
      <c r="BJ946" s="83">
        <f t="shared" si="3214"/>
        <v>0</v>
      </c>
      <c r="BK946" s="83">
        <f t="shared" si="3214"/>
        <v>0</v>
      </c>
      <c r="BL946" s="83">
        <f t="shared" si="3214"/>
        <v>0</v>
      </c>
      <c r="BM946" s="83">
        <f t="shared" si="3214"/>
        <v>0</v>
      </c>
      <c r="BN946" s="83">
        <f t="shared" si="3214"/>
        <v>0</v>
      </c>
      <c r="BO946" s="83">
        <f t="shared" si="3214"/>
        <v>0</v>
      </c>
      <c r="BP946" s="83">
        <f t="shared" si="3214"/>
        <v>0</v>
      </c>
      <c r="BQ946" s="83">
        <f t="shared" si="3214"/>
        <v>0</v>
      </c>
      <c r="BR946" s="83">
        <f t="shared" si="3214"/>
        <v>0</v>
      </c>
      <c r="BS946" s="83">
        <f t="shared" si="3214"/>
        <v>0</v>
      </c>
      <c r="BT946" s="83">
        <f t="shared" ref="BT946:BZ946" si="3215">(BT939-BT942)*$B946</f>
        <v>0</v>
      </c>
      <c r="BU946" s="83">
        <f t="shared" si="3215"/>
        <v>0</v>
      </c>
      <c r="BV946" s="83">
        <f t="shared" si="3215"/>
        <v>0</v>
      </c>
      <c r="BW946" s="83">
        <f t="shared" si="3215"/>
        <v>0</v>
      </c>
      <c r="BX946" s="83">
        <f t="shared" si="3215"/>
        <v>0</v>
      </c>
      <c r="BY946" s="83">
        <f t="shared" si="3215"/>
        <v>0</v>
      </c>
      <c r="BZ946" s="83">
        <f t="shared" si="3215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16">(-H943)*$B947</f>
        <v>0</v>
      </c>
      <c r="I947" s="65">
        <f t="shared" si="3216"/>
        <v>0</v>
      </c>
      <c r="J947" s="65">
        <f t="shared" si="3216"/>
        <v>0</v>
      </c>
      <c r="K947" s="65">
        <f t="shared" si="3216"/>
        <v>0</v>
      </c>
      <c r="L947" s="65">
        <f t="shared" si="3216"/>
        <v>0</v>
      </c>
      <c r="M947" s="65">
        <f t="shared" si="3216"/>
        <v>0</v>
      </c>
      <c r="N947" s="65">
        <f t="shared" si="3216"/>
        <v>0</v>
      </c>
      <c r="O947" s="65">
        <f t="shared" si="3216"/>
        <v>0</v>
      </c>
      <c r="P947" s="65">
        <f t="shared" si="3216"/>
        <v>0</v>
      </c>
      <c r="Q947" s="65">
        <f t="shared" si="3216"/>
        <v>0</v>
      </c>
      <c r="R947" s="65">
        <f t="shared" si="3216"/>
        <v>0</v>
      </c>
      <c r="S947" s="65">
        <f t="shared" si="3216"/>
        <v>0</v>
      </c>
      <c r="T947" s="65">
        <f t="shared" si="3216"/>
        <v>0</v>
      </c>
      <c r="U947" s="65">
        <f t="shared" si="3216"/>
        <v>0</v>
      </c>
      <c r="V947" s="65">
        <f t="shared" si="3216"/>
        <v>0</v>
      </c>
      <c r="W947" s="65">
        <f t="shared" si="3216"/>
        <v>0</v>
      </c>
      <c r="X947" s="65">
        <f t="shared" si="3216"/>
        <v>0</v>
      </c>
      <c r="Y947" s="65">
        <f t="shared" si="3216"/>
        <v>0</v>
      </c>
      <c r="Z947" s="65">
        <f t="shared" si="3216"/>
        <v>0</v>
      </c>
      <c r="AA947" s="65">
        <f t="shared" si="3216"/>
        <v>0</v>
      </c>
      <c r="AB947" s="65">
        <f t="shared" si="3216"/>
        <v>0</v>
      </c>
      <c r="AC947" s="65">
        <f t="shared" si="3216"/>
        <v>0</v>
      </c>
      <c r="AD947" s="65">
        <f t="shared" si="3216"/>
        <v>0</v>
      </c>
      <c r="AE947" s="65">
        <f t="shared" si="3216"/>
        <v>0</v>
      </c>
      <c r="AF947" s="65">
        <f t="shared" si="3216"/>
        <v>0</v>
      </c>
      <c r="AG947" s="65">
        <f t="shared" si="3216"/>
        <v>0</v>
      </c>
      <c r="AH947" s="65">
        <f t="shared" si="3216"/>
        <v>0</v>
      </c>
      <c r="AI947" s="65">
        <f t="shared" si="3216"/>
        <v>0</v>
      </c>
      <c r="AJ947" s="65">
        <f t="shared" si="3216"/>
        <v>0</v>
      </c>
      <c r="AK947" s="65">
        <f t="shared" si="3216"/>
        <v>0</v>
      </c>
      <c r="AL947" s="65">
        <f t="shared" si="3216"/>
        <v>0</v>
      </c>
      <c r="AM947" s="65">
        <f t="shared" si="3216"/>
        <v>0</v>
      </c>
      <c r="AN947" s="65">
        <f t="shared" si="3216"/>
        <v>0</v>
      </c>
      <c r="AO947" s="65">
        <f t="shared" si="3216"/>
        <v>0</v>
      </c>
      <c r="AP947" s="65">
        <f t="shared" si="3216"/>
        <v>0</v>
      </c>
      <c r="AQ947" s="65">
        <f t="shared" si="3216"/>
        <v>0</v>
      </c>
      <c r="AR947" s="65">
        <f t="shared" si="3216"/>
        <v>0</v>
      </c>
      <c r="AS947" s="65">
        <f t="shared" si="3216"/>
        <v>0</v>
      </c>
      <c r="AT947" s="65">
        <f t="shared" si="3216"/>
        <v>0</v>
      </c>
      <c r="AU947" s="65">
        <f t="shared" si="3216"/>
        <v>0</v>
      </c>
      <c r="AV947" s="65">
        <f t="shared" si="3216"/>
        <v>0</v>
      </c>
      <c r="AW947" s="65">
        <f t="shared" si="3216"/>
        <v>0</v>
      </c>
      <c r="AX947" s="65">
        <f t="shared" si="3216"/>
        <v>0</v>
      </c>
      <c r="AY947" s="65">
        <f t="shared" si="3216"/>
        <v>0</v>
      </c>
      <c r="AZ947" s="65">
        <f t="shared" si="3216"/>
        <v>0</v>
      </c>
      <c r="BA947" s="65">
        <f t="shared" si="3216"/>
        <v>0</v>
      </c>
      <c r="BB947" s="65">
        <f t="shared" si="3216"/>
        <v>0</v>
      </c>
      <c r="BC947" s="65">
        <f t="shared" si="3216"/>
        <v>0</v>
      </c>
      <c r="BD947" s="65">
        <f t="shared" si="3216"/>
        <v>0</v>
      </c>
      <c r="BE947" s="65">
        <f t="shared" si="3216"/>
        <v>0</v>
      </c>
      <c r="BF947" s="65">
        <f t="shared" si="3216"/>
        <v>0</v>
      </c>
      <c r="BG947" s="65">
        <f t="shared" si="3216"/>
        <v>0</v>
      </c>
      <c r="BH947" s="65">
        <f t="shared" si="3216"/>
        <v>0</v>
      </c>
      <c r="BI947" s="65">
        <f t="shared" si="3216"/>
        <v>0</v>
      </c>
      <c r="BJ947" s="65">
        <f t="shared" si="3216"/>
        <v>0</v>
      </c>
      <c r="BK947" s="65">
        <f t="shared" si="3216"/>
        <v>0</v>
      </c>
      <c r="BL947" s="65">
        <f t="shared" si="3216"/>
        <v>0</v>
      </c>
      <c r="BM947" s="65">
        <f t="shared" si="3216"/>
        <v>0</v>
      </c>
      <c r="BN947" s="65">
        <f t="shared" si="3216"/>
        <v>0</v>
      </c>
      <c r="BO947" s="65">
        <f t="shared" si="3216"/>
        <v>0</v>
      </c>
      <c r="BP947" s="65">
        <f t="shared" si="3216"/>
        <v>0</v>
      </c>
      <c r="BQ947" s="65">
        <f t="shared" si="3216"/>
        <v>0</v>
      </c>
      <c r="BR947" s="65">
        <f t="shared" si="3216"/>
        <v>0</v>
      </c>
      <c r="BS947" s="65">
        <f t="shared" si="3216"/>
        <v>0</v>
      </c>
      <c r="BT947" s="65">
        <f t="shared" ref="BT947:BZ947" si="3217">(-BT943)*$B947</f>
        <v>0</v>
      </c>
      <c r="BU947" s="65">
        <f t="shared" si="3217"/>
        <v>0</v>
      </c>
      <c r="BV947" s="65">
        <f t="shared" si="3217"/>
        <v>0</v>
      </c>
      <c r="BW947" s="65">
        <f t="shared" si="3217"/>
        <v>0</v>
      </c>
      <c r="BX947" s="65">
        <f t="shared" si="3217"/>
        <v>0</v>
      </c>
      <c r="BY947" s="65">
        <f t="shared" si="3217"/>
        <v>0</v>
      </c>
      <c r="BZ947" s="65">
        <f t="shared" si="3217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18">SUM(H945:H947)</f>
        <v>0</v>
      </c>
      <c r="I948" s="188">
        <f t="shared" ref="I948" si="3219">SUM(I945:I947)</f>
        <v>0</v>
      </c>
      <c r="J948" s="188">
        <f t="shared" ref="J948" si="3220">SUM(J945:J947)</f>
        <v>0</v>
      </c>
      <c r="K948" s="188">
        <f t="shared" ref="K948" si="3221">SUM(K945:K947)</f>
        <v>0</v>
      </c>
      <c r="L948" s="188">
        <f t="shared" ref="L948" si="3222">SUM(L945:L947)</f>
        <v>0</v>
      </c>
      <c r="M948" s="188">
        <f t="shared" ref="M948" si="3223">SUM(M945:M947)</f>
        <v>0</v>
      </c>
      <c r="N948" s="188">
        <f t="shared" ref="N948" si="3224">SUM(N945:N947)</f>
        <v>0</v>
      </c>
      <c r="O948" s="188">
        <f t="shared" ref="O948" si="3225">SUM(O945:O947)</f>
        <v>0</v>
      </c>
      <c r="P948" s="188">
        <f t="shared" ref="P948" si="3226">SUM(P945:P947)</f>
        <v>0</v>
      </c>
      <c r="Q948" s="188">
        <f t="shared" ref="Q948" si="3227">SUM(Q945:Q947)</f>
        <v>0</v>
      </c>
      <c r="R948" s="188">
        <f t="shared" ref="R948" si="3228">SUM(R945:R947)</f>
        <v>0</v>
      </c>
      <c r="S948" s="188">
        <f t="shared" ref="S948" si="3229">SUM(S945:S947)</f>
        <v>0</v>
      </c>
      <c r="T948" s="188">
        <f t="shared" ref="T948" si="3230">SUM(T945:T947)</f>
        <v>0</v>
      </c>
      <c r="U948" s="188">
        <f t="shared" ref="U948" si="3231">SUM(U945:U947)</f>
        <v>0</v>
      </c>
      <c r="V948" s="188">
        <f t="shared" ref="V948" si="3232">SUM(V945:V947)</f>
        <v>0</v>
      </c>
      <c r="W948" s="188">
        <f t="shared" ref="W948" si="3233">SUM(W945:W947)</f>
        <v>0</v>
      </c>
      <c r="X948" s="188">
        <f t="shared" ref="X948" si="3234">SUM(X945:X947)</f>
        <v>0</v>
      </c>
      <c r="Y948" s="188">
        <f t="shared" ref="Y948" si="3235">SUM(Y945:Y947)</f>
        <v>0</v>
      </c>
      <c r="Z948" s="188">
        <f t="shared" ref="Z948" si="3236">SUM(Z945:Z947)</f>
        <v>0</v>
      </c>
      <c r="AA948" s="188">
        <f t="shared" ref="AA948" si="3237">SUM(AA945:AA947)</f>
        <v>0</v>
      </c>
      <c r="AB948" s="188">
        <f t="shared" ref="AB948" si="3238">SUM(AB945:AB947)</f>
        <v>0</v>
      </c>
      <c r="AC948" s="188">
        <f t="shared" ref="AC948" si="3239">SUM(AC945:AC947)</f>
        <v>0</v>
      </c>
      <c r="AD948" s="188">
        <f t="shared" ref="AD948" si="3240">SUM(AD945:AD947)</f>
        <v>0</v>
      </c>
      <c r="AE948" s="188">
        <f t="shared" ref="AE948" si="3241">SUM(AE945:AE947)</f>
        <v>0</v>
      </c>
      <c r="AF948" s="188">
        <f t="shared" ref="AF948" si="3242">SUM(AF945:AF947)</f>
        <v>0</v>
      </c>
      <c r="AG948" s="188">
        <f t="shared" ref="AG948" si="3243">SUM(AG945:AG947)</f>
        <v>0</v>
      </c>
      <c r="AH948" s="188">
        <f t="shared" ref="AH948" si="3244">SUM(AH945:AH947)</f>
        <v>0</v>
      </c>
      <c r="AI948" s="188">
        <f t="shared" ref="AI948" si="3245">SUM(AI945:AI947)</f>
        <v>0</v>
      </c>
      <c r="AJ948" s="188">
        <f t="shared" ref="AJ948" si="3246">SUM(AJ945:AJ947)</f>
        <v>0</v>
      </c>
      <c r="AK948" s="188">
        <f t="shared" ref="AK948" si="3247">SUM(AK945:AK947)</f>
        <v>0</v>
      </c>
      <c r="AL948" s="188">
        <f t="shared" ref="AL948" si="3248">SUM(AL945:AL947)</f>
        <v>0</v>
      </c>
      <c r="AM948" s="188">
        <f t="shared" ref="AM948" si="3249">SUM(AM945:AM947)</f>
        <v>0</v>
      </c>
      <c r="AN948" s="188">
        <f t="shared" ref="AN948" si="3250">SUM(AN945:AN947)</f>
        <v>0</v>
      </c>
      <c r="AO948" s="188">
        <f t="shared" ref="AO948" si="3251">SUM(AO945:AO947)</f>
        <v>0</v>
      </c>
      <c r="AP948" s="188">
        <f t="shared" ref="AP948" si="3252">SUM(AP945:AP947)</f>
        <v>0</v>
      </c>
      <c r="AQ948" s="188">
        <f t="shared" ref="AQ948" si="3253">SUM(AQ945:AQ947)</f>
        <v>0</v>
      </c>
      <c r="AR948" s="188">
        <f t="shared" ref="AR948" si="3254">SUM(AR945:AR947)</f>
        <v>0</v>
      </c>
      <c r="AS948" s="188">
        <f t="shared" ref="AS948" si="3255">SUM(AS945:AS947)</f>
        <v>0</v>
      </c>
      <c r="AT948" s="188">
        <f t="shared" ref="AT948" si="3256">SUM(AT945:AT947)</f>
        <v>0</v>
      </c>
      <c r="AU948" s="188">
        <f t="shared" ref="AU948" si="3257">SUM(AU945:AU947)</f>
        <v>0</v>
      </c>
      <c r="AV948" s="188">
        <f t="shared" ref="AV948" si="3258">SUM(AV945:AV947)</f>
        <v>0</v>
      </c>
      <c r="AW948" s="188">
        <f t="shared" ref="AW948" si="3259">SUM(AW945:AW947)</f>
        <v>0</v>
      </c>
      <c r="AX948" s="188">
        <f t="shared" ref="AX948" si="3260">SUM(AX945:AX947)</f>
        <v>0</v>
      </c>
      <c r="AY948" s="188">
        <f t="shared" ref="AY948" si="3261">SUM(AY945:AY947)</f>
        <v>0</v>
      </c>
      <c r="AZ948" s="188">
        <f t="shared" ref="AZ948" si="3262">SUM(AZ945:AZ947)</f>
        <v>0</v>
      </c>
      <c r="BA948" s="188">
        <f t="shared" ref="BA948" si="3263">SUM(BA945:BA947)</f>
        <v>0</v>
      </c>
      <c r="BB948" s="188">
        <f t="shared" ref="BB948" si="3264">SUM(BB945:BB947)</f>
        <v>0</v>
      </c>
      <c r="BC948" s="188">
        <f t="shared" ref="BC948" si="3265">SUM(BC945:BC947)</f>
        <v>0</v>
      </c>
      <c r="BD948" s="188">
        <f t="shared" ref="BD948" si="3266">SUM(BD945:BD947)</f>
        <v>0</v>
      </c>
      <c r="BE948" s="188">
        <f t="shared" ref="BE948" si="3267">SUM(BE945:BE947)</f>
        <v>0</v>
      </c>
      <c r="BF948" s="188">
        <f t="shared" ref="BF948" si="3268">SUM(BF945:BF947)</f>
        <v>0</v>
      </c>
      <c r="BG948" s="188">
        <f t="shared" ref="BG948" si="3269">SUM(BG945:BG947)</f>
        <v>0</v>
      </c>
      <c r="BH948" s="188">
        <f t="shared" ref="BH948" si="3270">SUM(BH945:BH947)</f>
        <v>0</v>
      </c>
      <c r="BI948" s="188">
        <f t="shared" ref="BI948" si="3271">SUM(BI945:BI947)</f>
        <v>0</v>
      </c>
      <c r="BJ948" s="188">
        <f t="shared" ref="BJ948" si="3272">SUM(BJ945:BJ947)</f>
        <v>0</v>
      </c>
      <c r="BK948" s="188">
        <f t="shared" ref="BK948" si="3273">SUM(BK945:BK947)</f>
        <v>0</v>
      </c>
      <c r="BL948" s="188">
        <f t="shared" ref="BL948" si="3274">SUM(BL945:BL947)</f>
        <v>0</v>
      </c>
      <c r="BM948" s="188">
        <f t="shared" ref="BM948" si="3275">SUM(BM945:BM947)</f>
        <v>0</v>
      </c>
      <c r="BN948" s="188">
        <f t="shared" ref="BN948" si="3276">SUM(BN945:BN947)</f>
        <v>0</v>
      </c>
      <c r="BO948" s="188">
        <f t="shared" ref="BO948" si="3277">SUM(BO945:BO947)</f>
        <v>0</v>
      </c>
      <c r="BP948" s="188">
        <f t="shared" ref="BP948" si="3278">SUM(BP945:BP947)</f>
        <v>0</v>
      </c>
      <c r="BQ948" s="188">
        <f t="shared" ref="BQ948" si="3279">SUM(BQ945:BQ947)</f>
        <v>0</v>
      </c>
      <c r="BR948" s="188">
        <f t="shared" ref="BR948" si="3280">SUM(BR945:BR947)</f>
        <v>0</v>
      </c>
      <c r="BS948" s="188">
        <f t="shared" ref="BS948" si="3281">SUM(BS945:BS947)</f>
        <v>0</v>
      </c>
      <c r="BT948" s="188">
        <f t="shared" ref="BT948" si="3282">SUM(BT945:BT947)</f>
        <v>0</v>
      </c>
      <c r="BU948" s="188">
        <f t="shared" ref="BU948" si="3283">SUM(BU945:BU947)</f>
        <v>0</v>
      </c>
      <c r="BV948" s="188">
        <f t="shared" ref="BV948" si="3284">SUM(BV945:BV947)</f>
        <v>0</v>
      </c>
      <c r="BW948" s="188">
        <f t="shared" ref="BW948" si="3285">SUM(BW945:BW947)</f>
        <v>0</v>
      </c>
      <c r="BX948" s="188">
        <f t="shared" ref="BX948" si="3286">SUM(BX945:BX947)</f>
        <v>0</v>
      </c>
      <c r="BY948" s="188">
        <f t="shared" ref="BY948" si="3287">SUM(BY945:BY947)</f>
        <v>0</v>
      </c>
      <c r="BZ948" s="188">
        <f t="shared" ref="BZ948" si="3288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89">H948+G949</f>
        <v>0</v>
      </c>
      <c r="I949" s="188">
        <f t="shared" ref="I949" si="3290">I948+H949</f>
        <v>0</v>
      </c>
      <c r="J949" s="188">
        <f t="shared" ref="J949" si="3291">J948+I949</f>
        <v>0</v>
      </c>
      <c r="K949" s="188">
        <f t="shared" ref="K949" si="3292">K948+J949</f>
        <v>0</v>
      </c>
      <c r="L949" s="188">
        <f t="shared" ref="L949" si="3293">L948+K949</f>
        <v>0</v>
      </c>
      <c r="M949" s="188">
        <f t="shared" ref="M949" si="3294">M948+L949</f>
        <v>0</v>
      </c>
      <c r="N949" s="188">
        <f t="shared" ref="N949" si="3295">N948+M949</f>
        <v>0</v>
      </c>
      <c r="O949" s="188">
        <f t="shared" ref="O949" si="3296">O948+N949</f>
        <v>0</v>
      </c>
      <c r="P949" s="188">
        <f t="shared" ref="P949" si="3297">P948+O949</f>
        <v>0</v>
      </c>
      <c r="Q949" s="188">
        <f t="shared" ref="Q949" si="3298">Q948+P949</f>
        <v>0</v>
      </c>
      <c r="R949" s="188">
        <f t="shared" ref="R949" si="3299">R948+Q949</f>
        <v>0</v>
      </c>
      <c r="S949" s="188">
        <f t="shared" ref="S949" si="3300">S948+R949</f>
        <v>0</v>
      </c>
      <c r="T949" s="188">
        <f t="shared" ref="T949" si="3301">T948+S949</f>
        <v>0</v>
      </c>
      <c r="U949" s="188">
        <f t="shared" ref="U949" si="3302">U948+T949</f>
        <v>0</v>
      </c>
      <c r="V949" s="188">
        <f t="shared" ref="V949" si="3303">V948+U949</f>
        <v>0</v>
      </c>
      <c r="W949" s="188">
        <f t="shared" ref="W949" si="3304">W948+V949</f>
        <v>0</v>
      </c>
      <c r="X949" s="188">
        <f t="shared" ref="X949" si="3305">X948+W949</f>
        <v>0</v>
      </c>
      <c r="Y949" s="188">
        <f t="shared" ref="Y949" si="3306">Y948+X949</f>
        <v>0</v>
      </c>
      <c r="Z949" s="188">
        <f t="shared" ref="Z949" si="3307">Z948+Y949</f>
        <v>0</v>
      </c>
      <c r="AA949" s="188">
        <f t="shared" ref="AA949" si="3308">AA948+Z949</f>
        <v>0</v>
      </c>
      <c r="AB949" s="188">
        <f t="shared" ref="AB949" si="3309">AB948+AA949</f>
        <v>0</v>
      </c>
      <c r="AC949" s="188">
        <f t="shared" ref="AC949" si="3310">AC948+AB949</f>
        <v>0</v>
      </c>
      <c r="AD949" s="188">
        <f t="shared" ref="AD949" si="3311">AD948+AC949</f>
        <v>0</v>
      </c>
      <c r="AE949" s="188">
        <f t="shared" ref="AE949" si="3312">AE948+AD949</f>
        <v>0</v>
      </c>
      <c r="AF949" s="188">
        <f t="shared" ref="AF949" si="3313">AF948+AE949</f>
        <v>0</v>
      </c>
      <c r="AG949" s="188">
        <f t="shared" ref="AG949" si="3314">AG948+AF949</f>
        <v>0</v>
      </c>
      <c r="AH949" s="188">
        <f t="shared" ref="AH949" si="3315">AH948+AG949</f>
        <v>0</v>
      </c>
      <c r="AI949" s="188">
        <f t="shared" ref="AI949" si="3316">AI948+AH949</f>
        <v>0</v>
      </c>
      <c r="AJ949" s="188">
        <f t="shared" ref="AJ949" si="3317">AJ948+AI949</f>
        <v>0</v>
      </c>
      <c r="AK949" s="188">
        <f t="shared" ref="AK949" si="3318">AK948+AJ949</f>
        <v>0</v>
      </c>
      <c r="AL949" s="188">
        <f t="shared" ref="AL949" si="3319">AL948+AK949</f>
        <v>0</v>
      </c>
      <c r="AM949" s="188">
        <f t="shared" ref="AM949" si="3320">AM948+AL949</f>
        <v>0</v>
      </c>
      <c r="AN949" s="188">
        <f t="shared" ref="AN949" si="3321">AN948+AM949</f>
        <v>0</v>
      </c>
      <c r="AO949" s="188">
        <f t="shared" ref="AO949" si="3322">AO948+AN949</f>
        <v>0</v>
      </c>
      <c r="AP949" s="188">
        <f t="shared" ref="AP949" si="3323">AP948+AO949</f>
        <v>0</v>
      </c>
      <c r="AQ949" s="188">
        <f t="shared" ref="AQ949" si="3324">AQ948+AP949</f>
        <v>0</v>
      </c>
      <c r="AR949" s="188">
        <f t="shared" ref="AR949" si="3325">AR948+AQ949</f>
        <v>0</v>
      </c>
      <c r="AS949" s="188">
        <f t="shared" ref="AS949" si="3326">AS948+AR949</f>
        <v>0</v>
      </c>
      <c r="AT949" s="188">
        <f t="shared" ref="AT949" si="3327">AT948+AS949</f>
        <v>0</v>
      </c>
      <c r="AU949" s="188">
        <f t="shared" ref="AU949" si="3328">AU948+AT949</f>
        <v>0</v>
      </c>
      <c r="AV949" s="188">
        <f t="shared" ref="AV949" si="3329">AV948+AU949</f>
        <v>0</v>
      </c>
      <c r="AW949" s="188">
        <f t="shared" ref="AW949" si="3330">AW948+AV949</f>
        <v>0</v>
      </c>
      <c r="AX949" s="188">
        <f t="shared" ref="AX949" si="3331">AX948+AW949</f>
        <v>0</v>
      </c>
      <c r="AY949" s="188">
        <f t="shared" ref="AY949" si="3332">AY948+AX949</f>
        <v>0</v>
      </c>
      <c r="AZ949" s="188">
        <f t="shared" ref="AZ949" si="3333">AZ948+AY949</f>
        <v>0</v>
      </c>
      <c r="BA949" s="188">
        <f t="shared" ref="BA949" si="3334">BA948+AZ949</f>
        <v>0</v>
      </c>
      <c r="BB949" s="188">
        <f t="shared" ref="BB949" si="3335">BB948+BA949</f>
        <v>0</v>
      </c>
      <c r="BC949" s="188">
        <f t="shared" ref="BC949" si="3336">BC948+BB949</f>
        <v>0</v>
      </c>
      <c r="BD949" s="188">
        <f t="shared" ref="BD949" si="3337">BD948+BC949</f>
        <v>0</v>
      </c>
      <c r="BE949" s="188">
        <f t="shared" ref="BE949" si="3338">BE948+BD949</f>
        <v>0</v>
      </c>
      <c r="BF949" s="188">
        <f t="shared" ref="BF949" si="3339">BF948+BE949</f>
        <v>0</v>
      </c>
      <c r="BG949" s="188">
        <f t="shared" ref="BG949" si="3340">BG948+BF949</f>
        <v>0</v>
      </c>
      <c r="BH949" s="188">
        <f t="shared" ref="BH949" si="3341">BH948+BG949</f>
        <v>0</v>
      </c>
      <c r="BI949" s="188">
        <f t="shared" ref="BI949" si="3342">BI948+BH949</f>
        <v>0</v>
      </c>
      <c r="BJ949" s="188">
        <f t="shared" ref="BJ949" si="3343">BJ948+BI949</f>
        <v>0</v>
      </c>
      <c r="BK949" s="188">
        <f t="shared" ref="BK949" si="3344">BK948+BJ949</f>
        <v>0</v>
      </c>
      <c r="BL949" s="188">
        <f t="shared" ref="BL949" si="3345">BL948+BK949</f>
        <v>0</v>
      </c>
      <c r="BM949" s="188">
        <f t="shared" ref="BM949" si="3346">BM948+BL949</f>
        <v>0</v>
      </c>
      <c r="BN949" s="188">
        <f t="shared" ref="BN949" si="3347">BN948+BM949</f>
        <v>0</v>
      </c>
      <c r="BO949" s="188">
        <f t="shared" ref="BO949" si="3348">BO948+BN949</f>
        <v>0</v>
      </c>
      <c r="BP949" s="188">
        <f t="shared" ref="BP949" si="3349">BP948+BO949</f>
        <v>0</v>
      </c>
      <c r="BQ949" s="188">
        <f t="shared" ref="BQ949" si="3350">BQ948+BP949</f>
        <v>0</v>
      </c>
      <c r="BR949" s="188">
        <f t="shared" ref="BR949" si="3351">BR948+BQ949</f>
        <v>0</v>
      </c>
      <c r="BS949" s="188">
        <f t="shared" ref="BS949" si="3352">BS948+BR949</f>
        <v>0</v>
      </c>
      <c r="BT949" s="188">
        <f t="shared" ref="BT949" si="3353">BT948+BS949</f>
        <v>0</v>
      </c>
      <c r="BU949" s="188">
        <f t="shared" ref="BU949" si="3354">BU948+BT949</f>
        <v>0</v>
      </c>
      <c r="BV949" s="188">
        <f t="shared" ref="BV949" si="3355">BV948+BU949</f>
        <v>0</v>
      </c>
      <c r="BW949" s="188">
        <f t="shared" ref="BW949" si="3356">BW948+BV949</f>
        <v>0</v>
      </c>
      <c r="BX949" s="188">
        <f t="shared" ref="BX949" si="3357">BX948+BW949</f>
        <v>0</v>
      </c>
      <c r="BY949" s="188">
        <f t="shared" ref="BY949" si="3358">BY948+BX949</f>
        <v>0</v>
      </c>
      <c r="BZ949" s="188">
        <f t="shared" ref="BZ949" si="3359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498464.50401999999</v>
      </c>
      <c r="C957" s="325"/>
      <c r="D957" s="325"/>
      <c r="E957" s="170" t="s">
        <v>8</v>
      </c>
      <c r="F957" s="325"/>
      <c r="G957" s="277">
        <f>G702+G727+G752+G777+G802+G827+G852+G877+G902+G927</f>
        <v>2287.4462200000007</v>
      </c>
      <c r="H957" s="277">
        <f t="shared" ref="H957:BS958" si="3360">H702+H727+H752+H777+H802+H827+H852+H877+H902+H927</f>
        <v>2558.6621900000005</v>
      </c>
      <c r="I957" s="277">
        <f t="shared" si="3360"/>
        <v>3192.6812999999993</v>
      </c>
      <c r="J957" s="277">
        <f t="shared" si="3360"/>
        <v>9932.8411700000015</v>
      </c>
      <c r="K957" s="277">
        <f t="shared" si="3360"/>
        <v>12656.79507</v>
      </c>
      <c r="L957" s="277">
        <f t="shared" si="3360"/>
        <v>6657.0413999999982</v>
      </c>
      <c r="M957" s="277">
        <f t="shared" si="3360"/>
        <v>4067.1531800000016</v>
      </c>
      <c r="N957" s="277">
        <f t="shared" si="3360"/>
        <v>11524.013749999989</v>
      </c>
      <c r="O957" s="277">
        <f t="shared" si="3360"/>
        <v>7518.8386200000123</v>
      </c>
      <c r="P957" s="277">
        <f t="shared" si="3360"/>
        <v>7152.9796299999934</v>
      </c>
      <c r="Q957" s="277">
        <f t="shared" si="3360"/>
        <v>9977.3300699999963</v>
      </c>
      <c r="R957" s="277">
        <f t="shared" si="3360"/>
        <v>9991.6500600000018</v>
      </c>
      <c r="S957" s="277">
        <f t="shared" si="3360"/>
        <v>19756.956470000005</v>
      </c>
      <c r="T957" s="277">
        <f t="shared" si="3360"/>
        <v>11762.971689999998</v>
      </c>
      <c r="U957" s="277">
        <f t="shared" si="3360"/>
        <v>10601.648129999989</v>
      </c>
      <c r="V957" s="277">
        <f t="shared" si="3360"/>
        <v>7225.312510000017</v>
      </c>
      <c r="W957" s="277">
        <f t="shared" si="3360"/>
        <v>10577.188010000002</v>
      </c>
      <c r="X957" s="277">
        <f t="shared" si="3360"/>
        <v>20088.257659999996</v>
      </c>
      <c r="Y957" s="277">
        <f t="shared" si="3360"/>
        <v>36418.915300000001</v>
      </c>
      <c r="Z957" s="277">
        <f t="shared" si="3360"/>
        <v>19118.654620000023</v>
      </c>
      <c r="AA957" s="277">
        <f t="shared" si="3360"/>
        <v>24802.82839999998</v>
      </c>
      <c r="AB957" s="277">
        <f t="shared" si="3360"/>
        <v>5129.7938400000057</v>
      </c>
      <c r="AC957" s="277">
        <f t="shared" si="3360"/>
        <v>14871.773559999965</v>
      </c>
      <c r="AD957" s="277">
        <f t="shared" si="3360"/>
        <v>10538.52723000002</v>
      </c>
      <c r="AE957" s="277">
        <f t="shared" si="3360"/>
        <v>11156.822210000008</v>
      </c>
      <c r="AF957" s="277">
        <f t="shared" si="3360"/>
        <v>-2911.7279600000011</v>
      </c>
      <c r="AG957" s="277">
        <f t="shared" si="3360"/>
        <v>13832.560389999981</v>
      </c>
      <c r="AH957" s="277">
        <f t="shared" si="3360"/>
        <v>18525.156620000023</v>
      </c>
      <c r="AI957" s="277">
        <f t="shared" si="3360"/>
        <v>13813.824229999973</v>
      </c>
      <c r="AJ957" s="277">
        <f t="shared" si="3360"/>
        <v>12921.337889999979</v>
      </c>
      <c r="AK957" s="277">
        <f t="shared" si="3360"/>
        <v>13716.220110000035</v>
      </c>
      <c r="AL957" s="277">
        <f t="shared" si="3360"/>
        <v>10093.327460000017</v>
      </c>
      <c r="AM957" s="277">
        <f t="shared" si="3360"/>
        <v>5379.1820600000283</v>
      </c>
      <c r="AN957" s="277">
        <f t="shared" si="3360"/>
        <v>15220.319290000016</v>
      </c>
      <c r="AO957" s="277">
        <f t="shared" si="3360"/>
        <v>16307.221639999936</v>
      </c>
      <c r="AP957" s="277">
        <f t="shared" si="3360"/>
        <v>32200</v>
      </c>
      <c r="AQ957" s="277">
        <f t="shared" si="3360"/>
        <v>32200</v>
      </c>
      <c r="AR957" s="277">
        <f t="shared" si="3360"/>
        <v>27600</v>
      </c>
      <c r="AS957" s="277">
        <f t="shared" si="3360"/>
        <v>0</v>
      </c>
      <c r="AT957" s="277">
        <f t="shared" si="3360"/>
        <v>0</v>
      </c>
      <c r="AU957" s="277">
        <f t="shared" si="3360"/>
        <v>0</v>
      </c>
      <c r="AV957" s="277">
        <f t="shared" si="3360"/>
        <v>0</v>
      </c>
      <c r="AW957" s="277">
        <f t="shared" si="3360"/>
        <v>0</v>
      </c>
      <c r="AX957" s="277">
        <f t="shared" si="3360"/>
        <v>0</v>
      </c>
      <c r="AY957" s="277">
        <f t="shared" si="3360"/>
        <v>0</v>
      </c>
      <c r="AZ957" s="277">
        <f t="shared" si="3360"/>
        <v>0</v>
      </c>
      <c r="BA957" s="277">
        <f t="shared" si="3360"/>
        <v>0</v>
      </c>
      <c r="BB957" s="277">
        <f t="shared" si="3360"/>
        <v>0</v>
      </c>
      <c r="BC957" s="277">
        <f t="shared" si="3360"/>
        <v>0</v>
      </c>
      <c r="BD957" s="277">
        <f t="shared" si="3360"/>
        <v>0</v>
      </c>
      <c r="BE957" s="277">
        <f t="shared" si="3360"/>
        <v>0</v>
      </c>
      <c r="BF957" s="277">
        <f t="shared" si="3360"/>
        <v>0</v>
      </c>
      <c r="BG957" s="277">
        <f t="shared" si="3360"/>
        <v>0</v>
      </c>
      <c r="BH957" s="277">
        <f t="shared" si="3360"/>
        <v>0</v>
      </c>
      <c r="BI957" s="277">
        <f t="shared" si="3360"/>
        <v>0</v>
      </c>
      <c r="BJ957" s="277">
        <f t="shared" si="3360"/>
        <v>0</v>
      </c>
      <c r="BK957" s="277">
        <f t="shared" si="3360"/>
        <v>0</v>
      </c>
      <c r="BL957" s="277">
        <f t="shared" si="3360"/>
        <v>0</v>
      </c>
      <c r="BM957" s="277">
        <f t="shared" si="3360"/>
        <v>0</v>
      </c>
      <c r="BN957" s="277">
        <f t="shared" si="3360"/>
        <v>0</v>
      </c>
      <c r="BO957" s="277">
        <f t="shared" si="3360"/>
        <v>0</v>
      </c>
      <c r="BP957" s="277">
        <f t="shared" si="3360"/>
        <v>0</v>
      </c>
      <c r="BQ957" s="277">
        <f t="shared" si="3360"/>
        <v>0</v>
      </c>
      <c r="BR957" s="277">
        <f t="shared" si="3360"/>
        <v>0</v>
      </c>
      <c r="BS957" s="277">
        <f t="shared" si="3360"/>
        <v>0</v>
      </c>
      <c r="BT957" s="277">
        <f t="shared" ref="BT957:BZ961" si="3361">BT702+BT727+BT752+BT777+BT802+BT827+BT852+BT877+BT902+BT927</f>
        <v>0</v>
      </c>
      <c r="BU957" s="277">
        <f t="shared" si="3361"/>
        <v>0</v>
      </c>
      <c r="BV957" s="277">
        <f t="shared" si="3361"/>
        <v>0</v>
      </c>
      <c r="BW957" s="277">
        <f t="shared" si="3361"/>
        <v>0</v>
      </c>
      <c r="BX957" s="277">
        <f t="shared" si="3361"/>
        <v>0</v>
      </c>
      <c r="BY957" s="277">
        <f t="shared" si="3361"/>
        <v>0</v>
      </c>
      <c r="BZ957" s="277">
        <f t="shared" si="3361"/>
        <v>0</v>
      </c>
    </row>
    <row r="958" spans="1:78" ht="15" x14ac:dyDescent="0.25">
      <c r="A958" s="325"/>
      <c r="B958" s="77">
        <f t="shared" ref="B958:B962" si="3362">SUM(G958:BZ958)</f>
        <v>0</v>
      </c>
      <c r="C958" s="325"/>
      <c r="D958" s="325"/>
      <c r="E958" s="170" t="s">
        <v>47</v>
      </c>
      <c r="F958" s="325"/>
      <c r="G958" s="277">
        <f t="shared" ref="G958:V963" si="3363">G703+G728+G753+G778+G803+G828+G853+G878+G903+G928</f>
        <v>0</v>
      </c>
      <c r="H958" s="277">
        <f t="shared" si="3363"/>
        <v>0</v>
      </c>
      <c r="I958" s="277">
        <f t="shared" si="3363"/>
        <v>0</v>
      </c>
      <c r="J958" s="277">
        <f t="shared" si="3363"/>
        <v>0</v>
      </c>
      <c r="K958" s="277">
        <f t="shared" si="3363"/>
        <v>0</v>
      </c>
      <c r="L958" s="277">
        <f t="shared" si="3363"/>
        <v>0</v>
      </c>
      <c r="M958" s="277">
        <f t="shared" si="3363"/>
        <v>0</v>
      </c>
      <c r="N958" s="277">
        <f t="shared" si="3363"/>
        <v>0</v>
      </c>
      <c r="O958" s="277">
        <f t="shared" si="3363"/>
        <v>0</v>
      </c>
      <c r="P958" s="277">
        <f t="shared" si="3363"/>
        <v>0</v>
      </c>
      <c r="Q958" s="277">
        <f t="shared" si="3363"/>
        <v>0</v>
      </c>
      <c r="R958" s="277">
        <f t="shared" si="3363"/>
        <v>0</v>
      </c>
      <c r="S958" s="277">
        <f t="shared" si="3363"/>
        <v>0</v>
      </c>
      <c r="T958" s="277">
        <f t="shared" si="3363"/>
        <v>0</v>
      </c>
      <c r="U958" s="277">
        <f t="shared" si="3363"/>
        <v>0</v>
      </c>
      <c r="V958" s="277">
        <f t="shared" si="3363"/>
        <v>0</v>
      </c>
      <c r="W958" s="277">
        <f t="shared" si="3360"/>
        <v>0</v>
      </c>
      <c r="X958" s="277">
        <f t="shared" si="3360"/>
        <v>0</v>
      </c>
      <c r="Y958" s="277">
        <f t="shared" si="3360"/>
        <v>0</v>
      </c>
      <c r="Z958" s="277">
        <f t="shared" si="3360"/>
        <v>0</v>
      </c>
      <c r="AA958" s="277">
        <f t="shared" si="3360"/>
        <v>0</v>
      </c>
      <c r="AB958" s="277">
        <f t="shared" si="3360"/>
        <v>0</v>
      </c>
      <c r="AC958" s="277">
        <f t="shared" si="3360"/>
        <v>0</v>
      </c>
      <c r="AD958" s="277">
        <f t="shared" si="3360"/>
        <v>0</v>
      </c>
      <c r="AE958" s="277">
        <f t="shared" si="3360"/>
        <v>0</v>
      </c>
      <c r="AF958" s="277">
        <f t="shared" si="3360"/>
        <v>0</v>
      </c>
      <c r="AG958" s="277">
        <f t="shared" si="3360"/>
        <v>0</v>
      </c>
      <c r="AH958" s="277">
        <f t="shared" si="3360"/>
        <v>0</v>
      </c>
      <c r="AI958" s="277">
        <f t="shared" si="3360"/>
        <v>0</v>
      </c>
      <c r="AJ958" s="277">
        <f t="shared" si="3360"/>
        <v>0</v>
      </c>
      <c r="AK958" s="277">
        <f t="shared" si="3360"/>
        <v>0</v>
      </c>
      <c r="AL958" s="277">
        <f t="shared" si="3360"/>
        <v>0</v>
      </c>
      <c r="AM958" s="277">
        <f t="shared" si="3360"/>
        <v>0</v>
      </c>
      <c r="AN958" s="277">
        <f t="shared" si="3360"/>
        <v>0</v>
      </c>
      <c r="AO958" s="277">
        <f t="shared" si="3360"/>
        <v>0</v>
      </c>
      <c r="AP958" s="277">
        <f t="shared" si="3360"/>
        <v>0</v>
      </c>
      <c r="AQ958" s="277">
        <f t="shared" si="3360"/>
        <v>0</v>
      </c>
      <c r="AR958" s="277">
        <f t="shared" si="3360"/>
        <v>0</v>
      </c>
      <c r="AS958" s="277">
        <f t="shared" si="3360"/>
        <v>0</v>
      </c>
      <c r="AT958" s="277">
        <f t="shared" si="3360"/>
        <v>0</v>
      </c>
      <c r="AU958" s="277">
        <f t="shared" si="3360"/>
        <v>0</v>
      </c>
      <c r="AV958" s="277">
        <f t="shared" si="3360"/>
        <v>0</v>
      </c>
      <c r="AW958" s="277">
        <f t="shared" si="3360"/>
        <v>0</v>
      </c>
      <c r="AX958" s="277">
        <f t="shared" si="3360"/>
        <v>0</v>
      </c>
      <c r="AY958" s="277">
        <f t="shared" si="3360"/>
        <v>0</v>
      </c>
      <c r="AZ958" s="277">
        <f t="shared" si="3360"/>
        <v>0</v>
      </c>
      <c r="BA958" s="277">
        <f t="shared" si="3360"/>
        <v>0</v>
      </c>
      <c r="BB958" s="277">
        <f t="shared" si="3360"/>
        <v>0</v>
      </c>
      <c r="BC958" s="277">
        <f t="shared" si="3360"/>
        <v>0</v>
      </c>
      <c r="BD958" s="277">
        <f t="shared" si="3360"/>
        <v>0</v>
      </c>
      <c r="BE958" s="277">
        <f t="shared" si="3360"/>
        <v>0</v>
      </c>
      <c r="BF958" s="277">
        <f t="shared" si="3360"/>
        <v>0</v>
      </c>
      <c r="BG958" s="277">
        <f t="shared" si="3360"/>
        <v>0</v>
      </c>
      <c r="BH958" s="277">
        <f t="shared" si="3360"/>
        <v>0</v>
      </c>
      <c r="BI958" s="277">
        <f t="shared" si="3360"/>
        <v>0</v>
      </c>
      <c r="BJ958" s="277">
        <f t="shared" si="3360"/>
        <v>0</v>
      </c>
      <c r="BK958" s="277">
        <f t="shared" si="3360"/>
        <v>0</v>
      </c>
      <c r="BL958" s="277">
        <f t="shared" si="3360"/>
        <v>0</v>
      </c>
      <c r="BM958" s="277">
        <f t="shared" si="3360"/>
        <v>0</v>
      </c>
      <c r="BN958" s="277">
        <f t="shared" si="3360"/>
        <v>0</v>
      </c>
      <c r="BO958" s="277">
        <f t="shared" si="3360"/>
        <v>0</v>
      </c>
      <c r="BP958" s="277">
        <f t="shared" si="3360"/>
        <v>0</v>
      </c>
      <c r="BQ958" s="277">
        <f t="shared" si="3360"/>
        <v>0</v>
      </c>
      <c r="BR958" s="277">
        <f t="shared" si="3360"/>
        <v>0</v>
      </c>
      <c r="BS958" s="277">
        <f t="shared" si="3360"/>
        <v>0</v>
      </c>
      <c r="BT958" s="277">
        <f t="shared" si="3361"/>
        <v>0</v>
      </c>
      <c r="BU958" s="277">
        <f t="shared" si="3361"/>
        <v>0</v>
      </c>
      <c r="BV958" s="277">
        <f t="shared" si="3361"/>
        <v>0</v>
      </c>
      <c r="BW958" s="277">
        <f t="shared" si="3361"/>
        <v>0</v>
      </c>
      <c r="BX958" s="277">
        <f t="shared" si="3361"/>
        <v>0</v>
      </c>
      <c r="BY958" s="277">
        <f t="shared" si="3361"/>
        <v>0</v>
      </c>
      <c r="BZ958" s="277">
        <f t="shared" si="3361"/>
        <v>0</v>
      </c>
    </row>
    <row r="959" spans="1:78" ht="15" x14ac:dyDescent="0.25">
      <c r="A959" s="325"/>
      <c r="B959" s="77">
        <f t="shared" si="3362"/>
        <v>0</v>
      </c>
      <c r="C959" s="325"/>
      <c r="D959" s="325"/>
      <c r="E959" s="170" t="s">
        <v>56</v>
      </c>
      <c r="F959" s="325"/>
      <c r="G959" s="277">
        <f t="shared" si="3363"/>
        <v>0</v>
      </c>
      <c r="H959" s="277">
        <f t="shared" ref="H959:BS962" si="3364">H704+H729+H754+H779+H804+H829+H854+H879+H904+H929</f>
        <v>0</v>
      </c>
      <c r="I959" s="277">
        <f t="shared" si="3364"/>
        <v>0</v>
      </c>
      <c r="J959" s="277">
        <f t="shared" si="3364"/>
        <v>0</v>
      </c>
      <c r="K959" s="277">
        <f t="shared" si="3364"/>
        <v>0</v>
      </c>
      <c r="L959" s="277">
        <f t="shared" si="3364"/>
        <v>0</v>
      </c>
      <c r="M959" s="277">
        <f t="shared" si="3364"/>
        <v>0</v>
      </c>
      <c r="N959" s="277">
        <f t="shared" si="3364"/>
        <v>0</v>
      </c>
      <c r="O959" s="277">
        <f t="shared" si="3364"/>
        <v>0</v>
      </c>
      <c r="P959" s="277">
        <f t="shared" si="3364"/>
        <v>0</v>
      </c>
      <c r="Q959" s="277">
        <f t="shared" si="3364"/>
        <v>0</v>
      </c>
      <c r="R959" s="277">
        <f t="shared" si="3364"/>
        <v>0</v>
      </c>
      <c r="S959" s="277">
        <f t="shared" si="3364"/>
        <v>0</v>
      </c>
      <c r="T959" s="277">
        <f t="shared" si="3364"/>
        <v>0</v>
      </c>
      <c r="U959" s="277">
        <f t="shared" si="3364"/>
        <v>0</v>
      </c>
      <c r="V959" s="277">
        <f t="shared" si="3364"/>
        <v>0</v>
      </c>
      <c r="W959" s="277">
        <f t="shared" si="3364"/>
        <v>0</v>
      </c>
      <c r="X959" s="277">
        <f t="shared" si="3364"/>
        <v>0</v>
      </c>
      <c r="Y959" s="277">
        <f t="shared" si="3364"/>
        <v>0</v>
      </c>
      <c r="Z959" s="277">
        <f t="shared" si="3364"/>
        <v>0</v>
      </c>
      <c r="AA959" s="277">
        <f t="shared" si="3364"/>
        <v>0</v>
      </c>
      <c r="AB959" s="277">
        <f t="shared" si="3364"/>
        <v>0</v>
      </c>
      <c r="AC959" s="277">
        <f t="shared" si="3364"/>
        <v>0</v>
      </c>
      <c r="AD959" s="277">
        <f t="shared" si="3364"/>
        <v>0</v>
      </c>
      <c r="AE959" s="277">
        <f t="shared" si="3364"/>
        <v>0</v>
      </c>
      <c r="AF959" s="277">
        <f t="shared" si="3364"/>
        <v>0</v>
      </c>
      <c r="AG959" s="277">
        <f t="shared" si="3364"/>
        <v>0</v>
      </c>
      <c r="AH959" s="277">
        <f t="shared" si="3364"/>
        <v>0</v>
      </c>
      <c r="AI959" s="277">
        <f t="shared" si="3364"/>
        <v>0</v>
      </c>
      <c r="AJ959" s="277">
        <f t="shared" si="3364"/>
        <v>0</v>
      </c>
      <c r="AK959" s="277">
        <f t="shared" si="3364"/>
        <v>0</v>
      </c>
      <c r="AL959" s="277">
        <f t="shared" si="3364"/>
        <v>0</v>
      </c>
      <c r="AM959" s="277">
        <f t="shared" si="3364"/>
        <v>0</v>
      </c>
      <c r="AN959" s="277">
        <f t="shared" si="3364"/>
        <v>0</v>
      </c>
      <c r="AO959" s="277">
        <f t="shared" si="3364"/>
        <v>0</v>
      </c>
      <c r="AP959" s="277">
        <f t="shared" si="3364"/>
        <v>0</v>
      </c>
      <c r="AQ959" s="277">
        <f t="shared" si="3364"/>
        <v>0</v>
      </c>
      <c r="AR959" s="277">
        <f t="shared" si="3364"/>
        <v>0</v>
      </c>
      <c r="AS959" s="277">
        <f t="shared" si="3364"/>
        <v>0</v>
      </c>
      <c r="AT959" s="277">
        <f t="shared" si="3364"/>
        <v>0</v>
      </c>
      <c r="AU959" s="277">
        <f t="shared" si="3364"/>
        <v>0</v>
      </c>
      <c r="AV959" s="277">
        <f t="shared" si="3364"/>
        <v>0</v>
      </c>
      <c r="AW959" s="277">
        <f t="shared" si="3364"/>
        <v>0</v>
      </c>
      <c r="AX959" s="277">
        <f t="shared" si="3364"/>
        <v>0</v>
      </c>
      <c r="AY959" s="277">
        <f t="shared" si="3364"/>
        <v>0</v>
      </c>
      <c r="AZ959" s="277">
        <f t="shared" si="3364"/>
        <v>0</v>
      </c>
      <c r="BA959" s="277">
        <f t="shared" si="3364"/>
        <v>0</v>
      </c>
      <c r="BB959" s="277">
        <f t="shared" si="3364"/>
        <v>0</v>
      </c>
      <c r="BC959" s="277">
        <f t="shared" si="3364"/>
        <v>0</v>
      </c>
      <c r="BD959" s="277">
        <f t="shared" si="3364"/>
        <v>0</v>
      </c>
      <c r="BE959" s="277">
        <f t="shared" si="3364"/>
        <v>0</v>
      </c>
      <c r="BF959" s="277">
        <f t="shared" si="3364"/>
        <v>0</v>
      </c>
      <c r="BG959" s="277">
        <f t="shared" si="3364"/>
        <v>0</v>
      </c>
      <c r="BH959" s="277">
        <f t="shared" si="3364"/>
        <v>0</v>
      </c>
      <c r="BI959" s="277">
        <f t="shared" si="3364"/>
        <v>0</v>
      </c>
      <c r="BJ959" s="277">
        <f t="shared" si="3364"/>
        <v>0</v>
      </c>
      <c r="BK959" s="277">
        <f t="shared" si="3364"/>
        <v>0</v>
      </c>
      <c r="BL959" s="277">
        <f t="shared" si="3364"/>
        <v>0</v>
      </c>
      <c r="BM959" s="277">
        <f t="shared" si="3364"/>
        <v>0</v>
      </c>
      <c r="BN959" s="277">
        <f t="shared" si="3364"/>
        <v>0</v>
      </c>
      <c r="BO959" s="277">
        <f t="shared" si="3364"/>
        <v>0</v>
      </c>
      <c r="BP959" s="277">
        <f t="shared" si="3364"/>
        <v>0</v>
      </c>
      <c r="BQ959" s="277">
        <f t="shared" si="3364"/>
        <v>0</v>
      </c>
      <c r="BR959" s="277">
        <f t="shared" si="3364"/>
        <v>0</v>
      </c>
      <c r="BS959" s="277">
        <f t="shared" si="3364"/>
        <v>0</v>
      </c>
      <c r="BT959" s="277">
        <f t="shared" si="3361"/>
        <v>0</v>
      </c>
      <c r="BU959" s="277">
        <f t="shared" si="3361"/>
        <v>0</v>
      </c>
      <c r="BV959" s="277">
        <f t="shared" si="3361"/>
        <v>0</v>
      </c>
      <c r="BW959" s="277">
        <f t="shared" si="3361"/>
        <v>0</v>
      </c>
      <c r="BX959" s="277">
        <f t="shared" si="3361"/>
        <v>0</v>
      </c>
      <c r="BY959" s="277">
        <f t="shared" si="3361"/>
        <v>0</v>
      </c>
      <c r="BZ959" s="277">
        <f t="shared" si="3361"/>
        <v>0</v>
      </c>
    </row>
    <row r="960" spans="1:78" ht="15" x14ac:dyDescent="0.25">
      <c r="A960" s="325"/>
      <c r="B960" s="77">
        <f t="shared" si="3362"/>
        <v>0</v>
      </c>
      <c r="C960" s="325"/>
      <c r="D960" s="325"/>
      <c r="E960" s="170" t="s">
        <v>55</v>
      </c>
      <c r="F960" s="325"/>
      <c r="G960" s="277">
        <f t="shared" si="3363"/>
        <v>0</v>
      </c>
      <c r="H960" s="277">
        <f t="shared" si="3364"/>
        <v>0</v>
      </c>
      <c r="I960" s="277">
        <f t="shared" si="3364"/>
        <v>0</v>
      </c>
      <c r="J960" s="277">
        <f t="shared" si="3364"/>
        <v>0</v>
      </c>
      <c r="K960" s="277">
        <f t="shared" si="3364"/>
        <v>0</v>
      </c>
      <c r="L960" s="277">
        <f t="shared" si="3364"/>
        <v>0</v>
      </c>
      <c r="M960" s="277">
        <f t="shared" si="3364"/>
        <v>0</v>
      </c>
      <c r="N960" s="277">
        <f t="shared" si="3364"/>
        <v>0</v>
      </c>
      <c r="O960" s="277">
        <f t="shared" si="3364"/>
        <v>0</v>
      </c>
      <c r="P960" s="277">
        <f t="shared" si="3364"/>
        <v>0</v>
      </c>
      <c r="Q960" s="277">
        <f t="shared" si="3364"/>
        <v>0</v>
      </c>
      <c r="R960" s="277">
        <f t="shared" si="3364"/>
        <v>0</v>
      </c>
      <c r="S960" s="277">
        <f t="shared" si="3364"/>
        <v>0</v>
      </c>
      <c r="T960" s="277">
        <f t="shared" si="3364"/>
        <v>0</v>
      </c>
      <c r="U960" s="277">
        <f t="shared" si="3364"/>
        <v>0</v>
      </c>
      <c r="V960" s="277">
        <f t="shared" si="3364"/>
        <v>0</v>
      </c>
      <c r="W960" s="277">
        <f t="shared" si="3364"/>
        <v>0</v>
      </c>
      <c r="X960" s="277">
        <f t="shared" si="3364"/>
        <v>0</v>
      </c>
      <c r="Y960" s="277">
        <f t="shared" si="3364"/>
        <v>0</v>
      </c>
      <c r="Z960" s="277">
        <f t="shared" si="3364"/>
        <v>0</v>
      </c>
      <c r="AA960" s="277">
        <f t="shared" si="3364"/>
        <v>0</v>
      </c>
      <c r="AB960" s="277">
        <f t="shared" si="3364"/>
        <v>0</v>
      </c>
      <c r="AC960" s="277">
        <f t="shared" si="3364"/>
        <v>0</v>
      </c>
      <c r="AD960" s="277">
        <f t="shared" si="3364"/>
        <v>0</v>
      </c>
      <c r="AE960" s="277">
        <f t="shared" si="3364"/>
        <v>0</v>
      </c>
      <c r="AF960" s="277">
        <f t="shared" si="3364"/>
        <v>0</v>
      </c>
      <c r="AG960" s="277">
        <f t="shared" si="3364"/>
        <v>0</v>
      </c>
      <c r="AH960" s="277">
        <f t="shared" si="3364"/>
        <v>0</v>
      </c>
      <c r="AI960" s="277">
        <f t="shared" si="3364"/>
        <v>0</v>
      </c>
      <c r="AJ960" s="277">
        <f t="shared" si="3364"/>
        <v>0</v>
      </c>
      <c r="AK960" s="277">
        <f t="shared" si="3364"/>
        <v>0</v>
      </c>
      <c r="AL960" s="277">
        <f t="shared" si="3364"/>
        <v>0</v>
      </c>
      <c r="AM960" s="277">
        <f t="shared" si="3364"/>
        <v>0</v>
      </c>
      <c r="AN960" s="277">
        <f t="shared" si="3364"/>
        <v>0</v>
      </c>
      <c r="AO960" s="277">
        <f t="shared" si="3364"/>
        <v>0</v>
      </c>
      <c r="AP960" s="277">
        <f t="shared" si="3364"/>
        <v>0</v>
      </c>
      <c r="AQ960" s="277">
        <f t="shared" si="3364"/>
        <v>0</v>
      </c>
      <c r="AR960" s="277">
        <f t="shared" si="3364"/>
        <v>0</v>
      </c>
      <c r="AS960" s="277">
        <f t="shared" si="3364"/>
        <v>0</v>
      </c>
      <c r="AT960" s="277">
        <f t="shared" si="3364"/>
        <v>0</v>
      </c>
      <c r="AU960" s="277">
        <f t="shared" si="3364"/>
        <v>0</v>
      </c>
      <c r="AV960" s="277">
        <f t="shared" si="3364"/>
        <v>0</v>
      </c>
      <c r="AW960" s="277">
        <f t="shared" si="3364"/>
        <v>0</v>
      </c>
      <c r="AX960" s="277">
        <f t="shared" si="3364"/>
        <v>0</v>
      </c>
      <c r="AY960" s="277">
        <f t="shared" si="3364"/>
        <v>0</v>
      </c>
      <c r="AZ960" s="277">
        <f t="shared" si="3364"/>
        <v>0</v>
      </c>
      <c r="BA960" s="277">
        <f t="shared" si="3364"/>
        <v>0</v>
      </c>
      <c r="BB960" s="277">
        <f t="shared" si="3364"/>
        <v>0</v>
      </c>
      <c r="BC960" s="277">
        <f t="shared" si="3364"/>
        <v>0</v>
      </c>
      <c r="BD960" s="277">
        <f t="shared" si="3364"/>
        <v>0</v>
      </c>
      <c r="BE960" s="277">
        <f t="shared" si="3364"/>
        <v>0</v>
      </c>
      <c r="BF960" s="277">
        <f t="shared" si="3364"/>
        <v>0</v>
      </c>
      <c r="BG960" s="277">
        <f t="shared" si="3364"/>
        <v>0</v>
      </c>
      <c r="BH960" s="277">
        <f t="shared" si="3364"/>
        <v>0</v>
      </c>
      <c r="BI960" s="277">
        <f t="shared" si="3364"/>
        <v>0</v>
      </c>
      <c r="BJ960" s="277">
        <f t="shared" si="3364"/>
        <v>0</v>
      </c>
      <c r="BK960" s="277">
        <f t="shared" si="3364"/>
        <v>0</v>
      </c>
      <c r="BL960" s="277">
        <f t="shared" si="3364"/>
        <v>0</v>
      </c>
      <c r="BM960" s="277">
        <f t="shared" si="3364"/>
        <v>0</v>
      </c>
      <c r="BN960" s="277">
        <f t="shared" si="3364"/>
        <v>0</v>
      </c>
      <c r="BO960" s="277">
        <f t="shared" si="3364"/>
        <v>0</v>
      </c>
      <c r="BP960" s="277">
        <f t="shared" si="3364"/>
        <v>0</v>
      </c>
      <c r="BQ960" s="277">
        <f t="shared" si="3364"/>
        <v>0</v>
      </c>
      <c r="BR960" s="277">
        <f t="shared" si="3364"/>
        <v>0</v>
      </c>
      <c r="BS960" s="277">
        <f t="shared" si="3364"/>
        <v>0</v>
      </c>
      <c r="BT960" s="277">
        <f t="shared" si="3361"/>
        <v>0</v>
      </c>
      <c r="BU960" s="277">
        <f t="shared" si="3361"/>
        <v>0</v>
      </c>
      <c r="BV960" s="277">
        <f t="shared" si="3361"/>
        <v>0</v>
      </c>
      <c r="BW960" s="277">
        <f t="shared" si="3361"/>
        <v>0</v>
      </c>
      <c r="BX960" s="277">
        <f t="shared" si="3361"/>
        <v>0</v>
      </c>
      <c r="BY960" s="277">
        <f t="shared" si="3361"/>
        <v>0</v>
      </c>
      <c r="BZ960" s="277">
        <f t="shared" si="3361"/>
        <v>0</v>
      </c>
    </row>
    <row r="961" spans="1:78" ht="15" x14ac:dyDescent="0.25">
      <c r="A961" s="325"/>
      <c r="B961" s="77">
        <f t="shared" si="3362"/>
        <v>41612.122620000002</v>
      </c>
      <c r="C961" s="325"/>
      <c r="D961" s="325"/>
      <c r="E961" s="170" t="s">
        <v>2</v>
      </c>
      <c r="F961" s="325"/>
      <c r="G961" s="277">
        <f t="shared" si="3363"/>
        <v>163.39485000000002</v>
      </c>
      <c r="H961" s="277">
        <f t="shared" si="3364"/>
        <v>204.98477</v>
      </c>
      <c r="I961" s="277">
        <f t="shared" si="3364"/>
        <v>133.21967999999998</v>
      </c>
      <c r="J961" s="277">
        <f t="shared" si="3364"/>
        <v>264.28165000000001</v>
      </c>
      <c r="K961" s="277">
        <f t="shared" si="3364"/>
        <v>547.90285000000006</v>
      </c>
      <c r="L961" s="277">
        <f t="shared" si="3364"/>
        <v>1156.8938899999998</v>
      </c>
      <c r="M961" s="277">
        <f t="shared" si="3364"/>
        <v>693.17054999999993</v>
      </c>
      <c r="N961" s="277">
        <f t="shared" si="3364"/>
        <v>903.79687999999999</v>
      </c>
      <c r="O961" s="277">
        <f t="shared" si="3364"/>
        <v>847.55700000000002</v>
      </c>
      <c r="P961" s="277">
        <f t="shared" si="3364"/>
        <v>1348.6286800000003</v>
      </c>
      <c r="Q961" s="277">
        <f t="shared" si="3364"/>
        <v>997.72147999999981</v>
      </c>
      <c r="R961" s="277">
        <f t="shared" si="3364"/>
        <v>735.12278000000015</v>
      </c>
      <c r="S961" s="277">
        <f t="shared" si="3364"/>
        <v>1248.8506099999997</v>
      </c>
      <c r="T961" s="277">
        <f t="shared" si="3364"/>
        <v>928.53701000000001</v>
      </c>
      <c r="U961" s="277">
        <f t="shared" si="3364"/>
        <v>927.87248999999997</v>
      </c>
      <c r="V961" s="277">
        <f t="shared" si="3364"/>
        <v>308.87504000000001</v>
      </c>
      <c r="W961" s="277">
        <f t="shared" si="3364"/>
        <v>106.44210000000001</v>
      </c>
      <c r="X961" s="277">
        <f t="shared" si="3364"/>
        <v>450.39016000000004</v>
      </c>
      <c r="Y961" s="277">
        <f t="shared" si="3364"/>
        <v>649.09430999999995</v>
      </c>
      <c r="Z961" s="277">
        <f t="shared" si="3364"/>
        <v>759.99863999999991</v>
      </c>
      <c r="AA961" s="277">
        <f t="shared" si="3364"/>
        <v>1192.53304</v>
      </c>
      <c r="AB961" s="277">
        <f t="shared" si="3364"/>
        <v>1220.4777199999999</v>
      </c>
      <c r="AC961" s="277">
        <f t="shared" si="3364"/>
        <v>1092.0929700000002</v>
      </c>
      <c r="AD961" s="277">
        <f t="shared" si="3364"/>
        <v>1222.0387799999996</v>
      </c>
      <c r="AE961" s="277">
        <f t="shared" si="3364"/>
        <v>1453.3959300000001</v>
      </c>
      <c r="AF961" s="277">
        <f t="shared" si="3364"/>
        <v>1064.7962299999999</v>
      </c>
      <c r="AG961" s="277">
        <f t="shared" si="3364"/>
        <v>1441.8651900000004</v>
      </c>
      <c r="AH961" s="277">
        <f t="shared" si="3364"/>
        <v>1671.9954500000006</v>
      </c>
      <c r="AI961" s="277">
        <f t="shared" si="3364"/>
        <v>1676.1260200000002</v>
      </c>
      <c r="AJ961" s="277">
        <f t="shared" si="3364"/>
        <v>1814.6851900000001</v>
      </c>
      <c r="AK961" s="277">
        <f t="shared" si="3364"/>
        <v>1180.2539999999999</v>
      </c>
      <c r="AL961" s="277">
        <f t="shared" si="3364"/>
        <v>1331.6820399999995</v>
      </c>
      <c r="AM961" s="277">
        <f t="shared" si="3364"/>
        <v>1002.8765100000001</v>
      </c>
      <c r="AN961" s="277">
        <f t="shared" si="3364"/>
        <v>1489.2866700000002</v>
      </c>
      <c r="AO961" s="277">
        <f t="shared" si="3364"/>
        <v>1381.2814599999999</v>
      </c>
      <c r="AP961" s="277">
        <f t="shared" si="3364"/>
        <v>2800</v>
      </c>
      <c r="AQ961" s="277">
        <f t="shared" si="3364"/>
        <v>2800</v>
      </c>
      <c r="AR961" s="277">
        <f t="shared" si="3364"/>
        <v>2400</v>
      </c>
      <c r="AS961" s="277">
        <f t="shared" si="3364"/>
        <v>0</v>
      </c>
      <c r="AT961" s="277">
        <f t="shared" si="3364"/>
        <v>0</v>
      </c>
      <c r="AU961" s="277">
        <f t="shared" si="3364"/>
        <v>0</v>
      </c>
      <c r="AV961" s="277">
        <f t="shared" si="3364"/>
        <v>0</v>
      </c>
      <c r="AW961" s="277">
        <f t="shared" si="3364"/>
        <v>0</v>
      </c>
      <c r="AX961" s="277">
        <f t="shared" si="3364"/>
        <v>0</v>
      </c>
      <c r="AY961" s="277">
        <f t="shared" si="3364"/>
        <v>0</v>
      </c>
      <c r="AZ961" s="277">
        <f t="shared" si="3364"/>
        <v>0</v>
      </c>
      <c r="BA961" s="277">
        <f t="shared" si="3364"/>
        <v>0</v>
      </c>
      <c r="BB961" s="277">
        <f t="shared" si="3364"/>
        <v>0</v>
      </c>
      <c r="BC961" s="277">
        <f t="shared" si="3364"/>
        <v>0</v>
      </c>
      <c r="BD961" s="277">
        <f t="shared" si="3364"/>
        <v>0</v>
      </c>
      <c r="BE961" s="277">
        <f t="shared" si="3364"/>
        <v>0</v>
      </c>
      <c r="BF961" s="277">
        <f t="shared" si="3364"/>
        <v>0</v>
      </c>
      <c r="BG961" s="277">
        <f t="shared" si="3364"/>
        <v>0</v>
      </c>
      <c r="BH961" s="277">
        <f t="shared" si="3364"/>
        <v>0</v>
      </c>
      <c r="BI961" s="277">
        <f t="shared" si="3364"/>
        <v>0</v>
      </c>
      <c r="BJ961" s="277">
        <f t="shared" si="3364"/>
        <v>0</v>
      </c>
      <c r="BK961" s="277">
        <f t="shared" si="3364"/>
        <v>0</v>
      </c>
      <c r="BL961" s="277">
        <f t="shared" si="3364"/>
        <v>0</v>
      </c>
      <c r="BM961" s="277">
        <f t="shared" si="3364"/>
        <v>0</v>
      </c>
      <c r="BN961" s="277">
        <f t="shared" si="3364"/>
        <v>0</v>
      </c>
      <c r="BO961" s="277">
        <f t="shared" si="3364"/>
        <v>0</v>
      </c>
      <c r="BP961" s="277">
        <f t="shared" si="3364"/>
        <v>0</v>
      </c>
      <c r="BQ961" s="277">
        <f t="shared" si="3364"/>
        <v>0</v>
      </c>
      <c r="BR961" s="277">
        <f t="shared" si="3364"/>
        <v>0</v>
      </c>
      <c r="BS961" s="277">
        <f t="shared" si="3364"/>
        <v>0</v>
      </c>
      <c r="BT961" s="277">
        <f t="shared" si="3361"/>
        <v>0</v>
      </c>
      <c r="BU961" s="277">
        <f t="shared" si="3361"/>
        <v>0</v>
      </c>
      <c r="BV961" s="277">
        <f t="shared" si="3361"/>
        <v>0</v>
      </c>
      <c r="BW961" s="277">
        <f t="shared" si="3361"/>
        <v>0</v>
      </c>
      <c r="BX961" s="277">
        <f t="shared" si="3361"/>
        <v>0</v>
      </c>
      <c r="BY961" s="277">
        <f t="shared" si="3361"/>
        <v>0</v>
      </c>
      <c r="BZ961" s="277">
        <f t="shared" si="3361"/>
        <v>0</v>
      </c>
    </row>
    <row r="962" spans="1:78" ht="15" x14ac:dyDescent="0.25">
      <c r="A962" s="325"/>
      <c r="B962" s="77">
        <f t="shared" si="3362"/>
        <v>-498464.50401999999</v>
      </c>
      <c r="C962" s="325"/>
      <c r="D962" s="325"/>
      <c r="E962" s="170" t="s">
        <v>83</v>
      </c>
      <c r="F962" s="325"/>
      <c r="G962" s="277">
        <f t="shared" si="3363"/>
        <v>0</v>
      </c>
      <c r="H962" s="277">
        <f t="shared" si="3364"/>
        <v>0</v>
      </c>
      <c r="I962" s="277">
        <f t="shared" si="3364"/>
        <v>0</v>
      </c>
      <c r="J962" s="277">
        <f t="shared" si="3364"/>
        <v>0</v>
      </c>
      <c r="K962" s="277">
        <f t="shared" si="3364"/>
        <v>0</v>
      </c>
      <c r="L962" s="277">
        <f t="shared" si="3364"/>
        <v>0</v>
      </c>
      <c r="M962" s="277">
        <f t="shared" si="3364"/>
        <v>0</v>
      </c>
      <c r="N962" s="277">
        <f t="shared" si="3364"/>
        <v>0</v>
      </c>
      <c r="O962" s="277">
        <f t="shared" si="3364"/>
        <v>0</v>
      </c>
      <c r="P962" s="277">
        <f t="shared" si="3364"/>
        <v>0</v>
      </c>
      <c r="Q962" s="277">
        <f t="shared" si="3364"/>
        <v>0</v>
      </c>
      <c r="R962" s="277">
        <f t="shared" si="3364"/>
        <v>-52876.634279999991</v>
      </c>
      <c r="S962" s="277">
        <f t="shared" si="3364"/>
        <v>0</v>
      </c>
      <c r="T962" s="277">
        <f t="shared" si="3364"/>
        <v>0</v>
      </c>
      <c r="U962" s="277">
        <f t="shared" si="3364"/>
        <v>0</v>
      </c>
      <c r="V962" s="277">
        <f t="shared" si="3364"/>
        <v>0</v>
      </c>
      <c r="W962" s="277">
        <f t="shared" si="3364"/>
        <v>0</v>
      </c>
      <c r="X962" s="277">
        <f t="shared" si="3364"/>
        <v>-66160.726540000003</v>
      </c>
      <c r="Y962" s="277">
        <f t="shared" si="3364"/>
        <v>0</v>
      </c>
      <c r="Z962" s="277">
        <f t="shared" si="3364"/>
        <v>0</v>
      </c>
      <c r="AA962" s="277">
        <f t="shared" si="3364"/>
        <v>0</v>
      </c>
      <c r="AB962" s="277">
        <f t="shared" si="3364"/>
        <v>0</v>
      </c>
      <c r="AC962" s="277">
        <f t="shared" si="3364"/>
        <v>0</v>
      </c>
      <c r="AD962" s="277">
        <f t="shared" si="3364"/>
        <v>-104029.97623000003</v>
      </c>
      <c r="AE962" s="277">
        <f t="shared" si="3364"/>
        <v>0</v>
      </c>
      <c r="AF962" s="277">
        <f t="shared" si="3364"/>
        <v>0</v>
      </c>
      <c r="AG962" s="277">
        <f t="shared" si="3364"/>
        <v>0</v>
      </c>
      <c r="AH962" s="277">
        <f t="shared" si="3364"/>
        <v>0</v>
      </c>
      <c r="AI962" s="277">
        <f t="shared" si="3364"/>
        <v>0</v>
      </c>
      <c r="AJ962" s="277">
        <f t="shared" si="3364"/>
        <v>-63588.017279999985</v>
      </c>
      <c r="AK962" s="277">
        <f t="shared" si="3364"/>
        <v>0</v>
      </c>
      <c r="AL962" s="277">
        <f t="shared" si="3364"/>
        <v>0</v>
      </c>
      <c r="AM962" s="277">
        <f t="shared" si="3364"/>
        <v>0</v>
      </c>
      <c r="AN962" s="277">
        <f t="shared" si="3364"/>
        <v>0</v>
      </c>
      <c r="AO962" s="277">
        <f t="shared" si="3364"/>
        <v>0</v>
      </c>
      <c r="AP962" s="277">
        <f t="shared" si="3364"/>
        <v>-82902.426700000011</v>
      </c>
      <c r="AQ962" s="277">
        <f t="shared" si="3364"/>
        <v>0</v>
      </c>
      <c r="AR962" s="277">
        <f t="shared" si="3364"/>
        <v>0</v>
      </c>
      <c r="AS962" s="277">
        <f t="shared" si="3364"/>
        <v>0</v>
      </c>
      <c r="AT962" s="277">
        <f t="shared" si="3364"/>
        <v>0</v>
      </c>
      <c r="AU962" s="277">
        <f t="shared" si="3364"/>
        <v>0</v>
      </c>
      <c r="AV962" s="277">
        <f t="shared" si="3364"/>
        <v>-128906.72298999998</v>
      </c>
      <c r="AW962" s="277">
        <f t="shared" si="3364"/>
        <v>0</v>
      </c>
      <c r="AX962" s="277">
        <f t="shared" si="3364"/>
        <v>0</v>
      </c>
      <c r="AY962" s="277">
        <f t="shared" si="3364"/>
        <v>0</v>
      </c>
      <c r="AZ962" s="277">
        <f t="shared" si="3364"/>
        <v>0</v>
      </c>
      <c r="BA962" s="277">
        <f t="shared" si="3364"/>
        <v>0</v>
      </c>
      <c r="BB962" s="277">
        <f t="shared" si="3364"/>
        <v>0</v>
      </c>
      <c r="BC962" s="277">
        <f t="shared" si="3364"/>
        <v>0</v>
      </c>
      <c r="BD962" s="277">
        <f t="shared" si="3364"/>
        <v>0</v>
      </c>
      <c r="BE962" s="277">
        <f t="shared" si="3364"/>
        <v>0</v>
      </c>
      <c r="BF962" s="277">
        <f t="shared" si="3364"/>
        <v>0</v>
      </c>
      <c r="BG962" s="277">
        <f t="shared" si="3364"/>
        <v>0</v>
      </c>
      <c r="BH962" s="277">
        <f t="shared" si="3364"/>
        <v>0</v>
      </c>
      <c r="BI962" s="277">
        <f t="shared" si="3364"/>
        <v>0</v>
      </c>
      <c r="BJ962" s="277">
        <f t="shared" si="3364"/>
        <v>0</v>
      </c>
      <c r="BK962" s="277">
        <f t="shared" si="3364"/>
        <v>0</v>
      </c>
      <c r="BL962" s="277">
        <f t="shared" si="3364"/>
        <v>0</v>
      </c>
      <c r="BM962" s="277">
        <f t="shared" si="3364"/>
        <v>0</v>
      </c>
      <c r="BN962" s="277">
        <f t="shared" si="3364"/>
        <v>0</v>
      </c>
      <c r="BO962" s="277">
        <f t="shared" si="3364"/>
        <v>0</v>
      </c>
      <c r="BP962" s="277">
        <f t="shared" si="3364"/>
        <v>0</v>
      </c>
      <c r="BQ962" s="277">
        <f t="shared" si="3364"/>
        <v>0</v>
      </c>
      <c r="BR962" s="277">
        <f t="shared" si="3364"/>
        <v>0</v>
      </c>
      <c r="BS962" s="277">
        <f t="shared" ref="BS962:BZ963" si="3365">BS707+BS732+BS757+BS782+BS807+BS832+BS857+BS882+BS907+BS932</f>
        <v>0</v>
      </c>
      <c r="BT962" s="277">
        <f t="shared" si="3365"/>
        <v>0</v>
      </c>
      <c r="BU962" s="277">
        <f t="shared" si="3365"/>
        <v>0</v>
      </c>
      <c r="BV962" s="277">
        <f t="shared" si="3365"/>
        <v>0</v>
      </c>
      <c r="BW962" s="277">
        <f t="shared" si="3365"/>
        <v>0</v>
      </c>
      <c r="BX962" s="277">
        <f t="shared" si="3365"/>
        <v>0</v>
      </c>
      <c r="BY962" s="277">
        <f t="shared" si="3365"/>
        <v>0</v>
      </c>
      <c r="BZ962" s="277">
        <f t="shared" si="3365"/>
        <v>0</v>
      </c>
    </row>
    <row r="963" spans="1:78" ht="15" x14ac:dyDescent="0.25">
      <c r="A963" s="325"/>
      <c r="B963" s="77">
        <f>SUM(G963:BZ963)</f>
        <v>-41612.122620000002</v>
      </c>
      <c r="C963" s="325"/>
      <c r="D963" s="325"/>
      <c r="E963" s="170" t="s">
        <v>84</v>
      </c>
      <c r="F963" s="325"/>
      <c r="G963" s="277">
        <f t="shared" si="3363"/>
        <v>0</v>
      </c>
      <c r="H963" s="277">
        <f t="shared" ref="H963:BS963" si="3366">H708+H733+H758+H783+H808+H833+H858+H883+H908+H933</f>
        <v>0</v>
      </c>
      <c r="I963" s="277">
        <f t="shared" si="3366"/>
        <v>0</v>
      </c>
      <c r="J963" s="277">
        <f t="shared" si="3366"/>
        <v>0</v>
      </c>
      <c r="K963" s="277">
        <f t="shared" si="3366"/>
        <v>0</v>
      </c>
      <c r="L963" s="277">
        <f t="shared" si="3366"/>
        <v>0</v>
      </c>
      <c r="M963" s="277">
        <f t="shared" si="3366"/>
        <v>0</v>
      </c>
      <c r="N963" s="277">
        <f t="shared" si="3366"/>
        <v>0</v>
      </c>
      <c r="O963" s="277">
        <f t="shared" si="3366"/>
        <v>0</v>
      </c>
      <c r="P963" s="277">
        <f t="shared" si="3366"/>
        <v>0</v>
      </c>
      <c r="Q963" s="277">
        <f t="shared" si="3366"/>
        <v>0</v>
      </c>
      <c r="R963" s="277">
        <f t="shared" si="3366"/>
        <v>-4067.6451199999997</v>
      </c>
      <c r="S963" s="277">
        <f t="shared" si="3366"/>
        <v>0</v>
      </c>
      <c r="T963" s="277">
        <f t="shared" si="3366"/>
        <v>0</v>
      </c>
      <c r="U963" s="277">
        <f t="shared" si="3366"/>
        <v>0</v>
      </c>
      <c r="V963" s="277">
        <f t="shared" si="3366"/>
        <v>0</v>
      </c>
      <c r="W963" s="277">
        <f t="shared" si="3366"/>
        <v>0</v>
      </c>
      <c r="X963" s="277">
        <f t="shared" si="3366"/>
        <v>-6106.4175599999999</v>
      </c>
      <c r="Y963" s="277">
        <f t="shared" si="3366"/>
        <v>0</v>
      </c>
      <c r="Z963" s="277">
        <f t="shared" si="3366"/>
        <v>0</v>
      </c>
      <c r="AA963" s="277">
        <f t="shared" si="3366"/>
        <v>0</v>
      </c>
      <c r="AB963" s="277">
        <f t="shared" si="3366"/>
        <v>0</v>
      </c>
      <c r="AC963" s="277">
        <f t="shared" si="3366"/>
        <v>0</v>
      </c>
      <c r="AD963" s="277">
        <f t="shared" si="3366"/>
        <v>-3202.67274</v>
      </c>
      <c r="AE963" s="277">
        <f t="shared" si="3366"/>
        <v>0</v>
      </c>
      <c r="AF963" s="277">
        <f t="shared" si="3366"/>
        <v>0</v>
      </c>
      <c r="AG963" s="277">
        <f t="shared" si="3366"/>
        <v>0</v>
      </c>
      <c r="AH963" s="277">
        <f t="shared" si="3366"/>
        <v>0</v>
      </c>
      <c r="AI963" s="277">
        <f t="shared" si="3366"/>
        <v>0</v>
      </c>
      <c r="AJ963" s="277">
        <f t="shared" si="3366"/>
        <v>-7245.3346700000002</v>
      </c>
      <c r="AK963" s="277">
        <f t="shared" si="3366"/>
        <v>0</v>
      </c>
      <c r="AL963" s="277">
        <f t="shared" si="3366"/>
        <v>0</v>
      </c>
      <c r="AM963" s="277">
        <f t="shared" si="3366"/>
        <v>0</v>
      </c>
      <c r="AN963" s="277">
        <f t="shared" si="3366"/>
        <v>0</v>
      </c>
      <c r="AO963" s="277">
        <f t="shared" si="3366"/>
        <v>0</v>
      </c>
      <c r="AP963" s="277">
        <f t="shared" si="3366"/>
        <v>-9116.6078899999993</v>
      </c>
      <c r="AQ963" s="277">
        <f t="shared" si="3366"/>
        <v>0</v>
      </c>
      <c r="AR963" s="277">
        <f t="shared" si="3366"/>
        <v>0</v>
      </c>
      <c r="AS963" s="277">
        <f t="shared" si="3366"/>
        <v>0</v>
      </c>
      <c r="AT963" s="277">
        <f t="shared" si="3366"/>
        <v>0</v>
      </c>
      <c r="AU963" s="277">
        <f t="shared" si="3366"/>
        <v>0</v>
      </c>
      <c r="AV963" s="277">
        <f t="shared" si="3366"/>
        <v>-11873.444640000002</v>
      </c>
      <c r="AW963" s="277">
        <f t="shared" si="3366"/>
        <v>0</v>
      </c>
      <c r="AX963" s="277">
        <f t="shared" si="3366"/>
        <v>0</v>
      </c>
      <c r="AY963" s="277">
        <f t="shared" si="3366"/>
        <v>0</v>
      </c>
      <c r="AZ963" s="277">
        <f t="shared" si="3366"/>
        <v>0</v>
      </c>
      <c r="BA963" s="277">
        <f t="shared" si="3366"/>
        <v>0</v>
      </c>
      <c r="BB963" s="277">
        <f t="shared" si="3366"/>
        <v>0</v>
      </c>
      <c r="BC963" s="277">
        <f t="shared" si="3366"/>
        <v>0</v>
      </c>
      <c r="BD963" s="277">
        <f t="shared" si="3366"/>
        <v>0</v>
      </c>
      <c r="BE963" s="277">
        <f t="shared" si="3366"/>
        <v>0</v>
      </c>
      <c r="BF963" s="277">
        <f t="shared" si="3366"/>
        <v>0</v>
      </c>
      <c r="BG963" s="277">
        <f t="shared" si="3366"/>
        <v>0</v>
      </c>
      <c r="BH963" s="277">
        <f t="shared" si="3366"/>
        <v>0</v>
      </c>
      <c r="BI963" s="277">
        <f t="shared" si="3366"/>
        <v>0</v>
      </c>
      <c r="BJ963" s="277">
        <f t="shared" si="3366"/>
        <v>0</v>
      </c>
      <c r="BK963" s="277">
        <f t="shared" si="3366"/>
        <v>0</v>
      </c>
      <c r="BL963" s="277">
        <f t="shared" si="3366"/>
        <v>0</v>
      </c>
      <c r="BM963" s="277">
        <f t="shared" si="3366"/>
        <v>0</v>
      </c>
      <c r="BN963" s="277">
        <f t="shared" si="3366"/>
        <v>0</v>
      </c>
      <c r="BO963" s="277">
        <f t="shared" si="3366"/>
        <v>0</v>
      </c>
      <c r="BP963" s="277">
        <f t="shared" si="3366"/>
        <v>0</v>
      </c>
      <c r="BQ963" s="277">
        <f t="shared" si="3366"/>
        <v>0</v>
      </c>
      <c r="BR963" s="277">
        <f t="shared" si="3366"/>
        <v>0</v>
      </c>
      <c r="BS963" s="277">
        <f t="shared" si="3366"/>
        <v>0</v>
      </c>
      <c r="BT963" s="277">
        <f t="shared" si="3365"/>
        <v>0</v>
      </c>
      <c r="BU963" s="277">
        <f t="shared" si="3365"/>
        <v>0</v>
      </c>
      <c r="BV963" s="277">
        <f t="shared" si="3365"/>
        <v>0</v>
      </c>
      <c r="BW963" s="277">
        <f t="shared" si="3365"/>
        <v>0</v>
      </c>
      <c r="BX963" s="277">
        <f t="shared" si="3365"/>
        <v>0</v>
      </c>
      <c r="BY963" s="277">
        <f t="shared" si="3365"/>
        <v>0</v>
      </c>
      <c r="BZ963" s="277">
        <f t="shared" si="3365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3348.33677966906</v>
      </c>
      <c r="C965" s="325"/>
      <c r="D965" s="325"/>
      <c r="E965" s="170" t="s">
        <v>5</v>
      </c>
      <c r="F965" s="325"/>
      <c r="G965" s="277">
        <f>G710+G735+G760+G785+G810+G835+G860+G885+G910+G935</f>
        <v>1.3241503080788939</v>
      </c>
      <c r="H965" s="277">
        <f t="shared" ref="H965:BS966" si="3367">H710+H735+H760+H785+H810+H835+H860+H885+H910+H935</f>
        <v>4.1294516471788869</v>
      </c>
      <c r="I965" s="277">
        <f t="shared" si="3367"/>
        <v>7.4587728734287611</v>
      </c>
      <c r="J965" s="277">
        <f t="shared" si="3367"/>
        <v>15.056837680542319</v>
      </c>
      <c r="K965" s="277">
        <f t="shared" si="3367"/>
        <v>28.133461526407487</v>
      </c>
      <c r="L965" s="277">
        <f t="shared" si="3367"/>
        <v>39.313799795490752</v>
      </c>
      <c r="M965" s="277">
        <f t="shared" si="3367"/>
        <v>45.521790799976536</v>
      </c>
      <c r="N965" s="277">
        <f t="shared" si="3367"/>
        <v>54.547160801317567</v>
      </c>
      <c r="O965" s="277">
        <f t="shared" si="3367"/>
        <v>65.570632571699292</v>
      </c>
      <c r="P965" s="277">
        <f t="shared" si="3367"/>
        <v>74.0638126455963</v>
      </c>
      <c r="Q965" s="277">
        <f t="shared" si="3367"/>
        <v>83.980157199804822</v>
      </c>
      <c r="R965" s="277">
        <f t="shared" si="3367"/>
        <v>34.321594318744765</v>
      </c>
      <c r="S965" s="277">
        <f t="shared" si="3367"/>
        <v>51.54238235616463</v>
      </c>
      <c r="T965" s="277">
        <f t="shared" si="3367"/>
        <v>69.788547979104862</v>
      </c>
      <c r="U965" s="277">
        <f t="shared" si="3367"/>
        <v>82.734914965044453</v>
      </c>
      <c r="V965" s="277">
        <f t="shared" si="3367"/>
        <v>93.054534817600512</v>
      </c>
      <c r="W965" s="277">
        <f t="shared" si="3367"/>
        <v>103.35999526603575</v>
      </c>
      <c r="X965" s="277">
        <f t="shared" si="3367"/>
        <v>44.513657217475291</v>
      </c>
      <c r="Y965" s="277">
        <f t="shared" si="3367"/>
        <v>77.224367453824073</v>
      </c>
      <c r="Z965" s="277">
        <f t="shared" si="3367"/>
        <v>109.37379666292745</v>
      </c>
      <c r="AA965" s="277">
        <f t="shared" si="3367"/>
        <v>134.79893879904066</v>
      </c>
      <c r="AB965" s="277">
        <f t="shared" si="3367"/>
        <v>152.12624932295984</v>
      </c>
      <c r="AC965" s="277">
        <f t="shared" si="3367"/>
        <v>163.70469930058192</v>
      </c>
      <c r="AD965" s="277">
        <f t="shared" si="3367"/>
        <v>57.972992729866043</v>
      </c>
      <c r="AE965" s="277">
        <f t="shared" si="3367"/>
        <v>70.531934397511151</v>
      </c>
      <c r="AF965" s="277">
        <f t="shared" si="3367"/>
        <v>75.304830912331511</v>
      </c>
      <c r="AG965" s="277">
        <f t="shared" si="3367"/>
        <v>81.626651071523028</v>
      </c>
      <c r="AH965" s="277">
        <f t="shared" si="3367"/>
        <v>100.35779350140763</v>
      </c>
      <c r="AI965" s="277">
        <f t="shared" si="3367"/>
        <v>119.0780899967215</v>
      </c>
      <c r="AJ965" s="277">
        <f t="shared" si="3367"/>
        <v>60.935165794928089</v>
      </c>
      <c r="AK965" s="277">
        <f t="shared" si="3367"/>
        <v>76.355038980916873</v>
      </c>
      <c r="AL965" s="277">
        <f t="shared" si="3367"/>
        <v>90.137841599128663</v>
      </c>
      <c r="AM965" s="277">
        <f t="shared" si="3367"/>
        <v>99.094523539245131</v>
      </c>
      <c r="AN965" s="277">
        <f t="shared" si="3367"/>
        <v>111.01910380713625</v>
      </c>
      <c r="AO965" s="277">
        <f t="shared" si="3367"/>
        <v>129.26967628854277</v>
      </c>
      <c r="AP965" s="277">
        <f t="shared" si="3367"/>
        <v>61.368759592049372</v>
      </c>
      <c r="AQ965" s="277">
        <f t="shared" si="3367"/>
        <v>98.648446910897349</v>
      </c>
      <c r="AR965" s="277">
        <f t="shared" si="3367"/>
        <v>133.26529942125617</v>
      </c>
      <c r="AS965" s="277">
        <f t="shared" si="3367"/>
        <v>149.24230827219102</v>
      </c>
      <c r="AT965" s="277">
        <f t="shared" si="3367"/>
        <v>149.24230827219102</v>
      </c>
      <c r="AU965" s="277">
        <f t="shared" si="3367"/>
        <v>149.24230827219102</v>
      </c>
      <c r="AV965" s="277">
        <f t="shared" si="3367"/>
        <v>0</v>
      </c>
      <c r="AW965" s="277">
        <f t="shared" si="3367"/>
        <v>0</v>
      </c>
      <c r="AX965" s="277">
        <f t="shared" si="3367"/>
        <v>0</v>
      </c>
      <c r="AY965" s="277">
        <f t="shared" si="3367"/>
        <v>0</v>
      </c>
      <c r="AZ965" s="277">
        <f t="shared" si="3367"/>
        <v>0</v>
      </c>
      <c r="BA965" s="277">
        <f t="shared" si="3367"/>
        <v>0</v>
      </c>
      <c r="BB965" s="277">
        <f t="shared" si="3367"/>
        <v>0</v>
      </c>
      <c r="BC965" s="277">
        <f t="shared" si="3367"/>
        <v>0</v>
      </c>
      <c r="BD965" s="277">
        <f t="shared" si="3367"/>
        <v>0</v>
      </c>
      <c r="BE965" s="277">
        <f t="shared" si="3367"/>
        <v>0</v>
      </c>
      <c r="BF965" s="277">
        <f t="shared" si="3367"/>
        <v>0</v>
      </c>
      <c r="BG965" s="277">
        <f t="shared" si="3367"/>
        <v>0</v>
      </c>
      <c r="BH965" s="277">
        <f t="shared" si="3367"/>
        <v>0</v>
      </c>
      <c r="BI965" s="277">
        <f t="shared" si="3367"/>
        <v>0</v>
      </c>
      <c r="BJ965" s="277">
        <f t="shared" si="3367"/>
        <v>0</v>
      </c>
      <c r="BK965" s="277">
        <f t="shared" si="3367"/>
        <v>0</v>
      </c>
      <c r="BL965" s="277">
        <f t="shared" si="3367"/>
        <v>0</v>
      </c>
      <c r="BM965" s="277">
        <f t="shared" si="3367"/>
        <v>0</v>
      </c>
      <c r="BN965" s="277">
        <f t="shared" si="3367"/>
        <v>0</v>
      </c>
      <c r="BO965" s="277">
        <f t="shared" si="3367"/>
        <v>0</v>
      </c>
      <c r="BP965" s="277">
        <f t="shared" si="3367"/>
        <v>0</v>
      </c>
      <c r="BQ965" s="277">
        <f t="shared" si="3367"/>
        <v>0</v>
      </c>
      <c r="BR965" s="277">
        <f t="shared" si="3367"/>
        <v>0</v>
      </c>
      <c r="BS965" s="277">
        <f t="shared" si="3367"/>
        <v>0</v>
      </c>
      <c r="BT965" s="277">
        <f t="shared" ref="BT965:BZ967" si="3368">BT710+BT735+BT760+BT785+BT810+BT835+BT860+BT885+BT910+BT935</f>
        <v>0</v>
      </c>
      <c r="BU965" s="277">
        <f t="shared" si="3368"/>
        <v>0</v>
      </c>
      <c r="BV965" s="277">
        <f t="shared" si="3368"/>
        <v>0</v>
      </c>
      <c r="BW965" s="277">
        <f t="shared" si="3368"/>
        <v>0</v>
      </c>
      <c r="BX965" s="277">
        <f t="shared" si="3368"/>
        <v>0</v>
      </c>
      <c r="BY965" s="277">
        <f t="shared" si="3368"/>
        <v>0</v>
      </c>
      <c r="BZ965" s="277">
        <f t="shared" si="3368"/>
        <v>0</v>
      </c>
    </row>
    <row r="966" spans="1:78" ht="15" x14ac:dyDescent="0.25">
      <c r="A966" s="325"/>
      <c r="B966" s="77">
        <f>SUM(G966:BZ966)</f>
        <v>-3348.33677966906</v>
      </c>
      <c r="C966" s="325"/>
      <c r="D966" s="325"/>
      <c r="E966" s="170" t="s">
        <v>82</v>
      </c>
      <c r="F966" s="325"/>
      <c r="G966" s="277">
        <f t="shared" ref="G966:V969" si="3369">G711+G736+G761+G786+G811+G836+G861+G886+G911+G936</f>
        <v>0</v>
      </c>
      <c r="H966" s="277">
        <f t="shared" si="3369"/>
        <v>0</v>
      </c>
      <c r="I966" s="277">
        <f t="shared" si="3369"/>
        <v>0</v>
      </c>
      <c r="J966" s="277">
        <f t="shared" si="3369"/>
        <v>0</v>
      </c>
      <c r="K966" s="277">
        <f t="shared" si="3369"/>
        <v>0</v>
      </c>
      <c r="L966" s="277">
        <f t="shared" si="3369"/>
        <v>0</v>
      </c>
      <c r="M966" s="277">
        <f t="shared" si="3369"/>
        <v>0</v>
      </c>
      <c r="N966" s="277">
        <f t="shared" si="3369"/>
        <v>0</v>
      </c>
      <c r="O966" s="277">
        <f t="shared" si="3369"/>
        <v>0</v>
      </c>
      <c r="P966" s="277">
        <f t="shared" si="3369"/>
        <v>0</v>
      </c>
      <c r="Q966" s="277">
        <f t="shared" si="3369"/>
        <v>0</v>
      </c>
      <c r="R966" s="277">
        <f t="shared" si="3369"/>
        <v>-379.13987193224841</v>
      </c>
      <c r="S966" s="277">
        <f t="shared" si="3369"/>
        <v>0</v>
      </c>
      <c r="T966" s="277">
        <f t="shared" si="3369"/>
        <v>0</v>
      </c>
      <c r="U966" s="277">
        <f t="shared" si="3369"/>
        <v>0</v>
      </c>
      <c r="V966" s="277">
        <f t="shared" si="3369"/>
        <v>0</v>
      </c>
      <c r="W966" s="277">
        <f t="shared" si="3367"/>
        <v>0</v>
      </c>
      <c r="X966" s="277">
        <f t="shared" si="3367"/>
        <v>-425.40627046560496</v>
      </c>
      <c r="Y966" s="277">
        <f t="shared" si="3367"/>
        <v>0</v>
      </c>
      <c r="Z966" s="277">
        <f t="shared" si="3367"/>
        <v>0</v>
      </c>
      <c r="AA966" s="277">
        <f t="shared" si="3367"/>
        <v>0</v>
      </c>
      <c r="AB966" s="277">
        <f t="shared" si="3367"/>
        <v>0</v>
      </c>
      <c r="AC966" s="277">
        <f t="shared" si="3367"/>
        <v>0</v>
      </c>
      <c r="AD966" s="277">
        <f t="shared" si="3367"/>
        <v>-641.79112235581886</v>
      </c>
      <c r="AE966" s="277">
        <f t="shared" si="3367"/>
        <v>0</v>
      </c>
      <c r="AF966" s="277">
        <f t="shared" si="3367"/>
        <v>0</v>
      </c>
      <c r="AG966" s="277">
        <f t="shared" si="3367"/>
        <v>0</v>
      </c>
      <c r="AH966" s="277">
        <f t="shared" si="3367"/>
        <v>0</v>
      </c>
      <c r="AI966" s="277">
        <f t="shared" si="3367"/>
        <v>0</v>
      </c>
      <c r="AJ966" s="277">
        <f t="shared" si="3367"/>
        <v>-513.97409413766184</v>
      </c>
      <c r="AK966" s="277">
        <f t="shared" si="3367"/>
        <v>0</v>
      </c>
      <c r="AL966" s="277">
        <f t="shared" si="3367"/>
        <v>0</v>
      </c>
      <c r="AM966" s="277">
        <f t="shared" si="3367"/>
        <v>0</v>
      </c>
      <c r="AN966" s="277">
        <f t="shared" si="3367"/>
        <v>0</v>
      </c>
      <c r="AO966" s="277">
        <f t="shared" si="3367"/>
        <v>0</v>
      </c>
      <c r="AP966" s="277">
        <f t="shared" si="3367"/>
        <v>-595.57460056504317</v>
      </c>
      <c r="AQ966" s="277">
        <f t="shared" si="3367"/>
        <v>0</v>
      </c>
      <c r="AR966" s="277">
        <f t="shared" si="3367"/>
        <v>0</v>
      </c>
      <c r="AS966" s="277">
        <f t="shared" si="3367"/>
        <v>0</v>
      </c>
      <c r="AT966" s="277">
        <f t="shared" si="3367"/>
        <v>0</v>
      </c>
      <c r="AU966" s="277">
        <f t="shared" si="3367"/>
        <v>0</v>
      </c>
      <c r="AV966" s="277">
        <f t="shared" si="3367"/>
        <v>-792.45082021268331</v>
      </c>
      <c r="AW966" s="277">
        <f t="shared" si="3367"/>
        <v>0</v>
      </c>
      <c r="AX966" s="277">
        <f t="shared" si="3367"/>
        <v>0</v>
      </c>
      <c r="AY966" s="277">
        <f t="shared" si="3367"/>
        <v>0</v>
      </c>
      <c r="AZ966" s="277">
        <f t="shared" si="3367"/>
        <v>0</v>
      </c>
      <c r="BA966" s="277">
        <f t="shared" si="3367"/>
        <v>0</v>
      </c>
      <c r="BB966" s="277">
        <f t="shared" si="3367"/>
        <v>0</v>
      </c>
      <c r="BC966" s="277">
        <f t="shared" si="3367"/>
        <v>0</v>
      </c>
      <c r="BD966" s="277">
        <f t="shared" si="3367"/>
        <v>0</v>
      </c>
      <c r="BE966" s="277">
        <f t="shared" si="3367"/>
        <v>0</v>
      </c>
      <c r="BF966" s="277">
        <f t="shared" si="3367"/>
        <v>0</v>
      </c>
      <c r="BG966" s="277">
        <f t="shared" si="3367"/>
        <v>0</v>
      </c>
      <c r="BH966" s="277">
        <f t="shared" si="3367"/>
        <v>0</v>
      </c>
      <c r="BI966" s="277">
        <f t="shared" si="3367"/>
        <v>0</v>
      </c>
      <c r="BJ966" s="277">
        <f t="shared" si="3367"/>
        <v>0</v>
      </c>
      <c r="BK966" s="277">
        <f t="shared" si="3367"/>
        <v>0</v>
      </c>
      <c r="BL966" s="277">
        <f t="shared" si="3367"/>
        <v>0</v>
      </c>
      <c r="BM966" s="277">
        <f t="shared" si="3367"/>
        <v>0</v>
      </c>
      <c r="BN966" s="277">
        <f t="shared" si="3367"/>
        <v>0</v>
      </c>
      <c r="BO966" s="277">
        <f t="shared" si="3367"/>
        <v>0</v>
      </c>
      <c r="BP966" s="277">
        <f t="shared" si="3367"/>
        <v>0</v>
      </c>
      <c r="BQ966" s="277">
        <f t="shared" si="3367"/>
        <v>0</v>
      </c>
      <c r="BR966" s="277">
        <f t="shared" si="3367"/>
        <v>0</v>
      </c>
      <c r="BS966" s="277">
        <f t="shared" si="3367"/>
        <v>0</v>
      </c>
      <c r="BT966" s="277">
        <f t="shared" si="3368"/>
        <v>0</v>
      </c>
      <c r="BU966" s="277">
        <f t="shared" si="3368"/>
        <v>0</v>
      </c>
      <c r="BV966" s="277">
        <f t="shared" si="3368"/>
        <v>0</v>
      </c>
      <c r="BW966" s="277">
        <f t="shared" si="3368"/>
        <v>0</v>
      </c>
      <c r="BX966" s="277">
        <f t="shared" si="3368"/>
        <v>0</v>
      </c>
      <c r="BY966" s="277">
        <f t="shared" si="3368"/>
        <v>0</v>
      </c>
      <c r="BZ966" s="277">
        <f t="shared" si="3368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69"/>
        <v>0.95193165647791678</v>
      </c>
      <c r="H967" s="277">
        <f t="shared" ref="H967:BS967" si="3370">H712+H737+H762+H787+H812+H837+H862+H887+H912+H937</f>
        <v>2.9686627891569017</v>
      </c>
      <c r="I967" s="277">
        <f t="shared" si="3370"/>
        <v>5.3621118187079366</v>
      </c>
      <c r="J967" s="277">
        <f t="shared" si="3370"/>
        <v>10.824360608541873</v>
      </c>
      <c r="K967" s="277">
        <f t="shared" si="3370"/>
        <v>20.225145491334342</v>
      </c>
      <c r="L967" s="277">
        <f t="shared" si="3370"/>
        <v>28.262690672978302</v>
      </c>
      <c r="M967" s="277">
        <f t="shared" si="3370"/>
        <v>32.725615406103131</v>
      </c>
      <c r="N967" s="277">
        <f t="shared" si="3370"/>
        <v>39.213953900067196</v>
      </c>
      <c r="O967" s="277">
        <f t="shared" si="3370"/>
        <v>47.138727755794626</v>
      </c>
      <c r="P967" s="277">
        <f t="shared" si="3370"/>
        <v>53.244474910919187</v>
      </c>
      <c r="Q967" s="277">
        <f t="shared" si="3370"/>
        <v>60.373335010939684</v>
      </c>
      <c r="R967" s="277">
        <f t="shared" si="3370"/>
        <v>68.683521351987523</v>
      </c>
      <c r="S967" s="277">
        <f t="shared" si="3370"/>
        <v>81.063545872088667</v>
      </c>
      <c r="T967" s="277">
        <f t="shared" si="3370"/>
        <v>94.180714338420387</v>
      </c>
      <c r="U967" s="277">
        <f t="shared" si="3370"/>
        <v>103.48785756461236</v>
      </c>
      <c r="V967" s="277">
        <f t="shared" si="3370"/>
        <v>110.90663227661491</v>
      </c>
      <c r="W967" s="277">
        <f t="shared" si="3370"/>
        <v>118.315227792995</v>
      </c>
      <c r="X967" s="277">
        <f t="shared" si="3370"/>
        <v>131.07679929489314</v>
      </c>
      <c r="Y967" s="277">
        <f t="shared" si="3370"/>
        <v>154.59252888380428</v>
      </c>
      <c r="Z967" s="277">
        <f t="shared" si="3370"/>
        <v>177.7047535422287</v>
      </c>
      <c r="AA967" s="277">
        <f t="shared" si="3370"/>
        <v>195.98288822388048</v>
      </c>
      <c r="AB967" s="277">
        <f t="shared" si="3370"/>
        <v>208.43949175952596</v>
      </c>
      <c r="AC967" s="277">
        <f t="shared" si="3370"/>
        <v>216.76323944843847</v>
      </c>
      <c r="AD967" s="277">
        <f t="shared" si="3370"/>
        <v>227.3378573394011</v>
      </c>
      <c r="AE967" s="277">
        <f t="shared" si="3370"/>
        <v>236.36648050427115</v>
      </c>
      <c r="AF967" s="277">
        <f t="shared" si="3370"/>
        <v>239.79771580877551</v>
      </c>
      <c r="AG967" s="277">
        <f t="shared" si="3370"/>
        <v>244.34247232121831</v>
      </c>
      <c r="AH967" s="277">
        <f t="shared" si="3370"/>
        <v>257.80829061406234</v>
      </c>
      <c r="AI967" s="277">
        <f t="shared" si="3370"/>
        <v>271.2663117645435</v>
      </c>
      <c r="AJ967" s="277">
        <f t="shared" si="3370"/>
        <v>282.39227701809915</v>
      </c>
      <c r="AK967" s="277">
        <f t="shared" si="3370"/>
        <v>293.47762385150645</v>
      </c>
      <c r="AL967" s="277">
        <f t="shared" si="3370"/>
        <v>303.38608065373893</v>
      </c>
      <c r="AM967" s="277">
        <f t="shared" si="3370"/>
        <v>309.82503930048864</v>
      </c>
      <c r="AN967" s="277">
        <f t="shared" si="3370"/>
        <v>318.39762005507555</v>
      </c>
      <c r="AO967" s="277">
        <f t="shared" si="3370"/>
        <v>331.51795661195871</v>
      </c>
      <c r="AP967" s="277">
        <f t="shared" si="3370"/>
        <v>351.70446829611387</v>
      </c>
      <c r="AQ967" s="277">
        <f t="shared" si="3370"/>
        <v>378.50483550963372</v>
      </c>
      <c r="AR967" s="277">
        <f t="shared" si="3370"/>
        <v>403.39089077933068</v>
      </c>
      <c r="AS967" s="277">
        <f t="shared" si="3370"/>
        <v>414.8767624422677</v>
      </c>
      <c r="AT967" s="277">
        <f t="shared" si="3370"/>
        <v>414.8767624422677</v>
      </c>
      <c r="AU967" s="277">
        <f t="shared" si="3370"/>
        <v>414.8767624422677</v>
      </c>
      <c r="AV967" s="277">
        <f t="shared" si="3370"/>
        <v>414.8767624422677</v>
      </c>
      <c r="AW967" s="277">
        <f t="shared" si="3370"/>
        <v>414.8767624422677</v>
      </c>
      <c r="AX967" s="277">
        <f t="shared" si="3370"/>
        <v>414.8767624422677</v>
      </c>
      <c r="AY967" s="277">
        <f t="shared" si="3370"/>
        <v>414.8767624422677</v>
      </c>
      <c r="AZ967" s="277">
        <f t="shared" si="3370"/>
        <v>414.8767624422677</v>
      </c>
      <c r="BA967" s="277">
        <f t="shared" si="3370"/>
        <v>414.8767624422677</v>
      </c>
      <c r="BB967" s="277">
        <f t="shared" si="3370"/>
        <v>414.8767624422677</v>
      </c>
      <c r="BC967" s="277">
        <f t="shared" si="3370"/>
        <v>414.8767624422677</v>
      </c>
      <c r="BD967" s="277">
        <f t="shared" si="3370"/>
        <v>414.8767624422677</v>
      </c>
      <c r="BE967" s="277">
        <f t="shared" si="3370"/>
        <v>414.8767624422677</v>
      </c>
      <c r="BF967" s="277">
        <f t="shared" si="3370"/>
        <v>414.8767624422677</v>
      </c>
      <c r="BG967" s="277">
        <f t="shared" si="3370"/>
        <v>414.8767624422677</v>
      </c>
      <c r="BH967" s="277">
        <f t="shared" si="3370"/>
        <v>414.8767624422677</v>
      </c>
      <c r="BI967" s="277">
        <f t="shared" si="3370"/>
        <v>414.8767624422677</v>
      </c>
      <c r="BJ967" s="277">
        <f t="shared" si="3370"/>
        <v>414.8767624422677</v>
      </c>
      <c r="BK967" s="277">
        <f t="shared" si="3370"/>
        <v>414.8767624422677</v>
      </c>
      <c r="BL967" s="277">
        <f t="shared" si="3370"/>
        <v>414.8767624422677</v>
      </c>
      <c r="BM967" s="277">
        <f t="shared" si="3370"/>
        <v>414.8767624422677</v>
      </c>
      <c r="BN967" s="277">
        <f t="shared" si="3370"/>
        <v>414.8767624422677</v>
      </c>
      <c r="BO967" s="277">
        <f t="shared" si="3370"/>
        <v>414.8767624422677</v>
      </c>
      <c r="BP967" s="277">
        <f t="shared" si="3370"/>
        <v>414.8767624422677</v>
      </c>
      <c r="BQ967" s="277">
        <f t="shared" si="3370"/>
        <v>414.8767624422677</v>
      </c>
      <c r="BR967" s="277">
        <f t="shared" si="3370"/>
        <v>414.8767624422677</v>
      </c>
      <c r="BS967" s="277">
        <f t="shared" si="3370"/>
        <v>414.8767624422677</v>
      </c>
      <c r="BT967" s="277">
        <f t="shared" si="3368"/>
        <v>414.8767624422677</v>
      </c>
      <c r="BU967" s="277">
        <f t="shared" si="3368"/>
        <v>414.8767624422677</v>
      </c>
      <c r="BV967" s="277">
        <f t="shared" si="3368"/>
        <v>414.8767624422677</v>
      </c>
      <c r="BW967" s="277">
        <f t="shared" si="3368"/>
        <v>414.8767624422677</v>
      </c>
      <c r="BX967" s="277">
        <f t="shared" si="3368"/>
        <v>414.8767624422677</v>
      </c>
      <c r="BY967" s="277">
        <f t="shared" si="3368"/>
        <v>414.8767624422677</v>
      </c>
      <c r="BZ967" s="277">
        <f t="shared" si="3368"/>
        <v>414.8767624422677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69"/>
        <v>1.3241503080788939</v>
      </c>
      <c r="H969" s="277">
        <f t="shared" ref="H969:BS969" si="3371">H714+H739+H764+H789+H814+H839+H864+H889+H914+H939</f>
        <v>4.1294516471788869</v>
      </c>
      <c r="I969" s="277">
        <f t="shared" si="3371"/>
        <v>7.4587728734287611</v>
      </c>
      <c r="J969" s="277">
        <f t="shared" si="3371"/>
        <v>15.056837680542319</v>
      </c>
      <c r="K969" s="277">
        <f t="shared" si="3371"/>
        <v>28.133461526407487</v>
      </c>
      <c r="L969" s="277">
        <f t="shared" si="3371"/>
        <v>39.313799795490752</v>
      </c>
      <c r="M969" s="277">
        <f t="shared" si="3371"/>
        <v>45.521790799976536</v>
      </c>
      <c r="N969" s="277">
        <f t="shared" si="3371"/>
        <v>54.547160801317567</v>
      </c>
      <c r="O969" s="277">
        <f t="shared" si="3371"/>
        <v>65.570632571699292</v>
      </c>
      <c r="P969" s="277">
        <f t="shared" si="3371"/>
        <v>74.0638126455963</v>
      </c>
      <c r="Q969" s="277">
        <f t="shared" si="3371"/>
        <v>83.980157199804822</v>
      </c>
      <c r="R969" s="277">
        <f t="shared" si="3371"/>
        <v>95.539743152020478</v>
      </c>
      <c r="S969" s="277">
        <f t="shared" si="3371"/>
        <v>112.76053118944034</v>
      </c>
      <c r="T969" s="277">
        <f t="shared" si="3371"/>
        <v>131.00669681238057</v>
      </c>
      <c r="U969" s="277">
        <f t="shared" si="3371"/>
        <v>143.95306379832016</v>
      </c>
      <c r="V969" s="277">
        <f t="shared" si="3371"/>
        <v>154.27268365087622</v>
      </c>
      <c r="W969" s="277">
        <f t="shared" si="3371"/>
        <v>164.57814409931146</v>
      </c>
      <c r="X969" s="277">
        <f t="shared" si="3371"/>
        <v>182.32966934885681</v>
      </c>
      <c r="Y969" s="277">
        <f t="shared" si="3371"/>
        <v>215.04037958520559</v>
      </c>
      <c r="Z969" s="277">
        <f t="shared" si="3371"/>
        <v>247.18980879430896</v>
      </c>
      <c r="AA969" s="277">
        <f t="shared" si="3371"/>
        <v>272.61495093042214</v>
      </c>
      <c r="AB969" s="277">
        <f t="shared" si="3371"/>
        <v>289.94226145434135</v>
      </c>
      <c r="AC969" s="277">
        <f t="shared" si="3371"/>
        <v>301.52071143196343</v>
      </c>
      <c r="AD969" s="277">
        <f t="shared" si="3371"/>
        <v>316.23015348365715</v>
      </c>
      <c r="AE969" s="277">
        <f t="shared" si="3371"/>
        <v>328.78909515130226</v>
      </c>
      <c r="AF969" s="277">
        <f t="shared" si="3371"/>
        <v>333.56199166612259</v>
      </c>
      <c r="AG969" s="277">
        <f t="shared" si="3371"/>
        <v>339.88381182531413</v>
      </c>
      <c r="AH969" s="277">
        <f t="shared" si="3371"/>
        <v>358.61495425519871</v>
      </c>
      <c r="AI969" s="277">
        <f t="shared" si="3371"/>
        <v>377.33525075051261</v>
      </c>
      <c r="AJ969" s="277">
        <f t="shared" si="3371"/>
        <v>392.81162472958567</v>
      </c>
      <c r="AK969" s="277">
        <f t="shared" si="3371"/>
        <v>408.23149791557444</v>
      </c>
      <c r="AL969" s="277">
        <f t="shared" si="3371"/>
        <v>422.01430053378624</v>
      </c>
      <c r="AM969" s="277">
        <f t="shared" si="3371"/>
        <v>430.97098247390272</v>
      </c>
      <c r="AN969" s="277">
        <f t="shared" si="3371"/>
        <v>442.89556274179387</v>
      </c>
      <c r="AO969" s="277">
        <f t="shared" si="3371"/>
        <v>461.14613522320036</v>
      </c>
      <c r="AP969" s="277">
        <f t="shared" si="3371"/>
        <v>489.22585658104595</v>
      </c>
      <c r="AQ969" s="277">
        <f t="shared" si="3371"/>
        <v>526.50554389989384</v>
      </c>
      <c r="AR969" s="277">
        <f t="shared" si="3371"/>
        <v>561.12239641025269</v>
      </c>
      <c r="AS969" s="277">
        <f t="shared" si="3371"/>
        <v>577.0994052611876</v>
      </c>
      <c r="AT969" s="277">
        <f t="shared" si="3371"/>
        <v>577.0994052611876</v>
      </c>
      <c r="AU969" s="277">
        <f t="shared" si="3371"/>
        <v>577.0994052611876</v>
      </c>
      <c r="AV969" s="277">
        <f t="shared" si="3371"/>
        <v>577.0994052611876</v>
      </c>
      <c r="AW969" s="277">
        <f t="shared" si="3371"/>
        <v>577.0994052611876</v>
      </c>
      <c r="AX969" s="277">
        <f t="shared" si="3371"/>
        <v>577.0994052611876</v>
      </c>
      <c r="AY969" s="277">
        <f t="shared" si="3371"/>
        <v>577.0994052611876</v>
      </c>
      <c r="AZ969" s="277">
        <f t="shared" si="3371"/>
        <v>577.0994052611876</v>
      </c>
      <c r="BA969" s="277">
        <f t="shared" si="3371"/>
        <v>577.0994052611876</v>
      </c>
      <c r="BB969" s="277">
        <f t="shared" si="3371"/>
        <v>577.0994052611876</v>
      </c>
      <c r="BC969" s="277">
        <f t="shared" si="3371"/>
        <v>577.0994052611876</v>
      </c>
      <c r="BD969" s="277">
        <f t="shared" si="3371"/>
        <v>577.0994052611876</v>
      </c>
      <c r="BE969" s="277">
        <f t="shared" si="3371"/>
        <v>577.0994052611876</v>
      </c>
      <c r="BF969" s="277">
        <f t="shared" si="3371"/>
        <v>577.0994052611876</v>
      </c>
      <c r="BG969" s="277">
        <f t="shared" si="3371"/>
        <v>577.0994052611876</v>
      </c>
      <c r="BH969" s="277">
        <f t="shared" si="3371"/>
        <v>577.0994052611876</v>
      </c>
      <c r="BI969" s="277">
        <f t="shared" si="3371"/>
        <v>577.0994052611876</v>
      </c>
      <c r="BJ969" s="277">
        <f t="shared" si="3371"/>
        <v>577.0994052611876</v>
      </c>
      <c r="BK969" s="277">
        <f t="shared" si="3371"/>
        <v>577.0994052611876</v>
      </c>
      <c r="BL969" s="277">
        <f t="shared" si="3371"/>
        <v>577.0994052611876</v>
      </c>
      <c r="BM969" s="277">
        <f t="shared" si="3371"/>
        <v>577.0994052611876</v>
      </c>
      <c r="BN969" s="277">
        <f t="shared" si="3371"/>
        <v>577.0994052611876</v>
      </c>
      <c r="BO969" s="277">
        <f t="shared" si="3371"/>
        <v>577.0994052611876</v>
      </c>
      <c r="BP969" s="277">
        <f t="shared" si="3371"/>
        <v>577.0994052611876</v>
      </c>
      <c r="BQ969" s="277">
        <f t="shared" si="3371"/>
        <v>577.0994052611876</v>
      </c>
      <c r="BR969" s="277">
        <f t="shared" si="3371"/>
        <v>577.0994052611876</v>
      </c>
      <c r="BS969" s="277">
        <f t="shared" si="3371"/>
        <v>577.0994052611876</v>
      </c>
      <c r="BT969" s="277">
        <f t="shared" ref="BT969:BZ969" si="3372">BT714+BT739+BT764+BT789+BT814+BT839+BT864+BT889+BT914+BT939</f>
        <v>577.0994052611876</v>
      </c>
      <c r="BU969" s="277">
        <f t="shared" si="3372"/>
        <v>577.0994052611876</v>
      </c>
      <c r="BV969" s="277">
        <f t="shared" si="3372"/>
        <v>577.0994052611876</v>
      </c>
      <c r="BW969" s="277">
        <f t="shared" si="3372"/>
        <v>577.0994052611876</v>
      </c>
      <c r="BX969" s="277">
        <f t="shared" si="3372"/>
        <v>577.0994052611876</v>
      </c>
      <c r="BY969" s="277">
        <f t="shared" si="3372"/>
        <v>577.0994052611876</v>
      </c>
      <c r="BZ969" s="277">
        <f t="shared" si="3372"/>
        <v>577.0994052611876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607"/>
  <sheetViews>
    <sheetView zoomScaleNormal="100" workbookViewId="0">
      <pane xSplit="4" ySplit="8" topLeftCell="E9" activePane="bottomRight" state="frozen"/>
      <selection activeCell="BJ4" sqref="BJ4"/>
      <selection pane="topRight" activeCell="BJ4" sqref="BJ4"/>
      <selection pane="bottomLeft" activeCell="BJ4" sqref="BJ4"/>
      <selection pane="bottomRight" activeCell="G30" sqref="G30"/>
    </sheetView>
  </sheetViews>
  <sheetFormatPr defaultColWidth="9.140625" defaultRowHeight="12.75" outlineLevelRow="1" outlineLevelCol="1" x14ac:dyDescent="0.2"/>
  <cols>
    <col min="1" max="1" width="3.140625" style="1" customWidth="1"/>
    <col min="2" max="2" width="22.28515625" style="1" bestFit="1" customWidth="1"/>
    <col min="3" max="3" width="10.28515625" style="1" customWidth="1"/>
    <col min="4" max="4" width="11.42578125" style="1" customWidth="1"/>
    <col min="5" max="5" width="14.28515625" style="1" customWidth="1"/>
    <col min="6" max="6" width="11.28515625" style="1" bestFit="1" customWidth="1"/>
    <col min="7" max="10" width="10.140625" style="1" customWidth="1"/>
    <col min="11" max="11" width="12.28515625" style="1" bestFit="1" customWidth="1"/>
    <col min="12" max="13" width="10.140625" style="1" customWidth="1"/>
    <col min="14" max="14" width="10.28515625" style="1" customWidth="1"/>
    <col min="15" max="15" width="11.140625" style="1" customWidth="1"/>
    <col min="16" max="17" width="10.28515625" style="1" customWidth="1"/>
    <col min="18" max="18" width="10.28515625" style="1" customWidth="1" outlineLevel="1"/>
    <col min="19" max="47" width="9.140625" style="1" customWidth="1" outlineLevel="1"/>
    <col min="48" max="48" width="11.7109375" style="1" customWidth="1" outlineLevel="1"/>
    <col min="49" max="59" width="9.140625" style="1" customWidth="1" outlineLevel="1"/>
    <col min="60" max="60" width="9.140625" style="123" customWidth="1" outlineLevel="1"/>
    <col min="61" max="64" width="9.140625" style="123" customWidth="1"/>
    <col min="65" max="16384" width="9.140625" style="1"/>
  </cols>
  <sheetData>
    <row r="1" spans="1:78" ht="20.25" x14ac:dyDescent="0.3">
      <c r="B1" s="185" t="e">
        <f>INPUTS!#REF!</f>
        <v>#REF!</v>
      </c>
      <c r="F1" s="1" t="str">
        <f t="array" ref="F1:BM1">TRANSPOSE('Dep-Mains'!A12:A71)</f>
        <v>Roll-in 1</v>
      </c>
      <c r="G1" s="1" t="str">
        <v>Roll-in 1</v>
      </c>
      <c r="H1" s="1" t="str">
        <v>Roll-in 1</v>
      </c>
      <c r="I1" s="1" t="str">
        <v>Roll-in 1</v>
      </c>
      <c r="J1" s="1" t="str">
        <v>Roll-in 1</v>
      </c>
      <c r="K1" s="1" t="str">
        <v>Roll-in 1</v>
      </c>
      <c r="L1" s="1" t="str">
        <v>Roll-in 1</v>
      </c>
      <c r="M1" s="1" t="str">
        <v>Roll-in 1</v>
      </c>
      <c r="N1" s="1" t="str">
        <v>Roll-in 2</v>
      </c>
      <c r="O1" s="1" t="str">
        <v>Roll-in 2</v>
      </c>
      <c r="P1" s="1" t="str">
        <v>Roll-in 2</v>
      </c>
      <c r="Q1" s="1" t="str">
        <v>Roll-in 2</v>
      </c>
      <c r="R1" s="1" t="str">
        <v>Roll-in 2</v>
      </c>
      <c r="S1" s="1" t="str">
        <v>Roll-in 2</v>
      </c>
      <c r="T1" s="1" t="str">
        <v>Roll-in 3</v>
      </c>
      <c r="U1" s="1" t="str">
        <v>Roll-in 3</v>
      </c>
      <c r="V1" s="1" t="str">
        <v>Roll-in 3</v>
      </c>
      <c r="W1" s="1" t="str">
        <v>Roll-in 3</v>
      </c>
      <c r="X1" s="1" t="str">
        <v>Roll-in 3</v>
      </c>
      <c r="Y1" s="1" t="str">
        <v>Roll-in 3</v>
      </c>
      <c r="Z1" s="1" t="str">
        <v>Roll-in 4</v>
      </c>
      <c r="AA1" s="1" t="str">
        <v>Roll-in 4</v>
      </c>
      <c r="AB1" s="1" t="str">
        <v>Roll-in 4</v>
      </c>
      <c r="AC1" s="1" t="str">
        <v>Roll-in 4</v>
      </c>
      <c r="AD1" s="1" t="str">
        <v>Roll-in 4</v>
      </c>
      <c r="AE1" s="1" t="str">
        <v>Roll-in 4</v>
      </c>
      <c r="AF1" s="1" t="str">
        <v>Roll-in 5</v>
      </c>
      <c r="AG1" s="1" t="str">
        <v>Roll-in 5</v>
      </c>
      <c r="AH1" s="1" t="str">
        <v>Roll-in 5</v>
      </c>
      <c r="AI1" s="1" t="str">
        <v>Roll-in 5</v>
      </c>
      <c r="AJ1" s="1" t="str">
        <v>Roll-in 5</v>
      </c>
      <c r="AK1" s="1" t="str">
        <v>Roll-in 5</v>
      </c>
      <c r="AL1" s="1" t="str">
        <v>Roll-in 6</v>
      </c>
      <c r="AM1" s="1" t="str">
        <v>Roll-in 6</v>
      </c>
      <c r="AN1" s="1" t="str">
        <v>Roll-in 6</v>
      </c>
      <c r="AO1" s="1" t="str">
        <v>Roll-in 6</v>
      </c>
      <c r="AP1" s="1" t="str">
        <v>Roll-in 6</v>
      </c>
      <c r="AQ1" s="1" t="str">
        <v>Roll-in 6</v>
      </c>
      <c r="AR1" s="1" t="str">
        <v>Roll-in 7</v>
      </c>
      <c r="AS1" s="1" t="str">
        <v>Roll-in 7</v>
      </c>
      <c r="AT1" s="1" t="str">
        <v>Roll-in 7</v>
      </c>
      <c r="AU1" s="1" t="str">
        <v>Roll-in 7</v>
      </c>
      <c r="AV1" s="1" t="str">
        <v>Roll-in 7</v>
      </c>
      <c r="AW1" s="1" t="str">
        <v>Roll-in 7</v>
      </c>
      <c r="AX1" s="1" t="str">
        <v>Roll-in 8</v>
      </c>
      <c r="AY1" s="1" t="str">
        <v>Roll-in 8</v>
      </c>
      <c r="AZ1" s="1" t="str">
        <v>Roll-in 8</v>
      </c>
      <c r="BA1" s="1" t="str">
        <v>Roll-in 8</v>
      </c>
      <c r="BB1" s="1" t="str">
        <v>Roll-in 8</v>
      </c>
      <c r="BC1" s="1" t="str">
        <v>Roll-in 8</v>
      </c>
      <c r="BD1" s="1" t="str">
        <v>Roll-in 9</v>
      </c>
      <c r="BE1" s="1" t="str">
        <v>Roll-in 9</v>
      </c>
      <c r="BF1" s="1" t="str">
        <v>Roll-in 9</v>
      </c>
      <c r="BG1" s="1" t="str">
        <v>Roll-in 9</v>
      </c>
      <c r="BH1" s="123" t="str">
        <v>Roll-in 9</v>
      </c>
      <c r="BI1" s="123" t="str">
        <v>Roll-in 9</v>
      </c>
      <c r="BJ1" s="123" t="str">
        <v>Roll-in 10</v>
      </c>
      <c r="BK1" s="123" t="str">
        <v>Roll-in 10</v>
      </c>
      <c r="BL1" s="123" t="str">
        <v>Roll-in 10</v>
      </c>
      <c r="BM1" s="123" t="str">
        <v>Roll-in 10</v>
      </c>
    </row>
    <row r="2" spans="1:78" ht="15.75" x14ac:dyDescent="0.25">
      <c r="B2" s="36" t="str">
        <f>INPUTS!C146</f>
        <v>UPCI CWIP Calculation</v>
      </c>
      <c r="F2" s="4"/>
      <c r="BM2" s="123"/>
    </row>
    <row r="3" spans="1:78" x14ac:dyDescent="0.2">
      <c r="B3" s="57" t="s">
        <v>53</v>
      </c>
      <c r="F3" s="1">
        <f>IF(OR(MONTH(F$8)=INPUTS!$C$148,MONTH(F$8)=INPUTS!$C$149),1,0)</f>
        <v>0</v>
      </c>
      <c r="G3" s="123">
        <f>IF(OR(MONTH(G$8)=INPUTS!$C$148,MONTH(G$8)=INPUTS!$C$149),1,0)</f>
        <v>0</v>
      </c>
      <c r="H3" s="123">
        <f>IF(OR(MONTH(H$8)=INPUTS!$C$148,MONTH(H$8)=INPUTS!$C$149),1,0)</f>
        <v>0</v>
      </c>
      <c r="I3" s="123">
        <f>IF(OR(MONTH(I$8)=INPUTS!$C$148,MONTH(I$8)=INPUTS!$C$149),1,0)</f>
        <v>0</v>
      </c>
      <c r="J3" s="123">
        <f>IF(OR(MONTH(J$8)=INPUTS!$C$148,MONTH(J$8)=INPUTS!$C$149),1,0)</f>
        <v>0</v>
      </c>
      <c r="K3" s="123">
        <f>IF(OR(MONTH(K$8)=INPUTS!$C$148,MONTH(K$8)=INPUTS!$C$149),1,0)</f>
        <v>1</v>
      </c>
      <c r="L3" s="123">
        <f>IF(OR(MONTH(L$8)=INPUTS!$C$148,MONTH(L$8)=INPUTS!$C$149),1,0)</f>
        <v>0</v>
      </c>
      <c r="M3" s="123">
        <f>IF(OR(MONTH(M$8)=INPUTS!$C$148,MONTH(M$8)=INPUTS!$C$149),1,0)</f>
        <v>0</v>
      </c>
      <c r="N3" s="123">
        <f>IF(OR(MONTH(N$8)=INPUTS!$C$148,MONTH(N$8)=INPUTS!$C$149),1,0)</f>
        <v>0</v>
      </c>
      <c r="O3" s="123">
        <f>IF(OR(MONTH(O$8)=INPUTS!$C$148,MONTH(O$8)=INPUTS!$C$149),1,0)</f>
        <v>0</v>
      </c>
      <c r="P3" s="123">
        <f>IF(OR(MONTH(P$8)=INPUTS!$C$148,MONTH(P$8)=INPUTS!$C$149),1,0)</f>
        <v>0</v>
      </c>
      <c r="Q3" s="123">
        <f>IF(OR(MONTH(Q$8)=INPUTS!$C$148,MONTH(Q$8)=INPUTS!$C$149),1,0)</f>
        <v>1</v>
      </c>
      <c r="R3" s="123">
        <f>IF(OR(MONTH(R$8)=INPUTS!$C$148,MONTH(R$8)=INPUTS!$C$149),1,0)</f>
        <v>0</v>
      </c>
      <c r="S3" s="123">
        <f>IF(OR(MONTH(S$8)=INPUTS!$C$148,MONTH(S$8)=INPUTS!$C$149),1,0)</f>
        <v>0</v>
      </c>
      <c r="T3" s="123">
        <f>IF(OR(MONTH(T$8)=INPUTS!$C$148,MONTH(T$8)=INPUTS!$C$149),1,0)</f>
        <v>0</v>
      </c>
      <c r="U3" s="123">
        <f>IF(OR(MONTH(U$8)=INPUTS!$C$148,MONTH(U$8)=INPUTS!$C$149),1,0)</f>
        <v>0</v>
      </c>
      <c r="V3" s="123">
        <f>IF(OR(MONTH(V$8)=INPUTS!$C$148,MONTH(V$8)=INPUTS!$C$149),1,0)</f>
        <v>0</v>
      </c>
      <c r="W3" s="123">
        <f>IF(OR(MONTH(W$8)=INPUTS!$C$148,MONTH(W$8)=INPUTS!$C$149),1,0)</f>
        <v>1</v>
      </c>
      <c r="X3" s="123">
        <f>IF(OR(MONTH(X$8)=INPUTS!$C$148,MONTH(X$8)=INPUTS!$C$149),1,0)</f>
        <v>0</v>
      </c>
      <c r="Y3" s="123">
        <f>IF(OR(MONTH(Y$8)=INPUTS!$C$148,MONTH(Y$8)=INPUTS!$C$149),1,0)</f>
        <v>0</v>
      </c>
      <c r="Z3" s="123">
        <f>IF(OR(MONTH(Z$8)=INPUTS!$C$148,MONTH(Z$8)=INPUTS!$C$149),1,0)</f>
        <v>0</v>
      </c>
      <c r="AA3" s="123">
        <f>IF(OR(MONTH(AA$8)=INPUTS!$C$148,MONTH(AA$8)=INPUTS!$C$149),1,0)</f>
        <v>0</v>
      </c>
      <c r="AB3" s="123">
        <f>IF(OR(MONTH(AB$8)=INPUTS!$C$148,MONTH(AB$8)=INPUTS!$C$149),1,0)</f>
        <v>0</v>
      </c>
      <c r="AC3" s="123">
        <f>IF(OR(MONTH(AC$8)=INPUTS!$C$148,MONTH(AC$8)=INPUTS!$C$149),1,0)</f>
        <v>1</v>
      </c>
      <c r="AD3" s="123">
        <f>IF(OR(MONTH(AD$8)=INPUTS!$C$148,MONTH(AD$8)=INPUTS!$C$149),1,0)</f>
        <v>0</v>
      </c>
      <c r="AE3" s="123">
        <f>IF(OR(MONTH(AE$8)=INPUTS!$C$148,MONTH(AE$8)=INPUTS!$C$149),1,0)</f>
        <v>0</v>
      </c>
      <c r="AF3" s="123">
        <f>IF(OR(MONTH(AF$8)=INPUTS!$C$148,MONTH(AF$8)=INPUTS!$C$149),1,0)</f>
        <v>0</v>
      </c>
      <c r="AG3" s="123">
        <f>IF(OR(MONTH(AG$8)=INPUTS!$C$148,MONTH(AG$8)=INPUTS!$C$149),1,0)</f>
        <v>0</v>
      </c>
      <c r="AH3" s="123">
        <f>IF(OR(MONTH(AH$8)=INPUTS!$C$148,MONTH(AH$8)=INPUTS!$C$149),1,0)</f>
        <v>0</v>
      </c>
      <c r="AI3" s="123">
        <f>IF(OR(MONTH(AI$8)=INPUTS!$C$148,MONTH(AI$8)=INPUTS!$C$149),1,0)</f>
        <v>1</v>
      </c>
      <c r="AJ3" s="123">
        <f>IF(OR(MONTH(AJ$8)=INPUTS!$C$148,MONTH(AJ$8)=INPUTS!$C$149),1,0)</f>
        <v>0</v>
      </c>
      <c r="AK3" s="123">
        <f>IF(OR(MONTH(AK$8)=INPUTS!$C$148,MONTH(AK$8)=INPUTS!$C$149),1,0)</f>
        <v>0</v>
      </c>
      <c r="AL3" s="123">
        <f>IF(OR(MONTH(AL$8)=INPUTS!$C$148,MONTH(AL$8)=INPUTS!$C$149),1,0)</f>
        <v>0</v>
      </c>
      <c r="AM3" s="123">
        <f>IF(OR(MONTH(AM$8)=INPUTS!$C$148,MONTH(AM$8)=INPUTS!$C$149),1,0)</f>
        <v>0</v>
      </c>
      <c r="AN3" s="123">
        <f>IF(OR(MONTH(AN$8)=INPUTS!$C$148,MONTH(AN$8)=INPUTS!$C$149),1,0)</f>
        <v>0</v>
      </c>
      <c r="AO3" s="123">
        <f>IF(OR(MONTH(AO$8)=INPUTS!$C$148,MONTH(AO$8)=INPUTS!$C$149),1,0)</f>
        <v>1</v>
      </c>
      <c r="AP3" s="123">
        <f>IF(OR(MONTH(AP$8)=INPUTS!$C$148,MONTH(AP$8)=INPUTS!$C$149),1,0)</f>
        <v>0</v>
      </c>
      <c r="AQ3" s="123">
        <f>IF(OR(MONTH(AQ$8)=INPUTS!$C$148,MONTH(AQ$8)=INPUTS!$C$149),1,0)</f>
        <v>0</v>
      </c>
      <c r="AR3" s="123">
        <f>IF(OR(MONTH(AR$8)=INPUTS!$C$148,MONTH(AR$8)=INPUTS!$C$149),1,0)</f>
        <v>0</v>
      </c>
      <c r="AS3" s="123">
        <f>IF(OR(MONTH(AS$8)=INPUTS!$C$148,MONTH(AS$8)=INPUTS!$C$149),1,0)</f>
        <v>0</v>
      </c>
      <c r="AT3" s="123">
        <f>IF(OR(MONTH(AT$8)=INPUTS!$C$148,MONTH(AT$8)=INPUTS!$C$149),1,0)</f>
        <v>0</v>
      </c>
      <c r="AU3" s="123">
        <f>IF(OR(MONTH(AU$8)=INPUTS!$C$148,MONTH(AU$8)=INPUTS!$C$149),1,0)</f>
        <v>1</v>
      </c>
      <c r="AV3" s="123">
        <f>IF(OR(MONTH(AV$8)=INPUTS!$C$148,MONTH(AV$8)=INPUTS!$C$149),1,0)</f>
        <v>0</v>
      </c>
      <c r="AW3" s="123">
        <f>IF(OR(MONTH(AW$8)=INPUTS!$C$148,MONTH(AW$8)=INPUTS!$C$149),1,0)</f>
        <v>0</v>
      </c>
      <c r="AX3" s="123">
        <f>IF(OR(MONTH(AX$8)=INPUTS!$C$148,MONTH(AX$8)=INPUTS!$C$149),1,0)</f>
        <v>0</v>
      </c>
      <c r="AY3" s="123">
        <f>IF(OR(MONTH(AY$8)=INPUTS!$C$148,MONTH(AY$8)=INPUTS!$C$149),1,0)</f>
        <v>0</v>
      </c>
      <c r="AZ3" s="123">
        <f>IF(OR(MONTH(AZ$8)=INPUTS!$C$148,MONTH(AZ$8)=INPUTS!$C$149),1,0)</f>
        <v>0</v>
      </c>
      <c r="BA3" s="123">
        <f>IF(OR(MONTH(BA$8)=INPUTS!$C$148,MONTH(BA$8)=INPUTS!$C$149),1,0)</f>
        <v>1</v>
      </c>
      <c r="BB3" s="123">
        <f>IF(OR(MONTH(BB$8)=INPUTS!$C$148,MONTH(BB$8)=INPUTS!$C$149),1,0)</f>
        <v>0</v>
      </c>
      <c r="BC3" s="123">
        <f>IF(OR(MONTH(BC$8)=INPUTS!$C$148,MONTH(BC$8)=INPUTS!$C$149),1,0)</f>
        <v>0</v>
      </c>
      <c r="BD3" s="123">
        <f>IF(OR(MONTH(BD$8)=INPUTS!$C$148,MONTH(BD$8)=INPUTS!$C$149),1,0)</f>
        <v>0</v>
      </c>
      <c r="BE3" s="123">
        <f>IF(OR(MONTH(BE$8)=INPUTS!$C$148,MONTH(BE$8)=INPUTS!$C$149),1,0)</f>
        <v>0</v>
      </c>
      <c r="BF3" s="123">
        <f>IF(OR(MONTH(BF$8)=INPUTS!$C$148,MONTH(BF$8)=INPUTS!$C$149),1,0)</f>
        <v>0</v>
      </c>
      <c r="BG3" s="123">
        <f>IF(OR(MONTH(BG$8)=INPUTS!$C$148,MONTH(BG$8)=INPUTS!$C$149),1,0)</f>
        <v>1</v>
      </c>
      <c r="BH3" s="123">
        <f>IF(OR(MONTH(BH$8)=INPUTS!$C$148,MONTH(BH$8)=INPUTS!$C$149),1,0)</f>
        <v>0</v>
      </c>
      <c r="BM3" s="123"/>
    </row>
    <row r="4" spans="1:78" ht="15" x14ac:dyDescent="0.25">
      <c r="E4" s="37" t="s">
        <v>17</v>
      </c>
      <c r="F4" s="79">
        <f>INPUTS!D151</f>
        <v>1.894221235052659E-2</v>
      </c>
      <c r="G4" s="79">
        <f>INPUTS!E151</f>
        <v>1.894221235052659E-2</v>
      </c>
      <c r="H4" s="79">
        <f>INPUTS!F151</f>
        <v>1.894221235052659E-2</v>
      </c>
      <c r="I4" s="79">
        <f>INPUTS!G151</f>
        <v>1.894221235052659E-2</v>
      </c>
      <c r="J4" s="79">
        <f>INPUTS!H151</f>
        <v>1.894221235052659E-2</v>
      </c>
      <c r="K4" s="79">
        <f>INPUTS!I151</f>
        <v>1.894221235052659E-2</v>
      </c>
      <c r="L4" s="79">
        <f>INPUTS!J151</f>
        <v>1.894221235052659E-2</v>
      </c>
      <c r="M4" s="79">
        <f>INPUTS!K151</f>
        <v>1.894221235052659E-2</v>
      </c>
      <c r="N4" s="79">
        <f>INPUTS!L151</f>
        <v>1.894221235052659E-2</v>
      </c>
      <c r="O4" s="79">
        <f>INPUTS!M151</f>
        <v>1.894221235052659E-2</v>
      </c>
      <c r="P4" s="79">
        <f>INPUTS!N151</f>
        <v>1.894221235052659E-2</v>
      </c>
      <c r="Q4" s="79">
        <f>INPUTS!O151</f>
        <v>1.894221235052659E-2</v>
      </c>
      <c r="R4" s="79">
        <f>INPUTS!P151</f>
        <v>1.894221235052659E-2</v>
      </c>
      <c r="S4" s="79">
        <f>INPUTS!Q151</f>
        <v>1.894221235052659E-2</v>
      </c>
      <c r="T4" s="79">
        <f>INPUTS!R151</f>
        <v>1.894221235052659E-2</v>
      </c>
      <c r="U4" s="79">
        <f>INPUTS!S151</f>
        <v>1.894221235052659E-2</v>
      </c>
      <c r="V4" s="79">
        <f>INPUTS!T151</f>
        <v>1.894221235052659E-2</v>
      </c>
      <c r="W4" s="79">
        <f>INPUTS!U151</f>
        <v>1.894221235052659E-2</v>
      </c>
      <c r="X4" s="79">
        <f>INPUTS!V151</f>
        <v>1.894221235052659E-2</v>
      </c>
      <c r="Y4" s="79">
        <f>INPUTS!W151</f>
        <v>1.894221235052659E-2</v>
      </c>
      <c r="Z4" s="79">
        <f>INPUTS!X151</f>
        <v>1.894221235052659E-2</v>
      </c>
      <c r="AA4" s="79">
        <f>INPUTS!Y151</f>
        <v>1.894221235052659E-2</v>
      </c>
      <c r="AB4" s="79">
        <f>INPUTS!Z151</f>
        <v>1.894221235052659E-2</v>
      </c>
      <c r="AC4" s="79">
        <f>INPUTS!AA151</f>
        <v>1.894221235052659E-2</v>
      </c>
      <c r="AD4" s="79">
        <f>INPUTS!AB151</f>
        <v>1.894221235052659E-2</v>
      </c>
      <c r="AE4" s="79">
        <f>INPUTS!AC151</f>
        <v>1.894221235052659E-2</v>
      </c>
      <c r="AF4" s="79">
        <f>INPUTS!AD151</f>
        <v>1.894221235052659E-2</v>
      </c>
      <c r="AG4" s="79">
        <f>INPUTS!AE151</f>
        <v>1.894221235052659E-2</v>
      </c>
      <c r="AH4" s="79">
        <f>INPUTS!AF151</f>
        <v>1.894221235052659E-2</v>
      </c>
      <c r="AI4" s="79">
        <f>INPUTS!AG151</f>
        <v>1.894221235052659E-2</v>
      </c>
      <c r="AJ4" s="79">
        <f>INPUTS!AH151</f>
        <v>1.894221235052659E-2</v>
      </c>
      <c r="AK4" s="79">
        <f>INPUTS!AI151</f>
        <v>1.894221235052659E-2</v>
      </c>
      <c r="AL4" s="79">
        <f>INPUTS!AJ151</f>
        <v>1.894221235052659E-2</v>
      </c>
      <c r="AM4" s="79">
        <f>INPUTS!AK151</f>
        <v>1.894221235052659E-2</v>
      </c>
      <c r="AN4" s="79">
        <f>INPUTS!AL151</f>
        <v>1.894221235052659E-2</v>
      </c>
      <c r="AO4" s="79">
        <f>INPUTS!AM151</f>
        <v>1.894221235052659E-2</v>
      </c>
      <c r="AP4" s="79">
        <f>INPUTS!AN151</f>
        <v>1.894221235052659E-2</v>
      </c>
      <c r="AQ4" s="79">
        <f>INPUTS!AO151</f>
        <v>1.894221235052659E-2</v>
      </c>
      <c r="AR4" s="79">
        <f>INPUTS!AP151</f>
        <v>1.894221235052659E-2</v>
      </c>
      <c r="AS4" s="79">
        <f>INPUTS!AQ151</f>
        <v>1.894221235052659E-2</v>
      </c>
      <c r="AT4" s="79">
        <f>INPUTS!AR151</f>
        <v>1.894221235052659E-2</v>
      </c>
      <c r="AU4" s="79">
        <f>INPUTS!AS151</f>
        <v>1.894221235052659E-2</v>
      </c>
      <c r="AV4" s="79">
        <f>INPUTS!AT151</f>
        <v>1.894221235052659E-2</v>
      </c>
      <c r="AW4" s="79">
        <f>INPUTS!AU151</f>
        <v>1.894221235052659E-2</v>
      </c>
      <c r="AX4" s="79">
        <f>INPUTS!AV151</f>
        <v>1.894221235052659E-2</v>
      </c>
      <c r="AY4" s="79">
        <f>INPUTS!AW151</f>
        <v>1.894221235052659E-2</v>
      </c>
      <c r="AZ4" s="79">
        <f>INPUTS!AX151</f>
        <v>1.894221235052659E-2</v>
      </c>
      <c r="BA4" s="79">
        <f>INPUTS!AY151</f>
        <v>1.894221235052659E-2</v>
      </c>
      <c r="BB4" s="79">
        <f>INPUTS!AZ151</f>
        <v>1.894221235052659E-2</v>
      </c>
      <c r="BC4" s="79">
        <f>INPUTS!BA151</f>
        <v>1.894221235052659E-2</v>
      </c>
      <c r="BD4" s="79">
        <f>INPUTS!BB151</f>
        <v>1.894221235052659E-2</v>
      </c>
      <c r="BE4" s="79">
        <f>INPUTS!BC151</f>
        <v>1.894221235052659E-2</v>
      </c>
      <c r="BF4" s="79">
        <f>INPUTS!BD151</f>
        <v>1.894221235052659E-2</v>
      </c>
      <c r="BG4" s="79">
        <f>INPUTS!BE151</f>
        <v>1.894221235052659E-2</v>
      </c>
      <c r="BH4" s="79">
        <f>INPUTS!BF151</f>
        <v>1.894221235052659E-2</v>
      </c>
      <c r="BI4" s="79"/>
      <c r="BJ4" s="79"/>
      <c r="BK4" s="79"/>
      <c r="BL4" s="79"/>
      <c r="BM4" s="79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</row>
    <row r="5" spans="1:78" ht="15" x14ac:dyDescent="0.25">
      <c r="E5" s="37" t="s">
        <v>40</v>
      </c>
      <c r="F5" s="79">
        <f>INPUTS!D152</f>
        <v>4.8240164617571017E-2</v>
      </c>
      <c r="G5" s="79">
        <f>INPUTS!E152</f>
        <v>4.8240164617571017E-2</v>
      </c>
      <c r="H5" s="79">
        <f>INPUTS!F152</f>
        <v>4.8240164617571017E-2</v>
      </c>
      <c r="I5" s="79">
        <f>INPUTS!G152</f>
        <v>4.8240164617571017E-2</v>
      </c>
      <c r="J5" s="79">
        <f>INPUTS!H152</f>
        <v>4.8240164617571017E-2</v>
      </c>
      <c r="K5" s="79">
        <f>INPUTS!I152</f>
        <v>4.8240164617571017E-2</v>
      </c>
      <c r="L5" s="79">
        <f>INPUTS!J152</f>
        <v>4.8240164617571017E-2</v>
      </c>
      <c r="M5" s="79">
        <f>INPUTS!K152</f>
        <v>4.8240164617571017E-2</v>
      </c>
      <c r="N5" s="79">
        <f>INPUTS!L152</f>
        <v>4.8240164617571017E-2</v>
      </c>
      <c r="O5" s="79">
        <f>INPUTS!M152</f>
        <v>4.8240164617571017E-2</v>
      </c>
      <c r="P5" s="79">
        <f>INPUTS!N152</f>
        <v>4.8240164617571017E-2</v>
      </c>
      <c r="Q5" s="79">
        <f>INPUTS!O152</f>
        <v>4.8240164617571017E-2</v>
      </c>
      <c r="R5" s="79">
        <f>INPUTS!P152</f>
        <v>4.8240164617571017E-2</v>
      </c>
      <c r="S5" s="79">
        <f>INPUTS!Q152</f>
        <v>4.8240164617571017E-2</v>
      </c>
      <c r="T5" s="79">
        <f>INPUTS!R152</f>
        <v>4.8240164617571017E-2</v>
      </c>
      <c r="U5" s="79">
        <f>INPUTS!S152</f>
        <v>4.8240164617571017E-2</v>
      </c>
      <c r="V5" s="79">
        <f>INPUTS!T152</f>
        <v>4.8240164617571017E-2</v>
      </c>
      <c r="W5" s="79">
        <f>INPUTS!U152</f>
        <v>4.8240164617571017E-2</v>
      </c>
      <c r="X5" s="79">
        <f>INPUTS!V152</f>
        <v>4.8240164617571017E-2</v>
      </c>
      <c r="Y5" s="79">
        <f>INPUTS!W152</f>
        <v>4.8240164617571017E-2</v>
      </c>
      <c r="Z5" s="79">
        <f>INPUTS!X152</f>
        <v>4.8240164617571017E-2</v>
      </c>
      <c r="AA5" s="79">
        <f>INPUTS!Y152</f>
        <v>4.8240164617571017E-2</v>
      </c>
      <c r="AB5" s="79">
        <f>INPUTS!Z152</f>
        <v>4.8240164617571017E-2</v>
      </c>
      <c r="AC5" s="79">
        <f>INPUTS!AA152</f>
        <v>4.8240164617571017E-2</v>
      </c>
      <c r="AD5" s="79">
        <f>INPUTS!AB152</f>
        <v>4.8240164617571017E-2</v>
      </c>
      <c r="AE5" s="79">
        <f>INPUTS!AC152</f>
        <v>4.8240164617571017E-2</v>
      </c>
      <c r="AF5" s="79">
        <f>INPUTS!AD152</f>
        <v>4.8240164617571017E-2</v>
      </c>
      <c r="AG5" s="79">
        <f>INPUTS!AE152</f>
        <v>4.8240164617571017E-2</v>
      </c>
      <c r="AH5" s="79">
        <f>INPUTS!AF152</f>
        <v>4.8240164617571017E-2</v>
      </c>
      <c r="AI5" s="79">
        <f>INPUTS!AG152</f>
        <v>4.8240164617571017E-2</v>
      </c>
      <c r="AJ5" s="79">
        <f>INPUTS!AH152</f>
        <v>4.8240164617571017E-2</v>
      </c>
      <c r="AK5" s="79">
        <f>INPUTS!AI152</f>
        <v>4.8240164617571017E-2</v>
      </c>
      <c r="AL5" s="79">
        <f>INPUTS!AJ152</f>
        <v>4.8240164617571017E-2</v>
      </c>
      <c r="AM5" s="79">
        <f>INPUTS!AK152</f>
        <v>4.8240164617571017E-2</v>
      </c>
      <c r="AN5" s="79">
        <f>INPUTS!AL152</f>
        <v>4.8240164617571017E-2</v>
      </c>
      <c r="AO5" s="79">
        <f>INPUTS!AM152</f>
        <v>4.8240164617571017E-2</v>
      </c>
      <c r="AP5" s="79">
        <f>INPUTS!AN152</f>
        <v>4.8240164617571017E-2</v>
      </c>
      <c r="AQ5" s="79">
        <f>INPUTS!AO152</f>
        <v>4.8240164617571017E-2</v>
      </c>
      <c r="AR5" s="79">
        <f>INPUTS!AP152</f>
        <v>4.8240164617571017E-2</v>
      </c>
      <c r="AS5" s="79">
        <f>INPUTS!AQ152</f>
        <v>4.8240164617571017E-2</v>
      </c>
      <c r="AT5" s="79">
        <f>INPUTS!AR152</f>
        <v>4.8240164617571017E-2</v>
      </c>
      <c r="AU5" s="79">
        <f>INPUTS!AS152</f>
        <v>4.8240164617571017E-2</v>
      </c>
      <c r="AV5" s="79">
        <f>INPUTS!AT152</f>
        <v>4.8240164617571017E-2</v>
      </c>
      <c r="AW5" s="79">
        <f>INPUTS!AU152</f>
        <v>4.8240164617571017E-2</v>
      </c>
      <c r="AX5" s="79">
        <f>INPUTS!AV152</f>
        <v>4.8240164617571017E-2</v>
      </c>
      <c r="AY5" s="79">
        <f>INPUTS!AW152</f>
        <v>4.8240164617571017E-2</v>
      </c>
      <c r="AZ5" s="79">
        <f>INPUTS!AX152</f>
        <v>4.8240164617571017E-2</v>
      </c>
      <c r="BA5" s="79">
        <f>INPUTS!AY152</f>
        <v>4.8240164617571017E-2</v>
      </c>
      <c r="BB5" s="79">
        <f>INPUTS!AZ152</f>
        <v>4.8240164617571017E-2</v>
      </c>
      <c r="BC5" s="79">
        <f>INPUTS!BA152</f>
        <v>4.8240164617571017E-2</v>
      </c>
      <c r="BD5" s="79">
        <f>INPUTS!BB152</f>
        <v>4.8240164617571017E-2</v>
      </c>
      <c r="BE5" s="79">
        <f>INPUTS!BC152</f>
        <v>4.8240164617571017E-2</v>
      </c>
      <c r="BF5" s="79">
        <f>INPUTS!BD152</f>
        <v>4.8240164617571017E-2</v>
      </c>
      <c r="BG5" s="79">
        <f>INPUTS!BE152</f>
        <v>4.8240164617571017E-2</v>
      </c>
      <c r="BH5" s="79">
        <f>INPUTS!BF152</f>
        <v>4.8240164617571017E-2</v>
      </c>
      <c r="BI5" s="79"/>
      <c r="BJ5" s="79"/>
      <c r="BK5" s="79"/>
      <c r="BL5" s="79"/>
      <c r="BM5" s="79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</row>
    <row r="6" spans="1:78" x14ac:dyDescent="0.2">
      <c r="BM6" s="123"/>
    </row>
    <row r="7" spans="1:78" ht="15" x14ac:dyDescent="0.25">
      <c r="B7" s="37"/>
      <c r="C7" s="39"/>
      <c r="F7" s="33">
        <f>YEAR(F8)</f>
        <v>2019</v>
      </c>
      <c r="G7" s="33">
        <f t="shared" ref="G7:BH7" si="0">YEAR(G8)</f>
        <v>2019</v>
      </c>
      <c r="H7" s="33">
        <f t="shared" si="0"/>
        <v>2019</v>
      </c>
      <c r="I7" s="33">
        <f t="shared" si="0"/>
        <v>2019</v>
      </c>
      <c r="J7" s="33">
        <f t="shared" si="0"/>
        <v>2019</v>
      </c>
      <c r="K7" s="33">
        <f t="shared" si="0"/>
        <v>2019</v>
      </c>
      <c r="L7" s="33">
        <f t="shared" si="0"/>
        <v>2019</v>
      </c>
      <c r="M7" s="33">
        <f t="shared" si="0"/>
        <v>2019</v>
      </c>
      <c r="N7" s="33">
        <f t="shared" si="0"/>
        <v>2019</v>
      </c>
      <c r="O7" s="33">
        <f t="shared" si="0"/>
        <v>2019</v>
      </c>
      <c r="P7" s="33">
        <f t="shared" si="0"/>
        <v>2019</v>
      </c>
      <c r="Q7" s="33">
        <f t="shared" si="0"/>
        <v>2019</v>
      </c>
      <c r="R7" s="33">
        <f t="shared" si="0"/>
        <v>2020</v>
      </c>
      <c r="S7" s="33">
        <f t="shared" si="0"/>
        <v>2020</v>
      </c>
      <c r="T7" s="33">
        <f t="shared" si="0"/>
        <v>2020</v>
      </c>
      <c r="U7" s="33">
        <f t="shared" si="0"/>
        <v>2020</v>
      </c>
      <c r="V7" s="33">
        <f t="shared" si="0"/>
        <v>2020</v>
      </c>
      <c r="W7" s="33">
        <f t="shared" si="0"/>
        <v>2020</v>
      </c>
      <c r="X7" s="33">
        <f t="shared" si="0"/>
        <v>2020</v>
      </c>
      <c r="Y7" s="33">
        <f t="shared" si="0"/>
        <v>2020</v>
      </c>
      <c r="Z7" s="33">
        <f t="shared" si="0"/>
        <v>2020</v>
      </c>
      <c r="AA7" s="33">
        <f t="shared" si="0"/>
        <v>2020</v>
      </c>
      <c r="AB7" s="33">
        <f t="shared" si="0"/>
        <v>2020</v>
      </c>
      <c r="AC7" s="33">
        <f t="shared" si="0"/>
        <v>2020</v>
      </c>
      <c r="AD7" s="33">
        <f t="shared" si="0"/>
        <v>2021</v>
      </c>
      <c r="AE7" s="33">
        <f t="shared" si="0"/>
        <v>2021</v>
      </c>
      <c r="AF7" s="33">
        <f t="shared" si="0"/>
        <v>2021</v>
      </c>
      <c r="AG7" s="33">
        <f t="shared" si="0"/>
        <v>2021</v>
      </c>
      <c r="AH7" s="33">
        <f t="shared" si="0"/>
        <v>2021</v>
      </c>
      <c r="AI7" s="33">
        <f t="shared" si="0"/>
        <v>2021</v>
      </c>
      <c r="AJ7" s="33">
        <f t="shared" si="0"/>
        <v>2021</v>
      </c>
      <c r="AK7" s="33">
        <f t="shared" si="0"/>
        <v>2021</v>
      </c>
      <c r="AL7" s="33">
        <f t="shared" si="0"/>
        <v>2021</v>
      </c>
      <c r="AM7" s="33">
        <f t="shared" si="0"/>
        <v>2021</v>
      </c>
      <c r="AN7" s="33">
        <f t="shared" si="0"/>
        <v>2021</v>
      </c>
      <c r="AO7" s="33">
        <f t="shared" si="0"/>
        <v>2021</v>
      </c>
      <c r="AP7" s="33">
        <f t="shared" si="0"/>
        <v>2022</v>
      </c>
      <c r="AQ7" s="33">
        <f t="shared" si="0"/>
        <v>2022</v>
      </c>
      <c r="AR7" s="33">
        <f t="shared" si="0"/>
        <v>2022</v>
      </c>
      <c r="AS7" s="33">
        <f t="shared" si="0"/>
        <v>2022</v>
      </c>
      <c r="AT7" s="33">
        <f t="shared" si="0"/>
        <v>2022</v>
      </c>
      <c r="AU7" s="33">
        <f t="shared" si="0"/>
        <v>2022</v>
      </c>
      <c r="AV7" s="33">
        <f t="shared" si="0"/>
        <v>2022</v>
      </c>
      <c r="AW7" s="33">
        <f t="shared" si="0"/>
        <v>2022</v>
      </c>
      <c r="AX7" s="33">
        <f t="shared" si="0"/>
        <v>2022</v>
      </c>
      <c r="AY7" s="33">
        <f t="shared" si="0"/>
        <v>2022</v>
      </c>
      <c r="AZ7" s="33">
        <f t="shared" si="0"/>
        <v>2022</v>
      </c>
      <c r="BA7" s="33">
        <f t="shared" si="0"/>
        <v>2022</v>
      </c>
      <c r="BB7" s="33">
        <f t="shared" si="0"/>
        <v>2023</v>
      </c>
      <c r="BC7" s="33">
        <f t="shared" si="0"/>
        <v>2023</v>
      </c>
      <c r="BD7" s="33">
        <f t="shared" si="0"/>
        <v>2023</v>
      </c>
      <c r="BE7" s="33">
        <f t="shared" si="0"/>
        <v>2023</v>
      </c>
      <c r="BF7" s="33">
        <f t="shared" si="0"/>
        <v>2023</v>
      </c>
      <c r="BG7" s="33">
        <f t="shared" si="0"/>
        <v>2023</v>
      </c>
      <c r="BH7" s="33">
        <f t="shared" si="0"/>
        <v>2023</v>
      </c>
      <c r="BI7" s="33"/>
      <c r="BJ7" s="33"/>
      <c r="BK7" s="33"/>
      <c r="BL7" s="33"/>
      <c r="BM7" s="33"/>
    </row>
    <row r="8" spans="1:78" ht="15.75" thickBot="1" x14ac:dyDescent="0.3">
      <c r="A8" s="1">
        <v>1</v>
      </c>
      <c r="B8" s="39"/>
      <c r="D8" s="37" t="s">
        <v>0</v>
      </c>
      <c r="E8" s="37"/>
      <c r="F8" s="55">
        <f>INPUTS!D8</f>
        <v>43496</v>
      </c>
      <c r="G8" s="55">
        <f>INPUTS!E8</f>
        <v>43524</v>
      </c>
      <c r="H8" s="55">
        <f>INPUTS!F8</f>
        <v>43555</v>
      </c>
      <c r="I8" s="55">
        <f>INPUTS!G8</f>
        <v>43585</v>
      </c>
      <c r="J8" s="55">
        <f>INPUTS!H8</f>
        <v>43616</v>
      </c>
      <c r="K8" s="55">
        <f>INPUTS!I8</f>
        <v>43646</v>
      </c>
      <c r="L8" s="55">
        <f>INPUTS!J8</f>
        <v>43677</v>
      </c>
      <c r="M8" s="55">
        <f>INPUTS!K8</f>
        <v>43708</v>
      </c>
      <c r="N8" s="55">
        <f>INPUTS!L8</f>
        <v>43738</v>
      </c>
      <c r="O8" s="55">
        <f>INPUTS!M8</f>
        <v>43769</v>
      </c>
      <c r="P8" s="55">
        <f>INPUTS!N8</f>
        <v>43799</v>
      </c>
      <c r="Q8" s="55">
        <f>INPUTS!O8</f>
        <v>43830</v>
      </c>
      <c r="R8" s="55">
        <f>INPUTS!P8</f>
        <v>43861</v>
      </c>
      <c r="S8" s="55">
        <f>INPUTS!Q8</f>
        <v>43890</v>
      </c>
      <c r="T8" s="55">
        <f>INPUTS!R8</f>
        <v>43921</v>
      </c>
      <c r="U8" s="55">
        <f>INPUTS!S8</f>
        <v>43951</v>
      </c>
      <c r="V8" s="55">
        <f>INPUTS!T8</f>
        <v>43982</v>
      </c>
      <c r="W8" s="55">
        <f>INPUTS!U8</f>
        <v>44012</v>
      </c>
      <c r="X8" s="55">
        <f>INPUTS!V8</f>
        <v>44043</v>
      </c>
      <c r="Y8" s="55">
        <f>INPUTS!W8</f>
        <v>44074</v>
      </c>
      <c r="Z8" s="55">
        <f>INPUTS!X8</f>
        <v>44104</v>
      </c>
      <c r="AA8" s="55">
        <f>INPUTS!Y8</f>
        <v>44135</v>
      </c>
      <c r="AB8" s="55">
        <f>INPUTS!Z8</f>
        <v>44165</v>
      </c>
      <c r="AC8" s="55">
        <f>INPUTS!AA8</f>
        <v>44196</v>
      </c>
      <c r="AD8" s="55">
        <f>INPUTS!AB8</f>
        <v>44227</v>
      </c>
      <c r="AE8" s="55">
        <f>INPUTS!AC8</f>
        <v>44255</v>
      </c>
      <c r="AF8" s="55">
        <f>INPUTS!AD8</f>
        <v>44286</v>
      </c>
      <c r="AG8" s="55">
        <f>INPUTS!AE8</f>
        <v>44316</v>
      </c>
      <c r="AH8" s="55">
        <f>INPUTS!AF8</f>
        <v>44347</v>
      </c>
      <c r="AI8" s="55">
        <f>INPUTS!AG8</f>
        <v>44377</v>
      </c>
      <c r="AJ8" s="55">
        <f>INPUTS!AH8</f>
        <v>44408</v>
      </c>
      <c r="AK8" s="55">
        <f>INPUTS!AI8</f>
        <v>44439</v>
      </c>
      <c r="AL8" s="55">
        <f>INPUTS!AJ8</f>
        <v>44469</v>
      </c>
      <c r="AM8" s="55">
        <f>INPUTS!AK8</f>
        <v>44500</v>
      </c>
      <c r="AN8" s="55">
        <f>INPUTS!AL8</f>
        <v>44530</v>
      </c>
      <c r="AO8" s="55">
        <f>INPUTS!AM8</f>
        <v>44561</v>
      </c>
      <c r="AP8" s="55">
        <f>INPUTS!AN8</f>
        <v>44592</v>
      </c>
      <c r="AQ8" s="55">
        <f>INPUTS!AO8</f>
        <v>44620</v>
      </c>
      <c r="AR8" s="55">
        <f>INPUTS!AP8</f>
        <v>44651</v>
      </c>
      <c r="AS8" s="55">
        <f>INPUTS!AQ8</f>
        <v>44681</v>
      </c>
      <c r="AT8" s="55">
        <f>INPUTS!AR8</f>
        <v>44712</v>
      </c>
      <c r="AU8" s="55">
        <f>INPUTS!AS8</f>
        <v>44742</v>
      </c>
      <c r="AV8" s="55">
        <f>INPUTS!AT8</f>
        <v>44773</v>
      </c>
      <c r="AW8" s="55">
        <f>INPUTS!AU8</f>
        <v>44804</v>
      </c>
      <c r="AX8" s="55">
        <f>INPUTS!AV8</f>
        <v>44834</v>
      </c>
      <c r="AY8" s="55">
        <f>INPUTS!AW8</f>
        <v>44865</v>
      </c>
      <c r="AZ8" s="55">
        <f>INPUTS!AX8</f>
        <v>44895</v>
      </c>
      <c r="BA8" s="55">
        <f>INPUTS!AY8</f>
        <v>44926</v>
      </c>
      <c r="BB8" s="55">
        <f>INPUTS!AZ8</f>
        <v>44957</v>
      </c>
      <c r="BC8" s="55">
        <f>INPUTS!BA8</f>
        <v>44985</v>
      </c>
      <c r="BD8" s="55">
        <f>INPUTS!BB8</f>
        <v>45016</v>
      </c>
      <c r="BE8" s="55">
        <f>INPUTS!BC8</f>
        <v>45046</v>
      </c>
      <c r="BF8" s="55">
        <f>INPUTS!BD8</f>
        <v>45077</v>
      </c>
      <c r="BG8" s="55">
        <f>INPUTS!BE8</f>
        <v>45107</v>
      </c>
      <c r="BH8" s="55">
        <f>INPUTS!BF8</f>
        <v>45138</v>
      </c>
      <c r="BI8" s="55"/>
      <c r="BJ8" s="55"/>
      <c r="BK8" s="55"/>
      <c r="BL8" s="55"/>
      <c r="BM8" s="5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</row>
    <row r="9" spans="1:78" ht="16.5" thickBot="1" x14ac:dyDescent="0.3">
      <c r="A9" s="1">
        <v>2</v>
      </c>
      <c r="B9" s="40" t="s">
        <v>108</v>
      </c>
      <c r="F9" s="99" t="str">
        <f>IF(INPUTS!D9=1, "Actual","Forecast")</f>
        <v>Actual</v>
      </c>
      <c r="G9" s="99" t="str">
        <f>IF(INPUTS!E9=1, "Actual","Forecast")</f>
        <v>Actual</v>
      </c>
      <c r="H9" s="99" t="str">
        <f>IF(INPUTS!F9=1, "Actual","Forecast")</f>
        <v>Actual</v>
      </c>
      <c r="I9" s="99" t="str">
        <f>IF(INPUTS!G9=1, "Actual","Forecast")</f>
        <v>Actual</v>
      </c>
      <c r="J9" s="99" t="str">
        <f>IF(INPUTS!H9=1, "Actual","Forecast")</f>
        <v>Actual</v>
      </c>
      <c r="K9" s="99" t="str">
        <f>IF(INPUTS!I9=1, "Actual","Forecast")</f>
        <v>Actual</v>
      </c>
      <c r="L9" s="99" t="str">
        <f>IF(INPUTS!J9=1, "Actual","Forecast")</f>
        <v>Actual</v>
      </c>
      <c r="M9" s="99" t="str">
        <f>IF(INPUTS!K9=1, "Actual","Forecast")</f>
        <v>Actual</v>
      </c>
      <c r="N9" s="99" t="str">
        <f>IF(INPUTS!L9=1, "Actual","Forecast")</f>
        <v>Actual</v>
      </c>
      <c r="O9" s="99" t="str">
        <f>IF(INPUTS!M9=1, "Actual","Forecast")</f>
        <v>Actual</v>
      </c>
      <c r="P9" s="99" t="str">
        <f>IF(INPUTS!N9=1, "Actual","Forecast")</f>
        <v>Actual</v>
      </c>
      <c r="Q9" s="99" t="str">
        <f>IF(INPUTS!O9=1, "Actual","Forecast")</f>
        <v>Actual</v>
      </c>
      <c r="R9" s="99" t="str">
        <f>IF(INPUTS!P9=1, "Actual","Forecast")</f>
        <v>Actual</v>
      </c>
      <c r="S9" s="99" t="str">
        <f>IF(INPUTS!Q9=1, "Actual","Forecast")</f>
        <v>Actual</v>
      </c>
      <c r="T9" s="99" t="str">
        <f>IF(INPUTS!R9=1, "Actual","Forecast")</f>
        <v>Actual</v>
      </c>
      <c r="U9" s="99" t="str">
        <f>IF(INPUTS!S9=1, "Actual","Forecast")</f>
        <v>Actual</v>
      </c>
      <c r="V9" s="99" t="str">
        <f>IF(INPUTS!T9=1, "Actual","Forecast")</f>
        <v>Actual</v>
      </c>
      <c r="W9" s="99" t="str">
        <f>IF(INPUTS!U9=1, "Actual","Forecast")</f>
        <v>Actual</v>
      </c>
      <c r="X9" s="99" t="str">
        <f>IF(INPUTS!V9=1, "Actual","Forecast")</f>
        <v>Actual</v>
      </c>
      <c r="Y9" s="99" t="str">
        <f>IF(INPUTS!W9=1, "Actual","Forecast")</f>
        <v>Actual</v>
      </c>
      <c r="Z9" s="99" t="str">
        <f>IF(INPUTS!X9=1, "Actual","Forecast")</f>
        <v>Actual</v>
      </c>
      <c r="AA9" s="99" t="str">
        <f>IF(INPUTS!Y9=1, "Actual","Forecast")</f>
        <v>Actual</v>
      </c>
      <c r="AB9" s="99" t="str">
        <f>IF(INPUTS!Z9=1, "Actual","Forecast")</f>
        <v>Actual</v>
      </c>
      <c r="AC9" s="99" t="str">
        <f>IF(INPUTS!AA9=1, "Actual","Forecast")</f>
        <v>Actual</v>
      </c>
      <c r="AD9" s="99" t="str">
        <f>IF(INPUTS!AB9=1, "Actual","Forecast")</f>
        <v>Actual</v>
      </c>
      <c r="AE9" s="99" t="str">
        <f>IF(INPUTS!AC9=1, "Actual","Forecast")</f>
        <v>Actual</v>
      </c>
      <c r="AF9" s="99" t="str">
        <f>IF(INPUTS!AD9=1, "Actual","Forecast")</f>
        <v>Actual</v>
      </c>
      <c r="AG9" s="99" t="str">
        <f>IF(INPUTS!AE9=1, "Actual","Forecast")</f>
        <v>Actual</v>
      </c>
      <c r="AH9" s="99" t="str">
        <f>IF(INPUTS!AF9=1, "Actual","Forecast")</f>
        <v>Actual</v>
      </c>
      <c r="AI9" s="99" t="str">
        <f>IF(INPUTS!AG9=1, "Actual","Forecast")</f>
        <v>Actual</v>
      </c>
      <c r="AJ9" s="99" t="str">
        <f>IF(INPUTS!AH9=1, "Actual","Forecast")</f>
        <v>Actual</v>
      </c>
      <c r="AK9" s="99" t="str">
        <f>IF(INPUTS!AI9=1, "Actual","Forecast")</f>
        <v>Actual</v>
      </c>
      <c r="AL9" s="99" t="str">
        <f>IF(INPUTS!AJ9=1, "Actual","Forecast")</f>
        <v>Actual</v>
      </c>
      <c r="AM9" s="99" t="str">
        <f>IF(INPUTS!AK9=1, "Actual","Forecast")</f>
        <v>Actual</v>
      </c>
      <c r="AN9" s="99" t="str">
        <f>IF(INPUTS!AL9=1, "Actual","Forecast")</f>
        <v>Actual</v>
      </c>
      <c r="AO9" s="99" t="str">
        <f>IF(INPUTS!AM9=1, "Actual","Forecast")</f>
        <v>Forecast</v>
      </c>
      <c r="AP9" s="99" t="str">
        <f>IF(INPUTS!AN9=1, "Actual","Forecast")</f>
        <v>Forecast</v>
      </c>
      <c r="AQ9" s="99" t="str">
        <f>IF(INPUTS!AO9=1, "Actual","Forecast")</f>
        <v>Forecast</v>
      </c>
      <c r="AR9" s="99" t="str">
        <f>IF(INPUTS!AP9=1, "Actual","Forecast")</f>
        <v>Forecast</v>
      </c>
      <c r="AS9" s="99" t="str">
        <f>IF(INPUTS!AQ9=1, "Actual","Forecast")</f>
        <v>Forecast</v>
      </c>
      <c r="AT9" s="99" t="str">
        <f>IF(INPUTS!AR9=1, "Actual","Forecast")</f>
        <v>Forecast</v>
      </c>
      <c r="AU9" s="99" t="str">
        <f>IF(INPUTS!AS9=1, "Actual","Forecast")</f>
        <v>Forecast</v>
      </c>
      <c r="AV9" s="99" t="str">
        <f>IF(INPUTS!AT9=1, "Actual","Forecast")</f>
        <v>Forecast</v>
      </c>
      <c r="AW9" s="99" t="str">
        <f>IF(INPUTS!AU9=1, "Actual","Forecast")</f>
        <v>Forecast</v>
      </c>
      <c r="AX9" s="99" t="str">
        <f>IF(INPUTS!AV9=1, "Actual","Forecast")</f>
        <v>Forecast</v>
      </c>
      <c r="AY9" s="99" t="str">
        <f>IF(INPUTS!AW9=1, "Actual","Forecast")</f>
        <v>Forecast</v>
      </c>
      <c r="AZ9" s="99" t="str">
        <f>IF(INPUTS!AX9=1, "Actual","Forecast")</f>
        <v>Forecast</v>
      </c>
      <c r="BA9" s="99" t="str">
        <f>IF(INPUTS!AY9=1, "Actual","Forecast")</f>
        <v>Forecast</v>
      </c>
      <c r="BB9" s="99" t="str">
        <f>IF(INPUTS!AZ9=1, "Actual","Forecast")</f>
        <v>Forecast</v>
      </c>
      <c r="BC9" s="99" t="str">
        <f>IF(INPUTS!BA9=1, "Actual","Forecast")</f>
        <v>Forecast</v>
      </c>
      <c r="BD9" s="99" t="str">
        <f>IF(INPUTS!BB9=1, "Actual","Forecast")</f>
        <v>Forecast</v>
      </c>
      <c r="BE9" s="99" t="str">
        <f>IF(INPUTS!BC9=1, "Actual","Forecast")</f>
        <v>Forecast</v>
      </c>
      <c r="BF9" s="99" t="str">
        <f>IF(INPUTS!BD9=1, "Actual","Forecast")</f>
        <v>Forecast</v>
      </c>
      <c r="BG9" s="99" t="str">
        <f>IF(INPUTS!BE9=1, "Actual","Forecast")</f>
        <v>Forecast</v>
      </c>
      <c r="BH9" s="99" t="str">
        <f>IF(INPUTS!BF9=1, "Actual","Forecast")</f>
        <v>Forecast</v>
      </c>
      <c r="BI9" s="133"/>
      <c r="BJ9" s="133"/>
      <c r="BK9" s="133"/>
      <c r="BL9" s="133"/>
      <c r="BM9" s="133"/>
    </row>
    <row r="10" spans="1:78" x14ac:dyDescent="0.2">
      <c r="A10" s="1">
        <v>3</v>
      </c>
      <c r="B10" s="93" t="s">
        <v>189</v>
      </c>
      <c r="C10" s="94"/>
      <c r="D10" s="94"/>
      <c r="E10" s="118"/>
      <c r="F10" s="100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70"/>
      <c r="BJ10" s="70"/>
      <c r="BK10" s="70"/>
      <c r="BL10" s="70"/>
      <c r="BM10" s="70"/>
    </row>
    <row r="11" spans="1:78" s="123" customFormat="1" x14ac:dyDescent="0.2">
      <c r="A11" s="123">
        <v>4</v>
      </c>
      <c r="B11" s="110" t="s">
        <v>41</v>
      </c>
      <c r="C11" s="111"/>
      <c r="D11" s="111"/>
      <c r="E11" s="95"/>
      <c r="F11" s="101">
        <v>0</v>
      </c>
      <c r="G11" s="46">
        <f>F18</f>
        <v>0</v>
      </c>
      <c r="H11" s="46">
        <f t="shared" ref="H11:BH11" si="1">G18</f>
        <v>0</v>
      </c>
      <c r="I11" s="46">
        <f t="shared" si="1"/>
        <v>0</v>
      </c>
      <c r="J11" s="46">
        <f t="shared" si="1"/>
        <v>0</v>
      </c>
      <c r="K11" s="46">
        <f t="shared" si="1"/>
        <v>0</v>
      </c>
      <c r="L11" s="46">
        <f t="shared" si="1"/>
        <v>0</v>
      </c>
      <c r="M11" s="46">
        <f t="shared" si="1"/>
        <v>0</v>
      </c>
      <c r="N11" s="46">
        <f t="shared" si="1"/>
        <v>0</v>
      </c>
      <c r="O11" s="46">
        <f t="shared" si="1"/>
        <v>0</v>
      </c>
      <c r="P11" s="46">
        <f t="shared" si="1"/>
        <v>0</v>
      </c>
      <c r="Q11" s="46">
        <f t="shared" si="1"/>
        <v>0</v>
      </c>
      <c r="R11" s="46">
        <f t="shared" si="1"/>
        <v>0</v>
      </c>
      <c r="S11" s="46">
        <f t="shared" si="1"/>
        <v>0</v>
      </c>
      <c r="T11" s="46">
        <f t="shared" si="1"/>
        <v>0</v>
      </c>
      <c r="U11" s="46">
        <f t="shared" si="1"/>
        <v>0</v>
      </c>
      <c r="V11" s="46">
        <f t="shared" si="1"/>
        <v>0</v>
      </c>
      <c r="W11" s="46">
        <f t="shared" si="1"/>
        <v>0</v>
      </c>
      <c r="X11" s="46">
        <f t="shared" si="1"/>
        <v>0</v>
      </c>
      <c r="Y11" s="46">
        <f t="shared" si="1"/>
        <v>0</v>
      </c>
      <c r="Z11" s="46">
        <f t="shared" si="1"/>
        <v>0</v>
      </c>
      <c r="AA11" s="46">
        <f t="shared" si="1"/>
        <v>0</v>
      </c>
      <c r="AB11" s="46">
        <f t="shared" si="1"/>
        <v>0</v>
      </c>
      <c r="AC11" s="46">
        <f t="shared" si="1"/>
        <v>0</v>
      </c>
      <c r="AD11" s="46">
        <f t="shared" si="1"/>
        <v>0</v>
      </c>
      <c r="AE11" s="46">
        <f t="shared" si="1"/>
        <v>0</v>
      </c>
      <c r="AF11" s="46">
        <f t="shared" si="1"/>
        <v>0</v>
      </c>
      <c r="AG11" s="46">
        <f t="shared" si="1"/>
        <v>0</v>
      </c>
      <c r="AH11" s="46">
        <f t="shared" si="1"/>
        <v>0</v>
      </c>
      <c r="AI11" s="46">
        <f t="shared" si="1"/>
        <v>0</v>
      </c>
      <c r="AJ11" s="46">
        <f t="shared" si="1"/>
        <v>0</v>
      </c>
      <c r="AK11" s="46">
        <f t="shared" si="1"/>
        <v>0</v>
      </c>
      <c r="AL11" s="46">
        <f t="shared" si="1"/>
        <v>0</v>
      </c>
      <c r="AM11" s="46">
        <f t="shared" si="1"/>
        <v>0</v>
      </c>
      <c r="AN11" s="46">
        <f t="shared" si="1"/>
        <v>0</v>
      </c>
      <c r="AO11" s="46">
        <f t="shared" si="1"/>
        <v>0</v>
      </c>
      <c r="AP11" s="46">
        <f t="shared" si="1"/>
        <v>0</v>
      </c>
      <c r="AQ11" s="46">
        <f t="shared" si="1"/>
        <v>0</v>
      </c>
      <c r="AR11" s="46">
        <f t="shared" si="1"/>
        <v>0</v>
      </c>
      <c r="AS11" s="46">
        <f t="shared" si="1"/>
        <v>0</v>
      </c>
      <c r="AT11" s="46">
        <f t="shared" si="1"/>
        <v>0</v>
      </c>
      <c r="AU11" s="46">
        <f t="shared" si="1"/>
        <v>0</v>
      </c>
      <c r="AV11" s="46">
        <f t="shared" si="1"/>
        <v>0</v>
      </c>
      <c r="AW11" s="46">
        <f t="shared" si="1"/>
        <v>0</v>
      </c>
      <c r="AX11" s="46">
        <f t="shared" si="1"/>
        <v>0</v>
      </c>
      <c r="AY11" s="46">
        <f t="shared" si="1"/>
        <v>0</v>
      </c>
      <c r="AZ11" s="46">
        <f t="shared" si="1"/>
        <v>0</v>
      </c>
      <c r="BA11" s="46">
        <f t="shared" si="1"/>
        <v>0</v>
      </c>
      <c r="BB11" s="46">
        <f t="shared" si="1"/>
        <v>0</v>
      </c>
      <c r="BC11" s="46">
        <f t="shared" si="1"/>
        <v>0</v>
      </c>
      <c r="BD11" s="46">
        <f t="shared" si="1"/>
        <v>0</v>
      </c>
      <c r="BE11" s="46">
        <f t="shared" si="1"/>
        <v>0</v>
      </c>
      <c r="BF11" s="46">
        <f t="shared" si="1"/>
        <v>0</v>
      </c>
      <c r="BG11" s="46">
        <f t="shared" si="1"/>
        <v>0</v>
      </c>
      <c r="BH11" s="46">
        <f t="shared" si="1"/>
        <v>0</v>
      </c>
      <c r="BI11" s="67"/>
      <c r="BJ11" s="67"/>
      <c r="BK11" s="67"/>
      <c r="BL11" s="67"/>
      <c r="BM11" s="67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</row>
    <row r="12" spans="1:78" s="123" customFormat="1" x14ac:dyDescent="0.2">
      <c r="A12" s="123">
        <v>5</v>
      </c>
      <c r="B12" s="110" t="s">
        <v>139</v>
      </c>
      <c r="C12" s="111"/>
      <c r="D12" s="112">
        <f>SUM(F12:BM12)</f>
        <v>0</v>
      </c>
      <c r="E12" s="119"/>
      <c r="F12" s="107">
        <f>IF(F$9="Actual",INPUTS!D155,INPUTS!D161)</f>
        <v>0</v>
      </c>
      <c r="G12" s="108">
        <f>IF(G$9="Actual",INPUTS!E155,INPUTS!E161)</f>
        <v>0</v>
      </c>
      <c r="H12" s="108">
        <f>IF(H$9="Actual",INPUTS!F155,INPUTS!F161)</f>
        <v>0</v>
      </c>
      <c r="I12" s="108">
        <f>IF(I$9="Actual",INPUTS!G155,INPUTS!G161)</f>
        <v>0</v>
      </c>
      <c r="J12" s="108">
        <f>IF(J$9="Actual",INPUTS!H155,INPUTS!H161)</f>
        <v>0</v>
      </c>
      <c r="K12" s="108">
        <f>IF(K$9="Actual",INPUTS!I155,INPUTS!I161)</f>
        <v>0</v>
      </c>
      <c r="L12" s="108">
        <f>IF(L$9="Actual",INPUTS!J155,INPUTS!J161)</f>
        <v>0</v>
      </c>
      <c r="M12" s="108">
        <f>IF(M$9="Actual",INPUTS!K155,INPUTS!K161)</f>
        <v>0</v>
      </c>
      <c r="N12" s="108">
        <f>IF(N$9="Actual",INPUTS!L155,INPUTS!L161)</f>
        <v>0</v>
      </c>
      <c r="O12" s="108">
        <f>IF(O$9="Actual",INPUTS!M155,INPUTS!M161)</f>
        <v>0</v>
      </c>
      <c r="P12" s="108">
        <f>IF(P$9="Actual",INPUTS!N155,INPUTS!N161)</f>
        <v>0</v>
      </c>
      <c r="Q12" s="108">
        <f>IF(Q$9="Actual",INPUTS!O155,INPUTS!O161)</f>
        <v>0</v>
      </c>
      <c r="R12" s="108">
        <f>IF(R$9="Actual",INPUTS!P155,INPUTS!P161)</f>
        <v>0</v>
      </c>
      <c r="S12" s="108">
        <f>IF(S$9="Actual",INPUTS!Q155,INPUTS!Q161)</f>
        <v>0</v>
      </c>
      <c r="T12" s="108">
        <f>IF(T$9="Actual",INPUTS!R155,INPUTS!R161)</f>
        <v>0</v>
      </c>
      <c r="U12" s="108">
        <f>IF(U$9="Actual",INPUTS!S155,INPUTS!S161)</f>
        <v>0</v>
      </c>
      <c r="V12" s="108">
        <f>IF(V$9="Actual",INPUTS!T155,INPUTS!T161)</f>
        <v>0</v>
      </c>
      <c r="W12" s="108">
        <f>IF(W$9="Actual",INPUTS!U155,INPUTS!U161)</f>
        <v>0</v>
      </c>
      <c r="X12" s="108">
        <f>IF(X$9="Actual",INPUTS!V155,INPUTS!V161)</f>
        <v>0</v>
      </c>
      <c r="Y12" s="108">
        <f>IF(Y$9="Actual",INPUTS!W155,INPUTS!W161)</f>
        <v>0</v>
      </c>
      <c r="Z12" s="108">
        <f>IF(Z$9="Actual",INPUTS!X155,INPUTS!X161)</f>
        <v>0</v>
      </c>
      <c r="AA12" s="108">
        <f>IF(AA$9="Actual",INPUTS!Y155,INPUTS!Y161)</f>
        <v>0</v>
      </c>
      <c r="AB12" s="108">
        <f>IF(AB$9="Actual",INPUTS!Z155,INPUTS!Z161)</f>
        <v>0</v>
      </c>
      <c r="AC12" s="108">
        <f>IF(AC$9="Actual",INPUTS!AA155,INPUTS!AA161)</f>
        <v>0</v>
      </c>
      <c r="AD12" s="108">
        <f>IF(AD$9="Actual",INPUTS!AB155,INPUTS!AB161)</f>
        <v>0</v>
      </c>
      <c r="AE12" s="108">
        <f>IF(AE$9="Actual",INPUTS!AC155,INPUTS!AC161)</f>
        <v>0</v>
      </c>
      <c r="AF12" s="108">
        <f>IF(AF$9="Actual",INPUTS!AD155,INPUTS!AD161)</f>
        <v>0</v>
      </c>
      <c r="AG12" s="108">
        <f>IF(AG$9="Actual",INPUTS!AE155,INPUTS!AE161)</f>
        <v>0</v>
      </c>
      <c r="AH12" s="108">
        <f>IF(AH$9="Actual",INPUTS!AF155,INPUTS!AF161)</f>
        <v>0</v>
      </c>
      <c r="AI12" s="108">
        <f>IF(AI$9="Actual",INPUTS!AG155,INPUTS!AG161)</f>
        <v>0</v>
      </c>
      <c r="AJ12" s="108">
        <f>IF(AJ$9="Actual",INPUTS!AH155,INPUTS!AH161)</f>
        <v>0</v>
      </c>
      <c r="AK12" s="108">
        <f>IF(AK$9="Actual",INPUTS!AI155,INPUTS!AI161)</f>
        <v>0</v>
      </c>
      <c r="AL12" s="108">
        <f>IF(AL$9="Actual",INPUTS!AJ155,INPUTS!AJ161)</f>
        <v>0</v>
      </c>
      <c r="AM12" s="108">
        <f>IF(AM$9="Actual",INPUTS!AK155,INPUTS!AK161)</f>
        <v>0</v>
      </c>
      <c r="AN12" s="108">
        <f>IF(AN$9="Actual",INPUTS!AL155,INPUTS!AL161)</f>
        <v>0</v>
      </c>
      <c r="AO12" s="108">
        <f>IF(AO$9="Actual",INPUTS!AM155,INPUTS!AM161)</f>
        <v>0</v>
      </c>
      <c r="AP12" s="108">
        <f>IF(AP$9="Actual",INPUTS!AN155,INPUTS!AN161)</f>
        <v>0</v>
      </c>
      <c r="AQ12" s="108">
        <f>IF(AQ$9="Actual",INPUTS!AO155,INPUTS!AO161)</f>
        <v>0</v>
      </c>
      <c r="AR12" s="108">
        <f>IF(AR$9="Actual",INPUTS!AP155,INPUTS!AP161)</f>
        <v>0</v>
      </c>
      <c r="AS12" s="108">
        <f>IF(AS$9="Actual",INPUTS!AQ155,INPUTS!AQ161)</f>
        <v>0</v>
      </c>
      <c r="AT12" s="108">
        <f>IF(AT$9="Actual",INPUTS!AR155,INPUTS!AR161)</f>
        <v>0</v>
      </c>
      <c r="AU12" s="108">
        <f>IF(AU$9="Actual",INPUTS!AS155,INPUTS!AS161)</f>
        <v>0</v>
      </c>
      <c r="AV12" s="108">
        <f>IF(AV$9="Actual",INPUTS!AT155,INPUTS!AT161)</f>
        <v>0</v>
      </c>
      <c r="AW12" s="108">
        <f>IF(AW$9="Actual",INPUTS!AU155,INPUTS!AU161)</f>
        <v>0</v>
      </c>
      <c r="AX12" s="108">
        <f>IF(AX$9="Actual",INPUTS!AV155,INPUTS!AV161)</f>
        <v>0</v>
      </c>
      <c r="AY12" s="108">
        <f>IF(AY$9="Actual",INPUTS!AW155,INPUTS!AW161)</f>
        <v>0</v>
      </c>
      <c r="AZ12" s="108">
        <f>IF(AZ$9="Actual",INPUTS!AX155,INPUTS!AX161)</f>
        <v>0</v>
      </c>
      <c r="BA12" s="108">
        <f>IF(BA$9="Actual",INPUTS!AY155,INPUTS!AY161)</f>
        <v>0</v>
      </c>
      <c r="BB12" s="108">
        <f>IF(BB$9="Actual",INPUTS!AZ155,INPUTS!AZ161)</f>
        <v>0</v>
      </c>
      <c r="BC12" s="108">
        <f>IF(BC$9="Actual",INPUTS!BA155,INPUTS!BA161)</f>
        <v>0</v>
      </c>
      <c r="BD12" s="108">
        <f>IF(BD$9="Actual",INPUTS!BB155,INPUTS!BB161)</f>
        <v>0</v>
      </c>
      <c r="BE12" s="108">
        <f>IF(BE$9="Actual",INPUTS!BC155,INPUTS!BC161)</f>
        <v>0</v>
      </c>
      <c r="BF12" s="108">
        <f>IF(BF$9="Actual",INPUTS!BD155,INPUTS!BD161)</f>
        <v>0</v>
      </c>
      <c r="BG12" s="108">
        <f>IF(BG$9="Actual",INPUTS!BE155,INPUTS!BE161)</f>
        <v>0</v>
      </c>
      <c r="BH12" s="108">
        <f>IF(BH$9="Actual",INPUTS!BF155,INPUTS!BF161)</f>
        <v>0</v>
      </c>
      <c r="BI12" s="130"/>
      <c r="BJ12" s="130"/>
      <c r="BK12" s="130"/>
      <c r="BL12" s="130"/>
      <c r="BM12" s="130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</row>
    <row r="13" spans="1:78" s="33" customFormat="1" x14ac:dyDescent="0.2">
      <c r="A13" s="123">
        <v>6</v>
      </c>
      <c r="B13" s="113"/>
      <c r="C13" s="111"/>
      <c r="D13" s="111"/>
      <c r="E13" s="134"/>
      <c r="F13" s="89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</row>
    <row r="14" spans="1:78" s="33" customFormat="1" x14ac:dyDescent="0.2">
      <c r="A14" s="123">
        <v>7</v>
      </c>
      <c r="B14" s="113" t="s">
        <v>140</v>
      </c>
      <c r="C14" s="111"/>
      <c r="D14" s="112">
        <f>SUM(F14:BM14)</f>
        <v>0</v>
      </c>
      <c r="E14" s="119"/>
      <c r="F14" s="107">
        <f>IF(F9="Actual",INPUTS!D156,((F11+(F12*0.5))*($F$4/12+$F$5/12)))</f>
        <v>0</v>
      </c>
      <c r="G14" s="122">
        <f>IF(G9="Actual",INPUTS!E156,((G11+(G12*0.5))*($F$4/12+$F$5/12)))</f>
        <v>0</v>
      </c>
      <c r="H14" s="122">
        <f>IF(H9="Actual",INPUTS!F156,((H11+(H12*0.5))*($F$4/12+$F$5/12)))</f>
        <v>0</v>
      </c>
      <c r="I14" s="122">
        <f>IF(I9="Actual",INPUTS!G156,((I11+(I12*0.5))*($F$4/12+$F$5/12)))</f>
        <v>0</v>
      </c>
      <c r="J14" s="122">
        <f>IF(J9="Actual",INPUTS!H156,((J11+(J12*0.5))*($F$4/12+$F$5/12)))</f>
        <v>0</v>
      </c>
      <c r="K14" s="122">
        <f>IF(K9="Actual",INPUTS!I156,((K11+(K12*0.5))*($F$4/12+$F$5/12)))</f>
        <v>0</v>
      </c>
      <c r="L14" s="122">
        <f>IF(L9="Actual",INPUTS!J156,((L11+(L12*0.5))*($F$4/12+$F$5/12)))</f>
        <v>0</v>
      </c>
      <c r="M14" s="122">
        <f>IF(M9="Actual",INPUTS!K156,((M11+(M12*0.5))*($F$4/12+$F$5/12)))</f>
        <v>0</v>
      </c>
      <c r="N14" s="122">
        <f>IF(N9="Actual",INPUTS!L156,((N11+(N12*0.5))*($F$4/12+$F$5/12)))</f>
        <v>0</v>
      </c>
      <c r="O14" s="122">
        <f>IF(O9="Actual",INPUTS!M156,((O11+(O12*0.5))*($F$4/12+$F$5/12)))</f>
        <v>0</v>
      </c>
      <c r="P14" s="122">
        <f>IF(P9="Actual",INPUTS!N156,((P11+(P12*0.5))*($F$4/12+$F$5/12)))</f>
        <v>0</v>
      </c>
      <c r="Q14" s="122">
        <f>IF(Q9="Actual",INPUTS!O156,((Q11+(Q12*0.5))*($F$4/12+$F$5/12)))</f>
        <v>0</v>
      </c>
      <c r="R14" s="122">
        <f>IF(R9="Actual",INPUTS!P156,((R11+(R12*0.5))*($F$4/12+$F$5/12)))</f>
        <v>0</v>
      </c>
      <c r="S14" s="122">
        <f>IF(S9="Actual",INPUTS!Q156,((S11+(S12*0.5))*($F$4/12+$F$5/12)))</f>
        <v>0</v>
      </c>
      <c r="T14" s="122">
        <f>IF(T9="Actual",INPUTS!R156,((T11+(T12*0.5))*($F$4/12+$F$5/12)))</f>
        <v>0</v>
      </c>
      <c r="U14" s="122">
        <f>IF(U9="Actual",INPUTS!S156,((U11+(U12*0.5))*($F$4/12+$F$5/12)))</f>
        <v>0</v>
      </c>
      <c r="V14" s="122">
        <f>IF(V9="Actual",INPUTS!T156,((V11+(V12*0.5))*($F$4/12+$F$5/12)))</f>
        <v>0</v>
      </c>
      <c r="W14" s="122">
        <f>IF(W9="Actual",INPUTS!U156,((W11+(W12*0.5))*($F$4/12+$F$5/12)))</f>
        <v>0</v>
      </c>
      <c r="X14" s="122">
        <f>IF(X9="Actual",INPUTS!V156,((X11+(X12*0.5))*($F$4/12+$F$5/12)))</f>
        <v>0</v>
      </c>
      <c r="Y14" s="122">
        <f>IF(Y9="Actual",INPUTS!W156,((Y11+(Y12*0.5))*($F$4/12+$F$5/12)))</f>
        <v>0</v>
      </c>
      <c r="Z14" s="122">
        <f>IF(Z9="Actual",INPUTS!X156,((Z11+(Z12*0.5))*($F$4/12+$F$5/12)))</f>
        <v>0</v>
      </c>
      <c r="AA14" s="122">
        <f>IF(AA9="Actual",INPUTS!Y156,((AA11+(AA12*0.5))*($F$4/12+$F$5/12)))</f>
        <v>0</v>
      </c>
      <c r="AB14" s="122">
        <f>IF(AB9="Actual",INPUTS!Z156,((AB11+(AB12*0.5))*($F$4/12+$F$5/12)))</f>
        <v>0</v>
      </c>
      <c r="AC14" s="122">
        <f>IF(AC9="Actual",INPUTS!AA156,((AC11+(AC12*0.5))*($F$4/12+$F$5/12)))</f>
        <v>0</v>
      </c>
      <c r="AD14" s="122">
        <f>IF(AD9="Actual",INPUTS!AB156,((AD11+(AD12*0.5))*($F$4/12+$F$5/12)))</f>
        <v>0</v>
      </c>
      <c r="AE14" s="122">
        <f>IF(AE9="Actual",INPUTS!AC156,((AE11+(AE12*0.5))*($F$4/12+$F$5/12)))</f>
        <v>0</v>
      </c>
      <c r="AF14" s="122">
        <f>IF(AF9="Actual",INPUTS!AD156,((AF11+(AF12*0.5))*($F$4/12+$F$5/12)))</f>
        <v>0</v>
      </c>
      <c r="AG14" s="122">
        <f>IF(AG9="Actual",INPUTS!AE156,((AG11+(AG12*0.5))*($F$4/12+$F$5/12)))</f>
        <v>0</v>
      </c>
      <c r="AH14" s="122">
        <f>IF(AH9="Actual",INPUTS!AF156,((AH11+(AH12*0.5))*($F$4/12+$F$5/12)))</f>
        <v>0</v>
      </c>
      <c r="AI14" s="122">
        <f>IF(AI9="Actual",INPUTS!AG156,((AI11+(AI12*0.5))*($F$4/12+$F$5/12)))</f>
        <v>0</v>
      </c>
      <c r="AJ14" s="122">
        <f>IF(AJ9="Actual",INPUTS!AH156,((AJ11+(AJ12*0.5))*($F$4/12+$F$5/12)))</f>
        <v>0</v>
      </c>
      <c r="AK14" s="122">
        <f>IF(AK9="Actual",INPUTS!AI156,((AK11+(AK12*0.5))*($F$4/12+$F$5/12)))</f>
        <v>0</v>
      </c>
      <c r="AL14" s="122">
        <f>IF(AL9="Actual",INPUTS!AJ156,((AL11+(AL12*0.5))*($F$4/12+$F$5/12)))</f>
        <v>0</v>
      </c>
      <c r="AM14" s="122">
        <f>IF(AM9="Actual",INPUTS!AK156,((AM11+(AM12*0.5))*($F$4/12+$F$5/12)))</f>
        <v>0</v>
      </c>
      <c r="AN14" s="122">
        <f>IF(AN9="Actual",INPUTS!AL156,((AN11+(AN12*0.5))*($F$4/12+$F$5/12)))</f>
        <v>0</v>
      </c>
      <c r="AO14" s="122">
        <f>IF(AO9="Actual",INPUTS!AM156,((AO11+(AO12*0.5))*($F$4/12+$F$5/12)))</f>
        <v>0</v>
      </c>
      <c r="AP14" s="122">
        <f>IF(AP9="Actual",INPUTS!AN156,((AP11+(AP12*0.5))*($F$4/12+$F$5/12)))</f>
        <v>0</v>
      </c>
      <c r="AQ14" s="122">
        <f>IF(AQ9="Actual",INPUTS!AO156,((AQ11+(AQ12*0.5))*($F$4/12+$F$5/12)))</f>
        <v>0</v>
      </c>
      <c r="AR14" s="122">
        <f>IF(AR9="Actual",INPUTS!AP156,((AR11+(AR12*0.5))*($F$4/12+$F$5/12)))</f>
        <v>0</v>
      </c>
      <c r="AS14" s="122">
        <f>IF(AS9="Actual",INPUTS!AQ156,((AS11+(AS12*0.5))*($F$4/12+$F$5/12)))</f>
        <v>0</v>
      </c>
      <c r="AT14" s="122">
        <f>IF(AT9="Actual",INPUTS!AR156,((AT11+(AT12*0.5))*($F$4/12+$F$5/12)))</f>
        <v>0</v>
      </c>
      <c r="AU14" s="122">
        <f>IF(AU9="Actual",INPUTS!AS156,((AU11+(AU12*0.5))*($F$4/12+$F$5/12)))</f>
        <v>0</v>
      </c>
      <c r="AV14" s="122">
        <f>IF(AV9="Actual",INPUTS!AT156,((AV11+(AV12*0.5))*($F$4/12+$F$5/12)))</f>
        <v>0</v>
      </c>
      <c r="AW14" s="122">
        <f>IF(AW9="Actual",INPUTS!AU156,((AW11+(AW12*0.5))*($F$4/12+$F$5/12)))</f>
        <v>0</v>
      </c>
      <c r="AX14" s="122">
        <f>IF(AX9="Actual",INPUTS!AV156,((AX11+(AX12*0.5))*($F$4/12+$F$5/12)))</f>
        <v>0</v>
      </c>
      <c r="AY14" s="122">
        <f>IF(AY9="Actual",INPUTS!AW156,((AY11+(AY12*0.5))*($F$4/12+$F$5/12)))</f>
        <v>0</v>
      </c>
      <c r="AZ14" s="122">
        <f>IF(AZ9="Actual",INPUTS!AX156,((AZ11+(AZ12*0.5))*($F$4/12+$F$5/12)))</f>
        <v>0</v>
      </c>
      <c r="BA14" s="122">
        <f>IF(BA9="Actual",INPUTS!AY156,((BA11+(BA12*0.5))*($F$4/12+$F$5/12)))</f>
        <v>0</v>
      </c>
      <c r="BB14" s="122">
        <f>IF(BB9="Actual",INPUTS!AZ156,((BB11+(BB12*0.5))*($F$4/12+$F$5/12)))</f>
        <v>0</v>
      </c>
      <c r="BC14" s="122">
        <f>IF(BC9="Actual",INPUTS!BA156,((BC11+(BC12*0.5))*($F$4/12+$F$5/12)))</f>
        <v>0</v>
      </c>
      <c r="BD14" s="122">
        <f>IF(BD9="Actual",INPUTS!BB156,((BD11+(BD12*0.5))*($F$4/12+$F$5/12)))</f>
        <v>0</v>
      </c>
      <c r="BE14" s="122">
        <f>IF(BE9="Actual",INPUTS!BC156,((BE11+(BE12*0.5))*($F$4/12+$F$5/12)))</f>
        <v>0</v>
      </c>
      <c r="BF14" s="122">
        <f>IF(BF9="Actual",INPUTS!BD156,((BF11+(BF12*0.5))*($F$4/12+$F$5/12)))</f>
        <v>0</v>
      </c>
      <c r="BG14" s="122">
        <f>IF(BG9="Actual",INPUTS!BE156,((BG11+(BG12*0.5))*($F$4/12+$F$5/12)))</f>
        <v>0</v>
      </c>
      <c r="BH14" s="122">
        <f>IF(BH9="Actual",INPUTS!BF156,((BH11+(BH12*0.5))*($F$4/12+$F$5/12)))</f>
        <v>0</v>
      </c>
      <c r="BI14" s="130"/>
      <c r="BJ14" s="130"/>
      <c r="BK14" s="130"/>
      <c r="BL14" s="130"/>
      <c r="BM14" s="130"/>
    </row>
    <row r="15" spans="1:78" s="33" customFormat="1" x14ac:dyDescent="0.2">
      <c r="A15" s="123">
        <v>8</v>
      </c>
      <c r="B15" s="110" t="s">
        <v>17</v>
      </c>
      <c r="C15" s="111"/>
      <c r="D15" s="112">
        <f>SUM(F15:BM15)</f>
        <v>0</v>
      </c>
      <c r="E15" s="120"/>
      <c r="F15" s="121">
        <f>+(F$4/(F$4+F$5))*F14</f>
        <v>0</v>
      </c>
      <c r="G15" s="122">
        <f t="shared" ref="G15:BH15" si="2">+(G$4/(G$4+G$5))*G14</f>
        <v>0</v>
      </c>
      <c r="H15" s="122">
        <f t="shared" si="2"/>
        <v>0</v>
      </c>
      <c r="I15" s="122">
        <f t="shared" si="2"/>
        <v>0</v>
      </c>
      <c r="J15" s="122">
        <f t="shared" si="2"/>
        <v>0</v>
      </c>
      <c r="K15" s="122">
        <f t="shared" si="2"/>
        <v>0</v>
      </c>
      <c r="L15" s="122">
        <f t="shared" si="2"/>
        <v>0</v>
      </c>
      <c r="M15" s="122">
        <f t="shared" si="2"/>
        <v>0</v>
      </c>
      <c r="N15" s="122">
        <f t="shared" si="2"/>
        <v>0</v>
      </c>
      <c r="O15" s="122">
        <f t="shared" si="2"/>
        <v>0</v>
      </c>
      <c r="P15" s="122">
        <f t="shared" si="2"/>
        <v>0</v>
      </c>
      <c r="Q15" s="122">
        <f t="shared" si="2"/>
        <v>0</v>
      </c>
      <c r="R15" s="122">
        <f t="shared" si="2"/>
        <v>0</v>
      </c>
      <c r="S15" s="122">
        <f t="shared" si="2"/>
        <v>0</v>
      </c>
      <c r="T15" s="122">
        <f t="shared" si="2"/>
        <v>0</v>
      </c>
      <c r="U15" s="109">
        <f t="shared" si="2"/>
        <v>0</v>
      </c>
      <c r="V15" s="109">
        <f t="shared" si="2"/>
        <v>0</v>
      </c>
      <c r="W15" s="109">
        <f t="shared" si="2"/>
        <v>0</v>
      </c>
      <c r="X15" s="109">
        <f t="shared" si="2"/>
        <v>0</v>
      </c>
      <c r="Y15" s="109">
        <f t="shared" si="2"/>
        <v>0</v>
      </c>
      <c r="Z15" s="109">
        <f t="shared" si="2"/>
        <v>0</v>
      </c>
      <c r="AA15" s="109">
        <f t="shared" si="2"/>
        <v>0</v>
      </c>
      <c r="AB15" s="109">
        <f t="shared" si="2"/>
        <v>0</v>
      </c>
      <c r="AC15" s="109">
        <f t="shared" si="2"/>
        <v>0</v>
      </c>
      <c r="AD15" s="109">
        <f t="shared" si="2"/>
        <v>0</v>
      </c>
      <c r="AE15" s="109">
        <f t="shared" si="2"/>
        <v>0</v>
      </c>
      <c r="AF15" s="109">
        <f t="shared" si="2"/>
        <v>0</v>
      </c>
      <c r="AG15" s="109">
        <f t="shared" si="2"/>
        <v>0</v>
      </c>
      <c r="AH15" s="109">
        <f t="shared" si="2"/>
        <v>0</v>
      </c>
      <c r="AI15" s="109">
        <f t="shared" si="2"/>
        <v>0</v>
      </c>
      <c r="AJ15" s="109">
        <f t="shared" si="2"/>
        <v>0</v>
      </c>
      <c r="AK15" s="109">
        <f t="shared" si="2"/>
        <v>0</v>
      </c>
      <c r="AL15" s="109">
        <f t="shared" si="2"/>
        <v>0</v>
      </c>
      <c r="AM15" s="109">
        <f t="shared" si="2"/>
        <v>0</v>
      </c>
      <c r="AN15" s="109">
        <f t="shared" si="2"/>
        <v>0</v>
      </c>
      <c r="AO15" s="109">
        <f t="shared" si="2"/>
        <v>0</v>
      </c>
      <c r="AP15" s="109">
        <f t="shared" si="2"/>
        <v>0</v>
      </c>
      <c r="AQ15" s="109">
        <f t="shared" si="2"/>
        <v>0</v>
      </c>
      <c r="AR15" s="109">
        <f t="shared" si="2"/>
        <v>0</v>
      </c>
      <c r="AS15" s="109">
        <f t="shared" si="2"/>
        <v>0</v>
      </c>
      <c r="AT15" s="109">
        <f t="shared" si="2"/>
        <v>0</v>
      </c>
      <c r="AU15" s="109">
        <f t="shared" si="2"/>
        <v>0</v>
      </c>
      <c r="AV15" s="109">
        <f t="shared" si="2"/>
        <v>0</v>
      </c>
      <c r="AW15" s="109">
        <f t="shared" si="2"/>
        <v>0</v>
      </c>
      <c r="AX15" s="109">
        <f t="shared" si="2"/>
        <v>0</v>
      </c>
      <c r="AY15" s="109">
        <f t="shared" si="2"/>
        <v>0</v>
      </c>
      <c r="AZ15" s="109">
        <f t="shared" si="2"/>
        <v>0</v>
      </c>
      <c r="BA15" s="109">
        <f t="shared" si="2"/>
        <v>0</v>
      </c>
      <c r="BB15" s="109">
        <f t="shared" si="2"/>
        <v>0</v>
      </c>
      <c r="BC15" s="109">
        <f t="shared" si="2"/>
        <v>0</v>
      </c>
      <c r="BD15" s="109">
        <f t="shared" si="2"/>
        <v>0</v>
      </c>
      <c r="BE15" s="109">
        <f t="shared" si="2"/>
        <v>0</v>
      </c>
      <c r="BF15" s="109">
        <f t="shared" si="2"/>
        <v>0</v>
      </c>
      <c r="BG15" s="109">
        <f t="shared" si="2"/>
        <v>0</v>
      </c>
      <c r="BH15" s="109">
        <f t="shared" si="2"/>
        <v>0</v>
      </c>
      <c r="BI15" s="130"/>
      <c r="BJ15" s="130"/>
      <c r="BK15" s="130"/>
      <c r="BL15" s="130"/>
      <c r="BM15" s="130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</row>
    <row r="16" spans="1:78" s="33" customFormat="1" x14ac:dyDescent="0.2">
      <c r="A16" s="123">
        <v>9</v>
      </c>
      <c r="B16" s="110" t="s">
        <v>40</v>
      </c>
      <c r="C16" s="111"/>
      <c r="D16" s="112">
        <f>SUM(F16:BM16)</f>
        <v>0</v>
      </c>
      <c r="E16" s="120"/>
      <c r="F16" s="121">
        <f>+F14-F15</f>
        <v>0</v>
      </c>
      <c r="G16" s="122">
        <f t="shared" ref="G16:BH16" si="3">+G14-G15</f>
        <v>0</v>
      </c>
      <c r="H16" s="122">
        <f t="shared" si="3"/>
        <v>0</v>
      </c>
      <c r="I16" s="122">
        <f t="shared" si="3"/>
        <v>0</v>
      </c>
      <c r="J16" s="122">
        <f t="shared" si="3"/>
        <v>0</v>
      </c>
      <c r="K16" s="122">
        <f t="shared" si="3"/>
        <v>0</v>
      </c>
      <c r="L16" s="122">
        <f t="shared" si="3"/>
        <v>0</v>
      </c>
      <c r="M16" s="122">
        <f t="shared" si="3"/>
        <v>0</v>
      </c>
      <c r="N16" s="122">
        <f t="shared" si="3"/>
        <v>0</v>
      </c>
      <c r="O16" s="122">
        <f t="shared" si="3"/>
        <v>0</v>
      </c>
      <c r="P16" s="122">
        <f t="shared" si="3"/>
        <v>0</v>
      </c>
      <c r="Q16" s="122">
        <f t="shared" si="3"/>
        <v>0</v>
      </c>
      <c r="R16" s="122">
        <f t="shared" si="3"/>
        <v>0</v>
      </c>
      <c r="S16" s="122">
        <f t="shared" si="3"/>
        <v>0</v>
      </c>
      <c r="T16" s="122">
        <f t="shared" si="3"/>
        <v>0</v>
      </c>
      <c r="U16" s="109">
        <f t="shared" si="3"/>
        <v>0</v>
      </c>
      <c r="V16" s="109">
        <f t="shared" si="3"/>
        <v>0</v>
      </c>
      <c r="W16" s="109">
        <f t="shared" si="3"/>
        <v>0</v>
      </c>
      <c r="X16" s="109">
        <f t="shared" si="3"/>
        <v>0</v>
      </c>
      <c r="Y16" s="109">
        <f t="shared" si="3"/>
        <v>0</v>
      </c>
      <c r="Z16" s="109">
        <f t="shared" si="3"/>
        <v>0</v>
      </c>
      <c r="AA16" s="109">
        <f t="shared" si="3"/>
        <v>0</v>
      </c>
      <c r="AB16" s="109">
        <f t="shared" si="3"/>
        <v>0</v>
      </c>
      <c r="AC16" s="109">
        <f t="shared" si="3"/>
        <v>0</v>
      </c>
      <c r="AD16" s="109">
        <f t="shared" si="3"/>
        <v>0</v>
      </c>
      <c r="AE16" s="109">
        <f t="shared" si="3"/>
        <v>0</v>
      </c>
      <c r="AF16" s="109">
        <f t="shared" si="3"/>
        <v>0</v>
      </c>
      <c r="AG16" s="109">
        <f t="shared" si="3"/>
        <v>0</v>
      </c>
      <c r="AH16" s="109">
        <f t="shared" si="3"/>
        <v>0</v>
      </c>
      <c r="AI16" s="109">
        <f t="shared" si="3"/>
        <v>0</v>
      </c>
      <c r="AJ16" s="109">
        <f t="shared" si="3"/>
        <v>0</v>
      </c>
      <c r="AK16" s="109">
        <f t="shared" si="3"/>
        <v>0</v>
      </c>
      <c r="AL16" s="109">
        <f t="shared" si="3"/>
        <v>0</v>
      </c>
      <c r="AM16" s="109">
        <f t="shared" si="3"/>
        <v>0</v>
      </c>
      <c r="AN16" s="109">
        <f t="shared" si="3"/>
        <v>0</v>
      </c>
      <c r="AO16" s="109">
        <f t="shared" si="3"/>
        <v>0</v>
      </c>
      <c r="AP16" s="109">
        <f t="shared" si="3"/>
        <v>0</v>
      </c>
      <c r="AQ16" s="109">
        <f t="shared" si="3"/>
        <v>0</v>
      </c>
      <c r="AR16" s="109">
        <f t="shared" si="3"/>
        <v>0</v>
      </c>
      <c r="AS16" s="109">
        <f t="shared" si="3"/>
        <v>0</v>
      </c>
      <c r="AT16" s="109">
        <f t="shared" si="3"/>
        <v>0</v>
      </c>
      <c r="AU16" s="109">
        <f t="shared" si="3"/>
        <v>0</v>
      </c>
      <c r="AV16" s="109">
        <f t="shared" si="3"/>
        <v>0</v>
      </c>
      <c r="AW16" s="109">
        <f t="shared" si="3"/>
        <v>0</v>
      </c>
      <c r="AX16" s="109">
        <f t="shared" si="3"/>
        <v>0</v>
      </c>
      <c r="AY16" s="109">
        <f t="shared" si="3"/>
        <v>0</v>
      </c>
      <c r="AZ16" s="109">
        <f t="shared" si="3"/>
        <v>0</v>
      </c>
      <c r="BA16" s="109">
        <f t="shared" si="3"/>
        <v>0</v>
      </c>
      <c r="BB16" s="109">
        <f t="shared" si="3"/>
        <v>0</v>
      </c>
      <c r="BC16" s="109">
        <f t="shared" si="3"/>
        <v>0</v>
      </c>
      <c r="BD16" s="109">
        <f t="shared" si="3"/>
        <v>0</v>
      </c>
      <c r="BE16" s="109">
        <f t="shared" si="3"/>
        <v>0</v>
      </c>
      <c r="BF16" s="109">
        <f t="shared" si="3"/>
        <v>0</v>
      </c>
      <c r="BG16" s="109">
        <f t="shared" si="3"/>
        <v>0</v>
      </c>
      <c r="BH16" s="109">
        <f t="shared" si="3"/>
        <v>0</v>
      </c>
      <c r="BI16" s="130"/>
      <c r="BJ16" s="130"/>
      <c r="BK16" s="130"/>
      <c r="BL16" s="130"/>
      <c r="BM16" s="130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</row>
    <row r="17" spans="1:77" s="33" customFormat="1" x14ac:dyDescent="0.2">
      <c r="A17" s="123">
        <v>10</v>
      </c>
      <c r="B17" s="110" t="s">
        <v>129</v>
      </c>
      <c r="C17" s="111"/>
      <c r="D17" s="112">
        <f>SUM(F17:BM17)</f>
        <v>0</v>
      </c>
      <c r="E17" s="120"/>
      <c r="F17" s="102">
        <f>F25</f>
        <v>0</v>
      </c>
      <c r="G17" s="97">
        <f>G25</f>
        <v>0</v>
      </c>
      <c r="H17" s="97">
        <f t="shared" ref="H17:BH17" si="4">H25</f>
        <v>0</v>
      </c>
      <c r="I17" s="97">
        <f t="shared" si="4"/>
        <v>0</v>
      </c>
      <c r="J17" s="97">
        <f t="shared" si="4"/>
        <v>0</v>
      </c>
      <c r="K17" s="97">
        <f t="shared" si="4"/>
        <v>0</v>
      </c>
      <c r="L17" s="97">
        <f t="shared" si="4"/>
        <v>0</v>
      </c>
      <c r="M17" s="97">
        <f t="shared" si="4"/>
        <v>0</v>
      </c>
      <c r="N17" s="97">
        <f t="shared" si="4"/>
        <v>0</v>
      </c>
      <c r="O17" s="97">
        <f t="shared" si="4"/>
        <v>0</v>
      </c>
      <c r="P17" s="97">
        <f t="shared" si="4"/>
        <v>0</v>
      </c>
      <c r="Q17" s="97">
        <f t="shared" si="4"/>
        <v>0</v>
      </c>
      <c r="R17" s="97">
        <f t="shared" si="4"/>
        <v>0</v>
      </c>
      <c r="S17" s="97">
        <f t="shared" si="4"/>
        <v>0</v>
      </c>
      <c r="T17" s="97">
        <f t="shared" si="4"/>
        <v>0</v>
      </c>
      <c r="U17" s="97">
        <f t="shared" si="4"/>
        <v>0</v>
      </c>
      <c r="V17" s="97">
        <f t="shared" si="4"/>
        <v>0</v>
      </c>
      <c r="W17" s="97">
        <f t="shared" si="4"/>
        <v>0</v>
      </c>
      <c r="X17" s="97">
        <f t="shared" si="4"/>
        <v>0</v>
      </c>
      <c r="Y17" s="97">
        <f t="shared" si="4"/>
        <v>0</v>
      </c>
      <c r="Z17" s="97">
        <f t="shared" si="4"/>
        <v>0</v>
      </c>
      <c r="AA17" s="97">
        <f t="shared" si="4"/>
        <v>0</v>
      </c>
      <c r="AB17" s="97">
        <f t="shared" si="4"/>
        <v>0</v>
      </c>
      <c r="AC17" s="97">
        <f t="shared" si="4"/>
        <v>0</v>
      </c>
      <c r="AD17" s="97">
        <f t="shared" si="4"/>
        <v>0</v>
      </c>
      <c r="AE17" s="97">
        <f t="shared" si="4"/>
        <v>0</v>
      </c>
      <c r="AF17" s="97">
        <f t="shared" si="4"/>
        <v>0</v>
      </c>
      <c r="AG17" s="97">
        <f t="shared" si="4"/>
        <v>0</v>
      </c>
      <c r="AH17" s="97">
        <f t="shared" si="4"/>
        <v>0</v>
      </c>
      <c r="AI17" s="97">
        <f t="shared" si="4"/>
        <v>0</v>
      </c>
      <c r="AJ17" s="97">
        <f t="shared" si="4"/>
        <v>0</v>
      </c>
      <c r="AK17" s="97">
        <f t="shared" si="4"/>
        <v>0</v>
      </c>
      <c r="AL17" s="97">
        <f t="shared" si="4"/>
        <v>0</v>
      </c>
      <c r="AM17" s="97">
        <f t="shared" si="4"/>
        <v>0</v>
      </c>
      <c r="AN17" s="97">
        <f t="shared" si="4"/>
        <v>0</v>
      </c>
      <c r="AO17" s="97">
        <f t="shared" si="4"/>
        <v>0</v>
      </c>
      <c r="AP17" s="97">
        <f t="shared" si="4"/>
        <v>0</v>
      </c>
      <c r="AQ17" s="97">
        <f t="shared" si="4"/>
        <v>0</v>
      </c>
      <c r="AR17" s="97">
        <f t="shared" si="4"/>
        <v>0</v>
      </c>
      <c r="AS17" s="97">
        <f t="shared" si="4"/>
        <v>0</v>
      </c>
      <c r="AT17" s="97">
        <f t="shared" si="4"/>
        <v>0</v>
      </c>
      <c r="AU17" s="97">
        <f t="shared" si="4"/>
        <v>0</v>
      </c>
      <c r="AV17" s="97">
        <f t="shared" si="4"/>
        <v>0</v>
      </c>
      <c r="AW17" s="97">
        <f t="shared" si="4"/>
        <v>0</v>
      </c>
      <c r="AX17" s="97">
        <f t="shared" si="4"/>
        <v>0</v>
      </c>
      <c r="AY17" s="97">
        <f t="shared" si="4"/>
        <v>0</v>
      </c>
      <c r="AZ17" s="97">
        <f t="shared" si="4"/>
        <v>0</v>
      </c>
      <c r="BA17" s="97">
        <f t="shared" si="4"/>
        <v>0</v>
      </c>
      <c r="BB17" s="97">
        <f t="shared" si="4"/>
        <v>0</v>
      </c>
      <c r="BC17" s="97">
        <f t="shared" si="4"/>
        <v>0</v>
      </c>
      <c r="BD17" s="97">
        <f t="shared" si="4"/>
        <v>0</v>
      </c>
      <c r="BE17" s="97">
        <f t="shared" si="4"/>
        <v>0</v>
      </c>
      <c r="BF17" s="97">
        <f t="shared" si="4"/>
        <v>0</v>
      </c>
      <c r="BG17" s="97">
        <f t="shared" si="4"/>
        <v>0</v>
      </c>
      <c r="BH17" s="97">
        <f t="shared" si="4"/>
        <v>0</v>
      </c>
      <c r="BI17" s="131"/>
      <c r="BJ17" s="131"/>
      <c r="BK17" s="131"/>
      <c r="BL17" s="131"/>
      <c r="BM17" s="13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</row>
    <row r="18" spans="1:77" s="33" customFormat="1" x14ac:dyDescent="0.2">
      <c r="A18" s="123">
        <v>11</v>
      </c>
      <c r="B18" s="110" t="s">
        <v>42</v>
      </c>
      <c r="C18" s="111"/>
      <c r="D18" s="111"/>
      <c r="E18" s="134"/>
      <c r="F18" s="103">
        <f>IF(F24=1,0,SUM(F11:F12)-F17+F22*F$3)</f>
        <v>0</v>
      </c>
      <c r="G18" s="96">
        <f t="shared" ref="G18:N18" si="5">IF(G24=1,0,SUM(G11:G12)-G17+G22*G$3)</f>
        <v>0</v>
      </c>
      <c r="H18" s="96">
        <f t="shared" si="5"/>
        <v>0</v>
      </c>
      <c r="I18" s="96">
        <f t="shared" si="5"/>
        <v>0</v>
      </c>
      <c r="J18" s="96">
        <f t="shared" si="5"/>
        <v>0</v>
      </c>
      <c r="K18" s="96">
        <f t="shared" si="5"/>
        <v>0</v>
      </c>
      <c r="L18" s="96">
        <f t="shared" si="5"/>
        <v>0</v>
      </c>
      <c r="M18" s="96">
        <f t="shared" si="5"/>
        <v>0</v>
      </c>
      <c r="N18" s="96">
        <f t="shared" si="5"/>
        <v>0</v>
      </c>
      <c r="O18" s="96">
        <f t="shared" ref="O18:BH18" si="6">IF(O24=1,0,SUM(O11:O12)-O17+O22*O$3)</f>
        <v>0</v>
      </c>
      <c r="P18" s="96">
        <f t="shared" si="6"/>
        <v>0</v>
      </c>
      <c r="Q18" s="96">
        <f t="shared" si="6"/>
        <v>0</v>
      </c>
      <c r="R18" s="96">
        <f t="shared" si="6"/>
        <v>0</v>
      </c>
      <c r="S18" s="96">
        <f t="shared" si="6"/>
        <v>0</v>
      </c>
      <c r="T18" s="96">
        <f t="shared" si="6"/>
        <v>0</v>
      </c>
      <c r="U18" s="96">
        <f t="shared" si="6"/>
        <v>0</v>
      </c>
      <c r="V18" s="96">
        <f t="shared" si="6"/>
        <v>0</v>
      </c>
      <c r="W18" s="96">
        <f t="shared" si="6"/>
        <v>0</v>
      </c>
      <c r="X18" s="96">
        <f t="shared" si="6"/>
        <v>0</v>
      </c>
      <c r="Y18" s="96">
        <f t="shared" si="6"/>
        <v>0</v>
      </c>
      <c r="Z18" s="96">
        <f t="shared" si="6"/>
        <v>0</v>
      </c>
      <c r="AA18" s="96">
        <f t="shared" si="6"/>
        <v>0</v>
      </c>
      <c r="AB18" s="96">
        <f t="shared" si="6"/>
        <v>0</v>
      </c>
      <c r="AC18" s="96">
        <f t="shared" si="6"/>
        <v>0</v>
      </c>
      <c r="AD18" s="96">
        <f t="shared" si="6"/>
        <v>0</v>
      </c>
      <c r="AE18" s="96">
        <f t="shared" si="6"/>
        <v>0</v>
      </c>
      <c r="AF18" s="96">
        <f t="shared" si="6"/>
        <v>0</v>
      </c>
      <c r="AG18" s="96">
        <f t="shared" si="6"/>
        <v>0</v>
      </c>
      <c r="AH18" s="96">
        <f t="shared" si="6"/>
        <v>0</v>
      </c>
      <c r="AI18" s="96">
        <f t="shared" si="6"/>
        <v>0</v>
      </c>
      <c r="AJ18" s="96">
        <f t="shared" si="6"/>
        <v>0</v>
      </c>
      <c r="AK18" s="96">
        <f t="shared" si="6"/>
        <v>0</v>
      </c>
      <c r="AL18" s="96">
        <f t="shared" si="6"/>
        <v>0</v>
      </c>
      <c r="AM18" s="96">
        <f t="shared" si="6"/>
        <v>0</v>
      </c>
      <c r="AN18" s="96">
        <f t="shared" si="6"/>
        <v>0</v>
      </c>
      <c r="AO18" s="96">
        <f t="shared" si="6"/>
        <v>0</v>
      </c>
      <c r="AP18" s="96">
        <f t="shared" si="6"/>
        <v>0</v>
      </c>
      <c r="AQ18" s="96">
        <f t="shared" si="6"/>
        <v>0</v>
      </c>
      <c r="AR18" s="96">
        <f t="shared" si="6"/>
        <v>0</v>
      </c>
      <c r="AS18" s="96">
        <f t="shared" si="6"/>
        <v>0</v>
      </c>
      <c r="AT18" s="96">
        <f t="shared" si="6"/>
        <v>0</v>
      </c>
      <c r="AU18" s="96">
        <f t="shared" si="6"/>
        <v>0</v>
      </c>
      <c r="AV18" s="96">
        <f t="shared" si="6"/>
        <v>0</v>
      </c>
      <c r="AW18" s="96">
        <f t="shared" si="6"/>
        <v>0</v>
      </c>
      <c r="AX18" s="96">
        <f t="shared" si="6"/>
        <v>0</v>
      </c>
      <c r="AY18" s="96">
        <f t="shared" si="6"/>
        <v>0</v>
      </c>
      <c r="AZ18" s="96">
        <f t="shared" si="6"/>
        <v>0</v>
      </c>
      <c r="BA18" s="96">
        <f t="shared" si="6"/>
        <v>0</v>
      </c>
      <c r="BB18" s="96">
        <f t="shared" si="6"/>
        <v>0</v>
      </c>
      <c r="BC18" s="96">
        <f t="shared" si="6"/>
        <v>0</v>
      </c>
      <c r="BD18" s="96">
        <f t="shared" si="6"/>
        <v>0</v>
      </c>
      <c r="BE18" s="96">
        <f t="shared" si="6"/>
        <v>0</v>
      </c>
      <c r="BF18" s="96">
        <f t="shared" si="6"/>
        <v>0</v>
      </c>
      <c r="BG18" s="96">
        <f t="shared" si="6"/>
        <v>0</v>
      </c>
      <c r="BH18" s="96">
        <f t="shared" si="6"/>
        <v>0</v>
      </c>
      <c r="BI18" s="96"/>
      <c r="BJ18" s="96"/>
      <c r="BK18" s="96"/>
      <c r="BL18" s="96"/>
      <c r="BM18" s="96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</row>
    <row r="19" spans="1:77" s="33" customFormat="1" x14ac:dyDescent="0.2">
      <c r="A19" s="123">
        <v>12</v>
      </c>
      <c r="B19" s="110"/>
      <c r="C19" s="111"/>
      <c r="D19" s="111"/>
      <c r="E19" s="134"/>
      <c r="F19" s="88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</row>
    <row r="20" spans="1:77" s="33" customFormat="1" x14ac:dyDescent="0.2">
      <c r="A20" s="123">
        <v>13</v>
      </c>
      <c r="B20" s="110" t="s">
        <v>86</v>
      </c>
      <c r="C20" s="111"/>
      <c r="D20" s="111"/>
      <c r="E20" s="134"/>
      <c r="F20" s="88">
        <f>IF(MONTH(F$8)&lt;7,F15+F16+E20,0)</f>
        <v>0</v>
      </c>
      <c r="G20" s="67">
        <f t="shared" ref="G20:BH20" si="7">IF(MONTH(G$8)&lt;7,G15+G16+F20,0)</f>
        <v>0</v>
      </c>
      <c r="H20" s="67">
        <f t="shared" si="7"/>
        <v>0</v>
      </c>
      <c r="I20" s="67">
        <f t="shared" si="7"/>
        <v>0</v>
      </c>
      <c r="J20" s="67">
        <f t="shared" si="7"/>
        <v>0</v>
      </c>
      <c r="K20" s="67">
        <f t="shared" si="7"/>
        <v>0</v>
      </c>
      <c r="L20" s="67">
        <f t="shared" si="7"/>
        <v>0</v>
      </c>
      <c r="M20" s="67">
        <f t="shared" si="7"/>
        <v>0</v>
      </c>
      <c r="N20" s="67">
        <f t="shared" si="7"/>
        <v>0</v>
      </c>
      <c r="O20" s="67">
        <f t="shared" si="7"/>
        <v>0</v>
      </c>
      <c r="P20" s="67">
        <f t="shared" si="7"/>
        <v>0</v>
      </c>
      <c r="Q20" s="67">
        <f t="shared" si="7"/>
        <v>0</v>
      </c>
      <c r="R20" s="67">
        <f t="shared" si="7"/>
        <v>0</v>
      </c>
      <c r="S20" s="67">
        <f t="shared" si="7"/>
        <v>0</v>
      </c>
      <c r="T20" s="67">
        <f t="shared" si="7"/>
        <v>0</v>
      </c>
      <c r="U20" s="67">
        <f t="shared" si="7"/>
        <v>0</v>
      </c>
      <c r="V20" s="67">
        <f t="shared" si="7"/>
        <v>0</v>
      </c>
      <c r="W20" s="67">
        <f t="shared" si="7"/>
        <v>0</v>
      </c>
      <c r="X20" s="67">
        <f t="shared" si="7"/>
        <v>0</v>
      </c>
      <c r="Y20" s="67">
        <f t="shared" si="7"/>
        <v>0</v>
      </c>
      <c r="Z20" s="67">
        <f t="shared" si="7"/>
        <v>0</v>
      </c>
      <c r="AA20" s="67">
        <f t="shared" si="7"/>
        <v>0</v>
      </c>
      <c r="AB20" s="67">
        <f t="shared" si="7"/>
        <v>0</v>
      </c>
      <c r="AC20" s="67">
        <f t="shared" si="7"/>
        <v>0</v>
      </c>
      <c r="AD20" s="67">
        <f t="shared" si="7"/>
        <v>0</v>
      </c>
      <c r="AE20" s="67">
        <f t="shared" si="7"/>
        <v>0</v>
      </c>
      <c r="AF20" s="67">
        <f t="shared" si="7"/>
        <v>0</v>
      </c>
      <c r="AG20" s="67">
        <f t="shared" si="7"/>
        <v>0</v>
      </c>
      <c r="AH20" s="67">
        <f t="shared" si="7"/>
        <v>0</v>
      </c>
      <c r="AI20" s="67">
        <f t="shared" si="7"/>
        <v>0</v>
      </c>
      <c r="AJ20" s="67">
        <f t="shared" si="7"/>
        <v>0</v>
      </c>
      <c r="AK20" s="67">
        <f t="shared" si="7"/>
        <v>0</v>
      </c>
      <c r="AL20" s="67">
        <f t="shared" si="7"/>
        <v>0</v>
      </c>
      <c r="AM20" s="67">
        <f t="shared" si="7"/>
        <v>0</v>
      </c>
      <c r="AN20" s="67">
        <f t="shared" si="7"/>
        <v>0</v>
      </c>
      <c r="AO20" s="67">
        <f t="shared" si="7"/>
        <v>0</v>
      </c>
      <c r="AP20" s="67">
        <f t="shared" si="7"/>
        <v>0</v>
      </c>
      <c r="AQ20" s="67">
        <f t="shared" si="7"/>
        <v>0</v>
      </c>
      <c r="AR20" s="67">
        <f t="shared" si="7"/>
        <v>0</v>
      </c>
      <c r="AS20" s="67">
        <f t="shared" si="7"/>
        <v>0</v>
      </c>
      <c r="AT20" s="67">
        <f t="shared" si="7"/>
        <v>0</v>
      </c>
      <c r="AU20" s="67">
        <f t="shared" si="7"/>
        <v>0</v>
      </c>
      <c r="AV20" s="67">
        <f t="shared" si="7"/>
        <v>0</v>
      </c>
      <c r="AW20" s="67">
        <f t="shared" si="7"/>
        <v>0</v>
      </c>
      <c r="AX20" s="67">
        <f t="shared" si="7"/>
        <v>0</v>
      </c>
      <c r="AY20" s="67">
        <f t="shared" si="7"/>
        <v>0</v>
      </c>
      <c r="AZ20" s="67">
        <f t="shared" si="7"/>
        <v>0</v>
      </c>
      <c r="BA20" s="67">
        <f t="shared" si="7"/>
        <v>0</v>
      </c>
      <c r="BB20" s="67">
        <f t="shared" si="7"/>
        <v>0</v>
      </c>
      <c r="BC20" s="67">
        <f t="shared" si="7"/>
        <v>0</v>
      </c>
      <c r="BD20" s="67">
        <f t="shared" si="7"/>
        <v>0</v>
      </c>
      <c r="BE20" s="67">
        <f t="shared" si="7"/>
        <v>0</v>
      </c>
      <c r="BF20" s="67">
        <f t="shared" si="7"/>
        <v>0</v>
      </c>
      <c r="BG20" s="67">
        <f t="shared" si="7"/>
        <v>0</v>
      </c>
      <c r="BH20" s="67">
        <f t="shared" si="7"/>
        <v>0</v>
      </c>
      <c r="BI20" s="67"/>
      <c r="BJ20" s="67"/>
      <c r="BK20" s="67"/>
      <c r="BL20" s="67"/>
      <c r="BM20" s="67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</row>
    <row r="21" spans="1:77" s="33" customFormat="1" x14ac:dyDescent="0.2">
      <c r="A21" s="123">
        <v>14</v>
      </c>
      <c r="B21" s="110" t="s">
        <v>87</v>
      </c>
      <c r="C21" s="111"/>
      <c r="D21" s="111"/>
      <c r="E21" s="134"/>
      <c r="F21" s="104">
        <f>IF(MONTH(F$8)&gt;6,F15+F16+E21,0)</f>
        <v>0</v>
      </c>
      <c r="G21" s="62">
        <f t="shared" ref="G21:BH21" si="8">IF(MONTH(G$8)&gt;6,G15+G16+F21,0)</f>
        <v>0</v>
      </c>
      <c r="H21" s="62">
        <f t="shared" si="8"/>
        <v>0</v>
      </c>
      <c r="I21" s="62">
        <f t="shared" si="8"/>
        <v>0</v>
      </c>
      <c r="J21" s="62">
        <f t="shared" si="8"/>
        <v>0</v>
      </c>
      <c r="K21" s="62">
        <f t="shared" si="8"/>
        <v>0</v>
      </c>
      <c r="L21" s="62">
        <f t="shared" si="8"/>
        <v>0</v>
      </c>
      <c r="M21" s="62">
        <f t="shared" si="8"/>
        <v>0</v>
      </c>
      <c r="N21" s="62">
        <f t="shared" si="8"/>
        <v>0</v>
      </c>
      <c r="O21" s="62">
        <f t="shared" si="8"/>
        <v>0</v>
      </c>
      <c r="P21" s="62">
        <f t="shared" si="8"/>
        <v>0</v>
      </c>
      <c r="Q21" s="62">
        <f t="shared" si="8"/>
        <v>0</v>
      </c>
      <c r="R21" s="62">
        <f t="shared" si="8"/>
        <v>0</v>
      </c>
      <c r="S21" s="62">
        <f t="shared" si="8"/>
        <v>0</v>
      </c>
      <c r="T21" s="62">
        <f t="shared" si="8"/>
        <v>0</v>
      </c>
      <c r="U21" s="62">
        <f t="shared" si="8"/>
        <v>0</v>
      </c>
      <c r="V21" s="62">
        <f t="shared" si="8"/>
        <v>0</v>
      </c>
      <c r="W21" s="62">
        <f t="shared" si="8"/>
        <v>0</v>
      </c>
      <c r="X21" s="62">
        <f t="shared" si="8"/>
        <v>0</v>
      </c>
      <c r="Y21" s="62">
        <f t="shared" si="8"/>
        <v>0</v>
      </c>
      <c r="Z21" s="62">
        <f t="shared" si="8"/>
        <v>0</v>
      </c>
      <c r="AA21" s="62">
        <f t="shared" si="8"/>
        <v>0</v>
      </c>
      <c r="AB21" s="62">
        <f t="shared" si="8"/>
        <v>0</v>
      </c>
      <c r="AC21" s="62">
        <f t="shared" si="8"/>
        <v>0</v>
      </c>
      <c r="AD21" s="62">
        <f t="shared" si="8"/>
        <v>0</v>
      </c>
      <c r="AE21" s="62">
        <f t="shared" si="8"/>
        <v>0</v>
      </c>
      <c r="AF21" s="62">
        <f t="shared" si="8"/>
        <v>0</v>
      </c>
      <c r="AG21" s="62">
        <f t="shared" si="8"/>
        <v>0</v>
      </c>
      <c r="AH21" s="62">
        <f t="shared" si="8"/>
        <v>0</v>
      </c>
      <c r="AI21" s="62">
        <f t="shared" si="8"/>
        <v>0</v>
      </c>
      <c r="AJ21" s="62">
        <f t="shared" si="8"/>
        <v>0</v>
      </c>
      <c r="AK21" s="62">
        <f t="shared" si="8"/>
        <v>0</v>
      </c>
      <c r="AL21" s="62">
        <f t="shared" si="8"/>
        <v>0</v>
      </c>
      <c r="AM21" s="62">
        <f t="shared" si="8"/>
        <v>0</v>
      </c>
      <c r="AN21" s="62">
        <f t="shared" si="8"/>
        <v>0</v>
      </c>
      <c r="AO21" s="62">
        <f t="shared" si="8"/>
        <v>0</v>
      </c>
      <c r="AP21" s="62">
        <f t="shared" si="8"/>
        <v>0</v>
      </c>
      <c r="AQ21" s="62">
        <f t="shared" si="8"/>
        <v>0</v>
      </c>
      <c r="AR21" s="62">
        <f t="shared" si="8"/>
        <v>0</v>
      </c>
      <c r="AS21" s="62">
        <f t="shared" si="8"/>
        <v>0</v>
      </c>
      <c r="AT21" s="62">
        <f t="shared" si="8"/>
        <v>0</v>
      </c>
      <c r="AU21" s="62">
        <f t="shared" si="8"/>
        <v>0</v>
      </c>
      <c r="AV21" s="62">
        <f t="shared" si="8"/>
        <v>0</v>
      </c>
      <c r="AW21" s="62">
        <f t="shared" si="8"/>
        <v>0</v>
      </c>
      <c r="AX21" s="62">
        <f t="shared" si="8"/>
        <v>0</v>
      </c>
      <c r="AY21" s="62">
        <f t="shared" si="8"/>
        <v>0</v>
      </c>
      <c r="AZ21" s="62">
        <f t="shared" si="8"/>
        <v>0</v>
      </c>
      <c r="BA21" s="62">
        <f t="shared" si="8"/>
        <v>0</v>
      </c>
      <c r="BB21" s="62">
        <f t="shared" si="8"/>
        <v>0</v>
      </c>
      <c r="BC21" s="62">
        <f t="shared" si="8"/>
        <v>0</v>
      </c>
      <c r="BD21" s="62">
        <f t="shared" si="8"/>
        <v>0</v>
      </c>
      <c r="BE21" s="62">
        <f t="shared" si="8"/>
        <v>0</v>
      </c>
      <c r="BF21" s="62">
        <f t="shared" si="8"/>
        <v>0</v>
      </c>
      <c r="BG21" s="62">
        <f t="shared" si="8"/>
        <v>0</v>
      </c>
      <c r="BH21" s="62">
        <f t="shared" si="8"/>
        <v>0</v>
      </c>
      <c r="BI21" s="67"/>
      <c r="BJ21" s="67"/>
      <c r="BK21" s="67"/>
      <c r="BL21" s="67"/>
      <c r="BM21" s="67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</row>
    <row r="22" spans="1:77" s="33" customFormat="1" x14ac:dyDescent="0.2">
      <c r="A22" s="123">
        <v>15</v>
      </c>
      <c r="B22" s="110" t="s">
        <v>105</v>
      </c>
      <c r="C22" s="111"/>
      <c r="D22" s="111"/>
      <c r="E22" s="134"/>
      <c r="F22" s="88">
        <f>SUM(F15:F16)+E22-F27-F28</f>
        <v>0</v>
      </c>
      <c r="G22" s="67">
        <f>SUM(G15:G16)+F22-G27-G28</f>
        <v>0</v>
      </c>
      <c r="H22" s="67">
        <f>SUM(H15:H16)+G22-H27-H28</f>
        <v>0</v>
      </c>
      <c r="I22" s="67">
        <f>SUM(I15:I16)+H22-I27-I28</f>
        <v>0</v>
      </c>
      <c r="J22" s="67">
        <f t="shared" ref="J22:BH22" si="9">SUM(J15:J16)+I22-J27-J28</f>
        <v>0</v>
      </c>
      <c r="K22" s="67">
        <f t="shared" si="9"/>
        <v>0</v>
      </c>
      <c r="L22" s="67">
        <f t="shared" si="9"/>
        <v>0</v>
      </c>
      <c r="M22" s="67">
        <f t="shared" si="9"/>
        <v>0</v>
      </c>
      <c r="N22" s="67">
        <f t="shared" si="9"/>
        <v>0</v>
      </c>
      <c r="O22" s="67">
        <f t="shared" si="9"/>
        <v>0</v>
      </c>
      <c r="P22" s="67">
        <f t="shared" si="9"/>
        <v>0</v>
      </c>
      <c r="Q22" s="67">
        <f t="shared" si="9"/>
        <v>0</v>
      </c>
      <c r="R22" s="67">
        <f t="shared" si="9"/>
        <v>0</v>
      </c>
      <c r="S22" s="67">
        <f t="shared" si="9"/>
        <v>0</v>
      </c>
      <c r="T22" s="67">
        <f t="shared" si="9"/>
        <v>0</v>
      </c>
      <c r="U22" s="67">
        <f t="shared" si="9"/>
        <v>0</v>
      </c>
      <c r="V22" s="67">
        <f t="shared" si="9"/>
        <v>0</v>
      </c>
      <c r="W22" s="67">
        <f t="shared" si="9"/>
        <v>0</v>
      </c>
      <c r="X22" s="67">
        <f t="shared" si="9"/>
        <v>0</v>
      </c>
      <c r="Y22" s="67">
        <f t="shared" si="9"/>
        <v>0</v>
      </c>
      <c r="Z22" s="67">
        <f t="shared" si="9"/>
        <v>0</v>
      </c>
      <c r="AA22" s="67">
        <f t="shared" si="9"/>
        <v>0</v>
      </c>
      <c r="AB22" s="67">
        <f t="shared" si="9"/>
        <v>0</v>
      </c>
      <c r="AC22" s="67">
        <f t="shared" si="9"/>
        <v>0</v>
      </c>
      <c r="AD22" s="67">
        <f t="shared" si="9"/>
        <v>0</v>
      </c>
      <c r="AE22" s="67">
        <f t="shared" si="9"/>
        <v>0</v>
      </c>
      <c r="AF22" s="67">
        <f t="shared" si="9"/>
        <v>0</v>
      </c>
      <c r="AG22" s="67">
        <f t="shared" si="9"/>
        <v>0</v>
      </c>
      <c r="AH22" s="67">
        <f t="shared" si="9"/>
        <v>0</v>
      </c>
      <c r="AI22" s="67">
        <f t="shared" si="9"/>
        <v>0</v>
      </c>
      <c r="AJ22" s="67">
        <f t="shared" si="9"/>
        <v>0</v>
      </c>
      <c r="AK22" s="67">
        <f t="shared" si="9"/>
        <v>0</v>
      </c>
      <c r="AL22" s="67">
        <f t="shared" si="9"/>
        <v>0</v>
      </c>
      <c r="AM22" s="67">
        <f t="shared" si="9"/>
        <v>0</v>
      </c>
      <c r="AN22" s="67">
        <f t="shared" si="9"/>
        <v>0</v>
      </c>
      <c r="AO22" s="67">
        <f t="shared" si="9"/>
        <v>0</v>
      </c>
      <c r="AP22" s="67">
        <f t="shared" si="9"/>
        <v>0</v>
      </c>
      <c r="AQ22" s="67">
        <f t="shared" si="9"/>
        <v>0</v>
      </c>
      <c r="AR22" s="67">
        <f t="shared" si="9"/>
        <v>0</v>
      </c>
      <c r="AS22" s="67">
        <f t="shared" si="9"/>
        <v>0</v>
      </c>
      <c r="AT22" s="67">
        <f t="shared" si="9"/>
        <v>0</v>
      </c>
      <c r="AU22" s="67">
        <f t="shared" si="9"/>
        <v>0</v>
      </c>
      <c r="AV22" s="67">
        <f t="shared" si="9"/>
        <v>0</v>
      </c>
      <c r="AW22" s="67">
        <f t="shared" si="9"/>
        <v>0</v>
      </c>
      <c r="AX22" s="67">
        <f t="shared" si="9"/>
        <v>0</v>
      </c>
      <c r="AY22" s="67">
        <f t="shared" si="9"/>
        <v>0</v>
      </c>
      <c r="AZ22" s="67">
        <f t="shared" si="9"/>
        <v>0</v>
      </c>
      <c r="BA22" s="67">
        <f t="shared" si="9"/>
        <v>0</v>
      </c>
      <c r="BB22" s="67">
        <f t="shared" si="9"/>
        <v>0</v>
      </c>
      <c r="BC22" s="67">
        <f t="shared" si="9"/>
        <v>0</v>
      </c>
      <c r="BD22" s="67">
        <f t="shared" si="9"/>
        <v>0</v>
      </c>
      <c r="BE22" s="67">
        <f t="shared" si="9"/>
        <v>0</v>
      </c>
      <c r="BF22" s="67">
        <f t="shared" si="9"/>
        <v>0</v>
      </c>
      <c r="BG22" s="67">
        <f t="shared" si="9"/>
        <v>0</v>
      </c>
      <c r="BH22" s="67">
        <f t="shared" si="9"/>
        <v>0</v>
      </c>
      <c r="BI22" s="67"/>
      <c r="BJ22" s="67"/>
      <c r="BK22" s="67"/>
      <c r="BL22" s="67"/>
      <c r="BM22" s="67"/>
    </row>
    <row r="23" spans="1:77" s="33" customFormat="1" x14ac:dyDescent="0.2">
      <c r="A23" s="123">
        <v>16</v>
      </c>
      <c r="B23" s="113"/>
      <c r="C23" s="111"/>
      <c r="D23" s="111"/>
      <c r="E23" s="134"/>
      <c r="F23" s="89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</row>
    <row r="24" spans="1:77" s="33" customFormat="1" ht="15" x14ac:dyDescent="0.25">
      <c r="A24" s="123">
        <v>17</v>
      </c>
      <c r="B24" s="110" t="s">
        <v>43</v>
      </c>
      <c r="C24" s="114"/>
      <c r="D24" s="111"/>
      <c r="E24" s="134"/>
      <c r="F24" s="106">
        <f>IF(F25&gt;0,F25/(SUM($F12:F$12)-SUM($E$25:$F$25)),0)</f>
        <v>0</v>
      </c>
      <c r="G24" s="106">
        <f>IF(G25&gt;0,G25/(SUM($F$12:G12)-SUM($F$25:F25)),0)</f>
        <v>0</v>
      </c>
      <c r="H24" s="106">
        <f>IF(H25&gt;0,H25/(SUM($F$12:H12)-SUM($F$25:G25)),0)</f>
        <v>0</v>
      </c>
      <c r="I24" s="106">
        <f>IF(I25&gt;0,I25/(SUM($F$12:I12)-SUM($F$25:H25)),0)</f>
        <v>0</v>
      </c>
      <c r="J24" s="106">
        <f>IF(J25&gt;0,J25/(SUM($F$12:J12)-SUM($F$25:I25)),0)</f>
        <v>0</v>
      </c>
      <c r="K24" s="106">
        <f>IF(K25&gt;0,K25/(SUM($F$12:K12)-SUM($F$25:J25)),0)</f>
        <v>0</v>
      </c>
      <c r="L24" s="106">
        <f>IF(L25&gt;0,L25/(SUM($F$12:L12)-SUM($F$25:K25)),0)</f>
        <v>0</v>
      </c>
      <c r="M24" s="106">
        <f>IF(M25&gt;0,M25/(SUM($F$12:M12)-SUM($F$25:L25)),0)</f>
        <v>0</v>
      </c>
      <c r="N24" s="106">
        <f>IF(N25&gt;0,N25/(SUM($F$12:N12)-SUM($F$25:M25)),0)</f>
        <v>0</v>
      </c>
      <c r="O24" s="106">
        <f>IF(O25&gt;0,O25/(SUM($F$12:O12)-SUM($F$25:N25)),0)</f>
        <v>0</v>
      </c>
      <c r="P24" s="106">
        <f>IF(P25&gt;0,P25/(SUM($F$12:P12)-SUM($F$25:O25)),0)</f>
        <v>0</v>
      </c>
      <c r="Q24" s="106">
        <f>IF(Q25&gt;0,Q25/(SUM($F$12:Q12)-SUM($F$25:P25)),0)</f>
        <v>0</v>
      </c>
      <c r="R24" s="106">
        <f>IF(R25&gt;0,R25/(SUM($F$12:R12)-SUM($F$25:Q25)),0)</f>
        <v>0</v>
      </c>
      <c r="S24" s="106">
        <f>IF(S25&gt;0,S25/(SUM($F$12:S12)-SUM($F$25:R25)),0)</f>
        <v>0</v>
      </c>
      <c r="T24" s="106">
        <f>IF(T25&gt;0,T25/(SUM($F$12:T12)-SUM($F$25:S25)),0)</f>
        <v>0</v>
      </c>
      <c r="U24" s="106">
        <f>IF(U25&gt;0,U25/(SUM($F$12:U12)-SUM($F$25:T25)),0)</f>
        <v>0</v>
      </c>
      <c r="V24" s="106">
        <f>IF(V25&gt;0,V25/(SUM($F$12:V12)-SUM($F$25:U25)),0)</f>
        <v>0</v>
      </c>
      <c r="W24" s="106">
        <f>IF(W25&gt;0,W25/(SUM($F$12:W12)-SUM($F$25:V25)),0)</f>
        <v>0</v>
      </c>
      <c r="X24" s="106">
        <f>IF(X25&gt;0,X25/(SUM($F$12:X12)-SUM($F$25:W25)),0)</f>
        <v>0</v>
      </c>
      <c r="Y24" s="106">
        <f>IF(Y25&gt;0,Y25/(SUM($F$12:Y12)-SUM($F$25:X25)),0)</f>
        <v>0</v>
      </c>
      <c r="Z24" s="106">
        <f>IF(Z25&gt;0,Z25/(SUM($F$12:Z12)-SUM($F$25:Y25)),0)</f>
        <v>0</v>
      </c>
      <c r="AA24" s="106">
        <f>IF(AA25&gt;0,AA25/(SUM($F$12:AA12)-SUM($F$25:Z25)),0)</f>
        <v>0</v>
      </c>
      <c r="AB24" s="106">
        <f>IF(AB25&gt;0,AB25/(SUM($F$12:AB12)-SUM($F$25:AA25)),0)</f>
        <v>0</v>
      </c>
      <c r="AC24" s="106">
        <f>IF(AC25&gt;0,AC25/(SUM($F$12:AC12)-SUM($F$25:AB25)),0)</f>
        <v>0</v>
      </c>
      <c r="AD24" s="106">
        <f>IF(AD25&gt;0,AD25/(SUM($F$12:AD12)-SUM($F$25:AC25)),0)</f>
        <v>0</v>
      </c>
      <c r="AE24" s="106">
        <f>IF(AE25&gt;0,AE25/(SUM($F$12:AE12)-SUM($F$25:AD25)),0)</f>
        <v>0</v>
      </c>
      <c r="AF24" s="106">
        <f>IF(AF25&gt;0,AF25/(SUM($F$12:AF12)-SUM($F$25:AE25)),0)</f>
        <v>0</v>
      </c>
      <c r="AG24" s="106">
        <f>IF(AG25&gt;0,AG25/(SUM($F$12:AG12)-SUM($F$25:AF25)),0)</f>
        <v>0</v>
      </c>
      <c r="AH24" s="106">
        <f>IF(AH25&gt;0,AH25/(SUM($F$12:AH12)-SUM($F$25:AG25)),0)</f>
        <v>0</v>
      </c>
      <c r="AI24" s="106">
        <f>IF(AI25&gt;0,AI25/(SUM($F$12:AI12)-SUM($F$25:AH25)),0)</f>
        <v>0</v>
      </c>
      <c r="AJ24" s="106">
        <f>IF(AJ25&gt;0,AJ25/(SUM($F$12:AJ12)-SUM($F$25:AI25)),0)</f>
        <v>0</v>
      </c>
      <c r="AK24" s="106">
        <f>IF(AK25&gt;0,AK25/(SUM($F$12:AK12)-SUM($F$25:AJ25)),0)</f>
        <v>0</v>
      </c>
      <c r="AL24" s="106">
        <f>IF(AL25&gt;0,AL25/(SUM($F$12:AL12)-SUM($F$25:AK25)),0)</f>
        <v>0</v>
      </c>
      <c r="AM24" s="106">
        <f>IF(AM25&gt;0,AM25/(SUM($F$12:AM12)-SUM($F$25:AL25)),0)</f>
        <v>0</v>
      </c>
      <c r="AN24" s="106">
        <f>IF(AN25&gt;0,AN25/(SUM($F$12:AN12)-SUM($F$25:AM25)),0)</f>
        <v>0</v>
      </c>
      <c r="AO24" s="106">
        <f>IF(AO25&gt;0,AO25/(SUM($F$12:AO12)-SUM($F$25:AN25)),0)</f>
        <v>0</v>
      </c>
      <c r="AP24" s="106">
        <f>IF(AP25&gt;0,AP25/(SUM($F$12:AP12)-SUM($F$25:AO25)),0)</f>
        <v>0</v>
      </c>
      <c r="AQ24" s="106">
        <f>IF(AQ25&gt;0,AQ25/(SUM($F$12:AQ12)-SUM($F$25:AP25)),0)</f>
        <v>0</v>
      </c>
      <c r="AR24" s="106">
        <f>IF(AR25&gt;0,AR25/(SUM($F$12:AR12)-SUM($F$25:AQ25)),0)</f>
        <v>0</v>
      </c>
      <c r="AS24" s="106">
        <f>IF(AS25&gt;0,AS25/(SUM($F$12:AS12)-SUM($F$25:AR25)),0)</f>
        <v>0</v>
      </c>
      <c r="AT24" s="106">
        <f>IF(AT25&gt;0,AT25/(SUM($F$12:AT12)-SUM($F$25:AS25)),0)</f>
        <v>0</v>
      </c>
      <c r="AU24" s="106">
        <f>IF(AU25&gt;0,AU25/(SUM($F$12:AU12)-SUM($F$25:AT25)),0)</f>
        <v>0</v>
      </c>
      <c r="AV24" s="106">
        <f>IF(AV25&gt;0,AV25/(SUM($F$12:AV12)-SUM($F$25:AU25)),0)</f>
        <v>0</v>
      </c>
      <c r="AW24" s="106">
        <f>IF(AW25&gt;0,AW25/(SUM($F$12:AW12)-SUM($F$25:AV25)),0)</f>
        <v>0</v>
      </c>
      <c r="AX24" s="106">
        <f>IF(AX25&gt;0,AX25/(SUM($F$12:AX12)-SUM($F$25:AW25)),0)</f>
        <v>0</v>
      </c>
      <c r="AY24" s="106">
        <f>IF(AY25&gt;0,AY25/(SUM($F$12:AY12)-SUM($F$25:AX25)),0)</f>
        <v>0</v>
      </c>
      <c r="AZ24" s="106">
        <f>IF(AZ25&gt;0,AZ25/(SUM($F$12:AZ12)-SUM($F$25:AY25)),0)</f>
        <v>0</v>
      </c>
      <c r="BA24" s="106">
        <f>IF(BA25&gt;0,BA25/(SUM($F$12:BA12)-SUM($F$25:AZ25)),0)</f>
        <v>0</v>
      </c>
      <c r="BB24" s="106">
        <f>IF(BB25&gt;0,BB25/(SUM($F$12:BB12)-SUM($F$25:BA25)),0)</f>
        <v>0</v>
      </c>
      <c r="BC24" s="106">
        <f>IF(BC25&gt;0,BC25/(SUM($F$12:BC12)-SUM($F$25:BB25)),0)</f>
        <v>0</v>
      </c>
      <c r="BD24" s="106">
        <f>IF(BD25&gt;0,BD25/(SUM($F$12:BD12)-SUM($F$25:BC25)),0)</f>
        <v>0</v>
      </c>
      <c r="BE24" s="106">
        <f>IF(BE25&gt;0,BE25/(SUM($F$12:BE12)-SUM($F$25:BD25)),0)</f>
        <v>0</v>
      </c>
      <c r="BF24" s="106">
        <f>IF(BF25&gt;0,BF25/(SUM($F$12:BF12)-SUM($F$25:BE25)),0)</f>
        <v>0</v>
      </c>
      <c r="BG24" s="106">
        <f>IF(BG25&gt;0,BG25/(SUM($F$12:BG12)-SUM($F$25:BF25)),0)</f>
        <v>0</v>
      </c>
      <c r="BH24" s="106">
        <f>IF(BH25&gt;0,BH25/(SUM($F$12:BH12)-SUM($F$25:BG25)),0)</f>
        <v>0</v>
      </c>
      <c r="BI24" s="132"/>
      <c r="BJ24" s="132"/>
      <c r="BK24" s="132"/>
      <c r="BL24" s="132"/>
      <c r="BM24" s="132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</row>
    <row r="25" spans="1:77" s="123" customFormat="1" x14ac:dyDescent="0.2">
      <c r="A25" s="123">
        <v>18</v>
      </c>
      <c r="B25" s="110" t="s">
        <v>39</v>
      </c>
      <c r="C25" s="111"/>
      <c r="D25" s="112">
        <f>SUM(F25:BM25)</f>
        <v>0</v>
      </c>
      <c r="E25" s="119"/>
      <c r="F25" s="102">
        <f>INPUTS!D162</f>
        <v>0</v>
      </c>
      <c r="G25" s="97">
        <f>INPUTS!E162</f>
        <v>0</v>
      </c>
      <c r="H25" s="97">
        <f>INPUTS!F162</f>
        <v>0</v>
      </c>
      <c r="I25" s="97">
        <f>INPUTS!G162</f>
        <v>0</v>
      </c>
      <c r="J25" s="97">
        <f>INPUTS!H162</f>
        <v>0</v>
      </c>
      <c r="K25" s="97">
        <f>INPUTS!I162</f>
        <v>0</v>
      </c>
      <c r="L25" s="97">
        <f>INPUTS!J162</f>
        <v>0</v>
      </c>
      <c r="M25" s="97">
        <f>INPUTS!K162</f>
        <v>0</v>
      </c>
      <c r="N25" s="97">
        <f>INPUTS!L162</f>
        <v>0</v>
      </c>
      <c r="O25" s="97">
        <f>INPUTS!M162</f>
        <v>0</v>
      </c>
      <c r="P25" s="97">
        <f>INPUTS!N162</f>
        <v>0</v>
      </c>
      <c r="Q25" s="97">
        <f>INPUTS!O162</f>
        <v>0</v>
      </c>
      <c r="R25" s="97">
        <f>INPUTS!P162</f>
        <v>0</v>
      </c>
      <c r="S25" s="97">
        <f>INPUTS!Q162</f>
        <v>0</v>
      </c>
      <c r="T25" s="97">
        <f>INPUTS!R162</f>
        <v>0</v>
      </c>
      <c r="U25" s="97">
        <f>INPUTS!S162</f>
        <v>0</v>
      </c>
      <c r="V25" s="97">
        <f>INPUTS!T162</f>
        <v>0</v>
      </c>
      <c r="W25" s="97">
        <f>INPUTS!U162</f>
        <v>0</v>
      </c>
      <c r="X25" s="97">
        <f>INPUTS!V162</f>
        <v>0</v>
      </c>
      <c r="Y25" s="97">
        <f>INPUTS!W162</f>
        <v>0</v>
      </c>
      <c r="Z25" s="97">
        <f>INPUTS!X162</f>
        <v>0</v>
      </c>
      <c r="AA25" s="97">
        <f>INPUTS!Y162</f>
        <v>0</v>
      </c>
      <c r="AB25" s="97">
        <f>INPUTS!Z162</f>
        <v>0</v>
      </c>
      <c r="AC25" s="97">
        <f>INPUTS!AA162</f>
        <v>0</v>
      </c>
      <c r="AD25" s="97">
        <f>INPUTS!AB162</f>
        <v>0</v>
      </c>
      <c r="AE25" s="97">
        <f>INPUTS!AC162</f>
        <v>0</v>
      </c>
      <c r="AF25" s="97">
        <f>INPUTS!AD162</f>
        <v>0</v>
      </c>
      <c r="AG25" s="97">
        <f>INPUTS!AE162</f>
        <v>0</v>
      </c>
      <c r="AH25" s="97">
        <f>INPUTS!AF162</f>
        <v>0</v>
      </c>
      <c r="AI25" s="97">
        <f>INPUTS!AG162</f>
        <v>0</v>
      </c>
      <c r="AJ25" s="97">
        <f>INPUTS!AH162</f>
        <v>0</v>
      </c>
      <c r="AK25" s="97">
        <f>INPUTS!AI162</f>
        <v>0</v>
      </c>
      <c r="AL25" s="97">
        <f>INPUTS!AJ162</f>
        <v>0</v>
      </c>
      <c r="AM25" s="97">
        <f>INPUTS!AK162</f>
        <v>0</v>
      </c>
      <c r="AN25" s="97">
        <f>INPUTS!AL162</f>
        <v>0</v>
      </c>
      <c r="AO25" s="97">
        <f>INPUTS!AM162</f>
        <v>0</v>
      </c>
      <c r="AP25" s="97">
        <f>INPUTS!AN162</f>
        <v>0</v>
      </c>
      <c r="AQ25" s="97">
        <f>INPUTS!AO162</f>
        <v>0</v>
      </c>
      <c r="AR25" s="97">
        <f>INPUTS!AP162</f>
        <v>0</v>
      </c>
      <c r="AS25" s="97">
        <f>INPUTS!AQ162</f>
        <v>0</v>
      </c>
      <c r="AT25" s="97">
        <f>INPUTS!AR162</f>
        <v>0</v>
      </c>
      <c r="AU25" s="97">
        <f>INPUTS!AS162</f>
        <v>0</v>
      </c>
      <c r="AV25" s="97">
        <f>INPUTS!AT162</f>
        <v>0</v>
      </c>
      <c r="AW25" s="97">
        <f>INPUTS!AU162</f>
        <v>0</v>
      </c>
      <c r="AX25" s="97">
        <f>INPUTS!AV162</f>
        <v>0</v>
      </c>
      <c r="AY25" s="97">
        <f>INPUTS!AW162</f>
        <v>0</v>
      </c>
      <c r="AZ25" s="97">
        <f>INPUTS!AX162</f>
        <v>0</v>
      </c>
      <c r="BA25" s="97">
        <f>INPUTS!AY162</f>
        <v>0</v>
      </c>
      <c r="BB25" s="97">
        <f>INPUTS!AZ162</f>
        <v>0</v>
      </c>
      <c r="BC25" s="97">
        <f>INPUTS!BA162</f>
        <v>0</v>
      </c>
      <c r="BD25" s="97">
        <f>INPUTS!BB162</f>
        <v>0</v>
      </c>
      <c r="BE25" s="97">
        <f>INPUTS!BC162</f>
        <v>0</v>
      </c>
      <c r="BF25" s="97">
        <f>INPUTS!BD162</f>
        <v>0</v>
      </c>
      <c r="BG25" s="97">
        <f>INPUTS!BE162</f>
        <v>0</v>
      </c>
      <c r="BH25" s="97">
        <f>INPUTS!BF162</f>
        <v>0</v>
      </c>
      <c r="BI25" s="131"/>
      <c r="BJ25" s="131"/>
      <c r="BK25" s="131"/>
      <c r="BL25" s="131"/>
      <c r="BM25" s="131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</row>
    <row r="26" spans="1:77" s="123" customFormat="1" x14ac:dyDescent="0.2">
      <c r="A26" s="123">
        <v>19</v>
      </c>
      <c r="B26" s="110" t="s">
        <v>141</v>
      </c>
      <c r="C26" s="111"/>
      <c r="D26" s="112">
        <f>SUM(F26:BM26)</f>
        <v>0</v>
      </c>
      <c r="E26" s="119"/>
      <c r="F26" s="102">
        <f>IF($F$9="Actual",INPUTS!D158,F14*F24)</f>
        <v>0</v>
      </c>
      <c r="G26" s="97">
        <f>IF($F$9="Actual",INPUTS!E158,G14*G24)</f>
        <v>0</v>
      </c>
      <c r="H26" s="97">
        <f>IF($F$9="Actual",INPUTS!F158,H14*H24)</f>
        <v>0</v>
      </c>
      <c r="I26" s="97">
        <f>IF($F$9="Actual",INPUTS!G158,I14*I24)</f>
        <v>0</v>
      </c>
      <c r="J26" s="97">
        <f>IF($F$9="Actual",INPUTS!H158,J14*J24)</f>
        <v>0</v>
      </c>
      <c r="K26" s="97">
        <f>IF($F$9="Actual",INPUTS!I158,K14*K24)</f>
        <v>0</v>
      </c>
      <c r="L26" s="97">
        <f>IF($F$9="Actual",INPUTS!J158,L14*L24)</f>
        <v>0</v>
      </c>
      <c r="M26" s="97">
        <f>IF($F$9="Actual",INPUTS!K158,M14*M24)</f>
        <v>0</v>
      </c>
      <c r="N26" s="97">
        <f>IF($F$9="Actual",INPUTS!L158,N14*N24)</f>
        <v>0</v>
      </c>
      <c r="O26" s="97">
        <f>IF($F$9="Actual",INPUTS!M158,O14*O24)</f>
        <v>0</v>
      </c>
      <c r="P26" s="97">
        <f>IF($F$9="Actual",INPUTS!N158,P14*P24)</f>
        <v>0</v>
      </c>
      <c r="Q26" s="97">
        <f>IF($F$9="Actual",INPUTS!O158,Q14*Q24)</f>
        <v>0</v>
      </c>
      <c r="R26" s="97">
        <f>IF($F$9="Actual",INPUTS!P158,R14*R24)</f>
        <v>0</v>
      </c>
      <c r="S26" s="97">
        <f>IF($F$9="Actual",INPUTS!Q158,S14*S24)</f>
        <v>0</v>
      </c>
      <c r="T26" s="97">
        <f>IF($F$9="Actual",INPUTS!R158,T14*T24)</f>
        <v>0</v>
      </c>
      <c r="U26" s="97">
        <f>IF($F$9="Actual",INPUTS!S158,U14*U24)</f>
        <v>0</v>
      </c>
      <c r="V26" s="97">
        <f>IF($F$9="Actual",INPUTS!T158,V14*V24)</f>
        <v>0</v>
      </c>
      <c r="W26" s="97">
        <f>IF($F$9="Actual",INPUTS!U158,W14*W24)</f>
        <v>0</v>
      </c>
      <c r="X26" s="97">
        <f>IF($F$9="Actual",INPUTS!V158,X14*X24)</f>
        <v>0</v>
      </c>
      <c r="Y26" s="97">
        <f>IF($F$9="Actual",INPUTS!W158,Y14*Y24)</f>
        <v>0</v>
      </c>
      <c r="Z26" s="97">
        <f>IF($F$9="Actual",INPUTS!X158,Z14*Z24)</f>
        <v>0</v>
      </c>
      <c r="AA26" s="97">
        <f>IF($F$9="Actual",INPUTS!Y158,AA14*AA24)</f>
        <v>0</v>
      </c>
      <c r="AB26" s="97">
        <f>IF($F$9="Actual",INPUTS!Z158,AB14*AB24)</f>
        <v>0</v>
      </c>
      <c r="AC26" s="97">
        <f>IF($F$9="Actual",INPUTS!AA158,AC14*AC24)</f>
        <v>0</v>
      </c>
      <c r="AD26" s="97">
        <f>IF($F$9="Actual",INPUTS!AB158,AD14*AD24)</f>
        <v>0</v>
      </c>
      <c r="AE26" s="97">
        <f>IF($F$9="Actual",INPUTS!AC158,AE14*AE24)</f>
        <v>0</v>
      </c>
      <c r="AF26" s="97">
        <f>IF($F$9="Actual",INPUTS!AD158,AF14*AF24)</f>
        <v>0</v>
      </c>
      <c r="AG26" s="97">
        <f>IF($F$9="Actual",INPUTS!AE158,AG14*AG24)</f>
        <v>0</v>
      </c>
      <c r="AH26" s="97">
        <f>IF($F$9="Actual",INPUTS!AF158,AH14*AH24)</f>
        <v>0</v>
      </c>
      <c r="AI26" s="97">
        <f>IF($F$9="Actual",INPUTS!AG158,AI14*AI24)</f>
        <v>0</v>
      </c>
      <c r="AJ26" s="97">
        <f>IF($F$9="Actual",INPUTS!AH158,AJ14*AJ24)</f>
        <v>0</v>
      </c>
      <c r="AK26" s="97">
        <f>IF($F$9="Actual",INPUTS!AI158,AK14*AK24)</f>
        <v>0</v>
      </c>
      <c r="AL26" s="97">
        <f>IF($F$9="Actual",INPUTS!AJ158,AL14*AL24)</f>
        <v>0</v>
      </c>
      <c r="AM26" s="97">
        <f>IF($F$9="Actual",INPUTS!AK158,AM14*AM24)</f>
        <v>0</v>
      </c>
      <c r="AN26" s="97">
        <f>IF($F$9="Actual",INPUTS!AL158,AN14*AN24)</f>
        <v>0</v>
      </c>
      <c r="AO26" s="97">
        <f>IF($F$9="Actual",INPUTS!AM158,AO14*AO24)</f>
        <v>0</v>
      </c>
      <c r="AP26" s="97">
        <f>IF($F$9="Actual",INPUTS!AN158,AP14*AP24)</f>
        <v>0</v>
      </c>
      <c r="AQ26" s="97">
        <f>IF($F$9="Actual",INPUTS!AO158,AQ14*AQ24)</f>
        <v>0</v>
      </c>
      <c r="AR26" s="97">
        <f>IF($F$9="Actual",INPUTS!AP158,AR14*AR24)</f>
        <v>0</v>
      </c>
      <c r="AS26" s="97">
        <f>IF($F$9="Actual",INPUTS!AQ158,AS14*AS24)</f>
        <v>0</v>
      </c>
      <c r="AT26" s="97">
        <f>IF($F$9="Actual",INPUTS!AR158,AT14*AT24)</f>
        <v>0</v>
      </c>
      <c r="AU26" s="97">
        <f>IF($F$9="Actual",INPUTS!AS158,AU14*AU24)</f>
        <v>0</v>
      </c>
      <c r="AV26" s="97">
        <f>IF($F$9="Actual",INPUTS!AT158,AV14*AV24)</f>
        <v>0</v>
      </c>
      <c r="AW26" s="97">
        <f>IF($F$9="Actual",INPUTS!AU158,AW14*AW24)</f>
        <v>0</v>
      </c>
      <c r="AX26" s="97">
        <f>IF($F$9="Actual",INPUTS!AV158,AX14*AX24)</f>
        <v>0</v>
      </c>
      <c r="AY26" s="97">
        <f>IF($F$9="Actual",INPUTS!AW158,AY14*AY24)</f>
        <v>0</v>
      </c>
      <c r="AZ26" s="97">
        <f>IF($F$9="Actual",INPUTS!AX158,AZ14*AZ24)</f>
        <v>0</v>
      </c>
      <c r="BA26" s="97">
        <f>IF($F$9="Actual",INPUTS!AY158,BA14*BA24)</f>
        <v>0</v>
      </c>
      <c r="BB26" s="97">
        <f>IF($F$9="Actual",INPUTS!AZ158,BB14*BB24)</f>
        <v>0</v>
      </c>
      <c r="BC26" s="97">
        <f>IF($F$9="Actual",INPUTS!BA158,BC14*BC24)</f>
        <v>0</v>
      </c>
      <c r="BD26" s="97">
        <f>IF($F$9="Actual",INPUTS!BB158,BD14*BD24)</f>
        <v>0</v>
      </c>
      <c r="BE26" s="97">
        <f>IF($F$9="Actual",INPUTS!BC158,BE14*BE24)</f>
        <v>0</v>
      </c>
      <c r="BF26" s="97">
        <f>IF($F$9="Actual",INPUTS!BD158,BF14*BF24)</f>
        <v>0</v>
      </c>
      <c r="BG26" s="97">
        <f>IF($F$9="Actual",INPUTS!BE158,BG14*BG24)</f>
        <v>0</v>
      </c>
      <c r="BH26" s="97">
        <f>IF($F$9="Actual",INPUTS!BF158,BH14*BH24)</f>
        <v>0</v>
      </c>
      <c r="BI26" s="131"/>
      <c r="BJ26" s="131"/>
      <c r="BK26" s="131"/>
      <c r="BL26" s="131"/>
      <c r="BM26" s="131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</row>
    <row r="27" spans="1:77" s="123" customFormat="1" x14ac:dyDescent="0.2">
      <c r="A27" s="123">
        <v>20</v>
      </c>
      <c r="B27" s="110" t="s">
        <v>44</v>
      </c>
      <c r="C27" s="111"/>
      <c r="D27" s="112">
        <f>SUM(F27:BM27)</f>
        <v>0</v>
      </c>
      <c r="E27" s="119"/>
      <c r="F27" s="102">
        <f>F26*(F$4/(F$4+F$5))</f>
        <v>0</v>
      </c>
      <c r="G27" s="97">
        <f t="shared" ref="G27:BH27" si="10">G26*(G$4/(G$4+G$5))</f>
        <v>0</v>
      </c>
      <c r="H27" s="97">
        <f t="shared" si="10"/>
        <v>0</v>
      </c>
      <c r="I27" s="97">
        <f t="shared" si="10"/>
        <v>0</v>
      </c>
      <c r="J27" s="97">
        <f t="shared" si="10"/>
        <v>0</v>
      </c>
      <c r="K27" s="97">
        <f t="shared" si="10"/>
        <v>0</v>
      </c>
      <c r="L27" s="97">
        <f t="shared" si="10"/>
        <v>0</v>
      </c>
      <c r="M27" s="97">
        <f t="shared" si="10"/>
        <v>0</v>
      </c>
      <c r="N27" s="97">
        <f t="shared" si="10"/>
        <v>0</v>
      </c>
      <c r="O27" s="97">
        <f t="shared" si="10"/>
        <v>0</v>
      </c>
      <c r="P27" s="97">
        <f t="shared" si="10"/>
        <v>0</v>
      </c>
      <c r="Q27" s="97">
        <f t="shared" si="10"/>
        <v>0</v>
      </c>
      <c r="R27" s="97">
        <f t="shared" si="10"/>
        <v>0</v>
      </c>
      <c r="S27" s="97">
        <f t="shared" si="10"/>
        <v>0</v>
      </c>
      <c r="T27" s="97">
        <f t="shared" si="10"/>
        <v>0</v>
      </c>
      <c r="U27" s="97">
        <f t="shared" si="10"/>
        <v>0</v>
      </c>
      <c r="V27" s="97">
        <f t="shared" si="10"/>
        <v>0</v>
      </c>
      <c r="W27" s="97">
        <f t="shared" si="10"/>
        <v>0</v>
      </c>
      <c r="X27" s="97">
        <f t="shared" si="10"/>
        <v>0</v>
      </c>
      <c r="Y27" s="97">
        <f t="shared" si="10"/>
        <v>0</v>
      </c>
      <c r="Z27" s="97">
        <f t="shared" si="10"/>
        <v>0</v>
      </c>
      <c r="AA27" s="97">
        <f t="shared" si="10"/>
        <v>0</v>
      </c>
      <c r="AB27" s="97">
        <f t="shared" si="10"/>
        <v>0</v>
      </c>
      <c r="AC27" s="97">
        <f t="shared" si="10"/>
        <v>0</v>
      </c>
      <c r="AD27" s="97">
        <f t="shared" si="10"/>
        <v>0</v>
      </c>
      <c r="AE27" s="97">
        <f t="shared" si="10"/>
        <v>0</v>
      </c>
      <c r="AF27" s="97">
        <f t="shared" si="10"/>
        <v>0</v>
      </c>
      <c r="AG27" s="97">
        <f t="shared" si="10"/>
        <v>0</v>
      </c>
      <c r="AH27" s="97">
        <f t="shared" si="10"/>
        <v>0</v>
      </c>
      <c r="AI27" s="97">
        <f t="shared" si="10"/>
        <v>0</v>
      </c>
      <c r="AJ27" s="97">
        <f t="shared" si="10"/>
        <v>0</v>
      </c>
      <c r="AK27" s="97">
        <f t="shared" si="10"/>
        <v>0</v>
      </c>
      <c r="AL27" s="97">
        <f t="shared" si="10"/>
        <v>0</v>
      </c>
      <c r="AM27" s="97">
        <f t="shared" si="10"/>
        <v>0</v>
      </c>
      <c r="AN27" s="97">
        <f t="shared" si="10"/>
        <v>0</v>
      </c>
      <c r="AO27" s="97">
        <f t="shared" si="10"/>
        <v>0</v>
      </c>
      <c r="AP27" s="97">
        <f t="shared" si="10"/>
        <v>0</v>
      </c>
      <c r="AQ27" s="97">
        <f t="shared" si="10"/>
        <v>0</v>
      </c>
      <c r="AR27" s="97">
        <f t="shared" si="10"/>
        <v>0</v>
      </c>
      <c r="AS27" s="97">
        <f t="shared" si="10"/>
        <v>0</v>
      </c>
      <c r="AT27" s="97">
        <f t="shared" si="10"/>
        <v>0</v>
      </c>
      <c r="AU27" s="97">
        <f t="shared" si="10"/>
        <v>0</v>
      </c>
      <c r="AV27" s="97">
        <f t="shared" si="10"/>
        <v>0</v>
      </c>
      <c r="AW27" s="97">
        <f t="shared" si="10"/>
        <v>0</v>
      </c>
      <c r="AX27" s="97">
        <f t="shared" si="10"/>
        <v>0</v>
      </c>
      <c r="AY27" s="97">
        <f t="shared" si="10"/>
        <v>0</v>
      </c>
      <c r="AZ27" s="97">
        <f t="shared" si="10"/>
        <v>0</v>
      </c>
      <c r="BA27" s="97">
        <f t="shared" si="10"/>
        <v>0</v>
      </c>
      <c r="BB27" s="97">
        <f t="shared" si="10"/>
        <v>0</v>
      </c>
      <c r="BC27" s="97">
        <f t="shared" si="10"/>
        <v>0</v>
      </c>
      <c r="BD27" s="97">
        <f t="shared" si="10"/>
        <v>0</v>
      </c>
      <c r="BE27" s="97">
        <f t="shared" si="10"/>
        <v>0</v>
      </c>
      <c r="BF27" s="97">
        <f t="shared" si="10"/>
        <v>0</v>
      </c>
      <c r="BG27" s="97">
        <f t="shared" si="10"/>
        <v>0</v>
      </c>
      <c r="BH27" s="97">
        <f t="shared" si="10"/>
        <v>0</v>
      </c>
      <c r="BI27" s="131"/>
      <c r="BJ27" s="131"/>
      <c r="BK27" s="131"/>
      <c r="BL27" s="131"/>
      <c r="BM27" s="131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</row>
    <row r="28" spans="1:77" s="123" customFormat="1" ht="13.5" thickBot="1" x14ac:dyDescent="0.25">
      <c r="A28" s="123">
        <v>21</v>
      </c>
      <c r="B28" s="115" t="s">
        <v>45</v>
      </c>
      <c r="C28" s="116"/>
      <c r="D28" s="117">
        <f>SUM(F28:BM28)</f>
        <v>0</v>
      </c>
      <c r="E28" s="135"/>
      <c r="F28" s="105">
        <f t="shared" ref="F28:BH28" si="11">F26-F27</f>
        <v>0</v>
      </c>
      <c r="G28" s="98">
        <f t="shared" si="11"/>
        <v>0</v>
      </c>
      <c r="H28" s="98">
        <f t="shared" si="11"/>
        <v>0</v>
      </c>
      <c r="I28" s="98">
        <f t="shared" si="11"/>
        <v>0</v>
      </c>
      <c r="J28" s="98">
        <f t="shared" si="11"/>
        <v>0</v>
      </c>
      <c r="K28" s="98">
        <f t="shared" si="11"/>
        <v>0</v>
      </c>
      <c r="L28" s="98">
        <f t="shared" si="11"/>
        <v>0</v>
      </c>
      <c r="M28" s="98">
        <f t="shared" si="11"/>
        <v>0</v>
      </c>
      <c r="N28" s="98">
        <f t="shared" si="11"/>
        <v>0</v>
      </c>
      <c r="O28" s="98">
        <f t="shared" si="11"/>
        <v>0</v>
      </c>
      <c r="P28" s="98">
        <f t="shared" si="11"/>
        <v>0</v>
      </c>
      <c r="Q28" s="98">
        <f t="shared" si="11"/>
        <v>0</v>
      </c>
      <c r="R28" s="98">
        <f t="shared" si="11"/>
        <v>0</v>
      </c>
      <c r="S28" s="98">
        <f t="shared" si="11"/>
        <v>0</v>
      </c>
      <c r="T28" s="98">
        <f t="shared" si="11"/>
        <v>0</v>
      </c>
      <c r="U28" s="98">
        <f t="shared" si="11"/>
        <v>0</v>
      </c>
      <c r="V28" s="98">
        <f t="shared" si="11"/>
        <v>0</v>
      </c>
      <c r="W28" s="98">
        <f t="shared" si="11"/>
        <v>0</v>
      </c>
      <c r="X28" s="98">
        <f t="shared" si="11"/>
        <v>0</v>
      </c>
      <c r="Y28" s="98">
        <f t="shared" si="11"/>
        <v>0</v>
      </c>
      <c r="Z28" s="98">
        <f t="shared" si="11"/>
        <v>0</v>
      </c>
      <c r="AA28" s="98">
        <f t="shared" si="11"/>
        <v>0</v>
      </c>
      <c r="AB28" s="98">
        <f t="shared" si="11"/>
        <v>0</v>
      </c>
      <c r="AC28" s="98">
        <f t="shared" si="11"/>
        <v>0</v>
      </c>
      <c r="AD28" s="98">
        <f t="shared" si="11"/>
        <v>0</v>
      </c>
      <c r="AE28" s="98">
        <f t="shared" si="11"/>
        <v>0</v>
      </c>
      <c r="AF28" s="98">
        <f t="shared" si="11"/>
        <v>0</v>
      </c>
      <c r="AG28" s="98">
        <f t="shared" si="11"/>
        <v>0</v>
      </c>
      <c r="AH28" s="98">
        <f t="shared" si="11"/>
        <v>0</v>
      </c>
      <c r="AI28" s="98">
        <f t="shared" si="11"/>
        <v>0</v>
      </c>
      <c r="AJ28" s="98">
        <f t="shared" si="11"/>
        <v>0</v>
      </c>
      <c r="AK28" s="98">
        <f t="shared" si="11"/>
        <v>0</v>
      </c>
      <c r="AL28" s="98">
        <f t="shared" si="11"/>
        <v>0</v>
      </c>
      <c r="AM28" s="98">
        <f t="shared" si="11"/>
        <v>0</v>
      </c>
      <c r="AN28" s="98">
        <f t="shared" si="11"/>
        <v>0</v>
      </c>
      <c r="AO28" s="98">
        <f t="shared" si="11"/>
        <v>0</v>
      </c>
      <c r="AP28" s="98">
        <f t="shared" si="11"/>
        <v>0</v>
      </c>
      <c r="AQ28" s="98">
        <f t="shared" si="11"/>
        <v>0</v>
      </c>
      <c r="AR28" s="98">
        <f t="shared" si="11"/>
        <v>0</v>
      </c>
      <c r="AS28" s="98">
        <f t="shared" si="11"/>
        <v>0</v>
      </c>
      <c r="AT28" s="98">
        <f t="shared" si="11"/>
        <v>0</v>
      </c>
      <c r="AU28" s="98">
        <f t="shared" si="11"/>
        <v>0</v>
      </c>
      <c r="AV28" s="98">
        <f t="shared" si="11"/>
        <v>0</v>
      </c>
      <c r="AW28" s="98">
        <f t="shared" si="11"/>
        <v>0</v>
      </c>
      <c r="AX28" s="98">
        <f t="shared" si="11"/>
        <v>0</v>
      </c>
      <c r="AY28" s="98">
        <f t="shared" si="11"/>
        <v>0</v>
      </c>
      <c r="AZ28" s="98">
        <f t="shared" si="11"/>
        <v>0</v>
      </c>
      <c r="BA28" s="98">
        <f t="shared" si="11"/>
        <v>0</v>
      </c>
      <c r="BB28" s="98">
        <f t="shared" si="11"/>
        <v>0</v>
      </c>
      <c r="BC28" s="98">
        <f t="shared" si="11"/>
        <v>0</v>
      </c>
      <c r="BD28" s="98">
        <f t="shared" si="11"/>
        <v>0</v>
      </c>
      <c r="BE28" s="98">
        <f t="shared" si="11"/>
        <v>0</v>
      </c>
      <c r="BF28" s="98">
        <f t="shared" si="11"/>
        <v>0</v>
      </c>
      <c r="BG28" s="98">
        <f t="shared" si="11"/>
        <v>0</v>
      </c>
      <c r="BH28" s="98">
        <f t="shared" si="11"/>
        <v>0</v>
      </c>
      <c r="BI28" s="131"/>
      <c r="BJ28" s="131"/>
      <c r="BK28" s="131"/>
      <c r="BL28" s="131"/>
      <c r="BM28" s="131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</row>
    <row r="29" spans="1:77" s="70" customFormat="1" x14ac:dyDescent="0.2">
      <c r="B29" s="71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</row>
    <row r="30" spans="1:77" s="70" customFormat="1" x14ac:dyDescent="0.2">
      <c r="B30" s="71"/>
      <c r="D30" s="72"/>
      <c r="E30" s="72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</row>
    <row r="31" spans="1:77" s="70" customFormat="1" x14ac:dyDescent="0.2"/>
    <row r="32" spans="1:77" s="70" customFormat="1" x14ac:dyDescent="0.2">
      <c r="B32" s="71"/>
      <c r="D32" s="72"/>
      <c r="E32" s="72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2:77" s="70" customFormat="1" x14ac:dyDescent="0.2">
      <c r="B33" s="71"/>
      <c r="D33" s="72"/>
      <c r="E33" s="72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</row>
    <row r="34" spans="2:77" s="70" customFormat="1" x14ac:dyDescent="0.2">
      <c r="B34" s="71"/>
      <c r="D34" s="72"/>
      <c r="E34" s="72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</row>
    <row r="35" spans="2:77" s="70" customFormat="1" x14ac:dyDescent="0.2">
      <c r="B35" s="71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</row>
    <row r="36" spans="2:77" s="70" customFormat="1" x14ac:dyDescent="0.2">
      <c r="B36" s="71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</row>
    <row r="37" spans="2:77" s="70" customFormat="1" x14ac:dyDescent="0.2">
      <c r="B37" s="71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</row>
    <row r="38" spans="2:77" s="70" customFormat="1" x14ac:dyDescent="0.2">
      <c r="B38" s="71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</row>
    <row r="39" spans="2:77" s="70" customFormat="1" x14ac:dyDescent="0.2">
      <c r="B39" s="71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</row>
    <row r="40" spans="2:77" s="70" customFormat="1" x14ac:dyDescent="0.2"/>
    <row r="41" spans="2:77" s="70" customFormat="1" ht="15" x14ac:dyDescent="0.25">
      <c r="B41" s="71"/>
      <c r="C41" s="43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</row>
    <row r="42" spans="2:77" s="70" customFormat="1" x14ac:dyDescent="0.2">
      <c r="B42" s="71"/>
      <c r="D42" s="72"/>
      <c r="E42" s="72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</row>
    <row r="43" spans="2:77" s="70" customFormat="1" x14ac:dyDescent="0.2">
      <c r="B43" s="71"/>
      <c r="D43" s="72"/>
      <c r="E43" s="72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</row>
    <row r="44" spans="2:77" s="70" customFormat="1" x14ac:dyDescent="0.2">
      <c r="B44" s="71"/>
      <c r="D44" s="72"/>
      <c r="E44" s="72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</row>
    <row r="45" spans="2:77" s="70" customFormat="1" x14ac:dyDescent="0.2">
      <c r="B45" s="71"/>
      <c r="D45" s="72"/>
      <c r="E45" s="72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</row>
    <row r="46" spans="2:77" s="70" customFormat="1" x14ac:dyDescent="0.2">
      <c r="B46" s="75"/>
    </row>
    <row r="47" spans="2:77" s="70" customFormat="1" x14ac:dyDescent="0.2">
      <c r="B47" s="71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</row>
    <row r="48" spans="2:77" s="70" customFormat="1" x14ac:dyDescent="0.2">
      <c r="B48" s="71"/>
      <c r="D48" s="72"/>
      <c r="E48" s="72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</row>
    <row r="49" spans="2:77" s="70" customFormat="1" x14ac:dyDescent="0.2"/>
    <row r="50" spans="2:77" s="70" customFormat="1" x14ac:dyDescent="0.2">
      <c r="B50" s="71"/>
      <c r="D50" s="72"/>
      <c r="E50" s="72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</row>
    <row r="51" spans="2:77" s="70" customFormat="1" x14ac:dyDescent="0.2">
      <c r="B51" s="71"/>
      <c r="D51" s="72"/>
      <c r="E51" s="72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</row>
    <row r="52" spans="2:77" s="70" customFormat="1" x14ac:dyDescent="0.2">
      <c r="B52" s="71"/>
      <c r="D52" s="72"/>
      <c r="E52" s="72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</row>
    <row r="53" spans="2:77" s="70" customFormat="1" x14ac:dyDescent="0.2">
      <c r="B53" s="71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2:77" s="70" customFormat="1" x14ac:dyDescent="0.2">
      <c r="B54" s="71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2:77" s="70" customFormat="1" x14ac:dyDescent="0.2">
      <c r="B55" s="71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</row>
    <row r="56" spans="2:77" s="70" customFormat="1" x14ac:dyDescent="0.2">
      <c r="B56" s="71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</row>
    <row r="57" spans="2:77" s="70" customFormat="1" x14ac:dyDescent="0.2">
      <c r="B57" s="71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</row>
    <row r="58" spans="2:77" s="70" customFormat="1" x14ac:dyDescent="0.2"/>
    <row r="59" spans="2:77" s="70" customFormat="1" ht="15" x14ac:dyDescent="0.25">
      <c r="B59" s="71"/>
      <c r="C59" s="43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</row>
    <row r="60" spans="2:77" s="70" customFormat="1" x14ac:dyDescent="0.2">
      <c r="B60" s="71"/>
      <c r="D60" s="72"/>
      <c r="E60" s="72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</row>
    <row r="61" spans="2:77" s="70" customFormat="1" x14ac:dyDescent="0.2">
      <c r="B61" s="71"/>
      <c r="D61" s="72"/>
      <c r="E61" s="72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</row>
    <row r="62" spans="2:77" s="70" customFormat="1" x14ac:dyDescent="0.2">
      <c r="B62" s="71"/>
      <c r="D62" s="72"/>
      <c r="E62" s="72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</row>
    <row r="63" spans="2:77" s="70" customFormat="1" x14ac:dyDescent="0.2">
      <c r="B63" s="71"/>
      <c r="D63" s="72"/>
      <c r="E63" s="72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</row>
    <row r="64" spans="2:77" s="70" customFormat="1" x14ac:dyDescent="0.2">
      <c r="B64" s="75"/>
    </row>
    <row r="65" spans="2:77" s="70" customFormat="1" x14ac:dyDescent="0.2">
      <c r="B65" s="71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</row>
    <row r="66" spans="2:77" s="70" customFormat="1" x14ac:dyDescent="0.2">
      <c r="B66" s="71"/>
      <c r="D66" s="72"/>
      <c r="E66" s="72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</row>
    <row r="67" spans="2:77" s="70" customFormat="1" x14ac:dyDescent="0.2"/>
    <row r="68" spans="2:77" s="70" customFormat="1" x14ac:dyDescent="0.2">
      <c r="B68" s="71"/>
      <c r="D68" s="72"/>
      <c r="E68" s="72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</row>
    <row r="69" spans="2:77" s="70" customFormat="1" x14ac:dyDescent="0.2">
      <c r="B69" s="71"/>
      <c r="D69" s="72"/>
      <c r="E69" s="72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</row>
    <row r="70" spans="2:77" s="70" customFormat="1" x14ac:dyDescent="0.2">
      <c r="B70" s="71"/>
      <c r="D70" s="72"/>
      <c r="E70" s="72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</row>
    <row r="71" spans="2:77" s="70" customFormat="1" x14ac:dyDescent="0.2">
      <c r="B71" s="71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</row>
    <row r="72" spans="2:77" s="70" customFormat="1" x14ac:dyDescent="0.2">
      <c r="B72" s="71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</row>
    <row r="73" spans="2:77" s="70" customFormat="1" x14ac:dyDescent="0.2">
      <c r="B73" s="71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</row>
    <row r="74" spans="2:77" s="70" customFormat="1" x14ac:dyDescent="0.2">
      <c r="B74" s="71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</row>
    <row r="75" spans="2:77" s="70" customFormat="1" x14ac:dyDescent="0.2">
      <c r="B75" s="71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</row>
    <row r="76" spans="2:77" s="70" customFormat="1" x14ac:dyDescent="0.2"/>
    <row r="77" spans="2:77" s="70" customFormat="1" ht="15" x14ac:dyDescent="0.25">
      <c r="B77" s="71"/>
      <c r="C77" s="43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</row>
    <row r="78" spans="2:77" s="70" customFormat="1" x14ac:dyDescent="0.2">
      <c r="B78" s="71"/>
      <c r="D78" s="72"/>
      <c r="E78" s="72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</row>
    <row r="79" spans="2:77" s="70" customFormat="1" x14ac:dyDescent="0.2">
      <c r="B79" s="71"/>
      <c r="D79" s="72"/>
      <c r="E79" s="72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</row>
    <row r="80" spans="2:77" s="70" customFormat="1" x14ac:dyDescent="0.2">
      <c r="B80" s="71"/>
      <c r="D80" s="72"/>
      <c r="E80" s="72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</row>
    <row r="81" spans="2:77" s="70" customFormat="1" x14ac:dyDescent="0.2">
      <c r="B81" s="71"/>
      <c r="D81" s="72"/>
      <c r="E81" s="72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</row>
    <row r="82" spans="2:77" s="70" customFormat="1" x14ac:dyDescent="0.2">
      <c r="B82" s="75"/>
    </row>
    <row r="83" spans="2:77" s="70" customFormat="1" x14ac:dyDescent="0.2">
      <c r="B83" s="71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2:77" s="70" customFormat="1" x14ac:dyDescent="0.2">
      <c r="B84" s="71"/>
      <c r="D84" s="72"/>
      <c r="E84" s="72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</row>
    <row r="85" spans="2:77" s="70" customFormat="1" x14ac:dyDescent="0.2"/>
    <row r="86" spans="2:77" s="70" customFormat="1" x14ac:dyDescent="0.2">
      <c r="B86" s="71"/>
      <c r="D86" s="72"/>
      <c r="E86" s="72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</row>
    <row r="87" spans="2:77" s="70" customFormat="1" x14ac:dyDescent="0.2">
      <c r="B87" s="71"/>
      <c r="D87" s="72"/>
      <c r="E87" s="72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</row>
    <row r="88" spans="2:77" s="70" customFormat="1" x14ac:dyDescent="0.2">
      <c r="B88" s="71"/>
      <c r="D88" s="72"/>
      <c r="E88" s="72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</row>
    <row r="89" spans="2:77" s="70" customFormat="1" x14ac:dyDescent="0.2">
      <c r="B89" s="71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</row>
    <row r="90" spans="2:77" s="70" customFormat="1" x14ac:dyDescent="0.2">
      <c r="B90" s="71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</row>
    <row r="91" spans="2:77" s="70" customFormat="1" x14ac:dyDescent="0.2">
      <c r="B91" s="71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</row>
    <row r="92" spans="2:77" s="70" customFormat="1" x14ac:dyDescent="0.2">
      <c r="B92" s="71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</row>
    <row r="93" spans="2:77" s="70" customFormat="1" x14ac:dyDescent="0.2">
      <c r="B93" s="71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</row>
    <row r="94" spans="2:77" s="70" customFormat="1" x14ac:dyDescent="0.2"/>
    <row r="95" spans="2:77" s="70" customFormat="1" ht="15" x14ac:dyDescent="0.25">
      <c r="B95" s="71"/>
      <c r="C95" s="43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</row>
    <row r="96" spans="2:77" s="70" customFormat="1" x14ac:dyDescent="0.2">
      <c r="B96" s="71"/>
      <c r="D96" s="72"/>
      <c r="E96" s="72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</row>
    <row r="97" spans="2:77" s="70" customFormat="1" x14ac:dyDescent="0.2">
      <c r="B97" s="71"/>
      <c r="D97" s="72"/>
      <c r="E97" s="72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</row>
    <row r="98" spans="2:77" s="70" customFormat="1" x14ac:dyDescent="0.2">
      <c r="B98" s="71"/>
      <c r="D98" s="72"/>
      <c r="E98" s="72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</row>
    <row r="99" spans="2:77" s="70" customFormat="1" x14ac:dyDescent="0.2">
      <c r="B99" s="71"/>
      <c r="D99" s="72"/>
      <c r="E99" s="72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</row>
    <row r="100" spans="2:77" s="70" customFormat="1" outlineLevel="1" x14ac:dyDescent="0.2">
      <c r="B100" s="75"/>
    </row>
    <row r="101" spans="2:77" s="70" customFormat="1" outlineLevel="1" x14ac:dyDescent="0.2">
      <c r="B101" s="71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</row>
    <row r="102" spans="2:77" s="70" customFormat="1" outlineLevel="1" x14ac:dyDescent="0.2">
      <c r="B102" s="71"/>
      <c r="D102" s="72"/>
      <c r="E102" s="72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</row>
    <row r="103" spans="2:77" s="70" customFormat="1" outlineLevel="1" x14ac:dyDescent="0.2"/>
    <row r="104" spans="2:77" s="70" customFormat="1" outlineLevel="1" x14ac:dyDescent="0.2">
      <c r="B104" s="71"/>
      <c r="D104" s="72"/>
      <c r="E104" s="72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</row>
    <row r="105" spans="2:77" s="70" customFormat="1" outlineLevel="1" x14ac:dyDescent="0.2">
      <c r="B105" s="71"/>
      <c r="D105" s="72"/>
      <c r="E105" s="72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</row>
    <row r="106" spans="2:77" s="70" customFormat="1" outlineLevel="1" x14ac:dyDescent="0.2">
      <c r="B106" s="71"/>
      <c r="D106" s="72"/>
      <c r="E106" s="72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</row>
    <row r="107" spans="2:77" s="70" customFormat="1" outlineLevel="1" x14ac:dyDescent="0.2">
      <c r="B107" s="71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</row>
    <row r="108" spans="2:77" s="70" customFormat="1" outlineLevel="1" x14ac:dyDescent="0.2">
      <c r="B108" s="71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</row>
    <row r="109" spans="2:77" s="70" customFormat="1" outlineLevel="1" x14ac:dyDescent="0.2">
      <c r="B109" s="71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</row>
    <row r="110" spans="2:77" s="70" customFormat="1" outlineLevel="1" x14ac:dyDescent="0.2">
      <c r="B110" s="71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</row>
    <row r="111" spans="2:77" s="70" customFormat="1" outlineLevel="1" x14ac:dyDescent="0.2">
      <c r="B111" s="71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</row>
    <row r="112" spans="2:77" s="70" customFormat="1" outlineLevel="1" x14ac:dyDescent="0.2"/>
    <row r="113" spans="2:77" s="70" customFormat="1" ht="15" outlineLevel="1" x14ac:dyDescent="0.25">
      <c r="B113" s="71"/>
      <c r="C113" s="43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</row>
    <row r="114" spans="2:77" s="70" customFormat="1" outlineLevel="1" x14ac:dyDescent="0.2">
      <c r="B114" s="71"/>
      <c r="D114" s="72"/>
      <c r="E114" s="72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76"/>
      <c r="BG114" s="76"/>
      <c r="BH114" s="76"/>
      <c r="BI114" s="76"/>
      <c r="BJ114" s="76"/>
      <c r="BK114" s="76"/>
      <c r="BL114" s="76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</row>
    <row r="115" spans="2:77" s="70" customFormat="1" outlineLevel="1" x14ac:dyDescent="0.2">
      <c r="B115" s="71"/>
      <c r="D115" s="72"/>
      <c r="E115" s="72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</row>
    <row r="116" spans="2:77" s="70" customFormat="1" outlineLevel="1" x14ac:dyDescent="0.2">
      <c r="B116" s="71"/>
      <c r="D116" s="72"/>
      <c r="E116" s="72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</row>
    <row r="117" spans="2:77" s="70" customFormat="1" outlineLevel="1" x14ac:dyDescent="0.2">
      <c r="B117" s="71"/>
      <c r="D117" s="72"/>
      <c r="E117" s="72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</row>
    <row r="118" spans="2:77" s="70" customFormat="1" outlineLevel="1" x14ac:dyDescent="0.2">
      <c r="B118" s="75"/>
    </row>
    <row r="119" spans="2:77" s="70" customFormat="1" outlineLevel="1" x14ac:dyDescent="0.2">
      <c r="B119" s="71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</row>
    <row r="120" spans="2:77" s="70" customFormat="1" outlineLevel="1" x14ac:dyDescent="0.2">
      <c r="B120" s="71"/>
      <c r="D120" s="72"/>
      <c r="E120" s="72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</row>
    <row r="121" spans="2:77" s="70" customFormat="1" outlineLevel="1" x14ac:dyDescent="0.2"/>
    <row r="122" spans="2:77" s="70" customFormat="1" outlineLevel="1" x14ac:dyDescent="0.2">
      <c r="B122" s="71"/>
      <c r="D122" s="72"/>
      <c r="E122" s="72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</row>
    <row r="123" spans="2:77" s="70" customFormat="1" outlineLevel="1" x14ac:dyDescent="0.2">
      <c r="B123" s="71"/>
      <c r="D123" s="72"/>
      <c r="E123" s="72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</row>
    <row r="124" spans="2:77" s="70" customFormat="1" outlineLevel="1" x14ac:dyDescent="0.2">
      <c r="B124" s="71"/>
      <c r="D124" s="72"/>
      <c r="E124" s="72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</row>
    <row r="125" spans="2:77" s="70" customFormat="1" outlineLevel="1" x14ac:dyDescent="0.2">
      <c r="B125" s="71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</row>
    <row r="126" spans="2:77" s="70" customFormat="1" outlineLevel="1" x14ac:dyDescent="0.2">
      <c r="B126" s="71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</row>
    <row r="127" spans="2:77" s="70" customFormat="1" outlineLevel="1" x14ac:dyDescent="0.2">
      <c r="B127" s="71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</row>
    <row r="128" spans="2:77" s="70" customFormat="1" outlineLevel="1" x14ac:dyDescent="0.2">
      <c r="B128" s="71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</row>
    <row r="129" spans="2:77" s="70" customFormat="1" outlineLevel="1" x14ac:dyDescent="0.2">
      <c r="B129" s="71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</row>
    <row r="130" spans="2:77" s="70" customFormat="1" outlineLevel="1" x14ac:dyDescent="0.2"/>
    <row r="131" spans="2:77" s="70" customFormat="1" ht="15" outlineLevel="1" x14ac:dyDescent="0.25">
      <c r="B131" s="71"/>
      <c r="C131" s="43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</row>
    <row r="132" spans="2:77" s="70" customFormat="1" outlineLevel="1" x14ac:dyDescent="0.2">
      <c r="B132" s="71"/>
      <c r="D132" s="72"/>
      <c r="E132" s="72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</row>
    <row r="133" spans="2:77" s="70" customFormat="1" outlineLevel="1" x14ac:dyDescent="0.2">
      <c r="B133" s="71"/>
      <c r="D133" s="72"/>
      <c r="E133" s="72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</row>
    <row r="134" spans="2:77" s="70" customFormat="1" outlineLevel="1" x14ac:dyDescent="0.2">
      <c r="B134" s="71"/>
      <c r="D134" s="72"/>
      <c r="E134" s="72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</row>
    <row r="135" spans="2:77" s="70" customFormat="1" outlineLevel="1" x14ac:dyDescent="0.2">
      <c r="B135" s="71"/>
      <c r="D135" s="72"/>
      <c r="E135" s="72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</row>
    <row r="136" spans="2:77" s="70" customFormat="1" outlineLevel="1" x14ac:dyDescent="0.2">
      <c r="B136" s="75"/>
    </row>
    <row r="137" spans="2:77" s="70" customFormat="1" outlineLevel="1" x14ac:dyDescent="0.2">
      <c r="B137" s="71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</row>
    <row r="138" spans="2:77" s="70" customFormat="1" outlineLevel="1" x14ac:dyDescent="0.2">
      <c r="B138" s="71"/>
      <c r="D138" s="72"/>
      <c r="E138" s="72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</row>
    <row r="139" spans="2:77" s="70" customFormat="1" outlineLevel="1" x14ac:dyDescent="0.2"/>
    <row r="140" spans="2:77" s="70" customFormat="1" outlineLevel="1" x14ac:dyDescent="0.2">
      <c r="B140" s="71"/>
      <c r="D140" s="72"/>
      <c r="E140" s="72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</row>
    <row r="141" spans="2:77" s="70" customFormat="1" outlineLevel="1" x14ac:dyDescent="0.2">
      <c r="B141" s="71"/>
      <c r="D141" s="72"/>
      <c r="E141" s="72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</row>
    <row r="142" spans="2:77" s="70" customFormat="1" outlineLevel="1" x14ac:dyDescent="0.2">
      <c r="B142" s="71"/>
      <c r="D142" s="72"/>
      <c r="E142" s="72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</row>
    <row r="143" spans="2:77" s="70" customFormat="1" outlineLevel="1" x14ac:dyDescent="0.2">
      <c r="B143" s="71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3"/>
      <c r="BG143" s="73"/>
      <c r="BH143" s="73"/>
      <c r="BI143" s="73"/>
      <c r="BJ143" s="73"/>
      <c r="BK143" s="73"/>
      <c r="BL143" s="73"/>
      <c r="BM143" s="73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</row>
    <row r="144" spans="2:77" s="70" customFormat="1" outlineLevel="1" x14ac:dyDescent="0.2">
      <c r="B144" s="71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</row>
    <row r="145" spans="2:77" s="70" customFormat="1" outlineLevel="1" x14ac:dyDescent="0.2">
      <c r="B145" s="71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</row>
    <row r="146" spans="2:77" s="70" customFormat="1" outlineLevel="1" x14ac:dyDescent="0.2">
      <c r="B146" s="71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</row>
    <row r="147" spans="2:77" s="70" customFormat="1" outlineLevel="1" x14ac:dyDescent="0.2">
      <c r="B147" s="71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</row>
    <row r="148" spans="2:77" s="70" customFormat="1" outlineLevel="1" x14ac:dyDescent="0.2"/>
    <row r="149" spans="2:77" s="70" customFormat="1" ht="15" outlineLevel="1" x14ac:dyDescent="0.25">
      <c r="B149" s="71"/>
      <c r="C149" s="43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</row>
    <row r="150" spans="2:77" s="70" customFormat="1" outlineLevel="1" x14ac:dyDescent="0.2">
      <c r="B150" s="71"/>
      <c r="D150" s="72"/>
      <c r="E150" s="72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</row>
    <row r="151" spans="2:77" s="70" customFormat="1" outlineLevel="1" x14ac:dyDescent="0.2">
      <c r="B151" s="71"/>
      <c r="D151" s="72"/>
      <c r="E151" s="72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</row>
    <row r="152" spans="2:77" s="70" customFormat="1" outlineLevel="1" x14ac:dyDescent="0.2">
      <c r="B152" s="71"/>
      <c r="D152" s="72"/>
      <c r="E152" s="72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</row>
    <row r="153" spans="2:77" s="70" customFormat="1" outlineLevel="1" x14ac:dyDescent="0.2">
      <c r="B153" s="71"/>
      <c r="D153" s="72"/>
      <c r="E153" s="72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</row>
    <row r="154" spans="2:77" s="70" customFormat="1" outlineLevel="1" x14ac:dyDescent="0.2">
      <c r="B154" s="75"/>
    </row>
    <row r="155" spans="2:77" s="70" customFormat="1" outlineLevel="1" x14ac:dyDescent="0.2">
      <c r="B155" s="71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</row>
    <row r="156" spans="2:77" s="70" customFormat="1" outlineLevel="1" x14ac:dyDescent="0.2">
      <c r="B156" s="71"/>
      <c r="D156" s="72"/>
      <c r="E156" s="72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</row>
    <row r="157" spans="2:77" s="70" customFormat="1" outlineLevel="1" x14ac:dyDescent="0.2"/>
    <row r="158" spans="2:77" s="70" customFormat="1" outlineLevel="1" x14ac:dyDescent="0.2">
      <c r="B158" s="71"/>
      <c r="D158" s="72"/>
      <c r="E158" s="72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</row>
    <row r="159" spans="2:77" s="70" customFormat="1" outlineLevel="1" x14ac:dyDescent="0.2">
      <c r="B159" s="71"/>
      <c r="D159" s="72"/>
      <c r="E159" s="72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</row>
    <row r="160" spans="2:77" s="70" customFormat="1" outlineLevel="1" x14ac:dyDescent="0.2">
      <c r="B160" s="71"/>
      <c r="D160" s="72"/>
      <c r="E160" s="72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3"/>
      <c r="BG160" s="73"/>
      <c r="BH160" s="73"/>
      <c r="BI160" s="73"/>
      <c r="BJ160" s="73"/>
      <c r="BK160" s="73"/>
      <c r="BL160" s="73"/>
      <c r="BM160" s="73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</row>
    <row r="161" spans="2:77" s="70" customFormat="1" outlineLevel="1" x14ac:dyDescent="0.2">
      <c r="B161" s="71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3"/>
      <c r="BG161" s="73"/>
      <c r="BH161" s="73"/>
      <c r="BI161" s="73"/>
      <c r="BJ161" s="73"/>
      <c r="BK161" s="73"/>
      <c r="BL161" s="73"/>
      <c r="BM161" s="73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</row>
    <row r="162" spans="2:77" s="70" customFormat="1" outlineLevel="1" x14ac:dyDescent="0.2">
      <c r="B162" s="71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</row>
    <row r="163" spans="2:77" s="70" customFormat="1" outlineLevel="1" x14ac:dyDescent="0.2">
      <c r="B163" s="71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</row>
    <row r="164" spans="2:77" s="70" customFormat="1" outlineLevel="1" x14ac:dyDescent="0.2">
      <c r="B164" s="71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</row>
    <row r="165" spans="2:77" s="70" customFormat="1" outlineLevel="1" x14ac:dyDescent="0.2">
      <c r="B165" s="71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</row>
    <row r="166" spans="2:77" s="70" customFormat="1" outlineLevel="1" x14ac:dyDescent="0.2"/>
    <row r="167" spans="2:77" s="70" customFormat="1" ht="15" outlineLevel="1" x14ac:dyDescent="0.25">
      <c r="B167" s="71"/>
      <c r="C167" s="43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  <c r="AC167" s="74"/>
      <c r="AD167" s="74"/>
      <c r="AE167" s="74"/>
      <c r="AF167" s="74"/>
      <c r="AG167" s="74"/>
      <c r="AH167" s="74"/>
      <c r="AI167" s="74"/>
      <c r="AJ167" s="74"/>
      <c r="AK167" s="74"/>
      <c r="AL167" s="74"/>
      <c r="AM167" s="74"/>
      <c r="AN167" s="74"/>
      <c r="AO167" s="74"/>
      <c r="AP167" s="74"/>
      <c r="AQ167" s="74"/>
      <c r="AR167" s="74"/>
      <c r="AS167" s="74"/>
      <c r="AT167" s="74"/>
      <c r="AU167" s="74"/>
      <c r="AV167" s="74"/>
      <c r="AW167" s="74"/>
      <c r="AX167" s="74"/>
      <c r="AY167" s="74"/>
      <c r="AZ167" s="74"/>
      <c r="BA167" s="74"/>
      <c r="BB167" s="74"/>
      <c r="BC167" s="74"/>
      <c r="BD167" s="74"/>
      <c r="BE167" s="74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</row>
    <row r="168" spans="2:77" s="70" customFormat="1" outlineLevel="1" x14ac:dyDescent="0.2">
      <c r="B168" s="71"/>
      <c r="D168" s="72"/>
      <c r="E168" s="72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</row>
    <row r="169" spans="2:77" s="70" customFormat="1" outlineLevel="1" x14ac:dyDescent="0.2">
      <c r="B169" s="71"/>
      <c r="D169" s="72"/>
      <c r="E169" s="72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</row>
    <row r="170" spans="2:77" s="70" customFormat="1" outlineLevel="1" x14ac:dyDescent="0.2">
      <c r="B170" s="71"/>
      <c r="D170" s="72"/>
      <c r="E170" s="72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</row>
    <row r="171" spans="2:77" s="70" customFormat="1" outlineLevel="1" x14ac:dyDescent="0.2">
      <c r="B171" s="71"/>
      <c r="D171" s="72"/>
      <c r="E171" s="72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</row>
    <row r="172" spans="2:77" s="70" customFormat="1" outlineLevel="1" x14ac:dyDescent="0.2">
      <c r="B172" s="75"/>
    </row>
    <row r="173" spans="2:77" s="70" customFormat="1" outlineLevel="1" x14ac:dyDescent="0.2">
      <c r="B173" s="71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</row>
    <row r="174" spans="2:77" s="70" customFormat="1" outlineLevel="1" x14ac:dyDescent="0.2">
      <c r="B174" s="71"/>
      <c r="D174" s="72"/>
      <c r="E174" s="72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</row>
    <row r="175" spans="2:77" s="70" customFormat="1" outlineLevel="1" x14ac:dyDescent="0.2"/>
    <row r="176" spans="2:77" s="70" customFormat="1" outlineLevel="1" x14ac:dyDescent="0.2">
      <c r="B176" s="71"/>
      <c r="D176" s="72"/>
      <c r="E176" s="72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</row>
    <row r="177" spans="2:77" s="70" customFormat="1" outlineLevel="1" x14ac:dyDescent="0.2">
      <c r="B177" s="71"/>
      <c r="D177" s="72"/>
      <c r="E177" s="72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</row>
    <row r="178" spans="2:77" s="70" customFormat="1" outlineLevel="1" x14ac:dyDescent="0.2">
      <c r="B178" s="71"/>
      <c r="D178" s="72"/>
      <c r="E178" s="72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</row>
    <row r="179" spans="2:77" s="70" customFormat="1" outlineLevel="1" x14ac:dyDescent="0.2">
      <c r="B179" s="71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</row>
    <row r="180" spans="2:77" s="70" customFormat="1" outlineLevel="1" x14ac:dyDescent="0.2">
      <c r="B180" s="71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</row>
    <row r="181" spans="2:77" s="70" customFormat="1" outlineLevel="1" x14ac:dyDescent="0.2">
      <c r="B181" s="71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</row>
    <row r="182" spans="2:77" s="70" customFormat="1" outlineLevel="1" x14ac:dyDescent="0.2">
      <c r="B182" s="71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</row>
    <row r="183" spans="2:77" s="70" customFormat="1" outlineLevel="1" x14ac:dyDescent="0.2">
      <c r="B183" s="71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</row>
    <row r="184" spans="2:77" s="70" customFormat="1" outlineLevel="1" x14ac:dyDescent="0.2"/>
    <row r="185" spans="2:77" s="70" customFormat="1" ht="15" outlineLevel="1" x14ac:dyDescent="0.25">
      <c r="B185" s="71"/>
      <c r="C185" s="43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</row>
    <row r="186" spans="2:77" s="70" customFormat="1" outlineLevel="1" x14ac:dyDescent="0.2">
      <c r="B186" s="71"/>
      <c r="D186" s="72"/>
      <c r="E186" s="72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</row>
    <row r="187" spans="2:77" s="70" customFormat="1" outlineLevel="1" x14ac:dyDescent="0.2">
      <c r="B187" s="71"/>
      <c r="D187" s="72"/>
      <c r="E187" s="72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</row>
    <row r="188" spans="2:77" s="70" customFormat="1" outlineLevel="1" x14ac:dyDescent="0.2">
      <c r="B188" s="71"/>
      <c r="D188" s="72"/>
      <c r="E188" s="72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</row>
    <row r="189" spans="2:77" s="70" customFormat="1" outlineLevel="1" x14ac:dyDescent="0.2">
      <c r="B189" s="71"/>
      <c r="D189" s="72"/>
      <c r="E189" s="72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</row>
    <row r="190" spans="2:77" s="70" customFormat="1" outlineLevel="1" x14ac:dyDescent="0.2">
      <c r="B190" s="75"/>
    </row>
    <row r="191" spans="2:77" s="70" customFormat="1" outlineLevel="1" x14ac:dyDescent="0.2">
      <c r="B191" s="71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</row>
    <row r="192" spans="2:77" s="70" customFormat="1" outlineLevel="1" x14ac:dyDescent="0.2">
      <c r="B192" s="71"/>
      <c r="D192" s="72"/>
      <c r="E192" s="72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</row>
    <row r="193" spans="2:77" s="70" customFormat="1" outlineLevel="1" x14ac:dyDescent="0.2"/>
    <row r="194" spans="2:77" s="70" customFormat="1" outlineLevel="1" x14ac:dyDescent="0.2">
      <c r="B194" s="71"/>
      <c r="D194" s="72"/>
      <c r="E194" s="72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</row>
    <row r="195" spans="2:77" s="70" customFormat="1" outlineLevel="1" x14ac:dyDescent="0.2">
      <c r="B195" s="71"/>
      <c r="D195" s="72"/>
      <c r="E195" s="72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</row>
    <row r="196" spans="2:77" s="70" customFormat="1" outlineLevel="1" x14ac:dyDescent="0.2">
      <c r="B196" s="71"/>
      <c r="D196" s="72"/>
      <c r="E196" s="72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</row>
    <row r="197" spans="2:77" s="70" customFormat="1" outlineLevel="1" x14ac:dyDescent="0.2">
      <c r="B197" s="71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</row>
    <row r="198" spans="2:77" s="70" customFormat="1" outlineLevel="1" x14ac:dyDescent="0.2">
      <c r="B198" s="71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</row>
    <row r="199" spans="2:77" s="70" customFormat="1" outlineLevel="1" x14ac:dyDescent="0.2">
      <c r="B199" s="71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</row>
    <row r="200" spans="2:77" s="70" customFormat="1" outlineLevel="1" x14ac:dyDescent="0.2">
      <c r="B200" s="71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</row>
    <row r="201" spans="2:77" s="70" customFormat="1" outlineLevel="1" x14ac:dyDescent="0.2">
      <c r="B201" s="71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</row>
    <row r="202" spans="2:77" s="70" customFormat="1" outlineLevel="1" x14ac:dyDescent="0.2"/>
    <row r="203" spans="2:77" s="70" customFormat="1" ht="15" outlineLevel="1" x14ac:dyDescent="0.25">
      <c r="B203" s="71"/>
      <c r="C203" s="43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  <c r="AV203" s="74"/>
      <c r="AW203" s="74"/>
      <c r="AX203" s="74"/>
      <c r="AY203" s="74"/>
      <c r="AZ203" s="74"/>
      <c r="BA203" s="74"/>
      <c r="BB203" s="74"/>
      <c r="BC203" s="74"/>
      <c r="BD203" s="74"/>
      <c r="BE203" s="74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</row>
    <row r="204" spans="2:77" s="70" customFormat="1" outlineLevel="1" x14ac:dyDescent="0.2">
      <c r="B204" s="71"/>
      <c r="D204" s="72"/>
      <c r="E204" s="72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</row>
    <row r="205" spans="2:77" s="70" customFormat="1" outlineLevel="1" x14ac:dyDescent="0.2">
      <c r="B205" s="71"/>
      <c r="D205" s="72"/>
      <c r="E205" s="72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</row>
    <row r="206" spans="2:77" s="70" customFormat="1" outlineLevel="1" x14ac:dyDescent="0.2">
      <c r="B206" s="71"/>
      <c r="D206" s="72"/>
      <c r="E206" s="72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</row>
    <row r="207" spans="2:77" s="70" customFormat="1" outlineLevel="1" x14ac:dyDescent="0.2">
      <c r="B207" s="71"/>
      <c r="D207" s="72"/>
      <c r="E207" s="72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</row>
    <row r="208" spans="2:77" s="70" customFormat="1" outlineLevel="1" x14ac:dyDescent="0.2">
      <c r="B208" s="75"/>
    </row>
    <row r="209" spans="2:77" s="70" customFormat="1" outlineLevel="1" x14ac:dyDescent="0.2">
      <c r="B209" s="71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</row>
    <row r="210" spans="2:77" s="70" customFormat="1" outlineLevel="1" x14ac:dyDescent="0.2">
      <c r="B210" s="71"/>
      <c r="D210" s="72"/>
      <c r="E210" s="72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</row>
    <row r="211" spans="2:77" s="70" customFormat="1" outlineLevel="1" x14ac:dyDescent="0.2"/>
    <row r="212" spans="2:77" s="70" customFormat="1" outlineLevel="1" x14ac:dyDescent="0.2">
      <c r="B212" s="71"/>
      <c r="D212" s="72"/>
      <c r="E212" s="72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</row>
    <row r="213" spans="2:77" s="70" customFormat="1" outlineLevel="1" x14ac:dyDescent="0.2">
      <c r="B213" s="71"/>
      <c r="D213" s="72"/>
      <c r="E213" s="72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</row>
    <row r="214" spans="2:77" s="70" customFormat="1" outlineLevel="1" x14ac:dyDescent="0.2">
      <c r="B214" s="71"/>
      <c r="D214" s="72"/>
      <c r="E214" s="72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73"/>
      <c r="BL214" s="73"/>
      <c r="BM214" s="73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</row>
    <row r="215" spans="2:77" s="70" customFormat="1" outlineLevel="1" x14ac:dyDescent="0.2">
      <c r="B215" s="71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73"/>
      <c r="BL215" s="73"/>
      <c r="BM215" s="73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</row>
    <row r="216" spans="2:77" s="70" customFormat="1" outlineLevel="1" x14ac:dyDescent="0.2">
      <c r="B216" s="71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</row>
    <row r="217" spans="2:77" s="70" customFormat="1" outlineLevel="1" x14ac:dyDescent="0.2">
      <c r="B217" s="71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</row>
    <row r="218" spans="2:77" s="70" customFormat="1" outlineLevel="1" x14ac:dyDescent="0.2">
      <c r="B218" s="71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</row>
    <row r="219" spans="2:77" s="70" customFormat="1" outlineLevel="1" x14ac:dyDescent="0.2">
      <c r="B219" s="71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</row>
    <row r="220" spans="2:77" s="70" customFormat="1" outlineLevel="1" x14ac:dyDescent="0.2"/>
    <row r="221" spans="2:77" s="70" customFormat="1" ht="15" outlineLevel="1" x14ac:dyDescent="0.25">
      <c r="B221" s="71"/>
      <c r="C221" s="43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</row>
    <row r="222" spans="2:77" s="70" customFormat="1" outlineLevel="1" x14ac:dyDescent="0.2">
      <c r="B222" s="71"/>
      <c r="D222" s="72"/>
      <c r="E222" s="72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</row>
    <row r="223" spans="2:77" s="70" customFormat="1" outlineLevel="1" x14ac:dyDescent="0.2">
      <c r="B223" s="71"/>
      <c r="D223" s="72"/>
      <c r="E223" s="72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</row>
    <row r="224" spans="2:77" s="70" customFormat="1" outlineLevel="1" x14ac:dyDescent="0.2">
      <c r="B224" s="71"/>
      <c r="D224" s="72"/>
      <c r="E224" s="72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</row>
    <row r="225" spans="2:77" s="70" customFormat="1" outlineLevel="1" x14ac:dyDescent="0.2">
      <c r="B225" s="71"/>
      <c r="D225" s="72"/>
      <c r="E225" s="72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</row>
    <row r="226" spans="2:77" s="70" customFormat="1" outlineLevel="1" x14ac:dyDescent="0.2">
      <c r="B226" s="75"/>
    </row>
    <row r="227" spans="2:77" s="70" customFormat="1" outlineLevel="1" x14ac:dyDescent="0.2">
      <c r="B227" s="71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</row>
    <row r="228" spans="2:77" s="70" customFormat="1" outlineLevel="1" x14ac:dyDescent="0.2">
      <c r="B228" s="71"/>
      <c r="D228" s="72"/>
      <c r="E228" s="72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</row>
    <row r="229" spans="2:77" s="70" customFormat="1" outlineLevel="1" x14ac:dyDescent="0.2"/>
    <row r="230" spans="2:77" s="70" customFormat="1" outlineLevel="1" x14ac:dyDescent="0.2">
      <c r="B230" s="71"/>
      <c r="D230" s="72"/>
      <c r="E230" s="72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</row>
    <row r="231" spans="2:77" s="70" customFormat="1" outlineLevel="1" x14ac:dyDescent="0.2">
      <c r="B231" s="71"/>
      <c r="D231" s="72"/>
      <c r="E231" s="72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</row>
    <row r="232" spans="2:77" s="70" customFormat="1" outlineLevel="1" x14ac:dyDescent="0.2">
      <c r="B232" s="71"/>
      <c r="D232" s="72"/>
      <c r="E232" s="72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73"/>
      <c r="BL232" s="73"/>
      <c r="BM232" s="73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</row>
    <row r="233" spans="2:77" s="70" customFormat="1" outlineLevel="1" x14ac:dyDescent="0.2">
      <c r="B233" s="71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73"/>
      <c r="BL233" s="73"/>
      <c r="BM233" s="73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</row>
    <row r="234" spans="2:77" s="70" customFormat="1" outlineLevel="1" x14ac:dyDescent="0.2">
      <c r="B234" s="71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</row>
    <row r="235" spans="2:77" s="70" customFormat="1" outlineLevel="1" x14ac:dyDescent="0.2">
      <c r="B235" s="71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</row>
    <row r="236" spans="2:77" s="70" customFormat="1" outlineLevel="1" x14ac:dyDescent="0.2">
      <c r="B236" s="71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</row>
    <row r="237" spans="2:77" s="70" customFormat="1" outlineLevel="1" x14ac:dyDescent="0.2">
      <c r="B237" s="71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</row>
    <row r="238" spans="2:77" s="70" customFormat="1" outlineLevel="1" x14ac:dyDescent="0.2"/>
    <row r="239" spans="2:77" s="70" customFormat="1" ht="15" outlineLevel="1" x14ac:dyDescent="0.25">
      <c r="B239" s="71"/>
      <c r="C239" s="43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</row>
    <row r="240" spans="2:77" s="70" customFormat="1" outlineLevel="1" x14ac:dyDescent="0.2">
      <c r="B240" s="71"/>
      <c r="D240" s="72"/>
      <c r="E240" s="72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</row>
    <row r="241" spans="2:77" s="70" customFormat="1" outlineLevel="1" x14ac:dyDescent="0.2">
      <c r="B241" s="71"/>
      <c r="D241" s="72"/>
      <c r="E241" s="72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</row>
    <row r="242" spans="2:77" s="70" customFormat="1" outlineLevel="1" x14ac:dyDescent="0.2">
      <c r="B242" s="71"/>
      <c r="D242" s="72"/>
      <c r="E242" s="72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</row>
    <row r="243" spans="2:77" s="70" customFormat="1" outlineLevel="1" x14ac:dyDescent="0.2">
      <c r="B243" s="71"/>
      <c r="D243" s="72"/>
      <c r="E243" s="72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</row>
    <row r="244" spans="2:77" s="70" customFormat="1" outlineLevel="1" x14ac:dyDescent="0.2">
      <c r="B244" s="75"/>
    </row>
    <row r="245" spans="2:77" s="70" customFormat="1" outlineLevel="1" x14ac:dyDescent="0.2">
      <c r="B245" s="71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</row>
    <row r="246" spans="2:77" s="70" customFormat="1" outlineLevel="1" x14ac:dyDescent="0.2">
      <c r="B246" s="71"/>
      <c r="D246" s="72"/>
      <c r="E246" s="72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</row>
    <row r="247" spans="2:77" s="70" customFormat="1" outlineLevel="1" x14ac:dyDescent="0.2"/>
    <row r="248" spans="2:77" s="70" customFormat="1" outlineLevel="1" x14ac:dyDescent="0.2">
      <c r="B248" s="71"/>
      <c r="D248" s="72"/>
      <c r="E248" s="72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</row>
    <row r="249" spans="2:77" s="70" customFormat="1" outlineLevel="1" x14ac:dyDescent="0.2">
      <c r="B249" s="71"/>
      <c r="D249" s="72"/>
      <c r="E249" s="72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</row>
    <row r="250" spans="2:77" s="70" customFormat="1" outlineLevel="1" x14ac:dyDescent="0.2">
      <c r="B250" s="71"/>
      <c r="D250" s="72"/>
      <c r="E250" s="72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73"/>
      <c r="BL250" s="73"/>
      <c r="BM250" s="73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</row>
    <row r="251" spans="2:77" s="70" customFormat="1" outlineLevel="1" x14ac:dyDescent="0.2">
      <c r="B251" s="71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73"/>
      <c r="BL251" s="73"/>
      <c r="BM251" s="73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</row>
    <row r="252" spans="2:77" s="70" customFormat="1" outlineLevel="1" x14ac:dyDescent="0.2">
      <c r="B252" s="71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</row>
    <row r="253" spans="2:77" s="70" customFormat="1" outlineLevel="1" x14ac:dyDescent="0.2">
      <c r="B253" s="71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</row>
    <row r="254" spans="2:77" s="70" customFormat="1" outlineLevel="1" x14ac:dyDescent="0.2">
      <c r="B254" s="71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</row>
    <row r="255" spans="2:77" s="70" customFormat="1" outlineLevel="1" x14ac:dyDescent="0.2">
      <c r="B255" s="71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</row>
    <row r="256" spans="2:77" s="70" customFormat="1" outlineLevel="1" x14ac:dyDescent="0.2"/>
    <row r="257" spans="2:77" s="70" customFormat="1" ht="15" outlineLevel="1" x14ac:dyDescent="0.25">
      <c r="B257" s="71"/>
      <c r="C257" s="43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</row>
    <row r="258" spans="2:77" s="70" customFormat="1" outlineLevel="1" x14ac:dyDescent="0.2">
      <c r="B258" s="71"/>
      <c r="D258" s="72"/>
      <c r="E258" s="72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</row>
    <row r="259" spans="2:77" s="70" customFormat="1" outlineLevel="1" x14ac:dyDescent="0.2">
      <c r="B259" s="71"/>
      <c r="D259" s="72"/>
      <c r="E259" s="72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</row>
    <row r="260" spans="2:77" s="70" customFormat="1" outlineLevel="1" x14ac:dyDescent="0.2">
      <c r="B260" s="71"/>
      <c r="D260" s="72"/>
      <c r="E260" s="72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</row>
    <row r="261" spans="2:77" s="70" customFormat="1" outlineLevel="1" x14ac:dyDescent="0.2">
      <c r="B261" s="71"/>
      <c r="D261" s="72"/>
      <c r="E261" s="72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</row>
    <row r="262" spans="2:77" s="70" customFormat="1" outlineLevel="1" x14ac:dyDescent="0.2">
      <c r="B262" s="75"/>
    </row>
    <row r="263" spans="2:77" s="70" customFormat="1" outlineLevel="1" x14ac:dyDescent="0.2">
      <c r="B263" s="71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</row>
    <row r="264" spans="2:77" s="70" customFormat="1" outlineLevel="1" x14ac:dyDescent="0.2">
      <c r="B264" s="71"/>
      <c r="D264" s="72"/>
      <c r="E264" s="72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</row>
    <row r="265" spans="2:77" s="70" customFormat="1" outlineLevel="1" x14ac:dyDescent="0.2"/>
    <row r="266" spans="2:77" s="70" customFormat="1" outlineLevel="1" x14ac:dyDescent="0.2">
      <c r="B266" s="71"/>
      <c r="D266" s="72"/>
      <c r="E266" s="72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</row>
    <row r="267" spans="2:77" s="70" customFormat="1" outlineLevel="1" x14ac:dyDescent="0.2">
      <c r="B267" s="71"/>
      <c r="D267" s="72"/>
      <c r="E267" s="72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</row>
    <row r="268" spans="2:77" s="70" customFormat="1" outlineLevel="1" x14ac:dyDescent="0.2">
      <c r="B268" s="71"/>
      <c r="D268" s="72"/>
      <c r="E268" s="72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</row>
    <row r="269" spans="2:77" s="70" customFormat="1" outlineLevel="1" x14ac:dyDescent="0.2">
      <c r="B269" s="71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</row>
    <row r="270" spans="2:77" s="70" customFormat="1" outlineLevel="1" x14ac:dyDescent="0.2">
      <c r="B270" s="71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</row>
    <row r="271" spans="2:77" s="70" customFormat="1" outlineLevel="1" x14ac:dyDescent="0.2">
      <c r="B271" s="71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</row>
    <row r="272" spans="2:77" s="70" customFormat="1" outlineLevel="1" x14ac:dyDescent="0.2">
      <c r="B272" s="71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</row>
    <row r="273" spans="2:77" s="70" customFormat="1" outlineLevel="1" x14ac:dyDescent="0.2">
      <c r="B273" s="71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</row>
    <row r="274" spans="2:77" s="70" customFormat="1" outlineLevel="1" x14ac:dyDescent="0.2"/>
    <row r="275" spans="2:77" s="70" customFormat="1" ht="15" outlineLevel="1" x14ac:dyDescent="0.25">
      <c r="B275" s="71"/>
      <c r="C275" s="43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</row>
    <row r="276" spans="2:77" s="70" customFormat="1" outlineLevel="1" x14ac:dyDescent="0.2">
      <c r="B276" s="71"/>
      <c r="D276" s="72"/>
      <c r="E276" s="72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76"/>
      <c r="BG276" s="76"/>
      <c r="BH276" s="76"/>
      <c r="BI276" s="76"/>
      <c r="BJ276" s="76"/>
      <c r="BK276" s="76"/>
      <c r="BL276" s="76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</row>
    <row r="277" spans="2:77" s="70" customFormat="1" outlineLevel="1" x14ac:dyDescent="0.2">
      <c r="B277" s="71"/>
      <c r="D277" s="72"/>
      <c r="E277" s="72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76"/>
      <c r="BG277" s="76"/>
      <c r="BH277" s="76"/>
      <c r="BI277" s="76"/>
      <c r="BJ277" s="76"/>
      <c r="BK277" s="76"/>
      <c r="BL277" s="76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</row>
    <row r="278" spans="2:77" s="70" customFormat="1" outlineLevel="1" x14ac:dyDescent="0.2">
      <c r="B278" s="71"/>
      <c r="D278" s="72"/>
      <c r="E278" s="72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76"/>
      <c r="BG278" s="76"/>
      <c r="BH278" s="76"/>
      <c r="BI278" s="76"/>
      <c r="BJ278" s="76"/>
      <c r="BK278" s="76"/>
      <c r="BL278" s="76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</row>
    <row r="279" spans="2:77" s="70" customFormat="1" outlineLevel="1" x14ac:dyDescent="0.2">
      <c r="B279" s="71"/>
      <c r="D279" s="72"/>
      <c r="E279" s="72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</row>
    <row r="280" spans="2:77" s="70" customFormat="1" outlineLevel="1" x14ac:dyDescent="0.2">
      <c r="B280" s="75"/>
    </row>
    <row r="281" spans="2:77" s="70" customFormat="1" outlineLevel="1" x14ac:dyDescent="0.2">
      <c r="B281" s="71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</row>
    <row r="282" spans="2:77" s="70" customFormat="1" outlineLevel="1" x14ac:dyDescent="0.2">
      <c r="B282" s="71"/>
      <c r="D282" s="72"/>
      <c r="E282" s="72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76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76"/>
      <c r="BG282" s="76"/>
      <c r="BH282" s="76"/>
      <c r="BI282" s="76"/>
      <c r="BJ282" s="76"/>
      <c r="BK282" s="76"/>
      <c r="BL282" s="76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</row>
    <row r="283" spans="2:77" s="70" customFormat="1" outlineLevel="1" x14ac:dyDescent="0.2"/>
    <row r="284" spans="2:77" s="70" customFormat="1" outlineLevel="1" x14ac:dyDescent="0.2">
      <c r="B284" s="71"/>
      <c r="D284" s="72"/>
      <c r="E284" s="72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76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76"/>
      <c r="BG284" s="76"/>
      <c r="BH284" s="76"/>
      <c r="BI284" s="76"/>
      <c r="BJ284" s="76"/>
      <c r="BK284" s="76"/>
      <c r="BL284" s="76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</row>
    <row r="285" spans="2:77" s="70" customFormat="1" outlineLevel="1" x14ac:dyDescent="0.2">
      <c r="B285" s="71"/>
      <c r="D285" s="72"/>
      <c r="E285" s="72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76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76"/>
      <c r="BG285" s="76"/>
      <c r="BH285" s="76"/>
      <c r="BI285" s="76"/>
      <c r="BJ285" s="76"/>
      <c r="BK285" s="76"/>
      <c r="BL285" s="76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</row>
    <row r="286" spans="2:77" s="70" customFormat="1" outlineLevel="1" x14ac:dyDescent="0.2">
      <c r="B286" s="71"/>
      <c r="D286" s="72"/>
      <c r="E286" s="72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</row>
    <row r="287" spans="2:77" s="70" customFormat="1" outlineLevel="1" x14ac:dyDescent="0.2">
      <c r="B287" s="71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</row>
    <row r="288" spans="2:77" s="70" customFormat="1" outlineLevel="1" x14ac:dyDescent="0.2">
      <c r="B288" s="71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</row>
    <row r="289" spans="2:77" s="70" customFormat="1" outlineLevel="1" x14ac:dyDescent="0.2">
      <c r="B289" s="71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</row>
    <row r="290" spans="2:77" s="70" customFormat="1" outlineLevel="1" x14ac:dyDescent="0.2">
      <c r="B290" s="71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</row>
    <row r="291" spans="2:77" s="70" customFormat="1" outlineLevel="1" x14ac:dyDescent="0.2">
      <c r="B291" s="71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</row>
    <row r="292" spans="2:77" s="70" customFormat="1" outlineLevel="1" x14ac:dyDescent="0.2"/>
    <row r="293" spans="2:77" s="70" customFormat="1" ht="15" outlineLevel="1" x14ac:dyDescent="0.25">
      <c r="B293" s="71"/>
      <c r="C293" s="43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  <c r="AB293" s="74"/>
      <c r="AC293" s="74"/>
      <c r="AD293" s="74"/>
      <c r="AE293" s="74"/>
      <c r="AF293" s="74"/>
      <c r="AG293" s="74"/>
      <c r="AH293" s="74"/>
      <c r="AI293" s="74"/>
      <c r="AJ293" s="74"/>
      <c r="AK293" s="74"/>
      <c r="AL293" s="74"/>
      <c r="AM293" s="74"/>
      <c r="AN293" s="74"/>
      <c r="AO293" s="74"/>
      <c r="AP293" s="74"/>
      <c r="AQ293" s="74"/>
      <c r="AR293" s="74"/>
      <c r="AS293" s="74"/>
      <c r="AT293" s="74"/>
      <c r="AU293" s="74"/>
      <c r="AV293" s="74"/>
      <c r="AW293" s="74"/>
      <c r="AX293" s="74"/>
      <c r="AY293" s="74"/>
      <c r="AZ293" s="74"/>
      <c r="BA293" s="74"/>
      <c r="BB293" s="74"/>
      <c r="BC293" s="74"/>
      <c r="BD293" s="74"/>
      <c r="BE293" s="74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</row>
    <row r="294" spans="2:77" s="70" customFormat="1" outlineLevel="1" x14ac:dyDescent="0.2">
      <c r="B294" s="71"/>
      <c r="D294" s="72"/>
      <c r="E294" s="72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76"/>
      <c r="BG294" s="76"/>
      <c r="BH294" s="76"/>
      <c r="BI294" s="76"/>
      <c r="BJ294" s="76"/>
      <c r="BK294" s="76"/>
      <c r="BL294" s="76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</row>
    <row r="295" spans="2:77" s="70" customFormat="1" outlineLevel="1" x14ac:dyDescent="0.2">
      <c r="B295" s="71"/>
      <c r="D295" s="72"/>
      <c r="E295" s="72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76"/>
      <c r="AL295" s="76"/>
      <c r="AM295" s="76"/>
      <c r="AN295" s="76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76"/>
      <c r="AZ295" s="76"/>
      <c r="BA295" s="76"/>
      <c r="BB295" s="76"/>
      <c r="BC295" s="76"/>
      <c r="BD295" s="76"/>
      <c r="BE295" s="76"/>
      <c r="BF295" s="76"/>
      <c r="BG295" s="76"/>
      <c r="BH295" s="76"/>
      <c r="BI295" s="76"/>
      <c r="BJ295" s="76"/>
      <c r="BK295" s="76"/>
      <c r="BL295" s="76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</row>
    <row r="296" spans="2:77" s="70" customFormat="1" outlineLevel="1" x14ac:dyDescent="0.2">
      <c r="B296" s="71"/>
      <c r="D296" s="72"/>
      <c r="E296" s="72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76"/>
      <c r="BG296" s="76"/>
      <c r="BH296" s="76"/>
      <c r="BI296" s="76"/>
      <c r="BJ296" s="76"/>
      <c r="BK296" s="76"/>
      <c r="BL296" s="76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</row>
    <row r="297" spans="2:77" s="70" customFormat="1" outlineLevel="1" x14ac:dyDescent="0.2">
      <c r="B297" s="71"/>
      <c r="D297" s="72"/>
      <c r="E297" s="72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</row>
    <row r="298" spans="2:77" s="70" customFormat="1" outlineLevel="1" x14ac:dyDescent="0.2">
      <c r="B298" s="75"/>
    </row>
    <row r="299" spans="2:77" s="70" customFormat="1" outlineLevel="1" x14ac:dyDescent="0.2">
      <c r="B299" s="71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</row>
    <row r="300" spans="2:77" s="70" customFormat="1" outlineLevel="1" x14ac:dyDescent="0.2">
      <c r="B300" s="71"/>
      <c r="D300" s="72"/>
      <c r="E300" s="72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76"/>
      <c r="BG300" s="76"/>
      <c r="BH300" s="76"/>
      <c r="BI300" s="76"/>
      <c r="BJ300" s="76"/>
      <c r="BK300" s="76"/>
      <c r="BL300" s="76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</row>
    <row r="301" spans="2:77" s="70" customFormat="1" outlineLevel="1" x14ac:dyDescent="0.2"/>
    <row r="302" spans="2:77" s="70" customFormat="1" outlineLevel="1" x14ac:dyDescent="0.2">
      <c r="B302" s="71"/>
      <c r="D302" s="72"/>
      <c r="E302" s="72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76"/>
      <c r="BG302" s="76"/>
      <c r="BH302" s="76"/>
      <c r="BI302" s="76"/>
      <c r="BJ302" s="76"/>
      <c r="BK302" s="76"/>
      <c r="BL302" s="76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</row>
    <row r="303" spans="2:77" s="70" customFormat="1" outlineLevel="1" x14ac:dyDescent="0.2">
      <c r="B303" s="71"/>
      <c r="D303" s="72"/>
      <c r="E303" s="72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76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76"/>
      <c r="BG303" s="76"/>
      <c r="BH303" s="76"/>
      <c r="BI303" s="76"/>
      <c r="BJ303" s="76"/>
      <c r="BK303" s="76"/>
      <c r="BL303" s="76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</row>
    <row r="304" spans="2:77" s="70" customFormat="1" outlineLevel="1" x14ac:dyDescent="0.2">
      <c r="B304" s="71"/>
      <c r="D304" s="72"/>
      <c r="E304" s="72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73"/>
      <c r="BL304" s="73"/>
      <c r="BM304" s="73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</row>
    <row r="305" spans="2:77" s="70" customFormat="1" outlineLevel="1" x14ac:dyDescent="0.2">
      <c r="B305" s="71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73"/>
      <c r="BL305" s="73"/>
      <c r="BM305" s="73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</row>
    <row r="306" spans="2:77" s="70" customFormat="1" outlineLevel="1" x14ac:dyDescent="0.2">
      <c r="B306" s="71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</row>
    <row r="307" spans="2:77" s="70" customFormat="1" outlineLevel="1" x14ac:dyDescent="0.2">
      <c r="B307" s="71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</row>
    <row r="308" spans="2:77" s="70" customFormat="1" outlineLevel="1" x14ac:dyDescent="0.2">
      <c r="B308" s="71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</row>
    <row r="309" spans="2:77" s="70" customFormat="1" outlineLevel="1" x14ac:dyDescent="0.2">
      <c r="B309" s="71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</row>
    <row r="310" spans="2:77" s="70" customFormat="1" outlineLevel="1" x14ac:dyDescent="0.2"/>
    <row r="311" spans="2:77" s="70" customFormat="1" ht="15" outlineLevel="1" x14ac:dyDescent="0.25">
      <c r="B311" s="71"/>
      <c r="C311" s="43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</row>
    <row r="312" spans="2:77" s="70" customFormat="1" outlineLevel="1" x14ac:dyDescent="0.2">
      <c r="B312" s="71"/>
      <c r="D312" s="72"/>
      <c r="E312" s="72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76"/>
      <c r="AJ312" s="76"/>
      <c r="AK312" s="76"/>
      <c r="AL312" s="76"/>
      <c r="AM312" s="76"/>
      <c r="AN312" s="76"/>
      <c r="AO312" s="76"/>
      <c r="AP312" s="76"/>
      <c r="AQ312" s="76"/>
      <c r="AR312" s="76"/>
      <c r="AS312" s="76"/>
      <c r="AT312" s="76"/>
      <c r="AU312" s="76"/>
      <c r="AV312" s="76"/>
      <c r="AW312" s="76"/>
      <c r="AX312" s="76"/>
      <c r="AY312" s="76"/>
      <c r="AZ312" s="76"/>
      <c r="BA312" s="76"/>
      <c r="BB312" s="76"/>
      <c r="BC312" s="76"/>
      <c r="BD312" s="76"/>
      <c r="BE312" s="76"/>
      <c r="BF312" s="76"/>
      <c r="BG312" s="76"/>
      <c r="BH312" s="76"/>
      <c r="BI312" s="76"/>
      <c r="BJ312" s="76"/>
      <c r="BK312" s="76"/>
      <c r="BL312" s="76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</row>
    <row r="313" spans="2:77" s="70" customFormat="1" outlineLevel="1" x14ac:dyDescent="0.2">
      <c r="B313" s="71"/>
      <c r="D313" s="72"/>
      <c r="E313" s="72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76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76"/>
      <c r="BG313" s="76"/>
      <c r="BH313" s="76"/>
      <c r="BI313" s="76"/>
      <c r="BJ313" s="76"/>
      <c r="BK313" s="76"/>
      <c r="BL313" s="76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</row>
    <row r="314" spans="2:77" s="70" customFormat="1" outlineLevel="1" x14ac:dyDescent="0.2">
      <c r="B314" s="71"/>
      <c r="D314" s="72"/>
      <c r="E314" s="72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76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76"/>
      <c r="BG314" s="76"/>
      <c r="BH314" s="76"/>
      <c r="BI314" s="76"/>
      <c r="BJ314" s="76"/>
      <c r="BK314" s="76"/>
      <c r="BL314" s="76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</row>
    <row r="315" spans="2:77" s="70" customFormat="1" outlineLevel="1" x14ac:dyDescent="0.2">
      <c r="B315" s="71"/>
      <c r="D315" s="72"/>
      <c r="E315" s="72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</row>
    <row r="316" spans="2:77" s="70" customFormat="1" outlineLevel="1" x14ac:dyDescent="0.2">
      <c r="B316" s="75"/>
    </row>
    <row r="317" spans="2:77" s="70" customFormat="1" outlineLevel="1" x14ac:dyDescent="0.2">
      <c r="B317" s="71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</row>
    <row r="318" spans="2:77" s="70" customFormat="1" outlineLevel="1" x14ac:dyDescent="0.2">
      <c r="B318" s="71"/>
      <c r="D318" s="72"/>
      <c r="E318" s="72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76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76"/>
      <c r="BG318" s="76"/>
      <c r="BH318" s="76"/>
      <c r="BI318" s="76"/>
      <c r="BJ318" s="76"/>
      <c r="BK318" s="76"/>
      <c r="BL318" s="76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</row>
    <row r="319" spans="2:77" s="70" customFormat="1" outlineLevel="1" x14ac:dyDescent="0.2"/>
    <row r="320" spans="2:77" s="70" customFormat="1" outlineLevel="1" x14ac:dyDescent="0.2">
      <c r="B320" s="71"/>
      <c r="D320" s="72"/>
      <c r="E320" s="72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76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76"/>
      <c r="BG320" s="76"/>
      <c r="BH320" s="76"/>
      <c r="BI320" s="76"/>
      <c r="BJ320" s="76"/>
      <c r="BK320" s="76"/>
      <c r="BL320" s="76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</row>
    <row r="321" spans="2:77" s="70" customFormat="1" outlineLevel="1" x14ac:dyDescent="0.2">
      <c r="B321" s="71"/>
      <c r="D321" s="72"/>
      <c r="E321" s="72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</row>
    <row r="322" spans="2:77" s="70" customFormat="1" outlineLevel="1" x14ac:dyDescent="0.2">
      <c r="B322" s="71"/>
      <c r="D322" s="72"/>
      <c r="E322" s="72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</row>
    <row r="323" spans="2:77" s="70" customFormat="1" outlineLevel="1" x14ac:dyDescent="0.2">
      <c r="B323" s="71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</row>
    <row r="324" spans="2:77" s="70" customFormat="1" outlineLevel="1" x14ac:dyDescent="0.2">
      <c r="B324" s="71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</row>
    <row r="325" spans="2:77" s="70" customFormat="1" outlineLevel="1" x14ac:dyDescent="0.2">
      <c r="B325" s="71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</row>
    <row r="326" spans="2:77" s="70" customFormat="1" outlineLevel="1" x14ac:dyDescent="0.2">
      <c r="B326" s="71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</row>
    <row r="327" spans="2:77" s="70" customFormat="1" outlineLevel="1" x14ac:dyDescent="0.2">
      <c r="B327" s="71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</row>
    <row r="328" spans="2:77" s="70" customFormat="1" outlineLevel="1" x14ac:dyDescent="0.2"/>
    <row r="329" spans="2:77" s="70" customFormat="1" ht="15" outlineLevel="1" x14ac:dyDescent="0.25">
      <c r="B329" s="71"/>
      <c r="C329" s="43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</row>
    <row r="330" spans="2:77" s="70" customFormat="1" outlineLevel="1" x14ac:dyDescent="0.2">
      <c r="B330" s="71"/>
      <c r="D330" s="72"/>
      <c r="E330" s="72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76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76"/>
      <c r="BG330" s="76"/>
      <c r="BH330" s="76"/>
      <c r="BI330" s="76"/>
      <c r="BJ330" s="76"/>
      <c r="BK330" s="76"/>
      <c r="BL330" s="76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</row>
    <row r="331" spans="2:77" s="70" customFormat="1" outlineLevel="1" x14ac:dyDescent="0.2">
      <c r="B331" s="71"/>
      <c r="D331" s="72"/>
      <c r="E331" s="72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76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76"/>
      <c r="BG331" s="76"/>
      <c r="BH331" s="76"/>
      <c r="BI331" s="76"/>
      <c r="BJ331" s="76"/>
      <c r="BK331" s="76"/>
      <c r="BL331" s="76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</row>
    <row r="332" spans="2:77" s="70" customFormat="1" outlineLevel="1" x14ac:dyDescent="0.2">
      <c r="B332" s="71"/>
      <c r="D332" s="72"/>
      <c r="E332" s="72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76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76"/>
      <c r="BG332" s="76"/>
      <c r="BH332" s="76"/>
      <c r="BI332" s="76"/>
      <c r="BJ332" s="76"/>
      <c r="BK332" s="76"/>
      <c r="BL332" s="76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</row>
    <row r="333" spans="2:77" s="70" customFormat="1" outlineLevel="1" x14ac:dyDescent="0.2">
      <c r="B333" s="71"/>
      <c r="D333" s="72"/>
      <c r="E333" s="72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</row>
    <row r="334" spans="2:77" s="70" customFormat="1" outlineLevel="1" x14ac:dyDescent="0.2">
      <c r="B334" s="75"/>
    </row>
    <row r="335" spans="2:77" s="70" customFormat="1" outlineLevel="1" x14ac:dyDescent="0.2">
      <c r="B335" s="71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</row>
    <row r="336" spans="2:77" s="70" customFormat="1" outlineLevel="1" x14ac:dyDescent="0.2">
      <c r="B336" s="71"/>
      <c r="D336" s="72"/>
      <c r="E336" s="72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76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76"/>
      <c r="BG336" s="76"/>
      <c r="BH336" s="76"/>
      <c r="BI336" s="76"/>
      <c r="BJ336" s="76"/>
      <c r="BK336" s="76"/>
      <c r="BL336" s="76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</row>
    <row r="337" spans="2:77" s="70" customFormat="1" outlineLevel="1" x14ac:dyDescent="0.2"/>
    <row r="338" spans="2:77" s="70" customFormat="1" outlineLevel="1" x14ac:dyDescent="0.2">
      <c r="B338" s="71"/>
      <c r="D338" s="72"/>
      <c r="E338" s="72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76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76"/>
      <c r="BG338" s="76"/>
      <c r="BH338" s="76"/>
      <c r="BI338" s="76"/>
      <c r="BJ338" s="76"/>
      <c r="BK338" s="76"/>
      <c r="BL338" s="76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</row>
    <row r="339" spans="2:77" s="70" customFormat="1" outlineLevel="1" x14ac:dyDescent="0.2">
      <c r="B339" s="71"/>
      <c r="D339" s="72"/>
      <c r="E339" s="72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76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76"/>
      <c r="BG339" s="76"/>
      <c r="BH339" s="76"/>
      <c r="BI339" s="76"/>
      <c r="BJ339" s="76"/>
      <c r="BK339" s="76"/>
      <c r="BL339" s="76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</row>
    <row r="340" spans="2:77" s="70" customFormat="1" outlineLevel="1" x14ac:dyDescent="0.2">
      <c r="B340" s="71"/>
      <c r="D340" s="72"/>
      <c r="E340" s="72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</row>
    <row r="341" spans="2:77" s="70" customFormat="1" outlineLevel="1" x14ac:dyDescent="0.2">
      <c r="B341" s="71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</row>
    <row r="342" spans="2:77" s="70" customFormat="1" outlineLevel="1" x14ac:dyDescent="0.2">
      <c r="B342" s="71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</row>
    <row r="343" spans="2:77" s="70" customFormat="1" outlineLevel="1" x14ac:dyDescent="0.2">
      <c r="B343" s="71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</row>
    <row r="344" spans="2:77" s="70" customFormat="1" outlineLevel="1" x14ac:dyDescent="0.2">
      <c r="B344" s="71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</row>
    <row r="345" spans="2:77" s="70" customFormat="1" outlineLevel="1" x14ac:dyDescent="0.2">
      <c r="B345" s="71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</row>
    <row r="346" spans="2:77" s="70" customFormat="1" outlineLevel="1" x14ac:dyDescent="0.2"/>
    <row r="347" spans="2:77" s="70" customFormat="1" ht="15" outlineLevel="1" x14ac:dyDescent="0.25">
      <c r="B347" s="71"/>
      <c r="C347" s="43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74"/>
      <c r="AG347" s="74"/>
      <c r="AH347" s="74"/>
      <c r="AI347" s="74"/>
      <c r="AJ347" s="74"/>
      <c r="AK347" s="74"/>
      <c r="AL347" s="74"/>
      <c r="AM347" s="74"/>
      <c r="AN347" s="74"/>
      <c r="AO347" s="74"/>
      <c r="AP347" s="74"/>
      <c r="AQ347" s="74"/>
      <c r="AR347" s="74"/>
      <c r="AS347" s="74"/>
      <c r="AT347" s="74"/>
      <c r="AU347" s="74"/>
      <c r="AV347" s="74"/>
      <c r="AW347" s="74"/>
      <c r="AX347" s="74"/>
      <c r="AY347" s="74"/>
      <c r="AZ347" s="74"/>
      <c r="BA347" s="74"/>
      <c r="BB347" s="74"/>
      <c r="BC347" s="74"/>
      <c r="BD347" s="74"/>
      <c r="BE347" s="74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</row>
    <row r="348" spans="2:77" s="70" customFormat="1" outlineLevel="1" x14ac:dyDescent="0.2">
      <c r="B348" s="71"/>
      <c r="D348" s="72"/>
      <c r="E348" s="72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</row>
    <row r="349" spans="2:77" s="70" customFormat="1" outlineLevel="1" x14ac:dyDescent="0.2">
      <c r="B349" s="71"/>
      <c r="D349" s="72"/>
      <c r="E349" s="72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</row>
    <row r="350" spans="2:77" s="70" customFormat="1" outlineLevel="1" x14ac:dyDescent="0.2">
      <c r="B350" s="71"/>
      <c r="D350" s="72"/>
      <c r="E350" s="72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</row>
    <row r="351" spans="2:77" s="70" customFormat="1" outlineLevel="1" x14ac:dyDescent="0.2">
      <c r="B351" s="71"/>
      <c r="D351" s="72"/>
      <c r="E351" s="72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</row>
    <row r="352" spans="2:77" s="70" customFormat="1" outlineLevel="1" x14ac:dyDescent="0.2">
      <c r="B352" s="75"/>
    </row>
    <row r="353" spans="2:77" s="70" customFormat="1" outlineLevel="1" x14ac:dyDescent="0.2">
      <c r="B353" s="71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</row>
    <row r="354" spans="2:77" s="70" customFormat="1" outlineLevel="1" x14ac:dyDescent="0.2">
      <c r="B354" s="71"/>
      <c r="D354" s="72"/>
      <c r="E354" s="72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</row>
    <row r="355" spans="2:77" s="70" customFormat="1" outlineLevel="1" x14ac:dyDescent="0.2"/>
    <row r="356" spans="2:77" s="70" customFormat="1" outlineLevel="1" x14ac:dyDescent="0.2">
      <c r="B356" s="71"/>
      <c r="D356" s="72"/>
      <c r="E356" s="72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</row>
    <row r="357" spans="2:77" s="70" customFormat="1" outlineLevel="1" x14ac:dyDescent="0.2">
      <c r="B357" s="71"/>
      <c r="D357" s="72"/>
      <c r="E357" s="72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</row>
    <row r="358" spans="2:77" s="70" customFormat="1" outlineLevel="1" x14ac:dyDescent="0.2">
      <c r="B358" s="71"/>
      <c r="D358" s="72"/>
      <c r="E358" s="72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73"/>
      <c r="BL358" s="73"/>
      <c r="BM358" s="73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</row>
    <row r="359" spans="2:77" s="70" customFormat="1" outlineLevel="1" x14ac:dyDescent="0.2">
      <c r="B359" s="71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73"/>
      <c r="BL359" s="73"/>
      <c r="BM359" s="73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</row>
    <row r="360" spans="2:77" s="70" customFormat="1" outlineLevel="1" x14ac:dyDescent="0.2">
      <c r="B360" s="71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</row>
    <row r="361" spans="2:77" s="70" customFormat="1" outlineLevel="1" x14ac:dyDescent="0.2">
      <c r="B361" s="71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</row>
    <row r="362" spans="2:77" s="70" customFormat="1" outlineLevel="1" x14ac:dyDescent="0.2">
      <c r="B362" s="71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</row>
    <row r="363" spans="2:77" s="70" customFormat="1" outlineLevel="1" x14ac:dyDescent="0.2">
      <c r="B363" s="71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</row>
    <row r="364" spans="2:77" s="70" customFormat="1" outlineLevel="1" x14ac:dyDescent="0.2"/>
    <row r="365" spans="2:77" s="70" customFormat="1" ht="15" outlineLevel="1" x14ac:dyDescent="0.25">
      <c r="B365" s="71"/>
      <c r="C365" s="43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</row>
    <row r="366" spans="2:77" s="70" customFormat="1" outlineLevel="1" x14ac:dyDescent="0.2">
      <c r="B366" s="71"/>
      <c r="D366" s="72"/>
      <c r="E366" s="72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</row>
    <row r="367" spans="2:77" s="70" customFormat="1" outlineLevel="1" x14ac:dyDescent="0.2">
      <c r="B367" s="71"/>
      <c r="D367" s="72"/>
      <c r="E367" s="72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</row>
    <row r="368" spans="2:77" s="70" customFormat="1" outlineLevel="1" x14ac:dyDescent="0.2">
      <c r="B368" s="71"/>
      <c r="D368" s="72"/>
      <c r="E368" s="72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</row>
    <row r="369" spans="2:77" s="70" customFormat="1" outlineLevel="1" x14ac:dyDescent="0.2">
      <c r="B369" s="71"/>
      <c r="D369" s="72"/>
      <c r="E369" s="72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</row>
    <row r="370" spans="2:77" s="70" customFormat="1" outlineLevel="1" x14ac:dyDescent="0.2">
      <c r="B370" s="75"/>
    </row>
    <row r="371" spans="2:77" s="70" customFormat="1" outlineLevel="1" x14ac:dyDescent="0.2">
      <c r="B371" s="71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</row>
    <row r="372" spans="2:77" s="70" customFormat="1" outlineLevel="1" x14ac:dyDescent="0.2">
      <c r="B372" s="71"/>
      <c r="D372" s="72"/>
      <c r="E372" s="72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</row>
    <row r="373" spans="2:77" s="70" customFormat="1" outlineLevel="1" x14ac:dyDescent="0.2"/>
    <row r="374" spans="2:77" s="70" customFormat="1" outlineLevel="1" x14ac:dyDescent="0.2">
      <c r="B374" s="71"/>
      <c r="D374" s="72"/>
      <c r="E374" s="72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</row>
    <row r="375" spans="2:77" s="70" customFormat="1" outlineLevel="1" x14ac:dyDescent="0.2">
      <c r="B375" s="71"/>
      <c r="D375" s="72"/>
      <c r="E375" s="72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</row>
    <row r="376" spans="2:77" s="70" customFormat="1" outlineLevel="1" x14ac:dyDescent="0.2">
      <c r="B376" s="71"/>
      <c r="D376" s="72"/>
      <c r="E376" s="72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</row>
    <row r="377" spans="2:77" s="70" customFormat="1" outlineLevel="1" x14ac:dyDescent="0.2">
      <c r="B377" s="71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</row>
    <row r="378" spans="2:77" s="70" customFormat="1" outlineLevel="1" x14ac:dyDescent="0.2">
      <c r="B378" s="71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</row>
    <row r="379" spans="2:77" s="70" customFormat="1" outlineLevel="1" x14ac:dyDescent="0.2">
      <c r="B379" s="71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</row>
    <row r="380" spans="2:77" s="70" customFormat="1" outlineLevel="1" x14ac:dyDescent="0.2">
      <c r="B380" s="71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</row>
    <row r="381" spans="2:77" s="70" customFormat="1" outlineLevel="1" x14ac:dyDescent="0.2">
      <c r="B381" s="71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</row>
    <row r="382" spans="2:77" s="70" customFormat="1" outlineLevel="1" x14ac:dyDescent="0.2"/>
    <row r="383" spans="2:77" s="70" customFormat="1" ht="15" outlineLevel="1" x14ac:dyDescent="0.25">
      <c r="B383" s="71"/>
      <c r="C383" s="43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  <c r="AB383" s="74"/>
      <c r="AC383" s="74"/>
      <c r="AD383" s="74"/>
      <c r="AE383" s="74"/>
      <c r="AF383" s="74"/>
      <c r="AG383" s="74"/>
      <c r="AH383" s="74"/>
      <c r="AI383" s="74"/>
      <c r="AJ383" s="74"/>
      <c r="AK383" s="74"/>
      <c r="AL383" s="74"/>
      <c r="AM383" s="74"/>
      <c r="AN383" s="74"/>
      <c r="AO383" s="74"/>
      <c r="AP383" s="74"/>
      <c r="AQ383" s="74"/>
      <c r="AR383" s="74"/>
      <c r="AS383" s="74"/>
      <c r="AT383" s="74"/>
      <c r="AU383" s="74"/>
      <c r="AV383" s="74"/>
      <c r="AW383" s="74"/>
      <c r="AX383" s="74"/>
      <c r="AY383" s="74"/>
      <c r="AZ383" s="74"/>
      <c r="BA383" s="74"/>
      <c r="BB383" s="74"/>
      <c r="BC383" s="74"/>
      <c r="BD383" s="74"/>
      <c r="BE383" s="74"/>
      <c r="BF383" s="74"/>
      <c r="BG383" s="74"/>
      <c r="BH383" s="74"/>
      <c r="BI383" s="74"/>
      <c r="BJ383" s="74"/>
      <c r="BK383" s="74"/>
      <c r="BL383" s="74"/>
      <c r="BM383" s="74"/>
      <c r="BN383" s="74"/>
      <c r="BO383" s="74"/>
      <c r="BP383" s="74"/>
      <c r="BQ383" s="74"/>
      <c r="BR383" s="74"/>
      <c r="BS383" s="74"/>
      <c r="BT383" s="74"/>
      <c r="BU383" s="74"/>
      <c r="BV383" s="74"/>
      <c r="BW383" s="74"/>
      <c r="BX383" s="74"/>
      <c r="BY383" s="74"/>
    </row>
    <row r="384" spans="2:77" s="70" customFormat="1" outlineLevel="1" x14ac:dyDescent="0.2">
      <c r="B384" s="71"/>
      <c r="D384" s="72"/>
      <c r="E384" s="72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</row>
    <row r="385" spans="2:77" s="70" customFormat="1" outlineLevel="1" x14ac:dyDescent="0.2">
      <c r="B385" s="71"/>
      <c r="D385" s="72"/>
      <c r="E385" s="72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</row>
    <row r="386" spans="2:77" s="70" customFormat="1" outlineLevel="1" x14ac:dyDescent="0.2">
      <c r="B386" s="71"/>
      <c r="D386" s="72"/>
      <c r="E386" s="72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</row>
    <row r="387" spans="2:77" s="70" customFormat="1" outlineLevel="1" x14ac:dyDescent="0.2">
      <c r="B387" s="71"/>
      <c r="D387" s="72"/>
      <c r="E387" s="72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</row>
    <row r="388" spans="2:77" s="70" customFormat="1" outlineLevel="1" x14ac:dyDescent="0.2">
      <c r="B388" s="75"/>
    </row>
    <row r="389" spans="2:77" s="70" customFormat="1" outlineLevel="1" x14ac:dyDescent="0.2">
      <c r="B389" s="71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</row>
    <row r="390" spans="2:77" s="70" customFormat="1" outlineLevel="1" x14ac:dyDescent="0.2">
      <c r="B390" s="71"/>
      <c r="D390" s="72"/>
      <c r="E390" s="72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</row>
    <row r="391" spans="2:77" s="70" customFormat="1" outlineLevel="1" x14ac:dyDescent="0.2"/>
    <row r="392" spans="2:77" s="70" customFormat="1" outlineLevel="1" x14ac:dyDescent="0.2">
      <c r="B392" s="71"/>
      <c r="D392" s="72"/>
      <c r="E392" s="72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</row>
    <row r="393" spans="2:77" s="70" customFormat="1" outlineLevel="1" x14ac:dyDescent="0.2">
      <c r="B393" s="71"/>
      <c r="D393" s="72"/>
      <c r="E393" s="72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</row>
    <row r="394" spans="2:77" s="70" customFormat="1" outlineLevel="1" x14ac:dyDescent="0.2">
      <c r="B394" s="71"/>
      <c r="D394" s="72"/>
      <c r="E394" s="72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</row>
    <row r="395" spans="2:77" s="70" customFormat="1" outlineLevel="1" x14ac:dyDescent="0.2">
      <c r="B395" s="71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</row>
    <row r="396" spans="2:77" s="70" customFormat="1" outlineLevel="1" x14ac:dyDescent="0.2">
      <c r="B396" s="71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</row>
    <row r="397" spans="2:77" s="70" customFormat="1" outlineLevel="1" x14ac:dyDescent="0.2">
      <c r="B397" s="71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</row>
    <row r="398" spans="2:77" s="70" customFormat="1" outlineLevel="1" x14ac:dyDescent="0.2">
      <c r="B398" s="71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</row>
    <row r="399" spans="2:77" s="70" customFormat="1" outlineLevel="1" x14ac:dyDescent="0.2">
      <c r="B399" s="71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</row>
    <row r="400" spans="2:77" s="70" customFormat="1" outlineLevel="1" x14ac:dyDescent="0.2"/>
    <row r="401" spans="2:77" s="70" customFormat="1" ht="15" outlineLevel="1" x14ac:dyDescent="0.25">
      <c r="B401" s="71"/>
      <c r="C401" s="43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  <c r="AB401" s="74"/>
      <c r="AC401" s="74"/>
      <c r="AD401" s="74"/>
      <c r="AE401" s="74"/>
      <c r="AF401" s="74"/>
      <c r="AG401" s="74"/>
      <c r="AH401" s="74"/>
      <c r="AI401" s="74"/>
      <c r="AJ401" s="74"/>
      <c r="AK401" s="74"/>
      <c r="AL401" s="74"/>
      <c r="AM401" s="74"/>
      <c r="AN401" s="74"/>
      <c r="AO401" s="74"/>
      <c r="AP401" s="74"/>
      <c r="AQ401" s="74"/>
      <c r="AR401" s="74"/>
      <c r="AS401" s="74"/>
      <c r="AT401" s="74"/>
      <c r="AU401" s="74"/>
      <c r="AV401" s="74"/>
      <c r="AW401" s="74"/>
      <c r="AX401" s="74"/>
      <c r="AY401" s="74"/>
      <c r="AZ401" s="74"/>
      <c r="BA401" s="74"/>
      <c r="BB401" s="74"/>
      <c r="BC401" s="74"/>
      <c r="BD401" s="74"/>
      <c r="BE401" s="74"/>
      <c r="BF401" s="74"/>
      <c r="BG401" s="74"/>
      <c r="BH401" s="74"/>
      <c r="BI401" s="74"/>
      <c r="BJ401" s="74"/>
      <c r="BK401" s="74"/>
      <c r="BL401" s="74"/>
      <c r="BM401" s="74"/>
      <c r="BN401" s="74"/>
      <c r="BO401" s="74"/>
      <c r="BP401" s="74"/>
      <c r="BQ401" s="74"/>
      <c r="BR401" s="74"/>
      <c r="BS401" s="74"/>
      <c r="BT401" s="74"/>
      <c r="BU401" s="74"/>
      <c r="BV401" s="74"/>
      <c r="BW401" s="74"/>
      <c r="BX401" s="74"/>
      <c r="BY401" s="74"/>
    </row>
    <row r="402" spans="2:77" s="70" customFormat="1" outlineLevel="1" x14ac:dyDescent="0.2">
      <c r="B402" s="71"/>
      <c r="D402" s="72"/>
      <c r="E402" s="72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</row>
    <row r="403" spans="2:77" s="70" customFormat="1" outlineLevel="1" x14ac:dyDescent="0.2">
      <c r="B403" s="71"/>
      <c r="D403" s="72"/>
      <c r="E403" s="72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</row>
    <row r="404" spans="2:77" s="70" customFormat="1" outlineLevel="1" x14ac:dyDescent="0.2">
      <c r="B404" s="71"/>
      <c r="D404" s="72"/>
      <c r="E404" s="72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</row>
    <row r="405" spans="2:77" s="70" customFormat="1" outlineLevel="1" x14ac:dyDescent="0.2">
      <c r="B405" s="71"/>
      <c r="D405" s="72"/>
      <c r="E405" s="72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</row>
    <row r="406" spans="2:77" s="70" customFormat="1" outlineLevel="1" x14ac:dyDescent="0.2">
      <c r="B406" s="75"/>
    </row>
    <row r="407" spans="2:77" s="70" customFormat="1" outlineLevel="1" x14ac:dyDescent="0.2">
      <c r="B407" s="71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</row>
    <row r="408" spans="2:77" s="70" customFormat="1" outlineLevel="1" x14ac:dyDescent="0.2">
      <c r="B408" s="71"/>
      <c r="D408" s="72"/>
      <c r="E408" s="72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</row>
    <row r="409" spans="2:77" s="70" customFormat="1" outlineLevel="1" x14ac:dyDescent="0.2"/>
    <row r="410" spans="2:77" s="70" customFormat="1" outlineLevel="1" x14ac:dyDescent="0.2">
      <c r="B410" s="71"/>
      <c r="D410" s="72"/>
      <c r="E410" s="72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</row>
    <row r="411" spans="2:77" s="70" customFormat="1" outlineLevel="1" x14ac:dyDescent="0.2">
      <c r="B411" s="71"/>
      <c r="D411" s="72"/>
      <c r="E411" s="72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</row>
    <row r="412" spans="2:77" s="70" customFormat="1" outlineLevel="1" x14ac:dyDescent="0.2">
      <c r="B412" s="71"/>
      <c r="D412" s="72"/>
      <c r="E412" s="72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73"/>
      <c r="BL412" s="73"/>
      <c r="BM412" s="73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</row>
    <row r="413" spans="2:77" s="70" customFormat="1" outlineLevel="1" x14ac:dyDescent="0.2">
      <c r="B413" s="71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73"/>
      <c r="BL413" s="73"/>
      <c r="BM413" s="73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</row>
    <row r="414" spans="2:77" s="70" customFormat="1" outlineLevel="1" x14ac:dyDescent="0.2">
      <c r="B414" s="71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</row>
    <row r="415" spans="2:77" s="70" customFormat="1" outlineLevel="1" x14ac:dyDescent="0.2">
      <c r="B415" s="71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</row>
    <row r="416" spans="2:77" s="70" customFormat="1" outlineLevel="1" x14ac:dyDescent="0.2">
      <c r="B416" s="71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</row>
    <row r="417" spans="2:77" s="70" customFormat="1" outlineLevel="1" x14ac:dyDescent="0.2">
      <c r="B417" s="71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</row>
    <row r="418" spans="2:77" s="70" customFormat="1" outlineLevel="1" x14ac:dyDescent="0.2"/>
    <row r="419" spans="2:77" s="70" customFormat="1" ht="15" outlineLevel="1" x14ac:dyDescent="0.25">
      <c r="B419" s="71"/>
      <c r="C419" s="43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  <c r="AB419" s="74"/>
      <c r="AC419" s="74"/>
      <c r="AD419" s="74"/>
      <c r="AE419" s="74"/>
      <c r="AF419" s="74"/>
      <c r="AG419" s="74"/>
      <c r="AH419" s="74"/>
      <c r="AI419" s="74"/>
      <c r="AJ419" s="74"/>
      <c r="AK419" s="74"/>
      <c r="AL419" s="74"/>
      <c r="AM419" s="74"/>
      <c r="AN419" s="74"/>
      <c r="AO419" s="74"/>
      <c r="AP419" s="74"/>
      <c r="AQ419" s="74"/>
      <c r="AR419" s="74"/>
      <c r="AS419" s="74"/>
      <c r="AT419" s="74"/>
      <c r="AU419" s="74"/>
      <c r="AV419" s="74"/>
      <c r="AW419" s="74"/>
      <c r="AX419" s="74"/>
      <c r="AY419" s="74"/>
      <c r="AZ419" s="74"/>
      <c r="BA419" s="74"/>
      <c r="BB419" s="74"/>
      <c r="BC419" s="74"/>
      <c r="BD419" s="74"/>
      <c r="BE419" s="74"/>
      <c r="BF419" s="74"/>
      <c r="BG419" s="74"/>
      <c r="BH419" s="74"/>
      <c r="BI419" s="74"/>
      <c r="BJ419" s="74"/>
      <c r="BK419" s="74"/>
      <c r="BL419" s="74"/>
      <c r="BM419" s="74"/>
      <c r="BN419" s="74"/>
      <c r="BO419" s="74"/>
      <c r="BP419" s="74"/>
      <c r="BQ419" s="74"/>
      <c r="BR419" s="74"/>
      <c r="BS419" s="74"/>
      <c r="BT419" s="74"/>
      <c r="BU419" s="74"/>
      <c r="BV419" s="74"/>
      <c r="BW419" s="74"/>
      <c r="BX419" s="74"/>
      <c r="BY419" s="74"/>
    </row>
    <row r="420" spans="2:77" s="70" customFormat="1" outlineLevel="1" x14ac:dyDescent="0.2">
      <c r="B420" s="71"/>
      <c r="D420" s="72"/>
      <c r="E420" s="72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</row>
    <row r="421" spans="2:77" s="70" customFormat="1" outlineLevel="1" x14ac:dyDescent="0.2">
      <c r="B421" s="71"/>
      <c r="D421" s="72"/>
      <c r="E421" s="72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</row>
    <row r="422" spans="2:77" s="70" customFormat="1" outlineLevel="1" x14ac:dyDescent="0.2">
      <c r="B422" s="71"/>
      <c r="D422" s="72"/>
      <c r="E422" s="72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</row>
    <row r="423" spans="2:77" s="70" customFormat="1" outlineLevel="1" x14ac:dyDescent="0.2">
      <c r="B423" s="71"/>
      <c r="D423" s="72"/>
      <c r="E423" s="72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</row>
    <row r="424" spans="2:77" s="70" customFormat="1" outlineLevel="1" x14ac:dyDescent="0.2">
      <c r="B424" s="75"/>
    </row>
    <row r="425" spans="2:77" s="70" customFormat="1" outlineLevel="1" x14ac:dyDescent="0.2">
      <c r="B425" s="71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</row>
    <row r="426" spans="2:77" s="70" customFormat="1" outlineLevel="1" x14ac:dyDescent="0.2">
      <c r="B426" s="71"/>
      <c r="D426" s="72"/>
      <c r="E426" s="72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</row>
    <row r="427" spans="2:77" s="70" customFormat="1" outlineLevel="1" x14ac:dyDescent="0.2"/>
    <row r="428" spans="2:77" s="70" customFormat="1" outlineLevel="1" x14ac:dyDescent="0.2">
      <c r="B428" s="71"/>
      <c r="D428" s="72"/>
      <c r="E428" s="72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</row>
    <row r="429" spans="2:77" s="70" customFormat="1" outlineLevel="1" x14ac:dyDescent="0.2">
      <c r="B429" s="71"/>
      <c r="D429" s="72"/>
      <c r="E429" s="72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</row>
    <row r="430" spans="2:77" s="70" customFormat="1" outlineLevel="1" x14ac:dyDescent="0.2">
      <c r="B430" s="71"/>
      <c r="D430" s="72"/>
      <c r="E430" s="72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</row>
    <row r="431" spans="2:77" s="70" customFormat="1" outlineLevel="1" x14ac:dyDescent="0.2">
      <c r="B431" s="71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73"/>
      <c r="BL431" s="73"/>
      <c r="BM431" s="73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</row>
    <row r="432" spans="2:77" s="70" customFormat="1" outlineLevel="1" x14ac:dyDescent="0.2">
      <c r="B432" s="71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</row>
    <row r="433" spans="2:77" s="70" customFormat="1" outlineLevel="1" x14ac:dyDescent="0.2">
      <c r="B433" s="71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</row>
    <row r="434" spans="2:77" s="70" customFormat="1" outlineLevel="1" x14ac:dyDescent="0.2">
      <c r="B434" s="71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</row>
    <row r="435" spans="2:77" s="70" customFormat="1" outlineLevel="1" x14ac:dyDescent="0.2">
      <c r="B435" s="71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</row>
    <row r="436" spans="2:77" s="70" customFormat="1" outlineLevel="1" x14ac:dyDescent="0.2"/>
    <row r="437" spans="2:77" s="70" customFormat="1" ht="15" outlineLevel="1" x14ac:dyDescent="0.25">
      <c r="B437" s="71"/>
      <c r="C437" s="43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  <c r="BG437" s="74"/>
      <c r="BH437" s="74"/>
      <c r="BI437" s="74"/>
      <c r="BJ437" s="74"/>
      <c r="BK437" s="74"/>
      <c r="BL437" s="74"/>
      <c r="BM437" s="74"/>
      <c r="BN437" s="74"/>
      <c r="BO437" s="74"/>
      <c r="BP437" s="74"/>
      <c r="BQ437" s="74"/>
      <c r="BR437" s="74"/>
      <c r="BS437" s="74"/>
      <c r="BT437" s="74"/>
      <c r="BU437" s="74"/>
      <c r="BV437" s="74"/>
      <c r="BW437" s="74"/>
      <c r="BX437" s="74"/>
      <c r="BY437" s="74"/>
    </row>
    <row r="438" spans="2:77" s="70" customFormat="1" outlineLevel="1" x14ac:dyDescent="0.2">
      <c r="B438" s="71"/>
      <c r="D438" s="72"/>
      <c r="E438" s="72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</row>
    <row r="439" spans="2:77" s="70" customFormat="1" outlineLevel="1" x14ac:dyDescent="0.2">
      <c r="B439" s="71"/>
      <c r="D439" s="72"/>
      <c r="E439" s="72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</row>
    <row r="440" spans="2:77" s="70" customFormat="1" outlineLevel="1" x14ac:dyDescent="0.2">
      <c r="B440" s="71"/>
      <c r="D440" s="72"/>
      <c r="E440" s="72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76"/>
      <c r="AJ440" s="76"/>
      <c r="AK440" s="76"/>
      <c r="AL440" s="76"/>
      <c r="AM440" s="76"/>
      <c r="AN440" s="76"/>
      <c r="AO440" s="76"/>
      <c r="AP440" s="76"/>
      <c r="AQ440" s="76"/>
      <c r="AR440" s="76"/>
      <c r="AS440" s="76"/>
      <c r="AT440" s="76"/>
      <c r="AU440" s="76"/>
      <c r="AV440" s="76"/>
      <c r="AW440" s="76"/>
      <c r="AX440" s="76"/>
      <c r="AY440" s="76"/>
      <c r="AZ440" s="76"/>
      <c r="BA440" s="76"/>
      <c r="BB440" s="76"/>
      <c r="BC440" s="76"/>
      <c r="BD440" s="76"/>
      <c r="BE440" s="76"/>
      <c r="BF440" s="76"/>
      <c r="BG440" s="76"/>
      <c r="BH440" s="76"/>
      <c r="BI440" s="76"/>
      <c r="BJ440" s="76"/>
      <c r="BK440" s="76"/>
      <c r="BL440" s="76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</row>
    <row r="441" spans="2:77" s="70" customFormat="1" outlineLevel="1" x14ac:dyDescent="0.2">
      <c r="B441" s="71"/>
      <c r="D441" s="72"/>
      <c r="E441" s="72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</row>
    <row r="442" spans="2:77" s="70" customFormat="1" outlineLevel="1" x14ac:dyDescent="0.2">
      <c r="B442" s="75"/>
    </row>
    <row r="443" spans="2:77" s="70" customFormat="1" outlineLevel="1" x14ac:dyDescent="0.2">
      <c r="B443" s="71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</row>
    <row r="444" spans="2:77" s="70" customFormat="1" outlineLevel="1" x14ac:dyDescent="0.2">
      <c r="B444" s="71"/>
      <c r="D444" s="72"/>
      <c r="E444" s="72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76"/>
      <c r="AJ444" s="76"/>
      <c r="AK444" s="76"/>
      <c r="AL444" s="76"/>
      <c r="AM444" s="76"/>
      <c r="AN444" s="76"/>
      <c r="AO444" s="76"/>
      <c r="AP444" s="76"/>
      <c r="AQ444" s="76"/>
      <c r="AR444" s="76"/>
      <c r="AS444" s="76"/>
      <c r="AT444" s="76"/>
      <c r="AU444" s="76"/>
      <c r="AV444" s="76"/>
      <c r="AW444" s="76"/>
      <c r="AX444" s="76"/>
      <c r="AY444" s="76"/>
      <c r="AZ444" s="76"/>
      <c r="BA444" s="76"/>
      <c r="BB444" s="76"/>
      <c r="BC444" s="76"/>
      <c r="BD444" s="76"/>
      <c r="BE444" s="76"/>
      <c r="BF444" s="76"/>
      <c r="BG444" s="76"/>
      <c r="BH444" s="76"/>
      <c r="BI444" s="76"/>
      <c r="BJ444" s="76"/>
      <c r="BK444" s="76"/>
      <c r="BL444" s="76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</row>
    <row r="445" spans="2:77" s="70" customFormat="1" outlineLevel="1" x14ac:dyDescent="0.2"/>
    <row r="446" spans="2:77" s="70" customFormat="1" outlineLevel="1" x14ac:dyDescent="0.2">
      <c r="B446" s="71"/>
      <c r="D446" s="72"/>
      <c r="E446" s="72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76"/>
      <c r="AJ446" s="76"/>
      <c r="AK446" s="76"/>
      <c r="AL446" s="76"/>
      <c r="AM446" s="76"/>
      <c r="AN446" s="76"/>
      <c r="AO446" s="76"/>
      <c r="AP446" s="76"/>
      <c r="AQ446" s="76"/>
      <c r="AR446" s="76"/>
      <c r="AS446" s="76"/>
      <c r="AT446" s="76"/>
      <c r="AU446" s="76"/>
      <c r="AV446" s="76"/>
      <c r="AW446" s="76"/>
      <c r="AX446" s="76"/>
      <c r="AY446" s="76"/>
      <c r="AZ446" s="76"/>
      <c r="BA446" s="76"/>
      <c r="BB446" s="76"/>
      <c r="BC446" s="76"/>
      <c r="BD446" s="76"/>
      <c r="BE446" s="76"/>
      <c r="BF446" s="76"/>
      <c r="BG446" s="76"/>
      <c r="BH446" s="76"/>
      <c r="BI446" s="76"/>
      <c r="BJ446" s="76"/>
      <c r="BK446" s="76"/>
      <c r="BL446" s="76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</row>
    <row r="447" spans="2:77" s="70" customFormat="1" outlineLevel="1" x14ac:dyDescent="0.2">
      <c r="B447" s="71"/>
      <c r="D447" s="72"/>
      <c r="E447" s="72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76"/>
      <c r="AJ447" s="76"/>
      <c r="AK447" s="76"/>
      <c r="AL447" s="76"/>
      <c r="AM447" s="76"/>
      <c r="AN447" s="76"/>
      <c r="AO447" s="76"/>
      <c r="AP447" s="76"/>
      <c r="AQ447" s="76"/>
      <c r="AR447" s="76"/>
      <c r="AS447" s="76"/>
      <c r="AT447" s="76"/>
      <c r="AU447" s="76"/>
      <c r="AV447" s="76"/>
      <c r="AW447" s="76"/>
      <c r="AX447" s="76"/>
      <c r="AY447" s="76"/>
      <c r="AZ447" s="76"/>
      <c r="BA447" s="76"/>
      <c r="BB447" s="76"/>
      <c r="BC447" s="76"/>
      <c r="BD447" s="76"/>
      <c r="BE447" s="76"/>
      <c r="BF447" s="76"/>
      <c r="BG447" s="76"/>
      <c r="BH447" s="76"/>
      <c r="BI447" s="76"/>
      <c r="BJ447" s="76"/>
      <c r="BK447" s="76"/>
      <c r="BL447" s="76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</row>
    <row r="448" spans="2:77" s="70" customFormat="1" outlineLevel="1" x14ac:dyDescent="0.2">
      <c r="B448" s="71"/>
      <c r="D448" s="72"/>
      <c r="E448" s="72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73"/>
      <c r="BL448" s="73"/>
      <c r="BM448" s="73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</row>
    <row r="449" spans="2:77" s="70" customFormat="1" outlineLevel="1" x14ac:dyDescent="0.2">
      <c r="B449" s="71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73"/>
      <c r="BL449" s="73"/>
      <c r="BM449" s="73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</row>
    <row r="450" spans="2:77" s="70" customFormat="1" outlineLevel="1" x14ac:dyDescent="0.2">
      <c r="B450" s="71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</row>
    <row r="451" spans="2:77" s="70" customFormat="1" outlineLevel="1" x14ac:dyDescent="0.2">
      <c r="B451" s="71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</row>
    <row r="452" spans="2:77" s="70" customFormat="1" outlineLevel="1" x14ac:dyDescent="0.2">
      <c r="B452" s="71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</row>
    <row r="453" spans="2:77" s="70" customFormat="1" outlineLevel="1" x14ac:dyDescent="0.2">
      <c r="B453" s="71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</row>
    <row r="454" spans="2:77" s="70" customFormat="1" outlineLevel="1" x14ac:dyDescent="0.2"/>
    <row r="455" spans="2:77" s="70" customFormat="1" ht="15" outlineLevel="1" x14ac:dyDescent="0.25">
      <c r="B455" s="71"/>
      <c r="C455" s="43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  <c r="AB455" s="74"/>
      <c r="AC455" s="74"/>
      <c r="AD455" s="74"/>
      <c r="AE455" s="74"/>
      <c r="AF455" s="74"/>
      <c r="AG455" s="74"/>
      <c r="AH455" s="74"/>
      <c r="AI455" s="74"/>
      <c r="AJ455" s="74"/>
      <c r="AK455" s="74"/>
      <c r="AL455" s="74"/>
      <c r="AM455" s="74"/>
      <c r="AN455" s="74"/>
      <c r="AO455" s="74"/>
      <c r="AP455" s="74"/>
      <c r="AQ455" s="74"/>
      <c r="AR455" s="74"/>
      <c r="AS455" s="74"/>
      <c r="AT455" s="74"/>
      <c r="AU455" s="74"/>
      <c r="AV455" s="74"/>
      <c r="AW455" s="74"/>
      <c r="AX455" s="74"/>
      <c r="AY455" s="74"/>
      <c r="AZ455" s="74"/>
      <c r="BA455" s="74"/>
      <c r="BB455" s="74"/>
      <c r="BC455" s="74"/>
      <c r="BD455" s="74"/>
      <c r="BE455" s="74"/>
      <c r="BF455" s="74"/>
      <c r="BG455" s="74"/>
      <c r="BH455" s="74"/>
      <c r="BI455" s="74"/>
      <c r="BJ455" s="74"/>
      <c r="BK455" s="74"/>
      <c r="BL455" s="74"/>
      <c r="BM455" s="74"/>
      <c r="BN455" s="74"/>
      <c r="BO455" s="74"/>
      <c r="BP455" s="74"/>
      <c r="BQ455" s="74"/>
      <c r="BR455" s="74"/>
      <c r="BS455" s="74"/>
      <c r="BT455" s="74"/>
      <c r="BU455" s="74"/>
      <c r="BV455" s="74"/>
      <c r="BW455" s="74"/>
      <c r="BX455" s="74"/>
      <c r="BY455" s="74"/>
    </row>
    <row r="456" spans="2:77" s="70" customFormat="1" outlineLevel="1" x14ac:dyDescent="0.2">
      <c r="B456" s="71"/>
      <c r="D456" s="72"/>
      <c r="E456" s="72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O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  <c r="BI456" s="76"/>
      <c r="BJ456" s="76"/>
      <c r="BK456" s="76"/>
      <c r="BL456" s="76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</row>
    <row r="457" spans="2:77" s="70" customFormat="1" outlineLevel="1" x14ac:dyDescent="0.2">
      <c r="B457" s="71"/>
      <c r="D457" s="72"/>
      <c r="E457" s="72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O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  <c r="BI457" s="76"/>
      <c r="BJ457" s="76"/>
      <c r="BK457" s="76"/>
      <c r="BL457" s="76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</row>
    <row r="458" spans="2:77" s="70" customFormat="1" outlineLevel="1" x14ac:dyDescent="0.2">
      <c r="B458" s="71"/>
      <c r="D458" s="72"/>
      <c r="E458" s="72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O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  <c r="BI458" s="76"/>
      <c r="BJ458" s="76"/>
      <c r="BK458" s="76"/>
      <c r="BL458" s="76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</row>
    <row r="459" spans="2:77" s="70" customFormat="1" outlineLevel="1" x14ac:dyDescent="0.2">
      <c r="B459" s="71"/>
      <c r="D459" s="72"/>
      <c r="E459" s="72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</row>
    <row r="460" spans="2:77" s="70" customFormat="1" outlineLevel="1" x14ac:dyDescent="0.2">
      <c r="B460" s="75"/>
    </row>
    <row r="461" spans="2:77" s="70" customFormat="1" outlineLevel="1" x14ac:dyDescent="0.2">
      <c r="B461" s="71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</row>
    <row r="462" spans="2:77" s="70" customFormat="1" outlineLevel="1" x14ac:dyDescent="0.2">
      <c r="B462" s="71"/>
      <c r="D462" s="72"/>
      <c r="E462" s="72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76"/>
      <c r="AJ462" s="76"/>
      <c r="AK462" s="76"/>
      <c r="AL462" s="76"/>
      <c r="AM462" s="76"/>
      <c r="AN462" s="76"/>
      <c r="AO462" s="76"/>
      <c r="AP462" s="76"/>
      <c r="AQ462" s="76"/>
      <c r="AR462" s="76"/>
      <c r="AS462" s="76"/>
      <c r="AT462" s="76"/>
      <c r="AU462" s="76"/>
      <c r="AV462" s="76"/>
      <c r="AW462" s="76"/>
      <c r="AX462" s="76"/>
      <c r="AY462" s="76"/>
      <c r="AZ462" s="76"/>
      <c r="BA462" s="76"/>
      <c r="BB462" s="76"/>
      <c r="BC462" s="76"/>
      <c r="BD462" s="76"/>
      <c r="BE462" s="76"/>
      <c r="BF462" s="76"/>
      <c r="BG462" s="76"/>
      <c r="BH462" s="76"/>
      <c r="BI462" s="76"/>
      <c r="BJ462" s="76"/>
      <c r="BK462" s="76"/>
      <c r="BL462" s="76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</row>
    <row r="463" spans="2:77" s="70" customFormat="1" outlineLevel="1" x14ac:dyDescent="0.2"/>
    <row r="464" spans="2:77" s="70" customFormat="1" outlineLevel="1" x14ac:dyDescent="0.2">
      <c r="B464" s="71"/>
      <c r="D464" s="72"/>
      <c r="E464" s="72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76"/>
      <c r="AJ464" s="76"/>
      <c r="AK464" s="76"/>
      <c r="AL464" s="76"/>
      <c r="AM464" s="76"/>
      <c r="AN464" s="76"/>
      <c r="AO464" s="76"/>
      <c r="AP464" s="76"/>
      <c r="AQ464" s="76"/>
      <c r="AR464" s="76"/>
      <c r="AS464" s="76"/>
      <c r="AT464" s="76"/>
      <c r="AU464" s="76"/>
      <c r="AV464" s="76"/>
      <c r="AW464" s="76"/>
      <c r="AX464" s="76"/>
      <c r="AY464" s="76"/>
      <c r="AZ464" s="76"/>
      <c r="BA464" s="76"/>
      <c r="BB464" s="76"/>
      <c r="BC464" s="76"/>
      <c r="BD464" s="76"/>
      <c r="BE464" s="76"/>
      <c r="BF464" s="76"/>
      <c r="BG464" s="76"/>
      <c r="BH464" s="76"/>
      <c r="BI464" s="76"/>
      <c r="BJ464" s="76"/>
      <c r="BK464" s="76"/>
      <c r="BL464" s="76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</row>
    <row r="465" spans="2:77" s="70" customFormat="1" outlineLevel="1" x14ac:dyDescent="0.2">
      <c r="B465" s="71"/>
      <c r="D465" s="72"/>
      <c r="E465" s="72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76"/>
      <c r="AJ465" s="76"/>
      <c r="AK465" s="76"/>
      <c r="AL465" s="76"/>
      <c r="AM465" s="76"/>
      <c r="AN465" s="76"/>
      <c r="AO465" s="76"/>
      <c r="AP465" s="76"/>
      <c r="AQ465" s="76"/>
      <c r="AR465" s="76"/>
      <c r="AS465" s="76"/>
      <c r="AT465" s="76"/>
      <c r="AU465" s="76"/>
      <c r="AV465" s="76"/>
      <c r="AW465" s="76"/>
      <c r="AX465" s="76"/>
      <c r="AY465" s="76"/>
      <c r="AZ465" s="76"/>
      <c r="BA465" s="76"/>
      <c r="BB465" s="76"/>
      <c r="BC465" s="76"/>
      <c r="BD465" s="76"/>
      <c r="BE465" s="76"/>
      <c r="BF465" s="76"/>
      <c r="BG465" s="76"/>
      <c r="BH465" s="76"/>
      <c r="BI465" s="76"/>
      <c r="BJ465" s="76"/>
      <c r="BK465" s="76"/>
      <c r="BL465" s="76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</row>
    <row r="466" spans="2:77" s="70" customFormat="1" outlineLevel="1" x14ac:dyDescent="0.2">
      <c r="B466" s="71"/>
      <c r="D466" s="72"/>
      <c r="E466" s="72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73"/>
      <c r="BL466" s="73"/>
      <c r="BM466" s="73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</row>
    <row r="467" spans="2:77" s="70" customFormat="1" outlineLevel="1" x14ac:dyDescent="0.2">
      <c r="B467" s="71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73"/>
      <c r="BL467" s="73"/>
      <c r="BM467" s="73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</row>
    <row r="468" spans="2:77" s="70" customFormat="1" outlineLevel="1" x14ac:dyDescent="0.2">
      <c r="B468" s="71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</row>
    <row r="469" spans="2:77" s="70" customFormat="1" outlineLevel="1" x14ac:dyDescent="0.2">
      <c r="B469" s="71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</row>
    <row r="470" spans="2:77" s="70" customFormat="1" outlineLevel="1" x14ac:dyDescent="0.2">
      <c r="B470" s="71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</row>
    <row r="471" spans="2:77" s="70" customFormat="1" outlineLevel="1" x14ac:dyDescent="0.2">
      <c r="B471" s="71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</row>
    <row r="472" spans="2:77" s="70" customFormat="1" outlineLevel="1" x14ac:dyDescent="0.2"/>
    <row r="473" spans="2:77" s="70" customFormat="1" ht="15" outlineLevel="1" x14ac:dyDescent="0.25">
      <c r="B473" s="71"/>
      <c r="C473" s="43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  <c r="AB473" s="74"/>
      <c r="AC473" s="74"/>
      <c r="AD473" s="74"/>
      <c r="AE473" s="74"/>
      <c r="AF473" s="74"/>
      <c r="AG473" s="74"/>
      <c r="AH473" s="74"/>
      <c r="AI473" s="74"/>
      <c r="AJ473" s="74"/>
      <c r="AK473" s="74"/>
      <c r="AL473" s="74"/>
      <c r="AM473" s="74"/>
      <c r="AN473" s="74"/>
      <c r="AO473" s="74"/>
      <c r="AP473" s="74"/>
      <c r="AQ473" s="74"/>
      <c r="AR473" s="74"/>
      <c r="AS473" s="74"/>
      <c r="AT473" s="74"/>
      <c r="AU473" s="74"/>
      <c r="AV473" s="74"/>
      <c r="AW473" s="74"/>
      <c r="AX473" s="74"/>
      <c r="AY473" s="74"/>
      <c r="AZ473" s="74"/>
      <c r="BA473" s="74"/>
      <c r="BB473" s="74"/>
      <c r="BC473" s="74"/>
      <c r="BD473" s="74"/>
      <c r="BE473" s="74"/>
      <c r="BF473" s="74"/>
      <c r="BG473" s="74"/>
      <c r="BH473" s="74"/>
      <c r="BI473" s="74"/>
      <c r="BJ473" s="74"/>
      <c r="BK473" s="74"/>
      <c r="BL473" s="74"/>
      <c r="BM473" s="74"/>
      <c r="BN473" s="74"/>
      <c r="BO473" s="74"/>
      <c r="BP473" s="74"/>
      <c r="BQ473" s="74"/>
      <c r="BR473" s="74"/>
      <c r="BS473" s="74"/>
      <c r="BT473" s="74"/>
      <c r="BU473" s="74"/>
      <c r="BV473" s="74"/>
      <c r="BW473" s="74"/>
      <c r="BX473" s="74"/>
      <c r="BY473" s="74"/>
    </row>
    <row r="474" spans="2:77" s="70" customFormat="1" outlineLevel="1" x14ac:dyDescent="0.2">
      <c r="B474" s="71"/>
      <c r="D474" s="72"/>
      <c r="E474" s="72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76"/>
      <c r="AJ474" s="76"/>
      <c r="AK474" s="76"/>
      <c r="AL474" s="76"/>
      <c r="AM474" s="76"/>
      <c r="AN474" s="76"/>
      <c r="AO474" s="76"/>
      <c r="AP474" s="76"/>
      <c r="AQ474" s="76"/>
      <c r="AR474" s="76"/>
      <c r="AS474" s="76"/>
      <c r="AT474" s="76"/>
      <c r="AU474" s="76"/>
      <c r="AV474" s="76"/>
      <c r="AW474" s="76"/>
      <c r="AX474" s="76"/>
      <c r="AY474" s="76"/>
      <c r="AZ474" s="76"/>
      <c r="BA474" s="76"/>
      <c r="BB474" s="76"/>
      <c r="BC474" s="76"/>
      <c r="BD474" s="76"/>
      <c r="BE474" s="76"/>
      <c r="BF474" s="76"/>
      <c r="BG474" s="76"/>
      <c r="BH474" s="76"/>
      <c r="BI474" s="76"/>
      <c r="BJ474" s="76"/>
      <c r="BK474" s="76"/>
      <c r="BL474" s="76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</row>
    <row r="475" spans="2:77" s="70" customFormat="1" outlineLevel="1" x14ac:dyDescent="0.2">
      <c r="B475" s="71"/>
      <c r="D475" s="72"/>
      <c r="E475" s="72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76"/>
      <c r="AJ475" s="76"/>
      <c r="AK475" s="76"/>
      <c r="AL475" s="76"/>
      <c r="AM475" s="76"/>
      <c r="AN475" s="76"/>
      <c r="AO475" s="76"/>
      <c r="AP475" s="76"/>
      <c r="AQ475" s="76"/>
      <c r="AR475" s="76"/>
      <c r="AS475" s="76"/>
      <c r="AT475" s="76"/>
      <c r="AU475" s="76"/>
      <c r="AV475" s="76"/>
      <c r="AW475" s="76"/>
      <c r="AX475" s="76"/>
      <c r="AY475" s="76"/>
      <c r="AZ475" s="76"/>
      <c r="BA475" s="76"/>
      <c r="BB475" s="76"/>
      <c r="BC475" s="76"/>
      <c r="BD475" s="76"/>
      <c r="BE475" s="76"/>
      <c r="BF475" s="76"/>
      <c r="BG475" s="76"/>
      <c r="BH475" s="76"/>
      <c r="BI475" s="76"/>
      <c r="BJ475" s="76"/>
      <c r="BK475" s="76"/>
      <c r="BL475" s="76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</row>
    <row r="476" spans="2:77" s="70" customFormat="1" outlineLevel="1" x14ac:dyDescent="0.2">
      <c r="B476" s="71"/>
      <c r="D476" s="72"/>
      <c r="E476" s="72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76"/>
      <c r="AJ476" s="76"/>
      <c r="AK476" s="76"/>
      <c r="AL476" s="76"/>
      <c r="AM476" s="76"/>
      <c r="AN476" s="76"/>
      <c r="AO476" s="76"/>
      <c r="AP476" s="76"/>
      <c r="AQ476" s="76"/>
      <c r="AR476" s="76"/>
      <c r="AS476" s="76"/>
      <c r="AT476" s="76"/>
      <c r="AU476" s="76"/>
      <c r="AV476" s="76"/>
      <c r="AW476" s="76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76"/>
      <c r="BI476" s="76"/>
      <c r="BJ476" s="76"/>
      <c r="BK476" s="76"/>
      <c r="BL476" s="76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</row>
    <row r="477" spans="2:77" s="70" customFormat="1" outlineLevel="1" x14ac:dyDescent="0.2">
      <c r="B477" s="71"/>
      <c r="D477" s="72"/>
      <c r="E477" s="72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</row>
    <row r="478" spans="2:77" s="70" customFormat="1" outlineLevel="1" x14ac:dyDescent="0.2">
      <c r="B478" s="75"/>
    </row>
    <row r="479" spans="2:77" s="70" customFormat="1" outlineLevel="1" x14ac:dyDescent="0.2">
      <c r="B479" s="71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</row>
    <row r="480" spans="2:77" s="70" customFormat="1" outlineLevel="1" x14ac:dyDescent="0.2">
      <c r="B480" s="71"/>
      <c r="D480" s="72"/>
      <c r="E480" s="72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76"/>
      <c r="AJ480" s="76"/>
      <c r="AK480" s="76"/>
      <c r="AL480" s="76"/>
      <c r="AM480" s="76"/>
      <c r="AN480" s="76"/>
      <c r="AO480" s="76"/>
      <c r="AP480" s="76"/>
      <c r="AQ480" s="76"/>
      <c r="AR480" s="76"/>
      <c r="AS480" s="76"/>
      <c r="AT480" s="76"/>
      <c r="AU480" s="76"/>
      <c r="AV480" s="76"/>
      <c r="AW480" s="76"/>
      <c r="AX480" s="76"/>
      <c r="AY480" s="76"/>
      <c r="AZ480" s="76"/>
      <c r="BA480" s="76"/>
      <c r="BB480" s="76"/>
      <c r="BC480" s="76"/>
      <c r="BD480" s="76"/>
      <c r="BE480" s="76"/>
      <c r="BF480" s="76"/>
      <c r="BG480" s="76"/>
      <c r="BH480" s="76"/>
      <c r="BI480" s="76"/>
      <c r="BJ480" s="76"/>
      <c r="BK480" s="76"/>
      <c r="BL480" s="76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</row>
    <row r="481" spans="2:77" s="70" customFormat="1" outlineLevel="1" x14ac:dyDescent="0.2"/>
    <row r="482" spans="2:77" s="70" customFormat="1" outlineLevel="1" x14ac:dyDescent="0.2">
      <c r="B482" s="71"/>
      <c r="D482" s="72"/>
      <c r="E482" s="72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76"/>
      <c r="AJ482" s="76"/>
      <c r="AK482" s="76"/>
      <c r="AL482" s="76"/>
      <c r="AM482" s="76"/>
      <c r="AN482" s="76"/>
      <c r="AO482" s="76"/>
      <c r="AP482" s="76"/>
      <c r="AQ482" s="76"/>
      <c r="AR482" s="76"/>
      <c r="AS482" s="76"/>
      <c r="AT482" s="76"/>
      <c r="AU482" s="76"/>
      <c r="AV482" s="76"/>
      <c r="AW482" s="76"/>
      <c r="AX482" s="76"/>
      <c r="AY482" s="76"/>
      <c r="AZ482" s="76"/>
      <c r="BA482" s="76"/>
      <c r="BB482" s="76"/>
      <c r="BC482" s="76"/>
      <c r="BD482" s="76"/>
      <c r="BE482" s="76"/>
      <c r="BF482" s="76"/>
      <c r="BG482" s="76"/>
      <c r="BH482" s="76"/>
      <c r="BI482" s="76"/>
      <c r="BJ482" s="76"/>
      <c r="BK482" s="76"/>
      <c r="BL482" s="76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</row>
    <row r="483" spans="2:77" s="70" customFormat="1" outlineLevel="1" x14ac:dyDescent="0.2">
      <c r="B483" s="71"/>
      <c r="D483" s="72"/>
      <c r="E483" s="72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76"/>
      <c r="AJ483" s="76"/>
      <c r="AK483" s="76"/>
      <c r="AL483" s="76"/>
      <c r="AM483" s="76"/>
      <c r="AN483" s="76"/>
      <c r="AO483" s="76"/>
      <c r="AP483" s="76"/>
      <c r="AQ483" s="76"/>
      <c r="AR483" s="76"/>
      <c r="AS483" s="76"/>
      <c r="AT483" s="76"/>
      <c r="AU483" s="76"/>
      <c r="AV483" s="76"/>
      <c r="AW483" s="76"/>
      <c r="AX483" s="76"/>
      <c r="AY483" s="76"/>
      <c r="AZ483" s="76"/>
      <c r="BA483" s="76"/>
      <c r="BB483" s="76"/>
      <c r="BC483" s="76"/>
      <c r="BD483" s="76"/>
      <c r="BE483" s="76"/>
      <c r="BF483" s="76"/>
      <c r="BG483" s="76"/>
      <c r="BH483" s="76"/>
      <c r="BI483" s="76"/>
      <c r="BJ483" s="76"/>
      <c r="BK483" s="76"/>
      <c r="BL483" s="76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</row>
    <row r="484" spans="2:77" s="70" customFormat="1" outlineLevel="1" x14ac:dyDescent="0.2">
      <c r="B484" s="71"/>
      <c r="D484" s="72"/>
      <c r="E484" s="72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73"/>
      <c r="BL484" s="73"/>
      <c r="BM484" s="73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</row>
    <row r="485" spans="2:77" s="70" customFormat="1" outlineLevel="1" x14ac:dyDescent="0.2">
      <c r="B485" s="71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73"/>
      <c r="BL485" s="73"/>
      <c r="BM485" s="73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</row>
    <row r="486" spans="2:77" s="70" customFormat="1" outlineLevel="1" x14ac:dyDescent="0.2">
      <c r="B486" s="71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</row>
    <row r="487" spans="2:77" s="70" customFormat="1" outlineLevel="1" x14ac:dyDescent="0.2">
      <c r="B487" s="71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</row>
    <row r="488" spans="2:77" s="70" customFormat="1" outlineLevel="1" x14ac:dyDescent="0.2">
      <c r="B488" s="71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</row>
    <row r="489" spans="2:77" s="70" customFormat="1" outlineLevel="1" x14ac:dyDescent="0.2">
      <c r="B489" s="71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</row>
    <row r="490" spans="2:77" s="70" customFormat="1" outlineLevel="1" x14ac:dyDescent="0.2"/>
    <row r="491" spans="2:77" s="70" customFormat="1" ht="15" outlineLevel="1" x14ac:dyDescent="0.25">
      <c r="B491" s="71"/>
      <c r="C491" s="43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  <c r="AC491" s="74"/>
      <c r="AD491" s="74"/>
      <c r="AE491" s="74"/>
      <c r="AF491" s="74"/>
      <c r="AG491" s="74"/>
      <c r="AH491" s="74"/>
      <c r="AI491" s="74"/>
      <c r="AJ491" s="74"/>
      <c r="AK491" s="74"/>
      <c r="AL491" s="74"/>
      <c r="AM491" s="74"/>
      <c r="AN491" s="74"/>
      <c r="AO491" s="74"/>
      <c r="AP491" s="74"/>
      <c r="AQ491" s="74"/>
      <c r="AR491" s="74"/>
      <c r="AS491" s="74"/>
      <c r="AT491" s="74"/>
      <c r="AU491" s="74"/>
      <c r="AV491" s="74"/>
      <c r="AW491" s="74"/>
      <c r="AX491" s="74"/>
      <c r="AY491" s="74"/>
      <c r="AZ491" s="74"/>
      <c r="BA491" s="74"/>
      <c r="BB491" s="74"/>
      <c r="BC491" s="74"/>
      <c r="BD491" s="74"/>
      <c r="BE491" s="74"/>
      <c r="BF491" s="74"/>
      <c r="BG491" s="74"/>
      <c r="BH491" s="74"/>
      <c r="BI491" s="74"/>
      <c r="BJ491" s="74"/>
      <c r="BK491" s="74"/>
      <c r="BL491" s="74"/>
      <c r="BM491" s="74"/>
      <c r="BN491" s="74"/>
      <c r="BO491" s="74"/>
      <c r="BP491" s="74"/>
      <c r="BQ491" s="74"/>
      <c r="BR491" s="74"/>
      <c r="BS491" s="74"/>
      <c r="BT491" s="74"/>
      <c r="BU491" s="74"/>
      <c r="BV491" s="74"/>
      <c r="BW491" s="74"/>
      <c r="BX491" s="74"/>
      <c r="BY491" s="74"/>
    </row>
    <row r="492" spans="2:77" s="70" customFormat="1" outlineLevel="1" x14ac:dyDescent="0.2">
      <c r="B492" s="71"/>
      <c r="D492" s="72"/>
      <c r="E492" s="72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76"/>
      <c r="AJ492" s="76"/>
      <c r="AK492" s="76"/>
      <c r="AL492" s="76"/>
      <c r="AM492" s="76"/>
      <c r="AN492" s="76"/>
      <c r="AO492" s="76"/>
      <c r="AP492" s="76"/>
      <c r="AQ492" s="76"/>
      <c r="AR492" s="76"/>
      <c r="AS492" s="76"/>
      <c r="AT492" s="76"/>
      <c r="AU492" s="76"/>
      <c r="AV492" s="76"/>
      <c r="AW492" s="76"/>
      <c r="AX492" s="76"/>
      <c r="AY492" s="76"/>
      <c r="AZ492" s="76"/>
      <c r="BA492" s="76"/>
      <c r="BB492" s="76"/>
      <c r="BC492" s="76"/>
      <c r="BD492" s="76"/>
      <c r="BE492" s="76"/>
      <c r="BF492" s="76"/>
      <c r="BG492" s="76"/>
      <c r="BH492" s="76"/>
      <c r="BI492" s="76"/>
      <c r="BJ492" s="76"/>
      <c r="BK492" s="76"/>
      <c r="BL492" s="76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</row>
    <row r="493" spans="2:77" s="70" customFormat="1" outlineLevel="1" x14ac:dyDescent="0.2">
      <c r="B493" s="71"/>
      <c r="D493" s="72"/>
      <c r="E493" s="72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76"/>
      <c r="AJ493" s="76"/>
      <c r="AK493" s="76"/>
      <c r="AL493" s="76"/>
      <c r="AM493" s="76"/>
      <c r="AN493" s="76"/>
      <c r="AO493" s="76"/>
      <c r="AP493" s="76"/>
      <c r="AQ493" s="76"/>
      <c r="AR493" s="76"/>
      <c r="AS493" s="76"/>
      <c r="AT493" s="76"/>
      <c r="AU493" s="76"/>
      <c r="AV493" s="76"/>
      <c r="AW493" s="76"/>
      <c r="AX493" s="76"/>
      <c r="AY493" s="76"/>
      <c r="AZ493" s="76"/>
      <c r="BA493" s="76"/>
      <c r="BB493" s="76"/>
      <c r="BC493" s="76"/>
      <c r="BD493" s="76"/>
      <c r="BE493" s="76"/>
      <c r="BF493" s="76"/>
      <c r="BG493" s="76"/>
      <c r="BH493" s="76"/>
      <c r="BI493" s="76"/>
      <c r="BJ493" s="76"/>
      <c r="BK493" s="76"/>
      <c r="BL493" s="76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</row>
    <row r="494" spans="2:77" s="70" customFormat="1" outlineLevel="1" x14ac:dyDescent="0.2">
      <c r="B494" s="71"/>
      <c r="D494" s="72"/>
      <c r="E494" s="72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76"/>
      <c r="AJ494" s="76"/>
      <c r="AK494" s="76"/>
      <c r="AL494" s="76"/>
      <c r="AM494" s="76"/>
      <c r="AN494" s="76"/>
      <c r="AO494" s="76"/>
      <c r="AP494" s="76"/>
      <c r="AQ494" s="76"/>
      <c r="AR494" s="76"/>
      <c r="AS494" s="76"/>
      <c r="AT494" s="76"/>
      <c r="AU494" s="76"/>
      <c r="AV494" s="76"/>
      <c r="AW494" s="76"/>
      <c r="AX494" s="76"/>
      <c r="AY494" s="76"/>
      <c r="AZ494" s="76"/>
      <c r="BA494" s="76"/>
      <c r="BB494" s="76"/>
      <c r="BC494" s="76"/>
      <c r="BD494" s="76"/>
      <c r="BE494" s="76"/>
      <c r="BF494" s="76"/>
      <c r="BG494" s="76"/>
      <c r="BH494" s="76"/>
      <c r="BI494" s="76"/>
      <c r="BJ494" s="76"/>
      <c r="BK494" s="76"/>
      <c r="BL494" s="76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</row>
    <row r="495" spans="2:77" s="70" customFormat="1" outlineLevel="1" x14ac:dyDescent="0.2">
      <c r="B495" s="71"/>
      <c r="D495" s="72"/>
      <c r="E495" s="72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</row>
    <row r="496" spans="2:77" s="70" customFormat="1" outlineLevel="1" x14ac:dyDescent="0.2">
      <c r="B496" s="75"/>
    </row>
    <row r="497" spans="2:77" s="70" customFormat="1" outlineLevel="1" x14ac:dyDescent="0.2">
      <c r="B497" s="71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</row>
    <row r="498" spans="2:77" s="70" customFormat="1" outlineLevel="1" x14ac:dyDescent="0.2">
      <c r="B498" s="71"/>
      <c r="D498" s="72"/>
      <c r="E498" s="72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76"/>
      <c r="AJ498" s="76"/>
      <c r="AK498" s="76"/>
      <c r="AL498" s="76"/>
      <c r="AM498" s="76"/>
      <c r="AN498" s="76"/>
      <c r="AO498" s="76"/>
      <c r="AP498" s="76"/>
      <c r="AQ498" s="76"/>
      <c r="AR498" s="76"/>
      <c r="AS498" s="76"/>
      <c r="AT498" s="76"/>
      <c r="AU498" s="76"/>
      <c r="AV498" s="76"/>
      <c r="AW498" s="76"/>
      <c r="AX498" s="76"/>
      <c r="AY498" s="76"/>
      <c r="AZ498" s="76"/>
      <c r="BA498" s="76"/>
      <c r="BB498" s="76"/>
      <c r="BC498" s="76"/>
      <c r="BD498" s="76"/>
      <c r="BE498" s="76"/>
      <c r="BF498" s="76"/>
      <c r="BG498" s="76"/>
      <c r="BH498" s="76"/>
      <c r="BI498" s="76"/>
      <c r="BJ498" s="76"/>
      <c r="BK498" s="76"/>
      <c r="BL498" s="76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</row>
    <row r="499" spans="2:77" s="70" customFormat="1" outlineLevel="1" x14ac:dyDescent="0.2"/>
    <row r="500" spans="2:77" s="70" customFormat="1" outlineLevel="1" x14ac:dyDescent="0.2">
      <c r="B500" s="71"/>
      <c r="D500" s="72"/>
      <c r="E500" s="72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76"/>
      <c r="AJ500" s="76"/>
      <c r="AK500" s="76"/>
      <c r="AL500" s="76"/>
      <c r="AM500" s="76"/>
      <c r="AN500" s="76"/>
      <c r="AO500" s="76"/>
      <c r="AP500" s="76"/>
      <c r="AQ500" s="76"/>
      <c r="AR500" s="76"/>
      <c r="AS500" s="76"/>
      <c r="AT500" s="76"/>
      <c r="AU500" s="76"/>
      <c r="AV500" s="76"/>
      <c r="AW500" s="76"/>
      <c r="AX500" s="76"/>
      <c r="AY500" s="76"/>
      <c r="AZ500" s="76"/>
      <c r="BA500" s="76"/>
      <c r="BB500" s="76"/>
      <c r="BC500" s="76"/>
      <c r="BD500" s="76"/>
      <c r="BE500" s="76"/>
      <c r="BF500" s="76"/>
      <c r="BG500" s="76"/>
      <c r="BH500" s="76"/>
      <c r="BI500" s="76"/>
      <c r="BJ500" s="76"/>
      <c r="BK500" s="76"/>
      <c r="BL500" s="76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</row>
    <row r="501" spans="2:77" s="70" customFormat="1" outlineLevel="1" x14ac:dyDescent="0.2">
      <c r="B501" s="71"/>
      <c r="D501" s="72"/>
      <c r="E501" s="72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76"/>
      <c r="AJ501" s="76"/>
      <c r="AK501" s="76"/>
      <c r="AL501" s="76"/>
      <c r="AM501" s="76"/>
      <c r="AN501" s="76"/>
      <c r="AO501" s="76"/>
      <c r="AP501" s="76"/>
      <c r="AQ501" s="76"/>
      <c r="AR501" s="76"/>
      <c r="AS501" s="76"/>
      <c r="AT501" s="76"/>
      <c r="AU501" s="76"/>
      <c r="AV501" s="76"/>
      <c r="AW501" s="76"/>
      <c r="AX501" s="76"/>
      <c r="AY501" s="76"/>
      <c r="AZ501" s="76"/>
      <c r="BA501" s="76"/>
      <c r="BB501" s="76"/>
      <c r="BC501" s="76"/>
      <c r="BD501" s="76"/>
      <c r="BE501" s="76"/>
      <c r="BF501" s="76"/>
      <c r="BG501" s="76"/>
      <c r="BH501" s="76"/>
      <c r="BI501" s="76"/>
      <c r="BJ501" s="76"/>
      <c r="BK501" s="76"/>
      <c r="BL501" s="76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</row>
    <row r="502" spans="2:77" s="70" customFormat="1" outlineLevel="1" x14ac:dyDescent="0.2">
      <c r="B502" s="71"/>
      <c r="D502" s="72"/>
      <c r="E502" s="72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73"/>
      <c r="BL502" s="73"/>
      <c r="BM502" s="73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</row>
    <row r="503" spans="2:77" s="70" customFormat="1" outlineLevel="1" x14ac:dyDescent="0.2">
      <c r="B503" s="71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73"/>
      <c r="BL503" s="73"/>
      <c r="BM503" s="73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</row>
    <row r="504" spans="2:77" s="70" customFormat="1" outlineLevel="1" x14ac:dyDescent="0.2">
      <c r="B504" s="71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</row>
    <row r="505" spans="2:77" s="70" customFormat="1" outlineLevel="1" x14ac:dyDescent="0.2">
      <c r="B505" s="71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</row>
    <row r="506" spans="2:77" s="70" customFormat="1" outlineLevel="1" x14ac:dyDescent="0.2">
      <c r="B506" s="71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</row>
    <row r="507" spans="2:77" s="70" customFormat="1" outlineLevel="1" x14ac:dyDescent="0.2">
      <c r="B507" s="71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</row>
    <row r="508" spans="2:77" s="70" customFormat="1" outlineLevel="1" x14ac:dyDescent="0.2"/>
    <row r="509" spans="2:77" s="70" customFormat="1" ht="15" outlineLevel="1" x14ac:dyDescent="0.25">
      <c r="B509" s="71"/>
      <c r="C509" s="43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  <c r="AC509" s="74"/>
      <c r="AD509" s="74"/>
      <c r="AE509" s="74"/>
      <c r="AF509" s="74"/>
      <c r="AG509" s="74"/>
      <c r="AH509" s="74"/>
      <c r="AI509" s="74"/>
      <c r="AJ509" s="74"/>
      <c r="AK509" s="74"/>
      <c r="AL509" s="74"/>
      <c r="AM509" s="74"/>
      <c r="AN509" s="74"/>
      <c r="AO509" s="74"/>
      <c r="AP509" s="74"/>
      <c r="AQ509" s="74"/>
      <c r="AR509" s="74"/>
      <c r="AS509" s="74"/>
      <c r="AT509" s="74"/>
      <c r="AU509" s="74"/>
      <c r="AV509" s="74"/>
      <c r="AW509" s="74"/>
      <c r="AX509" s="74"/>
      <c r="AY509" s="74"/>
      <c r="AZ509" s="74"/>
      <c r="BA509" s="74"/>
      <c r="BB509" s="74"/>
      <c r="BC509" s="74"/>
      <c r="BD509" s="74"/>
      <c r="BE509" s="74"/>
      <c r="BF509" s="74"/>
      <c r="BG509" s="74"/>
      <c r="BH509" s="74"/>
      <c r="BI509" s="74"/>
      <c r="BJ509" s="74"/>
      <c r="BK509" s="74"/>
      <c r="BL509" s="74"/>
      <c r="BM509" s="74"/>
      <c r="BN509" s="74"/>
      <c r="BO509" s="74"/>
      <c r="BP509" s="74"/>
      <c r="BQ509" s="74"/>
      <c r="BR509" s="74"/>
      <c r="BS509" s="74"/>
      <c r="BT509" s="74"/>
      <c r="BU509" s="74"/>
      <c r="BV509" s="74"/>
      <c r="BW509" s="74"/>
      <c r="BX509" s="74"/>
      <c r="BY509" s="74"/>
    </row>
    <row r="510" spans="2:77" s="70" customFormat="1" outlineLevel="1" x14ac:dyDescent="0.2">
      <c r="B510" s="71"/>
      <c r="D510" s="72"/>
      <c r="E510" s="72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76"/>
      <c r="AJ510" s="76"/>
      <c r="AK510" s="76"/>
      <c r="AL510" s="76"/>
      <c r="AM510" s="76"/>
      <c r="AN510" s="76"/>
      <c r="AO510" s="76"/>
      <c r="AP510" s="76"/>
      <c r="AQ510" s="76"/>
      <c r="AR510" s="76"/>
      <c r="AS510" s="76"/>
      <c r="AT510" s="76"/>
      <c r="AU510" s="76"/>
      <c r="AV510" s="76"/>
      <c r="AW510" s="76"/>
      <c r="AX510" s="76"/>
      <c r="AY510" s="76"/>
      <c r="AZ510" s="76"/>
      <c r="BA510" s="76"/>
      <c r="BB510" s="76"/>
      <c r="BC510" s="76"/>
      <c r="BD510" s="76"/>
      <c r="BE510" s="76"/>
      <c r="BF510" s="76"/>
      <c r="BG510" s="76"/>
      <c r="BH510" s="76"/>
      <c r="BI510" s="76"/>
      <c r="BJ510" s="76"/>
      <c r="BK510" s="76"/>
      <c r="BL510" s="76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</row>
    <row r="511" spans="2:77" s="70" customFormat="1" outlineLevel="1" x14ac:dyDescent="0.2">
      <c r="B511" s="71"/>
      <c r="D511" s="72"/>
      <c r="E511" s="72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76"/>
      <c r="AJ511" s="76"/>
      <c r="AK511" s="76"/>
      <c r="AL511" s="76"/>
      <c r="AM511" s="76"/>
      <c r="AN511" s="76"/>
      <c r="AO511" s="76"/>
      <c r="AP511" s="76"/>
      <c r="AQ511" s="76"/>
      <c r="AR511" s="76"/>
      <c r="AS511" s="76"/>
      <c r="AT511" s="76"/>
      <c r="AU511" s="76"/>
      <c r="AV511" s="76"/>
      <c r="AW511" s="76"/>
      <c r="AX511" s="76"/>
      <c r="AY511" s="76"/>
      <c r="AZ511" s="76"/>
      <c r="BA511" s="76"/>
      <c r="BB511" s="76"/>
      <c r="BC511" s="76"/>
      <c r="BD511" s="76"/>
      <c r="BE511" s="76"/>
      <c r="BF511" s="76"/>
      <c r="BG511" s="76"/>
      <c r="BH511" s="76"/>
      <c r="BI511" s="76"/>
      <c r="BJ511" s="76"/>
      <c r="BK511" s="76"/>
      <c r="BL511" s="76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</row>
    <row r="512" spans="2:77" s="70" customFormat="1" outlineLevel="1" x14ac:dyDescent="0.2">
      <c r="B512" s="71"/>
      <c r="D512" s="72"/>
      <c r="E512" s="72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76"/>
      <c r="AJ512" s="76"/>
      <c r="AK512" s="76"/>
      <c r="AL512" s="76"/>
      <c r="AM512" s="76"/>
      <c r="AN512" s="76"/>
      <c r="AO512" s="76"/>
      <c r="AP512" s="76"/>
      <c r="AQ512" s="76"/>
      <c r="AR512" s="76"/>
      <c r="AS512" s="76"/>
      <c r="AT512" s="76"/>
      <c r="AU512" s="76"/>
      <c r="AV512" s="76"/>
      <c r="AW512" s="76"/>
      <c r="AX512" s="76"/>
      <c r="AY512" s="76"/>
      <c r="AZ512" s="76"/>
      <c r="BA512" s="76"/>
      <c r="BB512" s="76"/>
      <c r="BC512" s="76"/>
      <c r="BD512" s="76"/>
      <c r="BE512" s="76"/>
      <c r="BF512" s="76"/>
      <c r="BG512" s="76"/>
      <c r="BH512" s="76"/>
      <c r="BI512" s="76"/>
      <c r="BJ512" s="76"/>
      <c r="BK512" s="76"/>
      <c r="BL512" s="76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</row>
    <row r="513" spans="2:77" s="70" customFormat="1" outlineLevel="1" x14ac:dyDescent="0.2">
      <c r="B513" s="71"/>
      <c r="D513" s="72"/>
      <c r="E513" s="72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</row>
    <row r="514" spans="2:77" s="70" customFormat="1" outlineLevel="1" x14ac:dyDescent="0.2">
      <c r="B514" s="75"/>
    </row>
    <row r="515" spans="2:77" s="70" customFormat="1" outlineLevel="1" x14ac:dyDescent="0.2">
      <c r="B515" s="71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</row>
    <row r="516" spans="2:77" s="70" customFormat="1" outlineLevel="1" x14ac:dyDescent="0.2">
      <c r="B516" s="71"/>
      <c r="D516" s="72"/>
      <c r="E516" s="72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76"/>
      <c r="AJ516" s="76"/>
      <c r="AK516" s="76"/>
      <c r="AL516" s="76"/>
      <c r="AM516" s="76"/>
      <c r="AN516" s="76"/>
      <c r="AO516" s="76"/>
      <c r="AP516" s="76"/>
      <c r="AQ516" s="76"/>
      <c r="AR516" s="76"/>
      <c r="AS516" s="76"/>
      <c r="AT516" s="76"/>
      <c r="AU516" s="76"/>
      <c r="AV516" s="76"/>
      <c r="AW516" s="76"/>
      <c r="AX516" s="76"/>
      <c r="AY516" s="76"/>
      <c r="AZ516" s="76"/>
      <c r="BA516" s="76"/>
      <c r="BB516" s="76"/>
      <c r="BC516" s="76"/>
      <c r="BD516" s="76"/>
      <c r="BE516" s="76"/>
      <c r="BF516" s="76"/>
      <c r="BG516" s="76"/>
      <c r="BH516" s="76"/>
      <c r="BI516" s="76"/>
      <c r="BJ516" s="76"/>
      <c r="BK516" s="76"/>
      <c r="BL516" s="76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</row>
    <row r="517" spans="2:77" s="70" customFormat="1" outlineLevel="1" x14ac:dyDescent="0.2"/>
    <row r="518" spans="2:77" s="70" customFormat="1" outlineLevel="1" x14ac:dyDescent="0.2">
      <c r="B518" s="71"/>
      <c r="D518" s="72"/>
      <c r="E518" s="72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76"/>
      <c r="AJ518" s="76"/>
      <c r="AK518" s="76"/>
      <c r="AL518" s="76"/>
      <c r="AM518" s="76"/>
      <c r="AN518" s="76"/>
      <c r="AO518" s="76"/>
      <c r="AP518" s="76"/>
      <c r="AQ518" s="76"/>
      <c r="AR518" s="76"/>
      <c r="AS518" s="76"/>
      <c r="AT518" s="76"/>
      <c r="AU518" s="76"/>
      <c r="AV518" s="76"/>
      <c r="AW518" s="76"/>
      <c r="AX518" s="76"/>
      <c r="AY518" s="76"/>
      <c r="AZ518" s="76"/>
      <c r="BA518" s="76"/>
      <c r="BB518" s="76"/>
      <c r="BC518" s="76"/>
      <c r="BD518" s="76"/>
      <c r="BE518" s="76"/>
      <c r="BF518" s="76"/>
      <c r="BG518" s="76"/>
      <c r="BH518" s="76"/>
      <c r="BI518" s="76"/>
      <c r="BJ518" s="76"/>
      <c r="BK518" s="76"/>
      <c r="BL518" s="76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</row>
    <row r="519" spans="2:77" s="70" customFormat="1" outlineLevel="1" x14ac:dyDescent="0.2">
      <c r="B519" s="71"/>
      <c r="D519" s="72"/>
      <c r="E519" s="72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76"/>
      <c r="AJ519" s="76"/>
      <c r="AK519" s="76"/>
      <c r="AL519" s="76"/>
      <c r="AM519" s="76"/>
      <c r="AN519" s="76"/>
      <c r="AO519" s="76"/>
      <c r="AP519" s="76"/>
      <c r="AQ519" s="76"/>
      <c r="AR519" s="76"/>
      <c r="AS519" s="76"/>
      <c r="AT519" s="76"/>
      <c r="AU519" s="76"/>
      <c r="AV519" s="76"/>
      <c r="AW519" s="76"/>
      <c r="AX519" s="76"/>
      <c r="AY519" s="76"/>
      <c r="AZ519" s="76"/>
      <c r="BA519" s="76"/>
      <c r="BB519" s="76"/>
      <c r="BC519" s="76"/>
      <c r="BD519" s="76"/>
      <c r="BE519" s="76"/>
      <c r="BF519" s="76"/>
      <c r="BG519" s="76"/>
      <c r="BH519" s="76"/>
      <c r="BI519" s="76"/>
      <c r="BJ519" s="76"/>
      <c r="BK519" s="76"/>
      <c r="BL519" s="76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</row>
    <row r="520" spans="2:77" s="70" customFormat="1" outlineLevel="1" x14ac:dyDescent="0.2">
      <c r="B520" s="71"/>
      <c r="D520" s="72"/>
      <c r="E520" s="72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73"/>
      <c r="BL520" s="73"/>
      <c r="BM520" s="73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</row>
    <row r="521" spans="2:77" s="70" customFormat="1" outlineLevel="1" x14ac:dyDescent="0.2">
      <c r="B521" s="71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73"/>
      <c r="BL521" s="73"/>
      <c r="BM521" s="73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</row>
    <row r="522" spans="2:77" s="70" customFormat="1" outlineLevel="1" x14ac:dyDescent="0.2">
      <c r="B522" s="71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</row>
    <row r="523" spans="2:77" s="70" customFormat="1" outlineLevel="1" x14ac:dyDescent="0.2">
      <c r="B523" s="71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</row>
    <row r="524" spans="2:77" s="70" customFormat="1" outlineLevel="1" x14ac:dyDescent="0.2">
      <c r="B524" s="71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</row>
    <row r="525" spans="2:77" s="70" customFormat="1" outlineLevel="1" x14ac:dyDescent="0.2">
      <c r="B525" s="71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</row>
    <row r="526" spans="2:77" s="70" customFormat="1" outlineLevel="1" x14ac:dyDescent="0.2"/>
    <row r="527" spans="2:77" s="70" customFormat="1" ht="15" outlineLevel="1" x14ac:dyDescent="0.25">
      <c r="B527" s="71"/>
      <c r="C527" s="43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  <c r="BG527" s="74"/>
      <c r="BH527" s="74"/>
      <c r="BI527" s="74"/>
      <c r="BJ527" s="74"/>
      <c r="BK527" s="74"/>
      <c r="BL527" s="74"/>
      <c r="BM527" s="74"/>
      <c r="BN527" s="74"/>
      <c r="BO527" s="74"/>
      <c r="BP527" s="74"/>
      <c r="BQ527" s="74"/>
      <c r="BR527" s="74"/>
      <c r="BS527" s="74"/>
      <c r="BT527" s="74"/>
      <c r="BU527" s="74"/>
      <c r="BV527" s="74"/>
      <c r="BW527" s="74"/>
      <c r="BX527" s="74"/>
      <c r="BY527" s="74"/>
    </row>
    <row r="528" spans="2:77" s="70" customFormat="1" outlineLevel="1" x14ac:dyDescent="0.2">
      <c r="B528" s="71"/>
      <c r="D528" s="72"/>
      <c r="E528" s="72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76"/>
      <c r="AJ528" s="76"/>
      <c r="AK528" s="76"/>
      <c r="AL528" s="76"/>
      <c r="AM528" s="76"/>
      <c r="AN528" s="76"/>
      <c r="AO528" s="76"/>
      <c r="AP528" s="76"/>
      <c r="AQ528" s="76"/>
      <c r="AR528" s="76"/>
      <c r="AS528" s="76"/>
      <c r="AT528" s="76"/>
      <c r="AU528" s="76"/>
      <c r="AV528" s="76"/>
      <c r="AW528" s="76"/>
      <c r="AX528" s="76"/>
      <c r="AY528" s="76"/>
      <c r="AZ528" s="76"/>
      <c r="BA528" s="76"/>
      <c r="BB528" s="76"/>
      <c r="BC528" s="76"/>
      <c r="BD528" s="76"/>
      <c r="BE528" s="76"/>
      <c r="BF528" s="76"/>
      <c r="BG528" s="76"/>
      <c r="BH528" s="76"/>
      <c r="BI528" s="76"/>
      <c r="BJ528" s="76"/>
      <c r="BK528" s="76"/>
      <c r="BL528" s="76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</row>
    <row r="529" spans="2:77" s="70" customFormat="1" outlineLevel="1" x14ac:dyDescent="0.2">
      <c r="B529" s="71"/>
      <c r="D529" s="72"/>
      <c r="E529" s="72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76"/>
      <c r="AJ529" s="76"/>
      <c r="AK529" s="76"/>
      <c r="AL529" s="76"/>
      <c r="AM529" s="76"/>
      <c r="AN529" s="76"/>
      <c r="AO529" s="76"/>
      <c r="AP529" s="76"/>
      <c r="AQ529" s="76"/>
      <c r="AR529" s="76"/>
      <c r="AS529" s="76"/>
      <c r="AT529" s="76"/>
      <c r="AU529" s="76"/>
      <c r="AV529" s="76"/>
      <c r="AW529" s="76"/>
      <c r="AX529" s="76"/>
      <c r="AY529" s="76"/>
      <c r="AZ529" s="76"/>
      <c r="BA529" s="76"/>
      <c r="BB529" s="76"/>
      <c r="BC529" s="76"/>
      <c r="BD529" s="76"/>
      <c r="BE529" s="76"/>
      <c r="BF529" s="76"/>
      <c r="BG529" s="76"/>
      <c r="BH529" s="76"/>
      <c r="BI529" s="76"/>
      <c r="BJ529" s="76"/>
      <c r="BK529" s="76"/>
      <c r="BL529" s="76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</row>
    <row r="530" spans="2:77" s="70" customFormat="1" outlineLevel="1" x14ac:dyDescent="0.2">
      <c r="B530" s="71"/>
      <c r="D530" s="72"/>
      <c r="E530" s="72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76"/>
      <c r="AJ530" s="76"/>
      <c r="AK530" s="76"/>
      <c r="AL530" s="76"/>
      <c r="AM530" s="76"/>
      <c r="AN530" s="76"/>
      <c r="AO530" s="76"/>
      <c r="AP530" s="76"/>
      <c r="AQ530" s="76"/>
      <c r="AR530" s="76"/>
      <c r="AS530" s="76"/>
      <c r="AT530" s="76"/>
      <c r="AU530" s="76"/>
      <c r="AV530" s="76"/>
      <c r="AW530" s="76"/>
      <c r="AX530" s="76"/>
      <c r="AY530" s="76"/>
      <c r="AZ530" s="76"/>
      <c r="BA530" s="76"/>
      <c r="BB530" s="76"/>
      <c r="BC530" s="76"/>
      <c r="BD530" s="76"/>
      <c r="BE530" s="76"/>
      <c r="BF530" s="76"/>
      <c r="BG530" s="76"/>
      <c r="BH530" s="76"/>
      <c r="BI530" s="76"/>
      <c r="BJ530" s="76"/>
      <c r="BK530" s="76"/>
      <c r="BL530" s="76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</row>
    <row r="531" spans="2:77" outlineLevel="1" x14ac:dyDescent="0.2">
      <c r="B531" s="37"/>
      <c r="D531" s="42"/>
      <c r="E531" s="42"/>
      <c r="G531" s="41"/>
      <c r="H531" s="41"/>
      <c r="I531" s="41"/>
      <c r="J531" s="41"/>
      <c r="K531" s="4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124"/>
      <c r="BI531" s="124"/>
      <c r="BJ531" s="124"/>
      <c r="BK531" s="124"/>
      <c r="BL531" s="124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</row>
    <row r="532" spans="2:77" outlineLevel="1" x14ac:dyDescent="0.2">
      <c r="B532" s="37"/>
      <c r="D532" s="42"/>
      <c r="E532" s="42"/>
      <c r="G532" s="41"/>
      <c r="H532" s="41"/>
      <c r="I532" s="41"/>
      <c r="J532" s="41"/>
      <c r="K532" s="4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124"/>
      <c r="BI532" s="124"/>
      <c r="BJ532" s="124"/>
      <c r="BK532" s="124"/>
      <c r="BL532" s="124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</row>
    <row r="533" spans="2:77" x14ac:dyDescent="0.2">
      <c r="B533" s="37"/>
      <c r="D533" s="42"/>
      <c r="E533" s="42"/>
      <c r="G533" s="41"/>
      <c r="H533" s="41"/>
      <c r="I533" s="41"/>
      <c r="J533" s="41"/>
      <c r="K533" s="4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124"/>
      <c r="BI533" s="124"/>
      <c r="BJ533" s="124"/>
      <c r="BK533" s="124"/>
      <c r="BL533" s="124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</row>
    <row r="534" spans="2:77" ht="15.75" x14ac:dyDescent="0.25">
      <c r="B534" s="36" t="s">
        <v>46</v>
      </c>
      <c r="C534" s="52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124"/>
      <c r="BI534" s="124"/>
      <c r="BJ534" s="124"/>
      <c r="BK534" s="124"/>
      <c r="BL534" s="124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</row>
    <row r="535" spans="2:77" x14ac:dyDescent="0.2">
      <c r="C535" s="44" t="s">
        <v>75</v>
      </c>
      <c r="D535" s="45">
        <f>SUM(F535:BM535)</f>
        <v>0</v>
      </c>
      <c r="E535" s="45"/>
      <c r="F535" s="41">
        <f>SUMIF($B$10:$B$533,"Install Spending",F$10:F$533)</f>
        <v>0</v>
      </c>
      <c r="G535" s="41">
        <f t="shared" ref="G535:BH535" si="12">SUMIF($B$10:$B$533,"Install Spending",G$10:G$533)</f>
        <v>0</v>
      </c>
      <c r="H535" s="41">
        <f t="shared" si="12"/>
        <v>0</v>
      </c>
      <c r="I535" s="41">
        <f t="shared" si="12"/>
        <v>0</v>
      </c>
      <c r="J535" s="41">
        <f t="shared" si="12"/>
        <v>0</v>
      </c>
      <c r="K535" s="41">
        <f t="shared" si="12"/>
        <v>0</v>
      </c>
      <c r="L535" s="41">
        <f t="shared" si="12"/>
        <v>0</v>
      </c>
      <c r="M535" s="41">
        <f t="shared" si="12"/>
        <v>0</v>
      </c>
      <c r="N535" s="41">
        <f t="shared" si="12"/>
        <v>0</v>
      </c>
      <c r="O535" s="41">
        <f t="shared" si="12"/>
        <v>0</v>
      </c>
      <c r="P535" s="41">
        <f t="shared" si="12"/>
        <v>0</v>
      </c>
      <c r="Q535" s="41">
        <f t="shared" si="12"/>
        <v>0</v>
      </c>
      <c r="R535" s="41">
        <f t="shared" si="12"/>
        <v>0</v>
      </c>
      <c r="S535" s="41">
        <f t="shared" si="12"/>
        <v>0</v>
      </c>
      <c r="T535" s="41">
        <f t="shared" si="12"/>
        <v>0</v>
      </c>
      <c r="U535" s="41">
        <f t="shared" si="12"/>
        <v>0</v>
      </c>
      <c r="V535" s="41">
        <f t="shared" si="12"/>
        <v>0</v>
      </c>
      <c r="W535" s="41">
        <f t="shared" si="12"/>
        <v>0</v>
      </c>
      <c r="X535" s="41">
        <f t="shared" si="12"/>
        <v>0</v>
      </c>
      <c r="Y535" s="41">
        <f t="shared" si="12"/>
        <v>0</v>
      </c>
      <c r="Z535" s="41">
        <f t="shared" si="12"/>
        <v>0</v>
      </c>
      <c r="AA535" s="41">
        <f t="shared" si="12"/>
        <v>0</v>
      </c>
      <c r="AB535" s="41">
        <f t="shared" si="12"/>
        <v>0</v>
      </c>
      <c r="AC535" s="41">
        <f t="shared" si="12"/>
        <v>0</v>
      </c>
      <c r="AD535" s="41">
        <f t="shared" si="12"/>
        <v>0</v>
      </c>
      <c r="AE535" s="41">
        <f t="shared" si="12"/>
        <v>0</v>
      </c>
      <c r="AF535" s="41">
        <f t="shared" si="12"/>
        <v>0</v>
      </c>
      <c r="AG535" s="41">
        <f t="shared" si="12"/>
        <v>0</v>
      </c>
      <c r="AH535" s="41">
        <f t="shared" si="12"/>
        <v>0</v>
      </c>
      <c r="AI535" s="41">
        <f t="shared" si="12"/>
        <v>0</v>
      </c>
      <c r="AJ535" s="41">
        <f t="shared" si="12"/>
        <v>0</v>
      </c>
      <c r="AK535" s="41">
        <f t="shared" si="12"/>
        <v>0</v>
      </c>
      <c r="AL535" s="41">
        <f t="shared" si="12"/>
        <v>0</v>
      </c>
      <c r="AM535" s="41">
        <f t="shared" si="12"/>
        <v>0</v>
      </c>
      <c r="AN535" s="41">
        <f t="shared" si="12"/>
        <v>0</v>
      </c>
      <c r="AO535" s="41">
        <f t="shared" si="12"/>
        <v>0</v>
      </c>
      <c r="AP535" s="41">
        <f t="shared" si="12"/>
        <v>0</v>
      </c>
      <c r="AQ535" s="41">
        <f t="shared" si="12"/>
        <v>0</v>
      </c>
      <c r="AR535" s="41">
        <f t="shared" si="12"/>
        <v>0</v>
      </c>
      <c r="AS535" s="41">
        <f t="shared" si="12"/>
        <v>0</v>
      </c>
      <c r="AT535" s="41">
        <f t="shared" si="12"/>
        <v>0</v>
      </c>
      <c r="AU535" s="41">
        <f t="shared" si="12"/>
        <v>0</v>
      </c>
      <c r="AV535" s="41">
        <f t="shared" si="12"/>
        <v>0</v>
      </c>
      <c r="AW535" s="41">
        <f t="shared" si="12"/>
        <v>0</v>
      </c>
      <c r="AX535" s="41">
        <f t="shared" si="12"/>
        <v>0</v>
      </c>
      <c r="AY535" s="41">
        <f t="shared" si="12"/>
        <v>0</v>
      </c>
      <c r="AZ535" s="41">
        <f t="shared" si="12"/>
        <v>0</v>
      </c>
      <c r="BA535" s="41">
        <f t="shared" si="12"/>
        <v>0</v>
      </c>
      <c r="BB535" s="41">
        <f t="shared" si="12"/>
        <v>0</v>
      </c>
      <c r="BC535" s="41">
        <f t="shared" si="12"/>
        <v>0</v>
      </c>
      <c r="BD535" s="41">
        <f t="shared" si="12"/>
        <v>0</v>
      </c>
      <c r="BE535" s="41">
        <f t="shared" si="12"/>
        <v>0</v>
      </c>
      <c r="BF535" s="41">
        <f t="shared" si="12"/>
        <v>0</v>
      </c>
      <c r="BG535" s="41">
        <f t="shared" si="12"/>
        <v>0</v>
      </c>
      <c r="BH535" s="124">
        <f t="shared" si="12"/>
        <v>0</v>
      </c>
      <c r="BI535" s="124"/>
      <c r="BJ535" s="124"/>
      <c r="BK535" s="124"/>
      <c r="BL535" s="124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</row>
    <row r="536" spans="2:77" x14ac:dyDescent="0.2">
      <c r="C536" s="44" t="s">
        <v>17</v>
      </c>
      <c r="D536" s="45">
        <f>SUM(F536:BM536)</f>
        <v>0</v>
      </c>
      <c r="E536" s="45"/>
      <c r="F536" s="46">
        <f t="shared" ref="F536:BH536" si="13">SUMIF($B$10:$B$533,"AFUDC-Debt",F$10:F$533)</f>
        <v>0</v>
      </c>
      <c r="G536" s="46">
        <f t="shared" si="13"/>
        <v>0</v>
      </c>
      <c r="H536" s="46">
        <f t="shared" si="13"/>
        <v>0</v>
      </c>
      <c r="I536" s="46">
        <f t="shared" si="13"/>
        <v>0</v>
      </c>
      <c r="J536" s="46">
        <f t="shared" si="13"/>
        <v>0</v>
      </c>
      <c r="K536" s="46">
        <f t="shared" si="13"/>
        <v>0</v>
      </c>
      <c r="L536" s="46">
        <f t="shared" si="13"/>
        <v>0</v>
      </c>
      <c r="M536" s="46">
        <f t="shared" si="13"/>
        <v>0</v>
      </c>
      <c r="N536" s="46">
        <f t="shared" si="13"/>
        <v>0</v>
      </c>
      <c r="O536" s="46">
        <f t="shared" si="13"/>
        <v>0</v>
      </c>
      <c r="P536" s="46">
        <f t="shared" si="13"/>
        <v>0</v>
      </c>
      <c r="Q536" s="46">
        <f t="shared" si="13"/>
        <v>0</v>
      </c>
      <c r="R536" s="46">
        <f t="shared" si="13"/>
        <v>0</v>
      </c>
      <c r="S536" s="46">
        <f t="shared" si="13"/>
        <v>0</v>
      </c>
      <c r="T536" s="46">
        <f t="shared" si="13"/>
        <v>0</v>
      </c>
      <c r="U536" s="46">
        <f t="shared" si="13"/>
        <v>0</v>
      </c>
      <c r="V536" s="46">
        <f t="shared" si="13"/>
        <v>0</v>
      </c>
      <c r="W536" s="46">
        <f t="shared" si="13"/>
        <v>0</v>
      </c>
      <c r="X536" s="46">
        <f t="shared" si="13"/>
        <v>0</v>
      </c>
      <c r="Y536" s="46">
        <f t="shared" si="13"/>
        <v>0</v>
      </c>
      <c r="Z536" s="46">
        <f t="shared" si="13"/>
        <v>0</v>
      </c>
      <c r="AA536" s="46">
        <f t="shared" si="13"/>
        <v>0</v>
      </c>
      <c r="AB536" s="46">
        <f t="shared" si="13"/>
        <v>0</v>
      </c>
      <c r="AC536" s="46">
        <f t="shared" si="13"/>
        <v>0</v>
      </c>
      <c r="AD536" s="46">
        <f t="shared" si="13"/>
        <v>0</v>
      </c>
      <c r="AE536" s="46">
        <f t="shared" si="13"/>
        <v>0</v>
      </c>
      <c r="AF536" s="46">
        <f t="shared" si="13"/>
        <v>0</v>
      </c>
      <c r="AG536" s="46">
        <f t="shared" si="13"/>
        <v>0</v>
      </c>
      <c r="AH536" s="46">
        <f t="shared" si="13"/>
        <v>0</v>
      </c>
      <c r="AI536" s="46">
        <f t="shared" si="13"/>
        <v>0</v>
      </c>
      <c r="AJ536" s="46">
        <f t="shared" si="13"/>
        <v>0</v>
      </c>
      <c r="AK536" s="46">
        <f t="shared" si="13"/>
        <v>0</v>
      </c>
      <c r="AL536" s="46">
        <f t="shared" si="13"/>
        <v>0</v>
      </c>
      <c r="AM536" s="46">
        <f t="shared" si="13"/>
        <v>0</v>
      </c>
      <c r="AN536" s="46">
        <f t="shared" si="13"/>
        <v>0</v>
      </c>
      <c r="AO536" s="46">
        <f t="shared" si="13"/>
        <v>0</v>
      </c>
      <c r="AP536" s="46">
        <f t="shared" si="13"/>
        <v>0</v>
      </c>
      <c r="AQ536" s="46">
        <f t="shared" si="13"/>
        <v>0</v>
      </c>
      <c r="AR536" s="46">
        <f t="shared" si="13"/>
        <v>0</v>
      </c>
      <c r="AS536" s="46">
        <f t="shared" si="13"/>
        <v>0</v>
      </c>
      <c r="AT536" s="46">
        <f t="shared" si="13"/>
        <v>0</v>
      </c>
      <c r="AU536" s="46">
        <f t="shared" si="13"/>
        <v>0</v>
      </c>
      <c r="AV536" s="46">
        <f t="shared" si="13"/>
        <v>0</v>
      </c>
      <c r="AW536" s="46">
        <f t="shared" si="13"/>
        <v>0</v>
      </c>
      <c r="AX536" s="46">
        <f t="shared" si="13"/>
        <v>0</v>
      </c>
      <c r="AY536" s="46">
        <f t="shared" si="13"/>
        <v>0</v>
      </c>
      <c r="AZ536" s="46">
        <f t="shared" si="13"/>
        <v>0</v>
      </c>
      <c r="BA536" s="46">
        <f t="shared" si="13"/>
        <v>0</v>
      </c>
      <c r="BB536" s="46">
        <f t="shared" si="13"/>
        <v>0</v>
      </c>
      <c r="BC536" s="46">
        <f t="shared" si="13"/>
        <v>0</v>
      </c>
      <c r="BD536" s="46">
        <f t="shared" si="13"/>
        <v>0</v>
      </c>
      <c r="BE536" s="46">
        <f t="shared" si="13"/>
        <v>0</v>
      </c>
      <c r="BF536" s="46">
        <f t="shared" si="13"/>
        <v>0</v>
      </c>
      <c r="BG536" s="46">
        <f t="shared" si="13"/>
        <v>0</v>
      </c>
      <c r="BH536" s="46">
        <f t="shared" si="13"/>
        <v>0</v>
      </c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</row>
    <row r="537" spans="2:77" x14ac:dyDescent="0.2">
      <c r="C537" s="44" t="s">
        <v>40</v>
      </c>
      <c r="D537" s="45">
        <f>SUM(F537:BM537)</f>
        <v>0</v>
      </c>
      <c r="E537" s="45"/>
      <c r="F537" s="46">
        <f>SUMIF($B$10:$B$533,"AFUDC-Equity",F$10:F$533)</f>
        <v>0</v>
      </c>
      <c r="G537" s="46">
        <f t="shared" ref="G537:BH537" si="14">SUMIF($B$10:$B$533,"AFUDC-Equity",G$10:G$533)</f>
        <v>0</v>
      </c>
      <c r="H537" s="46">
        <f t="shared" si="14"/>
        <v>0</v>
      </c>
      <c r="I537" s="46">
        <f t="shared" si="14"/>
        <v>0</v>
      </c>
      <c r="J537" s="46">
        <f t="shared" si="14"/>
        <v>0</v>
      </c>
      <c r="K537" s="46">
        <f t="shared" si="14"/>
        <v>0</v>
      </c>
      <c r="L537" s="46">
        <f t="shared" si="14"/>
        <v>0</v>
      </c>
      <c r="M537" s="46">
        <f t="shared" si="14"/>
        <v>0</v>
      </c>
      <c r="N537" s="46">
        <f t="shared" si="14"/>
        <v>0</v>
      </c>
      <c r="O537" s="46">
        <f t="shared" si="14"/>
        <v>0</v>
      </c>
      <c r="P537" s="46">
        <f t="shared" si="14"/>
        <v>0</v>
      </c>
      <c r="Q537" s="46">
        <f t="shared" si="14"/>
        <v>0</v>
      </c>
      <c r="R537" s="46">
        <f t="shared" si="14"/>
        <v>0</v>
      </c>
      <c r="S537" s="46">
        <f t="shared" si="14"/>
        <v>0</v>
      </c>
      <c r="T537" s="46">
        <f t="shared" si="14"/>
        <v>0</v>
      </c>
      <c r="U537" s="46">
        <f t="shared" si="14"/>
        <v>0</v>
      </c>
      <c r="V537" s="46">
        <f t="shared" si="14"/>
        <v>0</v>
      </c>
      <c r="W537" s="46">
        <f t="shared" si="14"/>
        <v>0</v>
      </c>
      <c r="X537" s="46">
        <f t="shared" si="14"/>
        <v>0</v>
      </c>
      <c r="Y537" s="46">
        <f t="shared" si="14"/>
        <v>0</v>
      </c>
      <c r="Z537" s="46">
        <f t="shared" si="14"/>
        <v>0</v>
      </c>
      <c r="AA537" s="46">
        <f t="shared" si="14"/>
        <v>0</v>
      </c>
      <c r="AB537" s="46">
        <f t="shared" si="14"/>
        <v>0</v>
      </c>
      <c r="AC537" s="46">
        <f t="shared" si="14"/>
        <v>0</v>
      </c>
      <c r="AD537" s="46">
        <f t="shared" si="14"/>
        <v>0</v>
      </c>
      <c r="AE537" s="46">
        <f t="shared" si="14"/>
        <v>0</v>
      </c>
      <c r="AF537" s="46">
        <f t="shared" si="14"/>
        <v>0</v>
      </c>
      <c r="AG537" s="46">
        <f t="shared" si="14"/>
        <v>0</v>
      </c>
      <c r="AH537" s="46">
        <f t="shared" si="14"/>
        <v>0</v>
      </c>
      <c r="AI537" s="46">
        <f t="shared" si="14"/>
        <v>0</v>
      </c>
      <c r="AJ537" s="46">
        <f t="shared" si="14"/>
        <v>0</v>
      </c>
      <c r="AK537" s="46">
        <f t="shared" si="14"/>
        <v>0</v>
      </c>
      <c r="AL537" s="46">
        <f t="shared" si="14"/>
        <v>0</v>
      </c>
      <c r="AM537" s="46">
        <f t="shared" si="14"/>
        <v>0</v>
      </c>
      <c r="AN537" s="46">
        <f t="shared" si="14"/>
        <v>0</v>
      </c>
      <c r="AO537" s="46">
        <f t="shared" si="14"/>
        <v>0</v>
      </c>
      <c r="AP537" s="46">
        <f t="shared" si="14"/>
        <v>0</v>
      </c>
      <c r="AQ537" s="46">
        <f t="shared" si="14"/>
        <v>0</v>
      </c>
      <c r="AR537" s="46">
        <f t="shared" si="14"/>
        <v>0</v>
      </c>
      <c r="AS537" s="46">
        <f t="shared" si="14"/>
        <v>0</v>
      </c>
      <c r="AT537" s="46">
        <f t="shared" si="14"/>
        <v>0</v>
      </c>
      <c r="AU537" s="46">
        <f t="shared" si="14"/>
        <v>0</v>
      </c>
      <c r="AV537" s="46">
        <f t="shared" si="14"/>
        <v>0</v>
      </c>
      <c r="AW537" s="46">
        <f t="shared" si="14"/>
        <v>0</v>
      </c>
      <c r="AX537" s="46">
        <f t="shared" si="14"/>
        <v>0</v>
      </c>
      <c r="AY537" s="46">
        <f t="shared" si="14"/>
        <v>0</v>
      </c>
      <c r="AZ537" s="46">
        <f t="shared" si="14"/>
        <v>0</v>
      </c>
      <c r="BA537" s="46">
        <f t="shared" si="14"/>
        <v>0</v>
      </c>
      <c r="BB537" s="46">
        <f t="shared" si="14"/>
        <v>0</v>
      </c>
      <c r="BC537" s="46">
        <f t="shared" si="14"/>
        <v>0</v>
      </c>
      <c r="BD537" s="46">
        <f t="shared" si="14"/>
        <v>0</v>
      </c>
      <c r="BE537" s="46">
        <f t="shared" si="14"/>
        <v>0</v>
      </c>
      <c r="BF537" s="46">
        <f t="shared" si="14"/>
        <v>0</v>
      </c>
      <c r="BG537" s="46">
        <f t="shared" si="14"/>
        <v>0</v>
      </c>
      <c r="BH537" s="46">
        <f t="shared" si="14"/>
        <v>0</v>
      </c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</row>
    <row r="538" spans="2:77" x14ac:dyDescent="0.2">
      <c r="C538" s="44"/>
      <c r="D538" s="45"/>
      <c r="E538" s="45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124"/>
      <c r="BI538" s="124"/>
      <c r="BJ538" s="124"/>
      <c r="BK538" s="124"/>
      <c r="BL538" s="124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</row>
    <row r="539" spans="2:77" x14ac:dyDescent="0.2">
      <c r="C539" s="44" t="s">
        <v>76</v>
      </c>
      <c r="D539" s="45">
        <f>SUM(F539:BM539)</f>
        <v>0</v>
      </c>
      <c r="E539" s="45"/>
      <c r="F539" s="46">
        <f t="shared" ref="F539:BH539" si="15">SUMIF($B$10:$B$533,"CWIP Spend Transfer",F$10:F$533)</f>
        <v>0</v>
      </c>
      <c r="G539" s="46">
        <f t="shared" si="15"/>
        <v>0</v>
      </c>
      <c r="H539" s="46">
        <f t="shared" si="15"/>
        <v>0</v>
      </c>
      <c r="I539" s="46">
        <f t="shared" si="15"/>
        <v>0</v>
      </c>
      <c r="J539" s="46">
        <f t="shared" si="15"/>
        <v>0</v>
      </c>
      <c r="K539" s="46">
        <f t="shared" si="15"/>
        <v>0</v>
      </c>
      <c r="L539" s="46">
        <f t="shared" si="15"/>
        <v>0</v>
      </c>
      <c r="M539" s="46">
        <f t="shared" si="15"/>
        <v>0</v>
      </c>
      <c r="N539" s="46">
        <f t="shared" si="15"/>
        <v>0</v>
      </c>
      <c r="O539" s="46">
        <f t="shared" si="15"/>
        <v>0</v>
      </c>
      <c r="P539" s="46">
        <f t="shared" si="15"/>
        <v>0</v>
      </c>
      <c r="Q539" s="46">
        <f t="shared" si="15"/>
        <v>0</v>
      </c>
      <c r="R539" s="46">
        <f t="shared" si="15"/>
        <v>0</v>
      </c>
      <c r="S539" s="46">
        <f t="shared" si="15"/>
        <v>0</v>
      </c>
      <c r="T539" s="46">
        <f t="shared" si="15"/>
        <v>0</v>
      </c>
      <c r="U539" s="46">
        <f t="shared" si="15"/>
        <v>0</v>
      </c>
      <c r="V539" s="46">
        <f t="shared" si="15"/>
        <v>0</v>
      </c>
      <c r="W539" s="46">
        <f t="shared" si="15"/>
        <v>0</v>
      </c>
      <c r="X539" s="46">
        <f t="shared" si="15"/>
        <v>0</v>
      </c>
      <c r="Y539" s="46">
        <f t="shared" si="15"/>
        <v>0</v>
      </c>
      <c r="Z539" s="46">
        <f t="shared" si="15"/>
        <v>0</v>
      </c>
      <c r="AA539" s="46">
        <f t="shared" si="15"/>
        <v>0</v>
      </c>
      <c r="AB539" s="46">
        <f t="shared" si="15"/>
        <v>0</v>
      </c>
      <c r="AC539" s="46">
        <f t="shared" si="15"/>
        <v>0</v>
      </c>
      <c r="AD539" s="46">
        <f t="shared" si="15"/>
        <v>0</v>
      </c>
      <c r="AE539" s="46">
        <f t="shared" si="15"/>
        <v>0</v>
      </c>
      <c r="AF539" s="46">
        <f t="shared" si="15"/>
        <v>0</v>
      </c>
      <c r="AG539" s="46">
        <f t="shared" si="15"/>
        <v>0</v>
      </c>
      <c r="AH539" s="46">
        <f t="shared" si="15"/>
        <v>0</v>
      </c>
      <c r="AI539" s="46">
        <f t="shared" si="15"/>
        <v>0</v>
      </c>
      <c r="AJ539" s="46">
        <f t="shared" si="15"/>
        <v>0</v>
      </c>
      <c r="AK539" s="46">
        <f t="shared" si="15"/>
        <v>0</v>
      </c>
      <c r="AL539" s="46">
        <f t="shared" si="15"/>
        <v>0</v>
      </c>
      <c r="AM539" s="46">
        <f t="shared" si="15"/>
        <v>0</v>
      </c>
      <c r="AN539" s="46">
        <f t="shared" si="15"/>
        <v>0</v>
      </c>
      <c r="AO539" s="46">
        <f t="shared" si="15"/>
        <v>0</v>
      </c>
      <c r="AP539" s="46">
        <f t="shared" si="15"/>
        <v>0</v>
      </c>
      <c r="AQ539" s="46">
        <f t="shared" si="15"/>
        <v>0</v>
      </c>
      <c r="AR539" s="46">
        <f t="shared" si="15"/>
        <v>0</v>
      </c>
      <c r="AS539" s="46">
        <f t="shared" si="15"/>
        <v>0</v>
      </c>
      <c r="AT539" s="46">
        <f t="shared" si="15"/>
        <v>0</v>
      </c>
      <c r="AU539" s="46">
        <f t="shared" si="15"/>
        <v>0</v>
      </c>
      <c r="AV539" s="46">
        <f t="shared" si="15"/>
        <v>0</v>
      </c>
      <c r="AW539" s="46">
        <f t="shared" si="15"/>
        <v>0</v>
      </c>
      <c r="AX539" s="46">
        <f t="shared" si="15"/>
        <v>0</v>
      </c>
      <c r="AY539" s="46">
        <f t="shared" si="15"/>
        <v>0</v>
      </c>
      <c r="AZ539" s="46">
        <f t="shared" si="15"/>
        <v>0</v>
      </c>
      <c r="BA539" s="46">
        <f t="shared" si="15"/>
        <v>0</v>
      </c>
      <c r="BB539" s="46">
        <f t="shared" si="15"/>
        <v>0</v>
      </c>
      <c r="BC539" s="46">
        <f t="shared" si="15"/>
        <v>0</v>
      </c>
      <c r="BD539" s="46">
        <f t="shared" si="15"/>
        <v>0</v>
      </c>
      <c r="BE539" s="46">
        <f t="shared" si="15"/>
        <v>0</v>
      </c>
      <c r="BF539" s="46">
        <f t="shared" si="15"/>
        <v>0</v>
      </c>
      <c r="BG539" s="46">
        <f t="shared" si="15"/>
        <v>0</v>
      </c>
      <c r="BH539" s="46">
        <f t="shared" si="15"/>
        <v>0</v>
      </c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</row>
    <row r="540" spans="2:77" x14ac:dyDescent="0.2">
      <c r="C540" s="44" t="s">
        <v>77</v>
      </c>
      <c r="D540" s="45">
        <f>SUM(F540:BM540)</f>
        <v>0</v>
      </c>
      <c r="E540" s="45"/>
      <c r="F540" s="46">
        <f t="shared" ref="F540:BH540" si="16">SUMIF($B$10:$B$533,"AFUDC-Debt Transfer",F$10:F$533)</f>
        <v>0</v>
      </c>
      <c r="G540" s="46">
        <f t="shared" si="16"/>
        <v>0</v>
      </c>
      <c r="H540" s="46">
        <f t="shared" si="16"/>
        <v>0</v>
      </c>
      <c r="I540" s="46">
        <f t="shared" si="16"/>
        <v>0</v>
      </c>
      <c r="J540" s="46">
        <f t="shared" si="16"/>
        <v>0</v>
      </c>
      <c r="K540" s="46">
        <f t="shared" si="16"/>
        <v>0</v>
      </c>
      <c r="L540" s="46">
        <f t="shared" si="16"/>
        <v>0</v>
      </c>
      <c r="M540" s="46">
        <f t="shared" si="16"/>
        <v>0</v>
      </c>
      <c r="N540" s="46">
        <f t="shared" si="16"/>
        <v>0</v>
      </c>
      <c r="O540" s="46">
        <f t="shared" si="16"/>
        <v>0</v>
      </c>
      <c r="P540" s="46">
        <f t="shared" si="16"/>
        <v>0</v>
      </c>
      <c r="Q540" s="46">
        <f>SUMIF($B$10:$B$533,"AFUDC-Debt Transfer",Q$10:Q$533)</f>
        <v>0</v>
      </c>
      <c r="R540" s="46">
        <f t="shared" si="16"/>
        <v>0</v>
      </c>
      <c r="S540" s="46">
        <f t="shared" si="16"/>
        <v>0</v>
      </c>
      <c r="T540" s="46">
        <f t="shared" si="16"/>
        <v>0</v>
      </c>
      <c r="U540" s="46">
        <f t="shared" si="16"/>
        <v>0</v>
      </c>
      <c r="V540" s="46">
        <f t="shared" si="16"/>
        <v>0</v>
      </c>
      <c r="W540" s="46">
        <f t="shared" si="16"/>
        <v>0</v>
      </c>
      <c r="X540" s="46">
        <f t="shared" si="16"/>
        <v>0</v>
      </c>
      <c r="Y540" s="46">
        <f t="shared" si="16"/>
        <v>0</v>
      </c>
      <c r="Z540" s="46">
        <f t="shared" si="16"/>
        <v>0</v>
      </c>
      <c r="AA540" s="46">
        <f t="shared" si="16"/>
        <v>0</v>
      </c>
      <c r="AB540" s="46">
        <f t="shared" si="16"/>
        <v>0</v>
      </c>
      <c r="AC540" s="46">
        <f t="shared" si="16"/>
        <v>0</v>
      </c>
      <c r="AD540" s="46">
        <f t="shared" si="16"/>
        <v>0</v>
      </c>
      <c r="AE540" s="46">
        <f t="shared" si="16"/>
        <v>0</v>
      </c>
      <c r="AF540" s="46">
        <f t="shared" si="16"/>
        <v>0</v>
      </c>
      <c r="AG540" s="46">
        <f t="shared" si="16"/>
        <v>0</v>
      </c>
      <c r="AH540" s="46">
        <f t="shared" si="16"/>
        <v>0</v>
      </c>
      <c r="AI540" s="46">
        <f t="shared" si="16"/>
        <v>0</v>
      </c>
      <c r="AJ540" s="46">
        <f t="shared" si="16"/>
        <v>0</v>
      </c>
      <c r="AK540" s="46">
        <f t="shared" si="16"/>
        <v>0</v>
      </c>
      <c r="AL540" s="46">
        <f t="shared" si="16"/>
        <v>0</v>
      </c>
      <c r="AM540" s="46">
        <f t="shared" si="16"/>
        <v>0</v>
      </c>
      <c r="AN540" s="46">
        <f t="shared" si="16"/>
        <v>0</v>
      </c>
      <c r="AO540" s="46">
        <f t="shared" si="16"/>
        <v>0</v>
      </c>
      <c r="AP540" s="46">
        <f t="shared" si="16"/>
        <v>0</v>
      </c>
      <c r="AQ540" s="46">
        <f t="shared" si="16"/>
        <v>0</v>
      </c>
      <c r="AR540" s="46">
        <f t="shared" si="16"/>
        <v>0</v>
      </c>
      <c r="AS540" s="46">
        <f t="shared" si="16"/>
        <v>0</v>
      </c>
      <c r="AT540" s="46">
        <f t="shared" si="16"/>
        <v>0</v>
      </c>
      <c r="AU540" s="46">
        <f t="shared" si="16"/>
        <v>0</v>
      </c>
      <c r="AV540" s="46">
        <f t="shared" si="16"/>
        <v>0</v>
      </c>
      <c r="AW540" s="46">
        <f t="shared" si="16"/>
        <v>0</v>
      </c>
      <c r="AX540" s="46">
        <f t="shared" si="16"/>
        <v>0</v>
      </c>
      <c r="AY540" s="46">
        <f t="shared" si="16"/>
        <v>0</v>
      </c>
      <c r="AZ540" s="46">
        <f t="shared" si="16"/>
        <v>0</v>
      </c>
      <c r="BA540" s="46">
        <f t="shared" si="16"/>
        <v>0</v>
      </c>
      <c r="BB540" s="46">
        <f t="shared" si="16"/>
        <v>0</v>
      </c>
      <c r="BC540" s="46">
        <f t="shared" si="16"/>
        <v>0</v>
      </c>
      <c r="BD540" s="46">
        <f t="shared" si="16"/>
        <v>0</v>
      </c>
      <c r="BE540" s="46">
        <f t="shared" si="16"/>
        <v>0</v>
      </c>
      <c r="BF540" s="46">
        <f t="shared" si="16"/>
        <v>0</v>
      </c>
      <c r="BG540" s="46">
        <f t="shared" si="16"/>
        <v>0</v>
      </c>
      <c r="BH540" s="46">
        <f t="shared" si="16"/>
        <v>0</v>
      </c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</row>
    <row r="541" spans="2:77" x14ac:dyDescent="0.2">
      <c r="C541" s="44" t="s">
        <v>78</v>
      </c>
      <c r="D541" s="47">
        <f>SUM(F541:BM541)</f>
        <v>0</v>
      </c>
      <c r="E541" s="47"/>
      <c r="F541" s="48">
        <f t="shared" ref="F541:BH541" si="17">SUMIF($B$10:$B$533,"AFUDC-Equity Transfer",F$10:F$533)</f>
        <v>0</v>
      </c>
      <c r="G541" s="48">
        <f t="shared" si="17"/>
        <v>0</v>
      </c>
      <c r="H541" s="48">
        <f t="shared" si="17"/>
        <v>0</v>
      </c>
      <c r="I541" s="48">
        <f t="shared" si="17"/>
        <v>0</v>
      </c>
      <c r="J541" s="48">
        <f t="shared" si="17"/>
        <v>0</v>
      </c>
      <c r="K541" s="48">
        <f t="shared" si="17"/>
        <v>0</v>
      </c>
      <c r="L541" s="48">
        <f t="shared" si="17"/>
        <v>0</v>
      </c>
      <c r="M541" s="48">
        <f t="shared" si="17"/>
        <v>0</v>
      </c>
      <c r="N541" s="48">
        <f t="shared" si="17"/>
        <v>0</v>
      </c>
      <c r="O541" s="48">
        <f t="shared" si="17"/>
        <v>0</v>
      </c>
      <c r="P541" s="48">
        <f t="shared" si="17"/>
        <v>0</v>
      </c>
      <c r="Q541" s="48">
        <f t="shared" si="17"/>
        <v>0</v>
      </c>
      <c r="R541" s="48">
        <f t="shared" si="17"/>
        <v>0</v>
      </c>
      <c r="S541" s="48">
        <f t="shared" si="17"/>
        <v>0</v>
      </c>
      <c r="T541" s="48">
        <f t="shared" si="17"/>
        <v>0</v>
      </c>
      <c r="U541" s="48">
        <f t="shared" si="17"/>
        <v>0</v>
      </c>
      <c r="V541" s="48">
        <f t="shared" si="17"/>
        <v>0</v>
      </c>
      <c r="W541" s="48">
        <f t="shared" si="17"/>
        <v>0</v>
      </c>
      <c r="X541" s="48">
        <f t="shared" si="17"/>
        <v>0</v>
      </c>
      <c r="Y541" s="48">
        <f t="shared" si="17"/>
        <v>0</v>
      </c>
      <c r="Z541" s="48">
        <f t="shared" si="17"/>
        <v>0</v>
      </c>
      <c r="AA541" s="48">
        <f t="shared" si="17"/>
        <v>0</v>
      </c>
      <c r="AB541" s="48">
        <f t="shared" si="17"/>
        <v>0</v>
      </c>
      <c r="AC541" s="48">
        <f t="shared" si="17"/>
        <v>0</v>
      </c>
      <c r="AD541" s="48">
        <f t="shared" si="17"/>
        <v>0</v>
      </c>
      <c r="AE541" s="48">
        <f t="shared" si="17"/>
        <v>0</v>
      </c>
      <c r="AF541" s="48">
        <f t="shared" si="17"/>
        <v>0</v>
      </c>
      <c r="AG541" s="48">
        <f t="shared" si="17"/>
        <v>0</v>
      </c>
      <c r="AH541" s="48">
        <f t="shared" si="17"/>
        <v>0</v>
      </c>
      <c r="AI541" s="48">
        <f t="shared" si="17"/>
        <v>0</v>
      </c>
      <c r="AJ541" s="48">
        <f t="shared" si="17"/>
        <v>0</v>
      </c>
      <c r="AK541" s="48">
        <f t="shared" si="17"/>
        <v>0</v>
      </c>
      <c r="AL541" s="48">
        <f t="shared" si="17"/>
        <v>0</v>
      </c>
      <c r="AM541" s="48">
        <f t="shared" si="17"/>
        <v>0</v>
      </c>
      <c r="AN541" s="48">
        <f t="shared" si="17"/>
        <v>0</v>
      </c>
      <c r="AO541" s="48">
        <f t="shared" si="17"/>
        <v>0</v>
      </c>
      <c r="AP541" s="48">
        <f t="shared" si="17"/>
        <v>0</v>
      </c>
      <c r="AQ541" s="48">
        <f t="shared" si="17"/>
        <v>0</v>
      </c>
      <c r="AR541" s="48">
        <f t="shared" si="17"/>
        <v>0</v>
      </c>
      <c r="AS541" s="48">
        <f t="shared" si="17"/>
        <v>0</v>
      </c>
      <c r="AT541" s="48">
        <f t="shared" si="17"/>
        <v>0</v>
      </c>
      <c r="AU541" s="48">
        <f t="shared" si="17"/>
        <v>0</v>
      </c>
      <c r="AV541" s="48">
        <f t="shared" si="17"/>
        <v>0</v>
      </c>
      <c r="AW541" s="48">
        <f t="shared" si="17"/>
        <v>0</v>
      </c>
      <c r="AX541" s="48">
        <f t="shared" si="17"/>
        <v>0</v>
      </c>
      <c r="AY541" s="48">
        <f t="shared" si="17"/>
        <v>0</v>
      </c>
      <c r="AZ541" s="48">
        <f t="shared" si="17"/>
        <v>0</v>
      </c>
      <c r="BA541" s="48">
        <f t="shared" si="17"/>
        <v>0</v>
      </c>
      <c r="BB541" s="48">
        <f t="shared" si="17"/>
        <v>0</v>
      </c>
      <c r="BC541" s="48">
        <f t="shared" si="17"/>
        <v>0</v>
      </c>
      <c r="BD541" s="48">
        <f t="shared" si="17"/>
        <v>0</v>
      </c>
      <c r="BE541" s="48">
        <f t="shared" si="17"/>
        <v>0</v>
      </c>
      <c r="BF541" s="48">
        <f t="shared" si="17"/>
        <v>0</v>
      </c>
      <c r="BG541" s="48">
        <f t="shared" si="17"/>
        <v>0</v>
      </c>
      <c r="BH541" s="48">
        <f t="shared" si="17"/>
        <v>0</v>
      </c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</row>
    <row r="542" spans="2:77" x14ac:dyDescent="0.2">
      <c r="C542" s="44" t="s">
        <v>79</v>
      </c>
      <c r="D542" s="45">
        <f>SUM(F542:BM542)</f>
        <v>0</v>
      </c>
      <c r="E542" s="45"/>
      <c r="F542" s="45">
        <f>SUM(F538:F541)</f>
        <v>0</v>
      </c>
      <c r="G542" s="45">
        <f t="shared" ref="G542:BH542" si="18">SUM(G538:G541)</f>
        <v>0</v>
      </c>
      <c r="H542" s="45">
        <f t="shared" si="18"/>
        <v>0</v>
      </c>
      <c r="I542" s="45">
        <f t="shared" si="18"/>
        <v>0</v>
      </c>
      <c r="J542" s="45">
        <f t="shared" si="18"/>
        <v>0</v>
      </c>
      <c r="K542" s="45">
        <f t="shared" si="18"/>
        <v>0</v>
      </c>
      <c r="L542" s="45">
        <f t="shared" si="18"/>
        <v>0</v>
      </c>
      <c r="M542" s="45">
        <f t="shared" si="18"/>
        <v>0</v>
      </c>
      <c r="N542" s="45">
        <f t="shared" si="18"/>
        <v>0</v>
      </c>
      <c r="O542" s="45">
        <f t="shared" si="18"/>
        <v>0</v>
      </c>
      <c r="P542" s="45">
        <f t="shared" si="18"/>
        <v>0</v>
      </c>
      <c r="Q542" s="45">
        <f t="shared" si="18"/>
        <v>0</v>
      </c>
      <c r="R542" s="45">
        <f t="shared" si="18"/>
        <v>0</v>
      </c>
      <c r="S542" s="45">
        <f t="shared" si="18"/>
        <v>0</v>
      </c>
      <c r="T542" s="45">
        <f t="shared" si="18"/>
        <v>0</v>
      </c>
      <c r="U542" s="45">
        <f t="shared" si="18"/>
        <v>0</v>
      </c>
      <c r="V542" s="45">
        <f t="shared" si="18"/>
        <v>0</v>
      </c>
      <c r="W542" s="45">
        <f t="shared" si="18"/>
        <v>0</v>
      </c>
      <c r="X542" s="45">
        <f t="shared" si="18"/>
        <v>0</v>
      </c>
      <c r="Y542" s="45">
        <f t="shared" si="18"/>
        <v>0</v>
      </c>
      <c r="Z542" s="45">
        <f t="shared" si="18"/>
        <v>0</v>
      </c>
      <c r="AA542" s="45">
        <f t="shared" si="18"/>
        <v>0</v>
      </c>
      <c r="AB542" s="45">
        <f t="shared" si="18"/>
        <v>0</v>
      </c>
      <c r="AC542" s="45">
        <f t="shared" si="18"/>
        <v>0</v>
      </c>
      <c r="AD542" s="45">
        <f t="shared" si="18"/>
        <v>0</v>
      </c>
      <c r="AE542" s="45">
        <f t="shared" si="18"/>
        <v>0</v>
      </c>
      <c r="AF542" s="45">
        <f t="shared" si="18"/>
        <v>0</v>
      </c>
      <c r="AG542" s="45">
        <f t="shared" si="18"/>
        <v>0</v>
      </c>
      <c r="AH542" s="45">
        <f t="shared" si="18"/>
        <v>0</v>
      </c>
      <c r="AI542" s="45">
        <f t="shared" si="18"/>
        <v>0</v>
      </c>
      <c r="AJ542" s="45">
        <f t="shared" si="18"/>
        <v>0</v>
      </c>
      <c r="AK542" s="45">
        <f t="shared" si="18"/>
        <v>0</v>
      </c>
      <c r="AL542" s="45">
        <f t="shared" si="18"/>
        <v>0</v>
      </c>
      <c r="AM542" s="45">
        <f t="shared" si="18"/>
        <v>0</v>
      </c>
      <c r="AN542" s="45">
        <f t="shared" si="18"/>
        <v>0</v>
      </c>
      <c r="AO542" s="45">
        <f t="shared" si="18"/>
        <v>0</v>
      </c>
      <c r="AP542" s="45">
        <f t="shared" si="18"/>
        <v>0</v>
      </c>
      <c r="AQ542" s="45">
        <f t="shared" si="18"/>
        <v>0</v>
      </c>
      <c r="AR542" s="45">
        <f t="shared" si="18"/>
        <v>0</v>
      </c>
      <c r="AS542" s="45">
        <f t="shared" si="18"/>
        <v>0</v>
      </c>
      <c r="AT542" s="45">
        <f t="shared" si="18"/>
        <v>0</v>
      </c>
      <c r="AU542" s="45">
        <f t="shared" si="18"/>
        <v>0</v>
      </c>
      <c r="AV542" s="45">
        <f t="shared" si="18"/>
        <v>0</v>
      </c>
      <c r="AW542" s="45">
        <f t="shared" si="18"/>
        <v>0</v>
      </c>
      <c r="AX542" s="45">
        <f t="shared" si="18"/>
        <v>0</v>
      </c>
      <c r="AY542" s="45">
        <f t="shared" si="18"/>
        <v>0</v>
      </c>
      <c r="AZ542" s="45">
        <f t="shared" si="18"/>
        <v>0</v>
      </c>
      <c r="BA542" s="45">
        <f t="shared" si="18"/>
        <v>0</v>
      </c>
      <c r="BB542" s="45">
        <f t="shared" si="18"/>
        <v>0</v>
      </c>
      <c r="BC542" s="45">
        <f t="shared" si="18"/>
        <v>0</v>
      </c>
      <c r="BD542" s="45">
        <f t="shared" si="18"/>
        <v>0</v>
      </c>
      <c r="BE542" s="45">
        <f t="shared" si="18"/>
        <v>0</v>
      </c>
      <c r="BF542" s="45">
        <f t="shared" si="18"/>
        <v>0</v>
      </c>
      <c r="BG542" s="45">
        <f t="shared" si="18"/>
        <v>0</v>
      </c>
      <c r="BH542" s="45">
        <f t="shared" si="18"/>
        <v>0</v>
      </c>
      <c r="BI542" s="45"/>
      <c r="BJ542" s="45"/>
      <c r="BK542" s="45"/>
      <c r="BL542" s="45"/>
      <c r="BM542" s="45"/>
      <c r="BN542" s="45"/>
      <c r="BO542" s="45"/>
      <c r="BP542" s="45"/>
      <c r="BQ542" s="45"/>
      <c r="BR542" s="45"/>
      <c r="BS542" s="45"/>
      <c r="BT542" s="45"/>
      <c r="BU542" s="45"/>
      <c r="BV542" s="45"/>
      <c r="BW542" s="45"/>
      <c r="BX542" s="45"/>
      <c r="BY542" s="45"/>
    </row>
    <row r="543" spans="2:77" x14ac:dyDescent="0.2">
      <c r="B543" s="37"/>
    </row>
    <row r="544" spans="2:77" x14ac:dyDescent="0.2">
      <c r="B544" s="37"/>
      <c r="C544" s="37"/>
      <c r="D544" s="45"/>
      <c r="E544" s="45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124"/>
      <c r="BI544" s="124"/>
      <c r="BJ544" s="124"/>
      <c r="BK544" s="124"/>
      <c r="BL544" s="124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</row>
    <row r="545" spans="3:11" x14ac:dyDescent="0.2">
      <c r="D545" s="5"/>
      <c r="E545" s="5"/>
    </row>
    <row r="546" spans="3:11" ht="25.5" x14ac:dyDescent="0.2">
      <c r="D546" s="5"/>
      <c r="E546" s="5"/>
      <c r="F546" s="60" t="s">
        <v>59</v>
      </c>
      <c r="G546" s="60" t="s">
        <v>56</v>
      </c>
      <c r="H546" s="60" t="s">
        <v>55</v>
      </c>
      <c r="I546" s="60" t="s">
        <v>57</v>
      </c>
      <c r="J546" s="60" t="s">
        <v>60</v>
      </c>
      <c r="K546" s="60" t="s">
        <v>61</v>
      </c>
    </row>
    <row r="547" spans="3:11" x14ac:dyDescent="0.2">
      <c r="C547" s="1" t="str">
        <f>'Dep-Mains'!A12</f>
        <v>Roll-in 1</v>
      </c>
      <c r="D547" s="5" t="e">
        <f>#REF!</f>
        <v>#REF!</v>
      </c>
      <c r="E547" s="5"/>
      <c r="F547" s="53">
        <f t="array" ref="F547:F606">TRANSPOSE($F$535:$BY$535)</f>
        <v>0</v>
      </c>
      <c r="G547" s="53">
        <f t="array" ref="G547:G606">TRANSPOSE($F$536:$BY$536)</f>
        <v>0</v>
      </c>
      <c r="H547" s="53">
        <f t="array" ref="H547:H606">TRANSPOSE($F$537:$BY$537)</f>
        <v>0</v>
      </c>
      <c r="I547" s="53">
        <f t="array" ref="I547:I606">TRANSPOSE($F$539:$BY$539)</f>
        <v>0</v>
      </c>
      <c r="J547" s="53">
        <f t="array" ref="J547:J606">TRANSPOSE($F$540:$BY$540)</f>
        <v>0</v>
      </c>
      <c r="K547" s="53">
        <f t="array" ref="K547:K606">TRANSPOSE($F$541:$BY$541)</f>
        <v>0</v>
      </c>
    </row>
    <row r="548" spans="3:11" x14ac:dyDescent="0.2">
      <c r="C548" s="1" t="str">
        <f>'Dep-Mains'!A13</f>
        <v>Roll-in 1</v>
      </c>
      <c r="D548" s="5" t="e">
        <f>#REF!</f>
        <v>#REF!</v>
      </c>
      <c r="E548" s="5"/>
      <c r="F548" s="53">
        <v>0</v>
      </c>
      <c r="G548" s="53">
        <v>0</v>
      </c>
      <c r="H548" s="53">
        <v>0</v>
      </c>
      <c r="I548" s="53">
        <v>0</v>
      </c>
      <c r="J548" s="53">
        <v>0</v>
      </c>
      <c r="K548" s="53">
        <v>0</v>
      </c>
    </row>
    <row r="549" spans="3:11" x14ac:dyDescent="0.2">
      <c r="C549" s="1" t="str">
        <f>'Dep-Mains'!A14</f>
        <v>Roll-in 1</v>
      </c>
      <c r="D549" s="5" t="e">
        <f>#REF!</f>
        <v>#REF!</v>
      </c>
      <c r="E549" s="5"/>
      <c r="F549" s="53">
        <v>0</v>
      </c>
      <c r="G549" s="53">
        <v>0</v>
      </c>
      <c r="H549" s="53">
        <v>0</v>
      </c>
      <c r="I549" s="53">
        <v>0</v>
      </c>
      <c r="J549" s="53">
        <v>0</v>
      </c>
      <c r="K549" s="53">
        <v>0</v>
      </c>
    </row>
    <row r="550" spans="3:11" x14ac:dyDescent="0.2">
      <c r="C550" s="1" t="str">
        <f>'Dep-Mains'!A15</f>
        <v>Roll-in 1</v>
      </c>
      <c r="D550" s="5" t="e">
        <f>#REF!</f>
        <v>#REF!</v>
      </c>
      <c r="E550" s="5"/>
      <c r="F550" s="53">
        <v>0</v>
      </c>
      <c r="G550" s="53">
        <v>0</v>
      </c>
      <c r="H550" s="53">
        <v>0</v>
      </c>
      <c r="I550" s="53">
        <v>0</v>
      </c>
      <c r="J550" s="53">
        <v>0</v>
      </c>
      <c r="K550" s="53">
        <v>0</v>
      </c>
    </row>
    <row r="551" spans="3:11" x14ac:dyDescent="0.2">
      <c r="C551" s="1" t="str">
        <f>'Dep-Mains'!A16</f>
        <v>Roll-in 1</v>
      </c>
      <c r="D551" s="5" t="e">
        <f>#REF!</f>
        <v>#REF!</v>
      </c>
      <c r="E551" s="5"/>
      <c r="F551" s="53">
        <v>0</v>
      </c>
      <c r="G551" s="53">
        <v>0</v>
      </c>
      <c r="H551" s="53">
        <v>0</v>
      </c>
      <c r="I551" s="53">
        <v>0</v>
      </c>
      <c r="J551" s="53">
        <v>0</v>
      </c>
      <c r="K551" s="53">
        <v>0</v>
      </c>
    </row>
    <row r="552" spans="3:11" x14ac:dyDescent="0.2">
      <c r="C552" s="1" t="str">
        <f>'Dep-Mains'!A17</f>
        <v>Roll-in 1</v>
      </c>
      <c r="D552" s="5" t="e">
        <f>#REF!</f>
        <v>#REF!</v>
      </c>
      <c r="E552" s="5"/>
      <c r="F552" s="53">
        <v>0</v>
      </c>
      <c r="G552" s="53">
        <v>0</v>
      </c>
      <c r="H552" s="53">
        <v>0</v>
      </c>
      <c r="I552" s="53">
        <v>0</v>
      </c>
      <c r="J552" s="53">
        <v>0</v>
      </c>
      <c r="K552" s="53">
        <v>0</v>
      </c>
    </row>
    <row r="553" spans="3:11" x14ac:dyDescent="0.2">
      <c r="C553" s="1" t="str">
        <f>'Dep-Mains'!A18</f>
        <v>Roll-in 1</v>
      </c>
      <c r="D553" s="5" t="e">
        <f>#REF!</f>
        <v>#REF!</v>
      </c>
      <c r="E553" s="5"/>
      <c r="F553" s="53">
        <v>0</v>
      </c>
      <c r="G553" s="53">
        <v>0</v>
      </c>
      <c r="H553" s="53">
        <v>0</v>
      </c>
      <c r="I553" s="53">
        <v>0</v>
      </c>
      <c r="J553" s="53">
        <v>0</v>
      </c>
      <c r="K553" s="53">
        <v>0</v>
      </c>
    </row>
    <row r="554" spans="3:11" x14ac:dyDescent="0.2">
      <c r="C554" s="1" t="str">
        <f>'Dep-Mains'!A19</f>
        <v>Roll-in 1</v>
      </c>
      <c r="D554" s="5" t="e">
        <f>#REF!</f>
        <v>#REF!</v>
      </c>
      <c r="E554" s="5"/>
      <c r="F554" s="53">
        <v>0</v>
      </c>
      <c r="G554" s="53">
        <v>0</v>
      </c>
      <c r="H554" s="53">
        <v>0</v>
      </c>
      <c r="I554" s="53">
        <v>0</v>
      </c>
      <c r="J554" s="53">
        <v>0</v>
      </c>
      <c r="K554" s="53">
        <v>0</v>
      </c>
    </row>
    <row r="555" spans="3:11" x14ac:dyDescent="0.2">
      <c r="C555" s="1" t="str">
        <f>'Dep-Mains'!A20</f>
        <v>Roll-in 2</v>
      </c>
      <c r="D555" s="5" t="e">
        <f>#REF!</f>
        <v>#REF!</v>
      </c>
      <c r="E555" s="5"/>
      <c r="F555" s="53">
        <v>0</v>
      </c>
      <c r="G555" s="53">
        <v>0</v>
      </c>
      <c r="H555" s="53">
        <v>0</v>
      </c>
      <c r="I555" s="53">
        <v>0</v>
      </c>
      <c r="J555" s="53">
        <v>0</v>
      </c>
      <c r="K555" s="53">
        <v>0</v>
      </c>
    </row>
    <row r="556" spans="3:11" x14ac:dyDescent="0.2">
      <c r="C556" s="1" t="str">
        <f>'Dep-Mains'!A21</f>
        <v>Roll-in 2</v>
      </c>
      <c r="D556" s="5" t="e">
        <f>#REF!</f>
        <v>#REF!</v>
      </c>
      <c r="E556" s="5"/>
      <c r="F556" s="53">
        <v>0</v>
      </c>
      <c r="G556" s="53">
        <v>0</v>
      </c>
      <c r="H556" s="53">
        <v>0</v>
      </c>
      <c r="I556" s="53">
        <v>0</v>
      </c>
      <c r="J556" s="53">
        <v>0</v>
      </c>
      <c r="K556" s="53">
        <v>0</v>
      </c>
    </row>
    <row r="557" spans="3:11" x14ac:dyDescent="0.2">
      <c r="C557" s="1" t="str">
        <f>'Dep-Mains'!A22</f>
        <v>Roll-in 2</v>
      </c>
      <c r="D557" s="5" t="e">
        <f>#REF!</f>
        <v>#REF!</v>
      </c>
      <c r="E557" s="5"/>
      <c r="F557" s="53">
        <v>0</v>
      </c>
      <c r="G557" s="53">
        <v>0</v>
      </c>
      <c r="H557" s="53">
        <v>0</v>
      </c>
      <c r="I557" s="53">
        <v>0</v>
      </c>
      <c r="J557" s="53">
        <v>0</v>
      </c>
      <c r="K557" s="53">
        <v>0</v>
      </c>
    </row>
    <row r="558" spans="3:11" x14ac:dyDescent="0.2">
      <c r="C558" s="1" t="str">
        <f>'Dep-Mains'!A23</f>
        <v>Roll-in 2</v>
      </c>
      <c r="D558" s="5" t="e">
        <f>#REF!</f>
        <v>#REF!</v>
      </c>
      <c r="E558" s="5"/>
      <c r="F558" s="53">
        <v>0</v>
      </c>
      <c r="G558" s="53">
        <v>0</v>
      </c>
      <c r="H558" s="53">
        <v>0</v>
      </c>
      <c r="I558" s="53">
        <v>0</v>
      </c>
      <c r="J558" s="53">
        <v>0</v>
      </c>
      <c r="K558" s="53">
        <v>0</v>
      </c>
    </row>
    <row r="559" spans="3:11" x14ac:dyDescent="0.2">
      <c r="C559" s="1" t="str">
        <f>'Dep-Mains'!A24</f>
        <v>Roll-in 2</v>
      </c>
      <c r="D559" s="5" t="e">
        <f>#REF!</f>
        <v>#REF!</v>
      </c>
      <c r="E559" s="5"/>
      <c r="F559" s="53">
        <v>0</v>
      </c>
      <c r="G559" s="53">
        <v>0</v>
      </c>
      <c r="H559" s="53">
        <v>0</v>
      </c>
      <c r="I559" s="53">
        <v>0</v>
      </c>
      <c r="J559" s="53">
        <v>0</v>
      </c>
      <c r="K559" s="53">
        <v>0</v>
      </c>
    </row>
    <row r="560" spans="3:11" x14ac:dyDescent="0.2">
      <c r="C560" s="1" t="str">
        <f>'Dep-Mains'!A25</f>
        <v>Roll-in 2</v>
      </c>
      <c r="D560" s="5" t="e">
        <f>#REF!</f>
        <v>#REF!</v>
      </c>
      <c r="E560" s="5"/>
      <c r="F560" s="53">
        <v>0</v>
      </c>
      <c r="G560" s="53">
        <v>0</v>
      </c>
      <c r="H560" s="53">
        <v>0</v>
      </c>
      <c r="I560" s="53">
        <v>0</v>
      </c>
      <c r="J560" s="53">
        <v>0</v>
      </c>
      <c r="K560" s="53">
        <v>0</v>
      </c>
    </row>
    <row r="561" spans="3:11" x14ac:dyDescent="0.2">
      <c r="C561" s="1" t="str">
        <f>'Dep-Mains'!A26</f>
        <v>Roll-in 3</v>
      </c>
      <c r="D561" s="5" t="e">
        <f>#REF!</f>
        <v>#REF!</v>
      </c>
      <c r="E561" s="5"/>
      <c r="F561" s="53">
        <v>0</v>
      </c>
      <c r="G561" s="53">
        <v>0</v>
      </c>
      <c r="H561" s="53">
        <v>0</v>
      </c>
      <c r="I561" s="53">
        <v>0</v>
      </c>
      <c r="J561" s="53">
        <v>0</v>
      </c>
      <c r="K561" s="53">
        <v>0</v>
      </c>
    </row>
    <row r="562" spans="3:11" x14ac:dyDescent="0.2">
      <c r="C562" s="1" t="str">
        <f>'Dep-Mains'!A27</f>
        <v>Roll-in 3</v>
      </c>
      <c r="D562" s="5" t="e">
        <f>#REF!</f>
        <v>#REF!</v>
      </c>
      <c r="E562" s="5"/>
      <c r="F562" s="53">
        <v>0</v>
      </c>
      <c r="G562" s="53">
        <v>0</v>
      </c>
      <c r="H562" s="53">
        <v>0</v>
      </c>
      <c r="I562" s="53">
        <v>0</v>
      </c>
      <c r="J562" s="53">
        <v>0</v>
      </c>
      <c r="K562" s="53">
        <v>0</v>
      </c>
    </row>
    <row r="563" spans="3:11" x14ac:dyDescent="0.2">
      <c r="C563" s="1" t="str">
        <f>'Dep-Mains'!A28</f>
        <v>Roll-in 3</v>
      </c>
      <c r="D563" s="5" t="e">
        <f>#REF!</f>
        <v>#REF!</v>
      </c>
      <c r="E563" s="5"/>
      <c r="F563" s="53">
        <v>0</v>
      </c>
      <c r="G563" s="53">
        <v>0</v>
      </c>
      <c r="H563" s="53">
        <v>0</v>
      </c>
      <c r="I563" s="53">
        <v>0</v>
      </c>
      <c r="J563" s="53">
        <v>0</v>
      </c>
      <c r="K563" s="53">
        <v>0</v>
      </c>
    </row>
    <row r="564" spans="3:11" x14ac:dyDescent="0.2">
      <c r="C564" s="1" t="str">
        <f>'Dep-Mains'!A29</f>
        <v>Roll-in 3</v>
      </c>
      <c r="D564" s="5" t="e">
        <f>#REF!</f>
        <v>#REF!</v>
      </c>
      <c r="E564" s="5"/>
      <c r="F564" s="53">
        <v>0</v>
      </c>
      <c r="G564" s="53">
        <v>0</v>
      </c>
      <c r="H564" s="53">
        <v>0</v>
      </c>
      <c r="I564" s="53">
        <v>0</v>
      </c>
      <c r="J564" s="53">
        <v>0</v>
      </c>
      <c r="K564" s="53">
        <v>0</v>
      </c>
    </row>
    <row r="565" spans="3:11" x14ac:dyDescent="0.2">
      <c r="C565" s="1" t="str">
        <f>'Dep-Mains'!A30</f>
        <v>Roll-in 3</v>
      </c>
      <c r="D565" s="5" t="e">
        <f>#REF!</f>
        <v>#REF!</v>
      </c>
      <c r="E565" s="5"/>
      <c r="F565" s="53">
        <v>0</v>
      </c>
      <c r="G565" s="53">
        <v>0</v>
      </c>
      <c r="H565" s="53">
        <v>0</v>
      </c>
      <c r="I565" s="53">
        <v>0</v>
      </c>
      <c r="J565" s="53">
        <v>0</v>
      </c>
      <c r="K565" s="53">
        <v>0</v>
      </c>
    </row>
    <row r="566" spans="3:11" x14ac:dyDescent="0.2">
      <c r="C566" s="1" t="str">
        <f>'Dep-Mains'!A31</f>
        <v>Roll-in 3</v>
      </c>
      <c r="D566" s="5" t="e">
        <f>#REF!</f>
        <v>#REF!</v>
      </c>
      <c r="E566" s="5"/>
      <c r="F566" s="53">
        <v>0</v>
      </c>
      <c r="G566" s="53">
        <v>0</v>
      </c>
      <c r="H566" s="53">
        <v>0</v>
      </c>
      <c r="I566" s="53">
        <v>0</v>
      </c>
      <c r="J566" s="53">
        <v>0</v>
      </c>
      <c r="K566" s="53">
        <v>0</v>
      </c>
    </row>
    <row r="567" spans="3:11" x14ac:dyDescent="0.2">
      <c r="C567" s="1" t="str">
        <f>'Dep-Mains'!A32</f>
        <v>Roll-in 4</v>
      </c>
      <c r="D567" s="5" t="e">
        <f>#REF!</f>
        <v>#REF!</v>
      </c>
      <c r="E567" s="5"/>
      <c r="F567" s="53">
        <v>0</v>
      </c>
      <c r="G567" s="53">
        <v>0</v>
      </c>
      <c r="H567" s="53">
        <v>0</v>
      </c>
      <c r="I567" s="53">
        <v>0</v>
      </c>
      <c r="J567" s="53">
        <v>0</v>
      </c>
      <c r="K567" s="53">
        <v>0</v>
      </c>
    </row>
    <row r="568" spans="3:11" x14ac:dyDescent="0.2">
      <c r="C568" s="1" t="str">
        <f>'Dep-Mains'!A33</f>
        <v>Roll-in 4</v>
      </c>
      <c r="D568" s="5" t="e">
        <f>#REF!</f>
        <v>#REF!</v>
      </c>
      <c r="E568" s="5"/>
      <c r="F568" s="53">
        <v>0</v>
      </c>
      <c r="G568" s="53">
        <v>0</v>
      </c>
      <c r="H568" s="53">
        <v>0</v>
      </c>
      <c r="I568" s="53">
        <v>0</v>
      </c>
      <c r="J568" s="53">
        <v>0</v>
      </c>
      <c r="K568" s="53">
        <v>0</v>
      </c>
    </row>
    <row r="569" spans="3:11" x14ac:dyDescent="0.2">
      <c r="C569" s="1" t="str">
        <f>'Dep-Mains'!A34</f>
        <v>Roll-in 4</v>
      </c>
      <c r="D569" s="5" t="e">
        <f>#REF!</f>
        <v>#REF!</v>
      </c>
      <c r="E569" s="5"/>
      <c r="F569" s="53">
        <v>0</v>
      </c>
      <c r="G569" s="53">
        <v>0</v>
      </c>
      <c r="H569" s="53">
        <v>0</v>
      </c>
      <c r="I569" s="53">
        <v>0</v>
      </c>
      <c r="J569" s="53">
        <v>0</v>
      </c>
      <c r="K569" s="53">
        <v>0</v>
      </c>
    </row>
    <row r="570" spans="3:11" x14ac:dyDescent="0.2">
      <c r="C570" s="1" t="str">
        <f>'Dep-Mains'!A35</f>
        <v>Roll-in 4</v>
      </c>
      <c r="D570" s="5" t="e">
        <f>#REF!</f>
        <v>#REF!</v>
      </c>
      <c r="E570" s="5"/>
      <c r="F570" s="53">
        <v>0</v>
      </c>
      <c r="G570" s="53">
        <v>0</v>
      </c>
      <c r="H570" s="53">
        <v>0</v>
      </c>
      <c r="I570" s="53">
        <v>0</v>
      </c>
      <c r="J570" s="53">
        <v>0</v>
      </c>
      <c r="K570" s="53">
        <v>0</v>
      </c>
    </row>
    <row r="571" spans="3:11" x14ac:dyDescent="0.2">
      <c r="C571" s="1" t="str">
        <f>'Dep-Mains'!A36</f>
        <v>Roll-in 4</v>
      </c>
      <c r="D571" s="5" t="e">
        <f>#REF!</f>
        <v>#REF!</v>
      </c>
      <c r="E571" s="5"/>
      <c r="F571" s="53">
        <v>0</v>
      </c>
      <c r="G571" s="53">
        <v>0</v>
      </c>
      <c r="H571" s="53">
        <v>0</v>
      </c>
      <c r="I571" s="53">
        <v>0</v>
      </c>
      <c r="J571" s="53">
        <v>0</v>
      </c>
      <c r="K571" s="53">
        <v>0</v>
      </c>
    </row>
    <row r="572" spans="3:11" x14ac:dyDescent="0.2">
      <c r="C572" s="1" t="str">
        <f>'Dep-Mains'!A37</f>
        <v>Roll-in 4</v>
      </c>
      <c r="D572" s="5" t="e">
        <f>#REF!</f>
        <v>#REF!</v>
      </c>
      <c r="E572" s="5"/>
      <c r="F572" s="53">
        <v>0</v>
      </c>
      <c r="G572" s="53">
        <v>0</v>
      </c>
      <c r="H572" s="53">
        <v>0</v>
      </c>
      <c r="I572" s="53">
        <v>0</v>
      </c>
      <c r="J572" s="53">
        <v>0</v>
      </c>
      <c r="K572" s="53">
        <v>0</v>
      </c>
    </row>
    <row r="573" spans="3:11" x14ac:dyDescent="0.2">
      <c r="C573" s="1" t="str">
        <f>'Dep-Mains'!A38</f>
        <v>Roll-in 5</v>
      </c>
      <c r="D573" s="5" t="e">
        <f>#REF!</f>
        <v>#REF!</v>
      </c>
      <c r="E573" s="5"/>
      <c r="F573" s="53">
        <v>0</v>
      </c>
      <c r="G573" s="53">
        <v>0</v>
      </c>
      <c r="H573" s="53">
        <v>0</v>
      </c>
      <c r="I573" s="53">
        <v>0</v>
      </c>
      <c r="J573" s="53">
        <v>0</v>
      </c>
      <c r="K573" s="53">
        <v>0</v>
      </c>
    </row>
    <row r="574" spans="3:11" x14ac:dyDescent="0.2">
      <c r="C574" s="1" t="str">
        <f>'Dep-Mains'!A39</f>
        <v>Roll-in 5</v>
      </c>
      <c r="D574" s="5" t="e">
        <f>#REF!</f>
        <v>#REF!</v>
      </c>
      <c r="E574" s="5"/>
      <c r="F574" s="53">
        <v>0</v>
      </c>
      <c r="G574" s="53">
        <v>0</v>
      </c>
      <c r="H574" s="53">
        <v>0</v>
      </c>
      <c r="I574" s="53">
        <v>0</v>
      </c>
      <c r="J574" s="53">
        <v>0</v>
      </c>
      <c r="K574" s="53">
        <v>0</v>
      </c>
    </row>
    <row r="575" spans="3:11" x14ac:dyDescent="0.2">
      <c r="C575" s="1" t="str">
        <f>'Dep-Mains'!A40</f>
        <v>Roll-in 5</v>
      </c>
      <c r="D575" s="5" t="e">
        <f>#REF!</f>
        <v>#REF!</v>
      </c>
      <c r="E575" s="5"/>
      <c r="F575" s="53">
        <v>0</v>
      </c>
      <c r="G575" s="53">
        <v>0</v>
      </c>
      <c r="H575" s="53">
        <v>0</v>
      </c>
      <c r="I575" s="53">
        <v>0</v>
      </c>
      <c r="J575" s="53">
        <v>0</v>
      </c>
      <c r="K575" s="53">
        <v>0</v>
      </c>
    </row>
    <row r="576" spans="3:11" x14ac:dyDescent="0.2">
      <c r="C576" s="1" t="str">
        <f>'Dep-Mains'!A41</f>
        <v>Roll-in 5</v>
      </c>
      <c r="D576" s="5" t="e">
        <f>#REF!</f>
        <v>#REF!</v>
      </c>
      <c r="E576" s="5"/>
      <c r="F576" s="53">
        <v>0</v>
      </c>
      <c r="G576" s="53">
        <v>0</v>
      </c>
      <c r="H576" s="53">
        <v>0</v>
      </c>
      <c r="I576" s="53">
        <v>0</v>
      </c>
      <c r="J576" s="53">
        <v>0</v>
      </c>
      <c r="K576" s="53">
        <v>0</v>
      </c>
    </row>
    <row r="577" spans="3:11" x14ac:dyDescent="0.2">
      <c r="C577" s="1" t="str">
        <f>'Dep-Mains'!A42</f>
        <v>Roll-in 5</v>
      </c>
      <c r="D577" s="5" t="e">
        <f>#REF!</f>
        <v>#REF!</v>
      </c>
      <c r="E577" s="5"/>
      <c r="F577" s="53">
        <v>0</v>
      </c>
      <c r="G577" s="53">
        <v>0</v>
      </c>
      <c r="H577" s="53">
        <v>0</v>
      </c>
      <c r="I577" s="53">
        <v>0</v>
      </c>
      <c r="J577" s="53">
        <v>0</v>
      </c>
      <c r="K577" s="53">
        <v>0</v>
      </c>
    </row>
    <row r="578" spans="3:11" x14ac:dyDescent="0.2">
      <c r="C578" s="1" t="str">
        <f>'Dep-Mains'!A43</f>
        <v>Roll-in 5</v>
      </c>
      <c r="D578" s="5" t="e">
        <f>#REF!</f>
        <v>#REF!</v>
      </c>
      <c r="E578" s="5"/>
      <c r="F578" s="53">
        <v>0</v>
      </c>
      <c r="G578" s="53">
        <v>0</v>
      </c>
      <c r="H578" s="53">
        <v>0</v>
      </c>
      <c r="I578" s="53">
        <v>0</v>
      </c>
      <c r="J578" s="53">
        <v>0</v>
      </c>
      <c r="K578" s="53">
        <v>0</v>
      </c>
    </row>
    <row r="579" spans="3:11" x14ac:dyDescent="0.2">
      <c r="C579" s="1" t="str">
        <f>'Dep-Mains'!A44</f>
        <v>Roll-in 6</v>
      </c>
      <c r="D579" s="5" t="e">
        <f>#REF!</f>
        <v>#REF!</v>
      </c>
      <c r="E579" s="5"/>
      <c r="F579" s="53">
        <v>0</v>
      </c>
      <c r="G579" s="53">
        <v>0</v>
      </c>
      <c r="H579" s="53">
        <v>0</v>
      </c>
      <c r="I579" s="53">
        <v>0</v>
      </c>
      <c r="J579" s="53">
        <v>0</v>
      </c>
      <c r="K579" s="53">
        <v>0</v>
      </c>
    </row>
    <row r="580" spans="3:11" x14ac:dyDescent="0.2">
      <c r="C580" s="1" t="str">
        <f>'Dep-Mains'!A45</f>
        <v>Roll-in 6</v>
      </c>
      <c r="D580" s="5" t="e">
        <f>#REF!</f>
        <v>#REF!</v>
      </c>
      <c r="E580" s="5"/>
      <c r="F580" s="53">
        <v>0</v>
      </c>
      <c r="G580" s="53">
        <v>0</v>
      </c>
      <c r="H580" s="53">
        <v>0</v>
      </c>
      <c r="I580" s="53">
        <v>0</v>
      </c>
      <c r="J580" s="53">
        <v>0</v>
      </c>
      <c r="K580" s="53">
        <v>0</v>
      </c>
    </row>
    <row r="581" spans="3:11" x14ac:dyDescent="0.2">
      <c r="C581" s="1" t="str">
        <f>'Dep-Mains'!A46</f>
        <v>Roll-in 6</v>
      </c>
      <c r="D581" s="5" t="e">
        <f>#REF!</f>
        <v>#REF!</v>
      </c>
      <c r="E581" s="5"/>
      <c r="F581" s="53">
        <v>0</v>
      </c>
      <c r="G581" s="53">
        <v>0</v>
      </c>
      <c r="H581" s="53">
        <v>0</v>
      </c>
      <c r="I581" s="53">
        <v>0</v>
      </c>
      <c r="J581" s="53">
        <v>0</v>
      </c>
      <c r="K581" s="53">
        <v>0</v>
      </c>
    </row>
    <row r="582" spans="3:11" x14ac:dyDescent="0.2">
      <c r="C582" s="1" t="str">
        <f>'Dep-Mains'!A47</f>
        <v>Roll-in 6</v>
      </c>
      <c r="D582" s="5" t="e">
        <f>#REF!</f>
        <v>#REF!</v>
      </c>
      <c r="E582" s="5"/>
      <c r="F582" s="53">
        <v>0</v>
      </c>
      <c r="G582" s="53">
        <v>0</v>
      </c>
      <c r="H582" s="53">
        <v>0</v>
      </c>
      <c r="I582" s="53">
        <v>0</v>
      </c>
      <c r="J582" s="53">
        <v>0</v>
      </c>
      <c r="K582" s="53">
        <v>0</v>
      </c>
    </row>
    <row r="583" spans="3:11" x14ac:dyDescent="0.2">
      <c r="C583" s="1" t="str">
        <f>'Dep-Mains'!A48</f>
        <v>Roll-in 6</v>
      </c>
      <c r="D583" s="5" t="e">
        <f>#REF!</f>
        <v>#REF!</v>
      </c>
      <c r="E583" s="5"/>
      <c r="F583" s="53">
        <v>0</v>
      </c>
      <c r="G583" s="53">
        <v>0</v>
      </c>
      <c r="H583" s="53">
        <v>0</v>
      </c>
      <c r="I583" s="53">
        <v>0</v>
      </c>
      <c r="J583" s="53">
        <v>0</v>
      </c>
      <c r="K583" s="53">
        <v>0</v>
      </c>
    </row>
    <row r="584" spans="3:11" x14ac:dyDescent="0.2">
      <c r="C584" s="1" t="str">
        <f>'Dep-Mains'!A49</f>
        <v>Roll-in 6</v>
      </c>
      <c r="D584" s="5" t="e">
        <f>#REF!</f>
        <v>#REF!</v>
      </c>
      <c r="E584" s="5"/>
      <c r="F584" s="53">
        <v>0</v>
      </c>
      <c r="G584" s="53">
        <v>0</v>
      </c>
      <c r="H584" s="53">
        <v>0</v>
      </c>
      <c r="I584" s="53">
        <v>0</v>
      </c>
      <c r="J584" s="53">
        <v>0</v>
      </c>
      <c r="K584" s="53">
        <v>0</v>
      </c>
    </row>
    <row r="585" spans="3:11" x14ac:dyDescent="0.2">
      <c r="C585" s="1" t="str">
        <f>'Dep-Mains'!A50</f>
        <v>Roll-in 7</v>
      </c>
      <c r="D585" s="5" t="e">
        <f>#REF!</f>
        <v>#REF!</v>
      </c>
      <c r="E585" s="5"/>
      <c r="F585" s="53">
        <v>0</v>
      </c>
      <c r="G585" s="53">
        <v>0</v>
      </c>
      <c r="H585" s="53">
        <v>0</v>
      </c>
      <c r="I585" s="53">
        <v>0</v>
      </c>
      <c r="J585" s="53">
        <v>0</v>
      </c>
      <c r="K585" s="53">
        <v>0</v>
      </c>
    </row>
    <row r="586" spans="3:11" x14ac:dyDescent="0.2">
      <c r="C586" s="1" t="str">
        <f>'Dep-Mains'!A51</f>
        <v>Roll-in 7</v>
      </c>
      <c r="D586" s="5" t="e">
        <f>#REF!</f>
        <v>#REF!</v>
      </c>
      <c r="E586" s="5"/>
      <c r="F586" s="53">
        <v>0</v>
      </c>
      <c r="G586" s="53">
        <v>0</v>
      </c>
      <c r="H586" s="53">
        <v>0</v>
      </c>
      <c r="I586" s="53">
        <v>0</v>
      </c>
      <c r="J586" s="53">
        <v>0</v>
      </c>
      <c r="K586" s="53">
        <v>0</v>
      </c>
    </row>
    <row r="587" spans="3:11" x14ac:dyDescent="0.2">
      <c r="C587" s="1" t="str">
        <f>'Dep-Mains'!A52</f>
        <v>Roll-in 7</v>
      </c>
      <c r="D587" s="5" t="e">
        <f>#REF!</f>
        <v>#REF!</v>
      </c>
      <c r="E587" s="5"/>
      <c r="F587" s="53">
        <v>0</v>
      </c>
      <c r="G587" s="53">
        <v>0</v>
      </c>
      <c r="H587" s="53">
        <v>0</v>
      </c>
      <c r="I587" s="53">
        <v>0</v>
      </c>
      <c r="J587" s="53">
        <v>0</v>
      </c>
      <c r="K587" s="53">
        <v>0</v>
      </c>
    </row>
    <row r="588" spans="3:11" x14ac:dyDescent="0.2">
      <c r="C588" s="1" t="str">
        <f>'Dep-Mains'!A53</f>
        <v>Roll-in 7</v>
      </c>
      <c r="D588" s="5" t="e">
        <f>#REF!</f>
        <v>#REF!</v>
      </c>
      <c r="E588" s="5"/>
      <c r="F588" s="53">
        <v>0</v>
      </c>
      <c r="G588" s="53">
        <v>0</v>
      </c>
      <c r="H588" s="53">
        <v>0</v>
      </c>
      <c r="I588" s="53">
        <v>0</v>
      </c>
      <c r="J588" s="53">
        <v>0</v>
      </c>
      <c r="K588" s="53">
        <v>0</v>
      </c>
    </row>
    <row r="589" spans="3:11" x14ac:dyDescent="0.2">
      <c r="C589" s="1" t="str">
        <f>'Dep-Mains'!A54</f>
        <v>Roll-in 7</v>
      </c>
      <c r="D589" s="5" t="e">
        <f>#REF!</f>
        <v>#REF!</v>
      </c>
      <c r="E589" s="5"/>
      <c r="F589" s="53">
        <v>0</v>
      </c>
      <c r="G589" s="53">
        <v>0</v>
      </c>
      <c r="H589" s="53">
        <v>0</v>
      </c>
      <c r="I589" s="53">
        <v>0</v>
      </c>
      <c r="J589" s="53">
        <v>0</v>
      </c>
      <c r="K589" s="53">
        <v>0</v>
      </c>
    </row>
    <row r="590" spans="3:11" x14ac:dyDescent="0.2">
      <c r="C590" s="1" t="str">
        <f>'Dep-Mains'!A55</f>
        <v>Roll-in 7</v>
      </c>
      <c r="D590" s="5" t="e">
        <f>#REF!</f>
        <v>#REF!</v>
      </c>
      <c r="E590" s="5"/>
      <c r="F590" s="53">
        <v>0</v>
      </c>
      <c r="G590" s="53">
        <v>0</v>
      </c>
      <c r="H590" s="53">
        <v>0</v>
      </c>
      <c r="I590" s="53">
        <v>0</v>
      </c>
      <c r="J590" s="53">
        <v>0</v>
      </c>
      <c r="K590" s="53">
        <v>0</v>
      </c>
    </row>
    <row r="591" spans="3:11" x14ac:dyDescent="0.2">
      <c r="C591" s="1" t="str">
        <f>'Dep-Mains'!A56</f>
        <v>Roll-in 8</v>
      </c>
      <c r="D591" s="5" t="e">
        <f>#REF!</f>
        <v>#REF!</v>
      </c>
      <c r="E591" s="5"/>
      <c r="F591" s="53">
        <v>0</v>
      </c>
      <c r="G591" s="53">
        <v>0</v>
      </c>
      <c r="H591" s="53">
        <v>0</v>
      </c>
      <c r="I591" s="53">
        <v>0</v>
      </c>
      <c r="J591" s="53">
        <v>0</v>
      </c>
      <c r="K591" s="53">
        <v>0</v>
      </c>
    </row>
    <row r="592" spans="3:11" x14ac:dyDescent="0.2">
      <c r="C592" s="1" t="str">
        <f>'Dep-Mains'!A57</f>
        <v>Roll-in 8</v>
      </c>
      <c r="D592" s="5" t="e">
        <f>#REF!</f>
        <v>#REF!</v>
      </c>
      <c r="E592" s="5"/>
      <c r="F592" s="53">
        <v>0</v>
      </c>
      <c r="G592" s="53">
        <v>0</v>
      </c>
      <c r="H592" s="53">
        <v>0</v>
      </c>
      <c r="I592" s="53">
        <v>0</v>
      </c>
      <c r="J592" s="53">
        <v>0</v>
      </c>
      <c r="K592" s="53">
        <v>0</v>
      </c>
    </row>
    <row r="593" spans="3:11" x14ac:dyDescent="0.2">
      <c r="C593" s="1" t="str">
        <f>'Dep-Mains'!A58</f>
        <v>Roll-in 8</v>
      </c>
      <c r="D593" s="5" t="e">
        <f>#REF!</f>
        <v>#REF!</v>
      </c>
      <c r="E593" s="5"/>
      <c r="F593" s="53">
        <v>0</v>
      </c>
      <c r="G593" s="53">
        <v>0</v>
      </c>
      <c r="H593" s="53">
        <v>0</v>
      </c>
      <c r="I593" s="53">
        <v>0</v>
      </c>
      <c r="J593" s="53">
        <v>0</v>
      </c>
      <c r="K593" s="53">
        <v>0</v>
      </c>
    </row>
    <row r="594" spans="3:11" x14ac:dyDescent="0.2">
      <c r="C594" s="1" t="str">
        <f>'Dep-Mains'!A59</f>
        <v>Roll-in 8</v>
      </c>
      <c r="D594" s="5" t="e">
        <f>#REF!</f>
        <v>#REF!</v>
      </c>
      <c r="E594" s="5"/>
      <c r="F594" s="53">
        <v>0</v>
      </c>
      <c r="G594" s="53">
        <v>0</v>
      </c>
      <c r="H594" s="53">
        <v>0</v>
      </c>
      <c r="I594" s="53">
        <v>0</v>
      </c>
      <c r="J594" s="53">
        <v>0</v>
      </c>
      <c r="K594" s="53">
        <v>0</v>
      </c>
    </row>
    <row r="595" spans="3:11" x14ac:dyDescent="0.2">
      <c r="C595" s="1" t="str">
        <f>'Dep-Mains'!A60</f>
        <v>Roll-in 8</v>
      </c>
      <c r="D595" s="5" t="e">
        <f>#REF!</f>
        <v>#REF!</v>
      </c>
      <c r="E595" s="5"/>
      <c r="F595" s="53">
        <v>0</v>
      </c>
      <c r="G595" s="53">
        <v>0</v>
      </c>
      <c r="H595" s="53">
        <v>0</v>
      </c>
      <c r="I595" s="53">
        <v>0</v>
      </c>
      <c r="J595" s="53">
        <v>0</v>
      </c>
      <c r="K595" s="53">
        <v>0</v>
      </c>
    </row>
    <row r="596" spans="3:11" x14ac:dyDescent="0.2">
      <c r="C596" s="1" t="str">
        <f>'Dep-Mains'!A61</f>
        <v>Roll-in 8</v>
      </c>
      <c r="D596" s="5" t="e">
        <f>#REF!</f>
        <v>#REF!</v>
      </c>
      <c r="E596" s="5"/>
      <c r="F596" s="53">
        <v>0</v>
      </c>
      <c r="G596" s="53">
        <v>0</v>
      </c>
      <c r="H596" s="53">
        <v>0</v>
      </c>
      <c r="I596" s="53">
        <v>0</v>
      </c>
      <c r="J596" s="53">
        <v>0</v>
      </c>
      <c r="K596" s="53">
        <v>0</v>
      </c>
    </row>
    <row r="597" spans="3:11" x14ac:dyDescent="0.2">
      <c r="C597" s="1" t="str">
        <f>'Dep-Mains'!A62</f>
        <v>Roll-in 9</v>
      </c>
      <c r="D597" s="5" t="e">
        <f>#REF!</f>
        <v>#REF!</v>
      </c>
      <c r="E597" s="5"/>
      <c r="F597" s="53">
        <v>0</v>
      </c>
      <c r="G597" s="53">
        <v>0</v>
      </c>
      <c r="H597" s="53">
        <v>0</v>
      </c>
      <c r="I597" s="53">
        <v>0</v>
      </c>
      <c r="J597" s="53">
        <v>0</v>
      </c>
      <c r="K597" s="53">
        <v>0</v>
      </c>
    </row>
    <row r="598" spans="3:11" x14ac:dyDescent="0.2">
      <c r="C598" s="1" t="str">
        <f>'Dep-Mains'!A63</f>
        <v>Roll-in 9</v>
      </c>
      <c r="D598" s="5" t="e">
        <f>#REF!</f>
        <v>#REF!</v>
      </c>
      <c r="E598" s="5"/>
      <c r="F598" s="53">
        <v>0</v>
      </c>
      <c r="G598" s="53">
        <v>0</v>
      </c>
      <c r="H598" s="53">
        <v>0</v>
      </c>
      <c r="I598" s="53">
        <v>0</v>
      </c>
      <c r="J598" s="53">
        <v>0</v>
      </c>
      <c r="K598" s="53">
        <v>0</v>
      </c>
    </row>
    <row r="599" spans="3:11" x14ac:dyDescent="0.2">
      <c r="C599" s="1" t="str">
        <f>'Dep-Mains'!A64</f>
        <v>Roll-in 9</v>
      </c>
      <c r="D599" s="5" t="e">
        <f>#REF!</f>
        <v>#REF!</v>
      </c>
      <c r="E599" s="5"/>
      <c r="F599" s="53">
        <v>0</v>
      </c>
      <c r="G599" s="53">
        <v>0</v>
      </c>
      <c r="H599" s="53">
        <v>0</v>
      </c>
      <c r="I599" s="53">
        <v>0</v>
      </c>
      <c r="J599" s="53">
        <v>0</v>
      </c>
      <c r="K599" s="53">
        <v>0</v>
      </c>
    </row>
    <row r="600" spans="3:11" x14ac:dyDescent="0.2">
      <c r="C600" s="1" t="str">
        <f>'Dep-Mains'!A65</f>
        <v>Roll-in 9</v>
      </c>
      <c r="D600" s="5" t="e">
        <f>#REF!</f>
        <v>#REF!</v>
      </c>
      <c r="E600" s="5"/>
      <c r="F600" s="53">
        <v>0</v>
      </c>
      <c r="G600" s="53">
        <v>0</v>
      </c>
      <c r="H600" s="53">
        <v>0</v>
      </c>
      <c r="I600" s="53">
        <v>0</v>
      </c>
      <c r="J600" s="53">
        <v>0</v>
      </c>
      <c r="K600" s="53">
        <v>0</v>
      </c>
    </row>
    <row r="601" spans="3:11" x14ac:dyDescent="0.2">
      <c r="C601" s="1" t="str">
        <f>'Dep-Mains'!A66</f>
        <v>Roll-in 9</v>
      </c>
      <c r="D601" s="5" t="e">
        <f>#REF!</f>
        <v>#REF!</v>
      </c>
      <c r="E601" s="5"/>
      <c r="F601" s="53">
        <v>0</v>
      </c>
      <c r="G601" s="53">
        <v>0</v>
      </c>
      <c r="H601" s="53">
        <v>0</v>
      </c>
      <c r="I601" s="53">
        <v>0</v>
      </c>
      <c r="J601" s="53">
        <v>0</v>
      </c>
      <c r="K601" s="53">
        <v>0</v>
      </c>
    </row>
    <row r="602" spans="3:11" x14ac:dyDescent="0.2">
      <c r="C602" s="1" t="str">
        <f>'Dep-Mains'!A67</f>
        <v>Roll-in 9</v>
      </c>
      <c r="D602" s="5" t="e">
        <f>#REF!</f>
        <v>#REF!</v>
      </c>
      <c r="E602" s="5"/>
      <c r="F602" s="53">
        <v>0</v>
      </c>
      <c r="G602" s="53">
        <v>0</v>
      </c>
      <c r="H602" s="53">
        <v>0</v>
      </c>
      <c r="I602" s="53">
        <v>0</v>
      </c>
      <c r="J602" s="53">
        <v>0</v>
      </c>
      <c r="K602" s="53">
        <v>0</v>
      </c>
    </row>
    <row r="603" spans="3:11" x14ac:dyDescent="0.2">
      <c r="C603" s="1" t="str">
        <f>'Dep-Mains'!A68</f>
        <v>Roll-in 10</v>
      </c>
      <c r="D603" s="5" t="e">
        <f>#REF!</f>
        <v>#REF!</v>
      </c>
      <c r="E603" s="5"/>
      <c r="F603" s="53">
        <v>0</v>
      </c>
      <c r="G603" s="53">
        <v>0</v>
      </c>
      <c r="H603" s="53">
        <v>0</v>
      </c>
      <c r="I603" s="53">
        <v>0</v>
      </c>
      <c r="J603" s="53">
        <v>0</v>
      </c>
      <c r="K603" s="53">
        <v>0</v>
      </c>
    </row>
    <row r="604" spans="3:11" x14ac:dyDescent="0.2">
      <c r="C604" s="1" t="str">
        <f>'Dep-Mains'!A69</f>
        <v>Roll-in 10</v>
      </c>
      <c r="D604" s="5" t="e">
        <f>#REF!</f>
        <v>#REF!</v>
      </c>
      <c r="E604" s="5"/>
      <c r="F604" s="53">
        <v>0</v>
      </c>
      <c r="G604" s="53">
        <v>0</v>
      </c>
      <c r="H604" s="53">
        <v>0</v>
      </c>
      <c r="I604" s="53">
        <v>0</v>
      </c>
      <c r="J604" s="53">
        <v>0</v>
      </c>
      <c r="K604" s="53">
        <v>0</v>
      </c>
    </row>
    <row r="605" spans="3:11" x14ac:dyDescent="0.2">
      <c r="C605" s="1" t="str">
        <f>'Dep-Mains'!A70</f>
        <v>Roll-in 10</v>
      </c>
      <c r="D605" s="5" t="e">
        <f>#REF!</f>
        <v>#REF!</v>
      </c>
      <c r="E605" s="5"/>
      <c r="F605" s="53">
        <v>0</v>
      </c>
      <c r="G605" s="53">
        <v>0</v>
      </c>
      <c r="H605" s="53">
        <v>0</v>
      </c>
      <c r="I605" s="53">
        <v>0</v>
      </c>
      <c r="J605" s="53">
        <v>0</v>
      </c>
      <c r="K605" s="53">
        <v>0</v>
      </c>
    </row>
    <row r="606" spans="3:11" x14ac:dyDescent="0.2">
      <c r="C606" s="1" t="str">
        <f>'Dep-Mains'!A71</f>
        <v>Roll-in 10</v>
      </c>
      <c r="D606" s="5" t="e">
        <f>#REF!</f>
        <v>#REF!</v>
      </c>
      <c r="E606" s="5"/>
      <c r="F606" s="58">
        <v>0</v>
      </c>
      <c r="G606" s="58">
        <v>0</v>
      </c>
      <c r="H606" s="58">
        <v>0</v>
      </c>
      <c r="I606" s="58">
        <v>0</v>
      </c>
      <c r="J606" s="58">
        <v>0</v>
      </c>
      <c r="K606" s="58">
        <v>0</v>
      </c>
    </row>
    <row r="607" spans="3:11" ht="18" customHeight="1" x14ac:dyDescent="0.2">
      <c r="F607" s="59">
        <f t="shared" ref="F607:K607" si="19">SUM(F547:F606)</f>
        <v>0</v>
      </c>
      <c r="G607" s="59">
        <f t="shared" si="19"/>
        <v>0</v>
      </c>
      <c r="H607" s="59">
        <f t="shared" si="19"/>
        <v>0</v>
      </c>
      <c r="I607" s="59">
        <f t="shared" si="19"/>
        <v>0</v>
      </c>
      <c r="J607" s="59">
        <f t="shared" si="19"/>
        <v>0</v>
      </c>
      <c r="K607" s="59">
        <f t="shared" si="19"/>
        <v>0</v>
      </c>
    </row>
  </sheetData>
  <autoFilter ref="B8:BY537"/>
  <conditionalFormatting sqref="F9:BH9">
    <cfRule type="cellIs" dxfId="7" priority="7" operator="equal">
      <formula>"Forecast"</formula>
    </cfRule>
    <cfRule type="cellIs" dxfId="6" priority="8" operator="equal">
      <formula>"Actual"</formula>
    </cfRule>
  </conditionalFormatting>
  <conditionalFormatting sqref="BM9">
    <cfRule type="cellIs" dxfId="5" priority="5" operator="equal">
      <formula>"Forecast"</formula>
    </cfRule>
    <cfRule type="cellIs" dxfId="4" priority="6" operator="equal">
      <formula>"Actual"</formula>
    </cfRule>
  </conditionalFormatting>
  <conditionalFormatting sqref="BH9:BK9">
    <cfRule type="cellIs" dxfId="3" priority="3" operator="equal">
      <formula>"Forecast"</formula>
    </cfRule>
    <cfRule type="cellIs" dxfId="2" priority="4" operator="equal">
      <formula>"Actual"</formula>
    </cfRule>
  </conditionalFormatting>
  <conditionalFormatting sqref="BL9">
    <cfRule type="cellIs" dxfId="1" priority="1" operator="equal">
      <formula>"Forecast"</formula>
    </cfRule>
    <cfRule type="cellIs" dxfId="0" priority="2" operator="equal">
      <formula>"Actual"</formula>
    </cfRule>
  </conditionalFormatting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7" width="14.140625" style="7" customWidth="1"/>
    <col min="8" max="9" width="9.7109375" style="7" bestFit="1" customWidth="1"/>
    <col min="10" max="11" width="13.85546875" style="7" bestFit="1" customWidth="1"/>
    <col min="12" max="12" width="10" style="7" customWidth="1"/>
    <col min="13" max="13" width="10.140625" style="7" bestFit="1" customWidth="1"/>
    <col min="14" max="15" width="10.85546875" style="7" bestFit="1" customWidth="1"/>
    <col min="16" max="16" width="12.5703125" style="7" customWidth="1"/>
    <col min="17" max="33" width="10.85546875" style="7" customWidth="1"/>
    <col min="34" max="34" width="11.85546875" style="7" bestFit="1" customWidth="1"/>
    <col min="35" max="65" width="10.85546875" style="7" customWidth="1"/>
    <col min="66" max="66" width="10.5703125" style="7" customWidth="1"/>
    <col min="67" max="78" width="10.85546875" style="7" customWidth="1"/>
    <col min="79" max="16384" width="9.140625" style="7"/>
  </cols>
  <sheetData>
    <row r="1" spans="1:769" ht="20.25" x14ac:dyDescent="0.3">
      <c r="C1" s="290" t="s">
        <v>207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55.266955783170751</v>
      </c>
      <c r="E3" s="294">
        <f>ROUND(D3*12,0)</f>
        <v>663</v>
      </c>
      <c r="F3" s="202">
        <f>INPUTS!C78</f>
        <v>1.8093994609062733E-2</v>
      </c>
      <c r="G3" s="202">
        <f>F3/12</f>
        <v>1.507832884088561E-3</v>
      </c>
      <c r="H3" s="203"/>
      <c r="I3" s="295"/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13">
        <f>HLOOKUP(D12,INPUTS!$D$69:$BW$76,IF(B12=1,3,7),FALSE)</f>
        <v>1523.5275799999999</v>
      </c>
      <c r="F12" s="303"/>
      <c r="G12" s="229">
        <f>IF($D12=G$9,$E$12*$G$3/2,IF(AND($C12+$E$3&gt;G$8,G$9&gt;$D12),$E$12*$G$3,0))</f>
        <v>1.1486124924699328</v>
      </c>
      <c r="H12" s="229">
        <f t="shared" ref="H12:AM12" si="28">IF($D12=H$9,$E$12*$G$3/2,IF(AND($C12+$E$3&gt;H$8,H$9&gt;$D12),$E$12*$G$3,0))</f>
        <v>2.2972249849398656</v>
      </c>
      <c r="I12" s="229">
        <f t="shared" si="28"/>
        <v>2.2972249849398656</v>
      </c>
      <c r="J12" s="229">
        <f t="shared" si="28"/>
        <v>2.2972249849398656</v>
      </c>
      <c r="K12" s="229">
        <f t="shared" si="28"/>
        <v>2.2972249849398656</v>
      </c>
      <c r="L12" s="229">
        <f t="shared" si="28"/>
        <v>2.2972249849398656</v>
      </c>
      <c r="M12" s="229">
        <f t="shared" si="28"/>
        <v>2.2972249849398656</v>
      </c>
      <c r="N12" s="229">
        <f t="shared" si="28"/>
        <v>2.2972249849398656</v>
      </c>
      <c r="O12" s="229">
        <f t="shared" si="28"/>
        <v>2.2972249849398656</v>
      </c>
      <c r="P12" s="229">
        <f t="shared" si="28"/>
        <v>2.2972249849398656</v>
      </c>
      <c r="Q12" s="229">
        <f t="shared" si="28"/>
        <v>2.2972249849398656</v>
      </c>
      <c r="R12" s="229">
        <f t="shared" si="28"/>
        <v>2.2972249849398656</v>
      </c>
      <c r="S12" s="229">
        <f t="shared" si="28"/>
        <v>2.2972249849398656</v>
      </c>
      <c r="T12" s="229">
        <f t="shared" si="28"/>
        <v>2.2972249849398656</v>
      </c>
      <c r="U12" s="229">
        <f t="shared" si="28"/>
        <v>2.2972249849398656</v>
      </c>
      <c r="V12" s="229">
        <f t="shared" si="28"/>
        <v>2.2972249849398656</v>
      </c>
      <c r="W12" s="229">
        <f t="shared" si="28"/>
        <v>2.2972249849398656</v>
      </c>
      <c r="X12" s="229">
        <f t="shared" si="28"/>
        <v>2.2972249849398656</v>
      </c>
      <c r="Y12" s="229">
        <f t="shared" si="28"/>
        <v>2.2972249849398656</v>
      </c>
      <c r="Z12" s="229">
        <f t="shared" si="28"/>
        <v>2.2972249849398656</v>
      </c>
      <c r="AA12" s="229">
        <f t="shared" si="28"/>
        <v>2.2972249849398656</v>
      </c>
      <c r="AB12" s="229">
        <f t="shared" si="28"/>
        <v>2.2972249849398656</v>
      </c>
      <c r="AC12" s="229">
        <f t="shared" si="28"/>
        <v>2.2972249849398656</v>
      </c>
      <c r="AD12" s="229">
        <f t="shared" si="28"/>
        <v>2.2972249849398656</v>
      </c>
      <c r="AE12" s="229">
        <f t="shared" si="28"/>
        <v>2.2972249849398656</v>
      </c>
      <c r="AF12" s="229">
        <f t="shared" si="28"/>
        <v>2.2972249849398656</v>
      </c>
      <c r="AG12" s="229">
        <f t="shared" si="28"/>
        <v>2.2972249849398656</v>
      </c>
      <c r="AH12" s="229">
        <f t="shared" si="28"/>
        <v>2.2972249849398656</v>
      </c>
      <c r="AI12" s="229">
        <f t="shared" si="28"/>
        <v>2.2972249849398656</v>
      </c>
      <c r="AJ12" s="229">
        <f t="shared" si="28"/>
        <v>2.2972249849398656</v>
      </c>
      <c r="AK12" s="229">
        <f t="shared" si="28"/>
        <v>2.2972249849398656</v>
      </c>
      <c r="AL12" s="229">
        <f t="shared" si="28"/>
        <v>2.2972249849398656</v>
      </c>
      <c r="AM12" s="229">
        <f t="shared" si="28"/>
        <v>2.2972249849398656</v>
      </c>
      <c r="AN12" s="229">
        <f>IF($D12=AN$9,$E$12*$G$3/2,IF(AND($C12+$E$3&gt;AN$8,AN$9&gt;$D12),$E$12*$G$3,0))</f>
        <v>2.2972249849398656</v>
      </c>
      <c r="AO12" s="229">
        <f t="shared" ref="AO12:BZ12" si="29">IF($D12=AO$9,$E$12*$G$3/2,IF(AND($C12+$E$3&gt;AO$8,AO$9&gt;$D12),$E$12*$G$3,0))</f>
        <v>2.2972249849398656</v>
      </c>
      <c r="AP12" s="229">
        <f t="shared" si="29"/>
        <v>2.2972249849398656</v>
      </c>
      <c r="AQ12" s="229">
        <f t="shared" si="29"/>
        <v>2.2972249849398656</v>
      </c>
      <c r="AR12" s="229">
        <f t="shared" si="29"/>
        <v>2.2972249849398656</v>
      </c>
      <c r="AS12" s="229">
        <f t="shared" si="29"/>
        <v>2.2972249849398656</v>
      </c>
      <c r="AT12" s="229">
        <f t="shared" si="29"/>
        <v>2.2972249849398656</v>
      </c>
      <c r="AU12" s="229">
        <f t="shared" si="29"/>
        <v>2.2972249849398656</v>
      </c>
      <c r="AV12" s="229">
        <f t="shared" si="29"/>
        <v>2.2972249849398656</v>
      </c>
      <c r="AW12" s="229">
        <f t="shared" si="29"/>
        <v>2.2972249849398656</v>
      </c>
      <c r="AX12" s="229">
        <f t="shared" si="29"/>
        <v>2.2972249849398656</v>
      </c>
      <c r="AY12" s="229">
        <f t="shared" si="29"/>
        <v>2.2972249849398656</v>
      </c>
      <c r="AZ12" s="229">
        <f t="shared" si="29"/>
        <v>2.2972249849398656</v>
      </c>
      <c r="BA12" s="229">
        <f t="shared" si="29"/>
        <v>2.2972249849398656</v>
      </c>
      <c r="BB12" s="229">
        <f t="shared" si="29"/>
        <v>2.2972249849398656</v>
      </c>
      <c r="BC12" s="229">
        <f t="shared" si="29"/>
        <v>2.2972249849398656</v>
      </c>
      <c r="BD12" s="229">
        <f t="shared" si="29"/>
        <v>2.2972249849398656</v>
      </c>
      <c r="BE12" s="229">
        <f t="shared" si="29"/>
        <v>2.2972249849398656</v>
      </c>
      <c r="BF12" s="229">
        <f t="shared" si="29"/>
        <v>2.2972249849398656</v>
      </c>
      <c r="BG12" s="229">
        <f t="shared" si="29"/>
        <v>2.2972249849398656</v>
      </c>
      <c r="BH12" s="229">
        <f t="shared" si="29"/>
        <v>2.2972249849398656</v>
      </c>
      <c r="BI12" s="229">
        <f t="shared" si="29"/>
        <v>2.2972249849398656</v>
      </c>
      <c r="BJ12" s="229">
        <f t="shared" si="29"/>
        <v>2.2972249849398656</v>
      </c>
      <c r="BK12" s="229">
        <f t="shared" si="29"/>
        <v>2.2972249849398656</v>
      </c>
      <c r="BL12" s="229">
        <f t="shared" si="29"/>
        <v>2.2972249849398656</v>
      </c>
      <c r="BM12" s="229">
        <f t="shared" si="29"/>
        <v>2.2972249849398656</v>
      </c>
      <c r="BN12" s="229">
        <f t="shared" si="29"/>
        <v>2.2972249849398656</v>
      </c>
      <c r="BO12" s="229">
        <f t="shared" si="29"/>
        <v>2.2972249849398656</v>
      </c>
      <c r="BP12" s="229">
        <f t="shared" si="29"/>
        <v>2.2972249849398656</v>
      </c>
      <c r="BQ12" s="229">
        <f t="shared" si="29"/>
        <v>2.2972249849398656</v>
      </c>
      <c r="BR12" s="229">
        <f t="shared" si="29"/>
        <v>2.2972249849398656</v>
      </c>
      <c r="BS12" s="229">
        <f t="shared" si="29"/>
        <v>2.2972249849398656</v>
      </c>
      <c r="BT12" s="229">
        <f t="shared" si="29"/>
        <v>2.2972249849398656</v>
      </c>
      <c r="BU12" s="229">
        <f t="shared" si="29"/>
        <v>2.2972249849398656</v>
      </c>
      <c r="BV12" s="229">
        <f t="shared" si="29"/>
        <v>2.2972249849398656</v>
      </c>
      <c r="BW12" s="229">
        <f t="shared" si="29"/>
        <v>2.2972249849398656</v>
      </c>
      <c r="BX12" s="229">
        <f t="shared" si="29"/>
        <v>2.2972249849398656</v>
      </c>
      <c r="BY12" s="229">
        <f t="shared" si="29"/>
        <v>2.2972249849398656</v>
      </c>
      <c r="BZ12" s="229">
        <f t="shared" si="29"/>
        <v>2.2972249849398656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13">
        <f>HLOOKUP(D13,INPUTS!$D$69:$BW$76,IF(B13=1,3,7),FALSE)</f>
        <v>1490.7900400000003</v>
      </c>
      <c r="F13" s="303"/>
      <c r="G13" s="229">
        <f t="shared" ref="G13:BR13" si="30">IF($D13=G$9,$E$13*$G$3/2,IF(AND($C13+$E$3&gt;G$8,G$9&gt;$D13),$E$13*$G$3,0))</f>
        <v>0</v>
      </c>
      <c r="H13" s="229">
        <f t="shared" si="30"/>
        <v>1.1239311227918509</v>
      </c>
      <c r="I13" s="229">
        <f t="shared" si="30"/>
        <v>2.2478622455837018</v>
      </c>
      <c r="J13" s="229">
        <f t="shared" si="30"/>
        <v>2.2478622455837018</v>
      </c>
      <c r="K13" s="229">
        <f t="shared" si="30"/>
        <v>2.2478622455837018</v>
      </c>
      <c r="L13" s="229">
        <f t="shared" si="30"/>
        <v>2.2478622455837018</v>
      </c>
      <c r="M13" s="229">
        <f t="shared" si="30"/>
        <v>2.2478622455837018</v>
      </c>
      <c r="N13" s="229">
        <f t="shared" si="30"/>
        <v>2.2478622455837018</v>
      </c>
      <c r="O13" s="229">
        <f t="shared" si="30"/>
        <v>2.2478622455837018</v>
      </c>
      <c r="P13" s="229">
        <f t="shared" si="30"/>
        <v>2.2478622455837018</v>
      </c>
      <c r="Q13" s="229">
        <f t="shared" si="30"/>
        <v>2.2478622455837018</v>
      </c>
      <c r="R13" s="229">
        <f t="shared" si="30"/>
        <v>2.2478622455837018</v>
      </c>
      <c r="S13" s="229">
        <f t="shared" si="30"/>
        <v>2.2478622455837018</v>
      </c>
      <c r="T13" s="229">
        <f t="shared" si="30"/>
        <v>2.2478622455837018</v>
      </c>
      <c r="U13" s="229">
        <f t="shared" si="30"/>
        <v>2.2478622455837018</v>
      </c>
      <c r="V13" s="229">
        <f t="shared" si="30"/>
        <v>2.2478622455837018</v>
      </c>
      <c r="W13" s="229">
        <f t="shared" si="30"/>
        <v>2.2478622455837018</v>
      </c>
      <c r="X13" s="229">
        <f t="shared" si="30"/>
        <v>2.2478622455837018</v>
      </c>
      <c r="Y13" s="229">
        <f t="shared" si="30"/>
        <v>2.2478622455837018</v>
      </c>
      <c r="Z13" s="229">
        <f t="shared" si="30"/>
        <v>2.2478622455837018</v>
      </c>
      <c r="AA13" s="229">
        <f t="shared" si="30"/>
        <v>2.2478622455837018</v>
      </c>
      <c r="AB13" s="229">
        <f t="shared" si="30"/>
        <v>2.2478622455837018</v>
      </c>
      <c r="AC13" s="229">
        <f t="shared" si="30"/>
        <v>2.2478622455837018</v>
      </c>
      <c r="AD13" s="229">
        <f t="shared" si="30"/>
        <v>2.2478622455837018</v>
      </c>
      <c r="AE13" s="229">
        <f t="shared" si="30"/>
        <v>2.2478622455837018</v>
      </c>
      <c r="AF13" s="229">
        <f t="shared" si="30"/>
        <v>2.2478622455837018</v>
      </c>
      <c r="AG13" s="229">
        <f t="shared" si="30"/>
        <v>2.2478622455837018</v>
      </c>
      <c r="AH13" s="229">
        <f t="shared" si="30"/>
        <v>2.2478622455837018</v>
      </c>
      <c r="AI13" s="229">
        <f t="shared" si="30"/>
        <v>2.2478622455837018</v>
      </c>
      <c r="AJ13" s="229">
        <f t="shared" si="30"/>
        <v>2.2478622455837018</v>
      </c>
      <c r="AK13" s="229">
        <f t="shared" si="30"/>
        <v>2.2478622455837018</v>
      </c>
      <c r="AL13" s="229">
        <f t="shared" si="30"/>
        <v>2.2478622455837018</v>
      </c>
      <c r="AM13" s="229">
        <f t="shared" si="30"/>
        <v>2.2478622455837018</v>
      </c>
      <c r="AN13" s="229">
        <f t="shared" si="30"/>
        <v>2.2478622455837018</v>
      </c>
      <c r="AO13" s="229">
        <f t="shared" si="30"/>
        <v>2.2478622455837018</v>
      </c>
      <c r="AP13" s="229">
        <f t="shared" si="30"/>
        <v>2.2478622455837018</v>
      </c>
      <c r="AQ13" s="229">
        <f t="shared" si="30"/>
        <v>2.2478622455837018</v>
      </c>
      <c r="AR13" s="229">
        <f t="shared" si="30"/>
        <v>2.2478622455837018</v>
      </c>
      <c r="AS13" s="229">
        <f t="shared" si="30"/>
        <v>2.2478622455837018</v>
      </c>
      <c r="AT13" s="229">
        <f t="shared" si="30"/>
        <v>2.2478622455837018</v>
      </c>
      <c r="AU13" s="229">
        <f t="shared" si="30"/>
        <v>2.2478622455837018</v>
      </c>
      <c r="AV13" s="229">
        <f t="shared" si="30"/>
        <v>2.2478622455837018</v>
      </c>
      <c r="AW13" s="229">
        <f t="shared" si="30"/>
        <v>2.2478622455837018</v>
      </c>
      <c r="AX13" s="229">
        <f t="shared" si="30"/>
        <v>2.2478622455837018</v>
      </c>
      <c r="AY13" s="229">
        <f t="shared" si="30"/>
        <v>2.2478622455837018</v>
      </c>
      <c r="AZ13" s="229">
        <f t="shared" si="30"/>
        <v>2.2478622455837018</v>
      </c>
      <c r="BA13" s="229">
        <f t="shared" si="30"/>
        <v>2.2478622455837018</v>
      </c>
      <c r="BB13" s="229">
        <f t="shared" si="30"/>
        <v>2.2478622455837018</v>
      </c>
      <c r="BC13" s="229">
        <f t="shared" si="30"/>
        <v>2.2478622455837018</v>
      </c>
      <c r="BD13" s="229">
        <f t="shared" si="30"/>
        <v>2.2478622455837018</v>
      </c>
      <c r="BE13" s="229">
        <f t="shared" si="30"/>
        <v>2.2478622455837018</v>
      </c>
      <c r="BF13" s="229">
        <f t="shared" si="30"/>
        <v>2.2478622455837018</v>
      </c>
      <c r="BG13" s="229">
        <f t="shared" si="30"/>
        <v>2.2478622455837018</v>
      </c>
      <c r="BH13" s="229">
        <f t="shared" si="30"/>
        <v>2.2478622455837018</v>
      </c>
      <c r="BI13" s="229">
        <f t="shared" si="30"/>
        <v>2.2478622455837018</v>
      </c>
      <c r="BJ13" s="229">
        <f t="shared" si="30"/>
        <v>2.2478622455837018</v>
      </c>
      <c r="BK13" s="229">
        <f t="shared" si="30"/>
        <v>2.2478622455837018</v>
      </c>
      <c r="BL13" s="229">
        <f t="shared" si="30"/>
        <v>2.2478622455837018</v>
      </c>
      <c r="BM13" s="229">
        <f t="shared" si="30"/>
        <v>2.2478622455837018</v>
      </c>
      <c r="BN13" s="229">
        <f t="shared" si="30"/>
        <v>2.2478622455837018</v>
      </c>
      <c r="BO13" s="229">
        <f t="shared" si="30"/>
        <v>2.2478622455837018</v>
      </c>
      <c r="BP13" s="229">
        <f t="shared" si="30"/>
        <v>2.2478622455837018</v>
      </c>
      <c r="BQ13" s="229">
        <f t="shared" si="30"/>
        <v>2.2478622455837018</v>
      </c>
      <c r="BR13" s="229">
        <f t="shared" si="30"/>
        <v>2.2478622455837018</v>
      </c>
      <c r="BS13" s="229">
        <f t="shared" ref="BS13:BZ13" si="31">IF($D13=BS$9,$E$13*$G$3/2,IF(AND($C13+$E$3&gt;BS$8,BS$9&gt;$D13),$E$13*$G$3,0))</f>
        <v>2.2478622455837018</v>
      </c>
      <c r="BT13" s="229">
        <f t="shared" si="31"/>
        <v>2.2478622455837018</v>
      </c>
      <c r="BU13" s="229">
        <f t="shared" si="31"/>
        <v>2.2478622455837018</v>
      </c>
      <c r="BV13" s="229">
        <f t="shared" si="31"/>
        <v>2.2478622455837018</v>
      </c>
      <c r="BW13" s="229">
        <f t="shared" si="31"/>
        <v>2.2478622455837018</v>
      </c>
      <c r="BX13" s="229">
        <f t="shared" si="31"/>
        <v>2.2478622455837018</v>
      </c>
      <c r="BY13" s="229">
        <f t="shared" si="31"/>
        <v>2.2478622455837018</v>
      </c>
      <c r="BZ13" s="229">
        <f t="shared" si="31"/>
        <v>2.2478622455837018</v>
      </c>
    </row>
    <row r="14" spans="1:769" x14ac:dyDescent="0.2">
      <c r="A14" s="7" t="str">
        <v>Roll-in 1</v>
      </c>
      <c r="B14" s="7">
        <v>1</v>
      </c>
      <c r="C14" s="7">
        <f t="shared" ref="C14:C77" si="32">C13+1</f>
        <v>3</v>
      </c>
      <c r="D14" s="165">
        <f t="shared" ref="D14:D77" si="33">EOMONTH(D13,1)</f>
        <v>43555</v>
      </c>
      <c r="E14" s="313">
        <f>HLOOKUP(D14,INPUTS!$D$69:$BW$76,IF(B14=1,3,7),FALSE)</f>
        <v>4469.9369899999992</v>
      </c>
      <c r="F14" s="303"/>
      <c r="G14" s="229">
        <f t="shared" ref="G14:BR14" si="34">IF($D14=G$9,$E$14*$G$3/2,IF(AND($C14+$E$3&gt;G$8,G$9&gt;$D14),$E$14*$G$3,0))</f>
        <v>0</v>
      </c>
      <c r="H14" s="229">
        <f t="shared" si="34"/>
        <v>0</v>
      </c>
      <c r="I14" s="229">
        <f t="shared" si="34"/>
        <v>3.3699589916629202</v>
      </c>
      <c r="J14" s="229">
        <f t="shared" si="34"/>
        <v>6.7399179833258405</v>
      </c>
      <c r="K14" s="229">
        <f t="shared" si="34"/>
        <v>6.7399179833258405</v>
      </c>
      <c r="L14" s="229">
        <f t="shared" si="34"/>
        <v>6.7399179833258405</v>
      </c>
      <c r="M14" s="229">
        <f t="shared" si="34"/>
        <v>6.7399179833258405</v>
      </c>
      <c r="N14" s="229">
        <f t="shared" si="34"/>
        <v>6.7399179833258405</v>
      </c>
      <c r="O14" s="229">
        <f t="shared" si="34"/>
        <v>6.7399179833258405</v>
      </c>
      <c r="P14" s="229">
        <f t="shared" si="34"/>
        <v>6.7399179833258405</v>
      </c>
      <c r="Q14" s="229">
        <f t="shared" si="34"/>
        <v>6.7399179833258405</v>
      </c>
      <c r="R14" s="229">
        <f t="shared" si="34"/>
        <v>6.7399179833258405</v>
      </c>
      <c r="S14" s="229">
        <f t="shared" si="34"/>
        <v>6.7399179833258405</v>
      </c>
      <c r="T14" s="229">
        <f t="shared" si="34"/>
        <v>6.7399179833258405</v>
      </c>
      <c r="U14" s="229">
        <f t="shared" si="34"/>
        <v>6.7399179833258405</v>
      </c>
      <c r="V14" s="229">
        <f t="shared" si="34"/>
        <v>6.7399179833258405</v>
      </c>
      <c r="W14" s="229">
        <f t="shared" si="34"/>
        <v>6.7399179833258405</v>
      </c>
      <c r="X14" s="229">
        <f t="shared" si="34"/>
        <v>6.7399179833258405</v>
      </c>
      <c r="Y14" s="229">
        <f t="shared" si="34"/>
        <v>6.7399179833258405</v>
      </c>
      <c r="Z14" s="229">
        <f t="shared" si="34"/>
        <v>6.7399179833258405</v>
      </c>
      <c r="AA14" s="229">
        <f t="shared" si="34"/>
        <v>6.7399179833258405</v>
      </c>
      <c r="AB14" s="229">
        <f t="shared" si="34"/>
        <v>6.7399179833258405</v>
      </c>
      <c r="AC14" s="229">
        <f t="shared" si="34"/>
        <v>6.7399179833258405</v>
      </c>
      <c r="AD14" s="229">
        <f t="shared" si="34"/>
        <v>6.7399179833258405</v>
      </c>
      <c r="AE14" s="229">
        <f t="shared" si="34"/>
        <v>6.7399179833258405</v>
      </c>
      <c r="AF14" s="229">
        <f t="shared" si="34"/>
        <v>6.7399179833258405</v>
      </c>
      <c r="AG14" s="229">
        <f t="shared" si="34"/>
        <v>6.7399179833258405</v>
      </c>
      <c r="AH14" s="229">
        <f t="shared" si="34"/>
        <v>6.7399179833258405</v>
      </c>
      <c r="AI14" s="229">
        <f t="shared" si="34"/>
        <v>6.7399179833258405</v>
      </c>
      <c r="AJ14" s="229">
        <f t="shared" si="34"/>
        <v>6.7399179833258405</v>
      </c>
      <c r="AK14" s="229">
        <f t="shared" si="34"/>
        <v>6.7399179833258405</v>
      </c>
      <c r="AL14" s="229">
        <f t="shared" si="34"/>
        <v>6.7399179833258405</v>
      </c>
      <c r="AM14" s="229">
        <f t="shared" si="34"/>
        <v>6.7399179833258405</v>
      </c>
      <c r="AN14" s="229">
        <f t="shared" si="34"/>
        <v>6.7399179833258405</v>
      </c>
      <c r="AO14" s="229">
        <f t="shared" si="34"/>
        <v>6.7399179833258405</v>
      </c>
      <c r="AP14" s="229">
        <f t="shared" si="34"/>
        <v>6.7399179833258405</v>
      </c>
      <c r="AQ14" s="229">
        <f t="shared" si="34"/>
        <v>6.7399179833258405</v>
      </c>
      <c r="AR14" s="229">
        <f t="shared" si="34"/>
        <v>6.7399179833258405</v>
      </c>
      <c r="AS14" s="229">
        <f t="shared" si="34"/>
        <v>6.7399179833258405</v>
      </c>
      <c r="AT14" s="229">
        <f t="shared" si="34"/>
        <v>6.7399179833258405</v>
      </c>
      <c r="AU14" s="229">
        <f t="shared" si="34"/>
        <v>6.7399179833258405</v>
      </c>
      <c r="AV14" s="229">
        <f t="shared" si="34"/>
        <v>6.7399179833258405</v>
      </c>
      <c r="AW14" s="229">
        <f t="shared" si="34"/>
        <v>6.7399179833258405</v>
      </c>
      <c r="AX14" s="229">
        <f t="shared" si="34"/>
        <v>6.7399179833258405</v>
      </c>
      <c r="AY14" s="229">
        <f t="shared" si="34"/>
        <v>6.7399179833258405</v>
      </c>
      <c r="AZ14" s="229">
        <f t="shared" si="34"/>
        <v>6.7399179833258405</v>
      </c>
      <c r="BA14" s="229">
        <f t="shared" si="34"/>
        <v>6.7399179833258405</v>
      </c>
      <c r="BB14" s="229">
        <f t="shared" si="34"/>
        <v>6.7399179833258405</v>
      </c>
      <c r="BC14" s="229">
        <f t="shared" si="34"/>
        <v>6.7399179833258405</v>
      </c>
      <c r="BD14" s="229">
        <f t="shared" si="34"/>
        <v>6.7399179833258405</v>
      </c>
      <c r="BE14" s="229">
        <f t="shared" si="34"/>
        <v>6.7399179833258405</v>
      </c>
      <c r="BF14" s="229">
        <f t="shared" si="34"/>
        <v>6.7399179833258405</v>
      </c>
      <c r="BG14" s="229">
        <f t="shared" si="34"/>
        <v>6.7399179833258405</v>
      </c>
      <c r="BH14" s="229">
        <f t="shared" si="34"/>
        <v>6.7399179833258405</v>
      </c>
      <c r="BI14" s="229">
        <f t="shared" si="34"/>
        <v>6.7399179833258405</v>
      </c>
      <c r="BJ14" s="229">
        <f t="shared" si="34"/>
        <v>6.7399179833258405</v>
      </c>
      <c r="BK14" s="229">
        <f t="shared" si="34"/>
        <v>6.7399179833258405</v>
      </c>
      <c r="BL14" s="229">
        <f t="shared" si="34"/>
        <v>6.7399179833258405</v>
      </c>
      <c r="BM14" s="229">
        <f t="shared" si="34"/>
        <v>6.7399179833258405</v>
      </c>
      <c r="BN14" s="229">
        <f t="shared" si="34"/>
        <v>6.7399179833258405</v>
      </c>
      <c r="BO14" s="229">
        <f t="shared" si="34"/>
        <v>6.7399179833258405</v>
      </c>
      <c r="BP14" s="229">
        <f t="shared" si="34"/>
        <v>6.7399179833258405</v>
      </c>
      <c r="BQ14" s="229">
        <f t="shared" si="34"/>
        <v>6.7399179833258405</v>
      </c>
      <c r="BR14" s="229">
        <f t="shared" si="34"/>
        <v>6.7399179833258405</v>
      </c>
      <c r="BS14" s="229">
        <f t="shared" ref="BS14:BZ14" si="35">IF($D14=BS$9,$E$14*$G$3/2,IF(AND($C14+$E$3&gt;BS$8,BS$9&gt;$D14),$E$14*$G$3,0))</f>
        <v>6.7399179833258405</v>
      </c>
      <c r="BT14" s="229">
        <f t="shared" si="35"/>
        <v>6.7399179833258405</v>
      </c>
      <c r="BU14" s="229">
        <f t="shared" si="35"/>
        <v>6.7399179833258405</v>
      </c>
      <c r="BV14" s="229">
        <f t="shared" si="35"/>
        <v>6.7399179833258405</v>
      </c>
      <c r="BW14" s="229">
        <f t="shared" si="35"/>
        <v>6.7399179833258405</v>
      </c>
      <c r="BX14" s="229">
        <f t="shared" si="35"/>
        <v>6.7399179833258405</v>
      </c>
      <c r="BY14" s="229">
        <f t="shared" si="35"/>
        <v>6.7399179833258405</v>
      </c>
      <c r="BZ14" s="229">
        <f t="shared" si="35"/>
        <v>6.7399179833258405</v>
      </c>
    </row>
    <row r="15" spans="1:769" x14ac:dyDescent="0.2">
      <c r="A15" s="7" t="str">
        <v>Roll-in 1</v>
      </c>
      <c r="B15" s="7">
        <v>1</v>
      </c>
      <c r="C15" s="7">
        <f t="shared" si="32"/>
        <v>4</v>
      </c>
      <c r="D15" s="165">
        <f t="shared" si="33"/>
        <v>43585</v>
      </c>
      <c r="E15" s="313">
        <f>HLOOKUP(D15,INPUTS!$D$69:$BW$76,IF(B15=1,3,7),FALSE)</f>
        <v>8555.0795399999988</v>
      </c>
      <c r="F15" s="303"/>
      <c r="G15" s="229">
        <f t="shared" ref="G15:BR15" si="36">IF($D15=G$9,$E$15*$G$3/2,IF(AND($C15+$E$3&gt;G$8,G$9&gt;$D15),$E$15*$G$3,0))</f>
        <v>0</v>
      </c>
      <c r="H15" s="229">
        <f t="shared" si="36"/>
        <v>0</v>
      </c>
      <c r="I15" s="229">
        <f t="shared" si="36"/>
        <v>0</v>
      </c>
      <c r="J15" s="229">
        <f t="shared" si="36"/>
        <v>6.4498151282026193</v>
      </c>
      <c r="K15" s="229">
        <f t="shared" si="36"/>
        <v>12.899630256405239</v>
      </c>
      <c r="L15" s="229">
        <f t="shared" si="36"/>
        <v>12.899630256405239</v>
      </c>
      <c r="M15" s="229">
        <f t="shared" si="36"/>
        <v>12.899630256405239</v>
      </c>
      <c r="N15" s="229">
        <f t="shared" si="36"/>
        <v>12.899630256405239</v>
      </c>
      <c r="O15" s="229">
        <f t="shared" si="36"/>
        <v>12.899630256405239</v>
      </c>
      <c r="P15" s="229">
        <f t="shared" si="36"/>
        <v>12.899630256405239</v>
      </c>
      <c r="Q15" s="229">
        <f t="shared" si="36"/>
        <v>12.899630256405239</v>
      </c>
      <c r="R15" s="229">
        <f t="shared" si="36"/>
        <v>12.899630256405239</v>
      </c>
      <c r="S15" s="229">
        <f t="shared" si="36"/>
        <v>12.899630256405239</v>
      </c>
      <c r="T15" s="229">
        <f t="shared" si="36"/>
        <v>12.899630256405239</v>
      </c>
      <c r="U15" s="229">
        <f t="shared" si="36"/>
        <v>12.899630256405239</v>
      </c>
      <c r="V15" s="229">
        <f t="shared" si="36"/>
        <v>12.899630256405239</v>
      </c>
      <c r="W15" s="229">
        <f t="shared" si="36"/>
        <v>12.899630256405239</v>
      </c>
      <c r="X15" s="229">
        <f t="shared" si="36"/>
        <v>12.899630256405239</v>
      </c>
      <c r="Y15" s="229">
        <f t="shared" si="36"/>
        <v>12.899630256405239</v>
      </c>
      <c r="Z15" s="229">
        <f t="shared" si="36"/>
        <v>12.899630256405239</v>
      </c>
      <c r="AA15" s="229">
        <f t="shared" si="36"/>
        <v>12.899630256405239</v>
      </c>
      <c r="AB15" s="229">
        <f t="shared" si="36"/>
        <v>12.899630256405239</v>
      </c>
      <c r="AC15" s="229">
        <f t="shared" si="36"/>
        <v>12.899630256405239</v>
      </c>
      <c r="AD15" s="229">
        <f t="shared" si="36"/>
        <v>12.899630256405239</v>
      </c>
      <c r="AE15" s="229">
        <f t="shared" si="36"/>
        <v>12.899630256405239</v>
      </c>
      <c r="AF15" s="229">
        <f t="shared" si="36"/>
        <v>12.899630256405239</v>
      </c>
      <c r="AG15" s="229">
        <f t="shared" si="36"/>
        <v>12.899630256405239</v>
      </c>
      <c r="AH15" s="229">
        <f t="shared" si="36"/>
        <v>12.899630256405239</v>
      </c>
      <c r="AI15" s="229">
        <f t="shared" si="36"/>
        <v>12.899630256405239</v>
      </c>
      <c r="AJ15" s="229">
        <f t="shared" si="36"/>
        <v>12.899630256405239</v>
      </c>
      <c r="AK15" s="229">
        <f t="shared" si="36"/>
        <v>12.899630256405239</v>
      </c>
      <c r="AL15" s="229">
        <f t="shared" si="36"/>
        <v>12.899630256405239</v>
      </c>
      <c r="AM15" s="229">
        <f t="shared" si="36"/>
        <v>12.899630256405239</v>
      </c>
      <c r="AN15" s="229">
        <f t="shared" si="36"/>
        <v>12.899630256405239</v>
      </c>
      <c r="AO15" s="229">
        <f t="shared" si="36"/>
        <v>12.899630256405239</v>
      </c>
      <c r="AP15" s="229">
        <f t="shared" si="36"/>
        <v>12.899630256405239</v>
      </c>
      <c r="AQ15" s="229">
        <f t="shared" si="36"/>
        <v>12.899630256405239</v>
      </c>
      <c r="AR15" s="229">
        <f t="shared" si="36"/>
        <v>12.899630256405239</v>
      </c>
      <c r="AS15" s="229">
        <f t="shared" si="36"/>
        <v>12.899630256405239</v>
      </c>
      <c r="AT15" s="229">
        <f t="shared" si="36"/>
        <v>12.899630256405239</v>
      </c>
      <c r="AU15" s="229">
        <f t="shared" si="36"/>
        <v>12.899630256405239</v>
      </c>
      <c r="AV15" s="229">
        <f t="shared" si="36"/>
        <v>12.899630256405239</v>
      </c>
      <c r="AW15" s="229">
        <f t="shared" si="36"/>
        <v>12.899630256405239</v>
      </c>
      <c r="AX15" s="229">
        <f t="shared" si="36"/>
        <v>12.899630256405239</v>
      </c>
      <c r="AY15" s="229">
        <f t="shared" si="36"/>
        <v>12.899630256405239</v>
      </c>
      <c r="AZ15" s="229">
        <f t="shared" si="36"/>
        <v>12.899630256405239</v>
      </c>
      <c r="BA15" s="229">
        <f t="shared" si="36"/>
        <v>12.899630256405239</v>
      </c>
      <c r="BB15" s="229">
        <f t="shared" si="36"/>
        <v>12.899630256405239</v>
      </c>
      <c r="BC15" s="229">
        <f t="shared" si="36"/>
        <v>12.899630256405239</v>
      </c>
      <c r="BD15" s="229">
        <f t="shared" si="36"/>
        <v>12.899630256405239</v>
      </c>
      <c r="BE15" s="229">
        <f t="shared" si="36"/>
        <v>12.899630256405239</v>
      </c>
      <c r="BF15" s="229">
        <f t="shared" si="36"/>
        <v>12.899630256405239</v>
      </c>
      <c r="BG15" s="229">
        <f t="shared" si="36"/>
        <v>12.899630256405239</v>
      </c>
      <c r="BH15" s="229">
        <f t="shared" si="36"/>
        <v>12.899630256405239</v>
      </c>
      <c r="BI15" s="229">
        <f t="shared" si="36"/>
        <v>12.899630256405239</v>
      </c>
      <c r="BJ15" s="229">
        <f t="shared" si="36"/>
        <v>12.899630256405239</v>
      </c>
      <c r="BK15" s="229">
        <f t="shared" si="36"/>
        <v>12.899630256405239</v>
      </c>
      <c r="BL15" s="229">
        <f t="shared" si="36"/>
        <v>12.899630256405239</v>
      </c>
      <c r="BM15" s="229">
        <f t="shared" si="36"/>
        <v>12.899630256405239</v>
      </c>
      <c r="BN15" s="229">
        <f t="shared" si="36"/>
        <v>12.899630256405239</v>
      </c>
      <c r="BO15" s="229">
        <f t="shared" si="36"/>
        <v>12.899630256405239</v>
      </c>
      <c r="BP15" s="229">
        <f t="shared" si="36"/>
        <v>12.899630256405239</v>
      </c>
      <c r="BQ15" s="229">
        <f t="shared" si="36"/>
        <v>12.899630256405239</v>
      </c>
      <c r="BR15" s="229">
        <f t="shared" si="36"/>
        <v>12.899630256405239</v>
      </c>
      <c r="BS15" s="229">
        <f t="shared" ref="BS15:BZ15" si="37">IF($D15=BS$9,$E$15*$G$3/2,IF(AND($C15+$E$3&gt;BS$8,BS$9&gt;$D15),$E$15*$G$3,0))</f>
        <v>12.899630256405239</v>
      </c>
      <c r="BT15" s="229">
        <f t="shared" si="37"/>
        <v>12.899630256405239</v>
      </c>
      <c r="BU15" s="229">
        <f t="shared" si="37"/>
        <v>12.899630256405239</v>
      </c>
      <c r="BV15" s="229">
        <f t="shared" si="37"/>
        <v>12.899630256405239</v>
      </c>
      <c r="BW15" s="229">
        <f t="shared" si="37"/>
        <v>12.899630256405239</v>
      </c>
      <c r="BX15" s="229">
        <f t="shared" si="37"/>
        <v>12.899630256405239</v>
      </c>
      <c r="BY15" s="229">
        <f t="shared" si="37"/>
        <v>12.899630256405239</v>
      </c>
      <c r="BZ15" s="229">
        <f t="shared" si="37"/>
        <v>12.899630256405239</v>
      </c>
    </row>
    <row r="16" spans="1:769" x14ac:dyDescent="0.2">
      <c r="A16" s="7" t="str">
        <v>Roll-in 1</v>
      </c>
      <c r="B16" s="7">
        <v>1</v>
      </c>
      <c r="C16" s="7">
        <f t="shared" si="32"/>
        <v>5</v>
      </c>
      <c r="D16" s="165">
        <f t="shared" si="33"/>
        <v>43616</v>
      </c>
      <c r="E16" s="313">
        <f>HLOOKUP(D16,INPUTS!$D$69:$BW$76,IF(B16=1,3,7),FALSE)</f>
        <v>16473.61479</v>
      </c>
      <c r="F16" s="303"/>
      <c r="G16" s="229">
        <f t="shared" ref="G16:BR16" si="38">IF($D16=G$9,$E$16*$G$3/2,IF(AND($C16+$E$3&gt;G$8,G$9&gt;$D16),$E$16*$G$3,0))</f>
        <v>0</v>
      </c>
      <c r="H16" s="229">
        <f t="shared" si="38"/>
        <v>0</v>
      </c>
      <c r="I16" s="229">
        <f t="shared" si="38"/>
        <v>0</v>
      </c>
      <c r="J16" s="229">
        <f t="shared" si="38"/>
        <v>0</v>
      </c>
      <c r="K16" s="229">
        <f t="shared" si="38"/>
        <v>12.419729050084836</v>
      </c>
      <c r="L16" s="229">
        <f t="shared" si="38"/>
        <v>24.839458100169672</v>
      </c>
      <c r="M16" s="229">
        <f t="shared" si="38"/>
        <v>24.839458100169672</v>
      </c>
      <c r="N16" s="229">
        <f t="shared" si="38"/>
        <v>24.839458100169672</v>
      </c>
      <c r="O16" s="229">
        <f t="shared" si="38"/>
        <v>24.839458100169672</v>
      </c>
      <c r="P16" s="229">
        <f t="shared" si="38"/>
        <v>24.839458100169672</v>
      </c>
      <c r="Q16" s="229">
        <f t="shared" si="38"/>
        <v>24.839458100169672</v>
      </c>
      <c r="R16" s="229">
        <f t="shared" si="38"/>
        <v>24.839458100169672</v>
      </c>
      <c r="S16" s="229">
        <f t="shared" si="38"/>
        <v>24.839458100169672</v>
      </c>
      <c r="T16" s="229">
        <f t="shared" si="38"/>
        <v>24.839458100169672</v>
      </c>
      <c r="U16" s="229">
        <f t="shared" si="38"/>
        <v>24.839458100169672</v>
      </c>
      <c r="V16" s="229">
        <f t="shared" si="38"/>
        <v>24.839458100169672</v>
      </c>
      <c r="W16" s="229">
        <f t="shared" si="38"/>
        <v>24.839458100169672</v>
      </c>
      <c r="X16" s="229">
        <f t="shared" si="38"/>
        <v>24.839458100169672</v>
      </c>
      <c r="Y16" s="229">
        <f t="shared" si="38"/>
        <v>24.839458100169672</v>
      </c>
      <c r="Z16" s="229">
        <f t="shared" si="38"/>
        <v>24.839458100169672</v>
      </c>
      <c r="AA16" s="229">
        <f t="shared" si="38"/>
        <v>24.839458100169672</v>
      </c>
      <c r="AB16" s="229">
        <f t="shared" si="38"/>
        <v>24.839458100169672</v>
      </c>
      <c r="AC16" s="229">
        <f t="shared" si="38"/>
        <v>24.839458100169672</v>
      </c>
      <c r="AD16" s="229">
        <f t="shared" si="38"/>
        <v>24.839458100169672</v>
      </c>
      <c r="AE16" s="229">
        <f t="shared" si="38"/>
        <v>24.839458100169672</v>
      </c>
      <c r="AF16" s="229">
        <f t="shared" si="38"/>
        <v>24.839458100169672</v>
      </c>
      <c r="AG16" s="229">
        <f t="shared" si="38"/>
        <v>24.839458100169672</v>
      </c>
      <c r="AH16" s="229">
        <f t="shared" si="38"/>
        <v>24.839458100169672</v>
      </c>
      <c r="AI16" s="229">
        <f t="shared" si="38"/>
        <v>24.839458100169672</v>
      </c>
      <c r="AJ16" s="229">
        <f t="shared" si="38"/>
        <v>24.839458100169672</v>
      </c>
      <c r="AK16" s="229">
        <f t="shared" si="38"/>
        <v>24.839458100169672</v>
      </c>
      <c r="AL16" s="229">
        <f t="shared" si="38"/>
        <v>24.839458100169672</v>
      </c>
      <c r="AM16" s="229">
        <f t="shared" si="38"/>
        <v>24.839458100169672</v>
      </c>
      <c r="AN16" s="229">
        <f t="shared" si="38"/>
        <v>24.839458100169672</v>
      </c>
      <c r="AO16" s="229">
        <f t="shared" si="38"/>
        <v>24.839458100169672</v>
      </c>
      <c r="AP16" s="229">
        <f t="shared" si="38"/>
        <v>24.839458100169672</v>
      </c>
      <c r="AQ16" s="229">
        <f t="shared" si="38"/>
        <v>24.839458100169672</v>
      </c>
      <c r="AR16" s="229">
        <f t="shared" si="38"/>
        <v>24.839458100169672</v>
      </c>
      <c r="AS16" s="229">
        <f t="shared" si="38"/>
        <v>24.839458100169672</v>
      </c>
      <c r="AT16" s="229">
        <f t="shared" si="38"/>
        <v>24.839458100169672</v>
      </c>
      <c r="AU16" s="229">
        <f t="shared" si="38"/>
        <v>24.839458100169672</v>
      </c>
      <c r="AV16" s="229">
        <f t="shared" si="38"/>
        <v>24.839458100169672</v>
      </c>
      <c r="AW16" s="229">
        <f t="shared" si="38"/>
        <v>24.839458100169672</v>
      </c>
      <c r="AX16" s="229">
        <f t="shared" si="38"/>
        <v>24.839458100169672</v>
      </c>
      <c r="AY16" s="229">
        <f t="shared" si="38"/>
        <v>24.839458100169672</v>
      </c>
      <c r="AZ16" s="229">
        <f t="shared" si="38"/>
        <v>24.839458100169672</v>
      </c>
      <c r="BA16" s="229">
        <f t="shared" si="38"/>
        <v>24.839458100169672</v>
      </c>
      <c r="BB16" s="229">
        <f t="shared" si="38"/>
        <v>24.839458100169672</v>
      </c>
      <c r="BC16" s="229">
        <f t="shared" si="38"/>
        <v>24.839458100169672</v>
      </c>
      <c r="BD16" s="229">
        <f t="shared" si="38"/>
        <v>24.839458100169672</v>
      </c>
      <c r="BE16" s="229">
        <f t="shared" si="38"/>
        <v>24.839458100169672</v>
      </c>
      <c r="BF16" s="229">
        <f t="shared" si="38"/>
        <v>24.839458100169672</v>
      </c>
      <c r="BG16" s="229">
        <f t="shared" si="38"/>
        <v>24.839458100169672</v>
      </c>
      <c r="BH16" s="229">
        <f t="shared" si="38"/>
        <v>24.839458100169672</v>
      </c>
      <c r="BI16" s="229">
        <f t="shared" si="38"/>
        <v>24.839458100169672</v>
      </c>
      <c r="BJ16" s="229">
        <f t="shared" si="38"/>
        <v>24.839458100169672</v>
      </c>
      <c r="BK16" s="229">
        <f t="shared" si="38"/>
        <v>24.839458100169672</v>
      </c>
      <c r="BL16" s="229">
        <f t="shared" si="38"/>
        <v>24.839458100169672</v>
      </c>
      <c r="BM16" s="229">
        <f t="shared" si="38"/>
        <v>24.839458100169672</v>
      </c>
      <c r="BN16" s="229">
        <f t="shared" si="38"/>
        <v>24.839458100169672</v>
      </c>
      <c r="BO16" s="229">
        <f t="shared" si="38"/>
        <v>24.839458100169672</v>
      </c>
      <c r="BP16" s="229">
        <f t="shared" si="38"/>
        <v>24.839458100169672</v>
      </c>
      <c r="BQ16" s="229">
        <f t="shared" si="38"/>
        <v>24.839458100169672</v>
      </c>
      <c r="BR16" s="229">
        <f t="shared" si="38"/>
        <v>24.839458100169672</v>
      </c>
      <c r="BS16" s="229">
        <f t="shared" ref="BS16:BZ16" si="39">IF($D16=BS$9,$E$16*$G$3/2,IF(AND($C16+$E$3&gt;BS$8,BS$9&gt;$D16),$E$16*$G$3,0))</f>
        <v>24.839458100169672</v>
      </c>
      <c r="BT16" s="229">
        <f t="shared" si="39"/>
        <v>24.839458100169672</v>
      </c>
      <c r="BU16" s="229">
        <f t="shared" si="39"/>
        <v>24.839458100169672</v>
      </c>
      <c r="BV16" s="229">
        <f t="shared" si="39"/>
        <v>24.839458100169672</v>
      </c>
      <c r="BW16" s="229">
        <f t="shared" si="39"/>
        <v>24.839458100169672</v>
      </c>
      <c r="BX16" s="229">
        <f t="shared" si="39"/>
        <v>24.839458100169672</v>
      </c>
      <c r="BY16" s="229">
        <f t="shared" si="39"/>
        <v>24.839458100169672</v>
      </c>
      <c r="BZ16" s="229">
        <f t="shared" si="39"/>
        <v>24.839458100169672</v>
      </c>
    </row>
    <row r="17" spans="1:78" x14ac:dyDescent="0.2">
      <c r="A17" s="7" t="str">
        <v>Roll-in 1</v>
      </c>
      <c r="B17" s="7">
        <v>1</v>
      </c>
      <c r="C17" s="7">
        <f t="shared" si="32"/>
        <v>6</v>
      </c>
      <c r="D17" s="165">
        <f t="shared" si="33"/>
        <v>43646</v>
      </c>
      <c r="E17" s="313">
        <f>HLOOKUP(D17,INPUTS!$D$69:$BW$76,IF(B17=1,3,7),FALSE)</f>
        <v>17313.78471</v>
      </c>
      <c r="F17" s="303"/>
      <c r="G17" s="229">
        <f t="shared" ref="G17:BR17" si="40">IF($D17=G$9,$E$17*$G$3/2,IF(AND($C17+$E$3&gt;G$8,G$9&gt;$D17),$E$17*$G$3,0))</f>
        <v>0</v>
      </c>
      <c r="H17" s="229">
        <f t="shared" si="40"/>
        <v>0</v>
      </c>
      <c r="I17" s="229">
        <f t="shared" si="40"/>
        <v>0</v>
      </c>
      <c r="J17" s="229">
        <f t="shared" si="40"/>
        <v>0</v>
      </c>
      <c r="K17" s="229">
        <f t="shared" si="40"/>
        <v>0</v>
      </c>
      <c r="L17" s="229">
        <f t="shared" si="40"/>
        <v>13.053146966883865</v>
      </c>
      <c r="M17" s="229">
        <f t="shared" si="40"/>
        <v>26.106293933767731</v>
      </c>
      <c r="N17" s="229">
        <f t="shared" si="40"/>
        <v>26.106293933767731</v>
      </c>
      <c r="O17" s="229">
        <f t="shared" si="40"/>
        <v>26.106293933767731</v>
      </c>
      <c r="P17" s="229">
        <f t="shared" si="40"/>
        <v>26.106293933767731</v>
      </c>
      <c r="Q17" s="229">
        <f t="shared" si="40"/>
        <v>26.106293933767731</v>
      </c>
      <c r="R17" s="229">
        <f t="shared" si="40"/>
        <v>26.106293933767731</v>
      </c>
      <c r="S17" s="229">
        <f t="shared" si="40"/>
        <v>26.106293933767731</v>
      </c>
      <c r="T17" s="229">
        <f t="shared" si="40"/>
        <v>26.106293933767731</v>
      </c>
      <c r="U17" s="229">
        <f t="shared" si="40"/>
        <v>26.106293933767731</v>
      </c>
      <c r="V17" s="229">
        <f t="shared" si="40"/>
        <v>26.106293933767731</v>
      </c>
      <c r="W17" s="229">
        <f t="shared" si="40"/>
        <v>26.106293933767731</v>
      </c>
      <c r="X17" s="229">
        <f t="shared" si="40"/>
        <v>26.106293933767731</v>
      </c>
      <c r="Y17" s="229">
        <f t="shared" si="40"/>
        <v>26.106293933767731</v>
      </c>
      <c r="Z17" s="229">
        <f t="shared" si="40"/>
        <v>26.106293933767731</v>
      </c>
      <c r="AA17" s="229">
        <f t="shared" si="40"/>
        <v>26.106293933767731</v>
      </c>
      <c r="AB17" s="229">
        <f t="shared" si="40"/>
        <v>26.106293933767731</v>
      </c>
      <c r="AC17" s="229">
        <f t="shared" si="40"/>
        <v>26.106293933767731</v>
      </c>
      <c r="AD17" s="229">
        <f t="shared" si="40"/>
        <v>26.106293933767731</v>
      </c>
      <c r="AE17" s="229">
        <f t="shared" si="40"/>
        <v>26.106293933767731</v>
      </c>
      <c r="AF17" s="229">
        <f t="shared" si="40"/>
        <v>26.106293933767731</v>
      </c>
      <c r="AG17" s="229">
        <f t="shared" si="40"/>
        <v>26.106293933767731</v>
      </c>
      <c r="AH17" s="229">
        <f t="shared" si="40"/>
        <v>26.106293933767731</v>
      </c>
      <c r="AI17" s="229">
        <f t="shared" si="40"/>
        <v>26.106293933767731</v>
      </c>
      <c r="AJ17" s="229">
        <f t="shared" si="40"/>
        <v>26.106293933767731</v>
      </c>
      <c r="AK17" s="229">
        <f t="shared" si="40"/>
        <v>26.106293933767731</v>
      </c>
      <c r="AL17" s="229">
        <f t="shared" si="40"/>
        <v>26.106293933767731</v>
      </c>
      <c r="AM17" s="229">
        <f t="shared" si="40"/>
        <v>26.106293933767731</v>
      </c>
      <c r="AN17" s="229">
        <f t="shared" si="40"/>
        <v>26.106293933767731</v>
      </c>
      <c r="AO17" s="229">
        <f t="shared" si="40"/>
        <v>26.106293933767731</v>
      </c>
      <c r="AP17" s="229">
        <f t="shared" si="40"/>
        <v>26.106293933767731</v>
      </c>
      <c r="AQ17" s="229">
        <f t="shared" si="40"/>
        <v>26.106293933767731</v>
      </c>
      <c r="AR17" s="229">
        <f t="shared" si="40"/>
        <v>26.106293933767731</v>
      </c>
      <c r="AS17" s="229">
        <f t="shared" si="40"/>
        <v>26.106293933767731</v>
      </c>
      <c r="AT17" s="229">
        <f t="shared" si="40"/>
        <v>26.106293933767731</v>
      </c>
      <c r="AU17" s="229">
        <f t="shared" si="40"/>
        <v>26.106293933767731</v>
      </c>
      <c r="AV17" s="229">
        <f t="shared" si="40"/>
        <v>26.106293933767731</v>
      </c>
      <c r="AW17" s="229">
        <f t="shared" si="40"/>
        <v>26.106293933767731</v>
      </c>
      <c r="AX17" s="229">
        <f t="shared" si="40"/>
        <v>26.106293933767731</v>
      </c>
      <c r="AY17" s="229">
        <f t="shared" si="40"/>
        <v>26.106293933767731</v>
      </c>
      <c r="AZ17" s="229">
        <f t="shared" si="40"/>
        <v>26.106293933767731</v>
      </c>
      <c r="BA17" s="229">
        <f t="shared" si="40"/>
        <v>26.106293933767731</v>
      </c>
      <c r="BB17" s="229">
        <f t="shared" si="40"/>
        <v>26.106293933767731</v>
      </c>
      <c r="BC17" s="229">
        <f t="shared" si="40"/>
        <v>26.106293933767731</v>
      </c>
      <c r="BD17" s="229">
        <f t="shared" si="40"/>
        <v>26.106293933767731</v>
      </c>
      <c r="BE17" s="229">
        <f t="shared" si="40"/>
        <v>26.106293933767731</v>
      </c>
      <c r="BF17" s="229">
        <f t="shared" si="40"/>
        <v>26.106293933767731</v>
      </c>
      <c r="BG17" s="229">
        <f t="shared" si="40"/>
        <v>26.106293933767731</v>
      </c>
      <c r="BH17" s="229">
        <f t="shared" si="40"/>
        <v>26.106293933767731</v>
      </c>
      <c r="BI17" s="229">
        <f t="shared" si="40"/>
        <v>26.106293933767731</v>
      </c>
      <c r="BJ17" s="229">
        <f t="shared" si="40"/>
        <v>26.106293933767731</v>
      </c>
      <c r="BK17" s="229">
        <f t="shared" si="40"/>
        <v>26.106293933767731</v>
      </c>
      <c r="BL17" s="229">
        <f t="shared" si="40"/>
        <v>26.106293933767731</v>
      </c>
      <c r="BM17" s="229">
        <f t="shared" si="40"/>
        <v>26.106293933767731</v>
      </c>
      <c r="BN17" s="229">
        <f t="shared" si="40"/>
        <v>26.106293933767731</v>
      </c>
      <c r="BO17" s="229">
        <f t="shared" si="40"/>
        <v>26.106293933767731</v>
      </c>
      <c r="BP17" s="229">
        <f t="shared" si="40"/>
        <v>26.106293933767731</v>
      </c>
      <c r="BQ17" s="229">
        <f t="shared" si="40"/>
        <v>26.106293933767731</v>
      </c>
      <c r="BR17" s="229">
        <f t="shared" si="40"/>
        <v>26.106293933767731</v>
      </c>
      <c r="BS17" s="229">
        <f t="shared" ref="BS17:BZ17" si="41">IF($D17=BS$9,$E$17*$G$3/2,IF(AND($C17+$E$3&gt;BS$8,BS$9&gt;$D17),$E$17*$G$3,0))</f>
        <v>26.106293933767731</v>
      </c>
      <c r="BT17" s="229">
        <f t="shared" si="41"/>
        <v>26.106293933767731</v>
      </c>
      <c r="BU17" s="229">
        <f t="shared" si="41"/>
        <v>26.106293933767731</v>
      </c>
      <c r="BV17" s="229">
        <f t="shared" si="41"/>
        <v>26.106293933767731</v>
      </c>
      <c r="BW17" s="229">
        <f t="shared" si="41"/>
        <v>26.106293933767731</v>
      </c>
      <c r="BX17" s="229">
        <f t="shared" si="41"/>
        <v>26.106293933767731</v>
      </c>
      <c r="BY17" s="229">
        <f t="shared" si="41"/>
        <v>26.106293933767731</v>
      </c>
      <c r="BZ17" s="229">
        <f t="shared" si="41"/>
        <v>26.106293933767731</v>
      </c>
    </row>
    <row r="18" spans="1:78" x14ac:dyDescent="0.2">
      <c r="A18" s="7" t="str">
        <v>Roll-in 1</v>
      </c>
      <c r="B18" s="7">
        <v>1</v>
      </c>
      <c r="C18" s="7">
        <f t="shared" si="32"/>
        <v>7</v>
      </c>
      <c r="D18" s="165">
        <f t="shared" si="33"/>
        <v>43677</v>
      </c>
      <c r="E18" s="313">
        <f>HLOOKUP(D18,INPUTS!$D$69:$BW$76,IF(B18=1,3,7),FALSE)</f>
        <v>25745.395390000009</v>
      </c>
      <c r="F18" s="303"/>
      <c r="G18" s="229">
        <f t="shared" ref="G18:BR18" si="42">IF($D18=G$9,$E$18*$G$3/2,IF(AND($C18+$E$3&gt;G$8,G$9&gt;$D18),$E$18*$G$3,0))</f>
        <v>0</v>
      </c>
      <c r="H18" s="229">
        <f t="shared" si="42"/>
        <v>0</v>
      </c>
      <c r="I18" s="229">
        <f t="shared" si="42"/>
        <v>0</v>
      </c>
      <c r="J18" s="229">
        <f t="shared" si="42"/>
        <v>0</v>
      </c>
      <c r="K18" s="229">
        <f t="shared" si="42"/>
        <v>0</v>
      </c>
      <c r="L18" s="229">
        <f t="shared" si="42"/>
        <v>0</v>
      </c>
      <c r="M18" s="229">
        <f t="shared" si="42"/>
        <v>19.409876891452029</v>
      </c>
      <c r="N18" s="229">
        <f t="shared" si="42"/>
        <v>38.819753782904058</v>
      </c>
      <c r="O18" s="229">
        <f t="shared" si="42"/>
        <v>38.819753782904058</v>
      </c>
      <c r="P18" s="229">
        <f t="shared" si="42"/>
        <v>38.819753782904058</v>
      </c>
      <c r="Q18" s="229">
        <f t="shared" si="42"/>
        <v>38.819753782904058</v>
      </c>
      <c r="R18" s="229">
        <f t="shared" si="42"/>
        <v>38.819753782904058</v>
      </c>
      <c r="S18" s="229">
        <f t="shared" si="42"/>
        <v>38.819753782904058</v>
      </c>
      <c r="T18" s="229">
        <f t="shared" si="42"/>
        <v>38.819753782904058</v>
      </c>
      <c r="U18" s="229">
        <f t="shared" si="42"/>
        <v>38.819753782904058</v>
      </c>
      <c r="V18" s="229">
        <f t="shared" si="42"/>
        <v>38.819753782904058</v>
      </c>
      <c r="W18" s="229">
        <f t="shared" si="42"/>
        <v>38.819753782904058</v>
      </c>
      <c r="X18" s="229">
        <f t="shared" si="42"/>
        <v>38.819753782904058</v>
      </c>
      <c r="Y18" s="229">
        <f t="shared" si="42"/>
        <v>38.819753782904058</v>
      </c>
      <c r="Z18" s="229">
        <f t="shared" si="42"/>
        <v>38.819753782904058</v>
      </c>
      <c r="AA18" s="229">
        <f t="shared" si="42"/>
        <v>38.819753782904058</v>
      </c>
      <c r="AB18" s="229">
        <f t="shared" si="42"/>
        <v>38.819753782904058</v>
      </c>
      <c r="AC18" s="229">
        <f t="shared" si="42"/>
        <v>38.819753782904058</v>
      </c>
      <c r="AD18" s="229">
        <f t="shared" si="42"/>
        <v>38.819753782904058</v>
      </c>
      <c r="AE18" s="229">
        <f t="shared" si="42"/>
        <v>38.819753782904058</v>
      </c>
      <c r="AF18" s="229">
        <f t="shared" si="42"/>
        <v>38.819753782904058</v>
      </c>
      <c r="AG18" s="229">
        <f t="shared" si="42"/>
        <v>38.819753782904058</v>
      </c>
      <c r="AH18" s="229">
        <f t="shared" si="42"/>
        <v>38.819753782904058</v>
      </c>
      <c r="AI18" s="229">
        <f t="shared" si="42"/>
        <v>38.819753782904058</v>
      </c>
      <c r="AJ18" s="229">
        <f t="shared" si="42"/>
        <v>38.819753782904058</v>
      </c>
      <c r="AK18" s="229">
        <f t="shared" si="42"/>
        <v>38.819753782904058</v>
      </c>
      <c r="AL18" s="229">
        <f t="shared" si="42"/>
        <v>38.819753782904058</v>
      </c>
      <c r="AM18" s="229">
        <f t="shared" si="42"/>
        <v>38.819753782904058</v>
      </c>
      <c r="AN18" s="229">
        <f t="shared" si="42"/>
        <v>38.819753782904058</v>
      </c>
      <c r="AO18" s="229">
        <f t="shared" si="42"/>
        <v>38.819753782904058</v>
      </c>
      <c r="AP18" s="229">
        <f t="shared" si="42"/>
        <v>38.819753782904058</v>
      </c>
      <c r="AQ18" s="229">
        <f t="shared" si="42"/>
        <v>38.819753782904058</v>
      </c>
      <c r="AR18" s="229">
        <f t="shared" si="42"/>
        <v>38.819753782904058</v>
      </c>
      <c r="AS18" s="229">
        <f t="shared" si="42"/>
        <v>38.819753782904058</v>
      </c>
      <c r="AT18" s="229">
        <f t="shared" si="42"/>
        <v>38.819753782904058</v>
      </c>
      <c r="AU18" s="229">
        <f t="shared" si="42"/>
        <v>38.819753782904058</v>
      </c>
      <c r="AV18" s="229">
        <f t="shared" si="42"/>
        <v>38.819753782904058</v>
      </c>
      <c r="AW18" s="229">
        <f t="shared" si="42"/>
        <v>38.819753782904058</v>
      </c>
      <c r="AX18" s="229">
        <f t="shared" si="42"/>
        <v>38.819753782904058</v>
      </c>
      <c r="AY18" s="229">
        <f t="shared" si="42"/>
        <v>38.819753782904058</v>
      </c>
      <c r="AZ18" s="229">
        <f t="shared" si="42"/>
        <v>38.819753782904058</v>
      </c>
      <c r="BA18" s="229">
        <f t="shared" si="42"/>
        <v>38.819753782904058</v>
      </c>
      <c r="BB18" s="229">
        <f t="shared" si="42"/>
        <v>38.819753782904058</v>
      </c>
      <c r="BC18" s="229">
        <f t="shared" si="42"/>
        <v>38.819753782904058</v>
      </c>
      <c r="BD18" s="229">
        <f t="shared" si="42"/>
        <v>38.819753782904058</v>
      </c>
      <c r="BE18" s="229">
        <f t="shared" si="42"/>
        <v>38.819753782904058</v>
      </c>
      <c r="BF18" s="229">
        <f t="shared" si="42"/>
        <v>38.819753782904058</v>
      </c>
      <c r="BG18" s="229">
        <f t="shared" si="42"/>
        <v>38.819753782904058</v>
      </c>
      <c r="BH18" s="229">
        <f t="shared" si="42"/>
        <v>38.819753782904058</v>
      </c>
      <c r="BI18" s="229">
        <f t="shared" si="42"/>
        <v>38.819753782904058</v>
      </c>
      <c r="BJ18" s="229">
        <f t="shared" si="42"/>
        <v>38.819753782904058</v>
      </c>
      <c r="BK18" s="229">
        <f t="shared" si="42"/>
        <v>38.819753782904058</v>
      </c>
      <c r="BL18" s="229">
        <f t="shared" si="42"/>
        <v>38.819753782904058</v>
      </c>
      <c r="BM18" s="229">
        <f t="shared" si="42"/>
        <v>38.819753782904058</v>
      </c>
      <c r="BN18" s="229">
        <f t="shared" si="42"/>
        <v>38.819753782904058</v>
      </c>
      <c r="BO18" s="229">
        <f t="shared" si="42"/>
        <v>38.819753782904058</v>
      </c>
      <c r="BP18" s="229">
        <f t="shared" si="42"/>
        <v>38.819753782904058</v>
      </c>
      <c r="BQ18" s="229">
        <f t="shared" si="42"/>
        <v>38.819753782904058</v>
      </c>
      <c r="BR18" s="229">
        <f t="shared" si="42"/>
        <v>38.819753782904058</v>
      </c>
      <c r="BS18" s="229">
        <f t="shared" ref="BS18:BZ18" si="43">IF($D18=BS$9,$E$18*$G$3/2,IF(AND($C18+$E$3&gt;BS$8,BS$9&gt;$D18),$E$18*$G$3,0))</f>
        <v>38.819753782904058</v>
      </c>
      <c r="BT18" s="229">
        <f t="shared" si="43"/>
        <v>38.819753782904058</v>
      </c>
      <c r="BU18" s="229">
        <f t="shared" si="43"/>
        <v>38.819753782904058</v>
      </c>
      <c r="BV18" s="229">
        <f t="shared" si="43"/>
        <v>38.819753782904058</v>
      </c>
      <c r="BW18" s="229">
        <f t="shared" si="43"/>
        <v>38.819753782904058</v>
      </c>
      <c r="BX18" s="229">
        <f t="shared" si="43"/>
        <v>38.819753782904058</v>
      </c>
      <c r="BY18" s="229">
        <f t="shared" si="43"/>
        <v>38.819753782904058</v>
      </c>
      <c r="BZ18" s="229">
        <f t="shared" si="43"/>
        <v>38.819753782904058</v>
      </c>
    </row>
    <row r="19" spans="1:78" x14ac:dyDescent="0.2">
      <c r="A19" s="7" t="str">
        <v>Roll-in 1</v>
      </c>
      <c r="B19" s="7">
        <v>1</v>
      </c>
      <c r="C19" s="7">
        <f t="shared" si="32"/>
        <v>8</v>
      </c>
      <c r="D19" s="165">
        <f t="shared" si="33"/>
        <v>43708</v>
      </c>
      <c r="E19" s="313">
        <f>HLOOKUP(D19,INPUTS!$D$69:$BW$76,IF(B19=1,3,7),FALSE)</f>
        <v>34739.044429999994</v>
      </c>
      <c r="F19" s="303"/>
      <c r="G19" s="229">
        <f>IF($D19=G$9,$E$19*$G$3/2,IF(AND($C19+$E$3&gt;G$8,G$9&gt;$D19),$E$19*$G$3,0))</f>
        <v>0</v>
      </c>
      <c r="H19" s="229">
        <f t="shared" ref="H19:BS19" si="44">IF($D19=H$9,$E$19*$G$3/2,IF(AND($C19+$E$3&gt;H$8,H$9&gt;$D19),$E$19*$G$3,0))</f>
        <v>0</v>
      </c>
      <c r="I19" s="229">
        <f t="shared" si="44"/>
        <v>0</v>
      </c>
      <c r="J19" s="229">
        <f t="shared" si="44"/>
        <v>0</v>
      </c>
      <c r="K19" s="229">
        <f t="shared" si="44"/>
        <v>0</v>
      </c>
      <c r="L19" s="229">
        <f t="shared" si="44"/>
        <v>0</v>
      </c>
      <c r="M19" s="229">
        <f t="shared" si="44"/>
        <v>0</v>
      </c>
      <c r="N19" s="229">
        <f t="shared" si="44"/>
        <v>26.190336776683775</v>
      </c>
      <c r="O19" s="229">
        <f t="shared" si="44"/>
        <v>52.380673553367551</v>
      </c>
      <c r="P19" s="229">
        <f t="shared" si="44"/>
        <v>52.380673553367551</v>
      </c>
      <c r="Q19" s="229">
        <f t="shared" si="44"/>
        <v>52.380673553367551</v>
      </c>
      <c r="R19" s="229">
        <f t="shared" si="44"/>
        <v>52.380673553367551</v>
      </c>
      <c r="S19" s="229">
        <f t="shared" si="44"/>
        <v>52.380673553367551</v>
      </c>
      <c r="T19" s="229">
        <f t="shared" si="44"/>
        <v>52.380673553367551</v>
      </c>
      <c r="U19" s="229">
        <f t="shared" si="44"/>
        <v>52.380673553367551</v>
      </c>
      <c r="V19" s="229">
        <f t="shared" si="44"/>
        <v>52.380673553367551</v>
      </c>
      <c r="W19" s="229">
        <f t="shared" si="44"/>
        <v>52.380673553367551</v>
      </c>
      <c r="X19" s="229">
        <f t="shared" si="44"/>
        <v>52.380673553367551</v>
      </c>
      <c r="Y19" s="229">
        <f t="shared" si="44"/>
        <v>52.380673553367551</v>
      </c>
      <c r="Z19" s="229">
        <f t="shared" si="44"/>
        <v>52.380673553367551</v>
      </c>
      <c r="AA19" s="229">
        <f t="shared" si="44"/>
        <v>52.380673553367551</v>
      </c>
      <c r="AB19" s="229">
        <f t="shared" si="44"/>
        <v>52.380673553367551</v>
      </c>
      <c r="AC19" s="229">
        <f t="shared" si="44"/>
        <v>52.380673553367551</v>
      </c>
      <c r="AD19" s="229">
        <f t="shared" si="44"/>
        <v>52.380673553367551</v>
      </c>
      <c r="AE19" s="229">
        <f t="shared" si="44"/>
        <v>52.380673553367551</v>
      </c>
      <c r="AF19" s="229">
        <f t="shared" si="44"/>
        <v>52.380673553367551</v>
      </c>
      <c r="AG19" s="229">
        <f t="shared" si="44"/>
        <v>52.380673553367551</v>
      </c>
      <c r="AH19" s="229">
        <f t="shared" si="44"/>
        <v>52.380673553367551</v>
      </c>
      <c r="AI19" s="229">
        <f t="shared" si="44"/>
        <v>52.380673553367551</v>
      </c>
      <c r="AJ19" s="229">
        <f t="shared" si="44"/>
        <v>52.380673553367551</v>
      </c>
      <c r="AK19" s="229">
        <f t="shared" si="44"/>
        <v>52.380673553367551</v>
      </c>
      <c r="AL19" s="229">
        <f t="shared" si="44"/>
        <v>52.380673553367551</v>
      </c>
      <c r="AM19" s="229">
        <f t="shared" si="44"/>
        <v>52.380673553367551</v>
      </c>
      <c r="AN19" s="229">
        <f t="shared" si="44"/>
        <v>52.380673553367551</v>
      </c>
      <c r="AO19" s="229">
        <f t="shared" si="44"/>
        <v>52.380673553367551</v>
      </c>
      <c r="AP19" s="229">
        <f t="shared" si="44"/>
        <v>52.380673553367551</v>
      </c>
      <c r="AQ19" s="229">
        <f t="shared" si="44"/>
        <v>52.380673553367551</v>
      </c>
      <c r="AR19" s="229">
        <f t="shared" si="44"/>
        <v>52.380673553367551</v>
      </c>
      <c r="AS19" s="229">
        <f t="shared" si="44"/>
        <v>52.380673553367551</v>
      </c>
      <c r="AT19" s="229">
        <f t="shared" si="44"/>
        <v>52.380673553367551</v>
      </c>
      <c r="AU19" s="229">
        <f t="shared" si="44"/>
        <v>52.380673553367551</v>
      </c>
      <c r="AV19" s="229">
        <f t="shared" si="44"/>
        <v>52.380673553367551</v>
      </c>
      <c r="AW19" s="229">
        <f t="shared" si="44"/>
        <v>52.380673553367551</v>
      </c>
      <c r="AX19" s="229">
        <f t="shared" si="44"/>
        <v>52.380673553367551</v>
      </c>
      <c r="AY19" s="229">
        <f t="shared" si="44"/>
        <v>52.380673553367551</v>
      </c>
      <c r="AZ19" s="229">
        <f t="shared" si="44"/>
        <v>52.380673553367551</v>
      </c>
      <c r="BA19" s="229">
        <f t="shared" si="44"/>
        <v>52.380673553367551</v>
      </c>
      <c r="BB19" s="229">
        <f t="shared" si="44"/>
        <v>52.380673553367551</v>
      </c>
      <c r="BC19" s="229">
        <f t="shared" si="44"/>
        <v>52.380673553367551</v>
      </c>
      <c r="BD19" s="229">
        <f t="shared" si="44"/>
        <v>52.380673553367551</v>
      </c>
      <c r="BE19" s="229">
        <f t="shared" si="44"/>
        <v>52.380673553367551</v>
      </c>
      <c r="BF19" s="229">
        <f t="shared" si="44"/>
        <v>52.380673553367551</v>
      </c>
      <c r="BG19" s="229">
        <f t="shared" si="44"/>
        <v>52.380673553367551</v>
      </c>
      <c r="BH19" s="229">
        <f t="shared" si="44"/>
        <v>52.380673553367551</v>
      </c>
      <c r="BI19" s="229">
        <f t="shared" si="44"/>
        <v>52.380673553367551</v>
      </c>
      <c r="BJ19" s="229">
        <f t="shared" si="44"/>
        <v>52.380673553367551</v>
      </c>
      <c r="BK19" s="229">
        <f t="shared" si="44"/>
        <v>52.380673553367551</v>
      </c>
      <c r="BL19" s="229">
        <f t="shared" si="44"/>
        <v>52.380673553367551</v>
      </c>
      <c r="BM19" s="229">
        <f t="shared" si="44"/>
        <v>52.380673553367551</v>
      </c>
      <c r="BN19" s="229">
        <f t="shared" si="44"/>
        <v>52.380673553367551</v>
      </c>
      <c r="BO19" s="229">
        <f t="shared" si="44"/>
        <v>52.380673553367551</v>
      </c>
      <c r="BP19" s="229">
        <f t="shared" si="44"/>
        <v>52.380673553367551</v>
      </c>
      <c r="BQ19" s="229">
        <f t="shared" si="44"/>
        <v>52.380673553367551</v>
      </c>
      <c r="BR19" s="229">
        <f t="shared" si="44"/>
        <v>52.380673553367551</v>
      </c>
      <c r="BS19" s="229">
        <f t="shared" si="44"/>
        <v>52.380673553367551</v>
      </c>
      <c r="BT19" s="229">
        <f t="shared" ref="BT19:BZ19" si="45">IF($D19=BT$9,$E$19*$G$3/2,IF(AND($C19+$E$3&gt;BT$8,BT$9&gt;$D19),$E$19*$G$3,0))</f>
        <v>52.380673553367551</v>
      </c>
      <c r="BU19" s="229">
        <f t="shared" si="45"/>
        <v>52.380673553367551</v>
      </c>
      <c r="BV19" s="229">
        <f t="shared" si="45"/>
        <v>52.380673553367551</v>
      </c>
      <c r="BW19" s="229">
        <f t="shared" si="45"/>
        <v>52.380673553367551</v>
      </c>
      <c r="BX19" s="229">
        <f t="shared" si="45"/>
        <v>52.380673553367551</v>
      </c>
      <c r="BY19" s="229">
        <f t="shared" si="45"/>
        <v>52.380673553367551</v>
      </c>
      <c r="BZ19" s="229">
        <f t="shared" si="45"/>
        <v>52.380673553367551</v>
      </c>
    </row>
    <row r="20" spans="1:78" x14ac:dyDescent="0.2">
      <c r="A20" s="7" t="str">
        <v>Roll-in 2</v>
      </c>
      <c r="B20" s="7">
        <v>1</v>
      </c>
      <c r="C20" s="7">
        <f t="shared" si="32"/>
        <v>9</v>
      </c>
      <c r="D20" s="165">
        <f t="shared" si="33"/>
        <v>43738</v>
      </c>
      <c r="E20" s="313">
        <f>HLOOKUP(D20,INPUTS!$D$69:$BW$76,IF(B20=1,3,7),FALSE)</f>
        <v>22409.37847</v>
      </c>
      <c r="F20" s="303"/>
      <c r="G20" s="229">
        <f t="shared" ref="G20:BR20" si="46">IF($D20=G$9,$E$20*$G$3/2,IF(AND($C20+$E$3&gt;G$8,G$9&gt;$D20),$E$20*$G$3,0))</f>
        <v>0</v>
      </c>
      <c r="H20" s="229">
        <f t="shared" si="46"/>
        <v>0</v>
      </c>
      <c r="I20" s="229">
        <f t="shared" si="46"/>
        <v>0</v>
      </c>
      <c r="J20" s="229">
        <f t="shared" si="46"/>
        <v>0</v>
      </c>
      <c r="K20" s="229">
        <f t="shared" si="46"/>
        <v>0</v>
      </c>
      <c r="L20" s="229">
        <f t="shared" si="46"/>
        <v>0</v>
      </c>
      <c r="M20" s="229">
        <f t="shared" si="46"/>
        <v>0</v>
      </c>
      <c r="N20" s="229">
        <f t="shared" si="46"/>
        <v>0</v>
      </c>
      <c r="O20" s="229">
        <f t="shared" si="46"/>
        <v>16.894798884526104</v>
      </c>
      <c r="P20" s="229">
        <f t="shared" si="46"/>
        <v>33.789597769052207</v>
      </c>
      <c r="Q20" s="229">
        <f t="shared" si="46"/>
        <v>33.789597769052207</v>
      </c>
      <c r="R20" s="229">
        <f t="shared" si="46"/>
        <v>33.789597769052207</v>
      </c>
      <c r="S20" s="229">
        <f t="shared" si="46"/>
        <v>33.789597769052207</v>
      </c>
      <c r="T20" s="229">
        <f t="shared" si="46"/>
        <v>33.789597769052207</v>
      </c>
      <c r="U20" s="229">
        <f t="shared" si="46"/>
        <v>33.789597769052207</v>
      </c>
      <c r="V20" s="229">
        <f t="shared" si="46"/>
        <v>33.789597769052207</v>
      </c>
      <c r="W20" s="229">
        <f t="shared" si="46"/>
        <v>33.789597769052207</v>
      </c>
      <c r="X20" s="229">
        <f t="shared" si="46"/>
        <v>33.789597769052207</v>
      </c>
      <c r="Y20" s="229">
        <f t="shared" si="46"/>
        <v>33.789597769052207</v>
      </c>
      <c r="Z20" s="229">
        <f t="shared" si="46"/>
        <v>33.789597769052207</v>
      </c>
      <c r="AA20" s="229">
        <f t="shared" si="46"/>
        <v>33.789597769052207</v>
      </c>
      <c r="AB20" s="229">
        <f t="shared" si="46"/>
        <v>33.789597769052207</v>
      </c>
      <c r="AC20" s="229">
        <f t="shared" si="46"/>
        <v>33.789597769052207</v>
      </c>
      <c r="AD20" s="229">
        <f t="shared" si="46"/>
        <v>33.789597769052207</v>
      </c>
      <c r="AE20" s="229">
        <f t="shared" si="46"/>
        <v>33.789597769052207</v>
      </c>
      <c r="AF20" s="229">
        <f t="shared" si="46"/>
        <v>33.789597769052207</v>
      </c>
      <c r="AG20" s="229">
        <f t="shared" si="46"/>
        <v>33.789597769052207</v>
      </c>
      <c r="AH20" s="229">
        <f t="shared" si="46"/>
        <v>33.789597769052207</v>
      </c>
      <c r="AI20" s="229">
        <f t="shared" si="46"/>
        <v>33.789597769052207</v>
      </c>
      <c r="AJ20" s="229">
        <f t="shared" si="46"/>
        <v>33.789597769052207</v>
      </c>
      <c r="AK20" s="229">
        <f t="shared" si="46"/>
        <v>33.789597769052207</v>
      </c>
      <c r="AL20" s="229">
        <f t="shared" si="46"/>
        <v>33.789597769052207</v>
      </c>
      <c r="AM20" s="229">
        <f t="shared" si="46"/>
        <v>33.789597769052207</v>
      </c>
      <c r="AN20" s="229">
        <f t="shared" si="46"/>
        <v>33.789597769052207</v>
      </c>
      <c r="AO20" s="229">
        <f t="shared" si="46"/>
        <v>33.789597769052207</v>
      </c>
      <c r="AP20" s="229">
        <f t="shared" si="46"/>
        <v>33.789597769052207</v>
      </c>
      <c r="AQ20" s="229">
        <f t="shared" si="46"/>
        <v>33.789597769052207</v>
      </c>
      <c r="AR20" s="229">
        <f t="shared" si="46"/>
        <v>33.789597769052207</v>
      </c>
      <c r="AS20" s="229">
        <f t="shared" si="46"/>
        <v>33.789597769052207</v>
      </c>
      <c r="AT20" s="229">
        <f t="shared" si="46"/>
        <v>33.789597769052207</v>
      </c>
      <c r="AU20" s="229">
        <f t="shared" si="46"/>
        <v>33.789597769052207</v>
      </c>
      <c r="AV20" s="229">
        <f t="shared" si="46"/>
        <v>33.789597769052207</v>
      </c>
      <c r="AW20" s="229">
        <f t="shared" si="46"/>
        <v>33.789597769052207</v>
      </c>
      <c r="AX20" s="229">
        <f t="shared" si="46"/>
        <v>33.789597769052207</v>
      </c>
      <c r="AY20" s="229">
        <f t="shared" si="46"/>
        <v>33.789597769052207</v>
      </c>
      <c r="AZ20" s="229">
        <f t="shared" si="46"/>
        <v>33.789597769052207</v>
      </c>
      <c r="BA20" s="229">
        <f t="shared" si="46"/>
        <v>33.789597769052207</v>
      </c>
      <c r="BB20" s="229">
        <f t="shared" si="46"/>
        <v>33.789597769052207</v>
      </c>
      <c r="BC20" s="229">
        <f t="shared" si="46"/>
        <v>33.789597769052207</v>
      </c>
      <c r="BD20" s="229">
        <f t="shared" si="46"/>
        <v>33.789597769052207</v>
      </c>
      <c r="BE20" s="229">
        <f t="shared" si="46"/>
        <v>33.789597769052207</v>
      </c>
      <c r="BF20" s="229">
        <f t="shared" si="46"/>
        <v>33.789597769052207</v>
      </c>
      <c r="BG20" s="229">
        <f t="shared" si="46"/>
        <v>33.789597769052207</v>
      </c>
      <c r="BH20" s="229">
        <f t="shared" si="46"/>
        <v>33.789597769052207</v>
      </c>
      <c r="BI20" s="229">
        <f t="shared" si="46"/>
        <v>33.789597769052207</v>
      </c>
      <c r="BJ20" s="229">
        <f t="shared" si="46"/>
        <v>33.789597769052207</v>
      </c>
      <c r="BK20" s="229">
        <f t="shared" si="46"/>
        <v>33.789597769052207</v>
      </c>
      <c r="BL20" s="229">
        <f t="shared" si="46"/>
        <v>33.789597769052207</v>
      </c>
      <c r="BM20" s="229">
        <f t="shared" si="46"/>
        <v>33.789597769052207</v>
      </c>
      <c r="BN20" s="229">
        <f t="shared" si="46"/>
        <v>33.789597769052207</v>
      </c>
      <c r="BO20" s="229">
        <f t="shared" si="46"/>
        <v>33.789597769052207</v>
      </c>
      <c r="BP20" s="229">
        <f t="shared" si="46"/>
        <v>33.789597769052207</v>
      </c>
      <c r="BQ20" s="229">
        <f t="shared" si="46"/>
        <v>33.789597769052207</v>
      </c>
      <c r="BR20" s="229">
        <f t="shared" si="46"/>
        <v>33.789597769052207</v>
      </c>
      <c r="BS20" s="229">
        <f t="shared" ref="BS20:BZ20" si="47">IF($D20=BS$9,$E$20*$G$3/2,IF(AND($C20+$E$3&gt;BS$8,BS$9&gt;$D20),$E$20*$G$3,0))</f>
        <v>33.789597769052207</v>
      </c>
      <c r="BT20" s="229">
        <f t="shared" si="47"/>
        <v>33.789597769052207</v>
      </c>
      <c r="BU20" s="229">
        <f t="shared" si="47"/>
        <v>33.789597769052207</v>
      </c>
      <c r="BV20" s="229">
        <f t="shared" si="47"/>
        <v>33.789597769052207</v>
      </c>
      <c r="BW20" s="229">
        <f t="shared" si="47"/>
        <v>33.789597769052207</v>
      </c>
      <c r="BX20" s="229">
        <f t="shared" si="47"/>
        <v>33.789597769052207</v>
      </c>
      <c r="BY20" s="229">
        <f t="shared" si="47"/>
        <v>33.789597769052207</v>
      </c>
      <c r="BZ20" s="229">
        <f t="shared" si="47"/>
        <v>33.789597769052207</v>
      </c>
    </row>
    <row r="21" spans="1:78" x14ac:dyDescent="0.2">
      <c r="A21" s="7" t="str">
        <v>Roll-in 2</v>
      </c>
      <c r="B21" s="7">
        <v>1</v>
      </c>
      <c r="C21" s="7">
        <f t="shared" si="32"/>
        <v>10</v>
      </c>
      <c r="D21" s="165">
        <f t="shared" si="33"/>
        <v>43769</v>
      </c>
      <c r="E21" s="313">
        <f>HLOOKUP(D21,INPUTS!$D$69:$BW$76,IF(B21=1,3,7),FALSE)</f>
        <v>26082.599870000005</v>
      </c>
      <c r="F21" s="303"/>
      <c r="G21" s="229">
        <f t="shared" ref="G21:BR21" si="48">IF($D21=G$9,$E$21*$G$3/2,IF(AND($C21+$E$3&gt;G$8,G$9&gt;$D21),$E$21*$G$3,0))</f>
        <v>0</v>
      </c>
      <c r="H21" s="229">
        <f t="shared" si="48"/>
        <v>0</v>
      </c>
      <c r="I21" s="229">
        <f t="shared" si="48"/>
        <v>0</v>
      </c>
      <c r="J21" s="229">
        <f t="shared" si="48"/>
        <v>0</v>
      </c>
      <c r="K21" s="229">
        <f t="shared" si="48"/>
        <v>0</v>
      </c>
      <c r="L21" s="229">
        <f t="shared" si="48"/>
        <v>0</v>
      </c>
      <c r="M21" s="229">
        <f t="shared" si="48"/>
        <v>0</v>
      </c>
      <c r="N21" s="229">
        <f t="shared" si="48"/>
        <v>0</v>
      </c>
      <c r="O21" s="229">
        <f t="shared" si="48"/>
        <v>0</v>
      </c>
      <c r="P21" s="229">
        <f t="shared" si="48"/>
        <v>19.664100893255018</v>
      </c>
      <c r="Q21" s="229">
        <f t="shared" si="48"/>
        <v>39.328201786510036</v>
      </c>
      <c r="R21" s="229">
        <f t="shared" si="48"/>
        <v>39.328201786510036</v>
      </c>
      <c r="S21" s="229">
        <f t="shared" si="48"/>
        <v>39.328201786510036</v>
      </c>
      <c r="T21" s="229">
        <f t="shared" si="48"/>
        <v>39.328201786510036</v>
      </c>
      <c r="U21" s="229">
        <f t="shared" si="48"/>
        <v>39.328201786510036</v>
      </c>
      <c r="V21" s="229">
        <f t="shared" si="48"/>
        <v>39.328201786510036</v>
      </c>
      <c r="W21" s="229">
        <f t="shared" si="48"/>
        <v>39.328201786510036</v>
      </c>
      <c r="X21" s="229">
        <f t="shared" si="48"/>
        <v>39.328201786510036</v>
      </c>
      <c r="Y21" s="229">
        <f t="shared" si="48"/>
        <v>39.328201786510036</v>
      </c>
      <c r="Z21" s="229">
        <f t="shared" si="48"/>
        <v>39.328201786510036</v>
      </c>
      <c r="AA21" s="229">
        <f t="shared" si="48"/>
        <v>39.328201786510036</v>
      </c>
      <c r="AB21" s="229">
        <f t="shared" si="48"/>
        <v>39.328201786510036</v>
      </c>
      <c r="AC21" s="229">
        <f t="shared" si="48"/>
        <v>39.328201786510036</v>
      </c>
      <c r="AD21" s="229">
        <f t="shared" si="48"/>
        <v>39.328201786510036</v>
      </c>
      <c r="AE21" s="229">
        <f t="shared" si="48"/>
        <v>39.328201786510036</v>
      </c>
      <c r="AF21" s="229">
        <f t="shared" si="48"/>
        <v>39.328201786510036</v>
      </c>
      <c r="AG21" s="229">
        <f t="shared" si="48"/>
        <v>39.328201786510036</v>
      </c>
      <c r="AH21" s="229">
        <f t="shared" si="48"/>
        <v>39.328201786510036</v>
      </c>
      <c r="AI21" s="229">
        <f t="shared" si="48"/>
        <v>39.328201786510036</v>
      </c>
      <c r="AJ21" s="229">
        <f t="shared" si="48"/>
        <v>39.328201786510036</v>
      </c>
      <c r="AK21" s="229">
        <f t="shared" si="48"/>
        <v>39.328201786510036</v>
      </c>
      <c r="AL21" s="229">
        <f t="shared" si="48"/>
        <v>39.328201786510036</v>
      </c>
      <c r="AM21" s="229">
        <f t="shared" si="48"/>
        <v>39.328201786510036</v>
      </c>
      <c r="AN21" s="229">
        <f t="shared" si="48"/>
        <v>39.328201786510036</v>
      </c>
      <c r="AO21" s="229">
        <f t="shared" si="48"/>
        <v>39.328201786510036</v>
      </c>
      <c r="AP21" s="229">
        <f t="shared" si="48"/>
        <v>39.328201786510036</v>
      </c>
      <c r="AQ21" s="229">
        <f t="shared" si="48"/>
        <v>39.328201786510036</v>
      </c>
      <c r="AR21" s="229">
        <f t="shared" si="48"/>
        <v>39.328201786510036</v>
      </c>
      <c r="AS21" s="229">
        <f t="shared" si="48"/>
        <v>39.328201786510036</v>
      </c>
      <c r="AT21" s="229">
        <f t="shared" si="48"/>
        <v>39.328201786510036</v>
      </c>
      <c r="AU21" s="229">
        <f t="shared" si="48"/>
        <v>39.328201786510036</v>
      </c>
      <c r="AV21" s="229">
        <f t="shared" si="48"/>
        <v>39.328201786510036</v>
      </c>
      <c r="AW21" s="229">
        <f t="shared" si="48"/>
        <v>39.328201786510036</v>
      </c>
      <c r="AX21" s="229">
        <f t="shared" si="48"/>
        <v>39.328201786510036</v>
      </c>
      <c r="AY21" s="229">
        <f t="shared" si="48"/>
        <v>39.328201786510036</v>
      </c>
      <c r="AZ21" s="229">
        <f t="shared" si="48"/>
        <v>39.328201786510036</v>
      </c>
      <c r="BA21" s="229">
        <f t="shared" si="48"/>
        <v>39.328201786510036</v>
      </c>
      <c r="BB21" s="229">
        <f t="shared" si="48"/>
        <v>39.328201786510036</v>
      </c>
      <c r="BC21" s="229">
        <f t="shared" si="48"/>
        <v>39.328201786510036</v>
      </c>
      <c r="BD21" s="229">
        <f t="shared" si="48"/>
        <v>39.328201786510036</v>
      </c>
      <c r="BE21" s="229">
        <f t="shared" si="48"/>
        <v>39.328201786510036</v>
      </c>
      <c r="BF21" s="229">
        <f t="shared" si="48"/>
        <v>39.328201786510036</v>
      </c>
      <c r="BG21" s="229">
        <f t="shared" si="48"/>
        <v>39.328201786510036</v>
      </c>
      <c r="BH21" s="229">
        <f t="shared" si="48"/>
        <v>39.328201786510036</v>
      </c>
      <c r="BI21" s="229">
        <f t="shared" si="48"/>
        <v>39.328201786510036</v>
      </c>
      <c r="BJ21" s="229">
        <f t="shared" si="48"/>
        <v>39.328201786510036</v>
      </c>
      <c r="BK21" s="229">
        <f t="shared" si="48"/>
        <v>39.328201786510036</v>
      </c>
      <c r="BL21" s="229">
        <f t="shared" si="48"/>
        <v>39.328201786510036</v>
      </c>
      <c r="BM21" s="229">
        <f t="shared" si="48"/>
        <v>39.328201786510036</v>
      </c>
      <c r="BN21" s="229">
        <f t="shared" si="48"/>
        <v>39.328201786510036</v>
      </c>
      <c r="BO21" s="229">
        <f t="shared" si="48"/>
        <v>39.328201786510036</v>
      </c>
      <c r="BP21" s="229">
        <f t="shared" si="48"/>
        <v>39.328201786510036</v>
      </c>
      <c r="BQ21" s="229">
        <f t="shared" si="48"/>
        <v>39.328201786510036</v>
      </c>
      <c r="BR21" s="229">
        <f t="shared" si="48"/>
        <v>39.328201786510036</v>
      </c>
      <c r="BS21" s="229">
        <f t="shared" ref="BS21:BZ21" si="49">IF($D21=BS$9,$E$21*$G$3/2,IF(AND($C21+$E$3&gt;BS$8,BS$9&gt;$D21),$E$21*$G$3,0))</f>
        <v>39.328201786510036</v>
      </c>
      <c r="BT21" s="229">
        <f t="shared" si="49"/>
        <v>39.328201786510036</v>
      </c>
      <c r="BU21" s="229">
        <f t="shared" si="49"/>
        <v>39.328201786510036</v>
      </c>
      <c r="BV21" s="229">
        <f t="shared" si="49"/>
        <v>39.328201786510036</v>
      </c>
      <c r="BW21" s="229">
        <f t="shared" si="49"/>
        <v>39.328201786510036</v>
      </c>
      <c r="BX21" s="229">
        <f t="shared" si="49"/>
        <v>39.328201786510036</v>
      </c>
      <c r="BY21" s="229">
        <f t="shared" si="49"/>
        <v>39.328201786510036</v>
      </c>
      <c r="BZ21" s="229">
        <f t="shared" si="49"/>
        <v>39.328201786510036</v>
      </c>
    </row>
    <row r="22" spans="1:78" x14ac:dyDescent="0.2">
      <c r="A22" s="7" t="str">
        <v>Roll-in 2</v>
      </c>
      <c r="B22" s="7">
        <v>1</v>
      </c>
      <c r="C22" s="7">
        <f t="shared" si="32"/>
        <v>11</v>
      </c>
      <c r="D22" s="165">
        <f t="shared" si="33"/>
        <v>43799</v>
      </c>
      <c r="E22" s="313">
        <f>HLOOKUP(D22,INPUTS!$D$69:$BW$76,IF(B22=1,3,7),FALSE)</f>
        <v>20018.098870000005</v>
      </c>
      <c r="F22" s="303"/>
      <c r="G22" s="229">
        <f t="shared" ref="G22:BR22" si="50">IF($D22=G$9,$E$22*$G$3/2,IF(AND($C22+$E$3&gt;G$8,G$9&gt;$D22),$E$22*$G$3,0))</f>
        <v>0</v>
      </c>
      <c r="H22" s="229">
        <f t="shared" si="50"/>
        <v>0</v>
      </c>
      <c r="I22" s="229">
        <f t="shared" si="50"/>
        <v>0</v>
      </c>
      <c r="J22" s="229">
        <f t="shared" si="50"/>
        <v>0</v>
      </c>
      <c r="K22" s="229">
        <f t="shared" si="50"/>
        <v>0</v>
      </c>
      <c r="L22" s="229">
        <f t="shared" si="50"/>
        <v>0</v>
      </c>
      <c r="M22" s="229">
        <f t="shared" si="50"/>
        <v>0</v>
      </c>
      <c r="N22" s="229">
        <f t="shared" si="50"/>
        <v>0</v>
      </c>
      <c r="O22" s="229">
        <f t="shared" si="50"/>
        <v>0</v>
      </c>
      <c r="P22" s="229">
        <f t="shared" si="50"/>
        <v>0</v>
      </c>
      <c r="Q22" s="229">
        <f t="shared" si="50"/>
        <v>15.091973876561037</v>
      </c>
      <c r="R22" s="229">
        <f t="shared" si="50"/>
        <v>30.183947753122073</v>
      </c>
      <c r="S22" s="229">
        <f t="shared" si="50"/>
        <v>30.183947753122073</v>
      </c>
      <c r="T22" s="229">
        <f t="shared" si="50"/>
        <v>30.183947753122073</v>
      </c>
      <c r="U22" s="229">
        <f t="shared" si="50"/>
        <v>30.183947753122073</v>
      </c>
      <c r="V22" s="229">
        <f t="shared" si="50"/>
        <v>30.183947753122073</v>
      </c>
      <c r="W22" s="229">
        <f t="shared" si="50"/>
        <v>30.183947753122073</v>
      </c>
      <c r="X22" s="229">
        <f t="shared" si="50"/>
        <v>30.183947753122073</v>
      </c>
      <c r="Y22" s="229">
        <f t="shared" si="50"/>
        <v>30.183947753122073</v>
      </c>
      <c r="Z22" s="229">
        <f t="shared" si="50"/>
        <v>30.183947753122073</v>
      </c>
      <c r="AA22" s="229">
        <f t="shared" si="50"/>
        <v>30.183947753122073</v>
      </c>
      <c r="AB22" s="229">
        <f t="shared" si="50"/>
        <v>30.183947753122073</v>
      </c>
      <c r="AC22" s="229">
        <f t="shared" si="50"/>
        <v>30.183947753122073</v>
      </c>
      <c r="AD22" s="229">
        <f t="shared" si="50"/>
        <v>30.183947753122073</v>
      </c>
      <c r="AE22" s="229">
        <f t="shared" si="50"/>
        <v>30.183947753122073</v>
      </c>
      <c r="AF22" s="229">
        <f t="shared" si="50"/>
        <v>30.183947753122073</v>
      </c>
      <c r="AG22" s="229">
        <f t="shared" si="50"/>
        <v>30.183947753122073</v>
      </c>
      <c r="AH22" s="229">
        <f t="shared" si="50"/>
        <v>30.183947753122073</v>
      </c>
      <c r="AI22" s="229">
        <f t="shared" si="50"/>
        <v>30.183947753122073</v>
      </c>
      <c r="AJ22" s="229">
        <f t="shared" si="50"/>
        <v>30.183947753122073</v>
      </c>
      <c r="AK22" s="229">
        <f t="shared" si="50"/>
        <v>30.183947753122073</v>
      </c>
      <c r="AL22" s="229">
        <f t="shared" si="50"/>
        <v>30.183947753122073</v>
      </c>
      <c r="AM22" s="229">
        <f t="shared" si="50"/>
        <v>30.183947753122073</v>
      </c>
      <c r="AN22" s="229">
        <f t="shared" si="50"/>
        <v>30.183947753122073</v>
      </c>
      <c r="AO22" s="229">
        <f t="shared" si="50"/>
        <v>30.183947753122073</v>
      </c>
      <c r="AP22" s="229">
        <f t="shared" si="50"/>
        <v>30.183947753122073</v>
      </c>
      <c r="AQ22" s="229">
        <f t="shared" si="50"/>
        <v>30.183947753122073</v>
      </c>
      <c r="AR22" s="229">
        <f t="shared" si="50"/>
        <v>30.183947753122073</v>
      </c>
      <c r="AS22" s="229">
        <f t="shared" si="50"/>
        <v>30.183947753122073</v>
      </c>
      <c r="AT22" s="229">
        <f t="shared" si="50"/>
        <v>30.183947753122073</v>
      </c>
      <c r="AU22" s="229">
        <f t="shared" si="50"/>
        <v>30.183947753122073</v>
      </c>
      <c r="AV22" s="229">
        <f t="shared" si="50"/>
        <v>30.183947753122073</v>
      </c>
      <c r="AW22" s="229">
        <f t="shared" si="50"/>
        <v>30.183947753122073</v>
      </c>
      <c r="AX22" s="229">
        <f t="shared" si="50"/>
        <v>30.183947753122073</v>
      </c>
      <c r="AY22" s="229">
        <f t="shared" si="50"/>
        <v>30.183947753122073</v>
      </c>
      <c r="AZ22" s="229">
        <f t="shared" si="50"/>
        <v>30.183947753122073</v>
      </c>
      <c r="BA22" s="229">
        <f t="shared" si="50"/>
        <v>30.183947753122073</v>
      </c>
      <c r="BB22" s="229">
        <f t="shared" si="50"/>
        <v>30.183947753122073</v>
      </c>
      <c r="BC22" s="229">
        <f t="shared" si="50"/>
        <v>30.183947753122073</v>
      </c>
      <c r="BD22" s="229">
        <f t="shared" si="50"/>
        <v>30.183947753122073</v>
      </c>
      <c r="BE22" s="229">
        <f t="shared" si="50"/>
        <v>30.183947753122073</v>
      </c>
      <c r="BF22" s="229">
        <f t="shared" si="50"/>
        <v>30.183947753122073</v>
      </c>
      <c r="BG22" s="229">
        <f t="shared" si="50"/>
        <v>30.183947753122073</v>
      </c>
      <c r="BH22" s="229">
        <f t="shared" si="50"/>
        <v>30.183947753122073</v>
      </c>
      <c r="BI22" s="229">
        <f t="shared" si="50"/>
        <v>30.183947753122073</v>
      </c>
      <c r="BJ22" s="229">
        <f t="shared" si="50"/>
        <v>30.183947753122073</v>
      </c>
      <c r="BK22" s="229">
        <f t="shared" si="50"/>
        <v>30.183947753122073</v>
      </c>
      <c r="BL22" s="229">
        <f t="shared" si="50"/>
        <v>30.183947753122073</v>
      </c>
      <c r="BM22" s="229">
        <f t="shared" si="50"/>
        <v>30.183947753122073</v>
      </c>
      <c r="BN22" s="229">
        <f t="shared" si="50"/>
        <v>30.183947753122073</v>
      </c>
      <c r="BO22" s="229">
        <f t="shared" si="50"/>
        <v>30.183947753122073</v>
      </c>
      <c r="BP22" s="229">
        <f t="shared" si="50"/>
        <v>30.183947753122073</v>
      </c>
      <c r="BQ22" s="229">
        <f t="shared" si="50"/>
        <v>30.183947753122073</v>
      </c>
      <c r="BR22" s="229">
        <f t="shared" si="50"/>
        <v>30.183947753122073</v>
      </c>
      <c r="BS22" s="229">
        <f t="shared" ref="BS22:BZ22" si="51">IF($D22=BS$9,$E$22*$G$3/2,IF(AND($C22+$E$3&gt;BS$8,BS$9&gt;$D22),$E$22*$G$3,0))</f>
        <v>30.183947753122073</v>
      </c>
      <c r="BT22" s="229">
        <f t="shared" si="51"/>
        <v>30.183947753122073</v>
      </c>
      <c r="BU22" s="229">
        <f t="shared" si="51"/>
        <v>30.183947753122073</v>
      </c>
      <c r="BV22" s="229">
        <f t="shared" si="51"/>
        <v>30.183947753122073</v>
      </c>
      <c r="BW22" s="229">
        <f t="shared" si="51"/>
        <v>30.183947753122073</v>
      </c>
      <c r="BX22" s="229">
        <f t="shared" si="51"/>
        <v>30.183947753122073</v>
      </c>
      <c r="BY22" s="229">
        <f t="shared" si="51"/>
        <v>30.183947753122073</v>
      </c>
      <c r="BZ22" s="229">
        <f t="shared" si="51"/>
        <v>30.183947753122073</v>
      </c>
    </row>
    <row r="23" spans="1:78" x14ac:dyDescent="0.2">
      <c r="A23" s="7" t="str">
        <v>Roll-in 2</v>
      </c>
      <c r="B23" s="7">
        <v>1</v>
      </c>
      <c r="C23" s="7">
        <f t="shared" si="32"/>
        <v>12</v>
      </c>
      <c r="D23" s="165">
        <f t="shared" si="33"/>
        <v>43830</v>
      </c>
      <c r="E23" s="313">
        <f>HLOOKUP(D23,INPUTS!$D$69:$BW$76,IF(B23=1,3,7),FALSE)</f>
        <v>12803.616039999992</v>
      </c>
      <c r="F23" s="303"/>
      <c r="G23" s="229">
        <f t="shared" ref="G23:BR23" si="52">IF($D23=G$9,$E$23*$G$3/2,IF(AND($C23+$E$3&gt;G$8,G$9&gt;$D23),$E$23*$G$3,0))</f>
        <v>0</v>
      </c>
      <c r="H23" s="229">
        <f t="shared" si="52"/>
        <v>0</v>
      </c>
      <c r="I23" s="229">
        <f t="shared" si="52"/>
        <v>0</v>
      </c>
      <c r="J23" s="229">
        <f t="shared" si="52"/>
        <v>0</v>
      </c>
      <c r="K23" s="229">
        <f t="shared" si="52"/>
        <v>0</v>
      </c>
      <c r="L23" s="229">
        <f t="shared" si="52"/>
        <v>0</v>
      </c>
      <c r="M23" s="229">
        <f t="shared" si="52"/>
        <v>0</v>
      </c>
      <c r="N23" s="229">
        <f t="shared" si="52"/>
        <v>0</v>
      </c>
      <c r="O23" s="229">
        <f t="shared" si="52"/>
        <v>0</v>
      </c>
      <c r="P23" s="229">
        <f t="shared" si="52"/>
        <v>0</v>
      </c>
      <c r="Q23" s="229">
        <f t="shared" si="52"/>
        <v>0</v>
      </c>
      <c r="R23" s="229">
        <f t="shared" si="52"/>
        <v>9.6528566501778741</v>
      </c>
      <c r="S23" s="229">
        <f t="shared" si="52"/>
        <v>19.305713300355748</v>
      </c>
      <c r="T23" s="229">
        <f t="shared" si="52"/>
        <v>19.305713300355748</v>
      </c>
      <c r="U23" s="229">
        <f t="shared" si="52"/>
        <v>19.305713300355748</v>
      </c>
      <c r="V23" s="229">
        <f t="shared" si="52"/>
        <v>19.305713300355748</v>
      </c>
      <c r="W23" s="229">
        <f t="shared" si="52"/>
        <v>19.305713300355748</v>
      </c>
      <c r="X23" s="229">
        <f t="shared" si="52"/>
        <v>19.305713300355748</v>
      </c>
      <c r="Y23" s="229">
        <f t="shared" si="52"/>
        <v>19.305713300355748</v>
      </c>
      <c r="Z23" s="229">
        <f t="shared" si="52"/>
        <v>19.305713300355748</v>
      </c>
      <c r="AA23" s="229">
        <f t="shared" si="52"/>
        <v>19.305713300355748</v>
      </c>
      <c r="AB23" s="229">
        <f t="shared" si="52"/>
        <v>19.305713300355748</v>
      </c>
      <c r="AC23" s="229">
        <f t="shared" si="52"/>
        <v>19.305713300355748</v>
      </c>
      <c r="AD23" s="229">
        <f t="shared" si="52"/>
        <v>19.305713300355748</v>
      </c>
      <c r="AE23" s="229">
        <f t="shared" si="52"/>
        <v>19.305713300355748</v>
      </c>
      <c r="AF23" s="229">
        <f t="shared" si="52"/>
        <v>19.305713300355748</v>
      </c>
      <c r="AG23" s="229">
        <f t="shared" si="52"/>
        <v>19.305713300355748</v>
      </c>
      <c r="AH23" s="229">
        <f t="shared" si="52"/>
        <v>19.305713300355748</v>
      </c>
      <c r="AI23" s="229">
        <f t="shared" si="52"/>
        <v>19.305713300355748</v>
      </c>
      <c r="AJ23" s="229">
        <f t="shared" si="52"/>
        <v>19.305713300355748</v>
      </c>
      <c r="AK23" s="229">
        <f t="shared" si="52"/>
        <v>19.305713300355748</v>
      </c>
      <c r="AL23" s="229">
        <f t="shared" si="52"/>
        <v>19.305713300355748</v>
      </c>
      <c r="AM23" s="229">
        <f t="shared" si="52"/>
        <v>19.305713300355748</v>
      </c>
      <c r="AN23" s="229">
        <f t="shared" si="52"/>
        <v>19.305713300355748</v>
      </c>
      <c r="AO23" s="229">
        <f t="shared" si="52"/>
        <v>19.305713300355748</v>
      </c>
      <c r="AP23" s="229">
        <f t="shared" si="52"/>
        <v>19.305713300355748</v>
      </c>
      <c r="AQ23" s="229">
        <f t="shared" si="52"/>
        <v>19.305713300355748</v>
      </c>
      <c r="AR23" s="229">
        <f t="shared" si="52"/>
        <v>19.305713300355748</v>
      </c>
      <c r="AS23" s="229">
        <f t="shared" si="52"/>
        <v>19.305713300355748</v>
      </c>
      <c r="AT23" s="229">
        <f t="shared" si="52"/>
        <v>19.305713300355748</v>
      </c>
      <c r="AU23" s="229">
        <f t="shared" si="52"/>
        <v>19.305713300355748</v>
      </c>
      <c r="AV23" s="229">
        <f t="shared" si="52"/>
        <v>19.305713300355748</v>
      </c>
      <c r="AW23" s="229">
        <f t="shared" si="52"/>
        <v>19.305713300355748</v>
      </c>
      <c r="AX23" s="229">
        <f t="shared" si="52"/>
        <v>19.305713300355748</v>
      </c>
      <c r="AY23" s="229">
        <f t="shared" si="52"/>
        <v>19.305713300355748</v>
      </c>
      <c r="AZ23" s="229">
        <f t="shared" si="52"/>
        <v>19.305713300355748</v>
      </c>
      <c r="BA23" s="229">
        <f t="shared" si="52"/>
        <v>19.305713300355748</v>
      </c>
      <c r="BB23" s="229">
        <f t="shared" si="52"/>
        <v>19.305713300355748</v>
      </c>
      <c r="BC23" s="229">
        <f t="shared" si="52"/>
        <v>19.305713300355748</v>
      </c>
      <c r="BD23" s="229">
        <f t="shared" si="52"/>
        <v>19.305713300355748</v>
      </c>
      <c r="BE23" s="229">
        <f t="shared" si="52"/>
        <v>19.305713300355748</v>
      </c>
      <c r="BF23" s="229">
        <f t="shared" si="52"/>
        <v>19.305713300355748</v>
      </c>
      <c r="BG23" s="229">
        <f t="shared" si="52"/>
        <v>19.305713300355748</v>
      </c>
      <c r="BH23" s="229">
        <f t="shared" si="52"/>
        <v>19.305713300355748</v>
      </c>
      <c r="BI23" s="229">
        <f t="shared" si="52"/>
        <v>19.305713300355748</v>
      </c>
      <c r="BJ23" s="229">
        <f t="shared" si="52"/>
        <v>19.305713300355748</v>
      </c>
      <c r="BK23" s="229">
        <f t="shared" si="52"/>
        <v>19.305713300355748</v>
      </c>
      <c r="BL23" s="229">
        <f t="shared" si="52"/>
        <v>19.305713300355748</v>
      </c>
      <c r="BM23" s="229">
        <f t="shared" si="52"/>
        <v>19.305713300355748</v>
      </c>
      <c r="BN23" s="229">
        <f t="shared" si="52"/>
        <v>19.305713300355748</v>
      </c>
      <c r="BO23" s="229">
        <f t="shared" si="52"/>
        <v>19.305713300355748</v>
      </c>
      <c r="BP23" s="229">
        <f t="shared" si="52"/>
        <v>19.305713300355748</v>
      </c>
      <c r="BQ23" s="229">
        <f t="shared" si="52"/>
        <v>19.305713300355748</v>
      </c>
      <c r="BR23" s="229">
        <f t="shared" si="52"/>
        <v>19.305713300355748</v>
      </c>
      <c r="BS23" s="229">
        <f t="shared" ref="BS23:BZ23" si="53">IF($D23=BS$9,$E$23*$G$3/2,IF(AND($C23+$E$3&gt;BS$8,BS$9&gt;$D23),$E$23*$G$3,0))</f>
        <v>19.305713300355748</v>
      </c>
      <c r="BT23" s="229">
        <f t="shared" si="53"/>
        <v>19.305713300355748</v>
      </c>
      <c r="BU23" s="229">
        <f t="shared" si="53"/>
        <v>19.305713300355748</v>
      </c>
      <c r="BV23" s="229">
        <f t="shared" si="53"/>
        <v>19.305713300355748</v>
      </c>
      <c r="BW23" s="229">
        <f t="shared" si="53"/>
        <v>19.305713300355748</v>
      </c>
      <c r="BX23" s="229">
        <f t="shared" si="53"/>
        <v>19.305713300355748</v>
      </c>
      <c r="BY23" s="229">
        <f t="shared" si="53"/>
        <v>19.305713300355748</v>
      </c>
      <c r="BZ23" s="229">
        <f t="shared" si="53"/>
        <v>19.305713300355748</v>
      </c>
    </row>
    <row r="24" spans="1:78" x14ac:dyDescent="0.2">
      <c r="A24" s="7" t="str">
        <v>Roll-in 2</v>
      </c>
      <c r="B24" s="7">
        <v>1</v>
      </c>
      <c r="C24" s="7">
        <f t="shared" si="32"/>
        <v>13</v>
      </c>
      <c r="D24" s="165">
        <f t="shared" si="33"/>
        <v>43861</v>
      </c>
      <c r="E24" s="313">
        <f>HLOOKUP(D24,INPUTS!$D$69:$BW$76,IF(B24=1,3,7),FALSE)</f>
        <v>11189.466169999987</v>
      </c>
      <c r="F24" s="303"/>
      <c r="G24" s="229">
        <f t="shared" ref="G24:BR24" si="54">IF($D24=G$9,$E$24*$G$3/2,IF(AND($C24+$E$3&gt;G$8,G$9&gt;$D24),$E$24*$G$3,0))</f>
        <v>0</v>
      </c>
      <c r="H24" s="229">
        <f t="shared" si="54"/>
        <v>0</v>
      </c>
      <c r="I24" s="229">
        <f t="shared" si="54"/>
        <v>0</v>
      </c>
      <c r="J24" s="229">
        <f t="shared" si="54"/>
        <v>0</v>
      </c>
      <c r="K24" s="229">
        <f t="shared" si="54"/>
        <v>0</v>
      </c>
      <c r="L24" s="229">
        <f t="shared" si="54"/>
        <v>0</v>
      </c>
      <c r="M24" s="229">
        <f t="shared" si="54"/>
        <v>0</v>
      </c>
      <c r="N24" s="229">
        <f t="shared" si="54"/>
        <v>0</v>
      </c>
      <c r="O24" s="229">
        <f t="shared" si="54"/>
        <v>0</v>
      </c>
      <c r="P24" s="229">
        <f t="shared" si="54"/>
        <v>0</v>
      </c>
      <c r="Q24" s="229">
        <f t="shared" si="54"/>
        <v>0</v>
      </c>
      <c r="R24" s="229">
        <f t="shared" si="54"/>
        <v>0</v>
      </c>
      <c r="S24" s="229">
        <f t="shared" si="54"/>
        <v>8.4359225232612332</v>
      </c>
      <c r="T24" s="229">
        <f t="shared" si="54"/>
        <v>16.871845046522466</v>
      </c>
      <c r="U24" s="229">
        <f t="shared" si="54"/>
        <v>16.871845046522466</v>
      </c>
      <c r="V24" s="229">
        <f t="shared" si="54"/>
        <v>16.871845046522466</v>
      </c>
      <c r="W24" s="229">
        <f t="shared" si="54"/>
        <v>16.871845046522466</v>
      </c>
      <c r="X24" s="229">
        <f t="shared" si="54"/>
        <v>16.871845046522466</v>
      </c>
      <c r="Y24" s="229">
        <f t="shared" si="54"/>
        <v>16.871845046522466</v>
      </c>
      <c r="Z24" s="229">
        <f t="shared" si="54"/>
        <v>16.871845046522466</v>
      </c>
      <c r="AA24" s="229">
        <f t="shared" si="54"/>
        <v>16.871845046522466</v>
      </c>
      <c r="AB24" s="229">
        <f t="shared" si="54"/>
        <v>16.871845046522466</v>
      </c>
      <c r="AC24" s="229">
        <f t="shared" si="54"/>
        <v>16.871845046522466</v>
      </c>
      <c r="AD24" s="229">
        <f t="shared" si="54"/>
        <v>16.871845046522466</v>
      </c>
      <c r="AE24" s="229">
        <f t="shared" si="54"/>
        <v>16.871845046522466</v>
      </c>
      <c r="AF24" s="229">
        <f t="shared" si="54"/>
        <v>16.871845046522466</v>
      </c>
      <c r="AG24" s="229">
        <f t="shared" si="54"/>
        <v>16.871845046522466</v>
      </c>
      <c r="AH24" s="229">
        <f t="shared" si="54"/>
        <v>16.871845046522466</v>
      </c>
      <c r="AI24" s="229">
        <f t="shared" si="54"/>
        <v>16.871845046522466</v>
      </c>
      <c r="AJ24" s="229">
        <f t="shared" si="54"/>
        <v>16.871845046522466</v>
      </c>
      <c r="AK24" s="229">
        <f t="shared" si="54"/>
        <v>16.871845046522466</v>
      </c>
      <c r="AL24" s="229">
        <f t="shared" si="54"/>
        <v>16.871845046522466</v>
      </c>
      <c r="AM24" s="229">
        <f t="shared" si="54"/>
        <v>16.871845046522466</v>
      </c>
      <c r="AN24" s="229">
        <f t="shared" si="54"/>
        <v>16.871845046522466</v>
      </c>
      <c r="AO24" s="229">
        <f t="shared" si="54"/>
        <v>16.871845046522466</v>
      </c>
      <c r="AP24" s="229">
        <f t="shared" si="54"/>
        <v>16.871845046522466</v>
      </c>
      <c r="AQ24" s="229">
        <f t="shared" si="54"/>
        <v>16.871845046522466</v>
      </c>
      <c r="AR24" s="229">
        <f t="shared" si="54"/>
        <v>16.871845046522466</v>
      </c>
      <c r="AS24" s="229">
        <f t="shared" si="54"/>
        <v>16.871845046522466</v>
      </c>
      <c r="AT24" s="229">
        <f t="shared" si="54"/>
        <v>16.871845046522466</v>
      </c>
      <c r="AU24" s="229">
        <f t="shared" si="54"/>
        <v>16.871845046522466</v>
      </c>
      <c r="AV24" s="229">
        <f t="shared" si="54"/>
        <v>16.871845046522466</v>
      </c>
      <c r="AW24" s="229">
        <f t="shared" si="54"/>
        <v>16.871845046522466</v>
      </c>
      <c r="AX24" s="229">
        <f t="shared" si="54"/>
        <v>16.871845046522466</v>
      </c>
      <c r="AY24" s="229">
        <f t="shared" si="54"/>
        <v>16.871845046522466</v>
      </c>
      <c r="AZ24" s="229">
        <f t="shared" si="54"/>
        <v>16.871845046522466</v>
      </c>
      <c r="BA24" s="229">
        <f t="shared" si="54"/>
        <v>16.871845046522466</v>
      </c>
      <c r="BB24" s="229">
        <f t="shared" si="54"/>
        <v>16.871845046522466</v>
      </c>
      <c r="BC24" s="229">
        <f t="shared" si="54"/>
        <v>16.871845046522466</v>
      </c>
      <c r="BD24" s="229">
        <f t="shared" si="54"/>
        <v>16.871845046522466</v>
      </c>
      <c r="BE24" s="229">
        <f t="shared" si="54"/>
        <v>16.871845046522466</v>
      </c>
      <c r="BF24" s="229">
        <f t="shared" si="54"/>
        <v>16.871845046522466</v>
      </c>
      <c r="BG24" s="229">
        <f t="shared" si="54"/>
        <v>16.871845046522466</v>
      </c>
      <c r="BH24" s="229">
        <f t="shared" si="54"/>
        <v>16.871845046522466</v>
      </c>
      <c r="BI24" s="229">
        <f t="shared" si="54"/>
        <v>16.871845046522466</v>
      </c>
      <c r="BJ24" s="229">
        <f t="shared" si="54"/>
        <v>16.871845046522466</v>
      </c>
      <c r="BK24" s="229">
        <f t="shared" si="54"/>
        <v>16.871845046522466</v>
      </c>
      <c r="BL24" s="229">
        <f t="shared" si="54"/>
        <v>16.871845046522466</v>
      </c>
      <c r="BM24" s="229">
        <f t="shared" si="54"/>
        <v>16.871845046522466</v>
      </c>
      <c r="BN24" s="229">
        <f t="shared" si="54"/>
        <v>16.871845046522466</v>
      </c>
      <c r="BO24" s="229">
        <f t="shared" si="54"/>
        <v>16.871845046522466</v>
      </c>
      <c r="BP24" s="229">
        <f t="shared" si="54"/>
        <v>16.871845046522466</v>
      </c>
      <c r="BQ24" s="229">
        <f t="shared" si="54"/>
        <v>16.871845046522466</v>
      </c>
      <c r="BR24" s="229">
        <f t="shared" si="54"/>
        <v>16.871845046522466</v>
      </c>
      <c r="BS24" s="229">
        <f t="shared" ref="BS24:BZ24" si="55">IF($D24=BS$9,$E$24*$G$3/2,IF(AND($C24+$E$3&gt;BS$8,BS$9&gt;$D24),$E$24*$G$3,0))</f>
        <v>16.871845046522466</v>
      </c>
      <c r="BT24" s="229">
        <f t="shared" si="55"/>
        <v>16.871845046522466</v>
      </c>
      <c r="BU24" s="229">
        <f t="shared" si="55"/>
        <v>16.871845046522466</v>
      </c>
      <c r="BV24" s="229">
        <f t="shared" si="55"/>
        <v>16.871845046522466</v>
      </c>
      <c r="BW24" s="229">
        <f t="shared" si="55"/>
        <v>16.871845046522466</v>
      </c>
      <c r="BX24" s="229">
        <f t="shared" si="55"/>
        <v>16.871845046522466</v>
      </c>
      <c r="BY24" s="229">
        <f t="shared" si="55"/>
        <v>16.871845046522466</v>
      </c>
      <c r="BZ24" s="229">
        <f t="shared" si="55"/>
        <v>16.871845046522466</v>
      </c>
    </row>
    <row r="25" spans="1:78" x14ac:dyDescent="0.2">
      <c r="A25" s="7" t="str">
        <v>Roll-in 2</v>
      </c>
      <c r="B25" s="7">
        <v>1</v>
      </c>
      <c r="C25" s="7">
        <f t="shared" si="32"/>
        <v>14</v>
      </c>
      <c r="D25" s="165">
        <f t="shared" si="33"/>
        <v>43890</v>
      </c>
      <c r="E25" s="313">
        <f>HLOOKUP(D25,INPUTS!$D$69:$BW$76,IF(B25=1,3,7),FALSE)</f>
        <v>11838.487790000021</v>
      </c>
      <c r="F25" s="303"/>
      <c r="G25" s="229">
        <f t="shared" ref="G25:BR25" si="56">IF($D25=G$9,$E$25*$G$3/2,IF(AND($C25+$E$3&gt;G$8,G$9&gt;$D25),$E$25*$G$3,0))</f>
        <v>0</v>
      </c>
      <c r="H25" s="229">
        <f t="shared" si="56"/>
        <v>0</v>
      </c>
      <c r="I25" s="229">
        <f t="shared" si="56"/>
        <v>0</v>
      </c>
      <c r="J25" s="229">
        <f t="shared" si="56"/>
        <v>0</v>
      </c>
      <c r="K25" s="229">
        <f t="shared" si="56"/>
        <v>0</v>
      </c>
      <c r="L25" s="229">
        <f t="shared" si="56"/>
        <v>0</v>
      </c>
      <c r="M25" s="229">
        <f t="shared" si="56"/>
        <v>0</v>
      </c>
      <c r="N25" s="229">
        <f t="shared" si="56"/>
        <v>0</v>
      </c>
      <c r="O25" s="229">
        <f t="shared" si="56"/>
        <v>0</v>
      </c>
      <c r="P25" s="229">
        <f t="shared" si="56"/>
        <v>0</v>
      </c>
      <c r="Q25" s="229">
        <f t="shared" si="56"/>
        <v>0</v>
      </c>
      <c r="R25" s="229">
        <f t="shared" si="56"/>
        <v>0</v>
      </c>
      <c r="S25" s="229">
        <f t="shared" si="56"/>
        <v>0</v>
      </c>
      <c r="T25" s="229">
        <f t="shared" si="56"/>
        <v>8.9252305938214729</v>
      </c>
      <c r="U25" s="229">
        <f t="shared" si="56"/>
        <v>17.850461187642946</v>
      </c>
      <c r="V25" s="229">
        <f t="shared" si="56"/>
        <v>17.850461187642946</v>
      </c>
      <c r="W25" s="229">
        <f t="shared" si="56"/>
        <v>17.850461187642946</v>
      </c>
      <c r="X25" s="229">
        <f t="shared" si="56"/>
        <v>17.850461187642946</v>
      </c>
      <c r="Y25" s="229">
        <f t="shared" si="56"/>
        <v>17.850461187642946</v>
      </c>
      <c r="Z25" s="229">
        <f t="shared" si="56"/>
        <v>17.850461187642946</v>
      </c>
      <c r="AA25" s="229">
        <f t="shared" si="56"/>
        <v>17.850461187642946</v>
      </c>
      <c r="AB25" s="229">
        <f t="shared" si="56"/>
        <v>17.850461187642946</v>
      </c>
      <c r="AC25" s="229">
        <f t="shared" si="56"/>
        <v>17.850461187642946</v>
      </c>
      <c r="AD25" s="229">
        <f t="shared" si="56"/>
        <v>17.850461187642946</v>
      </c>
      <c r="AE25" s="229">
        <f t="shared" si="56"/>
        <v>17.850461187642946</v>
      </c>
      <c r="AF25" s="229">
        <f t="shared" si="56"/>
        <v>17.850461187642946</v>
      </c>
      <c r="AG25" s="229">
        <f t="shared" si="56"/>
        <v>17.850461187642946</v>
      </c>
      <c r="AH25" s="229">
        <f t="shared" si="56"/>
        <v>17.850461187642946</v>
      </c>
      <c r="AI25" s="229">
        <f t="shared" si="56"/>
        <v>17.850461187642946</v>
      </c>
      <c r="AJ25" s="229">
        <f t="shared" si="56"/>
        <v>17.850461187642946</v>
      </c>
      <c r="AK25" s="229">
        <f t="shared" si="56"/>
        <v>17.850461187642946</v>
      </c>
      <c r="AL25" s="229">
        <f t="shared" si="56"/>
        <v>17.850461187642946</v>
      </c>
      <c r="AM25" s="229">
        <f t="shared" si="56"/>
        <v>17.850461187642946</v>
      </c>
      <c r="AN25" s="229">
        <f t="shared" si="56"/>
        <v>17.850461187642946</v>
      </c>
      <c r="AO25" s="229">
        <f t="shared" si="56"/>
        <v>17.850461187642946</v>
      </c>
      <c r="AP25" s="229">
        <f t="shared" si="56"/>
        <v>17.850461187642946</v>
      </c>
      <c r="AQ25" s="229">
        <f t="shared" si="56"/>
        <v>17.850461187642946</v>
      </c>
      <c r="AR25" s="229">
        <f t="shared" si="56"/>
        <v>17.850461187642946</v>
      </c>
      <c r="AS25" s="229">
        <f t="shared" si="56"/>
        <v>17.850461187642946</v>
      </c>
      <c r="AT25" s="229">
        <f t="shared" si="56"/>
        <v>17.850461187642946</v>
      </c>
      <c r="AU25" s="229">
        <f t="shared" si="56"/>
        <v>17.850461187642946</v>
      </c>
      <c r="AV25" s="229">
        <f t="shared" si="56"/>
        <v>17.850461187642946</v>
      </c>
      <c r="AW25" s="229">
        <f t="shared" si="56"/>
        <v>17.850461187642946</v>
      </c>
      <c r="AX25" s="229">
        <f t="shared" si="56"/>
        <v>17.850461187642946</v>
      </c>
      <c r="AY25" s="229">
        <f t="shared" si="56"/>
        <v>17.850461187642946</v>
      </c>
      <c r="AZ25" s="229">
        <f t="shared" si="56"/>
        <v>17.850461187642946</v>
      </c>
      <c r="BA25" s="229">
        <f t="shared" si="56"/>
        <v>17.850461187642946</v>
      </c>
      <c r="BB25" s="229">
        <f t="shared" si="56"/>
        <v>17.850461187642946</v>
      </c>
      <c r="BC25" s="229">
        <f t="shared" si="56"/>
        <v>17.850461187642946</v>
      </c>
      <c r="BD25" s="229">
        <f t="shared" si="56"/>
        <v>17.850461187642946</v>
      </c>
      <c r="BE25" s="229">
        <f t="shared" si="56"/>
        <v>17.850461187642946</v>
      </c>
      <c r="BF25" s="229">
        <f t="shared" si="56"/>
        <v>17.850461187642946</v>
      </c>
      <c r="BG25" s="229">
        <f t="shared" si="56"/>
        <v>17.850461187642946</v>
      </c>
      <c r="BH25" s="229">
        <f t="shared" si="56"/>
        <v>17.850461187642946</v>
      </c>
      <c r="BI25" s="229">
        <f t="shared" si="56"/>
        <v>17.850461187642946</v>
      </c>
      <c r="BJ25" s="229">
        <f t="shared" si="56"/>
        <v>17.850461187642946</v>
      </c>
      <c r="BK25" s="229">
        <f t="shared" si="56"/>
        <v>17.850461187642946</v>
      </c>
      <c r="BL25" s="229">
        <f t="shared" si="56"/>
        <v>17.850461187642946</v>
      </c>
      <c r="BM25" s="229">
        <f t="shared" si="56"/>
        <v>17.850461187642946</v>
      </c>
      <c r="BN25" s="229">
        <f t="shared" si="56"/>
        <v>17.850461187642946</v>
      </c>
      <c r="BO25" s="229">
        <f t="shared" si="56"/>
        <v>17.850461187642946</v>
      </c>
      <c r="BP25" s="229">
        <f t="shared" si="56"/>
        <v>17.850461187642946</v>
      </c>
      <c r="BQ25" s="229">
        <f t="shared" si="56"/>
        <v>17.850461187642946</v>
      </c>
      <c r="BR25" s="229">
        <f t="shared" si="56"/>
        <v>17.850461187642946</v>
      </c>
      <c r="BS25" s="229">
        <f t="shared" ref="BS25:BZ25" si="57">IF($D25=BS$9,$E$25*$G$3/2,IF(AND($C25+$E$3&gt;BS$8,BS$9&gt;$D25),$E$25*$G$3,0))</f>
        <v>17.850461187642946</v>
      </c>
      <c r="BT25" s="229">
        <f t="shared" si="57"/>
        <v>17.850461187642946</v>
      </c>
      <c r="BU25" s="229">
        <f t="shared" si="57"/>
        <v>17.850461187642946</v>
      </c>
      <c r="BV25" s="229">
        <f t="shared" si="57"/>
        <v>17.850461187642946</v>
      </c>
      <c r="BW25" s="229">
        <f t="shared" si="57"/>
        <v>17.850461187642946</v>
      </c>
      <c r="BX25" s="229">
        <f t="shared" si="57"/>
        <v>17.850461187642946</v>
      </c>
      <c r="BY25" s="229">
        <f t="shared" si="57"/>
        <v>17.850461187642946</v>
      </c>
      <c r="BZ25" s="229">
        <f t="shared" si="57"/>
        <v>17.850461187642946</v>
      </c>
    </row>
    <row r="26" spans="1:78" x14ac:dyDescent="0.2">
      <c r="A26" s="7" t="str">
        <v>Roll-in 3</v>
      </c>
      <c r="B26" s="7">
        <v>1</v>
      </c>
      <c r="C26" s="7">
        <f t="shared" si="32"/>
        <v>15</v>
      </c>
      <c r="D26" s="165">
        <f t="shared" si="33"/>
        <v>43921</v>
      </c>
      <c r="E26" s="313">
        <f>HLOOKUP(D26,INPUTS!$D$69:$BW$76,IF(B26=1,3,7),FALSE)</f>
        <v>16403.305120000005</v>
      </c>
      <c r="F26" s="303"/>
      <c r="G26" s="229">
        <f t="shared" ref="G26:BR26" si="58">IF($D26=G$9,$E$26*$G$3/2,IF(AND($C26+$E$3&gt;G$8,G$9&gt;$D26),$E$26*$G$3,0))</f>
        <v>0</v>
      </c>
      <c r="H26" s="229">
        <f t="shared" si="58"/>
        <v>0</v>
      </c>
      <c r="I26" s="229">
        <f t="shared" si="58"/>
        <v>0</v>
      </c>
      <c r="J26" s="229">
        <f t="shared" si="58"/>
        <v>0</v>
      </c>
      <c r="K26" s="229">
        <f t="shared" si="58"/>
        <v>0</v>
      </c>
      <c r="L26" s="229">
        <f t="shared" si="58"/>
        <v>0</v>
      </c>
      <c r="M26" s="229">
        <f t="shared" si="58"/>
        <v>0</v>
      </c>
      <c r="N26" s="229">
        <f t="shared" si="58"/>
        <v>0</v>
      </c>
      <c r="O26" s="229">
        <f t="shared" si="58"/>
        <v>0</v>
      </c>
      <c r="P26" s="229">
        <f t="shared" si="58"/>
        <v>0</v>
      </c>
      <c r="Q26" s="229">
        <f t="shared" si="58"/>
        <v>0</v>
      </c>
      <c r="R26" s="229">
        <f t="shared" si="58"/>
        <v>0</v>
      </c>
      <c r="S26" s="229">
        <f t="shared" si="58"/>
        <v>0</v>
      </c>
      <c r="T26" s="229">
        <f t="shared" si="58"/>
        <v>0</v>
      </c>
      <c r="U26" s="229">
        <f t="shared" si="58"/>
        <v>12.366721433837133</v>
      </c>
      <c r="V26" s="229">
        <f t="shared" si="58"/>
        <v>24.733442867674267</v>
      </c>
      <c r="W26" s="229">
        <f t="shared" si="58"/>
        <v>24.733442867674267</v>
      </c>
      <c r="X26" s="229">
        <f t="shared" si="58"/>
        <v>24.733442867674267</v>
      </c>
      <c r="Y26" s="229">
        <f t="shared" si="58"/>
        <v>24.733442867674267</v>
      </c>
      <c r="Z26" s="229">
        <f t="shared" si="58"/>
        <v>24.733442867674267</v>
      </c>
      <c r="AA26" s="229">
        <f t="shared" si="58"/>
        <v>24.733442867674267</v>
      </c>
      <c r="AB26" s="229">
        <f t="shared" si="58"/>
        <v>24.733442867674267</v>
      </c>
      <c r="AC26" s="229">
        <f t="shared" si="58"/>
        <v>24.733442867674267</v>
      </c>
      <c r="AD26" s="229">
        <f t="shared" si="58"/>
        <v>24.733442867674267</v>
      </c>
      <c r="AE26" s="229">
        <f t="shared" si="58"/>
        <v>24.733442867674267</v>
      </c>
      <c r="AF26" s="229">
        <f t="shared" si="58"/>
        <v>24.733442867674267</v>
      </c>
      <c r="AG26" s="229">
        <f t="shared" si="58"/>
        <v>24.733442867674267</v>
      </c>
      <c r="AH26" s="229">
        <f t="shared" si="58"/>
        <v>24.733442867674267</v>
      </c>
      <c r="AI26" s="229">
        <f t="shared" si="58"/>
        <v>24.733442867674267</v>
      </c>
      <c r="AJ26" s="229">
        <f t="shared" si="58"/>
        <v>24.733442867674267</v>
      </c>
      <c r="AK26" s="229">
        <f t="shared" si="58"/>
        <v>24.733442867674267</v>
      </c>
      <c r="AL26" s="229">
        <f t="shared" si="58"/>
        <v>24.733442867674267</v>
      </c>
      <c r="AM26" s="229">
        <f t="shared" si="58"/>
        <v>24.733442867674267</v>
      </c>
      <c r="AN26" s="229">
        <f t="shared" si="58"/>
        <v>24.733442867674267</v>
      </c>
      <c r="AO26" s="229">
        <f t="shared" si="58"/>
        <v>24.733442867674267</v>
      </c>
      <c r="AP26" s="229">
        <f t="shared" si="58"/>
        <v>24.733442867674267</v>
      </c>
      <c r="AQ26" s="229">
        <f t="shared" si="58"/>
        <v>24.733442867674267</v>
      </c>
      <c r="AR26" s="229">
        <f t="shared" si="58"/>
        <v>24.733442867674267</v>
      </c>
      <c r="AS26" s="229">
        <f t="shared" si="58"/>
        <v>24.733442867674267</v>
      </c>
      <c r="AT26" s="229">
        <f t="shared" si="58"/>
        <v>24.733442867674267</v>
      </c>
      <c r="AU26" s="229">
        <f t="shared" si="58"/>
        <v>24.733442867674267</v>
      </c>
      <c r="AV26" s="229">
        <f t="shared" si="58"/>
        <v>24.733442867674267</v>
      </c>
      <c r="AW26" s="229">
        <f t="shared" si="58"/>
        <v>24.733442867674267</v>
      </c>
      <c r="AX26" s="229">
        <f t="shared" si="58"/>
        <v>24.733442867674267</v>
      </c>
      <c r="AY26" s="229">
        <f t="shared" si="58"/>
        <v>24.733442867674267</v>
      </c>
      <c r="AZ26" s="229">
        <f t="shared" si="58"/>
        <v>24.733442867674267</v>
      </c>
      <c r="BA26" s="229">
        <f t="shared" si="58"/>
        <v>24.733442867674267</v>
      </c>
      <c r="BB26" s="229">
        <f t="shared" si="58"/>
        <v>24.733442867674267</v>
      </c>
      <c r="BC26" s="229">
        <f t="shared" si="58"/>
        <v>24.733442867674267</v>
      </c>
      <c r="BD26" s="229">
        <f t="shared" si="58"/>
        <v>24.733442867674267</v>
      </c>
      <c r="BE26" s="229">
        <f t="shared" si="58"/>
        <v>24.733442867674267</v>
      </c>
      <c r="BF26" s="229">
        <f t="shared" si="58"/>
        <v>24.733442867674267</v>
      </c>
      <c r="BG26" s="229">
        <f t="shared" si="58"/>
        <v>24.733442867674267</v>
      </c>
      <c r="BH26" s="229">
        <f t="shared" si="58"/>
        <v>24.733442867674267</v>
      </c>
      <c r="BI26" s="229">
        <f t="shared" si="58"/>
        <v>24.733442867674267</v>
      </c>
      <c r="BJ26" s="229">
        <f t="shared" si="58"/>
        <v>24.733442867674267</v>
      </c>
      <c r="BK26" s="229">
        <f t="shared" si="58"/>
        <v>24.733442867674267</v>
      </c>
      <c r="BL26" s="229">
        <f t="shared" si="58"/>
        <v>24.733442867674267</v>
      </c>
      <c r="BM26" s="229">
        <f t="shared" si="58"/>
        <v>24.733442867674267</v>
      </c>
      <c r="BN26" s="229">
        <f t="shared" si="58"/>
        <v>24.733442867674267</v>
      </c>
      <c r="BO26" s="229">
        <f t="shared" si="58"/>
        <v>24.733442867674267</v>
      </c>
      <c r="BP26" s="229">
        <f t="shared" si="58"/>
        <v>24.733442867674267</v>
      </c>
      <c r="BQ26" s="229">
        <f t="shared" si="58"/>
        <v>24.733442867674267</v>
      </c>
      <c r="BR26" s="229">
        <f t="shared" si="58"/>
        <v>24.733442867674267</v>
      </c>
      <c r="BS26" s="229">
        <f t="shared" ref="BS26:BZ26" si="59">IF($D26=BS$9,$E$26*$G$3/2,IF(AND($C26+$E$3&gt;BS$8,BS$9&gt;$D26),$E$26*$G$3,0))</f>
        <v>24.733442867674267</v>
      </c>
      <c r="BT26" s="229">
        <f t="shared" si="59"/>
        <v>24.733442867674267</v>
      </c>
      <c r="BU26" s="229">
        <f t="shared" si="59"/>
        <v>24.733442867674267</v>
      </c>
      <c r="BV26" s="229">
        <f t="shared" si="59"/>
        <v>24.733442867674267</v>
      </c>
      <c r="BW26" s="229">
        <f t="shared" si="59"/>
        <v>24.733442867674267</v>
      </c>
      <c r="BX26" s="229">
        <f t="shared" si="59"/>
        <v>24.733442867674267</v>
      </c>
      <c r="BY26" s="229">
        <f t="shared" si="59"/>
        <v>24.733442867674267</v>
      </c>
      <c r="BZ26" s="229">
        <f t="shared" si="59"/>
        <v>24.733442867674267</v>
      </c>
    </row>
    <row r="27" spans="1:78" x14ac:dyDescent="0.2">
      <c r="A27" s="7" t="str">
        <v>Roll-in 3</v>
      </c>
      <c r="B27" s="7">
        <v>1</v>
      </c>
      <c r="C27" s="7">
        <f t="shared" si="32"/>
        <v>16</v>
      </c>
      <c r="D27" s="165">
        <f t="shared" si="33"/>
        <v>43951</v>
      </c>
      <c r="E27" s="313">
        <f>HLOOKUP(D27,INPUTS!$D$69:$BW$76,IF(B27=1,3,7),FALSE)</f>
        <v>13371.078689999968</v>
      </c>
      <c r="F27" s="303"/>
      <c r="G27" s="229">
        <f t="shared" ref="G27:BR27" si="60">IF($D27=G$9,$E$27*$G$3/2,IF(AND($C27+$E$3&gt;G$8,G$9&gt;$D27),$E$27*$G$3,0))</f>
        <v>0</v>
      </c>
      <c r="H27" s="229">
        <f t="shared" si="60"/>
        <v>0</v>
      </c>
      <c r="I27" s="229">
        <f t="shared" si="60"/>
        <v>0</v>
      </c>
      <c r="J27" s="229">
        <f t="shared" si="60"/>
        <v>0</v>
      </c>
      <c r="K27" s="229">
        <f t="shared" si="60"/>
        <v>0</v>
      </c>
      <c r="L27" s="229">
        <f t="shared" si="60"/>
        <v>0</v>
      </c>
      <c r="M27" s="229">
        <f t="shared" si="60"/>
        <v>0</v>
      </c>
      <c r="N27" s="229">
        <f t="shared" si="60"/>
        <v>0</v>
      </c>
      <c r="O27" s="229">
        <f t="shared" si="60"/>
        <v>0</v>
      </c>
      <c r="P27" s="229">
        <f t="shared" si="60"/>
        <v>0</v>
      </c>
      <c r="Q27" s="229">
        <f t="shared" si="60"/>
        <v>0</v>
      </c>
      <c r="R27" s="229">
        <f t="shared" si="60"/>
        <v>0</v>
      </c>
      <c r="S27" s="229">
        <f t="shared" si="60"/>
        <v>0</v>
      </c>
      <c r="T27" s="229">
        <f t="shared" si="60"/>
        <v>0</v>
      </c>
      <c r="U27" s="229">
        <f t="shared" si="60"/>
        <v>0</v>
      </c>
      <c r="V27" s="229">
        <f t="shared" si="60"/>
        <v>10.080676072258875</v>
      </c>
      <c r="W27" s="229">
        <f t="shared" si="60"/>
        <v>20.16135214451775</v>
      </c>
      <c r="X27" s="229">
        <f t="shared" si="60"/>
        <v>20.16135214451775</v>
      </c>
      <c r="Y27" s="229">
        <f t="shared" si="60"/>
        <v>20.16135214451775</v>
      </c>
      <c r="Z27" s="229">
        <f t="shared" si="60"/>
        <v>20.16135214451775</v>
      </c>
      <c r="AA27" s="229">
        <f t="shared" si="60"/>
        <v>20.16135214451775</v>
      </c>
      <c r="AB27" s="229">
        <f t="shared" si="60"/>
        <v>20.16135214451775</v>
      </c>
      <c r="AC27" s="229">
        <f t="shared" si="60"/>
        <v>20.16135214451775</v>
      </c>
      <c r="AD27" s="229">
        <f t="shared" si="60"/>
        <v>20.16135214451775</v>
      </c>
      <c r="AE27" s="229">
        <f t="shared" si="60"/>
        <v>20.16135214451775</v>
      </c>
      <c r="AF27" s="229">
        <f t="shared" si="60"/>
        <v>20.16135214451775</v>
      </c>
      <c r="AG27" s="229">
        <f t="shared" si="60"/>
        <v>20.16135214451775</v>
      </c>
      <c r="AH27" s="229">
        <f t="shared" si="60"/>
        <v>20.16135214451775</v>
      </c>
      <c r="AI27" s="229">
        <f t="shared" si="60"/>
        <v>20.16135214451775</v>
      </c>
      <c r="AJ27" s="229">
        <f t="shared" si="60"/>
        <v>20.16135214451775</v>
      </c>
      <c r="AK27" s="229">
        <f t="shared" si="60"/>
        <v>20.16135214451775</v>
      </c>
      <c r="AL27" s="229">
        <f t="shared" si="60"/>
        <v>20.16135214451775</v>
      </c>
      <c r="AM27" s="229">
        <f t="shared" si="60"/>
        <v>20.16135214451775</v>
      </c>
      <c r="AN27" s="229">
        <f t="shared" si="60"/>
        <v>20.16135214451775</v>
      </c>
      <c r="AO27" s="229">
        <f t="shared" si="60"/>
        <v>20.16135214451775</v>
      </c>
      <c r="AP27" s="229">
        <f t="shared" si="60"/>
        <v>20.16135214451775</v>
      </c>
      <c r="AQ27" s="229">
        <f t="shared" si="60"/>
        <v>20.16135214451775</v>
      </c>
      <c r="AR27" s="229">
        <f t="shared" si="60"/>
        <v>20.16135214451775</v>
      </c>
      <c r="AS27" s="229">
        <f t="shared" si="60"/>
        <v>20.16135214451775</v>
      </c>
      <c r="AT27" s="229">
        <f t="shared" si="60"/>
        <v>20.16135214451775</v>
      </c>
      <c r="AU27" s="229">
        <f t="shared" si="60"/>
        <v>20.16135214451775</v>
      </c>
      <c r="AV27" s="229">
        <f t="shared" si="60"/>
        <v>20.16135214451775</v>
      </c>
      <c r="AW27" s="229">
        <f t="shared" si="60"/>
        <v>20.16135214451775</v>
      </c>
      <c r="AX27" s="229">
        <f t="shared" si="60"/>
        <v>20.16135214451775</v>
      </c>
      <c r="AY27" s="229">
        <f t="shared" si="60"/>
        <v>20.16135214451775</v>
      </c>
      <c r="AZ27" s="229">
        <f t="shared" si="60"/>
        <v>20.16135214451775</v>
      </c>
      <c r="BA27" s="229">
        <f t="shared" si="60"/>
        <v>20.16135214451775</v>
      </c>
      <c r="BB27" s="229">
        <f t="shared" si="60"/>
        <v>20.16135214451775</v>
      </c>
      <c r="BC27" s="229">
        <f t="shared" si="60"/>
        <v>20.16135214451775</v>
      </c>
      <c r="BD27" s="229">
        <f t="shared" si="60"/>
        <v>20.16135214451775</v>
      </c>
      <c r="BE27" s="229">
        <f t="shared" si="60"/>
        <v>20.16135214451775</v>
      </c>
      <c r="BF27" s="229">
        <f t="shared" si="60"/>
        <v>20.16135214451775</v>
      </c>
      <c r="BG27" s="229">
        <f t="shared" si="60"/>
        <v>20.16135214451775</v>
      </c>
      <c r="BH27" s="229">
        <f t="shared" si="60"/>
        <v>20.16135214451775</v>
      </c>
      <c r="BI27" s="229">
        <f t="shared" si="60"/>
        <v>20.16135214451775</v>
      </c>
      <c r="BJ27" s="229">
        <f t="shared" si="60"/>
        <v>20.16135214451775</v>
      </c>
      <c r="BK27" s="229">
        <f t="shared" si="60"/>
        <v>20.16135214451775</v>
      </c>
      <c r="BL27" s="229">
        <f t="shared" si="60"/>
        <v>20.16135214451775</v>
      </c>
      <c r="BM27" s="229">
        <f t="shared" si="60"/>
        <v>20.16135214451775</v>
      </c>
      <c r="BN27" s="229">
        <f t="shared" si="60"/>
        <v>20.16135214451775</v>
      </c>
      <c r="BO27" s="229">
        <f t="shared" si="60"/>
        <v>20.16135214451775</v>
      </c>
      <c r="BP27" s="229">
        <f t="shared" si="60"/>
        <v>20.16135214451775</v>
      </c>
      <c r="BQ27" s="229">
        <f t="shared" si="60"/>
        <v>20.16135214451775</v>
      </c>
      <c r="BR27" s="229">
        <f t="shared" si="60"/>
        <v>20.16135214451775</v>
      </c>
      <c r="BS27" s="229">
        <f t="shared" ref="BS27:BZ27" si="61">IF($D27=BS$9,$E$27*$G$3/2,IF(AND($C27+$E$3&gt;BS$8,BS$9&gt;$D27),$E$27*$G$3,0))</f>
        <v>20.16135214451775</v>
      </c>
      <c r="BT27" s="229">
        <f t="shared" si="61"/>
        <v>20.16135214451775</v>
      </c>
      <c r="BU27" s="229">
        <f t="shared" si="61"/>
        <v>20.16135214451775</v>
      </c>
      <c r="BV27" s="229">
        <f t="shared" si="61"/>
        <v>20.16135214451775</v>
      </c>
      <c r="BW27" s="229">
        <f t="shared" si="61"/>
        <v>20.16135214451775</v>
      </c>
      <c r="BX27" s="229">
        <f t="shared" si="61"/>
        <v>20.16135214451775</v>
      </c>
      <c r="BY27" s="229">
        <f t="shared" si="61"/>
        <v>20.16135214451775</v>
      </c>
      <c r="BZ27" s="229">
        <f t="shared" si="61"/>
        <v>20.16135214451775</v>
      </c>
    </row>
    <row r="28" spans="1:78" x14ac:dyDescent="0.2">
      <c r="A28" s="7" t="str">
        <v>Roll-in 3</v>
      </c>
      <c r="B28" s="7">
        <v>1</v>
      </c>
      <c r="C28" s="7">
        <f t="shared" si="32"/>
        <v>17</v>
      </c>
      <c r="D28" s="165">
        <f t="shared" si="33"/>
        <v>43982</v>
      </c>
      <c r="E28" s="313">
        <f>HLOOKUP(D28,INPUTS!$D$69:$BW$76,IF(B28=1,3,7),FALSE)</f>
        <v>12971.626320000023</v>
      </c>
      <c r="F28" s="303"/>
      <c r="G28" s="229">
        <f t="shared" ref="G28:BR28" si="62">IF($D28=G$9,$E$28*$G$3/2,IF(AND($C28+$E$3&gt;G$8,G$9&gt;$D28),$E$28*$G$3,0))</f>
        <v>0</v>
      </c>
      <c r="H28" s="229">
        <f t="shared" si="62"/>
        <v>0</v>
      </c>
      <c r="I28" s="229">
        <f t="shared" si="62"/>
        <v>0</v>
      </c>
      <c r="J28" s="229">
        <f t="shared" si="62"/>
        <v>0</v>
      </c>
      <c r="K28" s="229">
        <f t="shared" si="62"/>
        <v>0</v>
      </c>
      <c r="L28" s="229">
        <f t="shared" si="62"/>
        <v>0</v>
      </c>
      <c r="M28" s="229">
        <f t="shared" si="62"/>
        <v>0</v>
      </c>
      <c r="N28" s="229">
        <f t="shared" si="62"/>
        <v>0</v>
      </c>
      <c r="O28" s="229">
        <f t="shared" si="62"/>
        <v>0</v>
      </c>
      <c r="P28" s="229">
        <f t="shared" si="62"/>
        <v>0</v>
      </c>
      <c r="Q28" s="229">
        <f t="shared" si="62"/>
        <v>0</v>
      </c>
      <c r="R28" s="229">
        <f t="shared" si="62"/>
        <v>0</v>
      </c>
      <c r="S28" s="229">
        <f t="shared" si="62"/>
        <v>0</v>
      </c>
      <c r="T28" s="229">
        <f t="shared" si="62"/>
        <v>0</v>
      </c>
      <c r="U28" s="229">
        <f t="shared" si="62"/>
        <v>0</v>
      </c>
      <c r="V28" s="229">
        <f t="shared" si="62"/>
        <v>0</v>
      </c>
      <c r="W28" s="229">
        <f t="shared" si="62"/>
        <v>9.7795223627023606</v>
      </c>
      <c r="X28" s="229">
        <f t="shared" si="62"/>
        <v>19.559044725404721</v>
      </c>
      <c r="Y28" s="229">
        <f t="shared" si="62"/>
        <v>19.559044725404721</v>
      </c>
      <c r="Z28" s="229">
        <f t="shared" si="62"/>
        <v>19.559044725404721</v>
      </c>
      <c r="AA28" s="229">
        <f t="shared" si="62"/>
        <v>19.559044725404721</v>
      </c>
      <c r="AB28" s="229">
        <f t="shared" si="62"/>
        <v>19.559044725404721</v>
      </c>
      <c r="AC28" s="229">
        <f t="shared" si="62"/>
        <v>19.559044725404721</v>
      </c>
      <c r="AD28" s="229">
        <f t="shared" si="62"/>
        <v>19.559044725404721</v>
      </c>
      <c r="AE28" s="229">
        <f t="shared" si="62"/>
        <v>19.559044725404721</v>
      </c>
      <c r="AF28" s="229">
        <f t="shared" si="62"/>
        <v>19.559044725404721</v>
      </c>
      <c r="AG28" s="229">
        <f t="shared" si="62"/>
        <v>19.559044725404721</v>
      </c>
      <c r="AH28" s="229">
        <f t="shared" si="62"/>
        <v>19.559044725404721</v>
      </c>
      <c r="AI28" s="229">
        <f t="shared" si="62"/>
        <v>19.559044725404721</v>
      </c>
      <c r="AJ28" s="229">
        <f t="shared" si="62"/>
        <v>19.559044725404721</v>
      </c>
      <c r="AK28" s="229">
        <f t="shared" si="62"/>
        <v>19.559044725404721</v>
      </c>
      <c r="AL28" s="229">
        <f t="shared" si="62"/>
        <v>19.559044725404721</v>
      </c>
      <c r="AM28" s="229">
        <f t="shared" si="62"/>
        <v>19.559044725404721</v>
      </c>
      <c r="AN28" s="229">
        <f t="shared" si="62"/>
        <v>19.559044725404721</v>
      </c>
      <c r="AO28" s="229">
        <f t="shared" si="62"/>
        <v>19.559044725404721</v>
      </c>
      <c r="AP28" s="229">
        <f t="shared" si="62"/>
        <v>19.559044725404721</v>
      </c>
      <c r="AQ28" s="229">
        <f t="shared" si="62"/>
        <v>19.559044725404721</v>
      </c>
      <c r="AR28" s="229">
        <f t="shared" si="62"/>
        <v>19.559044725404721</v>
      </c>
      <c r="AS28" s="229">
        <f t="shared" si="62"/>
        <v>19.559044725404721</v>
      </c>
      <c r="AT28" s="229">
        <f t="shared" si="62"/>
        <v>19.559044725404721</v>
      </c>
      <c r="AU28" s="229">
        <f t="shared" si="62"/>
        <v>19.559044725404721</v>
      </c>
      <c r="AV28" s="229">
        <f t="shared" si="62"/>
        <v>19.559044725404721</v>
      </c>
      <c r="AW28" s="229">
        <f t="shared" si="62"/>
        <v>19.559044725404721</v>
      </c>
      <c r="AX28" s="229">
        <f t="shared" si="62"/>
        <v>19.559044725404721</v>
      </c>
      <c r="AY28" s="229">
        <f t="shared" si="62"/>
        <v>19.559044725404721</v>
      </c>
      <c r="AZ28" s="229">
        <f t="shared" si="62"/>
        <v>19.559044725404721</v>
      </c>
      <c r="BA28" s="229">
        <f t="shared" si="62"/>
        <v>19.559044725404721</v>
      </c>
      <c r="BB28" s="229">
        <f t="shared" si="62"/>
        <v>19.559044725404721</v>
      </c>
      <c r="BC28" s="229">
        <f t="shared" si="62"/>
        <v>19.559044725404721</v>
      </c>
      <c r="BD28" s="229">
        <f t="shared" si="62"/>
        <v>19.559044725404721</v>
      </c>
      <c r="BE28" s="229">
        <f t="shared" si="62"/>
        <v>19.559044725404721</v>
      </c>
      <c r="BF28" s="229">
        <f t="shared" si="62"/>
        <v>19.559044725404721</v>
      </c>
      <c r="BG28" s="229">
        <f t="shared" si="62"/>
        <v>19.559044725404721</v>
      </c>
      <c r="BH28" s="229">
        <f t="shared" si="62"/>
        <v>19.559044725404721</v>
      </c>
      <c r="BI28" s="229">
        <f t="shared" si="62"/>
        <v>19.559044725404721</v>
      </c>
      <c r="BJ28" s="229">
        <f t="shared" si="62"/>
        <v>19.559044725404721</v>
      </c>
      <c r="BK28" s="229">
        <f t="shared" si="62"/>
        <v>19.559044725404721</v>
      </c>
      <c r="BL28" s="229">
        <f t="shared" si="62"/>
        <v>19.559044725404721</v>
      </c>
      <c r="BM28" s="229">
        <f t="shared" si="62"/>
        <v>19.559044725404721</v>
      </c>
      <c r="BN28" s="229">
        <f t="shared" si="62"/>
        <v>19.559044725404721</v>
      </c>
      <c r="BO28" s="229">
        <f t="shared" si="62"/>
        <v>19.559044725404721</v>
      </c>
      <c r="BP28" s="229">
        <f t="shared" si="62"/>
        <v>19.559044725404721</v>
      </c>
      <c r="BQ28" s="229">
        <f t="shared" si="62"/>
        <v>19.559044725404721</v>
      </c>
      <c r="BR28" s="229">
        <f t="shared" si="62"/>
        <v>19.559044725404721</v>
      </c>
      <c r="BS28" s="229">
        <f t="shared" ref="BS28:BZ28" si="63">IF($D28=BS$9,$E$28*$G$3/2,IF(AND($C28+$E$3&gt;BS$8,BS$9&gt;$D28),$E$28*$G$3,0))</f>
        <v>19.559044725404721</v>
      </c>
      <c r="BT28" s="229">
        <f t="shared" si="63"/>
        <v>19.559044725404721</v>
      </c>
      <c r="BU28" s="229">
        <f t="shared" si="63"/>
        <v>19.559044725404721</v>
      </c>
      <c r="BV28" s="229">
        <f t="shared" si="63"/>
        <v>19.559044725404721</v>
      </c>
      <c r="BW28" s="229">
        <f t="shared" si="63"/>
        <v>19.559044725404721</v>
      </c>
      <c r="BX28" s="229">
        <f t="shared" si="63"/>
        <v>19.559044725404721</v>
      </c>
      <c r="BY28" s="229">
        <f t="shared" si="63"/>
        <v>19.559044725404721</v>
      </c>
      <c r="BZ28" s="229">
        <f t="shared" si="63"/>
        <v>19.559044725404721</v>
      </c>
    </row>
    <row r="29" spans="1:78" x14ac:dyDescent="0.2">
      <c r="A29" s="7" t="str">
        <v>Roll-in 3</v>
      </c>
      <c r="B29" s="7">
        <v>1</v>
      </c>
      <c r="C29" s="7">
        <f t="shared" si="32"/>
        <v>18</v>
      </c>
      <c r="D29" s="165">
        <f t="shared" si="33"/>
        <v>44012</v>
      </c>
      <c r="E29" s="313">
        <f>HLOOKUP(D29,INPUTS!$D$69:$BW$76,IF(B29=1,3,7),FALSE)</f>
        <v>18503.097090000032</v>
      </c>
      <c r="F29" s="303"/>
      <c r="G29" s="229">
        <f t="shared" ref="G29:BR29" si="64">IF($D29=G$9,$E$29*$G$3/2,IF(AND($C29+$E$3&gt;G$8,G$9&gt;$D29),$E$29*$G$3,0))</f>
        <v>0</v>
      </c>
      <c r="H29" s="229">
        <f t="shared" si="64"/>
        <v>0</v>
      </c>
      <c r="I29" s="229">
        <f t="shared" si="64"/>
        <v>0</v>
      </c>
      <c r="J29" s="229">
        <f t="shared" si="64"/>
        <v>0</v>
      </c>
      <c r="K29" s="229">
        <f t="shared" si="64"/>
        <v>0</v>
      </c>
      <c r="L29" s="229">
        <f t="shared" si="64"/>
        <v>0</v>
      </c>
      <c r="M29" s="229">
        <f t="shared" si="64"/>
        <v>0</v>
      </c>
      <c r="N29" s="229">
        <f t="shared" si="64"/>
        <v>0</v>
      </c>
      <c r="O29" s="229">
        <f t="shared" si="64"/>
        <v>0</v>
      </c>
      <c r="P29" s="229">
        <f t="shared" si="64"/>
        <v>0</v>
      </c>
      <c r="Q29" s="229">
        <f t="shared" si="64"/>
        <v>0</v>
      </c>
      <c r="R29" s="229">
        <f t="shared" si="64"/>
        <v>0</v>
      </c>
      <c r="S29" s="229">
        <f t="shared" si="64"/>
        <v>0</v>
      </c>
      <c r="T29" s="229">
        <f t="shared" si="64"/>
        <v>0</v>
      </c>
      <c r="U29" s="229">
        <f t="shared" si="64"/>
        <v>0</v>
      </c>
      <c r="V29" s="229">
        <f t="shared" si="64"/>
        <v>0</v>
      </c>
      <c r="W29" s="229">
        <f t="shared" si="64"/>
        <v>0</v>
      </c>
      <c r="X29" s="229">
        <f t="shared" si="64"/>
        <v>13.949789124892705</v>
      </c>
      <c r="Y29" s="229">
        <f t="shared" si="64"/>
        <v>27.89957824978541</v>
      </c>
      <c r="Z29" s="229">
        <f t="shared" si="64"/>
        <v>27.89957824978541</v>
      </c>
      <c r="AA29" s="229">
        <f t="shared" si="64"/>
        <v>27.89957824978541</v>
      </c>
      <c r="AB29" s="229">
        <f t="shared" si="64"/>
        <v>27.89957824978541</v>
      </c>
      <c r="AC29" s="229">
        <f t="shared" si="64"/>
        <v>27.89957824978541</v>
      </c>
      <c r="AD29" s="229">
        <f t="shared" si="64"/>
        <v>27.89957824978541</v>
      </c>
      <c r="AE29" s="229">
        <f t="shared" si="64"/>
        <v>27.89957824978541</v>
      </c>
      <c r="AF29" s="229">
        <f t="shared" si="64"/>
        <v>27.89957824978541</v>
      </c>
      <c r="AG29" s="229">
        <f t="shared" si="64"/>
        <v>27.89957824978541</v>
      </c>
      <c r="AH29" s="229">
        <f t="shared" si="64"/>
        <v>27.89957824978541</v>
      </c>
      <c r="AI29" s="229">
        <f t="shared" si="64"/>
        <v>27.89957824978541</v>
      </c>
      <c r="AJ29" s="229">
        <f t="shared" si="64"/>
        <v>27.89957824978541</v>
      </c>
      <c r="AK29" s="229">
        <f t="shared" si="64"/>
        <v>27.89957824978541</v>
      </c>
      <c r="AL29" s="229">
        <f t="shared" si="64"/>
        <v>27.89957824978541</v>
      </c>
      <c r="AM29" s="229">
        <f t="shared" si="64"/>
        <v>27.89957824978541</v>
      </c>
      <c r="AN29" s="229">
        <f t="shared" si="64"/>
        <v>27.89957824978541</v>
      </c>
      <c r="AO29" s="229">
        <f t="shared" si="64"/>
        <v>27.89957824978541</v>
      </c>
      <c r="AP29" s="229">
        <f t="shared" si="64"/>
        <v>27.89957824978541</v>
      </c>
      <c r="AQ29" s="229">
        <f t="shared" si="64"/>
        <v>27.89957824978541</v>
      </c>
      <c r="AR29" s="229">
        <f t="shared" si="64"/>
        <v>27.89957824978541</v>
      </c>
      <c r="AS29" s="229">
        <f t="shared" si="64"/>
        <v>27.89957824978541</v>
      </c>
      <c r="AT29" s="229">
        <f t="shared" si="64"/>
        <v>27.89957824978541</v>
      </c>
      <c r="AU29" s="229">
        <f t="shared" si="64"/>
        <v>27.89957824978541</v>
      </c>
      <c r="AV29" s="229">
        <f t="shared" si="64"/>
        <v>27.89957824978541</v>
      </c>
      <c r="AW29" s="229">
        <f t="shared" si="64"/>
        <v>27.89957824978541</v>
      </c>
      <c r="AX29" s="229">
        <f t="shared" si="64"/>
        <v>27.89957824978541</v>
      </c>
      <c r="AY29" s="229">
        <f t="shared" si="64"/>
        <v>27.89957824978541</v>
      </c>
      <c r="AZ29" s="229">
        <f t="shared" si="64"/>
        <v>27.89957824978541</v>
      </c>
      <c r="BA29" s="229">
        <f t="shared" si="64"/>
        <v>27.89957824978541</v>
      </c>
      <c r="BB29" s="229">
        <f t="shared" si="64"/>
        <v>27.89957824978541</v>
      </c>
      <c r="BC29" s="229">
        <f t="shared" si="64"/>
        <v>27.89957824978541</v>
      </c>
      <c r="BD29" s="229">
        <f t="shared" si="64"/>
        <v>27.89957824978541</v>
      </c>
      <c r="BE29" s="229">
        <f t="shared" si="64"/>
        <v>27.89957824978541</v>
      </c>
      <c r="BF29" s="229">
        <f t="shared" si="64"/>
        <v>27.89957824978541</v>
      </c>
      <c r="BG29" s="229">
        <f t="shared" si="64"/>
        <v>27.89957824978541</v>
      </c>
      <c r="BH29" s="229">
        <f t="shared" si="64"/>
        <v>27.89957824978541</v>
      </c>
      <c r="BI29" s="229">
        <f t="shared" si="64"/>
        <v>27.89957824978541</v>
      </c>
      <c r="BJ29" s="229">
        <f t="shared" si="64"/>
        <v>27.89957824978541</v>
      </c>
      <c r="BK29" s="229">
        <f t="shared" si="64"/>
        <v>27.89957824978541</v>
      </c>
      <c r="BL29" s="229">
        <f t="shared" si="64"/>
        <v>27.89957824978541</v>
      </c>
      <c r="BM29" s="229">
        <f t="shared" si="64"/>
        <v>27.89957824978541</v>
      </c>
      <c r="BN29" s="229">
        <f t="shared" si="64"/>
        <v>27.89957824978541</v>
      </c>
      <c r="BO29" s="229">
        <f t="shared" si="64"/>
        <v>27.89957824978541</v>
      </c>
      <c r="BP29" s="229">
        <f t="shared" si="64"/>
        <v>27.89957824978541</v>
      </c>
      <c r="BQ29" s="229">
        <f t="shared" si="64"/>
        <v>27.89957824978541</v>
      </c>
      <c r="BR29" s="229">
        <f t="shared" si="64"/>
        <v>27.89957824978541</v>
      </c>
      <c r="BS29" s="229">
        <f t="shared" ref="BS29:BZ29" si="65">IF($D29=BS$9,$E$29*$G$3/2,IF(AND($C29+$E$3&gt;BS$8,BS$9&gt;$D29),$E$29*$G$3,0))</f>
        <v>27.89957824978541</v>
      </c>
      <c r="BT29" s="229">
        <f t="shared" si="65"/>
        <v>27.89957824978541</v>
      </c>
      <c r="BU29" s="229">
        <f t="shared" si="65"/>
        <v>27.89957824978541</v>
      </c>
      <c r="BV29" s="229">
        <f t="shared" si="65"/>
        <v>27.89957824978541</v>
      </c>
      <c r="BW29" s="229">
        <f t="shared" si="65"/>
        <v>27.89957824978541</v>
      </c>
      <c r="BX29" s="229">
        <f t="shared" si="65"/>
        <v>27.89957824978541</v>
      </c>
      <c r="BY29" s="229">
        <f t="shared" si="65"/>
        <v>27.89957824978541</v>
      </c>
      <c r="BZ29" s="229">
        <f t="shared" si="65"/>
        <v>27.89957824978541</v>
      </c>
    </row>
    <row r="30" spans="1:78" x14ac:dyDescent="0.2">
      <c r="A30" s="7" t="str">
        <v>Roll-in 3</v>
      </c>
      <c r="B30" s="7">
        <v>1</v>
      </c>
      <c r="C30" s="7">
        <f t="shared" si="32"/>
        <v>19</v>
      </c>
      <c r="D30" s="165">
        <f t="shared" si="33"/>
        <v>44043</v>
      </c>
      <c r="E30" s="313">
        <f>HLOOKUP(D30,INPUTS!$D$69:$BW$76,IF(B30=1,3,7),FALSE)</f>
        <v>5530.5912899999621</v>
      </c>
      <c r="F30" s="303"/>
      <c r="G30" s="229">
        <f t="shared" ref="G30:BR30" si="66">IF($D30=G$9,$E$30*$G$3/2,IF(AND($C30+$E$3&gt;G$8,G$9&gt;$D30),$E$30*$G$3,0))</f>
        <v>0</v>
      </c>
      <c r="H30" s="229">
        <f t="shared" si="66"/>
        <v>0</v>
      </c>
      <c r="I30" s="229">
        <f t="shared" si="66"/>
        <v>0</v>
      </c>
      <c r="J30" s="229">
        <f t="shared" si="66"/>
        <v>0</v>
      </c>
      <c r="K30" s="229">
        <f t="shared" si="66"/>
        <v>0</v>
      </c>
      <c r="L30" s="229">
        <f t="shared" si="66"/>
        <v>0</v>
      </c>
      <c r="M30" s="229">
        <f t="shared" si="66"/>
        <v>0</v>
      </c>
      <c r="N30" s="229">
        <f t="shared" si="66"/>
        <v>0</v>
      </c>
      <c r="O30" s="229">
        <f t="shared" si="66"/>
        <v>0</v>
      </c>
      <c r="P30" s="229">
        <f t="shared" si="66"/>
        <v>0</v>
      </c>
      <c r="Q30" s="229">
        <f t="shared" si="66"/>
        <v>0</v>
      </c>
      <c r="R30" s="229">
        <f t="shared" si="66"/>
        <v>0</v>
      </c>
      <c r="S30" s="229">
        <f t="shared" si="66"/>
        <v>0</v>
      </c>
      <c r="T30" s="229">
        <f t="shared" si="66"/>
        <v>0</v>
      </c>
      <c r="U30" s="229">
        <f t="shared" si="66"/>
        <v>0</v>
      </c>
      <c r="V30" s="229">
        <f t="shared" si="66"/>
        <v>0</v>
      </c>
      <c r="W30" s="229">
        <f t="shared" si="66"/>
        <v>0</v>
      </c>
      <c r="X30" s="229">
        <f t="shared" si="66"/>
        <v>0</v>
      </c>
      <c r="Y30" s="229">
        <f t="shared" si="66"/>
        <v>4.1696037077578589</v>
      </c>
      <c r="Z30" s="229">
        <f t="shared" si="66"/>
        <v>8.3392074155157179</v>
      </c>
      <c r="AA30" s="229">
        <f t="shared" si="66"/>
        <v>8.3392074155157179</v>
      </c>
      <c r="AB30" s="229">
        <f t="shared" si="66"/>
        <v>8.3392074155157179</v>
      </c>
      <c r="AC30" s="229">
        <f t="shared" si="66"/>
        <v>8.3392074155157179</v>
      </c>
      <c r="AD30" s="229">
        <f t="shared" si="66"/>
        <v>8.3392074155157179</v>
      </c>
      <c r="AE30" s="229">
        <f t="shared" si="66"/>
        <v>8.3392074155157179</v>
      </c>
      <c r="AF30" s="229">
        <f t="shared" si="66"/>
        <v>8.3392074155157179</v>
      </c>
      <c r="AG30" s="229">
        <f t="shared" si="66"/>
        <v>8.3392074155157179</v>
      </c>
      <c r="AH30" s="229">
        <f t="shared" si="66"/>
        <v>8.3392074155157179</v>
      </c>
      <c r="AI30" s="229">
        <f t="shared" si="66"/>
        <v>8.3392074155157179</v>
      </c>
      <c r="AJ30" s="229">
        <f t="shared" si="66"/>
        <v>8.3392074155157179</v>
      </c>
      <c r="AK30" s="229">
        <f t="shared" si="66"/>
        <v>8.3392074155157179</v>
      </c>
      <c r="AL30" s="229">
        <f t="shared" si="66"/>
        <v>8.3392074155157179</v>
      </c>
      <c r="AM30" s="229">
        <f t="shared" si="66"/>
        <v>8.3392074155157179</v>
      </c>
      <c r="AN30" s="229">
        <f t="shared" si="66"/>
        <v>8.3392074155157179</v>
      </c>
      <c r="AO30" s="229">
        <f t="shared" si="66"/>
        <v>8.3392074155157179</v>
      </c>
      <c r="AP30" s="229">
        <f t="shared" si="66"/>
        <v>8.3392074155157179</v>
      </c>
      <c r="AQ30" s="229">
        <f t="shared" si="66"/>
        <v>8.3392074155157179</v>
      </c>
      <c r="AR30" s="229">
        <f t="shared" si="66"/>
        <v>8.3392074155157179</v>
      </c>
      <c r="AS30" s="229">
        <f t="shared" si="66"/>
        <v>8.3392074155157179</v>
      </c>
      <c r="AT30" s="229">
        <f t="shared" si="66"/>
        <v>8.3392074155157179</v>
      </c>
      <c r="AU30" s="229">
        <f t="shared" si="66"/>
        <v>8.3392074155157179</v>
      </c>
      <c r="AV30" s="229">
        <f t="shared" si="66"/>
        <v>8.3392074155157179</v>
      </c>
      <c r="AW30" s="229">
        <f t="shared" si="66"/>
        <v>8.3392074155157179</v>
      </c>
      <c r="AX30" s="229">
        <f t="shared" si="66"/>
        <v>8.3392074155157179</v>
      </c>
      <c r="AY30" s="229">
        <f t="shared" si="66"/>
        <v>8.3392074155157179</v>
      </c>
      <c r="AZ30" s="229">
        <f t="shared" si="66"/>
        <v>8.3392074155157179</v>
      </c>
      <c r="BA30" s="229">
        <f t="shared" si="66"/>
        <v>8.3392074155157179</v>
      </c>
      <c r="BB30" s="229">
        <f t="shared" si="66"/>
        <v>8.3392074155157179</v>
      </c>
      <c r="BC30" s="229">
        <f t="shared" si="66"/>
        <v>8.3392074155157179</v>
      </c>
      <c r="BD30" s="229">
        <f t="shared" si="66"/>
        <v>8.3392074155157179</v>
      </c>
      <c r="BE30" s="229">
        <f t="shared" si="66"/>
        <v>8.3392074155157179</v>
      </c>
      <c r="BF30" s="229">
        <f t="shared" si="66"/>
        <v>8.3392074155157179</v>
      </c>
      <c r="BG30" s="229">
        <f t="shared" si="66"/>
        <v>8.3392074155157179</v>
      </c>
      <c r="BH30" s="229">
        <f t="shared" si="66"/>
        <v>8.3392074155157179</v>
      </c>
      <c r="BI30" s="229">
        <f t="shared" si="66"/>
        <v>8.3392074155157179</v>
      </c>
      <c r="BJ30" s="229">
        <f t="shared" si="66"/>
        <v>8.3392074155157179</v>
      </c>
      <c r="BK30" s="229">
        <f t="shared" si="66"/>
        <v>8.3392074155157179</v>
      </c>
      <c r="BL30" s="229">
        <f t="shared" si="66"/>
        <v>8.3392074155157179</v>
      </c>
      <c r="BM30" s="229">
        <f t="shared" si="66"/>
        <v>8.3392074155157179</v>
      </c>
      <c r="BN30" s="229">
        <f t="shared" si="66"/>
        <v>8.3392074155157179</v>
      </c>
      <c r="BO30" s="229">
        <f t="shared" si="66"/>
        <v>8.3392074155157179</v>
      </c>
      <c r="BP30" s="229">
        <f t="shared" si="66"/>
        <v>8.3392074155157179</v>
      </c>
      <c r="BQ30" s="229">
        <f t="shared" si="66"/>
        <v>8.3392074155157179</v>
      </c>
      <c r="BR30" s="229">
        <f t="shared" si="66"/>
        <v>8.3392074155157179</v>
      </c>
      <c r="BS30" s="229">
        <f t="shared" ref="BS30:BZ30" si="67">IF($D30=BS$9,$E$30*$G$3/2,IF(AND($C30+$E$3&gt;BS$8,BS$9&gt;$D30),$E$30*$G$3,0))</f>
        <v>8.3392074155157179</v>
      </c>
      <c r="BT30" s="229">
        <f t="shared" si="67"/>
        <v>8.3392074155157179</v>
      </c>
      <c r="BU30" s="229">
        <f t="shared" si="67"/>
        <v>8.3392074155157179</v>
      </c>
      <c r="BV30" s="229">
        <f t="shared" si="67"/>
        <v>8.3392074155157179</v>
      </c>
      <c r="BW30" s="229">
        <f t="shared" si="67"/>
        <v>8.3392074155157179</v>
      </c>
      <c r="BX30" s="229">
        <f t="shared" si="67"/>
        <v>8.3392074155157179</v>
      </c>
      <c r="BY30" s="229">
        <f t="shared" si="67"/>
        <v>8.3392074155157179</v>
      </c>
      <c r="BZ30" s="229">
        <f t="shared" si="67"/>
        <v>8.3392074155157179</v>
      </c>
    </row>
    <row r="31" spans="1:78" x14ac:dyDescent="0.2">
      <c r="A31" s="7" t="str">
        <v>Roll-in 3</v>
      </c>
      <c r="B31" s="7">
        <v>1</v>
      </c>
      <c r="C31" s="7">
        <f t="shared" si="32"/>
        <v>20</v>
      </c>
      <c r="D31" s="165">
        <f t="shared" si="33"/>
        <v>44074</v>
      </c>
      <c r="E31" s="313">
        <f>HLOOKUP(D31,INPUTS!$D$69:$BW$76,IF(B31=1,3,7),FALSE)</f>
        <v>17801.963100000023</v>
      </c>
      <c r="F31" s="303"/>
      <c r="G31" s="229">
        <f t="shared" ref="G31:BR31" si="68">IF($D31=G$9,$E$31*$G$3/2,IF(AND($C31+$E$3&gt;G$8,G$9&gt;$D31),$E$31*$G$3,0))</f>
        <v>0</v>
      </c>
      <c r="H31" s="229">
        <f t="shared" si="68"/>
        <v>0</v>
      </c>
      <c r="I31" s="229">
        <f t="shared" si="68"/>
        <v>0</v>
      </c>
      <c r="J31" s="229">
        <f t="shared" si="68"/>
        <v>0</v>
      </c>
      <c r="K31" s="229">
        <f t="shared" si="68"/>
        <v>0</v>
      </c>
      <c r="L31" s="229">
        <f t="shared" si="68"/>
        <v>0</v>
      </c>
      <c r="M31" s="229">
        <f t="shared" si="68"/>
        <v>0</v>
      </c>
      <c r="N31" s="229">
        <f t="shared" si="68"/>
        <v>0</v>
      </c>
      <c r="O31" s="229">
        <f t="shared" si="68"/>
        <v>0</v>
      </c>
      <c r="P31" s="229">
        <f t="shared" si="68"/>
        <v>0</v>
      </c>
      <c r="Q31" s="229">
        <f t="shared" si="68"/>
        <v>0</v>
      </c>
      <c r="R31" s="229">
        <f t="shared" si="68"/>
        <v>0</v>
      </c>
      <c r="S31" s="229">
        <f t="shared" si="68"/>
        <v>0</v>
      </c>
      <c r="T31" s="229">
        <f t="shared" si="68"/>
        <v>0</v>
      </c>
      <c r="U31" s="229">
        <f t="shared" si="68"/>
        <v>0</v>
      </c>
      <c r="V31" s="229">
        <f t="shared" si="68"/>
        <v>0</v>
      </c>
      <c r="W31" s="229">
        <f t="shared" si="68"/>
        <v>0</v>
      </c>
      <c r="X31" s="229">
        <f t="shared" si="68"/>
        <v>0</v>
      </c>
      <c r="Y31" s="229">
        <f t="shared" si="68"/>
        <v>0</v>
      </c>
      <c r="Z31" s="229">
        <f t="shared" si="68"/>
        <v>13.421192681755587</v>
      </c>
      <c r="AA31" s="229">
        <f t="shared" si="68"/>
        <v>26.842385363511173</v>
      </c>
      <c r="AB31" s="229">
        <f t="shared" si="68"/>
        <v>26.842385363511173</v>
      </c>
      <c r="AC31" s="229">
        <f t="shared" si="68"/>
        <v>26.842385363511173</v>
      </c>
      <c r="AD31" s="229">
        <f t="shared" si="68"/>
        <v>26.842385363511173</v>
      </c>
      <c r="AE31" s="229">
        <f t="shared" si="68"/>
        <v>26.842385363511173</v>
      </c>
      <c r="AF31" s="229">
        <f t="shared" si="68"/>
        <v>26.842385363511173</v>
      </c>
      <c r="AG31" s="229">
        <f t="shared" si="68"/>
        <v>26.842385363511173</v>
      </c>
      <c r="AH31" s="229">
        <f t="shared" si="68"/>
        <v>26.842385363511173</v>
      </c>
      <c r="AI31" s="229">
        <f t="shared" si="68"/>
        <v>26.842385363511173</v>
      </c>
      <c r="AJ31" s="229">
        <f t="shared" si="68"/>
        <v>26.842385363511173</v>
      </c>
      <c r="AK31" s="229">
        <f t="shared" si="68"/>
        <v>26.842385363511173</v>
      </c>
      <c r="AL31" s="229">
        <f t="shared" si="68"/>
        <v>26.842385363511173</v>
      </c>
      <c r="AM31" s="229">
        <f t="shared" si="68"/>
        <v>26.842385363511173</v>
      </c>
      <c r="AN31" s="229">
        <f t="shared" si="68"/>
        <v>26.842385363511173</v>
      </c>
      <c r="AO31" s="229">
        <f t="shared" si="68"/>
        <v>26.842385363511173</v>
      </c>
      <c r="AP31" s="229">
        <f t="shared" si="68"/>
        <v>26.842385363511173</v>
      </c>
      <c r="AQ31" s="229">
        <f t="shared" si="68"/>
        <v>26.842385363511173</v>
      </c>
      <c r="AR31" s="229">
        <f t="shared" si="68"/>
        <v>26.842385363511173</v>
      </c>
      <c r="AS31" s="229">
        <f t="shared" si="68"/>
        <v>26.842385363511173</v>
      </c>
      <c r="AT31" s="229">
        <f t="shared" si="68"/>
        <v>26.842385363511173</v>
      </c>
      <c r="AU31" s="229">
        <f t="shared" si="68"/>
        <v>26.842385363511173</v>
      </c>
      <c r="AV31" s="229">
        <f t="shared" si="68"/>
        <v>26.842385363511173</v>
      </c>
      <c r="AW31" s="229">
        <f t="shared" si="68"/>
        <v>26.842385363511173</v>
      </c>
      <c r="AX31" s="229">
        <f t="shared" si="68"/>
        <v>26.842385363511173</v>
      </c>
      <c r="AY31" s="229">
        <f t="shared" si="68"/>
        <v>26.842385363511173</v>
      </c>
      <c r="AZ31" s="229">
        <f t="shared" si="68"/>
        <v>26.842385363511173</v>
      </c>
      <c r="BA31" s="229">
        <f t="shared" si="68"/>
        <v>26.842385363511173</v>
      </c>
      <c r="BB31" s="229">
        <f t="shared" si="68"/>
        <v>26.842385363511173</v>
      </c>
      <c r="BC31" s="229">
        <f t="shared" si="68"/>
        <v>26.842385363511173</v>
      </c>
      <c r="BD31" s="229">
        <f t="shared" si="68"/>
        <v>26.842385363511173</v>
      </c>
      <c r="BE31" s="229">
        <f t="shared" si="68"/>
        <v>26.842385363511173</v>
      </c>
      <c r="BF31" s="229">
        <f t="shared" si="68"/>
        <v>26.842385363511173</v>
      </c>
      <c r="BG31" s="229">
        <f t="shared" si="68"/>
        <v>26.842385363511173</v>
      </c>
      <c r="BH31" s="229">
        <f t="shared" si="68"/>
        <v>26.842385363511173</v>
      </c>
      <c r="BI31" s="229">
        <f t="shared" si="68"/>
        <v>26.842385363511173</v>
      </c>
      <c r="BJ31" s="229">
        <f t="shared" si="68"/>
        <v>26.842385363511173</v>
      </c>
      <c r="BK31" s="229">
        <f t="shared" si="68"/>
        <v>26.842385363511173</v>
      </c>
      <c r="BL31" s="229">
        <f t="shared" si="68"/>
        <v>26.842385363511173</v>
      </c>
      <c r="BM31" s="229">
        <f t="shared" si="68"/>
        <v>26.842385363511173</v>
      </c>
      <c r="BN31" s="229">
        <f t="shared" si="68"/>
        <v>26.842385363511173</v>
      </c>
      <c r="BO31" s="229">
        <f t="shared" si="68"/>
        <v>26.842385363511173</v>
      </c>
      <c r="BP31" s="229">
        <f t="shared" si="68"/>
        <v>26.842385363511173</v>
      </c>
      <c r="BQ31" s="229">
        <f t="shared" si="68"/>
        <v>26.842385363511173</v>
      </c>
      <c r="BR31" s="229">
        <f t="shared" si="68"/>
        <v>26.842385363511173</v>
      </c>
      <c r="BS31" s="229">
        <f t="shared" ref="BS31:BZ31" si="69">IF($D31=BS$9,$E$31*$G$3/2,IF(AND($C31+$E$3&gt;BS$8,BS$9&gt;$D31),$E$31*$G$3,0))</f>
        <v>26.842385363511173</v>
      </c>
      <c r="BT31" s="229">
        <f t="shared" si="69"/>
        <v>26.842385363511173</v>
      </c>
      <c r="BU31" s="229">
        <f t="shared" si="69"/>
        <v>26.842385363511173</v>
      </c>
      <c r="BV31" s="229">
        <f t="shared" si="69"/>
        <v>26.842385363511173</v>
      </c>
      <c r="BW31" s="229">
        <f t="shared" si="69"/>
        <v>26.842385363511173</v>
      </c>
      <c r="BX31" s="229">
        <f t="shared" si="69"/>
        <v>26.842385363511173</v>
      </c>
      <c r="BY31" s="229">
        <f t="shared" si="69"/>
        <v>26.842385363511173</v>
      </c>
      <c r="BZ31" s="229">
        <f t="shared" si="69"/>
        <v>26.842385363511173</v>
      </c>
    </row>
    <row r="32" spans="1:78" x14ac:dyDescent="0.2">
      <c r="A32" s="7" t="str">
        <v>Roll-in 4</v>
      </c>
      <c r="B32" s="7">
        <v>1</v>
      </c>
      <c r="C32" s="7">
        <f t="shared" si="32"/>
        <v>21</v>
      </c>
      <c r="D32" s="165">
        <f t="shared" si="33"/>
        <v>44104</v>
      </c>
      <c r="E32" s="313">
        <f>HLOOKUP(D32,INPUTS!$D$69:$BW$76,IF(B32=1,3,7),FALSE)</f>
        <v>11414.623889999986</v>
      </c>
      <c r="F32" s="303"/>
      <c r="G32" s="229">
        <f t="shared" ref="G32:BR32" si="70">IF($D32=G$9,$E$32*$G$3/2,IF(AND($C32+$E$3&gt;G$8,G$9&gt;$D32),$E$32*$G$3,0))</f>
        <v>0</v>
      </c>
      <c r="H32" s="229">
        <f t="shared" si="70"/>
        <v>0</v>
      </c>
      <c r="I32" s="229">
        <f t="shared" si="70"/>
        <v>0</v>
      </c>
      <c r="J32" s="229">
        <f t="shared" si="70"/>
        <v>0</v>
      </c>
      <c r="K32" s="229">
        <f t="shared" si="70"/>
        <v>0</v>
      </c>
      <c r="L32" s="229">
        <f t="shared" si="70"/>
        <v>0</v>
      </c>
      <c r="M32" s="229">
        <f t="shared" si="70"/>
        <v>0</v>
      </c>
      <c r="N32" s="229">
        <f t="shared" si="70"/>
        <v>0</v>
      </c>
      <c r="O32" s="229">
        <f t="shared" si="70"/>
        <v>0</v>
      </c>
      <c r="P32" s="229">
        <f t="shared" si="70"/>
        <v>0</v>
      </c>
      <c r="Q32" s="229">
        <f t="shared" si="70"/>
        <v>0</v>
      </c>
      <c r="R32" s="229">
        <f t="shared" si="70"/>
        <v>0</v>
      </c>
      <c r="S32" s="229">
        <f t="shared" si="70"/>
        <v>0</v>
      </c>
      <c r="T32" s="229">
        <f t="shared" si="70"/>
        <v>0</v>
      </c>
      <c r="U32" s="229">
        <f t="shared" si="70"/>
        <v>0</v>
      </c>
      <c r="V32" s="229">
        <f t="shared" si="70"/>
        <v>0</v>
      </c>
      <c r="W32" s="229">
        <f t="shared" si="70"/>
        <v>0</v>
      </c>
      <c r="X32" s="229">
        <f t="shared" si="70"/>
        <v>0</v>
      </c>
      <c r="Y32" s="229">
        <f t="shared" si="70"/>
        <v>0</v>
      </c>
      <c r="Z32" s="229">
        <f t="shared" si="70"/>
        <v>0</v>
      </c>
      <c r="AA32" s="229">
        <f t="shared" si="70"/>
        <v>8.6056726304224345</v>
      </c>
      <c r="AB32" s="229">
        <f t="shared" si="70"/>
        <v>17.211345260844869</v>
      </c>
      <c r="AC32" s="229">
        <f t="shared" si="70"/>
        <v>17.211345260844869</v>
      </c>
      <c r="AD32" s="229">
        <f t="shared" si="70"/>
        <v>17.211345260844869</v>
      </c>
      <c r="AE32" s="229">
        <f t="shared" si="70"/>
        <v>17.211345260844869</v>
      </c>
      <c r="AF32" s="229">
        <f t="shared" si="70"/>
        <v>17.211345260844869</v>
      </c>
      <c r="AG32" s="229">
        <f t="shared" si="70"/>
        <v>17.211345260844869</v>
      </c>
      <c r="AH32" s="229">
        <f t="shared" si="70"/>
        <v>17.211345260844869</v>
      </c>
      <c r="AI32" s="229">
        <f t="shared" si="70"/>
        <v>17.211345260844869</v>
      </c>
      <c r="AJ32" s="229">
        <f t="shared" si="70"/>
        <v>17.211345260844869</v>
      </c>
      <c r="AK32" s="229">
        <f t="shared" si="70"/>
        <v>17.211345260844869</v>
      </c>
      <c r="AL32" s="229">
        <f t="shared" si="70"/>
        <v>17.211345260844869</v>
      </c>
      <c r="AM32" s="229">
        <f t="shared" si="70"/>
        <v>17.211345260844869</v>
      </c>
      <c r="AN32" s="229">
        <f t="shared" si="70"/>
        <v>17.211345260844869</v>
      </c>
      <c r="AO32" s="229">
        <f t="shared" si="70"/>
        <v>17.211345260844869</v>
      </c>
      <c r="AP32" s="229">
        <f t="shared" si="70"/>
        <v>17.211345260844869</v>
      </c>
      <c r="AQ32" s="229">
        <f t="shared" si="70"/>
        <v>17.211345260844869</v>
      </c>
      <c r="AR32" s="229">
        <f t="shared" si="70"/>
        <v>17.211345260844869</v>
      </c>
      <c r="AS32" s="229">
        <f t="shared" si="70"/>
        <v>17.211345260844869</v>
      </c>
      <c r="AT32" s="229">
        <f t="shared" si="70"/>
        <v>17.211345260844869</v>
      </c>
      <c r="AU32" s="229">
        <f t="shared" si="70"/>
        <v>17.211345260844869</v>
      </c>
      <c r="AV32" s="229">
        <f t="shared" si="70"/>
        <v>17.211345260844869</v>
      </c>
      <c r="AW32" s="229">
        <f t="shared" si="70"/>
        <v>17.211345260844869</v>
      </c>
      <c r="AX32" s="229">
        <f t="shared" si="70"/>
        <v>17.211345260844869</v>
      </c>
      <c r="AY32" s="229">
        <f t="shared" si="70"/>
        <v>17.211345260844869</v>
      </c>
      <c r="AZ32" s="229">
        <f t="shared" si="70"/>
        <v>17.211345260844869</v>
      </c>
      <c r="BA32" s="229">
        <f t="shared" si="70"/>
        <v>17.211345260844869</v>
      </c>
      <c r="BB32" s="229">
        <f t="shared" si="70"/>
        <v>17.211345260844869</v>
      </c>
      <c r="BC32" s="229">
        <f t="shared" si="70"/>
        <v>17.211345260844869</v>
      </c>
      <c r="BD32" s="229">
        <f t="shared" si="70"/>
        <v>17.211345260844869</v>
      </c>
      <c r="BE32" s="229">
        <f t="shared" si="70"/>
        <v>17.211345260844869</v>
      </c>
      <c r="BF32" s="229">
        <f t="shared" si="70"/>
        <v>17.211345260844869</v>
      </c>
      <c r="BG32" s="229">
        <f t="shared" si="70"/>
        <v>17.211345260844869</v>
      </c>
      <c r="BH32" s="229">
        <f t="shared" si="70"/>
        <v>17.211345260844869</v>
      </c>
      <c r="BI32" s="229">
        <f t="shared" si="70"/>
        <v>17.211345260844869</v>
      </c>
      <c r="BJ32" s="229">
        <f t="shared" si="70"/>
        <v>17.211345260844869</v>
      </c>
      <c r="BK32" s="229">
        <f t="shared" si="70"/>
        <v>17.211345260844869</v>
      </c>
      <c r="BL32" s="229">
        <f t="shared" si="70"/>
        <v>17.211345260844869</v>
      </c>
      <c r="BM32" s="229">
        <f t="shared" si="70"/>
        <v>17.211345260844869</v>
      </c>
      <c r="BN32" s="229">
        <f t="shared" si="70"/>
        <v>17.211345260844869</v>
      </c>
      <c r="BO32" s="229">
        <f t="shared" si="70"/>
        <v>17.211345260844869</v>
      </c>
      <c r="BP32" s="229">
        <f t="shared" si="70"/>
        <v>17.211345260844869</v>
      </c>
      <c r="BQ32" s="229">
        <f t="shared" si="70"/>
        <v>17.211345260844869</v>
      </c>
      <c r="BR32" s="229">
        <f t="shared" si="70"/>
        <v>17.211345260844869</v>
      </c>
      <c r="BS32" s="229">
        <f t="shared" ref="BS32:BZ32" si="71">IF($D32=BS$9,$E$32*$G$3/2,IF(AND($C32+$E$3&gt;BS$8,BS$9&gt;$D32),$E$32*$G$3,0))</f>
        <v>17.211345260844869</v>
      </c>
      <c r="BT32" s="229">
        <f t="shared" si="71"/>
        <v>17.211345260844869</v>
      </c>
      <c r="BU32" s="229">
        <f t="shared" si="71"/>
        <v>17.211345260844869</v>
      </c>
      <c r="BV32" s="229">
        <f t="shared" si="71"/>
        <v>17.211345260844869</v>
      </c>
      <c r="BW32" s="229">
        <f t="shared" si="71"/>
        <v>17.211345260844869</v>
      </c>
      <c r="BX32" s="229">
        <f t="shared" si="71"/>
        <v>17.211345260844869</v>
      </c>
      <c r="BY32" s="229">
        <f t="shared" si="71"/>
        <v>17.211345260844869</v>
      </c>
      <c r="BZ32" s="229">
        <f t="shared" si="71"/>
        <v>17.211345260844869</v>
      </c>
    </row>
    <row r="33" spans="1:78" x14ac:dyDescent="0.2">
      <c r="A33" s="7" t="str">
        <v>Roll-in 4</v>
      </c>
      <c r="B33" s="7">
        <v>1</v>
      </c>
      <c r="C33" s="7">
        <f t="shared" si="32"/>
        <v>22</v>
      </c>
      <c r="D33" s="165">
        <f t="shared" si="33"/>
        <v>44135</v>
      </c>
      <c r="E33" s="313">
        <f>HLOOKUP(D33,INPUTS!$D$69:$BW$76,IF(B33=1,3,7),FALSE)</f>
        <v>33477.740139999987</v>
      </c>
      <c r="F33" s="303"/>
      <c r="G33" s="229">
        <f t="shared" ref="G33:BR33" si="72">IF($D33=G$9,$E$33*$G$3/2,IF(AND($C33+$E$3&gt;G$8,G$9&gt;$D33),$E$33*$G$3,0))</f>
        <v>0</v>
      </c>
      <c r="H33" s="229">
        <f t="shared" si="72"/>
        <v>0</v>
      </c>
      <c r="I33" s="229">
        <f t="shared" si="72"/>
        <v>0</v>
      </c>
      <c r="J33" s="229">
        <f t="shared" si="72"/>
        <v>0</v>
      </c>
      <c r="K33" s="229">
        <f t="shared" si="72"/>
        <v>0</v>
      </c>
      <c r="L33" s="229">
        <f t="shared" si="72"/>
        <v>0</v>
      </c>
      <c r="M33" s="229">
        <f t="shared" si="72"/>
        <v>0</v>
      </c>
      <c r="N33" s="229">
        <f t="shared" si="72"/>
        <v>0</v>
      </c>
      <c r="O33" s="229">
        <f t="shared" si="72"/>
        <v>0</v>
      </c>
      <c r="P33" s="229">
        <f t="shared" si="72"/>
        <v>0</v>
      </c>
      <c r="Q33" s="229">
        <f t="shared" si="72"/>
        <v>0</v>
      </c>
      <c r="R33" s="229">
        <f t="shared" si="72"/>
        <v>0</v>
      </c>
      <c r="S33" s="229">
        <f t="shared" si="72"/>
        <v>0</v>
      </c>
      <c r="T33" s="229">
        <f t="shared" si="72"/>
        <v>0</v>
      </c>
      <c r="U33" s="229">
        <f t="shared" si="72"/>
        <v>0</v>
      </c>
      <c r="V33" s="229">
        <f t="shared" si="72"/>
        <v>0</v>
      </c>
      <c r="W33" s="229">
        <f t="shared" si="72"/>
        <v>0</v>
      </c>
      <c r="X33" s="229">
        <f t="shared" si="72"/>
        <v>0</v>
      </c>
      <c r="Y33" s="229">
        <f t="shared" si="72"/>
        <v>0</v>
      </c>
      <c r="Z33" s="229">
        <f t="shared" si="72"/>
        <v>0</v>
      </c>
      <c r="AA33" s="229">
        <f t="shared" si="72"/>
        <v>0</v>
      </c>
      <c r="AB33" s="229">
        <f t="shared" si="72"/>
        <v>25.239418734031783</v>
      </c>
      <c r="AC33" s="229">
        <f t="shared" si="72"/>
        <v>50.478837468063567</v>
      </c>
      <c r="AD33" s="229">
        <f t="shared" si="72"/>
        <v>50.478837468063567</v>
      </c>
      <c r="AE33" s="229">
        <f t="shared" si="72"/>
        <v>50.478837468063567</v>
      </c>
      <c r="AF33" s="229">
        <f t="shared" si="72"/>
        <v>50.478837468063567</v>
      </c>
      <c r="AG33" s="229">
        <f t="shared" si="72"/>
        <v>50.478837468063567</v>
      </c>
      <c r="AH33" s="229">
        <f t="shared" si="72"/>
        <v>50.478837468063567</v>
      </c>
      <c r="AI33" s="229">
        <f t="shared" si="72"/>
        <v>50.478837468063567</v>
      </c>
      <c r="AJ33" s="229">
        <f t="shared" si="72"/>
        <v>50.478837468063567</v>
      </c>
      <c r="AK33" s="229">
        <f t="shared" si="72"/>
        <v>50.478837468063567</v>
      </c>
      <c r="AL33" s="229">
        <f t="shared" si="72"/>
        <v>50.478837468063567</v>
      </c>
      <c r="AM33" s="229">
        <f t="shared" si="72"/>
        <v>50.478837468063567</v>
      </c>
      <c r="AN33" s="229">
        <f t="shared" si="72"/>
        <v>50.478837468063567</v>
      </c>
      <c r="AO33" s="229">
        <f t="shared" si="72"/>
        <v>50.478837468063567</v>
      </c>
      <c r="AP33" s="229">
        <f t="shared" si="72"/>
        <v>50.478837468063567</v>
      </c>
      <c r="AQ33" s="229">
        <f t="shared" si="72"/>
        <v>50.478837468063567</v>
      </c>
      <c r="AR33" s="229">
        <f t="shared" si="72"/>
        <v>50.478837468063567</v>
      </c>
      <c r="AS33" s="229">
        <f t="shared" si="72"/>
        <v>50.478837468063567</v>
      </c>
      <c r="AT33" s="229">
        <f t="shared" si="72"/>
        <v>50.478837468063567</v>
      </c>
      <c r="AU33" s="229">
        <f t="shared" si="72"/>
        <v>50.478837468063567</v>
      </c>
      <c r="AV33" s="229">
        <f t="shared" si="72"/>
        <v>50.478837468063567</v>
      </c>
      <c r="AW33" s="229">
        <f t="shared" si="72"/>
        <v>50.478837468063567</v>
      </c>
      <c r="AX33" s="229">
        <f t="shared" si="72"/>
        <v>50.478837468063567</v>
      </c>
      <c r="AY33" s="229">
        <f t="shared" si="72"/>
        <v>50.478837468063567</v>
      </c>
      <c r="AZ33" s="229">
        <f t="shared" si="72"/>
        <v>50.478837468063567</v>
      </c>
      <c r="BA33" s="229">
        <f t="shared" si="72"/>
        <v>50.478837468063567</v>
      </c>
      <c r="BB33" s="229">
        <f t="shared" si="72"/>
        <v>50.478837468063567</v>
      </c>
      <c r="BC33" s="229">
        <f t="shared" si="72"/>
        <v>50.478837468063567</v>
      </c>
      <c r="BD33" s="229">
        <f t="shared" si="72"/>
        <v>50.478837468063567</v>
      </c>
      <c r="BE33" s="229">
        <f t="shared" si="72"/>
        <v>50.478837468063567</v>
      </c>
      <c r="BF33" s="229">
        <f t="shared" si="72"/>
        <v>50.478837468063567</v>
      </c>
      <c r="BG33" s="229">
        <f t="shared" si="72"/>
        <v>50.478837468063567</v>
      </c>
      <c r="BH33" s="229">
        <f t="shared" si="72"/>
        <v>50.478837468063567</v>
      </c>
      <c r="BI33" s="229">
        <f t="shared" si="72"/>
        <v>50.478837468063567</v>
      </c>
      <c r="BJ33" s="229">
        <f t="shared" si="72"/>
        <v>50.478837468063567</v>
      </c>
      <c r="BK33" s="229">
        <f t="shared" si="72"/>
        <v>50.478837468063567</v>
      </c>
      <c r="BL33" s="229">
        <f t="shared" si="72"/>
        <v>50.478837468063567</v>
      </c>
      <c r="BM33" s="229">
        <f t="shared" si="72"/>
        <v>50.478837468063567</v>
      </c>
      <c r="BN33" s="229">
        <f t="shared" si="72"/>
        <v>50.478837468063567</v>
      </c>
      <c r="BO33" s="229">
        <f t="shared" si="72"/>
        <v>50.478837468063567</v>
      </c>
      <c r="BP33" s="229">
        <f t="shared" si="72"/>
        <v>50.478837468063567</v>
      </c>
      <c r="BQ33" s="229">
        <f t="shared" si="72"/>
        <v>50.478837468063567</v>
      </c>
      <c r="BR33" s="229">
        <f t="shared" si="72"/>
        <v>50.478837468063567</v>
      </c>
      <c r="BS33" s="229">
        <f t="shared" ref="BS33:BZ33" si="73">IF($D33=BS$9,$E$33*$G$3/2,IF(AND($C33+$E$3&gt;BS$8,BS$9&gt;$D33),$E$33*$G$3,0))</f>
        <v>50.478837468063567</v>
      </c>
      <c r="BT33" s="229">
        <f t="shared" si="73"/>
        <v>50.478837468063567</v>
      </c>
      <c r="BU33" s="229">
        <f t="shared" si="73"/>
        <v>50.478837468063567</v>
      </c>
      <c r="BV33" s="229">
        <f t="shared" si="73"/>
        <v>50.478837468063567</v>
      </c>
      <c r="BW33" s="229">
        <f t="shared" si="73"/>
        <v>50.478837468063567</v>
      </c>
      <c r="BX33" s="229">
        <f t="shared" si="73"/>
        <v>50.478837468063567</v>
      </c>
      <c r="BY33" s="229">
        <f t="shared" si="73"/>
        <v>50.478837468063567</v>
      </c>
      <c r="BZ33" s="229">
        <f t="shared" si="73"/>
        <v>50.478837468063567</v>
      </c>
    </row>
    <row r="34" spans="1:78" x14ac:dyDescent="0.2">
      <c r="A34" s="7" t="str">
        <v>Roll-in 4</v>
      </c>
      <c r="B34" s="7">
        <v>1</v>
      </c>
      <c r="C34" s="7">
        <f t="shared" si="32"/>
        <v>23</v>
      </c>
      <c r="D34" s="165">
        <f t="shared" si="33"/>
        <v>44165</v>
      </c>
      <c r="E34" s="313">
        <f>HLOOKUP(D34,INPUTS!$D$69:$BW$76,IF(B34=1,3,7),FALSE)</f>
        <v>25117.587810000001</v>
      </c>
      <c r="F34" s="303"/>
      <c r="G34" s="229">
        <f t="shared" ref="G34:BR34" si="74">IF($D34=G$9,$E$34*$G$3/2,IF(AND($C34+$E$3&gt;G$8,G$9&gt;$D34),$E$34*$G$3,0))</f>
        <v>0</v>
      </c>
      <c r="H34" s="229">
        <f t="shared" si="74"/>
        <v>0</v>
      </c>
      <c r="I34" s="229">
        <f t="shared" si="74"/>
        <v>0</v>
      </c>
      <c r="J34" s="229">
        <f t="shared" si="74"/>
        <v>0</v>
      </c>
      <c r="K34" s="229">
        <f t="shared" si="74"/>
        <v>0</v>
      </c>
      <c r="L34" s="229">
        <f t="shared" si="74"/>
        <v>0</v>
      </c>
      <c r="M34" s="229">
        <f t="shared" si="74"/>
        <v>0</v>
      </c>
      <c r="N34" s="229">
        <f t="shared" si="74"/>
        <v>0</v>
      </c>
      <c r="O34" s="229">
        <f t="shared" si="74"/>
        <v>0</v>
      </c>
      <c r="P34" s="229">
        <f t="shared" si="74"/>
        <v>0</v>
      </c>
      <c r="Q34" s="229">
        <f t="shared" si="74"/>
        <v>0</v>
      </c>
      <c r="R34" s="229">
        <f t="shared" si="74"/>
        <v>0</v>
      </c>
      <c r="S34" s="229">
        <f t="shared" si="74"/>
        <v>0</v>
      </c>
      <c r="T34" s="229">
        <f t="shared" si="74"/>
        <v>0</v>
      </c>
      <c r="U34" s="229">
        <f t="shared" si="74"/>
        <v>0</v>
      </c>
      <c r="V34" s="229">
        <f t="shared" si="74"/>
        <v>0</v>
      </c>
      <c r="W34" s="229">
        <f t="shared" si="74"/>
        <v>0</v>
      </c>
      <c r="X34" s="229">
        <f t="shared" si="74"/>
        <v>0</v>
      </c>
      <c r="Y34" s="229">
        <f t="shared" si="74"/>
        <v>0</v>
      </c>
      <c r="Z34" s="229">
        <f t="shared" si="74"/>
        <v>0</v>
      </c>
      <c r="AA34" s="229">
        <f t="shared" si="74"/>
        <v>0</v>
      </c>
      <c r="AB34" s="229">
        <f t="shared" si="74"/>
        <v>0</v>
      </c>
      <c r="AC34" s="229">
        <f t="shared" si="74"/>
        <v>18.936562434449993</v>
      </c>
      <c r="AD34" s="229">
        <f t="shared" si="74"/>
        <v>37.873124868899986</v>
      </c>
      <c r="AE34" s="229">
        <f t="shared" si="74"/>
        <v>37.873124868899986</v>
      </c>
      <c r="AF34" s="229">
        <f t="shared" si="74"/>
        <v>37.873124868899986</v>
      </c>
      <c r="AG34" s="229">
        <f t="shared" si="74"/>
        <v>37.873124868899986</v>
      </c>
      <c r="AH34" s="229">
        <f t="shared" si="74"/>
        <v>37.873124868899986</v>
      </c>
      <c r="AI34" s="229">
        <f t="shared" si="74"/>
        <v>37.873124868899986</v>
      </c>
      <c r="AJ34" s="229">
        <f t="shared" si="74"/>
        <v>37.873124868899986</v>
      </c>
      <c r="AK34" s="229">
        <f t="shared" si="74"/>
        <v>37.873124868899986</v>
      </c>
      <c r="AL34" s="229">
        <f t="shared" si="74"/>
        <v>37.873124868899986</v>
      </c>
      <c r="AM34" s="229">
        <f t="shared" si="74"/>
        <v>37.873124868899986</v>
      </c>
      <c r="AN34" s="229">
        <f t="shared" si="74"/>
        <v>37.873124868899986</v>
      </c>
      <c r="AO34" s="229">
        <f t="shared" si="74"/>
        <v>37.873124868899986</v>
      </c>
      <c r="AP34" s="229">
        <f t="shared" si="74"/>
        <v>37.873124868899986</v>
      </c>
      <c r="AQ34" s="229">
        <f t="shared" si="74"/>
        <v>37.873124868899986</v>
      </c>
      <c r="AR34" s="229">
        <f t="shared" si="74"/>
        <v>37.873124868899986</v>
      </c>
      <c r="AS34" s="229">
        <f t="shared" si="74"/>
        <v>37.873124868899986</v>
      </c>
      <c r="AT34" s="229">
        <f t="shared" si="74"/>
        <v>37.873124868899986</v>
      </c>
      <c r="AU34" s="229">
        <f t="shared" si="74"/>
        <v>37.873124868899986</v>
      </c>
      <c r="AV34" s="229">
        <f t="shared" si="74"/>
        <v>37.873124868899986</v>
      </c>
      <c r="AW34" s="229">
        <f t="shared" si="74"/>
        <v>37.873124868899986</v>
      </c>
      <c r="AX34" s="229">
        <f t="shared" si="74"/>
        <v>37.873124868899986</v>
      </c>
      <c r="AY34" s="229">
        <f t="shared" si="74"/>
        <v>37.873124868899986</v>
      </c>
      <c r="AZ34" s="229">
        <f t="shared" si="74"/>
        <v>37.873124868899986</v>
      </c>
      <c r="BA34" s="229">
        <f t="shared" si="74"/>
        <v>37.873124868899986</v>
      </c>
      <c r="BB34" s="229">
        <f t="shared" si="74"/>
        <v>37.873124868899986</v>
      </c>
      <c r="BC34" s="229">
        <f t="shared" si="74"/>
        <v>37.873124868899986</v>
      </c>
      <c r="BD34" s="229">
        <f t="shared" si="74"/>
        <v>37.873124868899986</v>
      </c>
      <c r="BE34" s="229">
        <f t="shared" si="74"/>
        <v>37.873124868899986</v>
      </c>
      <c r="BF34" s="229">
        <f t="shared" si="74"/>
        <v>37.873124868899986</v>
      </c>
      <c r="BG34" s="229">
        <f t="shared" si="74"/>
        <v>37.873124868899986</v>
      </c>
      <c r="BH34" s="229">
        <f t="shared" si="74"/>
        <v>37.873124868899986</v>
      </c>
      <c r="BI34" s="229">
        <f t="shared" si="74"/>
        <v>37.873124868899986</v>
      </c>
      <c r="BJ34" s="229">
        <f t="shared" si="74"/>
        <v>37.873124868899986</v>
      </c>
      <c r="BK34" s="229">
        <f t="shared" si="74"/>
        <v>37.873124868899986</v>
      </c>
      <c r="BL34" s="229">
        <f t="shared" si="74"/>
        <v>37.873124868899986</v>
      </c>
      <c r="BM34" s="229">
        <f t="shared" si="74"/>
        <v>37.873124868899986</v>
      </c>
      <c r="BN34" s="229">
        <f t="shared" si="74"/>
        <v>37.873124868899986</v>
      </c>
      <c r="BO34" s="229">
        <f t="shared" si="74"/>
        <v>37.873124868899986</v>
      </c>
      <c r="BP34" s="229">
        <f t="shared" si="74"/>
        <v>37.873124868899986</v>
      </c>
      <c r="BQ34" s="229">
        <f t="shared" si="74"/>
        <v>37.873124868899986</v>
      </c>
      <c r="BR34" s="229">
        <f t="shared" si="74"/>
        <v>37.873124868899986</v>
      </c>
      <c r="BS34" s="229">
        <f t="shared" ref="BS34:BZ34" si="75">IF($D34=BS$9,$E$34*$G$3/2,IF(AND($C34+$E$3&gt;BS$8,BS$9&gt;$D34),$E$34*$G$3,0))</f>
        <v>37.873124868899986</v>
      </c>
      <c r="BT34" s="229">
        <f t="shared" si="75"/>
        <v>37.873124868899986</v>
      </c>
      <c r="BU34" s="229">
        <f t="shared" si="75"/>
        <v>37.873124868899986</v>
      </c>
      <c r="BV34" s="229">
        <f t="shared" si="75"/>
        <v>37.873124868899986</v>
      </c>
      <c r="BW34" s="229">
        <f t="shared" si="75"/>
        <v>37.873124868899986</v>
      </c>
      <c r="BX34" s="229">
        <f t="shared" si="75"/>
        <v>37.873124868899986</v>
      </c>
      <c r="BY34" s="229">
        <f t="shared" si="75"/>
        <v>37.873124868899986</v>
      </c>
      <c r="BZ34" s="229">
        <f t="shared" si="75"/>
        <v>37.873124868899986</v>
      </c>
    </row>
    <row r="35" spans="1:78" x14ac:dyDescent="0.2">
      <c r="A35" s="7" t="str">
        <v>Roll-in 4</v>
      </c>
      <c r="B35" s="7">
        <v>1</v>
      </c>
      <c r="C35" s="7">
        <f t="shared" si="32"/>
        <v>24</v>
      </c>
      <c r="D35" s="165">
        <f t="shared" si="33"/>
        <v>44196</v>
      </c>
      <c r="E35" s="313">
        <f>HLOOKUP(D35,INPUTS!$D$69:$BW$76,IF(B35=1,3,7),FALSE)</f>
        <v>22048.879579999983</v>
      </c>
      <c r="F35" s="303"/>
      <c r="G35" s="229">
        <f t="shared" ref="G35:BR35" si="76">IF($D35=G$9,$E$35*$G$3/2,IF(AND($C35+$E$3&gt;G$8,G$9&gt;$D35),$E$35*$G$3,0))</f>
        <v>0</v>
      </c>
      <c r="H35" s="229">
        <f t="shared" si="76"/>
        <v>0</v>
      </c>
      <c r="I35" s="229">
        <f t="shared" si="76"/>
        <v>0</v>
      </c>
      <c r="J35" s="229">
        <f t="shared" si="76"/>
        <v>0</v>
      </c>
      <c r="K35" s="229">
        <f t="shared" si="76"/>
        <v>0</v>
      </c>
      <c r="L35" s="229">
        <f t="shared" si="76"/>
        <v>0</v>
      </c>
      <c r="M35" s="229">
        <f t="shared" si="76"/>
        <v>0</v>
      </c>
      <c r="N35" s="229">
        <f t="shared" si="76"/>
        <v>0</v>
      </c>
      <c r="O35" s="229">
        <f t="shared" si="76"/>
        <v>0</v>
      </c>
      <c r="P35" s="229">
        <f t="shared" si="76"/>
        <v>0</v>
      </c>
      <c r="Q35" s="229">
        <f t="shared" si="76"/>
        <v>0</v>
      </c>
      <c r="R35" s="229">
        <f t="shared" si="76"/>
        <v>0</v>
      </c>
      <c r="S35" s="229">
        <f t="shared" si="76"/>
        <v>0</v>
      </c>
      <c r="T35" s="229">
        <f t="shared" si="76"/>
        <v>0</v>
      </c>
      <c r="U35" s="229">
        <f t="shared" si="76"/>
        <v>0</v>
      </c>
      <c r="V35" s="229">
        <f t="shared" si="76"/>
        <v>0</v>
      </c>
      <c r="W35" s="229">
        <f t="shared" si="76"/>
        <v>0</v>
      </c>
      <c r="X35" s="229">
        <f t="shared" si="76"/>
        <v>0</v>
      </c>
      <c r="Y35" s="229">
        <f t="shared" si="76"/>
        <v>0</v>
      </c>
      <c r="Z35" s="229">
        <f t="shared" si="76"/>
        <v>0</v>
      </c>
      <c r="AA35" s="229">
        <f t="shared" si="76"/>
        <v>0</v>
      </c>
      <c r="AB35" s="229">
        <f t="shared" si="76"/>
        <v>0</v>
      </c>
      <c r="AC35" s="229">
        <f t="shared" si="76"/>
        <v>0</v>
      </c>
      <c r="AD35" s="229">
        <f t="shared" si="76"/>
        <v>16.623012844016376</v>
      </c>
      <c r="AE35" s="229">
        <f t="shared" si="76"/>
        <v>33.246025688032752</v>
      </c>
      <c r="AF35" s="229">
        <f t="shared" si="76"/>
        <v>33.246025688032752</v>
      </c>
      <c r="AG35" s="229">
        <f t="shared" si="76"/>
        <v>33.246025688032752</v>
      </c>
      <c r="AH35" s="229">
        <f t="shared" si="76"/>
        <v>33.246025688032752</v>
      </c>
      <c r="AI35" s="229">
        <f t="shared" si="76"/>
        <v>33.246025688032752</v>
      </c>
      <c r="AJ35" s="229">
        <f t="shared" si="76"/>
        <v>33.246025688032752</v>
      </c>
      <c r="AK35" s="229">
        <f t="shared" si="76"/>
        <v>33.246025688032752</v>
      </c>
      <c r="AL35" s="229">
        <f t="shared" si="76"/>
        <v>33.246025688032752</v>
      </c>
      <c r="AM35" s="229">
        <f t="shared" si="76"/>
        <v>33.246025688032752</v>
      </c>
      <c r="AN35" s="229">
        <f t="shared" si="76"/>
        <v>33.246025688032752</v>
      </c>
      <c r="AO35" s="229">
        <f t="shared" si="76"/>
        <v>33.246025688032752</v>
      </c>
      <c r="AP35" s="229">
        <f t="shared" si="76"/>
        <v>33.246025688032752</v>
      </c>
      <c r="AQ35" s="229">
        <f t="shared" si="76"/>
        <v>33.246025688032752</v>
      </c>
      <c r="AR35" s="229">
        <f t="shared" si="76"/>
        <v>33.246025688032752</v>
      </c>
      <c r="AS35" s="229">
        <f t="shared" si="76"/>
        <v>33.246025688032752</v>
      </c>
      <c r="AT35" s="229">
        <f t="shared" si="76"/>
        <v>33.246025688032752</v>
      </c>
      <c r="AU35" s="229">
        <f t="shared" si="76"/>
        <v>33.246025688032752</v>
      </c>
      <c r="AV35" s="229">
        <f t="shared" si="76"/>
        <v>33.246025688032752</v>
      </c>
      <c r="AW35" s="229">
        <f t="shared" si="76"/>
        <v>33.246025688032752</v>
      </c>
      <c r="AX35" s="229">
        <f t="shared" si="76"/>
        <v>33.246025688032752</v>
      </c>
      <c r="AY35" s="229">
        <f t="shared" si="76"/>
        <v>33.246025688032752</v>
      </c>
      <c r="AZ35" s="229">
        <f t="shared" si="76"/>
        <v>33.246025688032752</v>
      </c>
      <c r="BA35" s="229">
        <f t="shared" si="76"/>
        <v>33.246025688032752</v>
      </c>
      <c r="BB35" s="229">
        <f t="shared" si="76"/>
        <v>33.246025688032752</v>
      </c>
      <c r="BC35" s="229">
        <f t="shared" si="76"/>
        <v>33.246025688032752</v>
      </c>
      <c r="BD35" s="229">
        <f t="shared" si="76"/>
        <v>33.246025688032752</v>
      </c>
      <c r="BE35" s="229">
        <f t="shared" si="76"/>
        <v>33.246025688032752</v>
      </c>
      <c r="BF35" s="229">
        <f t="shared" si="76"/>
        <v>33.246025688032752</v>
      </c>
      <c r="BG35" s="229">
        <f t="shared" si="76"/>
        <v>33.246025688032752</v>
      </c>
      <c r="BH35" s="229">
        <f t="shared" si="76"/>
        <v>33.246025688032752</v>
      </c>
      <c r="BI35" s="229">
        <f t="shared" si="76"/>
        <v>33.246025688032752</v>
      </c>
      <c r="BJ35" s="229">
        <f t="shared" si="76"/>
        <v>33.246025688032752</v>
      </c>
      <c r="BK35" s="229">
        <f t="shared" si="76"/>
        <v>33.246025688032752</v>
      </c>
      <c r="BL35" s="229">
        <f t="shared" si="76"/>
        <v>33.246025688032752</v>
      </c>
      <c r="BM35" s="229">
        <f t="shared" si="76"/>
        <v>33.246025688032752</v>
      </c>
      <c r="BN35" s="229">
        <f t="shared" si="76"/>
        <v>33.246025688032752</v>
      </c>
      <c r="BO35" s="229">
        <f t="shared" si="76"/>
        <v>33.246025688032752</v>
      </c>
      <c r="BP35" s="229">
        <f t="shared" si="76"/>
        <v>33.246025688032752</v>
      </c>
      <c r="BQ35" s="229">
        <f t="shared" si="76"/>
        <v>33.246025688032752</v>
      </c>
      <c r="BR35" s="229">
        <f t="shared" si="76"/>
        <v>33.246025688032752</v>
      </c>
      <c r="BS35" s="229">
        <f t="shared" ref="BS35:BZ35" si="77">IF($D35=BS$9,$E$35*$G$3/2,IF(AND($C35+$E$3&gt;BS$8,BS$9&gt;$D35),$E$35*$G$3,0))</f>
        <v>33.246025688032752</v>
      </c>
      <c r="BT35" s="229">
        <f t="shared" si="77"/>
        <v>33.246025688032752</v>
      </c>
      <c r="BU35" s="229">
        <f t="shared" si="77"/>
        <v>33.246025688032752</v>
      </c>
      <c r="BV35" s="229">
        <f t="shared" si="77"/>
        <v>33.246025688032752</v>
      </c>
      <c r="BW35" s="229">
        <f t="shared" si="77"/>
        <v>33.246025688032752</v>
      </c>
      <c r="BX35" s="229">
        <f t="shared" si="77"/>
        <v>33.246025688032752</v>
      </c>
      <c r="BY35" s="229">
        <f t="shared" si="77"/>
        <v>33.246025688032752</v>
      </c>
      <c r="BZ35" s="229">
        <f t="shared" si="77"/>
        <v>33.246025688032752</v>
      </c>
    </row>
    <row r="36" spans="1:78" x14ac:dyDescent="0.2">
      <c r="A36" s="7" t="str">
        <v>Roll-in 4</v>
      </c>
      <c r="B36" s="7">
        <v>1</v>
      </c>
      <c r="C36" s="7">
        <f t="shared" si="32"/>
        <v>25</v>
      </c>
      <c r="D36" s="165">
        <f t="shared" si="33"/>
        <v>44227</v>
      </c>
      <c r="E36" s="313">
        <f>HLOOKUP(D36,INPUTS!$D$69:$BW$76,IF(B36=1,3,7),FALSE)</f>
        <v>22503.39323000002</v>
      </c>
      <c r="F36" s="303"/>
      <c r="G36" s="229">
        <f t="shared" ref="G36:BR36" si="78">IF($D36=G$9,$E$36*$G$3/2,IF(AND($C36+$E$3&gt;G$8,G$9&gt;$D36),$E$36*$G$3,0))</f>
        <v>0</v>
      </c>
      <c r="H36" s="229">
        <f t="shared" si="78"/>
        <v>0</v>
      </c>
      <c r="I36" s="229">
        <f t="shared" si="78"/>
        <v>0</v>
      </c>
      <c r="J36" s="229">
        <f t="shared" si="78"/>
        <v>0</v>
      </c>
      <c r="K36" s="229">
        <f t="shared" si="78"/>
        <v>0</v>
      </c>
      <c r="L36" s="229">
        <f t="shared" si="78"/>
        <v>0</v>
      </c>
      <c r="M36" s="229">
        <f t="shared" si="78"/>
        <v>0</v>
      </c>
      <c r="N36" s="229">
        <f t="shared" si="78"/>
        <v>0</v>
      </c>
      <c r="O36" s="229">
        <f t="shared" si="78"/>
        <v>0</v>
      </c>
      <c r="P36" s="229">
        <f t="shared" si="78"/>
        <v>0</v>
      </c>
      <c r="Q36" s="229">
        <f t="shared" si="78"/>
        <v>0</v>
      </c>
      <c r="R36" s="229">
        <f t="shared" si="78"/>
        <v>0</v>
      </c>
      <c r="S36" s="229">
        <f t="shared" si="78"/>
        <v>0</v>
      </c>
      <c r="T36" s="229">
        <f t="shared" si="78"/>
        <v>0</v>
      </c>
      <c r="U36" s="229">
        <f t="shared" si="78"/>
        <v>0</v>
      </c>
      <c r="V36" s="229">
        <f t="shared" si="78"/>
        <v>0</v>
      </c>
      <c r="W36" s="229">
        <f t="shared" si="78"/>
        <v>0</v>
      </c>
      <c r="X36" s="229">
        <f t="shared" si="78"/>
        <v>0</v>
      </c>
      <c r="Y36" s="229">
        <f t="shared" si="78"/>
        <v>0</v>
      </c>
      <c r="Z36" s="229">
        <f t="shared" si="78"/>
        <v>0</v>
      </c>
      <c r="AA36" s="229">
        <f t="shared" si="78"/>
        <v>0</v>
      </c>
      <c r="AB36" s="229">
        <f t="shared" si="78"/>
        <v>0</v>
      </c>
      <c r="AC36" s="229">
        <f t="shared" si="78"/>
        <v>0</v>
      </c>
      <c r="AD36" s="229">
        <f t="shared" si="78"/>
        <v>0</v>
      </c>
      <c r="AE36" s="229">
        <f t="shared" si="78"/>
        <v>16.965678157884962</v>
      </c>
      <c r="AF36" s="229">
        <f t="shared" si="78"/>
        <v>33.931356315769925</v>
      </c>
      <c r="AG36" s="229">
        <f t="shared" si="78"/>
        <v>33.931356315769925</v>
      </c>
      <c r="AH36" s="229">
        <f t="shared" si="78"/>
        <v>33.931356315769925</v>
      </c>
      <c r="AI36" s="229">
        <f t="shared" si="78"/>
        <v>33.931356315769925</v>
      </c>
      <c r="AJ36" s="229">
        <f t="shared" si="78"/>
        <v>33.931356315769925</v>
      </c>
      <c r="AK36" s="229">
        <f t="shared" si="78"/>
        <v>33.931356315769925</v>
      </c>
      <c r="AL36" s="229">
        <f t="shared" si="78"/>
        <v>33.931356315769925</v>
      </c>
      <c r="AM36" s="229">
        <f t="shared" si="78"/>
        <v>33.931356315769925</v>
      </c>
      <c r="AN36" s="229">
        <f t="shared" si="78"/>
        <v>33.931356315769925</v>
      </c>
      <c r="AO36" s="229">
        <f t="shared" si="78"/>
        <v>33.931356315769925</v>
      </c>
      <c r="AP36" s="229">
        <f t="shared" si="78"/>
        <v>33.931356315769925</v>
      </c>
      <c r="AQ36" s="229">
        <f t="shared" si="78"/>
        <v>33.931356315769925</v>
      </c>
      <c r="AR36" s="229">
        <f t="shared" si="78"/>
        <v>33.931356315769925</v>
      </c>
      <c r="AS36" s="229">
        <f t="shared" si="78"/>
        <v>33.931356315769925</v>
      </c>
      <c r="AT36" s="229">
        <f t="shared" si="78"/>
        <v>33.931356315769925</v>
      </c>
      <c r="AU36" s="229">
        <f t="shared" si="78"/>
        <v>33.931356315769925</v>
      </c>
      <c r="AV36" s="229">
        <f t="shared" si="78"/>
        <v>33.931356315769925</v>
      </c>
      <c r="AW36" s="229">
        <f t="shared" si="78"/>
        <v>33.931356315769925</v>
      </c>
      <c r="AX36" s="229">
        <f t="shared" si="78"/>
        <v>33.931356315769925</v>
      </c>
      <c r="AY36" s="229">
        <f t="shared" si="78"/>
        <v>33.931356315769925</v>
      </c>
      <c r="AZ36" s="229">
        <f t="shared" si="78"/>
        <v>33.931356315769925</v>
      </c>
      <c r="BA36" s="229">
        <f t="shared" si="78"/>
        <v>33.931356315769925</v>
      </c>
      <c r="BB36" s="229">
        <f t="shared" si="78"/>
        <v>33.931356315769925</v>
      </c>
      <c r="BC36" s="229">
        <f t="shared" si="78"/>
        <v>33.931356315769925</v>
      </c>
      <c r="BD36" s="229">
        <f t="shared" si="78"/>
        <v>33.931356315769925</v>
      </c>
      <c r="BE36" s="229">
        <f t="shared" si="78"/>
        <v>33.931356315769925</v>
      </c>
      <c r="BF36" s="229">
        <f t="shared" si="78"/>
        <v>33.931356315769925</v>
      </c>
      <c r="BG36" s="229">
        <f t="shared" si="78"/>
        <v>33.931356315769925</v>
      </c>
      <c r="BH36" s="229">
        <f t="shared" si="78"/>
        <v>33.931356315769925</v>
      </c>
      <c r="BI36" s="229">
        <f t="shared" si="78"/>
        <v>33.931356315769925</v>
      </c>
      <c r="BJ36" s="229">
        <f t="shared" si="78"/>
        <v>33.931356315769925</v>
      </c>
      <c r="BK36" s="229">
        <f t="shared" si="78"/>
        <v>33.931356315769925</v>
      </c>
      <c r="BL36" s="229">
        <f t="shared" si="78"/>
        <v>33.931356315769925</v>
      </c>
      <c r="BM36" s="229">
        <f t="shared" si="78"/>
        <v>33.931356315769925</v>
      </c>
      <c r="BN36" s="229">
        <f t="shared" si="78"/>
        <v>33.931356315769925</v>
      </c>
      <c r="BO36" s="229">
        <f t="shared" si="78"/>
        <v>33.931356315769925</v>
      </c>
      <c r="BP36" s="229">
        <f t="shared" si="78"/>
        <v>33.931356315769925</v>
      </c>
      <c r="BQ36" s="229">
        <f t="shared" si="78"/>
        <v>33.931356315769925</v>
      </c>
      <c r="BR36" s="229">
        <f t="shared" si="78"/>
        <v>33.931356315769925</v>
      </c>
      <c r="BS36" s="229">
        <f t="shared" ref="BS36:BZ36" si="79">IF($D36=BS$9,$E$36*$G$3/2,IF(AND($C36+$E$3&gt;BS$8,BS$9&gt;$D36),$E$36*$G$3,0))</f>
        <v>33.931356315769925</v>
      </c>
      <c r="BT36" s="229">
        <f t="shared" si="79"/>
        <v>33.931356315769925</v>
      </c>
      <c r="BU36" s="229">
        <f t="shared" si="79"/>
        <v>33.931356315769925</v>
      </c>
      <c r="BV36" s="229">
        <f t="shared" si="79"/>
        <v>33.931356315769925</v>
      </c>
      <c r="BW36" s="229">
        <f t="shared" si="79"/>
        <v>33.931356315769925</v>
      </c>
      <c r="BX36" s="229">
        <f t="shared" si="79"/>
        <v>33.931356315769925</v>
      </c>
      <c r="BY36" s="229">
        <f t="shared" si="79"/>
        <v>33.931356315769925</v>
      </c>
      <c r="BZ36" s="229">
        <f t="shared" si="79"/>
        <v>33.931356315769925</v>
      </c>
    </row>
    <row r="37" spans="1:78" x14ac:dyDescent="0.2">
      <c r="A37" s="7" t="str">
        <v>Roll-in 4</v>
      </c>
      <c r="B37" s="7">
        <v>1</v>
      </c>
      <c r="C37" s="7">
        <f t="shared" si="32"/>
        <v>26</v>
      </c>
      <c r="D37" s="165">
        <f t="shared" si="33"/>
        <v>44255</v>
      </c>
      <c r="E37" s="313">
        <f>HLOOKUP(D37,INPUTS!$D$69:$BW$76,IF(B37=1,3,7),FALSE)</f>
        <v>20492.134960000039</v>
      </c>
      <c r="F37" s="303"/>
      <c r="G37" s="229">
        <f t="shared" ref="G37:BR37" si="80">IF($D37=G$9,$E$37*$G$3/2,IF(AND($C37+$E$3&gt;G$8,G$9&gt;$D37),$E$37*$G$3,0))</f>
        <v>0</v>
      </c>
      <c r="H37" s="229">
        <f t="shared" si="80"/>
        <v>0</v>
      </c>
      <c r="I37" s="229">
        <f t="shared" si="80"/>
        <v>0</v>
      </c>
      <c r="J37" s="229">
        <f t="shared" si="80"/>
        <v>0</v>
      </c>
      <c r="K37" s="229">
        <f t="shared" si="80"/>
        <v>0</v>
      </c>
      <c r="L37" s="229">
        <f t="shared" si="80"/>
        <v>0</v>
      </c>
      <c r="M37" s="229">
        <f t="shared" si="80"/>
        <v>0</v>
      </c>
      <c r="N37" s="229">
        <f t="shared" si="80"/>
        <v>0</v>
      </c>
      <c r="O37" s="229">
        <f t="shared" si="80"/>
        <v>0</v>
      </c>
      <c r="P37" s="229">
        <f t="shared" si="80"/>
        <v>0</v>
      </c>
      <c r="Q37" s="229">
        <f t="shared" si="80"/>
        <v>0</v>
      </c>
      <c r="R37" s="229">
        <f t="shared" si="80"/>
        <v>0</v>
      </c>
      <c r="S37" s="229">
        <f t="shared" si="80"/>
        <v>0</v>
      </c>
      <c r="T37" s="229">
        <f t="shared" si="80"/>
        <v>0</v>
      </c>
      <c r="U37" s="229">
        <f t="shared" si="80"/>
        <v>0</v>
      </c>
      <c r="V37" s="229">
        <f t="shared" si="80"/>
        <v>0</v>
      </c>
      <c r="W37" s="229">
        <f t="shared" si="80"/>
        <v>0</v>
      </c>
      <c r="X37" s="229">
        <f t="shared" si="80"/>
        <v>0</v>
      </c>
      <c r="Y37" s="229">
        <f t="shared" si="80"/>
        <v>0</v>
      </c>
      <c r="Z37" s="229">
        <f t="shared" si="80"/>
        <v>0</v>
      </c>
      <c r="AA37" s="229">
        <f t="shared" si="80"/>
        <v>0</v>
      </c>
      <c r="AB37" s="229">
        <f t="shared" si="80"/>
        <v>0</v>
      </c>
      <c r="AC37" s="229">
        <f t="shared" si="80"/>
        <v>0</v>
      </c>
      <c r="AD37" s="229">
        <f t="shared" si="80"/>
        <v>0</v>
      </c>
      <c r="AE37" s="229">
        <f t="shared" si="80"/>
        <v>0</v>
      </c>
      <c r="AF37" s="229">
        <f t="shared" si="80"/>
        <v>15.449357478934443</v>
      </c>
      <c r="AG37" s="229">
        <f t="shared" si="80"/>
        <v>30.898714957868886</v>
      </c>
      <c r="AH37" s="229">
        <f t="shared" si="80"/>
        <v>30.898714957868886</v>
      </c>
      <c r="AI37" s="229">
        <f t="shared" si="80"/>
        <v>30.898714957868886</v>
      </c>
      <c r="AJ37" s="229">
        <f t="shared" si="80"/>
        <v>30.898714957868886</v>
      </c>
      <c r="AK37" s="229">
        <f t="shared" si="80"/>
        <v>30.898714957868886</v>
      </c>
      <c r="AL37" s="229">
        <f t="shared" si="80"/>
        <v>30.898714957868886</v>
      </c>
      <c r="AM37" s="229">
        <f t="shared" si="80"/>
        <v>30.898714957868886</v>
      </c>
      <c r="AN37" s="229">
        <f t="shared" si="80"/>
        <v>30.898714957868886</v>
      </c>
      <c r="AO37" s="229">
        <f t="shared" si="80"/>
        <v>30.898714957868886</v>
      </c>
      <c r="AP37" s="229">
        <f t="shared" si="80"/>
        <v>30.898714957868886</v>
      </c>
      <c r="AQ37" s="229">
        <f t="shared" si="80"/>
        <v>30.898714957868886</v>
      </c>
      <c r="AR37" s="229">
        <f t="shared" si="80"/>
        <v>30.898714957868886</v>
      </c>
      <c r="AS37" s="229">
        <f t="shared" si="80"/>
        <v>30.898714957868886</v>
      </c>
      <c r="AT37" s="229">
        <f t="shared" si="80"/>
        <v>30.898714957868886</v>
      </c>
      <c r="AU37" s="229">
        <f t="shared" si="80"/>
        <v>30.898714957868886</v>
      </c>
      <c r="AV37" s="229">
        <f t="shared" si="80"/>
        <v>30.898714957868886</v>
      </c>
      <c r="AW37" s="229">
        <f t="shared" si="80"/>
        <v>30.898714957868886</v>
      </c>
      <c r="AX37" s="229">
        <f t="shared" si="80"/>
        <v>30.898714957868886</v>
      </c>
      <c r="AY37" s="229">
        <f t="shared" si="80"/>
        <v>30.898714957868886</v>
      </c>
      <c r="AZ37" s="229">
        <f t="shared" si="80"/>
        <v>30.898714957868886</v>
      </c>
      <c r="BA37" s="229">
        <f t="shared" si="80"/>
        <v>30.898714957868886</v>
      </c>
      <c r="BB37" s="229">
        <f t="shared" si="80"/>
        <v>30.898714957868886</v>
      </c>
      <c r="BC37" s="229">
        <f t="shared" si="80"/>
        <v>30.898714957868886</v>
      </c>
      <c r="BD37" s="229">
        <f t="shared" si="80"/>
        <v>30.898714957868886</v>
      </c>
      <c r="BE37" s="229">
        <f t="shared" si="80"/>
        <v>30.898714957868886</v>
      </c>
      <c r="BF37" s="229">
        <f t="shared" si="80"/>
        <v>30.898714957868886</v>
      </c>
      <c r="BG37" s="229">
        <f t="shared" si="80"/>
        <v>30.898714957868886</v>
      </c>
      <c r="BH37" s="229">
        <f t="shared" si="80"/>
        <v>30.898714957868886</v>
      </c>
      <c r="BI37" s="229">
        <f t="shared" si="80"/>
        <v>30.898714957868886</v>
      </c>
      <c r="BJ37" s="229">
        <f t="shared" si="80"/>
        <v>30.898714957868886</v>
      </c>
      <c r="BK37" s="229">
        <f t="shared" si="80"/>
        <v>30.898714957868886</v>
      </c>
      <c r="BL37" s="229">
        <f t="shared" si="80"/>
        <v>30.898714957868886</v>
      </c>
      <c r="BM37" s="229">
        <f t="shared" si="80"/>
        <v>30.898714957868886</v>
      </c>
      <c r="BN37" s="229">
        <f t="shared" si="80"/>
        <v>30.898714957868886</v>
      </c>
      <c r="BO37" s="229">
        <f t="shared" si="80"/>
        <v>30.898714957868886</v>
      </c>
      <c r="BP37" s="229">
        <f t="shared" si="80"/>
        <v>30.898714957868886</v>
      </c>
      <c r="BQ37" s="229">
        <f t="shared" si="80"/>
        <v>30.898714957868886</v>
      </c>
      <c r="BR37" s="229">
        <f t="shared" si="80"/>
        <v>30.898714957868886</v>
      </c>
      <c r="BS37" s="229">
        <f t="shared" ref="BS37:BZ37" si="81">IF($D37=BS$9,$E$37*$G$3/2,IF(AND($C37+$E$3&gt;BS$8,BS$9&gt;$D37),$E$37*$G$3,0))</f>
        <v>30.898714957868886</v>
      </c>
      <c r="BT37" s="229">
        <f t="shared" si="81"/>
        <v>30.898714957868886</v>
      </c>
      <c r="BU37" s="229">
        <f t="shared" si="81"/>
        <v>30.898714957868886</v>
      </c>
      <c r="BV37" s="229">
        <f t="shared" si="81"/>
        <v>30.898714957868886</v>
      </c>
      <c r="BW37" s="229">
        <f t="shared" si="81"/>
        <v>30.898714957868886</v>
      </c>
      <c r="BX37" s="229">
        <f t="shared" si="81"/>
        <v>30.898714957868886</v>
      </c>
      <c r="BY37" s="229">
        <f t="shared" si="81"/>
        <v>30.898714957868886</v>
      </c>
      <c r="BZ37" s="229">
        <f t="shared" si="81"/>
        <v>30.898714957868886</v>
      </c>
    </row>
    <row r="38" spans="1:78" x14ac:dyDescent="0.2">
      <c r="A38" s="7" t="str">
        <v>Roll-in 5</v>
      </c>
      <c r="B38" s="7">
        <v>1</v>
      </c>
      <c r="C38" s="7">
        <f t="shared" si="32"/>
        <v>27</v>
      </c>
      <c r="D38" s="165">
        <f t="shared" si="33"/>
        <v>44286</v>
      </c>
      <c r="E38" s="313">
        <f>HLOOKUP(D38,INPUTS!$D$69:$BW$76,IF(B38=1,3,7),FALSE)</f>
        <v>25839.045769999982</v>
      </c>
      <c r="F38" s="303"/>
      <c r="G38" s="229">
        <f t="shared" ref="G38:BR38" si="82">IF($D38=G$9,$E$38*$G$3/2,IF(AND($C38+$E$3&gt;G$8,G$9&gt;$D38),$E$38*$G$3,0))</f>
        <v>0</v>
      </c>
      <c r="H38" s="229">
        <f t="shared" si="82"/>
        <v>0</v>
      </c>
      <c r="I38" s="229">
        <f t="shared" si="82"/>
        <v>0</v>
      </c>
      <c r="J38" s="229">
        <f t="shared" si="82"/>
        <v>0</v>
      </c>
      <c r="K38" s="229">
        <f t="shared" si="82"/>
        <v>0</v>
      </c>
      <c r="L38" s="229">
        <f t="shared" si="82"/>
        <v>0</v>
      </c>
      <c r="M38" s="229">
        <f t="shared" si="82"/>
        <v>0</v>
      </c>
      <c r="N38" s="229">
        <f t="shared" si="82"/>
        <v>0</v>
      </c>
      <c r="O38" s="229">
        <f t="shared" si="82"/>
        <v>0</v>
      </c>
      <c r="P38" s="229">
        <f t="shared" si="82"/>
        <v>0</v>
      </c>
      <c r="Q38" s="229">
        <f t="shared" si="82"/>
        <v>0</v>
      </c>
      <c r="R38" s="229">
        <f t="shared" si="82"/>
        <v>0</v>
      </c>
      <c r="S38" s="229">
        <f t="shared" si="82"/>
        <v>0</v>
      </c>
      <c r="T38" s="229">
        <f t="shared" si="82"/>
        <v>0</v>
      </c>
      <c r="U38" s="229">
        <f t="shared" si="82"/>
        <v>0</v>
      </c>
      <c r="V38" s="229">
        <f t="shared" si="82"/>
        <v>0</v>
      </c>
      <c r="W38" s="229">
        <f t="shared" si="82"/>
        <v>0</v>
      </c>
      <c r="X38" s="229">
        <f t="shared" si="82"/>
        <v>0</v>
      </c>
      <c r="Y38" s="229">
        <f t="shared" si="82"/>
        <v>0</v>
      </c>
      <c r="Z38" s="229">
        <f t="shared" si="82"/>
        <v>0</v>
      </c>
      <c r="AA38" s="229">
        <f t="shared" si="82"/>
        <v>0</v>
      </c>
      <c r="AB38" s="229">
        <f t="shared" si="82"/>
        <v>0</v>
      </c>
      <c r="AC38" s="229">
        <f t="shared" si="82"/>
        <v>0</v>
      </c>
      <c r="AD38" s="229">
        <f t="shared" si="82"/>
        <v>0</v>
      </c>
      <c r="AE38" s="229">
        <f t="shared" si="82"/>
        <v>0</v>
      </c>
      <c r="AF38" s="229">
        <f t="shared" si="82"/>
        <v>0</v>
      </c>
      <c r="AG38" s="229">
        <f t="shared" si="82"/>
        <v>19.480481452737703</v>
      </c>
      <c r="AH38" s="229">
        <f t="shared" si="82"/>
        <v>38.960962905475405</v>
      </c>
      <c r="AI38" s="229">
        <f t="shared" si="82"/>
        <v>38.960962905475405</v>
      </c>
      <c r="AJ38" s="229">
        <f t="shared" si="82"/>
        <v>38.960962905475405</v>
      </c>
      <c r="AK38" s="229">
        <f t="shared" si="82"/>
        <v>38.960962905475405</v>
      </c>
      <c r="AL38" s="229">
        <f t="shared" si="82"/>
        <v>38.960962905475405</v>
      </c>
      <c r="AM38" s="229">
        <f t="shared" si="82"/>
        <v>38.960962905475405</v>
      </c>
      <c r="AN38" s="229">
        <f t="shared" si="82"/>
        <v>38.960962905475405</v>
      </c>
      <c r="AO38" s="229">
        <f t="shared" si="82"/>
        <v>38.960962905475405</v>
      </c>
      <c r="AP38" s="229">
        <f t="shared" si="82"/>
        <v>38.960962905475405</v>
      </c>
      <c r="AQ38" s="229">
        <f t="shared" si="82"/>
        <v>38.960962905475405</v>
      </c>
      <c r="AR38" s="229">
        <f t="shared" si="82"/>
        <v>38.960962905475405</v>
      </c>
      <c r="AS38" s="229">
        <f t="shared" si="82"/>
        <v>38.960962905475405</v>
      </c>
      <c r="AT38" s="229">
        <f t="shared" si="82"/>
        <v>38.960962905475405</v>
      </c>
      <c r="AU38" s="229">
        <f t="shared" si="82"/>
        <v>38.960962905475405</v>
      </c>
      <c r="AV38" s="229">
        <f t="shared" si="82"/>
        <v>38.960962905475405</v>
      </c>
      <c r="AW38" s="229">
        <f t="shared" si="82"/>
        <v>38.960962905475405</v>
      </c>
      <c r="AX38" s="229">
        <f t="shared" si="82"/>
        <v>38.960962905475405</v>
      </c>
      <c r="AY38" s="229">
        <f t="shared" si="82"/>
        <v>38.960962905475405</v>
      </c>
      <c r="AZ38" s="229">
        <f t="shared" si="82"/>
        <v>38.960962905475405</v>
      </c>
      <c r="BA38" s="229">
        <f t="shared" si="82"/>
        <v>38.960962905475405</v>
      </c>
      <c r="BB38" s="229">
        <f t="shared" si="82"/>
        <v>38.960962905475405</v>
      </c>
      <c r="BC38" s="229">
        <f t="shared" si="82"/>
        <v>38.960962905475405</v>
      </c>
      <c r="BD38" s="229">
        <f t="shared" si="82"/>
        <v>38.960962905475405</v>
      </c>
      <c r="BE38" s="229">
        <f t="shared" si="82"/>
        <v>38.960962905475405</v>
      </c>
      <c r="BF38" s="229">
        <f t="shared" si="82"/>
        <v>38.960962905475405</v>
      </c>
      <c r="BG38" s="229">
        <f t="shared" si="82"/>
        <v>38.960962905475405</v>
      </c>
      <c r="BH38" s="229">
        <f t="shared" si="82"/>
        <v>38.960962905475405</v>
      </c>
      <c r="BI38" s="229">
        <f t="shared" si="82"/>
        <v>38.960962905475405</v>
      </c>
      <c r="BJ38" s="229">
        <f t="shared" si="82"/>
        <v>38.960962905475405</v>
      </c>
      <c r="BK38" s="229">
        <f t="shared" si="82"/>
        <v>38.960962905475405</v>
      </c>
      <c r="BL38" s="229">
        <f t="shared" si="82"/>
        <v>38.960962905475405</v>
      </c>
      <c r="BM38" s="229">
        <f t="shared" si="82"/>
        <v>38.960962905475405</v>
      </c>
      <c r="BN38" s="229">
        <f t="shared" si="82"/>
        <v>38.960962905475405</v>
      </c>
      <c r="BO38" s="229">
        <f t="shared" si="82"/>
        <v>38.960962905475405</v>
      </c>
      <c r="BP38" s="229">
        <f t="shared" si="82"/>
        <v>38.960962905475405</v>
      </c>
      <c r="BQ38" s="229">
        <f t="shared" si="82"/>
        <v>38.960962905475405</v>
      </c>
      <c r="BR38" s="229">
        <f t="shared" si="82"/>
        <v>38.960962905475405</v>
      </c>
      <c r="BS38" s="229">
        <f t="shared" ref="BS38:BZ38" si="83">IF($D38=BS$9,$E$38*$G$3/2,IF(AND($C38+$E$3&gt;BS$8,BS$9&gt;$D38),$E$38*$G$3,0))</f>
        <v>38.960962905475405</v>
      </c>
      <c r="BT38" s="229">
        <f t="shared" si="83"/>
        <v>38.960962905475405</v>
      </c>
      <c r="BU38" s="229">
        <f t="shared" si="83"/>
        <v>38.960962905475405</v>
      </c>
      <c r="BV38" s="229">
        <f t="shared" si="83"/>
        <v>38.960962905475405</v>
      </c>
      <c r="BW38" s="229">
        <f t="shared" si="83"/>
        <v>38.960962905475405</v>
      </c>
      <c r="BX38" s="229">
        <f t="shared" si="83"/>
        <v>38.960962905475405</v>
      </c>
      <c r="BY38" s="229">
        <f t="shared" si="83"/>
        <v>38.960962905475405</v>
      </c>
      <c r="BZ38" s="229">
        <f t="shared" si="83"/>
        <v>38.960962905475405</v>
      </c>
    </row>
    <row r="39" spans="1:78" x14ac:dyDescent="0.2">
      <c r="A39" s="7" t="str">
        <v>Roll-in 5</v>
      </c>
      <c r="B39" s="7">
        <v>1</v>
      </c>
      <c r="C39" s="7">
        <f t="shared" si="32"/>
        <v>28</v>
      </c>
      <c r="D39" s="165">
        <f t="shared" si="33"/>
        <v>44316</v>
      </c>
      <c r="E39" s="313">
        <f>HLOOKUP(D39,INPUTS!$D$69:$BW$76,IF(B39=1,3,7),FALSE)</f>
        <v>24004.783839999975</v>
      </c>
      <c r="F39" s="303"/>
      <c r="G39" s="229">
        <f t="shared" ref="G39:BR39" si="84">IF($D39=G$9,$E$39*$G$3/2,IF(AND($C39+$E$3&gt;G$8,G$9&gt;$D39),$E$39*$G$3,0))</f>
        <v>0</v>
      </c>
      <c r="H39" s="229">
        <f t="shared" si="84"/>
        <v>0</v>
      </c>
      <c r="I39" s="229">
        <f t="shared" si="84"/>
        <v>0</v>
      </c>
      <c r="J39" s="229">
        <f t="shared" si="84"/>
        <v>0</v>
      </c>
      <c r="K39" s="229">
        <f t="shared" si="84"/>
        <v>0</v>
      </c>
      <c r="L39" s="229">
        <f t="shared" si="84"/>
        <v>0</v>
      </c>
      <c r="M39" s="229">
        <f t="shared" si="84"/>
        <v>0</v>
      </c>
      <c r="N39" s="229">
        <f t="shared" si="84"/>
        <v>0</v>
      </c>
      <c r="O39" s="229">
        <f t="shared" si="84"/>
        <v>0</v>
      </c>
      <c r="P39" s="229">
        <f t="shared" si="84"/>
        <v>0</v>
      </c>
      <c r="Q39" s="229">
        <f t="shared" si="84"/>
        <v>0</v>
      </c>
      <c r="R39" s="229">
        <f t="shared" si="84"/>
        <v>0</v>
      </c>
      <c r="S39" s="229">
        <f t="shared" si="84"/>
        <v>0</v>
      </c>
      <c r="T39" s="229">
        <f t="shared" si="84"/>
        <v>0</v>
      </c>
      <c r="U39" s="229">
        <f t="shared" si="84"/>
        <v>0</v>
      </c>
      <c r="V39" s="229">
        <f t="shared" si="84"/>
        <v>0</v>
      </c>
      <c r="W39" s="229">
        <f t="shared" si="84"/>
        <v>0</v>
      </c>
      <c r="X39" s="229">
        <f t="shared" si="84"/>
        <v>0</v>
      </c>
      <c r="Y39" s="229">
        <f t="shared" si="84"/>
        <v>0</v>
      </c>
      <c r="Z39" s="229">
        <f t="shared" si="84"/>
        <v>0</v>
      </c>
      <c r="AA39" s="229">
        <f t="shared" si="84"/>
        <v>0</v>
      </c>
      <c r="AB39" s="229">
        <f t="shared" si="84"/>
        <v>0</v>
      </c>
      <c r="AC39" s="229">
        <f t="shared" si="84"/>
        <v>0</v>
      </c>
      <c r="AD39" s="229">
        <f t="shared" si="84"/>
        <v>0</v>
      </c>
      <c r="AE39" s="229">
        <f t="shared" si="84"/>
        <v>0</v>
      </c>
      <c r="AF39" s="229">
        <f t="shared" si="84"/>
        <v>0</v>
      </c>
      <c r="AG39" s="229">
        <f t="shared" si="84"/>
        <v>0</v>
      </c>
      <c r="AH39" s="229">
        <f t="shared" si="84"/>
        <v>18.097601224694824</v>
      </c>
      <c r="AI39" s="229">
        <f t="shared" si="84"/>
        <v>36.195202449389647</v>
      </c>
      <c r="AJ39" s="229">
        <f t="shared" si="84"/>
        <v>36.195202449389647</v>
      </c>
      <c r="AK39" s="229">
        <f t="shared" si="84"/>
        <v>36.195202449389647</v>
      </c>
      <c r="AL39" s="229">
        <f t="shared" si="84"/>
        <v>36.195202449389647</v>
      </c>
      <c r="AM39" s="229">
        <f t="shared" si="84"/>
        <v>36.195202449389647</v>
      </c>
      <c r="AN39" s="229">
        <f t="shared" si="84"/>
        <v>36.195202449389647</v>
      </c>
      <c r="AO39" s="229">
        <f t="shared" si="84"/>
        <v>36.195202449389647</v>
      </c>
      <c r="AP39" s="229">
        <f t="shared" si="84"/>
        <v>36.195202449389647</v>
      </c>
      <c r="AQ39" s="229">
        <f t="shared" si="84"/>
        <v>36.195202449389647</v>
      </c>
      <c r="AR39" s="229">
        <f t="shared" si="84"/>
        <v>36.195202449389647</v>
      </c>
      <c r="AS39" s="229">
        <f t="shared" si="84"/>
        <v>36.195202449389647</v>
      </c>
      <c r="AT39" s="229">
        <f t="shared" si="84"/>
        <v>36.195202449389647</v>
      </c>
      <c r="AU39" s="229">
        <f t="shared" si="84"/>
        <v>36.195202449389647</v>
      </c>
      <c r="AV39" s="229">
        <f t="shared" si="84"/>
        <v>36.195202449389647</v>
      </c>
      <c r="AW39" s="229">
        <f t="shared" si="84"/>
        <v>36.195202449389647</v>
      </c>
      <c r="AX39" s="229">
        <f t="shared" si="84"/>
        <v>36.195202449389647</v>
      </c>
      <c r="AY39" s="229">
        <f t="shared" si="84"/>
        <v>36.195202449389647</v>
      </c>
      <c r="AZ39" s="229">
        <f t="shared" si="84"/>
        <v>36.195202449389647</v>
      </c>
      <c r="BA39" s="229">
        <f t="shared" si="84"/>
        <v>36.195202449389647</v>
      </c>
      <c r="BB39" s="229">
        <f t="shared" si="84"/>
        <v>36.195202449389647</v>
      </c>
      <c r="BC39" s="229">
        <f t="shared" si="84"/>
        <v>36.195202449389647</v>
      </c>
      <c r="BD39" s="229">
        <f t="shared" si="84"/>
        <v>36.195202449389647</v>
      </c>
      <c r="BE39" s="229">
        <f t="shared" si="84"/>
        <v>36.195202449389647</v>
      </c>
      <c r="BF39" s="229">
        <f t="shared" si="84"/>
        <v>36.195202449389647</v>
      </c>
      <c r="BG39" s="229">
        <f t="shared" si="84"/>
        <v>36.195202449389647</v>
      </c>
      <c r="BH39" s="229">
        <f t="shared" si="84"/>
        <v>36.195202449389647</v>
      </c>
      <c r="BI39" s="229">
        <f t="shared" si="84"/>
        <v>36.195202449389647</v>
      </c>
      <c r="BJ39" s="229">
        <f t="shared" si="84"/>
        <v>36.195202449389647</v>
      </c>
      <c r="BK39" s="229">
        <f t="shared" si="84"/>
        <v>36.195202449389647</v>
      </c>
      <c r="BL39" s="229">
        <f t="shared" si="84"/>
        <v>36.195202449389647</v>
      </c>
      <c r="BM39" s="229">
        <f t="shared" si="84"/>
        <v>36.195202449389647</v>
      </c>
      <c r="BN39" s="229">
        <f t="shared" si="84"/>
        <v>36.195202449389647</v>
      </c>
      <c r="BO39" s="229">
        <f t="shared" si="84"/>
        <v>36.195202449389647</v>
      </c>
      <c r="BP39" s="229">
        <f t="shared" si="84"/>
        <v>36.195202449389647</v>
      </c>
      <c r="BQ39" s="229">
        <f t="shared" si="84"/>
        <v>36.195202449389647</v>
      </c>
      <c r="BR39" s="229">
        <f t="shared" si="84"/>
        <v>36.195202449389647</v>
      </c>
      <c r="BS39" s="229">
        <f t="shared" ref="BS39:BZ39" si="85">IF($D39=BS$9,$E$39*$G$3/2,IF(AND($C39+$E$3&gt;BS$8,BS$9&gt;$D39),$E$39*$G$3,0))</f>
        <v>36.195202449389647</v>
      </c>
      <c r="BT39" s="229">
        <f t="shared" si="85"/>
        <v>36.195202449389647</v>
      </c>
      <c r="BU39" s="229">
        <f t="shared" si="85"/>
        <v>36.195202449389647</v>
      </c>
      <c r="BV39" s="229">
        <f t="shared" si="85"/>
        <v>36.195202449389647</v>
      </c>
      <c r="BW39" s="229">
        <f t="shared" si="85"/>
        <v>36.195202449389647</v>
      </c>
      <c r="BX39" s="229">
        <f t="shared" si="85"/>
        <v>36.195202449389647</v>
      </c>
      <c r="BY39" s="229">
        <f t="shared" si="85"/>
        <v>36.195202449389647</v>
      </c>
      <c r="BZ39" s="229">
        <f t="shared" si="85"/>
        <v>36.195202449389647</v>
      </c>
    </row>
    <row r="40" spans="1:78" x14ac:dyDescent="0.2">
      <c r="A40" s="7" t="str">
        <v>Roll-in 5</v>
      </c>
      <c r="B40" s="7">
        <v>1</v>
      </c>
      <c r="C40" s="7">
        <f t="shared" si="32"/>
        <v>29</v>
      </c>
      <c r="D40" s="165">
        <f t="shared" si="33"/>
        <v>44347</v>
      </c>
      <c r="E40" s="313">
        <f>HLOOKUP(D40,INPUTS!$D$69:$BW$76,IF(B40=1,3,7),FALSE)</f>
        <v>26936.166410000027</v>
      </c>
      <c r="F40" s="303"/>
      <c r="G40" s="229">
        <f t="shared" ref="G40:BR40" si="86">IF($D40=G$9,$E$40*$G$3/2,IF(AND($C40+$E$3&gt;G$8,G$9&gt;$D40),$E$40*$G$3,0))</f>
        <v>0</v>
      </c>
      <c r="H40" s="229">
        <f t="shared" si="86"/>
        <v>0</v>
      </c>
      <c r="I40" s="229">
        <f t="shared" si="86"/>
        <v>0</v>
      </c>
      <c r="J40" s="229">
        <f t="shared" si="86"/>
        <v>0</v>
      </c>
      <c r="K40" s="229">
        <f t="shared" si="86"/>
        <v>0</v>
      </c>
      <c r="L40" s="229">
        <f t="shared" si="86"/>
        <v>0</v>
      </c>
      <c r="M40" s="229">
        <f t="shared" si="86"/>
        <v>0</v>
      </c>
      <c r="N40" s="229">
        <f t="shared" si="86"/>
        <v>0</v>
      </c>
      <c r="O40" s="229">
        <f t="shared" si="86"/>
        <v>0</v>
      </c>
      <c r="P40" s="229">
        <f t="shared" si="86"/>
        <v>0</v>
      </c>
      <c r="Q40" s="229">
        <f t="shared" si="86"/>
        <v>0</v>
      </c>
      <c r="R40" s="229">
        <f t="shared" si="86"/>
        <v>0</v>
      </c>
      <c r="S40" s="229">
        <f t="shared" si="86"/>
        <v>0</v>
      </c>
      <c r="T40" s="229">
        <f t="shared" si="86"/>
        <v>0</v>
      </c>
      <c r="U40" s="229">
        <f t="shared" si="86"/>
        <v>0</v>
      </c>
      <c r="V40" s="229">
        <f t="shared" si="86"/>
        <v>0</v>
      </c>
      <c r="W40" s="229">
        <f t="shared" si="86"/>
        <v>0</v>
      </c>
      <c r="X40" s="229">
        <f t="shared" si="86"/>
        <v>0</v>
      </c>
      <c r="Y40" s="229">
        <f t="shared" si="86"/>
        <v>0</v>
      </c>
      <c r="Z40" s="229">
        <f t="shared" si="86"/>
        <v>0</v>
      </c>
      <c r="AA40" s="229">
        <f t="shared" si="86"/>
        <v>0</v>
      </c>
      <c r="AB40" s="229">
        <f t="shared" si="86"/>
        <v>0</v>
      </c>
      <c r="AC40" s="229">
        <f t="shared" si="86"/>
        <v>0</v>
      </c>
      <c r="AD40" s="229">
        <f t="shared" si="86"/>
        <v>0</v>
      </c>
      <c r="AE40" s="229">
        <f t="shared" si="86"/>
        <v>0</v>
      </c>
      <c r="AF40" s="229">
        <f t="shared" si="86"/>
        <v>0</v>
      </c>
      <c r="AG40" s="229">
        <f t="shared" si="86"/>
        <v>0</v>
      </c>
      <c r="AH40" s="229">
        <f t="shared" si="86"/>
        <v>0</v>
      </c>
      <c r="AI40" s="229">
        <f t="shared" si="86"/>
        <v>20.30761874213988</v>
      </c>
      <c r="AJ40" s="229">
        <f t="shared" si="86"/>
        <v>40.61523748427976</v>
      </c>
      <c r="AK40" s="229">
        <f t="shared" si="86"/>
        <v>40.61523748427976</v>
      </c>
      <c r="AL40" s="229">
        <f t="shared" si="86"/>
        <v>40.61523748427976</v>
      </c>
      <c r="AM40" s="229">
        <f t="shared" si="86"/>
        <v>40.61523748427976</v>
      </c>
      <c r="AN40" s="229">
        <f t="shared" si="86"/>
        <v>40.61523748427976</v>
      </c>
      <c r="AO40" s="229">
        <f t="shared" si="86"/>
        <v>40.61523748427976</v>
      </c>
      <c r="AP40" s="229">
        <f t="shared" si="86"/>
        <v>40.61523748427976</v>
      </c>
      <c r="AQ40" s="229">
        <f t="shared" si="86"/>
        <v>40.61523748427976</v>
      </c>
      <c r="AR40" s="229">
        <f t="shared" si="86"/>
        <v>40.61523748427976</v>
      </c>
      <c r="AS40" s="229">
        <f t="shared" si="86"/>
        <v>40.61523748427976</v>
      </c>
      <c r="AT40" s="229">
        <f t="shared" si="86"/>
        <v>40.61523748427976</v>
      </c>
      <c r="AU40" s="229">
        <f t="shared" si="86"/>
        <v>40.61523748427976</v>
      </c>
      <c r="AV40" s="229">
        <f t="shared" si="86"/>
        <v>40.61523748427976</v>
      </c>
      <c r="AW40" s="229">
        <f t="shared" si="86"/>
        <v>40.61523748427976</v>
      </c>
      <c r="AX40" s="229">
        <f t="shared" si="86"/>
        <v>40.61523748427976</v>
      </c>
      <c r="AY40" s="229">
        <f t="shared" si="86"/>
        <v>40.61523748427976</v>
      </c>
      <c r="AZ40" s="229">
        <f t="shared" si="86"/>
        <v>40.61523748427976</v>
      </c>
      <c r="BA40" s="229">
        <f t="shared" si="86"/>
        <v>40.61523748427976</v>
      </c>
      <c r="BB40" s="229">
        <f t="shared" si="86"/>
        <v>40.61523748427976</v>
      </c>
      <c r="BC40" s="229">
        <f t="shared" si="86"/>
        <v>40.61523748427976</v>
      </c>
      <c r="BD40" s="229">
        <f t="shared" si="86"/>
        <v>40.61523748427976</v>
      </c>
      <c r="BE40" s="229">
        <f t="shared" si="86"/>
        <v>40.61523748427976</v>
      </c>
      <c r="BF40" s="229">
        <f t="shared" si="86"/>
        <v>40.61523748427976</v>
      </c>
      <c r="BG40" s="229">
        <f t="shared" si="86"/>
        <v>40.61523748427976</v>
      </c>
      <c r="BH40" s="229">
        <f t="shared" si="86"/>
        <v>40.61523748427976</v>
      </c>
      <c r="BI40" s="229">
        <f t="shared" si="86"/>
        <v>40.61523748427976</v>
      </c>
      <c r="BJ40" s="229">
        <f t="shared" si="86"/>
        <v>40.61523748427976</v>
      </c>
      <c r="BK40" s="229">
        <f t="shared" si="86"/>
        <v>40.61523748427976</v>
      </c>
      <c r="BL40" s="229">
        <f t="shared" si="86"/>
        <v>40.61523748427976</v>
      </c>
      <c r="BM40" s="229">
        <f t="shared" si="86"/>
        <v>40.61523748427976</v>
      </c>
      <c r="BN40" s="229">
        <f t="shared" si="86"/>
        <v>40.61523748427976</v>
      </c>
      <c r="BO40" s="229">
        <f t="shared" si="86"/>
        <v>40.61523748427976</v>
      </c>
      <c r="BP40" s="229">
        <f t="shared" si="86"/>
        <v>40.61523748427976</v>
      </c>
      <c r="BQ40" s="229">
        <f t="shared" si="86"/>
        <v>40.61523748427976</v>
      </c>
      <c r="BR40" s="229">
        <f t="shared" si="86"/>
        <v>40.61523748427976</v>
      </c>
      <c r="BS40" s="229">
        <f t="shared" ref="BS40:BZ40" si="87">IF($D40=BS$9,$E$40*$G$3/2,IF(AND($C40+$E$3&gt;BS$8,BS$9&gt;$D40),$E$40*$G$3,0))</f>
        <v>40.61523748427976</v>
      </c>
      <c r="BT40" s="229">
        <f t="shared" si="87"/>
        <v>40.61523748427976</v>
      </c>
      <c r="BU40" s="229">
        <f t="shared" si="87"/>
        <v>40.61523748427976</v>
      </c>
      <c r="BV40" s="229">
        <f t="shared" si="87"/>
        <v>40.61523748427976</v>
      </c>
      <c r="BW40" s="229">
        <f t="shared" si="87"/>
        <v>40.61523748427976</v>
      </c>
      <c r="BX40" s="229">
        <f t="shared" si="87"/>
        <v>40.61523748427976</v>
      </c>
      <c r="BY40" s="229">
        <f t="shared" si="87"/>
        <v>40.61523748427976</v>
      </c>
      <c r="BZ40" s="229">
        <f t="shared" si="87"/>
        <v>40.61523748427976</v>
      </c>
    </row>
    <row r="41" spans="1:78" x14ac:dyDescent="0.2">
      <c r="A41" s="7" t="str">
        <v>Roll-in 5</v>
      </c>
      <c r="B41" s="7">
        <v>1</v>
      </c>
      <c r="C41" s="7">
        <f t="shared" si="32"/>
        <v>30</v>
      </c>
      <c r="D41" s="165">
        <f t="shared" si="33"/>
        <v>44377</v>
      </c>
      <c r="E41" s="313">
        <f>HLOOKUP(D41,INPUTS!$D$69:$BW$76,IF(B41=1,3,7),FALSE)</f>
        <v>31308.349729999958</v>
      </c>
      <c r="F41" s="303"/>
      <c r="G41" s="229">
        <f t="shared" ref="G41:BR41" si="88">IF($D41=G$9,$E$41*$G$3/2,IF(AND($C41+$E$3&gt;G$8,G$9&gt;$D41),$E$41*$G$3,0))</f>
        <v>0</v>
      </c>
      <c r="H41" s="229">
        <f t="shared" si="88"/>
        <v>0</v>
      </c>
      <c r="I41" s="229">
        <f t="shared" si="88"/>
        <v>0</v>
      </c>
      <c r="J41" s="229">
        <f t="shared" si="88"/>
        <v>0</v>
      </c>
      <c r="K41" s="229">
        <f t="shared" si="88"/>
        <v>0</v>
      </c>
      <c r="L41" s="229">
        <f t="shared" si="88"/>
        <v>0</v>
      </c>
      <c r="M41" s="229">
        <f t="shared" si="88"/>
        <v>0</v>
      </c>
      <c r="N41" s="229">
        <f t="shared" si="88"/>
        <v>0</v>
      </c>
      <c r="O41" s="229">
        <f t="shared" si="88"/>
        <v>0</v>
      </c>
      <c r="P41" s="229">
        <f t="shared" si="88"/>
        <v>0</v>
      </c>
      <c r="Q41" s="229">
        <f t="shared" si="88"/>
        <v>0</v>
      </c>
      <c r="R41" s="229">
        <f t="shared" si="88"/>
        <v>0</v>
      </c>
      <c r="S41" s="229">
        <f t="shared" si="88"/>
        <v>0</v>
      </c>
      <c r="T41" s="229">
        <f t="shared" si="88"/>
        <v>0</v>
      </c>
      <c r="U41" s="229">
        <f t="shared" si="88"/>
        <v>0</v>
      </c>
      <c r="V41" s="229">
        <f t="shared" si="88"/>
        <v>0</v>
      </c>
      <c r="W41" s="229">
        <f t="shared" si="88"/>
        <v>0</v>
      </c>
      <c r="X41" s="229">
        <f t="shared" si="88"/>
        <v>0</v>
      </c>
      <c r="Y41" s="229">
        <f t="shared" si="88"/>
        <v>0</v>
      </c>
      <c r="Z41" s="229">
        <f t="shared" si="88"/>
        <v>0</v>
      </c>
      <c r="AA41" s="229">
        <f t="shared" si="88"/>
        <v>0</v>
      </c>
      <c r="AB41" s="229">
        <f t="shared" si="88"/>
        <v>0</v>
      </c>
      <c r="AC41" s="229">
        <f t="shared" si="88"/>
        <v>0</v>
      </c>
      <c r="AD41" s="229">
        <f t="shared" si="88"/>
        <v>0</v>
      </c>
      <c r="AE41" s="229">
        <f t="shared" si="88"/>
        <v>0</v>
      </c>
      <c r="AF41" s="229">
        <f t="shared" si="88"/>
        <v>0</v>
      </c>
      <c r="AG41" s="229">
        <f t="shared" si="88"/>
        <v>0</v>
      </c>
      <c r="AH41" s="229">
        <f t="shared" si="88"/>
        <v>0</v>
      </c>
      <c r="AI41" s="229">
        <f t="shared" si="88"/>
        <v>0</v>
      </c>
      <c r="AJ41" s="229">
        <f t="shared" si="88"/>
        <v>23.603879634719579</v>
      </c>
      <c r="AK41" s="229">
        <f t="shared" si="88"/>
        <v>47.207759269439158</v>
      </c>
      <c r="AL41" s="229">
        <f t="shared" si="88"/>
        <v>47.207759269439158</v>
      </c>
      <c r="AM41" s="229">
        <f t="shared" si="88"/>
        <v>47.207759269439158</v>
      </c>
      <c r="AN41" s="229">
        <f t="shared" si="88"/>
        <v>47.207759269439158</v>
      </c>
      <c r="AO41" s="229">
        <f t="shared" si="88"/>
        <v>47.207759269439158</v>
      </c>
      <c r="AP41" s="229">
        <f t="shared" si="88"/>
        <v>47.207759269439158</v>
      </c>
      <c r="AQ41" s="229">
        <f t="shared" si="88"/>
        <v>47.207759269439158</v>
      </c>
      <c r="AR41" s="229">
        <f t="shared" si="88"/>
        <v>47.207759269439158</v>
      </c>
      <c r="AS41" s="229">
        <f t="shared" si="88"/>
        <v>47.207759269439158</v>
      </c>
      <c r="AT41" s="229">
        <f t="shared" si="88"/>
        <v>47.207759269439158</v>
      </c>
      <c r="AU41" s="229">
        <f t="shared" si="88"/>
        <v>47.207759269439158</v>
      </c>
      <c r="AV41" s="229">
        <f t="shared" si="88"/>
        <v>47.207759269439158</v>
      </c>
      <c r="AW41" s="229">
        <f t="shared" si="88"/>
        <v>47.207759269439158</v>
      </c>
      <c r="AX41" s="229">
        <f t="shared" si="88"/>
        <v>47.207759269439158</v>
      </c>
      <c r="AY41" s="229">
        <f t="shared" si="88"/>
        <v>47.207759269439158</v>
      </c>
      <c r="AZ41" s="229">
        <f t="shared" si="88"/>
        <v>47.207759269439158</v>
      </c>
      <c r="BA41" s="229">
        <f t="shared" si="88"/>
        <v>47.207759269439158</v>
      </c>
      <c r="BB41" s="229">
        <f t="shared" si="88"/>
        <v>47.207759269439158</v>
      </c>
      <c r="BC41" s="229">
        <f t="shared" si="88"/>
        <v>47.207759269439158</v>
      </c>
      <c r="BD41" s="229">
        <f t="shared" si="88"/>
        <v>47.207759269439158</v>
      </c>
      <c r="BE41" s="229">
        <f t="shared" si="88"/>
        <v>47.207759269439158</v>
      </c>
      <c r="BF41" s="229">
        <f t="shared" si="88"/>
        <v>47.207759269439158</v>
      </c>
      <c r="BG41" s="229">
        <f t="shared" si="88"/>
        <v>47.207759269439158</v>
      </c>
      <c r="BH41" s="229">
        <f t="shared" si="88"/>
        <v>47.207759269439158</v>
      </c>
      <c r="BI41" s="229">
        <f t="shared" si="88"/>
        <v>47.207759269439158</v>
      </c>
      <c r="BJ41" s="229">
        <f t="shared" si="88"/>
        <v>47.207759269439158</v>
      </c>
      <c r="BK41" s="229">
        <f t="shared" si="88"/>
        <v>47.207759269439158</v>
      </c>
      <c r="BL41" s="229">
        <f t="shared" si="88"/>
        <v>47.207759269439158</v>
      </c>
      <c r="BM41" s="229">
        <f t="shared" si="88"/>
        <v>47.207759269439158</v>
      </c>
      <c r="BN41" s="229">
        <f t="shared" si="88"/>
        <v>47.207759269439158</v>
      </c>
      <c r="BO41" s="229">
        <f t="shared" si="88"/>
        <v>47.207759269439158</v>
      </c>
      <c r="BP41" s="229">
        <f t="shared" si="88"/>
        <v>47.207759269439158</v>
      </c>
      <c r="BQ41" s="229">
        <f t="shared" si="88"/>
        <v>47.207759269439158</v>
      </c>
      <c r="BR41" s="229">
        <f t="shared" si="88"/>
        <v>47.207759269439158</v>
      </c>
      <c r="BS41" s="229">
        <f t="shared" ref="BS41:BZ41" si="89">IF($D41=BS$9,$E$41*$G$3/2,IF(AND($C41+$E$3&gt;BS$8,BS$9&gt;$D41),$E$41*$G$3,0))</f>
        <v>47.207759269439158</v>
      </c>
      <c r="BT41" s="229">
        <f t="shared" si="89"/>
        <v>47.207759269439158</v>
      </c>
      <c r="BU41" s="229">
        <f t="shared" si="89"/>
        <v>47.207759269439158</v>
      </c>
      <c r="BV41" s="229">
        <f t="shared" si="89"/>
        <v>47.207759269439158</v>
      </c>
      <c r="BW41" s="229">
        <f t="shared" si="89"/>
        <v>47.207759269439158</v>
      </c>
      <c r="BX41" s="229">
        <f t="shared" si="89"/>
        <v>47.207759269439158</v>
      </c>
      <c r="BY41" s="229">
        <f t="shared" si="89"/>
        <v>47.207759269439158</v>
      </c>
      <c r="BZ41" s="229">
        <f t="shared" si="89"/>
        <v>47.207759269439158</v>
      </c>
    </row>
    <row r="42" spans="1:78" x14ac:dyDescent="0.2">
      <c r="A42" s="7" t="str">
        <v>Roll-in 5</v>
      </c>
      <c r="B42" s="7">
        <v>1</v>
      </c>
      <c r="C42" s="7">
        <f t="shared" si="32"/>
        <v>31</v>
      </c>
      <c r="D42" s="165">
        <f t="shared" si="33"/>
        <v>44408</v>
      </c>
      <c r="E42" s="313">
        <f>HLOOKUP(D42,INPUTS!$D$69:$BW$76,IF(B42=1,3,7),FALSE)</f>
        <v>27713.123439999938</v>
      </c>
      <c r="F42" s="303"/>
      <c r="G42" s="229">
        <f t="shared" ref="G42:BR42" si="90">IF($D42=G$9,$E$42*$G$3/2,IF(AND($C42+$E$3&gt;G$8,G$9&gt;$D42),$E$42*$G$3,0))</f>
        <v>0</v>
      </c>
      <c r="H42" s="229">
        <f t="shared" si="90"/>
        <v>0</v>
      </c>
      <c r="I42" s="229">
        <f t="shared" si="90"/>
        <v>0</v>
      </c>
      <c r="J42" s="229">
        <f t="shared" si="90"/>
        <v>0</v>
      </c>
      <c r="K42" s="229">
        <f t="shared" si="90"/>
        <v>0</v>
      </c>
      <c r="L42" s="229">
        <f t="shared" si="90"/>
        <v>0</v>
      </c>
      <c r="M42" s="229">
        <f t="shared" si="90"/>
        <v>0</v>
      </c>
      <c r="N42" s="229">
        <f t="shared" si="90"/>
        <v>0</v>
      </c>
      <c r="O42" s="229">
        <f t="shared" si="90"/>
        <v>0</v>
      </c>
      <c r="P42" s="229">
        <f t="shared" si="90"/>
        <v>0</v>
      </c>
      <c r="Q42" s="229">
        <f t="shared" si="90"/>
        <v>0</v>
      </c>
      <c r="R42" s="229">
        <f t="shared" si="90"/>
        <v>0</v>
      </c>
      <c r="S42" s="229">
        <f t="shared" si="90"/>
        <v>0</v>
      </c>
      <c r="T42" s="229">
        <f t="shared" si="90"/>
        <v>0</v>
      </c>
      <c r="U42" s="229">
        <f t="shared" si="90"/>
        <v>0</v>
      </c>
      <c r="V42" s="229">
        <f t="shared" si="90"/>
        <v>0</v>
      </c>
      <c r="W42" s="229">
        <f t="shared" si="90"/>
        <v>0</v>
      </c>
      <c r="X42" s="229">
        <f t="shared" si="90"/>
        <v>0</v>
      </c>
      <c r="Y42" s="229">
        <f t="shared" si="90"/>
        <v>0</v>
      </c>
      <c r="Z42" s="229">
        <f t="shared" si="90"/>
        <v>0</v>
      </c>
      <c r="AA42" s="229">
        <f t="shared" si="90"/>
        <v>0</v>
      </c>
      <c r="AB42" s="229">
        <f t="shared" si="90"/>
        <v>0</v>
      </c>
      <c r="AC42" s="229">
        <f t="shared" si="90"/>
        <v>0</v>
      </c>
      <c r="AD42" s="229">
        <f t="shared" si="90"/>
        <v>0</v>
      </c>
      <c r="AE42" s="229">
        <f t="shared" si="90"/>
        <v>0</v>
      </c>
      <c r="AF42" s="229">
        <f t="shared" si="90"/>
        <v>0</v>
      </c>
      <c r="AG42" s="229">
        <f t="shared" si="90"/>
        <v>0</v>
      </c>
      <c r="AH42" s="229">
        <f t="shared" si="90"/>
        <v>0</v>
      </c>
      <c r="AI42" s="229">
        <f t="shared" si="90"/>
        <v>0</v>
      </c>
      <c r="AJ42" s="229">
        <f t="shared" si="90"/>
        <v>0</v>
      </c>
      <c r="AK42" s="229">
        <f t="shared" si="90"/>
        <v>20.893379421818704</v>
      </c>
      <c r="AL42" s="229">
        <f t="shared" si="90"/>
        <v>41.786758843637408</v>
      </c>
      <c r="AM42" s="229">
        <f t="shared" si="90"/>
        <v>41.786758843637408</v>
      </c>
      <c r="AN42" s="229">
        <f t="shared" si="90"/>
        <v>41.786758843637408</v>
      </c>
      <c r="AO42" s="229">
        <f t="shared" si="90"/>
        <v>41.786758843637408</v>
      </c>
      <c r="AP42" s="229">
        <f t="shared" si="90"/>
        <v>41.786758843637408</v>
      </c>
      <c r="AQ42" s="229">
        <f t="shared" si="90"/>
        <v>41.786758843637408</v>
      </c>
      <c r="AR42" s="229">
        <f t="shared" si="90"/>
        <v>41.786758843637408</v>
      </c>
      <c r="AS42" s="229">
        <f t="shared" si="90"/>
        <v>41.786758843637408</v>
      </c>
      <c r="AT42" s="229">
        <f t="shared" si="90"/>
        <v>41.786758843637408</v>
      </c>
      <c r="AU42" s="229">
        <f t="shared" si="90"/>
        <v>41.786758843637408</v>
      </c>
      <c r="AV42" s="229">
        <f t="shared" si="90"/>
        <v>41.786758843637408</v>
      </c>
      <c r="AW42" s="229">
        <f t="shared" si="90"/>
        <v>41.786758843637408</v>
      </c>
      <c r="AX42" s="229">
        <f t="shared" si="90"/>
        <v>41.786758843637408</v>
      </c>
      <c r="AY42" s="229">
        <f t="shared" si="90"/>
        <v>41.786758843637408</v>
      </c>
      <c r="AZ42" s="229">
        <f t="shared" si="90"/>
        <v>41.786758843637408</v>
      </c>
      <c r="BA42" s="229">
        <f t="shared" si="90"/>
        <v>41.786758843637408</v>
      </c>
      <c r="BB42" s="229">
        <f t="shared" si="90"/>
        <v>41.786758843637408</v>
      </c>
      <c r="BC42" s="229">
        <f t="shared" si="90"/>
        <v>41.786758843637408</v>
      </c>
      <c r="BD42" s="229">
        <f t="shared" si="90"/>
        <v>41.786758843637408</v>
      </c>
      <c r="BE42" s="229">
        <f t="shared" si="90"/>
        <v>41.786758843637408</v>
      </c>
      <c r="BF42" s="229">
        <f t="shared" si="90"/>
        <v>41.786758843637408</v>
      </c>
      <c r="BG42" s="229">
        <f t="shared" si="90"/>
        <v>41.786758843637408</v>
      </c>
      <c r="BH42" s="229">
        <f t="shared" si="90"/>
        <v>41.786758843637408</v>
      </c>
      <c r="BI42" s="229">
        <f t="shared" si="90"/>
        <v>41.786758843637408</v>
      </c>
      <c r="BJ42" s="229">
        <f t="shared" si="90"/>
        <v>41.786758843637408</v>
      </c>
      <c r="BK42" s="229">
        <f t="shared" si="90"/>
        <v>41.786758843637408</v>
      </c>
      <c r="BL42" s="229">
        <f t="shared" si="90"/>
        <v>41.786758843637408</v>
      </c>
      <c r="BM42" s="229">
        <f t="shared" si="90"/>
        <v>41.786758843637408</v>
      </c>
      <c r="BN42" s="229">
        <f t="shared" si="90"/>
        <v>41.786758843637408</v>
      </c>
      <c r="BO42" s="229">
        <f t="shared" si="90"/>
        <v>41.786758843637408</v>
      </c>
      <c r="BP42" s="229">
        <f t="shared" si="90"/>
        <v>41.786758843637408</v>
      </c>
      <c r="BQ42" s="229">
        <f t="shared" si="90"/>
        <v>41.786758843637408</v>
      </c>
      <c r="BR42" s="229">
        <f t="shared" si="90"/>
        <v>41.786758843637408</v>
      </c>
      <c r="BS42" s="229">
        <f t="shared" ref="BS42:BZ42" si="91">IF($D42=BS$9,$E$42*$G$3/2,IF(AND($C42+$E$3&gt;BS$8,BS$9&gt;$D42),$E$42*$G$3,0))</f>
        <v>41.786758843637408</v>
      </c>
      <c r="BT42" s="229">
        <f t="shared" si="91"/>
        <v>41.786758843637408</v>
      </c>
      <c r="BU42" s="229">
        <f t="shared" si="91"/>
        <v>41.786758843637408</v>
      </c>
      <c r="BV42" s="229">
        <f t="shared" si="91"/>
        <v>41.786758843637408</v>
      </c>
      <c r="BW42" s="229">
        <f t="shared" si="91"/>
        <v>41.786758843637408</v>
      </c>
      <c r="BX42" s="229">
        <f t="shared" si="91"/>
        <v>41.786758843637408</v>
      </c>
      <c r="BY42" s="229">
        <f t="shared" si="91"/>
        <v>41.786758843637408</v>
      </c>
      <c r="BZ42" s="229">
        <f t="shared" si="91"/>
        <v>41.786758843637408</v>
      </c>
    </row>
    <row r="43" spans="1:78" x14ac:dyDescent="0.2">
      <c r="A43" s="7" t="str">
        <v>Roll-in 5</v>
      </c>
      <c r="B43" s="7">
        <v>1</v>
      </c>
      <c r="C43" s="7">
        <f t="shared" si="32"/>
        <v>32</v>
      </c>
      <c r="D43" s="165">
        <f t="shared" si="33"/>
        <v>44439</v>
      </c>
      <c r="E43" s="313">
        <f>HLOOKUP(D43,INPUTS!$D$69:$BW$76,IF(B43=1,3,7),FALSE)</f>
        <v>33391.35435000014</v>
      </c>
      <c r="F43" s="303"/>
      <c r="G43" s="229">
        <f t="shared" ref="G43:BR43" si="92">IF($D43=G$9,$E$43*$G$3/2,IF(AND($C43+$E$3&gt;G$8,G$9&gt;$D43),$E$43*$G$3,0))</f>
        <v>0</v>
      </c>
      <c r="H43" s="229">
        <f t="shared" si="92"/>
        <v>0</v>
      </c>
      <c r="I43" s="229">
        <f t="shared" si="92"/>
        <v>0</v>
      </c>
      <c r="J43" s="229">
        <f t="shared" si="92"/>
        <v>0</v>
      </c>
      <c r="K43" s="229">
        <f t="shared" si="92"/>
        <v>0</v>
      </c>
      <c r="L43" s="229">
        <f t="shared" si="92"/>
        <v>0</v>
      </c>
      <c r="M43" s="229">
        <f t="shared" si="92"/>
        <v>0</v>
      </c>
      <c r="N43" s="229">
        <f t="shared" si="92"/>
        <v>0</v>
      </c>
      <c r="O43" s="229">
        <f t="shared" si="92"/>
        <v>0</v>
      </c>
      <c r="P43" s="229">
        <f t="shared" si="92"/>
        <v>0</v>
      </c>
      <c r="Q43" s="229">
        <f t="shared" si="92"/>
        <v>0</v>
      </c>
      <c r="R43" s="229">
        <f t="shared" si="92"/>
        <v>0</v>
      </c>
      <c r="S43" s="229">
        <f t="shared" si="92"/>
        <v>0</v>
      </c>
      <c r="T43" s="229">
        <f t="shared" si="92"/>
        <v>0</v>
      </c>
      <c r="U43" s="229">
        <f t="shared" si="92"/>
        <v>0</v>
      </c>
      <c r="V43" s="229">
        <f t="shared" si="92"/>
        <v>0</v>
      </c>
      <c r="W43" s="229">
        <f t="shared" si="92"/>
        <v>0</v>
      </c>
      <c r="X43" s="229">
        <f t="shared" si="92"/>
        <v>0</v>
      </c>
      <c r="Y43" s="229">
        <f t="shared" si="92"/>
        <v>0</v>
      </c>
      <c r="Z43" s="229">
        <f t="shared" si="92"/>
        <v>0</v>
      </c>
      <c r="AA43" s="229">
        <f t="shared" si="92"/>
        <v>0</v>
      </c>
      <c r="AB43" s="229">
        <f t="shared" si="92"/>
        <v>0</v>
      </c>
      <c r="AC43" s="229">
        <f t="shared" si="92"/>
        <v>0</v>
      </c>
      <c r="AD43" s="229">
        <f t="shared" si="92"/>
        <v>0</v>
      </c>
      <c r="AE43" s="229">
        <f t="shared" si="92"/>
        <v>0</v>
      </c>
      <c r="AF43" s="229">
        <f t="shared" si="92"/>
        <v>0</v>
      </c>
      <c r="AG43" s="229">
        <f t="shared" si="92"/>
        <v>0</v>
      </c>
      <c r="AH43" s="229">
        <f t="shared" si="92"/>
        <v>0</v>
      </c>
      <c r="AI43" s="229">
        <f t="shared" si="92"/>
        <v>0</v>
      </c>
      <c r="AJ43" s="229">
        <f t="shared" si="92"/>
        <v>0</v>
      </c>
      <c r="AK43" s="229">
        <f t="shared" si="92"/>
        <v>0</v>
      </c>
      <c r="AL43" s="229">
        <f t="shared" si="92"/>
        <v>25.174291066591913</v>
      </c>
      <c r="AM43" s="229">
        <f t="shared" si="92"/>
        <v>50.348582133183825</v>
      </c>
      <c r="AN43" s="229">
        <f t="shared" si="92"/>
        <v>50.348582133183825</v>
      </c>
      <c r="AO43" s="229">
        <f t="shared" si="92"/>
        <v>50.348582133183825</v>
      </c>
      <c r="AP43" s="229">
        <f t="shared" si="92"/>
        <v>50.348582133183825</v>
      </c>
      <c r="AQ43" s="229">
        <f t="shared" si="92"/>
        <v>50.348582133183825</v>
      </c>
      <c r="AR43" s="229">
        <f t="shared" si="92"/>
        <v>50.348582133183825</v>
      </c>
      <c r="AS43" s="229">
        <f t="shared" si="92"/>
        <v>50.348582133183825</v>
      </c>
      <c r="AT43" s="229">
        <f t="shared" si="92"/>
        <v>50.348582133183825</v>
      </c>
      <c r="AU43" s="229">
        <f t="shared" si="92"/>
        <v>50.348582133183825</v>
      </c>
      <c r="AV43" s="229">
        <f t="shared" si="92"/>
        <v>50.348582133183825</v>
      </c>
      <c r="AW43" s="229">
        <f t="shared" si="92"/>
        <v>50.348582133183825</v>
      </c>
      <c r="AX43" s="229">
        <f t="shared" si="92"/>
        <v>50.348582133183825</v>
      </c>
      <c r="AY43" s="229">
        <f t="shared" si="92"/>
        <v>50.348582133183825</v>
      </c>
      <c r="AZ43" s="229">
        <f t="shared" si="92"/>
        <v>50.348582133183825</v>
      </c>
      <c r="BA43" s="229">
        <f t="shared" si="92"/>
        <v>50.348582133183825</v>
      </c>
      <c r="BB43" s="229">
        <f t="shared" si="92"/>
        <v>50.348582133183825</v>
      </c>
      <c r="BC43" s="229">
        <f t="shared" si="92"/>
        <v>50.348582133183825</v>
      </c>
      <c r="BD43" s="229">
        <f t="shared" si="92"/>
        <v>50.348582133183825</v>
      </c>
      <c r="BE43" s="229">
        <f t="shared" si="92"/>
        <v>50.348582133183825</v>
      </c>
      <c r="BF43" s="229">
        <f t="shared" si="92"/>
        <v>50.348582133183825</v>
      </c>
      <c r="BG43" s="229">
        <f t="shared" si="92"/>
        <v>50.348582133183825</v>
      </c>
      <c r="BH43" s="229">
        <f t="shared" si="92"/>
        <v>50.348582133183825</v>
      </c>
      <c r="BI43" s="229">
        <f t="shared" si="92"/>
        <v>50.348582133183825</v>
      </c>
      <c r="BJ43" s="229">
        <f t="shared" si="92"/>
        <v>50.348582133183825</v>
      </c>
      <c r="BK43" s="229">
        <f t="shared" si="92"/>
        <v>50.348582133183825</v>
      </c>
      <c r="BL43" s="229">
        <f t="shared" si="92"/>
        <v>50.348582133183825</v>
      </c>
      <c r="BM43" s="229">
        <f t="shared" si="92"/>
        <v>50.348582133183825</v>
      </c>
      <c r="BN43" s="229">
        <f t="shared" si="92"/>
        <v>50.348582133183825</v>
      </c>
      <c r="BO43" s="229">
        <f t="shared" si="92"/>
        <v>50.348582133183825</v>
      </c>
      <c r="BP43" s="229">
        <f t="shared" si="92"/>
        <v>50.348582133183825</v>
      </c>
      <c r="BQ43" s="229">
        <f t="shared" si="92"/>
        <v>50.348582133183825</v>
      </c>
      <c r="BR43" s="229">
        <f t="shared" si="92"/>
        <v>50.348582133183825</v>
      </c>
      <c r="BS43" s="229">
        <f t="shared" ref="BS43:BZ43" si="93">IF($D43=BS$9,$E$43*$G$3/2,IF(AND($C43+$E$3&gt;BS$8,BS$9&gt;$D43),$E$43*$G$3,0))</f>
        <v>50.348582133183825</v>
      </c>
      <c r="BT43" s="229">
        <f t="shared" si="93"/>
        <v>50.348582133183825</v>
      </c>
      <c r="BU43" s="229">
        <f t="shared" si="93"/>
        <v>50.348582133183825</v>
      </c>
      <c r="BV43" s="229">
        <f t="shared" si="93"/>
        <v>50.348582133183825</v>
      </c>
      <c r="BW43" s="229">
        <f t="shared" si="93"/>
        <v>50.348582133183825</v>
      </c>
      <c r="BX43" s="229">
        <f t="shared" si="93"/>
        <v>50.348582133183825</v>
      </c>
      <c r="BY43" s="229">
        <f t="shared" si="93"/>
        <v>50.348582133183825</v>
      </c>
      <c r="BZ43" s="229">
        <f t="shared" si="93"/>
        <v>50.348582133183825</v>
      </c>
    </row>
    <row r="44" spans="1:78" x14ac:dyDescent="0.2">
      <c r="A44" s="7" t="str">
        <v>Roll-in 6</v>
      </c>
      <c r="B44" s="7">
        <v>1</v>
      </c>
      <c r="C44" s="7">
        <f t="shared" si="32"/>
        <v>33</v>
      </c>
      <c r="D44" s="165">
        <f t="shared" si="33"/>
        <v>44469</v>
      </c>
      <c r="E44" s="313">
        <f>HLOOKUP(D44,INPUTS!$D$69:$BW$76,IF(B44=1,3,7),FALSE)</f>
        <v>31885.821149999858</v>
      </c>
      <c r="F44" s="303"/>
      <c r="G44" s="229">
        <f t="shared" ref="G44:BR44" si="94">IF($D44=G$9,$E$44*$G$3/2,IF(AND($C44+$E$3&gt;G$8,G$9&gt;$D44),$E$44*$G$3,0))</f>
        <v>0</v>
      </c>
      <c r="H44" s="229">
        <f t="shared" si="94"/>
        <v>0</v>
      </c>
      <c r="I44" s="229">
        <f t="shared" si="94"/>
        <v>0</v>
      </c>
      <c r="J44" s="229">
        <f t="shared" si="94"/>
        <v>0</v>
      </c>
      <c r="K44" s="229">
        <f t="shared" si="94"/>
        <v>0</v>
      </c>
      <c r="L44" s="229">
        <f t="shared" si="94"/>
        <v>0</v>
      </c>
      <c r="M44" s="229">
        <f t="shared" si="94"/>
        <v>0</v>
      </c>
      <c r="N44" s="229">
        <f t="shared" si="94"/>
        <v>0</v>
      </c>
      <c r="O44" s="229">
        <f t="shared" si="94"/>
        <v>0</v>
      </c>
      <c r="P44" s="229">
        <f t="shared" si="94"/>
        <v>0</v>
      </c>
      <c r="Q44" s="229">
        <f t="shared" si="94"/>
        <v>0</v>
      </c>
      <c r="R44" s="229">
        <f t="shared" si="94"/>
        <v>0</v>
      </c>
      <c r="S44" s="229">
        <f t="shared" si="94"/>
        <v>0</v>
      </c>
      <c r="T44" s="229">
        <f t="shared" si="94"/>
        <v>0</v>
      </c>
      <c r="U44" s="229">
        <f t="shared" si="94"/>
        <v>0</v>
      </c>
      <c r="V44" s="229">
        <f t="shared" si="94"/>
        <v>0</v>
      </c>
      <c r="W44" s="229">
        <f t="shared" si="94"/>
        <v>0</v>
      </c>
      <c r="X44" s="229">
        <f t="shared" si="94"/>
        <v>0</v>
      </c>
      <c r="Y44" s="229">
        <f t="shared" si="94"/>
        <v>0</v>
      </c>
      <c r="Z44" s="229">
        <f t="shared" si="94"/>
        <v>0</v>
      </c>
      <c r="AA44" s="229">
        <f t="shared" si="94"/>
        <v>0</v>
      </c>
      <c r="AB44" s="229">
        <f t="shared" si="94"/>
        <v>0</v>
      </c>
      <c r="AC44" s="229">
        <f t="shared" si="94"/>
        <v>0</v>
      </c>
      <c r="AD44" s="229">
        <f t="shared" si="94"/>
        <v>0</v>
      </c>
      <c r="AE44" s="229">
        <f t="shared" si="94"/>
        <v>0</v>
      </c>
      <c r="AF44" s="229">
        <f t="shared" si="94"/>
        <v>0</v>
      </c>
      <c r="AG44" s="229">
        <f t="shared" si="94"/>
        <v>0</v>
      </c>
      <c r="AH44" s="229">
        <f t="shared" si="94"/>
        <v>0</v>
      </c>
      <c r="AI44" s="229">
        <f t="shared" si="94"/>
        <v>0</v>
      </c>
      <c r="AJ44" s="229">
        <f t="shared" si="94"/>
        <v>0</v>
      </c>
      <c r="AK44" s="229">
        <f t="shared" si="94"/>
        <v>0</v>
      </c>
      <c r="AL44" s="229">
        <f t="shared" si="94"/>
        <v>0</v>
      </c>
      <c r="AM44" s="229">
        <f t="shared" si="94"/>
        <v>24.03924483306816</v>
      </c>
      <c r="AN44" s="229">
        <f t="shared" si="94"/>
        <v>48.078489666136321</v>
      </c>
      <c r="AO44" s="229">
        <f t="shared" si="94"/>
        <v>48.078489666136321</v>
      </c>
      <c r="AP44" s="229">
        <f t="shared" si="94"/>
        <v>48.078489666136321</v>
      </c>
      <c r="AQ44" s="229">
        <f t="shared" si="94"/>
        <v>48.078489666136321</v>
      </c>
      <c r="AR44" s="229">
        <f t="shared" si="94"/>
        <v>48.078489666136321</v>
      </c>
      <c r="AS44" s="229">
        <f t="shared" si="94"/>
        <v>48.078489666136321</v>
      </c>
      <c r="AT44" s="229">
        <f t="shared" si="94"/>
        <v>48.078489666136321</v>
      </c>
      <c r="AU44" s="229">
        <f t="shared" si="94"/>
        <v>48.078489666136321</v>
      </c>
      <c r="AV44" s="229">
        <f t="shared" si="94"/>
        <v>48.078489666136321</v>
      </c>
      <c r="AW44" s="229">
        <f t="shared" si="94"/>
        <v>48.078489666136321</v>
      </c>
      <c r="AX44" s="229">
        <f t="shared" si="94"/>
        <v>48.078489666136321</v>
      </c>
      <c r="AY44" s="229">
        <f t="shared" si="94"/>
        <v>48.078489666136321</v>
      </c>
      <c r="AZ44" s="229">
        <f t="shared" si="94"/>
        <v>48.078489666136321</v>
      </c>
      <c r="BA44" s="229">
        <f t="shared" si="94"/>
        <v>48.078489666136321</v>
      </c>
      <c r="BB44" s="229">
        <f t="shared" si="94"/>
        <v>48.078489666136321</v>
      </c>
      <c r="BC44" s="229">
        <f t="shared" si="94"/>
        <v>48.078489666136321</v>
      </c>
      <c r="BD44" s="229">
        <f t="shared" si="94"/>
        <v>48.078489666136321</v>
      </c>
      <c r="BE44" s="229">
        <f t="shared" si="94"/>
        <v>48.078489666136321</v>
      </c>
      <c r="BF44" s="229">
        <f t="shared" si="94"/>
        <v>48.078489666136321</v>
      </c>
      <c r="BG44" s="229">
        <f t="shared" si="94"/>
        <v>48.078489666136321</v>
      </c>
      <c r="BH44" s="229">
        <f t="shared" si="94"/>
        <v>48.078489666136321</v>
      </c>
      <c r="BI44" s="229">
        <f t="shared" si="94"/>
        <v>48.078489666136321</v>
      </c>
      <c r="BJ44" s="229">
        <f t="shared" si="94"/>
        <v>48.078489666136321</v>
      </c>
      <c r="BK44" s="229">
        <f t="shared" si="94"/>
        <v>48.078489666136321</v>
      </c>
      <c r="BL44" s="229">
        <f t="shared" si="94"/>
        <v>48.078489666136321</v>
      </c>
      <c r="BM44" s="229">
        <f t="shared" si="94"/>
        <v>48.078489666136321</v>
      </c>
      <c r="BN44" s="229">
        <f t="shared" si="94"/>
        <v>48.078489666136321</v>
      </c>
      <c r="BO44" s="229">
        <f t="shared" si="94"/>
        <v>48.078489666136321</v>
      </c>
      <c r="BP44" s="229">
        <f t="shared" si="94"/>
        <v>48.078489666136321</v>
      </c>
      <c r="BQ44" s="229">
        <f t="shared" si="94"/>
        <v>48.078489666136321</v>
      </c>
      <c r="BR44" s="229">
        <f t="shared" si="94"/>
        <v>48.078489666136321</v>
      </c>
      <c r="BS44" s="229">
        <f t="shared" ref="BS44:BZ44" si="95">IF($D44=BS$9,$E$44*$G$3/2,IF(AND($C44+$E$3&gt;BS$8,BS$9&gt;$D44),$E$44*$G$3,0))</f>
        <v>48.078489666136321</v>
      </c>
      <c r="BT44" s="229">
        <f t="shared" si="95"/>
        <v>48.078489666136321</v>
      </c>
      <c r="BU44" s="229">
        <f t="shared" si="95"/>
        <v>48.078489666136321</v>
      </c>
      <c r="BV44" s="229">
        <f t="shared" si="95"/>
        <v>48.078489666136321</v>
      </c>
      <c r="BW44" s="229">
        <f t="shared" si="95"/>
        <v>48.078489666136321</v>
      </c>
      <c r="BX44" s="229">
        <f t="shared" si="95"/>
        <v>48.078489666136321</v>
      </c>
      <c r="BY44" s="229">
        <f t="shared" si="95"/>
        <v>48.078489666136321</v>
      </c>
      <c r="BZ44" s="229">
        <f t="shared" si="95"/>
        <v>48.078489666136321</v>
      </c>
    </row>
    <row r="45" spans="1:78" x14ac:dyDescent="0.2">
      <c r="A45" s="7" t="str">
        <v>Roll-in 6</v>
      </c>
      <c r="B45" s="7">
        <v>1</v>
      </c>
      <c r="C45" s="7">
        <f t="shared" si="32"/>
        <v>34</v>
      </c>
      <c r="D45" s="165">
        <f t="shared" si="33"/>
        <v>44500</v>
      </c>
      <c r="E45" s="313">
        <f>HLOOKUP(D45,INPUTS!$D$69:$BW$76,IF(B45=1,3,7),FALSE)</f>
        <v>33823.41905000007</v>
      </c>
      <c r="F45" s="303"/>
      <c r="G45" s="229">
        <f t="shared" ref="G45:BR45" si="96">IF($D45=G$9,$E$45*$G$3/2,IF(AND($C45+$E$3&gt;G$8,G$9&gt;$D45),$E$45*$G$3,0))</f>
        <v>0</v>
      </c>
      <c r="H45" s="229">
        <f t="shared" si="96"/>
        <v>0</v>
      </c>
      <c r="I45" s="229">
        <f t="shared" si="96"/>
        <v>0</v>
      </c>
      <c r="J45" s="229">
        <f t="shared" si="96"/>
        <v>0</v>
      </c>
      <c r="K45" s="229">
        <f t="shared" si="96"/>
        <v>0</v>
      </c>
      <c r="L45" s="229">
        <f t="shared" si="96"/>
        <v>0</v>
      </c>
      <c r="M45" s="229">
        <f t="shared" si="96"/>
        <v>0</v>
      </c>
      <c r="N45" s="229">
        <f t="shared" si="96"/>
        <v>0</v>
      </c>
      <c r="O45" s="229">
        <f t="shared" si="96"/>
        <v>0</v>
      </c>
      <c r="P45" s="229">
        <f t="shared" si="96"/>
        <v>0</v>
      </c>
      <c r="Q45" s="229">
        <f t="shared" si="96"/>
        <v>0</v>
      </c>
      <c r="R45" s="229">
        <f t="shared" si="96"/>
        <v>0</v>
      </c>
      <c r="S45" s="229">
        <f t="shared" si="96"/>
        <v>0</v>
      </c>
      <c r="T45" s="229">
        <f t="shared" si="96"/>
        <v>0</v>
      </c>
      <c r="U45" s="229">
        <f t="shared" si="96"/>
        <v>0</v>
      </c>
      <c r="V45" s="229">
        <f t="shared" si="96"/>
        <v>0</v>
      </c>
      <c r="W45" s="229">
        <f t="shared" si="96"/>
        <v>0</v>
      </c>
      <c r="X45" s="229">
        <f t="shared" si="96"/>
        <v>0</v>
      </c>
      <c r="Y45" s="229">
        <f t="shared" si="96"/>
        <v>0</v>
      </c>
      <c r="Z45" s="229">
        <f t="shared" si="96"/>
        <v>0</v>
      </c>
      <c r="AA45" s="229">
        <f t="shared" si="96"/>
        <v>0</v>
      </c>
      <c r="AB45" s="229">
        <f t="shared" si="96"/>
        <v>0</v>
      </c>
      <c r="AC45" s="229">
        <f t="shared" si="96"/>
        <v>0</v>
      </c>
      <c r="AD45" s="229">
        <f t="shared" si="96"/>
        <v>0</v>
      </c>
      <c r="AE45" s="229">
        <f t="shared" si="96"/>
        <v>0</v>
      </c>
      <c r="AF45" s="229">
        <f t="shared" si="96"/>
        <v>0</v>
      </c>
      <c r="AG45" s="229">
        <f t="shared" si="96"/>
        <v>0</v>
      </c>
      <c r="AH45" s="229">
        <f t="shared" si="96"/>
        <v>0</v>
      </c>
      <c r="AI45" s="229">
        <f t="shared" si="96"/>
        <v>0</v>
      </c>
      <c r="AJ45" s="229">
        <f t="shared" si="96"/>
        <v>0</v>
      </c>
      <c r="AK45" s="229">
        <f t="shared" si="96"/>
        <v>0</v>
      </c>
      <c r="AL45" s="229">
        <f t="shared" si="96"/>
        <v>0</v>
      </c>
      <c r="AM45" s="229">
        <f t="shared" si="96"/>
        <v>0</v>
      </c>
      <c r="AN45" s="229">
        <f t="shared" si="96"/>
        <v>25.500031747948789</v>
      </c>
      <c r="AO45" s="229">
        <f t="shared" si="96"/>
        <v>51.000063495897578</v>
      </c>
      <c r="AP45" s="229">
        <f t="shared" si="96"/>
        <v>51.000063495897578</v>
      </c>
      <c r="AQ45" s="229">
        <f t="shared" si="96"/>
        <v>51.000063495897578</v>
      </c>
      <c r="AR45" s="229">
        <f t="shared" si="96"/>
        <v>51.000063495897578</v>
      </c>
      <c r="AS45" s="229">
        <f t="shared" si="96"/>
        <v>51.000063495897578</v>
      </c>
      <c r="AT45" s="229">
        <f t="shared" si="96"/>
        <v>51.000063495897578</v>
      </c>
      <c r="AU45" s="229">
        <f t="shared" si="96"/>
        <v>51.000063495897578</v>
      </c>
      <c r="AV45" s="229">
        <f t="shared" si="96"/>
        <v>51.000063495897578</v>
      </c>
      <c r="AW45" s="229">
        <f t="shared" si="96"/>
        <v>51.000063495897578</v>
      </c>
      <c r="AX45" s="229">
        <f t="shared" si="96"/>
        <v>51.000063495897578</v>
      </c>
      <c r="AY45" s="229">
        <f t="shared" si="96"/>
        <v>51.000063495897578</v>
      </c>
      <c r="AZ45" s="229">
        <f t="shared" si="96"/>
        <v>51.000063495897578</v>
      </c>
      <c r="BA45" s="229">
        <f t="shared" si="96"/>
        <v>51.000063495897578</v>
      </c>
      <c r="BB45" s="229">
        <f t="shared" si="96"/>
        <v>51.000063495897578</v>
      </c>
      <c r="BC45" s="229">
        <f t="shared" si="96"/>
        <v>51.000063495897578</v>
      </c>
      <c r="BD45" s="229">
        <f t="shared" si="96"/>
        <v>51.000063495897578</v>
      </c>
      <c r="BE45" s="229">
        <f t="shared" si="96"/>
        <v>51.000063495897578</v>
      </c>
      <c r="BF45" s="229">
        <f t="shared" si="96"/>
        <v>51.000063495897578</v>
      </c>
      <c r="BG45" s="229">
        <f t="shared" si="96"/>
        <v>51.000063495897578</v>
      </c>
      <c r="BH45" s="229">
        <f t="shared" si="96"/>
        <v>51.000063495897578</v>
      </c>
      <c r="BI45" s="229">
        <f t="shared" si="96"/>
        <v>51.000063495897578</v>
      </c>
      <c r="BJ45" s="229">
        <f t="shared" si="96"/>
        <v>51.000063495897578</v>
      </c>
      <c r="BK45" s="229">
        <f t="shared" si="96"/>
        <v>51.000063495897578</v>
      </c>
      <c r="BL45" s="229">
        <f t="shared" si="96"/>
        <v>51.000063495897578</v>
      </c>
      <c r="BM45" s="229">
        <f t="shared" si="96"/>
        <v>51.000063495897578</v>
      </c>
      <c r="BN45" s="229">
        <f t="shared" si="96"/>
        <v>51.000063495897578</v>
      </c>
      <c r="BO45" s="229">
        <f t="shared" si="96"/>
        <v>51.000063495897578</v>
      </c>
      <c r="BP45" s="229">
        <f t="shared" si="96"/>
        <v>51.000063495897578</v>
      </c>
      <c r="BQ45" s="229">
        <f t="shared" si="96"/>
        <v>51.000063495897578</v>
      </c>
      <c r="BR45" s="229">
        <f t="shared" si="96"/>
        <v>51.000063495897578</v>
      </c>
      <c r="BS45" s="229">
        <f t="shared" ref="BS45:BZ45" si="97">IF($D45=BS$9,$E$45*$G$3/2,IF(AND($C45+$E$3&gt;BS$8,BS$9&gt;$D45),$E$45*$G$3,0))</f>
        <v>51.000063495897578</v>
      </c>
      <c r="BT45" s="229">
        <f t="shared" si="97"/>
        <v>51.000063495897578</v>
      </c>
      <c r="BU45" s="229">
        <f t="shared" si="97"/>
        <v>51.000063495897578</v>
      </c>
      <c r="BV45" s="229">
        <f t="shared" si="97"/>
        <v>51.000063495897578</v>
      </c>
      <c r="BW45" s="229">
        <f t="shared" si="97"/>
        <v>51.000063495897578</v>
      </c>
      <c r="BX45" s="229">
        <f t="shared" si="97"/>
        <v>51.000063495897578</v>
      </c>
      <c r="BY45" s="229">
        <f t="shared" si="97"/>
        <v>51.000063495897578</v>
      </c>
      <c r="BZ45" s="229">
        <f t="shared" si="97"/>
        <v>51.000063495897578</v>
      </c>
    </row>
    <row r="46" spans="1:78" x14ac:dyDescent="0.2">
      <c r="A46" s="7" t="str">
        <v>Roll-in 6</v>
      </c>
      <c r="B46" s="7">
        <v>1</v>
      </c>
      <c r="C46" s="7">
        <f t="shared" si="32"/>
        <v>35</v>
      </c>
      <c r="D46" s="165">
        <f t="shared" si="33"/>
        <v>44530</v>
      </c>
      <c r="E46" s="313">
        <f>HLOOKUP(D46,INPUTS!$D$69:$BW$76,IF(B46=1,3,7),FALSE)</f>
        <v>25751.882570000053</v>
      </c>
      <c r="F46" s="303"/>
      <c r="G46" s="229">
        <f t="shared" ref="G46:BR46" si="98">IF($D46=G$9,$E$46*$G$3/2,IF(AND($C46+$E$3&gt;G$8,G$9&gt;$D46),$E$46*$G$3,0))</f>
        <v>0</v>
      </c>
      <c r="H46" s="229">
        <f t="shared" si="98"/>
        <v>0</v>
      </c>
      <c r="I46" s="229">
        <f t="shared" si="98"/>
        <v>0</v>
      </c>
      <c r="J46" s="229">
        <f t="shared" si="98"/>
        <v>0</v>
      </c>
      <c r="K46" s="229">
        <f t="shared" si="98"/>
        <v>0</v>
      </c>
      <c r="L46" s="229">
        <f t="shared" si="98"/>
        <v>0</v>
      </c>
      <c r="M46" s="229">
        <f t="shared" si="98"/>
        <v>0</v>
      </c>
      <c r="N46" s="229">
        <f t="shared" si="98"/>
        <v>0</v>
      </c>
      <c r="O46" s="229">
        <f t="shared" si="98"/>
        <v>0</v>
      </c>
      <c r="P46" s="229">
        <f t="shared" si="98"/>
        <v>0</v>
      </c>
      <c r="Q46" s="229">
        <f t="shared" si="98"/>
        <v>0</v>
      </c>
      <c r="R46" s="229">
        <f t="shared" si="98"/>
        <v>0</v>
      </c>
      <c r="S46" s="229">
        <f t="shared" si="98"/>
        <v>0</v>
      </c>
      <c r="T46" s="229">
        <f t="shared" si="98"/>
        <v>0</v>
      </c>
      <c r="U46" s="229">
        <f t="shared" si="98"/>
        <v>0</v>
      </c>
      <c r="V46" s="229">
        <f t="shared" si="98"/>
        <v>0</v>
      </c>
      <c r="W46" s="229">
        <f t="shared" si="98"/>
        <v>0</v>
      </c>
      <c r="X46" s="229">
        <f t="shared" si="98"/>
        <v>0</v>
      </c>
      <c r="Y46" s="229">
        <f t="shared" si="98"/>
        <v>0</v>
      </c>
      <c r="Z46" s="229">
        <f t="shared" si="98"/>
        <v>0</v>
      </c>
      <c r="AA46" s="229">
        <f t="shared" si="98"/>
        <v>0</v>
      </c>
      <c r="AB46" s="229">
        <f t="shared" si="98"/>
        <v>0</v>
      </c>
      <c r="AC46" s="229">
        <f t="shared" si="98"/>
        <v>0</v>
      </c>
      <c r="AD46" s="229">
        <f t="shared" si="98"/>
        <v>0</v>
      </c>
      <c r="AE46" s="229">
        <f t="shared" si="98"/>
        <v>0</v>
      </c>
      <c r="AF46" s="229">
        <f t="shared" si="98"/>
        <v>0</v>
      </c>
      <c r="AG46" s="229">
        <f t="shared" si="98"/>
        <v>0</v>
      </c>
      <c r="AH46" s="229">
        <f t="shared" si="98"/>
        <v>0</v>
      </c>
      <c r="AI46" s="229">
        <f t="shared" si="98"/>
        <v>0</v>
      </c>
      <c r="AJ46" s="229">
        <f t="shared" si="98"/>
        <v>0</v>
      </c>
      <c r="AK46" s="229">
        <f t="shared" si="98"/>
        <v>0</v>
      </c>
      <c r="AL46" s="229">
        <f t="shared" si="98"/>
        <v>0</v>
      </c>
      <c r="AM46" s="229">
        <f t="shared" si="98"/>
        <v>0</v>
      </c>
      <c r="AN46" s="229">
        <f t="shared" si="98"/>
        <v>0</v>
      </c>
      <c r="AO46" s="229">
        <f t="shared" si="98"/>
        <v>19.414767683116562</v>
      </c>
      <c r="AP46" s="229">
        <f t="shared" si="98"/>
        <v>38.829535366233124</v>
      </c>
      <c r="AQ46" s="229">
        <f t="shared" si="98"/>
        <v>38.829535366233124</v>
      </c>
      <c r="AR46" s="229">
        <f t="shared" si="98"/>
        <v>38.829535366233124</v>
      </c>
      <c r="AS46" s="229">
        <f t="shared" si="98"/>
        <v>38.829535366233124</v>
      </c>
      <c r="AT46" s="229">
        <f t="shared" si="98"/>
        <v>38.829535366233124</v>
      </c>
      <c r="AU46" s="229">
        <f t="shared" si="98"/>
        <v>38.829535366233124</v>
      </c>
      <c r="AV46" s="229">
        <f t="shared" si="98"/>
        <v>38.829535366233124</v>
      </c>
      <c r="AW46" s="229">
        <f t="shared" si="98"/>
        <v>38.829535366233124</v>
      </c>
      <c r="AX46" s="229">
        <f t="shared" si="98"/>
        <v>38.829535366233124</v>
      </c>
      <c r="AY46" s="229">
        <f t="shared" si="98"/>
        <v>38.829535366233124</v>
      </c>
      <c r="AZ46" s="229">
        <f t="shared" si="98"/>
        <v>38.829535366233124</v>
      </c>
      <c r="BA46" s="229">
        <f t="shared" si="98"/>
        <v>38.829535366233124</v>
      </c>
      <c r="BB46" s="229">
        <f t="shared" si="98"/>
        <v>38.829535366233124</v>
      </c>
      <c r="BC46" s="229">
        <f t="shared" si="98"/>
        <v>38.829535366233124</v>
      </c>
      <c r="BD46" s="229">
        <f t="shared" si="98"/>
        <v>38.829535366233124</v>
      </c>
      <c r="BE46" s="229">
        <f t="shared" si="98"/>
        <v>38.829535366233124</v>
      </c>
      <c r="BF46" s="229">
        <f t="shared" si="98"/>
        <v>38.829535366233124</v>
      </c>
      <c r="BG46" s="229">
        <f t="shared" si="98"/>
        <v>38.829535366233124</v>
      </c>
      <c r="BH46" s="229">
        <f t="shared" si="98"/>
        <v>38.829535366233124</v>
      </c>
      <c r="BI46" s="229">
        <f t="shared" si="98"/>
        <v>38.829535366233124</v>
      </c>
      <c r="BJ46" s="229">
        <f t="shared" si="98"/>
        <v>38.829535366233124</v>
      </c>
      <c r="BK46" s="229">
        <f t="shared" si="98"/>
        <v>38.829535366233124</v>
      </c>
      <c r="BL46" s="229">
        <f t="shared" si="98"/>
        <v>38.829535366233124</v>
      </c>
      <c r="BM46" s="229">
        <f t="shared" si="98"/>
        <v>38.829535366233124</v>
      </c>
      <c r="BN46" s="229">
        <f t="shared" si="98"/>
        <v>38.829535366233124</v>
      </c>
      <c r="BO46" s="229">
        <f t="shared" si="98"/>
        <v>38.829535366233124</v>
      </c>
      <c r="BP46" s="229">
        <f t="shared" si="98"/>
        <v>38.829535366233124</v>
      </c>
      <c r="BQ46" s="229">
        <f t="shared" si="98"/>
        <v>38.829535366233124</v>
      </c>
      <c r="BR46" s="229">
        <f t="shared" si="98"/>
        <v>38.829535366233124</v>
      </c>
      <c r="BS46" s="229">
        <f t="shared" ref="BS46:BZ46" si="99">IF($D46=BS$9,$E$46*$G$3/2,IF(AND($C46+$E$3&gt;BS$8,BS$9&gt;$D46),$E$46*$G$3,0))</f>
        <v>38.829535366233124</v>
      </c>
      <c r="BT46" s="229">
        <f t="shared" si="99"/>
        <v>38.829535366233124</v>
      </c>
      <c r="BU46" s="229">
        <f t="shared" si="99"/>
        <v>38.829535366233124</v>
      </c>
      <c r="BV46" s="229">
        <f t="shared" si="99"/>
        <v>38.829535366233124</v>
      </c>
      <c r="BW46" s="229">
        <f t="shared" si="99"/>
        <v>38.829535366233124</v>
      </c>
      <c r="BX46" s="229">
        <f t="shared" si="99"/>
        <v>38.829535366233124</v>
      </c>
      <c r="BY46" s="229">
        <f t="shared" si="99"/>
        <v>38.829535366233124</v>
      </c>
      <c r="BZ46" s="229">
        <f t="shared" si="99"/>
        <v>38.829535366233124</v>
      </c>
    </row>
    <row r="47" spans="1:78" x14ac:dyDescent="0.2">
      <c r="A47" s="7" t="str">
        <v>Roll-in 6</v>
      </c>
      <c r="B47" s="7">
        <v>0</v>
      </c>
      <c r="C47" s="7">
        <f t="shared" si="32"/>
        <v>36</v>
      </c>
      <c r="D47" s="165">
        <f t="shared" si="33"/>
        <v>44561</v>
      </c>
      <c r="E47" s="313">
        <f>HLOOKUP(D47,INPUTS!$D$69:$BW$76,IF(B47=1,3,7),FALSE)</f>
        <v>8973</v>
      </c>
      <c r="F47" s="303"/>
      <c r="G47" s="229">
        <f t="shared" ref="G47:BR47" si="100">IF($D47=G$9,$E$47*$G$3/2,IF(AND($C47+$E$3&gt;G$8,G$9&gt;$D47),$E$47*$G$3,0))</f>
        <v>0</v>
      </c>
      <c r="H47" s="229">
        <f t="shared" si="100"/>
        <v>0</v>
      </c>
      <c r="I47" s="229">
        <f t="shared" si="100"/>
        <v>0</v>
      </c>
      <c r="J47" s="229">
        <f t="shared" si="100"/>
        <v>0</v>
      </c>
      <c r="K47" s="229">
        <f t="shared" si="100"/>
        <v>0</v>
      </c>
      <c r="L47" s="229">
        <f t="shared" si="100"/>
        <v>0</v>
      </c>
      <c r="M47" s="229">
        <f t="shared" si="100"/>
        <v>0</v>
      </c>
      <c r="N47" s="229">
        <f t="shared" si="100"/>
        <v>0</v>
      </c>
      <c r="O47" s="229">
        <f t="shared" si="100"/>
        <v>0</v>
      </c>
      <c r="P47" s="229">
        <f t="shared" si="100"/>
        <v>0</v>
      </c>
      <c r="Q47" s="229">
        <f t="shared" si="100"/>
        <v>0</v>
      </c>
      <c r="R47" s="229">
        <f t="shared" si="100"/>
        <v>0</v>
      </c>
      <c r="S47" s="229">
        <f t="shared" si="100"/>
        <v>0</v>
      </c>
      <c r="T47" s="229">
        <f t="shared" si="100"/>
        <v>0</v>
      </c>
      <c r="U47" s="229">
        <f t="shared" si="100"/>
        <v>0</v>
      </c>
      <c r="V47" s="229">
        <f t="shared" si="100"/>
        <v>0</v>
      </c>
      <c r="W47" s="229">
        <f t="shared" si="100"/>
        <v>0</v>
      </c>
      <c r="X47" s="229">
        <f t="shared" si="100"/>
        <v>0</v>
      </c>
      <c r="Y47" s="229">
        <f t="shared" si="100"/>
        <v>0</v>
      </c>
      <c r="Z47" s="229">
        <f t="shared" si="100"/>
        <v>0</v>
      </c>
      <c r="AA47" s="229">
        <f t="shared" si="100"/>
        <v>0</v>
      </c>
      <c r="AB47" s="229">
        <f t="shared" si="100"/>
        <v>0</v>
      </c>
      <c r="AC47" s="229">
        <f t="shared" si="100"/>
        <v>0</v>
      </c>
      <c r="AD47" s="229">
        <f t="shared" si="100"/>
        <v>0</v>
      </c>
      <c r="AE47" s="229">
        <f t="shared" si="100"/>
        <v>0</v>
      </c>
      <c r="AF47" s="229">
        <f t="shared" si="100"/>
        <v>0</v>
      </c>
      <c r="AG47" s="229">
        <f t="shared" si="100"/>
        <v>0</v>
      </c>
      <c r="AH47" s="229">
        <f t="shared" si="100"/>
        <v>0</v>
      </c>
      <c r="AI47" s="229">
        <f t="shared" si="100"/>
        <v>0</v>
      </c>
      <c r="AJ47" s="229">
        <f t="shared" si="100"/>
        <v>0</v>
      </c>
      <c r="AK47" s="229">
        <f t="shared" si="100"/>
        <v>0</v>
      </c>
      <c r="AL47" s="229">
        <f t="shared" si="100"/>
        <v>0</v>
      </c>
      <c r="AM47" s="229">
        <f t="shared" si="100"/>
        <v>0</v>
      </c>
      <c r="AN47" s="229">
        <f t="shared" si="100"/>
        <v>0</v>
      </c>
      <c r="AO47" s="229">
        <f t="shared" si="100"/>
        <v>0</v>
      </c>
      <c r="AP47" s="229">
        <f t="shared" si="100"/>
        <v>6.7648922344633293</v>
      </c>
      <c r="AQ47" s="229">
        <f t="shared" si="100"/>
        <v>13.529784468926659</v>
      </c>
      <c r="AR47" s="229">
        <f t="shared" si="100"/>
        <v>13.529784468926659</v>
      </c>
      <c r="AS47" s="229">
        <f t="shared" si="100"/>
        <v>13.529784468926659</v>
      </c>
      <c r="AT47" s="229">
        <f t="shared" si="100"/>
        <v>13.529784468926659</v>
      </c>
      <c r="AU47" s="229">
        <f t="shared" si="100"/>
        <v>13.529784468926659</v>
      </c>
      <c r="AV47" s="229">
        <f t="shared" si="100"/>
        <v>13.529784468926659</v>
      </c>
      <c r="AW47" s="229">
        <f t="shared" si="100"/>
        <v>13.529784468926659</v>
      </c>
      <c r="AX47" s="229">
        <f t="shared" si="100"/>
        <v>13.529784468926659</v>
      </c>
      <c r="AY47" s="229">
        <f t="shared" si="100"/>
        <v>13.529784468926659</v>
      </c>
      <c r="AZ47" s="229">
        <f t="shared" si="100"/>
        <v>13.529784468926659</v>
      </c>
      <c r="BA47" s="229">
        <f t="shared" si="100"/>
        <v>13.529784468926659</v>
      </c>
      <c r="BB47" s="229">
        <f t="shared" si="100"/>
        <v>13.529784468926659</v>
      </c>
      <c r="BC47" s="229">
        <f t="shared" si="100"/>
        <v>13.529784468926659</v>
      </c>
      <c r="BD47" s="229">
        <f t="shared" si="100"/>
        <v>13.529784468926659</v>
      </c>
      <c r="BE47" s="229">
        <f t="shared" si="100"/>
        <v>13.529784468926659</v>
      </c>
      <c r="BF47" s="229">
        <f t="shared" si="100"/>
        <v>13.529784468926659</v>
      </c>
      <c r="BG47" s="229">
        <f t="shared" si="100"/>
        <v>13.529784468926659</v>
      </c>
      <c r="BH47" s="229">
        <f t="shared" si="100"/>
        <v>13.529784468926659</v>
      </c>
      <c r="BI47" s="229">
        <f t="shared" si="100"/>
        <v>13.529784468926659</v>
      </c>
      <c r="BJ47" s="229">
        <f t="shared" si="100"/>
        <v>13.529784468926659</v>
      </c>
      <c r="BK47" s="229">
        <f t="shared" si="100"/>
        <v>13.529784468926659</v>
      </c>
      <c r="BL47" s="229">
        <f t="shared" si="100"/>
        <v>13.529784468926659</v>
      </c>
      <c r="BM47" s="229">
        <f t="shared" si="100"/>
        <v>13.529784468926659</v>
      </c>
      <c r="BN47" s="229">
        <f t="shared" si="100"/>
        <v>13.529784468926659</v>
      </c>
      <c r="BO47" s="229">
        <f t="shared" si="100"/>
        <v>13.529784468926659</v>
      </c>
      <c r="BP47" s="229">
        <f t="shared" si="100"/>
        <v>13.529784468926659</v>
      </c>
      <c r="BQ47" s="229">
        <f t="shared" si="100"/>
        <v>13.529784468926659</v>
      </c>
      <c r="BR47" s="229">
        <f t="shared" si="100"/>
        <v>13.529784468926659</v>
      </c>
      <c r="BS47" s="229">
        <f t="shared" ref="BS47:BZ47" si="101">IF($D47=BS$9,$E$47*$G$3/2,IF(AND($C47+$E$3&gt;BS$8,BS$9&gt;$D47),$E$47*$G$3,0))</f>
        <v>13.529784468926659</v>
      </c>
      <c r="BT47" s="229">
        <f t="shared" si="101"/>
        <v>13.529784468926659</v>
      </c>
      <c r="BU47" s="229">
        <f t="shared" si="101"/>
        <v>13.529784468926659</v>
      </c>
      <c r="BV47" s="229">
        <f t="shared" si="101"/>
        <v>13.529784468926659</v>
      </c>
      <c r="BW47" s="229">
        <f t="shared" si="101"/>
        <v>13.529784468926659</v>
      </c>
      <c r="BX47" s="229">
        <f t="shared" si="101"/>
        <v>13.529784468926659</v>
      </c>
      <c r="BY47" s="229">
        <f t="shared" si="101"/>
        <v>13.529784468926659</v>
      </c>
      <c r="BZ47" s="229">
        <f t="shared" si="101"/>
        <v>13.529784468926659</v>
      </c>
    </row>
    <row r="48" spans="1:78" x14ac:dyDescent="0.2">
      <c r="A48" s="7" t="str">
        <v>Roll-in 6</v>
      </c>
      <c r="B48" s="7">
        <v>0</v>
      </c>
      <c r="C48" s="7">
        <f t="shared" si="32"/>
        <v>37</v>
      </c>
      <c r="D48" s="165">
        <f t="shared" si="33"/>
        <v>44592</v>
      </c>
      <c r="E48" s="313">
        <f>HLOOKUP(D48,INPUTS!$D$69:$BW$76,IF(B48=1,3,7),FALSE)</f>
        <v>9970</v>
      </c>
      <c r="F48" s="303"/>
      <c r="G48" s="229">
        <f t="shared" ref="G48:BR48" si="102">IF($D48=G$9,$E$48*$G$3/2,IF(AND($C48+$E$3&gt;G$8,G$9&gt;$D48),$E$48*$G$3,0))</f>
        <v>0</v>
      </c>
      <c r="H48" s="229">
        <f t="shared" si="102"/>
        <v>0</v>
      </c>
      <c r="I48" s="229">
        <f t="shared" si="102"/>
        <v>0</v>
      </c>
      <c r="J48" s="229">
        <f t="shared" si="102"/>
        <v>0</v>
      </c>
      <c r="K48" s="229">
        <f t="shared" si="102"/>
        <v>0</v>
      </c>
      <c r="L48" s="229">
        <f t="shared" si="102"/>
        <v>0</v>
      </c>
      <c r="M48" s="229">
        <f t="shared" si="102"/>
        <v>0</v>
      </c>
      <c r="N48" s="229">
        <f t="shared" si="102"/>
        <v>0</v>
      </c>
      <c r="O48" s="229">
        <f t="shared" si="102"/>
        <v>0</v>
      </c>
      <c r="P48" s="229">
        <f t="shared" si="102"/>
        <v>0</v>
      </c>
      <c r="Q48" s="229">
        <f t="shared" si="102"/>
        <v>0</v>
      </c>
      <c r="R48" s="229">
        <f t="shared" si="102"/>
        <v>0</v>
      </c>
      <c r="S48" s="229">
        <f t="shared" si="102"/>
        <v>0</v>
      </c>
      <c r="T48" s="229">
        <f t="shared" si="102"/>
        <v>0</v>
      </c>
      <c r="U48" s="229">
        <f t="shared" si="102"/>
        <v>0</v>
      </c>
      <c r="V48" s="229">
        <f t="shared" si="102"/>
        <v>0</v>
      </c>
      <c r="W48" s="229">
        <f t="shared" si="102"/>
        <v>0</v>
      </c>
      <c r="X48" s="229">
        <f t="shared" si="102"/>
        <v>0</v>
      </c>
      <c r="Y48" s="229">
        <f t="shared" si="102"/>
        <v>0</v>
      </c>
      <c r="Z48" s="229">
        <f t="shared" si="102"/>
        <v>0</v>
      </c>
      <c r="AA48" s="229">
        <f t="shared" si="102"/>
        <v>0</v>
      </c>
      <c r="AB48" s="229">
        <f t="shared" si="102"/>
        <v>0</v>
      </c>
      <c r="AC48" s="229">
        <f t="shared" si="102"/>
        <v>0</v>
      </c>
      <c r="AD48" s="229">
        <f t="shared" si="102"/>
        <v>0</v>
      </c>
      <c r="AE48" s="229">
        <f t="shared" si="102"/>
        <v>0</v>
      </c>
      <c r="AF48" s="229">
        <f t="shared" si="102"/>
        <v>0</v>
      </c>
      <c r="AG48" s="229">
        <f t="shared" si="102"/>
        <v>0</v>
      </c>
      <c r="AH48" s="229">
        <f t="shared" si="102"/>
        <v>0</v>
      </c>
      <c r="AI48" s="229">
        <f t="shared" si="102"/>
        <v>0</v>
      </c>
      <c r="AJ48" s="229">
        <f t="shared" si="102"/>
        <v>0</v>
      </c>
      <c r="AK48" s="229">
        <f t="shared" si="102"/>
        <v>0</v>
      </c>
      <c r="AL48" s="229">
        <f t="shared" si="102"/>
        <v>0</v>
      </c>
      <c r="AM48" s="229">
        <f t="shared" si="102"/>
        <v>0</v>
      </c>
      <c r="AN48" s="229">
        <f t="shared" si="102"/>
        <v>0</v>
      </c>
      <c r="AO48" s="229">
        <f t="shared" si="102"/>
        <v>0</v>
      </c>
      <c r="AP48" s="229">
        <f t="shared" si="102"/>
        <v>0</v>
      </c>
      <c r="AQ48" s="229">
        <f t="shared" si="102"/>
        <v>7.5165469271814764</v>
      </c>
      <c r="AR48" s="229">
        <f t="shared" si="102"/>
        <v>15.033093854362953</v>
      </c>
      <c r="AS48" s="229">
        <f t="shared" si="102"/>
        <v>15.033093854362953</v>
      </c>
      <c r="AT48" s="229">
        <f t="shared" si="102"/>
        <v>15.033093854362953</v>
      </c>
      <c r="AU48" s="229">
        <f t="shared" si="102"/>
        <v>15.033093854362953</v>
      </c>
      <c r="AV48" s="229">
        <f t="shared" si="102"/>
        <v>15.033093854362953</v>
      </c>
      <c r="AW48" s="229">
        <f t="shared" si="102"/>
        <v>15.033093854362953</v>
      </c>
      <c r="AX48" s="229">
        <f t="shared" si="102"/>
        <v>15.033093854362953</v>
      </c>
      <c r="AY48" s="229">
        <f t="shared" si="102"/>
        <v>15.033093854362953</v>
      </c>
      <c r="AZ48" s="229">
        <f t="shared" si="102"/>
        <v>15.033093854362953</v>
      </c>
      <c r="BA48" s="229">
        <f t="shared" si="102"/>
        <v>15.033093854362953</v>
      </c>
      <c r="BB48" s="229">
        <f t="shared" si="102"/>
        <v>15.033093854362953</v>
      </c>
      <c r="BC48" s="229">
        <f t="shared" si="102"/>
        <v>15.033093854362953</v>
      </c>
      <c r="BD48" s="229">
        <f t="shared" si="102"/>
        <v>15.033093854362953</v>
      </c>
      <c r="BE48" s="229">
        <f t="shared" si="102"/>
        <v>15.033093854362953</v>
      </c>
      <c r="BF48" s="229">
        <f t="shared" si="102"/>
        <v>15.033093854362953</v>
      </c>
      <c r="BG48" s="229">
        <f t="shared" si="102"/>
        <v>15.033093854362953</v>
      </c>
      <c r="BH48" s="229">
        <f t="shared" si="102"/>
        <v>15.033093854362953</v>
      </c>
      <c r="BI48" s="229">
        <f t="shared" si="102"/>
        <v>15.033093854362953</v>
      </c>
      <c r="BJ48" s="229">
        <f t="shared" si="102"/>
        <v>15.033093854362953</v>
      </c>
      <c r="BK48" s="229">
        <f t="shared" si="102"/>
        <v>15.033093854362953</v>
      </c>
      <c r="BL48" s="229">
        <f t="shared" si="102"/>
        <v>15.033093854362953</v>
      </c>
      <c r="BM48" s="229">
        <f t="shared" si="102"/>
        <v>15.033093854362953</v>
      </c>
      <c r="BN48" s="229">
        <f t="shared" si="102"/>
        <v>15.033093854362953</v>
      </c>
      <c r="BO48" s="229">
        <f t="shared" si="102"/>
        <v>15.033093854362953</v>
      </c>
      <c r="BP48" s="229">
        <f t="shared" si="102"/>
        <v>15.033093854362953</v>
      </c>
      <c r="BQ48" s="229">
        <f t="shared" si="102"/>
        <v>15.033093854362953</v>
      </c>
      <c r="BR48" s="229">
        <f t="shared" si="102"/>
        <v>15.033093854362953</v>
      </c>
      <c r="BS48" s="229">
        <f t="shared" ref="BS48:BZ48" si="103">IF($D48=BS$9,$E$48*$G$3/2,IF(AND($C48+$E$3&gt;BS$8,BS$9&gt;$D48),$E$48*$G$3,0))</f>
        <v>15.033093854362953</v>
      </c>
      <c r="BT48" s="229">
        <f t="shared" si="103"/>
        <v>15.033093854362953</v>
      </c>
      <c r="BU48" s="229">
        <f t="shared" si="103"/>
        <v>15.033093854362953</v>
      </c>
      <c r="BV48" s="229">
        <f t="shared" si="103"/>
        <v>15.033093854362953</v>
      </c>
      <c r="BW48" s="229">
        <f t="shared" si="103"/>
        <v>15.033093854362953</v>
      </c>
      <c r="BX48" s="229">
        <f t="shared" si="103"/>
        <v>15.033093854362953</v>
      </c>
      <c r="BY48" s="229">
        <f t="shared" si="103"/>
        <v>15.033093854362953</v>
      </c>
      <c r="BZ48" s="229">
        <f t="shared" si="103"/>
        <v>15.033093854362953</v>
      </c>
    </row>
    <row r="49" spans="1:78" x14ac:dyDescent="0.2">
      <c r="A49" s="7" t="str">
        <v>Roll-in 6</v>
      </c>
      <c r="B49" s="7">
        <v>0</v>
      </c>
      <c r="C49" s="7">
        <f t="shared" si="32"/>
        <v>38</v>
      </c>
      <c r="D49" s="165">
        <f t="shared" si="33"/>
        <v>44620</v>
      </c>
      <c r="E49" s="313">
        <f>HLOOKUP(D49,INPUTS!$D$69:$BW$76,IF(B49=1,3,7),FALSE)</f>
        <v>9970</v>
      </c>
      <c r="F49" s="303"/>
      <c r="G49" s="229">
        <f t="shared" ref="G49:BR49" si="104">IF($D49=G$9,$E$49*$G$3/2,IF(AND($C49+$E$3&gt;G$8,G$9&gt;$D49),$E$49*$G$3,0))</f>
        <v>0</v>
      </c>
      <c r="H49" s="229">
        <f t="shared" si="104"/>
        <v>0</v>
      </c>
      <c r="I49" s="229">
        <f t="shared" si="104"/>
        <v>0</v>
      </c>
      <c r="J49" s="229">
        <f t="shared" si="104"/>
        <v>0</v>
      </c>
      <c r="K49" s="229">
        <f t="shared" si="104"/>
        <v>0</v>
      </c>
      <c r="L49" s="229">
        <f t="shared" si="104"/>
        <v>0</v>
      </c>
      <c r="M49" s="229">
        <f t="shared" si="104"/>
        <v>0</v>
      </c>
      <c r="N49" s="229">
        <f t="shared" si="104"/>
        <v>0</v>
      </c>
      <c r="O49" s="229">
        <f t="shared" si="104"/>
        <v>0</v>
      </c>
      <c r="P49" s="229">
        <f t="shared" si="104"/>
        <v>0</v>
      </c>
      <c r="Q49" s="229">
        <f t="shared" si="104"/>
        <v>0</v>
      </c>
      <c r="R49" s="229">
        <f t="shared" si="104"/>
        <v>0</v>
      </c>
      <c r="S49" s="229">
        <f t="shared" si="104"/>
        <v>0</v>
      </c>
      <c r="T49" s="229">
        <f t="shared" si="104"/>
        <v>0</v>
      </c>
      <c r="U49" s="229">
        <f t="shared" si="104"/>
        <v>0</v>
      </c>
      <c r="V49" s="229">
        <f t="shared" si="104"/>
        <v>0</v>
      </c>
      <c r="W49" s="229">
        <f t="shared" si="104"/>
        <v>0</v>
      </c>
      <c r="X49" s="229">
        <f t="shared" si="104"/>
        <v>0</v>
      </c>
      <c r="Y49" s="229">
        <f t="shared" si="104"/>
        <v>0</v>
      </c>
      <c r="Z49" s="229">
        <f t="shared" si="104"/>
        <v>0</v>
      </c>
      <c r="AA49" s="229">
        <f t="shared" si="104"/>
        <v>0</v>
      </c>
      <c r="AB49" s="229">
        <f t="shared" si="104"/>
        <v>0</v>
      </c>
      <c r="AC49" s="229">
        <f t="shared" si="104"/>
        <v>0</v>
      </c>
      <c r="AD49" s="229">
        <f t="shared" si="104"/>
        <v>0</v>
      </c>
      <c r="AE49" s="229">
        <f t="shared" si="104"/>
        <v>0</v>
      </c>
      <c r="AF49" s="229">
        <f t="shared" si="104"/>
        <v>0</v>
      </c>
      <c r="AG49" s="229">
        <f t="shared" si="104"/>
        <v>0</v>
      </c>
      <c r="AH49" s="229">
        <f t="shared" si="104"/>
        <v>0</v>
      </c>
      <c r="AI49" s="229">
        <f t="shared" si="104"/>
        <v>0</v>
      </c>
      <c r="AJ49" s="229">
        <f t="shared" si="104"/>
        <v>0</v>
      </c>
      <c r="AK49" s="229">
        <f t="shared" si="104"/>
        <v>0</v>
      </c>
      <c r="AL49" s="229">
        <f t="shared" si="104"/>
        <v>0</v>
      </c>
      <c r="AM49" s="229">
        <f t="shared" si="104"/>
        <v>0</v>
      </c>
      <c r="AN49" s="229">
        <f t="shared" si="104"/>
        <v>0</v>
      </c>
      <c r="AO49" s="229">
        <f t="shared" si="104"/>
        <v>0</v>
      </c>
      <c r="AP49" s="229">
        <f t="shared" si="104"/>
        <v>0</v>
      </c>
      <c r="AQ49" s="229">
        <f t="shared" si="104"/>
        <v>0</v>
      </c>
      <c r="AR49" s="229">
        <f t="shared" si="104"/>
        <v>7.5165469271814764</v>
      </c>
      <c r="AS49" s="229">
        <f t="shared" si="104"/>
        <v>15.033093854362953</v>
      </c>
      <c r="AT49" s="229">
        <f t="shared" si="104"/>
        <v>15.033093854362953</v>
      </c>
      <c r="AU49" s="229">
        <f t="shared" si="104"/>
        <v>15.033093854362953</v>
      </c>
      <c r="AV49" s="229">
        <f t="shared" si="104"/>
        <v>15.033093854362953</v>
      </c>
      <c r="AW49" s="229">
        <f t="shared" si="104"/>
        <v>15.033093854362953</v>
      </c>
      <c r="AX49" s="229">
        <f t="shared" si="104"/>
        <v>15.033093854362953</v>
      </c>
      <c r="AY49" s="229">
        <f t="shared" si="104"/>
        <v>15.033093854362953</v>
      </c>
      <c r="AZ49" s="229">
        <f t="shared" si="104"/>
        <v>15.033093854362953</v>
      </c>
      <c r="BA49" s="229">
        <f t="shared" si="104"/>
        <v>15.033093854362953</v>
      </c>
      <c r="BB49" s="229">
        <f t="shared" si="104"/>
        <v>15.033093854362953</v>
      </c>
      <c r="BC49" s="229">
        <f t="shared" si="104"/>
        <v>15.033093854362953</v>
      </c>
      <c r="BD49" s="229">
        <f t="shared" si="104"/>
        <v>15.033093854362953</v>
      </c>
      <c r="BE49" s="229">
        <f t="shared" si="104"/>
        <v>15.033093854362953</v>
      </c>
      <c r="BF49" s="229">
        <f t="shared" si="104"/>
        <v>15.033093854362953</v>
      </c>
      <c r="BG49" s="229">
        <f t="shared" si="104"/>
        <v>15.033093854362953</v>
      </c>
      <c r="BH49" s="229">
        <f t="shared" si="104"/>
        <v>15.033093854362953</v>
      </c>
      <c r="BI49" s="229">
        <f t="shared" si="104"/>
        <v>15.033093854362953</v>
      </c>
      <c r="BJ49" s="229">
        <f t="shared" si="104"/>
        <v>15.033093854362953</v>
      </c>
      <c r="BK49" s="229">
        <f t="shared" si="104"/>
        <v>15.033093854362953</v>
      </c>
      <c r="BL49" s="229">
        <f t="shared" si="104"/>
        <v>15.033093854362953</v>
      </c>
      <c r="BM49" s="229">
        <f t="shared" si="104"/>
        <v>15.033093854362953</v>
      </c>
      <c r="BN49" s="229">
        <f t="shared" si="104"/>
        <v>15.033093854362953</v>
      </c>
      <c r="BO49" s="229">
        <f t="shared" si="104"/>
        <v>15.033093854362953</v>
      </c>
      <c r="BP49" s="229">
        <f t="shared" si="104"/>
        <v>15.033093854362953</v>
      </c>
      <c r="BQ49" s="229">
        <f t="shared" si="104"/>
        <v>15.033093854362953</v>
      </c>
      <c r="BR49" s="229">
        <f t="shared" si="104"/>
        <v>15.033093854362953</v>
      </c>
      <c r="BS49" s="229">
        <f t="shared" ref="BS49:BZ49" si="105">IF($D49=BS$9,$E$49*$G$3/2,IF(AND($C49+$E$3&gt;BS$8,BS$9&gt;$D49),$E$49*$G$3,0))</f>
        <v>15.033093854362953</v>
      </c>
      <c r="BT49" s="229">
        <f t="shared" si="105"/>
        <v>15.033093854362953</v>
      </c>
      <c r="BU49" s="229">
        <f t="shared" si="105"/>
        <v>15.033093854362953</v>
      </c>
      <c r="BV49" s="229">
        <f t="shared" si="105"/>
        <v>15.033093854362953</v>
      </c>
      <c r="BW49" s="229">
        <f t="shared" si="105"/>
        <v>15.033093854362953</v>
      </c>
      <c r="BX49" s="229">
        <f t="shared" si="105"/>
        <v>15.033093854362953</v>
      </c>
      <c r="BY49" s="229">
        <f t="shared" si="105"/>
        <v>15.033093854362953</v>
      </c>
      <c r="BZ49" s="229">
        <f t="shared" si="105"/>
        <v>15.033093854362953</v>
      </c>
    </row>
    <row r="50" spans="1:78" x14ac:dyDescent="0.2">
      <c r="A50" s="7" t="str">
        <v>Roll-in 7</v>
      </c>
      <c r="B50" s="7">
        <v>0</v>
      </c>
      <c r="C50" s="7">
        <f t="shared" si="32"/>
        <v>39</v>
      </c>
      <c r="D50" s="165">
        <f t="shared" si="33"/>
        <v>44651</v>
      </c>
      <c r="E50" s="313">
        <f>HLOOKUP(D50,INPUTS!$D$69:$BW$76,IF(B50=1,3,7),FALSE)</f>
        <v>0</v>
      </c>
      <c r="F50" s="303"/>
      <c r="G50" s="229">
        <f t="shared" ref="G50:BR50" si="106">IF($D50=G$9,$E$50*$G$3/2,IF(AND($C50+$E$3&gt;G$8,G$9&gt;$D50),$E$50*$G$3,0))</f>
        <v>0</v>
      </c>
      <c r="H50" s="229">
        <f t="shared" si="106"/>
        <v>0</v>
      </c>
      <c r="I50" s="229">
        <f t="shared" si="106"/>
        <v>0</v>
      </c>
      <c r="J50" s="229">
        <f t="shared" si="106"/>
        <v>0</v>
      </c>
      <c r="K50" s="229">
        <f t="shared" si="106"/>
        <v>0</v>
      </c>
      <c r="L50" s="229">
        <f t="shared" si="106"/>
        <v>0</v>
      </c>
      <c r="M50" s="229">
        <f t="shared" si="106"/>
        <v>0</v>
      </c>
      <c r="N50" s="229">
        <f t="shared" si="106"/>
        <v>0</v>
      </c>
      <c r="O50" s="229">
        <f t="shared" si="106"/>
        <v>0</v>
      </c>
      <c r="P50" s="229">
        <f t="shared" si="106"/>
        <v>0</v>
      </c>
      <c r="Q50" s="229">
        <f t="shared" si="106"/>
        <v>0</v>
      </c>
      <c r="R50" s="229">
        <f t="shared" si="106"/>
        <v>0</v>
      </c>
      <c r="S50" s="229">
        <f t="shared" si="106"/>
        <v>0</v>
      </c>
      <c r="T50" s="229">
        <f t="shared" si="106"/>
        <v>0</v>
      </c>
      <c r="U50" s="229">
        <f t="shared" si="106"/>
        <v>0</v>
      </c>
      <c r="V50" s="229">
        <f t="shared" si="106"/>
        <v>0</v>
      </c>
      <c r="W50" s="229">
        <f t="shared" si="106"/>
        <v>0</v>
      </c>
      <c r="X50" s="229">
        <f t="shared" si="106"/>
        <v>0</v>
      </c>
      <c r="Y50" s="229">
        <f t="shared" si="106"/>
        <v>0</v>
      </c>
      <c r="Z50" s="229">
        <f t="shared" si="106"/>
        <v>0</v>
      </c>
      <c r="AA50" s="229">
        <f t="shared" si="106"/>
        <v>0</v>
      </c>
      <c r="AB50" s="229">
        <f t="shared" si="106"/>
        <v>0</v>
      </c>
      <c r="AC50" s="229">
        <f t="shared" si="106"/>
        <v>0</v>
      </c>
      <c r="AD50" s="229">
        <f t="shared" si="106"/>
        <v>0</v>
      </c>
      <c r="AE50" s="229">
        <f t="shared" si="106"/>
        <v>0</v>
      </c>
      <c r="AF50" s="229">
        <f t="shared" si="106"/>
        <v>0</v>
      </c>
      <c r="AG50" s="229">
        <f t="shared" si="106"/>
        <v>0</v>
      </c>
      <c r="AH50" s="229">
        <f t="shared" si="106"/>
        <v>0</v>
      </c>
      <c r="AI50" s="229">
        <f t="shared" si="106"/>
        <v>0</v>
      </c>
      <c r="AJ50" s="229">
        <f t="shared" si="106"/>
        <v>0</v>
      </c>
      <c r="AK50" s="229">
        <f t="shared" si="106"/>
        <v>0</v>
      </c>
      <c r="AL50" s="229">
        <f t="shared" si="106"/>
        <v>0</v>
      </c>
      <c r="AM50" s="229">
        <f t="shared" si="106"/>
        <v>0</v>
      </c>
      <c r="AN50" s="229">
        <f t="shared" si="106"/>
        <v>0</v>
      </c>
      <c r="AO50" s="229">
        <f t="shared" si="106"/>
        <v>0</v>
      </c>
      <c r="AP50" s="229">
        <f t="shared" si="106"/>
        <v>0</v>
      </c>
      <c r="AQ50" s="229">
        <f t="shared" si="106"/>
        <v>0</v>
      </c>
      <c r="AR50" s="229">
        <f t="shared" si="106"/>
        <v>0</v>
      </c>
      <c r="AS50" s="229">
        <f t="shared" si="106"/>
        <v>0</v>
      </c>
      <c r="AT50" s="229">
        <f t="shared" si="106"/>
        <v>0</v>
      </c>
      <c r="AU50" s="229">
        <f t="shared" si="106"/>
        <v>0</v>
      </c>
      <c r="AV50" s="229">
        <f t="shared" si="106"/>
        <v>0</v>
      </c>
      <c r="AW50" s="229">
        <f t="shared" si="106"/>
        <v>0</v>
      </c>
      <c r="AX50" s="229">
        <f t="shared" si="106"/>
        <v>0</v>
      </c>
      <c r="AY50" s="229">
        <f t="shared" si="106"/>
        <v>0</v>
      </c>
      <c r="AZ50" s="229">
        <f t="shared" si="106"/>
        <v>0</v>
      </c>
      <c r="BA50" s="229">
        <f t="shared" si="106"/>
        <v>0</v>
      </c>
      <c r="BB50" s="229">
        <f t="shared" si="106"/>
        <v>0</v>
      </c>
      <c r="BC50" s="229">
        <f t="shared" si="106"/>
        <v>0</v>
      </c>
      <c r="BD50" s="229">
        <f t="shared" si="106"/>
        <v>0</v>
      </c>
      <c r="BE50" s="229">
        <f t="shared" si="106"/>
        <v>0</v>
      </c>
      <c r="BF50" s="229">
        <f t="shared" si="106"/>
        <v>0</v>
      </c>
      <c r="BG50" s="229">
        <f t="shared" si="106"/>
        <v>0</v>
      </c>
      <c r="BH50" s="229">
        <f t="shared" si="106"/>
        <v>0</v>
      </c>
      <c r="BI50" s="229">
        <f t="shared" si="106"/>
        <v>0</v>
      </c>
      <c r="BJ50" s="229">
        <f t="shared" si="106"/>
        <v>0</v>
      </c>
      <c r="BK50" s="229">
        <f t="shared" si="106"/>
        <v>0</v>
      </c>
      <c r="BL50" s="229">
        <f t="shared" si="106"/>
        <v>0</v>
      </c>
      <c r="BM50" s="229">
        <f t="shared" si="106"/>
        <v>0</v>
      </c>
      <c r="BN50" s="229">
        <f t="shared" si="106"/>
        <v>0</v>
      </c>
      <c r="BO50" s="229">
        <f t="shared" si="106"/>
        <v>0</v>
      </c>
      <c r="BP50" s="229">
        <f t="shared" si="106"/>
        <v>0</v>
      </c>
      <c r="BQ50" s="229">
        <f t="shared" si="106"/>
        <v>0</v>
      </c>
      <c r="BR50" s="229">
        <f t="shared" si="106"/>
        <v>0</v>
      </c>
      <c r="BS50" s="229">
        <f t="shared" ref="BS50:BZ50" si="107">IF($D50=BS$9,$E$50*$G$3/2,IF(AND($C50+$E$3&gt;BS$8,BS$9&gt;$D50),$E$50*$G$3,0))</f>
        <v>0</v>
      </c>
      <c r="BT50" s="229">
        <f t="shared" si="107"/>
        <v>0</v>
      </c>
      <c r="BU50" s="229">
        <f t="shared" si="107"/>
        <v>0</v>
      </c>
      <c r="BV50" s="229">
        <f t="shared" si="107"/>
        <v>0</v>
      </c>
      <c r="BW50" s="229">
        <f t="shared" si="107"/>
        <v>0</v>
      </c>
      <c r="BX50" s="229">
        <f t="shared" si="107"/>
        <v>0</v>
      </c>
      <c r="BY50" s="229">
        <f t="shared" si="107"/>
        <v>0</v>
      </c>
      <c r="BZ50" s="229">
        <f t="shared" si="107"/>
        <v>0</v>
      </c>
    </row>
    <row r="51" spans="1:78" x14ac:dyDescent="0.2">
      <c r="A51" s="7" t="str">
        <v>Roll-in 7</v>
      </c>
      <c r="B51" s="7">
        <v>0</v>
      </c>
      <c r="C51" s="7">
        <f t="shared" si="32"/>
        <v>40</v>
      </c>
      <c r="D51" s="165">
        <f t="shared" si="33"/>
        <v>44681</v>
      </c>
      <c r="E51" s="313">
        <f>HLOOKUP(D51,INPUTS!$D$69:$BW$76,IF(B51=1,3,7),FALSE)</f>
        <v>0</v>
      </c>
      <c r="F51" s="303"/>
      <c r="G51" s="229">
        <f t="shared" ref="G51:BR51" si="108">IF($D51=G$9,$E$51*$G$3/2,IF(AND($C51+$E$3&gt;G$8,G$9&gt;$D51),$E$51*$G$3,0))</f>
        <v>0</v>
      </c>
      <c r="H51" s="229">
        <f t="shared" si="108"/>
        <v>0</v>
      </c>
      <c r="I51" s="229">
        <f t="shared" si="108"/>
        <v>0</v>
      </c>
      <c r="J51" s="229">
        <f t="shared" si="108"/>
        <v>0</v>
      </c>
      <c r="K51" s="229">
        <f t="shared" si="108"/>
        <v>0</v>
      </c>
      <c r="L51" s="229">
        <f t="shared" si="108"/>
        <v>0</v>
      </c>
      <c r="M51" s="229">
        <f t="shared" si="108"/>
        <v>0</v>
      </c>
      <c r="N51" s="229">
        <f t="shared" si="108"/>
        <v>0</v>
      </c>
      <c r="O51" s="229">
        <f t="shared" si="108"/>
        <v>0</v>
      </c>
      <c r="P51" s="229">
        <f t="shared" si="108"/>
        <v>0</v>
      </c>
      <c r="Q51" s="229">
        <f t="shared" si="108"/>
        <v>0</v>
      </c>
      <c r="R51" s="229">
        <f t="shared" si="108"/>
        <v>0</v>
      </c>
      <c r="S51" s="229">
        <f t="shared" si="108"/>
        <v>0</v>
      </c>
      <c r="T51" s="229">
        <f t="shared" si="108"/>
        <v>0</v>
      </c>
      <c r="U51" s="229">
        <f t="shared" si="108"/>
        <v>0</v>
      </c>
      <c r="V51" s="229">
        <f t="shared" si="108"/>
        <v>0</v>
      </c>
      <c r="W51" s="229">
        <f t="shared" si="108"/>
        <v>0</v>
      </c>
      <c r="X51" s="229">
        <f t="shared" si="108"/>
        <v>0</v>
      </c>
      <c r="Y51" s="229">
        <f t="shared" si="108"/>
        <v>0</v>
      </c>
      <c r="Z51" s="229">
        <f t="shared" si="108"/>
        <v>0</v>
      </c>
      <c r="AA51" s="229">
        <f t="shared" si="108"/>
        <v>0</v>
      </c>
      <c r="AB51" s="229">
        <f t="shared" si="108"/>
        <v>0</v>
      </c>
      <c r="AC51" s="229">
        <f t="shared" si="108"/>
        <v>0</v>
      </c>
      <c r="AD51" s="229">
        <f t="shared" si="108"/>
        <v>0</v>
      </c>
      <c r="AE51" s="229">
        <f t="shared" si="108"/>
        <v>0</v>
      </c>
      <c r="AF51" s="229">
        <f t="shared" si="108"/>
        <v>0</v>
      </c>
      <c r="AG51" s="229">
        <f t="shared" si="108"/>
        <v>0</v>
      </c>
      <c r="AH51" s="229">
        <f t="shared" si="108"/>
        <v>0</v>
      </c>
      <c r="AI51" s="229">
        <f t="shared" si="108"/>
        <v>0</v>
      </c>
      <c r="AJ51" s="229">
        <f t="shared" si="108"/>
        <v>0</v>
      </c>
      <c r="AK51" s="229">
        <f t="shared" si="108"/>
        <v>0</v>
      </c>
      <c r="AL51" s="229">
        <f t="shared" si="108"/>
        <v>0</v>
      </c>
      <c r="AM51" s="229">
        <f t="shared" si="108"/>
        <v>0</v>
      </c>
      <c r="AN51" s="229">
        <f t="shared" si="108"/>
        <v>0</v>
      </c>
      <c r="AO51" s="229">
        <f t="shared" si="108"/>
        <v>0</v>
      </c>
      <c r="AP51" s="229">
        <f t="shared" si="108"/>
        <v>0</v>
      </c>
      <c r="AQ51" s="229">
        <f t="shared" si="108"/>
        <v>0</v>
      </c>
      <c r="AR51" s="229">
        <f t="shared" si="108"/>
        <v>0</v>
      </c>
      <c r="AS51" s="229">
        <f t="shared" si="108"/>
        <v>0</v>
      </c>
      <c r="AT51" s="229">
        <f t="shared" si="108"/>
        <v>0</v>
      </c>
      <c r="AU51" s="229">
        <f t="shared" si="108"/>
        <v>0</v>
      </c>
      <c r="AV51" s="229">
        <f t="shared" si="108"/>
        <v>0</v>
      </c>
      <c r="AW51" s="229">
        <f t="shared" si="108"/>
        <v>0</v>
      </c>
      <c r="AX51" s="229">
        <f t="shared" si="108"/>
        <v>0</v>
      </c>
      <c r="AY51" s="229">
        <f t="shared" si="108"/>
        <v>0</v>
      </c>
      <c r="AZ51" s="229">
        <f t="shared" si="108"/>
        <v>0</v>
      </c>
      <c r="BA51" s="229">
        <f t="shared" si="108"/>
        <v>0</v>
      </c>
      <c r="BB51" s="229">
        <f t="shared" si="108"/>
        <v>0</v>
      </c>
      <c r="BC51" s="229">
        <f t="shared" si="108"/>
        <v>0</v>
      </c>
      <c r="BD51" s="229">
        <f t="shared" si="108"/>
        <v>0</v>
      </c>
      <c r="BE51" s="229">
        <f t="shared" si="108"/>
        <v>0</v>
      </c>
      <c r="BF51" s="229">
        <f t="shared" si="108"/>
        <v>0</v>
      </c>
      <c r="BG51" s="229">
        <f t="shared" si="108"/>
        <v>0</v>
      </c>
      <c r="BH51" s="229">
        <f t="shared" si="108"/>
        <v>0</v>
      </c>
      <c r="BI51" s="229">
        <f t="shared" si="108"/>
        <v>0</v>
      </c>
      <c r="BJ51" s="229">
        <f t="shared" si="108"/>
        <v>0</v>
      </c>
      <c r="BK51" s="229">
        <f t="shared" si="108"/>
        <v>0</v>
      </c>
      <c r="BL51" s="229">
        <f t="shared" si="108"/>
        <v>0</v>
      </c>
      <c r="BM51" s="229">
        <f t="shared" si="108"/>
        <v>0</v>
      </c>
      <c r="BN51" s="229">
        <f t="shared" si="108"/>
        <v>0</v>
      </c>
      <c r="BO51" s="229">
        <f t="shared" si="108"/>
        <v>0</v>
      </c>
      <c r="BP51" s="229">
        <f t="shared" si="108"/>
        <v>0</v>
      </c>
      <c r="BQ51" s="229">
        <f t="shared" si="108"/>
        <v>0</v>
      </c>
      <c r="BR51" s="229">
        <f t="shared" si="108"/>
        <v>0</v>
      </c>
      <c r="BS51" s="229">
        <f t="shared" ref="BS51:BZ51" si="109">IF($D51=BS$9,$E$51*$G$3/2,IF(AND($C51+$E$3&gt;BS$8,BS$9&gt;$D51),$E$51*$G$3,0))</f>
        <v>0</v>
      </c>
      <c r="BT51" s="229">
        <f t="shared" si="109"/>
        <v>0</v>
      </c>
      <c r="BU51" s="229">
        <f t="shared" si="109"/>
        <v>0</v>
      </c>
      <c r="BV51" s="229">
        <f t="shared" si="109"/>
        <v>0</v>
      </c>
      <c r="BW51" s="229">
        <f t="shared" si="109"/>
        <v>0</v>
      </c>
      <c r="BX51" s="229">
        <f t="shared" si="109"/>
        <v>0</v>
      </c>
      <c r="BY51" s="229">
        <f t="shared" si="109"/>
        <v>0</v>
      </c>
      <c r="BZ51" s="229">
        <f t="shared" si="109"/>
        <v>0</v>
      </c>
    </row>
    <row r="52" spans="1:78" x14ac:dyDescent="0.2">
      <c r="A52" s="7" t="str">
        <v>Roll-in 7</v>
      </c>
      <c r="B52" s="7">
        <v>0</v>
      </c>
      <c r="C52" s="7">
        <f t="shared" si="32"/>
        <v>41</v>
      </c>
      <c r="D52" s="165">
        <f t="shared" si="33"/>
        <v>44712</v>
      </c>
      <c r="E52" s="313">
        <f>HLOOKUP(D52,INPUTS!$D$69:$BW$76,IF(B52=1,3,7),FALSE)</f>
        <v>0</v>
      </c>
      <c r="F52" s="303"/>
      <c r="G52" s="229">
        <f t="shared" ref="G52:BR52" si="110">IF($D52=G$9,$E$52*$G$3/2,IF(AND($C52+$E$3&gt;G$8,G$9&gt;$D52),$E$52*$G$3,0))</f>
        <v>0</v>
      </c>
      <c r="H52" s="229">
        <f t="shared" si="110"/>
        <v>0</v>
      </c>
      <c r="I52" s="229">
        <f t="shared" si="110"/>
        <v>0</v>
      </c>
      <c r="J52" s="229">
        <f t="shared" si="110"/>
        <v>0</v>
      </c>
      <c r="K52" s="229">
        <f t="shared" si="110"/>
        <v>0</v>
      </c>
      <c r="L52" s="229">
        <f t="shared" si="110"/>
        <v>0</v>
      </c>
      <c r="M52" s="229">
        <f t="shared" si="110"/>
        <v>0</v>
      </c>
      <c r="N52" s="229">
        <f t="shared" si="110"/>
        <v>0</v>
      </c>
      <c r="O52" s="229">
        <f t="shared" si="110"/>
        <v>0</v>
      </c>
      <c r="P52" s="229">
        <f t="shared" si="110"/>
        <v>0</v>
      </c>
      <c r="Q52" s="229">
        <f t="shared" si="110"/>
        <v>0</v>
      </c>
      <c r="R52" s="229">
        <f t="shared" si="110"/>
        <v>0</v>
      </c>
      <c r="S52" s="229">
        <f t="shared" si="110"/>
        <v>0</v>
      </c>
      <c r="T52" s="229">
        <f t="shared" si="110"/>
        <v>0</v>
      </c>
      <c r="U52" s="229">
        <f t="shared" si="110"/>
        <v>0</v>
      </c>
      <c r="V52" s="229">
        <f t="shared" si="110"/>
        <v>0</v>
      </c>
      <c r="W52" s="229">
        <f t="shared" si="110"/>
        <v>0</v>
      </c>
      <c r="X52" s="229">
        <f t="shared" si="110"/>
        <v>0</v>
      </c>
      <c r="Y52" s="229">
        <f t="shared" si="110"/>
        <v>0</v>
      </c>
      <c r="Z52" s="229">
        <f t="shared" si="110"/>
        <v>0</v>
      </c>
      <c r="AA52" s="229">
        <f t="shared" si="110"/>
        <v>0</v>
      </c>
      <c r="AB52" s="229">
        <f t="shared" si="110"/>
        <v>0</v>
      </c>
      <c r="AC52" s="229">
        <f t="shared" si="110"/>
        <v>0</v>
      </c>
      <c r="AD52" s="229">
        <f t="shared" si="110"/>
        <v>0</v>
      </c>
      <c r="AE52" s="229">
        <f t="shared" si="110"/>
        <v>0</v>
      </c>
      <c r="AF52" s="229">
        <f t="shared" si="110"/>
        <v>0</v>
      </c>
      <c r="AG52" s="229">
        <f t="shared" si="110"/>
        <v>0</v>
      </c>
      <c r="AH52" s="229">
        <f t="shared" si="110"/>
        <v>0</v>
      </c>
      <c r="AI52" s="229">
        <f t="shared" si="110"/>
        <v>0</v>
      </c>
      <c r="AJ52" s="229">
        <f t="shared" si="110"/>
        <v>0</v>
      </c>
      <c r="AK52" s="229">
        <f t="shared" si="110"/>
        <v>0</v>
      </c>
      <c r="AL52" s="229">
        <f t="shared" si="110"/>
        <v>0</v>
      </c>
      <c r="AM52" s="229">
        <f t="shared" si="110"/>
        <v>0</v>
      </c>
      <c r="AN52" s="229">
        <f t="shared" si="110"/>
        <v>0</v>
      </c>
      <c r="AO52" s="229">
        <f t="shared" si="110"/>
        <v>0</v>
      </c>
      <c r="AP52" s="229">
        <f t="shared" si="110"/>
        <v>0</v>
      </c>
      <c r="AQ52" s="229">
        <f t="shared" si="110"/>
        <v>0</v>
      </c>
      <c r="AR52" s="229">
        <f t="shared" si="110"/>
        <v>0</v>
      </c>
      <c r="AS52" s="229">
        <f t="shared" si="110"/>
        <v>0</v>
      </c>
      <c r="AT52" s="229">
        <f t="shared" si="110"/>
        <v>0</v>
      </c>
      <c r="AU52" s="229">
        <f t="shared" si="110"/>
        <v>0</v>
      </c>
      <c r="AV52" s="229">
        <f t="shared" si="110"/>
        <v>0</v>
      </c>
      <c r="AW52" s="229">
        <f t="shared" si="110"/>
        <v>0</v>
      </c>
      <c r="AX52" s="229">
        <f t="shared" si="110"/>
        <v>0</v>
      </c>
      <c r="AY52" s="229">
        <f t="shared" si="110"/>
        <v>0</v>
      </c>
      <c r="AZ52" s="229">
        <f t="shared" si="110"/>
        <v>0</v>
      </c>
      <c r="BA52" s="229">
        <f t="shared" si="110"/>
        <v>0</v>
      </c>
      <c r="BB52" s="229">
        <f t="shared" si="110"/>
        <v>0</v>
      </c>
      <c r="BC52" s="229">
        <f t="shared" si="110"/>
        <v>0</v>
      </c>
      <c r="BD52" s="229">
        <f t="shared" si="110"/>
        <v>0</v>
      </c>
      <c r="BE52" s="229">
        <f t="shared" si="110"/>
        <v>0</v>
      </c>
      <c r="BF52" s="229">
        <f t="shared" si="110"/>
        <v>0</v>
      </c>
      <c r="BG52" s="229">
        <f t="shared" si="110"/>
        <v>0</v>
      </c>
      <c r="BH52" s="229">
        <f t="shared" si="110"/>
        <v>0</v>
      </c>
      <c r="BI52" s="229">
        <f t="shared" si="110"/>
        <v>0</v>
      </c>
      <c r="BJ52" s="229">
        <f t="shared" si="110"/>
        <v>0</v>
      </c>
      <c r="BK52" s="229">
        <f t="shared" si="110"/>
        <v>0</v>
      </c>
      <c r="BL52" s="229">
        <f t="shared" si="110"/>
        <v>0</v>
      </c>
      <c r="BM52" s="229">
        <f t="shared" si="110"/>
        <v>0</v>
      </c>
      <c r="BN52" s="229">
        <f t="shared" si="110"/>
        <v>0</v>
      </c>
      <c r="BO52" s="229">
        <f t="shared" si="110"/>
        <v>0</v>
      </c>
      <c r="BP52" s="229">
        <f t="shared" si="110"/>
        <v>0</v>
      </c>
      <c r="BQ52" s="229">
        <f t="shared" si="110"/>
        <v>0</v>
      </c>
      <c r="BR52" s="229">
        <f t="shared" si="110"/>
        <v>0</v>
      </c>
      <c r="BS52" s="229">
        <f t="shared" ref="BS52:BZ52" si="111">IF($D52=BS$9,$E$52*$G$3/2,IF(AND($C52+$E$3&gt;BS$8,BS$9&gt;$D52),$E$52*$G$3,0))</f>
        <v>0</v>
      </c>
      <c r="BT52" s="229">
        <f t="shared" si="111"/>
        <v>0</v>
      </c>
      <c r="BU52" s="229">
        <f t="shared" si="111"/>
        <v>0</v>
      </c>
      <c r="BV52" s="229">
        <f t="shared" si="111"/>
        <v>0</v>
      </c>
      <c r="BW52" s="229">
        <f t="shared" si="111"/>
        <v>0</v>
      </c>
      <c r="BX52" s="229">
        <f t="shared" si="111"/>
        <v>0</v>
      </c>
      <c r="BY52" s="229">
        <f t="shared" si="111"/>
        <v>0</v>
      </c>
      <c r="BZ52" s="229">
        <f t="shared" si="111"/>
        <v>0</v>
      </c>
    </row>
    <row r="53" spans="1:78" x14ac:dyDescent="0.2">
      <c r="A53" s="7" t="str">
        <v>Roll-in 7</v>
      </c>
      <c r="B53" s="7">
        <v>0</v>
      </c>
      <c r="C53" s="7">
        <f t="shared" si="32"/>
        <v>42</v>
      </c>
      <c r="D53" s="165">
        <f t="shared" si="33"/>
        <v>44742</v>
      </c>
      <c r="E53" s="313">
        <f>HLOOKUP(D53,INPUTS!$D$69:$BW$76,IF(B53=1,3,7),FALSE)</f>
        <v>0</v>
      </c>
      <c r="F53" s="303"/>
      <c r="G53" s="229">
        <f t="shared" ref="G53:BR53" si="112">IF($D53=G$9,$E$53*$G$3/2,IF(AND($C53+$E$3&gt;G$8,G$9&gt;$D53),$E$53*$G$3,0))</f>
        <v>0</v>
      </c>
      <c r="H53" s="229">
        <f t="shared" si="112"/>
        <v>0</v>
      </c>
      <c r="I53" s="229">
        <f t="shared" si="112"/>
        <v>0</v>
      </c>
      <c r="J53" s="229">
        <f t="shared" si="112"/>
        <v>0</v>
      </c>
      <c r="K53" s="229">
        <f t="shared" si="112"/>
        <v>0</v>
      </c>
      <c r="L53" s="229">
        <f t="shared" si="112"/>
        <v>0</v>
      </c>
      <c r="M53" s="229">
        <f t="shared" si="112"/>
        <v>0</v>
      </c>
      <c r="N53" s="229">
        <f t="shared" si="112"/>
        <v>0</v>
      </c>
      <c r="O53" s="229">
        <f t="shared" si="112"/>
        <v>0</v>
      </c>
      <c r="P53" s="229">
        <f t="shared" si="112"/>
        <v>0</v>
      </c>
      <c r="Q53" s="229">
        <f t="shared" si="112"/>
        <v>0</v>
      </c>
      <c r="R53" s="229">
        <f t="shared" si="112"/>
        <v>0</v>
      </c>
      <c r="S53" s="229">
        <f t="shared" si="112"/>
        <v>0</v>
      </c>
      <c r="T53" s="229">
        <f t="shared" si="112"/>
        <v>0</v>
      </c>
      <c r="U53" s="229">
        <f t="shared" si="112"/>
        <v>0</v>
      </c>
      <c r="V53" s="229">
        <f t="shared" si="112"/>
        <v>0</v>
      </c>
      <c r="W53" s="229">
        <f t="shared" si="112"/>
        <v>0</v>
      </c>
      <c r="X53" s="229">
        <f t="shared" si="112"/>
        <v>0</v>
      </c>
      <c r="Y53" s="229">
        <f t="shared" si="112"/>
        <v>0</v>
      </c>
      <c r="Z53" s="229">
        <f t="shared" si="112"/>
        <v>0</v>
      </c>
      <c r="AA53" s="229">
        <f t="shared" si="112"/>
        <v>0</v>
      </c>
      <c r="AB53" s="229">
        <f t="shared" si="112"/>
        <v>0</v>
      </c>
      <c r="AC53" s="229">
        <f t="shared" si="112"/>
        <v>0</v>
      </c>
      <c r="AD53" s="229">
        <f t="shared" si="112"/>
        <v>0</v>
      </c>
      <c r="AE53" s="229">
        <f t="shared" si="112"/>
        <v>0</v>
      </c>
      <c r="AF53" s="229">
        <f t="shared" si="112"/>
        <v>0</v>
      </c>
      <c r="AG53" s="229">
        <f t="shared" si="112"/>
        <v>0</v>
      </c>
      <c r="AH53" s="229">
        <f t="shared" si="112"/>
        <v>0</v>
      </c>
      <c r="AI53" s="229">
        <f t="shared" si="112"/>
        <v>0</v>
      </c>
      <c r="AJ53" s="229">
        <f t="shared" si="112"/>
        <v>0</v>
      </c>
      <c r="AK53" s="229">
        <f t="shared" si="112"/>
        <v>0</v>
      </c>
      <c r="AL53" s="229">
        <f t="shared" si="112"/>
        <v>0</v>
      </c>
      <c r="AM53" s="229">
        <f t="shared" si="112"/>
        <v>0</v>
      </c>
      <c r="AN53" s="229">
        <f t="shared" si="112"/>
        <v>0</v>
      </c>
      <c r="AO53" s="229">
        <f t="shared" si="112"/>
        <v>0</v>
      </c>
      <c r="AP53" s="229">
        <f t="shared" si="112"/>
        <v>0</v>
      </c>
      <c r="AQ53" s="229">
        <f t="shared" si="112"/>
        <v>0</v>
      </c>
      <c r="AR53" s="229">
        <f t="shared" si="112"/>
        <v>0</v>
      </c>
      <c r="AS53" s="229">
        <f t="shared" si="112"/>
        <v>0</v>
      </c>
      <c r="AT53" s="229">
        <f t="shared" si="112"/>
        <v>0</v>
      </c>
      <c r="AU53" s="229">
        <f t="shared" si="112"/>
        <v>0</v>
      </c>
      <c r="AV53" s="229">
        <f t="shared" si="112"/>
        <v>0</v>
      </c>
      <c r="AW53" s="229">
        <f t="shared" si="112"/>
        <v>0</v>
      </c>
      <c r="AX53" s="229">
        <f t="shared" si="112"/>
        <v>0</v>
      </c>
      <c r="AY53" s="229">
        <f t="shared" si="112"/>
        <v>0</v>
      </c>
      <c r="AZ53" s="229">
        <f t="shared" si="112"/>
        <v>0</v>
      </c>
      <c r="BA53" s="229">
        <f t="shared" si="112"/>
        <v>0</v>
      </c>
      <c r="BB53" s="229">
        <f t="shared" si="112"/>
        <v>0</v>
      </c>
      <c r="BC53" s="229">
        <f t="shared" si="112"/>
        <v>0</v>
      </c>
      <c r="BD53" s="229">
        <f t="shared" si="112"/>
        <v>0</v>
      </c>
      <c r="BE53" s="229">
        <f t="shared" si="112"/>
        <v>0</v>
      </c>
      <c r="BF53" s="229">
        <f t="shared" si="112"/>
        <v>0</v>
      </c>
      <c r="BG53" s="229">
        <f t="shared" si="112"/>
        <v>0</v>
      </c>
      <c r="BH53" s="229">
        <f t="shared" si="112"/>
        <v>0</v>
      </c>
      <c r="BI53" s="229">
        <f t="shared" si="112"/>
        <v>0</v>
      </c>
      <c r="BJ53" s="229">
        <f t="shared" si="112"/>
        <v>0</v>
      </c>
      <c r="BK53" s="229">
        <f t="shared" si="112"/>
        <v>0</v>
      </c>
      <c r="BL53" s="229">
        <f t="shared" si="112"/>
        <v>0</v>
      </c>
      <c r="BM53" s="229">
        <f t="shared" si="112"/>
        <v>0</v>
      </c>
      <c r="BN53" s="229">
        <f t="shared" si="112"/>
        <v>0</v>
      </c>
      <c r="BO53" s="229">
        <f t="shared" si="112"/>
        <v>0</v>
      </c>
      <c r="BP53" s="229">
        <f t="shared" si="112"/>
        <v>0</v>
      </c>
      <c r="BQ53" s="229">
        <f t="shared" si="112"/>
        <v>0</v>
      </c>
      <c r="BR53" s="229">
        <f t="shared" si="112"/>
        <v>0</v>
      </c>
      <c r="BS53" s="229">
        <f t="shared" ref="BS53:BZ53" si="113">IF($D53=BS$9,$E$53*$G$3/2,IF(AND($C53+$E$3&gt;BS$8,BS$9&gt;$D53),$E$53*$G$3,0))</f>
        <v>0</v>
      </c>
      <c r="BT53" s="229">
        <f t="shared" si="113"/>
        <v>0</v>
      </c>
      <c r="BU53" s="229">
        <f t="shared" si="113"/>
        <v>0</v>
      </c>
      <c r="BV53" s="229">
        <f t="shared" si="113"/>
        <v>0</v>
      </c>
      <c r="BW53" s="229">
        <f t="shared" si="113"/>
        <v>0</v>
      </c>
      <c r="BX53" s="229">
        <f t="shared" si="113"/>
        <v>0</v>
      </c>
      <c r="BY53" s="229">
        <f t="shared" si="113"/>
        <v>0</v>
      </c>
      <c r="BZ53" s="229">
        <f t="shared" si="113"/>
        <v>0</v>
      </c>
    </row>
    <row r="54" spans="1:78" x14ac:dyDescent="0.2">
      <c r="A54" s="7" t="str">
        <v>Roll-in 7</v>
      </c>
      <c r="B54" s="7">
        <v>0</v>
      </c>
      <c r="C54" s="7">
        <f t="shared" si="32"/>
        <v>43</v>
      </c>
      <c r="D54" s="165">
        <f t="shared" si="33"/>
        <v>44773</v>
      </c>
      <c r="E54" s="313">
        <f>HLOOKUP(D54,INPUTS!$D$69:$BW$76,IF(B54=1,3,7),FALSE)</f>
        <v>0</v>
      </c>
      <c r="F54" s="303"/>
      <c r="G54" s="229">
        <f t="shared" ref="G54:BR54" si="114">IF($D54=G$9,$E$54*$G$3/2,IF(AND($C54+$E$3&gt;G$8,G$9&gt;$D54),$E$54*$G$3,0))</f>
        <v>0</v>
      </c>
      <c r="H54" s="229">
        <f t="shared" si="114"/>
        <v>0</v>
      </c>
      <c r="I54" s="229">
        <f t="shared" si="114"/>
        <v>0</v>
      </c>
      <c r="J54" s="229">
        <f t="shared" si="114"/>
        <v>0</v>
      </c>
      <c r="K54" s="229">
        <f t="shared" si="114"/>
        <v>0</v>
      </c>
      <c r="L54" s="229">
        <f t="shared" si="114"/>
        <v>0</v>
      </c>
      <c r="M54" s="229">
        <f t="shared" si="114"/>
        <v>0</v>
      </c>
      <c r="N54" s="229">
        <f t="shared" si="114"/>
        <v>0</v>
      </c>
      <c r="O54" s="229">
        <f t="shared" si="114"/>
        <v>0</v>
      </c>
      <c r="P54" s="229">
        <f t="shared" si="114"/>
        <v>0</v>
      </c>
      <c r="Q54" s="229">
        <f t="shared" si="114"/>
        <v>0</v>
      </c>
      <c r="R54" s="229">
        <f t="shared" si="114"/>
        <v>0</v>
      </c>
      <c r="S54" s="229">
        <f t="shared" si="114"/>
        <v>0</v>
      </c>
      <c r="T54" s="229">
        <f t="shared" si="114"/>
        <v>0</v>
      </c>
      <c r="U54" s="229">
        <f t="shared" si="114"/>
        <v>0</v>
      </c>
      <c r="V54" s="229">
        <f t="shared" si="114"/>
        <v>0</v>
      </c>
      <c r="W54" s="229">
        <f t="shared" si="114"/>
        <v>0</v>
      </c>
      <c r="X54" s="229">
        <f t="shared" si="114"/>
        <v>0</v>
      </c>
      <c r="Y54" s="229">
        <f t="shared" si="114"/>
        <v>0</v>
      </c>
      <c r="Z54" s="229">
        <f t="shared" si="114"/>
        <v>0</v>
      </c>
      <c r="AA54" s="229">
        <f t="shared" si="114"/>
        <v>0</v>
      </c>
      <c r="AB54" s="229">
        <f t="shared" si="114"/>
        <v>0</v>
      </c>
      <c r="AC54" s="229">
        <f t="shared" si="114"/>
        <v>0</v>
      </c>
      <c r="AD54" s="229">
        <f t="shared" si="114"/>
        <v>0</v>
      </c>
      <c r="AE54" s="229">
        <f t="shared" si="114"/>
        <v>0</v>
      </c>
      <c r="AF54" s="229">
        <f t="shared" si="114"/>
        <v>0</v>
      </c>
      <c r="AG54" s="229">
        <f t="shared" si="114"/>
        <v>0</v>
      </c>
      <c r="AH54" s="229">
        <f t="shared" si="114"/>
        <v>0</v>
      </c>
      <c r="AI54" s="229">
        <f t="shared" si="114"/>
        <v>0</v>
      </c>
      <c r="AJ54" s="229">
        <f t="shared" si="114"/>
        <v>0</v>
      </c>
      <c r="AK54" s="229">
        <f t="shared" si="114"/>
        <v>0</v>
      </c>
      <c r="AL54" s="229">
        <f t="shared" si="114"/>
        <v>0</v>
      </c>
      <c r="AM54" s="229">
        <f t="shared" si="114"/>
        <v>0</v>
      </c>
      <c r="AN54" s="229">
        <f t="shared" si="114"/>
        <v>0</v>
      </c>
      <c r="AO54" s="229">
        <f t="shared" si="114"/>
        <v>0</v>
      </c>
      <c r="AP54" s="229">
        <f t="shared" si="114"/>
        <v>0</v>
      </c>
      <c r="AQ54" s="229">
        <f t="shared" si="114"/>
        <v>0</v>
      </c>
      <c r="AR54" s="229">
        <f t="shared" si="114"/>
        <v>0</v>
      </c>
      <c r="AS54" s="229">
        <f t="shared" si="114"/>
        <v>0</v>
      </c>
      <c r="AT54" s="229">
        <f t="shared" si="114"/>
        <v>0</v>
      </c>
      <c r="AU54" s="229">
        <f t="shared" si="114"/>
        <v>0</v>
      </c>
      <c r="AV54" s="229">
        <f t="shared" si="114"/>
        <v>0</v>
      </c>
      <c r="AW54" s="229">
        <f t="shared" si="114"/>
        <v>0</v>
      </c>
      <c r="AX54" s="229">
        <f t="shared" si="114"/>
        <v>0</v>
      </c>
      <c r="AY54" s="229">
        <f t="shared" si="114"/>
        <v>0</v>
      </c>
      <c r="AZ54" s="229">
        <f t="shared" si="114"/>
        <v>0</v>
      </c>
      <c r="BA54" s="229">
        <f t="shared" si="114"/>
        <v>0</v>
      </c>
      <c r="BB54" s="229">
        <f t="shared" si="114"/>
        <v>0</v>
      </c>
      <c r="BC54" s="229">
        <f t="shared" si="114"/>
        <v>0</v>
      </c>
      <c r="BD54" s="229">
        <f t="shared" si="114"/>
        <v>0</v>
      </c>
      <c r="BE54" s="229">
        <f t="shared" si="114"/>
        <v>0</v>
      </c>
      <c r="BF54" s="229">
        <f t="shared" si="114"/>
        <v>0</v>
      </c>
      <c r="BG54" s="229">
        <f t="shared" si="114"/>
        <v>0</v>
      </c>
      <c r="BH54" s="229">
        <f t="shared" si="114"/>
        <v>0</v>
      </c>
      <c r="BI54" s="229">
        <f t="shared" si="114"/>
        <v>0</v>
      </c>
      <c r="BJ54" s="229">
        <f t="shared" si="114"/>
        <v>0</v>
      </c>
      <c r="BK54" s="229">
        <f t="shared" si="114"/>
        <v>0</v>
      </c>
      <c r="BL54" s="229">
        <f t="shared" si="114"/>
        <v>0</v>
      </c>
      <c r="BM54" s="229">
        <f t="shared" si="114"/>
        <v>0</v>
      </c>
      <c r="BN54" s="229">
        <f t="shared" si="114"/>
        <v>0</v>
      </c>
      <c r="BO54" s="229">
        <f t="shared" si="114"/>
        <v>0</v>
      </c>
      <c r="BP54" s="229">
        <f t="shared" si="114"/>
        <v>0</v>
      </c>
      <c r="BQ54" s="229">
        <f t="shared" si="114"/>
        <v>0</v>
      </c>
      <c r="BR54" s="229">
        <f t="shared" si="114"/>
        <v>0</v>
      </c>
      <c r="BS54" s="229">
        <f t="shared" ref="BS54:BZ54" si="115">IF($D54=BS$9,$E$54*$G$3/2,IF(AND($C54+$E$3&gt;BS$8,BS$9&gt;$D54),$E$54*$G$3,0))</f>
        <v>0</v>
      </c>
      <c r="BT54" s="229">
        <f t="shared" si="115"/>
        <v>0</v>
      </c>
      <c r="BU54" s="229">
        <f t="shared" si="115"/>
        <v>0</v>
      </c>
      <c r="BV54" s="229">
        <f t="shared" si="115"/>
        <v>0</v>
      </c>
      <c r="BW54" s="229">
        <f t="shared" si="115"/>
        <v>0</v>
      </c>
      <c r="BX54" s="229">
        <f t="shared" si="115"/>
        <v>0</v>
      </c>
      <c r="BY54" s="229">
        <f t="shared" si="115"/>
        <v>0</v>
      </c>
      <c r="BZ54" s="229">
        <f t="shared" si="115"/>
        <v>0</v>
      </c>
    </row>
    <row r="55" spans="1:78" x14ac:dyDescent="0.2">
      <c r="A55" s="7" t="str">
        <v>Roll-in 7</v>
      </c>
      <c r="B55" s="7">
        <v>0</v>
      </c>
      <c r="C55" s="7">
        <f t="shared" si="32"/>
        <v>44</v>
      </c>
      <c r="D55" s="165">
        <f t="shared" si="33"/>
        <v>44804</v>
      </c>
      <c r="E55" s="313">
        <f>HLOOKUP(D55,INPUTS!$D$69:$BW$76,IF(B55=1,3,7),FALSE)</f>
        <v>0</v>
      </c>
      <c r="F55" s="303"/>
      <c r="G55" s="229">
        <f t="shared" ref="G55:BR55" si="116">IF($D55=G$9,$E$55*$G$3/2,IF(AND($C55+$E$3&gt;G$8,G$9&gt;$D55),$E$55*$G$3,0))</f>
        <v>0</v>
      </c>
      <c r="H55" s="229">
        <f t="shared" si="116"/>
        <v>0</v>
      </c>
      <c r="I55" s="229">
        <f t="shared" si="116"/>
        <v>0</v>
      </c>
      <c r="J55" s="229">
        <f t="shared" si="116"/>
        <v>0</v>
      </c>
      <c r="K55" s="229">
        <f t="shared" si="116"/>
        <v>0</v>
      </c>
      <c r="L55" s="229">
        <f t="shared" si="116"/>
        <v>0</v>
      </c>
      <c r="M55" s="229">
        <f t="shared" si="116"/>
        <v>0</v>
      </c>
      <c r="N55" s="229">
        <f t="shared" si="116"/>
        <v>0</v>
      </c>
      <c r="O55" s="229">
        <f t="shared" si="116"/>
        <v>0</v>
      </c>
      <c r="P55" s="229">
        <f t="shared" si="116"/>
        <v>0</v>
      </c>
      <c r="Q55" s="229">
        <f t="shared" si="116"/>
        <v>0</v>
      </c>
      <c r="R55" s="229">
        <f t="shared" si="116"/>
        <v>0</v>
      </c>
      <c r="S55" s="229">
        <f t="shared" si="116"/>
        <v>0</v>
      </c>
      <c r="T55" s="229">
        <f t="shared" si="116"/>
        <v>0</v>
      </c>
      <c r="U55" s="229">
        <f t="shared" si="116"/>
        <v>0</v>
      </c>
      <c r="V55" s="229">
        <f t="shared" si="116"/>
        <v>0</v>
      </c>
      <c r="W55" s="229">
        <f t="shared" si="116"/>
        <v>0</v>
      </c>
      <c r="X55" s="229">
        <f t="shared" si="116"/>
        <v>0</v>
      </c>
      <c r="Y55" s="229">
        <f t="shared" si="116"/>
        <v>0</v>
      </c>
      <c r="Z55" s="229">
        <f t="shared" si="116"/>
        <v>0</v>
      </c>
      <c r="AA55" s="229">
        <f t="shared" si="116"/>
        <v>0</v>
      </c>
      <c r="AB55" s="229">
        <f t="shared" si="116"/>
        <v>0</v>
      </c>
      <c r="AC55" s="229">
        <f t="shared" si="116"/>
        <v>0</v>
      </c>
      <c r="AD55" s="229">
        <f t="shared" si="116"/>
        <v>0</v>
      </c>
      <c r="AE55" s="229">
        <f t="shared" si="116"/>
        <v>0</v>
      </c>
      <c r="AF55" s="229">
        <f t="shared" si="116"/>
        <v>0</v>
      </c>
      <c r="AG55" s="229">
        <f t="shared" si="116"/>
        <v>0</v>
      </c>
      <c r="AH55" s="229">
        <f t="shared" si="116"/>
        <v>0</v>
      </c>
      <c r="AI55" s="229">
        <f t="shared" si="116"/>
        <v>0</v>
      </c>
      <c r="AJ55" s="229">
        <f t="shared" si="116"/>
        <v>0</v>
      </c>
      <c r="AK55" s="229">
        <f t="shared" si="116"/>
        <v>0</v>
      </c>
      <c r="AL55" s="229">
        <f t="shared" si="116"/>
        <v>0</v>
      </c>
      <c r="AM55" s="229">
        <f t="shared" si="116"/>
        <v>0</v>
      </c>
      <c r="AN55" s="229">
        <f t="shared" si="116"/>
        <v>0</v>
      </c>
      <c r="AO55" s="229">
        <f t="shared" si="116"/>
        <v>0</v>
      </c>
      <c r="AP55" s="229">
        <f t="shared" si="116"/>
        <v>0</v>
      </c>
      <c r="AQ55" s="229">
        <f t="shared" si="116"/>
        <v>0</v>
      </c>
      <c r="AR55" s="229">
        <f t="shared" si="116"/>
        <v>0</v>
      </c>
      <c r="AS55" s="229">
        <f t="shared" si="116"/>
        <v>0</v>
      </c>
      <c r="AT55" s="229">
        <f t="shared" si="116"/>
        <v>0</v>
      </c>
      <c r="AU55" s="229">
        <f t="shared" si="116"/>
        <v>0</v>
      </c>
      <c r="AV55" s="229">
        <f t="shared" si="116"/>
        <v>0</v>
      </c>
      <c r="AW55" s="229">
        <f t="shared" si="116"/>
        <v>0</v>
      </c>
      <c r="AX55" s="229">
        <f t="shared" si="116"/>
        <v>0</v>
      </c>
      <c r="AY55" s="229">
        <f t="shared" si="116"/>
        <v>0</v>
      </c>
      <c r="AZ55" s="229">
        <f t="shared" si="116"/>
        <v>0</v>
      </c>
      <c r="BA55" s="229">
        <f t="shared" si="116"/>
        <v>0</v>
      </c>
      <c r="BB55" s="229">
        <f t="shared" si="116"/>
        <v>0</v>
      </c>
      <c r="BC55" s="229">
        <f t="shared" si="116"/>
        <v>0</v>
      </c>
      <c r="BD55" s="229">
        <f t="shared" si="116"/>
        <v>0</v>
      </c>
      <c r="BE55" s="229">
        <f t="shared" si="116"/>
        <v>0</v>
      </c>
      <c r="BF55" s="229">
        <f t="shared" si="116"/>
        <v>0</v>
      </c>
      <c r="BG55" s="229">
        <f t="shared" si="116"/>
        <v>0</v>
      </c>
      <c r="BH55" s="229">
        <f t="shared" si="116"/>
        <v>0</v>
      </c>
      <c r="BI55" s="229">
        <f t="shared" si="116"/>
        <v>0</v>
      </c>
      <c r="BJ55" s="229">
        <f t="shared" si="116"/>
        <v>0</v>
      </c>
      <c r="BK55" s="229">
        <f t="shared" si="116"/>
        <v>0</v>
      </c>
      <c r="BL55" s="229">
        <f t="shared" si="116"/>
        <v>0</v>
      </c>
      <c r="BM55" s="229">
        <f t="shared" si="116"/>
        <v>0</v>
      </c>
      <c r="BN55" s="229">
        <f t="shared" si="116"/>
        <v>0</v>
      </c>
      <c r="BO55" s="229">
        <f t="shared" si="116"/>
        <v>0</v>
      </c>
      <c r="BP55" s="229">
        <f t="shared" si="116"/>
        <v>0</v>
      </c>
      <c r="BQ55" s="229">
        <f t="shared" si="116"/>
        <v>0</v>
      </c>
      <c r="BR55" s="229">
        <f t="shared" si="116"/>
        <v>0</v>
      </c>
      <c r="BS55" s="229">
        <f t="shared" ref="BS55:BZ55" si="117">IF($D55=BS$9,$E$55*$G$3/2,IF(AND($C55+$E$3&gt;BS$8,BS$9&gt;$D55),$E$55*$G$3,0))</f>
        <v>0</v>
      </c>
      <c r="BT55" s="229">
        <f t="shared" si="117"/>
        <v>0</v>
      </c>
      <c r="BU55" s="229">
        <f t="shared" si="117"/>
        <v>0</v>
      </c>
      <c r="BV55" s="229">
        <f t="shared" si="117"/>
        <v>0</v>
      </c>
      <c r="BW55" s="229">
        <f t="shared" si="117"/>
        <v>0</v>
      </c>
      <c r="BX55" s="229">
        <f t="shared" si="117"/>
        <v>0</v>
      </c>
      <c r="BY55" s="229">
        <f t="shared" si="117"/>
        <v>0</v>
      </c>
      <c r="BZ55" s="229">
        <f t="shared" si="117"/>
        <v>0</v>
      </c>
    </row>
    <row r="56" spans="1:78" x14ac:dyDescent="0.2">
      <c r="A56" s="7" t="str">
        <v>Roll-in 8</v>
      </c>
      <c r="B56" s="7">
        <v>0</v>
      </c>
      <c r="C56" s="7">
        <f t="shared" si="32"/>
        <v>45</v>
      </c>
      <c r="D56" s="165">
        <f t="shared" si="33"/>
        <v>44834</v>
      </c>
      <c r="E56" s="313">
        <f>HLOOKUP(D56,INPUTS!$D$69:$BW$76,IF(B56=1,3,7),FALSE)</f>
        <v>0</v>
      </c>
      <c r="F56" s="303"/>
      <c r="G56" s="229">
        <f t="shared" ref="G56:AM56" si="118">IF($D56=G$9,$E$56*$G$3/2,IF(AND($C56+$E$3&gt;G$8,G$9&gt;$D56),$E$56*$G$3,0))</f>
        <v>0</v>
      </c>
      <c r="H56" s="229">
        <f t="shared" si="118"/>
        <v>0</v>
      </c>
      <c r="I56" s="229">
        <f t="shared" si="118"/>
        <v>0</v>
      </c>
      <c r="J56" s="229">
        <f t="shared" si="118"/>
        <v>0</v>
      </c>
      <c r="K56" s="229">
        <f t="shared" si="118"/>
        <v>0</v>
      </c>
      <c r="L56" s="229">
        <f t="shared" si="118"/>
        <v>0</v>
      </c>
      <c r="M56" s="229">
        <f t="shared" si="118"/>
        <v>0</v>
      </c>
      <c r="N56" s="229">
        <f t="shared" si="118"/>
        <v>0</v>
      </c>
      <c r="O56" s="229">
        <f t="shared" si="118"/>
        <v>0</v>
      </c>
      <c r="P56" s="229">
        <f t="shared" si="118"/>
        <v>0</v>
      </c>
      <c r="Q56" s="229">
        <f t="shared" si="118"/>
        <v>0</v>
      </c>
      <c r="R56" s="229">
        <f t="shared" si="118"/>
        <v>0</v>
      </c>
      <c r="S56" s="229">
        <f t="shared" si="118"/>
        <v>0</v>
      </c>
      <c r="T56" s="229">
        <f t="shared" si="118"/>
        <v>0</v>
      </c>
      <c r="U56" s="229">
        <f t="shared" si="118"/>
        <v>0</v>
      </c>
      <c r="V56" s="229">
        <f t="shared" si="118"/>
        <v>0</v>
      </c>
      <c r="W56" s="229">
        <f t="shared" si="118"/>
        <v>0</v>
      </c>
      <c r="X56" s="229">
        <f t="shared" si="118"/>
        <v>0</v>
      </c>
      <c r="Y56" s="229">
        <f t="shared" si="118"/>
        <v>0</v>
      </c>
      <c r="Z56" s="229">
        <f t="shared" si="118"/>
        <v>0</v>
      </c>
      <c r="AA56" s="229">
        <f t="shared" si="118"/>
        <v>0</v>
      </c>
      <c r="AB56" s="229">
        <f t="shared" si="118"/>
        <v>0</v>
      </c>
      <c r="AC56" s="229">
        <f t="shared" si="118"/>
        <v>0</v>
      </c>
      <c r="AD56" s="229">
        <f t="shared" si="118"/>
        <v>0</v>
      </c>
      <c r="AE56" s="229">
        <f t="shared" si="118"/>
        <v>0</v>
      </c>
      <c r="AF56" s="229">
        <f t="shared" si="118"/>
        <v>0</v>
      </c>
      <c r="AG56" s="229">
        <f t="shared" si="118"/>
        <v>0</v>
      </c>
      <c r="AH56" s="229">
        <f t="shared" si="118"/>
        <v>0</v>
      </c>
      <c r="AI56" s="229">
        <f t="shared" si="118"/>
        <v>0</v>
      </c>
      <c r="AJ56" s="229">
        <f t="shared" si="118"/>
        <v>0</v>
      </c>
      <c r="AK56" s="229">
        <f t="shared" si="118"/>
        <v>0</v>
      </c>
      <c r="AL56" s="229">
        <f t="shared" si="118"/>
        <v>0</v>
      </c>
      <c r="AM56" s="229">
        <f t="shared" si="118"/>
        <v>0</v>
      </c>
      <c r="AN56" s="229">
        <f>IF($D56=AN$9,$E$56*$G$3/2,IF(AND($C56+$E$3&gt;AN$8,AN$9&gt;$D56),$E$56*$G$3,0))</f>
        <v>0</v>
      </c>
      <c r="AO56" s="229">
        <f t="shared" ref="AO56:BZ56" si="119">IF($D56=AO$9,$E$56*$G$3/2,IF(AND($C56+$E$3&gt;AO$8,AO$9&gt;$D56),$E$56*$G$3,0))</f>
        <v>0</v>
      </c>
      <c r="AP56" s="229">
        <f t="shared" si="119"/>
        <v>0</v>
      </c>
      <c r="AQ56" s="229">
        <f t="shared" si="119"/>
        <v>0</v>
      </c>
      <c r="AR56" s="229">
        <f t="shared" si="119"/>
        <v>0</v>
      </c>
      <c r="AS56" s="229">
        <f t="shared" si="119"/>
        <v>0</v>
      </c>
      <c r="AT56" s="229">
        <f t="shared" si="119"/>
        <v>0</v>
      </c>
      <c r="AU56" s="229">
        <f t="shared" si="119"/>
        <v>0</v>
      </c>
      <c r="AV56" s="229">
        <f t="shared" si="119"/>
        <v>0</v>
      </c>
      <c r="AW56" s="229">
        <f t="shared" si="119"/>
        <v>0</v>
      </c>
      <c r="AX56" s="229">
        <f t="shared" si="119"/>
        <v>0</v>
      </c>
      <c r="AY56" s="229">
        <f t="shared" si="119"/>
        <v>0</v>
      </c>
      <c r="AZ56" s="229">
        <f t="shared" si="119"/>
        <v>0</v>
      </c>
      <c r="BA56" s="229">
        <f t="shared" si="119"/>
        <v>0</v>
      </c>
      <c r="BB56" s="229">
        <f t="shared" si="119"/>
        <v>0</v>
      </c>
      <c r="BC56" s="229">
        <f t="shared" si="119"/>
        <v>0</v>
      </c>
      <c r="BD56" s="229">
        <f t="shared" si="119"/>
        <v>0</v>
      </c>
      <c r="BE56" s="229">
        <f t="shared" si="119"/>
        <v>0</v>
      </c>
      <c r="BF56" s="229">
        <f t="shared" si="119"/>
        <v>0</v>
      </c>
      <c r="BG56" s="229">
        <f t="shared" si="119"/>
        <v>0</v>
      </c>
      <c r="BH56" s="229">
        <f t="shared" si="119"/>
        <v>0</v>
      </c>
      <c r="BI56" s="229">
        <f t="shared" si="119"/>
        <v>0</v>
      </c>
      <c r="BJ56" s="229">
        <f t="shared" si="119"/>
        <v>0</v>
      </c>
      <c r="BK56" s="229">
        <f t="shared" si="119"/>
        <v>0</v>
      </c>
      <c r="BL56" s="229">
        <f t="shared" si="119"/>
        <v>0</v>
      </c>
      <c r="BM56" s="229">
        <f t="shared" si="119"/>
        <v>0</v>
      </c>
      <c r="BN56" s="229">
        <f t="shared" si="119"/>
        <v>0</v>
      </c>
      <c r="BO56" s="229">
        <f t="shared" si="119"/>
        <v>0</v>
      </c>
      <c r="BP56" s="229">
        <f t="shared" si="119"/>
        <v>0</v>
      </c>
      <c r="BQ56" s="229">
        <f t="shared" si="119"/>
        <v>0</v>
      </c>
      <c r="BR56" s="229">
        <f t="shared" si="119"/>
        <v>0</v>
      </c>
      <c r="BS56" s="229">
        <f t="shared" si="119"/>
        <v>0</v>
      </c>
      <c r="BT56" s="229">
        <f t="shared" si="119"/>
        <v>0</v>
      </c>
      <c r="BU56" s="229">
        <f t="shared" si="119"/>
        <v>0</v>
      </c>
      <c r="BV56" s="229">
        <f t="shared" si="119"/>
        <v>0</v>
      </c>
      <c r="BW56" s="229">
        <f t="shared" si="119"/>
        <v>0</v>
      </c>
      <c r="BX56" s="229">
        <f t="shared" si="119"/>
        <v>0</v>
      </c>
      <c r="BY56" s="229">
        <f t="shared" si="119"/>
        <v>0</v>
      </c>
      <c r="BZ56" s="229">
        <f t="shared" si="119"/>
        <v>0</v>
      </c>
    </row>
    <row r="57" spans="1:78" x14ac:dyDescent="0.2">
      <c r="A57" s="7" t="str">
        <v>Roll-in 8</v>
      </c>
      <c r="B57" s="7">
        <v>0</v>
      </c>
      <c r="C57" s="7">
        <f t="shared" si="32"/>
        <v>46</v>
      </c>
      <c r="D57" s="165">
        <f t="shared" si="33"/>
        <v>44865</v>
      </c>
      <c r="E57" s="313">
        <f>HLOOKUP(D57,INPUTS!$D$69:$BW$76,IF(B57=1,3,7),FALSE)</f>
        <v>0</v>
      </c>
      <c r="F57" s="303"/>
      <c r="G57" s="229">
        <f t="shared" ref="G57:BR57" si="120">IF($D57=G$9,$E$57*$G$3/2,IF(AND($C57+$E$3&gt;G$8,G$9&gt;$D57),$E$57*$G$3,0))</f>
        <v>0</v>
      </c>
      <c r="H57" s="229">
        <f t="shared" si="120"/>
        <v>0</v>
      </c>
      <c r="I57" s="229">
        <f t="shared" si="120"/>
        <v>0</v>
      </c>
      <c r="J57" s="229">
        <f t="shared" si="120"/>
        <v>0</v>
      </c>
      <c r="K57" s="229">
        <f t="shared" si="120"/>
        <v>0</v>
      </c>
      <c r="L57" s="229">
        <f t="shared" si="120"/>
        <v>0</v>
      </c>
      <c r="M57" s="229">
        <f t="shared" si="120"/>
        <v>0</v>
      </c>
      <c r="N57" s="229">
        <f t="shared" si="120"/>
        <v>0</v>
      </c>
      <c r="O57" s="229">
        <f t="shared" si="120"/>
        <v>0</v>
      </c>
      <c r="P57" s="229">
        <f t="shared" si="120"/>
        <v>0</v>
      </c>
      <c r="Q57" s="229">
        <f t="shared" si="120"/>
        <v>0</v>
      </c>
      <c r="R57" s="229">
        <f t="shared" si="120"/>
        <v>0</v>
      </c>
      <c r="S57" s="229">
        <f t="shared" si="120"/>
        <v>0</v>
      </c>
      <c r="T57" s="229">
        <f t="shared" si="120"/>
        <v>0</v>
      </c>
      <c r="U57" s="229">
        <f t="shared" si="120"/>
        <v>0</v>
      </c>
      <c r="V57" s="229">
        <f t="shared" si="120"/>
        <v>0</v>
      </c>
      <c r="W57" s="229">
        <f t="shared" si="120"/>
        <v>0</v>
      </c>
      <c r="X57" s="229">
        <f t="shared" si="120"/>
        <v>0</v>
      </c>
      <c r="Y57" s="229">
        <f t="shared" si="120"/>
        <v>0</v>
      </c>
      <c r="Z57" s="229">
        <f t="shared" si="120"/>
        <v>0</v>
      </c>
      <c r="AA57" s="229">
        <f t="shared" si="120"/>
        <v>0</v>
      </c>
      <c r="AB57" s="229">
        <f t="shared" si="120"/>
        <v>0</v>
      </c>
      <c r="AC57" s="229">
        <f t="shared" si="120"/>
        <v>0</v>
      </c>
      <c r="AD57" s="229">
        <f t="shared" si="120"/>
        <v>0</v>
      </c>
      <c r="AE57" s="229">
        <f t="shared" si="120"/>
        <v>0</v>
      </c>
      <c r="AF57" s="229">
        <f t="shared" si="120"/>
        <v>0</v>
      </c>
      <c r="AG57" s="229">
        <f t="shared" si="120"/>
        <v>0</v>
      </c>
      <c r="AH57" s="229">
        <f t="shared" si="120"/>
        <v>0</v>
      </c>
      <c r="AI57" s="229">
        <f t="shared" si="120"/>
        <v>0</v>
      </c>
      <c r="AJ57" s="229">
        <f t="shared" si="120"/>
        <v>0</v>
      </c>
      <c r="AK57" s="229">
        <f t="shared" si="120"/>
        <v>0</v>
      </c>
      <c r="AL57" s="229">
        <f t="shared" si="120"/>
        <v>0</v>
      </c>
      <c r="AM57" s="229">
        <f t="shared" si="120"/>
        <v>0</v>
      </c>
      <c r="AN57" s="229">
        <f t="shared" si="120"/>
        <v>0</v>
      </c>
      <c r="AO57" s="229">
        <f t="shared" si="120"/>
        <v>0</v>
      </c>
      <c r="AP57" s="229">
        <f t="shared" si="120"/>
        <v>0</v>
      </c>
      <c r="AQ57" s="229">
        <f t="shared" si="120"/>
        <v>0</v>
      </c>
      <c r="AR57" s="229">
        <f t="shared" si="120"/>
        <v>0</v>
      </c>
      <c r="AS57" s="229">
        <f t="shared" si="120"/>
        <v>0</v>
      </c>
      <c r="AT57" s="229">
        <f t="shared" si="120"/>
        <v>0</v>
      </c>
      <c r="AU57" s="229">
        <f t="shared" si="120"/>
        <v>0</v>
      </c>
      <c r="AV57" s="229">
        <f t="shared" si="120"/>
        <v>0</v>
      </c>
      <c r="AW57" s="229">
        <f t="shared" si="120"/>
        <v>0</v>
      </c>
      <c r="AX57" s="229">
        <f t="shared" si="120"/>
        <v>0</v>
      </c>
      <c r="AY57" s="229">
        <f t="shared" si="120"/>
        <v>0</v>
      </c>
      <c r="AZ57" s="229">
        <f t="shared" si="120"/>
        <v>0</v>
      </c>
      <c r="BA57" s="229">
        <f t="shared" si="120"/>
        <v>0</v>
      </c>
      <c r="BB57" s="229">
        <f t="shared" si="120"/>
        <v>0</v>
      </c>
      <c r="BC57" s="229">
        <f t="shared" si="120"/>
        <v>0</v>
      </c>
      <c r="BD57" s="229">
        <f t="shared" si="120"/>
        <v>0</v>
      </c>
      <c r="BE57" s="229">
        <f t="shared" si="120"/>
        <v>0</v>
      </c>
      <c r="BF57" s="229">
        <f t="shared" si="120"/>
        <v>0</v>
      </c>
      <c r="BG57" s="229">
        <f t="shared" si="120"/>
        <v>0</v>
      </c>
      <c r="BH57" s="229">
        <f t="shared" si="120"/>
        <v>0</v>
      </c>
      <c r="BI57" s="229">
        <f t="shared" si="120"/>
        <v>0</v>
      </c>
      <c r="BJ57" s="229">
        <f t="shared" si="120"/>
        <v>0</v>
      </c>
      <c r="BK57" s="229">
        <f t="shared" si="120"/>
        <v>0</v>
      </c>
      <c r="BL57" s="229">
        <f t="shared" si="120"/>
        <v>0</v>
      </c>
      <c r="BM57" s="229">
        <f t="shared" si="120"/>
        <v>0</v>
      </c>
      <c r="BN57" s="229">
        <f t="shared" si="120"/>
        <v>0</v>
      </c>
      <c r="BO57" s="229">
        <f t="shared" si="120"/>
        <v>0</v>
      </c>
      <c r="BP57" s="229">
        <f t="shared" si="120"/>
        <v>0</v>
      </c>
      <c r="BQ57" s="229">
        <f t="shared" si="120"/>
        <v>0</v>
      </c>
      <c r="BR57" s="229">
        <f t="shared" si="120"/>
        <v>0</v>
      </c>
      <c r="BS57" s="229">
        <f t="shared" ref="BS57:BZ57" si="121">IF($D57=BS$9,$E$57*$G$3/2,IF(AND($C57+$E$3&gt;BS$8,BS$9&gt;$D57),$E$57*$G$3,0))</f>
        <v>0</v>
      </c>
      <c r="BT57" s="229">
        <f t="shared" si="121"/>
        <v>0</v>
      </c>
      <c r="BU57" s="229">
        <f t="shared" si="121"/>
        <v>0</v>
      </c>
      <c r="BV57" s="229">
        <f t="shared" si="121"/>
        <v>0</v>
      </c>
      <c r="BW57" s="229">
        <f t="shared" si="121"/>
        <v>0</v>
      </c>
      <c r="BX57" s="229">
        <f t="shared" si="121"/>
        <v>0</v>
      </c>
      <c r="BY57" s="229">
        <f t="shared" si="121"/>
        <v>0</v>
      </c>
      <c r="BZ57" s="229">
        <f t="shared" si="121"/>
        <v>0</v>
      </c>
    </row>
    <row r="58" spans="1:78" x14ac:dyDescent="0.2">
      <c r="A58" s="7" t="str">
        <v>Roll-in 8</v>
      </c>
      <c r="B58" s="7">
        <v>0</v>
      </c>
      <c r="C58" s="7">
        <f t="shared" si="32"/>
        <v>47</v>
      </c>
      <c r="D58" s="165">
        <f t="shared" si="33"/>
        <v>44895</v>
      </c>
      <c r="E58" s="313">
        <f>HLOOKUP(D58,INPUTS!$D$69:$BW$76,IF(B58=1,3,7),FALSE)</f>
        <v>0</v>
      </c>
      <c r="F58" s="303"/>
      <c r="G58" s="229">
        <f t="shared" ref="G58:AM58" si="122">IF($D58=G$9,$E$58*$G$3/2,IF(AND($C58+$E$3&gt;G$8,G$9&gt;$D58),$E$58*$G$3,0))</f>
        <v>0</v>
      </c>
      <c r="H58" s="229">
        <f t="shared" si="122"/>
        <v>0</v>
      </c>
      <c r="I58" s="229">
        <f t="shared" si="122"/>
        <v>0</v>
      </c>
      <c r="J58" s="229">
        <f t="shared" si="122"/>
        <v>0</v>
      </c>
      <c r="K58" s="229">
        <f t="shared" si="122"/>
        <v>0</v>
      </c>
      <c r="L58" s="229">
        <f t="shared" si="122"/>
        <v>0</v>
      </c>
      <c r="M58" s="229">
        <f t="shared" si="122"/>
        <v>0</v>
      </c>
      <c r="N58" s="229">
        <f t="shared" si="122"/>
        <v>0</v>
      </c>
      <c r="O58" s="229">
        <f t="shared" si="122"/>
        <v>0</v>
      </c>
      <c r="P58" s="229">
        <f t="shared" si="122"/>
        <v>0</v>
      </c>
      <c r="Q58" s="229">
        <f t="shared" si="122"/>
        <v>0</v>
      </c>
      <c r="R58" s="229">
        <f t="shared" si="122"/>
        <v>0</v>
      </c>
      <c r="S58" s="229">
        <f t="shared" si="122"/>
        <v>0</v>
      </c>
      <c r="T58" s="229">
        <f t="shared" si="122"/>
        <v>0</v>
      </c>
      <c r="U58" s="229">
        <f t="shared" si="122"/>
        <v>0</v>
      </c>
      <c r="V58" s="229">
        <f t="shared" si="122"/>
        <v>0</v>
      </c>
      <c r="W58" s="229">
        <f t="shared" si="122"/>
        <v>0</v>
      </c>
      <c r="X58" s="229">
        <f t="shared" si="122"/>
        <v>0</v>
      </c>
      <c r="Y58" s="229">
        <f t="shared" si="122"/>
        <v>0</v>
      </c>
      <c r="Z58" s="229">
        <f t="shared" si="122"/>
        <v>0</v>
      </c>
      <c r="AA58" s="229">
        <f t="shared" si="122"/>
        <v>0</v>
      </c>
      <c r="AB58" s="229">
        <f t="shared" si="122"/>
        <v>0</v>
      </c>
      <c r="AC58" s="229">
        <f t="shared" si="122"/>
        <v>0</v>
      </c>
      <c r="AD58" s="229">
        <f t="shared" si="122"/>
        <v>0</v>
      </c>
      <c r="AE58" s="229">
        <f t="shared" si="122"/>
        <v>0</v>
      </c>
      <c r="AF58" s="229">
        <f t="shared" si="122"/>
        <v>0</v>
      </c>
      <c r="AG58" s="229">
        <f t="shared" si="122"/>
        <v>0</v>
      </c>
      <c r="AH58" s="229">
        <f t="shared" si="122"/>
        <v>0</v>
      </c>
      <c r="AI58" s="229">
        <f t="shared" si="122"/>
        <v>0</v>
      </c>
      <c r="AJ58" s="229">
        <f t="shared" si="122"/>
        <v>0</v>
      </c>
      <c r="AK58" s="229">
        <f t="shared" si="122"/>
        <v>0</v>
      </c>
      <c r="AL58" s="229">
        <f t="shared" si="122"/>
        <v>0</v>
      </c>
      <c r="AM58" s="229">
        <f t="shared" si="122"/>
        <v>0</v>
      </c>
      <c r="AN58" s="229">
        <f>IF($D58=AN$9,$E$58*$G$3/2,IF(AND($C58+$E$3&gt;AN$8,AN$9&gt;$D58),$E$58*$G$3,0))</f>
        <v>0</v>
      </c>
      <c r="AO58" s="229">
        <f t="shared" ref="AO58:BZ58" si="123">IF($D58=AO$9,$E$58*$G$3/2,IF(AND($C58+$E$3&gt;AO$8,AO$9&gt;$D58),$E$58*$G$3,0))</f>
        <v>0</v>
      </c>
      <c r="AP58" s="229">
        <f t="shared" si="123"/>
        <v>0</v>
      </c>
      <c r="AQ58" s="229">
        <f t="shared" si="123"/>
        <v>0</v>
      </c>
      <c r="AR58" s="229">
        <f t="shared" si="123"/>
        <v>0</v>
      </c>
      <c r="AS58" s="229">
        <f t="shared" si="123"/>
        <v>0</v>
      </c>
      <c r="AT58" s="229">
        <f t="shared" si="123"/>
        <v>0</v>
      </c>
      <c r="AU58" s="229">
        <f t="shared" si="123"/>
        <v>0</v>
      </c>
      <c r="AV58" s="229">
        <f t="shared" si="123"/>
        <v>0</v>
      </c>
      <c r="AW58" s="229">
        <f t="shared" si="123"/>
        <v>0</v>
      </c>
      <c r="AX58" s="229">
        <f t="shared" si="123"/>
        <v>0</v>
      </c>
      <c r="AY58" s="229">
        <f t="shared" si="123"/>
        <v>0</v>
      </c>
      <c r="AZ58" s="229">
        <f t="shared" si="123"/>
        <v>0</v>
      </c>
      <c r="BA58" s="229">
        <f t="shared" si="123"/>
        <v>0</v>
      </c>
      <c r="BB58" s="229">
        <f t="shared" si="123"/>
        <v>0</v>
      </c>
      <c r="BC58" s="229">
        <f t="shared" si="123"/>
        <v>0</v>
      </c>
      <c r="BD58" s="229">
        <f t="shared" si="123"/>
        <v>0</v>
      </c>
      <c r="BE58" s="229">
        <f t="shared" si="123"/>
        <v>0</v>
      </c>
      <c r="BF58" s="229">
        <f t="shared" si="123"/>
        <v>0</v>
      </c>
      <c r="BG58" s="229">
        <f t="shared" si="123"/>
        <v>0</v>
      </c>
      <c r="BH58" s="229">
        <f t="shared" si="123"/>
        <v>0</v>
      </c>
      <c r="BI58" s="229">
        <f t="shared" si="123"/>
        <v>0</v>
      </c>
      <c r="BJ58" s="229">
        <f t="shared" si="123"/>
        <v>0</v>
      </c>
      <c r="BK58" s="229">
        <f t="shared" si="123"/>
        <v>0</v>
      </c>
      <c r="BL58" s="229">
        <f t="shared" si="123"/>
        <v>0</v>
      </c>
      <c r="BM58" s="229">
        <f t="shared" si="123"/>
        <v>0</v>
      </c>
      <c r="BN58" s="229">
        <f t="shared" si="123"/>
        <v>0</v>
      </c>
      <c r="BO58" s="229">
        <f t="shared" si="123"/>
        <v>0</v>
      </c>
      <c r="BP58" s="229">
        <f t="shared" si="123"/>
        <v>0</v>
      </c>
      <c r="BQ58" s="229">
        <f t="shared" si="123"/>
        <v>0</v>
      </c>
      <c r="BR58" s="229">
        <f t="shared" si="123"/>
        <v>0</v>
      </c>
      <c r="BS58" s="229">
        <f t="shared" si="123"/>
        <v>0</v>
      </c>
      <c r="BT58" s="229">
        <f t="shared" si="123"/>
        <v>0</v>
      </c>
      <c r="BU58" s="229">
        <f t="shared" si="123"/>
        <v>0</v>
      </c>
      <c r="BV58" s="229">
        <f t="shared" si="123"/>
        <v>0</v>
      </c>
      <c r="BW58" s="229">
        <f t="shared" si="123"/>
        <v>0</v>
      </c>
      <c r="BX58" s="229">
        <f t="shared" si="123"/>
        <v>0</v>
      </c>
      <c r="BY58" s="229">
        <f t="shared" si="123"/>
        <v>0</v>
      </c>
      <c r="BZ58" s="229">
        <f t="shared" si="123"/>
        <v>0</v>
      </c>
    </row>
    <row r="59" spans="1:78" x14ac:dyDescent="0.2">
      <c r="A59" s="7" t="str">
        <v>Roll-in 8</v>
      </c>
      <c r="B59" s="7">
        <v>0</v>
      </c>
      <c r="C59" s="7">
        <f t="shared" si="32"/>
        <v>48</v>
      </c>
      <c r="D59" s="165">
        <f t="shared" si="33"/>
        <v>44926</v>
      </c>
      <c r="E59" s="313">
        <f>HLOOKUP(D59,INPUTS!$D$69:$BW$76,IF(B59=1,3,7),FALSE)</f>
        <v>0</v>
      </c>
      <c r="F59" s="305"/>
      <c r="G59" s="229">
        <f t="shared" ref="G59:BR59" si="124">IF($D59=G$9,$E$59*$G$3/2,IF(AND($C59+$E$3&gt;G$8,G$9&gt;$D59),$E$59*$G$3,0))</f>
        <v>0</v>
      </c>
      <c r="H59" s="229">
        <f t="shared" si="124"/>
        <v>0</v>
      </c>
      <c r="I59" s="229">
        <f t="shared" si="124"/>
        <v>0</v>
      </c>
      <c r="J59" s="229">
        <f t="shared" si="124"/>
        <v>0</v>
      </c>
      <c r="K59" s="229">
        <f t="shared" si="124"/>
        <v>0</v>
      </c>
      <c r="L59" s="229">
        <f t="shared" si="124"/>
        <v>0</v>
      </c>
      <c r="M59" s="229">
        <f t="shared" si="124"/>
        <v>0</v>
      </c>
      <c r="N59" s="229">
        <f t="shared" si="124"/>
        <v>0</v>
      </c>
      <c r="O59" s="229">
        <f t="shared" si="124"/>
        <v>0</v>
      </c>
      <c r="P59" s="229">
        <f t="shared" si="124"/>
        <v>0</v>
      </c>
      <c r="Q59" s="229">
        <f t="shared" si="124"/>
        <v>0</v>
      </c>
      <c r="R59" s="229">
        <f t="shared" si="124"/>
        <v>0</v>
      </c>
      <c r="S59" s="229">
        <f t="shared" si="124"/>
        <v>0</v>
      </c>
      <c r="T59" s="229">
        <f t="shared" si="124"/>
        <v>0</v>
      </c>
      <c r="U59" s="229">
        <f t="shared" si="124"/>
        <v>0</v>
      </c>
      <c r="V59" s="229">
        <f t="shared" si="124"/>
        <v>0</v>
      </c>
      <c r="W59" s="229">
        <f t="shared" si="124"/>
        <v>0</v>
      </c>
      <c r="X59" s="229">
        <f t="shared" si="124"/>
        <v>0</v>
      </c>
      <c r="Y59" s="229">
        <f t="shared" si="124"/>
        <v>0</v>
      </c>
      <c r="Z59" s="229">
        <f t="shared" si="124"/>
        <v>0</v>
      </c>
      <c r="AA59" s="229">
        <f t="shared" si="124"/>
        <v>0</v>
      </c>
      <c r="AB59" s="229">
        <f t="shared" si="124"/>
        <v>0</v>
      </c>
      <c r="AC59" s="229">
        <f t="shared" si="124"/>
        <v>0</v>
      </c>
      <c r="AD59" s="229">
        <f t="shared" si="124"/>
        <v>0</v>
      </c>
      <c r="AE59" s="229">
        <f t="shared" si="124"/>
        <v>0</v>
      </c>
      <c r="AF59" s="229">
        <f t="shared" si="124"/>
        <v>0</v>
      </c>
      <c r="AG59" s="229">
        <f t="shared" si="124"/>
        <v>0</v>
      </c>
      <c r="AH59" s="229">
        <f t="shared" si="124"/>
        <v>0</v>
      </c>
      <c r="AI59" s="229">
        <f t="shared" si="124"/>
        <v>0</v>
      </c>
      <c r="AJ59" s="229">
        <f t="shared" si="124"/>
        <v>0</v>
      </c>
      <c r="AK59" s="229">
        <f t="shared" si="124"/>
        <v>0</v>
      </c>
      <c r="AL59" s="229">
        <f t="shared" si="124"/>
        <v>0</v>
      </c>
      <c r="AM59" s="229">
        <f t="shared" si="124"/>
        <v>0</v>
      </c>
      <c r="AN59" s="229">
        <f t="shared" si="124"/>
        <v>0</v>
      </c>
      <c r="AO59" s="229">
        <f t="shared" si="124"/>
        <v>0</v>
      </c>
      <c r="AP59" s="229">
        <f t="shared" si="124"/>
        <v>0</v>
      </c>
      <c r="AQ59" s="229">
        <f t="shared" si="124"/>
        <v>0</v>
      </c>
      <c r="AR59" s="229">
        <f t="shared" si="124"/>
        <v>0</v>
      </c>
      <c r="AS59" s="229">
        <f t="shared" si="124"/>
        <v>0</v>
      </c>
      <c r="AT59" s="229">
        <f t="shared" si="124"/>
        <v>0</v>
      </c>
      <c r="AU59" s="229">
        <f t="shared" si="124"/>
        <v>0</v>
      </c>
      <c r="AV59" s="229">
        <f t="shared" si="124"/>
        <v>0</v>
      </c>
      <c r="AW59" s="229">
        <f t="shared" si="124"/>
        <v>0</v>
      </c>
      <c r="AX59" s="229">
        <f t="shared" si="124"/>
        <v>0</v>
      </c>
      <c r="AY59" s="229">
        <f t="shared" si="124"/>
        <v>0</v>
      </c>
      <c r="AZ59" s="229">
        <f t="shared" si="124"/>
        <v>0</v>
      </c>
      <c r="BA59" s="229">
        <f t="shared" si="124"/>
        <v>0</v>
      </c>
      <c r="BB59" s="229">
        <f t="shared" si="124"/>
        <v>0</v>
      </c>
      <c r="BC59" s="229">
        <f t="shared" si="124"/>
        <v>0</v>
      </c>
      <c r="BD59" s="229">
        <f t="shared" si="124"/>
        <v>0</v>
      </c>
      <c r="BE59" s="229">
        <f t="shared" si="124"/>
        <v>0</v>
      </c>
      <c r="BF59" s="229">
        <f t="shared" si="124"/>
        <v>0</v>
      </c>
      <c r="BG59" s="229">
        <f t="shared" si="124"/>
        <v>0</v>
      </c>
      <c r="BH59" s="229">
        <f t="shared" si="124"/>
        <v>0</v>
      </c>
      <c r="BI59" s="229">
        <f t="shared" si="124"/>
        <v>0</v>
      </c>
      <c r="BJ59" s="229">
        <f t="shared" si="124"/>
        <v>0</v>
      </c>
      <c r="BK59" s="229">
        <f t="shared" si="124"/>
        <v>0</v>
      </c>
      <c r="BL59" s="229">
        <f t="shared" si="124"/>
        <v>0</v>
      </c>
      <c r="BM59" s="229">
        <f t="shared" si="124"/>
        <v>0</v>
      </c>
      <c r="BN59" s="229">
        <f t="shared" si="124"/>
        <v>0</v>
      </c>
      <c r="BO59" s="229">
        <f t="shared" si="124"/>
        <v>0</v>
      </c>
      <c r="BP59" s="229">
        <f t="shared" si="124"/>
        <v>0</v>
      </c>
      <c r="BQ59" s="229">
        <f t="shared" si="124"/>
        <v>0</v>
      </c>
      <c r="BR59" s="229">
        <f t="shared" si="124"/>
        <v>0</v>
      </c>
      <c r="BS59" s="229">
        <f t="shared" ref="BS59:BZ59" si="125">IF($D59=BS$9,$E$59*$G$3/2,IF(AND($C59+$E$3&gt;BS$8,BS$9&gt;$D59),$E$59*$G$3,0))</f>
        <v>0</v>
      </c>
      <c r="BT59" s="229">
        <f t="shared" si="125"/>
        <v>0</v>
      </c>
      <c r="BU59" s="229">
        <f t="shared" si="125"/>
        <v>0</v>
      </c>
      <c r="BV59" s="229">
        <f t="shared" si="125"/>
        <v>0</v>
      </c>
      <c r="BW59" s="229">
        <f t="shared" si="125"/>
        <v>0</v>
      </c>
      <c r="BX59" s="229">
        <f t="shared" si="125"/>
        <v>0</v>
      </c>
      <c r="BY59" s="229">
        <f t="shared" si="125"/>
        <v>0</v>
      </c>
      <c r="BZ59" s="229">
        <f t="shared" si="125"/>
        <v>0</v>
      </c>
    </row>
    <row r="60" spans="1:78" x14ac:dyDescent="0.2">
      <c r="A60" s="7" t="str">
        <v>Roll-in 8</v>
      </c>
      <c r="B60" s="7">
        <v>0</v>
      </c>
      <c r="C60" s="7">
        <f t="shared" si="32"/>
        <v>49</v>
      </c>
      <c r="D60" s="165">
        <f t="shared" si="33"/>
        <v>44957</v>
      </c>
      <c r="E60" s="313">
        <f>HLOOKUP(D60,INPUTS!$D$69:$BW$76,IF(B60=1,3,7),FALSE)</f>
        <v>0</v>
      </c>
      <c r="F60" s="303"/>
      <c r="G60" s="229">
        <f t="shared" ref="G60:BR60" si="126">IF($D60=G$9,$E$60*$G$3/2,IF(AND($C60+$E$3&gt;G$8,G$9&gt;$D60),$E$60*$G$3,0))</f>
        <v>0</v>
      </c>
      <c r="H60" s="229">
        <f t="shared" si="126"/>
        <v>0</v>
      </c>
      <c r="I60" s="229">
        <f t="shared" si="126"/>
        <v>0</v>
      </c>
      <c r="J60" s="229">
        <f t="shared" si="126"/>
        <v>0</v>
      </c>
      <c r="K60" s="229">
        <f t="shared" si="126"/>
        <v>0</v>
      </c>
      <c r="L60" s="229">
        <f t="shared" si="126"/>
        <v>0</v>
      </c>
      <c r="M60" s="229">
        <f t="shared" si="126"/>
        <v>0</v>
      </c>
      <c r="N60" s="229">
        <f t="shared" si="126"/>
        <v>0</v>
      </c>
      <c r="O60" s="229">
        <f t="shared" si="126"/>
        <v>0</v>
      </c>
      <c r="P60" s="229">
        <f t="shared" si="126"/>
        <v>0</v>
      </c>
      <c r="Q60" s="229">
        <f t="shared" si="126"/>
        <v>0</v>
      </c>
      <c r="R60" s="229">
        <f t="shared" si="126"/>
        <v>0</v>
      </c>
      <c r="S60" s="229">
        <f t="shared" si="126"/>
        <v>0</v>
      </c>
      <c r="T60" s="229">
        <f t="shared" si="126"/>
        <v>0</v>
      </c>
      <c r="U60" s="229">
        <f t="shared" si="126"/>
        <v>0</v>
      </c>
      <c r="V60" s="229">
        <f t="shared" si="126"/>
        <v>0</v>
      </c>
      <c r="W60" s="229">
        <f t="shared" si="126"/>
        <v>0</v>
      </c>
      <c r="X60" s="229">
        <f t="shared" si="126"/>
        <v>0</v>
      </c>
      <c r="Y60" s="229">
        <f t="shared" si="126"/>
        <v>0</v>
      </c>
      <c r="Z60" s="229">
        <f t="shared" si="126"/>
        <v>0</v>
      </c>
      <c r="AA60" s="229">
        <f t="shared" si="126"/>
        <v>0</v>
      </c>
      <c r="AB60" s="229">
        <f t="shared" si="126"/>
        <v>0</v>
      </c>
      <c r="AC60" s="229">
        <f t="shared" si="126"/>
        <v>0</v>
      </c>
      <c r="AD60" s="229">
        <f t="shared" si="126"/>
        <v>0</v>
      </c>
      <c r="AE60" s="229">
        <f t="shared" si="126"/>
        <v>0</v>
      </c>
      <c r="AF60" s="229">
        <f t="shared" si="126"/>
        <v>0</v>
      </c>
      <c r="AG60" s="229">
        <f t="shared" si="126"/>
        <v>0</v>
      </c>
      <c r="AH60" s="229">
        <f t="shared" si="126"/>
        <v>0</v>
      </c>
      <c r="AI60" s="229">
        <f t="shared" si="126"/>
        <v>0</v>
      </c>
      <c r="AJ60" s="229">
        <f t="shared" si="126"/>
        <v>0</v>
      </c>
      <c r="AK60" s="229">
        <f t="shared" si="126"/>
        <v>0</v>
      </c>
      <c r="AL60" s="229">
        <f t="shared" si="126"/>
        <v>0</v>
      </c>
      <c r="AM60" s="229">
        <f t="shared" si="126"/>
        <v>0</v>
      </c>
      <c r="AN60" s="229">
        <f t="shared" si="126"/>
        <v>0</v>
      </c>
      <c r="AO60" s="229">
        <f t="shared" si="126"/>
        <v>0</v>
      </c>
      <c r="AP60" s="229">
        <f t="shared" si="126"/>
        <v>0</v>
      </c>
      <c r="AQ60" s="229">
        <f t="shared" si="126"/>
        <v>0</v>
      </c>
      <c r="AR60" s="229">
        <f t="shared" si="126"/>
        <v>0</v>
      </c>
      <c r="AS60" s="229">
        <f t="shared" si="126"/>
        <v>0</v>
      </c>
      <c r="AT60" s="229">
        <f t="shared" si="126"/>
        <v>0</v>
      </c>
      <c r="AU60" s="229">
        <f t="shared" si="126"/>
        <v>0</v>
      </c>
      <c r="AV60" s="229">
        <f t="shared" si="126"/>
        <v>0</v>
      </c>
      <c r="AW60" s="229">
        <f t="shared" si="126"/>
        <v>0</v>
      </c>
      <c r="AX60" s="229">
        <f t="shared" si="126"/>
        <v>0</v>
      </c>
      <c r="AY60" s="229">
        <f t="shared" si="126"/>
        <v>0</v>
      </c>
      <c r="AZ60" s="229">
        <f t="shared" si="126"/>
        <v>0</v>
      </c>
      <c r="BA60" s="229">
        <f t="shared" si="126"/>
        <v>0</v>
      </c>
      <c r="BB60" s="229">
        <f t="shared" si="126"/>
        <v>0</v>
      </c>
      <c r="BC60" s="229">
        <f t="shared" si="126"/>
        <v>0</v>
      </c>
      <c r="BD60" s="229">
        <f t="shared" si="126"/>
        <v>0</v>
      </c>
      <c r="BE60" s="229">
        <f t="shared" si="126"/>
        <v>0</v>
      </c>
      <c r="BF60" s="229">
        <f t="shared" si="126"/>
        <v>0</v>
      </c>
      <c r="BG60" s="229">
        <f t="shared" si="126"/>
        <v>0</v>
      </c>
      <c r="BH60" s="229">
        <f t="shared" si="126"/>
        <v>0</v>
      </c>
      <c r="BI60" s="229">
        <f t="shared" si="126"/>
        <v>0</v>
      </c>
      <c r="BJ60" s="229">
        <f t="shared" si="126"/>
        <v>0</v>
      </c>
      <c r="BK60" s="229">
        <f t="shared" si="126"/>
        <v>0</v>
      </c>
      <c r="BL60" s="229">
        <f t="shared" si="126"/>
        <v>0</v>
      </c>
      <c r="BM60" s="229">
        <f t="shared" si="126"/>
        <v>0</v>
      </c>
      <c r="BN60" s="229">
        <f t="shared" si="126"/>
        <v>0</v>
      </c>
      <c r="BO60" s="229">
        <f t="shared" si="126"/>
        <v>0</v>
      </c>
      <c r="BP60" s="229">
        <f t="shared" si="126"/>
        <v>0</v>
      </c>
      <c r="BQ60" s="229">
        <f t="shared" si="126"/>
        <v>0</v>
      </c>
      <c r="BR60" s="229">
        <f t="shared" si="126"/>
        <v>0</v>
      </c>
      <c r="BS60" s="229">
        <f t="shared" ref="BS60:BZ60" si="127">IF($D60=BS$9,$E$60*$G$3/2,IF(AND($C60+$E$3&gt;BS$8,BS$9&gt;$D60),$E$60*$G$3,0))</f>
        <v>0</v>
      </c>
      <c r="BT60" s="229">
        <f t="shared" si="127"/>
        <v>0</v>
      </c>
      <c r="BU60" s="229">
        <f t="shared" si="127"/>
        <v>0</v>
      </c>
      <c r="BV60" s="229">
        <f t="shared" si="127"/>
        <v>0</v>
      </c>
      <c r="BW60" s="229">
        <f t="shared" si="127"/>
        <v>0</v>
      </c>
      <c r="BX60" s="229">
        <f t="shared" si="127"/>
        <v>0</v>
      </c>
      <c r="BY60" s="229">
        <f t="shared" si="127"/>
        <v>0</v>
      </c>
      <c r="BZ60" s="229">
        <f t="shared" si="127"/>
        <v>0</v>
      </c>
    </row>
    <row r="61" spans="1:78" x14ac:dyDescent="0.2">
      <c r="A61" s="7" t="str">
        <v>Roll-in 8</v>
      </c>
      <c r="B61" s="7">
        <v>0</v>
      </c>
      <c r="C61" s="7">
        <f t="shared" si="32"/>
        <v>50</v>
      </c>
      <c r="D61" s="165">
        <f t="shared" si="33"/>
        <v>44985</v>
      </c>
      <c r="E61" s="313">
        <f>HLOOKUP(D61,INPUTS!$D$69:$BW$76,IF(B61=1,3,7),FALSE)</f>
        <v>0</v>
      </c>
      <c r="F61" s="303"/>
      <c r="G61" s="229">
        <f t="shared" ref="G61:BR61" si="128">IF($D61=G$9,$E$61*$G$3/2,IF(AND($C61+$E$3&gt;G$8,G$9&gt;$D61),$E$61*$G$3,0))</f>
        <v>0</v>
      </c>
      <c r="H61" s="229">
        <f t="shared" si="128"/>
        <v>0</v>
      </c>
      <c r="I61" s="229">
        <f t="shared" si="128"/>
        <v>0</v>
      </c>
      <c r="J61" s="229">
        <f t="shared" si="128"/>
        <v>0</v>
      </c>
      <c r="K61" s="229">
        <f t="shared" si="128"/>
        <v>0</v>
      </c>
      <c r="L61" s="229">
        <f t="shared" si="128"/>
        <v>0</v>
      </c>
      <c r="M61" s="229">
        <f t="shared" si="128"/>
        <v>0</v>
      </c>
      <c r="N61" s="229">
        <f t="shared" si="128"/>
        <v>0</v>
      </c>
      <c r="O61" s="229">
        <f t="shared" si="128"/>
        <v>0</v>
      </c>
      <c r="P61" s="229">
        <f t="shared" si="128"/>
        <v>0</v>
      </c>
      <c r="Q61" s="229">
        <f t="shared" si="128"/>
        <v>0</v>
      </c>
      <c r="R61" s="229">
        <f t="shared" si="128"/>
        <v>0</v>
      </c>
      <c r="S61" s="229">
        <f t="shared" si="128"/>
        <v>0</v>
      </c>
      <c r="T61" s="229">
        <f t="shared" si="128"/>
        <v>0</v>
      </c>
      <c r="U61" s="229">
        <f t="shared" si="128"/>
        <v>0</v>
      </c>
      <c r="V61" s="229">
        <f t="shared" si="128"/>
        <v>0</v>
      </c>
      <c r="W61" s="229">
        <f t="shared" si="128"/>
        <v>0</v>
      </c>
      <c r="X61" s="229">
        <f t="shared" si="128"/>
        <v>0</v>
      </c>
      <c r="Y61" s="229">
        <f t="shared" si="128"/>
        <v>0</v>
      </c>
      <c r="Z61" s="229">
        <f t="shared" si="128"/>
        <v>0</v>
      </c>
      <c r="AA61" s="229">
        <f t="shared" si="128"/>
        <v>0</v>
      </c>
      <c r="AB61" s="229">
        <f t="shared" si="128"/>
        <v>0</v>
      </c>
      <c r="AC61" s="229">
        <f t="shared" si="128"/>
        <v>0</v>
      </c>
      <c r="AD61" s="229">
        <f t="shared" si="128"/>
        <v>0</v>
      </c>
      <c r="AE61" s="229">
        <f t="shared" si="128"/>
        <v>0</v>
      </c>
      <c r="AF61" s="229">
        <f t="shared" si="128"/>
        <v>0</v>
      </c>
      <c r="AG61" s="229">
        <f t="shared" si="128"/>
        <v>0</v>
      </c>
      <c r="AH61" s="229">
        <f t="shared" si="128"/>
        <v>0</v>
      </c>
      <c r="AI61" s="229">
        <f t="shared" si="128"/>
        <v>0</v>
      </c>
      <c r="AJ61" s="229">
        <f t="shared" si="128"/>
        <v>0</v>
      </c>
      <c r="AK61" s="229">
        <f t="shared" si="128"/>
        <v>0</v>
      </c>
      <c r="AL61" s="229">
        <f t="shared" si="128"/>
        <v>0</v>
      </c>
      <c r="AM61" s="229">
        <f t="shared" si="128"/>
        <v>0</v>
      </c>
      <c r="AN61" s="229">
        <f t="shared" si="128"/>
        <v>0</v>
      </c>
      <c r="AO61" s="229">
        <f t="shared" si="128"/>
        <v>0</v>
      </c>
      <c r="AP61" s="229">
        <f t="shared" si="128"/>
        <v>0</v>
      </c>
      <c r="AQ61" s="229">
        <f t="shared" si="128"/>
        <v>0</v>
      </c>
      <c r="AR61" s="229">
        <f t="shared" si="128"/>
        <v>0</v>
      </c>
      <c r="AS61" s="229">
        <f t="shared" si="128"/>
        <v>0</v>
      </c>
      <c r="AT61" s="229">
        <f t="shared" si="128"/>
        <v>0</v>
      </c>
      <c r="AU61" s="229">
        <f t="shared" si="128"/>
        <v>0</v>
      </c>
      <c r="AV61" s="229">
        <f t="shared" si="128"/>
        <v>0</v>
      </c>
      <c r="AW61" s="229">
        <f t="shared" si="128"/>
        <v>0</v>
      </c>
      <c r="AX61" s="229">
        <f t="shared" si="128"/>
        <v>0</v>
      </c>
      <c r="AY61" s="229">
        <f t="shared" si="128"/>
        <v>0</v>
      </c>
      <c r="AZ61" s="229">
        <f t="shared" si="128"/>
        <v>0</v>
      </c>
      <c r="BA61" s="229">
        <f t="shared" si="128"/>
        <v>0</v>
      </c>
      <c r="BB61" s="229">
        <f t="shared" si="128"/>
        <v>0</v>
      </c>
      <c r="BC61" s="229">
        <f t="shared" si="128"/>
        <v>0</v>
      </c>
      <c r="BD61" s="229">
        <f t="shared" si="128"/>
        <v>0</v>
      </c>
      <c r="BE61" s="229">
        <f t="shared" si="128"/>
        <v>0</v>
      </c>
      <c r="BF61" s="229">
        <f t="shared" si="128"/>
        <v>0</v>
      </c>
      <c r="BG61" s="229">
        <f t="shared" si="128"/>
        <v>0</v>
      </c>
      <c r="BH61" s="229">
        <f t="shared" si="128"/>
        <v>0</v>
      </c>
      <c r="BI61" s="229">
        <f t="shared" si="128"/>
        <v>0</v>
      </c>
      <c r="BJ61" s="229">
        <f t="shared" si="128"/>
        <v>0</v>
      </c>
      <c r="BK61" s="229">
        <f t="shared" si="128"/>
        <v>0</v>
      </c>
      <c r="BL61" s="229">
        <f t="shared" si="128"/>
        <v>0</v>
      </c>
      <c r="BM61" s="229">
        <f t="shared" si="128"/>
        <v>0</v>
      </c>
      <c r="BN61" s="229">
        <f t="shared" si="128"/>
        <v>0</v>
      </c>
      <c r="BO61" s="229">
        <f t="shared" si="128"/>
        <v>0</v>
      </c>
      <c r="BP61" s="229">
        <f t="shared" si="128"/>
        <v>0</v>
      </c>
      <c r="BQ61" s="229">
        <f t="shared" si="128"/>
        <v>0</v>
      </c>
      <c r="BR61" s="229">
        <f t="shared" si="128"/>
        <v>0</v>
      </c>
      <c r="BS61" s="229">
        <f t="shared" ref="BS61:BZ61" si="129">IF($D61=BS$9,$E$61*$G$3/2,IF(AND($C61+$E$3&gt;BS$8,BS$9&gt;$D61),$E$61*$G$3,0))</f>
        <v>0</v>
      </c>
      <c r="BT61" s="229">
        <f t="shared" si="129"/>
        <v>0</v>
      </c>
      <c r="BU61" s="229">
        <f t="shared" si="129"/>
        <v>0</v>
      </c>
      <c r="BV61" s="229">
        <f t="shared" si="129"/>
        <v>0</v>
      </c>
      <c r="BW61" s="229">
        <f t="shared" si="129"/>
        <v>0</v>
      </c>
      <c r="BX61" s="229">
        <f t="shared" si="129"/>
        <v>0</v>
      </c>
      <c r="BY61" s="229">
        <f t="shared" si="129"/>
        <v>0</v>
      </c>
      <c r="BZ61" s="229">
        <f t="shared" si="129"/>
        <v>0</v>
      </c>
    </row>
    <row r="62" spans="1:78" x14ac:dyDescent="0.2">
      <c r="A62" s="7" t="str">
        <v>Roll-in 9</v>
      </c>
      <c r="B62" s="7">
        <v>0</v>
      </c>
      <c r="C62" s="7">
        <f t="shared" si="32"/>
        <v>51</v>
      </c>
      <c r="D62" s="165">
        <f t="shared" si="33"/>
        <v>45016</v>
      </c>
      <c r="E62" s="313">
        <f>HLOOKUP(D62,INPUTS!$D$69:$BW$76,IF(B62=1,3,7),FALSE)</f>
        <v>0</v>
      </c>
      <c r="F62" s="303"/>
      <c r="G62" s="229">
        <f t="shared" ref="G62:BR62" si="130">IF($D62=G$9,$E$62*$G$3/2,IF(AND($C62+$E$3&gt;G$8,G$9&gt;$D62),$E$62*$G$3,0))</f>
        <v>0</v>
      </c>
      <c r="H62" s="229">
        <f t="shared" si="130"/>
        <v>0</v>
      </c>
      <c r="I62" s="229">
        <f t="shared" si="130"/>
        <v>0</v>
      </c>
      <c r="J62" s="229">
        <f t="shared" si="130"/>
        <v>0</v>
      </c>
      <c r="K62" s="229">
        <f t="shared" si="130"/>
        <v>0</v>
      </c>
      <c r="L62" s="229">
        <f t="shared" si="130"/>
        <v>0</v>
      </c>
      <c r="M62" s="229">
        <f t="shared" si="130"/>
        <v>0</v>
      </c>
      <c r="N62" s="229">
        <f t="shared" si="130"/>
        <v>0</v>
      </c>
      <c r="O62" s="229">
        <f t="shared" si="130"/>
        <v>0</v>
      </c>
      <c r="P62" s="229">
        <f t="shared" si="130"/>
        <v>0</v>
      </c>
      <c r="Q62" s="229">
        <f t="shared" si="130"/>
        <v>0</v>
      </c>
      <c r="R62" s="229">
        <f t="shared" si="130"/>
        <v>0</v>
      </c>
      <c r="S62" s="229">
        <f t="shared" si="130"/>
        <v>0</v>
      </c>
      <c r="T62" s="229">
        <f t="shared" si="130"/>
        <v>0</v>
      </c>
      <c r="U62" s="229">
        <f t="shared" si="130"/>
        <v>0</v>
      </c>
      <c r="V62" s="229">
        <f t="shared" si="130"/>
        <v>0</v>
      </c>
      <c r="W62" s="229">
        <f t="shared" si="130"/>
        <v>0</v>
      </c>
      <c r="X62" s="229">
        <f t="shared" si="130"/>
        <v>0</v>
      </c>
      <c r="Y62" s="229">
        <f t="shared" si="130"/>
        <v>0</v>
      </c>
      <c r="Z62" s="229">
        <f t="shared" si="130"/>
        <v>0</v>
      </c>
      <c r="AA62" s="229">
        <f t="shared" si="130"/>
        <v>0</v>
      </c>
      <c r="AB62" s="229">
        <f t="shared" si="130"/>
        <v>0</v>
      </c>
      <c r="AC62" s="229">
        <f t="shared" si="130"/>
        <v>0</v>
      </c>
      <c r="AD62" s="229">
        <f t="shared" si="130"/>
        <v>0</v>
      </c>
      <c r="AE62" s="229">
        <f t="shared" si="130"/>
        <v>0</v>
      </c>
      <c r="AF62" s="229">
        <f t="shared" si="130"/>
        <v>0</v>
      </c>
      <c r="AG62" s="229">
        <f t="shared" si="130"/>
        <v>0</v>
      </c>
      <c r="AH62" s="229">
        <f t="shared" si="130"/>
        <v>0</v>
      </c>
      <c r="AI62" s="229">
        <f t="shared" si="130"/>
        <v>0</v>
      </c>
      <c r="AJ62" s="229">
        <f t="shared" si="130"/>
        <v>0</v>
      </c>
      <c r="AK62" s="229">
        <f t="shared" si="130"/>
        <v>0</v>
      </c>
      <c r="AL62" s="229">
        <f t="shared" si="130"/>
        <v>0</v>
      </c>
      <c r="AM62" s="229">
        <f t="shared" si="130"/>
        <v>0</v>
      </c>
      <c r="AN62" s="229">
        <f t="shared" si="130"/>
        <v>0</v>
      </c>
      <c r="AO62" s="229">
        <f t="shared" si="130"/>
        <v>0</v>
      </c>
      <c r="AP62" s="229">
        <f t="shared" si="130"/>
        <v>0</v>
      </c>
      <c r="AQ62" s="229">
        <f t="shared" si="130"/>
        <v>0</v>
      </c>
      <c r="AR62" s="229">
        <f t="shared" si="130"/>
        <v>0</v>
      </c>
      <c r="AS62" s="229">
        <f t="shared" si="130"/>
        <v>0</v>
      </c>
      <c r="AT62" s="229">
        <f t="shared" si="130"/>
        <v>0</v>
      </c>
      <c r="AU62" s="229">
        <f t="shared" si="130"/>
        <v>0</v>
      </c>
      <c r="AV62" s="229">
        <f t="shared" si="130"/>
        <v>0</v>
      </c>
      <c r="AW62" s="229">
        <f t="shared" si="130"/>
        <v>0</v>
      </c>
      <c r="AX62" s="229">
        <f t="shared" si="130"/>
        <v>0</v>
      </c>
      <c r="AY62" s="229">
        <f t="shared" si="130"/>
        <v>0</v>
      </c>
      <c r="AZ62" s="229">
        <f t="shared" si="130"/>
        <v>0</v>
      </c>
      <c r="BA62" s="229">
        <f t="shared" si="130"/>
        <v>0</v>
      </c>
      <c r="BB62" s="229">
        <f t="shared" si="130"/>
        <v>0</v>
      </c>
      <c r="BC62" s="229">
        <f t="shared" si="130"/>
        <v>0</v>
      </c>
      <c r="BD62" s="229">
        <f t="shared" si="130"/>
        <v>0</v>
      </c>
      <c r="BE62" s="229">
        <f t="shared" si="130"/>
        <v>0</v>
      </c>
      <c r="BF62" s="229">
        <f t="shared" si="130"/>
        <v>0</v>
      </c>
      <c r="BG62" s="229">
        <f t="shared" si="130"/>
        <v>0</v>
      </c>
      <c r="BH62" s="229">
        <f t="shared" si="130"/>
        <v>0</v>
      </c>
      <c r="BI62" s="229">
        <f t="shared" si="130"/>
        <v>0</v>
      </c>
      <c r="BJ62" s="229">
        <f t="shared" si="130"/>
        <v>0</v>
      </c>
      <c r="BK62" s="229">
        <f t="shared" si="130"/>
        <v>0</v>
      </c>
      <c r="BL62" s="229">
        <f t="shared" si="130"/>
        <v>0</v>
      </c>
      <c r="BM62" s="229">
        <f t="shared" si="130"/>
        <v>0</v>
      </c>
      <c r="BN62" s="229">
        <f t="shared" si="130"/>
        <v>0</v>
      </c>
      <c r="BO62" s="229">
        <f t="shared" si="130"/>
        <v>0</v>
      </c>
      <c r="BP62" s="229">
        <f t="shared" si="130"/>
        <v>0</v>
      </c>
      <c r="BQ62" s="229">
        <f t="shared" si="130"/>
        <v>0</v>
      </c>
      <c r="BR62" s="229">
        <f t="shared" si="130"/>
        <v>0</v>
      </c>
      <c r="BS62" s="229">
        <f t="shared" ref="BS62:BZ62" si="131">IF($D62=BS$9,$E$62*$G$3/2,IF(AND($C62+$E$3&gt;BS$8,BS$9&gt;$D62),$E$62*$G$3,0))</f>
        <v>0</v>
      </c>
      <c r="BT62" s="229">
        <f t="shared" si="131"/>
        <v>0</v>
      </c>
      <c r="BU62" s="229">
        <f t="shared" si="131"/>
        <v>0</v>
      </c>
      <c r="BV62" s="229">
        <f t="shared" si="131"/>
        <v>0</v>
      </c>
      <c r="BW62" s="229">
        <f t="shared" si="131"/>
        <v>0</v>
      </c>
      <c r="BX62" s="229">
        <f t="shared" si="131"/>
        <v>0</v>
      </c>
      <c r="BY62" s="229">
        <f t="shared" si="131"/>
        <v>0</v>
      </c>
      <c r="BZ62" s="229">
        <f t="shared" si="131"/>
        <v>0</v>
      </c>
    </row>
    <row r="63" spans="1:78" x14ac:dyDescent="0.2">
      <c r="A63" s="7" t="str">
        <v>Roll-in 9</v>
      </c>
      <c r="B63" s="7">
        <v>0</v>
      </c>
      <c r="C63" s="7">
        <f t="shared" si="32"/>
        <v>52</v>
      </c>
      <c r="D63" s="165">
        <f t="shared" si="33"/>
        <v>45046</v>
      </c>
      <c r="E63" s="313">
        <f>HLOOKUP(D63,INPUTS!$D$69:$BW$76,IF(B63=1,3,7),FALSE)</f>
        <v>0</v>
      </c>
      <c r="F63" s="303"/>
      <c r="G63" s="229">
        <f t="shared" ref="G63:BR63" si="132">IF($D63=G$9,$E$63*$G$3/2,IF(AND($C63+$E$3&gt;G$8,G$9&gt;$D63),$E$63*$G$3,0))</f>
        <v>0</v>
      </c>
      <c r="H63" s="229">
        <f t="shared" si="132"/>
        <v>0</v>
      </c>
      <c r="I63" s="229">
        <f t="shared" si="132"/>
        <v>0</v>
      </c>
      <c r="J63" s="229">
        <f t="shared" si="132"/>
        <v>0</v>
      </c>
      <c r="K63" s="229">
        <f t="shared" si="132"/>
        <v>0</v>
      </c>
      <c r="L63" s="229">
        <f t="shared" si="132"/>
        <v>0</v>
      </c>
      <c r="M63" s="229">
        <f t="shared" si="132"/>
        <v>0</v>
      </c>
      <c r="N63" s="229">
        <f t="shared" si="132"/>
        <v>0</v>
      </c>
      <c r="O63" s="229">
        <f t="shared" si="132"/>
        <v>0</v>
      </c>
      <c r="P63" s="229">
        <f t="shared" si="132"/>
        <v>0</v>
      </c>
      <c r="Q63" s="229">
        <f t="shared" si="132"/>
        <v>0</v>
      </c>
      <c r="R63" s="229">
        <f t="shared" si="132"/>
        <v>0</v>
      </c>
      <c r="S63" s="229">
        <f t="shared" si="132"/>
        <v>0</v>
      </c>
      <c r="T63" s="229">
        <f t="shared" si="132"/>
        <v>0</v>
      </c>
      <c r="U63" s="229">
        <f t="shared" si="132"/>
        <v>0</v>
      </c>
      <c r="V63" s="229">
        <f t="shared" si="132"/>
        <v>0</v>
      </c>
      <c r="W63" s="229">
        <f t="shared" si="132"/>
        <v>0</v>
      </c>
      <c r="X63" s="229">
        <f t="shared" si="132"/>
        <v>0</v>
      </c>
      <c r="Y63" s="229">
        <f t="shared" si="132"/>
        <v>0</v>
      </c>
      <c r="Z63" s="229">
        <f t="shared" si="132"/>
        <v>0</v>
      </c>
      <c r="AA63" s="229">
        <f t="shared" si="132"/>
        <v>0</v>
      </c>
      <c r="AB63" s="229">
        <f t="shared" si="132"/>
        <v>0</v>
      </c>
      <c r="AC63" s="229">
        <f t="shared" si="132"/>
        <v>0</v>
      </c>
      <c r="AD63" s="229">
        <f t="shared" si="132"/>
        <v>0</v>
      </c>
      <c r="AE63" s="229">
        <f t="shared" si="132"/>
        <v>0</v>
      </c>
      <c r="AF63" s="229">
        <f t="shared" si="132"/>
        <v>0</v>
      </c>
      <c r="AG63" s="229">
        <f t="shared" si="132"/>
        <v>0</v>
      </c>
      <c r="AH63" s="229">
        <f t="shared" si="132"/>
        <v>0</v>
      </c>
      <c r="AI63" s="229">
        <f t="shared" si="132"/>
        <v>0</v>
      </c>
      <c r="AJ63" s="229">
        <f t="shared" si="132"/>
        <v>0</v>
      </c>
      <c r="AK63" s="229">
        <f t="shared" si="132"/>
        <v>0</v>
      </c>
      <c r="AL63" s="229">
        <f t="shared" si="132"/>
        <v>0</v>
      </c>
      <c r="AM63" s="229">
        <f t="shared" si="132"/>
        <v>0</v>
      </c>
      <c r="AN63" s="229">
        <f t="shared" si="132"/>
        <v>0</v>
      </c>
      <c r="AO63" s="229">
        <f t="shared" si="132"/>
        <v>0</v>
      </c>
      <c r="AP63" s="229">
        <f t="shared" si="132"/>
        <v>0</v>
      </c>
      <c r="AQ63" s="229">
        <f t="shared" si="132"/>
        <v>0</v>
      </c>
      <c r="AR63" s="229">
        <f t="shared" si="132"/>
        <v>0</v>
      </c>
      <c r="AS63" s="229">
        <f t="shared" si="132"/>
        <v>0</v>
      </c>
      <c r="AT63" s="229">
        <f t="shared" si="132"/>
        <v>0</v>
      </c>
      <c r="AU63" s="229">
        <f t="shared" si="132"/>
        <v>0</v>
      </c>
      <c r="AV63" s="229">
        <f t="shared" si="132"/>
        <v>0</v>
      </c>
      <c r="AW63" s="229">
        <f t="shared" si="132"/>
        <v>0</v>
      </c>
      <c r="AX63" s="229">
        <f t="shared" si="132"/>
        <v>0</v>
      </c>
      <c r="AY63" s="229">
        <f t="shared" si="132"/>
        <v>0</v>
      </c>
      <c r="AZ63" s="229">
        <f t="shared" si="132"/>
        <v>0</v>
      </c>
      <c r="BA63" s="229">
        <f t="shared" si="132"/>
        <v>0</v>
      </c>
      <c r="BB63" s="229">
        <f t="shared" si="132"/>
        <v>0</v>
      </c>
      <c r="BC63" s="229">
        <f t="shared" si="132"/>
        <v>0</v>
      </c>
      <c r="BD63" s="229">
        <f t="shared" si="132"/>
        <v>0</v>
      </c>
      <c r="BE63" s="229">
        <f t="shared" si="132"/>
        <v>0</v>
      </c>
      <c r="BF63" s="229">
        <f t="shared" si="132"/>
        <v>0</v>
      </c>
      <c r="BG63" s="229">
        <f t="shared" si="132"/>
        <v>0</v>
      </c>
      <c r="BH63" s="229">
        <f t="shared" si="132"/>
        <v>0</v>
      </c>
      <c r="BI63" s="229">
        <f t="shared" si="132"/>
        <v>0</v>
      </c>
      <c r="BJ63" s="229">
        <f t="shared" si="132"/>
        <v>0</v>
      </c>
      <c r="BK63" s="229">
        <f t="shared" si="132"/>
        <v>0</v>
      </c>
      <c r="BL63" s="229">
        <f t="shared" si="132"/>
        <v>0</v>
      </c>
      <c r="BM63" s="229">
        <f t="shared" si="132"/>
        <v>0</v>
      </c>
      <c r="BN63" s="229">
        <f t="shared" si="132"/>
        <v>0</v>
      </c>
      <c r="BO63" s="229">
        <f t="shared" si="132"/>
        <v>0</v>
      </c>
      <c r="BP63" s="229">
        <f t="shared" si="132"/>
        <v>0</v>
      </c>
      <c r="BQ63" s="229">
        <f t="shared" si="132"/>
        <v>0</v>
      </c>
      <c r="BR63" s="229">
        <f t="shared" si="132"/>
        <v>0</v>
      </c>
      <c r="BS63" s="229">
        <f t="shared" ref="BS63:BZ63" si="133">IF($D63=BS$9,$E$63*$G$3/2,IF(AND($C63+$E$3&gt;BS$8,BS$9&gt;$D63),$E$63*$G$3,0))</f>
        <v>0</v>
      </c>
      <c r="BT63" s="229">
        <f t="shared" si="133"/>
        <v>0</v>
      </c>
      <c r="BU63" s="229">
        <f t="shared" si="133"/>
        <v>0</v>
      </c>
      <c r="BV63" s="229">
        <f t="shared" si="133"/>
        <v>0</v>
      </c>
      <c r="BW63" s="229">
        <f t="shared" si="133"/>
        <v>0</v>
      </c>
      <c r="BX63" s="229">
        <f t="shared" si="133"/>
        <v>0</v>
      </c>
      <c r="BY63" s="229">
        <f t="shared" si="133"/>
        <v>0</v>
      </c>
      <c r="BZ63" s="229">
        <f t="shared" si="133"/>
        <v>0</v>
      </c>
    </row>
    <row r="64" spans="1:78" x14ac:dyDescent="0.2">
      <c r="A64" s="7" t="str">
        <v>Roll-in 9</v>
      </c>
      <c r="B64" s="7">
        <v>0</v>
      </c>
      <c r="C64" s="7">
        <f t="shared" si="32"/>
        <v>53</v>
      </c>
      <c r="D64" s="165">
        <f t="shared" si="33"/>
        <v>45077</v>
      </c>
      <c r="E64" s="313">
        <f>HLOOKUP(D64,INPUTS!$D$69:$BW$76,IF(B64=1,3,7),FALSE)</f>
        <v>0</v>
      </c>
      <c r="F64" s="303"/>
      <c r="G64" s="229">
        <f t="shared" ref="G64:BR64" si="134">IF($D64=G$9,$E$64*$G$3/2,IF(AND($C64+$E$3&gt;G$8,G$9&gt;$D64),$E$64*$G$3,0))</f>
        <v>0</v>
      </c>
      <c r="H64" s="229">
        <f t="shared" si="134"/>
        <v>0</v>
      </c>
      <c r="I64" s="229">
        <f t="shared" si="134"/>
        <v>0</v>
      </c>
      <c r="J64" s="229">
        <f t="shared" si="134"/>
        <v>0</v>
      </c>
      <c r="K64" s="229">
        <f t="shared" si="134"/>
        <v>0</v>
      </c>
      <c r="L64" s="229">
        <f t="shared" si="134"/>
        <v>0</v>
      </c>
      <c r="M64" s="229">
        <f t="shared" si="134"/>
        <v>0</v>
      </c>
      <c r="N64" s="229">
        <f t="shared" si="134"/>
        <v>0</v>
      </c>
      <c r="O64" s="229">
        <f t="shared" si="134"/>
        <v>0</v>
      </c>
      <c r="P64" s="229">
        <f t="shared" si="134"/>
        <v>0</v>
      </c>
      <c r="Q64" s="229">
        <f t="shared" si="134"/>
        <v>0</v>
      </c>
      <c r="R64" s="229">
        <f t="shared" si="134"/>
        <v>0</v>
      </c>
      <c r="S64" s="229">
        <f t="shared" si="134"/>
        <v>0</v>
      </c>
      <c r="T64" s="229">
        <f t="shared" si="134"/>
        <v>0</v>
      </c>
      <c r="U64" s="229">
        <f t="shared" si="134"/>
        <v>0</v>
      </c>
      <c r="V64" s="229">
        <f t="shared" si="134"/>
        <v>0</v>
      </c>
      <c r="W64" s="229">
        <f t="shared" si="134"/>
        <v>0</v>
      </c>
      <c r="X64" s="229">
        <f t="shared" si="134"/>
        <v>0</v>
      </c>
      <c r="Y64" s="229">
        <f t="shared" si="134"/>
        <v>0</v>
      </c>
      <c r="Z64" s="229">
        <f t="shared" si="134"/>
        <v>0</v>
      </c>
      <c r="AA64" s="229">
        <f t="shared" si="134"/>
        <v>0</v>
      </c>
      <c r="AB64" s="229">
        <f t="shared" si="134"/>
        <v>0</v>
      </c>
      <c r="AC64" s="229">
        <f t="shared" si="134"/>
        <v>0</v>
      </c>
      <c r="AD64" s="229">
        <f t="shared" si="134"/>
        <v>0</v>
      </c>
      <c r="AE64" s="229">
        <f t="shared" si="134"/>
        <v>0</v>
      </c>
      <c r="AF64" s="229">
        <f t="shared" si="134"/>
        <v>0</v>
      </c>
      <c r="AG64" s="229">
        <f t="shared" si="134"/>
        <v>0</v>
      </c>
      <c r="AH64" s="229">
        <f t="shared" si="134"/>
        <v>0</v>
      </c>
      <c r="AI64" s="229">
        <f t="shared" si="134"/>
        <v>0</v>
      </c>
      <c r="AJ64" s="229">
        <f t="shared" si="134"/>
        <v>0</v>
      </c>
      <c r="AK64" s="229">
        <f t="shared" si="134"/>
        <v>0</v>
      </c>
      <c r="AL64" s="229">
        <f t="shared" si="134"/>
        <v>0</v>
      </c>
      <c r="AM64" s="229">
        <f t="shared" si="134"/>
        <v>0</v>
      </c>
      <c r="AN64" s="229">
        <f t="shared" si="134"/>
        <v>0</v>
      </c>
      <c r="AO64" s="229">
        <f t="shared" si="134"/>
        <v>0</v>
      </c>
      <c r="AP64" s="229">
        <f t="shared" si="134"/>
        <v>0</v>
      </c>
      <c r="AQ64" s="229">
        <f t="shared" si="134"/>
        <v>0</v>
      </c>
      <c r="AR64" s="229">
        <f t="shared" si="134"/>
        <v>0</v>
      </c>
      <c r="AS64" s="229">
        <f t="shared" si="134"/>
        <v>0</v>
      </c>
      <c r="AT64" s="229">
        <f t="shared" si="134"/>
        <v>0</v>
      </c>
      <c r="AU64" s="229">
        <f t="shared" si="134"/>
        <v>0</v>
      </c>
      <c r="AV64" s="229">
        <f t="shared" si="134"/>
        <v>0</v>
      </c>
      <c r="AW64" s="229">
        <f t="shared" si="134"/>
        <v>0</v>
      </c>
      <c r="AX64" s="229">
        <f t="shared" si="134"/>
        <v>0</v>
      </c>
      <c r="AY64" s="229">
        <f t="shared" si="134"/>
        <v>0</v>
      </c>
      <c r="AZ64" s="229">
        <f t="shared" si="134"/>
        <v>0</v>
      </c>
      <c r="BA64" s="229">
        <f t="shared" si="134"/>
        <v>0</v>
      </c>
      <c r="BB64" s="229">
        <f t="shared" si="134"/>
        <v>0</v>
      </c>
      <c r="BC64" s="229">
        <f t="shared" si="134"/>
        <v>0</v>
      </c>
      <c r="BD64" s="229">
        <f t="shared" si="134"/>
        <v>0</v>
      </c>
      <c r="BE64" s="229">
        <f t="shared" si="134"/>
        <v>0</v>
      </c>
      <c r="BF64" s="229">
        <f t="shared" si="134"/>
        <v>0</v>
      </c>
      <c r="BG64" s="229">
        <f t="shared" si="134"/>
        <v>0</v>
      </c>
      <c r="BH64" s="229">
        <f t="shared" si="134"/>
        <v>0</v>
      </c>
      <c r="BI64" s="229">
        <f t="shared" si="134"/>
        <v>0</v>
      </c>
      <c r="BJ64" s="229">
        <f t="shared" si="134"/>
        <v>0</v>
      </c>
      <c r="BK64" s="229">
        <f t="shared" si="134"/>
        <v>0</v>
      </c>
      <c r="BL64" s="229">
        <f t="shared" si="134"/>
        <v>0</v>
      </c>
      <c r="BM64" s="229">
        <f t="shared" si="134"/>
        <v>0</v>
      </c>
      <c r="BN64" s="229">
        <f t="shared" si="134"/>
        <v>0</v>
      </c>
      <c r="BO64" s="229">
        <f t="shared" si="134"/>
        <v>0</v>
      </c>
      <c r="BP64" s="229">
        <f t="shared" si="134"/>
        <v>0</v>
      </c>
      <c r="BQ64" s="229">
        <f t="shared" si="134"/>
        <v>0</v>
      </c>
      <c r="BR64" s="229">
        <f t="shared" si="134"/>
        <v>0</v>
      </c>
      <c r="BS64" s="229">
        <f t="shared" ref="BS64:BZ64" si="135">IF($D64=BS$9,$E$64*$G$3/2,IF(AND($C64+$E$3&gt;BS$8,BS$9&gt;$D64),$E$64*$G$3,0))</f>
        <v>0</v>
      </c>
      <c r="BT64" s="229">
        <f t="shared" si="135"/>
        <v>0</v>
      </c>
      <c r="BU64" s="229">
        <f t="shared" si="135"/>
        <v>0</v>
      </c>
      <c r="BV64" s="229">
        <f t="shared" si="135"/>
        <v>0</v>
      </c>
      <c r="BW64" s="229">
        <f t="shared" si="135"/>
        <v>0</v>
      </c>
      <c r="BX64" s="229">
        <f t="shared" si="135"/>
        <v>0</v>
      </c>
      <c r="BY64" s="229">
        <f t="shared" si="135"/>
        <v>0</v>
      </c>
      <c r="BZ64" s="229">
        <f t="shared" si="135"/>
        <v>0</v>
      </c>
    </row>
    <row r="65" spans="1:78" x14ac:dyDescent="0.2">
      <c r="A65" s="7" t="str">
        <v>Roll-in 9</v>
      </c>
      <c r="B65" s="7">
        <v>0</v>
      </c>
      <c r="C65" s="7">
        <f t="shared" si="32"/>
        <v>54</v>
      </c>
      <c r="D65" s="165">
        <f t="shared" si="33"/>
        <v>45107</v>
      </c>
      <c r="E65" s="313">
        <f>HLOOKUP(D65,INPUTS!$D$69:$BW$76,IF(B65=1,3,7),FALSE)</f>
        <v>0</v>
      </c>
      <c r="F65" s="303"/>
      <c r="G65" s="229">
        <f t="shared" ref="G65:BR65" si="136">IF($D65=G$9,$E$65*$G$3/2,IF(AND($C65+$E$3&gt;G$8,G$9&gt;$D65),$E$65*$G$3,0))</f>
        <v>0</v>
      </c>
      <c r="H65" s="229">
        <f t="shared" si="136"/>
        <v>0</v>
      </c>
      <c r="I65" s="229">
        <f t="shared" si="136"/>
        <v>0</v>
      </c>
      <c r="J65" s="229">
        <f t="shared" si="136"/>
        <v>0</v>
      </c>
      <c r="K65" s="229">
        <f t="shared" si="136"/>
        <v>0</v>
      </c>
      <c r="L65" s="229">
        <f t="shared" si="136"/>
        <v>0</v>
      </c>
      <c r="M65" s="229">
        <f t="shared" si="136"/>
        <v>0</v>
      </c>
      <c r="N65" s="229">
        <f t="shared" si="136"/>
        <v>0</v>
      </c>
      <c r="O65" s="229">
        <f t="shared" si="136"/>
        <v>0</v>
      </c>
      <c r="P65" s="229">
        <f t="shared" si="136"/>
        <v>0</v>
      </c>
      <c r="Q65" s="229">
        <f t="shared" si="136"/>
        <v>0</v>
      </c>
      <c r="R65" s="229">
        <f t="shared" si="136"/>
        <v>0</v>
      </c>
      <c r="S65" s="229">
        <f t="shared" si="136"/>
        <v>0</v>
      </c>
      <c r="T65" s="229">
        <f t="shared" si="136"/>
        <v>0</v>
      </c>
      <c r="U65" s="229">
        <f t="shared" si="136"/>
        <v>0</v>
      </c>
      <c r="V65" s="229">
        <f t="shared" si="136"/>
        <v>0</v>
      </c>
      <c r="W65" s="229">
        <f t="shared" si="136"/>
        <v>0</v>
      </c>
      <c r="X65" s="229">
        <f t="shared" si="136"/>
        <v>0</v>
      </c>
      <c r="Y65" s="229">
        <f t="shared" si="136"/>
        <v>0</v>
      </c>
      <c r="Z65" s="229">
        <f t="shared" si="136"/>
        <v>0</v>
      </c>
      <c r="AA65" s="229">
        <f t="shared" si="136"/>
        <v>0</v>
      </c>
      <c r="AB65" s="229">
        <f t="shared" si="136"/>
        <v>0</v>
      </c>
      <c r="AC65" s="229">
        <f t="shared" si="136"/>
        <v>0</v>
      </c>
      <c r="AD65" s="229">
        <f t="shared" si="136"/>
        <v>0</v>
      </c>
      <c r="AE65" s="229">
        <f t="shared" si="136"/>
        <v>0</v>
      </c>
      <c r="AF65" s="229">
        <f t="shared" si="136"/>
        <v>0</v>
      </c>
      <c r="AG65" s="229">
        <f t="shared" si="136"/>
        <v>0</v>
      </c>
      <c r="AH65" s="229">
        <f t="shared" si="136"/>
        <v>0</v>
      </c>
      <c r="AI65" s="229">
        <f t="shared" si="136"/>
        <v>0</v>
      </c>
      <c r="AJ65" s="229">
        <f t="shared" si="136"/>
        <v>0</v>
      </c>
      <c r="AK65" s="229">
        <f t="shared" si="136"/>
        <v>0</v>
      </c>
      <c r="AL65" s="229">
        <f t="shared" si="136"/>
        <v>0</v>
      </c>
      <c r="AM65" s="229">
        <f t="shared" si="136"/>
        <v>0</v>
      </c>
      <c r="AN65" s="229">
        <f t="shared" si="136"/>
        <v>0</v>
      </c>
      <c r="AO65" s="229">
        <f t="shared" si="136"/>
        <v>0</v>
      </c>
      <c r="AP65" s="229">
        <f t="shared" si="136"/>
        <v>0</v>
      </c>
      <c r="AQ65" s="229">
        <f t="shared" si="136"/>
        <v>0</v>
      </c>
      <c r="AR65" s="229">
        <f t="shared" si="136"/>
        <v>0</v>
      </c>
      <c r="AS65" s="229">
        <f t="shared" si="136"/>
        <v>0</v>
      </c>
      <c r="AT65" s="229">
        <f t="shared" si="136"/>
        <v>0</v>
      </c>
      <c r="AU65" s="229">
        <f t="shared" si="136"/>
        <v>0</v>
      </c>
      <c r="AV65" s="229">
        <f t="shared" si="136"/>
        <v>0</v>
      </c>
      <c r="AW65" s="229">
        <f t="shared" si="136"/>
        <v>0</v>
      </c>
      <c r="AX65" s="229">
        <f t="shared" si="136"/>
        <v>0</v>
      </c>
      <c r="AY65" s="229">
        <f t="shared" si="136"/>
        <v>0</v>
      </c>
      <c r="AZ65" s="229">
        <f t="shared" si="136"/>
        <v>0</v>
      </c>
      <c r="BA65" s="229">
        <f t="shared" si="136"/>
        <v>0</v>
      </c>
      <c r="BB65" s="229">
        <f t="shared" si="136"/>
        <v>0</v>
      </c>
      <c r="BC65" s="229">
        <f t="shared" si="136"/>
        <v>0</v>
      </c>
      <c r="BD65" s="229">
        <f t="shared" si="136"/>
        <v>0</v>
      </c>
      <c r="BE65" s="229">
        <f t="shared" si="136"/>
        <v>0</v>
      </c>
      <c r="BF65" s="229">
        <f t="shared" si="136"/>
        <v>0</v>
      </c>
      <c r="BG65" s="229">
        <f t="shared" si="136"/>
        <v>0</v>
      </c>
      <c r="BH65" s="229">
        <f t="shared" si="136"/>
        <v>0</v>
      </c>
      <c r="BI65" s="229">
        <f t="shared" si="136"/>
        <v>0</v>
      </c>
      <c r="BJ65" s="229">
        <f t="shared" si="136"/>
        <v>0</v>
      </c>
      <c r="BK65" s="229">
        <f t="shared" si="136"/>
        <v>0</v>
      </c>
      <c r="BL65" s="229">
        <f t="shared" si="136"/>
        <v>0</v>
      </c>
      <c r="BM65" s="229">
        <f t="shared" si="136"/>
        <v>0</v>
      </c>
      <c r="BN65" s="229">
        <f t="shared" si="136"/>
        <v>0</v>
      </c>
      <c r="BO65" s="229">
        <f t="shared" si="136"/>
        <v>0</v>
      </c>
      <c r="BP65" s="229">
        <f t="shared" si="136"/>
        <v>0</v>
      </c>
      <c r="BQ65" s="229">
        <f t="shared" si="136"/>
        <v>0</v>
      </c>
      <c r="BR65" s="229">
        <f t="shared" si="136"/>
        <v>0</v>
      </c>
      <c r="BS65" s="229">
        <f t="shared" ref="BS65:BZ65" si="137">IF($D65=BS$9,$E$65*$G$3/2,IF(AND($C65+$E$3&gt;BS$8,BS$9&gt;$D65),$E$65*$G$3,0))</f>
        <v>0</v>
      </c>
      <c r="BT65" s="229">
        <f t="shared" si="137"/>
        <v>0</v>
      </c>
      <c r="BU65" s="229">
        <f t="shared" si="137"/>
        <v>0</v>
      </c>
      <c r="BV65" s="229">
        <f t="shared" si="137"/>
        <v>0</v>
      </c>
      <c r="BW65" s="229">
        <f t="shared" si="137"/>
        <v>0</v>
      </c>
      <c r="BX65" s="229">
        <f t="shared" si="137"/>
        <v>0</v>
      </c>
      <c r="BY65" s="229">
        <f t="shared" si="137"/>
        <v>0</v>
      </c>
      <c r="BZ65" s="229">
        <f t="shared" si="137"/>
        <v>0</v>
      </c>
    </row>
    <row r="66" spans="1:78" x14ac:dyDescent="0.2">
      <c r="A66" s="7" t="str">
        <v>Roll-in 9</v>
      </c>
      <c r="B66" s="7">
        <v>0</v>
      </c>
      <c r="C66" s="7">
        <f t="shared" si="32"/>
        <v>55</v>
      </c>
      <c r="D66" s="165">
        <f t="shared" si="33"/>
        <v>45138</v>
      </c>
      <c r="E66" s="313">
        <f>HLOOKUP(D66,INPUTS!$D$69:$BW$76,IF(B66=1,3,7),FALSE)</f>
        <v>0</v>
      </c>
      <c r="F66" s="303"/>
      <c r="G66" s="229">
        <f t="shared" ref="G66:BR66" si="138">IF($D66=G$9,$E$66*$G$3/2,IF(AND($C66+$E$3&gt;G$8,G$9&gt;$D66),$E$66*$G$3,0))</f>
        <v>0</v>
      </c>
      <c r="H66" s="229">
        <f t="shared" si="138"/>
        <v>0</v>
      </c>
      <c r="I66" s="229">
        <f t="shared" si="138"/>
        <v>0</v>
      </c>
      <c r="J66" s="229">
        <f t="shared" si="138"/>
        <v>0</v>
      </c>
      <c r="K66" s="229">
        <f t="shared" si="138"/>
        <v>0</v>
      </c>
      <c r="L66" s="229">
        <f t="shared" si="138"/>
        <v>0</v>
      </c>
      <c r="M66" s="229">
        <f t="shared" si="138"/>
        <v>0</v>
      </c>
      <c r="N66" s="229">
        <f t="shared" si="138"/>
        <v>0</v>
      </c>
      <c r="O66" s="229">
        <f t="shared" si="138"/>
        <v>0</v>
      </c>
      <c r="P66" s="229">
        <f t="shared" si="138"/>
        <v>0</v>
      </c>
      <c r="Q66" s="229">
        <f t="shared" si="138"/>
        <v>0</v>
      </c>
      <c r="R66" s="229">
        <f t="shared" si="138"/>
        <v>0</v>
      </c>
      <c r="S66" s="229">
        <f t="shared" si="138"/>
        <v>0</v>
      </c>
      <c r="T66" s="229">
        <f t="shared" si="138"/>
        <v>0</v>
      </c>
      <c r="U66" s="229">
        <f t="shared" si="138"/>
        <v>0</v>
      </c>
      <c r="V66" s="229">
        <f t="shared" si="138"/>
        <v>0</v>
      </c>
      <c r="W66" s="229">
        <f t="shared" si="138"/>
        <v>0</v>
      </c>
      <c r="X66" s="229">
        <f t="shared" si="138"/>
        <v>0</v>
      </c>
      <c r="Y66" s="229">
        <f t="shared" si="138"/>
        <v>0</v>
      </c>
      <c r="Z66" s="229">
        <f t="shared" si="138"/>
        <v>0</v>
      </c>
      <c r="AA66" s="229">
        <f t="shared" si="138"/>
        <v>0</v>
      </c>
      <c r="AB66" s="229">
        <f t="shared" si="138"/>
        <v>0</v>
      </c>
      <c r="AC66" s="229">
        <f t="shared" si="138"/>
        <v>0</v>
      </c>
      <c r="AD66" s="229">
        <f t="shared" si="138"/>
        <v>0</v>
      </c>
      <c r="AE66" s="229">
        <f t="shared" si="138"/>
        <v>0</v>
      </c>
      <c r="AF66" s="229">
        <f t="shared" si="138"/>
        <v>0</v>
      </c>
      <c r="AG66" s="229">
        <f t="shared" si="138"/>
        <v>0</v>
      </c>
      <c r="AH66" s="229">
        <f t="shared" si="138"/>
        <v>0</v>
      </c>
      <c r="AI66" s="229">
        <f t="shared" si="138"/>
        <v>0</v>
      </c>
      <c r="AJ66" s="229">
        <f t="shared" si="138"/>
        <v>0</v>
      </c>
      <c r="AK66" s="229">
        <f t="shared" si="138"/>
        <v>0</v>
      </c>
      <c r="AL66" s="229">
        <f t="shared" si="138"/>
        <v>0</v>
      </c>
      <c r="AM66" s="229">
        <f t="shared" si="138"/>
        <v>0</v>
      </c>
      <c r="AN66" s="229">
        <f t="shared" si="138"/>
        <v>0</v>
      </c>
      <c r="AO66" s="229">
        <f t="shared" si="138"/>
        <v>0</v>
      </c>
      <c r="AP66" s="229">
        <f t="shared" si="138"/>
        <v>0</v>
      </c>
      <c r="AQ66" s="229">
        <f t="shared" si="138"/>
        <v>0</v>
      </c>
      <c r="AR66" s="229">
        <f t="shared" si="138"/>
        <v>0</v>
      </c>
      <c r="AS66" s="229">
        <f t="shared" si="138"/>
        <v>0</v>
      </c>
      <c r="AT66" s="229">
        <f t="shared" si="138"/>
        <v>0</v>
      </c>
      <c r="AU66" s="229">
        <f t="shared" si="138"/>
        <v>0</v>
      </c>
      <c r="AV66" s="229">
        <f t="shared" si="138"/>
        <v>0</v>
      </c>
      <c r="AW66" s="229">
        <f t="shared" si="138"/>
        <v>0</v>
      </c>
      <c r="AX66" s="229">
        <f t="shared" si="138"/>
        <v>0</v>
      </c>
      <c r="AY66" s="229">
        <f t="shared" si="138"/>
        <v>0</v>
      </c>
      <c r="AZ66" s="229">
        <f t="shared" si="138"/>
        <v>0</v>
      </c>
      <c r="BA66" s="229">
        <f t="shared" si="138"/>
        <v>0</v>
      </c>
      <c r="BB66" s="229">
        <f t="shared" si="138"/>
        <v>0</v>
      </c>
      <c r="BC66" s="229">
        <f t="shared" si="138"/>
        <v>0</v>
      </c>
      <c r="BD66" s="229">
        <f t="shared" si="138"/>
        <v>0</v>
      </c>
      <c r="BE66" s="229">
        <f t="shared" si="138"/>
        <v>0</v>
      </c>
      <c r="BF66" s="229">
        <f t="shared" si="138"/>
        <v>0</v>
      </c>
      <c r="BG66" s="229">
        <f t="shared" si="138"/>
        <v>0</v>
      </c>
      <c r="BH66" s="229">
        <f t="shared" si="138"/>
        <v>0</v>
      </c>
      <c r="BI66" s="229">
        <f t="shared" si="138"/>
        <v>0</v>
      </c>
      <c r="BJ66" s="229">
        <f t="shared" si="138"/>
        <v>0</v>
      </c>
      <c r="BK66" s="229">
        <f t="shared" si="138"/>
        <v>0</v>
      </c>
      <c r="BL66" s="229">
        <f t="shared" si="138"/>
        <v>0</v>
      </c>
      <c r="BM66" s="229">
        <f t="shared" si="138"/>
        <v>0</v>
      </c>
      <c r="BN66" s="229">
        <f t="shared" si="138"/>
        <v>0</v>
      </c>
      <c r="BO66" s="229">
        <f t="shared" si="138"/>
        <v>0</v>
      </c>
      <c r="BP66" s="229">
        <f t="shared" si="138"/>
        <v>0</v>
      </c>
      <c r="BQ66" s="229">
        <f t="shared" si="138"/>
        <v>0</v>
      </c>
      <c r="BR66" s="229">
        <f t="shared" si="138"/>
        <v>0</v>
      </c>
      <c r="BS66" s="229">
        <f t="shared" ref="BS66:BZ66" si="139">IF($D66=BS$9,$E$66*$G$3/2,IF(AND($C66+$E$3&gt;BS$8,BS$9&gt;$D66),$E$66*$G$3,0))</f>
        <v>0</v>
      </c>
      <c r="BT66" s="229">
        <f t="shared" si="139"/>
        <v>0</v>
      </c>
      <c r="BU66" s="229">
        <f t="shared" si="139"/>
        <v>0</v>
      </c>
      <c r="BV66" s="229">
        <f t="shared" si="139"/>
        <v>0</v>
      </c>
      <c r="BW66" s="229">
        <f t="shared" si="139"/>
        <v>0</v>
      </c>
      <c r="BX66" s="229">
        <f t="shared" si="139"/>
        <v>0</v>
      </c>
      <c r="BY66" s="229">
        <f t="shared" si="139"/>
        <v>0</v>
      </c>
      <c r="BZ66" s="229">
        <f t="shared" si="139"/>
        <v>0</v>
      </c>
    </row>
    <row r="67" spans="1:78" x14ac:dyDescent="0.2">
      <c r="A67" s="7" t="str">
        <v>Roll-in 9</v>
      </c>
      <c r="B67" s="7">
        <v>0</v>
      </c>
      <c r="C67" s="7">
        <f t="shared" si="32"/>
        <v>56</v>
      </c>
      <c r="D67" s="165">
        <f t="shared" si="33"/>
        <v>45169</v>
      </c>
      <c r="E67" s="313">
        <f>HLOOKUP(D67,INPUTS!$D$69:$BW$76,IF(B67=1,3,7),FALSE)</f>
        <v>0</v>
      </c>
      <c r="F67" s="303"/>
      <c r="G67" s="229">
        <f t="shared" ref="G67:BR67" si="140">IF($D67=G$9,$E$67*$G$3/2,IF(AND($C67+$E$3&gt;G$8,G$9&gt;$D67),$E$67*$G$3,0))</f>
        <v>0</v>
      </c>
      <c r="H67" s="229">
        <f t="shared" si="140"/>
        <v>0</v>
      </c>
      <c r="I67" s="229">
        <f t="shared" si="140"/>
        <v>0</v>
      </c>
      <c r="J67" s="229">
        <f t="shared" si="140"/>
        <v>0</v>
      </c>
      <c r="K67" s="229">
        <f t="shared" si="140"/>
        <v>0</v>
      </c>
      <c r="L67" s="229">
        <f t="shared" si="140"/>
        <v>0</v>
      </c>
      <c r="M67" s="229">
        <f t="shared" si="140"/>
        <v>0</v>
      </c>
      <c r="N67" s="229">
        <f t="shared" si="140"/>
        <v>0</v>
      </c>
      <c r="O67" s="229">
        <f t="shared" si="140"/>
        <v>0</v>
      </c>
      <c r="P67" s="229">
        <f t="shared" si="140"/>
        <v>0</v>
      </c>
      <c r="Q67" s="229">
        <f t="shared" si="140"/>
        <v>0</v>
      </c>
      <c r="R67" s="229">
        <f t="shared" si="140"/>
        <v>0</v>
      </c>
      <c r="S67" s="229">
        <f t="shared" si="140"/>
        <v>0</v>
      </c>
      <c r="T67" s="229">
        <f t="shared" si="140"/>
        <v>0</v>
      </c>
      <c r="U67" s="229">
        <f t="shared" si="140"/>
        <v>0</v>
      </c>
      <c r="V67" s="229">
        <f t="shared" si="140"/>
        <v>0</v>
      </c>
      <c r="W67" s="229">
        <f t="shared" si="140"/>
        <v>0</v>
      </c>
      <c r="X67" s="229">
        <f t="shared" si="140"/>
        <v>0</v>
      </c>
      <c r="Y67" s="229">
        <f t="shared" si="140"/>
        <v>0</v>
      </c>
      <c r="Z67" s="229">
        <f t="shared" si="140"/>
        <v>0</v>
      </c>
      <c r="AA67" s="229">
        <f t="shared" si="140"/>
        <v>0</v>
      </c>
      <c r="AB67" s="229">
        <f t="shared" si="140"/>
        <v>0</v>
      </c>
      <c r="AC67" s="229">
        <f t="shared" si="140"/>
        <v>0</v>
      </c>
      <c r="AD67" s="229">
        <f t="shared" si="140"/>
        <v>0</v>
      </c>
      <c r="AE67" s="229">
        <f t="shared" si="140"/>
        <v>0</v>
      </c>
      <c r="AF67" s="229">
        <f t="shared" si="140"/>
        <v>0</v>
      </c>
      <c r="AG67" s="229">
        <f t="shared" si="140"/>
        <v>0</v>
      </c>
      <c r="AH67" s="229">
        <f t="shared" si="140"/>
        <v>0</v>
      </c>
      <c r="AI67" s="229">
        <f t="shared" si="140"/>
        <v>0</v>
      </c>
      <c r="AJ67" s="229">
        <f t="shared" si="140"/>
        <v>0</v>
      </c>
      <c r="AK67" s="229">
        <f t="shared" si="140"/>
        <v>0</v>
      </c>
      <c r="AL67" s="229">
        <f t="shared" si="140"/>
        <v>0</v>
      </c>
      <c r="AM67" s="229">
        <f t="shared" si="140"/>
        <v>0</v>
      </c>
      <c r="AN67" s="229">
        <f t="shared" si="140"/>
        <v>0</v>
      </c>
      <c r="AO67" s="229">
        <f t="shared" si="140"/>
        <v>0</v>
      </c>
      <c r="AP67" s="229">
        <f t="shared" si="140"/>
        <v>0</v>
      </c>
      <c r="AQ67" s="229">
        <f t="shared" si="140"/>
        <v>0</v>
      </c>
      <c r="AR67" s="229">
        <f t="shared" si="140"/>
        <v>0</v>
      </c>
      <c r="AS67" s="229">
        <f t="shared" si="140"/>
        <v>0</v>
      </c>
      <c r="AT67" s="229">
        <f t="shared" si="140"/>
        <v>0</v>
      </c>
      <c r="AU67" s="229">
        <f t="shared" si="140"/>
        <v>0</v>
      </c>
      <c r="AV67" s="229">
        <f t="shared" si="140"/>
        <v>0</v>
      </c>
      <c r="AW67" s="229">
        <f t="shared" si="140"/>
        <v>0</v>
      </c>
      <c r="AX67" s="229">
        <f t="shared" si="140"/>
        <v>0</v>
      </c>
      <c r="AY67" s="229">
        <f t="shared" si="140"/>
        <v>0</v>
      </c>
      <c r="AZ67" s="229">
        <f t="shared" si="140"/>
        <v>0</v>
      </c>
      <c r="BA67" s="229">
        <f t="shared" si="140"/>
        <v>0</v>
      </c>
      <c r="BB67" s="229">
        <f t="shared" si="140"/>
        <v>0</v>
      </c>
      <c r="BC67" s="229">
        <f t="shared" si="140"/>
        <v>0</v>
      </c>
      <c r="BD67" s="229">
        <f t="shared" si="140"/>
        <v>0</v>
      </c>
      <c r="BE67" s="229">
        <f t="shared" si="140"/>
        <v>0</v>
      </c>
      <c r="BF67" s="229">
        <f t="shared" si="140"/>
        <v>0</v>
      </c>
      <c r="BG67" s="229">
        <f t="shared" si="140"/>
        <v>0</v>
      </c>
      <c r="BH67" s="229">
        <f t="shared" si="140"/>
        <v>0</v>
      </c>
      <c r="BI67" s="229">
        <f t="shared" si="140"/>
        <v>0</v>
      </c>
      <c r="BJ67" s="229">
        <f t="shared" si="140"/>
        <v>0</v>
      </c>
      <c r="BK67" s="229">
        <f t="shared" si="140"/>
        <v>0</v>
      </c>
      <c r="BL67" s="229">
        <f t="shared" si="140"/>
        <v>0</v>
      </c>
      <c r="BM67" s="229">
        <f t="shared" si="140"/>
        <v>0</v>
      </c>
      <c r="BN67" s="229">
        <f t="shared" si="140"/>
        <v>0</v>
      </c>
      <c r="BO67" s="229">
        <f t="shared" si="140"/>
        <v>0</v>
      </c>
      <c r="BP67" s="229">
        <f t="shared" si="140"/>
        <v>0</v>
      </c>
      <c r="BQ67" s="229">
        <f t="shared" si="140"/>
        <v>0</v>
      </c>
      <c r="BR67" s="229">
        <f t="shared" si="140"/>
        <v>0</v>
      </c>
      <c r="BS67" s="229">
        <f t="shared" ref="BS67:BZ67" si="141">IF($D67=BS$9,$E$67*$G$3/2,IF(AND($C67+$E$3&gt;BS$8,BS$9&gt;$D67),$E$67*$G$3,0))</f>
        <v>0</v>
      </c>
      <c r="BT67" s="229">
        <f t="shared" si="141"/>
        <v>0</v>
      </c>
      <c r="BU67" s="229">
        <f t="shared" si="141"/>
        <v>0</v>
      </c>
      <c r="BV67" s="229">
        <f t="shared" si="141"/>
        <v>0</v>
      </c>
      <c r="BW67" s="229">
        <f t="shared" si="141"/>
        <v>0</v>
      </c>
      <c r="BX67" s="229">
        <f t="shared" si="141"/>
        <v>0</v>
      </c>
      <c r="BY67" s="229">
        <f t="shared" si="141"/>
        <v>0</v>
      </c>
      <c r="BZ67" s="229">
        <f t="shared" si="141"/>
        <v>0</v>
      </c>
    </row>
    <row r="68" spans="1:78" x14ac:dyDescent="0.2">
      <c r="A68" s="7" t="str">
        <v>Roll-in 10</v>
      </c>
      <c r="B68" s="7">
        <v>0</v>
      </c>
      <c r="C68" s="7">
        <f t="shared" si="32"/>
        <v>57</v>
      </c>
      <c r="D68" s="165">
        <f t="shared" si="33"/>
        <v>45199</v>
      </c>
      <c r="E68" s="313">
        <f>HLOOKUP(D68,INPUTS!$D$69:$BW$76,IF(B68=1,3,7),FALSE)</f>
        <v>0</v>
      </c>
      <c r="F68" s="303"/>
      <c r="G68" s="229">
        <f t="shared" ref="G68:AM68" si="142">IF($D68=G$9,$E$68*$G$3/2,IF(AND($C68+$E$3&gt;G$8,G$9&gt;$D68),$E$68*$G$3,0))</f>
        <v>0</v>
      </c>
      <c r="H68" s="229">
        <f t="shared" si="142"/>
        <v>0</v>
      </c>
      <c r="I68" s="229">
        <f t="shared" si="142"/>
        <v>0</v>
      </c>
      <c r="J68" s="229">
        <f t="shared" si="142"/>
        <v>0</v>
      </c>
      <c r="K68" s="229">
        <f t="shared" si="142"/>
        <v>0</v>
      </c>
      <c r="L68" s="229">
        <f t="shared" si="142"/>
        <v>0</v>
      </c>
      <c r="M68" s="229">
        <f t="shared" si="142"/>
        <v>0</v>
      </c>
      <c r="N68" s="229">
        <f t="shared" si="142"/>
        <v>0</v>
      </c>
      <c r="O68" s="229">
        <f t="shared" si="142"/>
        <v>0</v>
      </c>
      <c r="P68" s="229">
        <f t="shared" si="142"/>
        <v>0</v>
      </c>
      <c r="Q68" s="229">
        <f t="shared" si="142"/>
        <v>0</v>
      </c>
      <c r="R68" s="229">
        <f t="shared" si="142"/>
        <v>0</v>
      </c>
      <c r="S68" s="229">
        <f t="shared" si="142"/>
        <v>0</v>
      </c>
      <c r="T68" s="229">
        <f t="shared" si="142"/>
        <v>0</v>
      </c>
      <c r="U68" s="229">
        <f t="shared" si="142"/>
        <v>0</v>
      </c>
      <c r="V68" s="229">
        <f t="shared" si="142"/>
        <v>0</v>
      </c>
      <c r="W68" s="229">
        <f t="shared" si="142"/>
        <v>0</v>
      </c>
      <c r="X68" s="229">
        <f t="shared" si="142"/>
        <v>0</v>
      </c>
      <c r="Y68" s="229">
        <f t="shared" si="142"/>
        <v>0</v>
      </c>
      <c r="Z68" s="229">
        <f t="shared" si="142"/>
        <v>0</v>
      </c>
      <c r="AA68" s="229">
        <f t="shared" si="142"/>
        <v>0</v>
      </c>
      <c r="AB68" s="229">
        <f t="shared" si="142"/>
        <v>0</v>
      </c>
      <c r="AC68" s="229">
        <f t="shared" si="142"/>
        <v>0</v>
      </c>
      <c r="AD68" s="229">
        <f t="shared" si="142"/>
        <v>0</v>
      </c>
      <c r="AE68" s="229">
        <f t="shared" si="142"/>
        <v>0</v>
      </c>
      <c r="AF68" s="229">
        <f t="shared" si="142"/>
        <v>0</v>
      </c>
      <c r="AG68" s="229">
        <f t="shared" si="142"/>
        <v>0</v>
      </c>
      <c r="AH68" s="229">
        <f t="shared" si="142"/>
        <v>0</v>
      </c>
      <c r="AI68" s="229">
        <f t="shared" si="142"/>
        <v>0</v>
      </c>
      <c r="AJ68" s="229">
        <f t="shared" si="142"/>
        <v>0</v>
      </c>
      <c r="AK68" s="229">
        <f t="shared" si="142"/>
        <v>0</v>
      </c>
      <c r="AL68" s="229">
        <f t="shared" si="142"/>
        <v>0</v>
      </c>
      <c r="AM68" s="229">
        <f t="shared" si="142"/>
        <v>0</v>
      </c>
      <c r="AN68" s="229">
        <f>IF($D68=AN$9,$E$68*$G$3/2,IF(AND($C68+$E$3&gt;AN$8,AN$9&gt;$D68),$E$68*$G$3,0))</f>
        <v>0</v>
      </c>
      <c r="AO68" s="229">
        <f t="shared" ref="AO68:BZ68" si="143">IF($D68=AO$9,$E$68*$G$3/2,IF(AND($C68+$E$3&gt;AO$8,AO$9&gt;$D68),$E$68*$G$3,0))</f>
        <v>0</v>
      </c>
      <c r="AP68" s="229">
        <f t="shared" si="143"/>
        <v>0</v>
      </c>
      <c r="AQ68" s="229">
        <f t="shared" si="143"/>
        <v>0</v>
      </c>
      <c r="AR68" s="229">
        <f t="shared" si="143"/>
        <v>0</v>
      </c>
      <c r="AS68" s="229">
        <f t="shared" si="143"/>
        <v>0</v>
      </c>
      <c r="AT68" s="229">
        <f t="shared" si="143"/>
        <v>0</v>
      </c>
      <c r="AU68" s="229">
        <f t="shared" si="143"/>
        <v>0</v>
      </c>
      <c r="AV68" s="229">
        <f t="shared" si="143"/>
        <v>0</v>
      </c>
      <c r="AW68" s="229">
        <f t="shared" si="143"/>
        <v>0</v>
      </c>
      <c r="AX68" s="229">
        <f t="shared" si="143"/>
        <v>0</v>
      </c>
      <c r="AY68" s="229">
        <f t="shared" si="143"/>
        <v>0</v>
      </c>
      <c r="AZ68" s="229">
        <f t="shared" si="143"/>
        <v>0</v>
      </c>
      <c r="BA68" s="229">
        <f t="shared" si="143"/>
        <v>0</v>
      </c>
      <c r="BB68" s="229">
        <f t="shared" si="143"/>
        <v>0</v>
      </c>
      <c r="BC68" s="229">
        <f t="shared" si="143"/>
        <v>0</v>
      </c>
      <c r="BD68" s="229">
        <f t="shared" si="143"/>
        <v>0</v>
      </c>
      <c r="BE68" s="229">
        <f t="shared" si="143"/>
        <v>0</v>
      </c>
      <c r="BF68" s="229">
        <f t="shared" si="143"/>
        <v>0</v>
      </c>
      <c r="BG68" s="229">
        <f t="shared" si="143"/>
        <v>0</v>
      </c>
      <c r="BH68" s="229">
        <f t="shared" si="143"/>
        <v>0</v>
      </c>
      <c r="BI68" s="229">
        <f t="shared" si="143"/>
        <v>0</v>
      </c>
      <c r="BJ68" s="229">
        <f t="shared" si="143"/>
        <v>0</v>
      </c>
      <c r="BK68" s="229">
        <f t="shared" si="143"/>
        <v>0</v>
      </c>
      <c r="BL68" s="229">
        <f t="shared" si="143"/>
        <v>0</v>
      </c>
      <c r="BM68" s="229">
        <f t="shared" si="143"/>
        <v>0</v>
      </c>
      <c r="BN68" s="229">
        <f t="shared" si="143"/>
        <v>0</v>
      </c>
      <c r="BO68" s="229">
        <f t="shared" si="143"/>
        <v>0</v>
      </c>
      <c r="BP68" s="229">
        <f t="shared" si="143"/>
        <v>0</v>
      </c>
      <c r="BQ68" s="229">
        <f t="shared" si="143"/>
        <v>0</v>
      </c>
      <c r="BR68" s="229">
        <f t="shared" si="143"/>
        <v>0</v>
      </c>
      <c r="BS68" s="229">
        <f t="shared" si="143"/>
        <v>0</v>
      </c>
      <c r="BT68" s="229">
        <f t="shared" si="143"/>
        <v>0</v>
      </c>
      <c r="BU68" s="229">
        <f t="shared" si="143"/>
        <v>0</v>
      </c>
      <c r="BV68" s="229">
        <f t="shared" si="143"/>
        <v>0</v>
      </c>
      <c r="BW68" s="229">
        <f t="shared" si="143"/>
        <v>0</v>
      </c>
      <c r="BX68" s="229">
        <f t="shared" si="143"/>
        <v>0</v>
      </c>
      <c r="BY68" s="229">
        <f t="shared" si="143"/>
        <v>0</v>
      </c>
      <c r="BZ68" s="229">
        <f t="shared" si="143"/>
        <v>0</v>
      </c>
    </row>
    <row r="69" spans="1:78" x14ac:dyDescent="0.2">
      <c r="A69" s="7" t="str">
        <v>Roll-in 10</v>
      </c>
      <c r="B69" s="7">
        <v>0</v>
      </c>
      <c r="C69" s="7">
        <f t="shared" si="32"/>
        <v>58</v>
      </c>
      <c r="D69" s="165">
        <f t="shared" si="33"/>
        <v>45230</v>
      </c>
      <c r="E69" s="313">
        <f>HLOOKUP(D69,INPUTS!$D$69:$BW$76,IF(B69=1,3,7),FALSE)</f>
        <v>0</v>
      </c>
      <c r="F69" s="303"/>
      <c r="G69" s="229">
        <f t="shared" ref="G69:BR69" si="144">IF($D69=G$9,$E$69*$G$3/2,IF(AND($C69+$E$3&gt;G$8,G$9&gt;$D69),$E$69*$G$3,0))</f>
        <v>0</v>
      </c>
      <c r="H69" s="229">
        <f t="shared" si="144"/>
        <v>0</v>
      </c>
      <c r="I69" s="229">
        <f t="shared" si="144"/>
        <v>0</v>
      </c>
      <c r="J69" s="229">
        <f t="shared" si="144"/>
        <v>0</v>
      </c>
      <c r="K69" s="229">
        <f t="shared" si="144"/>
        <v>0</v>
      </c>
      <c r="L69" s="229">
        <f t="shared" si="144"/>
        <v>0</v>
      </c>
      <c r="M69" s="229">
        <f t="shared" si="144"/>
        <v>0</v>
      </c>
      <c r="N69" s="229">
        <f t="shared" si="144"/>
        <v>0</v>
      </c>
      <c r="O69" s="229">
        <f t="shared" si="144"/>
        <v>0</v>
      </c>
      <c r="P69" s="229">
        <f t="shared" si="144"/>
        <v>0</v>
      </c>
      <c r="Q69" s="229">
        <f t="shared" si="144"/>
        <v>0</v>
      </c>
      <c r="R69" s="229">
        <f t="shared" si="144"/>
        <v>0</v>
      </c>
      <c r="S69" s="229">
        <f t="shared" si="144"/>
        <v>0</v>
      </c>
      <c r="T69" s="229">
        <f t="shared" si="144"/>
        <v>0</v>
      </c>
      <c r="U69" s="229">
        <f t="shared" si="144"/>
        <v>0</v>
      </c>
      <c r="V69" s="229">
        <f t="shared" si="144"/>
        <v>0</v>
      </c>
      <c r="W69" s="229">
        <f t="shared" si="144"/>
        <v>0</v>
      </c>
      <c r="X69" s="229">
        <f t="shared" si="144"/>
        <v>0</v>
      </c>
      <c r="Y69" s="229">
        <f t="shared" si="144"/>
        <v>0</v>
      </c>
      <c r="Z69" s="229">
        <f t="shared" si="144"/>
        <v>0</v>
      </c>
      <c r="AA69" s="229">
        <f t="shared" si="144"/>
        <v>0</v>
      </c>
      <c r="AB69" s="229">
        <f t="shared" si="144"/>
        <v>0</v>
      </c>
      <c r="AC69" s="229">
        <f t="shared" si="144"/>
        <v>0</v>
      </c>
      <c r="AD69" s="229">
        <f t="shared" si="144"/>
        <v>0</v>
      </c>
      <c r="AE69" s="229">
        <f t="shared" si="144"/>
        <v>0</v>
      </c>
      <c r="AF69" s="229">
        <f t="shared" si="144"/>
        <v>0</v>
      </c>
      <c r="AG69" s="229">
        <f t="shared" si="144"/>
        <v>0</v>
      </c>
      <c r="AH69" s="229">
        <f t="shared" si="144"/>
        <v>0</v>
      </c>
      <c r="AI69" s="229">
        <f t="shared" si="144"/>
        <v>0</v>
      </c>
      <c r="AJ69" s="229">
        <f t="shared" si="144"/>
        <v>0</v>
      </c>
      <c r="AK69" s="229">
        <f t="shared" si="144"/>
        <v>0</v>
      </c>
      <c r="AL69" s="229">
        <f t="shared" si="144"/>
        <v>0</v>
      </c>
      <c r="AM69" s="229">
        <f t="shared" si="144"/>
        <v>0</v>
      </c>
      <c r="AN69" s="229">
        <f t="shared" si="144"/>
        <v>0</v>
      </c>
      <c r="AO69" s="229">
        <f t="shared" si="144"/>
        <v>0</v>
      </c>
      <c r="AP69" s="229">
        <f t="shared" si="144"/>
        <v>0</v>
      </c>
      <c r="AQ69" s="229">
        <f t="shared" si="144"/>
        <v>0</v>
      </c>
      <c r="AR69" s="229">
        <f t="shared" si="144"/>
        <v>0</v>
      </c>
      <c r="AS69" s="229">
        <f t="shared" si="144"/>
        <v>0</v>
      </c>
      <c r="AT69" s="229">
        <f t="shared" si="144"/>
        <v>0</v>
      </c>
      <c r="AU69" s="229">
        <f t="shared" si="144"/>
        <v>0</v>
      </c>
      <c r="AV69" s="229">
        <f t="shared" si="144"/>
        <v>0</v>
      </c>
      <c r="AW69" s="229">
        <f t="shared" si="144"/>
        <v>0</v>
      </c>
      <c r="AX69" s="229">
        <f t="shared" si="144"/>
        <v>0</v>
      </c>
      <c r="AY69" s="229">
        <f t="shared" si="144"/>
        <v>0</v>
      </c>
      <c r="AZ69" s="229">
        <f t="shared" si="144"/>
        <v>0</v>
      </c>
      <c r="BA69" s="229">
        <f t="shared" si="144"/>
        <v>0</v>
      </c>
      <c r="BB69" s="229">
        <f t="shared" si="144"/>
        <v>0</v>
      </c>
      <c r="BC69" s="229">
        <f t="shared" si="144"/>
        <v>0</v>
      </c>
      <c r="BD69" s="229">
        <f t="shared" si="144"/>
        <v>0</v>
      </c>
      <c r="BE69" s="229">
        <f t="shared" si="144"/>
        <v>0</v>
      </c>
      <c r="BF69" s="229">
        <f t="shared" si="144"/>
        <v>0</v>
      </c>
      <c r="BG69" s="229">
        <f t="shared" si="144"/>
        <v>0</v>
      </c>
      <c r="BH69" s="229">
        <f t="shared" si="144"/>
        <v>0</v>
      </c>
      <c r="BI69" s="229">
        <f t="shared" si="144"/>
        <v>0</v>
      </c>
      <c r="BJ69" s="229">
        <f t="shared" si="144"/>
        <v>0</v>
      </c>
      <c r="BK69" s="229">
        <f t="shared" si="144"/>
        <v>0</v>
      </c>
      <c r="BL69" s="229">
        <f t="shared" si="144"/>
        <v>0</v>
      </c>
      <c r="BM69" s="229">
        <f t="shared" si="144"/>
        <v>0</v>
      </c>
      <c r="BN69" s="229">
        <f t="shared" si="144"/>
        <v>0</v>
      </c>
      <c r="BO69" s="229">
        <f t="shared" si="144"/>
        <v>0</v>
      </c>
      <c r="BP69" s="229">
        <f t="shared" si="144"/>
        <v>0</v>
      </c>
      <c r="BQ69" s="229">
        <f t="shared" si="144"/>
        <v>0</v>
      </c>
      <c r="BR69" s="229">
        <f t="shared" si="144"/>
        <v>0</v>
      </c>
      <c r="BS69" s="229">
        <f t="shared" ref="BS69:BZ69" si="145">IF($D69=BS$9,$E$69*$G$3/2,IF(AND($C69+$E$3&gt;BS$8,BS$9&gt;$D69),$E$69*$G$3,0))</f>
        <v>0</v>
      </c>
      <c r="BT69" s="229">
        <f t="shared" si="145"/>
        <v>0</v>
      </c>
      <c r="BU69" s="229">
        <f t="shared" si="145"/>
        <v>0</v>
      </c>
      <c r="BV69" s="229">
        <f t="shared" si="145"/>
        <v>0</v>
      </c>
      <c r="BW69" s="229">
        <f t="shared" si="145"/>
        <v>0</v>
      </c>
      <c r="BX69" s="229">
        <f t="shared" si="145"/>
        <v>0</v>
      </c>
      <c r="BY69" s="229">
        <f t="shared" si="145"/>
        <v>0</v>
      </c>
      <c r="BZ69" s="229">
        <f t="shared" si="145"/>
        <v>0</v>
      </c>
    </row>
    <row r="70" spans="1:78" x14ac:dyDescent="0.2">
      <c r="A70" s="7" t="str">
        <v>Roll-in 10</v>
      </c>
      <c r="B70" s="7">
        <v>0</v>
      </c>
      <c r="C70" s="7">
        <f t="shared" si="32"/>
        <v>59</v>
      </c>
      <c r="D70" s="165">
        <f t="shared" si="33"/>
        <v>45260</v>
      </c>
      <c r="E70" s="313">
        <f>HLOOKUP(D70,INPUTS!$D$69:$BW$76,IF(B70=1,3,7),FALSE)</f>
        <v>0</v>
      </c>
      <c r="F70" s="303"/>
      <c r="G70" s="229">
        <f t="shared" ref="G70:BR70" si="146">IF($D70=G$9,$E$70*$G$3/2,IF(AND($C70+$E$3&gt;G$8,G$9&gt;$D70),$E$70*$G$3,0))</f>
        <v>0</v>
      </c>
      <c r="H70" s="229">
        <f t="shared" si="146"/>
        <v>0</v>
      </c>
      <c r="I70" s="229">
        <f t="shared" si="146"/>
        <v>0</v>
      </c>
      <c r="J70" s="229">
        <f t="shared" si="146"/>
        <v>0</v>
      </c>
      <c r="K70" s="229">
        <f t="shared" si="146"/>
        <v>0</v>
      </c>
      <c r="L70" s="229">
        <f t="shared" si="146"/>
        <v>0</v>
      </c>
      <c r="M70" s="229">
        <f t="shared" si="146"/>
        <v>0</v>
      </c>
      <c r="N70" s="229">
        <f t="shared" si="146"/>
        <v>0</v>
      </c>
      <c r="O70" s="229">
        <f t="shared" si="146"/>
        <v>0</v>
      </c>
      <c r="P70" s="229">
        <f t="shared" si="146"/>
        <v>0</v>
      </c>
      <c r="Q70" s="229">
        <f t="shared" si="146"/>
        <v>0</v>
      </c>
      <c r="R70" s="229">
        <f t="shared" si="146"/>
        <v>0</v>
      </c>
      <c r="S70" s="229">
        <f t="shared" si="146"/>
        <v>0</v>
      </c>
      <c r="T70" s="229">
        <f t="shared" si="146"/>
        <v>0</v>
      </c>
      <c r="U70" s="229">
        <f t="shared" si="146"/>
        <v>0</v>
      </c>
      <c r="V70" s="229">
        <f t="shared" si="146"/>
        <v>0</v>
      </c>
      <c r="W70" s="229">
        <f t="shared" si="146"/>
        <v>0</v>
      </c>
      <c r="X70" s="229">
        <f t="shared" si="146"/>
        <v>0</v>
      </c>
      <c r="Y70" s="229">
        <f t="shared" si="146"/>
        <v>0</v>
      </c>
      <c r="Z70" s="229">
        <f t="shared" si="146"/>
        <v>0</v>
      </c>
      <c r="AA70" s="229">
        <f t="shared" si="146"/>
        <v>0</v>
      </c>
      <c r="AB70" s="229">
        <f t="shared" si="146"/>
        <v>0</v>
      </c>
      <c r="AC70" s="229">
        <f t="shared" si="146"/>
        <v>0</v>
      </c>
      <c r="AD70" s="229">
        <f t="shared" si="146"/>
        <v>0</v>
      </c>
      <c r="AE70" s="229">
        <f t="shared" si="146"/>
        <v>0</v>
      </c>
      <c r="AF70" s="229">
        <f t="shared" si="146"/>
        <v>0</v>
      </c>
      <c r="AG70" s="229">
        <f t="shared" si="146"/>
        <v>0</v>
      </c>
      <c r="AH70" s="229">
        <f t="shared" si="146"/>
        <v>0</v>
      </c>
      <c r="AI70" s="229">
        <f t="shared" si="146"/>
        <v>0</v>
      </c>
      <c r="AJ70" s="229">
        <f t="shared" si="146"/>
        <v>0</v>
      </c>
      <c r="AK70" s="229">
        <f t="shared" si="146"/>
        <v>0</v>
      </c>
      <c r="AL70" s="229">
        <f t="shared" si="146"/>
        <v>0</v>
      </c>
      <c r="AM70" s="229">
        <f t="shared" si="146"/>
        <v>0</v>
      </c>
      <c r="AN70" s="229">
        <f t="shared" si="146"/>
        <v>0</v>
      </c>
      <c r="AO70" s="229">
        <f t="shared" si="146"/>
        <v>0</v>
      </c>
      <c r="AP70" s="229">
        <f t="shared" si="146"/>
        <v>0</v>
      </c>
      <c r="AQ70" s="229">
        <f t="shared" si="146"/>
        <v>0</v>
      </c>
      <c r="AR70" s="229">
        <f t="shared" si="146"/>
        <v>0</v>
      </c>
      <c r="AS70" s="229">
        <f t="shared" si="146"/>
        <v>0</v>
      </c>
      <c r="AT70" s="229">
        <f t="shared" si="146"/>
        <v>0</v>
      </c>
      <c r="AU70" s="229">
        <f t="shared" si="146"/>
        <v>0</v>
      </c>
      <c r="AV70" s="229">
        <f t="shared" si="146"/>
        <v>0</v>
      </c>
      <c r="AW70" s="229">
        <f t="shared" si="146"/>
        <v>0</v>
      </c>
      <c r="AX70" s="229">
        <f t="shared" si="146"/>
        <v>0</v>
      </c>
      <c r="AY70" s="229">
        <f t="shared" si="146"/>
        <v>0</v>
      </c>
      <c r="AZ70" s="229">
        <f t="shared" si="146"/>
        <v>0</v>
      </c>
      <c r="BA70" s="229">
        <f t="shared" si="146"/>
        <v>0</v>
      </c>
      <c r="BB70" s="229">
        <f t="shared" si="146"/>
        <v>0</v>
      </c>
      <c r="BC70" s="229">
        <f t="shared" si="146"/>
        <v>0</v>
      </c>
      <c r="BD70" s="229">
        <f t="shared" si="146"/>
        <v>0</v>
      </c>
      <c r="BE70" s="229">
        <f t="shared" si="146"/>
        <v>0</v>
      </c>
      <c r="BF70" s="229">
        <f t="shared" si="146"/>
        <v>0</v>
      </c>
      <c r="BG70" s="229">
        <f t="shared" si="146"/>
        <v>0</v>
      </c>
      <c r="BH70" s="229">
        <f t="shared" si="146"/>
        <v>0</v>
      </c>
      <c r="BI70" s="229">
        <f t="shared" si="146"/>
        <v>0</v>
      </c>
      <c r="BJ70" s="229">
        <f t="shared" si="146"/>
        <v>0</v>
      </c>
      <c r="BK70" s="229">
        <f t="shared" si="146"/>
        <v>0</v>
      </c>
      <c r="BL70" s="229">
        <f t="shared" si="146"/>
        <v>0</v>
      </c>
      <c r="BM70" s="229">
        <f t="shared" si="146"/>
        <v>0</v>
      </c>
      <c r="BN70" s="229">
        <f t="shared" si="146"/>
        <v>0</v>
      </c>
      <c r="BO70" s="229">
        <f t="shared" si="146"/>
        <v>0</v>
      </c>
      <c r="BP70" s="229">
        <f t="shared" si="146"/>
        <v>0</v>
      </c>
      <c r="BQ70" s="229">
        <f t="shared" si="146"/>
        <v>0</v>
      </c>
      <c r="BR70" s="229">
        <f t="shared" si="146"/>
        <v>0</v>
      </c>
      <c r="BS70" s="229">
        <f t="shared" ref="BS70:BZ70" si="147">IF($D70=BS$9,$E$70*$G$3/2,IF(AND($C70+$E$3&gt;BS$8,BS$9&gt;$D70),$E$70*$G$3,0))</f>
        <v>0</v>
      </c>
      <c r="BT70" s="229">
        <f t="shared" si="147"/>
        <v>0</v>
      </c>
      <c r="BU70" s="229">
        <f t="shared" si="147"/>
        <v>0</v>
      </c>
      <c r="BV70" s="229">
        <f t="shared" si="147"/>
        <v>0</v>
      </c>
      <c r="BW70" s="229">
        <f t="shared" si="147"/>
        <v>0</v>
      </c>
      <c r="BX70" s="229">
        <f t="shared" si="147"/>
        <v>0</v>
      </c>
      <c r="BY70" s="229">
        <f t="shared" si="147"/>
        <v>0</v>
      </c>
      <c r="BZ70" s="229">
        <f t="shared" si="147"/>
        <v>0</v>
      </c>
    </row>
    <row r="71" spans="1:78" x14ac:dyDescent="0.2">
      <c r="A71" s="7" t="str">
        <v>Roll-in 10</v>
      </c>
      <c r="B71" s="7">
        <v>0</v>
      </c>
      <c r="C71" s="7">
        <f t="shared" si="32"/>
        <v>60</v>
      </c>
      <c r="D71" s="165">
        <f t="shared" si="33"/>
        <v>45291</v>
      </c>
      <c r="E71" s="313">
        <f>HLOOKUP(D71,INPUTS!$D$69:$BW$76,IF(B71=1,3,7),FALSE)</f>
        <v>0</v>
      </c>
      <c r="F71" s="303"/>
      <c r="G71" s="229">
        <f t="shared" ref="G71:AL71" si="148">IF($D71=G$9,$E71*$G$3/2,IF(AND($C71+$E$3&gt;G$8,G$9&gt;$D71),$E71*$G$3,0))</f>
        <v>0</v>
      </c>
      <c r="H71" s="229">
        <f t="shared" si="148"/>
        <v>0</v>
      </c>
      <c r="I71" s="229">
        <f t="shared" si="148"/>
        <v>0</v>
      </c>
      <c r="J71" s="229">
        <f t="shared" si="148"/>
        <v>0</v>
      </c>
      <c r="K71" s="229">
        <f t="shared" si="148"/>
        <v>0</v>
      </c>
      <c r="L71" s="229">
        <f t="shared" si="148"/>
        <v>0</v>
      </c>
      <c r="M71" s="229">
        <f t="shared" si="148"/>
        <v>0</v>
      </c>
      <c r="N71" s="229">
        <f t="shared" si="148"/>
        <v>0</v>
      </c>
      <c r="O71" s="229">
        <f t="shared" si="148"/>
        <v>0</v>
      </c>
      <c r="P71" s="229">
        <f t="shared" si="148"/>
        <v>0</v>
      </c>
      <c r="Q71" s="229">
        <f t="shared" si="148"/>
        <v>0</v>
      </c>
      <c r="R71" s="229">
        <f t="shared" si="148"/>
        <v>0</v>
      </c>
      <c r="S71" s="229">
        <f t="shared" si="148"/>
        <v>0</v>
      </c>
      <c r="T71" s="229">
        <f t="shared" si="148"/>
        <v>0</v>
      </c>
      <c r="U71" s="229">
        <f t="shared" si="148"/>
        <v>0</v>
      </c>
      <c r="V71" s="229">
        <f t="shared" si="148"/>
        <v>0</v>
      </c>
      <c r="W71" s="229">
        <f t="shared" si="148"/>
        <v>0</v>
      </c>
      <c r="X71" s="229">
        <f t="shared" si="148"/>
        <v>0</v>
      </c>
      <c r="Y71" s="229">
        <f t="shared" si="148"/>
        <v>0</v>
      </c>
      <c r="Z71" s="229">
        <f t="shared" si="148"/>
        <v>0</v>
      </c>
      <c r="AA71" s="229">
        <f t="shared" si="148"/>
        <v>0</v>
      </c>
      <c r="AB71" s="229">
        <f t="shared" si="148"/>
        <v>0</v>
      </c>
      <c r="AC71" s="229">
        <f t="shared" si="148"/>
        <v>0</v>
      </c>
      <c r="AD71" s="229">
        <f t="shared" si="148"/>
        <v>0</v>
      </c>
      <c r="AE71" s="229">
        <f t="shared" si="148"/>
        <v>0</v>
      </c>
      <c r="AF71" s="229">
        <f t="shared" si="148"/>
        <v>0</v>
      </c>
      <c r="AG71" s="229">
        <f t="shared" si="148"/>
        <v>0</v>
      </c>
      <c r="AH71" s="229">
        <f t="shared" si="148"/>
        <v>0</v>
      </c>
      <c r="AI71" s="229">
        <f t="shared" si="148"/>
        <v>0</v>
      </c>
      <c r="AJ71" s="229">
        <f t="shared" si="148"/>
        <v>0</v>
      </c>
      <c r="AK71" s="229">
        <f t="shared" si="148"/>
        <v>0</v>
      </c>
      <c r="AL71" s="229">
        <f t="shared" si="148"/>
        <v>0</v>
      </c>
      <c r="AM71" s="229">
        <f t="shared" ref="AM71:BZ77" si="149">IF($D71=AM$9,$E71*$G$3/2,IF(AND($C71+$E$3&gt;AM$8,AM$9&gt;$D71),$E71*$G$3,0))</f>
        <v>0</v>
      </c>
      <c r="AN71" s="229">
        <f t="shared" si="149"/>
        <v>0</v>
      </c>
      <c r="AO71" s="229">
        <f t="shared" si="149"/>
        <v>0</v>
      </c>
      <c r="AP71" s="229">
        <f t="shared" si="149"/>
        <v>0</v>
      </c>
      <c r="AQ71" s="229">
        <f t="shared" si="149"/>
        <v>0</v>
      </c>
      <c r="AR71" s="229">
        <f t="shared" si="149"/>
        <v>0</v>
      </c>
      <c r="AS71" s="229">
        <f t="shared" si="149"/>
        <v>0</v>
      </c>
      <c r="AT71" s="229">
        <f t="shared" si="149"/>
        <v>0</v>
      </c>
      <c r="AU71" s="229">
        <f t="shared" si="149"/>
        <v>0</v>
      </c>
      <c r="AV71" s="229">
        <f t="shared" si="149"/>
        <v>0</v>
      </c>
      <c r="AW71" s="229">
        <f t="shared" si="149"/>
        <v>0</v>
      </c>
      <c r="AX71" s="229">
        <f t="shared" si="149"/>
        <v>0</v>
      </c>
      <c r="AY71" s="229">
        <f t="shared" si="149"/>
        <v>0</v>
      </c>
      <c r="AZ71" s="229">
        <f t="shared" si="149"/>
        <v>0</v>
      </c>
      <c r="BA71" s="229">
        <f t="shared" si="149"/>
        <v>0</v>
      </c>
      <c r="BB71" s="229">
        <f t="shared" si="149"/>
        <v>0</v>
      </c>
      <c r="BC71" s="229">
        <f t="shared" si="149"/>
        <v>0</v>
      </c>
      <c r="BD71" s="229">
        <f t="shared" si="149"/>
        <v>0</v>
      </c>
      <c r="BE71" s="229">
        <f t="shared" si="149"/>
        <v>0</v>
      </c>
      <c r="BF71" s="229">
        <f t="shared" si="149"/>
        <v>0</v>
      </c>
      <c r="BG71" s="229">
        <f t="shared" si="149"/>
        <v>0</v>
      </c>
      <c r="BH71" s="229">
        <f t="shared" si="149"/>
        <v>0</v>
      </c>
      <c r="BI71" s="229">
        <f t="shared" si="149"/>
        <v>0</v>
      </c>
      <c r="BJ71" s="229">
        <f t="shared" si="149"/>
        <v>0</v>
      </c>
      <c r="BK71" s="229">
        <f t="shared" si="149"/>
        <v>0</v>
      </c>
      <c r="BL71" s="229">
        <f t="shared" si="149"/>
        <v>0</v>
      </c>
      <c r="BM71" s="229">
        <f t="shared" si="149"/>
        <v>0</v>
      </c>
      <c r="BN71" s="229">
        <f t="shared" si="149"/>
        <v>0</v>
      </c>
      <c r="BO71" s="229">
        <f t="shared" si="149"/>
        <v>0</v>
      </c>
      <c r="BP71" s="229">
        <f t="shared" si="149"/>
        <v>0</v>
      </c>
      <c r="BQ71" s="229">
        <f t="shared" si="149"/>
        <v>0</v>
      </c>
      <c r="BR71" s="229">
        <f t="shared" si="149"/>
        <v>0</v>
      </c>
      <c r="BS71" s="229">
        <f t="shared" si="149"/>
        <v>0</v>
      </c>
      <c r="BT71" s="229">
        <f t="shared" si="149"/>
        <v>0</v>
      </c>
      <c r="BU71" s="229">
        <f t="shared" si="149"/>
        <v>0</v>
      </c>
      <c r="BV71" s="229">
        <f t="shared" si="149"/>
        <v>0</v>
      </c>
      <c r="BW71" s="229">
        <f t="shared" si="149"/>
        <v>0</v>
      </c>
      <c r="BX71" s="229">
        <f t="shared" si="149"/>
        <v>0</v>
      </c>
      <c r="BY71" s="229">
        <f t="shared" si="149"/>
        <v>0</v>
      </c>
      <c r="BZ71" s="229">
        <f t="shared" si="149"/>
        <v>0</v>
      </c>
    </row>
    <row r="72" spans="1:78" x14ac:dyDescent="0.2">
      <c r="A72" s="7" t="str">
        <v>Roll-in 10</v>
      </c>
      <c r="B72" s="7">
        <v>0</v>
      </c>
      <c r="C72" s="7">
        <f t="shared" si="32"/>
        <v>61</v>
      </c>
      <c r="D72" s="165">
        <f t="shared" si="33"/>
        <v>45322</v>
      </c>
      <c r="E72" s="313">
        <f>HLOOKUP(D72,INPUTS!$D$69:$BW$76,IF(B72=1,3,7),FALSE)</f>
        <v>0</v>
      </c>
      <c r="F72" s="303"/>
      <c r="G72" s="229">
        <f t="shared" ref="G72:V83" si="150">IF($D72=G$9,$E72*$G$3/2,IF(AND($C72+$E$3&gt;G$8,G$9&gt;$D72),$E72*$G$3,0))</f>
        <v>0</v>
      </c>
      <c r="H72" s="229">
        <f t="shared" si="150"/>
        <v>0</v>
      </c>
      <c r="I72" s="229">
        <f t="shared" si="150"/>
        <v>0</v>
      </c>
      <c r="J72" s="229">
        <f t="shared" si="150"/>
        <v>0</v>
      </c>
      <c r="K72" s="229">
        <f t="shared" si="150"/>
        <v>0</v>
      </c>
      <c r="L72" s="229">
        <f t="shared" si="150"/>
        <v>0</v>
      </c>
      <c r="M72" s="229">
        <f t="shared" si="150"/>
        <v>0</v>
      </c>
      <c r="N72" s="229">
        <f t="shared" si="150"/>
        <v>0</v>
      </c>
      <c r="O72" s="229">
        <f t="shared" si="150"/>
        <v>0</v>
      </c>
      <c r="P72" s="229">
        <f t="shared" si="150"/>
        <v>0</v>
      </c>
      <c r="Q72" s="229">
        <f t="shared" si="150"/>
        <v>0</v>
      </c>
      <c r="R72" s="229">
        <f t="shared" si="150"/>
        <v>0</v>
      </c>
      <c r="S72" s="229">
        <f t="shared" si="150"/>
        <v>0</v>
      </c>
      <c r="T72" s="229">
        <f t="shared" si="150"/>
        <v>0</v>
      </c>
      <c r="U72" s="229">
        <f t="shared" si="150"/>
        <v>0</v>
      </c>
      <c r="V72" s="229">
        <f t="shared" si="150"/>
        <v>0</v>
      </c>
      <c r="W72" s="229">
        <f t="shared" ref="W72:AL83" si="151">IF($D72=W$9,$E72*$G$3/2,IF(AND($C72+$E$3&gt;W$8,W$9&gt;$D72),$E72*$G$3,0))</f>
        <v>0</v>
      </c>
      <c r="X72" s="229">
        <f t="shared" si="151"/>
        <v>0</v>
      </c>
      <c r="Y72" s="229">
        <f t="shared" si="151"/>
        <v>0</v>
      </c>
      <c r="Z72" s="229">
        <f t="shared" si="151"/>
        <v>0</v>
      </c>
      <c r="AA72" s="229">
        <f t="shared" si="151"/>
        <v>0</v>
      </c>
      <c r="AB72" s="229">
        <f t="shared" si="151"/>
        <v>0</v>
      </c>
      <c r="AC72" s="229">
        <f t="shared" si="151"/>
        <v>0</v>
      </c>
      <c r="AD72" s="229">
        <f t="shared" si="151"/>
        <v>0</v>
      </c>
      <c r="AE72" s="229">
        <f t="shared" si="151"/>
        <v>0</v>
      </c>
      <c r="AF72" s="229">
        <f t="shared" si="151"/>
        <v>0</v>
      </c>
      <c r="AG72" s="229">
        <f t="shared" si="151"/>
        <v>0</v>
      </c>
      <c r="AH72" s="229">
        <f t="shared" si="151"/>
        <v>0</v>
      </c>
      <c r="AI72" s="229">
        <f t="shared" si="151"/>
        <v>0</v>
      </c>
      <c r="AJ72" s="229">
        <f t="shared" si="151"/>
        <v>0</v>
      </c>
      <c r="AK72" s="229">
        <f t="shared" si="151"/>
        <v>0</v>
      </c>
      <c r="AL72" s="229">
        <f t="shared" si="151"/>
        <v>0</v>
      </c>
      <c r="AM72" s="229">
        <f t="shared" ref="AM72:BB83" si="152">IF($D72=AM$9,$E72*$G$3/2,IF(AND($C72+$E$3&gt;AM$8,AM$9&gt;$D72),$E72*$G$3,0))</f>
        <v>0</v>
      </c>
      <c r="AN72" s="229">
        <f t="shared" si="152"/>
        <v>0</v>
      </c>
      <c r="AO72" s="229">
        <f t="shared" si="152"/>
        <v>0</v>
      </c>
      <c r="AP72" s="229">
        <f t="shared" si="152"/>
        <v>0</v>
      </c>
      <c r="AQ72" s="229">
        <f t="shared" si="152"/>
        <v>0</v>
      </c>
      <c r="AR72" s="229">
        <f t="shared" si="152"/>
        <v>0</v>
      </c>
      <c r="AS72" s="229">
        <f t="shared" si="152"/>
        <v>0</v>
      </c>
      <c r="AT72" s="229">
        <f t="shared" si="152"/>
        <v>0</v>
      </c>
      <c r="AU72" s="229">
        <f t="shared" si="152"/>
        <v>0</v>
      </c>
      <c r="AV72" s="229">
        <f t="shared" si="152"/>
        <v>0</v>
      </c>
      <c r="AW72" s="229">
        <f t="shared" si="152"/>
        <v>0</v>
      </c>
      <c r="AX72" s="229">
        <f t="shared" si="152"/>
        <v>0</v>
      </c>
      <c r="AY72" s="229">
        <f t="shared" si="152"/>
        <v>0</v>
      </c>
      <c r="AZ72" s="229">
        <f t="shared" si="152"/>
        <v>0</v>
      </c>
      <c r="BA72" s="229">
        <f t="shared" si="152"/>
        <v>0</v>
      </c>
      <c r="BB72" s="229">
        <f t="shared" si="152"/>
        <v>0</v>
      </c>
      <c r="BC72" s="229">
        <f t="shared" si="149"/>
        <v>0</v>
      </c>
      <c r="BD72" s="229">
        <f t="shared" si="149"/>
        <v>0</v>
      </c>
      <c r="BE72" s="229">
        <f t="shared" si="149"/>
        <v>0</v>
      </c>
      <c r="BF72" s="229">
        <f t="shared" si="149"/>
        <v>0</v>
      </c>
      <c r="BG72" s="229">
        <f t="shared" si="149"/>
        <v>0</v>
      </c>
      <c r="BH72" s="229">
        <f t="shared" si="149"/>
        <v>0</v>
      </c>
      <c r="BI72" s="229">
        <f t="shared" si="149"/>
        <v>0</v>
      </c>
      <c r="BJ72" s="229">
        <f t="shared" si="149"/>
        <v>0</v>
      </c>
      <c r="BK72" s="229">
        <f t="shared" si="149"/>
        <v>0</v>
      </c>
      <c r="BL72" s="229">
        <f t="shared" si="149"/>
        <v>0</v>
      </c>
      <c r="BM72" s="229">
        <f t="shared" si="149"/>
        <v>0</v>
      </c>
      <c r="BN72" s="229">
        <f t="shared" si="149"/>
        <v>0</v>
      </c>
      <c r="BO72" s="229">
        <f t="shared" si="149"/>
        <v>0</v>
      </c>
      <c r="BP72" s="229">
        <f t="shared" si="149"/>
        <v>0</v>
      </c>
      <c r="BQ72" s="229">
        <f t="shared" si="149"/>
        <v>0</v>
      </c>
      <c r="BR72" s="229">
        <f t="shared" si="149"/>
        <v>0</v>
      </c>
      <c r="BS72" s="229">
        <f t="shared" si="149"/>
        <v>0</v>
      </c>
      <c r="BT72" s="229">
        <f t="shared" si="149"/>
        <v>0</v>
      </c>
      <c r="BU72" s="229">
        <f t="shared" si="149"/>
        <v>0</v>
      </c>
      <c r="BV72" s="229">
        <f t="shared" si="149"/>
        <v>0</v>
      </c>
      <c r="BW72" s="229">
        <f t="shared" si="149"/>
        <v>0</v>
      </c>
      <c r="BX72" s="229">
        <f t="shared" si="149"/>
        <v>0</v>
      </c>
      <c r="BY72" s="229">
        <f t="shared" si="149"/>
        <v>0</v>
      </c>
      <c r="BZ72" s="229">
        <f t="shared" si="149"/>
        <v>0</v>
      </c>
    </row>
    <row r="73" spans="1:78" x14ac:dyDescent="0.2">
      <c r="A73" s="7" t="str">
        <v>Roll-in 10</v>
      </c>
      <c r="B73" s="7">
        <v>0</v>
      </c>
      <c r="C73" s="7">
        <f t="shared" si="32"/>
        <v>62</v>
      </c>
      <c r="D73" s="165">
        <f t="shared" si="33"/>
        <v>45351</v>
      </c>
      <c r="E73" s="313">
        <f>HLOOKUP(D73,INPUTS!$D$69:$BW$76,IF(B73=1,3,7),FALSE)</f>
        <v>0</v>
      </c>
      <c r="F73" s="303"/>
      <c r="G73" s="229">
        <f t="shared" si="150"/>
        <v>0</v>
      </c>
      <c r="H73" s="229">
        <f t="shared" si="150"/>
        <v>0</v>
      </c>
      <c r="I73" s="229">
        <f t="shared" si="150"/>
        <v>0</v>
      </c>
      <c r="J73" s="229">
        <f t="shared" si="150"/>
        <v>0</v>
      </c>
      <c r="K73" s="229">
        <f t="shared" si="150"/>
        <v>0</v>
      </c>
      <c r="L73" s="229">
        <f t="shared" si="150"/>
        <v>0</v>
      </c>
      <c r="M73" s="229">
        <f t="shared" si="150"/>
        <v>0</v>
      </c>
      <c r="N73" s="229">
        <f t="shared" si="150"/>
        <v>0</v>
      </c>
      <c r="O73" s="229">
        <f t="shared" si="150"/>
        <v>0</v>
      </c>
      <c r="P73" s="229">
        <f t="shared" si="150"/>
        <v>0</v>
      </c>
      <c r="Q73" s="229">
        <f t="shared" si="150"/>
        <v>0</v>
      </c>
      <c r="R73" s="229">
        <f t="shared" si="150"/>
        <v>0</v>
      </c>
      <c r="S73" s="229">
        <f t="shared" si="150"/>
        <v>0</v>
      </c>
      <c r="T73" s="229">
        <f t="shared" si="150"/>
        <v>0</v>
      </c>
      <c r="U73" s="229">
        <f t="shared" si="150"/>
        <v>0</v>
      </c>
      <c r="V73" s="229">
        <f t="shared" si="150"/>
        <v>0</v>
      </c>
      <c r="W73" s="229">
        <f t="shared" si="151"/>
        <v>0</v>
      </c>
      <c r="X73" s="229">
        <f t="shared" si="151"/>
        <v>0</v>
      </c>
      <c r="Y73" s="229">
        <f t="shared" si="151"/>
        <v>0</v>
      </c>
      <c r="Z73" s="229">
        <f t="shared" si="151"/>
        <v>0</v>
      </c>
      <c r="AA73" s="229">
        <f t="shared" si="151"/>
        <v>0</v>
      </c>
      <c r="AB73" s="229">
        <f t="shared" si="151"/>
        <v>0</v>
      </c>
      <c r="AC73" s="229">
        <f t="shared" si="151"/>
        <v>0</v>
      </c>
      <c r="AD73" s="229">
        <f t="shared" si="151"/>
        <v>0</v>
      </c>
      <c r="AE73" s="229">
        <f t="shared" si="151"/>
        <v>0</v>
      </c>
      <c r="AF73" s="229">
        <f t="shared" si="151"/>
        <v>0</v>
      </c>
      <c r="AG73" s="229">
        <f t="shared" si="151"/>
        <v>0</v>
      </c>
      <c r="AH73" s="229">
        <f t="shared" si="151"/>
        <v>0</v>
      </c>
      <c r="AI73" s="229">
        <f t="shared" si="151"/>
        <v>0</v>
      </c>
      <c r="AJ73" s="229">
        <f t="shared" si="151"/>
        <v>0</v>
      </c>
      <c r="AK73" s="229">
        <f t="shared" si="151"/>
        <v>0</v>
      </c>
      <c r="AL73" s="229">
        <f t="shared" si="151"/>
        <v>0</v>
      </c>
      <c r="AM73" s="229">
        <f t="shared" si="152"/>
        <v>0</v>
      </c>
      <c r="AN73" s="229">
        <f t="shared" si="152"/>
        <v>0</v>
      </c>
      <c r="AO73" s="229">
        <f t="shared" si="149"/>
        <v>0</v>
      </c>
      <c r="AP73" s="229">
        <f t="shared" si="149"/>
        <v>0</v>
      </c>
      <c r="AQ73" s="229">
        <f t="shared" si="149"/>
        <v>0</v>
      </c>
      <c r="AR73" s="229">
        <f t="shared" si="149"/>
        <v>0</v>
      </c>
      <c r="AS73" s="229">
        <f t="shared" si="149"/>
        <v>0</v>
      </c>
      <c r="AT73" s="229">
        <f t="shared" si="149"/>
        <v>0</v>
      </c>
      <c r="AU73" s="229">
        <f t="shared" si="149"/>
        <v>0</v>
      </c>
      <c r="AV73" s="229">
        <f t="shared" si="149"/>
        <v>0</v>
      </c>
      <c r="AW73" s="229">
        <f t="shared" si="149"/>
        <v>0</v>
      </c>
      <c r="AX73" s="229">
        <f t="shared" si="149"/>
        <v>0</v>
      </c>
      <c r="AY73" s="229">
        <f t="shared" si="149"/>
        <v>0</v>
      </c>
      <c r="AZ73" s="229">
        <f t="shared" si="149"/>
        <v>0</v>
      </c>
      <c r="BA73" s="229">
        <f t="shared" si="149"/>
        <v>0</v>
      </c>
      <c r="BB73" s="229">
        <f t="shared" si="149"/>
        <v>0</v>
      </c>
      <c r="BC73" s="229">
        <f t="shared" si="149"/>
        <v>0</v>
      </c>
      <c r="BD73" s="229">
        <f t="shared" si="149"/>
        <v>0</v>
      </c>
      <c r="BE73" s="229">
        <f t="shared" si="149"/>
        <v>0</v>
      </c>
      <c r="BF73" s="229">
        <f t="shared" si="149"/>
        <v>0</v>
      </c>
      <c r="BG73" s="229">
        <f t="shared" si="149"/>
        <v>0</v>
      </c>
      <c r="BH73" s="229">
        <f t="shared" si="149"/>
        <v>0</v>
      </c>
      <c r="BI73" s="229">
        <f t="shared" si="149"/>
        <v>0</v>
      </c>
      <c r="BJ73" s="229">
        <f t="shared" si="149"/>
        <v>0</v>
      </c>
      <c r="BK73" s="229">
        <f t="shared" si="149"/>
        <v>0</v>
      </c>
      <c r="BL73" s="229">
        <f t="shared" si="149"/>
        <v>0</v>
      </c>
      <c r="BM73" s="229">
        <f t="shared" si="149"/>
        <v>0</v>
      </c>
      <c r="BN73" s="229">
        <f t="shared" si="149"/>
        <v>0</v>
      </c>
      <c r="BO73" s="229">
        <f t="shared" si="149"/>
        <v>0</v>
      </c>
      <c r="BP73" s="229">
        <f t="shared" si="149"/>
        <v>0</v>
      </c>
      <c r="BQ73" s="229">
        <f t="shared" si="149"/>
        <v>0</v>
      </c>
      <c r="BR73" s="229">
        <f t="shared" si="149"/>
        <v>0</v>
      </c>
      <c r="BS73" s="229">
        <f t="shared" si="149"/>
        <v>0</v>
      </c>
      <c r="BT73" s="229">
        <f t="shared" si="149"/>
        <v>0</v>
      </c>
      <c r="BU73" s="229">
        <f t="shared" si="149"/>
        <v>0</v>
      </c>
      <c r="BV73" s="229">
        <f t="shared" si="149"/>
        <v>0</v>
      </c>
      <c r="BW73" s="229">
        <f t="shared" si="149"/>
        <v>0</v>
      </c>
      <c r="BX73" s="229">
        <f t="shared" si="149"/>
        <v>0</v>
      </c>
      <c r="BY73" s="229">
        <f t="shared" si="149"/>
        <v>0</v>
      </c>
      <c r="BZ73" s="229">
        <f t="shared" si="149"/>
        <v>0</v>
      </c>
    </row>
    <row r="74" spans="1:78" x14ac:dyDescent="0.2">
      <c r="A74" s="7" t="str">
        <v>Roll-in 10</v>
      </c>
      <c r="B74" s="7">
        <v>0</v>
      </c>
      <c r="C74" s="7">
        <f t="shared" si="32"/>
        <v>63</v>
      </c>
      <c r="D74" s="165">
        <f t="shared" si="33"/>
        <v>45382</v>
      </c>
      <c r="E74" s="313">
        <f>HLOOKUP(D74,INPUTS!$D$69:$BW$76,IF(B74=1,3,7),FALSE)</f>
        <v>0</v>
      </c>
      <c r="F74" s="303"/>
      <c r="G74" s="229">
        <f t="shared" si="150"/>
        <v>0</v>
      </c>
      <c r="H74" s="229">
        <f t="shared" si="150"/>
        <v>0</v>
      </c>
      <c r="I74" s="229">
        <f t="shared" si="150"/>
        <v>0</v>
      </c>
      <c r="J74" s="229">
        <f t="shared" si="150"/>
        <v>0</v>
      </c>
      <c r="K74" s="229">
        <f t="shared" si="150"/>
        <v>0</v>
      </c>
      <c r="L74" s="229">
        <f t="shared" si="150"/>
        <v>0</v>
      </c>
      <c r="M74" s="229">
        <f t="shared" si="150"/>
        <v>0</v>
      </c>
      <c r="N74" s="229">
        <f t="shared" si="150"/>
        <v>0</v>
      </c>
      <c r="O74" s="229">
        <f t="shared" si="150"/>
        <v>0</v>
      </c>
      <c r="P74" s="229">
        <f t="shared" si="150"/>
        <v>0</v>
      </c>
      <c r="Q74" s="229">
        <f t="shared" si="150"/>
        <v>0</v>
      </c>
      <c r="R74" s="229">
        <f t="shared" si="150"/>
        <v>0</v>
      </c>
      <c r="S74" s="229">
        <f t="shared" si="150"/>
        <v>0</v>
      </c>
      <c r="T74" s="229">
        <f t="shared" si="150"/>
        <v>0</v>
      </c>
      <c r="U74" s="229">
        <f t="shared" si="150"/>
        <v>0</v>
      </c>
      <c r="V74" s="229">
        <f t="shared" si="150"/>
        <v>0</v>
      </c>
      <c r="W74" s="229">
        <f t="shared" si="151"/>
        <v>0</v>
      </c>
      <c r="X74" s="229">
        <f t="shared" si="151"/>
        <v>0</v>
      </c>
      <c r="Y74" s="229">
        <f t="shared" si="151"/>
        <v>0</v>
      </c>
      <c r="Z74" s="229">
        <f t="shared" si="151"/>
        <v>0</v>
      </c>
      <c r="AA74" s="229">
        <f t="shared" si="151"/>
        <v>0</v>
      </c>
      <c r="AB74" s="229">
        <f t="shared" si="151"/>
        <v>0</v>
      </c>
      <c r="AC74" s="229">
        <f t="shared" si="151"/>
        <v>0</v>
      </c>
      <c r="AD74" s="229">
        <f t="shared" si="151"/>
        <v>0</v>
      </c>
      <c r="AE74" s="229">
        <f t="shared" si="151"/>
        <v>0</v>
      </c>
      <c r="AF74" s="229">
        <f t="shared" si="151"/>
        <v>0</v>
      </c>
      <c r="AG74" s="229">
        <f t="shared" si="151"/>
        <v>0</v>
      </c>
      <c r="AH74" s="229">
        <f t="shared" si="151"/>
        <v>0</v>
      </c>
      <c r="AI74" s="229">
        <f t="shared" si="151"/>
        <v>0</v>
      </c>
      <c r="AJ74" s="229">
        <f t="shared" si="151"/>
        <v>0</v>
      </c>
      <c r="AK74" s="229">
        <f t="shared" si="151"/>
        <v>0</v>
      </c>
      <c r="AL74" s="229">
        <f t="shared" si="151"/>
        <v>0</v>
      </c>
      <c r="AM74" s="229">
        <f t="shared" si="152"/>
        <v>0</v>
      </c>
      <c r="AN74" s="229">
        <f t="shared" si="152"/>
        <v>0</v>
      </c>
      <c r="AO74" s="229">
        <f t="shared" si="149"/>
        <v>0</v>
      </c>
      <c r="AP74" s="229">
        <f t="shared" si="149"/>
        <v>0</v>
      </c>
      <c r="AQ74" s="229">
        <f t="shared" si="149"/>
        <v>0</v>
      </c>
      <c r="AR74" s="229">
        <f t="shared" si="149"/>
        <v>0</v>
      </c>
      <c r="AS74" s="229">
        <f t="shared" si="149"/>
        <v>0</v>
      </c>
      <c r="AT74" s="229">
        <f t="shared" si="149"/>
        <v>0</v>
      </c>
      <c r="AU74" s="229">
        <f t="shared" si="149"/>
        <v>0</v>
      </c>
      <c r="AV74" s="229">
        <f t="shared" si="149"/>
        <v>0</v>
      </c>
      <c r="AW74" s="229">
        <f t="shared" si="149"/>
        <v>0</v>
      </c>
      <c r="AX74" s="229">
        <f t="shared" si="149"/>
        <v>0</v>
      </c>
      <c r="AY74" s="229">
        <f t="shared" si="149"/>
        <v>0</v>
      </c>
      <c r="AZ74" s="229">
        <f t="shared" si="149"/>
        <v>0</v>
      </c>
      <c r="BA74" s="229">
        <f t="shared" si="149"/>
        <v>0</v>
      </c>
      <c r="BB74" s="229">
        <f t="shared" si="149"/>
        <v>0</v>
      </c>
      <c r="BC74" s="229">
        <f t="shared" si="149"/>
        <v>0</v>
      </c>
      <c r="BD74" s="229">
        <f t="shared" si="149"/>
        <v>0</v>
      </c>
      <c r="BE74" s="229">
        <f t="shared" si="149"/>
        <v>0</v>
      </c>
      <c r="BF74" s="229">
        <f t="shared" si="149"/>
        <v>0</v>
      </c>
      <c r="BG74" s="229">
        <f t="shared" si="149"/>
        <v>0</v>
      </c>
      <c r="BH74" s="229">
        <f t="shared" si="149"/>
        <v>0</v>
      </c>
      <c r="BI74" s="229">
        <f t="shared" si="149"/>
        <v>0</v>
      </c>
      <c r="BJ74" s="229">
        <f t="shared" si="149"/>
        <v>0</v>
      </c>
      <c r="BK74" s="229">
        <f t="shared" si="149"/>
        <v>0</v>
      </c>
      <c r="BL74" s="229">
        <f t="shared" si="149"/>
        <v>0</v>
      </c>
      <c r="BM74" s="229">
        <f t="shared" si="149"/>
        <v>0</v>
      </c>
      <c r="BN74" s="229">
        <f t="shared" si="149"/>
        <v>0</v>
      </c>
      <c r="BO74" s="229">
        <f t="shared" si="149"/>
        <v>0</v>
      </c>
      <c r="BP74" s="229">
        <f t="shared" si="149"/>
        <v>0</v>
      </c>
      <c r="BQ74" s="229">
        <f t="shared" si="149"/>
        <v>0</v>
      </c>
      <c r="BR74" s="229">
        <f t="shared" si="149"/>
        <v>0</v>
      </c>
      <c r="BS74" s="229">
        <f t="shared" si="149"/>
        <v>0</v>
      </c>
      <c r="BT74" s="229">
        <f t="shared" si="149"/>
        <v>0</v>
      </c>
      <c r="BU74" s="229">
        <f t="shared" si="149"/>
        <v>0</v>
      </c>
      <c r="BV74" s="229">
        <f t="shared" si="149"/>
        <v>0</v>
      </c>
      <c r="BW74" s="229">
        <f t="shared" si="149"/>
        <v>0</v>
      </c>
      <c r="BX74" s="229">
        <f t="shared" si="149"/>
        <v>0</v>
      </c>
      <c r="BY74" s="229">
        <f t="shared" si="149"/>
        <v>0</v>
      </c>
      <c r="BZ74" s="229">
        <f t="shared" si="149"/>
        <v>0</v>
      </c>
    </row>
    <row r="75" spans="1:78" x14ac:dyDescent="0.2">
      <c r="A75" s="7" t="str">
        <v>Roll-in 10</v>
      </c>
      <c r="B75" s="7">
        <v>0</v>
      </c>
      <c r="C75" s="7">
        <f t="shared" si="32"/>
        <v>64</v>
      </c>
      <c r="D75" s="165">
        <f t="shared" si="33"/>
        <v>45412</v>
      </c>
      <c r="E75" s="313">
        <f>HLOOKUP(D75,INPUTS!$D$69:$BW$76,IF(B75=1,3,7),FALSE)</f>
        <v>0</v>
      </c>
      <c r="F75" s="303"/>
      <c r="G75" s="229">
        <f t="shared" si="150"/>
        <v>0</v>
      </c>
      <c r="H75" s="229">
        <f t="shared" si="150"/>
        <v>0</v>
      </c>
      <c r="I75" s="229">
        <f t="shared" si="150"/>
        <v>0</v>
      </c>
      <c r="J75" s="229">
        <f t="shared" si="150"/>
        <v>0</v>
      </c>
      <c r="K75" s="229">
        <f t="shared" si="150"/>
        <v>0</v>
      </c>
      <c r="L75" s="229">
        <f t="shared" si="150"/>
        <v>0</v>
      </c>
      <c r="M75" s="229">
        <f t="shared" si="150"/>
        <v>0</v>
      </c>
      <c r="N75" s="229">
        <f t="shared" si="150"/>
        <v>0</v>
      </c>
      <c r="O75" s="229">
        <f t="shared" si="150"/>
        <v>0</v>
      </c>
      <c r="P75" s="229">
        <f t="shared" si="150"/>
        <v>0</v>
      </c>
      <c r="Q75" s="229">
        <f t="shared" si="150"/>
        <v>0</v>
      </c>
      <c r="R75" s="229">
        <f t="shared" si="150"/>
        <v>0</v>
      </c>
      <c r="S75" s="229">
        <f t="shared" si="150"/>
        <v>0</v>
      </c>
      <c r="T75" s="229">
        <f t="shared" si="150"/>
        <v>0</v>
      </c>
      <c r="U75" s="229">
        <f t="shared" si="150"/>
        <v>0</v>
      </c>
      <c r="V75" s="229">
        <f t="shared" si="150"/>
        <v>0</v>
      </c>
      <c r="W75" s="229">
        <f t="shared" si="151"/>
        <v>0</v>
      </c>
      <c r="X75" s="229">
        <f t="shared" si="151"/>
        <v>0</v>
      </c>
      <c r="Y75" s="229">
        <f t="shared" si="151"/>
        <v>0</v>
      </c>
      <c r="Z75" s="229">
        <f t="shared" si="151"/>
        <v>0</v>
      </c>
      <c r="AA75" s="229">
        <f t="shared" si="151"/>
        <v>0</v>
      </c>
      <c r="AB75" s="229">
        <f t="shared" si="151"/>
        <v>0</v>
      </c>
      <c r="AC75" s="229">
        <f t="shared" si="151"/>
        <v>0</v>
      </c>
      <c r="AD75" s="229">
        <f t="shared" si="151"/>
        <v>0</v>
      </c>
      <c r="AE75" s="229">
        <f t="shared" si="151"/>
        <v>0</v>
      </c>
      <c r="AF75" s="229">
        <f t="shared" si="151"/>
        <v>0</v>
      </c>
      <c r="AG75" s="229">
        <f t="shared" si="151"/>
        <v>0</v>
      </c>
      <c r="AH75" s="229">
        <f t="shared" si="151"/>
        <v>0</v>
      </c>
      <c r="AI75" s="229">
        <f t="shared" si="151"/>
        <v>0</v>
      </c>
      <c r="AJ75" s="229">
        <f t="shared" si="151"/>
        <v>0</v>
      </c>
      <c r="AK75" s="229">
        <f t="shared" si="151"/>
        <v>0</v>
      </c>
      <c r="AL75" s="229">
        <f t="shared" si="151"/>
        <v>0</v>
      </c>
      <c r="AM75" s="229">
        <f t="shared" si="152"/>
        <v>0</v>
      </c>
      <c r="AN75" s="229">
        <f t="shared" si="152"/>
        <v>0</v>
      </c>
      <c r="AO75" s="229">
        <f t="shared" si="149"/>
        <v>0</v>
      </c>
      <c r="AP75" s="229">
        <f t="shared" si="149"/>
        <v>0</v>
      </c>
      <c r="AQ75" s="229">
        <f t="shared" si="149"/>
        <v>0</v>
      </c>
      <c r="AR75" s="229">
        <f t="shared" si="149"/>
        <v>0</v>
      </c>
      <c r="AS75" s="229">
        <f t="shared" si="149"/>
        <v>0</v>
      </c>
      <c r="AT75" s="229">
        <f t="shared" si="149"/>
        <v>0</v>
      </c>
      <c r="AU75" s="229">
        <f t="shared" si="149"/>
        <v>0</v>
      </c>
      <c r="AV75" s="229">
        <f t="shared" si="149"/>
        <v>0</v>
      </c>
      <c r="AW75" s="229">
        <f t="shared" si="149"/>
        <v>0</v>
      </c>
      <c r="AX75" s="229">
        <f t="shared" si="149"/>
        <v>0</v>
      </c>
      <c r="AY75" s="229">
        <f t="shared" si="149"/>
        <v>0</v>
      </c>
      <c r="AZ75" s="229">
        <f t="shared" si="149"/>
        <v>0</v>
      </c>
      <c r="BA75" s="229">
        <f t="shared" si="149"/>
        <v>0</v>
      </c>
      <c r="BB75" s="229">
        <f t="shared" si="149"/>
        <v>0</v>
      </c>
      <c r="BC75" s="229">
        <f t="shared" si="149"/>
        <v>0</v>
      </c>
      <c r="BD75" s="229">
        <f t="shared" si="149"/>
        <v>0</v>
      </c>
      <c r="BE75" s="229">
        <f t="shared" si="149"/>
        <v>0</v>
      </c>
      <c r="BF75" s="229">
        <f t="shared" si="149"/>
        <v>0</v>
      </c>
      <c r="BG75" s="229">
        <f t="shared" si="149"/>
        <v>0</v>
      </c>
      <c r="BH75" s="229">
        <f t="shared" si="149"/>
        <v>0</v>
      </c>
      <c r="BI75" s="229">
        <f t="shared" si="149"/>
        <v>0</v>
      </c>
      <c r="BJ75" s="229">
        <f t="shared" si="149"/>
        <v>0</v>
      </c>
      <c r="BK75" s="229">
        <f t="shared" si="149"/>
        <v>0</v>
      </c>
      <c r="BL75" s="229">
        <f t="shared" si="149"/>
        <v>0</v>
      </c>
      <c r="BM75" s="229">
        <f t="shared" si="149"/>
        <v>0</v>
      </c>
      <c r="BN75" s="229">
        <f t="shared" si="149"/>
        <v>0</v>
      </c>
      <c r="BO75" s="229">
        <f t="shared" si="149"/>
        <v>0</v>
      </c>
      <c r="BP75" s="229">
        <f t="shared" si="149"/>
        <v>0</v>
      </c>
      <c r="BQ75" s="229">
        <f t="shared" si="149"/>
        <v>0</v>
      </c>
      <c r="BR75" s="229">
        <f t="shared" si="149"/>
        <v>0</v>
      </c>
      <c r="BS75" s="229">
        <f t="shared" si="149"/>
        <v>0</v>
      </c>
      <c r="BT75" s="229">
        <f t="shared" si="149"/>
        <v>0</v>
      </c>
      <c r="BU75" s="229">
        <f t="shared" si="149"/>
        <v>0</v>
      </c>
      <c r="BV75" s="229">
        <f t="shared" si="149"/>
        <v>0</v>
      </c>
      <c r="BW75" s="229">
        <f t="shared" si="149"/>
        <v>0</v>
      </c>
      <c r="BX75" s="229">
        <f t="shared" si="149"/>
        <v>0</v>
      </c>
      <c r="BY75" s="229">
        <f t="shared" si="149"/>
        <v>0</v>
      </c>
      <c r="BZ75" s="229">
        <f t="shared" si="149"/>
        <v>0</v>
      </c>
    </row>
    <row r="76" spans="1:78" x14ac:dyDescent="0.2">
      <c r="A76" s="7" t="str">
        <v>Roll-in 10</v>
      </c>
      <c r="B76" s="7">
        <v>0</v>
      </c>
      <c r="C76" s="7">
        <f t="shared" si="32"/>
        <v>65</v>
      </c>
      <c r="D76" s="165">
        <f t="shared" si="33"/>
        <v>45443</v>
      </c>
      <c r="E76" s="313">
        <f>HLOOKUP(D76,INPUTS!$D$69:$BW$76,IF(B76=1,3,7),FALSE)</f>
        <v>0</v>
      </c>
      <c r="F76" s="303"/>
      <c r="G76" s="229">
        <f t="shared" si="150"/>
        <v>0</v>
      </c>
      <c r="H76" s="229">
        <f t="shared" si="150"/>
        <v>0</v>
      </c>
      <c r="I76" s="229">
        <f t="shared" si="150"/>
        <v>0</v>
      </c>
      <c r="J76" s="229">
        <f t="shared" si="150"/>
        <v>0</v>
      </c>
      <c r="K76" s="229">
        <f t="shared" si="150"/>
        <v>0</v>
      </c>
      <c r="L76" s="229">
        <f t="shared" si="150"/>
        <v>0</v>
      </c>
      <c r="M76" s="229">
        <f t="shared" si="150"/>
        <v>0</v>
      </c>
      <c r="N76" s="229">
        <f t="shared" si="150"/>
        <v>0</v>
      </c>
      <c r="O76" s="229">
        <f t="shared" si="150"/>
        <v>0</v>
      </c>
      <c r="P76" s="229">
        <f t="shared" si="150"/>
        <v>0</v>
      </c>
      <c r="Q76" s="229">
        <f t="shared" si="150"/>
        <v>0</v>
      </c>
      <c r="R76" s="229">
        <f t="shared" si="150"/>
        <v>0</v>
      </c>
      <c r="S76" s="229">
        <f t="shared" si="150"/>
        <v>0</v>
      </c>
      <c r="T76" s="229">
        <f t="shared" si="150"/>
        <v>0</v>
      </c>
      <c r="U76" s="229">
        <f t="shared" si="150"/>
        <v>0</v>
      </c>
      <c r="V76" s="229">
        <f t="shared" si="150"/>
        <v>0</v>
      </c>
      <c r="W76" s="229">
        <f t="shared" si="151"/>
        <v>0</v>
      </c>
      <c r="X76" s="229">
        <f t="shared" si="151"/>
        <v>0</v>
      </c>
      <c r="Y76" s="229">
        <f t="shared" si="151"/>
        <v>0</v>
      </c>
      <c r="Z76" s="229">
        <f t="shared" si="151"/>
        <v>0</v>
      </c>
      <c r="AA76" s="229">
        <f t="shared" si="151"/>
        <v>0</v>
      </c>
      <c r="AB76" s="229">
        <f t="shared" si="151"/>
        <v>0</v>
      </c>
      <c r="AC76" s="229">
        <f t="shared" si="151"/>
        <v>0</v>
      </c>
      <c r="AD76" s="229">
        <f t="shared" si="151"/>
        <v>0</v>
      </c>
      <c r="AE76" s="229">
        <f t="shared" si="151"/>
        <v>0</v>
      </c>
      <c r="AF76" s="229">
        <f t="shared" si="151"/>
        <v>0</v>
      </c>
      <c r="AG76" s="229">
        <f t="shared" si="151"/>
        <v>0</v>
      </c>
      <c r="AH76" s="229">
        <f t="shared" si="151"/>
        <v>0</v>
      </c>
      <c r="AI76" s="229">
        <f t="shared" si="151"/>
        <v>0</v>
      </c>
      <c r="AJ76" s="229">
        <f t="shared" si="151"/>
        <v>0</v>
      </c>
      <c r="AK76" s="229">
        <f t="shared" si="151"/>
        <v>0</v>
      </c>
      <c r="AL76" s="229">
        <f t="shared" si="151"/>
        <v>0</v>
      </c>
      <c r="AM76" s="229">
        <f t="shared" si="152"/>
        <v>0</v>
      </c>
      <c r="AN76" s="229">
        <f t="shared" si="152"/>
        <v>0</v>
      </c>
      <c r="AO76" s="229">
        <f t="shared" si="149"/>
        <v>0</v>
      </c>
      <c r="AP76" s="229">
        <f t="shared" si="149"/>
        <v>0</v>
      </c>
      <c r="AQ76" s="229">
        <f t="shared" si="149"/>
        <v>0</v>
      </c>
      <c r="AR76" s="229">
        <f t="shared" si="149"/>
        <v>0</v>
      </c>
      <c r="AS76" s="229">
        <f t="shared" si="149"/>
        <v>0</v>
      </c>
      <c r="AT76" s="229">
        <f t="shared" si="149"/>
        <v>0</v>
      </c>
      <c r="AU76" s="229">
        <f t="shared" si="149"/>
        <v>0</v>
      </c>
      <c r="AV76" s="229">
        <f t="shared" si="149"/>
        <v>0</v>
      </c>
      <c r="AW76" s="229">
        <f t="shared" si="149"/>
        <v>0</v>
      </c>
      <c r="AX76" s="229">
        <f t="shared" si="149"/>
        <v>0</v>
      </c>
      <c r="AY76" s="229">
        <f t="shared" si="149"/>
        <v>0</v>
      </c>
      <c r="AZ76" s="229">
        <f t="shared" si="149"/>
        <v>0</v>
      </c>
      <c r="BA76" s="229">
        <f t="shared" si="149"/>
        <v>0</v>
      </c>
      <c r="BB76" s="229">
        <f t="shared" si="149"/>
        <v>0</v>
      </c>
      <c r="BC76" s="229">
        <f t="shared" si="149"/>
        <v>0</v>
      </c>
      <c r="BD76" s="229">
        <f t="shared" si="149"/>
        <v>0</v>
      </c>
      <c r="BE76" s="229">
        <f t="shared" si="149"/>
        <v>0</v>
      </c>
      <c r="BF76" s="229">
        <f t="shared" si="149"/>
        <v>0</v>
      </c>
      <c r="BG76" s="229">
        <f t="shared" si="149"/>
        <v>0</v>
      </c>
      <c r="BH76" s="229">
        <f t="shared" si="149"/>
        <v>0</v>
      </c>
      <c r="BI76" s="229">
        <f t="shared" si="149"/>
        <v>0</v>
      </c>
      <c r="BJ76" s="229">
        <f t="shared" si="149"/>
        <v>0</v>
      </c>
      <c r="BK76" s="229">
        <f t="shared" si="149"/>
        <v>0</v>
      </c>
      <c r="BL76" s="229">
        <f t="shared" si="149"/>
        <v>0</v>
      </c>
      <c r="BM76" s="229">
        <f t="shared" si="149"/>
        <v>0</v>
      </c>
      <c r="BN76" s="229">
        <f t="shared" si="149"/>
        <v>0</v>
      </c>
      <c r="BO76" s="229">
        <f t="shared" si="149"/>
        <v>0</v>
      </c>
      <c r="BP76" s="229">
        <f t="shared" si="149"/>
        <v>0</v>
      </c>
      <c r="BQ76" s="229">
        <f t="shared" si="149"/>
        <v>0</v>
      </c>
      <c r="BR76" s="229">
        <f t="shared" si="149"/>
        <v>0</v>
      </c>
      <c r="BS76" s="229">
        <f t="shared" si="149"/>
        <v>0</v>
      </c>
      <c r="BT76" s="229">
        <f t="shared" si="149"/>
        <v>0</v>
      </c>
      <c r="BU76" s="229">
        <f t="shared" si="149"/>
        <v>0</v>
      </c>
      <c r="BV76" s="229">
        <f t="shared" si="149"/>
        <v>0</v>
      </c>
      <c r="BW76" s="229">
        <f t="shared" si="149"/>
        <v>0</v>
      </c>
      <c r="BX76" s="229">
        <f t="shared" si="149"/>
        <v>0</v>
      </c>
      <c r="BY76" s="229">
        <f t="shared" si="149"/>
        <v>0</v>
      </c>
      <c r="BZ76" s="229">
        <f t="shared" si="149"/>
        <v>0</v>
      </c>
    </row>
    <row r="77" spans="1:78" x14ac:dyDescent="0.2">
      <c r="A77" s="7" t="str">
        <v>Roll-in 10</v>
      </c>
      <c r="B77" s="7">
        <v>0</v>
      </c>
      <c r="C77" s="7">
        <f t="shared" si="32"/>
        <v>66</v>
      </c>
      <c r="D77" s="165">
        <f t="shared" si="33"/>
        <v>45473</v>
      </c>
      <c r="E77" s="313">
        <f>HLOOKUP(D77,INPUTS!$D$69:$BW$76,IF(B77=1,3,7),FALSE)</f>
        <v>0</v>
      </c>
      <c r="F77" s="303"/>
      <c r="G77" s="229">
        <f t="shared" si="150"/>
        <v>0</v>
      </c>
      <c r="H77" s="229">
        <f t="shared" si="150"/>
        <v>0</v>
      </c>
      <c r="I77" s="229">
        <f t="shared" si="150"/>
        <v>0</v>
      </c>
      <c r="J77" s="229">
        <f t="shared" si="150"/>
        <v>0</v>
      </c>
      <c r="K77" s="229">
        <f t="shared" si="150"/>
        <v>0</v>
      </c>
      <c r="L77" s="229">
        <f t="shared" si="150"/>
        <v>0</v>
      </c>
      <c r="M77" s="229">
        <f t="shared" si="150"/>
        <v>0</v>
      </c>
      <c r="N77" s="229">
        <f t="shared" si="150"/>
        <v>0</v>
      </c>
      <c r="O77" s="229">
        <f t="shared" si="150"/>
        <v>0</v>
      </c>
      <c r="P77" s="229">
        <f t="shared" si="150"/>
        <v>0</v>
      </c>
      <c r="Q77" s="229">
        <f t="shared" si="150"/>
        <v>0</v>
      </c>
      <c r="R77" s="229">
        <f t="shared" si="150"/>
        <v>0</v>
      </c>
      <c r="S77" s="229">
        <f t="shared" si="150"/>
        <v>0</v>
      </c>
      <c r="T77" s="229">
        <f t="shared" si="150"/>
        <v>0</v>
      </c>
      <c r="U77" s="229">
        <f t="shared" si="150"/>
        <v>0</v>
      </c>
      <c r="V77" s="229">
        <f t="shared" si="150"/>
        <v>0</v>
      </c>
      <c r="W77" s="229">
        <f t="shared" si="151"/>
        <v>0</v>
      </c>
      <c r="X77" s="229">
        <f t="shared" si="151"/>
        <v>0</v>
      </c>
      <c r="Y77" s="229">
        <f t="shared" si="151"/>
        <v>0</v>
      </c>
      <c r="Z77" s="229">
        <f t="shared" si="151"/>
        <v>0</v>
      </c>
      <c r="AA77" s="229">
        <f t="shared" si="151"/>
        <v>0</v>
      </c>
      <c r="AB77" s="229">
        <f t="shared" si="151"/>
        <v>0</v>
      </c>
      <c r="AC77" s="229">
        <f t="shared" si="151"/>
        <v>0</v>
      </c>
      <c r="AD77" s="229">
        <f t="shared" si="151"/>
        <v>0</v>
      </c>
      <c r="AE77" s="229">
        <f t="shared" si="151"/>
        <v>0</v>
      </c>
      <c r="AF77" s="229">
        <f t="shared" si="151"/>
        <v>0</v>
      </c>
      <c r="AG77" s="229">
        <f t="shared" si="151"/>
        <v>0</v>
      </c>
      <c r="AH77" s="229">
        <f t="shared" si="151"/>
        <v>0</v>
      </c>
      <c r="AI77" s="229">
        <f t="shared" si="151"/>
        <v>0</v>
      </c>
      <c r="AJ77" s="229">
        <f t="shared" si="151"/>
        <v>0</v>
      </c>
      <c r="AK77" s="229">
        <f t="shared" si="151"/>
        <v>0</v>
      </c>
      <c r="AL77" s="229">
        <f t="shared" si="151"/>
        <v>0</v>
      </c>
      <c r="AM77" s="229">
        <f t="shared" si="152"/>
        <v>0</v>
      </c>
      <c r="AN77" s="229">
        <f t="shared" si="152"/>
        <v>0</v>
      </c>
      <c r="AO77" s="229">
        <f t="shared" si="149"/>
        <v>0</v>
      </c>
      <c r="AP77" s="229">
        <f t="shared" si="149"/>
        <v>0</v>
      </c>
      <c r="AQ77" s="229">
        <f t="shared" si="149"/>
        <v>0</v>
      </c>
      <c r="AR77" s="229">
        <f t="shared" si="149"/>
        <v>0</v>
      </c>
      <c r="AS77" s="229">
        <f t="shared" si="149"/>
        <v>0</v>
      </c>
      <c r="AT77" s="229">
        <f t="shared" si="149"/>
        <v>0</v>
      </c>
      <c r="AU77" s="229">
        <f t="shared" si="149"/>
        <v>0</v>
      </c>
      <c r="AV77" s="229">
        <f t="shared" si="149"/>
        <v>0</v>
      </c>
      <c r="AW77" s="229">
        <f t="shared" si="149"/>
        <v>0</v>
      </c>
      <c r="AX77" s="229">
        <f t="shared" ref="AO77:BZ83" si="153">IF($D77=AX$9,$E77*$G$3/2,IF(AND($C77+$E$3&gt;AX$8,AX$9&gt;$D77),$E77*$G$3,0))</f>
        <v>0</v>
      </c>
      <c r="AY77" s="229">
        <f t="shared" si="153"/>
        <v>0</v>
      </c>
      <c r="AZ77" s="229">
        <f t="shared" si="153"/>
        <v>0</v>
      </c>
      <c r="BA77" s="229">
        <f t="shared" si="153"/>
        <v>0</v>
      </c>
      <c r="BB77" s="229">
        <f t="shared" si="153"/>
        <v>0</v>
      </c>
      <c r="BC77" s="229">
        <f t="shared" si="153"/>
        <v>0</v>
      </c>
      <c r="BD77" s="229">
        <f t="shared" si="153"/>
        <v>0</v>
      </c>
      <c r="BE77" s="229">
        <f t="shared" si="153"/>
        <v>0</v>
      </c>
      <c r="BF77" s="229">
        <f t="shared" si="153"/>
        <v>0</v>
      </c>
      <c r="BG77" s="229">
        <f t="shared" si="153"/>
        <v>0</v>
      </c>
      <c r="BH77" s="229">
        <f t="shared" si="153"/>
        <v>0</v>
      </c>
      <c r="BI77" s="229">
        <f t="shared" si="153"/>
        <v>0</v>
      </c>
      <c r="BJ77" s="229">
        <f t="shared" si="153"/>
        <v>0</v>
      </c>
      <c r="BK77" s="229">
        <f t="shared" si="153"/>
        <v>0</v>
      </c>
      <c r="BL77" s="229">
        <f t="shared" si="153"/>
        <v>0</v>
      </c>
      <c r="BM77" s="229">
        <f t="shared" si="153"/>
        <v>0</v>
      </c>
      <c r="BN77" s="229">
        <f t="shared" si="153"/>
        <v>0</v>
      </c>
      <c r="BO77" s="229">
        <f t="shared" si="153"/>
        <v>0</v>
      </c>
      <c r="BP77" s="229">
        <f t="shared" si="153"/>
        <v>0</v>
      </c>
      <c r="BQ77" s="229">
        <f t="shared" si="153"/>
        <v>0</v>
      </c>
      <c r="BR77" s="229">
        <f t="shared" si="153"/>
        <v>0</v>
      </c>
      <c r="BS77" s="229">
        <f t="shared" si="153"/>
        <v>0</v>
      </c>
      <c r="BT77" s="229">
        <f t="shared" si="153"/>
        <v>0</v>
      </c>
      <c r="BU77" s="229">
        <f t="shared" si="153"/>
        <v>0</v>
      </c>
      <c r="BV77" s="229">
        <f t="shared" si="153"/>
        <v>0</v>
      </c>
      <c r="BW77" s="229">
        <f t="shared" si="153"/>
        <v>0</v>
      </c>
      <c r="BX77" s="229">
        <f t="shared" si="153"/>
        <v>0</v>
      </c>
      <c r="BY77" s="229">
        <f t="shared" si="153"/>
        <v>0</v>
      </c>
      <c r="BZ77" s="229">
        <f t="shared" si="153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4">C77+1</f>
        <v>67</v>
      </c>
      <c r="D78" s="165">
        <f t="shared" ref="D78:D83" si="155">EOMONTH(D77,1)</f>
        <v>45504</v>
      </c>
      <c r="E78" s="313">
        <f>HLOOKUP(D78,INPUTS!$D$69:$BW$76,IF(B78=1,3,7),FALSE)</f>
        <v>0</v>
      </c>
      <c r="F78" s="303"/>
      <c r="G78" s="229">
        <f t="shared" si="150"/>
        <v>0</v>
      </c>
      <c r="H78" s="229">
        <f t="shared" si="150"/>
        <v>0</v>
      </c>
      <c r="I78" s="229">
        <f t="shared" si="150"/>
        <v>0</v>
      </c>
      <c r="J78" s="229">
        <f t="shared" si="150"/>
        <v>0</v>
      </c>
      <c r="K78" s="229">
        <f t="shared" si="150"/>
        <v>0</v>
      </c>
      <c r="L78" s="229">
        <f t="shared" si="150"/>
        <v>0</v>
      </c>
      <c r="M78" s="229">
        <f t="shared" si="150"/>
        <v>0</v>
      </c>
      <c r="N78" s="229">
        <f t="shared" si="150"/>
        <v>0</v>
      </c>
      <c r="O78" s="229">
        <f t="shared" si="150"/>
        <v>0</v>
      </c>
      <c r="P78" s="229">
        <f t="shared" si="150"/>
        <v>0</v>
      </c>
      <c r="Q78" s="229">
        <f t="shared" si="150"/>
        <v>0</v>
      </c>
      <c r="R78" s="229">
        <f t="shared" si="150"/>
        <v>0</v>
      </c>
      <c r="S78" s="229">
        <f t="shared" si="150"/>
        <v>0</v>
      </c>
      <c r="T78" s="229">
        <f t="shared" si="150"/>
        <v>0</v>
      </c>
      <c r="U78" s="229">
        <f t="shared" si="150"/>
        <v>0</v>
      </c>
      <c r="V78" s="229">
        <f t="shared" si="150"/>
        <v>0</v>
      </c>
      <c r="W78" s="229">
        <f t="shared" si="151"/>
        <v>0</v>
      </c>
      <c r="X78" s="229">
        <f t="shared" si="151"/>
        <v>0</v>
      </c>
      <c r="Y78" s="229">
        <f t="shared" si="151"/>
        <v>0</v>
      </c>
      <c r="Z78" s="229">
        <f t="shared" si="151"/>
        <v>0</v>
      </c>
      <c r="AA78" s="229">
        <f t="shared" si="151"/>
        <v>0</v>
      </c>
      <c r="AB78" s="229">
        <f t="shared" si="151"/>
        <v>0</v>
      </c>
      <c r="AC78" s="229">
        <f t="shared" si="151"/>
        <v>0</v>
      </c>
      <c r="AD78" s="229">
        <f t="shared" si="151"/>
        <v>0</v>
      </c>
      <c r="AE78" s="229">
        <f t="shared" si="151"/>
        <v>0</v>
      </c>
      <c r="AF78" s="229">
        <f t="shared" si="151"/>
        <v>0</v>
      </c>
      <c r="AG78" s="229">
        <f t="shared" si="151"/>
        <v>0</v>
      </c>
      <c r="AH78" s="229">
        <f t="shared" si="151"/>
        <v>0</v>
      </c>
      <c r="AI78" s="229">
        <f t="shared" si="151"/>
        <v>0</v>
      </c>
      <c r="AJ78" s="229">
        <f t="shared" si="151"/>
        <v>0</v>
      </c>
      <c r="AK78" s="229">
        <f t="shared" si="151"/>
        <v>0</v>
      </c>
      <c r="AL78" s="229">
        <f t="shared" si="151"/>
        <v>0</v>
      </c>
      <c r="AM78" s="229">
        <f t="shared" si="152"/>
        <v>0</v>
      </c>
      <c r="AN78" s="229">
        <f t="shared" si="152"/>
        <v>0</v>
      </c>
      <c r="AO78" s="229">
        <f t="shared" si="153"/>
        <v>0</v>
      </c>
      <c r="AP78" s="229">
        <f t="shared" si="153"/>
        <v>0</v>
      </c>
      <c r="AQ78" s="229">
        <f t="shared" si="153"/>
        <v>0</v>
      </c>
      <c r="AR78" s="229">
        <f t="shared" si="153"/>
        <v>0</v>
      </c>
      <c r="AS78" s="229">
        <f t="shared" si="153"/>
        <v>0</v>
      </c>
      <c r="AT78" s="229">
        <f t="shared" si="153"/>
        <v>0</v>
      </c>
      <c r="AU78" s="229">
        <f t="shared" si="153"/>
        <v>0</v>
      </c>
      <c r="AV78" s="229">
        <f t="shared" si="153"/>
        <v>0</v>
      </c>
      <c r="AW78" s="229">
        <f t="shared" si="153"/>
        <v>0</v>
      </c>
      <c r="AX78" s="229">
        <f t="shared" si="153"/>
        <v>0</v>
      </c>
      <c r="AY78" s="229">
        <f t="shared" si="153"/>
        <v>0</v>
      </c>
      <c r="AZ78" s="229">
        <f t="shared" si="153"/>
        <v>0</v>
      </c>
      <c r="BA78" s="229">
        <f t="shared" si="153"/>
        <v>0</v>
      </c>
      <c r="BB78" s="229">
        <f t="shared" si="153"/>
        <v>0</v>
      </c>
      <c r="BC78" s="229">
        <f t="shared" si="153"/>
        <v>0</v>
      </c>
      <c r="BD78" s="229">
        <f t="shared" si="153"/>
        <v>0</v>
      </c>
      <c r="BE78" s="229">
        <f t="shared" si="153"/>
        <v>0</v>
      </c>
      <c r="BF78" s="229">
        <f t="shared" si="153"/>
        <v>0</v>
      </c>
      <c r="BG78" s="229">
        <f t="shared" si="153"/>
        <v>0</v>
      </c>
      <c r="BH78" s="229">
        <f t="shared" si="153"/>
        <v>0</v>
      </c>
      <c r="BI78" s="229">
        <f t="shared" si="153"/>
        <v>0</v>
      </c>
      <c r="BJ78" s="229">
        <f t="shared" si="153"/>
        <v>0</v>
      </c>
      <c r="BK78" s="229">
        <f t="shared" si="153"/>
        <v>0</v>
      </c>
      <c r="BL78" s="229">
        <f t="shared" si="153"/>
        <v>0</v>
      </c>
      <c r="BM78" s="229">
        <f t="shared" si="153"/>
        <v>0</v>
      </c>
      <c r="BN78" s="229">
        <f t="shared" si="153"/>
        <v>0</v>
      </c>
      <c r="BO78" s="229">
        <f t="shared" si="153"/>
        <v>0</v>
      </c>
      <c r="BP78" s="229">
        <f t="shared" si="153"/>
        <v>0</v>
      </c>
      <c r="BQ78" s="229">
        <f t="shared" si="153"/>
        <v>0</v>
      </c>
      <c r="BR78" s="229">
        <f t="shared" si="153"/>
        <v>0</v>
      </c>
      <c r="BS78" s="229">
        <f t="shared" si="153"/>
        <v>0</v>
      </c>
      <c r="BT78" s="229">
        <f t="shared" si="153"/>
        <v>0</v>
      </c>
      <c r="BU78" s="229">
        <f t="shared" si="153"/>
        <v>0</v>
      </c>
      <c r="BV78" s="229">
        <f t="shared" si="153"/>
        <v>0</v>
      </c>
      <c r="BW78" s="229">
        <f t="shared" si="153"/>
        <v>0</v>
      </c>
      <c r="BX78" s="229">
        <f t="shared" si="153"/>
        <v>0</v>
      </c>
      <c r="BY78" s="229">
        <f t="shared" si="153"/>
        <v>0</v>
      </c>
      <c r="BZ78" s="229">
        <f t="shared" si="153"/>
        <v>0</v>
      </c>
    </row>
    <row r="79" spans="1:78" x14ac:dyDescent="0.2">
      <c r="A79" s="7" t="str">
        <v>Roll-in 10</v>
      </c>
      <c r="B79" s="7">
        <v>0</v>
      </c>
      <c r="C79" s="7">
        <f t="shared" si="154"/>
        <v>68</v>
      </c>
      <c r="D79" s="165">
        <f t="shared" si="155"/>
        <v>45535</v>
      </c>
      <c r="E79" s="313">
        <f>HLOOKUP(D79,INPUTS!$D$69:$BW$76,IF(B79=1,3,7),FALSE)</f>
        <v>0</v>
      </c>
      <c r="F79" s="303"/>
      <c r="G79" s="229">
        <f t="shared" si="150"/>
        <v>0</v>
      </c>
      <c r="H79" s="229">
        <f t="shared" si="150"/>
        <v>0</v>
      </c>
      <c r="I79" s="229">
        <f t="shared" si="150"/>
        <v>0</v>
      </c>
      <c r="J79" s="229">
        <f t="shared" si="150"/>
        <v>0</v>
      </c>
      <c r="K79" s="229">
        <f t="shared" si="150"/>
        <v>0</v>
      </c>
      <c r="L79" s="229">
        <f t="shared" si="150"/>
        <v>0</v>
      </c>
      <c r="M79" s="229">
        <f t="shared" si="150"/>
        <v>0</v>
      </c>
      <c r="N79" s="229">
        <f t="shared" si="150"/>
        <v>0</v>
      </c>
      <c r="O79" s="229">
        <f t="shared" si="150"/>
        <v>0</v>
      </c>
      <c r="P79" s="229">
        <f t="shared" si="150"/>
        <v>0</v>
      </c>
      <c r="Q79" s="229">
        <f t="shared" si="150"/>
        <v>0</v>
      </c>
      <c r="R79" s="229">
        <f t="shared" si="150"/>
        <v>0</v>
      </c>
      <c r="S79" s="229">
        <f t="shared" si="150"/>
        <v>0</v>
      </c>
      <c r="T79" s="229">
        <f t="shared" si="150"/>
        <v>0</v>
      </c>
      <c r="U79" s="229">
        <f t="shared" si="150"/>
        <v>0</v>
      </c>
      <c r="V79" s="229">
        <f t="shared" si="150"/>
        <v>0</v>
      </c>
      <c r="W79" s="229">
        <f t="shared" si="151"/>
        <v>0</v>
      </c>
      <c r="X79" s="229">
        <f t="shared" si="151"/>
        <v>0</v>
      </c>
      <c r="Y79" s="229">
        <f t="shared" si="151"/>
        <v>0</v>
      </c>
      <c r="Z79" s="229">
        <f t="shared" si="151"/>
        <v>0</v>
      </c>
      <c r="AA79" s="229">
        <f t="shared" si="151"/>
        <v>0</v>
      </c>
      <c r="AB79" s="229">
        <f t="shared" si="151"/>
        <v>0</v>
      </c>
      <c r="AC79" s="229">
        <f t="shared" si="151"/>
        <v>0</v>
      </c>
      <c r="AD79" s="229">
        <f t="shared" si="151"/>
        <v>0</v>
      </c>
      <c r="AE79" s="229">
        <f t="shared" si="151"/>
        <v>0</v>
      </c>
      <c r="AF79" s="229">
        <f t="shared" si="151"/>
        <v>0</v>
      </c>
      <c r="AG79" s="229">
        <f t="shared" si="151"/>
        <v>0</v>
      </c>
      <c r="AH79" s="229">
        <f t="shared" si="151"/>
        <v>0</v>
      </c>
      <c r="AI79" s="229">
        <f t="shared" si="151"/>
        <v>0</v>
      </c>
      <c r="AJ79" s="229">
        <f t="shared" si="151"/>
        <v>0</v>
      </c>
      <c r="AK79" s="229">
        <f t="shared" si="151"/>
        <v>0</v>
      </c>
      <c r="AL79" s="229">
        <f t="shared" si="151"/>
        <v>0</v>
      </c>
      <c r="AM79" s="229">
        <f t="shared" si="152"/>
        <v>0</v>
      </c>
      <c r="AN79" s="229">
        <f t="shared" si="152"/>
        <v>0</v>
      </c>
      <c r="AO79" s="229">
        <f t="shared" si="153"/>
        <v>0</v>
      </c>
      <c r="AP79" s="229">
        <f t="shared" si="153"/>
        <v>0</v>
      </c>
      <c r="AQ79" s="229">
        <f t="shared" si="153"/>
        <v>0</v>
      </c>
      <c r="AR79" s="229">
        <f t="shared" si="153"/>
        <v>0</v>
      </c>
      <c r="AS79" s="229">
        <f t="shared" si="153"/>
        <v>0</v>
      </c>
      <c r="AT79" s="229">
        <f t="shared" si="153"/>
        <v>0</v>
      </c>
      <c r="AU79" s="229">
        <f t="shared" si="153"/>
        <v>0</v>
      </c>
      <c r="AV79" s="229">
        <f t="shared" si="153"/>
        <v>0</v>
      </c>
      <c r="AW79" s="229">
        <f t="shared" si="153"/>
        <v>0</v>
      </c>
      <c r="AX79" s="229">
        <f t="shared" si="153"/>
        <v>0</v>
      </c>
      <c r="AY79" s="229">
        <f t="shared" si="153"/>
        <v>0</v>
      </c>
      <c r="AZ79" s="229">
        <f t="shared" si="153"/>
        <v>0</v>
      </c>
      <c r="BA79" s="229">
        <f t="shared" si="153"/>
        <v>0</v>
      </c>
      <c r="BB79" s="229">
        <f t="shared" si="153"/>
        <v>0</v>
      </c>
      <c r="BC79" s="229">
        <f t="shared" si="153"/>
        <v>0</v>
      </c>
      <c r="BD79" s="229">
        <f t="shared" si="153"/>
        <v>0</v>
      </c>
      <c r="BE79" s="229">
        <f t="shared" si="153"/>
        <v>0</v>
      </c>
      <c r="BF79" s="229">
        <f t="shared" si="153"/>
        <v>0</v>
      </c>
      <c r="BG79" s="229">
        <f t="shared" si="153"/>
        <v>0</v>
      </c>
      <c r="BH79" s="229">
        <f t="shared" si="153"/>
        <v>0</v>
      </c>
      <c r="BI79" s="229">
        <f t="shared" si="153"/>
        <v>0</v>
      </c>
      <c r="BJ79" s="229">
        <f t="shared" si="153"/>
        <v>0</v>
      </c>
      <c r="BK79" s="229">
        <f t="shared" si="153"/>
        <v>0</v>
      </c>
      <c r="BL79" s="229">
        <f t="shared" si="153"/>
        <v>0</v>
      </c>
      <c r="BM79" s="229">
        <f t="shared" si="153"/>
        <v>0</v>
      </c>
      <c r="BN79" s="229">
        <f t="shared" si="153"/>
        <v>0</v>
      </c>
      <c r="BO79" s="229">
        <f t="shared" si="153"/>
        <v>0</v>
      </c>
      <c r="BP79" s="229">
        <f t="shared" si="153"/>
        <v>0</v>
      </c>
      <c r="BQ79" s="229">
        <f t="shared" si="153"/>
        <v>0</v>
      </c>
      <c r="BR79" s="229">
        <f t="shared" si="153"/>
        <v>0</v>
      </c>
      <c r="BS79" s="229">
        <f t="shared" si="153"/>
        <v>0</v>
      </c>
      <c r="BT79" s="229">
        <f t="shared" si="153"/>
        <v>0</v>
      </c>
      <c r="BU79" s="229">
        <f t="shared" si="153"/>
        <v>0</v>
      </c>
      <c r="BV79" s="229">
        <f t="shared" si="153"/>
        <v>0</v>
      </c>
      <c r="BW79" s="229">
        <f t="shared" si="153"/>
        <v>0</v>
      </c>
      <c r="BX79" s="229">
        <f t="shared" si="153"/>
        <v>0</v>
      </c>
      <c r="BY79" s="229">
        <f t="shared" si="153"/>
        <v>0</v>
      </c>
      <c r="BZ79" s="229">
        <f t="shared" si="153"/>
        <v>0</v>
      </c>
    </row>
    <row r="80" spans="1:78" x14ac:dyDescent="0.2">
      <c r="A80" s="7" t="str">
        <v>Roll-in 10</v>
      </c>
      <c r="B80" s="7">
        <v>0</v>
      </c>
      <c r="C80" s="7">
        <f t="shared" si="154"/>
        <v>69</v>
      </c>
      <c r="D80" s="165">
        <f t="shared" si="155"/>
        <v>45565</v>
      </c>
      <c r="E80" s="313">
        <f>HLOOKUP(D80,INPUTS!$D$69:$BW$76,IF(B80=1,3,7),FALSE)</f>
        <v>0</v>
      </c>
      <c r="F80" s="303"/>
      <c r="G80" s="229">
        <f t="shared" si="150"/>
        <v>0</v>
      </c>
      <c r="H80" s="229">
        <f t="shared" si="150"/>
        <v>0</v>
      </c>
      <c r="I80" s="229">
        <f t="shared" si="150"/>
        <v>0</v>
      </c>
      <c r="J80" s="229">
        <f t="shared" si="150"/>
        <v>0</v>
      </c>
      <c r="K80" s="229">
        <f t="shared" si="150"/>
        <v>0</v>
      </c>
      <c r="L80" s="229">
        <f t="shared" si="150"/>
        <v>0</v>
      </c>
      <c r="M80" s="229">
        <f t="shared" si="150"/>
        <v>0</v>
      </c>
      <c r="N80" s="229">
        <f t="shared" si="150"/>
        <v>0</v>
      </c>
      <c r="O80" s="229">
        <f t="shared" si="150"/>
        <v>0</v>
      </c>
      <c r="P80" s="229">
        <f t="shared" si="150"/>
        <v>0</v>
      </c>
      <c r="Q80" s="229">
        <f t="shared" si="150"/>
        <v>0</v>
      </c>
      <c r="R80" s="229">
        <f t="shared" si="150"/>
        <v>0</v>
      </c>
      <c r="S80" s="229">
        <f t="shared" si="150"/>
        <v>0</v>
      </c>
      <c r="T80" s="229">
        <f t="shared" si="150"/>
        <v>0</v>
      </c>
      <c r="U80" s="229">
        <f t="shared" si="150"/>
        <v>0</v>
      </c>
      <c r="V80" s="229">
        <f t="shared" si="150"/>
        <v>0</v>
      </c>
      <c r="W80" s="229">
        <f t="shared" si="151"/>
        <v>0</v>
      </c>
      <c r="X80" s="229">
        <f t="shared" si="151"/>
        <v>0</v>
      </c>
      <c r="Y80" s="229">
        <f t="shared" si="151"/>
        <v>0</v>
      </c>
      <c r="Z80" s="229">
        <f t="shared" si="151"/>
        <v>0</v>
      </c>
      <c r="AA80" s="229">
        <f t="shared" si="151"/>
        <v>0</v>
      </c>
      <c r="AB80" s="229">
        <f t="shared" si="151"/>
        <v>0</v>
      </c>
      <c r="AC80" s="229">
        <f t="shared" si="151"/>
        <v>0</v>
      </c>
      <c r="AD80" s="229">
        <f t="shared" si="151"/>
        <v>0</v>
      </c>
      <c r="AE80" s="229">
        <f t="shared" si="151"/>
        <v>0</v>
      </c>
      <c r="AF80" s="229">
        <f t="shared" si="151"/>
        <v>0</v>
      </c>
      <c r="AG80" s="229">
        <f t="shared" si="151"/>
        <v>0</v>
      </c>
      <c r="AH80" s="229">
        <f t="shared" si="151"/>
        <v>0</v>
      </c>
      <c r="AI80" s="229">
        <f t="shared" si="151"/>
        <v>0</v>
      </c>
      <c r="AJ80" s="229">
        <f t="shared" si="151"/>
        <v>0</v>
      </c>
      <c r="AK80" s="229">
        <f t="shared" si="151"/>
        <v>0</v>
      </c>
      <c r="AL80" s="229">
        <f t="shared" si="151"/>
        <v>0</v>
      </c>
      <c r="AM80" s="229">
        <f t="shared" si="152"/>
        <v>0</v>
      </c>
      <c r="AN80" s="229">
        <f t="shared" si="152"/>
        <v>0</v>
      </c>
      <c r="AO80" s="229">
        <f t="shared" si="153"/>
        <v>0</v>
      </c>
      <c r="AP80" s="229">
        <f t="shared" si="153"/>
        <v>0</v>
      </c>
      <c r="AQ80" s="229">
        <f t="shared" si="153"/>
        <v>0</v>
      </c>
      <c r="AR80" s="229">
        <f t="shared" si="153"/>
        <v>0</v>
      </c>
      <c r="AS80" s="229">
        <f t="shared" si="153"/>
        <v>0</v>
      </c>
      <c r="AT80" s="229">
        <f t="shared" si="153"/>
        <v>0</v>
      </c>
      <c r="AU80" s="229">
        <f t="shared" si="153"/>
        <v>0</v>
      </c>
      <c r="AV80" s="229">
        <f t="shared" si="153"/>
        <v>0</v>
      </c>
      <c r="AW80" s="229">
        <f t="shared" si="153"/>
        <v>0</v>
      </c>
      <c r="AX80" s="229">
        <f t="shared" si="153"/>
        <v>0</v>
      </c>
      <c r="AY80" s="229">
        <f t="shared" si="153"/>
        <v>0</v>
      </c>
      <c r="AZ80" s="229">
        <f t="shared" si="153"/>
        <v>0</v>
      </c>
      <c r="BA80" s="229">
        <f t="shared" si="153"/>
        <v>0</v>
      </c>
      <c r="BB80" s="229">
        <f t="shared" si="153"/>
        <v>0</v>
      </c>
      <c r="BC80" s="229">
        <f t="shared" si="153"/>
        <v>0</v>
      </c>
      <c r="BD80" s="229">
        <f t="shared" si="153"/>
        <v>0</v>
      </c>
      <c r="BE80" s="229">
        <f t="shared" si="153"/>
        <v>0</v>
      </c>
      <c r="BF80" s="229">
        <f t="shared" si="153"/>
        <v>0</v>
      </c>
      <c r="BG80" s="229">
        <f t="shared" si="153"/>
        <v>0</v>
      </c>
      <c r="BH80" s="229">
        <f t="shared" si="153"/>
        <v>0</v>
      </c>
      <c r="BI80" s="229">
        <f t="shared" si="153"/>
        <v>0</v>
      </c>
      <c r="BJ80" s="229">
        <f t="shared" si="153"/>
        <v>0</v>
      </c>
      <c r="BK80" s="229">
        <f t="shared" si="153"/>
        <v>0</v>
      </c>
      <c r="BL80" s="229">
        <f t="shared" si="153"/>
        <v>0</v>
      </c>
      <c r="BM80" s="229">
        <f t="shared" si="153"/>
        <v>0</v>
      </c>
      <c r="BN80" s="229">
        <f t="shared" si="153"/>
        <v>0</v>
      </c>
      <c r="BO80" s="229">
        <f t="shared" si="153"/>
        <v>0</v>
      </c>
      <c r="BP80" s="229">
        <f t="shared" si="153"/>
        <v>0</v>
      </c>
      <c r="BQ80" s="229">
        <f t="shared" si="153"/>
        <v>0</v>
      </c>
      <c r="BR80" s="229">
        <f t="shared" si="153"/>
        <v>0</v>
      </c>
      <c r="BS80" s="229">
        <f t="shared" si="153"/>
        <v>0</v>
      </c>
      <c r="BT80" s="229">
        <f t="shared" si="153"/>
        <v>0</v>
      </c>
      <c r="BU80" s="229">
        <f t="shared" si="153"/>
        <v>0</v>
      </c>
      <c r="BV80" s="229">
        <f t="shared" si="153"/>
        <v>0</v>
      </c>
      <c r="BW80" s="229">
        <f t="shared" si="153"/>
        <v>0</v>
      </c>
      <c r="BX80" s="229">
        <f t="shared" si="153"/>
        <v>0</v>
      </c>
      <c r="BY80" s="229">
        <f t="shared" si="153"/>
        <v>0</v>
      </c>
      <c r="BZ80" s="229">
        <f t="shared" si="153"/>
        <v>0</v>
      </c>
    </row>
    <row r="81" spans="1:78" x14ac:dyDescent="0.2">
      <c r="A81" s="7" t="str">
        <v>Roll-in 10</v>
      </c>
      <c r="B81" s="7">
        <v>0</v>
      </c>
      <c r="C81" s="7">
        <f t="shared" si="154"/>
        <v>70</v>
      </c>
      <c r="D81" s="165">
        <f t="shared" si="155"/>
        <v>45596</v>
      </c>
      <c r="E81" s="313">
        <f>HLOOKUP(D81,INPUTS!$D$69:$BW$76,IF(B81=1,3,7),FALSE)</f>
        <v>0</v>
      </c>
      <c r="F81" s="303"/>
      <c r="G81" s="229">
        <f t="shared" si="150"/>
        <v>0</v>
      </c>
      <c r="H81" s="229">
        <f t="shared" si="150"/>
        <v>0</v>
      </c>
      <c r="I81" s="229">
        <f t="shared" si="150"/>
        <v>0</v>
      </c>
      <c r="J81" s="229">
        <f t="shared" si="150"/>
        <v>0</v>
      </c>
      <c r="K81" s="229">
        <f t="shared" si="150"/>
        <v>0</v>
      </c>
      <c r="L81" s="229">
        <f t="shared" si="150"/>
        <v>0</v>
      </c>
      <c r="M81" s="229">
        <f t="shared" si="150"/>
        <v>0</v>
      </c>
      <c r="N81" s="229">
        <f t="shared" si="150"/>
        <v>0</v>
      </c>
      <c r="O81" s="229">
        <f t="shared" si="150"/>
        <v>0</v>
      </c>
      <c r="P81" s="229">
        <f t="shared" si="150"/>
        <v>0</v>
      </c>
      <c r="Q81" s="229">
        <f t="shared" si="150"/>
        <v>0</v>
      </c>
      <c r="R81" s="229">
        <f t="shared" si="150"/>
        <v>0</v>
      </c>
      <c r="S81" s="229">
        <f t="shared" si="150"/>
        <v>0</v>
      </c>
      <c r="T81" s="229">
        <f t="shared" si="150"/>
        <v>0</v>
      </c>
      <c r="U81" s="229">
        <f t="shared" si="150"/>
        <v>0</v>
      </c>
      <c r="V81" s="229">
        <f t="shared" si="150"/>
        <v>0</v>
      </c>
      <c r="W81" s="229">
        <f t="shared" si="151"/>
        <v>0</v>
      </c>
      <c r="X81" s="229">
        <f t="shared" si="151"/>
        <v>0</v>
      </c>
      <c r="Y81" s="229">
        <f t="shared" si="151"/>
        <v>0</v>
      </c>
      <c r="Z81" s="229">
        <f t="shared" si="151"/>
        <v>0</v>
      </c>
      <c r="AA81" s="229">
        <f t="shared" si="151"/>
        <v>0</v>
      </c>
      <c r="AB81" s="229">
        <f t="shared" si="151"/>
        <v>0</v>
      </c>
      <c r="AC81" s="229">
        <f t="shared" si="151"/>
        <v>0</v>
      </c>
      <c r="AD81" s="229">
        <f t="shared" si="151"/>
        <v>0</v>
      </c>
      <c r="AE81" s="229">
        <f t="shared" si="151"/>
        <v>0</v>
      </c>
      <c r="AF81" s="229">
        <f t="shared" si="151"/>
        <v>0</v>
      </c>
      <c r="AG81" s="229">
        <f t="shared" si="151"/>
        <v>0</v>
      </c>
      <c r="AH81" s="229">
        <f t="shared" si="151"/>
        <v>0</v>
      </c>
      <c r="AI81" s="229">
        <f t="shared" si="151"/>
        <v>0</v>
      </c>
      <c r="AJ81" s="229">
        <f t="shared" si="151"/>
        <v>0</v>
      </c>
      <c r="AK81" s="229">
        <f t="shared" si="151"/>
        <v>0</v>
      </c>
      <c r="AL81" s="229">
        <f t="shared" si="151"/>
        <v>0</v>
      </c>
      <c r="AM81" s="229">
        <f t="shared" si="152"/>
        <v>0</v>
      </c>
      <c r="AN81" s="229">
        <f t="shared" si="152"/>
        <v>0</v>
      </c>
      <c r="AO81" s="229">
        <f t="shared" si="153"/>
        <v>0</v>
      </c>
      <c r="AP81" s="229">
        <f t="shared" si="153"/>
        <v>0</v>
      </c>
      <c r="AQ81" s="229">
        <f t="shared" si="153"/>
        <v>0</v>
      </c>
      <c r="AR81" s="229">
        <f t="shared" si="153"/>
        <v>0</v>
      </c>
      <c r="AS81" s="229">
        <f t="shared" si="153"/>
        <v>0</v>
      </c>
      <c r="AT81" s="229">
        <f t="shared" si="153"/>
        <v>0</v>
      </c>
      <c r="AU81" s="229">
        <f t="shared" si="153"/>
        <v>0</v>
      </c>
      <c r="AV81" s="229">
        <f t="shared" si="153"/>
        <v>0</v>
      </c>
      <c r="AW81" s="229">
        <f t="shared" si="153"/>
        <v>0</v>
      </c>
      <c r="AX81" s="229">
        <f t="shared" si="153"/>
        <v>0</v>
      </c>
      <c r="AY81" s="229">
        <f t="shared" si="153"/>
        <v>0</v>
      </c>
      <c r="AZ81" s="229">
        <f t="shared" si="153"/>
        <v>0</v>
      </c>
      <c r="BA81" s="229">
        <f t="shared" si="153"/>
        <v>0</v>
      </c>
      <c r="BB81" s="229">
        <f t="shared" si="153"/>
        <v>0</v>
      </c>
      <c r="BC81" s="229">
        <f t="shared" si="153"/>
        <v>0</v>
      </c>
      <c r="BD81" s="229">
        <f t="shared" si="153"/>
        <v>0</v>
      </c>
      <c r="BE81" s="229">
        <f t="shared" si="153"/>
        <v>0</v>
      </c>
      <c r="BF81" s="229">
        <f t="shared" si="153"/>
        <v>0</v>
      </c>
      <c r="BG81" s="229">
        <f t="shared" si="153"/>
        <v>0</v>
      </c>
      <c r="BH81" s="229">
        <f t="shared" si="153"/>
        <v>0</v>
      </c>
      <c r="BI81" s="229">
        <f t="shared" si="153"/>
        <v>0</v>
      </c>
      <c r="BJ81" s="229">
        <f t="shared" si="153"/>
        <v>0</v>
      </c>
      <c r="BK81" s="229">
        <f t="shared" si="153"/>
        <v>0</v>
      </c>
      <c r="BL81" s="229">
        <f t="shared" si="153"/>
        <v>0</v>
      </c>
      <c r="BM81" s="229">
        <f t="shared" si="153"/>
        <v>0</v>
      </c>
      <c r="BN81" s="229">
        <f t="shared" si="153"/>
        <v>0</v>
      </c>
      <c r="BO81" s="229">
        <f t="shared" si="153"/>
        <v>0</v>
      </c>
      <c r="BP81" s="229">
        <f t="shared" si="153"/>
        <v>0</v>
      </c>
      <c r="BQ81" s="229">
        <f t="shared" si="153"/>
        <v>0</v>
      </c>
      <c r="BR81" s="229">
        <f t="shared" si="153"/>
        <v>0</v>
      </c>
      <c r="BS81" s="229">
        <f t="shared" si="153"/>
        <v>0</v>
      </c>
      <c r="BT81" s="229">
        <f t="shared" si="153"/>
        <v>0</v>
      </c>
      <c r="BU81" s="229">
        <f t="shared" si="153"/>
        <v>0</v>
      </c>
      <c r="BV81" s="229">
        <f t="shared" si="153"/>
        <v>0</v>
      </c>
      <c r="BW81" s="229">
        <f t="shared" si="153"/>
        <v>0</v>
      </c>
      <c r="BX81" s="229">
        <f t="shared" si="153"/>
        <v>0</v>
      </c>
      <c r="BY81" s="229">
        <f t="shared" si="153"/>
        <v>0</v>
      </c>
      <c r="BZ81" s="229">
        <f t="shared" si="153"/>
        <v>0</v>
      </c>
    </row>
    <row r="82" spans="1:78" x14ac:dyDescent="0.2">
      <c r="A82" s="7" t="str">
        <v>Roll-in 10</v>
      </c>
      <c r="B82" s="7">
        <v>0</v>
      </c>
      <c r="C82" s="7">
        <f t="shared" si="154"/>
        <v>71</v>
      </c>
      <c r="D82" s="165">
        <f t="shared" si="155"/>
        <v>45626</v>
      </c>
      <c r="E82" s="313">
        <f>HLOOKUP(D82,INPUTS!$D$69:$BW$76,IF(B82=1,3,7),FALSE)</f>
        <v>0</v>
      </c>
      <c r="F82" s="303"/>
      <c r="G82" s="229">
        <f t="shared" si="150"/>
        <v>0</v>
      </c>
      <c r="H82" s="229">
        <f t="shared" si="150"/>
        <v>0</v>
      </c>
      <c r="I82" s="229">
        <f t="shared" si="150"/>
        <v>0</v>
      </c>
      <c r="J82" s="229">
        <f t="shared" si="150"/>
        <v>0</v>
      </c>
      <c r="K82" s="229">
        <f t="shared" si="150"/>
        <v>0</v>
      </c>
      <c r="L82" s="229">
        <f t="shared" si="150"/>
        <v>0</v>
      </c>
      <c r="M82" s="229">
        <f t="shared" si="150"/>
        <v>0</v>
      </c>
      <c r="N82" s="229">
        <f t="shared" si="150"/>
        <v>0</v>
      </c>
      <c r="O82" s="229">
        <f t="shared" si="150"/>
        <v>0</v>
      </c>
      <c r="P82" s="229">
        <f t="shared" si="150"/>
        <v>0</v>
      </c>
      <c r="Q82" s="229">
        <f t="shared" si="150"/>
        <v>0</v>
      </c>
      <c r="R82" s="229">
        <f t="shared" si="150"/>
        <v>0</v>
      </c>
      <c r="S82" s="229">
        <f t="shared" si="150"/>
        <v>0</v>
      </c>
      <c r="T82" s="229">
        <f t="shared" si="150"/>
        <v>0</v>
      </c>
      <c r="U82" s="229">
        <f t="shared" si="150"/>
        <v>0</v>
      </c>
      <c r="V82" s="229">
        <f t="shared" si="150"/>
        <v>0</v>
      </c>
      <c r="W82" s="229">
        <f t="shared" si="151"/>
        <v>0</v>
      </c>
      <c r="X82" s="229">
        <f t="shared" si="151"/>
        <v>0</v>
      </c>
      <c r="Y82" s="229">
        <f t="shared" si="151"/>
        <v>0</v>
      </c>
      <c r="Z82" s="229">
        <f t="shared" si="151"/>
        <v>0</v>
      </c>
      <c r="AA82" s="229">
        <f t="shared" si="151"/>
        <v>0</v>
      </c>
      <c r="AB82" s="229">
        <f t="shared" si="151"/>
        <v>0</v>
      </c>
      <c r="AC82" s="229">
        <f t="shared" si="151"/>
        <v>0</v>
      </c>
      <c r="AD82" s="229">
        <f t="shared" si="151"/>
        <v>0</v>
      </c>
      <c r="AE82" s="229">
        <f t="shared" si="151"/>
        <v>0</v>
      </c>
      <c r="AF82" s="229">
        <f t="shared" si="151"/>
        <v>0</v>
      </c>
      <c r="AG82" s="229">
        <f t="shared" si="151"/>
        <v>0</v>
      </c>
      <c r="AH82" s="229">
        <f t="shared" si="151"/>
        <v>0</v>
      </c>
      <c r="AI82" s="229">
        <f t="shared" si="151"/>
        <v>0</v>
      </c>
      <c r="AJ82" s="229">
        <f t="shared" si="151"/>
        <v>0</v>
      </c>
      <c r="AK82" s="229">
        <f t="shared" si="151"/>
        <v>0</v>
      </c>
      <c r="AL82" s="229">
        <f t="shared" si="151"/>
        <v>0</v>
      </c>
      <c r="AM82" s="229">
        <f t="shared" si="152"/>
        <v>0</v>
      </c>
      <c r="AN82" s="229">
        <f t="shared" si="152"/>
        <v>0</v>
      </c>
      <c r="AO82" s="229">
        <f t="shared" si="153"/>
        <v>0</v>
      </c>
      <c r="AP82" s="229">
        <f t="shared" si="153"/>
        <v>0</v>
      </c>
      <c r="AQ82" s="229">
        <f t="shared" si="153"/>
        <v>0</v>
      </c>
      <c r="AR82" s="229">
        <f t="shared" si="153"/>
        <v>0</v>
      </c>
      <c r="AS82" s="229">
        <f t="shared" si="153"/>
        <v>0</v>
      </c>
      <c r="AT82" s="229">
        <f t="shared" si="153"/>
        <v>0</v>
      </c>
      <c r="AU82" s="229">
        <f t="shared" si="153"/>
        <v>0</v>
      </c>
      <c r="AV82" s="229">
        <f t="shared" si="153"/>
        <v>0</v>
      </c>
      <c r="AW82" s="229">
        <f t="shared" si="153"/>
        <v>0</v>
      </c>
      <c r="AX82" s="229">
        <f t="shared" si="153"/>
        <v>0</v>
      </c>
      <c r="AY82" s="229">
        <f t="shared" si="153"/>
        <v>0</v>
      </c>
      <c r="AZ82" s="229">
        <f t="shared" si="153"/>
        <v>0</v>
      </c>
      <c r="BA82" s="229">
        <f t="shared" si="153"/>
        <v>0</v>
      </c>
      <c r="BB82" s="229">
        <f t="shared" si="153"/>
        <v>0</v>
      </c>
      <c r="BC82" s="229">
        <f t="shared" si="153"/>
        <v>0</v>
      </c>
      <c r="BD82" s="229">
        <f t="shared" si="153"/>
        <v>0</v>
      </c>
      <c r="BE82" s="229">
        <f t="shared" si="153"/>
        <v>0</v>
      </c>
      <c r="BF82" s="229">
        <f t="shared" si="153"/>
        <v>0</v>
      </c>
      <c r="BG82" s="229">
        <f t="shared" si="153"/>
        <v>0</v>
      </c>
      <c r="BH82" s="229">
        <f t="shared" si="153"/>
        <v>0</v>
      </c>
      <c r="BI82" s="229">
        <f t="shared" si="153"/>
        <v>0</v>
      </c>
      <c r="BJ82" s="229">
        <f t="shared" si="153"/>
        <v>0</v>
      </c>
      <c r="BK82" s="229">
        <f t="shared" si="153"/>
        <v>0</v>
      </c>
      <c r="BL82" s="229">
        <f t="shared" si="153"/>
        <v>0</v>
      </c>
      <c r="BM82" s="229">
        <f t="shared" si="153"/>
        <v>0</v>
      </c>
      <c r="BN82" s="229">
        <f t="shared" si="153"/>
        <v>0</v>
      </c>
      <c r="BO82" s="229">
        <f t="shared" si="153"/>
        <v>0</v>
      </c>
      <c r="BP82" s="229">
        <f t="shared" si="153"/>
        <v>0</v>
      </c>
      <c r="BQ82" s="229">
        <f t="shared" si="153"/>
        <v>0</v>
      </c>
      <c r="BR82" s="229">
        <f t="shared" si="153"/>
        <v>0</v>
      </c>
      <c r="BS82" s="229">
        <f t="shared" si="153"/>
        <v>0</v>
      </c>
      <c r="BT82" s="229">
        <f t="shared" si="153"/>
        <v>0</v>
      </c>
      <c r="BU82" s="229">
        <f t="shared" si="153"/>
        <v>0</v>
      </c>
      <c r="BV82" s="229">
        <f t="shared" si="153"/>
        <v>0</v>
      </c>
      <c r="BW82" s="229">
        <f t="shared" si="153"/>
        <v>0</v>
      </c>
      <c r="BX82" s="229">
        <f t="shared" si="153"/>
        <v>0</v>
      </c>
      <c r="BY82" s="229">
        <f t="shared" si="153"/>
        <v>0</v>
      </c>
      <c r="BZ82" s="229">
        <f t="shared" si="153"/>
        <v>0</v>
      </c>
    </row>
    <row r="83" spans="1:78" x14ac:dyDescent="0.2">
      <c r="A83" s="7" t="str">
        <v>Roll-in 10</v>
      </c>
      <c r="B83" s="7">
        <v>0</v>
      </c>
      <c r="C83" s="7">
        <f t="shared" si="154"/>
        <v>72</v>
      </c>
      <c r="D83" s="165">
        <f t="shared" si="155"/>
        <v>45657</v>
      </c>
      <c r="E83" s="306">
        <f>HLOOKUP(D83,INPUTS!$D$69:$BW$76,IF(B83=1,3,7),FALSE)</f>
        <v>0</v>
      </c>
      <c r="F83" s="303"/>
      <c r="G83" s="228">
        <f>IF($D83=G$9,$E83*$G$3/2,IF(AND($C83+$E$3&gt;G$8,G$9&gt;$D83),$E83*$G$3,0))</f>
        <v>0</v>
      </c>
      <c r="H83" s="228">
        <f t="shared" si="150"/>
        <v>0</v>
      </c>
      <c r="I83" s="228">
        <f t="shared" si="150"/>
        <v>0</v>
      </c>
      <c r="J83" s="228">
        <f t="shared" si="150"/>
        <v>0</v>
      </c>
      <c r="K83" s="228">
        <f t="shared" si="150"/>
        <v>0</v>
      </c>
      <c r="L83" s="228">
        <f t="shared" si="150"/>
        <v>0</v>
      </c>
      <c r="M83" s="228">
        <f t="shared" si="150"/>
        <v>0</v>
      </c>
      <c r="N83" s="228">
        <f t="shared" si="150"/>
        <v>0</v>
      </c>
      <c r="O83" s="228">
        <f t="shared" si="150"/>
        <v>0</v>
      </c>
      <c r="P83" s="228">
        <f t="shared" si="150"/>
        <v>0</v>
      </c>
      <c r="Q83" s="228">
        <f t="shared" si="150"/>
        <v>0</v>
      </c>
      <c r="R83" s="228">
        <f t="shared" si="150"/>
        <v>0</v>
      </c>
      <c r="S83" s="228">
        <f t="shared" si="150"/>
        <v>0</v>
      </c>
      <c r="T83" s="228">
        <f t="shared" si="150"/>
        <v>0</v>
      </c>
      <c r="U83" s="228">
        <f t="shared" si="150"/>
        <v>0</v>
      </c>
      <c r="V83" s="228">
        <f t="shared" si="150"/>
        <v>0</v>
      </c>
      <c r="W83" s="228">
        <f t="shared" si="151"/>
        <v>0</v>
      </c>
      <c r="X83" s="228">
        <f t="shared" si="151"/>
        <v>0</v>
      </c>
      <c r="Y83" s="228">
        <f t="shared" si="151"/>
        <v>0</v>
      </c>
      <c r="Z83" s="228">
        <f t="shared" si="151"/>
        <v>0</v>
      </c>
      <c r="AA83" s="228">
        <f t="shared" si="151"/>
        <v>0</v>
      </c>
      <c r="AB83" s="228">
        <f t="shared" si="151"/>
        <v>0</v>
      </c>
      <c r="AC83" s="228">
        <f t="shared" si="151"/>
        <v>0</v>
      </c>
      <c r="AD83" s="228">
        <f t="shared" si="151"/>
        <v>0</v>
      </c>
      <c r="AE83" s="228">
        <f t="shared" si="151"/>
        <v>0</v>
      </c>
      <c r="AF83" s="228">
        <f t="shared" si="151"/>
        <v>0</v>
      </c>
      <c r="AG83" s="228">
        <f t="shared" si="151"/>
        <v>0</v>
      </c>
      <c r="AH83" s="228">
        <f t="shared" si="151"/>
        <v>0</v>
      </c>
      <c r="AI83" s="228">
        <f t="shared" si="151"/>
        <v>0</v>
      </c>
      <c r="AJ83" s="228">
        <f t="shared" si="151"/>
        <v>0</v>
      </c>
      <c r="AK83" s="228">
        <f t="shared" si="151"/>
        <v>0</v>
      </c>
      <c r="AL83" s="228">
        <f t="shared" si="151"/>
        <v>0</v>
      </c>
      <c r="AM83" s="228">
        <f t="shared" si="152"/>
        <v>0</v>
      </c>
      <c r="AN83" s="228">
        <f t="shared" si="152"/>
        <v>0</v>
      </c>
      <c r="AO83" s="228">
        <f t="shared" si="153"/>
        <v>0</v>
      </c>
      <c r="AP83" s="228">
        <f t="shared" si="153"/>
        <v>0</v>
      </c>
      <c r="AQ83" s="228">
        <f t="shared" si="153"/>
        <v>0</v>
      </c>
      <c r="AR83" s="228">
        <f t="shared" si="153"/>
        <v>0</v>
      </c>
      <c r="AS83" s="228">
        <f t="shared" si="153"/>
        <v>0</v>
      </c>
      <c r="AT83" s="228">
        <f t="shared" si="153"/>
        <v>0</v>
      </c>
      <c r="AU83" s="228">
        <f t="shared" si="153"/>
        <v>0</v>
      </c>
      <c r="AV83" s="228">
        <f t="shared" si="153"/>
        <v>0</v>
      </c>
      <c r="AW83" s="228">
        <f t="shared" si="153"/>
        <v>0</v>
      </c>
      <c r="AX83" s="228">
        <f t="shared" si="153"/>
        <v>0</v>
      </c>
      <c r="AY83" s="228">
        <f t="shared" si="153"/>
        <v>0</v>
      </c>
      <c r="AZ83" s="228">
        <f t="shared" si="153"/>
        <v>0</v>
      </c>
      <c r="BA83" s="228">
        <f t="shared" si="153"/>
        <v>0</v>
      </c>
      <c r="BB83" s="228">
        <f t="shared" si="153"/>
        <v>0</v>
      </c>
      <c r="BC83" s="228">
        <f t="shared" si="153"/>
        <v>0</v>
      </c>
      <c r="BD83" s="228">
        <f t="shared" si="153"/>
        <v>0</v>
      </c>
      <c r="BE83" s="228">
        <f t="shared" si="153"/>
        <v>0</v>
      </c>
      <c r="BF83" s="228">
        <f t="shared" si="153"/>
        <v>0</v>
      </c>
      <c r="BG83" s="228">
        <f t="shared" si="153"/>
        <v>0</v>
      </c>
      <c r="BH83" s="228">
        <f t="shared" si="153"/>
        <v>0</v>
      </c>
      <c r="BI83" s="228">
        <f t="shared" si="153"/>
        <v>0</v>
      </c>
      <c r="BJ83" s="228">
        <f t="shared" si="153"/>
        <v>0</v>
      </c>
      <c r="BK83" s="228">
        <f t="shared" si="153"/>
        <v>0</v>
      </c>
      <c r="BL83" s="228">
        <f t="shared" si="153"/>
        <v>0</v>
      </c>
      <c r="BM83" s="228">
        <f t="shared" si="153"/>
        <v>0</v>
      </c>
      <c r="BN83" s="228">
        <f t="shared" si="153"/>
        <v>0</v>
      </c>
      <c r="BO83" s="228">
        <f t="shared" si="153"/>
        <v>0</v>
      </c>
      <c r="BP83" s="228">
        <f t="shared" si="153"/>
        <v>0</v>
      </c>
      <c r="BQ83" s="228">
        <f t="shared" si="153"/>
        <v>0</v>
      </c>
      <c r="BR83" s="228">
        <f t="shared" si="153"/>
        <v>0</v>
      </c>
      <c r="BS83" s="228">
        <f t="shared" si="153"/>
        <v>0</v>
      </c>
      <c r="BT83" s="228">
        <f t="shared" si="153"/>
        <v>0</v>
      </c>
      <c r="BU83" s="228">
        <f t="shared" si="153"/>
        <v>0</v>
      </c>
      <c r="BV83" s="228">
        <f t="shared" si="153"/>
        <v>0</v>
      </c>
      <c r="BW83" s="228">
        <f t="shared" si="153"/>
        <v>0</v>
      </c>
      <c r="BX83" s="228">
        <f t="shared" si="153"/>
        <v>0</v>
      </c>
      <c r="BY83" s="228">
        <f t="shared" ref="BY83:BZ83" si="156">IF($D83=BY$9,$E83*$G$3/2,IF(AND($C83+$E$3&gt;BY$8,BY$9&gt;$D83),$E83*$G$3,0))</f>
        <v>0</v>
      </c>
      <c r="BZ83" s="228">
        <f t="shared" si="156"/>
        <v>0</v>
      </c>
    </row>
    <row r="84" spans="1:78" x14ac:dyDescent="0.2">
      <c r="D84" s="90"/>
      <c r="E84" s="91">
        <f>SUM(E12:E83)</f>
        <v>723855.78821000003</v>
      </c>
      <c r="G84" s="68">
        <f>SUM(G12:G83)</f>
        <v>1.1486124924699328</v>
      </c>
      <c r="H84" s="68">
        <f t="shared" ref="H84:AN84" si="157">SUM(H12:H83)</f>
        <v>3.4211561077317167</v>
      </c>
      <c r="I84" s="68">
        <f t="shared" si="157"/>
        <v>7.9150462221864872</v>
      </c>
      <c r="J84" s="68">
        <f t="shared" si="157"/>
        <v>17.734820342052025</v>
      </c>
      <c r="K84" s="68">
        <f t="shared" si="157"/>
        <v>36.604364520339487</v>
      </c>
      <c r="L84" s="68">
        <f t="shared" si="157"/>
        <v>62.077240537308185</v>
      </c>
      <c r="M84" s="68">
        <f t="shared" si="157"/>
        <v>94.540264395644073</v>
      </c>
      <c r="N84" s="68">
        <f t="shared" si="157"/>
        <v>140.14047806377988</v>
      </c>
      <c r="O84" s="68">
        <f t="shared" si="157"/>
        <v>183.22561372498976</v>
      </c>
      <c r="P84" s="68">
        <f t="shared" si="157"/>
        <v>219.78451350277089</v>
      </c>
      <c r="Q84" s="68">
        <f t="shared" si="157"/>
        <v>254.54058827258694</v>
      </c>
      <c r="R84" s="68">
        <f t="shared" si="157"/>
        <v>279.28541879932584</v>
      </c>
      <c r="S84" s="68">
        <f t="shared" si="157"/>
        <v>297.37419797276499</v>
      </c>
      <c r="T84" s="68">
        <f t="shared" si="157"/>
        <v>314.73535108984771</v>
      </c>
      <c r="U84" s="68">
        <f t="shared" si="157"/>
        <v>336.02730311750634</v>
      </c>
      <c r="V84" s="68">
        <f t="shared" si="157"/>
        <v>358.47470062360236</v>
      </c>
      <c r="W84" s="68">
        <f t="shared" si="157"/>
        <v>378.33489905856362</v>
      </c>
      <c r="X84" s="68">
        <f t="shared" si="157"/>
        <v>402.06421054615868</v>
      </c>
      <c r="Y84" s="68">
        <f t="shared" si="157"/>
        <v>420.18360337880921</v>
      </c>
      <c r="Z84" s="68">
        <f t="shared" si="157"/>
        <v>437.77439976832267</v>
      </c>
      <c r="AA84" s="68">
        <f t="shared" si="157"/>
        <v>459.80126508050068</v>
      </c>
      <c r="AB84" s="68">
        <f t="shared" si="157"/>
        <v>493.64635644495496</v>
      </c>
      <c r="AC84" s="68">
        <f t="shared" si="157"/>
        <v>537.82233761343673</v>
      </c>
      <c r="AD84" s="68">
        <f t="shared" si="157"/>
        <v>573.38191289190297</v>
      </c>
      <c r="AE84" s="68">
        <f t="shared" si="157"/>
        <v>606.97060389380442</v>
      </c>
      <c r="AF84" s="68">
        <f t="shared" si="157"/>
        <v>639.38563953062373</v>
      </c>
      <c r="AG84" s="68">
        <f t="shared" si="157"/>
        <v>674.3154784622958</v>
      </c>
      <c r="AH84" s="68">
        <f t="shared" si="157"/>
        <v>711.89356113972838</v>
      </c>
      <c r="AI84" s="68">
        <f t="shared" si="157"/>
        <v>750.29878110656307</v>
      </c>
      <c r="AJ84" s="68">
        <f t="shared" si="157"/>
        <v>794.21027948342248</v>
      </c>
      <c r="AK84" s="68">
        <f t="shared" si="157"/>
        <v>838.70753853996086</v>
      </c>
      <c r="AL84" s="68">
        <f t="shared" si="157"/>
        <v>884.77520902837136</v>
      </c>
      <c r="AM84" s="68">
        <f t="shared" si="157"/>
        <v>933.98874492803156</v>
      </c>
      <c r="AN84" s="68">
        <f t="shared" si="157"/>
        <v>983.52802150904847</v>
      </c>
      <c r="AO84" s="68">
        <f t="shared" ref="AO84:BZ84" si="158">SUM(AO12:AO83)</f>
        <v>1028.4428209401137</v>
      </c>
      <c r="AP84" s="68">
        <f t="shared" si="158"/>
        <v>1054.6224808576937</v>
      </c>
      <c r="AQ84" s="68">
        <f t="shared" si="158"/>
        <v>1068.9039200193386</v>
      </c>
      <c r="AR84" s="68">
        <f t="shared" si="158"/>
        <v>1083.9370138737015</v>
      </c>
      <c r="AS84" s="68">
        <f t="shared" si="158"/>
        <v>1091.453560800883</v>
      </c>
      <c r="AT84" s="68">
        <f t="shared" si="158"/>
        <v>1091.453560800883</v>
      </c>
      <c r="AU84" s="68">
        <f t="shared" si="158"/>
        <v>1091.453560800883</v>
      </c>
      <c r="AV84" s="68">
        <f t="shared" si="158"/>
        <v>1091.453560800883</v>
      </c>
      <c r="AW84" s="68">
        <f t="shared" si="158"/>
        <v>1091.453560800883</v>
      </c>
      <c r="AX84" s="68">
        <f t="shared" si="158"/>
        <v>1091.453560800883</v>
      </c>
      <c r="AY84" s="68">
        <f t="shared" si="158"/>
        <v>1091.453560800883</v>
      </c>
      <c r="AZ84" s="68">
        <f t="shared" si="158"/>
        <v>1091.453560800883</v>
      </c>
      <c r="BA84" s="68">
        <f t="shared" si="158"/>
        <v>1091.453560800883</v>
      </c>
      <c r="BB84" s="68">
        <f t="shared" si="158"/>
        <v>1091.453560800883</v>
      </c>
      <c r="BC84" s="68">
        <f t="shared" si="158"/>
        <v>1091.453560800883</v>
      </c>
      <c r="BD84" s="68">
        <f t="shared" si="158"/>
        <v>1091.453560800883</v>
      </c>
      <c r="BE84" s="68">
        <f t="shared" si="158"/>
        <v>1091.453560800883</v>
      </c>
      <c r="BF84" s="68">
        <f t="shared" si="158"/>
        <v>1091.453560800883</v>
      </c>
      <c r="BG84" s="68">
        <f t="shared" si="158"/>
        <v>1091.453560800883</v>
      </c>
      <c r="BH84" s="68">
        <f t="shared" si="158"/>
        <v>1091.453560800883</v>
      </c>
      <c r="BI84" s="68">
        <f t="shared" si="158"/>
        <v>1091.453560800883</v>
      </c>
      <c r="BJ84" s="68">
        <f t="shared" si="158"/>
        <v>1091.453560800883</v>
      </c>
      <c r="BK84" s="68">
        <f t="shared" si="158"/>
        <v>1091.453560800883</v>
      </c>
      <c r="BL84" s="68">
        <f t="shared" si="158"/>
        <v>1091.453560800883</v>
      </c>
      <c r="BM84" s="68">
        <f t="shared" si="158"/>
        <v>1091.453560800883</v>
      </c>
      <c r="BN84" s="68">
        <f t="shared" si="158"/>
        <v>1091.453560800883</v>
      </c>
      <c r="BO84" s="68">
        <f t="shared" si="158"/>
        <v>1091.453560800883</v>
      </c>
      <c r="BP84" s="68">
        <f t="shared" si="158"/>
        <v>1091.453560800883</v>
      </c>
      <c r="BQ84" s="68">
        <f t="shared" si="158"/>
        <v>1091.453560800883</v>
      </c>
      <c r="BR84" s="68">
        <f t="shared" si="158"/>
        <v>1091.453560800883</v>
      </c>
      <c r="BS84" s="68">
        <f t="shared" si="158"/>
        <v>1091.453560800883</v>
      </c>
      <c r="BT84" s="68">
        <f t="shared" si="158"/>
        <v>1091.453560800883</v>
      </c>
      <c r="BU84" s="68">
        <f t="shared" si="158"/>
        <v>1091.453560800883</v>
      </c>
      <c r="BV84" s="68">
        <f t="shared" si="158"/>
        <v>1091.453560800883</v>
      </c>
      <c r="BW84" s="68">
        <f t="shared" si="158"/>
        <v>1091.453560800883</v>
      </c>
      <c r="BX84" s="68">
        <f t="shared" si="158"/>
        <v>1091.453560800883</v>
      </c>
      <c r="BY84" s="68">
        <f t="shared" si="158"/>
        <v>1091.453560800883</v>
      </c>
      <c r="BZ84" s="68">
        <f t="shared" si="158"/>
        <v>1091.453560800883</v>
      </c>
    </row>
    <row r="85" spans="1:78" ht="24.75" customHeight="1" x14ac:dyDescent="0.2">
      <c r="D85" s="90"/>
      <c r="E85" s="240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V102" si="159">IF($D87=G$9,$E87*$G$3/2,IF(AND($C87+$E$3&gt;G$8,G$9&gt;$D87),$E87*$G$3,0))</f>
        <v>0</v>
      </c>
      <c r="H87" s="229">
        <f t="shared" si="159"/>
        <v>0</v>
      </c>
      <c r="I87" s="229">
        <f t="shared" si="159"/>
        <v>0</v>
      </c>
      <c r="J87" s="229">
        <f t="shared" si="159"/>
        <v>0</v>
      </c>
      <c r="K87" s="229">
        <f t="shared" si="159"/>
        <v>0</v>
      </c>
      <c r="L87" s="229">
        <f t="shared" si="159"/>
        <v>0</v>
      </c>
      <c r="M87" s="229">
        <f t="shared" si="159"/>
        <v>0</v>
      </c>
      <c r="N87" s="229">
        <f t="shared" si="159"/>
        <v>0</v>
      </c>
      <c r="O87" s="229">
        <f t="shared" si="159"/>
        <v>0</v>
      </c>
      <c r="P87" s="229">
        <f t="shared" si="159"/>
        <v>0</v>
      </c>
      <c r="Q87" s="229">
        <f t="shared" si="159"/>
        <v>0</v>
      </c>
      <c r="R87" s="229">
        <f t="shared" si="159"/>
        <v>0</v>
      </c>
      <c r="S87" s="229">
        <f t="shared" si="159"/>
        <v>0</v>
      </c>
      <c r="T87" s="229">
        <f t="shared" si="159"/>
        <v>0</v>
      </c>
      <c r="U87" s="229">
        <f t="shared" si="159"/>
        <v>0</v>
      </c>
      <c r="V87" s="229">
        <f t="shared" si="159"/>
        <v>0</v>
      </c>
      <c r="W87" s="229">
        <f t="shared" ref="W87:AL102" si="160">IF($D87=W$9,$E87*$G$3/2,IF(AND($C87+$E$3&gt;W$8,W$9&gt;$D87),$E87*$G$3,0))</f>
        <v>0</v>
      </c>
      <c r="X87" s="229">
        <f t="shared" si="160"/>
        <v>0</v>
      </c>
      <c r="Y87" s="229">
        <f t="shared" si="160"/>
        <v>0</v>
      </c>
      <c r="Z87" s="229">
        <f t="shared" si="160"/>
        <v>0</v>
      </c>
      <c r="AA87" s="229">
        <f t="shared" si="160"/>
        <v>0</v>
      </c>
      <c r="AB87" s="229">
        <f t="shared" si="160"/>
        <v>0</v>
      </c>
      <c r="AC87" s="229">
        <f t="shared" si="160"/>
        <v>0</v>
      </c>
      <c r="AD87" s="229">
        <f t="shared" si="160"/>
        <v>0</v>
      </c>
      <c r="AE87" s="229">
        <f t="shared" si="160"/>
        <v>0</v>
      </c>
      <c r="AF87" s="229">
        <f t="shared" si="160"/>
        <v>0</v>
      </c>
      <c r="AG87" s="229">
        <f t="shared" si="160"/>
        <v>0</v>
      </c>
      <c r="AH87" s="229">
        <f t="shared" si="160"/>
        <v>0</v>
      </c>
      <c r="AI87" s="229">
        <f t="shared" si="160"/>
        <v>0</v>
      </c>
      <c r="AJ87" s="229">
        <f t="shared" si="160"/>
        <v>0</v>
      </c>
      <c r="AK87" s="229">
        <f t="shared" si="160"/>
        <v>0</v>
      </c>
      <c r="AL87" s="229">
        <f t="shared" si="160"/>
        <v>0</v>
      </c>
      <c r="AM87" s="229">
        <f t="shared" ref="AM87:AN102" si="161">IF($D87=AM$9,$E87*$G$3/2,IF(AND($C87+$E$3&gt;AM$8,AM$9&gt;$D87),$E87*$G$3,0))</f>
        <v>0</v>
      </c>
      <c r="AN87" s="229">
        <f t="shared" si="161"/>
        <v>0</v>
      </c>
      <c r="AO87" s="229">
        <f t="shared" ref="AO87:BZ93" si="162">IF($D87=AO$9,$E87*$G$3/2,IF(AND($C87+$E$3&gt;AO$8,AO$9&gt;$D87),$E87*$G$3,0))</f>
        <v>0</v>
      </c>
      <c r="AP87" s="229">
        <f t="shared" si="162"/>
        <v>0</v>
      </c>
      <c r="AQ87" s="229">
        <f t="shared" si="162"/>
        <v>0</v>
      </c>
      <c r="AR87" s="229">
        <f t="shared" si="162"/>
        <v>0</v>
      </c>
      <c r="AS87" s="229">
        <f t="shared" si="162"/>
        <v>0</v>
      </c>
      <c r="AT87" s="229">
        <f t="shared" si="162"/>
        <v>0</v>
      </c>
      <c r="AU87" s="229">
        <f t="shared" si="162"/>
        <v>0</v>
      </c>
      <c r="AV87" s="229">
        <f t="shared" si="162"/>
        <v>0</v>
      </c>
      <c r="AW87" s="229">
        <f t="shared" si="162"/>
        <v>0</v>
      </c>
      <c r="AX87" s="229">
        <f t="shared" si="162"/>
        <v>0</v>
      </c>
      <c r="AY87" s="229">
        <f t="shared" si="162"/>
        <v>0</v>
      </c>
      <c r="AZ87" s="229">
        <f t="shared" si="162"/>
        <v>0</v>
      </c>
      <c r="BA87" s="229">
        <f t="shared" si="162"/>
        <v>0</v>
      </c>
      <c r="BB87" s="229">
        <f t="shared" si="162"/>
        <v>0</v>
      </c>
      <c r="BC87" s="229">
        <f t="shared" si="162"/>
        <v>0</v>
      </c>
      <c r="BD87" s="229">
        <f t="shared" si="162"/>
        <v>0</v>
      </c>
      <c r="BE87" s="229">
        <f t="shared" si="162"/>
        <v>0</v>
      </c>
      <c r="BF87" s="229">
        <f t="shared" si="162"/>
        <v>0</v>
      </c>
      <c r="BG87" s="229">
        <f t="shared" si="162"/>
        <v>0</v>
      </c>
      <c r="BH87" s="229">
        <f t="shared" si="162"/>
        <v>0</v>
      </c>
      <c r="BI87" s="229">
        <f t="shared" si="162"/>
        <v>0</v>
      </c>
      <c r="BJ87" s="229">
        <f t="shared" si="162"/>
        <v>0</v>
      </c>
      <c r="BK87" s="229">
        <f t="shared" si="162"/>
        <v>0</v>
      </c>
      <c r="BL87" s="229">
        <f t="shared" si="162"/>
        <v>0</v>
      </c>
      <c r="BM87" s="229">
        <f t="shared" si="162"/>
        <v>0</v>
      </c>
      <c r="BN87" s="229">
        <f t="shared" si="162"/>
        <v>0</v>
      </c>
      <c r="BO87" s="229">
        <f t="shared" si="162"/>
        <v>0</v>
      </c>
      <c r="BP87" s="229">
        <f t="shared" si="162"/>
        <v>0</v>
      </c>
      <c r="BQ87" s="229">
        <f t="shared" si="162"/>
        <v>0</v>
      </c>
      <c r="BR87" s="229">
        <f t="shared" si="162"/>
        <v>0</v>
      </c>
      <c r="BS87" s="229">
        <f t="shared" si="162"/>
        <v>0</v>
      </c>
      <c r="BT87" s="229">
        <f t="shared" si="162"/>
        <v>0</v>
      </c>
      <c r="BU87" s="229">
        <f t="shared" si="162"/>
        <v>0</v>
      </c>
      <c r="BV87" s="229">
        <f t="shared" si="162"/>
        <v>0</v>
      </c>
      <c r="BW87" s="229">
        <f t="shared" si="162"/>
        <v>0</v>
      </c>
      <c r="BX87" s="229">
        <f t="shared" si="162"/>
        <v>0</v>
      </c>
      <c r="BY87" s="229">
        <f t="shared" si="162"/>
        <v>0</v>
      </c>
      <c r="BZ87" s="229">
        <f t="shared" si="162"/>
        <v>0</v>
      </c>
    </row>
    <row r="88" spans="1:78" x14ac:dyDescent="0.2">
      <c r="A88" s="7" t="str">
        <f t="shared" ref="A88:B107" si="163">A13</f>
        <v>Roll-in 1</v>
      </c>
      <c r="B88" s="7">
        <f t="shared" si="163"/>
        <v>1</v>
      </c>
      <c r="C88" s="7">
        <f>C87+1</f>
        <v>2</v>
      </c>
      <c r="D88" s="165">
        <f t="shared" ref="D88:D119" si="164">D13</f>
        <v>43524</v>
      </c>
      <c r="E88" s="77"/>
      <c r="F88" s="68"/>
      <c r="G88" s="229">
        <f t="shared" si="159"/>
        <v>0</v>
      </c>
      <c r="H88" s="229">
        <f t="shared" si="159"/>
        <v>0</v>
      </c>
      <c r="I88" s="229">
        <f t="shared" si="159"/>
        <v>0</v>
      </c>
      <c r="J88" s="229">
        <f t="shared" si="159"/>
        <v>0</v>
      </c>
      <c r="K88" s="229">
        <f t="shared" si="159"/>
        <v>0</v>
      </c>
      <c r="L88" s="229">
        <f t="shared" si="159"/>
        <v>0</v>
      </c>
      <c r="M88" s="229">
        <f t="shared" si="159"/>
        <v>0</v>
      </c>
      <c r="N88" s="229">
        <f t="shared" si="159"/>
        <v>0</v>
      </c>
      <c r="O88" s="229">
        <f t="shared" si="159"/>
        <v>0</v>
      </c>
      <c r="P88" s="229">
        <f t="shared" si="159"/>
        <v>0</v>
      </c>
      <c r="Q88" s="229">
        <f t="shared" si="159"/>
        <v>0</v>
      </c>
      <c r="R88" s="229">
        <f t="shared" si="159"/>
        <v>0</v>
      </c>
      <c r="S88" s="229">
        <f t="shared" si="159"/>
        <v>0</v>
      </c>
      <c r="T88" s="229">
        <f t="shared" si="159"/>
        <v>0</v>
      </c>
      <c r="U88" s="229">
        <f t="shared" si="159"/>
        <v>0</v>
      </c>
      <c r="V88" s="229">
        <f t="shared" si="159"/>
        <v>0</v>
      </c>
      <c r="W88" s="229">
        <f t="shared" si="160"/>
        <v>0</v>
      </c>
      <c r="X88" s="229">
        <f t="shared" si="160"/>
        <v>0</v>
      </c>
      <c r="Y88" s="229">
        <f t="shared" si="160"/>
        <v>0</v>
      </c>
      <c r="Z88" s="229">
        <f t="shared" si="160"/>
        <v>0</v>
      </c>
      <c r="AA88" s="229">
        <f t="shared" si="160"/>
        <v>0</v>
      </c>
      <c r="AB88" s="229">
        <f t="shared" si="160"/>
        <v>0</v>
      </c>
      <c r="AC88" s="229">
        <f t="shared" si="160"/>
        <v>0</v>
      </c>
      <c r="AD88" s="229">
        <f t="shared" si="160"/>
        <v>0</v>
      </c>
      <c r="AE88" s="229">
        <f t="shared" si="160"/>
        <v>0</v>
      </c>
      <c r="AF88" s="229">
        <f t="shared" si="160"/>
        <v>0</v>
      </c>
      <c r="AG88" s="229">
        <f t="shared" si="160"/>
        <v>0</v>
      </c>
      <c r="AH88" s="229">
        <f t="shared" si="160"/>
        <v>0</v>
      </c>
      <c r="AI88" s="229">
        <f t="shared" si="160"/>
        <v>0</v>
      </c>
      <c r="AJ88" s="229">
        <f t="shared" si="160"/>
        <v>0</v>
      </c>
      <c r="AK88" s="229">
        <f t="shared" si="160"/>
        <v>0</v>
      </c>
      <c r="AL88" s="229">
        <f t="shared" si="160"/>
        <v>0</v>
      </c>
      <c r="AM88" s="229">
        <f t="shared" si="161"/>
        <v>0</v>
      </c>
      <c r="AN88" s="229">
        <f t="shared" si="161"/>
        <v>0</v>
      </c>
      <c r="AO88" s="229">
        <f t="shared" si="162"/>
        <v>0</v>
      </c>
      <c r="AP88" s="229">
        <f t="shared" si="162"/>
        <v>0</v>
      </c>
      <c r="AQ88" s="229">
        <f t="shared" si="162"/>
        <v>0</v>
      </c>
      <c r="AR88" s="229">
        <f t="shared" si="162"/>
        <v>0</v>
      </c>
      <c r="AS88" s="229">
        <f t="shared" si="162"/>
        <v>0</v>
      </c>
      <c r="AT88" s="229">
        <f t="shared" si="162"/>
        <v>0</v>
      </c>
      <c r="AU88" s="229">
        <f t="shared" si="162"/>
        <v>0</v>
      </c>
      <c r="AV88" s="229">
        <f t="shared" si="162"/>
        <v>0</v>
      </c>
      <c r="AW88" s="229">
        <f t="shared" si="162"/>
        <v>0</v>
      </c>
      <c r="AX88" s="229">
        <f t="shared" si="162"/>
        <v>0</v>
      </c>
      <c r="AY88" s="229">
        <f t="shared" si="162"/>
        <v>0</v>
      </c>
      <c r="AZ88" s="229">
        <f t="shared" si="162"/>
        <v>0</v>
      </c>
      <c r="BA88" s="229">
        <f t="shared" si="162"/>
        <v>0</v>
      </c>
      <c r="BB88" s="229">
        <f t="shared" si="162"/>
        <v>0</v>
      </c>
      <c r="BC88" s="229">
        <f t="shared" si="162"/>
        <v>0</v>
      </c>
      <c r="BD88" s="229">
        <f t="shared" si="162"/>
        <v>0</v>
      </c>
      <c r="BE88" s="229">
        <f t="shared" si="162"/>
        <v>0</v>
      </c>
      <c r="BF88" s="229">
        <f t="shared" si="162"/>
        <v>0</v>
      </c>
      <c r="BG88" s="229">
        <f t="shared" si="162"/>
        <v>0</v>
      </c>
      <c r="BH88" s="229">
        <f t="shared" si="162"/>
        <v>0</v>
      </c>
      <c r="BI88" s="229">
        <f t="shared" si="162"/>
        <v>0</v>
      </c>
      <c r="BJ88" s="229">
        <f t="shared" si="162"/>
        <v>0</v>
      </c>
      <c r="BK88" s="229">
        <f t="shared" si="162"/>
        <v>0</v>
      </c>
      <c r="BL88" s="229">
        <f t="shared" si="162"/>
        <v>0</v>
      </c>
      <c r="BM88" s="229">
        <f t="shared" si="162"/>
        <v>0</v>
      </c>
      <c r="BN88" s="229">
        <f t="shared" si="162"/>
        <v>0</v>
      </c>
      <c r="BO88" s="229">
        <f t="shared" si="162"/>
        <v>0</v>
      </c>
      <c r="BP88" s="229">
        <f t="shared" si="162"/>
        <v>0</v>
      </c>
      <c r="BQ88" s="229">
        <f t="shared" si="162"/>
        <v>0</v>
      </c>
      <c r="BR88" s="229">
        <f t="shared" si="162"/>
        <v>0</v>
      </c>
      <c r="BS88" s="229">
        <f t="shared" si="162"/>
        <v>0</v>
      </c>
      <c r="BT88" s="229">
        <f t="shared" si="162"/>
        <v>0</v>
      </c>
      <c r="BU88" s="229">
        <f t="shared" si="162"/>
        <v>0</v>
      </c>
      <c r="BV88" s="229">
        <f t="shared" si="162"/>
        <v>0</v>
      </c>
      <c r="BW88" s="229">
        <f t="shared" si="162"/>
        <v>0</v>
      </c>
      <c r="BX88" s="229">
        <f t="shared" si="162"/>
        <v>0</v>
      </c>
      <c r="BY88" s="229">
        <f t="shared" si="162"/>
        <v>0</v>
      </c>
      <c r="BZ88" s="229">
        <f t="shared" si="162"/>
        <v>0</v>
      </c>
    </row>
    <row r="89" spans="1:78" x14ac:dyDescent="0.2">
      <c r="A89" s="7" t="str">
        <f t="shared" si="163"/>
        <v>Roll-in 1</v>
      </c>
      <c r="B89" s="7">
        <f t="shared" si="163"/>
        <v>1</v>
      </c>
      <c r="C89" s="7">
        <f t="shared" ref="C89:C152" si="165">C88+1</f>
        <v>3</v>
      </c>
      <c r="D89" s="165">
        <f t="shared" si="164"/>
        <v>43555</v>
      </c>
      <c r="E89" s="77"/>
      <c r="F89" s="68"/>
      <c r="G89" s="229">
        <f t="shared" si="159"/>
        <v>0</v>
      </c>
      <c r="H89" s="229">
        <f t="shared" si="159"/>
        <v>0</v>
      </c>
      <c r="I89" s="229">
        <f t="shared" si="159"/>
        <v>0</v>
      </c>
      <c r="J89" s="229">
        <f t="shared" si="159"/>
        <v>0</v>
      </c>
      <c r="K89" s="229">
        <f t="shared" si="159"/>
        <v>0</v>
      </c>
      <c r="L89" s="229">
        <f t="shared" si="159"/>
        <v>0</v>
      </c>
      <c r="M89" s="229">
        <f t="shared" si="159"/>
        <v>0</v>
      </c>
      <c r="N89" s="229">
        <f t="shared" si="159"/>
        <v>0</v>
      </c>
      <c r="O89" s="229">
        <f t="shared" si="159"/>
        <v>0</v>
      </c>
      <c r="P89" s="229">
        <f t="shared" si="159"/>
        <v>0</v>
      </c>
      <c r="Q89" s="229">
        <f t="shared" si="159"/>
        <v>0</v>
      </c>
      <c r="R89" s="229">
        <f t="shared" si="159"/>
        <v>0</v>
      </c>
      <c r="S89" s="229">
        <f t="shared" si="159"/>
        <v>0</v>
      </c>
      <c r="T89" s="229">
        <f t="shared" si="159"/>
        <v>0</v>
      </c>
      <c r="U89" s="229">
        <f t="shared" si="159"/>
        <v>0</v>
      </c>
      <c r="V89" s="229">
        <f t="shared" si="159"/>
        <v>0</v>
      </c>
      <c r="W89" s="229">
        <f t="shared" si="160"/>
        <v>0</v>
      </c>
      <c r="X89" s="229">
        <f t="shared" si="160"/>
        <v>0</v>
      </c>
      <c r="Y89" s="229">
        <f t="shared" si="160"/>
        <v>0</v>
      </c>
      <c r="Z89" s="229">
        <f t="shared" si="160"/>
        <v>0</v>
      </c>
      <c r="AA89" s="229">
        <f t="shared" si="160"/>
        <v>0</v>
      </c>
      <c r="AB89" s="229">
        <f t="shared" si="160"/>
        <v>0</v>
      </c>
      <c r="AC89" s="229">
        <f t="shared" si="160"/>
        <v>0</v>
      </c>
      <c r="AD89" s="229">
        <f t="shared" si="160"/>
        <v>0</v>
      </c>
      <c r="AE89" s="229">
        <f t="shared" si="160"/>
        <v>0</v>
      </c>
      <c r="AF89" s="229">
        <f t="shared" si="160"/>
        <v>0</v>
      </c>
      <c r="AG89" s="229">
        <f t="shared" si="160"/>
        <v>0</v>
      </c>
      <c r="AH89" s="229">
        <f t="shared" si="160"/>
        <v>0</v>
      </c>
      <c r="AI89" s="229">
        <f t="shared" si="160"/>
        <v>0</v>
      </c>
      <c r="AJ89" s="229">
        <f t="shared" si="160"/>
        <v>0</v>
      </c>
      <c r="AK89" s="229">
        <f t="shared" si="160"/>
        <v>0</v>
      </c>
      <c r="AL89" s="229">
        <f t="shared" si="160"/>
        <v>0</v>
      </c>
      <c r="AM89" s="229">
        <f t="shared" si="161"/>
        <v>0</v>
      </c>
      <c r="AN89" s="229">
        <f t="shared" si="161"/>
        <v>0</v>
      </c>
      <c r="AO89" s="229">
        <f t="shared" si="162"/>
        <v>0</v>
      </c>
      <c r="AP89" s="229">
        <f t="shared" si="162"/>
        <v>0</v>
      </c>
      <c r="AQ89" s="229">
        <f t="shared" si="162"/>
        <v>0</v>
      </c>
      <c r="AR89" s="229">
        <f t="shared" si="162"/>
        <v>0</v>
      </c>
      <c r="AS89" s="229">
        <f t="shared" si="162"/>
        <v>0</v>
      </c>
      <c r="AT89" s="229">
        <f t="shared" si="162"/>
        <v>0</v>
      </c>
      <c r="AU89" s="229">
        <f t="shared" si="162"/>
        <v>0</v>
      </c>
      <c r="AV89" s="229">
        <f t="shared" si="162"/>
        <v>0</v>
      </c>
      <c r="AW89" s="229">
        <f t="shared" si="162"/>
        <v>0</v>
      </c>
      <c r="AX89" s="229">
        <f t="shared" si="162"/>
        <v>0</v>
      </c>
      <c r="AY89" s="229">
        <f t="shared" si="162"/>
        <v>0</v>
      </c>
      <c r="AZ89" s="229">
        <f t="shared" si="162"/>
        <v>0</v>
      </c>
      <c r="BA89" s="229">
        <f t="shared" si="162"/>
        <v>0</v>
      </c>
      <c r="BB89" s="229">
        <f t="shared" si="162"/>
        <v>0</v>
      </c>
      <c r="BC89" s="229">
        <f t="shared" si="162"/>
        <v>0</v>
      </c>
      <c r="BD89" s="229">
        <f t="shared" si="162"/>
        <v>0</v>
      </c>
      <c r="BE89" s="229">
        <f t="shared" si="162"/>
        <v>0</v>
      </c>
      <c r="BF89" s="229">
        <f t="shared" si="162"/>
        <v>0</v>
      </c>
      <c r="BG89" s="229">
        <f t="shared" si="162"/>
        <v>0</v>
      </c>
      <c r="BH89" s="229">
        <f t="shared" si="162"/>
        <v>0</v>
      </c>
      <c r="BI89" s="229">
        <f t="shared" si="162"/>
        <v>0</v>
      </c>
      <c r="BJ89" s="229">
        <f t="shared" si="162"/>
        <v>0</v>
      </c>
      <c r="BK89" s="229">
        <f t="shared" si="162"/>
        <v>0</v>
      </c>
      <c r="BL89" s="229">
        <f t="shared" si="162"/>
        <v>0</v>
      </c>
      <c r="BM89" s="229">
        <f t="shared" si="162"/>
        <v>0</v>
      </c>
      <c r="BN89" s="229">
        <f t="shared" si="162"/>
        <v>0</v>
      </c>
      <c r="BO89" s="229">
        <f t="shared" si="162"/>
        <v>0</v>
      </c>
      <c r="BP89" s="229">
        <f t="shared" si="162"/>
        <v>0</v>
      </c>
      <c r="BQ89" s="229">
        <f t="shared" si="162"/>
        <v>0</v>
      </c>
      <c r="BR89" s="229">
        <f t="shared" si="162"/>
        <v>0</v>
      </c>
      <c r="BS89" s="229">
        <f t="shared" si="162"/>
        <v>0</v>
      </c>
      <c r="BT89" s="229">
        <f t="shared" si="162"/>
        <v>0</v>
      </c>
      <c r="BU89" s="229">
        <f t="shared" si="162"/>
        <v>0</v>
      </c>
      <c r="BV89" s="229">
        <f t="shared" si="162"/>
        <v>0</v>
      </c>
      <c r="BW89" s="229">
        <f t="shared" si="162"/>
        <v>0</v>
      </c>
      <c r="BX89" s="229">
        <f t="shared" si="162"/>
        <v>0</v>
      </c>
      <c r="BY89" s="229">
        <f t="shared" si="162"/>
        <v>0</v>
      </c>
      <c r="BZ89" s="229">
        <f t="shared" si="162"/>
        <v>0</v>
      </c>
    </row>
    <row r="90" spans="1:78" x14ac:dyDescent="0.2">
      <c r="A90" s="7" t="str">
        <f t="shared" si="163"/>
        <v>Roll-in 1</v>
      </c>
      <c r="B90" s="7">
        <f t="shared" si="163"/>
        <v>1</v>
      </c>
      <c r="C90" s="7">
        <f t="shared" si="165"/>
        <v>4</v>
      </c>
      <c r="D90" s="165">
        <f t="shared" si="164"/>
        <v>43585</v>
      </c>
      <c r="E90" s="77"/>
      <c r="F90" s="68"/>
      <c r="G90" s="229">
        <f t="shared" si="159"/>
        <v>0</v>
      </c>
      <c r="H90" s="229">
        <f t="shared" si="159"/>
        <v>0</v>
      </c>
      <c r="I90" s="229">
        <f t="shared" si="159"/>
        <v>0</v>
      </c>
      <c r="J90" s="229">
        <f t="shared" si="159"/>
        <v>0</v>
      </c>
      <c r="K90" s="229">
        <f t="shared" si="159"/>
        <v>0</v>
      </c>
      <c r="L90" s="229">
        <f t="shared" si="159"/>
        <v>0</v>
      </c>
      <c r="M90" s="229">
        <f t="shared" si="159"/>
        <v>0</v>
      </c>
      <c r="N90" s="229">
        <f t="shared" si="159"/>
        <v>0</v>
      </c>
      <c r="O90" s="229">
        <f t="shared" si="159"/>
        <v>0</v>
      </c>
      <c r="P90" s="229">
        <f t="shared" si="159"/>
        <v>0</v>
      </c>
      <c r="Q90" s="229">
        <f t="shared" si="159"/>
        <v>0</v>
      </c>
      <c r="R90" s="229">
        <f t="shared" si="159"/>
        <v>0</v>
      </c>
      <c r="S90" s="229">
        <f t="shared" si="159"/>
        <v>0</v>
      </c>
      <c r="T90" s="229">
        <f t="shared" si="159"/>
        <v>0</v>
      </c>
      <c r="U90" s="229">
        <f t="shared" si="159"/>
        <v>0</v>
      </c>
      <c r="V90" s="229">
        <f t="shared" si="159"/>
        <v>0</v>
      </c>
      <c r="W90" s="229">
        <f t="shared" si="160"/>
        <v>0</v>
      </c>
      <c r="X90" s="229">
        <f t="shared" si="160"/>
        <v>0</v>
      </c>
      <c r="Y90" s="229">
        <f t="shared" si="160"/>
        <v>0</v>
      </c>
      <c r="Z90" s="229">
        <f t="shared" si="160"/>
        <v>0</v>
      </c>
      <c r="AA90" s="229">
        <f t="shared" si="160"/>
        <v>0</v>
      </c>
      <c r="AB90" s="229">
        <f t="shared" si="160"/>
        <v>0</v>
      </c>
      <c r="AC90" s="229">
        <f t="shared" si="160"/>
        <v>0</v>
      </c>
      <c r="AD90" s="229">
        <f t="shared" si="160"/>
        <v>0</v>
      </c>
      <c r="AE90" s="229">
        <f t="shared" si="160"/>
        <v>0</v>
      </c>
      <c r="AF90" s="229">
        <f t="shared" si="160"/>
        <v>0</v>
      </c>
      <c r="AG90" s="229">
        <f t="shared" si="160"/>
        <v>0</v>
      </c>
      <c r="AH90" s="229">
        <f t="shared" si="160"/>
        <v>0</v>
      </c>
      <c r="AI90" s="229">
        <f t="shared" si="160"/>
        <v>0</v>
      </c>
      <c r="AJ90" s="229">
        <f t="shared" si="160"/>
        <v>0</v>
      </c>
      <c r="AK90" s="229">
        <f t="shared" si="160"/>
        <v>0</v>
      </c>
      <c r="AL90" s="229">
        <f t="shared" si="160"/>
        <v>0</v>
      </c>
      <c r="AM90" s="229">
        <f t="shared" si="161"/>
        <v>0</v>
      </c>
      <c r="AN90" s="229">
        <f t="shared" si="161"/>
        <v>0</v>
      </c>
      <c r="AO90" s="229">
        <f t="shared" si="162"/>
        <v>0</v>
      </c>
      <c r="AP90" s="229">
        <f t="shared" si="162"/>
        <v>0</v>
      </c>
      <c r="AQ90" s="229">
        <f t="shared" si="162"/>
        <v>0</v>
      </c>
      <c r="AR90" s="229">
        <f t="shared" si="162"/>
        <v>0</v>
      </c>
      <c r="AS90" s="229">
        <f t="shared" si="162"/>
        <v>0</v>
      </c>
      <c r="AT90" s="229">
        <f t="shared" si="162"/>
        <v>0</v>
      </c>
      <c r="AU90" s="229">
        <f t="shared" si="162"/>
        <v>0</v>
      </c>
      <c r="AV90" s="229">
        <f t="shared" si="162"/>
        <v>0</v>
      </c>
      <c r="AW90" s="229">
        <f t="shared" si="162"/>
        <v>0</v>
      </c>
      <c r="AX90" s="229">
        <f t="shared" si="162"/>
        <v>0</v>
      </c>
      <c r="AY90" s="229">
        <f t="shared" si="162"/>
        <v>0</v>
      </c>
      <c r="AZ90" s="229">
        <f t="shared" si="162"/>
        <v>0</v>
      </c>
      <c r="BA90" s="229">
        <f t="shared" si="162"/>
        <v>0</v>
      </c>
      <c r="BB90" s="229">
        <f t="shared" si="162"/>
        <v>0</v>
      </c>
      <c r="BC90" s="229">
        <f t="shared" si="162"/>
        <v>0</v>
      </c>
      <c r="BD90" s="229">
        <f t="shared" si="162"/>
        <v>0</v>
      </c>
      <c r="BE90" s="229">
        <f t="shared" si="162"/>
        <v>0</v>
      </c>
      <c r="BF90" s="229">
        <f t="shared" si="162"/>
        <v>0</v>
      </c>
      <c r="BG90" s="229">
        <f t="shared" si="162"/>
        <v>0</v>
      </c>
      <c r="BH90" s="229">
        <f t="shared" si="162"/>
        <v>0</v>
      </c>
      <c r="BI90" s="229">
        <f t="shared" si="162"/>
        <v>0</v>
      </c>
      <c r="BJ90" s="229">
        <f t="shared" si="162"/>
        <v>0</v>
      </c>
      <c r="BK90" s="229">
        <f t="shared" si="162"/>
        <v>0</v>
      </c>
      <c r="BL90" s="229">
        <f t="shared" si="162"/>
        <v>0</v>
      </c>
      <c r="BM90" s="229">
        <f t="shared" si="162"/>
        <v>0</v>
      </c>
      <c r="BN90" s="229">
        <f t="shared" si="162"/>
        <v>0</v>
      </c>
      <c r="BO90" s="229">
        <f t="shared" si="162"/>
        <v>0</v>
      </c>
      <c r="BP90" s="229">
        <f t="shared" si="162"/>
        <v>0</v>
      </c>
      <c r="BQ90" s="229">
        <f t="shared" si="162"/>
        <v>0</v>
      </c>
      <c r="BR90" s="229">
        <f t="shared" si="162"/>
        <v>0</v>
      </c>
      <c r="BS90" s="229">
        <f t="shared" si="162"/>
        <v>0</v>
      </c>
      <c r="BT90" s="229">
        <f t="shared" si="162"/>
        <v>0</v>
      </c>
      <c r="BU90" s="229">
        <f t="shared" si="162"/>
        <v>0</v>
      </c>
      <c r="BV90" s="229">
        <f t="shared" si="162"/>
        <v>0</v>
      </c>
      <c r="BW90" s="229">
        <f t="shared" si="162"/>
        <v>0</v>
      </c>
      <c r="BX90" s="229">
        <f t="shared" si="162"/>
        <v>0</v>
      </c>
      <c r="BY90" s="229">
        <f t="shared" si="162"/>
        <v>0</v>
      </c>
      <c r="BZ90" s="229">
        <f t="shared" si="162"/>
        <v>0</v>
      </c>
    </row>
    <row r="91" spans="1:78" x14ac:dyDescent="0.2">
      <c r="A91" s="7" t="str">
        <f t="shared" si="163"/>
        <v>Roll-in 1</v>
      </c>
      <c r="B91" s="7">
        <f t="shared" si="163"/>
        <v>1</v>
      </c>
      <c r="C91" s="7">
        <f t="shared" si="165"/>
        <v>5</v>
      </c>
      <c r="D91" s="165">
        <f t="shared" si="164"/>
        <v>43616</v>
      </c>
      <c r="E91" s="77"/>
      <c r="F91" s="68"/>
      <c r="G91" s="229">
        <f t="shared" si="159"/>
        <v>0</v>
      </c>
      <c r="H91" s="229">
        <f t="shared" si="159"/>
        <v>0</v>
      </c>
      <c r="I91" s="229">
        <f t="shared" si="159"/>
        <v>0</v>
      </c>
      <c r="J91" s="229">
        <f t="shared" si="159"/>
        <v>0</v>
      </c>
      <c r="K91" s="229">
        <f t="shared" si="159"/>
        <v>0</v>
      </c>
      <c r="L91" s="229">
        <f t="shared" si="159"/>
        <v>0</v>
      </c>
      <c r="M91" s="229">
        <f t="shared" si="159"/>
        <v>0</v>
      </c>
      <c r="N91" s="229">
        <f t="shared" si="159"/>
        <v>0</v>
      </c>
      <c r="O91" s="229">
        <f t="shared" si="159"/>
        <v>0</v>
      </c>
      <c r="P91" s="229">
        <f t="shared" si="159"/>
        <v>0</v>
      </c>
      <c r="Q91" s="229">
        <f t="shared" si="159"/>
        <v>0</v>
      </c>
      <c r="R91" s="229">
        <f t="shared" si="159"/>
        <v>0</v>
      </c>
      <c r="S91" s="229">
        <f t="shared" si="159"/>
        <v>0</v>
      </c>
      <c r="T91" s="229">
        <f t="shared" si="159"/>
        <v>0</v>
      </c>
      <c r="U91" s="229">
        <f t="shared" si="159"/>
        <v>0</v>
      </c>
      <c r="V91" s="229">
        <f t="shared" si="159"/>
        <v>0</v>
      </c>
      <c r="W91" s="229">
        <f t="shared" si="160"/>
        <v>0</v>
      </c>
      <c r="X91" s="229">
        <f t="shared" si="160"/>
        <v>0</v>
      </c>
      <c r="Y91" s="229">
        <f t="shared" si="160"/>
        <v>0</v>
      </c>
      <c r="Z91" s="229">
        <f t="shared" si="160"/>
        <v>0</v>
      </c>
      <c r="AA91" s="229">
        <f t="shared" si="160"/>
        <v>0</v>
      </c>
      <c r="AB91" s="229">
        <f t="shared" si="160"/>
        <v>0</v>
      </c>
      <c r="AC91" s="229">
        <f t="shared" si="160"/>
        <v>0</v>
      </c>
      <c r="AD91" s="229">
        <f t="shared" si="160"/>
        <v>0</v>
      </c>
      <c r="AE91" s="229">
        <f t="shared" si="160"/>
        <v>0</v>
      </c>
      <c r="AF91" s="229">
        <f t="shared" si="160"/>
        <v>0</v>
      </c>
      <c r="AG91" s="229">
        <f t="shared" si="160"/>
        <v>0</v>
      </c>
      <c r="AH91" s="229">
        <f t="shared" si="160"/>
        <v>0</v>
      </c>
      <c r="AI91" s="229">
        <f t="shared" si="160"/>
        <v>0</v>
      </c>
      <c r="AJ91" s="229">
        <f t="shared" si="160"/>
        <v>0</v>
      </c>
      <c r="AK91" s="229">
        <f t="shared" si="160"/>
        <v>0</v>
      </c>
      <c r="AL91" s="229">
        <f t="shared" si="160"/>
        <v>0</v>
      </c>
      <c r="AM91" s="229">
        <f t="shared" si="161"/>
        <v>0</v>
      </c>
      <c r="AN91" s="229">
        <f t="shared" si="161"/>
        <v>0</v>
      </c>
      <c r="AO91" s="229">
        <f t="shared" si="162"/>
        <v>0</v>
      </c>
      <c r="AP91" s="229">
        <f t="shared" si="162"/>
        <v>0</v>
      </c>
      <c r="AQ91" s="229">
        <f t="shared" si="162"/>
        <v>0</v>
      </c>
      <c r="AR91" s="229">
        <f t="shared" si="162"/>
        <v>0</v>
      </c>
      <c r="AS91" s="229">
        <f t="shared" si="162"/>
        <v>0</v>
      </c>
      <c r="AT91" s="229">
        <f t="shared" si="162"/>
        <v>0</v>
      </c>
      <c r="AU91" s="229">
        <f t="shared" si="162"/>
        <v>0</v>
      </c>
      <c r="AV91" s="229">
        <f t="shared" si="162"/>
        <v>0</v>
      </c>
      <c r="AW91" s="229">
        <f t="shared" si="162"/>
        <v>0</v>
      </c>
      <c r="AX91" s="229">
        <f t="shared" si="162"/>
        <v>0</v>
      </c>
      <c r="AY91" s="229">
        <f t="shared" si="162"/>
        <v>0</v>
      </c>
      <c r="AZ91" s="229">
        <f t="shared" si="162"/>
        <v>0</v>
      </c>
      <c r="BA91" s="229">
        <f t="shared" si="162"/>
        <v>0</v>
      </c>
      <c r="BB91" s="229">
        <f t="shared" si="162"/>
        <v>0</v>
      </c>
      <c r="BC91" s="229">
        <f t="shared" si="162"/>
        <v>0</v>
      </c>
      <c r="BD91" s="229">
        <f t="shared" si="162"/>
        <v>0</v>
      </c>
      <c r="BE91" s="229">
        <f t="shared" si="162"/>
        <v>0</v>
      </c>
      <c r="BF91" s="229">
        <f t="shared" si="162"/>
        <v>0</v>
      </c>
      <c r="BG91" s="229">
        <f t="shared" si="162"/>
        <v>0</v>
      </c>
      <c r="BH91" s="229">
        <f t="shared" si="162"/>
        <v>0</v>
      </c>
      <c r="BI91" s="229">
        <f t="shared" si="162"/>
        <v>0</v>
      </c>
      <c r="BJ91" s="229">
        <f t="shared" si="162"/>
        <v>0</v>
      </c>
      <c r="BK91" s="229">
        <f t="shared" si="162"/>
        <v>0</v>
      </c>
      <c r="BL91" s="229">
        <f t="shared" si="162"/>
        <v>0</v>
      </c>
      <c r="BM91" s="229">
        <f t="shared" si="162"/>
        <v>0</v>
      </c>
      <c r="BN91" s="229">
        <f t="shared" si="162"/>
        <v>0</v>
      </c>
      <c r="BO91" s="229">
        <f t="shared" si="162"/>
        <v>0</v>
      </c>
      <c r="BP91" s="229">
        <f t="shared" si="162"/>
        <v>0</v>
      </c>
      <c r="BQ91" s="229">
        <f t="shared" si="162"/>
        <v>0</v>
      </c>
      <c r="BR91" s="229">
        <f t="shared" si="162"/>
        <v>0</v>
      </c>
      <c r="BS91" s="229">
        <f t="shared" si="162"/>
        <v>0</v>
      </c>
      <c r="BT91" s="229">
        <f t="shared" si="162"/>
        <v>0</v>
      </c>
      <c r="BU91" s="229">
        <f t="shared" si="162"/>
        <v>0</v>
      </c>
      <c r="BV91" s="229">
        <f t="shared" si="162"/>
        <v>0</v>
      </c>
      <c r="BW91" s="229">
        <f t="shared" si="162"/>
        <v>0</v>
      </c>
      <c r="BX91" s="229">
        <f t="shared" si="162"/>
        <v>0</v>
      </c>
      <c r="BY91" s="229">
        <f t="shared" si="162"/>
        <v>0</v>
      </c>
      <c r="BZ91" s="229">
        <f t="shared" si="162"/>
        <v>0</v>
      </c>
    </row>
    <row r="92" spans="1:78" x14ac:dyDescent="0.2">
      <c r="A92" s="7" t="str">
        <f t="shared" si="163"/>
        <v>Roll-in 1</v>
      </c>
      <c r="B92" s="7">
        <f t="shared" si="163"/>
        <v>1</v>
      </c>
      <c r="C92" s="7">
        <f t="shared" si="165"/>
        <v>6</v>
      </c>
      <c r="D92" s="165">
        <f t="shared" si="164"/>
        <v>43646</v>
      </c>
      <c r="E92" s="77"/>
      <c r="F92" s="68"/>
      <c r="G92" s="229">
        <f t="shared" si="159"/>
        <v>0</v>
      </c>
      <c r="H92" s="229">
        <f t="shared" si="159"/>
        <v>0</v>
      </c>
      <c r="I92" s="229">
        <f t="shared" si="159"/>
        <v>0</v>
      </c>
      <c r="J92" s="229">
        <f t="shared" si="159"/>
        <v>0</v>
      </c>
      <c r="K92" s="229">
        <f t="shared" si="159"/>
        <v>0</v>
      </c>
      <c r="L92" s="229">
        <f t="shared" si="159"/>
        <v>0</v>
      </c>
      <c r="M92" s="229">
        <f t="shared" si="159"/>
        <v>0</v>
      </c>
      <c r="N92" s="229">
        <f t="shared" si="159"/>
        <v>0</v>
      </c>
      <c r="O92" s="229">
        <f t="shared" si="159"/>
        <v>0</v>
      </c>
      <c r="P92" s="229">
        <f t="shared" si="159"/>
        <v>0</v>
      </c>
      <c r="Q92" s="229">
        <f t="shared" si="159"/>
        <v>0</v>
      </c>
      <c r="R92" s="229">
        <f t="shared" si="159"/>
        <v>0</v>
      </c>
      <c r="S92" s="229">
        <f t="shared" si="159"/>
        <v>0</v>
      </c>
      <c r="T92" s="229">
        <f t="shared" si="159"/>
        <v>0</v>
      </c>
      <c r="U92" s="229">
        <f t="shared" si="159"/>
        <v>0</v>
      </c>
      <c r="V92" s="229">
        <f t="shared" si="159"/>
        <v>0</v>
      </c>
      <c r="W92" s="229">
        <f t="shared" si="160"/>
        <v>0</v>
      </c>
      <c r="X92" s="229">
        <f t="shared" si="160"/>
        <v>0</v>
      </c>
      <c r="Y92" s="229">
        <f t="shared" si="160"/>
        <v>0</v>
      </c>
      <c r="Z92" s="229">
        <f t="shared" si="160"/>
        <v>0</v>
      </c>
      <c r="AA92" s="229">
        <f t="shared" si="160"/>
        <v>0</v>
      </c>
      <c r="AB92" s="229">
        <f t="shared" si="160"/>
        <v>0</v>
      </c>
      <c r="AC92" s="229">
        <f t="shared" si="160"/>
        <v>0</v>
      </c>
      <c r="AD92" s="229">
        <f t="shared" si="160"/>
        <v>0</v>
      </c>
      <c r="AE92" s="229">
        <f t="shared" si="160"/>
        <v>0</v>
      </c>
      <c r="AF92" s="229">
        <f t="shared" si="160"/>
        <v>0</v>
      </c>
      <c r="AG92" s="229">
        <f t="shared" si="160"/>
        <v>0</v>
      </c>
      <c r="AH92" s="229">
        <f t="shared" si="160"/>
        <v>0</v>
      </c>
      <c r="AI92" s="229">
        <f t="shared" si="160"/>
        <v>0</v>
      </c>
      <c r="AJ92" s="229">
        <f t="shared" si="160"/>
        <v>0</v>
      </c>
      <c r="AK92" s="229">
        <f t="shared" si="160"/>
        <v>0</v>
      </c>
      <c r="AL92" s="229">
        <f t="shared" si="160"/>
        <v>0</v>
      </c>
      <c r="AM92" s="229">
        <f t="shared" si="161"/>
        <v>0</v>
      </c>
      <c r="AN92" s="229">
        <f t="shared" si="161"/>
        <v>0</v>
      </c>
      <c r="AO92" s="229">
        <f t="shared" si="162"/>
        <v>0</v>
      </c>
      <c r="AP92" s="229">
        <f t="shared" si="162"/>
        <v>0</v>
      </c>
      <c r="AQ92" s="229">
        <f t="shared" si="162"/>
        <v>0</v>
      </c>
      <c r="AR92" s="229">
        <f t="shared" si="162"/>
        <v>0</v>
      </c>
      <c r="AS92" s="229">
        <f t="shared" si="162"/>
        <v>0</v>
      </c>
      <c r="AT92" s="229">
        <f t="shared" si="162"/>
        <v>0</v>
      </c>
      <c r="AU92" s="229">
        <f t="shared" si="162"/>
        <v>0</v>
      </c>
      <c r="AV92" s="229">
        <f t="shared" si="162"/>
        <v>0</v>
      </c>
      <c r="AW92" s="229">
        <f t="shared" si="162"/>
        <v>0</v>
      </c>
      <c r="AX92" s="229">
        <f t="shared" si="162"/>
        <v>0</v>
      </c>
      <c r="AY92" s="229">
        <f t="shared" si="162"/>
        <v>0</v>
      </c>
      <c r="AZ92" s="229">
        <f t="shared" si="162"/>
        <v>0</v>
      </c>
      <c r="BA92" s="229">
        <f t="shared" si="162"/>
        <v>0</v>
      </c>
      <c r="BB92" s="229">
        <f t="shared" si="162"/>
        <v>0</v>
      </c>
      <c r="BC92" s="229">
        <f t="shared" si="162"/>
        <v>0</v>
      </c>
      <c r="BD92" s="229">
        <f t="shared" si="162"/>
        <v>0</v>
      </c>
      <c r="BE92" s="229">
        <f t="shared" si="162"/>
        <v>0</v>
      </c>
      <c r="BF92" s="229">
        <f t="shared" si="162"/>
        <v>0</v>
      </c>
      <c r="BG92" s="229">
        <f t="shared" si="162"/>
        <v>0</v>
      </c>
      <c r="BH92" s="229">
        <f t="shared" si="162"/>
        <v>0</v>
      </c>
      <c r="BI92" s="229">
        <f t="shared" si="162"/>
        <v>0</v>
      </c>
      <c r="BJ92" s="229">
        <f t="shared" si="162"/>
        <v>0</v>
      </c>
      <c r="BK92" s="229">
        <f t="shared" si="162"/>
        <v>0</v>
      </c>
      <c r="BL92" s="229">
        <f t="shared" si="162"/>
        <v>0</v>
      </c>
      <c r="BM92" s="229">
        <f t="shared" si="162"/>
        <v>0</v>
      </c>
      <c r="BN92" s="229">
        <f t="shared" si="162"/>
        <v>0</v>
      </c>
      <c r="BO92" s="229">
        <f t="shared" si="162"/>
        <v>0</v>
      </c>
      <c r="BP92" s="229">
        <f t="shared" si="162"/>
        <v>0</v>
      </c>
      <c r="BQ92" s="229">
        <f t="shared" si="162"/>
        <v>0</v>
      </c>
      <c r="BR92" s="229">
        <f t="shared" si="162"/>
        <v>0</v>
      </c>
      <c r="BS92" s="229">
        <f t="shared" si="162"/>
        <v>0</v>
      </c>
      <c r="BT92" s="229">
        <f t="shared" si="162"/>
        <v>0</v>
      </c>
      <c r="BU92" s="229">
        <f t="shared" si="162"/>
        <v>0</v>
      </c>
      <c r="BV92" s="229">
        <f t="shared" si="162"/>
        <v>0</v>
      </c>
      <c r="BW92" s="229">
        <f t="shared" si="162"/>
        <v>0</v>
      </c>
      <c r="BX92" s="229">
        <f t="shared" si="162"/>
        <v>0</v>
      </c>
      <c r="BY92" s="229">
        <f t="shared" si="162"/>
        <v>0</v>
      </c>
      <c r="BZ92" s="229">
        <f t="shared" si="162"/>
        <v>0</v>
      </c>
    </row>
    <row r="93" spans="1:78" x14ac:dyDescent="0.2">
      <c r="A93" s="7" t="str">
        <f t="shared" si="163"/>
        <v>Roll-in 1</v>
      </c>
      <c r="B93" s="7">
        <f t="shared" si="163"/>
        <v>1</v>
      </c>
      <c r="C93" s="7">
        <f t="shared" si="165"/>
        <v>7</v>
      </c>
      <c r="D93" s="165">
        <f t="shared" si="164"/>
        <v>43677</v>
      </c>
      <c r="E93" s="77"/>
      <c r="F93" s="68"/>
      <c r="G93" s="229">
        <f t="shared" si="159"/>
        <v>0</v>
      </c>
      <c r="H93" s="229">
        <f t="shared" si="159"/>
        <v>0</v>
      </c>
      <c r="I93" s="229">
        <f t="shared" si="159"/>
        <v>0</v>
      </c>
      <c r="J93" s="229">
        <f t="shared" si="159"/>
        <v>0</v>
      </c>
      <c r="K93" s="229">
        <f t="shared" si="159"/>
        <v>0</v>
      </c>
      <c r="L93" s="229">
        <f t="shared" si="159"/>
        <v>0</v>
      </c>
      <c r="M93" s="229">
        <f t="shared" si="159"/>
        <v>0</v>
      </c>
      <c r="N93" s="229">
        <f t="shared" si="159"/>
        <v>0</v>
      </c>
      <c r="O93" s="229">
        <f t="shared" si="159"/>
        <v>0</v>
      </c>
      <c r="P93" s="229">
        <f t="shared" si="159"/>
        <v>0</v>
      </c>
      <c r="Q93" s="229">
        <f t="shared" si="159"/>
        <v>0</v>
      </c>
      <c r="R93" s="229">
        <f t="shared" si="159"/>
        <v>0</v>
      </c>
      <c r="S93" s="229">
        <f t="shared" si="159"/>
        <v>0</v>
      </c>
      <c r="T93" s="229">
        <f t="shared" si="159"/>
        <v>0</v>
      </c>
      <c r="U93" s="229">
        <f t="shared" si="159"/>
        <v>0</v>
      </c>
      <c r="V93" s="229">
        <f t="shared" si="159"/>
        <v>0</v>
      </c>
      <c r="W93" s="229">
        <f t="shared" si="160"/>
        <v>0</v>
      </c>
      <c r="X93" s="229">
        <f t="shared" si="160"/>
        <v>0</v>
      </c>
      <c r="Y93" s="229">
        <f t="shared" si="160"/>
        <v>0</v>
      </c>
      <c r="Z93" s="229">
        <f t="shared" si="160"/>
        <v>0</v>
      </c>
      <c r="AA93" s="229">
        <f t="shared" si="160"/>
        <v>0</v>
      </c>
      <c r="AB93" s="229">
        <f t="shared" si="160"/>
        <v>0</v>
      </c>
      <c r="AC93" s="229">
        <f t="shared" si="160"/>
        <v>0</v>
      </c>
      <c r="AD93" s="229">
        <f t="shared" si="160"/>
        <v>0</v>
      </c>
      <c r="AE93" s="229">
        <f t="shared" si="160"/>
        <v>0</v>
      </c>
      <c r="AF93" s="229">
        <f t="shared" si="160"/>
        <v>0</v>
      </c>
      <c r="AG93" s="229">
        <f t="shared" si="160"/>
        <v>0</v>
      </c>
      <c r="AH93" s="229">
        <f t="shared" si="160"/>
        <v>0</v>
      </c>
      <c r="AI93" s="229">
        <f t="shared" si="160"/>
        <v>0</v>
      </c>
      <c r="AJ93" s="229">
        <f t="shared" si="160"/>
        <v>0</v>
      </c>
      <c r="AK93" s="229">
        <f t="shared" si="160"/>
        <v>0</v>
      </c>
      <c r="AL93" s="229">
        <f t="shared" si="160"/>
        <v>0</v>
      </c>
      <c r="AM93" s="229">
        <f t="shared" si="161"/>
        <v>0</v>
      </c>
      <c r="AN93" s="229">
        <f t="shared" si="161"/>
        <v>0</v>
      </c>
      <c r="AO93" s="229">
        <f t="shared" si="162"/>
        <v>0</v>
      </c>
      <c r="AP93" s="229">
        <f t="shared" si="162"/>
        <v>0</v>
      </c>
      <c r="AQ93" s="229">
        <f t="shared" si="162"/>
        <v>0</v>
      </c>
      <c r="AR93" s="229">
        <f t="shared" si="162"/>
        <v>0</v>
      </c>
      <c r="AS93" s="229">
        <f t="shared" si="162"/>
        <v>0</v>
      </c>
      <c r="AT93" s="229">
        <f t="shared" si="162"/>
        <v>0</v>
      </c>
      <c r="AU93" s="229">
        <f t="shared" si="162"/>
        <v>0</v>
      </c>
      <c r="AV93" s="229">
        <f t="shared" si="162"/>
        <v>0</v>
      </c>
      <c r="AW93" s="229">
        <f t="shared" si="162"/>
        <v>0</v>
      </c>
      <c r="AX93" s="229">
        <f t="shared" si="162"/>
        <v>0</v>
      </c>
      <c r="AY93" s="229">
        <f t="shared" si="162"/>
        <v>0</v>
      </c>
      <c r="AZ93" s="229">
        <f t="shared" si="162"/>
        <v>0</v>
      </c>
      <c r="BA93" s="229">
        <f t="shared" si="162"/>
        <v>0</v>
      </c>
      <c r="BB93" s="229">
        <f t="shared" si="162"/>
        <v>0</v>
      </c>
      <c r="BC93" s="229">
        <f t="shared" si="162"/>
        <v>0</v>
      </c>
      <c r="BD93" s="229">
        <f t="shared" si="162"/>
        <v>0</v>
      </c>
      <c r="BE93" s="229">
        <f t="shared" si="162"/>
        <v>0</v>
      </c>
      <c r="BF93" s="229">
        <f t="shared" si="162"/>
        <v>0</v>
      </c>
      <c r="BG93" s="229">
        <f t="shared" si="162"/>
        <v>0</v>
      </c>
      <c r="BH93" s="229">
        <f t="shared" si="162"/>
        <v>0</v>
      </c>
      <c r="BI93" s="229">
        <f t="shared" si="162"/>
        <v>0</v>
      </c>
      <c r="BJ93" s="229">
        <f t="shared" si="162"/>
        <v>0</v>
      </c>
      <c r="BK93" s="229">
        <f t="shared" si="162"/>
        <v>0</v>
      </c>
      <c r="BL93" s="229">
        <f t="shared" si="162"/>
        <v>0</v>
      </c>
      <c r="BM93" s="229">
        <f t="shared" si="162"/>
        <v>0</v>
      </c>
      <c r="BN93" s="229">
        <f t="shared" si="162"/>
        <v>0</v>
      </c>
      <c r="BO93" s="229">
        <f t="shared" si="162"/>
        <v>0</v>
      </c>
      <c r="BP93" s="229">
        <f t="shared" ref="AO93:BZ100" si="166">IF($D93=BP$9,$E93*$G$3/2,IF(AND($C93+$E$3&gt;BP$8,BP$9&gt;$D93),$E93*$G$3,0))</f>
        <v>0</v>
      </c>
      <c r="BQ93" s="229">
        <f t="shared" si="166"/>
        <v>0</v>
      </c>
      <c r="BR93" s="229">
        <f t="shared" si="166"/>
        <v>0</v>
      </c>
      <c r="BS93" s="229">
        <f t="shared" si="166"/>
        <v>0</v>
      </c>
      <c r="BT93" s="229">
        <f t="shared" si="166"/>
        <v>0</v>
      </c>
      <c r="BU93" s="229">
        <f t="shared" si="166"/>
        <v>0</v>
      </c>
      <c r="BV93" s="229">
        <f t="shared" si="166"/>
        <v>0</v>
      </c>
      <c r="BW93" s="229">
        <f t="shared" si="166"/>
        <v>0</v>
      </c>
      <c r="BX93" s="229">
        <f t="shared" si="166"/>
        <v>0</v>
      </c>
      <c r="BY93" s="229">
        <f t="shared" si="166"/>
        <v>0</v>
      </c>
      <c r="BZ93" s="229">
        <f t="shared" si="166"/>
        <v>0</v>
      </c>
    </row>
    <row r="94" spans="1:78" x14ac:dyDescent="0.2">
      <c r="A94" s="7" t="str">
        <f t="shared" si="163"/>
        <v>Roll-in 1</v>
      </c>
      <c r="B94" s="7">
        <f t="shared" si="163"/>
        <v>1</v>
      </c>
      <c r="C94" s="7">
        <f t="shared" si="165"/>
        <v>8</v>
      </c>
      <c r="D94" s="165">
        <f t="shared" si="164"/>
        <v>43708</v>
      </c>
      <c r="E94" s="77"/>
      <c r="F94" s="68"/>
      <c r="G94" s="229">
        <f t="shared" si="159"/>
        <v>0</v>
      </c>
      <c r="H94" s="229">
        <f t="shared" si="159"/>
        <v>0</v>
      </c>
      <c r="I94" s="229">
        <f t="shared" si="159"/>
        <v>0</v>
      </c>
      <c r="J94" s="229">
        <f t="shared" si="159"/>
        <v>0</v>
      </c>
      <c r="K94" s="229">
        <f t="shared" si="159"/>
        <v>0</v>
      </c>
      <c r="L94" s="229">
        <f t="shared" si="159"/>
        <v>0</v>
      </c>
      <c r="M94" s="229">
        <f t="shared" si="159"/>
        <v>0</v>
      </c>
      <c r="N94" s="229">
        <f t="shared" si="159"/>
        <v>0</v>
      </c>
      <c r="O94" s="229">
        <f t="shared" si="159"/>
        <v>0</v>
      </c>
      <c r="P94" s="229">
        <f t="shared" si="159"/>
        <v>0</v>
      </c>
      <c r="Q94" s="229">
        <f t="shared" si="159"/>
        <v>0</v>
      </c>
      <c r="R94" s="229">
        <f t="shared" si="159"/>
        <v>0</v>
      </c>
      <c r="S94" s="229">
        <f t="shared" si="159"/>
        <v>0</v>
      </c>
      <c r="T94" s="229">
        <f t="shared" si="159"/>
        <v>0</v>
      </c>
      <c r="U94" s="229">
        <f t="shared" si="159"/>
        <v>0</v>
      </c>
      <c r="V94" s="229">
        <f t="shared" si="159"/>
        <v>0</v>
      </c>
      <c r="W94" s="229">
        <f t="shared" si="160"/>
        <v>0</v>
      </c>
      <c r="X94" s="229">
        <f t="shared" si="160"/>
        <v>0</v>
      </c>
      <c r="Y94" s="229">
        <f t="shared" si="160"/>
        <v>0</v>
      </c>
      <c r="Z94" s="229">
        <f t="shared" si="160"/>
        <v>0</v>
      </c>
      <c r="AA94" s="229">
        <f t="shared" si="160"/>
        <v>0</v>
      </c>
      <c r="AB94" s="229">
        <f t="shared" si="160"/>
        <v>0</v>
      </c>
      <c r="AC94" s="229">
        <f t="shared" si="160"/>
        <v>0</v>
      </c>
      <c r="AD94" s="229">
        <f t="shared" si="160"/>
        <v>0</v>
      </c>
      <c r="AE94" s="229">
        <f t="shared" si="160"/>
        <v>0</v>
      </c>
      <c r="AF94" s="229">
        <f t="shared" si="160"/>
        <v>0</v>
      </c>
      <c r="AG94" s="229">
        <f t="shared" si="160"/>
        <v>0</v>
      </c>
      <c r="AH94" s="229">
        <f t="shared" si="160"/>
        <v>0</v>
      </c>
      <c r="AI94" s="229">
        <f t="shared" si="160"/>
        <v>0</v>
      </c>
      <c r="AJ94" s="229">
        <f t="shared" si="160"/>
        <v>0</v>
      </c>
      <c r="AK94" s="229">
        <f t="shared" si="160"/>
        <v>0</v>
      </c>
      <c r="AL94" s="229">
        <f t="shared" si="160"/>
        <v>0</v>
      </c>
      <c r="AM94" s="229">
        <f t="shared" si="161"/>
        <v>0</v>
      </c>
      <c r="AN94" s="229">
        <f t="shared" si="161"/>
        <v>0</v>
      </c>
      <c r="AO94" s="229">
        <f t="shared" si="166"/>
        <v>0</v>
      </c>
      <c r="AP94" s="229">
        <f t="shared" si="166"/>
        <v>0</v>
      </c>
      <c r="AQ94" s="229">
        <f t="shared" si="166"/>
        <v>0</v>
      </c>
      <c r="AR94" s="229">
        <f t="shared" si="166"/>
        <v>0</v>
      </c>
      <c r="AS94" s="229">
        <f t="shared" si="166"/>
        <v>0</v>
      </c>
      <c r="AT94" s="229">
        <f t="shared" si="166"/>
        <v>0</v>
      </c>
      <c r="AU94" s="229">
        <f t="shared" si="166"/>
        <v>0</v>
      </c>
      <c r="AV94" s="229">
        <f t="shared" si="166"/>
        <v>0</v>
      </c>
      <c r="AW94" s="229">
        <f t="shared" si="166"/>
        <v>0</v>
      </c>
      <c r="AX94" s="229">
        <f t="shared" si="166"/>
        <v>0</v>
      </c>
      <c r="AY94" s="229">
        <f t="shared" si="166"/>
        <v>0</v>
      </c>
      <c r="AZ94" s="229">
        <f t="shared" si="166"/>
        <v>0</v>
      </c>
      <c r="BA94" s="229">
        <f t="shared" si="166"/>
        <v>0</v>
      </c>
      <c r="BB94" s="229">
        <f t="shared" si="166"/>
        <v>0</v>
      </c>
      <c r="BC94" s="229">
        <f t="shared" si="166"/>
        <v>0</v>
      </c>
      <c r="BD94" s="229">
        <f t="shared" si="166"/>
        <v>0</v>
      </c>
      <c r="BE94" s="229">
        <f t="shared" si="166"/>
        <v>0</v>
      </c>
      <c r="BF94" s="229">
        <f t="shared" si="166"/>
        <v>0</v>
      </c>
      <c r="BG94" s="229">
        <f t="shared" si="166"/>
        <v>0</v>
      </c>
      <c r="BH94" s="229">
        <f t="shared" si="166"/>
        <v>0</v>
      </c>
      <c r="BI94" s="229">
        <f t="shared" si="166"/>
        <v>0</v>
      </c>
      <c r="BJ94" s="229">
        <f t="shared" si="166"/>
        <v>0</v>
      </c>
      <c r="BK94" s="229">
        <f t="shared" si="166"/>
        <v>0</v>
      </c>
      <c r="BL94" s="229">
        <f t="shared" si="166"/>
        <v>0</v>
      </c>
      <c r="BM94" s="229">
        <f t="shared" si="166"/>
        <v>0</v>
      </c>
      <c r="BN94" s="229">
        <f t="shared" si="166"/>
        <v>0</v>
      </c>
      <c r="BO94" s="229">
        <f t="shared" si="166"/>
        <v>0</v>
      </c>
      <c r="BP94" s="229">
        <f t="shared" si="166"/>
        <v>0</v>
      </c>
      <c r="BQ94" s="229">
        <f t="shared" si="166"/>
        <v>0</v>
      </c>
      <c r="BR94" s="229">
        <f t="shared" si="166"/>
        <v>0</v>
      </c>
      <c r="BS94" s="229">
        <f t="shared" si="166"/>
        <v>0</v>
      </c>
      <c r="BT94" s="229">
        <f t="shared" si="166"/>
        <v>0</v>
      </c>
      <c r="BU94" s="229">
        <f t="shared" si="166"/>
        <v>0</v>
      </c>
      <c r="BV94" s="229">
        <f t="shared" si="166"/>
        <v>0</v>
      </c>
      <c r="BW94" s="229">
        <f t="shared" si="166"/>
        <v>0</v>
      </c>
      <c r="BX94" s="229">
        <f t="shared" si="166"/>
        <v>0</v>
      </c>
      <c r="BY94" s="229">
        <f t="shared" si="166"/>
        <v>0</v>
      </c>
      <c r="BZ94" s="229">
        <f t="shared" si="166"/>
        <v>0</v>
      </c>
    </row>
    <row r="95" spans="1:78" x14ac:dyDescent="0.2">
      <c r="A95" s="7" t="str">
        <f t="shared" si="163"/>
        <v>Roll-in 2</v>
      </c>
      <c r="B95" s="7">
        <f t="shared" si="163"/>
        <v>1</v>
      </c>
      <c r="C95" s="7">
        <f t="shared" si="165"/>
        <v>9</v>
      </c>
      <c r="D95" s="165">
        <f t="shared" si="164"/>
        <v>43738</v>
      </c>
      <c r="E95" s="77"/>
      <c r="F95" s="68"/>
      <c r="G95" s="229">
        <f t="shared" si="159"/>
        <v>0</v>
      </c>
      <c r="H95" s="229">
        <f t="shared" si="159"/>
        <v>0</v>
      </c>
      <c r="I95" s="229">
        <f t="shared" si="159"/>
        <v>0</v>
      </c>
      <c r="J95" s="229">
        <f t="shared" si="159"/>
        <v>0</v>
      </c>
      <c r="K95" s="229">
        <f t="shared" si="159"/>
        <v>0</v>
      </c>
      <c r="L95" s="229">
        <f t="shared" si="159"/>
        <v>0</v>
      </c>
      <c r="M95" s="229">
        <f t="shared" si="159"/>
        <v>0</v>
      </c>
      <c r="N95" s="229">
        <f t="shared" si="159"/>
        <v>0</v>
      </c>
      <c r="O95" s="229">
        <f t="shared" si="159"/>
        <v>0</v>
      </c>
      <c r="P95" s="229">
        <f t="shared" si="159"/>
        <v>0</v>
      </c>
      <c r="Q95" s="229">
        <f t="shared" si="159"/>
        <v>0</v>
      </c>
      <c r="R95" s="229">
        <f t="shared" si="159"/>
        <v>0</v>
      </c>
      <c r="S95" s="229">
        <f t="shared" si="159"/>
        <v>0</v>
      </c>
      <c r="T95" s="229">
        <f t="shared" si="159"/>
        <v>0</v>
      </c>
      <c r="U95" s="229">
        <f t="shared" si="159"/>
        <v>0</v>
      </c>
      <c r="V95" s="229">
        <f t="shared" si="159"/>
        <v>0</v>
      </c>
      <c r="W95" s="229">
        <f t="shared" si="160"/>
        <v>0</v>
      </c>
      <c r="X95" s="229">
        <f t="shared" si="160"/>
        <v>0</v>
      </c>
      <c r="Y95" s="229">
        <f t="shared" si="160"/>
        <v>0</v>
      </c>
      <c r="Z95" s="229">
        <f t="shared" si="160"/>
        <v>0</v>
      </c>
      <c r="AA95" s="229">
        <f t="shared" si="160"/>
        <v>0</v>
      </c>
      <c r="AB95" s="229">
        <f t="shared" si="160"/>
        <v>0</v>
      </c>
      <c r="AC95" s="229">
        <f t="shared" si="160"/>
        <v>0</v>
      </c>
      <c r="AD95" s="229">
        <f t="shared" si="160"/>
        <v>0</v>
      </c>
      <c r="AE95" s="229">
        <f t="shared" si="160"/>
        <v>0</v>
      </c>
      <c r="AF95" s="229">
        <f t="shared" si="160"/>
        <v>0</v>
      </c>
      <c r="AG95" s="229">
        <f t="shared" si="160"/>
        <v>0</v>
      </c>
      <c r="AH95" s="229">
        <f t="shared" si="160"/>
        <v>0</v>
      </c>
      <c r="AI95" s="229">
        <f t="shared" si="160"/>
        <v>0</v>
      </c>
      <c r="AJ95" s="229">
        <f t="shared" si="160"/>
        <v>0</v>
      </c>
      <c r="AK95" s="229">
        <f t="shared" si="160"/>
        <v>0</v>
      </c>
      <c r="AL95" s="229">
        <f t="shared" si="160"/>
        <v>0</v>
      </c>
      <c r="AM95" s="229">
        <f t="shared" si="161"/>
        <v>0</v>
      </c>
      <c r="AN95" s="229">
        <f t="shared" si="161"/>
        <v>0</v>
      </c>
      <c r="AO95" s="229">
        <f t="shared" si="166"/>
        <v>0</v>
      </c>
      <c r="AP95" s="229">
        <f t="shared" si="166"/>
        <v>0</v>
      </c>
      <c r="AQ95" s="229">
        <f t="shared" si="166"/>
        <v>0</v>
      </c>
      <c r="AR95" s="229">
        <f t="shared" si="166"/>
        <v>0</v>
      </c>
      <c r="AS95" s="229">
        <f t="shared" si="166"/>
        <v>0</v>
      </c>
      <c r="AT95" s="229">
        <f t="shared" si="166"/>
        <v>0</v>
      </c>
      <c r="AU95" s="229">
        <f t="shared" si="166"/>
        <v>0</v>
      </c>
      <c r="AV95" s="229">
        <f t="shared" si="166"/>
        <v>0</v>
      </c>
      <c r="AW95" s="229">
        <f t="shared" si="166"/>
        <v>0</v>
      </c>
      <c r="AX95" s="229">
        <f t="shared" si="166"/>
        <v>0</v>
      </c>
      <c r="AY95" s="229">
        <f t="shared" si="166"/>
        <v>0</v>
      </c>
      <c r="AZ95" s="229">
        <f t="shared" si="166"/>
        <v>0</v>
      </c>
      <c r="BA95" s="229">
        <f t="shared" si="166"/>
        <v>0</v>
      </c>
      <c r="BB95" s="229">
        <f t="shared" si="166"/>
        <v>0</v>
      </c>
      <c r="BC95" s="229">
        <f t="shared" si="166"/>
        <v>0</v>
      </c>
      <c r="BD95" s="229">
        <f t="shared" si="166"/>
        <v>0</v>
      </c>
      <c r="BE95" s="229">
        <f t="shared" si="166"/>
        <v>0</v>
      </c>
      <c r="BF95" s="229">
        <f t="shared" si="166"/>
        <v>0</v>
      </c>
      <c r="BG95" s="229">
        <f t="shared" si="166"/>
        <v>0</v>
      </c>
      <c r="BH95" s="229">
        <f t="shared" si="166"/>
        <v>0</v>
      </c>
      <c r="BI95" s="229">
        <f t="shared" si="166"/>
        <v>0</v>
      </c>
      <c r="BJ95" s="229">
        <f t="shared" si="166"/>
        <v>0</v>
      </c>
      <c r="BK95" s="229">
        <f t="shared" si="166"/>
        <v>0</v>
      </c>
      <c r="BL95" s="229">
        <f t="shared" si="166"/>
        <v>0</v>
      </c>
      <c r="BM95" s="229">
        <f t="shared" si="166"/>
        <v>0</v>
      </c>
      <c r="BN95" s="229">
        <f t="shared" si="166"/>
        <v>0</v>
      </c>
      <c r="BO95" s="229">
        <f t="shared" si="166"/>
        <v>0</v>
      </c>
      <c r="BP95" s="229">
        <f t="shared" si="166"/>
        <v>0</v>
      </c>
      <c r="BQ95" s="229">
        <f t="shared" si="166"/>
        <v>0</v>
      </c>
      <c r="BR95" s="229">
        <f t="shared" si="166"/>
        <v>0</v>
      </c>
      <c r="BS95" s="229">
        <f t="shared" si="166"/>
        <v>0</v>
      </c>
      <c r="BT95" s="229">
        <f t="shared" si="166"/>
        <v>0</v>
      </c>
      <c r="BU95" s="229">
        <f t="shared" si="166"/>
        <v>0</v>
      </c>
      <c r="BV95" s="229">
        <f t="shared" si="166"/>
        <v>0</v>
      </c>
      <c r="BW95" s="229">
        <f t="shared" si="166"/>
        <v>0</v>
      </c>
      <c r="BX95" s="229">
        <f t="shared" si="166"/>
        <v>0</v>
      </c>
      <c r="BY95" s="229">
        <f t="shared" si="166"/>
        <v>0</v>
      </c>
      <c r="BZ95" s="229">
        <f t="shared" si="166"/>
        <v>0</v>
      </c>
    </row>
    <row r="96" spans="1:78" x14ac:dyDescent="0.2">
      <c r="A96" s="7" t="str">
        <f t="shared" si="163"/>
        <v>Roll-in 2</v>
      </c>
      <c r="B96" s="7">
        <f t="shared" si="163"/>
        <v>1</v>
      </c>
      <c r="C96" s="7">
        <f t="shared" si="165"/>
        <v>10</v>
      </c>
      <c r="D96" s="165">
        <f t="shared" si="164"/>
        <v>43769</v>
      </c>
      <c r="E96" s="77"/>
      <c r="F96" s="68"/>
      <c r="G96" s="229">
        <f t="shared" si="159"/>
        <v>0</v>
      </c>
      <c r="H96" s="229">
        <f t="shared" si="159"/>
        <v>0</v>
      </c>
      <c r="I96" s="229">
        <f t="shared" si="159"/>
        <v>0</v>
      </c>
      <c r="J96" s="229">
        <f t="shared" si="159"/>
        <v>0</v>
      </c>
      <c r="K96" s="229">
        <f t="shared" si="159"/>
        <v>0</v>
      </c>
      <c r="L96" s="229">
        <f t="shared" si="159"/>
        <v>0</v>
      </c>
      <c r="M96" s="229">
        <f t="shared" si="159"/>
        <v>0</v>
      </c>
      <c r="N96" s="229">
        <f t="shared" si="159"/>
        <v>0</v>
      </c>
      <c r="O96" s="229">
        <f t="shared" si="159"/>
        <v>0</v>
      </c>
      <c r="P96" s="229">
        <f t="shared" si="159"/>
        <v>0</v>
      </c>
      <c r="Q96" s="229">
        <f t="shared" si="159"/>
        <v>0</v>
      </c>
      <c r="R96" s="229">
        <f t="shared" si="159"/>
        <v>0</v>
      </c>
      <c r="S96" s="229">
        <f t="shared" si="159"/>
        <v>0</v>
      </c>
      <c r="T96" s="229">
        <f t="shared" si="159"/>
        <v>0</v>
      </c>
      <c r="U96" s="229">
        <f t="shared" si="159"/>
        <v>0</v>
      </c>
      <c r="V96" s="229">
        <f t="shared" si="159"/>
        <v>0</v>
      </c>
      <c r="W96" s="229">
        <f t="shared" si="160"/>
        <v>0</v>
      </c>
      <c r="X96" s="229">
        <f t="shared" si="160"/>
        <v>0</v>
      </c>
      <c r="Y96" s="229">
        <f t="shared" si="160"/>
        <v>0</v>
      </c>
      <c r="Z96" s="229">
        <f t="shared" si="160"/>
        <v>0</v>
      </c>
      <c r="AA96" s="229">
        <f t="shared" si="160"/>
        <v>0</v>
      </c>
      <c r="AB96" s="229">
        <f t="shared" si="160"/>
        <v>0</v>
      </c>
      <c r="AC96" s="229">
        <f t="shared" si="160"/>
        <v>0</v>
      </c>
      <c r="AD96" s="229">
        <f t="shared" si="160"/>
        <v>0</v>
      </c>
      <c r="AE96" s="229">
        <f t="shared" si="160"/>
        <v>0</v>
      </c>
      <c r="AF96" s="229">
        <f t="shared" si="160"/>
        <v>0</v>
      </c>
      <c r="AG96" s="229">
        <f t="shared" si="160"/>
        <v>0</v>
      </c>
      <c r="AH96" s="229">
        <f t="shared" si="160"/>
        <v>0</v>
      </c>
      <c r="AI96" s="229">
        <f t="shared" si="160"/>
        <v>0</v>
      </c>
      <c r="AJ96" s="229">
        <f t="shared" si="160"/>
        <v>0</v>
      </c>
      <c r="AK96" s="229">
        <f t="shared" si="160"/>
        <v>0</v>
      </c>
      <c r="AL96" s="229">
        <f t="shared" si="160"/>
        <v>0</v>
      </c>
      <c r="AM96" s="229">
        <f t="shared" si="161"/>
        <v>0</v>
      </c>
      <c r="AN96" s="229">
        <f t="shared" si="161"/>
        <v>0</v>
      </c>
      <c r="AO96" s="229">
        <f t="shared" si="166"/>
        <v>0</v>
      </c>
      <c r="AP96" s="229">
        <f t="shared" si="166"/>
        <v>0</v>
      </c>
      <c r="AQ96" s="229">
        <f t="shared" si="166"/>
        <v>0</v>
      </c>
      <c r="AR96" s="229">
        <f t="shared" si="166"/>
        <v>0</v>
      </c>
      <c r="AS96" s="229">
        <f t="shared" si="166"/>
        <v>0</v>
      </c>
      <c r="AT96" s="229">
        <f t="shared" si="166"/>
        <v>0</v>
      </c>
      <c r="AU96" s="229">
        <f t="shared" si="166"/>
        <v>0</v>
      </c>
      <c r="AV96" s="229">
        <f t="shared" si="166"/>
        <v>0</v>
      </c>
      <c r="AW96" s="229">
        <f t="shared" si="166"/>
        <v>0</v>
      </c>
      <c r="AX96" s="229">
        <f t="shared" si="166"/>
        <v>0</v>
      </c>
      <c r="AY96" s="229">
        <f t="shared" si="166"/>
        <v>0</v>
      </c>
      <c r="AZ96" s="229">
        <f t="shared" si="166"/>
        <v>0</v>
      </c>
      <c r="BA96" s="229">
        <f t="shared" si="166"/>
        <v>0</v>
      </c>
      <c r="BB96" s="229">
        <f t="shared" si="166"/>
        <v>0</v>
      </c>
      <c r="BC96" s="229">
        <f t="shared" si="166"/>
        <v>0</v>
      </c>
      <c r="BD96" s="229">
        <f t="shared" si="166"/>
        <v>0</v>
      </c>
      <c r="BE96" s="229">
        <f t="shared" si="166"/>
        <v>0</v>
      </c>
      <c r="BF96" s="229">
        <f t="shared" si="166"/>
        <v>0</v>
      </c>
      <c r="BG96" s="229">
        <f t="shared" si="166"/>
        <v>0</v>
      </c>
      <c r="BH96" s="229">
        <f t="shared" si="166"/>
        <v>0</v>
      </c>
      <c r="BI96" s="229">
        <f t="shared" si="166"/>
        <v>0</v>
      </c>
      <c r="BJ96" s="229">
        <f t="shared" si="166"/>
        <v>0</v>
      </c>
      <c r="BK96" s="229">
        <f t="shared" si="166"/>
        <v>0</v>
      </c>
      <c r="BL96" s="229">
        <f t="shared" si="166"/>
        <v>0</v>
      </c>
      <c r="BM96" s="229">
        <f t="shared" si="166"/>
        <v>0</v>
      </c>
      <c r="BN96" s="229">
        <f t="shared" si="166"/>
        <v>0</v>
      </c>
      <c r="BO96" s="229">
        <f t="shared" si="166"/>
        <v>0</v>
      </c>
      <c r="BP96" s="229">
        <f t="shared" si="166"/>
        <v>0</v>
      </c>
      <c r="BQ96" s="229">
        <f t="shared" si="166"/>
        <v>0</v>
      </c>
      <c r="BR96" s="229">
        <f t="shared" si="166"/>
        <v>0</v>
      </c>
      <c r="BS96" s="229">
        <f t="shared" si="166"/>
        <v>0</v>
      </c>
      <c r="BT96" s="229">
        <f t="shared" si="166"/>
        <v>0</v>
      </c>
      <c r="BU96" s="229">
        <f t="shared" si="166"/>
        <v>0</v>
      </c>
      <c r="BV96" s="229">
        <f t="shared" si="166"/>
        <v>0</v>
      </c>
      <c r="BW96" s="229">
        <f t="shared" si="166"/>
        <v>0</v>
      </c>
      <c r="BX96" s="229">
        <f t="shared" si="166"/>
        <v>0</v>
      </c>
      <c r="BY96" s="229">
        <f t="shared" si="166"/>
        <v>0</v>
      </c>
      <c r="BZ96" s="229">
        <f t="shared" si="166"/>
        <v>0</v>
      </c>
    </row>
    <row r="97" spans="1:78" x14ac:dyDescent="0.2">
      <c r="A97" s="7" t="str">
        <f t="shared" si="163"/>
        <v>Roll-in 2</v>
      </c>
      <c r="B97" s="7">
        <f t="shared" si="163"/>
        <v>1</v>
      </c>
      <c r="C97" s="7">
        <f t="shared" si="165"/>
        <v>11</v>
      </c>
      <c r="D97" s="165">
        <f t="shared" si="164"/>
        <v>43799</v>
      </c>
      <c r="E97" s="77"/>
      <c r="F97" s="68"/>
      <c r="G97" s="229">
        <f t="shared" si="159"/>
        <v>0</v>
      </c>
      <c r="H97" s="229">
        <f t="shared" si="159"/>
        <v>0</v>
      </c>
      <c r="I97" s="229">
        <f t="shared" si="159"/>
        <v>0</v>
      </c>
      <c r="J97" s="229">
        <f t="shared" si="159"/>
        <v>0</v>
      </c>
      <c r="K97" s="229">
        <f t="shared" si="159"/>
        <v>0</v>
      </c>
      <c r="L97" s="229">
        <f t="shared" si="159"/>
        <v>0</v>
      </c>
      <c r="M97" s="229">
        <f t="shared" si="159"/>
        <v>0</v>
      </c>
      <c r="N97" s="229">
        <f t="shared" si="159"/>
        <v>0</v>
      </c>
      <c r="O97" s="229">
        <f t="shared" si="159"/>
        <v>0</v>
      </c>
      <c r="P97" s="229">
        <f t="shared" si="159"/>
        <v>0</v>
      </c>
      <c r="Q97" s="229">
        <f t="shared" si="159"/>
        <v>0</v>
      </c>
      <c r="R97" s="229">
        <f t="shared" si="159"/>
        <v>0</v>
      </c>
      <c r="S97" s="229">
        <f t="shared" si="159"/>
        <v>0</v>
      </c>
      <c r="T97" s="229">
        <f t="shared" si="159"/>
        <v>0</v>
      </c>
      <c r="U97" s="229">
        <f t="shared" si="159"/>
        <v>0</v>
      </c>
      <c r="V97" s="229">
        <f t="shared" si="159"/>
        <v>0</v>
      </c>
      <c r="W97" s="229">
        <f t="shared" si="160"/>
        <v>0</v>
      </c>
      <c r="X97" s="229">
        <f t="shared" si="160"/>
        <v>0</v>
      </c>
      <c r="Y97" s="229">
        <f t="shared" si="160"/>
        <v>0</v>
      </c>
      <c r="Z97" s="229">
        <f t="shared" si="160"/>
        <v>0</v>
      </c>
      <c r="AA97" s="229">
        <f t="shared" si="160"/>
        <v>0</v>
      </c>
      <c r="AB97" s="229">
        <f t="shared" si="160"/>
        <v>0</v>
      </c>
      <c r="AC97" s="229">
        <f t="shared" si="160"/>
        <v>0</v>
      </c>
      <c r="AD97" s="229">
        <f t="shared" si="160"/>
        <v>0</v>
      </c>
      <c r="AE97" s="229">
        <f t="shared" si="160"/>
        <v>0</v>
      </c>
      <c r="AF97" s="229">
        <f t="shared" si="160"/>
        <v>0</v>
      </c>
      <c r="AG97" s="229">
        <f t="shared" si="160"/>
        <v>0</v>
      </c>
      <c r="AH97" s="229">
        <f t="shared" si="160"/>
        <v>0</v>
      </c>
      <c r="AI97" s="229">
        <f t="shared" si="160"/>
        <v>0</v>
      </c>
      <c r="AJ97" s="229">
        <f t="shared" si="160"/>
        <v>0</v>
      </c>
      <c r="AK97" s="229">
        <f t="shared" si="160"/>
        <v>0</v>
      </c>
      <c r="AL97" s="229">
        <f t="shared" si="160"/>
        <v>0</v>
      </c>
      <c r="AM97" s="229">
        <f t="shared" si="161"/>
        <v>0</v>
      </c>
      <c r="AN97" s="229">
        <f t="shared" si="161"/>
        <v>0</v>
      </c>
      <c r="AO97" s="229">
        <f t="shared" si="166"/>
        <v>0</v>
      </c>
      <c r="AP97" s="229">
        <f t="shared" si="166"/>
        <v>0</v>
      </c>
      <c r="AQ97" s="229">
        <f t="shared" si="166"/>
        <v>0</v>
      </c>
      <c r="AR97" s="229">
        <f t="shared" si="166"/>
        <v>0</v>
      </c>
      <c r="AS97" s="229">
        <f t="shared" si="166"/>
        <v>0</v>
      </c>
      <c r="AT97" s="229">
        <f t="shared" si="166"/>
        <v>0</v>
      </c>
      <c r="AU97" s="229">
        <f t="shared" si="166"/>
        <v>0</v>
      </c>
      <c r="AV97" s="229">
        <f t="shared" si="166"/>
        <v>0</v>
      </c>
      <c r="AW97" s="229">
        <f t="shared" si="166"/>
        <v>0</v>
      </c>
      <c r="AX97" s="229">
        <f t="shared" si="166"/>
        <v>0</v>
      </c>
      <c r="AY97" s="229">
        <f t="shared" si="166"/>
        <v>0</v>
      </c>
      <c r="AZ97" s="229">
        <f t="shared" si="166"/>
        <v>0</v>
      </c>
      <c r="BA97" s="229">
        <f t="shared" si="166"/>
        <v>0</v>
      </c>
      <c r="BB97" s="229">
        <f t="shared" si="166"/>
        <v>0</v>
      </c>
      <c r="BC97" s="229">
        <f t="shared" si="166"/>
        <v>0</v>
      </c>
      <c r="BD97" s="229">
        <f t="shared" si="166"/>
        <v>0</v>
      </c>
      <c r="BE97" s="229">
        <f t="shared" si="166"/>
        <v>0</v>
      </c>
      <c r="BF97" s="229">
        <f t="shared" si="166"/>
        <v>0</v>
      </c>
      <c r="BG97" s="229">
        <f t="shared" si="166"/>
        <v>0</v>
      </c>
      <c r="BH97" s="229">
        <f t="shared" si="166"/>
        <v>0</v>
      </c>
      <c r="BI97" s="229">
        <f t="shared" si="166"/>
        <v>0</v>
      </c>
      <c r="BJ97" s="229">
        <f t="shared" si="166"/>
        <v>0</v>
      </c>
      <c r="BK97" s="229">
        <f t="shared" si="166"/>
        <v>0</v>
      </c>
      <c r="BL97" s="229">
        <f t="shared" si="166"/>
        <v>0</v>
      </c>
      <c r="BM97" s="229">
        <f t="shared" si="166"/>
        <v>0</v>
      </c>
      <c r="BN97" s="229">
        <f t="shared" si="166"/>
        <v>0</v>
      </c>
      <c r="BO97" s="229">
        <f t="shared" si="166"/>
        <v>0</v>
      </c>
      <c r="BP97" s="229">
        <f t="shared" si="166"/>
        <v>0</v>
      </c>
      <c r="BQ97" s="229">
        <f t="shared" si="166"/>
        <v>0</v>
      </c>
      <c r="BR97" s="229">
        <f t="shared" si="166"/>
        <v>0</v>
      </c>
      <c r="BS97" s="229">
        <f t="shared" si="166"/>
        <v>0</v>
      </c>
      <c r="BT97" s="229">
        <f t="shared" si="166"/>
        <v>0</v>
      </c>
      <c r="BU97" s="229">
        <f t="shared" si="166"/>
        <v>0</v>
      </c>
      <c r="BV97" s="229">
        <f t="shared" si="166"/>
        <v>0</v>
      </c>
      <c r="BW97" s="229">
        <f t="shared" si="166"/>
        <v>0</v>
      </c>
      <c r="BX97" s="229">
        <f t="shared" si="166"/>
        <v>0</v>
      </c>
      <c r="BY97" s="229">
        <f t="shared" si="166"/>
        <v>0</v>
      </c>
      <c r="BZ97" s="229">
        <f t="shared" si="166"/>
        <v>0</v>
      </c>
    </row>
    <row r="98" spans="1:78" x14ac:dyDescent="0.2">
      <c r="A98" s="7" t="str">
        <f t="shared" si="163"/>
        <v>Roll-in 2</v>
      </c>
      <c r="B98" s="7">
        <f t="shared" si="163"/>
        <v>1</v>
      </c>
      <c r="C98" s="7">
        <f t="shared" si="165"/>
        <v>12</v>
      </c>
      <c r="D98" s="165">
        <f t="shared" si="164"/>
        <v>43830</v>
      </c>
      <c r="E98" s="77"/>
      <c r="F98" s="68"/>
      <c r="G98" s="229">
        <f t="shared" si="159"/>
        <v>0</v>
      </c>
      <c r="H98" s="229">
        <f t="shared" si="159"/>
        <v>0</v>
      </c>
      <c r="I98" s="229">
        <f t="shared" si="159"/>
        <v>0</v>
      </c>
      <c r="J98" s="229">
        <f t="shared" si="159"/>
        <v>0</v>
      </c>
      <c r="K98" s="229">
        <f t="shared" si="159"/>
        <v>0</v>
      </c>
      <c r="L98" s="229">
        <f t="shared" si="159"/>
        <v>0</v>
      </c>
      <c r="M98" s="229">
        <f t="shared" si="159"/>
        <v>0</v>
      </c>
      <c r="N98" s="229">
        <f t="shared" si="159"/>
        <v>0</v>
      </c>
      <c r="O98" s="229">
        <f t="shared" si="159"/>
        <v>0</v>
      </c>
      <c r="P98" s="229">
        <f t="shared" si="159"/>
        <v>0</v>
      </c>
      <c r="Q98" s="229">
        <f t="shared" si="159"/>
        <v>0</v>
      </c>
      <c r="R98" s="229">
        <f t="shared" si="159"/>
        <v>0</v>
      </c>
      <c r="S98" s="229">
        <f t="shared" si="159"/>
        <v>0</v>
      </c>
      <c r="T98" s="229">
        <f t="shared" si="159"/>
        <v>0</v>
      </c>
      <c r="U98" s="229">
        <f t="shared" si="159"/>
        <v>0</v>
      </c>
      <c r="V98" s="229">
        <f t="shared" si="159"/>
        <v>0</v>
      </c>
      <c r="W98" s="229">
        <f t="shared" si="160"/>
        <v>0</v>
      </c>
      <c r="X98" s="229">
        <f t="shared" si="160"/>
        <v>0</v>
      </c>
      <c r="Y98" s="229">
        <f t="shared" si="160"/>
        <v>0</v>
      </c>
      <c r="Z98" s="229">
        <f t="shared" si="160"/>
        <v>0</v>
      </c>
      <c r="AA98" s="229">
        <f t="shared" si="160"/>
        <v>0</v>
      </c>
      <c r="AB98" s="229">
        <f t="shared" si="160"/>
        <v>0</v>
      </c>
      <c r="AC98" s="229">
        <f t="shared" si="160"/>
        <v>0</v>
      </c>
      <c r="AD98" s="229">
        <f t="shared" si="160"/>
        <v>0</v>
      </c>
      <c r="AE98" s="229">
        <f t="shared" si="160"/>
        <v>0</v>
      </c>
      <c r="AF98" s="229">
        <f t="shared" si="160"/>
        <v>0</v>
      </c>
      <c r="AG98" s="229">
        <f t="shared" si="160"/>
        <v>0</v>
      </c>
      <c r="AH98" s="229">
        <f t="shared" si="160"/>
        <v>0</v>
      </c>
      <c r="AI98" s="229">
        <f t="shared" si="160"/>
        <v>0</v>
      </c>
      <c r="AJ98" s="229">
        <f t="shared" si="160"/>
        <v>0</v>
      </c>
      <c r="AK98" s="229">
        <f t="shared" si="160"/>
        <v>0</v>
      </c>
      <c r="AL98" s="229">
        <f t="shared" si="160"/>
        <v>0</v>
      </c>
      <c r="AM98" s="229">
        <f t="shared" si="161"/>
        <v>0</v>
      </c>
      <c r="AN98" s="229">
        <f t="shared" si="161"/>
        <v>0</v>
      </c>
      <c r="AO98" s="229">
        <f t="shared" si="166"/>
        <v>0</v>
      </c>
      <c r="AP98" s="229">
        <f t="shared" si="166"/>
        <v>0</v>
      </c>
      <c r="AQ98" s="229">
        <f t="shared" si="166"/>
        <v>0</v>
      </c>
      <c r="AR98" s="229">
        <f t="shared" si="166"/>
        <v>0</v>
      </c>
      <c r="AS98" s="229">
        <f t="shared" si="166"/>
        <v>0</v>
      </c>
      <c r="AT98" s="229">
        <f t="shared" si="166"/>
        <v>0</v>
      </c>
      <c r="AU98" s="229">
        <f t="shared" si="166"/>
        <v>0</v>
      </c>
      <c r="AV98" s="229">
        <f t="shared" si="166"/>
        <v>0</v>
      </c>
      <c r="AW98" s="229">
        <f t="shared" si="166"/>
        <v>0</v>
      </c>
      <c r="AX98" s="229">
        <f t="shared" si="166"/>
        <v>0</v>
      </c>
      <c r="AY98" s="229">
        <f t="shared" si="166"/>
        <v>0</v>
      </c>
      <c r="AZ98" s="229">
        <f t="shared" si="166"/>
        <v>0</v>
      </c>
      <c r="BA98" s="229">
        <f t="shared" si="166"/>
        <v>0</v>
      </c>
      <c r="BB98" s="229">
        <f t="shared" si="166"/>
        <v>0</v>
      </c>
      <c r="BC98" s="229">
        <f t="shared" si="166"/>
        <v>0</v>
      </c>
      <c r="BD98" s="229">
        <f t="shared" si="166"/>
        <v>0</v>
      </c>
      <c r="BE98" s="229">
        <f t="shared" si="166"/>
        <v>0</v>
      </c>
      <c r="BF98" s="229">
        <f t="shared" si="166"/>
        <v>0</v>
      </c>
      <c r="BG98" s="229">
        <f t="shared" si="166"/>
        <v>0</v>
      </c>
      <c r="BH98" s="229">
        <f t="shared" si="166"/>
        <v>0</v>
      </c>
      <c r="BI98" s="229">
        <f t="shared" si="166"/>
        <v>0</v>
      </c>
      <c r="BJ98" s="229">
        <f t="shared" si="166"/>
        <v>0</v>
      </c>
      <c r="BK98" s="229">
        <f t="shared" si="166"/>
        <v>0</v>
      </c>
      <c r="BL98" s="229">
        <f t="shared" si="166"/>
        <v>0</v>
      </c>
      <c r="BM98" s="229">
        <f t="shared" si="166"/>
        <v>0</v>
      </c>
      <c r="BN98" s="229">
        <f t="shared" si="166"/>
        <v>0</v>
      </c>
      <c r="BO98" s="229">
        <f t="shared" si="166"/>
        <v>0</v>
      </c>
      <c r="BP98" s="229">
        <f t="shared" si="166"/>
        <v>0</v>
      </c>
      <c r="BQ98" s="229">
        <f t="shared" si="166"/>
        <v>0</v>
      </c>
      <c r="BR98" s="229">
        <f t="shared" si="166"/>
        <v>0</v>
      </c>
      <c r="BS98" s="229">
        <f t="shared" si="166"/>
        <v>0</v>
      </c>
      <c r="BT98" s="229">
        <f t="shared" si="166"/>
        <v>0</v>
      </c>
      <c r="BU98" s="229">
        <f t="shared" si="166"/>
        <v>0</v>
      </c>
      <c r="BV98" s="229">
        <f t="shared" si="166"/>
        <v>0</v>
      </c>
      <c r="BW98" s="229">
        <f t="shared" si="166"/>
        <v>0</v>
      </c>
      <c r="BX98" s="229">
        <f t="shared" si="166"/>
        <v>0</v>
      </c>
      <c r="BY98" s="229">
        <f t="shared" si="166"/>
        <v>0</v>
      </c>
      <c r="BZ98" s="229">
        <f t="shared" si="166"/>
        <v>0</v>
      </c>
    </row>
    <row r="99" spans="1:78" x14ac:dyDescent="0.2">
      <c r="A99" s="7" t="str">
        <f t="shared" si="163"/>
        <v>Roll-in 2</v>
      </c>
      <c r="B99" s="7">
        <f t="shared" si="163"/>
        <v>1</v>
      </c>
      <c r="C99" s="7">
        <f t="shared" si="165"/>
        <v>13</v>
      </c>
      <c r="D99" s="165">
        <f t="shared" si="164"/>
        <v>43861</v>
      </c>
      <c r="E99" s="77"/>
      <c r="F99" s="68"/>
      <c r="G99" s="229">
        <f t="shared" si="159"/>
        <v>0</v>
      </c>
      <c r="H99" s="229">
        <f t="shared" si="159"/>
        <v>0</v>
      </c>
      <c r="I99" s="229">
        <f t="shared" si="159"/>
        <v>0</v>
      </c>
      <c r="J99" s="229">
        <f t="shared" si="159"/>
        <v>0</v>
      </c>
      <c r="K99" s="229">
        <f t="shared" si="159"/>
        <v>0</v>
      </c>
      <c r="L99" s="229">
        <f t="shared" si="159"/>
        <v>0</v>
      </c>
      <c r="M99" s="229">
        <f t="shared" si="159"/>
        <v>0</v>
      </c>
      <c r="N99" s="229">
        <f t="shared" si="159"/>
        <v>0</v>
      </c>
      <c r="O99" s="229">
        <f t="shared" si="159"/>
        <v>0</v>
      </c>
      <c r="P99" s="229">
        <f t="shared" si="159"/>
        <v>0</v>
      </c>
      <c r="Q99" s="229">
        <f t="shared" si="159"/>
        <v>0</v>
      </c>
      <c r="R99" s="229">
        <f t="shared" si="159"/>
        <v>0</v>
      </c>
      <c r="S99" s="229">
        <f t="shared" si="159"/>
        <v>0</v>
      </c>
      <c r="T99" s="229">
        <f t="shared" si="159"/>
        <v>0</v>
      </c>
      <c r="U99" s="229">
        <f t="shared" si="159"/>
        <v>0</v>
      </c>
      <c r="V99" s="229">
        <f t="shared" si="159"/>
        <v>0</v>
      </c>
      <c r="W99" s="229">
        <f t="shared" si="160"/>
        <v>0</v>
      </c>
      <c r="X99" s="229">
        <f t="shared" si="160"/>
        <v>0</v>
      </c>
      <c r="Y99" s="229">
        <f t="shared" si="160"/>
        <v>0</v>
      </c>
      <c r="Z99" s="229">
        <f t="shared" si="160"/>
        <v>0</v>
      </c>
      <c r="AA99" s="229">
        <f t="shared" si="160"/>
        <v>0</v>
      </c>
      <c r="AB99" s="229">
        <f t="shared" si="160"/>
        <v>0</v>
      </c>
      <c r="AC99" s="229">
        <f t="shared" si="160"/>
        <v>0</v>
      </c>
      <c r="AD99" s="229">
        <f t="shared" si="160"/>
        <v>0</v>
      </c>
      <c r="AE99" s="229">
        <f t="shared" si="160"/>
        <v>0</v>
      </c>
      <c r="AF99" s="229">
        <f t="shared" si="160"/>
        <v>0</v>
      </c>
      <c r="AG99" s="229">
        <f t="shared" si="160"/>
        <v>0</v>
      </c>
      <c r="AH99" s="229">
        <f t="shared" si="160"/>
        <v>0</v>
      </c>
      <c r="AI99" s="229">
        <f t="shared" si="160"/>
        <v>0</v>
      </c>
      <c r="AJ99" s="229">
        <f t="shared" si="160"/>
        <v>0</v>
      </c>
      <c r="AK99" s="229">
        <f t="shared" si="160"/>
        <v>0</v>
      </c>
      <c r="AL99" s="229">
        <f t="shared" si="160"/>
        <v>0</v>
      </c>
      <c r="AM99" s="229">
        <f t="shared" si="161"/>
        <v>0</v>
      </c>
      <c r="AN99" s="229">
        <f t="shared" si="161"/>
        <v>0</v>
      </c>
      <c r="AO99" s="229">
        <f t="shared" si="166"/>
        <v>0</v>
      </c>
      <c r="AP99" s="229">
        <f t="shared" si="166"/>
        <v>0</v>
      </c>
      <c r="AQ99" s="229">
        <f t="shared" si="166"/>
        <v>0</v>
      </c>
      <c r="AR99" s="229">
        <f t="shared" si="166"/>
        <v>0</v>
      </c>
      <c r="AS99" s="229">
        <f t="shared" si="166"/>
        <v>0</v>
      </c>
      <c r="AT99" s="229">
        <f t="shared" si="166"/>
        <v>0</v>
      </c>
      <c r="AU99" s="229">
        <f t="shared" si="166"/>
        <v>0</v>
      </c>
      <c r="AV99" s="229">
        <f t="shared" si="166"/>
        <v>0</v>
      </c>
      <c r="AW99" s="229">
        <f t="shared" si="166"/>
        <v>0</v>
      </c>
      <c r="AX99" s="229">
        <f t="shared" si="166"/>
        <v>0</v>
      </c>
      <c r="AY99" s="229">
        <f t="shared" si="166"/>
        <v>0</v>
      </c>
      <c r="AZ99" s="229">
        <f t="shared" si="166"/>
        <v>0</v>
      </c>
      <c r="BA99" s="229">
        <f t="shared" si="166"/>
        <v>0</v>
      </c>
      <c r="BB99" s="229">
        <f t="shared" si="166"/>
        <v>0</v>
      </c>
      <c r="BC99" s="229">
        <f t="shared" si="166"/>
        <v>0</v>
      </c>
      <c r="BD99" s="229">
        <f t="shared" si="166"/>
        <v>0</v>
      </c>
      <c r="BE99" s="229">
        <f t="shared" si="166"/>
        <v>0</v>
      </c>
      <c r="BF99" s="229">
        <f t="shared" si="166"/>
        <v>0</v>
      </c>
      <c r="BG99" s="229">
        <f t="shared" si="166"/>
        <v>0</v>
      </c>
      <c r="BH99" s="229">
        <f t="shared" si="166"/>
        <v>0</v>
      </c>
      <c r="BI99" s="229">
        <f t="shared" si="166"/>
        <v>0</v>
      </c>
      <c r="BJ99" s="229">
        <f t="shared" si="166"/>
        <v>0</v>
      </c>
      <c r="BK99" s="229">
        <f t="shared" si="166"/>
        <v>0</v>
      </c>
      <c r="BL99" s="229">
        <f t="shared" si="166"/>
        <v>0</v>
      </c>
      <c r="BM99" s="229">
        <f t="shared" si="166"/>
        <v>0</v>
      </c>
      <c r="BN99" s="229">
        <f t="shared" si="166"/>
        <v>0</v>
      </c>
      <c r="BO99" s="229">
        <f t="shared" si="166"/>
        <v>0</v>
      </c>
      <c r="BP99" s="229">
        <f t="shared" si="166"/>
        <v>0</v>
      </c>
      <c r="BQ99" s="229">
        <f t="shared" si="166"/>
        <v>0</v>
      </c>
      <c r="BR99" s="229">
        <f t="shared" si="166"/>
        <v>0</v>
      </c>
      <c r="BS99" s="229">
        <f t="shared" si="166"/>
        <v>0</v>
      </c>
      <c r="BT99" s="229">
        <f t="shared" si="166"/>
        <v>0</v>
      </c>
      <c r="BU99" s="229">
        <f t="shared" si="166"/>
        <v>0</v>
      </c>
      <c r="BV99" s="229">
        <f t="shared" si="166"/>
        <v>0</v>
      </c>
      <c r="BW99" s="229">
        <f t="shared" si="166"/>
        <v>0</v>
      </c>
      <c r="BX99" s="229">
        <f t="shared" si="166"/>
        <v>0</v>
      </c>
      <c r="BY99" s="229">
        <f t="shared" si="166"/>
        <v>0</v>
      </c>
      <c r="BZ99" s="229">
        <f t="shared" si="166"/>
        <v>0</v>
      </c>
    </row>
    <row r="100" spans="1:78" x14ac:dyDescent="0.2">
      <c r="A100" s="7" t="str">
        <f t="shared" si="163"/>
        <v>Roll-in 2</v>
      </c>
      <c r="B100" s="7">
        <f t="shared" si="163"/>
        <v>1</v>
      </c>
      <c r="C100" s="7">
        <f t="shared" si="165"/>
        <v>14</v>
      </c>
      <c r="D100" s="165">
        <f t="shared" si="164"/>
        <v>43890</v>
      </c>
      <c r="E100" s="77"/>
      <c r="F100" s="68"/>
      <c r="G100" s="229">
        <f t="shared" si="159"/>
        <v>0</v>
      </c>
      <c r="H100" s="229">
        <f t="shared" si="159"/>
        <v>0</v>
      </c>
      <c r="I100" s="229">
        <f t="shared" si="159"/>
        <v>0</v>
      </c>
      <c r="J100" s="229">
        <f t="shared" si="159"/>
        <v>0</v>
      </c>
      <c r="K100" s="229">
        <f t="shared" si="159"/>
        <v>0</v>
      </c>
      <c r="L100" s="229">
        <f t="shared" si="159"/>
        <v>0</v>
      </c>
      <c r="M100" s="229">
        <f t="shared" si="159"/>
        <v>0</v>
      </c>
      <c r="N100" s="229">
        <f t="shared" si="159"/>
        <v>0</v>
      </c>
      <c r="O100" s="229">
        <f t="shared" si="159"/>
        <v>0</v>
      </c>
      <c r="P100" s="229">
        <f t="shared" si="159"/>
        <v>0</v>
      </c>
      <c r="Q100" s="229">
        <f t="shared" si="159"/>
        <v>0</v>
      </c>
      <c r="R100" s="229">
        <f t="shared" si="159"/>
        <v>0</v>
      </c>
      <c r="S100" s="229">
        <f t="shared" si="159"/>
        <v>0</v>
      </c>
      <c r="T100" s="229">
        <f t="shared" si="159"/>
        <v>0</v>
      </c>
      <c r="U100" s="229">
        <f t="shared" si="159"/>
        <v>0</v>
      </c>
      <c r="V100" s="229">
        <f t="shared" si="159"/>
        <v>0</v>
      </c>
      <c r="W100" s="229">
        <f t="shared" si="160"/>
        <v>0</v>
      </c>
      <c r="X100" s="229">
        <f t="shared" si="160"/>
        <v>0</v>
      </c>
      <c r="Y100" s="229">
        <f t="shared" si="160"/>
        <v>0</v>
      </c>
      <c r="Z100" s="229">
        <f t="shared" si="160"/>
        <v>0</v>
      </c>
      <c r="AA100" s="229">
        <f t="shared" si="160"/>
        <v>0</v>
      </c>
      <c r="AB100" s="229">
        <f t="shared" si="160"/>
        <v>0</v>
      </c>
      <c r="AC100" s="229">
        <f t="shared" si="160"/>
        <v>0</v>
      </c>
      <c r="AD100" s="229">
        <f t="shared" si="160"/>
        <v>0</v>
      </c>
      <c r="AE100" s="229">
        <f t="shared" si="160"/>
        <v>0</v>
      </c>
      <c r="AF100" s="229">
        <f t="shared" si="160"/>
        <v>0</v>
      </c>
      <c r="AG100" s="229">
        <f t="shared" si="160"/>
        <v>0</v>
      </c>
      <c r="AH100" s="229">
        <f t="shared" si="160"/>
        <v>0</v>
      </c>
      <c r="AI100" s="229">
        <f t="shared" si="160"/>
        <v>0</v>
      </c>
      <c r="AJ100" s="229">
        <f t="shared" si="160"/>
        <v>0</v>
      </c>
      <c r="AK100" s="229">
        <f t="shared" si="160"/>
        <v>0</v>
      </c>
      <c r="AL100" s="229">
        <f t="shared" si="160"/>
        <v>0</v>
      </c>
      <c r="AM100" s="229">
        <f t="shared" si="161"/>
        <v>0</v>
      </c>
      <c r="AN100" s="229">
        <f t="shared" si="161"/>
        <v>0</v>
      </c>
      <c r="AO100" s="229">
        <f t="shared" si="166"/>
        <v>0</v>
      </c>
      <c r="AP100" s="229">
        <f t="shared" si="166"/>
        <v>0</v>
      </c>
      <c r="AQ100" s="229">
        <f t="shared" si="166"/>
        <v>0</v>
      </c>
      <c r="AR100" s="229">
        <f t="shared" si="166"/>
        <v>0</v>
      </c>
      <c r="AS100" s="229">
        <f t="shared" si="166"/>
        <v>0</v>
      </c>
      <c r="AT100" s="229">
        <f t="shared" si="166"/>
        <v>0</v>
      </c>
      <c r="AU100" s="229">
        <f t="shared" si="166"/>
        <v>0</v>
      </c>
      <c r="AV100" s="229">
        <f t="shared" si="166"/>
        <v>0</v>
      </c>
      <c r="AW100" s="229">
        <f t="shared" si="166"/>
        <v>0</v>
      </c>
      <c r="AX100" s="229">
        <f t="shared" si="166"/>
        <v>0</v>
      </c>
      <c r="AY100" s="229">
        <f t="shared" si="166"/>
        <v>0</v>
      </c>
      <c r="AZ100" s="229">
        <f t="shared" si="166"/>
        <v>0</v>
      </c>
      <c r="BA100" s="229">
        <f t="shared" si="166"/>
        <v>0</v>
      </c>
      <c r="BB100" s="229">
        <f t="shared" si="166"/>
        <v>0</v>
      </c>
      <c r="BC100" s="229">
        <f t="shared" si="166"/>
        <v>0</v>
      </c>
      <c r="BD100" s="229">
        <f t="shared" si="166"/>
        <v>0</v>
      </c>
      <c r="BE100" s="229">
        <f t="shared" ref="AO100:BZ107" si="167">IF($D100=BE$9,$E100*$G$3/2,IF(AND($C100+$E$3&gt;BE$8,BE$9&gt;$D100),$E100*$G$3,0))</f>
        <v>0</v>
      </c>
      <c r="BF100" s="229">
        <f t="shared" si="167"/>
        <v>0</v>
      </c>
      <c r="BG100" s="229">
        <f t="shared" si="167"/>
        <v>0</v>
      </c>
      <c r="BH100" s="229">
        <f t="shared" si="167"/>
        <v>0</v>
      </c>
      <c r="BI100" s="229">
        <f t="shared" si="167"/>
        <v>0</v>
      </c>
      <c r="BJ100" s="229">
        <f t="shared" si="167"/>
        <v>0</v>
      </c>
      <c r="BK100" s="229">
        <f t="shared" si="167"/>
        <v>0</v>
      </c>
      <c r="BL100" s="229">
        <f t="shared" si="167"/>
        <v>0</v>
      </c>
      <c r="BM100" s="229">
        <f t="shared" si="167"/>
        <v>0</v>
      </c>
      <c r="BN100" s="229">
        <f t="shared" si="167"/>
        <v>0</v>
      </c>
      <c r="BO100" s="229">
        <f t="shared" si="167"/>
        <v>0</v>
      </c>
      <c r="BP100" s="229">
        <f t="shared" si="167"/>
        <v>0</v>
      </c>
      <c r="BQ100" s="229">
        <f t="shared" si="167"/>
        <v>0</v>
      </c>
      <c r="BR100" s="229">
        <f t="shared" si="167"/>
        <v>0</v>
      </c>
      <c r="BS100" s="229">
        <f t="shared" si="167"/>
        <v>0</v>
      </c>
      <c r="BT100" s="229">
        <f t="shared" si="167"/>
        <v>0</v>
      </c>
      <c r="BU100" s="229">
        <f t="shared" si="167"/>
        <v>0</v>
      </c>
      <c r="BV100" s="229">
        <f t="shared" si="167"/>
        <v>0</v>
      </c>
      <c r="BW100" s="229">
        <f t="shared" si="167"/>
        <v>0</v>
      </c>
      <c r="BX100" s="229">
        <f t="shared" si="167"/>
        <v>0</v>
      </c>
      <c r="BY100" s="229">
        <f t="shared" si="167"/>
        <v>0</v>
      </c>
      <c r="BZ100" s="229">
        <f t="shared" si="167"/>
        <v>0</v>
      </c>
    </row>
    <row r="101" spans="1:78" x14ac:dyDescent="0.2">
      <c r="A101" s="7" t="str">
        <f t="shared" si="163"/>
        <v>Roll-in 3</v>
      </c>
      <c r="B101" s="7">
        <f t="shared" si="163"/>
        <v>1</v>
      </c>
      <c r="C101" s="7">
        <f t="shared" si="165"/>
        <v>15</v>
      </c>
      <c r="D101" s="165">
        <f t="shared" si="164"/>
        <v>43921</v>
      </c>
      <c r="E101" s="77"/>
      <c r="F101" s="68"/>
      <c r="G101" s="229">
        <f t="shared" si="159"/>
        <v>0</v>
      </c>
      <c r="H101" s="229">
        <f t="shared" si="159"/>
        <v>0</v>
      </c>
      <c r="I101" s="229">
        <f t="shared" si="159"/>
        <v>0</v>
      </c>
      <c r="J101" s="229">
        <f t="shared" si="159"/>
        <v>0</v>
      </c>
      <c r="K101" s="229">
        <f t="shared" si="159"/>
        <v>0</v>
      </c>
      <c r="L101" s="229">
        <f t="shared" si="159"/>
        <v>0</v>
      </c>
      <c r="M101" s="229">
        <f t="shared" si="159"/>
        <v>0</v>
      </c>
      <c r="N101" s="229">
        <f t="shared" si="159"/>
        <v>0</v>
      </c>
      <c r="O101" s="229">
        <f t="shared" si="159"/>
        <v>0</v>
      </c>
      <c r="P101" s="229">
        <f t="shared" si="159"/>
        <v>0</v>
      </c>
      <c r="Q101" s="229">
        <f t="shared" si="159"/>
        <v>0</v>
      </c>
      <c r="R101" s="229">
        <f t="shared" si="159"/>
        <v>0</v>
      </c>
      <c r="S101" s="229">
        <f t="shared" si="159"/>
        <v>0</v>
      </c>
      <c r="T101" s="229">
        <f t="shared" si="159"/>
        <v>0</v>
      </c>
      <c r="U101" s="229">
        <f t="shared" si="159"/>
        <v>0</v>
      </c>
      <c r="V101" s="229">
        <f t="shared" si="159"/>
        <v>0</v>
      </c>
      <c r="W101" s="229">
        <f t="shared" si="160"/>
        <v>0</v>
      </c>
      <c r="X101" s="229">
        <f t="shared" si="160"/>
        <v>0</v>
      </c>
      <c r="Y101" s="229">
        <f t="shared" si="160"/>
        <v>0</v>
      </c>
      <c r="Z101" s="229">
        <f t="shared" si="160"/>
        <v>0</v>
      </c>
      <c r="AA101" s="229">
        <f t="shared" si="160"/>
        <v>0</v>
      </c>
      <c r="AB101" s="229">
        <f t="shared" si="160"/>
        <v>0</v>
      </c>
      <c r="AC101" s="229">
        <f t="shared" si="160"/>
        <v>0</v>
      </c>
      <c r="AD101" s="229">
        <f t="shared" si="160"/>
        <v>0</v>
      </c>
      <c r="AE101" s="229">
        <f t="shared" si="160"/>
        <v>0</v>
      </c>
      <c r="AF101" s="229">
        <f t="shared" si="160"/>
        <v>0</v>
      </c>
      <c r="AG101" s="229">
        <f t="shared" si="160"/>
        <v>0</v>
      </c>
      <c r="AH101" s="229">
        <f t="shared" si="160"/>
        <v>0</v>
      </c>
      <c r="AI101" s="229">
        <f t="shared" si="160"/>
        <v>0</v>
      </c>
      <c r="AJ101" s="229">
        <f t="shared" si="160"/>
        <v>0</v>
      </c>
      <c r="AK101" s="229">
        <f t="shared" si="160"/>
        <v>0</v>
      </c>
      <c r="AL101" s="229">
        <f t="shared" si="160"/>
        <v>0</v>
      </c>
      <c r="AM101" s="229">
        <f t="shared" si="161"/>
        <v>0</v>
      </c>
      <c r="AN101" s="229">
        <f t="shared" si="161"/>
        <v>0</v>
      </c>
      <c r="AO101" s="229">
        <f t="shared" si="167"/>
        <v>0</v>
      </c>
      <c r="AP101" s="229">
        <f t="shared" si="167"/>
        <v>0</v>
      </c>
      <c r="AQ101" s="229">
        <f t="shared" si="167"/>
        <v>0</v>
      </c>
      <c r="AR101" s="229">
        <f t="shared" si="167"/>
        <v>0</v>
      </c>
      <c r="AS101" s="229">
        <f t="shared" si="167"/>
        <v>0</v>
      </c>
      <c r="AT101" s="229">
        <f t="shared" si="167"/>
        <v>0</v>
      </c>
      <c r="AU101" s="229">
        <f t="shared" si="167"/>
        <v>0</v>
      </c>
      <c r="AV101" s="229">
        <f t="shared" si="167"/>
        <v>0</v>
      </c>
      <c r="AW101" s="229">
        <f t="shared" si="167"/>
        <v>0</v>
      </c>
      <c r="AX101" s="229">
        <f t="shared" si="167"/>
        <v>0</v>
      </c>
      <c r="AY101" s="229">
        <f t="shared" si="167"/>
        <v>0</v>
      </c>
      <c r="AZ101" s="229">
        <f t="shared" si="167"/>
        <v>0</v>
      </c>
      <c r="BA101" s="229">
        <f t="shared" si="167"/>
        <v>0</v>
      </c>
      <c r="BB101" s="229">
        <f t="shared" si="167"/>
        <v>0</v>
      </c>
      <c r="BC101" s="229">
        <f t="shared" si="167"/>
        <v>0</v>
      </c>
      <c r="BD101" s="229">
        <f t="shared" si="167"/>
        <v>0</v>
      </c>
      <c r="BE101" s="229">
        <f t="shared" si="167"/>
        <v>0</v>
      </c>
      <c r="BF101" s="229">
        <f t="shared" si="167"/>
        <v>0</v>
      </c>
      <c r="BG101" s="229">
        <f t="shared" si="167"/>
        <v>0</v>
      </c>
      <c r="BH101" s="229">
        <f t="shared" si="167"/>
        <v>0</v>
      </c>
      <c r="BI101" s="229">
        <f t="shared" si="167"/>
        <v>0</v>
      </c>
      <c r="BJ101" s="229">
        <f t="shared" si="167"/>
        <v>0</v>
      </c>
      <c r="BK101" s="229">
        <f t="shared" si="167"/>
        <v>0</v>
      </c>
      <c r="BL101" s="229">
        <f t="shared" si="167"/>
        <v>0</v>
      </c>
      <c r="BM101" s="229">
        <f t="shared" si="167"/>
        <v>0</v>
      </c>
      <c r="BN101" s="229">
        <f t="shared" si="167"/>
        <v>0</v>
      </c>
      <c r="BO101" s="229">
        <f t="shared" si="167"/>
        <v>0</v>
      </c>
      <c r="BP101" s="229">
        <f t="shared" si="167"/>
        <v>0</v>
      </c>
      <c r="BQ101" s="229">
        <f t="shared" si="167"/>
        <v>0</v>
      </c>
      <c r="BR101" s="229">
        <f t="shared" si="167"/>
        <v>0</v>
      </c>
      <c r="BS101" s="229">
        <f t="shared" si="167"/>
        <v>0</v>
      </c>
      <c r="BT101" s="229">
        <f t="shared" si="167"/>
        <v>0</v>
      </c>
      <c r="BU101" s="229">
        <f t="shared" si="167"/>
        <v>0</v>
      </c>
      <c r="BV101" s="229">
        <f t="shared" si="167"/>
        <v>0</v>
      </c>
      <c r="BW101" s="229">
        <f t="shared" si="167"/>
        <v>0</v>
      </c>
      <c r="BX101" s="229">
        <f t="shared" si="167"/>
        <v>0</v>
      </c>
      <c r="BY101" s="229">
        <f t="shared" si="167"/>
        <v>0</v>
      </c>
      <c r="BZ101" s="229">
        <f t="shared" si="167"/>
        <v>0</v>
      </c>
    </row>
    <row r="102" spans="1:78" x14ac:dyDescent="0.2">
      <c r="A102" s="7" t="str">
        <f t="shared" si="163"/>
        <v>Roll-in 3</v>
      </c>
      <c r="B102" s="7">
        <f t="shared" si="163"/>
        <v>1</v>
      </c>
      <c r="C102" s="7">
        <f t="shared" si="165"/>
        <v>16</v>
      </c>
      <c r="D102" s="165">
        <f t="shared" si="164"/>
        <v>43951</v>
      </c>
      <c r="E102" s="77"/>
      <c r="F102" s="68"/>
      <c r="G102" s="229">
        <f t="shared" si="159"/>
        <v>0</v>
      </c>
      <c r="H102" s="229">
        <f t="shared" si="159"/>
        <v>0</v>
      </c>
      <c r="I102" s="229">
        <f t="shared" si="159"/>
        <v>0</v>
      </c>
      <c r="J102" s="229">
        <f t="shared" si="159"/>
        <v>0</v>
      </c>
      <c r="K102" s="229">
        <f t="shared" si="159"/>
        <v>0</v>
      </c>
      <c r="L102" s="229">
        <f t="shared" si="159"/>
        <v>0</v>
      </c>
      <c r="M102" s="229">
        <f t="shared" si="159"/>
        <v>0</v>
      </c>
      <c r="N102" s="229">
        <f t="shared" si="159"/>
        <v>0</v>
      </c>
      <c r="O102" s="229">
        <f t="shared" si="159"/>
        <v>0</v>
      </c>
      <c r="P102" s="229">
        <f t="shared" si="159"/>
        <v>0</v>
      </c>
      <c r="Q102" s="229">
        <f t="shared" si="159"/>
        <v>0</v>
      </c>
      <c r="R102" s="229">
        <f t="shared" si="159"/>
        <v>0</v>
      </c>
      <c r="S102" s="229">
        <f t="shared" si="159"/>
        <v>0</v>
      </c>
      <c r="T102" s="229">
        <f t="shared" si="159"/>
        <v>0</v>
      </c>
      <c r="U102" s="229">
        <f t="shared" si="159"/>
        <v>0</v>
      </c>
      <c r="V102" s="229">
        <f t="shared" ref="Q102:AF117" si="168">IF($D102=V$9,$E102*$G$3/2,IF(AND($C102+$E$3&gt;V$8,V$9&gt;$D102),$E102*$G$3,0))</f>
        <v>0</v>
      </c>
      <c r="W102" s="229">
        <f t="shared" si="168"/>
        <v>0</v>
      </c>
      <c r="X102" s="229">
        <f t="shared" si="168"/>
        <v>0</v>
      </c>
      <c r="Y102" s="229">
        <f t="shared" si="168"/>
        <v>0</v>
      </c>
      <c r="Z102" s="229">
        <f t="shared" si="168"/>
        <v>0</v>
      </c>
      <c r="AA102" s="229">
        <f t="shared" si="160"/>
        <v>0</v>
      </c>
      <c r="AB102" s="229">
        <f t="shared" si="160"/>
        <v>0</v>
      </c>
      <c r="AC102" s="229">
        <f t="shared" si="160"/>
        <v>0</v>
      </c>
      <c r="AD102" s="229">
        <f t="shared" si="160"/>
        <v>0</v>
      </c>
      <c r="AE102" s="229">
        <f t="shared" si="160"/>
        <v>0</v>
      </c>
      <c r="AF102" s="229">
        <f t="shared" si="160"/>
        <v>0</v>
      </c>
      <c r="AG102" s="229">
        <f t="shared" si="160"/>
        <v>0</v>
      </c>
      <c r="AH102" s="229">
        <f t="shared" si="160"/>
        <v>0</v>
      </c>
      <c r="AI102" s="229">
        <f t="shared" si="160"/>
        <v>0</v>
      </c>
      <c r="AJ102" s="229">
        <f t="shared" si="160"/>
        <v>0</v>
      </c>
      <c r="AK102" s="229">
        <f t="shared" si="160"/>
        <v>0</v>
      </c>
      <c r="AL102" s="229">
        <f t="shared" si="160"/>
        <v>0</v>
      </c>
      <c r="AM102" s="229">
        <f t="shared" si="161"/>
        <v>0</v>
      </c>
      <c r="AN102" s="229">
        <f t="shared" si="161"/>
        <v>0</v>
      </c>
      <c r="AO102" s="229">
        <f t="shared" si="167"/>
        <v>0</v>
      </c>
      <c r="AP102" s="229">
        <f t="shared" si="167"/>
        <v>0</v>
      </c>
      <c r="AQ102" s="229">
        <f t="shared" si="167"/>
        <v>0</v>
      </c>
      <c r="AR102" s="229">
        <f t="shared" si="167"/>
        <v>0</v>
      </c>
      <c r="AS102" s="229">
        <f t="shared" si="167"/>
        <v>0</v>
      </c>
      <c r="AT102" s="229">
        <f t="shared" si="167"/>
        <v>0</v>
      </c>
      <c r="AU102" s="229">
        <f t="shared" si="167"/>
        <v>0</v>
      </c>
      <c r="AV102" s="229">
        <f t="shared" si="167"/>
        <v>0</v>
      </c>
      <c r="AW102" s="229">
        <f t="shared" si="167"/>
        <v>0</v>
      </c>
      <c r="AX102" s="229">
        <f t="shared" si="167"/>
        <v>0</v>
      </c>
      <c r="AY102" s="229">
        <f t="shared" si="167"/>
        <v>0</v>
      </c>
      <c r="AZ102" s="229">
        <f t="shared" si="167"/>
        <v>0</v>
      </c>
      <c r="BA102" s="229">
        <f t="shared" si="167"/>
        <v>0</v>
      </c>
      <c r="BB102" s="229">
        <f t="shared" si="167"/>
        <v>0</v>
      </c>
      <c r="BC102" s="229">
        <f t="shared" si="167"/>
        <v>0</v>
      </c>
      <c r="BD102" s="229">
        <f t="shared" si="167"/>
        <v>0</v>
      </c>
      <c r="BE102" s="229">
        <f t="shared" si="167"/>
        <v>0</v>
      </c>
      <c r="BF102" s="229">
        <f t="shared" si="167"/>
        <v>0</v>
      </c>
      <c r="BG102" s="229">
        <f t="shared" si="167"/>
        <v>0</v>
      </c>
      <c r="BH102" s="229">
        <f t="shared" si="167"/>
        <v>0</v>
      </c>
      <c r="BI102" s="229">
        <f t="shared" si="167"/>
        <v>0</v>
      </c>
      <c r="BJ102" s="229">
        <f t="shared" si="167"/>
        <v>0</v>
      </c>
      <c r="BK102" s="229">
        <f t="shared" si="167"/>
        <v>0</v>
      </c>
      <c r="BL102" s="229">
        <f t="shared" si="167"/>
        <v>0</v>
      </c>
      <c r="BM102" s="229">
        <f t="shared" si="167"/>
        <v>0</v>
      </c>
      <c r="BN102" s="229">
        <f t="shared" si="167"/>
        <v>0</v>
      </c>
      <c r="BO102" s="229">
        <f t="shared" si="167"/>
        <v>0</v>
      </c>
      <c r="BP102" s="229">
        <f t="shared" si="167"/>
        <v>0</v>
      </c>
      <c r="BQ102" s="229">
        <f t="shared" si="167"/>
        <v>0</v>
      </c>
      <c r="BR102" s="229">
        <f t="shared" si="167"/>
        <v>0</v>
      </c>
      <c r="BS102" s="229">
        <f t="shared" si="167"/>
        <v>0</v>
      </c>
      <c r="BT102" s="229">
        <f t="shared" si="167"/>
        <v>0</v>
      </c>
      <c r="BU102" s="229">
        <f t="shared" si="167"/>
        <v>0</v>
      </c>
      <c r="BV102" s="229">
        <f t="shared" si="167"/>
        <v>0</v>
      </c>
      <c r="BW102" s="229">
        <f t="shared" si="167"/>
        <v>0</v>
      </c>
      <c r="BX102" s="229">
        <f t="shared" si="167"/>
        <v>0</v>
      </c>
      <c r="BY102" s="229">
        <f t="shared" si="167"/>
        <v>0</v>
      </c>
      <c r="BZ102" s="229">
        <f t="shared" si="167"/>
        <v>0</v>
      </c>
    </row>
    <row r="103" spans="1:78" x14ac:dyDescent="0.2">
      <c r="A103" s="7" t="str">
        <f t="shared" si="163"/>
        <v>Roll-in 3</v>
      </c>
      <c r="B103" s="7">
        <f t="shared" si="163"/>
        <v>1</v>
      </c>
      <c r="C103" s="7">
        <f t="shared" si="165"/>
        <v>17</v>
      </c>
      <c r="D103" s="165">
        <f t="shared" si="164"/>
        <v>43982</v>
      </c>
      <c r="E103" s="77"/>
      <c r="F103" s="68"/>
      <c r="G103" s="229">
        <f t="shared" ref="G103:V118" si="169">IF($D103=G$9,$E103*$G$3/2,IF(AND($C103+$E$3&gt;G$8,G$9&gt;$D103),$E103*$G$3,0))</f>
        <v>0</v>
      </c>
      <c r="H103" s="229">
        <f t="shared" si="169"/>
        <v>0</v>
      </c>
      <c r="I103" s="229">
        <f t="shared" si="169"/>
        <v>0</v>
      </c>
      <c r="J103" s="229">
        <f t="shared" si="169"/>
        <v>0</v>
      </c>
      <c r="K103" s="229">
        <f t="shared" si="169"/>
        <v>0</v>
      </c>
      <c r="L103" s="229">
        <f t="shared" si="169"/>
        <v>0</v>
      </c>
      <c r="M103" s="229">
        <f t="shared" si="169"/>
        <v>0</v>
      </c>
      <c r="N103" s="229">
        <f t="shared" si="169"/>
        <v>0</v>
      </c>
      <c r="O103" s="229">
        <f t="shared" si="169"/>
        <v>0</v>
      </c>
      <c r="P103" s="229">
        <f t="shared" si="169"/>
        <v>0</v>
      </c>
      <c r="Q103" s="229">
        <f t="shared" si="168"/>
        <v>0</v>
      </c>
      <c r="R103" s="229">
        <f t="shared" si="168"/>
        <v>0</v>
      </c>
      <c r="S103" s="229">
        <f t="shared" si="168"/>
        <v>0</v>
      </c>
      <c r="T103" s="229">
        <f t="shared" si="168"/>
        <v>0</v>
      </c>
      <c r="U103" s="229">
        <f t="shared" si="168"/>
        <v>0</v>
      </c>
      <c r="V103" s="229">
        <f t="shared" si="168"/>
        <v>0</v>
      </c>
      <c r="W103" s="229">
        <f t="shared" si="168"/>
        <v>0</v>
      </c>
      <c r="X103" s="229">
        <f t="shared" si="168"/>
        <v>0</v>
      </c>
      <c r="Y103" s="229">
        <f t="shared" si="168"/>
        <v>0</v>
      </c>
      <c r="Z103" s="229">
        <f t="shared" si="168"/>
        <v>0</v>
      </c>
      <c r="AA103" s="229">
        <f t="shared" si="168"/>
        <v>0</v>
      </c>
      <c r="AB103" s="229">
        <f t="shared" si="168"/>
        <v>0</v>
      </c>
      <c r="AC103" s="229">
        <f t="shared" si="168"/>
        <v>0</v>
      </c>
      <c r="AD103" s="229">
        <f t="shared" si="168"/>
        <v>0</v>
      </c>
      <c r="AE103" s="229">
        <f t="shared" si="168"/>
        <v>0</v>
      </c>
      <c r="AF103" s="229">
        <f t="shared" si="168"/>
        <v>0</v>
      </c>
      <c r="AG103" s="229">
        <f t="shared" ref="AG103:AQ118" si="170">IF($D103=AG$9,$E103*$G$3/2,IF(AND($C103+$E$3&gt;AG$8,AG$9&gt;$D103),$E103*$G$3,0))</f>
        <v>0</v>
      </c>
      <c r="AH103" s="229">
        <f t="shared" si="170"/>
        <v>0</v>
      </c>
      <c r="AI103" s="229">
        <f t="shared" si="170"/>
        <v>0</v>
      </c>
      <c r="AJ103" s="229">
        <f t="shared" si="170"/>
        <v>0</v>
      </c>
      <c r="AK103" s="229">
        <f t="shared" si="170"/>
        <v>0</v>
      </c>
      <c r="AL103" s="229">
        <f t="shared" si="170"/>
        <v>0</v>
      </c>
      <c r="AM103" s="229">
        <f t="shared" si="170"/>
        <v>0</v>
      </c>
      <c r="AN103" s="229">
        <f t="shared" si="170"/>
        <v>0</v>
      </c>
      <c r="AO103" s="229">
        <f t="shared" si="170"/>
        <v>0</v>
      </c>
      <c r="AP103" s="229">
        <f t="shared" si="170"/>
        <v>0</v>
      </c>
      <c r="AQ103" s="229">
        <f t="shared" si="170"/>
        <v>0</v>
      </c>
      <c r="AR103" s="229">
        <f t="shared" si="167"/>
        <v>0</v>
      </c>
      <c r="AS103" s="229">
        <f t="shared" si="167"/>
        <v>0</v>
      </c>
      <c r="AT103" s="229">
        <f t="shared" si="167"/>
        <v>0</v>
      </c>
      <c r="AU103" s="229">
        <f t="shared" si="167"/>
        <v>0</v>
      </c>
      <c r="AV103" s="229">
        <f t="shared" si="167"/>
        <v>0</v>
      </c>
      <c r="AW103" s="229">
        <f t="shared" si="167"/>
        <v>0</v>
      </c>
      <c r="AX103" s="229">
        <f t="shared" si="167"/>
        <v>0</v>
      </c>
      <c r="AY103" s="229">
        <f t="shared" si="167"/>
        <v>0</v>
      </c>
      <c r="AZ103" s="229">
        <f t="shared" si="167"/>
        <v>0</v>
      </c>
      <c r="BA103" s="229">
        <f t="shared" si="167"/>
        <v>0</v>
      </c>
      <c r="BB103" s="229">
        <f t="shared" si="167"/>
        <v>0</v>
      </c>
      <c r="BC103" s="229">
        <f t="shared" si="167"/>
        <v>0</v>
      </c>
      <c r="BD103" s="229">
        <f t="shared" si="167"/>
        <v>0</v>
      </c>
      <c r="BE103" s="229">
        <f t="shared" si="167"/>
        <v>0</v>
      </c>
      <c r="BF103" s="229">
        <f t="shared" si="167"/>
        <v>0</v>
      </c>
      <c r="BG103" s="229">
        <f t="shared" si="167"/>
        <v>0</v>
      </c>
      <c r="BH103" s="229">
        <f t="shared" si="167"/>
        <v>0</v>
      </c>
      <c r="BI103" s="229">
        <f t="shared" si="167"/>
        <v>0</v>
      </c>
      <c r="BJ103" s="229">
        <f t="shared" si="167"/>
        <v>0</v>
      </c>
      <c r="BK103" s="229">
        <f t="shared" si="167"/>
        <v>0</v>
      </c>
      <c r="BL103" s="229">
        <f t="shared" si="167"/>
        <v>0</v>
      </c>
      <c r="BM103" s="229">
        <f t="shared" si="167"/>
        <v>0</v>
      </c>
      <c r="BN103" s="229">
        <f t="shared" si="167"/>
        <v>0</v>
      </c>
      <c r="BO103" s="229">
        <f t="shared" si="167"/>
        <v>0</v>
      </c>
      <c r="BP103" s="229">
        <f t="shared" si="167"/>
        <v>0</v>
      </c>
      <c r="BQ103" s="229">
        <f t="shared" si="167"/>
        <v>0</v>
      </c>
      <c r="BR103" s="229">
        <f t="shared" si="167"/>
        <v>0</v>
      </c>
      <c r="BS103" s="229">
        <f t="shared" si="167"/>
        <v>0</v>
      </c>
      <c r="BT103" s="229">
        <f t="shared" si="167"/>
        <v>0</v>
      </c>
      <c r="BU103" s="229">
        <f t="shared" si="167"/>
        <v>0</v>
      </c>
      <c r="BV103" s="229">
        <f t="shared" si="167"/>
        <v>0</v>
      </c>
      <c r="BW103" s="229">
        <f t="shared" si="167"/>
        <v>0</v>
      </c>
      <c r="BX103" s="229">
        <f t="shared" si="167"/>
        <v>0</v>
      </c>
      <c r="BY103" s="229">
        <f t="shared" si="167"/>
        <v>0</v>
      </c>
      <c r="BZ103" s="229">
        <f t="shared" si="167"/>
        <v>0</v>
      </c>
    </row>
    <row r="104" spans="1:78" x14ac:dyDescent="0.2">
      <c r="A104" s="7" t="str">
        <f t="shared" si="163"/>
        <v>Roll-in 3</v>
      </c>
      <c r="B104" s="7">
        <f t="shared" si="163"/>
        <v>1</v>
      </c>
      <c r="C104" s="7">
        <f t="shared" si="165"/>
        <v>18</v>
      </c>
      <c r="D104" s="165">
        <f t="shared" si="164"/>
        <v>44012</v>
      </c>
      <c r="E104" s="77"/>
      <c r="F104" s="68"/>
      <c r="G104" s="229">
        <f t="shared" si="169"/>
        <v>0</v>
      </c>
      <c r="H104" s="229">
        <f t="shared" si="169"/>
        <v>0</v>
      </c>
      <c r="I104" s="229">
        <f t="shared" si="169"/>
        <v>0</v>
      </c>
      <c r="J104" s="229">
        <f t="shared" si="169"/>
        <v>0</v>
      </c>
      <c r="K104" s="229">
        <f t="shared" si="169"/>
        <v>0</v>
      </c>
      <c r="L104" s="229">
        <f t="shared" si="169"/>
        <v>0</v>
      </c>
      <c r="M104" s="229">
        <f t="shared" si="169"/>
        <v>0</v>
      </c>
      <c r="N104" s="229">
        <f t="shared" si="169"/>
        <v>0</v>
      </c>
      <c r="O104" s="229">
        <f t="shared" si="169"/>
        <v>0</v>
      </c>
      <c r="P104" s="229">
        <f t="shared" si="169"/>
        <v>0</v>
      </c>
      <c r="Q104" s="229">
        <f t="shared" si="168"/>
        <v>0</v>
      </c>
      <c r="R104" s="229">
        <f t="shared" si="168"/>
        <v>0</v>
      </c>
      <c r="S104" s="229">
        <f t="shared" si="168"/>
        <v>0</v>
      </c>
      <c r="T104" s="229">
        <f t="shared" si="168"/>
        <v>0</v>
      </c>
      <c r="U104" s="229">
        <f t="shared" si="168"/>
        <v>0</v>
      </c>
      <c r="V104" s="229">
        <f t="shared" si="168"/>
        <v>0</v>
      </c>
      <c r="W104" s="229">
        <f t="shared" si="168"/>
        <v>0</v>
      </c>
      <c r="X104" s="229">
        <f t="shared" si="168"/>
        <v>0</v>
      </c>
      <c r="Y104" s="229">
        <f t="shared" si="168"/>
        <v>0</v>
      </c>
      <c r="Z104" s="229">
        <f t="shared" si="168"/>
        <v>0</v>
      </c>
      <c r="AA104" s="229">
        <f t="shared" si="168"/>
        <v>0</v>
      </c>
      <c r="AB104" s="229">
        <f t="shared" si="168"/>
        <v>0</v>
      </c>
      <c r="AC104" s="229">
        <f t="shared" si="168"/>
        <v>0</v>
      </c>
      <c r="AD104" s="229">
        <f t="shared" si="168"/>
        <v>0</v>
      </c>
      <c r="AE104" s="229">
        <f t="shared" si="168"/>
        <v>0</v>
      </c>
      <c r="AF104" s="229">
        <f t="shared" si="168"/>
        <v>0</v>
      </c>
      <c r="AG104" s="229">
        <f t="shared" si="170"/>
        <v>0</v>
      </c>
      <c r="AH104" s="229">
        <f t="shared" si="170"/>
        <v>0</v>
      </c>
      <c r="AI104" s="229">
        <f t="shared" si="170"/>
        <v>0</v>
      </c>
      <c r="AJ104" s="229">
        <f t="shared" si="170"/>
        <v>0</v>
      </c>
      <c r="AK104" s="229">
        <f t="shared" si="170"/>
        <v>0</v>
      </c>
      <c r="AL104" s="229">
        <f t="shared" si="170"/>
        <v>0</v>
      </c>
      <c r="AM104" s="229">
        <f t="shared" si="170"/>
        <v>0</v>
      </c>
      <c r="AN104" s="229">
        <f t="shared" si="170"/>
        <v>0</v>
      </c>
      <c r="AO104" s="229">
        <f t="shared" si="167"/>
        <v>0</v>
      </c>
      <c r="AP104" s="229">
        <f t="shared" si="167"/>
        <v>0</v>
      </c>
      <c r="AQ104" s="229">
        <f t="shared" si="167"/>
        <v>0</v>
      </c>
      <c r="AR104" s="229">
        <f t="shared" si="167"/>
        <v>0</v>
      </c>
      <c r="AS104" s="229">
        <f t="shared" si="167"/>
        <v>0</v>
      </c>
      <c r="AT104" s="229">
        <f t="shared" si="167"/>
        <v>0</v>
      </c>
      <c r="AU104" s="229">
        <f t="shared" si="167"/>
        <v>0</v>
      </c>
      <c r="AV104" s="229">
        <f t="shared" si="167"/>
        <v>0</v>
      </c>
      <c r="AW104" s="229">
        <f t="shared" si="167"/>
        <v>0</v>
      </c>
      <c r="AX104" s="229">
        <f t="shared" si="167"/>
        <v>0</v>
      </c>
      <c r="AY104" s="229">
        <f t="shared" si="167"/>
        <v>0</v>
      </c>
      <c r="AZ104" s="229">
        <f t="shared" si="167"/>
        <v>0</v>
      </c>
      <c r="BA104" s="229">
        <f t="shared" si="167"/>
        <v>0</v>
      </c>
      <c r="BB104" s="229">
        <f t="shared" si="167"/>
        <v>0</v>
      </c>
      <c r="BC104" s="229">
        <f t="shared" si="167"/>
        <v>0</v>
      </c>
      <c r="BD104" s="229">
        <f t="shared" si="167"/>
        <v>0</v>
      </c>
      <c r="BE104" s="229">
        <f t="shared" si="167"/>
        <v>0</v>
      </c>
      <c r="BF104" s="229">
        <f t="shared" si="167"/>
        <v>0</v>
      </c>
      <c r="BG104" s="229">
        <f t="shared" si="167"/>
        <v>0</v>
      </c>
      <c r="BH104" s="229">
        <f t="shared" si="167"/>
        <v>0</v>
      </c>
      <c r="BI104" s="229">
        <f t="shared" si="167"/>
        <v>0</v>
      </c>
      <c r="BJ104" s="229">
        <f t="shared" si="167"/>
        <v>0</v>
      </c>
      <c r="BK104" s="229">
        <f t="shared" si="167"/>
        <v>0</v>
      </c>
      <c r="BL104" s="229">
        <f t="shared" si="167"/>
        <v>0</v>
      </c>
      <c r="BM104" s="229">
        <f t="shared" si="167"/>
        <v>0</v>
      </c>
      <c r="BN104" s="229">
        <f t="shared" si="167"/>
        <v>0</v>
      </c>
      <c r="BO104" s="229">
        <f t="shared" si="167"/>
        <v>0</v>
      </c>
      <c r="BP104" s="229">
        <f t="shared" si="167"/>
        <v>0</v>
      </c>
      <c r="BQ104" s="229">
        <f t="shared" si="167"/>
        <v>0</v>
      </c>
      <c r="BR104" s="229">
        <f t="shared" si="167"/>
        <v>0</v>
      </c>
      <c r="BS104" s="229">
        <f t="shared" si="167"/>
        <v>0</v>
      </c>
      <c r="BT104" s="229">
        <f t="shared" si="167"/>
        <v>0</v>
      </c>
      <c r="BU104" s="229">
        <f t="shared" si="167"/>
        <v>0</v>
      </c>
      <c r="BV104" s="229">
        <f t="shared" si="167"/>
        <v>0</v>
      </c>
      <c r="BW104" s="229">
        <f t="shared" si="167"/>
        <v>0</v>
      </c>
      <c r="BX104" s="229">
        <f t="shared" si="167"/>
        <v>0</v>
      </c>
      <c r="BY104" s="229">
        <f t="shared" si="167"/>
        <v>0</v>
      </c>
      <c r="BZ104" s="229">
        <f t="shared" si="167"/>
        <v>0</v>
      </c>
    </row>
    <row r="105" spans="1:78" x14ac:dyDescent="0.2">
      <c r="A105" s="7" t="str">
        <f t="shared" si="163"/>
        <v>Roll-in 3</v>
      </c>
      <c r="B105" s="7">
        <f t="shared" si="163"/>
        <v>1</v>
      </c>
      <c r="C105" s="7">
        <f t="shared" si="165"/>
        <v>19</v>
      </c>
      <c r="D105" s="165">
        <f t="shared" si="164"/>
        <v>44043</v>
      </c>
      <c r="E105" s="77"/>
      <c r="F105" s="68"/>
      <c r="G105" s="229">
        <f t="shared" si="169"/>
        <v>0</v>
      </c>
      <c r="H105" s="229">
        <f t="shared" si="169"/>
        <v>0</v>
      </c>
      <c r="I105" s="229">
        <f t="shared" si="169"/>
        <v>0</v>
      </c>
      <c r="J105" s="229">
        <f t="shared" si="169"/>
        <v>0</v>
      </c>
      <c r="K105" s="229">
        <f t="shared" si="169"/>
        <v>0</v>
      </c>
      <c r="L105" s="229">
        <f t="shared" si="169"/>
        <v>0</v>
      </c>
      <c r="M105" s="229">
        <f t="shared" si="169"/>
        <v>0</v>
      </c>
      <c r="N105" s="229">
        <f t="shared" si="169"/>
        <v>0</v>
      </c>
      <c r="O105" s="229">
        <f t="shared" si="169"/>
        <v>0</v>
      </c>
      <c r="P105" s="229">
        <f t="shared" si="169"/>
        <v>0</v>
      </c>
      <c r="Q105" s="229">
        <f t="shared" si="168"/>
        <v>0</v>
      </c>
      <c r="R105" s="229">
        <f t="shared" si="168"/>
        <v>0</v>
      </c>
      <c r="S105" s="229">
        <f t="shared" si="168"/>
        <v>0</v>
      </c>
      <c r="T105" s="229">
        <f t="shared" si="168"/>
        <v>0</v>
      </c>
      <c r="U105" s="229">
        <f t="shared" si="168"/>
        <v>0</v>
      </c>
      <c r="V105" s="229">
        <f t="shared" si="168"/>
        <v>0</v>
      </c>
      <c r="W105" s="229">
        <f t="shared" si="168"/>
        <v>0</v>
      </c>
      <c r="X105" s="229">
        <f t="shared" si="168"/>
        <v>0</v>
      </c>
      <c r="Y105" s="229">
        <f t="shared" si="168"/>
        <v>0</v>
      </c>
      <c r="Z105" s="229">
        <f t="shared" si="168"/>
        <v>0</v>
      </c>
      <c r="AA105" s="229">
        <f t="shared" si="168"/>
        <v>0</v>
      </c>
      <c r="AB105" s="229">
        <f t="shared" si="168"/>
        <v>0</v>
      </c>
      <c r="AC105" s="229">
        <f t="shared" si="168"/>
        <v>0</v>
      </c>
      <c r="AD105" s="229">
        <f t="shared" si="168"/>
        <v>0</v>
      </c>
      <c r="AE105" s="229">
        <f t="shared" si="168"/>
        <v>0</v>
      </c>
      <c r="AF105" s="229">
        <f t="shared" si="168"/>
        <v>0</v>
      </c>
      <c r="AG105" s="229">
        <f t="shared" si="170"/>
        <v>0</v>
      </c>
      <c r="AH105" s="229">
        <f t="shared" si="170"/>
        <v>0</v>
      </c>
      <c r="AI105" s="229">
        <f t="shared" si="170"/>
        <v>0</v>
      </c>
      <c r="AJ105" s="229">
        <f t="shared" si="170"/>
        <v>0</v>
      </c>
      <c r="AK105" s="229">
        <f t="shared" si="170"/>
        <v>0</v>
      </c>
      <c r="AL105" s="229">
        <f t="shared" si="170"/>
        <v>0</v>
      </c>
      <c r="AM105" s="229">
        <f t="shared" si="170"/>
        <v>0</v>
      </c>
      <c r="AN105" s="229">
        <f t="shared" si="170"/>
        <v>0</v>
      </c>
      <c r="AO105" s="229">
        <f t="shared" si="167"/>
        <v>0</v>
      </c>
      <c r="AP105" s="229">
        <f t="shared" si="167"/>
        <v>0</v>
      </c>
      <c r="AQ105" s="229">
        <f t="shared" si="167"/>
        <v>0</v>
      </c>
      <c r="AR105" s="229">
        <f t="shared" si="167"/>
        <v>0</v>
      </c>
      <c r="AS105" s="229">
        <f t="shared" si="167"/>
        <v>0</v>
      </c>
      <c r="AT105" s="229">
        <f t="shared" si="167"/>
        <v>0</v>
      </c>
      <c r="AU105" s="229">
        <f t="shared" si="167"/>
        <v>0</v>
      </c>
      <c r="AV105" s="229">
        <f t="shared" si="167"/>
        <v>0</v>
      </c>
      <c r="AW105" s="229">
        <f t="shared" si="167"/>
        <v>0</v>
      </c>
      <c r="AX105" s="229">
        <f t="shared" si="167"/>
        <v>0</v>
      </c>
      <c r="AY105" s="229">
        <f t="shared" si="167"/>
        <v>0</v>
      </c>
      <c r="AZ105" s="229">
        <f t="shared" si="167"/>
        <v>0</v>
      </c>
      <c r="BA105" s="229">
        <f t="shared" si="167"/>
        <v>0</v>
      </c>
      <c r="BB105" s="229">
        <f t="shared" si="167"/>
        <v>0</v>
      </c>
      <c r="BC105" s="229">
        <f t="shared" si="167"/>
        <v>0</v>
      </c>
      <c r="BD105" s="229">
        <f t="shared" si="167"/>
        <v>0</v>
      </c>
      <c r="BE105" s="229">
        <f t="shared" si="167"/>
        <v>0</v>
      </c>
      <c r="BF105" s="229">
        <f t="shared" si="167"/>
        <v>0</v>
      </c>
      <c r="BG105" s="229">
        <f t="shared" si="167"/>
        <v>0</v>
      </c>
      <c r="BH105" s="229">
        <f t="shared" si="167"/>
        <v>0</v>
      </c>
      <c r="BI105" s="229">
        <f t="shared" si="167"/>
        <v>0</v>
      </c>
      <c r="BJ105" s="229">
        <f t="shared" si="167"/>
        <v>0</v>
      </c>
      <c r="BK105" s="229">
        <f t="shared" si="167"/>
        <v>0</v>
      </c>
      <c r="BL105" s="229">
        <f t="shared" si="167"/>
        <v>0</v>
      </c>
      <c r="BM105" s="229">
        <f t="shared" si="167"/>
        <v>0</v>
      </c>
      <c r="BN105" s="229">
        <f t="shared" si="167"/>
        <v>0</v>
      </c>
      <c r="BO105" s="229">
        <f t="shared" si="167"/>
        <v>0</v>
      </c>
      <c r="BP105" s="229">
        <f t="shared" si="167"/>
        <v>0</v>
      </c>
      <c r="BQ105" s="229">
        <f t="shared" si="167"/>
        <v>0</v>
      </c>
      <c r="BR105" s="229">
        <f t="shared" si="167"/>
        <v>0</v>
      </c>
      <c r="BS105" s="229">
        <f t="shared" si="167"/>
        <v>0</v>
      </c>
      <c r="BT105" s="229">
        <f t="shared" si="167"/>
        <v>0</v>
      </c>
      <c r="BU105" s="229">
        <f t="shared" si="167"/>
        <v>0</v>
      </c>
      <c r="BV105" s="229">
        <f t="shared" si="167"/>
        <v>0</v>
      </c>
      <c r="BW105" s="229">
        <f t="shared" si="167"/>
        <v>0</v>
      </c>
      <c r="BX105" s="229">
        <f t="shared" si="167"/>
        <v>0</v>
      </c>
      <c r="BY105" s="229">
        <f t="shared" si="167"/>
        <v>0</v>
      </c>
      <c r="BZ105" s="229">
        <f t="shared" si="167"/>
        <v>0</v>
      </c>
    </row>
    <row r="106" spans="1:78" x14ac:dyDescent="0.2">
      <c r="A106" s="7" t="str">
        <f t="shared" si="163"/>
        <v>Roll-in 3</v>
      </c>
      <c r="B106" s="7">
        <f t="shared" si="163"/>
        <v>1</v>
      </c>
      <c r="C106" s="7">
        <f t="shared" si="165"/>
        <v>20</v>
      </c>
      <c r="D106" s="165">
        <f t="shared" si="164"/>
        <v>44074</v>
      </c>
      <c r="E106" s="77"/>
      <c r="F106" s="68"/>
      <c r="G106" s="229">
        <f t="shared" si="169"/>
        <v>0</v>
      </c>
      <c r="H106" s="229">
        <f t="shared" si="169"/>
        <v>0</v>
      </c>
      <c r="I106" s="229">
        <f t="shared" si="169"/>
        <v>0</v>
      </c>
      <c r="J106" s="229">
        <f t="shared" si="169"/>
        <v>0</v>
      </c>
      <c r="K106" s="229">
        <f t="shared" si="169"/>
        <v>0</v>
      </c>
      <c r="L106" s="229">
        <f t="shared" si="169"/>
        <v>0</v>
      </c>
      <c r="M106" s="229">
        <f t="shared" si="169"/>
        <v>0</v>
      </c>
      <c r="N106" s="229">
        <f t="shared" si="169"/>
        <v>0</v>
      </c>
      <c r="O106" s="229">
        <f t="shared" si="169"/>
        <v>0</v>
      </c>
      <c r="P106" s="229">
        <f t="shared" si="169"/>
        <v>0</v>
      </c>
      <c r="Q106" s="229">
        <f t="shared" si="168"/>
        <v>0</v>
      </c>
      <c r="R106" s="229">
        <f t="shared" si="168"/>
        <v>0</v>
      </c>
      <c r="S106" s="229">
        <f t="shared" si="168"/>
        <v>0</v>
      </c>
      <c r="T106" s="229">
        <f t="shared" si="168"/>
        <v>0</v>
      </c>
      <c r="U106" s="229">
        <f t="shared" si="168"/>
        <v>0</v>
      </c>
      <c r="V106" s="229">
        <f t="shared" si="168"/>
        <v>0</v>
      </c>
      <c r="W106" s="229">
        <f t="shared" si="168"/>
        <v>0</v>
      </c>
      <c r="X106" s="229">
        <f t="shared" si="168"/>
        <v>0</v>
      </c>
      <c r="Y106" s="229">
        <f t="shared" si="168"/>
        <v>0</v>
      </c>
      <c r="Z106" s="229">
        <f t="shared" si="168"/>
        <v>0</v>
      </c>
      <c r="AA106" s="229">
        <f t="shared" si="168"/>
        <v>0</v>
      </c>
      <c r="AB106" s="229">
        <f t="shared" si="168"/>
        <v>0</v>
      </c>
      <c r="AC106" s="229">
        <f t="shared" si="168"/>
        <v>0</v>
      </c>
      <c r="AD106" s="229">
        <f t="shared" si="168"/>
        <v>0</v>
      </c>
      <c r="AE106" s="229">
        <f t="shared" si="168"/>
        <v>0</v>
      </c>
      <c r="AF106" s="229">
        <f t="shared" si="168"/>
        <v>0</v>
      </c>
      <c r="AG106" s="229">
        <f t="shared" si="170"/>
        <v>0</v>
      </c>
      <c r="AH106" s="229">
        <f t="shared" si="170"/>
        <v>0</v>
      </c>
      <c r="AI106" s="229">
        <f t="shared" si="170"/>
        <v>0</v>
      </c>
      <c r="AJ106" s="229">
        <f t="shared" si="170"/>
        <v>0</v>
      </c>
      <c r="AK106" s="229">
        <f t="shared" si="170"/>
        <v>0</v>
      </c>
      <c r="AL106" s="229">
        <f t="shared" si="170"/>
        <v>0</v>
      </c>
      <c r="AM106" s="229">
        <f t="shared" si="170"/>
        <v>0</v>
      </c>
      <c r="AN106" s="229">
        <f t="shared" si="170"/>
        <v>0</v>
      </c>
      <c r="AO106" s="229">
        <f t="shared" si="167"/>
        <v>0</v>
      </c>
      <c r="AP106" s="229">
        <f t="shared" si="167"/>
        <v>0</v>
      </c>
      <c r="AQ106" s="229">
        <f t="shared" si="167"/>
        <v>0</v>
      </c>
      <c r="AR106" s="229">
        <f t="shared" si="167"/>
        <v>0</v>
      </c>
      <c r="AS106" s="229">
        <f t="shared" si="167"/>
        <v>0</v>
      </c>
      <c r="AT106" s="229">
        <f t="shared" si="167"/>
        <v>0</v>
      </c>
      <c r="AU106" s="229">
        <f t="shared" si="167"/>
        <v>0</v>
      </c>
      <c r="AV106" s="229">
        <f t="shared" si="167"/>
        <v>0</v>
      </c>
      <c r="AW106" s="229">
        <f t="shared" si="167"/>
        <v>0</v>
      </c>
      <c r="AX106" s="229">
        <f t="shared" si="167"/>
        <v>0</v>
      </c>
      <c r="AY106" s="229">
        <f t="shared" si="167"/>
        <v>0</v>
      </c>
      <c r="AZ106" s="229">
        <f t="shared" si="167"/>
        <v>0</v>
      </c>
      <c r="BA106" s="229">
        <f t="shared" si="167"/>
        <v>0</v>
      </c>
      <c r="BB106" s="229">
        <f t="shared" si="167"/>
        <v>0</v>
      </c>
      <c r="BC106" s="229">
        <f t="shared" si="167"/>
        <v>0</v>
      </c>
      <c r="BD106" s="229">
        <f t="shared" si="167"/>
        <v>0</v>
      </c>
      <c r="BE106" s="229">
        <f t="shared" si="167"/>
        <v>0</v>
      </c>
      <c r="BF106" s="229">
        <f t="shared" si="167"/>
        <v>0</v>
      </c>
      <c r="BG106" s="229">
        <f t="shared" si="167"/>
        <v>0</v>
      </c>
      <c r="BH106" s="229">
        <f t="shared" si="167"/>
        <v>0</v>
      </c>
      <c r="BI106" s="229">
        <f t="shared" si="167"/>
        <v>0</v>
      </c>
      <c r="BJ106" s="229">
        <f t="shared" si="167"/>
        <v>0</v>
      </c>
      <c r="BK106" s="229">
        <f t="shared" si="167"/>
        <v>0</v>
      </c>
      <c r="BL106" s="229">
        <f t="shared" si="167"/>
        <v>0</v>
      </c>
      <c r="BM106" s="229">
        <f t="shared" si="167"/>
        <v>0</v>
      </c>
      <c r="BN106" s="229">
        <f t="shared" si="167"/>
        <v>0</v>
      </c>
      <c r="BO106" s="229">
        <f t="shared" si="167"/>
        <v>0</v>
      </c>
      <c r="BP106" s="229">
        <f t="shared" si="167"/>
        <v>0</v>
      </c>
      <c r="BQ106" s="229">
        <f t="shared" si="167"/>
        <v>0</v>
      </c>
      <c r="BR106" s="229">
        <f t="shared" si="167"/>
        <v>0</v>
      </c>
      <c r="BS106" s="229">
        <f t="shared" si="167"/>
        <v>0</v>
      </c>
      <c r="BT106" s="229">
        <f t="shared" si="167"/>
        <v>0</v>
      </c>
      <c r="BU106" s="229">
        <f t="shared" si="167"/>
        <v>0</v>
      </c>
      <c r="BV106" s="229">
        <f t="shared" si="167"/>
        <v>0</v>
      </c>
      <c r="BW106" s="229">
        <f t="shared" si="167"/>
        <v>0</v>
      </c>
      <c r="BX106" s="229">
        <f t="shared" si="167"/>
        <v>0</v>
      </c>
      <c r="BY106" s="229">
        <f t="shared" si="167"/>
        <v>0</v>
      </c>
      <c r="BZ106" s="229">
        <f t="shared" si="167"/>
        <v>0</v>
      </c>
    </row>
    <row r="107" spans="1:78" x14ac:dyDescent="0.2">
      <c r="A107" s="7" t="str">
        <f t="shared" si="163"/>
        <v>Roll-in 4</v>
      </c>
      <c r="B107" s="7">
        <f t="shared" si="163"/>
        <v>1</v>
      </c>
      <c r="C107" s="7">
        <f t="shared" si="165"/>
        <v>21</v>
      </c>
      <c r="D107" s="165">
        <f t="shared" si="164"/>
        <v>44104</v>
      </c>
      <c r="E107" s="77"/>
      <c r="F107" s="68"/>
      <c r="G107" s="229">
        <f t="shared" si="169"/>
        <v>0</v>
      </c>
      <c r="H107" s="229">
        <f t="shared" si="169"/>
        <v>0</v>
      </c>
      <c r="I107" s="229">
        <f t="shared" si="169"/>
        <v>0</v>
      </c>
      <c r="J107" s="229">
        <f t="shared" si="169"/>
        <v>0</v>
      </c>
      <c r="K107" s="229">
        <f t="shared" si="169"/>
        <v>0</v>
      </c>
      <c r="L107" s="229">
        <f t="shared" si="169"/>
        <v>0</v>
      </c>
      <c r="M107" s="229">
        <f t="shared" si="169"/>
        <v>0</v>
      </c>
      <c r="N107" s="229">
        <f t="shared" si="169"/>
        <v>0</v>
      </c>
      <c r="O107" s="229">
        <f t="shared" si="169"/>
        <v>0</v>
      </c>
      <c r="P107" s="229">
        <f t="shared" si="169"/>
        <v>0</v>
      </c>
      <c r="Q107" s="229">
        <f t="shared" si="168"/>
        <v>0</v>
      </c>
      <c r="R107" s="229">
        <f t="shared" si="168"/>
        <v>0</v>
      </c>
      <c r="S107" s="229">
        <f t="shared" si="168"/>
        <v>0</v>
      </c>
      <c r="T107" s="229">
        <f t="shared" si="168"/>
        <v>0</v>
      </c>
      <c r="U107" s="229">
        <f t="shared" si="168"/>
        <v>0</v>
      </c>
      <c r="V107" s="229">
        <f t="shared" si="168"/>
        <v>0</v>
      </c>
      <c r="W107" s="229">
        <f t="shared" si="168"/>
        <v>0</v>
      </c>
      <c r="X107" s="229">
        <f t="shared" si="168"/>
        <v>0</v>
      </c>
      <c r="Y107" s="229">
        <f t="shared" si="168"/>
        <v>0</v>
      </c>
      <c r="Z107" s="229">
        <f t="shared" si="168"/>
        <v>0</v>
      </c>
      <c r="AA107" s="229">
        <f t="shared" si="168"/>
        <v>0</v>
      </c>
      <c r="AB107" s="229">
        <f t="shared" si="168"/>
        <v>0</v>
      </c>
      <c r="AC107" s="229">
        <f t="shared" si="168"/>
        <v>0</v>
      </c>
      <c r="AD107" s="229">
        <f t="shared" si="168"/>
        <v>0</v>
      </c>
      <c r="AE107" s="229">
        <f t="shared" si="168"/>
        <v>0</v>
      </c>
      <c r="AF107" s="229">
        <f t="shared" si="168"/>
        <v>0</v>
      </c>
      <c r="AG107" s="229">
        <f t="shared" si="170"/>
        <v>0</v>
      </c>
      <c r="AH107" s="229">
        <f t="shared" si="170"/>
        <v>0</v>
      </c>
      <c r="AI107" s="229">
        <f t="shared" si="170"/>
        <v>0</v>
      </c>
      <c r="AJ107" s="229">
        <f t="shared" si="170"/>
        <v>0</v>
      </c>
      <c r="AK107" s="229">
        <f t="shared" si="170"/>
        <v>0</v>
      </c>
      <c r="AL107" s="229">
        <f t="shared" si="170"/>
        <v>0</v>
      </c>
      <c r="AM107" s="229">
        <f t="shared" si="170"/>
        <v>0</v>
      </c>
      <c r="AN107" s="229">
        <f t="shared" si="170"/>
        <v>0</v>
      </c>
      <c r="AO107" s="229">
        <f t="shared" si="167"/>
        <v>0</v>
      </c>
      <c r="AP107" s="229">
        <f t="shared" si="167"/>
        <v>0</v>
      </c>
      <c r="AQ107" s="229">
        <f t="shared" si="167"/>
        <v>0</v>
      </c>
      <c r="AR107" s="229">
        <f t="shared" si="167"/>
        <v>0</v>
      </c>
      <c r="AS107" s="229">
        <f t="shared" si="167"/>
        <v>0</v>
      </c>
      <c r="AT107" s="229">
        <f t="shared" si="167"/>
        <v>0</v>
      </c>
      <c r="AU107" s="229">
        <f t="shared" si="167"/>
        <v>0</v>
      </c>
      <c r="AV107" s="229">
        <f t="shared" si="167"/>
        <v>0</v>
      </c>
      <c r="AW107" s="229">
        <f t="shared" ref="AO107:BZ113" si="171">IF($D107=AW$9,$E107*$G$3/2,IF(AND($C107+$E$3&gt;AW$8,AW$9&gt;$D107),$E107*$G$3,0))</f>
        <v>0</v>
      </c>
      <c r="AX107" s="229">
        <f t="shared" si="171"/>
        <v>0</v>
      </c>
      <c r="AY107" s="229">
        <f t="shared" si="171"/>
        <v>0</v>
      </c>
      <c r="AZ107" s="229">
        <f t="shared" si="171"/>
        <v>0</v>
      </c>
      <c r="BA107" s="229">
        <f t="shared" si="171"/>
        <v>0</v>
      </c>
      <c r="BB107" s="229">
        <f t="shared" si="171"/>
        <v>0</v>
      </c>
      <c r="BC107" s="229">
        <f t="shared" si="171"/>
        <v>0</v>
      </c>
      <c r="BD107" s="229">
        <f t="shared" si="171"/>
        <v>0</v>
      </c>
      <c r="BE107" s="229">
        <f t="shared" si="171"/>
        <v>0</v>
      </c>
      <c r="BF107" s="229">
        <f t="shared" si="171"/>
        <v>0</v>
      </c>
      <c r="BG107" s="229">
        <f t="shared" si="171"/>
        <v>0</v>
      </c>
      <c r="BH107" s="229">
        <f t="shared" si="171"/>
        <v>0</v>
      </c>
      <c r="BI107" s="229">
        <f t="shared" si="171"/>
        <v>0</v>
      </c>
      <c r="BJ107" s="229">
        <f t="shared" si="171"/>
        <v>0</v>
      </c>
      <c r="BK107" s="229">
        <f t="shared" si="171"/>
        <v>0</v>
      </c>
      <c r="BL107" s="229">
        <f t="shared" si="171"/>
        <v>0</v>
      </c>
      <c r="BM107" s="229">
        <f t="shared" si="171"/>
        <v>0</v>
      </c>
      <c r="BN107" s="229">
        <f t="shared" si="171"/>
        <v>0</v>
      </c>
      <c r="BO107" s="229">
        <f t="shared" si="171"/>
        <v>0</v>
      </c>
      <c r="BP107" s="229">
        <f t="shared" si="171"/>
        <v>0</v>
      </c>
      <c r="BQ107" s="229">
        <f t="shared" si="171"/>
        <v>0</v>
      </c>
      <c r="BR107" s="229">
        <f t="shared" si="171"/>
        <v>0</v>
      </c>
      <c r="BS107" s="229">
        <f t="shared" si="171"/>
        <v>0</v>
      </c>
      <c r="BT107" s="229">
        <f t="shared" si="171"/>
        <v>0</v>
      </c>
      <c r="BU107" s="229">
        <f t="shared" si="171"/>
        <v>0</v>
      </c>
      <c r="BV107" s="229">
        <f t="shared" si="171"/>
        <v>0</v>
      </c>
      <c r="BW107" s="229">
        <f t="shared" si="171"/>
        <v>0</v>
      </c>
      <c r="BX107" s="229">
        <f t="shared" si="171"/>
        <v>0</v>
      </c>
      <c r="BY107" s="229">
        <f t="shared" si="171"/>
        <v>0</v>
      </c>
      <c r="BZ107" s="229">
        <f t="shared" si="171"/>
        <v>0</v>
      </c>
    </row>
    <row r="108" spans="1:78" x14ac:dyDescent="0.2">
      <c r="A108" s="7" t="str">
        <f t="shared" ref="A108:B127" si="172">A33</f>
        <v>Roll-in 4</v>
      </c>
      <c r="B108" s="7">
        <f t="shared" si="172"/>
        <v>1</v>
      </c>
      <c r="C108" s="7">
        <f t="shared" si="165"/>
        <v>22</v>
      </c>
      <c r="D108" s="165">
        <f t="shared" si="164"/>
        <v>44135</v>
      </c>
      <c r="E108" s="77"/>
      <c r="F108" s="68"/>
      <c r="G108" s="229">
        <f t="shared" si="169"/>
        <v>0</v>
      </c>
      <c r="H108" s="229">
        <f t="shared" si="169"/>
        <v>0</v>
      </c>
      <c r="I108" s="229">
        <f t="shared" si="169"/>
        <v>0</v>
      </c>
      <c r="J108" s="229">
        <f t="shared" si="169"/>
        <v>0</v>
      </c>
      <c r="K108" s="229">
        <f t="shared" si="169"/>
        <v>0</v>
      </c>
      <c r="L108" s="229">
        <f t="shared" si="169"/>
        <v>0</v>
      </c>
      <c r="M108" s="229">
        <f t="shared" si="169"/>
        <v>0</v>
      </c>
      <c r="N108" s="229">
        <f t="shared" si="169"/>
        <v>0</v>
      </c>
      <c r="O108" s="229">
        <f t="shared" si="169"/>
        <v>0</v>
      </c>
      <c r="P108" s="229">
        <f t="shared" si="169"/>
        <v>0</v>
      </c>
      <c r="Q108" s="229">
        <f t="shared" si="168"/>
        <v>0</v>
      </c>
      <c r="R108" s="229">
        <f t="shared" si="168"/>
        <v>0</v>
      </c>
      <c r="S108" s="229">
        <f t="shared" si="168"/>
        <v>0</v>
      </c>
      <c r="T108" s="229">
        <f t="shared" si="168"/>
        <v>0</v>
      </c>
      <c r="U108" s="229">
        <f t="shared" si="168"/>
        <v>0</v>
      </c>
      <c r="V108" s="229">
        <f t="shared" si="168"/>
        <v>0</v>
      </c>
      <c r="W108" s="229">
        <f t="shared" si="168"/>
        <v>0</v>
      </c>
      <c r="X108" s="229">
        <f t="shared" si="168"/>
        <v>0</v>
      </c>
      <c r="Y108" s="229">
        <f t="shared" si="168"/>
        <v>0</v>
      </c>
      <c r="Z108" s="229">
        <f t="shared" si="168"/>
        <v>0</v>
      </c>
      <c r="AA108" s="229">
        <f t="shared" si="168"/>
        <v>0</v>
      </c>
      <c r="AB108" s="229">
        <f t="shared" si="168"/>
        <v>0</v>
      </c>
      <c r="AC108" s="229">
        <f t="shared" si="168"/>
        <v>0</v>
      </c>
      <c r="AD108" s="229">
        <f t="shared" si="168"/>
        <v>0</v>
      </c>
      <c r="AE108" s="229">
        <f t="shared" si="168"/>
        <v>0</v>
      </c>
      <c r="AF108" s="229">
        <f t="shared" si="168"/>
        <v>0</v>
      </c>
      <c r="AG108" s="229">
        <f t="shared" si="170"/>
        <v>0</v>
      </c>
      <c r="AH108" s="229">
        <f t="shared" si="170"/>
        <v>0</v>
      </c>
      <c r="AI108" s="229">
        <f t="shared" si="170"/>
        <v>0</v>
      </c>
      <c r="AJ108" s="229">
        <f t="shared" si="170"/>
        <v>0</v>
      </c>
      <c r="AK108" s="229">
        <f t="shared" si="170"/>
        <v>0</v>
      </c>
      <c r="AL108" s="229">
        <f t="shared" si="170"/>
        <v>0</v>
      </c>
      <c r="AM108" s="229">
        <f t="shared" si="170"/>
        <v>0</v>
      </c>
      <c r="AN108" s="229">
        <f t="shared" si="170"/>
        <v>0</v>
      </c>
      <c r="AO108" s="229">
        <f t="shared" si="171"/>
        <v>0</v>
      </c>
      <c r="AP108" s="229">
        <f t="shared" si="171"/>
        <v>0</v>
      </c>
      <c r="AQ108" s="229">
        <f t="shared" si="171"/>
        <v>0</v>
      </c>
      <c r="AR108" s="229">
        <f t="shared" si="171"/>
        <v>0</v>
      </c>
      <c r="AS108" s="229">
        <f t="shared" si="171"/>
        <v>0</v>
      </c>
      <c r="AT108" s="229">
        <f t="shared" si="171"/>
        <v>0</v>
      </c>
      <c r="AU108" s="229">
        <f t="shared" si="171"/>
        <v>0</v>
      </c>
      <c r="AV108" s="229">
        <f t="shared" si="171"/>
        <v>0</v>
      </c>
      <c r="AW108" s="229">
        <f t="shared" si="171"/>
        <v>0</v>
      </c>
      <c r="AX108" s="229">
        <f t="shared" si="171"/>
        <v>0</v>
      </c>
      <c r="AY108" s="229">
        <f t="shared" si="171"/>
        <v>0</v>
      </c>
      <c r="AZ108" s="229">
        <f t="shared" si="171"/>
        <v>0</v>
      </c>
      <c r="BA108" s="229">
        <f t="shared" si="171"/>
        <v>0</v>
      </c>
      <c r="BB108" s="229">
        <f t="shared" si="171"/>
        <v>0</v>
      </c>
      <c r="BC108" s="229">
        <f t="shared" si="171"/>
        <v>0</v>
      </c>
      <c r="BD108" s="229">
        <f t="shared" si="171"/>
        <v>0</v>
      </c>
      <c r="BE108" s="229">
        <f t="shared" si="171"/>
        <v>0</v>
      </c>
      <c r="BF108" s="229">
        <f t="shared" si="171"/>
        <v>0</v>
      </c>
      <c r="BG108" s="229">
        <f t="shared" si="171"/>
        <v>0</v>
      </c>
      <c r="BH108" s="229">
        <f t="shared" si="171"/>
        <v>0</v>
      </c>
      <c r="BI108" s="229">
        <f t="shared" si="171"/>
        <v>0</v>
      </c>
      <c r="BJ108" s="229">
        <f t="shared" si="171"/>
        <v>0</v>
      </c>
      <c r="BK108" s="229">
        <f t="shared" si="171"/>
        <v>0</v>
      </c>
      <c r="BL108" s="229">
        <f t="shared" si="171"/>
        <v>0</v>
      </c>
      <c r="BM108" s="229">
        <f t="shared" si="171"/>
        <v>0</v>
      </c>
      <c r="BN108" s="229">
        <f t="shared" si="171"/>
        <v>0</v>
      </c>
      <c r="BO108" s="229">
        <f t="shared" si="171"/>
        <v>0</v>
      </c>
      <c r="BP108" s="229">
        <f t="shared" si="171"/>
        <v>0</v>
      </c>
      <c r="BQ108" s="229">
        <f t="shared" si="171"/>
        <v>0</v>
      </c>
      <c r="BR108" s="229">
        <f t="shared" si="171"/>
        <v>0</v>
      </c>
      <c r="BS108" s="229">
        <f t="shared" si="171"/>
        <v>0</v>
      </c>
      <c r="BT108" s="229">
        <f t="shared" si="171"/>
        <v>0</v>
      </c>
      <c r="BU108" s="229">
        <f t="shared" si="171"/>
        <v>0</v>
      </c>
      <c r="BV108" s="229">
        <f t="shared" si="171"/>
        <v>0</v>
      </c>
      <c r="BW108" s="229">
        <f t="shared" si="171"/>
        <v>0</v>
      </c>
      <c r="BX108" s="229">
        <f t="shared" si="171"/>
        <v>0</v>
      </c>
      <c r="BY108" s="229">
        <f t="shared" si="171"/>
        <v>0</v>
      </c>
      <c r="BZ108" s="229">
        <f t="shared" si="171"/>
        <v>0</v>
      </c>
    </row>
    <row r="109" spans="1:78" x14ac:dyDescent="0.2">
      <c r="A109" s="7" t="str">
        <f t="shared" si="172"/>
        <v>Roll-in 4</v>
      </c>
      <c r="B109" s="7">
        <f t="shared" si="172"/>
        <v>1</v>
      </c>
      <c r="C109" s="7">
        <f t="shared" si="165"/>
        <v>23</v>
      </c>
      <c r="D109" s="165">
        <f t="shared" si="164"/>
        <v>44165</v>
      </c>
      <c r="E109" s="77"/>
      <c r="F109" s="68"/>
      <c r="G109" s="229">
        <f t="shared" si="169"/>
        <v>0</v>
      </c>
      <c r="H109" s="229">
        <f t="shared" si="169"/>
        <v>0</v>
      </c>
      <c r="I109" s="229">
        <f t="shared" si="169"/>
        <v>0</v>
      </c>
      <c r="J109" s="229">
        <f t="shared" si="169"/>
        <v>0</v>
      </c>
      <c r="K109" s="229">
        <f t="shared" si="169"/>
        <v>0</v>
      </c>
      <c r="L109" s="229">
        <f t="shared" si="169"/>
        <v>0</v>
      </c>
      <c r="M109" s="229">
        <f t="shared" si="169"/>
        <v>0</v>
      </c>
      <c r="N109" s="229">
        <f t="shared" si="169"/>
        <v>0</v>
      </c>
      <c r="O109" s="229">
        <f t="shared" si="169"/>
        <v>0</v>
      </c>
      <c r="P109" s="229">
        <f t="shared" si="169"/>
        <v>0</v>
      </c>
      <c r="Q109" s="229">
        <f t="shared" si="168"/>
        <v>0</v>
      </c>
      <c r="R109" s="229">
        <f t="shared" si="168"/>
        <v>0</v>
      </c>
      <c r="S109" s="229">
        <f t="shared" si="168"/>
        <v>0</v>
      </c>
      <c r="T109" s="229">
        <f t="shared" si="168"/>
        <v>0</v>
      </c>
      <c r="U109" s="229">
        <f t="shared" si="168"/>
        <v>0</v>
      </c>
      <c r="V109" s="229">
        <f t="shared" si="168"/>
        <v>0</v>
      </c>
      <c r="W109" s="229">
        <f t="shared" si="168"/>
        <v>0</v>
      </c>
      <c r="X109" s="229">
        <f t="shared" si="168"/>
        <v>0</v>
      </c>
      <c r="Y109" s="229">
        <f t="shared" si="168"/>
        <v>0</v>
      </c>
      <c r="Z109" s="229">
        <f t="shared" si="168"/>
        <v>0</v>
      </c>
      <c r="AA109" s="229">
        <f t="shared" si="168"/>
        <v>0</v>
      </c>
      <c r="AB109" s="229">
        <f t="shared" si="168"/>
        <v>0</v>
      </c>
      <c r="AC109" s="229">
        <f t="shared" si="168"/>
        <v>0</v>
      </c>
      <c r="AD109" s="229">
        <f t="shared" si="168"/>
        <v>0</v>
      </c>
      <c r="AE109" s="229">
        <f t="shared" si="168"/>
        <v>0</v>
      </c>
      <c r="AF109" s="229">
        <f t="shared" si="168"/>
        <v>0</v>
      </c>
      <c r="AG109" s="229">
        <f t="shared" si="170"/>
        <v>0</v>
      </c>
      <c r="AH109" s="229">
        <f t="shared" si="170"/>
        <v>0</v>
      </c>
      <c r="AI109" s="229">
        <f t="shared" si="170"/>
        <v>0</v>
      </c>
      <c r="AJ109" s="229">
        <f t="shared" si="170"/>
        <v>0</v>
      </c>
      <c r="AK109" s="229">
        <f t="shared" si="170"/>
        <v>0</v>
      </c>
      <c r="AL109" s="229">
        <f t="shared" si="170"/>
        <v>0</v>
      </c>
      <c r="AM109" s="229">
        <f t="shared" si="170"/>
        <v>0</v>
      </c>
      <c r="AN109" s="229">
        <f t="shared" si="170"/>
        <v>0</v>
      </c>
      <c r="AO109" s="229">
        <f t="shared" si="171"/>
        <v>0</v>
      </c>
      <c r="AP109" s="229">
        <f t="shared" si="171"/>
        <v>0</v>
      </c>
      <c r="AQ109" s="229">
        <f t="shared" si="171"/>
        <v>0</v>
      </c>
      <c r="AR109" s="229">
        <f t="shared" si="171"/>
        <v>0</v>
      </c>
      <c r="AS109" s="229">
        <f t="shared" si="171"/>
        <v>0</v>
      </c>
      <c r="AT109" s="229">
        <f t="shared" si="171"/>
        <v>0</v>
      </c>
      <c r="AU109" s="229">
        <f t="shared" si="171"/>
        <v>0</v>
      </c>
      <c r="AV109" s="229">
        <f t="shared" si="171"/>
        <v>0</v>
      </c>
      <c r="AW109" s="229">
        <f t="shared" si="171"/>
        <v>0</v>
      </c>
      <c r="AX109" s="229">
        <f t="shared" si="171"/>
        <v>0</v>
      </c>
      <c r="AY109" s="229">
        <f t="shared" si="171"/>
        <v>0</v>
      </c>
      <c r="AZ109" s="229">
        <f t="shared" si="171"/>
        <v>0</v>
      </c>
      <c r="BA109" s="229">
        <f t="shared" si="171"/>
        <v>0</v>
      </c>
      <c r="BB109" s="229">
        <f t="shared" si="171"/>
        <v>0</v>
      </c>
      <c r="BC109" s="229">
        <f t="shared" si="171"/>
        <v>0</v>
      </c>
      <c r="BD109" s="229">
        <f t="shared" si="171"/>
        <v>0</v>
      </c>
      <c r="BE109" s="229">
        <f t="shared" si="171"/>
        <v>0</v>
      </c>
      <c r="BF109" s="229">
        <f t="shared" si="171"/>
        <v>0</v>
      </c>
      <c r="BG109" s="229">
        <f t="shared" si="171"/>
        <v>0</v>
      </c>
      <c r="BH109" s="229">
        <f t="shared" si="171"/>
        <v>0</v>
      </c>
      <c r="BI109" s="229">
        <f t="shared" si="171"/>
        <v>0</v>
      </c>
      <c r="BJ109" s="229">
        <f t="shared" si="171"/>
        <v>0</v>
      </c>
      <c r="BK109" s="229">
        <f t="shared" si="171"/>
        <v>0</v>
      </c>
      <c r="BL109" s="229">
        <f t="shared" si="171"/>
        <v>0</v>
      </c>
      <c r="BM109" s="229">
        <f t="shared" si="171"/>
        <v>0</v>
      </c>
      <c r="BN109" s="229">
        <f t="shared" si="171"/>
        <v>0</v>
      </c>
      <c r="BO109" s="229">
        <f t="shared" si="171"/>
        <v>0</v>
      </c>
      <c r="BP109" s="229">
        <f t="shared" si="171"/>
        <v>0</v>
      </c>
      <c r="BQ109" s="229">
        <f t="shared" si="171"/>
        <v>0</v>
      </c>
      <c r="BR109" s="229">
        <f t="shared" si="171"/>
        <v>0</v>
      </c>
      <c r="BS109" s="229">
        <f t="shared" si="171"/>
        <v>0</v>
      </c>
      <c r="BT109" s="229">
        <f t="shared" si="171"/>
        <v>0</v>
      </c>
      <c r="BU109" s="229">
        <f t="shared" si="171"/>
        <v>0</v>
      </c>
      <c r="BV109" s="229">
        <f t="shared" si="171"/>
        <v>0</v>
      </c>
      <c r="BW109" s="229">
        <f t="shared" si="171"/>
        <v>0</v>
      </c>
      <c r="BX109" s="229">
        <f t="shared" si="171"/>
        <v>0</v>
      </c>
      <c r="BY109" s="229">
        <f t="shared" si="171"/>
        <v>0</v>
      </c>
      <c r="BZ109" s="229">
        <f t="shared" si="171"/>
        <v>0</v>
      </c>
    </row>
    <row r="110" spans="1:78" x14ac:dyDescent="0.2">
      <c r="A110" s="7" t="str">
        <f t="shared" si="172"/>
        <v>Roll-in 4</v>
      </c>
      <c r="B110" s="7">
        <f t="shared" si="172"/>
        <v>1</v>
      </c>
      <c r="C110" s="7">
        <f t="shared" si="165"/>
        <v>24</v>
      </c>
      <c r="D110" s="165">
        <f t="shared" si="164"/>
        <v>44196</v>
      </c>
      <c r="E110" s="77"/>
      <c r="F110" s="68"/>
      <c r="G110" s="229">
        <f t="shared" si="169"/>
        <v>0</v>
      </c>
      <c r="H110" s="229">
        <f t="shared" si="169"/>
        <v>0</v>
      </c>
      <c r="I110" s="229">
        <f t="shared" si="169"/>
        <v>0</v>
      </c>
      <c r="J110" s="229">
        <f t="shared" si="169"/>
        <v>0</v>
      </c>
      <c r="K110" s="229">
        <f t="shared" si="169"/>
        <v>0</v>
      </c>
      <c r="L110" s="229">
        <f t="shared" si="169"/>
        <v>0</v>
      </c>
      <c r="M110" s="229">
        <f t="shared" si="169"/>
        <v>0</v>
      </c>
      <c r="N110" s="229">
        <f t="shared" si="169"/>
        <v>0</v>
      </c>
      <c r="O110" s="229">
        <f t="shared" si="169"/>
        <v>0</v>
      </c>
      <c r="P110" s="229">
        <f t="shared" si="169"/>
        <v>0</v>
      </c>
      <c r="Q110" s="229">
        <f t="shared" si="168"/>
        <v>0</v>
      </c>
      <c r="R110" s="229">
        <f t="shared" si="168"/>
        <v>0</v>
      </c>
      <c r="S110" s="229">
        <f t="shared" si="168"/>
        <v>0</v>
      </c>
      <c r="T110" s="229">
        <f t="shared" si="168"/>
        <v>0</v>
      </c>
      <c r="U110" s="229">
        <f t="shared" si="168"/>
        <v>0</v>
      </c>
      <c r="V110" s="229">
        <f t="shared" si="168"/>
        <v>0</v>
      </c>
      <c r="W110" s="229">
        <f t="shared" si="168"/>
        <v>0</v>
      </c>
      <c r="X110" s="229">
        <f t="shared" si="168"/>
        <v>0</v>
      </c>
      <c r="Y110" s="229">
        <f t="shared" si="168"/>
        <v>0</v>
      </c>
      <c r="Z110" s="229">
        <f t="shared" si="168"/>
        <v>0</v>
      </c>
      <c r="AA110" s="229">
        <f t="shared" si="168"/>
        <v>0</v>
      </c>
      <c r="AB110" s="229">
        <f t="shared" si="168"/>
        <v>0</v>
      </c>
      <c r="AC110" s="229">
        <f t="shared" si="168"/>
        <v>0</v>
      </c>
      <c r="AD110" s="229">
        <f t="shared" si="168"/>
        <v>0</v>
      </c>
      <c r="AE110" s="229">
        <f t="shared" si="168"/>
        <v>0</v>
      </c>
      <c r="AF110" s="229">
        <f t="shared" si="168"/>
        <v>0</v>
      </c>
      <c r="AG110" s="229">
        <f t="shared" si="170"/>
        <v>0</v>
      </c>
      <c r="AH110" s="229">
        <f t="shared" si="170"/>
        <v>0</v>
      </c>
      <c r="AI110" s="229">
        <f t="shared" si="170"/>
        <v>0</v>
      </c>
      <c r="AJ110" s="229">
        <f t="shared" si="170"/>
        <v>0</v>
      </c>
      <c r="AK110" s="229">
        <f t="shared" si="170"/>
        <v>0</v>
      </c>
      <c r="AL110" s="229">
        <f t="shared" si="170"/>
        <v>0</v>
      </c>
      <c r="AM110" s="229">
        <f t="shared" si="170"/>
        <v>0</v>
      </c>
      <c r="AN110" s="229">
        <f t="shared" si="170"/>
        <v>0</v>
      </c>
      <c r="AO110" s="229">
        <f t="shared" si="171"/>
        <v>0</v>
      </c>
      <c r="AP110" s="229">
        <f t="shared" si="171"/>
        <v>0</v>
      </c>
      <c r="AQ110" s="229">
        <f t="shared" si="171"/>
        <v>0</v>
      </c>
      <c r="AR110" s="229">
        <f t="shared" si="171"/>
        <v>0</v>
      </c>
      <c r="AS110" s="229">
        <f t="shared" si="171"/>
        <v>0</v>
      </c>
      <c r="AT110" s="229">
        <f t="shared" si="171"/>
        <v>0</v>
      </c>
      <c r="AU110" s="229">
        <f t="shared" si="171"/>
        <v>0</v>
      </c>
      <c r="AV110" s="229">
        <f t="shared" si="171"/>
        <v>0</v>
      </c>
      <c r="AW110" s="229">
        <f t="shared" si="171"/>
        <v>0</v>
      </c>
      <c r="AX110" s="229">
        <f t="shared" si="171"/>
        <v>0</v>
      </c>
      <c r="AY110" s="229">
        <f t="shared" si="171"/>
        <v>0</v>
      </c>
      <c r="AZ110" s="229">
        <f t="shared" si="171"/>
        <v>0</v>
      </c>
      <c r="BA110" s="229">
        <f t="shared" si="171"/>
        <v>0</v>
      </c>
      <c r="BB110" s="229">
        <f t="shared" si="171"/>
        <v>0</v>
      </c>
      <c r="BC110" s="229">
        <f t="shared" si="171"/>
        <v>0</v>
      </c>
      <c r="BD110" s="229">
        <f t="shared" si="171"/>
        <v>0</v>
      </c>
      <c r="BE110" s="229">
        <f t="shared" si="171"/>
        <v>0</v>
      </c>
      <c r="BF110" s="229">
        <f t="shared" si="171"/>
        <v>0</v>
      </c>
      <c r="BG110" s="229">
        <f t="shared" si="171"/>
        <v>0</v>
      </c>
      <c r="BH110" s="229">
        <f t="shared" si="171"/>
        <v>0</v>
      </c>
      <c r="BI110" s="229">
        <f t="shared" si="171"/>
        <v>0</v>
      </c>
      <c r="BJ110" s="229">
        <f t="shared" si="171"/>
        <v>0</v>
      </c>
      <c r="BK110" s="229">
        <f t="shared" si="171"/>
        <v>0</v>
      </c>
      <c r="BL110" s="229">
        <f t="shared" si="171"/>
        <v>0</v>
      </c>
      <c r="BM110" s="229">
        <f t="shared" si="171"/>
        <v>0</v>
      </c>
      <c r="BN110" s="229">
        <f t="shared" si="171"/>
        <v>0</v>
      </c>
      <c r="BO110" s="229">
        <f t="shared" si="171"/>
        <v>0</v>
      </c>
      <c r="BP110" s="229">
        <f t="shared" si="171"/>
        <v>0</v>
      </c>
      <c r="BQ110" s="229">
        <f t="shared" si="171"/>
        <v>0</v>
      </c>
      <c r="BR110" s="229">
        <f t="shared" si="171"/>
        <v>0</v>
      </c>
      <c r="BS110" s="229">
        <f t="shared" si="171"/>
        <v>0</v>
      </c>
      <c r="BT110" s="229">
        <f t="shared" si="171"/>
        <v>0</v>
      </c>
      <c r="BU110" s="229">
        <f t="shared" si="171"/>
        <v>0</v>
      </c>
      <c r="BV110" s="229">
        <f t="shared" si="171"/>
        <v>0</v>
      </c>
      <c r="BW110" s="229">
        <f t="shared" si="171"/>
        <v>0</v>
      </c>
      <c r="BX110" s="229">
        <f t="shared" si="171"/>
        <v>0</v>
      </c>
      <c r="BY110" s="229">
        <f t="shared" si="171"/>
        <v>0</v>
      </c>
      <c r="BZ110" s="229">
        <f t="shared" si="171"/>
        <v>0</v>
      </c>
    </row>
    <row r="111" spans="1:78" x14ac:dyDescent="0.2">
      <c r="A111" s="7" t="str">
        <f t="shared" si="172"/>
        <v>Roll-in 4</v>
      </c>
      <c r="B111" s="7">
        <f t="shared" si="172"/>
        <v>1</v>
      </c>
      <c r="C111" s="7">
        <f t="shared" si="165"/>
        <v>25</v>
      </c>
      <c r="D111" s="165">
        <f t="shared" si="164"/>
        <v>44227</v>
      </c>
      <c r="E111" s="77"/>
      <c r="F111" s="68"/>
      <c r="G111" s="229">
        <f t="shared" si="169"/>
        <v>0</v>
      </c>
      <c r="H111" s="229">
        <f t="shared" si="169"/>
        <v>0</v>
      </c>
      <c r="I111" s="229">
        <f t="shared" si="169"/>
        <v>0</v>
      </c>
      <c r="J111" s="229">
        <f t="shared" si="169"/>
        <v>0</v>
      </c>
      <c r="K111" s="229">
        <f t="shared" si="169"/>
        <v>0</v>
      </c>
      <c r="L111" s="229">
        <f t="shared" si="169"/>
        <v>0</v>
      </c>
      <c r="M111" s="229">
        <f t="shared" si="169"/>
        <v>0</v>
      </c>
      <c r="N111" s="229">
        <f t="shared" si="169"/>
        <v>0</v>
      </c>
      <c r="O111" s="229">
        <f t="shared" si="169"/>
        <v>0</v>
      </c>
      <c r="P111" s="229">
        <f t="shared" si="169"/>
        <v>0</v>
      </c>
      <c r="Q111" s="229">
        <f t="shared" si="168"/>
        <v>0</v>
      </c>
      <c r="R111" s="229">
        <f t="shared" si="168"/>
        <v>0</v>
      </c>
      <c r="S111" s="229">
        <f t="shared" si="168"/>
        <v>0</v>
      </c>
      <c r="T111" s="229">
        <f t="shared" si="168"/>
        <v>0</v>
      </c>
      <c r="U111" s="229">
        <f t="shared" si="168"/>
        <v>0</v>
      </c>
      <c r="V111" s="229">
        <f t="shared" si="168"/>
        <v>0</v>
      </c>
      <c r="W111" s="229">
        <f t="shared" si="168"/>
        <v>0</v>
      </c>
      <c r="X111" s="229">
        <f t="shared" si="168"/>
        <v>0</v>
      </c>
      <c r="Y111" s="229">
        <f t="shared" si="168"/>
        <v>0</v>
      </c>
      <c r="Z111" s="229">
        <f t="shared" si="168"/>
        <v>0</v>
      </c>
      <c r="AA111" s="229">
        <f t="shared" si="168"/>
        <v>0</v>
      </c>
      <c r="AB111" s="229">
        <f t="shared" si="168"/>
        <v>0</v>
      </c>
      <c r="AC111" s="229">
        <f t="shared" si="168"/>
        <v>0</v>
      </c>
      <c r="AD111" s="229">
        <f t="shared" si="168"/>
        <v>0</v>
      </c>
      <c r="AE111" s="229">
        <f t="shared" si="168"/>
        <v>0</v>
      </c>
      <c r="AF111" s="229">
        <f t="shared" si="168"/>
        <v>0</v>
      </c>
      <c r="AG111" s="229">
        <f t="shared" si="170"/>
        <v>0</v>
      </c>
      <c r="AH111" s="229">
        <f t="shared" si="170"/>
        <v>0</v>
      </c>
      <c r="AI111" s="229">
        <f t="shared" si="170"/>
        <v>0</v>
      </c>
      <c r="AJ111" s="229">
        <f t="shared" si="170"/>
        <v>0</v>
      </c>
      <c r="AK111" s="229">
        <f t="shared" si="170"/>
        <v>0</v>
      </c>
      <c r="AL111" s="229">
        <f t="shared" si="170"/>
        <v>0</v>
      </c>
      <c r="AM111" s="229">
        <f t="shared" si="170"/>
        <v>0</v>
      </c>
      <c r="AN111" s="229">
        <f t="shared" si="170"/>
        <v>0</v>
      </c>
      <c r="AO111" s="229">
        <f t="shared" si="171"/>
        <v>0</v>
      </c>
      <c r="AP111" s="229">
        <f t="shared" si="171"/>
        <v>0</v>
      </c>
      <c r="AQ111" s="229">
        <f t="shared" si="171"/>
        <v>0</v>
      </c>
      <c r="AR111" s="229">
        <f t="shared" si="171"/>
        <v>0</v>
      </c>
      <c r="AS111" s="229">
        <f t="shared" si="171"/>
        <v>0</v>
      </c>
      <c r="AT111" s="229">
        <f t="shared" si="171"/>
        <v>0</v>
      </c>
      <c r="AU111" s="229">
        <f t="shared" si="171"/>
        <v>0</v>
      </c>
      <c r="AV111" s="229">
        <f t="shared" si="171"/>
        <v>0</v>
      </c>
      <c r="AW111" s="229">
        <f t="shared" si="171"/>
        <v>0</v>
      </c>
      <c r="AX111" s="229">
        <f t="shared" si="171"/>
        <v>0</v>
      </c>
      <c r="AY111" s="229">
        <f t="shared" si="171"/>
        <v>0</v>
      </c>
      <c r="AZ111" s="229">
        <f t="shared" si="171"/>
        <v>0</v>
      </c>
      <c r="BA111" s="229">
        <f t="shared" si="171"/>
        <v>0</v>
      </c>
      <c r="BB111" s="229">
        <f t="shared" si="171"/>
        <v>0</v>
      </c>
      <c r="BC111" s="229">
        <f t="shared" si="171"/>
        <v>0</v>
      </c>
      <c r="BD111" s="229">
        <f t="shared" si="171"/>
        <v>0</v>
      </c>
      <c r="BE111" s="229">
        <f t="shared" si="171"/>
        <v>0</v>
      </c>
      <c r="BF111" s="229">
        <f t="shared" si="171"/>
        <v>0</v>
      </c>
      <c r="BG111" s="229">
        <f t="shared" si="171"/>
        <v>0</v>
      </c>
      <c r="BH111" s="229">
        <f t="shared" si="171"/>
        <v>0</v>
      </c>
      <c r="BI111" s="229">
        <f t="shared" si="171"/>
        <v>0</v>
      </c>
      <c r="BJ111" s="229">
        <f t="shared" si="171"/>
        <v>0</v>
      </c>
      <c r="BK111" s="229">
        <f t="shared" si="171"/>
        <v>0</v>
      </c>
      <c r="BL111" s="229">
        <f t="shared" si="171"/>
        <v>0</v>
      </c>
      <c r="BM111" s="229">
        <f t="shared" si="171"/>
        <v>0</v>
      </c>
      <c r="BN111" s="229">
        <f t="shared" si="171"/>
        <v>0</v>
      </c>
      <c r="BO111" s="229">
        <f t="shared" si="171"/>
        <v>0</v>
      </c>
      <c r="BP111" s="229">
        <f t="shared" si="171"/>
        <v>0</v>
      </c>
      <c r="BQ111" s="229">
        <f t="shared" si="171"/>
        <v>0</v>
      </c>
      <c r="BR111" s="229">
        <f t="shared" si="171"/>
        <v>0</v>
      </c>
      <c r="BS111" s="229">
        <f t="shared" si="171"/>
        <v>0</v>
      </c>
      <c r="BT111" s="229">
        <f t="shared" si="171"/>
        <v>0</v>
      </c>
      <c r="BU111" s="229">
        <f t="shared" si="171"/>
        <v>0</v>
      </c>
      <c r="BV111" s="229">
        <f t="shared" si="171"/>
        <v>0</v>
      </c>
      <c r="BW111" s="229">
        <f t="shared" si="171"/>
        <v>0</v>
      </c>
      <c r="BX111" s="229">
        <f t="shared" si="171"/>
        <v>0</v>
      </c>
      <c r="BY111" s="229">
        <f t="shared" si="171"/>
        <v>0</v>
      </c>
      <c r="BZ111" s="229">
        <f t="shared" si="171"/>
        <v>0</v>
      </c>
    </row>
    <row r="112" spans="1:78" x14ac:dyDescent="0.2">
      <c r="A112" s="7" t="str">
        <f t="shared" si="172"/>
        <v>Roll-in 4</v>
      </c>
      <c r="B112" s="7">
        <f t="shared" si="172"/>
        <v>1</v>
      </c>
      <c r="C112" s="7">
        <f t="shared" si="165"/>
        <v>26</v>
      </c>
      <c r="D112" s="165">
        <f t="shared" si="164"/>
        <v>44255</v>
      </c>
      <c r="E112" s="77"/>
      <c r="F112" s="68"/>
      <c r="G112" s="229">
        <f t="shared" si="169"/>
        <v>0</v>
      </c>
      <c r="H112" s="229">
        <f t="shared" si="169"/>
        <v>0</v>
      </c>
      <c r="I112" s="229">
        <f t="shared" si="169"/>
        <v>0</v>
      </c>
      <c r="J112" s="229">
        <f t="shared" si="169"/>
        <v>0</v>
      </c>
      <c r="K112" s="229">
        <f t="shared" si="169"/>
        <v>0</v>
      </c>
      <c r="L112" s="229">
        <f t="shared" si="169"/>
        <v>0</v>
      </c>
      <c r="M112" s="229">
        <f t="shared" si="169"/>
        <v>0</v>
      </c>
      <c r="N112" s="229">
        <f t="shared" si="169"/>
        <v>0</v>
      </c>
      <c r="O112" s="229">
        <f t="shared" si="169"/>
        <v>0</v>
      </c>
      <c r="P112" s="229">
        <f t="shared" si="169"/>
        <v>0</v>
      </c>
      <c r="Q112" s="229">
        <f t="shared" si="168"/>
        <v>0</v>
      </c>
      <c r="R112" s="229">
        <f t="shared" si="168"/>
        <v>0</v>
      </c>
      <c r="S112" s="229">
        <f t="shared" si="168"/>
        <v>0</v>
      </c>
      <c r="T112" s="229">
        <f t="shared" si="168"/>
        <v>0</v>
      </c>
      <c r="U112" s="229">
        <f t="shared" si="168"/>
        <v>0</v>
      </c>
      <c r="V112" s="229">
        <f t="shared" si="168"/>
        <v>0</v>
      </c>
      <c r="W112" s="229">
        <f t="shared" si="168"/>
        <v>0</v>
      </c>
      <c r="X112" s="229">
        <f t="shared" si="168"/>
        <v>0</v>
      </c>
      <c r="Y112" s="229">
        <f t="shared" si="168"/>
        <v>0</v>
      </c>
      <c r="Z112" s="229">
        <f t="shared" si="168"/>
        <v>0</v>
      </c>
      <c r="AA112" s="229">
        <f t="shared" si="168"/>
        <v>0</v>
      </c>
      <c r="AB112" s="229">
        <f t="shared" si="168"/>
        <v>0</v>
      </c>
      <c r="AC112" s="229">
        <f t="shared" si="168"/>
        <v>0</v>
      </c>
      <c r="AD112" s="229">
        <f t="shared" si="168"/>
        <v>0</v>
      </c>
      <c r="AE112" s="229">
        <f t="shared" si="168"/>
        <v>0</v>
      </c>
      <c r="AF112" s="229">
        <f t="shared" si="168"/>
        <v>0</v>
      </c>
      <c r="AG112" s="229">
        <f t="shared" si="170"/>
        <v>0</v>
      </c>
      <c r="AH112" s="229">
        <f t="shared" si="170"/>
        <v>0</v>
      </c>
      <c r="AI112" s="229">
        <f t="shared" si="170"/>
        <v>0</v>
      </c>
      <c r="AJ112" s="229">
        <f t="shared" si="170"/>
        <v>0</v>
      </c>
      <c r="AK112" s="229">
        <f t="shared" si="170"/>
        <v>0</v>
      </c>
      <c r="AL112" s="229">
        <f t="shared" si="170"/>
        <v>0</v>
      </c>
      <c r="AM112" s="229">
        <f t="shared" si="170"/>
        <v>0</v>
      </c>
      <c r="AN112" s="229">
        <f t="shared" si="170"/>
        <v>0</v>
      </c>
      <c r="AO112" s="229">
        <f t="shared" si="171"/>
        <v>0</v>
      </c>
      <c r="AP112" s="229">
        <f t="shared" si="171"/>
        <v>0</v>
      </c>
      <c r="AQ112" s="229">
        <f t="shared" si="171"/>
        <v>0</v>
      </c>
      <c r="AR112" s="229">
        <f t="shared" si="171"/>
        <v>0</v>
      </c>
      <c r="AS112" s="229">
        <f t="shared" si="171"/>
        <v>0</v>
      </c>
      <c r="AT112" s="229">
        <f t="shared" si="171"/>
        <v>0</v>
      </c>
      <c r="AU112" s="229">
        <f t="shared" si="171"/>
        <v>0</v>
      </c>
      <c r="AV112" s="229">
        <f t="shared" si="171"/>
        <v>0</v>
      </c>
      <c r="AW112" s="229">
        <f t="shared" si="171"/>
        <v>0</v>
      </c>
      <c r="AX112" s="229">
        <f t="shared" si="171"/>
        <v>0</v>
      </c>
      <c r="AY112" s="229">
        <f t="shared" si="171"/>
        <v>0</v>
      </c>
      <c r="AZ112" s="229">
        <f t="shared" si="171"/>
        <v>0</v>
      </c>
      <c r="BA112" s="229">
        <f t="shared" si="171"/>
        <v>0</v>
      </c>
      <c r="BB112" s="229">
        <f t="shared" si="171"/>
        <v>0</v>
      </c>
      <c r="BC112" s="229">
        <f t="shared" si="171"/>
        <v>0</v>
      </c>
      <c r="BD112" s="229">
        <f t="shared" si="171"/>
        <v>0</v>
      </c>
      <c r="BE112" s="229">
        <f t="shared" si="171"/>
        <v>0</v>
      </c>
      <c r="BF112" s="229">
        <f t="shared" si="171"/>
        <v>0</v>
      </c>
      <c r="BG112" s="229">
        <f t="shared" si="171"/>
        <v>0</v>
      </c>
      <c r="BH112" s="229">
        <f t="shared" si="171"/>
        <v>0</v>
      </c>
      <c r="BI112" s="229">
        <f t="shared" si="171"/>
        <v>0</v>
      </c>
      <c r="BJ112" s="229">
        <f t="shared" si="171"/>
        <v>0</v>
      </c>
      <c r="BK112" s="229">
        <f t="shared" si="171"/>
        <v>0</v>
      </c>
      <c r="BL112" s="229">
        <f t="shared" si="171"/>
        <v>0</v>
      </c>
      <c r="BM112" s="229">
        <f t="shared" si="171"/>
        <v>0</v>
      </c>
      <c r="BN112" s="229">
        <f t="shared" si="171"/>
        <v>0</v>
      </c>
      <c r="BO112" s="229">
        <f t="shared" si="171"/>
        <v>0</v>
      </c>
      <c r="BP112" s="229">
        <f t="shared" si="171"/>
        <v>0</v>
      </c>
      <c r="BQ112" s="229">
        <f t="shared" si="171"/>
        <v>0</v>
      </c>
      <c r="BR112" s="229">
        <f t="shared" si="171"/>
        <v>0</v>
      </c>
      <c r="BS112" s="229">
        <f t="shared" si="171"/>
        <v>0</v>
      </c>
      <c r="BT112" s="229">
        <f t="shared" si="171"/>
        <v>0</v>
      </c>
      <c r="BU112" s="229">
        <f t="shared" si="171"/>
        <v>0</v>
      </c>
      <c r="BV112" s="229">
        <f t="shared" si="171"/>
        <v>0</v>
      </c>
      <c r="BW112" s="229">
        <f t="shared" si="171"/>
        <v>0</v>
      </c>
      <c r="BX112" s="229">
        <f t="shared" si="171"/>
        <v>0</v>
      </c>
      <c r="BY112" s="229">
        <f t="shared" si="171"/>
        <v>0</v>
      </c>
      <c r="BZ112" s="229">
        <f t="shared" si="171"/>
        <v>0</v>
      </c>
    </row>
    <row r="113" spans="1:78" x14ac:dyDescent="0.2">
      <c r="A113" s="7" t="str">
        <f t="shared" si="172"/>
        <v>Roll-in 5</v>
      </c>
      <c r="B113" s="7">
        <f t="shared" si="172"/>
        <v>1</v>
      </c>
      <c r="C113" s="7">
        <f t="shared" si="165"/>
        <v>27</v>
      </c>
      <c r="D113" s="165">
        <f t="shared" si="164"/>
        <v>44286</v>
      </c>
      <c r="E113" s="77"/>
      <c r="F113" s="68"/>
      <c r="G113" s="229">
        <f t="shared" si="169"/>
        <v>0</v>
      </c>
      <c r="H113" s="229">
        <f t="shared" si="169"/>
        <v>0</v>
      </c>
      <c r="I113" s="229">
        <f t="shared" si="169"/>
        <v>0</v>
      </c>
      <c r="J113" s="229">
        <f t="shared" si="169"/>
        <v>0</v>
      </c>
      <c r="K113" s="229">
        <f t="shared" si="169"/>
        <v>0</v>
      </c>
      <c r="L113" s="229">
        <f t="shared" si="169"/>
        <v>0</v>
      </c>
      <c r="M113" s="229">
        <f t="shared" si="169"/>
        <v>0</v>
      </c>
      <c r="N113" s="229">
        <f t="shared" si="169"/>
        <v>0</v>
      </c>
      <c r="O113" s="229">
        <f t="shared" si="169"/>
        <v>0</v>
      </c>
      <c r="P113" s="229">
        <f t="shared" si="169"/>
        <v>0</v>
      </c>
      <c r="Q113" s="229">
        <f t="shared" si="168"/>
        <v>0</v>
      </c>
      <c r="R113" s="229">
        <f t="shared" si="168"/>
        <v>0</v>
      </c>
      <c r="S113" s="229">
        <f t="shared" si="168"/>
        <v>0</v>
      </c>
      <c r="T113" s="229">
        <f t="shared" si="168"/>
        <v>0</v>
      </c>
      <c r="U113" s="229">
        <f t="shared" si="168"/>
        <v>0</v>
      </c>
      <c r="V113" s="229">
        <f t="shared" si="168"/>
        <v>0</v>
      </c>
      <c r="W113" s="229">
        <f t="shared" si="168"/>
        <v>0</v>
      </c>
      <c r="X113" s="229">
        <f t="shared" si="168"/>
        <v>0</v>
      </c>
      <c r="Y113" s="229">
        <f t="shared" si="168"/>
        <v>0</v>
      </c>
      <c r="Z113" s="229">
        <f t="shared" si="168"/>
        <v>0</v>
      </c>
      <c r="AA113" s="229">
        <f t="shared" si="168"/>
        <v>0</v>
      </c>
      <c r="AB113" s="229">
        <f t="shared" si="168"/>
        <v>0</v>
      </c>
      <c r="AC113" s="229">
        <f t="shared" si="168"/>
        <v>0</v>
      </c>
      <c r="AD113" s="229">
        <f t="shared" si="168"/>
        <v>0</v>
      </c>
      <c r="AE113" s="229">
        <f t="shared" si="168"/>
        <v>0</v>
      </c>
      <c r="AF113" s="229">
        <f t="shared" si="168"/>
        <v>0</v>
      </c>
      <c r="AG113" s="229">
        <f t="shared" si="170"/>
        <v>0</v>
      </c>
      <c r="AH113" s="229">
        <f t="shared" si="170"/>
        <v>0</v>
      </c>
      <c r="AI113" s="229">
        <f t="shared" si="170"/>
        <v>0</v>
      </c>
      <c r="AJ113" s="229">
        <f t="shared" si="170"/>
        <v>0</v>
      </c>
      <c r="AK113" s="229">
        <f t="shared" si="170"/>
        <v>0</v>
      </c>
      <c r="AL113" s="229">
        <f t="shared" si="170"/>
        <v>0</v>
      </c>
      <c r="AM113" s="229">
        <f t="shared" si="170"/>
        <v>0</v>
      </c>
      <c r="AN113" s="229">
        <f t="shared" si="170"/>
        <v>0</v>
      </c>
      <c r="AO113" s="229">
        <f t="shared" si="171"/>
        <v>0</v>
      </c>
      <c r="AP113" s="229">
        <f t="shared" si="171"/>
        <v>0</v>
      </c>
      <c r="AQ113" s="229">
        <f t="shared" si="171"/>
        <v>0</v>
      </c>
      <c r="AR113" s="229">
        <f t="shared" si="171"/>
        <v>0</v>
      </c>
      <c r="AS113" s="229">
        <f t="shared" si="171"/>
        <v>0</v>
      </c>
      <c r="AT113" s="229">
        <f t="shared" si="171"/>
        <v>0</v>
      </c>
      <c r="AU113" s="229">
        <f t="shared" si="171"/>
        <v>0</v>
      </c>
      <c r="AV113" s="229">
        <f t="shared" si="171"/>
        <v>0</v>
      </c>
      <c r="AW113" s="229">
        <f t="shared" si="171"/>
        <v>0</v>
      </c>
      <c r="AX113" s="229">
        <f t="shared" si="171"/>
        <v>0</v>
      </c>
      <c r="AY113" s="229">
        <f t="shared" si="171"/>
        <v>0</v>
      </c>
      <c r="AZ113" s="229">
        <f t="shared" si="171"/>
        <v>0</v>
      </c>
      <c r="BA113" s="229">
        <f t="shared" si="171"/>
        <v>0</v>
      </c>
      <c r="BB113" s="229">
        <f t="shared" si="171"/>
        <v>0</v>
      </c>
      <c r="BC113" s="229">
        <f t="shared" si="171"/>
        <v>0</v>
      </c>
      <c r="BD113" s="229">
        <f t="shared" si="171"/>
        <v>0</v>
      </c>
      <c r="BE113" s="229">
        <f t="shared" si="171"/>
        <v>0</v>
      </c>
      <c r="BF113" s="229">
        <f t="shared" si="171"/>
        <v>0</v>
      </c>
      <c r="BG113" s="229">
        <f t="shared" si="171"/>
        <v>0</v>
      </c>
      <c r="BH113" s="229">
        <f t="shared" si="171"/>
        <v>0</v>
      </c>
      <c r="BI113" s="229">
        <f t="shared" si="171"/>
        <v>0</v>
      </c>
      <c r="BJ113" s="229">
        <f t="shared" si="171"/>
        <v>0</v>
      </c>
      <c r="BK113" s="229">
        <f t="shared" si="171"/>
        <v>0</v>
      </c>
      <c r="BL113" s="229">
        <f t="shared" si="171"/>
        <v>0</v>
      </c>
      <c r="BM113" s="229">
        <f t="shared" si="171"/>
        <v>0</v>
      </c>
      <c r="BN113" s="229">
        <f t="shared" si="171"/>
        <v>0</v>
      </c>
      <c r="BO113" s="229">
        <f t="shared" si="171"/>
        <v>0</v>
      </c>
      <c r="BP113" s="229">
        <f t="shared" si="171"/>
        <v>0</v>
      </c>
      <c r="BQ113" s="229">
        <f t="shared" si="171"/>
        <v>0</v>
      </c>
      <c r="BR113" s="229">
        <f t="shared" si="171"/>
        <v>0</v>
      </c>
      <c r="BS113" s="229">
        <f t="shared" si="171"/>
        <v>0</v>
      </c>
      <c r="BT113" s="229">
        <f t="shared" si="171"/>
        <v>0</v>
      </c>
      <c r="BU113" s="229">
        <f t="shared" si="171"/>
        <v>0</v>
      </c>
      <c r="BV113" s="229">
        <f t="shared" si="171"/>
        <v>0</v>
      </c>
      <c r="BW113" s="229">
        <f t="shared" si="171"/>
        <v>0</v>
      </c>
      <c r="BX113" s="229">
        <f t="shared" ref="AO113:BZ120" si="173">IF($D113=BX$9,$E113*$G$3/2,IF(AND($C113+$E$3&gt;BX$8,BX$9&gt;$D113),$E113*$G$3,0))</f>
        <v>0</v>
      </c>
      <c r="BY113" s="229">
        <f t="shared" si="173"/>
        <v>0</v>
      </c>
      <c r="BZ113" s="229">
        <f t="shared" si="173"/>
        <v>0</v>
      </c>
    </row>
    <row r="114" spans="1:78" x14ac:dyDescent="0.2">
      <c r="A114" s="7" t="str">
        <f t="shared" si="172"/>
        <v>Roll-in 5</v>
      </c>
      <c r="B114" s="7">
        <f t="shared" si="172"/>
        <v>1</v>
      </c>
      <c r="C114" s="7">
        <f t="shared" si="165"/>
        <v>28</v>
      </c>
      <c r="D114" s="165">
        <f t="shared" si="164"/>
        <v>44316</v>
      </c>
      <c r="E114" s="77"/>
      <c r="F114" s="68"/>
      <c r="G114" s="229">
        <f t="shared" si="169"/>
        <v>0</v>
      </c>
      <c r="H114" s="229">
        <f t="shared" si="169"/>
        <v>0</v>
      </c>
      <c r="I114" s="229">
        <f t="shared" si="169"/>
        <v>0</v>
      </c>
      <c r="J114" s="229">
        <f t="shared" si="169"/>
        <v>0</v>
      </c>
      <c r="K114" s="229">
        <f t="shared" si="169"/>
        <v>0</v>
      </c>
      <c r="L114" s="229">
        <f t="shared" si="169"/>
        <v>0</v>
      </c>
      <c r="M114" s="229">
        <f t="shared" si="169"/>
        <v>0</v>
      </c>
      <c r="N114" s="229">
        <f t="shared" si="169"/>
        <v>0</v>
      </c>
      <c r="O114" s="229">
        <f t="shared" si="169"/>
        <v>0</v>
      </c>
      <c r="P114" s="229">
        <f t="shared" si="169"/>
        <v>0</v>
      </c>
      <c r="Q114" s="229">
        <f t="shared" si="168"/>
        <v>0</v>
      </c>
      <c r="R114" s="229">
        <f t="shared" si="168"/>
        <v>0</v>
      </c>
      <c r="S114" s="229">
        <f t="shared" si="168"/>
        <v>0</v>
      </c>
      <c r="T114" s="229">
        <f t="shared" si="168"/>
        <v>0</v>
      </c>
      <c r="U114" s="229">
        <f t="shared" si="168"/>
        <v>0</v>
      </c>
      <c r="V114" s="229">
        <f t="shared" si="168"/>
        <v>0</v>
      </c>
      <c r="W114" s="229">
        <f t="shared" si="168"/>
        <v>0</v>
      </c>
      <c r="X114" s="229">
        <f t="shared" si="168"/>
        <v>0</v>
      </c>
      <c r="Y114" s="229">
        <f t="shared" si="168"/>
        <v>0</v>
      </c>
      <c r="Z114" s="229">
        <f t="shared" si="168"/>
        <v>0</v>
      </c>
      <c r="AA114" s="229">
        <f t="shared" si="168"/>
        <v>0</v>
      </c>
      <c r="AB114" s="229">
        <f t="shared" si="168"/>
        <v>0</v>
      </c>
      <c r="AC114" s="229">
        <f t="shared" si="168"/>
        <v>0</v>
      </c>
      <c r="AD114" s="229">
        <f t="shared" si="168"/>
        <v>0</v>
      </c>
      <c r="AE114" s="229">
        <f t="shared" si="168"/>
        <v>0</v>
      </c>
      <c r="AF114" s="229">
        <f t="shared" si="168"/>
        <v>0</v>
      </c>
      <c r="AG114" s="229">
        <f t="shared" si="170"/>
        <v>0</v>
      </c>
      <c r="AH114" s="229">
        <f t="shared" si="170"/>
        <v>0</v>
      </c>
      <c r="AI114" s="229">
        <f t="shared" si="170"/>
        <v>0</v>
      </c>
      <c r="AJ114" s="229">
        <f t="shared" si="170"/>
        <v>0</v>
      </c>
      <c r="AK114" s="229">
        <f t="shared" si="170"/>
        <v>0</v>
      </c>
      <c r="AL114" s="229">
        <f t="shared" si="170"/>
        <v>0</v>
      </c>
      <c r="AM114" s="229">
        <f t="shared" si="170"/>
        <v>0</v>
      </c>
      <c r="AN114" s="229">
        <f t="shared" si="170"/>
        <v>0</v>
      </c>
      <c r="AO114" s="229">
        <f t="shared" si="173"/>
        <v>0</v>
      </c>
      <c r="AP114" s="229">
        <f t="shared" si="173"/>
        <v>0</v>
      </c>
      <c r="AQ114" s="229">
        <f t="shared" si="173"/>
        <v>0</v>
      </c>
      <c r="AR114" s="229">
        <f t="shared" si="173"/>
        <v>0</v>
      </c>
      <c r="AS114" s="229">
        <f t="shared" si="173"/>
        <v>0</v>
      </c>
      <c r="AT114" s="229">
        <f t="shared" si="173"/>
        <v>0</v>
      </c>
      <c r="AU114" s="229">
        <f t="shared" si="173"/>
        <v>0</v>
      </c>
      <c r="AV114" s="229">
        <f t="shared" si="173"/>
        <v>0</v>
      </c>
      <c r="AW114" s="229">
        <f t="shared" si="173"/>
        <v>0</v>
      </c>
      <c r="AX114" s="229">
        <f t="shared" si="173"/>
        <v>0</v>
      </c>
      <c r="AY114" s="229">
        <f t="shared" si="173"/>
        <v>0</v>
      </c>
      <c r="AZ114" s="229">
        <f t="shared" si="173"/>
        <v>0</v>
      </c>
      <c r="BA114" s="229">
        <f t="shared" si="173"/>
        <v>0</v>
      </c>
      <c r="BB114" s="229">
        <f t="shared" si="173"/>
        <v>0</v>
      </c>
      <c r="BC114" s="229">
        <f t="shared" si="173"/>
        <v>0</v>
      </c>
      <c r="BD114" s="229">
        <f t="shared" si="173"/>
        <v>0</v>
      </c>
      <c r="BE114" s="229">
        <f t="shared" si="173"/>
        <v>0</v>
      </c>
      <c r="BF114" s="229">
        <f t="shared" si="173"/>
        <v>0</v>
      </c>
      <c r="BG114" s="229">
        <f t="shared" si="173"/>
        <v>0</v>
      </c>
      <c r="BH114" s="229">
        <f t="shared" si="173"/>
        <v>0</v>
      </c>
      <c r="BI114" s="229">
        <f t="shared" si="173"/>
        <v>0</v>
      </c>
      <c r="BJ114" s="229">
        <f t="shared" si="173"/>
        <v>0</v>
      </c>
      <c r="BK114" s="229">
        <f t="shared" si="173"/>
        <v>0</v>
      </c>
      <c r="BL114" s="229">
        <f t="shared" si="173"/>
        <v>0</v>
      </c>
      <c r="BM114" s="229">
        <f t="shared" si="173"/>
        <v>0</v>
      </c>
      <c r="BN114" s="229">
        <f t="shared" si="173"/>
        <v>0</v>
      </c>
      <c r="BO114" s="229">
        <f t="shared" si="173"/>
        <v>0</v>
      </c>
      <c r="BP114" s="229">
        <f t="shared" si="173"/>
        <v>0</v>
      </c>
      <c r="BQ114" s="229">
        <f t="shared" si="173"/>
        <v>0</v>
      </c>
      <c r="BR114" s="229">
        <f t="shared" si="173"/>
        <v>0</v>
      </c>
      <c r="BS114" s="229">
        <f t="shared" si="173"/>
        <v>0</v>
      </c>
      <c r="BT114" s="229">
        <f t="shared" si="173"/>
        <v>0</v>
      </c>
      <c r="BU114" s="229">
        <f t="shared" si="173"/>
        <v>0</v>
      </c>
      <c r="BV114" s="229">
        <f t="shared" si="173"/>
        <v>0</v>
      </c>
      <c r="BW114" s="229">
        <f t="shared" si="173"/>
        <v>0</v>
      </c>
      <c r="BX114" s="229">
        <f t="shared" si="173"/>
        <v>0</v>
      </c>
      <c r="BY114" s="229">
        <f t="shared" si="173"/>
        <v>0</v>
      </c>
      <c r="BZ114" s="229">
        <f t="shared" si="173"/>
        <v>0</v>
      </c>
    </row>
    <row r="115" spans="1:78" x14ac:dyDescent="0.2">
      <c r="A115" s="7" t="str">
        <f t="shared" si="172"/>
        <v>Roll-in 5</v>
      </c>
      <c r="B115" s="7">
        <f t="shared" si="172"/>
        <v>1</v>
      </c>
      <c r="C115" s="7">
        <f t="shared" si="165"/>
        <v>29</v>
      </c>
      <c r="D115" s="165">
        <f t="shared" si="164"/>
        <v>44347</v>
      </c>
      <c r="E115" s="77"/>
      <c r="F115" s="68"/>
      <c r="G115" s="229">
        <f t="shared" si="169"/>
        <v>0</v>
      </c>
      <c r="H115" s="229">
        <f t="shared" si="169"/>
        <v>0</v>
      </c>
      <c r="I115" s="229">
        <f t="shared" si="169"/>
        <v>0</v>
      </c>
      <c r="J115" s="229">
        <f t="shared" si="169"/>
        <v>0</v>
      </c>
      <c r="K115" s="229">
        <f t="shared" si="169"/>
        <v>0</v>
      </c>
      <c r="L115" s="229">
        <f t="shared" si="169"/>
        <v>0</v>
      </c>
      <c r="M115" s="229">
        <f t="shared" si="169"/>
        <v>0</v>
      </c>
      <c r="N115" s="229">
        <f t="shared" si="169"/>
        <v>0</v>
      </c>
      <c r="O115" s="229">
        <f t="shared" si="169"/>
        <v>0</v>
      </c>
      <c r="P115" s="229">
        <f t="shared" si="169"/>
        <v>0</v>
      </c>
      <c r="Q115" s="229">
        <f t="shared" si="168"/>
        <v>0</v>
      </c>
      <c r="R115" s="229">
        <f t="shared" si="168"/>
        <v>0</v>
      </c>
      <c r="S115" s="229">
        <f t="shared" si="168"/>
        <v>0</v>
      </c>
      <c r="T115" s="229">
        <f t="shared" si="168"/>
        <v>0</v>
      </c>
      <c r="U115" s="229">
        <f t="shared" si="168"/>
        <v>0</v>
      </c>
      <c r="V115" s="229">
        <f t="shared" si="168"/>
        <v>0</v>
      </c>
      <c r="W115" s="229">
        <f t="shared" si="168"/>
        <v>0</v>
      </c>
      <c r="X115" s="229">
        <f t="shared" si="168"/>
        <v>0</v>
      </c>
      <c r="Y115" s="229">
        <f t="shared" si="168"/>
        <v>0</v>
      </c>
      <c r="Z115" s="229">
        <f t="shared" si="168"/>
        <v>0</v>
      </c>
      <c r="AA115" s="229">
        <f t="shared" si="168"/>
        <v>0</v>
      </c>
      <c r="AB115" s="229">
        <f t="shared" si="168"/>
        <v>0</v>
      </c>
      <c r="AC115" s="229">
        <f t="shared" si="168"/>
        <v>0</v>
      </c>
      <c r="AD115" s="229">
        <f t="shared" si="168"/>
        <v>0</v>
      </c>
      <c r="AE115" s="229">
        <f t="shared" si="168"/>
        <v>0</v>
      </c>
      <c r="AF115" s="229">
        <f t="shared" si="168"/>
        <v>0</v>
      </c>
      <c r="AG115" s="229">
        <f t="shared" si="170"/>
        <v>0</v>
      </c>
      <c r="AH115" s="229">
        <f t="shared" si="170"/>
        <v>0</v>
      </c>
      <c r="AI115" s="229">
        <f t="shared" si="170"/>
        <v>0</v>
      </c>
      <c r="AJ115" s="229">
        <f t="shared" si="170"/>
        <v>0</v>
      </c>
      <c r="AK115" s="229">
        <f t="shared" si="170"/>
        <v>0</v>
      </c>
      <c r="AL115" s="229">
        <f t="shared" si="170"/>
        <v>0</v>
      </c>
      <c r="AM115" s="229">
        <f t="shared" si="170"/>
        <v>0</v>
      </c>
      <c r="AN115" s="229">
        <f t="shared" si="170"/>
        <v>0</v>
      </c>
      <c r="AO115" s="229">
        <f t="shared" si="173"/>
        <v>0</v>
      </c>
      <c r="AP115" s="229">
        <f t="shared" si="173"/>
        <v>0</v>
      </c>
      <c r="AQ115" s="229">
        <f t="shared" si="173"/>
        <v>0</v>
      </c>
      <c r="AR115" s="229">
        <f t="shared" si="173"/>
        <v>0</v>
      </c>
      <c r="AS115" s="229">
        <f t="shared" si="173"/>
        <v>0</v>
      </c>
      <c r="AT115" s="229">
        <f t="shared" si="173"/>
        <v>0</v>
      </c>
      <c r="AU115" s="229">
        <f t="shared" si="173"/>
        <v>0</v>
      </c>
      <c r="AV115" s="229">
        <f t="shared" si="173"/>
        <v>0</v>
      </c>
      <c r="AW115" s="229">
        <f t="shared" si="173"/>
        <v>0</v>
      </c>
      <c r="AX115" s="229">
        <f t="shared" si="173"/>
        <v>0</v>
      </c>
      <c r="AY115" s="229">
        <f t="shared" si="173"/>
        <v>0</v>
      </c>
      <c r="AZ115" s="229">
        <f t="shared" si="173"/>
        <v>0</v>
      </c>
      <c r="BA115" s="229">
        <f t="shared" si="173"/>
        <v>0</v>
      </c>
      <c r="BB115" s="229">
        <f t="shared" si="173"/>
        <v>0</v>
      </c>
      <c r="BC115" s="229">
        <f t="shared" si="173"/>
        <v>0</v>
      </c>
      <c r="BD115" s="229">
        <f t="shared" si="173"/>
        <v>0</v>
      </c>
      <c r="BE115" s="229">
        <f t="shared" si="173"/>
        <v>0</v>
      </c>
      <c r="BF115" s="229">
        <f t="shared" si="173"/>
        <v>0</v>
      </c>
      <c r="BG115" s="229">
        <f t="shared" si="173"/>
        <v>0</v>
      </c>
      <c r="BH115" s="229">
        <f t="shared" si="173"/>
        <v>0</v>
      </c>
      <c r="BI115" s="229">
        <f t="shared" si="173"/>
        <v>0</v>
      </c>
      <c r="BJ115" s="229">
        <f t="shared" si="173"/>
        <v>0</v>
      </c>
      <c r="BK115" s="229">
        <f t="shared" si="173"/>
        <v>0</v>
      </c>
      <c r="BL115" s="229">
        <f t="shared" si="173"/>
        <v>0</v>
      </c>
      <c r="BM115" s="229">
        <f t="shared" si="173"/>
        <v>0</v>
      </c>
      <c r="BN115" s="229">
        <f t="shared" si="173"/>
        <v>0</v>
      </c>
      <c r="BO115" s="229">
        <f t="shared" si="173"/>
        <v>0</v>
      </c>
      <c r="BP115" s="229">
        <f t="shared" si="173"/>
        <v>0</v>
      </c>
      <c r="BQ115" s="229">
        <f t="shared" si="173"/>
        <v>0</v>
      </c>
      <c r="BR115" s="229">
        <f t="shared" si="173"/>
        <v>0</v>
      </c>
      <c r="BS115" s="229">
        <f t="shared" si="173"/>
        <v>0</v>
      </c>
      <c r="BT115" s="229">
        <f t="shared" si="173"/>
        <v>0</v>
      </c>
      <c r="BU115" s="229">
        <f t="shared" si="173"/>
        <v>0</v>
      </c>
      <c r="BV115" s="229">
        <f t="shared" si="173"/>
        <v>0</v>
      </c>
      <c r="BW115" s="229">
        <f t="shared" si="173"/>
        <v>0</v>
      </c>
      <c r="BX115" s="229">
        <f t="shared" si="173"/>
        <v>0</v>
      </c>
      <c r="BY115" s="229">
        <f t="shared" si="173"/>
        <v>0</v>
      </c>
      <c r="BZ115" s="229">
        <f t="shared" si="173"/>
        <v>0</v>
      </c>
    </row>
    <row r="116" spans="1:78" x14ac:dyDescent="0.2">
      <c r="A116" s="7" t="str">
        <f t="shared" si="172"/>
        <v>Roll-in 5</v>
      </c>
      <c r="B116" s="7">
        <f t="shared" si="172"/>
        <v>1</v>
      </c>
      <c r="C116" s="7">
        <f t="shared" si="165"/>
        <v>30</v>
      </c>
      <c r="D116" s="165">
        <f t="shared" si="164"/>
        <v>44377</v>
      </c>
      <c r="E116" s="77"/>
      <c r="F116" s="68"/>
      <c r="G116" s="229">
        <f t="shared" si="169"/>
        <v>0</v>
      </c>
      <c r="H116" s="229">
        <f t="shared" si="169"/>
        <v>0</v>
      </c>
      <c r="I116" s="229">
        <f t="shared" si="169"/>
        <v>0</v>
      </c>
      <c r="J116" s="229">
        <f t="shared" si="169"/>
        <v>0</v>
      </c>
      <c r="K116" s="229">
        <f t="shared" si="169"/>
        <v>0</v>
      </c>
      <c r="L116" s="229">
        <f t="shared" si="169"/>
        <v>0</v>
      </c>
      <c r="M116" s="229">
        <f t="shared" si="169"/>
        <v>0</v>
      </c>
      <c r="N116" s="229">
        <f t="shared" si="169"/>
        <v>0</v>
      </c>
      <c r="O116" s="229">
        <f t="shared" si="169"/>
        <v>0</v>
      </c>
      <c r="P116" s="229">
        <f t="shared" si="169"/>
        <v>0</v>
      </c>
      <c r="Q116" s="229">
        <f t="shared" si="168"/>
        <v>0</v>
      </c>
      <c r="R116" s="229">
        <f t="shared" si="168"/>
        <v>0</v>
      </c>
      <c r="S116" s="229">
        <f t="shared" si="168"/>
        <v>0</v>
      </c>
      <c r="T116" s="229">
        <f t="shared" si="168"/>
        <v>0</v>
      </c>
      <c r="U116" s="229">
        <f t="shared" si="168"/>
        <v>0</v>
      </c>
      <c r="V116" s="229">
        <f t="shared" si="168"/>
        <v>0</v>
      </c>
      <c r="W116" s="229">
        <f t="shared" si="168"/>
        <v>0</v>
      </c>
      <c r="X116" s="229">
        <f t="shared" si="168"/>
        <v>0</v>
      </c>
      <c r="Y116" s="229">
        <f t="shared" si="168"/>
        <v>0</v>
      </c>
      <c r="Z116" s="229">
        <f t="shared" si="168"/>
        <v>0</v>
      </c>
      <c r="AA116" s="229">
        <f t="shared" si="168"/>
        <v>0</v>
      </c>
      <c r="AB116" s="229">
        <f t="shared" si="168"/>
        <v>0</v>
      </c>
      <c r="AC116" s="229">
        <f t="shared" si="168"/>
        <v>0</v>
      </c>
      <c r="AD116" s="229">
        <f t="shared" si="168"/>
        <v>0</v>
      </c>
      <c r="AE116" s="229">
        <f t="shared" si="168"/>
        <v>0</v>
      </c>
      <c r="AF116" s="229">
        <f t="shared" si="168"/>
        <v>0</v>
      </c>
      <c r="AG116" s="229">
        <f t="shared" si="170"/>
        <v>0</v>
      </c>
      <c r="AH116" s="229">
        <f t="shared" si="170"/>
        <v>0</v>
      </c>
      <c r="AI116" s="229">
        <f t="shared" si="170"/>
        <v>0</v>
      </c>
      <c r="AJ116" s="229">
        <f t="shared" si="170"/>
        <v>0</v>
      </c>
      <c r="AK116" s="229">
        <f t="shared" si="170"/>
        <v>0</v>
      </c>
      <c r="AL116" s="229">
        <f t="shared" si="170"/>
        <v>0</v>
      </c>
      <c r="AM116" s="229">
        <f t="shared" si="170"/>
        <v>0</v>
      </c>
      <c r="AN116" s="229">
        <f t="shared" si="170"/>
        <v>0</v>
      </c>
      <c r="AO116" s="229">
        <f t="shared" si="173"/>
        <v>0</v>
      </c>
      <c r="AP116" s="229">
        <f t="shared" si="173"/>
        <v>0</v>
      </c>
      <c r="AQ116" s="229">
        <f t="shared" si="173"/>
        <v>0</v>
      </c>
      <c r="AR116" s="229">
        <f t="shared" si="173"/>
        <v>0</v>
      </c>
      <c r="AS116" s="229">
        <f t="shared" si="173"/>
        <v>0</v>
      </c>
      <c r="AT116" s="229">
        <f t="shared" si="173"/>
        <v>0</v>
      </c>
      <c r="AU116" s="229">
        <f t="shared" si="173"/>
        <v>0</v>
      </c>
      <c r="AV116" s="229">
        <f t="shared" si="173"/>
        <v>0</v>
      </c>
      <c r="AW116" s="229">
        <f t="shared" si="173"/>
        <v>0</v>
      </c>
      <c r="AX116" s="229">
        <f t="shared" si="173"/>
        <v>0</v>
      </c>
      <c r="AY116" s="229">
        <f t="shared" si="173"/>
        <v>0</v>
      </c>
      <c r="AZ116" s="229">
        <f t="shared" si="173"/>
        <v>0</v>
      </c>
      <c r="BA116" s="229">
        <f t="shared" si="173"/>
        <v>0</v>
      </c>
      <c r="BB116" s="229">
        <f t="shared" si="173"/>
        <v>0</v>
      </c>
      <c r="BC116" s="229">
        <f t="shared" si="173"/>
        <v>0</v>
      </c>
      <c r="BD116" s="229">
        <f t="shared" si="173"/>
        <v>0</v>
      </c>
      <c r="BE116" s="229">
        <f t="shared" si="173"/>
        <v>0</v>
      </c>
      <c r="BF116" s="229">
        <f t="shared" si="173"/>
        <v>0</v>
      </c>
      <c r="BG116" s="229">
        <f t="shared" si="173"/>
        <v>0</v>
      </c>
      <c r="BH116" s="229">
        <f t="shared" si="173"/>
        <v>0</v>
      </c>
      <c r="BI116" s="229">
        <f t="shared" si="173"/>
        <v>0</v>
      </c>
      <c r="BJ116" s="229">
        <f t="shared" si="173"/>
        <v>0</v>
      </c>
      <c r="BK116" s="229">
        <f t="shared" si="173"/>
        <v>0</v>
      </c>
      <c r="BL116" s="229">
        <f t="shared" si="173"/>
        <v>0</v>
      </c>
      <c r="BM116" s="229">
        <f t="shared" si="173"/>
        <v>0</v>
      </c>
      <c r="BN116" s="229">
        <f t="shared" si="173"/>
        <v>0</v>
      </c>
      <c r="BO116" s="229">
        <f t="shared" si="173"/>
        <v>0</v>
      </c>
      <c r="BP116" s="229">
        <f t="shared" si="173"/>
        <v>0</v>
      </c>
      <c r="BQ116" s="229">
        <f t="shared" si="173"/>
        <v>0</v>
      </c>
      <c r="BR116" s="229">
        <f t="shared" si="173"/>
        <v>0</v>
      </c>
      <c r="BS116" s="229">
        <f t="shared" si="173"/>
        <v>0</v>
      </c>
      <c r="BT116" s="229">
        <f t="shared" si="173"/>
        <v>0</v>
      </c>
      <c r="BU116" s="229">
        <f t="shared" si="173"/>
        <v>0</v>
      </c>
      <c r="BV116" s="229">
        <f t="shared" si="173"/>
        <v>0</v>
      </c>
      <c r="BW116" s="229">
        <f t="shared" si="173"/>
        <v>0</v>
      </c>
      <c r="BX116" s="229">
        <f t="shared" si="173"/>
        <v>0</v>
      </c>
      <c r="BY116" s="229">
        <f t="shared" si="173"/>
        <v>0</v>
      </c>
      <c r="BZ116" s="229">
        <f t="shared" si="173"/>
        <v>0</v>
      </c>
    </row>
    <row r="117" spans="1:78" x14ac:dyDescent="0.2">
      <c r="A117" s="7" t="str">
        <f t="shared" si="172"/>
        <v>Roll-in 5</v>
      </c>
      <c r="B117" s="7">
        <f t="shared" si="172"/>
        <v>1</v>
      </c>
      <c r="C117" s="7">
        <f t="shared" si="165"/>
        <v>31</v>
      </c>
      <c r="D117" s="165">
        <f t="shared" si="164"/>
        <v>44408</v>
      </c>
      <c r="E117" s="77"/>
      <c r="F117" s="68"/>
      <c r="G117" s="229">
        <f t="shared" si="169"/>
        <v>0</v>
      </c>
      <c r="H117" s="229">
        <f t="shared" si="169"/>
        <v>0</v>
      </c>
      <c r="I117" s="229">
        <f t="shared" si="169"/>
        <v>0</v>
      </c>
      <c r="J117" s="229">
        <f t="shared" si="169"/>
        <v>0</v>
      </c>
      <c r="K117" s="229">
        <f t="shared" si="169"/>
        <v>0</v>
      </c>
      <c r="L117" s="229">
        <f t="shared" si="169"/>
        <v>0</v>
      </c>
      <c r="M117" s="229">
        <f t="shared" si="169"/>
        <v>0</v>
      </c>
      <c r="N117" s="229">
        <f t="shared" si="169"/>
        <v>0</v>
      </c>
      <c r="O117" s="229">
        <f t="shared" si="169"/>
        <v>0</v>
      </c>
      <c r="P117" s="229">
        <f t="shared" si="169"/>
        <v>0</v>
      </c>
      <c r="Q117" s="229">
        <f t="shared" si="168"/>
        <v>0</v>
      </c>
      <c r="R117" s="229">
        <f t="shared" si="168"/>
        <v>0</v>
      </c>
      <c r="S117" s="229">
        <f t="shared" si="168"/>
        <v>0</v>
      </c>
      <c r="T117" s="229">
        <f t="shared" si="168"/>
        <v>0</v>
      </c>
      <c r="U117" s="229">
        <f t="shared" si="168"/>
        <v>0</v>
      </c>
      <c r="V117" s="229">
        <f t="shared" si="168"/>
        <v>0</v>
      </c>
      <c r="W117" s="229">
        <f t="shared" si="168"/>
        <v>0</v>
      </c>
      <c r="X117" s="229">
        <f t="shared" si="168"/>
        <v>0</v>
      </c>
      <c r="Y117" s="229">
        <f t="shared" si="168"/>
        <v>0</v>
      </c>
      <c r="Z117" s="229">
        <f t="shared" si="168"/>
        <v>0</v>
      </c>
      <c r="AA117" s="229">
        <f t="shared" si="168"/>
        <v>0</v>
      </c>
      <c r="AB117" s="229">
        <f t="shared" si="168"/>
        <v>0</v>
      </c>
      <c r="AC117" s="229">
        <f t="shared" si="168"/>
        <v>0</v>
      </c>
      <c r="AD117" s="229">
        <f t="shared" si="168"/>
        <v>0</v>
      </c>
      <c r="AE117" s="229">
        <f t="shared" si="168"/>
        <v>0</v>
      </c>
      <c r="AF117" s="229">
        <f t="shared" si="168"/>
        <v>0</v>
      </c>
      <c r="AG117" s="229">
        <f t="shared" si="170"/>
        <v>0</v>
      </c>
      <c r="AH117" s="229">
        <f t="shared" si="170"/>
        <v>0</v>
      </c>
      <c r="AI117" s="229">
        <f t="shared" si="170"/>
        <v>0</v>
      </c>
      <c r="AJ117" s="229">
        <f t="shared" si="170"/>
        <v>0</v>
      </c>
      <c r="AK117" s="229">
        <f t="shared" si="170"/>
        <v>0</v>
      </c>
      <c r="AL117" s="229">
        <f t="shared" si="170"/>
        <v>0</v>
      </c>
      <c r="AM117" s="229">
        <f t="shared" si="170"/>
        <v>0</v>
      </c>
      <c r="AN117" s="229">
        <f t="shared" si="170"/>
        <v>0</v>
      </c>
      <c r="AO117" s="229">
        <f t="shared" si="173"/>
        <v>0</v>
      </c>
      <c r="AP117" s="229">
        <f t="shared" si="173"/>
        <v>0</v>
      </c>
      <c r="AQ117" s="229">
        <f t="shared" si="173"/>
        <v>0</v>
      </c>
      <c r="AR117" s="229">
        <f t="shared" si="173"/>
        <v>0</v>
      </c>
      <c r="AS117" s="229">
        <f t="shared" si="173"/>
        <v>0</v>
      </c>
      <c r="AT117" s="229">
        <f t="shared" si="173"/>
        <v>0</v>
      </c>
      <c r="AU117" s="229">
        <f t="shared" si="173"/>
        <v>0</v>
      </c>
      <c r="AV117" s="229">
        <f t="shared" si="173"/>
        <v>0</v>
      </c>
      <c r="AW117" s="229">
        <f t="shared" si="173"/>
        <v>0</v>
      </c>
      <c r="AX117" s="229">
        <f t="shared" si="173"/>
        <v>0</v>
      </c>
      <c r="AY117" s="229">
        <f t="shared" si="173"/>
        <v>0</v>
      </c>
      <c r="AZ117" s="229">
        <f t="shared" si="173"/>
        <v>0</v>
      </c>
      <c r="BA117" s="229">
        <f t="shared" si="173"/>
        <v>0</v>
      </c>
      <c r="BB117" s="229">
        <f t="shared" si="173"/>
        <v>0</v>
      </c>
      <c r="BC117" s="229">
        <f t="shared" si="173"/>
        <v>0</v>
      </c>
      <c r="BD117" s="229">
        <f t="shared" si="173"/>
        <v>0</v>
      </c>
      <c r="BE117" s="229">
        <f t="shared" si="173"/>
        <v>0</v>
      </c>
      <c r="BF117" s="229">
        <f t="shared" si="173"/>
        <v>0</v>
      </c>
      <c r="BG117" s="229">
        <f t="shared" si="173"/>
        <v>0</v>
      </c>
      <c r="BH117" s="229">
        <f t="shared" si="173"/>
        <v>0</v>
      </c>
      <c r="BI117" s="229">
        <f t="shared" si="173"/>
        <v>0</v>
      </c>
      <c r="BJ117" s="229">
        <f t="shared" si="173"/>
        <v>0</v>
      </c>
      <c r="BK117" s="229">
        <f t="shared" si="173"/>
        <v>0</v>
      </c>
      <c r="BL117" s="229">
        <f t="shared" si="173"/>
        <v>0</v>
      </c>
      <c r="BM117" s="229">
        <f t="shared" si="173"/>
        <v>0</v>
      </c>
      <c r="BN117" s="229">
        <f t="shared" si="173"/>
        <v>0</v>
      </c>
      <c r="BO117" s="229">
        <f t="shared" si="173"/>
        <v>0</v>
      </c>
      <c r="BP117" s="229">
        <f t="shared" si="173"/>
        <v>0</v>
      </c>
      <c r="BQ117" s="229">
        <f t="shared" si="173"/>
        <v>0</v>
      </c>
      <c r="BR117" s="229">
        <f t="shared" si="173"/>
        <v>0</v>
      </c>
      <c r="BS117" s="229">
        <f t="shared" si="173"/>
        <v>0</v>
      </c>
      <c r="BT117" s="229">
        <f t="shared" si="173"/>
        <v>0</v>
      </c>
      <c r="BU117" s="229">
        <f t="shared" si="173"/>
        <v>0</v>
      </c>
      <c r="BV117" s="229">
        <f t="shared" si="173"/>
        <v>0</v>
      </c>
      <c r="BW117" s="229">
        <f t="shared" si="173"/>
        <v>0</v>
      </c>
      <c r="BX117" s="229">
        <f t="shared" si="173"/>
        <v>0</v>
      </c>
      <c r="BY117" s="229">
        <f t="shared" si="173"/>
        <v>0</v>
      </c>
      <c r="BZ117" s="229">
        <f t="shared" si="173"/>
        <v>0</v>
      </c>
    </row>
    <row r="118" spans="1:78" x14ac:dyDescent="0.2">
      <c r="A118" s="7" t="str">
        <f t="shared" si="172"/>
        <v>Roll-in 5</v>
      </c>
      <c r="B118" s="7">
        <f t="shared" si="172"/>
        <v>1</v>
      </c>
      <c r="C118" s="7">
        <f t="shared" si="165"/>
        <v>32</v>
      </c>
      <c r="D118" s="165">
        <f t="shared" si="164"/>
        <v>44439</v>
      </c>
      <c r="E118" s="77"/>
      <c r="F118" s="68"/>
      <c r="G118" s="229">
        <f t="shared" si="169"/>
        <v>0</v>
      </c>
      <c r="H118" s="229">
        <f t="shared" si="169"/>
        <v>0</v>
      </c>
      <c r="I118" s="229">
        <f t="shared" si="169"/>
        <v>0</v>
      </c>
      <c r="J118" s="229">
        <f t="shared" si="169"/>
        <v>0</v>
      </c>
      <c r="K118" s="229">
        <f t="shared" si="169"/>
        <v>0</v>
      </c>
      <c r="L118" s="229">
        <f t="shared" si="169"/>
        <v>0</v>
      </c>
      <c r="M118" s="229">
        <f t="shared" si="169"/>
        <v>0</v>
      </c>
      <c r="N118" s="229">
        <f t="shared" si="169"/>
        <v>0</v>
      </c>
      <c r="O118" s="229">
        <f t="shared" si="169"/>
        <v>0</v>
      </c>
      <c r="P118" s="229">
        <f t="shared" si="169"/>
        <v>0</v>
      </c>
      <c r="Q118" s="229">
        <f t="shared" si="169"/>
        <v>0</v>
      </c>
      <c r="R118" s="229">
        <f t="shared" si="169"/>
        <v>0</v>
      </c>
      <c r="S118" s="229">
        <f t="shared" si="169"/>
        <v>0</v>
      </c>
      <c r="T118" s="229">
        <f t="shared" si="169"/>
        <v>0</v>
      </c>
      <c r="U118" s="229">
        <f t="shared" si="169"/>
        <v>0</v>
      </c>
      <c r="V118" s="229">
        <f t="shared" si="169"/>
        <v>0</v>
      </c>
      <c r="W118" s="229">
        <f t="shared" ref="W118:AL133" si="174">IF($D118=W$9,$E118*$G$3/2,IF(AND($C118+$E$3&gt;W$8,W$9&gt;$D118),$E118*$G$3,0))</f>
        <v>0</v>
      </c>
      <c r="X118" s="229">
        <f t="shared" si="174"/>
        <v>0</v>
      </c>
      <c r="Y118" s="229">
        <f t="shared" si="174"/>
        <v>0</v>
      </c>
      <c r="Z118" s="229">
        <f t="shared" si="174"/>
        <v>0</v>
      </c>
      <c r="AA118" s="229">
        <f t="shared" si="174"/>
        <v>0</v>
      </c>
      <c r="AB118" s="229">
        <f t="shared" si="174"/>
        <v>0</v>
      </c>
      <c r="AC118" s="229">
        <f t="shared" si="174"/>
        <v>0</v>
      </c>
      <c r="AD118" s="229">
        <f t="shared" si="174"/>
        <v>0</v>
      </c>
      <c r="AE118" s="229">
        <f t="shared" si="174"/>
        <v>0</v>
      </c>
      <c r="AF118" s="229">
        <f t="shared" si="174"/>
        <v>0</v>
      </c>
      <c r="AG118" s="229">
        <f t="shared" si="174"/>
        <v>0</v>
      </c>
      <c r="AH118" s="229">
        <f t="shared" si="174"/>
        <v>0</v>
      </c>
      <c r="AI118" s="229">
        <f t="shared" si="174"/>
        <v>0</v>
      </c>
      <c r="AJ118" s="229">
        <f t="shared" si="174"/>
        <v>0</v>
      </c>
      <c r="AK118" s="229">
        <f t="shared" si="170"/>
        <v>0</v>
      </c>
      <c r="AL118" s="229">
        <f t="shared" si="170"/>
        <v>0</v>
      </c>
      <c r="AM118" s="229">
        <f t="shared" si="170"/>
        <v>0</v>
      </c>
      <c r="AN118" s="229">
        <f t="shared" si="170"/>
        <v>0</v>
      </c>
      <c r="AO118" s="229">
        <f t="shared" si="173"/>
        <v>0</v>
      </c>
      <c r="AP118" s="229">
        <f t="shared" si="173"/>
        <v>0</v>
      </c>
      <c r="AQ118" s="229">
        <f t="shared" si="173"/>
        <v>0</v>
      </c>
      <c r="AR118" s="229">
        <f t="shared" si="173"/>
        <v>0</v>
      </c>
      <c r="AS118" s="229">
        <f t="shared" si="173"/>
        <v>0</v>
      </c>
      <c r="AT118" s="229">
        <f t="shared" si="173"/>
        <v>0</v>
      </c>
      <c r="AU118" s="229">
        <f t="shared" si="173"/>
        <v>0</v>
      </c>
      <c r="AV118" s="229">
        <f t="shared" si="173"/>
        <v>0</v>
      </c>
      <c r="AW118" s="229">
        <f t="shared" si="173"/>
        <v>0</v>
      </c>
      <c r="AX118" s="229">
        <f t="shared" si="173"/>
        <v>0</v>
      </c>
      <c r="AY118" s="229">
        <f t="shared" si="173"/>
        <v>0</v>
      </c>
      <c r="AZ118" s="229">
        <f t="shared" si="173"/>
        <v>0</v>
      </c>
      <c r="BA118" s="229">
        <f t="shared" si="173"/>
        <v>0</v>
      </c>
      <c r="BB118" s="229">
        <f t="shared" si="173"/>
        <v>0</v>
      </c>
      <c r="BC118" s="229">
        <f t="shared" si="173"/>
        <v>0</v>
      </c>
      <c r="BD118" s="229">
        <f t="shared" si="173"/>
        <v>0</v>
      </c>
      <c r="BE118" s="229">
        <f t="shared" si="173"/>
        <v>0</v>
      </c>
      <c r="BF118" s="229">
        <f t="shared" si="173"/>
        <v>0</v>
      </c>
      <c r="BG118" s="229">
        <f t="shared" si="173"/>
        <v>0</v>
      </c>
      <c r="BH118" s="229">
        <f t="shared" si="173"/>
        <v>0</v>
      </c>
      <c r="BI118" s="229">
        <f t="shared" si="173"/>
        <v>0</v>
      </c>
      <c r="BJ118" s="229">
        <f t="shared" si="173"/>
        <v>0</v>
      </c>
      <c r="BK118" s="229">
        <f t="shared" si="173"/>
        <v>0</v>
      </c>
      <c r="BL118" s="229">
        <f t="shared" si="173"/>
        <v>0</v>
      </c>
      <c r="BM118" s="229">
        <f t="shared" si="173"/>
        <v>0</v>
      </c>
      <c r="BN118" s="229">
        <f t="shared" si="173"/>
        <v>0</v>
      </c>
      <c r="BO118" s="229">
        <f t="shared" si="173"/>
        <v>0</v>
      </c>
      <c r="BP118" s="229">
        <f t="shared" si="173"/>
        <v>0</v>
      </c>
      <c r="BQ118" s="229">
        <f t="shared" si="173"/>
        <v>0</v>
      </c>
      <c r="BR118" s="229">
        <f t="shared" si="173"/>
        <v>0</v>
      </c>
      <c r="BS118" s="229">
        <f t="shared" si="173"/>
        <v>0</v>
      </c>
      <c r="BT118" s="229">
        <f t="shared" si="173"/>
        <v>0</v>
      </c>
      <c r="BU118" s="229">
        <f t="shared" si="173"/>
        <v>0</v>
      </c>
      <c r="BV118" s="229">
        <f t="shared" si="173"/>
        <v>0</v>
      </c>
      <c r="BW118" s="229">
        <f t="shared" si="173"/>
        <v>0</v>
      </c>
      <c r="BX118" s="229">
        <f t="shared" si="173"/>
        <v>0</v>
      </c>
      <c r="BY118" s="229">
        <f t="shared" si="173"/>
        <v>0</v>
      </c>
      <c r="BZ118" s="229">
        <f t="shared" si="173"/>
        <v>0</v>
      </c>
    </row>
    <row r="119" spans="1:78" x14ac:dyDescent="0.2">
      <c r="A119" s="7" t="str">
        <f t="shared" si="172"/>
        <v>Roll-in 6</v>
      </c>
      <c r="B119" s="7">
        <f t="shared" si="172"/>
        <v>1</v>
      </c>
      <c r="C119" s="7">
        <f t="shared" si="165"/>
        <v>33</v>
      </c>
      <c r="D119" s="165">
        <f t="shared" si="164"/>
        <v>44469</v>
      </c>
      <c r="E119" s="77"/>
      <c r="F119" s="68"/>
      <c r="G119" s="229">
        <f t="shared" ref="G119:V134" si="175">IF($D119=G$9,$E119*$G$3/2,IF(AND($C119+$E$3&gt;G$8,G$9&gt;$D119),$E119*$G$3,0))</f>
        <v>0</v>
      </c>
      <c r="H119" s="229">
        <f t="shared" si="175"/>
        <v>0</v>
      </c>
      <c r="I119" s="229">
        <f t="shared" si="175"/>
        <v>0</v>
      </c>
      <c r="J119" s="229">
        <f t="shared" si="175"/>
        <v>0</v>
      </c>
      <c r="K119" s="229">
        <f t="shared" si="175"/>
        <v>0</v>
      </c>
      <c r="L119" s="229">
        <f t="shared" si="175"/>
        <v>0</v>
      </c>
      <c r="M119" s="229">
        <f t="shared" si="175"/>
        <v>0</v>
      </c>
      <c r="N119" s="229">
        <f t="shared" si="175"/>
        <v>0</v>
      </c>
      <c r="O119" s="229">
        <f t="shared" si="175"/>
        <v>0</v>
      </c>
      <c r="P119" s="229">
        <f t="shared" si="175"/>
        <v>0</v>
      </c>
      <c r="Q119" s="229">
        <f t="shared" si="175"/>
        <v>0</v>
      </c>
      <c r="R119" s="229">
        <f t="shared" si="175"/>
        <v>0</v>
      </c>
      <c r="S119" s="229">
        <f t="shared" si="175"/>
        <v>0</v>
      </c>
      <c r="T119" s="229">
        <f t="shared" si="175"/>
        <v>0</v>
      </c>
      <c r="U119" s="229">
        <f t="shared" si="175"/>
        <v>0</v>
      </c>
      <c r="V119" s="229">
        <f t="shared" si="175"/>
        <v>0</v>
      </c>
      <c r="W119" s="229">
        <f t="shared" si="174"/>
        <v>0</v>
      </c>
      <c r="X119" s="229">
        <f t="shared" si="174"/>
        <v>0</v>
      </c>
      <c r="Y119" s="229">
        <f t="shared" si="174"/>
        <v>0</v>
      </c>
      <c r="Z119" s="229">
        <f t="shared" si="174"/>
        <v>0</v>
      </c>
      <c r="AA119" s="229">
        <f t="shared" si="174"/>
        <v>0</v>
      </c>
      <c r="AB119" s="229">
        <f t="shared" si="174"/>
        <v>0</v>
      </c>
      <c r="AC119" s="229">
        <f t="shared" si="174"/>
        <v>0</v>
      </c>
      <c r="AD119" s="229">
        <f t="shared" si="174"/>
        <v>0</v>
      </c>
      <c r="AE119" s="229">
        <f t="shared" si="174"/>
        <v>0</v>
      </c>
      <c r="AF119" s="229">
        <f t="shared" si="174"/>
        <v>0</v>
      </c>
      <c r="AG119" s="229">
        <f t="shared" si="174"/>
        <v>0</v>
      </c>
      <c r="AH119" s="229">
        <f t="shared" si="174"/>
        <v>0</v>
      </c>
      <c r="AI119" s="229">
        <f t="shared" si="174"/>
        <v>0</v>
      </c>
      <c r="AJ119" s="229">
        <f t="shared" si="174"/>
        <v>0</v>
      </c>
      <c r="AK119" s="229">
        <f t="shared" si="174"/>
        <v>0</v>
      </c>
      <c r="AL119" s="229">
        <f t="shared" si="174"/>
        <v>0</v>
      </c>
      <c r="AM119" s="229">
        <f t="shared" ref="AM119:AU133" si="176">IF($D119=AM$9,$E119*$G$3/2,IF(AND($C119+$E$3&gt;AM$8,AM$9&gt;$D119),$E119*$G$3,0))</f>
        <v>0</v>
      </c>
      <c r="AN119" s="229">
        <f t="shared" si="176"/>
        <v>0</v>
      </c>
      <c r="AO119" s="229">
        <f t="shared" si="176"/>
        <v>0</v>
      </c>
      <c r="AP119" s="229">
        <f t="shared" si="176"/>
        <v>0</v>
      </c>
      <c r="AQ119" s="229">
        <f t="shared" si="176"/>
        <v>0</v>
      </c>
      <c r="AR119" s="229">
        <f t="shared" si="176"/>
        <v>0</v>
      </c>
      <c r="AS119" s="229">
        <f t="shared" si="176"/>
        <v>0</v>
      </c>
      <c r="AT119" s="229">
        <f t="shared" si="176"/>
        <v>0</v>
      </c>
      <c r="AU119" s="229">
        <f t="shared" si="176"/>
        <v>0</v>
      </c>
      <c r="AV119" s="229">
        <f t="shared" si="173"/>
        <v>0</v>
      </c>
      <c r="AW119" s="229">
        <f t="shared" si="173"/>
        <v>0</v>
      </c>
      <c r="AX119" s="229">
        <f t="shared" si="173"/>
        <v>0</v>
      </c>
      <c r="AY119" s="229">
        <f t="shared" si="173"/>
        <v>0</v>
      </c>
      <c r="AZ119" s="229">
        <f t="shared" si="173"/>
        <v>0</v>
      </c>
      <c r="BA119" s="229">
        <f t="shared" si="173"/>
        <v>0</v>
      </c>
      <c r="BB119" s="229">
        <f t="shared" si="173"/>
        <v>0</v>
      </c>
      <c r="BC119" s="229">
        <f t="shared" si="173"/>
        <v>0</v>
      </c>
      <c r="BD119" s="229">
        <f t="shared" si="173"/>
        <v>0</v>
      </c>
      <c r="BE119" s="229">
        <f t="shared" si="173"/>
        <v>0</v>
      </c>
      <c r="BF119" s="229">
        <f t="shared" si="173"/>
        <v>0</v>
      </c>
      <c r="BG119" s="229">
        <f t="shared" si="173"/>
        <v>0</v>
      </c>
      <c r="BH119" s="229">
        <f t="shared" si="173"/>
        <v>0</v>
      </c>
      <c r="BI119" s="229">
        <f t="shared" si="173"/>
        <v>0</v>
      </c>
      <c r="BJ119" s="229">
        <f t="shared" si="173"/>
        <v>0</v>
      </c>
      <c r="BK119" s="229">
        <f t="shared" si="173"/>
        <v>0</v>
      </c>
      <c r="BL119" s="229">
        <f t="shared" si="173"/>
        <v>0</v>
      </c>
      <c r="BM119" s="229">
        <f t="shared" si="173"/>
        <v>0</v>
      </c>
      <c r="BN119" s="229">
        <f t="shared" si="173"/>
        <v>0</v>
      </c>
      <c r="BO119" s="229">
        <f t="shared" si="173"/>
        <v>0</v>
      </c>
      <c r="BP119" s="229">
        <f t="shared" si="173"/>
        <v>0</v>
      </c>
      <c r="BQ119" s="229">
        <f t="shared" si="173"/>
        <v>0</v>
      </c>
      <c r="BR119" s="229">
        <f t="shared" si="173"/>
        <v>0</v>
      </c>
      <c r="BS119" s="229">
        <f t="shared" si="173"/>
        <v>0</v>
      </c>
      <c r="BT119" s="229">
        <f t="shared" si="173"/>
        <v>0</v>
      </c>
      <c r="BU119" s="229">
        <f t="shared" si="173"/>
        <v>0</v>
      </c>
      <c r="BV119" s="229">
        <f t="shared" si="173"/>
        <v>0</v>
      </c>
      <c r="BW119" s="229">
        <f t="shared" si="173"/>
        <v>0</v>
      </c>
      <c r="BX119" s="229">
        <f t="shared" si="173"/>
        <v>0</v>
      </c>
      <c r="BY119" s="229">
        <f t="shared" si="173"/>
        <v>0</v>
      </c>
      <c r="BZ119" s="229">
        <f t="shared" si="173"/>
        <v>0</v>
      </c>
    </row>
    <row r="120" spans="1:78" x14ac:dyDescent="0.2">
      <c r="A120" s="7" t="str">
        <f t="shared" si="172"/>
        <v>Roll-in 6</v>
      </c>
      <c r="B120" s="7">
        <f t="shared" si="172"/>
        <v>1</v>
      </c>
      <c r="C120" s="7">
        <f t="shared" si="165"/>
        <v>34</v>
      </c>
      <c r="D120" s="165">
        <f t="shared" ref="D120:D146" si="177">D45</f>
        <v>44500</v>
      </c>
      <c r="E120" s="77"/>
      <c r="F120" s="68"/>
      <c r="G120" s="229">
        <f t="shared" si="175"/>
        <v>0</v>
      </c>
      <c r="H120" s="229">
        <f t="shared" si="175"/>
        <v>0</v>
      </c>
      <c r="I120" s="229">
        <f t="shared" si="175"/>
        <v>0</v>
      </c>
      <c r="J120" s="229">
        <f t="shared" si="175"/>
        <v>0</v>
      </c>
      <c r="K120" s="229">
        <f t="shared" si="175"/>
        <v>0</v>
      </c>
      <c r="L120" s="229">
        <f t="shared" si="175"/>
        <v>0</v>
      </c>
      <c r="M120" s="229">
        <f t="shared" si="175"/>
        <v>0</v>
      </c>
      <c r="N120" s="229">
        <f t="shared" si="175"/>
        <v>0</v>
      </c>
      <c r="O120" s="229">
        <f t="shared" si="175"/>
        <v>0</v>
      </c>
      <c r="P120" s="229">
        <f t="shared" si="175"/>
        <v>0</v>
      </c>
      <c r="Q120" s="229">
        <f t="shared" si="175"/>
        <v>0</v>
      </c>
      <c r="R120" s="229">
        <f t="shared" si="175"/>
        <v>0</v>
      </c>
      <c r="S120" s="229">
        <f t="shared" si="175"/>
        <v>0</v>
      </c>
      <c r="T120" s="229">
        <f t="shared" si="175"/>
        <v>0</v>
      </c>
      <c r="U120" s="229">
        <f t="shared" si="175"/>
        <v>0</v>
      </c>
      <c r="V120" s="229">
        <f t="shared" si="175"/>
        <v>0</v>
      </c>
      <c r="W120" s="229">
        <f t="shared" si="174"/>
        <v>0</v>
      </c>
      <c r="X120" s="229">
        <f t="shared" si="174"/>
        <v>0</v>
      </c>
      <c r="Y120" s="229">
        <f t="shared" si="174"/>
        <v>0</v>
      </c>
      <c r="Z120" s="229">
        <f t="shared" si="174"/>
        <v>0</v>
      </c>
      <c r="AA120" s="229">
        <f t="shared" si="174"/>
        <v>0</v>
      </c>
      <c r="AB120" s="229">
        <f t="shared" si="174"/>
        <v>0</v>
      </c>
      <c r="AC120" s="229">
        <f t="shared" si="174"/>
        <v>0</v>
      </c>
      <c r="AD120" s="229">
        <f t="shared" si="174"/>
        <v>0</v>
      </c>
      <c r="AE120" s="229">
        <f t="shared" si="174"/>
        <v>0</v>
      </c>
      <c r="AF120" s="229">
        <f t="shared" si="174"/>
        <v>0</v>
      </c>
      <c r="AG120" s="229">
        <f t="shared" si="174"/>
        <v>0</v>
      </c>
      <c r="AH120" s="229">
        <f t="shared" si="174"/>
        <v>0</v>
      </c>
      <c r="AI120" s="229">
        <f t="shared" si="174"/>
        <v>0</v>
      </c>
      <c r="AJ120" s="229">
        <f t="shared" si="174"/>
        <v>0</v>
      </c>
      <c r="AK120" s="229">
        <f t="shared" si="174"/>
        <v>0</v>
      </c>
      <c r="AL120" s="229">
        <f t="shared" si="174"/>
        <v>0</v>
      </c>
      <c r="AM120" s="229">
        <f t="shared" si="176"/>
        <v>0</v>
      </c>
      <c r="AN120" s="229">
        <f t="shared" si="176"/>
        <v>0</v>
      </c>
      <c r="AO120" s="229">
        <f t="shared" si="173"/>
        <v>0</v>
      </c>
      <c r="AP120" s="229">
        <f t="shared" si="173"/>
        <v>0</v>
      </c>
      <c r="AQ120" s="229">
        <f t="shared" si="173"/>
        <v>0</v>
      </c>
      <c r="AR120" s="229">
        <f t="shared" si="173"/>
        <v>0</v>
      </c>
      <c r="AS120" s="229">
        <f t="shared" si="173"/>
        <v>0</v>
      </c>
      <c r="AT120" s="229">
        <f t="shared" si="173"/>
        <v>0</v>
      </c>
      <c r="AU120" s="229">
        <f t="shared" si="173"/>
        <v>0</v>
      </c>
      <c r="AV120" s="229">
        <f t="shared" si="173"/>
        <v>0</v>
      </c>
      <c r="AW120" s="229">
        <f t="shared" si="173"/>
        <v>0</v>
      </c>
      <c r="AX120" s="229">
        <f t="shared" si="173"/>
        <v>0</v>
      </c>
      <c r="AY120" s="229">
        <f t="shared" si="173"/>
        <v>0</v>
      </c>
      <c r="AZ120" s="229">
        <f t="shared" si="173"/>
        <v>0</v>
      </c>
      <c r="BA120" s="229">
        <f t="shared" si="173"/>
        <v>0</v>
      </c>
      <c r="BB120" s="229">
        <f t="shared" si="173"/>
        <v>0</v>
      </c>
      <c r="BC120" s="229">
        <f t="shared" si="173"/>
        <v>0</v>
      </c>
      <c r="BD120" s="229">
        <f t="shared" si="173"/>
        <v>0</v>
      </c>
      <c r="BE120" s="229">
        <f t="shared" si="173"/>
        <v>0</v>
      </c>
      <c r="BF120" s="229">
        <f t="shared" si="173"/>
        <v>0</v>
      </c>
      <c r="BG120" s="229">
        <f t="shared" si="173"/>
        <v>0</v>
      </c>
      <c r="BH120" s="229">
        <f t="shared" si="173"/>
        <v>0</v>
      </c>
      <c r="BI120" s="229">
        <f t="shared" si="173"/>
        <v>0</v>
      </c>
      <c r="BJ120" s="229">
        <f t="shared" si="173"/>
        <v>0</v>
      </c>
      <c r="BK120" s="229">
        <f t="shared" si="173"/>
        <v>0</v>
      </c>
      <c r="BL120" s="229">
        <f t="shared" si="173"/>
        <v>0</v>
      </c>
      <c r="BM120" s="229">
        <f t="shared" si="173"/>
        <v>0</v>
      </c>
      <c r="BN120" s="229">
        <f t="shared" si="173"/>
        <v>0</v>
      </c>
      <c r="BO120" s="229">
        <f t="shared" si="173"/>
        <v>0</v>
      </c>
      <c r="BP120" s="229">
        <f t="shared" si="173"/>
        <v>0</v>
      </c>
      <c r="BQ120" s="229">
        <f t="shared" si="173"/>
        <v>0</v>
      </c>
      <c r="BR120" s="229">
        <f t="shared" si="173"/>
        <v>0</v>
      </c>
      <c r="BS120" s="229">
        <f t="shared" si="173"/>
        <v>0</v>
      </c>
      <c r="BT120" s="229">
        <f t="shared" ref="AO120:BZ127" si="178">IF($D120=BT$9,$E120*$G$3/2,IF(AND($C120+$E$3&gt;BT$8,BT$9&gt;$D120),$E120*$G$3,0))</f>
        <v>0</v>
      </c>
      <c r="BU120" s="229">
        <f t="shared" si="178"/>
        <v>0</v>
      </c>
      <c r="BV120" s="229">
        <f t="shared" si="178"/>
        <v>0</v>
      </c>
      <c r="BW120" s="229">
        <f t="shared" si="178"/>
        <v>0</v>
      </c>
      <c r="BX120" s="229">
        <f t="shared" si="178"/>
        <v>0</v>
      </c>
      <c r="BY120" s="229">
        <f t="shared" si="178"/>
        <v>0</v>
      </c>
      <c r="BZ120" s="229">
        <f t="shared" si="178"/>
        <v>0</v>
      </c>
    </row>
    <row r="121" spans="1:78" x14ac:dyDescent="0.2">
      <c r="A121" s="7" t="str">
        <f t="shared" si="172"/>
        <v>Roll-in 6</v>
      </c>
      <c r="B121" s="7">
        <f t="shared" si="172"/>
        <v>1</v>
      </c>
      <c r="C121" s="7">
        <f t="shared" si="165"/>
        <v>35</v>
      </c>
      <c r="D121" s="165">
        <f t="shared" si="177"/>
        <v>44530</v>
      </c>
      <c r="E121" s="77"/>
      <c r="F121" s="68"/>
      <c r="G121" s="229">
        <f t="shared" si="175"/>
        <v>0</v>
      </c>
      <c r="H121" s="229">
        <f t="shared" si="175"/>
        <v>0</v>
      </c>
      <c r="I121" s="229">
        <f t="shared" si="175"/>
        <v>0</v>
      </c>
      <c r="J121" s="229">
        <f t="shared" si="175"/>
        <v>0</v>
      </c>
      <c r="K121" s="229">
        <f t="shared" si="175"/>
        <v>0</v>
      </c>
      <c r="L121" s="229">
        <f t="shared" si="175"/>
        <v>0</v>
      </c>
      <c r="M121" s="229">
        <f t="shared" si="175"/>
        <v>0</v>
      </c>
      <c r="N121" s="229">
        <f t="shared" si="175"/>
        <v>0</v>
      </c>
      <c r="O121" s="229">
        <f t="shared" si="175"/>
        <v>0</v>
      </c>
      <c r="P121" s="229">
        <f t="shared" si="175"/>
        <v>0</v>
      </c>
      <c r="Q121" s="229">
        <f t="shared" si="175"/>
        <v>0</v>
      </c>
      <c r="R121" s="229">
        <f t="shared" si="175"/>
        <v>0</v>
      </c>
      <c r="S121" s="229">
        <f t="shared" si="175"/>
        <v>0</v>
      </c>
      <c r="T121" s="229">
        <f t="shared" si="175"/>
        <v>0</v>
      </c>
      <c r="U121" s="229">
        <f t="shared" si="175"/>
        <v>0</v>
      </c>
      <c r="V121" s="229">
        <f t="shared" si="175"/>
        <v>0</v>
      </c>
      <c r="W121" s="229">
        <f t="shared" si="174"/>
        <v>0</v>
      </c>
      <c r="X121" s="229">
        <f t="shared" si="174"/>
        <v>0</v>
      </c>
      <c r="Y121" s="229">
        <f t="shared" si="174"/>
        <v>0</v>
      </c>
      <c r="Z121" s="229">
        <f t="shared" si="174"/>
        <v>0</v>
      </c>
      <c r="AA121" s="229">
        <f t="shared" si="174"/>
        <v>0</v>
      </c>
      <c r="AB121" s="229">
        <f t="shared" si="174"/>
        <v>0</v>
      </c>
      <c r="AC121" s="229">
        <f t="shared" si="174"/>
        <v>0</v>
      </c>
      <c r="AD121" s="229">
        <f t="shared" si="174"/>
        <v>0</v>
      </c>
      <c r="AE121" s="229">
        <f t="shared" si="174"/>
        <v>0</v>
      </c>
      <c r="AF121" s="229">
        <f t="shared" si="174"/>
        <v>0</v>
      </c>
      <c r="AG121" s="229">
        <f t="shared" si="174"/>
        <v>0</v>
      </c>
      <c r="AH121" s="229">
        <f t="shared" si="174"/>
        <v>0</v>
      </c>
      <c r="AI121" s="229">
        <f t="shared" si="174"/>
        <v>0</v>
      </c>
      <c r="AJ121" s="229">
        <f t="shared" si="174"/>
        <v>0</v>
      </c>
      <c r="AK121" s="229">
        <f t="shared" si="174"/>
        <v>0</v>
      </c>
      <c r="AL121" s="229">
        <f t="shared" si="174"/>
        <v>0</v>
      </c>
      <c r="AM121" s="229">
        <f t="shared" si="176"/>
        <v>0</v>
      </c>
      <c r="AN121" s="229">
        <f t="shared" si="176"/>
        <v>0</v>
      </c>
      <c r="AO121" s="229">
        <f t="shared" si="178"/>
        <v>0</v>
      </c>
      <c r="AP121" s="229">
        <f t="shared" si="178"/>
        <v>0</v>
      </c>
      <c r="AQ121" s="229">
        <f t="shared" si="178"/>
        <v>0</v>
      </c>
      <c r="AR121" s="229">
        <f t="shared" si="178"/>
        <v>0</v>
      </c>
      <c r="AS121" s="229">
        <f t="shared" si="178"/>
        <v>0</v>
      </c>
      <c r="AT121" s="229">
        <f t="shared" si="178"/>
        <v>0</v>
      </c>
      <c r="AU121" s="229">
        <f t="shared" si="178"/>
        <v>0</v>
      </c>
      <c r="AV121" s="229">
        <f t="shared" si="178"/>
        <v>0</v>
      </c>
      <c r="AW121" s="229">
        <f t="shared" si="178"/>
        <v>0</v>
      </c>
      <c r="AX121" s="229">
        <f t="shared" si="178"/>
        <v>0</v>
      </c>
      <c r="AY121" s="229">
        <f t="shared" si="178"/>
        <v>0</v>
      </c>
      <c r="AZ121" s="229">
        <f t="shared" si="178"/>
        <v>0</v>
      </c>
      <c r="BA121" s="229">
        <f t="shared" si="178"/>
        <v>0</v>
      </c>
      <c r="BB121" s="229">
        <f t="shared" si="178"/>
        <v>0</v>
      </c>
      <c r="BC121" s="229">
        <f t="shared" si="178"/>
        <v>0</v>
      </c>
      <c r="BD121" s="229">
        <f t="shared" si="178"/>
        <v>0</v>
      </c>
      <c r="BE121" s="229">
        <f t="shared" si="178"/>
        <v>0</v>
      </c>
      <c r="BF121" s="229">
        <f t="shared" si="178"/>
        <v>0</v>
      </c>
      <c r="BG121" s="229">
        <f t="shared" si="178"/>
        <v>0</v>
      </c>
      <c r="BH121" s="229">
        <f t="shared" si="178"/>
        <v>0</v>
      </c>
      <c r="BI121" s="229">
        <f t="shared" si="178"/>
        <v>0</v>
      </c>
      <c r="BJ121" s="229">
        <f t="shared" si="178"/>
        <v>0</v>
      </c>
      <c r="BK121" s="229">
        <f t="shared" si="178"/>
        <v>0</v>
      </c>
      <c r="BL121" s="229">
        <f t="shared" si="178"/>
        <v>0</v>
      </c>
      <c r="BM121" s="229">
        <f t="shared" si="178"/>
        <v>0</v>
      </c>
      <c r="BN121" s="229">
        <f t="shared" si="178"/>
        <v>0</v>
      </c>
      <c r="BO121" s="229">
        <f t="shared" si="178"/>
        <v>0</v>
      </c>
      <c r="BP121" s="229">
        <f t="shared" si="178"/>
        <v>0</v>
      </c>
      <c r="BQ121" s="229">
        <f t="shared" si="178"/>
        <v>0</v>
      </c>
      <c r="BR121" s="229">
        <f t="shared" si="178"/>
        <v>0</v>
      </c>
      <c r="BS121" s="229">
        <f t="shared" si="178"/>
        <v>0</v>
      </c>
      <c r="BT121" s="229">
        <f t="shared" si="178"/>
        <v>0</v>
      </c>
      <c r="BU121" s="229">
        <f t="shared" si="178"/>
        <v>0</v>
      </c>
      <c r="BV121" s="229">
        <f t="shared" si="178"/>
        <v>0</v>
      </c>
      <c r="BW121" s="229">
        <f t="shared" si="178"/>
        <v>0</v>
      </c>
      <c r="BX121" s="229">
        <f t="shared" si="178"/>
        <v>0</v>
      </c>
      <c r="BY121" s="229">
        <f t="shared" si="178"/>
        <v>0</v>
      </c>
      <c r="BZ121" s="229">
        <f t="shared" si="178"/>
        <v>0</v>
      </c>
    </row>
    <row r="122" spans="1:78" x14ac:dyDescent="0.2">
      <c r="A122" s="7" t="str">
        <f t="shared" si="172"/>
        <v>Roll-in 6</v>
      </c>
      <c r="B122" s="7">
        <f t="shared" si="172"/>
        <v>0</v>
      </c>
      <c r="C122" s="7">
        <f t="shared" si="165"/>
        <v>36</v>
      </c>
      <c r="D122" s="165">
        <f t="shared" si="177"/>
        <v>44561</v>
      </c>
      <c r="E122" s="77"/>
      <c r="F122" s="68"/>
      <c r="G122" s="229">
        <f t="shared" si="175"/>
        <v>0</v>
      </c>
      <c r="H122" s="229">
        <f t="shared" si="175"/>
        <v>0</v>
      </c>
      <c r="I122" s="229">
        <f t="shared" si="175"/>
        <v>0</v>
      </c>
      <c r="J122" s="229">
        <f t="shared" si="175"/>
        <v>0</v>
      </c>
      <c r="K122" s="229">
        <f t="shared" si="175"/>
        <v>0</v>
      </c>
      <c r="L122" s="229">
        <f t="shared" si="175"/>
        <v>0</v>
      </c>
      <c r="M122" s="229">
        <f t="shared" si="175"/>
        <v>0</v>
      </c>
      <c r="N122" s="229">
        <f t="shared" si="175"/>
        <v>0</v>
      </c>
      <c r="O122" s="229">
        <f t="shared" si="175"/>
        <v>0</v>
      </c>
      <c r="P122" s="229">
        <f t="shared" si="175"/>
        <v>0</v>
      </c>
      <c r="Q122" s="229">
        <f t="shared" si="175"/>
        <v>0</v>
      </c>
      <c r="R122" s="229">
        <f t="shared" si="175"/>
        <v>0</v>
      </c>
      <c r="S122" s="229">
        <f t="shared" si="175"/>
        <v>0</v>
      </c>
      <c r="T122" s="229">
        <f t="shared" si="175"/>
        <v>0</v>
      </c>
      <c r="U122" s="229">
        <f t="shared" si="175"/>
        <v>0</v>
      </c>
      <c r="V122" s="229">
        <f t="shared" si="175"/>
        <v>0</v>
      </c>
      <c r="W122" s="229">
        <f t="shared" si="174"/>
        <v>0</v>
      </c>
      <c r="X122" s="229">
        <f t="shared" si="174"/>
        <v>0</v>
      </c>
      <c r="Y122" s="229">
        <f t="shared" si="174"/>
        <v>0</v>
      </c>
      <c r="Z122" s="229">
        <f t="shared" si="174"/>
        <v>0</v>
      </c>
      <c r="AA122" s="229">
        <f t="shared" si="174"/>
        <v>0</v>
      </c>
      <c r="AB122" s="229">
        <f t="shared" si="174"/>
        <v>0</v>
      </c>
      <c r="AC122" s="229">
        <f t="shared" si="174"/>
        <v>0</v>
      </c>
      <c r="AD122" s="229">
        <f t="shared" si="174"/>
        <v>0</v>
      </c>
      <c r="AE122" s="229">
        <f t="shared" si="174"/>
        <v>0</v>
      </c>
      <c r="AF122" s="229">
        <f t="shared" si="174"/>
        <v>0</v>
      </c>
      <c r="AG122" s="229">
        <f t="shared" si="174"/>
        <v>0</v>
      </c>
      <c r="AH122" s="229">
        <f t="shared" si="174"/>
        <v>0</v>
      </c>
      <c r="AI122" s="229">
        <f t="shared" si="174"/>
        <v>0</v>
      </c>
      <c r="AJ122" s="229">
        <f t="shared" si="174"/>
        <v>0</v>
      </c>
      <c r="AK122" s="229">
        <f t="shared" si="174"/>
        <v>0</v>
      </c>
      <c r="AL122" s="229">
        <f t="shared" si="174"/>
        <v>0</v>
      </c>
      <c r="AM122" s="229">
        <f t="shared" si="176"/>
        <v>0</v>
      </c>
      <c r="AN122" s="229">
        <f t="shared" si="176"/>
        <v>0</v>
      </c>
      <c r="AO122" s="229">
        <f t="shared" si="178"/>
        <v>0</v>
      </c>
      <c r="AP122" s="229">
        <f t="shared" si="178"/>
        <v>0</v>
      </c>
      <c r="AQ122" s="229">
        <f t="shared" si="178"/>
        <v>0</v>
      </c>
      <c r="AR122" s="229">
        <f t="shared" si="178"/>
        <v>0</v>
      </c>
      <c r="AS122" s="229">
        <f t="shared" si="178"/>
        <v>0</v>
      </c>
      <c r="AT122" s="229">
        <f t="shared" si="178"/>
        <v>0</v>
      </c>
      <c r="AU122" s="229">
        <f t="shared" si="178"/>
        <v>0</v>
      </c>
      <c r="AV122" s="229">
        <f t="shared" si="178"/>
        <v>0</v>
      </c>
      <c r="AW122" s="229">
        <f t="shared" si="178"/>
        <v>0</v>
      </c>
      <c r="AX122" s="229">
        <f t="shared" si="178"/>
        <v>0</v>
      </c>
      <c r="AY122" s="229">
        <f t="shared" si="178"/>
        <v>0</v>
      </c>
      <c r="AZ122" s="229">
        <f t="shared" si="178"/>
        <v>0</v>
      </c>
      <c r="BA122" s="229">
        <f t="shared" si="178"/>
        <v>0</v>
      </c>
      <c r="BB122" s="229">
        <f t="shared" si="178"/>
        <v>0</v>
      </c>
      <c r="BC122" s="229">
        <f t="shared" si="178"/>
        <v>0</v>
      </c>
      <c r="BD122" s="229">
        <f t="shared" si="178"/>
        <v>0</v>
      </c>
      <c r="BE122" s="229">
        <f t="shared" si="178"/>
        <v>0</v>
      </c>
      <c r="BF122" s="229">
        <f t="shared" si="178"/>
        <v>0</v>
      </c>
      <c r="BG122" s="229">
        <f t="shared" si="178"/>
        <v>0</v>
      </c>
      <c r="BH122" s="229">
        <f t="shared" si="178"/>
        <v>0</v>
      </c>
      <c r="BI122" s="229">
        <f t="shared" si="178"/>
        <v>0</v>
      </c>
      <c r="BJ122" s="229">
        <f t="shared" si="178"/>
        <v>0</v>
      </c>
      <c r="BK122" s="229">
        <f t="shared" si="178"/>
        <v>0</v>
      </c>
      <c r="BL122" s="229">
        <f t="shared" si="178"/>
        <v>0</v>
      </c>
      <c r="BM122" s="229">
        <f t="shared" si="178"/>
        <v>0</v>
      </c>
      <c r="BN122" s="229">
        <f t="shared" si="178"/>
        <v>0</v>
      </c>
      <c r="BO122" s="229">
        <f t="shared" si="178"/>
        <v>0</v>
      </c>
      <c r="BP122" s="229">
        <f t="shared" si="178"/>
        <v>0</v>
      </c>
      <c r="BQ122" s="229">
        <f t="shared" si="178"/>
        <v>0</v>
      </c>
      <c r="BR122" s="229">
        <f t="shared" si="178"/>
        <v>0</v>
      </c>
      <c r="BS122" s="229">
        <f t="shared" si="178"/>
        <v>0</v>
      </c>
      <c r="BT122" s="229">
        <f t="shared" si="178"/>
        <v>0</v>
      </c>
      <c r="BU122" s="229">
        <f t="shared" si="178"/>
        <v>0</v>
      </c>
      <c r="BV122" s="229">
        <f t="shared" si="178"/>
        <v>0</v>
      </c>
      <c r="BW122" s="229">
        <f t="shared" si="178"/>
        <v>0</v>
      </c>
      <c r="BX122" s="229">
        <f t="shared" si="178"/>
        <v>0</v>
      </c>
      <c r="BY122" s="229">
        <f t="shared" si="178"/>
        <v>0</v>
      </c>
      <c r="BZ122" s="229">
        <f t="shared" si="178"/>
        <v>0</v>
      </c>
    </row>
    <row r="123" spans="1:78" x14ac:dyDescent="0.2">
      <c r="A123" s="7" t="str">
        <f t="shared" si="172"/>
        <v>Roll-in 6</v>
      </c>
      <c r="B123" s="7">
        <f t="shared" si="172"/>
        <v>0</v>
      </c>
      <c r="C123" s="7">
        <f t="shared" si="165"/>
        <v>37</v>
      </c>
      <c r="D123" s="165">
        <f t="shared" si="177"/>
        <v>44592</v>
      </c>
      <c r="E123" s="77"/>
      <c r="F123" s="68"/>
      <c r="G123" s="229">
        <f t="shared" si="175"/>
        <v>0</v>
      </c>
      <c r="H123" s="229">
        <f t="shared" si="175"/>
        <v>0</v>
      </c>
      <c r="I123" s="229">
        <f t="shared" si="175"/>
        <v>0</v>
      </c>
      <c r="J123" s="229">
        <f t="shared" si="175"/>
        <v>0</v>
      </c>
      <c r="K123" s="229">
        <f t="shared" si="175"/>
        <v>0</v>
      </c>
      <c r="L123" s="229">
        <f t="shared" si="175"/>
        <v>0</v>
      </c>
      <c r="M123" s="229">
        <f t="shared" si="175"/>
        <v>0</v>
      </c>
      <c r="N123" s="229">
        <f t="shared" si="175"/>
        <v>0</v>
      </c>
      <c r="O123" s="229">
        <f t="shared" si="175"/>
        <v>0</v>
      </c>
      <c r="P123" s="229">
        <f t="shared" si="175"/>
        <v>0</v>
      </c>
      <c r="Q123" s="229">
        <f t="shared" si="175"/>
        <v>0</v>
      </c>
      <c r="R123" s="229">
        <f t="shared" si="175"/>
        <v>0</v>
      </c>
      <c r="S123" s="229">
        <f t="shared" si="175"/>
        <v>0</v>
      </c>
      <c r="T123" s="229">
        <f t="shared" si="175"/>
        <v>0</v>
      </c>
      <c r="U123" s="229">
        <f t="shared" si="175"/>
        <v>0</v>
      </c>
      <c r="V123" s="229">
        <f t="shared" si="175"/>
        <v>0</v>
      </c>
      <c r="W123" s="229">
        <f t="shared" si="174"/>
        <v>0</v>
      </c>
      <c r="X123" s="229">
        <f t="shared" si="174"/>
        <v>0</v>
      </c>
      <c r="Y123" s="229">
        <f t="shared" si="174"/>
        <v>0</v>
      </c>
      <c r="Z123" s="229">
        <f t="shared" si="174"/>
        <v>0</v>
      </c>
      <c r="AA123" s="229">
        <f t="shared" si="174"/>
        <v>0</v>
      </c>
      <c r="AB123" s="229">
        <f t="shared" si="174"/>
        <v>0</v>
      </c>
      <c r="AC123" s="229">
        <f t="shared" si="174"/>
        <v>0</v>
      </c>
      <c r="AD123" s="229">
        <f t="shared" si="174"/>
        <v>0</v>
      </c>
      <c r="AE123" s="229">
        <f t="shared" si="174"/>
        <v>0</v>
      </c>
      <c r="AF123" s="229">
        <f t="shared" si="174"/>
        <v>0</v>
      </c>
      <c r="AG123" s="229">
        <f t="shared" si="174"/>
        <v>0</v>
      </c>
      <c r="AH123" s="229">
        <f t="shared" si="174"/>
        <v>0</v>
      </c>
      <c r="AI123" s="229">
        <f t="shared" si="174"/>
        <v>0</v>
      </c>
      <c r="AJ123" s="229">
        <f t="shared" si="174"/>
        <v>0</v>
      </c>
      <c r="AK123" s="229">
        <f t="shared" si="174"/>
        <v>0</v>
      </c>
      <c r="AL123" s="229">
        <f t="shared" si="174"/>
        <v>0</v>
      </c>
      <c r="AM123" s="229">
        <f t="shared" si="176"/>
        <v>0</v>
      </c>
      <c r="AN123" s="229">
        <f t="shared" si="176"/>
        <v>0</v>
      </c>
      <c r="AO123" s="229">
        <f t="shared" si="178"/>
        <v>0</v>
      </c>
      <c r="AP123" s="229">
        <f t="shared" si="178"/>
        <v>0</v>
      </c>
      <c r="AQ123" s="229">
        <f t="shared" si="178"/>
        <v>0</v>
      </c>
      <c r="AR123" s="229">
        <f t="shared" si="178"/>
        <v>0</v>
      </c>
      <c r="AS123" s="229">
        <f t="shared" si="178"/>
        <v>0</v>
      </c>
      <c r="AT123" s="229">
        <f t="shared" si="178"/>
        <v>0</v>
      </c>
      <c r="AU123" s="229">
        <f t="shared" si="178"/>
        <v>0</v>
      </c>
      <c r="AV123" s="229">
        <f t="shared" si="178"/>
        <v>0</v>
      </c>
      <c r="AW123" s="229">
        <f t="shared" si="178"/>
        <v>0</v>
      </c>
      <c r="AX123" s="229">
        <f t="shared" si="178"/>
        <v>0</v>
      </c>
      <c r="AY123" s="229">
        <f t="shared" si="178"/>
        <v>0</v>
      </c>
      <c r="AZ123" s="229">
        <f t="shared" si="178"/>
        <v>0</v>
      </c>
      <c r="BA123" s="229">
        <f t="shared" si="178"/>
        <v>0</v>
      </c>
      <c r="BB123" s="229">
        <f t="shared" si="178"/>
        <v>0</v>
      </c>
      <c r="BC123" s="229">
        <f t="shared" si="178"/>
        <v>0</v>
      </c>
      <c r="BD123" s="229">
        <f t="shared" si="178"/>
        <v>0</v>
      </c>
      <c r="BE123" s="229">
        <f t="shared" si="178"/>
        <v>0</v>
      </c>
      <c r="BF123" s="229">
        <f t="shared" si="178"/>
        <v>0</v>
      </c>
      <c r="BG123" s="229">
        <f t="shared" si="178"/>
        <v>0</v>
      </c>
      <c r="BH123" s="229">
        <f t="shared" si="178"/>
        <v>0</v>
      </c>
      <c r="BI123" s="229">
        <f t="shared" si="178"/>
        <v>0</v>
      </c>
      <c r="BJ123" s="229">
        <f t="shared" si="178"/>
        <v>0</v>
      </c>
      <c r="BK123" s="229">
        <f t="shared" si="178"/>
        <v>0</v>
      </c>
      <c r="BL123" s="229">
        <f t="shared" si="178"/>
        <v>0</v>
      </c>
      <c r="BM123" s="229">
        <f t="shared" si="178"/>
        <v>0</v>
      </c>
      <c r="BN123" s="229">
        <f t="shared" si="178"/>
        <v>0</v>
      </c>
      <c r="BO123" s="229">
        <f t="shared" si="178"/>
        <v>0</v>
      </c>
      <c r="BP123" s="229">
        <f t="shared" si="178"/>
        <v>0</v>
      </c>
      <c r="BQ123" s="229">
        <f t="shared" si="178"/>
        <v>0</v>
      </c>
      <c r="BR123" s="229">
        <f t="shared" si="178"/>
        <v>0</v>
      </c>
      <c r="BS123" s="229">
        <f t="shared" si="178"/>
        <v>0</v>
      </c>
      <c r="BT123" s="229">
        <f t="shared" si="178"/>
        <v>0</v>
      </c>
      <c r="BU123" s="229">
        <f t="shared" si="178"/>
        <v>0</v>
      </c>
      <c r="BV123" s="229">
        <f t="shared" si="178"/>
        <v>0</v>
      </c>
      <c r="BW123" s="229">
        <f t="shared" si="178"/>
        <v>0</v>
      </c>
      <c r="BX123" s="229">
        <f t="shared" si="178"/>
        <v>0</v>
      </c>
      <c r="BY123" s="229">
        <f t="shared" si="178"/>
        <v>0</v>
      </c>
      <c r="BZ123" s="229">
        <f t="shared" si="178"/>
        <v>0</v>
      </c>
    </row>
    <row r="124" spans="1:78" x14ac:dyDescent="0.2">
      <c r="A124" s="7" t="str">
        <f t="shared" si="172"/>
        <v>Roll-in 6</v>
      </c>
      <c r="B124" s="7">
        <f t="shared" si="172"/>
        <v>0</v>
      </c>
      <c r="C124" s="7">
        <f t="shared" si="165"/>
        <v>38</v>
      </c>
      <c r="D124" s="165">
        <f t="shared" si="177"/>
        <v>44620</v>
      </c>
      <c r="E124" s="77"/>
      <c r="F124" s="68"/>
      <c r="G124" s="229">
        <f t="shared" si="175"/>
        <v>0</v>
      </c>
      <c r="H124" s="229">
        <f t="shared" si="175"/>
        <v>0</v>
      </c>
      <c r="I124" s="229">
        <f t="shared" si="175"/>
        <v>0</v>
      </c>
      <c r="J124" s="229">
        <f t="shared" si="175"/>
        <v>0</v>
      </c>
      <c r="K124" s="229">
        <f t="shared" si="175"/>
        <v>0</v>
      </c>
      <c r="L124" s="229">
        <f t="shared" si="175"/>
        <v>0</v>
      </c>
      <c r="M124" s="229">
        <f t="shared" si="175"/>
        <v>0</v>
      </c>
      <c r="N124" s="229">
        <f t="shared" si="175"/>
        <v>0</v>
      </c>
      <c r="O124" s="229">
        <f t="shared" si="175"/>
        <v>0</v>
      </c>
      <c r="P124" s="229">
        <f t="shared" si="175"/>
        <v>0</v>
      </c>
      <c r="Q124" s="229">
        <f t="shared" si="175"/>
        <v>0</v>
      </c>
      <c r="R124" s="229">
        <f t="shared" si="175"/>
        <v>0</v>
      </c>
      <c r="S124" s="229">
        <f t="shared" si="175"/>
        <v>0</v>
      </c>
      <c r="T124" s="229">
        <f t="shared" si="175"/>
        <v>0</v>
      </c>
      <c r="U124" s="229">
        <f t="shared" si="175"/>
        <v>0</v>
      </c>
      <c r="V124" s="229">
        <f t="shared" si="175"/>
        <v>0</v>
      </c>
      <c r="W124" s="229">
        <f t="shared" si="174"/>
        <v>0</v>
      </c>
      <c r="X124" s="229">
        <f t="shared" si="174"/>
        <v>0</v>
      </c>
      <c r="Y124" s="229">
        <f t="shared" si="174"/>
        <v>0</v>
      </c>
      <c r="Z124" s="229">
        <f t="shared" si="174"/>
        <v>0</v>
      </c>
      <c r="AA124" s="229">
        <f t="shared" si="174"/>
        <v>0</v>
      </c>
      <c r="AB124" s="229">
        <f t="shared" si="174"/>
        <v>0</v>
      </c>
      <c r="AC124" s="229">
        <f t="shared" si="174"/>
        <v>0</v>
      </c>
      <c r="AD124" s="229">
        <f t="shared" si="174"/>
        <v>0</v>
      </c>
      <c r="AE124" s="229">
        <f t="shared" si="174"/>
        <v>0</v>
      </c>
      <c r="AF124" s="229">
        <f t="shared" si="174"/>
        <v>0</v>
      </c>
      <c r="AG124" s="229">
        <f t="shared" si="174"/>
        <v>0</v>
      </c>
      <c r="AH124" s="229">
        <f t="shared" si="174"/>
        <v>0</v>
      </c>
      <c r="AI124" s="229">
        <f t="shared" si="174"/>
        <v>0</v>
      </c>
      <c r="AJ124" s="229">
        <f t="shared" si="174"/>
        <v>0</v>
      </c>
      <c r="AK124" s="229">
        <f t="shared" si="174"/>
        <v>0</v>
      </c>
      <c r="AL124" s="229">
        <f t="shared" si="174"/>
        <v>0</v>
      </c>
      <c r="AM124" s="229">
        <f t="shared" si="176"/>
        <v>0</v>
      </c>
      <c r="AN124" s="229">
        <f t="shared" si="176"/>
        <v>0</v>
      </c>
      <c r="AO124" s="229">
        <f t="shared" si="178"/>
        <v>0</v>
      </c>
      <c r="AP124" s="229">
        <f t="shared" si="178"/>
        <v>0</v>
      </c>
      <c r="AQ124" s="229">
        <f t="shared" si="178"/>
        <v>0</v>
      </c>
      <c r="AR124" s="229">
        <f t="shared" si="178"/>
        <v>0</v>
      </c>
      <c r="AS124" s="229">
        <f t="shared" si="178"/>
        <v>0</v>
      </c>
      <c r="AT124" s="229">
        <f t="shared" si="178"/>
        <v>0</v>
      </c>
      <c r="AU124" s="229">
        <f t="shared" si="178"/>
        <v>0</v>
      </c>
      <c r="AV124" s="229">
        <f t="shared" si="178"/>
        <v>0</v>
      </c>
      <c r="AW124" s="229">
        <f t="shared" si="178"/>
        <v>0</v>
      </c>
      <c r="AX124" s="229">
        <f t="shared" si="178"/>
        <v>0</v>
      </c>
      <c r="AY124" s="229">
        <f t="shared" si="178"/>
        <v>0</v>
      </c>
      <c r="AZ124" s="229">
        <f t="shared" si="178"/>
        <v>0</v>
      </c>
      <c r="BA124" s="229">
        <f t="shared" si="178"/>
        <v>0</v>
      </c>
      <c r="BB124" s="229">
        <f t="shared" si="178"/>
        <v>0</v>
      </c>
      <c r="BC124" s="229">
        <f t="shared" si="178"/>
        <v>0</v>
      </c>
      <c r="BD124" s="229">
        <f t="shared" si="178"/>
        <v>0</v>
      </c>
      <c r="BE124" s="229">
        <f t="shared" si="178"/>
        <v>0</v>
      </c>
      <c r="BF124" s="229">
        <f t="shared" si="178"/>
        <v>0</v>
      </c>
      <c r="BG124" s="229">
        <f t="shared" si="178"/>
        <v>0</v>
      </c>
      <c r="BH124" s="229">
        <f t="shared" si="178"/>
        <v>0</v>
      </c>
      <c r="BI124" s="229">
        <f t="shared" si="178"/>
        <v>0</v>
      </c>
      <c r="BJ124" s="229">
        <f t="shared" si="178"/>
        <v>0</v>
      </c>
      <c r="BK124" s="229">
        <f t="shared" si="178"/>
        <v>0</v>
      </c>
      <c r="BL124" s="229">
        <f t="shared" si="178"/>
        <v>0</v>
      </c>
      <c r="BM124" s="229">
        <f t="shared" si="178"/>
        <v>0</v>
      </c>
      <c r="BN124" s="229">
        <f t="shared" si="178"/>
        <v>0</v>
      </c>
      <c r="BO124" s="229">
        <f t="shared" si="178"/>
        <v>0</v>
      </c>
      <c r="BP124" s="229">
        <f t="shared" si="178"/>
        <v>0</v>
      </c>
      <c r="BQ124" s="229">
        <f t="shared" si="178"/>
        <v>0</v>
      </c>
      <c r="BR124" s="229">
        <f t="shared" si="178"/>
        <v>0</v>
      </c>
      <c r="BS124" s="229">
        <f t="shared" si="178"/>
        <v>0</v>
      </c>
      <c r="BT124" s="229">
        <f t="shared" si="178"/>
        <v>0</v>
      </c>
      <c r="BU124" s="229">
        <f t="shared" si="178"/>
        <v>0</v>
      </c>
      <c r="BV124" s="229">
        <f t="shared" si="178"/>
        <v>0</v>
      </c>
      <c r="BW124" s="229">
        <f t="shared" si="178"/>
        <v>0</v>
      </c>
      <c r="BX124" s="229">
        <f t="shared" si="178"/>
        <v>0</v>
      </c>
      <c r="BY124" s="229">
        <f t="shared" si="178"/>
        <v>0</v>
      </c>
      <c r="BZ124" s="229">
        <f t="shared" si="178"/>
        <v>0</v>
      </c>
    </row>
    <row r="125" spans="1:78" x14ac:dyDescent="0.2">
      <c r="A125" s="7" t="str">
        <f t="shared" si="172"/>
        <v>Roll-in 7</v>
      </c>
      <c r="B125" s="7">
        <f t="shared" si="172"/>
        <v>0</v>
      </c>
      <c r="C125" s="7">
        <f t="shared" si="165"/>
        <v>39</v>
      </c>
      <c r="D125" s="165">
        <f t="shared" si="177"/>
        <v>44651</v>
      </c>
      <c r="E125" s="77"/>
      <c r="F125" s="68"/>
      <c r="G125" s="229">
        <f t="shared" si="175"/>
        <v>0</v>
      </c>
      <c r="H125" s="229">
        <f t="shared" si="175"/>
        <v>0</v>
      </c>
      <c r="I125" s="229">
        <f t="shared" si="175"/>
        <v>0</v>
      </c>
      <c r="J125" s="229">
        <f t="shared" si="175"/>
        <v>0</v>
      </c>
      <c r="K125" s="229">
        <f t="shared" si="175"/>
        <v>0</v>
      </c>
      <c r="L125" s="229">
        <f t="shared" si="175"/>
        <v>0</v>
      </c>
      <c r="M125" s="229">
        <f t="shared" si="175"/>
        <v>0</v>
      </c>
      <c r="N125" s="229">
        <f t="shared" si="175"/>
        <v>0</v>
      </c>
      <c r="O125" s="229">
        <f t="shared" si="175"/>
        <v>0</v>
      </c>
      <c r="P125" s="229">
        <f t="shared" si="175"/>
        <v>0</v>
      </c>
      <c r="Q125" s="229">
        <f t="shared" si="175"/>
        <v>0</v>
      </c>
      <c r="R125" s="229">
        <f t="shared" si="175"/>
        <v>0</v>
      </c>
      <c r="S125" s="229">
        <f t="shared" si="175"/>
        <v>0</v>
      </c>
      <c r="T125" s="229">
        <f t="shared" si="175"/>
        <v>0</v>
      </c>
      <c r="U125" s="229">
        <f t="shared" si="175"/>
        <v>0</v>
      </c>
      <c r="V125" s="229">
        <f t="shared" si="175"/>
        <v>0</v>
      </c>
      <c r="W125" s="229">
        <f t="shared" si="174"/>
        <v>0</v>
      </c>
      <c r="X125" s="229">
        <f t="shared" si="174"/>
        <v>0</v>
      </c>
      <c r="Y125" s="229">
        <f t="shared" si="174"/>
        <v>0</v>
      </c>
      <c r="Z125" s="229">
        <f t="shared" si="174"/>
        <v>0</v>
      </c>
      <c r="AA125" s="229">
        <f t="shared" si="174"/>
        <v>0</v>
      </c>
      <c r="AB125" s="229">
        <f t="shared" si="174"/>
        <v>0</v>
      </c>
      <c r="AC125" s="229">
        <f t="shared" si="174"/>
        <v>0</v>
      </c>
      <c r="AD125" s="229">
        <f t="shared" si="174"/>
        <v>0</v>
      </c>
      <c r="AE125" s="229">
        <f t="shared" si="174"/>
        <v>0</v>
      </c>
      <c r="AF125" s="229">
        <f t="shared" si="174"/>
        <v>0</v>
      </c>
      <c r="AG125" s="229">
        <f t="shared" si="174"/>
        <v>0</v>
      </c>
      <c r="AH125" s="229">
        <f t="shared" si="174"/>
        <v>0</v>
      </c>
      <c r="AI125" s="229">
        <f t="shared" si="174"/>
        <v>0</v>
      </c>
      <c r="AJ125" s="229">
        <f t="shared" si="174"/>
        <v>0</v>
      </c>
      <c r="AK125" s="229">
        <f t="shared" si="174"/>
        <v>0</v>
      </c>
      <c r="AL125" s="229">
        <f t="shared" si="174"/>
        <v>0</v>
      </c>
      <c r="AM125" s="229">
        <f t="shared" si="176"/>
        <v>0</v>
      </c>
      <c r="AN125" s="229">
        <f t="shared" si="176"/>
        <v>0</v>
      </c>
      <c r="AO125" s="229">
        <f t="shared" si="178"/>
        <v>0</v>
      </c>
      <c r="AP125" s="229">
        <f t="shared" si="178"/>
        <v>0</v>
      </c>
      <c r="AQ125" s="229">
        <f t="shared" si="178"/>
        <v>0</v>
      </c>
      <c r="AR125" s="229">
        <f t="shared" si="178"/>
        <v>0</v>
      </c>
      <c r="AS125" s="229">
        <f t="shared" si="178"/>
        <v>0</v>
      </c>
      <c r="AT125" s="229">
        <f t="shared" si="178"/>
        <v>0</v>
      </c>
      <c r="AU125" s="229">
        <f t="shared" si="178"/>
        <v>0</v>
      </c>
      <c r="AV125" s="229">
        <f t="shared" si="178"/>
        <v>0</v>
      </c>
      <c r="AW125" s="229">
        <f t="shared" si="178"/>
        <v>0</v>
      </c>
      <c r="AX125" s="229">
        <f t="shared" si="178"/>
        <v>0</v>
      </c>
      <c r="AY125" s="229">
        <f t="shared" si="178"/>
        <v>0</v>
      </c>
      <c r="AZ125" s="229">
        <f t="shared" si="178"/>
        <v>0</v>
      </c>
      <c r="BA125" s="229">
        <f t="shared" si="178"/>
        <v>0</v>
      </c>
      <c r="BB125" s="229">
        <f t="shared" si="178"/>
        <v>0</v>
      </c>
      <c r="BC125" s="229">
        <f t="shared" si="178"/>
        <v>0</v>
      </c>
      <c r="BD125" s="229">
        <f t="shared" si="178"/>
        <v>0</v>
      </c>
      <c r="BE125" s="229">
        <f t="shared" si="178"/>
        <v>0</v>
      </c>
      <c r="BF125" s="229">
        <f t="shared" si="178"/>
        <v>0</v>
      </c>
      <c r="BG125" s="229">
        <f t="shared" si="178"/>
        <v>0</v>
      </c>
      <c r="BH125" s="229">
        <f t="shared" si="178"/>
        <v>0</v>
      </c>
      <c r="BI125" s="229">
        <f t="shared" si="178"/>
        <v>0</v>
      </c>
      <c r="BJ125" s="229">
        <f t="shared" si="178"/>
        <v>0</v>
      </c>
      <c r="BK125" s="229">
        <f t="shared" si="178"/>
        <v>0</v>
      </c>
      <c r="BL125" s="229">
        <f t="shared" si="178"/>
        <v>0</v>
      </c>
      <c r="BM125" s="229">
        <f t="shared" si="178"/>
        <v>0</v>
      </c>
      <c r="BN125" s="229">
        <f t="shared" si="178"/>
        <v>0</v>
      </c>
      <c r="BO125" s="229">
        <f t="shared" si="178"/>
        <v>0</v>
      </c>
      <c r="BP125" s="229">
        <f t="shared" si="178"/>
        <v>0</v>
      </c>
      <c r="BQ125" s="229">
        <f t="shared" si="178"/>
        <v>0</v>
      </c>
      <c r="BR125" s="229">
        <f t="shared" si="178"/>
        <v>0</v>
      </c>
      <c r="BS125" s="229">
        <f t="shared" si="178"/>
        <v>0</v>
      </c>
      <c r="BT125" s="229">
        <f t="shared" si="178"/>
        <v>0</v>
      </c>
      <c r="BU125" s="229">
        <f t="shared" si="178"/>
        <v>0</v>
      </c>
      <c r="BV125" s="229">
        <f t="shared" si="178"/>
        <v>0</v>
      </c>
      <c r="BW125" s="229">
        <f t="shared" si="178"/>
        <v>0</v>
      </c>
      <c r="BX125" s="229">
        <f t="shared" si="178"/>
        <v>0</v>
      </c>
      <c r="BY125" s="229">
        <f t="shared" si="178"/>
        <v>0</v>
      </c>
      <c r="BZ125" s="229">
        <f t="shared" si="178"/>
        <v>0</v>
      </c>
    </row>
    <row r="126" spans="1:78" x14ac:dyDescent="0.2">
      <c r="A126" s="7" t="str">
        <f t="shared" si="172"/>
        <v>Roll-in 7</v>
      </c>
      <c r="B126" s="7">
        <f t="shared" si="172"/>
        <v>0</v>
      </c>
      <c r="C126" s="7">
        <f t="shared" si="165"/>
        <v>40</v>
      </c>
      <c r="D126" s="165">
        <f t="shared" si="177"/>
        <v>44681</v>
      </c>
      <c r="E126" s="77"/>
      <c r="F126" s="68"/>
      <c r="G126" s="229">
        <f t="shared" si="175"/>
        <v>0</v>
      </c>
      <c r="H126" s="229">
        <f t="shared" si="175"/>
        <v>0</v>
      </c>
      <c r="I126" s="229">
        <f t="shared" si="175"/>
        <v>0</v>
      </c>
      <c r="J126" s="229">
        <f t="shared" si="175"/>
        <v>0</v>
      </c>
      <c r="K126" s="229">
        <f t="shared" si="175"/>
        <v>0</v>
      </c>
      <c r="L126" s="229">
        <f t="shared" si="175"/>
        <v>0</v>
      </c>
      <c r="M126" s="229">
        <f t="shared" si="175"/>
        <v>0</v>
      </c>
      <c r="N126" s="229">
        <f t="shared" si="175"/>
        <v>0</v>
      </c>
      <c r="O126" s="229">
        <f t="shared" si="175"/>
        <v>0</v>
      </c>
      <c r="P126" s="229">
        <f t="shared" si="175"/>
        <v>0</v>
      </c>
      <c r="Q126" s="229">
        <f t="shared" si="175"/>
        <v>0</v>
      </c>
      <c r="R126" s="229">
        <f t="shared" si="175"/>
        <v>0</v>
      </c>
      <c r="S126" s="229">
        <f t="shared" si="175"/>
        <v>0</v>
      </c>
      <c r="T126" s="229">
        <f t="shared" si="175"/>
        <v>0</v>
      </c>
      <c r="U126" s="229">
        <f t="shared" si="175"/>
        <v>0</v>
      </c>
      <c r="V126" s="229">
        <f t="shared" si="175"/>
        <v>0</v>
      </c>
      <c r="W126" s="229">
        <f t="shared" si="174"/>
        <v>0</v>
      </c>
      <c r="X126" s="229">
        <f t="shared" si="174"/>
        <v>0</v>
      </c>
      <c r="Y126" s="229">
        <f t="shared" si="174"/>
        <v>0</v>
      </c>
      <c r="Z126" s="229">
        <f t="shared" si="174"/>
        <v>0</v>
      </c>
      <c r="AA126" s="229">
        <f t="shared" si="174"/>
        <v>0</v>
      </c>
      <c r="AB126" s="229">
        <f t="shared" si="174"/>
        <v>0</v>
      </c>
      <c r="AC126" s="229">
        <f t="shared" si="174"/>
        <v>0</v>
      </c>
      <c r="AD126" s="229">
        <f t="shared" si="174"/>
        <v>0</v>
      </c>
      <c r="AE126" s="229">
        <f t="shared" si="174"/>
        <v>0</v>
      </c>
      <c r="AF126" s="229">
        <f t="shared" si="174"/>
        <v>0</v>
      </c>
      <c r="AG126" s="229">
        <f t="shared" si="174"/>
        <v>0</v>
      </c>
      <c r="AH126" s="229">
        <f t="shared" si="174"/>
        <v>0</v>
      </c>
      <c r="AI126" s="229">
        <f t="shared" si="174"/>
        <v>0</v>
      </c>
      <c r="AJ126" s="229">
        <f t="shared" si="174"/>
        <v>0</v>
      </c>
      <c r="AK126" s="229">
        <f t="shared" si="174"/>
        <v>0</v>
      </c>
      <c r="AL126" s="229">
        <f t="shared" si="174"/>
        <v>0</v>
      </c>
      <c r="AM126" s="229">
        <f t="shared" si="176"/>
        <v>0</v>
      </c>
      <c r="AN126" s="229">
        <f t="shared" si="176"/>
        <v>0</v>
      </c>
      <c r="AO126" s="229">
        <f t="shared" si="178"/>
        <v>0</v>
      </c>
      <c r="AP126" s="229">
        <f t="shared" si="178"/>
        <v>0</v>
      </c>
      <c r="AQ126" s="229">
        <f t="shared" si="178"/>
        <v>0</v>
      </c>
      <c r="AR126" s="229">
        <f t="shared" si="178"/>
        <v>0</v>
      </c>
      <c r="AS126" s="229">
        <f t="shared" si="178"/>
        <v>0</v>
      </c>
      <c r="AT126" s="229">
        <f t="shared" si="178"/>
        <v>0</v>
      </c>
      <c r="AU126" s="229">
        <f t="shared" si="178"/>
        <v>0</v>
      </c>
      <c r="AV126" s="229">
        <f t="shared" si="178"/>
        <v>0</v>
      </c>
      <c r="AW126" s="229">
        <f t="shared" si="178"/>
        <v>0</v>
      </c>
      <c r="AX126" s="229">
        <f t="shared" si="178"/>
        <v>0</v>
      </c>
      <c r="AY126" s="229">
        <f t="shared" si="178"/>
        <v>0</v>
      </c>
      <c r="AZ126" s="229">
        <f t="shared" si="178"/>
        <v>0</v>
      </c>
      <c r="BA126" s="229">
        <f t="shared" si="178"/>
        <v>0</v>
      </c>
      <c r="BB126" s="229">
        <f t="shared" si="178"/>
        <v>0</v>
      </c>
      <c r="BC126" s="229">
        <f t="shared" si="178"/>
        <v>0</v>
      </c>
      <c r="BD126" s="229">
        <f t="shared" si="178"/>
        <v>0</v>
      </c>
      <c r="BE126" s="229">
        <f t="shared" si="178"/>
        <v>0</v>
      </c>
      <c r="BF126" s="229">
        <f t="shared" si="178"/>
        <v>0</v>
      </c>
      <c r="BG126" s="229">
        <f t="shared" si="178"/>
        <v>0</v>
      </c>
      <c r="BH126" s="229">
        <f t="shared" si="178"/>
        <v>0</v>
      </c>
      <c r="BI126" s="229">
        <f t="shared" si="178"/>
        <v>0</v>
      </c>
      <c r="BJ126" s="229">
        <f t="shared" si="178"/>
        <v>0</v>
      </c>
      <c r="BK126" s="229">
        <f t="shared" si="178"/>
        <v>0</v>
      </c>
      <c r="BL126" s="229">
        <f t="shared" si="178"/>
        <v>0</v>
      </c>
      <c r="BM126" s="229">
        <f t="shared" si="178"/>
        <v>0</v>
      </c>
      <c r="BN126" s="229">
        <f t="shared" si="178"/>
        <v>0</v>
      </c>
      <c r="BO126" s="229">
        <f t="shared" si="178"/>
        <v>0</v>
      </c>
      <c r="BP126" s="229">
        <f t="shared" si="178"/>
        <v>0</v>
      </c>
      <c r="BQ126" s="229">
        <f t="shared" si="178"/>
        <v>0</v>
      </c>
      <c r="BR126" s="229">
        <f t="shared" si="178"/>
        <v>0</v>
      </c>
      <c r="BS126" s="229">
        <f t="shared" si="178"/>
        <v>0</v>
      </c>
      <c r="BT126" s="229">
        <f t="shared" si="178"/>
        <v>0</v>
      </c>
      <c r="BU126" s="229">
        <f t="shared" si="178"/>
        <v>0</v>
      </c>
      <c r="BV126" s="229">
        <f t="shared" si="178"/>
        <v>0</v>
      </c>
      <c r="BW126" s="229">
        <f t="shared" si="178"/>
        <v>0</v>
      </c>
      <c r="BX126" s="229">
        <f t="shared" si="178"/>
        <v>0</v>
      </c>
      <c r="BY126" s="229">
        <f t="shared" si="178"/>
        <v>0</v>
      </c>
      <c r="BZ126" s="229">
        <f t="shared" si="178"/>
        <v>0</v>
      </c>
    </row>
    <row r="127" spans="1:78" x14ac:dyDescent="0.2">
      <c r="A127" s="7" t="str">
        <f t="shared" si="172"/>
        <v>Roll-in 7</v>
      </c>
      <c r="B127" s="7">
        <f t="shared" si="172"/>
        <v>0</v>
      </c>
      <c r="C127" s="7">
        <f t="shared" si="165"/>
        <v>41</v>
      </c>
      <c r="D127" s="165">
        <f t="shared" si="177"/>
        <v>44712</v>
      </c>
      <c r="E127" s="77"/>
      <c r="F127" s="68"/>
      <c r="G127" s="229">
        <f t="shared" si="175"/>
        <v>0</v>
      </c>
      <c r="H127" s="229">
        <f t="shared" si="175"/>
        <v>0</v>
      </c>
      <c r="I127" s="229">
        <f t="shared" si="175"/>
        <v>0</v>
      </c>
      <c r="J127" s="229">
        <f t="shared" si="175"/>
        <v>0</v>
      </c>
      <c r="K127" s="229">
        <f t="shared" si="175"/>
        <v>0</v>
      </c>
      <c r="L127" s="229">
        <f t="shared" si="175"/>
        <v>0</v>
      </c>
      <c r="M127" s="229">
        <f t="shared" si="175"/>
        <v>0</v>
      </c>
      <c r="N127" s="229">
        <f t="shared" si="175"/>
        <v>0</v>
      </c>
      <c r="O127" s="229">
        <f t="shared" si="175"/>
        <v>0</v>
      </c>
      <c r="P127" s="229">
        <f t="shared" si="175"/>
        <v>0</v>
      </c>
      <c r="Q127" s="229">
        <f t="shared" si="175"/>
        <v>0</v>
      </c>
      <c r="R127" s="229">
        <f t="shared" si="175"/>
        <v>0</v>
      </c>
      <c r="S127" s="229">
        <f t="shared" si="175"/>
        <v>0</v>
      </c>
      <c r="T127" s="229">
        <f t="shared" si="175"/>
        <v>0</v>
      </c>
      <c r="U127" s="229">
        <f t="shared" si="175"/>
        <v>0</v>
      </c>
      <c r="V127" s="229">
        <f t="shared" si="175"/>
        <v>0</v>
      </c>
      <c r="W127" s="229">
        <f t="shared" si="174"/>
        <v>0</v>
      </c>
      <c r="X127" s="229">
        <f t="shared" si="174"/>
        <v>0</v>
      </c>
      <c r="Y127" s="229">
        <f t="shared" si="174"/>
        <v>0</v>
      </c>
      <c r="Z127" s="229">
        <f t="shared" si="174"/>
        <v>0</v>
      </c>
      <c r="AA127" s="229">
        <f t="shared" si="174"/>
        <v>0</v>
      </c>
      <c r="AB127" s="229">
        <f t="shared" si="174"/>
        <v>0</v>
      </c>
      <c r="AC127" s="229">
        <f t="shared" si="174"/>
        <v>0</v>
      </c>
      <c r="AD127" s="229">
        <f t="shared" si="174"/>
        <v>0</v>
      </c>
      <c r="AE127" s="229">
        <f t="shared" si="174"/>
        <v>0</v>
      </c>
      <c r="AF127" s="229">
        <f t="shared" si="174"/>
        <v>0</v>
      </c>
      <c r="AG127" s="229">
        <f t="shared" si="174"/>
        <v>0</v>
      </c>
      <c r="AH127" s="229">
        <f t="shared" si="174"/>
        <v>0</v>
      </c>
      <c r="AI127" s="229">
        <f t="shared" si="174"/>
        <v>0</v>
      </c>
      <c r="AJ127" s="229">
        <f t="shared" si="174"/>
        <v>0</v>
      </c>
      <c r="AK127" s="229">
        <f t="shared" si="174"/>
        <v>0</v>
      </c>
      <c r="AL127" s="229">
        <f t="shared" si="174"/>
        <v>0</v>
      </c>
      <c r="AM127" s="229">
        <f t="shared" si="176"/>
        <v>0</v>
      </c>
      <c r="AN127" s="229">
        <f t="shared" si="176"/>
        <v>0</v>
      </c>
      <c r="AO127" s="229">
        <f t="shared" si="178"/>
        <v>0</v>
      </c>
      <c r="AP127" s="229">
        <f t="shared" si="178"/>
        <v>0</v>
      </c>
      <c r="AQ127" s="229">
        <f t="shared" si="178"/>
        <v>0</v>
      </c>
      <c r="AR127" s="229">
        <f t="shared" si="178"/>
        <v>0</v>
      </c>
      <c r="AS127" s="229">
        <f t="shared" si="178"/>
        <v>0</v>
      </c>
      <c r="AT127" s="229">
        <f t="shared" si="178"/>
        <v>0</v>
      </c>
      <c r="AU127" s="229">
        <f t="shared" si="178"/>
        <v>0</v>
      </c>
      <c r="AV127" s="229">
        <f t="shared" si="178"/>
        <v>0</v>
      </c>
      <c r="AW127" s="229">
        <f t="shared" si="178"/>
        <v>0</v>
      </c>
      <c r="AX127" s="229">
        <f t="shared" si="178"/>
        <v>0</v>
      </c>
      <c r="AY127" s="229">
        <f t="shared" si="178"/>
        <v>0</v>
      </c>
      <c r="AZ127" s="229">
        <f t="shared" si="178"/>
        <v>0</v>
      </c>
      <c r="BA127" s="229">
        <f t="shared" si="178"/>
        <v>0</v>
      </c>
      <c r="BB127" s="229">
        <f t="shared" si="178"/>
        <v>0</v>
      </c>
      <c r="BC127" s="229">
        <f t="shared" si="178"/>
        <v>0</v>
      </c>
      <c r="BD127" s="229">
        <f t="shared" si="178"/>
        <v>0</v>
      </c>
      <c r="BE127" s="229">
        <f t="shared" si="178"/>
        <v>0</v>
      </c>
      <c r="BF127" s="229">
        <f t="shared" si="178"/>
        <v>0</v>
      </c>
      <c r="BG127" s="229">
        <f t="shared" si="178"/>
        <v>0</v>
      </c>
      <c r="BH127" s="229">
        <f t="shared" si="178"/>
        <v>0</v>
      </c>
      <c r="BI127" s="229">
        <f t="shared" ref="AO127:BZ134" si="179">IF($D127=BI$9,$E127*$G$3/2,IF(AND($C127+$E$3&gt;BI$8,BI$9&gt;$D127),$E127*$G$3,0))</f>
        <v>0</v>
      </c>
      <c r="BJ127" s="229">
        <f t="shared" si="179"/>
        <v>0</v>
      </c>
      <c r="BK127" s="229">
        <f t="shared" si="179"/>
        <v>0</v>
      </c>
      <c r="BL127" s="229">
        <f t="shared" si="179"/>
        <v>0</v>
      </c>
      <c r="BM127" s="229">
        <f t="shared" si="179"/>
        <v>0</v>
      </c>
      <c r="BN127" s="229">
        <f t="shared" si="179"/>
        <v>0</v>
      </c>
      <c r="BO127" s="229">
        <f t="shared" si="179"/>
        <v>0</v>
      </c>
      <c r="BP127" s="229">
        <f t="shared" si="179"/>
        <v>0</v>
      </c>
      <c r="BQ127" s="229">
        <f t="shared" si="179"/>
        <v>0</v>
      </c>
      <c r="BR127" s="229">
        <f t="shared" si="179"/>
        <v>0</v>
      </c>
      <c r="BS127" s="229">
        <f t="shared" si="179"/>
        <v>0</v>
      </c>
      <c r="BT127" s="229">
        <f t="shared" si="179"/>
        <v>0</v>
      </c>
      <c r="BU127" s="229">
        <f t="shared" si="179"/>
        <v>0</v>
      </c>
      <c r="BV127" s="229">
        <f t="shared" si="179"/>
        <v>0</v>
      </c>
      <c r="BW127" s="229">
        <f t="shared" si="179"/>
        <v>0</v>
      </c>
      <c r="BX127" s="229">
        <f t="shared" si="179"/>
        <v>0</v>
      </c>
      <c r="BY127" s="229">
        <f t="shared" si="179"/>
        <v>0</v>
      </c>
      <c r="BZ127" s="229">
        <f t="shared" si="179"/>
        <v>0</v>
      </c>
    </row>
    <row r="128" spans="1:78" x14ac:dyDescent="0.2">
      <c r="A128" s="7" t="str">
        <f t="shared" ref="A128:B146" si="180">A53</f>
        <v>Roll-in 7</v>
      </c>
      <c r="B128" s="7">
        <f t="shared" si="180"/>
        <v>0</v>
      </c>
      <c r="C128" s="7">
        <f t="shared" si="165"/>
        <v>42</v>
      </c>
      <c r="D128" s="165">
        <f t="shared" si="177"/>
        <v>44742</v>
      </c>
      <c r="E128" s="77"/>
      <c r="F128" s="68"/>
      <c r="G128" s="229">
        <f t="shared" si="175"/>
        <v>0</v>
      </c>
      <c r="H128" s="229">
        <f t="shared" si="175"/>
        <v>0</v>
      </c>
      <c r="I128" s="229">
        <f t="shared" si="175"/>
        <v>0</v>
      </c>
      <c r="J128" s="229">
        <f t="shared" si="175"/>
        <v>0</v>
      </c>
      <c r="K128" s="229">
        <f t="shared" si="175"/>
        <v>0</v>
      </c>
      <c r="L128" s="229">
        <f t="shared" si="175"/>
        <v>0</v>
      </c>
      <c r="M128" s="229">
        <f t="shared" si="175"/>
        <v>0</v>
      </c>
      <c r="N128" s="229">
        <f t="shared" si="175"/>
        <v>0</v>
      </c>
      <c r="O128" s="229">
        <f t="shared" si="175"/>
        <v>0</v>
      </c>
      <c r="P128" s="229">
        <f t="shared" si="175"/>
        <v>0</v>
      </c>
      <c r="Q128" s="229">
        <f t="shared" si="175"/>
        <v>0</v>
      </c>
      <c r="R128" s="229">
        <f t="shared" si="175"/>
        <v>0</v>
      </c>
      <c r="S128" s="229">
        <f t="shared" si="175"/>
        <v>0</v>
      </c>
      <c r="T128" s="229">
        <f t="shared" si="175"/>
        <v>0</v>
      </c>
      <c r="U128" s="229">
        <f t="shared" si="175"/>
        <v>0</v>
      </c>
      <c r="V128" s="229">
        <f t="shared" si="175"/>
        <v>0</v>
      </c>
      <c r="W128" s="229">
        <f t="shared" si="174"/>
        <v>0</v>
      </c>
      <c r="X128" s="229">
        <f t="shared" si="174"/>
        <v>0</v>
      </c>
      <c r="Y128" s="229">
        <f t="shared" si="174"/>
        <v>0</v>
      </c>
      <c r="Z128" s="229">
        <f t="shared" si="174"/>
        <v>0</v>
      </c>
      <c r="AA128" s="229">
        <f t="shared" si="174"/>
        <v>0</v>
      </c>
      <c r="AB128" s="229">
        <f t="shared" si="174"/>
        <v>0</v>
      </c>
      <c r="AC128" s="229">
        <f t="shared" si="174"/>
        <v>0</v>
      </c>
      <c r="AD128" s="229">
        <f t="shared" si="174"/>
        <v>0</v>
      </c>
      <c r="AE128" s="229">
        <f t="shared" si="174"/>
        <v>0</v>
      </c>
      <c r="AF128" s="229">
        <f t="shared" si="174"/>
        <v>0</v>
      </c>
      <c r="AG128" s="229">
        <f t="shared" si="174"/>
        <v>0</v>
      </c>
      <c r="AH128" s="229">
        <f t="shared" si="174"/>
        <v>0</v>
      </c>
      <c r="AI128" s="229">
        <f t="shared" si="174"/>
        <v>0</v>
      </c>
      <c r="AJ128" s="229">
        <f t="shared" si="174"/>
        <v>0</v>
      </c>
      <c r="AK128" s="229">
        <f t="shared" si="174"/>
        <v>0</v>
      </c>
      <c r="AL128" s="229">
        <f t="shared" si="174"/>
        <v>0</v>
      </c>
      <c r="AM128" s="229">
        <f t="shared" si="176"/>
        <v>0</v>
      </c>
      <c r="AN128" s="229">
        <f t="shared" si="176"/>
        <v>0</v>
      </c>
      <c r="AO128" s="229">
        <f t="shared" si="179"/>
        <v>0</v>
      </c>
      <c r="AP128" s="229">
        <f t="shared" si="179"/>
        <v>0</v>
      </c>
      <c r="AQ128" s="229">
        <f t="shared" si="179"/>
        <v>0</v>
      </c>
      <c r="AR128" s="229">
        <f t="shared" si="179"/>
        <v>0</v>
      </c>
      <c r="AS128" s="229">
        <f t="shared" si="179"/>
        <v>0</v>
      </c>
      <c r="AT128" s="229">
        <f t="shared" si="179"/>
        <v>0</v>
      </c>
      <c r="AU128" s="229">
        <f t="shared" si="179"/>
        <v>0</v>
      </c>
      <c r="AV128" s="229">
        <f t="shared" si="179"/>
        <v>0</v>
      </c>
      <c r="AW128" s="229">
        <f t="shared" si="179"/>
        <v>0</v>
      </c>
      <c r="AX128" s="229">
        <f t="shared" si="179"/>
        <v>0</v>
      </c>
      <c r="AY128" s="229">
        <f t="shared" si="179"/>
        <v>0</v>
      </c>
      <c r="AZ128" s="229">
        <f t="shared" si="179"/>
        <v>0</v>
      </c>
      <c r="BA128" s="229">
        <f t="shared" si="179"/>
        <v>0</v>
      </c>
      <c r="BB128" s="229">
        <f t="shared" si="179"/>
        <v>0</v>
      </c>
      <c r="BC128" s="229">
        <f t="shared" si="179"/>
        <v>0</v>
      </c>
      <c r="BD128" s="229">
        <f t="shared" si="179"/>
        <v>0</v>
      </c>
      <c r="BE128" s="229">
        <f t="shared" si="179"/>
        <v>0</v>
      </c>
      <c r="BF128" s="229">
        <f t="shared" si="179"/>
        <v>0</v>
      </c>
      <c r="BG128" s="229">
        <f t="shared" si="179"/>
        <v>0</v>
      </c>
      <c r="BH128" s="229">
        <f t="shared" si="179"/>
        <v>0</v>
      </c>
      <c r="BI128" s="229">
        <f t="shared" si="179"/>
        <v>0</v>
      </c>
      <c r="BJ128" s="229">
        <f t="shared" si="179"/>
        <v>0</v>
      </c>
      <c r="BK128" s="229">
        <f t="shared" si="179"/>
        <v>0</v>
      </c>
      <c r="BL128" s="229">
        <f t="shared" si="179"/>
        <v>0</v>
      </c>
      <c r="BM128" s="229">
        <f t="shared" si="179"/>
        <v>0</v>
      </c>
      <c r="BN128" s="229">
        <f t="shared" si="179"/>
        <v>0</v>
      </c>
      <c r="BO128" s="229">
        <f t="shared" si="179"/>
        <v>0</v>
      </c>
      <c r="BP128" s="229">
        <f t="shared" si="179"/>
        <v>0</v>
      </c>
      <c r="BQ128" s="229">
        <f t="shared" si="179"/>
        <v>0</v>
      </c>
      <c r="BR128" s="229">
        <f t="shared" si="179"/>
        <v>0</v>
      </c>
      <c r="BS128" s="229">
        <f t="shared" si="179"/>
        <v>0</v>
      </c>
      <c r="BT128" s="229">
        <f t="shared" si="179"/>
        <v>0</v>
      </c>
      <c r="BU128" s="229">
        <f t="shared" si="179"/>
        <v>0</v>
      </c>
      <c r="BV128" s="229">
        <f t="shared" si="179"/>
        <v>0</v>
      </c>
      <c r="BW128" s="229">
        <f t="shared" si="179"/>
        <v>0</v>
      </c>
      <c r="BX128" s="229">
        <f t="shared" si="179"/>
        <v>0</v>
      </c>
      <c r="BY128" s="229">
        <f t="shared" si="179"/>
        <v>0</v>
      </c>
      <c r="BZ128" s="229">
        <f t="shared" si="179"/>
        <v>0</v>
      </c>
    </row>
    <row r="129" spans="1:78" x14ac:dyDescent="0.2">
      <c r="A129" s="7" t="str">
        <f t="shared" si="180"/>
        <v>Roll-in 7</v>
      </c>
      <c r="B129" s="7">
        <f t="shared" si="180"/>
        <v>0</v>
      </c>
      <c r="C129" s="7">
        <f t="shared" si="165"/>
        <v>43</v>
      </c>
      <c r="D129" s="165">
        <f t="shared" si="177"/>
        <v>44773</v>
      </c>
      <c r="E129" s="77"/>
      <c r="F129" s="68"/>
      <c r="G129" s="229">
        <f t="shared" si="175"/>
        <v>0</v>
      </c>
      <c r="H129" s="229">
        <f t="shared" si="175"/>
        <v>0</v>
      </c>
      <c r="I129" s="229">
        <f t="shared" si="175"/>
        <v>0</v>
      </c>
      <c r="J129" s="229">
        <f t="shared" si="175"/>
        <v>0</v>
      </c>
      <c r="K129" s="229">
        <f t="shared" si="175"/>
        <v>0</v>
      </c>
      <c r="L129" s="229">
        <f t="shared" si="175"/>
        <v>0</v>
      </c>
      <c r="M129" s="229">
        <f t="shared" si="175"/>
        <v>0</v>
      </c>
      <c r="N129" s="229">
        <f t="shared" si="175"/>
        <v>0</v>
      </c>
      <c r="O129" s="229">
        <f t="shared" si="175"/>
        <v>0</v>
      </c>
      <c r="P129" s="229">
        <f t="shared" si="175"/>
        <v>0</v>
      </c>
      <c r="Q129" s="229">
        <f t="shared" si="175"/>
        <v>0</v>
      </c>
      <c r="R129" s="229">
        <f t="shared" si="175"/>
        <v>0</v>
      </c>
      <c r="S129" s="229">
        <f t="shared" si="175"/>
        <v>0</v>
      </c>
      <c r="T129" s="229">
        <f t="shared" si="175"/>
        <v>0</v>
      </c>
      <c r="U129" s="229">
        <f t="shared" si="175"/>
        <v>0</v>
      </c>
      <c r="V129" s="229">
        <f t="shared" si="175"/>
        <v>0</v>
      </c>
      <c r="W129" s="229">
        <f t="shared" si="174"/>
        <v>0</v>
      </c>
      <c r="X129" s="229">
        <f t="shared" si="174"/>
        <v>0</v>
      </c>
      <c r="Y129" s="229">
        <f t="shared" si="174"/>
        <v>0</v>
      </c>
      <c r="Z129" s="229">
        <f t="shared" si="174"/>
        <v>0</v>
      </c>
      <c r="AA129" s="229">
        <f t="shared" si="174"/>
        <v>0</v>
      </c>
      <c r="AB129" s="229">
        <f t="shared" si="174"/>
        <v>0</v>
      </c>
      <c r="AC129" s="229">
        <f t="shared" si="174"/>
        <v>0</v>
      </c>
      <c r="AD129" s="229">
        <f t="shared" si="174"/>
        <v>0</v>
      </c>
      <c r="AE129" s="229">
        <f t="shared" si="174"/>
        <v>0</v>
      </c>
      <c r="AF129" s="229">
        <f t="shared" si="174"/>
        <v>0</v>
      </c>
      <c r="AG129" s="229">
        <f t="shared" si="174"/>
        <v>0</v>
      </c>
      <c r="AH129" s="229">
        <f t="shared" si="174"/>
        <v>0</v>
      </c>
      <c r="AI129" s="229">
        <f t="shared" si="174"/>
        <v>0</v>
      </c>
      <c r="AJ129" s="229">
        <f t="shared" si="174"/>
        <v>0</v>
      </c>
      <c r="AK129" s="229">
        <f t="shared" si="174"/>
        <v>0</v>
      </c>
      <c r="AL129" s="229">
        <f t="shared" si="174"/>
        <v>0</v>
      </c>
      <c r="AM129" s="229">
        <f t="shared" si="176"/>
        <v>0</v>
      </c>
      <c r="AN129" s="229">
        <f t="shared" si="176"/>
        <v>0</v>
      </c>
      <c r="AO129" s="229">
        <f t="shared" si="179"/>
        <v>0</v>
      </c>
      <c r="AP129" s="229">
        <f t="shared" si="179"/>
        <v>0</v>
      </c>
      <c r="AQ129" s="229">
        <f t="shared" si="179"/>
        <v>0</v>
      </c>
      <c r="AR129" s="229">
        <f t="shared" si="179"/>
        <v>0</v>
      </c>
      <c r="AS129" s="229">
        <f t="shared" si="179"/>
        <v>0</v>
      </c>
      <c r="AT129" s="229">
        <f t="shared" si="179"/>
        <v>0</v>
      </c>
      <c r="AU129" s="229">
        <f t="shared" si="179"/>
        <v>0</v>
      </c>
      <c r="AV129" s="229">
        <f t="shared" si="179"/>
        <v>0</v>
      </c>
      <c r="AW129" s="229">
        <f t="shared" si="179"/>
        <v>0</v>
      </c>
      <c r="AX129" s="229">
        <f t="shared" si="179"/>
        <v>0</v>
      </c>
      <c r="AY129" s="229">
        <f t="shared" si="179"/>
        <v>0</v>
      </c>
      <c r="AZ129" s="229">
        <f t="shared" si="179"/>
        <v>0</v>
      </c>
      <c r="BA129" s="229">
        <f t="shared" si="179"/>
        <v>0</v>
      </c>
      <c r="BB129" s="229">
        <f t="shared" si="179"/>
        <v>0</v>
      </c>
      <c r="BC129" s="229">
        <f t="shared" si="179"/>
        <v>0</v>
      </c>
      <c r="BD129" s="229">
        <f t="shared" si="179"/>
        <v>0</v>
      </c>
      <c r="BE129" s="229">
        <f t="shared" si="179"/>
        <v>0</v>
      </c>
      <c r="BF129" s="229">
        <f t="shared" si="179"/>
        <v>0</v>
      </c>
      <c r="BG129" s="229">
        <f t="shared" si="179"/>
        <v>0</v>
      </c>
      <c r="BH129" s="229">
        <f t="shared" si="179"/>
        <v>0</v>
      </c>
      <c r="BI129" s="229">
        <f t="shared" si="179"/>
        <v>0</v>
      </c>
      <c r="BJ129" s="229">
        <f t="shared" si="179"/>
        <v>0</v>
      </c>
      <c r="BK129" s="229">
        <f t="shared" si="179"/>
        <v>0</v>
      </c>
      <c r="BL129" s="229">
        <f t="shared" si="179"/>
        <v>0</v>
      </c>
      <c r="BM129" s="229">
        <f t="shared" si="179"/>
        <v>0</v>
      </c>
      <c r="BN129" s="229">
        <f t="shared" si="179"/>
        <v>0</v>
      </c>
      <c r="BO129" s="229">
        <f t="shared" si="179"/>
        <v>0</v>
      </c>
      <c r="BP129" s="229">
        <f t="shared" si="179"/>
        <v>0</v>
      </c>
      <c r="BQ129" s="229">
        <f t="shared" si="179"/>
        <v>0</v>
      </c>
      <c r="BR129" s="229">
        <f t="shared" si="179"/>
        <v>0</v>
      </c>
      <c r="BS129" s="229">
        <f t="shared" si="179"/>
        <v>0</v>
      </c>
      <c r="BT129" s="229">
        <f t="shared" si="179"/>
        <v>0</v>
      </c>
      <c r="BU129" s="229">
        <f t="shared" si="179"/>
        <v>0</v>
      </c>
      <c r="BV129" s="229">
        <f t="shared" si="179"/>
        <v>0</v>
      </c>
      <c r="BW129" s="229">
        <f t="shared" si="179"/>
        <v>0</v>
      </c>
      <c r="BX129" s="229">
        <f t="shared" si="179"/>
        <v>0</v>
      </c>
      <c r="BY129" s="229">
        <f t="shared" si="179"/>
        <v>0</v>
      </c>
      <c r="BZ129" s="229">
        <f t="shared" si="179"/>
        <v>0</v>
      </c>
    </row>
    <row r="130" spans="1:78" x14ac:dyDescent="0.2">
      <c r="A130" s="7" t="str">
        <f t="shared" si="180"/>
        <v>Roll-in 7</v>
      </c>
      <c r="B130" s="7">
        <f t="shared" si="180"/>
        <v>0</v>
      </c>
      <c r="C130" s="7">
        <f t="shared" si="165"/>
        <v>44</v>
      </c>
      <c r="D130" s="165">
        <f t="shared" si="177"/>
        <v>44804</v>
      </c>
      <c r="E130" s="77"/>
      <c r="F130" s="68"/>
      <c r="G130" s="229">
        <f t="shared" si="175"/>
        <v>0</v>
      </c>
      <c r="H130" s="229">
        <f t="shared" si="175"/>
        <v>0</v>
      </c>
      <c r="I130" s="229">
        <f t="shared" si="175"/>
        <v>0</v>
      </c>
      <c r="J130" s="229">
        <f t="shared" si="175"/>
        <v>0</v>
      </c>
      <c r="K130" s="229">
        <f t="shared" si="175"/>
        <v>0</v>
      </c>
      <c r="L130" s="229">
        <f t="shared" si="175"/>
        <v>0</v>
      </c>
      <c r="M130" s="229">
        <f t="shared" si="175"/>
        <v>0</v>
      </c>
      <c r="N130" s="229">
        <f t="shared" si="175"/>
        <v>0</v>
      </c>
      <c r="O130" s="229">
        <f t="shared" si="175"/>
        <v>0</v>
      </c>
      <c r="P130" s="229">
        <f t="shared" si="175"/>
        <v>0</v>
      </c>
      <c r="Q130" s="229">
        <f t="shared" si="175"/>
        <v>0</v>
      </c>
      <c r="R130" s="229">
        <f t="shared" si="175"/>
        <v>0</v>
      </c>
      <c r="S130" s="229">
        <f t="shared" si="175"/>
        <v>0</v>
      </c>
      <c r="T130" s="229">
        <f t="shared" si="175"/>
        <v>0</v>
      </c>
      <c r="U130" s="229">
        <f t="shared" si="175"/>
        <v>0</v>
      </c>
      <c r="V130" s="229">
        <f t="shared" si="175"/>
        <v>0</v>
      </c>
      <c r="W130" s="229">
        <f t="shared" si="174"/>
        <v>0</v>
      </c>
      <c r="X130" s="229">
        <f t="shared" si="174"/>
        <v>0</v>
      </c>
      <c r="Y130" s="229">
        <f t="shared" si="174"/>
        <v>0</v>
      </c>
      <c r="Z130" s="229">
        <f t="shared" si="174"/>
        <v>0</v>
      </c>
      <c r="AA130" s="229">
        <f t="shared" si="174"/>
        <v>0</v>
      </c>
      <c r="AB130" s="229">
        <f t="shared" si="174"/>
        <v>0</v>
      </c>
      <c r="AC130" s="229">
        <f t="shared" si="174"/>
        <v>0</v>
      </c>
      <c r="AD130" s="229">
        <f t="shared" si="174"/>
        <v>0</v>
      </c>
      <c r="AE130" s="229">
        <f t="shared" si="174"/>
        <v>0</v>
      </c>
      <c r="AF130" s="229">
        <f t="shared" si="174"/>
        <v>0</v>
      </c>
      <c r="AG130" s="229">
        <f t="shared" si="174"/>
        <v>0</v>
      </c>
      <c r="AH130" s="229">
        <f t="shared" si="174"/>
        <v>0</v>
      </c>
      <c r="AI130" s="229">
        <f t="shared" si="174"/>
        <v>0</v>
      </c>
      <c r="AJ130" s="229">
        <f t="shared" si="174"/>
        <v>0</v>
      </c>
      <c r="AK130" s="229">
        <f t="shared" si="174"/>
        <v>0</v>
      </c>
      <c r="AL130" s="229">
        <f t="shared" si="174"/>
        <v>0</v>
      </c>
      <c r="AM130" s="229">
        <f t="shared" si="176"/>
        <v>0</v>
      </c>
      <c r="AN130" s="229">
        <f t="shared" si="176"/>
        <v>0</v>
      </c>
      <c r="AO130" s="229">
        <f t="shared" si="179"/>
        <v>0</v>
      </c>
      <c r="AP130" s="229">
        <f t="shared" si="179"/>
        <v>0</v>
      </c>
      <c r="AQ130" s="229">
        <f t="shared" si="179"/>
        <v>0</v>
      </c>
      <c r="AR130" s="229">
        <f t="shared" si="179"/>
        <v>0</v>
      </c>
      <c r="AS130" s="229">
        <f t="shared" si="179"/>
        <v>0</v>
      </c>
      <c r="AT130" s="229">
        <f t="shared" si="179"/>
        <v>0</v>
      </c>
      <c r="AU130" s="229">
        <f t="shared" si="179"/>
        <v>0</v>
      </c>
      <c r="AV130" s="229">
        <f t="shared" si="179"/>
        <v>0</v>
      </c>
      <c r="AW130" s="229">
        <f t="shared" si="179"/>
        <v>0</v>
      </c>
      <c r="AX130" s="229">
        <f t="shared" si="179"/>
        <v>0</v>
      </c>
      <c r="AY130" s="229">
        <f t="shared" si="179"/>
        <v>0</v>
      </c>
      <c r="AZ130" s="229">
        <f t="shared" si="179"/>
        <v>0</v>
      </c>
      <c r="BA130" s="229">
        <f t="shared" si="179"/>
        <v>0</v>
      </c>
      <c r="BB130" s="229">
        <f t="shared" si="179"/>
        <v>0</v>
      </c>
      <c r="BC130" s="229">
        <f t="shared" si="179"/>
        <v>0</v>
      </c>
      <c r="BD130" s="229">
        <f t="shared" si="179"/>
        <v>0</v>
      </c>
      <c r="BE130" s="229">
        <f t="shared" si="179"/>
        <v>0</v>
      </c>
      <c r="BF130" s="229">
        <f t="shared" si="179"/>
        <v>0</v>
      </c>
      <c r="BG130" s="229">
        <f t="shared" si="179"/>
        <v>0</v>
      </c>
      <c r="BH130" s="229">
        <f t="shared" si="179"/>
        <v>0</v>
      </c>
      <c r="BI130" s="229">
        <f t="shared" si="179"/>
        <v>0</v>
      </c>
      <c r="BJ130" s="229">
        <f t="shared" si="179"/>
        <v>0</v>
      </c>
      <c r="BK130" s="229">
        <f t="shared" si="179"/>
        <v>0</v>
      </c>
      <c r="BL130" s="229">
        <f t="shared" si="179"/>
        <v>0</v>
      </c>
      <c r="BM130" s="229">
        <f t="shared" si="179"/>
        <v>0</v>
      </c>
      <c r="BN130" s="229">
        <f t="shared" si="179"/>
        <v>0</v>
      </c>
      <c r="BO130" s="229">
        <f t="shared" si="179"/>
        <v>0</v>
      </c>
      <c r="BP130" s="229">
        <f t="shared" si="179"/>
        <v>0</v>
      </c>
      <c r="BQ130" s="229">
        <f t="shared" si="179"/>
        <v>0</v>
      </c>
      <c r="BR130" s="229">
        <f t="shared" si="179"/>
        <v>0</v>
      </c>
      <c r="BS130" s="229">
        <f t="shared" si="179"/>
        <v>0</v>
      </c>
      <c r="BT130" s="229">
        <f t="shared" si="179"/>
        <v>0</v>
      </c>
      <c r="BU130" s="229">
        <f t="shared" si="179"/>
        <v>0</v>
      </c>
      <c r="BV130" s="229">
        <f t="shared" si="179"/>
        <v>0</v>
      </c>
      <c r="BW130" s="229">
        <f t="shared" si="179"/>
        <v>0</v>
      </c>
      <c r="BX130" s="229">
        <f t="shared" si="179"/>
        <v>0</v>
      </c>
      <c r="BY130" s="229">
        <f t="shared" si="179"/>
        <v>0</v>
      </c>
      <c r="BZ130" s="229">
        <f t="shared" si="179"/>
        <v>0</v>
      </c>
    </row>
    <row r="131" spans="1:78" x14ac:dyDescent="0.2">
      <c r="A131" s="7" t="str">
        <f t="shared" si="180"/>
        <v>Roll-in 8</v>
      </c>
      <c r="B131" s="7">
        <f t="shared" si="180"/>
        <v>0</v>
      </c>
      <c r="C131" s="7">
        <f t="shared" si="165"/>
        <v>45</v>
      </c>
      <c r="D131" s="165">
        <f t="shared" si="177"/>
        <v>44834</v>
      </c>
      <c r="E131" s="77"/>
      <c r="F131" s="68"/>
      <c r="G131" s="229">
        <f t="shared" si="175"/>
        <v>0</v>
      </c>
      <c r="H131" s="229">
        <f t="shared" si="175"/>
        <v>0</v>
      </c>
      <c r="I131" s="229">
        <f t="shared" si="175"/>
        <v>0</v>
      </c>
      <c r="J131" s="229">
        <f t="shared" si="175"/>
        <v>0</v>
      </c>
      <c r="K131" s="229">
        <f t="shared" si="175"/>
        <v>0</v>
      </c>
      <c r="L131" s="229">
        <f t="shared" si="175"/>
        <v>0</v>
      </c>
      <c r="M131" s="229">
        <f t="shared" si="175"/>
        <v>0</v>
      </c>
      <c r="N131" s="229">
        <f t="shared" si="175"/>
        <v>0</v>
      </c>
      <c r="O131" s="229">
        <f t="shared" si="175"/>
        <v>0</v>
      </c>
      <c r="P131" s="229">
        <f t="shared" si="175"/>
        <v>0</v>
      </c>
      <c r="Q131" s="229">
        <f t="shared" si="175"/>
        <v>0</v>
      </c>
      <c r="R131" s="229">
        <f t="shared" si="175"/>
        <v>0</v>
      </c>
      <c r="S131" s="229">
        <f t="shared" si="175"/>
        <v>0</v>
      </c>
      <c r="T131" s="229">
        <f t="shared" si="175"/>
        <v>0</v>
      </c>
      <c r="U131" s="229">
        <f t="shared" si="175"/>
        <v>0</v>
      </c>
      <c r="V131" s="229">
        <f t="shared" si="175"/>
        <v>0</v>
      </c>
      <c r="W131" s="229">
        <f t="shared" si="174"/>
        <v>0</v>
      </c>
      <c r="X131" s="229">
        <f t="shared" si="174"/>
        <v>0</v>
      </c>
      <c r="Y131" s="229">
        <f t="shared" si="174"/>
        <v>0</v>
      </c>
      <c r="Z131" s="229">
        <f t="shared" si="174"/>
        <v>0</v>
      </c>
      <c r="AA131" s="229">
        <f t="shared" si="174"/>
        <v>0</v>
      </c>
      <c r="AB131" s="229">
        <f t="shared" si="174"/>
        <v>0</v>
      </c>
      <c r="AC131" s="229">
        <f t="shared" si="174"/>
        <v>0</v>
      </c>
      <c r="AD131" s="229">
        <f t="shared" si="174"/>
        <v>0</v>
      </c>
      <c r="AE131" s="229">
        <f t="shared" si="174"/>
        <v>0</v>
      </c>
      <c r="AF131" s="229">
        <f t="shared" si="174"/>
        <v>0</v>
      </c>
      <c r="AG131" s="229">
        <f t="shared" si="174"/>
        <v>0</v>
      </c>
      <c r="AH131" s="229">
        <f t="shared" si="174"/>
        <v>0</v>
      </c>
      <c r="AI131" s="229">
        <f t="shared" si="174"/>
        <v>0</v>
      </c>
      <c r="AJ131" s="229">
        <f t="shared" si="174"/>
        <v>0</v>
      </c>
      <c r="AK131" s="229">
        <f t="shared" si="174"/>
        <v>0</v>
      </c>
      <c r="AL131" s="229">
        <f t="shared" si="174"/>
        <v>0</v>
      </c>
      <c r="AM131" s="229">
        <f t="shared" si="176"/>
        <v>0</v>
      </c>
      <c r="AN131" s="229">
        <f t="shared" si="176"/>
        <v>0</v>
      </c>
      <c r="AO131" s="229">
        <f t="shared" si="179"/>
        <v>0</v>
      </c>
      <c r="AP131" s="229">
        <f t="shared" si="179"/>
        <v>0</v>
      </c>
      <c r="AQ131" s="229">
        <f t="shared" si="179"/>
        <v>0</v>
      </c>
      <c r="AR131" s="229">
        <f t="shared" si="179"/>
        <v>0</v>
      </c>
      <c r="AS131" s="229">
        <f t="shared" si="179"/>
        <v>0</v>
      </c>
      <c r="AT131" s="229">
        <f t="shared" si="179"/>
        <v>0</v>
      </c>
      <c r="AU131" s="229">
        <f t="shared" si="179"/>
        <v>0</v>
      </c>
      <c r="AV131" s="229">
        <f t="shared" si="179"/>
        <v>0</v>
      </c>
      <c r="AW131" s="229">
        <f t="shared" si="179"/>
        <v>0</v>
      </c>
      <c r="AX131" s="229">
        <f t="shared" si="179"/>
        <v>0</v>
      </c>
      <c r="AY131" s="229">
        <f t="shared" si="179"/>
        <v>0</v>
      </c>
      <c r="AZ131" s="229">
        <f t="shared" si="179"/>
        <v>0</v>
      </c>
      <c r="BA131" s="229">
        <f t="shared" si="179"/>
        <v>0</v>
      </c>
      <c r="BB131" s="229">
        <f t="shared" si="179"/>
        <v>0</v>
      </c>
      <c r="BC131" s="229">
        <f t="shared" si="179"/>
        <v>0</v>
      </c>
      <c r="BD131" s="229">
        <f t="shared" si="179"/>
        <v>0</v>
      </c>
      <c r="BE131" s="229">
        <f t="shared" si="179"/>
        <v>0</v>
      </c>
      <c r="BF131" s="229">
        <f t="shared" si="179"/>
        <v>0</v>
      </c>
      <c r="BG131" s="229">
        <f t="shared" si="179"/>
        <v>0</v>
      </c>
      <c r="BH131" s="229">
        <f t="shared" si="179"/>
        <v>0</v>
      </c>
      <c r="BI131" s="229">
        <f t="shared" si="179"/>
        <v>0</v>
      </c>
      <c r="BJ131" s="229">
        <f t="shared" si="179"/>
        <v>0</v>
      </c>
      <c r="BK131" s="229">
        <f t="shared" si="179"/>
        <v>0</v>
      </c>
      <c r="BL131" s="229">
        <f t="shared" si="179"/>
        <v>0</v>
      </c>
      <c r="BM131" s="229">
        <f t="shared" si="179"/>
        <v>0</v>
      </c>
      <c r="BN131" s="229">
        <f t="shared" si="179"/>
        <v>0</v>
      </c>
      <c r="BO131" s="229">
        <f t="shared" si="179"/>
        <v>0</v>
      </c>
      <c r="BP131" s="229">
        <f t="shared" si="179"/>
        <v>0</v>
      </c>
      <c r="BQ131" s="229">
        <f t="shared" si="179"/>
        <v>0</v>
      </c>
      <c r="BR131" s="229">
        <f t="shared" si="179"/>
        <v>0</v>
      </c>
      <c r="BS131" s="229">
        <f t="shared" si="179"/>
        <v>0</v>
      </c>
      <c r="BT131" s="229">
        <f t="shared" si="179"/>
        <v>0</v>
      </c>
      <c r="BU131" s="229">
        <f t="shared" si="179"/>
        <v>0</v>
      </c>
      <c r="BV131" s="229">
        <f t="shared" si="179"/>
        <v>0</v>
      </c>
      <c r="BW131" s="229">
        <f t="shared" si="179"/>
        <v>0</v>
      </c>
      <c r="BX131" s="229">
        <f t="shared" si="179"/>
        <v>0</v>
      </c>
      <c r="BY131" s="229">
        <f t="shared" si="179"/>
        <v>0</v>
      </c>
      <c r="BZ131" s="229">
        <f t="shared" si="179"/>
        <v>0</v>
      </c>
    </row>
    <row r="132" spans="1:78" x14ac:dyDescent="0.2">
      <c r="A132" s="7" t="str">
        <f t="shared" si="180"/>
        <v>Roll-in 8</v>
      </c>
      <c r="B132" s="7">
        <f t="shared" si="180"/>
        <v>0</v>
      </c>
      <c r="C132" s="7">
        <f t="shared" si="165"/>
        <v>46</v>
      </c>
      <c r="D132" s="165">
        <f t="shared" si="177"/>
        <v>44865</v>
      </c>
      <c r="E132" s="77"/>
      <c r="F132" s="68"/>
      <c r="G132" s="229">
        <f t="shared" si="175"/>
        <v>0</v>
      </c>
      <c r="H132" s="229">
        <f t="shared" si="175"/>
        <v>0</v>
      </c>
      <c r="I132" s="229">
        <f t="shared" si="175"/>
        <v>0</v>
      </c>
      <c r="J132" s="229">
        <f t="shared" si="175"/>
        <v>0</v>
      </c>
      <c r="K132" s="229">
        <f t="shared" si="175"/>
        <v>0</v>
      </c>
      <c r="L132" s="229">
        <f t="shared" si="175"/>
        <v>0</v>
      </c>
      <c r="M132" s="229">
        <f t="shared" si="175"/>
        <v>0</v>
      </c>
      <c r="N132" s="229">
        <f t="shared" si="175"/>
        <v>0</v>
      </c>
      <c r="O132" s="229">
        <f t="shared" si="175"/>
        <v>0</v>
      </c>
      <c r="P132" s="229">
        <f t="shared" si="175"/>
        <v>0</v>
      </c>
      <c r="Q132" s="229">
        <f t="shared" si="175"/>
        <v>0</v>
      </c>
      <c r="R132" s="229">
        <f t="shared" si="175"/>
        <v>0</v>
      </c>
      <c r="S132" s="229">
        <f t="shared" si="175"/>
        <v>0</v>
      </c>
      <c r="T132" s="229">
        <f t="shared" si="175"/>
        <v>0</v>
      </c>
      <c r="U132" s="229">
        <f t="shared" si="175"/>
        <v>0</v>
      </c>
      <c r="V132" s="229">
        <f t="shared" si="175"/>
        <v>0</v>
      </c>
      <c r="W132" s="229">
        <f t="shared" si="174"/>
        <v>0</v>
      </c>
      <c r="X132" s="229">
        <f t="shared" si="174"/>
        <v>0</v>
      </c>
      <c r="Y132" s="229">
        <f t="shared" si="174"/>
        <v>0</v>
      </c>
      <c r="Z132" s="229">
        <f t="shared" si="174"/>
        <v>0</v>
      </c>
      <c r="AA132" s="229">
        <f t="shared" si="174"/>
        <v>0</v>
      </c>
      <c r="AB132" s="229">
        <f t="shared" si="174"/>
        <v>0</v>
      </c>
      <c r="AC132" s="229">
        <f t="shared" si="174"/>
        <v>0</v>
      </c>
      <c r="AD132" s="229">
        <f t="shared" si="174"/>
        <v>0</v>
      </c>
      <c r="AE132" s="229">
        <f t="shared" si="174"/>
        <v>0</v>
      </c>
      <c r="AF132" s="229">
        <f t="shared" si="174"/>
        <v>0</v>
      </c>
      <c r="AG132" s="229">
        <f t="shared" si="174"/>
        <v>0</v>
      </c>
      <c r="AH132" s="229">
        <f t="shared" si="174"/>
        <v>0</v>
      </c>
      <c r="AI132" s="229">
        <f t="shared" si="174"/>
        <v>0</v>
      </c>
      <c r="AJ132" s="229">
        <f t="shared" si="174"/>
        <v>0</v>
      </c>
      <c r="AK132" s="229">
        <f t="shared" si="174"/>
        <v>0</v>
      </c>
      <c r="AL132" s="229">
        <f t="shared" si="174"/>
        <v>0</v>
      </c>
      <c r="AM132" s="229">
        <f t="shared" si="176"/>
        <v>0</v>
      </c>
      <c r="AN132" s="229">
        <f t="shared" si="176"/>
        <v>0</v>
      </c>
      <c r="AO132" s="229">
        <f t="shared" si="179"/>
        <v>0</v>
      </c>
      <c r="AP132" s="229">
        <f t="shared" si="179"/>
        <v>0</v>
      </c>
      <c r="AQ132" s="229">
        <f t="shared" si="179"/>
        <v>0</v>
      </c>
      <c r="AR132" s="229">
        <f t="shared" si="179"/>
        <v>0</v>
      </c>
      <c r="AS132" s="229">
        <f t="shared" si="179"/>
        <v>0</v>
      </c>
      <c r="AT132" s="229">
        <f t="shared" si="179"/>
        <v>0</v>
      </c>
      <c r="AU132" s="229">
        <f t="shared" si="179"/>
        <v>0</v>
      </c>
      <c r="AV132" s="229">
        <f t="shared" si="179"/>
        <v>0</v>
      </c>
      <c r="AW132" s="229">
        <f t="shared" si="179"/>
        <v>0</v>
      </c>
      <c r="AX132" s="229">
        <f t="shared" si="179"/>
        <v>0</v>
      </c>
      <c r="AY132" s="229">
        <f t="shared" si="179"/>
        <v>0</v>
      </c>
      <c r="AZ132" s="229">
        <f t="shared" si="179"/>
        <v>0</v>
      </c>
      <c r="BA132" s="229">
        <f t="shared" si="179"/>
        <v>0</v>
      </c>
      <c r="BB132" s="229">
        <f t="shared" si="179"/>
        <v>0</v>
      </c>
      <c r="BC132" s="229">
        <f t="shared" si="179"/>
        <v>0</v>
      </c>
      <c r="BD132" s="229">
        <f t="shared" si="179"/>
        <v>0</v>
      </c>
      <c r="BE132" s="229">
        <f t="shared" si="179"/>
        <v>0</v>
      </c>
      <c r="BF132" s="229">
        <f t="shared" si="179"/>
        <v>0</v>
      </c>
      <c r="BG132" s="229">
        <f t="shared" si="179"/>
        <v>0</v>
      </c>
      <c r="BH132" s="229">
        <f t="shared" si="179"/>
        <v>0</v>
      </c>
      <c r="BI132" s="229">
        <f t="shared" si="179"/>
        <v>0</v>
      </c>
      <c r="BJ132" s="229">
        <f t="shared" si="179"/>
        <v>0</v>
      </c>
      <c r="BK132" s="229">
        <f t="shared" si="179"/>
        <v>0</v>
      </c>
      <c r="BL132" s="229">
        <f t="shared" si="179"/>
        <v>0</v>
      </c>
      <c r="BM132" s="229">
        <f t="shared" si="179"/>
        <v>0</v>
      </c>
      <c r="BN132" s="229">
        <f t="shared" si="179"/>
        <v>0</v>
      </c>
      <c r="BO132" s="229">
        <f t="shared" si="179"/>
        <v>0</v>
      </c>
      <c r="BP132" s="229">
        <f t="shared" si="179"/>
        <v>0</v>
      </c>
      <c r="BQ132" s="229">
        <f t="shared" si="179"/>
        <v>0</v>
      </c>
      <c r="BR132" s="229">
        <f t="shared" si="179"/>
        <v>0</v>
      </c>
      <c r="BS132" s="229">
        <f t="shared" si="179"/>
        <v>0</v>
      </c>
      <c r="BT132" s="229">
        <f t="shared" si="179"/>
        <v>0</v>
      </c>
      <c r="BU132" s="229">
        <f t="shared" si="179"/>
        <v>0</v>
      </c>
      <c r="BV132" s="229">
        <f t="shared" si="179"/>
        <v>0</v>
      </c>
      <c r="BW132" s="229">
        <f t="shared" si="179"/>
        <v>0</v>
      </c>
      <c r="BX132" s="229">
        <f t="shared" si="179"/>
        <v>0</v>
      </c>
      <c r="BY132" s="229">
        <f t="shared" si="179"/>
        <v>0</v>
      </c>
      <c r="BZ132" s="229">
        <f t="shared" si="179"/>
        <v>0</v>
      </c>
    </row>
    <row r="133" spans="1:78" x14ac:dyDescent="0.2">
      <c r="A133" s="7" t="str">
        <f t="shared" si="180"/>
        <v>Roll-in 8</v>
      </c>
      <c r="B133" s="7">
        <f t="shared" si="180"/>
        <v>0</v>
      </c>
      <c r="C133" s="7">
        <f t="shared" si="165"/>
        <v>47</v>
      </c>
      <c r="D133" s="165">
        <f t="shared" si="177"/>
        <v>44895</v>
      </c>
      <c r="E133" s="77"/>
      <c r="F133" s="68"/>
      <c r="G133" s="229">
        <f t="shared" si="175"/>
        <v>0</v>
      </c>
      <c r="H133" s="229">
        <f t="shared" si="175"/>
        <v>0</v>
      </c>
      <c r="I133" s="229">
        <f t="shared" si="175"/>
        <v>0</v>
      </c>
      <c r="J133" s="229">
        <f t="shared" si="175"/>
        <v>0</v>
      </c>
      <c r="K133" s="229">
        <f t="shared" si="175"/>
        <v>0</v>
      </c>
      <c r="L133" s="229">
        <f t="shared" si="175"/>
        <v>0</v>
      </c>
      <c r="M133" s="229">
        <f t="shared" si="175"/>
        <v>0</v>
      </c>
      <c r="N133" s="229">
        <f t="shared" si="175"/>
        <v>0</v>
      </c>
      <c r="O133" s="229">
        <f t="shared" si="175"/>
        <v>0</v>
      </c>
      <c r="P133" s="229">
        <f t="shared" si="175"/>
        <v>0</v>
      </c>
      <c r="Q133" s="229">
        <f t="shared" si="175"/>
        <v>0</v>
      </c>
      <c r="R133" s="229">
        <f t="shared" si="175"/>
        <v>0</v>
      </c>
      <c r="S133" s="229">
        <f t="shared" si="175"/>
        <v>0</v>
      </c>
      <c r="T133" s="229">
        <f t="shared" si="175"/>
        <v>0</v>
      </c>
      <c r="U133" s="229">
        <f t="shared" si="175"/>
        <v>0</v>
      </c>
      <c r="V133" s="229">
        <f t="shared" si="175"/>
        <v>0</v>
      </c>
      <c r="W133" s="229">
        <f t="shared" si="174"/>
        <v>0</v>
      </c>
      <c r="X133" s="229">
        <f t="shared" si="174"/>
        <v>0</v>
      </c>
      <c r="Y133" s="229">
        <f t="shared" si="174"/>
        <v>0</v>
      </c>
      <c r="Z133" s="229">
        <f t="shared" si="174"/>
        <v>0</v>
      </c>
      <c r="AA133" s="229">
        <f t="shared" si="174"/>
        <v>0</v>
      </c>
      <c r="AB133" s="229">
        <f t="shared" si="174"/>
        <v>0</v>
      </c>
      <c r="AC133" s="229">
        <f t="shared" si="174"/>
        <v>0</v>
      </c>
      <c r="AD133" s="229">
        <f t="shared" si="174"/>
        <v>0</v>
      </c>
      <c r="AE133" s="229">
        <f t="shared" si="174"/>
        <v>0</v>
      </c>
      <c r="AF133" s="229">
        <f t="shared" si="174"/>
        <v>0</v>
      </c>
      <c r="AG133" s="229">
        <f t="shared" si="174"/>
        <v>0</v>
      </c>
      <c r="AH133" s="229">
        <f t="shared" si="174"/>
        <v>0</v>
      </c>
      <c r="AI133" s="229">
        <f t="shared" si="174"/>
        <v>0</v>
      </c>
      <c r="AJ133" s="229">
        <f t="shared" si="174"/>
        <v>0</v>
      </c>
      <c r="AK133" s="229">
        <f t="shared" si="174"/>
        <v>0</v>
      </c>
      <c r="AL133" s="229">
        <f t="shared" si="174"/>
        <v>0</v>
      </c>
      <c r="AM133" s="229">
        <f t="shared" si="176"/>
        <v>0</v>
      </c>
      <c r="AN133" s="229">
        <f t="shared" si="176"/>
        <v>0</v>
      </c>
      <c r="AO133" s="229">
        <f t="shared" si="179"/>
        <v>0</v>
      </c>
      <c r="AP133" s="229">
        <f t="shared" si="179"/>
        <v>0</v>
      </c>
      <c r="AQ133" s="229">
        <f t="shared" si="179"/>
        <v>0</v>
      </c>
      <c r="AR133" s="229">
        <f t="shared" si="179"/>
        <v>0</v>
      </c>
      <c r="AS133" s="229">
        <f t="shared" si="179"/>
        <v>0</v>
      </c>
      <c r="AT133" s="229">
        <f t="shared" si="179"/>
        <v>0</v>
      </c>
      <c r="AU133" s="229">
        <f t="shared" si="179"/>
        <v>0</v>
      </c>
      <c r="AV133" s="229">
        <f t="shared" si="179"/>
        <v>0</v>
      </c>
      <c r="AW133" s="229">
        <f t="shared" si="179"/>
        <v>0</v>
      </c>
      <c r="AX133" s="229">
        <f t="shared" si="179"/>
        <v>0</v>
      </c>
      <c r="AY133" s="229">
        <f t="shared" si="179"/>
        <v>0</v>
      </c>
      <c r="AZ133" s="229">
        <f t="shared" si="179"/>
        <v>0</v>
      </c>
      <c r="BA133" s="229">
        <f t="shared" si="179"/>
        <v>0</v>
      </c>
      <c r="BB133" s="229">
        <f t="shared" si="179"/>
        <v>0</v>
      </c>
      <c r="BC133" s="229">
        <f t="shared" si="179"/>
        <v>0</v>
      </c>
      <c r="BD133" s="229">
        <f t="shared" si="179"/>
        <v>0</v>
      </c>
      <c r="BE133" s="229">
        <f t="shared" si="179"/>
        <v>0</v>
      </c>
      <c r="BF133" s="229">
        <f t="shared" si="179"/>
        <v>0</v>
      </c>
      <c r="BG133" s="229">
        <f t="shared" si="179"/>
        <v>0</v>
      </c>
      <c r="BH133" s="229">
        <f t="shared" si="179"/>
        <v>0</v>
      </c>
      <c r="BI133" s="229">
        <f t="shared" si="179"/>
        <v>0</v>
      </c>
      <c r="BJ133" s="229">
        <f t="shared" si="179"/>
        <v>0</v>
      </c>
      <c r="BK133" s="229">
        <f t="shared" si="179"/>
        <v>0</v>
      </c>
      <c r="BL133" s="229">
        <f t="shared" si="179"/>
        <v>0</v>
      </c>
      <c r="BM133" s="229">
        <f t="shared" si="179"/>
        <v>0</v>
      </c>
      <c r="BN133" s="229">
        <f t="shared" si="179"/>
        <v>0</v>
      </c>
      <c r="BO133" s="229">
        <f t="shared" si="179"/>
        <v>0</v>
      </c>
      <c r="BP133" s="229">
        <f t="shared" si="179"/>
        <v>0</v>
      </c>
      <c r="BQ133" s="229">
        <f t="shared" si="179"/>
        <v>0</v>
      </c>
      <c r="BR133" s="229">
        <f t="shared" si="179"/>
        <v>0</v>
      </c>
      <c r="BS133" s="229">
        <f t="shared" si="179"/>
        <v>0</v>
      </c>
      <c r="BT133" s="229">
        <f t="shared" si="179"/>
        <v>0</v>
      </c>
      <c r="BU133" s="229">
        <f t="shared" si="179"/>
        <v>0</v>
      </c>
      <c r="BV133" s="229">
        <f t="shared" si="179"/>
        <v>0</v>
      </c>
      <c r="BW133" s="229">
        <f t="shared" si="179"/>
        <v>0</v>
      </c>
      <c r="BX133" s="229">
        <f t="shared" si="179"/>
        <v>0</v>
      </c>
      <c r="BY133" s="229">
        <f t="shared" si="179"/>
        <v>0</v>
      </c>
      <c r="BZ133" s="229">
        <f t="shared" si="179"/>
        <v>0</v>
      </c>
    </row>
    <row r="134" spans="1:78" x14ac:dyDescent="0.2">
      <c r="A134" s="7" t="str">
        <f t="shared" si="180"/>
        <v>Roll-in 8</v>
      </c>
      <c r="B134" s="7">
        <f t="shared" si="180"/>
        <v>0</v>
      </c>
      <c r="C134" s="7">
        <f t="shared" si="165"/>
        <v>48</v>
      </c>
      <c r="D134" s="165">
        <f t="shared" si="177"/>
        <v>44926</v>
      </c>
      <c r="E134" s="77"/>
      <c r="F134" s="68"/>
      <c r="G134" s="229">
        <f t="shared" si="175"/>
        <v>0</v>
      </c>
      <c r="H134" s="229">
        <f t="shared" si="175"/>
        <v>0</v>
      </c>
      <c r="I134" s="229">
        <f t="shared" si="175"/>
        <v>0</v>
      </c>
      <c r="J134" s="229">
        <f t="shared" si="175"/>
        <v>0</v>
      </c>
      <c r="K134" s="229">
        <f t="shared" si="175"/>
        <v>0</v>
      </c>
      <c r="L134" s="229">
        <f t="shared" si="175"/>
        <v>0</v>
      </c>
      <c r="M134" s="229">
        <f t="shared" si="175"/>
        <v>0</v>
      </c>
      <c r="N134" s="229">
        <f t="shared" si="175"/>
        <v>0</v>
      </c>
      <c r="O134" s="229">
        <f t="shared" si="175"/>
        <v>0</v>
      </c>
      <c r="P134" s="229">
        <f t="shared" si="175"/>
        <v>0</v>
      </c>
      <c r="Q134" s="229">
        <f t="shared" si="175"/>
        <v>0</v>
      </c>
      <c r="R134" s="229">
        <f t="shared" si="175"/>
        <v>0</v>
      </c>
      <c r="S134" s="229">
        <f t="shared" si="175"/>
        <v>0</v>
      </c>
      <c r="T134" s="229">
        <f t="shared" si="175"/>
        <v>0</v>
      </c>
      <c r="U134" s="229">
        <f t="shared" si="175"/>
        <v>0</v>
      </c>
      <c r="V134" s="229">
        <f t="shared" ref="V134:AK149" si="181">IF($D134=V$9,$E134*$G$3/2,IF(AND($C134+$E$3&gt;V$8,V$9&gt;$D134),$E134*$G$3,0))</f>
        <v>0</v>
      </c>
      <c r="W134" s="229">
        <f t="shared" si="181"/>
        <v>0</v>
      </c>
      <c r="X134" s="229">
        <f t="shared" si="181"/>
        <v>0</v>
      </c>
      <c r="Y134" s="229">
        <f t="shared" si="181"/>
        <v>0</v>
      </c>
      <c r="Z134" s="229">
        <f t="shared" si="181"/>
        <v>0</v>
      </c>
      <c r="AA134" s="229">
        <f t="shared" si="181"/>
        <v>0</v>
      </c>
      <c r="AB134" s="229">
        <f t="shared" si="181"/>
        <v>0</v>
      </c>
      <c r="AC134" s="229">
        <f t="shared" si="181"/>
        <v>0</v>
      </c>
      <c r="AD134" s="229">
        <f t="shared" si="181"/>
        <v>0</v>
      </c>
      <c r="AE134" s="229">
        <f t="shared" si="181"/>
        <v>0</v>
      </c>
      <c r="AF134" s="229">
        <f t="shared" si="181"/>
        <v>0</v>
      </c>
      <c r="AG134" s="229">
        <f t="shared" si="181"/>
        <v>0</v>
      </c>
      <c r="AH134" s="229">
        <f t="shared" si="181"/>
        <v>0</v>
      </c>
      <c r="AI134" s="229">
        <f t="shared" si="181"/>
        <v>0</v>
      </c>
      <c r="AJ134" s="229">
        <f t="shared" si="181"/>
        <v>0</v>
      </c>
      <c r="AK134" s="229">
        <f t="shared" si="181"/>
        <v>0</v>
      </c>
      <c r="AL134" s="229">
        <f t="shared" ref="AK134:AT149" si="182">IF($D134=AL$9,$E134*$G$3/2,IF(AND($C134+$E$3&gt;AL$8,AL$9&gt;$D134),$E134*$G$3,0))</f>
        <v>0</v>
      </c>
      <c r="AM134" s="229">
        <f t="shared" si="182"/>
        <v>0</v>
      </c>
      <c r="AN134" s="229">
        <f t="shared" si="182"/>
        <v>0</v>
      </c>
      <c r="AO134" s="229">
        <f t="shared" si="182"/>
        <v>0</v>
      </c>
      <c r="AP134" s="229">
        <f t="shared" si="182"/>
        <v>0</v>
      </c>
      <c r="AQ134" s="229">
        <f t="shared" si="182"/>
        <v>0</v>
      </c>
      <c r="AR134" s="229">
        <f t="shared" si="182"/>
        <v>0</v>
      </c>
      <c r="AS134" s="229">
        <f t="shared" si="182"/>
        <v>0</v>
      </c>
      <c r="AT134" s="229">
        <f t="shared" si="182"/>
        <v>0</v>
      </c>
      <c r="AU134" s="229">
        <f t="shared" si="179"/>
        <v>0</v>
      </c>
      <c r="AV134" s="229">
        <f t="shared" si="179"/>
        <v>0</v>
      </c>
      <c r="AW134" s="229">
        <f t="shared" si="179"/>
        <v>0</v>
      </c>
      <c r="AX134" s="229">
        <f t="shared" si="179"/>
        <v>0</v>
      </c>
      <c r="AY134" s="229">
        <f t="shared" si="179"/>
        <v>0</v>
      </c>
      <c r="AZ134" s="229">
        <f t="shared" si="179"/>
        <v>0</v>
      </c>
      <c r="BA134" s="229">
        <f t="shared" si="179"/>
        <v>0</v>
      </c>
      <c r="BB134" s="229">
        <f t="shared" si="179"/>
        <v>0</v>
      </c>
      <c r="BC134" s="229">
        <f t="shared" si="179"/>
        <v>0</v>
      </c>
      <c r="BD134" s="229">
        <f t="shared" ref="AO134:BZ141" si="183">IF($D134=BD$9,$E134*$G$3/2,IF(AND($C134+$E$3&gt;BD$8,BD$9&gt;$D134),$E134*$G$3,0))</f>
        <v>0</v>
      </c>
      <c r="BE134" s="229">
        <f t="shared" si="183"/>
        <v>0</v>
      </c>
      <c r="BF134" s="229">
        <f t="shared" si="183"/>
        <v>0</v>
      </c>
      <c r="BG134" s="229">
        <f t="shared" si="183"/>
        <v>0</v>
      </c>
      <c r="BH134" s="229">
        <f t="shared" si="183"/>
        <v>0</v>
      </c>
      <c r="BI134" s="229">
        <f t="shared" si="183"/>
        <v>0</v>
      </c>
      <c r="BJ134" s="229">
        <f t="shared" si="183"/>
        <v>0</v>
      </c>
      <c r="BK134" s="229">
        <f t="shared" si="183"/>
        <v>0</v>
      </c>
      <c r="BL134" s="229">
        <f t="shared" si="183"/>
        <v>0</v>
      </c>
      <c r="BM134" s="229">
        <f t="shared" si="183"/>
        <v>0</v>
      </c>
      <c r="BN134" s="229">
        <f t="shared" si="183"/>
        <v>0</v>
      </c>
      <c r="BO134" s="229">
        <f t="shared" si="183"/>
        <v>0</v>
      </c>
      <c r="BP134" s="229">
        <f t="shared" si="183"/>
        <v>0</v>
      </c>
      <c r="BQ134" s="229">
        <f t="shared" si="183"/>
        <v>0</v>
      </c>
      <c r="BR134" s="229">
        <f t="shared" si="183"/>
        <v>0</v>
      </c>
      <c r="BS134" s="229">
        <f t="shared" si="183"/>
        <v>0</v>
      </c>
      <c r="BT134" s="229">
        <f t="shared" si="183"/>
        <v>0</v>
      </c>
      <c r="BU134" s="229">
        <f t="shared" si="183"/>
        <v>0</v>
      </c>
      <c r="BV134" s="229">
        <f t="shared" si="183"/>
        <v>0</v>
      </c>
      <c r="BW134" s="229">
        <f t="shared" si="183"/>
        <v>0</v>
      </c>
      <c r="BX134" s="229">
        <f t="shared" si="183"/>
        <v>0</v>
      </c>
      <c r="BY134" s="229">
        <f t="shared" si="183"/>
        <v>0</v>
      </c>
      <c r="BZ134" s="229">
        <f t="shared" si="183"/>
        <v>0</v>
      </c>
    </row>
    <row r="135" spans="1:78" x14ac:dyDescent="0.2">
      <c r="A135" s="7" t="str">
        <f t="shared" si="180"/>
        <v>Roll-in 8</v>
      </c>
      <c r="B135" s="7">
        <f t="shared" si="180"/>
        <v>0</v>
      </c>
      <c r="C135" s="7">
        <f t="shared" si="165"/>
        <v>49</v>
      </c>
      <c r="D135" s="165">
        <f t="shared" si="177"/>
        <v>44957</v>
      </c>
      <c r="E135" s="77"/>
      <c r="F135" s="68"/>
      <c r="G135" s="229">
        <f t="shared" ref="G135:V150" si="184">IF($D135=G$9,$E135*$G$3/2,IF(AND($C135+$E$3&gt;G$8,G$9&gt;$D135),$E135*$G$3,0))</f>
        <v>0</v>
      </c>
      <c r="H135" s="229">
        <f t="shared" si="184"/>
        <v>0</v>
      </c>
      <c r="I135" s="229">
        <f t="shared" si="184"/>
        <v>0</v>
      </c>
      <c r="J135" s="229">
        <f t="shared" si="184"/>
        <v>0</v>
      </c>
      <c r="K135" s="229">
        <f t="shared" si="184"/>
        <v>0</v>
      </c>
      <c r="L135" s="229">
        <f t="shared" si="184"/>
        <v>0</v>
      </c>
      <c r="M135" s="229">
        <f t="shared" si="184"/>
        <v>0</v>
      </c>
      <c r="N135" s="229">
        <f t="shared" si="184"/>
        <v>0</v>
      </c>
      <c r="O135" s="229">
        <f t="shared" si="184"/>
        <v>0</v>
      </c>
      <c r="P135" s="229">
        <f t="shared" si="184"/>
        <v>0</v>
      </c>
      <c r="Q135" s="229">
        <f t="shared" si="184"/>
        <v>0</v>
      </c>
      <c r="R135" s="229">
        <f t="shared" si="184"/>
        <v>0</v>
      </c>
      <c r="S135" s="229">
        <f t="shared" si="184"/>
        <v>0</v>
      </c>
      <c r="T135" s="229">
        <f t="shared" si="184"/>
        <v>0</v>
      </c>
      <c r="U135" s="229">
        <f t="shared" si="184"/>
        <v>0</v>
      </c>
      <c r="V135" s="229">
        <f t="shared" si="184"/>
        <v>0</v>
      </c>
      <c r="W135" s="229">
        <f t="shared" si="181"/>
        <v>0</v>
      </c>
      <c r="X135" s="229">
        <f t="shared" si="181"/>
        <v>0</v>
      </c>
      <c r="Y135" s="229">
        <f t="shared" si="181"/>
        <v>0</v>
      </c>
      <c r="Z135" s="229">
        <f t="shared" si="181"/>
        <v>0</v>
      </c>
      <c r="AA135" s="229">
        <f t="shared" si="181"/>
        <v>0</v>
      </c>
      <c r="AB135" s="229">
        <f t="shared" si="181"/>
        <v>0</v>
      </c>
      <c r="AC135" s="229">
        <f t="shared" si="181"/>
        <v>0</v>
      </c>
      <c r="AD135" s="229">
        <f t="shared" si="181"/>
        <v>0</v>
      </c>
      <c r="AE135" s="229">
        <f t="shared" si="181"/>
        <v>0</v>
      </c>
      <c r="AF135" s="229">
        <f t="shared" si="181"/>
        <v>0</v>
      </c>
      <c r="AG135" s="229">
        <f t="shared" si="181"/>
        <v>0</v>
      </c>
      <c r="AH135" s="229">
        <f t="shared" si="181"/>
        <v>0</v>
      </c>
      <c r="AI135" s="229">
        <f t="shared" si="181"/>
        <v>0</v>
      </c>
      <c r="AJ135" s="229">
        <f t="shared" si="181"/>
        <v>0</v>
      </c>
      <c r="AK135" s="229">
        <f t="shared" si="182"/>
        <v>0</v>
      </c>
      <c r="AL135" s="229">
        <f t="shared" si="182"/>
        <v>0</v>
      </c>
      <c r="AM135" s="229">
        <f t="shared" si="182"/>
        <v>0</v>
      </c>
      <c r="AN135" s="229">
        <f t="shared" si="182"/>
        <v>0</v>
      </c>
      <c r="AO135" s="229">
        <f t="shared" si="183"/>
        <v>0</v>
      </c>
      <c r="AP135" s="229">
        <f t="shared" si="183"/>
        <v>0</v>
      </c>
      <c r="AQ135" s="229">
        <f t="shared" si="183"/>
        <v>0</v>
      </c>
      <c r="AR135" s="229">
        <f t="shared" si="183"/>
        <v>0</v>
      </c>
      <c r="AS135" s="229">
        <f t="shared" si="183"/>
        <v>0</v>
      </c>
      <c r="AT135" s="229">
        <f t="shared" si="183"/>
        <v>0</v>
      </c>
      <c r="AU135" s="229">
        <f t="shared" si="183"/>
        <v>0</v>
      </c>
      <c r="AV135" s="229">
        <f t="shared" si="183"/>
        <v>0</v>
      </c>
      <c r="AW135" s="229">
        <f t="shared" si="183"/>
        <v>0</v>
      </c>
      <c r="AX135" s="229">
        <f t="shared" si="183"/>
        <v>0</v>
      </c>
      <c r="AY135" s="229">
        <f t="shared" si="183"/>
        <v>0</v>
      </c>
      <c r="AZ135" s="229">
        <f t="shared" si="183"/>
        <v>0</v>
      </c>
      <c r="BA135" s="229">
        <f t="shared" si="183"/>
        <v>0</v>
      </c>
      <c r="BB135" s="229">
        <f t="shared" si="183"/>
        <v>0</v>
      </c>
      <c r="BC135" s="229">
        <f t="shared" si="183"/>
        <v>0</v>
      </c>
      <c r="BD135" s="229">
        <f t="shared" si="183"/>
        <v>0</v>
      </c>
      <c r="BE135" s="229">
        <f t="shared" si="183"/>
        <v>0</v>
      </c>
      <c r="BF135" s="229">
        <f t="shared" si="183"/>
        <v>0</v>
      </c>
      <c r="BG135" s="229">
        <f t="shared" si="183"/>
        <v>0</v>
      </c>
      <c r="BH135" s="229">
        <f t="shared" si="183"/>
        <v>0</v>
      </c>
      <c r="BI135" s="229">
        <f t="shared" si="183"/>
        <v>0</v>
      </c>
      <c r="BJ135" s="229">
        <f t="shared" si="183"/>
        <v>0</v>
      </c>
      <c r="BK135" s="229">
        <f t="shared" si="183"/>
        <v>0</v>
      </c>
      <c r="BL135" s="229">
        <f t="shared" si="183"/>
        <v>0</v>
      </c>
      <c r="BM135" s="229">
        <f t="shared" si="183"/>
        <v>0</v>
      </c>
      <c r="BN135" s="229">
        <f t="shared" si="183"/>
        <v>0</v>
      </c>
      <c r="BO135" s="229">
        <f t="shared" si="183"/>
        <v>0</v>
      </c>
      <c r="BP135" s="229">
        <f t="shared" si="183"/>
        <v>0</v>
      </c>
      <c r="BQ135" s="229">
        <f t="shared" si="183"/>
        <v>0</v>
      </c>
      <c r="BR135" s="229">
        <f t="shared" si="183"/>
        <v>0</v>
      </c>
      <c r="BS135" s="229">
        <f t="shared" si="183"/>
        <v>0</v>
      </c>
      <c r="BT135" s="229">
        <f t="shared" si="183"/>
        <v>0</v>
      </c>
      <c r="BU135" s="229">
        <f t="shared" si="183"/>
        <v>0</v>
      </c>
      <c r="BV135" s="229">
        <f t="shared" si="183"/>
        <v>0</v>
      </c>
      <c r="BW135" s="229">
        <f t="shared" si="183"/>
        <v>0</v>
      </c>
      <c r="BX135" s="229">
        <f t="shared" si="183"/>
        <v>0</v>
      </c>
      <c r="BY135" s="229">
        <f t="shared" si="183"/>
        <v>0</v>
      </c>
      <c r="BZ135" s="229">
        <f t="shared" si="183"/>
        <v>0</v>
      </c>
    </row>
    <row r="136" spans="1:78" x14ac:dyDescent="0.2">
      <c r="A136" s="7" t="str">
        <f t="shared" si="180"/>
        <v>Roll-in 8</v>
      </c>
      <c r="B136" s="7">
        <f t="shared" si="180"/>
        <v>0</v>
      </c>
      <c r="C136" s="7">
        <f t="shared" si="165"/>
        <v>50</v>
      </c>
      <c r="D136" s="165">
        <f t="shared" si="177"/>
        <v>44985</v>
      </c>
      <c r="E136" s="77"/>
      <c r="F136" s="68"/>
      <c r="G136" s="229">
        <f t="shared" si="184"/>
        <v>0</v>
      </c>
      <c r="H136" s="229">
        <f t="shared" si="184"/>
        <v>0</v>
      </c>
      <c r="I136" s="229">
        <f t="shared" si="184"/>
        <v>0</v>
      </c>
      <c r="J136" s="229">
        <f t="shared" si="184"/>
        <v>0</v>
      </c>
      <c r="K136" s="229">
        <f t="shared" si="184"/>
        <v>0</v>
      </c>
      <c r="L136" s="229">
        <f t="shared" si="184"/>
        <v>0</v>
      </c>
      <c r="M136" s="229">
        <f t="shared" si="184"/>
        <v>0</v>
      </c>
      <c r="N136" s="229">
        <f t="shared" si="184"/>
        <v>0</v>
      </c>
      <c r="O136" s="229">
        <f t="shared" si="184"/>
        <v>0</v>
      </c>
      <c r="P136" s="229">
        <f t="shared" si="184"/>
        <v>0</v>
      </c>
      <c r="Q136" s="229">
        <f t="shared" si="184"/>
        <v>0</v>
      </c>
      <c r="R136" s="229">
        <f t="shared" si="184"/>
        <v>0</v>
      </c>
      <c r="S136" s="229">
        <f t="shared" si="184"/>
        <v>0</v>
      </c>
      <c r="T136" s="229">
        <f t="shared" si="184"/>
        <v>0</v>
      </c>
      <c r="U136" s="229">
        <f t="shared" si="184"/>
        <v>0</v>
      </c>
      <c r="V136" s="229">
        <f t="shared" si="184"/>
        <v>0</v>
      </c>
      <c r="W136" s="229">
        <f t="shared" si="181"/>
        <v>0</v>
      </c>
      <c r="X136" s="229">
        <f t="shared" si="181"/>
        <v>0</v>
      </c>
      <c r="Y136" s="229">
        <f t="shared" si="181"/>
        <v>0</v>
      </c>
      <c r="Z136" s="229">
        <f t="shared" si="181"/>
        <v>0</v>
      </c>
      <c r="AA136" s="229">
        <f t="shared" si="181"/>
        <v>0</v>
      </c>
      <c r="AB136" s="229">
        <f t="shared" si="181"/>
        <v>0</v>
      </c>
      <c r="AC136" s="229">
        <f t="shared" si="181"/>
        <v>0</v>
      </c>
      <c r="AD136" s="229">
        <f t="shared" si="181"/>
        <v>0</v>
      </c>
      <c r="AE136" s="229">
        <f t="shared" si="181"/>
        <v>0</v>
      </c>
      <c r="AF136" s="229">
        <f t="shared" si="181"/>
        <v>0</v>
      </c>
      <c r="AG136" s="229">
        <f t="shared" si="181"/>
        <v>0</v>
      </c>
      <c r="AH136" s="229">
        <f t="shared" si="181"/>
        <v>0</v>
      </c>
      <c r="AI136" s="229">
        <f t="shared" si="181"/>
        <v>0</v>
      </c>
      <c r="AJ136" s="229">
        <f t="shared" si="181"/>
        <v>0</v>
      </c>
      <c r="AK136" s="229">
        <f t="shared" si="182"/>
        <v>0</v>
      </c>
      <c r="AL136" s="229">
        <f t="shared" si="182"/>
        <v>0</v>
      </c>
      <c r="AM136" s="229">
        <f t="shared" si="182"/>
        <v>0</v>
      </c>
      <c r="AN136" s="229">
        <f t="shared" si="182"/>
        <v>0</v>
      </c>
      <c r="AO136" s="229">
        <f t="shared" si="183"/>
        <v>0</v>
      </c>
      <c r="AP136" s="229">
        <f t="shared" si="183"/>
        <v>0</v>
      </c>
      <c r="AQ136" s="229">
        <f t="shared" si="183"/>
        <v>0</v>
      </c>
      <c r="AR136" s="229">
        <f t="shared" si="183"/>
        <v>0</v>
      </c>
      <c r="AS136" s="229">
        <f t="shared" si="183"/>
        <v>0</v>
      </c>
      <c r="AT136" s="229">
        <f t="shared" si="183"/>
        <v>0</v>
      </c>
      <c r="AU136" s="229">
        <f t="shared" si="183"/>
        <v>0</v>
      </c>
      <c r="AV136" s="229">
        <f t="shared" si="183"/>
        <v>0</v>
      </c>
      <c r="AW136" s="229">
        <f t="shared" si="183"/>
        <v>0</v>
      </c>
      <c r="AX136" s="229">
        <f t="shared" si="183"/>
        <v>0</v>
      </c>
      <c r="AY136" s="229">
        <f t="shared" si="183"/>
        <v>0</v>
      </c>
      <c r="AZ136" s="229">
        <f t="shared" si="183"/>
        <v>0</v>
      </c>
      <c r="BA136" s="229">
        <f t="shared" si="183"/>
        <v>0</v>
      </c>
      <c r="BB136" s="229">
        <f t="shared" si="183"/>
        <v>0</v>
      </c>
      <c r="BC136" s="229">
        <f t="shared" si="183"/>
        <v>0</v>
      </c>
      <c r="BD136" s="229">
        <f t="shared" si="183"/>
        <v>0</v>
      </c>
      <c r="BE136" s="229">
        <f t="shared" si="183"/>
        <v>0</v>
      </c>
      <c r="BF136" s="229">
        <f t="shared" si="183"/>
        <v>0</v>
      </c>
      <c r="BG136" s="229">
        <f t="shared" si="183"/>
        <v>0</v>
      </c>
      <c r="BH136" s="229">
        <f t="shared" si="183"/>
        <v>0</v>
      </c>
      <c r="BI136" s="229">
        <f t="shared" si="183"/>
        <v>0</v>
      </c>
      <c r="BJ136" s="229">
        <f t="shared" si="183"/>
        <v>0</v>
      </c>
      <c r="BK136" s="229">
        <f t="shared" si="183"/>
        <v>0</v>
      </c>
      <c r="BL136" s="229">
        <f t="shared" si="183"/>
        <v>0</v>
      </c>
      <c r="BM136" s="229">
        <f t="shared" si="183"/>
        <v>0</v>
      </c>
      <c r="BN136" s="229">
        <f t="shared" si="183"/>
        <v>0</v>
      </c>
      <c r="BO136" s="229">
        <f t="shared" si="183"/>
        <v>0</v>
      </c>
      <c r="BP136" s="229">
        <f t="shared" si="183"/>
        <v>0</v>
      </c>
      <c r="BQ136" s="229">
        <f t="shared" si="183"/>
        <v>0</v>
      </c>
      <c r="BR136" s="229">
        <f t="shared" si="183"/>
        <v>0</v>
      </c>
      <c r="BS136" s="229">
        <f t="shared" si="183"/>
        <v>0</v>
      </c>
      <c r="BT136" s="229">
        <f t="shared" si="183"/>
        <v>0</v>
      </c>
      <c r="BU136" s="229">
        <f t="shared" si="183"/>
        <v>0</v>
      </c>
      <c r="BV136" s="229">
        <f t="shared" si="183"/>
        <v>0</v>
      </c>
      <c r="BW136" s="229">
        <f t="shared" si="183"/>
        <v>0</v>
      </c>
      <c r="BX136" s="229">
        <f t="shared" si="183"/>
        <v>0</v>
      </c>
      <c r="BY136" s="229">
        <f t="shared" si="183"/>
        <v>0</v>
      </c>
      <c r="BZ136" s="229">
        <f t="shared" si="183"/>
        <v>0</v>
      </c>
    </row>
    <row r="137" spans="1:78" x14ac:dyDescent="0.2">
      <c r="A137" s="7" t="str">
        <f t="shared" si="180"/>
        <v>Roll-in 9</v>
      </c>
      <c r="B137" s="7">
        <f t="shared" si="180"/>
        <v>0</v>
      </c>
      <c r="C137" s="7">
        <f t="shared" si="165"/>
        <v>51</v>
      </c>
      <c r="D137" s="165">
        <f t="shared" si="177"/>
        <v>45016</v>
      </c>
      <c r="E137" s="77"/>
      <c r="F137" s="68"/>
      <c r="G137" s="229">
        <f t="shared" si="184"/>
        <v>0</v>
      </c>
      <c r="H137" s="229">
        <f t="shared" si="184"/>
        <v>0</v>
      </c>
      <c r="I137" s="229">
        <f t="shared" si="184"/>
        <v>0</v>
      </c>
      <c r="J137" s="229">
        <f t="shared" si="184"/>
        <v>0</v>
      </c>
      <c r="K137" s="229">
        <f t="shared" si="184"/>
        <v>0</v>
      </c>
      <c r="L137" s="229">
        <f t="shared" si="184"/>
        <v>0</v>
      </c>
      <c r="M137" s="229">
        <f t="shared" si="184"/>
        <v>0</v>
      </c>
      <c r="N137" s="229">
        <f t="shared" si="184"/>
        <v>0</v>
      </c>
      <c r="O137" s="229">
        <f t="shared" si="184"/>
        <v>0</v>
      </c>
      <c r="P137" s="229">
        <f t="shared" si="184"/>
        <v>0</v>
      </c>
      <c r="Q137" s="229">
        <f t="shared" si="184"/>
        <v>0</v>
      </c>
      <c r="R137" s="229">
        <f t="shared" si="184"/>
        <v>0</v>
      </c>
      <c r="S137" s="229">
        <f t="shared" si="184"/>
        <v>0</v>
      </c>
      <c r="T137" s="229">
        <f t="shared" si="184"/>
        <v>0</v>
      </c>
      <c r="U137" s="229">
        <f t="shared" si="184"/>
        <v>0</v>
      </c>
      <c r="V137" s="229">
        <f t="shared" si="184"/>
        <v>0</v>
      </c>
      <c r="W137" s="229">
        <f t="shared" si="181"/>
        <v>0</v>
      </c>
      <c r="X137" s="229">
        <f t="shared" si="181"/>
        <v>0</v>
      </c>
      <c r="Y137" s="229">
        <f t="shared" si="181"/>
        <v>0</v>
      </c>
      <c r="Z137" s="229">
        <f t="shared" si="181"/>
        <v>0</v>
      </c>
      <c r="AA137" s="229">
        <f t="shared" si="181"/>
        <v>0</v>
      </c>
      <c r="AB137" s="229">
        <f t="shared" si="181"/>
        <v>0</v>
      </c>
      <c r="AC137" s="229">
        <f t="shared" si="181"/>
        <v>0</v>
      </c>
      <c r="AD137" s="229">
        <f t="shared" si="181"/>
        <v>0</v>
      </c>
      <c r="AE137" s="229">
        <f t="shared" si="181"/>
        <v>0</v>
      </c>
      <c r="AF137" s="229">
        <f t="shared" si="181"/>
        <v>0</v>
      </c>
      <c r="AG137" s="229">
        <f t="shared" si="181"/>
        <v>0</v>
      </c>
      <c r="AH137" s="229">
        <f t="shared" si="181"/>
        <v>0</v>
      </c>
      <c r="AI137" s="229">
        <f t="shared" si="181"/>
        <v>0</v>
      </c>
      <c r="AJ137" s="229">
        <f t="shared" si="181"/>
        <v>0</v>
      </c>
      <c r="AK137" s="229">
        <f t="shared" si="182"/>
        <v>0</v>
      </c>
      <c r="AL137" s="229">
        <f t="shared" si="182"/>
        <v>0</v>
      </c>
      <c r="AM137" s="229">
        <f t="shared" si="182"/>
        <v>0</v>
      </c>
      <c r="AN137" s="229">
        <f t="shared" si="182"/>
        <v>0</v>
      </c>
      <c r="AO137" s="229">
        <f t="shared" si="183"/>
        <v>0</v>
      </c>
      <c r="AP137" s="229">
        <f t="shared" si="183"/>
        <v>0</v>
      </c>
      <c r="AQ137" s="229">
        <f t="shared" si="183"/>
        <v>0</v>
      </c>
      <c r="AR137" s="229">
        <f t="shared" si="183"/>
        <v>0</v>
      </c>
      <c r="AS137" s="229">
        <f t="shared" si="183"/>
        <v>0</v>
      </c>
      <c r="AT137" s="229">
        <f t="shared" si="183"/>
        <v>0</v>
      </c>
      <c r="AU137" s="229">
        <f t="shared" si="183"/>
        <v>0</v>
      </c>
      <c r="AV137" s="229">
        <f t="shared" si="183"/>
        <v>0</v>
      </c>
      <c r="AW137" s="229">
        <f t="shared" si="183"/>
        <v>0</v>
      </c>
      <c r="AX137" s="229">
        <f t="shared" si="183"/>
        <v>0</v>
      </c>
      <c r="AY137" s="229">
        <f t="shared" si="183"/>
        <v>0</v>
      </c>
      <c r="AZ137" s="229">
        <f t="shared" si="183"/>
        <v>0</v>
      </c>
      <c r="BA137" s="229">
        <f t="shared" si="183"/>
        <v>0</v>
      </c>
      <c r="BB137" s="229">
        <f t="shared" si="183"/>
        <v>0</v>
      </c>
      <c r="BC137" s="229">
        <f t="shared" si="183"/>
        <v>0</v>
      </c>
      <c r="BD137" s="229">
        <f t="shared" si="183"/>
        <v>0</v>
      </c>
      <c r="BE137" s="229">
        <f t="shared" si="183"/>
        <v>0</v>
      </c>
      <c r="BF137" s="229">
        <f t="shared" si="183"/>
        <v>0</v>
      </c>
      <c r="BG137" s="229">
        <f t="shared" si="183"/>
        <v>0</v>
      </c>
      <c r="BH137" s="229">
        <f t="shared" si="183"/>
        <v>0</v>
      </c>
      <c r="BI137" s="229">
        <f t="shared" si="183"/>
        <v>0</v>
      </c>
      <c r="BJ137" s="229">
        <f t="shared" si="183"/>
        <v>0</v>
      </c>
      <c r="BK137" s="229">
        <f t="shared" si="183"/>
        <v>0</v>
      </c>
      <c r="BL137" s="229">
        <f t="shared" si="183"/>
        <v>0</v>
      </c>
      <c r="BM137" s="229">
        <f t="shared" si="183"/>
        <v>0</v>
      </c>
      <c r="BN137" s="229">
        <f t="shared" si="183"/>
        <v>0</v>
      </c>
      <c r="BO137" s="229">
        <f t="shared" si="183"/>
        <v>0</v>
      </c>
      <c r="BP137" s="229">
        <f t="shared" si="183"/>
        <v>0</v>
      </c>
      <c r="BQ137" s="229">
        <f t="shared" si="183"/>
        <v>0</v>
      </c>
      <c r="BR137" s="229">
        <f t="shared" si="183"/>
        <v>0</v>
      </c>
      <c r="BS137" s="229">
        <f t="shared" si="183"/>
        <v>0</v>
      </c>
      <c r="BT137" s="229">
        <f t="shared" si="183"/>
        <v>0</v>
      </c>
      <c r="BU137" s="229">
        <f t="shared" si="183"/>
        <v>0</v>
      </c>
      <c r="BV137" s="229">
        <f t="shared" si="183"/>
        <v>0</v>
      </c>
      <c r="BW137" s="229">
        <f t="shared" si="183"/>
        <v>0</v>
      </c>
      <c r="BX137" s="229">
        <f t="shared" si="183"/>
        <v>0</v>
      </c>
      <c r="BY137" s="229">
        <f t="shared" si="183"/>
        <v>0</v>
      </c>
      <c r="BZ137" s="229">
        <f t="shared" si="183"/>
        <v>0</v>
      </c>
    </row>
    <row r="138" spans="1:78" x14ac:dyDescent="0.2">
      <c r="A138" s="7" t="str">
        <f t="shared" si="180"/>
        <v>Roll-in 9</v>
      </c>
      <c r="B138" s="7">
        <f t="shared" si="180"/>
        <v>0</v>
      </c>
      <c r="C138" s="7">
        <f t="shared" si="165"/>
        <v>52</v>
      </c>
      <c r="D138" s="165">
        <f t="shared" si="177"/>
        <v>45046</v>
      </c>
      <c r="E138" s="77"/>
      <c r="F138" s="68"/>
      <c r="G138" s="229">
        <f t="shared" si="184"/>
        <v>0</v>
      </c>
      <c r="H138" s="229">
        <f t="shared" si="184"/>
        <v>0</v>
      </c>
      <c r="I138" s="229">
        <f t="shared" si="184"/>
        <v>0</v>
      </c>
      <c r="J138" s="229">
        <f t="shared" si="184"/>
        <v>0</v>
      </c>
      <c r="K138" s="229">
        <f t="shared" si="184"/>
        <v>0</v>
      </c>
      <c r="L138" s="229">
        <f t="shared" si="184"/>
        <v>0</v>
      </c>
      <c r="M138" s="229">
        <f t="shared" si="184"/>
        <v>0</v>
      </c>
      <c r="N138" s="229">
        <f t="shared" si="184"/>
        <v>0</v>
      </c>
      <c r="O138" s="229">
        <f t="shared" si="184"/>
        <v>0</v>
      </c>
      <c r="P138" s="229">
        <f t="shared" si="184"/>
        <v>0</v>
      </c>
      <c r="Q138" s="229">
        <f t="shared" si="184"/>
        <v>0</v>
      </c>
      <c r="R138" s="229">
        <f t="shared" si="184"/>
        <v>0</v>
      </c>
      <c r="S138" s="229">
        <f t="shared" si="184"/>
        <v>0</v>
      </c>
      <c r="T138" s="229">
        <f t="shared" si="184"/>
        <v>0</v>
      </c>
      <c r="U138" s="229">
        <f t="shared" si="184"/>
        <v>0</v>
      </c>
      <c r="V138" s="229">
        <f t="shared" si="184"/>
        <v>0</v>
      </c>
      <c r="W138" s="229">
        <f t="shared" si="181"/>
        <v>0</v>
      </c>
      <c r="X138" s="229">
        <f t="shared" si="181"/>
        <v>0</v>
      </c>
      <c r="Y138" s="229">
        <f t="shared" si="181"/>
        <v>0</v>
      </c>
      <c r="Z138" s="229">
        <f t="shared" si="181"/>
        <v>0</v>
      </c>
      <c r="AA138" s="229">
        <f t="shared" si="181"/>
        <v>0</v>
      </c>
      <c r="AB138" s="229">
        <f t="shared" si="181"/>
        <v>0</v>
      </c>
      <c r="AC138" s="229">
        <f t="shared" si="181"/>
        <v>0</v>
      </c>
      <c r="AD138" s="229">
        <f t="shared" si="181"/>
        <v>0</v>
      </c>
      <c r="AE138" s="229">
        <f t="shared" si="181"/>
        <v>0</v>
      </c>
      <c r="AF138" s="229">
        <f t="shared" si="181"/>
        <v>0</v>
      </c>
      <c r="AG138" s="229">
        <f t="shared" si="181"/>
        <v>0</v>
      </c>
      <c r="AH138" s="229">
        <f t="shared" si="181"/>
        <v>0</v>
      </c>
      <c r="AI138" s="229">
        <f t="shared" si="181"/>
        <v>0</v>
      </c>
      <c r="AJ138" s="229">
        <f t="shared" si="181"/>
        <v>0</v>
      </c>
      <c r="AK138" s="229">
        <f t="shared" si="182"/>
        <v>0</v>
      </c>
      <c r="AL138" s="229">
        <f t="shared" si="182"/>
        <v>0</v>
      </c>
      <c r="AM138" s="229">
        <f t="shared" si="182"/>
        <v>0</v>
      </c>
      <c r="AN138" s="229">
        <f t="shared" si="182"/>
        <v>0</v>
      </c>
      <c r="AO138" s="229">
        <f t="shared" si="183"/>
        <v>0</v>
      </c>
      <c r="AP138" s="229">
        <f t="shared" si="183"/>
        <v>0</v>
      </c>
      <c r="AQ138" s="229">
        <f t="shared" si="183"/>
        <v>0</v>
      </c>
      <c r="AR138" s="229">
        <f t="shared" si="183"/>
        <v>0</v>
      </c>
      <c r="AS138" s="229">
        <f t="shared" si="183"/>
        <v>0</v>
      </c>
      <c r="AT138" s="229">
        <f t="shared" si="183"/>
        <v>0</v>
      </c>
      <c r="AU138" s="229">
        <f t="shared" si="183"/>
        <v>0</v>
      </c>
      <c r="AV138" s="229">
        <f t="shared" si="183"/>
        <v>0</v>
      </c>
      <c r="AW138" s="229">
        <f t="shared" si="183"/>
        <v>0</v>
      </c>
      <c r="AX138" s="229">
        <f t="shared" si="183"/>
        <v>0</v>
      </c>
      <c r="AY138" s="229">
        <f t="shared" si="183"/>
        <v>0</v>
      </c>
      <c r="AZ138" s="229">
        <f t="shared" si="183"/>
        <v>0</v>
      </c>
      <c r="BA138" s="229">
        <f t="shared" si="183"/>
        <v>0</v>
      </c>
      <c r="BB138" s="229">
        <f t="shared" si="183"/>
        <v>0</v>
      </c>
      <c r="BC138" s="229">
        <f t="shared" si="183"/>
        <v>0</v>
      </c>
      <c r="BD138" s="229">
        <f t="shared" si="183"/>
        <v>0</v>
      </c>
      <c r="BE138" s="229">
        <f t="shared" si="183"/>
        <v>0</v>
      </c>
      <c r="BF138" s="229">
        <f t="shared" si="183"/>
        <v>0</v>
      </c>
      <c r="BG138" s="229">
        <f t="shared" si="183"/>
        <v>0</v>
      </c>
      <c r="BH138" s="229">
        <f t="shared" si="183"/>
        <v>0</v>
      </c>
      <c r="BI138" s="229">
        <f t="shared" si="183"/>
        <v>0</v>
      </c>
      <c r="BJ138" s="229">
        <f t="shared" si="183"/>
        <v>0</v>
      </c>
      <c r="BK138" s="229">
        <f t="shared" si="183"/>
        <v>0</v>
      </c>
      <c r="BL138" s="229">
        <f t="shared" si="183"/>
        <v>0</v>
      </c>
      <c r="BM138" s="229">
        <f t="shared" si="183"/>
        <v>0</v>
      </c>
      <c r="BN138" s="229">
        <f t="shared" si="183"/>
        <v>0</v>
      </c>
      <c r="BO138" s="229">
        <f t="shared" si="183"/>
        <v>0</v>
      </c>
      <c r="BP138" s="229">
        <f t="shared" si="183"/>
        <v>0</v>
      </c>
      <c r="BQ138" s="229">
        <f t="shared" si="183"/>
        <v>0</v>
      </c>
      <c r="BR138" s="229">
        <f t="shared" si="183"/>
        <v>0</v>
      </c>
      <c r="BS138" s="229">
        <f t="shared" si="183"/>
        <v>0</v>
      </c>
      <c r="BT138" s="229">
        <f t="shared" si="183"/>
        <v>0</v>
      </c>
      <c r="BU138" s="229">
        <f t="shared" si="183"/>
        <v>0</v>
      </c>
      <c r="BV138" s="229">
        <f t="shared" si="183"/>
        <v>0</v>
      </c>
      <c r="BW138" s="229">
        <f t="shared" si="183"/>
        <v>0</v>
      </c>
      <c r="BX138" s="229">
        <f t="shared" si="183"/>
        <v>0</v>
      </c>
      <c r="BY138" s="229">
        <f t="shared" si="183"/>
        <v>0</v>
      </c>
      <c r="BZ138" s="229">
        <f t="shared" si="183"/>
        <v>0</v>
      </c>
    </row>
    <row r="139" spans="1:78" x14ac:dyDescent="0.2">
      <c r="A139" s="7" t="str">
        <f t="shared" si="180"/>
        <v>Roll-in 9</v>
      </c>
      <c r="B139" s="7">
        <f t="shared" si="180"/>
        <v>0</v>
      </c>
      <c r="C139" s="7">
        <f t="shared" si="165"/>
        <v>53</v>
      </c>
      <c r="D139" s="165">
        <f t="shared" si="177"/>
        <v>45077</v>
      </c>
      <c r="E139" s="77"/>
      <c r="F139" s="68"/>
      <c r="G139" s="229">
        <f t="shared" si="184"/>
        <v>0</v>
      </c>
      <c r="H139" s="229">
        <f t="shared" si="184"/>
        <v>0</v>
      </c>
      <c r="I139" s="229">
        <f t="shared" si="184"/>
        <v>0</v>
      </c>
      <c r="J139" s="229">
        <f t="shared" si="184"/>
        <v>0</v>
      </c>
      <c r="K139" s="229">
        <f t="shared" si="184"/>
        <v>0</v>
      </c>
      <c r="L139" s="229">
        <f t="shared" si="184"/>
        <v>0</v>
      </c>
      <c r="M139" s="229">
        <f t="shared" si="184"/>
        <v>0</v>
      </c>
      <c r="N139" s="229">
        <f t="shared" si="184"/>
        <v>0</v>
      </c>
      <c r="O139" s="229">
        <f t="shared" si="184"/>
        <v>0</v>
      </c>
      <c r="P139" s="229">
        <f t="shared" si="184"/>
        <v>0</v>
      </c>
      <c r="Q139" s="229">
        <f t="shared" si="184"/>
        <v>0</v>
      </c>
      <c r="R139" s="229">
        <f t="shared" si="184"/>
        <v>0</v>
      </c>
      <c r="S139" s="229">
        <f t="shared" si="184"/>
        <v>0</v>
      </c>
      <c r="T139" s="229">
        <f t="shared" si="184"/>
        <v>0</v>
      </c>
      <c r="U139" s="229">
        <f t="shared" si="184"/>
        <v>0</v>
      </c>
      <c r="V139" s="229">
        <f t="shared" si="184"/>
        <v>0</v>
      </c>
      <c r="W139" s="229">
        <f t="shared" si="181"/>
        <v>0</v>
      </c>
      <c r="X139" s="229">
        <f t="shared" si="181"/>
        <v>0</v>
      </c>
      <c r="Y139" s="229">
        <f t="shared" si="181"/>
        <v>0</v>
      </c>
      <c r="Z139" s="229">
        <f t="shared" si="181"/>
        <v>0</v>
      </c>
      <c r="AA139" s="229">
        <f t="shared" si="181"/>
        <v>0</v>
      </c>
      <c r="AB139" s="229">
        <f t="shared" si="181"/>
        <v>0</v>
      </c>
      <c r="AC139" s="229">
        <f t="shared" si="181"/>
        <v>0</v>
      </c>
      <c r="AD139" s="229">
        <f t="shared" si="181"/>
        <v>0</v>
      </c>
      <c r="AE139" s="229">
        <f t="shared" si="181"/>
        <v>0</v>
      </c>
      <c r="AF139" s="229">
        <f t="shared" si="181"/>
        <v>0</v>
      </c>
      <c r="AG139" s="229">
        <f t="shared" si="181"/>
        <v>0</v>
      </c>
      <c r="AH139" s="229">
        <f t="shared" si="181"/>
        <v>0</v>
      </c>
      <c r="AI139" s="229">
        <f t="shared" si="181"/>
        <v>0</v>
      </c>
      <c r="AJ139" s="229">
        <f t="shared" si="181"/>
        <v>0</v>
      </c>
      <c r="AK139" s="229">
        <f t="shared" si="182"/>
        <v>0</v>
      </c>
      <c r="AL139" s="229">
        <f t="shared" si="182"/>
        <v>0</v>
      </c>
      <c r="AM139" s="229">
        <f t="shared" si="182"/>
        <v>0</v>
      </c>
      <c r="AN139" s="229">
        <f t="shared" si="182"/>
        <v>0</v>
      </c>
      <c r="AO139" s="229">
        <f t="shared" si="183"/>
        <v>0</v>
      </c>
      <c r="AP139" s="229">
        <f t="shared" si="183"/>
        <v>0</v>
      </c>
      <c r="AQ139" s="229">
        <f t="shared" si="183"/>
        <v>0</v>
      </c>
      <c r="AR139" s="229">
        <f t="shared" si="183"/>
        <v>0</v>
      </c>
      <c r="AS139" s="229">
        <f t="shared" si="183"/>
        <v>0</v>
      </c>
      <c r="AT139" s="229">
        <f t="shared" si="183"/>
        <v>0</v>
      </c>
      <c r="AU139" s="229">
        <f t="shared" si="183"/>
        <v>0</v>
      </c>
      <c r="AV139" s="229">
        <f t="shared" si="183"/>
        <v>0</v>
      </c>
      <c r="AW139" s="229">
        <f t="shared" si="183"/>
        <v>0</v>
      </c>
      <c r="AX139" s="229">
        <f t="shared" si="183"/>
        <v>0</v>
      </c>
      <c r="AY139" s="229">
        <f t="shared" si="183"/>
        <v>0</v>
      </c>
      <c r="AZ139" s="229">
        <f t="shared" si="183"/>
        <v>0</v>
      </c>
      <c r="BA139" s="229">
        <f t="shared" si="183"/>
        <v>0</v>
      </c>
      <c r="BB139" s="229">
        <f t="shared" si="183"/>
        <v>0</v>
      </c>
      <c r="BC139" s="229">
        <f t="shared" si="183"/>
        <v>0</v>
      </c>
      <c r="BD139" s="229">
        <f t="shared" si="183"/>
        <v>0</v>
      </c>
      <c r="BE139" s="229">
        <f t="shared" si="183"/>
        <v>0</v>
      </c>
      <c r="BF139" s="229">
        <f t="shared" si="183"/>
        <v>0</v>
      </c>
      <c r="BG139" s="229">
        <f t="shared" si="183"/>
        <v>0</v>
      </c>
      <c r="BH139" s="229">
        <f t="shared" si="183"/>
        <v>0</v>
      </c>
      <c r="BI139" s="229">
        <f t="shared" si="183"/>
        <v>0</v>
      </c>
      <c r="BJ139" s="229">
        <f t="shared" si="183"/>
        <v>0</v>
      </c>
      <c r="BK139" s="229">
        <f t="shared" si="183"/>
        <v>0</v>
      </c>
      <c r="BL139" s="229">
        <f t="shared" si="183"/>
        <v>0</v>
      </c>
      <c r="BM139" s="229">
        <f t="shared" si="183"/>
        <v>0</v>
      </c>
      <c r="BN139" s="229">
        <f t="shared" si="183"/>
        <v>0</v>
      </c>
      <c r="BO139" s="229">
        <f t="shared" si="183"/>
        <v>0</v>
      </c>
      <c r="BP139" s="229">
        <f t="shared" si="183"/>
        <v>0</v>
      </c>
      <c r="BQ139" s="229">
        <f t="shared" si="183"/>
        <v>0</v>
      </c>
      <c r="BR139" s="229">
        <f t="shared" si="183"/>
        <v>0</v>
      </c>
      <c r="BS139" s="229">
        <f t="shared" si="183"/>
        <v>0</v>
      </c>
      <c r="BT139" s="229">
        <f t="shared" si="183"/>
        <v>0</v>
      </c>
      <c r="BU139" s="229">
        <f t="shared" si="183"/>
        <v>0</v>
      </c>
      <c r="BV139" s="229">
        <f t="shared" si="183"/>
        <v>0</v>
      </c>
      <c r="BW139" s="229">
        <f t="shared" si="183"/>
        <v>0</v>
      </c>
      <c r="BX139" s="229">
        <f t="shared" si="183"/>
        <v>0</v>
      </c>
      <c r="BY139" s="229">
        <f t="shared" si="183"/>
        <v>0</v>
      </c>
      <c r="BZ139" s="229">
        <f t="shared" si="183"/>
        <v>0</v>
      </c>
    </row>
    <row r="140" spans="1:78" x14ac:dyDescent="0.2">
      <c r="A140" s="7" t="str">
        <f t="shared" si="180"/>
        <v>Roll-in 9</v>
      </c>
      <c r="B140" s="7">
        <f t="shared" si="180"/>
        <v>0</v>
      </c>
      <c r="C140" s="7">
        <f t="shared" si="165"/>
        <v>54</v>
      </c>
      <c r="D140" s="165">
        <f t="shared" si="177"/>
        <v>45107</v>
      </c>
      <c r="E140" s="77"/>
      <c r="F140" s="68"/>
      <c r="G140" s="229">
        <f t="shared" si="184"/>
        <v>0</v>
      </c>
      <c r="H140" s="229">
        <f t="shared" si="184"/>
        <v>0</v>
      </c>
      <c r="I140" s="229">
        <f t="shared" si="184"/>
        <v>0</v>
      </c>
      <c r="J140" s="229">
        <f t="shared" si="184"/>
        <v>0</v>
      </c>
      <c r="K140" s="229">
        <f t="shared" si="184"/>
        <v>0</v>
      </c>
      <c r="L140" s="229">
        <f t="shared" si="184"/>
        <v>0</v>
      </c>
      <c r="M140" s="229">
        <f t="shared" si="184"/>
        <v>0</v>
      </c>
      <c r="N140" s="229">
        <f t="shared" si="184"/>
        <v>0</v>
      </c>
      <c r="O140" s="229">
        <f t="shared" si="184"/>
        <v>0</v>
      </c>
      <c r="P140" s="229">
        <f t="shared" si="184"/>
        <v>0</v>
      </c>
      <c r="Q140" s="229">
        <f t="shared" si="184"/>
        <v>0</v>
      </c>
      <c r="R140" s="229">
        <f t="shared" si="184"/>
        <v>0</v>
      </c>
      <c r="S140" s="229">
        <f t="shared" si="184"/>
        <v>0</v>
      </c>
      <c r="T140" s="229">
        <f t="shared" si="184"/>
        <v>0</v>
      </c>
      <c r="U140" s="229">
        <f t="shared" si="184"/>
        <v>0</v>
      </c>
      <c r="V140" s="229">
        <f t="shared" si="184"/>
        <v>0</v>
      </c>
      <c r="W140" s="229">
        <f t="shared" si="181"/>
        <v>0</v>
      </c>
      <c r="X140" s="229">
        <f t="shared" si="181"/>
        <v>0</v>
      </c>
      <c r="Y140" s="229">
        <f t="shared" si="181"/>
        <v>0</v>
      </c>
      <c r="Z140" s="229">
        <f t="shared" si="181"/>
        <v>0</v>
      </c>
      <c r="AA140" s="229">
        <f t="shared" si="181"/>
        <v>0</v>
      </c>
      <c r="AB140" s="229">
        <f t="shared" si="181"/>
        <v>0</v>
      </c>
      <c r="AC140" s="229">
        <f t="shared" si="181"/>
        <v>0</v>
      </c>
      <c r="AD140" s="229">
        <f t="shared" si="181"/>
        <v>0</v>
      </c>
      <c r="AE140" s="229">
        <f t="shared" si="181"/>
        <v>0</v>
      </c>
      <c r="AF140" s="229">
        <f t="shared" si="181"/>
        <v>0</v>
      </c>
      <c r="AG140" s="229">
        <f t="shared" si="181"/>
        <v>0</v>
      </c>
      <c r="AH140" s="229">
        <f t="shared" si="181"/>
        <v>0</v>
      </c>
      <c r="AI140" s="229">
        <f t="shared" si="181"/>
        <v>0</v>
      </c>
      <c r="AJ140" s="229">
        <f t="shared" si="181"/>
        <v>0</v>
      </c>
      <c r="AK140" s="229">
        <f t="shared" si="182"/>
        <v>0</v>
      </c>
      <c r="AL140" s="229">
        <f t="shared" si="182"/>
        <v>0</v>
      </c>
      <c r="AM140" s="229">
        <f t="shared" si="182"/>
        <v>0</v>
      </c>
      <c r="AN140" s="229">
        <f t="shared" si="182"/>
        <v>0</v>
      </c>
      <c r="AO140" s="229">
        <f t="shared" si="183"/>
        <v>0</v>
      </c>
      <c r="AP140" s="229">
        <f t="shared" si="183"/>
        <v>0</v>
      </c>
      <c r="AQ140" s="229">
        <f t="shared" si="183"/>
        <v>0</v>
      </c>
      <c r="AR140" s="229">
        <f t="shared" si="183"/>
        <v>0</v>
      </c>
      <c r="AS140" s="229">
        <f t="shared" si="183"/>
        <v>0</v>
      </c>
      <c r="AT140" s="229">
        <f t="shared" si="183"/>
        <v>0</v>
      </c>
      <c r="AU140" s="229">
        <f t="shared" si="183"/>
        <v>0</v>
      </c>
      <c r="AV140" s="229">
        <f t="shared" si="183"/>
        <v>0</v>
      </c>
      <c r="AW140" s="229">
        <f t="shared" si="183"/>
        <v>0</v>
      </c>
      <c r="AX140" s="229">
        <f t="shared" si="183"/>
        <v>0</v>
      </c>
      <c r="AY140" s="229">
        <f t="shared" si="183"/>
        <v>0</v>
      </c>
      <c r="AZ140" s="229">
        <f t="shared" si="183"/>
        <v>0</v>
      </c>
      <c r="BA140" s="229">
        <f t="shared" si="183"/>
        <v>0</v>
      </c>
      <c r="BB140" s="229">
        <f t="shared" si="183"/>
        <v>0</v>
      </c>
      <c r="BC140" s="229">
        <f t="shared" si="183"/>
        <v>0</v>
      </c>
      <c r="BD140" s="229">
        <f t="shared" si="183"/>
        <v>0</v>
      </c>
      <c r="BE140" s="229">
        <f t="shared" si="183"/>
        <v>0</v>
      </c>
      <c r="BF140" s="229">
        <f t="shared" si="183"/>
        <v>0</v>
      </c>
      <c r="BG140" s="229">
        <f t="shared" si="183"/>
        <v>0</v>
      </c>
      <c r="BH140" s="229">
        <f t="shared" si="183"/>
        <v>0</v>
      </c>
      <c r="BI140" s="229">
        <f t="shared" si="183"/>
        <v>0</v>
      </c>
      <c r="BJ140" s="229">
        <f t="shared" si="183"/>
        <v>0</v>
      </c>
      <c r="BK140" s="229">
        <f t="shared" si="183"/>
        <v>0</v>
      </c>
      <c r="BL140" s="229">
        <f t="shared" si="183"/>
        <v>0</v>
      </c>
      <c r="BM140" s="229">
        <f t="shared" si="183"/>
        <v>0</v>
      </c>
      <c r="BN140" s="229">
        <f t="shared" si="183"/>
        <v>0</v>
      </c>
      <c r="BO140" s="229">
        <f t="shared" si="183"/>
        <v>0</v>
      </c>
      <c r="BP140" s="229">
        <f t="shared" si="183"/>
        <v>0</v>
      </c>
      <c r="BQ140" s="229">
        <f t="shared" si="183"/>
        <v>0</v>
      </c>
      <c r="BR140" s="229">
        <f t="shared" si="183"/>
        <v>0</v>
      </c>
      <c r="BS140" s="229">
        <f t="shared" si="183"/>
        <v>0</v>
      </c>
      <c r="BT140" s="229">
        <f t="shared" si="183"/>
        <v>0</v>
      </c>
      <c r="BU140" s="229">
        <f t="shared" si="183"/>
        <v>0</v>
      </c>
      <c r="BV140" s="229">
        <f t="shared" si="183"/>
        <v>0</v>
      </c>
      <c r="BW140" s="229">
        <f t="shared" si="183"/>
        <v>0</v>
      </c>
      <c r="BX140" s="229">
        <f t="shared" si="183"/>
        <v>0</v>
      </c>
      <c r="BY140" s="229">
        <f t="shared" si="183"/>
        <v>0</v>
      </c>
      <c r="BZ140" s="229">
        <f t="shared" si="183"/>
        <v>0</v>
      </c>
    </row>
    <row r="141" spans="1:78" x14ac:dyDescent="0.2">
      <c r="A141" s="7" t="str">
        <f t="shared" si="180"/>
        <v>Roll-in 9</v>
      </c>
      <c r="B141" s="7">
        <f t="shared" si="180"/>
        <v>0</v>
      </c>
      <c r="C141" s="7">
        <f t="shared" si="165"/>
        <v>55</v>
      </c>
      <c r="D141" s="165">
        <f t="shared" si="177"/>
        <v>45138</v>
      </c>
      <c r="E141" s="77"/>
      <c r="F141" s="68"/>
      <c r="G141" s="229">
        <f t="shared" si="184"/>
        <v>0</v>
      </c>
      <c r="H141" s="229">
        <f t="shared" si="184"/>
        <v>0</v>
      </c>
      <c r="I141" s="229">
        <f t="shared" si="184"/>
        <v>0</v>
      </c>
      <c r="J141" s="229">
        <f t="shared" si="184"/>
        <v>0</v>
      </c>
      <c r="K141" s="229">
        <f t="shared" si="184"/>
        <v>0</v>
      </c>
      <c r="L141" s="229">
        <f t="shared" si="184"/>
        <v>0</v>
      </c>
      <c r="M141" s="229">
        <f t="shared" si="184"/>
        <v>0</v>
      </c>
      <c r="N141" s="229">
        <f t="shared" si="184"/>
        <v>0</v>
      </c>
      <c r="O141" s="229">
        <f t="shared" si="184"/>
        <v>0</v>
      </c>
      <c r="P141" s="229">
        <f t="shared" si="184"/>
        <v>0</v>
      </c>
      <c r="Q141" s="229">
        <f t="shared" si="184"/>
        <v>0</v>
      </c>
      <c r="R141" s="229">
        <f t="shared" si="184"/>
        <v>0</v>
      </c>
      <c r="S141" s="229">
        <f t="shared" si="184"/>
        <v>0</v>
      </c>
      <c r="T141" s="229">
        <f t="shared" si="184"/>
        <v>0</v>
      </c>
      <c r="U141" s="229">
        <f t="shared" si="184"/>
        <v>0</v>
      </c>
      <c r="V141" s="229">
        <f t="shared" si="184"/>
        <v>0</v>
      </c>
      <c r="W141" s="229">
        <f t="shared" si="181"/>
        <v>0</v>
      </c>
      <c r="X141" s="229">
        <f t="shared" si="181"/>
        <v>0</v>
      </c>
      <c r="Y141" s="229">
        <f t="shared" si="181"/>
        <v>0</v>
      </c>
      <c r="Z141" s="229">
        <f t="shared" si="181"/>
        <v>0</v>
      </c>
      <c r="AA141" s="229">
        <f t="shared" si="181"/>
        <v>0</v>
      </c>
      <c r="AB141" s="229">
        <f t="shared" si="181"/>
        <v>0</v>
      </c>
      <c r="AC141" s="229">
        <f t="shared" si="181"/>
        <v>0</v>
      </c>
      <c r="AD141" s="229">
        <f t="shared" si="181"/>
        <v>0</v>
      </c>
      <c r="AE141" s="229">
        <f t="shared" si="181"/>
        <v>0</v>
      </c>
      <c r="AF141" s="229">
        <f t="shared" si="181"/>
        <v>0</v>
      </c>
      <c r="AG141" s="229">
        <f t="shared" si="181"/>
        <v>0</v>
      </c>
      <c r="AH141" s="229">
        <f t="shared" si="181"/>
        <v>0</v>
      </c>
      <c r="AI141" s="229">
        <f t="shared" si="181"/>
        <v>0</v>
      </c>
      <c r="AJ141" s="229">
        <f t="shared" si="181"/>
        <v>0</v>
      </c>
      <c r="AK141" s="229">
        <f t="shared" si="182"/>
        <v>0</v>
      </c>
      <c r="AL141" s="229">
        <f t="shared" si="182"/>
        <v>0</v>
      </c>
      <c r="AM141" s="229">
        <f t="shared" si="182"/>
        <v>0</v>
      </c>
      <c r="AN141" s="229">
        <f t="shared" si="182"/>
        <v>0</v>
      </c>
      <c r="AO141" s="229">
        <f t="shared" si="183"/>
        <v>0</v>
      </c>
      <c r="AP141" s="229">
        <f t="shared" si="183"/>
        <v>0</v>
      </c>
      <c r="AQ141" s="229">
        <f t="shared" si="183"/>
        <v>0</v>
      </c>
      <c r="AR141" s="229">
        <f t="shared" si="183"/>
        <v>0</v>
      </c>
      <c r="AS141" s="229">
        <f t="shared" ref="AO141:BZ147" si="185">IF($D141=AS$9,$E141*$G$3/2,IF(AND($C141+$E$3&gt;AS$8,AS$9&gt;$D141),$E141*$G$3,0))</f>
        <v>0</v>
      </c>
      <c r="AT141" s="229">
        <f t="shared" si="185"/>
        <v>0</v>
      </c>
      <c r="AU141" s="229">
        <f t="shared" si="185"/>
        <v>0</v>
      </c>
      <c r="AV141" s="229">
        <f t="shared" si="185"/>
        <v>0</v>
      </c>
      <c r="AW141" s="229">
        <f t="shared" si="185"/>
        <v>0</v>
      </c>
      <c r="AX141" s="229">
        <f t="shared" si="185"/>
        <v>0</v>
      </c>
      <c r="AY141" s="229">
        <f t="shared" si="185"/>
        <v>0</v>
      </c>
      <c r="AZ141" s="229">
        <f t="shared" si="185"/>
        <v>0</v>
      </c>
      <c r="BA141" s="229">
        <f t="shared" si="185"/>
        <v>0</v>
      </c>
      <c r="BB141" s="229">
        <f t="shared" si="185"/>
        <v>0</v>
      </c>
      <c r="BC141" s="229">
        <f t="shared" si="185"/>
        <v>0</v>
      </c>
      <c r="BD141" s="229">
        <f t="shared" si="185"/>
        <v>0</v>
      </c>
      <c r="BE141" s="229">
        <f t="shared" si="185"/>
        <v>0</v>
      </c>
      <c r="BF141" s="229">
        <f t="shared" si="185"/>
        <v>0</v>
      </c>
      <c r="BG141" s="229">
        <f t="shared" si="185"/>
        <v>0</v>
      </c>
      <c r="BH141" s="229">
        <f t="shared" si="185"/>
        <v>0</v>
      </c>
      <c r="BI141" s="229">
        <f t="shared" si="185"/>
        <v>0</v>
      </c>
      <c r="BJ141" s="229">
        <f t="shared" si="185"/>
        <v>0</v>
      </c>
      <c r="BK141" s="229">
        <f t="shared" si="185"/>
        <v>0</v>
      </c>
      <c r="BL141" s="229">
        <f t="shared" si="185"/>
        <v>0</v>
      </c>
      <c r="BM141" s="229">
        <f t="shared" si="185"/>
        <v>0</v>
      </c>
      <c r="BN141" s="229">
        <f t="shared" si="185"/>
        <v>0</v>
      </c>
      <c r="BO141" s="229">
        <f t="shared" si="185"/>
        <v>0</v>
      </c>
      <c r="BP141" s="229">
        <f t="shared" si="185"/>
        <v>0</v>
      </c>
      <c r="BQ141" s="229">
        <f t="shared" si="185"/>
        <v>0</v>
      </c>
      <c r="BR141" s="229">
        <f t="shared" si="185"/>
        <v>0</v>
      </c>
      <c r="BS141" s="229">
        <f t="shared" si="185"/>
        <v>0</v>
      </c>
      <c r="BT141" s="229">
        <f t="shared" si="185"/>
        <v>0</v>
      </c>
      <c r="BU141" s="229">
        <f t="shared" si="185"/>
        <v>0</v>
      </c>
      <c r="BV141" s="229">
        <f t="shared" si="185"/>
        <v>0</v>
      </c>
      <c r="BW141" s="229">
        <f t="shared" si="185"/>
        <v>0</v>
      </c>
      <c r="BX141" s="229">
        <f t="shared" si="185"/>
        <v>0</v>
      </c>
      <c r="BY141" s="229">
        <f t="shared" si="185"/>
        <v>0</v>
      </c>
      <c r="BZ141" s="229">
        <f t="shared" si="185"/>
        <v>0</v>
      </c>
    </row>
    <row r="142" spans="1:78" x14ac:dyDescent="0.2">
      <c r="A142" s="7" t="str">
        <f t="shared" si="180"/>
        <v>Roll-in 9</v>
      </c>
      <c r="B142" s="7">
        <f t="shared" si="180"/>
        <v>0</v>
      </c>
      <c r="C142" s="7">
        <f t="shared" si="165"/>
        <v>56</v>
      </c>
      <c r="D142" s="165">
        <f t="shared" si="177"/>
        <v>45169</v>
      </c>
      <c r="E142" s="77"/>
      <c r="F142" s="68"/>
      <c r="G142" s="229">
        <f t="shared" si="184"/>
        <v>0</v>
      </c>
      <c r="H142" s="229">
        <f t="shared" si="184"/>
        <v>0</v>
      </c>
      <c r="I142" s="229">
        <f t="shared" si="184"/>
        <v>0</v>
      </c>
      <c r="J142" s="229">
        <f t="shared" si="184"/>
        <v>0</v>
      </c>
      <c r="K142" s="229">
        <f t="shared" si="184"/>
        <v>0</v>
      </c>
      <c r="L142" s="229">
        <f t="shared" si="184"/>
        <v>0</v>
      </c>
      <c r="M142" s="229">
        <f t="shared" si="184"/>
        <v>0</v>
      </c>
      <c r="N142" s="229">
        <f t="shared" si="184"/>
        <v>0</v>
      </c>
      <c r="O142" s="229">
        <f t="shared" si="184"/>
        <v>0</v>
      </c>
      <c r="P142" s="229">
        <f t="shared" si="184"/>
        <v>0</v>
      </c>
      <c r="Q142" s="229">
        <f t="shared" si="184"/>
        <v>0</v>
      </c>
      <c r="R142" s="229">
        <f t="shared" si="184"/>
        <v>0</v>
      </c>
      <c r="S142" s="229">
        <f t="shared" si="184"/>
        <v>0</v>
      </c>
      <c r="T142" s="229">
        <f t="shared" si="184"/>
        <v>0</v>
      </c>
      <c r="U142" s="229">
        <f t="shared" si="184"/>
        <v>0</v>
      </c>
      <c r="V142" s="229">
        <f t="shared" si="184"/>
        <v>0</v>
      </c>
      <c r="W142" s="229">
        <f t="shared" si="181"/>
        <v>0</v>
      </c>
      <c r="X142" s="229">
        <f t="shared" si="181"/>
        <v>0</v>
      </c>
      <c r="Y142" s="229">
        <f t="shared" si="181"/>
        <v>0</v>
      </c>
      <c r="Z142" s="229">
        <f t="shared" si="181"/>
        <v>0</v>
      </c>
      <c r="AA142" s="229">
        <f t="shared" si="181"/>
        <v>0</v>
      </c>
      <c r="AB142" s="229">
        <f t="shared" si="181"/>
        <v>0</v>
      </c>
      <c r="AC142" s="229">
        <f t="shared" si="181"/>
        <v>0</v>
      </c>
      <c r="AD142" s="229">
        <f t="shared" si="181"/>
        <v>0</v>
      </c>
      <c r="AE142" s="229">
        <f t="shared" si="181"/>
        <v>0</v>
      </c>
      <c r="AF142" s="229">
        <f t="shared" si="181"/>
        <v>0</v>
      </c>
      <c r="AG142" s="229">
        <f t="shared" si="181"/>
        <v>0</v>
      </c>
      <c r="AH142" s="229">
        <f t="shared" si="181"/>
        <v>0</v>
      </c>
      <c r="AI142" s="229">
        <f t="shared" si="181"/>
        <v>0</v>
      </c>
      <c r="AJ142" s="229">
        <f t="shared" si="181"/>
        <v>0</v>
      </c>
      <c r="AK142" s="229">
        <f t="shared" si="182"/>
        <v>0</v>
      </c>
      <c r="AL142" s="229">
        <f t="shared" si="182"/>
        <v>0</v>
      </c>
      <c r="AM142" s="229">
        <f t="shared" si="182"/>
        <v>0</v>
      </c>
      <c r="AN142" s="229">
        <f t="shared" si="182"/>
        <v>0</v>
      </c>
      <c r="AO142" s="229">
        <f t="shared" si="185"/>
        <v>0</v>
      </c>
      <c r="AP142" s="229">
        <f t="shared" si="185"/>
        <v>0</v>
      </c>
      <c r="AQ142" s="229">
        <f t="shared" si="185"/>
        <v>0</v>
      </c>
      <c r="AR142" s="229">
        <f t="shared" si="185"/>
        <v>0</v>
      </c>
      <c r="AS142" s="229">
        <f t="shared" si="185"/>
        <v>0</v>
      </c>
      <c r="AT142" s="229">
        <f t="shared" si="185"/>
        <v>0</v>
      </c>
      <c r="AU142" s="229">
        <f t="shared" si="185"/>
        <v>0</v>
      </c>
      <c r="AV142" s="229">
        <f t="shared" si="185"/>
        <v>0</v>
      </c>
      <c r="AW142" s="229">
        <f t="shared" si="185"/>
        <v>0</v>
      </c>
      <c r="AX142" s="229">
        <f t="shared" si="185"/>
        <v>0</v>
      </c>
      <c r="AY142" s="229">
        <f t="shared" si="185"/>
        <v>0</v>
      </c>
      <c r="AZ142" s="229">
        <f t="shared" si="185"/>
        <v>0</v>
      </c>
      <c r="BA142" s="229">
        <f t="shared" si="185"/>
        <v>0</v>
      </c>
      <c r="BB142" s="229">
        <f t="shared" si="185"/>
        <v>0</v>
      </c>
      <c r="BC142" s="229">
        <f t="shared" si="185"/>
        <v>0</v>
      </c>
      <c r="BD142" s="229">
        <f t="shared" si="185"/>
        <v>0</v>
      </c>
      <c r="BE142" s="229">
        <f t="shared" si="185"/>
        <v>0</v>
      </c>
      <c r="BF142" s="229">
        <f t="shared" si="185"/>
        <v>0</v>
      </c>
      <c r="BG142" s="229">
        <f t="shared" si="185"/>
        <v>0</v>
      </c>
      <c r="BH142" s="229">
        <f t="shared" si="185"/>
        <v>0</v>
      </c>
      <c r="BI142" s="229">
        <f t="shared" si="185"/>
        <v>0</v>
      </c>
      <c r="BJ142" s="229">
        <f t="shared" si="185"/>
        <v>0</v>
      </c>
      <c r="BK142" s="229">
        <f t="shared" si="185"/>
        <v>0</v>
      </c>
      <c r="BL142" s="229">
        <f t="shared" si="185"/>
        <v>0</v>
      </c>
      <c r="BM142" s="229">
        <f t="shared" si="185"/>
        <v>0</v>
      </c>
      <c r="BN142" s="229">
        <f t="shared" si="185"/>
        <v>0</v>
      </c>
      <c r="BO142" s="229">
        <f t="shared" si="185"/>
        <v>0</v>
      </c>
      <c r="BP142" s="229">
        <f t="shared" si="185"/>
        <v>0</v>
      </c>
      <c r="BQ142" s="229">
        <f t="shared" si="185"/>
        <v>0</v>
      </c>
      <c r="BR142" s="229">
        <f t="shared" si="185"/>
        <v>0</v>
      </c>
      <c r="BS142" s="229">
        <f t="shared" si="185"/>
        <v>0</v>
      </c>
      <c r="BT142" s="229">
        <f t="shared" si="185"/>
        <v>0</v>
      </c>
      <c r="BU142" s="229">
        <f t="shared" si="185"/>
        <v>0</v>
      </c>
      <c r="BV142" s="229">
        <f t="shared" si="185"/>
        <v>0</v>
      </c>
      <c r="BW142" s="229">
        <f t="shared" si="185"/>
        <v>0</v>
      </c>
      <c r="BX142" s="229">
        <f t="shared" si="185"/>
        <v>0</v>
      </c>
      <c r="BY142" s="229">
        <f t="shared" si="185"/>
        <v>0</v>
      </c>
      <c r="BZ142" s="229">
        <f t="shared" si="185"/>
        <v>0</v>
      </c>
    </row>
    <row r="143" spans="1:78" x14ac:dyDescent="0.2">
      <c r="A143" s="7" t="str">
        <f t="shared" si="180"/>
        <v>Roll-in 10</v>
      </c>
      <c r="B143" s="7">
        <f t="shared" si="180"/>
        <v>0</v>
      </c>
      <c r="C143" s="7">
        <f t="shared" si="165"/>
        <v>57</v>
      </c>
      <c r="D143" s="165">
        <f t="shared" si="177"/>
        <v>45199</v>
      </c>
      <c r="E143" s="77"/>
      <c r="F143" s="68"/>
      <c r="G143" s="229">
        <f t="shared" si="184"/>
        <v>0</v>
      </c>
      <c r="H143" s="229">
        <f t="shared" si="184"/>
        <v>0</v>
      </c>
      <c r="I143" s="229">
        <f t="shared" si="184"/>
        <v>0</v>
      </c>
      <c r="J143" s="229">
        <f t="shared" si="184"/>
        <v>0</v>
      </c>
      <c r="K143" s="229">
        <f t="shared" si="184"/>
        <v>0</v>
      </c>
      <c r="L143" s="229">
        <f t="shared" si="184"/>
        <v>0</v>
      </c>
      <c r="M143" s="229">
        <f t="shared" si="184"/>
        <v>0</v>
      </c>
      <c r="N143" s="229">
        <f t="shared" si="184"/>
        <v>0</v>
      </c>
      <c r="O143" s="229">
        <f t="shared" si="184"/>
        <v>0</v>
      </c>
      <c r="P143" s="229">
        <f t="shared" si="184"/>
        <v>0</v>
      </c>
      <c r="Q143" s="229">
        <f t="shared" si="184"/>
        <v>0</v>
      </c>
      <c r="R143" s="229">
        <f t="shared" si="184"/>
        <v>0</v>
      </c>
      <c r="S143" s="229">
        <f t="shared" si="184"/>
        <v>0</v>
      </c>
      <c r="T143" s="229">
        <f t="shared" si="184"/>
        <v>0</v>
      </c>
      <c r="U143" s="229">
        <f t="shared" si="184"/>
        <v>0</v>
      </c>
      <c r="V143" s="229">
        <f t="shared" si="184"/>
        <v>0</v>
      </c>
      <c r="W143" s="229">
        <f t="shared" si="181"/>
        <v>0</v>
      </c>
      <c r="X143" s="229">
        <f t="shared" si="181"/>
        <v>0</v>
      </c>
      <c r="Y143" s="229">
        <f t="shared" si="181"/>
        <v>0</v>
      </c>
      <c r="Z143" s="229">
        <f t="shared" si="181"/>
        <v>0</v>
      </c>
      <c r="AA143" s="229">
        <f t="shared" si="181"/>
        <v>0</v>
      </c>
      <c r="AB143" s="229">
        <f t="shared" si="181"/>
        <v>0</v>
      </c>
      <c r="AC143" s="229">
        <f t="shared" si="181"/>
        <v>0</v>
      </c>
      <c r="AD143" s="229">
        <f t="shared" si="181"/>
        <v>0</v>
      </c>
      <c r="AE143" s="229">
        <f t="shared" si="181"/>
        <v>0</v>
      </c>
      <c r="AF143" s="229">
        <f t="shared" si="181"/>
        <v>0</v>
      </c>
      <c r="AG143" s="229">
        <f t="shared" si="181"/>
        <v>0</v>
      </c>
      <c r="AH143" s="229">
        <f t="shared" si="181"/>
        <v>0</v>
      </c>
      <c r="AI143" s="229">
        <f t="shared" si="181"/>
        <v>0</v>
      </c>
      <c r="AJ143" s="229">
        <f t="shared" si="181"/>
        <v>0</v>
      </c>
      <c r="AK143" s="229">
        <f t="shared" si="182"/>
        <v>0</v>
      </c>
      <c r="AL143" s="229">
        <f t="shared" si="182"/>
        <v>0</v>
      </c>
      <c r="AM143" s="229">
        <f t="shared" si="182"/>
        <v>0</v>
      </c>
      <c r="AN143" s="229">
        <f t="shared" si="182"/>
        <v>0</v>
      </c>
      <c r="AO143" s="229">
        <f t="shared" si="185"/>
        <v>0</v>
      </c>
      <c r="AP143" s="229">
        <f t="shared" si="185"/>
        <v>0</v>
      </c>
      <c r="AQ143" s="229">
        <f t="shared" si="185"/>
        <v>0</v>
      </c>
      <c r="AR143" s="229">
        <f t="shared" si="185"/>
        <v>0</v>
      </c>
      <c r="AS143" s="229">
        <f t="shared" si="185"/>
        <v>0</v>
      </c>
      <c r="AT143" s="229">
        <f t="shared" si="185"/>
        <v>0</v>
      </c>
      <c r="AU143" s="229">
        <f t="shared" si="185"/>
        <v>0</v>
      </c>
      <c r="AV143" s="229">
        <f t="shared" si="185"/>
        <v>0</v>
      </c>
      <c r="AW143" s="229">
        <f t="shared" si="185"/>
        <v>0</v>
      </c>
      <c r="AX143" s="229">
        <f t="shared" si="185"/>
        <v>0</v>
      </c>
      <c r="AY143" s="229">
        <f t="shared" si="185"/>
        <v>0</v>
      </c>
      <c r="AZ143" s="229">
        <f t="shared" si="185"/>
        <v>0</v>
      </c>
      <c r="BA143" s="229">
        <f t="shared" si="185"/>
        <v>0</v>
      </c>
      <c r="BB143" s="229">
        <f t="shared" si="185"/>
        <v>0</v>
      </c>
      <c r="BC143" s="229">
        <f t="shared" si="185"/>
        <v>0</v>
      </c>
      <c r="BD143" s="229">
        <f t="shared" si="185"/>
        <v>0</v>
      </c>
      <c r="BE143" s="229">
        <f t="shared" si="185"/>
        <v>0</v>
      </c>
      <c r="BF143" s="229">
        <f t="shared" si="185"/>
        <v>0</v>
      </c>
      <c r="BG143" s="229">
        <f t="shared" si="185"/>
        <v>0</v>
      </c>
      <c r="BH143" s="229">
        <f t="shared" si="185"/>
        <v>0</v>
      </c>
      <c r="BI143" s="229">
        <f t="shared" si="185"/>
        <v>0</v>
      </c>
      <c r="BJ143" s="229">
        <f t="shared" si="185"/>
        <v>0</v>
      </c>
      <c r="BK143" s="229">
        <f t="shared" si="185"/>
        <v>0</v>
      </c>
      <c r="BL143" s="229">
        <f t="shared" si="185"/>
        <v>0</v>
      </c>
      <c r="BM143" s="229">
        <f t="shared" si="185"/>
        <v>0</v>
      </c>
      <c r="BN143" s="229">
        <f t="shared" si="185"/>
        <v>0</v>
      </c>
      <c r="BO143" s="229">
        <f t="shared" si="185"/>
        <v>0</v>
      </c>
      <c r="BP143" s="229">
        <f t="shared" si="185"/>
        <v>0</v>
      </c>
      <c r="BQ143" s="229">
        <f t="shared" si="185"/>
        <v>0</v>
      </c>
      <c r="BR143" s="229">
        <f t="shared" si="185"/>
        <v>0</v>
      </c>
      <c r="BS143" s="229">
        <f t="shared" si="185"/>
        <v>0</v>
      </c>
      <c r="BT143" s="229">
        <f t="shared" si="185"/>
        <v>0</v>
      </c>
      <c r="BU143" s="229">
        <f t="shared" si="185"/>
        <v>0</v>
      </c>
      <c r="BV143" s="229">
        <f t="shared" si="185"/>
        <v>0</v>
      </c>
      <c r="BW143" s="229">
        <f t="shared" si="185"/>
        <v>0</v>
      </c>
      <c r="BX143" s="229">
        <f t="shared" si="185"/>
        <v>0</v>
      </c>
      <c r="BY143" s="229">
        <f t="shared" si="185"/>
        <v>0</v>
      </c>
      <c r="BZ143" s="229">
        <f t="shared" si="185"/>
        <v>0</v>
      </c>
    </row>
    <row r="144" spans="1:78" x14ac:dyDescent="0.2">
      <c r="A144" s="7" t="str">
        <f t="shared" si="180"/>
        <v>Roll-in 10</v>
      </c>
      <c r="B144" s="7">
        <f t="shared" si="180"/>
        <v>0</v>
      </c>
      <c r="C144" s="7">
        <f t="shared" si="165"/>
        <v>58</v>
      </c>
      <c r="D144" s="165">
        <f t="shared" si="177"/>
        <v>45230</v>
      </c>
      <c r="E144" s="77"/>
      <c r="F144" s="68"/>
      <c r="G144" s="229">
        <f t="shared" si="184"/>
        <v>0</v>
      </c>
      <c r="H144" s="229">
        <f t="shared" si="184"/>
        <v>0</v>
      </c>
      <c r="I144" s="229">
        <f t="shared" si="184"/>
        <v>0</v>
      </c>
      <c r="J144" s="229">
        <f t="shared" si="184"/>
        <v>0</v>
      </c>
      <c r="K144" s="229">
        <f t="shared" si="184"/>
        <v>0</v>
      </c>
      <c r="L144" s="229">
        <f t="shared" si="184"/>
        <v>0</v>
      </c>
      <c r="M144" s="229">
        <f t="shared" si="184"/>
        <v>0</v>
      </c>
      <c r="N144" s="229">
        <f t="shared" si="184"/>
        <v>0</v>
      </c>
      <c r="O144" s="229">
        <f t="shared" si="184"/>
        <v>0</v>
      </c>
      <c r="P144" s="229">
        <f t="shared" si="184"/>
        <v>0</v>
      </c>
      <c r="Q144" s="229">
        <f t="shared" si="184"/>
        <v>0</v>
      </c>
      <c r="R144" s="229">
        <f t="shared" si="184"/>
        <v>0</v>
      </c>
      <c r="S144" s="229">
        <f t="shared" si="184"/>
        <v>0</v>
      </c>
      <c r="T144" s="229">
        <f t="shared" si="184"/>
        <v>0</v>
      </c>
      <c r="U144" s="229">
        <f t="shared" si="184"/>
        <v>0</v>
      </c>
      <c r="V144" s="229">
        <f t="shared" si="184"/>
        <v>0</v>
      </c>
      <c r="W144" s="229">
        <f t="shared" si="181"/>
        <v>0</v>
      </c>
      <c r="X144" s="229">
        <f t="shared" si="181"/>
        <v>0</v>
      </c>
      <c r="Y144" s="229">
        <f t="shared" si="181"/>
        <v>0</v>
      </c>
      <c r="Z144" s="229">
        <f t="shared" si="181"/>
        <v>0</v>
      </c>
      <c r="AA144" s="229">
        <f t="shared" si="181"/>
        <v>0</v>
      </c>
      <c r="AB144" s="229">
        <f t="shared" si="181"/>
        <v>0</v>
      </c>
      <c r="AC144" s="229">
        <f t="shared" si="181"/>
        <v>0</v>
      </c>
      <c r="AD144" s="229">
        <f t="shared" si="181"/>
        <v>0</v>
      </c>
      <c r="AE144" s="229">
        <f t="shared" si="181"/>
        <v>0</v>
      </c>
      <c r="AF144" s="229">
        <f t="shared" si="181"/>
        <v>0</v>
      </c>
      <c r="AG144" s="229">
        <f t="shared" si="181"/>
        <v>0</v>
      </c>
      <c r="AH144" s="229">
        <f t="shared" si="181"/>
        <v>0</v>
      </c>
      <c r="AI144" s="229">
        <f t="shared" si="181"/>
        <v>0</v>
      </c>
      <c r="AJ144" s="229">
        <f t="shared" si="181"/>
        <v>0</v>
      </c>
      <c r="AK144" s="229">
        <f t="shared" si="182"/>
        <v>0</v>
      </c>
      <c r="AL144" s="229">
        <f t="shared" si="182"/>
        <v>0</v>
      </c>
      <c r="AM144" s="229">
        <f t="shared" si="182"/>
        <v>0</v>
      </c>
      <c r="AN144" s="229">
        <f t="shared" si="182"/>
        <v>0</v>
      </c>
      <c r="AO144" s="229">
        <f t="shared" si="185"/>
        <v>0</v>
      </c>
      <c r="AP144" s="229">
        <f t="shared" si="185"/>
        <v>0</v>
      </c>
      <c r="AQ144" s="229">
        <f t="shared" si="185"/>
        <v>0</v>
      </c>
      <c r="AR144" s="229">
        <f t="shared" si="185"/>
        <v>0</v>
      </c>
      <c r="AS144" s="229">
        <f t="shared" si="185"/>
        <v>0</v>
      </c>
      <c r="AT144" s="229">
        <f t="shared" si="185"/>
        <v>0</v>
      </c>
      <c r="AU144" s="229">
        <f t="shared" si="185"/>
        <v>0</v>
      </c>
      <c r="AV144" s="229">
        <f t="shared" si="185"/>
        <v>0</v>
      </c>
      <c r="AW144" s="229">
        <f t="shared" si="185"/>
        <v>0</v>
      </c>
      <c r="AX144" s="229">
        <f t="shared" si="185"/>
        <v>0</v>
      </c>
      <c r="AY144" s="229">
        <f t="shared" si="185"/>
        <v>0</v>
      </c>
      <c r="AZ144" s="229">
        <f t="shared" si="185"/>
        <v>0</v>
      </c>
      <c r="BA144" s="229">
        <f t="shared" si="185"/>
        <v>0</v>
      </c>
      <c r="BB144" s="229">
        <f t="shared" si="185"/>
        <v>0</v>
      </c>
      <c r="BC144" s="229">
        <f t="shared" si="185"/>
        <v>0</v>
      </c>
      <c r="BD144" s="229">
        <f t="shared" si="185"/>
        <v>0</v>
      </c>
      <c r="BE144" s="229">
        <f t="shared" si="185"/>
        <v>0</v>
      </c>
      <c r="BF144" s="229">
        <f t="shared" si="185"/>
        <v>0</v>
      </c>
      <c r="BG144" s="229">
        <f t="shared" si="185"/>
        <v>0</v>
      </c>
      <c r="BH144" s="229">
        <f t="shared" si="185"/>
        <v>0</v>
      </c>
      <c r="BI144" s="229">
        <f t="shared" si="185"/>
        <v>0</v>
      </c>
      <c r="BJ144" s="229">
        <f t="shared" si="185"/>
        <v>0</v>
      </c>
      <c r="BK144" s="229">
        <f t="shared" si="185"/>
        <v>0</v>
      </c>
      <c r="BL144" s="229">
        <f t="shared" si="185"/>
        <v>0</v>
      </c>
      <c r="BM144" s="229">
        <f t="shared" si="185"/>
        <v>0</v>
      </c>
      <c r="BN144" s="229">
        <f t="shared" si="185"/>
        <v>0</v>
      </c>
      <c r="BO144" s="229">
        <f t="shared" si="185"/>
        <v>0</v>
      </c>
      <c r="BP144" s="229">
        <f t="shared" si="185"/>
        <v>0</v>
      </c>
      <c r="BQ144" s="229">
        <f t="shared" si="185"/>
        <v>0</v>
      </c>
      <c r="BR144" s="229">
        <f t="shared" si="185"/>
        <v>0</v>
      </c>
      <c r="BS144" s="229">
        <f t="shared" si="185"/>
        <v>0</v>
      </c>
      <c r="BT144" s="229">
        <f t="shared" si="185"/>
        <v>0</v>
      </c>
      <c r="BU144" s="229">
        <f t="shared" si="185"/>
        <v>0</v>
      </c>
      <c r="BV144" s="229">
        <f t="shared" si="185"/>
        <v>0</v>
      </c>
      <c r="BW144" s="229">
        <f t="shared" si="185"/>
        <v>0</v>
      </c>
      <c r="BX144" s="229">
        <f t="shared" si="185"/>
        <v>0</v>
      </c>
      <c r="BY144" s="229">
        <f t="shared" si="185"/>
        <v>0</v>
      </c>
      <c r="BZ144" s="229">
        <f t="shared" si="185"/>
        <v>0</v>
      </c>
    </row>
    <row r="145" spans="1:78" x14ac:dyDescent="0.2">
      <c r="A145" s="7" t="str">
        <f t="shared" si="180"/>
        <v>Roll-in 10</v>
      </c>
      <c r="B145" s="7">
        <f t="shared" si="180"/>
        <v>0</v>
      </c>
      <c r="C145" s="7">
        <f t="shared" si="165"/>
        <v>59</v>
      </c>
      <c r="D145" s="165">
        <f t="shared" si="177"/>
        <v>45260</v>
      </c>
      <c r="E145" s="77"/>
      <c r="F145" s="68"/>
      <c r="G145" s="229">
        <f t="shared" si="184"/>
        <v>0</v>
      </c>
      <c r="H145" s="229">
        <f t="shared" si="184"/>
        <v>0</v>
      </c>
      <c r="I145" s="229">
        <f t="shared" si="184"/>
        <v>0</v>
      </c>
      <c r="J145" s="229">
        <f t="shared" si="184"/>
        <v>0</v>
      </c>
      <c r="K145" s="229">
        <f t="shared" si="184"/>
        <v>0</v>
      </c>
      <c r="L145" s="229">
        <f t="shared" si="184"/>
        <v>0</v>
      </c>
      <c r="M145" s="229">
        <f t="shared" si="184"/>
        <v>0</v>
      </c>
      <c r="N145" s="229">
        <f t="shared" si="184"/>
        <v>0</v>
      </c>
      <c r="O145" s="229">
        <f t="shared" si="184"/>
        <v>0</v>
      </c>
      <c r="P145" s="229">
        <f t="shared" si="184"/>
        <v>0</v>
      </c>
      <c r="Q145" s="229">
        <f t="shared" si="184"/>
        <v>0</v>
      </c>
      <c r="R145" s="229">
        <f t="shared" si="184"/>
        <v>0</v>
      </c>
      <c r="S145" s="229">
        <f t="shared" si="184"/>
        <v>0</v>
      </c>
      <c r="T145" s="229">
        <f t="shared" si="184"/>
        <v>0</v>
      </c>
      <c r="U145" s="229">
        <f t="shared" si="184"/>
        <v>0</v>
      </c>
      <c r="V145" s="229">
        <f t="shared" si="184"/>
        <v>0</v>
      </c>
      <c r="W145" s="229">
        <f t="shared" si="181"/>
        <v>0</v>
      </c>
      <c r="X145" s="229">
        <f t="shared" si="181"/>
        <v>0</v>
      </c>
      <c r="Y145" s="229">
        <f t="shared" si="181"/>
        <v>0</v>
      </c>
      <c r="Z145" s="229">
        <f t="shared" si="181"/>
        <v>0</v>
      </c>
      <c r="AA145" s="229">
        <f t="shared" si="181"/>
        <v>0</v>
      </c>
      <c r="AB145" s="229">
        <f t="shared" si="181"/>
        <v>0</v>
      </c>
      <c r="AC145" s="229">
        <f t="shared" si="181"/>
        <v>0</v>
      </c>
      <c r="AD145" s="229">
        <f t="shared" si="181"/>
        <v>0</v>
      </c>
      <c r="AE145" s="229">
        <f t="shared" si="181"/>
        <v>0</v>
      </c>
      <c r="AF145" s="229">
        <f t="shared" si="181"/>
        <v>0</v>
      </c>
      <c r="AG145" s="229">
        <f t="shared" si="181"/>
        <v>0</v>
      </c>
      <c r="AH145" s="229">
        <f t="shared" si="181"/>
        <v>0</v>
      </c>
      <c r="AI145" s="229">
        <f t="shared" si="181"/>
        <v>0</v>
      </c>
      <c r="AJ145" s="229">
        <f t="shared" si="181"/>
        <v>0</v>
      </c>
      <c r="AK145" s="229">
        <f t="shared" si="182"/>
        <v>0</v>
      </c>
      <c r="AL145" s="229">
        <f t="shared" si="182"/>
        <v>0</v>
      </c>
      <c r="AM145" s="229">
        <f t="shared" si="182"/>
        <v>0</v>
      </c>
      <c r="AN145" s="229">
        <f t="shared" si="182"/>
        <v>0</v>
      </c>
      <c r="AO145" s="229">
        <f t="shared" si="185"/>
        <v>0</v>
      </c>
      <c r="AP145" s="229">
        <f t="shared" si="185"/>
        <v>0</v>
      </c>
      <c r="AQ145" s="229">
        <f t="shared" si="185"/>
        <v>0</v>
      </c>
      <c r="AR145" s="229">
        <f t="shared" si="185"/>
        <v>0</v>
      </c>
      <c r="AS145" s="229">
        <f t="shared" si="185"/>
        <v>0</v>
      </c>
      <c r="AT145" s="229">
        <f t="shared" si="185"/>
        <v>0</v>
      </c>
      <c r="AU145" s="229">
        <f t="shared" si="185"/>
        <v>0</v>
      </c>
      <c r="AV145" s="229">
        <f t="shared" si="185"/>
        <v>0</v>
      </c>
      <c r="AW145" s="229">
        <f t="shared" si="185"/>
        <v>0</v>
      </c>
      <c r="AX145" s="229">
        <f t="shared" si="185"/>
        <v>0</v>
      </c>
      <c r="AY145" s="229">
        <f t="shared" si="185"/>
        <v>0</v>
      </c>
      <c r="AZ145" s="229">
        <f t="shared" si="185"/>
        <v>0</v>
      </c>
      <c r="BA145" s="229">
        <f t="shared" si="185"/>
        <v>0</v>
      </c>
      <c r="BB145" s="229">
        <f t="shared" si="185"/>
        <v>0</v>
      </c>
      <c r="BC145" s="229">
        <f t="shared" si="185"/>
        <v>0</v>
      </c>
      <c r="BD145" s="229">
        <f t="shared" si="185"/>
        <v>0</v>
      </c>
      <c r="BE145" s="229">
        <f t="shared" si="185"/>
        <v>0</v>
      </c>
      <c r="BF145" s="229">
        <f t="shared" si="185"/>
        <v>0</v>
      </c>
      <c r="BG145" s="229">
        <f t="shared" si="185"/>
        <v>0</v>
      </c>
      <c r="BH145" s="229">
        <f t="shared" si="185"/>
        <v>0</v>
      </c>
      <c r="BI145" s="229">
        <f t="shared" si="185"/>
        <v>0</v>
      </c>
      <c r="BJ145" s="229">
        <f t="shared" si="185"/>
        <v>0</v>
      </c>
      <c r="BK145" s="229">
        <f t="shared" si="185"/>
        <v>0</v>
      </c>
      <c r="BL145" s="229">
        <f t="shared" si="185"/>
        <v>0</v>
      </c>
      <c r="BM145" s="229">
        <f t="shared" si="185"/>
        <v>0</v>
      </c>
      <c r="BN145" s="229">
        <f t="shared" si="185"/>
        <v>0</v>
      </c>
      <c r="BO145" s="229">
        <f t="shared" si="185"/>
        <v>0</v>
      </c>
      <c r="BP145" s="229">
        <f t="shared" si="185"/>
        <v>0</v>
      </c>
      <c r="BQ145" s="229">
        <f t="shared" si="185"/>
        <v>0</v>
      </c>
      <c r="BR145" s="229">
        <f t="shared" si="185"/>
        <v>0</v>
      </c>
      <c r="BS145" s="229">
        <f t="shared" si="185"/>
        <v>0</v>
      </c>
      <c r="BT145" s="229">
        <f t="shared" si="185"/>
        <v>0</v>
      </c>
      <c r="BU145" s="229">
        <f t="shared" si="185"/>
        <v>0</v>
      </c>
      <c r="BV145" s="229">
        <f t="shared" si="185"/>
        <v>0</v>
      </c>
      <c r="BW145" s="229">
        <f t="shared" si="185"/>
        <v>0</v>
      </c>
      <c r="BX145" s="229">
        <f t="shared" si="185"/>
        <v>0</v>
      </c>
      <c r="BY145" s="229">
        <f t="shared" si="185"/>
        <v>0</v>
      </c>
      <c r="BZ145" s="229">
        <f t="shared" si="185"/>
        <v>0</v>
      </c>
    </row>
    <row r="146" spans="1:78" x14ac:dyDescent="0.2">
      <c r="A146" s="7" t="str">
        <f t="shared" si="180"/>
        <v>Roll-in 10</v>
      </c>
      <c r="B146" s="7">
        <f t="shared" si="180"/>
        <v>0</v>
      </c>
      <c r="C146" s="7">
        <f t="shared" si="165"/>
        <v>60</v>
      </c>
      <c r="D146" s="165">
        <f t="shared" si="177"/>
        <v>45291</v>
      </c>
      <c r="E146" s="229"/>
      <c r="F146" s="68"/>
      <c r="G146" s="229">
        <f t="shared" si="184"/>
        <v>0</v>
      </c>
      <c r="H146" s="229">
        <f t="shared" si="184"/>
        <v>0</v>
      </c>
      <c r="I146" s="229">
        <f t="shared" si="184"/>
        <v>0</v>
      </c>
      <c r="J146" s="229">
        <f t="shared" si="184"/>
        <v>0</v>
      </c>
      <c r="K146" s="229">
        <f t="shared" si="184"/>
        <v>0</v>
      </c>
      <c r="L146" s="229">
        <f t="shared" si="184"/>
        <v>0</v>
      </c>
      <c r="M146" s="229">
        <f t="shared" si="184"/>
        <v>0</v>
      </c>
      <c r="N146" s="229">
        <f t="shared" si="184"/>
        <v>0</v>
      </c>
      <c r="O146" s="229">
        <f t="shared" si="184"/>
        <v>0</v>
      </c>
      <c r="P146" s="229">
        <f t="shared" si="184"/>
        <v>0</v>
      </c>
      <c r="Q146" s="229">
        <f t="shared" si="184"/>
        <v>0</v>
      </c>
      <c r="R146" s="229">
        <f t="shared" si="184"/>
        <v>0</v>
      </c>
      <c r="S146" s="229">
        <f t="shared" si="184"/>
        <v>0</v>
      </c>
      <c r="T146" s="229">
        <f t="shared" si="184"/>
        <v>0</v>
      </c>
      <c r="U146" s="229">
        <f t="shared" si="184"/>
        <v>0</v>
      </c>
      <c r="V146" s="229">
        <f t="shared" si="184"/>
        <v>0</v>
      </c>
      <c r="W146" s="229">
        <f t="shared" si="181"/>
        <v>0</v>
      </c>
      <c r="X146" s="229">
        <f t="shared" si="181"/>
        <v>0</v>
      </c>
      <c r="Y146" s="229">
        <f t="shared" si="181"/>
        <v>0</v>
      </c>
      <c r="Z146" s="229">
        <f t="shared" si="181"/>
        <v>0</v>
      </c>
      <c r="AA146" s="229">
        <f t="shared" si="181"/>
        <v>0</v>
      </c>
      <c r="AB146" s="229">
        <f t="shared" si="181"/>
        <v>0</v>
      </c>
      <c r="AC146" s="229">
        <f t="shared" si="181"/>
        <v>0</v>
      </c>
      <c r="AD146" s="229">
        <f t="shared" si="181"/>
        <v>0</v>
      </c>
      <c r="AE146" s="229">
        <f t="shared" si="181"/>
        <v>0</v>
      </c>
      <c r="AF146" s="229">
        <f t="shared" si="181"/>
        <v>0</v>
      </c>
      <c r="AG146" s="229">
        <f t="shared" si="181"/>
        <v>0</v>
      </c>
      <c r="AH146" s="229">
        <f t="shared" si="181"/>
        <v>0</v>
      </c>
      <c r="AI146" s="229">
        <f t="shared" si="181"/>
        <v>0</v>
      </c>
      <c r="AJ146" s="229">
        <f t="shared" si="181"/>
        <v>0</v>
      </c>
      <c r="AK146" s="229">
        <f t="shared" si="182"/>
        <v>0</v>
      </c>
      <c r="AL146" s="229">
        <f t="shared" si="182"/>
        <v>0</v>
      </c>
      <c r="AM146" s="229">
        <f t="shared" si="182"/>
        <v>0</v>
      </c>
      <c r="AN146" s="229">
        <f t="shared" si="182"/>
        <v>0</v>
      </c>
      <c r="AO146" s="229">
        <f t="shared" si="185"/>
        <v>0</v>
      </c>
      <c r="AP146" s="229">
        <f t="shared" si="185"/>
        <v>0</v>
      </c>
      <c r="AQ146" s="229">
        <f t="shared" si="185"/>
        <v>0</v>
      </c>
      <c r="AR146" s="229">
        <f t="shared" si="185"/>
        <v>0</v>
      </c>
      <c r="AS146" s="229">
        <f t="shared" si="185"/>
        <v>0</v>
      </c>
      <c r="AT146" s="229">
        <f t="shared" si="185"/>
        <v>0</v>
      </c>
      <c r="AU146" s="229">
        <f t="shared" si="185"/>
        <v>0</v>
      </c>
      <c r="AV146" s="229">
        <f t="shared" si="185"/>
        <v>0</v>
      </c>
      <c r="AW146" s="229">
        <f t="shared" si="185"/>
        <v>0</v>
      </c>
      <c r="AX146" s="229">
        <f t="shared" si="185"/>
        <v>0</v>
      </c>
      <c r="AY146" s="229">
        <f t="shared" si="185"/>
        <v>0</v>
      </c>
      <c r="AZ146" s="229">
        <f t="shared" si="185"/>
        <v>0</v>
      </c>
      <c r="BA146" s="229">
        <f t="shared" si="185"/>
        <v>0</v>
      </c>
      <c r="BB146" s="229">
        <f t="shared" si="185"/>
        <v>0</v>
      </c>
      <c r="BC146" s="229">
        <f t="shared" si="185"/>
        <v>0</v>
      </c>
      <c r="BD146" s="229">
        <f t="shared" si="185"/>
        <v>0</v>
      </c>
      <c r="BE146" s="229">
        <f t="shared" si="185"/>
        <v>0</v>
      </c>
      <c r="BF146" s="229">
        <f t="shared" si="185"/>
        <v>0</v>
      </c>
      <c r="BG146" s="229">
        <f t="shared" si="185"/>
        <v>0</v>
      </c>
      <c r="BH146" s="229">
        <f t="shared" si="185"/>
        <v>0</v>
      </c>
      <c r="BI146" s="229">
        <f t="shared" si="185"/>
        <v>0</v>
      </c>
      <c r="BJ146" s="229">
        <f t="shared" si="185"/>
        <v>0</v>
      </c>
      <c r="BK146" s="229">
        <f t="shared" si="185"/>
        <v>0</v>
      </c>
      <c r="BL146" s="229">
        <f t="shared" si="185"/>
        <v>0</v>
      </c>
      <c r="BM146" s="229">
        <f t="shared" si="185"/>
        <v>0</v>
      </c>
      <c r="BN146" s="229">
        <f t="shared" si="185"/>
        <v>0</v>
      </c>
      <c r="BO146" s="229">
        <f t="shared" si="185"/>
        <v>0</v>
      </c>
      <c r="BP146" s="229">
        <f t="shared" si="185"/>
        <v>0</v>
      </c>
      <c r="BQ146" s="229">
        <f t="shared" si="185"/>
        <v>0</v>
      </c>
      <c r="BR146" s="229">
        <f t="shared" si="185"/>
        <v>0</v>
      </c>
      <c r="BS146" s="229">
        <f t="shared" si="185"/>
        <v>0</v>
      </c>
      <c r="BT146" s="229">
        <f t="shared" si="185"/>
        <v>0</v>
      </c>
      <c r="BU146" s="229">
        <f t="shared" si="185"/>
        <v>0</v>
      </c>
      <c r="BV146" s="229">
        <f t="shared" si="185"/>
        <v>0</v>
      </c>
      <c r="BW146" s="229">
        <f t="shared" si="185"/>
        <v>0</v>
      </c>
      <c r="BX146" s="229">
        <f t="shared" si="185"/>
        <v>0</v>
      </c>
      <c r="BY146" s="229">
        <f t="shared" si="185"/>
        <v>0</v>
      </c>
      <c r="BZ146" s="229">
        <f t="shared" si="185"/>
        <v>0</v>
      </c>
    </row>
    <row r="147" spans="1:78" x14ac:dyDescent="0.2">
      <c r="A147" s="7" t="str">
        <f t="shared" ref="A147:B147" si="186">A72</f>
        <v>Roll-in 10</v>
      </c>
      <c r="B147" s="7">
        <f t="shared" si="186"/>
        <v>0</v>
      </c>
      <c r="C147" s="7">
        <f t="shared" si="165"/>
        <v>61</v>
      </c>
      <c r="D147" s="165">
        <f t="shared" ref="D147:D158" si="187">D72</f>
        <v>45322</v>
      </c>
      <c r="E147" s="229"/>
      <c r="F147" s="68"/>
      <c r="G147" s="229">
        <f t="shared" si="184"/>
        <v>0</v>
      </c>
      <c r="H147" s="229">
        <f t="shared" si="184"/>
        <v>0</v>
      </c>
      <c r="I147" s="229">
        <f t="shared" si="184"/>
        <v>0</v>
      </c>
      <c r="J147" s="229">
        <f t="shared" si="184"/>
        <v>0</v>
      </c>
      <c r="K147" s="229">
        <f t="shared" si="184"/>
        <v>0</v>
      </c>
      <c r="L147" s="229">
        <f t="shared" si="184"/>
        <v>0</v>
      </c>
      <c r="M147" s="229">
        <f t="shared" si="184"/>
        <v>0</v>
      </c>
      <c r="N147" s="229">
        <f t="shared" si="184"/>
        <v>0</v>
      </c>
      <c r="O147" s="229">
        <f t="shared" si="184"/>
        <v>0</v>
      </c>
      <c r="P147" s="229">
        <f t="shared" si="184"/>
        <v>0</v>
      </c>
      <c r="Q147" s="229">
        <f t="shared" si="184"/>
        <v>0</v>
      </c>
      <c r="R147" s="229">
        <f t="shared" si="184"/>
        <v>0</v>
      </c>
      <c r="S147" s="229">
        <f t="shared" si="184"/>
        <v>0</v>
      </c>
      <c r="T147" s="229">
        <f t="shared" si="184"/>
        <v>0</v>
      </c>
      <c r="U147" s="229">
        <f t="shared" si="184"/>
        <v>0</v>
      </c>
      <c r="V147" s="229">
        <f t="shared" si="184"/>
        <v>0</v>
      </c>
      <c r="W147" s="229">
        <f t="shared" si="181"/>
        <v>0</v>
      </c>
      <c r="X147" s="229">
        <f t="shared" si="181"/>
        <v>0</v>
      </c>
      <c r="Y147" s="229">
        <f t="shared" si="181"/>
        <v>0</v>
      </c>
      <c r="Z147" s="229">
        <f t="shared" si="181"/>
        <v>0</v>
      </c>
      <c r="AA147" s="229">
        <f t="shared" si="181"/>
        <v>0</v>
      </c>
      <c r="AB147" s="229">
        <f t="shared" si="181"/>
        <v>0</v>
      </c>
      <c r="AC147" s="229">
        <f t="shared" si="181"/>
        <v>0</v>
      </c>
      <c r="AD147" s="229">
        <f>IF($D147=AD$9,$E147*$G$3/2,IF(AND($C147+$E$3&gt;AD$8,AD$9&gt;$D147),$E147*$G$3,0))</f>
        <v>0</v>
      </c>
      <c r="AE147" s="229">
        <f t="shared" si="181"/>
        <v>0</v>
      </c>
      <c r="AF147" s="229">
        <f t="shared" si="181"/>
        <v>0</v>
      </c>
      <c r="AG147" s="229">
        <f t="shared" si="181"/>
        <v>0</v>
      </c>
      <c r="AH147" s="229">
        <f t="shared" si="181"/>
        <v>0</v>
      </c>
      <c r="AI147" s="229">
        <f t="shared" si="181"/>
        <v>0</v>
      </c>
      <c r="AJ147" s="229">
        <f t="shared" si="181"/>
        <v>0</v>
      </c>
      <c r="AK147" s="229">
        <f t="shared" si="182"/>
        <v>0</v>
      </c>
      <c r="AL147" s="229">
        <f t="shared" si="182"/>
        <v>0</v>
      </c>
      <c r="AM147" s="229">
        <f t="shared" si="182"/>
        <v>0</v>
      </c>
      <c r="AN147" s="229">
        <f t="shared" si="182"/>
        <v>0</v>
      </c>
      <c r="AO147" s="229">
        <f t="shared" si="185"/>
        <v>0</v>
      </c>
      <c r="AP147" s="229">
        <f t="shared" si="185"/>
        <v>0</v>
      </c>
      <c r="AQ147" s="229">
        <f t="shared" si="185"/>
        <v>0</v>
      </c>
      <c r="AR147" s="229">
        <f t="shared" si="185"/>
        <v>0</v>
      </c>
      <c r="AS147" s="229">
        <f t="shared" si="185"/>
        <v>0</v>
      </c>
      <c r="AT147" s="229">
        <f t="shared" si="185"/>
        <v>0</v>
      </c>
      <c r="AU147" s="229">
        <f t="shared" si="185"/>
        <v>0</v>
      </c>
      <c r="AV147" s="229">
        <f t="shared" si="185"/>
        <v>0</v>
      </c>
      <c r="AW147" s="229">
        <f t="shared" si="185"/>
        <v>0</v>
      </c>
      <c r="AX147" s="229">
        <f t="shared" si="185"/>
        <v>0</v>
      </c>
      <c r="AY147" s="229">
        <f t="shared" si="185"/>
        <v>0</v>
      </c>
      <c r="AZ147" s="229">
        <f t="shared" si="185"/>
        <v>0</v>
      </c>
      <c r="BA147" s="229">
        <f t="shared" si="185"/>
        <v>0</v>
      </c>
      <c r="BB147" s="229">
        <f t="shared" si="185"/>
        <v>0</v>
      </c>
      <c r="BC147" s="229">
        <f t="shared" si="185"/>
        <v>0</v>
      </c>
      <c r="BD147" s="229">
        <f t="shared" si="185"/>
        <v>0</v>
      </c>
      <c r="BE147" s="229">
        <f t="shared" si="185"/>
        <v>0</v>
      </c>
      <c r="BF147" s="229">
        <f t="shared" si="185"/>
        <v>0</v>
      </c>
      <c r="BG147" s="229">
        <f t="shared" si="185"/>
        <v>0</v>
      </c>
      <c r="BH147" s="229">
        <f t="shared" si="185"/>
        <v>0</v>
      </c>
      <c r="BI147" s="229">
        <f t="shared" si="185"/>
        <v>0</v>
      </c>
      <c r="BJ147" s="229">
        <f t="shared" si="185"/>
        <v>0</v>
      </c>
      <c r="BK147" s="229">
        <f t="shared" si="185"/>
        <v>0</v>
      </c>
      <c r="BL147" s="229">
        <f t="shared" si="185"/>
        <v>0</v>
      </c>
      <c r="BM147" s="229">
        <f t="shared" si="185"/>
        <v>0</v>
      </c>
      <c r="BN147" s="229">
        <f t="shared" si="185"/>
        <v>0</v>
      </c>
      <c r="BO147" s="229">
        <f t="shared" si="185"/>
        <v>0</v>
      </c>
      <c r="BP147" s="229">
        <f t="shared" si="185"/>
        <v>0</v>
      </c>
      <c r="BQ147" s="229">
        <f t="shared" si="185"/>
        <v>0</v>
      </c>
      <c r="BR147" s="229">
        <f t="shared" si="185"/>
        <v>0</v>
      </c>
      <c r="BS147" s="229">
        <f t="shared" si="185"/>
        <v>0</v>
      </c>
      <c r="BT147" s="229">
        <f t="shared" ref="AO147:BZ154" si="188">IF($D147=BT$9,$E147*$G$3/2,IF(AND($C147+$E$3&gt;BT$8,BT$9&gt;$D147),$E147*$G$3,0))</f>
        <v>0</v>
      </c>
      <c r="BU147" s="229">
        <f t="shared" si="188"/>
        <v>0</v>
      </c>
      <c r="BV147" s="229">
        <f t="shared" si="188"/>
        <v>0</v>
      </c>
      <c r="BW147" s="229">
        <f t="shared" si="188"/>
        <v>0</v>
      </c>
      <c r="BX147" s="229">
        <f t="shared" si="188"/>
        <v>0</v>
      </c>
      <c r="BY147" s="229">
        <f t="shared" si="188"/>
        <v>0</v>
      </c>
      <c r="BZ147" s="229">
        <f t="shared" si="188"/>
        <v>0</v>
      </c>
    </row>
    <row r="148" spans="1:78" x14ac:dyDescent="0.2">
      <c r="A148" s="7" t="str">
        <f t="shared" ref="A148:B148" si="189">A73</f>
        <v>Roll-in 10</v>
      </c>
      <c r="B148" s="7">
        <f t="shared" si="189"/>
        <v>0</v>
      </c>
      <c r="C148" s="7">
        <f t="shared" si="165"/>
        <v>62</v>
      </c>
      <c r="D148" s="165">
        <f t="shared" si="187"/>
        <v>45351</v>
      </c>
      <c r="E148" s="229"/>
      <c r="F148" s="68"/>
      <c r="G148" s="229">
        <f t="shared" si="184"/>
        <v>0</v>
      </c>
      <c r="H148" s="229">
        <f t="shared" si="184"/>
        <v>0</v>
      </c>
      <c r="I148" s="229">
        <f t="shared" si="184"/>
        <v>0</v>
      </c>
      <c r="J148" s="229">
        <f t="shared" si="184"/>
        <v>0</v>
      </c>
      <c r="K148" s="229">
        <f t="shared" si="184"/>
        <v>0</v>
      </c>
      <c r="L148" s="229">
        <f t="shared" si="184"/>
        <v>0</v>
      </c>
      <c r="M148" s="229">
        <f t="shared" si="184"/>
        <v>0</v>
      </c>
      <c r="N148" s="229">
        <f t="shared" si="184"/>
        <v>0</v>
      </c>
      <c r="O148" s="229">
        <f t="shared" si="184"/>
        <v>0</v>
      </c>
      <c r="P148" s="229">
        <f t="shared" si="184"/>
        <v>0</v>
      </c>
      <c r="Q148" s="229">
        <f t="shared" si="184"/>
        <v>0</v>
      </c>
      <c r="R148" s="229">
        <f t="shared" si="184"/>
        <v>0</v>
      </c>
      <c r="S148" s="229">
        <f t="shared" si="184"/>
        <v>0</v>
      </c>
      <c r="T148" s="229">
        <f t="shared" si="184"/>
        <v>0</v>
      </c>
      <c r="U148" s="229">
        <f t="shared" si="184"/>
        <v>0</v>
      </c>
      <c r="V148" s="229">
        <f t="shared" si="184"/>
        <v>0</v>
      </c>
      <c r="W148" s="229">
        <f t="shared" si="181"/>
        <v>0</v>
      </c>
      <c r="X148" s="229">
        <f t="shared" si="181"/>
        <v>0</v>
      </c>
      <c r="Y148" s="229">
        <f t="shared" si="181"/>
        <v>0</v>
      </c>
      <c r="Z148" s="229">
        <f t="shared" si="181"/>
        <v>0</v>
      </c>
      <c r="AA148" s="229">
        <f t="shared" si="181"/>
        <v>0</v>
      </c>
      <c r="AB148" s="229">
        <f t="shared" si="181"/>
        <v>0</v>
      </c>
      <c r="AC148" s="229">
        <f t="shared" si="181"/>
        <v>0</v>
      </c>
      <c r="AD148" s="229">
        <f>IF($D148=AD$9,$E148*$G$3/2,IF(AND($C148+$E$3&gt;AD$8,AD$9&gt;$D148),$E148*$G$3,0))</f>
        <v>0</v>
      </c>
      <c r="AE148" s="229">
        <f t="shared" si="181"/>
        <v>0</v>
      </c>
      <c r="AF148" s="229">
        <f t="shared" si="181"/>
        <v>0</v>
      </c>
      <c r="AG148" s="229">
        <f t="shared" si="181"/>
        <v>0</v>
      </c>
      <c r="AH148" s="229">
        <f t="shared" si="181"/>
        <v>0</v>
      </c>
      <c r="AI148" s="229">
        <f t="shared" si="181"/>
        <v>0</v>
      </c>
      <c r="AJ148" s="229">
        <f t="shared" si="181"/>
        <v>0</v>
      </c>
      <c r="AK148" s="229">
        <f t="shared" si="182"/>
        <v>0</v>
      </c>
      <c r="AL148" s="229">
        <f t="shared" si="182"/>
        <v>0</v>
      </c>
      <c r="AM148" s="229">
        <f t="shared" si="182"/>
        <v>0</v>
      </c>
      <c r="AN148" s="229">
        <f t="shared" si="182"/>
        <v>0</v>
      </c>
      <c r="AO148" s="229">
        <f t="shared" si="188"/>
        <v>0</v>
      </c>
      <c r="AP148" s="229">
        <f t="shared" si="188"/>
        <v>0</v>
      </c>
      <c r="AQ148" s="229">
        <f t="shared" si="188"/>
        <v>0</v>
      </c>
      <c r="AR148" s="229">
        <f t="shared" si="188"/>
        <v>0</v>
      </c>
      <c r="AS148" s="229">
        <f t="shared" si="188"/>
        <v>0</v>
      </c>
      <c r="AT148" s="229">
        <f t="shared" si="188"/>
        <v>0</v>
      </c>
      <c r="AU148" s="229">
        <f t="shared" si="188"/>
        <v>0</v>
      </c>
      <c r="AV148" s="229">
        <f t="shared" si="188"/>
        <v>0</v>
      </c>
      <c r="AW148" s="229">
        <f t="shared" si="188"/>
        <v>0</v>
      </c>
      <c r="AX148" s="229">
        <f t="shared" si="188"/>
        <v>0</v>
      </c>
      <c r="AY148" s="229">
        <f t="shared" si="188"/>
        <v>0</v>
      </c>
      <c r="AZ148" s="229">
        <f t="shared" si="188"/>
        <v>0</v>
      </c>
      <c r="BA148" s="229">
        <f t="shared" si="188"/>
        <v>0</v>
      </c>
      <c r="BB148" s="229">
        <f t="shared" si="188"/>
        <v>0</v>
      </c>
      <c r="BC148" s="229">
        <f t="shared" si="188"/>
        <v>0</v>
      </c>
      <c r="BD148" s="229">
        <f t="shared" si="188"/>
        <v>0</v>
      </c>
      <c r="BE148" s="229">
        <f t="shared" si="188"/>
        <v>0</v>
      </c>
      <c r="BF148" s="229">
        <f t="shared" si="188"/>
        <v>0</v>
      </c>
      <c r="BG148" s="229">
        <f t="shared" si="188"/>
        <v>0</v>
      </c>
      <c r="BH148" s="229">
        <f t="shared" si="188"/>
        <v>0</v>
      </c>
      <c r="BI148" s="229">
        <f t="shared" si="188"/>
        <v>0</v>
      </c>
      <c r="BJ148" s="229">
        <f t="shared" si="188"/>
        <v>0</v>
      </c>
      <c r="BK148" s="229">
        <f t="shared" si="188"/>
        <v>0</v>
      </c>
      <c r="BL148" s="229">
        <f t="shared" si="188"/>
        <v>0</v>
      </c>
      <c r="BM148" s="229">
        <f t="shared" si="188"/>
        <v>0</v>
      </c>
      <c r="BN148" s="229">
        <f t="shared" si="188"/>
        <v>0</v>
      </c>
      <c r="BO148" s="229">
        <f t="shared" si="188"/>
        <v>0</v>
      </c>
      <c r="BP148" s="229">
        <f t="shared" si="188"/>
        <v>0</v>
      </c>
      <c r="BQ148" s="229">
        <f t="shared" si="188"/>
        <v>0</v>
      </c>
      <c r="BR148" s="229">
        <f t="shared" si="188"/>
        <v>0</v>
      </c>
      <c r="BS148" s="229">
        <f t="shared" si="188"/>
        <v>0</v>
      </c>
      <c r="BT148" s="229">
        <f t="shared" si="188"/>
        <v>0</v>
      </c>
      <c r="BU148" s="229">
        <f t="shared" si="188"/>
        <v>0</v>
      </c>
      <c r="BV148" s="229">
        <f t="shared" si="188"/>
        <v>0</v>
      </c>
      <c r="BW148" s="229">
        <f t="shared" si="188"/>
        <v>0</v>
      </c>
      <c r="BX148" s="229">
        <f t="shared" si="188"/>
        <v>0</v>
      </c>
      <c r="BY148" s="229">
        <f t="shared" si="188"/>
        <v>0</v>
      </c>
      <c r="BZ148" s="229">
        <f t="shared" si="188"/>
        <v>0</v>
      </c>
    </row>
    <row r="149" spans="1:78" x14ac:dyDescent="0.2">
      <c r="A149" s="7" t="str">
        <f t="shared" ref="A149:B149" si="190">A74</f>
        <v>Roll-in 10</v>
      </c>
      <c r="B149" s="7">
        <f t="shared" si="190"/>
        <v>0</v>
      </c>
      <c r="C149" s="7">
        <f t="shared" si="165"/>
        <v>63</v>
      </c>
      <c r="D149" s="165">
        <f t="shared" si="187"/>
        <v>45382</v>
      </c>
      <c r="E149" s="229"/>
      <c r="F149" s="68"/>
      <c r="G149" s="229">
        <f t="shared" si="184"/>
        <v>0</v>
      </c>
      <c r="H149" s="229">
        <f t="shared" si="184"/>
        <v>0</v>
      </c>
      <c r="I149" s="229">
        <f t="shared" si="184"/>
        <v>0</v>
      </c>
      <c r="J149" s="229">
        <f t="shared" si="184"/>
        <v>0</v>
      </c>
      <c r="K149" s="229">
        <f t="shared" si="184"/>
        <v>0</v>
      </c>
      <c r="L149" s="229">
        <f t="shared" si="184"/>
        <v>0</v>
      </c>
      <c r="M149" s="229">
        <f t="shared" si="184"/>
        <v>0</v>
      </c>
      <c r="N149" s="229">
        <f t="shared" si="184"/>
        <v>0</v>
      </c>
      <c r="O149" s="229">
        <f t="shared" si="184"/>
        <v>0</v>
      </c>
      <c r="P149" s="229">
        <f t="shared" si="184"/>
        <v>0</v>
      </c>
      <c r="Q149" s="229">
        <f t="shared" si="184"/>
        <v>0</v>
      </c>
      <c r="R149" s="229">
        <f t="shared" si="184"/>
        <v>0</v>
      </c>
      <c r="S149" s="229">
        <f t="shared" si="184"/>
        <v>0</v>
      </c>
      <c r="T149" s="229">
        <f t="shared" si="184"/>
        <v>0</v>
      </c>
      <c r="U149" s="229">
        <f t="shared" si="184"/>
        <v>0</v>
      </c>
      <c r="V149" s="229">
        <f t="shared" si="184"/>
        <v>0</v>
      </c>
      <c r="W149" s="229">
        <f t="shared" si="181"/>
        <v>0</v>
      </c>
      <c r="X149" s="229">
        <f t="shared" si="181"/>
        <v>0</v>
      </c>
      <c r="Y149" s="229">
        <f t="shared" si="181"/>
        <v>0</v>
      </c>
      <c r="Z149" s="229">
        <f t="shared" si="181"/>
        <v>0</v>
      </c>
      <c r="AA149" s="229">
        <f t="shared" si="181"/>
        <v>0</v>
      </c>
      <c r="AB149" s="229">
        <f t="shared" si="181"/>
        <v>0</v>
      </c>
      <c r="AC149" s="229">
        <f t="shared" si="181"/>
        <v>0</v>
      </c>
      <c r="AD149" s="229">
        <f t="shared" si="181"/>
        <v>0</v>
      </c>
      <c r="AE149" s="229">
        <f t="shared" si="181"/>
        <v>0</v>
      </c>
      <c r="AF149" s="229">
        <f t="shared" si="181"/>
        <v>0</v>
      </c>
      <c r="AG149" s="229">
        <f t="shared" si="181"/>
        <v>0</v>
      </c>
      <c r="AH149" s="229">
        <f t="shared" si="181"/>
        <v>0</v>
      </c>
      <c r="AI149" s="229">
        <f t="shared" si="181"/>
        <v>0</v>
      </c>
      <c r="AJ149" s="229">
        <f t="shared" si="181"/>
        <v>0</v>
      </c>
      <c r="AK149" s="229">
        <f t="shared" si="182"/>
        <v>0</v>
      </c>
      <c r="AL149" s="229">
        <f t="shared" si="182"/>
        <v>0</v>
      </c>
      <c r="AM149" s="229">
        <f t="shared" si="182"/>
        <v>0</v>
      </c>
      <c r="AN149" s="229">
        <f t="shared" si="182"/>
        <v>0</v>
      </c>
      <c r="AO149" s="229">
        <f t="shared" si="188"/>
        <v>0</v>
      </c>
      <c r="AP149" s="229">
        <f t="shared" si="188"/>
        <v>0</v>
      </c>
      <c r="AQ149" s="229">
        <f t="shared" si="188"/>
        <v>0</v>
      </c>
      <c r="AR149" s="229">
        <f t="shared" si="188"/>
        <v>0</v>
      </c>
      <c r="AS149" s="229">
        <f t="shared" si="188"/>
        <v>0</v>
      </c>
      <c r="AT149" s="229">
        <f t="shared" si="188"/>
        <v>0</v>
      </c>
      <c r="AU149" s="229">
        <f t="shared" si="188"/>
        <v>0</v>
      </c>
      <c r="AV149" s="229">
        <f t="shared" si="188"/>
        <v>0</v>
      </c>
      <c r="AW149" s="229">
        <f t="shared" si="188"/>
        <v>0</v>
      </c>
      <c r="AX149" s="229">
        <f t="shared" si="188"/>
        <v>0</v>
      </c>
      <c r="AY149" s="229">
        <f t="shared" si="188"/>
        <v>0</v>
      </c>
      <c r="AZ149" s="229">
        <f t="shared" si="188"/>
        <v>0</v>
      </c>
      <c r="BA149" s="229">
        <f t="shared" si="188"/>
        <v>0</v>
      </c>
      <c r="BB149" s="229">
        <f t="shared" si="188"/>
        <v>0</v>
      </c>
      <c r="BC149" s="229">
        <f t="shared" si="188"/>
        <v>0</v>
      </c>
      <c r="BD149" s="229">
        <f t="shared" si="188"/>
        <v>0</v>
      </c>
      <c r="BE149" s="229">
        <f t="shared" si="188"/>
        <v>0</v>
      </c>
      <c r="BF149" s="229">
        <f t="shared" si="188"/>
        <v>0</v>
      </c>
      <c r="BG149" s="229">
        <f t="shared" si="188"/>
        <v>0</v>
      </c>
      <c r="BH149" s="229">
        <f t="shared" si="188"/>
        <v>0</v>
      </c>
      <c r="BI149" s="229">
        <f t="shared" si="188"/>
        <v>0</v>
      </c>
      <c r="BJ149" s="229">
        <f t="shared" si="188"/>
        <v>0</v>
      </c>
      <c r="BK149" s="229">
        <f t="shared" si="188"/>
        <v>0</v>
      </c>
      <c r="BL149" s="229">
        <f t="shared" si="188"/>
        <v>0</v>
      </c>
      <c r="BM149" s="229">
        <f t="shared" si="188"/>
        <v>0</v>
      </c>
      <c r="BN149" s="229">
        <f t="shared" si="188"/>
        <v>0</v>
      </c>
      <c r="BO149" s="229">
        <f t="shared" si="188"/>
        <v>0</v>
      </c>
      <c r="BP149" s="229">
        <f t="shared" si="188"/>
        <v>0</v>
      </c>
      <c r="BQ149" s="229">
        <f t="shared" si="188"/>
        <v>0</v>
      </c>
      <c r="BR149" s="229">
        <f t="shared" si="188"/>
        <v>0</v>
      </c>
      <c r="BS149" s="229">
        <f t="shared" si="188"/>
        <v>0</v>
      </c>
      <c r="BT149" s="229">
        <f t="shared" si="188"/>
        <v>0</v>
      </c>
      <c r="BU149" s="229">
        <f t="shared" si="188"/>
        <v>0</v>
      </c>
      <c r="BV149" s="229">
        <f t="shared" si="188"/>
        <v>0</v>
      </c>
      <c r="BW149" s="229">
        <f t="shared" si="188"/>
        <v>0</v>
      </c>
      <c r="BX149" s="229">
        <f t="shared" si="188"/>
        <v>0</v>
      </c>
      <c r="BY149" s="229">
        <f t="shared" si="188"/>
        <v>0</v>
      </c>
      <c r="BZ149" s="229">
        <f t="shared" si="188"/>
        <v>0</v>
      </c>
    </row>
    <row r="150" spans="1:78" x14ac:dyDescent="0.2">
      <c r="A150" s="7" t="str">
        <f t="shared" ref="A150:B150" si="191">A75</f>
        <v>Roll-in 10</v>
      </c>
      <c r="B150" s="7">
        <f t="shared" si="191"/>
        <v>0</v>
      </c>
      <c r="C150" s="7">
        <f t="shared" si="165"/>
        <v>64</v>
      </c>
      <c r="D150" s="165">
        <f t="shared" si="187"/>
        <v>45412</v>
      </c>
      <c r="E150" s="229"/>
      <c r="F150" s="68"/>
      <c r="G150" s="229">
        <f t="shared" si="184"/>
        <v>0</v>
      </c>
      <c r="H150" s="229">
        <f t="shared" si="184"/>
        <v>0</v>
      </c>
      <c r="I150" s="229">
        <f t="shared" si="184"/>
        <v>0</v>
      </c>
      <c r="J150" s="229">
        <f t="shared" si="184"/>
        <v>0</v>
      </c>
      <c r="K150" s="229">
        <f t="shared" si="184"/>
        <v>0</v>
      </c>
      <c r="L150" s="229">
        <f t="shared" si="184"/>
        <v>0</v>
      </c>
      <c r="M150" s="229">
        <f t="shared" si="184"/>
        <v>0</v>
      </c>
      <c r="N150" s="229">
        <f t="shared" si="184"/>
        <v>0</v>
      </c>
      <c r="O150" s="229">
        <f t="shared" si="184"/>
        <v>0</v>
      </c>
      <c r="P150" s="229">
        <f t="shared" si="184"/>
        <v>0</v>
      </c>
      <c r="Q150" s="229">
        <f t="shared" si="184"/>
        <v>0</v>
      </c>
      <c r="R150" s="229">
        <f t="shared" si="184"/>
        <v>0</v>
      </c>
      <c r="S150" s="229">
        <f t="shared" si="184"/>
        <v>0</v>
      </c>
      <c r="T150" s="229">
        <f t="shared" si="184"/>
        <v>0</v>
      </c>
      <c r="U150" s="229">
        <f t="shared" si="184"/>
        <v>0</v>
      </c>
      <c r="V150" s="229">
        <f t="shared" ref="V150:AK158" si="192">IF($D150=V$9,$E150*$G$3/2,IF(AND($C150+$E$3&gt;V$8,V$9&gt;$D150),$E150*$G$3,0))</f>
        <v>0</v>
      </c>
      <c r="W150" s="229">
        <f t="shared" si="192"/>
        <v>0</v>
      </c>
      <c r="X150" s="229">
        <f t="shared" si="192"/>
        <v>0</v>
      </c>
      <c r="Y150" s="229">
        <f t="shared" si="192"/>
        <v>0</v>
      </c>
      <c r="Z150" s="229">
        <f t="shared" si="192"/>
        <v>0</v>
      </c>
      <c r="AA150" s="229">
        <f t="shared" si="192"/>
        <v>0</v>
      </c>
      <c r="AB150" s="229">
        <f t="shared" si="192"/>
        <v>0</v>
      </c>
      <c r="AC150" s="229">
        <f t="shared" si="192"/>
        <v>0</v>
      </c>
      <c r="AD150" s="229">
        <f t="shared" si="192"/>
        <v>0</v>
      </c>
      <c r="AE150" s="229">
        <f t="shared" si="192"/>
        <v>0</v>
      </c>
      <c r="AF150" s="229">
        <f t="shared" si="192"/>
        <v>0</v>
      </c>
      <c r="AG150" s="229">
        <f t="shared" si="192"/>
        <v>0</v>
      </c>
      <c r="AH150" s="229">
        <f t="shared" si="192"/>
        <v>0</v>
      </c>
      <c r="AI150" s="229">
        <f t="shared" si="192"/>
        <v>0</v>
      </c>
      <c r="AJ150" s="229">
        <f t="shared" si="192"/>
        <v>0</v>
      </c>
      <c r="AK150" s="229">
        <f t="shared" si="192"/>
        <v>0</v>
      </c>
      <c r="AL150" s="229">
        <f t="shared" ref="AK150:AZ158" si="193">IF($D150=AL$9,$E150*$G$3/2,IF(AND($C150+$E$3&gt;AL$8,AL$9&gt;$D150),$E150*$G$3,0))</f>
        <v>0</v>
      </c>
      <c r="AM150" s="229">
        <f t="shared" si="193"/>
        <v>0</v>
      </c>
      <c r="AN150" s="229">
        <f t="shared" si="193"/>
        <v>0</v>
      </c>
      <c r="AO150" s="229">
        <f t="shared" si="193"/>
        <v>0</v>
      </c>
      <c r="AP150" s="229">
        <f t="shared" si="193"/>
        <v>0</v>
      </c>
      <c r="AQ150" s="229">
        <f t="shared" si="193"/>
        <v>0</v>
      </c>
      <c r="AR150" s="229">
        <f t="shared" si="193"/>
        <v>0</v>
      </c>
      <c r="AS150" s="229">
        <f t="shared" si="193"/>
        <v>0</v>
      </c>
      <c r="AT150" s="229">
        <f t="shared" si="193"/>
        <v>0</v>
      </c>
      <c r="AU150" s="229">
        <f t="shared" si="193"/>
        <v>0</v>
      </c>
      <c r="AV150" s="229">
        <f t="shared" si="193"/>
        <v>0</v>
      </c>
      <c r="AW150" s="229">
        <f t="shared" si="193"/>
        <v>0</v>
      </c>
      <c r="AX150" s="229">
        <f t="shared" si="193"/>
        <v>0</v>
      </c>
      <c r="AY150" s="229">
        <f t="shared" si="193"/>
        <v>0</v>
      </c>
      <c r="AZ150" s="229">
        <f t="shared" si="193"/>
        <v>0</v>
      </c>
      <c r="BA150" s="229">
        <f t="shared" si="188"/>
        <v>0</v>
      </c>
      <c r="BB150" s="229">
        <f t="shared" si="188"/>
        <v>0</v>
      </c>
      <c r="BC150" s="229">
        <f t="shared" si="188"/>
        <v>0</v>
      </c>
      <c r="BD150" s="229">
        <f t="shared" si="188"/>
        <v>0</v>
      </c>
      <c r="BE150" s="229">
        <f t="shared" si="188"/>
        <v>0</v>
      </c>
      <c r="BF150" s="229">
        <f t="shared" si="188"/>
        <v>0</v>
      </c>
      <c r="BG150" s="229">
        <f t="shared" si="188"/>
        <v>0</v>
      </c>
      <c r="BH150" s="229">
        <f t="shared" si="188"/>
        <v>0</v>
      </c>
      <c r="BI150" s="229">
        <f t="shared" si="188"/>
        <v>0</v>
      </c>
      <c r="BJ150" s="229">
        <f t="shared" si="188"/>
        <v>0</v>
      </c>
      <c r="BK150" s="229">
        <f t="shared" si="188"/>
        <v>0</v>
      </c>
      <c r="BL150" s="229">
        <f t="shared" si="188"/>
        <v>0</v>
      </c>
      <c r="BM150" s="229">
        <f t="shared" si="188"/>
        <v>0</v>
      </c>
      <c r="BN150" s="229">
        <f t="shared" si="188"/>
        <v>0</v>
      </c>
      <c r="BO150" s="229">
        <f t="shared" si="188"/>
        <v>0</v>
      </c>
      <c r="BP150" s="229">
        <f t="shared" si="188"/>
        <v>0</v>
      </c>
      <c r="BQ150" s="229">
        <f t="shared" si="188"/>
        <v>0</v>
      </c>
      <c r="BR150" s="229">
        <f t="shared" si="188"/>
        <v>0</v>
      </c>
      <c r="BS150" s="229">
        <f t="shared" si="188"/>
        <v>0</v>
      </c>
      <c r="BT150" s="229">
        <f t="shared" si="188"/>
        <v>0</v>
      </c>
      <c r="BU150" s="229">
        <f t="shared" si="188"/>
        <v>0</v>
      </c>
      <c r="BV150" s="229">
        <f t="shared" si="188"/>
        <v>0</v>
      </c>
      <c r="BW150" s="229">
        <f t="shared" si="188"/>
        <v>0</v>
      </c>
      <c r="BX150" s="229">
        <f t="shared" si="188"/>
        <v>0</v>
      </c>
      <c r="BY150" s="229">
        <f t="shared" si="188"/>
        <v>0</v>
      </c>
      <c r="BZ150" s="229">
        <f t="shared" si="188"/>
        <v>0</v>
      </c>
    </row>
    <row r="151" spans="1:78" x14ac:dyDescent="0.2">
      <c r="A151" s="7" t="str">
        <f t="shared" ref="A151:B151" si="194">A76</f>
        <v>Roll-in 10</v>
      </c>
      <c r="B151" s="7">
        <f t="shared" si="194"/>
        <v>0</v>
      </c>
      <c r="C151" s="7">
        <f t="shared" si="165"/>
        <v>65</v>
      </c>
      <c r="D151" s="165">
        <f t="shared" si="187"/>
        <v>45443</v>
      </c>
      <c r="E151" s="229"/>
      <c r="F151" s="68"/>
      <c r="G151" s="229">
        <f t="shared" ref="G151:V158" si="195">IF($D151=G$9,$E151*$G$3/2,IF(AND($C151+$E$3&gt;G$8,G$9&gt;$D151),$E151*$G$3,0))</f>
        <v>0</v>
      </c>
      <c r="H151" s="229">
        <f t="shared" si="195"/>
        <v>0</v>
      </c>
      <c r="I151" s="229">
        <f t="shared" si="195"/>
        <v>0</v>
      </c>
      <c r="J151" s="229">
        <f t="shared" si="195"/>
        <v>0</v>
      </c>
      <c r="K151" s="229">
        <f t="shared" si="195"/>
        <v>0</v>
      </c>
      <c r="L151" s="229">
        <f t="shared" si="195"/>
        <v>0</v>
      </c>
      <c r="M151" s="229">
        <f t="shared" si="195"/>
        <v>0</v>
      </c>
      <c r="N151" s="229">
        <f t="shared" si="195"/>
        <v>0</v>
      </c>
      <c r="O151" s="229">
        <f t="shared" si="195"/>
        <v>0</v>
      </c>
      <c r="P151" s="229">
        <f t="shared" si="195"/>
        <v>0</v>
      </c>
      <c r="Q151" s="229">
        <f t="shared" si="195"/>
        <v>0</v>
      </c>
      <c r="R151" s="229">
        <f t="shared" si="195"/>
        <v>0</v>
      </c>
      <c r="S151" s="229">
        <f t="shared" si="195"/>
        <v>0</v>
      </c>
      <c r="T151" s="229">
        <f t="shared" si="195"/>
        <v>0</v>
      </c>
      <c r="U151" s="229">
        <f t="shared" si="195"/>
        <v>0</v>
      </c>
      <c r="V151" s="229">
        <f t="shared" si="195"/>
        <v>0</v>
      </c>
      <c r="W151" s="229">
        <f t="shared" si="192"/>
        <v>0</v>
      </c>
      <c r="X151" s="229">
        <f t="shared" si="192"/>
        <v>0</v>
      </c>
      <c r="Y151" s="229">
        <f t="shared" si="192"/>
        <v>0</v>
      </c>
      <c r="Z151" s="229">
        <f t="shared" si="192"/>
        <v>0</v>
      </c>
      <c r="AA151" s="229">
        <f t="shared" si="192"/>
        <v>0</v>
      </c>
      <c r="AB151" s="229">
        <f t="shared" si="192"/>
        <v>0</v>
      </c>
      <c r="AC151" s="229">
        <f t="shared" si="192"/>
        <v>0</v>
      </c>
      <c r="AD151" s="229">
        <f t="shared" si="192"/>
        <v>0</v>
      </c>
      <c r="AE151" s="229">
        <f t="shared" si="192"/>
        <v>0</v>
      </c>
      <c r="AF151" s="229">
        <f t="shared" si="192"/>
        <v>0</v>
      </c>
      <c r="AG151" s="229">
        <f t="shared" si="192"/>
        <v>0</v>
      </c>
      <c r="AH151" s="229">
        <f t="shared" si="192"/>
        <v>0</v>
      </c>
      <c r="AI151" s="229">
        <f t="shared" si="192"/>
        <v>0</v>
      </c>
      <c r="AJ151" s="229">
        <f t="shared" si="192"/>
        <v>0</v>
      </c>
      <c r="AK151" s="229">
        <f t="shared" si="193"/>
        <v>0</v>
      </c>
      <c r="AL151" s="229">
        <f t="shared" si="193"/>
        <v>0</v>
      </c>
      <c r="AM151" s="229">
        <f t="shared" si="193"/>
        <v>0</v>
      </c>
      <c r="AN151" s="229">
        <f t="shared" si="193"/>
        <v>0</v>
      </c>
      <c r="AO151" s="229">
        <f t="shared" si="188"/>
        <v>0</v>
      </c>
      <c r="AP151" s="229">
        <f t="shared" si="188"/>
        <v>0</v>
      </c>
      <c r="AQ151" s="229">
        <f t="shared" si="188"/>
        <v>0</v>
      </c>
      <c r="AR151" s="229">
        <f t="shared" si="188"/>
        <v>0</v>
      </c>
      <c r="AS151" s="229">
        <f t="shared" si="188"/>
        <v>0</v>
      </c>
      <c r="AT151" s="229">
        <f t="shared" si="188"/>
        <v>0</v>
      </c>
      <c r="AU151" s="229">
        <f t="shared" si="188"/>
        <v>0</v>
      </c>
      <c r="AV151" s="229">
        <f t="shared" si="188"/>
        <v>0</v>
      </c>
      <c r="AW151" s="229">
        <f t="shared" si="188"/>
        <v>0</v>
      </c>
      <c r="AX151" s="229">
        <f t="shared" si="188"/>
        <v>0</v>
      </c>
      <c r="AY151" s="229">
        <f t="shared" si="188"/>
        <v>0</v>
      </c>
      <c r="AZ151" s="229">
        <f t="shared" si="188"/>
        <v>0</v>
      </c>
      <c r="BA151" s="229">
        <f t="shared" si="188"/>
        <v>0</v>
      </c>
      <c r="BB151" s="229">
        <f t="shared" si="188"/>
        <v>0</v>
      </c>
      <c r="BC151" s="229">
        <f t="shared" si="188"/>
        <v>0</v>
      </c>
      <c r="BD151" s="229">
        <f t="shared" si="188"/>
        <v>0</v>
      </c>
      <c r="BE151" s="229">
        <f t="shared" si="188"/>
        <v>0</v>
      </c>
      <c r="BF151" s="229">
        <f t="shared" si="188"/>
        <v>0</v>
      </c>
      <c r="BG151" s="229">
        <f t="shared" si="188"/>
        <v>0</v>
      </c>
      <c r="BH151" s="229">
        <f t="shared" si="188"/>
        <v>0</v>
      </c>
      <c r="BI151" s="229">
        <f t="shared" si="188"/>
        <v>0</v>
      </c>
      <c r="BJ151" s="229">
        <f t="shared" si="188"/>
        <v>0</v>
      </c>
      <c r="BK151" s="229">
        <f t="shared" si="188"/>
        <v>0</v>
      </c>
      <c r="BL151" s="229">
        <f t="shared" si="188"/>
        <v>0</v>
      </c>
      <c r="BM151" s="229">
        <f t="shared" si="188"/>
        <v>0</v>
      </c>
      <c r="BN151" s="229">
        <f t="shared" si="188"/>
        <v>0</v>
      </c>
      <c r="BO151" s="229">
        <f t="shared" si="188"/>
        <v>0</v>
      </c>
      <c r="BP151" s="229">
        <f t="shared" si="188"/>
        <v>0</v>
      </c>
      <c r="BQ151" s="229">
        <f t="shared" si="188"/>
        <v>0</v>
      </c>
      <c r="BR151" s="229">
        <f t="shared" si="188"/>
        <v>0</v>
      </c>
      <c r="BS151" s="229">
        <f t="shared" si="188"/>
        <v>0</v>
      </c>
      <c r="BT151" s="229">
        <f t="shared" si="188"/>
        <v>0</v>
      </c>
      <c r="BU151" s="229">
        <f t="shared" si="188"/>
        <v>0</v>
      </c>
      <c r="BV151" s="229">
        <f t="shared" si="188"/>
        <v>0</v>
      </c>
      <c r="BW151" s="229">
        <f t="shared" si="188"/>
        <v>0</v>
      </c>
      <c r="BX151" s="229">
        <f t="shared" si="188"/>
        <v>0</v>
      </c>
      <c r="BY151" s="229">
        <f t="shared" si="188"/>
        <v>0</v>
      </c>
      <c r="BZ151" s="229">
        <f t="shared" si="188"/>
        <v>0</v>
      </c>
    </row>
    <row r="152" spans="1:78" x14ac:dyDescent="0.2">
      <c r="A152" s="7" t="str">
        <f t="shared" ref="A152:B152" si="196">A77</f>
        <v>Roll-in 10</v>
      </c>
      <c r="B152" s="7">
        <f t="shared" si="196"/>
        <v>0</v>
      </c>
      <c r="C152" s="7">
        <f t="shared" si="165"/>
        <v>66</v>
      </c>
      <c r="D152" s="165">
        <f t="shared" si="187"/>
        <v>45473</v>
      </c>
      <c r="E152" s="229"/>
      <c r="F152" s="68"/>
      <c r="G152" s="229">
        <f t="shared" si="195"/>
        <v>0</v>
      </c>
      <c r="H152" s="229">
        <f t="shared" si="195"/>
        <v>0</v>
      </c>
      <c r="I152" s="229">
        <f t="shared" si="195"/>
        <v>0</v>
      </c>
      <c r="J152" s="229">
        <f t="shared" si="195"/>
        <v>0</v>
      </c>
      <c r="K152" s="229">
        <f t="shared" si="195"/>
        <v>0</v>
      </c>
      <c r="L152" s="229">
        <f t="shared" si="195"/>
        <v>0</v>
      </c>
      <c r="M152" s="229">
        <f t="shared" si="195"/>
        <v>0</v>
      </c>
      <c r="N152" s="229">
        <f t="shared" si="195"/>
        <v>0</v>
      </c>
      <c r="O152" s="229">
        <f t="shared" si="195"/>
        <v>0</v>
      </c>
      <c r="P152" s="229">
        <f t="shared" si="195"/>
        <v>0</v>
      </c>
      <c r="Q152" s="229">
        <f t="shared" si="195"/>
        <v>0</v>
      </c>
      <c r="R152" s="229">
        <f t="shared" si="195"/>
        <v>0</v>
      </c>
      <c r="S152" s="229">
        <f t="shared" si="195"/>
        <v>0</v>
      </c>
      <c r="T152" s="229">
        <f t="shared" si="195"/>
        <v>0</v>
      </c>
      <c r="U152" s="229">
        <f t="shared" si="195"/>
        <v>0</v>
      </c>
      <c r="V152" s="229">
        <f t="shared" si="195"/>
        <v>0</v>
      </c>
      <c r="W152" s="229">
        <f t="shared" si="192"/>
        <v>0</v>
      </c>
      <c r="X152" s="229">
        <f t="shared" si="192"/>
        <v>0</v>
      </c>
      <c r="Y152" s="229">
        <f t="shared" si="192"/>
        <v>0</v>
      </c>
      <c r="Z152" s="229">
        <f t="shared" si="192"/>
        <v>0</v>
      </c>
      <c r="AA152" s="229">
        <f t="shared" si="192"/>
        <v>0</v>
      </c>
      <c r="AB152" s="229">
        <f t="shared" si="192"/>
        <v>0</v>
      </c>
      <c r="AC152" s="229">
        <f t="shared" si="192"/>
        <v>0</v>
      </c>
      <c r="AD152" s="229">
        <f>IF($D152=AD$9,$E152*$G$3/2,IF(AND($C152+$E$3&gt;AD$8,AD$9&gt;$D152),$E152*$G$3,0))</f>
        <v>0</v>
      </c>
      <c r="AE152" s="229">
        <f t="shared" si="192"/>
        <v>0</v>
      </c>
      <c r="AF152" s="229">
        <f t="shared" si="192"/>
        <v>0</v>
      </c>
      <c r="AG152" s="229">
        <f t="shared" si="192"/>
        <v>0</v>
      </c>
      <c r="AH152" s="229">
        <f t="shared" si="192"/>
        <v>0</v>
      </c>
      <c r="AI152" s="229">
        <f t="shared" si="192"/>
        <v>0</v>
      </c>
      <c r="AJ152" s="229">
        <f t="shared" si="192"/>
        <v>0</v>
      </c>
      <c r="AK152" s="229">
        <f t="shared" si="193"/>
        <v>0</v>
      </c>
      <c r="AL152" s="229">
        <f t="shared" si="193"/>
        <v>0</v>
      </c>
      <c r="AM152" s="229">
        <f t="shared" si="193"/>
        <v>0</v>
      </c>
      <c r="AN152" s="229">
        <f t="shared" si="193"/>
        <v>0</v>
      </c>
      <c r="AO152" s="229">
        <f t="shared" si="188"/>
        <v>0</v>
      </c>
      <c r="AP152" s="229">
        <f t="shared" si="188"/>
        <v>0</v>
      </c>
      <c r="AQ152" s="229">
        <f t="shared" si="188"/>
        <v>0</v>
      </c>
      <c r="AR152" s="229">
        <f t="shared" si="188"/>
        <v>0</v>
      </c>
      <c r="AS152" s="229">
        <f t="shared" si="188"/>
        <v>0</v>
      </c>
      <c r="AT152" s="229">
        <f t="shared" si="188"/>
        <v>0</v>
      </c>
      <c r="AU152" s="229">
        <f t="shared" si="188"/>
        <v>0</v>
      </c>
      <c r="AV152" s="229">
        <f t="shared" si="188"/>
        <v>0</v>
      </c>
      <c r="AW152" s="229">
        <f t="shared" si="188"/>
        <v>0</v>
      </c>
      <c r="AX152" s="229">
        <f t="shared" si="188"/>
        <v>0</v>
      </c>
      <c r="AY152" s="229">
        <f t="shared" si="188"/>
        <v>0</v>
      </c>
      <c r="AZ152" s="229">
        <f t="shared" si="188"/>
        <v>0</v>
      </c>
      <c r="BA152" s="229">
        <f t="shared" si="188"/>
        <v>0</v>
      </c>
      <c r="BB152" s="229">
        <f t="shared" si="188"/>
        <v>0</v>
      </c>
      <c r="BC152" s="229">
        <f t="shared" si="188"/>
        <v>0</v>
      </c>
      <c r="BD152" s="229">
        <f t="shared" si="188"/>
        <v>0</v>
      </c>
      <c r="BE152" s="229">
        <f t="shared" si="188"/>
        <v>0</v>
      </c>
      <c r="BF152" s="229">
        <f t="shared" si="188"/>
        <v>0</v>
      </c>
      <c r="BG152" s="229">
        <f t="shared" si="188"/>
        <v>0</v>
      </c>
      <c r="BH152" s="229">
        <f t="shared" si="188"/>
        <v>0</v>
      </c>
      <c r="BI152" s="229">
        <f t="shared" si="188"/>
        <v>0</v>
      </c>
      <c r="BJ152" s="229">
        <f t="shared" si="188"/>
        <v>0</v>
      </c>
      <c r="BK152" s="229">
        <f t="shared" si="188"/>
        <v>0</v>
      </c>
      <c r="BL152" s="229">
        <f t="shared" si="188"/>
        <v>0</v>
      </c>
      <c r="BM152" s="229">
        <f t="shared" si="188"/>
        <v>0</v>
      </c>
      <c r="BN152" s="229">
        <f t="shared" si="188"/>
        <v>0</v>
      </c>
      <c r="BO152" s="229">
        <f t="shared" si="188"/>
        <v>0</v>
      </c>
      <c r="BP152" s="229">
        <f t="shared" si="188"/>
        <v>0</v>
      </c>
      <c r="BQ152" s="229">
        <f t="shared" si="188"/>
        <v>0</v>
      </c>
      <c r="BR152" s="229">
        <f t="shared" si="188"/>
        <v>0</v>
      </c>
      <c r="BS152" s="229">
        <f t="shared" si="188"/>
        <v>0</v>
      </c>
      <c r="BT152" s="229">
        <f t="shared" si="188"/>
        <v>0</v>
      </c>
      <c r="BU152" s="229">
        <f t="shared" si="188"/>
        <v>0</v>
      </c>
      <c r="BV152" s="229">
        <f t="shared" si="188"/>
        <v>0</v>
      </c>
      <c r="BW152" s="229">
        <f t="shared" si="188"/>
        <v>0</v>
      </c>
      <c r="BX152" s="229">
        <f t="shared" si="188"/>
        <v>0</v>
      </c>
      <c r="BY152" s="229">
        <f t="shared" si="188"/>
        <v>0</v>
      </c>
      <c r="BZ152" s="229">
        <f t="shared" si="188"/>
        <v>0</v>
      </c>
    </row>
    <row r="153" spans="1:78" x14ac:dyDescent="0.2">
      <c r="A153" s="7" t="str">
        <f t="shared" ref="A153:B153" si="197">A78</f>
        <v>Roll-in 10</v>
      </c>
      <c r="B153" s="7">
        <f t="shared" si="197"/>
        <v>0</v>
      </c>
      <c r="C153" s="7">
        <f t="shared" ref="C153:C158" si="198">C152+1</f>
        <v>67</v>
      </c>
      <c r="D153" s="165">
        <f t="shared" si="187"/>
        <v>45504</v>
      </c>
      <c r="E153" s="229"/>
      <c r="F153" s="68"/>
      <c r="G153" s="229">
        <f t="shared" si="195"/>
        <v>0</v>
      </c>
      <c r="H153" s="229">
        <f t="shared" si="195"/>
        <v>0</v>
      </c>
      <c r="I153" s="229">
        <f t="shared" si="195"/>
        <v>0</v>
      </c>
      <c r="J153" s="229">
        <f t="shared" si="195"/>
        <v>0</v>
      </c>
      <c r="K153" s="229">
        <f t="shared" si="195"/>
        <v>0</v>
      </c>
      <c r="L153" s="229">
        <f t="shared" si="195"/>
        <v>0</v>
      </c>
      <c r="M153" s="229">
        <f t="shared" si="195"/>
        <v>0</v>
      </c>
      <c r="N153" s="229">
        <f t="shared" si="195"/>
        <v>0</v>
      </c>
      <c r="O153" s="229">
        <f t="shared" si="195"/>
        <v>0</v>
      </c>
      <c r="P153" s="229">
        <f t="shared" si="195"/>
        <v>0</v>
      </c>
      <c r="Q153" s="229">
        <f t="shared" si="195"/>
        <v>0</v>
      </c>
      <c r="R153" s="229">
        <f t="shared" si="195"/>
        <v>0</v>
      </c>
      <c r="S153" s="229">
        <f t="shared" si="195"/>
        <v>0</v>
      </c>
      <c r="T153" s="229">
        <f t="shared" si="195"/>
        <v>0</v>
      </c>
      <c r="U153" s="229">
        <f t="shared" si="195"/>
        <v>0</v>
      </c>
      <c r="V153" s="229">
        <f t="shared" si="195"/>
        <v>0</v>
      </c>
      <c r="W153" s="229">
        <f t="shared" si="192"/>
        <v>0</v>
      </c>
      <c r="X153" s="229">
        <f t="shared" si="192"/>
        <v>0</v>
      </c>
      <c r="Y153" s="229">
        <f t="shared" si="192"/>
        <v>0</v>
      </c>
      <c r="Z153" s="229">
        <f t="shared" si="192"/>
        <v>0</v>
      </c>
      <c r="AA153" s="229">
        <f t="shared" si="192"/>
        <v>0</v>
      </c>
      <c r="AB153" s="229">
        <f t="shared" si="192"/>
        <v>0</v>
      </c>
      <c r="AC153" s="229">
        <f t="shared" si="192"/>
        <v>0</v>
      </c>
      <c r="AD153" s="229">
        <f t="shared" si="192"/>
        <v>0</v>
      </c>
      <c r="AE153" s="229">
        <f t="shared" si="192"/>
        <v>0</v>
      </c>
      <c r="AF153" s="229">
        <f t="shared" si="192"/>
        <v>0</v>
      </c>
      <c r="AG153" s="229">
        <f t="shared" si="192"/>
        <v>0</v>
      </c>
      <c r="AH153" s="229">
        <f t="shared" si="192"/>
        <v>0</v>
      </c>
      <c r="AI153" s="229">
        <f t="shared" si="192"/>
        <v>0</v>
      </c>
      <c r="AJ153" s="229">
        <f t="shared" si="192"/>
        <v>0</v>
      </c>
      <c r="AK153" s="229">
        <f t="shared" si="193"/>
        <v>0</v>
      </c>
      <c r="AL153" s="229">
        <f t="shared" si="193"/>
        <v>0</v>
      </c>
      <c r="AM153" s="229">
        <f t="shared" si="193"/>
        <v>0</v>
      </c>
      <c r="AN153" s="229">
        <f t="shared" si="193"/>
        <v>0</v>
      </c>
      <c r="AO153" s="229">
        <f t="shared" si="188"/>
        <v>0</v>
      </c>
      <c r="AP153" s="229">
        <f t="shared" si="188"/>
        <v>0</v>
      </c>
      <c r="AQ153" s="229">
        <f t="shared" si="188"/>
        <v>0</v>
      </c>
      <c r="AR153" s="229">
        <f t="shared" si="188"/>
        <v>0</v>
      </c>
      <c r="AS153" s="229">
        <f t="shared" si="188"/>
        <v>0</v>
      </c>
      <c r="AT153" s="229">
        <f t="shared" si="188"/>
        <v>0</v>
      </c>
      <c r="AU153" s="229">
        <f t="shared" si="188"/>
        <v>0</v>
      </c>
      <c r="AV153" s="229">
        <f t="shared" si="188"/>
        <v>0</v>
      </c>
      <c r="AW153" s="229">
        <f t="shared" si="188"/>
        <v>0</v>
      </c>
      <c r="AX153" s="229">
        <f t="shared" si="188"/>
        <v>0</v>
      </c>
      <c r="AY153" s="229">
        <f t="shared" si="188"/>
        <v>0</v>
      </c>
      <c r="AZ153" s="229">
        <f t="shared" si="188"/>
        <v>0</v>
      </c>
      <c r="BA153" s="229">
        <f t="shared" si="188"/>
        <v>0</v>
      </c>
      <c r="BB153" s="229">
        <f t="shared" si="188"/>
        <v>0</v>
      </c>
      <c r="BC153" s="229">
        <f t="shared" si="188"/>
        <v>0</v>
      </c>
      <c r="BD153" s="229">
        <f t="shared" si="188"/>
        <v>0</v>
      </c>
      <c r="BE153" s="229">
        <f t="shared" si="188"/>
        <v>0</v>
      </c>
      <c r="BF153" s="229">
        <f t="shared" si="188"/>
        <v>0</v>
      </c>
      <c r="BG153" s="229">
        <f t="shared" si="188"/>
        <v>0</v>
      </c>
      <c r="BH153" s="229">
        <f t="shared" si="188"/>
        <v>0</v>
      </c>
      <c r="BI153" s="229">
        <f t="shared" si="188"/>
        <v>0</v>
      </c>
      <c r="BJ153" s="229">
        <f t="shared" si="188"/>
        <v>0</v>
      </c>
      <c r="BK153" s="229">
        <f t="shared" si="188"/>
        <v>0</v>
      </c>
      <c r="BL153" s="229">
        <f t="shared" si="188"/>
        <v>0</v>
      </c>
      <c r="BM153" s="229">
        <f t="shared" si="188"/>
        <v>0</v>
      </c>
      <c r="BN153" s="229">
        <f t="shared" si="188"/>
        <v>0</v>
      </c>
      <c r="BO153" s="229">
        <f t="shared" si="188"/>
        <v>0</v>
      </c>
      <c r="BP153" s="229">
        <f t="shared" si="188"/>
        <v>0</v>
      </c>
      <c r="BQ153" s="229">
        <f t="shared" si="188"/>
        <v>0</v>
      </c>
      <c r="BR153" s="229">
        <f t="shared" si="188"/>
        <v>0</v>
      </c>
      <c r="BS153" s="229">
        <f t="shared" si="188"/>
        <v>0</v>
      </c>
      <c r="BT153" s="229">
        <f t="shared" si="188"/>
        <v>0</v>
      </c>
      <c r="BU153" s="229">
        <f t="shared" si="188"/>
        <v>0</v>
      </c>
      <c r="BV153" s="229">
        <f t="shared" si="188"/>
        <v>0</v>
      </c>
      <c r="BW153" s="229">
        <f t="shared" si="188"/>
        <v>0</v>
      </c>
      <c r="BX153" s="229">
        <f t="shared" si="188"/>
        <v>0</v>
      </c>
      <c r="BY153" s="229">
        <f t="shared" si="188"/>
        <v>0</v>
      </c>
      <c r="BZ153" s="229">
        <f t="shared" si="188"/>
        <v>0</v>
      </c>
    </row>
    <row r="154" spans="1:78" x14ac:dyDescent="0.2">
      <c r="A154" s="7" t="str">
        <f t="shared" ref="A154:B154" si="199">A79</f>
        <v>Roll-in 10</v>
      </c>
      <c r="B154" s="7">
        <f t="shared" si="199"/>
        <v>0</v>
      </c>
      <c r="C154" s="7">
        <f t="shared" si="198"/>
        <v>68</v>
      </c>
      <c r="D154" s="165">
        <f t="shared" si="187"/>
        <v>45535</v>
      </c>
      <c r="E154" s="229"/>
      <c r="F154" s="68"/>
      <c r="G154" s="229">
        <f t="shared" si="195"/>
        <v>0</v>
      </c>
      <c r="H154" s="229">
        <f t="shared" si="195"/>
        <v>0</v>
      </c>
      <c r="I154" s="229">
        <f t="shared" si="195"/>
        <v>0</v>
      </c>
      <c r="J154" s="229">
        <f t="shared" si="195"/>
        <v>0</v>
      </c>
      <c r="K154" s="229">
        <f t="shared" si="195"/>
        <v>0</v>
      </c>
      <c r="L154" s="229">
        <f t="shared" si="195"/>
        <v>0</v>
      </c>
      <c r="M154" s="229">
        <f t="shared" si="195"/>
        <v>0</v>
      </c>
      <c r="N154" s="229">
        <f t="shared" si="195"/>
        <v>0</v>
      </c>
      <c r="O154" s="229">
        <f t="shared" si="195"/>
        <v>0</v>
      </c>
      <c r="P154" s="229">
        <f t="shared" si="195"/>
        <v>0</v>
      </c>
      <c r="Q154" s="229">
        <f t="shared" si="195"/>
        <v>0</v>
      </c>
      <c r="R154" s="229">
        <f t="shared" si="195"/>
        <v>0</v>
      </c>
      <c r="S154" s="229">
        <f t="shared" si="195"/>
        <v>0</v>
      </c>
      <c r="T154" s="229">
        <f t="shared" si="195"/>
        <v>0</v>
      </c>
      <c r="U154" s="229">
        <f t="shared" si="195"/>
        <v>0</v>
      </c>
      <c r="V154" s="229">
        <f t="shared" si="195"/>
        <v>0</v>
      </c>
      <c r="W154" s="229">
        <f t="shared" si="192"/>
        <v>0</v>
      </c>
      <c r="X154" s="229">
        <f t="shared" si="192"/>
        <v>0</v>
      </c>
      <c r="Y154" s="229">
        <f t="shared" si="192"/>
        <v>0</v>
      </c>
      <c r="Z154" s="229">
        <f t="shared" si="192"/>
        <v>0</v>
      </c>
      <c r="AA154" s="229">
        <f t="shared" si="192"/>
        <v>0</v>
      </c>
      <c r="AB154" s="229">
        <f t="shared" si="192"/>
        <v>0</v>
      </c>
      <c r="AC154" s="229">
        <f t="shared" si="192"/>
        <v>0</v>
      </c>
      <c r="AD154" s="229">
        <f t="shared" si="192"/>
        <v>0</v>
      </c>
      <c r="AE154" s="229">
        <f t="shared" si="192"/>
        <v>0</v>
      </c>
      <c r="AF154" s="229">
        <f t="shared" si="192"/>
        <v>0</v>
      </c>
      <c r="AG154" s="229">
        <f t="shared" si="192"/>
        <v>0</v>
      </c>
      <c r="AH154" s="229">
        <f t="shared" si="192"/>
        <v>0</v>
      </c>
      <c r="AI154" s="229">
        <f t="shared" si="192"/>
        <v>0</v>
      </c>
      <c r="AJ154" s="229">
        <f t="shared" si="192"/>
        <v>0</v>
      </c>
      <c r="AK154" s="229">
        <f t="shared" si="193"/>
        <v>0</v>
      </c>
      <c r="AL154" s="229">
        <f t="shared" si="193"/>
        <v>0</v>
      </c>
      <c r="AM154" s="229">
        <f t="shared" si="193"/>
        <v>0</v>
      </c>
      <c r="AN154" s="229">
        <f t="shared" si="193"/>
        <v>0</v>
      </c>
      <c r="AO154" s="229">
        <f t="shared" si="188"/>
        <v>0</v>
      </c>
      <c r="AP154" s="229">
        <f t="shared" si="188"/>
        <v>0</v>
      </c>
      <c r="AQ154" s="229">
        <f t="shared" si="188"/>
        <v>0</v>
      </c>
      <c r="AR154" s="229">
        <f t="shared" si="188"/>
        <v>0</v>
      </c>
      <c r="AS154" s="229">
        <f t="shared" si="188"/>
        <v>0</v>
      </c>
      <c r="AT154" s="229">
        <f t="shared" si="188"/>
        <v>0</v>
      </c>
      <c r="AU154" s="229">
        <f t="shared" si="188"/>
        <v>0</v>
      </c>
      <c r="AV154" s="229">
        <f t="shared" si="188"/>
        <v>0</v>
      </c>
      <c r="AW154" s="229">
        <f t="shared" si="188"/>
        <v>0</v>
      </c>
      <c r="AX154" s="229">
        <f t="shared" si="188"/>
        <v>0</v>
      </c>
      <c r="AY154" s="229">
        <f t="shared" si="188"/>
        <v>0</v>
      </c>
      <c r="AZ154" s="229">
        <f t="shared" si="188"/>
        <v>0</v>
      </c>
      <c r="BA154" s="229">
        <f t="shared" si="188"/>
        <v>0</v>
      </c>
      <c r="BB154" s="229">
        <f t="shared" si="188"/>
        <v>0</v>
      </c>
      <c r="BC154" s="229">
        <f t="shared" si="188"/>
        <v>0</v>
      </c>
      <c r="BD154" s="229">
        <f t="shared" si="188"/>
        <v>0</v>
      </c>
      <c r="BE154" s="229">
        <f t="shared" si="188"/>
        <v>0</v>
      </c>
      <c r="BF154" s="229">
        <f t="shared" si="188"/>
        <v>0</v>
      </c>
      <c r="BG154" s="229">
        <f t="shared" si="188"/>
        <v>0</v>
      </c>
      <c r="BH154" s="229">
        <f t="shared" si="188"/>
        <v>0</v>
      </c>
      <c r="BI154" s="229">
        <f t="shared" si="188"/>
        <v>0</v>
      </c>
      <c r="BJ154" s="229">
        <f t="shared" si="188"/>
        <v>0</v>
      </c>
      <c r="BK154" s="229">
        <f t="shared" si="188"/>
        <v>0</v>
      </c>
      <c r="BL154" s="229">
        <f t="shared" si="188"/>
        <v>0</v>
      </c>
      <c r="BM154" s="229">
        <f t="shared" si="188"/>
        <v>0</v>
      </c>
      <c r="BN154" s="229">
        <f t="shared" si="188"/>
        <v>0</v>
      </c>
      <c r="BO154" s="229">
        <f t="shared" si="188"/>
        <v>0</v>
      </c>
      <c r="BP154" s="229">
        <f t="shared" si="188"/>
        <v>0</v>
      </c>
      <c r="BQ154" s="229">
        <f t="shared" si="188"/>
        <v>0</v>
      </c>
      <c r="BR154" s="229">
        <f t="shared" si="188"/>
        <v>0</v>
      </c>
      <c r="BS154" s="229">
        <f t="shared" si="188"/>
        <v>0</v>
      </c>
      <c r="BT154" s="229">
        <f t="shared" si="188"/>
        <v>0</v>
      </c>
      <c r="BU154" s="229">
        <f t="shared" ref="AO154:BZ158" si="200">IF($D154=BU$9,$E154*$G$3/2,IF(AND($C154+$E$3&gt;BU$8,BU$9&gt;$D154),$E154*$G$3,0))</f>
        <v>0</v>
      </c>
      <c r="BV154" s="229">
        <f t="shared" si="200"/>
        <v>0</v>
      </c>
      <c r="BW154" s="229">
        <f t="shared" si="200"/>
        <v>0</v>
      </c>
      <c r="BX154" s="229">
        <f t="shared" si="200"/>
        <v>0</v>
      </c>
      <c r="BY154" s="229">
        <f t="shared" si="200"/>
        <v>0</v>
      </c>
      <c r="BZ154" s="229">
        <f t="shared" si="200"/>
        <v>0</v>
      </c>
    </row>
    <row r="155" spans="1:78" x14ac:dyDescent="0.2">
      <c r="A155" s="7" t="str">
        <f t="shared" ref="A155:B155" si="201">A80</f>
        <v>Roll-in 10</v>
      </c>
      <c r="B155" s="7">
        <f t="shared" si="201"/>
        <v>0</v>
      </c>
      <c r="C155" s="7">
        <f t="shared" si="198"/>
        <v>69</v>
      </c>
      <c r="D155" s="165">
        <f t="shared" si="187"/>
        <v>45565</v>
      </c>
      <c r="E155" s="229"/>
      <c r="F155" s="68"/>
      <c r="G155" s="229">
        <f t="shared" si="195"/>
        <v>0</v>
      </c>
      <c r="H155" s="229">
        <f t="shared" si="195"/>
        <v>0</v>
      </c>
      <c r="I155" s="229">
        <f t="shared" si="195"/>
        <v>0</v>
      </c>
      <c r="J155" s="229">
        <f t="shared" si="195"/>
        <v>0</v>
      </c>
      <c r="K155" s="229">
        <f t="shared" si="195"/>
        <v>0</v>
      </c>
      <c r="L155" s="229">
        <f t="shared" si="195"/>
        <v>0</v>
      </c>
      <c r="M155" s="229">
        <f t="shared" si="195"/>
        <v>0</v>
      </c>
      <c r="N155" s="229">
        <f t="shared" si="195"/>
        <v>0</v>
      </c>
      <c r="O155" s="229">
        <f t="shared" si="195"/>
        <v>0</v>
      </c>
      <c r="P155" s="229">
        <f t="shared" si="195"/>
        <v>0</v>
      </c>
      <c r="Q155" s="229">
        <f t="shared" si="195"/>
        <v>0</v>
      </c>
      <c r="R155" s="229">
        <f t="shared" si="195"/>
        <v>0</v>
      </c>
      <c r="S155" s="229">
        <f t="shared" si="195"/>
        <v>0</v>
      </c>
      <c r="T155" s="229">
        <f t="shared" si="195"/>
        <v>0</v>
      </c>
      <c r="U155" s="229">
        <f t="shared" si="195"/>
        <v>0</v>
      </c>
      <c r="V155" s="229">
        <f t="shared" si="195"/>
        <v>0</v>
      </c>
      <c r="W155" s="229">
        <f t="shared" si="192"/>
        <v>0</v>
      </c>
      <c r="X155" s="229">
        <f t="shared" si="192"/>
        <v>0</v>
      </c>
      <c r="Y155" s="229">
        <f t="shared" si="192"/>
        <v>0</v>
      </c>
      <c r="Z155" s="229">
        <f t="shared" si="192"/>
        <v>0</v>
      </c>
      <c r="AA155" s="229">
        <f t="shared" si="192"/>
        <v>0</v>
      </c>
      <c r="AB155" s="229">
        <f t="shared" si="192"/>
        <v>0</v>
      </c>
      <c r="AC155" s="229">
        <f t="shared" si="192"/>
        <v>0</v>
      </c>
      <c r="AD155" s="229">
        <f t="shared" si="192"/>
        <v>0</v>
      </c>
      <c r="AE155" s="229">
        <f t="shared" si="192"/>
        <v>0</v>
      </c>
      <c r="AF155" s="229">
        <f t="shared" si="192"/>
        <v>0</v>
      </c>
      <c r="AG155" s="229">
        <f t="shared" si="192"/>
        <v>0</v>
      </c>
      <c r="AH155" s="229">
        <f t="shared" si="192"/>
        <v>0</v>
      </c>
      <c r="AI155" s="229">
        <f t="shared" si="192"/>
        <v>0</v>
      </c>
      <c r="AJ155" s="229">
        <f t="shared" si="192"/>
        <v>0</v>
      </c>
      <c r="AK155" s="229">
        <f t="shared" si="193"/>
        <v>0</v>
      </c>
      <c r="AL155" s="229">
        <f t="shared" si="193"/>
        <v>0</v>
      </c>
      <c r="AM155" s="229">
        <f t="shared" si="193"/>
        <v>0</v>
      </c>
      <c r="AN155" s="229">
        <f t="shared" si="193"/>
        <v>0</v>
      </c>
      <c r="AO155" s="229">
        <f t="shared" si="200"/>
        <v>0</v>
      </c>
      <c r="AP155" s="229">
        <f t="shared" si="200"/>
        <v>0</v>
      </c>
      <c r="AQ155" s="229">
        <f t="shared" si="200"/>
        <v>0</v>
      </c>
      <c r="AR155" s="229">
        <f t="shared" si="200"/>
        <v>0</v>
      </c>
      <c r="AS155" s="229">
        <f t="shared" si="200"/>
        <v>0</v>
      </c>
      <c r="AT155" s="229">
        <f t="shared" si="200"/>
        <v>0</v>
      </c>
      <c r="AU155" s="229">
        <f t="shared" si="200"/>
        <v>0</v>
      </c>
      <c r="AV155" s="229">
        <f t="shared" si="200"/>
        <v>0</v>
      </c>
      <c r="AW155" s="229">
        <f t="shared" si="200"/>
        <v>0</v>
      </c>
      <c r="AX155" s="229">
        <f t="shared" si="200"/>
        <v>0</v>
      </c>
      <c r="AY155" s="229">
        <f t="shared" si="200"/>
        <v>0</v>
      </c>
      <c r="AZ155" s="229">
        <f t="shared" si="200"/>
        <v>0</v>
      </c>
      <c r="BA155" s="229">
        <f t="shared" si="200"/>
        <v>0</v>
      </c>
      <c r="BB155" s="229">
        <f t="shared" si="200"/>
        <v>0</v>
      </c>
      <c r="BC155" s="229">
        <f t="shared" si="200"/>
        <v>0</v>
      </c>
      <c r="BD155" s="229">
        <f t="shared" si="200"/>
        <v>0</v>
      </c>
      <c r="BE155" s="229">
        <f t="shared" si="200"/>
        <v>0</v>
      </c>
      <c r="BF155" s="229">
        <f t="shared" si="200"/>
        <v>0</v>
      </c>
      <c r="BG155" s="229">
        <f t="shared" si="200"/>
        <v>0</v>
      </c>
      <c r="BH155" s="229">
        <f t="shared" si="200"/>
        <v>0</v>
      </c>
      <c r="BI155" s="229">
        <f t="shared" si="200"/>
        <v>0</v>
      </c>
      <c r="BJ155" s="229">
        <f t="shared" si="200"/>
        <v>0</v>
      </c>
      <c r="BK155" s="229">
        <f t="shared" si="200"/>
        <v>0</v>
      </c>
      <c r="BL155" s="229">
        <f t="shared" si="200"/>
        <v>0</v>
      </c>
      <c r="BM155" s="229">
        <f t="shared" si="200"/>
        <v>0</v>
      </c>
      <c r="BN155" s="229">
        <f t="shared" si="200"/>
        <v>0</v>
      </c>
      <c r="BO155" s="229">
        <f t="shared" si="200"/>
        <v>0</v>
      </c>
      <c r="BP155" s="229">
        <f t="shared" si="200"/>
        <v>0</v>
      </c>
      <c r="BQ155" s="229">
        <f t="shared" si="200"/>
        <v>0</v>
      </c>
      <c r="BR155" s="229">
        <f t="shared" si="200"/>
        <v>0</v>
      </c>
      <c r="BS155" s="229">
        <f t="shared" si="200"/>
        <v>0</v>
      </c>
      <c r="BT155" s="229">
        <f t="shared" si="200"/>
        <v>0</v>
      </c>
      <c r="BU155" s="229">
        <f t="shared" si="200"/>
        <v>0</v>
      </c>
      <c r="BV155" s="229">
        <f t="shared" si="200"/>
        <v>0</v>
      </c>
      <c r="BW155" s="229">
        <f t="shared" si="200"/>
        <v>0</v>
      </c>
      <c r="BX155" s="229">
        <f t="shared" si="200"/>
        <v>0</v>
      </c>
      <c r="BY155" s="229">
        <f t="shared" si="200"/>
        <v>0</v>
      </c>
      <c r="BZ155" s="229">
        <f t="shared" si="200"/>
        <v>0</v>
      </c>
    </row>
    <row r="156" spans="1:78" x14ac:dyDescent="0.2">
      <c r="A156" s="7" t="str">
        <f t="shared" ref="A156:B156" si="202">A81</f>
        <v>Roll-in 10</v>
      </c>
      <c r="B156" s="7">
        <f t="shared" si="202"/>
        <v>0</v>
      </c>
      <c r="C156" s="7">
        <f t="shared" si="198"/>
        <v>70</v>
      </c>
      <c r="D156" s="165">
        <f t="shared" si="187"/>
        <v>45596</v>
      </c>
      <c r="E156" s="229"/>
      <c r="F156" s="68"/>
      <c r="G156" s="229">
        <f t="shared" si="195"/>
        <v>0</v>
      </c>
      <c r="H156" s="229">
        <f t="shared" si="195"/>
        <v>0</v>
      </c>
      <c r="I156" s="229">
        <f t="shared" si="195"/>
        <v>0</v>
      </c>
      <c r="J156" s="229">
        <f t="shared" si="195"/>
        <v>0</v>
      </c>
      <c r="K156" s="229">
        <f t="shared" si="195"/>
        <v>0</v>
      </c>
      <c r="L156" s="229">
        <f t="shared" si="195"/>
        <v>0</v>
      </c>
      <c r="M156" s="229">
        <f t="shared" si="195"/>
        <v>0</v>
      </c>
      <c r="N156" s="229">
        <f t="shared" si="195"/>
        <v>0</v>
      </c>
      <c r="O156" s="229">
        <f t="shared" si="195"/>
        <v>0</v>
      </c>
      <c r="P156" s="229">
        <f t="shared" si="195"/>
        <v>0</v>
      </c>
      <c r="Q156" s="229">
        <f t="shared" si="195"/>
        <v>0</v>
      </c>
      <c r="R156" s="229">
        <f t="shared" si="195"/>
        <v>0</v>
      </c>
      <c r="S156" s="229">
        <f t="shared" si="195"/>
        <v>0</v>
      </c>
      <c r="T156" s="229">
        <f t="shared" si="195"/>
        <v>0</v>
      </c>
      <c r="U156" s="229">
        <f t="shared" si="195"/>
        <v>0</v>
      </c>
      <c r="V156" s="229">
        <f t="shared" si="195"/>
        <v>0</v>
      </c>
      <c r="W156" s="229">
        <f t="shared" si="192"/>
        <v>0</v>
      </c>
      <c r="X156" s="229">
        <f t="shared" si="192"/>
        <v>0</v>
      </c>
      <c r="Y156" s="229">
        <f t="shared" si="192"/>
        <v>0</v>
      </c>
      <c r="Z156" s="229">
        <f t="shared" si="192"/>
        <v>0</v>
      </c>
      <c r="AA156" s="229">
        <f t="shared" si="192"/>
        <v>0</v>
      </c>
      <c r="AB156" s="229">
        <f t="shared" si="192"/>
        <v>0</v>
      </c>
      <c r="AC156" s="229">
        <f t="shared" si="192"/>
        <v>0</v>
      </c>
      <c r="AD156" s="229">
        <f t="shared" si="192"/>
        <v>0</v>
      </c>
      <c r="AE156" s="229">
        <f t="shared" si="192"/>
        <v>0</v>
      </c>
      <c r="AF156" s="229">
        <f t="shared" si="192"/>
        <v>0</v>
      </c>
      <c r="AG156" s="229">
        <f t="shared" si="192"/>
        <v>0</v>
      </c>
      <c r="AH156" s="229">
        <f t="shared" si="192"/>
        <v>0</v>
      </c>
      <c r="AI156" s="229">
        <f t="shared" si="192"/>
        <v>0</v>
      </c>
      <c r="AJ156" s="229">
        <f t="shared" si="192"/>
        <v>0</v>
      </c>
      <c r="AK156" s="229">
        <f t="shared" si="193"/>
        <v>0</v>
      </c>
      <c r="AL156" s="229">
        <f t="shared" si="193"/>
        <v>0</v>
      </c>
      <c r="AM156" s="229">
        <f t="shared" si="193"/>
        <v>0</v>
      </c>
      <c r="AN156" s="229">
        <f t="shared" si="193"/>
        <v>0</v>
      </c>
      <c r="AO156" s="229">
        <f t="shared" si="200"/>
        <v>0</v>
      </c>
      <c r="AP156" s="229">
        <f t="shared" si="200"/>
        <v>0</v>
      </c>
      <c r="AQ156" s="229">
        <f t="shared" si="200"/>
        <v>0</v>
      </c>
      <c r="AR156" s="229">
        <f t="shared" si="200"/>
        <v>0</v>
      </c>
      <c r="AS156" s="229">
        <f t="shared" si="200"/>
        <v>0</v>
      </c>
      <c r="AT156" s="229">
        <f t="shared" si="200"/>
        <v>0</v>
      </c>
      <c r="AU156" s="229">
        <f t="shared" si="200"/>
        <v>0</v>
      </c>
      <c r="AV156" s="229">
        <f t="shared" si="200"/>
        <v>0</v>
      </c>
      <c r="AW156" s="229">
        <f t="shared" si="200"/>
        <v>0</v>
      </c>
      <c r="AX156" s="229">
        <f t="shared" si="200"/>
        <v>0</v>
      </c>
      <c r="AY156" s="229">
        <f t="shared" si="200"/>
        <v>0</v>
      </c>
      <c r="AZ156" s="229">
        <f t="shared" si="200"/>
        <v>0</v>
      </c>
      <c r="BA156" s="229">
        <f t="shared" si="200"/>
        <v>0</v>
      </c>
      <c r="BB156" s="229">
        <f t="shared" si="200"/>
        <v>0</v>
      </c>
      <c r="BC156" s="229">
        <f t="shared" si="200"/>
        <v>0</v>
      </c>
      <c r="BD156" s="229">
        <f t="shared" si="200"/>
        <v>0</v>
      </c>
      <c r="BE156" s="229">
        <f t="shared" si="200"/>
        <v>0</v>
      </c>
      <c r="BF156" s="229">
        <f t="shared" si="200"/>
        <v>0</v>
      </c>
      <c r="BG156" s="229">
        <f t="shared" si="200"/>
        <v>0</v>
      </c>
      <c r="BH156" s="229">
        <f t="shared" si="200"/>
        <v>0</v>
      </c>
      <c r="BI156" s="229">
        <f t="shared" si="200"/>
        <v>0</v>
      </c>
      <c r="BJ156" s="229">
        <f t="shared" si="200"/>
        <v>0</v>
      </c>
      <c r="BK156" s="229">
        <f t="shared" si="200"/>
        <v>0</v>
      </c>
      <c r="BL156" s="229">
        <f t="shared" si="200"/>
        <v>0</v>
      </c>
      <c r="BM156" s="229">
        <f t="shared" si="200"/>
        <v>0</v>
      </c>
      <c r="BN156" s="229">
        <f t="shared" si="200"/>
        <v>0</v>
      </c>
      <c r="BO156" s="229">
        <f t="shared" si="200"/>
        <v>0</v>
      </c>
      <c r="BP156" s="229">
        <f t="shared" si="200"/>
        <v>0</v>
      </c>
      <c r="BQ156" s="229">
        <f t="shared" si="200"/>
        <v>0</v>
      </c>
      <c r="BR156" s="229">
        <f t="shared" si="200"/>
        <v>0</v>
      </c>
      <c r="BS156" s="229">
        <f t="shared" si="200"/>
        <v>0</v>
      </c>
      <c r="BT156" s="229">
        <f t="shared" si="200"/>
        <v>0</v>
      </c>
      <c r="BU156" s="229">
        <f t="shared" si="200"/>
        <v>0</v>
      </c>
      <c r="BV156" s="229">
        <f t="shared" si="200"/>
        <v>0</v>
      </c>
      <c r="BW156" s="229">
        <f t="shared" si="200"/>
        <v>0</v>
      </c>
      <c r="BX156" s="229">
        <f t="shared" si="200"/>
        <v>0</v>
      </c>
      <c r="BY156" s="229">
        <f t="shared" si="200"/>
        <v>0</v>
      </c>
      <c r="BZ156" s="229">
        <f t="shared" si="200"/>
        <v>0</v>
      </c>
    </row>
    <row r="157" spans="1:78" x14ac:dyDescent="0.2">
      <c r="A157" s="7" t="str">
        <f t="shared" ref="A157:B157" si="203">A82</f>
        <v>Roll-in 10</v>
      </c>
      <c r="B157" s="7">
        <f t="shared" si="203"/>
        <v>0</v>
      </c>
      <c r="C157" s="7">
        <f t="shared" si="198"/>
        <v>71</v>
      </c>
      <c r="D157" s="165">
        <f t="shared" si="187"/>
        <v>45626</v>
      </c>
      <c r="E157" s="229"/>
      <c r="F157" s="68"/>
      <c r="G157" s="229">
        <f t="shared" si="195"/>
        <v>0</v>
      </c>
      <c r="H157" s="229">
        <f t="shared" si="195"/>
        <v>0</v>
      </c>
      <c r="I157" s="229">
        <f t="shared" si="195"/>
        <v>0</v>
      </c>
      <c r="J157" s="229">
        <f t="shared" si="195"/>
        <v>0</v>
      </c>
      <c r="K157" s="229">
        <f t="shared" si="195"/>
        <v>0</v>
      </c>
      <c r="L157" s="229">
        <f t="shared" si="195"/>
        <v>0</v>
      </c>
      <c r="M157" s="229">
        <f t="shared" si="195"/>
        <v>0</v>
      </c>
      <c r="N157" s="229">
        <f t="shared" si="195"/>
        <v>0</v>
      </c>
      <c r="O157" s="229">
        <f t="shared" si="195"/>
        <v>0</v>
      </c>
      <c r="P157" s="229">
        <f t="shared" si="195"/>
        <v>0</v>
      </c>
      <c r="Q157" s="229">
        <f t="shared" si="195"/>
        <v>0</v>
      </c>
      <c r="R157" s="229">
        <f t="shared" si="195"/>
        <v>0</v>
      </c>
      <c r="S157" s="229">
        <f t="shared" si="195"/>
        <v>0</v>
      </c>
      <c r="T157" s="229">
        <f t="shared" si="195"/>
        <v>0</v>
      </c>
      <c r="U157" s="229">
        <f t="shared" si="195"/>
        <v>0</v>
      </c>
      <c r="V157" s="229">
        <f t="shared" si="195"/>
        <v>0</v>
      </c>
      <c r="W157" s="229">
        <f t="shared" si="192"/>
        <v>0</v>
      </c>
      <c r="X157" s="229">
        <f t="shared" si="192"/>
        <v>0</v>
      </c>
      <c r="Y157" s="229">
        <f t="shared" si="192"/>
        <v>0</v>
      </c>
      <c r="Z157" s="229">
        <f t="shared" si="192"/>
        <v>0</v>
      </c>
      <c r="AA157" s="229">
        <f t="shared" si="192"/>
        <v>0</v>
      </c>
      <c r="AB157" s="229">
        <f t="shared" si="192"/>
        <v>0</v>
      </c>
      <c r="AC157" s="229">
        <f t="shared" si="192"/>
        <v>0</v>
      </c>
      <c r="AD157" s="229">
        <f t="shared" si="192"/>
        <v>0</v>
      </c>
      <c r="AE157" s="229">
        <f t="shared" si="192"/>
        <v>0</v>
      </c>
      <c r="AF157" s="229">
        <f t="shared" si="192"/>
        <v>0</v>
      </c>
      <c r="AG157" s="229">
        <f t="shared" si="192"/>
        <v>0</v>
      </c>
      <c r="AH157" s="229">
        <f t="shared" si="192"/>
        <v>0</v>
      </c>
      <c r="AI157" s="229">
        <f t="shared" si="192"/>
        <v>0</v>
      </c>
      <c r="AJ157" s="229">
        <f t="shared" si="192"/>
        <v>0</v>
      </c>
      <c r="AK157" s="229">
        <f t="shared" si="193"/>
        <v>0</v>
      </c>
      <c r="AL157" s="229">
        <f t="shared" si="193"/>
        <v>0</v>
      </c>
      <c r="AM157" s="229">
        <f t="shared" si="193"/>
        <v>0</v>
      </c>
      <c r="AN157" s="229">
        <f t="shared" si="193"/>
        <v>0</v>
      </c>
      <c r="AO157" s="229">
        <f t="shared" si="200"/>
        <v>0</v>
      </c>
      <c r="AP157" s="229">
        <f t="shared" si="200"/>
        <v>0</v>
      </c>
      <c r="AQ157" s="229">
        <f t="shared" si="200"/>
        <v>0</v>
      </c>
      <c r="AR157" s="229">
        <f t="shared" si="200"/>
        <v>0</v>
      </c>
      <c r="AS157" s="229">
        <f t="shared" si="200"/>
        <v>0</v>
      </c>
      <c r="AT157" s="229">
        <f t="shared" si="200"/>
        <v>0</v>
      </c>
      <c r="AU157" s="229">
        <f t="shared" si="200"/>
        <v>0</v>
      </c>
      <c r="AV157" s="229">
        <f t="shared" si="200"/>
        <v>0</v>
      </c>
      <c r="AW157" s="229">
        <f t="shared" si="200"/>
        <v>0</v>
      </c>
      <c r="AX157" s="229">
        <f t="shared" si="200"/>
        <v>0</v>
      </c>
      <c r="AY157" s="229">
        <f t="shared" si="200"/>
        <v>0</v>
      </c>
      <c r="AZ157" s="229">
        <f t="shared" si="200"/>
        <v>0</v>
      </c>
      <c r="BA157" s="229">
        <f t="shared" si="200"/>
        <v>0</v>
      </c>
      <c r="BB157" s="229">
        <f t="shared" si="200"/>
        <v>0</v>
      </c>
      <c r="BC157" s="229">
        <f t="shared" si="200"/>
        <v>0</v>
      </c>
      <c r="BD157" s="229">
        <f t="shared" si="200"/>
        <v>0</v>
      </c>
      <c r="BE157" s="229">
        <f t="shared" si="200"/>
        <v>0</v>
      </c>
      <c r="BF157" s="229">
        <f t="shared" si="200"/>
        <v>0</v>
      </c>
      <c r="BG157" s="229">
        <f t="shared" si="200"/>
        <v>0</v>
      </c>
      <c r="BH157" s="229">
        <f t="shared" si="200"/>
        <v>0</v>
      </c>
      <c r="BI157" s="229">
        <f t="shared" si="200"/>
        <v>0</v>
      </c>
      <c r="BJ157" s="229">
        <f t="shared" si="200"/>
        <v>0</v>
      </c>
      <c r="BK157" s="229">
        <f t="shared" si="200"/>
        <v>0</v>
      </c>
      <c r="BL157" s="229">
        <f t="shared" si="200"/>
        <v>0</v>
      </c>
      <c r="BM157" s="229">
        <f t="shared" si="200"/>
        <v>0</v>
      </c>
      <c r="BN157" s="229">
        <f t="shared" si="200"/>
        <v>0</v>
      </c>
      <c r="BO157" s="229">
        <f t="shared" si="200"/>
        <v>0</v>
      </c>
      <c r="BP157" s="229">
        <f t="shared" si="200"/>
        <v>0</v>
      </c>
      <c r="BQ157" s="229">
        <f t="shared" si="200"/>
        <v>0</v>
      </c>
      <c r="BR157" s="229">
        <f t="shared" si="200"/>
        <v>0</v>
      </c>
      <c r="BS157" s="229">
        <f t="shared" si="200"/>
        <v>0</v>
      </c>
      <c r="BT157" s="229">
        <f t="shared" si="200"/>
        <v>0</v>
      </c>
      <c r="BU157" s="229">
        <f t="shared" si="200"/>
        <v>0</v>
      </c>
      <c r="BV157" s="229">
        <f t="shared" si="200"/>
        <v>0</v>
      </c>
      <c r="BW157" s="229">
        <f t="shared" si="200"/>
        <v>0</v>
      </c>
      <c r="BX157" s="229">
        <f t="shared" si="200"/>
        <v>0</v>
      </c>
      <c r="BY157" s="229">
        <f t="shared" si="200"/>
        <v>0</v>
      </c>
      <c r="BZ157" s="229">
        <f t="shared" si="200"/>
        <v>0</v>
      </c>
    </row>
    <row r="158" spans="1:78" x14ac:dyDescent="0.2">
      <c r="A158" s="7" t="str">
        <f t="shared" ref="A158:B158" si="204">A83</f>
        <v>Roll-in 10</v>
      </c>
      <c r="B158" s="7">
        <f t="shared" si="204"/>
        <v>0</v>
      </c>
      <c r="C158" s="7">
        <f t="shared" si="198"/>
        <v>72</v>
      </c>
      <c r="D158" s="165">
        <f t="shared" si="187"/>
        <v>45657</v>
      </c>
      <c r="E158" s="228"/>
      <c r="F158" s="68"/>
      <c r="G158" s="228">
        <f t="shared" si="195"/>
        <v>0</v>
      </c>
      <c r="H158" s="228">
        <f t="shared" si="195"/>
        <v>0</v>
      </c>
      <c r="I158" s="228">
        <f t="shared" si="195"/>
        <v>0</v>
      </c>
      <c r="J158" s="228">
        <f t="shared" si="195"/>
        <v>0</v>
      </c>
      <c r="K158" s="228">
        <f t="shared" si="195"/>
        <v>0</v>
      </c>
      <c r="L158" s="228">
        <f t="shared" si="195"/>
        <v>0</v>
      </c>
      <c r="M158" s="228">
        <f t="shared" si="195"/>
        <v>0</v>
      </c>
      <c r="N158" s="228">
        <f t="shared" si="195"/>
        <v>0</v>
      </c>
      <c r="O158" s="228">
        <f t="shared" si="195"/>
        <v>0</v>
      </c>
      <c r="P158" s="228">
        <f t="shared" si="195"/>
        <v>0</v>
      </c>
      <c r="Q158" s="228">
        <f t="shared" si="195"/>
        <v>0</v>
      </c>
      <c r="R158" s="228">
        <f t="shared" si="195"/>
        <v>0</v>
      </c>
      <c r="S158" s="228">
        <f t="shared" si="195"/>
        <v>0</v>
      </c>
      <c r="T158" s="228">
        <f t="shared" si="195"/>
        <v>0</v>
      </c>
      <c r="U158" s="228">
        <f t="shared" si="195"/>
        <v>0</v>
      </c>
      <c r="V158" s="228">
        <f t="shared" si="195"/>
        <v>0</v>
      </c>
      <c r="W158" s="228">
        <f t="shared" si="192"/>
        <v>0</v>
      </c>
      <c r="X158" s="228">
        <f t="shared" si="192"/>
        <v>0</v>
      </c>
      <c r="Y158" s="228">
        <f t="shared" si="192"/>
        <v>0</v>
      </c>
      <c r="Z158" s="228">
        <f t="shared" si="192"/>
        <v>0</v>
      </c>
      <c r="AA158" s="228">
        <f t="shared" si="192"/>
        <v>0</v>
      </c>
      <c r="AB158" s="228">
        <f t="shared" si="192"/>
        <v>0</v>
      </c>
      <c r="AC158" s="228">
        <f t="shared" si="192"/>
        <v>0</v>
      </c>
      <c r="AD158" s="228">
        <f t="shared" si="192"/>
        <v>0</v>
      </c>
      <c r="AE158" s="228">
        <f t="shared" si="192"/>
        <v>0</v>
      </c>
      <c r="AF158" s="228">
        <f t="shared" si="192"/>
        <v>0</v>
      </c>
      <c r="AG158" s="228">
        <f t="shared" si="192"/>
        <v>0</v>
      </c>
      <c r="AH158" s="228">
        <f t="shared" si="192"/>
        <v>0</v>
      </c>
      <c r="AI158" s="228">
        <f t="shared" si="192"/>
        <v>0</v>
      </c>
      <c r="AJ158" s="228">
        <f t="shared" si="192"/>
        <v>0</v>
      </c>
      <c r="AK158" s="228">
        <f t="shared" si="193"/>
        <v>0</v>
      </c>
      <c r="AL158" s="228">
        <f t="shared" si="193"/>
        <v>0</v>
      </c>
      <c r="AM158" s="228">
        <f t="shared" si="193"/>
        <v>0</v>
      </c>
      <c r="AN158" s="228">
        <f t="shared" si="193"/>
        <v>0</v>
      </c>
      <c r="AO158" s="228">
        <f t="shared" si="200"/>
        <v>0</v>
      </c>
      <c r="AP158" s="228">
        <f t="shared" si="200"/>
        <v>0</v>
      </c>
      <c r="AQ158" s="228">
        <f t="shared" si="200"/>
        <v>0</v>
      </c>
      <c r="AR158" s="228">
        <f t="shared" si="200"/>
        <v>0</v>
      </c>
      <c r="AS158" s="228">
        <f t="shared" si="200"/>
        <v>0</v>
      </c>
      <c r="AT158" s="228">
        <f t="shared" si="200"/>
        <v>0</v>
      </c>
      <c r="AU158" s="228">
        <f t="shared" si="200"/>
        <v>0</v>
      </c>
      <c r="AV158" s="228">
        <f t="shared" si="200"/>
        <v>0</v>
      </c>
      <c r="AW158" s="228">
        <f t="shared" si="200"/>
        <v>0</v>
      </c>
      <c r="AX158" s="228">
        <f t="shared" si="200"/>
        <v>0</v>
      </c>
      <c r="AY158" s="228">
        <f t="shared" si="200"/>
        <v>0</v>
      </c>
      <c r="AZ158" s="228">
        <f t="shared" si="200"/>
        <v>0</v>
      </c>
      <c r="BA158" s="228">
        <f t="shared" si="200"/>
        <v>0</v>
      </c>
      <c r="BB158" s="228">
        <f t="shared" si="200"/>
        <v>0</v>
      </c>
      <c r="BC158" s="228">
        <f t="shared" si="200"/>
        <v>0</v>
      </c>
      <c r="BD158" s="228">
        <f t="shared" si="200"/>
        <v>0</v>
      </c>
      <c r="BE158" s="228">
        <f t="shared" si="200"/>
        <v>0</v>
      </c>
      <c r="BF158" s="228">
        <f t="shared" si="200"/>
        <v>0</v>
      </c>
      <c r="BG158" s="228">
        <f t="shared" si="200"/>
        <v>0</v>
      </c>
      <c r="BH158" s="228">
        <f t="shared" si="200"/>
        <v>0</v>
      </c>
      <c r="BI158" s="228">
        <f t="shared" si="200"/>
        <v>0</v>
      </c>
      <c r="BJ158" s="228">
        <f t="shared" si="200"/>
        <v>0</v>
      </c>
      <c r="BK158" s="228">
        <f t="shared" si="200"/>
        <v>0</v>
      </c>
      <c r="BL158" s="228">
        <f t="shared" si="200"/>
        <v>0</v>
      </c>
      <c r="BM158" s="228">
        <f t="shared" si="200"/>
        <v>0</v>
      </c>
      <c r="BN158" s="228">
        <f t="shared" si="200"/>
        <v>0</v>
      </c>
      <c r="BO158" s="228">
        <f t="shared" si="200"/>
        <v>0</v>
      </c>
      <c r="BP158" s="228">
        <f t="shared" si="200"/>
        <v>0</v>
      </c>
      <c r="BQ158" s="228">
        <f t="shared" si="200"/>
        <v>0</v>
      </c>
      <c r="BR158" s="228">
        <f t="shared" si="200"/>
        <v>0</v>
      </c>
      <c r="BS158" s="228">
        <f t="shared" si="200"/>
        <v>0</v>
      </c>
      <c r="BT158" s="228">
        <f t="shared" si="200"/>
        <v>0</v>
      </c>
      <c r="BU158" s="228">
        <f t="shared" si="200"/>
        <v>0</v>
      </c>
      <c r="BV158" s="228">
        <f t="shared" si="200"/>
        <v>0</v>
      </c>
      <c r="BW158" s="228">
        <f t="shared" si="200"/>
        <v>0</v>
      </c>
      <c r="BX158" s="228">
        <f t="shared" si="200"/>
        <v>0</v>
      </c>
      <c r="BY158" s="228">
        <f t="shared" si="200"/>
        <v>0</v>
      </c>
      <c r="BZ158" s="228">
        <f t="shared" si="200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05">SUM(H87:H158)</f>
        <v>0</v>
      </c>
      <c r="I159" s="69">
        <f t="shared" si="205"/>
        <v>0</v>
      </c>
      <c r="J159" s="69">
        <f t="shared" si="205"/>
        <v>0</v>
      </c>
      <c r="K159" s="69">
        <f t="shared" si="205"/>
        <v>0</v>
      </c>
      <c r="L159" s="69">
        <f t="shared" si="205"/>
        <v>0</v>
      </c>
      <c r="M159" s="69">
        <f t="shared" si="205"/>
        <v>0</v>
      </c>
      <c r="N159" s="69">
        <f t="shared" si="205"/>
        <v>0</v>
      </c>
      <c r="O159" s="69">
        <f t="shared" si="205"/>
        <v>0</v>
      </c>
      <c r="P159" s="69">
        <f t="shared" si="205"/>
        <v>0</v>
      </c>
      <c r="Q159" s="69">
        <f t="shared" si="205"/>
        <v>0</v>
      </c>
      <c r="R159" s="69">
        <f t="shared" si="205"/>
        <v>0</v>
      </c>
      <c r="S159" s="69">
        <f t="shared" si="205"/>
        <v>0</v>
      </c>
      <c r="T159" s="69">
        <f t="shared" si="205"/>
        <v>0</v>
      </c>
      <c r="U159" s="69">
        <f t="shared" si="205"/>
        <v>0</v>
      </c>
      <c r="V159" s="69">
        <f t="shared" si="205"/>
        <v>0</v>
      </c>
      <c r="W159" s="69">
        <f t="shared" si="205"/>
        <v>0</v>
      </c>
      <c r="X159" s="69">
        <f t="shared" si="205"/>
        <v>0</v>
      </c>
      <c r="Y159" s="69">
        <f t="shared" si="205"/>
        <v>0</v>
      </c>
      <c r="Z159" s="69">
        <f t="shared" si="205"/>
        <v>0</v>
      </c>
      <c r="AA159" s="69">
        <f t="shared" si="205"/>
        <v>0</v>
      </c>
      <c r="AB159" s="69">
        <f t="shared" si="205"/>
        <v>0</v>
      </c>
      <c r="AC159" s="69">
        <f t="shared" si="205"/>
        <v>0</v>
      </c>
      <c r="AD159" s="69">
        <f t="shared" si="205"/>
        <v>0</v>
      </c>
      <c r="AE159" s="69">
        <f t="shared" si="205"/>
        <v>0</v>
      </c>
      <c r="AF159" s="69">
        <f t="shared" si="205"/>
        <v>0</v>
      </c>
      <c r="AG159" s="69">
        <f t="shared" si="205"/>
        <v>0</v>
      </c>
      <c r="AH159" s="69">
        <f t="shared" si="205"/>
        <v>0</v>
      </c>
      <c r="AI159" s="69">
        <f t="shared" si="205"/>
        <v>0</v>
      </c>
      <c r="AJ159" s="69">
        <f t="shared" si="205"/>
        <v>0</v>
      </c>
      <c r="AK159" s="69">
        <f t="shared" si="205"/>
        <v>0</v>
      </c>
      <c r="AL159" s="69">
        <f t="shared" si="205"/>
        <v>0</v>
      </c>
      <c r="AM159" s="69">
        <f t="shared" si="205"/>
        <v>0</v>
      </c>
      <c r="AN159" s="69">
        <f t="shared" si="205"/>
        <v>0</v>
      </c>
      <c r="AO159" s="69">
        <f t="shared" ref="AO159:BZ159" si="206">SUM(AO87:AO158)</f>
        <v>0</v>
      </c>
      <c r="AP159" s="69">
        <f t="shared" si="206"/>
        <v>0</v>
      </c>
      <c r="AQ159" s="69">
        <f t="shared" si="206"/>
        <v>0</v>
      </c>
      <c r="AR159" s="69">
        <f t="shared" si="206"/>
        <v>0</v>
      </c>
      <c r="AS159" s="69">
        <f t="shared" si="206"/>
        <v>0</v>
      </c>
      <c r="AT159" s="69">
        <f t="shared" si="206"/>
        <v>0</v>
      </c>
      <c r="AU159" s="69">
        <f t="shared" si="206"/>
        <v>0</v>
      </c>
      <c r="AV159" s="69">
        <f t="shared" si="206"/>
        <v>0</v>
      </c>
      <c r="AW159" s="69">
        <f t="shared" si="206"/>
        <v>0</v>
      </c>
      <c r="AX159" s="69">
        <f t="shared" si="206"/>
        <v>0</v>
      </c>
      <c r="AY159" s="69">
        <f t="shared" si="206"/>
        <v>0</v>
      </c>
      <c r="AZ159" s="69">
        <f t="shared" si="206"/>
        <v>0</v>
      </c>
      <c r="BA159" s="69">
        <f t="shared" si="206"/>
        <v>0</v>
      </c>
      <c r="BB159" s="69">
        <f t="shared" si="206"/>
        <v>0</v>
      </c>
      <c r="BC159" s="69">
        <f t="shared" si="206"/>
        <v>0</v>
      </c>
      <c r="BD159" s="69">
        <f t="shared" si="206"/>
        <v>0</v>
      </c>
      <c r="BE159" s="69">
        <f t="shared" si="206"/>
        <v>0</v>
      </c>
      <c r="BF159" s="69">
        <f t="shared" si="206"/>
        <v>0</v>
      </c>
      <c r="BG159" s="69">
        <f t="shared" si="206"/>
        <v>0</v>
      </c>
      <c r="BH159" s="69">
        <f t="shared" si="206"/>
        <v>0</v>
      </c>
      <c r="BI159" s="69">
        <f t="shared" si="206"/>
        <v>0</v>
      </c>
      <c r="BJ159" s="69">
        <f t="shared" si="206"/>
        <v>0</v>
      </c>
      <c r="BK159" s="69">
        <f t="shared" si="206"/>
        <v>0</v>
      </c>
      <c r="BL159" s="69">
        <f t="shared" si="206"/>
        <v>0</v>
      </c>
      <c r="BM159" s="69">
        <f t="shared" si="206"/>
        <v>0</v>
      </c>
      <c r="BN159" s="69">
        <f t="shared" si="206"/>
        <v>0</v>
      </c>
      <c r="BO159" s="69">
        <f t="shared" si="206"/>
        <v>0</v>
      </c>
      <c r="BP159" s="69">
        <f t="shared" si="206"/>
        <v>0</v>
      </c>
      <c r="BQ159" s="69">
        <f t="shared" si="206"/>
        <v>0</v>
      </c>
      <c r="BR159" s="69">
        <f t="shared" si="206"/>
        <v>0</v>
      </c>
      <c r="BS159" s="69">
        <f t="shared" si="206"/>
        <v>0</v>
      </c>
      <c r="BT159" s="69">
        <f t="shared" si="206"/>
        <v>0</v>
      </c>
      <c r="BU159" s="69">
        <f t="shared" si="206"/>
        <v>0</v>
      </c>
      <c r="BV159" s="69">
        <f t="shared" si="206"/>
        <v>0</v>
      </c>
      <c r="BW159" s="69">
        <f t="shared" si="206"/>
        <v>0</v>
      </c>
      <c r="BX159" s="69">
        <f t="shared" si="206"/>
        <v>0</v>
      </c>
      <c r="BY159" s="69">
        <f t="shared" si="206"/>
        <v>0</v>
      </c>
      <c r="BZ159" s="69">
        <f t="shared" si="206"/>
        <v>0</v>
      </c>
    </row>
    <row r="160" spans="1:78" collapsed="1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AN167" si="207">IF($D163=H$9,$E163*$G$3/2,IF(AND($C163+$E$3&gt;H$8,H$9&gt;$D163),$E163*$G$3,0))</f>
        <v>0</v>
      </c>
      <c r="I163" s="229">
        <f t="shared" si="207"/>
        <v>0</v>
      </c>
      <c r="J163" s="229">
        <f t="shared" si="207"/>
        <v>0</v>
      </c>
      <c r="K163" s="229">
        <f t="shared" si="207"/>
        <v>0</v>
      </c>
      <c r="L163" s="229">
        <f t="shared" si="207"/>
        <v>0</v>
      </c>
      <c r="M163" s="229">
        <f t="shared" si="207"/>
        <v>0</v>
      </c>
      <c r="N163" s="229">
        <f t="shared" si="207"/>
        <v>0</v>
      </c>
      <c r="O163" s="229">
        <f t="shared" si="207"/>
        <v>0</v>
      </c>
      <c r="P163" s="229">
        <f t="shared" si="207"/>
        <v>0</v>
      </c>
      <c r="Q163" s="229">
        <f t="shared" si="207"/>
        <v>0</v>
      </c>
      <c r="R163" s="229">
        <f t="shared" si="207"/>
        <v>0</v>
      </c>
      <c r="S163" s="229">
        <f t="shared" si="207"/>
        <v>0</v>
      </c>
      <c r="T163" s="229">
        <f t="shared" si="207"/>
        <v>0</v>
      </c>
      <c r="U163" s="229">
        <f t="shared" si="207"/>
        <v>0</v>
      </c>
      <c r="V163" s="229">
        <f t="shared" si="207"/>
        <v>0</v>
      </c>
      <c r="W163" s="229">
        <f t="shared" si="207"/>
        <v>0</v>
      </c>
      <c r="X163" s="229">
        <f t="shared" si="207"/>
        <v>0</v>
      </c>
      <c r="Y163" s="229">
        <f t="shared" si="207"/>
        <v>0</v>
      </c>
      <c r="Z163" s="229">
        <f t="shared" si="207"/>
        <v>0</v>
      </c>
      <c r="AA163" s="229">
        <f t="shared" si="207"/>
        <v>0</v>
      </c>
      <c r="AB163" s="229">
        <f t="shared" si="207"/>
        <v>0</v>
      </c>
      <c r="AC163" s="229">
        <f t="shared" si="207"/>
        <v>0</v>
      </c>
      <c r="AD163" s="229">
        <f t="shared" si="207"/>
        <v>0</v>
      </c>
      <c r="AE163" s="229">
        <f t="shared" si="207"/>
        <v>0</v>
      </c>
      <c r="AF163" s="229">
        <f t="shared" si="207"/>
        <v>0</v>
      </c>
      <c r="AG163" s="229">
        <f t="shared" si="207"/>
        <v>0</v>
      </c>
      <c r="AH163" s="229">
        <f t="shared" si="207"/>
        <v>0</v>
      </c>
      <c r="AI163" s="229">
        <f t="shared" si="207"/>
        <v>0</v>
      </c>
      <c r="AJ163" s="229">
        <f t="shared" si="207"/>
        <v>0</v>
      </c>
      <c r="AK163" s="229">
        <f t="shared" si="207"/>
        <v>0</v>
      </c>
      <c r="AL163" s="229">
        <f t="shared" si="207"/>
        <v>0</v>
      </c>
      <c r="AM163" s="229">
        <f t="shared" si="207"/>
        <v>0</v>
      </c>
      <c r="AN163" s="229">
        <f t="shared" si="207"/>
        <v>0</v>
      </c>
      <c r="AO163" s="229">
        <f t="shared" ref="AO163:BZ167" si="208">IF($D163=AO$9,$E163*$G$3/2,IF(AND($C163+$E$3&gt;AO$8,AO$9&gt;$D163),$E163*$G$3,0))</f>
        <v>0</v>
      </c>
      <c r="AP163" s="229">
        <f t="shared" si="208"/>
        <v>0</v>
      </c>
      <c r="AQ163" s="229">
        <f t="shared" si="208"/>
        <v>0</v>
      </c>
      <c r="AR163" s="229">
        <f t="shared" si="208"/>
        <v>0</v>
      </c>
      <c r="AS163" s="229">
        <f t="shared" si="208"/>
        <v>0</v>
      </c>
      <c r="AT163" s="229">
        <f t="shared" si="208"/>
        <v>0</v>
      </c>
      <c r="AU163" s="229">
        <f t="shared" si="208"/>
        <v>0</v>
      </c>
      <c r="AV163" s="229">
        <f t="shared" si="208"/>
        <v>0</v>
      </c>
      <c r="AW163" s="229">
        <f t="shared" si="208"/>
        <v>0</v>
      </c>
      <c r="AX163" s="229">
        <f t="shared" si="208"/>
        <v>0</v>
      </c>
      <c r="AY163" s="229">
        <f t="shared" si="208"/>
        <v>0</v>
      </c>
      <c r="AZ163" s="229">
        <f t="shared" si="208"/>
        <v>0</v>
      </c>
      <c r="BA163" s="229">
        <f t="shared" si="208"/>
        <v>0</v>
      </c>
      <c r="BB163" s="229">
        <f t="shared" si="208"/>
        <v>0</v>
      </c>
      <c r="BC163" s="229">
        <f t="shared" si="208"/>
        <v>0</v>
      </c>
      <c r="BD163" s="229">
        <f t="shared" si="208"/>
        <v>0</v>
      </c>
      <c r="BE163" s="229">
        <f t="shared" si="208"/>
        <v>0</v>
      </c>
      <c r="BF163" s="229">
        <f t="shared" si="208"/>
        <v>0</v>
      </c>
      <c r="BG163" s="229">
        <f t="shared" si="208"/>
        <v>0</v>
      </c>
      <c r="BH163" s="229">
        <f t="shared" si="208"/>
        <v>0</v>
      </c>
      <c r="BI163" s="229">
        <f t="shared" si="208"/>
        <v>0</v>
      </c>
      <c r="BJ163" s="229">
        <f t="shared" si="208"/>
        <v>0</v>
      </c>
      <c r="BK163" s="229">
        <f t="shared" si="208"/>
        <v>0</v>
      </c>
      <c r="BL163" s="229">
        <f t="shared" si="208"/>
        <v>0</v>
      </c>
      <c r="BM163" s="229">
        <f t="shared" si="208"/>
        <v>0</v>
      </c>
      <c r="BN163" s="229">
        <f t="shared" si="208"/>
        <v>0</v>
      </c>
      <c r="BO163" s="229">
        <f t="shared" si="208"/>
        <v>0</v>
      </c>
      <c r="BP163" s="229">
        <f t="shared" si="208"/>
        <v>0</v>
      </c>
      <c r="BQ163" s="229">
        <f t="shared" si="208"/>
        <v>0</v>
      </c>
      <c r="BR163" s="229">
        <f t="shared" si="208"/>
        <v>0</v>
      </c>
      <c r="BS163" s="229">
        <f t="shared" si="208"/>
        <v>0</v>
      </c>
      <c r="BT163" s="229">
        <f t="shared" si="208"/>
        <v>0</v>
      </c>
      <c r="BU163" s="229">
        <f t="shared" si="208"/>
        <v>0</v>
      </c>
      <c r="BV163" s="229">
        <f t="shared" si="208"/>
        <v>0</v>
      </c>
      <c r="BW163" s="229">
        <f t="shared" si="208"/>
        <v>0</v>
      </c>
      <c r="BX163" s="229">
        <f t="shared" si="208"/>
        <v>0</v>
      </c>
      <c r="BY163" s="229">
        <f t="shared" si="208"/>
        <v>0</v>
      </c>
      <c r="BZ163" s="229">
        <f t="shared" si="208"/>
        <v>0</v>
      </c>
    </row>
    <row r="164" spans="1:78" x14ac:dyDescent="0.2">
      <c r="A164" s="7" t="str">
        <f t="shared" ref="A164:B183" si="209">A13</f>
        <v>Roll-in 1</v>
      </c>
      <c r="B164" s="7">
        <f t="shared" si="209"/>
        <v>1</v>
      </c>
      <c r="C164" s="7">
        <f>C163+1</f>
        <v>2</v>
      </c>
      <c r="D164" s="165">
        <f t="shared" ref="D164:D195" si="210">D13</f>
        <v>43524</v>
      </c>
      <c r="E164" s="68"/>
      <c r="F164" s="77"/>
      <c r="G164" s="229">
        <f t="shared" ref="G164:V183" si="211">IF($D164=G$9,$E164*$G$3/2,IF(AND($C164+$E$3&gt;G$8,G$9&gt;$D164),$E164*$G$3,0))</f>
        <v>0</v>
      </c>
      <c r="H164" s="229">
        <f t="shared" si="207"/>
        <v>0</v>
      </c>
      <c r="I164" s="229">
        <f t="shared" si="207"/>
        <v>0</v>
      </c>
      <c r="J164" s="229">
        <f t="shared" si="207"/>
        <v>0</v>
      </c>
      <c r="K164" s="229">
        <f t="shared" si="207"/>
        <v>0</v>
      </c>
      <c r="L164" s="229">
        <f t="shared" si="207"/>
        <v>0</v>
      </c>
      <c r="M164" s="229">
        <f t="shared" si="207"/>
        <v>0</v>
      </c>
      <c r="N164" s="229">
        <f t="shared" si="207"/>
        <v>0</v>
      </c>
      <c r="O164" s="229">
        <f t="shared" si="207"/>
        <v>0</v>
      </c>
      <c r="P164" s="229">
        <f t="shared" si="207"/>
        <v>0</v>
      </c>
      <c r="Q164" s="229">
        <f t="shared" si="207"/>
        <v>0</v>
      </c>
      <c r="R164" s="229">
        <f t="shared" si="207"/>
        <v>0</v>
      </c>
      <c r="S164" s="229">
        <f t="shared" si="207"/>
        <v>0</v>
      </c>
      <c r="T164" s="229">
        <f t="shared" si="207"/>
        <v>0</v>
      </c>
      <c r="U164" s="229">
        <f t="shared" si="207"/>
        <v>0</v>
      </c>
      <c r="V164" s="229">
        <f t="shared" si="207"/>
        <v>0</v>
      </c>
      <c r="W164" s="229">
        <f t="shared" si="207"/>
        <v>0</v>
      </c>
      <c r="X164" s="229">
        <f t="shared" si="207"/>
        <v>0</v>
      </c>
      <c r="Y164" s="229">
        <f t="shared" si="207"/>
        <v>0</v>
      </c>
      <c r="Z164" s="229">
        <f t="shared" si="207"/>
        <v>0</v>
      </c>
      <c r="AA164" s="229">
        <f t="shared" si="207"/>
        <v>0</v>
      </c>
      <c r="AB164" s="229">
        <f t="shared" si="207"/>
        <v>0</v>
      </c>
      <c r="AC164" s="229">
        <f t="shared" si="207"/>
        <v>0</v>
      </c>
      <c r="AD164" s="229">
        <f t="shared" si="207"/>
        <v>0</v>
      </c>
      <c r="AE164" s="229">
        <f t="shared" si="207"/>
        <v>0</v>
      </c>
      <c r="AF164" s="229">
        <f t="shared" si="207"/>
        <v>0</v>
      </c>
      <c r="AG164" s="229">
        <f t="shared" si="207"/>
        <v>0</v>
      </c>
      <c r="AH164" s="229">
        <f t="shared" si="207"/>
        <v>0</v>
      </c>
      <c r="AI164" s="229">
        <f t="shared" si="207"/>
        <v>0</v>
      </c>
      <c r="AJ164" s="229">
        <f t="shared" si="207"/>
        <v>0</v>
      </c>
      <c r="AK164" s="229">
        <f t="shared" si="207"/>
        <v>0</v>
      </c>
      <c r="AL164" s="229">
        <f t="shared" si="207"/>
        <v>0</v>
      </c>
      <c r="AM164" s="229">
        <f t="shared" si="207"/>
        <v>0</v>
      </c>
      <c r="AN164" s="229">
        <f t="shared" si="207"/>
        <v>0</v>
      </c>
      <c r="AO164" s="229">
        <f t="shared" si="208"/>
        <v>0</v>
      </c>
      <c r="AP164" s="229">
        <f t="shared" si="208"/>
        <v>0</v>
      </c>
      <c r="AQ164" s="229">
        <f t="shared" si="208"/>
        <v>0</v>
      </c>
      <c r="AR164" s="229">
        <f t="shared" si="208"/>
        <v>0</v>
      </c>
      <c r="AS164" s="229">
        <f t="shared" si="208"/>
        <v>0</v>
      </c>
      <c r="AT164" s="229">
        <f t="shared" si="208"/>
        <v>0</v>
      </c>
      <c r="AU164" s="229">
        <f t="shared" si="208"/>
        <v>0</v>
      </c>
      <c r="AV164" s="229">
        <f t="shared" si="208"/>
        <v>0</v>
      </c>
      <c r="AW164" s="229">
        <f t="shared" si="208"/>
        <v>0</v>
      </c>
      <c r="AX164" s="229">
        <f t="shared" si="208"/>
        <v>0</v>
      </c>
      <c r="AY164" s="229">
        <f t="shared" si="208"/>
        <v>0</v>
      </c>
      <c r="AZ164" s="229">
        <f t="shared" si="208"/>
        <v>0</v>
      </c>
      <c r="BA164" s="229">
        <f t="shared" si="208"/>
        <v>0</v>
      </c>
      <c r="BB164" s="229">
        <f t="shared" si="208"/>
        <v>0</v>
      </c>
      <c r="BC164" s="229">
        <f t="shared" si="208"/>
        <v>0</v>
      </c>
      <c r="BD164" s="229">
        <f t="shared" si="208"/>
        <v>0</v>
      </c>
      <c r="BE164" s="229">
        <f t="shared" si="208"/>
        <v>0</v>
      </c>
      <c r="BF164" s="229">
        <f t="shared" si="208"/>
        <v>0</v>
      </c>
      <c r="BG164" s="229">
        <f t="shared" si="208"/>
        <v>0</v>
      </c>
      <c r="BH164" s="229">
        <f t="shared" si="208"/>
        <v>0</v>
      </c>
      <c r="BI164" s="229">
        <f t="shared" si="208"/>
        <v>0</v>
      </c>
      <c r="BJ164" s="229">
        <f t="shared" si="208"/>
        <v>0</v>
      </c>
      <c r="BK164" s="229">
        <f t="shared" si="208"/>
        <v>0</v>
      </c>
      <c r="BL164" s="229">
        <f t="shared" si="208"/>
        <v>0</v>
      </c>
      <c r="BM164" s="229">
        <f t="shared" si="208"/>
        <v>0</v>
      </c>
      <c r="BN164" s="229">
        <f t="shared" si="208"/>
        <v>0</v>
      </c>
      <c r="BO164" s="229">
        <f t="shared" si="208"/>
        <v>0</v>
      </c>
      <c r="BP164" s="229">
        <f t="shared" si="208"/>
        <v>0</v>
      </c>
      <c r="BQ164" s="229">
        <f t="shared" si="208"/>
        <v>0</v>
      </c>
      <c r="BR164" s="229">
        <f t="shared" si="208"/>
        <v>0</v>
      </c>
      <c r="BS164" s="229">
        <f t="shared" si="208"/>
        <v>0</v>
      </c>
      <c r="BT164" s="229">
        <f t="shared" si="208"/>
        <v>0</v>
      </c>
      <c r="BU164" s="229">
        <f t="shared" si="208"/>
        <v>0</v>
      </c>
      <c r="BV164" s="229">
        <f t="shared" si="208"/>
        <v>0</v>
      </c>
      <c r="BW164" s="229">
        <f t="shared" si="208"/>
        <v>0</v>
      </c>
      <c r="BX164" s="229">
        <f t="shared" si="208"/>
        <v>0</v>
      </c>
      <c r="BY164" s="229">
        <f t="shared" si="208"/>
        <v>0</v>
      </c>
      <c r="BZ164" s="229">
        <f t="shared" si="208"/>
        <v>0</v>
      </c>
    </row>
    <row r="165" spans="1:78" x14ac:dyDescent="0.2">
      <c r="A165" s="7" t="str">
        <f t="shared" si="209"/>
        <v>Roll-in 1</v>
      </c>
      <c r="B165" s="7">
        <f t="shared" si="209"/>
        <v>1</v>
      </c>
      <c r="C165" s="7">
        <f t="shared" ref="C165:C228" si="212">C164+1</f>
        <v>3</v>
      </c>
      <c r="D165" s="165">
        <f t="shared" si="210"/>
        <v>43555</v>
      </c>
      <c r="E165" s="68"/>
      <c r="F165" s="77"/>
      <c r="G165" s="229">
        <f t="shared" si="211"/>
        <v>0</v>
      </c>
      <c r="H165" s="229">
        <f t="shared" si="207"/>
        <v>0</v>
      </c>
      <c r="I165" s="229">
        <f t="shared" si="207"/>
        <v>0</v>
      </c>
      <c r="J165" s="229">
        <f t="shared" si="207"/>
        <v>0</v>
      </c>
      <c r="K165" s="229">
        <f t="shared" si="207"/>
        <v>0</v>
      </c>
      <c r="L165" s="229">
        <f t="shared" si="207"/>
        <v>0</v>
      </c>
      <c r="M165" s="229">
        <f t="shared" si="207"/>
        <v>0</v>
      </c>
      <c r="N165" s="229">
        <f t="shared" si="207"/>
        <v>0</v>
      </c>
      <c r="O165" s="229">
        <f t="shared" si="207"/>
        <v>0</v>
      </c>
      <c r="P165" s="229">
        <f t="shared" si="207"/>
        <v>0</v>
      </c>
      <c r="Q165" s="229">
        <f t="shared" si="207"/>
        <v>0</v>
      </c>
      <c r="R165" s="229">
        <f t="shared" si="207"/>
        <v>0</v>
      </c>
      <c r="S165" s="229">
        <f t="shared" si="207"/>
        <v>0</v>
      </c>
      <c r="T165" s="229">
        <f t="shared" si="207"/>
        <v>0</v>
      </c>
      <c r="U165" s="229">
        <f t="shared" si="207"/>
        <v>0</v>
      </c>
      <c r="V165" s="229">
        <f t="shared" si="207"/>
        <v>0</v>
      </c>
      <c r="W165" s="229">
        <f t="shared" si="207"/>
        <v>0</v>
      </c>
      <c r="X165" s="229">
        <f t="shared" si="207"/>
        <v>0</v>
      </c>
      <c r="Y165" s="229">
        <f t="shared" si="207"/>
        <v>0</v>
      </c>
      <c r="Z165" s="229">
        <f t="shared" si="207"/>
        <v>0</v>
      </c>
      <c r="AA165" s="229">
        <f t="shared" si="207"/>
        <v>0</v>
      </c>
      <c r="AB165" s="229">
        <f t="shared" si="207"/>
        <v>0</v>
      </c>
      <c r="AC165" s="229">
        <f t="shared" si="207"/>
        <v>0</v>
      </c>
      <c r="AD165" s="229">
        <f t="shared" si="207"/>
        <v>0</v>
      </c>
      <c r="AE165" s="229">
        <f t="shared" si="207"/>
        <v>0</v>
      </c>
      <c r="AF165" s="229">
        <f t="shared" si="207"/>
        <v>0</v>
      </c>
      <c r="AG165" s="229">
        <f t="shared" si="207"/>
        <v>0</v>
      </c>
      <c r="AH165" s="229">
        <f t="shared" si="207"/>
        <v>0</v>
      </c>
      <c r="AI165" s="229">
        <f t="shared" si="207"/>
        <v>0</v>
      </c>
      <c r="AJ165" s="229">
        <f t="shared" si="207"/>
        <v>0</v>
      </c>
      <c r="AK165" s="229">
        <f t="shared" si="207"/>
        <v>0</v>
      </c>
      <c r="AL165" s="229">
        <f t="shared" si="207"/>
        <v>0</v>
      </c>
      <c r="AM165" s="229">
        <f t="shared" si="207"/>
        <v>0</v>
      </c>
      <c r="AN165" s="229">
        <f t="shared" si="207"/>
        <v>0</v>
      </c>
      <c r="AO165" s="229">
        <f t="shared" si="208"/>
        <v>0</v>
      </c>
      <c r="AP165" s="229">
        <f t="shared" si="208"/>
        <v>0</v>
      </c>
      <c r="AQ165" s="229">
        <f t="shared" si="208"/>
        <v>0</v>
      </c>
      <c r="AR165" s="229">
        <f t="shared" si="208"/>
        <v>0</v>
      </c>
      <c r="AS165" s="229">
        <f t="shared" si="208"/>
        <v>0</v>
      </c>
      <c r="AT165" s="229">
        <f t="shared" si="208"/>
        <v>0</v>
      </c>
      <c r="AU165" s="229">
        <f t="shared" si="208"/>
        <v>0</v>
      </c>
      <c r="AV165" s="229">
        <f t="shared" si="208"/>
        <v>0</v>
      </c>
      <c r="AW165" s="229">
        <f t="shared" si="208"/>
        <v>0</v>
      </c>
      <c r="AX165" s="229">
        <f t="shared" si="208"/>
        <v>0</v>
      </c>
      <c r="AY165" s="229">
        <f t="shared" si="208"/>
        <v>0</v>
      </c>
      <c r="AZ165" s="229">
        <f t="shared" si="208"/>
        <v>0</v>
      </c>
      <c r="BA165" s="229">
        <f t="shared" si="208"/>
        <v>0</v>
      </c>
      <c r="BB165" s="229">
        <f t="shared" si="208"/>
        <v>0</v>
      </c>
      <c r="BC165" s="229">
        <f t="shared" si="208"/>
        <v>0</v>
      </c>
      <c r="BD165" s="229">
        <f t="shared" si="208"/>
        <v>0</v>
      </c>
      <c r="BE165" s="229">
        <f t="shared" si="208"/>
        <v>0</v>
      </c>
      <c r="BF165" s="229">
        <f t="shared" si="208"/>
        <v>0</v>
      </c>
      <c r="BG165" s="229">
        <f t="shared" si="208"/>
        <v>0</v>
      </c>
      <c r="BH165" s="229">
        <f t="shared" si="208"/>
        <v>0</v>
      </c>
      <c r="BI165" s="229">
        <f t="shared" si="208"/>
        <v>0</v>
      </c>
      <c r="BJ165" s="229">
        <f t="shared" si="208"/>
        <v>0</v>
      </c>
      <c r="BK165" s="229">
        <f t="shared" si="208"/>
        <v>0</v>
      </c>
      <c r="BL165" s="229">
        <f t="shared" si="208"/>
        <v>0</v>
      </c>
      <c r="BM165" s="229">
        <f t="shared" si="208"/>
        <v>0</v>
      </c>
      <c r="BN165" s="229">
        <f t="shared" si="208"/>
        <v>0</v>
      </c>
      <c r="BO165" s="229">
        <f t="shared" si="208"/>
        <v>0</v>
      </c>
      <c r="BP165" s="229">
        <f t="shared" si="208"/>
        <v>0</v>
      </c>
      <c r="BQ165" s="229">
        <f t="shared" si="208"/>
        <v>0</v>
      </c>
      <c r="BR165" s="229">
        <f t="shared" si="208"/>
        <v>0</v>
      </c>
      <c r="BS165" s="229">
        <f t="shared" si="208"/>
        <v>0</v>
      </c>
      <c r="BT165" s="229">
        <f t="shared" si="208"/>
        <v>0</v>
      </c>
      <c r="BU165" s="229">
        <f t="shared" si="208"/>
        <v>0</v>
      </c>
      <c r="BV165" s="229">
        <f t="shared" si="208"/>
        <v>0</v>
      </c>
      <c r="BW165" s="229">
        <f t="shared" si="208"/>
        <v>0</v>
      </c>
      <c r="BX165" s="229">
        <f t="shared" si="208"/>
        <v>0</v>
      </c>
      <c r="BY165" s="229">
        <f t="shared" si="208"/>
        <v>0</v>
      </c>
      <c r="BZ165" s="229">
        <f t="shared" si="208"/>
        <v>0</v>
      </c>
    </row>
    <row r="166" spans="1:78" s="203" customFormat="1" x14ac:dyDescent="0.2">
      <c r="A166" s="7" t="str">
        <f t="shared" si="209"/>
        <v>Roll-in 1</v>
      </c>
      <c r="B166" s="7">
        <f t="shared" si="209"/>
        <v>1</v>
      </c>
      <c r="C166" s="7">
        <f t="shared" si="212"/>
        <v>4</v>
      </c>
      <c r="D166" s="165">
        <f t="shared" si="210"/>
        <v>43585</v>
      </c>
      <c r="E166" s="68"/>
      <c r="F166" s="77"/>
      <c r="G166" s="229">
        <f t="shared" si="211"/>
        <v>0</v>
      </c>
      <c r="H166" s="229">
        <f t="shared" si="207"/>
        <v>0</v>
      </c>
      <c r="I166" s="229">
        <f t="shared" si="207"/>
        <v>0</v>
      </c>
      <c r="J166" s="229">
        <f t="shared" si="207"/>
        <v>0</v>
      </c>
      <c r="K166" s="229">
        <f t="shared" si="207"/>
        <v>0</v>
      </c>
      <c r="L166" s="229">
        <f t="shared" si="207"/>
        <v>0</v>
      </c>
      <c r="M166" s="229">
        <f t="shared" si="207"/>
        <v>0</v>
      </c>
      <c r="N166" s="229">
        <f t="shared" si="207"/>
        <v>0</v>
      </c>
      <c r="O166" s="229">
        <f t="shared" si="207"/>
        <v>0</v>
      </c>
      <c r="P166" s="229">
        <f t="shared" si="207"/>
        <v>0</v>
      </c>
      <c r="Q166" s="229">
        <f t="shared" si="207"/>
        <v>0</v>
      </c>
      <c r="R166" s="229">
        <f t="shared" si="207"/>
        <v>0</v>
      </c>
      <c r="S166" s="229">
        <f t="shared" si="207"/>
        <v>0</v>
      </c>
      <c r="T166" s="229">
        <f t="shared" si="207"/>
        <v>0</v>
      </c>
      <c r="U166" s="229">
        <f t="shared" si="207"/>
        <v>0</v>
      </c>
      <c r="V166" s="229">
        <f t="shared" si="207"/>
        <v>0</v>
      </c>
      <c r="W166" s="229">
        <f t="shared" si="207"/>
        <v>0</v>
      </c>
      <c r="X166" s="229">
        <f t="shared" si="207"/>
        <v>0</v>
      </c>
      <c r="Y166" s="229">
        <f t="shared" si="207"/>
        <v>0</v>
      </c>
      <c r="Z166" s="229">
        <f t="shared" si="207"/>
        <v>0</v>
      </c>
      <c r="AA166" s="229">
        <f t="shared" si="207"/>
        <v>0</v>
      </c>
      <c r="AB166" s="229">
        <f t="shared" si="207"/>
        <v>0</v>
      </c>
      <c r="AC166" s="229">
        <f t="shared" si="207"/>
        <v>0</v>
      </c>
      <c r="AD166" s="229">
        <f t="shared" si="207"/>
        <v>0</v>
      </c>
      <c r="AE166" s="229">
        <f t="shared" si="207"/>
        <v>0</v>
      </c>
      <c r="AF166" s="229">
        <f t="shared" si="207"/>
        <v>0</v>
      </c>
      <c r="AG166" s="229">
        <f t="shared" si="207"/>
        <v>0</v>
      </c>
      <c r="AH166" s="229">
        <f t="shared" si="207"/>
        <v>0</v>
      </c>
      <c r="AI166" s="229">
        <f t="shared" si="207"/>
        <v>0</v>
      </c>
      <c r="AJ166" s="229">
        <f t="shared" si="207"/>
        <v>0</v>
      </c>
      <c r="AK166" s="229">
        <f t="shared" si="207"/>
        <v>0</v>
      </c>
      <c r="AL166" s="229">
        <f t="shared" si="207"/>
        <v>0</v>
      </c>
      <c r="AM166" s="229">
        <f t="shared" si="207"/>
        <v>0</v>
      </c>
      <c r="AN166" s="229">
        <f t="shared" si="207"/>
        <v>0</v>
      </c>
      <c r="AO166" s="229">
        <f t="shared" si="208"/>
        <v>0</v>
      </c>
      <c r="AP166" s="229">
        <f t="shared" si="208"/>
        <v>0</v>
      </c>
      <c r="AQ166" s="229">
        <f t="shared" si="208"/>
        <v>0</v>
      </c>
      <c r="AR166" s="229">
        <f t="shared" si="208"/>
        <v>0</v>
      </c>
      <c r="AS166" s="229">
        <f t="shared" si="208"/>
        <v>0</v>
      </c>
      <c r="AT166" s="229">
        <f t="shared" si="208"/>
        <v>0</v>
      </c>
      <c r="AU166" s="229">
        <f t="shared" si="208"/>
        <v>0</v>
      </c>
      <c r="AV166" s="229">
        <f t="shared" si="208"/>
        <v>0</v>
      </c>
      <c r="AW166" s="229">
        <f t="shared" si="208"/>
        <v>0</v>
      </c>
      <c r="AX166" s="229">
        <f t="shared" si="208"/>
        <v>0</v>
      </c>
      <c r="AY166" s="229">
        <f t="shared" si="208"/>
        <v>0</v>
      </c>
      <c r="AZ166" s="229">
        <f t="shared" si="208"/>
        <v>0</v>
      </c>
      <c r="BA166" s="229">
        <f t="shared" si="208"/>
        <v>0</v>
      </c>
      <c r="BB166" s="229">
        <f t="shared" si="208"/>
        <v>0</v>
      </c>
      <c r="BC166" s="229">
        <f t="shared" si="208"/>
        <v>0</v>
      </c>
      <c r="BD166" s="229">
        <f t="shared" si="208"/>
        <v>0</v>
      </c>
      <c r="BE166" s="229">
        <f t="shared" si="208"/>
        <v>0</v>
      </c>
      <c r="BF166" s="229">
        <f t="shared" si="208"/>
        <v>0</v>
      </c>
      <c r="BG166" s="229">
        <f t="shared" si="208"/>
        <v>0</v>
      </c>
      <c r="BH166" s="229">
        <f t="shared" si="208"/>
        <v>0</v>
      </c>
      <c r="BI166" s="229">
        <f t="shared" si="208"/>
        <v>0</v>
      </c>
      <c r="BJ166" s="229">
        <f t="shared" si="208"/>
        <v>0</v>
      </c>
      <c r="BK166" s="229">
        <f t="shared" si="208"/>
        <v>0</v>
      </c>
      <c r="BL166" s="229">
        <f t="shared" si="208"/>
        <v>0</v>
      </c>
      <c r="BM166" s="229">
        <f t="shared" si="208"/>
        <v>0</v>
      </c>
      <c r="BN166" s="229">
        <f t="shared" si="208"/>
        <v>0</v>
      </c>
      <c r="BO166" s="229">
        <f t="shared" si="208"/>
        <v>0</v>
      </c>
      <c r="BP166" s="229">
        <f t="shared" si="208"/>
        <v>0</v>
      </c>
      <c r="BQ166" s="229">
        <f t="shared" si="208"/>
        <v>0</v>
      </c>
      <c r="BR166" s="229">
        <f t="shared" si="208"/>
        <v>0</v>
      </c>
      <c r="BS166" s="229">
        <f t="shared" si="208"/>
        <v>0</v>
      </c>
      <c r="BT166" s="229">
        <f t="shared" si="208"/>
        <v>0</v>
      </c>
      <c r="BU166" s="229">
        <f t="shared" si="208"/>
        <v>0</v>
      </c>
      <c r="BV166" s="229">
        <f t="shared" si="208"/>
        <v>0</v>
      </c>
      <c r="BW166" s="229">
        <f t="shared" si="208"/>
        <v>0</v>
      </c>
      <c r="BX166" s="229">
        <f t="shared" si="208"/>
        <v>0</v>
      </c>
      <c r="BY166" s="229">
        <f t="shared" si="208"/>
        <v>0</v>
      </c>
      <c r="BZ166" s="229">
        <f t="shared" si="208"/>
        <v>0</v>
      </c>
    </row>
    <row r="167" spans="1:78" x14ac:dyDescent="0.2">
      <c r="A167" s="7" t="str">
        <f t="shared" si="209"/>
        <v>Roll-in 1</v>
      </c>
      <c r="B167" s="7">
        <f t="shared" si="209"/>
        <v>1</v>
      </c>
      <c r="C167" s="7">
        <f t="shared" si="212"/>
        <v>5</v>
      </c>
      <c r="D167" s="165">
        <f t="shared" si="210"/>
        <v>43616</v>
      </c>
      <c r="E167" s="68"/>
      <c r="F167" s="77"/>
      <c r="G167" s="229">
        <f t="shared" si="211"/>
        <v>0</v>
      </c>
      <c r="H167" s="229">
        <f t="shared" si="207"/>
        <v>0</v>
      </c>
      <c r="I167" s="229">
        <f t="shared" si="207"/>
        <v>0</v>
      </c>
      <c r="J167" s="229">
        <f t="shared" si="207"/>
        <v>0</v>
      </c>
      <c r="K167" s="229">
        <f t="shared" si="207"/>
        <v>0</v>
      </c>
      <c r="L167" s="229">
        <f t="shared" si="207"/>
        <v>0</v>
      </c>
      <c r="M167" s="229">
        <f t="shared" si="207"/>
        <v>0</v>
      </c>
      <c r="N167" s="229">
        <f t="shared" si="207"/>
        <v>0</v>
      </c>
      <c r="O167" s="229">
        <f t="shared" si="207"/>
        <v>0</v>
      </c>
      <c r="P167" s="229">
        <f t="shared" si="207"/>
        <v>0</v>
      </c>
      <c r="Q167" s="229">
        <f t="shared" si="207"/>
        <v>0</v>
      </c>
      <c r="R167" s="229">
        <f t="shared" si="207"/>
        <v>0</v>
      </c>
      <c r="S167" s="229">
        <f t="shared" si="207"/>
        <v>0</v>
      </c>
      <c r="T167" s="229">
        <f t="shared" si="207"/>
        <v>0</v>
      </c>
      <c r="U167" s="229">
        <f t="shared" si="207"/>
        <v>0</v>
      </c>
      <c r="V167" s="229">
        <f t="shared" si="207"/>
        <v>0</v>
      </c>
      <c r="W167" s="229">
        <f t="shared" si="207"/>
        <v>0</v>
      </c>
      <c r="X167" s="229">
        <f t="shared" si="207"/>
        <v>0</v>
      </c>
      <c r="Y167" s="229">
        <f t="shared" si="207"/>
        <v>0</v>
      </c>
      <c r="Z167" s="229">
        <f t="shared" si="207"/>
        <v>0</v>
      </c>
      <c r="AA167" s="229">
        <f t="shared" ref="AA167:BN167" si="213">IF($D167=AA$9,$E167*$G$3/2,IF(AND($C167+$E$3&gt;AA$8,AA$9&gt;$D167),$E167*$G$3,0))</f>
        <v>0</v>
      </c>
      <c r="AB167" s="229">
        <f t="shared" si="213"/>
        <v>0</v>
      </c>
      <c r="AC167" s="229">
        <f t="shared" si="213"/>
        <v>0</v>
      </c>
      <c r="AD167" s="229">
        <f t="shared" si="213"/>
        <v>0</v>
      </c>
      <c r="AE167" s="229">
        <f t="shared" si="213"/>
        <v>0</v>
      </c>
      <c r="AF167" s="229">
        <f t="shared" si="213"/>
        <v>0</v>
      </c>
      <c r="AG167" s="229">
        <f t="shared" si="213"/>
        <v>0</v>
      </c>
      <c r="AH167" s="229">
        <f t="shared" si="213"/>
        <v>0</v>
      </c>
      <c r="AI167" s="229">
        <f t="shared" si="213"/>
        <v>0</v>
      </c>
      <c r="AJ167" s="229">
        <f t="shared" si="213"/>
        <v>0</v>
      </c>
      <c r="AK167" s="229">
        <f t="shared" si="213"/>
        <v>0</v>
      </c>
      <c r="AL167" s="229">
        <f t="shared" si="213"/>
        <v>0</v>
      </c>
      <c r="AM167" s="229">
        <f t="shared" si="213"/>
        <v>0</v>
      </c>
      <c r="AN167" s="229">
        <f t="shared" si="213"/>
        <v>0</v>
      </c>
      <c r="AO167" s="229">
        <f t="shared" si="213"/>
        <v>0</v>
      </c>
      <c r="AP167" s="229">
        <f t="shared" si="213"/>
        <v>0</v>
      </c>
      <c r="AQ167" s="229">
        <f t="shared" si="213"/>
        <v>0</v>
      </c>
      <c r="AR167" s="229">
        <f t="shared" si="213"/>
        <v>0</v>
      </c>
      <c r="AS167" s="229">
        <f t="shared" si="213"/>
        <v>0</v>
      </c>
      <c r="AT167" s="229">
        <f t="shared" si="213"/>
        <v>0</v>
      </c>
      <c r="AU167" s="229">
        <f t="shared" si="213"/>
        <v>0</v>
      </c>
      <c r="AV167" s="229">
        <f t="shared" si="213"/>
        <v>0</v>
      </c>
      <c r="AW167" s="229">
        <f t="shared" si="213"/>
        <v>0</v>
      </c>
      <c r="AX167" s="229">
        <f t="shared" si="213"/>
        <v>0</v>
      </c>
      <c r="AY167" s="229">
        <f t="shared" si="213"/>
        <v>0</v>
      </c>
      <c r="AZ167" s="229">
        <f t="shared" si="213"/>
        <v>0</v>
      </c>
      <c r="BA167" s="229">
        <f t="shared" si="213"/>
        <v>0</v>
      </c>
      <c r="BB167" s="229">
        <f t="shared" si="213"/>
        <v>0</v>
      </c>
      <c r="BC167" s="229">
        <f t="shared" si="213"/>
        <v>0</v>
      </c>
      <c r="BD167" s="229">
        <f t="shared" si="213"/>
        <v>0</v>
      </c>
      <c r="BE167" s="229">
        <f t="shared" si="213"/>
        <v>0</v>
      </c>
      <c r="BF167" s="229">
        <f t="shared" si="213"/>
        <v>0</v>
      </c>
      <c r="BG167" s="229">
        <f t="shared" si="213"/>
        <v>0</v>
      </c>
      <c r="BH167" s="229">
        <f t="shared" si="213"/>
        <v>0</v>
      </c>
      <c r="BI167" s="229">
        <f t="shared" si="213"/>
        <v>0</v>
      </c>
      <c r="BJ167" s="229">
        <f t="shared" si="213"/>
        <v>0</v>
      </c>
      <c r="BK167" s="229">
        <f t="shared" si="213"/>
        <v>0</v>
      </c>
      <c r="BL167" s="229">
        <f t="shared" si="213"/>
        <v>0</v>
      </c>
      <c r="BM167" s="229">
        <f t="shared" si="213"/>
        <v>0</v>
      </c>
      <c r="BN167" s="229">
        <f t="shared" si="213"/>
        <v>0</v>
      </c>
      <c r="BO167" s="229">
        <f t="shared" si="208"/>
        <v>0</v>
      </c>
      <c r="BP167" s="229">
        <f t="shared" si="208"/>
        <v>0</v>
      </c>
      <c r="BQ167" s="229">
        <f t="shared" si="208"/>
        <v>0</v>
      </c>
      <c r="BR167" s="229">
        <f t="shared" si="208"/>
        <v>0</v>
      </c>
      <c r="BS167" s="229">
        <f t="shared" si="208"/>
        <v>0</v>
      </c>
      <c r="BT167" s="229">
        <f t="shared" si="208"/>
        <v>0</v>
      </c>
      <c r="BU167" s="229">
        <f t="shared" si="208"/>
        <v>0</v>
      </c>
      <c r="BV167" s="229">
        <f t="shared" si="208"/>
        <v>0</v>
      </c>
      <c r="BW167" s="229">
        <f t="shared" si="208"/>
        <v>0</v>
      </c>
      <c r="BX167" s="229">
        <f t="shared" si="208"/>
        <v>0</v>
      </c>
      <c r="BY167" s="229">
        <f t="shared" si="208"/>
        <v>0</v>
      </c>
      <c r="BZ167" s="229">
        <f t="shared" si="208"/>
        <v>0</v>
      </c>
    </row>
    <row r="168" spans="1:78" s="310" customFormat="1" x14ac:dyDescent="0.2">
      <c r="A168" s="7" t="str">
        <f t="shared" si="209"/>
        <v>Roll-in 1</v>
      </c>
      <c r="B168" s="7">
        <f t="shared" si="209"/>
        <v>1</v>
      </c>
      <c r="C168" s="7">
        <f t="shared" si="212"/>
        <v>6</v>
      </c>
      <c r="D168" s="165">
        <f t="shared" si="210"/>
        <v>43646</v>
      </c>
      <c r="E168" s="68"/>
      <c r="F168" s="77"/>
      <c r="G168" s="229">
        <f t="shared" si="211"/>
        <v>0</v>
      </c>
      <c r="H168" s="229">
        <f t="shared" si="211"/>
        <v>0</v>
      </c>
      <c r="I168" s="229">
        <f t="shared" si="211"/>
        <v>0</v>
      </c>
      <c r="J168" s="229">
        <f t="shared" si="211"/>
        <v>0</v>
      </c>
      <c r="K168" s="229">
        <f t="shared" si="211"/>
        <v>0</v>
      </c>
      <c r="L168" s="229">
        <f t="shared" si="211"/>
        <v>0</v>
      </c>
      <c r="M168" s="229">
        <f t="shared" si="211"/>
        <v>0</v>
      </c>
      <c r="N168" s="229">
        <f t="shared" si="211"/>
        <v>0</v>
      </c>
      <c r="O168" s="229">
        <f t="shared" si="211"/>
        <v>0</v>
      </c>
      <c r="P168" s="229">
        <f t="shared" si="211"/>
        <v>0</v>
      </c>
      <c r="Q168" s="229">
        <f t="shared" si="211"/>
        <v>0</v>
      </c>
      <c r="R168" s="229">
        <f t="shared" si="211"/>
        <v>0</v>
      </c>
      <c r="S168" s="229">
        <f t="shared" si="211"/>
        <v>0</v>
      </c>
      <c r="T168" s="229">
        <f t="shared" si="211"/>
        <v>0</v>
      </c>
      <c r="U168" s="229">
        <f t="shared" si="211"/>
        <v>0</v>
      </c>
      <c r="V168" s="229">
        <f t="shared" si="211"/>
        <v>0</v>
      </c>
      <c r="W168" s="229">
        <f t="shared" ref="W168:AN173" si="214">IF($D168=W$9,$E168*$G$3/2,IF(AND($C168+$E$3&gt;W$8,W$9&gt;$D168),$E168*$G$3,0))</f>
        <v>0</v>
      </c>
      <c r="X168" s="229">
        <f t="shared" si="214"/>
        <v>0</v>
      </c>
      <c r="Y168" s="229">
        <f t="shared" si="214"/>
        <v>0</v>
      </c>
      <c r="Z168" s="229">
        <f t="shared" si="214"/>
        <v>0</v>
      </c>
      <c r="AA168" s="229">
        <f t="shared" si="214"/>
        <v>0</v>
      </c>
      <c r="AB168" s="229">
        <f t="shared" si="214"/>
        <v>0</v>
      </c>
      <c r="AC168" s="229">
        <f t="shared" si="214"/>
        <v>0</v>
      </c>
      <c r="AD168" s="229">
        <f t="shared" si="214"/>
        <v>0</v>
      </c>
      <c r="AE168" s="229">
        <f t="shared" si="214"/>
        <v>0</v>
      </c>
      <c r="AF168" s="229">
        <f t="shared" si="214"/>
        <v>0</v>
      </c>
      <c r="AG168" s="229">
        <f t="shared" si="214"/>
        <v>0</v>
      </c>
      <c r="AH168" s="229">
        <f t="shared" si="214"/>
        <v>0</v>
      </c>
      <c r="AI168" s="229">
        <f t="shared" si="214"/>
        <v>0</v>
      </c>
      <c r="AJ168" s="229">
        <f t="shared" si="214"/>
        <v>0</v>
      </c>
      <c r="AK168" s="229">
        <f t="shared" si="214"/>
        <v>0</v>
      </c>
      <c r="AL168" s="229">
        <f t="shared" si="214"/>
        <v>0</v>
      </c>
      <c r="AM168" s="229">
        <f t="shared" si="214"/>
        <v>0</v>
      </c>
      <c r="AN168" s="229">
        <f t="shared" si="214"/>
        <v>0</v>
      </c>
      <c r="AO168" s="229">
        <f t="shared" ref="AO168:BZ174" si="215">IF($D168=AO$9,$E168*$G$3/2,IF(AND($C168+$E$3&gt;AO$8,AO$9&gt;$D168),$E168*$G$3,0))</f>
        <v>0</v>
      </c>
      <c r="AP168" s="229">
        <f t="shared" si="215"/>
        <v>0</v>
      </c>
      <c r="AQ168" s="229">
        <f t="shared" si="215"/>
        <v>0</v>
      </c>
      <c r="AR168" s="229">
        <f t="shared" si="215"/>
        <v>0</v>
      </c>
      <c r="AS168" s="229">
        <f t="shared" si="215"/>
        <v>0</v>
      </c>
      <c r="AT168" s="229">
        <f t="shared" si="215"/>
        <v>0</v>
      </c>
      <c r="AU168" s="229">
        <f t="shared" si="215"/>
        <v>0</v>
      </c>
      <c r="AV168" s="229">
        <f t="shared" si="215"/>
        <v>0</v>
      </c>
      <c r="AW168" s="229">
        <f t="shared" si="215"/>
        <v>0</v>
      </c>
      <c r="AX168" s="229">
        <f t="shared" si="215"/>
        <v>0</v>
      </c>
      <c r="AY168" s="229">
        <f t="shared" si="215"/>
        <v>0</v>
      </c>
      <c r="AZ168" s="229">
        <f t="shared" si="215"/>
        <v>0</v>
      </c>
      <c r="BA168" s="229">
        <f t="shared" si="215"/>
        <v>0</v>
      </c>
      <c r="BB168" s="229">
        <f t="shared" si="215"/>
        <v>0</v>
      </c>
      <c r="BC168" s="229">
        <f t="shared" si="215"/>
        <v>0</v>
      </c>
      <c r="BD168" s="229">
        <f t="shared" si="215"/>
        <v>0</v>
      </c>
      <c r="BE168" s="229">
        <f t="shared" si="215"/>
        <v>0</v>
      </c>
      <c r="BF168" s="229">
        <f t="shared" si="215"/>
        <v>0</v>
      </c>
      <c r="BG168" s="229">
        <f t="shared" si="215"/>
        <v>0</v>
      </c>
      <c r="BH168" s="229">
        <f t="shared" si="215"/>
        <v>0</v>
      </c>
      <c r="BI168" s="229">
        <f t="shared" si="215"/>
        <v>0</v>
      </c>
      <c r="BJ168" s="229">
        <f t="shared" si="215"/>
        <v>0</v>
      </c>
      <c r="BK168" s="229">
        <f t="shared" si="215"/>
        <v>0</v>
      </c>
      <c r="BL168" s="229">
        <f t="shared" si="215"/>
        <v>0</v>
      </c>
      <c r="BM168" s="229">
        <f t="shared" si="215"/>
        <v>0</v>
      </c>
      <c r="BN168" s="229">
        <f t="shared" si="215"/>
        <v>0</v>
      </c>
      <c r="BO168" s="229">
        <f t="shared" si="215"/>
        <v>0</v>
      </c>
      <c r="BP168" s="229">
        <f t="shared" si="215"/>
        <v>0</v>
      </c>
      <c r="BQ168" s="229">
        <f t="shared" si="215"/>
        <v>0</v>
      </c>
      <c r="BR168" s="229">
        <f t="shared" si="215"/>
        <v>0</v>
      </c>
      <c r="BS168" s="229">
        <f t="shared" si="215"/>
        <v>0</v>
      </c>
      <c r="BT168" s="229">
        <f t="shared" si="215"/>
        <v>0</v>
      </c>
      <c r="BU168" s="229">
        <f t="shared" si="215"/>
        <v>0</v>
      </c>
      <c r="BV168" s="229">
        <f t="shared" si="215"/>
        <v>0</v>
      </c>
      <c r="BW168" s="229">
        <f t="shared" si="215"/>
        <v>0</v>
      </c>
      <c r="BX168" s="229">
        <f t="shared" si="215"/>
        <v>0</v>
      </c>
      <c r="BY168" s="229">
        <f t="shared" si="215"/>
        <v>0</v>
      </c>
      <c r="BZ168" s="229">
        <f t="shared" si="215"/>
        <v>0</v>
      </c>
    </row>
    <row r="169" spans="1:78" s="310" customFormat="1" x14ac:dyDescent="0.2">
      <c r="A169" s="7" t="str">
        <f t="shared" si="209"/>
        <v>Roll-in 1</v>
      </c>
      <c r="B169" s="7">
        <f t="shared" si="209"/>
        <v>1</v>
      </c>
      <c r="C169" s="7">
        <f t="shared" si="212"/>
        <v>7</v>
      </c>
      <c r="D169" s="165">
        <f t="shared" si="210"/>
        <v>43677</v>
      </c>
      <c r="E169" s="68"/>
      <c r="F169" s="77"/>
      <c r="G169" s="229">
        <f t="shared" si="211"/>
        <v>0</v>
      </c>
      <c r="H169" s="229">
        <f t="shared" si="211"/>
        <v>0</v>
      </c>
      <c r="I169" s="229">
        <f t="shared" si="211"/>
        <v>0</v>
      </c>
      <c r="J169" s="229">
        <f t="shared" si="211"/>
        <v>0</v>
      </c>
      <c r="K169" s="229">
        <f t="shared" si="211"/>
        <v>0</v>
      </c>
      <c r="L169" s="229">
        <f t="shared" si="211"/>
        <v>0</v>
      </c>
      <c r="M169" s="229">
        <f t="shared" si="211"/>
        <v>0</v>
      </c>
      <c r="N169" s="229">
        <f t="shared" si="211"/>
        <v>0</v>
      </c>
      <c r="O169" s="229">
        <f t="shared" si="211"/>
        <v>0</v>
      </c>
      <c r="P169" s="229">
        <f t="shared" si="211"/>
        <v>0</v>
      </c>
      <c r="Q169" s="229">
        <f t="shared" si="211"/>
        <v>0</v>
      </c>
      <c r="R169" s="229">
        <f t="shared" si="211"/>
        <v>0</v>
      </c>
      <c r="S169" s="229">
        <f t="shared" si="211"/>
        <v>0</v>
      </c>
      <c r="T169" s="229">
        <f t="shared" si="211"/>
        <v>0</v>
      </c>
      <c r="U169" s="229">
        <f t="shared" si="211"/>
        <v>0</v>
      </c>
      <c r="V169" s="229">
        <f t="shared" si="211"/>
        <v>0</v>
      </c>
      <c r="W169" s="229">
        <f t="shared" si="214"/>
        <v>0</v>
      </c>
      <c r="X169" s="229">
        <f t="shared" si="214"/>
        <v>0</v>
      </c>
      <c r="Y169" s="229">
        <f t="shared" si="214"/>
        <v>0</v>
      </c>
      <c r="Z169" s="229">
        <f t="shared" si="214"/>
        <v>0</v>
      </c>
      <c r="AA169" s="229">
        <f t="shared" si="214"/>
        <v>0</v>
      </c>
      <c r="AB169" s="229">
        <f t="shared" si="214"/>
        <v>0</v>
      </c>
      <c r="AC169" s="229">
        <f t="shared" si="214"/>
        <v>0</v>
      </c>
      <c r="AD169" s="229">
        <f t="shared" si="214"/>
        <v>0</v>
      </c>
      <c r="AE169" s="229">
        <f t="shared" si="214"/>
        <v>0</v>
      </c>
      <c r="AF169" s="229">
        <f t="shared" si="214"/>
        <v>0</v>
      </c>
      <c r="AG169" s="229">
        <f t="shared" si="214"/>
        <v>0</v>
      </c>
      <c r="AH169" s="229">
        <f t="shared" si="214"/>
        <v>0</v>
      </c>
      <c r="AI169" s="229">
        <f t="shared" si="214"/>
        <v>0</v>
      </c>
      <c r="AJ169" s="229">
        <f t="shared" si="214"/>
        <v>0</v>
      </c>
      <c r="AK169" s="229">
        <f t="shared" si="214"/>
        <v>0</v>
      </c>
      <c r="AL169" s="229">
        <f t="shared" si="214"/>
        <v>0</v>
      </c>
      <c r="AM169" s="229">
        <f t="shared" si="214"/>
        <v>0</v>
      </c>
      <c r="AN169" s="229">
        <f t="shared" si="214"/>
        <v>0</v>
      </c>
      <c r="AO169" s="229">
        <f t="shared" si="215"/>
        <v>0</v>
      </c>
      <c r="AP169" s="229">
        <f t="shared" si="215"/>
        <v>0</v>
      </c>
      <c r="AQ169" s="229">
        <f t="shared" si="215"/>
        <v>0</v>
      </c>
      <c r="AR169" s="229">
        <f t="shared" si="215"/>
        <v>0</v>
      </c>
      <c r="AS169" s="229">
        <f t="shared" si="215"/>
        <v>0</v>
      </c>
      <c r="AT169" s="229">
        <f t="shared" si="215"/>
        <v>0</v>
      </c>
      <c r="AU169" s="229">
        <f t="shared" si="215"/>
        <v>0</v>
      </c>
      <c r="AV169" s="229">
        <f t="shared" si="215"/>
        <v>0</v>
      </c>
      <c r="AW169" s="229">
        <f t="shared" si="215"/>
        <v>0</v>
      </c>
      <c r="AX169" s="229">
        <f t="shared" si="215"/>
        <v>0</v>
      </c>
      <c r="AY169" s="229">
        <f t="shared" si="215"/>
        <v>0</v>
      </c>
      <c r="AZ169" s="229">
        <f t="shared" si="215"/>
        <v>0</v>
      </c>
      <c r="BA169" s="229">
        <f t="shared" si="215"/>
        <v>0</v>
      </c>
      <c r="BB169" s="229">
        <f t="shared" si="215"/>
        <v>0</v>
      </c>
      <c r="BC169" s="229">
        <f t="shared" si="215"/>
        <v>0</v>
      </c>
      <c r="BD169" s="229">
        <f t="shared" si="215"/>
        <v>0</v>
      </c>
      <c r="BE169" s="229">
        <f t="shared" si="215"/>
        <v>0</v>
      </c>
      <c r="BF169" s="229">
        <f t="shared" si="215"/>
        <v>0</v>
      </c>
      <c r="BG169" s="229">
        <f t="shared" si="215"/>
        <v>0</v>
      </c>
      <c r="BH169" s="229">
        <f t="shared" si="215"/>
        <v>0</v>
      </c>
      <c r="BI169" s="229">
        <f t="shared" si="215"/>
        <v>0</v>
      </c>
      <c r="BJ169" s="229">
        <f t="shared" si="215"/>
        <v>0</v>
      </c>
      <c r="BK169" s="229">
        <f t="shared" si="215"/>
        <v>0</v>
      </c>
      <c r="BL169" s="229">
        <f t="shared" si="215"/>
        <v>0</v>
      </c>
      <c r="BM169" s="229">
        <f t="shared" si="215"/>
        <v>0</v>
      </c>
      <c r="BN169" s="229">
        <f t="shared" si="215"/>
        <v>0</v>
      </c>
      <c r="BO169" s="229">
        <f t="shared" si="215"/>
        <v>0</v>
      </c>
      <c r="BP169" s="229">
        <f t="shared" si="215"/>
        <v>0</v>
      </c>
      <c r="BQ169" s="229">
        <f t="shared" si="215"/>
        <v>0</v>
      </c>
      <c r="BR169" s="229">
        <f t="shared" si="215"/>
        <v>0</v>
      </c>
      <c r="BS169" s="229">
        <f t="shared" si="215"/>
        <v>0</v>
      </c>
      <c r="BT169" s="229">
        <f t="shared" si="215"/>
        <v>0</v>
      </c>
      <c r="BU169" s="229">
        <f t="shared" si="215"/>
        <v>0</v>
      </c>
      <c r="BV169" s="229">
        <f t="shared" si="215"/>
        <v>0</v>
      </c>
      <c r="BW169" s="229">
        <f t="shared" si="215"/>
        <v>0</v>
      </c>
      <c r="BX169" s="229">
        <f t="shared" si="215"/>
        <v>0</v>
      </c>
      <c r="BY169" s="229">
        <f t="shared" si="215"/>
        <v>0</v>
      </c>
      <c r="BZ169" s="229">
        <f t="shared" si="215"/>
        <v>0</v>
      </c>
    </row>
    <row r="170" spans="1:78" s="310" customFormat="1" x14ac:dyDescent="0.2">
      <c r="A170" s="7" t="str">
        <f t="shared" si="209"/>
        <v>Roll-in 1</v>
      </c>
      <c r="B170" s="7">
        <f t="shared" si="209"/>
        <v>1</v>
      </c>
      <c r="C170" s="7">
        <f t="shared" si="212"/>
        <v>8</v>
      </c>
      <c r="D170" s="165">
        <f t="shared" si="210"/>
        <v>43708</v>
      </c>
      <c r="E170" s="68"/>
      <c r="F170" s="77"/>
      <c r="G170" s="229">
        <f t="shared" si="211"/>
        <v>0</v>
      </c>
      <c r="H170" s="229">
        <f t="shared" si="211"/>
        <v>0</v>
      </c>
      <c r="I170" s="229">
        <f t="shared" si="211"/>
        <v>0</v>
      </c>
      <c r="J170" s="229">
        <f t="shared" si="211"/>
        <v>0</v>
      </c>
      <c r="K170" s="229">
        <f t="shared" si="211"/>
        <v>0</v>
      </c>
      <c r="L170" s="229">
        <f t="shared" si="211"/>
        <v>0</v>
      </c>
      <c r="M170" s="229">
        <f t="shared" si="211"/>
        <v>0</v>
      </c>
      <c r="N170" s="229">
        <f t="shared" si="211"/>
        <v>0</v>
      </c>
      <c r="O170" s="229">
        <f t="shared" si="211"/>
        <v>0</v>
      </c>
      <c r="P170" s="229">
        <f t="shared" si="211"/>
        <v>0</v>
      </c>
      <c r="Q170" s="229">
        <f t="shared" si="211"/>
        <v>0</v>
      </c>
      <c r="R170" s="229">
        <f t="shared" si="211"/>
        <v>0</v>
      </c>
      <c r="S170" s="229">
        <f t="shared" si="211"/>
        <v>0</v>
      </c>
      <c r="T170" s="229">
        <f t="shared" si="211"/>
        <v>0</v>
      </c>
      <c r="U170" s="229">
        <f t="shared" si="211"/>
        <v>0</v>
      </c>
      <c r="V170" s="229">
        <f t="shared" si="211"/>
        <v>0</v>
      </c>
      <c r="W170" s="229">
        <f t="shared" si="214"/>
        <v>0</v>
      </c>
      <c r="X170" s="229">
        <f t="shared" si="214"/>
        <v>0</v>
      </c>
      <c r="Y170" s="229">
        <f t="shared" si="214"/>
        <v>0</v>
      </c>
      <c r="Z170" s="229">
        <f t="shared" si="214"/>
        <v>0</v>
      </c>
      <c r="AA170" s="229">
        <f t="shared" si="214"/>
        <v>0</v>
      </c>
      <c r="AB170" s="229">
        <f t="shared" si="214"/>
        <v>0</v>
      </c>
      <c r="AC170" s="229">
        <f t="shared" si="214"/>
        <v>0</v>
      </c>
      <c r="AD170" s="229">
        <f t="shared" si="214"/>
        <v>0</v>
      </c>
      <c r="AE170" s="229">
        <f t="shared" si="214"/>
        <v>0</v>
      </c>
      <c r="AF170" s="229">
        <f t="shared" si="214"/>
        <v>0</v>
      </c>
      <c r="AG170" s="229">
        <f t="shared" si="214"/>
        <v>0</v>
      </c>
      <c r="AH170" s="229">
        <f t="shared" si="214"/>
        <v>0</v>
      </c>
      <c r="AI170" s="229">
        <f t="shared" si="214"/>
        <v>0</v>
      </c>
      <c r="AJ170" s="229">
        <f t="shared" si="214"/>
        <v>0</v>
      </c>
      <c r="AK170" s="229">
        <f t="shared" si="214"/>
        <v>0</v>
      </c>
      <c r="AL170" s="229">
        <f t="shared" si="214"/>
        <v>0</v>
      </c>
      <c r="AM170" s="229">
        <f t="shared" si="214"/>
        <v>0</v>
      </c>
      <c r="AN170" s="229">
        <f t="shared" si="214"/>
        <v>0</v>
      </c>
      <c r="AO170" s="229">
        <f t="shared" si="215"/>
        <v>0</v>
      </c>
      <c r="AP170" s="229">
        <f t="shared" si="215"/>
        <v>0</v>
      </c>
      <c r="AQ170" s="229">
        <f t="shared" si="215"/>
        <v>0</v>
      </c>
      <c r="AR170" s="229">
        <f t="shared" si="215"/>
        <v>0</v>
      </c>
      <c r="AS170" s="229">
        <f t="shared" si="215"/>
        <v>0</v>
      </c>
      <c r="AT170" s="229">
        <f t="shared" si="215"/>
        <v>0</v>
      </c>
      <c r="AU170" s="229">
        <f t="shared" si="215"/>
        <v>0</v>
      </c>
      <c r="AV170" s="229">
        <f t="shared" si="215"/>
        <v>0</v>
      </c>
      <c r="AW170" s="229">
        <f t="shared" si="215"/>
        <v>0</v>
      </c>
      <c r="AX170" s="229">
        <f t="shared" si="215"/>
        <v>0</v>
      </c>
      <c r="AY170" s="229">
        <f t="shared" si="215"/>
        <v>0</v>
      </c>
      <c r="AZ170" s="229">
        <f t="shared" si="215"/>
        <v>0</v>
      </c>
      <c r="BA170" s="229">
        <f t="shared" si="215"/>
        <v>0</v>
      </c>
      <c r="BB170" s="229">
        <f t="shared" si="215"/>
        <v>0</v>
      </c>
      <c r="BC170" s="229">
        <f t="shared" si="215"/>
        <v>0</v>
      </c>
      <c r="BD170" s="229">
        <f t="shared" si="215"/>
        <v>0</v>
      </c>
      <c r="BE170" s="229">
        <f t="shared" si="215"/>
        <v>0</v>
      </c>
      <c r="BF170" s="229">
        <f t="shared" si="215"/>
        <v>0</v>
      </c>
      <c r="BG170" s="229">
        <f t="shared" si="215"/>
        <v>0</v>
      </c>
      <c r="BH170" s="229">
        <f t="shared" si="215"/>
        <v>0</v>
      </c>
      <c r="BI170" s="229">
        <f t="shared" si="215"/>
        <v>0</v>
      </c>
      <c r="BJ170" s="229">
        <f t="shared" si="215"/>
        <v>0</v>
      </c>
      <c r="BK170" s="229">
        <f t="shared" si="215"/>
        <v>0</v>
      </c>
      <c r="BL170" s="229">
        <f t="shared" si="215"/>
        <v>0</v>
      </c>
      <c r="BM170" s="229">
        <f t="shared" si="215"/>
        <v>0</v>
      </c>
      <c r="BN170" s="229">
        <f t="shared" si="215"/>
        <v>0</v>
      </c>
      <c r="BO170" s="229">
        <f t="shared" si="215"/>
        <v>0</v>
      </c>
      <c r="BP170" s="229">
        <f t="shared" si="215"/>
        <v>0</v>
      </c>
      <c r="BQ170" s="229">
        <f t="shared" si="215"/>
        <v>0</v>
      </c>
      <c r="BR170" s="229">
        <f t="shared" si="215"/>
        <v>0</v>
      </c>
      <c r="BS170" s="229">
        <f t="shared" si="215"/>
        <v>0</v>
      </c>
      <c r="BT170" s="229">
        <f t="shared" si="215"/>
        <v>0</v>
      </c>
      <c r="BU170" s="229">
        <f t="shared" si="215"/>
        <v>0</v>
      </c>
      <c r="BV170" s="229">
        <f t="shared" si="215"/>
        <v>0</v>
      </c>
      <c r="BW170" s="229">
        <f t="shared" si="215"/>
        <v>0</v>
      </c>
      <c r="BX170" s="229">
        <f t="shared" si="215"/>
        <v>0</v>
      </c>
      <c r="BY170" s="229">
        <f t="shared" si="215"/>
        <v>0</v>
      </c>
      <c r="BZ170" s="229">
        <f t="shared" si="215"/>
        <v>0</v>
      </c>
    </row>
    <row r="171" spans="1:78" s="310" customFormat="1" x14ac:dyDescent="0.2">
      <c r="A171" s="7" t="str">
        <f t="shared" si="209"/>
        <v>Roll-in 2</v>
      </c>
      <c r="B171" s="7">
        <f t="shared" si="209"/>
        <v>1</v>
      </c>
      <c r="C171" s="7">
        <f t="shared" si="212"/>
        <v>9</v>
      </c>
      <c r="D171" s="165">
        <f t="shared" si="210"/>
        <v>43738</v>
      </c>
      <c r="E171" s="68"/>
      <c r="F171" s="77"/>
      <c r="G171" s="229">
        <f t="shared" si="211"/>
        <v>0</v>
      </c>
      <c r="H171" s="229">
        <f t="shared" si="211"/>
        <v>0</v>
      </c>
      <c r="I171" s="229">
        <f t="shared" si="211"/>
        <v>0</v>
      </c>
      <c r="J171" s="229">
        <f t="shared" si="211"/>
        <v>0</v>
      </c>
      <c r="K171" s="229">
        <f t="shared" si="211"/>
        <v>0</v>
      </c>
      <c r="L171" s="229">
        <f t="shared" si="211"/>
        <v>0</v>
      </c>
      <c r="M171" s="229">
        <f t="shared" si="211"/>
        <v>0</v>
      </c>
      <c r="N171" s="229">
        <f t="shared" si="211"/>
        <v>0</v>
      </c>
      <c r="O171" s="229">
        <f t="shared" si="211"/>
        <v>0</v>
      </c>
      <c r="P171" s="229">
        <f t="shared" si="211"/>
        <v>0</v>
      </c>
      <c r="Q171" s="229">
        <f t="shared" si="211"/>
        <v>0</v>
      </c>
      <c r="R171" s="229">
        <f t="shared" si="211"/>
        <v>0</v>
      </c>
      <c r="S171" s="229">
        <f t="shared" si="211"/>
        <v>0</v>
      </c>
      <c r="T171" s="229">
        <f t="shared" si="211"/>
        <v>0</v>
      </c>
      <c r="U171" s="229">
        <f t="shared" si="211"/>
        <v>0</v>
      </c>
      <c r="V171" s="229">
        <f t="shared" si="211"/>
        <v>0</v>
      </c>
      <c r="W171" s="229">
        <f t="shared" si="214"/>
        <v>0</v>
      </c>
      <c r="X171" s="229">
        <f t="shared" si="214"/>
        <v>0</v>
      </c>
      <c r="Y171" s="229">
        <f t="shared" si="214"/>
        <v>0</v>
      </c>
      <c r="Z171" s="229">
        <f t="shared" si="214"/>
        <v>0</v>
      </c>
      <c r="AA171" s="229">
        <f t="shared" si="214"/>
        <v>0</v>
      </c>
      <c r="AB171" s="229">
        <f t="shared" si="214"/>
        <v>0</v>
      </c>
      <c r="AC171" s="229">
        <f t="shared" si="214"/>
        <v>0</v>
      </c>
      <c r="AD171" s="229">
        <f t="shared" si="214"/>
        <v>0</v>
      </c>
      <c r="AE171" s="229">
        <f t="shared" si="214"/>
        <v>0</v>
      </c>
      <c r="AF171" s="229">
        <f t="shared" si="214"/>
        <v>0</v>
      </c>
      <c r="AG171" s="229">
        <f t="shared" si="214"/>
        <v>0</v>
      </c>
      <c r="AH171" s="229">
        <f t="shared" si="214"/>
        <v>0</v>
      </c>
      <c r="AI171" s="229">
        <f t="shared" si="214"/>
        <v>0</v>
      </c>
      <c r="AJ171" s="229">
        <f t="shared" si="214"/>
        <v>0</v>
      </c>
      <c r="AK171" s="229">
        <f t="shared" si="214"/>
        <v>0</v>
      </c>
      <c r="AL171" s="229">
        <f t="shared" si="214"/>
        <v>0</v>
      </c>
      <c r="AM171" s="229">
        <f t="shared" si="214"/>
        <v>0</v>
      </c>
      <c r="AN171" s="229">
        <f t="shared" si="214"/>
        <v>0</v>
      </c>
      <c r="AO171" s="229">
        <f t="shared" si="215"/>
        <v>0</v>
      </c>
      <c r="AP171" s="229">
        <f t="shared" si="215"/>
        <v>0</v>
      </c>
      <c r="AQ171" s="229">
        <f t="shared" si="215"/>
        <v>0</v>
      </c>
      <c r="AR171" s="229">
        <f t="shared" si="215"/>
        <v>0</v>
      </c>
      <c r="AS171" s="229">
        <f t="shared" si="215"/>
        <v>0</v>
      </c>
      <c r="AT171" s="229">
        <f t="shared" si="215"/>
        <v>0</v>
      </c>
      <c r="AU171" s="229">
        <f t="shared" si="215"/>
        <v>0</v>
      </c>
      <c r="AV171" s="229">
        <f t="shared" si="215"/>
        <v>0</v>
      </c>
      <c r="AW171" s="229">
        <f t="shared" si="215"/>
        <v>0</v>
      </c>
      <c r="AX171" s="229">
        <f t="shared" si="215"/>
        <v>0</v>
      </c>
      <c r="AY171" s="229">
        <f t="shared" si="215"/>
        <v>0</v>
      </c>
      <c r="AZ171" s="229">
        <f t="shared" si="215"/>
        <v>0</v>
      </c>
      <c r="BA171" s="229">
        <f t="shared" si="215"/>
        <v>0</v>
      </c>
      <c r="BB171" s="229">
        <f t="shared" si="215"/>
        <v>0</v>
      </c>
      <c r="BC171" s="229">
        <f t="shared" si="215"/>
        <v>0</v>
      </c>
      <c r="BD171" s="229">
        <f t="shared" si="215"/>
        <v>0</v>
      </c>
      <c r="BE171" s="229">
        <f t="shared" si="215"/>
        <v>0</v>
      </c>
      <c r="BF171" s="229">
        <f t="shared" si="215"/>
        <v>0</v>
      </c>
      <c r="BG171" s="229">
        <f t="shared" si="215"/>
        <v>0</v>
      </c>
      <c r="BH171" s="229">
        <f t="shared" si="215"/>
        <v>0</v>
      </c>
      <c r="BI171" s="229">
        <f t="shared" si="215"/>
        <v>0</v>
      </c>
      <c r="BJ171" s="229">
        <f t="shared" si="215"/>
        <v>0</v>
      </c>
      <c r="BK171" s="229">
        <f t="shared" si="215"/>
        <v>0</v>
      </c>
      <c r="BL171" s="229">
        <f t="shared" si="215"/>
        <v>0</v>
      </c>
      <c r="BM171" s="229">
        <f t="shared" si="215"/>
        <v>0</v>
      </c>
      <c r="BN171" s="229">
        <f t="shared" si="215"/>
        <v>0</v>
      </c>
      <c r="BO171" s="229">
        <f t="shared" si="215"/>
        <v>0</v>
      </c>
      <c r="BP171" s="229">
        <f t="shared" si="215"/>
        <v>0</v>
      </c>
      <c r="BQ171" s="229">
        <f t="shared" si="215"/>
        <v>0</v>
      </c>
      <c r="BR171" s="229">
        <f t="shared" si="215"/>
        <v>0</v>
      </c>
      <c r="BS171" s="229">
        <f t="shared" si="215"/>
        <v>0</v>
      </c>
      <c r="BT171" s="229">
        <f t="shared" si="215"/>
        <v>0</v>
      </c>
      <c r="BU171" s="229">
        <f t="shared" si="215"/>
        <v>0</v>
      </c>
      <c r="BV171" s="229">
        <f t="shared" si="215"/>
        <v>0</v>
      </c>
      <c r="BW171" s="229">
        <f t="shared" si="215"/>
        <v>0</v>
      </c>
      <c r="BX171" s="229">
        <f t="shared" si="215"/>
        <v>0</v>
      </c>
      <c r="BY171" s="229">
        <f t="shared" si="215"/>
        <v>0</v>
      </c>
      <c r="BZ171" s="229">
        <f t="shared" si="215"/>
        <v>0</v>
      </c>
    </row>
    <row r="172" spans="1:78" s="310" customFormat="1" x14ac:dyDescent="0.2">
      <c r="A172" s="7" t="str">
        <f t="shared" si="209"/>
        <v>Roll-in 2</v>
      </c>
      <c r="B172" s="7">
        <f t="shared" si="209"/>
        <v>1</v>
      </c>
      <c r="C172" s="7">
        <f t="shared" si="212"/>
        <v>10</v>
      </c>
      <c r="D172" s="165">
        <f t="shared" si="210"/>
        <v>43769</v>
      </c>
      <c r="E172" s="68"/>
      <c r="F172" s="77"/>
      <c r="G172" s="229">
        <f t="shared" si="211"/>
        <v>0</v>
      </c>
      <c r="H172" s="229">
        <f t="shared" si="211"/>
        <v>0</v>
      </c>
      <c r="I172" s="229">
        <f t="shared" si="211"/>
        <v>0</v>
      </c>
      <c r="J172" s="229">
        <f t="shared" si="211"/>
        <v>0</v>
      </c>
      <c r="K172" s="229">
        <f t="shared" si="211"/>
        <v>0</v>
      </c>
      <c r="L172" s="229">
        <f t="shared" si="211"/>
        <v>0</v>
      </c>
      <c r="M172" s="229">
        <f t="shared" si="211"/>
        <v>0</v>
      </c>
      <c r="N172" s="229">
        <f t="shared" si="211"/>
        <v>0</v>
      </c>
      <c r="O172" s="229">
        <f t="shared" si="211"/>
        <v>0</v>
      </c>
      <c r="P172" s="229">
        <f t="shared" si="211"/>
        <v>0</v>
      </c>
      <c r="Q172" s="229">
        <f t="shared" si="211"/>
        <v>0</v>
      </c>
      <c r="R172" s="229">
        <f t="shared" si="211"/>
        <v>0</v>
      </c>
      <c r="S172" s="229">
        <f t="shared" si="211"/>
        <v>0</v>
      </c>
      <c r="T172" s="229">
        <f t="shared" si="211"/>
        <v>0</v>
      </c>
      <c r="U172" s="229">
        <f t="shared" si="211"/>
        <v>0</v>
      </c>
      <c r="V172" s="229">
        <f t="shared" si="211"/>
        <v>0</v>
      </c>
      <c r="W172" s="229">
        <f t="shared" si="214"/>
        <v>0</v>
      </c>
      <c r="X172" s="229">
        <f t="shared" si="214"/>
        <v>0</v>
      </c>
      <c r="Y172" s="229">
        <f t="shared" si="214"/>
        <v>0</v>
      </c>
      <c r="Z172" s="229">
        <f t="shared" si="214"/>
        <v>0</v>
      </c>
      <c r="AA172" s="229">
        <f t="shared" si="214"/>
        <v>0</v>
      </c>
      <c r="AB172" s="229">
        <f t="shared" si="214"/>
        <v>0</v>
      </c>
      <c r="AC172" s="229">
        <f t="shared" si="214"/>
        <v>0</v>
      </c>
      <c r="AD172" s="229">
        <f t="shared" si="214"/>
        <v>0</v>
      </c>
      <c r="AE172" s="229">
        <f t="shared" si="214"/>
        <v>0</v>
      </c>
      <c r="AF172" s="229">
        <f t="shared" si="214"/>
        <v>0</v>
      </c>
      <c r="AG172" s="229">
        <f t="shared" si="214"/>
        <v>0</v>
      </c>
      <c r="AH172" s="229">
        <f t="shared" si="214"/>
        <v>0</v>
      </c>
      <c r="AI172" s="229">
        <f t="shared" si="214"/>
        <v>0</v>
      </c>
      <c r="AJ172" s="229">
        <f t="shared" si="214"/>
        <v>0</v>
      </c>
      <c r="AK172" s="229">
        <f t="shared" si="214"/>
        <v>0</v>
      </c>
      <c r="AL172" s="229">
        <f t="shared" si="214"/>
        <v>0</v>
      </c>
      <c r="AM172" s="229">
        <f t="shared" si="214"/>
        <v>0</v>
      </c>
      <c r="AN172" s="229">
        <f t="shared" si="214"/>
        <v>0</v>
      </c>
      <c r="AO172" s="229">
        <f t="shared" si="215"/>
        <v>0</v>
      </c>
      <c r="AP172" s="229">
        <f t="shared" si="215"/>
        <v>0</v>
      </c>
      <c r="AQ172" s="229">
        <f t="shared" si="215"/>
        <v>0</v>
      </c>
      <c r="AR172" s="229">
        <f t="shared" si="215"/>
        <v>0</v>
      </c>
      <c r="AS172" s="229">
        <f t="shared" si="215"/>
        <v>0</v>
      </c>
      <c r="AT172" s="229">
        <f t="shared" si="215"/>
        <v>0</v>
      </c>
      <c r="AU172" s="229">
        <f t="shared" si="215"/>
        <v>0</v>
      </c>
      <c r="AV172" s="229">
        <f t="shared" si="215"/>
        <v>0</v>
      </c>
      <c r="AW172" s="229">
        <f t="shared" si="215"/>
        <v>0</v>
      </c>
      <c r="AX172" s="229">
        <f t="shared" si="215"/>
        <v>0</v>
      </c>
      <c r="AY172" s="229">
        <f t="shared" si="215"/>
        <v>0</v>
      </c>
      <c r="AZ172" s="229">
        <f t="shared" si="215"/>
        <v>0</v>
      </c>
      <c r="BA172" s="229">
        <f t="shared" si="215"/>
        <v>0</v>
      </c>
      <c r="BB172" s="229">
        <f t="shared" si="215"/>
        <v>0</v>
      </c>
      <c r="BC172" s="229">
        <f t="shared" si="215"/>
        <v>0</v>
      </c>
      <c r="BD172" s="229">
        <f t="shared" si="215"/>
        <v>0</v>
      </c>
      <c r="BE172" s="229">
        <f t="shared" si="215"/>
        <v>0</v>
      </c>
      <c r="BF172" s="229">
        <f t="shared" si="215"/>
        <v>0</v>
      </c>
      <c r="BG172" s="229">
        <f t="shared" si="215"/>
        <v>0</v>
      </c>
      <c r="BH172" s="229">
        <f t="shared" si="215"/>
        <v>0</v>
      </c>
      <c r="BI172" s="229">
        <f t="shared" si="215"/>
        <v>0</v>
      </c>
      <c r="BJ172" s="229">
        <f t="shared" si="215"/>
        <v>0</v>
      </c>
      <c r="BK172" s="229">
        <f t="shared" si="215"/>
        <v>0</v>
      </c>
      <c r="BL172" s="229">
        <f t="shared" si="215"/>
        <v>0</v>
      </c>
      <c r="BM172" s="229">
        <f t="shared" si="215"/>
        <v>0</v>
      </c>
      <c r="BN172" s="229">
        <f t="shared" si="215"/>
        <v>0</v>
      </c>
      <c r="BO172" s="229">
        <f t="shared" si="215"/>
        <v>0</v>
      </c>
      <c r="BP172" s="229">
        <f t="shared" si="215"/>
        <v>0</v>
      </c>
      <c r="BQ172" s="229">
        <f t="shared" si="215"/>
        <v>0</v>
      </c>
      <c r="BR172" s="229">
        <f t="shared" si="215"/>
        <v>0</v>
      </c>
      <c r="BS172" s="229">
        <f t="shared" si="215"/>
        <v>0</v>
      </c>
      <c r="BT172" s="229">
        <f t="shared" si="215"/>
        <v>0</v>
      </c>
      <c r="BU172" s="229">
        <f t="shared" si="215"/>
        <v>0</v>
      </c>
      <c r="BV172" s="229">
        <f t="shared" si="215"/>
        <v>0</v>
      </c>
      <c r="BW172" s="229">
        <f t="shared" si="215"/>
        <v>0</v>
      </c>
      <c r="BX172" s="229">
        <f t="shared" si="215"/>
        <v>0</v>
      </c>
      <c r="BY172" s="229">
        <f t="shared" si="215"/>
        <v>0</v>
      </c>
      <c r="BZ172" s="229">
        <f t="shared" si="215"/>
        <v>0</v>
      </c>
    </row>
    <row r="173" spans="1:78" s="310" customFormat="1" x14ac:dyDescent="0.2">
      <c r="A173" s="7" t="str">
        <f t="shared" si="209"/>
        <v>Roll-in 2</v>
      </c>
      <c r="B173" s="7">
        <f t="shared" si="209"/>
        <v>1</v>
      </c>
      <c r="C173" s="7">
        <f t="shared" si="212"/>
        <v>11</v>
      </c>
      <c r="D173" s="165">
        <f t="shared" si="210"/>
        <v>43799</v>
      </c>
      <c r="E173" s="68"/>
      <c r="F173" s="77"/>
      <c r="G173" s="229">
        <f t="shared" si="211"/>
        <v>0</v>
      </c>
      <c r="H173" s="229">
        <f t="shared" si="211"/>
        <v>0</v>
      </c>
      <c r="I173" s="229">
        <f t="shared" si="211"/>
        <v>0</v>
      </c>
      <c r="J173" s="229">
        <f t="shared" si="211"/>
        <v>0</v>
      </c>
      <c r="K173" s="229">
        <f t="shared" si="211"/>
        <v>0</v>
      </c>
      <c r="L173" s="229">
        <f t="shared" si="211"/>
        <v>0</v>
      </c>
      <c r="M173" s="229">
        <f t="shared" si="211"/>
        <v>0</v>
      </c>
      <c r="N173" s="229">
        <f t="shared" si="211"/>
        <v>0</v>
      </c>
      <c r="O173" s="229">
        <f t="shared" si="211"/>
        <v>0</v>
      </c>
      <c r="P173" s="229">
        <f t="shared" si="211"/>
        <v>0</v>
      </c>
      <c r="Q173" s="229">
        <f t="shared" si="211"/>
        <v>0</v>
      </c>
      <c r="R173" s="229">
        <f t="shared" si="211"/>
        <v>0</v>
      </c>
      <c r="S173" s="229">
        <f t="shared" si="211"/>
        <v>0</v>
      </c>
      <c r="T173" s="229">
        <f t="shared" si="211"/>
        <v>0</v>
      </c>
      <c r="U173" s="229">
        <f t="shared" si="211"/>
        <v>0</v>
      </c>
      <c r="V173" s="229">
        <f t="shared" si="211"/>
        <v>0</v>
      </c>
      <c r="W173" s="229">
        <f t="shared" si="214"/>
        <v>0</v>
      </c>
      <c r="X173" s="229">
        <f t="shared" si="214"/>
        <v>0</v>
      </c>
      <c r="Y173" s="229">
        <f t="shared" si="214"/>
        <v>0</v>
      </c>
      <c r="Z173" s="229">
        <f t="shared" si="214"/>
        <v>0</v>
      </c>
      <c r="AA173" s="229">
        <f t="shared" si="214"/>
        <v>0</v>
      </c>
      <c r="AB173" s="229">
        <f t="shared" si="214"/>
        <v>0</v>
      </c>
      <c r="AC173" s="229">
        <f t="shared" si="214"/>
        <v>0</v>
      </c>
      <c r="AD173" s="229">
        <f t="shared" si="214"/>
        <v>0</v>
      </c>
      <c r="AE173" s="229">
        <f t="shared" si="214"/>
        <v>0</v>
      </c>
      <c r="AF173" s="229">
        <f t="shared" si="214"/>
        <v>0</v>
      </c>
      <c r="AG173" s="229">
        <f t="shared" si="214"/>
        <v>0</v>
      </c>
      <c r="AH173" s="229">
        <f t="shared" si="214"/>
        <v>0</v>
      </c>
      <c r="AI173" s="229">
        <f t="shared" si="214"/>
        <v>0</v>
      </c>
      <c r="AJ173" s="229">
        <f t="shared" si="214"/>
        <v>0</v>
      </c>
      <c r="AK173" s="229">
        <f t="shared" si="214"/>
        <v>0</v>
      </c>
      <c r="AL173" s="229">
        <f t="shared" si="214"/>
        <v>0</v>
      </c>
      <c r="AM173" s="229">
        <f t="shared" si="214"/>
        <v>0</v>
      </c>
      <c r="AN173" s="229">
        <f t="shared" si="214"/>
        <v>0</v>
      </c>
      <c r="AO173" s="229">
        <f t="shared" si="215"/>
        <v>0</v>
      </c>
      <c r="AP173" s="229">
        <f t="shared" si="215"/>
        <v>0</v>
      </c>
      <c r="AQ173" s="229">
        <f t="shared" si="215"/>
        <v>0</v>
      </c>
      <c r="AR173" s="229">
        <f t="shared" si="215"/>
        <v>0</v>
      </c>
      <c r="AS173" s="229">
        <f t="shared" si="215"/>
        <v>0</v>
      </c>
      <c r="AT173" s="229">
        <f t="shared" si="215"/>
        <v>0</v>
      </c>
      <c r="AU173" s="229">
        <f t="shared" si="215"/>
        <v>0</v>
      </c>
      <c r="AV173" s="229">
        <f t="shared" si="215"/>
        <v>0</v>
      </c>
      <c r="AW173" s="229">
        <f t="shared" si="215"/>
        <v>0</v>
      </c>
      <c r="AX173" s="229">
        <f t="shared" si="215"/>
        <v>0</v>
      </c>
      <c r="AY173" s="229">
        <f t="shared" si="215"/>
        <v>0</v>
      </c>
      <c r="AZ173" s="229">
        <f t="shared" si="215"/>
        <v>0</v>
      </c>
      <c r="BA173" s="229">
        <f t="shared" si="215"/>
        <v>0</v>
      </c>
      <c r="BB173" s="229">
        <f t="shared" si="215"/>
        <v>0</v>
      </c>
      <c r="BC173" s="229">
        <f t="shared" si="215"/>
        <v>0</v>
      </c>
      <c r="BD173" s="229">
        <f t="shared" si="215"/>
        <v>0</v>
      </c>
      <c r="BE173" s="229">
        <f t="shared" si="215"/>
        <v>0</v>
      </c>
      <c r="BF173" s="229">
        <f t="shared" si="215"/>
        <v>0</v>
      </c>
      <c r="BG173" s="229">
        <f t="shared" si="215"/>
        <v>0</v>
      </c>
      <c r="BH173" s="229">
        <f t="shared" si="215"/>
        <v>0</v>
      </c>
      <c r="BI173" s="229">
        <f t="shared" si="215"/>
        <v>0</v>
      </c>
      <c r="BJ173" s="229">
        <f t="shared" si="215"/>
        <v>0</v>
      </c>
      <c r="BK173" s="229">
        <f t="shared" si="215"/>
        <v>0</v>
      </c>
      <c r="BL173" s="229">
        <f t="shared" si="215"/>
        <v>0</v>
      </c>
      <c r="BM173" s="229">
        <f t="shared" si="215"/>
        <v>0</v>
      </c>
      <c r="BN173" s="229">
        <f t="shared" si="215"/>
        <v>0</v>
      </c>
      <c r="BO173" s="229">
        <f t="shared" si="215"/>
        <v>0</v>
      </c>
      <c r="BP173" s="229">
        <f t="shared" si="215"/>
        <v>0</v>
      </c>
      <c r="BQ173" s="229">
        <f t="shared" si="215"/>
        <v>0</v>
      </c>
      <c r="BR173" s="229">
        <f t="shared" si="215"/>
        <v>0</v>
      </c>
      <c r="BS173" s="229">
        <f t="shared" si="215"/>
        <v>0</v>
      </c>
      <c r="BT173" s="229">
        <f t="shared" si="215"/>
        <v>0</v>
      </c>
      <c r="BU173" s="229">
        <f t="shared" si="215"/>
        <v>0</v>
      </c>
      <c r="BV173" s="229">
        <f t="shared" si="215"/>
        <v>0</v>
      </c>
      <c r="BW173" s="229">
        <f t="shared" si="215"/>
        <v>0</v>
      </c>
      <c r="BX173" s="229">
        <f t="shared" si="215"/>
        <v>0</v>
      </c>
      <c r="BY173" s="229">
        <f t="shared" si="215"/>
        <v>0</v>
      </c>
      <c r="BZ173" s="229">
        <f t="shared" si="215"/>
        <v>0</v>
      </c>
    </row>
    <row r="174" spans="1:78" s="310" customFormat="1" x14ac:dyDescent="0.2">
      <c r="A174" s="7" t="str">
        <f t="shared" si="209"/>
        <v>Roll-in 2</v>
      </c>
      <c r="B174" s="7">
        <f t="shared" si="209"/>
        <v>1</v>
      </c>
      <c r="C174" s="7">
        <f t="shared" si="212"/>
        <v>12</v>
      </c>
      <c r="D174" s="165">
        <f t="shared" si="210"/>
        <v>43830</v>
      </c>
      <c r="E174" s="68"/>
      <c r="F174" s="77"/>
      <c r="G174" s="229">
        <f t="shared" si="211"/>
        <v>0</v>
      </c>
      <c r="H174" s="229">
        <f t="shared" si="211"/>
        <v>0</v>
      </c>
      <c r="I174" s="229">
        <f t="shared" si="211"/>
        <v>0</v>
      </c>
      <c r="J174" s="229">
        <f t="shared" si="211"/>
        <v>0</v>
      </c>
      <c r="K174" s="229">
        <f t="shared" si="211"/>
        <v>0</v>
      </c>
      <c r="L174" s="229">
        <f t="shared" si="211"/>
        <v>0</v>
      </c>
      <c r="M174" s="229">
        <f t="shared" si="211"/>
        <v>0</v>
      </c>
      <c r="N174" s="229">
        <f t="shared" si="211"/>
        <v>0</v>
      </c>
      <c r="O174" s="229">
        <f t="shared" si="211"/>
        <v>0</v>
      </c>
      <c r="P174" s="229">
        <f t="shared" si="211"/>
        <v>0</v>
      </c>
      <c r="Q174" s="229">
        <f t="shared" si="211"/>
        <v>0</v>
      </c>
      <c r="R174" s="229">
        <f t="shared" si="211"/>
        <v>0</v>
      </c>
      <c r="S174" s="229">
        <f t="shared" si="211"/>
        <v>0</v>
      </c>
      <c r="T174" s="229">
        <f t="shared" si="211"/>
        <v>0</v>
      </c>
      <c r="U174" s="229">
        <f t="shared" si="211"/>
        <v>0</v>
      </c>
      <c r="V174" s="229">
        <f t="shared" si="211"/>
        <v>0</v>
      </c>
      <c r="W174" s="229">
        <f t="shared" ref="W174:AL189" si="216">IF($D174=W$9,$E174*$G$3/2,IF(AND($C174+$E$3&gt;W$8,W$9&gt;$D174),$E174*$G$3,0))</f>
        <v>0</v>
      </c>
      <c r="X174" s="229">
        <f t="shared" si="216"/>
        <v>0</v>
      </c>
      <c r="Y174" s="229">
        <f t="shared" si="216"/>
        <v>0</v>
      </c>
      <c r="Z174" s="229">
        <f t="shared" si="216"/>
        <v>0</v>
      </c>
      <c r="AA174" s="229">
        <f t="shared" si="216"/>
        <v>0</v>
      </c>
      <c r="AB174" s="229">
        <f t="shared" si="216"/>
        <v>0</v>
      </c>
      <c r="AC174" s="229">
        <f t="shared" si="216"/>
        <v>0</v>
      </c>
      <c r="AD174" s="229">
        <f t="shared" si="216"/>
        <v>0</v>
      </c>
      <c r="AE174" s="229">
        <f t="shared" si="216"/>
        <v>0</v>
      </c>
      <c r="AF174" s="229">
        <f t="shared" si="216"/>
        <v>0</v>
      </c>
      <c r="AG174" s="229">
        <f t="shared" si="216"/>
        <v>0</v>
      </c>
      <c r="AH174" s="229">
        <f t="shared" si="216"/>
        <v>0</v>
      </c>
      <c r="AI174" s="229">
        <f t="shared" si="216"/>
        <v>0</v>
      </c>
      <c r="AJ174" s="229">
        <f t="shared" si="216"/>
        <v>0</v>
      </c>
      <c r="AK174" s="229">
        <f t="shared" si="216"/>
        <v>0</v>
      </c>
      <c r="AL174" s="229">
        <f t="shared" si="216"/>
        <v>0</v>
      </c>
      <c r="AM174" s="229">
        <f t="shared" ref="AM174:AW188" si="217">IF($D174=AM$9,$E174*$G$3/2,IF(AND($C174+$E$3&gt;AM$8,AM$9&gt;$D174),$E174*$G$3,0))</f>
        <v>0</v>
      </c>
      <c r="AN174" s="229">
        <f t="shared" si="217"/>
        <v>0</v>
      </c>
      <c r="AO174" s="229">
        <f t="shared" si="217"/>
        <v>0</v>
      </c>
      <c r="AP174" s="229">
        <f t="shared" si="217"/>
        <v>0</v>
      </c>
      <c r="AQ174" s="229">
        <f t="shared" si="217"/>
        <v>0</v>
      </c>
      <c r="AR174" s="229">
        <f t="shared" si="217"/>
        <v>0</v>
      </c>
      <c r="AS174" s="229">
        <f t="shared" si="217"/>
        <v>0</v>
      </c>
      <c r="AT174" s="229">
        <f t="shared" si="217"/>
        <v>0</v>
      </c>
      <c r="AU174" s="229">
        <f t="shared" si="217"/>
        <v>0</v>
      </c>
      <c r="AV174" s="229">
        <f t="shared" si="217"/>
        <v>0</v>
      </c>
      <c r="AW174" s="229">
        <f t="shared" si="217"/>
        <v>0</v>
      </c>
      <c r="AX174" s="229">
        <f t="shared" si="215"/>
        <v>0</v>
      </c>
      <c r="AY174" s="229">
        <f t="shared" si="215"/>
        <v>0</v>
      </c>
      <c r="AZ174" s="229">
        <f t="shared" si="215"/>
        <v>0</v>
      </c>
      <c r="BA174" s="229">
        <f t="shared" si="215"/>
        <v>0</v>
      </c>
      <c r="BB174" s="229">
        <f t="shared" si="215"/>
        <v>0</v>
      </c>
      <c r="BC174" s="229">
        <f t="shared" si="215"/>
        <v>0</v>
      </c>
      <c r="BD174" s="229">
        <f t="shared" si="215"/>
        <v>0</v>
      </c>
      <c r="BE174" s="229">
        <f t="shared" si="215"/>
        <v>0</v>
      </c>
      <c r="BF174" s="229">
        <f t="shared" si="215"/>
        <v>0</v>
      </c>
      <c r="BG174" s="229">
        <f t="shared" si="215"/>
        <v>0</v>
      </c>
      <c r="BH174" s="229">
        <f t="shared" si="215"/>
        <v>0</v>
      </c>
      <c r="BI174" s="229">
        <f t="shared" si="215"/>
        <v>0</v>
      </c>
      <c r="BJ174" s="229">
        <f t="shared" si="215"/>
        <v>0</v>
      </c>
      <c r="BK174" s="229">
        <f t="shared" si="215"/>
        <v>0</v>
      </c>
      <c r="BL174" s="229">
        <f t="shared" si="215"/>
        <v>0</v>
      </c>
      <c r="BM174" s="229">
        <f t="shared" si="215"/>
        <v>0</v>
      </c>
      <c r="BN174" s="229">
        <f t="shared" si="215"/>
        <v>0</v>
      </c>
      <c r="BO174" s="229">
        <f t="shared" si="215"/>
        <v>0</v>
      </c>
      <c r="BP174" s="229">
        <f t="shared" si="215"/>
        <v>0</v>
      </c>
      <c r="BQ174" s="229">
        <f t="shared" si="215"/>
        <v>0</v>
      </c>
      <c r="BR174" s="229">
        <f t="shared" si="215"/>
        <v>0</v>
      </c>
      <c r="BS174" s="229">
        <f t="shared" si="215"/>
        <v>0</v>
      </c>
      <c r="BT174" s="229">
        <f t="shared" si="215"/>
        <v>0</v>
      </c>
      <c r="BU174" s="229">
        <f t="shared" si="215"/>
        <v>0</v>
      </c>
      <c r="BV174" s="229">
        <f t="shared" si="215"/>
        <v>0</v>
      </c>
      <c r="BW174" s="229">
        <f t="shared" si="215"/>
        <v>0</v>
      </c>
      <c r="BX174" s="229">
        <f t="shared" si="215"/>
        <v>0</v>
      </c>
      <c r="BY174" s="229">
        <f t="shared" ref="AO174:BZ181" si="218">IF($D174=BY$9,$E174*$G$3/2,IF(AND($C174+$E$3&gt;BY$8,BY$9&gt;$D174),$E174*$G$3,0))</f>
        <v>0</v>
      </c>
      <c r="BZ174" s="229">
        <f t="shared" si="218"/>
        <v>0</v>
      </c>
    </row>
    <row r="175" spans="1:78" s="310" customFormat="1" x14ac:dyDescent="0.2">
      <c r="A175" s="7" t="str">
        <f t="shared" si="209"/>
        <v>Roll-in 2</v>
      </c>
      <c r="B175" s="7">
        <f t="shared" si="209"/>
        <v>1</v>
      </c>
      <c r="C175" s="7">
        <f t="shared" si="212"/>
        <v>13</v>
      </c>
      <c r="D175" s="165">
        <f t="shared" si="210"/>
        <v>43861</v>
      </c>
      <c r="E175" s="68"/>
      <c r="F175" s="77"/>
      <c r="G175" s="229">
        <f t="shared" si="211"/>
        <v>0</v>
      </c>
      <c r="H175" s="229">
        <f t="shared" si="211"/>
        <v>0</v>
      </c>
      <c r="I175" s="229">
        <f t="shared" si="211"/>
        <v>0</v>
      </c>
      <c r="J175" s="229">
        <f t="shared" si="211"/>
        <v>0</v>
      </c>
      <c r="K175" s="229">
        <f t="shared" si="211"/>
        <v>0</v>
      </c>
      <c r="L175" s="229">
        <f t="shared" si="211"/>
        <v>0</v>
      </c>
      <c r="M175" s="229">
        <f t="shared" si="211"/>
        <v>0</v>
      </c>
      <c r="N175" s="229">
        <f t="shared" si="211"/>
        <v>0</v>
      </c>
      <c r="O175" s="229">
        <f t="shared" si="211"/>
        <v>0</v>
      </c>
      <c r="P175" s="229">
        <f t="shared" si="211"/>
        <v>0</v>
      </c>
      <c r="Q175" s="229">
        <f t="shared" si="211"/>
        <v>0</v>
      </c>
      <c r="R175" s="229">
        <f t="shared" si="211"/>
        <v>0</v>
      </c>
      <c r="S175" s="229">
        <f t="shared" si="211"/>
        <v>0</v>
      </c>
      <c r="T175" s="229">
        <f t="shared" si="211"/>
        <v>0</v>
      </c>
      <c r="U175" s="229">
        <f t="shared" si="211"/>
        <v>0</v>
      </c>
      <c r="V175" s="229">
        <f t="shared" si="211"/>
        <v>0</v>
      </c>
      <c r="W175" s="229">
        <f t="shared" si="216"/>
        <v>0</v>
      </c>
      <c r="X175" s="229">
        <f t="shared" si="216"/>
        <v>0</v>
      </c>
      <c r="Y175" s="229">
        <f t="shared" si="216"/>
        <v>0</v>
      </c>
      <c r="Z175" s="229">
        <f t="shared" si="216"/>
        <v>0</v>
      </c>
      <c r="AA175" s="229">
        <f t="shared" si="216"/>
        <v>0</v>
      </c>
      <c r="AB175" s="229">
        <f t="shared" si="216"/>
        <v>0</v>
      </c>
      <c r="AC175" s="229">
        <f t="shared" si="216"/>
        <v>0</v>
      </c>
      <c r="AD175" s="229">
        <f t="shared" si="216"/>
        <v>0</v>
      </c>
      <c r="AE175" s="229">
        <f t="shared" si="216"/>
        <v>0</v>
      </c>
      <c r="AF175" s="229">
        <f t="shared" si="216"/>
        <v>0</v>
      </c>
      <c r="AG175" s="229">
        <f t="shared" si="216"/>
        <v>0</v>
      </c>
      <c r="AH175" s="229">
        <f t="shared" si="216"/>
        <v>0</v>
      </c>
      <c r="AI175" s="229">
        <f t="shared" si="216"/>
        <v>0</v>
      </c>
      <c r="AJ175" s="229">
        <f t="shared" si="216"/>
        <v>0</v>
      </c>
      <c r="AK175" s="229">
        <f t="shared" si="216"/>
        <v>0</v>
      </c>
      <c r="AL175" s="229">
        <f t="shared" si="216"/>
        <v>0</v>
      </c>
      <c r="AM175" s="229">
        <f t="shared" si="217"/>
        <v>0</v>
      </c>
      <c r="AN175" s="229">
        <f t="shared" si="217"/>
        <v>0</v>
      </c>
      <c r="AO175" s="229">
        <f t="shared" si="218"/>
        <v>0</v>
      </c>
      <c r="AP175" s="229">
        <f t="shared" si="218"/>
        <v>0</v>
      </c>
      <c r="AQ175" s="229">
        <f t="shared" si="218"/>
        <v>0</v>
      </c>
      <c r="AR175" s="229">
        <f t="shared" si="218"/>
        <v>0</v>
      </c>
      <c r="AS175" s="229">
        <f t="shared" si="218"/>
        <v>0</v>
      </c>
      <c r="AT175" s="229">
        <f t="shared" si="218"/>
        <v>0</v>
      </c>
      <c r="AU175" s="229">
        <f t="shared" si="218"/>
        <v>0</v>
      </c>
      <c r="AV175" s="229">
        <f t="shared" si="218"/>
        <v>0</v>
      </c>
      <c r="AW175" s="229">
        <f t="shared" si="218"/>
        <v>0</v>
      </c>
      <c r="AX175" s="229">
        <f t="shared" si="218"/>
        <v>0</v>
      </c>
      <c r="AY175" s="229">
        <f t="shared" si="218"/>
        <v>0</v>
      </c>
      <c r="AZ175" s="229">
        <f t="shared" si="218"/>
        <v>0</v>
      </c>
      <c r="BA175" s="229">
        <f t="shared" si="218"/>
        <v>0</v>
      </c>
      <c r="BB175" s="229">
        <f t="shared" si="218"/>
        <v>0</v>
      </c>
      <c r="BC175" s="229">
        <f t="shared" si="218"/>
        <v>0</v>
      </c>
      <c r="BD175" s="229">
        <f t="shared" si="218"/>
        <v>0</v>
      </c>
      <c r="BE175" s="229">
        <f t="shared" si="218"/>
        <v>0</v>
      </c>
      <c r="BF175" s="229">
        <f t="shared" si="218"/>
        <v>0</v>
      </c>
      <c r="BG175" s="229">
        <f t="shared" si="218"/>
        <v>0</v>
      </c>
      <c r="BH175" s="229">
        <f t="shared" si="218"/>
        <v>0</v>
      </c>
      <c r="BI175" s="229">
        <f t="shared" si="218"/>
        <v>0</v>
      </c>
      <c r="BJ175" s="229">
        <f t="shared" si="218"/>
        <v>0</v>
      </c>
      <c r="BK175" s="229">
        <f t="shared" si="218"/>
        <v>0</v>
      </c>
      <c r="BL175" s="229">
        <f t="shared" si="218"/>
        <v>0</v>
      </c>
      <c r="BM175" s="229">
        <f t="shared" si="218"/>
        <v>0</v>
      </c>
      <c r="BN175" s="229">
        <f t="shared" si="218"/>
        <v>0</v>
      </c>
      <c r="BO175" s="229">
        <f t="shared" si="218"/>
        <v>0</v>
      </c>
      <c r="BP175" s="229">
        <f t="shared" si="218"/>
        <v>0</v>
      </c>
      <c r="BQ175" s="229">
        <f t="shared" si="218"/>
        <v>0</v>
      </c>
      <c r="BR175" s="229">
        <f t="shared" si="218"/>
        <v>0</v>
      </c>
      <c r="BS175" s="229">
        <f t="shared" si="218"/>
        <v>0</v>
      </c>
      <c r="BT175" s="229">
        <f t="shared" si="218"/>
        <v>0</v>
      </c>
      <c r="BU175" s="229">
        <f t="shared" si="218"/>
        <v>0</v>
      </c>
      <c r="BV175" s="229">
        <f t="shared" si="218"/>
        <v>0</v>
      </c>
      <c r="BW175" s="229">
        <f t="shared" si="218"/>
        <v>0</v>
      </c>
      <c r="BX175" s="229">
        <f t="shared" si="218"/>
        <v>0</v>
      </c>
      <c r="BY175" s="229">
        <f t="shared" si="218"/>
        <v>0</v>
      </c>
      <c r="BZ175" s="229">
        <f t="shared" si="218"/>
        <v>0</v>
      </c>
    </row>
    <row r="176" spans="1:78" s="310" customFormat="1" x14ac:dyDescent="0.2">
      <c r="A176" s="7" t="str">
        <f t="shared" si="209"/>
        <v>Roll-in 2</v>
      </c>
      <c r="B176" s="7">
        <f t="shared" si="209"/>
        <v>1</v>
      </c>
      <c r="C176" s="7">
        <f t="shared" si="212"/>
        <v>14</v>
      </c>
      <c r="D176" s="165">
        <f t="shared" si="210"/>
        <v>43890</v>
      </c>
      <c r="E176" s="68"/>
      <c r="F176" s="77"/>
      <c r="G176" s="229">
        <f t="shared" si="211"/>
        <v>0</v>
      </c>
      <c r="H176" s="229">
        <f t="shared" si="211"/>
        <v>0</v>
      </c>
      <c r="I176" s="229">
        <f t="shared" si="211"/>
        <v>0</v>
      </c>
      <c r="J176" s="229">
        <f t="shared" si="211"/>
        <v>0</v>
      </c>
      <c r="K176" s="229">
        <f t="shared" si="211"/>
        <v>0</v>
      </c>
      <c r="L176" s="229">
        <f t="shared" si="211"/>
        <v>0</v>
      </c>
      <c r="M176" s="229">
        <f t="shared" si="211"/>
        <v>0</v>
      </c>
      <c r="N176" s="229">
        <f t="shared" si="211"/>
        <v>0</v>
      </c>
      <c r="O176" s="229">
        <f t="shared" si="211"/>
        <v>0</v>
      </c>
      <c r="P176" s="229">
        <f t="shared" si="211"/>
        <v>0</v>
      </c>
      <c r="Q176" s="229">
        <f t="shared" si="211"/>
        <v>0</v>
      </c>
      <c r="R176" s="229">
        <f t="shared" si="211"/>
        <v>0</v>
      </c>
      <c r="S176" s="229">
        <f t="shared" si="211"/>
        <v>0</v>
      </c>
      <c r="T176" s="229">
        <f t="shared" si="211"/>
        <v>0</v>
      </c>
      <c r="U176" s="229">
        <f t="shared" si="211"/>
        <v>0</v>
      </c>
      <c r="V176" s="229">
        <f t="shared" si="211"/>
        <v>0</v>
      </c>
      <c r="W176" s="229">
        <f t="shared" si="216"/>
        <v>0</v>
      </c>
      <c r="X176" s="229">
        <f t="shared" si="216"/>
        <v>0</v>
      </c>
      <c r="Y176" s="229">
        <f t="shared" si="216"/>
        <v>0</v>
      </c>
      <c r="Z176" s="229">
        <f t="shared" si="216"/>
        <v>0</v>
      </c>
      <c r="AA176" s="229">
        <f t="shared" si="216"/>
        <v>0</v>
      </c>
      <c r="AB176" s="229">
        <f t="shared" si="216"/>
        <v>0</v>
      </c>
      <c r="AC176" s="229">
        <f t="shared" si="216"/>
        <v>0</v>
      </c>
      <c r="AD176" s="229">
        <f t="shared" si="216"/>
        <v>0</v>
      </c>
      <c r="AE176" s="229">
        <f t="shared" si="216"/>
        <v>0</v>
      </c>
      <c r="AF176" s="229">
        <f t="shared" si="216"/>
        <v>0</v>
      </c>
      <c r="AG176" s="229">
        <f t="shared" si="216"/>
        <v>0</v>
      </c>
      <c r="AH176" s="229">
        <f t="shared" si="216"/>
        <v>0</v>
      </c>
      <c r="AI176" s="229">
        <f t="shared" si="216"/>
        <v>0</v>
      </c>
      <c r="AJ176" s="229">
        <f t="shared" si="216"/>
        <v>0</v>
      </c>
      <c r="AK176" s="229">
        <f t="shared" si="216"/>
        <v>0</v>
      </c>
      <c r="AL176" s="229">
        <f t="shared" si="216"/>
        <v>0</v>
      </c>
      <c r="AM176" s="229">
        <f t="shared" si="217"/>
        <v>0</v>
      </c>
      <c r="AN176" s="229">
        <f t="shared" si="217"/>
        <v>0</v>
      </c>
      <c r="AO176" s="229">
        <f t="shared" si="218"/>
        <v>0</v>
      </c>
      <c r="AP176" s="229">
        <f t="shared" si="218"/>
        <v>0</v>
      </c>
      <c r="AQ176" s="229">
        <f t="shared" si="218"/>
        <v>0</v>
      </c>
      <c r="AR176" s="229">
        <f t="shared" si="218"/>
        <v>0</v>
      </c>
      <c r="AS176" s="229">
        <f t="shared" si="218"/>
        <v>0</v>
      </c>
      <c r="AT176" s="229">
        <f t="shared" si="218"/>
        <v>0</v>
      </c>
      <c r="AU176" s="229">
        <f t="shared" si="218"/>
        <v>0</v>
      </c>
      <c r="AV176" s="229">
        <f t="shared" si="218"/>
        <v>0</v>
      </c>
      <c r="AW176" s="229">
        <f t="shared" si="218"/>
        <v>0</v>
      </c>
      <c r="AX176" s="229">
        <f t="shared" si="218"/>
        <v>0</v>
      </c>
      <c r="AY176" s="229">
        <f t="shared" si="218"/>
        <v>0</v>
      </c>
      <c r="AZ176" s="229">
        <f t="shared" si="218"/>
        <v>0</v>
      </c>
      <c r="BA176" s="229">
        <f t="shared" si="218"/>
        <v>0</v>
      </c>
      <c r="BB176" s="229">
        <f t="shared" si="218"/>
        <v>0</v>
      </c>
      <c r="BC176" s="229">
        <f t="shared" si="218"/>
        <v>0</v>
      </c>
      <c r="BD176" s="229">
        <f t="shared" si="218"/>
        <v>0</v>
      </c>
      <c r="BE176" s="229">
        <f t="shared" si="218"/>
        <v>0</v>
      </c>
      <c r="BF176" s="229">
        <f t="shared" si="218"/>
        <v>0</v>
      </c>
      <c r="BG176" s="229">
        <f t="shared" si="218"/>
        <v>0</v>
      </c>
      <c r="BH176" s="229">
        <f t="shared" si="218"/>
        <v>0</v>
      </c>
      <c r="BI176" s="229">
        <f t="shared" si="218"/>
        <v>0</v>
      </c>
      <c r="BJ176" s="229">
        <f t="shared" si="218"/>
        <v>0</v>
      </c>
      <c r="BK176" s="229">
        <f t="shared" si="218"/>
        <v>0</v>
      </c>
      <c r="BL176" s="229">
        <f t="shared" si="218"/>
        <v>0</v>
      </c>
      <c r="BM176" s="229">
        <f t="shared" si="218"/>
        <v>0</v>
      </c>
      <c r="BN176" s="229">
        <f t="shared" si="218"/>
        <v>0</v>
      </c>
      <c r="BO176" s="229">
        <f t="shared" si="218"/>
        <v>0</v>
      </c>
      <c r="BP176" s="229">
        <f t="shared" si="218"/>
        <v>0</v>
      </c>
      <c r="BQ176" s="229">
        <f t="shared" si="218"/>
        <v>0</v>
      </c>
      <c r="BR176" s="229">
        <f t="shared" si="218"/>
        <v>0</v>
      </c>
      <c r="BS176" s="229">
        <f t="shared" si="218"/>
        <v>0</v>
      </c>
      <c r="BT176" s="229">
        <f t="shared" si="218"/>
        <v>0</v>
      </c>
      <c r="BU176" s="229">
        <f t="shared" si="218"/>
        <v>0</v>
      </c>
      <c r="BV176" s="229">
        <f t="shared" si="218"/>
        <v>0</v>
      </c>
      <c r="BW176" s="229">
        <f t="shared" si="218"/>
        <v>0</v>
      </c>
      <c r="BX176" s="229">
        <f t="shared" si="218"/>
        <v>0</v>
      </c>
      <c r="BY176" s="229">
        <f t="shared" si="218"/>
        <v>0</v>
      </c>
      <c r="BZ176" s="229">
        <f t="shared" si="218"/>
        <v>0</v>
      </c>
    </row>
    <row r="177" spans="1:78" s="310" customFormat="1" x14ac:dyDescent="0.2">
      <c r="A177" s="7" t="str">
        <f t="shared" si="209"/>
        <v>Roll-in 3</v>
      </c>
      <c r="B177" s="7">
        <f t="shared" si="209"/>
        <v>1</v>
      </c>
      <c r="C177" s="7">
        <f t="shared" si="212"/>
        <v>15</v>
      </c>
      <c r="D177" s="165">
        <f t="shared" si="210"/>
        <v>43921</v>
      </c>
      <c r="E177" s="68"/>
      <c r="F177" s="77"/>
      <c r="G177" s="229">
        <f t="shared" si="211"/>
        <v>0</v>
      </c>
      <c r="H177" s="229">
        <f t="shared" si="211"/>
        <v>0</v>
      </c>
      <c r="I177" s="229">
        <f t="shared" si="211"/>
        <v>0</v>
      </c>
      <c r="J177" s="229">
        <f t="shared" si="211"/>
        <v>0</v>
      </c>
      <c r="K177" s="229">
        <f t="shared" si="211"/>
        <v>0</v>
      </c>
      <c r="L177" s="229">
        <f t="shared" si="211"/>
        <v>0</v>
      </c>
      <c r="M177" s="229">
        <f t="shared" si="211"/>
        <v>0</v>
      </c>
      <c r="N177" s="229">
        <f t="shared" si="211"/>
        <v>0</v>
      </c>
      <c r="O177" s="229">
        <f t="shared" si="211"/>
        <v>0</v>
      </c>
      <c r="P177" s="229">
        <f t="shared" si="211"/>
        <v>0</v>
      </c>
      <c r="Q177" s="229">
        <f t="shared" si="211"/>
        <v>0</v>
      </c>
      <c r="R177" s="229">
        <f t="shared" si="211"/>
        <v>0</v>
      </c>
      <c r="S177" s="229">
        <f t="shared" si="211"/>
        <v>0</v>
      </c>
      <c r="T177" s="229">
        <f t="shared" si="211"/>
        <v>0</v>
      </c>
      <c r="U177" s="229">
        <f t="shared" si="211"/>
        <v>0</v>
      </c>
      <c r="V177" s="229">
        <f t="shared" si="211"/>
        <v>0</v>
      </c>
      <c r="W177" s="229">
        <f t="shared" si="216"/>
        <v>0</v>
      </c>
      <c r="X177" s="229">
        <f t="shared" si="216"/>
        <v>0</v>
      </c>
      <c r="Y177" s="229">
        <f t="shared" si="216"/>
        <v>0</v>
      </c>
      <c r="Z177" s="229">
        <f t="shared" si="216"/>
        <v>0</v>
      </c>
      <c r="AA177" s="229">
        <f t="shared" si="216"/>
        <v>0</v>
      </c>
      <c r="AB177" s="229">
        <f t="shared" si="216"/>
        <v>0</v>
      </c>
      <c r="AC177" s="229">
        <f t="shared" si="216"/>
        <v>0</v>
      </c>
      <c r="AD177" s="229">
        <f t="shared" si="216"/>
        <v>0</v>
      </c>
      <c r="AE177" s="229">
        <f t="shared" si="216"/>
        <v>0</v>
      </c>
      <c r="AF177" s="229">
        <f t="shared" si="216"/>
        <v>0</v>
      </c>
      <c r="AG177" s="229">
        <f t="shared" si="216"/>
        <v>0</v>
      </c>
      <c r="AH177" s="229">
        <f t="shared" si="216"/>
        <v>0</v>
      </c>
      <c r="AI177" s="229">
        <f t="shared" si="216"/>
        <v>0</v>
      </c>
      <c r="AJ177" s="229">
        <f t="shared" si="216"/>
        <v>0</v>
      </c>
      <c r="AK177" s="229">
        <f t="shared" si="216"/>
        <v>0</v>
      </c>
      <c r="AL177" s="229">
        <f t="shared" si="216"/>
        <v>0</v>
      </c>
      <c r="AM177" s="229">
        <f t="shared" si="217"/>
        <v>0</v>
      </c>
      <c r="AN177" s="229">
        <f t="shared" si="217"/>
        <v>0</v>
      </c>
      <c r="AO177" s="229">
        <f t="shared" si="218"/>
        <v>0</v>
      </c>
      <c r="AP177" s="229">
        <f t="shared" si="218"/>
        <v>0</v>
      </c>
      <c r="AQ177" s="229">
        <f t="shared" si="218"/>
        <v>0</v>
      </c>
      <c r="AR177" s="229">
        <f t="shared" si="218"/>
        <v>0</v>
      </c>
      <c r="AS177" s="229">
        <f t="shared" si="218"/>
        <v>0</v>
      </c>
      <c r="AT177" s="229">
        <f t="shared" si="218"/>
        <v>0</v>
      </c>
      <c r="AU177" s="229">
        <f t="shared" si="218"/>
        <v>0</v>
      </c>
      <c r="AV177" s="229">
        <f t="shared" si="218"/>
        <v>0</v>
      </c>
      <c r="AW177" s="229">
        <f t="shared" si="218"/>
        <v>0</v>
      </c>
      <c r="AX177" s="229">
        <f t="shared" si="218"/>
        <v>0</v>
      </c>
      <c r="AY177" s="229">
        <f t="shared" si="218"/>
        <v>0</v>
      </c>
      <c r="AZ177" s="229">
        <f t="shared" si="218"/>
        <v>0</v>
      </c>
      <c r="BA177" s="229">
        <f t="shared" si="218"/>
        <v>0</v>
      </c>
      <c r="BB177" s="229">
        <f t="shared" si="218"/>
        <v>0</v>
      </c>
      <c r="BC177" s="229">
        <f t="shared" si="218"/>
        <v>0</v>
      </c>
      <c r="BD177" s="229">
        <f t="shared" si="218"/>
        <v>0</v>
      </c>
      <c r="BE177" s="229">
        <f t="shared" si="218"/>
        <v>0</v>
      </c>
      <c r="BF177" s="229">
        <f t="shared" si="218"/>
        <v>0</v>
      </c>
      <c r="BG177" s="229">
        <f t="shared" si="218"/>
        <v>0</v>
      </c>
      <c r="BH177" s="229">
        <f t="shared" si="218"/>
        <v>0</v>
      </c>
      <c r="BI177" s="229">
        <f t="shared" si="218"/>
        <v>0</v>
      </c>
      <c r="BJ177" s="229">
        <f t="shared" si="218"/>
        <v>0</v>
      </c>
      <c r="BK177" s="229">
        <f t="shared" si="218"/>
        <v>0</v>
      </c>
      <c r="BL177" s="229">
        <f t="shared" si="218"/>
        <v>0</v>
      </c>
      <c r="BM177" s="229">
        <f t="shared" si="218"/>
        <v>0</v>
      </c>
      <c r="BN177" s="229">
        <f t="shared" si="218"/>
        <v>0</v>
      </c>
      <c r="BO177" s="229">
        <f t="shared" si="218"/>
        <v>0</v>
      </c>
      <c r="BP177" s="229">
        <f t="shared" si="218"/>
        <v>0</v>
      </c>
      <c r="BQ177" s="229">
        <f t="shared" si="218"/>
        <v>0</v>
      </c>
      <c r="BR177" s="229">
        <f t="shared" si="218"/>
        <v>0</v>
      </c>
      <c r="BS177" s="229">
        <f t="shared" si="218"/>
        <v>0</v>
      </c>
      <c r="BT177" s="229">
        <f t="shared" si="218"/>
        <v>0</v>
      </c>
      <c r="BU177" s="229">
        <f t="shared" si="218"/>
        <v>0</v>
      </c>
      <c r="BV177" s="229">
        <f t="shared" si="218"/>
        <v>0</v>
      </c>
      <c r="BW177" s="229">
        <f t="shared" si="218"/>
        <v>0</v>
      </c>
      <c r="BX177" s="229">
        <f t="shared" si="218"/>
        <v>0</v>
      </c>
      <c r="BY177" s="229">
        <f t="shared" si="218"/>
        <v>0</v>
      </c>
      <c r="BZ177" s="229">
        <f t="shared" si="218"/>
        <v>0</v>
      </c>
    </row>
    <row r="178" spans="1:78" s="310" customFormat="1" x14ac:dyDescent="0.2">
      <c r="A178" s="7" t="str">
        <f t="shared" si="209"/>
        <v>Roll-in 3</v>
      </c>
      <c r="B178" s="7">
        <f t="shared" si="209"/>
        <v>1</v>
      </c>
      <c r="C178" s="7">
        <f t="shared" si="212"/>
        <v>16</v>
      </c>
      <c r="D178" s="165">
        <f t="shared" si="210"/>
        <v>43951</v>
      </c>
      <c r="E178" s="68"/>
      <c r="F178" s="77"/>
      <c r="G178" s="229">
        <f t="shared" si="211"/>
        <v>0</v>
      </c>
      <c r="H178" s="229">
        <f t="shared" si="211"/>
        <v>0</v>
      </c>
      <c r="I178" s="229">
        <f t="shared" si="211"/>
        <v>0</v>
      </c>
      <c r="J178" s="229">
        <f t="shared" si="211"/>
        <v>0</v>
      </c>
      <c r="K178" s="229">
        <f t="shared" si="211"/>
        <v>0</v>
      </c>
      <c r="L178" s="229">
        <f t="shared" si="211"/>
        <v>0</v>
      </c>
      <c r="M178" s="229">
        <f t="shared" si="211"/>
        <v>0</v>
      </c>
      <c r="N178" s="229">
        <f t="shared" si="211"/>
        <v>0</v>
      </c>
      <c r="O178" s="229">
        <f t="shared" si="211"/>
        <v>0</v>
      </c>
      <c r="P178" s="229">
        <f t="shared" si="211"/>
        <v>0</v>
      </c>
      <c r="Q178" s="229">
        <f t="shared" si="211"/>
        <v>0</v>
      </c>
      <c r="R178" s="229">
        <f t="shared" si="211"/>
        <v>0</v>
      </c>
      <c r="S178" s="229">
        <f t="shared" si="211"/>
        <v>0</v>
      </c>
      <c r="T178" s="229">
        <f t="shared" si="211"/>
        <v>0</v>
      </c>
      <c r="U178" s="229">
        <f t="shared" si="211"/>
        <v>0</v>
      </c>
      <c r="V178" s="229">
        <f t="shared" si="211"/>
        <v>0</v>
      </c>
      <c r="W178" s="229">
        <f t="shared" si="216"/>
        <v>0</v>
      </c>
      <c r="X178" s="229">
        <f t="shared" si="216"/>
        <v>0</v>
      </c>
      <c r="Y178" s="229">
        <f t="shared" si="216"/>
        <v>0</v>
      </c>
      <c r="Z178" s="229">
        <f t="shared" si="216"/>
        <v>0</v>
      </c>
      <c r="AA178" s="229">
        <f t="shared" si="216"/>
        <v>0</v>
      </c>
      <c r="AB178" s="229">
        <f t="shared" si="216"/>
        <v>0</v>
      </c>
      <c r="AC178" s="229">
        <f t="shared" si="216"/>
        <v>0</v>
      </c>
      <c r="AD178" s="229">
        <f t="shared" si="216"/>
        <v>0</v>
      </c>
      <c r="AE178" s="229">
        <f t="shared" si="216"/>
        <v>0</v>
      </c>
      <c r="AF178" s="229">
        <f t="shared" si="216"/>
        <v>0</v>
      </c>
      <c r="AG178" s="229">
        <f t="shared" si="216"/>
        <v>0</v>
      </c>
      <c r="AH178" s="229">
        <f t="shared" si="216"/>
        <v>0</v>
      </c>
      <c r="AI178" s="229">
        <f t="shared" si="216"/>
        <v>0</v>
      </c>
      <c r="AJ178" s="229">
        <f t="shared" si="216"/>
        <v>0</v>
      </c>
      <c r="AK178" s="229">
        <f t="shared" si="216"/>
        <v>0</v>
      </c>
      <c r="AL178" s="229">
        <f t="shared" si="216"/>
        <v>0</v>
      </c>
      <c r="AM178" s="229">
        <f t="shared" si="217"/>
        <v>0</v>
      </c>
      <c r="AN178" s="229">
        <f t="shared" si="217"/>
        <v>0</v>
      </c>
      <c r="AO178" s="229">
        <f t="shared" si="218"/>
        <v>0</v>
      </c>
      <c r="AP178" s="229">
        <f t="shared" si="218"/>
        <v>0</v>
      </c>
      <c r="AQ178" s="229">
        <f t="shared" si="218"/>
        <v>0</v>
      </c>
      <c r="AR178" s="229">
        <f t="shared" si="218"/>
        <v>0</v>
      </c>
      <c r="AS178" s="229">
        <f t="shared" si="218"/>
        <v>0</v>
      </c>
      <c r="AT178" s="229">
        <f t="shared" si="218"/>
        <v>0</v>
      </c>
      <c r="AU178" s="229">
        <f t="shared" si="218"/>
        <v>0</v>
      </c>
      <c r="AV178" s="229">
        <f t="shared" si="218"/>
        <v>0</v>
      </c>
      <c r="AW178" s="229">
        <f t="shared" si="218"/>
        <v>0</v>
      </c>
      <c r="AX178" s="229">
        <f t="shared" si="218"/>
        <v>0</v>
      </c>
      <c r="AY178" s="229">
        <f t="shared" si="218"/>
        <v>0</v>
      </c>
      <c r="AZ178" s="229">
        <f t="shared" si="218"/>
        <v>0</v>
      </c>
      <c r="BA178" s="229">
        <f t="shared" si="218"/>
        <v>0</v>
      </c>
      <c r="BB178" s="229">
        <f t="shared" si="218"/>
        <v>0</v>
      </c>
      <c r="BC178" s="229">
        <f t="shared" si="218"/>
        <v>0</v>
      </c>
      <c r="BD178" s="229">
        <f t="shared" si="218"/>
        <v>0</v>
      </c>
      <c r="BE178" s="229">
        <f t="shared" si="218"/>
        <v>0</v>
      </c>
      <c r="BF178" s="229">
        <f t="shared" si="218"/>
        <v>0</v>
      </c>
      <c r="BG178" s="229">
        <f t="shared" si="218"/>
        <v>0</v>
      </c>
      <c r="BH178" s="229">
        <f t="shared" si="218"/>
        <v>0</v>
      </c>
      <c r="BI178" s="229">
        <f t="shared" si="218"/>
        <v>0</v>
      </c>
      <c r="BJ178" s="229">
        <f t="shared" si="218"/>
        <v>0</v>
      </c>
      <c r="BK178" s="229">
        <f t="shared" si="218"/>
        <v>0</v>
      </c>
      <c r="BL178" s="229">
        <f t="shared" si="218"/>
        <v>0</v>
      </c>
      <c r="BM178" s="229">
        <f t="shared" si="218"/>
        <v>0</v>
      </c>
      <c r="BN178" s="229">
        <f t="shared" si="218"/>
        <v>0</v>
      </c>
      <c r="BO178" s="229">
        <f t="shared" si="218"/>
        <v>0</v>
      </c>
      <c r="BP178" s="229">
        <f t="shared" si="218"/>
        <v>0</v>
      </c>
      <c r="BQ178" s="229">
        <f t="shared" si="218"/>
        <v>0</v>
      </c>
      <c r="BR178" s="229">
        <f t="shared" si="218"/>
        <v>0</v>
      </c>
      <c r="BS178" s="229">
        <f t="shared" si="218"/>
        <v>0</v>
      </c>
      <c r="BT178" s="229">
        <f t="shared" si="218"/>
        <v>0</v>
      </c>
      <c r="BU178" s="229">
        <f t="shared" si="218"/>
        <v>0</v>
      </c>
      <c r="BV178" s="229">
        <f t="shared" si="218"/>
        <v>0</v>
      </c>
      <c r="BW178" s="229">
        <f t="shared" si="218"/>
        <v>0</v>
      </c>
      <c r="BX178" s="229">
        <f t="shared" si="218"/>
        <v>0</v>
      </c>
      <c r="BY178" s="229">
        <f t="shared" si="218"/>
        <v>0</v>
      </c>
      <c r="BZ178" s="229">
        <f t="shared" si="218"/>
        <v>0</v>
      </c>
    </row>
    <row r="179" spans="1:78" s="310" customFormat="1" x14ac:dyDescent="0.2">
      <c r="A179" s="7" t="str">
        <f t="shared" si="209"/>
        <v>Roll-in 3</v>
      </c>
      <c r="B179" s="7">
        <f t="shared" si="209"/>
        <v>1</v>
      </c>
      <c r="C179" s="7">
        <f t="shared" si="212"/>
        <v>17</v>
      </c>
      <c r="D179" s="165">
        <f t="shared" si="210"/>
        <v>43982</v>
      </c>
      <c r="E179" s="68"/>
      <c r="F179" s="77"/>
      <c r="G179" s="229">
        <f t="shared" si="211"/>
        <v>0</v>
      </c>
      <c r="H179" s="229">
        <f t="shared" si="211"/>
        <v>0</v>
      </c>
      <c r="I179" s="229">
        <f t="shared" si="211"/>
        <v>0</v>
      </c>
      <c r="J179" s="229">
        <f t="shared" si="211"/>
        <v>0</v>
      </c>
      <c r="K179" s="229">
        <f t="shared" si="211"/>
        <v>0</v>
      </c>
      <c r="L179" s="229">
        <f t="shared" si="211"/>
        <v>0</v>
      </c>
      <c r="M179" s="229">
        <f t="shared" si="211"/>
        <v>0</v>
      </c>
      <c r="N179" s="229">
        <f t="shared" si="211"/>
        <v>0</v>
      </c>
      <c r="O179" s="229">
        <f t="shared" si="211"/>
        <v>0</v>
      </c>
      <c r="P179" s="229">
        <f t="shared" si="211"/>
        <v>0</v>
      </c>
      <c r="Q179" s="229">
        <f t="shared" si="211"/>
        <v>0</v>
      </c>
      <c r="R179" s="229">
        <f t="shared" si="211"/>
        <v>0</v>
      </c>
      <c r="S179" s="229">
        <f t="shared" si="211"/>
        <v>0</v>
      </c>
      <c r="T179" s="229">
        <f t="shared" si="211"/>
        <v>0</v>
      </c>
      <c r="U179" s="229">
        <f t="shared" si="211"/>
        <v>0</v>
      </c>
      <c r="V179" s="229">
        <f t="shared" si="211"/>
        <v>0</v>
      </c>
      <c r="W179" s="229">
        <f t="shared" si="216"/>
        <v>0</v>
      </c>
      <c r="X179" s="229">
        <f t="shared" si="216"/>
        <v>0</v>
      </c>
      <c r="Y179" s="229">
        <f t="shared" si="216"/>
        <v>0</v>
      </c>
      <c r="Z179" s="229">
        <f t="shared" si="216"/>
        <v>0</v>
      </c>
      <c r="AA179" s="229">
        <f t="shared" si="216"/>
        <v>0</v>
      </c>
      <c r="AB179" s="229">
        <f t="shared" si="216"/>
        <v>0</v>
      </c>
      <c r="AC179" s="229">
        <f t="shared" si="216"/>
        <v>0</v>
      </c>
      <c r="AD179" s="229">
        <f t="shared" si="216"/>
        <v>0</v>
      </c>
      <c r="AE179" s="229">
        <f t="shared" si="216"/>
        <v>0</v>
      </c>
      <c r="AF179" s="229">
        <f t="shared" si="216"/>
        <v>0</v>
      </c>
      <c r="AG179" s="229">
        <f t="shared" si="216"/>
        <v>0</v>
      </c>
      <c r="AH179" s="229">
        <f t="shared" si="216"/>
        <v>0</v>
      </c>
      <c r="AI179" s="229">
        <f t="shared" si="216"/>
        <v>0</v>
      </c>
      <c r="AJ179" s="229">
        <f t="shared" si="216"/>
        <v>0</v>
      </c>
      <c r="AK179" s="229">
        <f t="shared" si="216"/>
        <v>0</v>
      </c>
      <c r="AL179" s="229">
        <f t="shared" si="216"/>
        <v>0</v>
      </c>
      <c r="AM179" s="229">
        <f t="shared" si="217"/>
        <v>0</v>
      </c>
      <c r="AN179" s="229">
        <f t="shared" si="217"/>
        <v>0</v>
      </c>
      <c r="AO179" s="229">
        <f t="shared" si="218"/>
        <v>0</v>
      </c>
      <c r="AP179" s="229">
        <f t="shared" si="218"/>
        <v>0</v>
      </c>
      <c r="AQ179" s="229">
        <f t="shared" si="218"/>
        <v>0</v>
      </c>
      <c r="AR179" s="229">
        <f t="shared" si="218"/>
        <v>0</v>
      </c>
      <c r="AS179" s="229">
        <f t="shared" si="218"/>
        <v>0</v>
      </c>
      <c r="AT179" s="229">
        <f t="shared" si="218"/>
        <v>0</v>
      </c>
      <c r="AU179" s="229">
        <f t="shared" si="218"/>
        <v>0</v>
      </c>
      <c r="AV179" s="229">
        <f t="shared" si="218"/>
        <v>0</v>
      </c>
      <c r="AW179" s="229">
        <f t="shared" si="218"/>
        <v>0</v>
      </c>
      <c r="AX179" s="229">
        <f t="shared" si="218"/>
        <v>0</v>
      </c>
      <c r="AY179" s="229">
        <f t="shared" si="218"/>
        <v>0</v>
      </c>
      <c r="AZ179" s="229">
        <f t="shared" si="218"/>
        <v>0</v>
      </c>
      <c r="BA179" s="229">
        <f t="shared" si="218"/>
        <v>0</v>
      </c>
      <c r="BB179" s="229">
        <f t="shared" si="218"/>
        <v>0</v>
      </c>
      <c r="BC179" s="229">
        <f t="shared" si="218"/>
        <v>0</v>
      </c>
      <c r="BD179" s="229">
        <f t="shared" si="218"/>
        <v>0</v>
      </c>
      <c r="BE179" s="229">
        <f t="shared" si="218"/>
        <v>0</v>
      </c>
      <c r="BF179" s="229">
        <f t="shared" si="218"/>
        <v>0</v>
      </c>
      <c r="BG179" s="229">
        <f t="shared" si="218"/>
        <v>0</v>
      </c>
      <c r="BH179" s="229">
        <f t="shared" si="218"/>
        <v>0</v>
      </c>
      <c r="BI179" s="229">
        <f t="shared" si="218"/>
        <v>0</v>
      </c>
      <c r="BJ179" s="229">
        <f t="shared" si="218"/>
        <v>0</v>
      </c>
      <c r="BK179" s="229">
        <f t="shared" si="218"/>
        <v>0</v>
      </c>
      <c r="BL179" s="229">
        <f t="shared" si="218"/>
        <v>0</v>
      </c>
      <c r="BM179" s="229">
        <f t="shared" si="218"/>
        <v>0</v>
      </c>
      <c r="BN179" s="229">
        <f t="shared" si="218"/>
        <v>0</v>
      </c>
      <c r="BO179" s="229">
        <f t="shared" si="218"/>
        <v>0</v>
      </c>
      <c r="BP179" s="229">
        <f t="shared" si="218"/>
        <v>0</v>
      </c>
      <c r="BQ179" s="229">
        <f t="shared" si="218"/>
        <v>0</v>
      </c>
      <c r="BR179" s="229">
        <f t="shared" si="218"/>
        <v>0</v>
      </c>
      <c r="BS179" s="229">
        <f t="shared" si="218"/>
        <v>0</v>
      </c>
      <c r="BT179" s="229">
        <f t="shared" si="218"/>
        <v>0</v>
      </c>
      <c r="BU179" s="229">
        <f t="shared" si="218"/>
        <v>0</v>
      </c>
      <c r="BV179" s="229">
        <f t="shared" si="218"/>
        <v>0</v>
      </c>
      <c r="BW179" s="229">
        <f t="shared" si="218"/>
        <v>0</v>
      </c>
      <c r="BX179" s="229">
        <f t="shared" si="218"/>
        <v>0</v>
      </c>
      <c r="BY179" s="229">
        <f t="shared" si="218"/>
        <v>0</v>
      </c>
      <c r="BZ179" s="229">
        <f t="shared" si="218"/>
        <v>0</v>
      </c>
    </row>
    <row r="180" spans="1:78" s="310" customFormat="1" x14ac:dyDescent="0.2">
      <c r="A180" s="7" t="str">
        <f t="shared" si="209"/>
        <v>Roll-in 3</v>
      </c>
      <c r="B180" s="7">
        <f t="shared" si="209"/>
        <v>1</v>
      </c>
      <c r="C180" s="7">
        <f t="shared" si="212"/>
        <v>18</v>
      </c>
      <c r="D180" s="165">
        <f t="shared" si="210"/>
        <v>44012</v>
      </c>
      <c r="E180" s="68"/>
      <c r="F180" s="77"/>
      <c r="G180" s="229">
        <f t="shared" si="211"/>
        <v>0</v>
      </c>
      <c r="H180" s="229">
        <f t="shared" si="211"/>
        <v>0</v>
      </c>
      <c r="I180" s="229">
        <f t="shared" si="211"/>
        <v>0</v>
      </c>
      <c r="J180" s="229">
        <f t="shared" si="211"/>
        <v>0</v>
      </c>
      <c r="K180" s="229">
        <f t="shared" si="211"/>
        <v>0</v>
      </c>
      <c r="L180" s="229">
        <f t="shared" si="211"/>
        <v>0</v>
      </c>
      <c r="M180" s="229">
        <f t="shared" si="211"/>
        <v>0</v>
      </c>
      <c r="N180" s="229">
        <f t="shared" si="211"/>
        <v>0</v>
      </c>
      <c r="O180" s="229">
        <f t="shared" si="211"/>
        <v>0</v>
      </c>
      <c r="P180" s="229">
        <f t="shared" si="211"/>
        <v>0</v>
      </c>
      <c r="Q180" s="229">
        <f t="shared" si="211"/>
        <v>0</v>
      </c>
      <c r="R180" s="229">
        <f t="shared" si="211"/>
        <v>0</v>
      </c>
      <c r="S180" s="229">
        <f t="shared" si="211"/>
        <v>0</v>
      </c>
      <c r="T180" s="229">
        <f t="shared" si="211"/>
        <v>0</v>
      </c>
      <c r="U180" s="229">
        <f t="shared" si="211"/>
        <v>0</v>
      </c>
      <c r="V180" s="229">
        <f t="shared" si="211"/>
        <v>0</v>
      </c>
      <c r="W180" s="229">
        <f t="shared" si="216"/>
        <v>0</v>
      </c>
      <c r="X180" s="229">
        <f t="shared" si="216"/>
        <v>0</v>
      </c>
      <c r="Y180" s="229">
        <f t="shared" si="216"/>
        <v>0</v>
      </c>
      <c r="Z180" s="229">
        <f t="shared" si="216"/>
        <v>0</v>
      </c>
      <c r="AA180" s="229">
        <f t="shared" si="216"/>
        <v>0</v>
      </c>
      <c r="AB180" s="229">
        <f t="shared" si="216"/>
        <v>0</v>
      </c>
      <c r="AC180" s="229">
        <f t="shared" si="216"/>
        <v>0</v>
      </c>
      <c r="AD180" s="229">
        <f t="shared" si="216"/>
        <v>0</v>
      </c>
      <c r="AE180" s="229">
        <f t="shared" si="216"/>
        <v>0</v>
      </c>
      <c r="AF180" s="229">
        <f t="shared" si="216"/>
        <v>0</v>
      </c>
      <c r="AG180" s="229">
        <f t="shared" si="216"/>
        <v>0</v>
      </c>
      <c r="AH180" s="229">
        <f t="shared" si="216"/>
        <v>0</v>
      </c>
      <c r="AI180" s="229">
        <f t="shared" si="216"/>
        <v>0</v>
      </c>
      <c r="AJ180" s="229">
        <f t="shared" si="216"/>
        <v>0</v>
      </c>
      <c r="AK180" s="229">
        <f t="shared" si="216"/>
        <v>0</v>
      </c>
      <c r="AL180" s="229">
        <f t="shared" si="216"/>
        <v>0</v>
      </c>
      <c r="AM180" s="229">
        <f t="shared" si="217"/>
        <v>0</v>
      </c>
      <c r="AN180" s="229">
        <f t="shared" si="217"/>
        <v>0</v>
      </c>
      <c r="AO180" s="229">
        <f t="shared" si="218"/>
        <v>0</v>
      </c>
      <c r="AP180" s="229">
        <f t="shared" si="218"/>
        <v>0</v>
      </c>
      <c r="AQ180" s="229">
        <f t="shared" si="218"/>
        <v>0</v>
      </c>
      <c r="AR180" s="229">
        <f t="shared" si="218"/>
        <v>0</v>
      </c>
      <c r="AS180" s="229">
        <f t="shared" si="218"/>
        <v>0</v>
      </c>
      <c r="AT180" s="229">
        <f t="shared" si="218"/>
        <v>0</v>
      </c>
      <c r="AU180" s="229">
        <f t="shared" si="218"/>
        <v>0</v>
      </c>
      <c r="AV180" s="229">
        <f t="shared" si="218"/>
        <v>0</v>
      </c>
      <c r="AW180" s="229">
        <f t="shared" si="218"/>
        <v>0</v>
      </c>
      <c r="AX180" s="229">
        <f t="shared" si="218"/>
        <v>0</v>
      </c>
      <c r="AY180" s="229">
        <f t="shared" si="218"/>
        <v>0</v>
      </c>
      <c r="AZ180" s="229">
        <f t="shared" si="218"/>
        <v>0</v>
      </c>
      <c r="BA180" s="229">
        <f t="shared" si="218"/>
        <v>0</v>
      </c>
      <c r="BB180" s="229">
        <f t="shared" si="218"/>
        <v>0</v>
      </c>
      <c r="BC180" s="229">
        <f t="shared" si="218"/>
        <v>0</v>
      </c>
      <c r="BD180" s="229">
        <f t="shared" si="218"/>
        <v>0</v>
      </c>
      <c r="BE180" s="229">
        <f t="shared" si="218"/>
        <v>0</v>
      </c>
      <c r="BF180" s="229">
        <f t="shared" si="218"/>
        <v>0</v>
      </c>
      <c r="BG180" s="229">
        <f t="shared" si="218"/>
        <v>0</v>
      </c>
      <c r="BH180" s="229">
        <f t="shared" si="218"/>
        <v>0</v>
      </c>
      <c r="BI180" s="229">
        <f t="shared" si="218"/>
        <v>0</v>
      </c>
      <c r="BJ180" s="229">
        <f t="shared" si="218"/>
        <v>0</v>
      </c>
      <c r="BK180" s="229">
        <f t="shared" si="218"/>
        <v>0</v>
      </c>
      <c r="BL180" s="229">
        <f t="shared" si="218"/>
        <v>0</v>
      </c>
      <c r="BM180" s="229">
        <f t="shared" si="218"/>
        <v>0</v>
      </c>
      <c r="BN180" s="229">
        <f t="shared" si="218"/>
        <v>0</v>
      </c>
      <c r="BO180" s="229">
        <f t="shared" si="218"/>
        <v>0</v>
      </c>
      <c r="BP180" s="229">
        <f t="shared" si="218"/>
        <v>0</v>
      </c>
      <c r="BQ180" s="229">
        <f t="shared" si="218"/>
        <v>0</v>
      </c>
      <c r="BR180" s="229">
        <f t="shared" si="218"/>
        <v>0</v>
      </c>
      <c r="BS180" s="229">
        <f t="shared" si="218"/>
        <v>0</v>
      </c>
      <c r="BT180" s="229">
        <f t="shared" si="218"/>
        <v>0</v>
      </c>
      <c r="BU180" s="229">
        <f t="shared" si="218"/>
        <v>0</v>
      </c>
      <c r="BV180" s="229">
        <f t="shared" si="218"/>
        <v>0</v>
      </c>
      <c r="BW180" s="229">
        <f t="shared" si="218"/>
        <v>0</v>
      </c>
      <c r="BX180" s="229">
        <f t="shared" si="218"/>
        <v>0</v>
      </c>
      <c r="BY180" s="229">
        <f t="shared" si="218"/>
        <v>0</v>
      </c>
      <c r="BZ180" s="229">
        <f t="shared" si="218"/>
        <v>0</v>
      </c>
    </row>
    <row r="181" spans="1:78" s="310" customFormat="1" x14ac:dyDescent="0.2">
      <c r="A181" s="7" t="str">
        <f t="shared" si="209"/>
        <v>Roll-in 3</v>
      </c>
      <c r="B181" s="7">
        <f t="shared" si="209"/>
        <v>1</v>
      </c>
      <c r="C181" s="7">
        <f t="shared" si="212"/>
        <v>19</v>
      </c>
      <c r="D181" s="165">
        <f t="shared" si="210"/>
        <v>44043</v>
      </c>
      <c r="E181" s="68"/>
      <c r="F181" s="77"/>
      <c r="G181" s="229">
        <f t="shared" si="211"/>
        <v>0</v>
      </c>
      <c r="H181" s="229">
        <f t="shared" si="211"/>
        <v>0</v>
      </c>
      <c r="I181" s="229">
        <f t="shared" si="211"/>
        <v>0</v>
      </c>
      <c r="J181" s="229">
        <f t="shared" si="211"/>
        <v>0</v>
      </c>
      <c r="K181" s="229">
        <f t="shared" si="211"/>
        <v>0</v>
      </c>
      <c r="L181" s="229">
        <f t="shared" si="211"/>
        <v>0</v>
      </c>
      <c r="M181" s="229">
        <f t="shared" si="211"/>
        <v>0</v>
      </c>
      <c r="N181" s="229">
        <f t="shared" si="211"/>
        <v>0</v>
      </c>
      <c r="O181" s="229">
        <f t="shared" si="211"/>
        <v>0</v>
      </c>
      <c r="P181" s="229">
        <f t="shared" si="211"/>
        <v>0</v>
      </c>
      <c r="Q181" s="229">
        <f t="shared" si="211"/>
        <v>0</v>
      </c>
      <c r="R181" s="229">
        <f t="shared" si="211"/>
        <v>0</v>
      </c>
      <c r="S181" s="229">
        <f t="shared" si="211"/>
        <v>0</v>
      </c>
      <c r="T181" s="229">
        <f t="shared" si="211"/>
        <v>0</v>
      </c>
      <c r="U181" s="229">
        <f t="shared" si="211"/>
        <v>0</v>
      </c>
      <c r="V181" s="229">
        <f t="shared" si="211"/>
        <v>0</v>
      </c>
      <c r="W181" s="229">
        <f t="shared" si="216"/>
        <v>0</v>
      </c>
      <c r="X181" s="229">
        <f t="shared" si="216"/>
        <v>0</v>
      </c>
      <c r="Y181" s="229">
        <f t="shared" si="216"/>
        <v>0</v>
      </c>
      <c r="Z181" s="229">
        <f t="shared" si="216"/>
        <v>0</v>
      </c>
      <c r="AA181" s="229">
        <f t="shared" si="216"/>
        <v>0</v>
      </c>
      <c r="AB181" s="229">
        <f t="shared" si="216"/>
        <v>0</v>
      </c>
      <c r="AC181" s="229">
        <f t="shared" si="216"/>
        <v>0</v>
      </c>
      <c r="AD181" s="229">
        <f t="shared" si="216"/>
        <v>0</v>
      </c>
      <c r="AE181" s="229">
        <f t="shared" si="216"/>
        <v>0</v>
      </c>
      <c r="AF181" s="229">
        <f t="shared" si="216"/>
        <v>0</v>
      </c>
      <c r="AG181" s="229">
        <f t="shared" si="216"/>
        <v>0</v>
      </c>
      <c r="AH181" s="229">
        <f t="shared" si="216"/>
        <v>0</v>
      </c>
      <c r="AI181" s="229">
        <f t="shared" si="216"/>
        <v>0</v>
      </c>
      <c r="AJ181" s="229">
        <f t="shared" si="216"/>
        <v>0</v>
      </c>
      <c r="AK181" s="229">
        <f t="shared" si="216"/>
        <v>0</v>
      </c>
      <c r="AL181" s="229">
        <f t="shared" si="216"/>
        <v>0</v>
      </c>
      <c r="AM181" s="229">
        <f t="shared" si="217"/>
        <v>0</v>
      </c>
      <c r="AN181" s="229">
        <f t="shared" si="217"/>
        <v>0</v>
      </c>
      <c r="AO181" s="229">
        <f t="shared" si="218"/>
        <v>0</v>
      </c>
      <c r="AP181" s="229">
        <f t="shared" si="218"/>
        <v>0</v>
      </c>
      <c r="AQ181" s="229">
        <f t="shared" si="218"/>
        <v>0</v>
      </c>
      <c r="AR181" s="229">
        <f t="shared" si="218"/>
        <v>0</v>
      </c>
      <c r="AS181" s="229">
        <f t="shared" si="218"/>
        <v>0</v>
      </c>
      <c r="AT181" s="229">
        <f t="shared" si="218"/>
        <v>0</v>
      </c>
      <c r="AU181" s="229">
        <f t="shared" si="218"/>
        <v>0</v>
      </c>
      <c r="AV181" s="229">
        <f t="shared" si="218"/>
        <v>0</v>
      </c>
      <c r="AW181" s="229">
        <f t="shared" si="218"/>
        <v>0</v>
      </c>
      <c r="AX181" s="229">
        <f t="shared" si="218"/>
        <v>0</v>
      </c>
      <c r="AY181" s="229">
        <f t="shared" si="218"/>
        <v>0</v>
      </c>
      <c r="AZ181" s="229">
        <f t="shared" si="218"/>
        <v>0</v>
      </c>
      <c r="BA181" s="229">
        <f t="shared" si="218"/>
        <v>0</v>
      </c>
      <c r="BB181" s="229">
        <f t="shared" si="218"/>
        <v>0</v>
      </c>
      <c r="BC181" s="229">
        <f t="shared" si="218"/>
        <v>0</v>
      </c>
      <c r="BD181" s="229">
        <f t="shared" si="218"/>
        <v>0</v>
      </c>
      <c r="BE181" s="229">
        <f t="shared" si="218"/>
        <v>0</v>
      </c>
      <c r="BF181" s="229">
        <f t="shared" si="218"/>
        <v>0</v>
      </c>
      <c r="BG181" s="229">
        <f t="shared" si="218"/>
        <v>0</v>
      </c>
      <c r="BH181" s="229">
        <f t="shared" si="218"/>
        <v>0</v>
      </c>
      <c r="BI181" s="229">
        <f t="shared" si="218"/>
        <v>0</v>
      </c>
      <c r="BJ181" s="229">
        <f t="shared" si="218"/>
        <v>0</v>
      </c>
      <c r="BK181" s="229">
        <f t="shared" si="218"/>
        <v>0</v>
      </c>
      <c r="BL181" s="229">
        <f t="shared" si="218"/>
        <v>0</v>
      </c>
      <c r="BM181" s="229">
        <f t="shared" si="218"/>
        <v>0</v>
      </c>
      <c r="BN181" s="229">
        <f t="shared" ref="AO181:BZ188" si="219">IF($D181=BN$9,$E181*$G$3/2,IF(AND($C181+$E$3&gt;BN$8,BN$9&gt;$D181),$E181*$G$3,0))</f>
        <v>0</v>
      </c>
      <c r="BO181" s="229">
        <f t="shared" si="219"/>
        <v>0</v>
      </c>
      <c r="BP181" s="229">
        <f t="shared" si="219"/>
        <v>0</v>
      </c>
      <c r="BQ181" s="229">
        <f t="shared" si="219"/>
        <v>0</v>
      </c>
      <c r="BR181" s="229">
        <f t="shared" si="219"/>
        <v>0</v>
      </c>
      <c r="BS181" s="229">
        <f t="shared" si="219"/>
        <v>0</v>
      </c>
      <c r="BT181" s="229">
        <f t="shared" si="219"/>
        <v>0</v>
      </c>
      <c r="BU181" s="229">
        <f t="shared" si="219"/>
        <v>0</v>
      </c>
      <c r="BV181" s="229">
        <f t="shared" si="219"/>
        <v>0</v>
      </c>
      <c r="BW181" s="229">
        <f t="shared" si="219"/>
        <v>0</v>
      </c>
      <c r="BX181" s="229">
        <f t="shared" si="219"/>
        <v>0</v>
      </c>
      <c r="BY181" s="229">
        <f t="shared" si="219"/>
        <v>0</v>
      </c>
      <c r="BZ181" s="229">
        <f t="shared" si="219"/>
        <v>0</v>
      </c>
    </row>
    <row r="182" spans="1:78" s="310" customFormat="1" x14ac:dyDescent="0.2">
      <c r="A182" s="7" t="str">
        <f t="shared" si="209"/>
        <v>Roll-in 3</v>
      </c>
      <c r="B182" s="7">
        <f t="shared" si="209"/>
        <v>1</v>
      </c>
      <c r="C182" s="7">
        <f t="shared" si="212"/>
        <v>20</v>
      </c>
      <c r="D182" s="165">
        <f t="shared" si="210"/>
        <v>44074</v>
      </c>
      <c r="E182" s="68"/>
      <c r="F182" s="77"/>
      <c r="G182" s="229">
        <f t="shared" si="211"/>
        <v>0</v>
      </c>
      <c r="H182" s="229">
        <f t="shared" si="211"/>
        <v>0</v>
      </c>
      <c r="I182" s="229">
        <f t="shared" si="211"/>
        <v>0</v>
      </c>
      <c r="J182" s="229">
        <f t="shared" si="211"/>
        <v>0</v>
      </c>
      <c r="K182" s="229">
        <f t="shared" si="211"/>
        <v>0</v>
      </c>
      <c r="L182" s="229">
        <f t="shared" si="211"/>
        <v>0</v>
      </c>
      <c r="M182" s="229">
        <f t="shared" si="211"/>
        <v>0</v>
      </c>
      <c r="N182" s="229">
        <f t="shared" si="211"/>
        <v>0</v>
      </c>
      <c r="O182" s="229">
        <f t="shared" si="211"/>
        <v>0</v>
      </c>
      <c r="P182" s="229">
        <f t="shared" si="211"/>
        <v>0</v>
      </c>
      <c r="Q182" s="229">
        <f t="shared" si="211"/>
        <v>0</v>
      </c>
      <c r="R182" s="229">
        <f t="shared" si="211"/>
        <v>0</v>
      </c>
      <c r="S182" s="229">
        <f t="shared" si="211"/>
        <v>0</v>
      </c>
      <c r="T182" s="229">
        <f t="shared" si="211"/>
        <v>0</v>
      </c>
      <c r="U182" s="229">
        <f t="shared" si="211"/>
        <v>0</v>
      </c>
      <c r="V182" s="229">
        <f t="shared" si="211"/>
        <v>0</v>
      </c>
      <c r="W182" s="229">
        <f t="shared" si="216"/>
        <v>0</v>
      </c>
      <c r="X182" s="229">
        <f t="shared" si="216"/>
        <v>0</v>
      </c>
      <c r="Y182" s="229">
        <f t="shared" si="216"/>
        <v>0</v>
      </c>
      <c r="Z182" s="229">
        <f t="shared" si="216"/>
        <v>0</v>
      </c>
      <c r="AA182" s="229">
        <f t="shared" si="216"/>
        <v>0</v>
      </c>
      <c r="AB182" s="229">
        <f t="shared" si="216"/>
        <v>0</v>
      </c>
      <c r="AC182" s="229">
        <f t="shared" si="216"/>
        <v>0</v>
      </c>
      <c r="AD182" s="229">
        <f t="shared" si="216"/>
        <v>0</v>
      </c>
      <c r="AE182" s="229">
        <f t="shared" si="216"/>
        <v>0</v>
      </c>
      <c r="AF182" s="229">
        <f t="shared" si="216"/>
        <v>0</v>
      </c>
      <c r="AG182" s="229">
        <f t="shared" si="216"/>
        <v>0</v>
      </c>
      <c r="AH182" s="229">
        <f t="shared" si="216"/>
        <v>0</v>
      </c>
      <c r="AI182" s="229">
        <f t="shared" si="216"/>
        <v>0</v>
      </c>
      <c r="AJ182" s="229">
        <f t="shared" si="216"/>
        <v>0</v>
      </c>
      <c r="AK182" s="229">
        <f t="shared" si="216"/>
        <v>0</v>
      </c>
      <c r="AL182" s="229">
        <f t="shared" si="216"/>
        <v>0</v>
      </c>
      <c r="AM182" s="229">
        <f t="shared" si="217"/>
        <v>0</v>
      </c>
      <c r="AN182" s="229">
        <f t="shared" si="217"/>
        <v>0</v>
      </c>
      <c r="AO182" s="229">
        <f t="shared" si="219"/>
        <v>0</v>
      </c>
      <c r="AP182" s="229">
        <f t="shared" si="219"/>
        <v>0</v>
      </c>
      <c r="AQ182" s="229">
        <f t="shared" si="219"/>
        <v>0</v>
      </c>
      <c r="AR182" s="229">
        <f t="shared" si="219"/>
        <v>0</v>
      </c>
      <c r="AS182" s="229">
        <f t="shared" si="219"/>
        <v>0</v>
      </c>
      <c r="AT182" s="229">
        <f t="shared" si="219"/>
        <v>0</v>
      </c>
      <c r="AU182" s="229">
        <f t="shared" si="219"/>
        <v>0</v>
      </c>
      <c r="AV182" s="229">
        <f t="shared" si="219"/>
        <v>0</v>
      </c>
      <c r="AW182" s="229">
        <f t="shared" si="219"/>
        <v>0</v>
      </c>
      <c r="AX182" s="229">
        <f t="shared" si="219"/>
        <v>0</v>
      </c>
      <c r="AY182" s="229">
        <f t="shared" si="219"/>
        <v>0</v>
      </c>
      <c r="AZ182" s="229">
        <f t="shared" si="219"/>
        <v>0</v>
      </c>
      <c r="BA182" s="229">
        <f t="shared" si="219"/>
        <v>0</v>
      </c>
      <c r="BB182" s="229">
        <f t="shared" si="219"/>
        <v>0</v>
      </c>
      <c r="BC182" s="229">
        <f t="shared" si="219"/>
        <v>0</v>
      </c>
      <c r="BD182" s="229">
        <f t="shared" si="219"/>
        <v>0</v>
      </c>
      <c r="BE182" s="229">
        <f t="shared" si="219"/>
        <v>0</v>
      </c>
      <c r="BF182" s="229">
        <f t="shared" si="219"/>
        <v>0</v>
      </c>
      <c r="BG182" s="229">
        <f t="shared" si="219"/>
        <v>0</v>
      </c>
      <c r="BH182" s="229">
        <f t="shared" si="219"/>
        <v>0</v>
      </c>
      <c r="BI182" s="229">
        <f t="shared" si="219"/>
        <v>0</v>
      </c>
      <c r="BJ182" s="229">
        <f t="shared" si="219"/>
        <v>0</v>
      </c>
      <c r="BK182" s="229">
        <f t="shared" si="219"/>
        <v>0</v>
      </c>
      <c r="BL182" s="229">
        <f t="shared" si="219"/>
        <v>0</v>
      </c>
      <c r="BM182" s="229">
        <f t="shared" si="219"/>
        <v>0</v>
      </c>
      <c r="BN182" s="229">
        <f t="shared" si="219"/>
        <v>0</v>
      </c>
      <c r="BO182" s="229">
        <f t="shared" si="219"/>
        <v>0</v>
      </c>
      <c r="BP182" s="229">
        <f t="shared" si="219"/>
        <v>0</v>
      </c>
      <c r="BQ182" s="229">
        <f t="shared" si="219"/>
        <v>0</v>
      </c>
      <c r="BR182" s="229">
        <f t="shared" si="219"/>
        <v>0</v>
      </c>
      <c r="BS182" s="229">
        <f t="shared" si="219"/>
        <v>0</v>
      </c>
      <c r="BT182" s="229">
        <f t="shared" si="219"/>
        <v>0</v>
      </c>
      <c r="BU182" s="229">
        <f t="shared" si="219"/>
        <v>0</v>
      </c>
      <c r="BV182" s="229">
        <f t="shared" si="219"/>
        <v>0</v>
      </c>
      <c r="BW182" s="229">
        <f t="shared" si="219"/>
        <v>0</v>
      </c>
      <c r="BX182" s="229">
        <f t="shared" si="219"/>
        <v>0</v>
      </c>
      <c r="BY182" s="229">
        <f t="shared" si="219"/>
        <v>0</v>
      </c>
      <c r="BZ182" s="229">
        <f t="shared" si="219"/>
        <v>0</v>
      </c>
    </row>
    <row r="183" spans="1:78" s="310" customFormat="1" x14ac:dyDescent="0.2">
      <c r="A183" s="7" t="str">
        <f t="shared" si="209"/>
        <v>Roll-in 4</v>
      </c>
      <c r="B183" s="7">
        <f t="shared" si="209"/>
        <v>1</v>
      </c>
      <c r="C183" s="7">
        <f t="shared" si="212"/>
        <v>21</v>
      </c>
      <c r="D183" s="165">
        <f t="shared" si="210"/>
        <v>44104</v>
      </c>
      <c r="E183" s="68"/>
      <c r="F183" s="77"/>
      <c r="G183" s="229">
        <f t="shared" si="211"/>
        <v>0</v>
      </c>
      <c r="H183" s="229">
        <f t="shared" si="211"/>
        <v>0</v>
      </c>
      <c r="I183" s="229">
        <f t="shared" si="211"/>
        <v>0</v>
      </c>
      <c r="J183" s="229">
        <f t="shared" si="211"/>
        <v>0</v>
      </c>
      <c r="K183" s="229">
        <f t="shared" si="211"/>
        <v>0</v>
      </c>
      <c r="L183" s="229">
        <f t="shared" si="211"/>
        <v>0</v>
      </c>
      <c r="M183" s="229">
        <f t="shared" si="211"/>
        <v>0</v>
      </c>
      <c r="N183" s="229">
        <f t="shared" si="211"/>
        <v>0</v>
      </c>
      <c r="O183" s="229">
        <f t="shared" si="211"/>
        <v>0</v>
      </c>
      <c r="P183" s="229">
        <f t="shared" si="211"/>
        <v>0</v>
      </c>
      <c r="Q183" s="229">
        <f t="shared" si="211"/>
        <v>0</v>
      </c>
      <c r="R183" s="229">
        <f t="shared" ref="R183:V183" si="220">IF($D183=R$9,$E183*$G$3/2,IF(AND($C183+$E$3&gt;R$8,R$9&gt;$D183),$E183*$G$3,0))</f>
        <v>0</v>
      </c>
      <c r="S183" s="229">
        <f t="shared" si="220"/>
        <v>0</v>
      </c>
      <c r="T183" s="229">
        <f t="shared" si="220"/>
        <v>0</v>
      </c>
      <c r="U183" s="229">
        <f t="shared" si="220"/>
        <v>0</v>
      </c>
      <c r="V183" s="229">
        <f t="shared" si="220"/>
        <v>0</v>
      </c>
      <c r="W183" s="229">
        <f t="shared" si="216"/>
        <v>0</v>
      </c>
      <c r="X183" s="229">
        <f t="shared" si="216"/>
        <v>0</v>
      </c>
      <c r="Y183" s="229">
        <f t="shared" si="216"/>
        <v>0</v>
      </c>
      <c r="Z183" s="229">
        <f t="shared" si="216"/>
        <v>0</v>
      </c>
      <c r="AA183" s="229">
        <f t="shared" si="216"/>
        <v>0</v>
      </c>
      <c r="AB183" s="229">
        <f t="shared" si="216"/>
        <v>0</v>
      </c>
      <c r="AC183" s="229">
        <f t="shared" si="216"/>
        <v>0</v>
      </c>
      <c r="AD183" s="229">
        <f t="shared" si="216"/>
        <v>0</v>
      </c>
      <c r="AE183" s="229">
        <f t="shared" si="216"/>
        <v>0</v>
      </c>
      <c r="AF183" s="229">
        <f t="shared" si="216"/>
        <v>0</v>
      </c>
      <c r="AG183" s="229">
        <f t="shared" si="216"/>
        <v>0</v>
      </c>
      <c r="AH183" s="229">
        <f t="shared" si="216"/>
        <v>0</v>
      </c>
      <c r="AI183" s="229">
        <f t="shared" si="216"/>
        <v>0</v>
      </c>
      <c r="AJ183" s="229">
        <f t="shared" si="216"/>
        <v>0</v>
      </c>
      <c r="AK183" s="229">
        <f t="shared" si="216"/>
        <v>0</v>
      </c>
      <c r="AL183" s="229">
        <f t="shared" si="216"/>
        <v>0</v>
      </c>
      <c r="AM183" s="229">
        <f t="shared" si="217"/>
        <v>0</v>
      </c>
      <c r="AN183" s="229">
        <f t="shared" si="217"/>
        <v>0</v>
      </c>
      <c r="AO183" s="229">
        <f t="shared" si="219"/>
        <v>0</v>
      </c>
      <c r="AP183" s="229">
        <f t="shared" si="219"/>
        <v>0</v>
      </c>
      <c r="AQ183" s="229">
        <f t="shared" si="219"/>
        <v>0</v>
      </c>
      <c r="AR183" s="229">
        <f t="shared" si="219"/>
        <v>0</v>
      </c>
      <c r="AS183" s="229">
        <f t="shared" si="219"/>
        <v>0</v>
      </c>
      <c r="AT183" s="229">
        <f t="shared" si="219"/>
        <v>0</v>
      </c>
      <c r="AU183" s="229">
        <f t="shared" si="219"/>
        <v>0</v>
      </c>
      <c r="AV183" s="229">
        <f t="shared" si="219"/>
        <v>0</v>
      </c>
      <c r="AW183" s="229">
        <f t="shared" si="219"/>
        <v>0</v>
      </c>
      <c r="AX183" s="229">
        <f t="shared" si="219"/>
        <v>0</v>
      </c>
      <c r="AY183" s="229">
        <f t="shared" si="219"/>
        <v>0</v>
      </c>
      <c r="AZ183" s="229">
        <f t="shared" si="219"/>
        <v>0</v>
      </c>
      <c r="BA183" s="229">
        <f t="shared" si="219"/>
        <v>0</v>
      </c>
      <c r="BB183" s="229">
        <f t="shared" si="219"/>
        <v>0</v>
      </c>
      <c r="BC183" s="229">
        <f t="shared" si="219"/>
        <v>0</v>
      </c>
      <c r="BD183" s="229">
        <f t="shared" si="219"/>
        <v>0</v>
      </c>
      <c r="BE183" s="229">
        <f t="shared" si="219"/>
        <v>0</v>
      </c>
      <c r="BF183" s="229">
        <f t="shared" si="219"/>
        <v>0</v>
      </c>
      <c r="BG183" s="229">
        <f t="shared" si="219"/>
        <v>0</v>
      </c>
      <c r="BH183" s="229">
        <f t="shared" si="219"/>
        <v>0</v>
      </c>
      <c r="BI183" s="229">
        <f t="shared" si="219"/>
        <v>0</v>
      </c>
      <c r="BJ183" s="229">
        <f t="shared" si="219"/>
        <v>0</v>
      </c>
      <c r="BK183" s="229">
        <f t="shared" si="219"/>
        <v>0</v>
      </c>
      <c r="BL183" s="229">
        <f t="shared" si="219"/>
        <v>0</v>
      </c>
      <c r="BM183" s="229">
        <f t="shared" si="219"/>
        <v>0</v>
      </c>
      <c r="BN183" s="229">
        <f t="shared" si="219"/>
        <v>0</v>
      </c>
      <c r="BO183" s="229">
        <f t="shared" si="219"/>
        <v>0</v>
      </c>
      <c r="BP183" s="229">
        <f t="shared" si="219"/>
        <v>0</v>
      </c>
      <c r="BQ183" s="229">
        <f t="shared" si="219"/>
        <v>0</v>
      </c>
      <c r="BR183" s="229">
        <f t="shared" si="219"/>
        <v>0</v>
      </c>
      <c r="BS183" s="229">
        <f t="shared" si="219"/>
        <v>0</v>
      </c>
      <c r="BT183" s="229">
        <f t="shared" si="219"/>
        <v>0</v>
      </c>
      <c r="BU183" s="229">
        <f t="shared" si="219"/>
        <v>0</v>
      </c>
      <c r="BV183" s="229">
        <f t="shared" si="219"/>
        <v>0</v>
      </c>
      <c r="BW183" s="229">
        <f t="shared" si="219"/>
        <v>0</v>
      </c>
      <c r="BX183" s="229">
        <f t="shared" si="219"/>
        <v>0</v>
      </c>
      <c r="BY183" s="229">
        <f t="shared" si="219"/>
        <v>0</v>
      </c>
      <c r="BZ183" s="229">
        <f t="shared" si="219"/>
        <v>0</v>
      </c>
    </row>
    <row r="184" spans="1:78" s="310" customFormat="1" x14ac:dyDescent="0.2">
      <c r="A184" s="7" t="str">
        <f t="shared" ref="A184:B203" si="221">A33</f>
        <v>Roll-in 4</v>
      </c>
      <c r="B184" s="7">
        <f t="shared" si="221"/>
        <v>1</v>
      </c>
      <c r="C184" s="7">
        <f t="shared" si="212"/>
        <v>22</v>
      </c>
      <c r="D184" s="165">
        <f t="shared" si="210"/>
        <v>44135</v>
      </c>
      <c r="E184" s="68"/>
      <c r="F184" s="77"/>
      <c r="G184" s="229">
        <f t="shared" ref="G184:V199" si="222">IF($D184=G$9,$E184*$G$3/2,IF(AND($C184+$E$3&gt;G$8,G$9&gt;$D184),$E184*$G$3,0))</f>
        <v>0</v>
      </c>
      <c r="H184" s="229">
        <f t="shared" si="222"/>
        <v>0</v>
      </c>
      <c r="I184" s="229">
        <f t="shared" si="222"/>
        <v>0</v>
      </c>
      <c r="J184" s="229">
        <f t="shared" si="222"/>
        <v>0</v>
      </c>
      <c r="K184" s="229">
        <f t="shared" si="222"/>
        <v>0</v>
      </c>
      <c r="L184" s="229">
        <f t="shared" si="222"/>
        <v>0</v>
      </c>
      <c r="M184" s="229">
        <f t="shared" si="222"/>
        <v>0</v>
      </c>
      <c r="N184" s="229">
        <f t="shared" si="222"/>
        <v>0</v>
      </c>
      <c r="O184" s="229">
        <f t="shared" si="222"/>
        <v>0</v>
      </c>
      <c r="P184" s="229">
        <f t="shared" si="222"/>
        <v>0</v>
      </c>
      <c r="Q184" s="229">
        <f t="shared" si="222"/>
        <v>0</v>
      </c>
      <c r="R184" s="229">
        <f t="shared" si="222"/>
        <v>0</v>
      </c>
      <c r="S184" s="229">
        <f t="shared" si="222"/>
        <v>0</v>
      </c>
      <c r="T184" s="229">
        <f t="shared" si="222"/>
        <v>0</v>
      </c>
      <c r="U184" s="229">
        <f t="shared" si="222"/>
        <v>0</v>
      </c>
      <c r="V184" s="229">
        <f t="shared" si="222"/>
        <v>0</v>
      </c>
      <c r="W184" s="229">
        <f t="shared" si="216"/>
        <v>0</v>
      </c>
      <c r="X184" s="229">
        <f t="shared" si="216"/>
        <v>0</v>
      </c>
      <c r="Y184" s="229">
        <f t="shared" si="216"/>
        <v>0</v>
      </c>
      <c r="Z184" s="229">
        <f t="shared" si="216"/>
        <v>0</v>
      </c>
      <c r="AA184" s="229">
        <f t="shared" si="216"/>
        <v>0</v>
      </c>
      <c r="AB184" s="229">
        <f t="shared" si="216"/>
        <v>0</v>
      </c>
      <c r="AC184" s="229">
        <f t="shared" si="216"/>
        <v>0</v>
      </c>
      <c r="AD184" s="229">
        <f t="shared" si="216"/>
        <v>0</v>
      </c>
      <c r="AE184" s="229">
        <f t="shared" si="216"/>
        <v>0</v>
      </c>
      <c r="AF184" s="229">
        <f t="shared" si="216"/>
        <v>0</v>
      </c>
      <c r="AG184" s="229">
        <f t="shared" si="216"/>
        <v>0</v>
      </c>
      <c r="AH184" s="229">
        <f t="shared" si="216"/>
        <v>0</v>
      </c>
      <c r="AI184" s="229">
        <f t="shared" si="216"/>
        <v>0</v>
      </c>
      <c r="AJ184" s="229">
        <f t="shared" si="216"/>
        <v>0</v>
      </c>
      <c r="AK184" s="229">
        <f t="shared" si="216"/>
        <v>0</v>
      </c>
      <c r="AL184" s="229">
        <f t="shared" si="216"/>
        <v>0</v>
      </c>
      <c r="AM184" s="229">
        <f t="shared" si="217"/>
        <v>0</v>
      </c>
      <c r="AN184" s="229">
        <f t="shared" si="217"/>
        <v>0</v>
      </c>
      <c r="AO184" s="229">
        <f t="shared" si="219"/>
        <v>0</v>
      </c>
      <c r="AP184" s="229">
        <f t="shared" si="219"/>
        <v>0</v>
      </c>
      <c r="AQ184" s="229">
        <f t="shared" si="219"/>
        <v>0</v>
      </c>
      <c r="AR184" s="229">
        <f t="shared" si="219"/>
        <v>0</v>
      </c>
      <c r="AS184" s="229">
        <f t="shared" si="219"/>
        <v>0</v>
      </c>
      <c r="AT184" s="229">
        <f t="shared" si="219"/>
        <v>0</v>
      </c>
      <c r="AU184" s="229">
        <f t="shared" si="219"/>
        <v>0</v>
      </c>
      <c r="AV184" s="229">
        <f t="shared" si="219"/>
        <v>0</v>
      </c>
      <c r="AW184" s="229">
        <f t="shared" si="219"/>
        <v>0</v>
      </c>
      <c r="AX184" s="229">
        <f t="shared" si="219"/>
        <v>0</v>
      </c>
      <c r="AY184" s="229">
        <f t="shared" si="219"/>
        <v>0</v>
      </c>
      <c r="AZ184" s="229">
        <f t="shared" si="219"/>
        <v>0</v>
      </c>
      <c r="BA184" s="229">
        <f t="shared" si="219"/>
        <v>0</v>
      </c>
      <c r="BB184" s="229">
        <f t="shared" si="219"/>
        <v>0</v>
      </c>
      <c r="BC184" s="229">
        <f t="shared" si="219"/>
        <v>0</v>
      </c>
      <c r="BD184" s="229">
        <f t="shared" si="219"/>
        <v>0</v>
      </c>
      <c r="BE184" s="229">
        <f t="shared" si="219"/>
        <v>0</v>
      </c>
      <c r="BF184" s="229">
        <f t="shared" si="219"/>
        <v>0</v>
      </c>
      <c r="BG184" s="229">
        <f t="shared" si="219"/>
        <v>0</v>
      </c>
      <c r="BH184" s="229">
        <f t="shared" si="219"/>
        <v>0</v>
      </c>
      <c r="BI184" s="229">
        <f t="shared" si="219"/>
        <v>0</v>
      </c>
      <c r="BJ184" s="229">
        <f t="shared" si="219"/>
        <v>0</v>
      </c>
      <c r="BK184" s="229">
        <f t="shared" si="219"/>
        <v>0</v>
      </c>
      <c r="BL184" s="229">
        <f t="shared" si="219"/>
        <v>0</v>
      </c>
      <c r="BM184" s="229">
        <f t="shared" si="219"/>
        <v>0</v>
      </c>
      <c r="BN184" s="229">
        <f t="shared" si="219"/>
        <v>0</v>
      </c>
      <c r="BO184" s="229">
        <f t="shared" si="219"/>
        <v>0</v>
      </c>
      <c r="BP184" s="229">
        <f t="shared" si="219"/>
        <v>0</v>
      </c>
      <c r="BQ184" s="229">
        <f t="shared" si="219"/>
        <v>0</v>
      </c>
      <c r="BR184" s="229">
        <f t="shared" si="219"/>
        <v>0</v>
      </c>
      <c r="BS184" s="229">
        <f t="shared" si="219"/>
        <v>0</v>
      </c>
      <c r="BT184" s="229">
        <f t="shared" si="219"/>
        <v>0</v>
      </c>
      <c r="BU184" s="229">
        <f t="shared" si="219"/>
        <v>0</v>
      </c>
      <c r="BV184" s="229">
        <f t="shared" si="219"/>
        <v>0</v>
      </c>
      <c r="BW184" s="229">
        <f t="shared" si="219"/>
        <v>0</v>
      </c>
      <c r="BX184" s="229">
        <f t="shared" si="219"/>
        <v>0</v>
      </c>
      <c r="BY184" s="229">
        <f t="shared" si="219"/>
        <v>0</v>
      </c>
      <c r="BZ184" s="229">
        <f t="shared" si="219"/>
        <v>0</v>
      </c>
    </row>
    <row r="185" spans="1:78" s="310" customFormat="1" x14ac:dyDescent="0.2">
      <c r="A185" s="7" t="str">
        <f t="shared" si="221"/>
        <v>Roll-in 4</v>
      </c>
      <c r="B185" s="7">
        <f t="shared" si="221"/>
        <v>1</v>
      </c>
      <c r="C185" s="7">
        <f t="shared" si="212"/>
        <v>23</v>
      </c>
      <c r="D185" s="165">
        <f t="shared" si="210"/>
        <v>44165</v>
      </c>
      <c r="E185" s="68"/>
      <c r="F185" s="77"/>
      <c r="G185" s="229">
        <f t="shared" si="222"/>
        <v>0</v>
      </c>
      <c r="H185" s="229">
        <f t="shared" si="222"/>
        <v>0</v>
      </c>
      <c r="I185" s="229">
        <f t="shared" si="222"/>
        <v>0</v>
      </c>
      <c r="J185" s="229">
        <f t="shared" si="222"/>
        <v>0</v>
      </c>
      <c r="K185" s="229">
        <f t="shared" si="222"/>
        <v>0</v>
      </c>
      <c r="L185" s="229">
        <f t="shared" si="222"/>
        <v>0</v>
      </c>
      <c r="M185" s="229">
        <f t="shared" si="222"/>
        <v>0</v>
      </c>
      <c r="N185" s="229">
        <f t="shared" si="222"/>
        <v>0</v>
      </c>
      <c r="O185" s="229">
        <f t="shared" si="222"/>
        <v>0</v>
      </c>
      <c r="P185" s="229">
        <f t="shared" si="222"/>
        <v>0</v>
      </c>
      <c r="Q185" s="229">
        <f t="shared" si="222"/>
        <v>0</v>
      </c>
      <c r="R185" s="229">
        <f t="shared" si="222"/>
        <v>0</v>
      </c>
      <c r="S185" s="229">
        <f t="shared" si="222"/>
        <v>0</v>
      </c>
      <c r="T185" s="229">
        <f t="shared" si="222"/>
        <v>0</v>
      </c>
      <c r="U185" s="229">
        <f t="shared" si="222"/>
        <v>0</v>
      </c>
      <c r="V185" s="229">
        <f t="shared" si="222"/>
        <v>0</v>
      </c>
      <c r="W185" s="229">
        <f t="shared" si="216"/>
        <v>0</v>
      </c>
      <c r="X185" s="229">
        <f t="shared" si="216"/>
        <v>0</v>
      </c>
      <c r="Y185" s="229">
        <f t="shared" si="216"/>
        <v>0</v>
      </c>
      <c r="Z185" s="229">
        <f t="shared" si="216"/>
        <v>0</v>
      </c>
      <c r="AA185" s="229">
        <f t="shared" si="216"/>
        <v>0</v>
      </c>
      <c r="AB185" s="229">
        <f t="shared" si="216"/>
        <v>0</v>
      </c>
      <c r="AC185" s="229">
        <f t="shared" si="216"/>
        <v>0</v>
      </c>
      <c r="AD185" s="229">
        <f t="shared" si="216"/>
        <v>0</v>
      </c>
      <c r="AE185" s="229">
        <f t="shared" si="216"/>
        <v>0</v>
      </c>
      <c r="AF185" s="229">
        <f t="shared" si="216"/>
        <v>0</v>
      </c>
      <c r="AG185" s="229">
        <f t="shared" si="216"/>
        <v>0</v>
      </c>
      <c r="AH185" s="229">
        <f t="shared" si="216"/>
        <v>0</v>
      </c>
      <c r="AI185" s="229">
        <f t="shared" si="216"/>
        <v>0</v>
      </c>
      <c r="AJ185" s="229">
        <f t="shared" si="216"/>
        <v>0</v>
      </c>
      <c r="AK185" s="229">
        <f t="shared" si="216"/>
        <v>0</v>
      </c>
      <c r="AL185" s="229">
        <f t="shared" si="216"/>
        <v>0</v>
      </c>
      <c r="AM185" s="229">
        <f t="shared" si="217"/>
        <v>0</v>
      </c>
      <c r="AN185" s="229">
        <f t="shared" si="217"/>
        <v>0</v>
      </c>
      <c r="AO185" s="229">
        <f t="shared" si="219"/>
        <v>0</v>
      </c>
      <c r="AP185" s="229">
        <f t="shared" si="219"/>
        <v>0</v>
      </c>
      <c r="AQ185" s="229">
        <f t="shared" si="219"/>
        <v>0</v>
      </c>
      <c r="AR185" s="229">
        <f t="shared" si="219"/>
        <v>0</v>
      </c>
      <c r="AS185" s="229">
        <f t="shared" si="219"/>
        <v>0</v>
      </c>
      <c r="AT185" s="229">
        <f t="shared" si="219"/>
        <v>0</v>
      </c>
      <c r="AU185" s="229">
        <f t="shared" si="219"/>
        <v>0</v>
      </c>
      <c r="AV185" s="229">
        <f t="shared" si="219"/>
        <v>0</v>
      </c>
      <c r="AW185" s="229">
        <f t="shared" si="219"/>
        <v>0</v>
      </c>
      <c r="AX185" s="229">
        <f t="shared" si="219"/>
        <v>0</v>
      </c>
      <c r="AY185" s="229">
        <f t="shared" si="219"/>
        <v>0</v>
      </c>
      <c r="AZ185" s="229">
        <f t="shared" si="219"/>
        <v>0</v>
      </c>
      <c r="BA185" s="229">
        <f t="shared" si="219"/>
        <v>0</v>
      </c>
      <c r="BB185" s="229">
        <f t="shared" si="219"/>
        <v>0</v>
      </c>
      <c r="BC185" s="229">
        <f t="shared" si="219"/>
        <v>0</v>
      </c>
      <c r="BD185" s="229">
        <f t="shared" si="219"/>
        <v>0</v>
      </c>
      <c r="BE185" s="229">
        <f t="shared" si="219"/>
        <v>0</v>
      </c>
      <c r="BF185" s="229">
        <f t="shared" si="219"/>
        <v>0</v>
      </c>
      <c r="BG185" s="229">
        <f t="shared" si="219"/>
        <v>0</v>
      </c>
      <c r="BH185" s="229">
        <f t="shared" si="219"/>
        <v>0</v>
      </c>
      <c r="BI185" s="229">
        <f t="shared" si="219"/>
        <v>0</v>
      </c>
      <c r="BJ185" s="229">
        <f t="shared" si="219"/>
        <v>0</v>
      </c>
      <c r="BK185" s="229">
        <f t="shared" si="219"/>
        <v>0</v>
      </c>
      <c r="BL185" s="229">
        <f t="shared" si="219"/>
        <v>0</v>
      </c>
      <c r="BM185" s="229">
        <f t="shared" si="219"/>
        <v>0</v>
      </c>
      <c r="BN185" s="229">
        <f t="shared" si="219"/>
        <v>0</v>
      </c>
      <c r="BO185" s="229">
        <f t="shared" si="219"/>
        <v>0</v>
      </c>
      <c r="BP185" s="229">
        <f t="shared" si="219"/>
        <v>0</v>
      </c>
      <c r="BQ185" s="229">
        <f t="shared" si="219"/>
        <v>0</v>
      </c>
      <c r="BR185" s="229">
        <f t="shared" si="219"/>
        <v>0</v>
      </c>
      <c r="BS185" s="229">
        <f t="shared" si="219"/>
        <v>0</v>
      </c>
      <c r="BT185" s="229">
        <f t="shared" si="219"/>
        <v>0</v>
      </c>
      <c r="BU185" s="229">
        <f t="shared" si="219"/>
        <v>0</v>
      </c>
      <c r="BV185" s="229">
        <f t="shared" si="219"/>
        <v>0</v>
      </c>
      <c r="BW185" s="229">
        <f t="shared" si="219"/>
        <v>0</v>
      </c>
      <c r="BX185" s="229">
        <f t="shared" si="219"/>
        <v>0</v>
      </c>
      <c r="BY185" s="229">
        <f t="shared" si="219"/>
        <v>0</v>
      </c>
      <c r="BZ185" s="229">
        <f t="shared" si="219"/>
        <v>0</v>
      </c>
    </row>
    <row r="186" spans="1:78" s="310" customFormat="1" x14ac:dyDescent="0.2">
      <c r="A186" s="7" t="str">
        <f t="shared" si="221"/>
        <v>Roll-in 4</v>
      </c>
      <c r="B186" s="7">
        <f t="shared" si="221"/>
        <v>1</v>
      </c>
      <c r="C186" s="7">
        <f t="shared" si="212"/>
        <v>24</v>
      </c>
      <c r="D186" s="165">
        <f t="shared" si="210"/>
        <v>44196</v>
      </c>
      <c r="E186" s="68"/>
      <c r="F186" s="77"/>
      <c r="G186" s="229">
        <f t="shared" si="222"/>
        <v>0</v>
      </c>
      <c r="H186" s="229">
        <f t="shared" si="222"/>
        <v>0</v>
      </c>
      <c r="I186" s="229">
        <f t="shared" si="222"/>
        <v>0</v>
      </c>
      <c r="J186" s="229">
        <f t="shared" si="222"/>
        <v>0</v>
      </c>
      <c r="K186" s="229">
        <f t="shared" si="222"/>
        <v>0</v>
      </c>
      <c r="L186" s="229">
        <f t="shared" si="222"/>
        <v>0</v>
      </c>
      <c r="M186" s="229">
        <f t="shared" si="222"/>
        <v>0</v>
      </c>
      <c r="N186" s="229">
        <f t="shared" si="222"/>
        <v>0</v>
      </c>
      <c r="O186" s="229">
        <f t="shared" si="222"/>
        <v>0</v>
      </c>
      <c r="P186" s="229">
        <f t="shared" si="222"/>
        <v>0</v>
      </c>
      <c r="Q186" s="229">
        <f t="shared" si="222"/>
        <v>0</v>
      </c>
      <c r="R186" s="229">
        <f t="shared" si="222"/>
        <v>0</v>
      </c>
      <c r="S186" s="229">
        <f t="shared" si="222"/>
        <v>0</v>
      </c>
      <c r="T186" s="229">
        <f t="shared" si="222"/>
        <v>0</v>
      </c>
      <c r="U186" s="229">
        <f t="shared" si="222"/>
        <v>0</v>
      </c>
      <c r="V186" s="229">
        <f t="shared" si="222"/>
        <v>0</v>
      </c>
      <c r="W186" s="229">
        <f t="shared" si="216"/>
        <v>0</v>
      </c>
      <c r="X186" s="229">
        <f t="shared" si="216"/>
        <v>0</v>
      </c>
      <c r="Y186" s="229">
        <f t="shared" si="216"/>
        <v>0</v>
      </c>
      <c r="Z186" s="229">
        <f t="shared" si="216"/>
        <v>0</v>
      </c>
      <c r="AA186" s="229">
        <f t="shared" si="216"/>
        <v>0</v>
      </c>
      <c r="AB186" s="229">
        <f t="shared" si="216"/>
        <v>0</v>
      </c>
      <c r="AC186" s="229">
        <f t="shared" si="216"/>
        <v>0</v>
      </c>
      <c r="AD186" s="229">
        <f t="shared" si="216"/>
        <v>0</v>
      </c>
      <c r="AE186" s="229">
        <f t="shared" si="216"/>
        <v>0</v>
      </c>
      <c r="AF186" s="229">
        <f t="shared" si="216"/>
        <v>0</v>
      </c>
      <c r="AG186" s="229">
        <f t="shared" si="216"/>
        <v>0</v>
      </c>
      <c r="AH186" s="229">
        <f t="shared" si="216"/>
        <v>0</v>
      </c>
      <c r="AI186" s="229">
        <f t="shared" si="216"/>
        <v>0</v>
      </c>
      <c r="AJ186" s="229">
        <f t="shared" si="216"/>
        <v>0</v>
      </c>
      <c r="AK186" s="229">
        <f t="shared" si="216"/>
        <v>0</v>
      </c>
      <c r="AL186" s="229">
        <f t="shared" si="216"/>
        <v>0</v>
      </c>
      <c r="AM186" s="229">
        <f t="shared" si="217"/>
        <v>0</v>
      </c>
      <c r="AN186" s="229">
        <f t="shared" si="217"/>
        <v>0</v>
      </c>
      <c r="AO186" s="229">
        <f t="shared" si="219"/>
        <v>0</v>
      </c>
      <c r="AP186" s="229">
        <f t="shared" si="219"/>
        <v>0</v>
      </c>
      <c r="AQ186" s="229">
        <f t="shared" si="219"/>
        <v>0</v>
      </c>
      <c r="AR186" s="229">
        <f t="shared" si="219"/>
        <v>0</v>
      </c>
      <c r="AS186" s="229">
        <f t="shared" si="219"/>
        <v>0</v>
      </c>
      <c r="AT186" s="229">
        <f t="shared" si="219"/>
        <v>0</v>
      </c>
      <c r="AU186" s="229">
        <f t="shared" si="219"/>
        <v>0</v>
      </c>
      <c r="AV186" s="229">
        <f t="shared" si="219"/>
        <v>0</v>
      </c>
      <c r="AW186" s="229">
        <f t="shared" si="219"/>
        <v>0</v>
      </c>
      <c r="AX186" s="229">
        <f t="shared" si="219"/>
        <v>0</v>
      </c>
      <c r="AY186" s="229">
        <f t="shared" si="219"/>
        <v>0</v>
      </c>
      <c r="AZ186" s="229">
        <f t="shared" si="219"/>
        <v>0</v>
      </c>
      <c r="BA186" s="229">
        <f t="shared" si="219"/>
        <v>0</v>
      </c>
      <c r="BB186" s="229">
        <f t="shared" si="219"/>
        <v>0</v>
      </c>
      <c r="BC186" s="229">
        <f t="shared" si="219"/>
        <v>0</v>
      </c>
      <c r="BD186" s="229">
        <f t="shared" si="219"/>
        <v>0</v>
      </c>
      <c r="BE186" s="229">
        <f t="shared" si="219"/>
        <v>0</v>
      </c>
      <c r="BF186" s="229">
        <f t="shared" si="219"/>
        <v>0</v>
      </c>
      <c r="BG186" s="229">
        <f t="shared" si="219"/>
        <v>0</v>
      </c>
      <c r="BH186" s="229">
        <f t="shared" si="219"/>
        <v>0</v>
      </c>
      <c r="BI186" s="229">
        <f t="shared" si="219"/>
        <v>0</v>
      </c>
      <c r="BJ186" s="229">
        <f t="shared" si="219"/>
        <v>0</v>
      </c>
      <c r="BK186" s="229">
        <f t="shared" si="219"/>
        <v>0</v>
      </c>
      <c r="BL186" s="229">
        <f t="shared" si="219"/>
        <v>0</v>
      </c>
      <c r="BM186" s="229">
        <f t="shared" si="219"/>
        <v>0</v>
      </c>
      <c r="BN186" s="229">
        <f t="shared" si="219"/>
        <v>0</v>
      </c>
      <c r="BO186" s="229">
        <f t="shared" si="219"/>
        <v>0</v>
      </c>
      <c r="BP186" s="229">
        <f t="shared" si="219"/>
        <v>0</v>
      </c>
      <c r="BQ186" s="229">
        <f t="shared" si="219"/>
        <v>0</v>
      </c>
      <c r="BR186" s="229">
        <f t="shared" si="219"/>
        <v>0</v>
      </c>
      <c r="BS186" s="229">
        <f t="shared" si="219"/>
        <v>0</v>
      </c>
      <c r="BT186" s="229">
        <f t="shared" si="219"/>
        <v>0</v>
      </c>
      <c r="BU186" s="229">
        <f t="shared" si="219"/>
        <v>0</v>
      </c>
      <c r="BV186" s="229">
        <f t="shared" si="219"/>
        <v>0</v>
      </c>
      <c r="BW186" s="229">
        <f t="shared" si="219"/>
        <v>0</v>
      </c>
      <c r="BX186" s="229">
        <f t="shared" si="219"/>
        <v>0</v>
      </c>
      <c r="BY186" s="229">
        <f t="shared" si="219"/>
        <v>0</v>
      </c>
      <c r="BZ186" s="229">
        <f t="shared" si="219"/>
        <v>0</v>
      </c>
    </row>
    <row r="187" spans="1:78" s="310" customFormat="1" x14ac:dyDescent="0.2">
      <c r="A187" s="7" t="str">
        <f t="shared" si="221"/>
        <v>Roll-in 4</v>
      </c>
      <c r="B187" s="7">
        <f t="shared" si="221"/>
        <v>1</v>
      </c>
      <c r="C187" s="7">
        <f t="shared" si="212"/>
        <v>25</v>
      </c>
      <c r="D187" s="165">
        <f t="shared" si="210"/>
        <v>44227</v>
      </c>
      <c r="E187" s="68"/>
      <c r="F187" s="77"/>
      <c r="G187" s="229">
        <f t="shared" si="222"/>
        <v>0</v>
      </c>
      <c r="H187" s="229">
        <f t="shared" si="222"/>
        <v>0</v>
      </c>
      <c r="I187" s="229">
        <f t="shared" si="222"/>
        <v>0</v>
      </c>
      <c r="J187" s="229">
        <f t="shared" si="222"/>
        <v>0</v>
      </c>
      <c r="K187" s="229">
        <f t="shared" si="222"/>
        <v>0</v>
      </c>
      <c r="L187" s="229">
        <f t="shared" si="222"/>
        <v>0</v>
      </c>
      <c r="M187" s="229">
        <f t="shared" si="222"/>
        <v>0</v>
      </c>
      <c r="N187" s="229">
        <f t="shared" si="222"/>
        <v>0</v>
      </c>
      <c r="O187" s="229">
        <f t="shared" si="222"/>
        <v>0</v>
      </c>
      <c r="P187" s="229">
        <f t="shared" si="222"/>
        <v>0</v>
      </c>
      <c r="Q187" s="229">
        <f t="shared" si="222"/>
        <v>0</v>
      </c>
      <c r="R187" s="229">
        <f t="shared" si="222"/>
        <v>0</v>
      </c>
      <c r="S187" s="229">
        <f t="shared" si="222"/>
        <v>0</v>
      </c>
      <c r="T187" s="229">
        <f t="shared" si="222"/>
        <v>0</v>
      </c>
      <c r="U187" s="229">
        <f t="shared" si="222"/>
        <v>0</v>
      </c>
      <c r="V187" s="229">
        <f t="shared" si="222"/>
        <v>0</v>
      </c>
      <c r="W187" s="229">
        <f t="shared" si="216"/>
        <v>0</v>
      </c>
      <c r="X187" s="229">
        <f t="shared" si="216"/>
        <v>0</v>
      </c>
      <c r="Y187" s="229">
        <f t="shared" si="216"/>
        <v>0</v>
      </c>
      <c r="Z187" s="229">
        <f t="shared" si="216"/>
        <v>0</v>
      </c>
      <c r="AA187" s="229">
        <f t="shared" si="216"/>
        <v>0</v>
      </c>
      <c r="AB187" s="229">
        <f t="shared" si="216"/>
        <v>0</v>
      </c>
      <c r="AC187" s="229">
        <f t="shared" si="216"/>
        <v>0</v>
      </c>
      <c r="AD187" s="229">
        <f t="shared" si="216"/>
        <v>0</v>
      </c>
      <c r="AE187" s="229">
        <f t="shared" si="216"/>
        <v>0</v>
      </c>
      <c r="AF187" s="229">
        <f t="shared" si="216"/>
        <v>0</v>
      </c>
      <c r="AG187" s="229">
        <f t="shared" si="216"/>
        <v>0</v>
      </c>
      <c r="AH187" s="229">
        <f t="shared" si="216"/>
        <v>0</v>
      </c>
      <c r="AI187" s="229">
        <f t="shared" si="216"/>
        <v>0</v>
      </c>
      <c r="AJ187" s="229">
        <f t="shared" si="216"/>
        <v>0</v>
      </c>
      <c r="AK187" s="229">
        <f t="shared" si="216"/>
        <v>0</v>
      </c>
      <c r="AL187" s="229">
        <f t="shared" si="216"/>
        <v>0</v>
      </c>
      <c r="AM187" s="229">
        <f t="shared" si="217"/>
        <v>0</v>
      </c>
      <c r="AN187" s="229">
        <f t="shared" si="217"/>
        <v>0</v>
      </c>
      <c r="AO187" s="229">
        <f t="shared" si="219"/>
        <v>0</v>
      </c>
      <c r="AP187" s="229">
        <f t="shared" si="219"/>
        <v>0</v>
      </c>
      <c r="AQ187" s="229">
        <f t="shared" si="219"/>
        <v>0</v>
      </c>
      <c r="AR187" s="229">
        <f t="shared" si="219"/>
        <v>0</v>
      </c>
      <c r="AS187" s="229">
        <f t="shared" si="219"/>
        <v>0</v>
      </c>
      <c r="AT187" s="229">
        <f t="shared" si="219"/>
        <v>0</v>
      </c>
      <c r="AU187" s="229">
        <f t="shared" si="219"/>
        <v>0</v>
      </c>
      <c r="AV187" s="229">
        <f t="shared" si="219"/>
        <v>0</v>
      </c>
      <c r="AW187" s="229">
        <f t="shared" si="219"/>
        <v>0</v>
      </c>
      <c r="AX187" s="229">
        <f t="shared" si="219"/>
        <v>0</v>
      </c>
      <c r="AY187" s="229">
        <f t="shared" si="219"/>
        <v>0</v>
      </c>
      <c r="AZ187" s="229">
        <f t="shared" si="219"/>
        <v>0</v>
      </c>
      <c r="BA187" s="229">
        <f t="shared" si="219"/>
        <v>0</v>
      </c>
      <c r="BB187" s="229">
        <f t="shared" si="219"/>
        <v>0</v>
      </c>
      <c r="BC187" s="229">
        <f t="shared" si="219"/>
        <v>0</v>
      </c>
      <c r="BD187" s="229">
        <f t="shared" si="219"/>
        <v>0</v>
      </c>
      <c r="BE187" s="229">
        <f t="shared" si="219"/>
        <v>0</v>
      </c>
      <c r="BF187" s="229">
        <f t="shared" si="219"/>
        <v>0</v>
      </c>
      <c r="BG187" s="229">
        <f t="shared" si="219"/>
        <v>0</v>
      </c>
      <c r="BH187" s="229">
        <f t="shared" si="219"/>
        <v>0</v>
      </c>
      <c r="BI187" s="229">
        <f t="shared" si="219"/>
        <v>0</v>
      </c>
      <c r="BJ187" s="229">
        <f t="shared" si="219"/>
        <v>0</v>
      </c>
      <c r="BK187" s="229">
        <f t="shared" si="219"/>
        <v>0</v>
      </c>
      <c r="BL187" s="229">
        <f t="shared" si="219"/>
        <v>0</v>
      </c>
      <c r="BM187" s="229">
        <f t="shared" si="219"/>
        <v>0</v>
      </c>
      <c r="BN187" s="229">
        <f t="shared" si="219"/>
        <v>0</v>
      </c>
      <c r="BO187" s="229">
        <f t="shared" si="219"/>
        <v>0</v>
      </c>
      <c r="BP187" s="229">
        <f t="shared" si="219"/>
        <v>0</v>
      </c>
      <c r="BQ187" s="229">
        <f t="shared" si="219"/>
        <v>0</v>
      </c>
      <c r="BR187" s="229">
        <f t="shared" si="219"/>
        <v>0</v>
      </c>
      <c r="BS187" s="229">
        <f t="shared" si="219"/>
        <v>0</v>
      </c>
      <c r="BT187" s="229">
        <f t="shared" si="219"/>
        <v>0</v>
      </c>
      <c r="BU187" s="229">
        <f t="shared" si="219"/>
        <v>0</v>
      </c>
      <c r="BV187" s="229">
        <f t="shared" si="219"/>
        <v>0</v>
      </c>
      <c r="BW187" s="229">
        <f t="shared" si="219"/>
        <v>0</v>
      </c>
      <c r="BX187" s="229">
        <f t="shared" si="219"/>
        <v>0</v>
      </c>
      <c r="BY187" s="229">
        <f t="shared" si="219"/>
        <v>0</v>
      </c>
      <c r="BZ187" s="229">
        <f t="shared" si="219"/>
        <v>0</v>
      </c>
    </row>
    <row r="188" spans="1:78" s="310" customFormat="1" x14ac:dyDescent="0.2">
      <c r="A188" s="7" t="str">
        <f t="shared" si="221"/>
        <v>Roll-in 4</v>
      </c>
      <c r="B188" s="7">
        <f t="shared" si="221"/>
        <v>1</v>
      </c>
      <c r="C188" s="7">
        <f t="shared" si="212"/>
        <v>26</v>
      </c>
      <c r="D188" s="165">
        <f t="shared" si="210"/>
        <v>44255</v>
      </c>
      <c r="E188" s="68"/>
      <c r="F188" s="77"/>
      <c r="G188" s="229">
        <f t="shared" si="222"/>
        <v>0</v>
      </c>
      <c r="H188" s="229">
        <f t="shared" si="222"/>
        <v>0</v>
      </c>
      <c r="I188" s="229">
        <f t="shared" si="222"/>
        <v>0</v>
      </c>
      <c r="J188" s="229">
        <f t="shared" si="222"/>
        <v>0</v>
      </c>
      <c r="K188" s="229">
        <f t="shared" si="222"/>
        <v>0</v>
      </c>
      <c r="L188" s="229">
        <f t="shared" si="222"/>
        <v>0</v>
      </c>
      <c r="M188" s="229">
        <f t="shared" si="222"/>
        <v>0</v>
      </c>
      <c r="N188" s="229">
        <f t="shared" si="222"/>
        <v>0</v>
      </c>
      <c r="O188" s="229">
        <f t="shared" si="222"/>
        <v>0</v>
      </c>
      <c r="P188" s="229">
        <f t="shared" si="222"/>
        <v>0</v>
      </c>
      <c r="Q188" s="229">
        <f t="shared" si="222"/>
        <v>0</v>
      </c>
      <c r="R188" s="229">
        <f t="shared" si="222"/>
        <v>0</v>
      </c>
      <c r="S188" s="229">
        <f t="shared" si="222"/>
        <v>0</v>
      </c>
      <c r="T188" s="229">
        <f t="shared" si="222"/>
        <v>0</v>
      </c>
      <c r="U188" s="229">
        <f t="shared" si="222"/>
        <v>0</v>
      </c>
      <c r="V188" s="229">
        <f t="shared" si="222"/>
        <v>0</v>
      </c>
      <c r="W188" s="229">
        <f t="shared" si="216"/>
        <v>0</v>
      </c>
      <c r="X188" s="229">
        <f t="shared" si="216"/>
        <v>0</v>
      </c>
      <c r="Y188" s="229">
        <f t="shared" si="216"/>
        <v>0</v>
      </c>
      <c r="Z188" s="229">
        <f t="shared" si="216"/>
        <v>0</v>
      </c>
      <c r="AA188" s="229">
        <f t="shared" si="216"/>
        <v>0</v>
      </c>
      <c r="AB188" s="229">
        <f t="shared" si="216"/>
        <v>0</v>
      </c>
      <c r="AC188" s="229">
        <f t="shared" si="216"/>
        <v>0</v>
      </c>
      <c r="AD188" s="229">
        <f t="shared" si="216"/>
        <v>0</v>
      </c>
      <c r="AE188" s="229">
        <f t="shared" si="216"/>
        <v>0</v>
      </c>
      <c r="AF188" s="229">
        <f t="shared" si="216"/>
        <v>0</v>
      </c>
      <c r="AG188" s="229">
        <f t="shared" si="216"/>
        <v>0</v>
      </c>
      <c r="AH188" s="229">
        <f t="shared" si="216"/>
        <v>0</v>
      </c>
      <c r="AI188" s="229">
        <f t="shared" si="216"/>
        <v>0</v>
      </c>
      <c r="AJ188" s="229">
        <f t="shared" si="216"/>
        <v>0</v>
      </c>
      <c r="AK188" s="229">
        <f t="shared" si="216"/>
        <v>0</v>
      </c>
      <c r="AL188" s="229">
        <f t="shared" si="216"/>
        <v>0</v>
      </c>
      <c r="AM188" s="229">
        <f t="shared" si="217"/>
        <v>0</v>
      </c>
      <c r="AN188" s="229">
        <f t="shared" si="217"/>
        <v>0</v>
      </c>
      <c r="AO188" s="229">
        <f t="shared" si="219"/>
        <v>0</v>
      </c>
      <c r="AP188" s="229">
        <f t="shared" si="219"/>
        <v>0</v>
      </c>
      <c r="AQ188" s="229">
        <f t="shared" si="219"/>
        <v>0</v>
      </c>
      <c r="AR188" s="229">
        <f t="shared" si="219"/>
        <v>0</v>
      </c>
      <c r="AS188" s="229">
        <f t="shared" si="219"/>
        <v>0</v>
      </c>
      <c r="AT188" s="229">
        <f t="shared" si="219"/>
        <v>0</v>
      </c>
      <c r="AU188" s="229">
        <f t="shared" si="219"/>
        <v>0</v>
      </c>
      <c r="AV188" s="229">
        <f t="shared" si="219"/>
        <v>0</v>
      </c>
      <c r="AW188" s="229">
        <f t="shared" si="219"/>
        <v>0</v>
      </c>
      <c r="AX188" s="229">
        <f t="shared" si="219"/>
        <v>0</v>
      </c>
      <c r="AY188" s="229">
        <f t="shared" si="219"/>
        <v>0</v>
      </c>
      <c r="AZ188" s="229">
        <f t="shared" si="219"/>
        <v>0</v>
      </c>
      <c r="BA188" s="229">
        <f t="shared" si="219"/>
        <v>0</v>
      </c>
      <c r="BB188" s="229">
        <f t="shared" si="219"/>
        <v>0</v>
      </c>
      <c r="BC188" s="229">
        <f t="shared" ref="BC188:BZ188" si="223">IF($D188=BC$9,$E188*$G$3/2,IF(AND($C188+$E$3&gt;BC$8,BC$9&gt;$D188),$E188*$G$3,0))</f>
        <v>0</v>
      </c>
      <c r="BD188" s="229">
        <f t="shared" si="223"/>
        <v>0</v>
      </c>
      <c r="BE188" s="229">
        <f t="shared" si="223"/>
        <v>0</v>
      </c>
      <c r="BF188" s="229">
        <f t="shared" si="223"/>
        <v>0</v>
      </c>
      <c r="BG188" s="229">
        <f t="shared" si="223"/>
        <v>0</v>
      </c>
      <c r="BH188" s="229">
        <f t="shared" si="223"/>
        <v>0</v>
      </c>
      <c r="BI188" s="229">
        <f t="shared" si="223"/>
        <v>0</v>
      </c>
      <c r="BJ188" s="229">
        <f t="shared" si="223"/>
        <v>0</v>
      </c>
      <c r="BK188" s="229">
        <f t="shared" si="223"/>
        <v>0</v>
      </c>
      <c r="BL188" s="229">
        <f t="shared" si="223"/>
        <v>0</v>
      </c>
      <c r="BM188" s="229">
        <f t="shared" si="223"/>
        <v>0</v>
      </c>
      <c r="BN188" s="229">
        <f t="shared" si="223"/>
        <v>0</v>
      </c>
      <c r="BO188" s="229">
        <f t="shared" si="223"/>
        <v>0</v>
      </c>
      <c r="BP188" s="229">
        <f t="shared" si="223"/>
        <v>0</v>
      </c>
      <c r="BQ188" s="229">
        <f t="shared" si="223"/>
        <v>0</v>
      </c>
      <c r="BR188" s="229">
        <f t="shared" si="223"/>
        <v>0</v>
      </c>
      <c r="BS188" s="229">
        <f t="shared" si="223"/>
        <v>0</v>
      </c>
      <c r="BT188" s="229">
        <f t="shared" si="223"/>
        <v>0</v>
      </c>
      <c r="BU188" s="229">
        <f t="shared" si="223"/>
        <v>0</v>
      </c>
      <c r="BV188" s="229">
        <f t="shared" si="223"/>
        <v>0</v>
      </c>
      <c r="BW188" s="229">
        <f t="shared" si="223"/>
        <v>0</v>
      </c>
      <c r="BX188" s="229">
        <f t="shared" si="223"/>
        <v>0</v>
      </c>
      <c r="BY188" s="229">
        <f t="shared" si="223"/>
        <v>0</v>
      </c>
      <c r="BZ188" s="229">
        <f t="shared" si="223"/>
        <v>0</v>
      </c>
    </row>
    <row r="189" spans="1:78" s="310" customFormat="1" x14ac:dyDescent="0.2">
      <c r="A189" s="7" t="str">
        <f t="shared" si="221"/>
        <v>Roll-in 5</v>
      </c>
      <c r="B189" s="7">
        <f t="shared" si="221"/>
        <v>1</v>
      </c>
      <c r="C189" s="7">
        <f t="shared" si="212"/>
        <v>27</v>
      </c>
      <c r="D189" s="165">
        <f t="shared" si="210"/>
        <v>44286</v>
      </c>
      <c r="E189" s="68"/>
      <c r="F189" s="77"/>
      <c r="G189" s="229">
        <f t="shared" si="222"/>
        <v>0</v>
      </c>
      <c r="H189" s="229">
        <f t="shared" si="222"/>
        <v>0</v>
      </c>
      <c r="I189" s="229">
        <f t="shared" si="222"/>
        <v>0</v>
      </c>
      <c r="J189" s="229">
        <f t="shared" si="222"/>
        <v>0</v>
      </c>
      <c r="K189" s="229">
        <f t="shared" si="222"/>
        <v>0</v>
      </c>
      <c r="L189" s="229">
        <f t="shared" si="222"/>
        <v>0</v>
      </c>
      <c r="M189" s="229">
        <f t="shared" si="222"/>
        <v>0</v>
      </c>
      <c r="N189" s="229">
        <f t="shared" si="222"/>
        <v>0</v>
      </c>
      <c r="O189" s="229">
        <f t="shared" si="222"/>
        <v>0</v>
      </c>
      <c r="P189" s="229">
        <f t="shared" si="222"/>
        <v>0</v>
      </c>
      <c r="Q189" s="229">
        <f t="shared" si="222"/>
        <v>0</v>
      </c>
      <c r="R189" s="229">
        <f t="shared" si="222"/>
        <v>0</v>
      </c>
      <c r="S189" s="229">
        <f t="shared" si="222"/>
        <v>0</v>
      </c>
      <c r="T189" s="229">
        <f t="shared" si="222"/>
        <v>0</v>
      </c>
      <c r="U189" s="229">
        <f t="shared" si="222"/>
        <v>0</v>
      </c>
      <c r="V189" s="229">
        <f t="shared" si="222"/>
        <v>0</v>
      </c>
      <c r="W189" s="229">
        <f t="shared" si="216"/>
        <v>0</v>
      </c>
      <c r="X189" s="229">
        <f t="shared" si="216"/>
        <v>0</v>
      </c>
      <c r="Y189" s="229">
        <f t="shared" si="216"/>
        <v>0</v>
      </c>
      <c r="Z189" s="229">
        <f t="shared" si="216"/>
        <v>0</v>
      </c>
      <c r="AA189" s="229">
        <f t="shared" si="216"/>
        <v>0</v>
      </c>
      <c r="AB189" s="229">
        <f t="shared" si="216"/>
        <v>0</v>
      </c>
      <c r="AC189" s="229">
        <f t="shared" si="216"/>
        <v>0</v>
      </c>
      <c r="AD189" s="229">
        <f t="shared" si="216"/>
        <v>0</v>
      </c>
      <c r="AE189" s="229">
        <f t="shared" si="216"/>
        <v>0</v>
      </c>
      <c r="AF189" s="229">
        <f t="shared" si="216"/>
        <v>0</v>
      </c>
      <c r="AG189" s="229">
        <f t="shared" si="216"/>
        <v>0</v>
      </c>
      <c r="AH189" s="229">
        <f t="shared" si="216"/>
        <v>0</v>
      </c>
      <c r="AI189" s="229">
        <f t="shared" si="216"/>
        <v>0</v>
      </c>
      <c r="AJ189" s="229">
        <f t="shared" si="216"/>
        <v>0</v>
      </c>
      <c r="AK189" s="229">
        <f t="shared" si="216"/>
        <v>0</v>
      </c>
      <c r="AL189" s="229">
        <f t="shared" ref="AL189:AN206" si="224">IF($D189=AL$9,$E189*$G$3/2,IF(AND($C189+$E$3&gt;AL$8,AL$9&gt;$D189),$E189*$G$3,0))</f>
        <v>0</v>
      </c>
      <c r="AM189" s="229">
        <f t="shared" si="224"/>
        <v>0</v>
      </c>
      <c r="AN189" s="229">
        <f t="shared" si="224"/>
        <v>0</v>
      </c>
      <c r="AO189" s="229">
        <f t="shared" ref="AO189:BZ195" si="225">IF($D189=AO$9,$E189*$G$3/2,IF(AND($C189+$E$3&gt;AO$8,AO$9&gt;$D189),$E189*$G$3,0))</f>
        <v>0</v>
      </c>
      <c r="AP189" s="229">
        <f t="shared" si="225"/>
        <v>0</v>
      </c>
      <c r="AQ189" s="229">
        <f t="shared" si="225"/>
        <v>0</v>
      </c>
      <c r="AR189" s="229">
        <f t="shared" si="225"/>
        <v>0</v>
      </c>
      <c r="AS189" s="229">
        <f t="shared" si="225"/>
        <v>0</v>
      </c>
      <c r="AT189" s="229">
        <f t="shared" si="225"/>
        <v>0</v>
      </c>
      <c r="AU189" s="229">
        <f t="shared" si="225"/>
        <v>0</v>
      </c>
      <c r="AV189" s="229">
        <f t="shared" si="225"/>
        <v>0</v>
      </c>
      <c r="AW189" s="229">
        <f t="shared" si="225"/>
        <v>0</v>
      </c>
      <c r="AX189" s="229">
        <f t="shared" si="225"/>
        <v>0</v>
      </c>
      <c r="AY189" s="229">
        <f t="shared" si="225"/>
        <v>0</v>
      </c>
      <c r="AZ189" s="229">
        <f t="shared" si="225"/>
        <v>0</v>
      </c>
      <c r="BA189" s="229">
        <f t="shared" si="225"/>
        <v>0</v>
      </c>
      <c r="BB189" s="229">
        <f t="shared" si="225"/>
        <v>0</v>
      </c>
      <c r="BC189" s="229">
        <f t="shared" si="225"/>
        <v>0</v>
      </c>
      <c r="BD189" s="229">
        <f t="shared" si="225"/>
        <v>0</v>
      </c>
      <c r="BE189" s="229">
        <f t="shared" si="225"/>
        <v>0</v>
      </c>
      <c r="BF189" s="229">
        <f t="shared" si="225"/>
        <v>0</v>
      </c>
      <c r="BG189" s="229">
        <f t="shared" si="225"/>
        <v>0</v>
      </c>
      <c r="BH189" s="229">
        <f t="shared" si="225"/>
        <v>0</v>
      </c>
      <c r="BI189" s="229">
        <f t="shared" si="225"/>
        <v>0</v>
      </c>
      <c r="BJ189" s="229">
        <f t="shared" si="225"/>
        <v>0</v>
      </c>
      <c r="BK189" s="229">
        <f t="shared" si="225"/>
        <v>0</v>
      </c>
      <c r="BL189" s="229">
        <f t="shared" si="225"/>
        <v>0</v>
      </c>
      <c r="BM189" s="229">
        <f t="shared" si="225"/>
        <v>0</v>
      </c>
      <c r="BN189" s="229">
        <f t="shared" si="225"/>
        <v>0</v>
      </c>
      <c r="BO189" s="229">
        <f t="shared" si="225"/>
        <v>0</v>
      </c>
      <c r="BP189" s="229">
        <f t="shared" si="225"/>
        <v>0</v>
      </c>
      <c r="BQ189" s="229">
        <f t="shared" si="225"/>
        <v>0</v>
      </c>
      <c r="BR189" s="229">
        <f t="shared" si="225"/>
        <v>0</v>
      </c>
      <c r="BS189" s="229">
        <f t="shared" si="225"/>
        <v>0</v>
      </c>
      <c r="BT189" s="229">
        <f t="shared" si="225"/>
        <v>0</v>
      </c>
      <c r="BU189" s="229">
        <f t="shared" si="225"/>
        <v>0</v>
      </c>
      <c r="BV189" s="229">
        <f t="shared" si="225"/>
        <v>0</v>
      </c>
      <c r="BW189" s="229">
        <f t="shared" si="225"/>
        <v>0</v>
      </c>
      <c r="BX189" s="229">
        <f t="shared" si="225"/>
        <v>0</v>
      </c>
      <c r="BY189" s="229">
        <f t="shared" si="225"/>
        <v>0</v>
      </c>
      <c r="BZ189" s="229">
        <f t="shared" si="225"/>
        <v>0</v>
      </c>
    </row>
    <row r="190" spans="1:78" s="310" customFormat="1" x14ac:dyDescent="0.2">
      <c r="A190" s="7" t="str">
        <f t="shared" si="221"/>
        <v>Roll-in 5</v>
      </c>
      <c r="B190" s="7">
        <f t="shared" si="221"/>
        <v>1</v>
      </c>
      <c r="C190" s="7">
        <f t="shared" si="212"/>
        <v>28</v>
      </c>
      <c r="D190" s="165">
        <f t="shared" si="210"/>
        <v>44316</v>
      </c>
      <c r="E190" s="68"/>
      <c r="F190" s="77"/>
      <c r="G190" s="229">
        <f t="shared" si="222"/>
        <v>0</v>
      </c>
      <c r="H190" s="229">
        <f t="shared" si="222"/>
        <v>0</v>
      </c>
      <c r="I190" s="229">
        <f t="shared" si="222"/>
        <v>0</v>
      </c>
      <c r="J190" s="229">
        <f t="shared" si="222"/>
        <v>0</v>
      </c>
      <c r="K190" s="229">
        <f t="shared" si="222"/>
        <v>0</v>
      </c>
      <c r="L190" s="229">
        <f t="shared" si="222"/>
        <v>0</v>
      </c>
      <c r="M190" s="229">
        <f t="shared" si="222"/>
        <v>0</v>
      </c>
      <c r="N190" s="229">
        <f t="shared" si="222"/>
        <v>0</v>
      </c>
      <c r="O190" s="229">
        <f t="shared" si="222"/>
        <v>0</v>
      </c>
      <c r="P190" s="229">
        <f t="shared" si="222"/>
        <v>0</v>
      </c>
      <c r="Q190" s="229">
        <f t="shared" si="222"/>
        <v>0</v>
      </c>
      <c r="R190" s="229">
        <f t="shared" si="222"/>
        <v>0</v>
      </c>
      <c r="S190" s="229">
        <f t="shared" si="222"/>
        <v>0</v>
      </c>
      <c r="T190" s="229">
        <f t="shared" si="222"/>
        <v>0</v>
      </c>
      <c r="U190" s="229">
        <f t="shared" si="222"/>
        <v>0</v>
      </c>
      <c r="V190" s="229">
        <f t="shared" si="222"/>
        <v>0</v>
      </c>
      <c r="W190" s="229">
        <f t="shared" ref="W190:AL205" si="226">IF($D190=W$9,$E190*$G$3/2,IF(AND($C190+$E$3&gt;W$8,W$9&gt;$D190),$E190*$G$3,0))</f>
        <v>0</v>
      </c>
      <c r="X190" s="229">
        <f t="shared" si="226"/>
        <v>0</v>
      </c>
      <c r="Y190" s="229">
        <f t="shared" si="226"/>
        <v>0</v>
      </c>
      <c r="Z190" s="229">
        <f t="shared" si="226"/>
        <v>0</v>
      </c>
      <c r="AA190" s="229">
        <f t="shared" si="226"/>
        <v>0</v>
      </c>
      <c r="AB190" s="229">
        <f t="shared" si="226"/>
        <v>0</v>
      </c>
      <c r="AC190" s="229">
        <f t="shared" si="226"/>
        <v>0</v>
      </c>
      <c r="AD190" s="229">
        <f t="shared" si="226"/>
        <v>0</v>
      </c>
      <c r="AE190" s="229">
        <f t="shared" si="226"/>
        <v>0</v>
      </c>
      <c r="AF190" s="229">
        <f t="shared" si="226"/>
        <v>0</v>
      </c>
      <c r="AG190" s="229">
        <f t="shared" si="226"/>
        <v>0</v>
      </c>
      <c r="AH190" s="229">
        <f t="shared" si="226"/>
        <v>0</v>
      </c>
      <c r="AI190" s="229">
        <f t="shared" si="226"/>
        <v>0</v>
      </c>
      <c r="AJ190" s="229">
        <f t="shared" si="226"/>
        <v>0</v>
      </c>
      <c r="AK190" s="229">
        <f t="shared" si="226"/>
        <v>0</v>
      </c>
      <c r="AL190" s="229">
        <f t="shared" si="226"/>
        <v>0</v>
      </c>
      <c r="AM190" s="229">
        <f t="shared" si="224"/>
        <v>0</v>
      </c>
      <c r="AN190" s="229">
        <f t="shared" si="224"/>
        <v>0</v>
      </c>
      <c r="AO190" s="229">
        <f t="shared" si="225"/>
        <v>0</v>
      </c>
      <c r="AP190" s="229">
        <f t="shared" si="225"/>
        <v>0</v>
      </c>
      <c r="AQ190" s="229">
        <f t="shared" si="225"/>
        <v>0</v>
      </c>
      <c r="AR190" s="229">
        <f t="shared" si="225"/>
        <v>0</v>
      </c>
      <c r="AS190" s="229">
        <f t="shared" si="225"/>
        <v>0</v>
      </c>
      <c r="AT190" s="229">
        <f t="shared" si="225"/>
        <v>0</v>
      </c>
      <c r="AU190" s="229">
        <f t="shared" si="225"/>
        <v>0</v>
      </c>
      <c r="AV190" s="229">
        <f t="shared" si="225"/>
        <v>0</v>
      </c>
      <c r="AW190" s="229">
        <f t="shared" si="225"/>
        <v>0</v>
      </c>
      <c r="AX190" s="229">
        <f t="shared" si="225"/>
        <v>0</v>
      </c>
      <c r="AY190" s="229">
        <f t="shared" si="225"/>
        <v>0</v>
      </c>
      <c r="AZ190" s="229">
        <f t="shared" si="225"/>
        <v>0</v>
      </c>
      <c r="BA190" s="229">
        <f t="shared" si="225"/>
        <v>0</v>
      </c>
      <c r="BB190" s="229">
        <f t="shared" si="225"/>
        <v>0</v>
      </c>
      <c r="BC190" s="229">
        <f t="shared" si="225"/>
        <v>0</v>
      </c>
      <c r="BD190" s="229">
        <f t="shared" si="225"/>
        <v>0</v>
      </c>
      <c r="BE190" s="229">
        <f t="shared" si="225"/>
        <v>0</v>
      </c>
      <c r="BF190" s="229">
        <f t="shared" si="225"/>
        <v>0</v>
      </c>
      <c r="BG190" s="229">
        <f t="shared" si="225"/>
        <v>0</v>
      </c>
      <c r="BH190" s="229">
        <f t="shared" si="225"/>
        <v>0</v>
      </c>
      <c r="BI190" s="229">
        <f t="shared" si="225"/>
        <v>0</v>
      </c>
      <c r="BJ190" s="229">
        <f t="shared" si="225"/>
        <v>0</v>
      </c>
      <c r="BK190" s="229">
        <f t="shared" si="225"/>
        <v>0</v>
      </c>
      <c r="BL190" s="229">
        <f t="shared" si="225"/>
        <v>0</v>
      </c>
      <c r="BM190" s="229">
        <f t="shared" si="225"/>
        <v>0</v>
      </c>
      <c r="BN190" s="229">
        <f t="shared" si="225"/>
        <v>0</v>
      </c>
      <c r="BO190" s="229">
        <f t="shared" si="225"/>
        <v>0</v>
      </c>
      <c r="BP190" s="229">
        <f t="shared" si="225"/>
        <v>0</v>
      </c>
      <c r="BQ190" s="229">
        <f t="shared" si="225"/>
        <v>0</v>
      </c>
      <c r="BR190" s="229">
        <f t="shared" si="225"/>
        <v>0</v>
      </c>
      <c r="BS190" s="229">
        <f t="shared" si="225"/>
        <v>0</v>
      </c>
      <c r="BT190" s="229">
        <f t="shared" si="225"/>
        <v>0</v>
      </c>
      <c r="BU190" s="229">
        <f t="shared" si="225"/>
        <v>0</v>
      </c>
      <c r="BV190" s="229">
        <f t="shared" si="225"/>
        <v>0</v>
      </c>
      <c r="BW190" s="229">
        <f t="shared" si="225"/>
        <v>0</v>
      </c>
      <c r="BX190" s="229">
        <f t="shared" si="225"/>
        <v>0</v>
      </c>
      <c r="BY190" s="229">
        <f t="shared" si="225"/>
        <v>0</v>
      </c>
      <c r="BZ190" s="229">
        <f t="shared" si="225"/>
        <v>0</v>
      </c>
    </row>
    <row r="191" spans="1:78" s="310" customFormat="1" x14ac:dyDescent="0.2">
      <c r="A191" s="7" t="str">
        <f t="shared" si="221"/>
        <v>Roll-in 5</v>
      </c>
      <c r="B191" s="7">
        <f t="shared" si="221"/>
        <v>1</v>
      </c>
      <c r="C191" s="7">
        <f t="shared" si="212"/>
        <v>29</v>
      </c>
      <c r="D191" s="165">
        <f t="shared" si="210"/>
        <v>44347</v>
      </c>
      <c r="E191" s="68"/>
      <c r="F191" s="77"/>
      <c r="G191" s="229">
        <f t="shared" si="222"/>
        <v>0</v>
      </c>
      <c r="H191" s="229">
        <f t="shared" si="222"/>
        <v>0</v>
      </c>
      <c r="I191" s="229">
        <f t="shared" si="222"/>
        <v>0</v>
      </c>
      <c r="J191" s="229">
        <f t="shared" si="222"/>
        <v>0</v>
      </c>
      <c r="K191" s="229">
        <f t="shared" si="222"/>
        <v>0</v>
      </c>
      <c r="L191" s="229">
        <f t="shared" si="222"/>
        <v>0</v>
      </c>
      <c r="M191" s="229">
        <f t="shared" si="222"/>
        <v>0</v>
      </c>
      <c r="N191" s="229">
        <f t="shared" si="222"/>
        <v>0</v>
      </c>
      <c r="O191" s="229">
        <f t="shared" si="222"/>
        <v>0</v>
      </c>
      <c r="P191" s="229">
        <f t="shared" si="222"/>
        <v>0</v>
      </c>
      <c r="Q191" s="229">
        <f t="shared" si="222"/>
        <v>0</v>
      </c>
      <c r="R191" s="229">
        <f t="shared" si="222"/>
        <v>0</v>
      </c>
      <c r="S191" s="229">
        <f t="shared" si="222"/>
        <v>0</v>
      </c>
      <c r="T191" s="229">
        <f t="shared" si="222"/>
        <v>0</v>
      </c>
      <c r="U191" s="229">
        <f t="shared" si="222"/>
        <v>0</v>
      </c>
      <c r="V191" s="229">
        <f t="shared" si="222"/>
        <v>0</v>
      </c>
      <c r="W191" s="229">
        <f t="shared" si="226"/>
        <v>0</v>
      </c>
      <c r="X191" s="229">
        <f t="shared" si="226"/>
        <v>0</v>
      </c>
      <c r="Y191" s="229">
        <f t="shared" si="226"/>
        <v>0</v>
      </c>
      <c r="Z191" s="229">
        <f t="shared" si="226"/>
        <v>0</v>
      </c>
      <c r="AA191" s="229">
        <f t="shared" si="226"/>
        <v>0</v>
      </c>
      <c r="AB191" s="229">
        <f t="shared" si="226"/>
        <v>0</v>
      </c>
      <c r="AC191" s="229">
        <f t="shared" si="226"/>
        <v>0</v>
      </c>
      <c r="AD191" s="229">
        <f t="shared" si="226"/>
        <v>0</v>
      </c>
      <c r="AE191" s="229">
        <f t="shared" si="226"/>
        <v>0</v>
      </c>
      <c r="AF191" s="229">
        <f t="shared" si="226"/>
        <v>0</v>
      </c>
      <c r="AG191" s="229">
        <f t="shared" si="226"/>
        <v>0</v>
      </c>
      <c r="AH191" s="229">
        <f t="shared" si="226"/>
        <v>0</v>
      </c>
      <c r="AI191" s="229">
        <f t="shared" si="226"/>
        <v>0</v>
      </c>
      <c r="AJ191" s="229">
        <f t="shared" si="226"/>
        <v>0</v>
      </c>
      <c r="AK191" s="229">
        <f t="shared" si="226"/>
        <v>0</v>
      </c>
      <c r="AL191" s="229">
        <f t="shared" si="226"/>
        <v>0</v>
      </c>
      <c r="AM191" s="229">
        <f t="shared" si="224"/>
        <v>0</v>
      </c>
      <c r="AN191" s="229">
        <f t="shared" si="224"/>
        <v>0</v>
      </c>
      <c r="AO191" s="229">
        <f t="shared" si="225"/>
        <v>0</v>
      </c>
      <c r="AP191" s="229">
        <f t="shared" si="225"/>
        <v>0</v>
      </c>
      <c r="AQ191" s="229">
        <f t="shared" si="225"/>
        <v>0</v>
      </c>
      <c r="AR191" s="229">
        <f t="shared" si="225"/>
        <v>0</v>
      </c>
      <c r="AS191" s="229">
        <f t="shared" si="225"/>
        <v>0</v>
      </c>
      <c r="AT191" s="229">
        <f t="shared" si="225"/>
        <v>0</v>
      </c>
      <c r="AU191" s="229">
        <f t="shared" si="225"/>
        <v>0</v>
      </c>
      <c r="AV191" s="229">
        <f t="shared" si="225"/>
        <v>0</v>
      </c>
      <c r="AW191" s="229">
        <f t="shared" si="225"/>
        <v>0</v>
      </c>
      <c r="AX191" s="229">
        <f t="shared" si="225"/>
        <v>0</v>
      </c>
      <c r="AY191" s="229">
        <f t="shared" si="225"/>
        <v>0</v>
      </c>
      <c r="AZ191" s="229">
        <f t="shared" si="225"/>
        <v>0</v>
      </c>
      <c r="BA191" s="229">
        <f t="shared" si="225"/>
        <v>0</v>
      </c>
      <c r="BB191" s="229">
        <f t="shared" si="225"/>
        <v>0</v>
      </c>
      <c r="BC191" s="229">
        <f t="shared" si="225"/>
        <v>0</v>
      </c>
      <c r="BD191" s="229">
        <f t="shared" si="225"/>
        <v>0</v>
      </c>
      <c r="BE191" s="229">
        <f t="shared" si="225"/>
        <v>0</v>
      </c>
      <c r="BF191" s="229">
        <f t="shared" si="225"/>
        <v>0</v>
      </c>
      <c r="BG191" s="229">
        <f t="shared" si="225"/>
        <v>0</v>
      </c>
      <c r="BH191" s="229">
        <f t="shared" si="225"/>
        <v>0</v>
      </c>
      <c r="BI191" s="229">
        <f t="shared" si="225"/>
        <v>0</v>
      </c>
      <c r="BJ191" s="229">
        <f t="shared" si="225"/>
        <v>0</v>
      </c>
      <c r="BK191" s="229">
        <f t="shared" si="225"/>
        <v>0</v>
      </c>
      <c r="BL191" s="229">
        <f t="shared" si="225"/>
        <v>0</v>
      </c>
      <c r="BM191" s="229">
        <f t="shared" si="225"/>
        <v>0</v>
      </c>
      <c r="BN191" s="229">
        <f t="shared" si="225"/>
        <v>0</v>
      </c>
      <c r="BO191" s="229">
        <f t="shared" si="225"/>
        <v>0</v>
      </c>
      <c r="BP191" s="229">
        <f t="shared" si="225"/>
        <v>0</v>
      </c>
      <c r="BQ191" s="229">
        <f t="shared" si="225"/>
        <v>0</v>
      </c>
      <c r="BR191" s="229">
        <f t="shared" si="225"/>
        <v>0</v>
      </c>
      <c r="BS191" s="229">
        <f t="shared" si="225"/>
        <v>0</v>
      </c>
      <c r="BT191" s="229">
        <f t="shared" si="225"/>
        <v>0</v>
      </c>
      <c r="BU191" s="229">
        <f t="shared" si="225"/>
        <v>0</v>
      </c>
      <c r="BV191" s="229">
        <f t="shared" si="225"/>
        <v>0</v>
      </c>
      <c r="BW191" s="229">
        <f t="shared" si="225"/>
        <v>0</v>
      </c>
      <c r="BX191" s="229">
        <f t="shared" si="225"/>
        <v>0</v>
      </c>
      <c r="BY191" s="229">
        <f t="shared" si="225"/>
        <v>0</v>
      </c>
      <c r="BZ191" s="229">
        <f t="shared" si="225"/>
        <v>0</v>
      </c>
    </row>
    <row r="192" spans="1:78" s="310" customFormat="1" x14ac:dyDescent="0.2">
      <c r="A192" s="7" t="str">
        <f t="shared" si="221"/>
        <v>Roll-in 5</v>
      </c>
      <c r="B192" s="7">
        <f t="shared" si="221"/>
        <v>1</v>
      </c>
      <c r="C192" s="7">
        <f t="shared" si="212"/>
        <v>30</v>
      </c>
      <c r="D192" s="165">
        <f t="shared" si="210"/>
        <v>44377</v>
      </c>
      <c r="E192" s="68"/>
      <c r="F192" s="77"/>
      <c r="G192" s="229">
        <f t="shared" si="222"/>
        <v>0</v>
      </c>
      <c r="H192" s="229">
        <f t="shared" si="222"/>
        <v>0</v>
      </c>
      <c r="I192" s="229">
        <f t="shared" si="222"/>
        <v>0</v>
      </c>
      <c r="J192" s="229">
        <f t="shared" si="222"/>
        <v>0</v>
      </c>
      <c r="K192" s="229">
        <f t="shared" si="222"/>
        <v>0</v>
      </c>
      <c r="L192" s="229">
        <f t="shared" si="222"/>
        <v>0</v>
      </c>
      <c r="M192" s="229">
        <f t="shared" si="222"/>
        <v>0</v>
      </c>
      <c r="N192" s="229">
        <f t="shared" si="222"/>
        <v>0</v>
      </c>
      <c r="O192" s="229">
        <f t="shared" si="222"/>
        <v>0</v>
      </c>
      <c r="P192" s="229">
        <f t="shared" si="222"/>
        <v>0</v>
      </c>
      <c r="Q192" s="229">
        <f t="shared" si="222"/>
        <v>0</v>
      </c>
      <c r="R192" s="229">
        <f t="shared" si="222"/>
        <v>0</v>
      </c>
      <c r="S192" s="229">
        <f t="shared" si="222"/>
        <v>0</v>
      </c>
      <c r="T192" s="229">
        <f t="shared" si="222"/>
        <v>0</v>
      </c>
      <c r="U192" s="229">
        <f t="shared" si="222"/>
        <v>0</v>
      </c>
      <c r="V192" s="229">
        <f t="shared" si="222"/>
        <v>0</v>
      </c>
      <c r="W192" s="229">
        <f t="shared" si="226"/>
        <v>0</v>
      </c>
      <c r="X192" s="229">
        <f t="shared" si="226"/>
        <v>0</v>
      </c>
      <c r="Y192" s="229">
        <f t="shared" si="226"/>
        <v>0</v>
      </c>
      <c r="Z192" s="229">
        <f t="shared" si="226"/>
        <v>0</v>
      </c>
      <c r="AA192" s="229">
        <f t="shared" si="226"/>
        <v>0</v>
      </c>
      <c r="AB192" s="229">
        <f t="shared" si="226"/>
        <v>0</v>
      </c>
      <c r="AC192" s="229">
        <f t="shared" si="226"/>
        <v>0</v>
      </c>
      <c r="AD192" s="229">
        <f t="shared" si="226"/>
        <v>0</v>
      </c>
      <c r="AE192" s="229">
        <f t="shared" si="226"/>
        <v>0</v>
      </c>
      <c r="AF192" s="229">
        <f t="shared" si="226"/>
        <v>0</v>
      </c>
      <c r="AG192" s="229">
        <f t="shared" si="226"/>
        <v>0</v>
      </c>
      <c r="AH192" s="229">
        <f t="shared" si="226"/>
        <v>0</v>
      </c>
      <c r="AI192" s="229">
        <f t="shared" si="226"/>
        <v>0</v>
      </c>
      <c r="AJ192" s="229">
        <f t="shared" si="226"/>
        <v>0</v>
      </c>
      <c r="AK192" s="229">
        <f t="shared" si="226"/>
        <v>0</v>
      </c>
      <c r="AL192" s="229">
        <f t="shared" si="226"/>
        <v>0</v>
      </c>
      <c r="AM192" s="229">
        <f t="shared" si="224"/>
        <v>0</v>
      </c>
      <c r="AN192" s="229">
        <f t="shared" si="224"/>
        <v>0</v>
      </c>
      <c r="AO192" s="229">
        <f t="shared" si="225"/>
        <v>0</v>
      </c>
      <c r="AP192" s="229">
        <f t="shared" si="225"/>
        <v>0</v>
      </c>
      <c r="AQ192" s="229">
        <f t="shared" si="225"/>
        <v>0</v>
      </c>
      <c r="AR192" s="229">
        <f t="shared" si="225"/>
        <v>0</v>
      </c>
      <c r="AS192" s="229">
        <f t="shared" si="225"/>
        <v>0</v>
      </c>
      <c r="AT192" s="229">
        <f t="shared" si="225"/>
        <v>0</v>
      </c>
      <c r="AU192" s="229">
        <f t="shared" si="225"/>
        <v>0</v>
      </c>
      <c r="AV192" s="229">
        <f t="shared" si="225"/>
        <v>0</v>
      </c>
      <c r="AW192" s="229">
        <f t="shared" si="225"/>
        <v>0</v>
      </c>
      <c r="AX192" s="229">
        <f t="shared" si="225"/>
        <v>0</v>
      </c>
      <c r="AY192" s="229">
        <f t="shared" si="225"/>
        <v>0</v>
      </c>
      <c r="AZ192" s="229">
        <f t="shared" si="225"/>
        <v>0</v>
      </c>
      <c r="BA192" s="229">
        <f t="shared" si="225"/>
        <v>0</v>
      </c>
      <c r="BB192" s="229">
        <f t="shared" si="225"/>
        <v>0</v>
      </c>
      <c r="BC192" s="229">
        <f t="shared" si="225"/>
        <v>0</v>
      </c>
      <c r="BD192" s="229">
        <f t="shared" si="225"/>
        <v>0</v>
      </c>
      <c r="BE192" s="229">
        <f t="shared" si="225"/>
        <v>0</v>
      </c>
      <c r="BF192" s="229">
        <f t="shared" si="225"/>
        <v>0</v>
      </c>
      <c r="BG192" s="229">
        <f t="shared" si="225"/>
        <v>0</v>
      </c>
      <c r="BH192" s="229">
        <f t="shared" si="225"/>
        <v>0</v>
      </c>
      <c r="BI192" s="229">
        <f t="shared" si="225"/>
        <v>0</v>
      </c>
      <c r="BJ192" s="229">
        <f t="shared" si="225"/>
        <v>0</v>
      </c>
      <c r="BK192" s="229">
        <f t="shared" si="225"/>
        <v>0</v>
      </c>
      <c r="BL192" s="229">
        <f t="shared" si="225"/>
        <v>0</v>
      </c>
      <c r="BM192" s="229">
        <f t="shared" si="225"/>
        <v>0</v>
      </c>
      <c r="BN192" s="229">
        <f t="shared" si="225"/>
        <v>0</v>
      </c>
      <c r="BO192" s="229">
        <f t="shared" si="225"/>
        <v>0</v>
      </c>
      <c r="BP192" s="229">
        <f t="shared" si="225"/>
        <v>0</v>
      </c>
      <c r="BQ192" s="229">
        <f t="shared" si="225"/>
        <v>0</v>
      </c>
      <c r="BR192" s="229">
        <f t="shared" si="225"/>
        <v>0</v>
      </c>
      <c r="BS192" s="229">
        <f t="shared" si="225"/>
        <v>0</v>
      </c>
      <c r="BT192" s="229">
        <f t="shared" si="225"/>
        <v>0</v>
      </c>
      <c r="BU192" s="229">
        <f t="shared" si="225"/>
        <v>0</v>
      </c>
      <c r="BV192" s="229">
        <f t="shared" si="225"/>
        <v>0</v>
      </c>
      <c r="BW192" s="229">
        <f t="shared" si="225"/>
        <v>0</v>
      </c>
      <c r="BX192" s="229">
        <f t="shared" si="225"/>
        <v>0</v>
      </c>
      <c r="BY192" s="229">
        <f t="shared" si="225"/>
        <v>0</v>
      </c>
      <c r="BZ192" s="229">
        <f t="shared" si="225"/>
        <v>0</v>
      </c>
    </row>
    <row r="193" spans="1:78" s="310" customFormat="1" x14ac:dyDescent="0.2">
      <c r="A193" s="7" t="str">
        <f t="shared" si="221"/>
        <v>Roll-in 5</v>
      </c>
      <c r="B193" s="7">
        <f t="shared" si="221"/>
        <v>1</v>
      </c>
      <c r="C193" s="7">
        <f t="shared" si="212"/>
        <v>31</v>
      </c>
      <c r="D193" s="165">
        <f t="shared" si="210"/>
        <v>44408</v>
      </c>
      <c r="E193" s="68"/>
      <c r="F193" s="77"/>
      <c r="G193" s="229">
        <f t="shared" si="222"/>
        <v>0</v>
      </c>
      <c r="H193" s="229">
        <f t="shared" si="222"/>
        <v>0</v>
      </c>
      <c r="I193" s="229">
        <f t="shared" si="222"/>
        <v>0</v>
      </c>
      <c r="J193" s="229">
        <f t="shared" si="222"/>
        <v>0</v>
      </c>
      <c r="K193" s="229">
        <f t="shared" si="222"/>
        <v>0</v>
      </c>
      <c r="L193" s="229">
        <f t="shared" si="222"/>
        <v>0</v>
      </c>
      <c r="M193" s="229">
        <f t="shared" si="222"/>
        <v>0</v>
      </c>
      <c r="N193" s="229">
        <f t="shared" si="222"/>
        <v>0</v>
      </c>
      <c r="O193" s="229">
        <f t="shared" si="222"/>
        <v>0</v>
      </c>
      <c r="P193" s="229">
        <f t="shared" si="222"/>
        <v>0</v>
      </c>
      <c r="Q193" s="229">
        <f t="shared" si="222"/>
        <v>0</v>
      </c>
      <c r="R193" s="229">
        <f t="shared" si="222"/>
        <v>0</v>
      </c>
      <c r="S193" s="229">
        <f t="shared" si="222"/>
        <v>0</v>
      </c>
      <c r="T193" s="229">
        <f t="shared" si="222"/>
        <v>0</v>
      </c>
      <c r="U193" s="229">
        <f t="shared" si="222"/>
        <v>0</v>
      </c>
      <c r="V193" s="229">
        <f t="shared" si="222"/>
        <v>0</v>
      </c>
      <c r="W193" s="229">
        <f t="shared" si="226"/>
        <v>0</v>
      </c>
      <c r="X193" s="229">
        <f t="shared" si="226"/>
        <v>0</v>
      </c>
      <c r="Y193" s="229">
        <f t="shared" si="226"/>
        <v>0</v>
      </c>
      <c r="Z193" s="229">
        <f t="shared" si="226"/>
        <v>0</v>
      </c>
      <c r="AA193" s="229">
        <f t="shared" si="226"/>
        <v>0</v>
      </c>
      <c r="AB193" s="229">
        <f t="shared" si="226"/>
        <v>0</v>
      </c>
      <c r="AC193" s="229">
        <f t="shared" si="226"/>
        <v>0</v>
      </c>
      <c r="AD193" s="229">
        <f t="shared" si="226"/>
        <v>0</v>
      </c>
      <c r="AE193" s="229">
        <f t="shared" si="226"/>
        <v>0</v>
      </c>
      <c r="AF193" s="229">
        <f t="shared" si="226"/>
        <v>0</v>
      </c>
      <c r="AG193" s="229">
        <f t="shared" si="226"/>
        <v>0</v>
      </c>
      <c r="AH193" s="229">
        <f t="shared" si="226"/>
        <v>0</v>
      </c>
      <c r="AI193" s="229">
        <f t="shared" si="226"/>
        <v>0</v>
      </c>
      <c r="AJ193" s="229">
        <f t="shared" si="226"/>
        <v>0</v>
      </c>
      <c r="AK193" s="229">
        <f t="shared" si="226"/>
        <v>0</v>
      </c>
      <c r="AL193" s="229">
        <f t="shared" si="226"/>
        <v>0</v>
      </c>
      <c r="AM193" s="229">
        <f t="shared" si="224"/>
        <v>0</v>
      </c>
      <c r="AN193" s="229">
        <f t="shared" si="224"/>
        <v>0</v>
      </c>
      <c r="AO193" s="229">
        <f t="shared" si="225"/>
        <v>0</v>
      </c>
      <c r="AP193" s="229">
        <f t="shared" si="225"/>
        <v>0</v>
      </c>
      <c r="AQ193" s="229">
        <f t="shared" si="225"/>
        <v>0</v>
      </c>
      <c r="AR193" s="229">
        <f t="shared" si="225"/>
        <v>0</v>
      </c>
      <c r="AS193" s="229">
        <f t="shared" si="225"/>
        <v>0</v>
      </c>
      <c r="AT193" s="229">
        <f t="shared" si="225"/>
        <v>0</v>
      </c>
      <c r="AU193" s="229">
        <f t="shared" si="225"/>
        <v>0</v>
      </c>
      <c r="AV193" s="229">
        <f t="shared" si="225"/>
        <v>0</v>
      </c>
      <c r="AW193" s="229">
        <f t="shared" si="225"/>
        <v>0</v>
      </c>
      <c r="AX193" s="229">
        <f t="shared" si="225"/>
        <v>0</v>
      </c>
      <c r="AY193" s="229">
        <f t="shared" si="225"/>
        <v>0</v>
      </c>
      <c r="AZ193" s="229">
        <f t="shared" si="225"/>
        <v>0</v>
      </c>
      <c r="BA193" s="229">
        <f t="shared" si="225"/>
        <v>0</v>
      </c>
      <c r="BB193" s="229">
        <f t="shared" si="225"/>
        <v>0</v>
      </c>
      <c r="BC193" s="229">
        <f t="shared" si="225"/>
        <v>0</v>
      </c>
      <c r="BD193" s="229">
        <f t="shared" si="225"/>
        <v>0</v>
      </c>
      <c r="BE193" s="229">
        <f t="shared" si="225"/>
        <v>0</v>
      </c>
      <c r="BF193" s="229">
        <f t="shared" si="225"/>
        <v>0</v>
      </c>
      <c r="BG193" s="229">
        <f t="shared" si="225"/>
        <v>0</v>
      </c>
      <c r="BH193" s="229">
        <f t="shared" si="225"/>
        <v>0</v>
      </c>
      <c r="BI193" s="229">
        <f t="shared" si="225"/>
        <v>0</v>
      </c>
      <c r="BJ193" s="229">
        <f t="shared" si="225"/>
        <v>0</v>
      </c>
      <c r="BK193" s="229">
        <f t="shared" si="225"/>
        <v>0</v>
      </c>
      <c r="BL193" s="229">
        <f t="shared" si="225"/>
        <v>0</v>
      </c>
      <c r="BM193" s="229">
        <f t="shared" si="225"/>
        <v>0</v>
      </c>
      <c r="BN193" s="229">
        <f t="shared" si="225"/>
        <v>0</v>
      </c>
      <c r="BO193" s="229">
        <f t="shared" si="225"/>
        <v>0</v>
      </c>
      <c r="BP193" s="229">
        <f t="shared" si="225"/>
        <v>0</v>
      </c>
      <c r="BQ193" s="229">
        <f t="shared" si="225"/>
        <v>0</v>
      </c>
      <c r="BR193" s="229">
        <f t="shared" si="225"/>
        <v>0</v>
      </c>
      <c r="BS193" s="229">
        <f t="shared" si="225"/>
        <v>0</v>
      </c>
      <c r="BT193" s="229">
        <f t="shared" si="225"/>
        <v>0</v>
      </c>
      <c r="BU193" s="229">
        <f t="shared" si="225"/>
        <v>0</v>
      </c>
      <c r="BV193" s="229">
        <f t="shared" si="225"/>
        <v>0</v>
      </c>
      <c r="BW193" s="229">
        <f t="shared" si="225"/>
        <v>0</v>
      </c>
      <c r="BX193" s="229">
        <f t="shared" si="225"/>
        <v>0</v>
      </c>
      <c r="BY193" s="229">
        <f t="shared" si="225"/>
        <v>0</v>
      </c>
      <c r="BZ193" s="229">
        <f t="shared" si="225"/>
        <v>0</v>
      </c>
    </row>
    <row r="194" spans="1:78" s="310" customFormat="1" x14ac:dyDescent="0.2">
      <c r="A194" s="7" t="str">
        <f t="shared" si="221"/>
        <v>Roll-in 5</v>
      </c>
      <c r="B194" s="7">
        <f t="shared" si="221"/>
        <v>1</v>
      </c>
      <c r="C194" s="7">
        <f t="shared" si="212"/>
        <v>32</v>
      </c>
      <c r="D194" s="165">
        <f t="shared" si="210"/>
        <v>44439</v>
      </c>
      <c r="E194" s="68"/>
      <c r="F194" s="77"/>
      <c r="G194" s="229">
        <f t="shared" si="222"/>
        <v>0</v>
      </c>
      <c r="H194" s="229">
        <f t="shared" si="222"/>
        <v>0</v>
      </c>
      <c r="I194" s="229">
        <f t="shared" si="222"/>
        <v>0</v>
      </c>
      <c r="J194" s="229">
        <f t="shared" si="222"/>
        <v>0</v>
      </c>
      <c r="K194" s="229">
        <f t="shared" si="222"/>
        <v>0</v>
      </c>
      <c r="L194" s="229">
        <f t="shared" si="222"/>
        <v>0</v>
      </c>
      <c r="M194" s="229">
        <f t="shared" si="222"/>
        <v>0</v>
      </c>
      <c r="N194" s="229">
        <f t="shared" si="222"/>
        <v>0</v>
      </c>
      <c r="O194" s="229">
        <f t="shared" si="222"/>
        <v>0</v>
      </c>
      <c r="P194" s="229">
        <f t="shared" si="222"/>
        <v>0</v>
      </c>
      <c r="Q194" s="229">
        <f t="shared" si="222"/>
        <v>0</v>
      </c>
      <c r="R194" s="229">
        <f t="shared" si="222"/>
        <v>0</v>
      </c>
      <c r="S194" s="229">
        <f t="shared" si="222"/>
        <v>0</v>
      </c>
      <c r="T194" s="229">
        <f t="shared" si="222"/>
        <v>0</v>
      </c>
      <c r="U194" s="229">
        <f t="shared" si="222"/>
        <v>0</v>
      </c>
      <c r="V194" s="229">
        <f t="shared" si="222"/>
        <v>0</v>
      </c>
      <c r="W194" s="229">
        <f t="shared" si="226"/>
        <v>0</v>
      </c>
      <c r="X194" s="229">
        <f t="shared" si="226"/>
        <v>0</v>
      </c>
      <c r="Y194" s="229">
        <f t="shared" si="226"/>
        <v>0</v>
      </c>
      <c r="Z194" s="229">
        <f t="shared" si="226"/>
        <v>0</v>
      </c>
      <c r="AA194" s="229">
        <f t="shared" si="226"/>
        <v>0</v>
      </c>
      <c r="AB194" s="229">
        <f t="shared" si="226"/>
        <v>0</v>
      </c>
      <c r="AC194" s="229">
        <f t="shared" si="226"/>
        <v>0</v>
      </c>
      <c r="AD194" s="229">
        <f t="shared" si="226"/>
        <v>0</v>
      </c>
      <c r="AE194" s="229">
        <f t="shared" si="226"/>
        <v>0</v>
      </c>
      <c r="AF194" s="229">
        <f t="shared" si="226"/>
        <v>0</v>
      </c>
      <c r="AG194" s="229">
        <f t="shared" si="226"/>
        <v>0</v>
      </c>
      <c r="AH194" s="229">
        <f t="shared" si="226"/>
        <v>0</v>
      </c>
      <c r="AI194" s="229">
        <f t="shared" si="226"/>
        <v>0</v>
      </c>
      <c r="AJ194" s="229">
        <f t="shared" si="226"/>
        <v>0</v>
      </c>
      <c r="AK194" s="229">
        <f t="shared" si="226"/>
        <v>0</v>
      </c>
      <c r="AL194" s="229">
        <f t="shared" si="226"/>
        <v>0</v>
      </c>
      <c r="AM194" s="229">
        <f t="shared" si="224"/>
        <v>0</v>
      </c>
      <c r="AN194" s="229">
        <f t="shared" si="224"/>
        <v>0</v>
      </c>
      <c r="AO194" s="229">
        <f t="shared" si="225"/>
        <v>0</v>
      </c>
      <c r="AP194" s="229">
        <f t="shared" si="225"/>
        <v>0</v>
      </c>
      <c r="AQ194" s="229">
        <f t="shared" si="225"/>
        <v>0</v>
      </c>
      <c r="AR194" s="229">
        <f t="shared" si="225"/>
        <v>0</v>
      </c>
      <c r="AS194" s="229">
        <f t="shared" si="225"/>
        <v>0</v>
      </c>
      <c r="AT194" s="229">
        <f t="shared" si="225"/>
        <v>0</v>
      </c>
      <c r="AU194" s="229">
        <f t="shared" si="225"/>
        <v>0</v>
      </c>
      <c r="AV194" s="229">
        <f t="shared" si="225"/>
        <v>0</v>
      </c>
      <c r="AW194" s="229">
        <f t="shared" si="225"/>
        <v>0</v>
      </c>
      <c r="AX194" s="229">
        <f t="shared" si="225"/>
        <v>0</v>
      </c>
      <c r="AY194" s="229">
        <f t="shared" si="225"/>
        <v>0</v>
      </c>
      <c r="AZ194" s="229">
        <f t="shared" si="225"/>
        <v>0</v>
      </c>
      <c r="BA194" s="229">
        <f t="shared" si="225"/>
        <v>0</v>
      </c>
      <c r="BB194" s="229">
        <f t="shared" si="225"/>
        <v>0</v>
      </c>
      <c r="BC194" s="229">
        <f t="shared" si="225"/>
        <v>0</v>
      </c>
      <c r="BD194" s="229">
        <f t="shared" si="225"/>
        <v>0</v>
      </c>
      <c r="BE194" s="229">
        <f t="shared" si="225"/>
        <v>0</v>
      </c>
      <c r="BF194" s="229">
        <f t="shared" si="225"/>
        <v>0</v>
      </c>
      <c r="BG194" s="229">
        <f t="shared" si="225"/>
        <v>0</v>
      </c>
      <c r="BH194" s="229">
        <f t="shared" si="225"/>
        <v>0</v>
      </c>
      <c r="BI194" s="229">
        <f t="shared" si="225"/>
        <v>0</v>
      </c>
      <c r="BJ194" s="229">
        <f t="shared" si="225"/>
        <v>0</v>
      </c>
      <c r="BK194" s="229">
        <f t="shared" si="225"/>
        <v>0</v>
      </c>
      <c r="BL194" s="229">
        <f t="shared" si="225"/>
        <v>0</v>
      </c>
      <c r="BM194" s="229">
        <f t="shared" si="225"/>
        <v>0</v>
      </c>
      <c r="BN194" s="229">
        <f t="shared" si="225"/>
        <v>0</v>
      </c>
      <c r="BO194" s="229">
        <f t="shared" si="225"/>
        <v>0</v>
      </c>
      <c r="BP194" s="229">
        <f t="shared" si="225"/>
        <v>0</v>
      </c>
      <c r="BQ194" s="229">
        <f t="shared" si="225"/>
        <v>0</v>
      </c>
      <c r="BR194" s="229">
        <f t="shared" si="225"/>
        <v>0</v>
      </c>
      <c r="BS194" s="229">
        <f t="shared" si="225"/>
        <v>0</v>
      </c>
      <c r="BT194" s="229">
        <f t="shared" si="225"/>
        <v>0</v>
      </c>
      <c r="BU194" s="229">
        <f t="shared" si="225"/>
        <v>0</v>
      </c>
      <c r="BV194" s="229">
        <f t="shared" si="225"/>
        <v>0</v>
      </c>
      <c r="BW194" s="229">
        <f t="shared" si="225"/>
        <v>0</v>
      </c>
      <c r="BX194" s="229">
        <f t="shared" si="225"/>
        <v>0</v>
      </c>
      <c r="BY194" s="229">
        <f t="shared" si="225"/>
        <v>0</v>
      </c>
      <c r="BZ194" s="229">
        <f t="shared" si="225"/>
        <v>0</v>
      </c>
    </row>
    <row r="195" spans="1:78" s="310" customFormat="1" x14ac:dyDescent="0.2">
      <c r="A195" s="7" t="str">
        <f t="shared" si="221"/>
        <v>Roll-in 6</v>
      </c>
      <c r="B195" s="7">
        <f t="shared" si="221"/>
        <v>1</v>
      </c>
      <c r="C195" s="7">
        <f t="shared" si="212"/>
        <v>33</v>
      </c>
      <c r="D195" s="165">
        <f t="shared" si="210"/>
        <v>44469</v>
      </c>
      <c r="E195" s="68"/>
      <c r="F195" s="77"/>
      <c r="G195" s="229">
        <f t="shared" si="222"/>
        <v>0</v>
      </c>
      <c r="H195" s="229">
        <f t="shared" si="222"/>
        <v>0</v>
      </c>
      <c r="I195" s="229">
        <f t="shared" si="222"/>
        <v>0</v>
      </c>
      <c r="J195" s="229">
        <f t="shared" si="222"/>
        <v>0</v>
      </c>
      <c r="K195" s="229">
        <f t="shared" si="222"/>
        <v>0</v>
      </c>
      <c r="L195" s="229">
        <f t="shared" si="222"/>
        <v>0</v>
      </c>
      <c r="M195" s="229">
        <f t="shared" si="222"/>
        <v>0</v>
      </c>
      <c r="N195" s="229">
        <f t="shared" si="222"/>
        <v>0</v>
      </c>
      <c r="O195" s="229">
        <f t="shared" si="222"/>
        <v>0</v>
      </c>
      <c r="P195" s="229">
        <f t="shared" si="222"/>
        <v>0</v>
      </c>
      <c r="Q195" s="229">
        <f t="shared" si="222"/>
        <v>0</v>
      </c>
      <c r="R195" s="229">
        <f t="shared" si="222"/>
        <v>0</v>
      </c>
      <c r="S195" s="229">
        <f t="shared" si="222"/>
        <v>0</v>
      </c>
      <c r="T195" s="229">
        <f t="shared" si="222"/>
        <v>0</v>
      </c>
      <c r="U195" s="229">
        <f t="shared" si="222"/>
        <v>0</v>
      </c>
      <c r="V195" s="229">
        <f t="shared" si="222"/>
        <v>0</v>
      </c>
      <c r="W195" s="229">
        <f t="shared" si="226"/>
        <v>0</v>
      </c>
      <c r="X195" s="229">
        <f t="shared" si="226"/>
        <v>0</v>
      </c>
      <c r="Y195" s="229">
        <f t="shared" si="226"/>
        <v>0</v>
      </c>
      <c r="Z195" s="229">
        <f t="shared" si="226"/>
        <v>0</v>
      </c>
      <c r="AA195" s="229">
        <f t="shared" si="226"/>
        <v>0</v>
      </c>
      <c r="AB195" s="229">
        <f t="shared" si="226"/>
        <v>0</v>
      </c>
      <c r="AC195" s="229">
        <f t="shared" si="226"/>
        <v>0</v>
      </c>
      <c r="AD195" s="229">
        <f t="shared" si="226"/>
        <v>0</v>
      </c>
      <c r="AE195" s="229">
        <f t="shared" si="226"/>
        <v>0</v>
      </c>
      <c r="AF195" s="229">
        <f t="shared" si="226"/>
        <v>0</v>
      </c>
      <c r="AG195" s="229">
        <f t="shared" si="226"/>
        <v>0</v>
      </c>
      <c r="AH195" s="229">
        <f t="shared" si="226"/>
        <v>0</v>
      </c>
      <c r="AI195" s="229">
        <f t="shared" si="226"/>
        <v>0</v>
      </c>
      <c r="AJ195" s="229">
        <f t="shared" si="226"/>
        <v>0</v>
      </c>
      <c r="AK195" s="229">
        <f t="shared" si="226"/>
        <v>0</v>
      </c>
      <c r="AL195" s="229">
        <f t="shared" si="226"/>
        <v>0</v>
      </c>
      <c r="AM195" s="229">
        <f t="shared" si="224"/>
        <v>0</v>
      </c>
      <c r="AN195" s="229">
        <f t="shared" si="224"/>
        <v>0</v>
      </c>
      <c r="AO195" s="229">
        <f t="shared" si="225"/>
        <v>0</v>
      </c>
      <c r="AP195" s="229">
        <f t="shared" si="225"/>
        <v>0</v>
      </c>
      <c r="AQ195" s="229">
        <f t="shared" si="225"/>
        <v>0</v>
      </c>
      <c r="AR195" s="229">
        <f t="shared" si="225"/>
        <v>0</v>
      </c>
      <c r="AS195" s="229">
        <f t="shared" si="225"/>
        <v>0</v>
      </c>
      <c r="AT195" s="229">
        <f t="shared" si="225"/>
        <v>0</v>
      </c>
      <c r="AU195" s="229">
        <f t="shared" si="225"/>
        <v>0</v>
      </c>
      <c r="AV195" s="229">
        <f t="shared" si="225"/>
        <v>0</v>
      </c>
      <c r="AW195" s="229">
        <f t="shared" si="225"/>
        <v>0</v>
      </c>
      <c r="AX195" s="229">
        <f t="shared" si="225"/>
        <v>0</v>
      </c>
      <c r="AY195" s="229">
        <f t="shared" si="225"/>
        <v>0</v>
      </c>
      <c r="AZ195" s="229">
        <f t="shared" si="225"/>
        <v>0</v>
      </c>
      <c r="BA195" s="229">
        <f t="shared" si="225"/>
        <v>0</v>
      </c>
      <c r="BB195" s="229">
        <f t="shared" si="225"/>
        <v>0</v>
      </c>
      <c r="BC195" s="229">
        <f t="shared" si="225"/>
        <v>0</v>
      </c>
      <c r="BD195" s="229">
        <f t="shared" si="225"/>
        <v>0</v>
      </c>
      <c r="BE195" s="229">
        <f t="shared" si="225"/>
        <v>0</v>
      </c>
      <c r="BF195" s="229">
        <f t="shared" si="225"/>
        <v>0</v>
      </c>
      <c r="BG195" s="229">
        <f t="shared" si="225"/>
        <v>0</v>
      </c>
      <c r="BH195" s="229">
        <f t="shared" si="225"/>
        <v>0</v>
      </c>
      <c r="BI195" s="229">
        <f t="shared" si="225"/>
        <v>0</v>
      </c>
      <c r="BJ195" s="229">
        <f t="shared" si="225"/>
        <v>0</v>
      </c>
      <c r="BK195" s="229">
        <f t="shared" si="225"/>
        <v>0</v>
      </c>
      <c r="BL195" s="229">
        <f t="shared" si="225"/>
        <v>0</v>
      </c>
      <c r="BM195" s="229">
        <f t="shared" si="225"/>
        <v>0</v>
      </c>
      <c r="BN195" s="229">
        <f t="shared" si="225"/>
        <v>0</v>
      </c>
      <c r="BO195" s="229">
        <f t="shared" si="225"/>
        <v>0</v>
      </c>
      <c r="BP195" s="229">
        <f t="shared" ref="AO195:BZ202" si="227">IF($D195=BP$9,$E195*$G$3/2,IF(AND($C195+$E$3&gt;BP$8,BP$9&gt;$D195),$E195*$G$3,0))</f>
        <v>0</v>
      </c>
      <c r="BQ195" s="229">
        <f t="shared" si="227"/>
        <v>0</v>
      </c>
      <c r="BR195" s="229">
        <f t="shared" si="227"/>
        <v>0</v>
      </c>
      <c r="BS195" s="229">
        <f t="shared" si="227"/>
        <v>0</v>
      </c>
      <c r="BT195" s="229">
        <f t="shared" si="227"/>
        <v>0</v>
      </c>
      <c r="BU195" s="229">
        <f t="shared" si="227"/>
        <v>0</v>
      </c>
      <c r="BV195" s="229">
        <f t="shared" si="227"/>
        <v>0</v>
      </c>
      <c r="BW195" s="229">
        <f t="shared" si="227"/>
        <v>0</v>
      </c>
      <c r="BX195" s="229">
        <f t="shared" si="227"/>
        <v>0</v>
      </c>
      <c r="BY195" s="229">
        <f t="shared" si="227"/>
        <v>0</v>
      </c>
      <c r="BZ195" s="229">
        <f t="shared" si="227"/>
        <v>0</v>
      </c>
    </row>
    <row r="196" spans="1:78" s="310" customFormat="1" x14ac:dyDescent="0.2">
      <c r="A196" s="7" t="str">
        <f t="shared" si="221"/>
        <v>Roll-in 6</v>
      </c>
      <c r="B196" s="7">
        <f t="shared" si="221"/>
        <v>1</v>
      </c>
      <c r="C196" s="7">
        <f t="shared" si="212"/>
        <v>34</v>
      </c>
      <c r="D196" s="165">
        <f t="shared" ref="D196:D222" si="228">D45</f>
        <v>44500</v>
      </c>
      <c r="E196" s="68"/>
      <c r="F196" s="77"/>
      <c r="G196" s="229">
        <f t="shared" si="222"/>
        <v>0</v>
      </c>
      <c r="H196" s="229">
        <f t="shared" si="222"/>
        <v>0</v>
      </c>
      <c r="I196" s="229">
        <f t="shared" si="222"/>
        <v>0</v>
      </c>
      <c r="J196" s="229">
        <f t="shared" si="222"/>
        <v>0</v>
      </c>
      <c r="K196" s="229">
        <f t="shared" si="222"/>
        <v>0</v>
      </c>
      <c r="L196" s="229">
        <f t="shared" si="222"/>
        <v>0</v>
      </c>
      <c r="M196" s="229">
        <f t="shared" si="222"/>
        <v>0</v>
      </c>
      <c r="N196" s="229">
        <f t="shared" si="222"/>
        <v>0</v>
      </c>
      <c r="O196" s="229">
        <f t="shared" si="222"/>
        <v>0</v>
      </c>
      <c r="P196" s="229">
        <f t="shared" si="222"/>
        <v>0</v>
      </c>
      <c r="Q196" s="229">
        <f t="shared" si="222"/>
        <v>0</v>
      </c>
      <c r="R196" s="229">
        <f t="shared" si="222"/>
        <v>0</v>
      </c>
      <c r="S196" s="229">
        <f t="shared" si="222"/>
        <v>0</v>
      </c>
      <c r="T196" s="229">
        <f t="shared" si="222"/>
        <v>0</v>
      </c>
      <c r="U196" s="229">
        <f t="shared" si="222"/>
        <v>0</v>
      </c>
      <c r="V196" s="229">
        <f t="shared" si="222"/>
        <v>0</v>
      </c>
      <c r="W196" s="229">
        <f t="shared" si="226"/>
        <v>0</v>
      </c>
      <c r="X196" s="229">
        <f t="shared" si="226"/>
        <v>0</v>
      </c>
      <c r="Y196" s="229">
        <f t="shared" si="226"/>
        <v>0</v>
      </c>
      <c r="Z196" s="229">
        <f t="shared" si="226"/>
        <v>0</v>
      </c>
      <c r="AA196" s="229">
        <f t="shared" si="226"/>
        <v>0</v>
      </c>
      <c r="AB196" s="229">
        <f t="shared" si="226"/>
        <v>0</v>
      </c>
      <c r="AC196" s="229">
        <f t="shared" si="226"/>
        <v>0</v>
      </c>
      <c r="AD196" s="229">
        <f t="shared" si="226"/>
        <v>0</v>
      </c>
      <c r="AE196" s="229">
        <f t="shared" si="226"/>
        <v>0</v>
      </c>
      <c r="AF196" s="229">
        <f t="shared" si="226"/>
        <v>0</v>
      </c>
      <c r="AG196" s="229">
        <f t="shared" si="226"/>
        <v>0</v>
      </c>
      <c r="AH196" s="229">
        <f t="shared" si="226"/>
        <v>0</v>
      </c>
      <c r="AI196" s="229">
        <f t="shared" si="226"/>
        <v>0</v>
      </c>
      <c r="AJ196" s="229">
        <f t="shared" si="226"/>
        <v>0</v>
      </c>
      <c r="AK196" s="229">
        <f t="shared" si="226"/>
        <v>0</v>
      </c>
      <c r="AL196" s="229">
        <f t="shared" si="226"/>
        <v>0</v>
      </c>
      <c r="AM196" s="229">
        <f t="shared" si="224"/>
        <v>0</v>
      </c>
      <c r="AN196" s="229">
        <f t="shared" si="224"/>
        <v>0</v>
      </c>
      <c r="AO196" s="229">
        <f t="shared" si="227"/>
        <v>0</v>
      </c>
      <c r="AP196" s="229">
        <f t="shared" si="227"/>
        <v>0</v>
      </c>
      <c r="AQ196" s="229">
        <f t="shared" si="227"/>
        <v>0</v>
      </c>
      <c r="AR196" s="229">
        <f t="shared" si="227"/>
        <v>0</v>
      </c>
      <c r="AS196" s="229">
        <f t="shared" si="227"/>
        <v>0</v>
      </c>
      <c r="AT196" s="229">
        <f t="shared" si="227"/>
        <v>0</v>
      </c>
      <c r="AU196" s="229">
        <f t="shared" si="227"/>
        <v>0</v>
      </c>
      <c r="AV196" s="229">
        <f t="shared" si="227"/>
        <v>0</v>
      </c>
      <c r="AW196" s="229">
        <f t="shared" si="227"/>
        <v>0</v>
      </c>
      <c r="AX196" s="229">
        <f t="shared" si="227"/>
        <v>0</v>
      </c>
      <c r="AY196" s="229">
        <f t="shared" si="227"/>
        <v>0</v>
      </c>
      <c r="AZ196" s="229">
        <f t="shared" si="227"/>
        <v>0</v>
      </c>
      <c r="BA196" s="229">
        <f t="shared" si="227"/>
        <v>0</v>
      </c>
      <c r="BB196" s="229">
        <f t="shared" si="227"/>
        <v>0</v>
      </c>
      <c r="BC196" s="229">
        <f t="shared" si="227"/>
        <v>0</v>
      </c>
      <c r="BD196" s="229">
        <f t="shared" si="227"/>
        <v>0</v>
      </c>
      <c r="BE196" s="229">
        <f t="shared" si="227"/>
        <v>0</v>
      </c>
      <c r="BF196" s="229">
        <f t="shared" si="227"/>
        <v>0</v>
      </c>
      <c r="BG196" s="229">
        <f t="shared" si="227"/>
        <v>0</v>
      </c>
      <c r="BH196" s="229">
        <f t="shared" si="227"/>
        <v>0</v>
      </c>
      <c r="BI196" s="229">
        <f t="shared" si="227"/>
        <v>0</v>
      </c>
      <c r="BJ196" s="229">
        <f t="shared" si="227"/>
        <v>0</v>
      </c>
      <c r="BK196" s="229">
        <f t="shared" si="227"/>
        <v>0</v>
      </c>
      <c r="BL196" s="229">
        <f t="shared" si="227"/>
        <v>0</v>
      </c>
      <c r="BM196" s="229">
        <f t="shared" si="227"/>
        <v>0</v>
      </c>
      <c r="BN196" s="229">
        <f t="shared" si="227"/>
        <v>0</v>
      </c>
      <c r="BO196" s="229">
        <f t="shared" si="227"/>
        <v>0</v>
      </c>
      <c r="BP196" s="229">
        <f t="shared" si="227"/>
        <v>0</v>
      </c>
      <c r="BQ196" s="229">
        <f t="shared" si="227"/>
        <v>0</v>
      </c>
      <c r="BR196" s="229">
        <f t="shared" si="227"/>
        <v>0</v>
      </c>
      <c r="BS196" s="229">
        <f t="shared" si="227"/>
        <v>0</v>
      </c>
      <c r="BT196" s="229">
        <f t="shared" si="227"/>
        <v>0</v>
      </c>
      <c r="BU196" s="229">
        <f t="shared" si="227"/>
        <v>0</v>
      </c>
      <c r="BV196" s="229">
        <f t="shared" si="227"/>
        <v>0</v>
      </c>
      <c r="BW196" s="229">
        <f t="shared" si="227"/>
        <v>0</v>
      </c>
      <c r="BX196" s="229">
        <f t="shared" si="227"/>
        <v>0</v>
      </c>
      <c r="BY196" s="229">
        <f t="shared" si="227"/>
        <v>0</v>
      </c>
      <c r="BZ196" s="229">
        <f t="shared" si="227"/>
        <v>0</v>
      </c>
    </row>
    <row r="197" spans="1:78" s="310" customFormat="1" x14ac:dyDescent="0.2">
      <c r="A197" s="7" t="str">
        <f t="shared" si="221"/>
        <v>Roll-in 6</v>
      </c>
      <c r="B197" s="7">
        <f t="shared" si="221"/>
        <v>1</v>
      </c>
      <c r="C197" s="7">
        <f t="shared" si="212"/>
        <v>35</v>
      </c>
      <c r="D197" s="165">
        <f t="shared" si="228"/>
        <v>44530</v>
      </c>
      <c r="E197" s="68"/>
      <c r="F197" s="77"/>
      <c r="G197" s="229">
        <f t="shared" si="222"/>
        <v>0</v>
      </c>
      <c r="H197" s="229">
        <f t="shared" si="222"/>
        <v>0</v>
      </c>
      <c r="I197" s="229">
        <f t="shared" si="222"/>
        <v>0</v>
      </c>
      <c r="J197" s="229">
        <f t="shared" si="222"/>
        <v>0</v>
      </c>
      <c r="K197" s="229">
        <f t="shared" si="222"/>
        <v>0</v>
      </c>
      <c r="L197" s="229">
        <f t="shared" si="222"/>
        <v>0</v>
      </c>
      <c r="M197" s="229">
        <f t="shared" si="222"/>
        <v>0</v>
      </c>
      <c r="N197" s="229">
        <f t="shared" si="222"/>
        <v>0</v>
      </c>
      <c r="O197" s="229">
        <f t="shared" si="222"/>
        <v>0</v>
      </c>
      <c r="P197" s="229">
        <f t="shared" si="222"/>
        <v>0</v>
      </c>
      <c r="Q197" s="229">
        <f t="shared" si="222"/>
        <v>0</v>
      </c>
      <c r="R197" s="229">
        <f t="shared" si="222"/>
        <v>0</v>
      </c>
      <c r="S197" s="229">
        <f t="shared" si="222"/>
        <v>0</v>
      </c>
      <c r="T197" s="229">
        <f t="shared" si="222"/>
        <v>0</v>
      </c>
      <c r="U197" s="229">
        <f t="shared" si="222"/>
        <v>0</v>
      </c>
      <c r="V197" s="229">
        <f t="shared" si="222"/>
        <v>0</v>
      </c>
      <c r="W197" s="229">
        <f t="shared" si="226"/>
        <v>0</v>
      </c>
      <c r="X197" s="229">
        <f t="shared" si="226"/>
        <v>0</v>
      </c>
      <c r="Y197" s="229">
        <f t="shared" si="226"/>
        <v>0</v>
      </c>
      <c r="Z197" s="229">
        <f t="shared" si="226"/>
        <v>0</v>
      </c>
      <c r="AA197" s="229">
        <f t="shared" si="226"/>
        <v>0</v>
      </c>
      <c r="AB197" s="229">
        <f t="shared" si="226"/>
        <v>0</v>
      </c>
      <c r="AC197" s="229">
        <f t="shared" si="226"/>
        <v>0</v>
      </c>
      <c r="AD197" s="229">
        <f t="shared" si="226"/>
        <v>0</v>
      </c>
      <c r="AE197" s="229">
        <f t="shared" si="226"/>
        <v>0</v>
      </c>
      <c r="AF197" s="229">
        <f t="shared" si="226"/>
        <v>0</v>
      </c>
      <c r="AG197" s="229">
        <f t="shared" si="226"/>
        <v>0</v>
      </c>
      <c r="AH197" s="229">
        <f t="shared" si="226"/>
        <v>0</v>
      </c>
      <c r="AI197" s="229">
        <f t="shared" si="226"/>
        <v>0</v>
      </c>
      <c r="AJ197" s="229">
        <f t="shared" si="226"/>
        <v>0</v>
      </c>
      <c r="AK197" s="229">
        <f t="shared" si="226"/>
        <v>0</v>
      </c>
      <c r="AL197" s="229">
        <f t="shared" si="226"/>
        <v>0</v>
      </c>
      <c r="AM197" s="229">
        <f t="shared" si="224"/>
        <v>0</v>
      </c>
      <c r="AN197" s="229">
        <f t="shared" si="224"/>
        <v>0</v>
      </c>
      <c r="AO197" s="229">
        <f t="shared" si="227"/>
        <v>0</v>
      </c>
      <c r="AP197" s="229">
        <f t="shared" si="227"/>
        <v>0</v>
      </c>
      <c r="AQ197" s="229">
        <f t="shared" si="227"/>
        <v>0</v>
      </c>
      <c r="AR197" s="229">
        <f t="shared" si="227"/>
        <v>0</v>
      </c>
      <c r="AS197" s="229">
        <f t="shared" si="227"/>
        <v>0</v>
      </c>
      <c r="AT197" s="229">
        <f t="shared" si="227"/>
        <v>0</v>
      </c>
      <c r="AU197" s="229">
        <f t="shared" si="227"/>
        <v>0</v>
      </c>
      <c r="AV197" s="229">
        <f t="shared" si="227"/>
        <v>0</v>
      </c>
      <c r="AW197" s="229">
        <f t="shared" si="227"/>
        <v>0</v>
      </c>
      <c r="AX197" s="229">
        <f t="shared" si="227"/>
        <v>0</v>
      </c>
      <c r="AY197" s="229">
        <f t="shared" si="227"/>
        <v>0</v>
      </c>
      <c r="AZ197" s="229">
        <f t="shared" si="227"/>
        <v>0</v>
      </c>
      <c r="BA197" s="229">
        <f t="shared" si="227"/>
        <v>0</v>
      </c>
      <c r="BB197" s="229">
        <f t="shared" si="227"/>
        <v>0</v>
      </c>
      <c r="BC197" s="229">
        <f t="shared" si="227"/>
        <v>0</v>
      </c>
      <c r="BD197" s="229">
        <f t="shared" si="227"/>
        <v>0</v>
      </c>
      <c r="BE197" s="229">
        <f t="shared" si="227"/>
        <v>0</v>
      </c>
      <c r="BF197" s="229">
        <f t="shared" si="227"/>
        <v>0</v>
      </c>
      <c r="BG197" s="229">
        <f t="shared" si="227"/>
        <v>0</v>
      </c>
      <c r="BH197" s="229">
        <f t="shared" si="227"/>
        <v>0</v>
      </c>
      <c r="BI197" s="229">
        <f t="shared" si="227"/>
        <v>0</v>
      </c>
      <c r="BJ197" s="229">
        <f t="shared" si="227"/>
        <v>0</v>
      </c>
      <c r="BK197" s="229">
        <f t="shared" si="227"/>
        <v>0</v>
      </c>
      <c r="BL197" s="229">
        <f t="shared" si="227"/>
        <v>0</v>
      </c>
      <c r="BM197" s="229">
        <f t="shared" si="227"/>
        <v>0</v>
      </c>
      <c r="BN197" s="229">
        <f t="shared" si="227"/>
        <v>0</v>
      </c>
      <c r="BO197" s="229">
        <f t="shared" si="227"/>
        <v>0</v>
      </c>
      <c r="BP197" s="229">
        <f t="shared" si="227"/>
        <v>0</v>
      </c>
      <c r="BQ197" s="229">
        <f t="shared" si="227"/>
        <v>0</v>
      </c>
      <c r="BR197" s="229">
        <f t="shared" si="227"/>
        <v>0</v>
      </c>
      <c r="BS197" s="229">
        <f t="shared" si="227"/>
        <v>0</v>
      </c>
      <c r="BT197" s="229">
        <f t="shared" si="227"/>
        <v>0</v>
      </c>
      <c r="BU197" s="229">
        <f t="shared" si="227"/>
        <v>0</v>
      </c>
      <c r="BV197" s="229">
        <f t="shared" si="227"/>
        <v>0</v>
      </c>
      <c r="BW197" s="229">
        <f t="shared" si="227"/>
        <v>0</v>
      </c>
      <c r="BX197" s="229">
        <f t="shared" si="227"/>
        <v>0</v>
      </c>
      <c r="BY197" s="229">
        <f t="shared" si="227"/>
        <v>0</v>
      </c>
      <c r="BZ197" s="229">
        <f t="shared" si="227"/>
        <v>0</v>
      </c>
    </row>
    <row r="198" spans="1:78" s="310" customFormat="1" x14ac:dyDescent="0.2">
      <c r="A198" s="7" t="str">
        <f t="shared" si="221"/>
        <v>Roll-in 6</v>
      </c>
      <c r="B198" s="7">
        <f t="shared" si="221"/>
        <v>0</v>
      </c>
      <c r="C198" s="7">
        <f t="shared" si="212"/>
        <v>36</v>
      </c>
      <c r="D198" s="165">
        <f t="shared" si="228"/>
        <v>44561</v>
      </c>
      <c r="E198" s="68"/>
      <c r="F198" s="77"/>
      <c r="G198" s="229">
        <f t="shared" si="222"/>
        <v>0</v>
      </c>
      <c r="H198" s="229">
        <f t="shared" si="222"/>
        <v>0</v>
      </c>
      <c r="I198" s="229">
        <f t="shared" si="222"/>
        <v>0</v>
      </c>
      <c r="J198" s="229">
        <f t="shared" si="222"/>
        <v>0</v>
      </c>
      <c r="K198" s="229">
        <f t="shared" si="222"/>
        <v>0</v>
      </c>
      <c r="L198" s="229">
        <f t="shared" si="222"/>
        <v>0</v>
      </c>
      <c r="M198" s="229">
        <f t="shared" si="222"/>
        <v>0</v>
      </c>
      <c r="N198" s="229">
        <f t="shared" si="222"/>
        <v>0</v>
      </c>
      <c r="O198" s="229">
        <f t="shared" si="222"/>
        <v>0</v>
      </c>
      <c r="P198" s="229">
        <f t="shared" si="222"/>
        <v>0</v>
      </c>
      <c r="Q198" s="229">
        <f t="shared" si="222"/>
        <v>0</v>
      </c>
      <c r="R198" s="229">
        <f t="shared" si="222"/>
        <v>0</v>
      </c>
      <c r="S198" s="229">
        <f t="shared" si="222"/>
        <v>0</v>
      </c>
      <c r="T198" s="229">
        <f t="shared" si="222"/>
        <v>0</v>
      </c>
      <c r="U198" s="229">
        <f t="shared" si="222"/>
        <v>0</v>
      </c>
      <c r="V198" s="229">
        <f t="shared" si="222"/>
        <v>0</v>
      </c>
      <c r="W198" s="229">
        <f t="shared" si="226"/>
        <v>0</v>
      </c>
      <c r="X198" s="229">
        <f t="shared" si="226"/>
        <v>0</v>
      </c>
      <c r="Y198" s="229">
        <f t="shared" si="226"/>
        <v>0</v>
      </c>
      <c r="Z198" s="229">
        <f t="shared" si="226"/>
        <v>0</v>
      </c>
      <c r="AA198" s="229">
        <f t="shared" si="226"/>
        <v>0</v>
      </c>
      <c r="AB198" s="229">
        <f t="shared" si="226"/>
        <v>0</v>
      </c>
      <c r="AC198" s="229">
        <f t="shared" si="226"/>
        <v>0</v>
      </c>
      <c r="AD198" s="229">
        <f t="shared" si="226"/>
        <v>0</v>
      </c>
      <c r="AE198" s="229">
        <f t="shared" si="226"/>
        <v>0</v>
      </c>
      <c r="AF198" s="229">
        <f t="shared" si="226"/>
        <v>0</v>
      </c>
      <c r="AG198" s="229">
        <f t="shared" si="226"/>
        <v>0</v>
      </c>
      <c r="AH198" s="229">
        <f t="shared" si="226"/>
        <v>0</v>
      </c>
      <c r="AI198" s="229">
        <f t="shared" si="226"/>
        <v>0</v>
      </c>
      <c r="AJ198" s="229">
        <f t="shared" si="226"/>
        <v>0</v>
      </c>
      <c r="AK198" s="229">
        <f t="shared" si="226"/>
        <v>0</v>
      </c>
      <c r="AL198" s="229">
        <f t="shared" si="226"/>
        <v>0</v>
      </c>
      <c r="AM198" s="229">
        <f t="shared" si="224"/>
        <v>0</v>
      </c>
      <c r="AN198" s="229">
        <f t="shared" si="224"/>
        <v>0</v>
      </c>
      <c r="AO198" s="229">
        <f t="shared" si="227"/>
        <v>0</v>
      </c>
      <c r="AP198" s="229">
        <f t="shared" si="227"/>
        <v>0</v>
      </c>
      <c r="AQ198" s="229">
        <f t="shared" si="227"/>
        <v>0</v>
      </c>
      <c r="AR198" s="229">
        <f t="shared" si="227"/>
        <v>0</v>
      </c>
      <c r="AS198" s="229">
        <f t="shared" si="227"/>
        <v>0</v>
      </c>
      <c r="AT198" s="229">
        <f t="shared" si="227"/>
        <v>0</v>
      </c>
      <c r="AU198" s="229">
        <f t="shared" si="227"/>
        <v>0</v>
      </c>
      <c r="AV198" s="229">
        <f t="shared" si="227"/>
        <v>0</v>
      </c>
      <c r="AW198" s="229">
        <f t="shared" si="227"/>
        <v>0</v>
      </c>
      <c r="AX198" s="229">
        <f t="shared" si="227"/>
        <v>0</v>
      </c>
      <c r="AY198" s="229">
        <f t="shared" si="227"/>
        <v>0</v>
      </c>
      <c r="AZ198" s="229">
        <f t="shared" si="227"/>
        <v>0</v>
      </c>
      <c r="BA198" s="229">
        <f t="shared" si="227"/>
        <v>0</v>
      </c>
      <c r="BB198" s="229">
        <f t="shared" si="227"/>
        <v>0</v>
      </c>
      <c r="BC198" s="229">
        <f t="shared" si="227"/>
        <v>0</v>
      </c>
      <c r="BD198" s="229">
        <f t="shared" si="227"/>
        <v>0</v>
      </c>
      <c r="BE198" s="229">
        <f t="shared" si="227"/>
        <v>0</v>
      </c>
      <c r="BF198" s="229">
        <f t="shared" si="227"/>
        <v>0</v>
      </c>
      <c r="BG198" s="229">
        <f t="shared" si="227"/>
        <v>0</v>
      </c>
      <c r="BH198" s="229">
        <f t="shared" si="227"/>
        <v>0</v>
      </c>
      <c r="BI198" s="229">
        <f t="shared" si="227"/>
        <v>0</v>
      </c>
      <c r="BJ198" s="229">
        <f t="shared" si="227"/>
        <v>0</v>
      </c>
      <c r="BK198" s="229">
        <f t="shared" si="227"/>
        <v>0</v>
      </c>
      <c r="BL198" s="229">
        <f t="shared" si="227"/>
        <v>0</v>
      </c>
      <c r="BM198" s="229">
        <f t="shared" si="227"/>
        <v>0</v>
      </c>
      <c r="BN198" s="229">
        <f t="shared" si="227"/>
        <v>0</v>
      </c>
      <c r="BO198" s="229">
        <f t="shared" si="227"/>
        <v>0</v>
      </c>
      <c r="BP198" s="229">
        <f t="shared" si="227"/>
        <v>0</v>
      </c>
      <c r="BQ198" s="229">
        <f t="shared" si="227"/>
        <v>0</v>
      </c>
      <c r="BR198" s="229">
        <f t="shared" si="227"/>
        <v>0</v>
      </c>
      <c r="BS198" s="229">
        <f t="shared" si="227"/>
        <v>0</v>
      </c>
      <c r="BT198" s="229">
        <f t="shared" si="227"/>
        <v>0</v>
      </c>
      <c r="BU198" s="229">
        <f t="shared" si="227"/>
        <v>0</v>
      </c>
      <c r="BV198" s="229">
        <f t="shared" si="227"/>
        <v>0</v>
      </c>
      <c r="BW198" s="229">
        <f t="shared" si="227"/>
        <v>0</v>
      </c>
      <c r="BX198" s="229">
        <f t="shared" si="227"/>
        <v>0</v>
      </c>
      <c r="BY198" s="229">
        <f t="shared" si="227"/>
        <v>0</v>
      </c>
      <c r="BZ198" s="229">
        <f t="shared" si="227"/>
        <v>0</v>
      </c>
    </row>
    <row r="199" spans="1:78" s="310" customFormat="1" x14ac:dyDescent="0.2">
      <c r="A199" s="7" t="str">
        <f t="shared" si="221"/>
        <v>Roll-in 6</v>
      </c>
      <c r="B199" s="7">
        <f t="shared" si="221"/>
        <v>0</v>
      </c>
      <c r="C199" s="7">
        <f t="shared" si="212"/>
        <v>37</v>
      </c>
      <c r="D199" s="165">
        <f t="shared" si="228"/>
        <v>44592</v>
      </c>
      <c r="E199" s="68"/>
      <c r="F199" s="77"/>
      <c r="G199" s="229">
        <f t="shared" si="222"/>
        <v>0</v>
      </c>
      <c r="H199" s="229">
        <f t="shared" si="222"/>
        <v>0</v>
      </c>
      <c r="I199" s="229">
        <f t="shared" si="222"/>
        <v>0</v>
      </c>
      <c r="J199" s="229">
        <f t="shared" si="222"/>
        <v>0</v>
      </c>
      <c r="K199" s="229">
        <f t="shared" si="222"/>
        <v>0</v>
      </c>
      <c r="L199" s="229">
        <f t="shared" si="222"/>
        <v>0</v>
      </c>
      <c r="M199" s="229">
        <f t="shared" si="222"/>
        <v>0</v>
      </c>
      <c r="N199" s="229">
        <f t="shared" si="222"/>
        <v>0</v>
      </c>
      <c r="O199" s="229">
        <f t="shared" si="222"/>
        <v>0</v>
      </c>
      <c r="P199" s="229">
        <f t="shared" si="222"/>
        <v>0</v>
      </c>
      <c r="Q199" s="229">
        <f t="shared" si="222"/>
        <v>0</v>
      </c>
      <c r="R199" s="229">
        <f t="shared" si="222"/>
        <v>0</v>
      </c>
      <c r="S199" s="229">
        <f t="shared" si="222"/>
        <v>0</v>
      </c>
      <c r="T199" s="229">
        <f t="shared" si="222"/>
        <v>0</v>
      </c>
      <c r="U199" s="229">
        <f t="shared" si="222"/>
        <v>0</v>
      </c>
      <c r="V199" s="229">
        <f t="shared" ref="V199" si="229">IF($D199=V$9,$E199*$G$3/2,IF(AND($C199+$E$3&gt;V$8,V$9&gt;$D199),$E199*$G$3,0))</f>
        <v>0</v>
      </c>
      <c r="W199" s="229">
        <f t="shared" si="226"/>
        <v>0</v>
      </c>
      <c r="X199" s="229">
        <f t="shared" si="226"/>
        <v>0</v>
      </c>
      <c r="Y199" s="229">
        <f t="shared" si="226"/>
        <v>0</v>
      </c>
      <c r="Z199" s="229">
        <f t="shared" si="226"/>
        <v>0</v>
      </c>
      <c r="AA199" s="229">
        <f t="shared" si="226"/>
        <v>0</v>
      </c>
      <c r="AB199" s="229">
        <f t="shared" si="226"/>
        <v>0</v>
      </c>
      <c r="AC199" s="229">
        <f t="shared" si="226"/>
        <v>0</v>
      </c>
      <c r="AD199" s="229">
        <f t="shared" si="226"/>
        <v>0</v>
      </c>
      <c r="AE199" s="229">
        <f t="shared" si="226"/>
        <v>0</v>
      </c>
      <c r="AF199" s="229">
        <f t="shared" si="226"/>
        <v>0</v>
      </c>
      <c r="AG199" s="229">
        <f t="shared" si="226"/>
        <v>0</v>
      </c>
      <c r="AH199" s="229">
        <f t="shared" si="226"/>
        <v>0</v>
      </c>
      <c r="AI199" s="229">
        <f t="shared" si="226"/>
        <v>0</v>
      </c>
      <c r="AJ199" s="229">
        <f t="shared" si="226"/>
        <v>0</v>
      </c>
      <c r="AK199" s="229">
        <f t="shared" si="226"/>
        <v>0</v>
      </c>
      <c r="AL199" s="229">
        <f t="shared" si="226"/>
        <v>0</v>
      </c>
      <c r="AM199" s="229">
        <f t="shared" si="224"/>
        <v>0</v>
      </c>
      <c r="AN199" s="229">
        <f t="shared" si="224"/>
        <v>0</v>
      </c>
      <c r="AO199" s="229">
        <f t="shared" si="227"/>
        <v>0</v>
      </c>
      <c r="AP199" s="229">
        <f t="shared" si="227"/>
        <v>0</v>
      </c>
      <c r="AQ199" s="229">
        <f t="shared" si="227"/>
        <v>0</v>
      </c>
      <c r="AR199" s="229">
        <f t="shared" si="227"/>
        <v>0</v>
      </c>
      <c r="AS199" s="229">
        <f t="shared" si="227"/>
        <v>0</v>
      </c>
      <c r="AT199" s="229">
        <f t="shared" si="227"/>
        <v>0</v>
      </c>
      <c r="AU199" s="229">
        <f t="shared" si="227"/>
        <v>0</v>
      </c>
      <c r="AV199" s="229">
        <f t="shared" si="227"/>
        <v>0</v>
      </c>
      <c r="AW199" s="229">
        <f t="shared" si="227"/>
        <v>0</v>
      </c>
      <c r="AX199" s="229">
        <f t="shared" si="227"/>
        <v>0</v>
      </c>
      <c r="AY199" s="229">
        <f t="shared" si="227"/>
        <v>0</v>
      </c>
      <c r="AZ199" s="229">
        <f t="shared" si="227"/>
        <v>0</v>
      </c>
      <c r="BA199" s="229">
        <f t="shared" si="227"/>
        <v>0</v>
      </c>
      <c r="BB199" s="229">
        <f t="shared" si="227"/>
        <v>0</v>
      </c>
      <c r="BC199" s="229">
        <f t="shared" si="227"/>
        <v>0</v>
      </c>
      <c r="BD199" s="229">
        <f t="shared" si="227"/>
        <v>0</v>
      </c>
      <c r="BE199" s="229">
        <f t="shared" si="227"/>
        <v>0</v>
      </c>
      <c r="BF199" s="229">
        <f t="shared" si="227"/>
        <v>0</v>
      </c>
      <c r="BG199" s="229">
        <f t="shared" si="227"/>
        <v>0</v>
      </c>
      <c r="BH199" s="229">
        <f t="shared" si="227"/>
        <v>0</v>
      </c>
      <c r="BI199" s="229">
        <f t="shared" si="227"/>
        <v>0</v>
      </c>
      <c r="BJ199" s="229">
        <f t="shared" si="227"/>
        <v>0</v>
      </c>
      <c r="BK199" s="229">
        <f t="shared" si="227"/>
        <v>0</v>
      </c>
      <c r="BL199" s="229">
        <f t="shared" si="227"/>
        <v>0</v>
      </c>
      <c r="BM199" s="229">
        <f t="shared" si="227"/>
        <v>0</v>
      </c>
      <c r="BN199" s="229">
        <f t="shared" si="227"/>
        <v>0</v>
      </c>
      <c r="BO199" s="229">
        <f t="shared" si="227"/>
        <v>0</v>
      </c>
      <c r="BP199" s="229">
        <f t="shared" si="227"/>
        <v>0</v>
      </c>
      <c r="BQ199" s="229">
        <f t="shared" si="227"/>
        <v>0</v>
      </c>
      <c r="BR199" s="229">
        <f t="shared" si="227"/>
        <v>0</v>
      </c>
      <c r="BS199" s="229">
        <f t="shared" si="227"/>
        <v>0</v>
      </c>
      <c r="BT199" s="229">
        <f t="shared" si="227"/>
        <v>0</v>
      </c>
      <c r="BU199" s="229">
        <f t="shared" si="227"/>
        <v>0</v>
      </c>
      <c r="BV199" s="229">
        <f t="shared" si="227"/>
        <v>0</v>
      </c>
      <c r="BW199" s="229">
        <f t="shared" si="227"/>
        <v>0</v>
      </c>
      <c r="BX199" s="229">
        <f t="shared" si="227"/>
        <v>0</v>
      </c>
      <c r="BY199" s="229">
        <f t="shared" si="227"/>
        <v>0</v>
      </c>
      <c r="BZ199" s="229">
        <f t="shared" si="227"/>
        <v>0</v>
      </c>
    </row>
    <row r="200" spans="1:78" s="310" customFormat="1" x14ac:dyDescent="0.2">
      <c r="A200" s="7" t="str">
        <f t="shared" si="221"/>
        <v>Roll-in 6</v>
      </c>
      <c r="B200" s="7">
        <f t="shared" si="221"/>
        <v>0</v>
      </c>
      <c r="C200" s="7">
        <f t="shared" si="212"/>
        <v>38</v>
      </c>
      <c r="D200" s="165">
        <f t="shared" si="228"/>
        <v>44620</v>
      </c>
      <c r="E200" s="68"/>
      <c r="F200" s="77"/>
      <c r="G200" s="229">
        <f t="shared" ref="G200:V215" si="230">IF($D200=G$9,$E200*$G$3/2,IF(AND($C200+$E$3&gt;G$8,G$9&gt;$D200),$E200*$G$3,0))</f>
        <v>0</v>
      </c>
      <c r="H200" s="229">
        <f t="shared" si="230"/>
        <v>0</v>
      </c>
      <c r="I200" s="229">
        <f t="shared" si="230"/>
        <v>0</v>
      </c>
      <c r="J200" s="229">
        <f t="shared" si="230"/>
        <v>0</v>
      </c>
      <c r="K200" s="229">
        <f t="shared" si="230"/>
        <v>0</v>
      </c>
      <c r="L200" s="229">
        <f t="shared" si="230"/>
        <v>0</v>
      </c>
      <c r="M200" s="229">
        <f t="shared" si="230"/>
        <v>0</v>
      </c>
      <c r="N200" s="229">
        <f t="shared" si="230"/>
        <v>0</v>
      </c>
      <c r="O200" s="229">
        <f t="shared" si="230"/>
        <v>0</v>
      </c>
      <c r="P200" s="229">
        <f t="shared" si="230"/>
        <v>0</v>
      </c>
      <c r="Q200" s="229">
        <f t="shared" si="230"/>
        <v>0</v>
      </c>
      <c r="R200" s="229">
        <f t="shared" si="230"/>
        <v>0</v>
      </c>
      <c r="S200" s="229">
        <f t="shared" si="230"/>
        <v>0</v>
      </c>
      <c r="T200" s="229">
        <f t="shared" si="230"/>
        <v>0</v>
      </c>
      <c r="U200" s="229">
        <f t="shared" si="230"/>
        <v>0</v>
      </c>
      <c r="V200" s="229">
        <f t="shared" si="230"/>
        <v>0</v>
      </c>
      <c r="W200" s="229">
        <f t="shared" si="226"/>
        <v>0</v>
      </c>
      <c r="X200" s="229">
        <f t="shared" si="226"/>
        <v>0</v>
      </c>
      <c r="Y200" s="229">
        <f t="shared" si="226"/>
        <v>0</v>
      </c>
      <c r="Z200" s="229">
        <f t="shared" si="226"/>
        <v>0</v>
      </c>
      <c r="AA200" s="229">
        <f t="shared" si="226"/>
        <v>0</v>
      </c>
      <c r="AB200" s="229">
        <f t="shared" si="226"/>
        <v>0</v>
      </c>
      <c r="AC200" s="229">
        <f t="shared" si="226"/>
        <v>0</v>
      </c>
      <c r="AD200" s="229">
        <f t="shared" si="226"/>
        <v>0</v>
      </c>
      <c r="AE200" s="229">
        <f t="shared" si="226"/>
        <v>0</v>
      </c>
      <c r="AF200" s="229">
        <f t="shared" si="226"/>
        <v>0</v>
      </c>
      <c r="AG200" s="229">
        <f t="shared" si="226"/>
        <v>0</v>
      </c>
      <c r="AH200" s="229">
        <f t="shared" si="226"/>
        <v>0</v>
      </c>
      <c r="AI200" s="229">
        <f t="shared" si="226"/>
        <v>0</v>
      </c>
      <c r="AJ200" s="229">
        <f t="shared" si="226"/>
        <v>0</v>
      </c>
      <c r="AK200" s="229">
        <f t="shared" si="226"/>
        <v>0</v>
      </c>
      <c r="AL200" s="229">
        <f t="shared" si="226"/>
        <v>0</v>
      </c>
      <c r="AM200" s="229">
        <f t="shared" si="224"/>
        <v>0</v>
      </c>
      <c r="AN200" s="229">
        <f t="shared" si="224"/>
        <v>0</v>
      </c>
      <c r="AO200" s="229">
        <f t="shared" si="227"/>
        <v>0</v>
      </c>
      <c r="AP200" s="229">
        <f t="shared" si="227"/>
        <v>0</v>
      </c>
      <c r="AQ200" s="229">
        <f t="shared" si="227"/>
        <v>0</v>
      </c>
      <c r="AR200" s="229">
        <f t="shared" si="227"/>
        <v>0</v>
      </c>
      <c r="AS200" s="229">
        <f t="shared" si="227"/>
        <v>0</v>
      </c>
      <c r="AT200" s="229">
        <f t="shared" si="227"/>
        <v>0</v>
      </c>
      <c r="AU200" s="229">
        <f t="shared" si="227"/>
        <v>0</v>
      </c>
      <c r="AV200" s="229">
        <f t="shared" si="227"/>
        <v>0</v>
      </c>
      <c r="AW200" s="229">
        <f t="shared" si="227"/>
        <v>0</v>
      </c>
      <c r="AX200" s="229">
        <f t="shared" si="227"/>
        <v>0</v>
      </c>
      <c r="AY200" s="229">
        <f t="shared" si="227"/>
        <v>0</v>
      </c>
      <c r="AZ200" s="229">
        <f t="shared" si="227"/>
        <v>0</v>
      </c>
      <c r="BA200" s="229">
        <f t="shared" si="227"/>
        <v>0</v>
      </c>
      <c r="BB200" s="229">
        <f t="shared" si="227"/>
        <v>0</v>
      </c>
      <c r="BC200" s="229">
        <f t="shared" si="227"/>
        <v>0</v>
      </c>
      <c r="BD200" s="229">
        <f t="shared" si="227"/>
        <v>0</v>
      </c>
      <c r="BE200" s="229">
        <f t="shared" si="227"/>
        <v>0</v>
      </c>
      <c r="BF200" s="229">
        <f t="shared" si="227"/>
        <v>0</v>
      </c>
      <c r="BG200" s="229">
        <f t="shared" si="227"/>
        <v>0</v>
      </c>
      <c r="BH200" s="229">
        <f t="shared" si="227"/>
        <v>0</v>
      </c>
      <c r="BI200" s="229">
        <f t="shared" si="227"/>
        <v>0</v>
      </c>
      <c r="BJ200" s="229">
        <f t="shared" si="227"/>
        <v>0</v>
      </c>
      <c r="BK200" s="229">
        <f t="shared" si="227"/>
        <v>0</v>
      </c>
      <c r="BL200" s="229">
        <f t="shared" si="227"/>
        <v>0</v>
      </c>
      <c r="BM200" s="229">
        <f t="shared" si="227"/>
        <v>0</v>
      </c>
      <c r="BN200" s="229">
        <f t="shared" si="227"/>
        <v>0</v>
      </c>
      <c r="BO200" s="229">
        <f t="shared" si="227"/>
        <v>0</v>
      </c>
      <c r="BP200" s="229">
        <f t="shared" si="227"/>
        <v>0</v>
      </c>
      <c r="BQ200" s="229">
        <f t="shared" si="227"/>
        <v>0</v>
      </c>
      <c r="BR200" s="229">
        <f t="shared" si="227"/>
        <v>0</v>
      </c>
      <c r="BS200" s="229">
        <f t="shared" si="227"/>
        <v>0</v>
      </c>
      <c r="BT200" s="229">
        <f t="shared" si="227"/>
        <v>0</v>
      </c>
      <c r="BU200" s="229">
        <f t="shared" si="227"/>
        <v>0</v>
      </c>
      <c r="BV200" s="229">
        <f t="shared" si="227"/>
        <v>0</v>
      </c>
      <c r="BW200" s="229">
        <f t="shared" si="227"/>
        <v>0</v>
      </c>
      <c r="BX200" s="229">
        <f t="shared" si="227"/>
        <v>0</v>
      </c>
      <c r="BY200" s="229">
        <f t="shared" si="227"/>
        <v>0</v>
      </c>
      <c r="BZ200" s="229">
        <f t="shared" si="227"/>
        <v>0</v>
      </c>
    </row>
    <row r="201" spans="1:78" s="310" customFormat="1" x14ac:dyDescent="0.2">
      <c r="A201" s="7" t="str">
        <f t="shared" si="221"/>
        <v>Roll-in 7</v>
      </c>
      <c r="B201" s="7">
        <f t="shared" si="221"/>
        <v>0</v>
      </c>
      <c r="C201" s="7">
        <f t="shared" si="212"/>
        <v>39</v>
      </c>
      <c r="D201" s="165">
        <f t="shared" si="228"/>
        <v>44651</v>
      </c>
      <c r="E201" s="68"/>
      <c r="F201" s="77"/>
      <c r="G201" s="229">
        <f t="shared" si="230"/>
        <v>0</v>
      </c>
      <c r="H201" s="229">
        <f t="shared" si="230"/>
        <v>0</v>
      </c>
      <c r="I201" s="229">
        <f t="shared" si="230"/>
        <v>0</v>
      </c>
      <c r="J201" s="229">
        <f t="shared" si="230"/>
        <v>0</v>
      </c>
      <c r="K201" s="229">
        <f t="shared" si="230"/>
        <v>0</v>
      </c>
      <c r="L201" s="229">
        <f t="shared" si="230"/>
        <v>0</v>
      </c>
      <c r="M201" s="229">
        <f t="shared" si="230"/>
        <v>0</v>
      </c>
      <c r="N201" s="229">
        <f t="shared" si="230"/>
        <v>0</v>
      </c>
      <c r="O201" s="229">
        <f t="shared" si="230"/>
        <v>0</v>
      </c>
      <c r="P201" s="229">
        <f t="shared" si="230"/>
        <v>0</v>
      </c>
      <c r="Q201" s="229">
        <f t="shared" si="230"/>
        <v>0</v>
      </c>
      <c r="R201" s="229">
        <f t="shared" si="230"/>
        <v>0</v>
      </c>
      <c r="S201" s="229">
        <f t="shared" si="230"/>
        <v>0</v>
      </c>
      <c r="T201" s="229">
        <f t="shared" si="230"/>
        <v>0</v>
      </c>
      <c r="U201" s="229">
        <f t="shared" si="230"/>
        <v>0</v>
      </c>
      <c r="V201" s="229">
        <f t="shared" si="230"/>
        <v>0</v>
      </c>
      <c r="W201" s="229">
        <f t="shared" si="226"/>
        <v>0</v>
      </c>
      <c r="X201" s="229">
        <f t="shared" si="226"/>
        <v>0</v>
      </c>
      <c r="Y201" s="229">
        <f t="shared" si="226"/>
        <v>0</v>
      </c>
      <c r="Z201" s="229">
        <f t="shared" si="226"/>
        <v>0</v>
      </c>
      <c r="AA201" s="229">
        <f t="shared" si="226"/>
        <v>0</v>
      </c>
      <c r="AB201" s="229">
        <f t="shared" si="226"/>
        <v>0</v>
      </c>
      <c r="AC201" s="229">
        <f t="shared" si="226"/>
        <v>0</v>
      </c>
      <c r="AD201" s="229">
        <f t="shared" si="226"/>
        <v>0</v>
      </c>
      <c r="AE201" s="229">
        <f t="shared" si="226"/>
        <v>0</v>
      </c>
      <c r="AF201" s="229">
        <f t="shared" si="226"/>
        <v>0</v>
      </c>
      <c r="AG201" s="229">
        <f t="shared" si="226"/>
        <v>0</v>
      </c>
      <c r="AH201" s="229">
        <f t="shared" si="226"/>
        <v>0</v>
      </c>
      <c r="AI201" s="229">
        <f t="shared" si="226"/>
        <v>0</v>
      </c>
      <c r="AJ201" s="229">
        <f t="shared" si="226"/>
        <v>0</v>
      </c>
      <c r="AK201" s="229">
        <f t="shared" si="226"/>
        <v>0</v>
      </c>
      <c r="AL201" s="229">
        <f t="shared" si="226"/>
        <v>0</v>
      </c>
      <c r="AM201" s="229">
        <f t="shared" si="224"/>
        <v>0</v>
      </c>
      <c r="AN201" s="229">
        <f t="shared" si="224"/>
        <v>0</v>
      </c>
      <c r="AO201" s="229">
        <f t="shared" si="227"/>
        <v>0</v>
      </c>
      <c r="AP201" s="229">
        <f t="shared" si="227"/>
        <v>0</v>
      </c>
      <c r="AQ201" s="229">
        <f t="shared" si="227"/>
        <v>0</v>
      </c>
      <c r="AR201" s="229">
        <f t="shared" si="227"/>
        <v>0</v>
      </c>
      <c r="AS201" s="229">
        <f t="shared" si="227"/>
        <v>0</v>
      </c>
      <c r="AT201" s="229">
        <f t="shared" si="227"/>
        <v>0</v>
      </c>
      <c r="AU201" s="229">
        <f t="shared" si="227"/>
        <v>0</v>
      </c>
      <c r="AV201" s="229">
        <f t="shared" si="227"/>
        <v>0</v>
      </c>
      <c r="AW201" s="229">
        <f t="shared" si="227"/>
        <v>0</v>
      </c>
      <c r="AX201" s="229">
        <f t="shared" si="227"/>
        <v>0</v>
      </c>
      <c r="AY201" s="229">
        <f t="shared" si="227"/>
        <v>0</v>
      </c>
      <c r="AZ201" s="229">
        <f t="shared" si="227"/>
        <v>0</v>
      </c>
      <c r="BA201" s="229">
        <f t="shared" si="227"/>
        <v>0</v>
      </c>
      <c r="BB201" s="229">
        <f t="shared" si="227"/>
        <v>0</v>
      </c>
      <c r="BC201" s="229">
        <f t="shared" si="227"/>
        <v>0</v>
      </c>
      <c r="BD201" s="229">
        <f t="shared" si="227"/>
        <v>0</v>
      </c>
      <c r="BE201" s="229">
        <f t="shared" si="227"/>
        <v>0</v>
      </c>
      <c r="BF201" s="229">
        <f t="shared" si="227"/>
        <v>0</v>
      </c>
      <c r="BG201" s="229">
        <f t="shared" si="227"/>
        <v>0</v>
      </c>
      <c r="BH201" s="229">
        <f t="shared" si="227"/>
        <v>0</v>
      </c>
      <c r="BI201" s="229">
        <f t="shared" si="227"/>
        <v>0</v>
      </c>
      <c r="BJ201" s="229">
        <f t="shared" si="227"/>
        <v>0</v>
      </c>
      <c r="BK201" s="229">
        <f t="shared" si="227"/>
        <v>0</v>
      </c>
      <c r="BL201" s="229">
        <f t="shared" si="227"/>
        <v>0</v>
      </c>
      <c r="BM201" s="229">
        <f t="shared" si="227"/>
        <v>0</v>
      </c>
      <c r="BN201" s="229">
        <f t="shared" si="227"/>
        <v>0</v>
      </c>
      <c r="BO201" s="229">
        <f t="shared" si="227"/>
        <v>0</v>
      </c>
      <c r="BP201" s="229">
        <f t="shared" si="227"/>
        <v>0</v>
      </c>
      <c r="BQ201" s="229">
        <f t="shared" si="227"/>
        <v>0</v>
      </c>
      <c r="BR201" s="229">
        <f t="shared" si="227"/>
        <v>0</v>
      </c>
      <c r="BS201" s="229">
        <f t="shared" si="227"/>
        <v>0</v>
      </c>
      <c r="BT201" s="229">
        <f t="shared" si="227"/>
        <v>0</v>
      </c>
      <c r="BU201" s="229">
        <f t="shared" si="227"/>
        <v>0</v>
      </c>
      <c r="BV201" s="229">
        <f t="shared" si="227"/>
        <v>0</v>
      </c>
      <c r="BW201" s="229">
        <f t="shared" si="227"/>
        <v>0</v>
      </c>
      <c r="BX201" s="229">
        <f t="shared" si="227"/>
        <v>0</v>
      </c>
      <c r="BY201" s="229">
        <f t="shared" si="227"/>
        <v>0</v>
      </c>
      <c r="BZ201" s="229">
        <f t="shared" si="227"/>
        <v>0</v>
      </c>
    </row>
    <row r="202" spans="1:78" s="310" customFormat="1" x14ac:dyDescent="0.2">
      <c r="A202" s="7" t="str">
        <f t="shared" si="221"/>
        <v>Roll-in 7</v>
      </c>
      <c r="B202" s="7">
        <f t="shared" si="221"/>
        <v>0</v>
      </c>
      <c r="C202" s="7">
        <f t="shared" si="212"/>
        <v>40</v>
      </c>
      <c r="D202" s="165">
        <f t="shared" si="228"/>
        <v>44681</v>
      </c>
      <c r="E202" s="68"/>
      <c r="F202" s="77"/>
      <c r="G202" s="229">
        <f t="shared" si="230"/>
        <v>0</v>
      </c>
      <c r="H202" s="229">
        <f t="shared" si="230"/>
        <v>0</v>
      </c>
      <c r="I202" s="229">
        <f t="shared" si="230"/>
        <v>0</v>
      </c>
      <c r="J202" s="229">
        <f t="shared" si="230"/>
        <v>0</v>
      </c>
      <c r="K202" s="229">
        <f t="shared" si="230"/>
        <v>0</v>
      </c>
      <c r="L202" s="229">
        <f t="shared" si="230"/>
        <v>0</v>
      </c>
      <c r="M202" s="229">
        <f t="shared" si="230"/>
        <v>0</v>
      </c>
      <c r="N202" s="229">
        <f t="shared" si="230"/>
        <v>0</v>
      </c>
      <c r="O202" s="229">
        <f t="shared" si="230"/>
        <v>0</v>
      </c>
      <c r="P202" s="229">
        <f t="shared" si="230"/>
        <v>0</v>
      </c>
      <c r="Q202" s="229">
        <f t="shared" si="230"/>
        <v>0</v>
      </c>
      <c r="R202" s="229">
        <f t="shared" si="230"/>
        <v>0</v>
      </c>
      <c r="S202" s="229">
        <f t="shared" si="230"/>
        <v>0</v>
      </c>
      <c r="T202" s="229">
        <f t="shared" si="230"/>
        <v>0</v>
      </c>
      <c r="U202" s="229">
        <f t="shared" si="230"/>
        <v>0</v>
      </c>
      <c r="V202" s="229">
        <f t="shared" si="230"/>
        <v>0</v>
      </c>
      <c r="W202" s="229">
        <f t="shared" si="226"/>
        <v>0</v>
      </c>
      <c r="X202" s="229">
        <f t="shared" si="226"/>
        <v>0</v>
      </c>
      <c r="Y202" s="229">
        <f t="shared" si="226"/>
        <v>0</v>
      </c>
      <c r="Z202" s="229">
        <f t="shared" si="226"/>
        <v>0</v>
      </c>
      <c r="AA202" s="229">
        <f t="shared" si="226"/>
        <v>0</v>
      </c>
      <c r="AB202" s="229">
        <f t="shared" si="226"/>
        <v>0</v>
      </c>
      <c r="AC202" s="229">
        <f t="shared" si="226"/>
        <v>0</v>
      </c>
      <c r="AD202" s="229">
        <f t="shared" si="226"/>
        <v>0</v>
      </c>
      <c r="AE202" s="229">
        <f t="shared" si="226"/>
        <v>0</v>
      </c>
      <c r="AF202" s="229">
        <f t="shared" si="226"/>
        <v>0</v>
      </c>
      <c r="AG202" s="229">
        <f t="shared" si="226"/>
        <v>0</v>
      </c>
      <c r="AH202" s="229">
        <f t="shared" si="226"/>
        <v>0</v>
      </c>
      <c r="AI202" s="229">
        <f t="shared" si="226"/>
        <v>0</v>
      </c>
      <c r="AJ202" s="229">
        <f t="shared" si="226"/>
        <v>0</v>
      </c>
      <c r="AK202" s="229">
        <f t="shared" si="226"/>
        <v>0</v>
      </c>
      <c r="AL202" s="229">
        <f t="shared" si="224"/>
        <v>0</v>
      </c>
      <c r="AM202" s="229">
        <f t="shared" si="224"/>
        <v>0</v>
      </c>
      <c r="AN202" s="229">
        <f t="shared" si="224"/>
        <v>0</v>
      </c>
      <c r="AO202" s="229">
        <f t="shared" si="227"/>
        <v>0</v>
      </c>
      <c r="AP202" s="229">
        <f t="shared" si="227"/>
        <v>0</v>
      </c>
      <c r="AQ202" s="229">
        <f t="shared" si="227"/>
        <v>0</v>
      </c>
      <c r="AR202" s="229">
        <f t="shared" si="227"/>
        <v>0</v>
      </c>
      <c r="AS202" s="229">
        <f t="shared" si="227"/>
        <v>0</v>
      </c>
      <c r="AT202" s="229">
        <f t="shared" si="227"/>
        <v>0</v>
      </c>
      <c r="AU202" s="229">
        <f t="shared" si="227"/>
        <v>0</v>
      </c>
      <c r="AV202" s="229">
        <f t="shared" si="227"/>
        <v>0</v>
      </c>
      <c r="AW202" s="229">
        <f t="shared" si="227"/>
        <v>0</v>
      </c>
      <c r="AX202" s="229">
        <f t="shared" si="227"/>
        <v>0</v>
      </c>
      <c r="AY202" s="229">
        <f t="shared" si="227"/>
        <v>0</v>
      </c>
      <c r="AZ202" s="229">
        <f t="shared" si="227"/>
        <v>0</v>
      </c>
      <c r="BA202" s="229">
        <f t="shared" si="227"/>
        <v>0</v>
      </c>
      <c r="BB202" s="229">
        <f t="shared" si="227"/>
        <v>0</v>
      </c>
      <c r="BC202" s="229">
        <f t="shared" si="227"/>
        <v>0</v>
      </c>
      <c r="BD202" s="229">
        <f t="shared" si="227"/>
        <v>0</v>
      </c>
      <c r="BE202" s="229">
        <f t="shared" ref="AO202:BZ209" si="231">IF($D202=BE$9,$E202*$G$3/2,IF(AND($C202+$E$3&gt;BE$8,BE$9&gt;$D202),$E202*$G$3,0))</f>
        <v>0</v>
      </c>
      <c r="BF202" s="229">
        <f t="shared" si="231"/>
        <v>0</v>
      </c>
      <c r="BG202" s="229">
        <f t="shared" si="231"/>
        <v>0</v>
      </c>
      <c r="BH202" s="229">
        <f t="shared" si="231"/>
        <v>0</v>
      </c>
      <c r="BI202" s="229">
        <f t="shared" si="231"/>
        <v>0</v>
      </c>
      <c r="BJ202" s="229">
        <f t="shared" si="231"/>
        <v>0</v>
      </c>
      <c r="BK202" s="229">
        <f t="shared" si="231"/>
        <v>0</v>
      </c>
      <c r="BL202" s="229">
        <f t="shared" si="231"/>
        <v>0</v>
      </c>
      <c r="BM202" s="229">
        <f t="shared" si="231"/>
        <v>0</v>
      </c>
      <c r="BN202" s="229">
        <f t="shared" si="231"/>
        <v>0</v>
      </c>
      <c r="BO202" s="229">
        <f t="shared" si="231"/>
        <v>0</v>
      </c>
      <c r="BP202" s="229">
        <f t="shared" si="231"/>
        <v>0</v>
      </c>
      <c r="BQ202" s="229">
        <f t="shared" si="231"/>
        <v>0</v>
      </c>
      <c r="BR202" s="229">
        <f t="shared" si="231"/>
        <v>0</v>
      </c>
      <c r="BS202" s="229">
        <f t="shared" si="231"/>
        <v>0</v>
      </c>
      <c r="BT202" s="229">
        <f t="shared" si="231"/>
        <v>0</v>
      </c>
      <c r="BU202" s="229">
        <f t="shared" si="231"/>
        <v>0</v>
      </c>
      <c r="BV202" s="229">
        <f t="shared" si="231"/>
        <v>0</v>
      </c>
      <c r="BW202" s="229">
        <f t="shared" si="231"/>
        <v>0</v>
      </c>
      <c r="BX202" s="229">
        <f t="shared" si="231"/>
        <v>0</v>
      </c>
      <c r="BY202" s="229">
        <f t="shared" si="231"/>
        <v>0</v>
      </c>
      <c r="BZ202" s="229">
        <f t="shared" si="231"/>
        <v>0</v>
      </c>
    </row>
    <row r="203" spans="1:78" s="310" customFormat="1" x14ac:dyDescent="0.2">
      <c r="A203" s="7" t="str">
        <f t="shared" si="221"/>
        <v>Roll-in 7</v>
      </c>
      <c r="B203" s="7">
        <f t="shared" si="221"/>
        <v>0</v>
      </c>
      <c r="C203" s="7">
        <f t="shared" si="212"/>
        <v>41</v>
      </c>
      <c r="D203" s="165">
        <f t="shared" si="228"/>
        <v>44712</v>
      </c>
      <c r="E203" s="68"/>
      <c r="F203" s="77"/>
      <c r="G203" s="229">
        <f t="shared" si="230"/>
        <v>0</v>
      </c>
      <c r="H203" s="229">
        <f t="shared" si="230"/>
        <v>0</v>
      </c>
      <c r="I203" s="229">
        <f t="shared" si="230"/>
        <v>0</v>
      </c>
      <c r="J203" s="229">
        <f t="shared" si="230"/>
        <v>0</v>
      </c>
      <c r="K203" s="229">
        <f t="shared" si="230"/>
        <v>0</v>
      </c>
      <c r="L203" s="229">
        <f t="shared" si="230"/>
        <v>0</v>
      </c>
      <c r="M203" s="229">
        <f t="shared" si="230"/>
        <v>0</v>
      </c>
      <c r="N203" s="229">
        <f t="shared" si="230"/>
        <v>0</v>
      </c>
      <c r="O203" s="229">
        <f t="shared" si="230"/>
        <v>0</v>
      </c>
      <c r="P203" s="229">
        <f t="shared" si="230"/>
        <v>0</v>
      </c>
      <c r="Q203" s="229">
        <f t="shared" si="230"/>
        <v>0</v>
      </c>
      <c r="R203" s="229">
        <f t="shared" si="230"/>
        <v>0</v>
      </c>
      <c r="S203" s="229">
        <f t="shared" si="230"/>
        <v>0</v>
      </c>
      <c r="T203" s="229">
        <f t="shared" si="230"/>
        <v>0</v>
      </c>
      <c r="U203" s="229">
        <f t="shared" si="230"/>
        <v>0</v>
      </c>
      <c r="V203" s="229">
        <f t="shared" si="230"/>
        <v>0</v>
      </c>
      <c r="W203" s="229">
        <f t="shared" si="226"/>
        <v>0</v>
      </c>
      <c r="X203" s="229">
        <f t="shared" si="226"/>
        <v>0</v>
      </c>
      <c r="Y203" s="229">
        <f t="shared" si="226"/>
        <v>0</v>
      </c>
      <c r="Z203" s="229">
        <f t="shared" si="226"/>
        <v>0</v>
      </c>
      <c r="AA203" s="229">
        <f t="shared" si="226"/>
        <v>0</v>
      </c>
      <c r="AB203" s="229">
        <f t="shared" si="226"/>
        <v>0</v>
      </c>
      <c r="AC203" s="229">
        <f t="shared" si="226"/>
        <v>0</v>
      </c>
      <c r="AD203" s="229">
        <f t="shared" si="226"/>
        <v>0</v>
      </c>
      <c r="AE203" s="229">
        <f t="shared" si="226"/>
        <v>0</v>
      </c>
      <c r="AF203" s="229">
        <f t="shared" si="226"/>
        <v>0</v>
      </c>
      <c r="AG203" s="229">
        <f t="shared" si="226"/>
        <v>0</v>
      </c>
      <c r="AH203" s="229">
        <f t="shared" si="226"/>
        <v>0</v>
      </c>
      <c r="AI203" s="229">
        <f t="shared" si="226"/>
        <v>0</v>
      </c>
      <c r="AJ203" s="229">
        <f t="shared" si="226"/>
        <v>0</v>
      </c>
      <c r="AK203" s="229">
        <f t="shared" si="226"/>
        <v>0</v>
      </c>
      <c r="AL203" s="229">
        <f t="shared" si="224"/>
        <v>0</v>
      </c>
      <c r="AM203" s="229">
        <f t="shared" si="224"/>
        <v>0</v>
      </c>
      <c r="AN203" s="229">
        <f t="shared" si="224"/>
        <v>0</v>
      </c>
      <c r="AO203" s="229">
        <f t="shared" si="231"/>
        <v>0</v>
      </c>
      <c r="AP203" s="229">
        <f t="shared" si="231"/>
        <v>0</v>
      </c>
      <c r="AQ203" s="229">
        <f t="shared" si="231"/>
        <v>0</v>
      </c>
      <c r="AR203" s="229">
        <f t="shared" si="231"/>
        <v>0</v>
      </c>
      <c r="AS203" s="229">
        <f t="shared" si="231"/>
        <v>0</v>
      </c>
      <c r="AT203" s="229">
        <f t="shared" si="231"/>
        <v>0</v>
      </c>
      <c r="AU203" s="229">
        <f t="shared" si="231"/>
        <v>0</v>
      </c>
      <c r="AV203" s="229">
        <f t="shared" si="231"/>
        <v>0</v>
      </c>
      <c r="AW203" s="229">
        <f t="shared" si="231"/>
        <v>0</v>
      </c>
      <c r="AX203" s="229">
        <f t="shared" si="231"/>
        <v>0</v>
      </c>
      <c r="AY203" s="229">
        <f t="shared" si="231"/>
        <v>0</v>
      </c>
      <c r="AZ203" s="229">
        <f t="shared" si="231"/>
        <v>0</v>
      </c>
      <c r="BA203" s="229">
        <f t="shared" si="231"/>
        <v>0</v>
      </c>
      <c r="BB203" s="229">
        <f t="shared" si="231"/>
        <v>0</v>
      </c>
      <c r="BC203" s="229">
        <f t="shared" si="231"/>
        <v>0</v>
      </c>
      <c r="BD203" s="229">
        <f t="shared" si="231"/>
        <v>0</v>
      </c>
      <c r="BE203" s="229">
        <f t="shared" si="231"/>
        <v>0</v>
      </c>
      <c r="BF203" s="229">
        <f t="shared" si="231"/>
        <v>0</v>
      </c>
      <c r="BG203" s="229">
        <f t="shared" si="231"/>
        <v>0</v>
      </c>
      <c r="BH203" s="229">
        <f t="shared" si="231"/>
        <v>0</v>
      </c>
      <c r="BI203" s="229">
        <f t="shared" si="231"/>
        <v>0</v>
      </c>
      <c r="BJ203" s="229">
        <f t="shared" si="231"/>
        <v>0</v>
      </c>
      <c r="BK203" s="229">
        <f t="shared" si="231"/>
        <v>0</v>
      </c>
      <c r="BL203" s="229">
        <f t="shared" si="231"/>
        <v>0</v>
      </c>
      <c r="BM203" s="229">
        <f t="shared" si="231"/>
        <v>0</v>
      </c>
      <c r="BN203" s="229">
        <f t="shared" si="231"/>
        <v>0</v>
      </c>
      <c r="BO203" s="229">
        <f t="shared" si="231"/>
        <v>0</v>
      </c>
      <c r="BP203" s="229">
        <f t="shared" si="231"/>
        <v>0</v>
      </c>
      <c r="BQ203" s="229">
        <f t="shared" si="231"/>
        <v>0</v>
      </c>
      <c r="BR203" s="229">
        <f t="shared" si="231"/>
        <v>0</v>
      </c>
      <c r="BS203" s="229">
        <f t="shared" si="231"/>
        <v>0</v>
      </c>
      <c r="BT203" s="229">
        <f t="shared" si="231"/>
        <v>0</v>
      </c>
      <c r="BU203" s="229">
        <f t="shared" si="231"/>
        <v>0</v>
      </c>
      <c r="BV203" s="229">
        <f t="shared" si="231"/>
        <v>0</v>
      </c>
      <c r="BW203" s="229">
        <f t="shared" si="231"/>
        <v>0</v>
      </c>
      <c r="BX203" s="229">
        <f t="shared" si="231"/>
        <v>0</v>
      </c>
      <c r="BY203" s="229">
        <f t="shared" si="231"/>
        <v>0</v>
      </c>
      <c r="BZ203" s="229">
        <f t="shared" si="231"/>
        <v>0</v>
      </c>
    </row>
    <row r="204" spans="1:78" s="310" customFormat="1" x14ac:dyDescent="0.2">
      <c r="A204" s="7" t="str">
        <f t="shared" ref="A204:B222" si="232">A53</f>
        <v>Roll-in 7</v>
      </c>
      <c r="B204" s="7">
        <f t="shared" si="232"/>
        <v>0</v>
      </c>
      <c r="C204" s="7">
        <f t="shared" si="212"/>
        <v>42</v>
      </c>
      <c r="D204" s="165">
        <f t="shared" si="228"/>
        <v>44742</v>
      </c>
      <c r="E204" s="68"/>
      <c r="F204" s="77"/>
      <c r="G204" s="229">
        <f t="shared" si="230"/>
        <v>0</v>
      </c>
      <c r="H204" s="229">
        <f t="shared" si="230"/>
        <v>0</v>
      </c>
      <c r="I204" s="229">
        <f t="shared" si="230"/>
        <v>0</v>
      </c>
      <c r="J204" s="229">
        <f t="shared" si="230"/>
        <v>0</v>
      </c>
      <c r="K204" s="229">
        <f t="shared" si="230"/>
        <v>0</v>
      </c>
      <c r="L204" s="229">
        <f t="shared" si="230"/>
        <v>0</v>
      </c>
      <c r="M204" s="229">
        <f t="shared" si="230"/>
        <v>0</v>
      </c>
      <c r="N204" s="229">
        <f t="shared" si="230"/>
        <v>0</v>
      </c>
      <c r="O204" s="229">
        <f t="shared" si="230"/>
        <v>0</v>
      </c>
      <c r="P204" s="229">
        <f t="shared" si="230"/>
        <v>0</v>
      </c>
      <c r="Q204" s="229">
        <f t="shared" si="230"/>
        <v>0</v>
      </c>
      <c r="R204" s="229">
        <f t="shared" si="230"/>
        <v>0</v>
      </c>
      <c r="S204" s="229">
        <f t="shared" si="230"/>
        <v>0</v>
      </c>
      <c r="T204" s="229">
        <f t="shared" si="230"/>
        <v>0</v>
      </c>
      <c r="U204" s="229">
        <f t="shared" si="230"/>
        <v>0</v>
      </c>
      <c r="V204" s="229">
        <f t="shared" si="230"/>
        <v>0</v>
      </c>
      <c r="W204" s="229">
        <f t="shared" si="226"/>
        <v>0</v>
      </c>
      <c r="X204" s="229">
        <f t="shared" si="226"/>
        <v>0</v>
      </c>
      <c r="Y204" s="229">
        <f t="shared" si="226"/>
        <v>0</v>
      </c>
      <c r="Z204" s="229">
        <f t="shared" si="226"/>
        <v>0</v>
      </c>
      <c r="AA204" s="229">
        <f t="shared" si="226"/>
        <v>0</v>
      </c>
      <c r="AB204" s="229">
        <f t="shared" si="226"/>
        <v>0</v>
      </c>
      <c r="AC204" s="229">
        <f t="shared" si="226"/>
        <v>0</v>
      </c>
      <c r="AD204" s="229">
        <f t="shared" si="226"/>
        <v>0</v>
      </c>
      <c r="AE204" s="229">
        <f t="shared" si="226"/>
        <v>0</v>
      </c>
      <c r="AF204" s="229">
        <f t="shared" si="226"/>
        <v>0</v>
      </c>
      <c r="AG204" s="229">
        <f t="shared" si="226"/>
        <v>0</v>
      </c>
      <c r="AH204" s="229">
        <f t="shared" si="226"/>
        <v>0</v>
      </c>
      <c r="AI204" s="229">
        <f t="shared" si="226"/>
        <v>0</v>
      </c>
      <c r="AJ204" s="229">
        <f t="shared" si="226"/>
        <v>0</v>
      </c>
      <c r="AK204" s="229">
        <f t="shared" si="226"/>
        <v>0</v>
      </c>
      <c r="AL204" s="229">
        <f t="shared" si="224"/>
        <v>0</v>
      </c>
      <c r="AM204" s="229">
        <f t="shared" si="224"/>
        <v>0</v>
      </c>
      <c r="AN204" s="229">
        <f t="shared" si="224"/>
        <v>0</v>
      </c>
      <c r="AO204" s="229">
        <f t="shared" si="231"/>
        <v>0</v>
      </c>
      <c r="AP204" s="229">
        <f t="shared" si="231"/>
        <v>0</v>
      </c>
      <c r="AQ204" s="229">
        <f t="shared" si="231"/>
        <v>0</v>
      </c>
      <c r="AR204" s="229">
        <f t="shared" si="231"/>
        <v>0</v>
      </c>
      <c r="AS204" s="229">
        <f t="shared" si="231"/>
        <v>0</v>
      </c>
      <c r="AT204" s="229">
        <f t="shared" si="231"/>
        <v>0</v>
      </c>
      <c r="AU204" s="229">
        <f t="shared" si="231"/>
        <v>0</v>
      </c>
      <c r="AV204" s="229">
        <f t="shared" si="231"/>
        <v>0</v>
      </c>
      <c r="AW204" s="229">
        <f t="shared" si="231"/>
        <v>0</v>
      </c>
      <c r="AX204" s="229">
        <f t="shared" si="231"/>
        <v>0</v>
      </c>
      <c r="AY204" s="229">
        <f t="shared" si="231"/>
        <v>0</v>
      </c>
      <c r="AZ204" s="229">
        <f t="shared" si="231"/>
        <v>0</v>
      </c>
      <c r="BA204" s="229">
        <f t="shared" si="231"/>
        <v>0</v>
      </c>
      <c r="BB204" s="229">
        <f t="shared" si="231"/>
        <v>0</v>
      </c>
      <c r="BC204" s="229">
        <f t="shared" si="231"/>
        <v>0</v>
      </c>
      <c r="BD204" s="229">
        <f t="shared" si="231"/>
        <v>0</v>
      </c>
      <c r="BE204" s="229">
        <f t="shared" si="231"/>
        <v>0</v>
      </c>
      <c r="BF204" s="229">
        <f t="shared" si="231"/>
        <v>0</v>
      </c>
      <c r="BG204" s="229">
        <f t="shared" si="231"/>
        <v>0</v>
      </c>
      <c r="BH204" s="229">
        <f t="shared" si="231"/>
        <v>0</v>
      </c>
      <c r="BI204" s="229">
        <f t="shared" si="231"/>
        <v>0</v>
      </c>
      <c r="BJ204" s="229">
        <f t="shared" si="231"/>
        <v>0</v>
      </c>
      <c r="BK204" s="229">
        <f t="shared" si="231"/>
        <v>0</v>
      </c>
      <c r="BL204" s="229">
        <f t="shared" si="231"/>
        <v>0</v>
      </c>
      <c r="BM204" s="229">
        <f t="shared" si="231"/>
        <v>0</v>
      </c>
      <c r="BN204" s="229">
        <f t="shared" si="231"/>
        <v>0</v>
      </c>
      <c r="BO204" s="229">
        <f t="shared" si="231"/>
        <v>0</v>
      </c>
      <c r="BP204" s="229">
        <f t="shared" si="231"/>
        <v>0</v>
      </c>
      <c r="BQ204" s="229">
        <f t="shared" si="231"/>
        <v>0</v>
      </c>
      <c r="BR204" s="229">
        <f t="shared" si="231"/>
        <v>0</v>
      </c>
      <c r="BS204" s="229">
        <f t="shared" si="231"/>
        <v>0</v>
      </c>
      <c r="BT204" s="229">
        <f t="shared" si="231"/>
        <v>0</v>
      </c>
      <c r="BU204" s="229">
        <f t="shared" si="231"/>
        <v>0</v>
      </c>
      <c r="BV204" s="229">
        <f t="shared" si="231"/>
        <v>0</v>
      </c>
      <c r="BW204" s="229">
        <f t="shared" si="231"/>
        <v>0</v>
      </c>
      <c r="BX204" s="229">
        <f t="shared" si="231"/>
        <v>0</v>
      </c>
      <c r="BY204" s="229">
        <f t="shared" si="231"/>
        <v>0</v>
      </c>
      <c r="BZ204" s="229">
        <f t="shared" si="231"/>
        <v>0</v>
      </c>
    </row>
    <row r="205" spans="1:78" s="310" customFormat="1" x14ac:dyDescent="0.2">
      <c r="A205" s="7" t="str">
        <f t="shared" si="232"/>
        <v>Roll-in 7</v>
      </c>
      <c r="B205" s="7">
        <f t="shared" si="232"/>
        <v>0</v>
      </c>
      <c r="C205" s="7">
        <f t="shared" si="212"/>
        <v>43</v>
      </c>
      <c r="D205" s="165">
        <f t="shared" si="228"/>
        <v>44773</v>
      </c>
      <c r="E205" s="68"/>
      <c r="F205" s="77"/>
      <c r="G205" s="229">
        <f t="shared" si="230"/>
        <v>0</v>
      </c>
      <c r="H205" s="229">
        <f t="shared" si="230"/>
        <v>0</v>
      </c>
      <c r="I205" s="229">
        <f t="shared" si="230"/>
        <v>0</v>
      </c>
      <c r="J205" s="229">
        <f t="shared" si="230"/>
        <v>0</v>
      </c>
      <c r="K205" s="229">
        <f t="shared" si="230"/>
        <v>0</v>
      </c>
      <c r="L205" s="229">
        <f t="shared" si="230"/>
        <v>0</v>
      </c>
      <c r="M205" s="229">
        <f t="shared" si="230"/>
        <v>0</v>
      </c>
      <c r="N205" s="229">
        <f t="shared" si="230"/>
        <v>0</v>
      </c>
      <c r="O205" s="229">
        <f t="shared" si="230"/>
        <v>0</v>
      </c>
      <c r="P205" s="229">
        <f t="shared" si="230"/>
        <v>0</v>
      </c>
      <c r="Q205" s="229">
        <f t="shared" si="230"/>
        <v>0</v>
      </c>
      <c r="R205" s="229">
        <f t="shared" si="230"/>
        <v>0</v>
      </c>
      <c r="S205" s="229">
        <f t="shared" si="230"/>
        <v>0</v>
      </c>
      <c r="T205" s="229">
        <f t="shared" si="230"/>
        <v>0</v>
      </c>
      <c r="U205" s="229">
        <f t="shared" si="230"/>
        <v>0</v>
      </c>
      <c r="V205" s="229">
        <f t="shared" si="230"/>
        <v>0</v>
      </c>
      <c r="W205" s="229">
        <f t="shared" si="226"/>
        <v>0</v>
      </c>
      <c r="X205" s="229">
        <f t="shared" si="226"/>
        <v>0</v>
      </c>
      <c r="Y205" s="229">
        <f t="shared" si="226"/>
        <v>0</v>
      </c>
      <c r="Z205" s="229">
        <f t="shared" si="226"/>
        <v>0</v>
      </c>
      <c r="AA205" s="229">
        <f t="shared" si="226"/>
        <v>0</v>
      </c>
      <c r="AB205" s="229">
        <f t="shared" si="226"/>
        <v>0</v>
      </c>
      <c r="AC205" s="229">
        <f t="shared" si="226"/>
        <v>0</v>
      </c>
      <c r="AD205" s="229">
        <f t="shared" si="226"/>
        <v>0</v>
      </c>
      <c r="AE205" s="229">
        <f t="shared" si="226"/>
        <v>0</v>
      </c>
      <c r="AF205" s="229">
        <f t="shared" si="226"/>
        <v>0</v>
      </c>
      <c r="AG205" s="229">
        <f t="shared" si="226"/>
        <v>0</v>
      </c>
      <c r="AH205" s="229">
        <f t="shared" si="226"/>
        <v>0</v>
      </c>
      <c r="AI205" s="229">
        <f t="shared" si="226"/>
        <v>0</v>
      </c>
      <c r="AJ205" s="229">
        <f t="shared" si="226"/>
        <v>0</v>
      </c>
      <c r="AK205" s="229">
        <f t="shared" si="226"/>
        <v>0</v>
      </c>
      <c r="AL205" s="229">
        <f t="shared" si="224"/>
        <v>0</v>
      </c>
      <c r="AM205" s="229">
        <f t="shared" si="224"/>
        <v>0</v>
      </c>
      <c r="AN205" s="229">
        <f t="shared" si="224"/>
        <v>0</v>
      </c>
      <c r="AO205" s="229">
        <f t="shared" si="231"/>
        <v>0</v>
      </c>
      <c r="AP205" s="229">
        <f t="shared" si="231"/>
        <v>0</v>
      </c>
      <c r="AQ205" s="229">
        <f t="shared" si="231"/>
        <v>0</v>
      </c>
      <c r="AR205" s="229">
        <f t="shared" si="231"/>
        <v>0</v>
      </c>
      <c r="AS205" s="229">
        <f t="shared" si="231"/>
        <v>0</v>
      </c>
      <c r="AT205" s="229">
        <f t="shared" si="231"/>
        <v>0</v>
      </c>
      <c r="AU205" s="229">
        <f t="shared" si="231"/>
        <v>0</v>
      </c>
      <c r="AV205" s="229">
        <f t="shared" si="231"/>
        <v>0</v>
      </c>
      <c r="AW205" s="229">
        <f t="shared" si="231"/>
        <v>0</v>
      </c>
      <c r="AX205" s="229">
        <f t="shared" si="231"/>
        <v>0</v>
      </c>
      <c r="AY205" s="229">
        <f t="shared" si="231"/>
        <v>0</v>
      </c>
      <c r="AZ205" s="229">
        <f t="shared" si="231"/>
        <v>0</v>
      </c>
      <c r="BA205" s="229">
        <f t="shared" si="231"/>
        <v>0</v>
      </c>
      <c r="BB205" s="229">
        <f t="shared" si="231"/>
        <v>0</v>
      </c>
      <c r="BC205" s="229">
        <f t="shared" si="231"/>
        <v>0</v>
      </c>
      <c r="BD205" s="229">
        <f t="shared" si="231"/>
        <v>0</v>
      </c>
      <c r="BE205" s="229">
        <f t="shared" si="231"/>
        <v>0</v>
      </c>
      <c r="BF205" s="229">
        <f t="shared" si="231"/>
        <v>0</v>
      </c>
      <c r="BG205" s="229">
        <f t="shared" si="231"/>
        <v>0</v>
      </c>
      <c r="BH205" s="229">
        <f t="shared" si="231"/>
        <v>0</v>
      </c>
      <c r="BI205" s="229">
        <f t="shared" si="231"/>
        <v>0</v>
      </c>
      <c r="BJ205" s="229">
        <f t="shared" si="231"/>
        <v>0</v>
      </c>
      <c r="BK205" s="229">
        <f t="shared" si="231"/>
        <v>0</v>
      </c>
      <c r="BL205" s="229">
        <f t="shared" si="231"/>
        <v>0</v>
      </c>
      <c r="BM205" s="229">
        <f t="shared" si="231"/>
        <v>0</v>
      </c>
      <c r="BN205" s="229">
        <f t="shared" si="231"/>
        <v>0</v>
      </c>
      <c r="BO205" s="229">
        <f t="shared" si="231"/>
        <v>0</v>
      </c>
      <c r="BP205" s="229">
        <f t="shared" si="231"/>
        <v>0</v>
      </c>
      <c r="BQ205" s="229">
        <f t="shared" si="231"/>
        <v>0</v>
      </c>
      <c r="BR205" s="229">
        <f t="shared" si="231"/>
        <v>0</v>
      </c>
      <c r="BS205" s="229">
        <f t="shared" si="231"/>
        <v>0</v>
      </c>
      <c r="BT205" s="229">
        <f t="shared" si="231"/>
        <v>0</v>
      </c>
      <c r="BU205" s="229">
        <f t="shared" si="231"/>
        <v>0</v>
      </c>
      <c r="BV205" s="229">
        <f t="shared" si="231"/>
        <v>0</v>
      </c>
      <c r="BW205" s="229">
        <f t="shared" si="231"/>
        <v>0</v>
      </c>
      <c r="BX205" s="229">
        <f t="shared" si="231"/>
        <v>0</v>
      </c>
      <c r="BY205" s="229">
        <f t="shared" si="231"/>
        <v>0</v>
      </c>
      <c r="BZ205" s="229">
        <f t="shared" si="231"/>
        <v>0</v>
      </c>
    </row>
    <row r="206" spans="1:78" s="310" customFormat="1" x14ac:dyDescent="0.2">
      <c r="A206" s="7" t="str">
        <f t="shared" si="232"/>
        <v>Roll-in 7</v>
      </c>
      <c r="B206" s="7">
        <f t="shared" si="232"/>
        <v>0</v>
      </c>
      <c r="C206" s="7">
        <f t="shared" si="212"/>
        <v>44</v>
      </c>
      <c r="D206" s="165">
        <f t="shared" si="228"/>
        <v>44804</v>
      </c>
      <c r="E206" s="68"/>
      <c r="F206" s="77"/>
      <c r="G206" s="229">
        <f t="shared" si="230"/>
        <v>0</v>
      </c>
      <c r="H206" s="229">
        <f t="shared" si="230"/>
        <v>0</v>
      </c>
      <c r="I206" s="229">
        <f t="shared" si="230"/>
        <v>0</v>
      </c>
      <c r="J206" s="229">
        <f t="shared" si="230"/>
        <v>0</v>
      </c>
      <c r="K206" s="229">
        <f t="shared" si="230"/>
        <v>0</v>
      </c>
      <c r="L206" s="229">
        <f t="shared" si="230"/>
        <v>0</v>
      </c>
      <c r="M206" s="229">
        <f t="shared" si="230"/>
        <v>0</v>
      </c>
      <c r="N206" s="229">
        <f t="shared" si="230"/>
        <v>0</v>
      </c>
      <c r="O206" s="229">
        <f t="shared" si="230"/>
        <v>0</v>
      </c>
      <c r="P206" s="229">
        <f t="shared" si="230"/>
        <v>0</v>
      </c>
      <c r="Q206" s="229">
        <f t="shared" si="230"/>
        <v>0</v>
      </c>
      <c r="R206" s="229">
        <f t="shared" si="230"/>
        <v>0</v>
      </c>
      <c r="S206" s="229">
        <f t="shared" si="230"/>
        <v>0</v>
      </c>
      <c r="T206" s="229">
        <f t="shared" si="230"/>
        <v>0</v>
      </c>
      <c r="U206" s="229">
        <f t="shared" si="230"/>
        <v>0</v>
      </c>
      <c r="V206" s="229">
        <f t="shared" si="230"/>
        <v>0</v>
      </c>
      <c r="W206" s="229">
        <f t="shared" ref="W206:AL221" si="233">IF($D206=W$9,$E206*$G$3/2,IF(AND($C206+$E$3&gt;W$8,W$9&gt;$D206),$E206*$G$3,0))</f>
        <v>0</v>
      </c>
      <c r="X206" s="229">
        <f t="shared" si="233"/>
        <v>0</v>
      </c>
      <c r="Y206" s="229">
        <f t="shared" si="233"/>
        <v>0</v>
      </c>
      <c r="Z206" s="229">
        <f t="shared" si="233"/>
        <v>0</v>
      </c>
      <c r="AA206" s="229">
        <f t="shared" si="233"/>
        <v>0</v>
      </c>
      <c r="AB206" s="229">
        <f t="shared" si="233"/>
        <v>0</v>
      </c>
      <c r="AC206" s="229">
        <f t="shared" si="233"/>
        <v>0</v>
      </c>
      <c r="AD206" s="229">
        <f t="shared" si="233"/>
        <v>0</v>
      </c>
      <c r="AE206" s="229">
        <f t="shared" si="233"/>
        <v>0</v>
      </c>
      <c r="AF206" s="229">
        <f t="shared" si="233"/>
        <v>0</v>
      </c>
      <c r="AG206" s="229">
        <f t="shared" si="233"/>
        <v>0</v>
      </c>
      <c r="AH206" s="229">
        <f t="shared" si="233"/>
        <v>0</v>
      </c>
      <c r="AI206" s="229">
        <f t="shared" si="233"/>
        <v>0</v>
      </c>
      <c r="AJ206" s="229">
        <f t="shared" si="233"/>
        <v>0</v>
      </c>
      <c r="AK206" s="229">
        <f t="shared" si="233"/>
        <v>0</v>
      </c>
      <c r="AL206" s="229">
        <f t="shared" si="224"/>
        <v>0</v>
      </c>
      <c r="AM206" s="229">
        <f t="shared" si="224"/>
        <v>0</v>
      </c>
      <c r="AN206" s="229">
        <f t="shared" si="224"/>
        <v>0</v>
      </c>
      <c r="AO206" s="229">
        <f t="shared" si="231"/>
        <v>0</v>
      </c>
      <c r="AP206" s="229">
        <f t="shared" si="231"/>
        <v>0</v>
      </c>
      <c r="AQ206" s="229">
        <f t="shared" si="231"/>
        <v>0</v>
      </c>
      <c r="AR206" s="229">
        <f t="shared" si="231"/>
        <v>0</v>
      </c>
      <c r="AS206" s="229">
        <f t="shared" si="231"/>
        <v>0</v>
      </c>
      <c r="AT206" s="229">
        <f t="shared" si="231"/>
        <v>0</v>
      </c>
      <c r="AU206" s="229">
        <f t="shared" si="231"/>
        <v>0</v>
      </c>
      <c r="AV206" s="229">
        <f t="shared" si="231"/>
        <v>0</v>
      </c>
      <c r="AW206" s="229">
        <f t="shared" si="231"/>
        <v>0</v>
      </c>
      <c r="AX206" s="229">
        <f t="shared" si="231"/>
        <v>0</v>
      </c>
      <c r="AY206" s="229">
        <f t="shared" si="231"/>
        <v>0</v>
      </c>
      <c r="AZ206" s="229">
        <f t="shared" si="231"/>
        <v>0</v>
      </c>
      <c r="BA206" s="229">
        <f t="shared" si="231"/>
        <v>0</v>
      </c>
      <c r="BB206" s="229">
        <f t="shared" si="231"/>
        <v>0</v>
      </c>
      <c r="BC206" s="229">
        <f t="shared" si="231"/>
        <v>0</v>
      </c>
      <c r="BD206" s="229">
        <f t="shared" si="231"/>
        <v>0</v>
      </c>
      <c r="BE206" s="229">
        <f t="shared" si="231"/>
        <v>0</v>
      </c>
      <c r="BF206" s="229">
        <f t="shared" si="231"/>
        <v>0</v>
      </c>
      <c r="BG206" s="229">
        <f t="shared" si="231"/>
        <v>0</v>
      </c>
      <c r="BH206" s="229">
        <f t="shared" si="231"/>
        <v>0</v>
      </c>
      <c r="BI206" s="229">
        <f t="shared" si="231"/>
        <v>0</v>
      </c>
      <c r="BJ206" s="229">
        <f t="shared" si="231"/>
        <v>0</v>
      </c>
      <c r="BK206" s="229">
        <f t="shared" si="231"/>
        <v>0</v>
      </c>
      <c r="BL206" s="229">
        <f t="shared" si="231"/>
        <v>0</v>
      </c>
      <c r="BM206" s="229">
        <f t="shared" si="231"/>
        <v>0</v>
      </c>
      <c r="BN206" s="229">
        <f t="shared" si="231"/>
        <v>0</v>
      </c>
      <c r="BO206" s="229">
        <f t="shared" si="231"/>
        <v>0</v>
      </c>
      <c r="BP206" s="229">
        <f t="shared" si="231"/>
        <v>0</v>
      </c>
      <c r="BQ206" s="229">
        <f t="shared" si="231"/>
        <v>0</v>
      </c>
      <c r="BR206" s="229">
        <f t="shared" si="231"/>
        <v>0</v>
      </c>
      <c r="BS206" s="229">
        <f t="shared" si="231"/>
        <v>0</v>
      </c>
      <c r="BT206" s="229">
        <f t="shared" si="231"/>
        <v>0</v>
      </c>
      <c r="BU206" s="229">
        <f t="shared" si="231"/>
        <v>0</v>
      </c>
      <c r="BV206" s="229">
        <f t="shared" si="231"/>
        <v>0</v>
      </c>
      <c r="BW206" s="229">
        <f t="shared" si="231"/>
        <v>0</v>
      </c>
      <c r="BX206" s="229">
        <f t="shared" si="231"/>
        <v>0</v>
      </c>
      <c r="BY206" s="229">
        <f t="shared" si="231"/>
        <v>0</v>
      </c>
      <c r="BZ206" s="229">
        <f t="shared" si="231"/>
        <v>0</v>
      </c>
    </row>
    <row r="207" spans="1:78" s="310" customFormat="1" x14ac:dyDescent="0.2">
      <c r="A207" s="7" t="str">
        <f t="shared" si="232"/>
        <v>Roll-in 8</v>
      </c>
      <c r="B207" s="7">
        <f t="shared" si="232"/>
        <v>0</v>
      </c>
      <c r="C207" s="7">
        <f t="shared" si="212"/>
        <v>45</v>
      </c>
      <c r="D207" s="165">
        <f t="shared" si="228"/>
        <v>44834</v>
      </c>
      <c r="E207" s="68"/>
      <c r="F207" s="77"/>
      <c r="G207" s="229">
        <f t="shared" si="230"/>
        <v>0</v>
      </c>
      <c r="H207" s="229">
        <f t="shared" si="230"/>
        <v>0</v>
      </c>
      <c r="I207" s="229">
        <f t="shared" si="230"/>
        <v>0</v>
      </c>
      <c r="J207" s="229">
        <f t="shared" si="230"/>
        <v>0</v>
      </c>
      <c r="K207" s="229">
        <f t="shared" si="230"/>
        <v>0</v>
      </c>
      <c r="L207" s="229">
        <f t="shared" si="230"/>
        <v>0</v>
      </c>
      <c r="M207" s="229">
        <f t="shared" si="230"/>
        <v>0</v>
      </c>
      <c r="N207" s="229">
        <f t="shared" si="230"/>
        <v>0</v>
      </c>
      <c r="O207" s="229">
        <f t="shared" si="230"/>
        <v>0</v>
      </c>
      <c r="P207" s="229">
        <f t="shared" si="230"/>
        <v>0</v>
      </c>
      <c r="Q207" s="229">
        <f t="shared" si="230"/>
        <v>0</v>
      </c>
      <c r="R207" s="229">
        <f t="shared" si="230"/>
        <v>0</v>
      </c>
      <c r="S207" s="229">
        <f t="shared" si="230"/>
        <v>0</v>
      </c>
      <c r="T207" s="229">
        <f t="shared" si="230"/>
        <v>0</v>
      </c>
      <c r="U207" s="229">
        <f t="shared" si="230"/>
        <v>0</v>
      </c>
      <c r="V207" s="229">
        <f t="shared" si="230"/>
        <v>0</v>
      </c>
      <c r="W207" s="229">
        <f t="shared" si="233"/>
        <v>0</v>
      </c>
      <c r="X207" s="229">
        <f t="shared" si="233"/>
        <v>0</v>
      </c>
      <c r="Y207" s="229">
        <f t="shared" si="233"/>
        <v>0</v>
      </c>
      <c r="Z207" s="229">
        <f t="shared" si="233"/>
        <v>0</v>
      </c>
      <c r="AA207" s="229">
        <f t="shared" si="233"/>
        <v>0</v>
      </c>
      <c r="AB207" s="229">
        <f t="shared" si="233"/>
        <v>0</v>
      </c>
      <c r="AC207" s="229">
        <f t="shared" si="233"/>
        <v>0</v>
      </c>
      <c r="AD207" s="229">
        <f t="shared" si="233"/>
        <v>0</v>
      </c>
      <c r="AE207" s="229">
        <f t="shared" si="233"/>
        <v>0</v>
      </c>
      <c r="AF207" s="229">
        <f t="shared" si="233"/>
        <v>0</v>
      </c>
      <c r="AG207" s="229">
        <f t="shared" si="233"/>
        <v>0</v>
      </c>
      <c r="AH207" s="229">
        <f t="shared" si="233"/>
        <v>0</v>
      </c>
      <c r="AI207" s="229">
        <f t="shared" si="233"/>
        <v>0</v>
      </c>
      <c r="AJ207" s="229">
        <f t="shared" si="233"/>
        <v>0</v>
      </c>
      <c r="AK207" s="229">
        <f t="shared" si="233"/>
        <v>0</v>
      </c>
      <c r="AL207" s="229">
        <f t="shared" si="233"/>
        <v>0</v>
      </c>
      <c r="AM207" s="229">
        <f t="shared" ref="AM207:AN223" si="234">IF($D207=AM$9,$E207*$G$3/2,IF(AND($C207+$E$3&gt;AM$8,AM$9&gt;$D207),$E207*$G$3,0))</f>
        <v>0</v>
      </c>
      <c r="AN207" s="229">
        <f t="shared" si="234"/>
        <v>0</v>
      </c>
      <c r="AO207" s="229">
        <f t="shared" si="231"/>
        <v>0</v>
      </c>
      <c r="AP207" s="229">
        <f t="shared" si="231"/>
        <v>0</v>
      </c>
      <c r="AQ207" s="229">
        <f t="shared" si="231"/>
        <v>0</v>
      </c>
      <c r="AR207" s="229">
        <f t="shared" si="231"/>
        <v>0</v>
      </c>
      <c r="AS207" s="229">
        <f t="shared" si="231"/>
        <v>0</v>
      </c>
      <c r="AT207" s="229">
        <f t="shared" si="231"/>
        <v>0</v>
      </c>
      <c r="AU207" s="229">
        <f t="shared" si="231"/>
        <v>0</v>
      </c>
      <c r="AV207" s="229">
        <f t="shared" si="231"/>
        <v>0</v>
      </c>
      <c r="AW207" s="229">
        <f t="shared" si="231"/>
        <v>0</v>
      </c>
      <c r="AX207" s="229">
        <f t="shared" si="231"/>
        <v>0</v>
      </c>
      <c r="AY207" s="229">
        <f t="shared" si="231"/>
        <v>0</v>
      </c>
      <c r="AZ207" s="229">
        <f t="shared" si="231"/>
        <v>0</v>
      </c>
      <c r="BA207" s="229">
        <f t="shared" si="231"/>
        <v>0</v>
      </c>
      <c r="BB207" s="229">
        <f t="shared" si="231"/>
        <v>0</v>
      </c>
      <c r="BC207" s="229">
        <f t="shared" si="231"/>
        <v>0</v>
      </c>
      <c r="BD207" s="229">
        <f t="shared" si="231"/>
        <v>0</v>
      </c>
      <c r="BE207" s="229">
        <f t="shared" si="231"/>
        <v>0</v>
      </c>
      <c r="BF207" s="229">
        <f t="shared" si="231"/>
        <v>0</v>
      </c>
      <c r="BG207" s="229">
        <f t="shared" si="231"/>
        <v>0</v>
      </c>
      <c r="BH207" s="229">
        <f t="shared" si="231"/>
        <v>0</v>
      </c>
      <c r="BI207" s="229">
        <f t="shared" si="231"/>
        <v>0</v>
      </c>
      <c r="BJ207" s="229">
        <f t="shared" si="231"/>
        <v>0</v>
      </c>
      <c r="BK207" s="229">
        <f t="shared" si="231"/>
        <v>0</v>
      </c>
      <c r="BL207" s="229">
        <f t="shared" si="231"/>
        <v>0</v>
      </c>
      <c r="BM207" s="229">
        <f t="shared" si="231"/>
        <v>0</v>
      </c>
      <c r="BN207" s="229">
        <f t="shared" si="231"/>
        <v>0</v>
      </c>
      <c r="BO207" s="229">
        <f t="shared" si="231"/>
        <v>0</v>
      </c>
      <c r="BP207" s="229">
        <f t="shared" si="231"/>
        <v>0</v>
      </c>
      <c r="BQ207" s="229">
        <f t="shared" si="231"/>
        <v>0</v>
      </c>
      <c r="BR207" s="229">
        <f t="shared" si="231"/>
        <v>0</v>
      </c>
      <c r="BS207" s="229">
        <f t="shared" si="231"/>
        <v>0</v>
      </c>
      <c r="BT207" s="229">
        <f t="shared" si="231"/>
        <v>0</v>
      </c>
      <c r="BU207" s="229">
        <f t="shared" si="231"/>
        <v>0</v>
      </c>
      <c r="BV207" s="229">
        <f t="shared" si="231"/>
        <v>0</v>
      </c>
      <c r="BW207" s="229">
        <f t="shared" si="231"/>
        <v>0</v>
      </c>
      <c r="BX207" s="229">
        <f t="shared" si="231"/>
        <v>0</v>
      </c>
      <c r="BY207" s="229">
        <f t="shared" si="231"/>
        <v>0</v>
      </c>
      <c r="BZ207" s="229">
        <f t="shared" si="231"/>
        <v>0</v>
      </c>
    </row>
    <row r="208" spans="1:78" s="310" customFormat="1" x14ac:dyDescent="0.2">
      <c r="A208" s="7" t="str">
        <f t="shared" si="232"/>
        <v>Roll-in 8</v>
      </c>
      <c r="B208" s="7">
        <f t="shared" si="232"/>
        <v>0</v>
      </c>
      <c r="C208" s="7">
        <f t="shared" si="212"/>
        <v>46</v>
      </c>
      <c r="D208" s="165">
        <f t="shared" si="228"/>
        <v>44865</v>
      </c>
      <c r="E208" s="68"/>
      <c r="F208" s="77"/>
      <c r="G208" s="229">
        <f t="shared" si="230"/>
        <v>0</v>
      </c>
      <c r="H208" s="229">
        <f t="shared" si="230"/>
        <v>0</v>
      </c>
      <c r="I208" s="229">
        <f t="shared" si="230"/>
        <v>0</v>
      </c>
      <c r="J208" s="229">
        <f t="shared" si="230"/>
        <v>0</v>
      </c>
      <c r="K208" s="229">
        <f t="shared" si="230"/>
        <v>0</v>
      </c>
      <c r="L208" s="229">
        <f t="shared" si="230"/>
        <v>0</v>
      </c>
      <c r="M208" s="229">
        <f t="shared" si="230"/>
        <v>0</v>
      </c>
      <c r="N208" s="229">
        <f t="shared" si="230"/>
        <v>0</v>
      </c>
      <c r="O208" s="229">
        <f t="shared" si="230"/>
        <v>0</v>
      </c>
      <c r="P208" s="229">
        <f t="shared" si="230"/>
        <v>0</v>
      </c>
      <c r="Q208" s="229">
        <f t="shared" si="230"/>
        <v>0</v>
      </c>
      <c r="R208" s="229">
        <f t="shared" si="230"/>
        <v>0</v>
      </c>
      <c r="S208" s="229">
        <f t="shared" si="230"/>
        <v>0</v>
      </c>
      <c r="T208" s="229">
        <f t="shared" si="230"/>
        <v>0</v>
      </c>
      <c r="U208" s="229">
        <f t="shared" si="230"/>
        <v>0</v>
      </c>
      <c r="V208" s="229">
        <f t="shared" si="230"/>
        <v>0</v>
      </c>
      <c r="W208" s="229">
        <f t="shared" si="233"/>
        <v>0</v>
      </c>
      <c r="X208" s="229">
        <f t="shared" si="233"/>
        <v>0</v>
      </c>
      <c r="Y208" s="229">
        <f t="shared" si="233"/>
        <v>0</v>
      </c>
      <c r="Z208" s="229">
        <f t="shared" si="233"/>
        <v>0</v>
      </c>
      <c r="AA208" s="229">
        <f t="shared" si="233"/>
        <v>0</v>
      </c>
      <c r="AB208" s="229">
        <f t="shared" si="233"/>
        <v>0</v>
      </c>
      <c r="AC208" s="229">
        <f t="shared" si="233"/>
        <v>0</v>
      </c>
      <c r="AD208" s="229">
        <f t="shared" si="233"/>
        <v>0</v>
      </c>
      <c r="AE208" s="229">
        <f t="shared" si="233"/>
        <v>0</v>
      </c>
      <c r="AF208" s="229">
        <f t="shared" si="233"/>
        <v>0</v>
      </c>
      <c r="AG208" s="229">
        <f t="shared" si="233"/>
        <v>0</v>
      </c>
      <c r="AH208" s="229">
        <f t="shared" si="233"/>
        <v>0</v>
      </c>
      <c r="AI208" s="229">
        <f t="shared" si="233"/>
        <v>0</v>
      </c>
      <c r="AJ208" s="229">
        <f t="shared" si="233"/>
        <v>0</v>
      </c>
      <c r="AK208" s="229">
        <f t="shared" si="233"/>
        <v>0</v>
      </c>
      <c r="AL208" s="229">
        <f t="shared" si="233"/>
        <v>0</v>
      </c>
      <c r="AM208" s="229">
        <f t="shared" si="234"/>
        <v>0</v>
      </c>
      <c r="AN208" s="229">
        <f t="shared" si="234"/>
        <v>0</v>
      </c>
      <c r="AO208" s="229">
        <f t="shared" si="231"/>
        <v>0</v>
      </c>
      <c r="AP208" s="229">
        <f t="shared" si="231"/>
        <v>0</v>
      </c>
      <c r="AQ208" s="229">
        <f t="shared" si="231"/>
        <v>0</v>
      </c>
      <c r="AR208" s="229">
        <f t="shared" si="231"/>
        <v>0</v>
      </c>
      <c r="AS208" s="229">
        <f t="shared" si="231"/>
        <v>0</v>
      </c>
      <c r="AT208" s="229">
        <f t="shared" si="231"/>
        <v>0</v>
      </c>
      <c r="AU208" s="229">
        <f t="shared" si="231"/>
        <v>0</v>
      </c>
      <c r="AV208" s="229">
        <f t="shared" si="231"/>
        <v>0</v>
      </c>
      <c r="AW208" s="229">
        <f t="shared" si="231"/>
        <v>0</v>
      </c>
      <c r="AX208" s="229">
        <f t="shared" si="231"/>
        <v>0</v>
      </c>
      <c r="AY208" s="229">
        <f t="shared" si="231"/>
        <v>0</v>
      </c>
      <c r="AZ208" s="229">
        <f t="shared" si="231"/>
        <v>0</v>
      </c>
      <c r="BA208" s="229">
        <f t="shared" si="231"/>
        <v>0</v>
      </c>
      <c r="BB208" s="229">
        <f t="shared" si="231"/>
        <v>0</v>
      </c>
      <c r="BC208" s="229">
        <f t="shared" si="231"/>
        <v>0</v>
      </c>
      <c r="BD208" s="229">
        <f t="shared" si="231"/>
        <v>0</v>
      </c>
      <c r="BE208" s="229">
        <f t="shared" si="231"/>
        <v>0</v>
      </c>
      <c r="BF208" s="229">
        <f t="shared" si="231"/>
        <v>0</v>
      </c>
      <c r="BG208" s="229">
        <f t="shared" si="231"/>
        <v>0</v>
      </c>
      <c r="BH208" s="229">
        <f t="shared" si="231"/>
        <v>0</v>
      </c>
      <c r="BI208" s="229">
        <f t="shared" si="231"/>
        <v>0</v>
      </c>
      <c r="BJ208" s="229">
        <f t="shared" si="231"/>
        <v>0</v>
      </c>
      <c r="BK208" s="229">
        <f t="shared" si="231"/>
        <v>0</v>
      </c>
      <c r="BL208" s="229">
        <f t="shared" si="231"/>
        <v>0</v>
      </c>
      <c r="BM208" s="229">
        <f t="shared" si="231"/>
        <v>0</v>
      </c>
      <c r="BN208" s="229">
        <f t="shared" si="231"/>
        <v>0</v>
      </c>
      <c r="BO208" s="229">
        <f t="shared" si="231"/>
        <v>0</v>
      </c>
      <c r="BP208" s="229">
        <f t="shared" si="231"/>
        <v>0</v>
      </c>
      <c r="BQ208" s="229">
        <f t="shared" si="231"/>
        <v>0</v>
      </c>
      <c r="BR208" s="229">
        <f t="shared" si="231"/>
        <v>0</v>
      </c>
      <c r="BS208" s="229">
        <f t="shared" si="231"/>
        <v>0</v>
      </c>
      <c r="BT208" s="229">
        <f t="shared" si="231"/>
        <v>0</v>
      </c>
      <c r="BU208" s="229">
        <f t="shared" si="231"/>
        <v>0</v>
      </c>
      <c r="BV208" s="229">
        <f t="shared" si="231"/>
        <v>0</v>
      </c>
      <c r="BW208" s="229">
        <f t="shared" si="231"/>
        <v>0</v>
      </c>
      <c r="BX208" s="229">
        <f t="shared" si="231"/>
        <v>0</v>
      </c>
      <c r="BY208" s="229">
        <f t="shared" si="231"/>
        <v>0</v>
      </c>
      <c r="BZ208" s="229">
        <f t="shared" si="231"/>
        <v>0</v>
      </c>
    </row>
    <row r="209" spans="1:78" s="310" customFormat="1" x14ac:dyDescent="0.2">
      <c r="A209" s="7" t="str">
        <f t="shared" si="232"/>
        <v>Roll-in 8</v>
      </c>
      <c r="B209" s="7">
        <f t="shared" si="232"/>
        <v>0</v>
      </c>
      <c r="C209" s="7">
        <f t="shared" si="212"/>
        <v>47</v>
      </c>
      <c r="D209" s="165">
        <f t="shared" si="228"/>
        <v>44895</v>
      </c>
      <c r="E209" s="68"/>
      <c r="F209" s="77"/>
      <c r="G209" s="229">
        <f t="shared" si="230"/>
        <v>0</v>
      </c>
      <c r="H209" s="229">
        <f t="shared" si="230"/>
        <v>0</v>
      </c>
      <c r="I209" s="229">
        <f t="shared" si="230"/>
        <v>0</v>
      </c>
      <c r="J209" s="229">
        <f t="shared" si="230"/>
        <v>0</v>
      </c>
      <c r="K209" s="229">
        <f t="shared" si="230"/>
        <v>0</v>
      </c>
      <c r="L209" s="229">
        <f t="shared" si="230"/>
        <v>0</v>
      </c>
      <c r="M209" s="229">
        <f t="shared" si="230"/>
        <v>0</v>
      </c>
      <c r="N209" s="229">
        <f t="shared" si="230"/>
        <v>0</v>
      </c>
      <c r="O209" s="229">
        <f t="shared" si="230"/>
        <v>0</v>
      </c>
      <c r="P209" s="229">
        <f t="shared" si="230"/>
        <v>0</v>
      </c>
      <c r="Q209" s="229">
        <f t="shared" si="230"/>
        <v>0</v>
      </c>
      <c r="R209" s="229">
        <f t="shared" si="230"/>
        <v>0</v>
      </c>
      <c r="S209" s="229">
        <f t="shared" si="230"/>
        <v>0</v>
      </c>
      <c r="T209" s="229">
        <f t="shared" si="230"/>
        <v>0</v>
      </c>
      <c r="U209" s="229">
        <f t="shared" si="230"/>
        <v>0</v>
      </c>
      <c r="V209" s="229">
        <f t="shared" si="230"/>
        <v>0</v>
      </c>
      <c r="W209" s="229">
        <f t="shared" si="233"/>
        <v>0</v>
      </c>
      <c r="X209" s="229">
        <f t="shared" si="233"/>
        <v>0</v>
      </c>
      <c r="Y209" s="229">
        <f t="shared" si="233"/>
        <v>0</v>
      </c>
      <c r="Z209" s="229">
        <f t="shared" si="233"/>
        <v>0</v>
      </c>
      <c r="AA209" s="229">
        <f t="shared" si="233"/>
        <v>0</v>
      </c>
      <c r="AB209" s="229">
        <f t="shared" si="233"/>
        <v>0</v>
      </c>
      <c r="AC209" s="229">
        <f t="shared" si="233"/>
        <v>0</v>
      </c>
      <c r="AD209" s="229">
        <f t="shared" si="233"/>
        <v>0</v>
      </c>
      <c r="AE209" s="229">
        <f t="shared" si="233"/>
        <v>0</v>
      </c>
      <c r="AF209" s="229">
        <f t="shared" si="233"/>
        <v>0</v>
      </c>
      <c r="AG209" s="229">
        <f t="shared" si="233"/>
        <v>0</v>
      </c>
      <c r="AH209" s="229">
        <f t="shared" si="233"/>
        <v>0</v>
      </c>
      <c r="AI209" s="229">
        <f t="shared" si="233"/>
        <v>0</v>
      </c>
      <c r="AJ209" s="229">
        <f t="shared" si="233"/>
        <v>0</v>
      </c>
      <c r="AK209" s="229">
        <f t="shared" si="233"/>
        <v>0</v>
      </c>
      <c r="AL209" s="229">
        <f t="shared" si="233"/>
        <v>0</v>
      </c>
      <c r="AM209" s="229">
        <f t="shared" si="234"/>
        <v>0</v>
      </c>
      <c r="AN209" s="229">
        <f t="shared" si="234"/>
        <v>0</v>
      </c>
      <c r="AO209" s="229">
        <f t="shared" si="231"/>
        <v>0</v>
      </c>
      <c r="AP209" s="229">
        <f t="shared" si="231"/>
        <v>0</v>
      </c>
      <c r="AQ209" s="229">
        <f t="shared" si="231"/>
        <v>0</v>
      </c>
      <c r="AR209" s="229">
        <f t="shared" si="231"/>
        <v>0</v>
      </c>
      <c r="AS209" s="229">
        <f t="shared" si="231"/>
        <v>0</v>
      </c>
      <c r="AT209" s="229">
        <f t="shared" ref="AO209:BZ215" si="235">IF($D209=AT$9,$E209*$G$3/2,IF(AND($C209+$E$3&gt;AT$8,AT$9&gt;$D209),$E209*$G$3,0))</f>
        <v>0</v>
      </c>
      <c r="AU209" s="229">
        <f t="shared" si="235"/>
        <v>0</v>
      </c>
      <c r="AV209" s="229">
        <f t="shared" si="235"/>
        <v>0</v>
      </c>
      <c r="AW209" s="229">
        <f t="shared" si="235"/>
        <v>0</v>
      </c>
      <c r="AX209" s="229">
        <f t="shared" si="235"/>
        <v>0</v>
      </c>
      <c r="AY209" s="229">
        <f t="shared" si="235"/>
        <v>0</v>
      </c>
      <c r="AZ209" s="229">
        <f t="shared" si="235"/>
        <v>0</v>
      </c>
      <c r="BA209" s="229">
        <f t="shared" si="235"/>
        <v>0</v>
      </c>
      <c r="BB209" s="229">
        <f t="shared" si="235"/>
        <v>0</v>
      </c>
      <c r="BC209" s="229">
        <f t="shared" si="235"/>
        <v>0</v>
      </c>
      <c r="BD209" s="229">
        <f t="shared" si="235"/>
        <v>0</v>
      </c>
      <c r="BE209" s="229">
        <f t="shared" si="235"/>
        <v>0</v>
      </c>
      <c r="BF209" s="229">
        <f t="shared" si="235"/>
        <v>0</v>
      </c>
      <c r="BG209" s="229">
        <f t="shared" si="235"/>
        <v>0</v>
      </c>
      <c r="BH209" s="229">
        <f t="shared" si="235"/>
        <v>0</v>
      </c>
      <c r="BI209" s="229">
        <f t="shared" si="235"/>
        <v>0</v>
      </c>
      <c r="BJ209" s="229">
        <f t="shared" si="235"/>
        <v>0</v>
      </c>
      <c r="BK209" s="229">
        <f t="shared" si="235"/>
        <v>0</v>
      </c>
      <c r="BL209" s="229">
        <f t="shared" si="235"/>
        <v>0</v>
      </c>
      <c r="BM209" s="229">
        <f t="shared" si="235"/>
        <v>0</v>
      </c>
      <c r="BN209" s="229">
        <f t="shared" si="235"/>
        <v>0</v>
      </c>
      <c r="BO209" s="229">
        <f t="shared" si="235"/>
        <v>0</v>
      </c>
      <c r="BP209" s="229">
        <f t="shared" si="235"/>
        <v>0</v>
      </c>
      <c r="BQ209" s="229">
        <f t="shared" si="235"/>
        <v>0</v>
      </c>
      <c r="BR209" s="229">
        <f t="shared" si="235"/>
        <v>0</v>
      </c>
      <c r="BS209" s="229">
        <f t="shared" si="235"/>
        <v>0</v>
      </c>
      <c r="BT209" s="229">
        <f t="shared" si="235"/>
        <v>0</v>
      </c>
      <c r="BU209" s="229">
        <f t="shared" si="235"/>
        <v>0</v>
      </c>
      <c r="BV209" s="229">
        <f t="shared" si="235"/>
        <v>0</v>
      </c>
      <c r="BW209" s="229">
        <f t="shared" si="235"/>
        <v>0</v>
      </c>
      <c r="BX209" s="229">
        <f t="shared" si="235"/>
        <v>0</v>
      </c>
      <c r="BY209" s="229">
        <f t="shared" si="235"/>
        <v>0</v>
      </c>
      <c r="BZ209" s="229">
        <f t="shared" si="235"/>
        <v>0</v>
      </c>
    </row>
    <row r="210" spans="1:78" s="310" customFormat="1" x14ac:dyDescent="0.2">
      <c r="A210" s="7" t="str">
        <f t="shared" si="232"/>
        <v>Roll-in 8</v>
      </c>
      <c r="B210" s="7">
        <f t="shared" si="232"/>
        <v>0</v>
      </c>
      <c r="C210" s="7">
        <f t="shared" si="212"/>
        <v>48</v>
      </c>
      <c r="D210" s="165">
        <f t="shared" si="228"/>
        <v>44926</v>
      </c>
      <c r="E210" s="68"/>
      <c r="F210" s="77"/>
      <c r="G210" s="229">
        <f t="shared" si="230"/>
        <v>0</v>
      </c>
      <c r="H210" s="229">
        <f t="shared" si="230"/>
        <v>0</v>
      </c>
      <c r="I210" s="229">
        <f t="shared" si="230"/>
        <v>0</v>
      </c>
      <c r="J210" s="229">
        <f t="shared" si="230"/>
        <v>0</v>
      </c>
      <c r="K210" s="229">
        <f t="shared" si="230"/>
        <v>0</v>
      </c>
      <c r="L210" s="229">
        <f t="shared" si="230"/>
        <v>0</v>
      </c>
      <c r="M210" s="229">
        <f t="shared" si="230"/>
        <v>0</v>
      </c>
      <c r="N210" s="229">
        <f t="shared" si="230"/>
        <v>0</v>
      </c>
      <c r="O210" s="229">
        <f t="shared" si="230"/>
        <v>0</v>
      </c>
      <c r="P210" s="229">
        <f t="shared" si="230"/>
        <v>0</v>
      </c>
      <c r="Q210" s="229">
        <f t="shared" si="230"/>
        <v>0</v>
      </c>
      <c r="R210" s="229">
        <f t="shared" si="230"/>
        <v>0</v>
      </c>
      <c r="S210" s="229">
        <f t="shared" si="230"/>
        <v>0</v>
      </c>
      <c r="T210" s="229">
        <f t="shared" si="230"/>
        <v>0</v>
      </c>
      <c r="U210" s="229">
        <f t="shared" si="230"/>
        <v>0</v>
      </c>
      <c r="V210" s="229">
        <f t="shared" si="230"/>
        <v>0</v>
      </c>
      <c r="W210" s="229">
        <f t="shared" si="233"/>
        <v>0</v>
      </c>
      <c r="X210" s="229">
        <f t="shared" si="233"/>
        <v>0</v>
      </c>
      <c r="Y210" s="229">
        <f t="shared" si="233"/>
        <v>0</v>
      </c>
      <c r="Z210" s="229">
        <f t="shared" si="233"/>
        <v>0</v>
      </c>
      <c r="AA210" s="229">
        <f t="shared" si="233"/>
        <v>0</v>
      </c>
      <c r="AB210" s="229">
        <f t="shared" si="233"/>
        <v>0</v>
      </c>
      <c r="AC210" s="229">
        <f t="shared" si="233"/>
        <v>0</v>
      </c>
      <c r="AD210" s="229">
        <f t="shared" si="233"/>
        <v>0</v>
      </c>
      <c r="AE210" s="229">
        <f t="shared" si="233"/>
        <v>0</v>
      </c>
      <c r="AF210" s="229">
        <f t="shared" si="233"/>
        <v>0</v>
      </c>
      <c r="AG210" s="229">
        <f t="shared" si="233"/>
        <v>0</v>
      </c>
      <c r="AH210" s="229">
        <f t="shared" si="233"/>
        <v>0</v>
      </c>
      <c r="AI210" s="229">
        <f t="shared" si="233"/>
        <v>0</v>
      </c>
      <c r="AJ210" s="229">
        <f t="shared" si="233"/>
        <v>0</v>
      </c>
      <c r="AK210" s="229">
        <f t="shared" si="233"/>
        <v>0</v>
      </c>
      <c r="AL210" s="229">
        <f t="shared" si="233"/>
        <v>0</v>
      </c>
      <c r="AM210" s="229">
        <f t="shared" si="234"/>
        <v>0</v>
      </c>
      <c r="AN210" s="229">
        <f t="shared" si="234"/>
        <v>0</v>
      </c>
      <c r="AO210" s="229">
        <f t="shared" si="235"/>
        <v>0</v>
      </c>
      <c r="AP210" s="229">
        <f t="shared" si="235"/>
        <v>0</v>
      </c>
      <c r="AQ210" s="229">
        <f t="shared" si="235"/>
        <v>0</v>
      </c>
      <c r="AR210" s="229">
        <f t="shared" si="235"/>
        <v>0</v>
      </c>
      <c r="AS210" s="229">
        <f t="shared" si="235"/>
        <v>0</v>
      </c>
      <c r="AT210" s="229">
        <f t="shared" si="235"/>
        <v>0</v>
      </c>
      <c r="AU210" s="229">
        <f t="shared" si="235"/>
        <v>0</v>
      </c>
      <c r="AV210" s="229">
        <f t="shared" si="235"/>
        <v>0</v>
      </c>
      <c r="AW210" s="229">
        <f t="shared" si="235"/>
        <v>0</v>
      </c>
      <c r="AX210" s="229">
        <f t="shared" si="235"/>
        <v>0</v>
      </c>
      <c r="AY210" s="229">
        <f t="shared" si="235"/>
        <v>0</v>
      </c>
      <c r="AZ210" s="229">
        <f t="shared" si="235"/>
        <v>0</v>
      </c>
      <c r="BA210" s="229">
        <f t="shared" si="235"/>
        <v>0</v>
      </c>
      <c r="BB210" s="229">
        <f t="shared" si="235"/>
        <v>0</v>
      </c>
      <c r="BC210" s="229">
        <f t="shared" si="235"/>
        <v>0</v>
      </c>
      <c r="BD210" s="229">
        <f t="shared" si="235"/>
        <v>0</v>
      </c>
      <c r="BE210" s="229">
        <f t="shared" si="235"/>
        <v>0</v>
      </c>
      <c r="BF210" s="229">
        <f t="shared" si="235"/>
        <v>0</v>
      </c>
      <c r="BG210" s="229">
        <f t="shared" si="235"/>
        <v>0</v>
      </c>
      <c r="BH210" s="229">
        <f t="shared" si="235"/>
        <v>0</v>
      </c>
      <c r="BI210" s="229">
        <f t="shared" si="235"/>
        <v>0</v>
      </c>
      <c r="BJ210" s="229">
        <f t="shared" si="235"/>
        <v>0</v>
      </c>
      <c r="BK210" s="229">
        <f t="shared" si="235"/>
        <v>0</v>
      </c>
      <c r="BL210" s="229">
        <f t="shared" si="235"/>
        <v>0</v>
      </c>
      <c r="BM210" s="229">
        <f t="shared" si="235"/>
        <v>0</v>
      </c>
      <c r="BN210" s="229">
        <f t="shared" si="235"/>
        <v>0</v>
      </c>
      <c r="BO210" s="229">
        <f t="shared" si="235"/>
        <v>0</v>
      </c>
      <c r="BP210" s="229">
        <f t="shared" si="235"/>
        <v>0</v>
      </c>
      <c r="BQ210" s="229">
        <f t="shared" si="235"/>
        <v>0</v>
      </c>
      <c r="BR210" s="229">
        <f t="shared" si="235"/>
        <v>0</v>
      </c>
      <c r="BS210" s="229">
        <f t="shared" si="235"/>
        <v>0</v>
      </c>
      <c r="BT210" s="229">
        <f t="shared" si="235"/>
        <v>0</v>
      </c>
      <c r="BU210" s="229">
        <f t="shared" si="235"/>
        <v>0</v>
      </c>
      <c r="BV210" s="229">
        <f t="shared" si="235"/>
        <v>0</v>
      </c>
      <c r="BW210" s="229">
        <f t="shared" si="235"/>
        <v>0</v>
      </c>
      <c r="BX210" s="229">
        <f t="shared" si="235"/>
        <v>0</v>
      </c>
      <c r="BY210" s="229">
        <f t="shared" si="235"/>
        <v>0</v>
      </c>
      <c r="BZ210" s="229">
        <f t="shared" si="235"/>
        <v>0</v>
      </c>
    </row>
    <row r="211" spans="1:78" s="310" customFormat="1" x14ac:dyDescent="0.2">
      <c r="A211" s="7" t="str">
        <f t="shared" si="232"/>
        <v>Roll-in 8</v>
      </c>
      <c r="B211" s="7">
        <f t="shared" si="232"/>
        <v>0</v>
      </c>
      <c r="C211" s="7">
        <f t="shared" si="212"/>
        <v>49</v>
      </c>
      <c r="D211" s="165">
        <f t="shared" si="228"/>
        <v>44957</v>
      </c>
      <c r="E211" s="68"/>
      <c r="F211" s="77"/>
      <c r="G211" s="229">
        <f t="shared" si="230"/>
        <v>0</v>
      </c>
      <c r="H211" s="229">
        <f t="shared" si="230"/>
        <v>0</v>
      </c>
      <c r="I211" s="229">
        <f t="shared" si="230"/>
        <v>0</v>
      </c>
      <c r="J211" s="229">
        <f t="shared" si="230"/>
        <v>0</v>
      </c>
      <c r="K211" s="229">
        <f t="shared" si="230"/>
        <v>0</v>
      </c>
      <c r="L211" s="229">
        <f t="shared" si="230"/>
        <v>0</v>
      </c>
      <c r="M211" s="229">
        <f t="shared" si="230"/>
        <v>0</v>
      </c>
      <c r="N211" s="229">
        <f t="shared" si="230"/>
        <v>0</v>
      </c>
      <c r="O211" s="229">
        <f t="shared" si="230"/>
        <v>0</v>
      </c>
      <c r="P211" s="229">
        <f t="shared" si="230"/>
        <v>0</v>
      </c>
      <c r="Q211" s="229">
        <f t="shared" si="230"/>
        <v>0</v>
      </c>
      <c r="R211" s="229">
        <f t="shared" si="230"/>
        <v>0</v>
      </c>
      <c r="S211" s="229">
        <f t="shared" si="230"/>
        <v>0</v>
      </c>
      <c r="T211" s="229">
        <f t="shared" si="230"/>
        <v>0</v>
      </c>
      <c r="U211" s="229">
        <f t="shared" si="230"/>
        <v>0</v>
      </c>
      <c r="V211" s="229">
        <f t="shared" si="230"/>
        <v>0</v>
      </c>
      <c r="W211" s="229">
        <f t="shared" si="233"/>
        <v>0</v>
      </c>
      <c r="X211" s="229">
        <f t="shared" si="233"/>
        <v>0</v>
      </c>
      <c r="Y211" s="229">
        <f t="shared" si="233"/>
        <v>0</v>
      </c>
      <c r="Z211" s="229">
        <f t="shared" si="233"/>
        <v>0</v>
      </c>
      <c r="AA211" s="229">
        <f t="shared" si="233"/>
        <v>0</v>
      </c>
      <c r="AB211" s="229">
        <f t="shared" si="233"/>
        <v>0</v>
      </c>
      <c r="AC211" s="229">
        <f t="shared" si="233"/>
        <v>0</v>
      </c>
      <c r="AD211" s="229">
        <f t="shared" si="233"/>
        <v>0</v>
      </c>
      <c r="AE211" s="229">
        <f t="shared" si="233"/>
        <v>0</v>
      </c>
      <c r="AF211" s="229">
        <f t="shared" si="233"/>
        <v>0</v>
      </c>
      <c r="AG211" s="229">
        <f t="shared" si="233"/>
        <v>0</v>
      </c>
      <c r="AH211" s="229">
        <f t="shared" si="233"/>
        <v>0</v>
      </c>
      <c r="AI211" s="229">
        <f t="shared" si="233"/>
        <v>0</v>
      </c>
      <c r="AJ211" s="229">
        <f t="shared" si="233"/>
        <v>0</v>
      </c>
      <c r="AK211" s="229">
        <f t="shared" si="233"/>
        <v>0</v>
      </c>
      <c r="AL211" s="229">
        <f t="shared" si="233"/>
        <v>0</v>
      </c>
      <c r="AM211" s="229">
        <f t="shared" si="234"/>
        <v>0</v>
      </c>
      <c r="AN211" s="229">
        <f t="shared" si="234"/>
        <v>0</v>
      </c>
      <c r="AO211" s="229">
        <f t="shared" si="235"/>
        <v>0</v>
      </c>
      <c r="AP211" s="229">
        <f t="shared" si="235"/>
        <v>0</v>
      </c>
      <c r="AQ211" s="229">
        <f t="shared" si="235"/>
        <v>0</v>
      </c>
      <c r="AR211" s="229">
        <f t="shared" si="235"/>
        <v>0</v>
      </c>
      <c r="AS211" s="229">
        <f t="shared" si="235"/>
        <v>0</v>
      </c>
      <c r="AT211" s="229">
        <f t="shared" si="235"/>
        <v>0</v>
      </c>
      <c r="AU211" s="229">
        <f t="shared" si="235"/>
        <v>0</v>
      </c>
      <c r="AV211" s="229">
        <f t="shared" si="235"/>
        <v>0</v>
      </c>
      <c r="AW211" s="229">
        <f t="shared" si="235"/>
        <v>0</v>
      </c>
      <c r="AX211" s="229">
        <f t="shared" si="235"/>
        <v>0</v>
      </c>
      <c r="AY211" s="229">
        <f t="shared" si="235"/>
        <v>0</v>
      </c>
      <c r="AZ211" s="229">
        <f t="shared" si="235"/>
        <v>0</v>
      </c>
      <c r="BA211" s="229">
        <f t="shared" si="235"/>
        <v>0</v>
      </c>
      <c r="BB211" s="229">
        <f t="shared" si="235"/>
        <v>0</v>
      </c>
      <c r="BC211" s="229">
        <f t="shared" si="235"/>
        <v>0</v>
      </c>
      <c r="BD211" s="229">
        <f t="shared" si="235"/>
        <v>0</v>
      </c>
      <c r="BE211" s="229">
        <f t="shared" si="235"/>
        <v>0</v>
      </c>
      <c r="BF211" s="229">
        <f t="shared" si="235"/>
        <v>0</v>
      </c>
      <c r="BG211" s="229">
        <f t="shared" si="235"/>
        <v>0</v>
      </c>
      <c r="BH211" s="229">
        <f t="shared" si="235"/>
        <v>0</v>
      </c>
      <c r="BI211" s="229">
        <f t="shared" si="235"/>
        <v>0</v>
      </c>
      <c r="BJ211" s="229">
        <f t="shared" si="235"/>
        <v>0</v>
      </c>
      <c r="BK211" s="229">
        <f t="shared" si="235"/>
        <v>0</v>
      </c>
      <c r="BL211" s="229">
        <f t="shared" si="235"/>
        <v>0</v>
      </c>
      <c r="BM211" s="229">
        <f t="shared" si="235"/>
        <v>0</v>
      </c>
      <c r="BN211" s="229">
        <f t="shared" si="235"/>
        <v>0</v>
      </c>
      <c r="BO211" s="229">
        <f t="shared" si="235"/>
        <v>0</v>
      </c>
      <c r="BP211" s="229">
        <f t="shared" si="235"/>
        <v>0</v>
      </c>
      <c r="BQ211" s="229">
        <f t="shared" si="235"/>
        <v>0</v>
      </c>
      <c r="BR211" s="229">
        <f t="shared" si="235"/>
        <v>0</v>
      </c>
      <c r="BS211" s="229">
        <f t="shared" si="235"/>
        <v>0</v>
      </c>
      <c r="BT211" s="229">
        <f t="shared" si="235"/>
        <v>0</v>
      </c>
      <c r="BU211" s="229">
        <f t="shared" si="235"/>
        <v>0</v>
      </c>
      <c r="BV211" s="229">
        <f t="shared" si="235"/>
        <v>0</v>
      </c>
      <c r="BW211" s="229">
        <f t="shared" si="235"/>
        <v>0</v>
      </c>
      <c r="BX211" s="229">
        <f t="shared" si="235"/>
        <v>0</v>
      </c>
      <c r="BY211" s="229">
        <f t="shared" si="235"/>
        <v>0</v>
      </c>
      <c r="BZ211" s="229">
        <f t="shared" si="235"/>
        <v>0</v>
      </c>
    </row>
    <row r="212" spans="1:78" s="310" customFormat="1" x14ac:dyDescent="0.2">
      <c r="A212" s="7" t="str">
        <f t="shared" si="232"/>
        <v>Roll-in 8</v>
      </c>
      <c r="B212" s="7">
        <f t="shared" si="232"/>
        <v>0</v>
      </c>
      <c r="C212" s="7">
        <f t="shared" si="212"/>
        <v>50</v>
      </c>
      <c r="D212" s="165">
        <f t="shared" si="228"/>
        <v>44985</v>
      </c>
      <c r="E212" s="68"/>
      <c r="F212" s="77"/>
      <c r="G212" s="229">
        <f t="shared" si="230"/>
        <v>0</v>
      </c>
      <c r="H212" s="229">
        <f t="shared" si="230"/>
        <v>0</v>
      </c>
      <c r="I212" s="229">
        <f t="shared" si="230"/>
        <v>0</v>
      </c>
      <c r="J212" s="229">
        <f t="shared" si="230"/>
        <v>0</v>
      </c>
      <c r="K212" s="229">
        <f t="shared" si="230"/>
        <v>0</v>
      </c>
      <c r="L212" s="229">
        <f t="shared" si="230"/>
        <v>0</v>
      </c>
      <c r="M212" s="229">
        <f t="shared" si="230"/>
        <v>0</v>
      </c>
      <c r="N212" s="229">
        <f t="shared" si="230"/>
        <v>0</v>
      </c>
      <c r="O212" s="229">
        <f t="shared" si="230"/>
        <v>0</v>
      </c>
      <c r="P212" s="229">
        <f t="shared" si="230"/>
        <v>0</v>
      </c>
      <c r="Q212" s="229">
        <f t="shared" si="230"/>
        <v>0</v>
      </c>
      <c r="R212" s="229">
        <f t="shared" si="230"/>
        <v>0</v>
      </c>
      <c r="S212" s="229">
        <f t="shared" si="230"/>
        <v>0</v>
      </c>
      <c r="T212" s="229">
        <f t="shared" si="230"/>
        <v>0</v>
      </c>
      <c r="U212" s="229">
        <f t="shared" si="230"/>
        <v>0</v>
      </c>
      <c r="V212" s="229">
        <f t="shared" si="230"/>
        <v>0</v>
      </c>
      <c r="W212" s="229">
        <f t="shared" si="233"/>
        <v>0</v>
      </c>
      <c r="X212" s="229">
        <f t="shared" si="233"/>
        <v>0</v>
      </c>
      <c r="Y212" s="229">
        <f t="shared" si="233"/>
        <v>0</v>
      </c>
      <c r="Z212" s="229">
        <f t="shared" si="233"/>
        <v>0</v>
      </c>
      <c r="AA212" s="229">
        <f t="shared" si="233"/>
        <v>0</v>
      </c>
      <c r="AB212" s="229">
        <f t="shared" si="233"/>
        <v>0</v>
      </c>
      <c r="AC212" s="229">
        <f t="shared" si="233"/>
        <v>0</v>
      </c>
      <c r="AD212" s="229">
        <f t="shared" si="233"/>
        <v>0</v>
      </c>
      <c r="AE212" s="229">
        <f t="shared" si="233"/>
        <v>0</v>
      </c>
      <c r="AF212" s="229">
        <f t="shared" si="233"/>
        <v>0</v>
      </c>
      <c r="AG212" s="229">
        <f t="shared" si="233"/>
        <v>0</v>
      </c>
      <c r="AH212" s="229">
        <f t="shared" si="233"/>
        <v>0</v>
      </c>
      <c r="AI212" s="229">
        <f t="shared" si="233"/>
        <v>0</v>
      </c>
      <c r="AJ212" s="229">
        <f t="shared" si="233"/>
        <v>0</v>
      </c>
      <c r="AK212" s="229">
        <f t="shared" si="233"/>
        <v>0</v>
      </c>
      <c r="AL212" s="229">
        <f t="shared" si="233"/>
        <v>0</v>
      </c>
      <c r="AM212" s="229">
        <f t="shared" si="234"/>
        <v>0</v>
      </c>
      <c r="AN212" s="229">
        <f t="shared" si="234"/>
        <v>0</v>
      </c>
      <c r="AO212" s="229">
        <f t="shared" si="235"/>
        <v>0</v>
      </c>
      <c r="AP212" s="229">
        <f t="shared" si="235"/>
        <v>0</v>
      </c>
      <c r="AQ212" s="229">
        <f t="shared" si="235"/>
        <v>0</v>
      </c>
      <c r="AR212" s="229">
        <f t="shared" si="235"/>
        <v>0</v>
      </c>
      <c r="AS212" s="229">
        <f t="shared" si="235"/>
        <v>0</v>
      </c>
      <c r="AT212" s="229">
        <f t="shared" si="235"/>
        <v>0</v>
      </c>
      <c r="AU212" s="229">
        <f t="shared" si="235"/>
        <v>0</v>
      </c>
      <c r="AV212" s="229">
        <f t="shared" si="235"/>
        <v>0</v>
      </c>
      <c r="AW212" s="229">
        <f t="shared" si="235"/>
        <v>0</v>
      </c>
      <c r="AX212" s="229">
        <f t="shared" si="235"/>
        <v>0</v>
      </c>
      <c r="AY212" s="229">
        <f t="shared" si="235"/>
        <v>0</v>
      </c>
      <c r="AZ212" s="229">
        <f t="shared" si="235"/>
        <v>0</v>
      </c>
      <c r="BA212" s="229">
        <f t="shared" si="235"/>
        <v>0</v>
      </c>
      <c r="BB212" s="229">
        <f t="shared" si="235"/>
        <v>0</v>
      </c>
      <c r="BC212" s="229">
        <f t="shared" si="235"/>
        <v>0</v>
      </c>
      <c r="BD212" s="229">
        <f t="shared" si="235"/>
        <v>0</v>
      </c>
      <c r="BE212" s="229">
        <f t="shared" si="235"/>
        <v>0</v>
      </c>
      <c r="BF212" s="229">
        <f t="shared" si="235"/>
        <v>0</v>
      </c>
      <c r="BG212" s="229">
        <f t="shared" si="235"/>
        <v>0</v>
      </c>
      <c r="BH212" s="229">
        <f t="shared" si="235"/>
        <v>0</v>
      </c>
      <c r="BI212" s="229">
        <f t="shared" si="235"/>
        <v>0</v>
      </c>
      <c r="BJ212" s="229">
        <f t="shared" si="235"/>
        <v>0</v>
      </c>
      <c r="BK212" s="229">
        <f t="shared" si="235"/>
        <v>0</v>
      </c>
      <c r="BL212" s="229">
        <f t="shared" si="235"/>
        <v>0</v>
      </c>
      <c r="BM212" s="229">
        <f t="shared" si="235"/>
        <v>0</v>
      </c>
      <c r="BN212" s="229">
        <f t="shared" si="235"/>
        <v>0</v>
      </c>
      <c r="BO212" s="229">
        <f t="shared" si="235"/>
        <v>0</v>
      </c>
      <c r="BP212" s="229">
        <f t="shared" si="235"/>
        <v>0</v>
      </c>
      <c r="BQ212" s="229">
        <f t="shared" si="235"/>
        <v>0</v>
      </c>
      <c r="BR212" s="229">
        <f t="shared" si="235"/>
        <v>0</v>
      </c>
      <c r="BS212" s="229">
        <f t="shared" si="235"/>
        <v>0</v>
      </c>
      <c r="BT212" s="229">
        <f t="shared" si="235"/>
        <v>0</v>
      </c>
      <c r="BU212" s="229">
        <f t="shared" si="235"/>
        <v>0</v>
      </c>
      <c r="BV212" s="229">
        <f t="shared" si="235"/>
        <v>0</v>
      </c>
      <c r="BW212" s="229">
        <f t="shared" si="235"/>
        <v>0</v>
      </c>
      <c r="BX212" s="229">
        <f t="shared" si="235"/>
        <v>0</v>
      </c>
      <c r="BY212" s="229">
        <f t="shared" si="235"/>
        <v>0</v>
      </c>
      <c r="BZ212" s="229">
        <f t="shared" si="235"/>
        <v>0</v>
      </c>
    </row>
    <row r="213" spans="1:78" s="310" customFormat="1" x14ac:dyDescent="0.2">
      <c r="A213" s="7" t="str">
        <f t="shared" si="232"/>
        <v>Roll-in 9</v>
      </c>
      <c r="B213" s="7">
        <f t="shared" si="232"/>
        <v>0</v>
      </c>
      <c r="C213" s="7">
        <f t="shared" si="212"/>
        <v>51</v>
      </c>
      <c r="D213" s="165">
        <f t="shared" si="228"/>
        <v>45016</v>
      </c>
      <c r="E213" s="68"/>
      <c r="F213" s="77"/>
      <c r="G213" s="229">
        <f t="shared" si="230"/>
        <v>0</v>
      </c>
      <c r="H213" s="229">
        <f t="shared" si="230"/>
        <v>0</v>
      </c>
      <c r="I213" s="229">
        <f t="shared" si="230"/>
        <v>0</v>
      </c>
      <c r="J213" s="229">
        <f t="shared" si="230"/>
        <v>0</v>
      </c>
      <c r="K213" s="229">
        <f t="shared" si="230"/>
        <v>0</v>
      </c>
      <c r="L213" s="229">
        <f t="shared" si="230"/>
        <v>0</v>
      </c>
      <c r="M213" s="229">
        <f t="shared" si="230"/>
        <v>0</v>
      </c>
      <c r="N213" s="229">
        <f t="shared" si="230"/>
        <v>0</v>
      </c>
      <c r="O213" s="229">
        <f t="shared" si="230"/>
        <v>0</v>
      </c>
      <c r="P213" s="229">
        <f t="shared" si="230"/>
        <v>0</v>
      </c>
      <c r="Q213" s="229">
        <f t="shared" si="230"/>
        <v>0</v>
      </c>
      <c r="R213" s="229">
        <f t="shared" si="230"/>
        <v>0</v>
      </c>
      <c r="S213" s="229">
        <f t="shared" si="230"/>
        <v>0</v>
      </c>
      <c r="T213" s="229">
        <f t="shared" si="230"/>
        <v>0</v>
      </c>
      <c r="U213" s="229">
        <f t="shared" si="230"/>
        <v>0</v>
      </c>
      <c r="V213" s="229">
        <f t="shared" si="230"/>
        <v>0</v>
      </c>
      <c r="W213" s="229">
        <f t="shared" si="233"/>
        <v>0</v>
      </c>
      <c r="X213" s="229">
        <f t="shared" si="233"/>
        <v>0</v>
      </c>
      <c r="Y213" s="229">
        <f t="shared" si="233"/>
        <v>0</v>
      </c>
      <c r="Z213" s="229">
        <f t="shared" si="233"/>
        <v>0</v>
      </c>
      <c r="AA213" s="229">
        <f t="shared" si="233"/>
        <v>0</v>
      </c>
      <c r="AB213" s="229">
        <f t="shared" si="233"/>
        <v>0</v>
      </c>
      <c r="AC213" s="229">
        <f t="shared" si="233"/>
        <v>0</v>
      </c>
      <c r="AD213" s="229">
        <f t="shared" si="233"/>
        <v>0</v>
      </c>
      <c r="AE213" s="229">
        <f t="shared" si="233"/>
        <v>0</v>
      </c>
      <c r="AF213" s="229">
        <f t="shared" si="233"/>
        <v>0</v>
      </c>
      <c r="AG213" s="229">
        <f t="shared" si="233"/>
        <v>0</v>
      </c>
      <c r="AH213" s="229">
        <f t="shared" si="233"/>
        <v>0</v>
      </c>
      <c r="AI213" s="229">
        <f t="shared" si="233"/>
        <v>0</v>
      </c>
      <c r="AJ213" s="229">
        <f t="shared" si="233"/>
        <v>0</v>
      </c>
      <c r="AK213" s="229">
        <f t="shared" si="233"/>
        <v>0</v>
      </c>
      <c r="AL213" s="229">
        <f t="shared" si="233"/>
        <v>0</v>
      </c>
      <c r="AM213" s="229">
        <f t="shared" si="234"/>
        <v>0</v>
      </c>
      <c r="AN213" s="229">
        <f t="shared" si="234"/>
        <v>0</v>
      </c>
      <c r="AO213" s="229">
        <f t="shared" si="235"/>
        <v>0</v>
      </c>
      <c r="AP213" s="229">
        <f t="shared" si="235"/>
        <v>0</v>
      </c>
      <c r="AQ213" s="229">
        <f t="shared" si="235"/>
        <v>0</v>
      </c>
      <c r="AR213" s="229">
        <f t="shared" si="235"/>
        <v>0</v>
      </c>
      <c r="AS213" s="229">
        <f t="shared" si="235"/>
        <v>0</v>
      </c>
      <c r="AT213" s="229">
        <f t="shared" si="235"/>
        <v>0</v>
      </c>
      <c r="AU213" s="229">
        <f t="shared" si="235"/>
        <v>0</v>
      </c>
      <c r="AV213" s="229">
        <f t="shared" si="235"/>
        <v>0</v>
      </c>
      <c r="AW213" s="229">
        <f t="shared" si="235"/>
        <v>0</v>
      </c>
      <c r="AX213" s="229">
        <f t="shared" si="235"/>
        <v>0</v>
      </c>
      <c r="AY213" s="229">
        <f t="shared" si="235"/>
        <v>0</v>
      </c>
      <c r="AZ213" s="229">
        <f t="shared" si="235"/>
        <v>0</v>
      </c>
      <c r="BA213" s="229">
        <f t="shared" si="235"/>
        <v>0</v>
      </c>
      <c r="BB213" s="229">
        <f t="shared" si="235"/>
        <v>0</v>
      </c>
      <c r="BC213" s="229">
        <f t="shared" si="235"/>
        <v>0</v>
      </c>
      <c r="BD213" s="229">
        <f t="shared" si="235"/>
        <v>0</v>
      </c>
      <c r="BE213" s="229">
        <f t="shared" si="235"/>
        <v>0</v>
      </c>
      <c r="BF213" s="229">
        <f t="shared" si="235"/>
        <v>0</v>
      </c>
      <c r="BG213" s="229">
        <f t="shared" si="235"/>
        <v>0</v>
      </c>
      <c r="BH213" s="229">
        <f t="shared" si="235"/>
        <v>0</v>
      </c>
      <c r="BI213" s="229">
        <f t="shared" si="235"/>
        <v>0</v>
      </c>
      <c r="BJ213" s="229">
        <f t="shared" si="235"/>
        <v>0</v>
      </c>
      <c r="BK213" s="229">
        <f t="shared" si="235"/>
        <v>0</v>
      </c>
      <c r="BL213" s="229">
        <f t="shared" si="235"/>
        <v>0</v>
      </c>
      <c r="BM213" s="229">
        <f t="shared" si="235"/>
        <v>0</v>
      </c>
      <c r="BN213" s="229">
        <f t="shared" si="235"/>
        <v>0</v>
      </c>
      <c r="BO213" s="229">
        <f t="shared" si="235"/>
        <v>0</v>
      </c>
      <c r="BP213" s="229">
        <f t="shared" si="235"/>
        <v>0</v>
      </c>
      <c r="BQ213" s="229">
        <f t="shared" si="235"/>
        <v>0</v>
      </c>
      <c r="BR213" s="229">
        <f t="shared" si="235"/>
        <v>0</v>
      </c>
      <c r="BS213" s="229">
        <f t="shared" si="235"/>
        <v>0</v>
      </c>
      <c r="BT213" s="229">
        <f t="shared" si="235"/>
        <v>0</v>
      </c>
      <c r="BU213" s="229">
        <f t="shared" si="235"/>
        <v>0</v>
      </c>
      <c r="BV213" s="229">
        <f t="shared" si="235"/>
        <v>0</v>
      </c>
      <c r="BW213" s="229">
        <f t="shared" si="235"/>
        <v>0</v>
      </c>
      <c r="BX213" s="229">
        <f t="shared" si="235"/>
        <v>0</v>
      </c>
      <c r="BY213" s="229">
        <f t="shared" si="235"/>
        <v>0</v>
      </c>
      <c r="BZ213" s="229">
        <f t="shared" si="235"/>
        <v>0</v>
      </c>
    </row>
    <row r="214" spans="1:78" s="310" customFormat="1" x14ac:dyDescent="0.2">
      <c r="A214" s="7" t="str">
        <f t="shared" si="232"/>
        <v>Roll-in 9</v>
      </c>
      <c r="B214" s="7">
        <f t="shared" si="232"/>
        <v>0</v>
      </c>
      <c r="C214" s="7">
        <f t="shared" si="212"/>
        <v>52</v>
      </c>
      <c r="D214" s="165">
        <f t="shared" si="228"/>
        <v>45046</v>
      </c>
      <c r="E214" s="68"/>
      <c r="F214" s="77"/>
      <c r="G214" s="229">
        <f t="shared" si="230"/>
        <v>0</v>
      </c>
      <c r="H214" s="229">
        <f t="shared" si="230"/>
        <v>0</v>
      </c>
      <c r="I214" s="229">
        <f t="shared" si="230"/>
        <v>0</v>
      </c>
      <c r="J214" s="229">
        <f t="shared" si="230"/>
        <v>0</v>
      </c>
      <c r="K214" s="229">
        <f t="shared" si="230"/>
        <v>0</v>
      </c>
      <c r="L214" s="229">
        <f t="shared" si="230"/>
        <v>0</v>
      </c>
      <c r="M214" s="229">
        <f t="shared" si="230"/>
        <v>0</v>
      </c>
      <c r="N214" s="229">
        <f t="shared" si="230"/>
        <v>0</v>
      </c>
      <c r="O214" s="229">
        <f t="shared" si="230"/>
        <v>0</v>
      </c>
      <c r="P214" s="229">
        <f t="shared" si="230"/>
        <v>0</v>
      </c>
      <c r="Q214" s="229">
        <f t="shared" si="230"/>
        <v>0</v>
      </c>
      <c r="R214" s="229">
        <f t="shared" si="230"/>
        <v>0</v>
      </c>
      <c r="S214" s="229">
        <f t="shared" si="230"/>
        <v>0</v>
      </c>
      <c r="T214" s="229">
        <f t="shared" si="230"/>
        <v>0</v>
      </c>
      <c r="U214" s="229">
        <f t="shared" si="230"/>
        <v>0</v>
      </c>
      <c r="V214" s="229">
        <f t="shared" si="230"/>
        <v>0</v>
      </c>
      <c r="W214" s="229">
        <f t="shared" si="233"/>
        <v>0</v>
      </c>
      <c r="X214" s="229">
        <f t="shared" si="233"/>
        <v>0</v>
      </c>
      <c r="Y214" s="229">
        <f t="shared" si="233"/>
        <v>0</v>
      </c>
      <c r="Z214" s="229">
        <f t="shared" si="233"/>
        <v>0</v>
      </c>
      <c r="AA214" s="229">
        <f t="shared" si="233"/>
        <v>0</v>
      </c>
      <c r="AB214" s="229">
        <f t="shared" si="233"/>
        <v>0</v>
      </c>
      <c r="AC214" s="229">
        <f t="shared" si="233"/>
        <v>0</v>
      </c>
      <c r="AD214" s="229">
        <f t="shared" si="233"/>
        <v>0</v>
      </c>
      <c r="AE214" s="229">
        <f t="shared" si="233"/>
        <v>0</v>
      </c>
      <c r="AF214" s="229">
        <f t="shared" si="233"/>
        <v>0</v>
      </c>
      <c r="AG214" s="229">
        <f t="shared" si="233"/>
        <v>0</v>
      </c>
      <c r="AH214" s="229">
        <f t="shared" si="233"/>
        <v>0</v>
      </c>
      <c r="AI214" s="229">
        <f t="shared" si="233"/>
        <v>0</v>
      </c>
      <c r="AJ214" s="229">
        <f t="shared" si="233"/>
        <v>0</v>
      </c>
      <c r="AK214" s="229">
        <f t="shared" si="233"/>
        <v>0</v>
      </c>
      <c r="AL214" s="229">
        <f t="shared" si="233"/>
        <v>0</v>
      </c>
      <c r="AM214" s="229">
        <f t="shared" si="234"/>
        <v>0</v>
      </c>
      <c r="AN214" s="229">
        <f t="shared" si="234"/>
        <v>0</v>
      </c>
      <c r="AO214" s="229">
        <f t="shared" si="235"/>
        <v>0</v>
      </c>
      <c r="AP214" s="229">
        <f t="shared" si="235"/>
        <v>0</v>
      </c>
      <c r="AQ214" s="229">
        <f t="shared" si="235"/>
        <v>0</v>
      </c>
      <c r="AR214" s="229">
        <f t="shared" si="235"/>
        <v>0</v>
      </c>
      <c r="AS214" s="229">
        <f t="shared" si="235"/>
        <v>0</v>
      </c>
      <c r="AT214" s="229">
        <f t="shared" si="235"/>
        <v>0</v>
      </c>
      <c r="AU214" s="229">
        <f t="shared" si="235"/>
        <v>0</v>
      </c>
      <c r="AV214" s="229">
        <f t="shared" si="235"/>
        <v>0</v>
      </c>
      <c r="AW214" s="229">
        <f t="shared" si="235"/>
        <v>0</v>
      </c>
      <c r="AX214" s="229">
        <f t="shared" si="235"/>
        <v>0</v>
      </c>
      <c r="AY214" s="229">
        <f t="shared" si="235"/>
        <v>0</v>
      </c>
      <c r="AZ214" s="229">
        <f t="shared" si="235"/>
        <v>0</v>
      </c>
      <c r="BA214" s="229">
        <f t="shared" si="235"/>
        <v>0</v>
      </c>
      <c r="BB214" s="229">
        <f t="shared" si="235"/>
        <v>0</v>
      </c>
      <c r="BC214" s="229">
        <f t="shared" si="235"/>
        <v>0</v>
      </c>
      <c r="BD214" s="229">
        <f t="shared" si="235"/>
        <v>0</v>
      </c>
      <c r="BE214" s="229">
        <f t="shared" si="235"/>
        <v>0</v>
      </c>
      <c r="BF214" s="229">
        <f t="shared" si="235"/>
        <v>0</v>
      </c>
      <c r="BG214" s="229">
        <f t="shared" si="235"/>
        <v>0</v>
      </c>
      <c r="BH214" s="229">
        <f t="shared" si="235"/>
        <v>0</v>
      </c>
      <c r="BI214" s="229">
        <f t="shared" si="235"/>
        <v>0</v>
      </c>
      <c r="BJ214" s="229">
        <f t="shared" si="235"/>
        <v>0</v>
      </c>
      <c r="BK214" s="229">
        <f t="shared" si="235"/>
        <v>0</v>
      </c>
      <c r="BL214" s="229">
        <f t="shared" si="235"/>
        <v>0</v>
      </c>
      <c r="BM214" s="229">
        <f t="shared" si="235"/>
        <v>0</v>
      </c>
      <c r="BN214" s="229">
        <f t="shared" si="235"/>
        <v>0</v>
      </c>
      <c r="BO214" s="229">
        <f t="shared" si="235"/>
        <v>0</v>
      </c>
      <c r="BP214" s="229">
        <f t="shared" si="235"/>
        <v>0</v>
      </c>
      <c r="BQ214" s="229">
        <f t="shared" si="235"/>
        <v>0</v>
      </c>
      <c r="BR214" s="229">
        <f t="shared" si="235"/>
        <v>0</v>
      </c>
      <c r="BS214" s="229">
        <f t="shared" si="235"/>
        <v>0</v>
      </c>
      <c r="BT214" s="229">
        <f t="shared" si="235"/>
        <v>0</v>
      </c>
      <c r="BU214" s="229">
        <f t="shared" si="235"/>
        <v>0</v>
      </c>
      <c r="BV214" s="229">
        <f t="shared" si="235"/>
        <v>0</v>
      </c>
      <c r="BW214" s="229">
        <f t="shared" si="235"/>
        <v>0</v>
      </c>
      <c r="BX214" s="229">
        <f t="shared" si="235"/>
        <v>0</v>
      </c>
      <c r="BY214" s="229">
        <f t="shared" si="235"/>
        <v>0</v>
      </c>
      <c r="BZ214" s="229">
        <f t="shared" si="235"/>
        <v>0</v>
      </c>
    </row>
    <row r="215" spans="1:78" s="310" customFormat="1" x14ac:dyDescent="0.2">
      <c r="A215" s="7" t="str">
        <f t="shared" si="232"/>
        <v>Roll-in 9</v>
      </c>
      <c r="B215" s="7">
        <f t="shared" si="232"/>
        <v>0</v>
      </c>
      <c r="C215" s="7">
        <f t="shared" si="212"/>
        <v>53</v>
      </c>
      <c r="D215" s="165">
        <f t="shared" si="228"/>
        <v>45077</v>
      </c>
      <c r="E215" s="68"/>
      <c r="F215" s="77"/>
      <c r="G215" s="229">
        <f t="shared" si="230"/>
        <v>0</v>
      </c>
      <c r="H215" s="229">
        <f t="shared" si="230"/>
        <v>0</v>
      </c>
      <c r="I215" s="229">
        <f t="shared" si="230"/>
        <v>0</v>
      </c>
      <c r="J215" s="229">
        <f t="shared" si="230"/>
        <v>0</v>
      </c>
      <c r="K215" s="229">
        <f t="shared" si="230"/>
        <v>0</v>
      </c>
      <c r="L215" s="229">
        <f t="shared" si="230"/>
        <v>0</v>
      </c>
      <c r="M215" s="229">
        <f t="shared" si="230"/>
        <v>0</v>
      </c>
      <c r="N215" s="229">
        <f t="shared" si="230"/>
        <v>0</v>
      </c>
      <c r="O215" s="229">
        <f t="shared" si="230"/>
        <v>0</v>
      </c>
      <c r="P215" s="229">
        <f t="shared" si="230"/>
        <v>0</v>
      </c>
      <c r="Q215" s="229">
        <f t="shared" si="230"/>
        <v>0</v>
      </c>
      <c r="R215" s="229">
        <f t="shared" si="230"/>
        <v>0</v>
      </c>
      <c r="S215" s="229">
        <f t="shared" si="230"/>
        <v>0</v>
      </c>
      <c r="T215" s="229">
        <f t="shared" si="230"/>
        <v>0</v>
      </c>
      <c r="U215" s="229">
        <f t="shared" si="230"/>
        <v>0</v>
      </c>
      <c r="V215" s="229">
        <f t="shared" ref="V215" si="236">IF($D215=V$9,$E215*$G$3/2,IF(AND($C215+$E$3&gt;V$8,V$9&gt;$D215),$E215*$G$3,0))</f>
        <v>0</v>
      </c>
      <c r="W215" s="229">
        <f t="shared" si="233"/>
        <v>0</v>
      </c>
      <c r="X215" s="229">
        <f t="shared" si="233"/>
        <v>0</v>
      </c>
      <c r="Y215" s="229">
        <f t="shared" si="233"/>
        <v>0</v>
      </c>
      <c r="Z215" s="229">
        <f t="shared" si="233"/>
        <v>0</v>
      </c>
      <c r="AA215" s="229">
        <f t="shared" si="233"/>
        <v>0</v>
      </c>
      <c r="AB215" s="229">
        <f t="shared" si="233"/>
        <v>0</v>
      </c>
      <c r="AC215" s="229">
        <f t="shared" si="233"/>
        <v>0</v>
      </c>
      <c r="AD215" s="229">
        <f t="shared" si="233"/>
        <v>0</v>
      </c>
      <c r="AE215" s="229">
        <f t="shared" si="233"/>
        <v>0</v>
      </c>
      <c r="AF215" s="229">
        <f t="shared" si="233"/>
        <v>0</v>
      </c>
      <c r="AG215" s="229">
        <f t="shared" si="233"/>
        <v>0</v>
      </c>
      <c r="AH215" s="229">
        <f t="shared" si="233"/>
        <v>0</v>
      </c>
      <c r="AI215" s="229">
        <f t="shared" si="233"/>
        <v>0</v>
      </c>
      <c r="AJ215" s="229">
        <f t="shared" si="233"/>
        <v>0</v>
      </c>
      <c r="AK215" s="229">
        <f t="shared" si="233"/>
        <v>0</v>
      </c>
      <c r="AL215" s="229">
        <f t="shared" si="233"/>
        <v>0</v>
      </c>
      <c r="AM215" s="229">
        <f t="shared" si="234"/>
        <v>0</v>
      </c>
      <c r="AN215" s="229">
        <f t="shared" si="234"/>
        <v>0</v>
      </c>
      <c r="AO215" s="229">
        <f t="shared" si="235"/>
        <v>0</v>
      </c>
      <c r="AP215" s="229">
        <f t="shared" si="235"/>
        <v>0</v>
      </c>
      <c r="AQ215" s="229">
        <f t="shared" si="235"/>
        <v>0</v>
      </c>
      <c r="AR215" s="229">
        <f t="shared" si="235"/>
        <v>0</v>
      </c>
      <c r="AS215" s="229">
        <f t="shared" si="235"/>
        <v>0</v>
      </c>
      <c r="AT215" s="229">
        <f t="shared" si="235"/>
        <v>0</v>
      </c>
      <c r="AU215" s="229">
        <f t="shared" si="235"/>
        <v>0</v>
      </c>
      <c r="AV215" s="229">
        <f t="shared" si="235"/>
        <v>0</v>
      </c>
      <c r="AW215" s="229">
        <f t="shared" si="235"/>
        <v>0</v>
      </c>
      <c r="AX215" s="229">
        <f t="shared" si="235"/>
        <v>0</v>
      </c>
      <c r="AY215" s="229">
        <f t="shared" si="235"/>
        <v>0</v>
      </c>
      <c r="AZ215" s="229">
        <f t="shared" si="235"/>
        <v>0</v>
      </c>
      <c r="BA215" s="229">
        <f t="shared" si="235"/>
        <v>0</v>
      </c>
      <c r="BB215" s="229">
        <f t="shared" si="235"/>
        <v>0</v>
      </c>
      <c r="BC215" s="229">
        <f t="shared" si="235"/>
        <v>0</v>
      </c>
      <c r="BD215" s="229">
        <f t="shared" si="235"/>
        <v>0</v>
      </c>
      <c r="BE215" s="229">
        <f t="shared" si="235"/>
        <v>0</v>
      </c>
      <c r="BF215" s="229">
        <f t="shared" si="235"/>
        <v>0</v>
      </c>
      <c r="BG215" s="229">
        <f t="shared" si="235"/>
        <v>0</v>
      </c>
      <c r="BH215" s="229">
        <f t="shared" si="235"/>
        <v>0</v>
      </c>
      <c r="BI215" s="229">
        <f t="shared" si="235"/>
        <v>0</v>
      </c>
      <c r="BJ215" s="229">
        <f t="shared" si="235"/>
        <v>0</v>
      </c>
      <c r="BK215" s="229">
        <f t="shared" si="235"/>
        <v>0</v>
      </c>
      <c r="BL215" s="229">
        <f t="shared" si="235"/>
        <v>0</v>
      </c>
      <c r="BM215" s="229">
        <f t="shared" si="235"/>
        <v>0</v>
      </c>
      <c r="BN215" s="229">
        <f t="shared" si="235"/>
        <v>0</v>
      </c>
      <c r="BO215" s="229">
        <f t="shared" si="235"/>
        <v>0</v>
      </c>
      <c r="BP215" s="229">
        <f t="shared" si="235"/>
        <v>0</v>
      </c>
      <c r="BQ215" s="229">
        <f t="shared" si="235"/>
        <v>0</v>
      </c>
      <c r="BR215" s="229">
        <f t="shared" si="235"/>
        <v>0</v>
      </c>
      <c r="BS215" s="229">
        <f t="shared" si="235"/>
        <v>0</v>
      </c>
      <c r="BT215" s="229">
        <f t="shared" si="235"/>
        <v>0</v>
      </c>
      <c r="BU215" s="229">
        <f t="shared" ref="AO215:BZ222" si="237">IF($D215=BU$9,$E215*$G$3/2,IF(AND($C215+$E$3&gt;BU$8,BU$9&gt;$D215),$E215*$G$3,0))</f>
        <v>0</v>
      </c>
      <c r="BV215" s="229">
        <f t="shared" si="237"/>
        <v>0</v>
      </c>
      <c r="BW215" s="229">
        <f t="shared" si="237"/>
        <v>0</v>
      </c>
      <c r="BX215" s="229">
        <f t="shared" si="237"/>
        <v>0</v>
      </c>
      <c r="BY215" s="229">
        <f t="shared" si="237"/>
        <v>0</v>
      </c>
      <c r="BZ215" s="229">
        <f t="shared" si="237"/>
        <v>0</v>
      </c>
    </row>
    <row r="216" spans="1:78" s="310" customFormat="1" x14ac:dyDescent="0.2">
      <c r="A216" s="7" t="str">
        <f t="shared" si="232"/>
        <v>Roll-in 9</v>
      </c>
      <c r="B216" s="7">
        <f t="shared" si="232"/>
        <v>0</v>
      </c>
      <c r="C216" s="7">
        <f t="shared" si="212"/>
        <v>54</v>
      </c>
      <c r="D216" s="165">
        <f t="shared" si="228"/>
        <v>45107</v>
      </c>
      <c r="E216" s="68"/>
      <c r="F216" s="77"/>
      <c r="G216" s="229">
        <f t="shared" ref="G216:V231" si="238">IF($D216=G$9,$E216*$G$3/2,IF(AND($C216+$E$3&gt;G$8,G$9&gt;$D216),$E216*$G$3,0))</f>
        <v>0</v>
      </c>
      <c r="H216" s="229">
        <f t="shared" si="238"/>
        <v>0</v>
      </c>
      <c r="I216" s="229">
        <f t="shared" si="238"/>
        <v>0</v>
      </c>
      <c r="J216" s="229">
        <f t="shared" si="238"/>
        <v>0</v>
      </c>
      <c r="K216" s="229">
        <f t="shared" si="238"/>
        <v>0</v>
      </c>
      <c r="L216" s="229">
        <f t="shared" si="238"/>
        <v>0</v>
      </c>
      <c r="M216" s="229">
        <f t="shared" si="238"/>
        <v>0</v>
      </c>
      <c r="N216" s="229">
        <f t="shared" si="238"/>
        <v>0</v>
      </c>
      <c r="O216" s="229">
        <f t="shared" si="238"/>
        <v>0</v>
      </c>
      <c r="P216" s="229">
        <f t="shared" si="238"/>
        <v>0</v>
      </c>
      <c r="Q216" s="229">
        <f t="shared" si="238"/>
        <v>0</v>
      </c>
      <c r="R216" s="229">
        <f t="shared" si="238"/>
        <v>0</v>
      </c>
      <c r="S216" s="229">
        <f t="shared" si="238"/>
        <v>0</v>
      </c>
      <c r="T216" s="229">
        <f t="shared" si="238"/>
        <v>0</v>
      </c>
      <c r="U216" s="229">
        <f t="shared" si="238"/>
        <v>0</v>
      </c>
      <c r="V216" s="229">
        <f t="shared" si="238"/>
        <v>0</v>
      </c>
      <c r="W216" s="229">
        <f t="shared" si="233"/>
        <v>0</v>
      </c>
      <c r="X216" s="229">
        <f t="shared" si="233"/>
        <v>0</v>
      </c>
      <c r="Y216" s="229">
        <f t="shared" si="233"/>
        <v>0</v>
      </c>
      <c r="Z216" s="229">
        <f t="shared" si="233"/>
        <v>0</v>
      </c>
      <c r="AA216" s="229">
        <f t="shared" si="233"/>
        <v>0</v>
      </c>
      <c r="AB216" s="229">
        <f t="shared" si="233"/>
        <v>0</v>
      </c>
      <c r="AC216" s="229">
        <f t="shared" si="233"/>
        <v>0</v>
      </c>
      <c r="AD216" s="229">
        <f t="shared" si="233"/>
        <v>0</v>
      </c>
      <c r="AE216" s="229">
        <f t="shared" si="233"/>
        <v>0</v>
      </c>
      <c r="AF216" s="229">
        <f t="shared" si="233"/>
        <v>0</v>
      </c>
      <c r="AG216" s="229">
        <f t="shared" si="233"/>
        <v>0</v>
      </c>
      <c r="AH216" s="229">
        <f t="shared" si="233"/>
        <v>0</v>
      </c>
      <c r="AI216" s="229">
        <f t="shared" si="233"/>
        <v>0</v>
      </c>
      <c r="AJ216" s="229">
        <f t="shared" si="233"/>
        <v>0</v>
      </c>
      <c r="AK216" s="229">
        <f t="shared" si="233"/>
        <v>0</v>
      </c>
      <c r="AL216" s="229">
        <f t="shared" si="233"/>
        <v>0</v>
      </c>
      <c r="AM216" s="229">
        <f t="shared" si="234"/>
        <v>0</v>
      </c>
      <c r="AN216" s="229">
        <f t="shared" si="234"/>
        <v>0</v>
      </c>
      <c r="AO216" s="229">
        <f t="shared" si="237"/>
        <v>0</v>
      </c>
      <c r="AP216" s="229">
        <f t="shared" si="237"/>
        <v>0</v>
      </c>
      <c r="AQ216" s="229">
        <f t="shared" si="237"/>
        <v>0</v>
      </c>
      <c r="AR216" s="229">
        <f t="shared" si="237"/>
        <v>0</v>
      </c>
      <c r="AS216" s="229">
        <f t="shared" si="237"/>
        <v>0</v>
      </c>
      <c r="AT216" s="229">
        <f t="shared" si="237"/>
        <v>0</v>
      </c>
      <c r="AU216" s="229">
        <f t="shared" si="237"/>
        <v>0</v>
      </c>
      <c r="AV216" s="229">
        <f t="shared" si="237"/>
        <v>0</v>
      </c>
      <c r="AW216" s="229">
        <f t="shared" si="237"/>
        <v>0</v>
      </c>
      <c r="AX216" s="229">
        <f t="shared" si="237"/>
        <v>0</v>
      </c>
      <c r="AY216" s="229">
        <f t="shared" si="237"/>
        <v>0</v>
      </c>
      <c r="AZ216" s="229">
        <f t="shared" si="237"/>
        <v>0</v>
      </c>
      <c r="BA216" s="229">
        <f t="shared" si="237"/>
        <v>0</v>
      </c>
      <c r="BB216" s="229">
        <f t="shared" si="237"/>
        <v>0</v>
      </c>
      <c r="BC216" s="229">
        <f t="shared" si="237"/>
        <v>0</v>
      </c>
      <c r="BD216" s="229">
        <f t="shared" si="237"/>
        <v>0</v>
      </c>
      <c r="BE216" s="229">
        <f t="shared" si="237"/>
        <v>0</v>
      </c>
      <c r="BF216" s="229">
        <f t="shared" si="237"/>
        <v>0</v>
      </c>
      <c r="BG216" s="229">
        <f t="shared" si="237"/>
        <v>0</v>
      </c>
      <c r="BH216" s="229">
        <f t="shared" si="237"/>
        <v>0</v>
      </c>
      <c r="BI216" s="229">
        <f t="shared" si="237"/>
        <v>0</v>
      </c>
      <c r="BJ216" s="229">
        <f t="shared" si="237"/>
        <v>0</v>
      </c>
      <c r="BK216" s="229">
        <f t="shared" si="237"/>
        <v>0</v>
      </c>
      <c r="BL216" s="229">
        <f t="shared" si="237"/>
        <v>0</v>
      </c>
      <c r="BM216" s="229">
        <f t="shared" si="237"/>
        <v>0</v>
      </c>
      <c r="BN216" s="229">
        <f t="shared" si="237"/>
        <v>0</v>
      </c>
      <c r="BO216" s="229">
        <f t="shared" si="237"/>
        <v>0</v>
      </c>
      <c r="BP216" s="229">
        <f t="shared" si="237"/>
        <v>0</v>
      </c>
      <c r="BQ216" s="229">
        <f t="shared" si="237"/>
        <v>0</v>
      </c>
      <c r="BR216" s="229">
        <f t="shared" si="237"/>
        <v>0</v>
      </c>
      <c r="BS216" s="229">
        <f t="shared" si="237"/>
        <v>0</v>
      </c>
      <c r="BT216" s="229">
        <f t="shared" si="237"/>
        <v>0</v>
      </c>
      <c r="BU216" s="229">
        <f t="shared" si="237"/>
        <v>0</v>
      </c>
      <c r="BV216" s="229">
        <f t="shared" si="237"/>
        <v>0</v>
      </c>
      <c r="BW216" s="229">
        <f t="shared" si="237"/>
        <v>0</v>
      </c>
      <c r="BX216" s="229">
        <f t="shared" si="237"/>
        <v>0</v>
      </c>
      <c r="BY216" s="229">
        <f t="shared" si="237"/>
        <v>0</v>
      </c>
      <c r="BZ216" s="229">
        <f t="shared" si="237"/>
        <v>0</v>
      </c>
    </row>
    <row r="217" spans="1:78" s="310" customFormat="1" x14ac:dyDescent="0.2">
      <c r="A217" s="7" t="str">
        <f t="shared" si="232"/>
        <v>Roll-in 9</v>
      </c>
      <c r="B217" s="7">
        <f t="shared" si="232"/>
        <v>0</v>
      </c>
      <c r="C217" s="7">
        <f t="shared" si="212"/>
        <v>55</v>
      </c>
      <c r="D217" s="165">
        <f t="shared" si="228"/>
        <v>45138</v>
      </c>
      <c r="E217" s="68"/>
      <c r="F217" s="77"/>
      <c r="G217" s="229">
        <f t="shared" si="238"/>
        <v>0</v>
      </c>
      <c r="H217" s="229">
        <f t="shared" si="238"/>
        <v>0</v>
      </c>
      <c r="I217" s="229">
        <f t="shared" si="238"/>
        <v>0</v>
      </c>
      <c r="J217" s="229">
        <f t="shared" si="238"/>
        <v>0</v>
      </c>
      <c r="K217" s="229">
        <f t="shared" si="238"/>
        <v>0</v>
      </c>
      <c r="L217" s="229">
        <f t="shared" si="238"/>
        <v>0</v>
      </c>
      <c r="M217" s="229">
        <f t="shared" si="238"/>
        <v>0</v>
      </c>
      <c r="N217" s="229">
        <f t="shared" si="238"/>
        <v>0</v>
      </c>
      <c r="O217" s="229">
        <f t="shared" si="238"/>
        <v>0</v>
      </c>
      <c r="P217" s="229">
        <f t="shared" si="238"/>
        <v>0</v>
      </c>
      <c r="Q217" s="229">
        <f t="shared" si="238"/>
        <v>0</v>
      </c>
      <c r="R217" s="229">
        <f t="shared" si="238"/>
        <v>0</v>
      </c>
      <c r="S217" s="229">
        <f t="shared" si="238"/>
        <v>0</v>
      </c>
      <c r="T217" s="229">
        <f t="shared" si="238"/>
        <v>0</v>
      </c>
      <c r="U217" s="229">
        <f t="shared" si="238"/>
        <v>0</v>
      </c>
      <c r="V217" s="229">
        <f t="shared" si="238"/>
        <v>0</v>
      </c>
      <c r="W217" s="229">
        <f t="shared" si="233"/>
        <v>0</v>
      </c>
      <c r="X217" s="229">
        <f t="shared" si="233"/>
        <v>0</v>
      </c>
      <c r="Y217" s="229">
        <f t="shared" si="233"/>
        <v>0</v>
      </c>
      <c r="Z217" s="229">
        <f t="shared" si="233"/>
        <v>0</v>
      </c>
      <c r="AA217" s="229">
        <f t="shared" si="233"/>
        <v>0</v>
      </c>
      <c r="AB217" s="229">
        <f t="shared" si="233"/>
        <v>0</v>
      </c>
      <c r="AC217" s="229">
        <f t="shared" si="233"/>
        <v>0</v>
      </c>
      <c r="AD217" s="229">
        <f t="shared" si="233"/>
        <v>0</v>
      </c>
      <c r="AE217" s="229">
        <f t="shared" si="233"/>
        <v>0</v>
      </c>
      <c r="AF217" s="229">
        <f t="shared" si="233"/>
        <v>0</v>
      </c>
      <c r="AG217" s="229">
        <f t="shared" si="233"/>
        <v>0</v>
      </c>
      <c r="AH217" s="229">
        <f t="shared" si="233"/>
        <v>0</v>
      </c>
      <c r="AI217" s="229">
        <f t="shared" si="233"/>
        <v>0</v>
      </c>
      <c r="AJ217" s="229">
        <f t="shared" si="233"/>
        <v>0</v>
      </c>
      <c r="AK217" s="229">
        <f t="shared" si="233"/>
        <v>0</v>
      </c>
      <c r="AL217" s="229">
        <f t="shared" si="233"/>
        <v>0</v>
      </c>
      <c r="AM217" s="229">
        <f t="shared" si="234"/>
        <v>0</v>
      </c>
      <c r="AN217" s="229">
        <f t="shared" si="234"/>
        <v>0</v>
      </c>
      <c r="AO217" s="229">
        <f t="shared" si="237"/>
        <v>0</v>
      </c>
      <c r="AP217" s="229">
        <f t="shared" si="237"/>
        <v>0</v>
      </c>
      <c r="AQ217" s="229">
        <f t="shared" si="237"/>
        <v>0</v>
      </c>
      <c r="AR217" s="229">
        <f t="shared" si="237"/>
        <v>0</v>
      </c>
      <c r="AS217" s="229">
        <f t="shared" si="237"/>
        <v>0</v>
      </c>
      <c r="AT217" s="229">
        <f t="shared" si="237"/>
        <v>0</v>
      </c>
      <c r="AU217" s="229">
        <f t="shared" si="237"/>
        <v>0</v>
      </c>
      <c r="AV217" s="229">
        <f t="shared" si="237"/>
        <v>0</v>
      </c>
      <c r="AW217" s="229">
        <f t="shared" si="237"/>
        <v>0</v>
      </c>
      <c r="AX217" s="229">
        <f t="shared" si="237"/>
        <v>0</v>
      </c>
      <c r="AY217" s="229">
        <f t="shared" si="237"/>
        <v>0</v>
      </c>
      <c r="AZ217" s="229">
        <f t="shared" si="237"/>
        <v>0</v>
      </c>
      <c r="BA217" s="229">
        <f t="shared" si="237"/>
        <v>0</v>
      </c>
      <c r="BB217" s="229">
        <f t="shared" si="237"/>
        <v>0</v>
      </c>
      <c r="BC217" s="229">
        <f t="shared" si="237"/>
        <v>0</v>
      </c>
      <c r="BD217" s="229">
        <f t="shared" si="237"/>
        <v>0</v>
      </c>
      <c r="BE217" s="229">
        <f t="shared" si="237"/>
        <v>0</v>
      </c>
      <c r="BF217" s="229">
        <f t="shared" si="237"/>
        <v>0</v>
      </c>
      <c r="BG217" s="229">
        <f t="shared" si="237"/>
        <v>0</v>
      </c>
      <c r="BH217" s="229">
        <f t="shared" si="237"/>
        <v>0</v>
      </c>
      <c r="BI217" s="229">
        <f t="shared" si="237"/>
        <v>0</v>
      </c>
      <c r="BJ217" s="229">
        <f t="shared" si="237"/>
        <v>0</v>
      </c>
      <c r="BK217" s="229">
        <f t="shared" si="237"/>
        <v>0</v>
      </c>
      <c r="BL217" s="229">
        <f t="shared" si="237"/>
        <v>0</v>
      </c>
      <c r="BM217" s="229">
        <f t="shared" si="237"/>
        <v>0</v>
      </c>
      <c r="BN217" s="229">
        <f t="shared" si="237"/>
        <v>0</v>
      </c>
      <c r="BO217" s="229">
        <f t="shared" si="237"/>
        <v>0</v>
      </c>
      <c r="BP217" s="229">
        <f t="shared" si="237"/>
        <v>0</v>
      </c>
      <c r="BQ217" s="229">
        <f t="shared" si="237"/>
        <v>0</v>
      </c>
      <c r="BR217" s="229">
        <f t="shared" si="237"/>
        <v>0</v>
      </c>
      <c r="BS217" s="229">
        <f t="shared" si="237"/>
        <v>0</v>
      </c>
      <c r="BT217" s="229">
        <f t="shared" si="237"/>
        <v>0</v>
      </c>
      <c r="BU217" s="229">
        <f t="shared" si="237"/>
        <v>0</v>
      </c>
      <c r="BV217" s="229">
        <f t="shared" si="237"/>
        <v>0</v>
      </c>
      <c r="BW217" s="229">
        <f t="shared" si="237"/>
        <v>0</v>
      </c>
      <c r="BX217" s="229">
        <f t="shared" si="237"/>
        <v>0</v>
      </c>
      <c r="BY217" s="229">
        <f t="shared" si="237"/>
        <v>0</v>
      </c>
      <c r="BZ217" s="229">
        <f t="shared" si="237"/>
        <v>0</v>
      </c>
    </row>
    <row r="218" spans="1:78" s="310" customFormat="1" x14ac:dyDescent="0.2">
      <c r="A218" s="7" t="str">
        <f t="shared" si="232"/>
        <v>Roll-in 9</v>
      </c>
      <c r="B218" s="7">
        <f t="shared" si="232"/>
        <v>0</v>
      </c>
      <c r="C218" s="7">
        <f t="shared" si="212"/>
        <v>56</v>
      </c>
      <c r="D218" s="165">
        <f t="shared" si="228"/>
        <v>45169</v>
      </c>
      <c r="E218" s="68"/>
      <c r="F218" s="77"/>
      <c r="G218" s="229">
        <f t="shared" si="238"/>
        <v>0</v>
      </c>
      <c r="H218" s="229">
        <f t="shared" si="238"/>
        <v>0</v>
      </c>
      <c r="I218" s="229">
        <f t="shared" si="238"/>
        <v>0</v>
      </c>
      <c r="J218" s="229">
        <f t="shared" si="238"/>
        <v>0</v>
      </c>
      <c r="K218" s="229">
        <f t="shared" si="238"/>
        <v>0</v>
      </c>
      <c r="L218" s="229">
        <f t="shared" si="238"/>
        <v>0</v>
      </c>
      <c r="M218" s="229">
        <f t="shared" si="238"/>
        <v>0</v>
      </c>
      <c r="N218" s="229">
        <f t="shared" si="238"/>
        <v>0</v>
      </c>
      <c r="O218" s="229">
        <f t="shared" si="238"/>
        <v>0</v>
      </c>
      <c r="P218" s="229">
        <f t="shared" si="238"/>
        <v>0</v>
      </c>
      <c r="Q218" s="229">
        <f t="shared" si="238"/>
        <v>0</v>
      </c>
      <c r="R218" s="229">
        <f t="shared" si="238"/>
        <v>0</v>
      </c>
      <c r="S218" s="229">
        <f t="shared" si="238"/>
        <v>0</v>
      </c>
      <c r="T218" s="229">
        <f t="shared" si="238"/>
        <v>0</v>
      </c>
      <c r="U218" s="229">
        <f t="shared" si="238"/>
        <v>0</v>
      </c>
      <c r="V218" s="229">
        <f t="shared" si="238"/>
        <v>0</v>
      </c>
      <c r="W218" s="229">
        <f t="shared" si="233"/>
        <v>0</v>
      </c>
      <c r="X218" s="229">
        <f t="shared" si="233"/>
        <v>0</v>
      </c>
      <c r="Y218" s="229">
        <f t="shared" si="233"/>
        <v>0</v>
      </c>
      <c r="Z218" s="229">
        <f t="shared" si="233"/>
        <v>0</v>
      </c>
      <c r="AA218" s="229">
        <f t="shared" si="233"/>
        <v>0</v>
      </c>
      <c r="AB218" s="229">
        <f t="shared" si="233"/>
        <v>0</v>
      </c>
      <c r="AC218" s="229">
        <f t="shared" si="233"/>
        <v>0</v>
      </c>
      <c r="AD218" s="229">
        <f t="shared" si="233"/>
        <v>0</v>
      </c>
      <c r="AE218" s="229">
        <f t="shared" si="233"/>
        <v>0</v>
      </c>
      <c r="AF218" s="229">
        <f t="shared" si="233"/>
        <v>0</v>
      </c>
      <c r="AG218" s="229">
        <f t="shared" si="233"/>
        <v>0</v>
      </c>
      <c r="AH218" s="229">
        <f t="shared" si="233"/>
        <v>0</v>
      </c>
      <c r="AI218" s="229">
        <f t="shared" si="233"/>
        <v>0</v>
      </c>
      <c r="AJ218" s="229">
        <f t="shared" si="233"/>
        <v>0</v>
      </c>
      <c r="AK218" s="229">
        <f t="shared" si="233"/>
        <v>0</v>
      </c>
      <c r="AL218" s="229">
        <f t="shared" si="233"/>
        <v>0</v>
      </c>
      <c r="AM218" s="229">
        <f t="shared" si="234"/>
        <v>0</v>
      </c>
      <c r="AN218" s="229">
        <f t="shared" si="234"/>
        <v>0</v>
      </c>
      <c r="AO218" s="229">
        <f t="shared" si="237"/>
        <v>0</v>
      </c>
      <c r="AP218" s="229">
        <f t="shared" si="237"/>
        <v>0</v>
      </c>
      <c r="AQ218" s="229">
        <f t="shared" si="237"/>
        <v>0</v>
      </c>
      <c r="AR218" s="229">
        <f t="shared" si="237"/>
        <v>0</v>
      </c>
      <c r="AS218" s="229">
        <f t="shared" si="237"/>
        <v>0</v>
      </c>
      <c r="AT218" s="229">
        <f t="shared" si="237"/>
        <v>0</v>
      </c>
      <c r="AU218" s="229">
        <f t="shared" si="237"/>
        <v>0</v>
      </c>
      <c r="AV218" s="229">
        <f t="shared" si="237"/>
        <v>0</v>
      </c>
      <c r="AW218" s="229">
        <f t="shared" si="237"/>
        <v>0</v>
      </c>
      <c r="AX218" s="229">
        <f t="shared" si="237"/>
        <v>0</v>
      </c>
      <c r="AY218" s="229">
        <f t="shared" si="237"/>
        <v>0</v>
      </c>
      <c r="AZ218" s="229">
        <f t="shared" si="237"/>
        <v>0</v>
      </c>
      <c r="BA218" s="229">
        <f t="shared" si="237"/>
        <v>0</v>
      </c>
      <c r="BB218" s="229">
        <f t="shared" si="237"/>
        <v>0</v>
      </c>
      <c r="BC218" s="229">
        <f t="shared" si="237"/>
        <v>0</v>
      </c>
      <c r="BD218" s="229">
        <f t="shared" si="237"/>
        <v>0</v>
      </c>
      <c r="BE218" s="229">
        <f t="shared" si="237"/>
        <v>0</v>
      </c>
      <c r="BF218" s="229">
        <f t="shared" si="237"/>
        <v>0</v>
      </c>
      <c r="BG218" s="229">
        <f t="shared" si="237"/>
        <v>0</v>
      </c>
      <c r="BH218" s="229">
        <f t="shared" si="237"/>
        <v>0</v>
      </c>
      <c r="BI218" s="229">
        <f t="shared" si="237"/>
        <v>0</v>
      </c>
      <c r="BJ218" s="229">
        <f t="shared" si="237"/>
        <v>0</v>
      </c>
      <c r="BK218" s="229">
        <f t="shared" si="237"/>
        <v>0</v>
      </c>
      <c r="BL218" s="229">
        <f t="shared" si="237"/>
        <v>0</v>
      </c>
      <c r="BM218" s="229">
        <f t="shared" si="237"/>
        <v>0</v>
      </c>
      <c r="BN218" s="229">
        <f t="shared" si="237"/>
        <v>0</v>
      </c>
      <c r="BO218" s="229">
        <f t="shared" si="237"/>
        <v>0</v>
      </c>
      <c r="BP218" s="229">
        <f t="shared" si="237"/>
        <v>0</v>
      </c>
      <c r="BQ218" s="229">
        <f t="shared" si="237"/>
        <v>0</v>
      </c>
      <c r="BR218" s="229">
        <f t="shared" si="237"/>
        <v>0</v>
      </c>
      <c r="BS218" s="229">
        <f t="shared" si="237"/>
        <v>0</v>
      </c>
      <c r="BT218" s="229">
        <f t="shared" si="237"/>
        <v>0</v>
      </c>
      <c r="BU218" s="229">
        <f t="shared" si="237"/>
        <v>0</v>
      </c>
      <c r="BV218" s="229">
        <f t="shared" si="237"/>
        <v>0</v>
      </c>
      <c r="BW218" s="229">
        <f t="shared" si="237"/>
        <v>0</v>
      </c>
      <c r="BX218" s="229">
        <f t="shared" si="237"/>
        <v>0</v>
      </c>
      <c r="BY218" s="229">
        <f t="shared" si="237"/>
        <v>0</v>
      </c>
      <c r="BZ218" s="229">
        <f t="shared" si="237"/>
        <v>0</v>
      </c>
    </row>
    <row r="219" spans="1:78" s="310" customFormat="1" x14ac:dyDescent="0.2">
      <c r="A219" s="7" t="str">
        <f t="shared" si="232"/>
        <v>Roll-in 10</v>
      </c>
      <c r="B219" s="7">
        <f t="shared" si="232"/>
        <v>0</v>
      </c>
      <c r="C219" s="7">
        <f t="shared" si="212"/>
        <v>57</v>
      </c>
      <c r="D219" s="165">
        <f t="shared" si="228"/>
        <v>45199</v>
      </c>
      <c r="E219" s="68"/>
      <c r="F219" s="77"/>
      <c r="G219" s="229">
        <f t="shared" si="238"/>
        <v>0</v>
      </c>
      <c r="H219" s="229">
        <f t="shared" si="238"/>
        <v>0</v>
      </c>
      <c r="I219" s="229">
        <f t="shared" si="238"/>
        <v>0</v>
      </c>
      <c r="J219" s="229">
        <f t="shared" si="238"/>
        <v>0</v>
      </c>
      <c r="K219" s="229">
        <f t="shared" si="238"/>
        <v>0</v>
      </c>
      <c r="L219" s="229">
        <f t="shared" si="238"/>
        <v>0</v>
      </c>
      <c r="M219" s="229">
        <f t="shared" si="238"/>
        <v>0</v>
      </c>
      <c r="N219" s="229">
        <f t="shared" si="238"/>
        <v>0</v>
      </c>
      <c r="O219" s="229">
        <f t="shared" si="238"/>
        <v>0</v>
      </c>
      <c r="P219" s="229">
        <f t="shared" si="238"/>
        <v>0</v>
      </c>
      <c r="Q219" s="229">
        <f t="shared" si="238"/>
        <v>0</v>
      </c>
      <c r="R219" s="229">
        <f t="shared" si="238"/>
        <v>0</v>
      </c>
      <c r="S219" s="229">
        <f t="shared" si="238"/>
        <v>0</v>
      </c>
      <c r="T219" s="229">
        <f t="shared" si="238"/>
        <v>0</v>
      </c>
      <c r="U219" s="229">
        <f t="shared" si="238"/>
        <v>0</v>
      </c>
      <c r="V219" s="229">
        <f t="shared" si="238"/>
        <v>0</v>
      </c>
      <c r="W219" s="229">
        <f t="shared" si="233"/>
        <v>0</v>
      </c>
      <c r="X219" s="229">
        <f t="shared" si="233"/>
        <v>0</v>
      </c>
      <c r="Y219" s="229">
        <f t="shared" si="233"/>
        <v>0</v>
      </c>
      <c r="Z219" s="229">
        <f t="shared" si="233"/>
        <v>0</v>
      </c>
      <c r="AA219" s="229">
        <f t="shared" si="233"/>
        <v>0</v>
      </c>
      <c r="AB219" s="229">
        <f t="shared" si="233"/>
        <v>0</v>
      </c>
      <c r="AC219" s="229">
        <f t="shared" si="233"/>
        <v>0</v>
      </c>
      <c r="AD219" s="229">
        <f t="shared" si="233"/>
        <v>0</v>
      </c>
      <c r="AE219" s="229">
        <f t="shared" si="233"/>
        <v>0</v>
      </c>
      <c r="AF219" s="229">
        <f t="shared" si="233"/>
        <v>0</v>
      </c>
      <c r="AG219" s="229">
        <f t="shared" si="233"/>
        <v>0</v>
      </c>
      <c r="AH219" s="229">
        <f t="shared" si="233"/>
        <v>0</v>
      </c>
      <c r="AI219" s="229">
        <f t="shared" si="233"/>
        <v>0</v>
      </c>
      <c r="AJ219" s="229">
        <f t="shared" si="233"/>
        <v>0</v>
      </c>
      <c r="AK219" s="229">
        <f t="shared" si="233"/>
        <v>0</v>
      </c>
      <c r="AL219" s="229">
        <f t="shared" si="233"/>
        <v>0</v>
      </c>
      <c r="AM219" s="229">
        <f t="shared" si="234"/>
        <v>0</v>
      </c>
      <c r="AN219" s="229">
        <f t="shared" si="234"/>
        <v>0</v>
      </c>
      <c r="AO219" s="229">
        <f t="shared" si="237"/>
        <v>0</v>
      </c>
      <c r="AP219" s="229">
        <f t="shared" si="237"/>
        <v>0</v>
      </c>
      <c r="AQ219" s="229">
        <f t="shared" si="237"/>
        <v>0</v>
      </c>
      <c r="AR219" s="229">
        <f t="shared" si="237"/>
        <v>0</v>
      </c>
      <c r="AS219" s="229">
        <f t="shared" si="237"/>
        <v>0</v>
      </c>
      <c r="AT219" s="229">
        <f t="shared" si="237"/>
        <v>0</v>
      </c>
      <c r="AU219" s="229">
        <f t="shared" si="237"/>
        <v>0</v>
      </c>
      <c r="AV219" s="229">
        <f t="shared" si="237"/>
        <v>0</v>
      </c>
      <c r="AW219" s="229">
        <f t="shared" si="237"/>
        <v>0</v>
      </c>
      <c r="AX219" s="229">
        <f t="shared" si="237"/>
        <v>0</v>
      </c>
      <c r="AY219" s="229">
        <f t="shared" si="237"/>
        <v>0</v>
      </c>
      <c r="AZ219" s="229">
        <f t="shared" si="237"/>
        <v>0</v>
      </c>
      <c r="BA219" s="229">
        <f t="shared" si="237"/>
        <v>0</v>
      </c>
      <c r="BB219" s="229">
        <f t="shared" si="237"/>
        <v>0</v>
      </c>
      <c r="BC219" s="229">
        <f t="shared" si="237"/>
        <v>0</v>
      </c>
      <c r="BD219" s="229">
        <f t="shared" si="237"/>
        <v>0</v>
      </c>
      <c r="BE219" s="229">
        <f t="shared" si="237"/>
        <v>0</v>
      </c>
      <c r="BF219" s="229">
        <f t="shared" si="237"/>
        <v>0</v>
      </c>
      <c r="BG219" s="229">
        <f t="shared" si="237"/>
        <v>0</v>
      </c>
      <c r="BH219" s="229">
        <f t="shared" si="237"/>
        <v>0</v>
      </c>
      <c r="BI219" s="229">
        <f t="shared" si="237"/>
        <v>0</v>
      </c>
      <c r="BJ219" s="229">
        <f t="shared" si="237"/>
        <v>0</v>
      </c>
      <c r="BK219" s="229">
        <f t="shared" si="237"/>
        <v>0</v>
      </c>
      <c r="BL219" s="229">
        <f t="shared" si="237"/>
        <v>0</v>
      </c>
      <c r="BM219" s="229">
        <f t="shared" si="237"/>
        <v>0</v>
      </c>
      <c r="BN219" s="229">
        <f t="shared" si="237"/>
        <v>0</v>
      </c>
      <c r="BO219" s="229">
        <f t="shared" si="237"/>
        <v>0</v>
      </c>
      <c r="BP219" s="229">
        <f t="shared" si="237"/>
        <v>0</v>
      </c>
      <c r="BQ219" s="229">
        <f t="shared" si="237"/>
        <v>0</v>
      </c>
      <c r="BR219" s="229">
        <f t="shared" si="237"/>
        <v>0</v>
      </c>
      <c r="BS219" s="229">
        <f t="shared" si="237"/>
        <v>0</v>
      </c>
      <c r="BT219" s="229">
        <f t="shared" si="237"/>
        <v>0</v>
      </c>
      <c r="BU219" s="229">
        <f t="shared" si="237"/>
        <v>0</v>
      </c>
      <c r="BV219" s="229">
        <f t="shared" si="237"/>
        <v>0</v>
      </c>
      <c r="BW219" s="229">
        <f t="shared" si="237"/>
        <v>0</v>
      </c>
      <c r="BX219" s="229">
        <f t="shared" si="237"/>
        <v>0</v>
      </c>
      <c r="BY219" s="229">
        <f t="shared" si="237"/>
        <v>0</v>
      </c>
      <c r="BZ219" s="229">
        <f t="shared" si="237"/>
        <v>0</v>
      </c>
    </row>
    <row r="220" spans="1:78" s="310" customFormat="1" x14ac:dyDescent="0.2">
      <c r="A220" s="7" t="str">
        <f t="shared" si="232"/>
        <v>Roll-in 10</v>
      </c>
      <c r="B220" s="7">
        <f t="shared" si="232"/>
        <v>0</v>
      </c>
      <c r="C220" s="7">
        <f t="shared" si="212"/>
        <v>58</v>
      </c>
      <c r="D220" s="165">
        <f t="shared" si="228"/>
        <v>45230</v>
      </c>
      <c r="E220" s="68"/>
      <c r="F220" s="77"/>
      <c r="G220" s="229">
        <f t="shared" si="238"/>
        <v>0</v>
      </c>
      <c r="H220" s="229">
        <f t="shared" si="238"/>
        <v>0</v>
      </c>
      <c r="I220" s="229">
        <f t="shared" si="238"/>
        <v>0</v>
      </c>
      <c r="J220" s="229">
        <f t="shared" si="238"/>
        <v>0</v>
      </c>
      <c r="K220" s="229">
        <f t="shared" si="238"/>
        <v>0</v>
      </c>
      <c r="L220" s="229">
        <f t="shared" si="238"/>
        <v>0</v>
      </c>
      <c r="M220" s="229">
        <f t="shared" si="238"/>
        <v>0</v>
      </c>
      <c r="N220" s="229">
        <f t="shared" si="238"/>
        <v>0</v>
      </c>
      <c r="O220" s="229">
        <f t="shared" si="238"/>
        <v>0</v>
      </c>
      <c r="P220" s="229">
        <f t="shared" si="238"/>
        <v>0</v>
      </c>
      <c r="Q220" s="229">
        <f t="shared" si="238"/>
        <v>0</v>
      </c>
      <c r="R220" s="229">
        <f t="shared" si="238"/>
        <v>0</v>
      </c>
      <c r="S220" s="229">
        <f t="shared" si="238"/>
        <v>0</v>
      </c>
      <c r="T220" s="229">
        <f t="shared" si="238"/>
        <v>0</v>
      </c>
      <c r="U220" s="229">
        <f t="shared" si="238"/>
        <v>0</v>
      </c>
      <c r="V220" s="229">
        <f t="shared" si="238"/>
        <v>0</v>
      </c>
      <c r="W220" s="229">
        <f t="shared" si="233"/>
        <v>0</v>
      </c>
      <c r="X220" s="229">
        <f t="shared" si="233"/>
        <v>0</v>
      </c>
      <c r="Y220" s="229">
        <f t="shared" si="233"/>
        <v>0</v>
      </c>
      <c r="Z220" s="229">
        <f t="shared" si="233"/>
        <v>0</v>
      </c>
      <c r="AA220" s="229">
        <f t="shared" si="233"/>
        <v>0</v>
      </c>
      <c r="AB220" s="229">
        <f t="shared" si="233"/>
        <v>0</v>
      </c>
      <c r="AC220" s="229">
        <f t="shared" si="233"/>
        <v>0</v>
      </c>
      <c r="AD220" s="229">
        <f t="shared" si="233"/>
        <v>0</v>
      </c>
      <c r="AE220" s="229">
        <f t="shared" si="233"/>
        <v>0</v>
      </c>
      <c r="AF220" s="229">
        <f t="shared" si="233"/>
        <v>0</v>
      </c>
      <c r="AG220" s="229">
        <f t="shared" si="233"/>
        <v>0</v>
      </c>
      <c r="AH220" s="229">
        <f t="shared" si="233"/>
        <v>0</v>
      </c>
      <c r="AI220" s="229">
        <f t="shared" si="233"/>
        <v>0</v>
      </c>
      <c r="AJ220" s="229">
        <f t="shared" si="233"/>
        <v>0</v>
      </c>
      <c r="AK220" s="229">
        <f t="shared" si="233"/>
        <v>0</v>
      </c>
      <c r="AL220" s="229">
        <f t="shared" si="233"/>
        <v>0</v>
      </c>
      <c r="AM220" s="229">
        <f t="shared" si="234"/>
        <v>0</v>
      </c>
      <c r="AN220" s="229">
        <f t="shared" si="234"/>
        <v>0</v>
      </c>
      <c r="AO220" s="229">
        <f t="shared" si="237"/>
        <v>0</v>
      </c>
      <c r="AP220" s="229">
        <f t="shared" si="237"/>
        <v>0</v>
      </c>
      <c r="AQ220" s="229">
        <f t="shared" si="237"/>
        <v>0</v>
      </c>
      <c r="AR220" s="229">
        <f t="shared" si="237"/>
        <v>0</v>
      </c>
      <c r="AS220" s="229">
        <f t="shared" si="237"/>
        <v>0</v>
      </c>
      <c r="AT220" s="229">
        <f t="shared" si="237"/>
        <v>0</v>
      </c>
      <c r="AU220" s="229">
        <f t="shared" si="237"/>
        <v>0</v>
      </c>
      <c r="AV220" s="229">
        <f t="shared" si="237"/>
        <v>0</v>
      </c>
      <c r="AW220" s="229">
        <f t="shared" si="237"/>
        <v>0</v>
      </c>
      <c r="AX220" s="229">
        <f t="shared" si="237"/>
        <v>0</v>
      </c>
      <c r="AY220" s="229">
        <f t="shared" si="237"/>
        <v>0</v>
      </c>
      <c r="AZ220" s="229">
        <f t="shared" si="237"/>
        <v>0</v>
      </c>
      <c r="BA220" s="229">
        <f t="shared" si="237"/>
        <v>0</v>
      </c>
      <c r="BB220" s="229">
        <f t="shared" si="237"/>
        <v>0</v>
      </c>
      <c r="BC220" s="229">
        <f t="shared" si="237"/>
        <v>0</v>
      </c>
      <c r="BD220" s="229">
        <f t="shared" si="237"/>
        <v>0</v>
      </c>
      <c r="BE220" s="229">
        <f t="shared" si="237"/>
        <v>0</v>
      </c>
      <c r="BF220" s="229">
        <f t="shared" si="237"/>
        <v>0</v>
      </c>
      <c r="BG220" s="229">
        <f t="shared" si="237"/>
        <v>0</v>
      </c>
      <c r="BH220" s="229">
        <f t="shared" si="237"/>
        <v>0</v>
      </c>
      <c r="BI220" s="229">
        <f t="shared" si="237"/>
        <v>0</v>
      </c>
      <c r="BJ220" s="229">
        <f t="shared" si="237"/>
        <v>0</v>
      </c>
      <c r="BK220" s="229">
        <f t="shared" si="237"/>
        <v>0</v>
      </c>
      <c r="BL220" s="229">
        <f t="shared" si="237"/>
        <v>0</v>
      </c>
      <c r="BM220" s="229">
        <f t="shared" si="237"/>
        <v>0</v>
      </c>
      <c r="BN220" s="229">
        <f t="shared" si="237"/>
        <v>0</v>
      </c>
      <c r="BO220" s="229">
        <f t="shared" si="237"/>
        <v>0</v>
      </c>
      <c r="BP220" s="229">
        <f t="shared" si="237"/>
        <v>0</v>
      </c>
      <c r="BQ220" s="229">
        <f t="shared" si="237"/>
        <v>0</v>
      </c>
      <c r="BR220" s="229">
        <f t="shared" si="237"/>
        <v>0</v>
      </c>
      <c r="BS220" s="229">
        <f t="shared" si="237"/>
        <v>0</v>
      </c>
      <c r="BT220" s="229">
        <f t="shared" si="237"/>
        <v>0</v>
      </c>
      <c r="BU220" s="229">
        <f t="shared" si="237"/>
        <v>0</v>
      </c>
      <c r="BV220" s="229">
        <f t="shared" si="237"/>
        <v>0</v>
      </c>
      <c r="BW220" s="229">
        <f t="shared" si="237"/>
        <v>0</v>
      </c>
      <c r="BX220" s="229">
        <f t="shared" si="237"/>
        <v>0</v>
      </c>
      <c r="BY220" s="229">
        <f t="shared" si="237"/>
        <v>0</v>
      </c>
      <c r="BZ220" s="229">
        <f t="shared" si="237"/>
        <v>0</v>
      </c>
    </row>
    <row r="221" spans="1:78" s="310" customFormat="1" x14ac:dyDescent="0.2">
      <c r="A221" s="7" t="str">
        <f t="shared" si="232"/>
        <v>Roll-in 10</v>
      </c>
      <c r="B221" s="7">
        <f t="shared" si="232"/>
        <v>0</v>
      </c>
      <c r="C221" s="7">
        <f t="shared" si="212"/>
        <v>59</v>
      </c>
      <c r="D221" s="165">
        <f t="shared" si="228"/>
        <v>45260</v>
      </c>
      <c r="E221" s="68"/>
      <c r="F221" s="77"/>
      <c r="G221" s="229">
        <f t="shared" si="238"/>
        <v>0</v>
      </c>
      <c r="H221" s="229">
        <f t="shared" si="238"/>
        <v>0</v>
      </c>
      <c r="I221" s="229">
        <f t="shared" si="238"/>
        <v>0</v>
      </c>
      <c r="J221" s="229">
        <f t="shared" si="238"/>
        <v>0</v>
      </c>
      <c r="K221" s="229">
        <f t="shared" si="238"/>
        <v>0</v>
      </c>
      <c r="L221" s="229">
        <f t="shared" si="238"/>
        <v>0</v>
      </c>
      <c r="M221" s="229">
        <f t="shared" si="238"/>
        <v>0</v>
      </c>
      <c r="N221" s="229">
        <f t="shared" si="238"/>
        <v>0</v>
      </c>
      <c r="O221" s="229">
        <f t="shared" si="238"/>
        <v>0</v>
      </c>
      <c r="P221" s="229">
        <f t="shared" si="238"/>
        <v>0</v>
      </c>
      <c r="Q221" s="229">
        <f t="shared" si="238"/>
        <v>0</v>
      </c>
      <c r="R221" s="229">
        <f t="shared" si="238"/>
        <v>0</v>
      </c>
      <c r="S221" s="229">
        <f t="shared" si="238"/>
        <v>0</v>
      </c>
      <c r="T221" s="229">
        <f t="shared" si="238"/>
        <v>0</v>
      </c>
      <c r="U221" s="229">
        <f t="shared" si="238"/>
        <v>0</v>
      </c>
      <c r="V221" s="229">
        <f t="shared" si="238"/>
        <v>0</v>
      </c>
      <c r="W221" s="229">
        <f t="shared" si="233"/>
        <v>0</v>
      </c>
      <c r="X221" s="229">
        <f t="shared" si="233"/>
        <v>0</v>
      </c>
      <c r="Y221" s="229">
        <f t="shared" si="233"/>
        <v>0</v>
      </c>
      <c r="Z221" s="229">
        <f t="shared" si="233"/>
        <v>0</v>
      </c>
      <c r="AA221" s="229">
        <f t="shared" si="233"/>
        <v>0</v>
      </c>
      <c r="AB221" s="229">
        <f t="shared" si="233"/>
        <v>0</v>
      </c>
      <c r="AC221" s="229">
        <f t="shared" si="233"/>
        <v>0</v>
      </c>
      <c r="AD221" s="229">
        <f t="shared" si="233"/>
        <v>0</v>
      </c>
      <c r="AE221" s="229">
        <f t="shared" si="233"/>
        <v>0</v>
      </c>
      <c r="AF221" s="229">
        <f t="shared" si="233"/>
        <v>0</v>
      </c>
      <c r="AG221" s="229">
        <f t="shared" si="233"/>
        <v>0</v>
      </c>
      <c r="AH221" s="229">
        <f t="shared" si="233"/>
        <v>0</v>
      </c>
      <c r="AI221" s="229">
        <f t="shared" si="233"/>
        <v>0</v>
      </c>
      <c r="AJ221" s="229">
        <f t="shared" si="233"/>
        <v>0</v>
      </c>
      <c r="AK221" s="229">
        <f t="shared" si="233"/>
        <v>0</v>
      </c>
      <c r="AL221" s="229">
        <f t="shared" si="233"/>
        <v>0</v>
      </c>
      <c r="AM221" s="229">
        <f t="shared" si="234"/>
        <v>0</v>
      </c>
      <c r="AN221" s="229">
        <f t="shared" si="234"/>
        <v>0</v>
      </c>
      <c r="AO221" s="229">
        <f t="shared" si="237"/>
        <v>0</v>
      </c>
      <c r="AP221" s="229">
        <f t="shared" si="237"/>
        <v>0</v>
      </c>
      <c r="AQ221" s="229">
        <f t="shared" si="237"/>
        <v>0</v>
      </c>
      <c r="AR221" s="229">
        <f t="shared" si="237"/>
        <v>0</v>
      </c>
      <c r="AS221" s="229">
        <f t="shared" si="237"/>
        <v>0</v>
      </c>
      <c r="AT221" s="229">
        <f t="shared" si="237"/>
        <v>0</v>
      </c>
      <c r="AU221" s="229">
        <f t="shared" si="237"/>
        <v>0</v>
      </c>
      <c r="AV221" s="229">
        <f t="shared" si="237"/>
        <v>0</v>
      </c>
      <c r="AW221" s="229">
        <f t="shared" si="237"/>
        <v>0</v>
      </c>
      <c r="AX221" s="229">
        <f t="shared" si="237"/>
        <v>0</v>
      </c>
      <c r="AY221" s="229">
        <f t="shared" si="237"/>
        <v>0</v>
      </c>
      <c r="AZ221" s="229">
        <f t="shared" si="237"/>
        <v>0</v>
      </c>
      <c r="BA221" s="229">
        <f t="shared" si="237"/>
        <v>0</v>
      </c>
      <c r="BB221" s="229">
        <f t="shared" si="237"/>
        <v>0</v>
      </c>
      <c r="BC221" s="229">
        <f t="shared" si="237"/>
        <v>0</v>
      </c>
      <c r="BD221" s="229">
        <f t="shared" si="237"/>
        <v>0</v>
      </c>
      <c r="BE221" s="229">
        <f t="shared" si="237"/>
        <v>0</v>
      </c>
      <c r="BF221" s="229">
        <f t="shared" si="237"/>
        <v>0</v>
      </c>
      <c r="BG221" s="229">
        <f t="shared" si="237"/>
        <v>0</v>
      </c>
      <c r="BH221" s="229">
        <f t="shared" si="237"/>
        <v>0</v>
      </c>
      <c r="BI221" s="229">
        <f t="shared" si="237"/>
        <v>0</v>
      </c>
      <c r="BJ221" s="229">
        <f t="shared" si="237"/>
        <v>0</v>
      </c>
      <c r="BK221" s="229">
        <f t="shared" si="237"/>
        <v>0</v>
      </c>
      <c r="BL221" s="229">
        <f t="shared" si="237"/>
        <v>0</v>
      </c>
      <c r="BM221" s="229">
        <f t="shared" si="237"/>
        <v>0</v>
      </c>
      <c r="BN221" s="229">
        <f t="shared" si="237"/>
        <v>0</v>
      </c>
      <c r="BO221" s="229">
        <f t="shared" si="237"/>
        <v>0</v>
      </c>
      <c r="BP221" s="229">
        <f t="shared" si="237"/>
        <v>0</v>
      </c>
      <c r="BQ221" s="229">
        <f t="shared" si="237"/>
        <v>0</v>
      </c>
      <c r="BR221" s="229">
        <f t="shared" si="237"/>
        <v>0</v>
      </c>
      <c r="BS221" s="229">
        <f t="shared" si="237"/>
        <v>0</v>
      </c>
      <c r="BT221" s="229">
        <f t="shared" si="237"/>
        <v>0</v>
      </c>
      <c r="BU221" s="229">
        <f t="shared" si="237"/>
        <v>0</v>
      </c>
      <c r="BV221" s="229">
        <f t="shared" si="237"/>
        <v>0</v>
      </c>
      <c r="BW221" s="229">
        <f t="shared" si="237"/>
        <v>0</v>
      </c>
      <c r="BX221" s="229">
        <f t="shared" si="237"/>
        <v>0</v>
      </c>
      <c r="BY221" s="229">
        <f t="shared" si="237"/>
        <v>0</v>
      </c>
      <c r="BZ221" s="229">
        <f t="shared" si="237"/>
        <v>0</v>
      </c>
    </row>
    <row r="222" spans="1:78" s="310" customFormat="1" x14ac:dyDescent="0.2">
      <c r="A222" s="7" t="str">
        <f t="shared" si="232"/>
        <v>Roll-in 10</v>
      </c>
      <c r="B222" s="7">
        <f t="shared" si="232"/>
        <v>0</v>
      </c>
      <c r="C222" s="7">
        <f t="shared" si="212"/>
        <v>60</v>
      </c>
      <c r="D222" s="165">
        <f t="shared" si="228"/>
        <v>45291</v>
      </c>
      <c r="E222" s="68"/>
      <c r="F222" s="77"/>
      <c r="G222" s="229">
        <f t="shared" si="238"/>
        <v>0</v>
      </c>
      <c r="H222" s="229">
        <f t="shared" si="238"/>
        <v>0</v>
      </c>
      <c r="I222" s="229">
        <f t="shared" si="238"/>
        <v>0</v>
      </c>
      <c r="J222" s="229">
        <f t="shared" si="238"/>
        <v>0</v>
      </c>
      <c r="K222" s="229">
        <f t="shared" si="238"/>
        <v>0</v>
      </c>
      <c r="L222" s="229">
        <f t="shared" si="238"/>
        <v>0</v>
      </c>
      <c r="M222" s="229">
        <f t="shared" si="238"/>
        <v>0</v>
      </c>
      <c r="N222" s="229">
        <f t="shared" si="238"/>
        <v>0</v>
      </c>
      <c r="O222" s="229">
        <f t="shared" si="238"/>
        <v>0</v>
      </c>
      <c r="P222" s="229">
        <f t="shared" si="238"/>
        <v>0</v>
      </c>
      <c r="Q222" s="229">
        <f t="shared" si="238"/>
        <v>0</v>
      </c>
      <c r="R222" s="229">
        <f t="shared" si="238"/>
        <v>0</v>
      </c>
      <c r="S222" s="229">
        <f t="shared" si="238"/>
        <v>0</v>
      </c>
      <c r="T222" s="229">
        <f t="shared" si="238"/>
        <v>0</v>
      </c>
      <c r="U222" s="229">
        <f t="shared" si="238"/>
        <v>0</v>
      </c>
      <c r="V222" s="229">
        <f t="shared" si="238"/>
        <v>0</v>
      </c>
      <c r="W222" s="229">
        <f t="shared" ref="W222:AL234" si="239">IF($D222=W$9,$E222*$G$3/2,IF(AND($C222+$E$3&gt;W$8,W$9&gt;$D222),$E222*$G$3,0))</f>
        <v>0</v>
      </c>
      <c r="X222" s="229">
        <f t="shared" si="239"/>
        <v>0</v>
      </c>
      <c r="Y222" s="229">
        <f t="shared" si="239"/>
        <v>0</v>
      </c>
      <c r="Z222" s="229">
        <f t="shared" si="239"/>
        <v>0</v>
      </c>
      <c r="AA222" s="229">
        <f t="shared" si="239"/>
        <v>0</v>
      </c>
      <c r="AB222" s="229">
        <f t="shared" si="239"/>
        <v>0</v>
      </c>
      <c r="AC222" s="229">
        <f t="shared" si="239"/>
        <v>0</v>
      </c>
      <c r="AD222" s="229">
        <f t="shared" si="239"/>
        <v>0</v>
      </c>
      <c r="AE222" s="229">
        <f t="shared" si="239"/>
        <v>0</v>
      </c>
      <c r="AF222" s="229">
        <f t="shared" si="239"/>
        <v>0</v>
      </c>
      <c r="AG222" s="229">
        <f t="shared" si="239"/>
        <v>0</v>
      </c>
      <c r="AH222" s="229">
        <f t="shared" si="239"/>
        <v>0</v>
      </c>
      <c r="AI222" s="229">
        <f t="shared" si="239"/>
        <v>0</v>
      </c>
      <c r="AJ222" s="229">
        <f t="shared" si="239"/>
        <v>0</v>
      </c>
      <c r="AK222" s="229">
        <f t="shared" si="239"/>
        <v>0</v>
      </c>
      <c r="AL222" s="229">
        <f t="shared" si="239"/>
        <v>0</v>
      </c>
      <c r="AM222" s="229">
        <f t="shared" si="234"/>
        <v>0</v>
      </c>
      <c r="AN222" s="229">
        <f t="shared" si="234"/>
        <v>0</v>
      </c>
      <c r="AO222" s="229">
        <f t="shared" si="237"/>
        <v>0</v>
      </c>
      <c r="AP222" s="229">
        <f t="shared" si="237"/>
        <v>0</v>
      </c>
      <c r="AQ222" s="229">
        <f t="shared" si="237"/>
        <v>0</v>
      </c>
      <c r="AR222" s="229">
        <f t="shared" si="237"/>
        <v>0</v>
      </c>
      <c r="AS222" s="229">
        <f t="shared" si="237"/>
        <v>0</v>
      </c>
      <c r="AT222" s="229">
        <f t="shared" si="237"/>
        <v>0</v>
      </c>
      <c r="AU222" s="229">
        <f t="shared" si="237"/>
        <v>0</v>
      </c>
      <c r="AV222" s="229">
        <f t="shared" si="237"/>
        <v>0</v>
      </c>
      <c r="AW222" s="229">
        <f t="shared" si="237"/>
        <v>0</v>
      </c>
      <c r="AX222" s="229">
        <f t="shared" si="237"/>
        <v>0</v>
      </c>
      <c r="AY222" s="229">
        <f t="shared" si="237"/>
        <v>0</v>
      </c>
      <c r="AZ222" s="229">
        <f t="shared" si="237"/>
        <v>0</v>
      </c>
      <c r="BA222" s="229">
        <f t="shared" si="237"/>
        <v>0</v>
      </c>
      <c r="BB222" s="229">
        <f t="shared" si="237"/>
        <v>0</v>
      </c>
      <c r="BC222" s="229">
        <f t="shared" si="237"/>
        <v>0</v>
      </c>
      <c r="BD222" s="229">
        <f t="shared" si="237"/>
        <v>0</v>
      </c>
      <c r="BE222" s="229">
        <f t="shared" si="237"/>
        <v>0</v>
      </c>
      <c r="BF222" s="229">
        <f t="shared" si="237"/>
        <v>0</v>
      </c>
      <c r="BG222" s="229">
        <f t="shared" si="237"/>
        <v>0</v>
      </c>
      <c r="BH222" s="229">
        <f t="shared" si="237"/>
        <v>0</v>
      </c>
      <c r="BI222" s="229">
        <f t="shared" si="237"/>
        <v>0</v>
      </c>
      <c r="BJ222" s="229">
        <f t="shared" ref="AO222:BZ229" si="240">IF($D222=BJ$9,$E222*$G$3/2,IF(AND($C222+$E$3&gt;BJ$8,BJ$9&gt;$D222),$E222*$G$3,0))</f>
        <v>0</v>
      </c>
      <c r="BK222" s="229">
        <f t="shared" si="240"/>
        <v>0</v>
      </c>
      <c r="BL222" s="229">
        <f t="shared" si="240"/>
        <v>0</v>
      </c>
      <c r="BM222" s="229">
        <f t="shared" si="240"/>
        <v>0</v>
      </c>
      <c r="BN222" s="229">
        <f t="shared" si="240"/>
        <v>0</v>
      </c>
      <c r="BO222" s="229">
        <f t="shared" si="240"/>
        <v>0</v>
      </c>
      <c r="BP222" s="229">
        <f t="shared" si="240"/>
        <v>0</v>
      </c>
      <c r="BQ222" s="229">
        <f t="shared" si="240"/>
        <v>0</v>
      </c>
      <c r="BR222" s="229">
        <f t="shared" si="240"/>
        <v>0</v>
      </c>
      <c r="BS222" s="229">
        <f t="shared" si="240"/>
        <v>0</v>
      </c>
      <c r="BT222" s="229">
        <f t="shared" si="240"/>
        <v>0</v>
      </c>
      <c r="BU222" s="229">
        <f t="shared" si="240"/>
        <v>0</v>
      </c>
      <c r="BV222" s="229">
        <f t="shared" si="240"/>
        <v>0</v>
      </c>
      <c r="BW222" s="229">
        <f t="shared" si="240"/>
        <v>0</v>
      </c>
      <c r="BX222" s="229">
        <f t="shared" si="240"/>
        <v>0</v>
      </c>
      <c r="BY222" s="229">
        <f t="shared" si="240"/>
        <v>0</v>
      </c>
      <c r="BZ222" s="229">
        <f t="shared" si="240"/>
        <v>0</v>
      </c>
    </row>
    <row r="223" spans="1:78" s="310" customFormat="1" x14ac:dyDescent="0.2">
      <c r="A223" s="7" t="str">
        <f t="shared" ref="A223:A234" si="241">A72</f>
        <v>Roll-in 10</v>
      </c>
      <c r="B223" s="7">
        <f t="shared" ref="B223:B234" si="242">B72</f>
        <v>0</v>
      </c>
      <c r="C223" s="7">
        <f t="shared" si="212"/>
        <v>61</v>
      </c>
      <c r="D223" s="165">
        <f t="shared" ref="D223:D234" si="243">D72</f>
        <v>45322</v>
      </c>
      <c r="E223" s="68"/>
      <c r="F223" s="77"/>
      <c r="G223" s="229">
        <f t="shared" si="238"/>
        <v>0</v>
      </c>
      <c r="H223" s="229">
        <f t="shared" si="238"/>
        <v>0</v>
      </c>
      <c r="I223" s="229">
        <f t="shared" si="238"/>
        <v>0</v>
      </c>
      <c r="J223" s="229">
        <f t="shared" si="238"/>
        <v>0</v>
      </c>
      <c r="K223" s="229">
        <f t="shared" si="238"/>
        <v>0</v>
      </c>
      <c r="L223" s="229">
        <f t="shared" si="238"/>
        <v>0</v>
      </c>
      <c r="M223" s="229">
        <f t="shared" si="238"/>
        <v>0</v>
      </c>
      <c r="N223" s="229">
        <f t="shared" si="238"/>
        <v>0</v>
      </c>
      <c r="O223" s="229">
        <f t="shared" si="238"/>
        <v>0</v>
      </c>
      <c r="P223" s="229">
        <f t="shared" si="238"/>
        <v>0</v>
      </c>
      <c r="Q223" s="229">
        <f t="shared" si="238"/>
        <v>0</v>
      </c>
      <c r="R223" s="229">
        <f t="shared" si="238"/>
        <v>0</v>
      </c>
      <c r="S223" s="229">
        <f t="shared" si="238"/>
        <v>0</v>
      </c>
      <c r="T223" s="229">
        <f t="shared" si="238"/>
        <v>0</v>
      </c>
      <c r="U223" s="229">
        <f t="shared" si="238"/>
        <v>0</v>
      </c>
      <c r="V223" s="229">
        <f t="shared" si="238"/>
        <v>0</v>
      </c>
      <c r="W223" s="229">
        <f t="shared" si="239"/>
        <v>0</v>
      </c>
      <c r="X223" s="229">
        <f t="shared" si="239"/>
        <v>0</v>
      </c>
      <c r="Y223" s="229">
        <f t="shared" si="239"/>
        <v>0</v>
      </c>
      <c r="Z223" s="229">
        <f t="shared" si="239"/>
        <v>0</v>
      </c>
      <c r="AA223" s="229">
        <f t="shared" si="239"/>
        <v>0</v>
      </c>
      <c r="AB223" s="229">
        <f t="shared" si="239"/>
        <v>0</v>
      </c>
      <c r="AC223" s="229">
        <f t="shared" si="239"/>
        <v>0</v>
      </c>
      <c r="AD223" s="229">
        <f t="shared" si="239"/>
        <v>0</v>
      </c>
      <c r="AE223" s="229">
        <f t="shared" si="239"/>
        <v>0</v>
      </c>
      <c r="AF223" s="229">
        <f t="shared" si="239"/>
        <v>0</v>
      </c>
      <c r="AG223" s="229">
        <f t="shared" si="239"/>
        <v>0</v>
      </c>
      <c r="AH223" s="229">
        <f t="shared" si="239"/>
        <v>0</v>
      </c>
      <c r="AI223" s="229">
        <f t="shared" si="239"/>
        <v>0</v>
      </c>
      <c r="AJ223" s="229">
        <f t="shared" si="239"/>
        <v>0</v>
      </c>
      <c r="AK223" s="229">
        <f t="shared" si="239"/>
        <v>0</v>
      </c>
      <c r="AL223" s="229">
        <f t="shared" si="239"/>
        <v>0</v>
      </c>
      <c r="AM223" s="229">
        <f t="shared" si="234"/>
        <v>0</v>
      </c>
      <c r="AN223" s="229">
        <f t="shared" si="234"/>
        <v>0</v>
      </c>
      <c r="AO223" s="229">
        <f t="shared" si="240"/>
        <v>0</v>
      </c>
      <c r="AP223" s="229">
        <f t="shared" si="240"/>
        <v>0</v>
      </c>
      <c r="AQ223" s="229">
        <f t="shared" si="240"/>
        <v>0</v>
      </c>
      <c r="AR223" s="229">
        <f t="shared" si="240"/>
        <v>0</v>
      </c>
      <c r="AS223" s="229">
        <f t="shared" si="240"/>
        <v>0</v>
      </c>
      <c r="AT223" s="229">
        <f t="shared" si="240"/>
        <v>0</v>
      </c>
      <c r="AU223" s="229">
        <f t="shared" si="240"/>
        <v>0</v>
      </c>
      <c r="AV223" s="229">
        <f t="shared" si="240"/>
        <v>0</v>
      </c>
      <c r="AW223" s="229">
        <f t="shared" si="240"/>
        <v>0</v>
      </c>
      <c r="AX223" s="229">
        <f t="shared" si="240"/>
        <v>0</v>
      </c>
      <c r="AY223" s="229">
        <f t="shared" si="240"/>
        <v>0</v>
      </c>
      <c r="AZ223" s="229">
        <f t="shared" si="240"/>
        <v>0</v>
      </c>
      <c r="BA223" s="229">
        <f t="shared" si="240"/>
        <v>0</v>
      </c>
      <c r="BB223" s="229">
        <f t="shared" si="240"/>
        <v>0</v>
      </c>
      <c r="BC223" s="229">
        <f t="shared" si="240"/>
        <v>0</v>
      </c>
      <c r="BD223" s="229">
        <f t="shared" si="240"/>
        <v>0</v>
      </c>
      <c r="BE223" s="229">
        <f t="shared" si="240"/>
        <v>0</v>
      </c>
      <c r="BF223" s="229">
        <f t="shared" si="240"/>
        <v>0</v>
      </c>
      <c r="BG223" s="229">
        <f t="shared" si="240"/>
        <v>0</v>
      </c>
      <c r="BH223" s="229">
        <f t="shared" si="240"/>
        <v>0</v>
      </c>
      <c r="BI223" s="229">
        <f t="shared" si="240"/>
        <v>0</v>
      </c>
      <c r="BJ223" s="229">
        <f t="shared" si="240"/>
        <v>0</v>
      </c>
      <c r="BK223" s="229">
        <f t="shared" si="240"/>
        <v>0</v>
      </c>
      <c r="BL223" s="229">
        <f t="shared" si="240"/>
        <v>0</v>
      </c>
      <c r="BM223" s="229">
        <f t="shared" si="240"/>
        <v>0</v>
      </c>
      <c r="BN223" s="229">
        <f t="shared" si="240"/>
        <v>0</v>
      </c>
      <c r="BO223" s="229">
        <f t="shared" si="240"/>
        <v>0</v>
      </c>
      <c r="BP223" s="229">
        <f t="shared" si="240"/>
        <v>0</v>
      </c>
      <c r="BQ223" s="229">
        <f t="shared" si="240"/>
        <v>0</v>
      </c>
      <c r="BR223" s="229">
        <f t="shared" si="240"/>
        <v>0</v>
      </c>
      <c r="BS223" s="229">
        <f t="shared" si="240"/>
        <v>0</v>
      </c>
      <c r="BT223" s="229">
        <f t="shared" si="240"/>
        <v>0</v>
      </c>
      <c r="BU223" s="229">
        <f t="shared" si="240"/>
        <v>0</v>
      </c>
      <c r="BV223" s="229">
        <f t="shared" si="240"/>
        <v>0</v>
      </c>
      <c r="BW223" s="229">
        <f t="shared" si="240"/>
        <v>0</v>
      </c>
      <c r="BX223" s="229">
        <f t="shared" si="240"/>
        <v>0</v>
      </c>
      <c r="BY223" s="229">
        <f t="shared" si="240"/>
        <v>0</v>
      </c>
      <c r="BZ223" s="229">
        <f t="shared" si="240"/>
        <v>0</v>
      </c>
    </row>
    <row r="224" spans="1:78" s="310" customFormat="1" x14ac:dyDescent="0.2">
      <c r="A224" s="7" t="str">
        <f t="shared" si="241"/>
        <v>Roll-in 10</v>
      </c>
      <c r="B224" s="7">
        <f t="shared" si="242"/>
        <v>0</v>
      </c>
      <c r="C224" s="7">
        <f t="shared" si="212"/>
        <v>62</v>
      </c>
      <c r="D224" s="165">
        <f t="shared" si="243"/>
        <v>45351</v>
      </c>
      <c r="E224" s="68"/>
      <c r="F224" s="77"/>
      <c r="G224" s="229">
        <f t="shared" si="238"/>
        <v>0</v>
      </c>
      <c r="H224" s="229">
        <f t="shared" si="238"/>
        <v>0</v>
      </c>
      <c r="I224" s="229">
        <f t="shared" si="238"/>
        <v>0</v>
      </c>
      <c r="J224" s="229">
        <f t="shared" si="238"/>
        <v>0</v>
      </c>
      <c r="K224" s="229">
        <f t="shared" si="238"/>
        <v>0</v>
      </c>
      <c r="L224" s="229">
        <f t="shared" si="238"/>
        <v>0</v>
      </c>
      <c r="M224" s="229">
        <f t="shared" si="238"/>
        <v>0</v>
      </c>
      <c r="N224" s="229">
        <f t="shared" si="238"/>
        <v>0</v>
      </c>
      <c r="O224" s="229">
        <f t="shared" si="238"/>
        <v>0</v>
      </c>
      <c r="P224" s="229">
        <f t="shared" si="238"/>
        <v>0</v>
      </c>
      <c r="Q224" s="229">
        <f t="shared" si="238"/>
        <v>0</v>
      </c>
      <c r="R224" s="229">
        <f t="shared" si="238"/>
        <v>0</v>
      </c>
      <c r="S224" s="229">
        <f t="shared" si="238"/>
        <v>0</v>
      </c>
      <c r="T224" s="229">
        <f t="shared" si="238"/>
        <v>0</v>
      </c>
      <c r="U224" s="229">
        <f t="shared" si="238"/>
        <v>0</v>
      </c>
      <c r="V224" s="229">
        <f t="shared" si="238"/>
        <v>0</v>
      </c>
      <c r="W224" s="229">
        <f t="shared" si="239"/>
        <v>0</v>
      </c>
      <c r="X224" s="229">
        <f t="shared" si="239"/>
        <v>0</v>
      </c>
      <c r="Y224" s="229">
        <f t="shared" si="239"/>
        <v>0</v>
      </c>
      <c r="Z224" s="229">
        <f t="shared" si="239"/>
        <v>0</v>
      </c>
      <c r="AA224" s="229">
        <f t="shared" si="239"/>
        <v>0</v>
      </c>
      <c r="AB224" s="229">
        <f t="shared" si="239"/>
        <v>0</v>
      </c>
      <c r="AC224" s="229">
        <f t="shared" si="239"/>
        <v>0</v>
      </c>
      <c r="AD224" s="229">
        <f t="shared" si="239"/>
        <v>0</v>
      </c>
      <c r="AE224" s="229">
        <f t="shared" si="239"/>
        <v>0</v>
      </c>
      <c r="AF224" s="229">
        <f t="shared" si="239"/>
        <v>0</v>
      </c>
      <c r="AG224" s="229">
        <f t="shared" si="239"/>
        <v>0</v>
      </c>
      <c r="AH224" s="229">
        <f t="shared" si="239"/>
        <v>0</v>
      </c>
      <c r="AI224" s="229">
        <f t="shared" si="239"/>
        <v>0</v>
      </c>
      <c r="AJ224" s="229">
        <f t="shared" si="239"/>
        <v>0</v>
      </c>
      <c r="AK224" s="229">
        <f t="shared" si="239"/>
        <v>0</v>
      </c>
      <c r="AL224" s="229">
        <f t="shared" si="239"/>
        <v>0</v>
      </c>
      <c r="AM224" s="229">
        <f t="shared" ref="AM224:BB234" si="244">IF($D224=AM$9,$E224*$G$3/2,IF(AND($C224+$E$3&gt;AM$8,AM$9&gt;$D224),$E224*$G$3,0))</f>
        <v>0</v>
      </c>
      <c r="AN224" s="229">
        <f t="shared" si="244"/>
        <v>0</v>
      </c>
      <c r="AO224" s="229">
        <f t="shared" si="244"/>
        <v>0</v>
      </c>
      <c r="AP224" s="229">
        <f t="shared" si="244"/>
        <v>0</v>
      </c>
      <c r="AQ224" s="229">
        <f t="shared" si="244"/>
        <v>0</v>
      </c>
      <c r="AR224" s="229">
        <f t="shared" si="244"/>
        <v>0</v>
      </c>
      <c r="AS224" s="229">
        <f t="shared" si="244"/>
        <v>0</v>
      </c>
      <c r="AT224" s="229">
        <f t="shared" si="244"/>
        <v>0</v>
      </c>
      <c r="AU224" s="229">
        <f t="shared" si="244"/>
        <v>0</v>
      </c>
      <c r="AV224" s="229">
        <f t="shared" si="244"/>
        <v>0</v>
      </c>
      <c r="AW224" s="229">
        <f t="shared" si="244"/>
        <v>0</v>
      </c>
      <c r="AX224" s="229">
        <f t="shared" si="244"/>
        <v>0</v>
      </c>
      <c r="AY224" s="229">
        <f t="shared" si="244"/>
        <v>0</v>
      </c>
      <c r="AZ224" s="229">
        <f t="shared" si="244"/>
        <v>0</v>
      </c>
      <c r="BA224" s="229">
        <f t="shared" si="244"/>
        <v>0</v>
      </c>
      <c r="BB224" s="229">
        <f t="shared" si="244"/>
        <v>0</v>
      </c>
      <c r="BC224" s="229">
        <f t="shared" si="240"/>
        <v>0</v>
      </c>
      <c r="BD224" s="229">
        <f t="shared" si="240"/>
        <v>0</v>
      </c>
      <c r="BE224" s="229">
        <f t="shared" si="240"/>
        <v>0</v>
      </c>
      <c r="BF224" s="229">
        <f t="shared" si="240"/>
        <v>0</v>
      </c>
      <c r="BG224" s="229">
        <f t="shared" si="240"/>
        <v>0</v>
      </c>
      <c r="BH224" s="229">
        <f t="shared" si="240"/>
        <v>0</v>
      </c>
      <c r="BI224" s="229">
        <f t="shared" si="240"/>
        <v>0</v>
      </c>
      <c r="BJ224" s="229">
        <f t="shared" si="240"/>
        <v>0</v>
      </c>
      <c r="BK224" s="229">
        <f t="shared" si="240"/>
        <v>0</v>
      </c>
      <c r="BL224" s="229">
        <f t="shared" si="240"/>
        <v>0</v>
      </c>
      <c r="BM224" s="229">
        <f t="shared" si="240"/>
        <v>0</v>
      </c>
      <c r="BN224" s="229">
        <f t="shared" si="240"/>
        <v>0</v>
      </c>
      <c r="BO224" s="229">
        <f t="shared" si="240"/>
        <v>0</v>
      </c>
      <c r="BP224" s="229">
        <f t="shared" si="240"/>
        <v>0</v>
      </c>
      <c r="BQ224" s="229">
        <f t="shared" si="240"/>
        <v>0</v>
      </c>
      <c r="BR224" s="229">
        <f t="shared" si="240"/>
        <v>0</v>
      </c>
      <c r="BS224" s="229">
        <f t="shared" si="240"/>
        <v>0</v>
      </c>
      <c r="BT224" s="229">
        <f t="shared" si="240"/>
        <v>0</v>
      </c>
      <c r="BU224" s="229">
        <f t="shared" si="240"/>
        <v>0</v>
      </c>
      <c r="BV224" s="229">
        <f t="shared" si="240"/>
        <v>0</v>
      </c>
      <c r="BW224" s="229">
        <f t="shared" si="240"/>
        <v>0</v>
      </c>
      <c r="BX224" s="229">
        <f t="shared" si="240"/>
        <v>0</v>
      </c>
      <c r="BY224" s="229">
        <f t="shared" si="240"/>
        <v>0</v>
      </c>
      <c r="BZ224" s="229">
        <f t="shared" si="240"/>
        <v>0</v>
      </c>
    </row>
    <row r="225" spans="1:78" s="310" customFormat="1" x14ac:dyDescent="0.2">
      <c r="A225" s="7" t="str">
        <f t="shared" si="241"/>
        <v>Roll-in 10</v>
      </c>
      <c r="B225" s="7">
        <f t="shared" si="242"/>
        <v>0</v>
      </c>
      <c r="C225" s="7">
        <f t="shared" si="212"/>
        <v>63</v>
      </c>
      <c r="D225" s="165">
        <f t="shared" si="243"/>
        <v>45382</v>
      </c>
      <c r="E225" s="68"/>
      <c r="F225" s="77"/>
      <c r="G225" s="229">
        <f t="shared" si="238"/>
        <v>0</v>
      </c>
      <c r="H225" s="229">
        <f t="shared" si="238"/>
        <v>0</v>
      </c>
      <c r="I225" s="229">
        <f t="shared" si="238"/>
        <v>0</v>
      </c>
      <c r="J225" s="229">
        <f t="shared" si="238"/>
        <v>0</v>
      </c>
      <c r="K225" s="229">
        <f t="shared" si="238"/>
        <v>0</v>
      </c>
      <c r="L225" s="229">
        <f t="shared" si="238"/>
        <v>0</v>
      </c>
      <c r="M225" s="229">
        <f t="shared" si="238"/>
        <v>0</v>
      </c>
      <c r="N225" s="229">
        <f t="shared" si="238"/>
        <v>0</v>
      </c>
      <c r="O225" s="229">
        <f t="shared" si="238"/>
        <v>0</v>
      </c>
      <c r="P225" s="229">
        <f t="shared" si="238"/>
        <v>0</v>
      </c>
      <c r="Q225" s="229">
        <f t="shared" si="238"/>
        <v>0</v>
      </c>
      <c r="R225" s="229">
        <f t="shared" si="238"/>
        <v>0</v>
      </c>
      <c r="S225" s="229">
        <f t="shared" si="238"/>
        <v>0</v>
      </c>
      <c r="T225" s="229">
        <f t="shared" si="238"/>
        <v>0</v>
      </c>
      <c r="U225" s="229">
        <f t="shared" si="238"/>
        <v>0</v>
      </c>
      <c r="V225" s="229">
        <f t="shared" si="238"/>
        <v>0</v>
      </c>
      <c r="W225" s="229">
        <f t="shared" si="239"/>
        <v>0</v>
      </c>
      <c r="X225" s="229">
        <f t="shared" si="239"/>
        <v>0</v>
      </c>
      <c r="Y225" s="229">
        <f t="shared" si="239"/>
        <v>0</v>
      </c>
      <c r="Z225" s="229">
        <f t="shared" si="239"/>
        <v>0</v>
      </c>
      <c r="AA225" s="229">
        <f t="shared" si="239"/>
        <v>0</v>
      </c>
      <c r="AB225" s="229">
        <f t="shared" si="239"/>
        <v>0</v>
      </c>
      <c r="AC225" s="229">
        <f t="shared" si="239"/>
        <v>0</v>
      </c>
      <c r="AD225" s="229">
        <f t="shared" si="239"/>
        <v>0</v>
      </c>
      <c r="AE225" s="229">
        <f t="shared" si="239"/>
        <v>0</v>
      </c>
      <c r="AF225" s="229">
        <f t="shared" si="239"/>
        <v>0</v>
      </c>
      <c r="AG225" s="229">
        <f t="shared" si="239"/>
        <v>0</v>
      </c>
      <c r="AH225" s="229">
        <f t="shared" si="239"/>
        <v>0</v>
      </c>
      <c r="AI225" s="229">
        <f t="shared" si="239"/>
        <v>0</v>
      </c>
      <c r="AJ225" s="229">
        <f t="shared" si="239"/>
        <v>0</v>
      </c>
      <c r="AK225" s="229">
        <f t="shared" si="239"/>
        <v>0</v>
      </c>
      <c r="AL225" s="229">
        <f t="shared" si="239"/>
        <v>0</v>
      </c>
      <c r="AM225" s="229">
        <f t="shared" si="244"/>
        <v>0</v>
      </c>
      <c r="AN225" s="229">
        <f t="shared" si="244"/>
        <v>0</v>
      </c>
      <c r="AO225" s="229">
        <f t="shared" si="240"/>
        <v>0</v>
      </c>
      <c r="AP225" s="229">
        <f t="shared" si="240"/>
        <v>0</v>
      </c>
      <c r="AQ225" s="229">
        <f t="shared" si="240"/>
        <v>0</v>
      </c>
      <c r="AR225" s="229">
        <f t="shared" si="240"/>
        <v>0</v>
      </c>
      <c r="AS225" s="229">
        <f t="shared" si="240"/>
        <v>0</v>
      </c>
      <c r="AT225" s="229">
        <f t="shared" si="240"/>
        <v>0</v>
      </c>
      <c r="AU225" s="229">
        <f t="shared" si="240"/>
        <v>0</v>
      </c>
      <c r="AV225" s="229">
        <f t="shared" si="240"/>
        <v>0</v>
      </c>
      <c r="AW225" s="229">
        <f t="shared" si="240"/>
        <v>0</v>
      </c>
      <c r="AX225" s="229">
        <f t="shared" si="240"/>
        <v>0</v>
      </c>
      <c r="AY225" s="229">
        <f t="shared" si="240"/>
        <v>0</v>
      </c>
      <c r="AZ225" s="229">
        <f t="shared" si="240"/>
        <v>0</v>
      </c>
      <c r="BA225" s="229">
        <f t="shared" si="240"/>
        <v>0</v>
      </c>
      <c r="BB225" s="229">
        <f t="shared" si="240"/>
        <v>0</v>
      </c>
      <c r="BC225" s="229">
        <f t="shared" si="240"/>
        <v>0</v>
      </c>
      <c r="BD225" s="229">
        <f t="shared" si="240"/>
        <v>0</v>
      </c>
      <c r="BE225" s="229">
        <f t="shared" si="240"/>
        <v>0</v>
      </c>
      <c r="BF225" s="229">
        <f t="shared" si="240"/>
        <v>0</v>
      </c>
      <c r="BG225" s="229">
        <f t="shared" si="240"/>
        <v>0</v>
      </c>
      <c r="BH225" s="229">
        <f t="shared" si="240"/>
        <v>0</v>
      </c>
      <c r="BI225" s="229">
        <f t="shared" si="240"/>
        <v>0</v>
      </c>
      <c r="BJ225" s="229">
        <f t="shared" si="240"/>
        <v>0</v>
      </c>
      <c r="BK225" s="229">
        <f t="shared" si="240"/>
        <v>0</v>
      </c>
      <c r="BL225" s="229">
        <f t="shared" si="240"/>
        <v>0</v>
      </c>
      <c r="BM225" s="229">
        <f t="shared" si="240"/>
        <v>0</v>
      </c>
      <c r="BN225" s="229">
        <f t="shared" si="240"/>
        <v>0</v>
      </c>
      <c r="BO225" s="229">
        <f t="shared" si="240"/>
        <v>0</v>
      </c>
      <c r="BP225" s="229">
        <f t="shared" si="240"/>
        <v>0</v>
      </c>
      <c r="BQ225" s="229">
        <f t="shared" si="240"/>
        <v>0</v>
      </c>
      <c r="BR225" s="229">
        <f t="shared" si="240"/>
        <v>0</v>
      </c>
      <c r="BS225" s="229">
        <f t="shared" si="240"/>
        <v>0</v>
      </c>
      <c r="BT225" s="229">
        <f t="shared" si="240"/>
        <v>0</v>
      </c>
      <c r="BU225" s="229">
        <f t="shared" si="240"/>
        <v>0</v>
      </c>
      <c r="BV225" s="229">
        <f t="shared" si="240"/>
        <v>0</v>
      </c>
      <c r="BW225" s="229">
        <f t="shared" si="240"/>
        <v>0</v>
      </c>
      <c r="BX225" s="229">
        <f t="shared" si="240"/>
        <v>0</v>
      </c>
      <c r="BY225" s="229">
        <f t="shared" si="240"/>
        <v>0</v>
      </c>
      <c r="BZ225" s="229">
        <f t="shared" si="240"/>
        <v>0</v>
      </c>
    </row>
    <row r="226" spans="1:78" s="310" customFormat="1" x14ac:dyDescent="0.2">
      <c r="A226" s="7" t="str">
        <f t="shared" si="241"/>
        <v>Roll-in 10</v>
      </c>
      <c r="B226" s="7">
        <f t="shared" si="242"/>
        <v>0</v>
      </c>
      <c r="C226" s="7">
        <f t="shared" si="212"/>
        <v>64</v>
      </c>
      <c r="D226" s="165">
        <f t="shared" si="243"/>
        <v>45412</v>
      </c>
      <c r="E226" s="68"/>
      <c r="F226" s="77"/>
      <c r="G226" s="229">
        <f t="shared" si="238"/>
        <v>0</v>
      </c>
      <c r="H226" s="229">
        <f t="shared" si="238"/>
        <v>0</v>
      </c>
      <c r="I226" s="229">
        <f t="shared" si="238"/>
        <v>0</v>
      </c>
      <c r="J226" s="229">
        <f t="shared" si="238"/>
        <v>0</v>
      </c>
      <c r="K226" s="229">
        <f t="shared" si="238"/>
        <v>0</v>
      </c>
      <c r="L226" s="229">
        <f t="shared" si="238"/>
        <v>0</v>
      </c>
      <c r="M226" s="229">
        <f t="shared" si="238"/>
        <v>0</v>
      </c>
      <c r="N226" s="229">
        <f t="shared" si="238"/>
        <v>0</v>
      </c>
      <c r="O226" s="229">
        <f t="shared" si="238"/>
        <v>0</v>
      </c>
      <c r="P226" s="229">
        <f t="shared" si="238"/>
        <v>0</v>
      </c>
      <c r="Q226" s="229">
        <f t="shared" si="238"/>
        <v>0</v>
      </c>
      <c r="R226" s="229">
        <f t="shared" si="238"/>
        <v>0</v>
      </c>
      <c r="S226" s="229">
        <f t="shared" si="238"/>
        <v>0</v>
      </c>
      <c r="T226" s="229">
        <f t="shared" si="238"/>
        <v>0</v>
      </c>
      <c r="U226" s="229">
        <f t="shared" si="238"/>
        <v>0</v>
      </c>
      <c r="V226" s="229">
        <f t="shared" si="238"/>
        <v>0</v>
      </c>
      <c r="W226" s="229">
        <f t="shared" si="239"/>
        <v>0</v>
      </c>
      <c r="X226" s="229">
        <f t="shared" si="239"/>
        <v>0</v>
      </c>
      <c r="Y226" s="229">
        <f t="shared" si="239"/>
        <v>0</v>
      </c>
      <c r="Z226" s="229">
        <f t="shared" si="239"/>
        <v>0</v>
      </c>
      <c r="AA226" s="229">
        <f t="shared" si="239"/>
        <v>0</v>
      </c>
      <c r="AB226" s="229">
        <f t="shared" si="239"/>
        <v>0</v>
      </c>
      <c r="AC226" s="229">
        <f t="shared" si="239"/>
        <v>0</v>
      </c>
      <c r="AD226" s="229">
        <f t="shared" si="239"/>
        <v>0</v>
      </c>
      <c r="AE226" s="229">
        <f t="shared" si="239"/>
        <v>0</v>
      </c>
      <c r="AF226" s="229">
        <f t="shared" si="239"/>
        <v>0</v>
      </c>
      <c r="AG226" s="229">
        <f t="shared" si="239"/>
        <v>0</v>
      </c>
      <c r="AH226" s="229">
        <f t="shared" si="239"/>
        <v>0</v>
      </c>
      <c r="AI226" s="229">
        <f t="shared" si="239"/>
        <v>0</v>
      </c>
      <c r="AJ226" s="229">
        <f t="shared" si="239"/>
        <v>0</v>
      </c>
      <c r="AK226" s="229">
        <f t="shared" si="239"/>
        <v>0</v>
      </c>
      <c r="AL226" s="229">
        <f t="shared" si="239"/>
        <v>0</v>
      </c>
      <c r="AM226" s="229">
        <f t="shared" si="244"/>
        <v>0</v>
      </c>
      <c r="AN226" s="229">
        <f t="shared" si="244"/>
        <v>0</v>
      </c>
      <c r="AO226" s="229">
        <f t="shared" si="240"/>
        <v>0</v>
      </c>
      <c r="AP226" s="229">
        <f t="shared" si="240"/>
        <v>0</v>
      </c>
      <c r="AQ226" s="229">
        <f t="shared" si="240"/>
        <v>0</v>
      </c>
      <c r="AR226" s="229">
        <f t="shared" si="240"/>
        <v>0</v>
      </c>
      <c r="AS226" s="229">
        <f t="shared" si="240"/>
        <v>0</v>
      </c>
      <c r="AT226" s="229">
        <f t="shared" si="240"/>
        <v>0</v>
      </c>
      <c r="AU226" s="229">
        <f t="shared" si="240"/>
        <v>0</v>
      </c>
      <c r="AV226" s="229">
        <f t="shared" si="240"/>
        <v>0</v>
      </c>
      <c r="AW226" s="229">
        <f t="shared" si="240"/>
        <v>0</v>
      </c>
      <c r="AX226" s="229">
        <f t="shared" si="240"/>
        <v>0</v>
      </c>
      <c r="AY226" s="229">
        <f t="shared" si="240"/>
        <v>0</v>
      </c>
      <c r="AZ226" s="229">
        <f t="shared" si="240"/>
        <v>0</v>
      </c>
      <c r="BA226" s="229">
        <f t="shared" si="240"/>
        <v>0</v>
      </c>
      <c r="BB226" s="229">
        <f t="shared" si="240"/>
        <v>0</v>
      </c>
      <c r="BC226" s="229">
        <f t="shared" si="240"/>
        <v>0</v>
      </c>
      <c r="BD226" s="229">
        <f t="shared" si="240"/>
        <v>0</v>
      </c>
      <c r="BE226" s="229">
        <f t="shared" si="240"/>
        <v>0</v>
      </c>
      <c r="BF226" s="229">
        <f t="shared" si="240"/>
        <v>0</v>
      </c>
      <c r="BG226" s="229">
        <f t="shared" si="240"/>
        <v>0</v>
      </c>
      <c r="BH226" s="229">
        <f t="shared" si="240"/>
        <v>0</v>
      </c>
      <c r="BI226" s="229">
        <f t="shared" si="240"/>
        <v>0</v>
      </c>
      <c r="BJ226" s="229">
        <f t="shared" si="240"/>
        <v>0</v>
      </c>
      <c r="BK226" s="229">
        <f t="shared" si="240"/>
        <v>0</v>
      </c>
      <c r="BL226" s="229">
        <f t="shared" si="240"/>
        <v>0</v>
      </c>
      <c r="BM226" s="229">
        <f t="shared" si="240"/>
        <v>0</v>
      </c>
      <c r="BN226" s="229">
        <f t="shared" si="240"/>
        <v>0</v>
      </c>
      <c r="BO226" s="229">
        <f t="shared" si="240"/>
        <v>0</v>
      </c>
      <c r="BP226" s="229">
        <f t="shared" si="240"/>
        <v>0</v>
      </c>
      <c r="BQ226" s="229">
        <f t="shared" si="240"/>
        <v>0</v>
      </c>
      <c r="BR226" s="229">
        <f t="shared" si="240"/>
        <v>0</v>
      </c>
      <c r="BS226" s="229">
        <f t="shared" si="240"/>
        <v>0</v>
      </c>
      <c r="BT226" s="229">
        <f t="shared" si="240"/>
        <v>0</v>
      </c>
      <c r="BU226" s="229">
        <f t="shared" si="240"/>
        <v>0</v>
      </c>
      <c r="BV226" s="229">
        <f t="shared" si="240"/>
        <v>0</v>
      </c>
      <c r="BW226" s="229">
        <f t="shared" si="240"/>
        <v>0</v>
      </c>
      <c r="BX226" s="229">
        <f t="shared" si="240"/>
        <v>0</v>
      </c>
      <c r="BY226" s="229">
        <f t="shared" si="240"/>
        <v>0</v>
      </c>
      <c r="BZ226" s="229">
        <f t="shared" si="240"/>
        <v>0</v>
      </c>
    </row>
    <row r="227" spans="1:78" s="310" customFormat="1" x14ac:dyDescent="0.2">
      <c r="A227" s="7" t="str">
        <f t="shared" si="241"/>
        <v>Roll-in 10</v>
      </c>
      <c r="B227" s="7">
        <f t="shared" si="242"/>
        <v>0</v>
      </c>
      <c r="C227" s="7">
        <f t="shared" si="212"/>
        <v>65</v>
      </c>
      <c r="D227" s="165">
        <f t="shared" si="243"/>
        <v>45443</v>
      </c>
      <c r="E227" s="68"/>
      <c r="F227" s="77"/>
      <c r="G227" s="229">
        <f t="shared" si="238"/>
        <v>0</v>
      </c>
      <c r="H227" s="229">
        <f t="shared" si="238"/>
        <v>0</v>
      </c>
      <c r="I227" s="229">
        <f t="shared" si="238"/>
        <v>0</v>
      </c>
      <c r="J227" s="229">
        <f t="shared" si="238"/>
        <v>0</v>
      </c>
      <c r="K227" s="229">
        <f t="shared" si="238"/>
        <v>0</v>
      </c>
      <c r="L227" s="229">
        <f t="shared" si="238"/>
        <v>0</v>
      </c>
      <c r="M227" s="229">
        <f t="shared" si="238"/>
        <v>0</v>
      </c>
      <c r="N227" s="229">
        <f t="shared" si="238"/>
        <v>0</v>
      </c>
      <c r="O227" s="229">
        <f t="shared" si="238"/>
        <v>0</v>
      </c>
      <c r="P227" s="229">
        <f t="shared" si="238"/>
        <v>0</v>
      </c>
      <c r="Q227" s="229">
        <f t="shared" si="238"/>
        <v>0</v>
      </c>
      <c r="R227" s="229">
        <f t="shared" si="238"/>
        <v>0</v>
      </c>
      <c r="S227" s="229">
        <f t="shared" si="238"/>
        <v>0</v>
      </c>
      <c r="T227" s="229">
        <f t="shared" si="238"/>
        <v>0</v>
      </c>
      <c r="U227" s="229">
        <f t="shared" si="238"/>
        <v>0</v>
      </c>
      <c r="V227" s="229">
        <f t="shared" si="238"/>
        <v>0</v>
      </c>
      <c r="W227" s="229">
        <f t="shared" si="239"/>
        <v>0</v>
      </c>
      <c r="X227" s="229">
        <f t="shared" si="239"/>
        <v>0</v>
      </c>
      <c r="Y227" s="229">
        <f t="shared" si="239"/>
        <v>0</v>
      </c>
      <c r="Z227" s="229">
        <f t="shared" si="239"/>
        <v>0</v>
      </c>
      <c r="AA227" s="229">
        <f t="shared" si="239"/>
        <v>0</v>
      </c>
      <c r="AB227" s="229">
        <f t="shared" si="239"/>
        <v>0</v>
      </c>
      <c r="AC227" s="229">
        <f t="shared" si="239"/>
        <v>0</v>
      </c>
      <c r="AD227" s="229">
        <f t="shared" si="239"/>
        <v>0</v>
      </c>
      <c r="AE227" s="229">
        <f t="shared" si="239"/>
        <v>0</v>
      </c>
      <c r="AF227" s="229">
        <f t="shared" si="239"/>
        <v>0</v>
      </c>
      <c r="AG227" s="229">
        <f t="shared" si="239"/>
        <v>0</v>
      </c>
      <c r="AH227" s="229">
        <f t="shared" si="239"/>
        <v>0</v>
      </c>
      <c r="AI227" s="229">
        <f t="shared" si="239"/>
        <v>0</v>
      </c>
      <c r="AJ227" s="229">
        <f t="shared" si="239"/>
        <v>0</v>
      </c>
      <c r="AK227" s="229">
        <f t="shared" si="239"/>
        <v>0</v>
      </c>
      <c r="AL227" s="229">
        <f t="shared" si="239"/>
        <v>0</v>
      </c>
      <c r="AM227" s="229">
        <f t="shared" si="244"/>
        <v>0</v>
      </c>
      <c r="AN227" s="229">
        <f t="shared" si="244"/>
        <v>0</v>
      </c>
      <c r="AO227" s="229">
        <f t="shared" si="240"/>
        <v>0</v>
      </c>
      <c r="AP227" s="229">
        <f t="shared" si="240"/>
        <v>0</v>
      </c>
      <c r="AQ227" s="229">
        <f t="shared" si="240"/>
        <v>0</v>
      </c>
      <c r="AR227" s="229">
        <f t="shared" si="240"/>
        <v>0</v>
      </c>
      <c r="AS227" s="229">
        <f t="shared" si="240"/>
        <v>0</v>
      </c>
      <c r="AT227" s="229">
        <f t="shared" si="240"/>
        <v>0</v>
      </c>
      <c r="AU227" s="229">
        <f t="shared" si="240"/>
        <v>0</v>
      </c>
      <c r="AV227" s="229">
        <f t="shared" si="240"/>
        <v>0</v>
      </c>
      <c r="AW227" s="229">
        <f t="shared" si="240"/>
        <v>0</v>
      </c>
      <c r="AX227" s="229">
        <f t="shared" si="240"/>
        <v>0</v>
      </c>
      <c r="AY227" s="229">
        <f t="shared" si="240"/>
        <v>0</v>
      </c>
      <c r="AZ227" s="229">
        <f t="shared" si="240"/>
        <v>0</v>
      </c>
      <c r="BA227" s="229">
        <f t="shared" si="240"/>
        <v>0</v>
      </c>
      <c r="BB227" s="229">
        <f t="shared" si="240"/>
        <v>0</v>
      </c>
      <c r="BC227" s="229">
        <f t="shared" si="240"/>
        <v>0</v>
      </c>
      <c r="BD227" s="229">
        <f t="shared" si="240"/>
        <v>0</v>
      </c>
      <c r="BE227" s="229">
        <f t="shared" si="240"/>
        <v>0</v>
      </c>
      <c r="BF227" s="229">
        <f t="shared" si="240"/>
        <v>0</v>
      </c>
      <c r="BG227" s="229">
        <f t="shared" si="240"/>
        <v>0</v>
      </c>
      <c r="BH227" s="229">
        <f t="shared" si="240"/>
        <v>0</v>
      </c>
      <c r="BI227" s="229">
        <f t="shared" si="240"/>
        <v>0</v>
      </c>
      <c r="BJ227" s="229">
        <f t="shared" si="240"/>
        <v>0</v>
      </c>
      <c r="BK227" s="229">
        <f t="shared" si="240"/>
        <v>0</v>
      </c>
      <c r="BL227" s="229">
        <f t="shared" si="240"/>
        <v>0</v>
      </c>
      <c r="BM227" s="229">
        <f t="shared" si="240"/>
        <v>0</v>
      </c>
      <c r="BN227" s="229">
        <f t="shared" si="240"/>
        <v>0</v>
      </c>
      <c r="BO227" s="229">
        <f t="shared" si="240"/>
        <v>0</v>
      </c>
      <c r="BP227" s="229">
        <f t="shared" si="240"/>
        <v>0</v>
      </c>
      <c r="BQ227" s="229">
        <f t="shared" si="240"/>
        <v>0</v>
      </c>
      <c r="BR227" s="229">
        <f t="shared" si="240"/>
        <v>0</v>
      </c>
      <c r="BS227" s="229">
        <f t="shared" si="240"/>
        <v>0</v>
      </c>
      <c r="BT227" s="229">
        <f t="shared" si="240"/>
        <v>0</v>
      </c>
      <c r="BU227" s="229">
        <f t="shared" si="240"/>
        <v>0</v>
      </c>
      <c r="BV227" s="229">
        <f t="shared" si="240"/>
        <v>0</v>
      </c>
      <c r="BW227" s="229">
        <f t="shared" si="240"/>
        <v>0</v>
      </c>
      <c r="BX227" s="229">
        <f t="shared" si="240"/>
        <v>0</v>
      </c>
      <c r="BY227" s="229">
        <f t="shared" si="240"/>
        <v>0</v>
      </c>
      <c r="BZ227" s="229">
        <f t="shared" si="240"/>
        <v>0</v>
      </c>
    </row>
    <row r="228" spans="1:78" s="310" customFormat="1" x14ac:dyDescent="0.2">
      <c r="A228" s="7" t="str">
        <f t="shared" si="241"/>
        <v>Roll-in 10</v>
      </c>
      <c r="B228" s="7">
        <f t="shared" si="242"/>
        <v>0</v>
      </c>
      <c r="C228" s="7">
        <f t="shared" si="212"/>
        <v>66</v>
      </c>
      <c r="D228" s="165">
        <f t="shared" si="243"/>
        <v>45473</v>
      </c>
      <c r="E228" s="68"/>
      <c r="F228" s="77"/>
      <c r="G228" s="229">
        <f t="shared" si="238"/>
        <v>0</v>
      </c>
      <c r="H228" s="229">
        <f t="shared" si="238"/>
        <v>0</v>
      </c>
      <c r="I228" s="229">
        <f t="shared" si="238"/>
        <v>0</v>
      </c>
      <c r="J228" s="229">
        <f t="shared" si="238"/>
        <v>0</v>
      </c>
      <c r="K228" s="229">
        <f t="shared" si="238"/>
        <v>0</v>
      </c>
      <c r="L228" s="229">
        <f t="shared" si="238"/>
        <v>0</v>
      </c>
      <c r="M228" s="229">
        <f t="shared" si="238"/>
        <v>0</v>
      </c>
      <c r="N228" s="229">
        <f t="shared" si="238"/>
        <v>0</v>
      </c>
      <c r="O228" s="229">
        <f t="shared" si="238"/>
        <v>0</v>
      </c>
      <c r="P228" s="229">
        <f t="shared" si="238"/>
        <v>0</v>
      </c>
      <c r="Q228" s="229">
        <f t="shared" si="238"/>
        <v>0</v>
      </c>
      <c r="R228" s="229">
        <f t="shared" si="238"/>
        <v>0</v>
      </c>
      <c r="S228" s="229">
        <f t="shared" si="238"/>
        <v>0</v>
      </c>
      <c r="T228" s="229">
        <f t="shared" si="238"/>
        <v>0</v>
      </c>
      <c r="U228" s="229">
        <f t="shared" si="238"/>
        <v>0</v>
      </c>
      <c r="V228" s="229">
        <f t="shared" si="238"/>
        <v>0</v>
      </c>
      <c r="W228" s="229">
        <f t="shared" si="239"/>
        <v>0</v>
      </c>
      <c r="X228" s="229">
        <f t="shared" si="239"/>
        <v>0</v>
      </c>
      <c r="Y228" s="229">
        <f t="shared" si="239"/>
        <v>0</v>
      </c>
      <c r="Z228" s="229">
        <f t="shared" si="239"/>
        <v>0</v>
      </c>
      <c r="AA228" s="229">
        <f t="shared" si="239"/>
        <v>0</v>
      </c>
      <c r="AB228" s="229">
        <f t="shared" si="239"/>
        <v>0</v>
      </c>
      <c r="AC228" s="229">
        <f t="shared" si="239"/>
        <v>0</v>
      </c>
      <c r="AD228" s="229">
        <f t="shared" si="239"/>
        <v>0</v>
      </c>
      <c r="AE228" s="229">
        <f t="shared" si="239"/>
        <v>0</v>
      </c>
      <c r="AF228" s="229">
        <f t="shared" si="239"/>
        <v>0</v>
      </c>
      <c r="AG228" s="229">
        <f t="shared" si="239"/>
        <v>0</v>
      </c>
      <c r="AH228" s="229">
        <f t="shared" si="239"/>
        <v>0</v>
      </c>
      <c r="AI228" s="229">
        <f t="shared" si="239"/>
        <v>0</v>
      </c>
      <c r="AJ228" s="229">
        <f t="shared" si="239"/>
        <v>0</v>
      </c>
      <c r="AK228" s="229">
        <f t="shared" si="239"/>
        <v>0</v>
      </c>
      <c r="AL228" s="229">
        <f t="shared" si="239"/>
        <v>0</v>
      </c>
      <c r="AM228" s="229">
        <f t="shared" si="244"/>
        <v>0</v>
      </c>
      <c r="AN228" s="229">
        <f t="shared" si="244"/>
        <v>0</v>
      </c>
      <c r="AO228" s="229">
        <f t="shared" si="240"/>
        <v>0</v>
      </c>
      <c r="AP228" s="229">
        <f t="shared" si="240"/>
        <v>0</v>
      </c>
      <c r="AQ228" s="229">
        <f t="shared" si="240"/>
        <v>0</v>
      </c>
      <c r="AR228" s="229">
        <f t="shared" si="240"/>
        <v>0</v>
      </c>
      <c r="AS228" s="229">
        <f t="shared" si="240"/>
        <v>0</v>
      </c>
      <c r="AT228" s="229">
        <f t="shared" si="240"/>
        <v>0</v>
      </c>
      <c r="AU228" s="229">
        <f t="shared" si="240"/>
        <v>0</v>
      </c>
      <c r="AV228" s="229">
        <f t="shared" si="240"/>
        <v>0</v>
      </c>
      <c r="AW228" s="229">
        <f t="shared" si="240"/>
        <v>0</v>
      </c>
      <c r="AX228" s="229">
        <f t="shared" si="240"/>
        <v>0</v>
      </c>
      <c r="AY228" s="229">
        <f t="shared" si="240"/>
        <v>0</v>
      </c>
      <c r="AZ228" s="229">
        <f t="shared" si="240"/>
        <v>0</v>
      </c>
      <c r="BA228" s="229">
        <f t="shared" si="240"/>
        <v>0</v>
      </c>
      <c r="BB228" s="229">
        <f t="shared" si="240"/>
        <v>0</v>
      </c>
      <c r="BC228" s="229">
        <f t="shared" si="240"/>
        <v>0</v>
      </c>
      <c r="BD228" s="229">
        <f t="shared" si="240"/>
        <v>0</v>
      </c>
      <c r="BE228" s="229">
        <f t="shared" si="240"/>
        <v>0</v>
      </c>
      <c r="BF228" s="229">
        <f t="shared" si="240"/>
        <v>0</v>
      </c>
      <c r="BG228" s="229">
        <f t="shared" si="240"/>
        <v>0</v>
      </c>
      <c r="BH228" s="229">
        <f t="shared" si="240"/>
        <v>0</v>
      </c>
      <c r="BI228" s="229">
        <f t="shared" si="240"/>
        <v>0</v>
      </c>
      <c r="BJ228" s="229">
        <f t="shared" si="240"/>
        <v>0</v>
      </c>
      <c r="BK228" s="229">
        <f t="shared" si="240"/>
        <v>0</v>
      </c>
      <c r="BL228" s="229">
        <f t="shared" si="240"/>
        <v>0</v>
      </c>
      <c r="BM228" s="229">
        <f t="shared" si="240"/>
        <v>0</v>
      </c>
      <c r="BN228" s="229">
        <f t="shared" si="240"/>
        <v>0</v>
      </c>
      <c r="BO228" s="229">
        <f t="shared" si="240"/>
        <v>0</v>
      </c>
      <c r="BP228" s="229">
        <f t="shared" si="240"/>
        <v>0</v>
      </c>
      <c r="BQ228" s="229">
        <f t="shared" si="240"/>
        <v>0</v>
      </c>
      <c r="BR228" s="229">
        <f t="shared" si="240"/>
        <v>0</v>
      </c>
      <c r="BS228" s="229">
        <f t="shared" si="240"/>
        <v>0</v>
      </c>
      <c r="BT228" s="229">
        <f t="shared" si="240"/>
        <v>0</v>
      </c>
      <c r="BU228" s="229">
        <f t="shared" si="240"/>
        <v>0</v>
      </c>
      <c r="BV228" s="229">
        <f t="shared" si="240"/>
        <v>0</v>
      </c>
      <c r="BW228" s="229">
        <f t="shared" si="240"/>
        <v>0</v>
      </c>
      <c r="BX228" s="229">
        <f t="shared" si="240"/>
        <v>0</v>
      </c>
      <c r="BY228" s="229">
        <f t="shared" si="240"/>
        <v>0</v>
      </c>
      <c r="BZ228" s="229">
        <f t="shared" si="240"/>
        <v>0</v>
      </c>
    </row>
    <row r="229" spans="1:78" s="310" customFormat="1" x14ac:dyDescent="0.2">
      <c r="A229" s="7" t="str">
        <f t="shared" si="241"/>
        <v>Roll-in 10</v>
      </c>
      <c r="B229" s="7">
        <f t="shared" si="242"/>
        <v>0</v>
      </c>
      <c r="C229" s="7">
        <f t="shared" ref="C229:C234" si="245">C228+1</f>
        <v>67</v>
      </c>
      <c r="D229" s="165">
        <f t="shared" si="243"/>
        <v>45504</v>
      </c>
      <c r="E229" s="68"/>
      <c r="F229" s="77"/>
      <c r="G229" s="229">
        <f t="shared" si="238"/>
        <v>0</v>
      </c>
      <c r="H229" s="229">
        <f t="shared" si="238"/>
        <v>0</v>
      </c>
      <c r="I229" s="229">
        <f t="shared" si="238"/>
        <v>0</v>
      </c>
      <c r="J229" s="229">
        <f t="shared" si="238"/>
        <v>0</v>
      </c>
      <c r="K229" s="229">
        <f t="shared" si="238"/>
        <v>0</v>
      </c>
      <c r="L229" s="229">
        <f t="shared" si="238"/>
        <v>0</v>
      </c>
      <c r="M229" s="229">
        <f t="shared" si="238"/>
        <v>0</v>
      </c>
      <c r="N229" s="229">
        <f t="shared" si="238"/>
        <v>0</v>
      </c>
      <c r="O229" s="229">
        <f t="shared" si="238"/>
        <v>0</v>
      </c>
      <c r="P229" s="229">
        <f t="shared" si="238"/>
        <v>0</v>
      </c>
      <c r="Q229" s="229">
        <f t="shared" si="238"/>
        <v>0</v>
      </c>
      <c r="R229" s="229">
        <f t="shared" si="238"/>
        <v>0</v>
      </c>
      <c r="S229" s="229">
        <f t="shared" si="238"/>
        <v>0</v>
      </c>
      <c r="T229" s="229">
        <f t="shared" si="238"/>
        <v>0</v>
      </c>
      <c r="U229" s="229">
        <f t="shared" si="238"/>
        <v>0</v>
      </c>
      <c r="V229" s="229">
        <f t="shared" si="238"/>
        <v>0</v>
      </c>
      <c r="W229" s="229">
        <f t="shared" si="239"/>
        <v>0</v>
      </c>
      <c r="X229" s="229">
        <f t="shared" si="239"/>
        <v>0</v>
      </c>
      <c r="Y229" s="229">
        <f t="shared" si="239"/>
        <v>0</v>
      </c>
      <c r="Z229" s="229">
        <f t="shared" si="239"/>
        <v>0</v>
      </c>
      <c r="AA229" s="229">
        <f t="shared" si="239"/>
        <v>0</v>
      </c>
      <c r="AB229" s="229">
        <f t="shared" si="239"/>
        <v>0</v>
      </c>
      <c r="AC229" s="229">
        <f t="shared" si="239"/>
        <v>0</v>
      </c>
      <c r="AD229" s="229">
        <f t="shared" si="239"/>
        <v>0</v>
      </c>
      <c r="AE229" s="229">
        <f t="shared" si="239"/>
        <v>0</v>
      </c>
      <c r="AF229" s="229">
        <f t="shared" si="239"/>
        <v>0</v>
      </c>
      <c r="AG229" s="229">
        <f t="shared" si="239"/>
        <v>0</v>
      </c>
      <c r="AH229" s="229">
        <f t="shared" si="239"/>
        <v>0</v>
      </c>
      <c r="AI229" s="229">
        <f t="shared" si="239"/>
        <v>0</v>
      </c>
      <c r="AJ229" s="229">
        <f t="shared" si="239"/>
        <v>0</v>
      </c>
      <c r="AK229" s="229">
        <f t="shared" si="239"/>
        <v>0</v>
      </c>
      <c r="AL229" s="229">
        <f t="shared" si="239"/>
        <v>0</v>
      </c>
      <c r="AM229" s="229">
        <f t="shared" si="244"/>
        <v>0</v>
      </c>
      <c r="AN229" s="229">
        <f t="shared" si="244"/>
        <v>0</v>
      </c>
      <c r="AO229" s="229">
        <f t="shared" si="240"/>
        <v>0</v>
      </c>
      <c r="AP229" s="229">
        <f t="shared" si="240"/>
        <v>0</v>
      </c>
      <c r="AQ229" s="229">
        <f t="shared" si="240"/>
        <v>0</v>
      </c>
      <c r="AR229" s="229">
        <f t="shared" si="240"/>
        <v>0</v>
      </c>
      <c r="AS229" s="229">
        <f t="shared" si="240"/>
        <v>0</v>
      </c>
      <c r="AT229" s="229">
        <f t="shared" si="240"/>
        <v>0</v>
      </c>
      <c r="AU229" s="229">
        <f t="shared" si="240"/>
        <v>0</v>
      </c>
      <c r="AV229" s="229">
        <f t="shared" si="240"/>
        <v>0</v>
      </c>
      <c r="AW229" s="229">
        <f t="shared" si="240"/>
        <v>0</v>
      </c>
      <c r="AX229" s="229">
        <f t="shared" si="240"/>
        <v>0</v>
      </c>
      <c r="AY229" s="229">
        <f t="shared" si="240"/>
        <v>0</v>
      </c>
      <c r="AZ229" s="229">
        <f t="shared" si="240"/>
        <v>0</v>
      </c>
      <c r="BA229" s="229">
        <f t="shared" si="240"/>
        <v>0</v>
      </c>
      <c r="BB229" s="229">
        <f t="shared" si="240"/>
        <v>0</v>
      </c>
      <c r="BC229" s="229">
        <f t="shared" si="240"/>
        <v>0</v>
      </c>
      <c r="BD229" s="229">
        <f t="shared" si="240"/>
        <v>0</v>
      </c>
      <c r="BE229" s="229">
        <f t="shared" si="240"/>
        <v>0</v>
      </c>
      <c r="BF229" s="229">
        <f t="shared" si="240"/>
        <v>0</v>
      </c>
      <c r="BG229" s="229">
        <f t="shared" si="240"/>
        <v>0</v>
      </c>
      <c r="BH229" s="229">
        <f t="shared" si="240"/>
        <v>0</v>
      </c>
      <c r="BI229" s="229">
        <f t="shared" si="240"/>
        <v>0</v>
      </c>
      <c r="BJ229" s="229">
        <f t="shared" si="240"/>
        <v>0</v>
      </c>
      <c r="BK229" s="229">
        <f t="shared" si="240"/>
        <v>0</v>
      </c>
      <c r="BL229" s="229">
        <f t="shared" si="240"/>
        <v>0</v>
      </c>
      <c r="BM229" s="229">
        <f t="shared" ref="AO229:BZ234" si="246">IF($D229=BM$9,$E229*$G$3/2,IF(AND($C229+$E$3&gt;BM$8,BM$9&gt;$D229),$E229*$G$3,0))</f>
        <v>0</v>
      </c>
      <c r="BN229" s="229">
        <f t="shared" si="246"/>
        <v>0</v>
      </c>
      <c r="BO229" s="229">
        <f t="shared" si="246"/>
        <v>0</v>
      </c>
      <c r="BP229" s="229">
        <f t="shared" si="246"/>
        <v>0</v>
      </c>
      <c r="BQ229" s="229">
        <f t="shared" si="246"/>
        <v>0</v>
      </c>
      <c r="BR229" s="229">
        <f t="shared" si="246"/>
        <v>0</v>
      </c>
      <c r="BS229" s="229">
        <f t="shared" si="246"/>
        <v>0</v>
      </c>
      <c r="BT229" s="229">
        <f t="shared" si="246"/>
        <v>0</v>
      </c>
      <c r="BU229" s="229">
        <f t="shared" si="246"/>
        <v>0</v>
      </c>
      <c r="BV229" s="229">
        <f t="shared" si="246"/>
        <v>0</v>
      </c>
      <c r="BW229" s="229">
        <f t="shared" si="246"/>
        <v>0</v>
      </c>
      <c r="BX229" s="229">
        <f t="shared" si="246"/>
        <v>0</v>
      </c>
      <c r="BY229" s="229">
        <f t="shared" si="246"/>
        <v>0</v>
      </c>
      <c r="BZ229" s="229">
        <f t="shared" si="246"/>
        <v>0</v>
      </c>
    </row>
    <row r="230" spans="1:78" s="310" customFormat="1" x14ac:dyDescent="0.2">
      <c r="A230" s="7" t="str">
        <f t="shared" si="241"/>
        <v>Roll-in 10</v>
      </c>
      <c r="B230" s="7">
        <f t="shared" si="242"/>
        <v>0</v>
      </c>
      <c r="C230" s="7">
        <f t="shared" si="245"/>
        <v>68</v>
      </c>
      <c r="D230" s="165">
        <f t="shared" si="243"/>
        <v>45535</v>
      </c>
      <c r="E230" s="68"/>
      <c r="F230" s="77"/>
      <c r="G230" s="229">
        <f t="shared" si="238"/>
        <v>0</v>
      </c>
      <c r="H230" s="229">
        <f t="shared" si="238"/>
        <v>0</v>
      </c>
      <c r="I230" s="229">
        <f t="shared" si="238"/>
        <v>0</v>
      </c>
      <c r="J230" s="229">
        <f t="shared" si="238"/>
        <v>0</v>
      </c>
      <c r="K230" s="229">
        <f t="shared" si="238"/>
        <v>0</v>
      </c>
      <c r="L230" s="229">
        <f t="shared" si="238"/>
        <v>0</v>
      </c>
      <c r="M230" s="229">
        <f t="shared" si="238"/>
        <v>0</v>
      </c>
      <c r="N230" s="229">
        <f t="shared" si="238"/>
        <v>0</v>
      </c>
      <c r="O230" s="229">
        <f t="shared" si="238"/>
        <v>0</v>
      </c>
      <c r="P230" s="229">
        <f t="shared" si="238"/>
        <v>0</v>
      </c>
      <c r="Q230" s="229">
        <f t="shared" si="238"/>
        <v>0</v>
      </c>
      <c r="R230" s="229">
        <f t="shared" si="238"/>
        <v>0</v>
      </c>
      <c r="S230" s="229">
        <f t="shared" si="238"/>
        <v>0</v>
      </c>
      <c r="T230" s="229">
        <f t="shared" si="238"/>
        <v>0</v>
      </c>
      <c r="U230" s="229">
        <f t="shared" si="238"/>
        <v>0</v>
      </c>
      <c r="V230" s="229">
        <f t="shared" si="238"/>
        <v>0</v>
      </c>
      <c r="W230" s="229">
        <f t="shared" si="239"/>
        <v>0</v>
      </c>
      <c r="X230" s="229">
        <f t="shared" si="239"/>
        <v>0</v>
      </c>
      <c r="Y230" s="229">
        <f t="shared" si="239"/>
        <v>0</v>
      </c>
      <c r="Z230" s="229">
        <f t="shared" si="239"/>
        <v>0</v>
      </c>
      <c r="AA230" s="229">
        <f t="shared" si="239"/>
        <v>0</v>
      </c>
      <c r="AB230" s="229">
        <f t="shared" si="239"/>
        <v>0</v>
      </c>
      <c r="AC230" s="229">
        <f t="shared" si="239"/>
        <v>0</v>
      </c>
      <c r="AD230" s="229">
        <f t="shared" si="239"/>
        <v>0</v>
      </c>
      <c r="AE230" s="229">
        <f t="shared" si="239"/>
        <v>0</v>
      </c>
      <c r="AF230" s="229">
        <f t="shared" si="239"/>
        <v>0</v>
      </c>
      <c r="AG230" s="229">
        <f t="shared" si="239"/>
        <v>0</v>
      </c>
      <c r="AH230" s="229">
        <f t="shared" si="239"/>
        <v>0</v>
      </c>
      <c r="AI230" s="229">
        <f t="shared" si="239"/>
        <v>0</v>
      </c>
      <c r="AJ230" s="229">
        <f t="shared" si="239"/>
        <v>0</v>
      </c>
      <c r="AK230" s="229">
        <f t="shared" si="239"/>
        <v>0</v>
      </c>
      <c r="AL230" s="229">
        <f t="shared" si="239"/>
        <v>0</v>
      </c>
      <c r="AM230" s="229">
        <f t="shared" si="244"/>
        <v>0</v>
      </c>
      <c r="AN230" s="229">
        <f t="shared" si="244"/>
        <v>0</v>
      </c>
      <c r="AO230" s="229">
        <f t="shared" si="246"/>
        <v>0</v>
      </c>
      <c r="AP230" s="229">
        <f t="shared" si="246"/>
        <v>0</v>
      </c>
      <c r="AQ230" s="229">
        <f t="shared" si="246"/>
        <v>0</v>
      </c>
      <c r="AR230" s="229">
        <f t="shared" si="246"/>
        <v>0</v>
      </c>
      <c r="AS230" s="229">
        <f t="shared" si="246"/>
        <v>0</v>
      </c>
      <c r="AT230" s="229">
        <f t="shared" si="246"/>
        <v>0</v>
      </c>
      <c r="AU230" s="229">
        <f t="shared" si="246"/>
        <v>0</v>
      </c>
      <c r="AV230" s="229">
        <f t="shared" si="246"/>
        <v>0</v>
      </c>
      <c r="AW230" s="229">
        <f t="shared" si="246"/>
        <v>0</v>
      </c>
      <c r="AX230" s="229">
        <f t="shared" si="246"/>
        <v>0</v>
      </c>
      <c r="AY230" s="229">
        <f t="shared" si="246"/>
        <v>0</v>
      </c>
      <c r="AZ230" s="229">
        <f t="shared" si="246"/>
        <v>0</v>
      </c>
      <c r="BA230" s="229">
        <f t="shared" si="246"/>
        <v>0</v>
      </c>
      <c r="BB230" s="229">
        <f t="shared" si="246"/>
        <v>0</v>
      </c>
      <c r="BC230" s="229">
        <f t="shared" si="246"/>
        <v>0</v>
      </c>
      <c r="BD230" s="229">
        <f t="shared" si="246"/>
        <v>0</v>
      </c>
      <c r="BE230" s="229">
        <f t="shared" si="246"/>
        <v>0</v>
      </c>
      <c r="BF230" s="229">
        <f t="shared" si="246"/>
        <v>0</v>
      </c>
      <c r="BG230" s="229">
        <f t="shared" si="246"/>
        <v>0</v>
      </c>
      <c r="BH230" s="229">
        <f t="shared" si="246"/>
        <v>0</v>
      </c>
      <c r="BI230" s="229">
        <f t="shared" si="246"/>
        <v>0</v>
      </c>
      <c r="BJ230" s="229">
        <f t="shared" si="246"/>
        <v>0</v>
      </c>
      <c r="BK230" s="229">
        <f t="shared" si="246"/>
        <v>0</v>
      </c>
      <c r="BL230" s="229">
        <f t="shared" si="246"/>
        <v>0</v>
      </c>
      <c r="BM230" s="229">
        <f t="shared" si="246"/>
        <v>0</v>
      </c>
      <c r="BN230" s="229">
        <f t="shared" si="246"/>
        <v>0</v>
      </c>
      <c r="BO230" s="229">
        <f t="shared" si="246"/>
        <v>0</v>
      </c>
      <c r="BP230" s="229">
        <f t="shared" si="246"/>
        <v>0</v>
      </c>
      <c r="BQ230" s="229">
        <f t="shared" si="246"/>
        <v>0</v>
      </c>
      <c r="BR230" s="229">
        <f t="shared" si="246"/>
        <v>0</v>
      </c>
      <c r="BS230" s="229">
        <f t="shared" si="246"/>
        <v>0</v>
      </c>
      <c r="BT230" s="229">
        <f t="shared" si="246"/>
        <v>0</v>
      </c>
      <c r="BU230" s="229">
        <f t="shared" si="246"/>
        <v>0</v>
      </c>
      <c r="BV230" s="229">
        <f t="shared" si="246"/>
        <v>0</v>
      </c>
      <c r="BW230" s="229">
        <f t="shared" si="246"/>
        <v>0</v>
      </c>
      <c r="BX230" s="229">
        <f t="shared" si="246"/>
        <v>0</v>
      </c>
      <c r="BY230" s="229">
        <f t="shared" si="246"/>
        <v>0</v>
      </c>
      <c r="BZ230" s="229">
        <f t="shared" si="246"/>
        <v>0</v>
      </c>
    </row>
    <row r="231" spans="1:78" s="310" customFormat="1" x14ac:dyDescent="0.2">
      <c r="A231" s="7" t="str">
        <f t="shared" si="241"/>
        <v>Roll-in 10</v>
      </c>
      <c r="B231" s="7">
        <f t="shared" si="242"/>
        <v>0</v>
      </c>
      <c r="C231" s="7">
        <f t="shared" si="245"/>
        <v>69</v>
      </c>
      <c r="D231" s="165">
        <f t="shared" si="243"/>
        <v>45565</v>
      </c>
      <c r="E231" s="68"/>
      <c r="F231" s="77"/>
      <c r="G231" s="229">
        <f t="shared" si="238"/>
        <v>0</v>
      </c>
      <c r="H231" s="229">
        <f t="shared" si="238"/>
        <v>0</v>
      </c>
      <c r="I231" s="229">
        <f t="shared" si="238"/>
        <v>0</v>
      </c>
      <c r="J231" s="229">
        <f t="shared" si="238"/>
        <v>0</v>
      </c>
      <c r="K231" s="229">
        <f t="shared" si="238"/>
        <v>0</v>
      </c>
      <c r="L231" s="229">
        <f t="shared" si="238"/>
        <v>0</v>
      </c>
      <c r="M231" s="229">
        <f t="shared" si="238"/>
        <v>0</v>
      </c>
      <c r="N231" s="229">
        <f t="shared" si="238"/>
        <v>0</v>
      </c>
      <c r="O231" s="229">
        <f t="shared" si="238"/>
        <v>0</v>
      </c>
      <c r="P231" s="229">
        <f t="shared" si="238"/>
        <v>0</v>
      </c>
      <c r="Q231" s="229">
        <f t="shared" si="238"/>
        <v>0</v>
      </c>
      <c r="R231" s="229">
        <f t="shared" si="238"/>
        <v>0</v>
      </c>
      <c r="S231" s="229">
        <f t="shared" si="238"/>
        <v>0</v>
      </c>
      <c r="T231" s="229">
        <f t="shared" si="238"/>
        <v>0</v>
      </c>
      <c r="U231" s="229">
        <f t="shared" si="238"/>
        <v>0</v>
      </c>
      <c r="V231" s="229">
        <f t="shared" ref="G231:V234" si="247">IF($D231=V$9,$E231*$G$3/2,IF(AND($C231+$E$3&gt;V$8,V$9&gt;$D231),$E231*$G$3,0))</f>
        <v>0</v>
      </c>
      <c r="W231" s="229">
        <f t="shared" si="239"/>
        <v>0</v>
      </c>
      <c r="X231" s="229">
        <f t="shared" si="239"/>
        <v>0</v>
      </c>
      <c r="Y231" s="229">
        <f t="shared" si="239"/>
        <v>0</v>
      </c>
      <c r="Z231" s="229">
        <f t="shared" si="239"/>
        <v>0</v>
      </c>
      <c r="AA231" s="229">
        <f t="shared" si="239"/>
        <v>0</v>
      </c>
      <c r="AB231" s="229">
        <f t="shared" si="239"/>
        <v>0</v>
      </c>
      <c r="AC231" s="229">
        <f t="shared" si="239"/>
        <v>0</v>
      </c>
      <c r="AD231" s="229">
        <f t="shared" si="239"/>
        <v>0</v>
      </c>
      <c r="AE231" s="229">
        <f t="shared" si="239"/>
        <v>0</v>
      </c>
      <c r="AF231" s="229">
        <f t="shared" si="239"/>
        <v>0</v>
      </c>
      <c r="AG231" s="229">
        <f t="shared" si="239"/>
        <v>0</v>
      </c>
      <c r="AH231" s="229">
        <f t="shared" si="239"/>
        <v>0</v>
      </c>
      <c r="AI231" s="229">
        <f t="shared" si="239"/>
        <v>0</v>
      </c>
      <c r="AJ231" s="229">
        <f t="shared" si="239"/>
        <v>0</v>
      </c>
      <c r="AK231" s="229">
        <f t="shared" si="239"/>
        <v>0</v>
      </c>
      <c r="AL231" s="229">
        <f t="shared" si="239"/>
        <v>0</v>
      </c>
      <c r="AM231" s="229">
        <f t="shared" si="244"/>
        <v>0</v>
      </c>
      <c r="AN231" s="229">
        <f t="shared" si="244"/>
        <v>0</v>
      </c>
      <c r="AO231" s="229">
        <f t="shared" si="246"/>
        <v>0</v>
      </c>
      <c r="AP231" s="229">
        <f t="shared" si="246"/>
        <v>0</v>
      </c>
      <c r="AQ231" s="229">
        <f t="shared" si="246"/>
        <v>0</v>
      </c>
      <c r="AR231" s="229">
        <f t="shared" si="246"/>
        <v>0</v>
      </c>
      <c r="AS231" s="229">
        <f t="shared" si="246"/>
        <v>0</v>
      </c>
      <c r="AT231" s="229">
        <f t="shared" si="246"/>
        <v>0</v>
      </c>
      <c r="AU231" s="229">
        <f t="shared" si="246"/>
        <v>0</v>
      </c>
      <c r="AV231" s="229">
        <f t="shared" si="246"/>
        <v>0</v>
      </c>
      <c r="AW231" s="229">
        <f t="shared" si="246"/>
        <v>0</v>
      </c>
      <c r="AX231" s="229">
        <f t="shared" si="246"/>
        <v>0</v>
      </c>
      <c r="AY231" s="229">
        <f t="shared" si="246"/>
        <v>0</v>
      </c>
      <c r="AZ231" s="229">
        <f t="shared" si="246"/>
        <v>0</v>
      </c>
      <c r="BA231" s="229">
        <f t="shared" si="246"/>
        <v>0</v>
      </c>
      <c r="BB231" s="229">
        <f t="shared" si="246"/>
        <v>0</v>
      </c>
      <c r="BC231" s="229">
        <f t="shared" si="246"/>
        <v>0</v>
      </c>
      <c r="BD231" s="229">
        <f t="shared" si="246"/>
        <v>0</v>
      </c>
      <c r="BE231" s="229">
        <f t="shared" si="246"/>
        <v>0</v>
      </c>
      <c r="BF231" s="229">
        <f t="shared" si="246"/>
        <v>0</v>
      </c>
      <c r="BG231" s="229">
        <f t="shared" si="246"/>
        <v>0</v>
      </c>
      <c r="BH231" s="229">
        <f t="shared" si="246"/>
        <v>0</v>
      </c>
      <c r="BI231" s="229">
        <f t="shared" si="246"/>
        <v>0</v>
      </c>
      <c r="BJ231" s="229">
        <f t="shared" si="246"/>
        <v>0</v>
      </c>
      <c r="BK231" s="229">
        <f t="shared" si="246"/>
        <v>0</v>
      </c>
      <c r="BL231" s="229">
        <f t="shared" si="246"/>
        <v>0</v>
      </c>
      <c r="BM231" s="229">
        <f t="shared" si="246"/>
        <v>0</v>
      </c>
      <c r="BN231" s="229">
        <f t="shared" si="246"/>
        <v>0</v>
      </c>
      <c r="BO231" s="229">
        <f t="shared" si="246"/>
        <v>0</v>
      </c>
      <c r="BP231" s="229">
        <f t="shared" si="246"/>
        <v>0</v>
      </c>
      <c r="BQ231" s="229">
        <f t="shared" si="246"/>
        <v>0</v>
      </c>
      <c r="BR231" s="229">
        <f t="shared" si="246"/>
        <v>0</v>
      </c>
      <c r="BS231" s="229">
        <f t="shared" si="246"/>
        <v>0</v>
      </c>
      <c r="BT231" s="229">
        <f t="shared" si="246"/>
        <v>0</v>
      </c>
      <c r="BU231" s="229">
        <f t="shared" si="246"/>
        <v>0</v>
      </c>
      <c r="BV231" s="229">
        <f t="shared" si="246"/>
        <v>0</v>
      </c>
      <c r="BW231" s="229">
        <f t="shared" si="246"/>
        <v>0</v>
      </c>
      <c r="BX231" s="229">
        <f t="shared" si="246"/>
        <v>0</v>
      </c>
      <c r="BY231" s="229">
        <f t="shared" si="246"/>
        <v>0</v>
      </c>
      <c r="BZ231" s="229">
        <f t="shared" si="246"/>
        <v>0</v>
      </c>
    </row>
    <row r="232" spans="1:78" s="310" customFormat="1" x14ac:dyDescent="0.2">
      <c r="A232" s="7" t="str">
        <f t="shared" si="241"/>
        <v>Roll-in 10</v>
      </c>
      <c r="B232" s="7">
        <f t="shared" si="242"/>
        <v>0</v>
      </c>
      <c r="C232" s="7">
        <f t="shared" si="245"/>
        <v>70</v>
      </c>
      <c r="D232" s="165">
        <f t="shared" si="243"/>
        <v>45596</v>
      </c>
      <c r="E232" s="68"/>
      <c r="F232" s="77"/>
      <c r="G232" s="229">
        <f t="shared" si="247"/>
        <v>0</v>
      </c>
      <c r="H232" s="229">
        <f t="shared" si="247"/>
        <v>0</v>
      </c>
      <c r="I232" s="229">
        <f t="shared" si="247"/>
        <v>0</v>
      </c>
      <c r="J232" s="229">
        <f t="shared" si="247"/>
        <v>0</v>
      </c>
      <c r="K232" s="229">
        <f t="shared" si="247"/>
        <v>0</v>
      </c>
      <c r="L232" s="229">
        <f t="shared" si="247"/>
        <v>0</v>
      </c>
      <c r="M232" s="229">
        <f t="shared" si="247"/>
        <v>0</v>
      </c>
      <c r="N232" s="229">
        <f t="shared" si="247"/>
        <v>0</v>
      </c>
      <c r="O232" s="229">
        <f t="shared" si="247"/>
        <v>0</v>
      </c>
      <c r="P232" s="229">
        <f t="shared" si="247"/>
        <v>0</v>
      </c>
      <c r="Q232" s="229">
        <f t="shared" si="247"/>
        <v>0</v>
      </c>
      <c r="R232" s="229">
        <f t="shared" si="247"/>
        <v>0</v>
      </c>
      <c r="S232" s="229">
        <f t="shared" si="247"/>
        <v>0</v>
      </c>
      <c r="T232" s="229">
        <f t="shared" si="247"/>
        <v>0</v>
      </c>
      <c r="U232" s="229">
        <f t="shared" si="247"/>
        <v>0</v>
      </c>
      <c r="V232" s="229">
        <f t="shared" si="247"/>
        <v>0</v>
      </c>
      <c r="W232" s="229">
        <f t="shared" si="239"/>
        <v>0</v>
      </c>
      <c r="X232" s="229">
        <f t="shared" si="239"/>
        <v>0</v>
      </c>
      <c r="Y232" s="229">
        <f t="shared" si="239"/>
        <v>0</v>
      </c>
      <c r="Z232" s="229">
        <f t="shared" si="239"/>
        <v>0</v>
      </c>
      <c r="AA232" s="229">
        <f t="shared" si="239"/>
        <v>0</v>
      </c>
      <c r="AB232" s="229">
        <f t="shared" si="239"/>
        <v>0</v>
      </c>
      <c r="AC232" s="229">
        <f t="shared" si="239"/>
        <v>0</v>
      </c>
      <c r="AD232" s="229">
        <f>IF($D232=AD$9,$E232*$G$3/2,IF(AND($C232+$E$3&gt;AD$8,AD$9&gt;$D232),$E232*$G$3,0))</f>
        <v>0</v>
      </c>
      <c r="AE232" s="229">
        <f t="shared" si="239"/>
        <v>0</v>
      </c>
      <c r="AF232" s="229">
        <f t="shared" si="239"/>
        <v>0</v>
      </c>
      <c r="AG232" s="229">
        <f t="shared" si="239"/>
        <v>0</v>
      </c>
      <c r="AH232" s="229">
        <f t="shared" si="239"/>
        <v>0</v>
      </c>
      <c r="AI232" s="229">
        <f t="shared" si="239"/>
        <v>0</v>
      </c>
      <c r="AJ232" s="229">
        <f t="shared" si="239"/>
        <v>0</v>
      </c>
      <c r="AK232" s="229">
        <f t="shared" si="239"/>
        <v>0</v>
      </c>
      <c r="AL232" s="229">
        <f t="shared" si="239"/>
        <v>0</v>
      </c>
      <c r="AM232" s="229">
        <f t="shared" si="244"/>
        <v>0</v>
      </c>
      <c r="AN232" s="229">
        <f t="shared" si="244"/>
        <v>0</v>
      </c>
      <c r="AO232" s="229">
        <f t="shared" si="246"/>
        <v>0</v>
      </c>
      <c r="AP232" s="229">
        <f t="shared" si="246"/>
        <v>0</v>
      </c>
      <c r="AQ232" s="229">
        <f t="shared" si="246"/>
        <v>0</v>
      </c>
      <c r="AR232" s="229">
        <f t="shared" si="246"/>
        <v>0</v>
      </c>
      <c r="AS232" s="229">
        <f t="shared" si="246"/>
        <v>0</v>
      </c>
      <c r="AT232" s="229">
        <f t="shared" si="246"/>
        <v>0</v>
      </c>
      <c r="AU232" s="229">
        <f t="shared" si="246"/>
        <v>0</v>
      </c>
      <c r="AV232" s="229">
        <f t="shared" si="246"/>
        <v>0</v>
      </c>
      <c r="AW232" s="229">
        <f t="shared" si="246"/>
        <v>0</v>
      </c>
      <c r="AX232" s="229">
        <f t="shared" si="246"/>
        <v>0</v>
      </c>
      <c r="AY232" s="229">
        <f t="shared" si="246"/>
        <v>0</v>
      </c>
      <c r="AZ232" s="229">
        <f t="shared" si="246"/>
        <v>0</v>
      </c>
      <c r="BA232" s="229">
        <f t="shared" si="246"/>
        <v>0</v>
      </c>
      <c r="BB232" s="229">
        <f t="shared" si="246"/>
        <v>0</v>
      </c>
      <c r="BC232" s="229">
        <f t="shared" si="246"/>
        <v>0</v>
      </c>
      <c r="BD232" s="229">
        <f t="shared" si="246"/>
        <v>0</v>
      </c>
      <c r="BE232" s="229">
        <f t="shared" si="246"/>
        <v>0</v>
      </c>
      <c r="BF232" s="229">
        <f t="shared" si="246"/>
        <v>0</v>
      </c>
      <c r="BG232" s="229">
        <f t="shared" si="246"/>
        <v>0</v>
      </c>
      <c r="BH232" s="229">
        <f t="shared" si="246"/>
        <v>0</v>
      </c>
      <c r="BI232" s="229">
        <f t="shared" si="246"/>
        <v>0</v>
      </c>
      <c r="BJ232" s="229">
        <f t="shared" si="246"/>
        <v>0</v>
      </c>
      <c r="BK232" s="229">
        <f t="shared" si="246"/>
        <v>0</v>
      </c>
      <c r="BL232" s="229">
        <f t="shared" si="246"/>
        <v>0</v>
      </c>
      <c r="BM232" s="229">
        <f t="shared" si="246"/>
        <v>0</v>
      </c>
      <c r="BN232" s="229">
        <f t="shared" si="246"/>
        <v>0</v>
      </c>
      <c r="BO232" s="229">
        <f t="shared" si="246"/>
        <v>0</v>
      </c>
      <c r="BP232" s="229">
        <f t="shared" si="246"/>
        <v>0</v>
      </c>
      <c r="BQ232" s="229">
        <f t="shared" si="246"/>
        <v>0</v>
      </c>
      <c r="BR232" s="229">
        <f t="shared" si="246"/>
        <v>0</v>
      </c>
      <c r="BS232" s="229">
        <f t="shared" si="246"/>
        <v>0</v>
      </c>
      <c r="BT232" s="229">
        <f t="shared" si="246"/>
        <v>0</v>
      </c>
      <c r="BU232" s="229">
        <f t="shared" si="246"/>
        <v>0</v>
      </c>
      <c r="BV232" s="229">
        <f t="shared" si="246"/>
        <v>0</v>
      </c>
      <c r="BW232" s="229">
        <f t="shared" si="246"/>
        <v>0</v>
      </c>
      <c r="BX232" s="229">
        <f t="shared" si="246"/>
        <v>0</v>
      </c>
      <c r="BY232" s="229">
        <f t="shared" si="246"/>
        <v>0</v>
      </c>
      <c r="BZ232" s="229">
        <f t="shared" si="246"/>
        <v>0</v>
      </c>
    </row>
    <row r="233" spans="1:78" s="310" customFormat="1" x14ac:dyDescent="0.2">
      <c r="A233" s="7" t="str">
        <f t="shared" si="241"/>
        <v>Roll-in 10</v>
      </c>
      <c r="B233" s="7">
        <f t="shared" si="242"/>
        <v>0</v>
      </c>
      <c r="C233" s="7">
        <f t="shared" si="245"/>
        <v>71</v>
      </c>
      <c r="D233" s="165">
        <f t="shared" si="243"/>
        <v>45626</v>
      </c>
      <c r="E233" s="68"/>
      <c r="F233" s="77"/>
      <c r="G233" s="229">
        <f t="shared" si="247"/>
        <v>0</v>
      </c>
      <c r="H233" s="229">
        <f t="shared" si="247"/>
        <v>0</v>
      </c>
      <c r="I233" s="229">
        <f t="shared" si="247"/>
        <v>0</v>
      </c>
      <c r="J233" s="229">
        <f t="shared" si="247"/>
        <v>0</v>
      </c>
      <c r="K233" s="229">
        <f t="shared" si="247"/>
        <v>0</v>
      </c>
      <c r="L233" s="229">
        <f t="shared" si="247"/>
        <v>0</v>
      </c>
      <c r="M233" s="229">
        <f t="shared" si="247"/>
        <v>0</v>
      </c>
      <c r="N233" s="229">
        <f t="shared" si="247"/>
        <v>0</v>
      </c>
      <c r="O233" s="229">
        <f t="shared" si="247"/>
        <v>0</v>
      </c>
      <c r="P233" s="229">
        <f t="shared" si="247"/>
        <v>0</v>
      </c>
      <c r="Q233" s="229">
        <f t="shared" si="247"/>
        <v>0</v>
      </c>
      <c r="R233" s="229">
        <f t="shared" si="247"/>
        <v>0</v>
      </c>
      <c r="S233" s="229">
        <f t="shared" si="247"/>
        <v>0</v>
      </c>
      <c r="T233" s="229">
        <f t="shared" si="247"/>
        <v>0</v>
      </c>
      <c r="U233" s="229">
        <f t="shared" si="247"/>
        <v>0</v>
      </c>
      <c r="V233" s="229">
        <f t="shared" si="247"/>
        <v>0</v>
      </c>
      <c r="W233" s="229">
        <f t="shared" si="239"/>
        <v>0</v>
      </c>
      <c r="X233" s="229">
        <f t="shared" si="239"/>
        <v>0</v>
      </c>
      <c r="Y233" s="229">
        <f t="shared" si="239"/>
        <v>0</v>
      </c>
      <c r="Z233" s="229">
        <f t="shared" si="239"/>
        <v>0</v>
      </c>
      <c r="AA233" s="229">
        <f t="shared" si="239"/>
        <v>0</v>
      </c>
      <c r="AB233" s="229">
        <f t="shared" si="239"/>
        <v>0</v>
      </c>
      <c r="AC233" s="229">
        <f t="shared" si="239"/>
        <v>0</v>
      </c>
      <c r="AD233" s="229">
        <f t="shared" si="239"/>
        <v>0</v>
      </c>
      <c r="AE233" s="229">
        <f t="shared" si="239"/>
        <v>0</v>
      </c>
      <c r="AF233" s="229">
        <f t="shared" si="239"/>
        <v>0</v>
      </c>
      <c r="AG233" s="229">
        <f t="shared" si="239"/>
        <v>0</v>
      </c>
      <c r="AH233" s="229">
        <f t="shared" si="239"/>
        <v>0</v>
      </c>
      <c r="AI233" s="229">
        <f t="shared" si="239"/>
        <v>0</v>
      </c>
      <c r="AJ233" s="229">
        <f t="shared" si="239"/>
        <v>0</v>
      </c>
      <c r="AK233" s="229">
        <f t="shared" si="239"/>
        <v>0</v>
      </c>
      <c r="AL233" s="229">
        <f t="shared" si="239"/>
        <v>0</v>
      </c>
      <c r="AM233" s="229">
        <f t="shared" si="244"/>
        <v>0</v>
      </c>
      <c r="AN233" s="229">
        <f t="shared" si="244"/>
        <v>0</v>
      </c>
      <c r="AO233" s="229">
        <f t="shared" si="246"/>
        <v>0</v>
      </c>
      <c r="AP233" s="229">
        <f t="shared" si="246"/>
        <v>0</v>
      </c>
      <c r="AQ233" s="229">
        <f t="shared" si="246"/>
        <v>0</v>
      </c>
      <c r="AR233" s="229">
        <f t="shared" si="246"/>
        <v>0</v>
      </c>
      <c r="AS233" s="229">
        <f t="shared" si="246"/>
        <v>0</v>
      </c>
      <c r="AT233" s="229">
        <f t="shared" si="246"/>
        <v>0</v>
      </c>
      <c r="AU233" s="229">
        <f t="shared" si="246"/>
        <v>0</v>
      </c>
      <c r="AV233" s="229">
        <f t="shared" si="246"/>
        <v>0</v>
      </c>
      <c r="AW233" s="229">
        <f t="shared" si="246"/>
        <v>0</v>
      </c>
      <c r="AX233" s="229">
        <f t="shared" si="246"/>
        <v>0</v>
      </c>
      <c r="AY233" s="229">
        <f t="shared" si="246"/>
        <v>0</v>
      </c>
      <c r="AZ233" s="229">
        <f t="shared" si="246"/>
        <v>0</v>
      </c>
      <c r="BA233" s="229">
        <f t="shared" si="246"/>
        <v>0</v>
      </c>
      <c r="BB233" s="229">
        <f t="shared" si="246"/>
        <v>0</v>
      </c>
      <c r="BC233" s="229">
        <f t="shared" si="246"/>
        <v>0</v>
      </c>
      <c r="BD233" s="229">
        <f t="shared" si="246"/>
        <v>0</v>
      </c>
      <c r="BE233" s="229">
        <f t="shared" si="246"/>
        <v>0</v>
      </c>
      <c r="BF233" s="229">
        <f t="shared" si="246"/>
        <v>0</v>
      </c>
      <c r="BG233" s="229">
        <f t="shared" si="246"/>
        <v>0</v>
      </c>
      <c r="BH233" s="229">
        <f t="shared" si="246"/>
        <v>0</v>
      </c>
      <c r="BI233" s="229">
        <f t="shared" si="246"/>
        <v>0</v>
      </c>
      <c r="BJ233" s="229">
        <f t="shared" si="246"/>
        <v>0</v>
      </c>
      <c r="BK233" s="229">
        <f t="shared" si="246"/>
        <v>0</v>
      </c>
      <c r="BL233" s="229">
        <f t="shared" si="246"/>
        <v>0</v>
      </c>
      <c r="BM233" s="229">
        <f t="shared" si="246"/>
        <v>0</v>
      </c>
      <c r="BN233" s="229">
        <f t="shared" si="246"/>
        <v>0</v>
      </c>
      <c r="BO233" s="229">
        <f t="shared" si="246"/>
        <v>0</v>
      </c>
      <c r="BP233" s="229">
        <f t="shared" si="246"/>
        <v>0</v>
      </c>
      <c r="BQ233" s="229">
        <f t="shared" si="246"/>
        <v>0</v>
      </c>
      <c r="BR233" s="229">
        <f t="shared" si="246"/>
        <v>0</v>
      </c>
      <c r="BS233" s="229">
        <f t="shared" si="246"/>
        <v>0</v>
      </c>
      <c r="BT233" s="229">
        <f t="shared" si="246"/>
        <v>0</v>
      </c>
      <c r="BU233" s="229">
        <f t="shared" si="246"/>
        <v>0</v>
      </c>
      <c r="BV233" s="229">
        <f t="shared" si="246"/>
        <v>0</v>
      </c>
      <c r="BW233" s="229">
        <f t="shared" si="246"/>
        <v>0</v>
      </c>
      <c r="BX233" s="229">
        <f t="shared" si="246"/>
        <v>0</v>
      </c>
      <c r="BY233" s="229">
        <f t="shared" si="246"/>
        <v>0</v>
      </c>
      <c r="BZ233" s="229">
        <f t="shared" si="246"/>
        <v>0</v>
      </c>
    </row>
    <row r="234" spans="1:78" s="310" customFormat="1" x14ac:dyDescent="0.2">
      <c r="A234" s="7" t="str">
        <f t="shared" si="241"/>
        <v>Roll-in 10</v>
      </c>
      <c r="B234" s="7">
        <f t="shared" si="242"/>
        <v>0</v>
      </c>
      <c r="C234" s="7">
        <f t="shared" si="245"/>
        <v>72</v>
      </c>
      <c r="D234" s="165">
        <f t="shared" si="243"/>
        <v>45657</v>
      </c>
      <c r="E234" s="166"/>
      <c r="F234" s="77"/>
      <c r="G234" s="228">
        <f t="shared" si="247"/>
        <v>0</v>
      </c>
      <c r="H234" s="228">
        <f t="shared" si="247"/>
        <v>0</v>
      </c>
      <c r="I234" s="228">
        <f t="shared" si="247"/>
        <v>0</v>
      </c>
      <c r="J234" s="228">
        <f t="shared" si="247"/>
        <v>0</v>
      </c>
      <c r="K234" s="228">
        <f t="shared" si="247"/>
        <v>0</v>
      </c>
      <c r="L234" s="228">
        <f t="shared" si="247"/>
        <v>0</v>
      </c>
      <c r="M234" s="228">
        <f t="shared" si="247"/>
        <v>0</v>
      </c>
      <c r="N234" s="228">
        <f t="shared" si="247"/>
        <v>0</v>
      </c>
      <c r="O234" s="228">
        <f t="shared" si="247"/>
        <v>0</v>
      </c>
      <c r="P234" s="228">
        <f t="shared" si="247"/>
        <v>0</v>
      </c>
      <c r="Q234" s="228">
        <f t="shared" si="247"/>
        <v>0</v>
      </c>
      <c r="R234" s="228">
        <f t="shared" si="247"/>
        <v>0</v>
      </c>
      <c r="S234" s="228">
        <f t="shared" si="247"/>
        <v>0</v>
      </c>
      <c r="T234" s="228">
        <f t="shared" si="247"/>
        <v>0</v>
      </c>
      <c r="U234" s="228">
        <f t="shared" si="247"/>
        <v>0</v>
      </c>
      <c r="V234" s="228">
        <f t="shared" si="247"/>
        <v>0</v>
      </c>
      <c r="W234" s="228">
        <f t="shared" si="239"/>
        <v>0</v>
      </c>
      <c r="X234" s="228">
        <f t="shared" si="239"/>
        <v>0</v>
      </c>
      <c r="Y234" s="228">
        <f t="shared" si="239"/>
        <v>0</v>
      </c>
      <c r="Z234" s="228">
        <f t="shared" si="239"/>
        <v>0</v>
      </c>
      <c r="AA234" s="228">
        <f t="shared" si="239"/>
        <v>0</v>
      </c>
      <c r="AB234" s="228">
        <f t="shared" si="239"/>
        <v>0</v>
      </c>
      <c r="AC234" s="228">
        <f t="shared" si="239"/>
        <v>0</v>
      </c>
      <c r="AD234" s="228">
        <f t="shared" si="239"/>
        <v>0</v>
      </c>
      <c r="AE234" s="228">
        <f t="shared" si="239"/>
        <v>0</v>
      </c>
      <c r="AF234" s="228">
        <f t="shared" si="239"/>
        <v>0</v>
      </c>
      <c r="AG234" s="228">
        <f t="shared" si="239"/>
        <v>0</v>
      </c>
      <c r="AH234" s="228">
        <f t="shared" si="239"/>
        <v>0</v>
      </c>
      <c r="AI234" s="228">
        <f t="shared" si="239"/>
        <v>0</v>
      </c>
      <c r="AJ234" s="228">
        <f t="shared" si="239"/>
        <v>0</v>
      </c>
      <c r="AK234" s="228">
        <f t="shared" si="239"/>
        <v>0</v>
      </c>
      <c r="AL234" s="228">
        <f t="shared" si="239"/>
        <v>0</v>
      </c>
      <c r="AM234" s="228">
        <f t="shared" si="244"/>
        <v>0</v>
      </c>
      <c r="AN234" s="228">
        <f t="shared" si="244"/>
        <v>0</v>
      </c>
      <c r="AO234" s="228">
        <f t="shared" si="246"/>
        <v>0</v>
      </c>
      <c r="AP234" s="228">
        <f t="shared" si="246"/>
        <v>0</v>
      </c>
      <c r="AQ234" s="228">
        <f t="shared" si="246"/>
        <v>0</v>
      </c>
      <c r="AR234" s="228">
        <f t="shared" si="246"/>
        <v>0</v>
      </c>
      <c r="AS234" s="228">
        <f t="shared" si="246"/>
        <v>0</v>
      </c>
      <c r="AT234" s="228">
        <f t="shared" si="246"/>
        <v>0</v>
      </c>
      <c r="AU234" s="228">
        <f t="shared" si="246"/>
        <v>0</v>
      </c>
      <c r="AV234" s="228">
        <f t="shared" si="246"/>
        <v>0</v>
      </c>
      <c r="AW234" s="228">
        <f t="shared" si="246"/>
        <v>0</v>
      </c>
      <c r="AX234" s="228">
        <f t="shared" si="246"/>
        <v>0</v>
      </c>
      <c r="AY234" s="228">
        <f t="shared" si="246"/>
        <v>0</v>
      </c>
      <c r="AZ234" s="228">
        <f t="shared" si="246"/>
        <v>0</v>
      </c>
      <c r="BA234" s="228">
        <f t="shared" si="246"/>
        <v>0</v>
      </c>
      <c r="BB234" s="228">
        <f t="shared" si="246"/>
        <v>0</v>
      </c>
      <c r="BC234" s="228">
        <f t="shared" si="246"/>
        <v>0</v>
      </c>
      <c r="BD234" s="228">
        <f t="shared" si="246"/>
        <v>0</v>
      </c>
      <c r="BE234" s="228">
        <f t="shared" si="246"/>
        <v>0</v>
      </c>
      <c r="BF234" s="228">
        <f t="shared" si="246"/>
        <v>0</v>
      </c>
      <c r="BG234" s="228">
        <f t="shared" si="246"/>
        <v>0</v>
      </c>
      <c r="BH234" s="228">
        <f t="shared" si="246"/>
        <v>0</v>
      </c>
      <c r="BI234" s="228">
        <f t="shared" si="246"/>
        <v>0</v>
      </c>
      <c r="BJ234" s="228">
        <f t="shared" si="246"/>
        <v>0</v>
      </c>
      <c r="BK234" s="228">
        <f t="shared" si="246"/>
        <v>0</v>
      </c>
      <c r="BL234" s="228">
        <f t="shared" si="246"/>
        <v>0</v>
      </c>
      <c r="BM234" s="228">
        <f t="shared" si="246"/>
        <v>0</v>
      </c>
      <c r="BN234" s="228">
        <f t="shared" si="246"/>
        <v>0</v>
      </c>
      <c r="BO234" s="228">
        <f t="shared" si="246"/>
        <v>0</v>
      </c>
      <c r="BP234" s="228">
        <f t="shared" si="246"/>
        <v>0</v>
      </c>
      <c r="BQ234" s="228">
        <f t="shared" si="246"/>
        <v>0</v>
      </c>
      <c r="BR234" s="228">
        <f t="shared" si="246"/>
        <v>0</v>
      </c>
      <c r="BS234" s="228">
        <f t="shared" si="246"/>
        <v>0</v>
      </c>
      <c r="BT234" s="228">
        <f t="shared" si="246"/>
        <v>0</v>
      </c>
      <c r="BU234" s="228">
        <f t="shared" si="246"/>
        <v>0</v>
      </c>
      <c r="BV234" s="228">
        <f t="shared" si="246"/>
        <v>0</v>
      </c>
      <c r="BW234" s="228">
        <f t="shared" si="246"/>
        <v>0</v>
      </c>
      <c r="BX234" s="228">
        <f t="shared" si="246"/>
        <v>0</v>
      </c>
      <c r="BY234" s="228">
        <f t="shared" si="246"/>
        <v>0</v>
      </c>
      <c r="BZ234" s="228">
        <f t="shared" si="246"/>
        <v>0</v>
      </c>
    </row>
    <row r="235" spans="1:78" s="310" customFormat="1" collapsed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48">SUM(H163:H234)</f>
        <v>0</v>
      </c>
      <c r="I235" s="69">
        <f t="shared" si="248"/>
        <v>0</v>
      </c>
      <c r="J235" s="69">
        <f t="shared" si="248"/>
        <v>0</v>
      </c>
      <c r="K235" s="69">
        <f t="shared" si="248"/>
        <v>0</v>
      </c>
      <c r="L235" s="69">
        <f t="shared" si="248"/>
        <v>0</v>
      </c>
      <c r="M235" s="69">
        <f t="shared" si="248"/>
        <v>0</v>
      </c>
      <c r="N235" s="69">
        <f t="shared" si="248"/>
        <v>0</v>
      </c>
      <c r="O235" s="69">
        <f t="shared" si="248"/>
        <v>0</v>
      </c>
      <c r="P235" s="69">
        <f t="shared" si="248"/>
        <v>0</v>
      </c>
      <c r="Q235" s="69">
        <f t="shared" si="248"/>
        <v>0</v>
      </c>
      <c r="R235" s="69">
        <f t="shared" si="248"/>
        <v>0</v>
      </c>
      <c r="S235" s="69">
        <f t="shared" si="248"/>
        <v>0</v>
      </c>
      <c r="T235" s="69">
        <f t="shared" si="248"/>
        <v>0</v>
      </c>
      <c r="U235" s="69">
        <f t="shared" si="248"/>
        <v>0</v>
      </c>
      <c r="V235" s="69">
        <f t="shared" si="248"/>
        <v>0</v>
      </c>
      <c r="W235" s="69">
        <f t="shared" si="248"/>
        <v>0</v>
      </c>
      <c r="X235" s="69">
        <f t="shared" si="248"/>
        <v>0</v>
      </c>
      <c r="Y235" s="69">
        <f t="shared" si="248"/>
        <v>0</v>
      </c>
      <c r="Z235" s="69">
        <f t="shared" si="248"/>
        <v>0</v>
      </c>
      <c r="AA235" s="69">
        <f t="shared" si="248"/>
        <v>0</v>
      </c>
      <c r="AB235" s="69">
        <f t="shared" si="248"/>
        <v>0</v>
      </c>
      <c r="AC235" s="69">
        <f t="shared" si="248"/>
        <v>0</v>
      </c>
      <c r="AD235" s="69">
        <f t="shared" si="248"/>
        <v>0</v>
      </c>
      <c r="AE235" s="69">
        <f t="shared" si="248"/>
        <v>0</v>
      </c>
      <c r="AF235" s="69">
        <f t="shared" si="248"/>
        <v>0</v>
      </c>
      <c r="AG235" s="69">
        <f t="shared" si="248"/>
        <v>0</v>
      </c>
      <c r="AH235" s="69">
        <f t="shared" si="248"/>
        <v>0</v>
      </c>
      <c r="AI235" s="69">
        <f t="shared" si="248"/>
        <v>0</v>
      </c>
      <c r="AJ235" s="69">
        <f t="shared" si="248"/>
        <v>0</v>
      </c>
      <c r="AK235" s="69">
        <f t="shared" si="248"/>
        <v>0</v>
      </c>
      <c r="AL235" s="69">
        <f t="shared" si="248"/>
        <v>0</v>
      </c>
      <c r="AM235" s="69">
        <f t="shared" si="248"/>
        <v>0</v>
      </c>
      <c r="AN235" s="69">
        <f t="shared" si="248"/>
        <v>0</v>
      </c>
      <c r="AO235" s="69">
        <f t="shared" ref="AO235:BZ235" si="249">SUM(AO163:AO234)</f>
        <v>0</v>
      </c>
      <c r="AP235" s="69">
        <f t="shared" si="249"/>
        <v>0</v>
      </c>
      <c r="AQ235" s="69">
        <f t="shared" si="249"/>
        <v>0</v>
      </c>
      <c r="AR235" s="69">
        <f t="shared" si="249"/>
        <v>0</v>
      </c>
      <c r="AS235" s="69">
        <f t="shared" si="249"/>
        <v>0</v>
      </c>
      <c r="AT235" s="69">
        <f t="shared" si="249"/>
        <v>0</v>
      </c>
      <c r="AU235" s="69">
        <f t="shared" si="249"/>
        <v>0</v>
      </c>
      <c r="AV235" s="69">
        <f t="shared" si="249"/>
        <v>0</v>
      </c>
      <c r="AW235" s="69">
        <f t="shared" si="249"/>
        <v>0</v>
      </c>
      <c r="AX235" s="69">
        <f t="shared" si="249"/>
        <v>0</v>
      </c>
      <c r="AY235" s="69">
        <f t="shared" si="249"/>
        <v>0</v>
      </c>
      <c r="AZ235" s="69">
        <f t="shared" si="249"/>
        <v>0</v>
      </c>
      <c r="BA235" s="69">
        <f t="shared" si="249"/>
        <v>0</v>
      </c>
      <c r="BB235" s="69">
        <f t="shared" si="249"/>
        <v>0</v>
      </c>
      <c r="BC235" s="69">
        <f t="shared" si="249"/>
        <v>0</v>
      </c>
      <c r="BD235" s="69">
        <f t="shared" si="249"/>
        <v>0</v>
      </c>
      <c r="BE235" s="69">
        <f t="shared" si="249"/>
        <v>0</v>
      </c>
      <c r="BF235" s="69">
        <f t="shared" si="249"/>
        <v>0</v>
      </c>
      <c r="BG235" s="69">
        <f t="shared" si="249"/>
        <v>0</v>
      </c>
      <c r="BH235" s="69">
        <f t="shared" si="249"/>
        <v>0</v>
      </c>
      <c r="BI235" s="69">
        <f t="shared" si="249"/>
        <v>0</v>
      </c>
      <c r="BJ235" s="69">
        <f t="shared" si="249"/>
        <v>0</v>
      </c>
      <c r="BK235" s="69">
        <f t="shared" si="249"/>
        <v>0</v>
      </c>
      <c r="BL235" s="69">
        <f t="shared" si="249"/>
        <v>0</v>
      </c>
      <c r="BM235" s="69">
        <f t="shared" si="249"/>
        <v>0</v>
      </c>
      <c r="BN235" s="69">
        <f t="shared" si="249"/>
        <v>0</v>
      </c>
      <c r="BO235" s="69">
        <f t="shared" si="249"/>
        <v>0</v>
      </c>
      <c r="BP235" s="69">
        <f t="shared" si="249"/>
        <v>0</v>
      </c>
      <c r="BQ235" s="69">
        <f t="shared" si="249"/>
        <v>0</v>
      </c>
      <c r="BR235" s="69">
        <f t="shared" si="249"/>
        <v>0</v>
      </c>
      <c r="BS235" s="69">
        <f t="shared" si="249"/>
        <v>0</v>
      </c>
      <c r="BT235" s="69">
        <f t="shared" si="249"/>
        <v>0</v>
      </c>
      <c r="BU235" s="69">
        <f t="shared" si="249"/>
        <v>0</v>
      </c>
      <c r="BV235" s="69">
        <f t="shared" si="249"/>
        <v>0</v>
      </c>
      <c r="BW235" s="69">
        <f t="shared" si="249"/>
        <v>0</v>
      </c>
      <c r="BX235" s="69">
        <f t="shared" si="249"/>
        <v>0</v>
      </c>
      <c r="BY235" s="69">
        <f t="shared" si="249"/>
        <v>0</v>
      </c>
      <c r="BZ235" s="69">
        <f t="shared" si="249"/>
        <v>0</v>
      </c>
    </row>
    <row r="236" spans="1:78" s="310" customFormat="1" collapsed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AN243" si="250">IF($D239=H$9,$E239*$G$3/2,IF(AND($C239+$E$3&gt;H$8,H$9&gt;$D239),$E239*$G$3,0))</f>
        <v>0</v>
      </c>
      <c r="I239" s="229">
        <f t="shared" si="250"/>
        <v>0</v>
      </c>
      <c r="J239" s="229">
        <f t="shared" si="250"/>
        <v>0</v>
      </c>
      <c r="K239" s="229">
        <f t="shared" si="250"/>
        <v>0</v>
      </c>
      <c r="L239" s="229">
        <f t="shared" si="250"/>
        <v>0</v>
      </c>
      <c r="M239" s="229">
        <f t="shared" si="250"/>
        <v>0</v>
      </c>
      <c r="N239" s="229">
        <f t="shared" si="250"/>
        <v>0</v>
      </c>
      <c r="O239" s="229">
        <f t="shared" si="250"/>
        <v>0</v>
      </c>
      <c r="P239" s="229">
        <f t="shared" si="250"/>
        <v>0</v>
      </c>
      <c r="Q239" s="229">
        <f t="shared" si="250"/>
        <v>0</v>
      </c>
      <c r="R239" s="229">
        <f t="shared" si="250"/>
        <v>0</v>
      </c>
      <c r="S239" s="229">
        <f t="shared" si="250"/>
        <v>0</v>
      </c>
      <c r="T239" s="229">
        <f t="shared" si="250"/>
        <v>0</v>
      </c>
      <c r="U239" s="229">
        <f t="shared" si="250"/>
        <v>0</v>
      </c>
      <c r="V239" s="229">
        <f t="shared" si="250"/>
        <v>0</v>
      </c>
      <c r="W239" s="229">
        <f t="shared" si="250"/>
        <v>0</v>
      </c>
      <c r="X239" s="229">
        <f t="shared" si="250"/>
        <v>0</v>
      </c>
      <c r="Y239" s="229">
        <f t="shared" si="250"/>
        <v>0</v>
      </c>
      <c r="Z239" s="229">
        <f t="shared" si="250"/>
        <v>0</v>
      </c>
      <c r="AA239" s="229">
        <f t="shared" si="250"/>
        <v>0</v>
      </c>
      <c r="AB239" s="229">
        <f t="shared" si="250"/>
        <v>0</v>
      </c>
      <c r="AC239" s="229">
        <f t="shared" si="250"/>
        <v>0</v>
      </c>
      <c r="AD239" s="229">
        <f t="shared" si="250"/>
        <v>0</v>
      </c>
      <c r="AE239" s="229">
        <f t="shared" si="250"/>
        <v>0</v>
      </c>
      <c r="AF239" s="229">
        <f t="shared" si="250"/>
        <v>0</v>
      </c>
      <c r="AG239" s="229">
        <f t="shared" si="250"/>
        <v>0</v>
      </c>
      <c r="AH239" s="229">
        <f t="shared" si="250"/>
        <v>0</v>
      </c>
      <c r="AI239" s="229">
        <f t="shared" si="250"/>
        <v>0</v>
      </c>
      <c r="AJ239" s="229">
        <f t="shared" si="250"/>
        <v>0</v>
      </c>
      <c r="AK239" s="229">
        <f t="shared" si="250"/>
        <v>0</v>
      </c>
      <c r="AL239" s="229">
        <f t="shared" si="250"/>
        <v>0</v>
      </c>
      <c r="AM239" s="229">
        <f t="shared" si="250"/>
        <v>0</v>
      </c>
      <c r="AN239" s="229">
        <f t="shared" si="250"/>
        <v>0</v>
      </c>
      <c r="AO239" s="229">
        <f t="shared" ref="AO239:BZ245" si="251">IF($D239=AO$9,$E239*$G$3/2,IF(AND($C239+$E$3&gt;AO$8,AO$9&gt;$D239),$E239*$G$3,0))</f>
        <v>0</v>
      </c>
      <c r="AP239" s="229">
        <f t="shared" si="251"/>
        <v>0</v>
      </c>
      <c r="AQ239" s="229">
        <f t="shared" si="251"/>
        <v>0</v>
      </c>
      <c r="AR239" s="229">
        <f t="shared" si="251"/>
        <v>0</v>
      </c>
      <c r="AS239" s="229">
        <f t="shared" si="251"/>
        <v>0</v>
      </c>
      <c r="AT239" s="229">
        <f t="shared" si="251"/>
        <v>0</v>
      </c>
      <c r="AU239" s="229">
        <f t="shared" si="251"/>
        <v>0</v>
      </c>
      <c r="AV239" s="229">
        <f t="shared" si="251"/>
        <v>0</v>
      </c>
      <c r="AW239" s="229">
        <f t="shared" si="251"/>
        <v>0</v>
      </c>
      <c r="AX239" s="229">
        <f t="shared" si="251"/>
        <v>0</v>
      </c>
      <c r="AY239" s="229">
        <f t="shared" si="251"/>
        <v>0</v>
      </c>
      <c r="AZ239" s="229">
        <f t="shared" si="251"/>
        <v>0</v>
      </c>
      <c r="BA239" s="229">
        <f t="shared" si="251"/>
        <v>0</v>
      </c>
      <c r="BB239" s="229">
        <f t="shared" si="251"/>
        <v>0</v>
      </c>
      <c r="BC239" s="229">
        <f t="shared" si="251"/>
        <v>0</v>
      </c>
      <c r="BD239" s="229">
        <f t="shared" si="251"/>
        <v>0</v>
      </c>
      <c r="BE239" s="229">
        <f t="shared" si="251"/>
        <v>0</v>
      </c>
      <c r="BF239" s="229">
        <f t="shared" si="251"/>
        <v>0</v>
      </c>
      <c r="BG239" s="229">
        <f t="shared" si="251"/>
        <v>0</v>
      </c>
      <c r="BH239" s="229">
        <f t="shared" si="251"/>
        <v>0</v>
      </c>
      <c r="BI239" s="229">
        <f t="shared" si="251"/>
        <v>0</v>
      </c>
      <c r="BJ239" s="229">
        <f t="shared" si="251"/>
        <v>0</v>
      </c>
      <c r="BK239" s="229">
        <f t="shared" si="251"/>
        <v>0</v>
      </c>
      <c r="BL239" s="229">
        <f t="shared" si="251"/>
        <v>0</v>
      </c>
      <c r="BM239" s="229">
        <f t="shared" si="251"/>
        <v>0</v>
      </c>
      <c r="BN239" s="229">
        <f t="shared" si="251"/>
        <v>0</v>
      </c>
      <c r="BO239" s="229">
        <f t="shared" si="251"/>
        <v>0</v>
      </c>
      <c r="BP239" s="229">
        <f t="shared" si="251"/>
        <v>0</v>
      </c>
      <c r="BQ239" s="229">
        <f t="shared" si="251"/>
        <v>0</v>
      </c>
      <c r="BR239" s="229">
        <f t="shared" si="251"/>
        <v>0</v>
      </c>
      <c r="BS239" s="229">
        <f t="shared" si="251"/>
        <v>0</v>
      </c>
      <c r="BT239" s="229">
        <f t="shared" si="251"/>
        <v>0</v>
      </c>
      <c r="BU239" s="229">
        <f t="shared" si="251"/>
        <v>0</v>
      </c>
      <c r="BV239" s="229">
        <f t="shared" si="251"/>
        <v>0</v>
      </c>
      <c r="BW239" s="229">
        <f t="shared" si="251"/>
        <v>0</v>
      </c>
      <c r="BX239" s="229">
        <f t="shared" si="251"/>
        <v>0</v>
      </c>
      <c r="BY239" s="229">
        <f t="shared" si="251"/>
        <v>0</v>
      </c>
      <c r="BZ239" s="229">
        <f t="shared" si="251"/>
        <v>0</v>
      </c>
    </row>
    <row r="240" spans="1:78" s="310" customFormat="1" x14ac:dyDescent="0.2">
      <c r="A240" s="310" t="str">
        <f t="shared" ref="A240:B259" si="252">A13</f>
        <v>Roll-in 1</v>
      </c>
      <c r="B240" s="307">
        <f t="shared" si="252"/>
        <v>1</v>
      </c>
      <c r="C240" s="7">
        <f>C239+1</f>
        <v>2</v>
      </c>
      <c r="D240" s="165">
        <f t="shared" ref="D240:D271" si="253">D13</f>
        <v>43524</v>
      </c>
      <c r="E240" s="68"/>
      <c r="F240" s="77"/>
      <c r="G240" s="229">
        <f t="shared" ref="G240:V258" si="254">IF($D240=G$9,$E240*$G$3/2,IF(AND($C240+$E$3&gt;G$8,G$9&gt;$D240),$E240*$G$3,0))</f>
        <v>0</v>
      </c>
      <c r="H240" s="229">
        <f t="shared" si="250"/>
        <v>0</v>
      </c>
      <c r="I240" s="229">
        <f t="shared" si="250"/>
        <v>0</v>
      </c>
      <c r="J240" s="229">
        <f t="shared" si="250"/>
        <v>0</v>
      </c>
      <c r="K240" s="229">
        <f t="shared" si="250"/>
        <v>0</v>
      </c>
      <c r="L240" s="229">
        <f t="shared" si="250"/>
        <v>0</v>
      </c>
      <c r="M240" s="229">
        <f t="shared" si="250"/>
        <v>0</v>
      </c>
      <c r="N240" s="229">
        <f t="shared" si="250"/>
        <v>0</v>
      </c>
      <c r="O240" s="229">
        <f t="shared" si="250"/>
        <v>0</v>
      </c>
      <c r="P240" s="229">
        <f t="shared" si="250"/>
        <v>0</v>
      </c>
      <c r="Q240" s="229">
        <f t="shared" si="250"/>
        <v>0</v>
      </c>
      <c r="R240" s="229">
        <f t="shared" si="250"/>
        <v>0</v>
      </c>
      <c r="S240" s="229">
        <f t="shared" si="250"/>
        <v>0</v>
      </c>
      <c r="T240" s="229">
        <f t="shared" si="250"/>
        <v>0</v>
      </c>
      <c r="U240" s="229">
        <f t="shared" si="250"/>
        <v>0</v>
      </c>
      <c r="V240" s="229">
        <f t="shared" si="250"/>
        <v>0</v>
      </c>
      <c r="W240" s="229">
        <f t="shared" si="250"/>
        <v>0</v>
      </c>
      <c r="X240" s="229">
        <f t="shared" si="250"/>
        <v>0</v>
      </c>
      <c r="Y240" s="229">
        <f t="shared" si="250"/>
        <v>0</v>
      </c>
      <c r="Z240" s="229">
        <f t="shared" si="250"/>
        <v>0</v>
      </c>
      <c r="AA240" s="229">
        <f t="shared" si="250"/>
        <v>0</v>
      </c>
      <c r="AB240" s="229">
        <f t="shared" si="250"/>
        <v>0</v>
      </c>
      <c r="AC240" s="229">
        <f t="shared" si="250"/>
        <v>0</v>
      </c>
      <c r="AD240" s="229">
        <f t="shared" si="250"/>
        <v>0</v>
      </c>
      <c r="AE240" s="229">
        <f t="shared" si="250"/>
        <v>0</v>
      </c>
      <c r="AF240" s="229">
        <f t="shared" si="250"/>
        <v>0</v>
      </c>
      <c r="AG240" s="229">
        <f t="shared" si="250"/>
        <v>0</v>
      </c>
      <c r="AH240" s="229">
        <f t="shared" si="250"/>
        <v>0</v>
      </c>
      <c r="AI240" s="229">
        <f t="shared" si="250"/>
        <v>0</v>
      </c>
      <c r="AJ240" s="229">
        <f t="shared" si="250"/>
        <v>0</v>
      </c>
      <c r="AK240" s="229">
        <f t="shared" si="250"/>
        <v>0</v>
      </c>
      <c r="AL240" s="229">
        <f t="shared" si="250"/>
        <v>0</v>
      </c>
      <c r="AM240" s="229">
        <f t="shared" si="250"/>
        <v>0</v>
      </c>
      <c r="AN240" s="229">
        <f t="shared" si="250"/>
        <v>0</v>
      </c>
      <c r="AO240" s="229">
        <f t="shared" si="251"/>
        <v>0</v>
      </c>
      <c r="AP240" s="229">
        <f t="shared" si="251"/>
        <v>0</v>
      </c>
      <c r="AQ240" s="229">
        <f t="shared" si="251"/>
        <v>0</v>
      </c>
      <c r="AR240" s="229">
        <f t="shared" si="251"/>
        <v>0</v>
      </c>
      <c r="AS240" s="229">
        <f t="shared" si="251"/>
        <v>0</v>
      </c>
      <c r="AT240" s="229">
        <f t="shared" si="251"/>
        <v>0</v>
      </c>
      <c r="AU240" s="229">
        <f t="shared" si="251"/>
        <v>0</v>
      </c>
      <c r="AV240" s="229">
        <f t="shared" si="251"/>
        <v>0</v>
      </c>
      <c r="AW240" s="229">
        <f t="shared" si="251"/>
        <v>0</v>
      </c>
      <c r="AX240" s="229">
        <f t="shared" si="251"/>
        <v>0</v>
      </c>
      <c r="AY240" s="229">
        <f t="shared" si="251"/>
        <v>0</v>
      </c>
      <c r="AZ240" s="229">
        <f t="shared" si="251"/>
        <v>0</v>
      </c>
      <c r="BA240" s="229">
        <f t="shared" si="251"/>
        <v>0</v>
      </c>
      <c r="BB240" s="229">
        <f t="shared" si="251"/>
        <v>0</v>
      </c>
      <c r="BC240" s="229">
        <f t="shared" si="251"/>
        <v>0</v>
      </c>
      <c r="BD240" s="229">
        <f t="shared" si="251"/>
        <v>0</v>
      </c>
      <c r="BE240" s="229">
        <f t="shared" si="251"/>
        <v>0</v>
      </c>
      <c r="BF240" s="229">
        <f t="shared" si="251"/>
        <v>0</v>
      </c>
      <c r="BG240" s="229">
        <f t="shared" si="251"/>
        <v>0</v>
      </c>
      <c r="BH240" s="229">
        <f t="shared" si="251"/>
        <v>0</v>
      </c>
      <c r="BI240" s="229">
        <f t="shared" si="251"/>
        <v>0</v>
      </c>
      <c r="BJ240" s="229">
        <f t="shared" si="251"/>
        <v>0</v>
      </c>
      <c r="BK240" s="229">
        <f t="shared" si="251"/>
        <v>0</v>
      </c>
      <c r="BL240" s="229">
        <f t="shared" si="251"/>
        <v>0</v>
      </c>
      <c r="BM240" s="229">
        <f t="shared" si="251"/>
        <v>0</v>
      </c>
      <c r="BN240" s="229">
        <f t="shared" si="251"/>
        <v>0</v>
      </c>
      <c r="BO240" s="229">
        <f t="shared" si="251"/>
        <v>0</v>
      </c>
      <c r="BP240" s="229">
        <f t="shared" si="251"/>
        <v>0</v>
      </c>
      <c r="BQ240" s="229">
        <f t="shared" si="251"/>
        <v>0</v>
      </c>
      <c r="BR240" s="229">
        <f t="shared" si="251"/>
        <v>0</v>
      </c>
      <c r="BS240" s="229">
        <f t="shared" si="251"/>
        <v>0</v>
      </c>
      <c r="BT240" s="229">
        <f t="shared" si="251"/>
        <v>0</v>
      </c>
      <c r="BU240" s="229">
        <f t="shared" si="251"/>
        <v>0</v>
      </c>
      <c r="BV240" s="229">
        <f t="shared" si="251"/>
        <v>0</v>
      </c>
      <c r="BW240" s="229">
        <f t="shared" si="251"/>
        <v>0</v>
      </c>
      <c r="BX240" s="229">
        <f t="shared" si="251"/>
        <v>0</v>
      </c>
      <c r="BY240" s="229">
        <f t="shared" si="251"/>
        <v>0</v>
      </c>
      <c r="BZ240" s="229">
        <f t="shared" si="251"/>
        <v>0</v>
      </c>
    </row>
    <row r="241" spans="1:78" s="310" customFormat="1" x14ac:dyDescent="0.2">
      <c r="A241" s="310" t="str">
        <f t="shared" si="252"/>
        <v>Roll-in 1</v>
      </c>
      <c r="B241" s="307">
        <f t="shared" si="252"/>
        <v>1</v>
      </c>
      <c r="C241" s="7">
        <f t="shared" ref="C241:C304" si="255">C240+1</f>
        <v>3</v>
      </c>
      <c r="D241" s="165">
        <f t="shared" si="253"/>
        <v>43555</v>
      </c>
      <c r="E241" s="68"/>
      <c r="F241" s="77"/>
      <c r="G241" s="229">
        <f t="shared" si="254"/>
        <v>0</v>
      </c>
      <c r="H241" s="229">
        <f t="shared" si="250"/>
        <v>0</v>
      </c>
      <c r="I241" s="229">
        <f t="shared" si="250"/>
        <v>0</v>
      </c>
      <c r="J241" s="229">
        <f t="shared" si="250"/>
        <v>0</v>
      </c>
      <c r="K241" s="229">
        <f t="shared" si="250"/>
        <v>0</v>
      </c>
      <c r="L241" s="229">
        <f t="shared" si="250"/>
        <v>0</v>
      </c>
      <c r="M241" s="229">
        <f t="shared" si="250"/>
        <v>0</v>
      </c>
      <c r="N241" s="229">
        <f t="shared" si="250"/>
        <v>0</v>
      </c>
      <c r="O241" s="229">
        <f t="shared" si="250"/>
        <v>0</v>
      </c>
      <c r="P241" s="229">
        <f t="shared" si="250"/>
        <v>0</v>
      </c>
      <c r="Q241" s="229">
        <f t="shared" si="250"/>
        <v>0</v>
      </c>
      <c r="R241" s="229">
        <f t="shared" si="250"/>
        <v>0</v>
      </c>
      <c r="S241" s="229">
        <f t="shared" si="250"/>
        <v>0</v>
      </c>
      <c r="T241" s="229">
        <f t="shared" si="250"/>
        <v>0</v>
      </c>
      <c r="U241" s="229">
        <f t="shared" si="250"/>
        <v>0</v>
      </c>
      <c r="V241" s="229">
        <f t="shared" si="250"/>
        <v>0</v>
      </c>
      <c r="W241" s="229">
        <f t="shared" si="250"/>
        <v>0</v>
      </c>
      <c r="X241" s="229">
        <f t="shared" si="250"/>
        <v>0</v>
      </c>
      <c r="Y241" s="229">
        <f t="shared" si="250"/>
        <v>0</v>
      </c>
      <c r="Z241" s="229">
        <f t="shared" si="250"/>
        <v>0</v>
      </c>
      <c r="AA241" s="229">
        <f t="shared" si="250"/>
        <v>0</v>
      </c>
      <c r="AB241" s="229">
        <f t="shared" si="250"/>
        <v>0</v>
      </c>
      <c r="AC241" s="229">
        <f t="shared" si="250"/>
        <v>0</v>
      </c>
      <c r="AD241" s="229">
        <f t="shared" si="250"/>
        <v>0</v>
      </c>
      <c r="AE241" s="229">
        <f t="shared" si="250"/>
        <v>0</v>
      </c>
      <c r="AF241" s="229">
        <f t="shared" si="250"/>
        <v>0</v>
      </c>
      <c r="AG241" s="229">
        <f t="shared" si="250"/>
        <v>0</v>
      </c>
      <c r="AH241" s="229">
        <f t="shared" si="250"/>
        <v>0</v>
      </c>
      <c r="AI241" s="229">
        <f t="shared" si="250"/>
        <v>0</v>
      </c>
      <c r="AJ241" s="229">
        <f t="shared" si="250"/>
        <v>0</v>
      </c>
      <c r="AK241" s="229">
        <f t="shared" si="250"/>
        <v>0</v>
      </c>
      <c r="AL241" s="229">
        <f t="shared" si="250"/>
        <v>0</v>
      </c>
      <c r="AM241" s="229">
        <f t="shared" si="250"/>
        <v>0</v>
      </c>
      <c r="AN241" s="229">
        <f t="shared" si="250"/>
        <v>0</v>
      </c>
      <c r="AO241" s="229">
        <f t="shared" si="251"/>
        <v>0</v>
      </c>
      <c r="AP241" s="229">
        <f t="shared" si="251"/>
        <v>0</v>
      </c>
      <c r="AQ241" s="229">
        <f t="shared" si="251"/>
        <v>0</v>
      </c>
      <c r="AR241" s="229">
        <f t="shared" si="251"/>
        <v>0</v>
      </c>
      <c r="AS241" s="229">
        <f t="shared" si="251"/>
        <v>0</v>
      </c>
      <c r="AT241" s="229">
        <f t="shared" si="251"/>
        <v>0</v>
      </c>
      <c r="AU241" s="229">
        <f t="shared" si="251"/>
        <v>0</v>
      </c>
      <c r="AV241" s="229">
        <f t="shared" si="251"/>
        <v>0</v>
      </c>
      <c r="AW241" s="229">
        <f t="shared" si="251"/>
        <v>0</v>
      </c>
      <c r="AX241" s="229">
        <f t="shared" si="251"/>
        <v>0</v>
      </c>
      <c r="AY241" s="229">
        <f t="shared" si="251"/>
        <v>0</v>
      </c>
      <c r="AZ241" s="229">
        <f t="shared" si="251"/>
        <v>0</v>
      </c>
      <c r="BA241" s="229">
        <f t="shared" si="251"/>
        <v>0</v>
      </c>
      <c r="BB241" s="229">
        <f t="shared" si="251"/>
        <v>0</v>
      </c>
      <c r="BC241" s="229">
        <f t="shared" si="251"/>
        <v>0</v>
      </c>
      <c r="BD241" s="229">
        <f t="shared" si="251"/>
        <v>0</v>
      </c>
      <c r="BE241" s="229">
        <f t="shared" si="251"/>
        <v>0</v>
      </c>
      <c r="BF241" s="229">
        <f t="shared" si="251"/>
        <v>0</v>
      </c>
      <c r="BG241" s="229">
        <f t="shared" si="251"/>
        <v>0</v>
      </c>
      <c r="BH241" s="229">
        <f t="shared" si="251"/>
        <v>0</v>
      </c>
      <c r="BI241" s="229">
        <f t="shared" si="251"/>
        <v>0</v>
      </c>
      <c r="BJ241" s="229">
        <f t="shared" si="251"/>
        <v>0</v>
      </c>
      <c r="BK241" s="229">
        <f t="shared" si="251"/>
        <v>0</v>
      </c>
      <c r="BL241" s="229">
        <f t="shared" si="251"/>
        <v>0</v>
      </c>
      <c r="BM241" s="229">
        <f t="shared" si="251"/>
        <v>0</v>
      </c>
      <c r="BN241" s="229">
        <f t="shared" si="251"/>
        <v>0</v>
      </c>
      <c r="BO241" s="229">
        <f t="shared" si="251"/>
        <v>0</v>
      </c>
      <c r="BP241" s="229">
        <f t="shared" si="251"/>
        <v>0</v>
      </c>
      <c r="BQ241" s="229">
        <f t="shared" si="251"/>
        <v>0</v>
      </c>
      <c r="BR241" s="229">
        <f t="shared" si="251"/>
        <v>0</v>
      </c>
      <c r="BS241" s="229">
        <f t="shared" si="251"/>
        <v>0</v>
      </c>
      <c r="BT241" s="229">
        <f t="shared" si="251"/>
        <v>0</v>
      </c>
      <c r="BU241" s="229">
        <f t="shared" si="251"/>
        <v>0</v>
      </c>
      <c r="BV241" s="229">
        <f t="shared" si="251"/>
        <v>0</v>
      </c>
      <c r="BW241" s="229">
        <f t="shared" si="251"/>
        <v>0</v>
      </c>
      <c r="BX241" s="229">
        <f t="shared" si="251"/>
        <v>0</v>
      </c>
      <c r="BY241" s="229">
        <f t="shared" si="251"/>
        <v>0</v>
      </c>
      <c r="BZ241" s="229">
        <f t="shared" si="251"/>
        <v>0</v>
      </c>
    </row>
    <row r="242" spans="1:78" s="310" customFormat="1" x14ac:dyDescent="0.2">
      <c r="A242" s="310" t="str">
        <f t="shared" si="252"/>
        <v>Roll-in 1</v>
      </c>
      <c r="B242" s="307">
        <f t="shared" si="252"/>
        <v>1</v>
      </c>
      <c r="C242" s="7">
        <f t="shared" si="255"/>
        <v>4</v>
      </c>
      <c r="D242" s="165">
        <f t="shared" si="253"/>
        <v>43585</v>
      </c>
      <c r="E242" s="68"/>
      <c r="F242" s="77"/>
      <c r="G242" s="229">
        <f t="shared" si="254"/>
        <v>0</v>
      </c>
      <c r="H242" s="229">
        <f t="shared" si="250"/>
        <v>0</v>
      </c>
      <c r="I242" s="229">
        <f t="shared" si="250"/>
        <v>0</v>
      </c>
      <c r="J242" s="229">
        <f t="shared" si="250"/>
        <v>0</v>
      </c>
      <c r="K242" s="229">
        <f t="shared" si="250"/>
        <v>0</v>
      </c>
      <c r="L242" s="229">
        <f t="shared" si="250"/>
        <v>0</v>
      </c>
      <c r="M242" s="229">
        <f t="shared" si="250"/>
        <v>0</v>
      </c>
      <c r="N242" s="229">
        <f t="shared" si="250"/>
        <v>0</v>
      </c>
      <c r="O242" s="229">
        <f t="shared" si="250"/>
        <v>0</v>
      </c>
      <c r="P242" s="229">
        <f t="shared" si="250"/>
        <v>0</v>
      </c>
      <c r="Q242" s="229">
        <f t="shared" si="250"/>
        <v>0</v>
      </c>
      <c r="R242" s="229">
        <f t="shared" si="250"/>
        <v>0</v>
      </c>
      <c r="S242" s="229">
        <f t="shared" si="250"/>
        <v>0</v>
      </c>
      <c r="T242" s="229">
        <f t="shared" si="250"/>
        <v>0</v>
      </c>
      <c r="U242" s="229">
        <f t="shared" si="250"/>
        <v>0</v>
      </c>
      <c r="V242" s="229">
        <f t="shared" si="250"/>
        <v>0</v>
      </c>
      <c r="W242" s="229">
        <f t="shared" si="250"/>
        <v>0</v>
      </c>
      <c r="X242" s="229">
        <f t="shared" si="250"/>
        <v>0</v>
      </c>
      <c r="Y242" s="229">
        <f t="shared" si="250"/>
        <v>0</v>
      </c>
      <c r="Z242" s="229">
        <f t="shared" si="250"/>
        <v>0</v>
      </c>
      <c r="AA242" s="229">
        <f t="shared" si="250"/>
        <v>0</v>
      </c>
      <c r="AB242" s="229">
        <f t="shared" si="250"/>
        <v>0</v>
      </c>
      <c r="AC242" s="229">
        <f t="shared" si="250"/>
        <v>0</v>
      </c>
      <c r="AD242" s="229">
        <f t="shared" si="250"/>
        <v>0</v>
      </c>
      <c r="AE242" s="229">
        <f t="shared" si="250"/>
        <v>0</v>
      </c>
      <c r="AF242" s="229">
        <f t="shared" si="250"/>
        <v>0</v>
      </c>
      <c r="AG242" s="229">
        <f t="shared" si="250"/>
        <v>0</v>
      </c>
      <c r="AH242" s="229">
        <f t="shared" si="250"/>
        <v>0</v>
      </c>
      <c r="AI242" s="229">
        <f t="shared" si="250"/>
        <v>0</v>
      </c>
      <c r="AJ242" s="229">
        <f t="shared" si="250"/>
        <v>0</v>
      </c>
      <c r="AK242" s="229">
        <f t="shared" si="250"/>
        <v>0</v>
      </c>
      <c r="AL242" s="229">
        <f t="shared" si="250"/>
        <v>0</v>
      </c>
      <c r="AM242" s="229">
        <f t="shared" si="250"/>
        <v>0</v>
      </c>
      <c r="AN242" s="229">
        <f t="shared" si="250"/>
        <v>0</v>
      </c>
      <c r="AO242" s="229">
        <f t="shared" si="251"/>
        <v>0</v>
      </c>
      <c r="AP242" s="229">
        <f t="shared" si="251"/>
        <v>0</v>
      </c>
      <c r="AQ242" s="229">
        <f t="shared" si="251"/>
        <v>0</v>
      </c>
      <c r="AR242" s="229">
        <f t="shared" si="251"/>
        <v>0</v>
      </c>
      <c r="AS242" s="229">
        <f t="shared" si="251"/>
        <v>0</v>
      </c>
      <c r="AT242" s="229">
        <f t="shared" si="251"/>
        <v>0</v>
      </c>
      <c r="AU242" s="229">
        <f t="shared" si="251"/>
        <v>0</v>
      </c>
      <c r="AV242" s="229">
        <f t="shared" si="251"/>
        <v>0</v>
      </c>
      <c r="AW242" s="229">
        <f t="shared" si="251"/>
        <v>0</v>
      </c>
      <c r="AX242" s="229">
        <f t="shared" si="251"/>
        <v>0</v>
      </c>
      <c r="AY242" s="229">
        <f t="shared" si="251"/>
        <v>0</v>
      </c>
      <c r="AZ242" s="229">
        <f t="shared" si="251"/>
        <v>0</v>
      </c>
      <c r="BA242" s="229">
        <f t="shared" si="251"/>
        <v>0</v>
      </c>
      <c r="BB242" s="229">
        <f t="shared" si="251"/>
        <v>0</v>
      </c>
      <c r="BC242" s="229">
        <f t="shared" si="251"/>
        <v>0</v>
      </c>
      <c r="BD242" s="229">
        <f t="shared" si="251"/>
        <v>0</v>
      </c>
      <c r="BE242" s="229">
        <f t="shared" si="251"/>
        <v>0</v>
      </c>
      <c r="BF242" s="229">
        <f t="shared" si="251"/>
        <v>0</v>
      </c>
      <c r="BG242" s="229">
        <f t="shared" si="251"/>
        <v>0</v>
      </c>
      <c r="BH242" s="229">
        <f t="shared" si="251"/>
        <v>0</v>
      </c>
      <c r="BI242" s="229">
        <f t="shared" si="251"/>
        <v>0</v>
      </c>
      <c r="BJ242" s="229">
        <f t="shared" si="251"/>
        <v>0</v>
      </c>
      <c r="BK242" s="229">
        <f t="shared" si="251"/>
        <v>0</v>
      </c>
      <c r="BL242" s="229">
        <f t="shared" si="251"/>
        <v>0</v>
      </c>
      <c r="BM242" s="229">
        <f t="shared" si="251"/>
        <v>0</v>
      </c>
      <c r="BN242" s="229">
        <f t="shared" si="251"/>
        <v>0</v>
      </c>
      <c r="BO242" s="229">
        <f t="shared" si="251"/>
        <v>0</v>
      </c>
      <c r="BP242" s="229">
        <f t="shared" si="251"/>
        <v>0</v>
      </c>
      <c r="BQ242" s="229">
        <f t="shared" si="251"/>
        <v>0</v>
      </c>
      <c r="BR242" s="229">
        <f t="shared" si="251"/>
        <v>0</v>
      </c>
      <c r="BS242" s="229">
        <f t="shared" si="251"/>
        <v>0</v>
      </c>
      <c r="BT242" s="229">
        <f t="shared" si="251"/>
        <v>0</v>
      </c>
      <c r="BU242" s="229">
        <f t="shared" si="251"/>
        <v>0</v>
      </c>
      <c r="BV242" s="229">
        <f t="shared" si="251"/>
        <v>0</v>
      </c>
      <c r="BW242" s="229">
        <f t="shared" si="251"/>
        <v>0</v>
      </c>
      <c r="BX242" s="229">
        <f t="shared" si="251"/>
        <v>0</v>
      </c>
      <c r="BY242" s="229">
        <f t="shared" si="251"/>
        <v>0</v>
      </c>
      <c r="BZ242" s="229">
        <f t="shared" si="251"/>
        <v>0</v>
      </c>
    </row>
    <row r="243" spans="1:78" s="310" customFormat="1" x14ac:dyDescent="0.2">
      <c r="A243" s="310" t="str">
        <f t="shared" si="252"/>
        <v>Roll-in 1</v>
      </c>
      <c r="B243" s="307">
        <f t="shared" si="252"/>
        <v>1</v>
      </c>
      <c r="C243" s="7">
        <f t="shared" si="255"/>
        <v>5</v>
      </c>
      <c r="D243" s="165">
        <f t="shared" si="253"/>
        <v>43616</v>
      </c>
      <c r="E243" s="68"/>
      <c r="F243" s="77"/>
      <c r="G243" s="229">
        <f t="shared" si="254"/>
        <v>0</v>
      </c>
      <c r="H243" s="229">
        <f t="shared" si="254"/>
        <v>0</v>
      </c>
      <c r="I243" s="229">
        <f t="shared" si="254"/>
        <v>0</v>
      </c>
      <c r="J243" s="229">
        <f t="shared" si="254"/>
        <v>0</v>
      </c>
      <c r="K243" s="229">
        <f t="shared" si="254"/>
        <v>0</v>
      </c>
      <c r="L243" s="229">
        <f t="shared" si="254"/>
        <v>0</v>
      </c>
      <c r="M243" s="229">
        <f t="shared" si="254"/>
        <v>0</v>
      </c>
      <c r="N243" s="229">
        <f t="shared" si="254"/>
        <v>0</v>
      </c>
      <c r="O243" s="229">
        <f t="shared" si="254"/>
        <v>0</v>
      </c>
      <c r="P243" s="229">
        <f t="shared" si="254"/>
        <v>0</v>
      </c>
      <c r="Q243" s="229">
        <f t="shared" si="254"/>
        <v>0</v>
      </c>
      <c r="R243" s="229">
        <f t="shared" si="254"/>
        <v>0</v>
      </c>
      <c r="S243" s="229">
        <f t="shared" si="254"/>
        <v>0</v>
      </c>
      <c r="T243" s="229">
        <f t="shared" si="254"/>
        <v>0</v>
      </c>
      <c r="U243" s="229">
        <f t="shared" si="254"/>
        <v>0</v>
      </c>
      <c r="V243" s="229">
        <f t="shared" si="254"/>
        <v>0</v>
      </c>
      <c r="W243" s="229">
        <f t="shared" si="250"/>
        <v>0</v>
      </c>
      <c r="X243" s="229">
        <f t="shared" si="250"/>
        <v>0</v>
      </c>
      <c r="Y243" s="229">
        <f t="shared" si="250"/>
        <v>0</v>
      </c>
      <c r="Z243" s="229">
        <f t="shared" si="250"/>
        <v>0</v>
      </c>
      <c r="AA243" s="229">
        <f t="shared" si="250"/>
        <v>0</v>
      </c>
      <c r="AB243" s="229">
        <f t="shared" si="250"/>
        <v>0</v>
      </c>
      <c r="AC243" s="229">
        <f t="shared" si="250"/>
        <v>0</v>
      </c>
      <c r="AD243" s="229">
        <f t="shared" si="250"/>
        <v>0</v>
      </c>
      <c r="AE243" s="229">
        <f t="shared" si="250"/>
        <v>0</v>
      </c>
      <c r="AF243" s="229">
        <f t="shared" si="250"/>
        <v>0</v>
      </c>
      <c r="AG243" s="229">
        <f t="shared" si="250"/>
        <v>0</v>
      </c>
      <c r="AH243" s="229">
        <f t="shared" si="250"/>
        <v>0</v>
      </c>
      <c r="AI243" s="229">
        <f t="shared" si="250"/>
        <v>0</v>
      </c>
      <c r="AJ243" s="229">
        <f t="shared" si="250"/>
        <v>0</v>
      </c>
      <c r="AK243" s="229">
        <f t="shared" si="250"/>
        <v>0</v>
      </c>
      <c r="AL243" s="229">
        <f t="shared" si="250"/>
        <v>0</v>
      </c>
      <c r="AM243" s="229">
        <f t="shared" si="250"/>
        <v>0</v>
      </c>
      <c r="AN243" s="229">
        <f t="shared" si="250"/>
        <v>0</v>
      </c>
      <c r="AO243" s="229">
        <f t="shared" si="251"/>
        <v>0</v>
      </c>
      <c r="AP243" s="229">
        <f t="shared" si="251"/>
        <v>0</v>
      </c>
      <c r="AQ243" s="229">
        <f t="shared" si="251"/>
        <v>0</v>
      </c>
      <c r="AR243" s="229">
        <f t="shared" si="251"/>
        <v>0</v>
      </c>
      <c r="AS243" s="229">
        <f t="shared" si="251"/>
        <v>0</v>
      </c>
      <c r="AT243" s="229">
        <f t="shared" si="251"/>
        <v>0</v>
      </c>
      <c r="AU243" s="229">
        <f t="shared" si="251"/>
        <v>0</v>
      </c>
      <c r="AV243" s="229">
        <f t="shared" si="251"/>
        <v>0</v>
      </c>
      <c r="AW243" s="229">
        <f t="shared" si="251"/>
        <v>0</v>
      </c>
      <c r="AX243" s="229">
        <f t="shared" si="251"/>
        <v>0</v>
      </c>
      <c r="AY243" s="229">
        <f t="shared" si="251"/>
        <v>0</v>
      </c>
      <c r="AZ243" s="229">
        <f t="shared" si="251"/>
        <v>0</v>
      </c>
      <c r="BA243" s="229">
        <f t="shared" si="251"/>
        <v>0</v>
      </c>
      <c r="BB243" s="229">
        <f t="shared" si="251"/>
        <v>0</v>
      </c>
      <c r="BC243" s="229">
        <f t="shared" si="251"/>
        <v>0</v>
      </c>
      <c r="BD243" s="229">
        <f t="shared" si="251"/>
        <v>0</v>
      </c>
      <c r="BE243" s="229">
        <f t="shared" si="251"/>
        <v>0</v>
      </c>
      <c r="BF243" s="229">
        <f t="shared" si="251"/>
        <v>0</v>
      </c>
      <c r="BG243" s="229">
        <f t="shared" si="251"/>
        <v>0</v>
      </c>
      <c r="BH243" s="229">
        <f t="shared" si="251"/>
        <v>0</v>
      </c>
      <c r="BI243" s="229">
        <f t="shared" si="251"/>
        <v>0</v>
      </c>
      <c r="BJ243" s="229">
        <f t="shared" si="251"/>
        <v>0</v>
      </c>
      <c r="BK243" s="229">
        <f t="shared" si="251"/>
        <v>0</v>
      </c>
      <c r="BL243" s="229">
        <f t="shared" si="251"/>
        <v>0</v>
      </c>
      <c r="BM243" s="229">
        <f t="shared" si="251"/>
        <v>0</v>
      </c>
      <c r="BN243" s="229">
        <f t="shared" si="251"/>
        <v>0</v>
      </c>
      <c r="BO243" s="229">
        <f t="shared" si="251"/>
        <v>0</v>
      </c>
      <c r="BP243" s="229">
        <f t="shared" si="251"/>
        <v>0</v>
      </c>
      <c r="BQ243" s="229">
        <f t="shared" si="251"/>
        <v>0</v>
      </c>
      <c r="BR243" s="229">
        <f t="shared" si="251"/>
        <v>0</v>
      </c>
      <c r="BS243" s="229">
        <f t="shared" si="251"/>
        <v>0</v>
      </c>
      <c r="BT243" s="229">
        <f t="shared" si="251"/>
        <v>0</v>
      </c>
      <c r="BU243" s="229">
        <f t="shared" si="251"/>
        <v>0</v>
      </c>
      <c r="BV243" s="229">
        <f t="shared" si="251"/>
        <v>0</v>
      </c>
      <c r="BW243" s="229">
        <f t="shared" si="251"/>
        <v>0</v>
      </c>
      <c r="BX243" s="229">
        <f t="shared" si="251"/>
        <v>0</v>
      </c>
      <c r="BY243" s="229">
        <f t="shared" si="251"/>
        <v>0</v>
      </c>
      <c r="BZ243" s="229">
        <f t="shared" si="251"/>
        <v>0</v>
      </c>
    </row>
    <row r="244" spans="1:78" x14ac:dyDescent="0.2">
      <c r="A244" s="310" t="str">
        <f t="shared" si="252"/>
        <v>Roll-in 1</v>
      </c>
      <c r="B244" s="307">
        <f t="shared" si="252"/>
        <v>1</v>
      </c>
      <c r="C244" s="7">
        <f t="shared" si="255"/>
        <v>6</v>
      </c>
      <c r="D244" s="165">
        <f t="shared" si="253"/>
        <v>43646</v>
      </c>
      <c r="E244" s="68"/>
      <c r="F244" s="77"/>
      <c r="G244" s="229">
        <f t="shared" si="254"/>
        <v>0</v>
      </c>
      <c r="H244" s="229">
        <f t="shared" si="254"/>
        <v>0</v>
      </c>
      <c r="I244" s="229">
        <f t="shared" si="254"/>
        <v>0</v>
      </c>
      <c r="J244" s="229">
        <f t="shared" si="254"/>
        <v>0</v>
      </c>
      <c r="K244" s="229">
        <f t="shared" si="254"/>
        <v>0</v>
      </c>
      <c r="L244" s="229">
        <f t="shared" si="254"/>
        <v>0</v>
      </c>
      <c r="M244" s="229">
        <f t="shared" si="254"/>
        <v>0</v>
      </c>
      <c r="N244" s="229">
        <f t="shared" si="254"/>
        <v>0</v>
      </c>
      <c r="O244" s="229">
        <f t="shared" si="254"/>
        <v>0</v>
      </c>
      <c r="P244" s="229">
        <f t="shared" si="254"/>
        <v>0</v>
      </c>
      <c r="Q244" s="229">
        <f t="shared" si="254"/>
        <v>0</v>
      </c>
      <c r="R244" s="229">
        <f t="shared" si="254"/>
        <v>0</v>
      </c>
      <c r="S244" s="229">
        <f t="shared" si="254"/>
        <v>0</v>
      </c>
      <c r="T244" s="229">
        <f t="shared" si="254"/>
        <v>0</v>
      </c>
      <c r="U244" s="229">
        <f t="shared" si="254"/>
        <v>0</v>
      </c>
      <c r="V244" s="229">
        <f t="shared" si="254"/>
        <v>0</v>
      </c>
      <c r="W244" s="229">
        <f t="shared" ref="W244:AN249" si="256">IF($D244=W$9,$E244*$G$3/2,IF(AND($C244+$E$3&gt;W$8,W$9&gt;$D244),$E244*$G$3,0))</f>
        <v>0</v>
      </c>
      <c r="X244" s="229">
        <f t="shared" si="256"/>
        <v>0</v>
      </c>
      <c r="Y244" s="229">
        <f t="shared" si="256"/>
        <v>0</v>
      </c>
      <c r="Z244" s="229">
        <f t="shared" si="256"/>
        <v>0</v>
      </c>
      <c r="AA244" s="229">
        <f t="shared" si="256"/>
        <v>0</v>
      </c>
      <c r="AB244" s="229">
        <f t="shared" si="256"/>
        <v>0</v>
      </c>
      <c r="AC244" s="229">
        <f t="shared" si="256"/>
        <v>0</v>
      </c>
      <c r="AD244" s="229">
        <f t="shared" si="256"/>
        <v>0</v>
      </c>
      <c r="AE244" s="229">
        <f t="shared" si="256"/>
        <v>0</v>
      </c>
      <c r="AF244" s="229">
        <f t="shared" si="256"/>
        <v>0</v>
      </c>
      <c r="AG244" s="229">
        <f t="shared" si="256"/>
        <v>0</v>
      </c>
      <c r="AH244" s="229">
        <f t="shared" si="256"/>
        <v>0</v>
      </c>
      <c r="AI244" s="229">
        <f t="shared" si="256"/>
        <v>0</v>
      </c>
      <c r="AJ244" s="229">
        <f t="shared" si="256"/>
        <v>0</v>
      </c>
      <c r="AK244" s="229">
        <f t="shared" si="256"/>
        <v>0</v>
      </c>
      <c r="AL244" s="229">
        <f t="shared" si="256"/>
        <v>0</v>
      </c>
      <c r="AM244" s="229">
        <f t="shared" si="256"/>
        <v>0</v>
      </c>
      <c r="AN244" s="229">
        <f t="shared" si="256"/>
        <v>0</v>
      </c>
      <c r="AO244" s="229">
        <f t="shared" si="251"/>
        <v>0</v>
      </c>
      <c r="AP244" s="229">
        <f t="shared" si="251"/>
        <v>0</v>
      </c>
      <c r="AQ244" s="229">
        <f t="shared" si="251"/>
        <v>0</v>
      </c>
      <c r="AR244" s="229">
        <f t="shared" si="251"/>
        <v>0</v>
      </c>
      <c r="AS244" s="229">
        <f t="shared" si="251"/>
        <v>0</v>
      </c>
      <c r="AT244" s="229">
        <f t="shared" si="251"/>
        <v>0</v>
      </c>
      <c r="AU244" s="229">
        <f t="shared" si="251"/>
        <v>0</v>
      </c>
      <c r="AV244" s="229">
        <f t="shared" si="251"/>
        <v>0</v>
      </c>
      <c r="AW244" s="229">
        <f t="shared" si="251"/>
        <v>0</v>
      </c>
      <c r="AX244" s="229">
        <f t="shared" si="251"/>
        <v>0</v>
      </c>
      <c r="AY244" s="229">
        <f t="shared" si="251"/>
        <v>0</v>
      </c>
      <c r="AZ244" s="229">
        <f t="shared" si="251"/>
        <v>0</v>
      </c>
      <c r="BA244" s="229">
        <f t="shared" si="251"/>
        <v>0</v>
      </c>
      <c r="BB244" s="229">
        <f t="shared" si="251"/>
        <v>0</v>
      </c>
      <c r="BC244" s="229">
        <f t="shared" si="251"/>
        <v>0</v>
      </c>
      <c r="BD244" s="229">
        <f t="shared" si="251"/>
        <v>0</v>
      </c>
      <c r="BE244" s="229">
        <f t="shared" si="251"/>
        <v>0</v>
      </c>
      <c r="BF244" s="229">
        <f t="shared" si="251"/>
        <v>0</v>
      </c>
      <c r="BG244" s="229">
        <f t="shared" si="251"/>
        <v>0</v>
      </c>
      <c r="BH244" s="229">
        <f t="shared" si="251"/>
        <v>0</v>
      </c>
      <c r="BI244" s="229">
        <f t="shared" si="251"/>
        <v>0</v>
      </c>
      <c r="BJ244" s="229">
        <f t="shared" si="251"/>
        <v>0</v>
      </c>
      <c r="BK244" s="229">
        <f t="shared" si="251"/>
        <v>0</v>
      </c>
      <c r="BL244" s="229">
        <f t="shared" si="251"/>
        <v>0</v>
      </c>
      <c r="BM244" s="229">
        <f t="shared" si="251"/>
        <v>0</v>
      </c>
      <c r="BN244" s="229">
        <f t="shared" si="251"/>
        <v>0</v>
      </c>
      <c r="BO244" s="229">
        <f t="shared" si="251"/>
        <v>0</v>
      </c>
      <c r="BP244" s="229">
        <f t="shared" si="251"/>
        <v>0</v>
      </c>
      <c r="BQ244" s="229">
        <f t="shared" si="251"/>
        <v>0</v>
      </c>
      <c r="BR244" s="229">
        <f t="shared" si="251"/>
        <v>0</v>
      </c>
      <c r="BS244" s="229">
        <f t="shared" si="251"/>
        <v>0</v>
      </c>
      <c r="BT244" s="229">
        <f t="shared" si="251"/>
        <v>0</v>
      </c>
      <c r="BU244" s="229">
        <f t="shared" si="251"/>
        <v>0</v>
      </c>
      <c r="BV244" s="229">
        <f t="shared" si="251"/>
        <v>0</v>
      </c>
      <c r="BW244" s="229">
        <f t="shared" si="251"/>
        <v>0</v>
      </c>
      <c r="BX244" s="229">
        <f t="shared" si="251"/>
        <v>0</v>
      </c>
      <c r="BY244" s="229">
        <f t="shared" si="251"/>
        <v>0</v>
      </c>
      <c r="BZ244" s="229">
        <f t="shared" si="251"/>
        <v>0</v>
      </c>
    </row>
    <row r="245" spans="1:78" x14ac:dyDescent="0.2">
      <c r="A245" s="310" t="str">
        <f t="shared" si="252"/>
        <v>Roll-in 1</v>
      </c>
      <c r="B245" s="307">
        <f t="shared" si="252"/>
        <v>1</v>
      </c>
      <c r="C245" s="7">
        <f t="shared" si="255"/>
        <v>7</v>
      </c>
      <c r="D245" s="165">
        <f t="shared" si="253"/>
        <v>43677</v>
      </c>
      <c r="E245" s="68"/>
      <c r="F245" s="77"/>
      <c r="G245" s="229">
        <f t="shared" si="254"/>
        <v>0</v>
      </c>
      <c r="H245" s="229">
        <f t="shared" si="254"/>
        <v>0</v>
      </c>
      <c r="I245" s="229">
        <f t="shared" si="254"/>
        <v>0</v>
      </c>
      <c r="J245" s="229">
        <f t="shared" si="254"/>
        <v>0</v>
      </c>
      <c r="K245" s="229">
        <f t="shared" si="254"/>
        <v>0</v>
      </c>
      <c r="L245" s="229">
        <f t="shared" si="254"/>
        <v>0</v>
      </c>
      <c r="M245" s="229">
        <f t="shared" si="254"/>
        <v>0</v>
      </c>
      <c r="N245" s="229">
        <f t="shared" si="254"/>
        <v>0</v>
      </c>
      <c r="O245" s="229">
        <f t="shared" si="254"/>
        <v>0</v>
      </c>
      <c r="P245" s="229">
        <f t="shared" si="254"/>
        <v>0</v>
      </c>
      <c r="Q245" s="229">
        <f t="shared" si="254"/>
        <v>0</v>
      </c>
      <c r="R245" s="229">
        <f t="shared" si="254"/>
        <v>0</v>
      </c>
      <c r="S245" s="229">
        <f t="shared" si="254"/>
        <v>0</v>
      </c>
      <c r="T245" s="229">
        <f t="shared" si="254"/>
        <v>0</v>
      </c>
      <c r="U245" s="229">
        <f t="shared" si="254"/>
        <v>0</v>
      </c>
      <c r="V245" s="229">
        <f t="shared" si="254"/>
        <v>0</v>
      </c>
      <c r="W245" s="229">
        <f t="shared" si="256"/>
        <v>0</v>
      </c>
      <c r="X245" s="229">
        <f t="shared" si="256"/>
        <v>0</v>
      </c>
      <c r="Y245" s="229">
        <f t="shared" si="256"/>
        <v>0</v>
      </c>
      <c r="Z245" s="229">
        <f t="shared" si="256"/>
        <v>0</v>
      </c>
      <c r="AA245" s="229">
        <f t="shared" si="256"/>
        <v>0</v>
      </c>
      <c r="AB245" s="229">
        <f t="shared" si="256"/>
        <v>0</v>
      </c>
      <c r="AC245" s="229">
        <f t="shared" si="256"/>
        <v>0</v>
      </c>
      <c r="AD245" s="229">
        <f t="shared" si="256"/>
        <v>0</v>
      </c>
      <c r="AE245" s="229">
        <f t="shared" si="256"/>
        <v>0</v>
      </c>
      <c r="AF245" s="229">
        <f t="shared" si="256"/>
        <v>0</v>
      </c>
      <c r="AG245" s="229">
        <f t="shared" si="256"/>
        <v>0</v>
      </c>
      <c r="AH245" s="229">
        <f t="shared" si="256"/>
        <v>0</v>
      </c>
      <c r="AI245" s="229">
        <f t="shared" si="256"/>
        <v>0</v>
      </c>
      <c r="AJ245" s="229">
        <f t="shared" si="256"/>
        <v>0</v>
      </c>
      <c r="AK245" s="229">
        <f t="shared" si="256"/>
        <v>0</v>
      </c>
      <c r="AL245" s="229">
        <f t="shared" si="256"/>
        <v>0</v>
      </c>
      <c r="AM245" s="229">
        <f t="shared" si="256"/>
        <v>0</v>
      </c>
      <c r="AN245" s="229">
        <f t="shared" si="256"/>
        <v>0</v>
      </c>
      <c r="AO245" s="229">
        <f t="shared" si="251"/>
        <v>0</v>
      </c>
      <c r="AP245" s="229">
        <f t="shared" si="251"/>
        <v>0</v>
      </c>
      <c r="AQ245" s="229">
        <f t="shared" si="251"/>
        <v>0</v>
      </c>
      <c r="AR245" s="229">
        <f t="shared" si="251"/>
        <v>0</v>
      </c>
      <c r="AS245" s="229">
        <f t="shared" si="251"/>
        <v>0</v>
      </c>
      <c r="AT245" s="229">
        <f t="shared" si="251"/>
        <v>0</v>
      </c>
      <c r="AU245" s="229">
        <f t="shared" si="251"/>
        <v>0</v>
      </c>
      <c r="AV245" s="229">
        <f t="shared" si="251"/>
        <v>0</v>
      </c>
      <c r="AW245" s="229">
        <f t="shared" si="251"/>
        <v>0</v>
      </c>
      <c r="AX245" s="229">
        <f t="shared" si="251"/>
        <v>0</v>
      </c>
      <c r="AY245" s="229">
        <f t="shared" si="251"/>
        <v>0</v>
      </c>
      <c r="AZ245" s="229">
        <f t="shared" si="251"/>
        <v>0</v>
      </c>
      <c r="BA245" s="229">
        <f t="shared" si="251"/>
        <v>0</v>
      </c>
      <c r="BB245" s="229">
        <f t="shared" si="251"/>
        <v>0</v>
      </c>
      <c r="BC245" s="229">
        <f t="shared" si="251"/>
        <v>0</v>
      </c>
      <c r="BD245" s="229">
        <f t="shared" si="251"/>
        <v>0</v>
      </c>
      <c r="BE245" s="229">
        <f t="shared" si="251"/>
        <v>0</v>
      </c>
      <c r="BF245" s="229">
        <f t="shared" si="251"/>
        <v>0</v>
      </c>
      <c r="BG245" s="229">
        <f t="shared" si="251"/>
        <v>0</v>
      </c>
      <c r="BH245" s="229">
        <f t="shared" si="251"/>
        <v>0</v>
      </c>
      <c r="BI245" s="229">
        <f t="shared" si="251"/>
        <v>0</v>
      </c>
      <c r="BJ245" s="229">
        <f t="shared" si="251"/>
        <v>0</v>
      </c>
      <c r="BK245" s="229">
        <f t="shared" si="251"/>
        <v>0</v>
      </c>
      <c r="BL245" s="229">
        <f t="shared" si="251"/>
        <v>0</v>
      </c>
      <c r="BM245" s="229">
        <f t="shared" si="251"/>
        <v>0</v>
      </c>
      <c r="BN245" s="229">
        <f t="shared" si="251"/>
        <v>0</v>
      </c>
      <c r="BO245" s="229">
        <f t="shared" si="251"/>
        <v>0</v>
      </c>
      <c r="BP245" s="229">
        <f t="shared" ref="AO245:BZ252" si="257">IF($D245=BP$9,$E245*$G$3/2,IF(AND($C245+$E$3&gt;BP$8,BP$9&gt;$D245),$E245*$G$3,0))</f>
        <v>0</v>
      </c>
      <c r="BQ245" s="229">
        <f t="shared" si="257"/>
        <v>0</v>
      </c>
      <c r="BR245" s="229">
        <f t="shared" si="257"/>
        <v>0</v>
      </c>
      <c r="BS245" s="229">
        <f t="shared" si="257"/>
        <v>0</v>
      </c>
      <c r="BT245" s="229">
        <f t="shared" si="257"/>
        <v>0</v>
      </c>
      <c r="BU245" s="229">
        <f t="shared" si="257"/>
        <v>0</v>
      </c>
      <c r="BV245" s="229">
        <f t="shared" si="257"/>
        <v>0</v>
      </c>
      <c r="BW245" s="229">
        <f t="shared" si="257"/>
        <v>0</v>
      </c>
      <c r="BX245" s="229">
        <f t="shared" si="257"/>
        <v>0</v>
      </c>
      <c r="BY245" s="229">
        <f t="shared" si="257"/>
        <v>0</v>
      </c>
      <c r="BZ245" s="229">
        <f t="shared" si="257"/>
        <v>0</v>
      </c>
    </row>
    <row r="246" spans="1:78" x14ac:dyDescent="0.2">
      <c r="A246" s="310" t="str">
        <f t="shared" si="252"/>
        <v>Roll-in 1</v>
      </c>
      <c r="B246" s="307">
        <f t="shared" si="252"/>
        <v>1</v>
      </c>
      <c r="C246" s="7">
        <f t="shared" si="255"/>
        <v>8</v>
      </c>
      <c r="D246" s="165">
        <f t="shared" si="253"/>
        <v>43708</v>
      </c>
      <c r="E246" s="68"/>
      <c r="F246" s="77"/>
      <c r="G246" s="229">
        <f t="shared" si="254"/>
        <v>0</v>
      </c>
      <c r="H246" s="229">
        <f t="shared" si="254"/>
        <v>0</v>
      </c>
      <c r="I246" s="229">
        <f t="shared" si="254"/>
        <v>0</v>
      </c>
      <c r="J246" s="229">
        <f t="shared" si="254"/>
        <v>0</v>
      </c>
      <c r="K246" s="229">
        <f t="shared" si="254"/>
        <v>0</v>
      </c>
      <c r="L246" s="229">
        <f t="shared" si="254"/>
        <v>0</v>
      </c>
      <c r="M246" s="229">
        <f t="shared" si="254"/>
        <v>0</v>
      </c>
      <c r="N246" s="229">
        <f t="shared" si="254"/>
        <v>0</v>
      </c>
      <c r="O246" s="229">
        <f t="shared" si="254"/>
        <v>0</v>
      </c>
      <c r="P246" s="229">
        <f t="shared" si="254"/>
        <v>0</v>
      </c>
      <c r="Q246" s="229">
        <f t="shared" si="254"/>
        <v>0</v>
      </c>
      <c r="R246" s="229">
        <f t="shared" si="254"/>
        <v>0</v>
      </c>
      <c r="S246" s="229">
        <f t="shared" si="254"/>
        <v>0</v>
      </c>
      <c r="T246" s="229">
        <f t="shared" si="254"/>
        <v>0</v>
      </c>
      <c r="U246" s="229">
        <f t="shared" si="254"/>
        <v>0</v>
      </c>
      <c r="V246" s="229">
        <f t="shared" si="254"/>
        <v>0</v>
      </c>
      <c r="W246" s="229">
        <f t="shared" si="256"/>
        <v>0</v>
      </c>
      <c r="X246" s="229">
        <f t="shared" si="256"/>
        <v>0</v>
      </c>
      <c r="Y246" s="229">
        <f t="shared" si="256"/>
        <v>0</v>
      </c>
      <c r="Z246" s="229">
        <f t="shared" si="256"/>
        <v>0</v>
      </c>
      <c r="AA246" s="229">
        <f t="shared" si="256"/>
        <v>0</v>
      </c>
      <c r="AB246" s="229">
        <f t="shared" si="256"/>
        <v>0</v>
      </c>
      <c r="AC246" s="229">
        <f t="shared" si="256"/>
        <v>0</v>
      </c>
      <c r="AD246" s="229">
        <f t="shared" si="256"/>
        <v>0</v>
      </c>
      <c r="AE246" s="229">
        <f t="shared" si="256"/>
        <v>0</v>
      </c>
      <c r="AF246" s="229">
        <f t="shared" si="256"/>
        <v>0</v>
      </c>
      <c r="AG246" s="229">
        <f t="shared" si="256"/>
        <v>0</v>
      </c>
      <c r="AH246" s="229">
        <f t="shared" si="256"/>
        <v>0</v>
      </c>
      <c r="AI246" s="229">
        <f t="shared" si="256"/>
        <v>0</v>
      </c>
      <c r="AJ246" s="229">
        <f t="shared" si="256"/>
        <v>0</v>
      </c>
      <c r="AK246" s="229">
        <f t="shared" si="256"/>
        <v>0</v>
      </c>
      <c r="AL246" s="229">
        <f t="shared" si="256"/>
        <v>0</v>
      </c>
      <c r="AM246" s="229">
        <f t="shared" si="256"/>
        <v>0</v>
      </c>
      <c r="AN246" s="229">
        <f t="shared" si="256"/>
        <v>0</v>
      </c>
      <c r="AO246" s="229">
        <f t="shared" si="257"/>
        <v>0</v>
      </c>
      <c r="AP246" s="229">
        <f t="shared" si="257"/>
        <v>0</v>
      </c>
      <c r="AQ246" s="229">
        <f t="shared" si="257"/>
        <v>0</v>
      </c>
      <c r="AR246" s="229">
        <f t="shared" si="257"/>
        <v>0</v>
      </c>
      <c r="AS246" s="229">
        <f t="shared" si="257"/>
        <v>0</v>
      </c>
      <c r="AT246" s="229">
        <f t="shared" si="257"/>
        <v>0</v>
      </c>
      <c r="AU246" s="229">
        <f t="shared" si="257"/>
        <v>0</v>
      </c>
      <c r="AV246" s="229">
        <f t="shared" si="257"/>
        <v>0</v>
      </c>
      <c r="AW246" s="229">
        <f t="shared" si="257"/>
        <v>0</v>
      </c>
      <c r="AX246" s="229">
        <f t="shared" si="257"/>
        <v>0</v>
      </c>
      <c r="AY246" s="229">
        <f t="shared" si="257"/>
        <v>0</v>
      </c>
      <c r="AZ246" s="229">
        <f t="shared" si="257"/>
        <v>0</v>
      </c>
      <c r="BA246" s="229">
        <f t="shared" si="257"/>
        <v>0</v>
      </c>
      <c r="BB246" s="229">
        <f t="shared" si="257"/>
        <v>0</v>
      </c>
      <c r="BC246" s="229">
        <f t="shared" si="257"/>
        <v>0</v>
      </c>
      <c r="BD246" s="229">
        <f t="shared" si="257"/>
        <v>0</v>
      </c>
      <c r="BE246" s="229">
        <f t="shared" si="257"/>
        <v>0</v>
      </c>
      <c r="BF246" s="229">
        <f t="shared" si="257"/>
        <v>0</v>
      </c>
      <c r="BG246" s="229">
        <f t="shared" si="257"/>
        <v>0</v>
      </c>
      <c r="BH246" s="229">
        <f t="shared" si="257"/>
        <v>0</v>
      </c>
      <c r="BI246" s="229">
        <f t="shared" si="257"/>
        <v>0</v>
      </c>
      <c r="BJ246" s="229">
        <f t="shared" si="257"/>
        <v>0</v>
      </c>
      <c r="BK246" s="229">
        <f t="shared" si="257"/>
        <v>0</v>
      </c>
      <c r="BL246" s="229">
        <f t="shared" si="257"/>
        <v>0</v>
      </c>
      <c r="BM246" s="229">
        <f t="shared" si="257"/>
        <v>0</v>
      </c>
      <c r="BN246" s="229">
        <f t="shared" si="257"/>
        <v>0</v>
      </c>
      <c r="BO246" s="229">
        <f t="shared" si="257"/>
        <v>0</v>
      </c>
      <c r="BP246" s="229">
        <f t="shared" si="257"/>
        <v>0</v>
      </c>
      <c r="BQ246" s="229">
        <f t="shared" si="257"/>
        <v>0</v>
      </c>
      <c r="BR246" s="229">
        <f t="shared" si="257"/>
        <v>0</v>
      </c>
      <c r="BS246" s="229">
        <f t="shared" si="257"/>
        <v>0</v>
      </c>
      <c r="BT246" s="229">
        <f t="shared" si="257"/>
        <v>0</v>
      </c>
      <c r="BU246" s="229">
        <f t="shared" si="257"/>
        <v>0</v>
      </c>
      <c r="BV246" s="229">
        <f t="shared" si="257"/>
        <v>0</v>
      </c>
      <c r="BW246" s="229">
        <f t="shared" si="257"/>
        <v>0</v>
      </c>
      <c r="BX246" s="229">
        <f t="shared" si="257"/>
        <v>0</v>
      </c>
      <c r="BY246" s="229">
        <f t="shared" si="257"/>
        <v>0</v>
      </c>
      <c r="BZ246" s="229">
        <f t="shared" si="257"/>
        <v>0</v>
      </c>
    </row>
    <row r="247" spans="1:78" s="310" customFormat="1" x14ac:dyDescent="0.2">
      <c r="A247" s="310" t="str">
        <f t="shared" si="252"/>
        <v>Roll-in 2</v>
      </c>
      <c r="B247" s="307">
        <f t="shared" si="252"/>
        <v>1</v>
      </c>
      <c r="C247" s="7">
        <f t="shared" si="255"/>
        <v>9</v>
      </c>
      <c r="D247" s="165">
        <f t="shared" si="253"/>
        <v>43738</v>
      </c>
      <c r="E247" s="68"/>
      <c r="F247" s="77"/>
      <c r="G247" s="229">
        <f t="shared" si="254"/>
        <v>0</v>
      </c>
      <c r="H247" s="229">
        <f t="shared" si="254"/>
        <v>0</v>
      </c>
      <c r="I247" s="229">
        <f t="shared" si="254"/>
        <v>0</v>
      </c>
      <c r="J247" s="229">
        <f t="shared" si="254"/>
        <v>0</v>
      </c>
      <c r="K247" s="229">
        <f t="shared" si="254"/>
        <v>0</v>
      </c>
      <c r="L247" s="229">
        <f t="shared" si="254"/>
        <v>0</v>
      </c>
      <c r="M247" s="229">
        <f t="shared" si="254"/>
        <v>0</v>
      </c>
      <c r="N247" s="229">
        <f t="shared" si="254"/>
        <v>0</v>
      </c>
      <c r="O247" s="229">
        <f t="shared" si="254"/>
        <v>0</v>
      </c>
      <c r="P247" s="229">
        <f t="shared" si="254"/>
        <v>0</v>
      </c>
      <c r="Q247" s="229">
        <f t="shared" si="254"/>
        <v>0</v>
      </c>
      <c r="R247" s="229">
        <f t="shared" si="254"/>
        <v>0</v>
      </c>
      <c r="S247" s="229">
        <f t="shared" si="254"/>
        <v>0</v>
      </c>
      <c r="T247" s="229">
        <f t="shared" si="254"/>
        <v>0</v>
      </c>
      <c r="U247" s="229">
        <f t="shared" si="254"/>
        <v>0</v>
      </c>
      <c r="V247" s="229">
        <f t="shared" si="254"/>
        <v>0</v>
      </c>
      <c r="W247" s="229">
        <f t="shared" si="256"/>
        <v>0</v>
      </c>
      <c r="X247" s="229">
        <f t="shared" si="256"/>
        <v>0</v>
      </c>
      <c r="Y247" s="229">
        <f t="shared" si="256"/>
        <v>0</v>
      </c>
      <c r="Z247" s="229">
        <f t="shared" si="256"/>
        <v>0</v>
      </c>
      <c r="AA247" s="229">
        <f t="shared" si="256"/>
        <v>0</v>
      </c>
      <c r="AB247" s="229">
        <f t="shared" si="256"/>
        <v>0</v>
      </c>
      <c r="AC247" s="229">
        <f t="shared" si="256"/>
        <v>0</v>
      </c>
      <c r="AD247" s="229">
        <f t="shared" si="256"/>
        <v>0</v>
      </c>
      <c r="AE247" s="229">
        <f t="shared" si="256"/>
        <v>0</v>
      </c>
      <c r="AF247" s="229">
        <f t="shared" si="256"/>
        <v>0</v>
      </c>
      <c r="AG247" s="229">
        <f t="shared" si="256"/>
        <v>0</v>
      </c>
      <c r="AH247" s="229">
        <f t="shared" si="256"/>
        <v>0</v>
      </c>
      <c r="AI247" s="229">
        <f t="shared" si="256"/>
        <v>0</v>
      </c>
      <c r="AJ247" s="229">
        <f t="shared" si="256"/>
        <v>0</v>
      </c>
      <c r="AK247" s="229">
        <f t="shared" si="256"/>
        <v>0</v>
      </c>
      <c r="AL247" s="229">
        <f t="shared" si="256"/>
        <v>0</v>
      </c>
      <c r="AM247" s="229">
        <f t="shared" si="256"/>
        <v>0</v>
      </c>
      <c r="AN247" s="229">
        <f t="shared" si="256"/>
        <v>0</v>
      </c>
      <c r="AO247" s="229">
        <f t="shared" si="257"/>
        <v>0</v>
      </c>
      <c r="AP247" s="229">
        <f t="shared" si="257"/>
        <v>0</v>
      </c>
      <c r="AQ247" s="229">
        <f t="shared" si="257"/>
        <v>0</v>
      </c>
      <c r="AR247" s="229">
        <f t="shared" si="257"/>
        <v>0</v>
      </c>
      <c r="AS247" s="229">
        <f t="shared" si="257"/>
        <v>0</v>
      </c>
      <c r="AT247" s="229">
        <f t="shared" si="257"/>
        <v>0</v>
      </c>
      <c r="AU247" s="229">
        <f t="shared" si="257"/>
        <v>0</v>
      </c>
      <c r="AV247" s="229">
        <f t="shared" si="257"/>
        <v>0</v>
      </c>
      <c r="AW247" s="229">
        <f t="shared" si="257"/>
        <v>0</v>
      </c>
      <c r="AX247" s="229">
        <f t="shared" si="257"/>
        <v>0</v>
      </c>
      <c r="AY247" s="229">
        <f t="shared" si="257"/>
        <v>0</v>
      </c>
      <c r="AZ247" s="229">
        <f t="shared" si="257"/>
        <v>0</v>
      </c>
      <c r="BA247" s="229">
        <f t="shared" si="257"/>
        <v>0</v>
      </c>
      <c r="BB247" s="229">
        <f t="shared" si="257"/>
        <v>0</v>
      </c>
      <c r="BC247" s="229">
        <f t="shared" si="257"/>
        <v>0</v>
      </c>
      <c r="BD247" s="229">
        <f t="shared" si="257"/>
        <v>0</v>
      </c>
      <c r="BE247" s="229">
        <f t="shared" si="257"/>
        <v>0</v>
      </c>
      <c r="BF247" s="229">
        <f t="shared" si="257"/>
        <v>0</v>
      </c>
      <c r="BG247" s="229">
        <f t="shared" si="257"/>
        <v>0</v>
      </c>
      <c r="BH247" s="229">
        <f t="shared" si="257"/>
        <v>0</v>
      </c>
      <c r="BI247" s="229">
        <f t="shared" si="257"/>
        <v>0</v>
      </c>
      <c r="BJ247" s="229">
        <f t="shared" si="257"/>
        <v>0</v>
      </c>
      <c r="BK247" s="229">
        <f t="shared" si="257"/>
        <v>0</v>
      </c>
      <c r="BL247" s="229">
        <f t="shared" si="257"/>
        <v>0</v>
      </c>
      <c r="BM247" s="229">
        <f t="shared" si="257"/>
        <v>0</v>
      </c>
      <c r="BN247" s="229">
        <f t="shared" si="257"/>
        <v>0</v>
      </c>
      <c r="BO247" s="229">
        <f t="shared" si="257"/>
        <v>0</v>
      </c>
      <c r="BP247" s="229">
        <f t="shared" si="257"/>
        <v>0</v>
      </c>
      <c r="BQ247" s="229">
        <f t="shared" si="257"/>
        <v>0</v>
      </c>
      <c r="BR247" s="229">
        <f t="shared" si="257"/>
        <v>0</v>
      </c>
      <c r="BS247" s="229">
        <f t="shared" si="257"/>
        <v>0</v>
      </c>
      <c r="BT247" s="229">
        <f t="shared" si="257"/>
        <v>0</v>
      </c>
      <c r="BU247" s="229">
        <f t="shared" si="257"/>
        <v>0</v>
      </c>
      <c r="BV247" s="229">
        <f t="shared" si="257"/>
        <v>0</v>
      </c>
      <c r="BW247" s="229">
        <f t="shared" si="257"/>
        <v>0</v>
      </c>
      <c r="BX247" s="229">
        <f t="shared" si="257"/>
        <v>0</v>
      </c>
      <c r="BY247" s="229">
        <f t="shared" si="257"/>
        <v>0</v>
      </c>
      <c r="BZ247" s="229">
        <f t="shared" si="257"/>
        <v>0</v>
      </c>
    </row>
    <row r="248" spans="1:78" s="310" customFormat="1" x14ac:dyDescent="0.2">
      <c r="A248" s="310" t="str">
        <f t="shared" si="252"/>
        <v>Roll-in 2</v>
      </c>
      <c r="B248" s="307">
        <f t="shared" si="252"/>
        <v>1</v>
      </c>
      <c r="C248" s="7">
        <f t="shared" si="255"/>
        <v>10</v>
      </c>
      <c r="D248" s="165">
        <f t="shared" si="253"/>
        <v>43769</v>
      </c>
      <c r="E248" s="68"/>
      <c r="F248" s="77"/>
      <c r="G248" s="229">
        <f t="shared" si="254"/>
        <v>0</v>
      </c>
      <c r="H248" s="229">
        <f t="shared" si="254"/>
        <v>0</v>
      </c>
      <c r="I248" s="229">
        <f t="shared" si="254"/>
        <v>0</v>
      </c>
      <c r="J248" s="229">
        <f t="shared" si="254"/>
        <v>0</v>
      </c>
      <c r="K248" s="229">
        <f t="shared" si="254"/>
        <v>0</v>
      </c>
      <c r="L248" s="229">
        <f t="shared" si="254"/>
        <v>0</v>
      </c>
      <c r="M248" s="229">
        <f t="shared" si="254"/>
        <v>0</v>
      </c>
      <c r="N248" s="229">
        <f t="shared" si="254"/>
        <v>0</v>
      </c>
      <c r="O248" s="229">
        <f t="shared" si="254"/>
        <v>0</v>
      </c>
      <c r="P248" s="229">
        <f t="shared" si="254"/>
        <v>0</v>
      </c>
      <c r="Q248" s="229">
        <f t="shared" si="254"/>
        <v>0</v>
      </c>
      <c r="R248" s="229">
        <f t="shared" si="254"/>
        <v>0</v>
      </c>
      <c r="S248" s="229">
        <f t="shared" si="254"/>
        <v>0</v>
      </c>
      <c r="T248" s="229">
        <f t="shared" si="254"/>
        <v>0</v>
      </c>
      <c r="U248" s="229">
        <f t="shared" si="254"/>
        <v>0</v>
      </c>
      <c r="V248" s="229">
        <f t="shared" si="254"/>
        <v>0</v>
      </c>
      <c r="W248" s="229">
        <f t="shared" si="256"/>
        <v>0</v>
      </c>
      <c r="X248" s="229">
        <f t="shared" si="256"/>
        <v>0</v>
      </c>
      <c r="Y248" s="229">
        <f t="shared" si="256"/>
        <v>0</v>
      </c>
      <c r="Z248" s="229">
        <f t="shared" si="256"/>
        <v>0</v>
      </c>
      <c r="AA248" s="229">
        <f t="shared" si="256"/>
        <v>0</v>
      </c>
      <c r="AB248" s="229">
        <f t="shared" si="256"/>
        <v>0</v>
      </c>
      <c r="AC248" s="229">
        <f t="shared" si="256"/>
        <v>0</v>
      </c>
      <c r="AD248" s="229">
        <f t="shared" si="256"/>
        <v>0</v>
      </c>
      <c r="AE248" s="229">
        <f t="shared" si="256"/>
        <v>0</v>
      </c>
      <c r="AF248" s="229">
        <f t="shared" si="256"/>
        <v>0</v>
      </c>
      <c r="AG248" s="229">
        <f t="shared" si="256"/>
        <v>0</v>
      </c>
      <c r="AH248" s="229">
        <f t="shared" si="256"/>
        <v>0</v>
      </c>
      <c r="AI248" s="229">
        <f t="shared" si="256"/>
        <v>0</v>
      </c>
      <c r="AJ248" s="229">
        <f t="shared" si="256"/>
        <v>0</v>
      </c>
      <c r="AK248" s="229">
        <f t="shared" si="256"/>
        <v>0</v>
      </c>
      <c r="AL248" s="229">
        <f t="shared" si="256"/>
        <v>0</v>
      </c>
      <c r="AM248" s="229">
        <f t="shared" si="256"/>
        <v>0</v>
      </c>
      <c r="AN248" s="229">
        <f t="shared" si="256"/>
        <v>0</v>
      </c>
      <c r="AO248" s="229">
        <f t="shared" si="257"/>
        <v>0</v>
      </c>
      <c r="AP248" s="229">
        <f t="shared" si="257"/>
        <v>0</v>
      </c>
      <c r="AQ248" s="229">
        <f t="shared" si="257"/>
        <v>0</v>
      </c>
      <c r="AR248" s="229">
        <f t="shared" si="257"/>
        <v>0</v>
      </c>
      <c r="AS248" s="229">
        <f t="shared" si="257"/>
        <v>0</v>
      </c>
      <c r="AT248" s="229">
        <f t="shared" si="257"/>
        <v>0</v>
      </c>
      <c r="AU248" s="229">
        <f t="shared" si="257"/>
        <v>0</v>
      </c>
      <c r="AV248" s="229">
        <f t="shared" si="257"/>
        <v>0</v>
      </c>
      <c r="AW248" s="229">
        <f t="shared" si="257"/>
        <v>0</v>
      </c>
      <c r="AX248" s="229">
        <f t="shared" si="257"/>
        <v>0</v>
      </c>
      <c r="AY248" s="229">
        <f t="shared" si="257"/>
        <v>0</v>
      </c>
      <c r="AZ248" s="229">
        <f t="shared" si="257"/>
        <v>0</v>
      </c>
      <c r="BA248" s="229">
        <f t="shared" si="257"/>
        <v>0</v>
      </c>
      <c r="BB248" s="229">
        <f t="shared" si="257"/>
        <v>0</v>
      </c>
      <c r="BC248" s="229">
        <f t="shared" si="257"/>
        <v>0</v>
      </c>
      <c r="BD248" s="229">
        <f t="shared" si="257"/>
        <v>0</v>
      </c>
      <c r="BE248" s="229">
        <f t="shared" si="257"/>
        <v>0</v>
      </c>
      <c r="BF248" s="229">
        <f t="shared" si="257"/>
        <v>0</v>
      </c>
      <c r="BG248" s="229">
        <f t="shared" si="257"/>
        <v>0</v>
      </c>
      <c r="BH248" s="229">
        <f t="shared" si="257"/>
        <v>0</v>
      </c>
      <c r="BI248" s="229">
        <f t="shared" si="257"/>
        <v>0</v>
      </c>
      <c r="BJ248" s="229">
        <f t="shared" si="257"/>
        <v>0</v>
      </c>
      <c r="BK248" s="229">
        <f t="shared" si="257"/>
        <v>0</v>
      </c>
      <c r="BL248" s="229">
        <f t="shared" si="257"/>
        <v>0</v>
      </c>
      <c r="BM248" s="229">
        <f t="shared" si="257"/>
        <v>0</v>
      </c>
      <c r="BN248" s="229">
        <f t="shared" si="257"/>
        <v>0</v>
      </c>
      <c r="BO248" s="229">
        <f t="shared" si="257"/>
        <v>0</v>
      </c>
      <c r="BP248" s="229">
        <f t="shared" si="257"/>
        <v>0</v>
      </c>
      <c r="BQ248" s="229">
        <f t="shared" si="257"/>
        <v>0</v>
      </c>
      <c r="BR248" s="229">
        <f t="shared" si="257"/>
        <v>0</v>
      </c>
      <c r="BS248" s="229">
        <f t="shared" si="257"/>
        <v>0</v>
      </c>
      <c r="BT248" s="229">
        <f t="shared" si="257"/>
        <v>0</v>
      </c>
      <c r="BU248" s="229">
        <f t="shared" si="257"/>
        <v>0</v>
      </c>
      <c r="BV248" s="229">
        <f t="shared" si="257"/>
        <v>0</v>
      </c>
      <c r="BW248" s="229">
        <f t="shared" si="257"/>
        <v>0</v>
      </c>
      <c r="BX248" s="229">
        <f t="shared" si="257"/>
        <v>0</v>
      </c>
      <c r="BY248" s="229">
        <f t="shared" si="257"/>
        <v>0</v>
      </c>
      <c r="BZ248" s="229">
        <f t="shared" si="257"/>
        <v>0</v>
      </c>
    </row>
    <row r="249" spans="1:78" s="310" customFormat="1" x14ac:dyDescent="0.2">
      <c r="A249" s="310" t="str">
        <f t="shared" si="252"/>
        <v>Roll-in 2</v>
      </c>
      <c r="B249" s="307">
        <f t="shared" si="252"/>
        <v>1</v>
      </c>
      <c r="C249" s="7">
        <f t="shared" si="255"/>
        <v>11</v>
      </c>
      <c r="D249" s="165">
        <f t="shared" si="253"/>
        <v>43799</v>
      </c>
      <c r="E249" s="68"/>
      <c r="F249" s="77"/>
      <c r="G249" s="229">
        <f t="shared" si="254"/>
        <v>0</v>
      </c>
      <c r="H249" s="229">
        <f t="shared" si="254"/>
        <v>0</v>
      </c>
      <c r="I249" s="229">
        <f t="shared" si="254"/>
        <v>0</v>
      </c>
      <c r="J249" s="229">
        <f t="shared" si="254"/>
        <v>0</v>
      </c>
      <c r="K249" s="229">
        <f t="shared" si="254"/>
        <v>0</v>
      </c>
      <c r="L249" s="229">
        <f t="shared" si="254"/>
        <v>0</v>
      </c>
      <c r="M249" s="229">
        <f t="shared" si="254"/>
        <v>0</v>
      </c>
      <c r="N249" s="229">
        <f t="shared" si="254"/>
        <v>0</v>
      </c>
      <c r="O249" s="229">
        <f t="shared" si="254"/>
        <v>0</v>
      </c>
      <c r="P249" s="229">
        <f t="shared" si="254"/>
        <v>0</v>
      </c>
      <c r="Q249" s="229">
        <f t="shared" si="254"/>
        <v>0</v>
      </c>
      <c r="R249" s="229">
        <f t="shared" si="254"/>
        <v>0</v>
      </c>
      <c r="S249" s="229">
        <f t="shared" si="254"/>
        <v>0</v>
      </c>
      <c r="T249" s="229">
        <f t="shared" si="254"/>
        <v>0</v>
      </c>
      <c r="U249" s="229">
        <f t="shared" si="254"/>
        <v>0</v>
      </c>
      <c r="V249" s="229">
        <f t="shared" si="254"/>
        <v>0</v>
      </c>
      <c r="W249" s="229">
        <f t="shared" si="256"/>
        <v>0</v>
      </c>
      <c r="X249" s="229">
        <f t="shared" si="256"/>
        <v>0</v>
      </c>
      <c r="Y249" s="229">
        <f t="shared" si="256"/>
        <v>0</v>
      </c>
      <c r="Z249" s="229">
        <f t="shared" si="256"/>
        <v>0</v>
      </c>
      <c r="AA249" s="229">
        <f t="shared" si="256"/>
        <v>0</v>
      </c>
      <c r="AB249" s="229">
        <f t="shared" si="256"/>
        <v>0</v>
      </c>
      <c r="AC249" s="229">
        <f t="shared" si="256"/>
        <v>0</v>
      </c>
      <c r="AD249" s="229">
        <f t="shared" si="256"/>
        <v>0</v>
      </c>
      <c r="AE249" s="229">
        <f t="shared" si="256"/>
        <v>0</v>
      </c>
      <c r="AF249" s="229">
        <f t="shared" si="256"/>
        <v>0</v>
      </c>
      <c r="AG249" s="229">
        <f t="shared" si="256"/>
        <v>0</v>
      </c>
      <c r="AH249" s="229">
        <f t="shared" si="256"/>
        <v>0</v>
      </c>
      <c r="AI249" s="229">
        <f t="shared" si="256"/>
        <v>0</v>
      </c>
      <c r="AJ249" s="229">
        <f t="shared" si="256"/>
        <v>0</v>
      </c>
      <c r="AK249" s="229">
        <f t="shared" si="256"/>
        <v>0</v>
      </c>
      <c r="AL249" s="229">
        <f t="shared" si="256"/>
        <v>0</v>
      </c>
      <c r="AM249" s="229">
        <f t="shared" si="256"/>
        <v>0</v>
      </c>
      <c r="AN249" s="229">
        <f t="shared" si="256"/>
        <v>0</v>
      </c>
      <c r="AO249" s="229">
        <f t="shared" si="257"/>
        <v>0</v>
      </c>
      <c r="AP249" s="229">
        <f t="shared" si="257"/>
        <v>0</v>
      </c>
      <c r="AQ249" s="229">
        <f t="shared" si="257"/>
        <v>0</v>
      </c>
      <c r="AR249" s="229">
        <f t="shared" si="257"/>
        <v>0</v>
      </c>
      <c r="AS249" s="229">
        <f t="shared" si="257"/>
        <v>0</v>
      </c>
      <c r="AT249" s="229">
        <f t="shared" si="257"/>
        <v>0</v>
      </c>
      <c r="AU249" s="229">
        <f t="shared" si="257"/>
        <v>0</v>
      </c>
      <c r="AV249" s="229">
        <f t="shared" si="257"/>
        <v>0</v>
      </c>
      <c r="AW249" s="229">
        <f t="shared" si="257"/>
        <v>0</v>
      </c>
      <c r="AX249" s="229">
        <f t="shared" si="257"/>
        <v>0</v>
      </c>
      <c r="AY249" s="229">
        <f t="shared" si="257"/>
        <v>0</v>
      </c>
      <c r="AZ249" s="229">
        <f t="shared" si="257"/>
        <v>0</v>
      </c>
      <c r="BA249" s="229">
        <f t="shared" si="257"/>
        <v>0</v>
      </c>
      <c r="BB249" s="229">
        <f t="shared" si="257"/>
        <v>0</v>
      </c>
      <c r="BC249" s="229">
        <f t="shared" si="257"/>
        <v>0</v>
      </c>
      <c r="BD249" s="229">
        <f t="shared" si="257"/>
        <v>0</v>
      </c>
      <c r="BE249" s="229">
        <f t="shared" si="257"/>
        <v>0</v>
      </c>
      <c r="BF249" s="229">
        <f t="shared" si="257"/>
        <v>0</v>
      </c>
      <c r="BG249" s="229">
        <f t="shared" si="257"/>
        <v>0</v>
      </c>
      <c r="BH249" s="229">
        <f t="shared" si="257"/>
        <v>0</v>
      </c>
      <c r="BI249" s="229">
        <f t="shared" si="257"/>
        <v>0</v>
      </c>
      <c r="BJ249" s="229">
        <f t="shared" si="257"/>
        <v>0</v>
      </c>
      <c r="BK249" s="229">
        <f t="shared" si="257"/>
        <v>0</v>
      </c>
      <c r="BL249" s="229">
        <f t="shared" si="257"/>
        <v>0</v>
      </c>
      <c r="BM249" s="229">
        <f t="shared" si="257"/>
        <v>0</v>
      </c>
      <c r="BN249" s="229">
        <f t="shared" si="257"/>
        <v>0</v>
      </c>
      <c r="BO249" s="229">
        <f t="shared" si="257"/>
        <v>0</v>
      </c>
      <c r="BP249" s="229">
        <f t="shared" si="257"/>
        <v>0</v>
      </c>
      <c r="BQ249" s="229">
        <f t="shared" si="257"/>
        <v>0</v>
      </c>
      <c r="BR249" s="229">
        <f t="shared" si="257"/>
        <v>0</v>
      </c>
      <c r="BS249" s="229">
        <f t="shared" si="257"/>
        <v>0</v>
      </c>
      <c r="BT249" s="229">
        <f t="shared" si="257"/>
        <v>0</v>
      </c>
      <c r="BU249" s="229">
        <f t="shared" si="257"/>
        <v>0</v>
      </c>
      <c r="BV249" s="229">
        <f t="shared" si="257"/>
        <v>0</v>
      </c>
      <c r="BW249" s="229">
        <f t="shared" si="257"/>
        <v>0</v>
      </c>
      <c r="BX249" s="229">
        <f t="shared" si="257"/>
        <v>0</v>
      </c>
      <c r="BY249" s="229">
        <f t="shared" si="257"/>
        <v>0</v>
      </c>
      <c r="BZ249" s="229">
        <f t="shared" si="257"/>
        <v>0</v>
      </c>
    </row>
    <row r="250" spans="1:78" s="310" customFormat="1" x14ac:dyDescent="0.2">
      <c r="A250" s="310" t="str">
        <f t="shared" si="252"/>
        <v>Roll-in 2</v>
      </c>
      <c r="B250" s="307">
        <f t="shared" si="252"/>
        <v>1</v>
      </c>
      <c r="C250" s="7">
        <f t="shared" si="255"/>
        <v>12</v>
      </c>
      <c r="D250" s="165">
        <f t="shared" si="253"/>
        <v>43830</v>
      </c>
      <c r="E250" s="68"/>
      <c r="F250" s="77"/>
      <c r="G250" s="229">
        <f t="shared" si="254"/>
        <v>0</v>
      </c>
      <c r="H250" s="229">
        <f t="shared" si="254"/>
        <v>0</v>
      </c>
      <c r="I250" s="229">
        <f t="shared" si="254"/>
        <v>0</v>
      </c>
      <c r="J250" s="229">
        <f t="shared" si="254"/>
        <v>0</v>
      </c>
      <c r="K250" s="229">
        <f t="shared" si="254"/>
        <v>0</v>
      </c>
      <c r="L250" s="229">
        <f t="shared" si="254"/>
        <v>0</v>
      </c>
      <c r="M250" s="229">
        <f t="shared" si="254"/>
        <v>0</v>
      </c>
      <c r="N250" s="229">
        <f t="shared" si="254"/>
        <v>0</v>
      </c>
      <c r="O250" s="229">
        <f t="shared" si="254"/>
        <v>0</v>
      </c>
      <c r="P250" s="229">
        <f t="shared" si="254"/>
        <v>0</v>
      </c>
      <c r="Q250" s="229">
        <f t="shared" si="254"/>
        <v>0</v>
      </c>
      <c r="R250" s="229">
        <f t="shared" si="254"/>
        <v>0</v>
      </c>
      <c r="S250" s="229">
        <f t="shared" si="254"/>
        <v>0</v>
      </c>
      <c r="T250" s="229">
        <f t="shared" si="254"/>
        <v>0</v>
      </c>
      <c r="U250" s="229">
        <f t="shared" si="254"/>
        <v>0</v>
      </c>
      <c r="V250" s="229">
        <f t="shared" si="254"/>
        <v>0</v>
      </c>
      <c r="W250" s="229">
        <f t="shared" ref="W250:AL265" si="258">IF($D250=W$9,$E250*$G$3/2,IF(AND($C250+$E$3&gt;W$8,W$9&gt;$D250),$E250*$G$3,0))</f>
        <v>0</v>
      </c>
      <c r="X250" s="229">
        <f t="shared" si="258"/>
        <v>0</v>
      </c>
      <c r="Y250" s="229">
        <f t="shared" si="258"/>
        <v>0</v>
      </c>
      <c r="Z250" s="229">
        <f t="shared" si="258"/>
        <v>0</v>
      </c>
      <c r="AA250" s="229">
        <f t="shared" si="258"/>
        <v>0</v>
      </c>
      <c r="AB250" s="229">
        <f t="shared" si="258"/>
        <v>0</v>
      </c>
      <c r="AC250" s="229">
        <f t="shared" si="258"/>
        <v>0</v>
      </c>
      <c r="AD250" s="229">
        <f t="shared" si="258"/>
        <v>0</v>
      </c>
      <c r="AE250" s="229">
        <f t="shared" si="258"/>
        <v>0</v>
      </c>
      <c r="AF250" s="229">
        <f t="shared" si="258"/>
        <v>0</v>
      </c>
      <c r="AG250" s="229">
        <f t="shared" si="258"/>
        <v>0</v>
      </c>
      <c r="AH250" s="229">
        <f t="shared" si="258"/>
        <v>0</v>
      </c>
      <c r="AI250" s="229">
        <f t="shared" si="258"/>
        <v>0</v>
      </c>
      <c r="AJ250" s="229">
        <f t="shared" si="258"/>
        <v>0</v>
      </c>
      <c r="AK250" s="229">
        <f t="shared" si="258"/>
        <v>0</v>
      </c>
      <c r="AL250" s="229">
        <f t="shared" si="258"/>
        <v>0</v>
      </c>
      <c r="AM250" s="229">
        <f t="shared" ref="AM250:AN265" si="259">IF($D250=AM$9,$E250*$G$3/2,IF(AND($C250+$E$3&gt;AM$8,AM$9&gt;$D250),$E250*$G$3,0))</f>
        <v>0</v>
      </c>
      <c r="AN250" s="229">
        <f t="shared" si="259"/>
        <v>0</v>
      </c>
      <c r="AO250" s="229">
        <f t="shared" si="257"/>
        <v>0</v>
      </c>
      <c r="AP250" s="229">
        <f t="shared" si="257"/>
        <v>0</v>
      </c>
      <c r="AQ250" s="229">
        <f t="shared" si="257"/>
        <v>0</v>
      </c>
      <c r="AR250" s="229">
        <f t="shared" si="257"/>
        <v>0</v>
      </c>
      <c r="AS250" s="229">
        <f t="shared" si="257"/>
        <v>0</v>
      </c>
      <c r="AT250" s="229">
        <f t="shared" si="257"/>
        <v>0</v>
      </c>
      <c r="AU250" s="229">
        <f t="shared" si="257"/>
        <v>0</v>
      </c>
      <c r="AV250" s="229">
        <f t="shared" si="257"/>
        <v>0</v>
      </c>
      <c r="AW250" s="229">
        <f t="shared" si="257"/>
        <v>0</v>
      </c>
      <c r="AX250" s="229">
        <f t="shared" si="257"/>
        <v>0</v>
      </c>
      <c r="AY250" s="229">
        <f t="shared" si="257"/>
        <v>0</v>
      </c>
      <c r="AZ250" s="229">
        <f t="shared" si="257"/>
        <v>0</v>
      </c>
      <c r="BA250" s="229">
        <f t="shared" si="257"/>
        <v>0</v>
      </c>
      <c r="BB250" s="229">
        <f t="shared" si="257"/>
        <v>0</v>
      </c>
      <c r="BC250" s="229">
        <f t="shared" si="257"/>
        <v>0</v>
      </c>
      <c r="BD250" s="229">
        <f t="shared" si="257"/>
        <v>0</v>
      </c>
      <c r="BE250" s="229">
        <f t="shared" si="257"/>
        <v>0</v>
      </c>
      <c r="BF250" s="229">
        <f t="shared" si="257"/>
        <v>0</v>
      </c>
      <c r="BG250" s="229">
        <f t="shared" si="257"/>
        <v>0</v>
      </c>
      <c r="BH250" s="229">
        <f t="shared" si="257"/>
        <v>0</v>
      </c>
      <c r="BI250" s="229">
        <f t="shared" si="257"/>
        <v>0</v>
      </c>
      <c r="BJ250" s="229">
        <f t="shared" si="257"/>
        <v>0</v>
      </c>
      <c r="BK250" s="229">
        <f t="shared" si="257"/>
        <v>0</v>
      </c>
      <c r="BL250" s="229">
        <f t="shared" si="257"/>
        <v>0</v>
      </c>
      <c r="BM250" s="229">
        <f t="shared" si="257"/>
        <v>0</v>
      </c>
      <c r="BN250" s="229">
        <f t="shared" si="257"/>
        <v>0</v>
      </c>
      <c r="BO250" s="229">
        <f t="shared" si="257"/>
        <v>0</v>
      </c>
      <c r="BP250" s="229">
        <f t="shared" si="257"/>
        <v>0</v>
      </c>
      <c r="BQ250" s="229">
        <f t="shared" si="257"/>
        <v>0</v>
      </c>
      <c r="BR250" s="229">
        <f t="shared" si="257"/>
        <v>0</v>
      </c>
      <c r="BS250" s="229">
        <f t="shared" si="257"/>
        <v>0</v>
      </c>
      <c r="BT250" s="229">
        <f t="shared" si="257"/>
        <v>0</v>
      </c>
      <c r="BU250" s="229">
        <f t="shared" si="257"/>
        <v>0</v>
      </c>
      <c r="BV250" s="229">
        <f t="shared" si="257"/>
        <v>0</v>
      </c>
      <c r="BW250" s="229">
        <f t="shared" si="257"/>
        <v>0</v>
      </c>
      <c r="BX250" s="229">
        <f t="shared" si="257"/>
        <v>0</v>
      </c>
      <c r="BY250" s="229">
        <f t="shared" si="257"/>
        <v>0</v>
      </c>
      <c r="BZ250" s="229">
        <f t="shared" si="257"/>
        <v>0</v>
      </c>
    </row>
    <row r="251" spans="1:78" s="310" customFormat="1" x14ac:dyDescent="0.2">
      <c r="A251" s="310" t="str">
        <f t="shared" si="252"/>
        <v>Roll-in 2</v>
      </c>
      <c r="B251" s="307">
        <f t="shared" si="252"/>
        <v>1</v>
      </c>
      <c r="C251" s="7">
        <f t="shared" si="255"/>
        <v>13</v>
      </c>
      <c r="D251" s="165">
        <f t="shared" si="253"/>
        <v>43861</v>
      </c>
      <c r="E251" s="68"/>
      <c r="F251" s="77"/>
      <c r="G251" s="229">
        <f t="shared" si="254"/>
        <v>0</v>
      </c>
      <c r="H251" s="229">
        <f t="shared" si="254"/>
        <v>0</v>
      </c>
      <c r="I251" s="229">
        <f t="shared" si="254"/>
        <v>0</v>
      </c>
      <c r="J251" s="229">
        <f t="shared" si="254"/>
        <v>0</v>
      </c>
      <c r="K251" s="229">
        <f t="shared" si="254"/>
        <v>0</v>
      </c>
      <c r="L251" s="229">
        <f t="shared" si="254"/>
        <v>0</v>
      </c>
      <c r="M251" s="229">
        <f t="shared" si="254"/>
        <v>0</v>
      </c>
      <c r="N251" s="229">
        <f t="shared" si="254"/>
        <v>0</v>
      </c>
      <c r="O251" s="229">
        <f t="shared" si="254"/>
        <v>0</v>
      </c>
      <c r="P251" s="229">
        <f t="shared" si="254"/>
        <v>0</v>
      </c>
      <c r="Q251" s="229">
        <f t="shared" si="254"/>
        <v>0</v>
      </c>
      <c r="R251" s="229">
        <f t="shared" si="254"/>
        <v>0</v>
      </c>
      <c r="S251" s="229">
        <f t="shared" si="254"/>
        <v>0</v>
      </c>
      <c r="T251" s="229">
        <f t="shared" si="254"/>
        <v>0</v>
      </c>
      <c r="U251" s="229">
        <f t="shared" si="254"/>
        <v>0</v>
      </c>
      <c r="V251" s="229">
        <f t="shared" si="254"/>
        <v>0</v>
      </c>
      <c r="W251" s="229">
        <f t="shared" si="258"/>
        <v>0</v>
      </c>
      <c r="X251" s="229">
        <f t="shared" si="258"/>
        <v>0</v>
      </c>
      <c r="Y251" s="229">
        <f t="shared" si="258"/>
        <v>0</v>
      </c>
      <c r="Z251" s="229">
        <f t="shared" si="258"/>
        <v>0</v>
      </c>
      <c r="AA251" s="229">
        <f t="shared" si="258"/>
        <v>0</v>
      </c>
      <c r="AB251" s="229">
        <f t="shared" si="258"/>
        <v>0</v>
      </c>
      <c r="AC251" s="229">
        <f t="shared" si="258"/>
        <v>0</v>
      </c>
      <c r="AD251" s="229">
        <f t="shared" si="258"/>
        <v>0</v>
      </c>
      <c r="AE251" s="229">
        <f t="shared" si="258"/>
        <v>0</v>
      </c>
      <c r="AF251" s="229">
        <f t="shared" si="258"/>
        <v>0</v>
      </c>
      <c r="AG251" s="229">
        <f t="shared" si="258"/>
        <v>0</v>
      </c>
      <c r="AH251" s="229">
        <f t="shared" si="258"/>
        <v>0</v>
      </c>
      <c r="AI251" s="229">
        <f t="shared" si="258"/>
        <v>0</v>
      </c>
      <c r="AJ251" s="229">
        <f t="shared" si="258"/>
        <v>0</v>
      </c>
      <c r="AK251" s="229">
        <f t="shared" si="258"/>
        <v>0</v>
      </c>
      <c r="AL251" s="229">
        <f t="shared" si="258"/>
        <v>0</v>
      </c>
      <c r="AM251" s="229">
        <f t="shared" si="259"/>
        <v>0</v>
      </c>
      <c r="AN251" s="229">
        <f t="shared" si="259"/>
        <v>0</v>
      </c>
      <c r="AO251" s="229">
        <f t="shared" si="257"/>
        <v>0</v>
      </c>
      <c r="AP251" s="229">
        <f t="shared" si="257"/>
        <v>0</v>
      </c>
      <c r="AQ251" s="229">
        <f t="shared" si="257"/>
        <v>0</v>
      </c>
      <c r="AR251" s="229">
        <f t="shared" si="257"/>
        <v>0</v>
      </c>
      <c r="AS251" s="229">
        <f t="shared" si="257"/>
        <v>0</v>
      </c>
      <c r="AT251" s="229">
        <f t="shared" si="257"/>
        <v>0</v>
      </c>
      <c r="AU251" s="229">
        <f t="shared" si="257"/>
        <v>0</v>
      </c>
      <c r="AV251" s="229">
        <f t="shared" si="257"/>
        <v>0</v>
      </c>
      <c r="AW251" s="229">
        <f t="shared" si="257"/>
        <v>0</v>
      </c>
      <c r="AX251" s="229">
        <f t="shared" si="257"/>
        <v>0</v>
      </c>
      <c r="AY251" s="229">
        <f t="shared" si="257"/>
        <v>0</v>
      </c>
      <c r="AZ251" s="229">
        <f t="shared" si="257"/>
        <v>0</v>
      </c>
      <c r="BA251" s="229">
        <f t="shared" si="257"/>
        <v>0</v>
      </c>
      <c r="BB251" s="229">
        <f t="shared" si="257"/>
        <v>0</v>
      </c>
      <c r="BC251" s="229">
        <f t="shared" si="257"/>
        <v>0</v>
      </c>
      <c r="BD251" s="229">
        <f t="shared" si="257"/>
        <v>0</v>
      </c>
      <c r="BE251" s="229">
        <f t="shared" si="257"/>
        <v>0</v>
      </c>
      <c r="BF251" s="229">
        <f t="shared" si="257"/>
        <v>0</v>
      </c>
      <c r="BG251" s="229">
        <f t="shared" si="257"/>
        <v>0</v>
      </c>
      <c r="BH251" s="229">
        <f t="shared" si="257"/>
        <v>0</v>
      </c>
      <c r="BI251" s="229">
        <f t="shared" si="257"/>
        <v>0</v>
      </c>
      <c r="BJ251" s="229">
        <f t="shared" si="257"/>
        <v>0</v>
      </c>
      <c r="BK251" s="229">
        <f t="shared" si="257"/>
        <v>0</v>
      </c>
      <c r="BL251" s="229">
        <f t="shared" si="257"/>
        <v>0</v>
      </c>
      <c r="BM251" s="229">
        <f t="shared" si="257"/>
        <v>0</v>
      </c>
      <c r="BN251" s="229">
        <f t="shared" si="257"/>
        <v>0</v>
      </c>
      <c r="BO251" s="229">
        <f t="shared" si="257"/>
        <v>0</v>
      </c>
      <c r="BP251" s="229">
        <f t="shared" si="257"/>
        <v>0</v>
      </c>
      <c r="BQ251" s="229">
        <f t="shared" si="257"/>
        <v>0</v>
      </c>
      <c r="BR251" s="229">
        <f t="shared" si="257"/>
        <v>0</v>
      </c>
      <c r="BS251" s="229">
        <f t="shared" si="257"/>
        <v>0</v>
      </c>
      <c r="BT251" s="229">
        <f t="shared" si="257"/>
        <v>0</v>
      </c>
      <c r="BU251" s="229">
        <f t="shared" si="257"/>
        <v>0</v>
      </c>
      <c r="BV251" s="229">
        <f t="shared" si="257"/>
        <v>0</v>
      </c>
      <c r="BW251" s="229">
        <f t="shared" si="257"/>
        <v>0</v>
      </c>
      <c r="BX251" s="229">
        <f t="shared" si="257"/>
        <v>0</v>
      </c>
      <c r="BY251" s="229">
        <f t="shared" si="257"/>
        <v>0</v>
      </c>
      <c r="BZ251" s="229">
        <f t="shared" si="257"/>
        <v>0</v>
      </c>
    </row>
    <row r="252" spans="1:78" s="310" customFormat="1" x14ac:dyDescent="0.2">
      <c r="A252" s="310" t="str">
        <f t="shared" si="252"/>
        <v>Roll-in 2</v>
      </c>
      <c r="B252" s="307">
        <f t="shared" si="252"/>
        <v>1</v>
      </c>
      <c r="C252" s="7">
        <f t="shared" si="255"/>
        <v>14</v>
      </c>
      <c r="D252" s="165">
        <f t="shared" si="253"/>
        <v>43890</v>
      </c>
      <c r="E252" s="68"/>
      <c r="F252" s="77"/>
      <c r="G252" s="229">
        <f t="shared" si="254"/>
        <v>0</v>
      </c>
      <c r="H252" s="229">
        <f t="shared" si="254"/>
        <v>0</v>
      </c>
      <c r="I252" s="229">
        <f t="shared" si="254"/>
        <v>0</v>
      </c>
      <c r="J252" s="229">
        <f t="shared" si="254"/>
        <v>0</v>
      </c>
      <c r="K252" s="229">
        <f t="shared" si="254"/>
        <v>0</v>
      </c>
      <c r="L252" s="229">
        <f t="shared" si="254"/>
        <v>0</v>
      </c>
      <c r="M252" s="229">
        <f t="shared" si="254"/>
        <v>0</v>
      </c>
      <c r="N252" s="229">
        <f t="shared" si="254"/>
        <v>0</v>
      </c>
      <c r="O252" s="229">
        <f t="shared" si="254"/>
        <v>0</v>
      </c>
      <c r="P252" s="229">
        <f t="shared" si="254"/>
        <v>0</v>
      </c>
      <c r="Q252" s="229">
        <f t="shared" si="254"/>
        <v>0</v>
      </c>
      <c r="R252" s="229">
        <f t="shared" si="254"/>
        <v>0</v>
      </c>
      <c r="S252" s="229">
        <f t="shared" si="254"/>
        <v>0</v>
      </c>
      <c r="T252" s="229">
        <f t="shared" si="254"/>
        <v>0</v>
      </c>
      <c r="U252" s="229">
        <f t="shared" si="254"/>
        <v>0</v>
      </c>
      <c r="V252" s="229">
        <f t="shared" si="254"/>
        <v>0</v>
      </c>
      <c r="W252" s="229">
        <f t="shared" si="258"/>
        <v>0</v>
      </c>
      <c r="X252" s="229">
        <f t="shared" si="258"/>
        <v>0</v>
      </c>
      <c r="Y252" s="229">
        <f t="shared" si="258"/>
        <v>0</v>
      </c>
      <c r="Z252" s="229">
        <f t="shared" si="258"/>
        <v>0</v>
      </c>
      <c r="AA252" s="229">
        <f t="shared" si="258"/>
        <v>0</v>
      </c>
      <c r="AB252" s="229">
        <f t="shared" si="258"/>
        <v>0</v>
      </c>
      <c r="AC252" s="229">
        <f t="shared" si="258"/>
        <v>0</v>
      </c>
      <c r="AD252" s="229">
        <f t="shared" si="258"/>
        <v>0</v>
      </c>
      <c r="AE252" s="229">
        <f t="shared" si="258"/>
        <v>0</v>
      </c>
      <c r="AF252" s="229">
        <f t="shared" si="258"/>
        <v>0</v>
      </c>
      <c r="AG252" s="229">
        <f t="shared" si="258"/>
        <v>0</v>
      </c>
      <c r="AH252" s="229">
        <f t="shared" si="258"/>
        <v>0</v>
      </c>
      <c r="AI252" s="229">
        <f t="shared" si="258"/>
        <v>0</v>
      </c>
      <c r="AJ252" s="229">
        <f t="shared" si="258"/>
        <v>0</v>
      </c>
      <c r="AK252" s="229">
        <f t="shared" si="258"/>
        <v>0</v>
      </c>
      <c r="AL252" s="229">
        <f t="shared" si="258"/>
        <v>0</v>
      </c>
      <c r="AM252" s="229">
        <f t="shared" si="259"/>
        <v>0</v>
      </c>
      <c r="AN252" s="229">
        <f t="shared" si="259"/>
        <v>0</v>
      </c>
      <c r="AO252" s="229">
        <f t="shared" si="257"/>
        <v>0</v>
      </c>
      <c r="AP252" s="229">
        <f t="shared" si="257"/>
        <v>0</v>
      </c>
      <c r="AQ252" s="229">
        <f t="shared" si="257"/>
        <v>0</v>
      </c>
      <c r="AR252" s="229">
        <f t="shared" si="257"/>
        <v>0</v>
      </c>
      <c r="AS252" s="229">
        <f t="shared" si="257"/>
        <v>0</v>
      </c>
      <c r="AT252" s="229">
        <f t="shared" si="257"/>
        <v>0</v>
      </c>
      <c r="AU252" s="229">
        <f t="shared" si="257"/>
        <v>0</v>
      </c>
      <c r="AV252" s="229">
        <f t="shared" si="257"/>
        <v>0</v>
      </c>
      <c r="AW252" s="229">
        <f t="shared" si="257"/>
        <v>0</v>
      </c>
      <c r="AX252" s="229">
        <f t="shared" si="257"/>
        <v>0</v>
      </c>
      <c r="AY252" s="229">
        <f t="shared" si="257"/>
        <v>0</v>
      </c>
      <c r="AZ252" s="229">
        <f t="shared" si="257"/>
        <v>0</v>
      </c>
      <c r="BA252" s="229">
        <f t="shared" si="257"/>
        <v>0</v>
      </c>
      <c r="BB252" s="229">
        <f t="shared" si="257"/>
        <v>0</v>
      </c>
      <c r="BC252" s="229">
        <f t="shared" si="257"/>
        <v>0</v>
      </c>
      <c r="BD252" s="229">
        <f t="shared" si="257"/>
        <v>0</v>
      </c>
      <c r="BE252" s="229">
        <f t="shared" ref="AO252:BZ259" si="260">IF($D252=BE$9,$E252*$G$3/2,IF(AND($C252+$E$3&gt;BE$8,BE$9&gt;$D252),$E252*$G$3,0))</f>
        <v>0</v>
      </c>
      <c r="BF252" s="229">
        <f t="shared" si="260"/>
        <v>0</v>
      </c>
      <c r="BG252" s="229">
        <f t="shared" si="260"/>
        <v>0</v>
      </c>
      <c r="BH252" s="229">
        <f t="shared" si="260"/>
        <v>0</v>
      </c>
      <c r="BI252" s="229">
        <f t="shared" si="260"/>
        <v>0</v>
      </c>
      <c r="BJ252" s="229">
        <f t="shared" si="260"/>
        <v>0</v>
      </c>
      <c r="BK252" s="229">
        <f t="shared" si="260"/>
        <v>0</v>
      </c>
      <c r="BL252" s="229">
        <f t="shared" si="260"/>
        <v>0</v>
      </c>
      <c r="BM252" s="229">
        <f t="shared" si="260"/>
        <v>0</v>
      </c>
      <c r="BN252" s="229">
        <f t="shared" si="260"/>
        <v>0</v>
      </c>
      <c r="BO252" s="229">
        <f t="shared" si="260"/>
        <v>0</v>
      </c>
      <c r="BP252" s="229">
        <f t="shared" si="260"/>
        <v>0</v>
      </c>
      <c r="BQ252" s="229">
        <f t="shared" si="260"/>
        <v>0</v>
      </c>
      <c r="BR252" s="229">
        <f t="shared" si="260"/>
        <v>0</v>
      </c>
      <c r="BS252" s="229">
        <f t="shared" si="260"/>
        <v>0</v>
      </c>
      <c r="BT252" s="229">
        <f t="shared" si="260"/>
        <v>0</v>
      </c>
      <c r="BU252" s="229">
        <f t="shared" si="260"/>
        <v>0</v>
      </c>
      <c r="BV252" s="229">
        <f t="shared" si="260"/>
        <v>0</v>
      </c>
      <c r="BW252" s="229">
        <f t="shared" si="260"/>
        <v>0</v>
      </c>
      <c r="BX252" s="229">
        <f t="shared" si="260"/>
        <v>0</v>
      </c>
      <c r="BY252" s="229">
        <f t="shared" si="260"/>
        <v>0</v>
      </c>
      <c r="BZ252" s="229">
        <f t="shared" si="260"/>
        <v>0</v>
      </c>
    </row>
    <row r="253" spans="1:78" s="310" customFormat="1" x14ac:dyDescent="0.2">
      <c r="A253" s="310" t="str">
        <f t="shared" si="252"/>
        <v>Roll-in 3</v>
      </c>
      <c r="B253" s="307">
        <f t="shared" si="252"/>
        <v>1</v>
      </c>
      <c r="C253" s="7">
        <f t="shared" si="255"/>
        <v>15</v>
      </c>
      <c r="D253" s="165">
        <f t="shared" si="253"/>
        <v>43921</v>
      </c>
      <c r="E253" s="68"/>
      <c r="F253" s="77"/>
      <c r="G253" s="229">
        <f t="shared" si="254"/>
        <v>0</v>
      </c>
      <c r="H253" s="229">
        <f t="shared" si="254"/>
        <v>0</v>
      </c>
      <c r="I253" s="229">
        <f t="shared" si="254"/>
        <v>0</v>
      </c>
      <c r="J253" s="229">
        <f t="shared" si="254"/>
        <v>0</v>
      </c>
      <c r="K253" s="229">
        <f t="shared" si="254"/>
        <v>0</v>
      </c>
      <c r="L253" s="229">
        <f t="shared" si="254"/>
        <v>0</v>
      </c>
      <c r="M253" s="229">
        <f t="shared" si="254"/>
        <v>0</v>
      </c>
      <c r="N253" s="229">
        <f t="shared" si="254"/>
        <v>0</v>
      </c>
      <c r="O253" s="229">
        <f t="shared" si="254"/>
        <v>0</v>
      </c>
      <c r="P253" s="229">
        <f t="shared" si="254"/>
        <v>0</v>
      </c>
      <c r="Q253" s="229">
        <f t="shared" si="254"/>
        <v>0</v>
      </c>
      <c r="R253" s="229">
        <f t="shared" si="254"/>
        <v>0</v>
      </c>
      <c r="S253" s="229">
        <f t="shared" si="254"/>
        <v>0</v>
      </c>
      <c r="T253" s="229">
        <f t="shared" si="254"/>
        <v>0</v>
      </c>
      <c r="U253" s="229">
        <f t="shared" si="254"/>
        <v>0</v>
      </c>
      <c r="V253" s="229">
        <f t="shared" si="254"/>
        <v>0</v>
      </c>
      <c r="W253" s="229">
        <f t="shared" si="258"/>
        <v>0</v>
      </c>
      <c r="X253" s="229">
        <f t="shared" si="258"/>
        <v>0</v>
      </c>
      <c r="Y253" s="229">
        <f t="shared" si="258"/>
        <v>0</v>
      </c>
      <c r="Z253" s="229">
        <f t="shared" si="258"/>
        <v>0</v>
      </c>
      <c r="AA253" s="229">
        <f t="shared" si="258"/>
        <v>0</v>
      </c>
      <c r="AB253" s="229">
        <f t="shared" si="258"/>
        <v>0</v>
      </c>
      <c r="AC253" s="229">
        <f t="shared" si="258"/>
        <v>0</v>
      </c>
      <c r="AD253" s="229">
        <f t="shared" si="258"/>
        <v>0</v>
      </c>
      <c r="AE253" s="229">
        <f t="shared" si="258"/>
        <v>0</v>
      </c>
      <c r="AF253" s="229">
        <f t="shared" si="258"/>
        <v>0</v>
      </c>
      <c r="AG253" s="229">
        <f t="shared" si="258"/>
        <v>0</v>
      </c>
      <c r="AH253" s="229">
        <f t="shared" si="258"/>
        <v>0</v>
      </c>
      <c r="AI253" s="229">
        <f t="shared" si="258"/>
        <v>0</v>
      </c>
      <c r="AJ253" s="229">
        <f t="shared" si="258"/>
        <v>0</v>
      </c>
      <c r="AK253" s="229">
        <f t="shared" si="258"/>
        <v>0</v>
      </c>
      <c r="AL253" s="229">
        <f t="shared" si="258"/>
        <v>0</v>
      </c>
      <c r="AM253" s="229">
        <f t="shared" si="259"/>
        <v>0</v>
      </c>
      <c r="AN253" s="229">
        <f t="shared" si="259"/>
        <v>0</v>
      </c>
      <c r="AO253" s="229">
        <f t="shared" si="260"/>
        <v>0</v>
      </c>
      <c r="AP253" s="229">
        <f t="shared" si="260"/>
        <v>0</v>
      </c>
      <c r="AQ253" s="229">
        <f t="shared" si="260"/>
        <v>0</v>
      </c>
      <c r="AR253" s="229">
        <f t="shared" si="260"/>
        <v>0</v>
      </c>
      <c r="AS253" s="229">
        <f t="shared" si="260"/>
        <v>0</v>
      </c>
      <c r="AT253" s="229">
        <f t="shared" si="260"/>
        <v>0</v>
      </c>
      <c r="AU253" s="229">
        <f t="shared" si="260"/>
        <v>0</v>
      </c>
      <c r="AV253" s="229">
        <f t="shared" si="260"/>
        <v>0</v>
      </c>
      <c r="AW253" s="229">
        <f t="shared" si="260"/>
        <v>0</v>
      </c>
      <c r="AX253" s="229">
        <f t="shared" si="260"/>
        <v>0</v>
      </c>
      <c r="AY253" s="229">
        <f t="shared" si="260"/>
        <v>0</v>
      </c>
      <c r="AZ253" s="229">
        <f t="shared" si="260"/>
        <v>0</v>
      </c>
      <c r="BA253" s="229">
        <f t="shared" si="260"/>
        <v>0</v>
      </c>
      <c r="BB253" s="229">
        <f t="shared" si="260"/>
        <v>0</v>
      </c>
      <c r="BC253" s="229">
        <f t="shared" si="260"/>
        <v>0</v>
      </c>
      <c r="BD253" s="229">
        <f t="shared" si="260"/>
        <v>0</v>
      </c>
      <c r="BE253" s="229">
        <f t="shared" si="260"/>
        <v>0</v>
      </c>
      <c r="BF253" s="229">
        <f t="shared" si="260"/>
        <v>0</v>
      </c>
      <c r="BG253" s="229">
        <f t="shared" si="260"/>
        <v>0</v>
      </c>
      <c r="BH253" s="229">
        <f t="shared" si="260"/>
        <v>0</v>
      </c>
      <c r="BI253" s="229">
        <f t="shared" si="260"/>
        <v>0</v>
      </c>
      <c r="BJ253" s="229">
        <f t="shared" si="260"/>
        <v>0</v>
      </c>
      <c r="BK253" s="229">
        <f t="shared" si="260"/>
        <v>0</v>
      </c>
      <c r="BL253" s="229">
        <f t="shared" si="260"/>
        <v>0</v>
      </c>
      <c r="BM253" s="229">
        <f t="shared" si="260"/>
        <v>0</v>
      </c>
      <c r="BN253" s="229">
        <f t="shared" si="260"/>
        <v>0</v>
      </c>
      <c r="BO253" s="229">
        <f t="shared" si="260"/>
        <v>0</v>
      </c>
      <c r="BP253" s="229">
        <f t="shared" si="260"/>
        <v>0</v>
      </c>
      <c r="BQ253" s="229">
        <f t="shared" si="260"/>
        <v>0</v>
      </c>
      <c r="BR253" s="229">
        <f t="shared" si="260"/>
        <v>0</v>
      </c>
      <c r="BS253" s="229">
        <f t="shared" si="260"/>
        <v>0</v>
      </c>
      <c r="BT253" s="229">
        <f t="shared" si="260"/>
        <v>0</v>
      </c>
      <c r="BU253" s="229">
        <f t="shared" si="260"/>
        <v>0</v>
      </c>
      <c r="BV253" s="229">
        <f t="shared" si="260"/>
        <v>0</v>
      </c>
      <c r="BW253" s="229">
        <f t="shared" si="260"/>
        <v>0</v>
      </c>
      <c r="BX253" s="229">
        <f t="shared" si="260"/>
        <v>0</v>
      </c>
      <c r="BY253" s="229">
        <f t="shared" si="260"/>
        <v>0</v>
      </c>
      <c r="BZ253" s="229">
        <f t="shared" si="260"/>
        <v>0</v>
      </c>
    </row>
    <row r="254" spans="1:78" s="310" customFormat="1" x14ac:dyDescent="0.2">
      <c r="A254" s="310" t="str">
        <f t="shared" si="252"/>
        <v>Roll-in 3</v>
      </c>
      <c r="B254" s="307">
        <f t="shared" si="252"/>
        <v>1</v>
      </c>
      <c r="C254" s="7">
        <f t="shared" si="255"/>
        <v>16</v>
      </c>
      <c r="D254" s="165">
        <f t="shared" si="253"/>
        <v>43951</v>
      </c>
      <c r="E254" s="68"/>
      <c r="F254" s="77"/>
      <c r="G254" s="229">
        <f t="shared" si="254"/>
        <v>0</v>
      </c>
      <c r="H254" s="229">
        <f t="shared" si="254"/>
        <v>0</v>
      </c>
      <c r="I254" s="229">
        <f t="shared" si="254"/>
        <v>0</v>
      </c>
      <c r="J254" s="229">
        <f t="shared" si="254"/>
        <v>0</v>
      </c>
      <c r="K254" s="229">
        <f t="shared" si="254"/>
        <v>0</v>
      </c>
      <c r="L254" s="229">
        <f t="shared" si="254"/>
        <v>0</v>
      </c>
      <c r="M254" s="229">
        <f t="shared" si="254"/>
        <v>0</v>
      </c>
      <c r="N254" s="229">
        <f t="shared" si="254"/>
        <v>0</v>
      </c>
      <c r="O254" s="229">
        <f t="shared" si="254"/>
        <v>0</v>
      </c>
      <c r="P254" s="229">
        <f t="shared" si="254"/>
        <v>0</v>
      </c>
      <c r="Q254" s="229">
        <f t="shared" si="254"/>
        <v>0</v>
      </c>
      <c r="R254" s="229">
        <f t="shared" si="254"/>
        <v>0</v>
      </c>
      <c r="S254" s="229">
        <f t="shared" si="254"/>
        <v>0</v>
      </c>
      <c r="T254" s="229">
        <f t="shared" si="254"/>
        <v>0</v>
      </c>
      <c r="U254" s="229">
        <f t="shared" si="254"/>
        <v>0</v>
      </c>
      <c r="V254" s="229">
        <f t="shared" si="254"/>
        <v>0</v>
      </c>
      <c r="W254" s="229">
        <f t="shared" si="258"/>
        <v>0</v>
      </c>
      <c r="X254" s="229">
        <f t="shared" si="258"/>
        <v>0</v>
      </c>
      <c r="Y254" s="229">
        <f t="shared" si="258"/>
        <v>0</v>
      </c>
      <c r="Z254" s="229">
        <f t="shared" si="258"/>
        <v>0</v>
      </c>
      <c r="AA254" s="229">
        <f t="shared" si="258"/>
        <v>0</v>
      </c>
      <c r="AB254" s="229">
        <f t="shared" si="258"/>
        <v>0</v>
      </c>
      <c r="AC254" s="229">
        <f t="shared" si="258"/>
        <v>0</v>
      </c>
      <c r="AD254" s="229">
        <f t="shared" si="258"/>
        <v>0</v>
      </c>
      <c r="AE254" s="229">
        <f t="shared" si="258"/>
        <v>0</v>
      </c>
      <c r="AF254" s="229">
        <f t="shared" si="258"/>
        <v>0</v>
      </c>
      <c r="AG254" s="229">
        <f t="shared" si="258"/>
        <v>0</v>
      </c>
      <c r="AH254" s="229">
        <f t="shared" si="258"/>
        <v>0</v>
      </c>
      <c r="AI254" s="229">
        <f t="shared" si="258"/>
        <v>0</v>
      </c>
      <c r="AJ254" s="229">
        <f t="shared" si="258"/>
        <v>0</v>
      </c>
      <c r="AK254" s="229">
        <f t="shared" si="258"/>
        <v>0</v>
      </c>
      <c r="AL254" s="229">
        <f t="shared" si="258"/>
        <v>0</v>
      </c>
      <c r="AM254" s="229">
        <f t="shared" si="259"/>
        <v>0</v>
      </c>
      <c r="AN254" s="229">
        <f t="shared" si="259"/>
        <v>0</v>
      </c>
      <c r="AO254" s="229">
        <f t="shared" si="260"/>
        <v>0</v>
      </c>
      <c r="AP254" s="229">
        <f t="shared" si="260"/>
        <v>0</v>
      </c>
      <c r="AQ254" s="229">
        <f t="shared" si="260"/>
        <v>0</v>
      </c>
      <c r="AR254" s="229">
        <f t="shared" si="260"/>
        <v>0</v>
      </c>
      <c r="AS254" s="229">
        <f t="shared" si="260"/>
        <v>0</v>
      </c>
      <c r="AT254" s="229">
        <f t="shared" si="260"/>
        <v>0</v>
      </c>
      <c r="AU254" s="229">
        <f t="shared" si="260"/>
        <v>0</v>
      </c>
      <c r="AV254" s="229">
        <f t="shared" si="260"/>
        <v>0</v>
      </c>
      <c r="AW254" s="229">
        <f t="shared" si="260"/>
        <v>0</v>
      </c>
      <c r="AX254" s="229">
        <f t="shared" si="260"/>
        <v>0</v>
      </c>
      <c r="AY254" s="229">
        <f t="shared" si="260"/>
        <v>0</v>
      </c>
      <c r="AZ254" s="229">
        <f t="shared" si="260"/>
        <v>0</v>
      </c>
      <c r="BA254" s="229">
        <f t="shared" si="260"/>
        <v>0</v>
      </c>
      <c r="BB254" s="229">
        <f t="shared" si="260"/>
        <v>0</v>
      </c>
      <c r="BC254" s="229">
        <f t="shared" si="260"/>
        <v>0</v>
      </c>
      <c r="BD254" s="229">
        <f t="shared" si="260"/>
        <v>0</v>
      </c>
      <c r="BE254" s="229">
        <f t="shared" si="260"/>
        <v>0</v>
      </c>
      <c r="BF254" s="229">
        <f t="shared" si="260"/>
        <v>0</v>
      </c>
      <c r="BG254" s="229">
        <f t="shared" si="260"/>
        <v>0</v>
      </c>
      <c r="BH254" s="229">
        <f t="shared" si="260"/>
        <v>0</v>
      </c>
      <c r="BI254" s="229">
        <f t="shared" si="260"/>
        <v>0</v>
      </c>
      <c r="BJ254" s="229">
        <f t="shared" si="260"/>
        <v>0</v>
      </c>
      <c r="BK254" s="229">
        <f t="shared" si="260"/>
        <v>0</v>
      </c>
      <c r="BL254" s="229">
        <f t="shared" si="260"/>
        <v>0</v>
      </c>
      <c r="BM254" s="229">
        <f t="shared" si="260"/>
        <v>0</v>
      </c>
      <c r="BN254" s="229">
        <f t="shared" si="260"/>
        <v>0</v>
      </c>
      <c r="BO254" s="229">
        <f t="shared" si="260"/>
        <v>0</v>
      </c>
      <c r="BP254" s="229">
        <f t="shared" si="260"/>
        <v>0</v>
      </c>
      <c r="BQ254" s="229">
        <f t="shared" si="260"/>
        <v>0</v>
      </c>
      <c r="BR254" s="229">
        <f t="shared" si="260"/>
        <v>0</v>
      </c>
      <c r="BS254" s="229">
        <f t="shared" si="260"/>
        <v>0</v>
      </c>
      <c r="BT254" s="229">
        <f t="shared" si="260"/>
        <v>0</v>
      </c>
      <c r="BU254" s="229">
        <f t="shared" si="260"/>
        <v>0</v>
      </c>
      <c r="BV254" s="229">
        <f t="shared" si="260"/>
        <v>0</v>
      </c>
      <c r="BW254" s="229">
        <f t="shared" si="260"/>
        <v>0</v>
      </c>
      <c r="BX254" s="229">
        <f t="shared" si="260"/>
        <v>0</v>
      </c>
      <c r="BY254" s="229">
        <f t="shared" si="260"/>
        <v>0</v>
      </c>
      <c r="BZ254" s="229">
        <f t="shared" si="260"/>
        <v>0</v>
      </c>
    </row>
    <row r="255" spans="1:78" s="310" customFormat="1" x14ac:dyDescent="0.2">
      <c r="A255" s="310" t="str">
        <f t="shared" si="252"/>
        <v>Roll-in 3</v>
      </c>
      <c r="B255" s="307">
        <f t="shared" si="252"/>
        <v>1</v>
      </c>
      <c r="C255" s="7">
        <f t="shared" si="255"/>
        <v>17</v>
      </c>
      <c r="D255" s="165">
        <f t="shared" si="253"/>
        <v>43982</v>
      </c>
      <c r="E255" s="68"/>
      <c r="F255" s="77"/>
      <c r="G255" s="229">
        <f t="shared" si="254"/>
        <v>0</v>
      </c>
      <c r="H255" s="229">
        <f t="shared" si="254"/>
        <v>0</v>
      </c>
      <c r="I255" s="229">
        <f t="shared" si="254"/>
        <v>0</v>
      </c>
      <c r="J255" s="229">
        <f t="shared" si="254"/>
        <v>0</v>
      </c>
      <c r="K255" s="229">
        <f t="shared" si="254"/>
        <v>0</v>
      </c>
      <c r="L255" s="229">
        <f t="shared" si="254"/>
        <v>0</v>
      </c>
      <c r="M255" s="229">
        <f t="shared" si="254"/>
        <v>0</v>
      </c>
      <c r="N255" s="229">
        <f t="shared" si="254"/>
        <v>0</v>
      </c>
      <c r="O255" s="229">
        <f t="shared" si="254"/>
        <v>0</v>
      </c>
      <c r="P255" s="229">
        <f t="shared" si="254"/>
        <v>0</v>
      </c>
      <c r="Q255" s="229">
        <f t="shared" si="254"/>
        <v>0</v>
      </c>
      <c r="R255" s="229">
        <f t="shared" si="254"/>
        <v>0</v>
      </c>
      <c r="S255" s="229">
        <f t="shared" si="254"/>
        <v>0</v>
      </c>
      <c r="T255" s="229">
        <f t="shared" si="254"/>
        <v>0</v>
      </c>
      <c r="U255" s="229">
        <f t="shared" si="254"/>
        <v>0</v>
      </c>
      <c r="V255" s="229">
        <f t="shared" si="254"/>
        <v>0</v>
      </c>
      <c r="W255" s="229">
        <f t="shared" si="258"/>
        <v>0</v>
      </c>
      <c r="X255" s="229">
        <f t="shared" si="258"/>
        <v>0</v>
      </c>
      <c r="Y255" s="229">
        <f t="shared" si="258"/>
        <v>0</v>
      </c>
      <c r="Z255" s="229">
        <f t="shared" si="258"/>
        <v>0</v>
      </c>
      <c r="AA255" s="229">
        <f t="shared" si="258"/>
        <v>0</v>
      </c>
      <c r="AB255" s="229">
        <f t="shared" si="258"/>
        <v>0</v>
      </c>
      <c r="AC255" s="229">
        <f t="shared" si="258"/>
        <v>0</v>
      </c>
      <c r="AD255" s="229">
        <f t="shared" si="258"/>
        <v>0</v>
      </c>
      <c r="AE255" s="229">
        <f t="shared" si="258"/>
        <v>0</v>
      </c>
      <c r="AF255" s="229">
        <f t="shared" si="258"/>
        <v>0</v>
      </c>
      <c r="AG255" s="229">
        <f t="shared" si="258"/>
        <v>0</v>
      </c>
      <c r="AH255" s="229">
        <f t="shared" si="258"/>
        <v>0</v>
      </c>
      <c r="AI255" s="229">
        <f t="shared" si="258"/>
        <v>0</v>
      </c>
      <c r="AJ255" s="229">
        <f t="shared" si="258"/>
        <v>0</v>
      </c>
      <c r="AK255" s="229">
        <f t="shared" si="258"/>
        <v>0</v>
      </c>
      <c r="AL255" s="229">
        <f t="shared" si="258"/>
        <v>0</v>
      </c>
      <c r="AM255" s="229">
        <f t="shared" si="259"/>
        <v>0</v>
      </c>
      <c r="AN255" s="229">
        <f t="shared" si="259"/>
        <v>0</v>
      </c>
      <c r="AO255" s="229">
        <f t="shared" si="260"/>
        <v>0</v>
      </c>
      <c r="AP255" s="229">
        <f t="shared" si="260"/>
        <v>0</v>
      </c>
      <c r="AQ255" s="229">
        <f t="shared" si="260"/>
        <v>0</v>
      </c>
      <c r="AR255" s="229">
        <f t="shared" si="260"/>
        <v>0</v>
      </c>
      <c r="AS255" s="229">
        <f t="shared" si="260"/>
        <v>0</v>
      </c>
      <c r="AT255" s="229">
        <f t="shared" si="260"/>
        <v>0</v>
      </c>
      <c r="AU255" s="229">
        <f t="shared" si="260"/>
        <v>0</v>
      </c>
      <c r="AV255" s="229">
        <f t="shared" si="260"/>
        <v>0</v>
      </c>
      <c r="AW255" s="229">
        <f t="shared" si="260"/>
        <v>0</v>
      </c>
      <c r="AX255" s="229">
        <f t="shared" si="260"/>
        <v>0</v>
      </c>
      <c r="AY255" s="229">
        <f t="shared" si="260"/>
        <v>0</v>
      </c>
      <c r="AZ255" s="229">
        <f t="shared" si="260"/>
        <v>0</v>
      </c>
      <c r="BA255" s="229">
        <f t="shared" si="260"/>
        <v>0</v>
      </c>
      <c r="BB255" s="229">
        <f t="shared" si="260"/>
        <v>0</v>
      </c>
      <c r="BC255" s="229">
        <f t="shared" si="260"/>
        <v>0</v>
      </c>
      <c r="BD255" s="229">
        <f t="shared" si="260"/>
        <v>0</v>
      </c>
      <c r="BE255" s="229">
        <f t="shared" si="260"/>
        <v>0</v>
      </c>
      <c r="BF255" s="229">
        <f t="shared" si="260"/>
        <v>0</v>
      </c>
      <c r="BG255" s="229">
        <f t="shared" si="260"/>
        <v>0</v>
      </c>
      <c r="BH255" s="229">
        <f t="shared" si="260"/>
        <v>0</v>
      </c>
      <c r="BI255" s="229">
        <f t="shared" si="260"/>
        <v>0</v>
      </c>
      <c r="BJ255" s="229">
        <f t="shared" si="260"/>
        <v>0</v>
      </c>
      <c r="BK255" s="229">
        <f t="shared" si="260"/>
        <v>0</v>
      </c>
      <c r="BL255" s="229">
        <f t="shared" si="260"/>
        <v>0</v>
      </c>
      <c r="BM255" s="229">
        <f t="shared" si="260"/>
        <v>0</v>
      </c>
      <c r="BN255" s="229">
        <f t="shared" si="260"/>
        <v>0</v>
      </c>
      <c r="BO255" s="229">
        <f t="shared" si="260"/>
        <v>0</v>
      </c>
      <c r="BP255" s="229">
        <f t="shared" si="260"/>
        <v>0</v>
      </c>
      <c r="BQ255" s="229">
        <f t="shared" si="260"/>
        <v>0</v>
      </c>
      <c r="BR255" s="229">
        <f t="shared" si="260"/>
        <v>0</v>
      </c>
      <c r="BS255" s="229">
        <f t="shared" si="260"/>
        <v>0</v>
      </c>
      <c r="BT255" s="229">
        <f t="shared" si="260"/>
        <v>0</v>
      </c>
      <c r="BU255" s="229">
        <f t="shared" si="260"/>
        <v>0</v>
      </c>
      <c r="BV255" s="229">
        <f t="shared" si="260"/>
        <v>0</v>
      </c>
      <c r="BW255" s="229">
        <f t="shared" si="260"/>
        <v>0</v>
      </c>
      <c r="BX255" s="229">
        <f t="shared" si="260"/>
        <v>0</v>
      </c>
      <c r="BY255" s="229">
        <f t="shared" si="260"/>
        <v>0</v>
      </c>
      <c r="BZ255" s="229">
        <f t="shared" si="260"/>
        <v>0</v>
      </c>
    </row>
    <row r="256" spans="1:78" s="310" customFormat="1" x14ac:dyDescent="0.2">
      <c r="A256" s="310" t="str">
        <f t="shared" si="252"/>
        <v>Roll-in 3</v>
      </c>
      <c r="B256" s="307">
        <f t="shared" si="252"/>
        <v>1</v>
      </c>
      <c r="C256" s="7">
        <f t="shared" si="255"/>
        <v>18</v>
      </c>
      <c r="D256" s="165">
        <f t="shared" si="253"/>
        <v>44012</v>
      </c>
      <c r="E256" s="68"/>
      <c r="F256" s="77"/>
      <c r="G256" s="229">
        <f t="shared" si="254"/>
        <v>0</v>
      </c>
      <c r="H256" s="229">
        <f t="shared" si="254"/>
        <v>0</v>
      </c>
      <c r="I256" s="229">
        <f t="shared" si="254"/>
        <v>0</v>
      </c>
      <c r="J256" s="229">
        <f t="shared" si="254"/>
        <v>0</v>
      </c>
      <c r="K256" s="229">
        <f t="shared" si="254"/>
        <v>0</v>
      </c>
      <c r="L256" s="229">
        <f t="shared" si="254"/>
        <v>0</v>
      </c>
      <c r="M256" s="229">
        <f t="shared" si="254"/>
        <v>0</v>
      </c>
      <c r="N256" s="229">
        <f t="shared" si="254"/>
        <v>0</v>
      </c>
      <c r="O256" s="229">
        <f t="shared" si="254"/>
        <v>0</v>
      </c>
      <c r="P256" s="229">
        <f t="shared" si="254"/>
        <v>0</v>
      </c>
      <c r="Q256" s="229">
        <f t="shared" si="254"/>
        <v>0</v>
      </c>
      <c r="R256" s="229">
        <f t="shared" si="254"/>
        <v>0</v>
      </c>
      <c r="S256" s="229">
        <f t="shared" si="254"/>
        <v>0</v>
      </c>
      <c r="T256" s="229">
        <f t="shared" si="254"/>
        <v>0</v>
      </c>
      <c r="U256" s="229">
        <f t="shared" si="254"/>
        <v>0</v>
      </c>
      <c r="V256" s="229">
        <f t="shared" si="254"/>
        <v>0</v>
      </c>
      <c r="W256" s="229">
        <f t="shared" si="258"/>
        <v>0</v>
      </c>
      <c r="X256" s="229">
        <f t="shared" si="258"/>
        <v>0</v>
      </c>
      <c r="Y256" s="229">
        <f t="shared" si="258"/>
        <v>0</v>
      </c>
      <c r="Z256" s="229">
        <f t="shared" si="258"/>
        <v>0</v>
      </c>
      <c r="AA256" s="229">
        <f t="shared" si="258"/>
        <v>0</v>
      </c>
      <c r="AB256" s="229">
        <f t="shared" si="258"/>
        <v>0</v>
      </c>
      <c r="AC256" s="229">
        <f t="shared" si="258"/>
        <v>0</v>
      </c>
      <c r="AD256" s="229">
        <f t="shared" si="258"/>
        <v>0</v>
      </c>
      <c r="AE256" s="229">
        <f t="shared" si="258"/>
        <v>0</v>
      </c>
      <c r="AF256" s="229">
        <f t="shared" si="258"/>
        <v>0</v>
      </c>
      <c r="AG256" s="229">
        <f t="shared" si="258"/>
        <v>0</v>
      </c>
      <c r="AH256" s="229">
        <f t="shared" si="258"/>
        <v>0</v>
      </c>
      <c r="AI256" s="229">
        <f t="shared" si="258"/>
        <v>0</v>
      </c>
      <c r="AJ256" s="229">
        <f t="shared" si="258"/>
        <v>0</v>
      </c>
      <c r="AK256" s="229">
        <f t="shared" si="258"/>
        <v>0</v>
      </c>
      <c r="AL256" s="229">
        <f t="shared" si="258"/>
        <v>0</v>
      </c>
      <c r="AM256" s="229">
        <f t="shared" si="259"/>
        <v>0</v>
      </c>
      <c r="AN256" s="229">
        <f t="shared" si="259"/>
        <v>0</v>
      </c>
      <c r="AO256" s="229">
        <f t="shared" si="260"/>
        <v>0</v>
      </c>
      <c r="AP256" s="229">
        <f t="shared" si="260"/>
        <v>0</v>
      </c>
      <c r="AQ256" s="229">
        <f t="shared" si="260"/>
        <v>0</v>
      </c>
      <c r="AR256" s="229">
        <f t="shared" si="260"/>
        <v>0</v>
      </c>
      <c r="AS256" s="229">
        <f t="shared" si="260"/>
        <v>0</v>
      </c>
      <c r="AT256" s="229">
        <f t="shared" si="260"/>
        <v>0</v>
      </c>
      <c r="AU256" s="229">
        <f t="shared" si="260"/>
        <v>0</v>
      </c>
      <c r="AV256" s="229">
        <f t="shared" si="260"/>
        <v>0</v>
      </c>
      <c r="AW256" s="229">
        <f t="shared" si="260"/>
        <v>0</v>
      </c>
      <c r="AX256" s="229">
        <f t="shared" si="260"/>
        <v>0</v>
      </c>
      <c r="AY256" s="229">
        <f t="shared" si="260"/>
        <v>0</v>
      </c>
      <c r="AZ256" s="229">
        <f t="shared" si="260"/>
        <v>0</v>
      </c>
      <c r="BA256" s="229">
        <f t="shared" si="260"/>
        <v>0</v>
      </c>
      <c r="BB256" s="229">
        <f t="shared" si="260"/>
        <v>0</v>
      </c>
      <c r="BC256" s="229">
        <f t="shared" si="260"/>
        <v>0</v>
      </c>
      <c r="BD256" s="229">
        <f t="shared" si="260"/>
        <v>0</v>
      </c>
      <c r="BE256" s="229">
        <f t="shared" si="260"/>
        <v>0</v>
      </c>
      <c r="BF256" s="229">
        <f t="shared" si="260"/>
        <v>0</v>
      </c>
      <c r="BG256" s="229">
        <f t="shared" si="260"/>
        <v>0</v>
      </c>
      <c r="BH256" s="229">
        <f t="shared" si="260"/>
        <v>0</v>
      </c>
      <c r="BI256" s="229">
        <f t="shared" si="260"/>
        <v>0</v>
      </c>
      <c r="BJ256" s="229">
        <f t="shared" si="260"/>
        <v>0</v>
      </c>
      <c r="BK256" s="229">
        <f t="shared" si="260"/>
        <v>0</v>
      </c>
      <c r="BL256" s="229">
        <f t="shared" si="260"/>
        <v>0</v>
      </c>
      <c r="BM256" s="229">
        <f t="shared" si="260"/>
        <v>0</v>
      </c>
      <c r="BN256" s="229">
        <f t="shared" si="260"/>
        <v>0</v>
      </c>
      <c r="BO256" s="229">
        <f t="shared" si="260"/>
        <v>0</v>
      </c>
      <c r="BP256" s="229">
        <f t="shared" si="260"/>
        <v>0</v>
      </c>
      <c r="BQ256" s="229">
        <f t="shared" si="260"/>
        <v>0</v>
      </c>
      <c r="BR256" s="229">
        <f t="shared" si="260"/>
        <v>0</v>
      </c>
      <c r="BS256" s="229">
        <f t="shared" si="260"/>
        <v>0</v>
      </c>
      <c r="BT256" s="229">
        <f t="shared" si="260"/>
        <v>0</v>
      </c>
      <c r="BU256" s="229">
        <f t="shared" si="260"/>
        <v>0</v>
      </c>
      <c r="BV256" s="229">
        <f t="shared" si="260"/>
        <v>0</v>
      </c>
      <c r="BW256" s="229">
        <f t="shared" si="260"/>
        <v>0</v>
      </c>
      <c r="BX256" s="229">
        <f t="shared" si="260"/>
        <v>0</v>
      </c>
      <c r="BY256" s="229">
        <f t="shared" si="260"/>
        <v>0</v>
      </c>
      <c r="BZ256" s="229">
        <f t="shared" si="260"/>
        <v>0</v>
      </c>
    </row>
    <row r="257" spans="1:78" s="310" customFormat="1" x14ac:dyDescent="0.2">
      <c r="A257" s="310" t="str">
        <f t="shared" si="252"/>
        <v>Roll-in 3</v>
      </c>
      <c r="B257" s="307">
        <f t="shared" si="252"/>
        <v>1</v>
      </c>
      <c r="C257" s="7">
        <f t="shared" si="255"/>
        <v>19</v>
      </c>
      <c r="D257" s="165">
        <f t="shared" si="253"/>
        <v>44043</v>
      </c>
      <c r="E257" s="68"/>
      <c r="F257" s="77"/>
      <c r="G257" s="229">
        <f t="shared" si="254"/>
        <v>0</v>
      </c>
      <c r="H257" s="229">
        <f t="shared" si="254"/>
        <v>0</v>
      </c>
      <c r="I257" s="229">
        <f t="shared" si="254"/>
        <v>0</v>
      </c>
      <c r="J257" s="229">
        <f t="shared" si="254"/>
        <v>0</v>
      </c>
      <c r="K257" s="229">
        <f t="shared" si="254"/>
        <v>0</v>
      </c>
      <c r="L257" s="229">
        <f t="shared" si="254"/>
        <v>0</v>
      </c>
      <c r="M257" s="229">
        <f t="shared" si="254"/>
        <v>0</v>
      </c>
      <c r="N257" s="229">
        <f t="shared" si="254"/>
        <v>0</v>
      </c>
      <c r="O257" s="229">
        <f t="shared" si="254"/>
        <v>0</v>
      </c>
      <c r="P257" s="229">
        <f t="shared" si="254"/>
        <v>0</v>
      </c>
      <c r="Q257" s="229">
        <f t="shared" si="254"/>
        <v>0</v>
      </c>
      <c r="R257" s="229">
        <f t="shared" si="254"/>
        <v>0</v>
      </c>
      <c r="S257" s="229">
        <f t="shared" si="254"/>
        <v>0</v>
      </c>
      <c r="T257" s="229">
        <f t="shared" si="254"/>
        <v>0</v>
      </c>
      <c r="U257" s="229">
        <f t="shared" si="254"/>
        <v>0</v>
      </c>
      <c r="V257" s="229">
        <f t="shared" si="254"/>
        <v>0</v>
      </c>
      <c r="W257" s="229">
        <f t="shared" si="258"/>
        <v>0</v>
      </c>
      <c r="X257" s="229">
        <f t="shared" si="258"/>
        <v>0</v>
      </c>
      <c r="Y257" s="229">
        <f t="shared" si="258"/>
        <v>0</v>
      </c>
      <c r="Z257" s="229">
        <f t="shared" si="258"/>
        <v>0</v>
      </c>
      <c r="AA257" s="229">
        <f t="shared" si="258"/>
        <v>0</v>
      </c>
      <c r="AB257" s="229">
        <f t="shared" si="258"/>
        <v>0</v>
      </c>
      <c r="AC257" s="229">
        <f t="shared" si="258"/>
        <v>0</v>
      </c>
      <c r="AD257" s="229">
        <f t="shared" si="258"/>
        <v>0</v>
      </c>
      <c r="AE257" s="229">
        <f t="shared" si="258"/>
        <v>0</v>
      </c>
      <c r="AF257" s="229">
        <f t="shared" si="258"/>
        <v>0</v>
      </c>
      <c r="AG257" s="229">
        <f t="shared" si="258"/>
        <v>0</v>
      </c>
      <c r="AH257" s="229">
        <f t="shared" si="258"/>
        <v>0</v>
      </c>
      <c r="AI257" s="229">
        <f t="shared" si="258"/>
        <v>0</v>
      </c>
      <c r="AJ257" s="229">
        <f t="shared" si="258"/>
        <v>0</v>
      </c>
      <c r="AK257" s="229">
        <f t="shared" si="258"/>
        <v>0</v>
      </c>
      <c r="AL257" s="229">
        <f t="shared" si="258"/>
        <v>0</v>
      </c>
      <c r="AM257" s="229">
        <f t="shared" si="259"/>
        <v>0</v>
      </c>
      <c r="AN257" s="229">
        <f t="shared" si="259"/>
        <v>0</v>
      </c>
      <c r="AO257" s="229">
        <f t="shared" si="260"/>
        <v>0</v>
      </c>
      <c r="AP257" s="229">
        <f t="shared" si="260"/>
        <v>0</v>
      </c>
      <c r="AQ257" s="229">
        <f t="shared" si="260"/>
        <v>0</v>
      </c>
      <c r="AR257" s="229">
        <f t="shared" si="260"/>
        <v>0</v>
      </c>
      <c r="AS257" s="229">
        <f t="shared" si="260"/>
        <v>0</v>
      </c>
      <c r="AT257" s="229">
        <f t="shared" si="260"/>
        <v>0</v>
      </c>
      <c r="AU257" s="229">
        <f t="shared" si="260"/>
        <v>0</v>
      </c>
      <c r="AV257" s="229">
        <f t="shared" si="260"/>
        <v>0</v>
      </c>
      <c r="AW257" s="229">
        <f t="shared" si="260"/>
        <v>0</v>
      </c>
      <c r="AX257" s="229">
        <f t="shared" si="260"/>
        <v>0</v>
      </c>
      <c r="AY257" s="229">
        <f t="shared" si="260"/>
        <v>0</v>
      </c>
      <c r="AZ257" s="229">
        <f t="shared" si="260"/>
        <v>0</v>
      </c>
      <c r="BA257" s="229">
        <f t="shared" si="260"/>
        <v>0</v>
      </c>
      <c r="BB257" s="229">
        <f t="shared" si="260"/>
        <v>0</v>
      </c>
      <c r="BC257" s="229">
        <f t="shared" si="260"/>
        <v>0</v>
      </c>
      <c r="BD257" s="229">
        <f t="shared" si="260"/>
        <v>0</v>
      </c>
      <c r="BE257" s="229">
        <f t="shared" si="260"/>
        <v>0</v>
      </c>
      <c r="BF257" s="229">
        <f t="shared" si="260"/>
        <v>0</v>
      </c>
      <c r="BG257" s="229">
        <f t="shared" si="260"/>
        <v>0</v>
      </c>
      <c r="BH257" s="229">
        <f t="shared" si="260"/>
        <v>0</v>
      </c>
      <c r="BI257" s="229">
        <f t="shared" si="260"/>
        <v>0</v>
      </c>
      <c r="BJ257" s="229">
        <f t="shared" si="260"/>
        <v>0</v>
      </c>
      <c r="BK257" s="229">
        <f t="shared" si="260"/>
        <v>0</v>
      </c>
      <c r="BL257" s="229">
        <f t="shared" si="260"/>
        <v>0</v>
      </c>
      <c r="BM257" s="229">
        <f t="shared" si="260"/>
        <v>0</v>
      </c>
      <c r="BN257" s="229">
        <f t="shared" si="260"/>
        <v>0</v>
      </c>
      <c r="BO257" s="229">
        <f t="shared" si="260"/>
        <v>0</v>
      </c>
      <c r="BP257" s="229">
        <f t="shared" si="260"/>
        <v>0</v>
      </c>
      <c r="BQ257" s="229">
        <f t="shared" si="260"/>
        <v>0</v>
      </c>
      <c r="BR257" s="229">
        <f t="shared" si="260"/>
        <v>0</v>
      </c>
      <c r="BS257" s="229">
        <f t="shared" si="260"/>
        <v>0</v>
      </c>
      <c r="BT257" s="229">
        <f t="shared" si="260"/>
        <v>0</v>
      </c>
      <c r="BU257" s="229">
        <f t="shared" si="260"/>
        <v>0</v>
      </c>
      <c r="BV257" s="229">
        <f t="shared" si="260"/>
        <v>0</v>
      </c>
      <c r="BW257" s="229">
        <f t="shared" si="260"/>
        <v>0</v>
      </c>
      <c r="BX257" s="229">
        <f t="shared" si="260"/>
        <v>0</v>
      </c>
      <c r="BY257" s="229">
        <f t="shared" si="260"/>
        <v>0</v>
      </c>
      <c r="BZ257" s="229">
        <f t="shared" si="260"/>
        <v>0</v>
      </c>
    </row>
    <row r="258" spans="1:78" s="310" customFormat="1" x14ac:dyDescent="0.2">
      <c r="A258" s="310" t="str">
        <f t="shared" si="252"/>
        <v>Roll-in 3</v>
      </c>
      <c r="B258" s="307">
        <f t="shared" si="252"/>
        <v>1</v>
      </c>
      <c r="C258" s="7">
        <f t="shared" si="255"/>
        <v>20</v>
      </c>
      <c r="D258" s="165">
        <f t="shared" si="253"/>
        <v>44074</v>
      </c>
      <c r="E258" s="68"/>
      <c r="F258" s="77"/>
      <c r="G258" s="229">
        <f t="shared" si="254"/>
        <v>0</v>
      </c>
      <c r="H258" s="229">
        <f t="shared" si="254"/>
        <v>0</v>
      </c>
      <c r="I258" s="229">
        <f t="shared" si="254"/>
        <v>0</v>
      </c>
      <c r="J258" s="229">
        <f t="shared" si="254"/>
        <v>0</v>
      </c>
      <c r="K258" s="229">
        <f t="shared" si="254"/>
        <v>0</v>
      </c>
      <c r="L258" s="229">
        <f t="shared" si="254"/>
        <v>0</v>
      </c>
      <c r="M258" s="229">
        <f t="shared" si="254"/>
        <v>0</v>
      </c>
      <c r="N258" s="229">
        <f t="shared" si="254"/>
        <v>0</v>
      </c>
      <c r="O258" s="229">
        <f t="shared" si="254"/>
        <v>0</v>
      </c>
      <c r="P258" s="229">
        <f t="shared" si="254"/>
        <v>0</v>
      </c>
      <c r="Q258" s="229">
        <f t="shared" si="254"/>
        <v>0</v>
      </c>
      <c r="R258" s="229">
        <f t="shared" si="254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58"/>
        <v>0</v>
      </c>
      <c r="X258" s="229">
        <f t="shared" si="258"/>
        <v>0</v>
      </c>
      <c r="Y258" s="229">
        <f t="shared" si="258"/>
        <v>0</v>
      </c>
      <c r="Z258" s="229">
        <f t="shared" si="258"/>
        <v>0</v>
      </c>
      <c r="AA258" s="229">
        <f t="shared" si="258"/>
        <v>0</v>
      </c>
      <c r="AB258" s="229">
        <f t="shared" si="258"/>
        <v>0</v>
      </c>
      <c r="AC258" s="229">
        <f t="shared" si="258"/>
        <v>0</v>
      </c>
      <c r="AD258" s="229">
        <f t="shared" si="258"/>
        <v>0</v>
      </c>
      <c r="AE258" s="229">
        <f t="shared" si="258"/>
        <v>0</v>
      </c>
      <c r="AF258" s="229">
        <f t="shared" si="258"/>
        <v>0</v>
      </c>
      <c r="AG258" s="229">
        <f t="shared" si="258"/>
        <v>0</v>
      </c>
      <c r="AH258" s="229">
        <f t="shared" si="258"/>
        <v>0</v>
      </c>
      <c r="AI258" s="229">
        <f t="shared" si="258"/>
        <v>0</v>
      </c>
      <c r="AJ258" s="229">
        <f t="shared" si="258"/>
        <v>0</v>
      </c>
      <c r="AK258" s="229">
        <f t="shared" si="258"/>
        <v>0</v>
      </c>
      <c r="AL258" s="229">
        <f t="shared" si="258"/>
        <v>0</v>
      </c>
      <c r="AM258" s="229">
        <f t="shared" si="259"/>
        <v>0</v>
      </c>
      <c r="AN258" s="229">
        <f t="shared" si="259"/>
        <v>0</v>
      </c>
      <c r="AO258" s="229">
        <f t="shared" si="260"/>
        <v>0</v>
      </c>
      <c r="AP258" s="229">
        <f t="shared" si="260"/>
        <v>0</v>
      </c>
      <c r="AQ258" s="229">
        <f t="shared" si="260"/>
        <v>0</v>
      </c>
      <c r="AR258" s="229">
        <f t="shared" si="260"/>
        <v>0</v>
      </c>
      <c r="AS258" s="229">
        <f t="shared" si="260"/>
        <v>0</v>
      </c>
      <c r="AT258" s="229">
        <f t="shared" si="260"/>
        <v>0</v>
      </c>
      <c r="AU258" s="229">
        <f t="shared" si="260"/>
        <v>0</v>
      </c>
      <c r="AV258" s="229">
        <f t="shared" si="260"/>
        <v>0</v>
      </c>
      <c r="AW258" s="229">
        <f t="shared" si="260"/>
        <v>0</v>
      </c>
      <c r="AX258" s="229">
        <f t="shared" si="260"/>
        <v>0</v>
      </c>
      <c r="AY258" s="229">
        <f t="shared" si="260"/>
        <v>0</v>
      </c>
      <c r="AZ258" s="229">
        <f t="shared" si="260"/>
        <v>0</v>
      </c>
      <c r="BA258" s="229">
        <f t="shared" si="260"/>
        <v>0</v>
      </c>
      <c r="BB258" s="229">
        <f t="shared" si="260"/>
        <v>0</v>
      </c>
      <c r="BC258" s="229">
        <f t="shared" si="260"/>
        <v>0</v>
      </c>
      <c r="BD258" s="229">
        <f t="shared" si="260"/>
        <v>0</v>
      </c>
      <c r="BE258" s="229">
        <f t="shared" si="260"/>
        <v>0</v>
      </c>
      <c r="BF258" s="229">
        <f t="shared" si="260"/>
        <v>0</v>
      </c>
      <c r="BG258" s="229">
        <f t="shared" si="260"/>
        <v>0</v>
      </c>
      <c r="BH258" s="229">
        <f t="shared" si="260"/>
        <v>0</v>
      </c>
      <c r="BI258" s="229">
        <f t="shared" si="260"/>
        <v>0</v>
      </c>
      <c r="BJ258" s="229">
        <f t="shared" si="260"/>
        <v>0</v>
      </c>
      <c r="BK258" s="229">
        <f t="shared" si="260"/>
        <v>0</v>
      </c>
      <c r="BL258" s="229">
        <f t="shared" si="260"/>
        <v>0</v>
      </c>
      <c r="BM258" s="229">
        <f t="shared" si="260"/>
        <v>0</v>
      </c>
      <c r="BN258" s="229">
        <f t="shared" si="260"/>
        <v>0</v>
      </c>
      <c r="BO258" s="229">
        <f t="shared" si="260"/>
        <v>0</v>
      </c>
      <c r="BP258" s="229">
        <f t="shared" si="260"/>
        <v>0</v>
      </c>
      <c r="BQ258" s="229">
        <f t="shared" si="260"/>
        <v>0</v>
      </c>
      <c r="BR258" s="229">
        <f t="shared" si="260"/>
        <v>0</v>
      </c>
      <c r="BS258" s="229">
        <f t="shared" si="260"/>
        <v>0</v>
      </c>
      <c r="BT258" s="229">
        <f t="shared" si="260"/>
        <v>0</v>
      </c>
      <c r="BU258" s="229">
        <f t="shared" si="260"/>
        <v>0</v>
      </c>
      <c r="BV258" s="229">
        <f t="shared" si="260"/>
        <v>0</v>
      </c>
      <c r="BW258" s="229">
        <f t="shared" si="260"/>
        <v>0</v>
      </c>
      <c r="BX258" s="229">
        <f t="shared" si="260"/>
        <v>0</v>
      </c>
      <c r="BY258" s="229">
        <f t="shared" si="260"/>
        <v>0</v>
      </c>
      <c r="BZ258" s="229">
        <f t="shared" si="260"/>
        <v>0</v>
      </c>
    </row>
    <row r="259" spans="1:78" s="310" customFormat="1" x14ac:dyDescent="0.2">
      <c r="A259" s="310" t="str">
        <f t="shared" si="252"/>
        <v>Roll-in 4</v>
      </c>
      <c r="B259" s="307">
        <f t="shared" si="252"/>
        <v>1</v>
      </c>
      <c r="C259" s="7">
        <f t="shared" si="255"/>
        <v>21</v>
      </c>
      <c r="D259" s="165">
        <f t="shared" si="253"/>
        <v>44104</v>
      </c>
      <c r="E259" s="68"/>
      <c r="F259" s="77"/>
      <c r="G259" s="229">
        <f t="shared" ref="G259:V274" si="261">IF($D259=G$9,$E259*$G$3/2,IF(AND($C259+$E$3&gt;G$8,G$9&gt;$D259),$E259*$G$3,0))</f>
        <v>0</v>
      </c>
      <c r="H259" s="229">
        <f t="shared" si="261"/>
        <v>0</v>
      </c>
      <c r="I259" s="229">
        <f t="shared" si="261"/>
        <v>0</v>
      </c>
      <c r="J259" s="229">
        <f t="shared" si="261"/>
        <v>0</v>
      </c>
      <c r="K259" s="229">
        <f t="shared" si="261"/>
        <v>0</v>
      </c>
      <c r="L259" s="229">
        <f t="shared" si="261"/>
        <v>0</v>
      </c>
      <c r="M259" s="229">
        <f t="shared" si="261"/>
        <v>0</v>
      </c>
      <c r="N259" s="229">
        <f t="shared" si="261"/>
        <v>0</v>
      </c>
      <c r="O259" s="229">
        <f t="shared" si="261"/>
        <v>0</v>
      </c>
      <c r="P259" s="229">
        <f t="shared" si="261"/>
        <v>0</v>
      </c>
      <c r="Q259" s="229">
        <f t="shared" si="261"/>
        <v>0</v>
      </c>
      <c r="R259" s="229">
        <f t="shared" si="261"/>
        <v>0</v>
      </c>
      <c r="S259" s="229">
        <f t="shared" si="261"/>
        <v>0</v>
      </c>
      <c r="T259" s="229">
        <f t="shared" si="261"/>
        <v>0</v>
      </c>
      <c r="U259" s="229">
        <f t="shared" si="261"/>
        <v>0</v>
      </c>
      <c r="V259" s="229">
        <f t="shared" si="261"/>
        <v>0</v>
      </c>
      <c r="W259" s="229">
        <f t="shared" si="258"/>
        <v>0</v>
      </c>
      <c r="X259" s="229">
        <f t="shared" si="258"/>
        <v>0</v>
      </c>
      <c r="Y259" s="229">
        <f t="shared" si="258"/>
        <v>0</v>
      </c>
      <c r="Z259" s="229">
        <f t="shared" si="258"/>
        <v>0</v>
      </c>
      <c r="AA259" s="229">
        <f t="shared" si="258"/>
        <v>0</v>
      </c>
      <c r="AB259" s="229">
        <f t="shared" si="258"/>
        <v>0</v>
      </c>
      <c r="AC259" s="229">
        <f t="shared" si="258"/>
        <v>0</v>
      </c>
      <c r="AD259" s="229">
        <f t="shared" si="258"/>
        <v>0</v>
      </c>
      <c r="AE259" s="229">
        <f t="shared" si="258"/>
        <v>0</v>
      </c>
      <c r="AF259" s="229">
        <f t="shared" si="258"/>
        <v>0</v>
      </c>
      <c r="AG259" s="229">
        <f t="shared" si="258"/>
        <v>0</v>
      </c>
      <c r="AH259" s="229">
        <f t="shared" si="258"/>
        <v>0</v>
      </c>
      <c r="AI259" s="229">
        <f t="shared" si="258"/>
        <v>0</v>
      </c>
      <c r="AJ259" s="229">
        <f t="shared" si="258"/>
        <v>0</v>
      </c>
      <c r="AK259" s="229">
        <f t="shared" si="258"/>
        <v>0</v>
      </c>
      <c r="AL259" s="229">
        <f t="shared" si="258"/>
        <v>0</v>
      </c>
      <c r="AM259" s="229">
        <f t="shared" si="259"/>
        <v>0</v>
      </c>
      <c r="AN259" s="229">
        <f t="shared" si="259"/>
        <v>0</v>
      </c>
      <c r="AO259" s="229">
        <f t="shared" si="260"/>
        <v>0</v>
      </c>
      <c r="AP259" s="229">
        <f t="shared" si="260"/>
        <v>0</v>
      </c>
      <c r="AQ259" s="229">
        <f t="shared" si="260"/>
        <v>0</v>
      </c>
      <c r="AR259" s="229">
        <f t="shared" si="260"/>
        <v>0</v>
      </c>
      <c r="AS259" s="229">
        <f t="shared" si="260"/>
        <v>0</v>
      </c>
      <c r="AT259" s="229">
        <f t="shared" ref="AO259:BZ265" si="262">IF($D259=AT$9,$E259*$G$3/2,IF(AND($C259+$E$3&gt;AT$8,AT$9&gt;$D259),$E259*$G$3,0))</f>
        <v>0</v>
      </c>
      <c r="AU259" s="229">
        <f t="shared" si="262"/>
        <v>0</v>
      </c>
      <c r="AV259" s="229">
        <f t="shared" si="262"/>
        <v>0</v>
      </c>
      <c r="AW259" s="229">
        <f t="shared" si="262"/>
        <v>0</v>
      </c>
      <c r="AX259" s="229">
        <f t="shared" si="262"/>
        <v>0</v>
      </c>
      <c r="AY259" s="229">
        <f t="shared" si="262"/>
        <v>0</v>
      </c>
      <c r="AZ259" s="229">
        <f t="shared" si="262"/>
        <v>0</v>
      </c>
      <c r="BA259" s="229">
        <f t="shared" si="262"/>
        <v>0</v>
      </c>
      <c r="BB259" s="229">
        <f t="shared" si="262"/>
        <v>0</v>
      </c>
      <c r="BC259" s="229">
        <f t="shared" si="262"/>
        <v>0</v>
      </c>
      <c r="BD259" s="229">
        <f t="shared" si="262"/>
        <v>0</v>
      </c>
      <c r="BE259" s="229">
        <f t="shared" si="262"/>
        <v>0</v>
      </c>
      <c r="BF259" s="229">
        <f t="shared" si="262"/>
        <v>0</v>
      </c>
      <c r="BG259" s="229">
        <f t="shared" si="262"/>
        <v>0</v>
      </c>
      <c r="BH259" s="229">
        <f t="shared" si="262"/>
        <v>0</v>
      </c>
      <c r="BI259" s="229">
        <f t="shared" si="262"/>
        <v>0</v>
      </c>
      <c r="BJ259" s="229">
        <f t="shared" si="262"/>
        <v>0</v>
      </c>
      <c r="BK259" s="229">
        <f t="shared" si="262"/>
        <v>0</v>
      </c>
      <c r="BL259" s="229">
        <f t="shared" si="262"/>
        <v>0</v>
      </c>
      <c r="BM259" s="229">
        <f t="shared" si="262"/>
        <v>0</v>
      </c>
      <c r="BN259" s="229">
        <f t="shared" si="262"/>
        <v>0</v>
      </c>
      <c r="BO259" s="229">
        <f t="shared" si="262"/>
        <v>0</v>
      </c>
      <c r="BP259" s="229">
        <f t="shared" si="262"/>
        <v>0</v>
      </c>
      <c r="BQ259" s="229">
        <f t="shared" si="262"/>
        <v>0</v>
      </c>
      <c r="BR259" s="229">
        <f t="shared" si="262"/>
        <v>0</v>
      </c>
      <c r="BS259" s="229">
        <f t="shared" si="262"/>
        <v>0</v>
      </c>
      <c r="BT259" s="229">
        <f t="shared" si="262"/>
        <v>0</v>
      </c>
      <c r="BU259" s="229">
        <f t="shared" si="262"/>
        <v>0</v>
      </c>
      <c r="BV259" s="229">
        <f t="shared" si="262"/>
        <v>0</v>
      </c>
      <c r="BW259" s="229">
        <f t="shared" si="262"/>
        <v>0</v>
      </c>
      <c r="BX259" s="229">
        <f t="shared" si="262"/>
        <v>0</v>
      </c>
      <c r="BY259" s="229">
        <f t="shared" si="262"/>
        <v>0</v>
      </c>
      <c r="BZ259" s="229">
        <f t="shared" si="262"/>
        <v>0</v>
      </c>
    </row>
    <row r="260" spans="1:78" s="310" customFormat="1" x14ac:dyDescent="0.2">
      <c r="A260" s="310" t="str">
        <f t="shared" ref="A260:B279" si="263">A33</f>
        <v>Roll-in 4</v>
      </c>
      <c r="B260" s="307">
        <f t="shared" si="263"/>
        <v>1</v>
      </c>
      <c r="C260" s="7">
        <f t="shared" si="255"/>
        <v>22</v>
      </c>
      <c r="D260" s="165">
        <f t="shared" si="253"/>
        <v>44135</v>
      </c>
      <c r="E260" s="68"/>
      <c r="F260" s="77"/>
      <c r="G260" s="229">
        <f t="shared" si="261"/>
        <v>0</v>
      </c>
      <c r="H260" s="229">
        <f t="shared" si="261"/>
        <v>0</v>
      </c>
      <c r="I260" s="229">
        <f t="shared" si="261"/>
        <v>0</v>
      </c>
      <c r="J260" s="229">
        <f t="shared" si="261"/>
        <v>0</v>
      </c>
      <c r="K260" s="229">
        <f t="shared" si="261"/>
        <v>0</v>
      </c>
      <c r="L260" s="229">
        <f t="shared" si="261"/>
        <v>0</v>
      </c>
      <c r="M260" s="229">
        <f t="shared" si="261"/>
        <v>0</v>
      </c>
      <c r="N260" s="229">
        <f t="shared" si="261"/>
        <v>0</v>
      </c>
      <c r="O260" s="229">
        <f t="shared" si="261"/>
        <v>0</v>
      </c>
      <c r="P260" s="229">
        <f t="shared" si="261"/>
        <v>0</v>
      </c>
      <c r="Q260" s="229">
        <f t="shared" si="261"/>
        <v>0</v>
      </c>
      <c r="R260" s="229">
        <f t="shared" si="261"/>
        <v>0</v>
      </c>
      <c r="S260" s="229">
        <f t="shared" si="261"/>
        <v>0</v>
      </c>
      <c r="T260" s="229">
        <f t="shared" si="261"/>
        <v>0</v>
      </c>
      <c r="U260" s="229">
        <f t="shared" si="261"/>
        <v>0</v>
      </c>
      <c r="V260" s="229">
        <f t="shared" si="261"/>
        <v>0</v>
      </c>
      <c r="W260" s="229">
        <f t="shared" si="258"/>
        <v>0</v>
      </c>
      <c r="X260" s="229">
        <f t="shared" si="258"/>
        <v>0</v>
      </c>
      <c r="Y260" s="229">
        <f t="shared" si="258"/>
        <v>0</v>
      </c>
      <c r="Z260" s="229">
        <f t="shared" si="258"/>
        <v>0</v>
      </c>
      <c r="AA260" s="229">
        <f t="shared" si="258"/>
        <v>0</v>
      </c>
      <c r="AB260" s="229">
        <f t="shared" si="258"/>
        <v>0</v>
      </c>
      <c r="AC260" s="229">
        <f t="shared" si="258"/>
        <v>0</v>
      </c>
      <c r="AD260" s="229">
        <f t="shared" si="258"/>
        <v>0</v>
      </c>
      <c r="AE260" s="229">
        <f t="shared" si="258"/>
        <v>0</v>
      </c>
      <c r="AF260" s="229">
        <f t="shared" si="258"/>
        <v>0</v>
      </c>
      <c r="AG260" s="229">
        <f t="shared" si="258"/>
        <v>0</v>
      </c>
      <c r="AH260" s="229">
        <f t="shared" si="258"/>
        <v>0</v>
      </c>
      <c r="AI260" s="229">
        <f t="shared" si="258"/>
        <v>0</v>
      </c>
      <c r="AJ260" s="229">
        <f t="shared" si="258"/>
        <v>0</v>
      </c>
      <c r="AK260" s="229">
        <f t="shared" si="258"/>
        <v>0</v>
      </c>
      <c r="AL260" s="229">
        <f t="shared" si="258"/>
        <v>0</v>
      </c>
      <c r="AM260" s="229">
        <f t="shared" si="259"/>
        <v>0</v>
      </c>
      <c r="AN260" s="229">
        <f t="shared" si="259"/>
        <v>0</v>
      </c>
      <c r="AO260" s="229">
        <f t="shared" si="262"/>
        <v>0</v>
      </c>
      <c r="AP260" s="229">
        <f t="shared" si="262"/>
        <v>0</v>
      </c>
      <c r="AQ260" s="229">
        <f t="shared" si="262"/>
        <v>0</v>
      </c>
      <c r="AR260" s="229">
        <f t="shared" si="262"/>
        <v>0</v>
      </c>
      <c r="AS260" s="229">
        <f t="shared" si="262"/>
        <v>0</v>
      </c>
      <c r="AT260" s="229">
        <f t="shared" si="262"/>
        <v>0</v>
      </c>
      <c r="AU260" s="229">
        <f t="shared" si="262"/>
        <v>0</v>
      </c>
      <c r="AV260" s="229">
        <f t="shared" si="262"/>
        <v>0</v>
      </c>
      <c r="AW260" s="229">
        <f t="shared" si="262"/>
        <v>0</v>
      </c>
      <c r="AX260" s="229">
        <f t="shared" si="262"/>
        <v>0</v>
      </c>
      <c r="AY260" s="229">
        <f t="shared" si="262"/>
        <v>0</v>
      </c>
      <c r="AZ260" s="229">
        <f t="shared" si="262"/>
        <v>0</v>
      </c>
      <c r="BA260" s="229">
        <f t="shared" si="262"/>
        <v>0</v>
      </c>
      <c r="BB260" s="229">
        <f t="shared" si="262"/>
        <v>0</v>
      </c>
      <c r="BC260" s="229">
        <f t="shared" si="262"/>
        <v>0</v>
      </c>
      <c r="BD260" s="229">
        <f t="shared" si="262"/>
        <v>0</v>
      </c>
      <c r="BE260" s="229">
        <f t="shared" si="262"/>
        <v>0</v>
      </c>
      <c r="BF260" s="229">
        <f t="shared" si="262"/>
        <v>0</v>
      </c>
      <c r="BG260" s="229">
        <f t="shared" si="262"/>
        <v>0</v>
      </c>
      <c r="BH260" s="229">
        <f t="shared" si="262"/>
        <v>0</v>
      </c>
      <c r="BI260" s="229">
        <f t="shared" si="262"/>
        <v>0</v>
      </c>
      <c r="BJ260" s="229">
        <f t="shared" si="262"/>
        <v>0</v>
      </c>
      <c r="BK260" s="229">
        <f t="shared" si="262"/>
        <v>0</v>
      </c>
      <c r="BL260" s="229">
        <f t="shared" si="262"/>
        <v>0</v>
      </c>
      <c r="BM260" s="229">
        <f t="shared" si="262"/>
        <v>0</v>
      </c>
      <c r="BN260" s="229">
        <f t="shared" si="262"/>
        <v>0</v>
      </c>
      <c r="BO260" s="229">
        <f t="shared" si="262"/>
        <v>0</v>
      </c>
      <c r="BP260" s="229">
        <f t="shared" si="262"/>
        <v>0</v>
      </c>
      <c r="BQ260" s="229">
        <f t="shared" si="262"/>
        <v>0</v>
      </c>
      <c r="BR260" s="229">
        <f t="shared" si="262"/>
        <v>0</v>
      </c>
      <c r="BS260" s="229">
        <f t="shared" si="262"/>
        <v>0</v>
      </c>
      <c r="BT260" s="229">
        <f t="shared" si="262"/>
        <v>0</v>
      </c>
      <c r="BU260" s="229">
        <f t="shared" si="262"/>
        <v>0</v>
      </c>
      <c r="BV260" s="229">
        <f t="shared" si="262"/>
        <v>0</v>
      </c>
      <c r="BW260" s="229">
        <f t="shared" si="262"/>
        <v>0</v>
      </c>
      <c r="BX260" s="229">
        <f t="shared" si="262"/>
        <v>0</v>
      </c>
      <c r="BY260" s="229">
        <f t="shared" si="262"/>
        <v>0</v>
      </c>
      <c r="BZ260" s="229">
        <f t="shared" si="262"/>
        <v>0</v>
      </c>
    </row>
    <row r="261" spans="1:78" s="310" customFormat="1" x14ac:dyDescent="0.2">
      <c r="A261" s="310" t="str">
        <f t="shared" si="263"/>
        <v>Roll-in 4</v>
      </c>
      <c r="B261" s="307">
        <f t="shared" si="263"/>
        <v>1</v>
      </c>
      <c r="C261" s="7">
        <f t="shared" si="255"/>
        <v>23</v>
      </c>
      <c r="D261" s="165">
        <f t="shared" si="253"/>
        <v>44165</v>
      </c>
      <c r="E261" s="68"/>
      <c r="F261" s="77"/>
      <c r="G261" s="229">
        <f t="shared" si="261"/>
        <v>0</v>
      </c>
      <c r="H261" s="229">
        <f t="shared" si="261"/>
        <v>0</v>
      </c>
      <c r="I261" s="229">
        <f t="shared" si="261"/>
        <v>0</v>
      </c>
      <c r="J261" s="229">
        <f t="shared" si="261"/>
        <v>0</v>
      </c>
      <c r="K261" s="229">
        <f t="shared" si="261"/>
        <v>0</v>
      </c>
      <c r="L261" s="229">
        <f t="shared" si="261"/>
        <v>0</v>
      </c>
      <c r="M261" s="229">
        <f t="shared" si="261"/>
        <v>0</v>
      </c>
      <c r="N261" s="229">
        <f t="shared" si="261"/>
        <v>0</v>
      </c>
      <c r="O261" s="229">
        <f t="shared" si="261"/>
        <v>0</v>
      </c>
      <c r="P261" s="229">
        <f t="shared" si="261"/>
        <v>0</v>
      </c>
      <c r="Q261" s="229">
        <f t="shared" si="261"/>
        <v>0</v>
      </c>
      <c r="R261" s="229">
        <f t="shared" si="261"/>
        <v>0</v>
      </c>
      <c r="S261" s="229">
        <f t="shared" si="261"/>
        <v>0</v>
      </c>
      <c r="T261" s="229">
        <f t="shared" si="261"/>
        <v>0</v>
      </c>
      <c r="U261" s="229">
        <f t="shared" si="261"/>
        <v>0</v>
      </c>
      <c r="V261" s="229">
        <f t="shared" si="261"/>
        <v>0</v>
      </c>
      <c r="W261" s="229">
        <f t="shared" si="258"/>
        <v>0</v>
      </c>
      <c r="X261" s="229">
        <f t="shared" si="258"/>
        <v>0</v>
      </c>
      <c r="Y261" s="229">
        <f t="shared" si="258"/>
        <v>0</v>
      </c>
      <c r="Z261" s="229">
        <f t="shared" si="258"/>
        <v>0</v>
      </c>
      <c r="AA261" s="229">
        <f t="shared" si="258"/>
        <v>0</v>
      </c>
      <c r="AB261" s="229">
        <f t="shared" si="258"/>
        <v>0</v>
      </c>
      <c r="AC261" s="229">
        <f t="shared" si="258"/>
        <v>0</v>
      </c>
      <c r="AD261" s="229">
        <f t="shared" si="258"/>
        <v>0</v>
      </c>
      <c r="AE261" s="229">
        <f t="shared" si="258"/>
        <v>0</v>
      </c>
      <c r="AF261" s="229">
        <f t="shared" si="258"/>
        <v>0</v>
      </c>
      <c r="AG261" s="229">
        <f t="shared" si="258"/>
        <v>0</v>
      </c>
      <c r="AH261" s="229">
        <f t="shared" si="258"/>
        <v>0</v>
      </c>
      <c r="AI261" s="229">
        <f t="shared" si="258"/>
        <v>0</v>
      </c>
      <c r="AJ261" s="229">
        <f t="shared" si="258"/>
        <v>0</v>
      </c>
      <c r="AK261" s="229">
        <f t="shared" si="258"/>
        <v>0</v>
      </c>
      <c r="AL261" s="229">
        <f t="shared" si="258"/>
        <v>0</v>
      </c>
      <c r="AM261" s="229">
        <f t="shared" si="259"/>
        <v>0</v>
      </c>
      <c r="AN261" s="229">
        <f t="shared" si="259"/>
        <v>0</v>
      </c>
      <c r="AO261" s="229">
        <f t="shared" si="262"/>
        <v>0</v>
      </c>
      <c r="AP261" s="229">
        <f t="shared" si="262"/>
        <v>0</v>
      </c>
      <c r="AQ261" s="229">
        <f t="shared" si="262"/>
        <v>0</v>
      </c>
      <c r="AR261" s="229">
        <f t="shared" si="262"/>
        <v>0</v>
      </c>
      <c r="AS261" s="229">
        <f t="shared" si="262"/>
        <v>0</v>
      </c>
      <c r="AT261" s="229">
        <f t="shared" si="262"/>
        <v>0</v>
      </c>
      <c r="AU261" s="229">
        <f t="shared" si="262"/>
        <v>0</v>
      </c>
      <c r="AV261" s="229">
        <f t="shared" si="262"/>
        <v>0</v>
      </c>
      <c r="AW261" s="229">
        <f t="shared" si="262"/>
        <v>0</v>
      </c>
      <c r="AX261" s="229">
        <f t="shared" si="262"/>
        <v>0</v>
      </c>
      <c r="AY261" s="229">
        <f t="shared" si="262"/>
        <v>0</v>
      </c>
      <c r="AZ261" s="229">
        <f t="shared" si="262"/>
        <v>0</v>
      </c>
      <c r="BA261" s="229">
        <f t="shared" si="262"/>
        <v>0</v>
      </c>
      <c r="BB261" s="229">
        <f t="shared" si="262"/>
        <v>0</v>
      </c>
      <c r="BC261" s="229">
        <f t="shared" si="262"/>
        <v>0</v>
      </c>
      <c r="BD261" s="229">
        <f t="shared" si="262"/>
        <v>0</v>
      </c>
      <c r="BE261" s="229">
        <f t="shared" si="262"/>
        <v>0</v>
      </c>
      <c r="BF261" s="229">
        <f t="shared" si="262"/>
        <v>0</v>
      </c>
      <c r="BG261" s="229">
        <f t="shared" si="262"/>
        <v>0</v>
      </c>
      <c r="BH261" s="229">
        <f t="shared" si="262"/>
        <v>0</v>
      </c>
      <c r="BI261" s="229">
        <f t="shared" si="262"/>
        <v>0</v>
      </c>
      <c r="BJ261" s="229">
        <f t="shared" si="262"/>
        <v>0</v>
      </c>
      <c r="BK261" s="229">
        <f t="shared" si="262"/>
        <v>0</v>
      </c>
      <c r="BL261" s="229">
        <f t="shared" si="262"/>
        <v>0</v>
      </c>
      <c r="BM261" s="229">
        <f t="shared" si="262"/>
        <v>0</v>
      </c>
      <c r="BN261" s="229">
        <f t="shared" si="262"/>
        <v>0</v>
      </c>
      <c r="BO261" s="229">
        <f t="shared" si="262"/>
        <v>0</v>
      </c>
      <c r="BP261" s="229">
        <f t="shared" si="262"/>
        <v>0</v>
      </c>
      <c r="BQ261" s="229">
        <f t="shared" si="262"/>
        <v>0</v>
      </c>
      <c r="BR261" s="229">
        <f t="shared" si="262"/>
        <v>0</v>
      </c>
      <c r="BS261" s="229">
        <f t="shared" si="262"/>
        <v>0</v>
      </c>
      <c r="BT261" s="229">
        <f t="shared" si="262"/>
        <v>0</v>
      </c>
      <c r="BU261" s="229">
        <f t="shared" si="262"/>
        <v>0</v>
      </c>
      <c r="BV261" s="229">
        <f t="shared" si="262"/>
        <v>0</v>
      </c>
      <c r="BW261" s="229">
        <f t="shared" si="262"/>
        <v>0</v>
      </c>
      <c r="BX261" s="229">
        <f t="shared" si="262"/>
        <v>0</v>
      </c>
      <c r="BY261" s="229">
        <f t="shared" si="262"/>
        <v>0</v>
      </c>
      <c r="BZ261" s="229">
        <f t="shared" si="262"/>
        <v>0</v>
      </c>
    </row>
    <row r="262" spans="1:78" s="310" customFormat="1" x14ac:dyDescent="0.2">
      <c r="A262" s="310" t="str">
        <f t="shared" si="263"/>
        <v>Roll-in 4</v>
      </c>
      <c r="B262" s="307">
        <f t="shared" si="263"/>
        <v>1</v>
      </c>
      <c r="C262" s="7">
        <f t="shared" si="255"/>
        <v>24</v>
      </c>
      <c r="D262" s="165">
        <f t="shared" si="253"/>
        <v>44196</v>
      </c>
      <c r="E262" s="68"/>
      <c r="F262" s="77"/>
      <c r="G262" s="229">
        <f t="shared" si="261"/>
        <v>0</v>
      </c>
      <c r="H262" s="229">
        <f t="shared" si="261"/>
        <v>0</v>
      </c>
      <c r="I262" s="229">
        <f t="shared" si="261"/>
        <v>0</v>
      </c>
      <c r="J262" s="229">
        <f t="shared" si="261"/>
        <v>0</v>
      </c>
      <c r="K262" s="229">
        <f t="shared" si="261"/>
        <v>0</v>
      </c>
      <c r="L262" s="229">
        <f t="shared" si="261"/>
        <v>0</v>
      </c>
      <c r="M262" s="229">
        <f t="shared" si="261"/>
        <v>0</v>
      </c>
      <c r="N262" s="229">
        <f t="shared" si="261"/>
        <v>0</v>
      </c>
      <c r="O262" s="229">
        <f t="shared" si="261"/>
        <v>0</v>
      </c>
      <c r="P262" s="229">
        <f t="shared" si="261"/>
        <v>0</v>
      </c>
      <c r="Q262" s="229">
        <f t="shared" si="261"/>
        <v>0</v>
      </c>
      <c r="R262" s="229">
        <f t="shared" si="261"/>
        <v>0</v>
      </c>
      <c r="S262" s="229">
        <f t="shared" si="261"/>
        <v>0</v>
      </c>
      <c r="T262" s="229">
        <f t="shared" si="261"/>
        <v>0</v>
      </c>
      <c r="U262" s="229">
        <f t="shared" si="261"/>
        <v>0</v>
      </c>
      <c r="V262" s="229">
        <f t="shared" si="261"/>
        <v>0</v>
      </c>
      <c r="W262" s="229">
        <f t="shared" si="258"/>
        <v>0</v>
      </c>
      <c r="X262" s="229">
        <f t="shared" si="258"/>
        <v>0</v>
      </c>
      <c r="Y262" s="229">
        <f t="shared" si="258"/>
        <v>0</v>
      </c>
      <c r="Z262" s="229">
        <f t="shared" si="258"/>
        <v>0</v>
      </c>
      <c r="AA262" s="229">
        <f t="shared" si="258"/>
        <v>0</v>
      </c>
      <c r="AB262" s="229">
        <f t="shared" si="258"/>
        <v>0</v>
      </c>
      <c r="AC262" s="229">
        <f t="shared" si="258"/>
        <v>0</v>
      </c>
      <c r="AD262" s="229">
        <f t="shared" si="258"/>
        <v>0</v>
      </c>
      <c r="AE262" s="229">
        <f t="shared" si="258"/>
        <v>0</v>
      </c>
      <c r="AF262" s="229">
        <f t="shared" si="258"/>
        <v>0</v>
      </c>
      <c r="AG262" s="229">
        <f t="shared" si="258"/>
        <v>0</v>
      </c>
      <c r="AH262" s="229">
        <f t="shared" si="258"/>
        <v>0</v>
      </c>
      <c r="AI262" s="229">
        <f t="shared" si="258"/>
        <v>0</v>
      </c>
      <c r="AJ262" s="229">
        <f t="shared" si="258"/>
        <v>0</v>
      </c>
      <c r="AK262" s="229">
        <f t="shared" si="258"/>
        <v>0</v>
      </c>
      <c r="AL262" s="229">
        <f t="shared" si="258"/>
        <v>0</v>
      </c>
      <c r="AM262" s="229">
        <f t="shared" si="259"/>
        <v>0</v>
      </c>
      <c r="AN262" s="229">
        <f t="shared" si="259"/>
        <v>0</v>
      </c>
      <c r="AO262" s="229">
        <f t="shared" si="262"/>
        <v>0</v>
      </c>
      <c r="AP262" s="229">
        <f t="shared" si="262"/>
        <v>0</v>
      </c>
      <c r="AQ262" s="229">
        <f t="shared" si="262"/>
        <v>0</v>
      </c>
      <c r="AR262" s="229">
        <f t="shared" si="262"/>
        <v>0</v>
      </c>
      <c r="AS262" s="229">
        <f t="shared" si="262"/>
        <v>0</v>
      </c>
      <c r="AT262" s="229">
        <f t="shared" si="262"/>
        <v>0</v>
      </c>
      <c r="AU262" s="229">
        <f t="shared" si="262"/>
        <v>0</v>
      </c>
      <c r="AV262" s="229">
        <f t="shared" si="262"/>
        <v>0</v>
      </c>
      <c r="AW262" s="229">
        <f t="shared" si="262"/>
        <v>0</v>
      </c>
      <c r="AX262" s="229">
        <f t="shared" si="262"/>
        <v>0</v>
      </c>
      <c r="AY262" s="229">
        <f t="shared" si="262"/>
        <v>0</v>
      </c>
      <c r="AZ262" s="229">
        <f t="shared" si="262"/>
        <v>0</v>
      </c>
      <c r="BA262" s="229">
        <f t="shared" si="262"/>
        <v>0</v>
      </c>
      <c r="BB262" s="229">
        <f t="shared" si="262"/>
        <v>0</v>
      </c>
      <c r="BC262" s="229">
        <f t="shared" si="262"/>
        <v>0</v>
      </c>
      <c r="BD262" s="229">
        <f t="shared" si="262"/>
        <v>0</v>
      </c>
      <c r="BE262" s="229">
        <f t="shared" si="262"/>
        <v>0</v>
      </c>
      <c r="BF262" s="229">
        <f t="shared" si="262"/>
        <v>0</v>
      </c>
      <c r="BG262" s="229">
        <f t="shared" si="262"/>
        <v>0</v>
      </c>
      <c r="BH262" s="229">
        <f t="shared" si="262"/>
        <v>0</v>
      </c>
      <c r="BI262" s="229">
        <f t="shared" si="262"/>
        <v>0</v>
      </c>
      <c r="BJ262" s="229">
        <f t="shared" si="262"/>
        <v>0</v>
      </c>
      <c r="BK262" s="229">
        <f t="shared" si="262"/>
        <v>0</v>
      </c>
      <c r="BL262" s="229">
        <f t="shared" si="262"/>
        <v>0</v>
      </c>
      <c r="BM262" s="229">
        <f t="shared" si="262"/>
        <v>0</v>
      </c>
      <c r="BN262" s="229">
        <f t="shared" si="262"/>
        <v>0</v>
      </c>
      <c r="BO262" s="229">
        <f t="shared" si="262"/>
        <v>0</v>
      </c>
      <c r="BP262" s="229">
        <f t="shared" si="262"/>
        <v>0</v>
      </c>
      <c r="BQ262" s="229">
        <f t="shared" si="262"/>
        <v>0</v>
      </c>
      <c r="BR262" s="229">
        <f t="shared" si="262"/>
        <v>0</v>
      </c>
      <c r="BS262" s="229">
        <f t="shared" si="262"/>
        <v>0</v>
      </c>
      <c r="BT262" s="229">
        <f t="shared" si="262"/>
        <v>0</v>
      </c>
      <c r="BU262" s="229">
        <f t="shared" si="262"/>
        <v>0</v>
      </c>
      <c r="BV262" s="229">
        <f t="shared" si="262"/>
        <v>0</v>
      </c>
      <c r="BW262" s="229">
        <f t="shared" si="262"/>
        <v>0</v>
      </c>
      <c r="BX262" s="229">
        <f t="shared" si="262"/>
        <v>0</v>
      </c>
      <c r="BY262" s="229">
        <f t="shared" si="262"/>
        <v>0</v>
      </c>
      <c r="BZ262" s="229">
        <f t="shared" si="262"/>
        <v>0</v>
      </c>
    </row>
    <row r="263" spans="1:78" s="310" customFormat="1" x14ac:dyDescent="0.2">
      <c r="A263" s="310" t="str">
        <f t="shared" si="263"/>
        <v>Roll-in 4</v>
      </c>
      <c r="B263" s="307">
        <f t="shared" si="263"/>
        <v>1</v>
      </c>
      <c r="C263" s="7">
        <f t="shared" si="255"/>
        <v>25</v>
      </c>
      <c r="D263" s="165">
        <f t="shared" si="253"/>
        <v>44227</v>
      </c>
      <c r="E263" s="68"/>
      <c r="F263" s="77"/>
      <c r="G263" s="229">
        <f t="shared" si="261"/>
        <v>0</v>
      </c>
      <c r="H263" s="229">
        <f t="shared" si="261"/>
        <v>0</v>
      </c>
      <c r="I263" s="229">
        <f t="shared" si="261"/>
        <v>0</v>
      </c>
      <c r="J263" s="229">
        <f t="shared" si="261"/>
        <v>0</v>
      </c>
      <c r="K263" s="229">
        <f t="shared" si="261"/>
        <v>0</v>
      </c>
      <c r="L263" s="229">
        <f t="shared" si="261"/>
        <v>0</v>
      </c>
      <c r="M263" s="229">
        <f t="shared" si="261"/>
        <v>0</v>
      </c>
      <c r="N263" s="229">
        <f t="shared" si="261"/>
        <v>0</v>
      </c>
      <c r="O263" s="229">
        <f t="shared" si="261"/>
        <v>0</v>
      </c>
      <c r="P263" s="229">
        <f t="shared" si="261"/>
        <v>0</v>
      </c>
      <c r="Q263" s="229">
        <f t="shared" si="261"/>
        <v>0</v>
      </c>
      <c r="R263" s="229">
        <f t="shared" si="261"/>
        <v>0</v>
      </c>
      <c r="S263" s="229">
        <f t="shared" si="261"/>
        <v>0</v>
      </c>
      <c r="T263" s="229">
        <f t="shared" si="261"/>
        <v>0</v>
      </c>
      <c r="U263" s="229">
        <f t="shared" si="261"/>
        <v>0</v>
      </c>
      <c r="V263" s="229">
        <f t="shared" si="261"/>
        <v>0</v>
      </c>
      <c r="W263" s="229">
        <f t="shared" si="258"/>
        <v>0</v>
      </c>
      <c r="X263" s="229">
        <f t="shared" si="258"/>
        <v>0</v>
      </c>
      <c r="Y263" s="229">
        <f t="shared" si="258"/>
        <v>0</v>
      </c>
      <c r="Z263" s="229">
        <f t="shared" si="258"/>
        <v>0</v>
      </c>
      <c r="AA263" s="229">
        <f t="shared" si="258"/>
        <v>0</v>
      </c>
      <c r="AB263" s="229">
        <f t="shared" si="258"/>
        <v>0</v>
      </c>
      <c r="AC263" s="229">
        <f t="shared" si="258"/>
        <v>0</v>
      </c>
      <c r="AD263" s="229">
        <f t="shared" si="258"/>
        <v>0</v>
      </c>
      <c r="AE263" s="229">
        <f t="shared" si="258"/>
        <v>0</v>
      </c>
      <c r="AF263" s="229">
        <f t="shared" si="258"/>
        <v>0</v>
      </c>
      <c r="AG263" s="229">
        <f t="shared" si="258"/>
        <v>0</v>
      </c>
      <c r="AH263" s="229">
        <f t="shared" si="258"/>
        <v>0</v>
      </c>
      <c r="AI263" s="229">
        <f t="shared" si="258"/>
        <v>0</v>
      </c>
      <c r="AJ263" s="229">
        <f t="shared" si="258"/>
        <v>0</v>
      </c>
      <c r="AK263" s="229">
        <f t="shared" si="258"/>
        <v>0</v>
      </c>
      <c r="AL263" s="229">
        <f t="shared" si="258"/>
        <v>0</v>
      </c>
      <c r="AM263" s="229">
        <f t="shared" si="259"/>
        <v>0</v>
      </c>
      <c r="AN263" s="229">
        <f t="shared" si="259"/>
        <v>0</v>
      </c>
      <c r="AO263" s="229">
        <f t="shared" si="262"/>
        <v>0</v>
      </c>
      <c r="AP263" s="229">
        <f t="shared" si="262"/>
        <v>0</v>
      </c>
      <c r="AQ263" s="229">
        <f t="shared" si="262"/>
        <v>0</v>
      </c>
      <c r="AR263" s="229">
        <f t="shared" si="262"/>
        <v>0</v>
      </c>
      <c r="AS263" s="229">
        <f t="shared" si="262"/>
        <v>0</v>
      </c>
      <c r="AT263" s="229">
        <f t="shared" si="262"/>
        <v>0</v>
      </c>
      <c r="AU263" s="229">
        <f t="shared" si="262"/>
        <v>0</v>
      </c>
      <c r="AV263" s="229">
        <f t="shared" si="262"/>
        <v>0</v>
      </c>
      <c r="AW263" s="229">
        <f t="shared" si="262"/>
        <v>0</v>
      </c>
      <c r="AX263" s="229">
        <f t="shared" si="262"/>
        <v>0</v>
      </c>
      <c r="AY263" s="229">
        <f t="shared" si="262"/>
        <v>0</v>
      </c>
      <c r="AZ263" s="229">
        <f t="shared" si="262"/>
        <v>0</v>
      </c>
      <c r="BA263" s="229">
        <f t="shared" si="262"/>
        <v>0</v>
      </c>
      <c r="BB263" s="229">
        <f t="shared" si="262"/>
        <v>0</v>
      </c>
      <c r="BC263" s="229">
        <f t="shared" si="262"/>
        <v>0</v>
      </c>
      <c r="BD263" s="229">
        <f t="shared" si="262"/>
        <v>0</v>
      </c>
      <c r="BE263" s="229">
        <f t="shared" si="262"/>
        <v>0</v>
      </c>
      <c r="BF263" s="229">
        <f t="shared" si="262"/>
        <v>0</v>
      </c>
      <c r="BG263" s="229">
        <f t="shared" si="262"/>
        <v>0</v>
      </c>
      <c r="BH263" s="229">
        <f t="shared" si="262"/>
        <v>0</v>
      </c>
      <c r="BI263" s="229">
        <f t="shared" si="262"/>
        <v>0</v>
      </c>
      <c r="BJ263" s="229">
        <f t="shared" si="262"/>
        <v>0</v>
      </c>
      <c r="BK263" s="229">
        <f t="shared" si="262"/>
        <v>0</v>
      </c>
      <c r="BL263" s="229">
        <f t="shared" si="262"/>
        <v>0</v>
      </c>
      <c r="BM263" s="229">
        <f t="shared" si="262"/>
        <v>0</v>
      </c>
      <c r="BN263" s="229">
        <f t="shared" si="262"/>
        <v>0</v>
      </c>
      <c r="BO263" s="229">
        <f t="shared" si="262"/>
        <v>0</v>
      </c>
      <c r="BP263" s="229">
        <f t="shared" si="262"/>
        <v>0</v>
      </c>
      <c r="BQ263" s="229">
        <f t="shared" si="262"/>
        <v>0</v>
      </c>
      <c r="BR263" s="229">
        <f t="shared" si="262"/>
        <v>0</v>
      </c>
      <c r="BS263" s="229">
        <f t="shared" si="262"/>
        <v>0</v>
      </c>
      <c r="BT263" s="229">
        <f t="shared" si="262"/>
        <v>0</v>
      </c>
      <c r="BU263" s="229">
        <f t="shared" si="262"/>
        <v>0</v>
      </c>
      <c r="BV263" s="229">
        <f t="shared" si="262"/>
        <v>0</v>
      </c>
      <c r="BW263" s="229">
        <f t="shared" si="262"/>
        <v>0</v>
      </c>
      <c r="BX263" s="229">
        <f t="shared" si="262"/>
        <v>0</v>
      </c>
      <c r="BY263" s="229">
        <f t="shared" si="262"/>
        <v>0</v>
      </c>
      <c r="BZ263" s="229">
        <f t="shared" si="262"/>
        <v>0</v>
      </c>
    </row>
    <row r="264" spans="1:78" s="310" customFormat="1" x14ac:dyDescent="0.2">
      <c r="A264" s="310" t="str">
        <f t="shared" si="263"/>
        <v>Roll-in 4</v>
      </c>
      <c r="B264" s="307">
        <f t="shared" si="263"/>
        <v>1</v>
      </c>
      <c r="C264" s="7">
        <f t="shared" si="255"/>
        <v>26</v>
      </c>
      <c r="D264" s="165">
        <f t="shared" si="253"/>
        <v>44255</v>
      </c>
      <c r="E264" s="68"/>
      <c r="F264" s="77"/>
      <c r="G264" s="229">
        <f t="shared" si="261"/>
        <v>0</v>
      </c>
      <c r="H264" s="229">
        <f t="shared" si="261"/>
        <v>0</v>
      </c>
      <c r="I264" s="229">
        <f t="shared" si="261"/>
        <v>0</v>
      </c>
      <c r="J264" s="229">
        <f t="shared" si="261"/>
        <v>0</v>
      </c>
      <c r="K264" s="229">
        <f t="shared" si="261"/>
        <v>0</v>
      </c>
      <c r="L264" s="229">
        <f t="shared" si="261"/>
        <v>0</v>
      </c>
      <c r="M264" s="229">
        <f t="shared" si="261"/>
        <v>0</v>
      </c>
      <c r="N264" s="229">
        <f t="shared" si="261"/>
        <v>0</v>
      </c>
      <c r="O264" s="229">
        <f t="shared" si="261"/>
        <v>0</v>
      </c>
      <c r="P264" s="229">
        <f t="shared" si="261"/>
        <v>0</v>
      </c>
      <c r="Q264" s="229">
        <f t="shared" si="261"/>
        <v>0</v>
      </c>
      <c r="R264" s="229">
        <f t="shared" si="261"/>
        <v>0</v>
      </c>
      <c r="S264" s="229">
        <f t="shared" si="261"/>
        <v>0</v>
      </c>
      <c r="T264" s="229">
        <f t="shared" si="261"/>
        <v>0</v>
      </c>
      <c r="U264" s="229">
        <f t="shared" si="261"/>
        <v>0</v>
      </c>
      <c r="V264" s="229">
        <f t="shared" si="261"/>
        <v>0</v>
      </c>
      <c r="W264" s="229">
        <f t="shared" si="258"/>
        <v>0</v>
      </c>
      <c r="X264" s="229">
        <f t="shared" si="258"/>
        <v>0</v>
      </c>
      <c r="Y264" s="229">
        <f t="shared" si="258"/>
        <v>0</v>
      </c>
      <c r="Z264" s="229">
        <f t="shared" si="258"/>
        <v>0</v>
      </c>
      <c r="AA264" s="229">
        <f t="shared" si="258"/>
        <v>0</v>
      </c>
      <c r="AB264" s="229">
        <f t="shared" si="258"/>
        <v>0</v>
      </c>
      <c r="AC264" s="229">
        <f t="shared" si="258"/>
        <v>0</v>
      </c>
      <c r="AD264" s="229">
        <f t="shared" si="258"/>
        <v>0</v>
      </c>
      <c r="AE264" s="229">
        <f t="shared" si="258"/>
        <v>0</v>
      </c>
      <c r="AF264" s="229">
        <f t="shared" si="258"/>
        <v>0</v>
      </c>
      <c r="AG264" s="229">
        <f t="shared" si="258"/>
        <v>0</v>
      </c>
      <c r="AH264" s="229">
        <f t="shared" si="258"/>
        <v>0</v>
      </c>
      <c r="AI264" s="229">
        <f t="shared" si="258"/>
        <v>0</v>
      </c>
      <c r="AJ264" s="229">
        <f t="shared" si="258"/>
        <v>0</v>
      </c>
      <c r="AK264" s="229">
        <f t="shared" si="258"/>
        <v>0</v>
      </c>
      <c r="AL264" s="229">
        <f t="shared" si="258"/>
        <v>0</v>
      </c>
      <c r="AM264" s="229">
        <f t="shared" si="259"/>
        <v>0</v>
      </c>
      <c r="AN264" s="229">
        <f t="shared" si="259"/>
        <v>0</v>
      </c>
      <c r="AO264" s="229">
        <f t="shared" si="262"/>
        <v>0</v>
      </c>
      <c r="AP264" s="229">
        <f t="shared" si="262"/>
        <v>0</v>
      </c>
      <c r="AQ264" s="229">
        <f t="shared" si="262"/>
        <v>0</v>
      </c>
      <c r="AR264" s="229">
        <f t="shared" si="262"/>
        <v>0</v>
      </c>
      <c r="AS264" s="229">
        <f t="shared" si="262"/>
        <v>0</v>
      </c>
      <c r="AT264" s="229">
        <f t="shared" si="262"/>
        <v>0</v>
      </c>
      <c r="AU264" s="229">
        <f t="shared" si="262"/>
        <v>0</v>
      </c>
      <c r="AV264" s="229">
        <f t="shared" si="262"/>
        <v>0</v>
      </c>
      <c r="AW264" s="229">
        <f t="shared" si="262"/>
        <v>0</v>
      </c>
      <c r="AX264" s="229">
        <f t="shared" si="262"/>
        <v>0</v>
      </c>
      <c r="AY264" s="229">
        <f t="shared" si="262"/>
        <v>0</v>
      </c>
      <c r="AZ264" s="229">
        <f t="shared" si="262"/>
        <v>0</v>
      </c>
      <c r="BA264" s="229">
        <f t="shared" si="262"/>
        <v>0</v>
      </c>
      <c r="BB264" s="229">
        <f t="shared" si="262"/>
        <v>0</v>
      </c>
      <c r="BC264" s="229">
        <f t="shared" si="262"/>
        <v>0</v>
      </c>
      <c r="BD264" s="229">
        <f t="shared" si="262"/>
        <v>0</v>
      </c>
      <c r="BE264" s="229">
        <f t="shared" si="262"/>
        <v>0</v>
      </c>
      <c r="BF264" s="229">
        <f t="shared" si="262"/>
        <v>0</v>
      </c>
      <c r="BG264" s="229">
        <f t="shared" si="262"/>
        <v>0</v>
      </c>
      <c r="BH264" s="229">
        <f t="shared" si="262"/>
        <v>0</v>
      </c>
      <c r="BI264" s="229">
        <f t="shared" si="262"/>
        <v>0</v>
      </c>
      <c r="BJ264" s="229">
        <f t="shared" si="262"/>
        <v>0</v>
      </c>
      <c r="BK264" s="229">
        <f t="shared" si="262"/>
        <v>0</v>
      </c>
      <c r="BL264" s="229">
        <f t="shared" si="262"/>
        <v>0</v>
      </c>
      <c r="BM264" s="229">
        <f t="shared" si="262"/>
        <v>0</v>
      </c>
      <c r="BN264" s="229">
        <f t="shared" si="262"/>
        <v>0</v>
      </c>
      <c r="BO264" s="229">
        <f t="shared" si="262"/>
        <v>0</v>
      </c>
      <c r="BP264" s="229">
        <f t="shared" si="262"/>
        <v>0</v>
      </c>
      <c r="BQ264" s="229">
        <f t="shared" si="262"/>
        <v>0</v>
      </c>
      <c r="BR264" s="229">
        <f t="shared" si="262"/>
        <v>0</v>
      </c>
      <c r="BS264" s="229">
        <f t="shared" si="262"/>
        <v>0</v>
      </c>
      <c r="BT264" s="229">
        <f t="shared" si="262"/>
        <v>0</v>
      </c>
      <c r="BU264" s="229">
        <f t="shared" si="262"/>
        <v>0</v>
      </c>
      <c r="BV264" s="229">
        <f t="shared" si="262"/>
        <v>0</v>
      </c>
      <c r="BW264" s="229">
        <f t="shared" si="262"/>
        <v>0</v>
      </c>
      <c r="BX264" s="229">
        <f t="shared" si="262"/>
        <v>0</v>
      </c>
      <c r="BY264" s="229">
        <f t="shared" si="262"/>
        <v>0</v>
      </c>
      <c r="BZ264" s="229">
        <f t="shared" si="262"/>
        <v>0</v>
      </c>
    </row>
    <row r="265" spans="1:78" s="310" customFormat="1" x14ac:dyDescent="0.2">
      <c r="A265" s="310" t="str">
        <f t="shared" si="263"/>
        <v>Roll-in 5</v>
      </c>
      <c r="B265" s="307">
        <f t="shared" si="263"/>
        <v>1</v>
      </c>
      <c r="C265" s="7">
        <f t="shared" si="255"/>
        <v>27</v>
      </c>
      <c r="D265" s="165">
        <f t="shared" si="253"/>
        <v>44286</v>
      </c>
      <c r="E265" s="68"/>
      <c r="F265" s="77"/>
      <c r="G265" s="229">
        <f t="shared" si="261"/>
        <v>0</v>
      </c>
      <c r="H265" s="229">
        <f t="shared" si="261"/>
        <v>0</v>
      </c>
      <c r="I265" s="229">
        <f t="shared" si="261"/>
        <v>0</v>
      </c>
      <c r="J265" s="229">
        <f t="shared" si="261"/>
        <v>0</v>
      </c>
      <c r="K265" s="229">
        <f t="shared" si="261"/>
        <v>0</v>
      </c>
      <c r="L265" s="229">
        <f t="shared" si="261"/>
        <v>0</v>
      </c>
      <c r="M265" s="229">
        <f t="shared" si="261"/>
        <v>0</v>
      </c>
      <c r="N265" s="229">
        <f t="shared" si="261"/>
        <v>0</v>
      </c>
      <c r="O265" s="229">
        <f t="shared" si="261"/>
        <v>0</v>
      </c>
      <c r="P265" s="229">
        <f t="shared" si="261"/>
        <v>0</v>
      </c>
      <c r="Q265" s="229">
        <f t="shared" si="261"/>
        <v>0</v>
      </c>
      <c r="R265" s="229">
        <f t="shared" si="261"/>
        <v>0</v>
      </c>
      <c r="S265" s="229">
        <f t="shared" si="261"/>
        <v>0</v>
      </c>
      <c r="T265" s="229">
        <f t="shared" si="261"/>
        <v>0</v>
      </c>
      <c r="U265" s="229">
        <f t="shared" si="261"/>
        <v>0</v>
      </c>
      <c r="V265" s="229">
        <f t="shared" si="261"/>
        <v>0</v>
      </c>
      <c r="W265" s="229">
        <f t="shared" si="258"/>
        <v>0</v>
      </c>
      <c r="X265" s="229">
        <f t="shared" si="258"/>
        <v>0</v>
      </c>
      <c r="Y265" s="229">
        <f t="shared" si="258"/>
        <v>0</v>
      </c>
      <c r="Z265" s="229">
        <f t="shared" si="258"/>
        <v>0</v>
      </c>
      <c r="AA265" s="229">
        <f t="shared" si="258"/>
        <v>0</v>
      </c>
      <c r="AB265" s="229">
        <f t="shared" si="258"/>
        <v>0</v>
      </c>
      <c r="AC265" s="229">
        <f t="shared" si="258"/>
        <v>0</v>
      </c>
      <c r="AD265" s="229">
        <f t="shared" si="258"/>
        <v>0</v>
      </c>
      <c r="AE265" s="229">
        <f t="shared" si="258"/>
        <v>0</v>
      </c>
      <c r="AF265" s="229">
        <f t="shared" si="258"/>
        <v>0</v>
      </c>
      <c r="AG265" s="229">
        <f t="shared" si="258"/>
        <v>0</v>
      </c>
      <c r="AH265" s="229">
        <f t="shared" si="258"/>
        <v>0</v>
      </c>
      <c r="AI265" s="229">
        <f t="shared" si="258"/>
        <v>0</v>
      </c>
      <c r="AJ265" s="229">
        <f t="shared" si="258"/>
        <v>0</v>
      </c>
      <c r="AK265" s="229">
        <f t="shared" si="258"/>
        <v>0</v>
      </c>
      <c r="AL265" s="229">
        <f t="shared" ref="AL265" si="264">IF($D265=AL$9,$E265*$G$3/2,IF(AND($C265+$E$3&gt;AL$8,AL$9&gt;$D265),$E265*$G$3,0))</f>
        <v>0</v>
      </c>
      <c r="AM265" s="229">
        <f t="shared" si="259"/>
        <v>0</v>
      </c>
      <c r="AN265" s="229">
        <f t="shared" si="259"/>
        <v>0</v>
      </c>
      <c r="AO265" s="229">
        <f t="shared" si="262"/>
        <v>0</v>
      </c>
      <c r="AP265" s="229">
        <f t="shared" si="262"/>
        <v>0</v>
      </c>
      <c r="AQ265" s="229">
        <f t="shared" si="262"/>
        <v>0</v>
      </c>
      <c r="AR265" s="229">
        <f t="shared" si="262"/>
        <v>0</v>
      </c>
      <c r="AS265" s="229">
        <f t="shared" si="262"/>
        <v>0</v>
      </c>
      <c r="AT265" s="229">
        <f t="shared" si="262"/>
        <v>0</v>
      </c>
      <c r="AU265" s="229">
        <f t="shared" si="262"/>
        <v>0</v>
      </c>
      <c r="AV265" s="229">
        <f t="shared" si="262"/>
        <v>0</v>
      </c>
      <c r="AW265" s="229">
        <f t="shared" si="262"/>
        <v>0</v>
      </c>
      <c r="AX265" s="229">
        <f t="shared" si="262"/>
        <v>0</v>
      </c>
      <c r="AY265" s="229">
        <f t="shared" si="262"/>
        <v>0</v>
      </c>
      <c r="AZ265" s="229">
        <f t="shared" si="262"/>
        <v>0</v>
      </c>
      <c r="BA265" s="229">
        <f t="shared" si="262"/>
        <v>0</v>
      </c>
      <c r="BB265" s="229">
        <f t="shared" si="262"/>
        <v>0</v>
      </c>
      <c r="BC265" s="229">
        <f t="shared" si="262"/>
        <v>0</v>
      </c>
      <c r="BD265" s="229">
        <f t="shared" si="262"/>
        <v>0</v>
      </c>
      <c r="BE265" s="229">
        <f t="shared" si="262"/>
        <v>0</v>
      </c>
      <c r="BF265" s="229">
        <f t="shared" si="262"/>
        <v>0</v>
      </c>
      <c r="BG265" s="229">
        <f t="shared" si="262"/>
        <v>0</v>
      </c>
      <c r="BH265" s="229">
        <f t="shared" si="262"/>
        <v>0</v>
      </c>
      <c r="BI265" s="229">
        <f t="shared" si="262"/>
        <v>0</v>
      </c>
      <c r="BJ265" s="229">
        <f t="shared" si="262"/>
        <v>0</v>
      </c>
      <c r="BK265" s="229">
        <f t="shared" si="262"/>
        <v>0</v>
      </c>
      <c r="BL265" s="229">
        <f t="shared" si="262"/>
        <v>0</v>
      </c>
      <c r="BM265" s="229">
        <f t="shared" si="262"/>
        <v>0</v>
      </c>
      <c r="BN265" s="229">
        <f t="shared" si="262"/>
        <v>0</v>
      </c>
      <c r="BO265" s="229">
        <f t="shared" si="262"/>
        <v>0</v>
      </c>
      <c r="BP265" s="229">
        <f t="shared" si="262"/>
        <v>0</v>
      </c>
      <c r="BQ265" s="229">
        <f t="shared" si="262"/>
        <v>0</v>
      </c>
      <c r="BR265" s="229">
        <f t="shared" si="262"/>
        <v>0</v>
      </c>
      <c r="BS265" s="229">
        <f t="shared" si="262"/>
        <v>0</v>
      </c>
      <c r="BT265" s="229">
        <f t="shared" si="262"/>
        <v>0</v>
      </c>
      <c r="BU265" s="229">
        <f t="shared" ref="BU265:BZ265" si="265">IF($D265=BU$9,$E265*$G$3/2,IF(AND($C265+$E$3&gt;BU$8,BU$9&gt;$D265),$E265*$G$3,0))</f>
        <v>0</v>
      </c>
      <c r="BV265" s="229">
        <f t="shared" si="265"/>
        <v>0</v>
      </c>
      <c r="BW265" s="229">
        <f t="shared" si="265"/>
        <v>0</v>
      </c>
      <c r="BX265" s="229">
        <f t="shared" si="265"/>
        <v>0</v>
      </c>
      <c r="BY265" s="229">
        <f t="shared" si="265"/>
        <v>0</v>
      </c>
      <c r="BZ265" s="229">
        <f t="shared" si="265"/>
        <v>0</v>
      </c>
    </row>
    <row r="266" spans="1:78" s="310" customFormat="1" x14ac:dyDescent="0.2">
      <c r="A266" s="310" t="str">
        <f t="shared" si="263"/>
        <v>Roll-in 5</v>
      </c>
      <c r="B266" s="307">
        <f t="shared" si="263"/>
        <v>1</v>
      </c>
      <c r="C266" s="7">
        <f t="shared" si="255"/>
        <v>28</v>
      </c>
      <c r="D266" s="165">
        <f t="shared" si="253"/>
        <v>44316</v>
      </c>
      <c r="E266" s="68"/>
      <c r="F266" s="77"/>
      <c r="G266" s="229">
        <f t="shared" si="261"/>
        <v>0</v>
      </c>
      <c r="H266" s="229">
        <f t="shared" si="261"/>
        <v>0</v>
      </c>
      <c r="I266" s="229">
        <f t="shared" si="261"/>
        <v>0</v>
      </c>
      <c r="J266" s="229">
        <f t="shared" si="261"/>
        <v>0</v>
      </c>
      <c r="K266" s="229">
        <f t="shared" si="261"/>
        <v>0</v>
      </c>
      <c r="L266" s="229">
        <f t="shared" si="261"/>
        <v>0</v>
      </c>
      <c r="M266" s="229">
        <f t="shared" si="261"/>
        <v>0</v>
      </c>
      <c r="N266" s="229">
        <f t="shared" si="261"/>
        <v>0</v>
      </c>
      <c r="O266" s="229">
        <f t="shared" si="261"/>
        <v>0</v>
      </c>
      <c r="P266" s="229">
        <f t="shared" si="261"/>
        <v>0</v>
      </c>
      <c r="Q266" s="229">
        <f t="shared" si="261"/>
        <v>0</v>
      </c>
      <c r="R266" s="229">
        <f t="shared" si="261"/>
        <v>0</v>
      </c>
      <c r="S266" s="229">
        <f t="shared" si="261"/>
        <v>0</v>
      </c>
      <c r="T266" s="229">
        <f t="shared" si="261"/>
        <v>0</v>
      </c>
      <c r="U266" s="229">
        <f t="shared" si="261"/>
        <v>0</v>
      </c>
      <c r="V266" s="229">
        <f t="shared" si="261"/>
        <v>0</v>
      </c>
      <c r="W266" s="229">
        <f t="shared" ref="W266:AL281" si="266">IF($D266=W$9,$E266*$G$3/2,IF(AND($C266+$E$3&gt;W$8,W$9&gt;$D266),$E266*$G$3,0))</f>
        <v>0</v>
      </c>
      <c r="X266" s="229">
        <f t="shared" si="266"/>
        <v>0</v>
      </c>
      <c r="Y266" s="229">
        <f t="shared" si="266"/>
        <v>0</v>
      </c>
      <c r="Z266" s="229">
        <f t="shared" si="266"/>
        <v>0</v>
      </c>
      <c r="AA266" s="229">
        <f t="shared" si="266"/>
        <v>0</v>
      </c>
      <c r="AB266" s="229">
        <f t="shared" si="266"/>
        <v>0</v>
      </c>
      <c r="AC266" s="229">
        <f t="shared" si="266"/>
        <v>0</v>
      </c>
      <c r="AD266" s="229">
        <f t="shared" si="266"/>
        <v>0</v>
      </c>
      <c r="AE266" s="229">
        <f t="shared" si="266"/>
        <v>0</v>
      </c>
      <c r="AF266" s="229">
        <f t="shared" si="266"/>
        <v>0</v>
      </c>
      <c r="AG266" s="229">
        <f t="shared" si="266"/>
        <v>0</v>
      </c>
      <c r="AH266" s="229">
        <f t="shared" si="266"/>
        <v>0</v>
      </c>
      <c r="AI266" s="229">
        <f t="shared" si="266"/>
        <v>0</v>
      </c>
      <c r="AJ266" s="229">
        <f t="shared" si="266"/>
        <v>0</v>
      </c>
      <c r="AK266" s="229">
        <f t="shared" si="266"/>
        <v>0</v>
      </c>
      <c r="AL266" s="229">
        <f t="shared" si="266"/>
        <v>0</v>
      </c>
      <c r="AM266" s="229">
        <f t="shared" ref="AM266:AS280" si="267">IF($D266=AM$9,$E266*$G$3/2,IF(AND($C266+$E$3&gt;AM$8,AM$9&gt;$D266),$E266*$G$3,0))</f>
        <v>0</v>
      </c>
      <c r="AN266" s="229">
        <f t="shared" si="267"/>
        <v>0</v>
      </c>
      <c r="AO266" s="229">
        <f t="shared" si="267"/>
        <v>0</v>
      </c>
      <c r="AP266" s="229">
        <f t="shared" si="267"/>
        <v>0</v>
      </c>
      <c r="AQ266" s="229">
        <f t="shared" si="267"/>
        <v>0</v>
      </c>
      <c r="AR266" s="229">
        <f t="shared" si="267"/>
        <v>0</v>
      </c>
      <c r="AS266" s="229">
        <f t="shared" si="267"/>
        <v>0</v>
      </c>
      <c r="AT266" s="229">
        <f t="shared" ref="AO266:BZ272" si="268">IF($D266=AT$9,$E266*$G$3/2,IF(AND($C266+$E$3&gt;AT$8,AT$9&gt;$D266),$E266*$G$3,0))</f>
        <v>0</v>
      </c>
      <c r="AU266" s="229">
        <f t="shared" si="268"/>
        <v>0</v>
      </c>
      <c r="AV266" s="229">
        <f t="shared" si="268"/>
        <v>0</v>
      </c>
      <c r="AW266" s="229">
        <f t="shared" si="268"/>
        <v>0</v>
      </c>
      <c r="AX266" s="229">
        <f t="shared" si="268"/>
        <v>0</v>
      </c>
      <c r="AY266" s="229">
        <f t="shared" si="268"/>
        <v>0</v>
      </c>
      <c r="AZ266" s="229">
        <f t="shared" si="268"/>
        <v>0</v>
      </c>
      <c r="BA266" s="229">
        <f t="shared" si="268"/>
        <v>0</v>
      </c>
      <c r="BB266" s="229">
        <f t="shared" si="268"/>
        <v>0</v>
      </c>
      <c r="BC266" s="229">
        <f t="shared" si="268"/>
        <v>0</v>
      </c>
      <c r="BD266" s="229">
        <f t="shared" si="268"/>
        <v>0</v>
      </c>
      <c r="BE266" s="229">
        <f t="shared" si="268"/>
        <v>0</v>
      </c>
      <c r="BF266" s="229">
        <f t="shared" si="268"/>
        <v>0</v>
      </c>
      <c r="BG266" s="229">
        <f t="shared" si="268"/>
        <v>0</v>
      </c>
      <c r="BH266" s="229">
        <f t="shared" si="268"/>
        <v>0</v>
      </c>
      <c r="BI266" s="229">
        <f t="shared" si="268"/>
        <v>0</v>
      </c>
      <c r="BJ266" s="229">
        <f t="shared" si="268"/>
        <v>0</v>
      </c>
      <c r="BK266" s="229">
        <f t="shared" si="268"/>
        <v>0</v>
      </c>
      <c r="BL266" s="229">
        <f t="shared" si="268"/>
        <v>0</v>
      </c>
      <c r="BM266" s="229">
        <f t="shared" si="268"/>
        <v>0</v>
      </c>
      <c r="BN266" s="229">
        <f t="shared" si="268"/>
        <v>0</v>
      </c>
      <c r="BO266" s="229">
        <f t="shared" si="268"/>
        <v>0</v>
      </c>
      <c r="BP266" s="229">
        <f t="shared" si="268"/>
        <v>0</v>
      </c>
      <c r="BQ266" s="229">
        <f t="shared" si="268"/>
        <v>0</v>
      </c>
      <c r="BR266" s="229">
        <f t="shared" si="268"/>
        <v>0</v>
      </c>
      <c r="BS266" s="229">
        <f t="shared" si="268"/>
        <v>0</v>
      </c>
      <c r="BT266" s="229">
        <f t="shared" si="268"/>
        <v>0</v>
      </c>
      <c r="BU266" s="229">
        <f t="shared" si="268"/>
        <v>0</v>
      </c>
      <c r="BV266" s="229">
        <f t="shared" si="268"/>
        <v>0</v>
      </c>
      <c r="BW266" s="229">
        <f t="shared" si="268"/>
        <v>0</v>
      </c>
      <c r="BX266" s="229">
        <f t="shared" si="268"/>
        <v>0</v>
      </c>
      <c r="BY266" s="229">
        <f t="shared" si="268"/>
        <v>0</v>
      </c>
      <c r="BZ266" s="229">
        <f t="shared" si="268"/>
        <v>0</v>
      </c>
    </row>
    <row r="267" spans="1:78" s="310" customFormat="1" x14ac:dyDescent="0.2">
      <c r="A267" s="310" t="str">
        <f t="shared" si="263"/>
        <v>Roll-in 5</v>
      </c>
      <c r="B267" s="307">
        <f t="shared" si="263"/>
        <v>1</v>
      </c>
      <c r="C267" s="7">
        <f t="shared" si="255"/>
        <v>29</v>
      </c>
      <c r="D267" s="165">
        <f t="shared" si="253"/>
        <v>44347</v>
      </c>
      <c r="E267" s="68"/>
      <c r="F267" s="77"/>
      <c r="G267" s="229">
        <f t="shared" si="261"/>
        <v>0</v>
      </c>
      <c r="H267" s="229">
        <f t="shared" si="261"/>
        <v>0</v>
      </c>
      <c r="I267" s="229">
        <f t="shared" si="261"/>
        <v>0</v>
      </c>
      <c r="J267" s="229">
        <f t="shared" si="261"/>
        <v>0</v>
      </c>
      <c r="K267" s="229">
        <f t="shared" si="261"/>
        <v>0</v>
      </c>
      <c r="L267" s="229">
        <f t="shared" si="261"/>
        <v>0</v>
      </c>
      <c r="M267" s="229">
        <f t="shared" si="261"/>
        <v>0</v>
      </c>
      <c r="N267" s="229">
        <f t="shared" si="261"/>
        <v>0</v>
      </c>
      <c r="O267" s="229">
        <f t="shared" si="261"/>
        <v>0</v>
      </c>
      <c r="P267" s="229">
        <f t="shared" si="261"/>
        <v>0</v>
      </c>
      <c r="Q267" s="229">
        <f t="shared" si="261"/>
        <v>0</v>
      </c>
      <c r="R267" s="229">
        <f t="shared" si="261"/>
        <v>0</v>
      </c>
      <c r="S267" s="229">
        <f t="shared" si="261"/>
        <v>0</v>
      </c>
      <c r="T267" s="229">
        <f t="shared" si="261"/>
        <v>0</v>
      </c>
      <c r="U267" s="229">
        <f t="shared" si="261"/>
        <v>0</v>
      </c>
      <c r="V267" s="229">
        <f t="shared" si="261"/>
        <v>0</v>
      </c>
      <c r="W267" s="229">
        <f t="shared" si="266"/>
        <v>0</v>
      </c>
      <c r="X267" s="229">
        <f t="shared" si="266"/>
        <v>0</v>
      </c>
      <c r="Y267" s="229">
        <f t="shared" si="266"/>
        <v>0</v>
      </c>
      <c r="Z267" s="229">
        <f t="shared" si="266"/>
        <v>0</v>
      </c>
      <c r="AA267" s="229">
        <f t="shared" si="266"/>
        <v>0</v>
      </c>
      <c r="AB267" s="229">
        <f t="shared" si="266"/>
        <v>0</v>
      </c>
      <c r="AC267" s="229">
        <f t="shared" si="266"/>
        <v>0</v>
      </c>
      <c r="AD267" s="229">
        <f t="shared" si="266"/>
        <v>0</v>
      </c>
      <c r="AE267" s="229">
        <f t="shared" si="266"/>
        <v>0</v>
      </c>
      <c r="AF267" s="229">
        <f t="shared" si="266"/>
        <v>0</v>
      </c>
      <c r="AG267" s="229">
        <f t="shared" si="266"/>
        <v>0</v>
      </c>
      <c r="AH267" s="229">
        <f t="shared" si="266"/>
        <v>0</v>
      </c>
      <c r="AI267" s="229">
        <f t="shared" si="266"/>
        <v>0</v>
      </c>
      <c r="AJ267" s="229">
        <f t="shared" si="266"/>
        <v>0</v>
      </c>
      <c r="AK267" s="229">
        <f t="shared" si="266"/>
        <v>0</v>
      </c>
      <c r="AL267" s="229">
        <f t="shared" si="266"/>
        <v>0</v>
      </c>
      <c r="AM267" s="229">
        <f t="shared" si="267"/>
        <v>0</v>
      </c>
      <c r="AN267" s="229">
        <f t="shared" si="267"/>
        <v>0</v>
      </c>
      <c r="AO267" s="229">
        <f t="shared" si="268"/>
        <v>0</v>
      </c>
      <c r="AP267" s="229">
        <f t="shared" si="268"/>
        <v>0</v>
      </c>
      <c r="AQ267" s="229">
        <f t="shared" si="268"/>
        <v>0</v>
      </c>
      <c r="AR267" s="229">
        <f t="shared" si="268"/>
        <v>0</v>
      </c>
      <c r="AS267" s="229">
        <f t="shared" si="268"/>
        <v>0</v>
      </c>
      <c r="AT267" s="229">
        <f t="shared" si="268"/>
        <v>0</v>
      </c>
      <c r="AU267" s="229">
        <f t="shared" si="268"/>
        <v>0</v>
      </c>
      <c r="AV267" s="229">
        <f t="shared" si="268"/>
        <v>0</v>
      </c>
      <c r="AW267" s="229">
        <f t="shared" si="268"/>
        <v>0</v>
      </c>
      <c r="AX267" s="229">
        <f t="shared" si="268"/>
        <v>0</v>
      </c>
      <c r="AY267" s="229">
        <f t="shared" si="268"/>
        <v>0</v>
      </c>
      <c r="AZ267" s="229">
        <f t="shared" si="268"/>
        <v>0</v>
      </c>
      <c r="BA267" s="229">
        <f t="shared" si="268"/>
        <v>0</v>
      </c>
      <c r="BB267" s="229">
        <f t="shared" si="268"/>
        <v>0</v>
      </c>
      <c r="BC267" s="229">
        <f t="shared" si="268"/>
        <v>0</v>
      </c>
      <c r="BD267" s="229">
        <f t="shared" si="268"/>
        <v>0</v>
      </c>
      <c r="BE267" s="229">
        <f t="shared" si="268"/>
        <v>0</v>
      </c>
      <c r="BF267" s="229">
        <f t="shared" si="268"/>
        <v>0</v>
      </c>
      <c r="BG267" s="229">
        <f t="shared" si="268"/>
        <v>0</v>
      </c>
      <c r="BH267" s="229">
        <f t="shared" si="268"/>
        <v>0</v>
      </c>
      <c r="BI267" s="229">
        <f t="shared" si="268"/>
        <v>0</v>
      </c>
      <c r="BJ267" s="229">
        <f t="shared" si="268"/>
        <v>0</v>
      </c>
      <c r="BK267" s="229">
        <f t="shared" si="268"/>
        <v>0</v>
      </c>
      <c r="BL267" s="229">
        <f t="shared" si="268"/>
        <v>0</v>
      </c>
      <c r="BM267" s="229">
        <f t="shared" si="268"/>
        <v>0</v>
      </c>
      <c r="BN267" s="229">
        <f t="shared" si="268"/>
        <v>0</v>
      </c>
      <c r="BO267" s="229">
        <f t="shared" si="268"/>
        <v>0</v>
      </c>
      <c r="BP267" s="229">
        <f t="shared" si="268"/>
        <v>0</v>
      </c>
      <c r="BQ267" s="229">
        <f t="shared" si="268"/>
        <v>0</v>
      </c>
      <c r="BR267" s="229">
        <f t="shared" si="268"/>
        <v>0</v>
      </c>
      <c r="BS267" s="229">
        <f t="shared" si="268"/>
        <v>0</v>
      </c>
      <c r="BT267" s="229">
        <f t="shared" si="268"/>
        <v>0</v>
      </c>
      <c r="BU267" s="229">
        <f t="shared" si="268"/>
        <v>0</v>
      </c>
      <c r="BV267" s="229">
        <f t="shared" si="268"/>
        <v>0</v>
      </c>
      <c r="BW267" s="229">
        <f t="shared" si="268"/>
        <v>0</v>
      </c>
      <c r="BX267" s="229">
        <f t="shared" si="268"/>
        <v>0</v>
      </c>
      <c r="BY267" s="229">
        <f t="shared" si="268"/>
        <v>0</v>
      </c>
      <c r="BZ267" s="229">
        <f t="shared" si="268"/>
        <v>0</v>
      </c>
    </row>
    <row r="268" spans="1:78" s="310" customFormat="1" x14ac:dyDescent="0.2">
      <c r="A268" s="310" t="str">
        <f t="shared" si="263"/>
        <v>Roll-in 5</v>
      </c>
      <c r="B268" s="307">
        <f t="shared" si="263"/>
        <v>1</v>
      </c>
      <c r="C268" s="7">
        <f t="shared" si="255"/>
        <v>30</v>
      </c>
      <c r="D268" s="165">
        <f t="shared" si="253"/>
        <v>44377</v>
      </c>
      <c r="E268" s="68"/>
      <c r="F268" s="77"/>
      <c r="G268" s="229">
        <f t="shared" si="261"/>
        <v>0</v>
      </c>
      <c r="H268" s="229">
        <f t="shared" si="261"/>
        <v>0</v>
      </c>
      <c r="I268" s="229">
        <f t="shared" si="261"/>
        <v>0</v>
      </c>
      <c r="J268" s="229">
        <f t="shared" si="261"/>
        <v>0</v>
      </c>
      <c r="K268" s="229">
        <f t="shared" si="261"/>
        <v>0</v>
      </c>
      <c r="L268" s="229">
        <f t="shared" si="261"/>
        <v>0</v>
      </c>
      <c r="M268" s="229">
        <f t="shared" si="261"/>
        <v>0</v>
      </c>
      <c r="N268" s="229">
        <f t="shared" si="261"/>
        <v>0</v>
      </c>
      <c r="O268" s="229">
        <f t="shared" si="261"/>
        <v>0</v>
      </c>
      <c r="P268" s="229">
        <f t="shared" si="261"/>
        <v>0</v>
      </c>
      <c r="Q268" s="229">
        <f t="shared" si="261"/>
        <v>0</v>
      </c>
      <c r="R268" s="229">
        <f t="shared" si="261"/>
        <v>0</v>
      </c>
      <c r="S268" s="229">
        <f t="shared" si="261"/>
        <v>0</v>
      </c>
      <c r="T268" s="229">
        <f t="shared" si="261"/>
        <v>0</v>
      </c>
      <c r="U268" s="229">
        <f t="shared" si="261"/>
        <v>0</v>
      </c>
      <c r="V268" s="229">
        <f t="shared" si="261"/>
        <v>0</v>
      </c>
      <c r="W268" s="229">
        <f t="shared" si="266"/>
        <v>0</v>
      </c>
      <c r="X268" s="229">
        <f t="shared" si="266"/>
        <v>0</v>
      </c>
      <c r="Y268" s="229">
        <f t="shared" si="266"/>
        <v>0</v>
      </c>
      <c r="Z268" s="229">
        <f t="shared" si="266"/>
        <v>0</v>
      </c>
      <c r="AA268" s="229">
        <f t="shared" si="266"/>
        <v>0</v>
      </c>
      <c r="AB268" s="229">
        <f t="shared" si="266"/>
        <v>0</v>
      </c>
      <c r="AC268" s="229">
        <f t="shared" si="266"/>
        <v>0</v>
      </c>
      <c r="AD268" s="229">
        <f t="shared" si="266"/>
        <v>0</v>
      </c>
      <c r="AE268" s="229">
        <f t="shared" si="266"/>
        <v>0</v>
      </c>
      <c r="AF268" s="229">
        <f t="shared" si="266"/>
        <v>0</v>
      </c>
      <c r="AG268" s="229">
        <f t="shared" si="266"/>
        <v>0</v>
      </c>
      <c r="AH268" s="229">
        <f t="shared" si="266"/>
        <v>0</v>
      </c>
      <c r="AI268" s="229">
        <f t="shared" si="266"/>
        <v>0</v>
      </c>
      <c r="AJ268" s="229">
        <f t="shared" si="266"/>
        <v>0</v>
      </c>
      <c r="AK268" s="229">
        <f t="shared" si="266"/>
        <v>0</v>
      </c>
      <c r="AL268" s="229">
        <f t="shared" si="266"/>
        <v>0</v>
      </c>
      <c r="AM268" s="229">
        <f t="shared" si="267"/>
        <v>0</v>
      </c>
      <c r="AN268" s="229">
        <f t="shared" si="267"/>
        <v>0</v>
      </c>
      <c r="AO268" s="229">
        <f t="shared" si="268"/>
        <v>0</v>
      </c>
      <c r="AP268" s="229">
        <f t="shared" si="268"/>
        <v>0</v>
      </c>
      <c r="AQ268" s="229">
        <f t="shared" si="268"/>
        <v>0</v>
      </c>
      <c r="AR268" s="229">
        <f t="shared" si="268"/>
        <v>0</v>
      </c>
      <c r="AS268" s="229">
        <f t="shared" si="268"/>
        <v>0</v>
      </c>
      <c r="AT268" s="229">
        <f t="shared" si="268"/>
        <v>0</v>
      </c>
      <c r="AU268" s="229">
        <f t="shared" si="268"/>
        <v>0</v>
      </c>
      <c r="AV268" s="229">
        <f t="shared" si="268"/>
        <v>0</v>
      </c>
      <c r="AW268" s="229">
        <f t="shared" si="268"/>
        <v>0</v>
      </c>
      <c r="AX268" s="229">
        <f t="shared" si="268"/>
        <v>0</v>
      </c>
      <c r="AY268" s="229">
        <f t="shared" si="268"/>
        <v>0</v>
      </c>
      <c r="AZ268" s="229">
        <f t="shared" si="268"/>
        <v>0</v>
      </c>
      <c r="BA268" s="229">
        <f t="shared" si="268"/>
        <v>0</v>
      </c>
      <c r="BB268" s="229">
        <f t="shared" si="268"/>
        <v>0</v>
      </c>
      <c r="BC268" s="229">
        <f t="shared" si="268"/>
        <v>0</v>
      </c>
      <c r="BD268" s="229">
        <f t="shared" si="268"/>
        <v>0</v>
      </c>
      <c r="BE268" s="229">
        <f t="shared" si="268"/>
        <v>0</v>
      </c>
      <c r="BF268" s="229">
        <f t="shared" si="268"/>
        <v>0</v>
      </c>
      <c r="BG268" s="229">
        <f t="shared" si="268"/>
        <v>0</v>
      </c>
      <c r="BH268" s="229">
        <f t="shared" si="268"/>
        <v>0</v>
      </c>
      <c r="BI268" s="229">
        <f t="shared" si="268"/>
        <v>0</v>
      </c>
      <c r="BJ268" s="229">
        <f t="shared" si="268"/>
        <v>0</v>
      </c>
      <c r="BK268" s="229">
        <f t="shared" si="268"/>
        <v>0</v>
      </c>
      <c r="BL268" s="229">
        <f t="shared" si="268"/>
        <v>0</v>
      </c>
      <c r="BM268" s="229">
        <f t="shared" si="268"/>
        <v>0</v>
      </c>
      <c r="BN268" s="229">
        <f t="shared" si="268"/>
        <v>0</v>
      </c>
      <c r="BO268" s="229">
        <f t="shared" si="268"/>
        <v>0</v>
      </c>
      <c r="BP268" s="229">
        <f t="shared" si="268"/>
        <v>0</v>
      </c>
      <c r="BQ268" s="229">
        <f t="shared" si="268"/>
        <v>0</v>
      </c>
      <c r="BR268" s="229">
        <f t="shared" si="268"/>
        <v>0</v>
      </c>
      <c r="BS268" s="229">
        <f t="shared" si="268"/>
        <v>0</v>
      </c>
      <c r="BT268" s="229">
        <f t="shared" si="268"/>
        <v>0</v>
      </c>
      <c r="BU268" s="229">
        <f t="shared" si="268"/>
        <v>0</v>
      </c>
      <c r="BV268" s="229">
        <f t="shared" si="268"/>
        <v>0</v>
      </c>
      <c r="BW268" s="229">
        <f t="shared" si="268"/>
        <v>0</v>
      </c>
      <c r="BX268" s="229">
        <f t="shared" si="268"/>
        <v>0</v>
      </c>
      <c r="BY268" s="229">
        <f t="shared" si="268"/>
        <v>0</v>
      </c>
      <c r="BZ268" s="229">
        <f t="shared" si="268"/>
        <v>0</v>
      </c>
    </row>
    <row r="269" spans="1:78" s="310" customFormat="1" x14ac:dyDescent="0.2">
      <c r="A269" s="310" t="str">
        <f t="shared" si="263"/>
        <v>Roll-in 5</v>
      </c>
      <c r="B269" s="307">
        <f t="shared" si="263"/>
        <v>1</v>
      </c>
      <c r="C269" s="7">
        <f t="shared" si="255"/>
        <v>31</v>
      </c>
      <c r="D269" s="165">
        <f t="shared" si="253"/>
        <v>44408</v>
      </c>
      <c r="E269" s="68"/>
      <c r="F269" s="77"/>
      <c r="G269" s="229">
        <f t="shared" si="261"/>
        <v>0</v>
      </c>
      <c r="H269" s="229">
        <f t="shared" si="261"/>
        <v>0</v>
      </c>
      <c r="I269" s="229">
        <f t="shared" si="261"/>
        <v>0</v>
      </c>
      <c r="J269" s="229">
        <f t="shared" si="261"/>
        <v>0</v>
      </c>
      <c r="K269" s="229">
        <f t="shared" si="261"/>
        <v>0</v>
      </c>
      <c r="L269" s="229">
        <f t="shared" si="261"/>
        <v>0</v>
      </c>
      <c r="M269" s="229">
        <f t="shared" si="261"/>
        <v>0</v>
      </c>
      <c r="N269" s="229">
        <f t="shared" si="261"/>
        <v>0</v>
      </c>
      <c r="O269" s="229">
        <f t="shared" si="261"/>
        <v>0</v>
      </c>
      <c r="P269" s="229">
        <f t="shared" si="261"/>
        <v>0</v>
      </c>
      <c r="Q269" s="229">
        <f t="shared" si="261"/>
        <v>0</v>
      </c>
      <c r="R269" s="229">
        <f t="shared" si="261"/>
        <v>0</v>
      </c>
      <c r="S269" s="229">
        <f t="shared" si="261"/>
        <v>0</v>
      </c>
      <c r="T269" s="229">
        <f t="shared" si="261"/>
        <v>0</v>
      </c>
      <c r="U269" s="229">
        <f t="shared" si="261"/>
        <v>0</v>
      </c>
      <c r="V269" s="229">
        <f t="shared" si="261"/>
        <v>0</v>
      </c>
      <c r="W269" s="229">
        <f t="shared" si="266"/>
        <v>0</v>
      </c>
      <c r="X269" s="229">
        <f t="shared" si="266"/>
        <v>0</v>
      </c>
      <c r="Y269" s="229">
        <f t="shared" si="266"/>
        <v>0</v>
      </c>
      <c r="Z269" s="229">
        <f t="shared" si="266"/>
        <v>0</v>
      </c>
      <c r="AA269" s="229">
        <f t="shared" si="266"/>
        <v>0</v>
      </c>
      <c r="AB269" s="229">
        <f t="shared" si="266"/>
        <v>0</v>
      </c>
      <c r="AC269" s="229">
        <f t="shared" si="266"/>
        <v>0</v>
      </c>
      <c r="AD269" s="229">
        <f t="shared" si="266"/>
        <v>0</v>
      </c>
      <c r="AE269" s="229">
        <f t="shared" si="266"/>
        <v>0</v>
      </c>
      <c r="AF269" s="229">
        <f t="shared" si="266"/>
        <v>0</v>
      </c>
      <c r="AG269" s="229">
        <f t="shared" si="266"/>
        <v>0</v>
      </c>
      <c r="AH269" s="229">
        <f t="shared" si="266"/>
        <v>0</v>
      </c>
      <c r="AI269" s="229">
        <f t="shared" si="266"/>
        <v>0</v>
      </c>
      <c r="AJ269" s="229">
        <f t="shared" si="266"/>
        <v>0</v>
      </c>
      <c r="AK269" s="229">
        <f t="shared" si="266"/>
        <v>0</v>
      </c>
      <c r="AL269" s="229">
        <f t="shared" si="266"/>
        <v>0</v>
      </c>
      <c r="AM269" s="229">
        <f t="shared" si="267"/>
        <v>0</v>
      </c>
      <c r="AN269" s="229">
        <f t="shared" si="267"/>
        <v>0</v>
      </c>
      <c r="AO269" s="229">
        <f t="shared" si="268"/>
        <v>0</v>
      </c>
      <c r="AP269" s="229">
        <f t="shared" si="268"/>
        <v>0</v>
      </c>
      <c r="AQ269" s="229">
        <f t="shared" si="268"/>
        <v>0</v>
      </c>
      <c r="AR269" s="229">
        <f t="shared" si="268"/>
        <v>0</v>
      </c>
      <c r="AS269" s="229">
        <f t="shared" si="268"/>
        <v>0</v>
      </c>
      <c r="AT269" s="229">
        <f t="shared" si="268"/>
        <v>0</v>
      </c>
      <c r="AU269" s="229">
        <f t="shared" si="268"/>
        <v>0</v>
      </c>
      <c r="AV269" s="229">
        <f t="shared" si="268"/>
        <v>0</v>
      </c>
      <c r="AW269" s="229">
        <f t="shared" si="268"/>
        <v>0</v>
      </c>
      <c r="AX269" s="229">
        <f t="shared" si="268"/>
        <v>0</v>
      </c>
      <c r="AY269" s="229">
        <f t="shared" si="268"/>
        <v>0</v>
      </c>
      <c r="AZ269" s="229">
        <f t="shared" si="268"/>
        <v>0</v>
      </c>
      <c r="BA269" s="229">
        <f t="shared" si="268"/>
        <v>0</v>
      </c>
      <c r="BB269" s="229">
        <f t="shared" si="268"/>
        <v>0</v>
      </c>
      <c r="BC269" s="229">
        <f t="shared" si="268"/>
        <v>0</v>
      </c>
      <c r="BD269" s="229">
        <f t="shared" si="268"/>
        <v>0</v>
      </c>
      <c r="BE269" s="229">
        <f t="shared" si="268"/>
        <v>0</v>
      </c>
      <c r="BF269" s="229">
        <f t="shared" si="268"/>
        <v>0</v>
      </c>
      <c r="BG269" s="229">
        <f t="shared" si="268"/>
        <v>0</v>
      </c>
      <c r="BH269" s="229">
        <f t="shared" si="268"/>
        <v>0</v>
      </c>
      <c r="BI269" s="229">
        <f t="shared" si="268"/>
        <v>0</v>
      </c>
      <c r="BJ269" s="229">
        <f t="shared" si="268"/>
        <v>0</v>
      </c>
      <c r="BK269" s="229">
        <f t="shared" si="268"/>
        <v>0</v>
      </c>
      <c r="BL269" s="229">
        <f t="shared" si="268"/>
        <v>0</v>
      </c>
      <c r="BM269" s="229">
        <f t="shared" si="268"/>
        <v>0</v>
      </c>
      <c r="BN269" s="229">
        <f t="shared" si="268"/>
        <v>0</v>
      </c>
      <c r="BO269" s="229">
        <f t="shared" si="268"/>
        <v>0</v>
      </c>
      <c r="BP269" s="229">
        <f t="shared" si="268"/>
        <v>0</v>
      </c>
      <c r="BQ269" s="229">
        <f t="shared" si="268"/>
        <v>0</v>
      </c>
      <c r="BR269" s="229">
        <f t="shared" si="268"/>
        <v>0</v>
      </c>
      <c r="BS269" s="229">
        <f t="shared" si="268"/>
        <v>0</v>
      </c>
      <c r="BT269" s="229">
        <f t="shared" si="268"/>
        <v>0</v>
      </c>
      <c r="BU269" s="229">
        <f t="shared" si="268"/>
        <v>0</v>
      </c>
      <c r="BV269" s="229">
        <f t="shared" si="268"/>
        <v>0</v>
      </c>
      <c r="BW269" s="229">
        <f t="shared" si="268"/>
        <v>0</v>
      </c>
      <c r="BX269" s="229">
        <f t="shared" si="268"/>
        <v>0</v>
      </c>
      <c r="BY269" s="229">
        <f t="shared" si="268"/>
        <v>0</v>
      </c>
      <c r="BZ269" s="229">
        <f t="shared" si="268"/>
        <v>0</v>
      </c>
    </row>
    <row r="270" spans="1:78" s="310" customFormat="1" x14ac:dyDescent="0.2">
      <c r="A270" s="310" t="str">
        <f t="shared" si="263"/>
        <v>Roll-in 5</v>
      </c>
      <c r="B270" s="307">
        <f t="shared" si="263"/>
        <v>1</v>
      </c>
      <c r="C270" s="7">
        <f t="shared" si="255"/>
        <v>32</v>
      </c>
      <c r="D270" s="165">
        <f t="shared" si="253"/>
        <v>44439</v>
      </c>
      <c r="E270" s="68"/>
      <c r="F270" s="77"/>
      <c r="G270" s="229">
        <f t="shared" si="261"/>
        <v>0</v>
      </c>
      <c r="H270" s="229">
        <f t="shared" si="261"/>
        <v>0</v>
      </c>
      <c r="I270" s="229">
        <f t="shared" si="261"/>
        <v>0</v>
      </c>
      <c r="J270" s="229">
        <f t="shared" si="261"/>
        <v>0</v>
      </c>
      <c r="K270" s="229">
        <f t="shared" si="261"/>
        <v>0</v>
      </c>
      <c r="L270" s="229">
        <f t="shared" si="261"/>
        <v>0</v>
      </c>
      <c r="M270" s="229">
        <f t="shared" si="261"/>
        <v>0</v>
      </c>
      <c r="N270" s="229">
        <f t="shared" si="261"/>
        <v>0</v>
      </c>
      <c r="O270" s="229">
        <f t="shared" si="261"/>
        <v>0</v>
      </c>
      <c r="P270" s="229">
        <f t="shared" si="261"/>
        <v>0</v>
      </c>
      <c r="Q270" s="229">
        <f t="shared" si="261"/>
        <v>0</v>
      </c>
      <c r="R270" s="229">
        <f t="shared" si="261"/>
        <v>0</v>
      </c>
      <c r="S270" s="229">
        <f t="shared" si="261"/>
        <v>0</v>
      </c>
      <c r="T270" s="229">
        <f t="shared" si="261"/>
        <v>0</v>
      </c>
      <c r="U270" s="229">
        <f t="shared" si="261"/>
        <v>0</v>
      </c>
      <c r="V270" s="229">
        <f t="shared" si="261"/>
        <v>0</v>
      </c>
      <c r="W270" s="229">
        <f t="shared" si="266"/>
        <v>0</v>
      </c>
      <c r="X270" s="229">
        <f t="shared" si="266"/>
        <v>0</v>
      </c>
      <c r="Y270" s="229">
        <f t="shared" si="266"/>
        <v>0</v>
      </c>
      <c r="Z270" s="229">
        <f t="shared" si="266"/>
        <v>0</v>
      </c>
      <c r="AA270" s="229">
        <f t="shared" si="266"/>
        <v>0</v>
      </c>
      <c r="AB270" s="229">
        <f t="shared" si="266"/>
        <v>0</v>
      </c>
      <c r="AC270" s="229">
        <f t="shared" si="266"/>
        <v>0</v>
      </c>
      <c r="AD270" s="229">
        <f t="shared" si="266"/>
        <v>0</v>
      </c>
      <c r="AE270" s="229">
        <f t="shared" si="266"/>
        <v>0</v>
      </c>
      <c r="AF270" s="229">
        <f t="shared" si="266"/>
        <v>0</v>
      </c>
      <c r="AG270" s="229">
        <f t="shared" si="266"/>
        <v>0</v>
      </c>
      <c r="AH270" s="229">
        <f t="shared" si="266"/>
        <v>0</v>
      </c>
      <c r="AI270" s="229">
        <f t="shared" si="266"/>
        <v>0</v>
      </c>
      <c r="AJ270" s="229">
        <f t="shared" si="266"/>
        <v>0</v>
      </c>
      <c r="AK270" s="229">
        <f t="shared" si="266"/>
        <v>0</v>
      </c>
      <c r="AL270" s="229">
        <f t="shared" si="266"/>
        <v>0</v>
      </c>
      <c r="AM270" s="229">
        <f t="shared" si="267"/>
        <v>0</v>
      </c>
      <c r="AN270" s="229">
        <f t="shared" si="267"/>
        <v>0</v>
      </c>
      <c r="AO270" s="229">
        <f t="shared" si="268"/>
        <v>0</v>
      </c>
      <c r="AP270" s="229">
        <f t="shared" si="268"/>
        <v>0</v>
      </c>
      <c r="AQ270" s="229">
        <f t="shared" si="268"/>
        <v>0</v>
      </c>
      <c r="AR270" s="229">
        <f t="shared" si="268"/>
        <v>0</v>
      </c>
      <c r="AS270" s="229">
        <f t="shared" si="268"/>
        <v>0</v>
      </c>
      <c r="AT270" s="229">
        <f t="shared" si="268"/>
        <v>0</v>
      </c>
      <c r="AU270" s="229">
        <f t="shared" si="268"/>
        <v>0</v>
      </c>
      <c r="AV270" s="229">
        <f t="shared" si="268"/>
        <v>0</v>
      </c>
      <c r="AW270" s="229">
        <f t="shared" si="268"/>
        <v>0</v>
      </c>
      <c r="AX270" s="229">
        <f t="shared" si="268"/>
        <v>0</v>
      </c>
      <c r="AY270" s="229">
        <f t="shared" si="268"/>
        <v>0</v>
      </c>
      <c r="AZ270" s="229">
        <f t="shared" si="268"/>
        <v>0</v>
      </c>
      <c r="BA270" s="229">
        <f t="shared" si="268"/>
        <v>0</v>
      </c>
      <c r="BB270" s="229">
        <f t="shared" si="268"/>
        <v>0</v>
      </c>
      <c r="BC270" s="229">
        <f t="shared" si="268"/>
        <v>0</v>
      </c>
      <c r="BD270" s="229">
        <f t="shared" si="268"/>
        <v>0</v>
      </c>
      <c r="BE270" s="229">
        <f t="shared" si="268"/>
        <v>0</v>
      </c>
      <c r="BF270" s="229">
        <f t="shared" si="268"/>
        <v>0</v>
      </c>
      <c r="BG270" s="229">
        <f t="shared" si="268"/>
        <v>0</v>
      </c>
      <c r="BH270" s="229">
        <f t="shared" si="268"/>
        <v>0</v>
      </c>
      <c r="BI270" s="229">
        <f t="shared" si="268"/>
        <v>0</v>
      </c>
      <c r="BJ270" s="229">
        <f t="shared" si="268"/>
        <v>0</v>
      </c>
      <c r="BK270" s="229">
        <f t="shared" si="268"/>
        <v>0</v>
      </c>
      <c r="BL270" s="229">
        <f t="shared" si="268"/>
        <v>0</v>
      </c>
      <c r="BM270" s="229">
        <f t="shared" si="268"/>
        <v>0</v>
      </c>
      <c r="BN270" s="229">
        <f t="shared" si="268"/>
        <v>0</v>
      </c>
      <c r="BO270" s="229">
        <f t="shared" si="268"/>
        <v>0</v>
      </c>
      <c r="BP270" s="229">
        <f t="shared" si="268"/>
        <v>0</v>
      </c>
      <c r="BQ270" s="229">
        <f t="shared" si="268"/>
        <v>0</v>
      </c>
      <c r="BR270" s="229">
        <f t="shared" si="268"/>
        <v>0</v>
      </c>
      <c r="BS270" s="229">
        <f t="shared" si="268"/>
        <v>0</v>
      </c>
      <c r="BT270" s="229">
        <f t="shared" si="268"/>
        <v>0</v>
      </c>
      <c r="BU270" s="229">
        <f t="shared" si="268"/>
        <v>0</v>
      </c>
      <c r="BV270" s="229">
        <f t="shared" si="268"/>
        <v>0</v>
      </c>
      <c r="BW270" s="229">
        <f t="shared" si="268"/>
        <v>0</v>
      </c>
      <c r="BX270" s="229">
        <f t="shared" si="268"/>
        <v>0</v>
      </c>
      <c r="BY270" s="229">
        <f t="shared" si="268"/>
        <v>0</v>
      </c>
      <c r="BZ270" s="229">
        <f t="shared" si="268"/>
        <v>0</v>
      </c>
    </row>
    <row r="271" spans="1:78" s="310" customFormat="1" x14ac:dyDescent="0.2">
      <c r="A271" s="310" t="str">
        <f t="shared" si="263"/>
        <v>Roll-in 6</v>
      </c>
      <c r="B271" s="307">
        <f t="shared" si="263"/>
        <v>1</v>
      </c>
      <c r="C271" s="7">
        <f t="shared" si="255"/>
        <v>33</v>
      </c>
      <c r="D271" s="165">
        <f t="shared" si="253"/>
        <v>44469</v>
      </c>
      <c r="E271" s="68"/>
      <c r="F271" s="77"/>
      <c r="G271" s="229">
        <f t="shared" si="261"/>
        <v>0</v>
      </c>
      <c r="H271" s="229">
        <f t="shared" si="261"/>
        <v>0</v>
      </c>
      <c r="I271" s="229">
        <f t="shared" si="261"/>
        <v>0</v>
      </c>
      <c r="J271" s="229">
        <f t="shared" si="261"/>
        <v>0</v>
      </c>
      <c r="K271" s="229">
        <f t="shared" si="261"/>
        <v>0</v>
      </c>
      <c r="L271" s="229">
        <f t="shared" si="261"/>
        <v>0</v>
      </c>
      <c r="M271" s="229">
        <f t="shared" si="261"/>
        <v>0</v>
      </c>
      <c r="N271" s="229">
        <f t="shared" si="261"/>
        <v>0</v>
      </c>
      <c r="O271" s="229">
        <f t="shared" si="261"/>
        <v>0</v>
      </c>
      <c r="P271" s="229">
        <f t="shared" si="261"/>
        <v>0</v>
      </c>
      <c r="Q271" s="229">
        <f t="shared" si="261"/>
        <v>0</v>
      </c>
      <c r="R271" s="229">
        <f t="shared" si="261"/>
        <v>0</v>
      </c>
      <c r="S271" s="229">
        <f t="shared" si="261"/>
        <v>0</v>
      </c>
      <c r="T271" s="229">
        <f t="shared" si="261"/>
        <v>0</v>
      </c>
      <c r="U271" s="229">
        <f t="shared" si="261"/>
        <v>0</v>
      </c>
      <c r="V271" s="229">
        <f t="shared" si="261"/>
        <v>0</v>
      </c>
      <c r="W271" s="229">
        <f t="shared" si="266"/>
        <v>0</v>
      </c>
      <c r="X271" s="229">
        <f t="shared" si="266"/>
        <v>0</v>
      </c>
      <c r="Y271" s="229">
        <f t="shared" si="266"/>
        <v>0</v>
      </c>
      <c r="Z271" s="229">
        <f t="shared" si="266"/>
        <v>0</v>
      </c>
      <c r="AA271" s="229">
        <f t="shared" si="266"/>
        <v>0</v>
      </c>
      <c r="AB271" s="229">
        <f t="shared" si="266"/>
        <v>0</v>
      </c>
      <c r="AC271" s="229">
        <f t="shared" si="266"/>
        <v>0</v>
      </c>
      <c r="AD271" s="229">
        <f t="shared" si="266"/>
        <v>0</v>
      </c>
      <c r="AE271" s="229">
        <f t="shared" si="266"/>
        <v>0</v>
      </c>
      <c r="AF271" s="229">
        <f t="shared" si="266"/>
        <v>0</v>
      </c>
      <c r="AG271" s="229">
        <f t="shared" si="266"/>
        <v>0</v>
      </c>
      <c r="AH271" s="229">
        <f t="shared" si="266"/>
        <v>0</v>
      </c>
      <c r="AI271" s="229">
        <f t="shared" si="266"/>
        <v>0</v>
      </c>
      <c r="AJ271" s="229">
        <f t="shared" si="266"/>
        <v>0</v>
      </c>
      <c r="AK271" s="229">
        <f t="shared" si="266"/>
        <v>0</v>
      </c>
      <c r="AL271" s="229">
        <f t="shared" si="266"/>
        <v>0</v>
      </c>
      <c r="AM271" s="229">
        <f t="shared" si="267"/>
        <v>0</v>
      </c>
      <c r="AN271" s="229">
        <f t="shared" si="267"/>
        <v>0</v>
      </c>
      <c r="AO271" s="229">
        <f t="shared" si="268"/>
        <v>0</v>
      </c>
      <c r="AP271" s="229">
        <f t="shared" si="268"/>
        <v>0</v>
      </c>
      <c r="AQ271" s="229">
        <f t="shared" si="268"/>
        <v>0</v>
      </c>
      <c r="AR271" s="229">
        <f t="shared" si="268"/>
        <v>0</v>
      </c>
      <c r="AS271" s="229">
        <f t="shared" si="268"/>
        <v>0</v>
      </c>
      <c r="AT271" s="229">
        <f t="shared" si="268"/>
        <v>0</v>
      </c>
      <c r="AU271" s="229">
        <f t="shared" si="268"/>
        <v>0</v>
      </c>
      <c r="AV271" s="229">
        <f t="shared" si="268"/>
        <v>0</v>
      </c>
      <c r="AW271" s="229">
        <f t="shared" si="268"/>
        <v>0</v>
      </c>
      <c r="AX271" s="229">
        <f t="shared" si="268"/>
        <v>0</v>
      </c>
      <c r="AY271" s="229">
        <f t="shared" si="268"/>
        <v>0</v>
      </c>
      <c r="AZ271" s="229">
        <f t="shared" si="268"/>
        <v>0</v>
      </c>
      <c r="BA271" s="229">
        <f t="shared" si="268"/>
        <v>0</v>
      </c>
      <c r="BB271" s="229">
        <f t="shared" si="268"/>
        <v>0</v>
      </c>
      <c r="BC271" s="229">
        <f t="shared" si="268"/>
        <v>0</v>
      </c>
      <c r="BD271" s="229">
        <f t="shared" si="268"/>
        <v>0</v>
      </c>
      <c r="BE271" s="229">
        <f t="shared" si="268"/>
        <v>0</v>
      </c>
      <c r="BF271" s="229">
        <f t="shared" si="268"/>
        <v>0</v>
      </c>
      <c r="BG271" s="229">
        <f t="shared" si="268"/>
        <v>0</v>
      </c>
      <c r="BH271" s="229">
        <f t="shared" si="268"/>
        <v>0</v>
      </c>
      <c r="BI271" s="229">
        <f t="shared" si="268"/>
        <v>0</v>
      </c>
      <c r="BJ271" s="229">
        <f t="shared" si="268"/>
        <v>0</v>
      </c>
      <c r="BK271" s="229">
        <f t="shared" si="268"/>
        <v>0</v>
      </c>
      <c r="BL271" s="229">
        <f t="shared" si="268"/>
        <v>0</v>
      </c>
      <c r="BM271" s="229">
        <f t="shared" si="268"/>
        <v>0</v>
      </c>
      <c r="BN271" s="229">
        <f t="shared" si="268"/>
        <v>0</v>
      </c>
      <c r="BO271" s="229">
        <f t="shared" si="268"/>
        <v>0</v>
      </c>
      <c r="BP271" s="229">
        <f t="shared" si="268"/>
        <v>0</v>
      </c>
      <c r="BQ271" s="229">
        <f t="shared" si="268"/>
        <v>0</v>
      </c>
      <c r="BR271" s="229">
        <f t="shared" si="268"/>
        <v>0</v>
      </c>
      <c r="BS271" s="229">
        <f t="shared" si="268"/>
        <v>0</v>
      </c>
      <c r="BT271" s="229">
        <f t="shared" si="268"/>
        <v>0</v>
      </c>
      <c r="BU271" s="229">
        <f t="shared" si="268"/>
        <v>0</v>
      </c>
      <c r="BV271" s="229">
        <f t="shared" si="268"/>
        <v>0</v>
      </c>
      <c r="BW271" s="229">
        <f t="shared" si="268"/>
        <v>0</v>
      </c>
      <c r="BX271" s="229">
        <f t="shared" si="268"/>
        <v>0</v>
      </c>
      <c r="BY271" s="229">
        <f t="shared" si="268"/>
        <v>0</v>
      </c>
      <c r="BZ271" s="229">
        <f t="shared" si="268"/>
        <v>0</v>
      </c>
    </row>
    <row r="272" spans="1:78" s="310" customFormat="1" x14ac:dyDescent="0.2">
      <c r="A272" s="310" t="str">
        <f t="shared" si="263"/>
        <v>Roll-in 6</v>
      </c>
      <c r="B272" s="307">
        <f t="shared" si="263"/>
        <v>1</v>
      </c>
      <c r="C272" s="7">
        <f t="shared" si="255"/>
        <v>34</v>
      </c>
      <c r="D272" s="165">
        <f t="shared" ref="D272:D298" si="269">D45</f>
        <v>44500</v>
      </c>
      <c r="E272" s="68"/>
      <c r="F272" s="77"/>
      <c r="G272" s="229">
        <f t="shared" si="261"/>
        <v>0</v>
      </c>
      <c r="H272" s="229">
        <f t="shared" si="261"/>
        <v>0</v>
      </c>
      <c r="I272" s="229">
        <f t="shared" si="261"/>
        <v>0</v>
      </c>
      <c r="J272" s="229">
        <f t="shared" si="261"/>
        <v>0</v>
      </c>
      <c r="K272" s="229">
        <f t="shared" si="261"/>
        <v>0</v>
      </c>
      <c r="L272" s="229">
        <f t="shared" si="261"/>
        <v>0</v>
      </c>
      <c r="M272" s="229">
        <f t="shared" si="261"/>
        <v>0</v>
      </c>
      <c r="N272" s="229">
        <f t="shared" si="261"/>
        <v>0</v>
      </c>
      <c r="O272" s="229">
        <f t="shared" si="261"/>
        <v>0</v>
      </c>
      <c r="P272" s="229">
        <f t="shared" si="261"/>
        <v>0</v>
      </c>
      <c r="Q272" s="229">
        <f t="shared" si="261"/>
        <v>0</v>
      </c>
      <c r="R272" s="229">
        <f t="shared" si="261"/>
        <v>0</v>
      </c>
      <c r="S272" s="229">
        <f t="shared" si="261"/>
        <v>0</v>
      </c>
      <c r="T272" s="229">
        <f t="shared" si="261"/>
        <v>0</v>
      </c>
      <c r="U272" s="229">
        <f t="shared" si="261"/>
        <v>0</v>
      </c>
      <c r="V272" s="229">
        <f t="shared" si="261"/>
        <v>0</v>
      </c>
      <c r="W272" s="229">
        <f t="shared" si="266"/>
        <v>0</v>
      </c>
      <c r="X272" s="229">
        <f t="shared" si="266"/>
        <v>0</v>
      </c>
      <c r="Y272" s="229">
        <f t="shared" si="266"/>
        <v>0</v>
      </c>
      <c r="Z272" s="229">
        <f t="shared" si="266"/>
        <v>0</v>
      </c>
      <c r="AA272" s="229">
        <f t="shared" si="266"/>
        <v>0</v>
      </c>
      <c r="AB272" s="229">
        <f t="shared" si="266"/>
        <v>0</v>
      </c>
      <c r="AC272" s="229">
        <f t="shared" si="266"/>
        <v>0</v>
      </c>
      <c r="AD272" s="229">
        <f t="shared" si="266"/>
        <v>0</v>
      </c>
      <c r="AE272" s="229">
        <f t="shared" si="266"/>
        <v>0</v>
      </c>
      <c r="AF272" s="229">
        <f t="shared" si="266"/>
        <v>0</v>
      </c>
      <c r="AG272" s="229">
        <f t="shared" si="266"/>
        <v>0</v>
      </c>
      <c r="AH272" s="229">
        <f t="shared" si="266"/>
        <v>0</v>
      </c>
      <c r="AI272" s="229">
        <f t="shared" si="266"/>
        <v>0</v>
      </c>
      <c r="AJ272" s="229">
        <f t="shared" si="266"/>
        <v>0</v>
      </c>
      <c r="AK272" s="229">
        <f t="shared" si="266"/>
        <v>0</v>
      </c>
      <c r="AL272" s="229">
        <f t="shared" si="266"/>
        <v>0</v>
      </c>
      <c r="AM272" s="229">
        <f t="shared" si="267"/>
        <v>0</v>
      </c>
      <c r="AN272" s="229">
        <f t="shared" si="267"/>
        <v>0</v>
      </c>
      <c r="AO272" s="229">
        <f t="shared" si="268"/>
        <v>0</v>
      </c>
      <c r="AP272" s="229">
        <f t="shared" si="268"/>
        <v>0</v>
      </c>
      <c r="AQ272" s="229">
        <f t="shared" si="268"/>
        <v>0</v>
      </c>
      <c r="AR272" s="229">
        <f t="shared" si="268"/>
        <v>0</v>
      </c>
      <c r="AS272" s="229">
        <f t="shared" si="268"/>
        <v>0</v>
      </c>
      <c r="AT272" s="229">
        <f t="shared" si="268"/>
        <v>0</v>
      </c>
      <c r="AU272" s="229">
        <f t="shared" si="268"/>
        <v>0</v>
      </c>
      <c r="AV272" s="229">
        <f t="shared" si="268"/>
        <v>0</v>
      </c>
      <c r="AW272" s="229">
        <f t="shared" si="268"/>
        <v>0</v>
      </c>
      <c r="AX272" s="229">
        <f t="shared" si="268"/>
        <v>0</v>
      </c>
      <c r="AY272" s="229">
        <f t="shared" si="268"/>
        <v>0</v>
      </c>
      <c r="AZ272" s="229">
        <f t="shared" si="268"/>
        <v>0</v>
      </c>
      <c r="BA272" s="229">
        <f t="shared" si="268"/>
        <v>0</v>
      </c>
      <c r="BB272" s="229">
        <f t="shared" si="268"/>
        <v>0</v>
      </c>
      <c r="BC272" s="229">
        <f t="shared" si="268"/>
        <v>0</v>
      </c>
      <c r="BD272" s="229">
        <f t="shared" si="268"/>
        <v>0</v>
      </c>
      <c r="BE272" s="229">
        <f t="shared" si="268"/>
        <v>0</v>
      </c>
      <c r="BF272" s="229">
        <f t="shared" si="268"/>
        <v>0</v>
      </c>
      <c r="BG272" s="229">
        <f t="shared" si="268"/>
        <v>0</v>
      </c>
      <c r="BH272" s="229">
        <f t="shared" si="268"/>
        <v>0</v>
      </c>
      <c r="BI272" s="229">
        <f t="shared" si="268"/>
        <v>0</v>
      </c>
      <c r="BJ272" s="229">
        <f t="shared" si="268"/>
        <v>0</v>
      </c>
      <c r="BK272" s="229">
        <f t="shared" si="268"/>
        <v>0</v>
      </c>
      <c r="BL272" s="229">
        <f t="shared" si="268"/>
        <v>0</v>
      </c>
      <c r="BM272" s="229">
        <f t="shared" si="268"/>
        <v>0</v>
      </c>
      <c r="BN272" s="229">
        <f t="shared" si="268"/>
        <v>0</v>
      </c>
      <c r="BO272" s="229">
        <f t="shared" si="268"/>
        <v>0</v>
      </c>
      <c r="BP272" s="229">
        <f t="shared" si="268"/>
        <v>0</v>
      </c>
      <c r="BQ272" s="229">
        <f t="shared" si="268"/>
        <v>0</v>
      </c>
      <c r="BR272" s="229">
        <f t="shared" si="268"/>
        <v>0</v>
      </c>
      <c r="BS272" s="229">
        <f t="shared" si="268"/>
        <v>0</v>
      </c>
      <c r="BT272" s="229">
        <f t="shared" si="268"/>
        <v>0</v>
      </c>
      <c r="BU272" s="229">
        <f t="shared" ref="AO272:BZ279" si="270">IF($D272=BU$9,$E272*$G$3/2,IF(AND($C272+$E$3&gt;BU$8,BU$9&gt;$D272),$E272*$G$3,0))</f>
        <v>0</v>
      </c>
      <c r="BV272" s="229">
        <f t="shared" si="270"/>
        <v>0</v>
      </c>
      <c r="BW272" s="229">
        <f t="shared" si="270"/>
        <v>0</v>
      </c>
      <c r="BX272" s="229">
        <f t="shared" si="270"/>
        <v>0</v>
      </c>
      <c r="BY272" s="229">
        <f t="shared" si="270"/>
        <v>0</v>
      </c>
      <c r="BZ272" s="229">
        <f t="shared" si="270"/>
        <v>0</v>
      </c>
    </row>
    <row r="273" spans="1:78" s="310" customFormat="1" x14ac:dyDescent="0.2">
      <c r="A273" s="310" t="str">
        <f t="shared" si="263"/>
        <v>Roll-in 6</v>
      </c>
      <c r="B273" s="307">
        <f t="shared" si="263"/>
        <v>1</v>
      </c>
      <c r="C273" s="7">
        <f t="shared" si="255"/>
        <v>35</v>
      </c>
      <c r="D273" s="165">
        <f t="shared" si="269"/>
        <v>44530</v>
      </c>
      <c r="E273" s="68"/>
      <c r="F273" s="77"/>
      <c r="G273" s="229">
        <f t="shared" si="261"/>
        <v>0</v>
      </c>
      <c r="H273" s="229">
        <f t="shared" si="261"/>
        <v>0</v>
      </c>
      <c r="I273" s="229">
        <f t="shared" si="261"/>
        <v>0</v>
      </c>
      <c r="J273" s="229">
        <f t="shared" si="261"/>
        <v>0</v>
      </c>
      <c r="K273" s="229">
        <f t="shared" si="261"/>
        <v>0</v>
      </c>
      <c r="L273" s="229">
        <f t="shared" si="261"/>
        <v>0</v>
      </c>
      <c r="M273" s="229">
        <f t="shared" si="261"/>
        <v>0</v>
      </c>
      <c r="N273" s="229">
        <f t="shared" si="261"/>
        <v>0</v>
      </c>
      <c r="O273" s="229">
        <f t="shared" si="261"/>
        <v>0</v>
      </c>
      <c r="P273" s="229">
        <f t="shared" si="261"/>
        <v>0</v>
      </c>
      <c r="Q273" s="229">
        <f t="shared" si="261"/>
        <v>0</v>
      </c>
      <c r="R273" s="229">
        <f t="shared" si="261"/>
        <v>0</v>
      </c>
      <c r="S273" s="229">
        <f t="shared" si="261"/>
        <v>0</v>
      </c>
      <c r="T273" s="229">
        <f t="shared" si="261"/>
        <v>0</v>
      </c>
      <c r="U273" s="229">
        <f t="shared" si="261"/>
        <v>0</v>
      </c>
      <c r="V273" s="229">
        <f t="shared" si="261"/>
        <v>0</v>
      </c>
      <c r="W273" s="229">
        <f t="shared" si="266"/>
        <v>0</v>
      </c>
      <c r="X273" s="229">
        <f t="shared" si="266"/>
        <v>0</v>
      </c>
      <c r="Y273" s="229">
        <f t="shared" si="266"/>
        <v>0</v>
      </c>
      <c r="Z273" s="229">
        <f t="shared" si="266"/>
        <v>0</v>
      </c>
      <c r="AA273" s="229">
        <f t="shared" si="266"/>
        <v>0</v>
      </c>
      <c r="AB273" s="229">
        <f t="shared" si="266"/>
        <v>0</v>
      </c>
      <c r="AC273" s="229">
        <f t="shared" si="266"/>
        <v>0</v>
      </c>
      <c r="AD273" s="229">
        <f t="shared" si="266"/>
        <v>0</v>
      </c>
      <c r="AE273" s="229">
        <f t="shared" si="266"/>
        <v>0</v>
      </c>
      <c r="AF273" s="229">
        <f t="shared" si="266"/>
        <v>0</v>
      </c>
      <c r="AG273" s="229">
        <f t="shared" si="266"/>
        <v>0</v>
      </c>
      <c r="AH273" s="229">
        <f t="shared" si="266"/>
        <v>0</v>
      </c>
      <c r="AI273" s="229">
        <f t="shared" si="266"/>
        <v>0</v>
      </c>
      <c r="AJ273" s="229">
        <f t="shared" si="266"/>
        <v>0</v>
      </c>
      <c r="AK273" s="229">
        <f t="shared" si="266"/>
        <v>0</v>
      </c>
      <c r="AL273" s="229">
        <f t="shared" si="266"/>
        <v>0</v>
      </c>
      <c r="AM273" s="229">
        <f t="shared" si="267"/>
        <v>0</v>
      </c>
      <c r="AN273" s="229">
        <f t="shared" si="267"/>
        <v>0</v>
      </c>
      <c r="AO273" s="229">
        <f t="shared" si="270"/>
        <v>0</v>
      </c>
      <c r="AP273" s="229">
        <f t="shared" si="270"/>
        <v>0</v>
      </c>
      <c r="AQ273" s="229">
        <f t="shared" si="270"/>
        <v>0</v>
      </c>
      <c r="AR273" s="229">
        <f t="shared" si="270"/>
        <v>0</v>
      </c>
      <c r="AS273" s="229">
        <f t="shared" si="270"/>
        <v>0</v>
      </c>
      <c r="AT273" s="229">
        <f t="shared" si="270"/>
        <v>0</v>
      </c>
      <c r="AU273" s="229">
        <f t="shared" si="270"/>
        <v>0</v>
      </c>
      <c r="AV273" s="229">
        <f t="shared" si="270"/>
        <v>0</v>
      </c>
      <c r="AW273" s="229">
        <f t="shared" si="270"/>
        <v>0</v>
      </c>
      <c r="AX273" s="229">
        <f t="shared" si="270"/>
        <v>0</v>
      </c>
      <c r="AY273" s="229">
        <f t="shared" si="270"/>
        <v>0</v>
      </c>
      <c r="AZ273" s="229">
        <f t="shared" si="270"/>
        <v>0</v>
      </c>
      <c r="BA273" s="229">
        <f t="shared" si="270"/>
        <v>0</v>
      </c>
      <c r="BB273" s="229">
        <f t="shared" si="270"/>
        <v>0</v>
      </c>
      <c r="BC273" s="229">
        <f t="shared" si="270"/>
        <v>0</v>
      </c>
      <c r="BD273" s="229">
        <f t="shared" si="270"/>
        <v>0</v>
      </c>
      <c r="BE273" s="229">
        <f t="shared" si="270"/>
        <v>0</v>
      </c>
      <c r="BF273" s="229">
        <f t="shared" si="270"/>
        <v>0</v>
      </c>
      <c r="BG273" s="229">
        <f t="shared" si="270"/>
        <v>0</v>
      </c>
      <c r="BH273" s="229">
        <f t="shared" si="270"/>
        <v>0</v>
      </c>
      <c r="BI273" s="229">
        <f t="shared" si="270"/>
        <v>0</v>
      </c>
      <c r="BJ273" s="229">
        <f t="shared" si="270"/>
        <v>0</v>
      </c>
      <c r="BK273" s="229">
        <f t="shared" si="270"/>
        <v>0</v>
      </c>
      <c r="BL273" s="229">
        <f t="shared" si="270"/>
        <v>0</v>
      </c>
      <c r="BM273" s="229">
        <f t="shared" si="270"/>
        <v>0</v>
      </c>
      <c r="BN273" s="229">
        <f t="shared" si="270"/>
        <v>0</v>
      </c>
      <c r="BO273" s="229">
        <f t="shared" si="270"/>
        <v>0</v>
      </c>
      <c r="BP273" s="229">
        <f t="shared" si="270"/>
        <v>0</v>
      </c>
      <c r="BQ273" s="229">
        <f t="shared" si="270"/>
        <v>0</v>
      </c>
      <c r="BR273" s="229">
        <f t="shared" si="270"/>
        <v>0</v>
      </c>
      <c r="BS273" s="229">
        <f t="shared" si="270"/>
        <v>0</v>
      </c>
      <c r="BT273" s="229">
        <f t="shared" si="270"/>
        <v>0</v>
      </c>
      <c r="BU273" s="229">
        <f t="shared" si="270"/>
        <v>0</v>
      </c>
      <c r="BV273" s="229">
        <f t="shared" si="270"/>
        <v>0</v>
      </c>
      <c r="BW273" s="229">
        <f t="shared" si="270"/>
        <v>0</v>
      </c>
      <c r="BX273" s="229">
        <f t="shared" si="270"/>
        <v>0</v>
      </c>
      <c r="BY273" s="229">
        <f t="shared" si="270"/>
        <v>0</v>
      </c>
      <c r="BZ273" s="229">
        <f t="shared" si="270"/>
        <v>0</v>
      </c>
    </row>
    <row r="274" spans="1:78" s="310" customFormat="1" x14ac:dyDescent="0.2">
      <c r="A274" s="310" t="str">
        <f t="shared" si="263"/>
        <v>Roll-in 6</v>
      </c>
      <c r="B274" s="307">
        <f t="shared" si="263"/>
        <v>0</v>
      </c>
      <c r="C274" s="7">
        <f t="shared" si="255"/>
        <v>36</v>
      </c>
      <c r="D274" s="165">
        <f t="shared" si="269"/>
        <v>44561</v>
      </c>
      <c r="E274" s="68"/>
      <c r="F274" s="77"/>
      <c r="G274" s="229">
        <f t="shared" si="261"/>
        <v>0</v>
      </c>
      <c r="H274" s="229">
        <f t="shared" si="261"/>
        <v>0</v>
      </c>
      <c r="I274" s="229">
        <f t="shared" si="261"/>
        <v>0</v>
      </c>
      <c r="J274" s="229">
        <f t="shared" si="261"/>
        <v>0</v>
      </c>
      <c r="K274" s="229">
        <f t="shared" si="261"/>
        <v>0</v>
      </c>
      <c r="L274" s="229">
        <f t="shared" si="261"/>
        <v>0</v>
      </c>
      <c r="M274" s="229">
        <f t="shared" si="261"/>
        <v>0</v>
      </c>
      <c r="N274" s="229">
        <f t="shared" si="261"/>
        <v>0</v>
      </c>
      <c r="O274" s="229">
        <f t="shared" si="261"/>
        <v>0</v>
      </c>
      <c r="P274" s="229">
        <f t="shared" si="261"/>
        <v>0</v>
      </c>
      <c r="Q274" s="229">
        <f t="shared" si="261"/>
        <v>0</v>
      </c>
      <c r="R274" s="229">
        <f t="shared" si="261"/>
        <v>0</v>
      </c>
      <c r="S274" s="229">
        <f t="shared" si="261"/>
        <v>0</v>
      </c>
      <c r="T274" s="229">
        <f t="shared" si="261"/>
        <v>0</v>
      </c>
      <c r="U274" s="229">
        <f t="shared" si="261"/>
        <v>0</v>
      </c>
      <c r="V274" s="229">
        <f>IF($D274=V$9,$E274*$G$3/2,IF(AND($C274+$E$3&gt;V$8,V$9&gt;$D274),$E274*$G$3,0))</f>
        <v>0</v>
      </c>
      <c r="W274" s="229">
        <f t="shared" si="266"/>
        <v>0</v>
      </c>
      <c r="X274" s="229">
        <f t="shared" si="266"/>
        <v>0</v>
      </c>
      <c r="Y274" s="229">
        <f t="shared" si="266"/>
        <v>0</v>
      </c>
      <c r="Z274" s="229">
        <f t="shared" si="266"/>
        <v>0</v>
      </c>
      <c r="AA274" s="229">
        <f t="shared" si="266"/>
        <v>0</v>
      </c>
      <c r="AB274" s="229">
        <f t="shared" si="266"/>
        <v>0</v>
      </c>
      <c r="AC274" s="229">
        <f t="shared" si="266"/>
        <v>0</v>
      </c>
      <c r="AD274" s="229">
        <f t="shared" si="266"/>
        <v>0</v>
      </c>
      <c r="AE274" s="229">
        <f t="shared" si="266"/>
        <v>0</v>
      </c>
      <c r="AF274" s="229">
        <f t="shared" si="266"/>
        <v>0</v>
      </c>
      <c r="AG274" s="229">
        <f t="shared" si="266"/>
        <v>0</v>
      </c>
      <c r="AH274" s="229">
        <f t="shared" si="266"/>
        <v>0</v>
      </c>
      <c r="AI274" s="229">
        <f t="shared" si="266"/>
        <v>0</v>
      </c>
      <c r="AJ274" s="229">
        <f t="shared" si="266"/>
        <v>0</v>
      </c>
      <c r="AK274" s="229">
        <f t="shared" si="266"/>
        <v>0</v>
      </c>
      <c r="AL274" s="229">
        <f t="shared" si="266"/>
        <v>0</v>
      </c>
      <c r="AM274" s="229">
        <f t="shared" si="267"/>
        <v>0</v>
      </c>
      <c r="AN274" s="229">
        <f t="shared" si="267"/>
        <v>0</v>
      </c>
      <c r="AO274" s="229">
        <f t="shared" si="270"/>
        <v>0</v>
      </c>
      <c r="AP274" s="229">
        <f t="shared" si="270"/>
        <v>0</v>
      </c>
      <c r="AQ274" s="229">
        <f t="shared" si="270"/>
        <v>0</v>
      </c>
      <c r="AR274" s="229">
        <f t="shared" si="270"/>
        <v>0</v>
      </c>
      <c r="AS274" s="229">
        <f t="shared" si="270"/>
        <v>0</v>
      </c>
      <c r="AT274" s="229">
        <f t="shared" si="270"/>
        <v>0</v>
      </c>
      <c r="AU274" s="229">
        <f t="shared" si="270"/>
        <v>0</v>
      </c>
      <c r="AV274" s="229">
        <f t="shared" si="270"/>
        <v>0</v>
      </c>
      <c r="AW274" s="229">
        <f t="shared" si="270"/>
        <v>0</v>
      </c>
      <c r="AX274" s="229">
        <f t="shared" si="270"/>
        <v>0</v>
      </c>
      <c r="AY274" s="229">
        <f t="shared" si="270"/>
        <v>0</v>
      </c>
      <c r="AZ274" s="229">
        <f t="shared" si="270"/>
        <v>0</v>
      </c>
      <c r="BA274" s="229">
        <f t="shared" si="270"/>
        <v>0</v>
      </c>
      <c r="BB274" s="229">
        <f t="shared" si="270"/>
        <v>0</v>
      </c>
      <c r="BC274" s="229">
        <f t="shared" si="270"/>
        <v>0</v>
      </c>
      <c r="BD274" s="229">
        <f t="shared" si="270"/>
        <v>0</v>
      </c>
      <c r="BE274" s="229">
        <f t="shared" si="270"/>
        <v>0</v>
      </c>
      <c r="BF274" s="229">
        <f t="shared" si="270"/>
        <v>0</v>
      </c>
      <c r="BG274" s="229">
        <f t="shared" si="270"/>
        <v>0</v>
      </c>
      <c r="BH274" s="229">
        <f t="shared" si="270"/>
        <v>0</v>
      </c>
      <c r="BI274" s="229">
        <f t="shared" si="270"/>
        <v>0</v>
      </c>
      <c r="BJ274" s="229">
        <f t="shared" si="270"/>
        <v>0</v>
      </c>
      <c r="BK274" s="229">
        <f t="shared" si="270"/>
        <v>0</v>
      </c>
      <c r="BL274" s="229">
        <f t="shared" si="270"/>
        <v>0</v>
      </c>
      <c r="BM274" s="229">
        <f t="shared" si="270"/>
        <v>0</v>
      </c>
      <c r="BN274" s="229">
        <f t="shared" si="270"/>
        <v>0</v>
      </c>
      <c r="BO274" s="229">
        <f t="shared" si="270"/>
        <v>0</v>
      </c>
      <c r="BP274" s="229">
        <f t="shared" si="270"/>
        <v>0</v>
      </c>
      <c r="BQ274" s="229">
        <f t="shared" si="270"/>
        <v>0</v>
      </c>
      <c r="BR274" s="229">
        <f t="shared" si="270"/>
        <v>0</v>
      </c>
      <c r="BS274" s="229">
        <f t="shared" si="270"/>
        <v>0</v>
      </c>
      <c r="BT274" s="229">
        <f t="shared" si="270"/>
        <v>0</v>
      </c>
      <c r="BU274" s="229">
        <f t="shared" si="270"/>
        <v>0</v>
      </c>
      <c r="BV274" s="229">
        <f t="shared" si="270"/>
        <v>0</v>
      </c>
      <c r="BW274" s="229">
        <f t="shared" si="270"/>
        <v>0</v>
      </c>
      <c r="BX274" s="229">
        <f t="shared" si="270"/>
        <v>0</v>
      </c>
      <c r="BY274" s="229">
        <f t="shared" si="270"/>
        <v>0</v>
      </c>
      <c r="BZ274" s="229">
        <f t="shared" si="270"/>
        <v>0</v>
      </c>
    </row>
    <row r="275" spans="1:78" s="310" customFormat="1" x14ac:dyDescent="0.2">
      <c r="A275" s="310" t="str">
        <f t="shared" si="263"/>
        <v>Roll-in 6</v>
      </c>
      <c r="B275" s="307">
        <f t="shared" si="263"/>
        <v>0</v>
      </c>
      <c r="C275" s="7">
        <f t="shared" si="255"/>
        <v>37</v>
      </c>
      <c r="D275" s="165">
        <f t="shared" si="269"/>
        <v>44592</v>
      </c>
      <c r="E275" s="68"/>
      <c r="F275" s="77"/>
      <c r="G275" s="229">
        <f t="shared" ref="G275:V290" si="271">IF($D275=G$9,$E275*$G$3/2,IF(AND($C275+$E$3&gt;G$8,G$9&gt;$D275),$E275*$G$3,0))</f>
        <v>0</v>
      </c>
      <c r="H275" s="229">
        <f t="shared" si="271"/>
        <v>0</v>
      </c>
      <c r="I275" s="229">
        <f t="shared" si="271"/>
        <v>0</v>
      </c>
      <c r="J275" s="229">
        <f t="shared" si="271"/>
        <v>0</v>
      </c>
      <c r="K275" s="229">
        <f t="shared" si="271"/>
        <v>0</v>
      </c>
      <c r="L275" s="229">
        <f t="shared" si="271"/>
        <v>0</v>
      </c>
      <c r="M275" s="229">
        <f t="shared" si="271"/>
        <v>0</v>
      </c>
      <c r="N275" s="229">
        <f t="shared" si="271"/>
        <v>0</v>
      </c>
      <c r="O275" s="229">
        <f t="shared" si="271"/>
        <v>0</v>
      </c>
      <c r="P275" s="229">
        <f t="shared" si="271"/>
        <v>0</v>
      </c>
      <c r="Q275" s="229">
        <f t="shared" si="271"/>
        <v>0</v>
      </c>
      <c r="R275" s="229">
        <f t="shared" si="271"/>
        <v>0</v>
      </c>
      <c r="S275" s="229">
        <f t="shared" si="271"/>
        <v>0</v>
      </c>
      <c r="T275" s="229">
        <f t="shared" si="271"/>
        <v>0</v>
      </c>
      <c r="U275" s="229">
        <f t="shared" si="271"/>
        <v>0</v>
      </c>
      <c r="V275" s="229">
        <f t="shared" si="271"/>
        <v>0</v>
      </c>
      <c r="W275" s="229">
        <f t="shared" si="266"/>
        <v>0</v>
      </c>
      <c r="X275" s="229">
        <f t="shared" si="266"/>
        <v>0</v>
      </c>
      <c r="Y275" s="229">
        <f t="shared" si="266"/>
        <v>0</v>
      </c>
      <c r="Z275" s="229">
        <f t="shared" si="266"/>
        <v>0</v>
      </c>
      <c r="AA275" s="229">
        <f t="shared" si="266"/>
        <v>0</v>
      </c>
      <c r="AB275" s="229">
        <f t="shared" si="266"/>
        <v>0</v>
      </c>
      <c r="AC275" s="229">
        <f t="shared" si="266"/>
        <v>0</v>
      </c>
      <c r="AD275" s="229">
        <f t="shared" si="266"/>
        <v>0</v>
      </c>
      <c r="AE275" s="229">
        <f t="shared" si="266"/>
        <v>0</v>
      </c>
      <c r="AF275" s="229">
        <f t="shared" si="266"/>
        <v>0</v>
      </c>
      <c r="AG275" s="229">
        <f t="shared" si="266"/>
        <v>0</v>
      </c>
      <c r="AH275" s="229">
        <f t="shared" si="266"/>
        <v>0</v>
      </c>
      <c r="AI275" s="229">
        <f t="shared" si="266"/>
        <v>0</v>
      </c>
      <c r="AJ275" s="229">
        <f t="shared" si="266"/>
        <v>0</v>
      </c>
      <c r="AK275" s="229">
        <f t="shared" si="266"/>
        <v>0</v>
      </c>
      <c r="AL275" s="229">
        <f t="shared" si="266"/>
        <v>0</v>
      </c>
      <c r="AM275" s="229">
        <f t="shared" si="267"/>
        <v>0</v>
      </c>
      <c r="AN275" s="229">
        <f t="shared" si="267"/>
        <v>0</v>
      </c>
      <c r="AO275" s="229">
        <f t="shared" si="270"/>
        <v>0</v>
      </c>
      <c r="AP275" s="229">
        <f t="shared" si="270"/>
        <v>0</v>
      </c>
      <c r="AQ275" s="229">
        <f t="shared" si="270"/>
        <v>0</v>
      </c>
      <c r="AR275" s="229">
        <f t="shared" si="270"/>
        <v>0</v>
      </c>
      <c r="AS275" s="229">
        <f t="shared" si="270"/>
        <v>0</v>
      </c>
      <c r="AT275" s="229">
        <f t="shared" si="270"/>
        <v>0</v>
      </c>
      <c r="AU275" s="229">
        <f t="shared" si="270"/>
        <v>0</v>
      </c>
      <c r="AV275" s="229">
        <f t="shared" si="270"/>
        <v>0</v>
      </c>
      <c r="AW275" s="229">
        <f t="shared" si="270"/>
        <v>0</v>
      </c>
      <c r="AX275" s="229">
        <f t="shared" si="270"/>
        <v>0</v>
      </c>
      <c r="AY275" s="229">
        <f t="shared" si="270"/>
        <v>0</v>
      </c>
      <c r="AZ275" s="229">
        <f t="shared" si="270"/>
        <v>0</v>
      </c>
      <c r="BA275" s="229">
        <f t="shared" si="270"/>
        <v>0</v>
      </c>
      <c r="BB275" s="229">
        <f t="shared" si="270"/>
        <v>0</v>
      </c>
      <c r="BC275" s="229">
        <f t="shared" si="270"/>
        <v>0</v>
      </c>
      <c r="BD275" s="229">
        <f t="shared" si="270"/>
        <v>0</v>
      </c>
      <c r="BE275" s="229">
        <f t="shared" si="270"/>
        <v>0</v>
      </c>
      <c r="BF275" s="229">
        <f t="shared" si="270"/>
        <v>0</v>
      </c>
      <c r="BG275" s="229">
        <f t="shared" si="270"/>
        <v>0</v>
      </c>
      <c r="BH275" s="229">
        <f t="shared" si="270"/>
        <v>0</v>
      </c>
      <c r="BI275" s="229">
        <f t="shared" si="270"/>
        <v>0</v>
      </c>
      <c r="BJ275" s="229">
        <f t="shared" si="270"/>
        <v>0</v>
      </c>
      <c r="BK275" s="229">
        <f t="shared" si="270"/>
        <v>0</v>
      </c>
      <c r="BL275" s="229">
        <f t="shared" si="270"/>
        <v>0</v>
      </c>
      <c r="BM275" s="229">
        <f t="shared" si="270"/>
        <v>0</v>
      </c>
      <c r="BN275" s="229">
        <f t="shared" si="270"/>
        <v>0</v>
      </c>
      <c r="BO275" s="229">
        <f t="shared" si="270"/>
        <v>0</v>
      </c>
      <c r="BP275" s="229">
        <f t="shared" si="270"/>
        <v>0</v>
      </c>
      <c r="BQ275" s="229">
        <f t="shared" si="270"/>
        <v>0</v>
      </c>
      <c r="BR275" s="229">
        <f t="shared" si="270"/>
        <v>0</v>
      </c>
      <c r="BS275" s="229">
        <f t="shared" si="270"/>
        <v>0</v>
      </c>
      <c r="BT275" s="229">
        <f t="shared" si="270"/>
        <v>0</v>
      </c>
      <c r="BU275" s="229">
        <f t="shared" si="270"/>
        <v>0</v>
      </c>
      <c r="BV275" s="229">
        <f t="shared" si="270"/>
        <v>0</v>
      </c>
      <c r="BW275" s="229">
        <f t="shared" si="270"/>
        <v>0</v>
      </c>
      <c r="BX275" s="229">
        <f t="shared" si="270"/>
        <v>0</v>
      </c>
      <c r="BY275" s="229">
        <f t="shared" si="270"/>
        <v>0</v>
      </c>
      <c r="BZ275" s="229">
        <f t="shared" si="270"/>
        <v>0</v>
      </c>
    </row>
    <row r="276" spans="1:78" s="310" customFormat="1" x14ac:dyDescent="0.2">
      <c r="A276" s="310" t="str">
        <f t="shared" si="263"/>
        <v>Roll-in 6</v>
      </c>
      <c r="B276" s="307">
        <f t="shared" si="263"/>
        <v>0</v>
      </c>
      <c r="C276" s="7">
        <f t="shared" si="255"/>
        <v>38</v>
      </c>
      <c r="D276" s="165">
        <f t="shared" si="269"/>
        <v>44620</v>
      </c>
      <c r="E276" s="68"/>
      <c r="F276" s="77"/>
      <c r="G276" s="229">
        <f t="shared" si="271"/>
        <v>0</v>
      </c>
      <c r="H276" s="229">
        <f t="shared" si="271"/>
        <v>0</v>
      </c>
      <c r="I276" s="229">
        <f t="shared" si="271"/>
        <v>0</v>
      </c>
      <c r="J276" s="229">
        <f t="shared" si="271"/>
        <v>0</v>
      </c>
      <c r="K276" s="229">
        <f t="shared" si="271"/>
        <v>0</v>
      </c>
      <c r="L276" s="229">
        <f t="shared" si="271"/>
        <v>0</v>
      </c>
      <c r="M276" s="229">
        <f t="shared" si="271"/>
        <v>0</v>
      </c>
      <c r="N276" s="229">
        <f t="shared" si="271"/>
        <v>0</v>
      </c>
      <c r="O276" s="229">
        <f t="shared" si="271"/>
        <v>0</v>
      </c>
      <c r="P276" s="229">
        <f t="shared" si="271"/>
        <v>0</v>
      </c>
      <c r="Q276" s="229">
        <f t="shared" si="271"/>
        <v>0</v>
      </c>
      <c r="R276" s="229">
        <f t="shared" si="271"/>
        <v>0</v>
      </c>
      <c r="S276" s="229">
        <f t="shared" si="271"/>
        <v>0</v>
      </c>
      <c r="T276" s="229">
        <f t="shared" si="271"/>
        <v>0</v>
      </c>
      <c r="U276" s="229">
        <f t="shared" si="271"/>
        <v>0</v>
      </c>
      <c r="V276" s="229">
        <f t="shared" si="271"/>
        <v>0</v>
      </c>
      <c r="W276" s="229">
        <f t="shared" si="266"/>
        <v>0</v>
      </c>
      <c r="X276" s="229">
        <f t="shared" si="266"/>
        <v>0</v>
      </c>
      <c r="Y276" s="229">
        <f t="shared" si="266"/>
        <v>0</v>
      </c>
      <c r="Z276" s="229">
        <f t="shared" si="266"/>
        <v>0</v>
      </c>
      <c r="AA276" s="229">
        <f t="shared" si="266"/>
        <v>0</v>
      </c>
      <c r="AB276" s="229">
        <f t="shared" si="266"/>
        <v>0</v>
      </c>
      <c r="AC276" s="229">
        <f t="shared" si="266"/>
        <v>0</v>
      </c>
      <c r="AD276" s="229">
        <f t="shared" si="266"/>
        <v>0</v>
      </c>
      <c r="AE276" s="229">
        <f t="shared" si="266"/>
        <v>0</v>
      </c>
      <c r="AF276" s="229">
        <f t="shared" si="266"/>
        <v>0</v>
      </c>
      <c r="AG276" s="229">
        <f t="shared" si="266"/>
        <v>0</v>
      </c>
      <c r="AH276" s="229">
        <f t="shared" si="266"/>
        <v>0</v>
      </c>
      <c r="AI276" s="229">
        <f t="shared" si="266"/>
        <v>0</v>
      </c>
      <c r="AJ276" s="229">
        <f t="shared" si="266"/>
        <v>0</v>
      </c>
      <c r="AK276" s="229">
        <f t="shared" si="266"/>
        <v>0</v>
      </c>
      <c r="AL276" s="229">
        <f t="shared" si="266"/>
        <v>0</v>
      </c>
      <c r="AM276" s="229">
        <f t="shared" si="267"/>
        <v>0</v>
      </c>
      <c r="AN276" s="229">
        <f t="shared" si="267"/>
        <v>0</v>
      </c>
      <c r="AO276" s="229">
        <f t="shared" si="270"/>
        <v>0</v>
      </c>
      <c r="AP276" s="229">
        <f t="shared" si="270"/>
        <v>0</v>
      </c>
      <c r="AQ276" s="229">
        <f t="shared" si="270"/>
        <v>0</v>
      </c>
      <c r="AR276" s="229">
        <f t="shared" si="270"/>
        <v>0</v>
      </c>
      <c r="AS276" s="229">
        <f t="shared" si="270"/>
        <v>0</v>
      </c>
      <c r="AT276" s="229">
        <f t="shared" si="270"/>
        <v>0</v>
      </c>
      <c r="AU276" s="229">
        <f t="shared" si="270"/>
        <v>0</v>
      </c>
      <c r="AV276" s="229">
        <f t="shared" si="270"/>
        <v>0</v>
      </c>
      <c r="AW276" s="229">
        <f t="shared" si="270"/>
        <v>0</v>
      </c>
      <c r="AX276" s="229">
        <f t="shared" si="270"/>
        <v>0</v>
      </c>
      <c r="AY276" s="229">
        <f t="shared" si="270"/>
        <v>0</v>
      </c>
      <c r="AZ276" s="229">
        <f t="shared" si="270"/>
        <v>0</v>
      </c>
      <c r="BA276" s="229">
        <f t="shared" si="270"/>
        <v>0</v>
      </c>
      <c r="BB276" s="229">
        <f t="shared" si="270"/>
        <v>0</v>
      </c>
      <c r="BC276" s="229">
        <f t="shared" si="270"/>
        <v>0</v>
      </c>
      <c r="BD276" s="229">
        <f t="shared" si="270"/>
        <v>0</v>
      </c>
      <c r="BE276" s="229">
        <f t="shared" si="270"/>
        <v>0</v>
      </c>
      <c r="BF276" s="229">
        <f t="shared" si="270"/>
        <v>0</v>
      </c>
      <c r="BG276" s="229">
        <f t="shared" si="270"/>
        <v>0</v>
      </c>
      <c r="BH276" s="229">
        <f t="shared" si="270"/>
        <v>0</v>
      </c>
      <c r="BI276" s="229">
        <f t="shared" si="270"/>
        <v>0</v>
      </c>
      <c r="BJ276" s="229">
        <f t="shared" si="270"/>
        <v>0</v>
      </c>
      <c r="BK276" s="229">
        <f t="shared" si="270"/>
        <v>0</v>
      </c>
      <c r="BL276" s="229">
        <f t="shared" si="270"/>
        <v>0</v>
      </c>
      <c r="BM276" s="229">
        <f t="shared" si="270"/>
        <v>0</v>
      </c>
      <c r="BN276" s="229">
        <f t="shared" si="270"/>
        <v>0</v>
      </c>
      <c r="BO276" s="229">
        <f t="shared" si="270"/>
        <v>0</v>
      </c>
      <c r="BP276" s="229">
        <f t="shared" si="270"/>
        <v>0</v>
      </c>
      <c r="BQ276" s="229">
        <f t="shared" si="270"/>
        <v>0</v>
      </c>
      <c r="BR276" s="229">
        <f t="shared" si="270"/>
        <v>0</v>
      </c>
      <c r="BS276" s="229">
        <f t="shared" si="270"/>
        <v>0</v>
      </c>
      <c r="BT276" s="229">
        <f t="shared" si="270"/>
        <v>0</v>
      </c>
      <c r="BU276" s="229">
        <f t="shared" si="270"/>
        <v>0</v>
      </c>
      <c r="BV276" s="229">
        <f t="shared" si="270"/>
        <v>0</v>
      </c>
      <c r="BW276" s="229">
        <f t="shared" si="270"/>
        <v>0</v>
      </c>
      <c r="BX276" s="229">
        <f t="shared" si="270"/>
        <v>0</v>
      </c>
      <c r="BY276" s="229">
        <f t="shared" si="270"/>
        <v>0</v>
      </c>
      <c r="BZ276" s="229">
        <f t="shared" si="270"/>
        <v>0</v>
      </c>
    </row>
    <row r="277" spans="1:78" s="310" customFormat="1" x14ac:dyDescent="0.2">
      <c r="A277" s="310" t="str">
        <f t="shared" si="263"/>
        <v>Roll-in 7</v>
      </c>
      <c r="B277" s="307">
        <f t="shared" si="263"/>
        <v>0</v>
      </c>
      <c r="C277" s="7">
        <f t="shared" si="255"/>
        <v>39</v>
      </c>
      <c r="D277" s="165">
        <f t="shared" si="269"/>
        <v>44651</v>
      </c>
      <c r="E277" s="68"/>
      <c r="F277" s="77"/>
      <c r="G277" s="229">
        <f t="shared" si="271"/>
        <v>0</v>
      </c>
      <c r="H277" s="229">
        <f t="shared" si="271"/>
        <v>0</v>
      </c>
      <c r="I277" s="229">
        <f t="shared" si="271"/>
        <v>0</v>
      </c>
      <c r="J277" s="229">
        <f t="shared" si="271"/>
        <v>0</v>
      </c>
      <c r="K277" s="229">
        <f t="shared" si="271"/>
        <v>0</v>
      </c>
      <c r="L277" s="229">
        <f t="shared" si="271"/>
        <v>0</v>
      </c>
      <c r="M277" s="229">
        <f t="shared" si="271"/>
        <v>0</v>
      </c>
      <c r="N277" s="229">
        <f t="shared" si="271"/>
        <v>0</v>
      </c>
      <c r="O277" s="229">
        <f t="shared" si="271"/>
        <v>0</v>
      </c>
      <c r="P277" s="229">
        <f t="shared" si="271"/>
        <v>0</v>
      </c>
      <c r="Q277" s="229">
        <f t="shared" si="271"/>
        <v>0</v>
      </c>
      <c r="R277" s="229">
        <f t="shared" si="271"/>
        <v>0</v>
      </c>
      <c r="S277" s="229">
        <f t="shared" si="271"/>
        <v>0</v>
      </c>
      <c r="T277" s="229">
        <f t="shared" si="271"/>
        <v>0</v>
      </c>
      <c r="U277" s="229">
        <f t="shared" si="271"/>
        <v>0</v>
      </c>
      <c r="V277" s="229">
        <f t="shared" si="271"/>
        <v>0</v>
      </c>
      <c r="W277" s="229">
        <f t="shared" si="266"/>
        <v>0</v>
      </c>
      <c r="X277" s="229">
        <f t="shared" si="266"/>
        <v>0</v>
      </c>
      <c r="Y277" s="229">
        <f t="shared" si="266"/>
        <v>0</v>
      </c>
      <c r="Z277" s="229">
        <f t="shared" si="266"/>
        <v>0</v>
      </c>
      <c r="AA277" s="229">
        <f t="shared" si="266"/>
        <v>0</v>
      </c>
      <c r="AB277" s="229">
        <f t="shared" si="266"/>
        <v>0</v>
      </c>
      <c r="AC277" s="229">
        <f t="shared" si="266"/>
        <v>0</v>
      </c>
      <c r="AD277" s="229">
        <f t="shared" si="266"/>
        <v>0</v>
      </c>
      <c r="AE277" s="229">
        <f t="shared" si="266"/>
        <v>0</v>
      </c>
      <c r="AF277" s="229">
        <f t="shared" si="266"/>
        <v>0</v>
      </c>
      <c r="AG277" s="229">
        <f t="shared" si="266"/>
        <v>0</v>
      </c>
      <c r="AH277" s="229">
        <f t="shared" si="266"/>
        <v>0</v>
      </c>
      <c r="AI277" s="229">
        <f t="shared" si="266"/>
        <v>0</v>
      </c>
      <c r="AJ277" s="229">
        <f t="shared" si="266"/>
        <v>0</v>
      </c>
      <c r="AK277" s="229">
        <f t="shared" si="266"/>
        <v>0</v>
      </c>
      <c r="AL277" s="229">
        <f t="shared" si="266"/>
        <v>0</v>
      </c>
      <c r="AM277" s="229">
        <f t="shared" si="267"/>
        <v>0</v>
      </c>
      <c r="AN277" s="229">
        <f t="shared" si="267"/>
        <v>0</v>
      </c>
      <c r="AO277" s="229">
        <f t="shared" si="270"/>
        <v>0</v>
      </c>
      <c r="AP277" s="229">
        <f t="shared" si="270"/>
        <v>0</v>
      </c>
      <c r="AQ277" s="229">
        <f t="shared" si="270"/>
        <v>0</v>
      </c>
      <c r="AR277" s="229">
        <f t="shared" si="270"/>
        <v>0</v>
      </c>
      <c r="AS277" s="229">
        <f t="shared" si="270"/>
        <v>0</v>
      </c>
      <c r="AT277" s="229">
        <f t="shared" si="270"/>
        <v>0</v>
      </c>
      <c r="AU277" s="229">
        <f t="shared" si="270"/>
        <v>0</v>
      </c>
      <c r="AV277" s="229">
        <f t="shared" si="270"/>
        <v>0</v>
      </c>
      <c r="AW277" s="229">
        <f t="shared" si="270"/>
        <v>0</v>
      </c>
      <c r="AX277" s="229">
        <f t="shared" si="270"/>
        <v>0</v>
      </c>
      <c r="AY277" s="229">
        <f t="shared" si="270"/>
        <v>0</v>
      </c>
      <c r="AZ277" s="229">
        <f t="shared" si="270"/>
        <v>0</v>
      </c>
      <c r="BA277" s="229">
        <f t="shared" si="270"/>
        <v>0</v>
      </c>
      <c r="BB277" s="229">
        <f t="shared" si="270"/>
        <v>0</v>
      </c>
      <c r="BC277" s="229">
        <f t="shared" si="270"/>
        <v>0</v>
      </c>
      <c r="BD277" s="229">
        <f t="shared" si="270"/>
        <v>0</v>
      </c>
      <c r="BE277" s="229">
        <f t="shared" si="270"/>
        <v>0</v>
      </c>
      <c r="BF277" s="229">
        <f t="shared" si="270"/>
        <v>0</v>
      </c>
      <c r="BG277" s="229">
        <f t="shared" si="270"/>
        <v>0</v>
      </c>
      <c r="BH277" s="229">
        <f t="shared" si="270"/>
        <v>0</v>
      </c>
      <c r="BI277" s="229">
        <f t="shared" si="270"/>
        <v>0</v>
      </c>
      <c r="BJ277" s="229">
        <f t="shared" si="270"/>
        <v>0</v>
      </c>
      <c r="BK277" s="229">
        <f t="shared" si="270"/>
        <v>0</v>
      </c>
      <c r="BL277" s="229">
        <f t="shared" si="270"/>
        <v>0</v>
      </c>
      <c r="BM277" s="229">
        <f t="shared" si="270"/>
        <v>0</v>
      </c>
      <c r="BN277" s="229">
        <f t="shared" si="270"/>
        <v>0</v>
      </c>
      <c r="BO277" s="229">
        <f t="shared" si="270"/>
        <v>0</v>
      </c>
      <c r="BP277" s="229">
        <f t="shared" si="270"/>
        <v>0</v>
      </c>
      <c r="BQ277" s="229">
        <f t="shared" si="270"/>
        <v>0</v>
      </c>
      <c r="BR277" s="229">
        <f t="shared" si="270"/>
        <v>0</v>
      </c>
      <c r="BS277" s="229">
        <f t="shared" si="270"/>
        <v>0</v>
      </c>
      <c r="BT277" s="229">
        <f t="shared" si="270"/>
        <v>0</v>
      </c>
      <c r="BU277" s="229">
        <f t="shared" si="270"/>
        <v>0</v>
      </c>
      <c r="BV277" s="229">
        <f t="shared" si="270"/>
        <v>0</v>
      </c>
      <c r="BW277" s="229">
        <f t="shared" si="270"/>
        <v>0</v>
      </c>
      <c r="BX277" s="229">
        <f t="shared" si="270"/>
        <v>0</v>
      </c>
      <c r="BY277" s="229">
        <f t="shared" si="270"/>
        <v>0</v>
      </c>
      <c r="BZ277" s="229">
        <f t="shared" si="270"/>
        <v>0</v>
      </c>
    </row>
    <row r="278" spans="1:78" s="310" customFormat="1" x14ac:dyDescent="0.2">
      <c r="A278" s="310" t="str">
        <f t="shared" si="263"/>
        <v>Roll-in 7</v>
      </c>
      <c r="B278" s="307">
        <f t="shared" si="263"/>
        <v>0</v>
      </c>
      <c r="C278" s="7">
        <f t="shared" si="255"/>
        <v>40</v>
      </c>
      <c r="D278" s="165">
        <f t="shared" si="269"/>
        <v>44681</v>
      </c>
      <c r="E278" s="68"/>
      <c r="F278" s="77"/>
      <c r="G278" s="229">
        <f t="shared" si="271"/>
        <v>0</v>
      </c>
      <c r="H278" s="229">
        <f t="shared" si="271"/>
        <v>0</v>
      </c>
      <c r="I278" s="229">
        <f t="shared" si="271"/>
        <v>0</v>
      </c>
      <c r="J278" s="229">
        <f t="shared" si="271"/>
        <v>0</v>
      </c>
      <c r="K278" s="229">
        <f t="shared" si="271"/>
        <v>0</v>
      </c>
      <c r="L278" s="229">
        <f t="shared" si="271"/>
        <v>0</v>
      </c>
      <c r="M278" s="229">
        <f t="shared" si="271"/>
        <v>0</v>
      </c>
      <c r="N278" s="229">
        <f t="shared" si="271"/>
        <v>0</v>
      </c>
      <c r="O278" s="229">
        <f t="shared" si="271"/>
        <v>0</v>
      </c>
      <c r="P278" s="229">
        <f t="shared" si="271"/>
        <v>0</v>
      </c>
      <c r="Q278" s="229">
        <f t="shared" si="271"/>
        <v>0</v>
      </c>
      <c r="R278" s="229">
        <f t="shared" si="271"/>
        <v>0</v>
      </c>
      <c r="S278" s="229">
        <f t="shared" si="271"/>
        <v>0</v>
      </c>
      <c r="T278" s="229">
        <f t="shared" si="271"/>
        <v>0</v>
      </c>
      <c r="U278" s="229">
        <f t="shared" si="271"/>
        <v>0</v>
      </c>
      <c r="V278" s="229">
        <f t="shared" si="271"/>
        <v>0</v>
      </c>
      <c r="W278" s="229">
        <f t="shared" si="266"/>
        <v>0</v>
      </c>
      <c r="X278" s="229">
        <f t="shared" si="266"/>
        <v>0</v>
      </c>
      <c r="Y278" s="229">
        <f t="shared" si="266"/>
        <v>0</v>
      </c>
      <c r="Z278" s="229">
        <f t="shared" si="266"/>
        <v>0</v>
      </c>
      <c r="AA278" s="229">
        <f t="shared" si="266"/>
        <v>0</v>
      </c>
      <c r="AB278" s="229">
        <f t="shared" si="266"/>
        <v>0</v>
      </c>
      <c r="AC278" s="229">
        <f t="shared" si="266"/>
        <v>0</v>
      </c>
      <c r="AD278" s="229">
        <f t="shared" si="266"/>
        <v>0</v>
      </c>
      <c r="AE278" s="229">
        <f t="shared" si="266"/>
        <v>0</v>
      </c>
      <c r="AF278" s="229">
        <f t="shared" si="266"/>
        <v>0</v>
      </c>
      <c r="AG278" s="229">
        <f t="shared" si="266"/>
        <v>0</v>
      </c>
      <c r="AH278" s="229">
        <f t="shared" si="266"/>
        <v>0</v>
      </c>
      <c r="AI278" s="229">
        <f t="shared" si="266"/>
        <v>0</v>
      </c>
      <c r="AJ278" s="229">
        <f t="shared" si="266"/>
        <v>0</v>
      </c>
      <c r="AK278" s="229">
        <f t="shared" si="266"/>
        <v>0</v>
      </c>
      <c r="AL278" s="229">
        <f t="shared" si="266"/>
        <v>0</v>
      </c>
      <c r="AM278" s="229">
        <f t="shared" si="267"/>
        <v>0</v>
      </c>
      <c r="AN278" s="229">
        <f t="shared" si="267"/>
        <v>0</v>
      </c>
      <c r="AO278" s="229">
        <f t="shared" si="270"/>
        <v>0</v>
      </c>
      <c r="AP278" s="229">
        <f t="shared" si="270"/>
        <v>0</v>
      </c>
      <c r="AQ278" s="229">
        <f t="shared" si="270"/>
        <v>0</v>
      </c>
      <c r="AR278" s="229">
        <f t="shared" si="270"/>
        <v>0</v>
      </c>
      <c r="AS278" s="229">
        <f t="shared" si="270"/>
        <v>0</v>
      </c>
      <c r="AT278" s="229">
        <f t="shared" si="270"/>
        <v>0</v>
      </c>
      <c r="AU278" s="229">
        <f t="shared" si="270"/>
        <v>0</v>
      </c>
      <c r="AV278" s="229">
        <f t="shared" si="270"/>
        <v>0</v>
      </c>
      <c r="AW278" s="229">
        <f t="shared" si="270"/>
        <v>0</v>
      </c>
      <c r="AX278" s="229">
        <f t="shared" si="270"/>
        <v>0</v>
      </c>
      <c r="AY278" s="229">
        <f t="shared" si="270"/>
        <v>0</v>
      </c>
      <c r="AZ278" s="229">
        <f t="shared" si="270"/>
        <v>0</v>
      </c>
      <c r="BA278" s="229">
        <f t="shared" si="270"/>
        <v>0</v>
      </c>
      <c r="BB278" s="229">
        <f t="shared" si="270"/>
        <v>0</v>
      </c>
      <c r="BC278" s="229">
        <f t="shared" si="270"/>
        <v>0</v>
      </c>
      <c r="BD278" s="229">
        <f t="shared" si="270"/>
        <v>0</v>
      </c>
      <c r="BE278" s="229">
        <f t="shared" si="270"/>
        <v>0</v>
      </c>
      <c r="BF278" s="229">
        <f t="shared" si="270"/>
        <v>0</v>
      </c>
      <c r="BG278" s="229">
        <f t="shared" si="270"/>
        <v>0</v>
      </c>
      <c r="BH278" s="229">
        <f t="shared" si="270"/>
        <v>0</v>
      </c>
      <c r="BI278" s="229">
        <f t="shared" si="270"/>
        <v>0</v>
      </c>
      <c r="BJ278" s="229">
        <f t="shared" si="270"/>
        <v>0</v>
      </c>
      <c r="BK278" s="229">
        <f t="shared" si="270"/>
        <v>0</v>
      </c>
      <c r="BL278" s="229">
        <f t="shared" si="270"/>
        <v>0</v>
      </c>
      <c r="BM278" s="229">
        <f t="shared" si="270"/>
        <v>0</v>
      </c>
      <c r="BN278" s="229">
        <f t="shared" si="270"/>
        <v>0</v>
      </c>
      <c r="BO278" s="229">
        <f t="shared" si="270"/>
        <v>0</v>
      </c>
      <c r="BP278" s="229">
        <f t="shared" si="270"/>
        <v>0</v>
      </c>
      <c r="BQ278" s="229">
        <f t="shared" si="270"/>
        <v>0</v>
      </c>
      <c r="BR278" s="229">
        <f t="shared" si="270"/>
        <v>0</v>
      </c>
      <c r="BS278" s="229">
        <f t="shared" si="270"/>
        <v>0</v>
      </c>
      <c r="BT278" s="229">
        <f t="shared" si="270"/>
        <v>0</v>
      </c>
      <c r="BU278" s="229">
        <f t="shared" si="270"/>
        <v>0</v>
      </c>
      <c r="BV278" s="229">
        <f t="shared" si="270"/>
        <v>0</v>
      </c>
      <c r="BW278" s="229">
        <f t="shared" si="270"/>
        <v>0</v>
      </c>
      <c r="BX278" s="229">
        <f t="shared" si="270"/>
        <v>0</v>
      </c>
      <c r="BY278" s="229">
        <f t="shared" si="270"/>
        <v>0</v>
      </c>
      <c r="BZ278" s="229">
        <f t="shared" si="270"/>
        <v>0</v>
      </c>
    </row>
    <row r="279" spans="1:78" s="310" customFormat="1" x14ac:dyDescent="0.2">
      <c r="A279" s="310" t="str">
        <f t="shared" si="263"/>
        <v>Roll-in 7</v>
      </c>
      <c r="B279" s="307">
        <f t="shared" si="263"/>
        <v>0</v>
      </c>
      <c r="C279" s="7">
        <f t="shared" si="255"/>
        <v>41</v>
      </c>
      <c r="D279" s="165">
        <f t="shared" si="269"/>
        <v>44712</v>
      </c>
      <c r="E279" s="68"/>
      <c r="F279" s="77"/>
      <c r="G279" s="229">
        <f t="shared" si="271"/>
        <v>0</v>
      </c>
      <c r="H279" s="229">
        <f t="shared" si="271"/>
        <v>0</v>
      </c>
      <c r="I279" s="229">
        <f t="shared" si="271"/>
        <v>0</v>
      </c>
      <c r="J279" s="229">
        <f t="shared" si="271"/>
        <v>0</v>
      </c>
      <c r="K279" s="229">
        <f t="shared" si="271"/>
        <v>0</v>
      </c>
      <c r="L279" s="229">
        <f t="shared" si="271"/>
        <v>0</v>
      </c>
      <c r="M279" s="229">
        <f t="shared" si="271"/>
        <v>0</v>
      </c>
      <c r="N279" s="229">
        <f t="shared" si="271"/>
        <v>0</v>
      </c>
      <c r="O279" s="229">
        <f t="shared" si="271"/>
        <v>0</v>
      </c>
      <c r="P279" s="229">
        <f t="shared" si="271"/>
        <v>0</v>
      </c>
      <c r="Q279" s="229">
        <f t="shared" si="271"/>
        <v>0</v>
      </c>
      <c r="R279" s="229">
        <f t="shared" si="271"/>
        <v>0</v>
      </c>
      <c r="S279" s="229">
        <f t="shared" si="271"/>
        <v>0</v>
      </c>
      <c r="T279" s="229">
        <f t="shared" si="271"/>
        <v>0</v>
      </c>
      <c r="U279" s="229">
        <f t="shared" si="271"/>
        <v>0</v>
      </c>
      <c r="V279" s="229">
        <f t="shared" si="271"/>
        <v>0</v>
      </c>
      <c r="W279" s="229">
        <f t="shared" si="266"/>
        <v>0</v>
      </c>
      <c r="X279" s="229">
        <f t="shared" si="266"/>
        <v>0</v>
      </c>
      <c r="Y279" s="229">
        <f t="shared" si="266"/>
        <v>0</v>
      </c>
      <c r="Z279" s="229">
        <f t="shared" si="266"/>
        <v>0</v>
      </c>
      <c r="AA279" s="229">
        <f t="shared" si="266"/>
        <v>0</v>
      </c>
      <c r="AB279" s="229">
        <f t="shared" si="266"/>
        <v>0</v>
      </c>
      <c r="AC279" s="229">
        <f t="shared" si="266"/>
        <v>0</v>
      </c>
      <c r="AD279" s="229">
        <f t="shared" si="266"/>
        <v>0</v>
      </c>
      <c r="AE279" s="229">
        <f t="shared" si="266"/>
        <v>0</v>
      </c>
      <c r="AF279" s="229">
        <f t="shared" si="266"/>
        <v>0</v>
      </c>
      <c r="AG279" s="229">
        <f t="shared" si="266"/>
        <v>0</v>
      </c>
      <c r="AH279" s="229">
        <f t="shared" si="266"/>
        <v>0</v>
      </c>
      <c r="AI279" s="229">
        <f t="shared" si="266"/>
        <v>0</v>
      </c>
      <c r="AJ279" s="229">
        <f t="shared" si="266"/>
        <v>0</v>
      </c>
      <c r="AK279" s="229">
        <f t="shared" si="266"/>
        <v>0</v>
      </c>
      <c r="AL279" s="229">
        <f t="shared" si="266"/>
        <v>0</v>
      </c>
      <c r="AM279" s="229">
        <f t="shared" si="267"/>
        <v>0</v>
      </c>
      <c r="AN279" s="229">
        <f t="shared" si="267"/>
        <v>0</v>
      </c>
      <c r="AO279" s="229">
        <f t="shared" si="270"/>
        <v>0</v>
      </c>
      <c r="AP279" s="229">
        <f t="shared" si="270"/>
        <v>0</v>
      </c>
      <c r="AQ279" s="229">
        <f t="shared" si="270"/>
        <v>0</v>
      </c>
      <c r="AR279" s="229">
        <f t="shared" si="270"/>
        <v>0</v>
      </c>
      <c r="AS279" s="229">
        <f t="shared" si="270"/>
        <v>0</v>
      </c>
      <c r="AT279" s="229">
        <f t="shared" si="270"/>
        <v>0</v>
      </c>
      <c r="AU279" s="229">
        <f t="shared" si="270"/>
        <v>0</v>
      </c>
      <c r="AV279" s="229">
        <f t="shared" si="270"/>
        <v>0</v>
      </c>
      <c r="AW279" s="229">
        <f t="shared" si="270"/>
        <v>0</v>
      </c>
      <c r="AX279" s="229">
        <f t="shared" si="270"/>
        <v>0</v>
      </c>
      <c r="AY279" s="229">
        <f t="shared" si="270"/>
        <v>0</v>
      </c>
      <c r="AZ279" s="229">
        <f t="shared" si="270"/>
        <v>0</v>
      </c>
      <c r="BA279" s="229">
        <f t="shared" si="270"/>
        <v>0</v>
      </c>
      <c r="BB279" s="229">
        <f t="shared" si="270"/>
        <v>0</v>
      </c>
      <c r="BC279" s="229">
        <f t="shared" si="270"/>
        <v>0</v>
      </c>
      <c r="BD279" s="229">
        <f t="shared" si="270"/>
        <v>0</v>
      </c>
      <c r="BE279" s="229">
        <f t="shared" si="270"/>
        <v>0</v>
      </c>
      <c r="BF279" s="229">
        <f t="shared" si="270"/>
        <v>0</v>
      </c>
      <c r="BG279" s="229">
        <f t="shared" si="270"/>
        <v>0</v>
      </c>
      <c r="BH279" s="229">
        <f t="shared" si="270"/>
        <v>0</v>
      </c>
      <c r="BI279" s="229">
        <f t="shared" si="270"/>
        <v>0</v>
      </c>
      <c r="BJ279" s="229">
        <f t="shared" ref="AO279:BZ286" si="272">IF($D279=BJ$9,$E279*$G$3/2,IF(AND($C279+$E$3&gt;BJ$8,BJ$9&gt;$D279),$E279*$G$3,0))</f>
        <v>0</v>
      </c>
      <c r="BK279" s="229">
        <f t="shared" si="272"/>
        <v>0</v>
      </c>
      <c r="BL279" s="229">
        <f t="shared" si="272"/>
        <v>0</v>
      </c>
      <c r="BM279" s="229">
        <f t="shared" si="272"/>
        <v>0</v>
      </c>
      <c r="BN279" s="229">
        <f t="shared" si="272"/>
        <v>0</v>
      </c>
      <c r="BO279" s="229">
        <f t="shared" si="272"/>
        <v>0</v>
      </c>
      <c r="BP279" s="229">
        <f t="shared" si="272"/>
        <v>0</v>
      </c>
      <c r="BQ279" s="229">
        <f t="shared" si="272"/>
        <v>0</v>
      </c>
      <c r="BR279" s="229">
        <f t="shared" si="272"/>
        <v>0</v>
      </c>
      <c r="BS279" s="229">
        <f t="shared" si="272"/>
        <v>0</v>
      </c>
      <c r="BT279" s="229">
        <f t="shared" si="272"/>
        <v>0</v>
      </c>
      <c r="BU279" s="229">
        <f t="shared" si="272"/>
        <v>0</v>
      </c>
      <c r="BV279" s="229">
        <f t="shared" si="272"/>
        <v>0</v>
      </c>
      <c r="BW279" s="229">
        <f t="shared" si="272"/>
        <v>0</v>
      </c>
      <c r="BX279" s="229">
        <f t="shared" si="272"/>
        <v>0</v>
      </c>
      <c r="BY279" s="229">
        <f t="shared" si="272"/>
        <v>0</v>
      </c>
      <c r="BZ279" s="229">
        <f t="shared" si="272"/>
        <v>0</v>
      </c>
    </row>
    <row r="280" spans="1:78" s="310" customFormat="1" x14ac:dyDescent="0.2">
      <c r="A280" s="310" t="str">
        <f t="shared" ref="A280:B298" si="273">A53</f>
        <v>Roll-in 7</v>
      </c>
      <c r="B280" s="307">
        <f t="shared" si="273"/>
        <v>0</v>
      </c>
      <c r="C280" s="7">
        <f t="shared" si="255"/>
        <v>42</v>
      </c>
      <c r="D280" s="165">
        <f t="shared" si="269"/>
        <v>44742</v>
      </c>
      <c r="E280" s="68"/>
      <c r="F280" s="77"/>
      <c r="G280" s="229">
        <f t="shared" si="271"/>
        <v>0</v>
      </c>
      <c r="H280" s="229">
        <f t="shared" si="271"/>
        <v>0</v>
      </c>
      <c r="I280" s="229">
        <f t="shared" si="271"/>
        <v>0</v>
      </c>
      <c r="J280" s="229">
        <f t="shared" si="271"/>
        <v>0</v>
      </c>
      <c r="K280" s="229">
        <f t="shared" si="271"/>
        <v>0</v>
      </c>
      <c r="L280" s="229">
        <f t="shared" si="271"/>
        <v>0</v>
      </c>
      <c r="M280" s="229">
        <f t="shared" si="271"/>
        <v>0</v>
      </c>
      <c r="N280" s="229">
        <f t="shared" si="271"/>
        <v>0</v>
      </c>
      <c r="O280" s="229">
        <f t="shared" si="271"/>
        <v>0</v>
      </c>
      <c r="P280" s="229">
        <f t="shared" si="271"/>
        <v>0</v>
      </c>
      <c r="Q280" s="229">
        <f t="shared" si="271"/>
        <v>0</v>
      </c>
      <c r="R280" s="229">
        <f t="shared" si="271"/>
        <v>0</v>
      </c>
      <c r="S280" s="229">
        <f t="shared" si="271"/>
        <v>0</v>
      </c>
      <c r="T280" s="229">
        <f t="shared" si="271"/>
        <v>0</v>
      </c>
      <c r="U280" s="229">
        <f t="shared" si="271"/>
        <v>0</v>
      </c>
      <c r="V280" s="229">
        <f t="shared" si="271"/>
        <v>0</v>
      </c>
      <c r="W280" s="229">
        <f t="shared" si="266"/>
        <v>0</v>
      </c>
      <c r="X280" s="229">
        <f t="shared" si="266"/>
        <v>0</v>
      </c>
      <c r="Y280" s="229">
        <f t="shared" si="266"/>
        <v>0</v>
      </c>
      <c r="Z280" s="229">
        <f t="shared" si="266"/>
        <v>0</v>
      </c>
      <c r="AA280" s="229">
        <f t="shared" si="266"/>
        <v>0</v>
      </c>
      <c r="AB280" s="229">
        <f t="shared" si="266"/>
        <v>0</v>
      </c>
      <c r="AC280" s="229">
        <f t="shared" si="266"/>
        <v>0</v>
      </c>
      <c r="AD280" s="229">
        <f t="shared" si="266"/>
        <v>0</v>
      </c>
      <c r="AE280" s="229">
        <f t="shared" si="266"/>
        <v>0</v>
      </c>
      <c r="AF280" s="229">
        <f t="shared" si="266"/>
        <v>0</v>
      </c>
      <c r="AG280" s="229">
        <f t="shared" si="266"/>
        <v>0</v>
      </c>
      <c r="AH280" s="229">
        <f t="shared" si="266"/>
        <v>0</v>
      </c>
      <c r="AI280" s="229">
        <f t="shared" si="266"/>
        <v>0</v>
      </c>
      <c r="AJ280" s="229">
        <f t="shared" si="266"/>
        <v>0</v>
      </c>
      <c r="AK280" s="229">
        <f t="shared" si="266"/>
        <v>0</v>
      </c>
      <c r="AL280" s="229">
        <f t="shared" si="266"/>
        <v>0</v>
      </c>
      <c r="AM280" s="229">
        <f t="shared" si="267"/>
        <v>0</v>
      </c>
      <c r="AN280" s="229">
        <f t="shared" si="267"/>
        <v>0</v>
      </c>
      <c r="AO280" s="229">
        <f t="shared" si="272"/>
        <v>0</v>
      </c>
      <c r="AP280" s="229">
        <f t="shared" si="272"/>
        <v>0</v>
      </c>
      <c r="AQ280" s="229">
        <f t="shared" si="272"/>
        <v>0</v>
      </c>
      <c r="AR280" s="229">
        <f t="shared" si="272"/>
        <v>0</v>
      </c>
      <c r="AS280" s="229">
        <f t="shared" si="272"/>
        <v>0</v>
      </c>
      <c r="AT280" s="229">
        <f t="shared" si="272"/>
        <v>0</v>
      </c>
      <c r="AU280" s="229">
        <f t="shared" si="272"/>
        <v>0</v>
      </c>
      <c r="AV280" s="229">
        <f t="shared" si="272"/>
        <v>0</v>
      </c>
      <c r="AW280" s="229">
        <f t="shared" si="272"/>
        <v>0</v>
      </c>
      <c r="AX280" s="229">
        <f t="shared" si="272"/>
        <v>0</v>
      </c>
      <c r="AY280" s="229">
        <f t="shared" si="272"/>
        <v>0</v>
      </c>
      <c r="AZ280" s="229">
        <f t="shared" si="272"/>
        <v>0</v>
      </c>
      <c r="BA280" s="229">
        <f t="shared" si="272"/>
        <v>0</v>
      </c>
      <c r="BB280" s="229">
        <f t="shared" si="272"/>
        <v>0</v>
      </c>
      <c r="BC280" s="229">
        <f t="shared" si="272"/>
        <v>0</v>
      </c>
      <c r="BD280" s="229">
        <f t="shared" si="272"/>
        <v>0</v>
      </c>
      <c r="BE280" s="229">
        <f t="shared" si="272"/>
        <v>0</v>
      </c>
      <c r="BF280" s="229">
        <f t="shared" si="272"/>
        <v>0</v>
      </c>
      <c r="BG280" s="229">
        <f t="shared" si="272"/>
        <v>0</v>
      </c>
      <c r="BH280" s="229">
        <f t="shared" si="272"/>
        <v>0</v>
      </c>
      <c r="BI280" s="229">
        <f t="shared" si="272"/>
        <v>0</v>
      </c>
      <c r="BJ280" s="229">
        <f t="shared" si="272"/>
        <v>0</v>
      </c>
      <c r="BK280" s="229">
        <f t="shared" si="272"/>
        <v>0</v>
      </c>
      <c r="BL280" s="229">
        <f t="shared" si="272"/>
        <v>0</v>
      </c>
      <c r="BM280" s="229">
        <f t="shared" si="272"/>
        <v>0</v>
      </c>
      <c r="BN280" s="229">
        <f t="shared" si="272"/>
        <v>0</v>
      </c>
      <c r="BO280" s="229">
        <f t="shared" si="272"/>
        <v>0</v>
      </c>
      <c r="BP280" s="229">
        <f t="shared" si="272"/>
        <v>0</v>
      </c>
      <c r="BQ280" s="229">
        <f t="shared" si="272"/>
        <v>0</v>
      </c>
      <c r="BR280" s="229">
        <f t="shared" si="272"/>
        <v>0</v>
      </c>
      <c r="BS280" s="229">
        <f t="shared" si="272"/>
        <v>0</v>
      </c>
      <c r="BT280" s="229">
        <f t="shared" si="272"/>
        <v>0</v>
      </c>
      <c r="BU280" s="229">
        <f t="shared" si="272"/>
        <v>0</v>
      </c>
      <c r="BV280" s="229">
        <f t="shared" si="272"/>
        <v>0</v>
      </c>
      <c r="BW280" s="229">
        <f t="shared" si="272"/>
        <v>0</v>
      </c>
      <c r="BX280" s="229">
        <f t="shared" si="272"/>
        <v>0</v>
      </c>
      <c r="BY280" s="229">
        <f t="shared" si="272"/>
        <v>0</v>
      </c>
      <c r="BZ280" s="229">
        <f t="shared" si="272"/>
        <v>0</v>
      </c>
    </row>
    <row r="281" spans="1:78" s="310" customFormat="1" x14ac:dyDescent="0.2">
      <c r="A281" s="310" t="str">
        <f t="shared" si="273"/>
        <v>Roll-in 7</v>
      </c>
      <c r="B281" s="307">
        <f t="shared" si="273"/>
        <v>0</v>
      </c>
      <c r="C281" s="7">
        <f t="shared" si="255"/>
        <v>43</v>
      </c>
      <c r="D281" s="165">
        <f t="shared" si="269"/>
        <v>44773</v>
      </c>
      <c r="E281" s="68"/>
      <c r="F281" s="77"/>
      <c r="G281" s="229">
        <f t="shared" si="271"/>
        <v>0</v>
      </c>
      <c r="H281" s="229">
        <f t="shared" si="271"/>
        <v>0</v>
      </c>
      <c r="I281" s="229">
        <f t="shared" si="271"/>
        <v>0</v>
      </c>
      <c r="J281" s="229">
        <f t="shared" si="271"/>
        <v>0</v>
      </c>
      <c r="K281" s="229">
        <f t="shared" si="271"/>
        <v>0</v>
      </c>
      <c r="L281" s="229">
        <f t="shared" si="271"/>
        <v>0</v>
      </c>
      <c r="M281" s="229">
        <f t="shared" si="271"/>
        <v>0</v>
      </c>
      <c r="N281" s="229">
        <f t="shared" si="271"/>
        <v>0</v>
      </c>
      <c r="O281" s="229">
        <f t="shared" si="271"/>
        <v>0</v>
      </c>
      <c r="P281" s="229">
        <f t="shared" si="271"/>
        <v>0</v>
      </c>
      <c r="Q281" s="229">
        <f t="shared" si="271"/>
        <v>0</v>
      </c>
      <c r="R281" s="229">
        <f t="shared" si="271"/>
        <v>0</v>
      </c>
      <c r="S281" s="229">
        <f t="shared" si="271"/>
        <v>0</v>
      </c>
      <c r="T281" s="229">
        <f t="shared" si="271"/>
        <v>0</v>
      </c>
      <c r="U281" s="229">
        <f t="shared" si="271"/>
        <v>0</v>
      </c>
      <c r="V281" s="229">
        <f t="shared" si="271"/>
        <v>0</v>
      </c>
      <c r="W281" s="229">
        <f t="shared" si="266"/>
        <v>0</v>
      </c>
      <c r="X281" s="229">
        <f t="shared" si="266"/>
        <v>0</v>
      </c>
      <c r="Y281" s="229">
        <f t="shared" si="266"/>
        <v>0</v>
      </c>
      <c r="Z281" s="229">
        <f t="shared" si="266"/>
        <v>0</v>
      </c>
      <c r="AA281" s="229">
        <f t="shared" si="266"/>
        <v>0</v>
      </c>
      <c r="AB281" s="229">
        <f t="shared" si="266"/>
        <v>0</v>
      </c>
      <c r="AC281" s="229">
        <f t="shared" si="266"/>
        <v>0</v>
      </c>
      <c r="AD281" s="229">
        <f t="shared" si="266"/>
        <v>0</v>
      </c>
      <c r="AE281" s="229">
        <f t="shared" si="266"/>
        <v>0</v>
      </c>
      <c r="AF281" s="229">
        <f t="shared" si="266"/>
        <v>0</v>
      </c>
      <c r="AG281" s="229">
        <f t="shared" si="266"/>
        <v>0</v>
      </c>
      <c r="AH281" s="229">
        <f t="shared" si="266"/>
        <v>0</v>
      </c>
      <c r="AI281" s="229">
        <f t="shared" si="266"/>
        <v>0</v>
      </c>
      <c r="AJ281" s="229">
        <f t="shared" si="266"/>
        <v>0</v>
      </c>
      <c r="AK281" s="229">
        <f t="shared" si="266"/>
        <v>0</v>
      </c>
      <c r="AL281" s="229">
        <f t="shared" ref="AL281:AN297" si="274">IF($D281=AL$9,$E281*$G$3/2,IF(AND($C281+$E$3&gt;AL$8,AL$9&gt;$D281),$E281*$G$3,0))</f>
        <v>0</v>
      </c>
      <c r="AM281" s="229">
        <f t="shared" si="274"/>
        <v>0</v>
      </c>
      <c r="AN281" s="229">
        <f t="shared" si="274"/>
        <v>0</v>
      </c>
      <c r="AO281" s="229">
        <f t="shared" si="272"/>
        <v>0</v>
      </c>
      <c r="AP281" s="229">
        <f t="shared" si="272"/>
        <v>0</v>
      </c>
      <c r="AQ281" s="229">
        <f t="shared" si="272"/>
        <v>0</v>
      </c>
      <c r="AR281" s="229">
        <f t="shared" si="272"/>
        <v>0</v>
      </c>
      <c r="AS281" s="229">
        <f t="shared" si="272"/>
        <v>0</v>
      </c>
      <c r="AT281" s="229">
        <f t="shared" si="272"/>
        <v>0</v>
      </c>
      <c r="AU281" s="229">
        <f t="shared" si="272"/>
        <v>0</v>
      </c>
      <c r="AV281" s="229">
        <f t="shared" si="272"/>
        <v>0</v>
      </c>
      <c r="AW281" s="229">
        <f t="shared" si="272"/>
        <v>0</v>
      </c>
      <c r="AX281" s="229">
        <f t="shared" si="272"/>
        <v>0</v>
      </c>
      <c r="AY281" s="229">
        <f t="shared" si="272"/>
        <v>0</v>
      </c>
      <c r="AZ281" s="229">
        <f t="shared" si="272"/>
        <v>0</v>
      </c>
      <c r="BA281" s="229">
        <f t="shared" si="272"/>
        <v>0</v>
      </c>
      <c r="BB281" s="229">
        <f t="shared" si="272"/>
        <v>0</v>
      </c>
      <c r="BC281" s="229">
        <f t="shared" si="272"/>
        <v>0</v>
      </c>
      <c r="BD281" s="229">
        <f t="shared" si="272"/>
        <v>0</v>
      </c>
      <c r="BE281" s="229">
        <f t="shared" si="272"/>
        <v>0</v>
      </c>
      <c r="BF281" s="229">
        <f t="shared" si="272"/>
        <v>0</v>
      </c>
      <c r="BG281" s="229">
        <f t="shared" si="272"/>
        <v>0</v>
      </c>
      <c r="BH281" s="229">
        <f t="shared" si="272"/>
        <v>0</v>
      </c>
      <c r="BI281" s="229">
        <f t="shared" si="272"/>
        <v>0</v>
      </c>
      <c r="BJ281" s="229">
        <f t="shared" si="272"/>
        <v>0</v>
      </c>
      <c r="BK281" s="229">
        <f t="shared" si="272"/>
        <v>0</v>
      </c>
      <c r="BL281" s="229">
        <f t="shared" si="272"/>
        <v>0</v>
      </c>
      <c r="BM281" s="229">
        <f t="shared" si="272"/>
        <v>0</v>
      </c>
      <c r="BN281" s="229">
        <f t="shared" si="272"/>
        <v>0</v>
      </c>
      <c r="BO281" s="229">
        <f t="shared" si="272"/>
        <v>0</v>
      </c>
      <c r="BP281" s="229">
        <f t="shared" si="272"/>
        <v>0</v>
      </c>
      <c r="BQ281" s="229">
        <f t="shared" si="272"/>
        <v>0</v>
      </c>
      <c r="BR281" s="229">
        <f t="shared" si="272"/>
        <v>0</v>
      </c>
      <c r="BS281" s="229">
        <f t="shared" si="272"/>
        <v>0</v>
      </c>
      <c r="BT281" s="229">
        <f t="shared" si="272"/>
        <v>0</v>
      </c>
      <c r="BU281" s="229">
        <f t="shared" si="272"/>
        <v>0</v>
      </c>
      <c r="BV281" s="229">
        <f t="shared" si="272"/>
        <v>0</v>
      </c>
      <c r="BW281" s="229">
        <f t="shared" si="272"/>
        <v>0</v>
      </c>
      <c r="BX281" s="229">
        <f t="shared" si="272"/>
        <v>0</v>
      </c>
      <c r="BY281" s="229">
        <f t="shared" si="272"/>
        <v>0</v>
      </c>
      <c r="BZ281" s="229">
        <f t="shared" si="272"/>
        <v>0</v>
      </c>
    </row>
    <row r="282" spans="1:78" s="310" customFormat="1" x14ac:dyDescent="0.2">
      <c r="A282" s="310" t="str">
        <f t="shared" si="273"/>
        <v>Roll-in 7</v>
      </c>
      <c r="B282" s="307">
        <f t="shared" si="273"/>
        <v>0</v>
      </c>
      <c r="C282" s="7">
        <f t="shared" si="255"/>
        <v>44</v>
      </c>
      <c r="D282" s="165">
        <f t="shared" si="269"/>
        <v>44804</v>
      </c>
      <c r="E282" s="68"/>
      <c r="F282" s="77"/>
      <c r="G282" s="229">
        <f t="shared" si="271"/>
        <v>0</v>
      </c>
      <c r="H282" s="229">
        <f t="shared" si="271"/>
        <v>0</v>
      </c>
      <c r="I282" s="229">
        <f t="shared" si="271"/>
        <v>0</v>
      </c>
      <c r="J282" s="229">
        <f t="shared" si="271"/>
        <v>0</v>
      </c>
      <c r="K282" s="229">
        <f t="shared" si="271"/>
        <v>0</v>
      </c>
      <c r="L282" s="229">
        <f t="shared" si="271"/>
        <v>0</v>
      </c>
      <c r="M282" s="229">
        <f t="shared" si="271"/>
        <v>0</v>
      </c>
      <c r="N282" s="229">
        <f t="shared" si="271"/>
        <v>0</v>
      </c>
      <c r="O282" s="229">
        <f t="shared" si="271"/>
        <v>0</v>
      </c>
      <c r="P282" s="229">
        <f t="shared" si="271"/>
        <v>0</v>
      </c>
      <c r="Q282" s="229">
        <f t="shared" si="271"/>
        <v>0</v>
      </c>
      <c r="R282" s="229">
        <f t="shared" si="271"/>
        <v>0</v>
      </c>
      <c r="S282" s="229">
        <f t="shared" si="271"/>
        <v>0</v>
      </c>
      <c r="T282" s="229">
        <f t="shared" si="271"/>
        <v>0</v>
      </c>
      <c r="U282" s="229">
        <f t="shared" si="271"/>
        <v>0</v>
      </c>
      <c r="V282" s="229">
        <f t="shared" si="271"/>
        <v>0</v>
      </c>
      <c r="W282" s="229">
        <f t="shared" ref="W282:AL298" si="275">IF($D282=W$9,$E282*$G$3/2,IF(AND($C282+$E$3&gt;W$8,W$9&gt;$D282),$E282*$G$3,0))</f>
        <v>0</v>
      </c>
      <c r="X282" s="229">
        <f t="shared" si="275"/>
        <v>0</v>
      </c>
      <c r="Y282" s="229">
        <f t="shared" si="275"/>
        <v>0</v>
      </c>
      <c r="Z282" s="229">
        <f t="shared" si="275"/>
        <v>0</v>
      </c>
      <c r="AA282" s="229">
        <f t="shared" si="275"/>
        <v>0</v>
      </c>
      <c r="AB282" s="229">
        <f t="shared" si="275"/>
        <v>0</v>
      </c>
      <c r="AC282" s="229">
        <f t="shared" si="275"/>
        <v>0</v>
      </c>
      <c r="AD282" s="229">
        <f t="shared" si="275"/>
        <v>0</v>
      </c>
      <c r="AE282" s="229">
        <f t="shared" si="275"/>
        <v>0</v>
      </c>
      <c r="AF282" s="229">
        <f t="shared" si="275"/>
        <v>0</v>
      </c>
      <c r="AG282" s="229">
        <f t="shared" si="275"/>
        <v>0</v>
      </c>
      <c r="AH282" s="229">
        <f t="shared" si="275"/>
        <v>0</v>
      </c>
      <c r="AI282" s="229">
        <f t="shared" si="275"/>
        <v>0</v>
      </c>
      <c r="AJ282" s="229">
        <f t="shared" si="275"/>
        <v>0</v>
      </c>
      <c r="AK282" s="229">
        <f t="shared" si="275"/>
        <v>0</v>
      </c>
      <c r="AL282" s="229">
        <f t="shared" si="274"/>
        <v>0</v>
      </c>
      <c r="AM282" s="229">
        <f t="shared" si="274"/>
        <v>0</v>
      </c>
      <c r="AN282" s="229">
        <f t="shared" si="274"/>
        <v>0</v>
      </c>
      <c r="AO282" s="229">
        <f t="shared" si="272"/>
        <v>0</v>
      </c>
      <c r="AP282" s="229">
        <f t="shared" si="272"/>
        <v>0</v>
      </c>
      <c r="AQ282" s="229">
        <f t="shared" si="272"/>
        <v>0</v>
      </c>
      <c r="AR282" s="229">
        <f t="shared" si="272"/>
        <v>0</v>
      </c>
      <c r="AS282" s="229">
        <f t="shared" si="272"/>
        <v>0</v>
      </c>
      <c r="AT282" s="229">
        <f t="shared" si="272"/>
        <v>0</v>
      </c>
      <c r="AU282" s="229">
        <f t="shared" si="272"/>
        <v>0</v>
      </c>
      <c r="AV282" s="229">
        <f t="shared" si="272"/>
        <v>0</v>
      </c>
      <c r="AW282" s="229">
        <f t="shared" si="272"/>
        <v>0</v>
      </c>
      <c r="AX282" s="229">
        <f t="shared" si="272"/>
        <v>0</v>
      </c>
      <c r="AY282" s="229">
        <f t="shared" si="272"/>
        <v>0</v>
      </c>
      <c r="AZ282" s="229">
        <f t="shared" si="272"/>
        <v>0</v>
      </c>
      <c r="BA282" s="229">
        <f t="shared" si="272"/>
        <v>0</v>
      </c>
      <c r="BB282" s="229">
        <f t="shared" si="272"/>
        <v>0</v>
      </c>
      <c r="BC282" s="229">
        <f t="shared" si="272"/>
        <v>0</v>
      </c>
      <c r="BD282" s="229">
        <f t="shared" si="272"/>
        <v>0</v>
      </c>
      <c r="BE282" s="229">
        <f t="shared" si="272"/>
        <v>0</v>
      </c>
      <c r="BF282" s="229">
        <f t="shared" si="272"/>
        <v>0</v>
      </c>
      <c r="BG282" s="229">
        <f t="shared" si="272"/>
        <v>0</v>
      </c>
      <c r="BH282" s="229">
        <f t="shared" si="272"/>
        <v>0</v>
      </c>
      <c r="BI282" s="229">
        <f t="shared" si="272"/>
        <v>0</v>
      </c>
      <c r="BJ282" s="229">
        <f t="shared" si="272"/>
        <v>0</v>
      </c>
      <c r="BK282" s="229">
        <f t="shared" si="272"/>
        <v>0</v>
      </c>
      <c r="BL282" s="229">
        <f t="shared" si="272"/>
        <v>0</v>
      </c>
      <c r="BM282" s="229">
        <f t="shared" si="272"/>
        <v>0</v>
      </c>
      <c r="BN282" s="229">
        <f t="shared" si="272"/>
        <v>0</v>
      </c>
      <c r="BO282" s="229">
        <f t="shared" si="272"/>
        <v>0</v>
      </c>
      <c r="BP282" s="229">
        <f t="shared" si="272"/>
        <v>0</v>
      </c>
      <c r="BQ282" s="229">
        <f t="shared" si="272"/>
        <v>0</v>
      </c>
      <c r="BR282" s="229">
        <f t="shared" si="272"/>
        <v>0</v>
      </c>
      <c r="BS282" s="229">
        <f t="shared" si="272"/>
        <v>0</v>
      </c>
      <c r="BT282" s="229">
        <f t="shared" si="272"/>
        <v>0</v>
      </c>
      <c r="BU282" s="229">
        <f t="shared" si="272"/>
        <v>0</v>
      </c>
      <c r="BV282" s="229">
        <f t="shared" si="272"/>
        <v>0</v>
      </c>
      <c r="BW282" s="229">
        <f t="shared" si="272"/>
        <v>0</v>
      </c>
      <c r="BX282" s="229">
        <f t="shared" si="272"/>
        <v>0</v>
      </c>
      <c r="BY282" s="229">
        <f t="shared" si="272"/>
        <v>0</v>
      </c>
      <c r="BZ282" s="229">
        <f t="shared" si="272"/>
        <v>0</v>
      </c>
    </row>
    <row r="283" spans="1:78" s="310" customFormat="1" x14ac:dyDescent="0.2">
      <c r="A283" s="310" t="str">
        <f t="shared" si="273"/>
        <v>Roll-in 8</v>
      </c>
      <c r="B283" s="307">
        <f t="shared" si="273"/>
        <v>0</v>
      </c>
      <c r="C283" s="7">
        <f t="shared" si="255"/>
        <v>45</v>
      </c>
      <c r="D283" s="165">
        <f t="shared" si="269"/>
        <v>44834</v>
      </c>
      <c r="E283" s="68"/>
      <c r="F283" s="77"/>
      <c r="G283" s="229">
        <f t="shared" si="271"/>
        <v>0</v>
      </c>
      <c r="H283" s="229">
        <f t="shared" si="271"/>
        <v>0</v>
      </c>
      <c r="I283" s="229">
        <f t="shared" si="271"/>
        <v>0</v>
      </c>
      <c r="J283" s="229">
        <f t="shared" si="271"/>
        <v>0</v>
      </c>
      <c r="K283" s="229">
        <f t="shared" si="271"/>
        <v>0</v>
      </c>
      <c r="L283" s="229">
        <f t="shared" si="271"/>
        <v>0</v>
      </c>
      <c r="M283" s="229">
        <f t="shared" si="271"/>
        <v>0</v>
      </c>
      <c r="N283" s="229">
        <f t="shared" si="271"/>
        <v>0</v>
      </c>
      <c r="O283" s="229">
        <f t="shared" si="271"/>
        <v>0</v>
      </c>
      <c r="P283" s="229">
        <f t="shared" si="271"/>
        <v>0</v>
      </c>
      <c r="Q283" s="229">
        <f t="shared" si="271"/>
        <v>0</v>
      </c>
      <c r="R283" s="229">
        <f t="shared" si="271"/>
        <v>0</v>
      </c>
      <c r="S283" s="229">
        <f t="shared" si="271"/>
        <v>0</v>
      </c>
      <c r="T283" s="229">
        <f t="shared" si="271"/>
        <v>0</v>
      </c>
      <c r="U283" s="229">
        <f t="shared" si="271"/>
        <v>0</v>
      </c>
      <c r="V283" s="229">
        <f t="shared" si="271"/>
        <v>0</v>
      </c>
      <c r="W283" s="229">
        <f t="shared" si="275"/>
        <v>0</v>
      </c>
      <c r="X283" s="229">
        <f t="shared" si="275"/>
        <v>0</v>
      </c>
      <c r="Y283" s="229">
        <f t="shared" si="275"/>
        <v>0</v>
      </c>
      <c r="Z283" s="229">
        <f t="shared" si="275"/>
        <v>0</v>
      </c>
      <c r="AA283" s="229">
        <f t="shared" si="275"/>
        <v>0</v>
      </c>
      <c r="AB283" s="229">
        <f t="shared" si="275"/>
        <v>0</v>
      </c>
      <c r="AC283" s="229">
        <f t="shared" si="275"/>
        <v>0</v>
      </c>
      <c r="AD283" s="229">
        <f t="shared" si="275"/>
        <v>0</v>
      </c>
      <c r="AE283" s="229">
        <f t="shared" si="275"/>
        <v>0</v>
      </c>
      <c r="AF283" s="229">
        <f t="shared" si="275"/>
        <v>0</v>
      </c>
      <c r="AG283" s="229">
        <f t="shared" si="275"/>
        <v>0</v>
      </c>
      <c r="AH283" s="229">
        <f t="shared" si="275"/>
        <v>0</v>
      </c>
      <c r="AI283" s="229">
        <f t="shared" si="275"/>
        <v>0</v>
      </c>
      <c r="AJ283" s="229">
        <f t="shared" si="275"/>
        <v>0</v>
      </c>
      <c r="AK283" s="229">
        <f t="shared" si="275"/>
        <v>0</v>
      </c>
      <c r="AL283" s="229">
        <f t="shared" si="274"/>
        <v>0</v>
      </c>
      <c r="AM283" s="229">
        <f t="shared" si="274"/>
        <v>0</v>
      </c>
      <c r="AN283" s="229">
        <f t="shared" si="274"/>
        <v>0</v>
      </c>
      <c r="AO283" s="229">
        <f t="shared" si="272"/>
        <v>0</v>
      </c>
      <c r="AP283" s="229">
        <f t="shared" si="272"/>
        <v>0</v>
      </c>
      <c r="AQ283" s="229">
        <f t="shared" si="272"/>
        <v>0</v>
      </c>
      <c r="AR283" s="229">
        <f t="shared" si="272"/>
        <v>0</v>
      </c>
      <c r="AS283" s="229">
        <f t="shared" si="272"/>
        <v>0</v>
      </c>
      <c r="AT283" s="229">
        <f t="shared" si="272"/>
        <v>0</v>
      </c>
      <c r="AU283" s="229">
        <f t="shared" si="272"/>
        <v>0</v>
      </c>
      <c r="AV283" s="229">
        <f t="shared" si="272"/>
        <v>0</v>
      </c>
      <c r="AW283" s="229">
        <f t="shared" si="272"/>
        <v>0</v>
      </c>
      <c r="AX283" s="229">
        <f t="shared" si="272"/>
        <v>0</v>
      </c>
      <c r="AY283" s="229">
        <f t="shared" si="272"/>
        <v>0</v>
      </c>
      <c r="AZ283" s="229">
        <f t="shared" si="272"/>
        <v>0</v>
      </c>
      <c r="BA283" s="229">
        <f t="shared" si="272"/>
        <v>0</v>
      </c>
      <c r="BB283" s="229">
        <f t="shared" si="272"/>
        <v>0</v>
      </c>
      <c r="BC283" s="229">
        <f t="shared" si="272"/>
        <v>0</v>
      </c>
      <c r="BD283" s="229">
        <f t="shared" si="272"/>
        <v>0</v>
      </c>
      <c r="BE283" s="229">
        <f t="shared" si="272"/>
        <v>0</v>
      </c>
      <c r="BF283" s="229">
        <f t="shared" si="272"/>
        <v>0</v>
      </c>
      <c r="BG283" s="229">
        <f t="shared" si="272"/>
        <v>0</v>
      </c>
      <c r="BH283" s="229">
        <f t="shared" si="272"/>
        <v>0</v>
      </c>
      <c r="BI283" s="229">
        <f t="shared" si="272"/>
        <v>0</v>
      </c>
      <c r="BJ283" s="229">
        <f t="shared" si="272"/>
        <v>0</v>
      </c>
      <c r="BK283" s="229">
        <f t="shared" si="272"/>
        <v>0</v>
      </c>
      <c r="BL283" s="229">
        <f t="shared" si="272"/>
        <v>0</v>
      </c>
      <c r="BM283" s="229">
        <f t="shared" si="272"/>
        <v>0</v>
      </c>
      <c r="BN283" s="229">
        <f t="shared" si="272"/>
        <v>0</v>
      </c>
      <c r="BO283" s="229">
        <f t="shared" si="272"/>
        <v>0</v>
      </c>
      <c r="BP283" s="229">
        <f t="shared" si="272"/>
        <v>0</v>
      </c>
      <c r="BQ283" s="229">
        <f t="shared" si="272"/>
        <v>0</v>
      </c>
      <c r="BR283" s="229">
        <f t="shared" si="272"/>
        <v>0</v>
      </c>
      <c r="BS283" s="229">
        <f t="shared" si="272"/>
        <v>0</v>
      </c>
      <c r="BT283" s="229">
        <f t="shared" si="272"/>
        <v>0</v>
      </c>
      <c r="BU283" s="229">
        <f t="shared" si="272"/>
        <v>0</v>
      </c>
      <c r="BV283" s="229">
        <f t="shared" si="272"/>
        <v>0</v>
      </c>
      <c r="BW283" s="229">
        <f t="shared" si="272"/>
        <v>0</v>
      </c>
      <c r="BX283" s="229">
        <f t="shared" si="272"/>
        <v>0</v>
      </c>
      <c r="BY283" s="229">
        <f t="shared" si="272"/>
        <v>0</v>
      </c>
      <c r="BZ283" s="229">
        <f t="shared" si="272"/>
        <v>0</v>
      </c>
    </row>
    <row r="284" spans="1:78" s="310" customFormat="1" x14ac:dyDescent="0.2">
      <c r="A284" s="307" t="str">
        <f t="shared" si="273"/>
        <v>Roll-in 8</v>
      </c>
      <c r="B284" s="307">
        <f t="shared" si="273"/>
        <v>0</v>
      </c>
      <c r="C284" s="7">
        <f t="shared" si="255"/>
        <v>46</v>
      </c>
      <c r="D284" s="165">
        <f t="shared" si="269"/>
        <v>44865</v>
      </c>
      <c r="E284" s="68"/>
      <c r="F284" s="77"/>
      <c r="G284" s="229">
        <f t="shared" si="271"/>
        <v>0</v>
      </c>
      <c r="H284" s="229">
        <f t="shared" si="271"/>
        <v>0</v>
      </c>
      <c r="I284" s="229">
        <f t="shared" si="271"/>
        <v>0</v>
      </c>
      <c r="J284" s="229">
        <f t="shared" si="271"/>
        <v>0</v>
      </c>
      <c r="K284" s="229">
        <f t="shared" si="271"/>
        <v>0</v>
      </c>
      <c r="L284" s="229">
        <f t="shared" si="271"/>
        <v>0</v>
      </c>
      <c r="M284" s="229">
        <f t="shared" si="271"/>
        <v>0</v>
      </c>
      <c r="N284" s="229">
        <f t="shared" si="271"/>
        <v>0</v>
      </c>
      <c r="O284" s="229">
        <f t="shared" si="271"/>
        <v>0</v>
      </c>
      <c r="P284" s="229">
        <f t="shared" si="271"/>
        <v>0</v>
      </c>
      <c r="Q284" s="229">
        <f t="shared" si="271"/>
        <v>0</v>
      </c>
      <c r="R284" s="229">
        <f t="shared" si="271"/>
        <v>0</v>
      </c>
      <c r="S284" s="229">
        <f t="shared" si="271"/>
        <v>0</v>
      </c>
      <c r="T284" s="229">
        <f t="shared" si="271"/>
        <v>0</v>
      </c>
      <c r="U284" s="229">
        <f t="shared" si="271"/>
        <v>0</v>
      </c>
      <c r="V284" s="229">
        <f t="shared" si="271"/>
        <v>0</v>
      </c>
      <c r="W284" s="229">
        <f t="shared" si="275"/>
        <v>0</v>
      </c>
      <c r="X284" s="229">
        <f t="shared" si="275"/>
        <v>0</v>
      </c>
      <c r="Y284" s="229">
        <f t="shared" si="275"/>
        <v>0</v>
      </c>
      <c r="Z284" s="229">
        <f t="shared" si="275"/>
        <v>0</v>
      </c>
      <c r="AA284" s="229">
        <f t="shared" si="275"/>
        <v>0</v>
      </c>
      <c r="AB284" s="229">
        <f t="shared" si="275"/>
        <v>0</v>
      </c>
      <c r="AC284" s="229">
        <f t="shared" si="275"/>
        <v>0</v>
      </c>
      <c r="AD284" s="229">
        <f t="shared" si="275"/>
        <v>0</v>
      </c>
      <c r="AE284" s="229">
        <f t="shared" si="275"/>
        <v>0</v>
      </c>
      <c r="AF284" s="229">
        <f t="shared" si="275"/>
        <v>0</v>
      </c>
      <c r="AG284" s="229">
        <f t="shared" si="275"/>
        <v>0</v>
      </c>
      <c r="AH284" s="229">
        <f t="shared" si="275"/>
        <v>0</v>
      </c>
      <c r="AI284" s="229">
        <f t="shared" si="275"/>
        <v>0</v>
      </c>
      <c r="AJ284" s="229">
        <f t="shared" si="275"/>
        <v>0</v>
      </c>
      <c r="AK284" s="229">
        <f t="shared" si="275"/>
        <v>0</v>
      </c>
      <c r="AL284" s="229">
        <f t="shared" si="274"/>
        <v>0</v>
      </c>
      <c r="AM284" s="229">
        <f t="shared" si="274"/>
        <v>0</v>
      </c>
      <c r="AN284" s="229">
        <f t="shared" si="274"/>
        <v>0</v>
      </c>
      <c r="AO284" s="229">
        <f t="shared" si="272"/>
        <v>0</v>
      </c>
      <c r="AP284" s="229">
        <f t="shared" si="272"/>
        <v>0</v>
      </c>
      <c r="AQ284" s="229">
        <f t="shared" si="272"/>
        <v>0</v>
      </c>
      <c r="AR284" s="229">
        <f t="shared" si="272"/>
        <v>0</v>
      </c>
      <c r="AS284" s="229">
        <f t="shared" si="272"/>
        <v>0</v>
      </c>
      <c r="AT284" s="229">
        <f t="shared" si="272"/>
        <v>0</v>
      </c>
      <c r="AU284" s="229">
        <f t="shared" si="272"/>
        <v>0</v>
      </c>
      <c r="AV284" s="229">
        <f t="shared" si="272"/>
        <v>0</v>
      </c>
      <c r="AW284" s="229">
        <f t="shared" si="272"/>
        <v>0</v>
      </c>
      <c r="AX284" s="229">
        <f t="shared" si="272"/>
        <v>0</v>
      </c>
      <c r="AY284" s="229">
        <f t="shared" si="272"/>
        <v>0</v>
      </c>
      <c r="AZ284" s="229">
        <f t="shared" si="272"/>
        <v>0</v>
      </c>
      <c r="BA284" s="229">
        <f t="shared" si="272"/>
        <v>0</v>
      </c>
      <c r="BB284" s="229">
        <f t="shared" si="272"/>
        <v>0</v>
      </c>
      <c r="BC284" s="229">
        <f t="shared" si="272"/>
        <v>0</v>
      </c>
      <c r="BD284" s="229">
        <f t="shared" si="272"/>
        <v>0</v>
      </c>
      <c r="BE284" s="229">
        <f t="shared" si="272"/>
        <v>0</v>
      </c>
      <c r="BF284" s="229">
        <f t="shared" si="272"/>
        <v>0</v>
      </c>
      <c r="BG284" s="229">
        <f t="shared" si="272"/>
        <v>0</v>
      </c>
      <c r="BH284" s="229">
        <f t="shared" si="272"/>
        <v>0</v>
      </c>
      <c r="BI284" s="229">
        <f t="shared" si="272"/>
        <v>0</v>
      </c>
      <c r="BJ284" s="229">
        <f t="shared" si="272"/>
        <v>0</v>
      </c>
      <c r="BK284" s="229">
        <f t="shared" si="272"/>
        <v>0</v>
      </c>
      <c r="BL284" s="229">
        <f t="shared" si="272"/>
        <v>0</v>
      </c>
      <c r="BM284" s="229">
        <f t="shared" si="272"/>
        <v>0</v>
      </c>
      <c r="BN284" s="229">
        <f t="shared" si="272"/>
        <v>0</v>
      </c>
      <c r="BO284" s="229">
        <f t="shared" si="272"/>
        <v>0</v>
      </c>
      <c r="BP284" s="229">
        <f t="shared" si="272"/>
        <v>0</v>
      </c>
      <c r="BQ284" s="229">
        <f t="shared" si="272"/>
        <v>0</v>
      </c>
      <c r="BR284" s="229">
        <f t="shared" si="272"/>
        <v>0</v>
      </c>
      <c r="BS284" s="229">
        <f t="shared" si="272"/>
        <v>0</v>
      </c>
      <c r="BT284" s="229">
        <f t="shared" si="272"/>
        <v>0</v>
      </c>
      <c r="BU284" s="229">
        <f t="shared" si="272"/>
        <v>0</v>
      </c>
      <c r="BV284" s="229">
        <f t="shared" si="272"/>
        <v>0</v>
      </c>
      <c r="BW284" s="229">
        <f t="shared" si="272"/>
        <v>0</v>
      </c>
      <c r="BX284" s="229">
        <f t="shared" si="272"/>
        <v>0</v>
      </c>
      <c r="BY284" s="229">
        <f t="shared" si="272"/>
        <v>0</v>
      </c>
      <c r="BZ284" s="229">
        <f t="shared" si="272"/>
        <v>0</v>
      </c>
    </row>
    <row r="285" spans="1:78" s="310" customFormat="1" x14ac:dyDescent="0.2">
      <c r="A285" s="307" t="str">
        <f t="shared" si="273"/>
        <v>Roll-in 8</v>
      </c>
      <c r="B285" s="307">
        <f t="shared" si="273"/>
        <v>0</v>
      </c>
      <c r="C285" s="7">
        <f t="shared" si="255"/>
        <v>47</v>
      </c>
      <c r="D285" s="165">
        <f t="shared" si="269"/>
        <v>44895</v>
      </c>
      <c r="E285" s="68"/>
      <c r="F285" s="77"/>
      <c r="G285" s="229">
        <f t="shared" si="271"/>
        <v>0</v>
      </c>
      <c r="H285" s="229">
        <f t="shared" si="271"/>
        <v>0</v>
      </c>
      <c r="I285" s="229">
        <f t="shared" si="271"/>
        <v>0</v>
      </c>
      <c r="J285" s="229">
        <f t="shared" si="271"/>
        <v>0</v>
      </c>
      <c r="K285" s="229">
        <f t="shared" si="271"/>
        <v>0</v>
      </c>
      <c r="L285" s="229">
        <f t="shared" si="271"/>
        <v>0</v>
      </c>
      <c r="M285" s="229">
        <f t="shared" si="271"/>
        <v>0</v>
      </c>
      <c r="N285" s="229">
        <f t="shared" si="271"/>
        <v>0</v>
      </c>
      <c r="O285" s="229">
        <f t="shared" si="271"/>
        <v>0</v>
      </c>
      <c r="P285" s="229">
        <f t="shared" si="271"/>
        <v>0</v>
      </c>
      <c r="Q285" s="229">
        <f t="shared" si="271"/>
        <v>0</v>
      </c>
      <c r="R285" s="229">
        <f t="shared" si="271"/>
        <v>0</v>
      </c>
      <c r="S285" s="229">
        <f t="shared" si="271"/>
        <v>0</v>
      </c>
      <c r="T285" s="229">
        <f t="shared" si="271"/>
        <v>0</v>
      </c>
      <c r="U285" s="229">
        <f t="shared" si="271"/>
        <v>0</v>
      </c>
      <c r="V285" s="229">
        <f t="shared" si="271"/>
        <v>0</v>
      </c>
      <c r="W285" s="229">
        <f t="shared" si="275"/>
        <v>0</v>
      </c>
      <c r="X285" s="229">
        <f t="shared" si="275"/>
        <v>0</v>
      </c>
      <c r="Y285" s="229">
        <f t="shared" si="275"/>
        <v>0</v>
      </c>
      <c r="Z285" s="229">
        <f t="shared" si="275"/>
        <v>0</v>
      </c>
      <c r="AA285" s="229">
        <f t="shared" si="275"/>
        <v>0</v>
      </c>
      <c r="AB285" s="229">
        <f t="shared" si="275"/>
        <v>0</v>
      </c>
      <c r="AC285" s="229">
        <f t="shared" si="275"/>
        <v>0</v>
      </c>
      <c r="AD285" s="229">
        <f t="shared" si="275"/>
        <v>0</v>
      </c>
      <c r="AE285" s="229">
        <f t="shared" si="275"/>
        <v>0</v>
      </c>
      <c r="AF285" s="229">
        <f t="shared" si="275"/>
        <v>0</v>
      </c>
      <c r="AG285" s="229">
        <f t="shared" si="275"/>
        <v>0</v>
      </c>
      <c r="AH285" s="229">
        <f t="shared" si="275"/>
        <v>0</v>
      </c>
      <c r="AI285" s="229">
        <f t="shared" si="275"/>
        <v>0</v>
      </c>
      <c r="AJ285" s="229">
        <f t="shared" si="275"/>
        <v>0</v>
      </c>
      <c r="AK285" s="229">
        <f t="shared" si="275"/>
        <v>0</v>
      </c>
      <c r="AL285" s="229">
        <f t="shared" si="274"/>
        <v>0</v>
      </c>
      <c r="AM285" s="229">
        <f t="shared" si="274"/>
        <v>0</v>
      </c>
      <c r="AN285" s="229">
        <f t="shared" si="274"/>
        <v>0</v>
      </c>
      <c r="AO285" s="229">
        <f t="shared" si="272"/>
        <v>0</v>
      </c>
      <c r="AP285" s="229">
        <f t="shared" si="272"/>
        <v>0</v>
      </c>
      <c r="AQ285" s="229">
        <f t="shared" si="272"/>
        <v>0</v>
      </c>
      <c r="AR285" s="229">
        <f t="shared" si="272"/>
        <v>0</v>
      </c>
      <c r="AS285" s="229">
        <f t="shared" si="272"/>
        <v>0</v>
      </c>
      <c r="AT285" s="229">
        <f t="shared" si="272"/>
        <v>0</v>
      </c>
      <c r="AU285" s="229">
        <f t="shared" si="272"/>
        <v>0</v>
      </c>
      <c r="AV285" s="229">
        <f t="shared" si="272"/>
        <v>0</v>
      </c>
      <c r="AW285" s="229">
        <f t="shared" si="272"/>
        <v>0</v>
      </c>
      <c r="AX285" s="229">
        <f t="shared" si="272"/>
        <v>0</v>
      </c>
      <c r="AY285" s="229">
        <f t="shared" si="272"/>
        <v>0</v>
      </c>
      <c r="AZ285" s="229">
        <f t="shared" si="272"/>
        <v>0</v>
      </c>
      <c r="BA285" s="229">
        <f t="shared" si="272"/>
        <v>0</v>
      </c>
      <c r="BB285" s="229">
        <f t="shared" si="272"/>
        <v>0</v>
      </c>
      <c r="BC285" s="229">
        <f t="shared" si="272"/>
        <v>0</v>
      </c>
      <c r="BD285" s="229">
        <f t="shared" si="272"/>
        <v>0</v>
      </c>
      <c r="BE285" s="229">
        <f t="shared" si="272"/>
        <v>0</v>
      </c>
      <c r="BF285" s="229">
        <f t="shared" si="272"/>
        <v>0</v>
      </c>
      <c r="BG285" s="229">
        <f t="shared" si="272"/>
        <v>0</v>
      </c>
      <c r="BH285" s="229">
        <f t="shared" si="272"/>
        <v>0</v>
      </c>
      <c r="BI285" s="229">
        <f t="shared" si="272"/>
        <v>0</v>
      </c>
      <c r="BJ285" s="229">
        <f t="shared" si="272"/>
        <v>0</v>
      </c>
      <c r="BK285" s="229">
        <f t="shared" si="272"/>
        <v>0</v>
      </c>
      <c r="BL285" s="229">
        <f t="shared" si="272"/>
        <v>0</v>
      </c>
      <c r="BM285" s="229">
        <f t="shared" si="272"/>
        <v>0</v>
      </c>
      <c r="BN285" s="229">
        <f t="shared" si="272"/>
        <v>0</v>
      </c>
      <c r="BO285" s="229">
        <f t="shared" si="272"/>
        <v>0</v>
      </c>
      <c r="BP285" s="229">
        <f t="shared" si="272"/>
        <v>0</v>
      </c>
      <c r="BQ285" s="229">
        <f t="shared" si="272"/>
        <v>0</v>
      </c>
      <c r="BR285" s="229">
        <f t="shared" si="272"/>
        <v>0</v>
      </c>
      <c r="BS285" s="229">
        <f t="shared" si="272"/>
        <v>0</v>
      </c>
      <c r="BT285" s="229">
        <f t="shared" si="272"/>
        <v>0</v>
      </c>
      <c r="BU285" s="229">
        <f t="shared" si="272"/>
        <v>0</v>
      </c>
      <c r="BV285" s="229">
        <f t="shared" si="272"/>
        <v>0</v>
      </c>
      <c r="BW285" s="229">
        <f t="shared" si="272"/>
        <v>0</v>
      </c>
      <c r="BX285" s="229">
        <f t="shared" si="272"/>
        <v>0</v>
      </c>
      <c r="BY285" s="229">
        <f t="shared" si="272"/>
        <v>0</v>
      </c>
      <c r="BZ285" s="229">
        <f t="shared" si="272"/>
        <v>0</v>
      </c>
    </row>
    <row r="286" spans="1:78" s="310" customFormat="1" x14ac:dyDescent="0.2">
      <c r="A286" s="307" t="str">
        <f t="shared" si="273"/>
        <v>Roll-in 8</v>
      </c>
      <c r="B286" s="307">
        <f t="shared" si="273"/>
        <v>0</v>
      </c>
      <c r="C286" s="7">
        <f t="shared" si="255"/>
        <v>48</v>
      </c>
      <c r="D286" s="165">
        <f t="shared" si="269"/>
        <v>44926</v>
      </c>
      <c r="E286" s="68"/>
      <c r="F286" s="77"/>
      <c r="G286" s="229">
        <f t="shared" si="271"/>
        <v>0</v>
      </c>
      <c r="H286" s="229">
        <f t="shared" si="271"/>
        <v>0</v>
      </c>
      <c r="I286" s="229">
        <f t="shared" si="271"/>
        <v>0</v>
      </c>
      <c r="J286" s="229">
        <f t="shared" si="271"/>
        <v>0</v>
      </c>
      <c r="K286" s="229">
        <f t="shared" si="271"/>
        <v>0</v>
      </c>
      <c r="L286" s="229">
        <f t="shared" si="271"/>
        <v>0</v>
      </c>
      <c r="M286" s="229">
        <f t="shared" si="271"/>
        <v>0</v>
      </c>
      <c r="N286" s="229">
        <f t="shared" si="271"/>
        <v>0</v>
      </c>
      <c r="O286" s="229">
        <f t="shared" si="271"/>
        <v>0</v>
      </c>
      <c r="P286" s="229">
        <f t="shared" si="271"/>
        <v>0</v>
      </c>
      <c r="Q286" s="229">
        <f t="shared" si="271"/>
        <v>0</v>
      </c>
      <c r="R286" s="229">
        <f t="shared" si="271"/>
        <v>0</v>
      </c>
      <c r="S286" s="229">
        <f t="shared" si="271"/>
        <v>0</v>
      </c>
      <c r="T286" s="229">
        <f t="shared" si="271"/>
        <v>0</v>
      </c>
      <c r="U286" s="229">
        <f t="shared" si="271"/>
        <v>0</v>
      </c>
      <c r="V286" s="229">
        <f t="shared" si="271"/>
        <v>0</v>
      </c>
      <c r="W286" s="229">
        <f t="shared" si="275"/>
        <v>0</v>
      </c>
      <c r="X286" s="229">
        <f t="shared" si="275"/>
        <v>0</v>
      </c>
      <c r="Y286" s="229">
        <f t="shared" si="275"/>
        <v>0</v>
      </c>
      <c r="Z286" s="229">
        <f t="shared" si="275"/>
        <v>0</v>
      </c>
      <c r="AA286" s="229">
        <f t="shared" si="275"/>
        <v>0</v>
      </c>
      <c r="AB286" s="229">
        <f t="shared" si="275"/>
        <v>0</v>
      </c>
      <c r="AC286" s="229">
        <f t="shared" si="275"/>
        <v>0</v>
      </c>
      <c r="AD286" s="229">
        <f t="shared" si="275"/>
        <v>0</v>
      </c>
      <c r="AE286" s="229">
        <f t="shared" si="275"/>
        <v>0</v>
      </c>
      <c r="AF286" s="229">
        <f t="shared" si="275"/>
        <v>0</v>
      </c>
      <c r="AG286" s="229">
        <f t="shared" si="275"/>
        <v>0</v>
      </c>
      <c r="AH286" s="229">
        <f t="shared" si="275"/>
        <v>0</v>
      </c>
      <c r="AI286" s="229">
        <f t="shared" si="275"/>
        <v>0</v>
      </c>
      <c r="AJ286" s="229">
        <f t="shared" si="275"/>
        <v>0</v>
      </c>
      <c r="AK286" s="229">
        <f t="shared" si="275"/>
        <v>0</v>
      </c>
      <c r="AL286" s="229">
        <f t="shared" si="274"/>
        <v>0</v>
      </c>
      <c r="AM286" s="229">
        <f t="shared" si="274"/>
        <v>0</v>
      </c>
      <c r="AN286" s="229">
        <f t="shared" si="274"/>
        <v>0</v>
      </c>
      <c r="AO286" s="229">
        <f t="shared" si="272"/>
        <v>0</v>
      </c>
      <c r="AP286" s="229">
        <f t="shared" si="272"/>
        <v>0</v>
      </c>
      <c r="AQ286" s="229">
        <f t="shared" si="272"/>
        <v>0</v>
      </c>
      <c r="AR286" s="229">
        <f t="shared" si="272"/>
        <v>0</v>
      </c>
      <c r="AS286" s="229">
        <f t="shared" si="272"/>
        <v>0</v>
      </c>
      <c r="AT286" s="229">
        <f t="shared" si="272"/>
        <v>0</v>
      </c>
      <c r="AU286" s="229">
        <f t="shared" si="272"/>
        <v>0</v>
      </c>
      <c r="AV286" s="229">
        <f t="shared" si="272"/>
        <v>0</v>
      </c>
      <c r="AW286" s="229">
        <f t="shared" si="272"/>
        <v>0</v>
      </c>
      <c r="AX286" s="229">
        <f t="shared" si="272"/>
        <v>0</v>
      </c>
      <c r="AY286" s="229">
        <f t="shared" ref="AO286:BZ292" si="276">IF($D286=AY$9,$E286*$G$3/2,IF(AND($C286+$E$3&gt;AY$8,AY$9&gt;$D286),$E286*$G$3,0))</f>
        <v>0</v>
      </c>
      <c r="AZ286" s="229">
        <f t="shared" si="276"/>
        <v>0</v>
      </c>
      <c r="BA286" s="229">
        <f t="shared" si="276"/>
        <v>0</v>
      </c>
      <c r="BB286" s="229">
        <f t="shared" si="276"/>
        <v>0</v>
      </c>
      <c r="BC286" s="229">
        <f t="shared" si="276"/>
        <v>0</v>
      </c>
      <c r="BD286" s="229">
        <f t="shared" si="276"/>
        <v>0</v>
      </c>
      <c r="BE286" s="229">
        <f t="shared" si="276"/>
        <v>0</v>
      </c>
      <c r="BF286" s="229">
        <f t="shared" si="276"/>
        <v>0</v>
      </c>
      <c r="BG286" s="229">
        <f t="shared" si="276"/>
        <v>0</v>
      </c>
      <c r="BH286" s="229">
        <f t="shared" si="276"/>
        <v>0</v>
      </c>
      <c r="BI286" s="229">
        <f t="shared" si="276"/>
        <v>0</v>
      </c>
      <c r="BJ286" s="229">
        <f t="shared" si="276"/>
        <v>0</v>
      </c>
      <c r="BK286" s="229">
        <f t="shared" si="276"/>
        <v>0</v>
      </c>
      <c r="BL286" s="229">
        <f t="shared" si="276"/>
        <v>0</v>
      </c>
      <c r="BM286" s="229">
        <f t="shared" si="276"/>
        <v>0</v>
      </c>
      <c r="BN286" s="229">
        <f t="shared" si="276"/>
        <v>0</v>
      </c>
      <c r="BO286" s="229">
        <f t="shared" si="276"/>
        <v>0</v>
      </c>
      <c r="BP286" s="229">
        <f t="shared" si="276"/>
        <v>0</v>
      </c>
      <c r="BQ286" s="229">
        <f t="shared" si="276"/>
        <v>0</v>
      </c>
      <c r="BR286" s="229">
        <f t="shared" si="276"/>
        <v>0</v>
      </c>
      <c r="BS286" s="229">
        <f t="shared" si="276"/>
        <v>0</v>
      </c>
      <c r="BT286" s="229">
        <f t="shared" si="276"/>
        <v>0</v>
      </c>
      <c r="BU286" s="229">
        <f t="shared" si="276"/>
        <v>0</v>
      </c>
      <c r="BV286" s="229">
        <f t="shared" si="276"/>
        <v>0</v>
      </c>
      <c r="BW286" s="229">
        <f t="shared" si="276"/>
        <v>0</v>
      </c>
      <c r="BX286" s="229">
        <f t="shared" si="276"/>
        <v>0</v>
      </c>
      <c r="BY286" s="229">
        <f t="shared" si="276"/>
        <v>0</v>
      </c>
      <c r="BZ286" s="229">
        <f t="shared" si="276"/>
        <v>0</v>
      </c>
    </row>
    <row r="287" spans="1:78" s="310" customFormat="1" x14ac:dyDescent="0.2">
      <c r="A287" s="307" t="str">
        <f t="shared" si="273"/>
        <v>Roll-in 8</v>
      </c>
      <c r="B287" s="307">
        <f t="shared" si="273"/>
        <v>0</v>
      </c>
      <c r="C287" s="7">
        <f t="shared" si="255"/>
        <v>49</v>
      </c>
      <c r="D287" s="165">
        <f t="shared" si="269"/>
        <v>44957</v>
      </c>
      <c r="E287" s="68"/>
      <c r="F287" s="77"/>
      <c r="G287" s="229">
        <f t="shared" si="271"/>
        <v>0</v>
      </c>
      <c r="H287" s="229">
        <f t="shared" si="271"/>
        <v>0</v>
      </c>
      <c r="I287" s="229">
        <f t="shared" si="271"/>
        <v>0</v>
      </c>
      <c r="J287" s="229">
        <f t="shared" si="271"/>
        <v>0</v>
      </c>
      <c r="K287" s="229">
        <f t="shared" si="271"/>
        <v>0</v>
      </c>
      <c r="L287" s="229">
        <f t="shared" si="271"/>
        <v>0</v>
      </c>
      <c r="M287" s="229">
        <f t="shared" si="271"/>
        <v>0</v>
      </c>
      <c r="N287" s="229">
        <f t="shared" si="271"/>
        <v>0</v>
      </c>
      <c r="O287" s="229">
        <f t="shared" si="271"/>
        <v>0</v>
      </c>
      <c r="P287" s="229">
        <f t="shared" si="271"/>
        <v>0</v>
      </c>
      <c r="Q287" s="229">
        <f t="shared" si="271"/>
        <v>0</v>
      </c>
      <c r="R287" s="229">
        <f t="shared" si="271"/>
        <v>0</v>
      </c>
      <c r="S287" s="229">
        <f t="shared" si="271"/>
        <v>0</v>
      </c>
      <c r="T287" s="229">
        <f t="shared" si="271"/>
        <v>0</v>
      </c>
      <c r="U287" s="229">
        <f t="shared" si="271"/>
        <v>0</v>
      </c>
      <c r="V287" s="229">
        <f t="shared" si="271"/>
        <v>0</v>
      </c>
      <c r="W287" s="229">
        <f t="shared" si="275"/>
        <v>0</v>
      </c>
      <c r="X287" s="229">
        <f t="shared" si="275"/>
        <v>0</v>
      </c>
      <c r="Y287" s="229">
        <f t="shared" si="275"/>
        <v>0</v>
      </c>
      <c r="Z287" s="229">
        <f t="shared" si="275"/>
        <v>0</v>
      </c>
      <c r="AA287" s="229">
        <f t="shared" si="275"/>
        <v>0</v>
      </c>
      <c r="AB287" s="229">
        <f t="shared" si="275"/>
        <v>0</v>
      </c>
      <c r="AC287" s="229">
        <f t="shared" si="275"/>
        <v>0</v>
      </c>
      <c r="AD287" s="229">
        <f t="shared" si="275"/>
        <v>0</v>
      </c>
      <c r="AE287" s="229">
        <f t="shared" si="275"/>
        <v>0</v>
      </c>
      <c r="AF287" s="229">
        <f t="shared" si="275"/>
        <v>0</v>
      </c>
      <c r="AG287" s="229">
        <f t="shared" si="275"/>
        <v>0</v>
      </c>
      <c r="AH287" s="229">
        <f t="shared" si="275"/>
        <v>0</v>
      </c>
      <c r="AI287" s="229">
        <f t="shared" si="275"/>
        <v>0</v>
      </c>
      <c r="AJ287" s="229">
        <f t="shared" si="275"/>
        <v>0</v>
      </c>
      <c r="AK287" s="229">
        <f t="shared" si="275"/>
        <v>0</v>
      </c>
      <c r="AL287" s="229">
        <f t="shared" si="274"/>
        <v>0</v>
      </c>
      <c r="AM287" s="229">
        <f t="shared" si="274"/>
        <v>0</v>
      </c>
      <c r="AN287" s="229">
        <f t="shared" si="274"/>
        <v>0</v>
      </c>
      <c r="AO287" s="229">
        <f t="shared" si="276"/>
        <v>0</v>
      </c>
      <c r="AP287" s="229">
        <f t="shared" si="276"/>
        <v>0</v>
      </c>
      <c r="AQ287" s="229">
        <f t="shared" si="276"/>
        <v>0</v>
      </c>
      <c r="AR287" s="229">
        <f t="shared" si="276"/>
        <v>0</v>
      </c>
      <c r="AS287" s="229">
        <f t="shared" si="276"/>
        <v>0</v>
      </c>
      <c r="AT287" s="229">
        <f t="shared" si="276"/>
        <v>0</v>
      </c>
      <c r="AU287" s="229">
        <f t="shared" si="276"/>
        <v>0</v>
      </c>
      <c r="AV287" s="229">
        <f t="shared" si="276"/>
        <v>0</v>
      </c>
      <c r="AW287" s="229">
        <f t="shared" si="276"/>
        <v>0</v>
      </c>
      <c r="AX287" s="229">
        <f t="shared" si="276"/>
        <v>0</v>
      </c>
      <c r="AY287" s="229">
        <f t="shared" si="276"/>
        <v>0</v>
      </c>
      <c r="AZ287" s="229">
        <f t="shared" si="276"/>
        <v>0</v>
      </c>
      <c r="BA287" s="229">
        <f t="shared" si="276"/>
        <v>0</v>
      </c>
      <c r="BB287" s="229">
        <f t="shared" si="276"/>
        <v>0</v>
      </c>
      <c r="BC287" s="229">
        <f t="shared" si="276"/>
        <v>0</v>
      </c>
      <c r="BD287" s="229">
        <f t="shared" si="276"/>
        <v>0</v>
      </c>
      <c r="BE287" s="229">
        <f t="shared" si="276"/>
        <v>0</v>
      </c>
      <c r="BF287" s="229">
        <f t="shared" si="276"/>
        <v>0</v>
      </c>
      <c r="BG287" s="229">
        <f t="shared" si="276"/>
        <v>0</v>
      </c>
      <c r="BH287" s="229">
        <f t="shared" si="276"/>
        <v>0</v>
      </c>
      <c r="BI287" s="229">
        <f t="shared" si="276"/>
        <v>0</v>
      </c>
      <c r="BJ287" s="229">
        <f t="shared" si="276"/>
        <v>0</v>
      </c>
      <c r="BK287" s="229">
        <f t="shared" si="276"/>
        <v>0</v>
      </c>
      <c r="BL287" s="229">
        <f t="shared" si="276"/>
        <v>0</v>
      </c>
      <c r="BM287" s="229">
        <f t="shared" si="276"/>
        <v>0</v>
      </c>
      <c r="BN287" s="229">
        <f t="shared" si="276"/>
        <v>0</v>
      </c>
      <c r="BO287" s="229">
        <f t="shared" si="276"/>
        <v>0</v>
      </c>
      <c r="BP287" s="229">
        <f t="shared" si="276"/>
        <v>0</v>
      </c>
      <c r="BQ287" s="229">
        <f t="shared" si="276"/>
        <v>0</v>
      </c>
      <c r="BR287" s="229">
        <f t="shared" si="276"/>
        <v>0</v>
      </c>
      <c r="BS287" s="229">
        <f t="shared" si="276"/>
        <v>0</v>
      </c>
      <c r="BT287" s="229">
        <f t="shared" si="276"/>
        <v>0</v>
      </c>
      <c r="BU287" s="229">
        <f t="shared" si="276"/>
        <v>0</v>
      </c>
      <c r="BV287" s="229">
        <f t="shared" si="276"/>
        <v>0</v>
      </c>
      <c r="BW287" s="229">
        <f t="shared" si="276"/>
        <v>0</v>
      </c>
      <c r="BX287" s="229">
        <f t="shared" si="276"/>
        <v>0</v>
      </c>
      <c r="BY287" s="229">
        <f t="shared" si="276"/>
        <v>0</v>
      </c>
      <c r="BZ287" s="229">
        <f t="shared" si="276"/>
        <v>0</v>
      </c>
    </row>
    <row r="288" spans="1:78" s="310" customFormat="1" x14ac:dyDescent="0.2">
      <c r="A288" s="307" t="str">
        <f t="shared" si="273"/>
        <v>Roll-in 8</v>
      </c>
      <c r="B288" s="307">
        <f t="shared" si="273"/>
        <v>0</v>
      </c>
      <c r="C288" s="7">
        <f t="shared" si="255"/>
        <v>50</v>
      </c>
      <c r="D288" s="165">
        <f t="shared" si="269"/>
        <v>44985</v>
      </c>
      <c r="E288" s="68"/>
      <c r="F288" s="77"/>
      <c r="G288" s="229">
        <f t="shared" si="271"/>
        <v>0</v>
      </c>
      <c r="H288" s="229">
        <f t="shared" si="271"/>
        <v>0</v>
      </c>
      <c r="I288" s="229">
        <f t="shared" si="271"/>
        <v>0</v>
      </c>
      <c r="J288" s="229">
        <f t="shared" si="271"/>
        <v>0</v>
      </c>
      <c r="K288" s="229">
        <f t="shared" si="271"/>
        <v>0</v>
      </c>
      <c r="L288" s="229">
        <f t="shared" si="271"/>
        <v>0</v>
      </c>
      <c r="M288" s="229">
        <f t="shared" si="271"/>
        <v>0</v>
      </c>
      <c r="N288" s="229">
        <f t="shared" si="271"/>
        <v>0</v>
      </c>
      <c r="O288" s="229">
        <f t="shared" si="271"/>
        <v>0</v>
      </c>
      <c r="P288" s="229">
        <f t="shared" si="271"/>
        <v>0</v>
      </c>
      <c r="Q288" s="229">
        <f t="shared" si="271"/>
        <v>0</v>
      </c>
      <c r="R288" s="229">
        <f t="shared" si="271"/>
        <v>0</v>
      </c>
      <c r="S288" s="229">
        <f t="shared" si="271"/>
        <v>0</v>
      </c>
      <c r="T288" s="229">
        <f t="shared" si="271"/>
        <v>0</v>
      </c>
      <c r="U288" s="229">
        <f t="shared" si="271"/>
        <v>0</v>
      </c>
      <c r="V288" s="229">
        <f t="shared" si="271"/>
        <v>0</v>
      </c>
      <c r="W288" s="229">
        <f t="shared" si="275"/>
        <v>0</v>
      </c>
      <c r="X288" s="229">
        <f t="shared" si="275"/>
        <v>0</v>
      </c>
      <c r="Y288" s="229">
        <f t="shared" si="275"/>
        <v>0</v>
      </c>
      <c r="Z288" s="229">
        <f t="shared" si="275"/>
        <v>0</v>
      </c>
      <c r="AA288" s="229">
        <f t="shared" si="275"/>
        <v>0</v>
      </c>
      <c r="AB288" s="229">
        <f t="shared" si="275"/>
        <v>0</v>
      </c>
      <c r="AC288" s="229">
        <f t="shared" si="275"/>
        <v>0</v>
      </c>
      <c r="AD288" s="229">
        <f t="shared" si="275"/>
        <v>0</v>
      </c>
      <c r="AE288" s="229">
        <f t="shared" si="275"/>
        <v>0</v>
      </c>
      <c r="AF288" s="229">
        <f t="shared" si="275"/>
        <v>0</v>
      </c>
      <c r="AG288" s="229">
        <f t="shared" si="275"/>
        <v>0</v>
      </c>
      <c r="AH288" s="229">
        <f t="shared" si="275"/>
        <v>0</v>
      </c>
      <c r="AI288" s="229">
        <f t="shared" si="275"/>
        <v>0</v>
      </c>
      <c r="AJ288" s="229">
        <f t="shared" si="275"/>
        <v>0</v>
      </c>
      <c r="AK288" s="229">
        <f t="shared" si="275"/>
        <v>0</v>
      </c>
      <c r="AL288" s="229">
        <f t="shared" si="274"/>
        <v>0</v>
      </c>
      <c r="AM288" s="229">
        <f t="shared" si="274"/>
        <v>0</v>
      </c>
      <c r="AN288" s="229">
        <f t="shared" si="274"/>
        <v>0</v>
      </c>
      <c r="AO288" s="229">
        <f t="shared" si="276"/>
        <v>0</v>
      </c>
      <c r="AP288" s="229">
        <f t="shared" si="276"/>
        <v>0</v>
      </c>
      <c r="AQ288" s="229">
        <f t="shared" si="276"/>
        <v>0</v>
      </c>
      <c r="AR288" s="229">
        <f t="shared" si="276"/>
        <v>0</v>
      </c>
      <c r="AS288" s="229">
        <f t="shared" si="276"/>
        <v>0</v>
      </c>
      <c r="AT288" s="229">
        <f t="shared" si="276"/>
        <v>0</v>
      </c>
      <c r="AU288" s="229">
        <f t="shared" si="276"/>
        <v>0</v>
      </c>
      <c r="AV288" s="229">
        <f t="shared" si="276"/>
        <v>0</v>
      </c>
      <c r="AW288" s="229">
        <f t="shared" si="276"/>
        <v>0</v>
      </c>
      <c r="AX288" s="229">
        <f t="shared" si="276"/>
        <v>0</v>
      </c>
      <c r="AY288" s="229">
        <f t="shared" si="276"/>
        <v>0</v>
      </c>
      <c r="AZ288" s="229">
        <f t="shared" si="276"/>
        <v>0</v>
      </c>
      <c r="BA288" s="229">
        <f t="shared" si="276"/>
        <v>0</v>
      </c>
      <c r="BB288" s="229">
        <f t="shared" si="276"/>
        <v>0</v>
      </c>
      <c r="BC288" s="229">
        <f t="shared" si="276"/>
        <v>0</v>
      </c>
      <c r="BD288" s="229">
        <f t="shared" si="276"/>
        <v>0</v>
      </c>
      <c r="BE288" s="229">
        <f t="shared" si="276"/>
        <v>0</v>
      </c>
      <c r="BF288" s="229">
        <f t="shared" si="276"/>
        <v>0</v>
      </c>
      <c r="BG288" s="229">
        <f t="shared" si="276"/>
        <v>0</v>
      </c>
      <c r="BH288" s="229">
        <f t="shared" si="276"/>
        <v>0</v>
      </c>
      <c r="BI288" s="229">
        <f t="shared" si="276"/>
        <v>0</v>
      </c>
      <c r="BJ288" s="229">
        <f t="shared" si="276"/>
        <v>0</v>
      </c>
      <c r="BK288" s="229">
        <f t="shared" si="276"/>
        <v>0</v>
      </c>
      <c r="BL288" s="229">
        <f t="shared" si="276"/>
        <v>0</v>
      </c>
      <c r="BM288" s="229">
        <f t="shared" si="276"/>
        <v>0</v>
      </c>
      <c r="BN288" s="229">
        <f t="shared" si="276"/>
        <v>0</v>
      </c>
      <c r="BO288" s="229">
        <f t="shared" si="276"/>
        <v>0</v>
      </c>
      <c r="BP288" s="229">
        <f t="shared" si="276"/>
        <v>0</v>
      </c>
      <c r="BQ288" s="229">
        <f t="shared" si="276"/>
        <v>0</v>
      </c>
      <c r="BR288" s="229">
        <f t="shared" si="276"/>
        <v>0</v>
      </c>
      <c r="BS288" s="229">
        <f t="shared" si="276"/>
        <v>0</v>
      </c>
      <c r="BT288" s="229">
        <f t="shared" si="276"/>
        <v>0</v>
      </c>
      <c r="BU288" s="229">
        <f t="shared" si="276"/>
        <v>0</v>
      </c>
      <c r="BV288" s="229">
        <f t="shared" si="276"/>
        <v>0</v>
      </c>
      <c r="BW288" s="229">
        <f t="shared" si="276"/>
        <v>0</v>
      </c>
      <c r="BX288" s="229">
        <f t="shared" si="276"/>
        <v>0</v>
      </c>
      <c r="BY288" s="229">
        <f t="shared" si="276"/>
        <v>0</v>
      </c>
      <c r="BZ288" s="229">
        <f t="shared" si="276"/>
        <v>0</v>
      </c>
    </row>
    <row r="289" spans="1:78" s="310" customFormat="1" x14ac:dyDescent="0.2">
      <c r="A289" s="307" t="str">
        <f t="shared" si="273"/>
        <v>Roll-in 9</v>
      </c>
      <c r="B289" s="307">
        <f t="shared" si="273"/>
        <v>0</v>
      </c>
      <c r="C289" s="7">
        <f t="shared" si="255"/>
        <v>51</v>
      </c>
      <c r="D289" s="165">
        <f t="shared" si="269"/>
        <v>45016</v>
      </c>
      <c r="E289" s="68"/>
      <c r="F289" s="77"/>
      <c r="G289" s="229">
        <f t="shared" si="271"/>
        <v>0</v>
      </c>
      <c r="H289" s="229">
        <f t="shared" si="271"/>
        <v>0</v>
      </c>
      <c r="I289" s="229">
        <f t="shared" si="271"/>
        <v>0</v>
      </c>
      <c r="J289" s="229">
        <f t="shared" si="271"/>
        <v>0</v>
      </c>
      <c r="K289" s="229">
        <f t="shared" si="271"/>
        <v>0</v>
      </c>
      <c r="L289" s="229">
        <f t="shared" si="271"/>
        <v>0</v>
      </c>
      <c r="M289" s="229">
        <f t="shared" si="271"/>
        <v>0</v>
      </c>
      <c r="N289" s="229">
        <f t="shared" si="271"/>
        <v>0</v>
      </c>
      <c r="O289" s="229">
        <f t="shared" si="271"/>
        <v>0</v>
      </c>
      <c r="P289" s="229">
        <f t="shared" si="271"/>
        <v>0</v>
      </c>
      <c r="Q289" s="229">
        <f t="shared" si="271"/>
        <v>0</v>
      </c>
      <c r="R289" s="229">
        <f t="shared" si="271"/>
        <v>0</v>
      </c>
      <c r="S289" s="229">
        <f t="shared" si="271"/>
        <v>0</v>
      </c>
      <c r="T289" s="229">
        <f t="shared" si="271"/>
        <v>0</v>
      </c>
      <c r="U289" s="229">
        <f t="shared" si="271"/>
        <v>0</v>
      </c>
      <c r="V289" s="229">
        <f t="shared" si="271"/>
        <v>0</v>
      </c>
      <c r="W289" s="229">
        <f t="shared" si="275"/>
        <v>0</v>
      </c>
      <c r="X289" s="229">
        <f t="shared" si="275"/>
        <v>0</v>
      </c>
      <c r="Y289" s="229">
        <f t="shared" si="275"/>
        <v>0</v>
      </c>
      <c r="Z289" s="229">
        <f t="shared" si="275"/>
        <v>0</v>
      </c>
      <c r="AA289" s="229">
        <f t="shared" si="275"/>
        <v>0</v>
      </c>
      <c r="AB289" s="229">
        <f t="shared" si="275"/>
        <v>0</v>
      </c>
      <c r="AC289" s="229">
        <f t="shared" si="275"/>
        <v>0</v>
      </c>
      <c r="AD289" s="229">
        <f t="shared" si="275"/>
        <v>0</v>
      </c>
      <c r="AE289" s="229">
        <f t="shared" si="275"/>
        <v>0</v>
      </c>
      <c r="AF289" s="229">
        <f t="shared" si="275"/>
        <v>0</v>
      </c>
      <c r="AG289" s="229">
        <f t="shared" si="275"/>
        <v>0</v>
      </c>
      <c r="AH289" s="229">
        <f t="shared" si="275"/>
        <v>0</v>
      </c>
      <c r="AI289" s="229">
        <f t="shared" si="275"/>
        <v>0</v>
      </c>
      <c r="AJ289" s="229">
        <f t="shared" si="275"/>
        <v>0</v>
      </c>
      <c r="AK289" s="229">
        <f t="shared" si="275"/>
        <v>0</v>
      </c>
      <c r="AL289" s="229">
        <f t="shared" si="275"/>
        <v>0</v>
      </c>
      <c r="AM289" s="229">
        <f t="shared" si="274"/>
        <v>0</v>
      </c>
      <c r="AN289" s="229">
        <f t="shared" si="274"/>
        <v>0</v>
      </c>
      <c r="AO289" s="229">
        <f t="shared" si="276"/>
        <v>0</v>
      </c>
      <c r="AP289" s="229">
        <f t="shared" si="276"/>
        <v>0</v>
      </c>
      <c r="AQ289" s="229">
        <f t="shared" si="276"/>
        <v>0</v>
      </c>
      <c r="AR289" s="229">
        <f t="shared" si="276"/>
        <v>0</v>
      </c>
      <c r="AS289" s="229">
        <f t="shared" si="276"/>
        <v>0</v>
      </c>
      <c r="AT289" s="229">
        <f t="shared" si="276"/>
        <v>0</v>
      </c>
      <c r="AU289" s="229">
        <f t="shared" si="276"/>
        <v>0</v>
      </c>
      <c r="AV289" s="229">
        <f t="shared" si="276"/>
        <v>0</v>
      </c>
      <c r="AW289" s="229">
        <f t="shared" si="276"/>
        <v>0</v>
      </c>
      <c r="AX289" s="229">
        <f t="shared" si="276"/>
        <v>0</v>
      </c>
      <c r="AY289" s="229">
        <f t="shared" si="276"/>
        <v>0</v>
      </c>
      <c r="AZ289" s="229">
        <f t="shared" si="276"/>
        <v>0</v>
      </c>
      <c r="BA289" s="229">
        <f t="shared" si="276"/>
        <v>0</v>
      </c>
      <c r="BB289" s="229">
        <f t="shared" si="276"/>
        <v>0</v>
      </c>
      <c r="BC289" s="229">
        <f t="shared" si="276"/>
        <v>0</v>
      </c>
      <c r="BD289" s="229">
        <f t="shared" si="276"/>
        <v>0</v>
      </c>
      <c r="BE289" s="229">
        <f t="shared" si="276"/>
        <v>0</v>
      </c>
      <c r="BF289" s="229">
        <f t="shared" si="276"/>
        <v>0</v>
      </c>
      <c r="BG289" s="229">
        <f t="shared" si="276"/>
        <v>0</v>
      </c>
      <c r="BH289" s="229">
        <f t="shared" si="276"/>
        <v>0</v>
      </c>
      <c r="BI289" s="229">
        <f t="shared" si="276"/>
        <v>0</v>
      </c>
      <c r="BJ289" s="229">
        <f t="shared" si="276"/>
        <v>0</v>
      </c>
      <c r="BK289" s="229">
        <f t="shared" si="276"/>
        <v>0</v>
      </c>
      <c r="BL289" s="229">
        <f t="shared" si="276"/>
        <v>0</v>
      </c>
      <c r="BM289" s="229">
        <f t="shared" si="276"/>
        <v>0</v>
      </c>
      <c r="BN289" s="229">
        <f t="shared" si="276"/>
        <v>0</v>
      </c>
      <c r="BO289" s="229">
        <f t="shared" si="276"/>
        <v>0</v>
      </c>
      <c r="BP289" s="229">
        <f t="shared" si="276"/>
        <v>0</v>
      </c>
      <c r="BQ289" s="229">
        <f t="shared" si="276"/>
        <v>0</v>
      </c>
      <c r="BR289" s="229">
        <f t="shared" si="276"/>
        <v>0</v>
      </c>
      <c r="BS289" s="229">
        <f t="shared" si="276"/>
        <v>0</v>
      </c>
      <c r="BT289" s="229">
        <f t="shared" si="276"/>
        <v>0</v>
      </c>
      <c r="BU289" s="229">
        <f t="shared" si="276"/>
        <v>0</v>
      </c>
      <c r="BV289" s="229">
        <f t="shared" si="276"/>
        <v>0</v>
      </c>
      <c r="BW289" s="229">
        <f t="shared" si="276"/>
        <v>0</v>
      </c>
      <c r="BX289" s="229">
        <f t="shared" si="276"/>
        <v>0</v>
      </c>
      <c r="BY289" s="229">
        <f t="shared" si="276"/>
        <v>0</v>
      </c>
      <c r="BZ289" s="229">
        <f t="shared" si="276"/>
        <v>0</v>
      </c>
    </row>
    <row r="290" spans="1:78" s="310" customFormat="1" x14ac:dyDescent="0.2">
      <c r="A290" s="307" t="str">
        <f t="shared" si="273"/>
        <v>Roll-in 9</v>
      </c>
      <c r="B290" s="307">
        <f t="shared" si="273"/>
        <v>0</v>
      </c>
      <c r="C290" s="7">
        <f t="shared" si="255"/>
        <v>52</v>
      </c>
      <c r="D290" s="165">
        <f t="shared" si="269"/>
        <v>45046</v>
      </c>
      <c r="E290" s="68"/>
      <c r="F290" s="77"/>
      <c r="G290" s="229">
        <f t="shared" si="271"/>
        <v>0</v>
      </c>
      <c r="H290" s="229">
        <f t="shared" si="271"/>
        <v>0</v>
      </c>
      <c r="I290" s="229">
        <f t="shared" si="271"/>
        <v>0</v>
      </c>
      <c r="J290" s="229">
        <f t="shared" si="271"/>
        <v>0</v>
      </c>
      <c r="K290" s="229">
        <f t="shared" si="271"/>
        <v>0</v>
      </c>
      <c r="L290" s="229">
        <f t="shared" si="271"/>
        <v>0</v>
      </c>
      <c r="M290" s="229">
        <f t="shared" si="271"/>
        <v>0</v>
      </c>
      <c r="N290" s="229">
        <f t="shared" si="271"/>
        <v>0</v>
      </c>
      <c r="O290" s="229">
        <f t="shared" si="271"/>
        <v>0</v>
      </c>
      <c r="P290" s="229">
        <f t="shared" si="271"/>
        <v>0</v>
      </c>
      <c r="Q290" s="229">
        <f t="shared" si="271"/>
        <v>0</v>
      </c>
      <c r="R290" s="229">
        <f t="shared" si="271"/>
        <v>0</v>
      </c>
      <c r="S290" s="229">
        <f t="shared" si="271"/>
        <v>0</v>
      </c>
      <c r="T290" s="229">
        <f t="shared" si="271"/>
        <v>0</v>
      </c>
      <c r="U290" s="229">
        <f t="shared" si="271"/>
        <v>0</v>
      </c>
      <c r="V290" s="229">
        <f>IF($D290=V$9,$E290*$G$3/2,IF(AND($C290+$E$3&gt;V$8,V$9&gt;$D290),$E290*$G$3,0))</f>
        <v>0</v>
      </c>
      <c r="W290" s="229">
        <f t="shared" si="275"/>
        <v>0</v>
      </c>
      <c r="X290" s="229">
        <f t="shared" si="275"/>
        <v>0</v>
      </c>
      <c r="Y290" s="229">
        <f t="shared" si="275"/>
        <v>0</v>
      </c>
      <c r="Z290" s="229">
        <f t="shared" si="275"/>
        <v>0</v>
      </c>
      <c r="AA290" s="229">
        <f t="shared" si="275"/>
        <v>0</v>
      </c>
      <c r="AB290" s="229">
        <f t="shared" si="275"/>
        <v>0</v>
      </c>
      <c r="AC290" s="229">
        <f t="shared" si="275"/>
        <v>0</v>
      </c>
      <c r="AD290" s="229">
        <f t="shared" si="275"/>
        <v>0</v>
      </c>
      <c r="AE290" s="229">
        <f t="shared" si="275"/>
        <v>0</v>
      </c>
      <c r="AF290" s="229">
        <f t="shared" si="275"/>
        <v>0</v>
      </c>
      <c r="AG290" s="229">
        <f t="shared" si="275"/>
        <v>0</v>
      </c>
      <c r="AH290" s="229">
        <f t="shared" si="275"/>
        <v>0</v>
      </c>
      <c r="AI290" s="229">
        <f t="shared" si="275"/>
        <v>0</v>
      </c>
      <c r="AJ290" s="229">
        <f t="shared" si="275"/>
        <v>0</v>
      </c>
      <c r="AK290" s="229">
        <f t="shared" si="275"/>
        <v>0</v>
      </c>
      <c r="AL290" s="229">
        <f t="shared" si="275"/>
        <v>0</v>
      </c>
      <c r="AM290" s="229">
        <f t="shared" si="274"/>
        <v>0</v>
      </c>
      <c r="AN290" s="229">
        <f t="shared" si="274"/>
        <v>0</v>
      </c>
      <c r="AO290" s="229">
        <f t="shared" si="276"/>
        <v>0</v>
      </c>
      <c r="AP290" s="229">
        <f t="shared" si="276"/>
        <v>0</v>
      </c>
      <c r="AQ290" s="229">
        <f t="shared" si="276"/>
        <v>0</v>
      </c>
      <c r="AR290" s="229">
        <f t="shared" si="276"/>
        <v>0</v>
      </c>
      <c r="AS290" s="229">
        <f t="shared" si="276"/>
        <v>0</v>
      </c>
      <c r="AT290" s="229">
        <f t="shared" si="276"/>
        <v>0</v>
      </c>
      <c r="AU290" s="229">
        <f t="shared" si="276"/>
        <v>0</v>
      </c>
      <c r="AV290" s="229">
        <f t="shared" si="276"/>
        <v>0</v>
      </c>
      <c r="AW290" s="229">
        <f t="shared" si="276"/>
        <v>0</v>
      </c>
      <c r="AX290" s="229">
        <f t="shared" si="276"/>
        <v>0</v>
      </c>
      <c r="AY290" s="229">
        <f t="shared" si="276"/>
        <v>0</v>
      </c>
      <c r="AZ290" s="229">
        <f t="shared" si="276"/>
        <v>0</v>
      </c>
      <c r="BA290" s="229">
        <f t="shared" si="276"/>
        <v>0</v>
      </c>
      <c r="BB290" s="229">
        <f t="shared" si="276"/>
        <v>0</v>
      </c>
      <c r="BC290" s="229">
        <f t="shared" si="276"/>
        <v>0</v>
      </c>
      <c r="BD290" s="229">
        <f t="shared" si="276"/>
        <v>0</v>
      </c>
      <c r="BE290" s="229">
        <f t="shared" si="276"/>
        <v>0</v>
      </c>
      <c r="BF290" s="229">
        <f t="shared" si="276"/>
        <v>0</v>
      </c>
      <c r="BG290" s="229">
        <f t="shared" si="276"/>
        <v>0</v>
      </c>
      <c r="BH290" s="229">
        <f t="shared" si="276"/>
        <v>0</v>
      </c>
      <c r="BI290" s="229">
        <f t="shared" si="276"/>
        <v>0</v>
      </c>
      <c r="BJ290" s="229">
        <f t="shared" si="276"/>
        <v>0</v>
      </c>
      <c r="BK290" s="229">
        <f t="shared" si="276"/>
        <v>0</v>
      </c>
      <c r="BL290" s="229">
        <f t="shared" si="276"/>
        <v>0</v>
      </c>
      <c r="BM290" s="229">
        <f t="shared" si="276"/>
        <v>0</v>
      </c>
      <c r="BN290" s="229">
        <f t="shared" si="276"/>
        <v>0</v>
      </c>
      <c r="BO290" s="229">
        <f t="shared" si="276"/>
        <v>0</v>
      </c>
      <c r="BP290" s="229">
        <f t="shared" si="276"/>
        <v>0</v>
      </c>
      <c r="BQ290" s="229">
        <f t="shared" si="276"/>
        <v>0</v>
      </c>
      <c r="BR290" s="229">
        <f t="shared" si="276"/>
        <v>0</v>
      </c>
      <c r="BS290" s="229">
        <f t="shared" si="276"/>
        <v>0</v>
      </c>
      <c r="BT290" s="229">
        <f t="shared" si="276"/>
        <v>0</v>
      </c>
      <c r="BU290" s="229">
        <f t="shared" si="276"/>
        <v>0</v>
      </c>
      <c r="BV290" s="229">
        <f t="shared" si="276"/>
        <v>0</v>
      </c>
      <c r="BW290" s="229">
        <f t="shared" si="276"/>
        <v>0</v>
      </c>
      <c r="BX290" s="229">
        <f t="shared" si="276"/>
        <v>0</v>
      </c>
      <c r="BY290" s="229">
        <f t="shared" si="276"/>
        <v>0</v>
      </c>
      <c r="BZ290" s="229">
        <f t="shared" si="276"/>
        <v>0</v>
      </c>
    </row>
    <row r="291" spans="1:78" s="310" customFormat="1" x14ac:dyDescent="0.2">
      <c r="A291" s="307" t="str">
        <f t="shared" si="273"/>
        <v>Roll-in 9</v>
      </c>
      <c r="B291" s="307">
        <f t="shared" si="273"/>
        <v>0</v>
      </c>
      <c r="C291" s="7">
        <f t="shared" si="255"/>
        <v>53</v>
      </c>
      <c r="D291" s="165">
        <f t="shared" si="269"/>
        <v>45077</v>
      </c>
      <c r="E291" s="68"/>
      <c r="F291" s="77"/>
      <c r="G291" s="229">
        <f t="shared" ref="G291:V306" si="277">IF($D291=G$9,$E291*$G$3/2,IF(AND($C291+$E$3&gt;G$8,G$9&gt;$D291),$E291*$G$3,0))</f>
        <v>0</v>
      </c>
      <c r="H291" s="229">
        <f t="shared" si="277"/>
        <v>0</v>
      </c>
      <c r="I291" s="229">
        <f t="shared" si="277"/>
        <v>0</v>
      </c>
      <c r="J291" s="229">
        <f t="shared" si="277"/>
        <v>0</v>
      </c>
      <c r="K291" s="229">
        <f t="shared" si="277"/>
        <v>0</v>
      </c>
      <c r="L291" s="229">
        <f t="shared" si="277"/>
        <v>0</v>
      </c>
      <c r="M291" s="229">
        <f t="shared" si="277"/>
        <v>0</v>
      </c>
      <c r="N291" s="229">
        <f t="shared" si="277"/>
        <v>0</v>
      </c>
      <c r="O291" s="229">
        <f t="shared" si="277"/>
        <v>0</v>
      </c>
      <c r="P291" s="229">
        <f t="shared" si="277"/>
        <v>0</v>
      </c>
      <c r="Q291" s="229">
        <f t="shared" si="277"/>
        <v>0</v>
      </c>
      <c r="R291" s="229">
        <f t="shared" si="277"/>
        <v>0</v>
      </c>
      <c r="S291" s="229">
        <f t="shared" si="277"/>
        <v>0</v>
      </c>
      <c r="T291" s="229">
        <f t="shared" si="277"/>
        <v>0</v>
      </c>
      <c r="U291" s="229">
        <f t="shared" si="277"/>
        <v>0</v>
      </c>
      <c r="V291" s="229">
        <f t="shared" si="277"/>
        <v>0</v>
      </c>
      <c r="W291" s="229">
        <f t="shared" si="275"/>
        <v>0</v>
      </c>
      <c r="X291" s="229">
        <f t="shared" si="275"/>
        <v>0</v>
      </c>
      <c r="Y291" s="229">
        <f t="shared" si="275"/>
        <v>0</v>
      </c>
      <c r="Z291" s="229">
        <f t="shared" si="275"/>
        <v>0</v>
      </c>
      <c r="AA291" s="229">
        <f t="shared" si="275"/>
        <v>0</v>
      </c>
      <c r="AB291" s="229">
        <f t="shared" si="275"/>
        <v>0</v>
      </c>
      <c r="AC291" s="229">
        <f t="shared" si="275"/>
        <v>0</v>
      </c>
      <c r="AD291" s="229">
        <f t="shared" si="275"/>
        <v>0</v>
      </c>
      <c r="AE291" s="229">
        <f t="shared" si="275"/>
        <v>0</v>
      </c>
      <c r="AF291" s="229">
        <f t="shared" si="275"/>
        <v>0</v>
      </c>
      <c r="AG291" s="229">
        <f t="shared" si="275"/>
        <v>0</v>
      </c>
      <c r="AH291" s="229">
        <f t="shared" si="275"/>
        <v>0</v>
      </c>
      <c r="AI291" s="229">
        <f t="shared" si="275"/>
        <v>0</v>
      </c>
      <c r="AJ291" s="229">
        <f t="shared" si="275"/>
        <v>0</v>
      </c>
      <c r="AK291" s="229">
        <f t="shared" si="275"/>
        <v>0</v>
      </c>
      <c r="AL291" s="229">
        <f t="shared" si="275"/>
        <v>0</v>
      </c>
      <c r="AM291" s="229">
        <f t="shared" si="274"/>
        <v>0</v>
      </c>
      <c r="AN291" s="229">
        <f t="shared" si="274"/>
        <v>0</v>
      </c>
      <c r="AO291" s="229">
        <f t="shared" si="276"/>
        <v>0</v>
      </c>
      <c r="AP291" s="229">
        <f t="shared" si="276"/>
        <v>0</v>
      </c>
      <c r="AQ291" s="229">
        <f t="shared" si="276"/>
        <v>0</v>
      </c>
      <c r="AR291" s="229">
        <f t="shared" si="276"/>
        <v>0</v>
      </c>
      <c r="AS291" s="229">
        <f t="shared" si="276"/>
        <v>0</v>
      </c>
      <c r="AT291" s="229">
        <f t="shared" si="276"/>
        <v>0</v>
      </c>
      <c r="AU291" s="229">
        <f t="shared" si="276"/>
        <v>0</v>
      </c>
      <c r="AV291" s="229">
        <f t="shared" si="276"/>
        <v>0</v>
      </c>
      <c r="AW291" s="229">
        <f t="shared" si="276"/>
        <v>0</v>
      </c>
      <c r="AX291" s="229">
        <f t="shared" si="276"/>
        <v>0</v>
      </c>
      <c r="AY291" s="229">
        <f t="shared" si="276"/>
        <v>0</v>
      </c>
      <c r="AZ291" s="229">
        <f t="shared" si="276"/>
        <v>0</v>
      </c>
      <c r="BA291" s="229">
        <f t="shared" si="276"/>
        <v>0</v>
      </c>
      <c r="BB291" s="229">
        <f t="shared" si="276"/>
        <v>0</v>
      </c>
      <c r="BC291" s="229">
        <f t="shared" si="276"/>
        <v>0</v>
      </c>
      <c r="BD291" s="229">
        <f t="shared" si="276"/>
        <v>0</v>
      </c>
      <c r="BE291" s="229">
        <f t="shared" si="276"/>
        <v>0</v>
      </c>
      <c r="BF291" s="229">
        <f t="shared" si="276"/>
        <v>0</v>
      </c>
      <c r="BG291" s="229">
        <f t="shared" si="276"/>
        <v>0</v>
      </c>
      <c r="BH291" s="229">
        <f t="shared" si="276"/>
        <v>0</v>
      </c>
      <c r="BI291" s="229">
        <f t="shared" si="276"/>
        <v>0</v>
      </c>
      <c r="BJ291" s="229">
        <f t="shared" si="276"/>
        <v>0</v>
      </c>
      <c r="BK291" s="229">
        <f t="shared" si="276"/>
        <v>0</v>
      </c>
      <c r="BL291" s="229">
        <f t="shared" si="276"/>
        <v>0</v>
      </c>
      <c r="BM291" s="229">
        <f t="shared" si="276"/>
        <v>0</v>
      </c>
      <c r="BN291" s="229">
        <f t="shared" si="276"/>
        <v>0</v>
      </c>
      <c r="BO291" s="229">
        <f t="shared" si="276"/>
        <v>0</v>
      </c>
      <c r="BP291" s="229">
        <f t="shared" si="276"/>
        <v>0</v>
      </c>
      <c r="BQ291" s="229">
        <f t="shared" si="276"/>
        <v>0</v>
      </c>
      <c r="BR291" s="229">
        <f t="shared" si="276"/>
        <v>0</v>
      </c>
      <c r="BS291" s="229">
        <f t="shared" si="276"/>
        <v>0</v>
      </c>
      <c r="BT291" s="229">
        <f t="shared" si="276"/>
        <v>0</v>
      </c>
      <c r="BU291" s="229">
        <f t="shared" si="276"/>
        <v>0</v>
      </c>
      <c r="BV291" s="229">
        <f t="shared" si="276"/>
        <v>0</v>
      </c>
      <c r="BW291" s="229">
        <f t="shared" si="276"/>
        <v>0</v>
      </c>
      <c r="BX291" s="229">
        <f t="shared" si="276"/>
        <v>0</v>
      </c>
      <c r="BY291" s="229">
        <f t="shared" si="276"/>
        <v>0</v>
      </c>
      <c r="BZ291" s="229">
        <f t="shared" si="276"/>
        <v>0</v>
      </c>
    </row>
    <row r="292" spans="1:78" s="310" customFormat="1" x14ac:dyDescent="0.2">
      <c r="A292" s="307" t="str">
        <f t="shared" si="273"/>
        <v>Roll-in 9</v>
      </c>
      <c r="B292" s="307">
        <f t="shared" si="273"/>
        <v>0</v>
      </c>
      <c r="C292" s="7">
        <f t="shared" si="255"/>
        <v>54</v>
      </c>
      <c r="D292" s="165">
        <f t="shared" si="269"/>
        <v>45107</v>
      </c>
      <c r="E292" s="68"/>
      <c r="F292" s="77"/>
      <c r="G292" s="229">
        <f t="shared" si="277"/>
        <v>0</v>
      </c>
      <c r="H292" s="229">
        <f t="shared" si="277"/>
        <v>0</v>
      </c>
      <c r="I292" s="229">
        <f t="shared" si="277"/>
        <v>0</v>
      </c>
      <c r="J292" s="229">
        <f t="shared" si="277"/>
        <v>0</v>
      </c>
      <c r="K292" s="229">
        <f t="shared" si="277"/>
        <v>0</v>
      </c>
      <c r="L292" s="229">
        <f t="shared" si="277"/>
        <v>0</v>
      </c>
      <c r="M292" s="229">
        <f t="shared" si="277"/>
        <v>0</v>
      </c>
      <c r="N292" s="229">
        <f t="shared" si="277"/>
        <v>0</v>
      </c>
      <c r="O292" s="229">
        <f t="shared" si="277"/>
        <v>0</v>
      </c>
      <c r="P292" s="229">
        <f t="shared" si="277"/>
        <v>0</v>
      </c>
      <c r="Q292" s="229">
        <f t="shared" si="277"/>
        <v>0</v>
      </c>
      <c r="R292" s="229">
        <f t="shared" si="277"/>
        <v>0</v>
      </c>
      <c r="S292" s="229">
        <f t="shared" si="277"/>
        <v>0</v>
      </c>
      <c r="T292" s="229">
        <f t="shared" si="277"/>
        <v>0</v>
      </c>
      <c r="U292" s="229">
        <f t="shared" si="277"/>
        <v>0</v>
      </c>
      <c r="V292" s="229">
        <f t="shared" si="277"/>
        <v>0</v>
      </c>
      <c r="W292" s="229">
        <f t="shared" si="275"/>
        <v>0</v>
      </c>
      <c r="X292" s="229">
        <f t="shared" si="275"/>
        <v>0</v>
      </c>
      <c r="Y292" s="229">
        <f t="shared" si="275"/>
        <v>0</v>
      </c>
      <c r="Z292" s="229">
        <f t="shared" si="275"/>
        <v>0</v>
      </c>
      <c r="AA292" s="229">
        <f t="shared" si="275"/>
        <v>0</v>
      </c>
      <c r="AB292" s="229">
        <f t="shared" si="275"/>
        <v>0</v>
      </c>
      <c r="AC292" s="229">
        <f t="shared" si="275"/>
        <v>0</v>
      </c>
      <c r="AD292" s="229">
        <f t="shared" si="275"/>
        <v>0</v>
      </c>
      <c r="AE292" s="229">
        <f t="shared" si="275"/>
        <v>0</v>
      </c>
      <c r="AF292" s="229">
        <f t="shared" si="275"/>
        <v>0</v>
      </c>
      <c r="AG292" s="229">
        <f t="shared" si="275"/>
        <v>0</v>
      </c>
      <c r="AH292" s="229">
        <f t="shared" si="275"/>
        <v>0</v>
      </c>
      <c r="AI292" s="229">
        <f t="shared" si="275"/>
        <v>0</v>
      </c>
      <c r="AJ292" s="229">
        <f t="shared" si="275"/>
        <v>0</v>
      </c>
      <c r="AK292" s="229">
        <f t="shared" si="275"/>
        <v>0</v>
      </c>
      <c r="AL292" s="229">
        <f t="shared" si="275"/>
        <v>0</v>
      </c>
      <c r="AM292" s="229">
        <f t="shared" si="274"/>
        <v>0</v>
      </c>
      <c r="AN292" s="229">
        <f t="shared" si="274"/>
        <v>0</v>
      </c>
      <c r="AO292" s="229">
        <f t="shared" si="276"/>
        <v>0</v>
      </c>
      <c r="AP292" s="229">
        <f t="shared" si="276"/>
        <v>0</v>
      </c>
      <c r="AQ292" s="229">
        <f t="shared" si="276"/>
        <v>0</v>
      </c>
      <c r="AR292" s="229">
        <f t="shared" si="276"/>
        <v>0</v>
      </c>
      <c r="AS292" s="229">
        <f t="shared" si="276"/>
        <v>0</v>
      </c>
      <c r="AT292" s="229">
        <f t="shared" si="276"/>
        <v>0</v>
      </c>
      <c r="AU292" s="229">
        <f t="shared" si="276"/>
        <v>0</v>
      </c>
      <c r="AV292" s="229">
        <f t="shared" si="276"/>
        <v>0</v>
      </c>
      <c r="AW292" s="229">
        <f t="shared" si="276"/>
        <v>0</v>
      </c>
      <c r="AX292" s="229">
        <f t="shared" si="276"/>
        <v>0</v>
      </c>
      <c r="AY292" s="229">
        <f t="shared" si="276"/>
        <v>0</v>
      </c>
      <c r="AZ292" s="229">
        <f t="shared" si="276"/>
        <v>0</v>
      </c>
      <c r="BA292" s="229">
        <f t="shared" si="276"/>
        <v>0</v>
      </c>
      <c r="BB292" s="229">
        <f t="shared" si="276"/>
        <v>0</v>
      </c>
      <c r="BC292" s="229">
        <f t="shared" si="276"/>
        <v>0</v>
      </c>
      <c r="BD292" s="229">
        <f t="shared" si="276"/>
        <v>0</v>
      </c>
      <c r="BE292" s="229">
        <f t="shared" si="276"/>
        <v>0</v>
      </c>
      <c r="BF292" s="229">
        <f t="shared" si="276"/>
        <v>0</v>
      </c>
      <c r="BG292" s="229">
        <f t="shared" si="276"/>
        <v>0</v>
      </c>
      <c r="BH292" s="229">
        <f t="shared" si="276"/>
        <v>0</v>
      </c>
      <c r="BI292" s="229">
        <f t="shared" si="276"/>
        <v>0</v>
      </c>
      <c r="BJ292" s="229">
        <f t="shared" si="276"/>
        <v>0</v>
      </c>
      <c r="BK292" s="229">
        <f t="shared" si="276"/>
        <v>0</v>
      </c>
      <c r="BL292" s="229">
        <f t="shared" si="276"/>
        <v>0</v>
      </c>
      <c r="BM292" s="229">
        <f t="shared" si="276"/>
        <v>0</v>
      </c>
      <c r="BN292" s="229">
        <f t="shared" si="276"/>
        <v>0</v>
      </c>
      <c r="BO292" s="229">
        <f t="shared" si="276"/>
        <v>0</v>
      </c>
      <c r="BP292" s="229">
        <f t="shared" si="276"/>
        <v>0</v>
      </c>
      <c r="BQ292" s="229">
        <f t="shared" si="276"/>
        <v>0</v>
      </c>
      <c r="BR292" s="229">
        <f t="shared" si="276"/>
        <v>0</v>
      </c>
      <c r="BS292" s="229">
        <f t="shared" si="276"/>
        <v>0</v>
      </c>
      <c r="BT292" s="229">
        <f t="shared" si="276"/>
        <v>0</v>
      </c>
      <c r="BU292" s="229">
        <f t="shared" si="276"/>
        <v>0</v>
      </c>
      <c r="BV292" s="229">
        <f t="shared" si="276"/>
        <v>0</v>
      </c>
      <c r="BW292" s="229">
        <f t="shared" si="276"/>
        <v>0</v>
      </c>
      <c r="BX292" s="229">
        <f t="shared" si="276"/>
        <v>0</v>
      </c>
      <c r="BY292" s="229">
        <f t="shared" si="276"/>
        <v>0</v>
      </c>
      <c r="BZ292" s="229">
        <f t="shared" ref="AO292:BZ299" si="278">IF($D292=BZ$9,$E292*$G$3/2,IF(AND($C292+$E$3&gt;BZ$8,BZ$9&gt;$D292),$E292*$G$3,0))</f>
        <v>0</v>
      </c>
    </row>
    <row r="293" spans="1:78" s="310" customFormat="1" x14ac:dyDescent="0.2">
      <c r="A293" s="307" t="str">
        <f t="shared" si="273"/>
        <v>Roll-in 9</v>
      </c>
      <c r="B293" s="307">
        <f t="shared" si="273"/>
        <v>0</v>
      </c>
      <c r="C293" s="7">
        <f t="shared" si="255"/>
        <v>55</v>
      </c>
      <c r="D293" s="165">
        <f t="shared" si="269"/>
        <v>45138</v>
      </c>
      <c r="E293" s="68"/>
      <c r="F293" s="77"/>
      <c r="G293" s="229">
        <f t="shared" si="277"/>
        <v>0</v>
      </c>
      <c r="H293" s="229">
        <f t="shared" si="277"/>
        <v>0</v>
      </c>
      <c r="I293" s="229">
        <f t="shared" si="277"/>
        <v>0</v>
      </c>
      <c r="J293" s="229">
        <f t="shared" si="277"/>
        <v>0</v>
      </c>
      <c r="K293" s="229">
        <f t="shared" si="277"/>
        <v>0</v>
      </c>
      <c r="L293" s="229">
        <f t="shared" si="277"/>
        <v>0</v>
      </c>
      <c r="M293" s="229">
        <f t="shared" si="277"/>
        <v>0</v>
      </c>
      <c r="N293" s="229">
        <f t="shared" si="277"/>
        <v>0</v>
      </c>
      <c r="O293" s="229">
        <f t="shared" si="277"/>
        <v>0</v>
      </c>
      <c r="P293" s="229">
        <f t="shared" si="277"/>
        <v>0</v>
      </c>
      <c r="Q293" s="229">
        <f t="shared" si="277"/>
        <v>0</v>
      </c>
      <c r="R293" s="229">
        <f t="shared" si="277"/>
        <v>0</v>
      </c>
      <c r="S293" s="229">
        <f t="shared" si="277"/>
        <v>0</v>
      </c>
      <c r="T293" s="229">
        <f t="shared" si="277"/>
        <v>0</v>
      </c>
      <c r="U293" s="229">
        <f t="shared" si="277"/>
        <v>0</v>
      </c>
      <c r="V293" s="229">
        <f t="shared" si="277"/>
        <v>0</v>
      </c>
      <c r="W293" s="229">
        <f t="shared" si="275"/>
        <v>0</v>
      </c>
      <c r="X293" s="229">
        <f t="shared" si="275"/>
        <v>0</v>
      </c>
      <c r="Y293" s="229">
        <f t="shared" si="275"/>
        <v>0</v>
      </c>
      <c r="Z293" s="229">
        <f t="shared" si="275"/>
        <v>0</v>
      </c>
      <c r="AA293" s="229">
        <f t="shared" si="275"/>
        <v>0</v>
      </c>
      <c r="AB293" s="229">
        <f t="shared" si="275"/>
        <v>0</v>
      </c>
      <c r="AC293" s="229">
        <f t="shared" si="275"/>
        <v>0</v>
      </c>
      <c r="AD293" s="229">
        <f t="shared" si="275"/>
        <v>0</v>
      </c>
      <c r="AE293" s="229">
        <f t="shared" si="275"/>
        <v>0</v>
      </c>
      <c r="AF293" s="229">
        <f t="shared" si="275"/>
        <v>0</v>
      </c>
      <c r="AG293" s="229">
        <f t="shared" si="275"/>
        <v>0</v>
      </c>
      <c r="AH293" s="229">
        <f t="shared" si="275"/>
        <v>0</v>
      </c>
      <c r="AI293" s="229">
        <f t="shared" si="275"/>
        <v>0</v>
      </c>
      <c r="AJ293" s="229">
        <f t="shared" si="275"/>
        <v>0</v>
      </c>
      <c r="AK293" s="229">
        <f t="shared" si="275"/>
        <v>0</v>
      </c>
      <c r="AL293" s="229">
        <f t="shared" si="275"/>
        <v>0</v>
      </c>
      <c r="AM293" s="229">
        <f t="shared" si="274"/>
        <v>0</v>
      </c>
      <c r="AN293" s="229">
        <f t="shared" si="274"/>
        <v>0</v>
      </c>
      <c r="AO293" s="229">
        <f t="shared" si="278"/>
        <v>0</v>
      </c>
      <c r="AP293" s="229">
        <f t="shared" si="278"/>
        <v>0</v>
      </c>
      <c r="AQ293" s="229">
        <f t="shared" si="278"/>
        <v>0</v>
      </c>
      <c r="AR293" s="229">
        <f t="shared" si="278"/>
        <v>0</v>
      </c>
      <c r="AS293" s="229">
        <f t="shared" si="278"/>
        <v>0</v>
      </c>
      <c r="AT293" s="229">
        <f t="shared" si="278"/>
        <v>0</v>
      </c>
      <c r="AU293" s="229">
        <f t="shared" si="278"/>
        <v>0</v>
      </c>
      <c r="AV293" s="229">
        <f t="shared" si="278"/>
        <v>0</v>
      </c>
      <c r="AW293" s="229">
        <f t="shared" si="278"/>
        <v>0</v>
      </c>
      <c r="AX293" s="229">
        <f t="shared" si="278"/>
        <v>0</v>
      </c>
      <c r="AY293" s="229">
        <f t="shared" si="278"/>
        <v>0</v>
      </c>
      <c r="AZ293" s="229">
        <f t="shared" si="278"/>
        <v>0</v>
      </c>
      <c r="BA293" s="229">
        <f t="shared" si="278"/>
        <v>0</v>
      </c>
      <c r="BB293" s="229">
        <f t="shared" si="278"/>
        <v>0</v>
      </c>
      <c r="BC293" s="229">
        <f t="shared" si="278"/>
        <v>0</v>
      </c>
      <c r="BD293" s="229">
        <f t="shared" si="278"/>
        <v>0</v>
      </c>
      <c r="BE293" s="229">
        <f t="shared" si="278"/>
        <v>0</v>
      </c>
      <c r="BF293" s="229">
        <f t="shared" si="278"/>
        <v>0</v>
      </c>
      <c r="BG293" s="229">
        <f t="shared" si="278"/>
        <v>0</v>
      </c>
      <c r="BH293" s="229">
        <f t="shared" si="278"/>
        <v>0</v>
      </c>
      <c r="BI293" s="229">
        <f t="shared" si="278"/>
        <v>0</v>
      </c>
      <c r="BJ293" s="229">
        <f t="shared" si="278"/>
        <v>0</v>
      </c>
      <c r="BK293" s="229">
        <f t="shared" si="278"/>
        <v>0</v>
      </c>
      <c r="BL293" s="229">
        <f t="shared" si="278"/>
        <v>0</v>
      </c>
      <c r="BM293" s="229">
        <f t="shared" si="278"/>
        <v>0</v>
      </c>
      <c r="BN293" s="229">
        <f t="shared" si="278"/>
        <v>0</v>
      </c>
      <c r="BO293" s="229">
        <f t="shared" si="278"/>
        <v>0</v>
      </c>
      <c r="BP293" s="229">
        <f t="shared" si="278"/>
        <v>0</v>
      </c>
      <c r="BQ293" s="229">
        <f t="shared" si="278"/>
        <v>0</v>
      </c>
      <c r="BR293" s="229">
        <f t="shared" si="278"/>
        <v>0</v>
      </c>
      <c r="BS293" s="229">
        <f t="shared" si="278"/>
        <v>0</v>
      </c>
      <c r="BT293" s="229">
        <f t="shared" si="278"/>
        <v>0</v>
      </c>
      <c r="BU293" s="229">
        <f t="shared" si="278"/>
        <v>0</v>
      </c>
      <c r="BV293" s="229">
        <f t="shared" si="278"/>
        <v>0</v>
      </c>
      <c r="BW293" s="229">
        <f t="shared" si="278"/>
        <v>0</v>
      </c>
      <c r="BX293" s="229">
        <f t="shared" si="278"/>
        <v>0</v>
      </c>
      <c r="BY293" s="229">
        <f t="shared" si="278"/>
        <v>0</v>
      </c>
      <c r="BZ293" s="229">
        <f t="shared" si="278"/>
        <v>0</v>
      </c>
    </row>
    <row r="294" spans="1:78" s="310" customFormat="1" x14ac:dyDescent="0.2">
      <c r="A294" s="307" t="str">
        <f t="shared" si="273"/>
        <v>Roll-in 9</v>
      </c>
      <c r="B294" s="307">
        <f t="shared" si="273"/>
        <v>0</v>
      </c>
      <c r="C294" s="7">
        <f t="shared" si="255"/>
        <v>56</v>
      </c>
      <c r="D294" s="165">
        <f t="shared" si="269"/>
        <v>45169</v>
      </c>
      <c r="E294" s="68"/>
      <c r="F294" s="77"/>
      <c r="G294" s="229">
        <f t="shared" si="277"/>
        <v>0</v>
      </c>
      <c r="H294" s="229">
        <f t="shared" si="277"/>
        <v>0</v>
      </c>
      <c r="I294" s="229">
        <f t="shared" si="277"/>
        <v>0</v>
      </c>
      <c r="J294" s="229">
        <f t="shared" si="277"/>
        <v>0</v>
      </c>
      <c r="K294" s="229">
        <f t="shared" si="277"/>
        <v>0</v>
      </c>
      <c r="L294" s="229">
        <f t="shared" si="277"/>
        <v>0</v>
      </c>
      <c r="M294" s="229">
        <f t="shared" si="277"/>
        <v>0</v>
      </c>
      <c r="N294" s="229">
        <f t="shared" si="277"/>
        <v>0</v>
      </c>
      <c r="O294" s="229">
        <f t="shared" si="277"/>
        <v>0</v>
      </c>
      <c r="P294" s="229">
        <f t="shared" si="277"/>
        <v>0</v>
      </c>
      <c r="Q294" s="229">
        <f t="shared" si="277"/>
        <v>0</v>
      </c>
      <c r="R294" s="229">
        <f t="shared" si="277"/>
        <v>0</v>
      </c>
      <c r="S294" s="229">
        <f t="shared" si="277"/>
        <v>0</v>
      </c>
      <c r="T294" s="229">
        <f t="shared" si="277"/>
        <v>0</v>
      </c>
      <c r="U294" s="229">
        <f t="shared" si="277"/>
        <v>0</v>
      </c>
      <c r="V294" s="229">
        <f t="shared" si="277"/>
        <v>0</v>
      </c>
      <c r="W294" s="229">
        <f t="shared" si="275"/>
        <v>0</v>
      </c>
      <c r="X294" s="229">
        <f t="shared" si="275"/>
        <v>0</v>
      </c>
      <c r="Y294" s="229">
        <f t="shared" si="275"/>
        <v>0</v>
      </c>
      <c r="Z294" s="229">
        <f t="shared" si="275"/>
        <v>0</v>
      </c>
      <c r="AA294" s="229">
        <f t="shared" si="275"/>
        <v>0</v>
      </c>
      <c r="AB294" s="229">
        <f t="shared" si="275"/>
        <v>0</v>
      </c>
      <c r="AC294" s="229">
        <f t="shared" si="275"/>
        <v>0</v>
      </c>
      <c r="AD294" s="229">
        <f t="shared" si="275"/>
        <v>0</v>
      </c>
      <c r="AE294" s="229">
        <f t="shared" si="275"/>
        <v>0</v>
      </c>
      <c r="AF294" s="229">
        <f t="shared" si="275"/>
        <v>0</v>
      </c>
      <c r="AG294" s="229">
        <f t="shared" si="275"/>
        <v>0</v>
      </c>
      <c r="AH294" s="229">
        <f t="shared" si="275"/>
        <v>0</v>
      </c>
      <c r="AI294" s="229">
        <f t="shared" si="275"/>
        <v>0</v>
      </c>
      <c r="AJ294" s="229">
        <f t="shared" si="275"/>
        <v>0</v>
      </c>
      <c r="AK294" s="229">
        <f t="shared" si="275"/>
        <v>0</v>
      </c>
      <c r="AL294" s="229">
        <f t="shared" si="275"/>
        <v>0</v>
      </c>
      <c r="AM294" s="229">
        <f t="shared" si="274"/>
        <v>0</v>
      </c>
      <c r="AN294" s="229">
        <f t="shared" si="274"/>
        <v>0</v>
      </c>
      <c r="AO294" s="229">
        <f t="shared" si="278"/>
        <v>0</v>
      </c>
      <c r="AP294" s="229">
        <f t="shared" si="278"/>
        <v>0</v>
      </c>
      <c r="AQ294" s="229">
        <f t="shared" si="278"/>
        <v>0</v>
      </c>
      <c r="AR294" s="229">
        <f t="shared" si="278"/>
        <v>0</v>
      </c>
      <c r="AS294" s="229">
        <f t="shared" si="278"/>
        <v>0</v>
      </c>
      <c r="AT294" s="229">
        <f t="shared" si="278"/>
        <v>0</v>
      </c>
      <c r="AU294" s="229">
        <f t="shared" si="278"/>
        <v>0</v>
      </c>
      <c r="AV294" s="229">
        <f t="shared" si="278"/>
        <v>0</v>
      </c>
      <c r="AW294" s="229">
        <f t="shared" si="278"/>
        <v>0</v>
      </c>
      <c r="AX294" s="229">
        <f t="shared" si="278"/>
        <v>0</v>
      </c>
      <c r="AY294" s="229">
        <f t="shared" si="278"/>
        <v>0</v>
      </c>
      <c r="AZ294" s="229">
        <f t="shared" si="278"/>
        <v>0</v>
      </c>
      <c r="BA294" s="229">
        <f t="shared" si="278"/>
        <v>0</v>
      </c>
      <c r="BB294" s="229">
        <f t="shared" si="278"/>
        <v>0</v>
      </c>
      <c r="BC294" s="229">
        <f t="shared" si="278"/>
        <v>0</v>
      </c>
      <c r="BD294" s="229">
        <f t="shared" si="278"/>
        <v>0</v>
      </c>
      <c r="BE294" s="229">
        <f t="shared" si="278"/>
        <v>0</v>
      </c>
      <c r="BF294" s="229">
        <f t="shared" si="278"/>
        <v>0</v>
      </c>
      <c r="BG294" s="229">
        <f t="shared" si="278"/>
        <v>0</v>
      </c>
      <c r="BH294" s="229">
        <f t="shared" si="278"/>
        <v>0</v>
      </c>
      <c r="BI294" s="229">
        <f t="shared" si="278"/>
        <v>0</v>
      </c>
      <c r="BJ294" s="229">
        <f t="shared" si="278"/>
        <v>0</v>
      </c>
      <c r="BK294" s="229">
        <f t="shared" si="278"/>
        <v>0</v>
      </c>
      <c r="BL294" s="229">
        <f t="shared" si="278"/>
        <v>0</v>
      </c>
      <c r="BM294" s="229">
        <f t="shared" si="278"/>
        <v>0</v>
      </c>
      <c r="BN294" s="229">
        <f t="shared" si="278"/>
        <v>0</v>
      </c>
      <c r="BO294" s="229">
        <f t="shared" si="278"/>
        <v>0</v>
      </c>
      <c r="BP294" s="229">
        <f t="shared" si="278"/>
        <v>0</v>
      </c>
      <c r="BQ294" s="229">
        <f t="shared" si="278"/>
        <v>0</v>
      </c>
      <c r="BR294" s="229">
        <f t="shared" si="278"/>
        <v>0</v>
      </c>
      <c r="BS294" s="229">
        <f t="shared" si="278"/>
        <v>0</v>
      </c>
      <c r="BT294" s="229">
        <f t="shared" si="278"/>
        <v>0</v>
      </c>
      <c r="BU294" s="229">
        <f t="shared" si="278"/>
        <v>0</v>
      </c>
      <c r="BV294" s="229">
        <f t="shared" si="278"/>
        <v>0</v>
      </c>
      <c r="BW294" s="229">
        <f t="shared" si="278"/>
        <v>0</v>
      </c>
      <c r="BX294" s="229">
        <f t="shared" si="278"/>
        <v>0</v>
      </c>
      <c r="BY294" s="229">
        <f t="shared" si="278"/>
        <v>0</v>
      </c>
      <c r="BZ294" s="229">
        <f t="shared" si="278"/>
        <v>0</v>
      </c>
    </row>
    <row r="295" spans="1:78" s="310" customFormat="1" x14ac:dyDescent="0.2">
      <c r="A295" s="307" t="str">
        <f t="shared" si="273"/>
        <v>Roll-in 10</v>
      </c>
      <c r="B295" s="307">
        <f t="shared" si="273"/>
        <v>0</v>
      </c>
      <c r="C295" s="7">
        <f t="shared" si="255"/>
        <v>57</v>
      </c>
      <c r="D295" s="165">
        <f t="shared" si="269"/>
        <v>45199</v>
      </c>
      <c r="E295" s="68"/>
      <c r="F295" s="77"/>
      <c r="G295" s="229">
        <f t="shared" si="277"/>
        <v>0</v>
      </c>
      <c r="H295" s="229">
        <f t="shared" si="277"/>
        <v>0</v>
      </c>
      <c r="I295" s="229">
        <f t="shared" si="277"/>
        <v>0</v>
      </c>
      <c r="J295" s="229">
        <f t="shared" si="277"/>
        <v>0</v>
      </c>
      <c r="K295" s="229">
        <f t="shared" si="277"/>
        <v>0</v>
      </c>
      <c r="L295" s="229">
        <f t="shared" si="277"/>
        <v>0</v>
      </c>
      <c r="M295" s="229">
        <f t="shared" si="277"/>
        <v>0</v>
      </c>
      <c r="N295" s="229">
        <f t="shared" si="277"/>
        <v>0</v>
      </c>
      <c r="O295" s="229">
        <f t="shared" si="277"/>
        <v>0</v>
      </c>
      <c r="P295" s="229">
        <f t="shared" si="277"/>
        <v>0</v>
      </c>
      <c r="Q295" s="229">
        <f t="shared" si="277"/>
        <v>0</v>
      </c>
      <c r="R295" s="229">
        <f t="shared" si="277"/>
        <v>0</v>
      </c>
      <c r="S295" s="229">
        <f t="shared" si="277"/>
        <v>0</v>
      </c>
      <c r="T295" s="229">
        <f t="shared" si="277"/>
        <v>0</v>
      </c>
      <c r="U295" s="229">
        <f t="shared" si="277"/>
        <v>0</v>
      </c>
      <c r="V295" s="229">
        <f t="shared" si="277"/>
        <v>0</v>
      </c>
      <c r="W295" s="229">
        <f t="shared" si="275"/>
        <v>0</v>
      </c>
      <c r="X295" s="229">
        <f t="shared" si="275"/>
        <v>0</v>
      </c>
      <c r="Y295" s="229">
        <f t="shared" si="275"/>
        <v>0</v>
      </c>
      <c r="Z295" s="229">
        <f t="shared" si="275"/>
        <v>0</v>
      </c>
      <c r="AA295" s="229">
        <f t="shared" si="275"/>
        <v>0</v>
      </c>
      <c r="AB295" s="229">
        <f t="shared" si="275"/>
        <v>0</v>
      </c>
      <c r="AC295" s="229">
        <f t="shared" si="275"/>
        <v>0</v>
      </c>
      <c r="AD295" s="229">
        <f t="shared" si="275"/>
        <v>0</v>
      </c>
      <c r="AE295" s="229">
        <f t="shared" si="275"/>
        <v>0</v>
      </c>
      <c r="AF295" s="229">
        <f t="shared" si="275"/>
        <v>0</v>
      </c>
      <c r="AG295" s="229">
        <f t="shared" si="275"/>
        <v>0</v>
      </c>
      <c r="AH295" s="229">
        <f t="shared" si="275"/>
        <v>0</v>
      </c>
      <c r="AI295" s="229">
        <f t="shared" si="275"/>
        <v>0</v>
      </c>
      <c r="AJ295" s="229">
        <f t="shared" si="275"/>
        <v>0</v>
      </c>
      <c r="AK295" s="229">
        <f t="shared" si="275"/>
        <v>0</v>
      </c>
      <c r="AL295" s="229">
        <f t="shared" si="275"/>
        <v>0</v>
      </c>
      <c r="AM295" s="229">
        <f t="shared" si="274"/>
        <v>0</v>
      </c>
      <c r="AN295" s="229">
        <f t="shared" si="274"/>
        <v>0</v>
      </c>
      <c r="AO295" s="229">
        <f t="shared" si="278"/>
        <v>0</v>
      </c>
      <c r="AP295" s="229">
        <f t="shared" si="278"/>
        <v>0</v>
      </c>
      <c r="AQ295" s="229">
        <f t="shared" si="278"/>
        <v>0</v>
      </c>
      <c r="AR295" s="229">
        <f t="shared" si="278"/>
        <v>0</v>
      </c>
      <c r="AS295" s="229">
        <f t="shared" si="278"/>
        <v>0</v>
      </c>
      <c r="AT295" s="229">
        <f t="shared" si="278"/>
        <v>0</v>
      </c>
      <c r="AU295" s="229">
        <f t="shared" si="278"/>
        <v>0</v>
      </c>
      <c r="AV295" s="229">
        <f t="shared" si="278"/>
        <v>0</v>
      </c>
      <c r="AW295" s="229">
        <f t="shared" si="278"/>
        <v>0</v>
      </c>
      <c r="AX295" s="229">
        <f t="shared" si="278"/>
        <v>0</v>
      </c>
      <c r="AY295" s="229">
        <f t="shared" si="278"/>
        <v>0</v>
      </c>
      <c r="AZ295" s="229">
        <f t="shared" si="278"/>
        <v>0</v>
      </c>
      <c r="BA295" s="229">
        <f t="shared" si="278"/>
        <v>0</v>
      </c>
      <c r="BB295" s="229">
        <f t="shared" si="278"/>
        <v>0</v>
      </c>
      <c r="BC295" s="229">
        <f t="shared" si="278"/>
        <v>0</v>
      </c>
      <c r="BD295" s="229">
        <f t="shared" si="278"/>
        <v>0</v>
      </c>
      <c r="BE295" s="229">
        <f t="shared" si="278"/>
        <v>0</v>
      </c>
      <c r="BF295" s="229">
        <f t="shared" si="278"/>
        <v>0</v>
      </c>
      <c r="BG295" s="229">
        <f t="shared" si="278"/>
        <v>0</v>
      </c>
      <c r="BH295" s="229">
        <f t="shared" si="278"/>
        <v>0</v>
      </c>
      <c r="BI295" s="229">
        <f t="shared" si="278"/>
        <v>0</v>
      </c>
      <c r="BJ295" s="229">
        <f t="shared" si="278"/>
        <v>0</v>
      </c>
      <c r="BK295" s="229">
        <f t="shared" si="278"/>
        <v>0</v>
      </c>
      <c r="BL295" s="229">
        <f t="shared" si="278"/>
        <v>0</v>
      </c>
      <c r="BM295" s="229">
        <f t="shared" si="278"/>
        <v>0</v>
      </c>
      <c r="BN295" s="229">
        <f t="shared" si="278"/>
        <v>0</v>
      </c>
      <c r="BO295" s="229">
        <f t="shared" si="278"/>
        <v>0</v>
      </c>
      <c r="BP295" s="229">
        <f t="shared" si="278"/>
        <v>0</v>
      </c>
      <c r="BQ295" s="229">
        <f t="shared" si="278"/>
        <v>0</v>
      </c>
      <c r="BR295" s="229">
        <f t="shared" si="278"/>
        <v>0</v>
      </c>
      <c r="BS295" s="229">
        <f t="shared" si="278"/>
        <v>0</v>
      </c>
      <c r="BT295" s="229">
        <f t="shared" si="278"/>
        <v>0</v>
      </c>
      <c r="BU295" s="229">
        <f t="shared" si="278"/>
        <v>0</v>
      </c>
      <c r="BV295" s="229">
        <f t="shared" si="278"/>
        <v>0</v>
      </c>
      <c r="BW295" s="229">
        <f t="shared" si="278"/>
        <v>0</v>
      </c>
      <c r="BX295" s="229">
        <f t="shared" si="278"/>
        <v>0</v>
      </c>
      <c r="BY295" s="229">
        <f t="shared" si="278"/>
        <v>0</v>
      </c>
      <c r="BZ295" s="229">
        <f t="shared" si="278"/>
        <v>0</v>
      </c>
    </row>
    <row r="296" spans="1:78" s="310" customFormat="1" x14ac:dyDescent="0.2">
      <c r="A296" s="307" t="str">
        <f t="shared" si="273"/>
        <v>Roll-in 10</v>
      </c>
      <c r="B296" s="307">
        <f t="shared" si="273"/>
        <v>0</v>
      </c>
      <c r="C296" s="7">
        <f t="shared" si="255"/>
        <v>58</v>
      </c>
      <c r="D296" s="165">
        <f t="shared" si="269"/>
        <v>45230</v>
      </c>
      <c r="E296" s="68"/>
      <c r="F296" s="77"/>
      <c r="G296" s="229">
        <f t="shared" si="277"/>
        <v>0</v>
      </c>
      <c r="H296" s="229">
        <f t="shared" si="277"/>
        <v>0</v>
      </c>
      <c r="I296" s="229">
        <f t="shared" si="277"/>
        <v>0</v>
      </c>
      <c r="J296" s="229">
        <f t="shared" si="277"/>
        <v>0</v>
      </c>
      <c r="K296" s="229">
        <f t="shared" si="277"/>
        <v>0</v>
      </c>
      <c r="L296" s="229">
        <f t="shared" si="277"/>
        <v>0</v>
      </c>
      <c r="M296" s="229">
        <f t="shared" si="277"/>
        <v>0</v>
      </c>
      <c r="N296" s="229">
        <f t="shared" si="277"/>
        <v>0</v>
      </c>
      <c r="O296" s="229">
        <f t="shared" si="277"/>
        <v>0</v>
      </c>
      <c r="P296" s="229">
        <f t="shared" si="277"/>
        <v>0</v>
      </c>
      <c r="Q296" s="229">
        <f t="shared" si="277"/>
        <v>0</v>
      </c>
      <c r="R296" s="229">
        <f t="shared" si="277"/>
        <v>0</v>
      </c>
      <c r="S296" s="229">
        <f t="shared" si="277"/>
        <v>0</v>
      </c>
      <c r="T296" s="229">
        <f t="shared" si="277"/>
        <v>0</v>
      </c>
      <c r="U296" s="229">
        <f t="shared" si="277"/>
        <v>0</v>
      </c>
      <c r="V296" s="229">
        <f t="shared" si="277"/>
        <v>0</v>
      </c>
      <c r="W296" s="229">
        <f t="shared" si="275"/>
        <v>0</v>
      </c>
      <c r="X296" s="229">
        <f t="shared" si="275"/>
        <v>0</v>
      </c>
      <c r="Y296" s="229">
        <f t="shared" si="275"/>
        <v>0</v>
      </c>
      <c r="Z296" s="229">
        <f t="shared" si="275"/>
        <v>0</v>
      </c>
      <c r="AA296" s="229">
        <f t="shared" si="275"/>
        <v>0</v>
      </c>
      <c r="AB296" s="229">
        <f t="shared" si="275"/>
        <v>0</v>
      </c>
      <c r="AC296" s="229">
        <f t="shared" si="275"/>
        <v>0</v>
      </c>
      <c r="AD296" s="229">
        <f t="shared" si="275"/>
        <v>0</v>
      </c>
      <c r="AE296" s="229">
        <f t="shared" si="275"/>
        <v>0</v>
      </c>
      <c r="AF296" s="229">
        <f t="shared" si="275"/>
        <v>0</v>
      </c>
      <c r="AG296" s="229">
        <f t="shared" si="275"/>
        <v>0</v>
      </c>
      <c r="AH296" s="229">
        <f t="shared" si="275"/>
        <v>0</v>
      </c>
      <c r="AI296" s="229">
        <f t="shared" si="275"/>
        <v>0</v>
      </c>
      <c r="AJ296" s="229">
        <f t="shared" si="275"/>
        <v>0</v>
      </c>
      <c r="AK296" s="229">
        <f t="shared" si="275"/>
        <v>0</v>
      </c>
      <c r="AL296" s="229">
        <f t="shared" si="275"/>
        <v>0</v>
      </c>
      <c r="AM296" s="229">
        <f t="shared" si="274"/>
        <v>0</v>
      </c>
      <c r="AN296" s="229">
        <f t="shared" si="274"/>
        <v>0</v>
      </c>
      <c r="AO296" s="229">
        <f t="shared" si="278"/>
        <v>0</v>
      </c>
      <c r="AP296" s="229">
        <f t="shared" si="278"/>
        <v>0</v>
      </c>
      <c r="AQ296" s="229">
        <f t="shared" si="278"/>
        <v>0</v>
      </c>
      <c r="AR296" s="229">
        <f t="shared" si="278"/>
        <v>0</v>
      </c>
      <c r="AS296" s="229">
        <f t="shared" si="278"/>
        <v>0</v>
      </c>
      <c r="AT296" s="229">
        <f t="shared" si="278"/>
        <v>0</v>
      </c>
      <c r="AU296" s="229">
        <f t="shared" si="278"/>
        <v>0</v>
      </c>
      <c r="AV296" s="229">
        <f t="shared" si="278"/>
        <v>0</v>
      </c>
      <c r="AW296" s="229">
        <f t="shared" si="278"/>
        <v>0</v>
      </c>
      <c r="AX296" s="229">
        <f t="shared" si="278"/>
        <v>0</v>
      </c>
      <c r="AY296" s="229">
        <f t="shared" si="278"/>
        <v>0</v>
      </c>
      <c r="AZ296" s="229">
        <f t="shared" si="278"/>
        <v>0</v>
      </c>
      <c r="BA296" s="229">
        <f t="shared" si="278"/>
        <v>0</v>
      </c>
      <c r="BB296" s="229">
        <f t="shared" si="278"/>
        <v>0</v>
      </c>
      <c r="BC296" s="229">
        <f t="shared" si="278"/>
        <v>0</v>
      </c>
      <c r="BD296" s="229">
        <f t="shared" si="278"/>
        <v>0</v>
      </c>
      <c r="BE296" s="229">
        <f t="shared" si="278"/>
        <v>0</v>
      </c>
      <c r="BF296" s="229">
        <f t="shared" si="278"/>
        <v>0</v>
      </c>
      <c r="BG296" s="229">
        <f t="shared" si="278"/>
        <v>0</v>
      </c>
      <c r="BH296" s="229">
        <f t="shared" si="278"/>
        <v>0</v>
      </c>
      <c r="BI296" s="229">
        <f t="shared" si="278"/>
        <v>0</v>
      </c>
      <c r="BJ296" s="229">
        <f t="shared" si="278"/>
        <v>0</v>
      </c>
      <c r="BK296" s="229">
        <f t="shared" si="278"/>
        <v>0</v>
      </c>
      <c r="BL296" s="229">
        <f t="shared" si="278"/>
        <v>0</v>
      </c>
      <c r="BM296" s="229">
        <f t="shared" si="278"/>
        <v>0</v>
      </c>
      <c r="BN296" s="229">
        <f t="shared" si="278"/>
        <v>0</v>
      </c>
      <c r="BO296" s="229">
        <f t="shared" si="278"/>
        <v>0</v>
      </c>
      <c r="BP296" s="229">
        <f t="shared" si="278"/>
        <v>0</v>
      </c>
      <c r="BQ296" s="229">
        <f t="shared" si="278"/>
        <v>0</v>
      </c>
      <c r="BR296" s="229">
        <f t="shared" si="278"/>
        <v>0</v>
      </c>
      <c r="BS296" s="229">
        <f t="shared" si="278"/>
        <v>0</v>
      </c>
      <c r="BT296" s="229">
        <f t="shared" si="278"/>
        <v>0</v>
      </c>
      <c r="BU296" s="229">
        <f t="shared" si="278"/>
        <v>0</v>
      </c>
      <c r="BV296" s="229">
        <f t="shared" si="278"/>
        <v>0</v>
      </c>
      <c r="BW296" s="229">
        <f t="shared" si="278"/>
        <v>0</v>
      </c>
      <c r="BX296" s="229">
        <f t="shared" si="278"/>
        <v>0</v>
      </c>
      <c r="BY296" s="229">
        <f t="shared" si="278"/>
        <v>0</v>
      </c>
      <c r="BZ296" s="229">
        <f t="shared" si="278"/>
        <v>0</v>
      </c>
    </row>
    <row r="297" spans="1:78" s="310" customFormat="1" x14ac:dyDescent="0.2">
      <c r="A297" s="307" t="str">
        <f t="shared" si="273"/>
        <v>Roll-in 10</v>
      </c>
      <c r="B297" s="307">
        <f t="shared" si="273"/>
        <v>0</v>
      </c>
      <c r="C297" s="7">
        <f t="shared" si="255"/>
        <v>59</v>
      </c>
      <c r="D297" s="165">
        <f t="shared" si="269"/>
        <v>45260</v>
      </c>
      <c r="E297" s="68"/>
      <c r="F297" s="77"/>
      <c r="G297" s="229">
        <f t="shared" si="277"/>
        <v>0</v>
      </c>
      <c r="H297" s="229">
        <f t="shared" si="277"/>
        <v>0</v>
      </c>
      <c r="I297" s="229">
        <f t="shared" si="277"/>
        <v>0</v>
      </c>
      <c r="J297" s="229">
        <f t="shared" si="277"/>
        <v>0</v>
      </c>
      <c r="K297" s="229">
        <f t="shared" si="277"/>
        <v>0</v>
      </c>
      <c r="L297" s="229">
        <f t="shared" si="277"/>
        <v>0</v>
      </c>
      <c r="M297" s="229">
        <f t="shared" si="277"/>
        <v>0</v>
      </c>
      <c r="N297" s="229">
        <f t="shared" si="277"/>
        <v>0</v>
      </c>
      <c r="O297" s="229">
        <f t="shared" si="277"/>
        <v>0</v>
      </c>
      <c r="P297" s="229">
        <f t="shared" si="277"/>
        <v>0</v>
      </c>
      <c r="Q297" s="229">
        <f t="shared" si="277"/>
        <v>0</v>
      </c>
      <c r="R297" s="229">
        <f t="shared" si="277"/>
        <v>0</v>
      </c>
      <c r="S297" s="229">
        <f t="shared" si="277"/>
        <v>0</v>
      </c>
      <c r="T297" s="229">
        <f t="shared" si="277"/>
        <v>0</v>
      </c>
      <c r="U297" s="229">
        <f t="shared" si="277"/>
        <v>0</v>
      </c>
      <c r="V297" s="229">
        <f t="shared" si="277"/>
        <v>0</v>
      </c>
      <c r="W297" s="229">
        <f t="shared" si="275"/>
        <v>0</v>
      </c>
      <c r="X297" s="229">
        <f t="shared" si="275"/>
        <v>0</v>
      </c>
      <c r="Y297" s="229">
        <f t="shared" si="275"/>
        <v>0</v>
      </c>
      <c r="Z297" s="229">
        <f t="shared" si="275"/>
        <v>0</v>
      </c>
      <c r="AA297" s="229">
        <f t="shared" si="275"/>
        <v>0</v>
      </c>
      <c r="AB297" s="229">
        <f t="shared" si="275"/>
        <v>0</v>
      </c>
      <c r="AC297" s="229">
        <f t="shared" si="275"/>
        <v>0</v>
      </c>
      <c r="AD297" s="229">
        <f t="shared" si="275"/>
        <v>0</v>
      </c>
      <c r="AE297" s="229">
        <f t="shared" si="275"/>
        <v>0</v>
      </c>
      <c r="AF297" s="229">
        <f t="shared" si="275"/>
        <v>0</v>
      </c>
      <c r="AG297" s="229">
        <f t="shared" si="275"/>
        <v>0</v>
      </c>
      <c r="AH297" s="229">
        <f t="shared" si="275"/>
        <v>0</v>
      </c>
      <c r="AI297" s="229">
        <f t="shared" si="275"/>
        <v>0</v>
      </c>
      <c r="AJ297" s="229">
        <f t="shared" si="275"/>
        <v>0</v>
      </c>
      <c r="AK297" s="229">
        <f t="shared" si="275"/>
        <v>0</v>
      </c>
      <c r="AL297" s="229">
        <f t="shared" si="275"/>
        <v>0</v>
      </c>
      <c r="AM297" s="229">
        <f t="shared" si="274"/>
        <v>0</v>
      </c>
      <c r="AN297" s="229">
        <f t="shared" si="274"/>
        <v>0</v>
      </c>
      <c r="AO297" s="229">
        <f t="shared" si="278"/>
        <v>0</v>
      </c>
      <c r="AP297" s="229">
        <f t="shared" si="278"/>
        <v>0</v>
      </c>
      <c r="AQ297" s="229">
        <f t="shared" si="278"/>
        <v>0</v>
      </c>
      <c r="AR297" s="229">
        <f t="shared" si="278"/>
        <v>0</v>
      </c>
      <c r="AS297" s="229">
        <f t="shared" si="278"/>
        <v>0</v>
      </c>
      <c r="AT297" s="229">
        <f t="shared" si="278"/>
        <v>0</v>
      </c>
      <c r="AU297" s="229">
        <f t="shared" si="278"/>
        <v>0</v>
      </c>
      <c r="AV297" s="229">
        <f t="shared" si="278"/>
        <v>0</v>
      </c>
      <c r="AW297" s="229">
        <f t="shared" si="278"/>
        <v>0</v>
      </c>
      <c r="AX297" s="229">
        <f t="shared" si="278"/>
        <v>0</v>
      </c>
      <c r="AY297" s="229">
        <f t="shared" si="278"/>
        <v>0</v>
      </c>
      <c r="AZ297" s="229">
        <f t="shared" si="278"/>
        <v>0</v>
      </c>
      <c r="BA297" s="229">
        <f t="shared" si="278"/>
        <v>0</v>
      </c>
      <c r="BB297" s="229">
        <f t="shared" si="278"/>
        <v>0</v>
      </c>
      <c r="BC297" s="229">
        <f t="shared" si="278"/>
        <v>0</v>
      </c>
      <c r="BD297" s="229">
        <f t="shared" si="278"/>
        <v>0</v>
      </c>
      <c r="BE297" s="229">
        <f t="shared" si="278"/>
        <v>0</v>
      </c>
      <c r="BF297" s="229">
        <f t="shared" si="278"/>
        <v>0</v>
      </c>
      <c r="BG297" s="229">
        <f t="shared" si="278"/>
        <v>0</v>
      </c>
      <c r="BH297" s="229">
        <f t="shared" si="278"/>
        <v>0</v>
      </c>
      <c r="BI297" s="229">
        <f t="shared" si="278"/>
        <v>0</v>
      </c>
      <c r="BJ297" s="229">
        <f t="shared" si="278"/>
        <v>0</v>
      </c>
      <c r="BK297" s="229">
        <f t="shared" si="278"/>
        <v>0</v>
      </c>
      <c r="BL297" s="229">
        <f t="shared" si="278"/>
        <v>0</v>
      </c>
      <c r="BM297" s="229">
        <f t="shared" si="278"/>
        <v>0</v>
      </c>
      <c r="BN297" s="229">
        <f t="shared" si="278"/>
        <v>0</v>
      </c>
      <c r="BO297" s="229">
        <f t="shared" si="278"/>
        <v>0</v>
      </c>
      <c r="BP297" s="229">
        <f t="shared" si="278"/>
        <v>0</v>
      </c>
      <c r="BQ297" s="229">
        <f t="shared" si="278"/>
        <v>0</v>
      </c>
      <c r="BR297" s="229">
        <f t="shared" si="278"/>
        <v>0</v>
      </c>
      <c r="BS297" s="229">
        <f t="shared" si="278"/>
        <v>0</v>
      </c>
      <c r="BT297" s="229">
        <f t="shared" si="278"/>
        <v>0</v>
      </c>
      <c r="BU297" s="229">
        <f t="shared" si="278"/>
        <v>0</v>
      </c>
      <c r="BV297" s="229">
        <f t="shared" si="278"/>
        <v>0</v>
      </c>
      <c r="BW297" s="229">
        <f t="shared" si="278"/>
        <v>0</v>
      </c>
      <c r="BX297" s="229">
        <f t="shared" si="278"/>
        <v>0</v>
      </c>
      <c r="BY297" s="229">
        <f t="shared" si="278"/>
        <v>0</v>
      </c>
      <c r="BZ297" s="229">
        <f t="shared" si="278"/>
        <v>0</v>
      </c>
    </row>
    <row r="298" spans="1:78" s="310" customFormat="1" x14ac:dyDescent="0.2">
      <c r="A298" s="307" t="str">
        <f t="shared" si="273"/>
        <v>Roll-in 10</v>
      </c>
      <c r="B298" s="307">
        <f t="shared" si="273"/>
        <v>0</v>
      </c>
      <c r="C298" s="7">
        <f t="shared" si="255"/>
        <v>60</v>
      </c>
      <c r="D298" s="165">
        <f t="shared" si="269"/>
        <v>45291</v>
      </c>
      <c r="E298" s="68"/>
      <c r="F298" s="77"/>
      <c r="G298" s="229">
        <f t="shared" si="277"/>
        <v>0</v>
      </c>
      <c r="H298" s="229">
        <f t="shared" si="277"/>
        <v>0</v>
      </c>
      <c r="I298" s="229">
        <f t="shared" si="277"/>
        <v>0</v>
      </c>
      <c r="J298" s="229">
        <f t="shared" si="277"/>
        <v>0</v>
      </c>
      <c r="K298" s="229">
        <f t="shared" si="277"/>
        <v>0</v>
      </c>
      <c r="L298" s="229">
        <f t="shared" si="277"/>
        <v>0</v>
      </c>
      <c r="M298" s="229">
        <f t="shared" si="277"/>
        <v>0</v>
      </c>
      <c r="N298" s="229">
        <f t="shared" si="277"/>
        <v>0</v>
      </c>
      <c r="O298" s="229">
        <f t="shared" si="277"/>
        <v>0</v>
      </c>
      <c r="P298" s="229">
        <f t="shared" si="277"/>
        <v>0</v>
      </c>
      <c r="Q298" s="229">
        <f t="shared" si="277"/>
        <v>0</v>
      </c>
      <c r="R298" s="229">
        <f t="shared" si="277"/>
        <v>0</v>
      </c>
      <c r="S298" s="229">
        <f t="shared" si="277"/>
        <v>0</v>
      </c>
      <c r="T298" s="229">
        <f t="shared" si="277"/>
        <v>0</v>
      </c>
      <c r="U298" s="229">
        <f t="shared" si="277"/>
        <v>0</v>
      </c>
      <c r="V298" s="229">
        <f t="shared" si="277"/>
        <v>0</v>
      </c>
      <c r="W298" s="229">
        <f t="shared" si="275"/>
        <v>0</v>
      </c>
      <c r="X298" s="229">
        <f t="shared" si="275"/>
        <v>0</v>
      </c>
      <c r="Y298" s="229">
        <f t="shared" si="275"/>
        <v>0</v>
      </c>
      <c r="Z298" s="229">
        <f t="shared" si="275"/>
        <v>0</v>
      </c>
      <c r="AA298" s="229">
        <f t="shared" si="275"/>
        <v>0</v>
      </c>
      <c r="AB298" s="229">
        <f t="shared" si="275"/>
        <v>0</v>
      </c>
      <c r="AC298" s="229">
        <f t="shared" ref="AC298:AN304" si="279">IF($D298=AC$9,$E298*$G$3/2,IF(AND($C298+$E$3&gt;AC$8,AC$9&gt;$D298),$E298*$G$3,0))</f>
        <v>0</v>
      </c>
      <c r="AD298" s="229">
        <f t="shared" si="279"/>
        <v>0</v>
      </c>
      <c r="AE298" s="229">
        <f t="shared" si="279"/>
        <v>0</v>
      </c>
      <c r="AF298" s="229">
        <f t="shared" si="279"/>
        <v>0</v>
      </c>
      <c r="AG298" s="229">
        <f t="shared" si="279"/>
        <v>0</v>
      </c>
      <c r="AH298" s="229">
        <f t="shared" si="279"/>
        <v>0</v>
      </c>
      <c r="AI298" s="229">
        <f t="shared" si="279"/>
        <v>0</v>
      </c>
      <c r="AJ298" s="229">
        <f t="shared" si="279"/>
        <v>0</v>
      </c>
      <c r="AK298" s="229">
        <f t="shared" si="279"/>
        <v>0</v>
      </c>
      <c r="AL298" s="229">
        <f t="shared" si="279"/>
        <v>0</v>
      </c>
      <c r="AM298" s="229">
        <f t="shared" si="279"/>
        <v>0</v>
      </c>
      <c r="AN298" s="229">
        <f t="shared" si="279"/>
        <v>0</v>
      </c>
      <c r="AO298" s="229">
        <f t="shared" si="278"/>
        <v>0</v>
      </c>
      <c r="AP298" s="229">
        <f t="shared" si="278"/>
        <v>0</v>
      </c>
      <c r="AQ298" s="229">
        <f t="shared" si="278"/>
        <v>0</v>
      </c>
      <c r="AR298" s="229">
        <f t="shared" si="278"/>
        <v>0</v>
      </c>
      <c r="AS298" s="229">
        <f t="shared" si="278"/>
        <v>0</v>
      </c>
      <c r="AT298" s="229">
        <f t="shared" si="278"/>
        <v>0</v>
      </c>
      <c r="AU298" s="229">
        <f t="shared" si="278"/>
        <v>0</v>
      </c>
      <c r="AV298" s="229">
        <f t="shared" si="278"/>
        <v>0</v>
      </c>
      <c r="AW298" s="229">
        <f t="shared" si="278"/>
        <v>0</v>
      </c>
      <c r="AX298" s="229">
        <f t="shared" si="278"/>
        <v>0</v>
      </c>
      <c r="AY298" s="229">
        <f t="shared" si="278"/>
        <v>0</v>
      </c>
      <c r="AZ298" s="229">
        <f t="shared" si="278"/>
        <v>0</v>
      </c>
      <c r="BA298" s="229">
        <f t="shared" si="278"/>
        <v>0</v>
      </c>
      <c r="BB298" s="229">
        <f t="shared" si="278"/>
        <v>0</v>
      </c>
      <c r="BC298" s="229">
        <f t="shared" si="278"/>
        <v>0</v>
      </c>
      <c r="BD298" s="229">
        <f t="shared" si="278"/>
        <v>0</v>
      </c>
      <c r="BE298" s="229">
        <f t="shared" si="278"/>
        <v>0</v>
      </c>
      <c r="BF298" s="229">
        <f t="shared" si="278"/>
        <v>0</v>
      </c>
      <c r="BG298" s="229">
        <f t="shared" si="278"/>
        <v>0</v>
      </c>
      <c r="BH298" s="229">
        <f t="shared" si="278"/>
        <v>0</v>
      </c>
      <c r="BI298" s="229">
        <f t="shared" si="278"/>
        <v>0</v>
      </c>
      <c r="BJ298" s="229">
        <f t="shared" si="278"/>
        <v>0</v>
      </c>
      <c r="BK298" s="229">
        <f t="shared" si="278"/>
        <v>0</v>
      </c>
      <c r="BL298" s="229">
        <f t="shared" si="278"/>
        <v>0</v>
      </c>
      <c r="BM298" s="229">
        <f t="shared" si="278"/>
        <v>0</v>
      </c>
      <c r="BN298" s="229">
        <f t="shared" si="278"/>
        <v>0</v>
      </c>
      <c r="BO298" s="229">
        <f t="shared" si="278"/>
        <v>0</v>
      </c>
      <c r="BP298" s="229">
        <f t="shared" si="278"/>
        <v>0</v>
      </c>
      <c r="BQ298" s="229">
        <f t="shared" si="278"/>
        <v>0</v>
      </c>
      <c r="BR298" s="229">
        <f t="shared" si="278"/>
        <v>0</v>
      </c>
      <c r="BS298" s="229">
        <f t="shared" si="278"/>
        <v>0</v>
      </c>
      <c r="BT298" s="229">
        <f t="shared" si="278"/>
        <v>0</v>
      </c>
      <c r="BU298" s="229">
        <f t="shared" si="278"/>
        <v>0</v>
      </c>
      <c r="BV298" s="229">
        <f t="shared" si="278"/>
        <v>0</v>
      </c>
      <c r="BW298" s="229">
        <f t="shared" si="278"/>
        <v>0</v>
      </c>
      <c r="BX298" s="229">
        <f t="shared" si="278"/>
        <v>0</v>
      </c>
      <c r="BY298" s="229">
        <f t="shared" si="278"/>
        <v>0</v>
      </c>
      <c r="BZ298" s="229">
        <f t="shared" si="278"/>
        <v>0</v>
      </c>
    </row>
    <row r="299" spans="1:78" s="310" customFormat="1" x14ac:dyDescent="0.2">
      <c r="A299" s="307" t="str">
        <f t="shared" ref="A299:B299" si="280">A72</f>
        <v>Roll-in 10</v>
      </c>
      <c r="B299" s="307">
        <f t="shared" si="280"/>
        <v>0</v>
      </c>
      <c r="C299" s="7">
        <f t="shared" si="255"/>
        <v>61</v>
      </c>
      <c r="D299" s="165">
        <f t="shared" ref="D299:D310" si="281">D72</f>
        <v>45322</v>
      </c>
      <c r="E299" s="68"/>
      <c r="F299" s="77"/>
      <c r="G299" s="229">
        <f t="shared" si="277"/>
        <v>0</v>
      </c>
      <c r="H299" s="229">
        <f t="shared" si="277"/>
        <v>0</v>
      </c>
      <c r="I299" s="229">
        <f t="shared" si="277"/>
        <v>0</v>
      </c>
      <c r="J299" s="229">
        <f t="shared" si="277"/>
        <v>0</v>
      </c>
      <c r="K299" s="229">
        <f t="shared" si="277"/>
        <v>0</v>
      </c>
      <c r="L299" s="229">
        <f t="shared" si="277"/>
        <v>0</v>
      </c>
      <c r="M299" s="229">
        <f t="shared" si="277"/>
        <v>0</v>
      </c>
      <c r="N299" s="229">
        <f t="shared" si="277"/>
        <v>0</v>
      </c>
      <c r="O299" s="229">
        <f t="shared" si="277"/>
        <v>0</v>
      </c>
      <c r="P299" s="229">
        <f t="shared" si="277"/>
        <v>0</v>
      </c>
      <c r="Q299" s="229">
        <f t="shared" si="277"/>
        <v>0</v>
      </c>
      <c r="R299" s="229">
        <f t="shared" si="277"/>
        <v>0</v>
      </c>
      <c r="S299" s="229">
        <f t="shared" si="277"/>
        <v>0</v>
      </c>
      <c r="T299" s="229">
        <f t="shared" si="277"/>
        <v>0</v>
      </c>
      <c r="U299" s="229">
        <f t="shared" si="277"/>
        <v>0</v>
      </c>
      <c r="V299" s="229">
        <f t="shared" si="277"/>
        <v>0</v>
      </c>
      <c r="W299" s="229">
        <f t="shared" ref="W299:AL310" si="282">IF($D299=W$9,$E299*$G$3/2,IF(AND($C299+$E$3&gt;W$8,W$9&gt;$D299),$E299*$G$3,0))</f>
        <v>0</v>
      </c>
      <c r="X299" s="229">
        <f t="shared" si="282"/>
        <v>0</v>
      </c>
      <c r="Y299" s="229">
        <f t="shared" si="282"/>
        <v>0</v>
      </c>
      <c r="Z299" s="229">
        <f t="shared" si="282"/>
        <v>0</v>
      </c>
      <c r="AA299" s="229">
        <f t="shared" si="282"/>
        <v>0</v>
      </c>
      <c r="AB299" s="229">
        <f t="shared" si="282"/>
        <v>0</v>
      </c>
      <c r="AC299" s="229">
        <f t="shared" si="279"/>
        <v>0</v>
      </c>
      <c r="AD299" s="229">
        <f t="shared" si="279"/>
        <v>0</v>
      </c>
      <c r="AE299" s="229">
        <f t="shared" si="279"/>
        <v>0</v>
      </c>
      <c r="AF299" s="229">
        <f t="shared" si="279"/>
        <v>0</v>
      </c>
      <c r="AG299" s="229">
        <f t="shared" si="279"/>
        <v>0</v>
      </c>
      <c r="AH299" s="229">
        <f t="shared" si="279"/>
        <v>0</v>
      </c>
      <c r="AI299" s="229">
        <f t="shared" si="279"/>
        <v>0</v>
      </c>
      <c r="AJ299" s="229">
        <f t="shared" si="279"/>
        <v>0</v>
      </c>
      <c r="AK299" s="229">
        <f t="shared" si="279"/>
        <v>0</v>
      </c>
      <c r="AL299" s="229">
        <f t="shared" si="279"/>
        <v>0</v>
      </c>
      <c r="AM299" s="229">
        <f t="shared" si="279"/>
        <v>0</v>
      </c>
      <c r="AN299" s="229">
        <f t="shared" si="279"/>
        <v>0</v>
      </c>
      <c r="AO299" s="229">
        <f t="shared" si="278"/>
        <v>0</v>
      </c>
      <c r="AP299" s="229">
        <f t="shared" si="278"/>
        <v>0</v>
      </c>
      <c r="AQ299" s="229">
        <f t="shared" si="278"/>
        <v>0</v>
      </c>
      <c r="AR299" s="229">
        <f t="shared" si="278"/>
        <v>0</v>
      </c>
      <c r="AS299" s="229">
        <f t="shared" si="278"/>
        <v>0</v>
      </c>
      <c r="AT299" s="229">
        <f t="shared" si="278"/>
        <v>0</v>
      </c>
      <c r="AU299" s="229">
        <f t="shared" si="278"/>
        <v>0</v>
      </c>
      <c r="AV299" s="229">
        <f t="shared" si="278"/>
        <v>0</v>
      </c>
      <c r="AW299" s="229">
        <f t="shared" si="278"/>
        <v>0</v>
      </c>
      <c r="AX299" s="229">
        <f t="shared" si="278"/>
        <v>0</v>
      </c>
      <c r="AY299" s="229">
        <f t="shared" si="278"/>
        <v>0</v>
      </c>
      <c r="AZ299" s="229">
        <f t="shared" si="278"/>
        <v>0</v>
      </c>
      <c r="BA299" s="229">
        <f t="shared" si="278"/>
        <v>0</v>
      </c>
      <c r="BB299" s="229">
        <f t="shared" si="278"/>
        <v>0</v>
      </c>
      <c r="BC299" s="229">
        <f t="shared" si="278"/>
        <v>0</v>
      </c>
      <c r="BD299" s="229">
        <f t="shared" si="278"/>
        <v>0</v>
      </c>
      <c r="BE299" s="229">
        <f t="shared" si="278"/>
        <v>0</v>
      </c>
      <c r="BF299" s="229">
        <f t="shared" si="278"/>
        <v>0</v>
      </c>
      <c r="BG299" s="229">
        <f t="shared" si="278"/>
        <v>0</v>
      </c>
      <c r="BH299" s="229">
        <f t="shared" si="278"/>
        <v>0</v>
      </c>
      <c r="BI299" s="229">
        <f t="shared" si="278"/>
        <v>0</v>
      </c>
      <c r="BJ299" s="229">
        <f t="shared" si="278"/>
        <v>0</v>
      </c>
      <c r="BK299" s="229">
        <f t="shared" si="278"/>
        <v>0</v>
      </c>
      <c r="BL299" s="229">
        <f t="shared" si="278"/>
        <v>0</v>
      </c>
      <c r="BM299" s="229">
        <f t="shared" si="278"/>
        <v>0</v>
      </c>
      <c r="BN299" s="229">
        <f t="shared" si="278"/>
        <v>0</v>
      </c>
      <c r="BO299" s="229">
        <f t="shared" ref="AO299:BZ306" si="283">IF($D299=BO$9,$E299*$G$3/2,IF(AND($C299+$E$3&gt;BO$8,BO$9&gt;$D299),$E299*$G$3,0))</f>
        <v>0</v>
      </c>
      <c r="BP299" s="229">
        <f t="shared" si="283"/>
        <v>0</v>
      </c>
      <c r="BQ299" s="229">
        <f t="shared" si="283"/>
        <v>0</v>
      </c>
      <c r="BR299" s="229">
        <f t="shared" si="283"/>
        <v>0</v>
      </c>
      <c r="BS299" s="229">
        <f t="shared" si="283"/>
        <v>0</v>
      </c>
      <c r="BT299" s="229">
        <f t="shared" si="283"/>
        <v>0</v>
      </c>
      <c r="BU299" s="229">
        <f t="shared" si="283"/>
        <v>0</v>
      </c>
      <c r="BV299" s="229">
        <f t="shared" si="283"/>
        <v>0</v>
      </c>
      <c r="BW299" s="229">
        <f t="shared" si="283"/>
        <v>0</v>
      </c>
      <c r="BX299" s="229">
        <f t="shared" si="283"/>
        <v>0</v>
      </c>
      <c r="BY299" s="229">
        <f t="shared" si="283"/>
        <v>0</v>
      </c>
      <c r="BZ299" s="229">
        <f t="shared" si="283"/>
        <v>0</v>
      </c>
    </row>
    <row r="300" spans="1:78" s="310" customFormat="1" x14ac:dyDescent="0.2">
      <c r="A300" s="307" t="str">
        <f t="shared" ref="A300:B300" si="284">A73</f>
        <v>Roll-in 10</v>
      </c>
      <c r="B300" s="307">
        <f t="shared" si="284"/>
        <v>0</v>
      </c>
      <c r="C300" s="7">
        <f t="shared" si="255"/>
        <v>62</v>
      </c>
      <c r="D300" s="165">
        <f t="shared" si="281"/>
        <v>45351</v>
      </c>
      <c r="E300" s="68"/>
      <c r="F300" s="77"/>
      <c r="G300" s="229">
        <f t="shared" si="277"/>
        <v>0</v>
      </c>
      <c r="H300" s="229">
        <f t="shared" si="277"/>
        <v>0</v>
      </c>
      <c r="I300" s="229">
        <f t="shared" si="277"/>
        <v>0</v>
      </c>
      <c r="J300" s="229">
        <f t="shared" si="277"/>
        <v>0</v>
      </c>
      <c r="K300" s="229">
        <f t="shared" si="277"/>
        <v>0</v>
      </c>
      <c r="L300" s="229">
        <f t="shared" si="277"/>
        <v>0</v>
      </c>
      <c r="M300" s="229">
        <f t="shared" si="277"/>
        <v>0</v>
      </c>
      <c r="N300" s="229">
        <f t="shared" si="277"/>
        <v>0</v>
      </c>
      <c r="O300" s="229">
        <f t="shared" si="277"/>
        <v>0</v>
      </c>
      <c r="P300" s="229">
        <f t="shared" si="277"/>
        <v>0</v>
      </c>
      <c r="Q300" s="229">
        <f t="shared" si="277"/>
        <v>0</v>
      </c>
      <c r="R300" s="229">
        <f t="shared" si="277"/>
        <v>0</v>
      </c>
      <c r="S300" s="229">
        <f t="shared" si="277"/>
        <v>0</v>
      </c>
      <c r="T300" s="229">
        <f t="shared" si="277"/>
        <v>0</v>
      </c>
      <c r="U300" s="229">
        <f t="shared" si="277"/>
        <v>0</v>
      </c>
      <c r="V300" s="229">
        <f t="shared" si="277"/>
        <v>0</v>
      </c>
      <c r="W300" s="229">
        <f t="shared" si="282"/>
        <v>0</v>
      </c>
      <c r="X300" s="229">
        <f t="shared" si="282"/>
        <v>0</v>
      </c>
      <c r="Y300" s="229">
        <f t="shared" si="282"/>
        <v>0</v>
      </c>
      <c r="Z300" s="229">
        <f t="shared" si="282"/>
        <v>0</v>
      </c>
      <c r="AA300" s="229">
        <f t="shared" si="282"/>
        <v>0</v>
      </c>
      <c r="AB300" s="229">
        <f t="shared" si="282"/>
        <v>0</v>
      </c>
      <c r="AC300" s="229">
        <f t="shared" si="279"/>
        <v>0</v>
      </c>
      <c r="AD300" s="229">
        <f t="shared" si="279"/>
        <v>0</v>
      </c>
      <c r="AE300" s="229">
        <f t="shared" si="279"/>
        <v>0</v>
      </c>
      <c r="AF300" s="229">
        <f t="shared" si="279"/>
        <v>0</v>
      </c>
      <c r="AG300" s="229">
        <f t="shared" si="279"/>
        <v>0</v>
      </c>
      <c r="AH300" s="229">
        <f t="shared" si="279"/>
        <v>0</v>
      </c>
      <c r="AI300" s="229">
        <f t="shared" si="279"/>
        <v>0</v>
      </c>
      <c r="AJ300" s="229">
        <f t="shared" si="279"/>
        <v>0</v>
      </c>
      <c r="AK300" s="229">
        <f t="shared" si="279"/>
        <v>0</v>
      </c>
      <c r="AL300" s="229">
        <f t="shared" si="279"/>
        <v>0</v>
      </c>
      <c r="AM300" s="229">
        <f t="shared" si="279"/>
        <v>0</v>
      </c>
      <c r="AN300" s="229">
        <f t="shared" si="279"/>
        <v>0</v>
      </c>
      <c r="AO300" s="229">
        <f t="shared" si="283"/>
        <v>0</v>
      </c>
      <c r="AP300" s="229">
        <f t="shared" si="283"/>
        <v>0</v>
      </c>
      <c r="AQ300" s="229">
        <f t="shared" si="283"/>
        <v>0</v>
      </c>
      <c r="AR300" s="229">
        <f t="shared" si="283"/>
        <v>0</v>
      </c>
      <c r="AS300" s="229">
        <f t="shared" si="283"/>
        <v>0</v>
      </c>
      <c r="AT300" s="229">
        <f t="shared" si="283"/>
        <v>0</v>
      </c>
      <c r="AU300" s="229">
        <f t="shared" si="283"/>
        <v>0</v>
      </c>
      <c r="AV300" s="229">
        <f t="shared" si="283"/>
        <v>0</v>
      </c>
      <c r="AW300" s="229">
        <f t="shared" si="283"/>
        <v>0</v>
      </c>
      <c r="AX300" s="229">
        <f t="shared" si="283"/>
        <v>0</v>
      </c>
      <c r="AY300" s="229">
        <f t="shared" si="283"/>
        <v>0</v>
      </c>
      <c r="AZ300" s="229">
        <f t="shared" si="283"/>
        <v>0</v>
      </c>
      <c r="BA300" s="229">
        <f t="shared" si="283"/>
        <v>0</v>
      </c>
      <c r="BB300" s="229">
        <f t="shared" si="283"/>
        <v>0</v>
      </c>
      <c r="BC300" s="229">
        <f t="shared" si="283"/>
        <v>0</v>
      </c>
      <c r="BD300" s="229">
        <f t="shared" si="283"/>
        <v>0</v>
      </c>
      <c r="BE300" s="229">
        <f t="shared" si="283"/>
        <v>0</v>
      </c>
      <c r="BF300" s="229">
        <f t="shared" si="283"/>
        <v>0</v>
      </c>
      <c r="BG300" s="229">
        <f t="shared" si="283"/>
        <v>0</v>
      </c>
      <c r="BH300" s="229">
        <f t="shared" si="283"/>
        <v>0</v>
      </c>
      <c r="BI300" s="229">
        <f t="shared" si="283"/>
        <v>0</v>
      </c>
      <c r="BJ300" s="229">
        <f t="shared" si="283"/>
        <v>0</v>
      </c>
      <c r="BK300" s="229">
        <f t="shared" si="283"/>
        <v>0</v>
      </c>
      <c r="BL300" s="229">
        <f t="shared" si="283"/>
        <v>0</v>
      </c>
      <c r="BM300" s="229">
        <f t="shared" si="283"/>
        <v>0</v>
      </c>
      <c r="BN300" s="229">
        <f t="shared" si="283"/>
        <v>0</v>
      </c>
      <c r="BO300" s="229">
        <f t="shared" si="283"/>
        <v>0</v>
      </c>
      <c r="BP300" s="229">
        <f t="shared" si="283"/>
        <v>0</v>
      </c>
      <c r="BQ300" s="229">
        <f t="shared" si="283"/>
        <v>0</v>
      </c>
      <c r="BR300" s="229">
        <f t="shared" si="283"/>
        <v>0</v>
      </c>
      <c r="BS300" s="229">
        <f t="shared" si="283"/>
        <v>0</v>
      </c>
      <c r="BT300" s="229">
        <f t="shared" si="283"/>
        <v>0</v>
      </c>
      <c r="BU300" s="229">
        <f t="shared" si="283"/>
        <v>0</v>
      </c>
      <c r="BV300" s="229">
        <f t="shared" si="283"/>
        <v>0</v>
      </c>
      <c r="BW300" s="229">
        <f t="shared" si="283"/>
        <v>0</v>
      </c>
      <c r="BX300" s="229">
        <f t="shared" si="283"/>
        <v>0</v>
      </c>
      <c r="BY300" s="229">
        <f t="shared" si="283"/>
        <v>0</v>
      </c>
      <c r="BZ300" s="229">
        <f t="shared" si="283"/>
        <v>0</v>
      </c>
    </row>
    <row r="301" spans="1:78" s="310" customFormat="1" x14ac:dyDescent="0.2">
      <c r="A301" s="307" t="str">
        <f t="shared" ref="A301:B301" si="285">A74</f>
        <v>Roll-in 10</v>
      </c>
      <c r="B301" s="307">
        <f t="shared" si="285"/>
        <v>0</v>
      </c>
      <c r="C301" s="7">
        <f t="shared" si="255"/>
        <v>63</v>
      </c>
      <c r="D301" s="165">
        <f t="shared" si="281"/>
        <v>45382</v>
      </c>
      <c r="E301" s="68"/>
      <c r="F301" s="77"/>
      <c r="G301" s="229">
        <f t="shared" si="277"/>
        <v>0</v>
      </c>
      <c r="H301" s="229">
        <f t="shared" si="277"/>
        <v>0</v>
      </c>
      <c r="I301" s="229">
        <f t="shared" si="277"/>
        <v>0</v>
      </c>
      <c r="J301" s="229">
        <f t="shared" si="277"/>
        <v>0</v>
      </c>
      <c r="K301" s="229">
        <f t="shared" si="277"/>
        <v>0</v>
      </c>
      <c r="L301" s="229">
        <f t="shared" si="277"/>
        <v>0</v>
      </c>
      <c r="M301" s="229">
        <f t="shared" si="277"/>
        <v>0</v>
      </c>
      <c r="N301" s="229">
        <f t="shared" si="277"/>
        <v>0</v>
      </c>
      <c r="O301" s="229">
        <f t="shared" si="277"/>
        <v>0</v>
      </c>
      <c r="P301" s="229">
        <f t="shared" si="277"/>
        <v>0</v>
      </c>
      <c r="Q301" s="229">
        <f t="shared" si="277"/>
        <v>0</v>
      </c>
      <c r="R301" s="229">
        <f t="shared" si="277"/>
        <v>0</v>
      </c>
      <c r="S301" s="229">
        <f t="shared" si="277"/>
        <v>0</v>
      </c>
      <c r="T301" s="229">
        <f t="shared" si="277"/>
        <v>0</v>
      </c>
      <c r="U301" s="229">
        <f t="shared" si="277"/>
        <v>0</v>
      </c>
      <c r="V301" s="229">
        <f t="shared" si="277"/>
        <v>0</v>
      </c>
      <c r="W301" s="229">
        <f t="shared" si="282"/>
        <v>0</v>
      </c>
      <c r="X301" s="229">
        <f t="shared" si="282"/>
        <v>0</v>
      </c>
      <c r="Y301" s="229">
        <f t="shared" si="282"/>
        <v>0</v>
      </c>
      <c r="Z301" s="229">
        <f t="shared" si="282"/>
        <v>0</v>
      </c>
      <c r="AA301" s="229">
        <f t="shared" si="282"/>
        <v>0</v>
      </c>
      <c r="AB301" s="229">
        <f t="shared" si="282"/>
        <v>0</v>
      </c>
      <c r="AC301" s="229">
        <f t="shared" si="279"/>
        <v>0</v>
      </c>
      <c r="AD301" s="229">
        <f t="shared" si="279"/>
        <v>0</v>
      </c>
      <c r="AE301" s="229">
        <f t="shared" si="279"/>
        <v>0</v>
      </c>
      <c r="AF301" s="229">
        <f t="shared" si="279"/>
        <v>0</v>
      </c>
      <c r="AG301" s="229">
        <f t="shared" si="279"/>
        <v>0</v>
      </c>
      <c r="AH301" s="229">
        <f t="shared" si="279"/>
        <v>0</v>
      </c>
      <c r="AI301" s="229">
        <f t="shared" si="279"/>
        <v>0</v>
      </c>
      <c r="AJ301" s="229">
        <f t="shared" si="279"/>
        <v>0</v>
      </c>
      <c r="AK301" s="229">
        <f t="shared" si="279"/>
        <v>0</v>
      </c>
      <c r="AL301" s="229">
        <f t="shared" si="279"/>
        <v>0</v>
      </c>
      <c r="AM301" s="229">
        <f t="shared" si="279"/>
        <v>0</v>
      </c>
      <c r="AN301" s="229">
        <f t="shared" si="279"/>
        <v>0</v>
      </c>
      <c r="AO301" s="229">
        <f t="shared" si="283"/>
        <v>0</v>
      </c>
      <c r="AP301" s="229">
        <f t="shared" si="283"/>
        <v>0</v>
      </c>
      <c r="AQ301" s="229">
        <f t="shared" si="283"/>
        <v>0</v>
      </c>
      <c r="AR301" s="229">
        <f t="shared" si="283"/>
        <v>0</v>
      </c>
      <c r="AS301" s="229">
        <f t="shared" si="283"/>
        <v>0</v>
      </c>
      <c r="AT301" s="229">
        <f t="shared" si="283"/>
        <v>0</v>
      </c>
      <c r="AU301" s="229">
        <f t="shared" si="283"/>
        <v>0</v>
      </c>
      <c r="AV301" s="229">
        <f t="shared" si="283"/>
        <v>0</v>
      </c>
      <c r="AW301" s="229">
        <f t="shared" si="283"/>
        <v>0</v>
      </c>
      <c r="AX301" s="229">
        <f t="shared" si="283"/>
        <v>0</v>
      </c>
      <c r="AY301" s="229">
        <f t="shared" si="283"/>
        <v>0</v>
      </c>
      <c r="AZ301" s="229">
        <f t="shared" si="283"/>
        <v>0</v>
      </c>
      <c r="BA301" s="229">
        <f t="shared" si="283"/>
        <v>0</v>
      </c>
      <c r="BB301" s="229">
        <f t="shared" si="283"/>
        <v>0</v>
      </c>
      <c r="BC301" s="229">
        <f t="shared" si="283"/>
        <v>0</v>
      </c>
      <c r="BD301" s="229">
        <f t="shared" si="283"/>
        <v>0</v>
      </c>
      <c r="BE301" s="229">
        <f t="shared" si="283"/>
        <v>0</v>
      </c>
      <c r="BF301" s="229">
        <f t="shared" si="283"/>
        <v>0</v>
      </c>
      <c r="BG301" s="229">
        <f t="shared" si="283"/>
        <v>0</v>
      </c>
      <c r="BH301" s="229">
        <f t="shared" si="283"/>
        <v>0</v>
      </c>
      <c r="BI301" s="229">
        <f t="shared" si="283"/>
        <v>0</v>
      </c>
      <c r="BJ301" s="229">
        <f t="shared" si="283"/>
        <v>0</v>
      </c>
      <c r="BK301" s="229">
        <f t="shared" si="283"/>
        <v>0</v>
      </c>
      <c r="BL301" s="229">
        <f t="shared" si="283"/>
        <v>0</v>
      </c>
      <c r="BM301" s="229">
        <f t="shared" si="283"/>
        <v>0</v>
      </c>
      <c r="BN301" s="229">
        <f t="shared" si="283"/>
        <v>0</v>
      </c>
      <c r="BO301" s="229">
        <f t="shared" si="283"/>
        <v>0</v>
      </c>
      <c r="BP301" s="229">
        <f t="shared" si="283"/>
        <v>0</v>
      </c>
      <c r="BQ301" s="229">
        <f t="shared" si="283"/>
        <v>0</v>
      </c>
      <c r="BR301" s="229">
        <f t="shared" si="283"/>
        <v>0</v>
      </c>
      <c r="BS301" s="229">
        <f t="shared" si="283"/>
        <v>0</v>
      </c>
      <c r="BT301" s="229">
        <f t="shared" si="283"/>
        <v>0</v>
      </c>
      <c r="BU301" s="229">
        <f t="shared" si="283"/>
        <v>0</v>
      </c>
      <c r="BV301" s="229">
        <f t="shared" si="283"/>
        <v>0</v>
      </c>
      <c r="BW301" s="229">
        <f t="shared" si="283"/>
        <v>0</v>
      </c>
      <c r="BX301" s="229">
        <f t="shared" si="283"/>
        <v>0</v>
      </c>
      <c r="BY301" s="229">
        <f t="shared" si="283"/>
        <v>0</v>
      </c>
      <c r="BZ301" s="229">
        <f t="shared" si="283"/>
        <v>0</v>
      </c>
    </row>
    <row r="302" spans="1:78" s="310" customFormat="1" x14ac:dyDescent="0.2">
      <c r="A302" s="307" t="str">
        <f t="shared" ref="A302:B302" si="286">A75</f>
        <v>Roll-in 10</v>
      </c>
      <c r="B302" s="307">
        <f t="shared" si="286"/>
        <v>0</v>
      </c>
      <c r="C302" s="7">
        <f t="shared" si="255"/>
        <v>64</v>
      </c>
      <c r="D302" s="165">
        <f t="shared" si="281"/>
        <v>45412</v>
      </c>
      <c r="E302" s="68"/>
      <c r="F302" s="77"/>
      <c r="G302" s="229">
        <f t="shared" si="277"/>
        <v>0</v>
      </c>
      <c r="H302" s="229">
        <f t="shared" si="277"/>
        <v>0</v>
      </c>
      <c r="I302" s="229">
        <f t="shared" si="277"/>
        <v>0</v>
      </c>
      <c r="J302" s="229">
        <f t="shared" si="277"/>
        <v>0</v>
      </c>
      <c r="K302" s="229">
        <f t="shared" si="277"/>
        <v>0</v>
      </c>
      <c r="L302" s="229">
        <f t="shared" si="277"/>
        <v>0</v>
      </c>
      <c r="M302" s="229">
        <f t="shared" si="277"/>
        <v>0</v>
      </c>
      <c r="N302" s="229">
        <f t="shared" si="277"/>
        <v>0</v>
      </c>
      <c r="O302" s="229">
        <f t="shared" si="277"/>
        <v>0</v>
      </c>
      <c r="P302" s="229">
        <f t="shared" si="277"/>
        <v>0</v>
      </c>
      <c r="Q302" s="229">
        <f t="shared" si="277"/>
        <v>0</v>
      </c>
      <c r="R302" s="229">
        <f t="shared" si="277"/>
        <v>0</v>
      </c>
      <c r="S302" s="229">
        <f t="shared" si="277"/>
        <v>0</v>
      </c>
      <c r="T302" s="229">
        <f t="shared" si="277"/>
        <v>0</v>
      </c>
      <c r="U302" s="229">
        <f t="shared" si="277"/>
        <v>0</v>
      </c>
      <c r="V302" s="229">
        <f t="shared" si="277"/>
        <v>0</v>
      </c>
      <c r="W302" s="229">
        <f t="shared" si="282"/>
        <v>0</v>
      </c>
      <c r="X302" s="229">
        <f t="shared" si="282"/>
        <v>0</v>
      </c>
      <c r="Y302" s="229">
        <f t="shared" si="282"/>
        <v>0</v>
      </c>
      <c r="Z302" s="229">
        <f t="shared" si="282"/>
        <v>0</v>
      </c>
      <c r="AA302" s="229">
        <f t="shared" si="282"/>
        <v>0</v>
      </c>
      <c r="AB302" s="229">
        <f t="shared" si="282"/>
        <v>0</v>
      </c>
      <c r="AC302" s="229">
        <f t="shared" si="279"/>
        <v>0</v>
      </c>
      <c r="AD302" s="229">
        <f t="shared" si="279"/>
        <v>0</v>
      </c>
      <c r="AE302" s="229">
        <f t="shared" si="279"/>
        <v>0</v>
      </c>
      <c r="AF302" s="229">
        <f t="shared" si="279"/>
        <v>0</v>
      </c>
      <c r="AG302" s="229">
        <f t="shared" si="279"/>
        <v>0</v>
      </c>
      <c r="AH302" s="229">
        <f t="shared" si="279"/>
        <v>0</v>
      </c>
      <c r="AI302" s="229">
        <f t="shared" si="279"/>
        <v>0</v>
      </c>
      <c r="AJ302" s="229">
        <f t="shared" si="279"/>
        <v>0</v>
      </c>
      <c r="AK302" s="229">
        <f t="shared" si="279"/>
        <v>0</v>
      </c>
      <c r="AL302" s="229">
        <f t="shared" si="279"/>
        <v>0</v>
      </c>
      <c r="AM302" s="229">
        <f t="shared" si="279"/>
        <v>0</v>
      </c>
      <c r="AN302" s="229">
        <f t="shared" si="279"/>
        <v>0</v>
      </c>
      <c r="AO302" s="229">
        <f t="shared" si="283"/>
        <v>0</v>
      </c>
      <c r="AP302" s="229">
        <f t="shared" si="283"/>
        <v>0</v>
      </c>
      <c r="AQ302" s="229">
        <f t="shared" si="283"/>
        <v>0</v>
      </c>
      <c r="AR302" s="229">
        <f t="shared" si="283"/>
        <v>0</v>
      </c>
      <c r="AS302" s="229">
        <f t="shared" si="283"/>
        <v>0</v>
      </c>
      <c r="AT302" s="229">
        <f t="shared" si="283"/>
        <v>0</v>
      </c>
      <c r="AU302" s="229">
        <f t="shared" si="283"/>
        <v>0</v>
      </c>
      <c r="AV302" s="229">
        <f t="shared" si="283"/>
        <v>0</v>
      </c>
      <c r="AW302" s="229">
        <f t="shared" si="283"/>
        <v>0</v>
      </c>
      <c r="AX302" s="229">
        <f t="shared" si="283"/>
        <v>0</v>
      </c>
      <c r="AY302" s="229">
        <f t="shared" si="283"/>
        <v>0</v>
      </c>
      <c r="AZ302" s="229">
        <f t="shared" si="283"/>
        <v>0</v>
      </c>
      <c r="BA302" s="229">
        <f t="shared" si="283"/>
        <v>0</v>
      </c>
      <c r="BB302" s="229">
        <f t="shared" si="283"/>
        <v>0</v>
      </c>
      <c r="BC302" s="229">
        <f t="shared" si="283"/>
        <v>0</v>
      </c>
      <c r="BD302" s="229">
        <f t="shared" si="283"/>
        <v>0</v>
      </c>
      <c r="BE302" s="229">
        <f t="shared" si="283"/>
        <v>0</v>
      </c>
      <c r="BF302" s="229">
        <f t="shared" si="283"/>
        <v>0</v>
      </c>
      <c r="BG302" s="229">
        <f t="shared" si="283"/>
        <v>0</v>
      </c>
      <c r="BH302" s="229">
        <f t="shared" si="283"/>
        <v>0</v>
      </c>
      <c r="BI302" s="229">
        <f t="shared" si="283"/>
        <v>0</v>
      </c>
      <c r="BJ302" s="229">
        <f t="shared" si="283"/>
        <v>0</v>
      </c>
      <c r="BK302" s="229">
        <f t="shared" si="283"/>
        <v>0</v>
      </c>
      <c r="BL302" s="229">
        <f t="shared" si="283"/>
        <v>0</v>
      </c>
      <c r="BM302" s="229">
        <f t="shared" si="283"/>
        <v>0</v>
      </c>
      <c r="BN302" s="229">
        <f t="shared" si="283"/>
        <v>0</v>
      </c>
      <c r="BO302" s="229">
        <f t="shared" si="283"/>
        <v>0</v>
      </c>
      <c r="BP302" s="229">
        <f t="shared" si="283"/>
        <v>0</v>
      </c>
      <c r="BQ302" s="229">
        <f t="shared" si="283"/>
        <v>0</v>
      </c>
      <c r="BR302" s="229">
        <f t="shared" si="283"/>
        <v>0</v>
      </c>
      <c r="BS302" s="229">
        <f t="shared" si="283"/>
        <v>0</v>
      </c>
      <c r="BT302" s="229">
        <f t="shared" si="283"/>
        <v>0</v>
      </c>
      <c r="BU302" s="229">
        <f t="shared" si="283"/>
        <v>0</v>
      </c>
      <c r="BV302" s="229">
        <f t="shared" si="283"/>
        <v>0</v>
      </c>
      <c r="BW302" s="229">
        <f t="shared" si="283"/>
        <v>0</v>
      </c>
      <c r="BX302" s="229">
        <f t="shared" si="283"/>
        <v>0</v>
      </c>
      <c r="BY302" s="229">
        <f t="shared" si="283"/>
        <v>0</v>
      </c>
      <c r="BZ302" s="229">
        <f t="shared" si="283"/>
        <v>0</v>
      </c>
    </row>
    <row r="303" spans="1:78" s="310" customFormat="1" x14ac:dyDescent="0.2">
      <c r="A303" s="307" t="str">
        <f t="shared" ref="A303:B303" si="287">A76</f>
        <v>Roll-in 10</v>
      </c>
      <c r="B303" s="307">
        <f t="shared" si="287"/>
        <v>0</v>
      </c>
      <c r="C303" s="7">
        <f t="shared" si="255"/>
        <v>65</v>
      </c>
      <c r="D303" s="165">
        <f t="shared" si="281"/>
        <v>45443</v>
      </c>
      <c r="E303" s="68"/>
      <c r="F303" s="77"/>
      <c r="G303" s="229">
        <f t="shared" si="277"/>
        <v>0</v>
      </c>
      <c r="H303" s="229">
        <f t="shared" si="277"/>
        <v>0</v>
      </c>
      <c r="I303" s="229">
        <f t="shared" si="277"/>
        <v>0</v>
      </c>
      <c r="J303" s="229">
        <f t="shared" si="277"/>
        <v>0</v>
      </c>
      <c r="K303" s="229">
        <f t="shared" si="277"/>
        <v>0</v>
      </c>
      <c r="L303" s="229">
        <f t="shared" si="277"/>
        <v>0</v>
      </c>
      <c r="M303" s="229">
        <f t="shared" si="277"/>
        <v>0</v>
      </c>
      <c r="N303" s="229">
        <f t="shared" si="277"/>
        <v>0</v>
      </c>
      <c r="O303" s="229">
        <f t="shared" si="277"/>
        <v>0</v>
      </c>
      <c r="P303" s="229">
        <f t="shared" si="277"/>
        <v>0</v>
      </c>
      <c r="Q303" s="229">
        <f t="shared" si="277"/>
        <v>0</v>
      </c>
      <c r="R303" s="229">
        <f t="shared" si="277"/>
        <v>0</v>
      </c>
      <c r="S303" s="229">
        <f t="shared" si="277"/>
        <v>0</v>
      </c>
      <c r="T303" s="229">
        <f t="shared" si="277"/>
        <v>0</v>
      </c>
      <c r="U303" s="229">
        <f t="shared" si="277"/>
        <v>0</v>
      </c>
      <c r="V303" s="229">
        <f t="shared" si="277"/>
        <v>0</v>
      </c>
      <c r="W303" s="229">
        <f t="shared" si="282"/>
        <v>0</v>
      </c>
      <c r="X303" s="229">
        <f t="shared" si="282"/>
        <v>0</v>
      </c>
      <c r="Y303" s="229">
        <f t="shared" si="282"/>
        <v>0</v>
      </c>
      <c r="Z303" s="229">
        <f t="shared" si="282"/>
        <v>0</v>
      </c>
      <c r="AA303" s="229">
        <f t="shared" si="282"/>
        <v>0</v>
      </c>
      <c r="AB303" s="229">
        <f t="shared" si="282"/>
        <v>0</v>
      </c>
      <c r="AC303" s="229">
        <f t="shared" si="279"/>
        <v>0</v>
      </c>
      <c r="AD303" s="229">
        <f t="shared" si="279"/>
        <v>0</v>
      </c>
      <c r="AE303" s="229">
        <f t="shared" si="279"/>
        <v>0</v>
      </c>
      <c r="AF303" s="229">
        <f t="shared" si="279"/>
        <v>0</v>
      </c>
      <c r="AG303" s="229">
        <f t="shared" si="279"/>
        <v>0</v>
      </c>
      <c r="AH303" s="229">
        <f t="shared" si="279"/>
        <v>0</v>
      </c>
      <c r="AI303" s="229">
        <f t="shared" si="279"/>
        <v>0</v>
      </c>
      <c r="AJ303" s="229">
        <f t="shared" si="279"/>
        <v>0</v>
      </c>
      <c r="AK303" s="229">
        <f t="shared" si="279"/>
        <v>0</v>
      </c>
      <c r="AL303" s="229">
        <f t="shared" si="279"/>
        <v>0</v>
      </c>
      <c r="AM303" s="229">
        <f t="shared" si="279"/>
        <v>0</v>
      </c>
      <c r="AN303" s="229">
        <f t="shared" si="279"/>
        <v>0</v>
      </c>
      <c r="AO303" s="229">
        <f t="shared" si="283"/>
        <v>0</v>
      </c>
      <c r="AP303" s="229">
        <f t="shared" si="283"/>
        <v>0</v>
      </c>
      <c r="AQ303" s="229">
        <f t="shared" si="283"/>
        <v>0</v>
      </c>
      <c r="AR303" s="229">
        <f t="shared" si="283"/>
        <v>0</v>
      </c>
      <c r="AS303" s="229">
        <f t="shared" si="283"/>
        <v>0</v>
      </c>
      <c r="AT303" s="229">
        <f t="shared" si="283"/>
        <v>0</v>
      </c>
      <c r="AU303" s="229">
        <f t="shared" si="283"/>
        <v>0</v>
      </c>
      <c r="AV303" s="229">
        <f t="shared" si="283"/>
        <v>0</v>
      </c>
      <c r="AW303" s="229">
        <f t="shared" si="283"/>
        <v>0</v>
      </c>
      <c r="AX303" s="229">
        <f t="shared" si="283"/>
        <v>0</v>
      </c>
      <c r="AY303" s="229">
        <f t="shared" si="283"/>
        <v>0</v>
      </c>
      <c r="AZ303" s="229">
        <f t="shared" si="283"/>
        <v>0</v>
      </c>
      <c r="BA303" s="229">
        <f t="shared" si="283"/>
        <v>0</v>
      </c>
      <c r="BB303" s="229">
        <f t="shared" si="283"/>
        <v>0</v>
      </c>
      <c r="BC303" s="229">
        <f t="shared" si="283"/>
        <v>0</v>
      </c>
      <c r="BD303" s="229">
        <f t="shared" si="283"/>
        <v>0</v>
      </c>
      <c r="BE303" s="229">
        <f t="shared" si="283"/>
        <v>0</v>
      </c>
      <c r="BF303" s="229">
        <f t="shared" si="283"/>
        <v>0</v>
      </c>
      <c r="BG303" s="229">
        <f t="shared" si="283"/>
        <v>0</v>
      </c>
      <c r="BH303" s="229">
        <f t="shared" si="283"/>
        <v>0</v>
      </c>
      <c r="BI303" s="229">
        <f t="shared" si="283"/>
        <v>0</v>
      </c>
      <c r="BJ303" s="229">
        <f t="shared" si="283"/>
        <v>0</v>
      </c>
      <c r="BK303" s="229">
        <f t="shared" si="283"/>
        <v>0</v>
      </c>
      <c r="BL303" s="229">
        <f t="shared" si="283"/>
        <v>0</v>
      </c>
      <c r="BM303" s="229">
        <f t="shared" si="283"/>
        <v>0</v>
      </c>
      <c r="BN303" s="229">
        <f t="shared" si="283"/>
        <v>0</v>
      </c>
      <c r="BO303" s="229">
        <f t="shared" si="283"/>
        <v>0</v>
      </c>
      <c r="BP303" s="229">
        <f t="shared" si="283"/>
        <v>0</v>
      </c>
      <c r="BQ303" s="229">
        <f t="shared" si="283"/>
        <v>0</v>
      </c>
      <c r="BR303" s="229">
        <f t="shared" si="283"/>
        <v>0</v>
      </c>
      <c r="BS303" s="229">
        <f t="shared" si="283"/>
        <v>0</v>
      </c>
      <c r="BT303" s="229">
        <f t="shared" si="283"/>
        <v>0</v>
      </c>
      <c r="BU303" s="229">
        <f t="shared" si="283"/>
        <v>0</v>
      </c>
      <c r="BV303" s="229">
        <f t="shared" si="283"/>
        <v>0</v>
      </c>
      <c r="BW303" s="229">
        <f t="shared" si="283"/>
        <v>0</v>
      </c>
      <c r="BX303" s="229">
        <f t="shared" si="283"/>
        <v>0</v>
      </c>
      <c r="BY303" s="229">
        <f t="shared" si="283"/>
        <v>0</v>
      </c>
      <c r="BZ303" s="229">
        <f t="shared" si="283"/>
        <v>0</v>
      </c>
    </row>
    <row r="304" spans="1:78" s="310" customFormat="1" x14ac:dyDescent="0.2">
      <c r="A304" s="307" t="str">
        <f t="shared" ref="A304:B304" si="288">A77</f>
        <v>Roll-in 10</v>
      </c>
      <c r="B304" s="307">
        <f t="shared" si="288"/>
        <v>0</v>
      </c>
      <c r="C304" s="7">
        <f t="shared" si="255"/>
        <v>66</v>
      </c>
      <c r="D304" s="165">
        <f t="shared" si="281"/>
        <v>45473</v>
      </c>
      <c r="E304" s="68"/>
      <c r="F304" s="77"/>
      <c r="G304" s="229">
        <f t="shared" si="277"/>
        <v>0</v>
      </c>
      <c r="H304" s="229">
        <f t="shared" si="277"/>
        <v>0</v>
      </c>
      <c r="I304" s="229">
        <f t="shared" si="277"/>
        <v>0</v>
      </c>
      <c r="J304" s="229">
        <f t="shared" si="277"/>
        <v>0</v>
      </c>
      <c r="K304" s="229">
        <f t="shared" si="277"/>
        <v>0</v>
      </c>
      <c r="L304" s="229">
        <f t="shared" si="277"/>
        <v>0</v>
      </c>
      <c r="M304" s="229">
        <f t="shared" si="277"/>
        <v>0</v>
      </c>
      <c r="N304" s="229">
        <f t="shared" si="277"/>
        <v>0</v>
      </c>
      <c r="O304" s="229">
        <f t="shared" si="277"/>
        <v>0</v>
      </c>
      <c r="P304" s="229">
        <f t="shared" si="277"/>
        <v>0</v>
      </c>
      <c r="Q304" s="229">
        <f t="shared" si="277"/>
        <v>0</v>
      </c>
      <c r="R304" s="229">
        <f t="shared" si="277"/>
        <v>0</v>
      </c>
      <c r="S304" s="229">
        <f t="shared" si="277"/>
        <v>0</v>
      </c>
      <c r="T304" s="229">
        <f t="shared" si="277"/>
        <v>0</v>
      </c>
      <c r="U304" s="229">
        <f t="shared" si="277"/>
        <v>0</v>
      </c>
      <c r="V304" s="229">
        <f t="shared" si="277"/>
        <v>0</v>
      </c>
      <c r="W304" s="229">
        <f t="shared" si="282"/>
        <v>0</v>
      </c>
      <c r="X304" s="229">
        <f t="shared" si="282"/>
        <v>0</v>
      </c>
      <c r="Y304" s="229">
        <f t="shared" si="282"/>
        <v>0</v>
      </c>
      <c r="Z304" s="229">
        <f t="shared" si="282"/>
        <v>0</v>
      </c>
      <c r="AA304" s="229">
        <f t="shared" si="282"/>
        <v>0</v>
      </c>
      <c r="AB304" s="229">
        <f t="shared" si="282"/>
        <v>0</v>
      </c>
      <c r="AC304" s="229">
        <f t="shared" si="279"/>
        <v>0</v>
      </c>
      <c r="AD304" s="229">
        <f t="shared" si="279"/>
        <v>0</v>
      </c>
      <c r="AE304" s="229">
        <f t="shared" si="279"/>
        <v>0</v>
      </c>
      <c r="AF304" s="229">
        <f t="shared" si="279"/>
        <v>0</v>
      </c>
      <c r="AG304" s="229">
        <f t="shared" si="279"/>
        <v>0</v>
      </c>
      <c r="AH304" s="229">
        <f t="shared" si="279"/>
        <v>0</v>
      </c>
      <c r="AI304" s="229">
        <f t="shared" si="279"/>
        <v>0</v>
      </c>
      <c r="AJ304" s="229">
        <f t="shared" si="279"/>
        <v>0</v>
      </c>
      <c r="AK304" s="229">
        <f t="shared" si="279"/>
        <v>0</v>
      </c>
      <c r="AL304" s="229">
        <f t="shared" si="279"/>
        <v>0</v>
      </c>
      <c r="AM304" s="229">
        <f t="shared" si="279"/>
        <v>0</v>
      </c>
      <c r="AN304" s="229">
        <f t="shared" si="279"/>
        <v>0</v>
      </c>
      <c r="AO304" s="229">
        <f t="shared" si="283"/>
        <v>0</v>
      </c>
      <c r="AP304" s="229">
        <f t="shared" si="283"/>
        <v>0</v>
      </c>
      <c r="AQ304" s="229">
        <f t="shared" si="283"/>
        <v>0</v>
      </c>
      <c r="AR304" s="229">
        <f t="shared" si="283"/>
        <v>0</v>
      </c>
      <c r="AS304" s="229">
        <f t="shared" si="283"/>
        <v>0</v>
      </c>
      <c r="AT304" s="229">
        <f t="shared" si="283"/>
        <v>0</v>
      </c>
      <c r="AU304" s="229">
        <f t="shared" si="283"/>
        <v>0</v>
      </c>
      <c r="AV304" s="229">
        <f t="shared" si="283"/>
        <v>0</v>
      </c>
      <c r="AW304" s="229">
        <f t="shared" si="283"/>
        <v>0</v>
      </c>
      <c r="AX304" s="229">
        <f t="shared" si="283"/>
        <v>0</v>
      </c>
      <c r="AY304" s="229">
        <f t="shared" si="283"/>
        <v>0</v>
      </c>
      <c r="AZ304" s="229">
        <f t="shared" si="283"/>
        <v>0</v>
      </c>
      <c r="BA304" s="229">
        <f t="shared" si="283"/>
        <v>0</v>
      </c>
      <c r="BB304" s="229">
        <f t="shared" si="283"/>
        <v>0</v>
      </c>
      <c r="BC304" s="229">
        <f t="shared" si="283"/>
        <v>0</v>
      </c>
      <c r="BD304" s="229">
        <f t="shared" si="283"/>
        <v>0</v>
      </c>
      <c r="BE304" s="229">
        <f t="shared" si="283"/>
        <v>0</v>
      </c>
      <c r="BF304" s="229">
        <f t="shared" si="283"/>
        <v>0</v>
      </c>
      <c r="BG304" s="229">
        <f t="shared" si="283"/>
        <v>0</v>
      </c>
      <c r="BH304" s="229">
        <f t="shared" si="283"/>
        <v>0</v>
      </c>
      <c r="BI304" s="229">
        <f t="shared" si="283"/>
        <v>0</v>
      </c>
      <c r="BJ304" s="229">
        <f t="shared" si="283"/>
        <v>0</v>
      </c>
      <c r="BK304" s="229">
        <f t="shared" si="283"/>
        <v>0</v>
      </c>
      <c r="BL304" s="229">
        <f t="shared" si="283"/>
        <v>0</v>
      </c>
      <c r="BM304" s="229">
        <f t="shared" si="283"/>
        <v>0</v>
      </c>
      <c r="BN304" s="229">
        <f t="shared" si="283"/>
        <v>0</v>
      </c>
      <c r="BO304" s="229">
        <f t="shared" si="283"/>
        <v>0</v>
      </c>
      <c r="BP304" s="229">
        <f t="shared" si="283"/>
        <v>0</v>
      </c>
      <c r="BQ304" s="229">
        <f t="shared" si="283"/>
        <v>0</v>
      </c>
      <c r="BR304" s="229">
        <f t="shared" si="283"/>
        <v>0</v>
      </c>
      <c r="BS304" s="229">
        <f t="shared" si="283"/>
        <v>0</v>
      </c>
      <c r="BT304" s="229">
        <f t="shared" si="283"/>
        <v>0</v>
      </c>
      <c r="BU304" s="229">
        <f t="shared" si="283"/>
        <v>0</v>
      </c>
      <c r="BV304" s="229">
        <f t="shared" si="283"/>
        <v>0</v>
      </c>
      <c r="BW304" s="229">
        <f t="shared" si="283"/>
        <v>0</v>
      </c>
      <c r="BX304" s="229">
        <f t="shared" si="283"/>
        <v>0</v>
      </c>
      <c r="BY304" s="229">
        <f t="shared" si="283"/>
        <v>0</v>
      </c>
      <c r="BZ304" s="229">
        <f t="shared" si="283"/>
        <v>0</v>
      </c>
    </row>
    <row r="305" spans="1:78" s="310" customFormat="1" x14ac:dyDescent="0.2">
      <c r="A305" s="307" t="str">
        <f t="shared" ref="A305:B305" si="289">A78</f>
        <v>Roll-in 10</v>
      </c>
      <c r="B305" s="307">
        <f t="shared" si="289"/>
        <v>0</v>
      </c>
      <c r="C305" s="7">
        <f t="shared" ref="C305:C310" si="290">C304+1</f>
        <v>67</v>
      </c>
      <c r="D305" s="165">
        <f t="shared" si="281"/>
        <v>45504</v>
      </c>
      <c r="E305" s="68"/>
      <c r="F305" s="77"/>
      <c r="G305" s="229">
        <f t="shared" si="277"/>
        <v>0</v>
      </c>
      <c r="H305" s="229">
        <f t="shared" si="277"/>
        <v>0</v>
      </c>
      <c r="I305" s="229">
        <f t="shared" si="277"/>
        <v>0</v>
      </c>
      <c r="J305" s="229">
        <f t="shared" si="277"/>
        <v>0</v>
      </c>
      <c r="K305" s="229">
        <f t="shared" si="277"/>
        <v>0</v>
      </c>
      <c r="L305" s="229">
        <f t="shared" si="277"/>
        <v>0</v>
      </c>
      <c r="M305" s="229">
        <f t="shared" si="277"/>
        <v>0</v>
      </c>
      <c r="N305" s="229">
        <f t="shared" si="277"/>
        <v>0</v>
      </c>
      <c r="O305" s="229">
        <f t="shared" si="277"/>
        <v>0</v>
      </c>
      <c r="P305" s="229">
        <f t="shared" si="277"/>
        <v>0</v>
      </c>
      <c r="Q305" s="229">
        <f t="shared" si="277"/>
        <v>0</v>
      </c>
      <c r="R305" s="229">
        <f t="shared" si="277"/>
        <v>0</v>
      </c>
      <c r="S305" s="229">
        <f t="shared" si="277"/>
        <v>0</v>
      </c>
      <c r="T305" s="229">
        <f t="shared" si="277"/>
        <v>0</v>
      </c>
      <c r="U305" s="229">
        <f t="shared" si="277"/>
        <v>0</v>
      </c>
      <c r="V305" s="229">
        <f t="shared" si="277"/>
        <v>0</v>
      </c>
      <c r="W305" s="229">
        <f t="shared" si="282"/>
        <v>0</v>
      </c>
      <c r="X305" s="229">
        <f t="shared" si="282"/>
        <v>0</v>
      </c>
      <c r="Y305" s="229">
        <f t="shared" si="282"/>
        <v>0</v>
      </c>
      <c r="Z305" s="229">
        <f t="shared" si="282"/>
        <v>0</v>
      </c>
      <c r="AA305" s="229">
        <f t="shared" si="282"/>
        <v>0</v>
      </c>
      <c r="AB305" s="229">
        <f t="shared" si="282"/>
        <v>0</v>
      </c>
      <c r="AC305" s="229">
        <f t="shared" si="282"/>
        <v>0</v>
      </c>
      <c r="AD305" s="229">
        <f t="shared" si="282"/>
        <v>0</v>
      </c>
      <c r="AE305" s="229">
        <f t="shared" si="282"/>
        <v>0</v>
      </c>
      <c r="AF305" s="229">
        <f t="shared" si="282"/>
        <v>0</v>
      </c>
      <c r="AG305" s="229">
        <f t="shared" si="282"/>
        <v>0</v>
      </c>
      <c r="AH305" s="229">
        <f t="shared" si="282"/>
        <v>0</v>
      </c>
      <c r="AI305" s="229">
        <f t="shared" si="282"/>
        <v>0</v>
      </c>
      <c r="AJ305" s="229">
        <f t="shared" si="282"/>
        <v>0</v>
      </c>
      <c r="AK305" s="229">
        <f t="shared" si="282"/>
        <v>0</v>
      </c>
      <c r="AL305" s="229">
        <f t="shared" si="282"/>
        <v>0</v>
      </c>
      <c r="AM305" s="229">
        <f t="shared" ref="AM305:BB310" si="291">IF($D305=AM$9,$E305*$G$3/2,IF(AND($C305+$E$3&gt;AM$8,AM$9&gt;$D305),$E305*$G$3,0))</f>
        <v>0</v>
      </c>
      <c r="AN305" s="229">
        <f t="shared" si="291"/>
        <v>0</v>
      </c>
      <c r="AO305" s="229">
        <f t="shared" si="291"/>
        <v>0</v>
      </c>
      <c r="AP305" s="229">
        <f t="shared" si="291"/>
        <v>0</v>
      </c>
      <c r="AQ305" s="229">
        <f t="shared" si="291"/>
        <v>0</v>
      </c>
      <c r="AR305" s="229">
        <f t="shared" si="291"/>
        <v>0</v>
      </c>
      <c r="AS305" s="229">
        <f t="shared" si="291"/>
        <v>0</v>
      </c>
      <c r="AT305" s="229">
        <f t="shared" si="291"/>
        <v>0</v>
      </c>
      <c r="AU305" s="229">
        <f t="shared" si="291"/>
        <v>0</v>
      </c>
      <c r="AV305" s="229">
        <f t="shared" si="291"/>
        <v>0</v>
      </c>
      <c r="AW305" s="229">
        <f t="shared" si="291"/>
        <v>0</v>
      </c>
      <c r="AX305" s="229">
        <f t="shared" si="291"/>
        <v>0</v>
      </c>
      <c r="AY305" s="229">
        <f t="shared" si="291"/>
        <v>0</v>
      </c>
      <c r="AZ305" s="229">
        <f t="shared" si="291"/>
        <v>0</v>
      </c>
      <c r="BA305" s="229">
        <f t="shared" si="291"/>
        <v>0</v>
      </c>
      <c r="BB305" s="229">
        <f t="shared" si="291"/>
        <v>0</v>
      </c>
      <c r="BC305" s="229">
        <f t="shared" si="283"/>
        <v>0</v>
      </c>
      <c r="BD305" s="229">
        <f t="shared" si="283"/>
        <v>0</v>
      </c>
      <c r="BE305" s="229">
        <f t="shared" si="283"/>
        <v>0</v>
      </c>
      <c r="BF305" s="229">
        <f t="shared" si="283"/>
        <v>0</v>
      </c>
      <c r="BG305" s="229">
        <f t="shared" si="283"/>
        <v>0</v>
      </c>
      <c r="BH305" s="229">
        <f t="shared" si="283"/>
        <v>0</v>
      </c>
      <c r="BI305" s="229">
        <f t="shared" si="283"/>
        <v>0</v>
      </c>
      <c r="BJ305" s="229">
        <f t="shared" si="283"/>
        <v>0</v>
      </c>
      <c r="BK305" s="229">
        <f t="shared" si="283"/>
        <v>0</v>
      </c>
      <c r="BL305" s="229">
        <f t="shared" si="283"/>
        <v>0</v>
      </c>
      <c r="BM305" s="229">
        <f t="shared" si="283"/>
        <v>0</v>
      </c>
      <c r="BN305" s="229">
        <f t="shared" si="283"/>
        <v>0</v>
      </c>
      <c r="BO305" s="229">
        <f t="shared" si="283"/>
        <v>0</v>
      </c>
      <c r="BP305" s="229">
        <f t="shared" si="283"/>
        <v>0</v>
      </c>
      <c r="BQ305" s="229">
        <f t="shared" si="283"/>
        <v>0</v>
      </c>
      <c r="BR305" s="229">
        <f t="shared" si="283"/>
        <v>0</v>
      </c>
      <c r="BS305" s="229">
        <f t="shared" si="283"/>
        <v>0</v>
      </c>
      <c r="BT305" s="229">
        <f t="shared" si="283"/>
        <v>0</v>
      </c>
      <c r="BU305" s="229">
        <f t="shared" si="283"/>
        <v>0</v>
      </c>
      <c r="BV305" s="229">
        <f t="shared" si="283"/>
        <v>0</v>
      </c>
      <c r="BW305" s="229">
        <f t="shared" si="283"/>
        <v>0</v>
      </c>
      <c r="BX305" s="229">
        <f t="shared" si="283"/>
        <v>0</v>
      </c>
      <c r="BY305" s="229">
        <f t="shared" si="283"/>
        <v>0</v>
      </c>
      <c r="BZ305" s="229">
        <f t="shared" si="283"/>
        <v>0</v>
      </c>
    </row>
    <row r="306" spans="1:78" s="310" customFormat="1" x14ac:dyDescent="0.2">
      <c r="A306" s="307" t="str">
        <f t="shared" ref="A306:B306" si="292">A79</f>
        <v>Roll-in 10</v>
      </c>
      <c r="B306" s="307">
        <f t="shared" si="292"/>
        <v>0</v>
      </c>
      <c r="C306" s="7">
        <f t="shared" si="290"/>
        <v>68</v>
      </c>
      <c r="D306" s="165">
        <f t="shared" si="281"/>
        <v>45535</v>
      </c>
      <c r="E306" s="68"/>
      <c r="F306" s="77"/>
      <c r="G306" s="229">
        <f t="shared" si="277"/>
        <v>0</v>
      </c>
      <c r="H306" s="229">
        <f t="shared" si="277"/>
        <v>0</v>
      </c>
      <c r="I306" s="229">
        <f t="shared" si="277"/>
        <v>0</v>
      </c>
      <c r="J306" s="229">
        <f t="shared" si="277"/>
        <v>0</v>
      </c>
      <c r="K306" s="229">
        <f t="shared" si="277"/>
        <v>0</v>
      </c>
      <c r="L306" s="229">
        <f t="shared" si="277"/>
        <v>0</v>
      </c>
      <c r="M306" s="229">
        <f t="shared" si="277"/>
        <v>0</v>
      </c>
      <c r="N306" s="229">
        <f t="shared" si="277"/>
        <v>0</v>
      </c>
      <c r="O306" s="229">
        <f t="shared" si="277"/>
        <v>0</v>
      </c>
      <c r="P306" s="229">
        <f t="shared" si="277"/>
        <v>0</v>
      </c>
      <c r="Q306" s="229">
        <f t="shared" si="277"/>
        <v>0</v>
      </c>
      <c r="R306" s="229">
        <f t="shared" si="277"/>
        <v>0</v>
      </c>
      <c r="S306" s="229">
        <f t="shared" si="277"/>
        <v>0</v>
      </c>
      <c r="T306" s="229">
        <f t="shared" si="277"/>
        <v>0</v>
      </c>
      <c r="U306" s="229">
        <f t="shared" si="277"/>
        <v>0</v>
      </c>
      <c r="V306" s="229">
        <f t="shared" ref="G306:V310" si="293">IF($D306=V$9,$E306*$G$3/2,IF(AND($C306+$E$3&gt;V$8,V$9&gt;$D306),$E306*$G$3,0))</f>
        <v>0</v>
      </c>
      <c r="W306" s="229">
        <f t="shared" si="282"/>
        <v>0</v>
      </c>
      <c r="X306" s="229">
        <f t="shared" si="282"/>
        <v>0</v>
      </c>
      <c r="Y306" s="229">
        <f t="shared" si="282"/>
        <v>0</v>
      </c>
      <c r="Z306" s="229">
        <f t="shared" si="282"/>
        <v>0</v>
      </c>
      <c r="AA306" s="229">
        <f t="shared" si="282"/>
        <v>0</v>
      </c>
      <c r="AB306" s="229">
        <f t="shared" si="282"/>
        <v>0</v>
      </c>
      <c r="AC306" s="229">
        <f t="shared" si="282"/>
        <v>0</v>
      </c>
      <c r="AD306" s="229">
        <f t="shared" si="282"/>
        <v>0</v>
      </c>
      <c r="AE306" s="229">
        <f t="shared" si="282"/>
        <v>0</v>
      </c>
      <c r="AF306" s="229">
        <f t="shared" si="282"/>
        <v>0</v>
      </c>
      <c r="AG306" s="229">
        <f t="shared" si="282"/>
        <v>0</v>
      </c>
      <c r="AH306" s="229">
        <f t="shared" si="282"/>
        <v>0</v>
      </c>
      <c r="AI306" s="229">
        <f t="shared" si="282"/>
        <v>0</v>
      </c>
      <c r="AJ306" s="229">
        <f t="shared" si="282"/>
        <v>0</v>
      </c>
      <c r="AK306" s="229">
        <f t="shared" si="282"/>
        <v>0</v>
      </c>
      <c r="AL306" s="229">
        <f t="shared" si="282"/>
        <v>0</v>
      </c>
      <c r="AM306" s="229">
        <f t="shared" si="291"/>
        <v>0</v>
      </c>
      <c r="AN306" s="229">
        <f t="shared" si="291"/>
        <v>0</v>
      </c>
      <c r="AO306" s="229">
        <f t="shared" si="283"/>
        <v>0</v>
      </c>
      <c r="AP306" s="229">
        <f t="shared" si="283"/>
        <v>0</v>
      </c>
      <c r="AQ306" s="229">
        <f t="shared" si="283"/>
        <v>0</v>
      </c>
      <c r="AR306" s="229">
        <f t="shared" si="283"/>
        <v>0</v>
      </c>
      <c r="AS306" s="229">
        <f t="shared" si="283"/>
        <v>0</v>
      </c>
      <c r="AT306" s="229">
        <f t="shared" si="283"/>
        <v>0</v>
      </c>
      <c r="AU306" s="229">
        <f t="shared" si="283"/>
        <v>0</v>
      </c>
      <c r="AV306" s="229">
        <f t="shared" si="283"/>
        <v>0</v>
      </c>
      <c r="AW306" s="229">
        <f t="shared" si="283"/>
        <v>0</v>
      </c>
      <c r="AX306" s="229">
        <f t="shared" si="283"/>
        <v>0</v>
      </c>
      <c r="AY306" s="229">
        <f t="shared" si="283"/>
        <v>0</v>
      </c>
      <c r="AZ306" s="229">
        <f t="shared" si="283"/>
        <v>0</v>
      </c>
      <c r="BA306" s="229">
        <f t="shared" si="283"/>
        <v>0</v>
      </c>
      <c r="BB306" s="229">
        <f t="shared" si="283"/>
        <v>0</v>
      </c>
      <c r="BC306" s="229">
        <f t="shared" si="283"/>
        <v>0</v>
      </c>
      <c r="BD306" s="229">
        <f t="shared" si="283"/>
        <v>0</v>
      </c>
      <c r="BE306" s="229">
        <f t="shared" si="283"/>
        <v>0</v>
      </c>
      <c r="BF306" s="229">
        <f t="shared" si="283"/>
        <v>0</v>
      </c>
      <c r="BG306" s="229">
        <f t="shared" si="283"/>
        <v>0</v>
      </c>
      <c r="BH306" s="229">
        <f t="shared" si="283"/>
        <v>0</v>
      </c>
      <c r="BI306" s="229">
        <f t="shared" si="283"/>
        <v>0</v>
      </c>
      <c r="BJ306" s="229">
        <f t="shared" si="283"/>
        <v>0</v>
      </c>
      <c r="BK306" s="229">
        <f t="shared" si="283"/>
        <v>0</v>
      </c>
      <c r="BL306" s="229">
        <f t="shared" si="283"/>
        <v>0</v>
      </c>
      <c r="BM306" s="229">
        <f t="shared" si="283"/>
        <v>0</v>
      </c>
      <c r="BN306" s="229">
        <f t="shared" si="283"/>
        <v>0</v>
      </c>
      <c r="BO306" s="229">
        <f t="shared" si="283"/>
        <v>0</v>
      </c>
      <c r="BP306" s="229">
        <f t="shared" si="283"/>
        <v>0</v>
      </c>
      <c r="BQ306" s="229">
        <f t="shared" si="283"/>
        <v>0</v>
      </c>
      <c r="BR306" s="229">
        <f t="shared" ref="AO306:BZ310" si="294">IF($D306=BR$9,$E306*$G$3/2,IF(AND($C306+$E$3&gt;BR$8,BR$9&gt;$D306),$E306*$G$3,0))</f>
        <v>0</v>
      </c>
      <c r="BS306" s="229">
        <f t="shared" si="294"/>
        <v>0</v>
      </c>
      <c r="BT306" s="229">
        <f t="shared" si="294"/>
        <v>0</v>
      </c>
      <c r="BU306" s="229">
        <f t="shared" si="294"/>
        <v>0</v>
      </c>
      <c r="BV306" s="229">
        <f t="shared" si="294"/>
        <v>0</v>
      </c>
      <c r="BW306" s="229">
        <f t="shared" si="294"/>
        <v>0</v>
      </c>
      <c r="BX306" s="229">
        <f t="shared" si="294"/>
        <v>0</v>
      </c>
      <c r="BY306" s="229">
        <f t="shared" si="294"/>
        <v>0</v>
      </c>
      <c r="BZ306" s="229">
        <f t="shared" si="294"/>
        <v>0</v>
      </c>
    </row>
    <row r="307" spans="1:78" s="310" customFormat="1" x14ac:dyDescent="0.2">
      <c r="A307" s="307" t="str">
        <f t="shared" ref="A307:B307" si="295">A80</f>
        <v>Roll-in 10</v>
      </c>
      <c r="B307" s="307">
        <f t="shared" si="295"/>
        <v>0</v>
      </c>
      <c r="C307" s="7">
        <f t="shared" si="290"/>
        <v>69</v>
      </c>
      <c r="D307" s="165">
        <f t="shared" si="281"/>
        <v>45565</v>
      </c>
      <c r="E307" s="68"/>
      <c r="F307" s="77"/>
      <c r="G307" s="229">
        <f t="shared" si="293"/>
        <v>0</v>
      </c>
      <c r="H307" s="229">
        <f t="shared" si="293"/>
        <v>0</v>
      </c>
      <c r="I307" s="229">
        <f t="shared" si="293"/>
        <v>0</v>
      </c>
      <c r="J307" s="229">
        <f t="shared" si="293"/>
        <v>0</v>
      </c>
      <c r="K307" s="229">
        <f t="shared" si="293"/>
        <v>0</v>
      </c>
      <c r="L307" s="229">
        <f t="shared" si="293"/>
        <v>0</v>
      </c>
      <c r="M307" s="229">
        <f t="shared" si="293"/>
        <v>0</v>
      </c>
      <c r="N307" s="229">
        <f t="shared" si="293"/>
        <v>0</v>
      </c>
      <c r="O307" s="229">
        <f t="shared" si="293"/>
        <v>0</v>
      </c>
      <c r="P307" s="229">
        <f t="shared" si="293"/>
        <v>0</v>
      </c>
      <c r="Q307" s="229">
        <f t="shared" si="293"/>
        <v>0</v>
      </c>
      <c r="R307" s="229">
        <f t="shared" si="293"/>
        <v>0</v>
      </c>
      <c r="S307" s="229">
        <f t="shared" si="293"/>
        <v>0</v>
      </c>
      <c r="T307" s="229">
        <f t="shared" si="293"/>
        <v>0</v>
      </c>
      <c r="U307" s="229">
        <f t="shared" si="293"/>
        <v>0</v>
      </c>
      <c r="V307" s="229">
        <f t="shared" si="293"/>
        <v>0</v>
      </c>
      <c r="W307" s="229">
        <f t="shared" si="282"/>
        <v>0</v>
      </c>
      <c r="X307" s="229">
        <f t="shared" si="282"/>
        <v>0</v>
      </c>
      <c r="Y307" s="229">
        <f t="shared" si="282"/>
        <v>0</v>
      </c>
      <c r="Z307" s="229">
        <f t="shared" si="282"/>
        <v>0</v>
      </c>
      <c r="AA307" s="229">
        <f t="shared" si="282"/>
        <v>0</v>
      </c>
      <c r="AB307" s="229">
        <f t="shared" si="282"/>
        <v>0</v>
      </c>
      <c r="AC307" s="229">
        <f t="shared" si="282"/>
        <v>0</v>
      </c>
      <c r="AD307" s="229">
        <f t="shared" si="282"/>
        <v>0</v>
      </c>
      <c r="AE307" s="229">
        <f t="shared" si="282"/>
        <v>0</v>
      </c>
      <c r="AF307" s="229">
        <f t="shared" si="282"/>
        <v>0</v>
      </c>
      <c r="AG307" s="229">
        <f t="shared" si="282"/>
        <v>0</v>
      </c>
      <c r="AH307" s="229">
        <f t="shared" si="282"/>
        <v>0</v>
      </c>
      <c r="AI307" s="229">
        <f t="shared" si="282"/>
        <v>0</v>
      </c>
      <c r="AJ307" s="229">
        <f t="shared" si="282"/>
        <v>0</v>
      </c>
      <c r="AK307" s="229">
        <f t="shared" si="282"/>
        <v>0</v>
      </c>
      <c r="AL307" s="229">
        <f t="shared" si="282"/>
        <v>0</v>
      </c>
      <c r="AM307" s="229">
        <f t="shared" si="291"/>
        <v>0</v>
      </c>
      <c r="AN307" s="229">
        <f t="shared" si="291"/>
        <v>0</v>
      </c>
      <c r="AO307" s="229">
        <f t="shared" si="294"/>
        <v>0</v>
      </c>
      <c r="AP307" s="229">
        <f t="shared" si="294"/>
        <v>0</v>
      </c>
      <c r="AQ307" s="229">
        <f t="shared" si="294"/>
        <v>0</v>
      </c>
      <c r="AR307" s="229">
        <f t="shared" si="294"/>
        <v>0</v>
      </c>
      <c r="AS307" s="229">
        <f t="shared" si="294"/>
        <v>0</v>
      </c>
      <c r="AT307" s="229">
        <f t="shared" si="294"/>
        <v>0</v>
      </c>
      <c r="AU307" s="229">
        <f t="shared" si="294"/>
        <v>0</v>
      </c>
      <c r="AV307" s="229">
        <f t="shared" si="294"/>
        <v>0</v>
      </c>
      <c r="AW307" s="229">
        <f t="shared" si="294"/>
        <v>0</v>
      </c>
      <c r="AX307" s="229">
        <f t="shared" si="294"/>
        <v>0</v>
      </c>
      <c r="AY307" s="229">
        <f t="shared" si="294"/>
        <v>0</v>
      </c>
      <c r="AZ307" s="229">
        <f t="shared" si="294"/>
        <v>0</v>
      </c>
      <c r="BA307" s="229">
        <f t="shared" si="294"/>
        <v>0</v>
      </c>
      <c r="BB307" s="229">
        <f t="shared" si="294"/>
        <v>0</v>
      </c>
      <c r="BC307" s="229">
        <f t="shared" si="294"/>
        <v>0</v>
      </c>
      <c r="BD307" s="229">
        <f t="shared" si="294"/>
        <v>0</v>
      </c>
      <c r="BE307" s="229">
        <f t="shared" si="294"/>
        <v>0</v>
      </c>
      <c r="BF307" s="229">
        <f t="shared" si="294"/>
        <v>0</v>
      </c>
      <c r="BG307" s="229">
        <f t="shared" si="294"/>
        <v>0</v>
      </c>
      <c r="BH307" s="229">
        <f t="shared" si="294"/>
        <v>0</v>
      </c>
      <c r="BI307" s="229">
        <f t="shared" si="294"/>
        <v>0</v>
      </c>
      <c r="BJ307" s="229">
        <f t="shared" si="294"/>
        <v>0</v>
      </c>
      <c r="BK307" s="229">
        <f t="shared" si="294"/>
        <v>0</v>
      </c>
      <c r="BL307" s="229">
        <f t="shared" si="294"/>
        <v>0</v>
      </c>
      <c r="BM307" s="229">
        <f t="shared" si="294"/>
        <v>0</v>
      </c>
      <c r="BN307" s="229">
        <f t="shared" si="294"/>
        <v>0</v>
      </c>
      <c r="BO307" s="229">
        <f t="shared" si="294"/>
        <v>0</v>
      </c>
      <c r="BP307" s="229">
        <f t="shared" si="294"/>
        <v>0</v>
      </c>
      <c r="BQ307" s="229">
        <f t="shared" si="294"/>
        <v>0</v>
      </c>
      <c r="BR307" s="229">
        <f t="shared" si="294"/>
        <v>0</v>
      </c>
      <c r="BS307" s="229">
        <f t="shared" si="294"/>
        <v>0</v>
      </c>
      <c r="BT307" s="229">
        <f t="shared" si="294"/>
        <v>0</v>
      </c>
      <c r="BU307" s="229">
        <f t="shared" si="294"/>
        <v>0</v>
      </c>
      <c r="BV307" s="229">
        <f t="shared" si="294"/>
        <v>0</v>
      </c>
      <c r="BW307" s="229">
        <f t="shared" si="294"/>
        <v>0</v>
      </c>
      <c r="BX307" s="229">
        <f t="shared" si="294"/>
        <v>0</v>
      </c>
      <c r="BY307" s="229">
        <f t="shared" si="294"/>
        <v>0</v>
      </c>
      <c r="BZ307" s="229">
        <f t="shared" si="294"/>
        <v>0</v>
      </c>
    </row>
    <row r="308" spans="1:78" s="310" customFormat="1" x14ac:dyDescent="0.2">
      <c r="A308" s="307" t="str">
        <f t="shared" ref="A308:B308" si="296">A81</f>
        <v>Roll-in 10</v>
      </c>
      <c r="B308" s="307">
        <f t="shared" si="296"/>
        <v>0</v>
      </c>
      <c r="C308" s="7">
        <f t="shared" si="290"/>
        <v>70</v>
      </c>
      <c r="D308" s="165">
        <f t="shared" si="281"/>
        <v>45596</v>
      </c>
      <c r="E308" s="68"/>
      <c r="F308" s="77"/>
      <c r="G308" s="229">
        <f t="shared" si="293"/>
        <v>0</v>
      </c>
      <c r="H308" s="229">
        <f t="shared" si="293"/>
        <v>0</v>
      </c>
      <c r="I308" s="229">
        <f t="shared" si="293"/>
        <v>0</v>
      </c>
      <c r="J308" s="229">
        <f t="shared" si="293"/>
        <v>0</v>
      </c>
      <c r="K308" s="229">
        <f t="shared" si="293"/>
        <v>0</v>
      </c>
      <c r="L308" s="229">
        <f t="shared" si="293"/>
        <v>0</v>
      </c>
      <c r="M308" s="229">
        <f t="shared" si="293"/>
        <v>0</v>
      </c>
      <c r="N308" s="229">
        <f t="shared" si="293"/>
        <v>0</v>
      </c>
      <c r="O308" s="229">
        <f t="shared" si="293"/>
        <v>0</v>
      </c>
      <c r="P308" s="229">
        <f t="shared" si="293"/>
        <v>0</v>
      </c>
      <c r="Q308" s="229">
        <f t="shared" si="293"/>
        <v>0</v>
      </c>
      <c r="R308" s="229">
        <f t="shared" si="293"/>
        <v>0</v>
      </c>
      <c r="S308" s="229">
        <f t="shared" si="293"/>
        <v>0</v>
      </c>
      <c r="T308" s="229">
        <f t="shared" si="293"/>
        <v>0</v>
      </c>
      <c r="U308" s="229">
        <f t="shared" si="293"/>
        <v>0</v>
      </c>
      <c r="V308" s="229">
        <f t="shared" si="293"/>
        <v>0</v>
      </c>
      <c r="W308" s="229">
        <f t="shared" si="282"/>
        <v>0</v>
      </c>
      <c r="X308" s="229">
        <f t="shared" si="282"/>
        <v>0</v>
      </c>
      <c r="Y308" s="229">
        <f t="shared" si="282"/>
        <v>0</v>
      </c>
      <c r="Z308" s="229">
        <f t="shared" si="282"/>
        <v>0</v>
      </c>
      <c r="AA308" s="229">
        <f t="shared" si="282"/>
        <v>0</v>
      </c>
      <c r="AB308" s="229">
        <f t="shared" si="282"/>
        <v>0</v>
      </c>
      <c r="AC308" s="229">
        <f t="shared" si="282"/>
        <v>0</v>
      </c>
      <c r="AD308" s="229">
        <f t="shared" si="282"/>
        <v>0</v>
      </c>
      <c r="AE308" s="229">
        <f t="shared" si="282"/>
        <v>0</v>
      </c>
      <c r="AF308" s="229">
        <f t="shared" si="282"/>
        <v>0</v>
      </c>
      <c r="AG308" s="229">
        <f t="shared" si="282"/>
        <v>0</v>
      </c>
      <c r="AH308" s="229">
        <f t="shared" si="282"/>
        <v>0</v>
      </c>
      <c r="AI308" s="229">
        <f t="shared" si="282"/>
        <v>0</v>
      </c>
      <c r="AJ308" s="229">
        <f t="shared" si="282"/>
        <v>0</v>
      </c>
      <c r="AK308" s="229">
        <f t="shared" si="282"/>
        <v>0</v>
      </c>
      <c r="AL308" s="229">
        <f t="shared" si="282"/>
        <v>0</v>
      </c>
      <c r="AM308" s="229">
        <f t="shared" si="291"/>
        <v>0</v>
      </c>
      <c r="AN308" s="229">
        <f t="shared" si="291"/>
        <v>0</v>
      </c>
      <c r="AO308" s="229">
        <f t="shared" si="294"/>
        <v>0</v>
      </c>
      <c r="AP308" s="229">
        <f t="shared" si="294"/>
        <v>0</v>
      </c>
      <c r="AQ308" s="229">
        <f t="shared" si="294"/>
        <v>0</v>
      </c>
      <c r="AR308" s="229">
        <f t="shared" si="294"/>
        <v>0</v>
      </c>
      <c r="AS308" s="229">
        <f t="shared" si="294"/>
        <v>0</v>
      </c>
      <c r="AT308" s="229">
        <f t="shared" si="294"/>
        <v>0</v>
      </c>
      <c r="AU308" s="229">
        <f t="shared" si="294"/>
        <v>0</v>
      </c>
      <c r="AV308" s="229">
        <f t="shared" si="294"/>
        <v>0</v>
      </c>
      <c r="AW308" s="229">
        <f t="shared" si="294"/>
        <v>0</v>
      </c>
      <c r="AX308" s="229">
        <f t="shared" si="294"/>
        <v>0</v>
      </c>
      <c r="AY308" s="229">
        <f t="shared" si="294"/>
        <v>0</v>
      </c>
      <c r="AZ308" s="229">
        <f t="shared" si="294"/>
        <v>0</v>
      </c>
      <c r="BA308" s="229">
        <f t="shared" si="294"/>
        <v>0</v>
      </c>
      <c r="BB308" s="229">
        <f t="shared" si="294"/>
        <v>0</v>
      </c>
      <c r="BC308" s="229">
        <f t="shared" si="294"/>
        <v>0</v>
      </c>
      <c r="BD308" s="229">
        <f t="shared" si="294"/>
        <v>0</v>
      </c>
      <c r="BE308" s="229">
        <f t="shared" si="294"/>
        <v>0</v>
      </c>
      <c r="BF308" s="229">
        <f t="shared" si="294"/>
        <v>0</v>
      </c>
      <c r="BG308" s="229">
        <f t="shared" si="294"/>
        <v>0</v>
      </c>
      <c r="BH308" s="229">
        <f t="shared" si="294"/>
        <v>0</v>
      </c>
      <c r="BI308" s="229">
        <f t="shared" si="294"/>
        <v>0</v>
      </c>
      <c r="BJ308" s="229">
        <f t="shared" si="294"/>
        <v>0</v>
      </c>
      <c r="BK308" s="229">
        <f t="shared" si="294"/>
        <v>0</v>
      </c>
      <c r="BL308" s="229">
        <f t="shared" si="294"/>
        <v>0</v>
      </c>
      <c r="BM308" s="229">
        <f t="shared" si="294"/>
        <v>0</v>
      </c>
      <c r="BN308" s="229">
        <f t="shared" si="294"/>
        <v>0</v>
      </c>
      <c r="BO308" s="229">
        <f t="shared" si="294"/>
        <v>0</v>
      </c>
      <c r="BP308" s="229">
        <f t="shared" si="294"/>
        <v>0</v>
      </c>
      <c r="BQ308" s="229">
        <f t="shared" si="294"/>
        <v>0</v>
      </c>
      <c r="BR308" s="229">
        <f t="shared" si="294"/>
        <v>0</v>
      </c>
      <c r="BS308" s="229">
        <f t="shared" si="294"/>
        <v>0</v>
      </c>
      <c r="BT308" s="229">
        <f t="shared" si="294"/>
        <v>0</v>
      </c>
      <c r="BU308" s="229">
        <f t="shared" si="294"/>
        <v>0</v>
      </c>
      <c r="BV308" s="229">
        <f t="shared" si="294"/>
        <v>0</v>
      </c>
      <c r="BW308" s="229">
        <f t="shared" si="294"/>
        <v>0</v>
      </c>
      <c r="BX308" s="229">
        <f t="shared" si="294"/>
        <v>0</v>
      </c>
      <c r="BY308" s="229">
        <f t="shared" si="294"/>
        <v>0</v>
      </c>
      <c r="BZ308" s="229">
        <f t="shared" si="294"/>
        <v>0</v>
      </c>
    </row>
    <row r="309" spans="1:78" s="310" customFormat="1" x14ac:dyDescent="0.2">
      <c r="A309" s="307" t="str">
        <f t="shared" ref="A309:B309" si="297">A82</f>
        <v>Roll-in 10</v>
      </c>
      <c r="B309" s="307">
        <f t="shared" si="297"/>
        <v>0</v>
      </c>
      <c r="C309" s="7">
        <f t="shared" si="290"/>
        <v>71</v>
      </c>
      <c r="D309" s="165">
        <f t="shared" si="281"/>
        <v>45626</v>
      </c>
      <c r="E309" s="68"/>
      <c r="F309" s="77"/>
      <c r="G309" s="229">
        <f t="shared" si="293"/>
        <v>0</v>
      </c>
      <c r="H309" s="229">
        <f t="shared" si="293"/>
        <v>0</v>
      </c>
      <c r="I309" s="229">
        <f t="shared" si="293"/>
        <v>0</v>
      </c>
      <c r="J309" s="229">
        <f t="shared" si="293"/>
        <v>0</v>
      </c>
      <c r="K309" s="229">
        <f t="shared" si="293"/>
        <v>0</v>
      </c>
      <c r="L309" s="229">
        <f t="shared" si="293"/>
        <v>0</v>
      </c>
      <c r="M309" s="229">
        <f t="shared" si="293"/>
        <v>0</v>
      </c>
      <c r="N309" s="229">
        <f t="shared" si="293"/>
        <v>0</v>
      </c>
      <c r="O309" s="229">
        <f t="shared" si="293"/>
        <v>0</v>
      </c>
      <c r="P309" s="229">
        <f t="shared" si="293"/>
        <v>0</v>
      </c>
      <c r="Q309" s="229">
        <f t="shared" si="293"/>
        <v>0</v>
      </c>
      <c r="R309" s="229">
        <f t="shared" si="293"/>
        <v>0</v>
      </c>
      <c r="S309" s="229">
        <f t="shared" si="293"/>
        <v>0</v>
      </c>
      <c r="T309" s="229">
        <f t="shared" si="293"/>
        <v>0</v>
      </c>
      <c r="U309" s="229">
        <f t="shared" si="293"/>
        <v>0</v>
      </c>
      <c r="V309" s="229">
        <f t="shared" si="293"/>
        <v>0</v>
      </c>
      <c r="W309" s="229">
        <f t="shared" si="282"/>
        <v>0</v>
      </c>
      <c r="X309" s="229">
        <f t="shared" si="282"/>
        <v>0</v>
      </c>
      <c r="Y309" s="229">
        <f t="shared" si="282"/>
        <v>0</v>
      </c>
      <c r="Z309" s="229">
        <f t="shared" si="282"/>
        <v>0</v>
      </c>
      <c r="AA309" s="229">
        <f t="shared" si="282"/>
        <v>0</v>
      </c>
      <c r="AB309" s="229">
        <f t="shared" si="282"/>
        <v>0</v>
      </c>
      <c r="AC309" s="229">
        <f t="shared" si="282"/>
        <v>0</v>
      </c>
      <c r="AD309" s="229">
        <f>IF($D309=AD$9,$E309*$G$3/2,IF(AND($C309+$E$3&gt;AD$8,AD$9&gt;$D309),$E309*$G$3,0))</f>
        <v>0</v>
      </c>
      <c r="AE309" s="229">
        <f t="shared" si="282"/>
        <v>0</v>
      </c>
      <c r="AF309" s="229">
        <f t="shared" si="282"/>
        <v>0</v>
      </c>
      <c r="AG309" s="229">
        <f t="shared" si="282"/>
        <v>0</v>
      </c>
      <c r="AH309" s="229">
        <f t="shared" si="282"/>
        <v>0</v>
      </c>
      <c r="AI309" s="229">
        <f t="shared" si="282"/>
        <v>0</v>
      </c>
      <c r="AJ309" s="229">
        <f t="shared" si="282"/>
        <v>0</v>
      </c>
      <c r="AK309" s="229">
        <f t="shared" si="282"/>
        <v>0</v>
      </c>
      <c r="AL309" s="229">
        <f t="shared" si="282"/>
        <v>0</v>
      </c>
      <c r="AM309" s="229">
        <f t="shared" si="291"/>
        <v>0</v>
      </c>
      <c r="AN309" s="229">
        <f t="shared" si="291"/>
        <v>0</v>
      </c>
      <c r="AO309" s="229">
        <f t="shared" si="294"/>
        <v>0</v>
      </c>
      <c r="AP309" s="229">
        <f t="shared" si="294"/>
        <v>0</v>
      </c>
      <c r="AQ309" s="229">
        <f t="shared" si="294"/>
        <v>0</v>
      </c>
      <c r="AR309" s="229">
        <f t="shared" si="294"/>
        <v>0</v>
      </c>
      <c r="AS309" s="229">
        <f t="shared" si="294"/>
        <v>0</v>
      </c>
      <c r="AT309" s="229">
        <f t="shared" si="294"/>
        <v>0</v>
      </c>
      <c r="AU309" s="229">
        <f t="shared" si="294"/>
        <v>0</v>
      </c>
      <c r="AV309" s="229">
        <f t="shared" si="294"/>
        <v>0</v>
      </c>
      <c r="AW309" s="229">
        <f t="shared" si="294"/>
        <v>0</v>
      </c>
      <c r="AX309" s="229">
        <f t="shared" si="294"/>
        <v>0</v>
      </c>
      <c r="AY309" s="229">
        <f t="shared" si="294"/>
        <v>0</v>
      </c>
      <c r="AZ309" s="229">
        <f t="shared" si="294"/>
        <v>0</v>
      </c>
      <c r="BA309" s="229">
        <f t="shared" si="294"/>
        <v>0</v>
      </c>
      <c r="BB309" s="229">
        <f t="shared" si="294"/>
        <v>0</v>
      </c>
      <c r="BC309" s="229">
        <f t="shared" si="294"/>
        <v>0</v>
      </c>
      <c r="BD309" s="229">
        <f t="shared" si="294"/>
        <v>0</v>
      </c>
      <c r="BE309" s="229">
        <f t="shared" si="294"/>
        <v>0</v>
      </c>
      <c r="BF309" s="229">
        <f t="shared" si="294"/>
        <v>0</v>
      </c>
      <c r="BG309" s="229">
        <f t="shared" si="294"/>
        <v>0</v>
      </c>
      <c r="BH309" s="229">
        <f t="shared" si="294"/>
        <v>0</v>
      </c>
      <c r="BI309" s="229">
        <f t="shared" si="294"/>
        <v>0</v>
      </c>
      <c r="BJ309" s="229">
        <f t="shared" si="294"/>
        <v>0</v>
      </c>
      <c r="BK309" s="229">
        <f t="shared" si="294"/>
        <v>0</v>
      </c>
      <c r="BL309" s="229">
        <f t="shared" si="294"/>
        <v>0</v>
      </c>
      <c r="BM309" s="229">
        <f t="shared" si="294"/>
        <v>0</v>
      </c>
      <c r="BN309" s="229">
        <f t="shared" si="294"/>
        <v>0</v>
      </c>
      <c r="BO309" s="229">
        <f t="shared" si="294"/>
        <v>0</v>
      </c>
      <c r="BP309" s="229">
        <f t="shared" si="294"/>
        <v>0</v>
      </c>
      <c r="BQ309" s="229">
        <f t="shared" si="294"/>
        <v>0</v>
      </c>
      <c r="BR309" s="229">
        <f t="shared" si="294"/>
        <v>0</v>
      </c>
      <c r="BS309" s="229">
        <f t="shared" si="294"/>
        <v>0</v>
      </c>
      <c r="BT309" s="229">
        <f t="shared" si="294"/>
        <v>0</v>
      </c>
      <c r="BU309" s="229">
        <f t="shared" si="294"/>
        <v>0</v>
      </c>
      <c r="BV309" s="229">
        <f t="shared" si="294"/>
        <v>0</v>
      </c>
      <c r="BW309" s="229">
        <f t="shared" si="294"/>
        <v>0</v>
      </c>
      <c r="BX309" s="229">
        <f t="shared" si="294"/>
        <v>0</v>
      </c>
      <c r="BY309" s="229">
        <f t="shared" si="294"/>
        <v>0</v>
      </c>
      <c r="BZ309" s="229">
        <f t="shared" si="294"/>
        <v>0</v>
      </c>
    </row>
    <row r="310" spans="1:78" s="310" customFormat="1" x14ac:dyDescent="0.2">
      <c r="A310" s="307" t="str">
        <f t="shared" ref="A310:B310" si="298">A83</f>
        <v>Roll-in 10</v>
      </c>
      <c r="B310" s="307">
        <f t="shared" si="298"/>
        <v>0</v>
      </c>
      <c r="C310" s="7">
        <f t="shared" si="290"/>
        <v>72</v>
      </c>
      <c r="D310" s="165">
        <f t="shared" si="281"/>
        <v>45657</v>
      </c>
      <c r="E310" s="166"/>
      <c r="F310" s="77"/>
      <c r="G310" s="228">
        <f t="shared" si="293"/>
        <v>0</v>
      </c>
      <c r="H310" s="228">
        <f t="shared" si="293"/>
        <v>0</v>
      </c>
      <c r="I310" s="228">
        <f t="shared" si="293"/>
        <v>0</v>
      </c>
      <c r="J310" s="228">
        <f t="shared" si="293"/>
        <v>0</v>
      </c>
      <c r="K310" s="228">
        <f t="shared" si="293"/>
        <v>0</v>
      </c>
      <c r="L310" s="228">
        <f t="shared" si="293"/>
        <v>0</v>
      </c>
      <c r="M310" s="228">
        <f t="shared" si="293"/>
        <v>0</v>
      </c>
      <c r="N310" s="228">
        <f t="shared" si="293"/>
        <v>0</v>
      </c>
      <c r="O310" s="228">
        <f t="shared" si="293"/>
        <v>0</v>
      </c>
      <c r="P310" s="228">
        <f t="shared" si="293"/>
        <v>0</v>
      </c>
      <c r="Q310" s="228">
        <f t="shared" si="293"/>
        <v>0</v>
      </c>
      <c r="R310" s="228">
        <f t="shared" si="293"/>
        <v>0</v>
      </c>
      <c r="S310" s="228">
        <f t="shared" si="293"/>
        <v>0</v>
      </c>
      <c r="T310" s="228">
        <f t="shared" si="293"/>
        <v>0</v>
      </c>
      <c r="U310" s="228">
        <f t="shared" si="293"/>
        <v>0</v>
      </c>
      <c r="V310" s="228">
        <f t="shared" si="293"/>
        <v>0</v>
      </c>
      <c r="W310" s="228">
        <f t="shared" si="282"/>
        <v>0</v>
      </c>
      <c r="X310" s="228">
        <f t="shared" si="282"/>
        <v>0</v>
      </c>
      <c r="Y310" s="228">
        <f t="shared" si="282"/>
        <v>0</v>
      </c>
      <c r="Z310" s="228">
        <f t="shared" si="282"/>
        <v>0</v>
      </c>
      <c r="AA310" s="228">
        <f t="shared" si="282"/>
        <v>0</v>
      </c>
      <c r="AB310" s="228">
        <f t="shared" si="282"/>
        <v>0</v>
      </c>
      <c r="AC310" s="228">
        <f t="shared" si="282"/>
        <v>0</v>
      </c>
      <c r="AD310" s="228">
        <f t="shared" si="282"/>
        <v>0</v>
      </c>
      <c r="AE310" s="228">
        <f t="shared" si="282"/>
        <v>0</v>
      </c>
      <c r="AF310" s="228">
        <f t="shared" si="282"/>
        <v>0</v>
      </c>
      <c r="AG310" s="228">
        <f t="shared" si="282"/>
        <v>0</v>
      </c>
      <c r="AH310" s="228">
        <f t="shared" si="282"/>
        <v>0</v>
      </c>
      <c r="AI310" s="228">
        <f t="shared" si="282"/>
        <v>0</v>
      </c>
      <c r="AJ310" s="228">
        <f t="shared" si="282"/>
        <v>0</v>
      </c>
      <c r="AK310" s="228">
        <f t="shared" si="282"/>
        <v>0</v>
      </c>
      <c r="AL310" s="228">
        <f t="shared" si="282"/>
        <v>0</v>
      </c>
      <c r="AM310" s="228">
        <f t="shared" si="291"/>
        <v>0</v>
      </c>
      <c r="AN310" s="228">
        <f t="shared" si="291"/>
        <v>0</v>
      </c>
      <c r="AO310" s="228">
        <f t="shared" si="294"/>
        <v>0</v>
      </c>
      <c r="AP310" s="228">
        <f t="shared" si="294"/>
        <v>0</v>
      </c>
      <c r="AQ310" s="228">
        <f t="shared" si="294"/>
        <v>0</v>
      </c>
      <c r="AR310" s="228">
        <f t="shared" si="294"/>
        <v>0</v>
      </c>
      <c r="AS310" s="228">
        <f t="shared" si="294"/>
        <v>0</v>
      </c>
      <c r="AT310" s="228">
        <f t="shared" si="294"/>
        <v>0</v>
      </c>
      <c r="AU310" s="228">
        <f t="shared" si="294"/>
        <v>0</v>
      </c>
      <c r="AV310" s="228">
        <f t="shared" si="294"/>
        <v>0</v>
      </c>
      <c r="AW310" s="228">
        <f t="shared" si="294"/>
        <v>0</v>
      </c>
      <c r="AX310" s="228">
        <f t="shared" si="294"/>
        <v>0</v>
      </c>
      <c r="AY310" s="228">
        <f t="shared" si="294"/>
        <v>0</v>
      </c>
      <c r="AZ310" s="228">
        <f t="shared" si="294"/>
        <v>0</v>
      </c>
      <c r="BA310" s="228">
        <f t="shared" si="294"/>
        <v>0</v>
      </c>
      <c r="BB310" s="228">
        <f t="shared" si="294"/>
        <v>0</v>
      </c>
      <c r="BC310" s="228">
        <f t="shared" si="294"/>
        <v>0</v>
      </c>
      <c r="BD310" s="228">
        <f t="shared" si="294"/>
        <v>0</v>
      </c>
      <c r="BE310" s="228">
        <f t="shared" si="294"/>
        <v>0</v>
      </c>
      <c r="BF310" s="228">
        <f t="shared" si="294"/>
        <v>0</v>
      </c>
      <c r="BG310" s="228">
        <f t="shared" si="294"/>
        <v>0</v>
      </c>
      <c r="BH310" s="228">
        <f t="shared" si="294"/>
        <v>0</v>
      </c>
      <c r="BI310" s="228">
        <f t="shared" si="294"/>
        <v>0</v>
      </c>
      <c r="BJ310" s="228">
        <f t="shared" si="294"/>
        <v>0</v>
      </c>
      <c r="BK310" s="228">
        <f t="shared" si="294"/>
        <v>0</v>
      </c>
      <c r="BL310" s="228">
        <f t="shared" si="294"/>
        <v>0</v>
      </c>
      <c r="BM310" s="228">
        <f t="shared" si="294"/>
        <v>0</v>
      </c>
      <c r="BN310" s="228">
        <f t="shared" si="294"/>
        <v>0</v>
      </c>
      <c r="BO310" s="228">
        <f t="shared" si="294"/>
        <v>0</v>
      </c>
      <c r="BP310" s="228">
        <f t="shared" si="294"/>
        <v>0</v>
      </c>
      <c r="BQ310" s="228">
        <f t="shared" si="294"/>
        <v>0</v>
      </c>
      <c r="BR310" s="228">
        <f t="shared" si="294"/>
        <v>0</v>
      </c>
      <c r="BS310" s="228">
        <f t="shared" si="294"/>
        <v>0</v>
      </c>
      <c r="BT310" s="228">
        <f t="shared" si="294"/>
        <v>0</v>
      </c>
      <c r="BU310" s="228">
        <f t="shared" si="294"/>
        <v>0</v>
      </c>
      <c r="BV310" s="228">
        <f t="shared" si="294"/>
        <v>0</v>
      </c>
      <c r="BW310" s="228">
        <f t="shared" si="294"/>
        <v>0</v>
      </c>
      <c r="BX310" s="228">
        <f t="shared" si="294"/>
        <v>0</v>
      </c>
      <c r="BY310" s="228">
        <f t="shared" si="294"/>
        <v>0</v>
      </c>
      <c r="BZ310" s="228">
        <f t="shared" si="294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299">SUM(H239:H310)</f>
        <v>0</v>
      </c>
      <c r="I311" s="69">
        <f t="shared" si="299"/>
        <v>0</v>
      </c>
      <c r="J311" s="69">
        <f t="shared" si="299"/>
        <v>0</v>
      </c>
      <c r="K311" s="69">
        <f t="shared" si="299"/>
        <v>0</v>
      </c>
      <c r="L311" s="69">
        <f t="shared" si="299"/>
        <v>0</v>
      </c>
      <c r="M311" s="69">
        <f t="shared" si="299"/>
        <v>0</v>
      </c>
      <c r="N311" s="69">
        <f t="shared" si="299"/>
        <v>0</v>
      </c>
      <c r="O311" s="69">
        <f t="shared" si="299"/>
        <v>0</v>
      </c>
      <c r="P311" s="69">
        <f t="shared" si="299"/>
        <v>0</v>
      </c>
      <c r="Q311" s="69">
        <f t="shared" si="299"/>
        <v>0</v>
      </c>
      <c r="R311" s="69">
        <f t="shared" si="299"/>
        <v>0</v>
      </c>
      <c r="S311" s="69">
        <f t="shared" si="299"/>
        <v>0</v>
      </c>
      <c r="T311" s="69">
        <f t="shared" si="299"/>
        <v>0</v>
      </c>
      <c r="U311" s="69">
        <f t="shared" si="299"/>
        <v>0</v>
      </c>
      <c r="V311" s="69">
        <f t="shared" si="299"/>
        <v>0</v>
      </c>
      <c r="W311" s="69">
        <f t="shared" si="299"/>
        <v>0</v>
      </c>
      <c r="X311" s="69">
        <f t="shared" si="299"/>
        <v>0</v>
      </c>
      <c r="Y311" s="69">
        <f t="shared" si="299"/>
        <v>0</v>
      </c>
      <c r="Z311" s="69">
        <f t="shared" si="299"/>
        <v>0</v>
      </c>
      <c r="AA311" s="69">
        <f t="shared" si="299"/>
        <v>0</v>
      </c>
      <c r="AB311" s="69">
        <f t="shared" si="299"/>
        <v>0</v>
      </c>
      <c r="AC311" s="69">
        <f t="shared" si="299"/>
        <v>0</v>
      </c>
      <c r="AD311" s="69">
        <f t="shared" si="299"/>
        <v>0</v>
      </c>
      <c r="AE311" s="69">
        <f t="shared" si="299"/>
        <v>0</v>
      </c>
      <c r="AF311" s="69">
        <f t="shared" si="299"/>
        <v>0</v>
      </c>
      <c r="AG311" s="69">
        <f t="shared" si="299"/>
        <v>0</v>
      </c>
      <c r="AH311" s="69">
        <f t="shared" si="299"/>
        <v>0</v>
      </c>
      <c r="AI311" s="69">
        <f t="shared" si="299"/>
        <v>0</v>
      </c>
      <c r="AJ311" s="69">
        <f t="shared" si="299"/>
        <v>0</v>
      </c>
      <c r="AK311" s="69">
        <f t="shared" si="299"/>
        <v>0</v>
      </c>
      <c r="AL311" s="69">
        <f t="shared" si="299"/>
        <v>0</v>
      </c>
      <c r="AM311" s="69">
        <f t="shared" si="299"/>
        <v>0</v>
      </c>
      <c r="AN311" s="69">
        <f t="shared" si="299"/>
        <v>0</v>
      </c>
      <c r="AO311" s="69">
        <f t="shared" ref="AO311:BZ311" si="300">SUM(AO239:AO310)</f>
        <v>0</v>
      </c>
      <c r="AP311" s="69">
        <f t="shared" si="300"/>
        <v>0</v>
      </c>
      <c r="AQ311" s="69">
        <f t="shared" si="300"/>
        <v>0</v>
      </c>
      <c r="AR311" s="69">
        <f t="shared" si="300"/>
        <v>0</v>
      </c>
      <c r="AS311" s="69">
        <f t="shared" si="300"/>
        <v>0</v>
      </c>
      <c r="AT311" s="69">
        <f t="shared" si="300"/>
        <v>0</v>
      </c>
      <c r="AU311" s="69">
        <f t="shared" si="300"/>
        <v>0</v>
      </c>
      <c r="AV311" s="69">
        <f t="shared" si="300"/>
        <v>0</v>
      </c>
      <c r="AW311" s="69">
        <f t="shared" si="300"/>
        <v>0</v>
      </c>
      <c r="AX311" s="69">
        <f t="shared" si="300"/>
        <v>0</v>
      </c>
      <c r="AY311" s="69">
        <f t="shared" si="300"/>
        <v>0</v>
      </c>
      <c r="AZ311" s="69">
        <f t="shared" si="300"/>
        <v>0</v>
      </c>
      <c r="BA311" s="69">
        <f t="shared" si="300"/>
        <v>0</v>
      </c>
      <c r="BB311" s="69">
        <f t="shared" si="300"/>
        <v>0</v>
      </c>
      <c r="BC311" s="69">
        <f t="shared" si="300"/>
        <v>0</v>
      </c>
      <c r="BD311" s="69">
        <f t="shared" si="300"/>
        <v>0</v>
      </c>
      <c r="BE311" s="69">
        <f t="shared" si="300"/>
        <v>0</v>
      </c>
      <c r="BF311" s="69">
        <f t="shared" si="300"/>
        <v>0</v>
      </c>
      <c r="BG311" s="69">
        <f t="shared" si="300"/>
        <v>0</v>
      </c>
      <c r="BH311" s="69">
        <f t="shared" si="300"/>
        <v>0</v>
      </c>
      <c r="BI311" s="69">
        <f t="shared" si="300"/>
        <v>0</v>
      </c>
      <c r="BJ311" s="69">
        <f t="shared" si="300"/>
        <v>0</v>
      </c>
      <c r="BK311" s="69">
        <f t="shared" si="300"/>
        <v>0</v>
      </c>
      <c r="BL311" s="69">
        <f t="shared" si="300"/>
        <v>0</v>
      </c>
      <c r="BM311" s="69">
        <f t="shared" si="300"/>
        <v>0</v>
      </c>
      <c r="BN311" s="69">
        <f t="shared" si="300"/>
        <v>0</v>
      </c>
      <c r="BO311" s="69">
        <f t="shared" si="300"/>
        <v>0</v>
      </c>
      <c r="BP311" s="69">
        <f t="shared" si="300"/>
        <v>0</v>
      </c>
      <c r="BQ311" s="69">
        <f t="shared" si="300"/>
        <v>0</v>
      </c>
      <c r="BR311" s="69">
        <f t="shared" si="300"/>
        <v>0</v>
      </c>
      <c r="BS311" s="69">
        <f t="shared" si="300"/>
        <v>0</v>
      </c>
      <c r="BT311" s="69">
        <f t="shared" si="300"/>
        <v>0</v>
      </c>
      <c r="BU311" s="69">
        <f t="shared" si="300"/>
        <v>0</v>
      </c>
      <c r="BV311" s="69">
        <f t="shared" si="300"/>
        <v>0</v>
      </c>
      <c r="BW311" s="69">
        <f t="shared" si="300"/>
        <v>0</v>
      </c>
      <c r="BX311" s="69">
        <f t="shared" si="300"/>
        <v>0</v>
      </c>
      <c r="BY311" s="69">
        <f t="shared" si="300"/>
        <v>0</v>
      </c>
      <c r="BZ311" s="69">
        <f t="shared" si="300"/>
        <v>0</v>
      </c>
    </row>
    <row r="312" spans="1:78" s="310" customFormat="1" collapsed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01">A12</f>
        <v>Roll-in 1</v>
      </c>
      <c r="B316" s="7">
        <f t="shared" si="301"/>
        <v>1</v>
      </c>
      <c r="C316" s="7">
        <f>C$12</f>
        <v>1</v>
      </c>
      <c r="D316" s="165">
        <f>D$12</f>
        <v>43496</v>
      </c>
      <c r="E316" s="313">
        <f>HLOOKUP(D316,INPUTS!$D$69:$BW$76,IF(B316=1,4,8),FALSE)</f>
        <v>0</v>
      </c>
      <c r="F316" s="77"/>
      <c r="G316" s="229">
        <f t="shared" ref="G316:BN320" si="302">IF(G$9=$D316,$E316,0)</f>
        <v>0</v>
      </c>
      <c r="H316" s="229">
        <f t="shared" si="302"/>
        <v>0</v>
      </c>
      <c r="I316" s="229">
        <f t="shared" si="302"/>
        <v>0</v>
      </c>
      <c r="J316" s="229">
        <f t="shared" si="302"/>
        <v>0</v>
      </c>
      <c r="K316" s="229">
        <f t="shared" si="302"/>
        <v>0</v>
      </c>
      <c r="L316" s="229">
        <f t="shared" si="302"/>
        <v>0</v>
      </c>
      <c r="M316" s="229">
        <f t="shared" si="302"/>
        <v>0</v>
      </c>
      <c r="N316" s="229">
        <f t="shared" si="302"/>
        <v>0</v>
      </c>
      <c r="O316" s="229">
        <f t="shared" si="302"/>
        <v>0</v>
      </c>
      <c r="P316" s="229">
        <f t="shared" si="302"/>
        <v>0</v>
      </c>
      <c r="Q316" s="229">
        <f t="shared" si="302"/>
        <v>0</v>
      </c>
      <c r="R316" s="229">
        <f t="shared" si="302"/>
        <v>0</v>
      </c>
      <c r="S316" s="229">
        <f t="shared" si="302"/>
        <v>0</v>
      </c>
      <c r="T316" s="229">
        <f t="shared" si="302"/>
        <v>0</v>
      </c>
      <c r="U316" s="229">
        <f t="shared" si="302"/>
        <v>0</v>
      </c>
      <c r="V316" s="229">
        <f t="shared" si="302"/>
        <v>0</v>
      </c>
      <c r="W316" s="229">
        <f t="shared" si="302"/>
        <v>0</v>
      </c>
      <c r="X316" s="229">
        <f t="shared" si="302"/>
        <v>0</v>
      </c>
      <c r="Y316" s="229">
        <f t="shared" si="302"/>
        <v>0</v>
      </c>
      <c r="Z316" s="229">
        <f t="shared" si="302"/>
        <v>0</v>
      </c>
      <c r="AA316" s="229">
        <f t="shared" si="302"/>
        <v>0</v>
      </c>
      <c r="AB316" s="229">
        <f t="shared" si="302"/>
        <v>0</v>
      </c>
      <c r="AC316" s="229">
        <f t="shared" si="302"/>
        <v>0</v>
      </c>
      <c r="AD316" s="229">
        <f t="shared" si="302"/>
        <v>0</v>
      </c>
      <c r="AE316" s="229">
        <f t="shared" si="302"/>
        <v>0</v>
      </c>
      <c r="AF316" s="229">
        <f t="shared" si="302"/>
        <v>0</v>
      </c>
      <c r="AG316" s="229">
        <f t="shared" si="302"/>
        <v>0</v>
      </c>
      <c r="AH316" s="229">
        <f t="shared" si="302"/>
        <v>0</v>
      </c>
      <c r="AI316" s="229">
        <f t="shared" si="302"/>
        <v>0</v>
      </c>
      <c r="AJ316" s="229">
        <f t="shared" si="302"/>
        <v>0</v>
      </c>
      <c r="AK316" s="229">
        <f t="shared" si="302"/>
        <v>0</v>
      </c>
      <c r="AL316" s="229">
        <f t="shared" si="302"/>
        <v>0</v>
      </c>
      <c r="AM316" s="229">
        <f t="shared" si="302"/>
        <v>0</v>
      </c>
      <c r="AN316" s="229">
        <f t="shared" si="302"/>
        <v>0</v>
      </c>
      <c r="AO316" s="229">
        <f t="shared" si="302"/>
        <v>0</v>
      </c>
      <c r="AP316" s="229">
        <f t="shared" si="302"/>
        <v>0</v>
      </c>
      <c r="AQ316" s="229">
        <f t="shared" si="302"/>
        <v>0</v>
      </c>
      <c r="AR316" s="229">
        <f t="shared" si="302"/>
        <v>0</v>
      </c>
      <c r="AS316" s="229">
        <f t="shared" si="302"/>
        <v>0</v>
      </c>
      <c r="AT316" s="229">
        <f t="shared" si="302"/>
        <v>0</v>
      </c>
      <c r="AU316" s="229">
        <f t="shared" si="302"/>
        <v>0</v>
      </c>
      <c r="AV316" s="229">
        <f t="shared" si="302"/>
        <v>0</v>
      </c>
      <c r="AW316" s="229">
        <f t="shared" si="302"/>
        <v>0</v>
      </c>
      <c r="AX316" s="229">
        <f t="shared" si="302"/>
        <v>0</v>
      </c>
      <c r="AY316" s="229">
        <f t="shared" si="302"/>
        <v>0</v>
      </c>
      <c r="AZ316" s="229">
        <f t="shared" si="302"/>
        <v>0</v>
      </c>
      <c r="BA316" s="229">
        <f t="shared" si="302"/>
        <v>0</v>
      </c>
      <c r="BB316" s="229">
        <f t="shared" si="302"/>
        <v>0</v>
      </c>
      <c r="BC316" s="229">
        <f t="shared" si="302"/>
        <v>0</v>
      </c>
      <c r="BD316" s="229">
        <f t="shared" si="302"/>
        <v>0</v>
      </c>
      <c r="BE316" s="229">
        <f t="shared" si="302"/>
        <v>0</v>
      </c>
      <c r="BF316" s="229">
        <f t="shared" si="302"/>
        <v>0</v>
      </c>
      <c r="BG316" s="229">
        <f t="shared" si="302"/>
        <v>0</v>
      </c>
      <c r="BH316" s="229">
        <f t="shared" si="302"/>
        <v>0</v>
      </c>
      <c r="BI316" s="229">
        <f t="shared" si="302"/>
        <v>0</v>
      </c>
      <c r="BJ316" s="229">
        <f t="shared" si="302"/>
        <v>0</v>
      </c>
      <c r="BK316" s="229">
        <f t="shared" si="302"/>
        <v>0</v>
      </c>
      <c r="BL316" s="229">
        <f t="shared" si="302"/>
        <v>0</v>
      </c>
      <c r="BM316" s="229">
        <f t="shared" si="302"/>
        <v>0</v>
      </c>
      <c r="BN316" s="229">
        <f t="shared" si="302"/>
        <v>0</v>
      </c>
      <c r="BO316" s="229">
        <f t="shared" ref="BO316:BZ319" si="303">IF(BO$9=$D316,$E316,0)</f>
        <v>0</v>
      </c>
      <c r="BP316" s="229">
        <f t="shared" si="303"/>
        <v>0</v>
      </c>
      <c r="BQ316" s="229">
        <f t="shared" si="303"/>
        <v>0</v>
      </c>
      <c r="BR316" s="229">
        <f t="shared" si="303"/>
        <v>0</v>
      </c>
      <c r="BS316" s="229">
        <f t="shared" si="303"/>
        <v>0</v>
      </c>
      <c r="BT316" s="229">
        <f t="shared" si="303"/>
        <v>0</v>
      </c>
      <c r="BU316" s="229">
        <f t="shared" si="303"/>
        <v>0</v>
      </c>
      <c r="BV316" s="229">
        <f t="shared" si="303"/>
        <v>0</v>
      </c>
      <c r="BW316" s="229">
        <f t="shared" si="303"/>
        <v>0</v>
      </c>
      <c r="BX316" s="229">
        <f t="shared" si="303"/>
        <v>0</v>
      </c>
      <c r="BY316" s="229">
        <f t="shared" si="303"/>
        <v>0</v>
      </c>
      <c r="BZ316" s="229">
        <f t="shared" si="303"/>
        <v>0</v>
      </c>
    </row>
    <row r="317" spans="1:78" x14ac:dyDescent="0.2">
      <c r="A317" s="7" t="str">
        <f t="shared" si="301"/>
        <v>Roll-in 1</v>
      </c>
      <c r="B317" s="7">
        <f t="shared" si="301"/>
        <v>1</v>
      </c>
      <c r="C317" s="7">
        <f>C316+1</f>
        <v>2</v>
      </c>
      <c r="D317" s="165">
        <f t="shared" ref="D317:D348" si="304">D13</f>
        <v>43524</v>
      </c>
      <c r="E317" s="313">
        <f>HLOOKUP(D317,INPUTS!$D$69:$BW$76,IF(B317=1,4,8),FALSE)</f>
        <v>0</v>
      </c>
      <c r="F317" s="77"/>
      <c r="G317" s="229">
        <f t="shared" si="302"/>
        <v>0</v>
      </c>
      <c r="H317" s="229">
        <f t="shared" si="302"/>
        <v>0</v>
      </c>
      <c r="I317" s="229">
        <f t="shared" si="302"/>
        <v>0</v>
      </c>
      <c r="J317" s="229">
        <f t="shared" si="302"/>
        <v>0</v>
      </c>
      <c r="K317" s="229">
        <f t="shared" si="302"/>
        <v>0</v>
      </c>
      <c r="L317" s="229">
        <f t="shared" si="302"/>
        <v>0</v>
      </c>
      <c r="M317" s="229">
        <f t="shared" si="302"/>
        <v>0</v>
      </c>
      <c r="N317" s="229">
        <f t="shared" si="302"/>
        <v>0</v>
      </c>
      <c r="O317" s="229">
        <f t="shared" si="302"/>
        <v>0</v>
      </c>
      <c r="P317" s="229">
        <f t="shared" si="302"/>
        <v>0</v>
      </c>
      <c r="Q317" s="229">
        <f t="shared" si="302"/>
        <v>0</v>
      </c>
      <c r="R317" s="229">
        <f t="shared" si="302"/>
        <v>0</v>
      </c>
      <c r="S317" s="229">
        <f t="shared" si="302"/>
        <v>0</v>
      </c>
      <c r="T317" s="229">
        <f t="shared" si="302"/>
        <v>0</v>
      </c>
      <c r="U317" s="229">
        <f t="shared" si="302"/>
        <v>0</v>
      </c>
      <c r="V317" s="229">
        <f t="shared" si="302"/>
        <v>0</v>
      </c>
      <c r="W317" s="229">
        <f t="shared" si="302"/>
        <v>0</v>
      </c>
      <c r="X317" s="229">
        <f t="shared" si="302"/>
        <v>0</v>
      </c>
      <c r="Y317" s="229">
        <f t="shared" si="302"/>
        <v>0</v>
      </c>
      <c r="Z317" s="229">
        <f t="shared" si="302"/>
        <v>0</v>
      </c>
      <c r="AA317" s="229">
        <f t="shared" si="302"/>
        <v>0</v>
      </c>
      <c r="AB317" s="229">
        <f t="shared" si="302"/>
        <v>0</v>
      </c>
      <c r="AC317" s="229">
        <f t="shared" si="302"/>
        <v>0</v>
      </c>
      <c r="AD317" s="229">
        <f t="shared" si="302"/>
        <v>0</v>
      </c>
      <c r="AE317" s="229">
        <f t="shared" si="302"/>
        <v>0</v>
      </c>
      <c r="AF317" s="229">
        <f t="shared" si="302"/>
        <v>0</v>
      </c>
      <c r="AG317" s="229">
        <f t="shared" si="302"/>
        <v>0</v>
      </c>
      <c r="AH317" s="229">
        <f t="shared" si="302"/>
        <v>0</v>
      </c>
      <c r="AI317" s="229">
        <f t="shared" si="302"/>
        <v>0</v>
      </c>
      <c r="AJ317" s="229">
        <f t="shared" si="302"/>
        <v>0</v>
      </c>
      <c r="AK317" s="229">
        <f t="shared" si="302"/>
        <v>0</v>
      </c>
      <c r="AL317" s="229">
        <f t="shared" si="302"/>
        <v>0</v>
      </c>
      <c r="AM317" s="229">
        <f t="shared" si="302"/>
        <v>0</v>
      </c>
      <c r="AN317" s="229">
        <f t="shared" si="302"/>
        <v>0</v>
      </c>
      <c r="AO317" s="229">
        <f t="shared" si="302"/>
        <v>0</v>
      </c>
      <c r="AP317" s="229">
        <f t="shared" si="302"/>
        <v>0</v>
      </c>
      <c r="AQ317" s="229">
        <f t="shared" si="302"/>
        <v>0</v>
      </c>
      <c r="AR317" s="229">
        <f t="shared" si="302"/>
        <v>0</v>
      </c>
      <c r="AS317" s="229">
        <f t="shared" si="302"/>
        <v>0</v>
      </c>
      <c r="AT317" s="229">
        <f t="shared" si="302"/>
        <v>0</v>
      </c>
      <c r="AU317" s="229">
        <f t="shared" si="302"/>
        <v>0</v>
      </c>
      <c r="AV317" s="229">
        <f t="shared" si="302"/>
        <v>0</v>
      </c>
      <c r="AW317" s="229">
        <f t="shared" si="302"/>
        <v>0</v>
      </c>
      <c r="AX317" s="229">
        <f t="shared" si="302"/>
        <v>0</v>
      </c>
      <c r="AY317" s="229">
        <f t="shared" si="302"/>
        <v>0</v>
      </c>
      <c r="AZ317" s="229">
        <f t="shared" si="302"/>
        <v>0</v>
      </c>
      <c r="BA317" s="229">
        <f t="shared" si="302"/>
        <v>0</v>
      </c>
      <c r="BB317" s="229">
        <f t="shared" si="302"/>
        <v>0</v>
      </c>
      <c r="BC317" s="229">
        <f t="shared" si="302"/>
        <v>0</v>
      </c>
      <c r="BD317" s="229">
        <f t="shared" si="302"/>
        <v>0</v>
      </c>
      <c r="BE317" s="229">
        <f t="shared" si="302"/>
        <v>0</v>
      </c>
      <c r="BF317" s="229">
        <f t="shared" si="302"/>
        <v>0</v>
      </c>
      <c r="BG317" s="229">
        <f t="shared" si="302"/>
        <v>0</v>
      </c>
      <c r="BH317" s="229">
        <f t="shared" si="302"/>
        <v>0</v>
      </c>
      <c r="BI317" s="229">
        <f t="shared" si="302"/>
        <v>0</v>
      </c>
      <c r="BJ317" s="229">
        <f t="shared" si="302"/>
        <v>0</v>
      </c>
      <c r="BK317" s="229">
        <f t="shared" si="302"/>
        <v>0</v>
      </c>
      <c r="BL317" s="229">
        <f t="shared" si="302"/>
        <v>0</v>
      </c>
      <c r="BM317" s="229">
        <f t="shared" si="302"/>
        <v>0</v>
      </c>
      <c r="BN317" s="229">
        <f t="shared" si="302"/>
        <v>0</v>
      </c>
      <c r="BO317" s="229">
        <f t="shared" si="303"/>
        <v>0</v>
      </c>
      <c r="BP317" s="229">
        <f t="shared" si="303"/>
        <v>0</v>
      </c>
      <c r="BQ317" s="229">
        <f t="shared" si="303"/>
        <v>0</v>
      </c>
      <c r="BR317" s="229">
        <f t="shared" si="303"/>
        <v>0</v>
      </c>
      <c r="BS317" s="229">
        <f t="shared" si="303"/>
        <v>0</v>
      </c>
      <c r="BT317" s="229">
        <f t="shared" si="303"/>
        <v>0</v>
      </c>
      <c r="BU317" s="229">
        <f t="shared" si="303"/>
        <v>0</v>
      </c>
      <c r="BV317" s="229">
        <f t="shared" si="303"/>
        <v>0</v>
      </c>
      <c r="BW317" s="229">
        <f t="shared" si="303"/>
        <v>0</v>
      </c>
      <c r="BX317" s="229">
        <f t="shared" si="303"/>
        <v>0</v>
      </c>
      <c r="BY317" s="229">
        <f t="shared" si="303"/>
        <v>0</v>
      </c>
      <c r="BZ317" s="229">
        <f t="shared" si="303"/>
        <v>0</v>
      </c>
    </row>
    <row r="318" spans="1:78" x14ac:dyDescent="0.2">
      <c r="A318" s="7" t="str">
        <f t="shared" si="301"/>
        <v>Roll-in 1</v>
      </c>
      <c r="B318" s="7">
        <f t="shared" si="301"/>
        <v>1</v>
      </c>
      <c r="C318" s="7">
        <f t="shared" ref="C318:C381" si="305">C317+1</f>
        <v>3</v>
      </c>
      <c r="D318" s="165">
        <f t="shared" si="304"/>
        <v>43555</v>
      </c>
      <c r="E318" s="313">
        <f>HLOOKUP(D318,INPUTS!$D$69:$BW$76,IF(B318=1,4,8),FALSE)</f>
        <v>0</v>
      </c>
      <c r="F318" s="77"/>
      <c r="G318" s="229">
        <f t="shared" si="302"/>
        <v>0</v>
      </c>
      <c r="H318" s="229">
        <f t="shared" si="302"/>
        <v>0</v>
      </c>
      <c r="I318" s="229">
        <f t="shared" si="302"/>
        <v>0</v>
      </c>
      <c r="J318" s="229">
        <f t="shared" si="302"/>
        <v>0</v>
      </c>
      <c r="K318" s="229">
        <f t="shared" si="302"/>
        <v>0</v>
      </c>
      <c r="L318" s="229">
        <f t="shared" si="302"/>
        <v>0</v>
      </c>
      <c r="M318" s="229">
        <f t="shared" si="302"/>
        <v>0</v>
      </c>
      <c r="N318" s="229">
        <f t="shared" si="302"/>
        <v>0</v>
      </c>
      <c r="O318" s="229">
        <f t="shared" si="302"/>
        <v>0</v>
      </c>
      <c r="P318" s="229">
        <f t="shared" si="302"/>
        <v>0</v>
      </c>
      <c r="Q318" s="229">
        <f t="shared" si="302"/>
        <v>0</v>
      </c>
      <c r="R318" s="229">
        <f t="shared" si="302"/>
        <v>0</v>
      </c>
      <c r="S318" s="229">
        <f t="shared" si="302"/>
        <v>0</v>
      </c>
      <c r="T318" s="229">
        <f t="shared" si="302"/>
        <v>0</v>
      </c>
      <c r="U318" s="229">
        <f t="shared" si="302"/>
        <v>0</v>
      </c>
      <c r="V318" s="229">
        <f t="shared" si="302"/>
        <v>0</v>
      </c>
      <c r="W318" s="229">
        <f t="shared" si="302"/>
        <v>0</v>
      </c>
      <c r="X318" s="229">
        <f t="shared" si="302"/>
        <v>0</v>
      </c>
      <c r="Y318" s="229">
        <f t="shared" si="302"/>
        <v>0</v>
      </c>
      <c r="Z318" s="229">
        <f t="shared" si="302"/>
        <v>0</v>
      </c>
      <c r="AA318" s="229">
        <f t="shared" si="302"/>
        <v>0</v>
      </c>
      <c r="AB318" s="229">
        <f t="shared" si="302"/>
        <v>0</v>
      </c>
      <c r="AC318" s="229">
        <f t="shared" si="302"/>
        <v>0</v>
      </c>
      <c r="AD318" s="229">
        <f t="shared" si="302"/>
        <v>0</v>
      </c>
      <c r="AE318" s="229">
        <f t="shared" si="302"/>
        <v>0</v>
      </c>
      <c r="AF318" s="229">
        <f t="shared" si="302"/>
        <v>0</v>
      </c>
      <c r="AG318" s="229">
        <f t="shared" si="302"/>
        <v>0</v>
      </c>
      <c r="AH318" s="229">
        <f t="shared" si="302"/>
        <v>0</v>
      </c>
      <c r="AI318" s="229">
        <f t="shared" si="302"/>
        <v>0</v>
      </c>
      <c r="AJ318" s="229">
        <f t="shared" si="302"/>
        <v>0</v>
      </c>
      <c r="AK318" s="229">
        <f t="shared" si="302"/>
        <v>0</v>
      </c>
      <c r="AL318" s="229">
        <f t="shared" si="302"/>
        <v>0</v>
      </c>
      <c r="AM318" s="229">
        <f t="shared" si="302"/>
        <v>0</v>
      </c>
      <c r="AN318" s="229">
        <f t="shared" si="302"/>
        <v>0</v>
      </c>
      <c r="AO318" s="229">
        <f t="shared" si="302"/>
        <v>0</v>
      </c>
      <c r="AP318" s="229">
        <f t="shared" si="302"/>
        <v>0</v>
      </c>
      <c r="AQ318" s="229">
        <f t="shared" si="302"/>
        <v>0</v>
      </c>
      <c r="AR318" s="229">
        <f t="shared" si="302"/>
        <v>0</v>
      </c>
      <c r="AS318" s="229">
        <f t="shared" si="302"/>
        <v>0</v>
      </c>
      <c r="AT318" s="229">
        <f t="shared" si="302"/>
        <v>0</v>
      </c>
      <c r="AU318" s="229">
        <f t="shared" si="302"/>
        <v>0</v>
      </c>
      <c r="AV318" s="229">
        <f t="shared" si="302"/>
        <v>0</v>
      </c>
      <c r="AW318" s="229">
        <f t="shared" si="302"/>
        <v>0</v>
      </c>
      <c r="AX318" s="229">
        <f t="shared" si="302"/>
        <v>0</v>
      </c>
      <c r="AY318" s="229">
        <f t="shared" si="302"/>
        <v>0</v>
      </c>
      <c r="AZ318" s="229">
        <f t="shared" si="302"/>
        <v>0</v>
      </c>
      <c r="BA318" s="229">
        <f t="shared" si="302"/>
        <v>0</v>
      </c>
      <c r="BB318" s="229">
        <f t="shared" si="302"/>
        <v>0</v>
      </c>
      <c r="BC318" s="229">
        <f t="shared" si="302"/>
        <v>0</v>
      </c>
      <c r="BD318" s="229">
        <f t="shared" si="302"/>
        <v>0</v>
      </c>
      <c r="BE318" s="229">
        <f t="shared" si="302"/>
        <v>0</v>
      </c>
      <c r="BF318" s="229">
        <f t="shared" si="302"/>
        <v>0</v>
      </c>
      <c r="BG318" s="229">
        <f t="shared" si="302"/>
        <v>0</v>
      </c>
      <c r="BH318" s="229">
        <f t="shared" si="302"/>
        <v>0</v>
      </c>
      <c r="BI318" s="229">
        <f t="shared" si="302"/>
        <v>0</v>
      </c>
      <c r="BJ318" s="229">
        <f t="shared" si="302"/>
        <v>0</v>
      </c>
      <c r="BK318" s="229">
        <f t="shared" si="302"/>
        <v>0</v>
      </c>
      <c r="BL318" s="229">
        <f t="shared" si="302"/>
        <v>0</v>
      </c>
      <c r="BM318" s="229">
        <f t="shared" si="302"/>
        <v>0</v>
      </c>
      <c r="BN318" s="229">
        <f t="shared" si="302"/>
        <v>0</v>
      </c>
      <c r="BO318" s="229">
        <f t="shared" si="303"/>
        <v>0</v>
      </c>
      <c r="BP318" s="229">
        <f t="shared" si="303"/>
        <v>0</v>
      </c>
      <c r="BQ318" s="229">
        <f t="shared" si="303"/>
        <v>0</v>
      </c>
      <c r="BR318" s="229">
        <f t="shared" si="303"/>
        <v>0</v>
      </c>
      <c r="BS318" s="229">
        <f t="shared" si="303"/>
        <v>0</v>
      </c>
      <c r="BT318" s="229">
        <f t="shared" si="303"/>
        <v>0</v>
      </c>
      <c r="BU318" s="229">
        <f t="shared" si="303"/>
        <v>0</v>
      </c>
      <c r="BV318" s="229">
        <f t="shared" si="303"/>
        <v>0</v>
      </c>
      <c r="BW318" s="229">
        <f t="shared" si="303"/>
        <v>0</v>
      </c>
      <c r="BX318" s="229">
        <f t="shared" si="303"/>
        <v>0</v>
      </c>
      <c r="BY318" s="229">
        <f t="shared" si="303"/>
        <v>0</v>
      </c>
      <c r="BZ318" s="229">
        <f t="shared" si="303"/>
        <v>0</v>
      </c>
    </row>
    <row r="319" spans="1:78" x14ac:dyDescent="0.2">
      <c r="A319" s="7" t="str">
        <f t="shared" si="301"/>
        <v>Roll-in 1</v>
      </c>
      <c r="B319" s="7">
        <f t="shared" si="301"/>
        <v>1</v>
      </c>
      <c r="C319" s="7">
        <f t="shared" si="305"/>
        <v>4</v>
      </c>
      <c r="D319" s="165">
        <f t="shared" si="304"/>
        <v>43585</v>
      </c>
      <c r="E319" s="313">
        <f>HLOOKUP(D319,INPUTS!$D$69:$BW$76,IF(B319=1,4,8),FALSE)</f>
        <v>5.7407399999999997</v>
      </c>
      <c r="F319" s="77"/>
      <c r="G319" s="229">
        <f t="shared" si="302"/>
        <v>0</v>
      </c>
      <c r="H319" s="229">
        <f t="shared" si="302"/>
        <v>0</v>
      </c>
      <c r="I319" s="229">
        <f t="shared" si="302"/>
        <v>0</v>
      </c>
      <c r="J319" s="229">
        <f t="shared" si="302"/>
        <v>5.7407399999999997</v>
      </c>
      <c r="K319" s="229">
        <f t="shared" si="302"/>
        <v>0</v>
      </c>
      <c r="L319" s="229">
        <f t="shared" si="302"/>
        <v>0</v>
      </c>
      <c r="M319" s="229">
        <f t="shared" si="302"/>
        <v>0</v>
      </c>
      <c r="N319" s="229">
        <f t="shared" si="302"/>
        <v>0</v>
      </c>
      <c r="O319" s="229">
        <f t="shared" si="302"/>
        <v>0</v>
      </c>
      <c r="P319" s="229">
        <f t="shared" si="302"/>
        <v>0</v>
      </c>
      <c r="Q319" s="229">
        <f t="shared" si="302"/>
        <v>0</v>
      </c>
      <c r="R319" s="229">
        <f t="shared" si="302"/>
        <v>0</v>
      </c>
      <c r="S319" s="229">
        <f t="shared" si="302"/>
        <v>0</v>
      </c>
      <c r="T319" s="229">
        <f t="shared" si="302"/>
        <v>0</v>
      </c>
      <c r="U319" s="229">
        <f t="shared" si="302"/>
        <v>0</v>
      </c>
      <c r="V319" s="229">
        <f t="shared" si="302"/>
        <v>0</v>
      </c>
      <c r="W319" s="229">
        <f t="shared" si="302"/>
        <v>0</v>
      </c>
      <c r="X319" s="229">
        <f t="shared" si="302"/>
        <v>0</v>
      </c>
      <c r="Y319" s="229">
        <f t="shared" si="302"/>
        <v>0</v>
      </c>
      <c r="Z319" s="229">
        <f t="shared" si="302"/>
        <v>0</v>
      </c>
      <c r="AA319" s="229">
        <f t="shared" si="302"/>
        <v>0</v>
      </c>
      <c r="AB319" s="229">
        <f t="shared" si="302"/>
        <v>0</v>
      </c>
      <c r="AC319" s="229">
        <f t="shared" si="302"/>
        <v>0</v>
      </c>
      <c r="AD319" s="229">
        <f t="shared" si="302"/>
        <v>0</v>
      </c>
      <c r="AE319" s="229">
        <f t="shared" si="302"/>
        <v>0</v>
      </c>
      <c r="AF319" s="229">
        <f t="shared" si="302"/>
        <v>0</v>
      </c>
      <c r="AG319" s="229">
        <f t="shared" si="302"/>
        <v>0</v>
      </c>
      <c r="AH319" s="229">
        <f t="shared" si="302"/>
        <v>0</v>
      </c>
      <c r="AI319" s="229">
        <f t="shared" si="302"/>
        <v>0</v>
      </c>
      <c r="AJ319" s="229">
        <f t="shared" si="302"/>
        <v>0</v>
      </c>
      <c r="AK319" s="229">
        <f t="shared" si="302"/>
        <v>0</v>
      </c>
      <c r="AL319" s="229">
        <f t="shared" si="302"/>
        <v>0</v>
      </c>
      <c r="AM319" s="229">
        <f t="shared" si="302"/>
        <v>0</v>
      </c>
      <c r="AN319" s="229">
        <f t="shared" si="302"/>
        <v>0</v>
      </c>
      <c r="AO319" s="229">
        <f t="shared" si="302"/>
        <v>0</v>
      </c>
      <c r="AP319" s="229">
        <f t="shared" si="302"/>
        <v>0</v>
      </c>
      <c r="AQ319" s="229">
        <f t="shared" si="302"/>
        <v>0</v>
      </c>
      <c r="AR319" s="229">
        <f t="shared" si="302"/>
        <v>0</v>
      </c>
      <c r="AS319" s="229">
        <f t="shared" si="302"/>
        <v>0</v>
      </c>
      <c r="AT319" s="229">
        <f t="shared" si="302"/>
        <v>0</v>
      </c>
      <c r="AU319" s="229">
        <f t="shared" si="302"/>
        <v>0</v>
      </c>
      <c r="AV319" s="229">
        <f t="shared" si="302"/>
        <v>0</v>
      </c>
      <c r="AW319" s="229">
        <f t="shared" si="302"/>
        <v>0</v>
      </c>
      <c r="AX319" s="229">
        <f t="shared" si="302"/>
        <v>0</v>
      </c>
      <c r="AY319" s="229">
        <f t="shared" si="302"/>
        <v>0</v>
      </c>
      <c r="AZ319" s="229">
        <f t="shared" si="302"/>
        <v>0</v>
      </c>
      <c r="BA319" s="229">
        <f t="shared" si="302"/>
        <v>0</v>
      </c>
      <c r="BB319" s="229">
        <f t="shared" si="302"/>
        <v>0</v>
      </c>
      <c r="BC319" s="229">
        <f t="shared" si="302"/>
        <v>0</v>
      </c>
      <c r="BD319" s="229">
        <f t="shared" si="302"/>
        <v>0</v>
      </c>
      <c r="BE319" s="229">
        <f t="shared" si="302"/>
        <v>0</v>
      </c>
      <c r="BF319" s="229">
        <f t="shared" si="302"/>
        <v>0</v>
      </c>
      <c r="BG319" s="229">
        <f t="shared" si="302"/>
        <v>0</v>
      </c>
      <c r="BH319" s="229">
        <f t="shared" si="302"/>
        <v>0</v>
      </c>
      <c r="BI319" s="229">
        <f t="shared" si="302"/>
        <v>0</v>
      </c>
      <c r="BJ319" s="229">
        <f t="shared" si="302"/>
        <v>0</v>
      </c>
      <c r="BK319" s="229">
        <f t="shared" si="302"/>
        <v>0</v>
      </c>
      <c r="BL319" s="229">
        <f t="shared" si="302"/>
        <v>0</v>
      </c>
      <c r="BM319" s="229">
        <f t="shared" si="302"/>
        <v>0</v>
      </c>
      <c r="BN319" s="229">
        <f t="shared" si="302"/>
        <v>0</v>
      </c>
      <c r="BO319" s="229">
        <f t="shared" si="303"/>
        <v>0</v>
      </c>
      <c r="BP319" s="229">
        <f t="shared" si="303"/>
        <v>0</v>
      </c>
      <c r="BQ319" s="229">
        <f t="shared" si="303"/>
        <v>0</v>
      </c>
      <c r="BR319" s="229">
        <f t="shared" si="303"/>
        <v>0</v>
      </c>
      <c r="BS319" s="229">
        <f t="shared" si="303"/>
        <v>0</v>
      </c>
      <c r="BT319" s="229">
        <f t="shared" si="303"/>
        <v>0</v>
      </c>
      <c r="BU319" s="229">
        <f t="shared" si="303"/>
        <v>0</v>
      </c>
      <c r="BV319" s="229">
        <f t="shared" si="303"/>
        <v>0</v>
      </c>
      <c r="BW319" s="229">
        <f t="shared" si="303"/>
        <v>0</v>
      </c>
      <c r="BX319" s="229">
        <f t="shared" si="303"/>
        <v>0</v>
      </c>
      <c r="BY319" s="229">
        <f t="shared" si="303"/>
        <v>0</v>
      </c>
      <c r="BZ319" s="229">
        <f t="shared" si="303"/>
        <v>0</v>
      </c>
    </row>
    <row r="320" spans="1:78" x14ac:dyDescent="0.2">
      <c r="A320" s="7" t="str">
        <f t="shared" si="301"/>
        <v>Roll-in 1</v>
      </c>
      <c r="B320" s="7">
        <f t="shared" si="301"/>
        <v>1</v>
      </c>
      <c r="C320" s="7">
        <f t="shared" si="305"/>
        <v>5</v>
      </c>
      <c r="D320" s="165">
        <f t="shared" si="304"/>
        <v>43616</v>
      </c>
      <c r="E320" s="313">
        <f>HLOOKUP(D320,INPUTS!$D$69:$BW$76,IF(B320=1,4,8),FALSE)</f>
        <v>55.383770000000005</v>
      </c>
      <c r="F320" s="77"/>
      <c r="G320" s="229">
        <f t="shared" si="302"/>
        <v>0</v>
      </c>
      <c r="H320" s="229">
        <f t="shared" si="302"/>
        <v>0</v>
      </c>
      <c r="I320" s="229">
        <f t="shared" si="302"/>
        <v>0</v>
      </c>
      <c r="J320" s="229">
        <f t="shared" si="302"/>
        <v>0</v>
      </c>
      <c r="K320" s="229">
        <f t="shared" si="302"/>
        <v>55.383770000000005</v>
      </c>
      <c r="L320" s="229">
        <f t="shared" si="302"/>
        <v>0</v>
      </c>
      <c r="M320" s="229">
        <f t="shared" si="302"/>
        <v>0</v>
      </c>
      <c r="N320" s="229">
        <f t="shared" si="302"/>
        <v>0</v>
      </c>
      <c r="O320" s="229">
        <f t="shared" si="302"/>
        <v>0</v>
      </c>
      <c r="P320" s="229">
        <f t="shared" si="302"/>
        <v>0</v>
      </c>
      <c r="Q320" s="229">
        <f t="shared" si="302"/>
        <v>0</v>
      </c>
      <c r="R320" s="229">
        <f t="shared" si="302"/>
        <v>0</v>
      </c>
      <c r="S320" s="229">
        <f t="shared" si="302"/>
        <v>0</v>
      </c>
      <c r="T320" s="229">
        <f t="shared" si="302"/>
        <v>0</v>
      </c>
      <c r="U320" s="229">
        <f t="shared" si="302"/>
        <v>0</v>
      </c>
      <c r="V320" s="229">
        <f t="shared" ref="V320:BZ324" si="306">IF(V$9=$D320,$E320,0)</f>
        <v>0</v>
      </c>
      <c r="W320" s="229">
        <f t="shared" si="306"/>
        <v>0</v>
      </c>
      <c r="X320" s="229">
        <f t="shared" si="306"/>
        <v>0</v>
      </c>
      <c r="Y320" s="229">
        <f t="shared" si="306"/>
        <v>0</v>
      </c>
      <c r="Z320" s="229">
        <f t="shared" si="306"/>
        <v>0</v>
      </c>
      <c r="AA320" s="229">
        <f t="shared" si="306"/>
        <v>0</v>
      </c>
      <c r="AB320" s="229">
        <f t="shared" si="306"/>
        <v>0</v>
      </c>
      <c r="AC320" s="229">
        <f t="shared" si="306"/>
        <v>0</v>
      </c>
      <c r="AD320" s="229">
        <f t="shared" si="306"/>
        <v>0</v>
      </c>
      <c r="AE320" s="229">
        <f t="shared" si="306"/>
        <v>0</v>
      </c>
      <c r="AF320" s="229">
        <f t="shared" si="306"/>
        <v>0</v>
      </c>
      <c r="AG320" s="229">
        <f t="shared" si="306"/>
        <v>0</v>
      </c>
      <c r="AH320" s="229">
        <f t="shared" si="306"/>
        <v>0</v>
      </c>
      <c r="AI320" s="229">
        <f t="shared" si="306"/>
        <v>0</v>
      </c>
      <c r="AJ320" s="229">
        <f t="shared" si="306"/>
        <v>0</v>
      </c>
      <c r="AK320" s="229">
        <f t="shared" si="306"/>
        <v>0</v>
      </c>
      <c r="AL320" s="229">
        <f t="shared" si="306"/>
        <v>0</v>
      </c>
      <c r="AM320" s="229">
        <f t="shared" si="306"/>
        <v>0</v>
      </c>
      <c r="AN320" s="229">
        <f t="shared" si="306"/>
        <v>0</v>
      </c>
      <c r="AO320" s="229">
        <f t="shared" si="306"/>
        <v>0</v>
      </c>
      <c r="AP320" s="229">
        <f t="shared" si="306"/>
        <v>0</v>
      </c>
      <c r="AQ320" s="229">
        <f t="shared" si="306"/>
        <v>0</v>
      </c>
      <c r="AR320" s="229">
        <f t="shared" si="306"/>
        <v>0</v>
      </c>
      <c r="AS320" s="229">
        <f t="shared" si="306"/>
        <v>0</v>
      </c>
      <c r="AT320" s="229">
        <f t="shared" si="306"/>
        <v>0</v>
      </c>
      <c r="AU320" s="229">
        <f t="shared" si="306"/>
        <v>0</v>
      </c>
      <c r="AV320" s="229">
        <f t="shared" si="306"/>
        <v>0</v>
      </c>
      <c r="AW320" s="229">
        <f t="shared" si="306"/>
        <v>0</v>
      </c>
      <c r="AX320" s="229">
        <f t="shared" si="306"/>
        <v>0</v>
      </c>
      <c r="AY320" s="229">
        <f t="shared" si="306"/>
        <v>0</v>
      </c>
      <c r="AZ320" s="229">
        <f t="shared" si="306"/>
        <v>0</v>
      </c>
      <c r="BA320" s="229">
        <f t="shared" si="306"/>
        <v>0</v>
      </c>
      <c r="BB320" s="229">
        <f t="shared" si="306"/>
        <v>0</v>
      </c>
      <c r="BC320" s="229">
        <f t="shared" si="306"/>
        <v>0</v>
      </c>
      <c r="BD320" s="229">
        <f t="shared" si="306"/>
        <v>0</v>
      </c>
      <c r="BE320" s="229">
        <f t="shared" si="306"/>
        <v>0</v>
      </c>
      <c r="BF320" s="229">
        <f t="shared" si="306"/>
        <v>0</v>
      </c>
      <c r="BG320" s="229">
        <f t="shared" si="306"/>
        <v>0</v>
      </c>
      <c r="BH320" s="229">
        <f t="shared" si="306"/>
        <v>0</v>
      </c>
      <c r="BI320" s="229">
        <f t="shared" si="306"/>
        <v>0</v>
      </c>
      <c r="BJ320" s="229">
        <f t="shared" si="306"/>
        <v>0</v>
      </c>
      <c r="BK320" s="229">
        <f t="shared" si="306"/>
        <v>0</v>
      </c>
      <c r="BL320" s="229">
        <f t="shared" si="306"/>
        <v>0</v>
      </c>
      <c r="BM320" s="229">
        <f t="shared" si="306"/>
        <v>0</v>
      </c>
      <c r="BN320" s="229">
        <f t="shared" si="306"/>
        <v>0</v>
      </c>
      <c r="BO320" s="229">
        <f t="shared" si="306"/>
        <v>0</v>
      </c>
      <c r="BP320" s="229">
        <f t="shared" si="306"/>
        <v>0</v>
      </c>
      <c r="BQ320" s="229">
        <f t="shared" si="306"/>
        <v>0</v>
      </c>
      <c r="BR320" s="229">
        <f t="shared" si="306"/>
        <v>0</v>
      </c>
      <c r="BS320" s="229">
        <f t="shared" si="306"/>
        <v>0</v>
      </c>
      <c r="BT320" s="229">
        <f t="shared" si="306"/>
        <v>0</v>
      </c>
      <c r="BU320" s="229">
        <f t="shared" si="306"/>
        <v>0</v>
      </c>
      <c r="BV320" s="229">
        <f t="shared" si="306"/>
        <v>0</v>
      </c>
      <c r="BW320" s="229">
        <f t="shared" si="306"/>
        <v>0</v>
      </c>
      <c r="BX320" s="229">
        <f t="shared" si="306"/>
        <v>0</v>
      </c>
      <c r="BY320" s="229">
        <f t="shared" si="306"/>
        <v>0</v>
      </c>
      <c r="BZ320" s="229">
        <f t="shared" si="306"/>
        <v>0</v>
      </c>
    </row>
    <row r="321" spans="1:78" x14ac:dyDescent="0.2">
      <c r="A321" s="7" t="str">
        <f t="shared" si="301"/>
        <v>Roll-in 1</v>
      </c>
      <c r="B321" s="7">
        <f t="shared" si="301"/>
        <v>1</v>
      </c>
      <c r="C321" s="7">
        <f t="shared" si="305"/>
        <v>6</v>
      </c>
      <c r="D321" s="165">
        <f t="shared" si="304"/>
        <v>43646</v>
      </c>
      <c r="E321" s="313">
        <f>HLOOKUP(D321,INPUTS!$D$69:$BW$76,IF(B321=1,4,8),FALSE)</f>
        <v>4.3295300000000028</v>
      </c>
      <c r="F321" s="77"/>
      <c r="G321" s="229">
        <f t="shared" ref="G321:BN325" si="307">IF(G$9=$D321,$E321,0)</f>
        <v>0</v>
      </c>
      <c r="H321" s="229">
        <f t="shared" si="307"/>
        <v>0</v>
      </c>
      <c r="I321" s="229">
        <f t="shared" si="307"/>
        <v>0</v>
      </c>
      <c r="J321" s="229">
        <f t="shared" si="307"/>
        <v>0</v>
      </c>
      <c r="K321" s="229">
        <f t="shared" si="307"/>
        <v>0</v>
      </c>
      <c r="L321" s="229">
        <f t="shared" si="307"/>
        <v>4.3295300000000028</v>
      </c>
      <c r="M321" s="229">
        <f t="shared" si="307"/>
        <v>0</v>
      </c>
      <c r="N321" s="229">
        <f t="shared" si="307"/>
        <v>0</v>
      </c>
      <c r="O321" s="229">
        <f t="shared" si="307"/>
        <v>0</v>
      </c>
      <c r="P321" s="229">
        <f t="shared" si="307"/>
        <v>0</v>
      </c>
      <c r="Q321" s="229">
        <f t="shared" si="307"/>
        <v>0</v>
      </c>
      <c r="R321" s="229">
        <f t="shared" si="307"/>
        <v>0</v>
      </c>
      <c r="S321" s="229">
        <f t="shared" si="307"/>
        <v>0</v>
      </c>
      <c r="T321" s="229">
        <f t="shared" si="307"/>
        <v>0</v>
      </c>
      <c r="U321" s="229">
        <f t="shared" si="307"/>
        <v>0</v>
      </c>
      <c r="V321" s="229">
        <f t="shared" si="307"/>
        <v>0</v>
      </c>
      <c r="W321" s="229">
        <f t="shared" si="307"/>
        <v>0</v>
      </c>
      <c r="X321" s="229">
        <f t="shared" si="307"/>
        <v>0</v>
      </c>
      <c r="Y321" s="229">
        <f t="shared" si="307"/>
        <v>0</v>
      </c>
      <c r="Z321" s="229">
        <f t="shared" si="307"/>
        <v>0</v>
      </c>
      <c r="AA321" s="229">
        <f t="shared" si="307"/>
        <v>0</v>
      </c>
      <c r="AB321" s="229">
        <f t="shared" si="307"/>
        <v>0</v>
      </c>
      <c r="AC321" s="229">
        <f t="shared" si="307"/>
        <v>0</v>
      </c>
      <c r="AD321" s="229">
        <f t="shared" si="307"/>
        <v>0</v>
      </c>
      <c r="AE321" s="229">
        <f t="shared" si="307"/>
        <v>0</v>
      </c>
      <c r="AF321" s="229">
        <f t="shared" si="307"/>
        <v>0</v>
      </c>
      <c r="AG321" s="229">
        <f t="shared" si="307"/>
        <v>0</v>
      </c>
      <c r="AH321" s="229">
        <f t="shared" si="307"/>
        <v>0</v>
      </c>
      <c r="AI321" s="229">
        <f t="shared" si="307"/>
        <v>0</v>
      </c>
      <c r="AJ321" s="229">
        <f t="shared" si="307"/>
        <v>0</v>
      </c>
      <c r="AK321" s="229">
        <f t="shared" si="307"/>
        <v>0</v>
      </c>
      <c r="AL321" s="229">
        <f t="shared" si="307"/>
        <v>0</v>
      </c>
      <c r="AM321" s="229">
        <f t="shared" si="307"/>
        <v>0</v>
      </c>
      <c r="AN321" s="229">
        <f t="shared" si="307"/>
        <v>0</v>
      </c>
      <c r="AO321" s="229">
        <f t="shared" si="307"/>
        <v>0</v>
      </c>
      <c r="AP321" s="229">
        <f t="shared" si="307"/>
        <v>0</v>
      </c>
      <c r="AQ321" s="229">
        <f t="shared" si="307"/>
        <v>0</v>
      </c>
      <c r="AR321" s="229">
        <f t="shared" si="307"/>
        <v>0</v>
      </c>
      <c r="AS321" s="229">
        <f t="shared" si="307"/>
        <v>0</v>
      </c>
      <c r="AT321" s="229">
        <f t="shared" si="307"/>
        <v>0</v>
      </c>
      <c r="AU321" s="229">
        <f t="shared" si="307"/>
        <v>0</v>
      </c>
      <c r="AV321" s="229">
        <f t="shared" si="307"/>
        <v>0</v>
      </c>
      <c r="AW321" s="229">
        <f t="shared" si="307"/>
        <v>0</v>
      </c>
      <c r="AX321" s="229">
        <f t="shared" si="307"/>
        <v>0</v>
      </c>
      <c r="AY321" s="229">
        <f t="shared" si="307"/>
        <v>0</v>
      </c>
      <c r="AZ321" s="229">
        <f t="shared" si="307"/>
        <v>0</v>
      </c>
      <c r="BA321" s="229">
        <f t="shared" si="307"/>
        <v>0</v>
      </c>
      <c r="BB321" s="229">
        <f t="shared" si="307"/>
        <v>0</v>
      </c>
      <c r="BC321" s="229">
        <f t="shared" si="307"/>
        <v>0</v>
      </c>
      <c r="BD321" s="229">
        <f t="shared" si="307"/>
        <v>0</v>
      </c>
      <c r="BE321" s="229">
        <f t="shared" si="307"/>
        <v>0</v>
      </c>
      <c r="BF321" s="229">
        <f t="shared" si="307"/>
        <v>0</v>
      </c>
      <c r="BG321" s="229">
        <f t="shared" si="307"/>
        <v>0</v>
      </c>
      <c r="BH321" s="229">
        <f t="shared" si="307"/>
        <v>0</v>
      </c>
      <c r="BI321" s="229">
        <f t="shared" si="307"/>
        <v>0</v>
      </c>
      <c r="BJ321" s="229">
        <f t="shared" si="307"/>
        <v>0</v>
      </c>
      <c r="BK321" s="229">
        <f t="shared" si="307"/>
        <v>0</v>
      </c>
      <c r="BL321" s="229">
        <f t="shared" si="307"/>
        <v>0</v>
      </c>
      <c r="BM321" s="229">
        <f t="shared" si="307"/>
        <v>0</v>
      </c>
      <c r="BN321" s="229">
        <f t="shared" si="307"/>
        <v>0</v>
      </c>
      <c r="BO321" s="229">
        <f t="shared" si="306"/>
        <v>0</v>
      </c>
      <c r="BP321" s="229">
        <f t="shared" si="306"/>
        <v>0</v>
      </c>
      <c r="BQ321" s="229">
        <f t="shared" si="306"/>
        <v>0</v>
      </c>
      <c r="BR321" s="229">
        <f t="shared" si="306"/>
        <v>0</v>
      </c>
      <c r="BS321" s="229">
        <f t="shared" si="306"/>
        <v>0</v>
      </c>
      <c r="BT321" s="229">
        <f t="shared" si="306"/>
        <v>0</v>
      </c>
      <c r="BU321" s="229">
        <f t="shared" si="306"/>
        <v>0</v>
      </c>
      <c r="BV321" s="229">
        <f t="shared" si="306"/>
        <v>0</v>
      </c>
      <c r="BW321" s="229">
        <f t="shared" si="306"/>
        <v>0</v>
      </c>
      <c r="BX321" s="229">
        <f t="shared" si="306"/>
        <v>0</v>
      </c>
      <c r="BY321" s="229">
        <f t="shared" si="306"/>
        <v>0</v>
      </c>
      <c r="BZ321" s="229">
        <f t="shared" si="306"/>
        <v>0</v>
      </c>
    </row>
    <row r="322" spans="1:78" x14ac:dyDescent="0.2">
      <c r="A322" s="7" t="str">
        <f t="shared" si="301"/>
        <v>Roll-in 1</v>
      </c>
      <c r="B322" s="7">
        <f t="shared" si="301"/>
        <v>1</v>
      </c>
      <c r="C322" s="7">
        <f t="shared" si="305"/>
        <v>7</v>
      </c>
      <c r="D322" s="165">
        <f t="shared" si="304"/>
        <v>43677</v>
      </c>
      <c r="E322" s="313">
        <f>HLOOKUP(D322,INPUTS!$D$69:$BW$76,IF(B322=1,4,8),FALSE)</f>
        <v>32.962579999999996</v>
      </c>
      <c r="F322" s="77"/>
      <c r="G322" s="229">
        <f t="shared" si="307"/>
        <v>0</v>
      </c>
      <c r="H322" s="229">
        <f t="shared" si="307"/>
        <v>0</v>
      </c>
      <c r="I322" s="229">
        <f t="shared" si="307"/>
        <v>0</v>
      </c>
      <c r="J322" s="229">
        <f t="shared" si="307"/>
        <v>0</v>
      </c>
      <c r="K322" s="229">
        <f t="shared" si="307"/>
        <v>0</v>
      </c>
      <c r="L322" s="229">
        <f t="shared" si="307"/>
        <v>0</v>
      </c>
      <c r="M322" s="229">
        <f t="shared" si="307"/>
        <v>32.962579999999996</v>
      </c>
      <c r="N322" s="229">
        <f t="shared" si="307"/>
        <v>0</v>
      </c>
      <c r="O322" s="229">
        <f t="shared" si="307"/>
        <v>0</v>
      </c>
      <c r="P322" s="229">
        <f t="shared" si="307"/>
        <v>0</v>
      </c>
      <c r="Q322" s="229">
        <f t="shared" si="307"/>
        <v>0</v>
      </c>
      <c r="R322" s="229">
        <f t="shared" si="307"/>
        <v>0</v>
      </c>
      <c r="S322" s="229">
        <f t="shared" si="307"/>
        <v>0</v>
      </c>
      <c r="T322" s="229">
        <f t="shared" si="307"/>
        <v>0</v>
      </c>
      <c r="U322" s="229">
        <f t="shared" si="307"/>
        <v>0</v>
      </c>
      <c r="V322" s="229">
        <f t="shared" si="307"/>
        <v>0</v>
      </c>
      <c r="W322" s="229">
        <f t="shared" si="307"/>
        <v>0</v>
      </c>
      <c r="X322" s="229">
        <f t="shared" si="307"/>
        <v>0</v>
      </c>
      <c r="Y322" s="229">
        <f t="shared" si="307"/>
        <v>0</v>
      </c>
      <c r="Z322" s="229">
        <f t="shared" si="307"/>
        <v>0</v>
      </c>
      <c r="AA322" s="229">
        <f t="shared" si="307"/>
        <v>0</v>
      </c>
      <c r="AB322" s="229">
        <f t="shared" si="307"/>
        <v>0</v>
      </c>
      <c r="AC322" s="229">
        <f t="shared" si="307"/>
        <v>0</v>
      </c>
      <c r="AD322" s="229">
        <f t="shared" si="307"/>
        <v>0</v>
      </c>
      <c r="AE322" s="229">
        <f t="shared" si="307"/>
        <v>0</v>
      </c>
      <c r="AF322" s="229">
        <f t="shared" si="307"/>
        <v>0</v>
      </c>
      <c r="AG322" s="229">
        <f t="shared" si="307"/>
        <v>0</v>
      </c>
      <c r="AH322" s="229">
        <f t="shared" si="307"/>
        <v>0</v>
      </c>
      <c r="AI322" s="229">
        <f t="shared" si="307"/>
        <v>0</v>
      </c>
      <c r="AJ322" s="229">
        <f t="shared" si="307"/>
        <v>0</v>
      </c>
      <c r="AK322" s="229">
        <f t="shared" si="307"/>
        <v>0</v>
      </c>
      <c r="AL322" s="229">
        <f t="shared" si="307"/>
        <v>0</v>
      </c>
      <c r="AM322" s="229">
        <f t="shared" si="307"/>
        <v>0</v>
      </c>
      <c r="AN322" s="229">
        <f t="shared" si="307"/>
        <v>0</v>
      </c>
      <c r="AO322" s="229">
        <f t="shared" si="307"/>
        <v>0</v>
      </c>
      <c r="AP322" s="229">
        <f t="shared" si="307"/>
        <v>0</v>
      </c>
      <c r="AQ322" s="229">
        <f t="shared" si="307"/>
        <v>0</v>
      </c>
      <c r="AR322" s="229">
        <f t="shared" si="307"/>
        <v>0</v>
      </c>
      <c r="AS322" s="229">
        <f t="shared" si="307"/>
        <v>0</v>
      </c>
      <c r="AT322" s="229">
        <f t="shared" si="307"/>
        <v>0</v>
      </c>
      <c r="AU322" s="229">
        <f t="shared" si="307"/>
        <v>0</v>
      </c>
      <c r="AV322" s="229">
        <f t="shared" si="307"/>
        <v>0</v>
      </c>
      <c r="AW322" s="229">
        <f t="shared" si="307"/>
        <v>0</v>
      </c>
      <c r="AX322" s="229">
        <f t="shared" si="307"/>
        <v>0</v>
      </c>
      <c r="AY322" s="229">
        <f t="shared" si="307"/>
        <v>0</v>
      </c>
      <c r="AZ322" s="229">
        <f t="shared" si="307"/>
        <v>0</v>
      </c>
      <c r="BA322" s="229">
        <f t="shared" si="307"/>
        <v>0</v>
      </c>
      <c r="BB322" s="229">
        <f t="shared" si="307"/>
        <v>0</v>
      </c>
      <c r="BC322" s="229">
        <f t="shared" si="307"/>
        <v>0</v>
      </c>
      <c r="BD322" s="229">
        <f t="shared" si="307"/>
        <v>0</v>
      </c>
      <c r="BE322" s="229">
        <f t="shared" si="307"/>
        <v>0</v>
      </c>
      <c r="BF322" s="229">
        <f t="shared" si="307"/>
        <v>0</v>
      </c>
      <c r="BG322" s="229">
        <f t="shared" si="307"/>
        <v>0</v>
      </c>
      <c r="BH322" s="229">
        <f t="shared" si="307"/>
        <v>0</v>
      </c>
      <c r="BI322" s="229">
        <f t="shared" si="307"/>
        <v>0</v>
      </c>
      <c r="BJ322" s="229">
        <f t="shared" si="307"/>
        <v>0</v>
      </c>
      <c r="BK322" s="229">
        <f t="shared" si="307"/>
        <v>0</v>
      </c>
      <c r="BL322" s="229">
        <f t="shared" si="307"/>
        <v>0</v>
      </c>
      <c r="BM322" s="229">
        <f t="shared" si="307"/>
        <v>0</v>
      </c>
      <c r="BN322" s="229">
        <f t="shared" si="307"/>
        <v>0</v>
      </c>
      <c r="BO322" s="229">
        <f t="shared" si="306"/>
        <v>0</v>
      </c>
      <c r="BP322" s="229">
        <f t="shared" si="306"/>
        <v>0</v>
      </c>
      <c r="BQ322" s="229">
        <f t="shared" si="306"/>
        <v>0</v>
      </c>
      <c r="BR322" s="229">
        <f t="shared" si="306"/>
        <v>0</v>
      </c>
      <c r="BS322" s="229">
        <f t="shared" si="306"/>
        <v>0</v>
      </c>
      <c r="BT322" s="229">
        <f t="shared" si="306"/>
        <v>0</v>
      </c>
      <c r="BU322" s="229">
        <f t="shared" si="306"/>
        <v>0</v>
      </c>
      <c r="BV322" s="229">
        <f t="shared" si="306"/>
        <v>0</v>
      </c>
      <c r="BW322" s="229">
        <f t="shared" si="306"/>
        <v>0</v>
      </c>
      <c r="BX322" s="229">
        <f t="shared" si="306"/>
        <v>0</v>
      </c>
      <c r="BY322" s="229">
        <f t="shared" si="306"/>
        <v>0</v>
      </c>
      <c r="BZ322" s="229">
        <f t="shared" si="306"/>
        <v>0</v>
      </c>
    </row>
    <row r="323" spans="1:78" x14ac:dyDescent="0.2">
      <c r="A323" s="7" t="str">
        <f t="shared" si="301"/>
        <v>Roll-in 1</v>
      </c>
      <c r="B323" s="7">
        <f t="shared" si="301"/>
        <v>1</v>
      </c>
      <c r="C323" s="7">
        <f t="shared" si="305"/>
        <v>8</v>
      </c>
      <c r="D323" s="165">
        <f t="shared" si="304"/>
        <v>43708</v>
      </c>
      <c r="E323" s="313">
        <f>HLOOKUP(D323,INPUTS!$D$69:$BW$76,IF(B323=1,4,8),FALSE)</f>
        <v>28.046889999999998</v>
      </c>
      <c r="F323" s="77"/>
      <c r="G323" s="229">
        <f t="shared" si="307"/>
        <v>0</v>
      </c>
      <c r="H323" s="229">
        <f t="shared" si="307"/>
        <v>0</v>
      </c>
      <c r="I323" s="229">
        <f t="shared" si="307"/>
        <v>0</v>
      </c>
      <c r="J323" s="229">
        <f t="shared" si="307"/>
        <v>0</v>
      </c>
      <c r="K323" s="229">
        <f t="shared" si="307"/>
        <v>0</v>
      </c>
      <c r="L323" s="229">
        <f t="shared" si="307"/>
        <v>0</v>
      </c>
      <c r="M323" s="229">
        <f t="shared" si="307"/>
        <v>0</v>
      </c>
      <c r="N323" s="229">
        <f t="shared" si="307"/>
        <v>28.046889999999998</v>
      </c>
      <c r="O323" s="229">
        <f t="shared" si="307"/>
        <v>0</v>
      </c>
      <c r="P323" s="229">
        <f t="shared" si="307"/>
        <v>0</v>
      </c>
      <c r="Q323" s="229">
        <f t="shared" si="307"/>
        <v>0</v>
      </c>
      <c r="R323" s="229">
        <f t="shared" si="307"/>
        <v>0</v>
      </c>
      <c r="S323" s="229">
        <f t="shared" si="307"/>
        <v>0</v>
      </c>
      <c r="T323" s="229">
        <f t="shared" si="307"/>
        <v>0</v>
      </c>
      <c r="U323" s="229">
        <f t="shared" si="307"/>
        <v>0</v>
      </c>
      <c r="V323" s="229">
        <f t="shared" si="307"/>
        <v>0</v>
      </c>
      <c r="W323" s="229">
        <f t="shared" si="307"/>
        <v>0</v>
      </c>
      <c r="X323" s="229">
        <f t="shared" si="307"/>
        <v>0</v>
      </c>
      <c r="Y323" s="229">
        <f t="shared" si="307"/>
        <v>0</v>
      </c>
      <c r="Z323" s="229">
        <f t="shared" si="307"/>
        <v>0</v>
      </c>
      <c r="AA323" s="229">
        <f t="shared" si="307"/>
        <v>0</v>
      </c>
      <c r="AB323" s="229">
        <f t="shared" si="307"/>
        <v>0</v>
      </c>
      <c r="AC323" s="229">
        <f t="shared" si="307"/>
        <v>0</v>
      </c>
      <c r="AD323" s="229">
        <f t="shared" si="307"/>
        <v>0</v>
      </c>
      <c r="AE323" s="229">
        <f t="shared" si="307"/>
        <v>0</v>
      </c>
      <c r="AF323" s="229">
        <f t="shared" si="307"/>
        <v>0</v>
      </c>
      <c r="AG323" s="229">
        <f t="shared" si="307"/>
        <v>0</v>
      </c>
      <c r="AH323" s="229">
        <f t="shared" si="307"/>
        <v>0</v>
      </c>
      <c r="AI323" s="229">
        <f t="shared" si="307"/>
        <v>0</v>
      </c>
      <c r="AJ323" s="229">
        <f t="shared" si="307"/>
        <v>0</v>
      </c>
      <c r="AK323" s="229">
        <f t="shared" si="307"/>
        <v>0</v>
      </c>
      <c r="AL323" s="229">
        <f t="shared" si="307"/>
        <v>0</v>
      </c>
      <c r="AM323" s="229">
        <f t="shared" si="307"/>
        <v>0</v>
      </c>
      <c r="AN323" s="229">
        <f t="shared" si="307"/>
        <v>0</v>
      </c>
      <c r="AO323" s="229">
        <f t="shared" si="307"/>
        <v>0</v>
      </c>
      <c r="AP323" s="229">
        <f t="shared" si="307"/>
        <v>0</v>
      </c>
      <c r="AQ323" s="229">
        <f t="shared" si="307"/>
        <v>0</v>
      </c>
      <c r="AR323" s="229">
        <f t="shared" si="307"/>
        <v>0</v>
      </c>
      <c r="AS323" s="229">
        <f t="shared" si="307"/>
        <v>0</v>
      </c>
      <c r="AT323" s="229">
        <f t="shared" si="307"/>
        <v>0</v>
      </c>
      <c r="AU323" s="229">
        <f t="shared" si="307"/>
        <v>0</v>
      </c>
      <c r="AV323" s="229">
        <f t="shared" si="307"/>
        <v>0</v>
      </c>
      <c r="AW323" s="229">
        <f t="shared" si="307"/>
        <v>0</v>
      </c>
      <c r="AX323" s="229">
        <f t="shared" si="307"/>
        <v>0</v>
      </c>
      <c r="AY323" s="229">
        <f t="shared" si="307"/>
        <v>0</v>
      </c>
      <c r="AZ323" s="229">
        <f t="shared" si="307"/>
        <v>0</v>
      </c>
      <c r="BA323" s="229">
        <f t="shared" si="307"/>
        <v>0</v>
      </c>
      <c r="BB323" s="229">
        <f t="shared" si="307"/>
        <v>0</v>
      </c>
      <c r="BC323" s="229">
        <f t="shared" si="307"/>
        <v>0</v>
      </c>
      <c r="BD323" s="229">
        <f t="shared" si="307"/>
        <v>0</v>
      </c>
      <c r="BE323" s="229">
        <f t="shared" si="307"/>
        <v>0</v>
      </c>
      <c r="BF323" s="229">
        <f t="shared" si="307"/>
        <v>0</v>
      </c>
      <c r="BG323" s="229">
        <f t="shared" si="307"/>
        <v>0</v>
      </c>
      <c r="BH323" s="229">
        <f t="shared" si="307"/>
        <v>0</v>
      </c>
      <c r="BI323" s="229">
        <f t="shared" si="307"/>
        <v>0</v>
      </c>
      <c r="BJ323" s="229">
        <f t="shared" si="307"/>
        <v>0</v>
      </c>
      <c r="BK323" s="229">
        <f t="shared" si="307"/>
        <v>0</v>
      </c>
      <c r="BL323" s="229">
        <f t="shared" si="307"/>
        <v>0</v>
      </c>
      <c r="BM323" s="229">
        <f t="shared" si="307"/>
        <v>0</v>
      </c>
      <c r="BN323" s="229">
        <f t="shared" si="307"/>
        <v>0</v>
      </c>
      <c r="BO323" s="229">
        <f t="shared" si="306"/>
        <v>0</v>
      </c>
      <c r="BP323" s="229">
        <f t="shared" si="306"/>
        <v>0</v>
      </c>
      <c r="BQ323" s="229">
        <f t="shared" si="306"/>
        <v>0</v>
      </c>
      <c r="BR323" s="229">
        <f t="shared" si="306"/>
        <v>0</v>
      </c>
      <c r="BS323" s="229">
        <f t="shared" si="306"/>
        <v>0</v>
      </c>
      <c r="BT323" s="229">
        <f t="shared" si="306"/>
        <v>0</v>
      </c>
      <c r="BU323" s="229">
        <f t="shared" si="306"/>
        <v>0</v>
      </c>
      <c r="BV323" s="229">
        <f t="shared" si="306"/>
        <v>0</v>
      </c>
      <c r="BW323" s="229">
        <f t="shared" si="306"/>
        <v>0</v>
      </c>
      <c r="BX323" s="229">
        <f t="shared" si="306"/>
        <v>0</v>
      </c>
      <c r="BY323" s="229">
        <f t="shared" si="306"/>
        <v>0</v>
      </c>
      <c r="BZ323" s="229">
        <f t="shared" si="306"/>
        <v>0</v>
      </c>
    </row>
    <row r="324" spans="1:78" x14ac:dyDescent="0.2">
      <c r="A324" s="7" t="str">
        <f t="shared" si="301"/>
        <v>Roll-in 2</v>
      </c>
      <c r="B324" s="7">
        <f t="shared" si="301"/>
        <v>1</v>
      </c>
      <c r="C324" s="7">
        <f t="shared" si="305"/>
        <v>9</v>
      </c>
      <c r="D324" s="165">
        <f t="shared" si="304"/>
        <v>43738</v>
      </c>
      <c r="E324" s="313">
        <f>HLOOKUP(D324,INPUTS!$D$69:$BW$76,IF(B324=1,4,8),FALSE)</f>
        <v>59.578969999999998</v>
      </c>
      <c r="F324" s="77"/>
      <c r="G324" s="229">
        <f t="shared" si="307"/>
        <v>0</v>
      </c>
      <c r="H324" s="229">
        <f t="shared" si="307"/>
        <v>0</v>
      </c>
      <c r="I324" s="229">
        <f t="shared" si="307"/>
        <v>0</v>
      </c>
      <c r="J324" s="229">
        <f t="shared" si="307"/>
        <v>0</v>
      </c>
      <c r="K324" s="229">
        <f t="shared" si="307"/>
        <v>0</v>
      </c>
      <c r="L324" s="229">
        <f t="shared" si="307"/>
        <v>0</v>
      </c>
      <c r="M324" s="229">
        <f t="shared" si="307"/>
        <v>0</v>
      </c>
      <c r="N324" s="229">
        <f t="shared" si="307"/>
        <v>0</v>
      </c>
      <c r="O324" s="229">
        <f t="shared" si="307"/>
        <v>59.578969999999998</v>
      </c>
      <c r="P324" s="229">
        <f t="shared" si="307"/>
        <v>0</v>
      </c>
      <c r="Q324" s="229">
        <f t="shared" si="307"/>
        <v>0</v>
      </c>
      <c r="R324" s="229">
        <f t="shared" si="307"/>
        <v>0</v>
      </c>
      <c r="S324" s="229">
        <f t="shared" si="307"/>
        <v>0</v>
      </c>
      <c r="T324" s="229">
        <f t="shared" si="307"/>
        <v>0</v>
      </c>
      <c r="U324" s="229">
        <f t="shared" si="307"/>
        <v>0</v>
      </c>
      <c r="V324" s="229">
        <f t="shared" si="307"/>
        <v>0</v>
      </c>
      <c r="W324" s="229">
        <f t="shared" si="307"/>
        <v>0</v>
      </c>
      <c r="X324" s="229">
        <f t="shared" si="307"/>
        <v>0</v>
      </c>
      <c r="Y324" s="229">
        <f t="shared" si="307"/>
        <v>0</v>
      </c>
      <c r="Z324" s="229">
        <f t="shared" si="307"/>
        <v>0</v>
      </c>
      <c r="AA324" s="229">
        <f t="shared" si="307"/>
        <v>0</v>
      </c>
      <c r="AB324" s="229">
        <f t="shared" si="307"/>
        <v>0</v>
      </c>
      <c r="AC324" s="229">
        <f t="shared" si="307"/>
        <v>0</v>
      </c>
      <c r="AD324" s="229">
        <f t="shared" si="307"/>
        <v>0</v>
      </c>
      <c r="AE324" s="229">
        <f t="shared" si="307"/>
        <v>0</v>
      </c>
      <c r="AF324" s="229">
        <f t="shared" si="307"/>
        <v>0</v>
      </c>
      <c r="AG324" s="229">
        <f t="shared" si="307"/>
        <v>0</v>
      </c>
      <c r="AH324" s="229">
        <f t="shared" si="307"/>
        <v>0</v>
      </c>
      <c r="AI324" s="229">
        <f t="shared" si="307"/>
        <v>0</v>
      </c>
      <c r="AJ324" s="229">
        <f t="shared" si="307"/>
        <v>0</v>
      </c>
      <c r="AK324" s="229">
        <f t="shared" si="307"/>
        <v>0</v>
      </c>
      <c r="AL324" s="229">
        <f t="shared" si="307"/>
        <v>0</v>
      </c>
      <c r="AM324" s="229">
        <f t="shared" si="307"/>
        <v>0</v>
      </c>
      <c r="AN324" s="229">
        <f t="shared" si="307"/>
        <v>0</v>
      </c>
      <c r="AO324" s="229">
        <f t="shared" si="307"/>
        <v>0</v>
      </c>
      <c r="AP324" s="229">
        <f t="shared" si="307"/>
        <v>0</v>
      </c>
      <c r="AQ324" s="229">
        <f t="shared" si="307"/>
        <v>0</v>
      </c>
      <c r="AR324" s="229">
        <f t="shared" si="307"/>
        <v>0</v>
      </c>
      <c r="AS324" s="229">
        <f t="shared" si="307"/>
        <v>0</v>
      </c>
      <c r="AT324" s="229">
        <f t="shared" si="307"/>
        <v>0</v>
      </c>
      <c r="AU324" s="229">
        <f t="shared" si="307"/>
        <v>0</v>
      </c>
      <c r="AV324" s="229">
        <f t="shared" si="307"/>
        <v>0</v>
      </c>
      <c r="AW324" s="229">
        <f t="shared" si="307"/>
        <v>0</v>
      </c>
      <c r="AX324" s="229">
        <f t="shared" si="307"/>
        <v>0</v>
      </c>
      <c r="AY324" s="229">
        <f t="shared" si="307"/>
        <v>0</v>
      </c>
      <c r="AZ324" s="229">
        <f t="shared" si="307"/>
        <v>0</v>
      </c>
      <c r="BA324" s="229">
        <f t="shared" si="307"/>
        <v>0</v>
      </c>
      <c r="BB324" s="229">
        <f t="shared" si="307"/>
        <v>0</v>
      </c>
      <c r="BC324" s="229">
        <f t="shared" si="307"/>
        <v>0</v>
      </c>
      <c r="BD324" s="229">
        <f t="shared" si="307"/>
        <v>0</v>
      </c>
      <c r="BE324" s="229">
        <f t="shared" si="307"/>
        <v>0</v>
      </c>
      <c r="BF324" s="229">
        <f t="shared" si="307"/>
        <v>0</v>
      </c>
      <c r="BG324" s="229">
        <f t="shared" si="307"/>
        <v>0</v>
      </c>
      <c r="BH324" s="229">
        <f t="shared" si="307"/>
        <v>0</v>
      </c>
      <c r="BI324" s="229">
        <f t="shared" si="307"/>
        <v>0</v>
      </c>
      <c r="BJ324" s="229">
        <f t="shared" si="307"/>
        <v>0</v>
      </c>
      <c r="BK324" s="229">
        <f t="shared" si="307"/>
        <v>0</v>
      </c>
      <c r="BL324" s="229">
        <f t="shared" si="307"/>
        <v>0</v>
      </c>
      <c r="BM324" s="229">
        <f t="shared" si="307"/>
        <v>0</v>
      </c>
      <c r="BN324" s="229">
        <f t="shared" si="307"/>
        <v>0</v>
      </c>
      <c r="BO324" s="229">
        <f t="shared" si="306"/>
        <v>0</v>
      </c>
      <c r="BP324" s="229">
        <f t="shared" si="306"/>
        <v>0</v>
      </c>
      <c r="BQ324" s="229">
        <f t="shared" si="306"/>
        <v>0</v>
      </c>
      <c r="BR324" s="229">
        <f t="shared" si="306"/>
        <v>0</v>
      </c>
      <c r="BS324" s="229">
        <f t="shared" si="306"/>
        <v>0</v>
      </c>
      <c r="BT324" s="229">
        <f t="shared" si="306"/>
        <v>0</v>
      </c>
      <c r="BU324" s="229">
        <f t="shared" si="306"/>
        <v>0</v>
      </c>
      <c r="BV324" s="229">
        <f t="shared" si="306"/>
        <v>0</v>
      </c>
      <c r="BW324" s="229">
        <f t="shared" si="306"/>
        <v>0</v>
      </c>
      <c r="BX324" s="229">
        <f t="shared" si="306"/>
        <v>0</v>
      </c>
      <c r="BY324" s="229">
        <f t="shared" si="306"/>
        <v>0</v>
      </c>
      <c r="BZ324" s="229">
        <f t="shared" si="306"/>
        <v>0</v>
      </c>
    </row>
    <row r="325" spans="1:78" x14ac:dyDescent="0.2">
      <c r="A325" s="7" t="str">
        <f t="shared" si="301"/>
        <v>Roll-in 2</v>
      </c>
      <c r="B325" s="7">
        <f t="shared" si="301"/>
        <v>1</v>
      </c>
      <c r="C325" s="7">
        <f t="shared" si="305"/>
        <v>10</v>
      </c>
      <c r="D325" s="165">
        <f t="shared" si="304"/>
        <v>43769</v>
      </c>
      <c r="E325" s="313">
        <f>HLOOKUP(D325,INPUTS!$D$69:$BW$76,IF(B325=1,4,8),FALSE)</f>
        <v>77.10263999999998</v>
      </c>
      <c r="F325" s="77"/>
      <c r="G325" s="229">
        <f t="shared" si="307"/>
        <v>0</v>
      </c>
      <c r="H325" s="229">
        <f t="shared" si="307"/>
        <v>0</v>
      </c>
      <c r="I325" s="229">
        <f t="shared" si="307"/>
        <v>0</v>
      </c>
      <c r="J325" s="229">
        <f t="shared" si="307"/>
        <v>0</v>
      </c>
      <c r="K325" s="229">
        <f t="shared" si="307"/>
        <v>0</v>
      </c>
      <c r="L325" s="229">
        <f t="shared" si="307"/>
        <v>0</v>
      </c>
      <c r="M325" s="229">
        <f t="shared" si="307"/>
        <v>0</v>
      </c>
      <c r="N325" s="229">
        <f t="shared" si="307"/>
        <v>0</v>
      </c>
      <c r="O325" s="229">
        <f t="shared" si="307"/>
        <v>0</v>
      </c>
      <c r="P325" s="229">
        <f t="shared" si="307"/>
        <v>77.10263999999998</v>
      </c>
      <c r="Q325" s="229">
        <f t="shared" si="307"/>
        <v>0</v>
      </c>
      <c r="R325" s="229">
        <f t="shared" si="307"/>
        <v>0</v>
      </c>
      <c r="S325" s="229">
        <f t="shared" si="307"/>
        <v>0</v>
      </c>
      <c r="T325" s="229">
        <f t="shared" si="307"/>
        <v>0</v>
      </c>
      <c r="U325" s="229">
        <f t="shared" si="307"/>
        <v>0</v>
      </c>
      <c r="V325" s="229">
        <f t="shared" ref="V325:BZ329" si="308">IF(V$9=$D325,$E325,0)</f>
        <v>0</v>
      </c>
      <c r="W325" s="229">
        <f t="shared" si="308"/>
        <v>0</v>
      </c>
      <c r="X325" s="229">
        <f t="shared" si="308"/>
        <v>0</v>
      </c>
      <c r="Y325" s="229">
        <f t="shared" si="308"/>
        <v>0</v>
      </c>
      <c r="Z325" s="229">
        <f t="shared" si="308"/>
        <v>0</v>
      </c>
      <c r="AA325" s="229">
        <f t="shared" si="308"/>
        <v>0</v>
      </c>
      <c r="AB325" s="229">
        <f t="shared" si="308"/>
        <v>0</v>
      </c>
      <c r="AC325" s="229">
        <f t="shared" si="308"/>
        <v>0</v>
      </c>
      <c r="AD325" s="229">
        <f t="shared" si="308"/>
        <v>0</v>
      </c>
      <c r="AE325" s="229">
        <f t="shared" si="308"/>
        <v>0</v>
      </c>
      <c r="AF325" s="229">
        <f t="shared" si="308"/>
        <v>0</v>
      </c>
      <c r="AG325" s="229">
        <f t="shared" si="308"/>
        <v>0</v>
      </c>
      <c r="AH325" s="229">
        <f t="shared" si="308"/>
        <v>0</v>
      </c>
      <c r="AI325" s="229">
        <f t="shared" si="308"/>
        <v>0</v>
      </c>
      <c r="AJ325" s="229">
        <f t="shared" si="308"/>
        <v>0</v>
      </c>
      <c r="AK325" s="229">
        <f t="shared" si="308"/>
        <v>0</v>
      </c>
      <c r="AL325" s="229">
        <f t="shared" si="308"/>
        <v>0</v>
      </c>
      <c r="AM325" s="229">
        <f t="shared" si="308"/>
        <v>0</v>
      </c>
      <c r="AN325" s="229">
        <f t="shared" si="308"/>
        <v>0</v>
      </c>
      <c r="AO325" s="229">
        <f t="shared" si="308"/>
        <v>0</v>
      </c>
      <c r="AP325" s="229">
        <f t="shared" si="308"/>
        <v>0</v>
      </c>
      <c r="AQ325" s="229">
        <f t="shared" si="308"/>
        <v>0</v>
      </c>
      <c r="AR325" s="229">
        <f t="shared" si="308"/>
        <v>0</v>
      </c>
      <c r="AS325" s="229">
        <f t="shared" si="308"/>
        <v>0</v>
      </c>
      <c r="AT325" s="229">
        <f t="shared" si="308"/>
        <v>0</v>
      </c>
      <c r="AU325" s="229">
        <f t="shared" si="308"/>
        <v>0</v>
      </c>
      <c r="AV325" s="229">
        <f t="shared" si="308"/>
        <v>0</v>
      </c>
      <c r="AW325" s="229">
        <f t="shared" si="308"/>
        <v>0</v>
      </c>
      <c r="AX325" s="229">
        <f t="shared" si="308"/>
        <v>0</v>
      </c>
      <c r="AY325" s="229">
        <f t="shared" si="308"/>
        <v>0</v>
      </c>
      <c r="AZ325" s="229">
        <f t="shared" si="308"/>
        <v>0</v>
      </c>
      <c r="BA325" s="229">
        <f t="shared" si="308"/>
        <v>0</v>
      </c>
      <c r="BB325" s="229">
        <f t="shared" si="308"/>
        <v>0</v>
      </c>
      <c r="BC325" s="229">
        <f t="shared" si="308"/>
        <v>0</v>
      </c>
      <c r="BD325" s="229">
        <f t="shared" si="308"/>
        <v>0</v>
      </c>
      <c r="BE325" s="229">
        <f t="shared" si="308"/>
        <v>0</v>
      </c>
      <c r="BF325" s="229">
        <f t="shared" si="308"/>
        <v>0</v>
      </c>
      <c r="BG325" s="229">
        <f t="shared" si="308"/>
        <v>0</v>
      </c>
      <c r="BH325" s="229">
        <f t="shared" si="308"/>
        <v>0</v>
      </c>
      <c r="BI325" s="229">
        <f t="shared" si="308"/>
        <v>0</v>
      </c>
      <c r="BJ325" s="229">
        <f t="shared" si="308"/>
        <v>0</v>
      </c>
      <c r="BK325" s="229">
        <f t="shared" si="308"/>
        <v>0</v>
      </c>
      <c r="BL325" s="229">
        <f t="shared" si="308"/>
        <v>0</v>
      </c>
      <c r="BM325" s="229">
        <f t="shared" si="308"/>
        <v>0</v>
      </c>
      <c r="BN325" s="229">
        <f t="shared" si="308"/>
        <v>0</v>
      </c>
      <c r="BO325" s="229">
        <f t="shared" si="308"/>
        <v>0</v>
      </c>
      <c r="BP325" s="229">
        <f t="shared" si="308"/>
        <v>0</v>
      </c>
      <c r="BQ325" s="229">
        <f t="shared" si="308"/>
        <v>0</v>
      </c>
      <c r="BR325" s="229">
        <f t="shared" si="308"/>
        <v>0</v>
      </c>
      <c r="BS325" s="229">
        <f t="shared" si="308"/>
        <v>0</v>
      </c>
      <c r="BT325" s="229">
        <f t="shared" si="308"/>
        <v>0</v>
      </c>
      <c r="BU325" s="229">
        <f t="shared" si="308"/>
        <v>0</v>
      </c>
      <c r="BV325" s="229">
        <f t="shared" si="308"/>
        <v>0</v>
      </c>
      <c r="BW325" s="229">
        <f t="shared" si="308"/>
        <v>0</v>
      </c>
      <c r="BX325" s="229">
        <f t="shared" si="308"/>
        <v>0</v>
      </c>
      <c r="BY325" s="229">
        <f t="shared" si="308"/>
        <v>0</v>
      </c>
      <c r="BZ325" s="229">
        <f t="shared" si="308"/>
        <v>0</v>
      </c>
    </row>
    <row r="326" spans="1:78" x14ac:dyDescent="0.2">
      <c r="A326" s="7" t="str">
        <f t="shared" si="301"/>
        <v>Roll-in 2</v>
      </c>
      <c r="B326" s="7">
        <f t="shared" si="301"/>
        <v>1</v>
      </c>
      <c r="C326" s="7">
        <f t="shared" si="305"/>
        <v>11</v>
      </c>
      <c r="D326" s="165">
        <f t="shared" si="304"/>
        <v>43799</v>
      </c>
      <c r="E326" s="313">
        <f>HLOOKUP(D326,INPUTS!$D$69:$BW$76,IF(B326=1,4,8),FALSE)</f>
        <v>93.348470000000006</v>
      </c>
      <c r="F326" s="77"/>
      <c r="G326" s="229">
        <f t="shared" ref="G326:BN330" si="309">IF(G$9=$D326,$E326,0)</f>
        <v>0</v>
      </c>
      <c r="H326" s="229">
        <f t="shared" si="309"/>
        <v>0</v>
      </c>
      <c r="I326" s="229">
        <f t="shared" si="309"/>
        <v>0</v>
      </c>
      <c r="J326" s="229">
        <f t="shared" si="309"/>
        <v>0</v>
      </c>
      <c r="K326" s="229">
        <f t="shared" si="309"/>
        <v>0</v>
      </c>
      <c r="L326" s="229">
        <f t="shared" si="309"/>
        <v>0</v>
      </c>
      <c r="M326" s="229">
        <f t="shared" si="309"/>
        <v>0</v>
      </c>
      <c r="N326" s="229">
        <f t="shared" si="309"/>
        <v>0</v>
      </c>
      <c r="O326" s="229">
        <f t="shared" si="309"/>
        <v>0</v>
      </c>
      <c r="P326" s="229">
        <f t="shared" si="309"/>
        <v>0</v>
      </c>
      <c r="Q326" s="229">
        <f t="shared" si="309"/>
        <v>93.348470000000006</v>
      </c>
      <c r="R326" s="229">
        <f t="shared" si="309"/>
        <v>0</v>
      </c>
      <c r="S326" s="229">
        <f t="shared" si="309"/>
        <v>0</v>
      </c>
      <c r="T326" s="229">
        <f t="shared" si="309"/>
        <v>0</v>
      </c>
      <c r="U326" s="229">
        <f t="shared" si="309"/>
        <v>0</v>
      </c>
      <c r="V326" s="229">
        <f t="shared" si="309"/>
        <v>0</v>
      </c>
      <c r="W326" s="229">
        <f t="shared" si="309"/>
        <v>0</v>
      </c>
      <c r="X326" s="229">
        <f t="shared" si="309"/>
        <v>0</v>
      </c>
      <c r="Y326" s="229">
        <f t="shared" si="309"/>
        <v>0</v>
      </c>
      <c r="Z326" s="229">
        <f t="shared" si="309"/>
        <v>0</v>
      </c>
      <c r="AA326" s="229">
        <f t="shared" si="309"/>
        <v>0</v>
      </c>
      <c r="AB326" s="229">
        <f t="shared" si="309"/>
        <v>0</v>
      </c>
      <c r="AC326" s="229">
        <f t="shared" si="309"/>
        <v>0</v>
      </c>
      <c r="AD326" s="229">
        <f t="shared" si="309"/>
        <v>0</v>
      </c>
      <c r="AE326" s="229">
        <f t="shared" si="309"/>
        <v>0</v>
      </c>
      <c r="AF326" s="229">
        <f t="shared" si="309"/>
        <v>0</v>
      </c>
      <c r="AG326" s="229">
        <f t="shared" si="309"/>
        <v>0</v>
      </c>
      <c r="AH326" s="229">
        <f t="shared" si="309"/>
        <v>0</v>
      </c>
      <c r="AI326" s="229">
        <f t="shared" si="309"/>
        <v>0</v>
      </c>
      <c r="AJ326" s="229">
        <f t="shared" si="309"/>
        <v>0</v>
      </c>
      <c r="AK326" s="229">
        <f t="shared" si="309"/>
        <v>0</v>
      </c>
      <c r="AL326" s="229">
        <f t="shared" si="309"/>
        <v>0</v>
      </c>
      <c r="AM326" s="229">
        <f t="shared" si="309"/>
        <v>0</v>
      </c>
      <c r="AN326" s="229">
        <f t="shared" si="309"/>
        <v>0</v>
      </c>
      <c r="AO326" s="229">
        <f t="shared" si="309"/>
        <v>0</v>
      </c>
      <c r="AP326" s="229">
        <f t="shared" si="309"/>
        <v>0</v>
      </c>
      <c r="AQ326" s="229">
        <f t="shared" si="309"/>
        <v>0</v>
      </c>
      <c r="AR326" s="229">
        <f t="shared" si="309"/>
        <v>0</v>
      </c>
      <c r="AS326" s="229">
        <f t="shared" si="309"/>
        <v>0</v>
      </c>
      <c r="AT326" s="229">
        <f t="shared" si="309"/>
        <v>0</v>
      </c>
      <c r="AU326" s="229">
        <f t="shared" si="309"/>
        <v>0</v>
      </c>
      <c r="AV326" s="229">
        <f t="shared" si="309"/>
        <v>0</v>
      </c>
      <c r="AW326" s="229">
        <f t="shared" si="309"/>
        <v>0</v>
      </c>
      <c r="AX326" s="229">
        <f t="shared" si="309"/>
        <v>0</v>
      </c>
      <c r="AY326" s="229">
        <f t="shared" si="309"/>
        <v>0</v>
      </c>
      <c r="AZ326" s="229">
        <f t="shared" si="309"/>
        <v>0</v>
      </c>
      <c r="BA326" s="229">
        <f t="shared" si="309"/>
        <v>0</v>
      </c>
      <c r="BB326" s="229">
        <f t="shared" si="309"/>
        <v>0</v>
      </c>
      <c r="BC326" s="229">
        <f t="shared" si="309"/>
        <v>0</v>
      </c>
      <c r="BD326" s="229">
        <f t="shared" si="309"/>
        <v>0</v>
      </c>
      <c r="BE326" s="229">
        <f t="shared" si="309"/>
        <v>0</v>
      </c>
      <c r="BF326" s="229">
        <f t="shared" si="309"/>
        <v>0</v>
      </c>
      <c r="BG326" s="229">
        <f t="shared" si="309"/>
        <v>0</v>
      </c>
      <c r="BH326" s="229">
        <f t="shared" si="309"/>
        <v>0</v>
      </c>
      <c r="BI326" s="229">
        <f t="shared" si="309"/>
        <v>0</v>
      </c>
      <c r="BJ326" s="229">
        <f t="shared" si="309"/>
        <v>0</v>
      </c>
      <c r="BK326" s="229">
        <f t="shared" si="309"/>
        <v>0</v>
      </c>
      <c r="BL326" s="229">
        <f t="shared" si="309"/>
        <v>0</v>
      </c>
      <c r="BM326" s="229">
        <f t="shared" si="309"/>
        <v>0</v>
      </c>
      <c r="BN326" s="229">
        <f t="shared" si="309"/>
        <v>0</v>
      </c>
      <c r="BO326" s="229">
        <f t="shared" si="308"/>
        <v>0</v>
      </c>
      <c r="BP326" s="229">
        <f t="shared" si="308"/>
        <v>0</v>
      </c>
      <c r="BQ326" s="229">
        <f t="shared" si="308"/>
        <v>0</v>
      </c>
      <c r="BR326" s="229">
        <f t="shared" si="308"/>
        <v>0</v>
      </c>
      <c r="BS326" s="229">
        <f t="shared" si="308"/>
        <v>0</v>
      </c>
      <c r="BT326" s="229">
        <f t="shared" si="308"/>
        <v>0</v>
      </c>
      <c r="BU326" s="229">
        <f t="shared" si="308"/>
        <v>0</v>
      </c>
      <c r="BV326" s="229">
        <f t="shared" si="308"/>
        <v>0</v>
      </c>
      <c r="BW326" s="229">
        <f t="shared" si="308"/>
        <v>0</v>
      </c>
      <c r="BX326" s="229">
        <f t="shared" si="308"/>
        <v>0</v>
      </c>
      <c r="BY326" s="229">
        <f t="shared" si="308"/>
        <v>0</v>
      </c>
      <c r="BZ326" s="229">
        <f t="shared" si="308"/>
        <v>0</v>
      </c>
    </row>
    <row r="327" spans="1:78" x14ac:dyDescent="0.2">
      <c r="A327" s="7" t="str">
        <f t="shared" si="301"/>
        <v>Roll-in 2</v>
      </c>
      <c r="B327" s="7">
        <f t="shared" si="301"/>
        <v>1</v>
      </c>
      <c r="C327" s="7">
        <f t="shared" si="305"/>
        <v>12</v>
      </c>
      <c r="D327" s="165">
        <f t="shared" si="304"/>
        <v>43830</v>
      </c>
      <c r="E327" s="313">
        <f>HLOOKUP(D327,INPUTS!$D$69:$BW$76,IF(B327=1,4,8),FALSE)</f>
        <v>62.951059999999998</v>
      </c>
      <c r="F327" s="77"/>
      <c r="G327" s="229">
        <f t="shared" si="309"/>
        <v>0</v>
      </c>
      <c r="H327" s="229">
        <f t="shared" si="309"/>
        <v>0</v>
      </c>
      <c r="I327" s="229">
        <f t="shared" si="309"/>
        <v>0</v>
      </c>
      <c r="J327" s="229">
        <f t="shared" si="309"/>
        <v>0</v>
      </c>
      <c r="K327" s="229">
        <f t="shared" si="309"/>
        <v>0</v>
      </c>
      <c r="L327" s="229">
        <f t="shared" si="309"/>
        <v>0</v>
      </c>
      <c r="M327" s="229">
        <f t="shared" si="309"/>
        <v>0</v>
      </c>
      <c r="N327" s="229">
        <f t="shared" si="309"/>
        <v>0</v>
      </c>
      <c r="O327" s="229">
        <f t="shared" si="309"/>
        <v>0</v>
      </c>
      <c r="P327" s="229">
        <f t="shared" si="309"/>
        <v>0</v>
      </c>
      <c r="Q327" s="229">
        <f t="shared" si="309"/>
        <v>0</v>
      </c>
      <c r="R327" s="229">
        <f t="shared" si="309"/>
        <v>62.951059999999998</v>
      </c>
      <c r="S327" s="229">
        <f t="shared" si="309"/>
        <v>0</v>
      </c>
      <c r="T327" s="229">
        <f t="shared" si="309"/>
        <v>0</v>
      </c>
      <c r="U327" s="229">
        <f t="shared" si="309"/>
        <v>0</v>
      </c>
      <c r="V327" s="229">
        <f t="shared" si="309"/>
        <v>0</v>
      </c>
      <c r="W327" s="229">
        <f t="shared" si="309"/>
        <v>0</v>
      </c>
      <c r="X327" s="229">
        <f t="shared" si="309"/>
        <v>0</v>
      </c>
      <c r="Y327" s="229">
        <f t="shared" si="309"/>
        <v>0</v>
      </c>
      <c r="Z327" s="229">
        <f t="shared" si="309"/>
        <v>0</v>
      </c>
      <c r="AA327" s="229">
        <f t="shared" si="309"/>
        <v>0</v>
      </c>
      <c r="AB327" s="229">
        <f t="shared" si="309"/>
        <v>0</v>
      </c>
      <c r="AC327" s="229">
        <f t="shared" si="309"/>
        <v>0</v>
      </c>
      <c r="AD327" s="229">
        <f t="shared" si="309"/>
        <v>0</v>
      </c>
      <c r="AE327" s="229">
        <f t="shared" si="309"/>
        <v>0</v>
      </c>
      <c r="AF327" s="229">
        <f t="shared" si="309"/>
        <v>0</v>
      </c>
      <c r="AG327" s="229">
        <f t="shared" si="309"/>
        <v>0</v>
      </c>
      <c r="AH327" s="229">
        <f t="shared" si="309"/>
        <v>0</v>
      </c>
      <c r="AI327" s="229">
        <f t="shared" si="309"/>
        <v>0</v>
      </c>
      <c r="AJ327" s="229">
        <f t="shared" si="309"/>
        <v>0</v>
      </c>
      <c r="AK327" s="229">
        <f t="shared" si="309"/>
        <v>0</v>
      </c>
      <c r="AL327" s="229">
        <f t="shared" si="309"/>
        <v>0</v>
      </c>
      <c r="AM327" s="229">
        <f t="shared" si="309"/>
        <v>0</v>
      </c>
      <c r="AN327" s="229">
        <f t="shared" si="309"/>
        <v>0</v>
      </c>
      <c r="AO327" s="229">
        <f t="shared" si="309"/>
        <v>0</v>
      </c>
      <c r="AP327" s="229">
        <f t="shared" si="309"/>
        <v>0</v>
      </c>
      <c r="AQ327" s="229">
        <f t="shared" si="309"/>
        <v>0</v>
      </c>
      <c r="AR327" s="229">
        <f t="shared" si="309"/>
        <v>0</v>
      </c>
      <c r="AS327" s="229">
        <f t="shared" si="309"/>
        <v>0</v>
      </c>
      <c r="AT327" s="229">
        <f t="shared" si="309"/>
        <v>0</v>
      </c>
      <c r="AU327" s="229">
        <f t="shared" si="309"/>
        <v>0</v>
      </c>
      <c r="AV327" s="229">
        <f t="shared" si="309"/>
        <v>0</v>
      </c>
      <c r="AW327" s="229">
        <f t="shared" si="309"/>
        <v>0</v>
      </c>
      <c r="AX327" s="229">
        <f t="shared" si="309"/>
        <v>0</v>
      </c>
      <c r="AY327" s="229">
        <f t="shared" si="309"/>
        <v>0</v>
      </c>
      <c r="AZ327" s="229">
        <f t="shared" si="309"/>
        <v>0</v>
      </c>
      <c r="BA327" s="229">
        <f t="shared" si="309"/>
        <v>0</v>
      </c>
      <c r="BB327" s="229">
        <f t="shared" si="309"/>
        <v>0</v>
      </c>
      <c r="BC327" s="229">
        <f t="shared" si="309"/>
        <v>0</v>
      </c>
      <c r="BD327" s="229">
        <f t="shared" si="309"/>
        <v>0</v>
      </c>
      <c r="BE327" s="229">
        <f t="shared" si="309"/>
        <v>0</v>
      </c>
      <c r="BF327" s="229">
        <f t="shared" si="309"/>
        <v>0</v>
      </c>
      <c r="BG327" s="229">
        <f t="shared" si="309"/>
        <v>0</v>
      </c>
      <c r="BH327" s="229">
        <f t="shared" si="309"/>
        <v>0</v>
      </c>
      <c r="BI327" s="229">
        <f t="shared" si="309"/>
        <v>0</v>
      </c>
      <c r="BJ327" s="229">
        <f t="shared" si="309"/>
        <v>0</v>
      </c>
      <c r="BK327" s="229">
        <f t="shared" si="309"/>
        <v>0</v>
      </c>
      <c r="BL327" s="229">
        <f t="shared" si="309"/>
        <v>0</v>
      </c>
      <c r="BM327" s="229">
        <f t="shared" si="309"/>
        <v>0</v>
      </c>
      <c r="BN327" s="229">
        <f t="shared" si="309"/>
        <v>0</v>
      </c>
      <c r="BO327" s="229">
        <f t="shared" si="308"/>
        <v>0</v>
      </c>
      <c r="BP327" s="229">
        <f t="shared" si="308"/>
        <v>0</v>
      </c>
      <c r="BQ327" s="229">
        <f t="shared" si="308"/>
        <v>0</v>
      </c>
      <c r="BR327" s="229">
        <f t="shared" si="308"/>
        <v>0</v>
      </c>
      <c r="BS327" s="229">
        <f t="shared" si="308"/>
        <v>0</v>
      </c>
      <c r="BT327" s="229">
        <f t="shared" si="308"/>
        <v>0</v>
      </c>
      <c r="BU327" s="229">
        <f t="shared" si="308"/>
        <v>0</v>
      </c>
      <c r="BV327" s="229">
        <f t="shared" si="308"/>
        <v>0</v>
      </c>
      <c r="BW327" s="229">
        <f t="shared" si="308"/>
        <v>0</v>
      </c>
      <c r="BX327" s="229">
        <f t="shared" si="308"/>
        <v>0</v>
      </c>
      <c r="BY327" s="229">
        <f t="shared" si="308"/>
        <v>0</v>
      </c>
      <c r="BZ327" s="229">
        <f t="shared" si="308"/>
        <v>0</v>
      </c>
    </row>
    <row r="328" spans="1:78" x14ac:dyDescent="0.2">
      <c r="A328" s="7" t="str">
        <f t="shared" si="301"/>
        <v>Roll-in 2</v>
      </c>
      <c r="B328" s="7">
        <f t="shared" si="301"/>
        <v>1</v>
      </c>
      <c r="C328" s="7">
        <f t="shared" si="305"/>
        <v>13</v>
      </c>
      <c r="D328" s="165">
        <f t="shared" si="304"/>
        <v>43861</v>
      </c>
      <c r="E328" s="313">
        <f>HLOOKUP(D328,INPUTS!$D$69:$BW$76,IF(B328=1,4,8),FALSE)</f>
        <v>18.929729999999999</v>
      </c>
      <c r="F328" s="77"/>
      <c r="G328" s="229">
        <f t="shared" si="309"/>
        <v>0</v>
      </c>
      <c r="H328" s="229">
        <f t="shared" si="309"/>
        <v>0</v>
      </c>
      <c r="I328" s="229">
        <f t="shared" si="309"/>
        <v>0</v>
      </c>
      <c r="J328" s="229">
        <f t="shared" si="309"/>
        <v>0</v>
      </c>
      <c r="K328" s="229">
        <f t="shared" si="309"/>
        <v>0</v>
      </c>
      <c r="L328" s="229">
        <f t="shared" si="309"/>
        <v>0</v>
      </c>
      <c r="M328" s="229">
        <f t="shared" si="309"/>
        <v>0</v>
      </c>
      <c r="N328" s="229">
        <f t="shared" si="309"/>
        <v>0</v>
      </c>
      <c r="O328" s="229">
        <f t="shared" si="309"/>
        <v>0</v>
      </c>
      <c r="P328" s="229">
        <f t="shared" si="309"/>
        <v>0</v>
      </c>
      <c r="Q328" s="229">
        <f t="shared" si="309"/>
        <v>0</v>
      </c>
      <c r="R328" s="229">
        <f t="shared" si="309"/>
        <v>0</v>
      </c>
      <c r="S328" s="229">
        <f t="shared" si="309"/>
        <v>18.929729999999999</v>
      </c>
      <c r="T328" s="229">
        <f t="shared" si="309"/>
        <v>0</v>
      </c>
      <c r="U328" s="229">
        <f t="shared" si="309"/>
        <v>0</v>
      </c>
      <c r="V328" s="229">
        <f t="shared" si="309"/>
        <v>0</v>
      </c>
      <c r="W328" s="229">
        <f t="shared" si="309"/>
        <v>0</v>
      </c>
      <c r="X328" s="229">
        <f t="shared" si="309"/>
        <v>0</v>
      </c>
      <c r="Y328" s="229">
        <f t="shared" si="309"/>
        <v>0</v>
      </c>
      <c r="Z328" s="229">
        <f t="shared" si="309"/>
        <v>0</v>
      </c>
      <c r="AA328" s="229">
        <f t="shared" si="309"/>
        <v>0</v>
      </c>
      <c r="AB328" s="229">
        <f t="shared" si="309"/>
        <v>0</v>
      </c>
      <c r="AC328" s="229">
        <f t="shared" si="309"/>
        <v>0</v>
      </c>
      <c r="AD328" s="229">
        <f t="shared" si="309"/>
        <v>0</v>
      </c>
      <c r="AE328" s="229">
        <f t="shared" si="309"/>
        <v>0</v>
      </c>
      <c r="AF328" s="229">
        <f t="shared" si="309"/>
        <v>0</v>
      </c>
      <c r="AG328" s="229">
        <f t="shared" si="309"/>
        <v>0</v>
      </c>
      <c r="AH328" s="229">
        <f t="shared" si="309"/>
        <v>0</v>
      </c>
      <c r="AI328" s="229">
        <f t="shared" si="309"/>
        <v>0</v>
      </c>
      <c r="AJ328" s="229">
        <f t="shared" si="309"/>
        <v>0</v>
      </c>
      <c r="AK328" s="229">
        <f t="shared" si="309"/>
        <v>0</v>
      </c>
      <c r="AL328" s="229">
        <f t="shared" si="309"/>
        <v>0</v>
      </c>
      <c r="AM328" s="229">
        <f t="shared" si="309"/>
        <v>0</v>
      </c>
      <c r="AN328" s="229">
        <f t="shared" si="309"/>
        <v>0</v>
      </c>
      <c r="AO328" s="229">
        <f t="shared" si="309"/>
        <v>0</v>
      </c>
      <c r="AP328" s="229">
        <f t="shared" si="309"/>
        <v>0</v>
      </c>
      <c r="AQ328" s="229">
        <f t="shared" si="309"/>
        <v>0</v>
      </c>
      <c r="AR328" s="229">
        <f t="shared" si="309"/>
        <v>0</v>
      </c>
      <c r="AS328" s="229">
        <f t="shared" si="309"/>
        <v>0</v>
      </c>
      <c r="AT328" s="229">
        <f t="shared" si="309"/>
        <v>0</v>
      </c>
      <c r="AU328" s="229">
        <f t="shared" si="309"/>
        <v>0</v>
      </c>
      <c r="AV328" s="229">
        <f t="shared" si="309"/>
        <v>0</v>
      </c>
      <c r="AW328" s="229">
        <f t="shared" si="309"/>
        <v>0</v>
      </c>
      <c r="AX328" s="229">
        <f t="shared" si="309"/>
        <v>0</v>
      </c>
      <c r="AY328" s="229">
        <f t="shared" si="309"/>
        <v>0</v>
      </c>
      <c r="AZ328" s="229">
        <f t="shared" si="309"/>
        <v>0</v>
      </c>
      <c r="BA328" s="229">
        <f t="shared" si="309"/>
        <v>0</v>
      </c>
      <c r="BB328" s="229">
        <f t="shared" si="309"/>
        <v>0</v>
      </c>
      <c r="BC328" s="229">
        <f t="shared" si="309"/>
        <v>0</v>
      </c>
      <c r="BD328" s="229">
        <f t="shared" si="309"/>
        <v>0</v>
      </c>
      <c r="BE328" s="229">
        <f t="shared" si="309"/>
        <v>0</v>
      </c>
      <c r="BF328" s="229">
        <f t="shared" si="309"/>
        <v>0</v>
      </c>
      <c r="BG328" s="229">
        <f t="shared" si="309"/>
        <v>0</v>
      </c>
      <c r="BH328" s="229">
        <f t="shared" si="309"/>
        <v>0</v>
      </c>
      <c r="BI328" s="229">
        <f t="shared" si="309"/>
        <v>0</v>
      </c>
      <c r="BJ328" s="229">
        <f t="shared" si="309"/>
        <v>0</v>
      </c>
      <c r="BK328" s="229">
        <f t="shared" si="309"/>
        <v>0</v>
      </c>
      <c r="BL328" s="229">
        <f t="shared" si="309"/>
        <v>0</v>
      </c>
      <c r="BM328" s="229">
        <f t="shared" si="309"/>
        <v>0</v>
      </c>
      <c r="BN328" s="229">
        <f t="shared" si="309"/>
        <v>0</v>
      </c>
      <c r="BO328" s="229">
        <f t="shared" si="308"/>
        <v>0</v>
      </c>
      <c r="BP328" s="229">
        <f t="shared" si="308"/>
        <v>0</v>
      </c>
      <c r="BQ328" s="229">
        <f t="shared" si="308"/>
        <v>0</v>
      </c>
      <c r="BR328" s="229">
        <f t="shared" si="308"/>
        <v>0</v>
      </c>
      <c r="BS328" s="229">
        <f t="shared" si="308"/>
        <v>0</v>
      </c>
      <c r="BT328" s="229">
        <f t="shared" si="308"/>
        <v>0</v>
      </c>
      <c r="BU328" s="229">
        <f t="shared" si="308"/>
        <v>0</v>
      </c>
      <c r="BV328" s="229">
        <f t="shared" si="308"/>
        <v>0</v>
      </c>
      <c r="BW328" s="229">
        <f t="shared" si="308"/>
        <v>0</v>
      </c>
      <c r="BX328" s="229">
        <f t="shared" si="308"/>
        <v>0</v>
      </c>
      <c r="BY328" s="229">
        <f t="shared" si="308"/>
        <v>0</v>
      </c>
      <c r="BZ328" s="229">
        <f t="shared" si="308"/>
        <v>0</v>
      </c>
    </row>
    <row r="329" spans="1:78" x14ac:dyDescent="0.2">
      <c r="A329" s="7" t="str">
        <f t="shared" si="301"/>
        <v>Roll-in 2</v>
      </c>
      <c r="B329" s="7">
        <f t="shared" si="301"/>
        <v>1</v>
      </c>
      <c r="C329" s="7">
        <f t="shared" si="305"/>
        <v>14</v>
      </c>
      <c r="D329" s="165">
        <f t="shared" si="304"/>
        <v>43890</v>
      </c>
      <c r="E329" s="313">
        <f>HLOOKUP(D329,INPUTS!$D$69:$BW$76,IF(B329=1,4,8),FALSE)</f>
        <v>42.115449999999996</v>
      </c>
      <c r="F329" s="77"/>
      <c r="G329" s="229">
        <f t="shared" si="309"/>
        <v>0</v>
      </c>
      <c r="H329" s="229">
        <f t="shared" si="309"/>
        <v>0</v>
      </c>
      <c r="I329" s="229">
        <f t="shared" si="309"/>
        <v>0</v>
      </c>
      <c r="J329" s="229">
        <f t="shared" si="309"/>
        <v>0</v>
      </c>
      <c r="K329" s="229">
        <f t="shared" si="309"/>
        <v>0</v>
      </c>
      <c r="L329" s="229">
        <f t="shared" si="309"/>
        <v>0</v>
      </c>
      <c r="M329" s="229">
        <f t="shared" si="309"/>
        <v>0</v>
      </c>
      <c r="N329" s="229">
        <f t="shared" si="309"/>
        <v>0</v>
      </c>
      <c r="O329" s="229">
        <f t="shared" si="309"/>
        <v>0</v>
      </c>
      <c r="P329" s="229">
        <f t="shared" si="309"/>
        <v>0</v>
      </c>
      <c r="Q329" s="229">
        <f t="shared" si="309"/>
        <v>0</v>
      </c>
      <c r="R329" s="229">
        <f t="shared" si="309"/>
        <v>0</v>
      </c>
      <c r="S329" s="229">
        <f t="shared" si="309"/>
        <v>0</v>
      </c>
      <c r="T329" s="229">
        <f t="shared" si="309"/>
        <v>42.115449999999996</v>
      </c>
      <c r="U329" s="229">
        <f t="shared" si="309"/>
        <v>0</v>
      </c>
      <c r="V329" s="229">
        <f t="shared" si="309"/>
        <v>0</v>
      </c>
      <c r="W329" s="229">
        <f t="shared" si="309"/>
        <v>0</v>
      </c>
      <c r="X329" s="229">
        <f t="shared" si="309"/>
        <v>0</v>
      </c>
      <c r="Y329" s="229">
        <f t="shared" si="309"/>
        <v>0</v>
      </c>
      <c r="Z329" s="229">
        <f t="shared" si="309"/>
        <v>0</v>
      </c>
      <c r="AA329" s="229">
        <f t="shared" si="309"/>
        <v>0</v>
      </c>
      <c r="AB329" s="229">
        <f t="shared" si="309"/>
        <v>0</v>
      </c>
      <c r="AC329" s="229">
        <f t="shared" si="309"/>
        <v>0</v>
      </c>
      <c r="AD329" s="229">
        <f t="shared" si="309"/>
        <v>0</v>
      </c>
      <c r="AE329" s="229">
        <f t="shared" si="309"/>
        <v>0</v>
      </c>
      <c r="AF329" s="229">
        <f t="shared" si="309"/>
        <v>0</v>
      </c>
      <c r="AG329" s="229">
        <f t="shared" si="309"/>
        <v>0</v>
      </c>
      <c r="AH329" s="229">
        <f t="shared" si="309"/>
        <v>0</v>
      </c>
      <c r="AI329" s="229">
        <f t="shared" si="309"/>
        <v>0</v>
      </c>
      <c r="AJ329" s="229">
        <f t="shared" si="309"/>
        <v>0</v>
      </c>
      <c r="AK329" s="229">
        <f t="shared" si="309"/>
        <v>0</v>
      </c>
      <c r="AL329" s="229">
        <f t="shared" si="309"/>
        <v>0</v>
      </c>
      <c r="AM329" s="229">
        <f t="shared" si="309"/>
        <v>0</v>
      </c>
      <c r="AN329" s="229">
        <f t="shared" si="309"/>
        <v>0</v>
      </c>
      <c r="AO329" s="229">
        <f t="shared" si="309"/>
        <v>0</v>
      </c>
      <c r="AP329" s="229">
        <f t="shared" si="309"/>
        <v>0</v>
      </c>
      <c r="AQ329" s="229">
        <f t="shared" si="309"/>
        <v>0</v>
      </c>
      <c r="AR329" s="229">
        <f t="shared" si="309"/>
        <v>0</v>
      </c>
      <c r="AS329" s="229">
        <f t="shared" si="309"/>
        <v>0</v>
      </c>
      <c r="AT329" s="229">
        <f t="shared" si="309"/>
        <v>0</v>
      </c>
      <c r="AU329" s="229">
        <f t="shared" si="309"/>
        <v>0</v>
      </c>
      <c r="AV329" s="229">
        <f t="shared" si="309"/>
        <v>0</v>
      </c>
      <c r="AW329" s="229">
        <f t="shared" si="309"/>
        <v>0</v>
      </c>
      <c r="AX329" s="229">
        <f t="shared" si="309"/>
        <v>0</v>
      </c>
      <c r="AY329" s="229">
        <f t="shared" si="309"/>
        <v>0</v>
      </c>
      <c r="AZ329" s="229">
        <f t="shared" si="309"/>
        <v>0</v>
      </c>
      <c r="BA329" s="229">
        <f t="shared" si="309"/>
        <v>0</v>
      </c>
      <c r="BB329" s="229">
        <f t="shared" si="309"/>
        <v>0</v>
      </c>
      <c r="BC329" s="229">
        <f t="shared" si="309"/>
        <v>0</v>
      </c>
      <c r="BD329" s="229">
        <f t="shared" si="309"/>
        <v>0</v>
      </c>
      <c r="BE329" s="229">
        <f t="shared" si="309"/>
        <v>0</v>
      </c>
      <c r="BF329" s="229">
        <f t="shared" si="309"/>
        <v>0</v>
      </c>
      <c r="BG329" s="229">
        <f t="shared" si="309"/>
        <v>0</v>
      </c>
      <c r="BH329" s="229">
        <f t="shared" si="309"/>
        <v>0</v>
      </c>
      <c r="BI329" s="229">
        <f t="shared" si="309"/>
        <v>0</v>
      </c>
      <c r="BJ329" s="229">
        <f t="shared" si="309"/>
        <v>0</v>
      </c>
      <c r="BK329" s="229">
        <f t="shared" si="309"/>
        <v>0</v>
      </c>
      <c r="BL329" s="229">
        <f t="shared" si="309"/>
        <v>0</v>
      </c>
      <c r="BM329" s="229">
        <f t="shared" si="309"/>
        <v>0</v>
      </c>
      <c r="BN329" s="229">
        <f t="shared" si="309"/>
        <v>0</v>
      </c>
      <c r="BO329" s="229">
        <f t="shared" si="308"/>
        <v>0</v>
      </c>
      <c r="BP329" s="229">
        <f t="shared" si="308"/>
        <v>0</v>
      </c>
      <c r="BQ329" s="229">
        <f t="shared" si="308"/>
        <v>0</v>
      </c>
      <c r="BR329" s="229">
        <f t="shared" si="308"/>
        <v>0</v>
      </c>
      <c r="BS329" s="229">
        <f t="shared" si="308"/>
        <v>0</v>
      </c>
      <c r="BT329" s="229">
        <f t="shared" si="308"/>
        <v>0</v>
      </c>
      <c r="BU329" s="229">
        <f t="shared" si="308"/>
        <v>0</v>
      </c>
      <c r="BV329" s="229">
        <f t="shared" si="308"/>
        <v>0</v>
      </c>
      <c r="BW329" s="229">
        <f t="shared" si="308"/>
        <v>0</v>
      </c>
      <c r="BX329" s="229">
        <f t="shared" si="308"/>
        <v>0</v>
      </c>
      <c r="BY329" s="229">
        <f t="shared" si="308"/>
        <v>0</v>
      </c>
      <c r="BZ329" s="229">
        <f t="shared" si="308"/>
        <v>0</v>
      </c>
    </row>
    <row r="330" spans="1:78" x14ac:dyDescent="0.2">
      <c r="A330" s="7" t="str">
        <f t="shared" si="301"/>
        <v>Roll-in 3</v>
      </c>
      <c r="B330" s="7">
        <f t="shared" si="301"/>
        <v>1</v>
      </c>
      <c r="C330" s="7">
        <f t="shared" si="305"/>
        <v>15</v>
      </c>
      <c r="D330" s="165">
        <f t="shared" si="304"/>
        <v>43921</v>
      </c>
      <c r="E330" s="313">
        <f>HLOOKUP(D330,INPUTS!$D$69:$BW$76,IF(B330=1,4,8),FALSE)</f>
        <v>67.640539999999987</v>
      </c>
      <c r="F330" s="77"/>
      <c r="G330" s="229">
        <f t="shared" si="309"/>
        <v>0</v>
      </c>
      <c r="H330" s="229">
        <f t="shared" si="309"/>
        <v>0</v>
      </c>
      <c r="I330" s="229">
        <f t="shared" si="309"/>
        <v>0</v>
      </c>
      <c r="J330" s="229">
        <f t="shared" si="309"/>
        <v>0</v>
      </c>
      <c r="K330" s="229">
        <f t="shared" si="309"/>
        <v>0</v>
      </c>
      <c r="L330" s="229">
        <f t="shared" si="309"/>
        <v>0</v>
      </c>
      <c r="M330" s="229">
        <f t="shared" si="309"/>
        <v>0</v>
      </c>
      <c r="N330" s="229">
        <f t="shared" si="309"/>
        <v>0</v>
      </c>
      <c r="O330" s="229">
        <f t="shared" si="309"/>
        <v>0</v>
      </c>
      <c r="P330" s="229">
        <f t="shared" si="309"/>
        <v>0</v>
      </c>
      <c r="Q330" s="229">
        <f t="shared" si="309"/>
        <v>0</v>
      </c>
      <c r="R330" s="229">
        <f t="shared" si="309"/>
        <v>0</v>
      </c>
      <c r="S330" s="229">
        <f t="shared" si="309"/>
        <v>0</v>
      </c>
      <c r="T330" s="229">
        <f t="shared" si="309"/>
        <v>0</v>
      </c>
      <c r="U330" s="229">
        <f t="shared" si="309"/>
        <v>67.640539999999987</v>
      </c>
      <c r="V330" s="229">
        <f t="shared" ref="V330:BZ334" si="310">IF(V$9=$D330,$E330,0)</f>
        <v>0</v>
      </c>
      <c r="W330" s="229">
        <f t="shared" si="310"/>
        <v>0</v>
      </c>
      <c r="X330" s="229">
        <f t="shared" si="310"/>
        <v>0</v>
      </c>
      <c r="Y330" s="229">
        <f t="shared" si="310"/>
        <v>0</v>
      </c>
      <c r="Z330" s="229">
        <f t="shared" si="310"/>
        <v>0</v>
      </c>
      <c r="AA330" s="229">
        <f t="shared" si="310"/>
        <v>0</v>
      </c>
      <c r="AB330" s="229">
        <f t="shared" si="310"/>
        <v>0</v>
      </c>
      <c r="AC330" s="229">
        <f t="shared" si="310"/>
        <v>0</v>
      </c>
      <c r="AD330" s="229">
        <f t="shared" si="310"/>
        <v>0</v>
      </c>
      <c r="AE330" s="229">
        <f t="shared" si="310"/>
        <v>0</v>
      </c>
      <c r="AF330" s="229">
        <f t="shared" si="310"/>
        <v>0</v>
      </c>
      <c r="AG330" s="229">
        <f t="shared" si="310"/>
        <v>0</v>
      </c>
      <c r="AH330" s="229">
        <f t="shared" si="310"/>
        <v>0</v>
      </c>
      <c r="AI330" s="229">
        <f t="shared" si="310"/>
        <v>0</v>
      </c>
      <c r="AJ330" s="229">
        <f t="shared" si="310"/>
        <v>0</v>
      </c>
      <c r="AK330" s="229">
        <f t="shared" si="310"/>
        <v>0</v>
      </c>
      <c r="AL330" s="229">
        <f t="shared" si="310"/>
        <v>0</v>
      </c>
      <c r="AM330" s="229">
        <f t="shared" si="310"/>
        <v>0</v>
      </c>
      <c r="AN330" s="229">
        <f t="shared" si="310"/>
        <v>0</v>
      </c>
      <c r="AO330" s="229">
        <f t="shared" si="310"/>
        <v>0</v>
      </c>
      <c r="AP330" s="229">
        <f t="shared" si="310"/>
        <v>0</v>
      </c>
      <c r="AQ330" s="229">
        <f t="shared" si="310"/>
        <v>0</v>
      </c>
      <c r="AR330" s="229">
        <f t="shared" si="310"/>
        <v>0</v>
      </c>
      <c r="AS330" s="229">
        <f t="shared" si="310"/>
        <v>0</v>
      </c>
      <c r="AT330" s="229">
        <f t="shared" si="310"/>
        <v>0</v>
      </c>
      <c r="AU330" s="229">
        <f t="shared" si="310"/>
        <v>0</v>
      </c>
      <c r="AV330" s="229">
        <f t="shared" si="310"/>
        <v>0</v>
      </c>
      <c r="AW330" s="229">
        <f t="shared" si="310"/>
        <v>0</v>
      </c>
      <c r="AX330" s="229">
        <f t="shared" si="310"/>
        <v>0</v>
      </c>
      <c r="AY330" s="229">
        <f t="shared" si="310"/>
        <v>0</v>
      </c>
      <c r="AZ330" s="229">
        <f t="shared" si="310"/>
        <v>0</v>
      </c>
      <c r="BA330" s="229">
        <f t="shared" si="310"/>
        <v>0</v>
      </c>
      <c r="BB330" s="229">
        <f t="shared" si="310"/>
        <v>0</v>
      </c>
      <c r="BC330" s="229">
        <f t="shared" si="310"/>
        <v>0</v>
      </c>
      <c r="BD330" s="229">
        <f t="shared" si="310"/>
        <v>0</v>
      </c>
      <c r="BE330" s="229">
        <f t="shared" si="310"/>
        <v>0</v>
      </c>
      <c r="BF330" s="229">
        <f t="shared" si="310"/>
        <v>0</v>
      </c>
      <c r="BG330" s="229">
        <f t="shared" si="310"/>
        <v>0</v>
      </c>
      <c r="BH330" s="229">
        <f t="shared" si="310"/>
        <v>0</v>
      </c>
      <c r="BI330" s="229">
        <f t="shared" si="310"/>
        <v>0</v>
      </c>
      <c r="BJ330" s="229">
        <f t="shared" si="310"/>
        <v>0</v>
      </c>
      <c r="BK330" s="229">
        <f t="shared" si="310"/>
        <v>0</v>
      </c>
      <c r="BL330" s="229">
        <f t="shared" si="310"/>
        <v>0</v>
      </c>
      <c r="BM330" s="229">
        <f t="shared" si="310"/>
        <v>0</v>
      </c>
      <c r="BN330" s="229">
        <f t="shared" si="310"/>
        <v>0</v>
      </c>
      <c r="BO330" s="229">
        <f t="shared" si="310"/>
        <v>0</v>
      </c>
      <c r="BP330" s="229">
        <f t="shared" si="310"/>
        <v>0</v>
      </c>
      <c r="BQ330" s="229">
        <f t="shared" si="310"/>
        <v>0</v>
      </c>
      <c r="BR330" s="229">
        <f t="shared" si="310"/>
        <v>0</v>
      </c>
      <c r="BS330" s="229">
        <f t="shared" si="310"/>
        <v>0</v>
      </c>
      <c r="BT330" s="229">
        <f t="shared" si="310"/>
        <v>0</v>
      </c>
      <c r="BU330" s="229">
        <f t="shared" si="310"/>
        <v>0</v>
      </c>
      <c r="BV330" s="229">
        <f t="shared" si="310"/>
        <v>0</v>
      </c>
      <c r="BW330" s="229">
        <f t="shared" si="310"/>
        <v>0</v>
      </c>
      <c r="BX330" s="229">
        <f t="shared" si="310"/>
        <v>0</v>
      </c>
      <c r="BY330" s="229">
        <f t="shared" si="310"/>
        <v>0</v>
      </c>
      <c r="BZ330" s="229">
        <f t="shared" si="310"/>
        <v>0</v>
      </c>
    </row>
    <row r="331" spans="1:78" x14ac:dyDescent="0.2">
      <c r="A331" s="7" t="str">
        <f t="shared" si="301"/>
        <v>Roll-in 3</v>
      </c>
      <c r="B331" s="7">
        <f t="shared" si="301"/>
        <v>1</v>
      </c>
      <c r="C331" s="7">
        <f t="shared" si="305"/>
        <v>16</v>
      </c>
      <c r="D331" s="165">
        <f t="shared" si="304"/>
        <v>43951</v>
      </c>
      <c r="E331" s="313">
        <f>HLOOKUP(D331,INPUTS!$D$69:$BW$76,IF(B331=1,4,8),FALSE)</f>
        <v>9.6178800000000013</v>
      </c>
      <c r="F331" s="77"/>
      <c r="G331" s="229">
        <f t="shared" ref="G331:BN335" si="311">IF(G$9=$D331,$E331,0)</f>
        <v>0</v>
      </c>
      <c r="H331" s="229">
        <f t="shared" si="311"/>
        <v>0</v>
      </c>
      <c r="I331" s="229">
        <f t="shared" si="311"/>
        <v>0</v>
      </c>
      <c r="J331" s="229">
        <f t="shared" si="311"/>
        <v>0</v>
      </c>
      <c r="K331" s="229">
        <f t="shared" si="311"/>
        <v>0</v>
      </c>
      <c r="L331" s="229">
        <f t="shared" si="311"/>
        <v>0</v>
      </c>
      <c r="M331" s="229">
        <f t="shared" si="311"/>
        <v>0</v>
      </c>
      <c r="N331" s="229">
        <f t="shared" si="311"/>
        <v>0</v>
      </c>
      <c r="O331" s="229">
        <f t="shared" si="311"/>
        <v>0</v>
      </c>
      <c r="P331" s="229">
        <f t="shared" si="311"/>
        <v>0</v>
      </c>
      <c r="Q331" s="229">
        <f t="shared" si="311"/>
        <v>0</v>
      </c>
      <c r="R331" s="229">
        <f t="shared" si="311"/>
        <v>0</v>
      </c>
      <c r="S331" s="229">
        <f t="shared" si="311"/>
        <v>0</v>
      </c>
      <c r="T331" s="229">
        <f t="shared" si="311"/>
        <v>0</v>
      </c>
      <c r="U331" s="229">
        <f t="shared" si="311"/>
        <v>0</v>
      </c>
      <c r="V331" s="229">
        <f t="shared" si="311"/>
        <v>9.6178800000000013</v>
      </c>
      <c r="W331" s="229">
        <f t="shared" si="311"/>
        <v>0</v>
      </c>
      <c r="X331" s="229">
        <f t="shared" si="311"/>
        <v>0</v>
      </c>
      <c r="Y331" s="229">
        <f t="shared" si="311"/>
        <v>0</v>
      </c>
      <c r="Z331" s="229">
        <f t="shared" si="311"/>
        <v>0</v>
      </c>
      <c r="AA331" s="229">
        <f t="shared" si="311"/>
        <v>0</v>
      </c>
      <c r="AB331" s="229">
        <f t="shared" si="311"/>
        <v>0</v>
      </c>
      <c r="AC331" s="229">
        <f t="shared" si="311"/>
        <v>0</v>
      </c>
      <c r="AD331" s="229">
        <f t="shared" si="311"/>
        <v>0</v>
      </c>
      <c r="AE331" s="229">
        <f t="shared" si="311"/>
        <v>0</v>
      </c>
      <c r="AF331" s="229">
        <f t="shared" si="311"/>
        <v>0</v>
      </c>
      <c r="AG331" s="229">
        <f t="shared" si="311"/>
        <v>0</v>
      </c>
      <c r="AH331" s="229">
        <f t="shared" si="311"/>
        <v>0</v>
      </c>
      <c r="AI331" s="229">
        <f t="shared" si="311"/>
        <v>0</v>
      </c>
      <c r="AJ331" s="229">
        <f t="shared" si="311"/>
        <v>0</v>
      </c>
      <c r="AK331" s="229">
        <f t="shared" si="311"/>
        <v>0</v>
      </c>
      <c r="AL331" s="229">
        <f t="shared" si="311"/>
        <v>0</v>
      </c>
      <c r="AM331" s="229">
        <f t="shared" si="311"/>
        <v>0</v>
      </c>
      <c r="AN331" s="229">
        <f t="shared" si="311"/>
        <v>0</v>
      </c>
      <c r="AO331" s="229">
        <f t="shared" si="311"/>
        <v>0</v>
      </c>
      <c r="AP331" s="229">
        <f t="shared" si="311"/>
        <v>0</v>
      </c>
      <c r="AQ331" s="229">
        <f t="shared" si="311"/>
        <v>0</v>
      </c>
      <c r="AR331" s="229">
        <f t="shared" si="311"/>
        <v>0</v>
      </c>
      <c r="AS331" s="229">
        <f t="shared" si="311"/>
        <v>0</v>
      </c>
      <c r="AT331" s="229">
        <f t="shared" si="311"/>
        <v>0</v>
      </c>
      <c r="AU331" s="229">
        <f t="shared" si="311"/>
        <v>0</v>
      </c>
      <c r="AV331" s="229">
        <f t="shared" si="311"/>
        <v>0</v>
      </c>
      <c r="AW331" s="229">
        <f t="shared" si="311"/>
        <v>0</v>
      </c>
      <c r="AX331" s="229">
        <f t="shared" si="311"/>
        <v>0</v>
      </c>
      <c r="AY331" s="229">
        <f t="shared" si="311"/>
        <v>0</v>
      </c>
      <c r="AZ331" s="229">
        <f t="shared" si="311"/>
        <v>0</v>
      </c>
      <c r="BA331" s="229">
        <f t="shared" si="311"/>
        <v>0</v>
      </c>
      <c r="BB331" s="229">
        <f t="shared" si="311"/>
        <v>0</v>
      </c>
      <c r="BC331" s="229">
        <f t="shared" si="311"/>
        <v>0</v>
      </c>
      <c r="BD331" s="229">
        <f t="shared" si="311"/>
        <v>0</v>
      </c>
      <c r="BE331" s="229">
        <f t="shared" si="311"/>
        <v>0</v>
      </c>
      <c r="BF331" s="229">
        <f t="shared" si="311"/>
        <v>0</v>
      </c>
      <c r="BG331" s="229">
        <f t="shared" si="311"/>
        <v>0</v>
      </c>
      <c r="BH331" s="229">
        <f t="shared" si="311"/>
        <v>0</v>
      </c>
      <c r="BI331" s="229">
        <f t="shared" si="311"/>
        <v>0</v>
      </c>
      <c r="BJ331" s="229">
        <f t="shared" si="311"/>
        <v>0</v>
      </c>
      <c r="BK331" s="229">
        <f t="shared" si="311"/>
        <v>0</v>
      </c>
      <c r="BL331" s="229">
        <f t="shared" si="311"/>
        <v>0</v>
      </c>
      <c r="BM331" s="229">
        <f t="shared" si="311"/>
        <v>0</v>
      </c>
      <c r="BN331" s="229">
        <f t="shared" si="311"/>
        <v>0</v>
      </c>
      <c r="BO331" s="229">
        <f t="shared" si="310"/>
        <v>0</v>
      </c>
      <c r="BP331" s="229">
        <f t="shared" si="310"/>
        <v>0</v>
      </c>
      <c r="BQ331" s="229">
        <f t="shared" si="310"/>
        <v>0</v>
      </c>
      <c r="BR331" s="229">
        <f t="shared" si="310"/>
        <v>0</v>
      </c>
      <c r="BS331" s="229">
        <f t="shared" si="310"/>
        <v>0</v>
      </c>
      <c r="BT331" s="229">
        <f t="shared" si="310"/>
        <v>0</v>
      </c>
      <c r="BU331" s="229">
        <f t="shared" si="310"/>
        <v>0</v>
      </c>
      <c r="BV331" s="229">
        <f t="shared" si="310"/>
        <v>0</v>
      </c>
      <c r="BW331" s="229">
        <f t="shared" si="310"/>
        <v>0</v>
      </c>
      <c r="BX331" s="229">
        <f t="shared" si="310"/>
        <v>0</v>
      </c>
      <c r="BY331" s="229">
        <f t="shared" si="310"/>
        <v>0</v>
      </c>
      <c r="BZ331" s="229">
        <f t="shared" si="310"/>
        <v>0</v>
      </c>
    </row>
    <row r="332" spans="1:78" x14ac:dyDescent="0.2">
      <c r="A332" s="7" t="str">
        <f t="shared" si="301"/>
        <v>Roll-in 3</v>
      </c>
      <c r="B332" s="7">
        <f t="shared" si="301"/>
        <v>1</v>
      </c>
      <c r="C332" s="7">
        <f t="shared" si="305"/>
        <v>17</v>
      </c>
      <c r="D332" s="165">
        <f t="shared" si="304"/>
        <v>43982</v>
      </c>
      <c r="E332" s="313">
        <f>HLOOKUP(D332,INPUTS!$D$69:$BW$76,IF(B332=1,4,8),FALSE)</f>
        <v>0.26779000000000003</v>
      </c>
      <c r="F332" s="77"/>
      <c r="G332" s="229">
        <f t="shared" si="311"/>
        <v>0</v>
      </c>
      <c r="H332" s="229">
        <f t="shared" si="311"/>
        <v>0</v>
      </c>
      <c r="I332" s="229">
        <f t="shared" si="311"/>
        <v>0</v>
      </c>
      <c r="J332" s="229">
        <f t="shared" si="311"/>
        <v>0</v>
      </c>
      <c r="K332" s="229">
        <f t="shared" si="311"/>
        <v>0</v>
      </c>
      <c r="L332" s="229">
        <f t="shared" si="311"/>
        <v>0</v>
      </c>
      <c r="M332" s="229">
        <f t="shared" si="311"/>
        <v>0</v>
      </c>
      <c r="N332" s="229">
        <f t="shared" si="311"/>
        <v>0</v>
      </c>
      <c r="O332" s="229">
        <f t="shared" si="311"/>
        <v>0</v>
      </c>
      <c r="P332" s="229">
        <f t="shared" si="311"/>
        <v>0</v>
      </c>
      <c r="Q332" s="229">
        <f t="shared" si="311"/>
        <v>0</v>
      </c>
      <c r="R332" s="229">
        <f t="shared" si="311"/>
        <v>0</v>
      </c>
      <c r="S332" s="229">
        <f t="shared" si="311"/>
        <v>0</v>
      </c>
      <c r="T332" s="229">
        <f t="shared" si="311"/>
        <v>0</v>
      </c>
      <c r="U332" s="229">
        <f t="shared" si="311"/>
        <v>0</v>
      </c>
      <c r="V332" s="229">
        <f t="shared" si="311"/>
        <v>0</v>
      </c>
      <c r="W332" s="229">
        <f t="shared" si="311"/>
        <v>0.26779000000000003</v>
      </c>
      <c r="X332" s="229">
        <f t="shared" si="311"/>
        <v>0</v>
      </c>
      <c r="Y332" s="229">
        <f t="shared" si="311"/>
        <v>0</v>
      </c>
      <c r="Z332" s="229">
        <f t="shared" si="311"/>
        <v>0</v>
      </c>
      <c r="AA332" s="229">
        <f t="shared" si="311"/>
        <v>0</v>
      </c>
      <c r="AB332" s="229">
        <f t="shared" si="311"/>
        <v>0</v>
      </c>
      <c r="AC332" s="229">
        <f t="shared" si="311"/>
        <v>0</v>
      </c>
      <c r="AD332" s="229">
        <f t="shared" si="311"/>
        <v>0</v>
      </c>
      <c r="AE332" s="229">
        <f t="shared" si="311"/>
        <v>0</v>
      </c>
      <c r="AF332" s="229">
        <f t="shared" si="311"/>
        <v>0</v>
      </c>
      <c r="AG332" s="229">
        <f t="shared" si="311"/>
        <v>0</v>
      </c>
      <c r="AH332" s="229">
        <f t="shared" si="311"/>
        <v>0</v>
      </c>
      <c r="AI332" s="229">
        <f t="shared" si="311"/>
        <v>0</v>
      </c>
      <c r="AJ332" s="229">
        <f t="shared" si="311"/>
        <v>0</v>
      </c>
      <c r="AK332" s="229">
        <f t="shared" si="311"/>
        <v>0</v>
      </c>
      <c r="AL332" s="229">
        <f t="shared" si="311"/>
        <v>0</v>
      </c>
      <c r="AM332" s="229">
        <f t="shared" si="311"/>
        <v>0</v>
      </c>
      <c r="AN332" s="229">
        <f t="shared" si="311"/>
        <v>0</v>
      </c>
      <c r="AO332" s="229">
        <f t="shared" si="311"/>
        <v>0</v>
      </c>
      <c r="AP332" s="229">
        <f t="shared" si="311"/>
        <v>0</v>
      </c>
      <c r="AQ332" s="229">
        <f t="shared" si="311"/>
        <v>0</v>
      </c>
      <c r="AR332" s="229">
        <f t="shared" si="311"/>
        <v>0</v>
      </c>
      <c r="AS332" s="229">
        <f t="shared" si="311"/>
        <v>0</v>
      </c>
      <c r="AT332" s="229">
        <f t="shared" si="311"/>
        <v>0</v>
      </c>
      <c r="AU332" s="229">
        <f t="shared" si="311"/>
        <v>0</v>
      </c>
      <c r="AV332" s="229">
        <f t="shared" si="311"/>
        <v>0</v>
      </c>
      <c r="AW332" s="229">
        <f t="shared" si="311"/>
        <v>0</v>
      </c>
      <c r="AX332" s="229">
        <f t="shared" si="311"/>
        <v>0</v>
      </c>
      <c r="AY332" s="229">
        <f t="shared" si="311"/>
        <v>0</v>
      </c>
      <c r="AZ332" s="229">
        <f t="shared" si="311"/>
        <v>0</v>
      </c>
      <c r="BA332" s="229">
        <f t="shared" si="311"/>
        <v>0</v>
      </c>
      <c r="BB332" s="229">
        <f t="shared" si="311"/>
        <v>0</v>
      </c>
      <c r="BC332" s="229">
        <f t="shared" si="311"/>
        <v>0</v>
      </c>
      <c r="BD332" s="229">
        <f t="shared" si="311"/>
        <v>0</v>
      </c>
      <c r="BE332" s="229">
        <f t="shared" si="311"/>
        <v>0</v>
      </c>
      <c r="BF332" s="229">
        <f t="shared" si="311"/>
        <v>0</v>
      </c>
      <c r="BG332" s="229">
        <f t="shared" si="311"/>
        <v>0</v>
      </c>
      <c r="BH332" s="229">
        <f t="shared" si="311"/>
        <v>0</v>
      </c>
      <c r="BI332" s="229">
        <f t="shared" si="311"/>
        <v>0</v>
      </c>
      <c r="BJ332" s="229">
        <f t="shared" si="311"/>
        <v>0</v>
      </c>
      <c r="BK332" s="229">
        <f t="shared" si="311"/>
        <v>0</v>
      </c>
      <c r="BL332" s="229">
        <f t="shared" si="311"/>
        <v>0</v>
      </c>
      <c r="BM332" s="229">
        <f t="shared" si="311"/>
        <v>0</v>
      </c>
      <c r="BN332" s="229">
        <f t="shared" si="311"/>
        <v>0</v>
      </c>
      <c r="BO332" s="229">
        <f t="shared" si="310"/>
        <v>0</v>
      </c>
      <c r="BP332" s="229">
        <f t="shared" si="310"/>
        <v>0</v>
      </c>
      <c r="BQ332" s="229">
        <f t="shared" si="310"/>
        <v>0</v>
      </c>
      <c r="BR332" s="229">
        <f t="shared" si="310"/>
        <v>0</v>
      </c>
      <c r="BS332" s="229">
        <f t="shared" si="310"/>
        <v>0</v>
      </c>
      <c r="BT332" s="229">
        <f t="shared" si="310"/>
        <v>0</v>
      </c>
      <c r="BU332" s="229">
        <f t="shared" si="310"/>
        <v>0</v>
      </c>
      <c r="BV332" s="229">
        <f t="shared" si="310"/>
        <v>0</v>
      </c>
      <c r="BW332" s="229">
        <f t="shared" si="310"/>
        <v>0</v>
      </c>
      <c r="BX332" s="229">
        <f t="shared" si="310"/>
        <v>0</v>
      </c>
      <c r="BY332" s="229">
        <f t="shared" si="310"/>
        <v>0</v>
      </c>
      <c r="BZ332" s="229">
        <f t="shared" si="310"/>
        <v>0</v>
      </c>
    </row>
    <row r="333" spans="1:78" x14ac:dyDescent="0.2">
      <c r="A333" s="7" t="str">
        <f t="shared" si="301"/>
        <v>Roll-in 3</v>
      </c>
      <c r="B333" s="7">
        <f t="shared" si="301"/>
        <v>1</v>
      </c>
      <c r="C333" s="7">
        <f t="shared" si="305"/>
        <v>18</v>
      </c>
      <c r="D333" s="165">
        <f t="shared" si="304"/>
        <v>44012</v>
      </c>
      <c r="E333" s="313">
        <f>HLOOKUP(D333,INPUTS!$D$69:$BW$76,IF(B333=1,4,8),FALSE)</f>
        <v>0</v>
      </c>
      <c r="F333" s="77"/>
      <c r="G333" s="229">
        <f t="shared" si="311"/>
        <v>0</v>
      </c>
      <c r="H333" s="229">
        <f t="shared" si="311"/>
        <v>0</v>
      </c>
      <c r="I333" s="229">
        <f t="shared" si="311"/>
        <v>0</v>
      </c>
      <c r="J333" s="229">
        <f t="shared" si="311"/>
        <v>0</v>
      </c>
      <c r="K333" s="229">
        <f t="shared" si="311"/>
        <v>0</v>
      </c>
      <c r="L333" s="229">
        <f t="shared" si="311"/>
        <v>0</v>
      </c>
      <c r="M333" s="229">
        <f t="shared" si="311"/>
        <v>0</v>
      </c>
      <c r="N333" s="229">
        <f t="shared" si="311"/>
        <v>0</v>
      </c>
      <c r="O333" s="229">
        <f t="shared" si="311"/>
        <v>0</v>
      </c>
      <c r="P333" s="229">
        <f t="shared" si="311"/>
        <v>0</v>
      </c>
      <c r="Q333" s="229">
        <f t="shared" si="311"/>
        <v>0</v>
      </c>
      <c r="R333" s="229">
        <f t="shared" si="311"/>
        <v>0</v>
      </c>
      <c r="S333" s="229">
        <f t="shared" si="311"/>
        <v>0</v>
      </c>
      <c r="T333" s="229">
        <f t="shared" si="311"/>
        <v>0</v>
      </c>
      <c r="U333" s="229">
        <f t="shared" si="311"/>
        <v>0</v>
      </c>
      <c r="V333" s="229">
        <f t="shared" si="311"/>
        <v>0</v>
      </c>
      <c r="W333" s="229">
        <f t="shared" si="311"/>
        <v>0</v>
      </c>
      <c r="X333" s="229">
        <f t="shared" si="311"/>
        <v>0</v>
      </c>
      <c r="Y333" s="229">
        <f t="shared" si="311"/>
        <v>0</v>
      </c>
      <c r="Z333" s="229">
        <f t="shared" si="311"/>
        <v>0</v>
      </c>
      <c r="AA333" s="229">
        <f t="shared" si="311"/>
        <v>0</v>
      </c>
      <c r="AB333" s="229">
        <f t="shared" si="311"/>
        <v>0</v>
      </c>
      <c r="AC333" s="229">
        <f t="shared" si="311"/>
        <v>0</v>
      </c>
      <c r="AD333" s="229">
        <f t="shared" si="311"/>
        <v>0</v>
      </c>
      <c r="AE333" s="229">
        <f t="shared" si="311"/>
        <v>0</v>
      </c>
      <c r="AF333" s="229">
        <f t="shared" si="311"/>
        <v>0</v>
      </c>
      <c r="AG333" s="229">
        <f t="shared" si="311"/>
        <v>0</v>
      </c>
      <c r="AH333" s="229">
        <f t="shared" si="311"/>
        <v>0</v>
      </c>
      <c r="AI333" s="229">
        <f t="shared" si="311"/>
        <v>0</v>
      </c>
      <c r="AJ333" s="229">
        <f t="shared" si="311"/>
        <v>0</v>
      </c>
      <c r="AK333" s="229">
        <f t="shared" si="311"/>
        <v>0</v>
      </c>
      <c r="AL333" s="229">
        <f t="shared" si="311"/>
        <v>0</v>
      </c>
      <c r="AM333" s="229">
        <f t="shared" si="311"/>
        <v>0</v>
      </c>
      <c r="AN333" s="229">
        <f t="shared" si="311"/>
        <v>0</v>
      </c>
      <c r="AO333" s="229">
        <f t="shared" si="311"/>
        <v>0</v>
      </c>
      <c r="AP333" s="229">
        <f t="shared" si="311"/>
        <v>0</v>
      </c>
      <c r="AQ333" s="229">
        <f t="shared" si="311"/>
        <v>0</v>
      </c>
      <c r="AR333" s="229">
        <f t="shared" si="311"/>
        <v>0</v>
      </c>
      <c r="AS333" s="229">
        <f t="shared" si="311"/>
        <v>0</v>
      </c>
      <c r="AT333" s="229">
        <f t="shared" si="311"/>
        <v>0</v>
      </c>
      <c r="AU333" s="229">
        <f t="shared" si="311"/>
        <v>0</v>
      </c>
      <c r="AV333" s="229">
        <f t="shared" si="311"/>
        <v>0</v>
      </c>
      <c r="AW333" s="229">
        <f t="shared" si="311"/>
        <v>0</v>
      </c>
      <c r="AX333" s="229">
        <f t="shared" si="311"/>
        <v>0</v>
      </c>
      <c r="AY333" s="229">
        <f t="shared" si="311"/>
        <v>0</v>
      </c>
      <c r="AZ333" s="229">
        <f t="shared" si="311"/>
        <v>0</v>
      </c>
      <c r="BA333" s="229">
        <f t="shared" si="311"/>
        <v>0</v>
      </c>
      <c r="BB333" s="229">
        <f t="shared" si="311"/>
        <v>0</v>
      </c>
      <c r="BC333" s="229">
        <f t="shared" si="311"/>
        <v>0</v>
      </c>
      <c r="BD333" s="229">
        <f t="shared" si="311"/>
        <v>0</v>
      </c>
      <c r="BE333" s="229">
        <f t="shared" si="311"/>
        <v>0</v>
      </c>
      <c r="BF333" s="229">
        <f t="shared" si="311"/>
        <v>0</v>
      </c>
      <c r="BG333" s="229">
        <f t="shared" si="311"/>
        <v>0</v>
      </c>
      <c r="BH333" s="229">
        <f t="shared" si="311"/>
        <v>0</v>
      </c>
      <c r="BI333" s="229">
        <f t="shared" si="311"/>
        <v>0</v>
      </c>
      <c r="BJ333" s="229">
        <f t="shared" si="311"/>
        <v>0</v>
      </c>
      <c r="BK333" s="229">
        <f t="shared" si="311"/>
        <v>0</v>
      </c>
      <c r="BL333" s="229">
        <f t="shared" si="311"/>
        <v>0</v>
      </c>
      <c r="BM333" s="229">
        <f t="shared" si="311"/>
        <v>0</v>
      </c>
      <c r="BN333" s="229">
        <f t="shared" si="311"/>
        <v>0</v>
      </c>
      <c r="BO333" s="229">
        <f t="shared" si="310"/>
        <v>0</v>
      </c>
      <c r="BP333" s="229">
        <f t="shared" si="310"/>
        <v>0</v>
      </c>
      <c r="BQ333" s="229">
        <f t="shared" si="310"/>
        <v>0</v>
      </c>
      <c r="BR333" s="229">
        <f t="shared" si="310"/>
        <v>0</v>
      </c>
      <c r="BS333" s="229">
        <f t="shared" si="310"/>
        <v>0</v>
      </c>
      <c r="BT333" s="229">
        <f t="shared" si="310"/>
        <v>0</v>
      </c>
      <c r="BU333" s="229">
        <f t="shared" si="310"/>
        <v>0</v>
      </c>
      <c r="BV333" s="229">
        <f t="shared" si="310"/>
        <v>0</v>
      </c>
      <c r="BW333" s="229">
        <f t="shared" si="310"/>
        <v>0</v>
      </c>
      <c r="BX333" s="229">
        <f t="shared" si="310"/>
        <v>0</v>
      </c>
      <c r="BY333" s="229">
        <f t="shared" si="310"/>
        <v>0</v>
      </c>
      <c r="BZ333" s="229">
        <f t="shared" si="310"/>
        <v>0</v>
      </c>
    </row>
    <row r="334" spans="1:78" x14ac:dyDescent="0.2">
      <c r="A334" s="7" t="str">
        <f t="shared" si="301"/>
        <v>Roll-in 3</v>
      </c>
      <c r="B334" s="7">
        <f t="shared" si="301"/>
        <v>1</v>
      </c>
      <c r="C334" s="7">
        <f t="shared" si="305"/>
        <v>19</v>
      </c>
      <c r="D334" s="165">
        <f t="shared" si="304"/>
        <v>44043</v>
      </c>
      <c r="E334" s="313">
        <f>HLOOKUP(D334,INPUTS!$D$69:$BW$76,IF(B334=1,4,8),FALSE)</f>
        <v>67.782389999999992</v>
      </c>
      <c r="F334" s="77"/>
      <c r="G334" s="229">
        <f t="shared" si="311"/>
        <v>0</v>
      </c>
      <c r="H334" s="229">
        <f t="shared" si="311"/>
        <v>0</v>
      </c>
      <c r="I334" s="229">
        <f t="shared" si="311"/>
        <v>0</v>
      </c>
      <c r="J334" s="229">
        <f t="shared" si="311"/>
        <v>0</v>
      </c>
      <c r="K334" s="229">
        <f t="shared" si="311"/>
        <v>0</v>
      </c>
      <c r="L334" s="229">
        <f t="shared" si="311"/>
        <v>0</v>
      </c>
      <c r="M334" s="229">
        <f t="shared" si="311"/>
        <v>0</v>
      </c>
      <c r="N334" s="229">
        <f t="shared" si="311"/>
        <v>0</v>
      </c>
      <c r="O334" s="229">
        <f t="shared" si="311"/>
        <v>0</v>
      </c>
      <c r="P334" s="229">
        <f t="shared" si="311"/>
        <v>0</v>
      </c>
      <c r="Q334" s="229">
        <f t="shared" si="311"/>
        <v>0</v>
      </c>
      <c r="R334" s="229">
        <f t="shared" si="311"/>
        <v>0</v>
      </c>
      <c r="S334" s="229">
        <f t="shared" si="311"/>
        <v>0</v>
      </c>
      <c r="T334" s="229">
        <f t="shared" si="311"/>
        <v>0</v>
      </c>
      <c r="U334" s="229">
        <f t="shared" si="311"/>
        <v>0</v>
      </c>
      <c r="V334" s="229">
        <f t="shared" si="311"/>
        <v>0</v>
      </c>
      <c r="W334" s="229">
        <f t="shared" si="311"/>
        <v>0</v>
      </c>
      <c r="X334" s="229">
        <f t="shared" si="311"/>
        <v>0</v>
      </c>
      <c r="Y334" s="229">
        <f t="shared" si="311"/>
        <v>67.782389999999992</v>
      </c>
      <c r="Z334" s="229">
        <f t="shared" si="311"/>
        <v>0</v>
      </c>
      <c r="AA334" s="229">
        <f t="shared" si="311"/>
        <v>0</v>
      </c>
      <c r="AB334" s="229">
        <f t="shared" si="311"/>
        <v>0</v>
      </c>
      <c r="AC334" s="229">
        <f t="shared" si="311"/>
        <v>0</v>
      </c>
      <c r="AD334" s="229">
        <f t="shared" si="311"/>
        <v>0</v>
      </c>
      <c r="AE334" s="229">
        <f t="shared" si="311"/>
        <v>0</v>
      </c>
      <c r="AF334" s="229">
        <f t="shared" si="311"/>
        <v>0</v>
      </c>
      <c r="AG334" s="229">
        <f t="shared" si="311"/>
        <v>0</v>
      </c>
      <c r="AH334" s="229">
        <f t="shared" si="311"/>
        <v>0</v>
      </c>
      <c r="AI334" s="229">
        <f t="shared" si="311"/>
        <v>0</v>
      </c>
      <c r="AJ334" s="229">
        <f t="shared" si="311"/>
        <v>0</v>
      </c>
      <c r="AK334" s="229">
        <f t="shared" si="311"/>
        <v>0</v>
      </c>
      <c r="AL334" s="229">
        <f t="shared" si="311"/>
        <v>0</v>
      </c>
      <c r="AM334" s="229">
        <f t="shared" si="311"/>
        <v>0</v>
      </c>
      <c r="AN334" s="229">
        <f t="shared" si="311"/>
        <v>0</v>
      </c>
      <c r="AO334" s="229">
        <f t="shared" si="311"/>
        <v>0</v>
      </c>
      <c r="AP334" s="229">
        <f t="shared" si="311"/>
        <v>0</v>
      </c>
      <c r="AQ334" s="229">
        <f t="shared" si="311"/>
        <v>0</v>
      </c>
      <c r="AR334" s="229">
        <f t="shared" si="311"/>
        <v>0</v>
      </c>
      <c r="AS334" s="229">
        <f t="shared" si="311"/>
        <v>0</v>
      </c>
      <c r="AT334" s="229">
        <f t="shared" si="311"/>
        <v>0</v>
      </c>
      <c r="AU334" s="229">
        <f t="shared" si="311"/>
        <v>0</v>
      </c>
      <c r="AV334" s="229">
        <f t="shared" si="311"/>
        <v>0</v>
      </c>
      <c r="AW334" s="229">
        <f t="shared" si="311"/>
        <v>0</v>
      </c>
      <c r="AX334" s="229">
        <f t="shared" si="311"/>
        <v>0</v>
      </c>
      <c r="AY334" s="229">
        <f t="shared" si="311"/>
        <v>0</v>
      </c>
      <c r="AZ334" s="229">
        <f t="shared" si="311"/>
        <v>0</v>
      </c>
      <c r="BA334" s="229">
        <f t="shared" si="311"/>
        <v>0</v>
      </c>
      <c r="BB334" s="229">
        <f t="shared" si="311"/>
        <v>0</v>
      </c>
      <c r="BC334" s="229">
        <f t="shared" si="311"/>
        <v>0</v>
      </c>
      <c r="BD334" s="229">
        <f t="shared" si="311"/>
        <v>0</v>
      </c>
      <c r="BE334" s="229">
        <f t="shared" si="311"/>
        <v>0</v>
      </c>
      <c r="BF334" s="229">
        <f t="shared" si="311"/>
        <v>0</v>
      </c>
      <c r="BG334" s="229">
        <f t="shared" si="311"/>
        <v>0</v>
      </c>
      <c r="BH334" s="229">
        <f t="shared" si="311"/>
        <v>0</v>
      </c>
      <c r="BI334" s="229">
        <f t="shared" si="311"/>
        <v>0</v>
      </c>
      <c r="BJ334" s="229">
        <f t="shared" si="311"/>
        <v>0</v>
      </c>
      <c r="BK334" s="229">
        <f t="shared" si="311"/>
        <v>0</v>
      </c>
      <c r="BL334" s="229">
        <f t="shared" si="311"/>
        <v>0</v>
      </c>
      <c r="BM334" s="229">
        <f t="shared" si="311"/>
        <v>0</v>
      </c>
      <c r="BN334" s="229">
        <f t="shared" si="311"/>
        <v>0</v>
      </c>
      <c r="BO334" s="229">
        <f t="shared" si="310"/>
        <v>0</v>
      </c>
      <c r="BP334" s="229">
        <f t="shared" si="310"/>
        <v>0</v>
      </c>
      <c r="BQ334" s="229">
        <f t="shared" si="310"/>
        <v>0</v>
      </c>
      <c r="BR334" s="229">
        <f t="shared" si="310"/>
        <v>0</v>
      </c>
      <c r="BS334" s="229">
        <f t="shared" si="310"/>
        <v>0</v>
      </c>
      <c r="BT334" s="229">
        <f t="shared" si="310"/>
        <v>0</v>
      </c>
      <c r="BU334" s="229">
        <f t="shared" si="310"/>
        <v>0</v>
      </c>
      <c r="BV334" s="229">
        <f t="shared" si="310"/>
        <v>0</v>
      </c>
      <c r="BW334" s="229">
        <f t="shared" si="310"/>
        <v>0</v>
      </c>
      <c r="BX334" s="229">
        <f t="shared" si="310"/>
        <v>0</v>
      </c>
      <c r="BY334" s="229">
        <f t="shared" si="310"/>
        <v>0</v>
      </c>
      <c r="BZ334" s="229">
        <f t="shared" si="310"/>
        <v>0</v>
      </c>
    </row>
    <row r="335" spans="1:78" x14ac:dyDescent="0.2">
      <c r="A335" s="7" t="str">
        <f t="shared" si="301"/>
        <v>Roll-in 3</v>
      </c>
      <c r="B335" s="7">
        <f t="shared" si="301"/>
        <v>1</v>
      </c>
      <c r="C335" s="7">
        <f t="shared" si="305"/>
        <v>20</v>
      </c>
      <c r="D335" s="165">
        <f t="shared" si="304"/>
        <v>44074</v>
      </c>
      <c r="E335" s="313">
        <f>HLOOKUP(D335,INPUTS!$D$69:$BW$76,IF(B335=1,4,8),FALSE)</f>
        <v>42.83146</v>
      </c>
      <c r="F335" s="77"/>
      <c r="G335" s="229">
        <f t="shared" si="311"/>
        <v>0</v>
      </c>
      <c r="H335" s="229">
        <f t="shared" si="311"/>
        <v>0</v>
      </c>
      <c r="I335" s="229">
        <f t="shared" si="311"/>
        <v>0</v>
      </c>
      <c r="J335" s="229">
        <f t="shared" si="311"/>
        <v>0</v>
      </c>
      <c r="K335" s="229">
        <f t="shared" si="311"/>
        <v>0</v>
      </c>
      <c r="L335" s="229">
        <f t="shared" si="311"/>
        <v>0</v>
      </c>
      <c r="M335" s="229">
        <f t="shared" si="311"/>
        <v>0</v>
      </c>
      <c r="N335" s="229">
        <f t="shared" si="311"/>
        <v>0</v>
      </c>
      <c r="O335" s="229">
        <f t="shared" si="311"/>
        <v>0</v>
      </c>
      <c r="P335" s="229">
        <f t="shared" si="311"/>
        <v>0</v>
      </c>
      <c r="Q335" s="229">
        <f t="shared" si="311"/>
        <v>0</v>
      </c>
      <c r="R335" s="229">
        <f t="shared" si="311"/>
        <v>0</v>
      </c>
      <c r="S335" s="229">
        <f t="shared" si="311"/>
        <v>0</v>
      </c>
      <c r="T335" s="229">
        <f t="shared" si="311"/>
        <v>0</v>
      </c>
      <c r="U335" s="229">
        <f t="shared" si="311"/>
        <v>0</v>
      </c>
      <c r="V335" s="229">
        <f t="shared" ref="V335:BZ339" si="312">IF(V$9=$D335,$E335,0)</f>
        <v>0</v>
      </c>
      <c r="W335" s="229">
        <f t="shared" si="312"/>
        <v>0</v>
      </c>
      <c r="X335" s="229">
        <f t="shared" si="312"/>
        <v>0</v>
      </c>
      <c r="Y335" s="229">
        <f t="shared" si="312"/>
        <v>0</v>
      </c>
      <c r="Z335" s="229">
        <f t="shared" si="312"/>
        <v>42.83146</v>
      </c>
      <c r="AA335" s="229">
        <f t="shared" si="312"/>
        <v>0</v>
      </c>
      <c r="AB335" s="229">
        <f t="shared" si="312"/>
        <v>0</v>
      </c>
      <c r="AC335" s="229">
        <f t="shared" si="312"/>
        <v>0</v>
      </c>
      <c r="AD335" s="229">
        <f t="shared" si="312"/>
        <v>0</v>
      </c>
      <c r="AE335" s="229">
        <f t="shared" si="312"/>
        <v>0</v>
      </c>
      <c r="AF335" s="229">
        <f t="shared" si="312"/>
        <v>0</v>
      </c>
      <c r="AG335" s="229">
        <f t="shared" si="312"/>
        <v>0</v>
      </c>
      <c r="AH335" s="229">
        <f t="shared" si="312"/>
        <v>0</v>
      </c>
      <c r="AI335" s="229">
        <f t="shared" si="312"/>
        <v>0</v>
      </c>
      <c r="AJ335" s="229">
        <f t="shared" si="312"/>
        <v>0</v>
      </c>
      <c r="AK335" s="229">
        <f t="shared" si="312"/>
        <v>0</v>
      </c>
      <c r="AL335" s="229">
        <f t="shared" si="312"/>
        <v>0</v>
      </c>
      <c r="AM335" s="229">
        <f t="shared" si="312"/>
        <v>0</v>
      </c>
      <c r="AN335" s="229">
        <f t="shared" si="312"/>
        <v>0</v>
      </c>
      <c r="AO335" s="229">
        <f t="shared" si="312"/>
        <v>0</v>
      </c>
      <c r="AP335" s="229">
        <f t="shared" si="312"/>
        <v>0</v>
      </c>
      <c r="AQ335" s="229">
        <f t="shared" si="312"/>
        <v>0</v>
      </c>
      <c r="AR335" s="229">
        <f t="shared" si="312"/>
        <v>0</v>
      </c>
      <c r="AS335" s="229">
        <f t="shared" si="312"/>
        <v>0</v>
      </c>
      <c r="AT335" s="229">
        <f t="shared" si="312"/>
        <v>0</v>
      </c>
      <c r="AU335" s="229">
        <f t="shared" si="312"/>
        <v>0</v>
      </c>
      <c r="AV335" s="229">
        <f t="shared" si="312"/>
        <v>0</v>
      </c>
      <c r="AW335" s="229">
        <f t="shared" si="312"/>
        <v>0</v>
      </c>
      <c r="AX335" s="229">
        <f t="shared" si="312"/>
        <v>0</v>
      </c>
      <c r="AY335" s="229">
        <f t="shared" si="312"/>
        <v>0</v>
      </c>
      <c r="AZ335" s="229">
        <f t="shared" si="312"/>
        <v>0</v>
      </c>
      <c r="BA335" s="229">
        <f t="shared" si="312"/>
        <v>0</v>
      </c>
      <c r="BB335" s="229">
        <f t="shared" si="312"/>
        <v>0</v>
      </c>
      <c r="BC335" s="229">
        <f t="shared" si="312"/>
        <v>0</v>
      </c>
      <c r="BD335" s="229">
        <f t="shared" si="312"/>
        <v>0</v>
      </c>
      <c r="BE335" s="229">
        <f t="shared" si="312"/>
        <v>0</v>
      </c>
      <c r="BF335" s="229">
        <f t="shared" si="312"/>
        <v>0</v>
      </c>
      <c r="BG335" s="229">
        <f t="shared" si="312"/>
        <v>0</v>
      </c>
      <c r="BH335" s="229">
        <f t="shared" si="312"/>
        <v>0</v>
      </c>
      <c r="BI335" s="229">
        <f t="shared" si="312"/>
        <v>0</v>
      </c>
      <c r="BJ335" s="229">
        <f t="shared" si="312"/>
        <v>0</v>
      </c>
      <c r="BK335" s="229">
        <f t="shared" si="312"/>
        <v>0</v>
      </c>
      <c r="BL335" s="229">
        <f t="shared" si="312"/>
        <v>0</v>
      </c>
      <c r="BM335" s="229">
        <f t="shared" si="312"/>
        <v>0</v>
      </c>
      <c r="BN335" s="229">
        <f t="shared" si="312"/>
        <v>0</v>
      </c>
      <c r="BO335" s="229">
        <f t="shared" si="312"/>
        <v>0</v>
      </c>
      <c r="BP335" s="229">
        <f t="shared" si="312"/>
        <v>0</v>
      </c>
      <c r="BQ335" s="229">
        <f t="shared" si="312"/>
        <v>0</v>
      </c>
      <c r="BR335" s="229">
        <f t="shared" si="312"/>
        <v>0</v>
      </c>
      <c r="BS335" s="229">
        <f t="shared" si="312"/>
        <v>0</v>
      </c>
      <c r="BT335" s="229">
        <f t="shared" si="312"/>
        <v>0</v>
      </c>
      <c r="BU335" s="229">
        <f t="shared" si="312"/>
        <v>0</v>
      </c>
      <c r="BV335" s="229">
        <f t="shared" si="312"/>
        <v>0</v>
      </c>
      <c r="BW335" s="229">
        <f t="shared" si="312"/>
        <v>0</v>
      </c>
      <c r="BX335" s="229">
        <f t="shared" si="312"/>
        <v>0</v>
      </c>
      <c r="BY335" s="229">
        <f t="shared" si="312"/>
        <v>0</v>
      </c>
      <c r="BZ335" s="229">
        <f t="shared" si="312"/>
        <v>0</v>
      </c>
    </row>
    <row r="336" spans="1:78" x14ac:dyDescent="0.2">
      <c r="A336" s="7" t="str">
        <f t="shared" ref="A336:B355" si="313">A32</f>
        <v>Roll-in 4</v>
      </c>
      <c r="B336" s="7">
        <f t="shared" si="313"/>
        <v>1</v>
      </c>
      <c r="C336" s="7">
        <f t="shared" si="305"/>
        <v>21</v>
      </c>
      <c r="D336" s="165">
        <f t="shared" si="304"/>
        <v>44104</v>
      </c>
      <c r="E336" s="313">
        <f>HLOOKUP(D336,INPUTS!$D$69:$BW$76,IF(B336=1,4,8),FALSE)</f>
        <v>85.831199999999995</v>
      </c>
      <c r="F336" s="77"/>
      <c r="G336" s="229">
        <f t="shared" ref="G336:BN340" si="314">IF(G$9=$D336,$E336,0)</f>
        <v>0</v>
      </c>
      <c r="H336" s="229">
        <f t="shared" si="314"/>
        <v>0</v>
      </c>
      <c r="I336" s="229">
        <f t="shared" si="314"/>
        <v>0</v>
      </c>
      <c r="J336" s="229">
        <f t="shared" si="314"/>
        <v>0</v>
      </c>
      <c r="K336" s="229">
        <f t="shared" si="314"/>
        <v>0</v>
      </c>
      <c r="L336" s="229">
        <f t="shared" si="314"/>
        <v>0</v>
      </c>
      <c r="M336" s="229">
        <f t="shared" si="314"/>
        <v>0</v>
      </c>
      <c r="N336" s="229">
        <f t="shared" si="314"/>
        <v>0</v>
      </c>
      <c r="O336" s="229">
        <f t="shared" si="314"/>
        <v>0</v>
      </c>
      <c r="P336" s="229">
        <f t="shared" si="314"/>
        <v>0</v>
      </c>
      <c r="Q336" s="229">
        <f t="shared" si="314"/>
        <v>0</v>
      </c>
      <c r="R336" s="229">
        <f t="shared" si="314"/>
        <v>0</v>
      </c>
      <c r="S336" s="229">
        <f t="shared" si="314"/>
        <v>0</v>
      </c>
      <c r="T336" s="229">
        <f t="shared" si="314"/>
        <v>0</v>
      </c>
      <c r="U336" s="229">
        <f t="shared" si="314"/>
        <v>0</v>
      </c>
      <c r="V336" s="229">
        <f t="shared" si="314"/>
        <v>0</v>
      </c>
      <c r="W336" s="229">
        <f t="shared" si="314"/>
        <v>0</v>
      </c>
      <c r="X336" s="229">
        <f t="shared" si="314"/>
        <v>0</v>
      </c>
      <c r="Y336" s="229">
        <f t="shared" si="314"/>
        <v>0</v>
      </c>
      <c r="Z336" s="229">
        <f t="shared" si="314"/>
        <v>0</v>
      </c>
      <c r="AA336" s="229">
        <f t="shared" si="314"/>
        <v>85.831199999999995</v>
      </c>
      <c r="AB336" s="229">
        <f t="shared" si="314"/>
        <v>0</v>
      </c>
      <c r="AC336" s="229">
        <f t="shared" si="314"/>
        <v>0</v>
      </c>
      <c r="AD336" s="229">
        <f t="shared" si="314"/>
        <v>0</v>
      </c>
      <c r="AE336" s="229">
        <f t="shared" si="314"/>
        <v>0</v>
      </c>
      <c r="AF336" s="229">
        <f t="shared" si="314"/>
        <v>0</v>
      </c>
      <c r="AG336" s="229">
        <f t="shared" si="314"/>
        <v>0</v>
      </c>
      <c r="AH336" s="229">
        <f t="shared" si="314"/>
        <v>0</v>
      </c>
      <c r="AI336" s="229">
        <f t="shared" si="314"/>
        <v>0</v>
      </c>
      <c r="AJ336" s="229">
        <f t="shared" si="314"/>
        <v>0</v>
      </c>
      <c r="AK336" s="229">
        <f t="shared" si="314"/>
        <v>0</v>
      </c>
      <c r="AL336" s="229">
        <f t="shared" si="314"/>
        <v>0</v>
      </c>
      <c r="AM336" s="229">
        <f t="shared" si="314"/>
        <v>0</v>
      </c>
      <c r="AN336" s="229">
        <f t="shared" si="314"/>
        <v>0</v>
      </c>
      <c r="AO336" s="229">
        <f t="shared" si="314"/>
        <v>0</v>
      </c>
      <c r="AP336" s="229">
        <f t="shared" si="314"/>
        <v>0</v>
      </c>
      <c r="AQ336" s="229">
        <f t="shared" si="314"/>
        <v>0</v>
      </c>
      <c r="AR336" s="229">
        <f t="shared" si="314"/>
        <v>0</v>
      </c>
      <c r="AS336" s="229">
        <f t="shared" si="314"/>
        <v>0</v>
      </c>
      <c r="AT336" s="229">
        <f t="shared" si="314"/>
        <v>0</v>
      </c>
      <c r="AU336" s="229">
        <f t="shared" si="314"/>
        <v>0</v>
      </c>
      <c r="AV336" s="229">
        <f t="shared" si="314"/>
        <v>0</v>
      </c>
      <c r="AW336" s="229">
        <f t="shared" si="314"/>
        <v>0</v>
      </c>
      <c r="AX336" s="229">
        <f t="shared" si="314"/>
        <v>0</v>
      </c>
      <c r="AY336" s="229">
        <f t="shared" si="314"/>
        <v>0</v>
      </c>
      <c r="AZ336" s="229">
        <f t="shared" si="314"/>
        <v>0</v>
      </c>
      <c r="BA336" s="229">
        <f t="shared" si="314"/>
        <v>0</v>
      </c>
      <c r="BB336" s="229">
        <f t="shared" si="314"/>
        <v>0</v>
      </c>
      <c r="BC336" s="229">
        <f t="shared" si="314"/>
        <v>0</v>
      </c>
      <c r="BD336" s="229">
        <f t="shared" si="314"/>
        <v>0</v>
      </c>
      <c r="BE336" s="229">
        <f t="shared" si="314"/>
        <v>0</v>
      </c>
      <c r="BF336" s="229">
        <f t="shared" si="314"/>
        <v>0</v>
      </c>
      <c r="BG336" s="229">
        <f t="shared" si="314"/>
        <v>0</v>
      </c>
      <c r="BH336" s="229">
        <f t="shared" si="314"/>
        <v>0</v>
      </c>
      <c r="BI336" s="229">
        <f t="shared" si="314"/>
        <v>0</v>
      </c>
      <c r="BJ336" s="229">
        <f t="shared" si="314"/>
        <v>0</v>
      </c>
      <c r="BK336" s="229">
        <f t="shared" si="314"/>
        <v>0</v>
      </c>
      <c r="BL336" s="229">
        <f t="shared" si="314"/>
        <v>0</v>
      </c>
      <c r="BM336" s="229">
        <f t="shared" si="314"/>
        <v>0</v>
      </c>
      <c r="BN336" s="229">
        <f t="shared" si="314"/>
        <v>0</v>
      </c>
      <c r="BO336" s="229">
        <f t="shared" si="312"/>
        <v>0</v>
      </c>
      <c r="BP336" s="229">
        <f t="shared" si="312"/>
        <v>0</v>
      </c>
      <c r="BQ336" s="229">
        <f t="shared" si="312"/>
        <v>0</v>
      </c>
      <c r="BR336" s="229">
        <f t="shared" si="312"/>
        <v>0</v>
      </c>
      <c r="BS336" s="229">
        <f t="shared" si="312"/>
        <v>0</v>
      </c>
      <c r="BT336" s="229">
        <f t="shared" si="312"/>
        <v>0</v>
      </c>
      <c r="BU336" s="229">
        <f t="shared" si="312"/>
        <v>0</v>
      </c>
      <c r="BV336" s="229">
        <f t="shared" si="312"/>
        <v>0</v>
      </c>
      <c r="BW336" s="229">
        <f t="shared" si="312"/>
        <v>0</v>
      </c>
      <c r="BX336" s="229">
        <f t="shared" si="312"/>
        <v>0</v>
      </c>
      <c r="BY336" s="229">
        <f t="shared" si="312"/>
        <v>0</v>
      </c>
      <c r="BZ336" s="229">
        <f t="shared" si="312"/>
        <v>0</v>
      </c>
    </row>
    <row r="337" spans="1:78" x14ac:dyDescent="0.2">
      <c r="A337" s="7" t="str">
        <f t="shared" si="313"/>
        <v>Roll-in 4</v>
      </c>
      <c r="B337" s="7">
        <f t="shared" si="313"/>
        <v>1</v>
      </c>
      <c r="C337" s="7">
        <f t="shared" si="305"/>
        <v>22</v>
      </c>
      <c r="D337" s="165">
        <f t="shared" si="304"/>
        <v>44135</v>
      </c>
      <c r="E337" s="313">
        <f>HLOOKUP(D337,INPUTS!$D$69:$BW$76,IF(B337=1,4,8),FALSE)</f>
        <v>20.083550000000002</v>
      </c>
      <c r="F337" s="77"/>
      <c r="G337" s="229">
        <f t="shared" si="314"/>
        <v>0</v>
      </c>
      <c r="H337" s="229">
        <f t="shared" si="314"/>
        <v>0</v>
      </c>
      <c r="I337" s="229">
        <f t="shared" si="314"/>
        <v>0</v>
      </c>
      <c r="J337" s="229">
        <f t="shared" si="314"/>
        <v>0</v>
      </c>
      <c r="K337" s="229">
        <f t="shared" si="314"/>
        <v>0</v>
      </c>
      <c r="L337" s="229">
        <f t="shared" si="314"/>
        <v>0</v>
      </c>
      <c r="M337" s="229">
        <f t="shared" si="314"/>
        <v>0</v>
      </c>
      <c r="N337" s="229">
        <f t="shared" si="314"/>
        <v>0</v>
      </c>
      <c r="O337" s="229">
        <f t="shared" si="314"/>
        <v>0</v>
      </c>
      <c r="P337" s="229">
        <f t="shared" si="314"/>
        <v>0</v>
      </c>
      <c r="Q337" s="229">
        <f t="shared" si="314"/>
        <v>0</v>
      </c>
      <c r="R337" s="229">
        <f t="shared" si="314"/>
        <v>0</v>
      </c>
      <c r="S337" s="229">
        <f t="shared" si="314"/>
        <v>0</v>
      </c>
      <c r="T337" s="229">
        <f t="shared" si="314"/>
        <v>0</v>
      </c>
      <c r="U337" s="229">
        <f t="shared" si="314"/>
        <v>0</v>
      </c>
      <c r="V337" s="229">
        <f t="shared" si="314"/>
        <v>0</v>
      </c>
      <c r="W337" s="229">
        <f t="shared" si="314"/>
        <v>0</v>
      </c>
      <c r="X337" s="229">
        <f t="shared" si="314"/>
        <v>0</v>
      </c>
      <c r="Y337" s="229">
        <f t="shared" si="314"/>
        <v>0</v>
      </c>
      <c r="Z337" s="229">
        <f t="shared" si="314"/>
        <v>0</v>
      </c>
      <c r="AA337" s="229">
        <f t="shared" si="314"/>
        <v>0</v>
      </c>
      <c r="AB337" s="229">
        <f t="shared" si="314"/>
        <v>20.083550000000002</v>
      </c>
      <c r="AC337" s="229">
        <f t="shared" si="314"/>
        <v>0</v>
      </c>
      <c r="AD337" s="229">
        <f t="shared" si="314"/>
        <v>0</v>
      </c>
      <c r="AE337" s="229">
        <f t="shared" si="314"/>
        <v>0</v>
      </c>
      <c r="AF337" s="229">
        <f t="shared" si="314"/>
        <v>0</v>
      </c>
      <c r="AG337" s="229">
        <f t="shared" si="314"/>
        <v>0</v>
      </c>
      <c r="AH337" s="229">
        <f t="shared" si="314"/>
        <v>0</v>
      </c>
      <c r="AI337" s="229">
        <f t="shared" si="314"/>
        <v>0</v>
      </c>
      <c r="AJ337" s="229">
        <f t="shared" si="314"/>
        <v>0</v>
      </c>
      <c r="AK337" s="229">
        <f t="shared" si="314"/>
        <v>0</v>
      </c>
      <c r="AL337" s="229">
        <f t="shared" si="314"/>
        <v>0</v>
      </c>
      <c r="AM337" s="229">
        <f t="shared" si="314"/>
        <v>0</v>
      </c>
      <c r="AN337" s="229">
        <f t="shared" si="314"/>
        <v>0</v>
      </c>
      <c r="AO337" s="229">
        <f t="shared" si="314"/>
        <v>0</v>
      </c>
      <c r="AP337" s="229">
        <f t="shared" si="314"/>
        <v>0</v>
      </c>
      <c r="AQ337" s="229">
        <f t="shared" si="314"/>
        <v>0</v>
      </c>
      <c r="AR337" s="229">
        <f t="shared" si="314"/>
        <v>0</v>
      </c>
      <c r="AS337" s="229">
        <f t="shared" si="314"/>
        <v>0</v>
      </c>
      <c r="AT337" s="229">
        <f t="shared" si="314"/>
        <v>0</v>
      </c>
      <c r="AU337" s="229">
        <f t="shared" si="314"/>
        <v>0</v>
      </c>
      <c r="AV337" s="229">
        <f t="shared" si="314"/>
        <v>0</v>
      </c>
      <c r="AW337" s="229">
        <f t="shared" si="314"/>
        <v>0</v>
      </c>
      <c r="AX337" s="229">
        <f t="shared" si="314"/>
        <v>0</v>
      </c>
      <c r="AY337" s="229">
        <f t="shared" si="314"/>
        <v>0</v>
      </c>
      <c r="AZ337" s="229">
        <f t="shared" si="314"/>
        <v>0</v>
      </c>
      <c r="BA337" s="229">
        <f t="shared" si="314"/>
        <v>0</v>
      </c>
      <c r="BB337" s="229">
        <f t="shared" si="314"/>
        <v>0</v>
      </c>
      <c r="BC337" s="229">
        <f t="shared" si="314"/>
        <v>0</v>
      </c>
      <c r="BD337" s="229">
        <f t="shared" si="314"/>
        <v>0</v>
      </c>
      <c r="BE337" s="229">
        <f t="shared" si="314"/>
        <v>0</v>
      </c>
      <c r="BF337" s="229">
        <f t="shared" si="314"/>
        <v>0</v>
      </c>
      <c r="BG337" s="229">
        <f t="shared" si="314"/>
        <v>0</v>
      </c>
      <c r="BH337" s="229">
        <f t="shared" si="314"/>
        <v>0</v>
      </c>
      <c r="BI337" s="229">
        <f t="shared" si="314"/>
        <v>0</v>
      </c>
      <c r="BJ337" s="229">
        <f t="shared" si="314"/>
        <v>0</v>
      </c>
      <c r="BK337" s="229">
        <f t="shared" si="314"/>
        <v>0</v>
      </c>
      <c r="BL337" s="229">
        <f t="shared" si="314"/>
        <v>0</v>
      </c>
      <c r="BM337" s="229">
        <f t="shared" si="314"/>
        <v>0</v>
      </c>
      <c r="BN337" s="229">
        <f t="shared" si="314"/>
        <v>0</v>
      </c>
      <c r="BO337" s="229">
        <f t="shared" si="312"/>
        <v>0</v>
      </c>
      <c r="BP337" s="229">
        <f t="shared" si="312"/>
        <v>0</v>
      </c>
      <c r="BQ337" s="229">
        <f t="shared" si="312"/>
        <v>0</v>
      </c>
      <c r="BR337" s="229">
        <f t="shared" si="312"/>
        <v>0</v>
      </c>
      <c r="BS337" s="229">
        <f t="shared" si="312"/>
        <v>0</v>
      </c>
      <c r="BT337" s="229">
        <f t="shared" si="312"/>
        <v>0</v>
      </c>
      <c r="BU337" s="229">
        <f t="shared" si="312"/>
        <v>0</v>
      </c>
      <c r="BV337" s="229">
        <f t="shared" si="312"/>
        <v>0</v>
      </c>
      <c r="BW337" s="229">
        <f t="shared" si="312"/>
        <v>0</v>
      </c>
      <c r="BX337" s="229">
        <f t="shared" si="312"/>
        <v>0</v>
      </c>
      <c r="BY337" s="229">
        <f t="shared" si="312"/>
        <v>0</v>
      </c>
      <c r="BZ337" s="229">
        <f t="shared" si="312"/>
        <v>0</v>
      </c>
    </row>
    <row r="338" spans="1:78" x14ac:dyDescent="0.2">
      <c r="A338" s="7" t="str">
        <f t="shared" si="313"/>
        <v>Roll-in 4</v>
      </c>
      <c r="B338" s="7">
        <f t="shared" si="313"/>
        <v>1</v>
      </c>
      <c r="C338" s="7">
        <f t="shared" si="305"/>
        <v>23</v>
      </c>
      <c r="D338" s="165">
        <f t="shared" si="304"/>
        <v>44165</v>
      </c>
      <c r="E338" s="313">
        <f>HLOOKUP(D338,INPUTS!$D$69:$BW$76,IF(B338=1,4,8),FALSE)</f>
        <v>112.46982</v>
      </c>
      <c r="F338" s="77"/>
      <c r="G338" s="229">
        <f t="shared" si="314"/>
        <v>0</v>
      </c>
      <c r="H338" s="229">
        <f t="shared" si="314"/>
        <v>0</v>
      </c>
      <c r="I338" s="229">
        <f t="shared" si="314"/>
        <v>0</v>
      </c>
      <c r="J338" s="229">
        <f t="shared" si="314"/>
        <v>0</v>
      </c>
      <c r="K338" s="229">
        <f t="shared" si="314"/>
        <v>0</v>
      </c>
      <c r="L338" s="229">
        <f t="shared" si="314"/>
        <v>0</v>
      </c>
      <c r="M338" s="229">
        <f t="shared" si="314"/>
        <v>0</v>
      </c>
      <c r="N338" s="229">
        <f t="shared" si="314"/>
        <v>0</v>
      </c>
      <c r="O338" s="229">
        <f t="shared" si="314"/>
        <v>0</v>
      </c>
      <c r="P338" s="229">
        <f t="shared" si="314"/>
        <v>0</v>
      </c>
      <c r="Q338" s="229">
        <f t="shared" si="314"/>
        <v>0</v>
      </c>
      <c r="R338" s="229">
        <f t="shared" si="314"/>
        <v>0</v>
      </c>
      <c r="S338" s="229">
        <f t="shared" si="314"/>
        <v>0</v>
      </c>
      <c r="T338" s="229">
        <f t="shared" si="314"/>
        <v>0</v>
      </c>
      <c r="U338" s="229">
        <f t="shared" si="314"/>
        <v>0</v>
      </c>
      <c r="V338" s="229">
        <f t="shared" si="314"/>
        <v>0</v>
      </c>
      <c r="W338" s="229">
        <f t="shared" si="314"/>
        <v>0</v>
      </c>
      <c r="X338" s="229">
        <f t="shared" si="314"/>
        <v>0</v>
      </c>
      <c r="Y338" s="229">
        <f t="shared" si="314"/>
        <v>0</v>
      </c>
      <c r="Z338" s="229">
        <f t="shared" si="314"/>
        <v>0</v>
      </c>
      <c r="AA338" s="229">
        <f t="shared" si="314"/>
        <v>0</v>
      </c>
      <c r="AB338" s="229">
        <f t="shared" si="314"/>
        <v>0</v>
      </c>
      <c r="AC338" s="229">
        <f t="shared" si="314"/>
        <v>112.46982</v>
      </c>
      <c r="AD338" s="229">
        <f t="shared" si="314"/>
        <v>0</v>
      </c>
      <c r="AE338" s="229">
        <f t="shared" si="314"/>
        <v>0</v>
      </c>
      <c r="AF338" s="229">
        <f t="shared" si="314"/>
        <v>0</v>
      </c>
      <c r="AG338" s="229">
        <f t="shared" si="314"/>
        <v>0</v>
      </c>
      <c r="AH338" s="229">
        <f t="shared" si="314"/>
        <v>0</v>
      </c>
      <c r="AI338" s="229">
        <f t="shared" si="314"/>
        <v>0</v>
      </c>
      <c r="AJ338" s="229">
        <f t="shared" si="314"/>
        <v>0</v>
      </c>
      <c r="AK338" s="229">
        <f t="shared" si="314"/>
        <v>0</v>
      </c>
      <c r="AL338" s="229">
        <f t="shared" si="314"/>
        <v>0</v>
      </c>
      <c r="AM338" s="229">
        <f t="shared" si="314"/>
        <v>0</v>
      </c>
      <c r="AN338" s="229">
        <f t="shared" si="314"/>
        <v>0</v>
      </c>
      <c r="AO338" s="229">
        <f t="shared" si="314"/>
        <v>0</v>
      </c>
      <c r="AP338" s="229">
        <f t="shared" si="314"/>
        <v>0</v>
      </c>
      <c r="AQ338" s="229">
        <f t="shared" si="314"/>
        <v>0</v>
      </c>
      <c r="AR338" s="229">
        <f t="shared" si="314"/>
        <v>0</v>
      </c>
      <c r="AS338" s="229">
        <f t="shared" si="314"/>
        <v>0</v>
      </c>
      <c r="AT338" s="229">
        <f t="shared" si="314"/>
        <v>0</v>
      </c>
      <c r="AU338" s="229">
        <f t="shared" si="314"/>
        <v>0</v>
      </c>
      <c r="AV338" s="229">
        <f t="shared" si="314"/>
        <v>0</v>
      </c>
      <c r="AW338" s="229">
        <f t="shared" si="314"/>
        <v>0</v>
      </c>
      <c r="AX338" s="229">
        <f t="shared" si="314"/>
        <v>0</v>
      </c>
      <c r="AY338" s="229">
        <f t="shared" si="314"/>
        <v>0</v>
      </c>
      <c r="AZ338" s="229">
        <f t="shared" si="314"/>
        <v>0</v>
      </c>
      <c r="BA338" s="229">
        <f t="shared" si="314"/>
        <v>0</v>
      </c>
      <c r="BB338" s="229">
        <f t="shared" si="314"/>
        <v>0</v>
      </c>
      <c r="BC338" s="229">
        <f t="shared" si="314"/>
        <v>0</v>
      </c>
      <c r="BD338" s="229">
        <f t="shared" si="314"/>
        <v>0</v>
      </c>
      <c r="BE338" s="229">
        <f t="shared" si="314"/>
        <v>0</v>
      </c>
      <c r="BF338" s="229">
        <f t="shared" si="314"/>
        <v>0</v>
      </c>
      <c r="BG338" s="229">
        <f t="shared" si="314"/>
        <v>0</v>
      </c>
      <c r="BH338" s="229">
        <f t="shared" si="314"/>
        <v>0</v>
      </c>
      <c r="BI338" s="229">
        <f t="shared" si="314"/>
        <v>0</v>
      </c>
      <c r="BJ338" s="229">
        <f t="shared" si="314"/>
        <v>0</v>
      </c>
      <c r="BK338" s="229">
        <f t="shared" si="314"/>
        <v>0</v>
      </c>
      <c r="BL338" s="229">
        <f t="shared" si="314"/>
        <v>0</v>
      </c>
      <c r="BM338" s="229">
        <f t="shared" si="314"/>
        <v>0</v>
      </c>
      <c r="BN338" s="229">
        <f t="shared" si="314"/>
        <v>0</v>
      </c>
      <c r="BO338" s="229">
        <f t="shared" si="312"/>
        <v>0</v>
      </c>
      <c r="BP338" s="229">
        <f t="shared" si="312"/>
        <v>0</v>
      </c>
      <c r="BQ338" s="229">
        <f t="shared" si="312"/>
        <v>0</v>
      </c>
      <c r="BR338" s="229">
        <f t="shared" si="312"/>
        <v>0</v>
      </c>
      <c r="BS338" s="229">
        <f t="shared" si="312"/>
        <v>0</v>
      </c>
      <c r="BT338" s="229">
        <f t="shared" si="312"/>
        <v>0</v>
      </c>
      <c r="BU338" s="229">
        <f t="shared" si="312"/>
        <v>0</v>
      </c>
      <c r="BV338" s="229">
        <f t="shared" si="312"/>
        <v>0</v>
      </c>
      <c r="BW338" s="229">
        <f t="shared" si="312"/>
        <v>0</v>
      </c>
      <c r="BX338" s="229">
        <f t="shared" si="312"/>
        <v>0</v>
      </c>
      <c r="BY338" s="229">
        <f t="shared" si="312"/>
        <v>0</v>
      </c>
      <c r="BZ338" s="229">
        <f t="shared" si="312"/>
        <v>0</v>
      </c>
    </row>
    <row r="339" spans="1:78" x14ac:dyDescent="0.2">
      <c r="A339" s="7" t="str">
        <f t="shared" si="313"/>
        <v>Roll-in 4</v>
      </c>
      <c r="B339" s="7">
        <f t="shared" si="313"/>
        <v>1</v>
      </c>
      <c r="C339" s="7">
        <f t="shared" si="305"/>
        <v>24</v>
      </c>
      <c r="D339" s="165">
        <f t="shared" si="304"/>
        <v>44196</v>
      </c>
      <c r="E339" s="313">
        <f>HLOOKUP(D339,INPUTS!$D$69:$BW$76,IF(B339=1,4,8),FALSE)</f>
        <v>29.479959999999998</v>
      </c>
      <c r="F339" s="77"/>
      <c r="G339" s="229">
        <f t="shared" si="314"/>
        <v>0</v>
      </c>
      <c r="H339" s="229">
        <f t="shared" si="314"/>
        <v>0</v>
      </c>
      <c r="I339" s="229">
        <f t="shared" si="314"/>
        <v>0</v>
      </c>
      <c r="J339" s="229">
        <f t="shared" si="314"/>
        <v>0</v>
      </c>
      <c r="K339" s="229">
        <f t="shared" si="314"/>
        <v>0</v>
      </c>
      <c r="L339" s="229">
        <f t="shared" si="314"/>
        <v>0</v>
      </c>
      <c r="M339" s="229">
        <f t="shared" si="314"/>
        <v>0</v>
      </c>
      <c r="N339" s="229">
        <f t="shared" si="314"/>
        <v>0</v>
      </c>
      <c r="O339" s="229">
        <f t="shared" si="314"/>
        <v>0</v>
      </c>
      <c r="P339" s="229">
        <f t="shared" si="314"/>
        <v>0</v>
      </c>
      <c r="Q339" s="229">
        <f t="shared" si="314"/>
        <v>0</v>
      </c>
      <c r="R339" s="229">
        <f t="shared" si="314"/>
        <v>0</v>
      </c>
      <c r="S339" s="229">
        <f t="shared" si="314"/>
        <v>0</v>
      </c>
      <c r="T339" s="229">
        <f t="shared" si="314"/>
        <v>0</v>
      </c>
      <c r="U339" s="229">
        <f t="shared" si="314"/>
        <v>0</v>
      </c>
      <c r="V339" s="229">
        <f t="shared" si="314"/>
        <v>0</v>
      </c>
      <c r="W339" s="229">
        <f t="shared" si="314"/>
        <v>0</v>
      </c>
      <c r="X339" s="229">
        <f t="shared" si="314"/>
        <v>0</v>
      </c>
      <c r="Y339" s="229">
        <f t="shared" si="314"/>
        <v>0</v>
      </c>
      <c r="Z339" s="229">
        <f t="shared" si="314"/>
        <v>0</v>
      </c>
      <c r="AA339" s="229">
        <f t="shared" si="314"/>
        <v>0</v>
      </c>
      <c r="AB339" s="229">
        <f t="shared" si="314"/>
        <v>0</v>
      </c>
      <c r="AC339" s="229">
        <f t="shared" si="314"/>
        <v>0</v>
      </c>
      <c r="AD339" s="229">
        <f t="shared" si="314"/>
        <v>29.479959999999998</v>
      </c>
      <c r="AE339" s="229">
        <f t="shared" si="314"/>
        <v>0</v>
      </c>
      <c r="AF339" s="229">
        <f t="shared" si="314"/>
        <v>0</v>
      </c>
      <c r="AG339" s="229">
        <f t="shared" si="314"/>
        <v>0</v>
      </c>
      <c r="AH339" s="229">
        <f t="shared" si="314"/>
        <v>0</v>
      </c>
      <c r="AI339" s="229">
        <f t="shared" si="314"/>
        <v>0</v>
      </c>
      <c r="AJ339" s="229">
        <f t="shared" si="314"/>
        <v>0</v>
      </c>
      <c r="AK339" s="229">
        <f t="shared" si="314"/>
        <v>0</v>
      </c>
      <c r="AL339" s="229">
        <f t="shared" si="314"/>
        <v>0</v>
      </c>
      <c r="AM339" s="229">
        <f t="shared" si="314"/>
        <v>0</v>
      </c>
      <c r="AN339" s="229">
        <f t="shared" si="314"/>
        <v>0</v>
      </c>
      <c r="AO339" s="229">
        <f t="shared" si="314"/>
        <v>0</v>
      </c>
      <c r="AP339" s="229">
        <f t="shared" si="314"/>
        <v>0</v>
      </c>
      <c r="AQ339" s="229">
        <f t="shared" si="314"/>
        <v>0</v>
      </c>
      <c r="AR339" s="229">
        <f t="shared" si="314"/>
        <v>0</v>
      </c>
      <c r="AS339" s="229">
        <f t="shared" si="314"/>
        <v>0</v>
      </c>
      <c r="AT339" s="229">
        <f t="shared" si="314"/>
        <v>0</v>
      </c>
      <c r="AU339" s="229">
        <f t="shared" si="314"/>
        <v>0</v>
      </c>
      <c r="AV339" s="229">
        <f t="shared" si="314"/>
        <v>0</v>
      </c>
      <c r="AW339" s="229">
        <f t="shared" si="314"/>
        <v>0</v>
      </c>
      <c r="AX339" s="229">
        <f t="shared" si="314"/>
        <v>0</v>
      </c>
      <c r="AY339" s="229">
        <f t="shared" si="314"/>
        <v>0</v>
      </c>
      <c r="AZ339" s="229">
        <f t="shared" si="314"/>
        <v>0</v>
      </c>
      <c r="BA339" s="229">
        <f t="shared" si="314"/>
        <v>0</v>
      </c>
      <c r="BB339" s="229">
        <f t="shared" si="314"/>
        <v>0</v>
      </c>
      <c r="BC339" s="229">
        <f t="shared" si="314"/>
        <v>0</v>
      </c>
      <c r="BD339" s="229">
        <f t="shared" si="314"/>
        <v>0</v>
      </c>
      <c r="BE339" s="229">
        <f t="shared" si="314"/>
        <v>0</v>
      </c>
      <c r="BF339" s="229">
        <f t="shared" si="314"/>
        <v>0</v>
      </c>
      <c r="BG339" s="229">
        <f t="shared" si="314"/>
        <v>0</v>
      </c>
      <c r="BH339" s="229">
        <f t="shared" si="314"/>
        <v>0</v>
      </c>
      <c r="BI339" s="229">
        <f t="shared" si="314"/>
        <v>0</v>
      </c>
      <c r="BJ339" s="229">
        <f t="shared" si="314"/>
        <v>0</v>
      </c>
      <c r="BK339" s="229">
        <f t="shared" si="314"/>
        <v>0</v>
      </c>
      <c r="BL339" s="229">
        <f t="shared" si="314"/>
        <v>0</v>
      </c>
      <c r="BM339" s="229">
        <f t="shared" si="314"/>
        <v>0</v>
      </c>
      <c r="BN339" s="229">
        <f t="shared" si="314"/>
        <v>0</v>
      </c>
      <c r="BO339" s="229">
        <f t="shared" si="312"/>
        <v>0</v>
      </c>
      <c r="BP339" s="229">
        <f t="shared" si="312"/>
        <v>0</v>
      </c>
      <c r="BQ339" s="229">
        <f t="shared" si="312"/>
        <v>0</v>
      </c>
      <c r="BR339" s="229">
        <f t="shared" si="312"/>
        <v>0</v>
      </c>
      <c r="BS339" s="229">
        <f t="shared" si="312"/>
        <v>0</v>
      </c>
      <c r="BT339" s="229">
        <f t="shared" si="312"/>
        <v>0</v>
      </c>
      <c r="BU339" s="229">
        <f t="shared" si="312"/>
        <v>0</v>
      </c>
      <c r="BV339" s="229">
        <f t="shared" si="312"/>
        <v>0</v>
      </c>
      <c r="BW339" s="229">
        <f t="shared" si="312"/>
        <v>0</v>
      </c>
      <c r="BX339" s="229">
        <f t="shared" si="312"/>
        <v>0</v>
      </c>
      <c r="BY339" s="229">
        <f t="shared" si="312"/>
        <v>0</v>
      </c>
      <c r="BZ339" s="229">
        <f t="shared" si="312"/>
        <v>0</v>
      </c>
    </row>
    <row r="340" spans="1:78" x14ac:dyDescent="0.2">
      <c r="A340" s="7" t="str">
        <f t="shared" si="313"/>
        <v>Roll-in 4</v>
      </c>
      <c r="B340" s="7">
        <f t="shared" si="313"/>
        <v>1</v>
      </c>
      <c r="C340" s="7">
        <f t="shared" si="305"/>
        <v>25</v>
      </c>
      <c r="D340" s="165">
        <f t="shared" si="304"/>
        <v>44227</v>
      </c>
      <c r="E340" s="313">
        <f>HLOOKUP(D340,INPUTS!$D$69:$BW$76,IF(B340=1,4,8),FALSE)</f>
        <v>22.147929999999999</v>
      </c>
      <c r="F340" s="77"/>
      <c r="G340" s="229">
        <f t="shared" si="314"/>
        <v>0</v>
      </c>
      <c r="H340" s="229">
        <f t="shared" si="314"/>
        <v>0</v>
      </c>
      <c r="I340" s="229">
        <f t="shared" si="314"/>
        <v>0</v>
      </c>
      <c r="J340" s="229">
        <f t="shared" si="314"/>
        <v>0</v>
      </c>
      <c r="K340" s="229">
        <f t="shared" si="314"/>
        <v>0</v>
      </c>
      <c r="L340" s="229">
        <f t="shared" si="314"/>
        <v>0</v>
      </c>
      <c r="M340" s="229">
        <f t="shared" si="314"/>
        <v>0</v>
      </c>
      <c r="N340" s="229">
        <f t="shared" si="314"/>
        <v>0</v>
      </c>
      <c r="O340" s="229">
        <f t="shared" si="314"/>
        <v>0</v>
      </c>
      <c r="P340" s="229">
        <f t="shared" si="314"/>
        <v>0</v>
      </c>
      <c r="Q340" s="229">
        <f t="shared" si="314"/>
        <v>0</v>
      </c>
      <c r="R340" s="229">
        <f t="shared" si="314"/>
        <v>0</v>
      </c>
      <c r="S340" s="229">
        <f t="shared" si="314"/>
        <v>0</v>
      </c>
      <c r="T340" s="229">
        <f t="shared" si="314"/>
        <v>0</v>
      </c>
      <c r="U340" s="229">
        <f t="shared" si="314"/>
        <v>0</v>
      </c>
      <c r="V340" s="229">
        <f t="shared" ref="V340:BZ344" si="315">IF(V$9=$D340,$E340,0)</f>
        <v>0</v>
      </c>
      <c r="W340" s="229">
        <f t="shared" si="315"/>
        <v>0</v>
      </c>
      <c r="X340" s="229">
        <f t="shared" si="315"/>
        <v>0</v>
      </c>
      <c r="Y340" s="229">
        <f t="shared" si="315"/>
        <v>0</v>
      </c>
      <c r="Z340" s="229">
        <f t="shared" si="315"/>
        <v>0</v>
      </c>
      <c r="AA340" s="229">
        <f t="shared" si="315"/>
        <v>0</v>
      </c>
      <c r="AB340" s="229">
        <f t="shared" si="315"/>
        <v>0</v>
      </c>
      <c r="AC340" s="229">
        <f t="shared" si="315"/>
        <v>0</v>
      </c>
      <c r="AD340" s="229">
        <f t="shared" si="315"/>
        <v>0</v>
      </c>
      <c r="AE340" s="229">
        <f t="shared" si="315"/>
        <v>22.147929999999999</v>
      </c>
      <c r="AF340" s="229">
        <f t="shared" si="315"/>
        <v>0</v>
      </c>
      <c r="AG340" s="229">
        <f t="shared" si="315"/>
        <v>0</v>
      </c>
      <c r="AH340" s="229">
        <f t="shared" si="315"/>
        <v>0</v>
      </c>
      <c r="AI340" s="229">
        <f t="shared" si="315"/>
        <v>0</v>
      </c>
      <c r="AJ340" s="229">
        <f t="shared" si="315"/>
        <v>0</v>
      </c>
      <c r="AK340" s="229">
        <f t="shared" si="315"/>
        <v>0</v>
      </c>
      <c r="AL340" s="229">
        <f t="shared" si="315"/>
        <v>0</v>
      </c>
      <c r="AM340" s="229">
        <f t="shared" si="315"/>
        <v>0</v>
      </c>
      <c r="AN340" s="229">
        <f t="shared" si="315"/>
        <v>0</v>
      </c>
      <c r="AO340" s="229">
        <f t="shared" si="315"/>
        <v>0</v>
      </c>
      <c r="AP340" s="229">
        <f t="shared" si="315"/>
        <v>0</v>
      </c>
      <c r="AQ340" s="229">
        <f t="shared" si="315"/>
        <v>0</v>
      </c>
      <c r="AR340" s="229">
        <f t="shared" si="315"/>
        <v>0</v>
      </c>
      <c r="AS340" s="229">
        <f t="shared" si="315"/>
        <v>0</v>
      </c>
      <c r="AT340" s="229">
        <f t="shared" si="315"/>
        <v>0</v>
      </c>
      <c r="AU340" s="229">
        <f t="shared" si="315"/>
        <v>0</v>
      </c>
      <c r="AV340" s="229">
        <f t="shared" si="315"/>
        <v>0</v>
      </c>
      <c r="AW340" s="229">
        <f t="shared" si="315"/>
        <v>0</v>
      </c>
      <c r="AX340" s="229">
        <f t="shared" si="315"/>
        <v>0</v>
      </c>
      <c r="AY340" s="229">
        <f t="shared" si="315"/>
        <v>0</v>
      </c>
      <c r="AZ340" s="229">
        <f t="shared" si="315"/>
        <v>0</v>
      </c>
      <c r="BA340" s="229">
        <f t="shared" si="315"/>
        <v>0</v>
      </c>
      <c r="BB340" s="229">
        <f t="shared" si="315"/>
        <v>0</v>
      </c>
      <c r="BC340" s="229">
        <f t="shared" si="315"/>
        <v>0</v>
      </c>
      <c r="BD340" s="229">
        <f t="shared" si="315"/>
        <v>0</v>
      </c>
      <c r="BE340" s="229">
        <f t="shared" si="315"/>
        <v>0</v>
      </c>
      <c r="BF340" s="229">
        <f t="shared" si="315"/>
        <v>0</v>
      </c>
      <c r="BG340" s="229">
        <f t="shared" si="315"/>
        <v>0</v>
      </c>
      <c r="BH340" s="229">
        <f t="shared" si="315"/>
        <v>0</v>
      </c>
      <c r="BI340" s="229">
        <f t="shared" si="315"/>
        <v>0</v>
      </c>
      <c r="BJ340" s="229">
        <f t="shared" si="315"/>
        <v>0</v>
      </c>
      <c r="BK340" s="229">
        <f t="shared" si="315"/>
        <v>0</v>
      </c>
      <c r="BL340" s="229">
        <f t="shared" si="315"/>
        <v>0</v>
      </c>
      <c r="BM340" s="229">
        <f t="shared" si="315"/>
        <v>0</v>
      </c>
      <c r="BN340" s="229">
        <f t="shared" si="315"/>
        <v>0</v>
      </c>
      <c r="BO340" s="229">
        <f t="shared" si="315"/>
        <v>0</v>
      </c>
      <c r="BP340" s="229">
        <f t="shared" si="315"/>
        <v>0</v>
      </c>
      <c r="BQ340" s="229">
        <f t="shared" si="315"/>
        <v>0</v>
      </c>
      <c r="BR340" s="229">
        <f t="shared" si="315"/>
        <v>0</v>
      </c>
      <c r="BS340" s="229">
        <f t="shared" si="315"/>
        <v>0</v>
      </c>
      <c r="BT340" s="229">
        <f t="shared" si="315"/>
        <v>0</v>
      </c>
      <c r="BU340" s="229">
        <f t="shared" si="315"/>
        <v>0</v>
      </c>
      <c r="BV340" s="229">
        <f t="shared" si="315"/>
        <v>0</v>
      </c>
      <c r="BW340" s="229">
        <f t="shared" si="315"/>
        <v>0</v>
      </c>
      <c r="BX340" s="229">
        <f t="shared" si="315"/>
        <v>0</v>
      </c>
      <c r="BY340" s="229">
        <f t="shared" si="315"/>
        <v>0</v>
      </c>
      <c r="BZ340" s="229">
        <f t="shared" si="315"/>
        <v>0</v>
      </c>
    </row>
    <row r="341" spans="1:78" x14ac:dyDescent="0.2">
      <c r="A341" s="7" t="str">
        <f t="shared" si="313"/>
        <v>Roll-in 4</v>
      </c>
      <c r="B341" s="7">
        <f t="shared" si="313"/>
        <v>1</v>
      </c>
      <c r="C341" s="7">
        <f t="shared" si="305"/>
        <v>26</v>
      </c>
      <c r="D341" s="165">
        <f t="shared" si="304"/>
        <v>44255</v>
      </c>
      <c r="E341" s="313">
        <f>HLOOKUP(D341,INPUTS!$D$69:$BW$76,IF(B341=1,4,8),FALSE)</f>
        <v>9.9833600000000011</v>
      </c>
      <c r="F341" s="77"/>
      <c r="G341" s="229">
        <f t="shared" ref="G341:BN345" si="316">IF(G$9=$D341,$E341,0)</f>
        <v>0</v>
      </c>
      <c r="H341" s="229">
        <f t="shared" si="316"/>
        <v>0</v>
      </c>
      <c r="I341" s="229">
        <f t="shared" si="316"/>
        <v>0</v>
      </c>
      <c r="J341" s="229">
        <f t="shared" si="316"/>
        <v>0</v>
      </c>
      <c r="K341" s="229">
        <f t="shared" si="316"/>
        <v>0</v>
      </c>
      <c r="L341" s="229">
        <f t="shared" si="316"/>
        <v>0</v>
      </c>
      <c r="M341" s="229">
        <f t="shared" si="316"/>
        <v>0</v>
      </c>
      <c r="N341" s="229">
        <f t="shared" si="316"/>
        <v>0</v>
      </c>
      <c r="O341" s="229">
        <f t="shared" si="316"/>
        <v>0</v>
      </c>
      <c r="P341" s="229">
        <f t="shared" si="316"/>
        <v>0</v>
      </c>
      <c r="Q341" s="229">
        <f t="shared" si="316"/>
        <v>0</v>
      </c>
      <c r="R341" s="229">
        <f t="shared" si="316"/>
        <v>0</v>
      </c>
      <c r="S341" s="229">
        <f t="shared" si="316"/>
        <v>0</v>
      </c>
      <c r="T341" s="229">
        <f t="shared" si="316"/>
        <v>0</v>
      </c>
      <c r="U341" s="229">
        <f t="shared" si="316"/>
        <v>0</v>
      </c>
      <c r="V341" s="229">
        <f t="shared" si="316"/>
        <v>0</v>
      </c>
      <c r="W341" s="229">
        <f t="shared" si="316"/>
        <v>0</v>
      </c>
      <c r="X341" s="229">
        <f t="shared" si="316"/>
        <v>0</v>
      </c>
      <c r="Y341" s="229">
        <f t="shared" si="316"/>
        <v>0</v>
      </c>
      <c r="Z341" s="229">
        <f t="shared" si="316"/>
        <v>0</v>
      </c>
      <c r="AA341" s="229">
        <f t="shared" si="316"/>
        <v>0</v>
      </c>
      <c r="AB341" s="229">
        <f t="shared" si="316"/>
        <v>0</v>
      </c>
      <c r="AC341" s="229">
        <f t="shared" si="316"/>
        <v>0</v>
      </c>
      <c r="AD341" s="229">
        <f t="shared" si="316"/>
        <v>0</v>
      </c>
      <c r="AE341" s="229">
        <f t="shared" si="316"/>
        <v>0</v>
      </c>
      <c r="AF341" s="229">
        <f t="shared" si="316"/>
        <v>9.9833600000000011</v>
      </c>
      <c r="AG341" s="229">
        <f t="shared" si="316"/>
        <v>0</v>
      </c>
      <c r="AH341" s="229">
        <f t="shared" si="316"/>
        <v>0</v>
      </c>
      <c r="AI341" s="229">
        <f t="shared" si="316"/>
        <v>0</v>
      </c>
      <c r="AJ341" s="229">
        <f t="shared" si="316"/>
        <v>0</v>
      </c>
      <c r="AK341" s="229">
        <f t="shared" si="316"/>
        <v>0</v>
      </c>
      <c r="AL341" s="229">
        <f t="shared" si="316"/>
        <v>0</v>
      </c>
      <c r="AM341" s="229">
        <f t="shared" si="316"/>
        <v>0</v>
      </c>
      <c r="AN341" s="229">
        <f t="shared" si="316"/>
        <v>0</v>
      </c>
      <c r="AO341" s="229">
        <f t="shared" si="316"/>
        <v>0</v>
      </c>
      <c r="AP341" s="229">
        <f t="shared" si="316"/>
        <v>0</v>
      </c>
      <c r="AQ341" s="229">
        <f t="shared" si="316"/>
        <v>0</v>
      </c>
      <c r="AR341" s="229">
        <f t="shared" si="316"/>
        <v>0</v>
      </c>
      <c r="AS341" s="229">
        <f t="shared" si="316"/>
        <v>0</v>
      </c>
      <c r="AT341" s="229">
        <f t="shared" si="316"/>
        <v>0</v>
      </c>
      <c r="AU341" s="229">
        <f t="shared" si="316"/>
        <v>0</v>
      </c>
      <c r="AV341" s="229">
        <f t="shared" si="316"/>
        <v>0</v>
      </c>
      <c r="AW341" s="229">
        <f t="shared" si="316"/>
        <v>0</v>
      </c>
      <c r="AX341" s="229">
        <f t="shared" si="316"/>
        <v>0</v>
      </c>
      <c r="AY341" s="229">
        <f t="shared" si="316"/>
        <v>0</v>
      </c>
      <c r="AZ341" s="229">
        <f t="shared" si="316"/>
        <v>0</v>
      </c>
      <c r="BA341" s="229">
        <f t="shared" si="316"/>
        <v>0</v>
      </c>
      <c r="BB341" s="229">
        <f t="shared" si="316"/>
        <v>0</v>
      </c>
      <c r="BC341" s="229">
        <f t="shared" si="316"/>
        <v>0</v>
      </c>
      <c r="BD341" s="229">
        <f t="shared" si="316"/>
        <v>0</v>
      </c>
      <c r="BE341" s="229">
        <f t="shared" si="316"/>
        <v>0</v>
      </c>
      <c r="BF341" s="229">
        <f t="shared" si="316"/>
        <v>0</v>
      </c>
      <c r="BG341" s="229">
        <f t="shared" si="316"/>
        <v>0</v>
      </c>
      <c r="BH341" s="229">
        <f t="shared" si="316"/>
        <v>0</v>
      </c>
      <c r="BI341" s="229">
        <f t="shared" si="316"/>
        <v>0</v>
      </c>
      <c r="BJ341" s="229">
        <f t="shared" si="316"/>
        <v>0</v>
      </c>
      <c r="BK341" s="229">
        <f t="shared" si="316"/>
        <v>0</v>
      </c>
      <c r="BL341" s="229">
        <f t="shared" si="316"/>
        <v>0</v>
      </c>
      <c r="BM341" s="229">
        <f t="shared" si="316"/>
        <v>0</v>
      </c>
      <c r="BN341" s="229">
        <f t="shared" si="316"/>
        <v>0</v>
      </c>
      <c r="BO341" s="229">
        <f t="shared" si="315"/>
        <v>0</v>
      </c>
      <c r="BP341" s="229">
        <f t="shared" si="315"/>
        <v>0</v>
      </c>
      <c r="BQ341" s="229">
        <f t="shared" si="315"/>
        <v>0</v>
      </c>
      <c r="BR341" s="229">
        <f t="shared" si="315"/>
        <v>0</v>
      </c>
      <c r="BS341" s="229">
        <f t="shared" si="315"/>
        <v>0</v>
      </c>
      <c r="BT341" s="229">
        <f t="shared" si="315"/>
        <v>0</v>
      </c>
      <c r="BU341" s="229">
        <f t="shared" si="315"/>
        <v>0</v>
      </c>
      <c r="BV341" s="229">
        <f t="shared" si="315"/>
        <v>0</v>
      </c>
      <c r="BW341" s="229">
        <f t="shared" si="315"/>
        <v>0</v>
      </c>
      <c r="BX341" s="229">
        <f t="shared" si="315"/>
        <v>0</v>
      </c>
      <c r="BY341" s="229">
        <f t="shared" si="315"/>
        <v>0</v>
      </c>
      <c r="BZ341" s="229">
        <f t="shared" si="315"/>
        <v>0</v>
      </c>
    </row>
    <row r="342" spans="1:78" x14ac:dyDescent="0.2">
      <c r="A342" s="7" t="str">
        <f t="shared" si="313"/>
        <v>Roll-in 5</v>
      </c>
      <c r="B342" s="7">
        <f t="shared" si="313"/>
        <v>1</v>
      </c>
      <c r="C342" s="7">
        <f t="shared" si="305"/>
        <v>27</v>
      </c>
      <c r="D342" s="165">
        <f t="shared" si="304"/>
        <v>44286</v>
      </c>
      <c r="E342" s="313">
        <f>HLOOKUP(D342,INPUTS!$D$69:$BW$76,IF(B342=1,4,8),FALSE)</f>
        <v>25.87021</v>
      </c>
      <c r="F342" s="77"/>
      <c r="G342" s="229">
        <f t="shared" si="316"/>
        <v>0</v>
      </c>
      <c r="H342" s="229">
        <f t="shared" si="316"/>
        <v>0</v>
      </c>
      <c r="I342" s="229">
        <f t="shared" si="316"/>
        <v>0</v>
      </c>
      <c r="J342" s="229">
        <f t="shared" si="316"/>
        <v>0</v>
      </c>
      <c r="K342" s="229">
        <f t="shared" si="316"/>
        <v>0</v>
      </c>
      <c r="L342" s="229">
        <f t="shared" si="316"/>
        <v>0</v>
      </c>
      <c r="M342" s="229">
        <f t="shared" si="316"/>
        <v>0</v>
      </c>
      <c r="N342" s="229">
        <f t="shared" si="316"/>
        <v>0</v>
      </c>
      <c r="O342" s="229">
        <f t="shared" si="316"/>
        <v>0</v>
      </c>
      <c r="P342" s="229">
        <f t="shared" si="316"/>
        <v>0</v>
      </c>
      <c r="Q342" s="229">
        <f t="shared" si="316"/>
        <v>0</v>
      </c>
      <c r="R342" s="229">
        <f t="shared" si="316"/>
        <v>0</v>
      </c>
      <c r="S342" s="229">
        <f t="shared" si="316"/>
        <v>0</v>
      </c>
      <c r="T342" s="229">
        <f t="shared" si="316"/>
        <v>0</v>
      </c>
      <c r="U342" s="229">
        <f t="shared" si="316"/>
        <v>0</v>
      </c>
      <c r="V342" s="229">
        <f t="shared" si="316"/>
        <v>0</v>
      </c>
      <c r="W342" s="229">
        <f t="shared" si="316"/>
        <v>0</v>
      </c>
      <c r="X342" s="229">
        <f t="shared" si="316"/>
        <v>0</v>
      </c>
      <c r="Y342" s="229">
        <f t="shared" si="316"/>
        <v>0</v>
      </c>
      <c r="Z342" s="229">
        <f t="shared" si="316"/>
        <v>0</v>
      </c>
      <c r="AA342" s="229">
        <f t="shared" si="316"/>
        <v>0</v>
      </c>
      <c r="AB342" s="229">
        <f t="shared" si="316"/>
        <v>0</v>
      </c>
      <c r="AC342" s="229">
        <f t="shared" si="316"/>
        <v>0</v>
      </c>
      <c r="AD342" s="229">
        <f t="shared" si="316"/>
        <v>0</v>
      </c>
      <c r="AE342" s="229">
        <f t="shared" si="316"/>
        <v>0</v>
      </c>
      <c r="AF342" s="229">
        <f t="shared" si="316"/>
        <v>0</v>
      </c>
      <c r="AG342" s="229">
        <f t="shared" si="316"/>
        <v>25.87021</v>
      </c>
      <c r="AH342" s="229">
        <f t="shared" si="316"/>
        <v>0</v>
      </c>
      <c r="AI342" s="229">
        <f t="shared" si="316"/>
        <v>0</v>
      </c>
      <c r="AJ342" s="229">
        <f t="shared" si="316"/>
        <v>0</v>
      </c>
      <c r="AK342" s="229">
        <f t="shared" si="316"/>
        <v>0</v>
      </c>
      <c r="AL342" s="229">
        <f t="shared" si="316"/>
        <v>0</v>
      </c>
      <c r="AM342" s="229">
        <f t="shared" si="316"/>
        <v>0</v>
      </c>
      <c r="AN342" s="229">
        <f t="shared" si="316"/>
        <v>0</v>
      </c>
      <c r="AO342" s="229">
        <f t="shared" si="316"/>
        <v>0</v>
      </c>
      <c r="AP342" s="229">
        <f t="shared" si="316"/>
        <v>0</v>
      </c>
      <c r="AQ342" s="229">
        <f t="shared" si="316"/>
        <v>0</v>
      </c>
      <c r="AR342" s="229">
        <f t="shared" si="316"/>
        <v>0</v>
      </c>
      <c r="AS342" s="229">
        <f t="shared" si="316"/>
        <v>0</v>
      </c>
      <c r="AT342" s="229">
        <f t="shared" si="316"/>
        <v>0</v>
      </c>
      <c r="AU342" s="229">
        <f t="shared" si="316"/>
        <v>0</v>
      </c>
      <c r="AV342" s="229">
        <f t="shared" si="316"/>
        <v>0</v>
      </c>
      <c r="AW342" s="229">
        <f t="shared" si="316"/>
        <v>0</v>
      </c>
      <c r="AX342" s="229">
        <f t="shared" si="316"/>
        <v>0</v>
      </c>
      <c r="AY342" s="229">
        <f t="shared" si="316"/>
        <v>0</v>
      </c>
      <c r="AZ342" s="229">
        <f t="shared" si="316"/>
        <v>0</v>
      </c>
      <c r="BA342" s="229">
        <f t="shared" si="316"/>
        <v>0</v>
      </c>
      <c r="BB342" s="229">
        <f t="shared" si="316"/>
        <v>0</v>
      </c>
      <c r="BC342" s="229">
        <f t="shared" si="316"/>
        <v>0</v>
      </c>
      <c r="BD342" s="229">
        <f t="shared" si="316"/>
        <v>0</v>
      </c>
      <c r="BE342" s="229">
        <f t="shared" si="316"/>
        <v>0</v>
      </c>
      <c r="BF342" s="229">
        <f t="shared" si="316"/>
        <v>0</v>
      </c>
      <c r="BG342" s="229">
        <f t="shared" si="316"/>
        <v>0</v>
      </c>
      <c r="BH342" s="229">
        <f t="shared" si="316"/>
        <v>0</v>
      </c>
      <c r="BI342" s="229">
        <f t="shared" si="316"/>
        <v>0</v>
      </c>
      <c r="BJ342" s="229">
        <f t="shared" si="316"/>
        <v>0</v>
      </c>
      <c r="BK342" s="229">
        <f t="shared" si="316"/>
        <v>0</v>
      </c>
      <c r="BL342" s="229">
        <f t="shared" si="316"/>
        <v>0</v>
      </c>
      <c r="BM342" s="229">
        <f t="shared" si="316"/>
        <v>0</v>
      </c>
      <c r="BN342" s="229">
        <f t="shared" si="316"/>
        <v>0</v>
      </c>
      <c r="BO342" s="229">
        <f t="shared" si="315"/>
        <v>0</v>
      </c>
      <c r="BP342" s="229">
        <f t="shared" si="315"/>
        <v>0</v>
      </c>
      <c r="BQ342" s="229">
        <f t="shared" si="315"/>
        <v>0</v>
      </c>
      <c r="BR342" s="229">
        <f t="shared" si="315"/>
        <v>0</v>
      </c>
      <c r="BS342" s="229">
        <f t="shared" si="315"/>
        <v>0</v>
      </c>
      <c r="BT342" s="229">
        <f t="shared" si="315"/>
        <v>0</v>
      </c>
      <c r="BU342" s="229">
        <f t="shared" si="315"/>
        <v>0</v>
      </c>
      <c r="BV342" s="229">
        <f t="shared" si="315"/>
        <v>0</v>
      </c>
      <c r="BW342" s="229">
        <f t="shared" si="315"/>
        <v>0</v>
      </c>
      <c r="BX342" s="229">
        <f t="shared" si="315"/>
        <v>0</v>
      </c>
      <c r="BY342" s="229">
        <f t="shared" si="315"/>
        <v>0</v>
      </c>
      <c r="BZ342" s="229">
        <f t="shared" si="315"/>
        <v>0</v>
      </c>
    </row>
    <row r="343" spans="1:78" x14ac:dyDescent="0.2">
      <c r="A343" s="7" t="str">
        <f t="shared" si="313"/>
        <v>Roll-in 5</v>
      </c>
      <c r="B343" s="7">
        <f t="shared" si="313"/>
        <v>1</v>
      </c>
      <c r="C343" s="7">
        <f t="shared" si="305"/>
        <v>28</v>
      </c>
      <c r="D343" s="165">
        <f t="shared" si="304"/>
        <v>44316</v>
      </c>
      <c r="E343" s="313">
        <f>HLOOKUP(D343,INPUTS!$D$69:$BW$76,IF(B343=1,4,8),FALSE)</f>
        <v>42.532119999999992</v>
      </c>
      <c r="F343" s="77"/>
      <c r="G343" s="229">
        <f t="shared" si="316"/>
        <v>0</v>
      </c>
      <c r="H343" s="229">
        <f t="shared" si="316"/>
        <v>0</v>
      </c>
      <c r="I343" s="229">
        <f t="shared" si="316"/>
        <v>0</v>
      </c>
      <c r="J343" s="229">
        <f t="shared" si="316"/>
        <v>0</v>
      </c>
      <c r="K343" s="229">
        <f t="shared" si="316"/>
        <v>0</v>
      </c>
      <c r="L343" s="229">
        <f t="shared" si="316"/>
        <v>0</v>
      </c>
      <c r="M343" s="229">
        <f t="shared" si="316"/>
        <v>0</v>
      </c>
      <c r="N343" s="229">
        <f t="shared" si="316"/>
        <v>0</v>
      </c>
      <c r="O343" s="229">
        <f t="shared" si="316"/>
        <v>0</v>
      </c>
      <c r="P343" s="229">
        <f t="shared" si="316"/>
        <v>0</v>
      </c>
      <c r="Q343" s="229">
        <f t="shared" si="316"/>
        <v>0</v>
      </c>
      <c r="R343" s="229">
        <f t="shared" si="316"/>
        <v>0</v>
      </c>
      <c r="S343" s="229">
        <f t="shared" si="316"/>
        <v>0</v>
      </c>
      <c r="T343" s="229">
        <f t="shared" si="316"/>
        <v>0</v>
      </c>
      <c r="U343" s="229">
        <f t="shared" si="316"/>
        <v>0</v>
      </c>
      <c r="V343" s="229">
        <f t="shared" si="316"/>
        <v>0</v>
      </c>
      <c r="W343" s="229">
        <f t="shared" si="316"/>
        <v>0</v>
      </c>
      <c r="X343" s="229">
        <f t="shared" si="316"/>
        <v>0</v>
      </c>
      <c r="Y343" s="229">
        <f t="shared" si="316"/>
        <v>0</v>
      </c>
      <c r="Z343" s="229">
        <f t="shared" si="316"/>
        <v>0</v>
      </c>
      <c r="AA343" s="229">
        <f t="shared" si="316"/>
        <v>0</v>
      </c>
      <c r="AB343" s="229">
        <f t="shared" si="316"/>
        <v>0</v>
      </c>
      <c r="AC343" s="229">
        <f t="shared" si="316"/>
        <v>0</v>
      </c>
      <c r="AD343" s="229">
        <f t="shared" si="316"/>
        <v>0</v>
      </c>
      <c r="AE343" s="229">
        <f t="shared" si="316"/>
        <v>0</v>
      </c>
      <c r="AF343" s="229">
        <f t="shared" si="316"/>
        <v>0</v>
      </c>
      <c r="AG343" s="229">
        <f t="shared" si="316"/>
        <v>0</v>
      </c>
      <c r="AH343" s="229">
        <f t="shared" si="316"/>
        <v>42.532119999999992</v>
      </c>
      <c r="AI343" s="229">
        <f t="shared" si="316"/>
        <v>0</v>
      </c>
      <c r="AJ343" s="229">
        <f t="shared" si="316"/>
        <v>0</v>
      </c>
      <c r="AK343" s="229">
        <f t="shared" si="316"/>
        <v>0</v>
      </c>
      <c r="AL343" s="229">
        <f t="shared" si="316"/>
        <v>0</v>
      </c>
      <c r="AM343" s="229">
        <f t="shared" si="316"/>
        <v>0</v>
      </c>
      <c r="AN343" s="229">
        <f t="shared" si="316"/>
        <v>0</v>
      </c>
      <c r="AO343" s="229">
        <f t="shared" si="316"/>
        <v>0</v>
      </c>
      <c r="AP343" s="229">
        <f t="shared" si="316"/>
        <v>0</v>
      </c>
      <c r="AQ343" s="229">
        <f t="shared" si="316"/>
        <v>0</v>
      </c>
      <c r="AR343" s="229">
        <f t="shared" si="316"/>
        <v>0</v>
      </c>
      <c r="AS343" s="229">
        <f t="shared" si="316"/>
        <v>0</v>
      </c>
      <c r="AT343" s="229">
        <f t="shared" si="316"/>
        <v>0</v>
      </c>
      <c r="AU343" s="229">
        <f t="shared" si="316"/>
        <v>0</v>
      </c>
      <c r="AV343" s="229">
        <f t="shared" si="316"/>
        <v>0</v>
      </c>
      <c r="AW343" s="229">
        <f t="shared" si="316"/>
        <v>0</v>
      </c>
      <c r="AX343" s="229">
        <f t="shared" si="316"/>
        <v>0</v>
      </c>
      <c r="AY343" s="229">
        <f t="shared" si="316"/>
        <v>0</v>
      </c>
      <c r="AZ343" s="229">
        <f t="shared" si="316"/>
        <v>0</v>
      </c>
      <c r="BA343" s="229">
        <f t="shared" si="316"/>
        <v>0</v>
      </c>
      <c r="BB343" s="229">
        <f t="shared" si="316"/>
        <v>0</v>
      </c>
      <c r="BC343" s="229">
        <f t="shared" si="316"/>
        <v>0</v>
      </c>
      <c r="BD343" s="229">
        <f t="shared" si="316"/>
        <v>0</v>
      </c>
      <c r="BE343" s="229">
        <f t="shared" si="316"/>
        <v>0</v>
      </c>
      <c r="BF343" s="229">
        <f t="shared" si="316"/>
        <v>0</v>
      </c>
      <c r="BG343" s="229">
        <f t="shared" si="316"/>
        <v>0</v>
      </c>
      <c r="BH343" s="229">
        <f t="shared" si="316"/>
        <v>0</v>
      </c>
      <c r="BI343" s="229">
        <f t="shared" si="316"/>
        <v>0</v>
      </c>
      <c r="BJ343" s="229">
        <f t="shared" si="316"/>
        <v>0</v>
      </c>
      <c r="BK343" s="229">
        <f t="shared" si="316"/>
        <v>0</v>
      </c>
      <c r="BL343" s="229">
        <f t="shared" si="316"/>
        <v>0</v>
      </c>
      <c r="BM343" s="229">
        <f t="shared" si="316"/>
        <v>0</v>
      </c>
      <c r="BN343" s="229">
        <f t="shared" si="316"/>
        <v>0</v>
      </c>
      <c r="BO343" s="229">
        <f t="shared" si="315"/>
        <v>0</v>
      </c>
      <c r="BP343" s="229">
        <f t="shared" si="315"/>
        <v>0</v>
      </c>
      <c r="BQ343" s="229">
        <f t="shared" si="315"/>
        <v>0</v>
      </c>
      <c r="BR343" s="229">
        <f t="shared" si="315"/>
        <v>0</v>
      </c>
      <c r="BS343" s="229">
        <f t="shared" si="315"/>
        <v>0</v>
      </c>
      <c r="BT343" s="229">
        <f t="shared" si="315"/>
        <v>0</v>
      </c>
      <c r="BU343" s="229">
        <f t="shared" si="315"/>
        <v>0</v>
      </c>
      <c r="BV343" s="229">
        <f t="shared" si="315"/>
        <v>0</v>
      </c>
      <c r="BW343" s="229">
        <f t="shared" si="315"/>
        <v>0</v>
      </c>
      <c r="BX343" s="229">
        <f t="shared" si="315"/>
        <v>0</v>
      </c>
      <c r="BY343" s="229">
        <f t="shared" si="315"/>
        <v>0</v>
      </c>
      <c r="BZ343" s="229">
        <f t="shared" si="315"/>
        <v>0</v>
      </c>
    </row>
    <row r="344" spans="1:78" x14ac:dyDescent="0.2">
      <c r="A344" s="7" t="str">
        <f t="shared" si="313"/>
        <v>Roll-in 5</v>
      </c>
      <c r="B344" s="7">
        <f t="shared" si="313"/>
        <v>1</v>
      </c>
      <c r="C344" s="7">
        <f t="shared" si="305"/>
        <v>29</v>
      </c>
      <c r="D344" s="165">
        <f t="shared" si="304"/>
        <v>44347</v>
      </c>
      <c r="E344" s="313">
        <f>HLOOKUP(D344,INPUTS!$D$69:$BW$76,IF(B344=1,4,8),FALSE)</f>
        <v>131.50372999999999</v>
      </c>
      <c r="F344" s="77"/>
      <c r="G344" s="229">
        <f t="shared" si="316"/>
        <v>0</v>
      </c>
      <c r="H344" s="229">
        <f t="shared" si="316"/>
        <v>0</v>
      </c>
      <c r="I344" s="229">
        <f t="shared" si="316"/>
        <v>0</v>
      </c>
      <c r="J344" s="229">
        <f t="shared" si="316"/>
        <v>0</v>
      </c>
      <c r="K344" s="229">
        <f t="shared" si="316"/>
        <v>0</v>
      </c>
      <c r="L344" s="229">
        <f t="shared" si="316"/>
        <v>0</v>
      </c>
      <c r="M344" s="229">
        <f t="shared" si="316"/>
        <v>0</v>
      </c>
      <c r="N344" s="229">
        <f t="shared" si="316"/>
        <v>0</v>
      </c>
      <c r="O344" s="229">
        <f t="shared" si="316"/>
        <v>0</v>
      </c>
      <c r="P344" s="229">
        <f t="shared" si="316"/>
        <v>0</v>
      </c>
      <c r="Q344" s="229">
        <f t="shared" si="316"/>
        <v>0</v>
      </c>
      <c r="R344" s="229">
        <f t="shared" si="316"/>
        <v>0</v>
      </c>
      <c r="S344" s="229">
        <f t="shared" si="316"/>
        <v>0</v>
      </c>
      <c r="T344" s="229">
        <f t="shared" si="316"/>
        <v>0</v>
      </c>
      <c r="U344" s="229">
        <f t="shared" si="316"/>
        <v>0</v>
      </c>
      <c r="V344" s="229">
        <f t="shared" si="316"/>
        <v>0</v>
      </c>
      <c r="W344" s="229">
        <f t="shared" si="316"/>
        <v>0</v>
      </c>
      <c r="X344" s="229">
        <f t="shared" si="316"/>
        <v>0</v>
      </c>
      <c r="Y344" s="229">
        <f t="shared" si="316"/>
        <v>0</v>
      </c>
      <c r="Z344" s="229">
        <f t="shared" si="316"/>
        <v>0</v>
      </c>
      <c r="AA344" s="229">
        <f t="shared" si="316"/>
        <v>0</v>
      </c>
      <c r="AB344" s="229">
        <f t="shared" si="316"/>
        <v>0</v>
      </c>
      <c r="AC344" s="229">
        <f t="shared" si="316"/>
        <v>0</v>
      </c>
      <c r="AD344" s="229">
        <f t="shared" si="316"/>
        <v>0</v>
      </c>
      <c r="AE344" s="229">
        <f t="shared" si="316"/>
        <v>0</v>
      </c>
      <c r="AF344" s="229">
        <f t="shared" si="316"/>
        <v>0</v>
      </c>
      <c r="AG344" s="229">
        <f t="shared" si="316"/>
        <v>0</v>
      </c>
      <c r="AH344" s="229">
        <f t="shared" si="316"/>
        <v>0</v>
      </c>
      <c r="AI344" s="229">
        <f t="shared" si="316"/>
        <v>131.50372999999999</v>
      </c>
      <c r="AJ344" s="229">
        <f t="shared" si="316"/>
        <v>0</v>
      </c>
      <c r="AK344" s="229">
        <f t="shared" si="316"/>
        <v>0</v>
      </c>
      <c r="AL344" s="229">
        <f t="shared" si="316"/>
        <v>0</v>
      </c>
      <c r="AM344" s="229">
        <f t="shared" si="316"/>
        <v>0</v>
      </c>
      <c r="AN344" s="229">
        <f t="shared" si="316"/>
        <v>0</v>
      </c>
      <c r="AO344" s="229">
        <f t="shared" si="316"/>
        <v>0</v>
      </c>
      <c r="AP344" s="229">
        <f t="shared" si="316"/>
        <v>0</v>
      </c>
      <c r="AQ344" s="229">
        <f t="shared" si="316"/>
        <v>0</v>
      </c>
      <c r="AR344" s="229">
        <f t="shared" si="316"/>
        <v>0</v>
      </c>
      <c r="AS344" s="229">
        <f t="shared" si="316"/>
        <v>0</v>
      </c>
      <c r="AT344" s="229">
        <f t="shared" si="316"/>
        <v>0</v>
      </c>
      <c r="AU344" s="229">
        <f t="shared" si="316"/>
        <v>0</v>
      </c>
      <c r="AV344" s="229">
        <f t="shared" si="316"/>
        <v>0</v>
      </c>
      <c r="AW344" s="229">
        <f t="shared" si="316"/>
        <v>0</v>
      </c>
      <c r="AX344" s="229">
        <f t="shared" si="316"/>
        <v>0</v>
      </c>
      <c r="AY344" s="229">
        <f t="shared" si="316"/>
        <v>0</v>
      </c>
      <c r="AZ344" s="229">
        <f t="shared" si="316"/>
        <v>0</v>
      </c>
      <c r="BA344" s="229">
        <f t="shared" si="316"/>
        <v>0</v>
      </c>
      <c r="BB344" s="229">
        <f t="shared" si="316"/>
        <v>0</v>
      </c>
      <c r="BC344" s="229">
        <f t="shared" si="316"/>
        <v>0</v>
      </c>
      <c r="BD344" s="229">
        <f t="shared" si="316"/>
        <v>0</v>
      </c>
      <c r="BE344" s="229">
        <f t="shared" si="316"/>
        <v>0</v>
      </c>
      <c r="BF344" s="229">
        <f t="shared" si="316"/>
        <v>0</v>
      </c>
      <c r="BG344" s="229">
        <f t="shared" si="316"/>
        <v>0</v>
      </c>
      <c r="BH344" s="229">
        <f t="shared" si="316"/>
        <v>0</v>
      </c>
      <c r="BI344" s="229">
        <f t="shared" si="316"/>
        <v>0</v>
      </c>
      <c r="BJ344" s="229">
        <f t="shared" si="316"/>
        <v>0</v>
      </c>
      <c r="BK344" s="229">
        <f t="shared" si="316"/>
        <v>0</v>
      </c>
      <c r="BL344" s="229">
        <f t="shared" si="316"/>
        <v>0</v>
      </c>
      <c r="BM344" s="229">
        <f t="shared" si="316"/>
        <v>0</v>
      </c>
      <c r="BN344" s="229">
        <f t="shared" si="316"/>
        <v>0</v>
      </c>
      <c r="BO344" s="229">
        <f t="shared" si="315"/>
        <v>0</v>
      </c>
      <c r="BP344" s="229">
        <f t="shared" si="315"/>
        <v>0</v>
      </c>
      <c r="BQ344" s="229">
        <f t="shared" si="315"/>
        <v>0</v>
      </c>
      <c r="BR344" s="229">
        <f t="shared" si="315"/>
        <v>0</v>
      </c>
      <c r="BS344" s="229">
        <f t="shared" si="315"/>
        <v>0</v>
      </c>
      <c r="BT344" s="229">
        <f t="shared" si="315"/>
        <v>0</v>
      </c>
      <c r="BU344" s="229">
        <f t="shared" si="315"/>
        <v>0</v>
      </c>
      <c r="BV344" s="229">
        <f t="shared" si="315"/>
        <v>0</v>
      </c>
      <c r="BW344" s="229">
        <f t="shared" si="315"/>
        <v>0</v>
      </c>
      <c r="BX344" s="229">
        <f t="shared" si="315"/>
        <v>0</v>
      </c>
      <c r="BY344" s="229">
        <f t="shared" si="315"/>
        <v>0</v>
      </c>
      <c r="BZ344" s="229">
        <f t="shared" si="315"/>
        <v>0</v>
      </c>
    </row>
    <row r="345" spans="1:78" x14ac:dyDescent="0.2">
      <c r="A345" s="7" t="str">
        <f t="shared" si="313"/>
        <v>Roll-in 5</v>
      </c>
      <c r="B345" s="7">
        <f t="shared" si="313"/>
        <v>1</v>
      </c>
      <c r="C345" s="7">
        <f t="shared" si="305"/>
        <v>30</v>
      </c>
      <c r="D345" s="165">
        <f t="shared" si="304"/>
        <v>44377</v>
      </c>
      <c r="E345" s="313">
        <f>HLOOKUP(D345,INPUTS!$D$69:$BW$76,IF(B345=1,4,8),FALSE)</f>
        <v>174.11326000000003</v>
      </c>
      <c r="F345" s="77"/>
      <c r="G345" s="229">
        <f t="shared" si="316"/>
        <v>0</v>
      </c>
      <c r="H345" s="229">
        <f t="shared" si="316"/>
        <v>0</v>
      </c>
      <c r="I345" s="229">
        <f t="shared" si="316"/>
        <v>0</v>
      </c>
      <c r="J345" s="229">
        <f t="shared" si="316"/>
        <v>0</v>
      </c>
      <c r="K345" s="229">
        <f t="shared" si="316"/>
        <v>0</v>
      </c>
      <c r="L345" s="229">
        <f t="shared" si="316"/>
        <v>0</v>
      </c>
      <c r="M345" s="229">
        <f t="shared" si="316"/>
        <v>0</v>
      </c>
      <c r="N345" s="229">
        <f t="shared" si="316"/>
        <v>0</v>
      </c>
      <c r="O345" s="229">
        <f t="shared" si="316"/>
        <v>0</v>
      </c>
      <c r="P345" s="229">
        <f t="shared" si="316"/>
        <v>0</v>
      </c>
      <c r="Q345" s="229">
        <f t="shared" si="316"/>
        <v>0</v>
      </c>
      <c r="R345" s="229">
        <f t="shared" si="316"/>
        <v>0</v>
      </c>
      <c r="S345" s="229">
        <f t="shared" si="316"/>
        <v>0</v>
      </c>
      <c r="T345" s="229">
        <f t="shared" si="316"/>
        <v>0</v>
      </c>
      <c r="U345" s="229">
        <f t="shared" si="316"/>
        <v>0</v>
      </c>
      <c r="V345" s="229">
        <f t="shared" ref="V345:BZ349" si="317">IF(V$9=$D345,$E345,0)</f>
        <v>0</v>
      </c>
      <c r="W345" s="229">
        <f t="shared" si="317"/>
        <v>0</v>
      </c>
      <c r="X345" s="229">
        <f t="shared" si="317"/>
        <v>0</v>
      </c>
      <c r="Y345" s="229">
        <f t="shared" si="317"/>
        <v>0</v>
      </c>
      <c r="Z345" s="229">
        <f t="shared" si="317"/>
        <v>0</v>
      </c>
      <c r="AA345" s="229">
        <f t="shared" si="317"/>
        <v>0</v>
      </c>
      <c r="AB345" s="229">
        <f t="shared" si="317"/>
        <v>0</v>
      </c>
      <c r="AC345" s="229">
        <f t="shared" si="317"/>
        <v>0</v>
      </c>
      <c r="AD345" s="229">
        <f t="shared" si="317"/>
        <v>0</v>
      </c>
      <c r="AE345" s="229">
        <f t="shared" si="317"/>
        <v>0</v>
      </c>
      <c r="AF345" s="229">
        <f t="shared" si="317"/>
        <v>0</v>
      </c>
      <c r="AG345" s="229">
        <f t="shared" si="317"/>
        <v>0</v>
      </c>
      <c r="AH345" s="229">
        <f t="shared" si="317"/>
        <v>0</v>
      </c>
      <c r="AI345" s="229">
        <f t="shared" si="317"/>
        <v>0</v>
      </c>
      <c r="AJ345" s="229">
        <f t="shared" si="317"/>
        <v>174.11326000000003</v>
      </c>
      <c r="AK345" s="229">
        <f t="shared" si="317"/>
        <v>0</v>
      </c>
      <c r="AL345" s="229">
        <f t="shared" si="317"/>
        <v>0</v>
      </c>
      <c r="AM345" s="229">
        <f t="shared" si="317"/>
        <v>0</v>
      </c>
      <c r="AN345" s="229">
        <f t="shared" si="317"/>
        <v>0</v>
      </c>
      <c r="AO345" s="229">
        <f t="shared" si="317"/>
        <v>0</v>
      </c>
      <c r="AP345" s="229">
        <f t="shared" si="317"/>
        <v>0</v>
      </c>
      <c r="AQ345" s="229">
        <f t="shared" si="317"/>
        <v>0</v>
      </c>
      <c r="AR345" s="229">
        <f t="shared" si="317"/>
        <v>0</v>
      </c>
      <c r="AS345" s="229">
        <f t="shared" si="317"/>
        <v>0</v>
      </c>
      <c r="AT345" s="229">
        <f t="shared" si="317"/>
        <v>0</v>
      </c>
      <c r="AU345" s="229">
        <f t="shared" si="317"/>
        <v>0</v>
      </c>
      <c r="AV345" s="229">
        <f t="shared" si="317"/>
        <v>0</v>
      </c>
      <c r="AW345" s="229">
        <f t="shared" si="317"/>
        <v>0</v>
      </c>
      <c r="AX345" s="229">
        <f t="shared" si="317"/>
        <v>0</v>
      </c>
      <c r="AY345" s="229">
        <f t="shared" si="317"/>
        <v>0</v>
      </c>
      <c r="AZ345" s="229">
        <f t="shared" si="317"/>
        <v>0</v>
      </c>
      <c r="BA345" s="229">
        <f t="shared" si="317"/>
        <v>0</v>
      </c>
      <c r="BB345" s="229">
        <f t="shared" si="317"/>
        <v>0</v>
      </c>
      <c r="BC345" s="229">
        <f t="shared" si="317"/>
        <v>0</v>
      </c>
      <c r="BD345" s="229">
        <f t="shared" si="317"/>
        <v>0</v>
      </c>
      <c r="BE345" s="229">
        <f t="shared" si="317"/>
        <v>0</v>
      </c>
      <c r="BF345" s="229">
        <f t="shared" si="317"/>
        <v>0</v>
      </c>
      <c r="BG345" s="229">
        <f t="shared" si="317"/>
        <v>0</v>
      </c>
      <c r="BH345" s="229">
        <f t="shared" si="317"/>
        <v>0</v>
      </c>
      <c r="BI345" s="229">
        <f t="shared" si="317"/>
        <v>0</v>
      </c>
      <c r="BJ345" s="229">
        <f t="shared" si="317"/>
        <v>0</v>
      </c>
      <c r="BK345" s="229">
        <f t="shared" si="317"/>
        <v>0</v>
      </c>
      <c r="BL345" s="229">
        <f t="shared" si="317"/>
        <v>0</v>
      </c>
      <c r="BM345" s="229">
        <f t="shared" si="317"/>
        <v>0</v>
      </c>
      <c r="BN345" s="229">
        <f t="shared" si="317"/>
        <v>0</v>
      </c>
      <c r="BO345" s="229">
        <f t="shared" si="317"/>
        <v>0</v>
      </c>
      <c r="BP345" s="229">
        <f t="shared" si="317"/>
        <v>0</v>
      </c>
      <c r="BQ345" s="229">
        <f t="shared" si="317"/>
        <v>0</v>
      </c>
      <c r="BR345" s="229">
        <f t="shared" si="317"/>
        <v>0</v>
      </c>
      <c r="BS345" s="229">
        <f t="shared" si="317"/>
        <v>0</v>
      </c>
      <c r="BT345" s="229">
        <f t="shared" si="317"/>
        <v>0</v>
      </c>
      <c r="BU345" s="229">
        <f t="shared" si="317"/>
        <v>0</v>
      </c>
      <c r="BV345" s="229">
        <f t="shared" si="317"/>
        <v>0</v>
      </c>
      <c r="BW345" s="229">
        <f t="shared" si="317"/>
        <v>0</v>
      </c>
      <c r="BX345" s="229">
        <f t="shared" si="317"/>
        <v>0</v>
      </c>
      <c r="BY345" s="229">
        <f t="shared" si="317"/>
        <v>0</v>
      </c>
      <c r="BZ345" s="229">
        <f t="shared" si="317"/>
        <v>0</v>
      </c>
    </row>
    <row r="346" spans="1:78" x14ac:dyDescent="0.2">
      <c r="A346" s="7" t="str">
        <f t="shared" si="313"/>
        <v>Roll-in 5</v>
      </c>
      <c r="B346" s="7">
        <f t="shared" si="313"/>
        <v>1</v>
      </c>
      <c r="C346" s="7">
        <f t="shared" si="305"/>
        <v>31</v>
      </c>
      <c r="D346" s="165">
        <f t="shared" si="304"/>
        <v>44408</v>
      </c>
      <c r="E346" s="313">
        <f>HLOOKUP(D346,INPUTS!$D$69:$BW$76,IF(B346=1,4,8),FALSE)</f>
        <v>85.285899999999998</v>
      </c>
      <c r="F346" s="77"/>
      <c r="G346" s="229">
        <f t="shared" ref="G346:BN350" si="318">IF(G$9=$D346,$E346,0)</f>
        <v>0</v>
      </c>
      <c r="H346" s="229">
        <f t="shared" si="318"/>
        <v>0</v>
      </c>
      <c r="I346" s="229">
        <f t="shared" si="318"/>
        <v>0</v>
      </c>
      <c r="J346" s="229">
        <f t="shared" si="318"/>
        <v>0</v>
      </c>
      <c r="K346" s="229">
        <f t="shared" si="318"/>
        <v>0</v>
      </c>
      <c r="L346" s="229">
        <f t="shared" si="318"/>
        <v>0</v>
      </c>
      <c r="M346" s="229">
        <f t="shared" si="318"/>
        <v>0</v>
      </c>
      <c r="N346" s="229">
        <f t="shared" si="318"/>
        <v>0</v>
      </c>
      <c r="O346" s="229">
        <f t="shared" si="318"/>
        <v>0</v>
      </c>
      <c r="P346" s="229">
        <f t="shared" si="318"/>
        <v>0</v>
      </c>
      <c r="Q346" s="229">
        <f t="shared" si="318"/>
        <v>0</v>
      </c>
      <c r="R346" s="229">
        <f t="shared" si="318"/>
        <v>0</v>
      </c>
      <c r="S346" s="229">
        <f t="shared" si="318"/>
        <v>0</v>
      </c>
      <c r="T346" s="229">
        <f t="shared" si="318"/>
        <v>0</v>
      </c>
      <c r="U346" s="229">
        <f t="shared" si="318"/>
        <v>0</v>
      </c>
      <c r="V346" s="229">
        <f t="shared" si="318"/>
        <v>0</v>
      </c>
      <c r="W346" s="229">
        <f t="shared" si="318"/>
        <v>0</v>
      </c>
      <c r="X346" s="229">
        <f t="shared" si="318"/>
        <v>0</v>
      </c>
      <c r="Y346" s="229">
        <f t="shared" si="318"/>
        <v>0</v>
      </c>
      <c r="Z346" s="229">
        <f t="shared" si="318"/>
        <v>0</v>
      </c>
      <c r="AA346" s="229">
        <f t="shared" si="318"/>
        <v>0</v>
      </c>
      <c r="AB346" s="229">
        <f t="shared" si="318"/>
        <v>0</v>
      </c>
      <c r="AC346" s="229">
        <f t="shared" si="318"/>
        <v>0</v>
      </c>
      <c r="AD346" s="229">
        <f t="shared" si="318"/>
        <v>0</v>
      </c>
      <c r="AE346" s="229">
        <f t="shared" si="318"/>
        <v>0</v>
      </c>
      <c r="AF346" s="229">
        <f t="shared" si="318"/>
        <v>0</v>
      </c>
      <c r="AG346" s="229">
        <f t="shared" si="318"/>
        <v>0</v>
      </c>
      <c r="AH346" s="229">
        <f t="shared" si="318"/>
        <v>0</v>
      </c>
      <c r="AI346" s="229">
        <f t="shared" si="318"/>
        <v>0</v>
      </c>
      <c r="AJ346" s="229">
        <f t="shared" si="318"/>
        <v>0</v>
      </c>
      <c r="AK346" s="229">
        <f t="shared" si="318"/>
        <v>85.285899999999998</v>
      </c>
      <c r="AL346" s="229">
        <f t="shared" si="318"/>
        <v>0</v>
      </c>
      <c r="AM346" s="229">
        <f t="shared" si="318"/>
        <v>0</v>
      </c>
      <c r="AN346" s="229">
        <f t="shared" si="318"/>
        <v>0</v>
      </c>
      <c r="AO346" s="229">
        <f t="shared" si="318"/>
        <v>0</v>
      </c>
      <c r="AP346" s="229">
        <f t="shared" si="318"/>
        <v>0</v>
      </c>
      <c r="AQ346" s="229">
        <f t="shared" si="318"/>
        <v>0</v>
      </c>
      <c r="AR346" s="229">
        <f t="shared" si="318"/>
        <v>0</v>
      </c>
      <c r="AS346" s="229">
        <f t="shared" si="318"/>
        <v>0</v>
      </c>
      <c r="AT346" s="229">
        <f t="shared" si="318"/>
        <v>0</v>
      </c>
      <c r="AU346" s="229">
        <f t="shared" si="318"/>
        <v>0</v>
      </c>
      <c r="AV346" s="229">
        <f t="shared" si="318"/>
        <v>0</v>
      </c>
      <c r="AW346" s="229">
        <f t="shared" si="318"/>
        <v>0</v>
      </c>
      <c r="AX346" s="229">
        <f t="shared" si="318"/>
        <v>0</v>
      </c>
      <c r="AY346" s="229">
        <f t="shared" si="318"/>
        <v>0</v>
      </c>
      <c r="AZ346" s="229">
        <f t="shared" si="318"/>
        <v>0</v>
      </c>
      <c r="BA346" s="229">
        <f t="shared" si="318"/>
        <v>0</v>
      </c>
      <c r="BB346" s="229">
        <f t="shared" si="318"/>
        <v>0</v>
      </c>
      <c r="BC346" s="229">
        <f t="shared" si="318"/>
        <v>0</v>
      </c>
      <c r="BD346" s="229">
        <f t="shared" si="318"/>
        <v>0</v>
      </c>
      <c r="BE346" s="229">
        <f t="shared" si="318"/>
        <v>0</v>
      </c>
      <c r="BF346" s="229">
        <f t="shared" si="318"/>
        <v>0</v>
      </c>
      <c r="BG346" s="229">
        <f t="shared" si="318"/>
        <v>0</v>
      </c>
      <c r="BH346" s="229">
        <f t="shared" si="318"/>
        <v>0</v>
      </c>
      <c r="BI346" s="229">
        <f t="shared" si="318"/>
        <v>0</v>
      </c>
      <c r="BJ346" s="229">
        <f t="shared" si="318"/>
        <v>0</v>
      </c>
      <c r="BK346" s="229">
        <f t="shared" si="318"/>
        <v>0</v>
      </c>
      <c r="BL346" s="229">
        <f t="shared" si="318"/>
        <v>0</v>
      </c>
      <c r="BM346" s="229">
        <f t="shared" si="318"/>
        <v>0</v>
      </c>
      <c r="BN346" s="229">
        <f t="shared" si="318"/>
        <v>0</v>
      </c>
      <c r="BO346" s="229">
        <f t="shared" si="317"/>
        <v>0</v>
      </c>
      <c r="BP346" s="229">
        <f t="shared" si="317"/>
        <v>0</v>
      </c>
      <c r="BQ346" s="229">
        <f t="shared" si="317"/>
        <v>0</v>
      </c>
      <c r="BR346" s="229">
        <f t="shared" si="317"/>
        <v>0</v>
      </c>
      <c r="BS346" s="229">
        <f t="shared" si="317"/>
        <v>0</v>
      </c>
      <c r="BT346" s="229">
        <f t="shared" si="317"/>
        <v>0</v>
      </c>
      <c r="BU346" s="229">
        <f t="shared" si="317"/>
        <v>0</v>
      </c>
      <c r="BV346" s="229">
        <f t="shared" si="317"/>
        <v>0</v>
      </c>
      <c r="BW346" s="229">
        <f t="shared" si="317"/>
        <v>0</v>
      </c>
      <c r="BX346" s="229">
        <f t="shared" si="317"/>
        <v>0</v>
      </c>
      <c r="BY346" s="229">
        <f t="shared" si="317"/>
        <v>0</v>
      </c>
      <c r="BZ346" s="229">
        <f t="shared" si="317"/>
        <v>0</v>
      </c>
    </row>
    <row r="347" spans="1:78" x14ac:dyDescent="0.2">
      <c r="A347" s="7" t="str">
        <f t="shared" si="313"/>
        <v>Roll-in 5</v>
      </c>
      <c r="B347" s="7">
        <f t="shared" si="313"/>
        <v>1</v>
      </c>
      <c r="C347" s="7">
        <f t="shared" si="305"/>
        <v>32</v>
      </c>
      <c r="D347" s="165">
        <f t="shared" si="304"/>
        <v>44439</v>
      </c>
      <c r="E347" s="313">
        <f>HLOOKUP(D347,INPUTS!$D$69:$BW$76,IF(B347=1,4,8),FALSE)</f>
        <v>9.278459999999999</v>
      </c>
      <c r="F347" s="77"/>
      <c r="G347" s="229">
        <f t="shared" si="318"/>
        <v>0</v>
      </c>
      <c r="H347" s="229">
        <f t="shared" si="318"/>
        <v>0</v>
      </c>
      <c r="I347" s="229">
        <f t="shared" si="318"/>
        <v>0</v>
      </c>
      <c r="J347" s="229">
        <f t="shared" si="318"/>
        <v>0</v>
      </c>
      <c r="K347" s="229">
        <f t="shared" si="318"/>
        <v>0</v>
      </c>
      <c r="L347" s="229">
        <f t="shared" si="318"/>
        <v>0</v>
      </c>
      <c r="M347" s="229">
        <f t="shared" si="318"/>
        <v>0</v>
      </c>
      <c r="N347" s="229">
        <f t="shared" si="318"/>
        <v>0</v>
      </c>
      <c r="O347" s="229">
        <f t="shared" si="318"/>
        <v>0</v>
      </c>
      <c r="P347" s="229">
        <f t="shared" si="318"/>
        <v>0</v>
      </c>
      <c r="Q347" s="229">
        <f t="shared" si="318"/>
        <v>0</v>
      </c>
      <c r="R347" s="229">
        <f t="shared" si="318"/>
        <v>0</v>
      </c>
      <c r="S347" s="229">
        <f t="shared" si="318"/>
        <v>0</v>
      </c>
      <c r="T347" s="229">
        <f t="shared" si="318"/>
        <v>0</v>
      </c>
      <c r="U347" s="229">
        <f t="shared" si="318"/>
        <v>0</v>
      </c>
      <c r="V347" s="229">
        <f t="shared" si="318"/>
        <v>0</v>
      </c>
      <c r="W347" s="229">
        <f t="shared" si="318"/>
        <v>0</v>
      </c>
      <c r="X347" s="229">
        <f t="shared" si="318"/>
        <v>0</v>
      </c>
      <c r="Y347" s="229">
        <f t="shared" si="318"/>
        <v>0</v>
      </c>
      <c r="Z347" s="229">
        <f t="shared" si="318"/>
        <v>0</v>
      </c>
      <c r="AA347" s="229">
        <f t="shared" si="318"/>
        <v>0</v>
      </c>
      <c r="AB347" s="229">
        <f t="shared" si="318"/>
        <v>0</v>
      </c>
      <c r="AC347" s="229">
        <f t="shared" si="318"/>
        <v>0</v>
      </c>
      <c r="AD347" s="229">
        <f t="shared" si="318"/>
        <v>0</v>
      </c>
      <c r="AE347" s="229">
        <f t="shared" si="318"/>
        <v>0</v>
      </c>
      <c r="AF347" s="229">
        <f t="shared" si="318"/>
        <v>0</v>
      </c>
      <c r="AG347" s="229">
        <f t="shared" si="318"/>
        <v>0</v>
      </c>
      <c r="AH347" s="229">
        <f t="shared" si="318"/>
        <v>0</v>
      </c>
      <c r="AI347" s="229">
        <f t="shared" si="318"/>
        <v>0</v>
      </c>
      <c r="AJ347" s="229">
        <f t="shared" si="318"/>
        <v>0</v>
      </c>
      <c r="AK347" s="229">
        <f t="shared" si="318"/>
        <v>0</v>
      </c>
      <c r="AL347" s="229">
        <f t="shared" si="318"/>
        <v>9.278459999999999</v>
      </c>
      <c r="AM347" s="229">
        <f t="shared" si="318"/>
        <v>0</v>
      </c>
      <c r="AN347" s="229">
        <f t="shared" si="318"/>
        <v>0</v>
      </c>
      <c r="AO347" s="229">
        <f t="shared" si="318"/>
        <v>0</v>
      </c>
      <c r="AP347" s="229">
        <f t="shared" si="318"/>
        <v>0</v>
      </c>
      <c r="AQ347" s="229">
        <f t="shared" si="318"/>
        <v>0</v>
      </c>
      <c r="AR347" s="229">
        <f t="shared" si="318"/>
        <v>0</v>
      </c>
      <c r="AS347" s="229">
        <f t="shared" si="318"/>
        <v>0</v>
      </c>
      <c r="AT347" s="229">
        <f t="shared" si="318"/>
        <v>0</v>
      </c>
      <c r="AU347" s="229">
        <f t="shared" si="318"/>
        <v>0</v>
      </c>
      <c r="AV347" s="229">
        <f t="shared" si="318"/>
        <v>0</v>
      </c>
      <c r="AW347" s="229">
        <f t="shared" si="318"/>
        <v>0</v>
      </c>
      <c r="AX347" s="229">
        <f t="shared" si="318"/>
        <v>0</v>
      </c>
      <c r="AY347" s="229">
        <f t="shared" si="318"/>
        <v>0</v>
      </c>
      <c r="AZ347" s="229">
        <f t="shared" si="318"/>
        <v>0</v>
      </c>
      <c r="BA347" s="229">
        <f t="shared" si="318"/>
        <v>0</v>
      </c>
      <c r="BB347" s="229">
        <f t="shared" si="318"/>
        <v>0</v>
      </c>
      <c r="BC347" s="229">
        <f t="shared" si="318"/>
        <v>0</v>
      </c>
      <c r="BD347" s="229">
        <f t="shared" si="318"/>
        <v>0</v>
      </c>
      <c r="BE347" s="229">
        <f t="shared" si="318"/>
        <v>0</v>
      </c>
      <c r="BF347" s="229">
        <f t="shared" si="318"/>
        <v>0</v>
      </c>
      <c r="BG347" s="229">
        <f t="shared" si="318"/>
        <v>0</v>
      </c>
      <c r="BH347" s="229">
        <f t="shared" si="318"/>
        <v>0</v>
      </c>
      <c r="BI347" s="229">
        <f t="shared" si="318"/>
        <v>0</v>
      </c>
      <c r="BJ347" s="229">
        <f t="shared" si="318"/>
        <v>0</v>
      </c>
      <c r="BK347" s="229">
        <f t="shared" si="318"/>
        <v>0</v>
      </c>
      <c r="BL347" s="229">
        <f t="shared" si="318"/>
        <v>0</v>
      </c>
      <c r="BM347" s="229">
        <f t="shared" si="318"/>
        <v>0</v>
      </c>
      <c r="BN347" s="229">
        <f t="shared" si="318"/>
        <v>0</v>
      </c>
      <c r="BO347" s="229">
        <f t="shared" si="317"/>
        <v>0</v>
      </c>
      <c r="BP347" s="229">
        <f t="shared" si="317"/>
        <v>0</v>
      </c>
      <c r="BQ347" s="229">
        <f t="shared" si="317"/>
        <v>0</v>
      </c>
      <c r="BR347" s="229">
        <f t="shared" si="317"/>
        <v>0</v>
      </c>
      <c r="BS347" s="229">
        <f t="shared" si="317"/>
        <v>0</v>
      </c>
      <c r="BT347" s="229">
        <f t="shared" si="317"/>
        <v>0</v>
      </c>
      <c r="BU347" s="229">
        <f t="shared" si="317"/>
        <v>0</v>
      </c>
      <c r="BV347" s="229">
        <f t="shared" si="317"/>
        <v>0</v>
      </c>
      <c r="BW347" s="229">
        <f t="shared" si="317"/>
        <v>0</v>
      </c>
      <c r="BX347" s="229">
        <f t="shared" si="317"/>
        <v>0</v>
      </c>
      <c r="BY347" s="229">
        <f t="shared" si="317"/>
        <v>0</v>
      </c>
      <c r="BZ347" s="229">
        <f t="shared" si="317"/>
        <v>0</v>
      </c>
    </row>
    <row r="348" spans="1:78" x14ac:dyDescent="0.2">
      <c r="A348" s="7" t="str">
        <f t="shared" si="313"/>
        <v>Roll-in 6</v>
      </c>
      <c r="B348" s="7">
        <f t="shared" si="313"/>
        <v>1</v>
      </c>
      <c r="C348" s="7">
        <f t="shared" si="305"/>
        <v>33</v>
      </c>
      <c r="D348" s="165">
        <f t="shared" si="304"/>
        <v>44469</v>
      </c>
      <c r="E348" s="313">
        <f>HLOOKUP(D348,INPUTS!$D$69:$BW$76,IF(B348=1,4,8),FALSE)</f>
        <v>116.60493</v>
      </c>
      <c r="F348" s="77"/>
      <c r="G348" s="229">
        <f t="shared" si="318"/>
        <v>0</v>
      </c>
      <c r="H348" s="229">
        <f t="shared" si="318"/>
        <v>0</v>
      </c>
      <c r="I348" s="229">
        <f t="shared" si="318"/>
        <v>0</v>
      </c>
      <c r="J348" s="229">
        <f t="shared" si="318"/>
        <v>0</v>
      </c>
      <c r="K348" s="229">
        <f t="shared" si="318"/>
        <v>0</v>
      </c>
      <c r="L348" s="229">
        <f t="shared" si="318"/>
        <v>0</v>
      </c>
      <c r="M348" s="229">
        <f t="shared" si="318"/>
        <v>0</v>
      </c>
      <c r="N348" s="229">
        <f t="shared" si="318"/>
        <v>0</v>
      </c>
      <c r="O348" s="229">
        <f t="shared" si="318"/>
        <v>0</v>
      </c>
      <c r="P348" s="229">
        <f t="shared" si="318"/>
        <v>0</v>
      </c>
      <c r="Q348" s="229">
        <f t="shared" si="318"/>
        <v>0</v>
      </c>
      <c r="R348" s="229">
        <f t="shared" si="318"/>
        <v>0</v>
      </c>
      <c r="S348" s="229">
        <f t="shared" si="318"/>
        <v>0</v>
      </c>
      <c r="T348" s="229">
        <f t="shared" si="318"/>
        <v>0</v>
      </c>
      <c r="U348" s="229">
        <f t="shared" si="318"/>
        <v>0</v>
      </c>
      <c r="V348" s="229">
        <f t="shared" si="318"/>
        <v>0</v>
      </c>
      <c r="W348" s="229">
        <f t="shared" si="318"/>
        <v>0</v>
      </c>
      <c r="X348" s="229">
        <f t="shared" si="318"/>
        <v>0</v>
      </c>
      <c r="Y348" s="229">
        <f t="shared" si="318"/>
        <v>0</v>
      </c>
      <c r="Z348" s="229">
        <f t="shared" si="318"/>
        <v>0</v>
      </c>
      <c r="AA348" s="229">
        <f t="shared" si="318"/>
        <v>0</v>
      </c>
      <c r="AB348" s="229">
        <f t="shared" si="318"/>
        <v>0</v>
      </c>
      <c r="AC348" s="229">
        <f t="shared" si="318"/>
        <v>0</v>
      </c>
      <c r="AD348" s="229">
        <f t="shared" si="318"/>
        <v>0</v>
      </c>
      <c r="AE348" s="229">
        <f t="shared" si="318"/>
        <v>0</v>
      </c>
      <c r="AF348" s="229">
        <f t="shared" si="318"/>
        <v>0</v>
      </c>
      <c r="AG348" s="229">
        <f t="shared" si="318"/>
        <v>0</v>
      </c>
      <c r="AH348" s="229">
        <f t="shared" si="318"/>
        <v>0</v>
      </c>
      <c r="AI348" s="229">
        <f t="shared" si="318"/>
        <v>0</v>
      </c>
      <c r="AJ348" s="229">
        <f t="shared" si="318"/>
        <v>0</v>
      </c>
      <c r="AK348" s="229">
        <f t="shared" si="318"/>
        <v>0</v>
      </c>
      <c r="AL348" s="229">
        <f t="shared" si="318"/>
        <v>0</v>
      </c>
      <c r="AM348" s="229">
        <f t="shared" si="318"/>
        <v>116.60493</v>
      </c>
      <c r="AN348" s="229">
        <f t="shared" si="318"/>
        <v>0</v>
      </c>
      <c r="AO348" s="229">
        <f t="shared" si="318"/>
        <v>0</v>
      </c>
      <c r="AP348" s="229">
        <f t="shared" si="318"/>
        <v>0</v>
      </c>
      <c r="AQ348" s="229">
        <f t="shared" si="318"/>
        <v>0</v>
      </c>
      <c r="AR348" s="229">
        <f t="shared" si="318"/>
        <v>0</v>
      </c>
      <c r="AS348" s="229">
        <f t="shared" si="318"/>
        <v>0</v>
      </c>
      <c r="AT348" s="229">
        <f t="shared" si="318"/>
        <v>0</v>
      </c>
      <c r="AU348" s="229">
        <f t="shared" si="318"/>
        <v>0</v>
      </c>
      <c r="AV348" s="229">
        <f t="shared" si="318"/>
        <v>0</v>
      </c>
      <c r="AW348" s="229">
        <f t="shared" si="318"/>
        <v>0</v>
      </c>
      <c r="AX348" s="229">
        <f t="shared" si="318"/>
        <v>0</v>
      </c>
      <c r="AY348" s="229">
        <f t="shared" si="318"/>
        <v>0</v>
      </c>
      <c r="AZ348" s="229">
        <f t="shared" si="318"/>
        <v>0</v>
      </c>
      <c r="BA348" s="229">
        <f t="shared" si="318"/>
        <v>0</v>
      </c>
      <c r="BB348" s="229">
        <f t="shared" si="318"/>
        <v>0</v>
      </c>
      <c r="BC348" s="229">
        <f t="shared" si="318"/>
        <v>0</v>
      </c>
      <c r="BD348" s="229">
        <f t="shared" si="318"/>
        <v>0</v>
      </c>
      <c r="BE348" s="229">
        <f t="shared" si="318"/>
        <v>0</v>
      </c>
      <c r="BF348" s="229">
        <f t="shared" si="318"/>
        <v>0</v>
      </c>
      <c r="BG348" s="229">
        <f t="shared" si="318"/>
        <v>0</v>
      </c>
      <c r="BH348" s="229">
        <f t="shared" si="318"/>
        <v>0</v>
      </c>
      <c r="BI348" s="229">
        <f t="shared" si="318"/>
        <v>0</v>
      </c>
      <c r="BJ348" s="229">
        <f t="shared" si="318"/>
        <v>0</v>
      </c>
      <c r="BK348" s="229">
        <f t="shared" si="318"/>
        <v>0</v>
      </c>
      <c r="BL348" s="229">
        <f t="shared" si="318"/>
        <v>0</v>
      </c>
      <c r="BM348" s="229">
        <f t="shared" si="318"/>
        <v>0</v>
      </c>
      <c r="BN348" s="229">
        <f t="shared" si="318"/>
        <v>0</v>
      </c>
      <c r="BO348" s="229">
        <f t="shared" si="317"/>
        <v>0</v>
      </c>
      <c r="BP348" s="229">
        <f t="shared" si="317"/>
        <v>0</v>
      </c>
      <c r="BQ348" s="229">
        <f t="shared" si="317"/>
        <v>0</v>
      </c>
      <c r="BR348" s="229">
        <f t="shared" si="317"/>
        <v>0</v>
      </c>
      <c r="BS348" s="229">
        <f t="shared" si="317"/>
        <v>0</v>
      </c>
      <c r="BT348" s="229">
        <f t="shared" si="317"/>
        <v>0</v>
      </c>
      <c r="BU348" s="229">
        <f t="shared" si="317"/>
        <v>0</v>
      </c>
      <c r="BV348" s="229">
        <f t="shared" si="317"/>
        <v>0</v>
      </c>
      <c r="BW348" s="229">
        <f t="shared" si="317"/>
        <v>0</v>
      </c>
      <c r="BX348" s="229">
        <f t="shared" si="317"/>
        <v>0</v>
      </c>
      <c r="BY348" s="229">
        <f t="shared" si="317"/>
        <v>0</v>
      </c>
      <c r="BZ348" s="229">
        <f t="shared" si="317"/>
        <v>0</v>
      </c>
    </row>
    <row r="349" spans="1:78" x14ac:dyDescent="0.2">
      <c r="A349" s="7" t="str">
        <f t="shared" si="313"/>
        <v>Roll-in 6</v>
      </c>
      <c r="B349" s="7">
        <f t="shared" si="313"/>
        <v>1</v>
      </c>
      <c r="C349" s="7">
        <f t="shared" si="305"/>
        <v>34</v>
      </c>
      <c r="D349" s="165">
        <f t="shared" ref="D349:D375" si="319">D45</f>
        <v>44500</v>
      </c>
      <c r="E349" s="313">
        <f>HLOOKUP(D349,INPUTS!$D$69:$BW$76,IF(B349=1,4,8),FALSE)</f>
        <v>44.417620000000007</v>
      </c>
      <c r="F349" s="77"/>
      <c r="G349" s="229">
        <f t="shared" si="318"/>
        <v>0</v>
      </c>
      <c r="H349" s="229">
        <f t="shared" si="318"/>
        <v>0</v>
      </c>
      <c r="I349" s="229">
        <f t="shared" si="318"/>
        <v>0</v>
      </c>
      <c r="J349" s="229">
        <f t="shared" si="318"/>
        <v>0</v>
      </c>
      <c r="K349" s="229">
        <f t="shared" si="318"/>
        <v>0</v>
      </c>
      <c r="L349" s="229">
        <f t="shared" si="318"/>
        <v>0</v>
      </c>
      <c r="M349" s="229">
        <f t="shared" si="318"/>
        <v>0</v>
      </c>
      <c r="N349" s="229">
        <f t="shared" si="318"/>
        <v>0</v>
      </c>
      <c r="O349" s="229">
        <f t="shared" si="318"/>
        <v>0</v>
      </c>
      <c r="P349" s="229">
        <f t="shared" si="318"/>
        <v>0</v>
      </c>
      <c r="Q349" s="229">
        <f t="shared" si="318"/>
        <v>0</v>
      </c>
      <c r="R349" s="229">
        <f t="shared" si="318"/>
        <v>0</v>
      </c>
      <c r="S349" s="229">
        <f t="shared" si="318"/>
        <v>0</v>
      </c>
      <c r="T349" s="229">
        <f t="shared" si="318"/>
        <v>0</v>
      </c>
      <c r="U349" s="229">
        <f t="shared" si="318"/>
        <v>0</v>
      </c>
      <c r="V349" s="229">
        <f t="shared" si="318"/>
        <v>0</v>
      </c>
      <c r="W349" s="229">
        <f t="shared" si="318"/>
        <v>0</v>
      </c>
      <c r="X349" s="229">
        <f t="shared" si="318"/>
        <v>0</v>
      </c>
      <c r="Y349" s="229">
        <f t="shared" si="318"/>
        <v>0</v>
      </c>
      <c r="Z349" s="229">
        <f t="shared" si="318"/>
        <v>0</v>
      </c>
      <c r="AA349" s="229">
        <f t="shared" si="318"/>
        <v>0</v>
      </c>
      <c r="AB349" s="229">
        <f t="shared" si="318"/>
        <v>0</v>
      </c>
      <c r="AC349" s="229">
        <f t="shared" si="318"/>
        <v>0</v>
      </c>
      <c r="AD349" s="229">
        <f t="shared" si="318"/>
        <v>0</v>
      </c>
      <c r="AE349" s="229">
        <f t="shared" si="318"/>
        <v>0</v>
      </c>
      <c r="AF349" s="229">
        <f t="shared" si="318"/>
        <v>0</v>
      </c>
      <c r="AG349" s="229">
        <f t="shared" si="318"/>
        <v>0</v>
      </c>
      <c r="AH349" s="229">
        <f t="shared" si="318"/>
        <v>0</v>
      </c>
      <c r="AI349" s="229">
        <f t="shared" si="318"/>
        <v>0</v>
      </c>
      <c r="AJ349" s="229">
        <f t="shared" si="318"/>
        <v>0</v>
      </c>
      <c r="AK349" s="229">
        <f t="shared" si="318"/>
        <v>0</v>
      </c>
      <c r="AL349" s="229">
        <f t="shared" si="318"/>
        <v>0</v>
      </c>
      <c r="AM349" s="229">
        <f t="shared" si="318"/>
        <v>0</v>
      </c>
      <c r="AN349" s="229">
        <f t="shared" si="318"/>
        <v>44.417620000000007</v>
      </c>
      <c r="AO349" s="229">
        <f t="shared" si="318"/>
        <v>0</v>
      </c>
      <c r="AP349" s="229">
        <f t="shared" si="318"/>
        <v>0</v>
      </c>
      <c r="AQ349" s="229">
        <f t="shared" si="318"/>
        <v>0</v>
      </c>
      <c r="AR349" s="229">
        <f t="shared" si="318"/>
        <v>0</v>
      </c>
      <c r="AS349" s="229">
        <f t="shared" si="318"/>
        <v>0</v>
      </c>
      <c r="AT349" s="229">
        <f t="shared" si="318"/>
        <v>0</v>
      </c>
      <c r="AU349" s="229">
        <f t="shared" si="318"/>
        <v>0</v>
      </c>
      <c r="AV349" s="229">
        <f t="shared" si="318"/>
        <v>0</v>
      </c>
      <c r="AW349" s="229">
        <f t="shared" si="318"/>
        <v>0</v>
      </c>
      <c r="AX349" s="229">
        <f t="shared" si="318"/>
        <v>0</v>
      </c>
      <c r="AY349" s="229">
        <f t="shared" si="318"/>
        <v>0</v>
      </c>
      <c r="AZ349" s="229">
        <f t="shared" si="318"/>
        <v>0</v>
      </c>
      <c r="BA349" s="229">
        <f t="shared" si="318"/>
        <v>0</v>
      </c>
      <c r="BB349" s="229">
        <f t="shared" si="318"/>
        <v>0</v>
      </c>
      <c r="BC349" s="229">
        <f t="shared" si="318"/>
        <v>0</v>
      </c>
      <c r="BD349" s="229">
        <f t="shared" si="318"/>
        <v>0</v>
      </c>
      <c r="BE349" s="229">
        <f t="shared" si="318"/>
        <v>0</v>
      </c>
      <c r="BF349" s="229">
        <f t="shared" si="318"/>
        <v>0</v>
      </c>
      <c r="BG349" s="229">
        <f t="shared" si="318"/>
        <v>0</v>
      </c>
      <c r="BH349" s="229">
        <f t="shared" si="318"/>
        <v>0</v>
      </c>
      <c r="BI349" s="229">
        <f t="shared" si="318"/>
        <v>0</v>
      </c>
      <c r="BJ349" s="229">
        <f t="shared" si="318"/>
        <v>0</v>
      </c>
      <c r="BK349" s="229">
        <f t="shared" si="318"/>
        <v>0</v>
      </c>
      <c r="BL349" s="229">
        <f t="shared" si="318"/>
        <v>0</v>
      </c>
      <c r="BM349" s="229">
        <f t="shared" si="318"/>
        <v>0</v>
      </c>
      <c r="BN349" s="229">
        <f t="shared" si="318"/>
        <v>0</v>
      </c>
      <c r="BO349" s="229">
        <f t="shared" si="317"/>
        <v>0</v>
      </c>
      <c r="BP349" s="229">
        <f t="shared" si="317"/>
        <v>0</v>
      </c>
      <c r="BQ349" s="229">
        <f t="shared" si="317"/>
        <v>0</v>
      </c>
      <c r="BR349" s="229">
        <f t="shared" si="317"/>
        <v>0</v>
      </c>
      <c r="BS349" s="229">
        <f t="shared" si="317"/>
        <v>0</v>
      </c>
      <c r="BT349" s="229">
        <f t="shared" si="317"/>
        <v>0</v>
      </c>
      <c r="BU349" s="229">
        <f t="shared" si="317"/>
        <v>0</v>
      </c>
      <c r="BV349" s="229">
        <f t="shared" si="317"/>
        <v>0</v>
      </c>
      <c r="BW349" s="229">
        <f t="shared" si="317"/>
        <v>0</v>
      </c>
      <c r="BX349" s="229">
        <f t="shared" si="317"/>
        <v>0</v>
      </c>
      <c r="BY349" s="229">
        <f t="shared" si="317"/>
        <v>0</v>
      </c>
      <c r="BZ349" s="229">
        <f t="shared" si="317"/>
        <v>0</v>
      </c>
    </row>
    <row r="350" spans="1:78" x14ac:dyDescent="0.2">
      <c r="A350" s="7" t="str">
        <f t="shared" si="313"/>
        <v>Roll-in 6</v>
      </c>
      <c r="B350" s="7">
        <f t="shared" si="313"/>
        <v>1</v>
      </c>
      <c r="C350" s="7">
        <f t="shared" si="305"/>
        <v>35</v>
      </c>
      <c r="D350" s="165">
        <f t="shared" si="319"/>
        <v>44530</v>
      </c>
      <c r="E350" s="313">
        <f>HLOOKUP(D350,INPUTS!$D$69:$BW$76,IF(B350=1,4,8),FALSE)</f>
        <v>133.09638000000001</v>
      </c>
      <c r="F350" s="77"/>
      <c r="G350" s="229">
        <f t="shared" si="318"/>
        <v>0</v>
      </c>
      <c r="H350" s="229">
        <f t="shared" si="318"/>
        <v>0</v>
      </c>
      <c r="I350" s="229">
        <f t="shared" si="318"/>
        <v>0</v>
      </c>
      <c r="J350" s="229">
        <f t="shared" si="318"/>
        <v>0</v>
      </c>
      <c r="K350" s="229">
        <f t="shared" si="318"/>
        <v>0</v>
      </c>
      <c r="L350" s="229">
        <f t="shared" si="318"/>
        <v>0</v>
      </c>
      <c r="M350" s="229">
        <f t="shared" si="318"/>
        <v>0</v>
      </c>
      <c r="N350" s="229">
        <f t="shared" si="318"/>
        <v>0</v>
      </c>
      <c r="O350" s="229">
        <f t="shared" si="318"/>
        <v>0</v>
      </c>
      <c r="P350" s="229">
        <f t="shared" si="318"/>
        <v>0</v>
      </c>
      <c r="Q350" s="229">
        <f t="shared" si="318"/>
        <v>0</v>
      </c>
      <c r="R350" s="229">
        <f t="shared" si="318"/>
        <v>0</v>
      </c>
      <c r="S350" s="229">
        <f t="shared" si="318"/>
        <v>0</v>
      </c>
      <c r="T350" s="229">
        <f t="shared" si="318"/>
        <v>0</v>
      </c>
      <c r="U350" s="229">
        <f t="shared" si="318"/>
        <v>0</v>
      </c>
      <c r="V350" s="229">
        <f t="shared" ref="V350:BZ354" si="320">IF(V$9=$D350,$E350,0)</f>
        <v>0</v>
      </c>
      <c r="W350" s="229">
        <f t="shared" si="320"/>
        <v>0</v>
      </c>
      <c r="X350" s="229">
        <f t="shared" si="320"/>
        <v>0</v>
      </c>
      <c r="Y350" s="229">
        <f t="shared" si="320"/>
        <v>0</v>
      </c>
      <c r="Z350" s="229">
        <f t="shared" si="320"/>
        <v>0</v>
      </c>
      <c r="AA350" s="229">
        <f t="shared" si="320"/>
        <v>0</v>
      </c>
      <c r="AB350" s="229">
        <f t="shared" si="320"/>
        <v>0</v>
      </c>
      <c r="AC350" s="229">
        <f t="shared" si="320"/>
        <v>0</v>
      </c>
      <c r="AD350" s="229">
        <f t="shared" si="320"/>
        <v>0</v>
      </c>
      <c r="AE350" s="229">
        <f t="shared" si="320"/>
        <v>0</v>
      </c>
      <c r="AF350" s="229">
        <f t="shared" si="320"/>
        <v>0</v>
      </c>
      <c r="AG350" s="229">
        <f t="shared" si="320"/>
        <v>0</v>
      </c>
      <c r="AH350" s="229">
        <f t="shared" si="320"/>
        <v>0</v>
      </c>
      <c r="AI350" s="229">
        <f t="shared" si="320"/>
        <v>0</v>
      </c>
      <c r="AJ350" s="229">
        <f t="shared" si="320"/>
        <v>0</v>
      </c>
      <c r="AK350" s="229">
        <f t="shared" si="320"/>
        <v>0</v>
      </c>
      <c r="AL350" s="229">
        <f t="shared" si="320"/>
        <v>0</v>
      </c>
      <c r="AM350" s="229">
        <f t="shared" si="320"/>
        <v>0</v>
      </c>
      <c r="AN350" s="229">
        <f t="shared" si="320"/>
        <v>0</v>
      </c>
      <c r="AO350" s="229">
        <f t="shared" si="320"/>
        <v>133.09638000000001</v>
      </c>
      <c r="AP350" s="229">
        <f t="shared" si="320"/>
        <v>0</v>
      </c>
      <c r="AQ350" s="229">
        <f t="shared" si="320"/>
        <v>0</v>
      </c>
      <c r="AR350" s="229">
        <f t="shared" si="320"/>
        <v>0</v>
      </c>
      <c r="AS350" s="229">
        <f t="shared" si="320"/>
        <v>0</v>
      </c>
      <c r="AT350" s="229">
        <f t="shared" si="320"/>
        <v>0</v>
      </c>
      <c r="AU350" s="229">
        <f t="shared" si="320"/>
        <v>0</v>
      </c>
      <c r="AV350" s="229">
        <f t="shared" si="320"/>
        <v>0</v>
      </c>
      <c r="AW350" s="229">
        <f t="shared" si="320"/>
        <v>0</v>
      </c>
      <c r="AX350" s="229">
        <f t="shared" si="320"/>
        <v>0</v>
      </c>
      <c r="AY350" s="229">
        <f t="shared" si="320"/>
        <v>0</v>
      </c>
      <c r="AZ350" s="229">
        <f t="shared" si="320"/>
        <v>0</v>
      </c>
      <c r="BA350" s="229">
        <f t="shared" si="320"/>
        <v>0</v>
      </c>
      <c r="BB350" s="229">
        <f t="shared" si="320"/>
        <v>0</v>
      </c>
      <c r="BC350" s="229">
        <f t="shared" si="320"/>
        <v>0</v>
      </c>
      <c r="BD350" s="229">
        <f t="shared" si="320"/>
        <v>0</v>
      </c>
      <c r="BE350" s="229">
        <f t="shared" si="320"/>
        <v>0</v>
      </c>
      <c r="BF350" s="229">
        <f t="shared" si="320"/>
        <v>0</v>
      </c>
      <c r="BG350" s="229">
        <f t="shared" si="320"/>
        <v>0</v>
      </c>
      <c r="BH350" s="229">
        <f t="shared" si="320"/>
        <v>0</v>
      </c>
      <c r="BI350" s="229">
        <f t="shared" si="320"/>
        <v>0</v>
      </c>
      <c r="BJ350" s="229">
        <f t="shared" si="320"/>
        <v>0</v>
      </c>
      <c r="BK350" s="229">
        <f t="shared" si="320"/>
        <v>0</v>
      </c>
      <c r="BL350" s="229">
        <f t="shared" si="320"/>
        <v>0</v>
      </c>
      <c r="BM350" s="229">
        <f t="shared" si="320"/>
        <v>0</v>
      </c>
      <c r="BN350" s="229">
        <f t="shared" si="320"/>
        <v>0</v>
      </c>
      <c r="BO350" s="229">
        <f t="shared" si="320"/>
        <v>0</v>
      </c>
      <c r="BP350" s="229">
        <f t="shared" si="320"/>
        <v>0</v>
      </c>
      <c r="BQ350" s="229">
        <f t="shared" si="320"/>
        <v>0</v>
      </c>
      <c r="BR350" s="229">
        <f t="shared" si="320"/>
        <v>0</v>
      </c>
      <c r="BS350" s="229">
        <f t="shared" si="320"/>
        <v>0</v>
      </c>
      <c r="BT350" s="229">
        <f t="shared" si="320"/>
        <v>0</v>
      </c>
      <c r="BU350" s="229">
        <f t="shared" si="320"/>
        <v>0</v>
      </c>
      <c r="BV350" s="229">
        <f t="shared" si="320"/>
        <v>0</v>
      </c>
      <c r="BW350" s="229">
        <f t="shared" si="320"/>
        <v>0</v>
      </c>
      <c r="BX350" s="229">
        <f t="shared" si="320"/>
        <v>0</v>
      </c>
      <c r="BY350" s="229">
        <f t="shared" si="320"/>
        <v>0</v>
      </c>
      <c r="BZ350" s="229">
        <f t="shared" si="320"/>
        <v>0</v>
      </c>
    </row>
    <row r="351" spans="1:78" x14ac:dyDescent="0.2">
      <c r="A351" s="7" t="str">
        <f t="shared" si="313"/>
        <v>Roll-in 6</v>
      </c>
      <c r="B351" s="7">
        <f t="shared" si="313"/>
        <v>0</v>
      </c>
      <c r="C351" s="7">
        <f t="shared" si="305"/>
        <v>36</v>
      </c>
      <c r="D351" s="165">
        <f t="shared" si="319"/>
        <v>44561</v>
      </c>
      <c r="E351" s="313">
        <f>HLOOKUP(D351,INPUTS!$D$69:$BW$76,IF(B351=1,4,8),FALSE)</f>
        <v>27</v>
      </c>
      <c r="F351" s="77"/>
      <c r="G351" s="229">
        <f t="shared" ref="G351:BN355" si="321">IF(G$9=$D351,$E351,0)</f>
        <v>0</v>
      </c>
      <c r="H351" s="229">
        <f t="shared" si="321"/>
        <v>0</v>
      </c>
      <c r="I351" s="229">
        <f t="shared" si="321"/>
        <v>0</v>
      </c>
      <c r="J351" s="229">
        <f t="shared" si="321"/>
        <v>0</v>
      </c>
      <c r="K351" s="229">
        <f t="shared" si="321"/>
        <v>0</v>
      </c>
      <c r="L351" s="229">
        <f t="shared" si="321"/>
        <v>0</v>
      </c>
      <c r="M351" s="229">
        <f t="shared" si="321"/>
        <v>0</v>
      </c>
      <c r="N351" s="229">
        <f t="shared" si="321"/>
        <v>0</v>
      </c>
      <c r="O351" s="229">
        <f t="shared" si="321"/>
        <v>0</v>
      </c>
      <c r="P351" s="229">
        <f t="shared" si="321"/>
        <v>0</v>
      </c>
      <c r="Q351" s="229">
        <f t="shared" si="321"/>
        <v>0</v>
      </c>
      <c r="R351" s="229">
        <f t="shared" si="321"/>
        <v>0</v>
      </c>
      <c r="S351" s="229">
        <f t="shared" si="321"/>
        <v>0</v>
      </c>
      <c r="T351" s="229">
        <f t="shared" si="321"/>
        <v>0</v>
      </c>
      <c r="U351" s="229">
        <f t="shared" si="321"/>
        <v>0</v>
      </c>
      <c r="V351" s="229">
        <f t="shared" si="321"/>
        <v>0</v>
      </c>
      <c r="W351" s="229">
        <f t="shared" si="321"/>
        <v>0</v>
      </c>
      <c r="X351" s="229">
        <f t="shared" si="321"/>
        <v>0</v>
      </c>
      <c r="Y351" s="229">
        <f t="shared" si="321"/>
        <v>0</v>
      </c>
      <c r="Z351" s="229">
        <f t="shared" si="321"/>
        <v>0</v>
      </c>
      <c r="AA351" s="229">
        <f t="shared" si="321"/>
        <v>0</v>
      </c>
      <c r="AB351" s="229">
        <f t="shared" si="321"/>
        <v>0</v>
      </c>
      <c r="AC351" s="229">
        <f t="shared" si="321"/>
        <v>0</v>
      </c>
      <c r="AD351" s="229">
        <f t="shared" si="321"/>
        <v>0</v>
      </c>
      <c r="AE351" s="229">
        <f t="shared" si="321"/>
        <v>0</v>
      </c>
      <c r="AF351" s="229">
        <f t="shared" si="321"/>
        <v>0</v>
      </c>
      <c r="AG351" s="229">
        <f t="shared" si="321"/>
        <v>0</v>
      </c>
      <c r="AH351" s="229">
        <f t="shared" si="321"/>
        <v>0</v>
      </c>
      <c r="AI351" s="229">
        <f t="shared" si="321"/>
        <v>0</v>
      </c>
      <c r="AJ351" s="229">
        <f t="shared" si="321"/>
        <v>0</v>
      </c>
      <c r="AK351" s="229">
        <f t="shared" si="321"/>
        <v>0</v>
      </c>
      <c r="AL351" s="229">
        <f t="shared" si="321"/>
        <v>0</v>
      </c>
      <c r="AM351" s="229">
        <f t="shared" si="321"/>
        <v>0</v>
      </c>
      <c r="AN351" s="229">
        <f t="shared" si="321"/>
        <v>0</v>
      </c>
      <c r="AO351" s="229">
        <f t="shared" si="321"/>
        <v>0</v>
      </c>
      <c r="AP351" s="229">
        <f t="shared" si="321"/>
        <v>27</v>
      </c>
      <c r="AQ351" s="229">
        <f t="shared" si="321"/>
        <v>0</v>
      </c>
      <c r="AR351" s="229">
        <f t="shared" si="321"/>
        <v>0</v>
      </c>
      <c r="AS351" s="229">
        <f t="shared" si="321"/>
        <v>0</v>
      </c>
      <c r="AT351" s="229">
        <f t="shared" si="321"/>
        <v>0</v>
      </c>
      <c r="AU351" s="229">
        <f t="shared" si="321"/>
        <v>0</v>
      </c>
      <c r="AV351" s="229">
        <f t="shared" si="321"/>
        <v>0</v>
      </c>
      <c r="AW351" s="229">
        <f t="shared" si="321"/>
        <v>0</v>
      </c>
      <c r="AX351" s="229">
        <f t="shared" si="321"/>
        <v>0</v>
      </c>
      <c r="AY351" s="229">
        <f t="shared" si="321"/>
        <v>0</v>
      </c>
      <c r="AZ351" s="229">
        <f t="shared" si="321"/>
        <v>0</v>
      </c>
      <c r="BA351" s="229">
        <f t="shared" si="321"/>
        <v>0</v>
      </c>
      <c r="BB351" s="229">
        <f t="shared" si="321"/>
        <v>0</v>
      </c>
      <c r="BC351" s="229">
        <f t="shared" si="321"/>
        <v>0</v>
      </c>
      <c r="BD351" s="229">
        <f t="shared" si="321"/>
        <v>0</v>
      </c>
      <c r="BE351" s="229">
        <f t="shared" si="321"/>
        <v>0</v>
      </c>
      <c r="BF351" s="229">
        <f t="shared" si="321"/>
        <v>0</v>
      </c>
      <c r="BG351" s="229">
        <f t="shared" si="321"/>
        <v>0</v>
      </c>
      <c r="BH351" s="229">
        <f t="shared" si="321"/>
        <v>0</v>
      </c>
      <c r="BI351" s="229">
        <f t="shared" si="321"/>
        <v>0</v>
      </c>
      <c r="BJ351" s="229">
        <f t="shared" si="321"/>
        <v>0</v>
      </c>
      <c r="BK351" s="229">
        <f t="shared" si="321"/>
        <v>0</v>
      </c>
      <c r="BL351" s="229">
        <f t="shared" si="321"/>
        <v>0</v>
      </c>
      <c r="BM351" s="229">
        <f t="shared" si="321"/>
        <v>0</v>
      </c>
      <c r="BN351" s="229">
        <f t="shared" si="321"/>
        <v>0</v>
      </c>
      <c r="BO351" s="229">
        <f t="shared" si="320"/>
        <v>0</v>
      </c>
      <c r="BP351" s="229">
        <f t="shared" si="320"/>
        <v>0</v>
      </c>
      <c r="BQ351" s="229">
        <f t="shared" si="320"/>
        <v>0</v>
      </c>
      <c r="BR351" s="229">
        <f t="shared" si="320"/>
        <v>0</v>
      </c>
      <c r="BS351" s="229">
        <f t="shared" si="320"/>
        <v>0</v>
      </c>
      <c r="BT351" s="229">
        <f t="shared" si="320"/>
        <v>0</v>
      </c>
      <c r="BU351" s="229">
        <f t="shared" si="320"/>
        <v>0</v>
      </c>
      <c r="BV351" s="229">
        <f t="shared" si="320"/>
        <v>0</v>
      </c>
      <c r="BW351" s="229">
        <f t="shared" si="320"/>
        <v>0</v>
      </c>
      <c r="BX351" s="229">
        <f t="shared" si="320"/>
        <v>0</v>
      </c>
      <c r="BY351" s="229">
        <f t="shared" si="320"/>
        <v>0</v>
      </c>
      <c r="BZ351" s="229">
        <f t="shared" si="320"/>
        <v>0</v>
      </c>
    </row>
    <row r="352" spans="1:78" x14ac:dyDescent="0.2">
      <c r="A352" s="7" t="str">
        <f t="shared" si="313"/>
        <v>Roll-in 6</v>
      </c>
      <c r="B352" s="7">
        <f t="shared" si="313"/>
        <v>0</v>
      </c>
      <c r="C352" s="7">
        <f t="shared" si="305"/>
        <v>37</v>
      </c>
      <c r="D352" s="165">
        <f t="shared" si="319"/>
        <v>44592</v>
      </c>
      <c r="E352" s="313">
        <f>HLOOKUP(D352,INPUTS!$D$69:$BW$76,IF(B352=1,4,8),FALSE)</f>
        <v>30</v>
      </c>
      <c r="F352" s="77"/>
      <c r="G352" s="229">
        <f t="shared" si="321"/>
        <v>0</v>
      </c>
      <c r="H352" s="229">
        <f t="shared" si="321"/>
        <v>0</v>
      </c>
      <c r="I352" s="229">
        <f t="shared" si="321"/>
        <v>0</v>
      </c>
      <c r="J352" s="229">
        <f t="shared" si="321"/>
        <v>0</v>
      </c>
      <c r="K352" s="229">
        <f t="shared" si="321"/>
        <v>0</v>
      </c>
      <c r="L352" s="229">
        <f t="shared" si="321"/>
        <v>0</v>
      </c>
      <c r="M352" s="229">
        <f t="shared" si="321"/>
        <v>0</v>
      </c>
      <c r="N352" s="229">
        <f t="shared" si="321"/>
        <v>0</v>
      </c>
      <c r="O352" s="229">
        <f t="shared" si="321"/>
        <v>0</v>
      </c>
      <c r="P352" s="229">
        <f t="shared" si="321"/>
        <v>0</v>
      </c>
      <c r="Q352" s="229">
        <f t="shared" si="321"/>
        <v>0</v>
      </c>
      <c r="R352" s="229">
        <f t="shared" si="321"/>
        <v>0</v>
      </c>
      <c r="S352" s="229">
        <f t="shared" si="321"/>
        <v>0</v>
      </c>
      <c r="T352" s="229">
        <f t="shared" si="321"/>
        <v>0</v>
      </c>
      <c r="U352" s="229">
        <f t="shared" si="321"/>
        <v>0</v>
      </c>
      <c r="V352" s="229">
        <f t="shared" si="321"/>
        <v>0</v>
      </c>
      <c r="W352" s="229">
        <f t="shared" si="321"/>
        <v>0</v>
      </c>
      <c r="X352" s="229">
        <f t="shared" si="321"/>
        <v>0</v>
      </c>
      <c r="Y352" s="229">
        <f t="shared" si="321"/>
        <v>0</v>
      </c>
      <c r="Z352" s="229">
        <f t="shared" si="321"/>
        <v>0</v>
      </c>
      <c r="AA352" s="229">
        <f t="shared" si="321"/>
        <v>0</v>
      </c>
      <c r="AB352" s="229">
        <f t="shared" si="321"/>
        <v>0</v>
      </c>
      <c r="AC352" s="229">
        <f t="shared" si="321"/>
        <v>0</v>
      </c>
      <c r="AD352" s="229">
        <f t="shared" si="321"/>
        <v>0</v>
      </c>
      <c r="AE352" s="229">
        <f t="shared" si="321"/>
        <v>0</v>
      </c>
      <c r="AF352" s="229">
        <f t="shared" si="321"/>
        <v>0</v>
      </c>
      <c r="AG352" s="229">
        <f t="shared" si="321"/>
        <v>0</v>
      </c>
      <c r="AH352" s="229">
        <f t="shared" si="321"/>
        <v>0</v>
      </c>
      <c r="AI352" s="229">
        <f t="shared" si="321"/>
        <v>0</v>
      </c>
      <c r="AJ352" s="229">
        <f t="shared" si="321"/>
        <v>0</v>
      </c>
      <c r="AK352" s="229">
        <f t="shared" si="321"/>
        <v>0</v>
      </c>
      <c r="AL352" s="229">
        <f t="shared" si="321"/>
        <v>0</v>
      </c>
      <c r="AM352" s="229">
        <f t="shared" si="321"/>
        <v>0</v>
      </c>
      <c r="AN352" s="229">
        <f t="shared" si="321"/>
        <v>0</v>
      </c>
      <c r="AO352" s="229">
        <f t="shared" si="321"/>
        <v>0</v>
      </c>
      <c r="AP352" s="229">
        <f t="shared" si="321"/>
        <v>0</v>
      </c>
      <c r="AQ352" s="229">
        <f t="shared" si="321"/>
        <v>30</v>
      </c>
      <c r="AR352" s="229">
        <f t="shared" si="321"/>
        <v>0</v>
      </c>
      <c r="AS352" s="229">
        <f t="shared" si="321"/>
        <v>0</v>
      </c>
      <c r="AT352" s="229">
        <f t="shared" si="321"/>
        <v>0</v>
      </c>
      <c r="AU352" s="229">
        <f t="shared" si="321"/>
        <v>0</v>
      </c>
      <c r="AV352" s="229">
        <f t="shared" si="321"/>
        <v>0</v>
      </c>
      <c r="AW352" s="229">
        <f t="shared" si="321"/>
        <v>0</v>
      </c>
      <c r="AX352" s="229">
        <f t="shared" si="321"/>
        <v>0</v>
      </c>
      <c r="AY352" s="229">
        <f t="shared" si="321"/>
        <v>0</v>
      </c>
      <c r="AZ352" s="229">
        <f t="shared" si="321"/>
        <v>0</v>
      </c>
      <c r="BA352" s="229">
        <f t="shared" si="321"/>
        <v>0</v>
      </c>
      <c r="BB352" s="229">
        <f t="shared" si="321"/>
        <v>0</v>
      </c>
      <c r="BC352" s="229">
        <f t="shared" si="321"/>
        <v>0</v>
      </c>
      <c r="BD352" s="229">
        <f t="shared" si="321"/>
        <v>0</v>
      </c>
      <c r="BE352" s="229">
        <f t="shared" si="321"/>
        <v>0</v>
      </c>
      <c r="BF352" s="229">
        <f t="shared" si="321"/>
        <v>0</v>
      </c>
      <c r="BG352" s="229">
        <f t="shared" si="321"/>
        <v>0</v>
      </c>
      <c r="BH352" s="229">
        <f t="shared" si="321"/>
        <v>0</v>
      </c>
      <c r="BI352" s="229">
        <f t="shared" si="321"/>
        <v>0</v>
      </c>
      <c r="BJ352" s="229">
        <f t="shared" si="321"/>
        <v>0</v>
      </c>
      <c r="BK352" s="229">
        <f t="shared" si="321"/>
        <v>0</v>
      </c>
      <c r="BL352" s="229">
        <f t="shared" si="321"/>
        <v>0</v>
      </c>
      <c r="BM352" s="229">
        <f t="shared" si="321"/>
        <v>0</v>
      </c>
      <c r="BN352" s="229">
        <f t="shared" si="321"/>
        <v>0</v>
      </c>
      <c r="BO352" s="229">
        <f t="shared" si="320"/>
        <v>0</v>
      </c>
      <c r="BP352" s="229">
        <f t="shared" si="320"/>
        <v>0</v>
      </c>
      <c r="BQ352" s="229">
        <f t="shared" si="320"/>
        <v>0</v>
      </c>
      <c r="BR352" s="229">
        <f t="shared" si="320"/>
        <v>0</v>
      </c>
      <c r="BS352" s="229">
        <f t="shared" si="320"/>
        <v>0</v>
      </c>
      <c r="BT352" s="229">
        <f t="shared" si="320"/>
        <v>0</v>
      </c>
      <c r="BU352" s="229">
        <f t="shared" si="320"/>
        <v>0</v>
      </c>
      <c r="BV352" s="229">
        <f t="shared" si="320"/>
        <v>0</v>
      </c>
      <c r="BW352" s="229">
        <f t="shared" si="320"/>
        <v>0</v>
      </c>
      <c r="BX352" s="229">
        <f t="shared" si="320"/>
        <v>0</v>
      </c>
      <c r="BY352" s="229">
        <f t="shared" si="320"/>
        <v>0</v>
      </c>
      <c r="BZ352" s="229">
        <f t="shared" si="320"/>
        <v>0</v>
      </c>
    </row>
    <row r="353" spans="1:78" x14ac:dyDescent="0.2">
      <c r="A353" s="7" t="str">
        <f t="shared" si="313"/>
        <v>Roll-in 6</v>
      </c>
      <c r="B353" s="7">
        <f t="shared" si="313"/>
        <v>0</v>
      </c>
      <c r="C353" s="7">
        <f t="shared" si="305"/>
        <v>38</v>
      </c>
      <c r="D353" s="165">
        <f t="shared" si="319"/>
        <v>44620</v>
      </c>
      <c r="E353" s="313">
        <f>HLOOKUP(D353,INPUTS!$D$69:$BW$76,IF(B353=1,4,8),FALSE)</f>
        <v>30</v>
      </c>
      <c r="F353" s="77"/>
      <c r="G353" s="229">
        <f t="shared" si="321"/>
        <v>0</v>
      </c>
      <c r="H353" s="229">
        <f t="shared" si="321"/>
        <v>0</v>
      </c>
      <c r="I353" s="229">
        <f t="shared" si="321"/>
        <v>0</v>
      </c>
      <c r="J353" s="229">
        <f t="shared" si="321"/>
        <v>0</v>
      </c>
      <c r="K353" s="229">
        <f t="shared" si="321"/>
        <v>0</v>
      </c>
      <c r="L353" s="229">
        <f t="shared" si="321"/>
        <v>0</v>
      </c>
      <c r="M353" s="229">
        <f t="shared" si="321"/>
        <v>0</v>
      </c>
      <c r="N353" s="229">
        <f t="shared" si="321"/>
        <v>0</v>
      </c>
      <c r="O353" s="229">
        <f t="shared" si="321"/>
        <v>0</v>
      </c>
      <c r="P353" s="229">
        <f t="shared" si="321"/>
        <v>0</v>
      </c>
      <c r="Q353" s="229">
        <f t="shared" si="321"/>
        <v>0</v>
      </c>
      <c r="R353" s="229">
        <f t="shared" si="321"/>
        <v>0</v>
      </c>
      <c r="S353" s="229">
        <f t="shared" si="321"/>
        <v>0</v>
      </c>
      <c r="T353" s="229">
        <f t="shared" si="321"/>
        <v>0</v>
      </c>
      <c r="U353" s="229">
        <f t="shared" si="321"/>
        <v>0</v>
      </c>
      <c r="V353" s="229">
        <f t="shared" si="321"/>
        <v>0</v>
      </c>
      <c r="W353" s="229">
        <f t="shared" si="321"/>
        <v>0</v>
      </c>
      <c r="X353" s="229">
        <f t="shared" si="321"/>
        <v>0</v>
      </c>
      <c r="Y353" s="229">
        <f t="shared" si="321"/>
        <v>0</v>
      </c>
      <c r="Z353" s="229">
        <f t="shared" si="321"/>
        <v>0</v>
      </c>
      <c r="AA353" s="229">
        <f t="shared" si="321"/>
        <v>0</v>
      </c>
      <c r="AB353" s="229">
        <f t="shared" si="321"/>
        <v>0</v>
      </c>
      <c r="AC353" s="229">
        <f t="shared" si="321"/>
        <v>0</v>
      </c>
      <c r="AD353" s="229">
        <f t="shared" si="321"/>
        <v>0</v>
      </c>
      <c r="AE353" s="229">
        <f t="shared" si="321"/>
        <v>0</v>
      </c>
      <c r="AF353" s="229">
        <f t="shared" si="321"/>
        <v>0</v>
      </c>
      <c r="AG353" s="229">
        <f t="shared" si="321"/>
        <v>0</v>
      </c>
      <c r="AH353" s="229">
        <f t="shared" si="321"/>
        <v>0</v>
      </c>
      <c r="AI353" s="229">
        <f t="shared" si="321"/>
        <v>0</v>
      </c>
      <c r="AJ353" s="229">
        <f t="shared" si="321"/>
        <v>0</v>
      </c>
      <c r="AK353" s="229">
        <f t="shared" si="321"/>
        <v>0</v>
      </c>
      <c r="AL353" s="229">
        <f t="shared" si="321"/>
        <v>0</v>
      </c>
      <c r="AM353" s="229">
        <f t="shared" si="321"/>
        <v>0</v>
      </c>
      <c r="AN353" s="229">
        <f t="shared" si="321"/>
        <v>0</v>
      </c>
      <c r="AO353" s="229">
        <f t="shared" si="321"/>
        <v>0</v>
      </c>
      <c r="AP353" s="229">
        <f t="shared" si="321"/>
        <v>0</v>
      </c>
      <c r="AQ353" s="229">
        <f t="shared" si="321"/>
        <v>0</v>
      </c>
      <c r="AR353" s="229">
        <f t="shared" si="321"/>
        <v>30</v>
      </c>
      <c r="AS353" s="229">
        <f t="shared" si="321"/>
        <v>0</v>
      </c>
      <c r="AT353" s="229">
        <f t="shared" si="321"/>
        <v>0</v>
      </c>
      <c r="AU353" s="229">
        <f t="shared" si="321"/>
        <v>0</v>
      </c>
      <c r="AV353" s="229">
        <f t="shared" si="321"/>
        <v>0</v>
      </c>
      <c r="AW353" s="229">
        <f t="shared" si="321"/>
        <v>0</v>
      </c>
      <c r="AX353" s="229">
        <f t="shared" si="321"/>
        <v>0</v>
      </c>
      <c r="AY353" s="229">
        <f t="shared" si="321"/>
        <v>0</v>
      </c>
      <c r="AZ353" s="229">
        <f t="shared" si="321"/>
        <v>0</v>
      </c>
      <c r="BA353" s="229">
        <f t="shared" si="321"/>
        <v>0</v>
      </c>
      <c r="BB353" s="229">
        <f t="shared" si="321"/>
        <v>0</v>
      </c>
      <c r="BC353" s="229">
        <f t="shared" si="321"/>
        <v>0</v>
      </c>
      <c r="BD353" s="229">
        <f t="shared" si="321"/>
        <v>0</v>
      </c>
      <c r="BE353" s="229">
        <f t="shared" si="321"/>
        <v>0</v>
      </c>
      <c r="BF353" s="229">
        <f t="shared" si="321"/>
        <v>0</v>
      </c>
      <c r="BG353" s="229">
        <f t="shared" si="321"/>
        <v>0</v>
      </c>
      <c r="BH353" s="229">
        <f t="shared" si="321"/>
        <v>0</v>
      </c>
      <c r="BI353" s="229">
        <f t="shared" si="321"/>
        <v>0</v>
      </c>
      <c r="BJ353" s="229">
        <f t="shared" si="321"/>
        <v>0</v>
      </c>
      <c r="BK353" s="229">
        <f t="shared" si="321"/>
        <v>0</v>
      </c>
      <c r="BL353" s="229">
        <f t="shared" si="321"/>
        <v>0</v>
      </c>
      <c r="BM353" s="229">
        <f t="shared" si="321"/>
        <v>0</v>
      </c>
      <c r="BN353" s="229">
        <f t="shared" si="321"/>
        <v>0</v>
      </c>
      <c r="BO353" s="229">
        <f t="shared" si="320"/>
        <v>0</v>
      </c>
      <c r="BP353" s="229">
        <f t="shared" si="320"/>
        <v>0</v>
      </c>
      <c r="BQ353" s="229">
        <f t="shared" si="320"/>
        <v>0</v>
      </c>
      <c r="BR353" s="229">
        <f t="shared" si="320"/>
        <v>0</v>
      </c>
      <c r="BS353" s="229">
        <f t="shared" si="320"/>
        <v>0</v>
      </c>
      <c r="BT353" s="229">
        <f t="shared" si="320"/>
        <v>0</v>
      </c>
      <c r="BU353" s="229">
        <f t="shared" si="320"/>
        <v>0</v>
      </c>
      <c r="BV353" s="229">
        <f t="shared" si="320"/>
        <v>0</v>
      </c>
      <c r="BW353" s="229">
        <f t="shared" si="320"/>
        <v>0</v>
      </c>
      <c r="BX353" s="229">
        <f t="shared" si="320"/>
        <v>0</v>
      </c>
      <c r="BY353" s="229">
        <f t="shared" si="320"/>
        <v>0</v>
      </c>
      <c r="BZ353" s="229">
        <f t="shared" si="320"/>
        <v>0</v>
      </c>
    </row>
    <row r="354" spans="1:78" x14ac:dyDescent="0.2">
      <c r="A354" s="7" t="str">
        <f t="shared" si="313"/>
        <v>Roll-in 7</v>
      </c>
      <c r="B354" s="7">
        <f t="shared" si="313"/>
        <v>0</v>
      </c>
      <c r="C354" s="7">
        <f t="shared" si="305"/>
        <v>39</v>
      </c>
      <c r="D354" s="165">
        <f t="shared" si="319"/>
        <v>44651</v>
      </c>
      <c r="E354" s="313">
        <f>HLOOKUP(D354,INPUTS!$D$69:$BW$76,IF(B354=1,4,8),FALSE)</f>
        <v>0</v>
      </c>
      <c r="F354" s="77"/>
      <c r="G354" s="229">
        <f t="shared" si="321"/>
        <v>0</v>
      </c>
      <c r="H354" s="229">
        <f t="shared" si="321"/>
        <v>0</v>
      </c>
      <c r="I354" s="229">
        <f t="shared" si="321"/>
        <v>0</v>
      </c>
      <c r="J354" s="229">
        <f t="shared" si="321"/>
        <v>0</v>
      </c>
      <c r="K354" s="229">
        <f t="shared" si="321"/>
        <v>0</v>
      </c>
      <c r="L354" s="229">
        <f t="shared" si="321"/>
        <v>0</v>
      </c>
      <c r="M354" s="229">
        <f t="shared" si="321"/>
        <v>0</v>
      </c>
      <c r="N354" s="229">
        <f t="shared" si="321"/>
        <v>0</v>
      </c>
      <c r="O354" s="229">
        <f t="shared" si="321"/>
        <v>0</v>
      </c>
      <c r="P354" s="229">
        <f t="shared" si="321"/>
        <v>0</v>
      </c>
      <c r="Q354" s="229">
        <f t="shared" si="321"/>
        <v>0</v>
      </c>
      <c r="R354" s="229">
        <f t="shared" si="321"/>
        <v>0</v>
      </c>
      <c r="S354" s="229">
        <f t="shared" si="321"/>
        <v>0</v>
      </c>
      <c r="T354" s="229">
        <f t="shared" si="321"/>
        <v>0</v>
      </c>
      <c r="U354" s="229">
        <f t="shared" si="321"/>
        <v>0</v>
      </c>
      <c r="V354" s="229">
        <f t="shared" si="321"/>
        <v>0</v>
      </c>
      <c r="W354" s="229">
        <f t="shared" si="321"/>
        <v>0</v>
      </c>
      <c r="X354" s="229">
        <f t="shared" si="321"/>
        <v>0</v>
      </c>
      <c r="Y354" s="229">
        <f t="shared" si="321"/>
        <v>0</v>
      </c>
      <c r="Z354" s="229">
        <f t="shared" si="321"/>
        <v>0</v>
      </c>
      <c r="AA354" s="229">
        <f t="shared" si="321"/>
        <v>0</v>
      </c>
      <c r="AB354" s="229">
        <f t="shared" si="321"/>
        <v>0</v>
      </c>
      <c r="AC354" s="229">
        <f t="shared" si="321"/>
        <v>0</v>
      </c>
      <c r="AD354" s="229">
        <f t="shared" si="321"/>
        <v>0</v>
      </c>
      <c r="AE354" s="229">
        <f t="shared" si="321"/>
        <v>0</v>
      </c>
      <c r="AF354" s="229">
        <f t="shared" si="321"/>
        <v>0</v>
      </c>
      <c r="AG354" s="229">
        <f t="shared" si="321"/>
        <v>0</v>
      </c>
      <c r="AH354" s="229">
        <f t="shared" si="321"/>
        <v>0</v>
      </c>
      <c r="AI354" s="229">
        <f t="shared" si="321"/>
        <v>0</v>
      </c>
      <c r="AJ354" s="229">
        <f t="shared" si="321"/>
        <v>0</v>
      </c>
      <c r="AK354" s="229">
        <f t="shared" si="321"/>
        <v>0</v>
      </c>
      <c r="AL354" s="229">
        <f t="shared" si="321"/>
        <v>0</v>
      </c>
      <c r="AM354" s="229">
        <f t="shared" si="321"/>
        <v>0</v>
      </c>
      <c r="AN354" s="229">
        <f t="shared" si="321"/>
        <v>0</v>
      </c>
      <c r="AO354" s="229">
        <f t="shared" si="321"/>
        <v>0</v>
      </c>
      <c r="AP354" s="229">
        <f t="shared" si="321"/>
        <v>0</v>
      </c>
      <c r="AQ354" s="229">
        <f t="shared" si="321"/>
        <v>0</v>
      </c>
      <c r="AR354" s="229">
        <f t="shared" si="321"/>
        <v>0</v>
      </c>
      <c r="AS354" s="229">
        <f t="shared" si="321"/>
        <v>0</v>
      </c>
      <c r="AT354" s="229">
        <f t="shared" si="321"/>
        <v>0</v>
      </c>
      <c r="AU354" s="229">
        <f t="shared" si="321"/>
        <v>0</v>
      </c>
      <c r="AV354" s="229">
        <f t="shared" si="321"/>
        <v>0</v>
      </c>
      <c r="AW354" s="229">
        <f t="shared" si="321"/>
        <v>0</v>
      </c>
      <c r="AX354" s="229">
        <f t="shared" si="321"/>
        <v>0</v>
      </c>
      <c r="AY354" s="229">
        <f t="shared" si="321"/>
        <v>0</v>
      </c>
      <c r="AZ354" s="229">
        <f t="shared" si="321"/>
        <v>0</v>
      </c>
      <c r="BA354" s="229">
        <f t="shared" si="321"/>
        <v>0</v>
      </c>
      <c r="BB354" s="229">
        <f t="shared" si="321"/>
        <v>0</v>
      </c>
      <c r="BC354" s="229">
        <f t="shared" si="321"/>
        <v>0</v>
      </c>
      <c r="BD354" s="229">
        <f t="shared" si="321"/>
        <v>0</v>
      </c>
      <c r="BE354" s="229">
        <f t="shared" si="321"/>
        <v>0</v>
      </c>
      <c r="BF354" s="229">
        <f t="shared" si="321"/>
        <v>0</v>
      </c>
      <c r="BG354" s="229">
        <f t="shared" si="321"/>
        <v>0</v>
      </c>
      <c r="BH354" s="229">
        <f t="shared" si="321"/>
        <v>0</v>
      </c>
      <c r="BI354" s="229">
        <f t="shared" si="321"/>
        <v>0</v>
      </c>
      <c r="BJ354" s="229">
        <f t="shared" si="321"/>
        <v>0</v>
      </c>
      <c r="BK354" s="229">
        <f t="shared" si="321"/>
        <v>0</v>
      </c>
      <c r="BL354" s="229">
        <f t="shared" si="321"/>
        <v>0</v>
      </c>
      <c r="BM354" s="229">
        <f t="shared" si="321"/>
        <v>0</v>
      </c>
      <c r="BN354" s="229">
        <f t="shared" si="321"/>
        <v>0</v>
      </c>
      <c r="BO354" s="229">
        <f t="shared" si="320"/>
        <v>0</v>
      </c>
      <c r="BP354" s="229">
        <f t="shared" si="320"/>
        <v>0</v>
      </c>
      <c r="BQ354" s="229">
        <f t="shared" si="320"/>
        <v>0</v>
      </c>
      <c r="BR354" s="229">
        <f t="shared" si="320"/>
        <v>0</v>
      </c>
      <c r="BS354" s="229">
        <f t="shared" si="320"/>
        <v>0</v>
      </c>
      <c r="BT354" s="229">
        <f t="shared" si="320"/>
        <v>0</v>
      </c>
      <c r="BU354" s="229">
        <f t="shared" si="320"/>
        <v>0</v>
      </c>
      <c r="BV354" s="229">
        <f t="shared" si="320"/>
        <v>0</v>
      </c>
      <c r="BW354" s="229">
        <f t="shared" si="320"/>
        <v>0</v>
      </c>
      <c r="BX354" s="229">
        <f t="shared" si="320"/>
        <v>0</v>
      </c>
      <c r="BY354" s="229">
        <f t="shared" si="320"/>
        <v>0</v>
      </c>
      <c r="BZ354" s="229">
        <f t="shared" si="320"/>
        <v>0</v>
      </c>
    </row>
    <row r="355" spans="1:78" x14ac:dyDescent="0.2">
      <c r="A355" s="7" t="str">
        <f t="shared" si="313"/>
        <v>Roll-in 7</v>
      </c>
      <c r="B355" s="7">
        <f t="shared" si="313"/>
        <v>0</v>
      </c>
      <c r="C355" s="7">
        <f t="shared" si="305"/>
        <v>40</v>
      </c>
      <c r="D355" s="165">
        <f t="shared" si="319"/>
        <v>44681</v>
      </c>
      <c r="E355" s="313">
        <f>HLOOKUP(D355,INPUTS!$D$69:$BW$76,IF(B355=1,4,8),FALSE)</f>
        <v>0</v>
      </c>
      <c r="F355" s="77"/>
      <c r="G355" s="229">
        <f t="shared" si="321"/>
        <v>0</v>
      </c>
      <c r="H355" s="229">
        <f t="shared" si="321"/>
        <v>0</v>
      </c>
      <c r="I355" s="229">
        <f t="shared" si="321"/>
        <v>0</v>
      </c>
      <c r="J355" s="229">
        <f t="shared" si="321"/>
        <v>0</v>
      </c>
      <c r="K355" s="229">
        <f t="shared" si="321"/>
        <v>0</v>
      </c>
      <c r="L355" s="229">
        <f t="shared" si="321"/>
        <v>0</v>
      </c>
      <c r="M355" s="229">
        <f t="shared" si="321"/>
        <v>0</v>
      </c>
      <c r="N355" s="229">
        <f t="shared" si="321"/>
        <v>0</v>
      </c>
      <c r="O355" s="229">
        <f t="shared" si="321"/>
        <v>0</v>
      </c>
      <c r="P355" s="229">
        <f t="shared" si="321"/>
        <v>0</v>
      </c>
      <c r="Q355" s="229">
        <f t="shared" si="321"/>
        <v>0</v>
      </c>
      <c r="R355" s="229">
        <f t="shared" si="321"/>
        <v>0</v>
      </c>
      <c r="S355" s="229">
        <f t="shared" si="321"/>
        <v>0</v>
      </c>
      <c r="T355" s="229">
        <f t="shared" si="321"/>
        <v>0</v>
      </c>
      <c r="U355" s="229">
        <f t="shared" si="321"/>
        <v>0</v>
      </c>
      <c r="V355" s="229">
        <f t="shared" ref="V355:BZ359" si="322">IF(V$9=$D355,$E355,0)</f>
        <v>0</v>
      </c>
      <c r="W355" s="229">
        <f t="shared" si="322"/>
        <v>0</v>
      </c>
      <c r="X355" s="229">
        <f t="shared" si="322"/>
        <v>0</v>
      </c>
      <c r="Y355" s="229">
        <f t="shared" si="322"/>
        <v>0</v>
      </c>
      <c r="Z355" s="229">
        <f t="shared" si="322"/>
        <v>0</v>
      </c>
      <c r="AA355" s="229">
        <f t="shared" si="322"/>
        <v>0</v>
      </c>
      <c r="AB355" s="229">
        <f t="shared" si="322"/>
        <v>0</v>
      </c>
      <c r="AC355" s="229">
        <f t="shared" si="322"/>
        <v>0</v>
      </c>
      <c r="AD355" s="229">
        <f t="shared" si="322"/>
        <v>0</v>
      </c>
      <c r="AE355" s="229">
        <f t="shared" si="322"/>
        <v>0</v>
      </c>
      <c r="AF355" s="229">
        <f t="shared" si="322"/>
        <v>0</v>
      </c>
      <c r="AG355" s="229">
        <f t="shared" si="322"/>
        <v>0</v>
      </c>
      <c r="AH355" s="229">
        <f t="shared" si="322"/>
        <v>0</v>
      </c>
      <c r="AI355" s="229">
        <f t="shared" si="322"/>
        <v>0</v>
      </c>
      <c r="AJ355" s="229">
        <f t="shared" si="322"/>
        <v>0</v>
      </c>
      <c r="AK355" s="229">
        <f t="shared" si="322"/>
        <v>0</v>
      </c>
      <c r="AL355" s="229">
        <f t="shared" si="322"/>
        <v>0</v>
      </c>
      <c r="AM355" s="229">
        <f t="shared" si="322"/>
        <v>0</v>
      </c>
      <c r="AN355" s="229">
        <f t="shared" si="322"/>
        <v>0</v>
      </c>
      <c r="AO355" s="229">
        <f t="shared" si="322"/>
        <v>0</v>
      </c>
      <c r="AP355" s="229">
        <f t="shared" si="322"/>
        <v>0</v>
      </c>
      <c r="AQ355" s="229">
        <f t="shared" si="322"/>
        <v>0</v>
      </c>
      <c r="AR355" s="229">
        <f t="shared" si="322"/>
        <v>0</v>
      </c>
      <c r="AS355" s="229">
        <f t="shared" si="322"/>
        <v>0</v>
      </c>
      <c r="AT355" s="229">
        <f t="shared" si="322"/>
        <v>0</v>
      </c>
      <c r="AU355" s="229">
        <f t="shared" si="322"/>
        <v>0</v>
      </c>
      <c r="AV355" s="229">
        <f t="shared" si="322"/>
        <v>0</v>
      </c>
      <c r="AW355" s="229">
        <f t="shared" si="322"/>
        <v>0</v>
      </c>
      <c r="AX355" s="229">
        <f t="shared" si="322"/>
        <v>0</v>
      </c>
      <c r="AY355" s="229">
        <f t="shared" si="322"/>
        <v>0</v>
      </c>
      <c r="AZ355" s="229">
        <f t="shared" si="322"/>
        <v>0</v>
      </c>
      <c r="BA355" s="229">
        <f t="shared" si="322"/>
        <v>0</v>
      </c>
      <c r="BB355" s="229">
        <f t="shared" si="322"/>
        <v>0</v>
      </c>
      <c r="BC355" s="229">
        <f t="shared" si="322"/>
        <v>0</v>
      </c>
      <c r="BD355" s="229">
        <f t="shared" si="322"/>
        <v>0</v>
      </c>
      <c r="BE355" s="229">
        <f t="shared" si="322"/>
        <v>0</v>
      </c>
      <c r="BF355" s="229">
        <f t="shared" si="322"/>
        <v>0</v>
      </c>
      <c r="BG355" s="229">
        <f t="shared" si="322"/>
        <v>0</v>
      </c>
      <c r="BH355" s="229">
        <f t="shared" si="322"/>
        <v>0</v>
      </c>
      <c r="BI355" s="229">
        <f t="shared" si="322"/>
        <v>0</v>
      </c>
      <c r="BJ355" s="229">
        <f t="shared" si="322"/>
        <v>0</v>
      </c>
      <c r="BK355" s="229">
        <f t="shared" si="322"/>
        <v>0</v>
      </c>
      <c r="BL355" s="229">
        <f t="shared" si="322"/>
        <v>0</v>
      </c>
      <c r="BM355" s="229">
        <f t="shared" si="322"/>
        <v>0</v>
      </c>
      <c r="BN355" s="229">
        <f t="shared" si="322"/>
        <v>0</v>
      </c>
      <c r="BO355" s="229">
        <f t="shared" si="322"/>
        <v>0</v>
      </c>
      <c r="BP355" s="229">
        <f t="shared" si="322"/>
        <v>0</v>
      </c>
      <c r="BQ355" s="229">
        <f t="shared" si="322"/>
        <v>0</v>
      </c>
      <c r="BR355" s="229">
        <f t="shared" si="322"/>
        <v>0</v>
      </c>
      <c r="BS355" s="229">
        <f t="shared" si="322"/>
        <v>0</v>
      </c>
      <c r="BT355" s="229">
        <f t="shared" si="322"/>
        <v>0</v>
      </c>
      <c r="BU355" s="229">
        <f t="shared" si="322"/>
        <v>0</v>
      </c>
      <c r="BV355" s="229">
        <f t="shared" si="322"/>
        <v>0</v>
      </c>
      <c r="BW355" s="229">
        <f t="shared" si="322"/>
        <v>0</v>
      </c>
      <c r="BX355" s="229">
        <f t="shared" si="322"/>
        <v>0</v>
      </c>
      <c r="BY355" s="229">
        <f t="shared" si="322"/>
        <v>0</v>
      </c>
      <c r="BZ355" s="229">
        <f t="shared" si="322"/>
        <v>0</v>
      </c>
    </row>
    <row r="356" spans="1:78" x14ac:dyDescent="0.2">
      <c r="A356" s="7" t="str">
        <f t="shared" ref="A356:B375" si="323">A52</f>
        <v>Roll-in 7</v>
      </c>
      <c r="B356" s="7">
        <f t="shared" si="323"/>
        <v>0</v>
      </c>
      <c r="C356" s="7">
        <f t="shared" si="305"/>
        <v>41</v>
      </c>
      <c r="D356" s="165">
        <f t="shared" si="319"/>
        <v>44712</v>
      </c>
      <c r="E356" s="313">
        <f>HLOOKUP(D356,INPUTS!$D$69:$BW$76,IF(B356=1,4,8),FALSE)</f>
        <v>0</v>
      </c>
      <c r="F356" s="77"/>
      <c r="G356" s="229">
        <f t="shared" ref="G356:BN360" si="324">IF(G$9=$D356,$E356,0)</f>
        <v>0</v>
      </c>
      <c r="H356" s="229">
        <f t="shared" si="324"/>
        <v>0</v>
      </c>
      <c r="I356" s="229">
        <f t="shared" si="324"/>
        <v>0</v>
      </c>
      <c r="J356" s="229">
        <f t="shared" si="324"/>
        <v>0</v>
      </c>
      <c r="K356" s="229">
        <f t="shared" si="324"/>
        <v>0</v>
      </c>
      <c r="L356" s="229">
        <f t="shared" si="324"/>
        <v>0</v>
      </c>
      <c r="M356" s="229">
        <f t="shared" si="324"/>
        <v>0</v>
      </c>
      <c r="N356" s="229">
        <f t="shared" si="324"/>
        <v>0</v>
      </c>
      <c r="O356" s="229">
        <f t="shared" si="324"/>
        <v>0</v>
      </c>
      <c r="P356" s="229">
        <f t="shared" si="324"/>
        <v>0</v>
      </c>
      <c r="Q356" s="229">
        <f t="shared" si="324"/>
        <v>0</v>
      </c>
      <c r="R356" s="229">
        <f t="shared" si="324"/>
        <v>0</v>
      </c>
      <c r="S356" s="229">
        <f t="shared" si="324"/>
        <v>0</v>
      </c>
      <c r="T356" s="229">
        <f t="shared" si="324"/>
        <v>0</v>
      </c>
      <c r="U356" s="229">
        <f t="shared" si="324"/>
        <v>0</v>
      </c>
      <c r="V356" s="229">
        <f t="shared" si="324"/>
        <v>0</v>
      </c>
      <c r="W356" s="229">
        <f t="shared" si="324"/>
        <v>0</v>
      </c>
      <c r="X356" s="229">
        <f t="shared" si="324"/>
        <v>0</v>
      </c>
      <c r="Y356" s="229">
        <f t="shared" si="324"/>
        <v>0</v>
      </c>
      <c r="Z356" s="229">
        <f t="shared" si="324"/>
        <v>0</v>
      </c>
      <c r="AA356" s="229">
        <f t="shared" si="324"/>
        <v>0</v>
      </c>
      <c r="AB356" s="229">
        <f t="shared" si="324"/>
        <v>0</v>
      </c>
      <c r="AC356" s="229">
        <f t="shared" si="324"/>
        <v>0</v>
      </c>
      <c r="AD356" s="229">
        <f t="shared" si="324"/>
        <v>0</v>
      </c>
      <c r="AE356" s="229">
        <f t="shared" si="324"/>
        <v>0</v>
      </c>
      <c r="AF356" s="229">
        <f t="shared" si="324"/>
        <v>0</v>
      </c>
      <c r="AG356" s="229">
        <f t="shared" si="324"/>
        <v>0</v>
      </c>
      <c r="AH356" s="229">
        <f t="shared" si="324"/>
        <v>0</v>
      </c>
      <c r="AI356" s="229">
        <f t="shared" si="324"/>
        <v>0</v>
      </c>
      <c r="AJ356" s="229">
        <f t="shared" si="324"/>
        <v>0</v>
      </c>
      <c r="AK356" s="229">
        <f t="shared" si="324"/>
        <v>0</v>
      </c>
      <c r="AL356" s="229">
        <f t="shared" si="324"/>
        <v>0</v>
      </c>
      <c r="AM356" s="229">
        <f t="shared" si="324"/>
        <v>0</v>
      </c>
      <c r="AN356" s="229">
        <f t="shared" si="324"/>
        <v>0</v>
      </c>
      <c r="AO356" s="229">
        <f t="shared" si="324"/>
        <v>0</v>
      </c>
      <c r="AP356" s="229">
        <f t="shared" si="324"/>
        <v>0</v>
      </c>
      <c r="AQ356" s="229">
        <f t="shared" si="324"/>
        <v>0</v>
      </c>
      <c r="AR356" s="229">
        <f t="shared" si="324"/>
        <v>0</v>
      </c>
      <c r="AS356" s="229">
        <f t="shared" si="324"/>
        <v>0</v>
      </c>
      <c r="AT356" s="229">
        <f t="shared" si="324"/>
        <v>0</v>
      </c>
      <c r="AU356" s="229">
        <f t="shared" si="324"/>
        <v>0</v>
      </c>
      <c r="AV356" s="229">
        <f t="shared" si="324"/>
        <v>0</v>
      </c>
      <c r="AW356" s="229">
        <f t="shared" si="324"/>
        <v>0</v>
      </c>
      <c r="AX356" s="229">
        <f t="shared" si="324"/>
        <v>0</v>
      </c>
      <c r="AY356" s="229">
        <f t="shared" si="324"/>
        <v>0</v>
      </c>
      <c r="AZ356" s="229">
        <f t="shared" si="324"/>
        <v>0</v>
      </c>
      <c r="BA356" s="229">
        <f t="shared" si="324"/>
        <v>0</v>
      </c>
      <c r="BB356" s="229">
        <f t="shared" si="324"/>
        <v>0</v>
      </c>
      <c r="BC356" s="229">
        <f t="shared" si="324"/>
        <v>0</v>
      </c>
      <c r="BD356" s="229">
        <f t="shared" si="324"/>
        <v>0</v>
      </c>
      <c r="BE356" s="229">
        <f t="shared" si="324"/>
        <v>0</v>
      </c>
      <c r="BF356" s="229">
        <f t="shared" si="324"/>
        <v>0</v>
      </c>
      <c r="BG356" s="229">
        <f t="shared" si="324"/>
        <v>0</v>
      </c>
      <c r="BH356" s="229">
        <f t="shared" si="324"/>
        <v>0</v>
      </c>
      <c r="BI356" s="229">
        <f t="shared" si="324"/>
        <v>0</v>
      </c>
      <c r="BJ356" s="229">
        <f t="shared" si="324"/>
        <v>0</v>
      </c>
      <c r="BK356" s="229">
        <f t="shared" si="324"/>
        <v>0</v>
      </c>
      <c r="BL356" s="229">
        <f t="shared" si="324"/>
        <v>0</v>
      </c>
      <c r="BM356" s="229">
        <f t="shared" si="324"/>
        <v>0</v>
      </c>
      <c r="BN356" s="229">
        <f t="shared" si="324"/>
        <v>0</v>
      </c>
      <c r="BO356" s="229">
        <f t="shared" si="322"/>
        <v>0</v>
      </c>
      <c r="BP356" s="229">
        <f t="shared" si="322"/>
        <v>0</v>
      </c>
      <c r="BQ356" s="229">
        <f t="shared" si="322"/>
        <v>0</v>
      </c>
      <c r="BR356" s="229">
        <f t="shared" si="322"/>
        <v>0</v>
      </c>
      <c r="BS356" s="229">
        <f t="shared" si="322"/>
        <v>0</v>
      </c>
      <c r="BT356" s="229">
        <f t="shared" si="322"/>
        <v>0</v>
      </c>
      <c r="BU356" s="229">
        <f t="shared" si="322"/>
        <v>0</v>
      </c>
      <c r="BV356" s="229">
        <f t="shared" si="322"/>
        <v>0</v>
      </c>
      <c r="BW356" s="229">
        <f t="shared" si="322"/>
        <v>0</v>
      </c>
      <c r="BX356" s="229">
        <f t="shared" si="322"/>
        <v>0</v>
      </c>
      <c r="BY356" s="229">
        <f t="shared" si="322"/>
        <v>0</v>
      </c>
      <c r="BZ356" s="229">
        <f t="shared" si="322"/>
        <v>0</v>
      </c>
    </row>
    <row r="357" spans="1:78" x14ac:dyDescent="0.2">
      <c r="A357" s="7" t="str">
        <f t="shared" si="323"/>
        <v>Roll-in 7</v>
      </c>
      <c r="B357" s="7">
        <f t="shared" si="323"/>
        <v>0</v>
      </c>
      <c r="C357" s="7">
        <f t="shared" si="305"/>
        <v>42</v>
      </c>
      <c r="D357" s="165">
        <f t="shared" si="319"/>
        <v>44742</v>
      </c>
      <c r="E357" s="313">
        <f>HLOOKUP(D357,INPUTS!$D$69:$BW$76,IF(B357=1,4,8),FALSE)</f>
        <v>0</v>
      </c>
      <c r="F357" s="77"/>
      <c r="G357" s="229">
        <f t="shared" si="324"/>
        <v>0</v>
      </c>
      <c r="H357" s="229">
        <f t="shared" si="324"/>
        <v>0</v>
      </c>
      <c r="I357" s="229">
        <f t="shared" si="324"/>
        <v>0</v>
      </c>
      <c r="J357" s="229">
        <f t="shared" si="324"/>
        <v>0</v>
      </c>
      <c r="K357" s="229">
        <f t="shared" si="324"/>
        <v>0</v>
      </c>
      <c r="L357" s="229">
        <f t="shared" si="324"/>
        <v>0</v>
      </c>
      <c r="M357" s="229">
        <f t="shared" si="324"/>
        <v>0</v>
      </c>
      <c r="N357" s="229">
        <f t="shared" si="324"/>
        <v>0</v>
      </c>
      <c r="O357" s="229">
        <f t="shared" si="324"/>
        <v>0</v>
      </c>
      <c r="P357" s="229">
        <f t="shared" si="324"/>
        <v>0</v>
      </c>
      <c r="Q357" s="229">
        <f t="shared" si="324"/>
        <v>0</v>
      </c>
      <c r="R357" s="229">
        <f t="shared" si="324"/>
        <v>0</v>
      </c>
      <c r="S357" s="229">
        <f t="shared" si="324"/>
        <v>0</v>
      </c>
      <c r="T357" s="229">
        <f t="shared" si="324"/>
        <v>0</v>
      </c>
      <c r="U357" s="229">
        <f t="shared" si="324"/>
        <v>0</v>
      </c>
      <c r="V357" s="229">
        <f t="shared" si="324"/>
        <v>0</v>
      </c>
      <c r="W357" s="229">
        <f t="shared" si="324"/>
        <v>0</v>
      </c>
      <c r="X357" s="229">
        <f t="shared" si="324"/>
        <v>0</v>
      </c>
      <c r="Y357" s="229">
        <f t="shared" si="324"/>
        <v>0</v>
      </c>
      <c r="Z357" s="229">
        <f t="shared" si="324"/>
        <v>0</v>
      </c>
      <c r="AA357" s="229">
        <f t="shared" si="324"/>
        <v>0</v>
      </c>
      <c r="AB357" s="229">
        <f t="shared" si="324"/>
        <v>0</v>
      </c>
      <c r="AC357" s="229">
        <f t="shared" si="324"/>
        <v>0</v>
      </c>
      <c r="AD357" s="229">
        <f t="shared" si="324"/>
        <v>0</v>
      </c>
      <c r="AE357" s="229">
        <f t="shared" si="324"/>
        <v>0</v>
      </c>
      <c r="AF357" s="229">
        <f t="shared" si="324"/>
        <v>0</v>
      </c>
      <c r="AG357" s="229">
        <f t="shared" si="324"/>
        <v>0</v>
      </c>
      <c r="AH357" s="229">
        <f t="shared" si="324"/>
        <v>0</v>
      </c>
      <c r="AI357" s="229">
        <f t="shared" si="324"/>
        <v>0</v>
      </c>
      <c r="AJ357" s="229">
        <f t="shared" si="324"/>
        <v>0</v>
      </c>
      <c r="AK357" s="229">
        <f t="shared" si="324"/>
        <v>0</v>
      </c>
      <c r="AL357" s="229">
        <f t="shared" si="324"/>
        <v>0</v>
      </c>
      <c r="AM357" s="229">
        <f t="shared" si="324"/>
        <v>0</v>
      </c>
      <c r="AN357" s="229">
        <f t="shared" si="324"/>
        <v>0</v>
      </c>
      <c r="AO357" s="229">
        <f t="shared" si="324"/>
        <v>0</v>
      </c>
      <c r="AP357" s="229">
        <f t="shared" si="324"/>
        <v>0</v>
      </c>
      <c r="AQ357" s="229">
        <f t="shared" si="324"/>
        <v>0</v>
      </c>
      <c r="AR357" s="229">
        <f t="shared" si="324"/>
        <v>0</v>
      </c>
      <c r="AS357" s="229">
        <f t="shared" si="324"/>
        <v>0</v>
      </c>
      <c r="AT357" s="229">
        <f t="shared" si="324"/>
        <v>0</v>
      </c>
      <c r="AU357" s="229">
        <f t="shared" si="324"/>
        <v>0</v>
      </c>
      <c r="AV357" s="229">
        <f t="shared" si="324"/>
        <v>0</v>
      </c>
      <c r="AW357" s="229">
        <f t="shared" si="324"/>
        <v>0</v>
      </c>
      <c r="AX357" s="229">
        <f t="shared" si="324"/>
        <v>0</v>
      </c>
      <c r="AY357" s="229">
        <f t="shared" si="324"/>
        <v>0</v>
      </c>
      <c r="AZ357" s="229">
        <f t="shared" si="324"/>
        <v>0</v>
      </c>
      <c r="BA357" s="229">
        <f t="shared" si="324"/>
        <v>0</v>
      </c>
      <c r="BB357" s="229">
        <f t="shared" si="324"/>
        <v>0</v>
      </c>
      <c r="BC357" s="229">
        <f t="shared" si="324"/>
        <v>0</v>
      </c>
      <c r="BD357" s="229">
        <f t="shared" si="324"/>
        <v>0</v>
      </c>
      <c r="BE357" s="229">
        <f t="shared" si="324"/>
        <v>0</v>
      </c>
      <c r="BF357" s="229">
        <f t="shared" si="324"/>
        <v>0</v>
      </c>
      <c r="BG357" s="229">
        <f t="shared" si="324"/>
        <v>0</v>
      </c>
      <c r="BH357" s="229">
        <f t="shared" si="324"/>
        <v>0</v>
      </c>
      <c r="BI357" s="229">
        <f t="shared" si="324"/>
        <v>0</v>
      </c>
      <c r="BJ357" s="229">
        <f t="shared" si="324"/>
        <v>0</v>
      </c>
      <c r="BK357" s="229">
        <f t="shared" si="324"/>
        <v>0</v>
      </c>
      <c r="BL357" s="229">
        <f t="shared" si="324"/>
        <v>0</v>
      </c>
      <c r="BM357" s="229">
        <f t="shared" si="324"/>
        <v>0</v>
      </c>
      <c r="BN357" s="229">
        <f t="shared" si="324"/>
        <v>0</v>
      </c>
      <c r="BO357" s="229">
        <f t="shared" si="322"/>
        <v>0</v>
      </c>
      <c r="BP357" s="229">
        <f t="shared" si="322"/>
        <v>0</v>
      </c>
      <c r="BQ357" s="229">
        <f t="shared" si="322"/>
        <v>0</v>
      </c>
      <c r="BR357" s="229">
        <f t="shared" si="322"/>
        <v>0</v>
      </c>
      <c r="BS357" s="229">
        <f t="shared" si="322"/>
        <v>0</v>
      </c>
      <c r="BT357" s="229">
        <f t="shared" si="322"/>
        <v>0</v>
      </c>
      <c r="BU357" s="229">
        <f t="shared" si="322"/>
        <v>0</v>
      </c>
      <c r="BV357" s="229">
        <f t="shared" si="322"/>
        <v>0</v>
      </c>
      <c r="BW357" s="229">
        <f t="shared" si="322"/>
        <v>0</v>
      </c>
      <c r="BX357" s="229">
        <f t="shared" si="322"/>
        <v>0</v>
      </c>
      <c r="BY357" s="229">
        <f t="shared" si="322"/>
        <v>0</v>
      </c>
      <c r="BZ357" s="229">
        <f t="shared" si="322"/>
        <v>0</v>
      </c>
    </row>
    <row r="358" spans="1:78" x14ac:dyDescent="0.2">
      <c r="A358" s="7" t="str">
        <f t="shared" si="323"/>
        <v>Roll-in 7</v>
      </c>
      <c r="B358" s="7">
        <f t="shared" si="323"/>
        <v>0</v>
      </c>
      <c r="C358" s="7">
        <f t="shared" si="305"/>
        <v>43</v>
      </c>
      <c r="D358" s="165">
        <f t="shared" si="319"/>
        <v>44773</v>
      </c>
      <c r="E358" s="313">
        <f>HLOOKUP(D358,INPUTS!$D$69:$BW$76,IF(B358=1,4,8),FALSE)</f>
        <v>0</v>
      </c>
      <c r="F358" s="77"/>
      <c r="G358" s="229">
        <f t="shared" si="324"/>
        <v>0</v>
      </c>
      <c r="H358" s="229">
        <f t="shared" si="324"/>
        <v>0</v>
      </c>
      <c r="I358" s="229">
        <f t="shared" si="324"/>
        <v>0</v>
      </c>
      <c r="J358" s="229">
        <f t="shared" si="324"/>
        <v>0</v>
      </c>
      <c r="K358" s="229">
        <f t="shared" si="324"/>
        <v>0</v>
      </c>
      <c r="L358" s="229">
        <f t="shared" si="324"/>
        <v>0</v>
      </c>
      <c r="M358" s="229">
        <f t="shared" si="324"/>
        <v>0</v>
      </c>
      <c r="N358" s="229">
        <f t="shared" si="324"/>
        <v>0</v>
      </c>
      <c r="O358" s="229">
        <f t="shared" si="324"/>
        <v>0</v>
      </c>
      <c r="P358" s="229">
        <f t="shared" si="324"/>
        <v>0</v>
      </c>
      <c r="Q358" s="229">
        <f t="shared" si="324"/>
        <v>0</v>
      </c>
      <c r="R358" s="229">
        <f t="shared" si="324"/>
        <v>0</v>
      </c>
      <c r="S358" s="229">
        <f t="shared" si="324"/>
        <v>0</v>
      </c>
      <c r="T358" s="229">
        <f t="shared" si="324"/>
        <v>0</v>
      </c>
      <c r="U358" s="229">
        <f t="shared" si="324"/>
        <v>0</v>
      </c>
      <c r="V358" s="229">
        <f t="shared" si="324"/>
        <v>0</v>
      </c>
      <c r="W358" s="229">
        <f t="shared" si="324"/>
        <v>0</v>
      </c>
      <c r="X358" s="229">
        <f t="shared" si="324"/>
        <v>0</v>
      </c>
      <c r="Y358" s="229">
        <f t="shared" si="324"/>
        <v>0</v>
      </c>
      <c r="Z358" s="229">
        <f t="shared" si="324"/>
        <v>0</v>
      </c>
      <c r="AA358" s="229">
        <f t="shared" si="324"/>
        <v>0</v>
      </c>
      <c r="AB358" s="229">
        <f t="shared" si="324"/>
        <v>0</v>
      </c>
      <c r="AC358" s="229">
        <f t="shared" si="324"/>
        <v>0</v>
      </c>
      <c r="AD358" s="229">
        <f t="shared" si="324"/>
        <v>0</v>
      </c>
      <c r="AE358" s="229">
        <f t="shared" si="324"/>
        <v>0</v>
      </c>
      <c r="AF358" s="229">
        <f t="shared" si="324"/>
        <v>0</v>
      </c>
      <c r="AG358" s="229">
        <f t="shared" si="324"/>
        <v>0</v>
      </c>
      <c r="AH358" s="229">
        <f t="shared" si="324"/>
        <v>0</v>
      </c>
      <c r="AI358" s="229">
        <f t="shared" si="324"/>
        <v>0</v>
      </c>
      <c r="AJ358" s="229">
        <f t="shared" si="324"/>
        <v>0</v>
      </c>
      <c r="AK358" s="229">
        <f t="shared" si="324"/>
        <v>0</v>
      </c>
      <c r="AL358" s="229">
        <f t="shared" si="324"/>
        <v>0</v>
      </c>
      <c r="AM358" s="229">
        <f t="shared" si="324"/>
        <v>0</v>
      </c>
      <c r="AN358" s="229">
        <f t="shared" si="324"/>
        <v>0</v>
      </c>
      <c r="AO358" s="229">
        <f t="shared" si="324"/>
        <v>0</v>
      </c>
      <c r="AP358" s="229">
        <f t="shared" si="324"/>
        <v>0</v>
      </c>
      <c r="AQ358" s="229">
        <f t="shared" si="324"/>
        <v>0</v>
      </c>
      <c r="AR358" s="229">
        <f t="shared" si="324"/>
        <v>0</v>
      </c>
      <c r="AS358" s="229">
        <f t="shared" si="324"/>
        <v>0</v>
      </c>
      <c r="AT358" s="229">
        <f t="shared" si="324"/>
        <v>0</v>
      </c>
      <c r="AU358" s="229">
        <f t="shared" si="324"/>
        <v>0</v>
      </c>
      <c r="AV358" s="229">
        <f t="shared" si="324"/>
        <v>0</v>
      </c>
      <c r="AW358" s="229">
        <f t="shared" si="324"/>
        <v>0</v>
      </c>
      <c r="AX358" s="229">
        <f t="shared" si="324"/>
        <v>0</v>
      </c>
      <c r="AY358" s="229">
        <f t="shared" si="324"/>
        <v>0</v>
      </c>
      <c r="AZ358" s="229">
        <f t="shared" si="324"/>
        <v>0</v>
      </c>
      <c r="BA358" s="229">
        <f t="shared" si="324"/>
        <v>0</v>
      </c>
      <c r="BB358" s="229">
        <f t="shared" si="324"/>
        <v>0</v>
      </c>
      <c r="BC358" s="229">
        <f t="shared" si="324"/>
        <v>0</v>
      </c>
      <c r="BD358" s="229">
        <f t="shared" si="324"/>
        <v>0</v>
      </c>
      <c r="BE358" s="229">
        <f t="shared" si="324"/>
        <v>0</v>
      </c>
      <c r="BF358" s="229">
        <f t="shared" si="324"/>
        <v>0</v>
      </c>
      <c r="BG358" s="229">
        <f t="shared" si="324"/>
        <v>0</v>
      </c>
      <c r="BH358" s="229">
        <f t="shared" si="324"/>
        <v>0</v>
      </c>
      <c r="BI358" s="229">
        <f t="shared" si="324"/>
        <v>0</v>
      </c>
      <c r="BJ358" s="229">
        <f t="shared" si="324"/>
        <v>0</v>
      </c>
      <c r="BK358" s="229">
        <f t="shared" si="324"/>
        <v>0</v>
      </c>
      <c r="BL358" s="229">
        <f t="shared" si="324"/>
        <v>0</v>
      </c>
      <c r="BM358" s="229">
        <f t="shared" si="324"/>
        <v>0</v>
      </c>
      <c r="BN358" s="229">
        <f t="shared" si="324"/>
        <v>0</v>
      </c>
      <c r="BO358" s="229">
        <f t="shared" si="322"/>
        <v>0</v>
      </c>
      <c r="BP358" s="229">
        <f t="shared" si="322"/>
        <v>0</v>
      </c>
      <c r="BQ358" s="229">
        <f t="shared" si="322"/>
        <v>0</v>
      </c>
      <c r="BR358" s="229">
        <f t="shared" si="322"/>
        <v>0</v>
      </c>
      <c r="BS358" s="229">
        <f t="shared" si="322"/>
        <v>0</v>
      </c>
      <c r="BT358" s="229">
        <f t="shared" si="322"/>
        <v>0</v>
      </c>
      <c r="BU358" s="229">
        <f t="shared" si="322"/>
        <v>0</v>
      </c>
      <c r="BV358" s="229">
        <f t="shared" si="322"/>
        <v>0</v>
      </c>
      <c r="BW358" s="229">
        <f t="shared" si="322"/>
        <v>0</v>
      </c>
      <c r="BX358" s="229">
        <f t="shared" si="322"/>
        <v>0</v>
      </c>
      <c r="BY358" s="229">
        <f t="shared" si="322"/>
        <v>0</v>
      </c>
      <c r="BZ358" s="229">
        <f t="shared" si="322"/>
        <v>0</v>
      </c>
    </row>
    <row r="359" spans="1:78" x14ac:dyDescent="0.2">
      <c r="A359" s="7" t="str">
        <f t="shared" si="323"/>
        <v>Roll-in 7</v>
      </c>
      <c r="B359" s="7">
        <f t="shared" si="323"/>
        <v>0</v>
      </c>
      <c r="C359" s="7">
        <f t="shared" si="305"/>
        <v>44</v>
      </c>
      <c r="D359" s="165">
        <f t="shared" si="319"/>
        <v>44804</v>
      </c>
      <c r="E359" s="313">
        <f>HLOOKUP(D359,INPUTS!$D$69:$BW$76,IF(B359=1,4,8),FALSE)</f>
        <v>0</v>
      </c>
      <c r="F359" s="77"/>
      <c r="G359" s="229">
        <f t="shared" si="324"/>
        <v>0</v>
      </c>
      <c r="H359" s="229">
        <f t="shared" si="324"/>
        <v>0</v>
      </c>
      <c r="I359" s="229">
        <f t="shared" si="324"/>
        <v>0</v>
      </c>
      <c r="J359" s="229">
        <f t="shared" si="324"/>
        <v>0</v>
      </c>
      <c r="K359" s="229">
        <f t="shared" si="324"/>
        <v>0</v>
      </c>
      <c r="L359" s="229">
        <f t="shared" si="324"/>
        <v>0</v>
      </c>
      <c r="M359" s="229">
        <f t="shared" si="324"/>
        <v>0</v>
      </c>
      <c r="N359" s="229">
        <f t="shared" si="324"/>
        <v>0</v>
      </c>
      <c r="O359" s="229">
        <f t="shared" si="324"/>
        <v>0</v>
      </c>
      <c r="P359" s="229">
        <f t="shared" si="324"/>
        <v>0</v>
      </c>
      <c r="Q359" s="229">
        <f t="shared" si="324"/>
        <v>0</v>
      </c>
      <c r="R359" s="229">
        <f t="shared" si="324"/>
        <v>0</v>
      </c>
      <c r="S359" s="229">
        <f t="shared" si="324"/>
        <v>0</v>
      </c>
      <c r="T359" s="229">
        <f t="shared" si="324"/>
        <v>0</v>
      </c>
      <c r="U359" s="229">
        <f t="shared" si="324"/>
        <v>0</v>
      </c>
      <c r="V359" s="229">
        <f t="shared" si="324"/>
        <v>0</v>
      </c>
      <c r="W359" s="229">
        <f t="shared" si="324"/>
        <v>0</v>
      </c>
      <c r="X359" s="229">
        <f t="shared" si="324"/>
        <v>0</v>
      </c>
      <c r="Y359" s="229">
        <f t="shared" si="324"/>
        <v>0</v>
      </c>
      <c r="Z359" s="229">
        <f t="shared" si="324"/>
        <v>0</v>
      </c>
      <c r="AA359" s="229">
        <f t="shared" si="324"/>
        <v>0</v>
      </c>
      <c r="AB359" s="229">
        <f t="shared" si="324"/>
        <v>0</v>
      </c>
      <c r="AC359" s="229">
        <f t="shared" si="324"/>
        <v>0</v>
      </c>
      <c r="AD359" s="229">
        <f t="shared" si="324"/>
        <v>0</v>
      </c>
      <c r="AE359" s="229">
        <f t="shared" si="324"/>
        <v>0</v>
      </c>
      <c r="AF359" s="229">
        <f t="shared" si="324"/>
        <v>0</v>
      </c>
      <c r="AG359" s="229">
        <f t="shared" si="324"/>
        <v>0</v>
      </c>
      <c r="AH359" s="229">
        <f t="shared" si="324"/>
        <v>0</v>
      </c>
      <c r="AI359" s="229">
        <f t="shared" si="324"/>
        <v>0</v>
      </c>
      <c r="AJ359" s="229">
        <f t="shared" si="324"/>
        <v>0</v>
      </c>
      <c r="AK359" s="229">
        <f t="shared" si="324"/>
        <v>0</v>
      </c>
      <c r="AL359" s="229">
        <f t="shared" si="324"/>
        <v>0</v>
      </c>
      <c r="AM359" s="229">
        <f t="shared" si="324"/>
        <v>0</v>
      </c>
      <c r="AN359" s="229">
        <f t="shared" si="324"/>
        <v>0</v>
      </c>
      <c r="AO359" s="229">
        <f t="shared" si="324"/>
        <v>0</v>
      </c>
      <c r="AP359" s="229">
        <f t="shared" si="324"/>
        <v>0</v>
      </c>
      <c r="AQ359" s="229">
        <f t="shared" si="324"/>
        <v>0</v>
      </c>
      <c r="AR359" s="229">
        <f t="shared" si="324"/>
        <v>0</v>
      </c>
      <c r="AS359" s="229">
        <f t="shared" si="324"/>
        <v>0</v>
      </c>
      <c r="AT359" s="229">
        <f t="shared" si="324"/>
        <v>0</v>
      </c>
      <c r="AU359" s="229">
        <f t="shared" si="324"/>
        <v>0</v>
      </c>
      <c r="AV359" s="229">
        <f t="shared" si="324"/>
        <v>0</v>
      </c>
      <c r="AW359" s="229">
        <f t="shared" si="324"/>
        <v>0</v>
      </c>
      <c r="AX359" s="229">
        <f t="shared" si="324"/>
        <v>0</v>
      </c>
      <c r="AY359" s="229">
        <f t="shared" si="324"/>
        <v>0</v>
      </c>
      <c r="AZ359" s="229">
        <f t="shared" si="324"/>
        <v>0</v>
      </c>
      <c r="BA359" s="229">
        <f t="shared" si="324"/>
        <v>0</v>
      </c>
      <c r="BB359" s="229">
        <f t="shared" si="324"/>
        <v>0</v>
      </c>
      <c r="BC359" s="229">
        <f t="shared" si="324"/>
        <v>0</v>
      </c>
      <c r="BD359" s="229">
        <f t="shared" si="324"/>
        <v>0</v>
      </c>
      <c r="BE359" s="229">
        <f t="shared" si="324"/>
        <v>0</v>
      </c>
      <c r="BF359" s="229">
        <f t="shared" si="324"/>
        <v>0</v>
      </c>
      <c r="BG359" s="229">
        <f t="shared" si="324"/>
        <v>0</v>
      </c>
      <c r="BH359" s="229">
        <f t="shared" si="324"/>
        <v>0</v>
      </c>
      <c r="BI359" s="229">
        <f t="shared" si="324"/>
        <v>0</v>
      </c>
      <c r="BJ359" s="229">
        <f t="shared" si="324"/>
        <v>0</v>
      </c>
      <c r="BK359" s="229">
        <f t="shared" si="324"/>
        <v>0</v>
      </c>
      <c r="BL359" s="229">
        <f t="shared" si="324"/>
        <v>0</v>
      </c>
      <c r="BM359" s="229">
        <f t="shared" si="324"/>
        <v>0</v>
      </c>
      <c r="BN359" s="229">
        <f t="shared" si="324"/>
        <v>0</v>
      </c>
      <c r="BO359" s="229">
        <f t="shared" si="322"/>
        <v>0</v>
      </c>
      <c r="BP359" s="229">
        <f t="shared" si="322"/>
        <v>0</v>
      </c>
      <c r="BQ359" s="229">
        <f t="shared" si="322"/>
        <v>0</v>
      </c>
      <c r="BR359" s="229">
        <f t="shared" si="322"/>
        <v>0</v>
      </c>
      <c r="BS359" s="229">
        <f t="shared" si="322"/>
        <v>0</v>
      </c>
      <c r="BT359" s="229">
        <f t="shared" si="322"/>
        <v>0</v>
      </c>
      <c r="BU359" s="229">
        <f t="shared" si="322"/>
        <v>0</v>
      </c>
      <c r="BV359" s="229">
        <f t="shared" si="322"/>
        <v>0</v>
      </c>
      <c r="BW359" s="229">
        <f t="shared" si="322"/>
        <v>0</v>
      </c>
      <c r="BX359" s="229">
        <f t="shared" si="322"/>
        <v>0</v>
      </c>
      <c r="BY359" s="229">
        <f t="shared" si="322"/>
        <v>0</v>
      </c>
      <c r="BZ359" s="229">
        <f t="shared" si="322"/>
        <v>0</v>
      </c>
    </row>
    <row r="360" spans="1:78" x14ac:dyDescent="0.2">
      <c r="A360" s="7" t="str">
        <f t="shared" si="323"/>
        <v>Roll-in 8</v>
      </c>
      <c r="B360" s="7">
        <f t="shared" si="323"/>
        <v>0</v>
      </c>
      <c r="C360" s="7">
        <f t="shared" si="305"/>
        <v>45</v>
      </c>
      <c r="D360" s="165">
        <f t="shared" si="319"/>
        <v>44834</v>
      </c>
      <c r="E360" s="313">
        <f>HLOOKUP(D360,INPUTS!$D$69:$BW$76,IF(B360=1,4,8),FALSE)</f>
        <v>0</v>
      </c>
      <c r="F360" s="77"/>
      <c r="G360" s="229">
        <f t="shared" si="324"/>
        <v>0</v>
      </c>
      <c r="H360" s="229">
        <f t="shared" si="324"/>
        <v>0</v>
      </c>
      <c r="I360" s="229">
        <f t="shared" si="324"/>
        <v>0</v>
      </c>
      <c r="J360" s="229">
        <f t="shared" si="324"/>
        <v>0</v>
      </c>
      <c r="K360" s="229">
        <f t="shared" si="324"/>
        <v>0</v>
      </c>
      <c r="L360" s="229">
        <f t="shared" si="324"/>
        <v>0</v>
      </c>
      <c r="M360" s="229">
        <f t="shared" si="324"/>
        <v>0</v>
      </c>
      <c r="N360" s="229">
        <f t="shared" si="324"/>
        <v>0</v>
      </c>
      <c r="O360" s="229">
        <f t="shared" si="324"/>
        <v>0</v>
      </c>
      <c r="P360" s="229">
        <f t="shared" si="324"/>
        <v>0</v>
      </c>
      <c r="Q360" s="229">
        <f t="shared" si="324"/>
        <v>0</v>
      </c>
      <c r="R360" s="229">
        <f t="shared" si="324"/>
        <v>0</v>
      </c>
      <c r="S360" s="229">
        <f t="shared" si="324"/>
        <v>0</v>
      </c>
      <c r="T360" s="229">
        <f t="shared" si="324"/>
        <v>0</v>
      </c>
      <c r="U360" s="229">
        <f t="shared" si="324"/>
        <v>0</v>
      </c>
      <c r="V360" s="229">
        <f t="shared" ref="V360:BZ364" si="325">IF(V$9=$D360,$E360,0)</f>
        <v>0</v>
      </c>
      <c r="W360" s="229">
        <f t="shared" si="325"/>
        <v>0</v>
      </c>
      <c r="X360" s="229">
        <f t="shared" si="325"/>
        <v>0</v>
      </c>
      <c r="Y360" s="229">
        <f t="shared" si="325"/>
        <v>0</v>
      </c>
      <c r="Z360" s="229">
        <f t="shared" si="325"/>
        <v>0</v>
      </c>
      <c r="AA360" s="229">
        <f t="shared" si="325"/>
        <v>0</v>
      </c>
      <c r="AB360" s="229">
        <f t="shared" si="325"/>
        <v>0</v>
      </c>
      <c r="AC360" s="229">
        <f t="shared" si="325"/>
        <v>0</v>
      </c>
      <c r="AD360" s="229">
        <f t="shared" si="325"/>
        <v>0</v>
      </c>
      <c r="AE360" s="229">
        <f t="shared" si="325"/>
        <v>0</v>
      </c>
      <c r="AF360" s="229">
        <f t="shared" si="325"/>
        <v>0</v>
      </c>
      <c r="AG360" s="229">
        <f t="shared" si="325"/>
        <v>0</v>
      </c>
      <c r="AH360" s="229">
        <f t="shared" si="325"/>
        <v>0</v>
      </c>
      <c r="AI360" s="229">
        <f t="shared" si="325"/>
        <v>0</v>
      </c>
      <c r="AJ360" s="229">
        <f t="shared" si="325"/>
        <v>0</v>
      </c>
      <c r="AK360" s="229">
        <f t="shared" si="325"/>
        <v>0</v>
      </c>
      <c r="AL360" s="229">
        <f t="shared" si="325"/>
        <v>0</v>
      </c>
      <c r="AM360" s="229">
        <f t="shared" si="325"/>
        <v>0</v>
      </c>
      <c r="AN360" s="229">
        <f t="shared" si="325"/>
        <v>0</v>
      </c>
      <c r="AO360" s="229">
        <f t="shared" si="325"/>
        <v>0</v>
      </c>
      <c r="AP360" s="229">
        <f t="shared" si="325"/>
        <v>0</v>
      </c>
      <c r="AQ360" s="229">
        <f t="shared" si="325"/>
        <v>0</v>
      </c>
      <c r="AR360" s="229">
        <f t="shared" si="325"/>
        <v>0</v>
      </c>
      <c r="AS360" s="229">
        <f t="shared" si="325"/>
        <v>0</v>
      </c>
      <c r="AT360" s="229">
        <f t="shared" si="325"/>
        <v>0</v>
      </c>
      <c r="AU360" s="229">
        <f t="shared" si="325"/>
        <v>0</v>
      </c>
      <c r="AV360" s="229">
        <f t="shared" si="325"/>
        <v>0</v>
      </c>
      <c r="AW360" s="229">
        <f t="shared" si="325"/>
        <v>0</v>
      </c>
      <c r="AX360" s="229">
        <f t="shared" si="325"/>
        <v>0</v>
      </c>
      <c r="AY360" s="229">
        <f t="shared" si="325"/>
        <v>0</v>
      </c>
      <c r="AZ360" s="229">
        <f t="shared" si="325"/>
        <v>0</v>
      </c>
      <c r="BA360" s="229">
        <f t="shared" si="325"/>
        <v>0</v>
      </c>
      <c r="BB360" s="229">
        <f t="shared" si="325"/>
        <v>0</v>
      </c>
      <c r="BC360" s="229">
        <f t="shared" si="325"/>
        <v>0</v>
      </c>
      <c r="BD360" s="229">
        <f t="shared" si="325"/>
        <v>0</v>
      </c>
      <c r="BE360" s="229">
        <f t="shared" si="325"/>
        <v>0</v>
      </c>
      <c r="BF360" s="229">
        <f t="shared" si="325"/>
        <v>0</v>
      </c>
      <c r="BG360" s="229">
        <f t="shared" si="325"/>
        <v>0</v>
      </c>
      <c r="BH360" s="229">
        <f t="shared" si="325"/>
        <v>0</v>
      </c>
      <c r="BI360" s="229">
        <f t="shared" si="325"/>
        <v>0</v>
      </c>
      <c r="BJ360" s="229">
        <f t="shared" si="325"/>
        <v>0</v>
      </c>
      <c r="BK360" s="229">
        <f t="shared" si="325"/>
        <v>0</v>
      </c>
      <c r="BL360" s="229">
        <f t="shared" si="325"/>
        <v>0</v>
      </c>
      <c r="BM360" s="229">
        <f t="shared" si="325"/>
        <v>0</v>
      </c>
      <c r="BN360" s="229">
        <f t="shared" si="325"/>
        <v>0</v>
      </c>
      <c r="BO360" s="229">
        <f t="shared" si="325"/>
        <v>0</v>
      </c>
      <c r="BP360" s="229">
        <f t="shared" si="325"/>
        <v>0</v>
      </c>
      <c r="BQ360" s="229">
        <f t="shared" si="325"/>
        <v>0</v>
      </c>
      <c r="BR360" s="229">
        <f t="shared" si="325"/>
        <v>0</v>
      </c>
      <c r="BS360" s="229">
        <f t="shared" si="325"/>
        <v>0</v>
      </c>
      <c r="BT360" s="229">
        <f t="shared" si="325"/>
        <v>0</v>
      </c>
      <c r="BU360" s="229">
        <f t="shared" si="325"/>
        <v>0</v>
      </c>
      <c r="BV360" s="229">
        <f t="shared" si="325"/>
        <v>0</v>
      </c>
      <c r="BW360" s="229">
        <f t="shared" si="325"/>
        <v>0</v>
      </c>
      <c r="BX360" s="229">
        <f t="shared" si="325"/>
        <v>0</v>
      </c>
      <c r="BY360" s="229">
        <f t="shared" si="325"/>
        <v>0</v>
      </c>
      <c r="BZ360" s="229">
        <f t="shared" si="325"/>
        <v>0</v>
      </c>
    </row>
    <row r="361" spans="1:78" x14ac:dyDescent="0.2">
      <c r="A361" s="7" t="str">
        <f t="shared" si="323"/>
        <v>Roll-in 8</v>
      </c>
      <c r="B361" s="7">
        <f t="shared" si="323"/>
        <v>0</v>
      </c>
      <c r="C361" s="7">
        <f t="shared" si="305"/>
        <v>46</v>
      </c>
      <c r="D361" s="165">
        <f t="shared" si="319"/>
        <v>44865</v>
      </c>
      <c r="E361" s="313">
        <f>HLOOKUP(D361,INPUTS!$D$69:$BW$76,IF(B361=1,4,8),FALSE)</f>
        <v>0</v>
      </c>
      <c r="F361" s="77"/>
      <c r="G361" s="229">
        <f t="shared" ref="G361:BN365" si="326">IF(G$9=$D361,$E361,0)</f>
        <v>0</v>
      </c>
      <c r="H361" s="229">
        <f t="shared" si="326"/>
        <v>0</v>
      </c>
      <c r="I361" s="229">
        <f t="shared" si="326"/>
        <v>0</v>
      </c>
      <c r="J361" s="229">
        <f t="shared" si="326"/>
        <v>0</v>
      </c>
      <c r="K361" s="229">
        <f t="shared" si="326"/>
        <v>0</v>
      </c>
      <c r="L361" s="229">
        <f t="shared" si="326"/>
        <v>0</v>
      </c>
      <c r="M361" s="229">
        <f t="shared" si="326"/>
        <v>0</v>
      </c>
      <c r="N361" s="229">
        <f t="shared" si="326"/>
        <v>0</v>
      </c>
      <c r="O361" s="229">
        <f t="shared" si="326"/>
        <v>0</v>
      </c>
      <c r="P361" s="229">
        <f t="shared" si="326"/>
        <v>0</v>
      </c>
      <c r="Q361" s="229">
        <f t="shared" si="326"/>
        <v>0</v>
      </c>
      <c r="R361" s="229">
        <f t="shared" si="326"/>
        <v>0</v>
      </c>
      <c r="S361" s="229">
        <f t="shared" si="326"/>
        <v>0</v>
      </c>
      <c r="T361" s="229">
        <f t="shared" si="326"/>
        <v>0</v>
      </c>
      <c r="U361" s="229">
        <f t="shared" si="326"/>
        <v>0</v>
      </c>
      <c r="V361" s="229">
        <f t="shared" si="326"/>
        <v>0</v>
      </c>
      <c r="W361" s="229">
        <f t="shared" si="326"/>
        <v>0</v>
      </c>
      <c r="X361" s="229">
        <f t="shared" si="326"/>
        <v>0</v>
      </c>
      <c r="Y361" s="229">
        <f t="shared" si="326"/>
        <v>0</v>
      </c>
      <c r="Z361" s="229">
        <f t="shared" si="326"/>
        <v>0</v>
      </c>
      <c r="AA361" s="229">
        <f t="shared" si="326"/>
        <v>0</v>
      </c>
      <c r="AB361" s="229">
        <f t="shared" si="326"/>
        <v>0</v>
      </c>
      <c r="AC361" s="229">
        <f t="shared" si="326"/>
        <v>0</v>
      </c>
      <c r="AD361" s="229">
        <f t="shared" si="326"/>
        <v>0</v>
      </c>
      <c r="AE361" s="229">
        <f t="shared" si="326"/>
        <v>0</v>
      </c>
      <c r="AF361" s="229">
        <f t="shared" si="326"/>
        <v>0</v>
      </c>
      <c r="AG361" s="229">
        <f t="shared" si="326"/>
        <v>0</v>
      </c>
      <c r="AH361" s="229">
        <f t="shared" si="326"/>
        <v>0</v>
      </c>
      <c r="AI361" s="229">
        <f t="shared" si="326"/>
        <v>0</v>
      </c>
      <c r="AJ361" s="229">
        <f t="shared" si="326"/>
        <v>0</v>
      </c>
      <c r="AK361" s="229">
        <f t="shared" si="326"/>
        <v>0</v>
      </c>
      <c r="AL361" s="229">
        <f t="shared" si="326"/>
        <v>0</v>
      </c>
      <c r="AM361" s="229">
        <f t="shared" si="326"/>
        <v>0</v>
      </c>
      <c r="AN361" s="229">
        <f t="shared" si="326"/>
        <v>0</v>
      </c>
      <c r="AO361" s="229">
        <f t="shared" si="326"/>
        <v>0</v>
      </c>
      <c r="AP361" s="229">
        <f t="shared" si="326"/>
        <v>0</v>
      </c>
      <c r="AQ361" s="229">
        <f t="shared" si="326"/>
        <v>0</v>
      </c>
      <c r="AR361" s="229">
        <f t="shared" si="326"/>
        <v>0</v>
      </c>
      <c r="AS361" s="229">
        <f t="shared" si="326"/>
        <v>0</v>
      </c>
      <c r="AT361" s="229">
        <f t="shared" si="326"/>
        <v>0</v>
      </c>
      <c r="AU361" s="229">
        <f t="shared" si="326"/>
        <v>0</v>
      </c>
      <c r="AV361" s="229">
        <f t="shared" si="326"/>
        <v>0</v>
      </c>
      <c r="AW361" s="229">
        <f t="shared" si="326"/>
        <v>0</v>
      </c>
      <c r="AX361" s="229">
        <f t="shared" si="326"/>
        <v>0</v>
      </c>
      <c r="AY361" s="229">
        <f t="shared" si="326"/>
        <v>0</v>
      </c>
      <c r="AZ361" s="229">
        <f t="shared" si="326"/>
        <v>0</v>
      </c>
      <c r="BA361" s="229">
        <f t="shared" si="326"/>
        <v>0</v>
      </c>
      <c r="BB361" s="229">
        <f t="shared" si="326"/>
        <v>0</v>
      </c>
      <c r="BC361" s="229">
        <f t="shared" si="326"/>
        <v>0</v>
      </c>
      <c r="BD361" s="229">
        <f t="shared" si="326"/>
        <v>0</v>
      </c>
      <c r="BE361" s="229">
        <f t="shared" si="326"/>
        <v>0</v>
      </c>
      <c r="BF361" s="229">
        <f t="shared" si="326"/>
        <v>0</v>
      </c>
      <c r="BG361" s="229">
        <f t="shared" si="326"/>
        <v>0</v>
      </c>
      <c r="BH361" s="229">
        <f t="shared" si="326"/>
        <v>0</v>
      </c>
      <c r="BI361" s="229">
        <f t="shared" si="326"/>
        <v>0</v>
      </c>
      <c r="BJ361" s="229">
        <f t="shared" si="326"/>
        <v>0</v>
      </c>
      <c r="BK361" s="229">
        <f t="shared" si="326"/>
        <v>0</v>
      </c>
      <c r="BL361" s="229">
        <f t="shared" si="326"/>
        <v>0</v>
      </c>
      <c r="BM361" s="229">
        <f t="shared" si="326"/>
        <v>0</v>
      </c>
      <c r="BN361" s="229">
        <f t="shared" si="326"/>
        <v>0</v>
      </c>
      <c r="BO361" s="229">
        <f t="shared" si="325"/>
        <v>0</v>
      </c>
      <c r="BP361" s="229">
        <f t="shared" si="325"/>
        <v>0</v>
      </c>
      <c r="BQ361" s="229">
        <f t="shared" si="325"/>
        <v>0</v>
      </c>
      <c r="BR361" s="229">
        <f t="shared" si="325"/>
        <v>0</v>
      </c>
      <c r="BS361" s="229">
        <f t="shared" si="325"/>
        <v>0</v>
      </c>
      <c r="BT361" s="229">
        <f t="shared" si="325"/>
        <v>0</v>
      </c>
      <c r="BU361" s="229">
        <f t="shared" si="325"/>
        <v>0</v>
      </c>
      <c r="BV361" s="229">
        <f t="shared" si="325"/>
        <v>0</v>
      </c>
      <c r="BW361" s="229">
        <f t="shared" si="325"/>
        <v>0</v>
      </c>
      <c r="BX361" s="229">
        <f t="shared" si="325"/>
        <v>0</v>
      </c>
      <c r="BY361" s="229">
        <f t="shared" si="325"/>
        <v>0</v>
      </c>
      <c r="BZ361" s="229">
        <f t="shared" si="325"/>
        <v>0</v>
      </c>
    </row>
    <row r="362" spans="1:78" x14ac:dyDescent="0.2">
      <c r="A362" s="7" t="str">
        <f t="shared" si="323"/>
        <v>Roll-in 8</v>
      </c>
      <c r="B362" s="7">
        <f t="shared" si="323"/>
        <v>0</v>
      </c>
      <c r="C362" s="7">
        <f t="shared" si="305"/>
        <v>47</v>
      </c>
      <c r="D362" s="165">
        <f t="shared" si="319"/>
        <v>44895</v>
      </c>
      <c r="E362" s="313">
        <f>HLOOKUP(D362,INPUTS!$D$69:$BW$76,IF(B362=1,4,8),FALSE)</f>
        <v>0</v>
      </c>
      <c r="F362" s="77"/>
      <c r="G362" s="229">
        <f t="shared" si="326"/>
        <v>0</v>
      </c>
      <c r="H362" s="229">
        <f t="shared" si="326"/>
        <v>0</v>
      </c>
      <c r="I362" s="229">
        <f t="shared" si="326"/>
        <v>0</v>
      </c>
      <c r="J362" s="229">
        <f t="shared" si="326"/>
        <v>0</v>
      </c>
      <c r="K362" s="229">
        <f t="shared" si="326"/>
        <v>0</v>
      </c>
      <c r="L362" s="229">
        <f t="shared" si="326"/>
        <v>0</v>
      </c>
      <c r="M362" s="229">
        <f t="shared" si="326"/>
        <v>0</v>
      </c>
      <c r="N362" s="229">
        <f t="shared" si="326"/>
        <v>0</v>
      </c>
      <c r="O362" s="229">
        <f t="shared" si="326"/>
        <v>0</v>
      </c>
      <c r="P362" s="229">
        <f t="shared" si="326"/>
        <v>0</v>
      </c>
      <c r="Q362" s="229">
        <f t="shared" si="326"/>
        <v>0</v>
      </c>
      <c r="R362" s="229">
        <f t="shared" si="326"/>
        <v>0</v>
      </c>
      <c r="S362" s="229">
        <f t="shared" si="326"/>
        <v>0</v>
      </c>
      <c r="T362" s="229">
        <f t="shared" si="326"/>
        <v>0</v>
      </c>
      <c r="U362" s="229">
        <f t="shared" si="326"/>
        <v>0</v>
      </c>
      <c r="V362" s="229">
        <f t="shared" si="326"/>
        <v>0</v>
      </c>
      <c r="W362" s="229">
        <f t="shared" si="326"/>
        <v>0</v>
      </c>
      <c r="X362" s="229">
        <f t="shared" si="326"/>
        <v>0</v>
      </c>
      <c r="Y362" s="229">
        <f t="shared" si="326"/>
        <v>0</v>
      </c>
      <c r="Z362" s="229">
        <f t="shared" si="326"/>
        <v>0</v>
      </c>
      <c r="AA362" s="229">
        <f t="shared" si="326"/>
        <v>0</v>
      </c>
      <c r="AB362" s="229">
        <f t="shared" si="326"/>
        <v>0</v>
      </c>
      <c r="AC362" s="229">
        <f t="shared" si="326"/>
        <v>0</v>
      </c>
      <c r="AD362" s="229">
        <f t="shared" si="326"/>
        <v>0</v>
      </c>
      <c r="AE362" s="229">
        <f t="shared" si="326"/>
        <v>0</v>
      </c>
      <c r="AF362" s="229">
        <f t="shared" si="326"/>
        <v>0</v>
      </c>
      <c r="AG362" s="229">
        <f t="shared" si="326"/>
        <v>0</v>
      </c>
      <c r="AH362" s="229">
        <f t="shared" si="326"/>
        <v>0</v>
      </c>
      <c r="AI362" s="229">
        <f t="shared" si="326"/>
        <v>0</v>
      </c>
      <c r="AJ362" s="229">
        <f t="shared" si="326"/>
        <v>0</v>
      </c>
      <c r="AK362" s="229">
        <f t="shared" si="326"/>
        <v>0</v>
      </c>
      <c r="AL362" s="229">
        <f t="shared" si="326"/>
        <v>0</v>
      </c>
      <c r="AM362" s="229">
        <f t="shared" si="326"/>
        <v>0</v>
      </c>
      <c r="AN362" s="229">
        <f t="shared" si="326"/>
        <v>0</v>
      </c>
      <c r="AO362" s="229">
        <f t="shared" si="326"/>
        <v>0</v>
      </c>
      <c r="AP362" s="229">
        <f t="shared" si="326"/>
        <v>0</v>
      </c>
      <c r="AQ362" s="229">
        <f t="shared" si="326"/>
        <v>0</v>
      </c>
      <c r="AR362" s="229">
        <f t="shared" si="326"/>
        <v>0</v>
      </c>
      <c r="AS362" s="229">
        <f t="shared" si="326"/>
        <v>0</v>
      </c>
      <c r="AT362" s="229">
        <f t="shared" si="326"/>
        <v>0</v>
      </c>
      <c r="AU362" s="229">
        <f t="shared" si="326"/>
        <v>0</v>
      </c>
      <c r="AV362" s="229">
        <f t="shared" si="326"/>
        <v>0</v>
      </c>
      <c r="AW362" s="229">
        <f t="shared" si="326"/>
        <v>0</v>
      </c>
      <c r="AX362" s="229">
        <f t="shared" si="326"/>
        <v>0</v>
      </c>
      <c r="AY362" s="229">
        <f t="shared" si="326"/>
        <v>0</v>
      </c>
      <c r="AZ362" s="229">
        <f t="shared" si="326"/>
        <v>0</v>
      </c>
      <c r="BA362" s="229">
        <f t="shared" si="326"/>
        <v>0</v>
      </c>
      <c r="BB362" s="229">
        <f t="shared" si="326"/>
        <v>0</v>
      </c>
      <c r="BC362" s="229">
        <f t="shared" si="326"/>
        <v>0</v>
      </c>
      <c r="BD362" s="229">
        <f t="shared" si="326"/>
        <v>0</v>
      </c>
      <c r="BE362" s="229">
        <f t="shared" si="326"/>
        <v>0</v>
      </c>
      <c r="BF362" s="229">
        <f t="shared" si="326"/>
        <v>0</v>
      </c>
      <c r="BG362" s="229">
        <f t="shared" si="326"/>
        <v>0</v>
      </c>
      <c r="BH362" s="229">
        <f t="shared" si="326"/>
        <v>0</v>
      </c>
      <c r="BI362" s="229">
        <f t="shared" si="326"/>
        <v>0</v>
      </c>
      <c r="BJ362" s="229">
        <f t="shared" si="326"/>
        <v>0</v>
      </c>
      <c r="BK362" s="229">
        <f t="shared" si="326"/>
        <v>0</v>
      </c>
      <c r="BL362" s="229">
        <f t="shared" si="326"/>
        <v>0</v>
      </c>
      <c r="BM362" s="229">
        <f t="shared" si="326"/>
        <v>0</v>
      </c>
      <c r="BN362" s="229">
        <f t="shared" si="326"/>
        <v>0</v>
      </c>
      <c r="BO362" s="229">
        <f t="shared" si="325"/>
        <v>0</v>
      </c>
      <c r="BP362" s="229">
        <f t="shared" si="325"/>
        <v>0</v>
      </c>
      <c r="BQ362" s="229">
        <f t="shared" si="325"/>
        <v>0</v>
      </c>
      <c r="BR362" s="229">
        <f t="shared" si="325"/>
        <v>0</v>
      </c>
      <c r="BS362" s="229">
        <f t="shared" si="325"/>
        <v>0</v>
      </c>
      <c r="BT362" s="229">
        <f t="shared" si="325"/>
        <v>0</v>
      </c>
      <c r="BU362" s="229">
        <f t="shared" si="325"/>
        <v>0</v>
      </c>
      <c r="BV362" s="229">
        <f t="shared" si="325"/>
        <v>0</v>
      </c>
      <c r="BW362" s="229">
        <f t="shared" si="325"/>
        <v>0</v>
      </c>
      <c r="BX362" s="229">
        <f t="shared" si="325"/>
        <v>0</v>
      </c>
      <c r="BY362" s="229">
        <f t="shared" si="325"/>
        <v>0</v>
      </c>
      <c r="BZ362" s="229">
        <f t="shared" si="325"/>
        <v>0</v>
      </c>
    </row>
    <row r="363" spans="1:78" x14ac:dyDescent="0.2">
      <c r="A363" s="7" t="str">
        <f t="shared" si="323"/>
        <v>Roll-in 8</v>
      </c>
      <c r="B363" s="7">
        <f t="shared" si="323"/>
        <v>0</v>
      </c>
      <c r="C363" s="7">
        <f t="shared" si="305"/>
        <v>48</v>
      </c>
      <c r="D363" s="165">
        <f t="shared" si="319"/>
        <v>44926</v>
      </c>
      <c r="E363" s="313">
        <f>HLOOKUP(D363,INPUTS!$D$69:$BW$76,IF(B363=1,4,8),FALSE)</f>
        <v>0</v>
      </c>
      <c r="F363" s="77"/>
      <c r="G363" s="229">
        <f t="shared" si="326"/>
        <v>0</v>
      </c>
      <c r="H363" s="229">
        <f t="shared" si="326"/>
        <v>0</v>
      </c>
      <c r="I363" s="229">
        <f t="shared" si="326"/>
        <v>0</v>
      </c>
      <c r="J363" s="229">
        <f t="shared" si="326"/>
        <v>0</v>
      </c>
      <c r="K363" s="229">
        <f t="shared" si="326"/>
        <v>0</v>
      </c>
      <c r="L363" s="229">
        <f t="shared" si="326"/>
        <v>0</v>
      </c>
      <c r="M363" s="229">
        <f t="shared" si="326"/>
        <v>0</v>
      </c>
      <c r="N363" s="229">
        <f t="shared" si="326"/>
        <v>0</v>
      </c>
      <c r="O363" s="229">
        <f t="shared" si="326"/>
        <v>0</v>
      </c>
      <c r="P363" s="229">
        <f t="shared" si="326"/>
        <v>0</v>
      </c>
      <c r="Q363" s="229">
        <f t="shared" si="326"/>
        <v>0</v>
      </c>
      <c r="R363" s="229">
        <f t="shared" si="326"/>
        <v>0</v>
      </c>
      <c r="S363" s="229">
        <f t="shared" si="326"/>
        <v>0</v>
      </c>
      <c r="T363" s="229">
        <f t="shared" si="326"/>
        <v>0</v>
      </c>
      <c r="U363" s="229">
        <f t="shared" si="326"/>
        <v>0</v>
      </c>
      <c r="V363" s="229">
        <f t="shared" si="326"/>
        <v>0</v>
      </c>
      <c r="W363" s="229">
        <f t="shared" si="326"/>
        <v>0</v>
      </c>
      <c r="X363" s="229">
        <f t="shared" si="326"/>
        <v>0</v>
      </c>
      <c r="Y363" s="229">
        <f t="shared" si="326"/>
        <v>0</v>
      </c>
      <c r="Z363" s="229">
        <f t="shared" si="326"/>
        <v>0</v>
      </c>
      <c r="AA363" s="229">
        <f t="shared" si="326"/>
        <v>0</v>
      </c>
      <c r="AB363" s="229">
        <f t="shared" si="326"/>
        <v>0</v>
      </c>
      <c r="AC363" s="229">
        <f t="shared" si="326"/>
        <v>0</v>
      </c>
      <c r="AD363" s="229">
        <f t="shared" si="326"/>
        <v>0</v>
      </c>
      <c r="AE363" s="229">
        <f t="shared" si="326"/>
        <v>0</v>
      </c>
      <c r="AF363" s="229">
        <f t="shared" si="326"/>
        <v>0</v>
      </c>
      <c r="AG363" s="229">
        <f t="shared" si="326"/>
        <v>0</v>
      </c>
      <c r="AH363" s="229">
        <f t="shared" si="326"/>
        <v>0</v>
      </c>
      <c r="AI363" s="229">
        <f t="shared" si="326"/>
        <v>0</v>
      </c>
      <c r="AJ363" s="229">
        <f t="shared" si="326"/>
        <v>0</v>
      </c>
      <c r="AK363" s="229">
        <f t="shared" si="326"/>
        <v>0</v>
      </c>
      <c r="AL363" s="229">
        <f t="shared" si="326"/>
        <v>0</v>
      </c>
      <c r="AM363" s="229">
        <f t="shared" si="326"/>
        <v>0</v>
      </c>
      <c r="AN363" s="229">
        <f t="shared" si="326"/>
        <v>0</v>
      </c>
      <c r="AO363" s="229">
        <f t="shared" si="326"/>
        <v>0</v>
      </c>
      <c r="AP363" s="229">
        <f t="shared" si="326"/>
        <v>0</v>
      </c>
      <c r="AQ363" s="229">
        <f t="shared" si="326"/>
        <v>0</v>
      </c>
      <c r="AR363" s="229">
        <f t="shared" si="326"/>
        <v>0</v>
      </c>
      <c r="AS363" s="229">
        <f t="shared" si="326"/>
        <v>0</v>
      </c>
      <c r="AT363" s="229">
        <f t="shared" si="326"/>
        <v>0</v>
      </c>
      <c r="AU363" s="229">
        <f t="shared" si="326"/>
        <v>0</v>
      </c>
      <c r="AV363" s="229">
        <f t="shared" si="326"/>
        <v>0</v>
      </c>
      <c r="AW363" s="229">
        <f t="shared" si="326"/>
        <v>0</v>
      </c>
      <c r="AX363" s="229">
        <f t="shared" si="326"/>
        <v>0</v>
      </c>
      <c r="AY363" s="229">
        <f t="shared" si="326"/>
        <v>0</v>
      </c>
      <c r="AZ363" s="229">
        <f t="shared" si="326"/>
        <v>0</v>
      </c>
      <c r="BA363" s="229">
        <f t="shared" si="326"/>
        <v>0</v>
      </c>
      <c r="BB363" s="229">
        <f t="shared" si="326"/>
        <v>0</v>
      </c>
      <c r="BC363" s="229">
        <f t="shared" si="326"/>
        <v>0</v>
      </c>
      <c r="BD363" s="229">
        <f t="shared" si="326"/>
        <v>0</v>
      </c>
      <c r="BE363" s="229">
        <f t="shared" si="326"/>
        <v>0</v>
      </c>
      <c r="BF363" s="229">
        <f t="shared" si="326"/>
        <v>0</v>
      </c>
      <c r="BG363" s="229">
        <f t="shared" si="326"/>
        <v>0</v>
      </c>
      <c r="BH363" s="229">
        <f t="shared" si="326"/>
        <v>0</v>
      </c>
      <c r="BI363" s="229">
        <f t="shared" si="326"/>
        <v>0</v>
      </c>
      <c r="BJ363" s="229">
        <f t="shared" si="326"/>
        <v>0</v>
      </c>
      <c r="BK363" s="229">
        <f t="shared" si="326"/>
        <v>0</v>
      </c>
      <c r="BL363" s="229">
        <f t="shared" si="326"/>
        <v>0</v>
      </c>
      <c r="BM363" s="229">
        <f t="shared" si="326"/>
        <v>0</v>
      </c>
      <c r="BN363" s="229">
        <f t="shared" si="326"/>
        <v>0</v>
      </c>
      <c r="BO363" s="229">
        <f t="shared" si="325"/>
        <v>0</v>
      </c>
      <c r="BP363" s="229">
        <f t="shared" si="325"/>
        <v>0</v>
      </c>
      <c r="BQ363" s="229">
        <f t="shared" si="325"/>
        <v>0</v>
      </c>
      <c r="BR363" s="229">
        <f t="shared" si="325"/>
        <v>0</v>
      </c>
      <c r="BS363" s="229">
        <f t="shared" si="325"/>
        <v>0</v>
      </c>
      <c r="BT363" s="229">
        <f t="shared" si="325"/>
        <v>0</v>
      </c>
      <c r="BU363" s="229">
        <f t="shared" si="325"/>
        <v>0</v>
      </c>
      <c r="BV363" s="229">
        <f t="shared" si="325"/>
        <v>0</v>
      </c>
      <c r="BW363" s="229">
        <f t="shared" si="325"/>
        <v>0</v>
      </c>
      <c r="BX363" s="229">
        <f t="shared" si="325"/>
        <v>0</v>
      </c>
      <c r="BY363" s="229">
        <f t="shared" si="325"/>
        <v>0</v>
      </c>
      <c r="BZ363" s="229">
        <f t="shared" si="325"/>
        <v>0</v>
      </c>
    </row>
    <row r="364" spans="1:78" x14ac:dyDescent="0.2">
      <c r="A364" s="7" t="str">
        <f t="shared" si="323"/>
        <v>Roll-in 8</v>
      </c>
      <c r="B364" s="7">
        <f t="shared" si="323"/>
        <v>0</v>
      </c>
      <c r="C364" s="7">
        <f t="shared" si="305"/>
        <v>49</v>
      </c>
      <c r="D364" s="165">
        <f t="shared" si="319"/>
        <v>44957</v>
      </c>
      <c r="E364" s="313">
        <f>HLOOKUP(D364,INPUTS!$D$69:$BW$76,IF(B364=1,4,8),FALSE)</f>
        <v>0</v>
      </c>
      <c r="F364" s="77"/>
      <c r="G364" s="229">
        <f t="shared" si="326"/>
        <v>0</v>
      </c>
      <c r="H364" s="229">
        <f t="shared" si="326"/>
        <v>0</v>
      </c>
      <c r="I364" s="229">
        <f t="shared" si="326"/>
        <v>0</v>
      </c>
      <c r="J364" s="229">
        <f t="shared" si="326"/>
        <v>0</v>
      </c>
      <c r="K364" s="229">
        <f t="shared" si="326"/>
        <v>0</v>
      </c>
      <c r="L364" s="229">
        <f t="shared" si="326"/>
        <v>0</v>
      </c>
      <c r="M364" s="229">
        <f t="shared" si="326"/>
        <v>0</v>
      </c>
      <c r="N364" s="229">
        <f t="shared" si="326"/>
        <v>0</v>
      </c>
      <c r="O364" s="229">
        <f t="shared" si="326"/>
        <v>0</v>
      </c>
      <c r="P364" s="229">
        <f t="shared" si="326"/>
        <v>0</v>
      </c>
      <c r="Q364" s="229">
        <f t="shared" si="326"/>
        <v>0</v>
      </c>
      <c r="R364" s="229">
        <f t="shared" si="326"/>
        <v>0</v>
      </c>
      <c r="S364" s="229">
        <f t="shared" si="326"/>
        <v>0</v>
      </c>
      <c r="T364" s="229">
        <f t="shared" si="326"/>
        <v>0</v>
      </c>
      <c r="U364" s="229">
        <f t="shared" si="326"/>
        <v>0</v>
      </c>
      <c r="V364" s="229">
        <f t="shared" si="326"/>
        <v>0</v>
      </c>
      <c r="W364" s="229">
        <f t="shared" si="326"/>
        <v>0</v>
      </c>
      <c r="X364" s="229">
        <f t="shared" si="326"/>
        <v>0</v>
      </c>
      <c r="Y364" s="229">
        <f t="shared" si="326"/>
        <v>0</v>
      </c>
      <c r="Z364" s="229">
        <f t="shared" si="326"/>
        <v>0</v>
      </c>
      <c r="AA364" s="229">
        <f t="shared" si="326"/>
        <v>0</v>
      </c>
      <c r="AB364" s="229">
        <f t="shared" si="326"/>
        <v>0</v>
      </c>
      <c r="AC364" s="229">
        <f t="shared" si="326"/>
        <v>0</v>
      </c>
      <c r="AD364" s="229">
        <f t="shared" si="326"/>
        <v>0</v>
      </c>
      <c r="AE364" s="229">
        <f t="shared" si="326"/>
        <v>0</v>
      </c>
      <c r="AF364" s="229">
        <f t="shared" si="326"/>
        <v>0</v>
      </c>
      <c r="AG364" s="229">
        <f t="shared" si="326"/>
        <v>0</v>
      </c>
      <c r="AH364" s="229">
        <f t="shared" si="326"/>
        <v>0</v>
      </c>
      <c r="AI364" s="229">
        <f t="shared" si="326"/>
        <v>0</v>
      </c>
      <c r="AJ364" s="229">
        <f t="shared" si="326"/>
        <v>0</v>
      </c>
      <c r="AK364" s="229">
        <f t="shared" si="326"/>
        <v>0</v>
      </c>
      <c r="AL364" s="229">
        <f t="shared" si="326"/>
        <v>0</v>
      </c>
      <c r="AM364" s="229">
        <f t="shared" si="326"/>
        <v>0</v>
      </c>
      <c r="AN364" s="229">
        <f t="shared" si="326"/>
        <v>0</v>
      </c>
      <c r="AO364" s="229">
        <f t="shared" si="326"/>
        <v>0</v>
      </c>
      <c r="AP364" s="229">
        <f t="shared" si="326"/>
        <v>0</v>
      </c>
      <c r="AQ364" s="229">
        <f t="shared" si="326"/>
        <v>0</v>
      </c>
      <c r="AR364" s="229">
        <f t="shared" si="326"/>
        <v>0</v>
      </c>
      <c r="AS364" s="229">
        <f t="shared" si="326"/>
        <v>0</v>
      </c>
      <c r="AT364" s="229">
        <f t="shared" si="326"/>
        <v>0</v>
      </c>
      <c r="AU364" s="229">
        <f t="shared" si="326"/>
        <v>0</v>
      </c>
      <c r="AV364" s="229">
        <f t="shared" si="326"/>
        <v>0</v>
      </c>
      <c r="AW364" s="229">
        <f t="shared" si="326"/>
        <v>0</v>
      </c>
      <c r="AX364" s="229">
        <f t="shared" si="326"/>
        <v>0</v>
      </c>
      <c r="AY364" s="229">
        <f t="shared" si="326"/>
        <v>0</v>
      </c>
      <c r="AZ364" s="229">
        <f t="shared" si="326"/>
        <v>0</v>
      </c>
      <c r="BA364" s="229">
        <f t="shared" si="326"/>
        <v>0</v>
      </c>
      <c r="BB364" s="229">
        <f t="shared" si="326"/>
        <v>0</v>
      </c>
      <c r="BC364" s="229">
        <f t="shared" si="326"/>
        <v>0</v>
      </c>
      <c r="BD364" s="229">
        <f t="shared" si="326"/>
        <v>0</v>
      </c>
      <c r="BE364" s="229">
        <f t="shared" si="326"/>
        <v>0</v>
      </c>
      <c r="BF364" s="229">
        <f t="shared" si="326"/>
        <v>0</v>
      </c>
      <c r="BG364" s="229">
        <f t="shared" si="326"/>
        <v>0</v>
      </c>
      <c r="BH364" s="229">
        <f t="shared" si="326"/>
        <v>0</v>
      </c>
      <c r="BI364" s="229">
        <f t="shared" si="326"/>
        <v>0</v>
      </c>
      <c r="BJ364" s="229">
        <f t="shared" si="326"/>
        <v>0</v>
      </c>
      <c r="BK364" s="229">
        <f t="shared" si="326"/>
        <v>0</v>
      </c>
      <c r="BL364" s="229">
        <f t="shared" si="326"/>
        <v>0</v>
      </c>
      <c r="BM364" s="229">
        <f t="shared" si="326"/>
        <v>0</v>
      </c>
      <c r="BN364" s="229">
        <f t="shared" si="326"/>
        <v>0</v>
      </c>
      <c r="BO364" s="229">
        <f t="shared" si="325"/>
        <v>0</v>
      </c>
      <c r="BP364" s="229">
        <f t="shared" si="325"/>
        <v>0</v>
      </c>
      <c r="BQ364" s="229">
        <f t="shared" si="325"/>
        <v>0</v>
      </c>
      <c r="BR364" s="229">
        <f t="shared" si="325"/>
        <v>0</v>
      </c>
      <c r="BS364" s="229">
        <f t="shared" si="325"/>
        <v>0</v>
      </c>
      <c r="BT364" s="229">
        <f t="shared" si="325"/>
        <v>0</v>
      </c>
      <c r="BU364" s="229">
        <f t="shared" si="325"/>
        <v>0</v>
      </c>
      <c r="BV364" s="229">
        <f t="shared" si="325"/>
        <v>0</v>
      </c>
      <c r="BW364" s="229">
        <f t="shared" si="325"/>
        <v>0</v>
      </c>
      <c r="BX364" s="229">
        <f t="shared" si="325"/>
        <v>0</v>
      </c>
      <c r="BY364" s="229">
        <f t="shared" si="325"/>
        <v>0</v>
      </c>
      <c r="BZ364" s="229">
        <f t="shared" si="325"/>
        <v>0</v>
      </c>
    </row>
    <row r="365" spans="1:78" x14ac:dyDescent="0.2">
      <c r="A365" s="7" t="str">
        <f t="shared" si="323"/>
        <v>Roll-in 8</v>
      </c>
      <c r="B365" s="7">
        <f t="shared" si="323"/>
        <v>0</v>
      </c>
      <c r="C365" s="7">
        <f t="shared" si="305"/>
        <v>50</v>
      </c>
      <c r="D365" s="165">
        <f t="shared" si="319"/>
        <v>44985</v>
      </c>
      <c r="E365" s="313">
        <f>HLOOKUP(D365,INPUTS!$D$69:$BW$76,IF(B365=1,4,8),FALSE)</f>
        <v>0</v>
      </c>
      <c r="F365" s="77"/>
      <c r="G365" s="229">
        <f t="shared" si="326"/>
        <v>0</v>
      </c>
      <c r="H365" s="229">
        <f t="shared" si="326"/>
        <v>0</v>
      </c>
      <c r="I365" s="229">
        <f t="shared" si="326"/>
        <v>0</v>
      </c>
      <c r="J365" s="229">
        <f t="shared" si="326"/>
        <v>0</v>
      </c>
      <c r="K365" s="229">
        <f t="shared" si="326"/>
        <v>0</v>
      </c>
      <c r="L365" s="229">
        <f t="shared" si="326"/>
        <v>0</v>
      </c>
      <c r="M365" s="229">
        <f t="shared" si="326"/>
        <v>0</v>
      </c>
      <c r="N365" s="229">
        <f t="shared" si="326"/>
        <v>0</v>
      </c>
      <c r="O365" s="229">
        <f t="shared" si="326"/>
        <v>0</v>
      </c>
      <c r="P365" s="229">
        <f t="shared" si="326"/>
        <v>0</v>
      </c>
      <c r="Q365" s="229">
        <f t="shared" si="326"/>
        <v>0</v>
      </c>
      <c r="R365" s="229">
        <f t="shared" si="326"/>
        <v>0</v>
      </c>
      <c r="S365" s="229">
        <f t="shared" si="326"/>
        <v>0</v>
      </c>
      <c r="T365" s="229">
        <f t="shared" si="326"/>
        <v>0</v>
      </c>
      <c r="U365" s="229">
        <f t="shared" si="326"/>
        <v>0</v>
      </c>
      <c r="V365" s="229">
        <f t="shared" ref="V365:BZ369" si="327">IF(V$9=$D365,$E365,0)</f>
        <v>0</v>
      </c>
      <c r="W365" s="229">
        <f t="shared" si="327"/>
        <v>0</v>
      </c>
      <c r="X365" s="229">
        <f t="shared" si="327"/>
        <v>0</v>
      </c>
      <c r="Y365" s="229">
        <f t="shared" si="327"/>
        <v>0</v>
      </c>
      <c r="Z365" s="229">
        <f t="shared" si="327"/>
        <v>0</v>
      </c>
      <c r="AA365" s="229">
        <f t="shared" si="327"/>
        <v>0</v>
      </c>
      <c r="AB365" s="229">
        <f t="shared" si="327"/>
        <v>0</v>
      </c>
      <c r="AC365" s="229">
        <f t="shared" si="327"/>
        <v>0</v>
      </c>
      <c r="AD365" s="229">
        <f t="shared" si="327"/>
        <v>0</v>
      </c>
      <c r="AE365" s="229">
        <f t="shared" si="327"/>
        <v>0</v>
      </c>
      <c r="AF365" s="229">
        <f t="shared" si="327"/>
        <v>0</v>
      </c>
      <c r="AG365" s="229">
        <f t="shared" si="327"/>
        <v>0</v>
      </c>
      <c r="AH365" s="229">
        <f t="shared" si="327"/>
        <v>0</v>
      </c>
      <c r="AI365" s="229">
        <f t="shared" si="327"/>
        <v>0</v>
      </c>
      <c r="AJ365" s="229">
        <f t="shared" si="327"/>
        <v>0</v>
      </c>
      <c r="AK365" s="229">
        <f t="shared" si="327"/>
        <v>0</v>
      </c>
      <c r="AL365" s="229">
        <f t="shared" si="327"/>
        <v>0</v>
      </c>
      <c r="AM365" s="229">
        <f t="shared" si="327"/>
        <v>0</v>
      </c>
      <c r="AN365" s="229">
        <f t="shared" si="327"/>
        <v>0</v>
      </c>
      <c r="AO365" s="229">
        <f t="shared" si="327"/>
        <v>0</v>
      </c>
      <c r="AP365" s="229">
        <f t="shared" si="327"/>
        <v>0</v>
      </c>
      <c r="AQ365" s="229">
        <f t="shared" si="327"/>
        <v>0</v>
      </c>
      <c r="AR365" s="229">
        <f t="shared" si="327"/>
        <v>0</v>
      </c>
      <c r="AS365" s="229">
        <f t="shared" si="327"/>
        <v>0</v>
      </c>
      <c r="AT365" s="229">
        <f t="shared" si="327"/>
        <v>0</v>
      </c>
      <c r="AU365" s="229">
        <f t="shared" si="327"/>
        <v>0</v>
      </c>
      <c r="AV365" s="229">
        <f t="shared" si="327"/>
        <v>0</v>
      </c>
      <c r="AW365" s="229">
        <f t="shared" si="327"/>
        <v>0</v>
      </c>
      <c r="AX365" s="229">
        <f t="shared" si="327"/>
        <v>0</v>
      </c>
      <c r="AY365" s="229">
        <f t="shared" si="327"/>
        <v>0</v>
      </c>
      <c r="AZ365" s="229">
        <f t="shared" si="327"/>
        <v>0</v>
      </c>
      <c r="BA365" s="229">
        <f t="shared" si="327"/>
        <v>0</v>
      </c>
      <c r="BB365" s="229">
        <f t="shared" si="327"/>
        <v>0</v>
      </c>
      <c r="BC365" s="229">
        <f t="shared" si="327"/>
        <v>0</v>
      </c>
      <c r="BD365" s="229">
        <f t="shared" si="327"/>
        <v>0</v>
      </c>
      <c r="BE365" s="229">
        <f t="shared" si="327"/>
        <v>0</v>
      </c>
      <c r="BF365" s="229">
        <f t="shared" si="327"/>
        <v>0</v>
      </c>
      <c r="BG365" s="229">
        <f t="shared" si="327"/>
        <v>0</v>
      </c>
      <c r="BH365" s="229">
        <f t="shared" si="327"/>
        <v>0</v>
      </c>
      <c r="BI365" s="229">
        <f t="shared" si="327"/>
        <v>0</v>
      </c>
      <c r="BJ365" s="229">
        <f t="shared" si="327"/>
        <v>0</v>
      </c>
      <c r="BK365" s="229">
        <f t="shared" si="327"/>
        <v>0</v>
      </c>
      <c r="BL365" s="229">
        <f t="shared" si="327"/>
        <v>0</v>
      </c>
      <c r="BM365" s="229">
        <f t="shared" si="327"/>
        <v>0</v>
      </c>
      <c r="BN365" s="229">
        <f t="shared" si="327"/>
        <v>0</v>
      </c>
      <c r="BO365" s="229">
        <f t="shared" si="327"/>
        <v>0</v>
      </c>
      <c r="BP365" s="229">
        <f t="shared" si="327"/>
        <v>0</v>
      </c>
      <c r="BQ365" s="229">
        <f t="shared" si="327"/>
        <v>0</v>
      </c>
      <c r="BR365" s="229">
        <f t="shared" si="327"/>
        <v>0</v>
      </c>
      <c r="BS365" s="229">
        <f t="shared" si="327"/>
        <v>0</v>
      </c>
      <c r="BT365" s="229">
        <f t="shared" si="327"/>
        <v>0</v>
      </c>
      <c r="BU365" s="229">
        <f t="shared" si="327"/>
        <v>0</v>
      </c>
      <c r="BV365" s="229">
        <f t="shared" si="327"/>
        <v>0</v>
      </c>
      <c r="BW365" s="229">
        <f t="shared" si="327"/>
        <v>0</v>
      </c>
      <c r="BX365" s="229">
        <f t="shared" si="327"/>
        <v>0</v>
      </c>
      <c r="BY365" s="229">
        <f t="shared" si="327"/>
        <v>0</v>
      </c>
      <c r="BZ365" s="229">
        <f t="shared" si="327"/>
        <v>0</v>
      </c>
    </row>
    <row r="366" spans="1:78" x14ac:dyDescent="0.2">
      <c r="A366" s="7" t="str">
        <f t="shared" si="323"/>
        <v>Roll-in 9</v>
      </c>
      <c r="B366" s="7">
        <f t="shared" si="323"/>
        <v>0</v>
      </c>
      <c r="C366" s="7">
        <f t="shared" si="305"/>
        <v>51</v>
      </c>
      <c r="D366" s="165">
        <f t="shared" si="319"/>
        <v>45016</v>
      </c>
      <c r="E366" s="313">
        <f>HLOOKUP(D366,INPUTS!$D$69:$BW$76,IF(B366=1,4,8),FALSE)</f>
        <v>0</v>
      </c>
      <c r="F366" s="77"/>
      <c r="G366" s="229">
        <f t="shared" ref="G366:BN370" si="328">IF(G$9=$D366,$E366,0)</f>
        <v>0</v>
      </c>
      <c r="H366" s="229">
        <f t="shared" si="328"/>
        <v>0</v>
      </c>
      <c r="I366" s="229">
        <f t="shared" si="328"/>
        <v>0</v>
      </c>
      <c r="J366" s="229">
        <f t="shared" si="328"/>
        <v>0</v>
      </c>
      <c r="K366" s="229">
        <f t="shared" si="328"/>
        <v>0</v>
      </c>
      <c r="L366" s="229">
        <f t="shared" si="328"/>
        <v>0</v>
      </c>
      <c r="M366" s="229">
        <f t="shared" si="328"/>
        <v>0</v>
      </c>
      <c r="N366" s="229">
        <f t="shared" si="328"/>
        <v>0</v>
      </c>
      <c r="O366" s="229">
        <f t="shared" si="328"/>
        <v>0</v>
      </c>
      <c r="P366" s="229">
        <f t="shared" si="328"/>
        <v>0</v>
      </c>
      <c r="Q366" s="229">
        <f t="shared" si="328"/>
        <v>0</v>
      </c>
      <c r="R366" s="229">
        <f t="shared" si="328"/>
        <v>0</v>
      </c>
      <c r="S366" s="229">
        <f t="shared" si="328"/>
        <v>0</v>
      </c>
      <c r="T366" s="229">
        <f t="shared" si="328"/>
        <v>0</v>
      </c>
      <c r="U366" s="229">
        <f t="shared" si="328"/>
        <v>0</v>
      </c>
      <c r="V366" s="229">
        <f t="shared" si="328"/>
        <v>0</v>
      </c>
      <c r="W366" s="229">
        <f t="shared" si="328"/>
        <v>0</v>
      </c>
      <c r="X366" s="229">
        <f t="shared" si="328"/>
        <v>0</v>
      </c>
      <c r="Y366" s="229">
        <f t="shared" si="328"/>
        <v>0</v>
      </c>
      <c r="Z366" s="229">
        <f t="shared" si="328"/>
        <v>0</v>
      </c>
      <c r="AA366" s="229">
        <f t="shared" si="328"/>
        <v>0</v>
      </c>
      <c r="AB366" s="229">
        <f t="shared" si="328"/>
        <v>0</v>
      </c>
      <c r="AC366" s="229">
        <f t="shared" si="328"/>
        <v>0</v>
      </c>
      <c r="AD366" s="229">
        <f t="shared" si="328"/>
        <v>0</v>
      </c>
      <c r="AE366" s="229">
        <f t="shared" si="328"/>
        <v>0</v>
      </c>
      <c r="AF366" s="229">
        <f t="shared" si="328"/>
        <v>0</v>
      </c>
      <c r="AG366" s="229">
        <f t="shared" si="328"/>
        <v>0</v>
      </c>
      <c r="AH366" s="229">
        <f t="shared" si="328"/>
        <v>0</v>
      </c>
      <c r="AI366" s="229">
        <f t="shared" si="328"/>
        <v>0</v>
      </c>
      <c r="AJ366" s="229">
        <f t="shared" si="328"/>
        <v>0</v>
      </c>
      <c r="AK366" s="229">
        <f t="shared" si="328"/>
        <v>0</v>
      </c>
      <c r="AL366" s="229">
        <f t="shared" si="328"/>
        <v>0</v>
      </c>
      <c r="AM366" s="229">
        <f t="shared" si="328"/>
        <v>0</v>
      </c>
      <c r="AN366" s="229">
        <f t="shared" si="328"/>
        <v>0</v>
      </c>
      <c r="AO366" s="229">
        <f t="shared" si="328"/>
        <v>0</v>
      </c>
      <c r="AP366" s="229">
        <f t="shared" si="328"/>
        <v>0</v>
      </c>
      <c r="AQ366" s="229">
        <f t="shared" si="328"/>
        <v>0</v>
      </c>
      <c r="AR366" s="229">
        <f t="shared" si="328"/>
        <v>0</v>
      </c>
      <c r="AS366" s="229">
        <f t="shared" si="328"/>
        <v>0</v>
      </c>
      <c r="AT366" s="229">
        <f t="shared" si="328"/>
        <v>0</v>
      </c>
      <c r="AU366" s="229">
        <f t="shared" si="328"/>
        <v>0</v>
      </c>
      <c r="AV366" s="229">
        <f t="shared" si="328"/>
        <v>0</v>
      </c>
      <c r="AW366" s="229">
        <f t="shared" si="328"/>
        <v>0</v>
      </c>
      <c r="AX366" s="229">
        <f t="shared" si="328"/>
        <v>0</v>
      </c>
      <c r="AY366" s="229">
        <f t="shared" si="328"/>
        <v>0</v>
      </c>
      <c r="AZ366" s="229">
        <f t="shared" si="328"/>
        <v>0</v>
      </c>
      <c r="BA366" s="229">
        <f t="shared" si="328"/>
        <v>0</v>
      </c>
      <c r="BB366" s="229">
        <f t="shared" si="328"/>
        <v>0</v>
      </c>
      <c r="BC366" s="229">
        <f t="shared" si="328"/>
        <v>0</v>
      </c>
      <c r="BD366" s="229">
        <f t="shared" si="328"/>
        <v>0</v>
      </c>
      <c r="BE366" s="229">
        <f t="shared" si="328"/>
        <v>0</v>
      </c>
      <c r="BF366" s="229">
        <f t="shared" si="328"/>
        <v>0</v>
      </c>
      <c r="BG366" s="229">
        <f t="shared" si="328"/>
        <v>0</v>
      </c>
      <c r="BH366" s="229">
        <f t="shared" si="328"/>
        <v>0</v>
      </c>
      <c r="BI366" s="229">
        <f t="shared" si="328"/>
        <v>0</v>
      </c>
      <c r="BJ366" s="229">
        <f t="shared" si="328"/>
        <v>0</v>
      </c>
      <c r="BK366" s="229">
        <f t="shared" si="328"/>
        <v>0</v>
      </c>
      <c r="BL366" s="229">
        <f t="shared" si="328"/>
        <v>0</v>
      </c>
      <c r="BM366" s="229">
        <f t="shared" si="328"/>
        <v>0</v>
      </c>
      <c r="BN366" s="229">
        <f t="shared" si="328"/>
        <v>0</v>
      </c>
      <c r="BO366" s="229">
        <f t="shared" si="327"/>
        <v>0</v>
      </c>
      <c r="BP366" s="229">
        <f t="shared" si="327"/>
        <v>0</v>
      </c>
      <c r="BQ366" s="229">
        <f t="shared" si="327"/>
        <v>0</v>
      </c>
      <c r="BR366" s="229">
        <f t="shared" si="327"/>
        <v>0</v>
      </c>
      <c r="BS366" s="229">
        <f t="shared" si="327"/>
        <v>0</v>
      </c>
      <c r="BT366" s="229">
        <f t="shared" si="327"/>
        <v>0</v>
      </c>
      <c r="BU366" s="229">
        <f t="shared" si="327"/>
        <v>0</v>
      </c>
      <c r="BV366" s="229">
        <f t="shared" si="327"/>
        <v>0</v>
      </c>
      <c r="BW366" s="229">
        <f t="shared" si="327"/>
        <v>0</v>
      </c>
      <c r="BX366" s="229">
        <f t="shared" si="327"/>
        <v>0</v>
      </c>
      <c r="BY366" s="229">
        <f t="shared" si="327"/>
        <v>0</v>
      </c>
      <c r="BZ366" s="229">
        <f t="shared" si="327"/>
        <v>0</v>
      </c>
    </row>
    <row r="367" spans="1:78" x14ac:dyDescent="0.2">
      <c r="A367" s="7" t="str">
        <f t="shared" si="323"/>
        <v>Roll-in 9</v>
      </c>
      <c r="B367" s="7">
        <f t="shared" si="323"/>
        <v>0</v>
      </c>
      <c r="C367" s="7">
        <f t="shared" si="305"/>
        <v>52</v>
      </c>
      <c r="D367" s="165">
        <f t="shared" si="319"/>
        <v>45046</v>
      </c>
      <c r="E367" s="313">
        <f>HLOOKUP(D367,INPUTS!$D$69:$BW$76,IF(B367=1,4,8),FALSE)</f>
        <v>0</v>
      </c>
      <c r="F367" s="77"/>
      <c r="G367" s="229">
        <f t="shared" si="328"/>
        <v>0</v>
      </c>
      <c r="H367" s="229">
        <f t="shared" si="328"/>
        <v>0</v>
      </c>
      <c r="I367" s="229">
        <f t="shared" si="328"/>
        <v>0</v>
      </c>
      <c r="J367" s="229">
        <f t="shared" si="328"/>
        <v>0</v>
      </c>
      <c r="K367" s="229">
        <f t="shared" si="328"/>
        <v>0</v>
      </c>
      <c r="L367" s="229">
        <f t="shared" si="328"/>
        <v>0</v>
      </c>
      <c r="M367" s="229">
        <f t="shared" si="328"/>
        <v>0</v>
      </c>
      <c r="N367" s="229">
        <f t="shared" si="328"/>
        <v>0</v>
      </c>
      <c r="O367" s="229">
        <f t="shared" si="328"/>
        <v>0</v>
      </c>
      <c r="P367" s="229">
        <f t="shared" si="328"/>
        <v>0</v>
      </c>
      <c r="Q367" s="229">
        <f t="shared" si="328"/>
        <v>0</v>
      </c>
      <c r="R367" s="229">
        <f t="shared" si="328"/>
        <v>0</v>
      </c>
      <c r="S367" s="229">
        <f t="shared" si="328"/>
        <v>0</v>
      </c>
      <c r="T367" s="229">
        <f t="shared" si="328"/>
        <v>0</v>
      </c>
      <c r="U367" s="229">
        <f t="shared" si="328"/>
        <v>0</v>
      </c>
      <c r="V367" s="229">
        <f t="shared" si="328"/>
        <v>0</v>
      </c>
      <c r="W367" s="229">
        <f t="shared" si="328"/>
        <v>0</v>
      </c>
      <c r="X367" s="229">
        <f t="shared" si="328"/>
        <v>0</v>
      </c>
      <c r="Y367" s="229">
        <f t="shared" si="328"/>
        <v>0</v>
      </c>
      <c r="Z367" s="229">
        <f t="shared" si="328"/>
        <v>0</v>
      </c>
      <c r="AA367" s="229">
        <f t="shared" si="328"/>
        <v>0</v>
      </c>
      <c r="AB367" s="229">
        <f t="shared" si="328"/>
        <v>0</v>
      </c>
      <c r="AC367" s="229">
        <f t="shared" si="328"/>
        <v>0</v>
      </c>
      <c r="AD367" s="229">
        <f t="shared" si="328"/>
        <v>0</v>
      </c>
      <c r="AE367" s="229">
        <f t="shared" si="328"/>
        <v>0</v>
      </c>
      <c r="AF367" s="229">
        <f t="shared" si="328"/>
        <v>0</v>
      </c>
      <c r="AG367" s="229">
        <f t="shared" si="328"/>
        <v>0</v>
      </c>
      <c r="AH367" s="229">
        <f t="shared" si="328"/>
        <v>0</v>
      </c>
      <c r="AI367" s="229">
        <f t="shared" si="328"/>
        <v>0</v>
      </c>
      <c r="AJ367" s="229">
        <f t="shared" si="328"/>
        <v>0</v>
      </c>
      <c r="AK367" s="229">
        <f t="shared" si="328"/>
        <v>0</v>
      </c>
      <c r="AL367" s="229">
        <f t="shared" si="328"/>
        <v>0</v>
      </c>
      <c r="AM367" s="229">
        <f t="shared" si="328"/>
        <v>0</v>
      </c>
      <c r="AN367" s="229">
        <f t="shared" si="328"/>
        <v>0</v>
      </c>
      <c r="AO367" s="229">
        <f t="shared" si="328"/>
        <v>0</v>
      </c>
      <c r="AP367" s="229">
        <f t="shared" si="328"/>
        <v>0</v>
      </c>
      <c r="AQ367" s="229">
        <f t="shared" si="328"/>
        <v>0</v>
      </c>
      <c r="AR367" s="229">
        <f t="shared" si="328"/>
        <v>0</v>
      </c>
      <c r="AS367" s="229">
        <f t="shared" si="328"/>
        <v>0</v>
      </c>
      <c r="AT367" s="229">
        <f t="shared" si="328"/>
        <v>0</v>
      </c>
      <c r="AU367" s="229">
        <f t="shared" si="328"/>
        <v>0</v>
      </c>
      <c r="AV367" s="229">
        <f t="shared" si="328"/>
        <v>0</v>
      </c>
      <c r="AW367" s="229">
        <f t="shared" si="328"/>
        <v>0</v>
      </c>
      <c r="AX367" s="229">
        <f t="shared" si="328"/>
        <v>0</v>
      </c>
      <c r="AY367" s="229">
        <f t="shared" si="328"/>
        <v>0</v>
      </c>
      <c r="AZ367" s="229">
        <f t="shared" si="328"/>
        <v>0</v>
      </c>
      <c r="BA367" s="229">
        <f t="shared" si="328"/>
        <v>0</v>
      </c>
      <c r="BB367" s="229">
        <f t="shared" si="328"/>
        <v>0</v>
      </c>
      <c r="BC367" s="229">
        <f t="shared" si="328"/>
        <v>0</v>
      </c>
      <c r="BD367" s="229">
        <f t="shared" si="328"/>
        <v>0</v>
      </c>
      <c r="BE367" s="229">
        <f t="shared" si="328"/>
        <v>0</v>
      </c>
      <c r="BF367" s="229">
        <f t="shared" si="328"/>
        <v>0</v>
      </c>
      <c r="BG367" s="229">
        <f t="shared" si="328"/>
        <v>0</v>
      </c>
      <c r="BH367" s="229">
        <f t="shared" si="328"/>
        <v>0</v>
      </c>
      <c r="BI367" s="229">
        <f t="shared" si="328"/>
        <v>0</v>
      </c>
      <c r="BJ367" s="229">
        <f t="shared" si="328"/>
        <v>0</v>
      </c>
      <c r="BK367" s="229">
        <f t="shared" si="328"/>
        <v>0</v>
      </c>
      <c r="BL367" s="229">
        <f t="shared" si="328"/>
        <v>0</v>
      </c>
      <c r="BM367" s="229">
        <f t="shared" si="328"/>
        <v>0</v>
      </c>
      <c r="BN367" s="229">
        <f t="shared" si="328"/>
        <v>0</v>
      </c>
      <c r="BO367" s="229">
        <f t="shared" si="327"/>
        <v>0</v>
      </c>
      <c r="BP367" s="229">
        <f t="shared" si="327"/>
        <v>0</v>
      </c>
      <c r="BQ367" s="229">
        <f t="shared" si="327"/>
        <v>0</v>
      </c>
      <c r="BR367" s="229">
        <f t="shared" si="327"/>
        <v>0</v>
      </c>
      <c r="BS367" s="229">
        <f t="shared" si="327"/>
        <v>0</v>
      </c>
      <c r="BT367" s="229">
        <f t="shared" si="327"/>
        <v>0</v>
      </c>
      <c r="BU367" s="229">
        <f t="shared" si="327"/>
        <v>0</v>
      </c>
      <c r="BV367" s="229">
        <f t="shared" si="327"/>
        <v>0</v>
      </c>
      <c r="BW367" s="229">
        <f t="shared" si="327"/>
        <v>0</v>
      </c>
      <c r="BX367" s="229">
        <f t="shared" si="327"/>
        <v>0</v>
      </c>
      <c r="BY367" s="229">
        <f t="shared" si="327"/>
        <v>0</v>
      </c>
      <c r="BZ367" s="229">
        <f t="shared" si="327"/>
        <v>0</v>
      </c>
    </row>
    <row r="368" spans="1:78" x14ac:dyDescent="0.2">
      <c r="A368" s="7" t="str">
        <f t="shared" si="323"/>
        <v>Roll-in 9</v>
      </c>
      <c r="B368" s="7">
        <f t="shared" si="323"/>
        <v>0</v>
      </c>
      <c r="C368" s="7">
        <f t="shared" si="305"/>
        <v>53</v>
      </c>
      <c r="D368" s="165">
        <f t="shared" si="319"/>
        <v>45077</v>
      </c>
      <c r="E368" s="313">
        <f>HLOOKUP(D368,INPUTS!$D$69:$BW$76,IF(B368=1,4,8),FALSE)</f>
        <v>0</v>
      </c>
      <c r="F368" s="77"/>
      <c r="G368" s="229">
        <f t="shared" si="328"/>
        <v>0</v>
      </c>
      <c r="H368" s="229">
        <f t="shared" si="328"/>
        <v>0</v>
      </c>
      <c r="I368" s="229">
        <f t="shared" si="328"/>
        <v>0</v>
      </c>
      <c r="J368" s="229">
        <f t="shared" si="328"/>
        <v>0</v>
      </c>
      <c r="K368" s="229">
        <f t="shared" si="328"/>
        <v>0</v>
      </c>
      <c r="L368" s="229">
        <f t="shared" si="328"/>
        <v>0</v>
      </c>
      <c r="M368" s="229">
        <f t="shared" si="328"/>
        <v>0</v>
      </c>
      <c r="N368" s="229">
        <f t="shared" si="328"/>
        <v>0</v>
      </c>
      <c r="O368" s="229">
        <f t="shared" si="328"/>
        <v>0</v>
      </c>
      <c r="P368" s="229">
        <f t="shared" si="328"/>
        <v>0</v>
      </c>
      <c r="Q368" s="229">
        <f t="shared" si="328"/>
        <v>0</v>
      </c>
      <c r="R368" s="229">
        <f t="shared" si="328"/>
        <v>0</v>
      </c>
      <c r="S368" s="229">
        <f t="shared" si="328"/>
        <v>0</v>
      </c>
      <c r="T368" s="229">
        <f t="shared" si="328"/>
        <v>0</v>
      </c>
      <c r="U368" s="229">
        <f t="shared" si="328"/>
        <v>0</v>
      </c>
      <c r="V368" s="229">
        <f t="shared" si="328"/>
        <v>0</v>
      </c>
      <c r="W368" s="229">
        <f t="shared" si="328"/>
        <v>0</v>
      </c>
      <c r="X368" s="229">
        <f t="shared" si="328"/>
        <v>0</v>
      </c>
      <c r="Y368" s="229">
        <f t="shared" si="328"/>
        <v>0</v>
      </c>
      <c r="Z368" s="229">
        <f t="shared" si="328"/>
        <v>0</v>
      </c>
      <c r="AA368" s="229">
        <f t="shared" si="328"/>
        <v>0</v>
      </c>
      <c r="AB368" s="229">
        <f t="shared" si="328"/>
        <v>0</v>
      </c>
      <c r="AC368" s="229">
        <f t="shared" si="328"/>
        <v>0</v>
      </c>
      <c r="AD368" s="229">
        <f t="shared" si="328"/>
        <v>0</v>
      </c>
      <c r="AE368" s="229">
        <f t="shared" si="328"/>
        <v>0</v>
      </c>
      <c r="AF368" s="229">
        <f t="shared" si="328"/>
        <v>0</v>
      </c>
      <c r="AG368" s="229">
        <f t="shared" si="328"/>
        <v>0</v>
      </c>
      <c r="AH368" s="229">
        <f t="shared" si="328"/>
        <v>0</v>
      </c>
      <c r="AI368" s="229">
        <f t="shared" si="328"/>
        <v>0</v>
      </c>
      <c r="AJ368" s="229">
        <f t="shared" si="328"/>
        <v>0</v>
      </c>
      <c r="AK368" s="229">
        <f t="shared" si="328"/>
        <v>0</v>
      </c>
      <c r="AL368" s="229">
        <f t="shared" si="328"/>
        <v>0</v>
      </c>
      <c r="AM368" s="229">
        <f t="shared" si="328"/>
        <v>0</v>
      </c>
      <c r="AN368" s="229">
        <f t="shared" si="328"/>
        <v>0</v>
      </c>
      <c r="AO368" s="229">
        <f t="shared" si="328"/>
        <v>0</v>
      </c>
      <c r="AP368" s="229">
        <f t="shared" si="328"/>
        <v>0</v>
      </c>
      <c r="AQ368" s="229">
        <f t="shared" si="328"/>
        <v>0</v>
      </c>
      <c r="AR368" s="229">
        <f t="shared" si="328"/>
        <v>0</v>
      </c>
      <c r="AS368" s="229">
        <f t="shared" si="328"/>
        <v>0</v>
      </c>
      <c r="AT368" s="229">
        <f t="shared" si="328"/>
        <v>0</v>
      </c>
      <c r="AU368" s="229">
        <f t="shared" si="328"/>
        <v>0</v>
      </c>
      <c r="AV368" s="229">
        <f t="shared" si="328"/>
        <v>0</v>
      </c>
      <c r="AW368" s="229">
        <f t="shared" si="328"/>
        <v>0</v>
      </c>
      <c r="AX368" s="229">
        <f t="shared" si="328"/>
        <v>0</v>
      </c>
      <c r="AY368" s="229">
        <f t="shared" si="328"/>
        <v>0</v>
      </c>
      <c r="AZ368" s="229">
        <f t="shared" si="328"/>
        <v>0</v>
      </c>
      <c r="BA368" s="229">
        <f t="shared" si="328"/>
        <v>0</v>
      </c>
      <c r="BB368" s="229">
        <f t="shared" si="328"/>
        <v>0</v>
      </c>
      <c r="BC368" s="229">
        <f t="shared" si="328"/>
        <v>0</v>
      </c>
      <c r="BD368" s="229">
        <f t="shared" si="328"/>
        <v>0</v>
      </c>
      <c r="BE368" s="229">
        <f t="shared" si="328"/>
        <v>0</v>
      </c>
      <c r="BF368" s="229">
        <f t="shared" si="328"/>
        <v>0</v>
      </c>
      <c r="BG368" s="229">
        <f t="shared" si="328"/>
        <v>0</v>
      </c>
      <c r="BH368" s="229">
        <f t="shared" si="328"/>
        <v>0</v>
      </c>
      <c r="BI368" s="229">
        <f t="shared" si="328"/>
        <v>0</v>
      </c>
      <c r="BJ368" s="229">
        <f t="shared" si="328"/>
        <v>0</v>
      </c>
      <c r="BK368" s="229">
        <f t="shared" si="328"/>
        <v>0</v>
      </c>
      <c r="BL368" s="229">
        <f t="shared" si="328"/>
        <v>0</v>
      </c>
      <c r="BM368" s="229">
        <f t="shared" si="328"/>
        <v>0</v>
      </c>
      <c r="BN368" s="229">
        <f t="shared" si="328"/>
        <v>0</v>
      </c>
      <c r="BO368" s="229">
        <f t="shared" si="327"/>
        <v>0</v>
      </c>
      <c r="BP368" s="229">
        <f t="shared" si="327"/>
        <v>0</v>
      </c>
      <c r="BQ368" s="229">
        <f t="shared" si="327"/>
        <v>0</v>
      </c>
      <c r="BR368" s="229">
        <f t="shared" si="327"/>
        <v>0</v>
      </c>
      <c r="BS368" s="229">
        <f t="shared" si="327"/>
        <v>0</v>
      </c>
      <c r="BT368" s="229">
        <f t="shared" si="327"/>
        <v>0</v>
      </c>
      <c r="BU368" s="229">
        <f t="shared" si="327"/>
        <v>0</v>
      </c>
      <c r="BV368" s="229">
        <f t="shared" si="327"/>
        <v>0</v>
      </c>
      <c r="BW368" s="229">
        <f t="shared" si="327"/>
        <v>0</v>
      </c>
      <c r="BX368" s="229">
        <f t="shared" si="327"/>
        <v>0</v>
      </c>
      <c r="BY368" s="229">
        <f t="shared" si="327"/>
        <v>0</v>
      </c>
      <c r="BZ368" s="229">
        <f t="shared" si="327"/>
        <v>0</v>
      </c>
    </row>
    <row r="369" spans="1:78" x14ac:dyDescent="0.2">
      <c r="A369" s="7" t="str">
        <f t="shared" si="323"/>
        <v>Roll-in 9</v>
      </c>
      <c r="B369" s="7">
        <f t="shared" si="323"/>
        <v>0</v>
      </c>
      <c r="C369" s="7">
        <f t="shared" si="305"/>
        <v>54</v>
      </c>
      <c r="D369" s="165">
        <f t="shared" si="319"/>
        <v>45107</v>
      </c>
      <c r="E369" s="313">
        <f>HLOOKUP(D369,INPUTS!$D$69:$BW$76,IF(B369=1,4,8),FALSE)</f>
        <v>0</v>
      </c>
      <c r="F369" s="77"/>
      <c r="G369" s="229">
        <f t="shared" si="328"/>
        <v>0</v>
      </c>
      <c r="H369" s="229">
        <f t="shared" si="328"/>
        <v>0</v>
      </c>
      <c r="I369" s="229">
        <f t="shared" si="328"/>
        <v>0</v>
      </c>
      <c r="J369" s="229">
        <f t="shared" si="328"/>
        <v>0</v>
      </c>
      <c r="K369" s="229">
        <f t="shared" si="328"/>
        <v>0</v>
      </c>
      <c r="L369" s="229">
        <f t="shared" si="328"/>
        <v>0</v>
      </c>
      <c r="M369" s="229">
        <f t="shared" si="328"/>
        <v>0</v>
      </c>
      <c r="N369" s="229">
        <f t="shared" si="328"/>
        <v>0</v>
      </c>
      <c r="O369" s="229">
        <f t="shared" si="328"/>
        <v>0</v>
      </c>
      <c r="P369" s="229">
        <f t="shared" si="328"/>
        <v>0</v>
      </c>
      <c r="Q369" s="229">
        <f t="shared" si="328"/>
        <v>0</v>
      </c>
      <c r="R369" s="229">
        <f t="shared" si="328"/>
        <v>0</v>
      </c>
      <c r="S369" s="229">
        <f t="shared" si="328"/>
        <v>0</v>
      </c>
      <c r="T369" s="229">
        <f t="shared" si="328"/>
        <v>0</v>
      </c>
      <c r="U369" s="229">
        <f t="shared" si="328"/>
        <v>0</v>
      </c>
      <c r="V369" s="229">
        <f t="shared" si="328"/>
        <v>0</v>
      </c>
      <c r="W369" s="229">
        <f t="shared" si="328"/>
        <v>0</v>
      </c>
      <c r="X369" s="229">
        <f t="shared" si="328"/>
        <v>0</v>
      </c>
      <c r="Y369" s="229">
        <f t="shared" si="328"/>
        <v>0</v>
      </c>
      <c r="Z369" s="229">
        <f t="shared" si="328"/>
        <v>0</v>
      </c>
      <c r="AA369" s="229">
        <f t="shared" si="328"/>
        <v>0</v>
      </c>
      <c r="AB369" s="229">
        <f t="shared" si="328"/>
        <v>0</v>
      </c>
      <c r="AC369" s="229">
        <f t="shared" si="328"/>
        <v>0</v>
      </c>
      <c r="AD369" s="229">
        <f t="shared" si="328"/>
        <v>0</v>
      </c>
      <c r="AE369" s="229">
        <f t="shared" si="328"/>
        <v>0</v>
      </c>
      <c r="AF369" s="229">
        <f t="shared" si="328"/>
        <v>0</v>
      </c>
      <c r="AG369" s="229">
        <f t="shared" si="328"/>
        <v>0</v>
      </c>
      <c r="AH369" s="229">
        <f t="shared" si="328"/>
        <v>0</v>
      </c>
      <c r="AI369" s="229">
        <f t="shared" si="328"/>
        <v>0</v>
      </c>
      <c r="AJ369" s="229">
        <f t="shared" si="328"/>
        <v>0</v>
      </c>
      <c r="AK369" s="229">
        <f t="shared" si="328"/>
        <v>0</v>
      </c>
      <c r="AL369" s="229">
        <f t="shared" si="328"/>
        <v>0</v>
      </c>
      <c r="AM369" s="229">
        <f t="shared" si="328"/>
        <v>0</v>
      </c>
      <c r="AN369" s="229">
        <f t="shared" si="328"/>
        <v>0</v>
      </c>
      <c r="AO369" s="229">
        <f t="shared" si="328"/>
        <v>0</v>
      </c>
      <c r="AP369" s="229">
        <f t="shared" si="328"/>
        <v>0</v>
      </c>
      <c r="AQ369" s="229">
        <f t="shared" si="328"/>
        <v>0</v>
      </c>
      <c r="AR369" s="229">
        <f t="shared" si="328"/>
        <v>0</v>
      </c>
      <c r="AS369" s="229">
        <f t="shared" si="328"/>
        <v>0</v>
      </c>
      <c r="AT369" s="229">
        <f t="shared" si="328"/>
        <v>0</v>
      </c>
      <c r="AU369" s="229">
        <f t="shared" si="328"/>
        <v>0</v>
      </c>
      <c r="AV369" s="229">
        <f t="shared" si="328"/>
        <v>0</v>
      </c>
      <c r="AW369" s="229">
        <f t="shared" si="328"/>
        <v>0</v>
      </c>
      <c r="AX369" s="229">
        <f t="shared" si="328"/>
        <v>0</v>
      </c>
      <c r="AY369" s="229">
        <f t="shared" si="328"/>
        <v>0</v>
      </c>
      <c r="AZ369" s="229">
        <f t="shared" si="328"/>
        <v>0</v>
      </c>
      <c r="BA369" s="229">
        <f t="shared" si="328"/>
        <v>0</v>
      </c>
      <c r="BB369" s="229">
        <f t="shared" si="328"/>
        <v>0</v>
      </c>
      <c r="BC369" s="229">
        <f t="shared" si="328"/>
        <v>0</v>
      </c>
      <c r="BD369" s="229">
        <f t="shared" si="328"/>
        <v>0</v>
      </c>
      <c r="BE369" s="229">
        <f t="shared" si="328"/>
        <v>0</v>
      </c>
      <c r="BF369" s="229">
        <f t="shared" si="328"/>
        <v>0</v>
      </c>
      <c r="BG369" s="229">
        <f t="shared" si="328"/>
        <v>0</v>
      </c>
      <c r="BH369" s="229">
        <f t="shared" si="328"/>
        <v>0</v>
      </c>
      <c r="BI369" s="229">
        <f t="shared" si="328"/>
        <v>0</v>
      </c>
      <c r="BJ369" s="229">
        <f t="shared" si="328"/>
        <v>0</v>
      </c>
      <c r="BK369" s="229">
        <f t="shared" si="328"/>
        <v>0</v>
      </c>
      <c r="BL369" s="229">
        <f t="shared" si="328"/>
        <v>0</v>
      </c>
      <c r="BM369" s="229">
        <f t="shared" si="328"/>
        <v>0</v>
      </c>
      <c r="BN369" s="229">
        <f t="shared" si="328"/>
        <v>0</v>
      </c>
      <c r="BO369" s="229">
        <f t="shared" si="327"/>
        <v>0</v>
      </c>
      <c r="BP369" s="229">
        <f t="shared" si="327"/>
        <v>0</v>
      </c>
      <c r="BQ369" s="229">
        <f t="shared" si="327"/>
        <v>0</v>
      </c>
      <c r="BR369" s="229">
        <f t="shared" si="327"/>
        <v>0</v>
      </c>
      <c r="BS369" s="229">
        <f t="shared" si="327"/>
        <v>0</v>
      </c>
      <c r="BT369" s="229">
        <f t="shared" si="327"/>
        <v>0</v>
      </c>
      <c r="BU369" s="229">
        <f t="shared" si="327"/>
        <v>0</v>
      </c>
      <c r="BV369" s="229">
        <f t="shared" si="327"/>
        <v>0</v>
      </c>
      <c r="BW369" s="229">
        <f t="shared" si="327"/>
        <v>0</v>
      </c>
      <c r="BX369" s="229">
        <f t="shared" si="327"/>
        <v>0</v>
      </c>
      <c r="BY369" s="229">
        <f t="shared" si="327"/>
        <v>0</v>
      </c>
      <c r="BZ369" s="229">
        <f t="shared" si="327"/>
        <v>0</v>
      </c>
    </row>
    <row r="370" spans="1:78" x14ac:dyDescent="0.2">
      <c r="A370" s="7" t="str">
        <f t="shared" si="323"/>
        <v>Roll-in 9</v>
      </c>
      <c r="B370" s="7">
        <f t="shared" si="323"/>
        <v>0</v>
      </c>
      <c r="C370" s="7">
        <f t="shared" si="305"/>
        <v>55</v>
      </c>
      <c r="D370" s="165">
        <f t="shared" si="319"/>
        <v>45138</v>
      </c>
      <c r="E370" s="313">
        <f>HLOOKUP(D370,INPUTS!$D$69:$BW$76,IF(B370=1,4,8),FALSE)</f>
        <v>0</v>
      </c>
      <c r="F370" s="77"/>
      <c r="G370" s="229">
        <f t="shared" si="328"/>
        <v>0</v>
      </c>
      <c r="H370" s="229">
        <f t="shared" si="328"/>
        <v>0</v>
      </c>
      <c r="I370" s="229">
        <f t="shared" si="328"/>
        <v>0</v>
      </c>
      <c r="J370" s="229">
        <f t="shared" si="328"/>
        <v>0</v>
      </c>
      <c r="K370" s="229">
        <f t="shared" si="328"/>
        <v>0</v>
      </c>
      <c r="L370" s="229">
        <f t="shared" si="328"/>
        <v>0</v>
      </c>
      <c r="M370" s="229">
        <f t="shared" si="328"/>
        <v>0</v>
      </c>
      <c r="N370" s="229">
        <f t="shared" si="328"/>
        <v>0</v>
      </c>
      <c r="O370" s="229">
        <f t="shared" si="328"/>
        <v>0</v>
      </c>
      <c r="P370" s="229">
        <f t="shared" si="328"/>
        <v>0</v>
      </c>
      <c r="Q370" s="229">
        <f t="shared" si="328"/>
        <v>0</v>
      </c>
      <c r="R370" s="229">
        <f t="shared" si="328"/>
        <v>0</v>
      </c>
      <c r="S370" s="229">
        <f t="shared" si="328"/>
        <v>0</v>
      </c>
      <c r="T370" s="229">
        <f t="shared" si="328"/>
        <v>0</v>
      </c>
      <c r="U370" s="229">
        <f t="shared" si="328"/>
        <v>0</v>
      </c>
      <c r="V370" s="229">
        <f t="shared" ref="V370:BZ385" si="329">IF(V$9=$D370,$E370,0)</f>
        <v>0</v>
      </c>
      <c r="W370" s="229">
        <f t="shared" si="329"/>
        <v>0</v>
      </c>
      <c r="X370" s="229">
        <f t="shared" si="329"/>
        <v>0</v>
      </c>
      <c r="Y370" s="229">
        <f t="shared" si="329"/>
        <v>0</v>
      </c>
      <c r="Z370" s="229">
        <f t="shared" si="329"/>
        <v>0</v>
      </c>
      <c r="AA370" s="229">
        <f t="shared" si="329"/>
        <v>0</v>
      </c>
      <c r="AB370" s="229">
        <f t="shared" si="329"/>
        <v>0</v>
      </c>
      <c r="AC370" s="229">
        <f t="shared" si="329"/>
        <v>0</v>
      </c>
      <c r="AD370" s="229">
        <f t="shared" si="329"/>
        <v>0</v>
      </c>
      <c r="AE370" s="229">
        <f t="shared" si="329"/>
        <v>0</v>
      </c>
      <c r="AF370" s="229">
        <f t="shared" si="329"/>
        <v>0</v>
      </c>
      <c r="AG370" s="229">
        <f t="shared" si="329"/>
        <v>0</v>
      </c>
      <c r="AH370" s="229">
        <f t="shared" si="329"/>
        <v>0</v>
      </c>
      <c r="AI370" s="229">
        <f t="shared" si="329"/>
        <v>0</v>
      </c>
      <c r="AJ370" s="229">
        <f t="shared" si="329"/>
        <v>0</v>
      </c>
      <c r="AK370" s="229">
        <f t="shared" si="329"/>
        <v>0</v>
      </c>
      <c r="AL370" s="229">
        <f t="shared" si="329"/>
        <v>0</v>
      </c>
      <c r="AM370" s="229">
        <f t="shared" si="329"/>
        <v>0</v>
      </c>
      <c r="AN370" s="229">
        <f t="shared" si="329"/>
        <v>0</v>
      </c>
      <c r="AO370" s="229">
        <f t="shared" si="329"/>
        <v>0</v>
      </c>
      <c r="AP370" s="229">
        <f t="shared" si="329"/>
        <v>0</v>
      </c>
      <c r="AQ370" s="229">
        <f t="shared" si="329"/>
        <v>0</v>
      </c>
      <c r="AR370" s="229">
        <f t="shared" si="329"/>
        <v>0</v>
      </c>
      <c r="AS370" s="229">
        <f t="shared" si="329"/>
        <v>0</v>
      </c>
      <c r="AT370" s="229">
        <f t="shared" si="329"/>
        <v>0</v>
      </c>
      <c r="AU370" s="229">
        <f t="shared" si="329"/>
        <v>0</v>
      </c>
      <c r="AV370" s="229">
        <f t="shared" si="329"/>
        <v>0</v>
      </c>
      <c r="AW370" s="229">
        <f t="shared" si="329"/>
        <v>0</v>
      </c>
      <c r="AX370" s="229">
        <f t="shared" si="329"/>
        <v>0</v>
      </c>
      <c r="AY370" s="229">
        <f t="shared" si="329"/>
        <v>0</v>
      </c>
      <c r="AZ370" s="229">
        <f t="shared" si="329"/>
        <v>0</v>
      </c>
      <c r="BA370" s="229">
        <f t="shared" si="329"/>
        <v>0</v>
      </c>
      <c r="BB370" s="229">
        <f t="shared" si="329"/>
        <v>0</v>
      </c>
      <c r="BC370" s="229">
        <f t="shared" si="329"/>
        <v>0</v>
      </c>
      <c r="BD370" s="229">
        <f t="shared" si="329"/>
        <v>0</v>
      </c>
      <c r="BE370" s="229">
        <f t="shared" si="329"/>
        <v>0</v>
      </c>
      <c r="BF370" s="229">
        <f t="shared" si="329"/>
        <v>0</v>
      </c>
      <c r="BG370" s="229">
        <f t="shared" si="329"/>
        <v>0</v>
      </c>
      <c r="BH370" s="229">
        <f t="shared" si="329"/>
        <v>0</v>
      </c>
      <c r="BI370" s="229">
        <f t="shared" si="329"/>
        <v>0</v>
      </c>
      <c r="BJ370" s="229">
        <f t="shared" si="329"/>
        <v>0</v>
      </c>
      <c r="BK370" s="229">
        <f t="shared" si="329"/>
        <v>0</v>
      </c>
      <c r="BL370" s="229">
        <f t="shared" si="329"/>
        <v>0</v>
      </c>
      <c r="BM370" s="229">
        <f t="shared" si="329"/>
        <v>0</v>
      </c>
      <c r="BN370" s="229">
        <f t="shared" si="329"/>
        <v>0</v>
      </c>
      <c r="BO370" s="229">
        <f t="shared" si="329"/>
        <v>0</v>
      </c>
      <c r="BP370" s="229">
        <f t="shared" si="329"/>
        <v>0</v>
      </c>
      <c r="BQ370" s="229">
        <f t="shared" si="329"/>
        <v>0</v>
      </c>
      <c r="BR370" s="229">
        <f t="shared" si="329"/>
        <v>0</v>
      </c>
      <c r="BS370" s="229">
        <f t="shared" si="329"/>
        <v>0</v>
      </c>
      <c r="BT370" s="229">
        <f t="shared" si="329"/>
        <v>0</v>
      </c>
      <c r="BU370" s="229">
        <f t="shared" si="329"/>
        <v>0</v>
      </c>
      <c r="BV370" s="229">
        <f t="shared" si="329"/>
        <v>0</v>
      </c>
      <c r="BW370" s="229">
        <f t="shared" si="329"/>
        <v>0</v>
      </c>
      <c r="BX370" s="229">
        <f t="shared" si="329"/>
        <v>0</v>
      </c>
      <c r="BY370" s="229">
        <f t="shared" si="329"/>
        <v>0</v>
      </c>
      <c r="BZ370" s="229">
        <f t="shared" si="329"/>
        <v>0</v>
      </c>
    </row>
    <row r="371" spans="1:78" x14ac:dyDescent="0.2">
      <c r="A371" s="7" t="str">
        <f t="shared" si="323"/>
        <v>Roll-in 9</v>
      </c>
      <c r="B371" s="7">
        <f t="shared" si="323"/>
        <v>0</v>
      </c>
      <c r="C371" s="7">
        <f t="shared" si="305"/>
        <v>56</v>
      </c>
      <c r="D371" s="165">
        <f t="shared" si="319"/>
        <v>45169</v>
      </c>
      <c r="E371" s="313">
        <f>HLOOKUP(D371,INPUTS!$D$69:$BW$76,IF(B371=1,4,8),FALSE)</f>
        <v>0</v>
      </c>
      <c r="F371" s="77"/>
      <c r="G371" s="229">
        <f t="shared" ref="G371:BN375" si="330">IF(G$9=$D371,$E371,0)</f>
        <v>0</v>
      </c>
      <c r="H371" s="229">
        <f t="shared" si="330"/>
        <v>0</v>
      </c>
      <c r="I371" s="229">
        <f t="shared" si="330"/>
        <v>0</v>
      </c>
      <c r="J371" s="229">
        <f t="shared" si="330"/>
        <v>0</v>
      </c>
      <c r="K371" s="229">
        <f t="shared" si="330"/>
        <v>0</v>
      </c>
      <c r="L371" s="229">
        <f t="shared" si="330"/>
        <v>0</v>
      </c>
      <c r="M371" s="229">
        <f t="shared" si="330"/>
        <v>0</v>
      </c>
      <c r="N371" s="229">
        <f t="shared" si="330"/>
        <v>0</v>
      </c>
      <c r="O371" s="229">
        <f t="shared" si="330"/>
        <v>0</v>
      </c>
      <c r="P371" s="229">
        <f t="shared" si="330"/>
        <v>0</v>
      </c>
      <c r="Q371" s="229">
        <f t="shared" si="330"/>
        <v>0</v>
      </c>
      <c r="R371" s="229">
        <f t="shared" si="330"/>
        <v>0</v>
      </c>
      <c r="S371" s="229">
        <f t="shared" si="330"/>
        <v>0</v>
      </c>
      <c r="T371" s="229">
        <f t="shared" si="330"/>
        <v>0</v>
      </c>
      <c r="U371" s="229">
        <f t="shared" si="330"/>
        <v>0</v>
      </c>
      <c r="V371" s="229">
        <f t="shared" si="330"/>
        <v>0</v>
      </c>
      <c r="W371" s="229">
        <f t="shared" si="330"/>
        <v>0</v>
      </c>
      <c r="X371" s="229">
        <f t="shared" si="330"/>
        <v>0</v>
      </c>
      <c r="Y371" s="229">
        <f t="shared" si="330"/>
        <v>0</v>
      </c>
      <c r="Z371" s="229">
        <f t="shared" si="330"/>
        <v>0</v>
      </c>
      <c r="AA371" s="229">
        <f t="shared" si="330"/>
        <v>0</v>
      </c>
      <c r="AB371" s="229">
        <f t="shared" si="330"/>
        <v>0</v>
      </c>
      <c r="AC371" s="229">
        <f t="shared" si="330"/>
        <v>0</v>
      </c>
      <c r="AD371" s="229">
        <f t="shared" si="330"/>
        <v>0</v>
      </c>
      <c r="AE371" s="229">
        <f t="shared" si="330"/>
        <v>0</v>
      </c>
      <c r="AF371" s="229">
        <f t="shared" si="330"/>
        <v>0</v>
      </c>
      <c r="AG371" s="229">
        <f t="shared" si="330"/>
        <v>0</v>
      </c>
      <c r="AH371" s="229">
        <f t="shared" si="330"/>
        <v>0</v>
      </c>
      <c r="AI371" s="229">
        <f t="shared" si="330"/>
        <v>0</v>
      </c>
      <c r="AJ371" s="229">
        <f t="shared" si="330"/>
        <v>0</v>
      </c>
      <c r="AK371" s="229">
        <f t="shared" si="330"/>
        <v>0</v>
      </c>
      <c r="AL371" s="229">
        <f t="shared" si="330"/>
        <v>0</v>
      </c>
      <c r="AM371" s="229">
        <f t="shared" si="330"/>
        <v>0</v>
      </c>
      <c r="AN371" s="229">
        <f t="shared" si="330"/>
        <v>0</v>
      </c>
      <c r="AO371" s="229">
        <f t="shared" si="330"/>
        <v>0</v>
      </c>
      <c r="AP371" s="229">
        <f t="shared" si="330"/>
        <v>0</v>
      </c>
      <c r="AQ371" s="229">
        <f t="shared" si="330"/>
        <v>0</v>
      </c>
      <c r="AR371" s="229">
        <f t="shared" si="330"/>
        <v>0</v>
      </c>
      <c r="AS371" s="229">
        <f t="shared" si="330"/>
        <v>0</v>
      </c>
      <c r="AT371" s="229">
        <f t="shared" si="330"/>
        <v>0</v>
      </c>
      <c r="AU371" s="229">
        <f t="shared" si="330"/>
        <v>0</v>
      </c>
      <c r="AV371" s="229">
        <f t="shared" si="330"/>
        <v>0</v>
      </c>
      <c r="AW371" s="229">
        <f t="shared" si="330"/>
        <v>0</v>
      </c>
      <c r="AX371" s="229">
        <f t="shared" si="330"/>
        <v>0</v>
      </c>
      <c r="AY371" s="229">
        <f t="shared" si="330"/>
        <v>0</v>
      </c>
      <c r="AZ371" s="229">
        <f t="shared" si="330"/>
        <v>0</v>
      </c>
      <c r="BA371" s="229">
        <f t="shared" si="330"/>
        <v>0</v>
      </c>
      <c r="BB371" s="229">
        <f t="shared" si="330"/>
        <v>0</v>
      </c>
      <c r="BC371" s="229">
        <f t="shared" si="330"/>
        <v>0</v>
      </c>
      <c r="BD371" s="229">
        <f t="shared" si="330"/>
        <v>0</v>
      </c>
      <c r="BE371" s="229">
        <f t="shared" si="330"/>
        <v>0</v>
      </c>
      <c r="BF371" s="229">
        <f t="shared" si="330"/>
        <v>0</v>
      </c>
      <c r="BG371" s="229">
        <f t="shared" si="330"/>
        <v>0</v>
      </c>
      <c r="BH371" s="229">
        <f t="shared" si="330"/>
        <v>0</v>
      </c>
      <c r="BI371" s="229">
        <f t="shared" si="330"/>
        <v>0</v>
      </c>
      <c r="BJ371" s="229">
        <f t="shared" si="330"/>
        <v>0</v>
      </c>
      <c r="BK371" s="229">
        <f t="shared" si="330"/>
        <v>0</v>
      </c>
      <c r="BL371" s="229">
        <f t="shared" si="330"/>
        <v>0</v>
      </c>
      <c r="BM371" s="229">
        <f t="shared" si="330"/>
        <v>0</v>
      </c>
      <c r="BN371" s="229">
        <f t="shared" si="330"/>
        <v>0</v>
      </c>
      <c r="BO371" s="229">
        <f t="shared" si="329"/>
        <v>0</v>
      </c>
      <c r="BP371" s="229">
        <f t="shared" si="329"/>
        <v>0</v>
      </c>
      <c r="BQ371" s="229">
        <f t="shared" si="329"/>
        <v>0</v>
      </c>
      <c r="BR371" s="229">
        <f t="shared" si="329"/>
        <v>0</v>
      </c>
      <c r="BS371" s="229">
        <f t="shared" si="329"/>
        <v>0</v>
      </c>
      <c r="BT371" s="229">
        <f t="shared" si="329"/>
        <v>0</v>
      </c>
      <c r="BU371" s="229">
        <f t="shared" si="329"/>
        <v>0</v>
      </c>
      <c r="BV371" s="229">
        <f t="shared" si="329"/>
        <v>0</v>
      </c>
      <c r="BW371" s="229">
        <f t="shared" si="329"/>
        <v>0</v>
      </c>
      <c r="BX371" s="229">
        <f t="shared" si="329"/>
        <v>0</v>
      </c>
      <c r="BY371" s="229">
        <f t="shared" si="329"/>
        <v>0</v>
      </c>
      <c r="BZ371" s="229">
        <f t="shared" si="329"/>
        <v>0</v>
      </c>
    </row>
    <row r="372" spans="1:78" x14ac:dyDescent="0.2">
      <c r="A372" s="7" t="str">
        <f t="shared" si="323"/>
        <v>Roll-in 10</v>
      </c>
      <c r="B372" s="7">
        <f t="shared" si="323"/>
        <v>0</v>
      </c>
      <c r="C372" s="7">
        <f t="shared" si="305"/>
        <v>57</v>
      </c>
      <c r="D372" s="165">
        <f t="shared" si="319"/>
        <v>45199</v>
      </c>
      <c r="E372" s="313">
        <f>HLOOKUP(D372,INPUTS!$D$69:$BW$76,IF(B372=1,4,8),FALSE)</f>
        <v>0</v>
      </c>
      <c r="F372" s="77"/>
      <c r="G372" s="229">
        <f t="shared" si="330"/>
        <v>0</v>
      </c>
      <c r="H372" s="229">
        <f t="shared" si="330"/>
        <v>0</v>
      </c>
      <c r="I372" s="229">
        <f t="shared" si="330"/>
        <v>0</v>
      </c>
      <c r="J372" s="229">
        <f t="shared" si="330"/>
        <v>0</v>
      </c>
      <c r="K372" s="229">
        <f t="shared" si="330"/>
        <v>0</v>
      </c>
      <c r="L372" s="229">
        <f t="shared" si="330"/>
        <v>0</v>
      </c>
      <c r="M372" s="229">
        <f t="shared" si="330"/>
        <v>0</v>
      </c>
      <c r="N372" s="229">
        <f t="shared" si="330"/>
        <v>0</v>
      </c>
      <c r="O372" s="229">
        <f t="shared" si="330"/>
        <v>0</v>
      </c>
      <c r="P372" s="229">
        <f t="shared" si="330"/>
        <v>0</v>
      </c>
      <c r="Q372" s="229">
        <f t="shared" si="330"/>
        <v>0</v>
      </c>
      <c r="R372" s="229">
        <f t="shared" si="330"/>
        <v>0</v>
      </c>
      <c r="S372" s="229">
        <f t="shared" si="330"/>
        <v>0</v>
      </c>
      <c r="T372" s="229">
        <f t="shared" si="330"/>
        <v>0</v>
      </c>
      <c r="U372" s="229">
        <f t="shared" si="330"/>
        <v>0</v>
      </c>
      <c r="V372" s="229">
        <f t="shared" si="330"/>
        <v>0</v>
      </c>
      <c r="W372" s="229">
        <f t="shared" si="330"/>
        <v>0</v>
      </c>
      <c r="X372" s="229">
        <f t="shared" si="330"/>
        <v>0</v>
      </c>
      <c r="Y372" s="229">
        <f t="shared" si="330"/>
        <v>0</v>
      </c>
      <c r="Z372" s="229">
        <f t="shared" si="330"/>
        <v>0</v>
      </c>
      <c r="AA372" s="229">
        <f t="shared" si="330"/>
        <v>0</v>
      </c>
      <c r="AB372" s="229">
        <f t="shared" si="330"/>
        <v>0</v>
      </c>
      <c r="AC372" s="229">
        <f t="shared" si="330"/>
        <v>0</v>
      </c>
      <c r="AD372" s="229">
        <f t="shared" si="330"/>
        <v>0</v>
      </c>
      <c r="AE372" s="229">
        <f t="shared" si="330"/>
        <v>0</v>
      </c>
      <c r="AF372" s="229">
        <f t="shared" si="330"/>
        <v>0</v>
      </c>
      <c r="AG372" s="229">
        <f t="shared" si="330"/>
        <v>0</v>
      </c>
      <c r="AH372" s="229">
        <f t="shared" si="330"/>
        <v>0</v>
      </c>
      <c r="AI372" s="229">
        <f t="shared" si="330"/>
        <v>0</v>
      </c>
      <c r="AJ372" s="229">
        <f t="shared" si="330"/>
        <v>0</v>
      </c>
      <c r="AK372" s="229">
        <f t="shared" si="330"/>
        <v>0</v>
      </c>
      <c r="AL372" s="229">
        <f t="shared" si="330"/>
        <v>0</v>
      </c>
      <c r="AM372" s="229">
        <f t="shared" si="330"/>
        <v>0</v>
      </c>
      <c r="AN372" s="229">
        <f t="shared" si="330"/>
        <v>0</v>
      </c>
      <c r="AO372" s="229">
        <f t="shared" si="330"/>
        <v>0</v>
      </c>
      <c r="AP372" s="229">
        <f t="shared" si="330"/>
        <v>0</v>
      </c>
      <c r="AQ372" s="229">
        <f t="shared" si="330"/>
        <v>0</v>
      </c>
      <c r="AR372" s="229">
        <f t="shared" si="330"/>
        <v>0</v>
      </c>
      <c r="AS372" s="229">
        <f t="shared" si="330"/>
        <v>0</v>
      </c>
      <c r="AT372" s="229">
        <f t="shared" si="330"/>
        <v>0</v>
      </c>
      <c r="AU372" s="229">
        <f t="shared" si="330"/>
        <v>0</v>
      </c>
      <c r="AV372" s="229">
        <f t="shared" si="330"/>
        <v>0</v>
      </c>
      <c r="AW372" s="229">
        <f t="shared" si="330"/>
        <v>0</v>
      </c>
      <c r="AX372" s="229">
        <f t="shared" si="330"/>
        <v>0</v>
      </c>
      <c r="AY372" s="229">
        <f t="shared" si="330"/>
        <v>0</v>
      </c>
      <c r="AZ372" s="229">
        <f t="shared" si="330"/>
        <v>0</v>
      </c>
      <c r="BA372" s="229">
        <f t="shared" si="330"/>
        <v>0</v>
      </c>
      <c r="BB372" s="229">
        <f t="shared" si="330"/>
        <v>0</v>
      </c>
      <c r="BC372" s="229">
        <f t="shared" si="330"/>
        <v>0</v>
      </c>
      <c r="BD372" s="229">
        <f t="shared" si="330"/>
        <v>0</v>
      </c>
      <c r="BE372" s="229">
        <f t="shared" si="330"/>
        <v>0</v>
      </c>
      <c r="BF372" s="229">
        <f t="shared" si="330"/>
        <v>0</v>
      </c>
      <c r="BG372" s="229">
        <f t="shared" si="330"/>
        <v>0</v>
      </c>
      <c r="BH372" s="229">
        <f t="shared" si="330"/>
        <v>0</v>
      </c>
      <c r="BI372" s="229">
        <f t="shared" si="330"/>
        <v>0</v>
      </c>
      <c r="BJ372" s="229">
        <f t="shared" si="330"/>
        <v>0</v>
      </c>
      <c r="BK372" s="229">
        <f t="shared" si="330"/>
        <v>0</v>
      </c>
      <c r="BL372" s="229">
        <f t="shared" si="330"/>
        <v>0</v>
      </c>
      <c r="BM372" s="229">
        <f t="shared" si="330"/>
        <v>0</v>
      </c>
      <c r="BN372" s="229">
        <f t="shared" si="330"/>
        <v>0</v>
      </c>
      <c r="BO372" s="229">
        <f t="shared" si="329"/>
        <v>0</v>
      </c>
      <c r="BP372" s="229">
        <f t="shared" si="329"/>
        <v>0</v>
      </c>
      <c r="BQ372" s="229">
        <f t="shared" si="329"/>
        <v>0</v>
      </c>
      <c r="BR372" s="229">
        <f t="shared" si="329"/>
        <v>0</v>
      </c>
      <c r="BS372" s="229">
        <f t="shared" si="329"/>
        <v>0</v>
      </c>
      <c r="BT372" s="229">
        <f t="shared" si="329"/>
        <v>0</v>
      </c>
      <c r="BU372" s="229">
        <f t="shared" si="329"/>
        <v>0</v>
      </c>
      <c r="BV372" s="229">
        <f t="shared" si="329"/>
        <v>0</v>
      </c>
      <c r="BW372" s="229">
        <f t="shared" si="329"/>
        <v>0</v>
      </c>
      <c r="BX372" s="229">
        <f t="shared" si="329"/>
        <v>0</v>
      </c>
      <c r="BY372" s="229">
        <f t="shared" si="329"/>
        <v>0</v>
      </c>
      <c r="BZ372" s="229">
        <f t="shared" si="329"/>
        <v>0</v>
      </c>
    </row>
    <row r="373" spans="1:78" x14ac:dyDescent="0.2">
      <c r="A373" s="7" t="str">
        <f t="shared" si="323"/>
        <v>Roll-in 10</v>
      </c>
      <c r="B373" s="7">
        <f t="shared" si="323"/>
        <v>0</v>
      </c>
      <c r="C373" s="7">
        <f t="shared" si="305"/>
        <v>58</v>
      </c>
      <c r="D373" s="165">
        <f t="shared" si="319"/>
        <v>45230</v>
      </c>
      <c r="E373" s="313">
        <f>HLOOKUP(D373,INPUTS!$D$69:$BW$76,IF(B373=1,4,8),FALSE)</f>
        <v>0</v>
      </c>
      <c r="F373" s="77"/>
      <c r="G373" s="229">
        <f t="shared" si="330"/>
        <v>0</v>
      </c>
      <c r="H373" s="229">
        <f t="shared" si="330"/>
        <v>0</v>
      </c>
      <c r="I373" s="229">
        <f t="shared" si="330"/>
        <v>0</v>
      </c>
      <c r="J373" s="229">
        <f t="shared" si="330"/>
        <v>0</v>
      </c>
      <c r="K373" s="229">
        <f t="shared" si="330"/>
        <v>0</v>
      </c>
      <c r="L373" s="229">
        <f t="shared" si="330"/>
        <v>0</v>
      </c>
      <c r="M373" s="229">
        <f t="shared" si="330"/>
        <v>0</v>
      </c>
      <c r="N373" s="229">
        <f t="shared" si="330"/>
        <v>0</v>
      </c>
      <c r="O373" s="229">
        <f t="shared" si="330"/>
        <v>0</v>
      </c>
      <c r="P373" s="229">
        <f t="shared" si="330"/>
        <v>0</v>
      </c>
      <c r="Q373" s="229">
        <f t="shared" si="330"/>
        <v>0</v>
      </c>
      <c r="R373" s="229">
        <f t="shared" si="330"/>
        <v>0</v>
      </c>
      <c r="S373" s="229">
        <f t="shared" si="330"/>
        <v>0</v>
      </c>
      <c r="T373" s="229">
        <f t="shared" si="330"/>
        <v>0</v>
      </c>
      <c r="U373" s="229">
        <f t="shared" si="330"/>
        <v>0</v>
      </c>
      <c r="V373" s="229">
        <f t="shared" si="330"/>
        <v>0</v>
      </c>
      <c r="W373" s="229">
        <f t="shared" si="330"/>
        <v>0</v>
      </c>
      <c r="X373" s="229">
        <f t="shared" si="330"/>
        <v>0</v>
      </c>
      <c r="Y373" s="229">
        <f t="shared" si="330"/>
        <v>0</v>
      </c>
      <c r="Z373" s="229">
        <f t="shared" si="330"/>
        <v>0</v>
      </c>
      <c r="AA373" s="229">
        <f t="shared" si="330"/>
        <v>0</v>
      </c>
      <c r="AB373" s="229">
        <f t="shared" si="330"/>
        <v>0</v>
      </c>
      <c r="AC373" s="229">
        <f t="shared" si="330"/>
        <v>0</v>
      </c>
      <c r="AD373" s="229">
        <f t="shared" si="330"/>
        <v>0</v>
      </c>
      <c r="AE373" s="229">
        <f t="shared" si="330"/>
        <v>0</v>
      </c>
      <c r="AF373" s="229">
        <f t="shared" si="330"/>
        <v>0</v>
      </c>
      <c r="AG373" s="229">
        <f t="shared" si="330"/>
        <v>0</v>
      </c>
      <c r="AH373" s="229">
        <f t="shared" si="330"/>
        <v>0</v>
      </c>
      <c r="AI373" s="229">
        <f t="shared" si="330"/>
        <v>0</v>
      </c>
      <c r="AJ373" s="229">
        <f t="shared" si="330"/>
        <v>0</v>
      </c>
      <c r="AK373" s="229">
        <f t="shared" si="330"/>
        <v>0</v>
      </c>
      <c r="AL373" s="229">
        <f t="shared" si="330"/>
        <v>0</v>
      </c>
      <c r="AM373" s="229">
        <f t="shared" si="330"/>
        <v>0</v>
      </c>
      <c r="AN373" s="229">
        <f t="shared" si="330"/>
        <v>0</v>
      </c>
      <c r="AO373" s="229">
        <f t="shared" si="330"/>
        <v>0</v>
      </c>
      <c r="AP373" s="229">
        <f t="shared" si="330"/>
        <v>0</v>
      </c>
      <c r="AQ373" s="229">
        <f t="shared" si="330"/>
        <v>0</v>
      </c>
      <c r="AR373" s="229">
        <f t="shared" si="330"/>
        <v>0</v>
      </c>
      <c r="AS373" s="229">
        <f t="shared" si="330"/>
        <v>0</v>
      </c>
      <c r="AT373" s="229">
        <f t="shared" si="330"/>
        <v>0</v>
      </c>
      <c r="AU373" s="229">
        <f t="shared" si="330"/>
        <v>0</v>
      </c>
      <c r="AV373" s="229">
        <f t="shared" si="330"/>
        <v>0</v>
      </c>
      <c r="AW373" s="229">
        <f t="shared" si="330"/>
        <v>0</v>
      </c>
      <c r="AX373" s="229">
        <f t="shared" si="330"/>
        <v>0</v>
      </c>
      <c r="AY373" s="229">
        <f t="shared" si="330"/>
        <v>0</v>
      </c>
      <c r="AZ373" s="229">
        <f t="shared" si="330"/>
        <v>0</v>
      </c>
      <c r="BA373" s="229">
        <f t="shared" si="330"/>
        <v>0</v>
      </c>
      <c r="BB373" s="229">
        <f t="shared" si="330"/>
        <v>0</v>
      </c>
      <c r="BC373" s="229">
        <f t="shared" si="330"/>
        <v>0</v>
      </c>
      <c r="BD373" s="229">
        <f t="shared" si="330"/>
        <v>0</v>
      </c>
      <c r="BE373" s="229">
        <f t="shared" si="330"/>
        <v>0</v>
      </c>
      <c r="BF373" s="229">
        <f t="shared" si="330"/>
        <v>0</v>
      </c>
      <c r="BG373" s="229">
        <f t="shared" si="330"/>
        <v>0</v>
      </c>
      <c r="BH373" s="229">
        <f t="shared" si="330"/>
        <v>0</v>
      </c>
      <c r="BI373" s="229">
        <f t="shared" si="330"/>
        <v>0</v>
      </c>
      <c r="BJ373" s="229">
        <f t="shared" si="330"/>
        <v>0</v>
      </c>
      <c r="BK373" s="229">
        <f t="shared" si="330"/>
        <v>0</v>
      </c>
      <c r="BL373" s="229">
        <f t="shared" si="330"/>
        <v>0</v>
      </c>
      <c r="BM373" s="229">
        <f t="shared" si="330"/>
        <v>0</v>
      </c>
      <c r="BN373" s="229">
        <f t="shared" si="330"/>
        <v>0</v>
      </c>
      <c r="BO373" s="229">
        <f t="shared" si="329"/>
        <v>0</v>
      </c>
      <c r="BP373" s="229">
        <f t="shared" si="329"/>
        <v>0</v>
      </c>
      <c r="BQ373" s="229">
        <f t="shared" si="329"/>
        <v>0</v>
      </c>
      <c r="BR373" s="229">
        <f t="shared" si="329"/>
        <v>0</v>
      </c>
      <c r="BS373" s="229">
        <f t="shared" si="329"/>
        <v>0</v>
      </c>
      <c r="BT373" s="229">
        <f t="shared" si="329"/>
        <v>0</v>
      </c>
      <c r="BU373" s="229">
        <f t="shared" si="329"/>
        <v>0</v>
      </c>
      <c r="BV373" s="229">
        <f t="shared" si="329"/>
        <v>0</v>
      </c>
      <c r="BW373" s="229">
        <f t="shared" si="329"/>
        <v>0</v>
      </c>
      <c r="BX373" s="229">
        <f t="shared" si="329"/>
        <v>0</v>
      </c>
      <c r="BY373" s="229">
        <f t="shared" si="329"/>
        <v>0</v>
      </c>
      <c r="BZ373" s="229">
        <f t="shared" si="329"/>
        <v>0</v>
      </c>
    </row>
    <row r="374" spans="1:78" x14ac:dyDescent="0.2">
      <c r="A374" s="7" t="str">
        <f t="shared" si="323"/>
        <v>Roll-in 10</v>
      </c>
      <c r="B374" s="7">
        <f t="shared" si="323"/>
        <v>0</v>
      </c>
      <c r="C374" s="7">
        <f t="shared" si="305"/>
        <v>59</v>
      </c>
      <c r="D374" s="165">
        <f t="shared" si="319"/>
        <v>45260</v>
      </c>
      <c r="E374" s="313">
        <f>HLOOKUP(D374,INPUTS!$D$69:$BW$76,IF(B374=1,4,8),FALSE)</f>
        <v>0</v>
      </c>
      <c r="F374" s="77"/>
      <c r="G374" s="229">
        <f t="shared" si="330"/>
        <v>0</v>
      </c>
      <c r="H374" s="229">
        <f t="shared" si="330"/>
        <v>0</v>
      </c>
      <c r="I374" s="229">
        <f t="shared" si="330"/>
        <v>0</v>
      </c>
      <c r="J374" s="229">
        <f t="shared" si="330"/>
        <v>0</v>
      </c>
      <c r="K374" s="229">
        <f t="shared" si="330"/>
        <v>0</v>
      </c>
      <c r="L374" s="229">
        <f t="shared" si="330"/>
        <v>0</v>
      </c>
      <c r="M374" s="229">
        <f t="shared" si="330"/>
        <v>0</v>
      </c>
      <c r="N374" s="229">
        <f t="shared" si="330"/>
        <v>0</v>
      </c>
      <c r="O374" s="229">
        <f t="shared" si="330"/>
        <v>0</v>
      </c>
      <c r="P374" s="229">
        <f t="shared" si="330"/>
        <v>0</v>
      </c>
      <c r="Q374" s="229">
        <f t="shared" si="330"/>
        <v>0</v>
      </c>
      <c r="R374" s="229">
        <f t="shared" si="330"/>
        <v>0</v>
      </c>
      <c r="S374" s="229">
        <f t="shared" si="330"/>
        <v>0</v>
      </c>
      <c r="T374" s="229">
        <f t="shared" si="330"/>
        <v>0</v>
      </c>
      <c r="U374" s="229">
        <f t="shared" si="330"/>
        <v>0</v>
      </c>
      <c r="V374" s="229">
        <f t="shared" si="330"/>
        <v>0</v>
      </c>
      <c r="W374" s="229">
        <f t="shared" si="330"/>
        <v>0</v>
      </c>
      <c r="X374" s="229">
        <f t="shared" si="330"/>
        <v>0</v>
      </c>
      <c r="Y374" s="229">
        <f t="shared" si="330"/>
        <v>0</v>
      </c>
      <c r="Z374" s="229">
        <f t="shared" si="330"/>
        <v>0</v>
      </c>
      <c r="AA374" s="229">
        <f t="shared" si="330"/>
        <v>0</v>
      </c>
      <c r="AB374" s="229">
        <f t="shared" si="330"/>
        <v>0</v>
      </c>
      <c r="AC374" s="229">
        <f t="shared" si="330"/>
        <v>0</v>
      </c>
      <c r="AD374" s="229">
        <f t="shared" si="330"/>
        <v>0</v>
      </c>
      <c r="AE374" s="229">
        <f t="shared" si="330"/>
        <v>0</v>
      </c>
      <c r="AF374" s="229">
        <f t="shared" si="330"/>
        <v>0</v>
      </c>
      <c r="AG374" s="229">
        <f t="shared" si="330"/>
        <v>0</v>
      </c>
      <c r="AH374" s="229">
        <f t="shared" si="330"/>
        <v>0</v>
      </c>
      <c r="AI374" s="229">
        <f t="shared" si="330"/>
        <v>0</v>
      </c>
      <c r="AJ374" s="229">
        <f t="shared" si="330"/>
        <v>0</v>
      </c>
      <c r="AK374" s="229">
        <f t="shared" si="330"/>
        <v>0</v>
      </c>
      <c r="AL374" s="229">
        <f t="shared" si="330"/>
        <v>0</v>
      </c>
      <c r="AM374" s="229">
        <f t="shared" si="330"/>
        <v>0</v>
      </c>
      <c r="AN374" s="229">
        <f t="shared" si="330"/>
        <v>0</v>
      </c>
      <c r="AO374" s="229">
        <f t="shared" si="330"/>
        <v>0</v>
      </c>
      <c r="AP374" s="229">
        <f t="shared" si="330"/>
        <v>0</v>
      </c>
      <c r="AQ374" s="229">
        <f t="shared" si="330"/>
        <v>0</v>
      </c>
      <c r="AR374" s="229">
        <f t="shared" si="330"/>
        <v>0</v>
      </c>
      <c r="AS374" s="229">
        <f t="shared" si="330"/>
        <v>0</v>
      </c>
      <c r="AT374" s="229">
        <f t="shared" si="330"/>
        <v>0</v>
      </c>
      <c r="AU374" s="229">
        <f t="shared" si="330"/>
        <v>0</v>
      </c>
      <c r="AV374" s="229">
        <f t="shared" si="330"/>
        <v>0</v>
      </c>
      <c r="AW374" s="229">
        <f t="shared" si="330"/>
        <v>0</v>
      </c>
      <c r="AX374" s="229">
        <f t="shared" si="330"/>
        <v>0</v>
      </c>
      <c r="AY374" s="229">
        <f t="shared" si="330"/>
        <v>0</v>
      </c>
      <c r="AZ374" s="229">
        <f t="shared" si="330"/>
        <v>0</v>
      </c>
      <c r="BA374" s="229">
        <f t="shared" si="330"/>
        <v>0</v>
      </c>
      <c r="BB374" s="229">
        <f t="shared" si="330"/>
        <v>0</v>
      </c>
      <c r="BC374" s="229">
        <f t="shared" si="330"/>
        <v>0</v>
      </c>
      <c r="BD374" s="229">
        <f t="shared" si="330"/>
        <v>0</v>
      </c>
      <c r="BE374" s="229">
        <f t="shared" si="330"/>
        <v>0</v>
      </c>
      <c r="BF374" s="229">
        <f t="shared" si="330"/>
        <v>0</v>
      </c>
      <c r="BG374" s="229">
        <f t="shared" si="330"/>
        <v>0</v>
      </c>
      <c r="BH374" s="229">
        <f t="shared" si="330"/>
        <v>0</v>
      </c>
      <c r="BI374" s="229">
        <f t="shared" si="330"/>
        <v>0</v>
      </c>
      <c r="BJ374" s="229">
        <f t="shared" si="330"/>
        <v>0</v>
      </c>
      <c r="BK374" s="229">
        <f t="shared" si="330"/>
        <v>0</v>
      </c>
      <c r="BL374" s="229">
        <f t="shared" si="330"/>
        <v>0</v>
      </c>
      <c r="BM374" s="229">
        <f t="shared" si="330"/>
        <v>0</v>
      </c>
      <c r="BN374" s="229">
        <f t="shared" si="330"/>
        <v>0</v>
      </c>
      <c r="BO374" s="229">
        <f t="shared" si="329"/>
        <v>0</v>
      </c>
      <c r="BP374" s="229">
        <f t="shared" si="329"/>
        <v>0</v>
      </c>
      <c r="BQ374" s="229">
        <f t="shared" si="329"/>
        <v>0</v>
      </c>
      <c r="BR374" s="229">
        <f t="shared" si="329"/>
        <v>0</v>
      </c>
      <c r="BS374" s="229">
        <f t="shared" si="329"/>
        <v>0</v>
      </c>
      <c r="BT374" s="229">
        <f t="shared" si="329"/>
        <v>0</v>
      </c>
      <c r="BU374" s="229">
        <f t="shared" si="329"/>
        <v>0</v>
      </c>
      <c r="BV374" s="229">
        <f t="shared" si="329"/>
        <v>0</v>
      </c>
      <c r="BW374" s="229">
        <f t="shared" si="329"/>
        <v>0</v>
      </c>
      <c r="BX374" s="229">
        <f t="shared" si="329"/>
        <v>0</v>
      </c>
      <c r="BY374" s="229">
        <f t="shared" si="329"/>
        <v>0</v>
      </c>
      <c r="BZ374" s="229">
        <f t="shared" si="329"/>
        <v>0</v>
      </c>
    </row>
    <row r="375" spans="1:78" x14ac:dyDescent="0.2">
      <c r="A375" s="7" t="str">
        <f t="shared" si="323"/>
        <v>Roll-in 10</v>
      </c>
      <c r="B375" s="7">
        <f t="shared" si="323"/>
        <v>0</v>
      </c>
      <c r="C375" s="7">
        <f t="shared" si="305"/>
        <v>60</v>
      </c>
      <c r="D375" s="165">
        <f t="shared" si="319"/>
        <v>45291</v>
      </c>
      <c r="E375" s="313">
        <f>HLOOKUP(D375,INPUTS!$D$69:$BW$76,IF(B375=1,4,8),FALSE)</f>
        <v>0</v>
      </c>
      <c r="F375" s="77"/>
      <c r="G375" s="229">
        <f t="shared" si="330"/>
        <v>0</v>
      </c>
      <c r="H375" s="229">
        <f t="shared" si="330"/>
        <v>0</v>
      </c>
      <c r="I375" s="229">
        <f t="shared" si="330"/>
        <v>0</v>
      </c>
      <c r="J375" s="229">
        <f t="shared" si="330"/>
        <v>0</v>
      </c>
      <c r="K375" s="229">
        <f t="shared" si="330"/>
        <v>0</v>
      </c>
      <c r="L375" s="229">
        <f t="shared" si="330"/>
        <v>0</v>
      </c>
      <c r="M375" s="229">
        <f t="shared" si="330"/>
        <v>0</v>
      </c>
      <c r="N375" s="229">
        <f t="shared" si="330"/>
        <v>0</v>
      </c>
      <c r="O375" s="229">
        <f t="shared" si="330"/>
        <v>0</v>
      </c>
      <c r="P375" s="229">
        <f t="shared" si="330"/>
        <v>0</v>
      </c>
      <c r="Q375" s="229">
        <f t="shared" si="330"/>
        <v>0</v>
      </c>
      <c r="R375" s="229">
        <f t="shared" si="330"/>
        <v>0</v>
      </c>
      <c r="S375" s="229">
        <f t="shared" si="330"/>
        <v>0</v>
      </c>
      <c r="T375" s="229">
        <f t="shared" si="330"/>
        <v>0</v>
      </c>
      <c r="U375" s="229">
        <f t="shared" si="330"/>
        <v>0</v>
      </c>
      <c r="V375" s="229">
        <f t="shared" ref="V375:BN380" si="331">IF(V$9=$D375,$E375,0)</f>
        <v>0</v>
      </c>
      <c r="W375" s="229">
        <f t="shared" si="331"/>
        <v>0</v>
      </c>
      <c r="X375" s="229">
        <f t="shared" si="331"/>
        <v>0</v>
      </c>
      <c r="Y375" s="229">
        <f t="shared" si="331"/>
        <v>0</v>
      </c>
      <c r="Z375" s="229">
        <f t="shared" si="331"/>
        <v>0</v>
      </c>
      <c r="AA375" s="229">
        <f t="shared" si="331"/>
        <v>0</v>
      </c>
      <c r="AB375" s="229">
        <f t="shared" si="331"/>
        <v>0</v>
      </c>
      <c r="AC375" s="229">
        <f t="shared" si="331"/>
        <v>0</v>
      </c>
      <c r="AD375" s="229">
        <f t="shared" si="331"/>
        <v>0</v>
      </c>
      <c r="AE375" s="229">
        <f t="shared" si="331"/>
        <v>0</v>
      </c>
      <c r="AF375" s="229">
        <f t="shared" si="331"/>
        <v>0</v>
      </c>
      <c r="AG375" s="229">
        <f t="shared" si="331"/>
        <v>0</v>
      </c>
      <c r="AH375" s="229">
        <f t="shared" si="331"/>
        <v>0</v>
      </c>
      <c r="AI375" s="229">
        <f t="shared" si="331"/>
        <v>0</v>
      </c>
      <c r="AJ375" s="229">
        <f t="shared" si="331"/>
        <v>0</v>
      </c>
      <c r="AK375" s="229">
        <f t="shared" si="331"/>
        <v>0</v>
      </c>
      <c r="AL375" s="229">
        <f t="shared" si="331"/>
        <v>0</v>
      </c>
      <c r="AM375" s="229">
        <f t="shared" si="331"/>
        <v>0</v>
      </c>
      <c r="AN375" s="229">
        <f t="shared" si="331"/>
        <v>0</v>
      </c>
      <c r="AO375" s="229">
        <f t="shared" si="331"/>
        <v>0</v>
      </c>
      <c r="AP375" s="229">
        <f t="shared" si="331"/>
        <v>0</v>
      </c>
      <c r="AQ375" s="229">
        <f t="shared" si="331"/>
        <v>0</v>
      </c>
      <c r="AR375" s="229">
        <f t="shared" si="331"/>
        <v>0</v>
      </c>
      <c r="AS375" s="229">
        <f t="shared" si="331"/>
        <v>0</v>
      </c>
      <c r="AT375" s="229">
        <f t="shared" si="331"/>
        <v>0</v>
      </c>
      <c r="AU375" s="229">
        <f t="shared" si="331"/>
        <v>0</v>
      </c>
      <c r="AV375" s="229">
        <f t="shared" si="331"/>
        <v>0</v>
      </c>
      <c r="AW375" s="229">
        <f t="shared" si="331"/>
        <v>0</v>
      </c>
      <c r="AX375" s="229">
        <f t="shared" si="331"/>
        <v>0</v>
      </c>
      <c r="AY375" s="229">
        <f t="shared" si="331"/>
        <v>0</v>
      </c>
      <c r="AZ375" s="229">
        <f t="shared" si="331"/>
        <v>0</v>
      </c>
      <c r="BA375" s="229">
        <f t="shared" si="331"/>
        <v>0</v>
      </c>
      <c r="BB375" s="229">
        <f t="shared" si="331"/>
        <v>0</v>
      </c>
      <c r="BC375" s="229">
        <f t="shared" si="331"/>
        <v>0</v>
      </c>
      <c r="BD375" s="229">
        <f t="shared" si="331"/>
        <v>0</v>
      </c>
      <c r="BE375" s="229">
        <f t="shared" si="331"/>
        <v>0</v>
      </c>
      <c r="BF375" s="229">
        <f t="shared" si="331"/>
        <v>0</v>
      </c>
      <c r="BG375" s="229">
        <f t="shared" si="331"/>
        <v>0</v>
      </c>
      <c r="BH375" s="229">
        <f t="shared" si="331"/>
        <v>0</v>
      </c>
      <c r="BI375" s="229">
        <f t="shared" si="331"/>
        <v>0</v>
      </c>
      <c r="BJ375" s="229">
        <f t="shared" si="331"/>
        <v>0</v>
      </c>
      <c r="BK375" s="229">
        <f t="shared" si="331"/>
        <v>0</v>
      </c>
      <c r="BL375" s="229">
        <f t="shared" si="331"/>
        <v>0</v>
      </c>
      <c r="BM375" s="229">
        <f t="shared" si="331"/>
        <v>0</v>
      </c>
      <c r="BN375" s="229">
        <f t="shared" si="331"/>
        <v>0</v>
      </c>
      <c r="BO375" s="229">
        <f t="shared" si="329"/>
        <v>0</v>
      </c>
      <c r="BP375" s="229">
        <f t="shared" si="329"/>
        <v>0</v>
      </c>
      <c r="BQ375" s="229">
        <f t="shared" si="329"/>
        <v>0</v>
      </c>
      <c r="BR375" s="229">
        <f t="shared" si="329"/>
        <v>0</v>
      </c>
      <c r="BS375" s="229">
        <f t="shared" si="329"/>
        <v>0</v>
      </c>
      <c r="BT375" s="229">
        <f t="shared" si="329"/>
        <v>0</v>
      </c>
      <c r="BU375" s="229">
        <f t="shared" si="329"/>
        <v>0</v>
      </c>
      <c r="BV375" s="229">
        <f t="shared" si="329"/>
        <v>0</v>
      </c>
      <c r="BW375" s="229">
        <f t="shared" si="329"/>
        <v>0</v>
      </c>
      <c r="BX375" s="229">
        <f t="shared" si="329"/>
        <v>0</v>
      </c>
      <c r="BY375" s="229">
        <f t="shared" si="329"/>
        <v>0</v>
      </c>
      <c r="BZ375" s="229">
        <f t="shared" si="329"/>
        <v>0</v>
      </c>
    </row>
    <row r="376" spans="1:78" x14ac:dyDescent="0.2">
      <c r="A376" s="7" t="str">
        <f t="shared" ref="A376:B376" si="332">A72</f>
        <v>Roll-in 10</v>
      </c>
      <c r="B376" s="7">
        <f t="shared" si="332"/>
        <v>0</v>
      </c>
      <c r="C376" s="7">
        <f t="shared" si="305"/>
        <v>61</v>
      </c>
      <c r="D376" s="165">
        <f t="shared" ref="D376:D387" si="333">D72</f>
        <v>45322</v>
      </c>
      <c r="E376" s="313">
        <f>HLOOKUP(D376,INPUTS!$D$69:$BW$76,IF(B376=1,4,8),FALSE)</f>
        <v>0</v>
      </c>
      <c r="F376" s="77"/>
      <c r="G376" s="229">
        <f t="shared" ref="G376:V387" si="334">IF(G$9=$D376,$E376,0)</f>
        <v>0</v>
      </c>
      <c r="H376" s="229">
        <f t="shared" si="334"/>
        <v>0</v>
      </c>
      <c r="I376" s="229">
        <f t="shared" si="334"/>
        <v>0</v>
      </c>
      <c r="J376" s="229">
        <f t="shared" si="334"/>
        <v>0</v>
      </c>
      <c r="K376" s="229">
        <f t="shared" si="334"/>
        <v>0</v>
      </c>
      <c r="L376" s="229">
        <f t="shared" si="334"/>
        <v>0</v>
      </c>
      <c r="M376" s="229">
        <f t="shared" si="334"/>
        <v>0</v>
      </c>
      <c r="N376" s="229">
        <f t="shared" si="334"/>
        <v>0</v>
      </c>
      <c r="O376" s="229">
        <f t="shared" si="334"/>
        <v>0</v>
      </c>
      <c r="P376" s="229">
        <f t="shared" si="334"/>
        <v>0</v>
      </c>
      <c r="Q376" s="229">
        <f t="shared" si="334"/>
        <v>0</v>
      </c>
      <c r="R376" s="229">
        <f t="shared" si="334"/>
        <v>0</v>
      </c>
      <c r="S376" s="229">
        <f t="shared" si="334"/>
        <v>0</v>
      </c>
      <c r="T376" s="229">
        <f t="shared" si="334"/>
        <v>0</v>
      </c>
      <c r="U376" s="229">
        <f t="shared" si="334"/>
        <v>0</v>
      </c>
      <c r="V376" s="229">
        <f t="shared" si="331"/>
        <v>0</v>
      </c>
      <c r="W376" s="229">
        <f t="shared" si="331"/>
        <v>0</v>
      </c>
      <c r="X376" s="229">
        <f t="shared" si="331"/>
        <v>0</v>
      </c>
      <c r="Y376" s="229">
        <f t="shared" si="331"/>
        <v>0</v>
      </c>
      <c r="Z376" s="229">
        <f t="shared" si="331"/>
        <v>0</v>
      </c>
      <c r="AA376" s="229">
        <f t="shared" si="331"/>
        <v>0</v>
      </c>
      <c r="AB376" s="229">
        <f t="shared" si="331"/>
        <v>0</v>
      </c>
      <c r="AC376" s="229">
        <f t="shared" si="331"/>
        <v>0</v>
      </c>
      <c r="AD376" s="229">
        <f t="shared" si="331"/>
        <v>0</v>
      </c>
      <c r="AE376" s="229">
        <f t="shared" si="331"/>
        <v>0</v>
      </c>
      <c r="AF376" s="229">
        <f t="shared" si="331"/>
        <v>0</v>
      </c>
      <c r="AG376" s="229">
        <f t="shared" si="331"/>
        <v>0</v>
      </c>
      <c r="AH376" s="229">
        <f t="shared" si="331"/>
        <v>0</v>
      </c>
      <c r="AI376" s="229">
        <f t="shared" si="331"/>
        <v>0</v>
      </c>
      <c r="AJ376" s="229">
        <f t="shared" si="331"/>
        <v>0</v>
      </c>
      <c r="AK376" s="229">
        <f t="shared" si="331"/>
        <v>0</v>
      </c>
      <c r="AL376" s="229">
        <f t="shared" si="331"/>
        <v>0</v>
      </c>
      <c r="AM376" s="229">
        <f t="shared" si="331"/>
        <v>0</v>
      </c>
      <c r="AN376" s="229">
        <f t="shared" si="331"/>
        <v>0</v>
      </c>
      <c r="AO376" s="229">
        <f t="shared" si="331"/>
        <v>0</v>
      </c>
      <c r="AP376" s="229">
        <f t="shared" si="331"/>
        <v>0</v>
      </c>
      <c r="AQ376" s="229">
        <f t="shared" si="331"/>
        <v>0</v>
      </c>
      <c r="AR376" s="229">
        <f t="shared" si="331"/>
        <v>0</v>
      </c>
      <c r="AS376" s="229">
        <f t="shared" si="331"/>
        <v>0</v>
      </c>
      <c r="AT376" s="229">
        <f t="shared" si="331"/>
        <v>0</v>
      </c>
      <c r="AU376" s="229">
        <f t="shared" si="331"/>
        <v>0</v>
      </c>
      <c r="AV376" s="229">
        <f t="shared" si="331"/>
        <v>0</v>
      </c>
      <c r="AW376" s="229">
        <f t="shared" si="331"/>
        <v>0</v>
      </c>
      <c r="AX376" s="229">
        <f t="shared" si="331"/>
        <v>0</v>
      </c>
      <c r="AY376" s="229">
        <f t="shared" si="331"/>
        <v>0</v>
      </c>
      <c r="AZ376" s="229">
        <f t="shared" si="331"/>
        <v>0</v>
      </c>
      <c r="BA376" s="229">
        <f t="shared" si="331"/>
        <v>0</v>
      </c>
      <c r="BB376" s="229">
        <f t="shared" si="331"/>
        <v>0</v>
      </c>
      <c r="BC376" s="229">
        <f t="shared" si="331"/>
        <v>0</v>
      </c>
      <c r="BD376" s="229">
        <f t="shared" si="331"/>
        <v>0</v>
      </c>
      <c r="BE376" s="229">
        <f t="shared" si="331"/>
        <v>0</v>
      </c>
      <c r="BF376" s="229">
        <f t="shared" si="331"/>
        <v>0</v>
      </c>
      <c r="BG376" s="229">
        <f t="shared" si="331"/>
        <v>0</v>
      </c>
      <c r="BH376" s="229">
        <f t="shared" si="331"/>
        <v>0</v>
      </c>
      <c r="BI376" s="229">
        <f t="shared" si="331"/>
        <v>0</v>
      </c>
      <c r="BJ376" s="229">
        <f t="shared" si="331"/>
        <v>0</v>
      </c>
      <c r="BK376" s="229">
        <f t="shared" si="331"/>
        <v>0</v>
      </c>
      <c r="BL376" s="229">
        <f t="shared" si="331"/>
        <v>0</v>
      </c>
      <c r="BM376" s="229">
        <f t="shared" si="331"/>
        <v>0</v>
      </c>
      <c r="BN376" s="229">
        <f t="shared" si="331"/>
        <v>0</v>
      </c>
      <c r="BO376" s="229">
        <f t="shared" si="329"/>
        <v>0</v>
      </c>
      <c r="BP376" s="229">
        <f t="shared" si="329"/>
        <v>0</v>
      </c>
      <c r="BQ376" s="229">
        <f t="shared" si="329"/>
        <v>0</v>
      </c>
      <c r="BR376" s="229">
        <f t="shared" si="329"/>
        <v>0</v>
      </c>
      <c r="BS376" s="229">
        <f t="shared" si="329"/>
        <v>0</v>
      </c>
      <c r="BT376" s="229">
        <f t="shared" si="329"/>
        <v>0</v>
      </c>
      <c r="BU376" s="229">
        <f t="shared" si="329"/>
        <v>0</v>
      </c>
      <c r="BV376" s="229">
        <f t="shared" si="329"/>
        <v>0</v>
      </c>
      <c r="BW376" s="229">
        <f t="shared" si="329"/>
        <v>0</v>
      </c>
      <c r="BX376" s="229">
        <f t="shared" si="329"/>
        <v>0</v>
      </c>
      <c r="BY376" s="229">
        <f t="shared" si="329"/>
        <v>0</v>
      </c>
      <c r="BZ376" s="229">
        <f t="shared" si="329"/>
        <v>0</v>
      </c>
    </row>
    <row r="377" spans="1:78" x14ac:dyDescent="0.2">
      <c r="A377" s="7" t="str">
        <f t="shared" ref="A377:B377" si="335">A73</f>
        <v>Roll-in 10</v>
      </c>
      <c r="B377" s="7">
        <f t="shared" si="335"/>
        <v>0</v>
      </c>
      <c r="C377" s="7">
        <f t="shared" si="305"/>
        <v>62</v>
      </c>
      <c r="D377" s="165">
        <f t="shared" si="333"/>
        <v>45351</v>
      </c>
      <c r="E377" s="313">
        <f>HLOOKUP(D377,INPUTS!$D$69:$BW$76,IF(B377=1,4,8),FALSE)</f>
        <v>0</v>
      </c>
      <c r="F377" s="77"/>
      <c r="G377" s="229">
        <f t="shared" si="334"/>
        <v>0</v>
      </c>
      <c r="H377" s="229">
        <f t="shared" si="334"/>
        <v>0</v>
      </c>
      <c r="I377" s="229">
        <f t="shared" si="334"/>
        <v>0</v>
      </c>
      <c r="J377" s="229">
        <f t="shared" si="334"/>
        <v>0</v>
      </c>
      <c r="K377" s="229">
        <f t="shared" si="334"/>
        <v>0</v>
      </c>
      <c r="L377" s="229">
        <f t="shared" si="334"/>
        <v>0</v>
      </c>
      <c r="M377" s="229">
        <f t="shared" si="334"/>
        <v>0</v>
      </c>
      <c r="N377" s="229">
        <f t="shared" si="334"/>
        <v>0</v>
      </c>
      <c r="O377" s="229">
        <f t="shared" si="334"/>
        <v>0</v>
      </c>
      <c r="P377" s="229">
        <f t="shared" si="334"/>
        <v>0</v>
      </c>
      <c r="Q377" s="229">
        <f t="shared" si="334"/>
        <v>0</v>
      </c>
      <c r="R377" s="229">
        <f t="shared" si="334"/>
        <v>0</v>
      </c>
      <c r="S377" s="229">
        <f t="shared" si="334"/>
        <v>0</v>
      </c>
      <c r="T377" s="229">
        <f t="shared" si="334"/>
        <v>0</v>
      </c>
      <c r="U377" s="229">
        <f t="shared" si="334"/>
        <v>0</v>
      </c>
      <c r="V377" s="229">
        <f t="shared" si="331"/>
        <v>0</v>
      </c>
      <c r="W377" s="229">
        <f t="shared" si="331"/>
        <v>0</v>
      </c>
      <c r="X377" s="229">
        <f t="shared" si="331"/>
        <v>0</v>
      </c>
      <c r="Y377" s="229">
        <f t="shared" si="331"/>
        <v>0</v>
      </c>
      <c r="Z377" s="229">
        <f t="shared" si="331"/>
        <v>0</v>
      </c>
      <c r="AA377" s="229">
        <f t="shared" si="331"/>
        <v>0</v>
      </c>
      <c r="AB377" s="229">
        <f t="shared" si="331"/>
        <v>0</v>
      </c>
      <c r="AC377" s="229">
        <f t="shared" si="331"/>
        <v>0</v>
      </c>
      <c r="AD377" s="229">
        <f t="shared" si="331"/>
        <v>0</v>
      </c>
      <c r="AE377" s="229">
        <f t="shared" si="331"/>
        <v>0</v>
      </c>
      <c r="AF377" s="229">
        <f t="shared" si="331"/>
        <v>0</v>
      </c>
      <c r="AG377" s="229">
        <f t="shared" si="331"/>
        <v>0</v>
      </c>
      <c r="AH377" s="229">
        <f t="shared" si="331"/>
        <v>0</v>
      </c>
      <c r="AI377" s="229">
        <f t="shared" si="331"/>
        <v>0</v>
      </c>
      <c r="AJ377" s="229">
        <f t="shared" si="331"/>
        <v>0</v>
      </c>
      <c r="AK377" s="229">
        <f t="shared" si="331"/>
        <v>0</v>
      </c>
      <c r="AL377" s="229">
        <f t="shared" si="331"/>
        <v>0</v>
      </c>
      <c r="AM377" s="229">
        <f t="shared" si="331"/>
        <v>0</v>
      </c>
      <c r="AN377" s="229">
        <f t="shared" si="331"/>
        <v>0</v>
      </c>
      <c r="AO377" s="229">
        <f t="shared" si="331"/>
        <v>0</v>
      </c>
      <c r="AP377" s="229">
        <f t="shared" si="331"/>
        <v>0</v>
      </c>
      <c r="AQ377" s="229">
        <f t="shared" si="331"/>
        <v>0</v>
      </c>
      <c r="AR377" s="229">
        <f t="shared" si="331"/>
        <v>0</v>
      </c>
      <c r="AS377" s="229">
        <f t="shared" si="331"/>
        <v>0</v>
      </c>
      <c r="AT377" s="229">
        <f t="shared" si="331"/>
        <v>0</v>
      </c>
      <c r="AU377" s="229">
        <f t="shared" si="331"/>
        <v>0</v>
      </c>
      <c r="AV377" s="229">
        <f t="shared" si="331"/>
        <v>0</v>
      </c>
      <c r="AW377" s="229">
        <f t="shared" si="331"/>
        <v>0</v>
      </c>
      <c r="AX377" s="229">
        <f t="shared" si="331"/>
        <v>0</v>
      </c>
      <c r="AY377" s="229">
        <f t="shared" si="331"/>
        <v>0</v>
      </c>
      <c r="AZ377" s="229">
        <f t="shared" si="331"/>
        <v>0</v>
      </c>
      <c r="BA377" s="229">
        <f t="shared" si="331"/>
        <v>0</v>
      </c>
      <c r="BB377" s="229">
        <f t="shared" si="331"/>
        <v>0</v>
      </c>
      <c r="BC377" s="229">
        <f t="shared" si="331"/>
        <v>0</v>
      </c>
      <c r="BD377" s="229">
        <f t="shared" si="331"/>
        <v>0</v>
      </c>
      <c r="BE377" s="229">
        <f t="shared" si="331"/>
        <v>0</v>
      </c>
      <c r="BF377" s="229">
        <f t="shared" si="331"/>
        <v>0</v>
      </c>
      <c r="BG377" s="229">
        <f t="shared" si="331"/>
        <v>0</v>
      </c>
      <c r="BH377" s="229">
        <f t="shared" si="331"/>
        <v>0</v>
      </c>
      <c r="BI377" s="229">
        <f t="shared" si="331"/>
        <v>0</v>
      </c>
      <c r="BJ377" s="229">
        <f t="shared" si="331"/>
        <v>0</v>
      </c>
      <c r="BK377" s="229">
        <f t="shared" si="331"/>
        <v>0</v>
      </c>
      <c r="BL377" s="229">
        <f t="shared" si="331"/>
        <v>0</v>
      </c>
      <c r="BM377" s="229">
        <f t="shared" si="331"/>
        <v>0</v>
      </c>
      <c r="BN377" s="229">
        <f t="shared" si="331"/>
        <v>0</v>
      </c>
      <c r="BO377" s="229">
        <f t="shared" si="329"/>
        <v>0</v>
      </c>
      <c r="BP377" s="229">
        <f t="shared" si="329"/>
        <v>0</v>
      </c>
      <c r="BQ377" s="229">
        <f t="shared" si="329"/>
        <v>0</v>
      </c>
      <c r="BR377" s="229">
        <f t="shared" si="329"/>
        <v>0</v>
      </c>
      <c r="BS377" s="229">
        <f t="shared" si="329"/>
        <v>0</v>
      </c>
      <c r="BT377" s="229">
        <f t="shared" si="329"/>
        <v>0</v>
      </c>
      <c r="BU377" s="229">
        <f t="shared" si="329"/>
        <v>0</v>
      </c>
      <c r="BV377" s="229">
        <f t="shared" si="329"/>
        <v>0</v>
      </c>
      <c r="BW377" s="229">
        <f t="shared" si="329"/>
        <v>0</v>
      </c>
      <c r="BX377" s="229">
        <f t="shared" si="329"/>
        <v>0</v>
      </c>
      <c r="BY377" s="229">
        <f t="shared" si="329"/>
        <v>0</v>
      </c>
      <c r="BZ377" s="229">
        <f t="shared" si="329"/>
        <v>0</v>
      </c>
    </row>
    <row r="378" spans="1:78" x14ac:dyDescent="0.2">
      <c r="A378" s="7" t="str">
        <f t="shared" ref="A378:B378" si="336">A74</f>
        <v>Roll-in 10</v>
      </c>
      <c r="B378" s="7">
        <f t="shared" si="336"/>
        <v>0</v>
      </c>
      <c r="C378" s="7">
        <f t="shared" si="305"/>
        <v>63</v>
      </c>
      <c r="D378" s="165">
        <f t="shared" si="333"/>
        <v>45382</v>
      </c>
      <c r="E378" s="313">
        <f>HLOOKUP(D378,INPUTS!$D$69:$BW$76,IF(B378=1,4,8),FALSE)</f>
        <v>0</v>
      </c>
      <c r="F378" s="77"/>
      <c r="G378" s="229">
        <f t="shared" si="334"/>
        <v>0</v>
      </c>
      <c r="H378" s="229">
        <f t="shared" si="334"/>
        <v>0</v>
      </c>
      <c r="I378" s="229">
        <f t="shared" si="334"/>
        <v>0</v>
      </c>
      <c r="J378" s="229">
        <f t="shared" si="334"/>
        <v>0</v>
      </c>
      <c r="K378" s="229">
        <f t="shared" si="334"/>
        <v>0</v>
      </c>
      <c r="L378" s="229">
        <f t="shared" si="334"/>
        <v>0</v>
      </c>
      <c r="M378" s="229">
        <f t="shared" si="334"/>
        <v>0</v>
      </c>
      <c r="N378" s="229">
        <f t="shared" si="334"/>
        <v>0</v>
      </c>
      <c r="O378" s="229">
        <f t="shared" si="334"/>
        <v>0</v>
      </c>
      <c r="P378" s="229">
        <f t="shared" si="334"/>
        <v>0</v>
      </c>
      <c r="Q378" s="229">
        <f t="shared" si="334"/>
        <v>0</v>
      </c>
      <c r="R378" s="229">
        <f t="shared" si="334"/>
        <v>0</v>
      </c>
      <c r="S378" s="229">
        <f t="shared" si="334"/>
        <v>0</v>
      </c>
      <c r="T378" s="229">
        <f t="shared" si="334"/>
        <v>0</v>
      </c>
      <c r="U378" s="229">
        <f t="shared" si="334"/>
        <v>0</v>
      </c>
      <c r="V378" s="229">
        <f t="shared" si="331"/>
        <v>0</v>
      </c>
      <c r="W378" s="229">
        <f t="shared" si="331"/>
        <v>0</v>
      </c>
      <c r="X378" s="229">
        <f t="shared" si="331"/>
        <v>0</v>
      </c>
      <c r="Y378" s="229">
        <f t="shared" si="331"/>
        <v>0</v>
      </c>
      <c r="Z378" s="229">
        <f t="shared" si="331"/>
        <v>0</v>
      </c>
      <c r="AA378" s="229">
        <f t="shared" si="331"/>
        <v>0</v>
      </c>
      <c r="AB378" s="229">
        <f t="shared" si="331"/>
        <v>0</v>
      </c>
      <c r="AC378" s="229">
        <f t="shared" si="331"/>
        <v>0</v>
      </c>
      <c r="AD378" s="229">
        <f t="shared" si="331"/>
        <v>0</v>
      </c>
      <c r="AE378" s="229">
        <f t="shared" si="331"/>
        <v>0</v>
      </c>
      <c r="AF378" s="229">
        <f t="shared" si="331"/>
        <v>0</v>
      </c>
      <c r="AG378" s="229">
        <f t="shared" si="331"/>
        <v>0</v>
      </c>
      <c r="AH378" s="229">
        <f t="shared" si="331"/>
        <v>0</v>
      </c>
      <c r="AI378" s="229">
        <f t="shared" si="331"/>
        <v>0</v>
      </c>
      <c r="AJ378" s="229">
        <f t="shared" si="331"/>
        <v>0</v>
      </c>
      <c r="AK378" s="229">
        <f t="shared" si="331"/>
        <v>0</v>
      </c>
      <c r="AL378" s="229">
        <f t="shared" si="331"/>
        <v>0</v>
      </c>
      <c r="AM378" s="229">
        <f t="shared" si="331"/>
        <v>0</v>
      </c>
      <c r="AN378" s="229">
        <f t="shared" si="331"/>
        <v>0</v>
      </c>
      <c r="AO378" s="229">
        <f t="shared" si="331"/>
        <v>0</v>
      </c>
      <c r="AP378" s="229">
        <f t="shared" si="331"/>
        <v>0</v>
      </c>
      <c r="AQ378" s="229">
        <f t="shared" si="331"/>
        <v>0</v>
      </c>
      <c r="AR378" s="229">
        <f t="shared" si="331"/>
        <v>0</v>
      </c>
      <c r="AS378" s="229">
        <f t="shared" si="331"/>
        <v>0</v>
      </c>
      <c r="AT378" s="229">
        <f t="shared" si="331"/>
        <v>0</v>
      </c>
      <c r="AU378" s="229">
        <f t="shared" si="331"/>
        <v>0</v>
      </c>
      <c r="AV378" s="229">
        <f t="shared" si="331"/>
        <v>0</v>
      </c>
      <c r="AW378" s="229">
        <f t="shared" si="331"/>
        <v>0</v>
      </c>
      <c r="AX378" s="229">
        <f t="shared" si="331"/>
        <v>0</v>
      </c>
      <c r="AY378" s="229">
        <f t="shared" si="331"/>
        <v>0</v>
      </c>
      <c r="AZ378" s="229">
        <f t="shared" si="331"/>
        <v>0</v>
      </c>
      <c r="BA378" s="229">
        <f t="shared" si="331"/>
        <v>0</v>
      </c>
      <c r="BB378" s="229">
        <f t="shared" si="331"/>
        <v>0</v>
      </c>
      <c r="BC378" s="229">
        <f t="shared" si="331"/>
        <v>0</v>
      </c>
      <c r="BD378" s="229">
        <f t="shared" si="331"/>
        <v>0</v>
      </c>
      <c r="BE378" s="229">
        <f t="shared" si="331"/>
        <v>0</v>
      </c>
      <c r="BF378" s="229">
        <f t="shared" si="331"/>
        <v>0</v>
      </c>
      <c r="BG378" s="229">
        <f t="shared" si="331"/>
        <v>0</v>
      </c>
      <c r="BH378" s="229">
        <f t="shared" si="331"/>
        <v>0</v>
      </c>
      <c r="BI378" s="229">
        <f t="shared" si="331"/>
        <v>0</v>
      </c>
      <c r="BJ378" s="229">
        <f t="shared" si="331"/>
        <v>0</v>
      </c>
      <c r="BK378" s="229">
        <f t="shared" si="331"/>
        <v>0</v>
      </c>
      <c r="BL378" s="229">
        <f t="shared" si="331"/>
        <v>0</v>
      </c>
      <c r="BM378" s="229">
        <f t="shared" si="331"/>
        <v>0</v>
      </c>
      <c r="BN378" s="229">
        <f t="shared" si="331"/>
        <v>0</v>
      </c>
      <c r="BO378" s="229">
        <f t="shared" si="329"/>
        <v>0</v>
      </c>
      <c r="BP378" s="229">
        <f t="shared" si="329"/>
        <v>0</v>
      </c>
      <c r="BQ378" s="229">
        <f t="shared" si="329"/>
        <v>0</v>
      </c>
      <c r="BR378" s="229">
        <f t="shared" si="329"/>
        <v>0</v>
      </c>
      <c r="BS378" s="229">
        <f t="shared" si="329"/>
        <v>0</v>
      </c>
      <c r="BT378" s="229">
        <f t="shared" si="329"/>
        <v>0</v>
      </c>
      <c r="BU378" s="229">
        <f t="shared" si="329"/>
        <v>0</v>
      </c>
      <c r="BV378" s="229">
        <f t="shared" si="329"/>
        <v>0</v>
      </c>
      <c r="BW378" s="229">
        <f t="shared" si="329"/>
        <v>0</v>
      </c>
      <c r="BX378" s="229">
        <f t="shared" si="329"/>
        <v>0</v>
      </c>
      <c r="BY378" s="229">
        <f t="shared" si="329"/>
        <v>0</v>
      </c>
      <c r="BZ378" s="229">
        <f t="shared" si="329"/>
        <v>0</v>
      </c>
    </row>
    <row r="379" spans="1:78" x14ac:dyDescent="0.2">
      <c r="A379" s="7" t="str">
        <f t="shared" ref="A379:B379" si="337">A75</f>
        <v>Roll-in 10</v>
      </c>
      <c r="B379" s="7">
        <f t="shared" si="337"/>
        <v>0</v>
      </c>
      <c r="C379" s="7">
        <f t="shared" si="305"/>
        <v>64</v>
      </c>
      <c r="D379" s="165">
        <f t="shared" si="333"/>
        <v>45412</v>
      </c>
      <c r="E379" s="313">
        <f>HLOOKUP(D379,INPUTS!$D$69:$BW$76,IF(B379=1,4,8),FALSE)</f>
        <v>0</v>
      </c>
      <c r="F379" s="77"/>
      <c r="G379" s="229">
        <f t="shared" si="334"/>
        <v>0</v>
      </c>
      <c r="H379" s="229">
        <f t="shared" si="334"/>
        <v>0</v>
      </c>
      <c r="I379" s="229">
        <f t="shared" si="334"/>
        <v>0</v>
      </c>
      <c r="J379" s="229">
        <f t="shared" si="334"/>
        <v>0</v>
      </c>
      <c r="K379" s="229">
        <f t="shared" si="334"/>
        <v>0</v>
      </c>
      <c r="L379" s="229">
        <f t="shared" si="334"/>
        <v>0</v>
      </c>
      <c r="M379" s="229">
        <f t="shared" si="334"/>
        <v>0</v>
      </c>
      <c r="N379" s="229">
        <f t="shared" si="334"/>
        <v>0</v>
      </c>
      <c r="O379" s="229">
        <f t="shared" si="334"/>
        <v>0</v>
      </c>
      <c r="P379" s="229">
        <f t="shared" si="334"/>
        <v>0</v>
      </c>
      <c r="Q379" s="229">
        <f t="shared" si="334"/>
        <v>0</v>
      </c>
      <c r="R379" s="229">
        <f t="shared" si="334"/>
        <v>0</v>
      </c>
      <c r="S379" s="229">
        <f t="shared" si="334"/>
        <v>0</v>
      </c>
      <c r="T379" s="229">
        <f t="shared" si="334"/>
        <v>0</v>
      </c>
      <c r="U379" s="229">
        <f t="shared" si="334"/>
        <v>0</v>
      </c>
      <c r="V379" s="229">
        <f t="shared" si="331"/>
        <v>0</v>
      </c>
      <c r="W379" s="229">
        <f t="shared" si="331"/>
        <v>0</v>
      </c>
      <c r="X379" s="229">
        <f t="shared" si="331"/>
        <v>0</v>
      </c>
      <c r="Y379" s="229">
        <f t="shared" si="331"/>
        <v>0</v>
      </c>
      <c r="Z379" s="229">
        <f t="shared" si="331"/>
        <v>0</v>
      </c>
      <c r="AA379" s="229">
        <f t="shared" si="331"/>
        <v>0</v>
      </c>
      <c r="AB379" s="229">
        <f t="shared" si="331"/>
        <v>0</v>
      </c>
      <c r="AC379" s="229">
        <f t="shared" si="331"/>
        <v>0</v>
      </c>
      <c r="AD379" s="229">
        <f t="shared" si="331"/>
        <v>0</v>
      </c>
      <c r="AE379" s="229">
        <f t="shared" si="331"/>
        <v>0</v>
      </c>
      <c r="AF379" s="229">
        <f t="shared" si="331"/>
        <v>0</v>
      </c>
      <c r="AG379" s="229">
        <f t="shared" si="331"/>
        <v>0</v>
      </c>
      <c r="AH379" s="229">
        <f t="shared" si="331"/>
        <v>0</v>
      </c>
      <c r="AI379" s="229">
        <f t="shared" si="331"/>
        <v>0</v>
      </c>
      <c r="AJ379" s="229">
        <f t="shared" si="331"/>
        <v>0</v>
      </c>
      <c r="AK379" s="229">
        <f t="shared" si="331"/>
        <v>0</v>
      </c>
      <c r="AL379" s="229">
        <f t="shared" si="331"/>
        <v>0</v>
      </c>
      <c r="AM379" s="229">
        <f t="shared" si="331"/>
        <v>0</v>
      </c>
      <c r="AN379" s="229">
        <f t="shared" si="331"/>
        <v>0</v>
      </c>
      <c r="AO379" s="229">
        <f t="shared" si="331"/>
        <v>0</v>
      </c>
      <c r="AP379" s="229">
        <f t="shared" si="331"/>
        <v>0</v>
      </c>
      <c r="AQ379" s="229">
        <f t="shared" si="331"/>
        <v>0</v>
      </c>
      <c r="AR379" s="229">
        <f t="shared" si="331"/>
        <v>0</v>
      </c>
      <c r="AS379" s="229">
        <f t="shared" si="331"/>
        <v>0</v>
      </c>
      <c r="AT379" s="229">
        <f t="shared" si="331"/>
        <v>0</v>
      </c>
      <c r="AU379" s="229">
        <f t="shared" si="331"/>
        <v>0</v>
      </c>
      <c r="AV379" s="229">
        <f t="shared" si="331"/>
        <v>0</v>
      </c>
      <c r="AW379" s="229">
        <f t="shared" si="331"/>
        <v>0</v>
      </c>
      <c r="AX379" s="229">
        <f t="shared" si="331"/>
        <v>0</v>
      </c>
      <c r="AY379" s="229">
        <f t="shared" si="331"/>
        <v>0</v>
      </c>
      <c r="AZ379" s="229">
        <f t="shared" si="331"/>
        <v>0</v>
      </c>
      <c r="BA379" s="229">
        <f t="shared" si="331"/>
        <v>0</v>
      </c>
      <c r="BB379" s="229">
        <f t="shared" si="331"/>
        <v>0</v>
      </c>
      <c r="BC379" s="229">
        <f t="shared" si="331"/>
        <v>0</v>
      </c>
      <c r="BD379" s="229">
        <f t="shared" si="331"/>
        <v>0</v>
      </c>
      <c r="BE379" s="229">
        <f t="shared" si="331"/>
        <v>0</v>
      </c>
      <c r="BF379" s="229">
        <f t="shared" si="331"/>
        <v>0</v>
      </c>
      <c r="BG379" s="229">
        <f t="shared" si="331"/>
        <v>0</v>
      </c>
      <c r="BH379" s="229">
        <f t="shared" si="331"/>
        <v>0</v>
      </c>
      <c r="BI379" s="229">
        <f t="shared" si="331"/>
        <v>0</v>
      </c>
      <c r="BJ379" s="229">
        <f t="shared" si="331"/>
        <v>0</v>
      </c>
      <c r="BK379" s="229">
        <f t="shared" si="331"/>
        <v>0</v>
      </c>
      <c r="BL379" s="229">
        <f t="shared" si="331"/>
        <v>0</v>
      </c>
      <c r="BM379" s="229">
        <f t="shared" si="331"/>
        <v>0</v>
      </c>
      <c r="BN379" s="229">
        <f t="shared" si="331"/>
        <v>0</v>
      </c>
      <c r="BO379" s="229">
        <f t="shared" si="329"/>
        <v>0</v>
      </c>
      <c r="BP379" s="229">
        <f t="shared" si="329"/>
        <v>0</v>
      </c>
      <c r="BQ379" s="229">
        <f t="shared" si="329"/>
        <v>0</v>
      </c>
      <c r="BR379" s="229">
        <f t="shared" si="329"/>
        <v>0</v>
      </c>
      <c r="BS379" s="229">
        <f t="shared" si="329"/>
        <v>0</v>
      </c>
      <c r="BT379" s="229">
        <f t="shared" si="329"/>
        <v>0</v>
      </c>
      <c r="BU379" s="229">
        <f t="shared" si="329"/>
        <v>0</v>
      </c>
      <c r="BV379" s="229">
        <f t="shared" si="329"/>
        <v>0</v>
      </c>
      <c r="BW379" s="229">
        <f t="shared" si="329"/>
        <v>0</v>
      </c>
      <c r="BX379" s="229">
        <f t="shared" si="329"/>
        <v>0</v>
      </c>
      <c r="BY379" s="229">
        <f t="shared" si="329"/>
        <v>0</v>
      </c>
      <c r="BZ379" s="229">
        <f t="shared" si="329"/>
        <v>0</v>
      </c>
    </row>
    <row r="380" spans="1:78" x14ac:dyDescent="0.2">
      <c r="A380" s="7" t="str">
        <f t="shared" ref="A380:B380" si="338">A76</f>
        <v>Roll-in 10</v>
      </c>
      <c r="B380" s="7">
        <f t="shared" si="338"/>
        <v>0</v>
      </c>
      <c r="C380" s="7">
        <f t="shared" si="305"/>
        <v>65</v>
      </c>
      <c r="D380" s="165">
        <f t="shared" si="333"/>
        <v>45443</v>
      </c>
      <c r="E380" s="313">
        <f>HLOOKUP(D380,INPUTS!$D$69:$BW$76,IF(B380=1,4,8),FALSE)</f>
        <v>0</v>
      </c>
      <c r="F380" s="77"/>
      <c r="G380" s="229">
        <f t="shared" si="334"/>
        <v>0</v>
      </c>
      <c r="H380" s="229">
        <f t="shared" si="334"/>
        <v>0</v>
      </c>
      <c r="I380" s="229">
        <f t="shared" si="334"/>
        <v>0</v>
      </c>
      <c r="J380" s="229">
        <f t="shared" si="334"/>
        <v>0</v>
      </c>
      <c r="K380" s="229">
        <f t="shared" si="334"/>
        <v>0</v>
      </c>
      <c r="L380" s="229">
        <f t="shared" si="334"/>
        <v>0</v>
      </c>
      <c r="M380" s="229">
        <f t="shared" si="334"/>
        <v>0</v>
      </c>
      <c r="N380" s="229">
        <f t="shared" si="334"/>
        <v>0</v>
      </c>
      <c r="O380" s="229">
        <f t="shared" si="334"/>
        <v>0</v>
      </c>
      <c r="P380" s="229">
        <f t="shared" si="334"/>
        <v>0</v>
      </c>
      <c r="Q380" s="229">
        <f t="shared" si="334"/>
        <v>0</v>
      </c>
      <c r="R380" s="229">
        <f t="shared" si="334"/>
        <v>0</v>
      </c>
      <c r="S380" s="229">
        <f t="shared" si="334"/>
        <v>0</v>
      </c>
      <c r="T380" s="229">
        <f t="shared" si="334"/>
        <v>0</v>
      </c>
      <c r="U380" s="229">
        <f t="shared" si="334"/>
        <v>0</v>
      </c>
      <c r="V380" s="229">
        <f t="shared" si="331"/>
        <v>0</v>
      </c>
      <c r="W380" s="229">
        <f t="shared" si="331"/>
        <v>0</v>
      </c>
      <c r="X380" s="229">
        <f t="shared" si="331"/>
        <v>0</v>
      </c>
      <c r="Y380" s="229">
        <f t="shared" si="331"/>
        <v>0</v>
      </c>
      <c r="Z380" s="229">
        <f t="shared" si="331"/>
        <v>0</v>
      </c>
      <c r="AA380" s="229">
        <f t="shared" si="331"/>
        <v>0</v>
      </c>
      <c r="AB380" s="229">
        <f t="shared" si="331"/>
        <v>0</v>
      </c>
      <c r="AC380" s="229">
        <f t="shared" si="331"/>
        <v>0</v>
      </c>
      <c r="AD380" s="229">
        <f t="shared" si="331"/>
        <v>0</v>
      </c>
      <c r="AE380" s="229">
        <f t="shared" si="331"/>
        <v>0</v>
      </c>
      <c r="AF380" s="229">
        <f t="shared" si="331"/>
        <v>0</v>
      </c>
      <c r="AG380" s="229">
        <f t="shared" si="331"/>
        <v>0</v>
      </c>
      <c r="AH380" s="229">
        <f t="shared" si="331"/>
        <v>0</v>
      </c>
      <c r="AI380" s="229">
        <f t="shared" si="331"/>
        <v>0</v>
      </c>
      <c r="AJ380" s="229">
        <f t="shared" si="331"/>
        <v>0</v>
      </c>
      <c r="AK380" s="229">
        <f t="shared" si="331"/>
        <v>0</v>
      </c>
      <c r="AL380" s="229">
        <f t="shared" si="331"/>
        <v>0</v>
      </c>
      <c r="AM380" s="229">
        <f t="shared" si="331"/>
        <v>0</v>
      </c>
      <c r="AN380" s="229">
        <f t="shared" si="331"/>
        <v>0</v>
      </c>
      <c r="AO380" s="229">
        <f t="shared" si="331"/>
        <v>0</v>
      </c>
      <c r="AP380" s="229">
        <f t="shared" si="331"/>
        <v>0</v>
      </c>
      <c r="AQ380" s="229">
        <f t="shared" si="331"/>
        <v>0</v>
      </c>
      <c r="AR380" s="229">
        <f t="shared" si="331"/>
        <v>0</v>
      </c>
      <c r="AS380" s="229">
        <f t="shared" si="331"/>
        <v>0</v>
      </c>
      <c r="AT380" s="229">
        <f t="shared" si="331"/>
        <v>0</v>
      </c>
      <c r="AU380" s="229">
        <f t="shared" si="331"/>
        <v>0</v>
      </c>
      <c r="AV380" s="229">
        <f t="shared" si="331"/>
        <v>0</v>
      </c>
      <c r="AW380" s="229">
        <f t="shared" si="331"/>
        <v>0</v>
      </c>
      <c r="AX380" s="229">
        <f t="shared" si="331"/>
        <v>0</v>
      </c>
      <c r="AY380" s="229">
        <f t="shared" si="331"/>
        <v>0</v>
      </c>
      <c r="AZ380" s="229">
        <f t="shared" ref="AZ380:BO387" si="339">IF(AZ$9=$D380,$E380,0)</f>
        <v>0</v>
      </c>
      <c r="BA380" s="229">
        <f t="shared" si="339"/>
        <v>0</v>
      </c>
      <c r="BB380" s="229">
        <f t="shared" si="339"/>
        <v>0</v>
      </c>
      <c r="BC380" s="229">
        <f t="shared" si="339"/>
        <v>0</v>
      </c>
      <c r="BD380" s="229">
        <f t="shared" si="339"/>
        <v>0</v>
      </c>
      <c r="BE380" s="229">
        <f t="shared" si="339"/>
        <v>0</v>
      </c>
      <c r="BF380" s="229">
        <f t="shared" si="339"/>
        <v>0</v>
      </c>
      <c r="BG380" s="229">
        <f t="shared" si="339"/>
        <v>0</v>
      </c>
      <c r="BH380" s="229">
        <f t="shared" si="339"/>
        <v>0</v>
      </c>
      <c r="BI380" s="229">
        <f t="shared" si="339"/>
        <v>0</v>
      </c>
      <c r="BJ380" s="229">
        <f t="shared" si="339"/>
        <v>0</v>
      </c>
      <c r="BK380" s="229">
        <f t="shared" si="339"/>
        <v>0</v>
      </c>
      <c r="BL380" s="229">
        <f t="shared" si="339"/>
        <v>0</v>
      </c>
      <c r="BM380" s="229">
        <f t="shared" si="339"/>
        <v>0</v>
      </c>
      <c r="BN380" s="229">
        <f t="shared" si="339"/>
        <v>0</v>
      </c>
      <c r="BO380" s="229">
        <f t="shared" si="339"/>
        <v>0</v>
      </c>
      <c r="BP380" s="229">
        <f t="shared" si="329"/>
        <v>0</v>
      </c>
      <c r="BQ380" s="229">
        <f t="shared" si="329"/>
        <v>0</v>
      </c>
      <c r="BR380" s="229">
        <f t="shared" si="329"/>
        <v>0</v>
      </c>
      <c r="BS380" s="229">
        <f t="shared" si="329"/>
        <v>0</v>
      </c>
      <c r="BT380" s="229">
        <f t="shared" si="329"/>
        <v>0</v>
      </c>
      <c r="BU380" s="229">
        <f t="shared" si="329"/>
        <v>0</v>
      </c>
      <c r="BV380" s="229">
        <f t="shared" si="329"/>
        <v>0</v>
      </c>
      <c r="BW380" s="229">
        <f t="shared" si="329"/>
        <v>0</v>
      </c>
      <c r="BX380" s="229">
        <f t="shared" si="329"/>
        <v>0</v>
      </c>
      <c r="BY380" s="229">
        <f t="shared" si="329"/>
        <v>0</v>
      </c>
      <c r="BZ380" s="229">
        <f t="shared" si="329"/>
        <v>0</v>
      </c>
    </row>
    <row r="381" spans="1:78" x14ac:dyDescent="0.2">
      <c r="A381" s="7" t="str">
        <f t="shared" ref="A381:B381" si="340">A77</f>
        <v>Roll-in 10</v>
      </c>
      <c r="B381" s="7">
        <f t="shared" si="340"/>
        <v>0</v>
      </c>
      <c r="C381" s="7">
        <f t="shared" si="305"/>
        <v>66</v>
      </c>
      <c r="D381" s="165">
        <f t="shared" si="333"/>
        <v>45473</v>
      </c>
      <c r="E381" s="313">
        <f>HLOOKUP(D381,INPUTS!$D$69:$BW$76,IF(B381=1,4,8),FALSE)</f>
        <v>0</v>
      </c>
      <c r="F381" s="77"/>
      <c r="G381" s="229">
        <f t="shared" si="334"/>
        <v>0</v>
      </c>
      <c r="H381" s="229">
        <f t="shared" si="334"/>
        <v>0</v>
      </c>
      <c r="I381" s="229">
        <f t="shared" si="334"/>
        <v>0</v>
      </c>
      <c r="J381" s="229">
        <f t="shared" si="334"/>
        <v>0</v>
      </c>
      <c r="K381" s="229">
        <f t="shared" si="334"/>
        <v>0</v>
      </c>
      <c r="L381" s="229">
        <f t="shared" si="334"/>
        <v>0</v>
      </c>
      <c r="M381" s="229">
        <f t="shared" si="334"/>
        <v>0</v>
      </c>
      <c r="N381" s="229">
        <f t="shared" si="334"/>
        <v>0</v>
      </c>
      <c r="O381" s="229">
        <f t="shared" si="334"/>
        <v>0</v>
      </c>
      <c r="P381" s="229">
        <f t="shared" si="334"/>
        <v>0</v>
      </c>
      <c r="Q381" s="229">
        <f t="shared" si="334"/>
        <v>0</v>
      </c>
      <c r="R381" s="229">
        <f t="shared" si="334"/>
        <v>0</v>
      </c>
      <c r="S381" s="229">
        <f t="shared" si="334"/>
        <v>0</v>
      </c>
      <c r="T381" s="229">
        <f t="shared" si="334"/>
        <v>0</v>
      </c>
      <c r="U381" s="229">
        <f t="shared" si="334"/>
        <v>0</v>
      </c>
      <c r="V381" s="229">
        <f t="shared" si="334"/>
        <v>0</v>
      </c>
      <c r="W381" s="229">
        <f t="shared" ref="W381:AL387" si="341">IF(W$9=$D381,$E381,0)</f>
        <v>0</v>
      </c>
      <c r="X381" s="229">
        <f t="shared" si="341"/>
        <v>0</v>
      </c>
      <c r="Y381" s="229">
        <f t="shared" si="341"/>
        <v>0</v>
      </c>
      <c r="Z381" s="229">
        <f t="shared" si="341"/>
        <v>0</v>
      </c>
      <c r="AA381" s="229">
        <f t="shared" si="341"/>
        <v>0</v>
      </c>
      <c r="AB381" s="229">
        <f t="shared" si="341"/>
        <v>0</v>
      </c>
      <c r="AC381" s="229">
        <f t="shared" si="341"/>
        <v>0</v>
      </c>
      <c r="AD381" s="229">
        <f t="shared" si="341"/>
        <v>0</v>
      </c>
      <c r="AE381" s="229">
        <f t="shared" si="341"/>
        <v>0</v>
      </c>
      <c r="AF381" s="229">
        <f t="shared" si="341"/>
        <v>0</v>
      </c>
      <c r="AG381" s="229">
        <f t="shared" si="341"/>
        <v>0</v>
      </c>
      <c r="AH381" s="229">
        <f t="shared" si="341"/>
        <v>0</v>
      </c>
      <c r="AI381" s="229">
        <f t="shared" si="341"/>
        <v>0</v>
      </c>
      <c r="AJ381" s="229">
        <f t="shared" si="341"/>
        <v>0</v>
      </c>
      <c r="AK381" s="229">
        <f t="shared" si="341"/>
        <v>0</v>
      </c>
      <c r="AL381" s="229">
        <f t="shared" si="341"/>
        <v>0</v>
      </c>
      <c r="AM381" s="229">
        <f t="shared" ref="AM381:BB387" si="342">IF(AM$9=$D381,$E381,0)</f>
        <v>0</v>
      </c>
      <c r="AN381" s="229">
        <f t="shared" si="342"/>
        <v>0</v>
      </c>
      <c r="AO381" s="229">
        <f t="shared" si="342"/>
        <v>0</v>
      </c>
      <c r="AP381" s="229">
        <f t="shared" si="342"/>
        <v>0</v>
      </c>
      <c r="AQ381" s="229">
        <f t="shared" si="342"/>
        <v>0</v>
      </c>
      <c r="AR381" s="229">
        <f t="shared" si="342"/>
        <v>0</v>
      </c>
      <c r="AS381" s="229">
        <f t="shared" si="342"/>
        <v>0</v>
      </c>
      <c r="AT381" s="229">
        <f t="shared" si="342"/>
        <v>0</v>
      </c>
      <c r="AU381" s="229">
        <f t="shared" si="342"/>
        <v>0</v>
      </c>
      <c r="AV381" s="229">
        <f t="shared" si="342"/>
        <v>0</v>
      </c>
      <c r="AW381" s="229">
        <f t="shared" si="342"/>
        <v>0</v>
      </c>
      <c r="AX381" s="229">
        <f t="shared" si="342"/>
        <v>0</v>
      </c>
      <c r="AY381" s="229">
        <f t="shared" si="342"/>
        <v>0</v>
      </c>
      <c r="AZ381" s="229">
        <f t="shared" si="342"/>
        <v>0</v>
      </c>
      <c r="BA381" s="229">
        <f t="shared" si="342"/>
        <v>0</v>
      </c>
      <c r="BB381" s="229">
        <f t="shared" si="342"/>
        <v>0</v>
      </c>
      <c r="BC381" s="229">
        <f t="shared" si="339"/>
        <v>0</v>
      </c>
      <c r="BD381" s="229">
        <f t="shared" si="339"/>
        <v>0</v>
      </c>
      <c r="BE381" s="229">
        <f t="shared" si="339"/>
        <v>0</v>
      </c>
      <c r="BF381" s="229">
        <f t="shared" si="339"/>
        <v>0</v>
      </c>
      <c r="BG381" s="229">
        <f t="shared" si="339"/>
        <v>0</v>
      </c>
      <c r="BH381" s="229">
        <f t="shared" si="339"/>
        <v>0</v>
      </c>
      <c r="BI381" s="229">
        <f t="shared" si="339"/>
        <v>0</v>
      </c>
      <c r="BJ381" s="229">
        <f t="shared" si="339"/>
        <v>0</v>
      </c>
      <c r="BK381" s="229">
        <f t="shared" si="339"/>
        <v>0</v>
      </c>
      <c r="BL381" s="229">
        <f t="shared" si="339"/>
        <v>0</v>
      </c>
      <c r="BM381" s="229">
        <f t="shared" si="339"/>
        <v>0</v>
      </c>
      <c r="BN381" s="229">
        <f t="shared" si="339"/>
        <v>0</v>
      </c>
      <c r="BO381" s="229">
        <f t="shared" si="329"/>
        <v>0</v>
      </c>
      <c r="BP381" s="229">
        <f t="shared" si="329"/>
        <v>0</v>
      </c>
      <c r="BQ381" s="229">
        <f t="shared" si="329"/>
        <v>0</v>
      </c>
      <c r="BR381" s="229">
        <f t="shared" si="329"/>
        <v>0</v>
      </c>
      <c r="BS381" s="229">
        <f t="shared" si="329"/>
        <v>0</v>
      </c>
      <c r="BT381" s="229">
        <f t="shared" si="329"/>
        <v>0</v>
      </c>
      <c r="BU381" s="229">
        <f t="shared" si="329"/>
        <v>0</v>
      </c>
      <c r="BV381" s="229">
        <f t="shared" si="329"/>
        <v>0</v>
      </c>
      <c r="BW381" s="229">
        <f t="shared" si="329"/>
        <v>0</v>
      </c>
      <c r="BX381" s="229">
        <f t="shared" si="329"/>
        <v>0</v>
      </c>
      <c r="BY381" s="229">
        <f t="shared" si="329"/>
        <v>0</v>
      </c>
      <c r="BZ381" s="229">
        <f t="shared" si="329"/>
        <v>0</v>
      </c>
    </row>
    <row r="382" spans="1:78" x14ac:dyDescent="0.2">
      <c r="A382" s="7" t="str">
        <f t="shared" ref="A382:B382" si="343">A78</f>
        <v>Roll-in 10</v>
      </c>
      <c r="B382" s="7">
        <f t="shared" si="343"/>
        <v>0</v>
      </c>
      <c r="C382" s="7">
        <f t="shared" ref="C382:C387" si="344">C381+1</f>
        <v>67</v>
      </c>
      <c r="D382" s="165">
        <f t="shared" si="333"/>
        <v>45504</v>
      </c>
      <c r="E382" s="313">
        <f>HLOOKUP(D382,INPUTS!$D$69:$BW$76,IF(B382=1,4,8),FALSE)</f>
        <v>0</v>
      </c>
      <c r="F382" s="77"/>
      <c r="G382" s="229">
        <f t="shared" si="334"/>
        <v>0</v>
      </c>
      <c r="H382" s="229">
        <f t="shared" si="334"/>
        <v>0</v>
      </c>
      <c r="I382" s="229">
        <f t="shared" si="334"/>
        <v>0</v>
      </c>
      <c r="J382" s="229">
        <f t="shared" si="334"/>
        <v>0</v>
      </c>
      <c r="K382" s="229">
        <f t="shared" si="334"/>
        <v>0</v>
      </c>
      <c r="L382" s="229">
        <f t="shared" si="334"/>
        <v>0</v>
      </c>
      <c r="M382" s="229">
        <f t="shared" si="334"/>
        <v>0</v>
      </c>
      <c r="N382" s="229">
        <f t="shared" si="334"/>
        <v>0</v>
      </c>
      <c r="O382" s="229">
        <f t="shared" si="334"/>
        <v>0</v>
      </c>
      <c r="P382" s="229">
        <f t="shared" si="334"/>
        <v>0</v>
      </c>
      <c r="Q382" s="229">
        <f t="shared" si="334"/>
        <v>0</v>
      </c>
      <c r="R382" s="229">
        <f t="shared" si="334"/>
        <v>0</v>
      </c>
      <c r="S382" s="229">
        <f t="shared" si="334"/>
        <v>0</v>
      </c>
      <c r="T382" s="229">
        <f t="shared" si="334"/>
        <v>0</v>
      </c>
      <c r="U382" s="229">
        <f t="shared" si="334"/>
        <v>0</v>
      </c>
      <c r="V382" s="229">
        <f t="shared" si="334"/>
        <v>0</v>
      </c>
      <c r="W382" s="229">
        <f t="shared" si="341"/>
        <v>0</v>
      </c>
      <c r="X382" s="229">
        <f t="shared" si="341"/>
        <v>0</v>
      </c>
      <c r="Y382" s="229">
        <f t="shared" si="341"/>
        <v>0</v>
      </c>
      <c r="Z382" s="229">
        <f t="shared" si="341"/>
        <v>0</v>
      </c>
      <c r="AA382" s="229">
        <f t="shared" si="341"/>
        <v>0</v>
      </c>
      <c r="AB382" s="229">
        <f t="shared" si="341"/>
        <v>0</v>
      </c>
      <c r="AC382" s="229">
        <f t="shared" si="341"/>
        <v>0</v>
      </c>
      <c r="AD382" s="229">
        <f t="shared" si="341"/>
        <v>0</v>
      </c>
      <c r="AE382" s="229">
        <f t="shared" si="341"/>
        <v>0</v>
      </c>
      <c r="AF382" s="229">
        <f t="shared" si="341"/>
        <v>0</v>
      </c>
      <c r="AG382" s="229">
        <f t="shared" si="341"/>
        <v>0</v>
      </c>
      <c r="AH382" s="229">
        <f t="shared" si="341"/>
        <v>0</v>
      </c>
      <c r="AI382" s="229">
        <f t="shared" si="341"/>
        <v>0</v>
      </c>
      <c r="AJ382" s="229">
        <f t="shared" si="341"/>
        <v>0</v>
      </c>
      <c r="AK382" s="229">
        <f t="shared" si="341"/>
        <v>0</v>
      </c>
      <c r="AL382" s="229">
        <f t="shared" si="341"/>
        <v>0</v>
      </c>
      <c r="AM382" s="229">
        <f t="shared" si="342"/>
        <v>0</v>
      </c>
      <c r="AN382" s="229">
        <f t="shared" si="342"/>
        <v>0</v>
      </c>
      <c r="AO382" s="229">
        <f t="shared" si="342"/>
        <v>0</v>
      </c>
      <c r="AP382" s="229">
        <f t="shared" si="342"/>
        <v>0</v>
      </c>
      <c r="AQ382" s="229">
        <f t="shared" si="342"/>
        <v>0</v>
      </c>
      <c r="AR382" s="229">
        <f t="shared" si="342"/>
        <v>0</v>
      </c>
      <c r="AS382" s="229">
        <f t="shared" si="342"/>
        <v>0</v>
      </c>
      <c r="AT382" s="229">
        <f t="shared" si="342"/>
        <v>0</v>
      </c>
      <c r="AU382" s="229">
        <f t="shared" si="342"/>
        <v>0</v>
      </c>
      <c r="AV382" s="229">
        <f t="shared" si="342"/>
        <v>0</v>
      </c>
      <c r="AW382" s="229">
        <f t="shared" si="342"/>
        <v>0</v>
      </c>
      <c r="AX382" s="229">
        <f t="shared" si="342"/>
        <v>0</v>
      </c>
      <c r="AY382" s="229">
        <f t="shared" si="342"/>
        <v>0</v>
      </c>
      <c r="AZ382" s="229">
        <f t="shared" si="342"/>
        <v>0</v>
      </c>
      <c r="BA382" s="229">
        <f t="shared" si="342"/>
        <v>0</v>
      </c>
      <c r="BB382" s="229">
        <f t="shared" si="342"/>
        <v>0</v>
      </c>
      <c r="BC382" s="229">
        <f t="shared" si="339"/>
        <v>0</v>
      </c>
      <c r="BD382" s="229">
        <f t="shared" si="339"/>
        <v>0</v>
      </c>
      <c r="BE382" s="229">
        <f t="shared" si="339"/>
        <v>0</v>
      </c>
      <c r="BF382" s="229">
        <f t="shared" si="339"/>
        <v>0</v>
      </c>
      <c r="BG382" s="229">
        <f t="shared" si="339"/>
        <v>0</v>
      </c>
      <c r="BH382" s="229">
        <f t="shared" si="339"/>
        <v>0</v>
      </c>
      <c r="BI382" s="229">
        <f t="shared" si="339"/>
        <v>0</v>
      </c>
      <c r="BJ382" s="229">
        <f t="shared" si="339"/>
        <v>0</v>
      </c>
      <c r="BK382" s="229">
        <f t="shared" si="339"/>
        <v>0</v>
      </c>
      <c r="BL382" s="229">
        <f t="shared" si="339"/>
        <v>0</v>
      </c>
      <c r="BM382" s="229">
        <f t="shared" si="339"/>
        <v>0</v>
      </c>
      <c r="BN382" s="229">
        <f t="shared" si="339"/>
        <v>0</v>
      </c>
      <c r="BO382" s="229">
        <f t="shared" si="329"/>
        <v>0</v>
      </c>
      <c r="BP382" s="229">
        <f t="shared" si="329"/>
        <v>0</v>
      </c>
      <c r="BQ382" s="229">
        <f t="shared" si="329"/>
        <v>0</v>
      </c>
      <c r="BR382" s="229">
        <f t="shared" si="329"/>
        <v>0</v>
      </c>
      <c r="BS382" s="229">
        <f t="shared" si="329"/>
        <v>0</v>
      </c>
      <c r="BT382" s="229">
        <f t="shared" si="329"/>
        <v>0</v>
      </c>
      <c r="BU382" s="229">
        <f t="shared" si="329"/>
        <v>0</v>
      </c>
      <c r="BV382" s="229">
        <f t="shared" si="329"/>
        <v>0</v>
      </c>
      <c r="BW382" s="229">
        <f t="shared" si="329"/>
        <v>0</v>
      </c>
      <c r="BX382" s="229">
        <f t="shared" si="329"/>
        <v>0</v>
      </c>
      <c r="BY382" s="229">
        <f t="shared" si="329"/>
        <v>0</v>
      </c>
      <c r="BZ382" s="229">
        <f t="shared" si="329"/>
        <v>0</v>
      </c>
    </row>
    <row r="383" spans="1:78" x14ac:dyDescent="0.2">
      <c r="A383" s="7" t="str">
        <f t="shared" ref="A383:B383" si="345">A79</f>
        <v>Roll-in 10</v>
      </c>
      <c r="B383" s="7">
        <f t="shared" si="345"/>
        <v>0</v>
      </c>
      <c r="C383" s="7">
        <f t="shared" si="344"/>
        <v>68</v>
      </c>
      <c r="D383" s="165">
        <f t="shared" si="333"/>
        <v>45535</v>
      </c>
      <c r="E383" s="313">
        <f>HLOOKUP(D383,INPUTS!$D$69:$BW$76,IF(B383=1,4,8),FALSE)</f>
        <v>0</v>
      </c>
      <c r="F383" s="77"/>
      <c r="G383" s="229">
        <f t="shared" si="334"/>
        <v>0</v>
      </c>
      <c r="H383" s="229">
        <f t="shared" si="334"/>
        <v>0</v>
      </c>
      <c r="I383" s="229">
        <f t="shared" si="334"/>
        <v>0</v>
      </c>
      <c r="J383" s="229">
        <f t="shared" si="334"/>
        <v>0</v>
      </c>
      <c r="K383" s="229">
        <f t="shared" si="334"/>
        <v>0</v>
      </c>
      <c r="L383" s="229">
        <f t="shared" si="334"/>
        <v>0</v>
      </c>
      <c r="M383" s="229">
        <f t="shared" si="334"/>
        <v>0</v>
      </c>
      <c r="N383" s="229">
        <f t="shared" si="334"/>
        <v>0</v>
      </c>
      <c r="O383" s="229">
        <f t="shared" si="334"/>
        <v>0</v>
      </c>
      <c r="P383" s="229">
        <f t="shared" si="334"/>
        <v>0</v>
      </c>
      <c r="Q383" s="229">
        <f t="shared" si="334"/>
        <v>0</v>
      </c>
      <c r="R383" s="229">
        <f t="shared" si="334"/>
        <v>0</v>
      </c>
      <c r="S383" s="229">
        <f t="shared" si="334"/>
        <v>0</v>
      </c>
      <c r="T383" s="229">
        <f t="shared" si="334"/>
        <v>0</v>
      </c>
      <c r="U383" s="229">
        <f t="shared" si="334"/>
        <v>0</v>
      </c>
      <c r="V383" s="229">
        <f t="shared" si="334"/>
        <v>0</v>
      </c>
      <c r="W383" s="229">
        <f t="shared" si="341"/>
        <v>0</v>
      </c>
      <c r="X383" s="229">
        <f t="shared" si="341"/>
        <v>0</v>
      </c>
      <c r="Y383" s="229">
        <f t="shared" si="341"/>
        <v>0</v>
      </c>
      <c r="Z383" s="229">
        <f t="shared" si="341"/>
        <v>0</v>
      </c>
      <c r="AA383" s="229">
        <f t="shared" si="341"/>
        <v>0</v>
      </c>
      <c r="AB383" s="229">
        <f t="shared" si="341"/>
        <v>0</v>
      </c>
      <c r="AC383" s="229">
        <f t="shared" si="341"/>
        <v>0</v>
      </c>
      <c r="AD383" s="229">
        <f t="shared" si="341"/>
        <v>0</v>
      </c>
      <c r="AE383" s="229">
        <f t="shared" si="341"/>
        <v>0</v>
      </c>
      <c r="AF383" s="229">
        <f t="shared" si="341"/>
        <v>0</v>
      </c>
      <c r="AG383" s="229">
        <f t="shared" si="341"/>
        <v>0</v>
      </c>
      <c r="AH383" s="229">
        <f t="shared" si="341"/>
        <v>0</v>
      </c>
      <c r="AI383" s="229">
        <f t="shared" si="341"/>
        <v>0</v>
      </c>
      <c r="AJ383" s="229">
        <f t="shared" si="341"/>
        <v>0</v>
      </c>
      <c r="AK383" s="229">
        <f t="shared" si="341"/>
        <v>0</v>
      </c>
      <c r="AL383" s="229">
        <f t="shared" si="341"/>
        <v>0</v>
      </c>
      <c r="AM383" s="229">
        <f t="shared" si="342"/>
        <v>0</v>
      </c>
      <c r="AN383" s="229">
        <f t="shared" si="342"/>
        <v>0</v>
      </c>
      <c r="AO383" s="229">
        <f t="shared" si="342"/>
        <v>0</v>
      </c>
      <c r="AP383" s="229">
        <f t="shared" si="342"/>
        <v>0</v>
      </c>
      <c r="AQ383" s="229">
        <f t="shared" si="342"/>
        <v>0</v>
      </c>
      <c r="AR383" s="229">
        <f t="shared" si="342"/>
        <v>0</v>
      </c>
      <c r="AS383" s="229">
        <f t="shared" si="342"/>
        <v>0</v>
      </c>
      <c r="AT383" s="229">
        <f t="shared" si="342"/>
        <v>0</v>
      </c>
      <c r="AU383" s="229">
        <f t="shared" si="342"/>
        <v>0</v>
      </c>
      <c r="AV383" s="229">
        <f t="shared" si="342"/>
        <v>0</v>
      </c>
      <c r="AW383" s="229">
        <f t="shared" si="342"/>
        <v>0</v>
      </c>
      <c r="AX383" s="229">
        <f t="shared" si="342"/>
        <v>0</v>
      </c>
      <c r="AY383" s="229">
        <f t="shared" si="342"/>
        <v>0</v>
      </c>
      <c r="AZ383" s="229">
        <f t="shared" si="342"/>
        <v>0</v>
      </c>
      <c r="BA383" s="229">
        <f t="shared" si="342"/>
        <v>0</v>
      </c>
      <c r="BB383" s="229">
        <f t="shared" si="342"/>
        <v>0</v>
      </c>
      <c r="BC383" s="229">
        <f t="shared" si="339"/>
        <v>0</v>
      </c>
      <c r="BD383" s="229">
        <f t="shared" si="339"/>
        <v>0</v>
      </c>
      <c r="BE383" s="229">
        <f t="shared" si="339"/>
        <v>0</v>
      </c>
      <c r="BF383" s="229">
        <f t="shared" si="339"/>
        <v>0</v>
      </c>
      <c r="BG383" s="229">
        <f t="shared" si="339"/>
        <v>0</v>
      </c>
      <c r="BH383" s="229">
        <f t="shared" si="339"/>
        <v>0</v>
      </c>
      <c r="BI383" s="229">
        <f t="shared" si="339"/>
        <v>0</v>
      </c>
      <c r="BJ383" s="229">
        <f t="shared" si="339"/>
        <v>0</v>
      </c>
      <c r="BK383" s="229">
        <f t="shared" si="339"/>
        <v>0</v>
      </c>
      <c r="BL383" s="229">
        <f t="shared" si="339"/>
        <v>0</v>
      </c>
      <c r="BM383" s="229">
        <f t="shared" si="339"/>
        <v>0</v>
      </c>
      <c r="BN383" s="229">
        <f t="shared" si="339"/>
        <v>0</v>
      </c>
      <c r="BO383" s="229">
        <f t="shared" si="329"/>
        <v>0</v>
      </c>
      <c r="BP383" s="229">
        <f t="shared" si="329"/>
        <v>0</v>
      </c>
      <c r="BQ383" s="229">
        <f t="shared" si="329"/>
        <v>0</v>
      </c>
      <c r="BR383" s="229">
        <f t="shared" si="329"/>
        <v>0</v>
      </c>
      <c r="BS383" s="229">
        <f t="shared" si="329"/>
        <v>0</v>
      </c>
      <c r="BT383" s="229">
        <f t="shared" si="329"/>
        <v>0</v>
      </c>
      <c r="BU383" s="229">
        <f t="shared" si="329"/>
        <v>0</v>
      </c>
      <c r="BV383" s="229">
        <f t="shared" si="329"/>
        <v>0</v>
      </c>
      <c r="BW383" s="229">
        <f t="shared" si="329"/>
        <v>0</v>
      </c>
      <c r="BX383" s="229">
        <f t="shared" si="329"/>
        <v>0</v>
      </c>
      <c r="BY383" s="229">
        <f t="shared" si="329"/>
        <v>0</v>
      </c>
      <c r="BZ383" s="229">
        <f t="shared" si="329"/>
        <v>0</v>
      </c>
    </row>
    <row r="384" spans="1:78" x14ac:dyDescent="0.2">
      <c r="A384" s="7" t="str">
        <f t="shared" ref="A384:B384" si="346">A80</f>
        <v>Roll-in 10</v>
      </c>
      <c r="B384" s="7">
        <f t="shared" si="346"/>
        <v>0</v>
      </c>
      <c r="C384" s="7">
        <f t="shared" si="344"/>
        <v>69</v>
      </c>
      <c r="D384" s="165">
        <f t="shared" si="333"/>
        <v>45565</v>
      </c>
      <c r="E384" s="313">
        <f>HLOOKUP(D384,INPUTS!$D$69:$BW$76,IF(B384=1,4,8),FALSE)</f>
        <v>0</v>
      </c>
      <c r="F384" s="77"/>
      <c r="G384" s="229">
        <f t="shared" si="334"/>
        <v>0</v>
      </c>
      <c r="H384" s="229">
        <f t="shared" si="334"/>
        <v>0</v>
      </c>
      <c r="I384" s="229">
        <f t="shared" si="334"/>
        <v>0</v>
      </c>
      <c r="J384" s="229">
        <f t="shared" si="334"/>
        <v>0</v>
      </c>
      <c r="K384" s="229">
        <f t="shared" si="334"/>
        <v>0</v>
      </c>
      <c r="L384" s="229">
        <f t="shared" si="334"/>
        <v>0</v>
      </c>
      <c r="M384" s="229">
        <f t="shared" si="334"/>
        <v>0</v>
      </c>
      <c r="N384" s="229">
        <f t="shared" si="334"/>
        <v>0</v>
      </c>
      <c r="O384" s="229">
        <f t="shared" si="334"/>
        <v>0</v>
      </c>
      <c r="P384" s="229">
        <f t="shared" si="334"/>
        <v>0</v>
      </c>
      <c r="Q384" s="229">
        <f t="shared" si="334"/>
        <v>0</v>
      </c>
      <c r="R384" s="229">
        <f t="shared" si="334"/>
        <v>0</v>
      </c>
      <c r="S384" s="229">
        <f t="shared" si="334"/>
        <v>0</v>
      </c>
      <c r="T384" s="229">
        <f t="shared" si="334"/>
        <v>0</v>
      </c>
      <c r="U384" s="229">
        <f t="shared" si="334"/>
        <v>0</v>
      </c>
      <c r="V384" s="229">
        <f t="shared" si="334"/>
        <v>0</v>
      </c>
      <c r="W384" s="229">
        <f t="shared" si="341"/>
        <v>0</v>
      </c>
      <c r="X384" s="229">
        <f t="shared" si="341"/>
        <v>0</v>
      </c>
      <c r="Y384" s="229">
        <f t="shared" si="341"/>
        <v>0</v>
      </c>
      <c r="Z384" s="229">
        <f t="shared" si="341"/>
        <v>0</v>
      </c>
      <c r="AA384" s="229">
        <f t="shared" si="341"/>
        <v>0</v>
      </c>
      <c r="AB384" s="229">
        <f t="shared" si="341"/>
        <v>0</v>
      </c>
      <c r="AC384" s="229">
        <f t="shared" si="341"/>
        <v>0</v>
      </c>
      <c r="AD384" s="229">
        <f t="shared" si="341"/>
        <v>0</v>
      </c>
      <c r="AE384" s="229">
        <f t="shared" si="341"/>
        <v>0</v>
      </c>
      <c r="AF384" s="229">
        <f t="shared" si="341"/>
        <v>0</v>
      </c>
      <c r="AG384" s="229">
        <f t="shared" si="341"/>
        <v>0</v>
      </c>
      <c r="AH384" s="229">
        <f t="shared" si="341"/>
        <v>0</v>
      </c>
      <c r="AI384" s="229">
        <f t="shared" si="341"/>
        <v>0</v>
      </c>
      <c r="AJ384" s="229">
        <f t="shared" si="341"/>
        <v>0</v>
      </c>
      <c r="AK384" s="229">
        <f t="shared" si="341"/>
        <v>0</v>
      </c>
      <c r="AL384" s="229">
        <f t="shared" si="341"/>
        <v>0</v>
      </c>
      <c r="AM384" s="229">
        <f t="shared" si="342"/>
        <v>0</v>
      </c>
      <c r="AN384" s="229">
        <f t="shared" si="342"/>
        <v>0</v>
      </c>
      <c r="AO384" s="229">
        <f t="shared" si="342"/>
        <v>0</v>
      </c>
      <c r="AP384" s="229">
        <f t="shared" si="342"/>
        <v>0</v>
      </c>
      <c r="AQ384" s="229">
        <f t="shared" si="342"/>
        <v>0</v>
      </c>
      <c r="AR384" s="229">
        <f t="shared" si="342"/>
        <v>0</v>
      </c>
      <c r="AS384" s="229">
        <f t="shared" si="342"/>
        <v>0</v>
      </c>
      <c r="AT384" s="229">
        <f t="shared" si="342"/>
        <v>0</v>
      </c>
      <c r="AU384" s="229">
        <f t="shared" si="342"/>
        <v>0</v>
      </c>
      <c r="AV384" s="229">
        <f t="shared" si="342"/>
        <v>0</v>
      </c>
      <c r="AW384" s="229">
        <f t="shared" si="342"/>
        <v>0</v>
      </c>
      <c r="AX384" s="229">
        <f t="shared" si="342"/>
        <v>0</v>
      </c>
      <c r="AY384" s="229">
        <f t="shared" si="342"/>
        <v>0</v>
      </c>
      <c r="AZ384" s="229">
        <f t="shared" si="342"/>
        <v>0</v>
      </c>
      <c r="BA384" s="229">
        <f t="shared" si="342"/>
        <v>0</v>
      </c>
      <c r="BB384" s="229">
        <f t="shared" si="342"/>
        <v>0</v>
      </c>
      <c r="BC384" s="229">
        <f t="shared" si="339"/>
        <v>0</v>
      </c>
      <c r="BD384" s="229">
        <f t="shared" si="339"/>
        <v>0</v>
      </c>
      <c r="BE384" s="229">
        <f t="shared" si="339"/>
        <v>0</v>
      </c>
      <c r="BF384" s="229">
        <f t="shared" si="339"/>
        <v>0</v>
      </c>
      <c r="BG384" s="229">
        <f t="shared" si="339"/>
        <v>0</v>
      </c>
      <c r="BH384" s="229">
        <f t="shared" si="339"/>
        <v>0</v>
      </c>
      <c r="BI384" s="229">
        <f t="shared" si="339"/>
        <v>0</v>
      </c>
      <c r="BJ384" s="229">
        <f t="shared" si="339"/>
        <v>0</v>
      </c>
      <c r="BK384" s="229">
        <f t="shared" si="339"/>
        <v>0</v>
      </c>
      <c r="BL384" s="229">
        <f t="shared" si="339"/>
        <v>0</v>
      </c>
      <c r="BM384" s="229">
        <f t="shared" si="339"/>
        <v>0</v>
      </c>
      <c r="BN384" s="229">
        <f t="shared" si="339"/>
        <v>0</v>
      </c>
      <c r="BO384" s="229">
        <f t="shared" si="329"/>
        <v>0</v>
      </c>
      <c r="BP384" s="229">
        <f t="shared" si="329"/>
        <v>0</v>
      </c>
      <c r="BQ384" s="229">
        <f t="shared" si="329"/>
        <v>0</v>
      </c>
      <c r="BR384" s="229">
        <f t="shared" si="329"/>
        <v>0</v>
      </c>
      <c r="BS384" s="229">
        <f t="shared" si="329"/>
        <v>0</v>
      </c>
      <c r="BT384" s="229">
        <f t="shared" si="329"/>
        <v>0</v>
      </c>
      <c r="BU384" s="229">
        <f t="shared" si="329"/>
        <v>0</v>
      </c>
      <c r="BV384" s="229">
        <f t="shared" si="329"/>
        <v>0</v>
      </c>
      <c r="BW384" s="229">
        <f t="shared" si="329"/>
        <v>0</v>
      </c>
      <c r="BX384" s="229">
        <f t="shared" si="329"/>
        <v>0</v>
      </c>
      <c r="BY384" s="229">
        <f t="shared" si="329"/>
        <v>0</v>
      </c>
      <c r="BZ384" s="229">
        <f t="shared" si="329"/>
        <v>0</v>
      </c>
    </row>
    <row r="385" spans="1:78" x14ac:dyDescent="0.2">
      <c r="A385" s="7" t="str">
        <f t="shared" ref="A385:B385" si="347">A81</f>
        <v>Roll-in 10</v>
      </c>
      <c r="B385" s="7">
        <f t="shared" si="347"/>
        <v>0</v>
      </c>
      <c r="C385" s="7">
        <f t="shared" si="344"/>
        <v>70</v>
      </c>
      <c r="D385" s="165">
        <f t="shared" si="333"/>
        <v>45596</v>
      </c>
      <c r="E385" s="313">
        <f>HLOOKUP(D385,INPUTS!$D$69:$BW$76,IF(B385=1,4,8),FALSE)</f>
        <v>0</v>
      </c>
      <c r="F385" s="77"/>
      <c r="G385" s="229">
        <f t="shared" si="334"/>
        <v>0</v>
      </c>
      <c r="H385" s="229">
        <f t="shared" si="334"/>
        <v>0</v>
      </c>
      <c r="I385" s="229">
        <f t="shared" si="334"/>
        <v>0</v>
      </c>
      <c r="J385" s="229">
        <f t="shared" si="334"/>
        <v>0</v>
      </c>
      <c r="K385" s="229">
        <f t="shared" si="334"/>
        <v>0</v>
      </c>
      <c r="L385" s="229">
        <f t="shared" si="334"/>
        <v>0</v>
      </c>
      <c r="M385" s="229">
        <f t="shared" si="334"/>
        <v>0</v>
      </c>
      <c r="N385" s="229">
        <f t="shared" si="334"/>
        <v>0</v>
      </c>
      <c r="O385" s="229">
        <f t="shared" si="334"/>
        <v>0</v>
      </c>
      <c r="P385" s="229">
        <f t="shared" si="334"/>
        <v>0</v>
      </c>
      <c r="Q385" s="229">
        <f t="shared" si="334"/>
        <v>0</v>
      </c>
      <c r="R385" s="229">
        <f t="shared" si="334"/>
        <v>0</v>
      </c>
      <c r="S385" s="229">
        <f t="shared" si="334"/>
        <v>0</v>
      </c>
      <c r="T385" s="229">
        <f t="shared" si="334"/>
        <v>0</v>
      </c>
      <c r="U385" s="229">
        <f t="shared" si="334"/>
        <v>0</v>
      </c>
      <c r="V385" s="229">
        <f t="shared" si="334"/>
        <v>0</v>
      </c>
      <c r="W385" s="229">
        <f t="shared" si="341"/>
        <v>0</v>
      </c>
      <c r="X385" s="229">
        <f t="shared" si="341"/>
        <v>0</v>
      </c>
      <c r="Y385" s="229">
        <f t="shared" si="341"/>
        <v>0</v>
      </c>
      <c r="Z385" s="229">
        <f t="shared" si="341"/>
        <v>0</v>
      </c>
      <c r="AA385" s="229">
        <f t="shared" si="341"/>
        <v>0</v>
      </c>
      <c r="AB385" s="229">
        <f t="shared" si="341"/>
        <v>0</v>
      </c>
      <c r="AC385" s="229">
        <f t="shared" si="341"/>
        <v>0</v>
      </c>
      <c r="AD385" s="229">
        <f t="shared" si="341"/>
        <v>0</v>
      </c>
      <c r="AE385" s="229">
        <f t="shared" si="341"/>
        <v>0</v>
      </c>
      <c r="AF385" s="229">
        <f t="shared" si="341"/>
        <v>0</v>
      </c>
      <c r="AG385" s="229">
        <f t="shared" si="341"/>
        <v>0</v>
      </c>
      <c r="AH385" s="229">
        <f t="shared" si="341"/>
        <v>0</v>
      </c>
      <c r="AI385" s="229">
        <f t="shared" si="341"/>
        <v>0</v>
      </c>
      <c r="AJ385" s="229">
        <f t="shared" si="341"/>
        <v>0</v>
      </c>
      <c r="AK385" s="229">
        <f t="shared" si="341"/>
        <v>0</v>
      </c>
      <c r="AL385" s="229">
        <f t="shared" si="341"/>
        <v>0</v>
      </c>
      <c r="AM385" s="229">
        <f t="shared" si="342"/>
        <v>0</v>
      </c>
      <c r="AN385" s="229">
        <f t="shared" si="342"/>
        <v>0</v>
      </c>
      <c r="AO385" s="229">
        <f t="shared" si="342"/>
        <v>0</v>
      </c>
      <c r="AP385" s="229">
        <f t="shared" si="342"/>
        <v>0</v>
      </c>
      <c r="AQ385" s="229">
        <f t="shared" si="342"/>
        <v>0</v>
      </c>
      <c r="AR385" s="229">
        <f t="shared" si="342"/>
        <v>0</v>
      </c>
      <c r="AS385" s="229">
        <f t="shared" si="342"/>
        <v>0</v>
      </c>
      <c r="AT385" s="229">
        <f t="shared" si="342"/>
        <v>0</v>
      </c>
      <c r="AU385" s="229">
        <f t="shared" si="342"/>
        <v>0</v>
      </c>
      <c r="AV385" s="229">
        <f t="shared" si="342"/>
        <v>0</v>
      </c>
      <c r="AW385" s="229">
        <f t="shared" si="342"/>
        <v>0</v>
      </c>
      <c r="AX385" s="229">
        <f t="shared" si="342"/>
        <v>0</v>
      </c>
      <c r="AY385" s="229">
        <f t="shared" si="342"/>
        <v>0</v>
      </c>
      <c r="AZ385" s="229">
        <f t="shared" si="342"/>
        <v>0</v>
      </c>
      <c r="BA385" s="229">
        <f t="shared" si="342"/>
        <v>0</v>
      </c>
      <c r="BB385" s="229">
        <f t="shared" si="342"/>
        <v>0</v>
      </c>
      <c r="BC385" s="229">
        <f t="shared" si="339"/>
        <v>0</v>
      </c>
      <c r="BD385" s="229">
        <f t="shared" si="339"/>
        <v>0</v>
      </c>
      <c r="BE385" s="229">
        <f t="shared" si="339"/>
        <v>0</v>
      </c>
      <c r="BF385" s="229">
        <f t="shared" si="339"/>
        <v>0</v>
      </c>
      <c r="BG385" s="229">
        <f t="shared" si="339"/>
        <v>0</v>
      </c>
      <c r="BH385" s="229">
        <f t="shared" si="339"/>
        <v>0</v>
      </c>
      <c r="BI385" s="229">
        <f t="shared" si="339"/>
        <v>0</v>
      </c>
      <c r="BJ385" s="229">
        <f t="shared" si="339"/>
        <v>0</v>
      </c>
      <c r="BK385" s="229">
        <f t="shared" si="339"/>
        <v>0</v>
      </c>
      <c r="BL385" s="229">
        <f t="shared" si="339"/>
        <v>0</v>
      </c>
      <c r="BM385" s="229">
        <f t="shared" si="339"/>
        <v>0</v>
      </c>
      <c r="BN385" s="229">
        <f t="shared" si="339"/>
        <v>0</v>
      </c>
      <c r="BO385" s="229">
        <f t="shared" si="329"/>
        <v>0</v>
      </c>
      <c r="BP385" s="229">
        <f t="shared" si="329"/>
        <v>0</v>
      </c>
      <c r="BQ385" s="229">
        <f t="shared" si="329"/>
        <v>0</v>
      </c>
      <c r="BR385" s="229">
        <f t="shared" si="329"/>
        <v>0</v>
      </c>
      <c r="BS385" s="229">
        <f t="shared" si="329"/>
        <v>0</v>
      </c>
      <c r="BT385" s="229">
        <f t="shared" si="329"/>
        <v>0</v>
      </c>
      <c r="BU385" s="229">
        <f t="shared" si="329"/>
        <v>0</v>
      </c>
      <c r="BV385" s="229">
        <f t="shared" si="329"/>
        <v>0</v>
      </c>
      <c r="BW385" s="229">
        <f t="shared" si="329"/>
        <v>0</v>
      </c>
      <c r="BX385" s="229">
        <f t="shared" si="329"/>
        <v>0</v>
      </c>
      <c r="BY385" s="229">
        <f t="shared" si="329"/>
        <v>0</v>
      </c>
      <c r="BZ385" s="229">
        <f t="shared" si="329"/>
        <v>0</v>
      </c>
    </row>
    <row r="386" spans="1:78" x14ac:dyDescent="0.2">
      <c r="A386" s="7" t="str">
        <f t="shared" ref="A386:B387" si="348">A82</f>
        <v>Roll-in 10</v>
      </c>
      <c r="B386" s="7">
        <f t="shared" si="348"/>
        <v>0</v>
      </c>
      <c r="C386" s="7">
        <f t="shared" si="344"/>
        <v>71</v>
      </c>
      <c r="D386" s="165">
        <f t="shared" si="333"/>
        <v>45626</v>
      </c>
      <c r="E386" s="313">
        <f>HLOOKUP(D386,INPUTS!$D$69:$BW$76,IF(B386=1,4,8),FALSE)</f>
        <v>0</v>
      </c>
      <c r="F386" s="77"/>
      <c r="G386" s="229">
        <f>IF(G$9=$D386,$E386,0)</f>
        <v>0</v>
      </c>
      <c r="H386" s="229">
        <f t="shared" si="334"/>
        <v>0</v>
      </c>
      <c r="I386" s="229">
        <f t="shared" si="334"/>
        <v>0</v>
      </c>
      <c r="J386" s="229">
        <f t="shared" si="334"/>
        <v>0</v>
      </c>
      <c r="K386" s="229">
        <f t="shared" si="334"/>
        <v>0</v>
      </c>
      <c r="L386" s="229">
        <f t="shared" si="334"/>
        <v>0</v>
      </c>
      <c r="M386" s="229">
        <f t="shared" si="334"/>
        <v>0</v>
      </c>
      <c r="N386" s="229">
        <f t="shared" si="334"/>
        <v>0</v>
      </c>
      <c r="O386" s="229">
        <f t="shared" si="334"/>
        <v>0</v>
      </c>
      <c r="P386" s="229">
        <f t="shared" si="334"/>
        <v>0</v>
      </c>
      <c r="Q386" s="229">
        <f t="shared" si="334"/>
        <v>0</v>
      </c>
      <c r="R386" s="229">
        <f t="shared" si="334"/>
        <v>0</v>
      </c>
      <c r="S386" s="229">
        <f t="shared" si="334"/>
        <v>0</v>
      </c>
      <c r="T386" s="229">
        <f t="shared" si="334"/>
        <v>0</v>
      </c>
      <c r="U386" s="229">
        <f t="shared" si="334"/>
        <v>0</v>
      </c>
      <c r="V386" s="229">
        <f t="shared" si="334"/>
        <v>0</v>
      </c>
      <c r="W386" s="229">
        <f t="shared" si="341"/>
        <v>0</v>
      </c>
      <c r="X386" s="229">
        <f t="shared" si="341"/>
        <v>0</v>
      </c>
      <c r="Y386" s="229">
        <f t="shared" si="341"/>
        <v>0</v>
      </c>
      <c r="Z386" s="229">
        <f t="shared" si="341"/>
        <v>0</v>
      </c>
      <c r="AA386" s="229">
        <f t="shared" si="341"/>
        <v>0</v>
      </c>
      <c r="AB386" s="229">
        <f t="shared" si="341"/>
        <v>0</v>
      </c>
      <c r="AC386" s="229">
        <f t="shared" si="341"/>
        <v>0</v>
      </c>
      <c r="AD386" s="229">
        <f>IF(AD$9=$D386,$E386,0)</f>
        <v>0</v>
      </c>
      <c r="AE386" s="229">
        <f t="shared" si="341"/>
        <v>0</v>
      </c>
      <c r="AF386" s="229">
        <f t="shared" si="341"/>
        <v>0</v>
      </c>
      <c r="AG386" s="229">
        <f t="shared" si="341"/>
        <v>0</v>
      </c>
      <c r="AH386" s="229">
        <f t="shared" si="341"/>
        <v>0</v>
      </c>
      <c r="AI386" s="229">
        <f t="shared" si="341"/>
        <v>0</v>
      </c>
      <c r="AJ386" s="229">
        <f t="shared" si="341"/>
        <v>0</v>
      </c>
      <c r="AK386" s="229">
        <f t="shared" si="341"/>
        <v>0</v>
      </c>
      <c r="AL386" s="229">
        <f t="shared" si="341"/>
        <v>0</v>
      </c>
      <c r="AM386" s="229">
        <f t="shared" si="342"/>
        <v>0</v>
      </c>
      <c r="AN386" s="229">
        <f t="shared" si="342"/>
        <v>0</v>
      </c>
      <c r="AO386" s="229">
        <f t="shared" si="342"/>
        <v>0</v>
      </c>
      <c r="AP386" s="229">
        <f t="shared" si="342"/>
        <v>0</v>
      </c>
      <c r="AQ386" s="229">
        <f t="shared" si="342"/>
        <v>0</v>
      </c>
      <c r="AR386" s="229">
        <f t="shared" si="342"/>
        <v>0</v>
      </c>
      <c r="AS386" s="229">
        <f t="shared" si="342"/>
        <v>0</v>
      </c>
      <c r="AT386" s="229">
        <f t="shared" si="342"/>
        <v>0</v>
      </c>
      <c r="AU386" s="229">
        <f t="shared" si="342"/>
        <v>0</v>
      </c>
      <c r="AV386" s="229">
        <f t="shared" si="342"/>
        <v>0</v>
      </c>
      <c r="AW386" s="229">
        <f t="shared" si="342"/>
        <v>0</v>
      </c>
      <c r="AX386" s="229">
        <f t="shared" si="342"/>
        <v>0</v>
      </c>
      <c r="AY386" s="229">
        <f t="shared" si="342"/>
        <v>0</v>
      </c>
      <c r="AZ386" s="229">
        <f t="shared" si="342"/>
        <v>0</v>
      </c>
      <c r="BA386" s="229">
        <f t="shared" si="342"/>
        <v>0</v>
      </c>
      <c r="BB386" s="229">
        <f t="shared" si="342"/>
        <v>0</v>
      </c>
      <c r="BC386" s="229">
        <f t="shared" si="339"/>
        <v>0</v>
      </c>
      <c r="BD386" s="229">
        <f t="shared" si="339"/>
        <v>0</v>
      </c>
      <c r="BE386" s="229">
        <f t="shared" si="339"/>
        <v>0</v>
      </c>
      <c r="BF386" s="229">
        <f t="shared" si="339"/>
        <v>0</v>
      </c>
      <c r="BG386" s="229">
        <f t="shared" si="339"/>
        <v>0</v>
      </c>
      <c r="BH386" s="229">
        <f t="shared" si="339"/>
        <v>0</v>
      </c>
      <c r="BI386" s="229">
        <f t="shared" si="339"/>
        <v>0</v>
      </c>
      <c r="BJ386" s="229">
        <f t="shared" si="339"/>
        <v>0</v>
      </c>
      <c r="BK386" s="229">
        <f t="shared" si="339"/>
        <v>0</v>
      </c>
      <c r="BL386" s="229">
        <f t="shared" si="339"/>
        <v>0</v>
      </c>
      <c r="BM386" s="229">
        <f t="shared" si="339"/>
        <v>0</v>
      </c>
      <c r="BN386" s="229">
        <f t="shared" si="339"/>
        <v>0</v>
      </c>
      <c r="BO386" s="229">
        <f t="shared" ref="BO386:BZ387" si="349">IF(BO$9=$D386,$E386,0)</f>
        <v>0</v>
      </c>
      <c r="BP386" s="229">
        <f t="shared" si="349"/>
        <v>0</v>
      </c>
      <c r="BQ386" s="229">
        <f t="shared" si="349"/>
        <v>0</v>
      </c>
      <c r="BR386" s="229">
        <f t="shared" si="349"/>
        <v>0</v>
      </c>
      <c r="BS386" s="229">
        <f t="shared" si="349"/>
        <v>0</v>
      </c>
      <c r="BT386" s="229">
        <f t="shared" si="349"/>
        <v>0</v>
      </c>
      <c r="BU386" s="229">
        <f t="shared" si="349"/>
        <v>0</v>
      </c>
      <c r="BV386" s="229">
        <f t="shared" si="349"/>
        <v>0</v>
      </c>
      <c r="BW386" s="229">
        <f t="shared" si="349"/>
        <v>0</v>
      </c>
      <c r="BX386" s="229">
        <f t="shared" si="349"/>
        <v>0</v>
      </c>
      <c r="BY386" s="229">
        <f t="shared" si="349"/>
        <v>0</v>
      </c>
      <c r="BZ386" s="229">
        <f t="shared" si="349"/>
        <v>0</v>
      </c>
    </row>
    <row r="387" spans="1:78" x14ac:dyDescent="0.2">
      <c r="A387" s="7" t="str">
        <f t="shared" si="348"/>
        <v>Roll-in 10</v>
      </c>
      <c r="B387" s="7">
        <f t="shared" si="348"/>
        <v>0</v>
      </c>
      <c r="C387" s="7">
        <f t="shared" si="344"/>
        <v>72</v>
      </c>
      <c r="D387" s="165">
        <f t="shared" si="333"/>
        <v>45657</v>
      </c>
      <c r="E387" s="306">
        <f>HLOOKUP(D387,INPUTS!$D$69:$BW$76,IF(B387=1,4,8),FALSE)</f>
        <v>0</v>
      </c>
      <c r="F387" s="77"/>
      <c r="G387" s="228">
        <f t="shared" si="334"/>
        <v>0</v>
      </c>
      <c r="H387" s="228">
        <f t="shared" si="334"/>
        <v>0</v>
      </c>
      <c r="I387" s="228">
        <f t="shared" si="334"/>
        <v>0</v>
      </c>
      <c r="J387" s="228">
        <f t="shared" si="334"/>
        <v>0</v>
      </c>
      <c r="K387" s="228">
        <f t="shared" si="334"/>
        <v>0</v>
      </c>
      <c r="L387" s="228">
        <f t="shared" si="334"/>
        <v>0</v>
      </c>
      <c r="M387" s="228">
        <f t="shared" si="334"/>
        <v>0</v>
      </c>
      <c r="N387" s="228">
        <f t="shared" si="334"/>
        <v>0</v>
      </c>
      <c r="O387" s="228">
        <f t="shared" si="334"/>
        <v>0</v>
      </c>
      <c r="P387" s="228">
        <f t="shared" si="334"/>
        <v>0</v>
      </c>
      <c r="Q387" s="228">
        <f t="shared" si="334"/>
        <v>0</v>
      </c>
      <c r="R387" s="228">
        <f t="shared" si="334"/>
        <v>0</v>
      </c>
      <c r="S387" s="228">
        <f t="shared" si="334"/>
        <v>0</v>
      </c>
      <c r="T387" s="228">
        <f t="shared" si="334"/>
        <v>0</v>
      </c>
      <c r="U387" s="228">
        <f t="shared" si="334"/>
        <v>0</v>
      </c>
      <c r="V387" s="228">
        <f t="shared" si="334"/>
        <v>0</v>
      </c>
      <c r="W387" s="228">
        <f t="shared" si="341"/>
        <v>0</v>
      </c>
      <c r="X387" s="228">
        <f t="shared" si="341"/>
        <v>0</v>
      </c>
      <c r="Y387" s="228">
        <f t="shared" si="341"/>
        <v>0</v>
      </c>
      <c r="Z387" s="228">
        <f t="shared" si="341"/>
        <v>0</v>
      </c>
      <c r="AA387" s="228">
        <f t="shared" si="341"/>
        <v>0</v>
      </c>
      <c r="AB387" s="228">
        <f t="shared" si="341"/>
        <v>0</v>
      </c>
      <c r="AC387" s="228">
        <f t="shared" si="341"/>
        <v>0</v>
      </c>
      <c r="AD387" s="228">
        <f t="shared" si="341"/>
        <v>0</v>
      </c>
      <c r="AE387" s="228">
        <f t="shared" si="341"/>
        <v>0</v>
      </c>
      <c r="AF387" s="228">
        <f t="shared" si="341"/>
        <v>0</v>
      </c>
      <c r="AG387" s="228">
        <f t="shared" si="341"/>
        <v>0</v>
      </c>
      <c r="AH387" s="228">
        <f t="shared" si="341"/>
        <v>0</v>
      </c>
      <c r="AI387" s="228">
        <f t="shared" si="341"/>
        <v>0</v>
      </c>
      <c r="AJ387" s="228">
        <f t="shared" si="341"/>
        <v>0</v>
      </c>
      <c r="AK387" s="228">
        <f t="shared" si="341"/>
        <v>0</v>
      </c>
      <c r="AL387" s="228">
        <f t="shared" si="341"/>
        <v>0</v>
      </c>
      <c r="AM387" s="228">
        <f t="shared" si="342"/>
        <v>0</v>
      </c>
      <c r="AN387" s="228">
        <f t="shared" si="342"/>
        <v>0</v>
      </c>
      <c r="AO387" s="228">
        <f t="shared" si="342"/>
        <v>0</v>
      </c>
      <c r="AP387" s="228">
        <f t="shared" si="342"/>
        <v>0</v>
      </c>
      <c r="AQ387" s="228">
        <f t="shared" si="342"/>
        <v>0</v>
      </c>
      <c r="AR387" s="228">
        <f t="shared" si="342"/>
        <v>0</v>
      </c>
      <c r="AS387" s="228">
        <f t="shared" si="342"/>
        <v>0</v>
      </c>
      <c r="AT387" s="228">
        <f t="shared" si="342"/>
        <v>0</v>
      </c>
      <c r="AU387" s="228">
        <f t="shared" si="342"/>
        <v>0</v>
      </c>
      <c r="AV387" s="228">
        <f t="shared" si="342"/>
        <v>0</v>
      </c>
      <c r="AW387" s="228">
        <f t="shared" si="342"/>
        <v>0</v>
      </c>
      <c r="AX387" s="228">
        <f t="shared" si="342"/>
        <v>0</v>
      </c>
      <c r="AY387" s="228">
        <f t="shared" si="342"/>
        <v>0</v>
      </c>
      <c r="AZ387" s="228">
        <f t="shared" si="342"/>
        <v>0</v>
      </c>
      <c r="BA387" s="228">
        <f t="shared" si="342"/>
        <v>0</v>
      </c>
      <c r="BB387" s="228">
        <f t="shared" si="342"/>
        <v>0</v>
      </c>
      <c r="BC387" s="228">
        <f t="shared" si="339"/>
        <v>0</v>
      </c>
      <c r="BD387" s="228">
        <f t="shared" si="339"/>
        <v>0</v>
      </c>
      <c r="BE387" s="228">
        <f t="shared" si="339"/>
        <v>0</v>
      </c>
      <c r="BF387" s="228">
        <f t="shared" si="339"/>
        <v>0</v>
      </c>
      <c r="BG387" s="228">
        <f t="shared" si="339"/>
        <v>0</v>
      </c>
      <c r="BH387" s="228">
        <f t="shared" si="339"/>
        <v>0</v>
      </c>
      <c r="BI387" s="228">
        <f t="shared" si="339"/>
        <v>0</v>
      </c>
      <c r="BJ387" s="228">
        <f t="shared" si="339"/>
        <v>0</v>
      </c>
      <c r="BK387" s="228">
        <f t="shared" si="339"/>
        <v>0</v>
      </c>
      <c r="BL387" s="228">
        <f t="shared" si="339"/>
        <v>0</v>
      </c>
      <c r="BM387" s="228">
        <f t="shared" si="339"/>
        <v>0</v>
      </c>
      <c r="BN387" s="228">
        <f t="shared" si="339"/>
        <v>0</v>
      </c>
      <c r="BO387" s="228">
        <f t="shared" si="349"/>
        <v>0</v>
      </c>
      <c r="BP387" s="228">
        <f t="shared" si="349"/>
        <v>0</v>
      </c>
      <c r="BQ387" s="228">
        <f t="shared" si="349"/>
        <v>0</v>
      </c>
      <c r="BR387" s="228">
        <f t="shared" si="349"/>
        <v>0</v>
      </c>
      <c r="BS387" s="228">
        <f t="shared" si="349"/>
        <v>0</v>
      </c>
      <c r="BT387" s="228">
        <f t="shared" si="349"/>
        <v>0</v>
      </c>
      <c r="BU387" s="228">
        <f t="shared" si="349"/>
        <v>0</v>
      </c>
      <c r="BV387" s="228">
        <f t="shared" si="349"/>
        <v>0</v>
      </c>
      <c r="BW387" s="228">
        <f t="shared" si="349"/>
        <v>0</v>
      </c>
      <c r="BX387" s="228">
        <f t="shared" si="349"/>
        <v>0</v>
      </c>
      <c r="BY387" s="228">
        <f t="shared" si="349"/>
        <v>0</v>
      </c>
      <c r="BZ387" s="228">
        <f t="shared" si="349"/>
        <v>0</v>
      </c>
    </row>
    <row r="388" spans="1:78" x14ac:dyDescent="0.2">
      <c r="D388" s="90" t="s">
        <v>0</v>
      </c>
      <c r="E388" s="91">
        <f>SUM(E316:E387)</f>
        <v>1798.3283199999998</v>
      </c>
      <c r="G388" s="69">
        <f>SUM(G316:G387)</f>
        <v>0</v>
      </c>
      <c r="H388" s="69">
        <f t="shared" ref="H388:BN388" si="350">SUM(H316:H387)</f>
        <v>0</v>
      </c>
      <c r="I388" s="69">
        <f t="shared" si="350"/>
        <v>0</v>
      </c>
      <c r="J388" s="69">
        <f t="shared" si="350"/>
        <v>5.7407399999999997</v>
      </c>
      <c r="K388" s="69">
        <f t="shared" si="350"/>
        <v>55.383770000000005</v>
      </c>
      <c r="L388" s="69">
        <f t="shared" si="350"/>
        <v>4.3295300000000028</v>
      </c>
      <c r="M388" s="69">
        <f t="shared" si="350"/>
        <v>32.962579999999996</v>
      </c>
      <c r="N388" s="69">
        <f t="shared" si="350"/>
        <v>28.046889999999998</v>
      </c>
      <c r="O388" s="69">
        <f t="shared" si="350"/>
        <v>59.578969999999998</v>
      </c>
      <c r="P388" s="69">
        <f t="shared" si="350"/>
        <v>77.10263999999998</v>
      </c>
      <c r="Q388" s="69">
        <f t="shared" si="350"/>
        <v>93.348470000000006</v>
      </c>
      <c r="R388" s="69">
        <f t="shared" si="350"/>
        <v>62.951059999999998</v>
      </c>
      <c r="S388" s="69">
        <f t="shared" si="350"/>
        <v>18.929729999999999</v>
      </c>
      <c r="T388" s="69">
        <f t="shared" si="350"/>
        <v>42.115449999999996</v>
      </c>
      <c r="U388" s="69">
        <f t="shared" si="350"/>
        <v>67.640539999999987</v>
      </c>
      <c r="V388" s="69">
        <f t="shared" si="350"/>
        <v>9.6178800000000013</v>
      </c>
      <c r="W388" s="69">
        <f t="shared" si="350"/>
        <v>0.26779000000000003</v>
      </c>
      <c r="X388" s="69">
        <f t="shared" si="350"/>
        <v>0</v>
      </c>
      <c r="Y388" s="69">
        <f t="shared" si="350"/>
        <v>67.782389999999992</v>
      </c>
      <c r="Z388" s="69">
        <f t="shared" si="350"/>
        <v>42.83146</v>
      </c>
      <c r="AA388" s="69">
        <f t="shared" si="350"/>
        <v>85.831199999999995</v>
      </c>
      <c r="AB388" s="69">
        <f t="shared" si="350"/>
        <v>20.083550000000002</v>
      </c>
      <c r="AC388" s="69">
        <f t="shared" si="350"/>
        <v>112.46982</v>
      </c>
      <c r="AD388" s="69">
        <f t="shared" si="350"/>
        <v>29.479959999999998</v>
      </c>
      <c r="AE388" s="69">
        <f t="shared" si="350"/>
        <v>22.147929999999999</v>
      </c>
      <c r="AF388" s="69">
        <f t="shared" si="350"/>
        <v>9.9833600000000011</v>
      </c>
      <c r="AG388" s="69">
        <f t="shared" si="350"/>
        <v>25.87021</v>
      </c>
      <c r="AH388" s="69">
        <f t="shared" si="350"/>
        <v>42.532119999999992</v>
      </c>
      <c r="AI388" s="69">
        <f t="shared" si="350"/>
        <v>131.50372999999999</v>
      </c>
      <c r="AJ388" s="69">
        <f t="shared" si="350"/>
        <v>174.11326000000003</v>
      </c>
      <c r="AK388" s="69">
        <f t="shared" si="350"/>
        <v>85.285899999999998</v>
      </c>
      <c r="AL388" s="69">
        <f t="shared" si="350"/>
        <v>9.278459999999999</v>
      </c>
      <c r="AM388" s="69">
        <f t="shared" si="350"/>
        <v>116.60493</v>
      </c>
      <c r="AN388" s="69">
        <f t="shared" si="350"/>
        <v>44.417620000000007</v>
      </c>
      <c r="AO388" s="69">
        <f t="shared" si="350"/>
        <v>133.09638000000001</v>
      </c>
      <c r="AP388" s="69">
        <f t="shared" si="350"/>
        <v>27</v>
      </c>
      <c r="AQ388" s="69">
        <f t="shared" si="350"/>
        <v>30</v>
      </c>
      <c r="AR388" s="69">
        <f t="shared" si="350"/>
        <v>30</v>
      </c>
      <c r="AS388" s="69">
        <f t="shared" si="350"/>
        <v>0</v>
      </c>
      <c r="AT388" s="69">
        <f t="shared" si="350"/>
        <v>0</v>
      </c>
      <c r="AU388" s="69">
        <f t="shared" si="350"/>
        <v>0</v>
      </c>
      <c r="AV388" s="69">
        <f t="shared" si="350"/>
        <v>0</v>
      </c>
      <c r="AW388" s="69">
        <f t="shared" si="350"/>
        <v>0</v>
      </c>
      <c r="AX388" s="69">
        <f t="shared" si="350"/>
        <v>0</v>
      </c>
      <c r="AY388" s="69">
        <f t="shared" si="350"/>
        <v>0</v>
      </c>
      <c r="AZ388" s="69">
        <f t="shared" si="350"/>
        <v>0</v>
      </c>
      <c r="BA388" s="69">
        <f t="shared" si="350"/>
        <v>0</v>
      </c>
      <c r="BB388" s="69">
        <f t="shared" si="350"/>
        <v>0</v>
      </c>
      <c r="BC388" s="69">
        <f t="shared" si="350"/>
        <v>0</v>
      </c>
      <c r="BD388" s="69">
        <f t="shared" si="350"/>
        <v>0</v>
      </c>
      <c r="BE388" s="69">
        <f t="shared" si="350"/>
        <v>0</v>
      </c>
      <c r="BF388" s="69">
        <f t="shared" si="350"/>
        <v>0</v>
      </c>
      <c r="BG388" s="69">
        <f t="shared" si="350"/>
        <v>0</v>
      </c>
      <c r="BH388" s="69">
        <f t="shared" si="350"/>
        <v>0</v>
      </c>
      <c r="BI388" s="69">
        <f t="shared" si="350"/>
        <v>0</v>
      </c>
      <c r="BJ388" s="69">
        <f t="shared" si="350"/>
        <v>0</v>
      </c>
      <c r="BK388" s="69">
        <f t="shared" si="350"/>
        <v>0</v>
      </c>
      <c r="BL388" s="69">
        <f t="shared" si="350"/>
        <v>0</v>
      </c>
      <c r="BM388" s="69">
        <f t="shared" si="350"/>
        <v>0</v>
      </c>
      <c r="BN388" s="69">
        <f t="shared" si="350"/>
        <v>0</v>
      </c>
      <c r="BO388" s="69">
        <f t="shared" ref="BO388" si="351">SUM(BO316:BO387)</f>
        <v>0</v>
      </c>
      <c r="BP388" s="69">
        <f t="shared" ref="BP388" si="352">SUM(BP316:BP387)</f>
        <v>0</v>
      </c>
      <c r="BQ388" s="69">
        <f t="shared" ref="BQ388" si="353">SUM(BQ316:BQ387)</f>
        <v>0</v>
      </c>
      <c r="BR388" s="69">
        <f t="shared" ref="BR388" si="354">SUM(BR316:BR387)</f>
        <v>0</v>
      </c>
      <c r="BS388" s="69">
        <f t="shared" ref="BS388" si="355">SUM(BS316:BS387)</f>
        <v>0</v>
      </c>
      <c r="BT388" s="69">
        <f t="shared" ref="BT388" si="356">SUM(BT316:BT387)</f>
        <v>0</v>
      </c>
      <c r="BU388" s="69">
        <f t="shared" ref="BU388" si="357">SUM(BU316:BU387)</f>
        <v>0</v>
      </c>
      <c r="BV388" s="69">
        <f t="shared" ref="BV388" si="358">SUM(BV316:BV387)</f>
        <v>0</v>
      </c>
      <c r="BW388" s="69">
        <f t="shared" ref="BW388" si="359">SUM(BW316:BW387)</f>
        <v>0</v>
      </c>
      <c r="BX388" s="69">
        <f t="shared" ref="BX388" si="360">SUM(BX316:BX387)</f>
        <v>0</v>
      </c>
      <c r="BY388" s="69">
        <f t="shared" ref="BY388" si="361">SUM(BY316:BY387)</f>
        <v>0</v>
      </c>
      <c r="BZ388" s="69">
        <f t="shared" ref="BZ388" si="362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2" t="s">
        <v>138</v>
      </c>
      <c r="G391" s="352"/>
      <c r="H391" s="352"/>
      <c r="I391" s="352"/>
      <c r="J391" s="352"/>
      <c r="K391" s="352"/>
      <c r="L391" s="352"/>
      <c r="M391" s="352"/>
    </row>
    <row r="392" spans="1:78" x14ac:dyDescent="0.2">
      <c r="A392" s="7" t="str">
        <f t="shared" ref="A392:A423" si="363">A12</f>
        <v>Roll-in 1</v>
      </c>
      <c r="B392" s="7">
        <f t="shared" ref="B392:B450" si="364">YEAR(D392)</f>
        <v>2019</v>
      </c>
      <c r="C392" s="7">
        <f>C12</f>
        <v>1</v>
      </c>
      <c r="D392" s="165">
        <f>D12</f>
        <v>43496</v>
      </c>
      <c r="E392" s="68">
        <f>+E12+E87+E163-E468</f>
        <v>1523.5275799999999</v>
      </c>
      <c r="F392" s="77"/>
      <c r="G392" s="229">
        <f>IF(AND(G$7&lt;=$B392+$D$4,G$9&gt;=$D392),$E392*HLOOKUP(G$7-$B392+1,INPUTS!$D$63:$X$64,2,FALSE)/IF(G$7=$B392,(13-MONTH($D392)),12),0)</f>
        <v>4.7610236874999998</v>
      </c>
      <c r="H392" s="229">
        <f>IF(AND(H$7&lt;=$B392+$D$4,H$9&gt;=$D392),$E392*HLOOKUP(H$7-$B392+1,INPUTS!$D$63:$X$64,2,FALSE)/IF(H$7=$B392,(13-MONTH($D392)),12),0)</f>
        <v>4.7610236874999998</v>
      </c>
      <c r="I392" s="229">
        <f>IF(AND(I$7&lt;=$B392+$D$4,I$9&gt;=$D392),$E392*HLOOKUP(I$7-$B392+1,INPUTS!$D$63:$X$64,2,FALSE)/IF(I$7=$B392,(13-MONTH($D392)),12),0)</f>
        <v>4.7610236874999998</v>
      </c>
      <c r="J392" s="229">
        <f>IF(AND(J$7&lt;=$B392+$D$4,J$9&gt;=$D392),$E392*HLOOKUP(J$7-$B392+1,INPUTS!$D$63:$X$64,2,FALSE)/IF(J$7=$B392,(13-MONTH($D392)),12),0)</f>
        <v>4.7610236874999998</v>
      </c>
      <c r="K392" s="229">
        <f>IF(AND(K$7&lt;=$B392+$D$4,K$9&gt;=$D392),$E392*HLOOKUP(K$7-$B392+1,INPUTS!$D$63:$X$64,2,FALSE)/IF(K$7=$B392,(13-MONTH($D392)),12),0)</f>
        <v>4.7610236874999998</v>
      </c>
      <c r="L392" s="229">
        <f>IF(AND(L$7&lt;=$B392+$D$4,L$9&gt;=$D392),$E392*HLOOKUP(L$7-$B392+1,INPUTS!$D$63:$X$64,2,FALSE)/IF(L$7=$B392,(13-MONTH($D392)),12),0)</f>
        <v>4.7610236874999998</v>
      </c>
      <c r="M392" s="229">
        <f>IF(AND(M$7&lt;=$B392+$D$4,M$9&gt;=$D392),$E392*HLOOKUP(M$7-$B392+1,INPUTS!$D$63:$X$64,2,FALSE)/IF(M$7=$B392,(13-MONTH($D392)),12),0)</f>
        <v>4.7610236874999998</v>
      </c>
      <c r="N392" s="229">
        <f>IF(AND(N$7&lt;=$B392+$D$4,N$9&gt;=$D392),$E392*HLOOKUP(N$7-$B392+1,INPUTS!$D$63:$X$64,2,FALSE)/IF(N$7=$B392,(13-MONTH($D392)),12),0)</f>
        <v>4.7610236874999998</v>
      </c>
      <c r="O392" s="229">
        <f>IF(AND(O$7&lt;=$B392+$D$4,O$9&gt;=$D392),$E392*HLOOKUP(O$7-$B392+1,INPUTS!$D$63:$X$64,2,FALSE)/IF(O$7=$B392,(13-MONTH($D392)),12),0)</f>
        <v>4.7610236874999998</v>
      </c>
      <c r="P392" s="229">
        <f>IF(AND(P$7&lt;=$B392+$D$4,P$9&gt;=$D392),$E392*HLOOKUP(P$7-$B392+1,INPUTS!$D$63:$X$64,2,FALSE)/IF(P$7=$B392,(13-MONTH($D392)),12),0)</f>
        <v>4.7610236874999998</v>
      </c>
      <c r="Q392" s="229">
        <f>IF(AND(Q$7&lt;=$B392+$D$4,Q$9&gt;=$D392),$E392*HLOOKUP(Q$7-$B392+1,INPUTS!$D$63:$X$64,2,FALSE)/IF(Q$7=$B392,(13-MONTH($D392)),12),0)</f>
        <v>4.7610236874999998</v>
      </c>
      <c r="R392" s="229">
        <f>IF(AND(R$7&lt;=$B392+$D$4,R$9&gt;=$D392),$E392*HLOOKUP(R$7-$B392+1,INPUTS!$D$63:$X$64,2,FALSE)/IF(R$7=$B392,(13-MONTH($D392)),12),0)</f>
        <v>4.7610236874999998</v>
      </c>
      <c r="S392" s="229">
        <f>IF(AND(S$7&lt;=$B392+$D$4,S$9&gt;=$D392),$E392*HLOOKUP(S$7-$B392+1,INPUTS!$D$63:$X$64,2,FALSE)/IF(S$7=$B392,(13-MONTH($D392)),12),0)</f>
        <v>9.1652880000166679</v>
      </c>
      <c r="T392" s="229">
        <f>IF(AND(T$7&lt;=$B392+$D$4,T$9&gt;=$D392),$E392*HLOOKUP(T$7-$B392+1,INPUTS!$D$63:$X$64,2,FALSE)/IF(T$7=$B392,(13-MONTH($D392)),12),0)</f>
        <v>9.1652880000166679</v>
      </c>
      <c r="U392" s="229">
        <f>IF(AND(U$7&lt;=$B392+$D$4,U$9&gt;=$D392),$E392*HLOOKUP(U$7-$B392+1,INPUTS!$D$63:$X$64,2,FALSE)/IF(U$7=$B392,(13-MONTH($D392)),12),0)</f>
        <v>9.1652880000166679</v>
      </c>
      <c r="V392" s="229">
        <f>IF(AND(V$7&lt;=$B392+$D$4,V$9&gt;=$D392),$E392*HLOOKUP(V$7-$B392+1,INPUTS!$D$63:$X$64,2,FALSE)/IF(V$7=$B392,(13-MONTH($D392)),12),0)</f>
        <v>9.1652880000166679</v>
      </c>
      <c r="W392" s="229">
        <f>IF(AND(W$7&lt;=$B392+$D$4,W$9&gt;=$D392),$E392*HLOOKUP(W$7-$B392+1,INPUTS!$D$63:$X$64,2,FALSE)/IF(W$7=$B392,(13-MONTH($D392)),12),0)</f>
        <v>9.1652880000166679</v>
      </c>
      <c r="X392" s="229">
        <f>IF(AND(X$7&lt;=$B392+$D$4,X$9&gt;=$D392),$E392*HLOOKUP(X$7-$B392+1,INPUTS!$D$63:$X$64,2,FALSE)/IF(X$7=$B392,(13-MONTH($D392)),12),0)</f>
        <v>9.1652880000166679</v>
      </c>
      <c r="Y392" s="229">
        <f>IF(AND(Y$7&lt;=$B392+$D$4,Y$9&gt;=$D392),$E392*HLOOKUP(Y$7-$B392+1,INPUTS!$D$63:$X$64,2,FALSE)/IF(Y$7=$B392,(13-MONTH($D392)),12),0)</f>
        <v>9.1652880000166679</v>
      </c>
      <c r="Z392" s="229">
        <f>IF(AND(Z$7&lt;=$B392+$D$4,Z$9&gt;=$D392),$E392*HLOOKUP(Z$7-$B392+1,INPUTS!$D$63:$X$64,2,FALSE)/IF(Z$7=$B392,(13-MONTH($D392)),12),0)</f>
        <v>9.1652880000166679</v>
      </c>
      <c r="AA392" s="229">
        <f>IF(AND(AA$7&lt;=$B392+$D$4,AA$9&gt;=$D392),$E392*HLOOKUP(AA$7-$B392+1,INPUTS!$D$63:$X$64,2,FALSE)/IF(AA$7=$B392,(13-MONTH($D392)),12),0)</f>
        <v>9.1652880000166679</v>
      </c>
      <c r="AB392" s="229">
        <f>IF(AND(AB$7&lt;=$B392+$D$4,AB$9&gt;=$D392),$E392*HLOOKUP(AB$7-$B392+1,INPUTS!$D$63:$X$64,2,FALSE)/IF(AB$7=$B392,(13-MONTH($D392)),12),0)</f>
        <v>9.1652880000166679</v>
      </c>
      <c r="AC392" s="229">
        <f>IF(AND(AC$7&lt;=$B392+$D$4,AC$9&gt;=$D392),$E392*HLOOKUP(AC$7-$B392+1,INPUTS!$D$63:$X$64,2,FALSE)/IF(AC$7=$B392,(13-MONTH($D392)),12),0)</f>
        <v>9.1652880000166679</v>
      </c>
      <c r="AD392" s="229">
        <f>IF(AND(AD$7&lt;=$B392+$D$4,AD$9&gt;=$D392),$E392*HLOOKUP(AD$7-$B392+1,INPUTS!$D$63:$X$64,2,FALSE)/IF(AD$7=$B392,(13-MONTH($D392)),12),0)</f>
        <v>9.1652880000166679</v>
      </c>
      <c r="AE392" s="229">
        <f>IF(AND(AE$7&lt;=$B392+$D$4,AE$9&gt;=$D392),$E392*HLOOKUP(AE$7-$B392+1,INPUTS!$D$63:$X$64,2,FALSE)/IF(AE$7=$B392,(13-MONTH($D392)),12),0)</f>
        <v>8.4771613763833322</v>
      </c>
      <c r="AF392" s="229">
        <f>IF(AND(AF$7&lt;=$B392+$D$4,AF$9&gt;=$D392),$E392*HLOOKUP(AF$7-$B392+1,INPUTS!$D$63:$X$64,2,FALSE)/IF(AF$7=$B392,(13-MONTH($D392)),12),0)</f>
        <v>8.4771613763833322</v>
      </c>
      <c r="AG392" s="229">
        <f>IF(AND(AG$7&lt;=$B392+$D$4,AG$9&gt;=$D392),$E392*HLOOKUP(AG$7-$B392+1,INPUTS!$D$63:$X$64,2,FALSE)/IF(AG$7=$B392,(13-MONTH($D392)),12),0)</f>
        <v>8.4771613763833322</v>
      </c>
      <c r="AH392" s="229">
        <f>IF(AND(AH$7&lt;=$B392+$D$4,AH$9&gt;=$D392),$E392*HLOOKUP(AH$7-$B392+1,INPUTS!$D$63:$X$64,2,FALSE)/IF(AH$7=$B392,(13-MONTH($D392)),12),0)</f>
        <v>8.4771613763833322</v>
      </c>
      <c r="AI392" s="229">
        <f>IF(AND(AI$7&lt;=$B392+$D$4,AI$9&gt;=$D392),$E392*HLOOKUP(AI$7-$B392+1,INPUTS!$D$63:$X$64,2,FALSE)/IF(AI$7=$B392,(13-MONTH($D392)),12),0)</f>
        <v>8.4771613763833322</v>
      </c>
      <c r="AJ392" s="229">
        <f>IF(AND(AJ$7&lt;=$B392+$D$4,AJ$9&gt;=$D392),$E392*HLOOKUP(AJ$7-$B392+1,INPUTS!$D$63:$X$64,2,FALSE)/IF(AJ$7=$B392,(13-MONTH($D392)),12),0)</f>
        <v>8.4771613763833322</v>
      </c>
      <c r="AK392" s="229">
        <f>IF(AND(AK$7&lt;=$B392+$D$4,AK$9&gt;=$D392),$E392*HLOOKUP(AK$7-$B392+1,INPUTS!$D$63:$X$64,2,FALSE)/IF(AK$7=$B392,(13-MONTH($D392)),12),0)</f>
        <v>8.4771613763833322</v>
      </c>
      <c r="AL392" s="229">
        <f>IF(AND(AL$7&lt;=$B392+$D$4,AL$9&gt;=$D392),$E392*HLOOKUP(AL$7-$B392+1,INPUTS!$D$63:$X$64,2,FALSE)/IF(AL$7=$B392,(13-MONTH($D392)),12),0)</f>
        <v>8.4771613763833322</v>
      </c>
      <c r="AM392" s="229">
        <f>IF(AND(AM$7&lt;=$B392+$D$4,AM$9&gt;=$D392),$E392*HLOOKUP(AM$7-$B392+1,INPUTS!$D$63:$X$64,2,FALSE)/IF(AM$7=$B392,(13-MONTH($D392)),12),0)</f>
        <v>8.4771613763833322</v>
      </c>
      <c r="AN392" s="229">
        <f>IF(AND(AN$7&lt;=$B392+$D$4,AN$9&gt;=$D392),$E392*HLOOKUP(AN$7-$B392+1,INPUTS!$D$63:$X$64,2,FALSE)/IF(AN$7=$B392,(13-MONTH($D392)),12),0)</f>
        <v>8.4771613763833322</v>
      </c>
      <c r="AO392" s="229">
        <f>IF(AND(AO$7&lt;=$B392+$D$4,AO$9&gt;=$D392),$E392*HLOOKUP(AO$7-$B392+1,INPUTS!$D$63:$X$64,2,FALSE)/IF(AO$7=$B392,(13-MONTH($D392)),12),0)</f>
        <v>8.4771613763833322</v>
      </c>
      <c r="AP392" s="229">
        <f>IF(AND(AP$7&lt;=$B392+$D$4,AP$9&gt;=$D392),$E392*HLOOKUP(AP$7-$B392+1,INPUTS!$D$63:$X$64,2,FALSE)/IF(AP$7=$B392,(13-MONTH($D392)),12),0)</f>
        <v>8.4771613763833322</v>
      </c>
      <c r="AQ392" s="229">
        <f>IF(AND(AQ$7&lt;=$B392+$D$4,AQ$9&gt;=$D392),$E392*HLOOKUP(AQ$7-$B392+1,INPUTS!$D$63:$X$64,2,FALSE)/IF(AQ$7=$B392,(13-MONTH($D392)),12),0)</f>
        <v>7.8423582180499993</v>
      </c>
      <c r="AR392" s="229">
        <f>IF(AND(AR$7&lt;=$B392+$D$4,AR$9&gt;=$D392),$E392*HLOOKUP(AR$7-$B392+1,INPUTS!$D$63:$X$64,2,FALSE)/IF(AR$7=$B392,(13-MONTH($D392)),12),0)</f>
        <v>7.8423582180499993</v>
      </c>
      <c r="AS392" s="229">
        <f>IF(AND(AS$7&lt;=$B392+$D$4,AS$9&gt;=$D392),$E392*HLOOKUP(AS$7-$B392+1,INPUTS!$D$63:$X$64,2,FALSE)/IF(AS$7=$B392,(13-MONTH($D392)),12),0)</f>
        <v>7.8423582180499993</v>
      </c>
      <c r="AT392" s="229">
        <f>IF(AND(AT$7&lt;=$B392+$D$4,AT$9&gt;=$D392),$E392*HLOOKUP(AT$7-$B392+1,INPUTS!$D$63:$X$64,2,FALSE)/IF(AT$7=$B392,(13-MONTH($D392)),12),0)</f>
        <v>7.8423582180499993</v>
      </c>
      <c r="AU392" s="229">
        <f>IF(AND(AU$7&lt;=$B392+$D$4,AU$9&gt;=$D392),$E392*HLOOKUP(AU$7-$B392+1,INPUTS!$D$63:$X$64,2,FALSE)/IF(AU$7=$B392,(13-MONTH($D392)),12),0)</f>
        <v>7.8423582180499993</v>
      </c>
      <c r="AV392" s="229">
        <f>IF(AND(AV$7&lt;=$B392+$D$4,AV$9&gt;=$D392),$E392*HLOOKUP(AV$7-$B392+1,INPUTS!$D$63:$X$64,2,FALSE)/IF(AV$7=$B392,(13-MONTH($D392)),12),0)</f>
        <v>7.8423582180499993</v>
      </c>
      <c r="AW392" s="229">
        <f>IF(AND(AW$7&lt;=$B392+$D$4,AW$9&gt;=$D392),$E392*HLOOKUP(AW$7-$B392+1,INPUTS!$D$63:$X$64,2,FALSE)/IF(AW$7=$B392,(13-MONTH($D392)),12),0)</f>
        <v>7.8423582180499993</v>
      </c>
      <c r="AX392" s="229">
        <f>IF(AND(AX$7&lt;=$B392+$D$4,AX$9&gt;=$D392),$E392*HLOOKUP(AX$7-$B392+1,INPUTS!$D$63:$X$64,2,FALSE)/IF(AX$7=$B392,(13-MONTH($D392)),12),0)</f>
        <v>7.8423582180499993</v>
      </c>
      <c r="AY392" s="229">
        <f>IF(AND(AY$7&lt;=$B392+$D$4,AY$9&gt;=$D392),$E392*HLOOKUP(AY$7-$B392+1,INPUTS!$D$63:$X$64,2,FALSE)/IF(AY$7=$B392,(13-MONTH($D392)),12),0)</f>
        <v>7.8423582180499993</v>
      </c>
      <c r="AZ392" s="229">
        <f>IF(AND(AZ$7&lt;=$B392+$D$4,AZ$9&gt;=$D392),$E392*HLOOKUP(AZ$7-$B392+1,INPUTS!$D$63:$X$64,2,FALSE)/IF(AZ$7=$B392,(13-MONTH($D392)),12),0)</f>
        <v>7.8423582180499993</v>
      </c>
      <c r="BA392" s="229">
        <f>IF(AND(BA$7&lt;=$B392+$D$4,BA$9&gt;=$D392),$E392*HLOOKUP(BA$7-$B392+1,INPUTS!$D$63:$X$64,2,FALSE)/IF(BA$7=$B392,(13-MONTH($D392)),12),0)</f>
        <v>7.8423582180499993</v>
      </c>
      <c r="BB392" s="229">
        <f>IF(AND(BB$7&lt;=$B392+$D$4,BB$9&gt;=$D392),$E392*HLOOKUP(BB$7-$B392+1,INPUTS!$D$63:$X$64,2,FALSE)/IF(BB$7=$B392,(13-MONTH($D392)),12),0)</f>
        <v>7.8423582180499993</v>
      </c>
      <c r="BC392" s="229">
        <f>IF(AND(BC$7&lt;=$B392+$D$4,BC$9&gt;=$D392),$E392*HLOOKUP(BC$7-$B392+1,INPUTS!$D$63:$X$64,2,FALSE)/IF(BC$7=$B392,(13-MONTH($D392)),12),0)</f>
        <v>7.2532608871166664</v>
      </c>
      <c r="BD392" s="229">
        <f>IF(AND(BD$7&lt;=$B392+$D$4,BD$9&gt;=$D392),$E392*HLOOKUP(BD$7-$B392+1,INPUTS!$D$63:$X$64,2,FALSE)/IF(BD$7=$B392,(13-MONTH($D392)),12),0)</f>
        <v>7.2532608871166664</v>
      </c>
      <c r="BE392" s="229">
        <f>IF(AND(BE$7&lt;=$B392+$D$4,BE$9&gt;=$D392),$E392*HLOOKUP(BE$7-$B392+1,INPUTS!$D$63:$X$64,2,FALSE)/IF(BE$7=$B392,(13-MONTH($D392)),12),0)</f>
        <v>7.2532608871166664</v>
      </c>
      <c r="BF392" s="229">
        <f>IF(AND(BF$7&lt;=$B392+$D$4,BF$9&gt;=$D392),$E392*HLOOKUP(BF$7-$B392+1,INPUTS!$D$63:$X$64,2,FALSE)/IF(BF$7=$B392,(13-MONTH($D392)),12),0)</f>
        <v>7.2532608871166664</v>
      </c>
      <c r="BG392" s="229">
        <f>IF(AND(BG$7&lt;=$B392+$D$4,BG$9&gt;=$D392),$E392*HLOOKUP(BG$7-$B392+1,INPUTS!$D$63:$X$64,2,FALSE)/IF(BG$7=$B392,(13-MONTH($D392)),12),0)</f>
        <v>7.2532608871166664</v>
      </c>
      <c r="BH392" s="229">
        <f>IF(AND(BH$7&lt;=$B392+$D$4,BH$9&gt;=$D392),$E392*HLOOKUP(BH$7-$B392+1,INPUTS!$D$63:$X$64,2,FALSE)/IF(BH$7=$B392,(13-MONTH($D392)),12),0)</f>
        <v>7.2532608871166664</v>
      </c>
      <c r="BI392" s="229">
        <f>IF(AND(BI$7&lt;=$B392+$D$4,BI$9&gt;=$D392),$E392*HLOOKUP(BI$7-$B392+1,INPUTS!$D$63:$X$64,2,FALSE)/IF(BI$7=$B392,(13-MONTH($D392)),12),0)</f>
        <v>7.2532608871166664</v>
      </c>
      <c r="BJ392" s="229">
        <f>IF(AND(BJ$7&lt;=$B392+$D$4,BJ$9&gt;=$D392),$E392*HLOOKUP(BJ$7-$B392+1,INPUTS!$D$63:$X$64,2,FALSE)/IF(BJ$7=$B392,(13-MONTH($D392)),12),0)</f>
        <v>7.2532608871166664</v>
      </c>
      <c r="BK392" s="229">
        <f>IF(AND(BK$7&lt;=$B392+$D$4,BK$9&gt;=$D392),$E392*HLOOKUP(BK$7-$B392+1,INPUTS!$D$63:$X$64,2,FALSE)/IF(BK$7=$B392,(13-MONTH($D392)),12),0)</f>
        <v>7.2532608871166664</v>
      </c>
      <c r="BL392" s="229">
        <f>IF(AND(BL$7&lt;=$B392+$D$4,BL$9&gt;=$D392),$E392*HLOOKUP(BL$7-$B392+1,INPUTS!$D$63:$X$64,2,FALSE)/IF(BL$7=$B392,(13-MONTH($D392)),12),0)</f>
        <v>7.2532608871166664</v>
      </c>
      <c r="BM392" s="229">
        <f>IF(AND(BM$7&lt;=$B392+$D$4,BM$9&gt;=$D392),$E392*HLOOKUP(BM$7-$B392+1,INPUTS!$D$63:$X$64,2,FALSE)/IF(BM$7=$B392,(13-MONTH($D392)),12),0)</f>
        <v>7.2532608871166664</v>
      </c>
      <c r="BN392" s="229">
        <f>IF(AND(BN$7&lt;=$B392+$D$4,BN$9&gt;=$D392),$E392*HLOOKUP(BN$7-$B392+1,INPUTS!$D$63:$X$64,2,FALSE)/IF(BN$7=$B392,(13-MONTH($D392)),12),0)</f>
        <v>7.2532608871166664</v>
      </c>
      <c r="BO392" s="229">
        <f>IF(AND(BO$7&lt;=$B392+$D$4,BO$9&gt;=$D392),$E392*HLOOKUP(BO$7-$B392+1,INPUTS!$D$63:$X$64,2,FALSE)/IF(BO$7=$B392,(13-MONTH($D392)),12),0)</f>
        <v>6.7098693835833325</v>
      </c>
      <c r="BP392" s="229">
        <f>IF(AND(BP$7&lt;=$B392+$D$4,BP$9&gt;=$D392),$E392*HLOOKUP(BP$7-$B392+1,INPUTS!$D$63:$X$64,2,FALSE)/IF(BP$7=$B392,(13-MONTH($D392)),12),0)</f>
        <v>6.7098693835833325</v>
      </c>
      <c r="BQ392" s="229">
        <f>IF(AND(BQ$7&lt;=$B392+$D$4,BQ$9&gt;=$D392),$E392*HLOOKUP(BQ$7-$B392+1,INPUTS!$D$63:$X$64,2,FALSE)/IF(BQ$7=$B392,(13-MONTH($D392)),12),0)</f>
        <v>6.7098693835833325</v>
      </c>
      <c r="BR392" s="229">
        <f>IF(AND(BR$7&lt;=$B392+$D$4,BR$9&gt;=$D392),$E392*HLOOKUP(BR$7-$B392+1,INPUTS!$D$63:$X$64,2,FALSE)/IF(BR$7=$B392,(13-MONTH($D392)),12),0)</f>
        <v>6.7098693835833325</v>
      </c>
      <c r="BS392" s="229">
        <f>IF(AND(BS$7&lt;=$B392+$D$4,BS$9&gt;=$D392),$E392*HLOOKUP(BS$7-$B392+1,INPUTS!$D$63:$X$64,2,FALSE)/IF(BS$7=$B392,(13-MONTH($D392)),12),0)</f>
        <v>6.7098693835833325</v>
      </c>
      <c r="BT392" s="229">
        <f>IF(AND(BT$7&lt;=$B392+$D$4,BT$9&gt;=$D392),$E392*HLOOKUP(BT$7-$B392+1,INPUTS!$D$63:$X$64,2,FALSE)/IF(BT$7=$B392,(13-MONTH($D392)),12),0)</f>
        <v>6.7098693835833325</v>
      </c>
      <c r="BU392" s="229">
        <f>IF(AND(BU$7&lt;=$B392+$D$4,BU$9&gt;=$D392),$E392*HLOOKUP(BU$7-$B392+1,INPUTS!$D$63:$X$64,2,FALSE)/IF(BU$7=$B392,(13-MONTH($D392)),12),0)</f>
        <v>6.7098693835833325</v>
      </c>
      <c r="BV392" s="229">
        <f>IF(AND(BV$7&lt;=$B392+$D$4,BV$9&gt;=$D392),$E392*HLOOKUP(BV$7-$B392+1,INPUTS!$D$63:$X$64,2,FALSE)/IF(BV$7=$B392,(13-MONTH($D392)),12),0)</f>
        <v>6.7098693835833325</v>
      </c>
      <c r="BW392" s="229">
        <f>IF(AND(BW$7&lt;=$B392+$D$4,BW$9&gt;=$D392),$E392*HLOOKUP(BW$7-$B392+1,INPUTS!$D$63:$X$64,2,FALSE)/IF(BW$7=$B392,(13-MONTH($D392)),12),0)</f>
        <v>6.7098693835833325</v>
      </c>
      <c r="BX392" s="229">
        <f>IF(AND(BX$7&lt;=$B392+$D$4,BX$9&gt;=$D392),$E392*HLOOKUP(BX$7-$B392+1,INPUTS!$D$63:$X$64,2,FALSE)/IF(BX$7=$B392,(13-MONTH($D392)),12),0)</f>
        <v>6.7098693835833325</v>
      </c>
      <c r="BY392" s="229">
        <f>IF(AND(BY$7&lt;=$B392+$D$4,BY$9&gt;=$D392),$E392*HLOOKUP(BY$7-$B392+1,INPUTS!$D$63:$X$64,2,FALSE)/IF(BY$7=$B392,(13-MONTH($D392)),12),0)</f>
        <v>6.7098693835833325</v>
      </c>
      <c r="BZ392" s="229">
        <f>IF(AND(BZ$7&lt;=$B392+$D$4,BZ$9&gt;=$D392),$E392*HLOOKUP(BZ$7-$B392+1,INPUTS!$D$63:$X$64,2,FALSE)/IF(BZ$7=$B392,(13-MONTH($D392)),12),0)</f>
        <v>6.7098693835833325</v>
      </c>
    </row>
    <row r="393" spans="1:78" x14ac:dyDescent="0.2">
      <c r="A393" s="7" t="str">
        <f t="shared" si="363"/>
        <v>Roll-in 1</v>
      </c>
      <c r="B393" s="7">
        <f t="shared" si="364"/>
        <v>2019</v>
      </c>
      <c r="C393" s="7">
        <f>C392+1</f>
        <v>2</v>
      </c>
      <c r="D393" s="165">
        <f t="shared" ref="D393:D424" si="365">D13</f>
        <v>43524</v>
      </c>
      <c r="E393" s="68">
        <f t="shared" ref="E393:E456" si="366">+E13+E88+E164-E469</f>
        <v>1490.7900400000003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5.0822387727272735</v>
      </c>
      <c r="I393" s="229">
        <f>IF(AND(I$7&lt;=$B393+$D$4,I$9&gt;=$D393),$E393*HLOOKUP(I$7-$B393+1,INPUTS!$D$63:$X$64,2,FALSE)/IF(I$7=$B393,(13-MONTH($D393)),12),0)</f>
        <v>5.0822387727272735</v>
      </c>
      <c r="J393" s="229">
        <f>IF(AND(J$7&lt;=$B393+$D$4,J$9&gt;=$D393),$E393*HLOOKUP(J$7-$B393+1,INPUTS!$D$63:$X$64,2,FALSE)/IF(J$7=$B393,(13-MONTH($D393)),12),0)</f>
        <v>5.0822387727272735</v>
      </c>
      <c r="K393" s="229">
        <f>IF(AND(K$7&lt;=$B393+$D$4,K$9&gt;=$D393),$E393*HLOOKUP(K$7-$B393+1,INPUTS!$D$63:$X$64,2,FALSE)/IF(K$7=$B393,(13-MONTH($D393)),12),0)</f>
        <v>5.0822387727272735</v>
      </c>
      <c r="L393" s="229">
        <f>IF(AND(L$7&lt;=$B393+$D$4,L$9&gt;=$D393),$E393*HLOOKUP(L$7-$B393+1,INPUTS!$D$63:$X$64,2,FALSE)/IF(L$7=$B393,(13-MONTH($D393)),12),0)</f>
        <v>5.0822387727272735</v>
      </c>
      <c r="M393" s="229">
        <f>IF(AND(M$7&lt;=$B393+$D$4,M$9&gt;=$D393),$E393*HLOOKUP(M$7-$B393+1,INPUTS!$D$63:$X$64,2,FALSE)/IF(M$7=$B393,(13-MONTH($D393)),12),0)</f>
        <v>5.0822387727272735</v>
      </c>
      <c r="N393" s="229">
        <f>IF(AND(N$7&lt;=$B393+$D$4,N$9&gt;=$D393),$E393*HLOOKUP(N$7-$B393+1,INPUTS!$D$63:$X$64,2,FALSE)/IF(N$7=$B393,(13-MONTH($D393)),12),0)</f>
        <v>5.0822387727272735</v>
      </c>
      <c r="O393" s="229">
        <f>IF(AND(O$7&lt;=$B393+$D$4,O$9&gt;=$D393),$E393*HLOOKUP(O$7-$B393+1,INPUTS!$D$63:$X$64,2,FALSE)/IF(O$7=$B393,(13-MONTH($D393)),12),0)</f>
        <v>5.0822387727272735</v>
      </c>
      <c r="P393" s="229">
        <f>IF(AND(P$7&lt;=$B393+$D$4,P$9&gt;=$D393),$E393*HLOOKUP(P$7-$B393+1,INPUTS!$D$63:$X$64,2,FALSE)/IF(P$7=$B393,(13-MONTH($D393)),12),0)</f>
        <v>5.0822387727272735</v>
      </c>
      <c r="Q393" s="229">
        <f>IF(AND(Q$7&lt;=$B393+$D$4,Q$9&gt;=$D393),$E393*HLOOKUP(Q$7-$B393+1,INPUTS!$D$63:$X$64,2,FALSE)/IF(Q$7=$B393,(13-MONTH($D393)),12),0)</f>
        <v>5.0822387727272735</v>
      </c>
      <c r="R393" s="229">
        <f>IF(AND(R$7&lt;=$B393+$D$4,R$9&gt;=$D393),$E393*HLOOKUP(R$7-$B393+1,INPUTS!$D$63:$X$64,2,FALSE)/IF(R$7=$B393,(13-MONTH($D393)),12),0)</f>
        <v>5.0822387727272735</v>
      </c>
      <c r="S393" s="229">
        <f>IF(AND(S$7&lt;=$B393+$D$4,S$9&gt;=$D393),$E393*HLOOKUP(S$7-$B393+1,INPUTS!$D$63:$X$64,2,FALSE)/IF(S$7=$B393,(13-MONTH($D393)),12),0)</f>
        <v>8.9683444156333358</v>
      </c>
      <c r="T393" s="229">
        <f>IF(AND(T$7&lt;=$B393+$D$4,T$9&gt;=$D393),$E393*HLOOKUP(T$7-$B393+1,INPUTS!$D$63:$X$64,2,FALSE)/IF(T$7=$B393,(13-MONTH($D393)),12),0)</f>
        <v>8.9683444156333358</v>
      </c>
      <c r="U393" s="229">
        <f>IF(AND(U$7&lt;=$B393+$D$4,U$9&gt;=$D393),$E393*HLOOKUP(U$7-$B393+1,INPUTS!$D$63:$X$64,2,FALSE)/IF(U$7=$B393,(13-MONTH($D393)),12),0)</f>
        <v>8.9683444156333358</v>
      </c>
      <c r="V393" s="229">
        <f>IF(AND(V$7&lt;=$B393+$D$4,V$9&gt;=$D393),$E393*HLOOKUP(V$7-$B393+1,INPUTS!$D$63:$X$64,2,FALSE)/IF(V$7=$B393,(13-MONTH($D393)),12),0)</f>
        <v>8.9683444156333358</v>
      </c>
      <c r="W393" s="229">
        <f>IF(AND(W$7&lt;=$B393+$D$4,W$9&gt;=$D393),$E393*HLOOKUP(W$7-$B393+1,INPUTS!$D$63:$X$64,2,FALSE)/IF(W$7=$B393,(13-MONTH($D393)),12),0)</f>
        <v>8.9683444156333358</v>
      </c>
      <c r="X393" s="229">
        <f>IF(AND(X$7&lt;=$B393+$D$4,X$9&gt;=$D393),$E393*HLOOKUP(X$7-$B393+1,INPUTS!$D$63:$X$64,2,FALSE)/IF(X$7=$B393,(13-MONTH($D393)),12),0)</f>
        <v>8.9683444156333358</v>
      </c>
      <c r="Y393" s="229">
        <f>IF(AND(Y$7&lt;=$B393+$D$4,Y$9&gt;=$D393),$E393*HLOOKUP(Y$7-$B393+1,INPUTS!$D$63:$X$64,2,FALSE)/IF(Y$7=$B393,(13-MONTH($D393)),12),0)</f>
        <v>8.9683444156333358</v>
      </c>
      <c r="Z393" s="229">
        <f>IF(AND(Z$7&lt;=$B393+$D$4,Z$9&gt;=$D393),$E393*HLOOKUP(Z$7-$B393+1,INPUTS!$D$63:$X$64,2,FALSE)/IF(Z$7=$B393,(13-MONTH($D393)),12),0)</f>
        <v>8.9683444156333358</v>
      </c>
      <c r="AA393" s="229">
        <f>IF(AND(AA$7&lt;=$B393+$D$4,AA$9&gt;=$D393),$E393*HLOOKUP(AA$7-$B393+1,INPUTS!$D$63:$X$64,2,FALSE)/IF(AA$7=$B393,(13-MONTH($D393)),12),0)</f>
        <v>8.9683444156333358</v>
      </c>
      <c r="AB393" s="229">
        <f>IF(AND(AB$7&lt;=$B393+$D$4,AB$9&gt;=$D393),$E393*HLOOKUP(AB$7-$B393+1,INPUTS!$D$63:$X$64,2,FALSE)/IF(AB$7=$B393,(13-MONTH($D393)),12),0)</f>
        <v>8.9683444156333358</v>
      </c>
      <c r="AC393" s="229">
        <f>IF(AND(AC$7&lt;=$B393+$D$4,AC$9&gt;=$D393),$E393*HLOOKUP(AC$7-$B393+1,INPUTS!$D$63:$X$64,2,FALSE)/IF(AC$7=$B393,(13-MONTH($D393)),12),0)</f>
        <v>8.9683444156333358</v>
      </c>
      <c r="AD393" s="229">
        <f>IF(AND(AD$7&lt;=$B393+$D$4,AD$9&gt;=$D393),$E393*HLOOKUP(AD$7-$B393+1,INPUTS!$D$63:$X$64,2,FALSE)/IF(AD$7=$B393,(13-MONTH($D393)),12),0)</f>
        <v>8.9683444156333358</v>
      </c>
      <c r="AE393" s="229">
        <f>IF(AND(AE$7&lt;=$B393+$D$4,AE$9&gt;=$D393),$E393*HLOOKUP(AE$7-$B393+1,INPUTS!$D$63:$X$64,2,FALSE)/IF(AE$7=$B393,(13-MONTH($D393)),12),0)</f>
        <v>8.2950042475666681</v>
      </c>
      <c r="AF393" s="229">
        <f>IF(AND(AF$7&lt;=$B393+$D$4,AF$9&gt;=$D393),$E393*HLOOKUP(AF$7-$B393+1,INPUTS!$D$63:$X$64,2,FALSE)/IF(AF$7=$B393,(13-MONTH($D393)),12),0)</f>
        <v>8.2950042475666681</v>
      </c>
      <c r="AG393" s="229">
        <f>IF(AND(AG$7&lt;=$B393+$D$4,AG$9&gt;=$D393),$E393*HLOOKUP(AG$7-$B393+1,INPUTS!$D$63:$X$64,2,FALSE)/IF(AG$7=$B393,(13-MONTH($D393)),12),0)</f>
        <v>8.2950042475666681</v>
      </c>
      <c r="AH393" s="229">
        <f>IF(AND(AH$7&lt;=$B393+$D$4,AH$9&gt;=$D393),$E393*HLOOKUP(AH$7-$B393+1,INPUTS!$D$63:$X$64,2,FALSE)/IF(AH$7=$B393,(13-MONTH($D393)),12),0)</f>
        <v>8.2950042475666681</v>
      </c>
      <c r="AI393" s="229">
        <f>IF(AND(AI$7&lt;=$B393+$D$4,AI$9&gt;=$D393),$E393*HLOOKUP(AI$7-$B393+1,INPUTS!$D$63:$X$64,2,FALSE)/IF(AI$7=$B393,(13-MONTH($D393)),12),0)</f>
        <v>8.2950042475666681</v>
      </c>
      <c r="AJ393" s="229">
        <f>IF(AND(AJ$7&lt;=$B393+$D$4,AJ$9&gt;=$D393),$E393*HLOOKUP(AJ$7-$B393+1,INPUTS!$D$63:$X$64,2,FALSE)/IF(AJ$7=$B393,(13-MONTH($D393)),12),0)</f>
        <v>8.2950042475666681</v>
      </c>
      <c r="AK393" s="229">
        <f>IF(AND(AK$7&lt;=$B393+$D$4,AK$9&gt;=$D393),$E393*HLOOKUP(AK$7-$B393+1,INPUTS!$D$63:$X$64,2,FALSE)/IF(AK$7=$B393,(13-MONTH($D393)),12),0)</f>
        <v>8.2950042475666681</v>
      </c>
      <c r="AL393" s="229">
        <f>IF(AND(AL$7&lt;=$B393+$D$4,AL$9&gt;=$D393),$E393*HLOOKUP(AL$7-$B393+1,INPUTS!$D$63:$X$64,2,FALSE)/IF(AL$7=$B393,(13-MONTH($D393)),12),0)</f>
        <v>8.2950042475666681</v>
      </c>
      <c r="AM393" s="229">
        <f>IF(AND(AM$7&lt;=$B393+$D$4,AM$9&gt;=$D393),$E393*HLOOKUP(AM$7-$B393+1,INPUTS!$D$63:$X$64,2,FALSE)/IF(AM$7=$B393,(13-MONTH($D393)),12),0)</f>
        <v>8.2950042475666681</v>
      </c>
      <c r="AN393" s="229">
        <f>IF(AND(AN$7&lt;=$B393+$D$4,AN$9&gt;=$D393),$E393*HLOOKUP(AN$7-$B393+1,INPUTS!$D$63:$X$64,2,FALSE)/IF(AN$7=$B393,(13-MONTH($D393)),12),0)</f>
        <v>8.2950042475666681</v>
      </c>
      <c r="AO393" s="229">
        <f>IF(AND(AO$7&lt;=$B393+$D$4,AO$9&gt;=$D393),$E393*HLOOKUP(AO$7-$B393+1,INPUTS!$D$63:$X$64,2,FALSE)/IF(AO$7=$B393,(13-MONTH($D393)),12),0)</f>
        <v>8.2950042475666681</v>
      </c>
      <c r="AP393" s="229">
        <f>IF(AND(AP$7&lt;=$B393+$D$4,AP$9&gt;=$D393),$E393*HLOOKUP(AP$7-$B393+1,INPUTS!$D$63:$X$64,2,FALSE)/IF(AP$7=$B393,(13-MONTH($D393)),12),0)</f>
        <v>8.2950042475666681</v>
      </c>
      <c r="AQ393" s="229">
        <f>IF(AND(AQ$7&lt;=$B393+$D$4,AQ$9&gt;=$D393),$E393*HLOOKUP(AQ$7-$B393+1,INPUTS!$D$63:$X$64,2,FALSE)/IF(AQ$7=$B393,(13-MONTH($D393)),12),0)</f>
        <v>7.6738417309000013</v>
      </c>
      <c r="AR393" s="229">
        <f>IF(AND(AR$7&lt;=$B393+$D$4,AR$9&gt;=$D393),$E393*HLOOKUP(AR$7-$B393+1,INPUTS!$D$63:$X$64,2,FALSE)/IF(AR$7=$B393,(13-MONTH($D393)),12),0)</f>
        <v>7.6738417309000013</v>
      </c>
      <c r="AS393" s="229">
        <f>IF(AND(AS$7&lt;=$B393+$D$4,AS$9&gt;=$D393),$E393*HLOOKUP(AS$7-$B393+1,INPUTS!$D$63:$X$64,2,FALSE)/IF(AS$7=$B393,(13-MONTH($D393)),12),0)</f>
        <v>7.6738417309000013</v>
      </c>
      <c r="AT393" s="229">
        <f>IF(AND(AT$7&lt;=$B393+$D$4,AT$9&gt;=$D393),$E393*HLOOKUP(AT$7-$B393+1,INPUTS!$D$63:$X$64,2,FALSE)/IF(AT$7=$B393,(13-MONTH($D393)),12),0)</f>
        <v>7.6738417309000013</v>
      </c>
      <c r="AU393" s="229">
        <f>IF(AND(AU$7&lt;=$B393+$D$4,AU$9&gt;=$D393),$E393*HLOOKUP(AU$7-$B393+1,INPUTS!$D$63:$X$64,2,FALSE)/IF(AU$7=$B393,(13-MONTH($D393)),12),0)</f>
        <v>7.6738417309000013</v>
      </c>
      <c r="AV393" s="229">
        <f>IF(AND(AV$7&lt;=$B393+$D$4,AV$9&gt;=$D393),$E393*HLOOKUP(AV$7-$B393+1,INPUTS!$D$63:$X$64,2,FALSE)/IF(AV$7=$B393,(13-MONTH($D393)),12),0)</f>
        <v>7.6738417309000013</v>
      </c>
      <c r="AW393" s="229">
        <f>IF(AND(AW$7&lt;=$B393+$D$4,AW$9&gt;=$D393),$E393*HLOOKUP(AW$7-$B393+1,INPUTS!$D$63:$X$64,2,FALSE)/IF(AW$7=$B393,(13-MONTH($D393)),12),0)</f>
        <v>7.6738417309000013</v>
      </c>
      <c r="AX393" s="229">
        <f>IF(AND(AX$7&lt;=$B393+$D$4,AX$9&gt;=$D393),$E393*HLOOKUP(AX$7-$B393+1,INPUTS!$D$63:$X$64,2,FALSE)/IF(AX$7=$B393,(13-MONTH($D393)),12),0)</f>
        <v>7.6738417309000013</v>
      </c>
      <c r="AY393" s="229">
        <f>IF(AND(AY$7&lt;=$B393+$D$4,AY$9&gt;=$D393),$E393*HLOOKUP(AY$7-$B393+1,INPUTS!$D$63:$X$64,2,FALSE)/IF(AY$7=$B393,(13-MONTH($D393)),12),0)</f>
        <v>7.6738417309000013</v>
      </c>
      <c r="AZ393" s="229">
        <f>IF(AND(AZ$7&lt;=$B393+$D$4,AZ$9&gt;=$D393),$E393*HLOOKUP(AZ$7-$B393+1,INPUTS!$D$63:$X$64,2,FALSE)/IF(AZ$7=$B393,(13-MONTH($D393)),12),0)</f>
        <v>7.6738417309000013</v>
      </c>
      <c r="BA393" s="229">
        <f>IF(AND(BA$7&lt;=$B393+$D$4,BA$9&gt;=$D393),$E393*HLOOKUP(BA$7-$B393+1,INPUTS!$D$63:$X$64,2,FALSE)/IF(BA$7=$B393,(13-MONTH($D393)),12),0)</f>
        <v>7.6738417309000013</v>
      </c>
      <c r="BB393" s="229">
        <f>IF(AND(BB$7&lt;=$B393+$D$4,BB$9&gt;=$D393),$E393*HLOOKUP(BB$7-$B393+1,INPUTS!$D$63:$X$64,2,FALSE)/IF(BB$7=$B393,(13-MONTH($D393)),12),0)</f>
        <v>7.6738417309000013</v>
      </c>
      <c r="BC393" s="229">
        <f>IF(AND(BC$7&lt;=$B393+$D$4,BC$9&gt;=$D393),$E393*HLOOKUP(BC$7-$B393+1,INPUTS!$D$63:$X$64,2,FALSE)/IF(BC$7=$B393,(13-MONTH($D393)),12),0)</f>
        <v>7.0974029154333351</v>
      </c>
      <c r="BD393" s="229">
        <f>IF(AND(BD$7&lt;=$B393+$D$4,BD$9&gt;=$D393),$E393*HLOOKUP(BD$7-$B393+1,INPUTS!$D$63:$X$64,2,FALSE)/IF(BD$7=$B393,(13-MONTH($D393)),12),0)</f>
        <v>7.0974029154333351</v>
      </c>
      <c r="BE393" s="229">
        <f>IF(AND(BE$7&lt;=$B393+$D$4,BE$9&gt;=$D393),$E393*HLOOKUP(BE$7-$B393+1,INPUTS!$D$63:$X$64,2,FALSE)/IF(BE$7=$B393,(13-MONTH($D393)),12),0)</f>
        <v>7.0974029154333351</v>
      </c>
      <c r="BF393" s="229">
        <f>IF(AND(BF$7&lt;=$B393+$D$4,BF$9&gt;=$D393),$E393*HLOOKUP(BF$7-$B393+1,INPUTS!$D$63:$X$64,2,FALSE)/IF(BF$7=$B393,(13-MONTH($D393)),12),0)</f>
        <v>7.0974029154333351</v>
      </c>
      <c r="BG393" s="229">
        <f>IF(AND(BG$7&lt;=$B393+$D$4,BG$9&gt;=$D393),$E393*HLOOKUP(BG$7-$B393+1,INPUTS!$D$63:$X$64,2,FALSE)/IF(BG$7=$B393,(13-MONTH($D393)),12),0)</f>
        <v>7.0974029154333351</v>
      </c>
      <c r="BH393" s="229">
        <f>IF(AND(BH$7&lt;=$B393+$D$4,BH$9&gt;=$D393),$E393*HLOOKUP(BH$7-$B393+1,INPUTS!$D$63:$X$64,2,FALSE)/IF(BH$7=$B393,(13-MONTH($D393)),12),0)</f>
        <v>7.0974029154333351</v>
      </c>
      <c r="BI393" s="229">
        <f>IF(AND(BI$7&lt;=$B393+$D$4,BI$9&gt;=$D393),$E393*HLOOKUP(BI$7-$B393+1,INPUTS!$D$63:$X$64,2,FALSE)/IF(BI$7=$B393,(13-MONTH($D393)),12),0)</f>
        <v>7.0974029154333351</v>
      </c>
      <c r="BJ393" s="229">
        <f>IF(AND(BJ$7&lt;=$B393+$D$4,BJ$9&gt;=$D393),$E393*HLOOKUP(BJ$7-$B393+1,INPUTS!$D$63:$X$64,2,FALSE)/IF(BJ$7=$B393,(13-MONTH($D393)),12),0)</f>
        <v>7.0974029154333351</v>
      </c>
      <c r="BK393" s="229">
        <f>IF(AND(BK$7&lt;=$B393+$D$4,BK$9&gt;=$D393),$E393*HLOOKUP(BK$7-$B393+1,INPUTS!$D$63:$X$64,2,FALSE)/IF(BK$7=$B393,(13-MONTH($D393)),12),0)</f>
        <v>7.0974029154333351</v>
      </c>
      <c r="BL393" s="229">
        <f>IF(AND(BL$7&lt;=$B393+$D$4,BL$9&gt;=$D393),$E393*HLOOKUP(BL$7-$B393+1,INPUTS!$D$63:$X$64,2,FALSE)/IF(BL$7=$B393,(13-MONTH($D393)),12),0)</f>
        <v>7.0974029154333351</v>
      </c>
      <c r="BM393" s="229">
        <f>IF(AND(BM$7&lt;=$B393+$D$4,BM$9&gt;=$D393),$E393*HLOOKUP(BM$7-$B393+1,INPUTS!$D$63:$X$64,2,FALSE)/IF(BM$7=$B393,(13-MONTH($D393)),12),0)</f>
        <v>7.0974029154333351</v>
      </c>
      <c r="BN393" s="229">
        <f>IF(AND(BN$7&lt;=$B393+$D$4,BN$9&gt;=$D393),$E393*HLOOKUP(BN$7-$B393+1,INPUTS!$D$63:$X$64,2,FALSE)/IF(BN$7=$B393,(13-MONTH($D393)),12),0)</f>
        <v>7.0974029154333351</v>
      </c>
      <c r="BO393" s="229">
        <f>IF(AND(BO$7&lt;=$B393+$D$4,BO$9&gt;=$D393),$E393*HLOOKUP(BO$7-$B393+1,INPUTS!$D$63:$X$64,2,FALSE)/IF(BO$7=$B393,(13-MONTH($D393)),12),0)</f>
        <v>6.5656878011666677</v>
      </c>
      <c r="BP393" s="229">
        <f>IF(AND(BP$7&lt;=$B393+$D$4,BP$9&gt;=$D393),$E393*HLOOKUP(BP$7-$B393+1,INPUTS!$D$63:$X$64,2,FALSE)/IF(BP$7=$B393,(13-MONTH($D393)),12),0)</f>
        <v>6.5656878011666677</v>
      </c>
      <c r="BQ393" s="229">
        <f>IF(AND(BQ$7&lt;=$B393+$D$4,BQ$9&gt;=$D393),$E393*HLOOKUP(BQ$7-$B393+1,INPUTS!$D$63:$X$64,2,FALSE)/IF(BQ$7=$B393,(13-MONTH($D393)),12),0)</f>
        <v>6.5656878011666677</v>
      </c>
      <c r="BR393" s="229">
        <f>IF(AND(BR$7&lt;=$B393+$D$4,BR$9&gt;=$D393),$E393*HLOOKUP(BR$7-$B393+1,INPUTS!$D$63:$X$64,2,FALSE)/IF(BR$7=$B393,(13-MONTH($D393)),12),0)</f>
        <v>6.5656878011666677</v>
      </c>
      <c r="BS393" s="229">
        <f>IF(AND(BS$7&lt;=$B393+$D$4,BS$9&gt;=$D393),$E393*HLOOKUP(BS$7-$B393+1,INPUTS!$D$63:$X$64,2,FALSE)/IF(BS$7=$B393,(13-MONTH($D393)),12),0)</f>
        <v>6.5656878011666677</v>
      </c>
      <c r="BT393" s="229">
        <f>IF(AND(BT$7&lt;=$B393+$D$4,BT$9&gt;=$D393),$E393*HLOOKUP(BT$7-$B393+1,INPUTS!$D$63:$X$64,2,FALSE)/IF(BT$7=$B393,(13-MONTH($D393)),12),0)</f>
        <v>6.5656878011666677</v>
      </c>
      <c r="BU393" s="229">
        <f>IF(AND(BU$7&lt;=$B393+$D$4,BU$9&gt;=$D393),$E393*HLOOKUP(BU$7-$B393+1,INPUTS!$D$63:$X$64,2,FALSE)/IF(BU$7=$B393,(13-MONTH($D393)),12),0)</f>
        <v>6.5656878011666677</v>
      </c>
      <c r="BV393" s="229">
        <f>IF(AND(BV$7&lt;=$B393+$D$4,BV$9&gt;=$D393),$E393*HLOOKUP(BV$7-$B393+1,INPUTS!$D$63:$X$64,2,FALSE)/IF(BV$7=$B393,(13-MONTH($D393)),12),0)</f>
        <v>6.5656878011666677</v>
      </c>
      <c r="BW393" s="229">
        <f>IF(AND(BW$7&lt;=$B393+$D$4,BW$9&gt;=$D393),$E393*HLOOKUP(BW$7-$B393+1,INPUTS!$D$63:$X$64,2,FALSE)/IF(BW$7=$B393,(13-MONTH($D393)),12),0)</f>
        <v>6.5656878011666677</v>
      </c>
      <c r="BX393" s="229">
        <f>IF(AND(BX$7&lt;=$B393+$D$4,BX$9&gt;=$D393),$E393*HLOOKUP(BX$7-$B393+1,INPUTS!$D$63:$X$64,2,FALSE)/IF(BX$7=$B393,(13-MONTH($D393)),12),0)</f>
        <v>6.5656878011666677</v>
      </c>
      <c r="BY393" s="229">
        <f>IF(AND(BY$7&lt;=$B393+$D$4,BY$9&gt;=$D393),$E393*HLOOKUP(BY$7-$B393+1,INPUTS!$D$63:$X$64,2,FALSE)/IF(BY$7=$B393,(13-MONTH($D393)),12),0)</f>
        <v>6.5656878011666677</v>
      </c>
      <c r="BZ393" s="229">
        <f>IF(AND(BZ$7&lt;=$B393+$D$4,BZ$9&gt;=$D393),$E393*HLOOKUP(BZ$7-$B393+1,INPUTS!$D$63:$X$64,2,FALSE)/IF(BZ$7=$B393,(13-MONTH($D393)),12),0)</f>
        <v>6.5656878011666677</v>
      </c>
    </row>
    <row r="394" spans="1:78" x14ac:dyDescent="0.2">
      <c r="A394" s="7" t="str">
        <f t="shared" si="363"/>
        <v>Roll-in 1</v>
      </c>
      <c r="B394" s="7">
        <f t="shared" si="364"/>
        <v>2019</v>
      </c>
      <c r="C394" s="7">
        <f t="shared" ref="C394:C457" si="367">C393+1</f>
        <v>3</v>
      </c>
      <c r="D394" s="165">
        <f t="shared" si="365"/>
        <v>43555</v>
      </c>
      <c r="E394" s="68">
        <f t="shared" si="366"/>
        <v>4469.9369899999992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16.762263712499994</v>
      </c>
      <c r="J394" s="229">
        <f>IF(AND(J$7&lt;=$B394+$D$4,J$9&gt;=$D394),$E394*HLOOKUP(J$7-$B394+1,INPUTS!$D$63:$X$64,2,FALSE)/IF(J$7=$B394,(13-MONTH($D394)),12),0)</f>
        <v>16.762263712499994</v>
      </c>
      <c r="K394" s="229">
        <f>IF(AND(K$7&lt;=$B394+$D$4,K$9&gt;=$D394),$E394*HLOOKUP(K$7-$B394+1,INPUTS!$D$63:$X$64,2,FALSE)/IF(K$7=$B394,(13-MONTH($D394)),12),0)</f>
        <v>16.762263712499994</v>
      </c>
      <c r="L394" s="229">
        <f>IF(AND(L$7&lt;=$B394+$D$4,L$9&gt;=$D394),$E394*HLOOKUP(L$7-$B394+1,INPUTS!$D$63:$X$64,2,FALSE)/IF(L$7=$B394,(13-MONTH($D394)),12),0)</f>
        <v>16.762263712499994</v>
      </c>
      <c r="M394" s="229">
        <f>IF(AND(M$7&lt;=$B394+$D$4,M$9&gt;=$D394),$E394*HLOOKUP(M$7-$B394+1,INPUTS!$D$63:$X$64,2,FALSE)/IF(M$7=$B394,(13-MONTH($D394)),12),0)</f>
        <v>16.762263712499994</v>
      </c>
      <c r="N394" s="229">
        <f>IF(AND(N$7&lt;=$B394+$D$4,N$9&gt;=$D394),$E394*HLOOKUP(N$7-$B394+1,INPUTS!$D$63:$X$64,2,FALSE)/IF(N$7=$B394,(13-MONTH($D394)),12),0)</f>
        <v>16.762263712499994</v>
      </c>
      <c r="O394" s="229">
        <f>IF(AND(O$7&lt;=$B394+$D$4,O$9&gt;=$D394),$E394*HLOOKUP(O$7-$B394+1,INPUTS!$D$63:$X$64,2,FALSE)/IF(O$7=$B394,(13-MONTH($D394)),12),0)</f>
        <v>16.762263712499994</v>
      </c>
      <c r="P394" s="229">
        <f>IF(AND(P$7&lt;=$B394+$D$4,P$9&gt;=$D394),$E394*HLOOKUP(P$7-$B394+1,INPUTS!$D$63:$X$64,2,FALSE)/IF(P$7=$B394,(13-MONTH($D394)),12),0)</f>
        <v>16.762263712499994</v>
      </c>
      <c r="Q394" s="229">
        <f>IF(AND(Q$7&lt;=$B394+$D$4,Q$9&gt;=$D394),$E394*HLOOKUP(Q$7-$B394+1,INPUTS!$D$63:$X$64,2,FALSE)/IF(Q$7=$B394,(13-MONTH($D394)),12),0)</f>
        <v>16.762263712499994</v>
      </c>
      <c r="R394" s="229">
        <f>IF(AND(R$7&lt;=$B394+$D$4,R$9&gt;=$D394),$E394*HLOOKUP(R$7-$B394+1,INPUTS!$D$63:$X$64,2,FALSE)/IF(R$7=$B394,(13-MONTH($D394)),12),0)</f>
        <v>16.762263712499994</v>
      </c>
      <c r="S394" s="229">
        <f>IF(AND(S$7&lt;=$B394+$D$4,S$9&gt;=$D394),$E394*HLOOKUP(S$7-$B394+1,INPUTS!$D$63:$X$64,2,FALSE)/IF(S$7=$B394,(13-MONTH($D394)),12),0)</f>
        <v>26.890395942341666</v>
      </c>
      <c r="T394" s="229">
        <f>IF(AND(T$7&lt;=$B394+$D$4,T$9&gt;=$D394),$E394*HLOOKUP(T$7-$B394+1,INPUTS!$D$63:$X$64,2,FALSE)/IF(T$7=$B394,(13-MONTH($D394)),12),0)</f>
        <v>26.890395942341666</v>
      </c>
      <c r="U394" s="229">
        <f>IF(AND(U$7&lt;=$B394+$D$4,U$9&gt;=$D394),$E394*HLOOKUP(U$7-$B394+1,INPUTS!$D$63:$X$64,2,FALSE)/IF(U$7=$B394,(13-MONTH($D394)),12),0)</f>
        <v>26.890395942341666</v>
      </c>
      <c r="V394" s="229">
        <f>IF(AND(V$7&lt;=$B394+$D$4,V$9&gt;=$D394),$E394*HLOOKUP(V$7-$B394+1,INPUTS!$D$63:$X$64,2,FALSE)/IF(V$7=$B394,(13-MONTH($D394)),12),0)</f>
        <v>26.890395942341666</v>
      </c>
      <c r="W394" s="229">
        <f>IF(AND(W$7&lt;=$B394+$D$4,W$9&gt;=$D394),$E394*HLOOKUP(W$7-$B394+1,INPUTS!$D$63:$X$64,2,FALSE)/IF(W$7=$B394,(13-MONTH($D394)),12),0)</f>
        <v>26.890395942341666</v>
      </c>
      <c r="X394" s="229">
        <f>IF(AND(X$7&lt;=$B394+$D$4,X$9&gt;=$D394),$E394*HLOOKUP(X$7-$B394+1,INPUTS!$D$63:$X$64,2,FALSE)/IF(X$7=$B394,(13-MONTH($D394)),12),0)</f>
        <v>26.890395942341666</v>
      </c>
      <c r="Y394" s="229">
        <f>IF(AND(Y$7&lt;=$B394+$D$4,Y$9&gt;=$D394),$E394*HLOOKUP(Y$7-$B394+1,INPUTS!$D$63:$X$64,2,FALSE)/IF(Y$7=$B394,(13-MONTH($D394)),12),0)</f>
        <v>26.890395942341666</v>
      </c>
      <c r="Z394" s="229">
        <f>IF(AND(Z$7&lt;=$B394+$D$4,Z$9&gt;=$D394),$E394*HLOOKUP(Z$7-$B394+1,INPUTS!$D$63:$X$64,2,FALSE)/IF(Z$7=$B394,(13-MONTH($D394)),12),0)</f>
        <v>26.890395942341666</v>
      </c>
      <c r="AA394" s="229">
        <f>IF(AND(AA$7&lt;=$B394+$D$4,AA$9&gt;=$D394),$E394*HLOOKUP(AA$7-$B394+1,INPUTS!$D$63:$X$64,2,FALSE)/IF(AA$7=$B394,(13-MONTH($D394)),12),0)</f>
        <v>26.890395942341666</v>
      </c>
      <c r="AB394" s="229">
        <f>IF(AND(AB$7&lt;=$B394+$D$4,AB$9&gt;=$D394),$E394*HLOOKUP(AB$7-$B394+1,INPUTS!$D$63:$X$64,2,FALSE)/IF(AB$7=$B394,(13-MONTH($D394)),12),0)</f>
        <v>26.890395942341666</v>
      </c>
      <c r="AC394" s="229">
        <f>IF(AND(AC$7&lt;=$B394+$D$4,AC$9&gt;=$D394),$E394*HLOOKUP(AC$7-$B394+1,INPUTS!$D$63:$X$64,2,FALSE)/IF(AC$7=$B394,(13-MONTH($D394)),12),0)</f>
        <v>26.890395942341666</v>
      </c>
      <c r="AD394" s="229">
        <f>IF(AND(AD$7&lt;=$B394+$D$4,AD$9&gt;=$D394),$E394*HLOOKUP(AD$7-$B394+1,INPUTS!$D$63:$X$64,2,FALSE)/IF(AD$7=$B394,(13-MONTH($D394)),12),0)</f>
        <v>26.890395942341666</v>
      </c>
      <c r="AE394" s="229">
        <f>IF(AND(AE$7&lt;=$B394+$D$4,AE$9&gt;=$D394),$E394*HLOOKUP(AE$7-$B394+1,INPUTS!$D$63:$X$64,2,FALSE)/IF(AE$7=$B394,(13-MONTH($D394)),12),0)</f>
        <v>24.871474401858325</v>
      </c>
      <c r="AF394" s="229">
        <f>IF(AND(AF$7&lt;=$B394+$D$4,AF$9&gt;=$D394),$E394*HLOOKUP(AF$7-$B394+1,INPUTS!$D$63:$X$64,2,FALSE)/IF(AF$7=$B394,(13-MONTH($D394)),12),0)</f>
        <v>24.871474401858325</v>
      </c>
      <c r="AG394" s="229">
        <f>IF(AND(AG$7&lt;=$B394+$D$4,AG$9&gt;=$D394),$E394*HLOOKUP(AG$7-$B394+1,INPUTS!$D$63:$X$64,2,FALSE)/IF(AG$7=$B394,(13-MONTH($D394)),12),0)</f>
        <v>24.871474401858325</v>
      </c>
      <c r="AH394" s="229">
        <f>IF(AND(AH$7&lt;=$B394+$D$4,AH$9&gt;=$D394),$E394*HLOOKUP(AH$7-$B394+1,INPUTS!$D$63:$X$64,2,FALSE)/IF(AH$7=$B394,(13-MONTH($D394)),12),0)</f>
        <v>24.871474401858325</v>
      </c>
      <c r="AI394" s="229">
        <f>IF(AND(AI$7&lt;=$B394+$D$4,AI$9&gt;=$D394),$E394*HLOOKUP(AI$7-$B394+1,INPUTS!$D$63:$X$64,2,FALSE)/IF(AI$7=$B394,(13-MONTH($D394)),12),0)</f>
        <v>24.871474401858325</v>
      </c>
      <c r="AJ394" s="229">
        <f>IF(AND(AJ$7&lt;=$B394+$D$4,AJ$9&gt;=$D394),$E394*HLOOKUP(AJ$7-$B394+1,INPUTS!$D$63:$X$64,2,FALSE)/IF(AJ$7=$B394,(13-MONTH($D394)),12),0)</f>
        <v>24.871474401858325</v>
      </c>
      <c r="AK394" s="229">
        <f>IF(AND(AK$7&lt;=$B394+$D$4,AK$9&gt;=$D394),$E394*HLOOKUP(AK$7-$B394+1,INPUTS!$D$63:$X$64,2,FALSE)/IF(AK$7=$B394,(13-MONTH($D394)),12),0)</f>
        <v>24.871474401858325</v>
      </c>
      <c r="AL394" s="229">
        <f>IF(AND(AL$7&lt;=$B394+$D$4,AL$9&gt;=$D394),$E394*HLOOKUP(AL$7-$B394+1,INPUTS!$D$63:$X$64,2,FALSE)/IF(AL$7=$B394,(13-MONTH($D394)),12),0)</f>
        <v>24.871474401858325</v>
      </c>
      <c r="AM394" s="229">
        <f>IF(AND(AM$7&lt;=$B394+$D$4,AM$9&gt;=$D394),$E394*HLOOKUP(AM$7-$B394+1,INPUTS!$D$63:$X$64,2,FALSE)/IF(AM$7=$B394,(13-MONTH($D394)),12),0)</f>
        <v>24.871474401858325</v>
      </c>
      <c r="AN394" s="229">
        <f>IF(AND(AN$7&lt;=$B394+$D$4,AN$9&gt;=$D394),$E394*HLOOKUP(AN$7-$B394+1,INPUTS!$D$63:$X$64,2,FALSE)/IF(AN$7=$B394,(13-MONTH($D394)),12),0)</f>
        <v>24.871474401858325</v>
      </c>
      <c r="AO394" s="229">
        <f>IF(AND(AO$7&lt;=$B394+$D$4,AO$9&gt;=$D394),$E394*HLOOKUP(AO$7-$B394+1,INPUTS!$D$63:$X$64,2,FALSE)/IF(AO$7=$B394,(13-MONTH($D394)),12),0)</f>
        <v>24.871474401858325</v>
      </c>
      <c r="AP394" s="229">
        <f>IF(AND(AP$7&lt;=$B394+$D$4,AP$9&gt;=$D394),$E394*HLOOKUP(AP$7-$B394+1,INPUTS!$D$63:$X$64,2,FALSE)/IF(AP$7=$B394,(13-MONTH($D394)),12),0)</f>
        <v>24.871474401858325</v>
      </c>
      <c r="AQ394" s="229">
        <f>IF(AND(AQ$7&lt;=$B394+$D$4,AQ$9&gt;=$D394),$E394*HLOOKUP(AQ$7-$B394+1,INPUTS!$D$63:$X$64,2,FALSE)/IF(AQ$7=$B394,(13-MONTH($D394)),12),0)</f>
        <v>23.009000656024995</v>
      </c>
      <c r="AR394" s="229">
        <f>IF(AND(AR$7&lt;=$B394+$D$4,AR$9&gt;=$D394),$E394*HLOOKUP(AR$7-$B394+1,INPUTS!$D$63:$X$64,2,FALSE)/IF(AR$7=$B394,(13-MONTH($D394)),12),0)</f>
        <v>23.009000656024995</v>
      </c>
      <c r="AS394" s="229">
        <f>IF(AND(AS$7&lt;=$B394+$D$4,AS$9&gt;=$D394),$E394*HLOOKUP(AS$7-$B394+1,INPUTS!$D$63:$X$64,2,FALSE)/IF(AS$7=$B394,(13-MONTH($D394)),12),0)</f>
        <v>23.009000656024995</v>
      </c>
      <c r="AT394" s="229">
        <f>IF(AND(AT$7&lt;=$B394+$D$4,AT$9&gt;=$D394),$E394*HLOOKUP(AT$7-$B394+1,INPUTS!$D$63:$X$64,2,FALSE)/IF(AT$7=$B394,(13-MONTH($D394)),12),0)</f>
        <v>23.009000656024995</v>
      </c>
      <c r="AU394" s="229">
        <f>IF(AND(AU$7&lt;=$B394+$D$4,AU$9&gt;=$D394),$E394*HLOOKUP(AU$7-$B394+1,INPUTS!$D$63:$X$64,2,FALSE)/IF(AU$7=$B394,(13-MONTH($D394)),12),0)</f>
        <v>23.009000656024995</v>
      </c>
      <c r="AV394" s="229">
        <f>IF(AND(AV$7&lt;=$B394+$D$4,AV$9&gt;=$D394),$E394*HLOOKUP(AV$7-$B394+1,INPUTS!$D$63:$X$64,2,FALSE)/IF(AV$7=$B394,(13-MONTH($D394)),12),0)</f>
        <v>23.009000656024995</v>
      </c>
      <c r="AW394" s="229">
        <f>IF(AND(AW$7&lt;=$B394+$D$4,AW$9&gt;=$D394),$E394*HLOOKUP(AW$7-$B394+1,INPUTS!$D$63:$X$64,2,FALSE)/IF(AW$7=$B394,(13-MONTH($D394)),12),0)</f>
        <v>23.009000656024995</v>
      </c>
      <c r="AX394" s="229">
        <f>IF(AND(AX$7&lt;=$B394+$D$4,AX$9&gt;=$D394),$E394*HLOOKUP(AX$7-$B394+1,INPUTS!$D$63:$X$64,2,FALSE)/IF(AX$7=$B394,(13-MONTH($D394)),12),0)</f>
        <v>23.009000656024995</v>
      </c>
      <c r="AY394" s="229">
        <f>IF(AND(AY$7&lt;=$B394+$D$4,AY$9&gt;=$D394),$E394*HLOOKUP(AY$7-$B394+1,INPUTS!$D$63:$X$64,2,FALSE)/IF(AY$7=$B394,(13-MONTH($D394)),12),0)</f>
        <v>23.009000656024995</v>
      </c>
      <c r="AZ394" s="229">
        <f>IF(AND(AZ$7&lt;=$B394+$D$4,AZ$9&gt;=$D394),$E394*HLOOKUP(AZ$7-$B394+1,INPUTS!$D$63:$X$64,2,FALSE)/IF(AZ$7=$B394,(13-MONTH($D394)),12),0)</f>
        <v>23.009000656024995</v>
      </c>
      <c r="BA394" s="229">
        <f>IF(AND(BA$7&lt;=$B394+$D$4,BA$9&gt;=$D394),$E394*HLOOKUP(BA$7-$B394+1,INPUTS!$D$63:$X$64,2,FALSE)/IF(BA$7=$B394,(13-MONTH($D394)),12),0)</f>
        <v>23.009000656024995</v>
      </c>
      <c r="BB394" s="229">
        <f>IF(AND(BB$7&lt;=$B394+$D$4,BB$9&gt;=$D394),$E394*HLOOKUP(BB$7-$B394+1,INPUTS!$D$63:$X$64,2,FALSE)/IF(BB$7=$B394,(13-MONTH($D394)),12),0)</f>
        <v>23.009000656024995</v>
      </c>
      <c r="BC394" s="229">
        <f>IF(AND(BC$7&lt;=$B394+$D$4,BC$9&gt;=$D394),$E394*HLOOKUP(BC$7-$B394+1,INPUTS!$D$63:$X$64,2,FALSE)/IF(BC$7=$B394,(13-MONTH($D394)),12),0)</f>
        <v>21.280625019891662</v>
      </c>
      <c r="BD394" s="229">
        <f>IF(AND(BD$7&lt;=$B394+$D$4,BD$9&gt;=$D394),$E394*HLOOKUP(BD$7-$B394+1,INPUTS!$D$63:$X$64,2,FALSE)/IF(BD$7=$B394,(13-MONTH($D394)),12),0)</f>
        <v>21.280625019891662</v>
      </c>
      <c r="BE394" s="229">
        <f>IF(AND(BE$7&lt;=$B394+$D$4,BE$9&gt;=$D394),$E394*HLOOKUP(BE$7-$B394+1,INPUTS!$D$63:$X$64,2,FALSE)/IF(BE$7=$B394,(13-MONTH($D394)),12),0)</f>
        <v>21.280625019891662</v>
      </c>
      <c r="BF394" s="229">
        <f>IF(AND(BF$7&lt;=$B394+$D$4,BF$9&gt;=$D394),$E394*HLOOKUP(BF$7-$B394+1,INPUTS!$D$63:$X$64,2,FALSE)/IF(BF$7=$B394,(13-MONTH($D394)),12),0)</f>
        <v>21.280625019891662</v>
      </c>
      <c r="BG394" s="229">
        <f>IF(AND(BG$7&lt;=$B394+$D$4,BG$9&gt;=$D394),$E394*HLOOKUP(BG$7-$B394+1,INPUTS!$D$63:$X$64,2,FALSE)/IF(BG$7=$B394,(13-MONTH($D394)),12),0)</f>
        <v>21.280625019891662</v>
      </c>
      <c r="BH394" s="229">
        <f>IF(AND(BH$7&lt;=$B394+$D$4,BH$9&gt;=$D394),$E394*HLOOKUP(BH$7-$B394+1,INPUTS!$D$63:$X$64,2,FALSE)/IF(BH$7=$B394,(13-MONTH($D394)),12),0)</f>
        <v>21.280625019891662</v>
      </c>
      <c r="BI394" s="229">
        <f>IF(AND(BI$7&lt;=$B394+$D$4,BI$9&gt;=$D394),$E394*HLOOKUP(BI$7-$B394+1,INPUTS!$D$63:$X$64,2,FALSE)/IF(BI$7=$B394,(13-MONTH($D394)),12),0)</f>
        <v>21.280625019891662</v>
      </c>
      <c r="BJ394" s="229">
        <f>IF(AND(BJ$7&lt;=$B394+$D$4,BJ$9&gt;=$D394),$E394*HLOOKUP(BJ$7-$B394+1,INPUTS!$D$63:$X$64,2,FALSE)/IF(BJ$7=$B394,(13-MONTH($D394)),12),0)</f>
        <v>21.280625019891662</v>
      </c>
      <c r="BK394" s="229">
        <f>IF(AND(BK$7&lt;=$B394+$D$4,BK$9&gt;=$D394),$E394*HLOOKUP(BK$7-$B394+1,INPUTS!$D$63:$X$64,2,FALSE)/IF(BK$7=$B394,(13-MONTH($D394)),12),0)</f>
        <v>21.280625019891662</v>
      </c>
      <c r="BL394" s="229">
        <f>IF(AND(BL$7&lt;=$B394+$D$4,BL$9&gt;=$D394),$E394*HLOOKUP(BL$7-$B394+1,INPUTS!$D$63:$X$64,2,FALSE)/IF(BL$7=$B394,(13-MONTH($D394)),12),0)</f>
        <v>21.280625019891662</v>
      </c>
      <c r="BM394" s="229">
        <f>IF(AND(BM$7&lt;=$B394+$D$4,BM$9&gt;=$D394),$E394*HLOOKUP(BM$7-$B394+1,INPUTS!$D$63:$X$64,2,FALSE)/IF(BM$7=$B394,(13-MONTH($D394)),12),0)</f>
        <v>21.280625019891662</v>
      </c>
      <c r="BN394" s="229">
        <f>IF(AND(BN$7&lt;=$B394+$D$4,BN$9&gt;=$D394),$E394*HLOOKUP(BN$7-$B394+1,INPUTS!$D$63:$X$64,2,FALSE)/IF(BN$7=$B394,(13-MONTH($D394)),12),0)</f>
        <v>21.280625019891662</v>
      </c>
      <c r="BO394" s="229">
        <f>IF(AND(BO$7&lt;=$B394+$D$4,BO$9&gt;=$D394),$E394*HLOOKUP(BO$7-$B394+1,INPUTS!$D$63:$X$64,2,FALSE)/IF(BO$7=$B394,(13-MONTH($D394)),12),0)</f>
        <v>19.686347493458332</v>
      </c>
      <c r="BP394" s="229">
        <f>IF(AND(BP$7&lt;=$B394+$D$4,BP$9&gt;=$D394),$E394*HLOOKUP(BP$7-$B394+1,INPUTS!$D$63:$X$64,2,FALSE)/IF(BP$7=$B394,(13-MONTH($D394)),12),0)</f>
        <v>19.686347493458332</v>
      </c>
      <c r="BQ394" s="229">
        <f>IF(AND(BQ$7&lt;=$B394+$D$4,BQ$9&gt;=$D394),$E394*HLOOKUP(BQ$7-$B394+1,INPUTS!$D$63:$X$64,2,FALSE)/IF(BQ$7=$B394,(13-MONTH($D394)),12),0)</f>
        <v>19.686347493458332</v>
      </c>
      <c r="BR394" s="229">
        <f>IF(AND(BR$7&lt;=$B394+$D$4,BR$9&gt;=$D394),$E394*HLOOKUP(BR$7-$B394+1,INPUTS!$D$63:$X$64,2,FALSE)/IF(BR$7=$B394,(13-MONTH($D394)),12),0)</f>
        <v>19.686347493458332</v>
      </c>
      <c r="BS394" s="229">
        <f>IF(AND(BS$7&lt;=$B394+$D$4,BS$9&gt;=$D394),$E394*HLOOKUP(BS$7-$B394+1,INPUTS!$D$63:$X$64,2,FALSE)/IF(BS$7=$B394,(13-MONTH($D394)),12),0)</f>
        <v>19.686347493458332</v>
      </c>
      <c r="BT394" s="229">
        <f>IF(AND(BT$7&lt;=$B394+$D$4,BT$9&gt;=$D394),$E394*HLOOKUP(BT$7-$B394+1,INPUTS!$D$63:$X$64,2,FALSE)/IF(BT$7=$B394,(13-MONTH($D394)),12),0)</f>
        <v>19.686347493458332</v>
      </c>
      <c r="BU394" s="229">
        <f>IF(AND(BU$7&lt;=$B394+$D$4,BU$9&gt;=$D394),$E394*HLOOKUP(BU$7-$B394+1,INPUTS!$D$63:$X$64,2,FALSE)/IF(BU$7=$B394,(13-MONTH($D394)),12),0)</f>
        <v>19.686347493458332</v>
      </c>
      <c r="BV394" s="229">
        <f>IF(AND(BV$7&lt;=$B394+$D$4,BV$9&gt;=$D394),$E394*HLOOKUP(BV$7-$B394+1,INPUTS!$D$63:$X$64,2,FALSE)/IF(BV$7=$B394,(13-MONTH($D394)),12),0)</f>
        <v>19.686347493458332</v>
      </c>
      <c r="BW394" s="229">
        <f>IF(AND(BW$7&lt;=$B394+$D$4,BW$9&gt;=$D394),$E394*HLOOKUP(BW$7-$B394+1,INPUTS!$D$63:$X$64,2,FALSE)/IF(BW$7=$B394,(13-MONTH($D394)),12),0)</f>
        <v>19.686347493458332</v>
      </c>
      <c r="BX394" s="229">
        <f>IF(AND(BX$7&lt;=$B394+$D$4,BX$9&gt;=$D394),$E394*HLOOKUP(BX$7-$B394+1,INPUTS!$D$63:$X$64,2,FALSE)/IF(BX$7=$B394,(13-MONTH($D394)),12),0)</f>
        <v>19.686347493458332</v>
      </c>
      <c r="BY394" s="229">
        <f>IF(AND(BY$7&lt;=$B394+$D$4,BY$9&gt;=$D394),$E394*HLOOKUP(BY$7-$B394+1,INPUTS!$D$63:$X$64,2,FALSE)/IF(BY$7=$B394,(13-MONTH($D394)),12),0)</f>
        <v>19.686347493458332</v>
      </c>
      <c r="BZ394" s="229">
        <f>IF(AND(BZ$7&lt;=$B394+$D$4,BZ$9&gt;=$D394),$E394*HLOOKUP(BZ$7-$B394+1,INPUTS!$D$63:$X$64,2,FALSE)/IF(BZ$7=$B394,(13-MONTH($D394)),12),0)</f>
        <v>19.686347493458332</v>
      </c>
    </row>
    <row r="395" spans="1:78" x14ac:dyDescent="0.2">
      <c r="A395" s="7" t="str">
        <f t="shared" si="363"/>
        <v>Roll-in 1</v>
      </c>
      <c r="B395" s="7">
        <f t="shared" si="364"/>
        <v>2019</v>
      </c>
      <c r="C395" s="7">
        <f t="shared" si="367"/>
        <v>4</v>
      </c>
      <c r="D395" s="165">
        <f t="shared" si="365"/>
        <v>43585</v>
      </c>
      <c r="E395" s="68">
        <f t="shared" si="366"/>
        <v>8555.0795399999988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35.646164749999997</v>
      </c>
      <c r="K395" s="229">
        <f>IF(AND(K$7&lt;=$B395+$D$4,K$9&gt;=$D395),$E395*HLOOKUP(K$7-$B395+1,INPUTS!$D$63:$X$64,2,FALSE)/IF(K$7=$B395,(13-MONTH($D395)),12),0)</f>
        <v>35.646164749999997</v>
      </c>
      <c r="L395" s="229">
        <f>IF(AND(L$7&lt;=$B395+$D$4,L$9&gt;=$D395),$E395*HLOOKUP(L$7-$B395+1,INPUTS!$D$63:$X$64,2,FALSE)/IF(L$7=$B395,(13-MONTH($D395)),12),0)</f>
        <v>35.646164749999997</v>
      </c>
      <c r="M395" s="229">
        <f>IF(AND(M$7&lt;=$B395+$D$4,M$9&gt;=$D395),$E395*HLOOKUP(M$7-$B395+1,INPUTS!$D$63:$X$64,2,FALSE)/IF(M$7=$B395,(13-MONTH($D395)),12),0)</f>
        <v>35.646164749999997</v>
      </c>
      <c r="N395" s="229">
        <f>IF(AND(N$7&lt;=$B395+$D$4,N$9&gt;=$D395),$E395*HLOOKUP(N$7-$B395+1,INPUTS!$D$63:$X$64,2,FALSE)/IF(N$7=$B395,(13-MONTH($D395)),12),0)</f>
        <v>35.646164749999997</v>
      </c>
      <c r="O395" s="229">
        <f>IF(AND(O$7&lt;=$B395+$D$4,O$9&gt;=$D395),$E395*HLOOKUP(O$7-$B395+1,INPUTS!$D$63:$X$64,2,FALSE)/IF(O$7=$B395,(13-MONTH($D395)),12),0)</f>
        <v>35.646164749999997</v>
      </c>
      <c r="P395" s="229">
        <f>IF(AND(P$7&lt;=$B395+$D$4,P$9&gt;=$D395),$E395*HLOOKUP(P$7-$B395+1,INPUTS!$D$63:$X$64,2,FALSE)/IF(P$7=$B395,(13-MONTH($D395)),12),0)</f>
        <v>35.646164749999997</v>
      </c>
      <c r="Q395" s="229">
        <f>IF(AND(Q$7&lt;=$B395+$D$4,Q$9&gt;=$D395),$E395*HLOOKUP(Q$7-$B395+1,INPUTS!$D$63:$X$64,2,FALSE)/IF(Q$7=$B395,(13-MONTH($D395)),12),0)</f>
        <v>35.646164749999997</v>
      </c>
      <c r="R395" s="229">
        <f>IF(AND(R$7&lt;=$B395+$D$4,R$9&gt;=$D395),$E395*HLOOKUP(R$7-$B395+1,INPUTS!$D$63:$X$64,2,FALSE)/IF(R$7=$B395,(13-MONTH($D395)),12),0)</f>
        <v>35.646164749999997</v>
      </c>
      <c r="S395" s="229">
        <f>IF(AND(S$7&lt;=$B395+$D$4,S$9&gt;=$D395),$E395*HLOOKUP(S$7-$B395+1,INPUTS!$D$63:$X$64,2,FALSE)/IF(S$7=$B395,(13-MONTH($D395)),12),0)</f>
        <v>51.465932666050001</v>
      </c>
      <c r="T395" s="229">
        <f>IF(AND(T$7&lt;=$B395+$D$4,T$9&gt;=$D395),$E395*HLOOKUP(T$7-$B395+1,INPUTS!$D$63:$X$64,2,FALSE)/IF(T$7=$B395,(13-MONTH($D395)),12),0)</f>
        <v>51.465932666050001</v>
      </c>
      <c r="U395" s="229">
        <f>IF(AND(U$7&lt;=$B395+$D$4,U$9&gt;=$D395),$E395*HLOOKUP(U$7-$B395+1,INPUTS!$D$63:$X$64,2,FALSE)/IF(U$7=$B395,(13-MONTH($D395)),12),0)</f>
        <v>51.465932666050001</v>
      </c>
      <c r="V395" s="229">
        <f>IF(AND(V$7&lt;=$B395+$D$4,V$9&gt;=$D395),$E395*HLOOKUP(V$7-$B395+1,INPUTS!$D$63:$X$64,2,FALSE)/IF(V$7=$B395,(13-MONTH($D395)),12),0)</f>
        <v>51.465932666050001</v>
      </c>
      <c r="W395" s="229">
        <f>IF(AND(W$7&lt;=$B395+$D$4,W$9&gt;=$D395),$E395*HLOOKUP(W$7-$B395+1,INPUTS!$D$63:$X$64,2,FALSE)/IF(W$7=$B395,(13-MONTH($D395)),12),0)</f>
        <v>51.465932666050001</v>
      </c>
      <c r="X395" s="229">
        <f>IF(AND(X$7&lt;=$B395+$D$4,X$9&gt;=$D395),$E395*HLOOKUP(X$7-$B395+1,INPUTS!$D$63:$X$64,2,FALSE)/IF(X$7=$B395,(13-MONTH($D395)),12),0)</f>
        <v>51.465932666050001</v>
      </c>
      <c r="Y395" s="229">
        <f>IF(AND(Y$7&lt;=$B395+$D$4,Y$9&gt;=$D395),$E395*HLOOKUP(Y$7-$B395+1,INPUTS!$D$63:$X$64,2,FALSE)/IF(Y$7=$B395,(13-MONTH($D395)),12),0)</f>
        <v>51.465932666050001</v>
      </c>
      <c r="Z395" s="229">
        <f>IF(AND(Z$7&lt;=$B395+$D$4,Z$9&gt;=$D395),$E395*HLOOKUP(Z$7-$B395+1,INPUTS!$D$63:$X$64,2,FALSE)/IF(Z$7=$B395,(13-MONTH($D395)),12),0)</f>
        <v>51.465932666050001</v>
      </c>
      <c r="AA395" s="229">
        <f>IF(AND(AA$7&lt;=$B395+$D$4,AA$9&gt;=$D395),$E395*HLOOKUP(AA$7-$B395+1,INPUTS!$D$63:$X$64,2,FALSE)/IF(AA$7=$B395,(13-MONTH($D395)),12),0)</f>
        <v>51.465932666050001</v>
      </c>
      <c r="AB395" s="229">
        <f>IF(AND(AB$7&lt;=$B395+$D$4,AB$9&gt;=$D395),$E395*HLOOKUP(AB$7-$B395+1,INPUTS!$D$63:$X$64,2,FALSE)/IF(AB$7=$B395,(13-MONTH($D395)),12),0)</f>
        <v>51.465932666050001</v>
      </c>
      <c r="AC395" s="229">
        <f>IF(AND(AC$7&lt;=$B395+$D$4,AC$9&gt;=$D395),$E395*HLOOKUP(AC$7-$B395+1,INPUTS!$D$63:$X$64,2,FALSE)/IF(AC$7=$B395,(13-MONTH($D395)),12),0)</f>
        <v>51.465932666050001</v>
      </c>
      <c r="AD395" s="229">
        <f>IF(AND(AD$7&lt;=$B395+$D$4,AD$9&gt;=$D395),$E395*HLOOKUP(AD$7-$B395+1,INPUTS!$D$63:$X$64,2,FALSE)/IF(AD$7=$B395,(13-MONTH($D395)),12),0)</f>
        <v>51.465932666050001</v>
      </c>
      <c r="AE395" s="229">
        <f>IF(AND(AE$7&lt;=$B395+$D$4,AE$9&gt;=$D395),$E395*HLOOKUP(AE$7-$B395+1,INPUTS!$D$63:$X$64,2,FALSE)/IF(AE$7=$B395,(13-MONTH($D395)),12),0)</f>
        <v>47.601888407149993</v>
      </c>
      <c r="AF395" s="229">
        <f>IF(AND(AF$7&lt;=$B395+$D$4,AF$9&gt;=$D395),$E395*HLOOKUP(AF$7-$B395+1,INPUTS!$D$63:$X$64,2,FALSE)/IF(AF$7=$B395,(13-MONTH($D395)),12),0)</f>
        <v>47.601888407149993</v>
      </c>
      <c r="AG395" s="229">
        <f>IF(AND(AG$7&lt;=$B395+$D$4,AG$9&gt;=$D395),$E395*HLOOKUP(AG$7-$B395+1,INPUTS!$D$63:$X$64,2,FALSE)/IF(AG$7=$B395,(13-MONTH($D395)),12),0)</f>
        <v>47.601888407149993</v>
      </c>
      <c r="AH395" s="229">
        <f>IF(AND(AH$7&lt;=$B395+$D$4,AH$9&gt;=$D395),$E395*HLOOKUP(AH$7-$B395+1,INPUTS!$D$63:$X$64,2,FALSE)/IF(AH$7=$B395,(13-MONTH($D395)),12),0)</f>
        <v>47.601888407149993</v>
      </c>
      <c r="AI395" s="229">
        <f>IF(AND(AI$7&lt;=$B395+$D$4,AI$9&gt;=$D395),$E395*HLOOKUP(AI$7-$B395+1,INPUTS!$D$63:$X$64,2,FALSE)/IF(AI$7=$B395,(13-MONTH($D395)),12),0)</f>
        <v>47.601888407149993</v>
      </c>
      <c r="AJ395" s="229">
        <f>IF(AND(AJ$7&lt;=$B395+$D$4,AJ$9&gt;=$D395),$E395*HLOOKUP(AJ$7-$B395+1,INPUTS!$D$63:$X$64,2,FALSE)/IF(AJ$7=$B395,(13-MONTH($D395)),12),0)</f>
        <v>47.601888407149993</v>
      </c>
      <c r="AK395" s="229">
        <f>IF(AND(AK$7&lt;=$B395+$D$4,AK$9&gt;=$D395),$E395*HLOOKUP(AK$7-$B395+1,INPUTS!$D$63:$X$64,2,FALSE)/IF(AK$7=$B395,(13-MONTH($D395)),12),0)</f>
        <v>47.601888407149993</v>
      </c>
      <c r="AL395" s="229">
        <f>IF(AND(AL$7&lt;=$B395+$D$4,AL$9&gt;=$D395),$E395*HLOOKUP(AL$7-$B395+1,INPUTS!$D$63:$X$64,2,FALSE)/IF(AL$7=$B395,(13-MONTH($D395)),12),0)</f>
        <v>47.601888407149993</v>
      </c>
      <c r="AM395" s="229">
        <f>IF(AND(AM$7&lt;=$B395+$D$4,AM$9&gt;=$D395),$E395*HLOOKUP(AM$7-$B395+1,INPUTS!$D$63:$X$64,2,FALSE)/IF(AM$7=$B395,(13-MONTH($D395)),12),0)</f>
        <v>47.601888407149993</v>
      </c>
      <c r="AN395" s="229">
        <f>IF(AND(AN$7&lt;=$B395+$D$4,AN$9&gt;=$D395),$E395*HLOOKUP(AN$7-$B395+1,INPUTS!$D$63:$X$64,2,FALSE)/IF(AN$7=$B395,(13-MONTH($D395)),12),0)</f>
        <v>47.601888407149993</v>
      </c>
      <c r="AO395" s="229">
        <f>IF(AND(AO$7&lt;=$B395+$D$4,AO$9&gt;=$D395),$E395*HLOOKUP(AO$7-$B395+1,INPUTS!$D$63:$X$64,2,FALSE)/IF(AO$7=$B395,(13-MONTH($D395)),12),0)</f>
        <v>47.601888407149993</v>
      </c>
      <c r="AP395" s="229">
        <f>IF(AND(AP$7&lt;=$B395+$D$4,AP$9&gt;=$D395),$E395*HLOOKUP(AP$7-$B395+1,INPUTS!$D$63:$X$64,2,FALSE)/IF(AP$7=$B395,(13-MONTH($D395)),12),0)</f>
        <v>47.601888407149993</v>
      </c>
      <c r="AQ395" s="229">
        <f>IF(AND(AQ$7&lt;=$B395+$D$4,AQ$9&gt;=$D395),$E395*HLOOKUP(AQ$7-$B395+1,INPUTS!$D$63:$X$64,2,FALSE)/IF(AQ$7=$B395,(13-MONTH($D395)),12),0)</f>
        <v>44.037271932149991</v>
      </c>
      <c r="AR395" s="229">
        <f>IF(AND(AR$7&lt;=$B395+$D$4,AR$9&gt;=$D395),$E395*HLOOKUP(AR$7-$B395+1,INPUTS!$D$63:$X$64,2,FALSE)/IF(AR$7=$B395,(13-MONTH($D395)),12),0)</f>
        <v>44.037271932149991</v>
      </c>
      <c r="AS395" s="229">
        <f>IF(AND(AS$7&lt;=$B395+$D$4,AS$9&gt;=$D395),$E395*HLOOKUP(AS$7-$B395+1,INPUTS!$D$63:$X$64,2,FALSE)/IF(AS$7=$B395,(13-MONTH($D395)),12),0)</f>
        <v>44.037271932149991</v>
      </c>
      <c r="AT395" s="229">
        <f>IF(AND(AT$7&lt;=$B395+$D$4,AT$9&gt;=$D395),$E395*HLOOKUP(AT$7-$B395+1,INPUTS!$D$63:$X$64,2,FALSE)/IF(AT$7=$B395,(13-MONTH($D395)),12),0)</f>
        <v>44.037271932149991</v>
      </c>
      <c r="AU395" s="229">
        <f>IF(AND(AU$7&lt;=$B395+$D$4,AU$9&gt;=$D395),$E395*HLOOKUP(AU$7-$B395+1,INPUTS!$D$63:$X$64,2,FALSE)/IF(AU$7=$B395,(13-MONTH($D395)),12),0)</f>
        <v>44.037271932149991</v>
      </c>
      <c r="AV395" s="229">
        <f>IF(AND(AV$7&lt;=$B395+$D$4,AV$9&gt;=$D395),$E395*HLOOKUP(AV$7-$B395+1,INPUTS!$D$63:$X$64,2,FALSE)/IF(AV$7=$B395,(13-MONTH($D395)),12),0)</f>
        <v>44.037271932149991</v>
      </c>
      <c r="AW395" s="229">
        <f>IF(AND(AW$7&lt;=$B395+$D$4,AW$9&gt;=$D395),$E395*HLOOKUP(AW$7-$B395+1,INPUTS!$D$63:$X$64,2,FALSE)/IF(AW$7=$B395,(13-MONTH($D395)),12),0)</f>
        <v>44.037271932149991</v>
      </c>
      <c r="AX395" s="229">
        <f>IF(AND(AX$7&lt;=$B395+$D$4,AX$9&gt;=$D395),$E395*HLOOKUP(AX$7-$B395+1,INPUTS!$D$63:$X$64,2,FALSE)/IF(AX$7=$B395,(13-MONTH($D395)),12),0)</f>
        <v>44.037271932149991</v>
      </c>
      <c r="AY395" s="229">
        <f>IF(AND(AY$7&lt;=$B395+$D$4,AY$9&gt;=$D395),$E395*HLOOKUP(AY$7-$B395+1,INPUTS!$D$63:$X$64,2,FALSE)/IF(AY$7=$B395,(13-MONTH($D395)),12),0)</f>
        <v>44.037271932149991</v>
      </c>
      <c r="AZ395" s="229">
        <f>IF(AND(AZ$7&lt;=$B395+$D$4,AZ$9&gt;=$D395),$E395*HLOOKUP(AZ$7-$B395+1,INPUTS!$D$63:$X$64,2,FALSE)/IF(AZ$7=$B395,(13-MONTH($D395)),12),0)</f>
        <v>44.037271932149991</v>
      </c>
      <c r="BA395" s="229">
        <f>IF(AND(BA$7&lt;=$B395+$D$4,BA$9&gt;=$D395),$E395*HLOOKUP(BA$7-$B395+1,INPUTS!$D$63:$X$64,2,FALSE)/IF(BA$7=$B395,(13-MONTH($D395)),12),0)</f>
        <v>44.037271932149991</v>
      </c>
      <c r="BB395" s="229">
        <f>IF(AND(BB$7&lt;=$B395+$D$4,BB$9&gt;=$D395),$E395*HLOOKUP(BB$7-$B395+1,INPUTS!$D$63:$X$64,2,FALSE)/IF(BB$7=$B395,(13-MONTH($D395)),12),0)</f>
        <v>44.037271932149991</v>
      </c>
      <c r="BC395" s="229">
        <f>IF(AND(BC$7&lt;=$B395+$D$4,BC$9&gt;=$D395),$E395*HLOOKUP(BC$7-$B395+1,INPUTS!$D$63:$X$64,2,FALSE)/IF(BC$7=$B395,(13-MONTH($D395)),12),0)</f>
        <v>40.729307843349993</v>
      </c>
      <c r="BD395" s="229">
        <f>IF(AND(BD$7&lt;=$B395+$D$4,BD$9&gt;=$D395),$E395*HLOOKUP(BD$7-$B395+1,INPUTS!$D$63:$X$64,2,FALSE)/IF(BD$7=$B395,(13-MONTH($D395)),12),0)</f>
        <v>40.729307843349993</v>
      </c>
      <c r="BE395" s="229">
        <f>IF(AND(BE$7&lt;=$B395+$D$4,BE$9&gt;=$D395),$E395*HLOOKUP(BE$7-$B395+1,INPUTS!$D$63:$X$64,2,FALSE)/IF(BE$7=$B395,(13-MONTH($D395)),12),0)</f>
        <v>40.729307843349993</v>
      </c>
      <c r="BF395" s="229">
        <f>IF(AND(BF$7&lt;=$B395+$D$4,BF$9&gt;=$D395),$E395*HLOOKUP(BF$7-$B395+1,INPUTS!$D$63:$X$64,2,FALSE)/IF(BF$7=$B395,(13-MONTH($D395)),12),0)</f>
        <v>40.729307843349993</v>
      </c>
      <c r="BG395" s="229">
        <f>IF(AND(BG$7&lt;=$B395+$D$4,BG$9&gt;=$D395),$E395*HLOOKUP(BG$7-$B395+1,INPUTS!$D$63:$X$64,2,FALSE)/IF(BG$7=$B395,(13-MONTH($D395)),12),0)</f>
        <v>40.729307843349993</v>
      </c>
      <c r="BH395" s="229">
        <f>IF(AND(BH$7&lt;=$B395+$D$4,BH$9&gt;=$D395),$E395*HLOOKUP(BH$7-$B395+1,INPUTS!$D$63:$X$64,2,FALSE)/IF(BH$7=$B395,(13-MONTH($D395)),12),0)</f>
        <v>40.729307843349993</v>
      </c>
      <c r="BI395" s="229">
        <f>IF(AND(BI$7&lt;=$B395+$D$4,BI$9&gt;=$D395),$E395*HLOOKUP(BI$7-$B395+1,INPUTS!$D$63:$X$64,2,FALSE)/IF(BI$7=$B395,(13-MONTH($D395)),12),0)</f>
        <v>40.729307843349993</v>
      </c>
      <c r="BJ395" s="229">
        <f>IF(AND(BJ$7&lt;=$B395+$D$4,BJ$9&gt;=$D395),$E395*HLOOKUP(BJ$7-$B395+1,INPUTS!$D$63:$X$64,2,FALSE)/IF(BJ$7=$B395,(13-MONTH($D395)),12),0)</f>
        <v>40.729307843349993</v>
      </c>
      <c r="BK395" s="229">
        <f>IF(AND(BK$7&lt;=$B395+$D$4,BK$9&gt;=$D395),$E395*HLOOKUP(BK$7-$B395+1,INPUTS!$D$63:$X$64,2,FALSE)/IF(BK$7=$B395,(13-MONTH($D395)),12),0)</f>
        <v>40.729307843349993</v>
      </c>
      <c r="BL395" s="229">
        <f>IF(AND(BL$7&lt;=$B395+$D$4,BL$9&gt;=$D395),$E395*HLOOKUP(BL$7-$B395+1,INPUTS!$D$63:$X$64,2,FALSE)/IF(BL$7=$B395,(13-MONTH($D395)),12),0)</f>
        <v>40.729307843349993</v>
      </c>
      <c r="BM395" s="229">
        <f>IF(AND(BM$7&lt;=$B395+$D$4,BM$9&gt;=$D395),$E395*HLOOKUP(BM$7-$B395+1,INPUTS!$D$63:$X$64,2,FALSE)/IF(BM$7=$B395,(13-MONTH($D395)),12),0)</f>
        <v>40.729307843349993</v>
      </c>
      <c r="BN395" s="229">
        <f>IF(AND(BN$7&lt;=$B395+$D$4,BN$9&gt;=$D395),$E395*HLOOKUP(BN$7-$B395+1,INPUTS!$D$63:$X$64,2,FALSE)/IF(BN$7=$B395,(13-MONTH($D395)),12),0)</f>
        <v>40.729307843349993</v>
      </c>
      <c r="BO395" s="229">
        <f>IF(AND(BO$7&lt;=$B395+$D$4,BO$9&gt;=$D395),$E395*HLOOKUP(BO$7-$B395+1,INPUTS!$D$63:$X$64,2,FALSE)/IF(BO$7=$B395,(13-MONTH($D395)),12),0)</f>
        <v>37.677996140749997</v>
      </c>
      <c r="BP395" s="229">
        <f>IF(AND(BP$7&lt;=$B395+$D$4,BP$9&gt;=$D395),$E395*HLOOKUP(BP$7-$B395+1,INPUTS!$D$63:$X$64,2,FALSE)/IF(BP$7=$B395,(13-MONTH($D395)),12),0)</f>
        <v>37.677996140749997</v>
      </c>
      <c r="BQ395" s="229">
        <f>IF(AND(BQ$7&lt;=$B395+$D$4,BQ$9&gt;=$D395),$E395*HLOOKUP(BQ$7-$B395+1,INPUTS!$D$63:$X$64,2,FALSE)/IF(BQ$7=$B395,(13-MONTH($D395)),12),0)</f>
        <v>37.677996140749997</v>
      </c>
      <c r="BR395" s="229">
        <f>IF(AND(BR$7&lt;=$B395+$D$4,BR$9&gt;=$D395),$E395*HLOOKUP(BR$7-$B395+1,INPUTS!$D$63:$X$64,2,FALSE)/IF(BR$7=$B395,(13-MONTH($D395)),12),0)</f>
        <v>37.677996140749997</v>
      </c>
      <c r="BS395" s="229">
        <f>IF(AND(BS$7&lt;=$B395+$D$4,BS$9&gt;=$D395),$E395*HLOOKUP(BS$7-$B395+1,INPUTS!$D$63:$X$64,2,FALSE)/IF(BS$7=$B395,(13-MONTH($D395)),12),0)</f>
        <v>37.677996140749997</v>
      </c>
      <c r="BT395" s="229">
        <f>IF(AND(BT$7&lt;=$B395+$D$4,BT$9&gt;=$D395),$E395*HLOOKUP(BT$7-$B395+1,INPUTS!$D$63:$X$64,2,FALSE)/IF(BT$7=$B395,(13-MONTH($D395)),12),0)</f>
        <v>37.677996140749997</v>
      </c>
      <c r="BU395" s="229">
        <f>IF(AND(BU$7&lt;=$B395+$D$4,BU$9&gt;=$D395),$E395*HLOOKUP(BU$7-$B395+1,INPUTS!$D$63:$X$64,2,FALSE)/IF(BU$7=$B395,(13-MONTH($D395)),12),0)</f>
        <v>37.677996140749997</v>
      </c>
      <c r="BV395" s="229">
        <f>IF(AND(BV$7&lt;=$B395+$D$4,BV$9&gt;=$D395),$E395*HLOOKUP(BV$7-$B395+1,INPUTS!$D$63:$X$64,2,FALSE)/IF(BV$7=$B395,(13-MONTH($D395)),12),0)</f>
        <v>37.677996140749997</v>
      </c>
      <c r="BW395" s="229">
        <f>IF(AND(BW$7&lt;=$B395+$D$4,BW$9&gt;=$D395),$E395*HLOOKUP(BW$7-$B395+1,INPUTS!$D$63:$X$64,2,FALSE)/IF(BW$7=$B395,(13-MONTH($D395)),12),0)</f>
        <v>37.677996140749997</v>
      </c>
      <c r="BX395" s="229">
        <f>IF(AND(BX$7&lt;=$B395+$D$4,BX$9&gt;=$D395),$E395*HLOOKUP(BX$7-$B395+1,INPUTS!$D$63:$X$64,2,FALSE)/IF(BX$7=$B395,(13-MONTH($D395)),12),0)</f>
        <v>37.677996140749997</v>
      </c>
      <c r="BY395" s="229">
        <f>IF(AND(BY$7&lt;=$B395+$D$4,BY$9&gt;=$D395),$E395*HLOOKUP(BY$7-$B395+1,INPUTS!$D$63:$X$64,2,FALSE)/IF(BY$7=$B395,(13-MONTH($D395)),12),0)</f>
        <v>37.677996140749997</v>
      </c>
      <c r="BZ395" s="229">
        <f>IF(AND(BZ$7&lt;=$B395+$D$4,BZ$9&gt;=$D395),$E395*HLOOKUP(BZ$7-$B395+1,INPUTS!$D$63:$X$64,2,FALSE)/IF(BZ$7=$B395,(13-MONTH($D395)),12),0)</f>
        <v>37.677996140749997</v>
      </c>
    </row>
    <row r="396" spans="1:78" x14ac:dyDescent="0.2">
      <c r="A396" s="7" t="str">
        <f t="shared" si="363"/>
        <v>Roll-in 1</v>
      </c>
      <c r="B396" s="7">
        <f t="shared" si="364"/>
        <v>2019</v>
      </c>
      <c r="C396" s="7">
        <f t="shared" si="367"/>
        <v>5</v>
      </c>
      <c r="D396" s="165">
        <f t="shared" si="365"/>
        <v>43616</v>
      </c>
      <c r="E396" s="68">
        <f t="shared" si="366"/>
        <v>16473.61479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77.220069328124993</v>
      </c>
      <c r="L396" s="229">
        <f>IF(AND(L$7&lt;=$B396+$D$4,L$9&gt;=$D396),$E396*HLOOKUP(L$7-$B396+1,INPUTS!$D$63:$X$64,2,FALSE)/IF(L$7=$B396,(13-MONTH($D396)),12),0)</f>
        <v>77.220069328124993</v>
      </c>
      <c r="M396" s="229">
        <f>IF(AND(M$7&lt;=$B396+$D$4,M$9&gt;=$D396),$E396*HLOOKUP(M$7-$B396+1,INPUTS!$D$63:$X$64,2,FALSE)/IF(M$7=$B396,(13-MONTH($D396)),12),0)</f>
        <v>77.220069328124993</v>
      </c>
      <c r="N396" s="229">
        <f>IF(AND(N$7&lt;=$B396+$D$4,N$9&gt;=$D396),$E396*HLOOKUP(N$7-$B396+1,INPUTS!$D$63:$X$64,2,FALSE)/IF(N$7=$B396,(13-MONTH($D396)),12),0)</f>
        <v>77.220069328124993</v>
      </c>
      <c r="O396" s="229">
        <f>IF(AND(O$7&lt;=$B396+$D$4,O$9&gt;=$D396),$E396*HLOOKUP(O$7-$B396+1,INPUTS!$D$63:$X$64,2,FALSE)/IF(O$7=$B396,(13-MONTH($D396)),12),0)</f>
        <v>77.220069328124993</v>
      </c>
      <c r="P396" s="229">
        <f>IF(AND(P$7&lt;=$B396+$D$4,P$9&gt;=$D396),$E396*HLOOKUP(P$7-$B396+1,INPUTS!$D$63:$X$64,2,FALSE)/IF(P$7=$B396,(13-MONTH($D396)),12),0)</f>
        <v>77.220069328124993</v>
      </c>
      <c r="Q396" s="229">
        <f>IF(AND(Q$7&lt;=$B396+$D$4,Q$9&gt;=$D396),$E396*HLOOKUP(Q$7-$B396+1,INPUTS!$D$63:$X$64,2,FALSE)/IF(Q$7=$B396,(13-MONTH($D396)),12),0)</f>
        <v>77.220069328124993</v>
      </c>
      <c r="R396" s="229">
        <f>IF(AND(R$7&lt;=$B396+$D$4,R$9&gt;=$D396),$E396*HLOOKUP(R$7-$B396+1,INPUTS!$D$63:$X$64,2,FALSE)/IF(R$7=$B396,(13-MONTH($D396)),12),0)</f>
        <v>77.220069328124993</v>
      </c>
      <c r="S396" s="229">
        <f>IF(AND(S$7&lt;=$B396+$D$4,S$9&gt;=$D396),$E396*HLOOKUP(S$7-$B396+1,INPUTS!$D$63:$X$64,2,FALSE)/IF(S$7=$B396,(13-MONTH($D396)),12),0)</f>
        <v>99.102520974174993</v>
      </c>
      <c r="T396" s="229">
        <f>IF(AND(T$7&lt;=$B396+$D$4,T$9&gt;=$D396),$E396*HLOOKUP(T$7-$B396+1,INPUTS!$D$63:$X$64,2,FALSE)/IF(T$7=$B396,(13-MONTH($D396)),12),0)</f>
        <v>99.102520974174993</v>
      </c>
      <c r="U396" s="229">
        <f>IF(AND(U$7&lt;=$B396+$D$4,U$9&gt;=$D396),$E396*HLOOKUP(U$7-$B396+1,INPUTS!$D$63:$X$64,2,FALSE)/IF(U$7=$B396,(13-MONTH($D396)),12),0)</f>
        <v>99.102520974174993</v>
      </c>
      <c r="V396" s="229">
        <f>IF(AND(V$7&lt;=$B396+$D$4,V$9&gt;=$D396),$E396*HLOOKUP(V$7-$B396+1,INPUTS!$D$63:$X$64,2,FALSE)/IF(V$7=$B396,(13-MONTH($D396)),12),0)</f>
        <v>99.102520974174993</v>
      </c>
      <c r="W396" s="229">
        <f>IF(AND(W$7&lt;=$B396+$D$4,W$9&gt;=$D396),$E396*HLOOKUP(W$7-$B396+1,INPUTS!$D$63:$X$64,2,FALSE)/IF(W$7=$B396,(13-MONTH($D396)),12),0)</f>
        <v>99.102520974174993</v>
      </c>
      <c r="X396" s="229">
        <f>IF(AND(X$7&lt;=$B396+$D$4,X$9&gt;=$D396),$E396*HLOOKUP(X$7-$B396+1,INPUTS!$D$63:$X$64,2,FALSE)/IF(X$7=$B396,(13-MONTH($D396)),12),0)</f>
        <v>99.102520974174993</v>
      </c>
      <c r="Y396" s="229">
        <f>IF(AND(Y$7&lt;=$B396+$D$4,Y$9&gt;=$D396),$E396*HLOOKUP(Y$7-$B396+1,INPUTS!$D$63:$X$64,2,FALSE)/IF(Y$7=$B396,(13-MONTH($D396)),12),0)</f>
        <v>99.102520974174993</v>
      </c>
      <c r="Z396" s="229">
        <f>IF(AND(Z$7&lt;=$B396+$D$4,Z$9&gt;=$D396),$E396*HLOOKUP(Z$7-$B396+1,INPUTS!$D$63:$X$64,2,FALSE)/IF(Z$7=$B396,(13-MONTH($D396)),12),0)</f>
        <v>99.102520974174993</v>
      </c>
      <c r="AA396" s="229">
        <f>IF(AND(AA$7&lt;=$B396+$D$4,AA$9&gt;=$D396),$E396*HLOOKUP(AA$7-$B396+1,INPUTS!$D$63:$X$64,2,FALSE)/IF(AA$7=$B396,(13-MONTH($D396)),12),0)</f>
        <v>99.102520974174993</v>
      </c>
      <c r="AB396" s="229">
        <f>IF(AND(AB$7&lt;=$B396+$D$4,AB$9&gt;=$D396),$E396*HLOOKUP(AB$7-$B396+1,INPUTS!$D$63:$X$64,2,FALSE)/IF(AB$7=$B396,(13-MONTH($D396)),12),0)</f>
        <v>99.102520974174993</v>
      </c>
      <c r="AC396" s="229">
        <f>IF(AND(AC$7&lt;=$B396+$D$4,AC$9&gt;=$D396),$E396*HLOOKUP(AC$7-$B396+1,INPUTS!$D$63:$X$64,2,FALSE)/IF(AC$7=$B396,(13-MONTH($D396)),12),0)</f>
        <v>99.102520974174993</v>
      </c>
      <c r="AD396" s="229">
        <f>IF(AND(AD$7&lt;=$B396+$D$4,AD$9&gt;=$D396),$E396*HLOOKUP(AD$7-$B396+1,INPUTS!$D$63:$X$64,2,FALSE)/IF(AD$7=$B396,(13-MONTH($D396)),12),0)</f>
        <v>99.102520974174993</v>
      </c>
      <c r="AE396" s="229">
        <f>IF(AND(AE$7&lt;=$B396+$D$4,AE$9&gt;=$D396),$E396*HLOOKUP(AE$7-$B396+1,INPUTS!$D$63:$X$64,2,FALSE)/IF(AE$7=$B396,(13-MONTH($D396)),12),0)</f>
        <v>91.661938294024992</v>
      </c>
      <c r="AF396" s="229">
        <f>IF(AND(AF$7&lt;=$B396+$D$4,AF$9&gt;=$D396),$E396*HLOOKUP(AF$7-$B396+1,INPUTS!$D$63:$X$64,2,FALSE)/IF(AF$7=$B396,(13-MONTH($D396)),12),0)</f>
        <v>91.661938294024992</v>
      </c>
      <c r="AG396" s="229">
        <f>IF(AND(AG$7&lt;=$B396+$D$4,AG$9&gt;=$D396),$E396*HLOOKUP(AG$7-$B396+1,INPUTS!$D$63:$X$64,2,FALSE)/IF(AG$7=$B396,(13-MONTH($D396)),12),0)</f>
        <v>91.661938294024992</v>
      </c>
      <c r="AH396" s="229">
        <f>IF(AND(AH$7&lt;=$B396+$D$4,AH$9&gt;=$D396),$E396*HLOOKUP(AH$7-$B396+1,INPUTS!$D$63:$X$64,2,FALSE)/IF(AH$7=$B396,(13-MONTH($D396)),12),0)</f>
        <v>91.661938294024992</v>
      </c>
      <c r="AI396" s="229">
        <f>IF(AND(AI$7&lt;=$B396+$D$4,AI$9&gt;=$D396),$E396*HLOOKUP(AI$7-$B396+1,INPUTS!$D$63:$X$64,2,FALSE)/IF(AI$7=$B396,(13-MONTH($D396)),12),0)</f>
        <v>91.661938294024992</v>
      </c>
      <c r="AJ396" s="229">
        <f>IF(AND(AJ$7&lt;=$B396+$D$4,AJ$9&gt;=$D396),$E396*HLOOKUP(AJ$7-$B396+1,INPUTS!$D$63:$X$64,2,FALSE)/IF(AJ$7=$B396,(13-MONTH($D396)),12),0)</f>
        <v>91.661938294024992</v>
      </c>
      <c r="AK396" s="229">
        <f>IF(AND(AK$7&lt;=$B396+$D$4,AK$9&gt;=$D396),$E396*HLOOKUP(AK$7-$B396+1,INPUTS!$D$63:$X$64,2,FALSE)/IF(AK$7=$B396,(13-MONTH($D396)),12),0)</f>
        <v>91.661938294024992</v>
      </c>
      <c r="AL396" s="229">
        <f>IF(AND(AL$7&lt;=$B396+$D$4,AL$9&gt;=$D396),$E396*HLOOKUP(AL$7-$B396+1,INPUTS!$D$63:$X$64,2,FALSE)/IF(AL$7=$B396,(13-MONTH($D396)),12),0)</f>
        <v>91.661938294024992</v>
      </c>
      <c r="AM396" s="229">
        <f>IF(AND(AM$7&lt;=$B396+$D$4,AM$9&gt;=$D396),$E396*HLOOKUP(AM$7-$B396+1,INPUTS!$D$63:$X$64,2,FALSE)/IF(AM$7=$B396,(13-MONTH($D396)),12),0)</f>
        <v>91.661938294024992</v>
      </c>
      <c r="AN396" s="229">
        <f>IF(AND(AN$7&lt;=$B396+$D$4,AN$9&gt;=$D396),$E396*HLOOKUP(AN$7-$B396+1,INPUTS!$D$63:$X$64,2,FALSE)/IF(AN$7=$B396,(13-MONTH($D396)),12),0)</f>
        <v>91.661938294024992</v>
      </c>
      <c r="AO396" s="229">
        <f>IF(AND(AO$7&lt;=$B396+$D$4,AO$9&gt;=$D396),$E396*HLOOKUP(AO$7-$B396+1,INPUTS!$D$63:$X$64,2,FALSE)/IF(AO$7=$B396,(13-MONTH($D396)),12),0)</f>
        <v>91.661938294024992</v>
      </c>
      <c r="AP396" s="229">
        <f>IF(AND(AP$7&lt;=$B396+$D$4,AP$9&gt;=$D396),$E396*HLOOKUP(AP$7-$B396+1,INPUTS!$D$63:$X$64,2,FALSE)/IF(AP$7=$B396,(13-MONTH($D396)),12),0)</f>
        <v>91.661938294024992</v>
      </c>
      <c r="AQ396" s="229">
        <f>IF(AND(AQ$7&lt;=$B396+$D$4,AQ$9&gt;=$D396),$E396*HLOOKUP(AQ$7-$B396+1,INPUTS!$D$63:$X$64,2,FALSE)/IF(AQ$7=$B396,(13-MONTH($D396)),12),0)</f>
        <v>84.797932131525002</v>
      </c>
      <c r="AR396" s="229">
        <f>IF(AND(AR$7&lt;=$B396+$D$4,AR$9&gt;=$D396),$E396*HLOOKUP(AR$7-$B396+1,INPUTS!$D$63:$X$64,2,FALSE)/IF(AR$7=$B396,(13-MONTH($D396)),12),0)</f>
        <v>84.797932131525002</v>
      </c>
      <c r="AS396" s="229">
        <f>IF(AND(AS$7&lt;=$B396+$D$4,AS$9&gt;=$D396),$E396*HLOOKUP(AS$7-$B396+1,INPUTS!$D$63:$X$64,2,FALSE)/IF(AS$7=$B396,(13-MONTH($D396)),12),0)</f>
        <v>84.797932131525002</v>
      </c>
      <c r="AT396" s="229">
        <f>IF(AND(AT$7&lt;=$B396+$D$4,AT$9&gt;=$D396),$E396*HLOOKUP(AT$7-$B396+1,INPUTS!$D$63:$X$64,2,FALSE)/IF(AT$7=$B396,(13-MONTH($D396)),12),0)</f>
        <v>84.797932131525002</v>
      </c>
      <c r="AU396" s="229">
        <f>IF(AND(AU$7&lt;=$B396+$D$4,AU$9&gt;=$D396),$E396*HLOOKUP(AU$7-$B396+1,INPUTS!$D$63:$X$64,2,FALSE)/IF(AU$7=$B396,(13-MONTH($D396)),12),0)</f>
        <v>84.797932131525002</v>
      </c>
      <c r="AV396" s="229">
        <f>IF(AND(AV$7&lt;=$B396+$D$4,AV$9&gt;=$D396),$E396*HLOOKUP(AV$7-$B396+1,INPUTS!$D$63:$X$64,2,FALSE)/IF(AV$7=$B396,(13-MONTH($D396)),12),0)</f>
        <v>84.797932131525002</v>
      </c>
      <c r="AW396" s="229">
        <f>IF(AND(AW$7&lt;=$B396+$D$4,AW$9&gt;=$D396),$E396*HLOOKUP(AW$7-$B396+1,INPUTS!$D$63:$X$64,2,FALSE)/IF(AW$7=$B396,(13-MONTH($D396)),12),0)</f>
        <v>84.797932131525002</v>
      </c>
      <c r="AX396" s="229">
        <f>IF(AND(AX$7&lt;=$B396+$D$4,AX$9&gt;=$D396),$E396*HLOOKUP(AX$7-$B396+1,INPUTS!$D$63:$X$64,2,FALSE)/IF(AX$7=$B396,(13-MONTH($D396)),12),0)</f>
        <v>84.797932131525002</v>
      </c>
      <c r="AY396" s="229">
        <f>IF(AND(AY$7&lt;=$B396+$D$4,AY$9&gt;=$D396),$E396*HLOOKUP(AY$7-$B396+1,INPUTS!$D$63:$X$64,2,FALSE)/IF(AY$7=$B396,(13-MONTH($D396)),12),0)</f>
        <v>84.797932131525002</v>
      </c>
      <c r="AZ396" s="229">
        <f>IF(AND(AZ$7&lt;=$B396+$D$4,AZ$9&gt;=$D396),$E396*HLOOKUP(AZ$7-$B396+1,INPUTS!$D$63:$X$64,2,FALSE)/IF(AZ$7=$B396,(13-MONTH($D396)),12),0)</f>
        <v>84.797932131525002</v>
      </c>
      <c r="BA396" s="229">
        <f>IF(AND(BA$7&lt;=$B396+$D$4,BA$9&gt;=$D396),$E396*HLOOKUP(BA$7-$B396+1,INPUTS!$D$63:$X$64,2,FALSE)/IF(BA$7=$B396,(13-MONTH($D396)),12),0)</f>
        <v>84.797932131525002</v>
      </c>
      <c r="BB396" s="229">
        <f>IF(AND(BB$7&lt;=$B396+$D$4,BB$9&gt;=$D396),$E396*HLOOKUP(BB$7-$B396+1,INPUTS!$D$63:$X$64,2,FALSE)/IF(BB$7=$B396,(13-MONTH($D396)),12),0)</f>
        <v>84.797932131525002</v>
      </c>
      <c r="BC396" s="229">
        <f>IF(AND(BC$7&lt;=$B396+$D$4,BC$9&gt;=$D396),$E396*HLOOKUP(BC$7-$B396+1,INPUTS!$D$63:$X$64,2,FALSE)/IF(BC$7=$B396,(13-MONTH($D396)),12),0)</f>
        <v>78.428134412725001</v>
      </c>
      <c r="BD396" s="229">
        <f>IF(AND(BD$7&lt;=$B396+$D$4,BD$9&gt;=$D396),$E396*HLOOKUP(BD$7-$B396+1,INPUTS!$D$63:$X$64,2,FALSE)/IF(BD$7=$B396,(13-MONTH($D396)),12),0)</f>
        <v>78.428134412725001</v>
      </c>
      <c r="BE396" s="229">
        <f>IF(AND(BE$7&lt;=$B396+$D$4,BE$9&gt;=$D396),$E396*HLOOKUP(BE$7-$B396+1,INPUTS!$D$63:$X$64,2,FALSE)/IF(BE$7=$B396,(13-MONTH($D396)),12),0)</f>
        <v>78.428134412725001</v>
      </c>
      <c r="BF396" s="229">
        <f>IF(AND(BF$7&lt;=$B396+$D$4,BF$9&gt;=$D396),$E396*HLOOKUP(BF$7-$B396+1,INPUTS!$D$63:$X$64,2,FALSE)/IF(BF$7=$B396,(13-MONTH($D396)),12),0)</f>
        <v>78.428134412725001</v>
      </c>
      <c r="BG396" s="229">
        <f>IF(AND(BG$7&lt;=$B396+$D$4,BG$9&gt;=$D396),$E396*HLOOKUP(BG$7-$B396+1,INPUTS!$D$63:$X$64,2,FALSE)/IF(BG$7=$B396,(13-MONTH($D396)),12),0)</f>
        <v>78.428134412725001</v>
      </c>
      <c r="BH396" s="229">
        <f>IF(AND(BH$7&lt;=$B396+$D$4,BH$9&gt;=$D396),$E396*HLOOKUP(BH$7-$B396+1,INPUTS!$D$63:$X$64,2,FALSE)/IF(BH$7=$B396,(13-MONTH($D396)),12),0)</f>
        <v>78.428134412725001</v>
      </c>
      <c r="BI396" s="229">
        <f>IF(AND(BI$7&lt;=$B396+$D$4,BI$9&gt;=$D396),$E396*HLOOKUP(BI$7-$B396+1,INPUTS!$D$63:$X$64,2,FALSE)/IF(BI$7=$B396,(13-MONTH($D396)),12),0)</f>
        <v>78.428134412725001</v>
      </c>
      <c r="BJ396" s="229">
        <f>IF(AND(BJ$7&lt;=$B396+$D$4,BJ$9&gt;=$D396),$E396*HLOOKUP(BJ$7-$B396+1,INPUTS!$D$63:$X$64,2,FALSE)/IF(BJ$7=$B396,(13-MONTH($D396)),12),0)</f>
        <v>78.428134412725001</v>
      </c>
      <c r="BK396" s="229">
        <f>IF(AND(BK$7&lt;=$B396+$D$4,BK$9&gt;=$D396),$E396*HLOOKUP(BK$7-$B396+1,INPUTS!$D$63:$X$64,2,FALSE)/IF(BK$7=$B396,(13-MONTH($D396)),12),0)</f>
        <v>78.428134412725001</v>
      </c>
      <c r="BL396" s="229">
        <f>IF(AND(BL$7&lt;=$B396+$D$4,BL$9&gt;=$D396),$E396*HLOOKUP(BL$7-$B396+1,INPUTS!$D$63:$X$64,2,FALSE)/IF(BL$7=$B396,(13-MONTH($D396)),12),0)</f>
        <v>78.428134412725001</v>
      </c>
      <c r="BM396" s="229">
        <f>IF(AND(BM$7&lt;=$B396+$D$4,BM$9&gt;=$D396),$E396*HLOOKUP(BM$7-$B396+1,INPUTS!$D$63:$X$64,2,FALSE)/IF(BM$7=$B396,(13-MONTH($D396)),12),0)</f>
        <v>78.428134412725001</v>
      </c>
      <c r="BN396" s="229">
        <f>IF(AND(BN$7&lt;=$B396+$D$4,BN$9&gt;=$D396),$E396*HLOOKUP(BN$7-$B396+1,INPUTS!$D$63:$X$64,2,FALSE)/IF(BN$7=$B396,(13-MONTH($D396)),12),0)</f>
        <v>78.428134412725001</v>
      </c>
      <c r="BO396" s="229">
        <f>IF(AND(BO$7&lt;=$B396+$D$4,BO$9&gt;=$D396),$E396*HLOOKUP(BO$7-$B396+1,INPUTS!$D$63:$X$64,2,FALSE)/IF(BO$7=$B396,(13-MONTH($D396)),12),0)</f>
        <v>72.552545137625003</v>
      </c>
      <c r="BP396" s="229">
        <f>IF(AND(BP$7&lt;=$B396+$D$4,BP$9&gt;=$D396),$E396*HLOOKUP(BP$7-$B396+1,INPUTS!$D$63:$X$64,2,FALSE)/IF(BP$7=$B396,(13-MONTH($D396)),12),0)</f>
        <v>72.552545137625003</v>
      </c>
      <c r="BQ396" s="229">
        <f>IF(AND(BQ$7&lt;=$B396+$D$4,BQ$9&gt;=$D396),$E396*HLOOKUP(BQ$7-$B396+1,INPUTS!$D$63:$X$64,2,FALSE)/IF(BQ$7=$B396,(13-MONTH($D396)),12),0)</f>
        <v>72.552545137625003</v>
      </c>
      <c r="BR396" s="229">
        <f>IF(AND(BR$7&lt;=$B396+$D$4,BR$9&gt;=$D396),$E396*HLOOKUP(BR$7-$B396+1,INPUTS!$D$63:$X$64,2,FALSE)/IF(BR$7=$B396,(13-MONTH($D396)),12),0)</f>
        <v>72.552545137625003</v>
      </c>
      <c r="BS396" s="229">
        <f>IF(AND(BS$7&lt;=$B396+$D$4,BS$9&gt;=$D396),$E396*HLOOKUP(BS$7-$B396+1,INPUTS!$D$63:$X$64,2,FALSE)/IF(BS$7=$B396,(13-MONTH($D396)),12),0)</f>
        <v>72.552545137625003</v>
      </c>
      <c r="BT396" s="229">
        <f>IF(AND(BT$7&lt;=$B396+$D$4,BT$9&gt;=$D396),$E396*HLOOKUP(BT$7-$B396+1,INPUTS!$D$63:$X$64,2,FALSE)/IF(BT$7=$B396,(13-MONTH($D396)),12),0)</f>
        <v>72.552545137625003</v>
      </c>
      <c r="BU396" s="229">
        <f>IF(AND(BU$7&lt;=$B396+$D$4,BU$9&gt;=$D396),$E396*HLOOKUP(BU$7-$B396+1,INPUTS!$D$63:$X$64,2,FALSE)/IF(BU$7=$B396,(13-MONTH($D396)),12),0)</f>
        <v>72.552545137625003</v>
      </c>
      <c r="BV396" s="229">
        <f>IF(AND(BV$7&lt;=$B396+$D$4,BV$9&gt;=$D396),$E396*HLOOKUP(BV$7-$B396+1,INPUTS!$D$63:$X$64,2,FALSE)/IF(BV$7=$B396,(13-MONTH($D396)),12),0)</f>
        <v>72.552545137625003</v>
      </c>
      <c r="BW396" s="229">
        <f>IF(AND(BW$7&lt;=$B396+$D$4,BW$9&gt;=$D396),$E396*HLOOKUP(BW$7-$B396+1,INPUTS!$D$63:$X$64,2,FALSE)/IF(BW$7=$B396,(13-MONTH($D396)),12),0)</f>
        <v>72.552545137625003</v>
      </c>
      <c r="BX396" s="229">
        <f>IF(AND(BX$7&lt;=$B396+$D$4,BX$9&gt;=$D396),$E396*HLOOKUP(BX$7-$B396+1,INPUTS!$D$63:$X$64,2,FALSE)/IF(BX$7=$B396,(13-MONTH($D396)),12),0)</f>
        <v>72.552545137625003</v>
      </c>
      <c r="BY396" s="229">
        <f>IF(AND(BY$7&lt;=$B396+$D$4,BY$9&gt;=$D396),$E396*HLOOKUP(BY$7-$B396+1,INPUTS!$D$63:$X$64,2,FALSE)/IF(BY$7=$B396,(13-MONTH($D396)),12),0)</f>
        <v>72.552545137625003</v>
      </c>
      <c r="BZ396" s="229">
        <f>IF(AND(BZ$7&lt;=$B396+$D$4,BZ$9&gt;=$D396),$E396*HLOOKUP(BZ$7-$B396+1,INPUTS!$D$63:$X$64,2,FALSE)/IF(BZ$7=$B396,(13-MONTH($D396)),12),0)</f>
        <v>72.552545137625003</v>
      </c>
    </row>
    <row r="397" spans="1:78" x14ac:dyDescent="0.2">
      <c r="A397" s="7" t="str">
        <f t="shared" si="363"/>
        <v>Roll-in 1</v>
      </c>
      <c r="B397" s="7">
        <f t="shared" si="364"/>
        <v>2019</v>
      </c>
      <c r="C397" s="7">
        <f t="shared" si="367"/>
        <v>6</v>
      </c>
      <c r="D397" s="165">
        <f t="shared" si="365"/>
        <v>43646</v>
      </c>
      <c r="E397" s="68">
        <f t="shared" si="366"/>
        <v>17313.78471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92.752418089285712</v>
      </c>
      <c r="M397" s="229">
        <f>IF(AND(M$7&lt;=$B397+$D$4,M$9&gt;=$D397),$E397*HLOOKUP(M$7-$B397+1,INPUTS!$D$63:$X$64,2,FALSE)/IF(M$7=$B397,(13-MONTH($D397)),12),0)</f>
        <v>92.752418089285712</v>
      </c>
      <c r="N397" s="229">
        <f>IF(AND(N$7&lt;=$B397+$D$4,N$9&gt;=$D397),$E397*HLOOKUP(N$7-$B397+1,INPUTS!$D$63:$X$64,2,FALSE)/IF(N$7=$B397,(13-MONTH($D397)),12),0)</f>
        <v>92.752418089285712</v>
      </c>
      <c r="O397" s="229">
        <f>IF(AND(O$7&lt;=$B397+$D$4,O$9&gt;=$D397),$E397*HLOOKUP(O$7-$B397+1,INPUTS!$D$63:$X$64,2,FALSE)/IF(O$7=$B397,(13-MONTH($D397)),12),0)</f>
        <v>92.752418089285712</v>
      </c>
      <c r="P397" s="229">
        <f>IF(AND(P$7&lt;=$B397+$D$4,P$9&gt;=$D397),$E397*HLOOKUP(P$7-$B397+1,INPUTS!$D$63:$X$64,2,FALSE)/IF(P$7=$B397,(13-MONTH($D397)),12),0)</f>
        <v>92.752418089285712</v>
      </c>
      <c r="Q397" s="229">
        <f>IF(AND(Q$7&lt;=$B397+$D$4,Q$9&gt;=$D397),$E397*HLOOKUP(Q$7-$B397+1,INPUTS!$D$63:$X$64,2,FALSE)/IF(Q$7=$B397,(13-MONTH($D397)),12),0)</f>
        <v>92.752418089285712</v>
      </c>
      <c r="R397" s="229">
        <f>IF(AND(R$7&lt;=$B397+$D$4,R$9&gt;=$D397),$E397*HLOOKUP(R$7-$B397+1,INPUTS!$D$63:$X$64,2,FALSE)/IF(R$7=$B397,(13-MONTH($D397)),12),0)</f>
        <v>92.752418089285712</v>
      </c>
      <c r="S397" s="229">
        <f>IF(AND(S$7&lt;=$B397+$D$4,S$9&gt;=$D397),$E397*HLOOKUP(S$7-$B397+1,INPUTS!$D$63:$X$64,2,FALSE)/IF(S$7=$B397,(13-MONTH($D397)),12),0)</f>
        <v>104.15684318457501</v>
      </c>
      <c r="T397" s="229">
        <f>IF(AND(T$7&lt;=$B397+$D$4,T$9&gt;=$D397),$E397*HLOOKUP(T$7-$B397+1,INPUTS!$D$63:$X$64,2,FALSE)/IF(T$7=$B397,(13-MONTH($D397)),12),0)</f>
        <v>104.15684318457501</v>
      </c>
      <c r="U397" s="229">
        <f>IF(AND(U$7&lt;=$B397+$D$4,U$9&gt;=$D397),$E397*HLOOKUP(U$7-$B397+1,INPUTS!$D$63:$X$64,2,FALSE)/IF(U$7=$B397,(13-MONTH($D397)),12),0)</f>
        <v>104.15684318457501</v>
      </c>
      <c r="V397" s="229">
        <f>IF(AND(V$7&lt;=$B397+$D$4,V$9&gt;=$D397),$E397*HLOOKUP(V$7-$B397+1,INPUTS!$D$63:$X$64,2,FALSE)/IF(V$7=$B397,(13-MONTH($D397)),12),0)</f>
        <v>104.15684318457501</v>
      </c>
      <c r="W397" s="229">
        <f>IF(AND(W$7&lt;=$B397+$D$4,W$9&gt;=$D397),$E397*HLOOKUP(W$7-$B397+1,INPUTS!$D$63:$X$64,2,FALSE)/IF(W$7=$B397,(13-MONTH($D397)),12),0)</f>
        <v>104.15684318457501</v>
      </c>
      <c r="X397" s="229">
        <f>IF(AND(X$7&lt;=$B397+$D$4,X$9&gt;=$D397),$E397*HLOOKUP(X$7-$B397+1,INPUTS!$D$63:$X$64,2,FALSE)/IF(X$7=$B397,(13-MONTH($D397)),12),0)</f>
        <v>104.15684318457501</v>
      </c>
      <c r="Y397" s="229">
        <f>IF(AND(Y$7&lt;=$B397+$D$4,Y$9&gt;=$D397),$E397*HLOOKUP(Y$7-$B397+1,INPUTS!$D$63:$X$64,2,FALSE)/IF(Y$7=$B397,(13-MONTH($D397)),12),0)</f>
        <v>104.15684318457501</v>
      </c>
      <c r="Z397" s="229">
        <f>IF(AND(Z$7&lt;=$B397+$D$4,Z$9&gt;=$D397),$E397*HLOOKUP(Z$7-$B397+1,INPUTS!$D$63:$X$64,2,FALSE)/IF(Z$7=$B397,(13-MONTH($D397)),12),0)</f>
        <v>104.15684318457501</v>
      </c>
      <c r="AA397" s="229">
        <f>IF(AND(AA$7&lt;=$B397+$D$4,AA$9&gt;=$D397),$E397*HLOOKUP(AA$7-$B397+1,INPUTS!$D$63:$X$64,2,FALSE)/IF(AA$7=$B397,(13-MONTH($D397)),12),0)</f>
        <v>104.15684318457501</v>
      </c>
      <c r="AB397" s="229">
        <f>IF(AND(AB$7&lt;=$B397+$D$4,AB$9&gt;=$D397),$E397*HLOOKUP(AB$7-$B397+1,INPUTS!$D$63:$X$64,2,FALSE)/IF(AB$7=$B397,(13-MONTH($D397)),12),0)</f>
        <v>104.15684318457501</v>
      </c>
      <c r="AC397" s="229">
        <f>IF(AND(AC$7&lt;=$B397+$D$4,AC$9&gt;=$D397),$E397*HLOOKUP(AC$7-$B397+1,INPUTS!$D$63:$X$64,2,FALSE)/IF(AC$7=$B397,(13-MONTH($D397)),12),0)</f>
        <v>104.15684318457501</v>
      </c>
      <c r="AD397" s="229">
        <f>IF(AND(AD$7&lt;=$B397+$D$4,AD$9&gt;=$D397),$E397*HLOOKUP(AD$7-$B397+1,INPUTS!$D$63:$X$64,2,FALSE)/IF(AD$7=$B397,(13-MONTH($D397)),12),0)</f>
        <v>104.15684318457501</v>
      </c>
      <c r="AE397" s="229">
        <f>IF(AND(AE$7&lt;=$B397+$D$4,AE$9&gt;=$D397),$E397*HLOOKUP(AE$7-$B397+1,INPUTS!$D$63:$X$64,2,FALSE)/IF(AE$7=$B397,(13-MONTH($D397)),12),0)</f>
        <v>96.336783757225007</v>
      </c>
      <c r="AF397" s="229">
        <f>IF(AND(AF$7&lt;=$B397+$D$4,AF$9&gt;=$D397),$E397*HLOOKUP(AF$7-$B397+1,INPUTS!$D$63:$X$64,2,FALSE)/IF(AF$7=$B397,(13-MONTH($D397)),12),0)</f>
        <v>96.336783757225007</v>
      </c>
      <c r="AG397" s="229">
        <f>IF(AND(AG$7&lt;=$B397+$D$4,AG$9&gt;=$D397),$E397*HLOOKUP(AG$7-$B397+1,INPUTS!$D$63:$X$64,2,FALSE)/IF(AG$7=$B397,(13-MONTH($D397)),12),0)</f>
        <v>96.336783757225007</v>
      </c>
      <c r="AH397" s="229">
        <f>IF(AND(AH$7&lt;=$B397+$D$4,AH$9&gt;=$D397),$E397*HLOOKUP(AH$7-$B397+1,INPUTS!$D$63:$X$64,2,FALSE)/IF(AH$7=$B397,(13-MONTH($D397)),12),0)</f>
        <v>96.336783757225007</v>
      </c>
      <c r="AI397" s="229">
        <f>IF(AND(AI$7&lt;=$B397+$D$4,AI$9&gt;=$D397),$E397*HLOOKUP(AI$7-$B397+1,INPUTS!$D$63:$X$64,2,FALSE)/IF(AI$7=$B397,(13-MONTH($D397)),12),0)</f>
        <v>96.336783757225007</v>
      </c>
      <c r="AJ397" s="229">
        <f>IF(AND(AJ$7&lt;=$B397+$D$4,AJ$9&gt;=$D397),$E397*HLOOKUP(AJ$7-$B397+1,INPUTS!$D$63:$X$64,2,FALSE)/IF(AJ$7=$B397,(13-MONTH($D397)),12),0)</f>
        <v>96.336783757225007</v>
      </c>
      <c r="AK397" s="229">
        <f>IF(AND(AK$7&lt;=$B397+$D$4,AK$9&gt;=$D397),$E397*HLOOKUP(AK$7-$B397+1,INPUTS!$D$63:$X$64,2,FALSE)/IF(AK$7=$B397,(13-MONTH($D397)),12),0)</f>
        <v>96.336783757225007</v>
      </c>
      <c r="AL397" s="229">
        <f>IF(AND(AL$7&lt;=$B397+$D$4,AL$9&gt;=$D397),$E397*HLOOKUP(AL$7-$B397+1,INPUTS!$D$63:$X$64,2,FALSE)/IF(AL$7=$B397,(13-MONTH($D397)),12),0)</f>
        <v>96.336783757225007</v>
      </c>
      <c r="AM397" s="229">
        <f>IF(AND(AM$7&lt;=$B397+$D$4,AM$9&gt;=$D397),$E397*HLOOKUP(AM$7-$B397+1,INPUTS!$D$63:$X$64,2,FALSE)/IF(AM$7=$B397,(13-MONTH($D397)),12),0)</f>
        <v>96.336783757225007</v>
      </c>
      <c r="AN397" s="229">
        <f>IF(AND(AN$7&lt;=$B397+$D$4,AN$9&gt;=$D397),$E397*HLOOKUP(AN$7-$B397+1,INPUTS!$D$63:$X$64,2,FALSE)/IF(AN$7=$B397,(13-MONTH($D397)),12),0)</f>
        <v>96.336783757225007</v>
      </c>
      <c r="AO397" s="229">
        <f>IF(AND(AO$7&lt;=$B397+$D$4,AO$9&gt;=$D397),$E397*HLOOKUP(AO$7-$B397+1,INPUTS!$D$63:$X$64,2,FALSE)/IF(AO$7=$B397,(13-MONTH($D397)),12),0)</f>
        <v>96.336783757225007</v>
      </c>
      <c r="AP397" s="229">
        <f>IF(AND(AP$7&lt;=$B397+$D$4,AP$9&gt;=$D397),$E397*HLOOKUP(AP$7-$B397+1,INPUTS!$D$63:$X$64,2,FALSE)/IF(AP$7=$B397,(13-MONTH($D397)),12),0)</f>
        <v>96.336783757225007</v>
      </c>
      <c r="AQ397" s="229">
        <f>IF(AND(AQ$7&lt;=$B397+$D$4,AQ$9&gt;=$D397),$E397*HLOOKUP(AQ$7-$B397+1,INPUTS!$D$63:$X$64,2,FALSE)/IF(AQ$7=$B397,(13-MONTH($D397)),12),0)</f>
        <v>89.122706794724991</v>
      </c>
      <c r="AR397" s="229">
        <f>IF(AND(AR$7&lt;=$B397+$D$4,AR$9&gt;=$D397),$E397*HLOOKUP(AR$7-$B397+1,INPUTS!$D$63:$X$64,2,FALSE)/IF(AR$7=$B397,(13-MONTH($D397)),12),0)</f>
        <v>89.122706794724991</v>
      </c>
      <c r="AS397" s="229">
        <f>IF(AND(AS$7&lt;=$B397+$D$4,AS$9&gt;=$D397),$E397*HLOOKUP(AS$7-$B397+1,INPUTS!$D$63:$X$64,2,FALSE)/IF(AS$7=$B397,(13-MONTH($D397)),12),0)</f>
        <v>89.122706794724991</v>
      </c>
      <c r="AT397" s="229">
        <f>IF(AND(AT$7&lt;=$B397+$D$4,AT$9&gt;=$D397),$E397*HLOOKUP(AT$7-$B397+1,INPUTS!$D$63:$X$64,2,FALSE)/IF(AT$7=$B397,(13-MONTH($D397)),12),0)</f>
        <v>89.122706794724991</v>
      </c>
      <c r="AU397" s="229">
        <f>IF(AND(AU$7&lt;=$B397+$D$4,AU$9&gt;=$D397),$E397*HLOOKUP(AU$7-$B397+1,INPUTS!$D$63:$X$64,2,FALSE)/IF(AU$7=$B397,(13-MONTH($D397)),12),0)</f>
        <v>89.122706794724991</v>
      </c>
      <c r="AV397" s="229">
        <f>IF(AND(AV$7&lt;=$B397+$D$4,AV$9&gt;=$D397),$E397*HLOOKUP(AV$7-$B397+1,INPUTS!$D$63:$X$64,2,FALSE)/IF(AV$7=$B397,(13-MONTH($D397)),12),0)</f>
        <v>89.122706794724991</v>
      </c>
      <c r="AW397" s="229">
        <f>IF(AND(AW$7&lt;=$B397+$D$4,AW$9&gt;=$D397),$E397*HLOOKUP(AW$7-$B397+1,INPUTS!$D$63:$X$64,2,FALSE)/IF(AW$7=$B397,(13-MONTH($D397)),12),0)</f>
        <v>89.122706794724991</v>
      </c>
      <c r="AX397" s="229">
        <f>IF(AND(AX$7&lt;=$B397+$D$4,AX$9&gt;=$D397),$E397*HLOOKUP(AX$7-$B397+1,INPUTS!$D$63:$X$64,2,FALSE)/IF(AX$7=$B397,(13-MONTH($D397)),12),0)</f>
        <v>89.122706794724991</v>
      </c>
      <c r="AY397" s="229">
        <f>IF(AND(AY$7&lt;=$B397+$D$4,AY$9&gt;=$D397),$E397*HLOOKUP(AY$7-$B397+1,INPUTS!$D$63:$X$64,2,FALSE)/IF(AY$7=$B397,(13-MONTH($D397)),12),0)</f>
        <v>89.122706794724991</v>
      </c>
      <c r="AZ397" s="229">
        <f>IF(AND(AZ$7&lt;=$B397+$D$4,AZ$9&gt;=$D397),$E397*HLOOKUP(AZ$7-$B397+1,INPUTS!$D$63:$X$64,2,FALSE)/IF(AZ$7=$B397,(13-MONTH($D397)),12),0)</f>
        <v>89.122706794724991</v>
      </c>
      <c r="BA397" s="229">
        <f>IF(AND(BA$7&lt;=$B397+$D$4,BA$9&gt;=$D397),$E397*HLOOKUP(BA$7-$B397+1,INPUTS!$D$63:$X$64,2,FALSE)/IF(BA$7=$B397,(13-MONTH($D397)),12),0)</f>
        <v>89.122706794724991</v>
      </c>
      <c r="BB397" s="229">
        <f>IF(AND(BB$7&lt;=$B397+$D$4,BB$9&gt;=$D397),$E397*HLOOKUP(BB$7-$B397+1,INPUTS!$D$63:$X$64,2,FALSE)/IF(BB$7=$B397,(13-MONTH($D397)),12),0)</f>
        <v>89.122706794724991</v>
      </c>
      <c r="BC397" s="229">
        <f>IF(AND(BC$7&lt;=$B397+$D$4,BC$9&gt;=$D397),$E397*HLOOKUP(BC$7-$B397+1,INPUTS!$D$63:$X$64,2,FALSE)/IF(BC$7=$B397,(13-MONTH($D397)),12),0)</f>
        <v>82.428043373525</v>
      </c>
      <c r="BD397" s="229">
        <f>IF(AND(BD$7&lt;=$B397+$D$4,BD$9&gt;=$D397),$E397*HLOOKUP(BD$7-$B397+1,INPUTS!$D$63:$X$64,2,FALSE)/IF(BD$7=$B397,(13-MONTH($D397)),12),0)</f>
        <v>82.428043373525</v>
      </c>
      <c r="BE397" s="229">
        <f>IF(AND(BE$7&lt;=$B397+$D$4,BE$9&gt;=$D397),$E397*HLOOKUP(BE$7-$B397+1,INPUTS!$D$63:$X$64,2,FALSE)/IF(BE$7=$B397,(13-MONTH($D397)),12),0)</f>
        <v>82.428043373525</v>
      </c>
      <c r="BF397" s="229">
        <f>IF(AND(BF$7&lt;=$B397+$D$4,BF$9&gt;=$D397),$E397*HLOOKUP(BF$7-$B397+1,INPUTS!$D$63:$X$64,2,FALSE)/IF(BF$7=$B397,(13-MONTH($D397)),12),0)</f>
        <v>82.428043373525</v>
      </c>
      <c r="BG397" s="229">
        <f>IF(AND(BG$7&lt;=$B397+$D$4,BG$9&gt;=$D397),$E397*HLOOKUP(BG$7-$B397+1,INPUTS!$D$63:$X$64,2,FALSE)/IF(BG$7=$B397,(13-MONTH($D397)),12),0)</f>
        <v>82.428043373525</v>
      </c>
      <c r="BH397" s="229">
        <f>IF(AND(BH$7&lt;=$B397+$D$4,BH$9&gt;=$D397),$E397*HLOOKUP(BH$7-$B397+1,INPUTS!$D$63:$X$64,2,FALSE)/IF(BH$7=$B397,(13-MONTH($D397)),12),0)</f>
        <v>82.428043373525</v>
      </c>
      <c r="BI397" s="229">
        <f>IF(AND(BI$7&lt;=$B397+$D$4,BI$9&gt;=$D397),$E397*HLOOKUP(BI$7-$B397+1,INPUTS!$D$63:$X$64,2,FALSE)/IF(BI$7=$B397,(13-MONTH($D397)),12),0)</f>
        <v>82.428043373525</v>
      </c>
      <c r="BJ397" s="229">
        <f>IF(AND(BJ$7&lt;=$B397+$D$4,BJ$9&gt;=$D397),$E397*HLOOKUP(BJ$7-$B397+1,INPUTS!$D$63:$X$64,2,FALSE)/IF(BJ$7=$B397,(13-MONTH($D397)),12),0)</f>
        <v>82.428043373525</v>
      </c>
      <c r="BK397" s="229">
        <f>IF(AND(BK$7&lt;=$B397+$D$4,BK$9&gt;=$D397),$E397*HLOOKUP(BK$7-$B397+1,INPUTS!$D$63:$X$64,2,FALSE)/IF(BK$7=$B397,(13-MONTH($D397)),12),0)</f>
        <v>82.428043373525</v>
      </c>
      <c r="BL397" s="229">
        <f>IF(AND(BL$7&lt;=$B397+$D$4,BL$9&gt;=$D397),$E397*HLOOKUP(BL$7-$B397+1,INPUTS!$D$63:$X$64,2,FALSE)/IF(BL$7=$B397,(13-MONTH($D397)),12),0)</f>
        <v>82.428043373525</v>
      </c>
      <c r="BM397" s="229">
        <f>IF(AND(BM$7&lt;=$B397+$D$4,BM$9&gt;=$D397),$E397*HLOOKUP(BM$7-$B397+1,INPUTS!$D$63:$X$64,2,FALSE)/IF(BM$7=$B397,(13-MONTH($D397)),12),0)</f>
        <v>82.428043373525</v>
      </c>
      <c r="BN397" s="229">
        <f>IF(AND(BN$7&lt;=$B397+$D$4,BN$9&gt;=$D397),$E397*HLOOKUP(BN$7-$B397+1,INPUTS!$D$63:$X$64,2,FALSE)/IF(BN$7=$B397,(13-MONTH($D397)),12),0)</f>
        <v>82.428043373525</v>
      </c>
      <c r="BO397" s="229">
        <f>IF(AND(BO$7&lt;=$B397+$D$4,BO$9&gt;=$D397),$E397*HLOOKUP(BO$7-$B397+1,INPUTS!$D$63:$X$64,2,FALSE)/IF(BO$7=$B397,(13-MONTH($D397)),12),0)</f>
        <v>76.252793493624992</v>
      </c>
      <c r="BP397" s="229">
        <f>IF(AND(BP$7&lt;=$B397+$D$4,BP$9&gt;=$D397),$E397*HLOOKUP(BP$7-$B397+1,INPUTS!$D$63:$X$64,2,FALSE)/IF(BP$7=$B397,(13-MONTH($D397)),12),0)</f>
        <v>76.252793493624992</v>
      </c>
      <c r="BQ397" s="229">
        <f>IF(AND(BQ$7&lt;=$B397+$D$4,BQ$9&gt;=$D397),$E397*HLOOKUP(BQ$7-$B397+1,INPUTS!$D$63:$X$64,2,FALSE)/IF(BQ$7=$B397,(13-MONTH($D397)),12),0)</f>
        <v>76.252793493624992</v>
      </c>
      <c r="BR397" s="229">
        <f>IF(AND(BR$7&lt;=$B397+$D$4,BR$9&gt;=$D397),$E397*HLOOKUP(BR$7-$B397+1,INPUTS!$D$63:$X$64,2,FALSE)/IF(BR$7=$B397,(13-MONTH($D397)),12),0)</f>
        <v>76.252793493624992</v>
      </c>
      <c r="BS397" s="229">
        <f>IF(AND(BS$7&lt;=$B397+$D$4,BS$9&gt;=$D397),$E397*HLOOKUP(BS$7-$B397+1,INPUTS!$D$63:$X$64,2,FALSE)/IF(BS$7=$B397,(13-MONTH($D397)),12),0)</f>
        <v>76.252793493624992</v>
      </c>
      <c r="BT397" s="229">
        <f>IF(AND(BT$7&lt;=$B397+$D$4,BT$9&gt;=$D397),$E397*HLOOKUP(BT$7-$B397+1,INPUTS!$D$63:$X$64,2,FALSE)/IF(BT$7=$B397,(13-MONTH($D397)),12),0)</f>
        <v>76.252793493624992</v>
      </c>
      <c r="BU397" s="229">
        <f>IF(AND(BU$7&lt;=$B397+$D$4,BU$9&gt;=$D397),$E397*HLOOKUP(BU$7-$B397+1,INPUTS!$D$63:$X$64,2,FALSE)/IF(BU$7=$B397,(13-MONTH($D397)),12),0)</f>
        <v>76.252793493624992</v>
      </c>
      <c r="BV397" s="229">
        <f>IF(AND(BV$7&lt;=$B397+$D$4,BV$9&gt;=$D397),$E397*HLOOKUP(BV$7-$B397+1,INPUTS!$D$63:$X$64,2,FALSE)/IF(BV$7=$B397,(13-MONTH($D397)),12),0)</f>
        <v>76.252793493624992</v>
      </c>
      <c r="BW397" s="229">
        <f>IF(AND(BW$7&lt;=$B397+$D$4,BW$9&gt;=$D397),$E397*HLOOKUP(BW$7-$B397+1,INPUTS!$D$63:$X$64,2,FALSE)/IF(BW$7=$B397,(13-MONTH($D397)),12),0)</f>
        <v>76.252793493624992</v>
      </c>
      <c r="BX397" s="229">
        <f>IF(AND(BX$7&lt;=$B397+$D$4,BX$9&gt;=$D397),$E397*HLOOKUP(BX$7-$B397+1,INPUTS!$D$63:$X$64,2,FALSE)/IF(BX$7=$B397,(13-MONTH($D397)),12),0)</f>
        <v>76.252793493624992</v>
      </c>
      <c r="BY397" s="229">
        <f>IF(AND(BY$7&lt;=$B397+$D$4,BY$9&gt;=$D397),$E397*HLOOKUP(BY$7-$B397+1,INPUTS!$D$63:$X$64,2,FALSE)/IF(BY$7=$B397,(13-MONTH($D397)),12),0)</f>
        <v>76.252793493624992</v>
      </c>
      <c r="BZ397" s="229">
        <f>IF(AND(BZ$7&lt;=$B397+$D$4,BZ$9&gt;=$D397),$E397*HLOOKUP(BZ$7-$B397+1,INPUTS!$D$63:$X$64,2,FALSE)/IF(BZ$7=$B397,(13-MONTH($D397)),12),0)</f>
        <v>76.252793493624992</v>
      </c>
    </row>
    <row r="398" spans="1:78" x14ac:dyDescent="0.2">
      <c r="A398" s="7" t="str">
        <f t="shared" si="363"/>
        <v>Roll-in 1</v>
      </c>
      <c r="B398" s="7">
        <f t="shared" si="364"/>
        <v>2019</v>
      </c>
      <c r="C398" s="7">
        <f t="shared" si="367"/>
        <v>7</v>
      </c>
      <c r="D398" s="165">
        <f t="shared" si="365"/>
        <v>43677</v>
      </c>
      <c r="E398" s="68">
        <f t="shared" si="366"/>
        <v>25745.395390000009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160.90872118750005</v>
      </c>
      <c r="N398" s="229">
        <f>IF(AND(N$7&lt;=$B398+$D$4,N$9&gt;=$D398),$E398*HLOOKUP(N$7-$B398+1,INPUTS!$D$63:$X$64,2,FALSE)/IF(N$7=$B398,(13-MONTH($D398)),12),0)</f>
        <v>160.90872118750005</v>
      </c>
      <c r="O398" s="229">
        <f>IF(AND(O$7&lt;=$B398+$D$4,O$9&gt;=$D398),$E398*HLOOKUP(O$7-$B398+1,INPUTS!$D$63:$X$64,2,FALSE)/IF(O$7=$B398,(13-MONTH($D398)),12),0)</f>
        <v>160.90872118750005</v>
      </c>
      <c r="P398" s="229">
        <f>IF(AND(P$7&lt;=$B398+$D$4,P$9&gt;=$D398),$E398*HLOOKUP(P$7-$B398+1,INPUTS!$D$63:$X$64,2,FALSE)/IF(P$7=$B398,(13-MONTH($D398)),12),0)</f>
        <v>160.90872118750005</v>
      </c>
      <c r="Q398" s="229">
        <f>IF(AND(Q$7&lt;=$B398+$D$4,Q$9&gt;=$D398),$E398*HLOOKUP(Q$7-$B398+1,INPUTS!$D$63:$X$64,2,FALSE)/IF(Q$7=$B398,(13-MONTH($D398)),12),0)</f>
        <v>160.90872118750005</v>
      </c>
      <c r="R398" s="229">
        <f>IF(AND(R$7&lt;=$B398+$D$4,R$9&gt;=$D398),$E398*HLOOKUP(R$7-$B398+1,INPUTS!$D$63:$X$64,2,FALSE)/IF(R$7=$B398,(13-MONTH($D398)),12),0)</f>
        <v>160.90872118750005</v>
      </c>
      <c r="S398" s="229">
        <f>IF(AND(S$7&lt;=$B398+$D$4,S$9&gt;=$D398),$E398*HLOOKUP(S$7-$B398+1,INPUTS!$D$63:$X$64,2,FALSE)/IF(S$7=$B398,(13-MONTH($D398)),12),0)</f>
        <v>154.88000776700838</v>
      </c>
      <c r="T398" s="229">
        <f>IF(AND(T$7&lt;=$B398+$D$4,T$9&gt;=$D398),$E398*HLOOKUP(T$7-$B398+1,INPUTS!$D$63:$X$64,2,FALSE)/IF(T$7=$B398,(13-MONTH($D398)),12),0)</f>
        <v>154.88000776700838</v>
      </c>
      <c r="U398" s="229">
        <f>IF(AND(U$7&lt;=$B398+$D$4,U$9&gt;=$D398),$E398*HLOOKUP(U$7-$B398+1,INPUTS!$D$63:$X$64,2,FALSE)/IF(U$7=$B398,(13-MONTH($D398)),12),0)</f>
        <v>154.88000776700838</v>
      </c>
      <c r="V398" s="229">
        <f>IF(AND(V$7&lt;=$B398+$D$4,V$9&gt;=$D398),$E398*HLOOKUP(V$7-$B398+1,INPUTS!$D$63:$X$64,2,FALSE)/IF(V$7=$B398,(13-MONTH($D398)),12),0)</f>
        <v>154.88000776700838</v>
      </c>
      <c r="W398" s="229">
        <f>IF(AND(W$7&lt;=$B398+$D$4,W$9&gt;=$D398),$E398*HLOOKUP(W$7-$B398+1,INPUTS!$D$63:$X$64,2,FALSE)/IF(W$7=$B398,(13-MONTH($D398)),12),0)</f>
        <v>154.88000776700838</v>
      </c>
      <c r="X398" s="229">
        <f>IF(AND(X$7&lt;=$B398+$D$4,X$9&gt;=$D398),$E398*HLOOKUP(X$7-$B398+1,INPUTS!$D$63:$X$64,2,FALSE)/IF(X$7=$B398,(13-MONTH($D398)),12),0)</f>
        <v>154.88000776700838</v>
      </c>
      <c r="Y398" s="229">
        <f>IF(AND(Y$7&lt;=$B398+$D$4,Y$9&gt;=$D398),$E398*HLOOKUP(Y$7-$B398+1,INPUTS!$D$63:$X$64,2,FALSE)/IF(Y$7=$B398,(13-MONTH($D398)),12),0)</f>
        <v>154.88000776700838</v>
      </c>
      <c r="Z398" s="229">
        <f>IF(AND(Z$7&lt;=$B398+$D$4,Z$9&gt;=$D398),$E398*HLOOKUP(Z$7-$B398+1,INPUTS!$D$63:$X$64,2,FALSE)/IF(Z$7=$B398,(13-MONTH($D398)),12),0)</f>
        <v>154.88000776700838</v>
      </c>
      <c r="AA398" s="229">
        <f>IF(AND(AA$7&lt;=$B398+$D$4,AA$9&gt;=$D398),$E398*HLOOKUP(AA$7-$B398+1,INPUTS!$D$63:$X$64,2,FALSE)/IF(AA$7=$B398,(13-MONTH($D398)),12),0)</f>
        <v>154.88000776700838</v>
      </c>
      <c r="AB398" s="229">
        <f>IF(AND(AB$7&lt;=$B398+$D$4,AB$9&gt;=$D398),$E398*HLOOKUP(AB$7-$B398+1,INPUTS!$D$63:$X$64,2,FALSE)/IF(AB$7=$B398,(13-MONTH($D398)),12),0)</f>
        <v>154.88000776700838</v>
      </c>
      <c r="AC398" s="229">
        <f>IF(AND(AC$7&lt;=$B398+$D$4,AC$9&gt;=$D398),$E398*HLOOKUP(AC$7-$B398+1,INPUTS!$D$63:$X$64,2,FALSE)/IF(AC$7=$B398,(13-MONTH($D398)),12),0)</f>
        <v>154.88000776700838</v>
      </c>
      <c r="AD398" s="229">
        <f>IF(AND(AD$7&lt;=$B398+$D$4,AD$9&gt;=$D398),$E398*HLOOKUP(AD$7-$B398+1,INPUTS!$D$63:$X$64,2,FALSE)/IF(AD$7=$B398,(13-MONTH($D398)),12),0)</f>
        <v>154.88000776700838</v>
      </c>
      <c r="AE398" s="229">
        <f>IF(AND(AE$7&lt;=$B398+$D$4,AE$9&gt;=$D398),$E398*HLOOKUP(AE$7-$B398+1,INPUTS!$D$63:$X$64,2,FALSE)/IF(AE$7=$B398,(13-MONTH($D398)),12),0)</f>
        <v>143.2516708491917</v>
      </c>
      <c r="AF398" s="229">
        <f>IF(AND(AF$7&lt;=$B398+$D$4,AF$9&gt;=$D398),$E398*HLOOKUP(AF$7-$B398+1,INPUTS!$D$63:$X$64,2,FALSE)/IF(AF$7=$B398,(13-MONTH($D398)),12),0)</f>
        <v>143.2516708491917</v>
      </c>
      <c r="AG398" s="229">
        <f>IF(AND(AG$7&lt;=$B398+$D$4,AG$9&gt;=$D398),$E398*HLOOKUP(AG$7-$B398+1,INPUTS!$D$63:$X$64,2,FALSE)/IF(AG$7=$B398,(13-MONTH($D398)),12),0)</f>
        <v>143.2516708491917</v>
      </c>
      <c r="AH398" s="229">
        <f>IF(AND(AH$7&lt;=$B398+$D$4,AH$9&gt;=$D398),$E398*HLOOKUP(AH$7-$B398+1,INPUTS!$D$63:$X$64,2,FALSE)/IF(AH$7=$B398,(13-MONTH($D398)),12),0)</f>
        <v>143.2516708491917</v>
      </c>
      <c r="AI398" s="229">
        <f>IF(AND(AI$7&lt;=$B398+$D$4,AI$9&gt;=$D398),$E398*HLOOKUP(AI$7-$B398+1,INPUTS!$D$63:$X$64,2,FALSE)/IF(AI$7=$B398,(13-MONTH($D398)),12),0)</f>
        <v>143.2516708491917</v>
      </c>
      <c r="AJ398" s="229">
        <f>IF(AND(AJ$7&lt;=$B398+$D$4,AJ$9&gt;=$D398),$E398*HLOOKUP(AJ$7-$B398+1,INPUTS!$D$63:$X$64,2,FALSE)/IF(AJ$7=$B398,(13-MONTH($D398)),12),0)</f>
        <v>143.2516708491917</v>
      </c>
      <c r="AK398" s="229">
        <f>IF(AND(AK$7&lt;=$B398+$D$4,AK$9&gt;=$D398),$E398*HLOOKUP(AK$7-$B398+1,INPUTS!$D$63:$X$64,2,FALSE)/IF(AK$7=$B398,(13-MONTH($D398)),12),0)</f>
        <v>143.2516708491917</v>
      </c>
      <c r="AL398" s="229">
        <f>IF(AND(AL$7&lt;=$B398+$D$4,AL$9&gt;=$D398),$E398*HLOOKUP(AL$7-$B398+1,INPUTS!$D$63:$X$64,2,FALSE)/IF(AL$7=$B398,(13-MONTH($D398)),12),0)</f>
        <v>143.2516708491917</v>
      </c>
      <c r="AM398" s="229">
        <f>IF(AND(AM$7&lt;=$B398+$D$4,AM$9&gt;=$D398),$E398*HLOOKUP(AM$7-$B398+1,INPUTS!$D$63:$X$64,2,FALSE)/IF(AM$7=$B398,(13-MONTH($D398)),12),0)</f>
        <v>143.2516708491917</v>
      </c>
      <c r="AN398" s="229">
        <f>IF(AND(AN$7&lt;=$B398+$D$4,AN$9&gt;=$D398),$E398*HLOOKUP(AN$7-$B398+1,INPUTS!$D$63:$X$64,2,FALSE)/IF(AN$7=$B398,(13-MONTH($D398)),12),0)</f>
        <v>143.2516708491917</v>
      </c>
      <c r="AO398" s="229">
        <f>IF(AND(AO$7&lt;=$B398+$D$4,AO$9&gt;=$D398),$E398*HLOOKUP(AO$7-$B398+1,INPUTS!$D$63:$X$64,2,FALSE)/IF(AO$7=$B398,(13-MONTH($D398)),12),0)</f>
        <v>143.2516708491917</v>
      </c>
      <c r="AP398" s="229">
        <f>IF(AND(AP$7&lt;=$B398+$D$4,AP$9&gt;=$D398),$E398*HLOOKUP(AP$7-$B398+1,INPUTS!$D$63:$X$64,2,FALSE)/IF(AP$7=$B398,(13-MONTH($D398)),12),0)</f>
        <v>143.2516708491917</v>
      </c>
      <c r="AQ398" s="229">
        <f>IF(AND(AQ$7&lt;=$B398+$D$4,AQ$9&gt;=$D398),$E398*HLOOKUP(AQ$7-$B398+1,INPUTS!$D$63:$X$64,2,FALSE)/IF(AQ$7=$B398,(13-MONTH($D398)),12),0)</f>
        <v>132.52442277002504</v>
      </c>
      <c r="AR398" s="229">
        <f>IF(AND(AR$7&lt;=$B398+$D$4,AR$9&gt;=$D398),$E398*HLOOKUP(AR$7-$B398+1,INPUTS!$D$63:$X$64,2,FALSE)/IF(AR$7=$B398,(13-MONTH($D398)),12),0)</f>
        <v>132.52442277002504</v>
      </c>
      <c r="AS398" s="229">
        <f>IF(AND(AS$7&lt;=$B398+$D$4,AS$9&gt;=$D398),$E398*HLOOKUP(AS$7-$B398+1,INPUTS!$D$63:$X$64,2,FALSE)/IF(AS$7=$B398,(13-MONTH($D398)),12),0)</f>
        <v>132.52442277002504</v>
      </c>
      <c r="AT398" s="229">
        <f>IF(AND(AT$7&lt;=$B398+$D$4,AT$9&gt;=$D398),$E398*HLOOKUP(AT$7-$B398+1,INPUTS!$D$63:$X$64,2,FALSE)/IF(AT$7=$B398,(13-MONTH($D398)),12),0)</f>
        <v>132.52442277002504</v>
      </c>
      <c r="AU398" s="229">
        <f>IF(AND(AU$7&lt;=$B398+$D$4,AU$9&gt;=$D398),$E398*HLOOKUP(AU$7-$B398+1,INPUTS!$D$63:$X$64,2,FALSE)/IF(AU$7=$B398,(13-MONTH($D398)),12),0)</f>
        <v>132.52442277002504</v>
      </c>
      <c r="AV398" s="229">
        <f>IF(AND(AV$7&lt;=$B398+$D$4,AV$9&gt;=$D398),$E398*HLOOKUP(AV$7-$B398+1,INPUTS!$D$63:$X$64,2,FALSE)/IF(AV$7=$B398,(13-MONTH($D398)),12),0)</f>
        <v>132.52442277002504</v>
      </c>
      <c r="AW398" s="229">
        <f>IF(AND(AW$7&lt;=$B398+$D$4,AW$9&gt;=$D398),$E398*HLOOKUP(AW$7-$B398+1,INPUTS!$D$63:$X$64,2,FALSE)/IF(AW$7=$B398,(13-MONTH($D398)),12),0)</f>
        <v>132.52442277002504</v>
      </c>
      <c r="AX398" s="229">
        <f>IF(AND(AX$7&lt;=$B398+$D$4,AX$9&gt;=$D398),$E398*HLOOKUP(AX$7-$B398+1,INPUTS!$D$63:$X$64,2,FALSE)/IF(AX$7=$B398,(13-MONTH($D398)),12),0)</f>
        <v>132.52442277002504</v>
      </c>
      <c r="AY398" s="229">
        <f>IF(AND(AY$7&lt;=$B398+$D$4,AY$9&gt;=$D398),$E398*HLOOKUP(AY$7-$B398+1,INPUTS!$D$63:$X$64,2,FALSE)/IF(AY$7=$B398,(13-MONTH($D398)),12),0)</f>
        <v>132.52442277002504</v>
      </c>
      <c r="AZ398" s="229">
        <f>IF(AND(AZ$7&lt;=$B398+$D$4,AZ$9&gt;=$D398),$E398*HLOOKUP(AZ$7-$B398+1,INPUTS!$D$63:$X$64,2,FALSE)/IF(AZ$7=$B398,(13-MONTH($D398)),12),0)</f>
        <v>132.52442277002504</v>
      </c>
      <c r="BA398" s="229">
        <f>IF(AND(BA$7&lt;=$B398+$D$4,BA$9&gt;=$D398),$E398*HLOOKUP(BA$7-$B398+1,INPUTS!$D$63:$X$64,2,FALSE)/IF(BA$7=$B398,(13-MONTH($D398)),12),0)</f>
        <v>132.52442277002504</v>
      </c>
      <c r="BB398" s="229">
        <f>IF(AND(BB$7&lt;=$B398+$D$4,BB$9&gt;=$D398),$E398*HLOOKUP(BB$7-$B398+1,INPUTS!$D$63:$X$64,2,FALSE)/IF(BB$7=$B398,(13-MONTH($D398)),12),0)</f>
        <v>132.52442277002504</v>
      </c>
      <c r="BC398" s="229">
        <f>IF(AND(BC$7&lt;=$B398+$D$4,BC$9&gt;=$D398),$E398*HLOOKUP(BC$7-$B398+1,INPUTS!$D$63:$X$64,2,FALSE)/IF(BC$7=$B398,(13-MONTH($D398)),12),0)</f>
        <v>122.56953655255838</v>
      </c>
      <c r="BD398" s="229">
        <f>IF(AND(BD$7&lt;=$B398+$D$4,BD$9&gt;=$D398),$E398*HLOOKUP(BD$7-$B398+1,INPUTS!$D$63:$X$64,2,FALSE)/IF(BD$7=$B398,(13-MONTH($D398)),12),0)</f>
        <v>122.56953655255838</v>
      </c>
      <c r="BE398" s="229">
        <f>IF(AND(BE$7&lt;=$B398+$D$4,BE$9&gt;=$D398),$E398*HLOOKUP(BE$7-$B398+1,INPUTS!$D$63:$X$64,2,FALSE)/IF(BE$7=$B398,(13-MONTH($D398)),12),0)</f>
        <v>122.56953655255838</v>
      </c>
      <c r="BF398" s="229">
        <f>IF(AND(BF$7&lt;=$B398+$D$4,BF$9&gt;=$D398),$E398*HLOOKUP(BF$7-$B398+1,INPUTS!$D$63:$X$64,2,FALSE)/IF(BF$7=$B398,(13-MONTH($D398)),12),0)</f>
        <v>122.56953655255838</v>
      </c>
      <c r="BG398" s="229">
        <f>IF(AND(BG$7&lt;=$B398+$D$4,BG$9&gt;=$D398),$E398*HLOOKUP(BG$7-$B398+1,INPUTS!$D$63:$X$64,2,FALSE)/IF(BG$7=$B398,(13-MONTH($D398)),12),0)</f>
        <v>122.56953655255838</v>
      </c>
      <c r="BH398" s="229">
        <f>IF(AND(BH$7&lt;=$B398+$D$4,BH$9&gt;=$D398),$E398*HLOOKUP(BH$7-$B398+1,INPUTS!$D$63:$X$64,2,FALSE)/IF(BH$7=$B398,(13-MONTH($D398)),12),0)</f>
        <v>122.56953655255838</v>
      </c>
      <c r="BI398" s="229">
        <f>IF(AND(BI$7&lt;=$B398+$D$4,BI$9&gt;=$D398),$E398*HLOOKUP(BI$7-$B398+1,INPUTS!$D$63:$X$64,2,FALSE)/IF(BI$7=$B398,(13-MONTH($D398)),12),0)</f>
        <v>122.56953655255838</v>
      </c>
      <c r="BJ398" s="229">
        <f>IF(AND(BJ$7&lt;=$B398+$D$4,BJ$9&gt;=$D398),$E398*HLOOKUP(BJ$7-$B398+1,INPUTS!$D$63:$X$64,2,FALSE)/IF(BJ$7=$B398,(13-MONTH($D398)),12),0)</f>
        <v>122.56953655255838</v>
      </c>
      <c r="BK398" s="229">
        <f>IF(AND(BK$7&lt;=$B398+$D$4,BK$9&gt;=$D398),$E398*HLOOKUP(BK$7-$B398+1,INPUTS!$D$63:$X$64,2,FALSE)/IF(BK$7=$B398,(13-MONTH($D398)),12),0)</f>
        <v>122.56953655255838</v>
      </c>
      <c r="BL398" s="229">
        <f>IF(AND(BL$7&lt;=$B398+$D$4,BL$9&gt;=$D398),$E398*HLOOKUP(BL$7-$B398+1,INPUTS!$D$63:$X$64,2,FALSE)/IF(BL$7=$B398,(13-MONTH($D398)),12),0)</f>
        <v>122.56953655255838</v>
      </c>
      <c r="BM398" s="229">
        <f>IF(AND(BM$7&lt;=$B398+$D$4,BM$9&gt;=$D398),$E398*HLOOKUP(BM$7-$B398+1,INPUTS!$D$63:$X$64,2,FALSE)/IF(BM$7=$B398,(13-MONTH($D398)),12),0)</f>
        <v>122.56953655255838</v>
      </c>
      <c r="BN398" s="229">
        <f>IF(AND(BN$7&lt;=$B398+$D$4,BN$9&gt;=$D398),$E398*HLOOKUP(BN$7-$B398+1,INPUTS!$D$63:$X$64,2,FALSE)/IF(BN$7=$B398,(13-MONTH($D398)),12),0)</f>
        <v>122.56953655255838</v>
      </c>
      <c r="BO398" s="229">
        <f>IF(AND(BO$7&lt;=$B398+$D$4,BO$9&gt;=$D398),$E398*HLOOKUP(BO$7-$B398+1,INPUTS!$D$63:$X$64,2,FALSE)/IF(BO$7=$B398,(13-MONTH($D398)),12),0)</f>
        <v>113.38701219679172</v>
      </c>
      <c r="BP398" s="229">
        <f>IF(AND(BP$7&lt;=$B398+$D$4,BP$9&gt;=$D398),$E398*HLOOKUP(BP$7-$B398+1,INPUTS!$D$63:$X$64,2,FALSE)/IF(BP$7=$B398,(13-MONTH($D398)),12),0)</f>
        <v>113.38701219679172</v>
      </c>
      <c r="BQ398" s="229">
        <f>IF(AND(BQ$7&lt;=$B398+$D$4,BQ$9&gt;=$D398),$E398*HLOOKUP(BQ$7-$B398+1,INPUTS!$D$63:$X$64,2,FALSE)/IF(BQ$7=$B398,(13-MONTH($D398)),12),0)</f>
        <v>113.38701219679172</v>
      </c>
      <c r="BR398" s="229">
        <f>IF(AND(BR$7&lt;=$B398+$D$4,BR$9&gt;=$D398),$E398*HLOOKUP(BR$7-$B398+1,INPUTS!$D$63:$X$64,2,FALSE)/IF(BR$7=$B398,(13-MONTH($D398)),12),0)</f>
        <v>113.38701219679172</v>
      </c>
      <c r="BS398" s="229">
        <f>IF(AND(BS$7&lt;=$B398+$D$4,BS$9&gt;=$D398),$E398*HLOOKUP(BS$7-$B398+1,INPUTS!$D$63:$X$64,2,FALSE)/IF(BS$7=$B398,(13-MONTH($D398)),12),0)</f>
        <v>113.38701219679172</v>
      </c>
      <c r="BT398" s="229">
        <f>IF(AND(BT$7&lt;=$B398+$D$4,BT$9&gt;=$D398),$E398*HLOOKUP(BT$7-$B398+1,INPUTS!$D$63:$X$64,2,FALSE)/IF(BT$7=$B398,(13-MONTH($D398)),12),0)</f>
        <v>113.38701219679172</v>
      </c>
      <c r="BU398" s="229">
        <f>IF(AND(BU$7&lt;=$B398+$D$4,BU$9&gt;=$D398),$E398*HLOOKUP(BU$7-$B398+1,INPUTS!$D$63:$X$64,2,FALSE)/IF(BU$7=$B398,(13-MONTH($D398)),12),0)</f>
        <v>113.38701219679172</v>
      </c>
      <c r="BV398" s="229">
        <f>IF(AND(BV$7&lt;=$B398+$D$4,BV$9&gt;=$D398),$E398*HLOOKUP(BV$7-$B398+1,INPUTS!$D$63:$X$64,2,FALSE)/IF(BV$7=$B398,(13-MONTH($D398)),12),0)</f>
        <v>113.38701219679172</v>
      </c>
      <c r="BW398" s="229">
        <f>IF(AND(BW$7&lt;=$B398+$D$4,BW$9&gt;=$D398),$E398*HLOOKUP(BW$7-$B398+1,INPUTS!$D$63:$X$64,2,FALSE)/IF(BW$7=$B398,(13-MONTH($D398)),12),0)</f>
        <v>113.38701219679172</v>
      </c>
      <c r="BX398" s="229">
        <f>IF(AND(BX$7&lt;=$B398+$D$4,BX$9&gt;=$D398),$E398*HLOOKUP(BX$7-$B398+1,INPUTS!$D$63:$X$64,2,FALSE)/IF(BX$7=$B398,(13-MONTH($D398)),12),0)</f>
        <v>113.38701219679172</v>
      </c>
      <c r="BY398" s="229">
        <f>IF(AND(BY$7&lt;=$B398+$D$4,BY$9&gt;=$D398),$E398*HLOOKUP(BY$7-$B398+1,INPUTS!$D$63:$X$64,2,FALSE)/IF(BY$7=$B398,(13-MONTH($D398)),12),0)</f>
        <v>113.38701219679172</v>
      </c>
      <c r="BZ398" s="229">
        <f>IF(AND(BZ$7&lt;=$B398+$D$4,BZ$9&gt;=$D398),$E398*HLOOKUP(BZ$7-$B398+1,INPUTS!$D$63:$X$64,2,FALSE)/IF(BZ$7=$B398,(13-MONTH($D398)),12),0)</f>
        <v>113.38701219679172</v>
      </c>
    </row>
    <row r="399" spans="1:78" x14ac:dyDescent="0.2">
      <c r="A399" s="7" t="str">
        <f t="shared" si="363"/>
        <v>Roll-in 1</v>
      </c>
      <c r="B399" s="7">
        <f t="shared" si="364"/>
        <v>2019</v>
      </c>
      <c r="C399" s="7">
        <f t="shared" si="367"/>
        <v>8</v>
      </c>
      <c r="D399" s="165">
        <f t="shared" si="365"/>
        <v>43708</v>
      </c>
      <c r="E399" s="68">
        <f t="shared" si="366"/>
        <v>34739.044429999994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260.54283322499998</v>
      </c>
      <c r="O399" s="229">
        <f>IF(AND(O$7&lt;=$B399+$D$4,O$9&gt;=$D399),$E399*HLOOKUP(O$7-$B399+1,INPUTS!$D$63:$X$64,2,FALSE)/IF(O$7=$B399,(13-MONTH($D399)),12),0)</f>
        <v>260.54283322499998</v>
      </c>
      <c r="P399" s="229">
        <f>IF(AND(P$7&lt;=$B399+$D$4,P$9&gt;=$D399),$E399*HLOOKUP(P$7-$B399+1,INPUTS!$D$63:$X$64,2,FALSE)/IF(P$7=$B399,(13-MONTH($D399)),12),0)</f>
        <v>260.54283322499998</v>
      </c>
      <c r="Q399" s="229">
        <f>IF(AND(Q$7&lt;=$B399+$D$4,Q$9&gt;=$D399),$E399*HLOOKUP(Q$7-$B399+1,INPUTS!$D$63:$X$64,2,FALSE)/IF(Q$7=$B399,(13-MONTH($D399)),12),0)</f>
        <v>260.54283322499998</v>
      </c>
      <c r="R399" s="229">
        <f>IF(AND(R$7&lt;=$B399+$D$4,R$9&gt;=$D399),$E399*HLOOKUP(R$7-$B399+1,INPUTS!$D$63:$X$64,2,FALSE)/IF(R$7=$B399,(13-MONTH($D399)),12),0)</f>
        <v>260.54283322499998</v>
      </c>
      <c r="S399" s="229">
        <f>IF(AND(S$7&lt;=$B399+$D$4,S$9&gt;=$D399),$E399*HLOOKUP(S$7-$B399+1,INPUTS!$D$63:$X$64,2,FALSE)/IF(S$7=$B399,(13-MONTH($D399)),12),0)</f>
        <v>208.98430145014163</v>
      </c>
      <c r="T399" s="229">
        <f>IF(AND(T$7&lt;=$B399+$D$4,T$9&gt;=$D399),$E399*HLOOKUP(T$7-$B399+1,INPUTS!$D$63:$X$64,2,FALSE)/IF(T$7=$B399,(13-MONTH($D399)),12),0)</f>
        <v>208.98430145014163</v>
      </c>
      <c r="U399" s="229">
        <f>IF(AND(U$7&lt;=$B399+$D$4,U$9&gt;=$D399),$E399*HLOOKUP(U$7-$B399+1,INPUTS!$D$63:$X$64,2,FALSE)/IF(U$7=$B399,(13-MONTH($D399)),12),0)</f>
        <v>208.98430145014163</v>
      </c>
      <c r="V399" s="229">
        <f>IF(AND(V$7&lt;=$B399+$D$4,V$9&gt;=$D399),$E399*HLOOKUP(V$7-$B399+1,INPUTS!$D$63:$X$64,2,FALSE)/IF(V$7=$B399,(13-MONTH($D399)),12),0)</f>
        <v>208.98430145014163</v>
      </c>
      <c r="W399" s="229">
        <f>IF(AND(W$7&lt;=$B399+$D$4,W$9&gt;=$D399),$E399*HLOOKUP(W$7-$B399+1,INPUTS!$D$63:$X$64,2,FALSE)/IF(W$7=$B399,(13-MONTH($D399)),12),0)</f>
        <v>208.98430145014163</v>
      </c>
      <c r="X399" s="229">
        <f>IF(AND(X$7&lt;=$B399+$D$4,X$9&gt;=$D399),$E399*HLOOKUP(X$7-$B399+1,INPUTS!$D$63:$X$64,2,FALSE)/IF(X$7=$B399,(13-MONTH($D399)),12),0)</f>
        <v>208.98430145014163</v>
      </c>
      <c r="Y399" s="229">
        <f>IF(AND(Y$7&lt;=$B399+$D$4,Y$9&gt;=$D399),$E399*HLOOKUP(Y$7-$B399+1,INPUTS!$D$63:$X$64,2,FALSE)/IF(Y$7=$B399,(13-MONTH($D399)),12),0)</f>
        <v>208.98430145014163</v>
      </c>
      <c r="Z399" s="229">
        <f>IF(AND(Z$7&lt;=$B399+$D$4,Z$9&gt;=$D399),$E399*HLOOKUP(Z$7-$B399+1,INPUTS!$D$63:$X$64,2,FALSE)/IF(Z$7=$B399,(13-MONTH($D399)),12),0)</f>
        <v>208.98430145014163</v>
      </c>
      <c r="AA399" s="229">
        <f>IF(AND(AA$7&lt;=$B399+$D$4,AA$9&gt;=$D399),$E399*HLOOKUP(AA$7-$B399+1,INPUTS!$D$63:$X$64,2,FALSE)/IF(AA$7=$B399,(13-MONTH($D399)),12),0)</f>
        <v>208.98430145014163</v>
      </c>
      <c r="AB399" s="229">
        <f>IF(AND(AB$7&lt;=$B399+$D$4,AB$9&gt;=$D399),$E399*HLOOKUP(AB$7-$B399+1,INPUTS!$D$63:$X$64,2,FALSE)/IF(AB$7=$B399,(13-MONTH($D399)),12),0)</f>
        <v>208.98430145014163</v>
      </c>
      <c r="AC399" s="229">
        <f>IF(AND(AC$7&lt;=$B399+$D$4,AC$9&gt;=$D399),$E399*HLOOKUP(AC$7-$B399+1,INPUTS!$D$63:$X$64,2,FALSE)/IF(AC$7=$B399,(13-MONTH($D399)),12),0)</f>
        <v>208.98430145014163</v>
      </c>
      <c r="AD399" s="229">
        <f>IF(AND(AD$7&lt;=$B399+$D$4,AD$9&gt;=$D399),$E399*HLOOKUP(AD$7-$B399+1,INPUTS!$D$63:$X$64,2,FALSE)/IF(AD$7=$B399,(13-MONTH($D399)),12),0)</f>
        <v>208.98430145014163</v>
      </c>
      <c r="AE399" s="229">
        <f>IF(AND(AE$7&lt;=$B399+$D$4,AE$9&gt;=$D399),$E399*HLOOKUP(AE$7-$B399+1,INPUTS!$D$63:$X$64,2,FALSE)/IF(AE$7=$B399,(13-MONTH($D399)),12),0)</f>
        <v>193.2938330492583</v>
      </c>
      <c r="AF399" s="229">
        <f>IF(AND(AF$7&lt;=$B399+$D$4,AF$9&gt;=$D399),$E399*HLOOKUP(AF$7-$B399+1,INPUTS!$D$63:$X$64,2,FALSE)/IF(AF$7=$B399,(13-MONTH($D399)),12),0)</f>
        <v>193.2938330492583</v>
      </c>
      <c r="AG399" s="229">
        <f>IF(AND(AG$7&lt;=$B399+$D$4,AG$9&gt;=$D399),$E399*HLOOKUP(AG$7-$B399+1,INPUTS!$D$63:$X$64,2,FALSE)/IF(AG$7=$B399,(13-MONTH($D399)),12),0)</f>
        <v>193.2938330492583</v>
      </c>
      <c r="AH399" s="229">
        <f>IF(AND(AH$7&lt;=$B399+$D$4,AH$9&gt;=$D399),$E399*HLOOKUP(AH$7-$B399+1,INPUTS!$D$63:$X$64,2,FALSE)/IF(AH$7=$B399,(13-MONTH($D399)),12),0)</f>
        <v>193.2938330492583</v>
      </c>
      <c r="AI399" s="229">
        <f>IF(AND(AI$7&lt;=$B399+$D$4,AI$9&gt;=$D399),$E399*HLOOKUP(AI$7-$B399+1,INPUTS!$D$63:$X$64,2,FALSE)/IF(AI$7=$B399,(13-MONTH($D399)),12),0)</f>
        <v>193.2938330492583</v>
      </c>
      <c r="AJ399" s="229">
        <f>IF(AND(AJ$7&lt;=$B399+$D$4,AJ$9&gt;=$D399),$E399*HLOOKUP(AJ$7-$B399+1,INPUTS!$D$63:$X$64,2,FALSE)/IF(AJ$7=$B399,(13-MONTH($D399)),12),0)</f>
        <v>193.2938330492583</v>
      </c>
      <c r="AK399" s="229">
        <f>IF(AND(AK$7&lt;=$B399+$D$4,AK$9&gt;=$D399),$E399*HLOOKUP(AK$7-$B399+1,INPUTS!$D$63:$X$64,2,FALSE)/IF(AK$7=$B399,(13-MONTH($D399)),12),0)</f>
        <v>193.2938330492583</v>
      </c>
      <c r="AL399" s="229">
        <f>IF(AND(AL$7&lt;=$B399+$D$4,AL$9&gt;=$D399),$E399*HLOOKUP(AL$7-$B399+1,INPUTS!$D$63:$X$64,2,FALSE)/IF(AL$7=$B399,(13-MONTH($D399)),12),0)</f>
        <v>193.2938330492583</v>
      </c>
      <c r="AM399" s="229">
        <f>IF(AND(AM$7&lt;=$B399+$D$4,AM$9&gt;=$D399),$E399*HLOOKUP(AM$7-$B399+1,INPUTS!$D$63:$X$64,2,FALSE)/IF(AM$7=$B399,(13-MONTH($D399)),12),0)</f>
        <v>193.2938330492583</v>
      </c>
      <c r="AN399" s="229">
        <f>IF(AND(AN$7&lt;=$B399+$D$4,AN$9&gt;=$D399),$E399*HLOOKUP(AN$7-$B399+1,INPUTS!$D$63:$X$64,2,FALSE)/IF(AN$7=$B399,(13-MONTH($D399)),12),0)</f>
        <v>193.2938330492583</v>
      </c>
      <c r="AO399" s="229">
        <f>IF(AND(AO$7&lt;=$B399+$D$4,AO$9&gt;=$D399),$E399*HLOOKUP(AO$7-$B399+1,INPUTS!$D$63:$X$64,2,FALSE)/IF(AO$7=$B399,(13-MONTH($D399)),12),0)</f>
        <v>193.2938330492583</v>
      </c>
      <c r="AP399" s="229">
        <f>IF(AND(AP$7&lt;=$B399+$D$4,AP$9&gt;=$D399),$E399*HLOOKUP(AP$7-$B399+1,INPUTS!$D$63:$X$64,2,FALSE)/IF(AP$7=$B399,(13-MONTH($D399)),12),0)</f>
        <v>193.2938330492583</v>
      </c>
      <c r="AQ399" s="229">
        <f>IF(AND(AQ$7&lt;=$B399+$D$4,AQ$9&gt;=$D399),$E399*HLOOKUP(AQ$7-$B399+1,INPUTS!$D$63:$X$64,2,FALSE)/IF(AQ$7=$B399,(13-MONTH($D399)),12),0)</f>
        <v>178.81923120342495</v>
      </c>
      <c r="AR399" s="229">
        <f>IF(AND(AR$7&lt;=$B399+$D$4,AR$9&gt;=$D399),$E399*HLOOKUP(AR$7-$B399+1,INPUTS!$D$63:$X$64,2,FALSE)/IF(AR$7=$B399,(13-MONTH($D399)),12),0)</f>
        <v>178.81923120342495</v>
      </c>
      <c r="AS399" s="229">
        <f>IF(AND(AS$7&lt;=$B399+$D$4,AS$9&gt;=$D399),$E399*HLOOKUP(AS$7-$B399+1,INPUTS!$D$63:$X$64,2,FALSE)/IF(AS$7=$B399,(13-MONTH($D399)),12),0)</f>
        <v>178.81923120342495</v>
      </c>
      <c r="AT399" s="229">
        <f>IF(AND(AT$7&lt;=$B399+$D$4,AT$9&gt;=$D399),$E399*HLOOKUP(AT$7-$B399+1,INPUTS!$D$63:$X$64,2,FALSE)/IF(AT$7=$B399,(13-MONTH($D399)),12),0)</f>
        <v>178.81923120342495</v>
      </c>
      <c r="AU399" s="229">
        <f>IF(AND(AU$7&lt;=$B399+$D$4,AU$9&gt;=$D399),$E399*HLOOKUP(AU$7-$B399+1,INPUTS!$D$63:$X$64,2,FALSE)/IF(AU$7=$B399,(13-MONTH($D399)),12),0)</f>
        <v>178.81923120342495</v>
      </c>
      <c r="AV399" s="229">
        <f>IF(AND(AV$7&lt;=$B399+$D$4,AV$9&gt;=$D399),$E399*HLOOKUP(AV$7-$B399+1,INPUTS!$D$63:$X$64,2,FALSE)/IF(AV$7=$B399,(13-MONTH($D399)),12),0)</f>
        <v>178.81923120342495</v>
      </c>
      <c r="AW399" s="229">
        <f>IF(AND(AW$7&lt;=$B399+$D$4,AW$9&gt;=$D399),$E399*HLOOKUP(AW$7-$B399+1,INPUTS!$D$63:$X$64,2,FALSE)/IF(AW$7=$B399,(13-MONTH($D399)),12),0)</f>
        <v>178.81923120342495</v>
      </c>
      <c r="AX399" s="229">
        <f>IF(AND(AX$7&lt;=$B399+$D$4,AX$9&gt;=$D399),$E399*HLOOKUP(AX$7-$B399+1,INPUTS!$D$63:$X$64,2,FALSE)/IF(AX$7=$B399,(13-MONTH($D399)),12),0)</f>
        <v>178.81923120342495</v>
      </c>
      <c r="AY399" s="229">
        <f>IF(AND(AY$7&lt;=$B399+$D$4,AY$9&gt;=$D399),$E399*HLOOKUP(AY$7-$B399+1,INPUTS!$D$63:$X$64,2,FALSE)/IF(AY$7=$B399,(13-MONTH($D399)),12),0)</f>
        <v>178.81923120342495</v>
      </c>
      <c r="AZ399" s="229">
        <f>IF(AND(AZ$7&lt;=$B399+$D$4,AZ$9&gt;=$D399),$E399*HLOOKUP(AZ$7-$B399+1,INPUTS!$D$63:$X$64,2,FALSE)/IF(AZ$7=$B399,(13-MONTH($D399)),12),0)</f>
        <v>178.81923120342495</v>
      </c>
      <c r="BA399" s="229">
        <f>IF(AND(BA$7&lt;=$B399+$D$4,BA$9&gt;=$D399),$E399*HLOOKUP(BA$7-$B399+1,INPUTS!$D$63:$X$64,2,FALSE)/IF(BA$7=$B399,(13-MONTH($D399)),12),0)</f>
        <v>178.81923120342495</v>
      </c>
      <c r="BB399" s="229">
        <f>IF(AND(BB$7&lt;=$B399+$D$4,BB$9&gt;=$D399),$E399*HLOOKUP(BB$7-$B399+1,INPUTS!$D$63:$X$64,2,FALSE)/IF(BB$7=$B399,(13-MONTH($D399)),12),0)</f>
        <v>178.81923120342495</v>
      </c>
      <c r="BC399" s="229">
        <f>IF(AND(BC$7&lt;=$B399+$D$4,BC$9&gt;=$D399),$E399*HLOOKUP(BC$7-$B399+1,INPUTS!$D$63:$X$64,2,FALSE)/IF(BC$7=$B399,(13-MONTH($D399)),12),0)</f>
        <v>165.38680069049164</v>
      </c>
      <c r="BD399" s="229">
        <f>IF(AND(BD$7&lt;=$B399+$D$4,BD$9&gt;=$D399),$E399*HLOOKUP(BD$7-$B399+1,INPUTS!$D$63:$X$64,2,FALSE)/IF(BD$7=$B399,(13-MONTH($D399)),12),0)</f>
        <v>165.38680069049164</v>
      </c>
      <c r="BE399" s="229">
        <f>IF(AND(BE$7&lt;=$B399+$D$4,BE$9&gt;=$D399),$E399*HLOOKUP(BE$7-$B399+1,INPUTS!$D$63:$X$64,2,FALSE)/IF(BE$7=$B399,(13-MONTH($D399)),12),0)</f>
        <v>165.38680069049164</v>
      </c>
      <c r="BF399" s="229">
        <f>IF(AND(BF$7&lt;=$B399+$D$4,BF$9&gt;=$D399),$E399*HLOOKUP(BF$7-$B399+1,INPUTS!$D$63:$X$64,2,FALSE)/IF(BF$7=$B399,(13-MONTH($D399)),12),0)</f>
        <v>165.38680069049164</v>
      </c>
      <c r="BG399" s="229">
        <f>IF(AND(BG$7&lt;=$B399+$D$4,BG$9&gt;=$D399),$E399*HLOOKUP(BG$7-$B399+1,INPUTS!$D$63:$X$64,2,FALSE)/IF(BG$7=$B399,(13-MONTH($D399)),12),0)</f>
        <v>165.38680069049164</v>
      </c>
      <c r="BH399" s="229">
        <f>IF(AND(BH$7&lt;=$B399+$D$4,BH$9&gt;=$D399),$E399*HLOOKUP(BH$7-$B399+1,INPUTS!$D$63:$X$64,2,FALSE)/IF(BH$7=$B399,(13-MONTH($D399)),12),0)</f>
        <v>165.38680069049164</v>
      </c>
      <c r="BI399" s="229">
        <f>IF(AND(BI$7&lt;=$B399+$D$4,BI$9&gt;=$D399),$E399*HLOOKUP(BI$7-$B399+1,INPUTS!$D$63:$X$64,2,FALSE)/IF(BI$7=$B399,(13-MONTH($D399)),12),0)</f>
        <v>165.38680069049164</v>
      </c>
      <c r="BJ399" s="229">
        <f>IF(AND(BJ$7&lt;=$B399+$D$4,BJ$9&gt;=$D399),$E399*HLOOKUP(BJ$7-$B399+1,INPUTS!$D$63:$X$64,2,FALSE)/IF(BJ$7=$B399,(13-MONTH($D399)),12),0)</f>
        <v>165.38680069049164</v>
      </c>
      <c r="BK399" s="229">
        <f>IF(AND(BK$7&lt;=$B399+$D$4,BK$9&gt;=$D399),$E399*HLOOKUP(BK$7-$B399+1,INPUTS!$D$63:$X$64,2,FALSE)/IF(BK$7=$B399,(13-MONTH($D399)),12),0)</f>
        <v>165.38680069049164</v>
      </c>
      <c r="BL399" s="229">
        <f>IF(AND(BL$7&lt;=$B399+$D$4,BL$9&gt;=$D399),$E399*HLOOKUP(BL$7-$B399+1,INPUTS!$D$63:$X$64,2,FALSE)/IF(BL$7=$B399,(13-MONTH($D399)),12),0)</f>
        <v>165.38680069049164</v>
      </c>
      <c r="BM399" s="229">
        <f>IF(AND(BM$7&lt;=$B399+$D$4,BM$9&gt;=$D399),$E399*HLOOKUP(BM$7-$B399+1,INPUTS!$D$63:$X$64,2,FALSE)/IF(BM$7=$B399,(13-MONTH($D399)),12),0)</f>
        <v>165.38680069049164</v>
      </c>
      <c r="BN399" s="229">
        <f>IF(AND(BN$7&lt;=$B399+$D$4,BN$9&gt;=$D399),$E399*HLOOKUP(BN$7-$B399+1,INPUTS!$D$63:$X$64,2,FALSE)/IF(BN$7=$B399,(13-MONTH($D399)),12),0)</f>
        <v>165.38680069049164</v>
      </c>
      <c r="BO399" s="229">
        <f>IF(AND(BO$7&lt;=$B399+$D$4,BO$9&gt;=$D399),$E399*HLOOKUP(BO$7-$B399+1,INPUTS!$D$63:$X$64,2,FALSE)/IF(BO$7=$B399,(13-MONTH($D399)),12),0)</f>
        <v>152.99654151045831</v>
      </c>
      <c r="BP399" s="229">
        <f>IF(AND(BP$7&lt;=$B399+$D$4,BP$9&gt;=$D399),$E399*HLOOKUP(BP$7-$B399+1,INPUTS!$D$63:$X$64,2,FALSE)/IF(BP$7=$B399,(13-MONTH($D399)),12),0)</f>
        <v>152.99654151045831</v>
      </c>
      <c r="BQ399" s="229">
        <f>IF(AND(BQ$7&lt;=$B399+$D$4,BQ$9&gt;=$D399),$E399*HLOOKUP(BQ$7-$B399+1,INPUTS!$D$63:$X$64,2,FALSE)/IF(BQ$7=$B399,(13-MONTH($D399)),12),0)</f>
        <v>152.99654151045831</v>
      </c>
      <c r="BR399" s="229">
        <f>IF(AND(BR$7&lt;=$B399+$D$4,BR$9&gt;=$D399),$E399*HLOOKUP(BR$7-$B399+1,INPUTS!$D$63:$X$64,2,FALSE)/IF(BR$7=$B399,(13-MONTH($D399)),12),0)</f>
        <v>152.99654151045831</v>
      </c>
      <c r="BS399" s="229">
        <f>IF(AND(BS$7&lt;=$B399+$D$4,BS$9&gt;=$D399),$E399*HLOOKUP(BS$7-$B399+1,INPUTS!$D$63:$X$64,2,FALSE)/IF(BS$7=$B399,(13-MONTH($D399)),12),0)</f>
        <v>152.99654151045831</v>
      </c>
      <c r="BT399" s="229">
        <f>IF(AND(BT$7&lt;=$B399+$D$4,BT$9&gt;=$D399),$E399*HLOOKUP(BT$7-$B399+1,INPUTS!$D$63:$X$64,2,FALSE)/IF(BT$7=$B399,(13-MONTH($D399)),12),0)</f>
        <v>152.99654151045831</v>
      </c>
      <c r="BU399" s="229">
        <f>IF(AND(BU$7&lt;=$B399+$D$4,BU$9&gt;=$D399),$E399*HLOOKUP(BU$7-$B399+1,INPUTS!$D$63:$X$64,2,FALSE)/IF(BU$7=$B399,(13-MONTH($D399)),12),0)</f>
        <v>152.99654151045831</v>
      </c>
      <c r="BV399" s="229">
        <f>IF(AND(BV$7&lt;=$B399+$D$4,BV$9&gt;=$D399),$E399*HLOOKUP(BV$7-$B399+1,INPUTS!$D$63:$X$64,2,FALSE)/IF(BV$7=$B399,(13-MONTH($D399)),12),0)</f>
        <v>152.99654151045831</v>
      </c>
      <c r="BW399" s="229">
        <f>IF(AND(BW$7&lt;=$B399+$D$4,BW$9&gt;=$D399),$E399*HLOOKUP(BW$7-$B399+1,INPUTS!$D$63:$X$64,2,FALSE)/IF(BW$7=$B399,(13-MONTH($D399)),12),0)</f>
        <v>152.99654151045831</v>
      </c>
      <c r="BX399" s="229">
        <f>IF(AND(BX$7&lt;=$B399+$D$4,BX$9&gt;=$D399),$E399*HLOOKUP(BX$7-$B399+1,INPUTS!$D$63:$X$64,2,FALSE)/IF(BX$7=$B399,(13-MONTH($D399)),12),0)</f>
        <v>152.99654151045831</v>
      </c>
      <c r="BY399" s="229">
        <f>IF(AND(BY$7&lt;=$B399+$D$4,BY$9&gt;=$D399),$E399*HLOOKUP(BY$7-$B399+1,INPUTS!$D$63:$X$64,2,FALSE)/IF(BY$7=$B399,(13-MONTH($D399)),12),0)</f>
        <v>152.99654151045831</v>
      </c>
      <c r="BZ399" s="229">
        <f>IF(AND(BZ$7&lt;=$B399+$D$4,BZ$9&gt;=$D399),$E399*HLOOKUP(BZ$7-$B399+1,INPUTS!$D$63:$X$64,2,FALSE)/IF(BZ$7=$B399,(13-MONTH($D399)),12),0)</f>
        <v>152.99654151045831</v>
      </c>
    </row>
    <row r="400" spans="1:78" x14ac:dyDescent="0.2">
      <c r="A400" s="7" t="str">
        <f t="shared" si="363"/>
        <v>Roll-in 2</v>
      </c>
      <c r="B400" s="7">
        <f t="shared" si="364"/>
        <v>2019</v>
      </c>
      <c r="C400" s="7">
        <f t="shared" si="367"/>
        <v>9</v>
      </c>
      <c r="D400" s="165">
        <f t="shared" si="365"/>
        <v>43738</v>
      </c>
      <c r="E400" s="68">
        <f t="shared" si="366"/>
        <v>22409.37847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210.08792315624999</v>
      </c>
      <c r="P400" s="229">
        <f>IF(AND(P$7&lt;=$B400+$D$4,P$9&gt;=$D400),$E400*HLOOKUP(P$7-$B400+1,INPUTS!$D$63:$X$64,2,FALSE)/IF(P$7=$B400,(13-MONTH($D400)),12),0)</f>
        <v>210.08792315624999</v>
      </c>
      <c r="Q400" s="229">
        <f>IF(AND(Q$7&lt;=$B400+$D$4,Q$9&gt;=$D400),$E400*HLOOKUP(Q$7-$B400+1,INPUTS!$D$63:$X$64,2,FALSE)/IF(Q$7=$B400,(13-MONTH($D400)),12),0)</f>
        <v>210.08792315624999</v>
      </c>
      <c r="R400" s="229">
        <f>IF(AND(R$7&lt;=$B400+$D$4,R$9&gt;=$D400),$E400*HLOOKUP(R$7-$B400+1,INPUTS!$D$63:$X$64,2,FALSE)/IF(R$7=$B400,(13-MONTH($D400)),12),0)</f>
        <v>210.08792315624999</v>
      </c>
      <c r="S400" s="229">
        <f>IF(AND(S$7&lt;=$B400+$D$4,S$9&gt;=$D400),$E400*HLOOKUP(S$7-$B400+1,INPUTS!$D$63:$X$64,2,FALSE)/IF(S$7=$B400,(13-MONTH($D400)),12),0)</f>
        <v>134.81108597910836</v>
      </c>
      <c r="T400" s="229">
        <f>IF(AND(T$7&lt;=$B400+$D$4,T$9&gt;=$D400),$E400*HLOOKUP(T$7-$B400+1,INPUTS!$D$63:$X$64,2,FALSE)/IF(T$7=$B400,(13-MONTH($D400)),12),0)</f>
        <v>134.81108597910836</v>
      </c>
      <c r="U400" s="229">
        <f>IF(AND(U$7&lt;=$B400+$D$4,U$9&gt;=$D400),$E400*HLOOKUP(U$7-$B400+1,INPUTS!$D$63:$X$64,2,FALSE)/IF(U$7=$B400,(13-MONTH($D400)),12),0)</f>
        <v>134.81108597910836</v>
      </c>
      <c r="V400" s="229">
        <f>IF(AND(V$7&lt;=$B400+$D$4,V$9&gt;=$D400),$E400*HLOOKUP(V$7-$B400+1,INPUTS!$D$63:$X$64,2,FALSE)/IF(V$7=$B400,(13-MONTH($D400)),12),0)</f>
        <v>134.81108597910836</v>
      </c>
      <c r="W400" s="229">
        <f>IF(AND(W$7&lt;=$B400+$D$4,W$9&gt;=$D400),$E400*HLOOKUP(W$7-$B400+1,INPUTS!$D$63:$X$64,2,FALSE)/IF(W$7=$B400,(13-MONTH($D400)),12),0)</f>
        <v>134.81108597910836</v>
      </c>
      <c r="X400" s="229">
        <f>IF(AND(X$7&lt;=$B400+$D$4,X$9&gt;=$D400),$E400*HLOOKUP(X$7-$B400+1,INPUTS!$D$63:$X$64,2,FALSE)/IF(X$7=$B400,(13-MONTH($D400)),12),0)</f>
        <v>134.81108597910836</v>
      </c>
      <c r="Y400" s="229">
        <f>IF(AND(Y$7&lt;=$B400+$D$4,Y$9&gt;=$D400),$E400*HLOOKUP(Y$7-$B400+1,INPUTS!$D$63:$X$64,2,FALSE)/IF(Y$7=$B400,(13-MONTH($D400)),12),0)</f>
        <v>134.81108597910836</v>
      </c>
      <c r="Z400" s="229">
        <f>IF(AND(Z$7&lt;=$B400+$D$4,Z$9&gt;=$D400),$E400*HLOOKUP(Z$7-$B400+1,INPUTS!$D$63:$X$64,2,FALSE)/IF(Z$7=$B400,(13-MONTH($D400)),12),0)</f>
        <v>134.81108597910836</v>
      </c>
      <c r="AA400" s="229">
        <f>IF(AND(AA$7&lt;=$B400+$D$4,AA$9&gt;=$D400),$E400*HLOOKUP(AA$7-$B400+1,INPUTS!$D$63:$X$64,2,FALSE)/IF(AA$7=$B400,(13-MONTH($D400)),12),0)</f>
        <v>134.81108597910836</v>
      </c>
      <c r="AB400" s="229">
        <f>IF(AND(AB$7&lt;=$B400+$D$4,AB$9&gt;=$D400),$E400*HLOOKUP(AB$7-$B400+1,INPUTS!$D$63:$X$64,2,FALSE)/IF(AB$7=$B400,(13-MONTH($D400)),12),0)</f>
        <v>134.81108597910836</v>
      </c>
      <c r="AC400" s="229">
        <f>IF(AND(AC$7&lt;=$B400+$D$4,AC$9&gt;=$D400),$E400*HLOOKUP(AC$7-$B400+1,INPUTS!$D$63:$X$64,2,FALSE)/IF(AC$7=$B400,(13-MONTH($D400)),12),0)</f>
        <v>134.81108597910836</v>
      </c>
      <c r="AD400" s="229">
        <f>IF(AND(AD$7&lt;=$B400+$D$4,AD$9&gt;=$D400),$E400*HLOOKUP(AD$7-$B400+1,INPUTS!$D$63:$X$64,2,FALSE)/IF(AD$7=$B400,(13-MONTH($D400)),12),0)</f>
        <v>134.81108597910836</v>
      </c>
      <c r="AE400" s="229">
        <f>IF(AND(AE$7&lt;=$B400+$D$4,AE$9&gt;=$D400),$E400*HLOOKUP(AE$7-$B400+1,INPUTS!$D$63:$X$64,2,FALSE)/IF(AE$7=$B400,(13-MONTH($D400)),12),0)</f>
        <v>124.68951670349166</v>
      </c>
      <c r="AF400" s="229">
        <f>IF(AND(AF$7&lt;=$B400+$D$4,AF$9&gt;=$D400),$E400*HLOOKUP(AF$7-$B400+1,INPUTS!$D$63:$X$64,2,FALSE)/IF(AF$7=$B400,(13-MONTH($D400)),12),0)</f>
        <v>124.68951670349166</v>
      </c>
      <c r="AG400" s="229">
        <f>IF(AND(AG$7&lt;=$B400+$D$4,AG$9&gt;=$D400),$E400*HLOOKUP(AG$7-$B400+1,INPUTS!$D$63:$X$64,2,FALSE)/IF(AG$7=$B400,(13-MONTH($D400)),12),0)</f>
        <v>124.68951670349166</v>
      </c>
      <c r="AH400" s="229">
        <f>IF(AND(AH$7&lt;=$B400+$D$4,AH$9&gt;=$D400),$E400*HLOOKUP(AH$7-$B400+1,INPUTS!$D$63:$X$64,2,FALSE)/IF(AH$7=$B400,(13-MONTH($D400)),12),0)</f>
        <v>124.68951670349166</v>
      </c>
      <c r="AI400" s="229">
        <f>IF(AND(AI$7&lt;=$B400+$D$4,AI$9&gt;=$D400),$E400*HLOOKUP(AI$7-$B400+1,INPUTS!$D$63:$X$64,2,FALSE)/IF(AI$7=$B400,(13-MONTH($D400)),12),0)</f>
        <v>124.68951670349166</v>
      </c>
      <c r="AJ400" s="229">
        <f>IF(AND(AJ$7&lt;=$B400+$D$4,AJ$9&gt;=$D400),$E400*HLOOKUP(AJ$7-$B400+1,INPUTS!$D$63:$X$64,2,FALSE)/IF(AJ$7=$B400,(13-MONTH($D400)),12),0)</f>
        <v>124.68951670349166</v>
      </c>
      <c r="AK400" s="229">
        <f>IF(AND(AK$7&lt;=$B400+$D$4,AK$9&gt;=$D400),$E400*HLOOKUP(AK$7-$B400+1,INPUTS!$D$63:$X$64,2,FALSE)/IF(AK$7=$B400,(13-MONTH($D400)),12),0)</f>
        <v>124.68951670349166</v>
      </c>
      <c r="AL400" s="229">
        <f>IF(AND(AL$7&lt;=$B400+$D$4,AL$9&gt;=$D400),$E400*HLOOKUP(AL$7-$B400+1,INPUTS!$D$63:$X$64,2,FALSE)/IF(AL$7=$B400,(13-MONTH($D400)),12),0)</f>
        <v>124.68951670349166</v>
      </c>
      <c r="AM400" s="229">
        <f>IF(AND(AM$7&lt;=$B400+$D$4,AM$9&gt;=$D400),$E400*HLOOKUP(AM$7-$B400+1,INPUTS!$D$63:$X$64,2,FALSE)/IF(AM$7=$B400,(13-MONTH($D400)),12),0)</f>
        <v>124.68951670349166</v>
      </c>
      <c r="AN400" s="229">
        <f>IF(AND(AN$7&lt;=$B400+$D$4,AN$9&gt;=$D400),$E400*HLOOKUP(AN$7-$B400+1,INPUTS!$D$63:$X$64,2,FALSE)/IF(AN$7=$B400,(13-MONTH($D400)),12),0)</f>
        <v>124.68951670349166</v>
      </c>
      <c r="AO400" s="229">
        <f>IF(AND(AO$7&lt;=$B400+$D$4,AO$9&gt;=$D400),$E400*HLOOKUP(AO$7-$B400+1,INPUTS!$D$63:$X$64,2,FALSE)/IF(AO$7=$B400,(13-MONTH($D400)),12),0)</f>
        <v>124.68951670349166</v>
      </c>
      <c r="AP400" s="229">
        <f>IF(AND(AP$7&lt;=$B400+$D$4,AP$9&gt;=$D400),$E400*HLOOKUP(AP$7-$B400+1,INPUTS!$D$63:$X$64,2,FALSE)/IF(AP$7=$B400,(13-MONTH($D400)),12),0)</f>
        <v>124.68951670349166</v>
      </c>
      <c r="AQ400" s="229">
        <f>IF(AND(AQ$7&lt;=$B400+$D$4,AQ$9&gt;=$D400),$E400*HLOOKUP(AQ$7-$B400+1,INPUTS!$D$63:$X$64,2,FALSE)/IF(AQ$7=$B400,(13-MONTH($D400)),12),0)</f>
        <v>115.35227567432499</v>
      </c>
      <c r="AR400" s="229">
        <f>IF(AND(AR$7&lt;=$B400+$D$4,AR$9&gt;=$D400),$E400*HLOOKUP(AR$7-$B400+1,INPUTS!$D$63:$X$64,2,FALSE)/IF(AR$7=$B400,(13-MONTH($D400)),12),0)</f>
        <v>115.35227567432499</v>
      </c>
      <c r="AS400" s="229">
        <f>IF(AND(AS$7&lt;=$B400+$D$4,AS$9&gt;=$D400),$E400*HLOOKUP(AS$7-$B400+1,INPUTS!$D$63:$X$64,2,FALSE)/IF(AS$7=$B400,(13-MONTH($D400)),12),0)</f>
        <v>115.35227567432499</v>
      </c>
      <c r="AT400" s="229">
        <f>IF(AND(AT$7&lt;=$B400+$D$4,AT$9&gt;=$D400),$E400*HLOOKUP(AT$7-$B400+1,INPUTS!$D$63:$X$64,2,FALSE)/IF(AT$7=$B400,(13-MONTH($D400)),12),0)</f>
        <v>115.35227567432499</v>
      </c>
      <c r="AU400" s="229">
        <f>IF(AND(AU$7&lt;=$B400+$D$4,AU$9&gt;=$D400),$E400*HLOOKUP(AU$7-$B400+1,INPUTS!$D$63:$X$64,2,FALSE)/IF(AU$7=$B400,(13-MONTH($D400)),12),0)</f>
        <v>115.35227567432499</v>
      </c>
      <c r="AV400" s="229">
        <f>IF(AND(AV$7&lt;=$B400+$D$4,AV$9&gt;=$D400),$E400*HLOOKUP(AV$7-$B400+1,INPUTS!$D$63:$X$64,2,FALSE)/IF(AV$7=$B400,(13-MONTH($D400)),12),0)</f>
        <v>115.35227567432499</v>
      </c>
      <c r="AW400" s="229">
        <f>IF(AND(AW$7&lt;=$B400+$D$4,AW$9&gt;=$D400),$E400*HLOOKUP(AW$7-$B400+1,INPUTS!$D$63:$X$64,2,FALSE)/IF(AW$7=$B400,(13-MONTH($D400)),12),0)</f>
        <v>115.35227567432499</v>
      </c>
      <c r="AX400" s="229">
        <f>IF(AND(AX$7&lt;=$B400+$D$4,AX$9&gt;=$D400),$E400*HLOOKUP(AX$7-$B400+1,INPUTS!$D$63:$X$64,2,FALSE)/IF(AX$7=$B400,(13-MONTH($D400)),12),0)</f>
        <v>115.35227567432499</v>
      </c>
      <c r="AY400" s="229">
        <f>IF(AND(AY$7&lt;=$B400+$D$4,AY$9&gt;=$D400),$E400*HLOOKUP(AY$7-$B400+1,INPUTS!$D$63:$X$64,2,FALSE)/IF(AY$7=$B400,(13-MONTH($D400)),12),0)</f>
        <v>115.35227567432499</v>
      </c>
      <c r="AZ400" s="229">
        <f>IF(AND(AZ$7&lt;=$B400+$D$4,AZ$9&gt;=$D400),$E400*HLOOKUP(AZ$7-$B400+1,INPUTS!$D$63:$X$64,2,FALSE)/IF(AZ$7=$B400,(13-MONTH($D400)),12),0)</f>
        <v>115.35227567432499</v>
      </c>
      <c r="BA400" s="229">
        <f>IF(AND(BA$7&lt;=$B400+$D$4,BA$9&gt;=$D400),$E400*HLOOKUP(BA$7-$B400+1,INPUTS!$D$63:$X$64,2,FALSE)/IF(BA$7=$B400,(13-MONTH($D400)),12),0)</f>
        <v>115.35227567432499</v>
      </c>
      <c r="BB400" s="229">
        <f>IF(AND(BB$7&lt;=$B400+$D$4,BB$9&gt;=$D400),$E400*HLOOKUP(BB$7-$B400+1,INPUTS!$D$63:$X$64,2,FALSE)/IF(BB$7=$B400,(13-MONTH($D400)),12),0)</f>
        <v>115.35227567432499</v>
      </c>
      <c r="BC400" s="229">
        <f>IF(AND(BC$7&lt;=$B400+$D$4,BC$9&gt;=$D400),$E400*HLOOKUP(BC$7-$B400+1,INPUTS!$D$63:$X$64,2,FALSE)/IF(BC$7=$B400,(13-MONTH($D400)),12),0)</f>
        <v>106.68731599925833</v>
      </c>
      <c r="BD400" s="229">
        <f>IF(AND(BD$7&lt;=$B400+$D$4,BD$9&gt;=$D400),$E400*HLOOKUP(BD$7-$B400+1,INPUTS!$D$63:$X$64,2,FALSE)/IF(BD$7=$B400,(13-MONTH($D400)),12),0)</f>
        <v>106.68731599925833</v>
      </c>
      <c r="BE400" s="229">
        <f>IF(AND(BE$7&lt;=$B400+$D$4,BE$9&gt;=$D400),$E400*HLOOKUP(BE$7-$B400+1,INPUTS!$D$63:$X$64,2,FALSE)/IF(BE$7=$B400,(13-MONTH($D400)),12),0)</f>
        <v>106.68731599925833</v>
      </c>
      <c r="BF400" s="229">
        <f>IF(AND(BF$7&lt;=$B400+$D$4,BF$9&gt;=$D400),$E400*HLOOKUP(BF$7-$B400+1,INPUTS!$D$63:$X$64,2,FALSE)/IF(BF$7=$B400,(13-MONTH($D400)),12),0)</f>
        <v>106.68731599925833</v>
      </c>
      <c r="BG400" s="229">
        <f>IF(AND(BG$7&lt;=$B400+$D$4,BG$9&gt;=$D400),$E400*HLOOKUP(BG$7-$B400+1,INPUTS!$D$63:$X$64,2,FALSE)/IF(BG$7=$B400,(13-MONTH($D400)),12),0)</f>
        <v>106.68731599925833</v>
      </c>
      <c r="BH400" s="229">
        <f>IF(AND(BH$7&lt;=$B400+$D$4,BH$9&gt;=$D400),$E400*HLOOKUP(BH$7-$B400+1,INPUTS!$D$63:$X$64,2,FALSE)/IF(BH$7=$B400,(13-MONTH($D400)),12),0)</f>
        <v>106.68731599925833</v>
      </c>
      <c r="BI400" s="229">
        <f>IF(AND(BI$7&lt;=$B400+$D$4,BI$9&gt;=$D400),$E400*HLOOKUP(BI$7-$B400+1,INPUTS!$D$63:$X$64,2,FALSE)/IF(BI$7=$B400,(13-MONTH($D400)),12),0)</f>
        <v>106.68731599925833</v>
      </c>
      <c r="BJ400" s="229">
        <f>IF(AND(BJ$7&lt;=$B400+$D$4,BJ$9&gt;=$D400),$E400*HLOOKUP(BJ$7-$B400+1,INPUTS!$D$63:$X$64,2,FALSE)/IF(BJ$7=$B400,(13-MONTH($D400)),12),0)</f>
        <v>106.68731599925833</v>
      </c>
      <c r="BK400" s="229">
        <f>IF(AND(BK$7&lt;=$B400+$D$4,BK$9&gt;=$D400),$E400*HLOOKUP(BK$7-$B400+1,INPUTS!$D$63:$X$64,2,FALSE)/IF(BK$7=$B400,(13-MONTH($D400)),12),0)</f>
        <v>106.68731599925833</v>
      </c>
      <c r="BL400" s="229">
        <f>IF(AND(BL$7&lt;=$B400+$D$4,BL$9&gt;=$D400),$E400*HLOOKUP(BL$7-$B400+1,INPUTS!$D$63:$X$64,2,FALSE)/IF(BL$7=$B400,(13-MONTH($D400)),12),0)</f>
        <v>106.68731599925833</v>
      </c>
      <c r="BM400" s="229">
        <f>IF(AND(BM$7&lt;=$B400+$D$4,BM$9&gt;=$D400),$E400*HLOOKUP(BM$7-$B400+1,INPUTS!$D$63:$X$64,2,FALSE)/IF(BM$7=$B400,(13-MONTH($D400)),12),0)</f>
        <v>106.68731599925833</v>
      </c>
      <c r="BN400" s="229">
        <f>IF(AND(BN$7&lt;=$B400+$D$4,BN$9&gt;=$D400),$E400*HLOOKUP(BN$7-$B400+1,INPUTS!$D$63:$X$64,2,FALSE)/IF(BN$7=$B400,(13-MONTH($D400)),12),0)</f>
        <v>106.68731599925833</v>
      </c>
      <c r="BO400" s="229">
        <f>IF(AND(BO$7&lt;=$B400+$D$4,BO$9&gt;=$D400),$E400*HLOOKUP(BO$7-$B400+1,INPUTS!$D$63:$X$64,2,FALSE)/IF(BO$7=$B400,(13-MONTH($D400)),12),0)</f>
        <v>98.69463767829167</v>
      </c>
      <c r="BP400" s="229">
        <f>IF(AND(BP$7&lt;=$B400+$D$4,BP$9&gt;=$D400),$E400*HLOOKUP(BP$7-$B400+1,INPUTS!$D$63:$X$64,2,FALSE)/IF(BP$7=$B400,(13-MONTH($D400)),12),0)</f>
        <v>98.69463767829167</v>
      </c>
      <c r="BQ400" s="229">
        <f>IF(AND(BQ$7&lt;=$B400+$D$4,BQ$9&gt;=$D400),$E400*HLOOKUP(BQ$7-$B400+1,INPUTS!$D$63:$X$64,2,FALSE)/IF(BQ$7=$B400,(13-MONTH($D400)),12),0)</f>
        <v>98.69463767829167</v>
      </c>
      <c r="BR400" s="229">
        <f>IF(AND(BR$7&lt;=$B400+$D$4,BR$9&gt;=$D400),$E400*HLOOKUP(BR$7-$B400+1,INPUTS!$D$63:$X$64,2,FALSE)/IF(BR$7=$B400,(13-MONTH($D400)),12),0)</f>
        <v>98.69463767829167</v>
      </c>
      <c r="BS400" s="229">
        <f>IF(AND(BS$7&lt;=$B400+$D$4,BS$9&gt;=$D400),$E400*HLOOKUP(BS$7-$B400+1,INPUTS!$D$63:$X$64,2,FALSE)/IF(BS$7=$B400,(13-MONTH($D400)),12),0)</f>
        <v>98.69463767829167</v>
      </c>
      <c r="BT400" s="229">
        <f>IF(AND(BT$7&lt;=$B400+$D$4,BT$9&gt;=$D400),$E400*HLOOKUP(BT$7-$B400+1,INPUTS!$D$63:$X$64,2,FALSE)/IF(BT$7=$B400,(13-MONTH($D400)),12),0)</f>
        <v>98.69463767829167</v>
      </c>
      <c r="BU400" s="229">
        <f>IF(AND(BU$7&lt;=$B400+$D$4,BU$9&gt;=$D400),$E400*HLOOKUP(BU$7-$B400+1,INPUTS!$D$63:$X$64,2,FALSE)/IF(BU$7=$B400,(13-MONTH($D400)),12),0)</f>
        <v>98.69463767829167</v>
      </c>
      <c r="BV400" s="229">
        <f>IF(AND(BV$7&lt;=$B400+$D$4,BV$9&gt;=$D400),$E400*HLOOKUP(BV$7-$B400+1,INPUTS!$D$63:$X$64,2,FALSE)/IF(BV$7=$B400,(13-MONTH($D400)),12),0)</f>
        <v>98.69463767829167</v>
      </c>
      <c r="BW400" s="229">
        <f>IF(AND(BW$7&lt;=$B400+$D$4,BW$9&gt;=$D400),$E400*HLOOKUP(BW$7-$B400+1,INPUTS!$D$63:$X$64,2,FALSE)/IF(BW$7=$B400,(13-MONTH($D400)),12),0)</f>
        <v>98.69463767829167</v>
      </c>
      <c r="BX400" s="229">
        <f>IF(AND(BX$7&lt;=$B400+$D$4,BX$9&gt;=$D400),$E400*HLOOKUP(BX$7-$B400+1,INPUTS!$D$63:$X$64,2,FALSE)/IF(BX$7=$B400,(13-MONTH($D400)),12),0)</f>
        <v>98.69463767829167</v>
      </c>
      <c r="BY400" s="229">
        <f>IF(AND(BY$7&lt;=$B400+$D$4,BY$9&gt;=$D400),$E400*HLOOKUP(BY$7-$B400+1,INPUTS!$D$63:$X$64,2,FALSE)/IF(BY$7=$B400,(13-MONTH($D400)),12),0)</f>
        <v>98.69463767829167</v>
      </c>
      <c r="BZ400" s="229">
        <f>IF(AND(BZ$7&lt;=$B400+$D$4,BZ$9&gt;=$D400),$E400*HLOOKUP(BZ$7-$B400+1,INPUTS!$D$63:$X$64,2,FALSE)/IF(BZ$7=$B400,(13-MONTH($D400)),12),0)</f>
        <v>98.69463767829167</v>
      </c>
    </row>
    <row r="401" spans="1:78" x14ac:dyDescent="0.2">
      <c r="A401" s="7" t="str">
        <f t="shared" si="363"/>
        <v>Roll-in 2</v>
      </c>
      <c r="B401" s="7">
        <f t="shared" si="364"/>
        <v>2019</v>
      </c>
      <c r="C401" s="7">
        <f t="shared" si="367"/>
        <v>10</v>
      </c>
      <c r="D401" s="165">
        <f t="shared" si="365"/>
        <v>43769</v>
      </c>
      <c r="E401" s="68">
        <f t="shared" si="366"/>
        <v>26082.599870000005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326.03249837500005</v>
      </c>
      <c r="Q401" s="229">
        <f>IF(AND(Q$7&lt;=$B401+$D$4,Q$9&gt;=$D401),$E401*HLOOKUP(Q$7-$B401+1,INPUTS!$D$63:$X$64,2,FALSE)/IF(Q$7=$B401,(13-MONTH($D401)),12),0)</f>
        <v>326.03249837500005</v>
      </c>
      <c r="R401" s="229">
        <f>IF(AND(R$7&lt;=$B401+$D$4,R$9&gt;=$D401),$E401*HLOOKUP(R$7-$B401+1,INPUTS!$D$63:$X$64,2,FALSE)/IF(R$7=$B401,(13-MONTH($D401)),12),0)</f>
        <v>326.03249837500005</v>
      </c>
      <c r="S401" s="229">
        <f>IF(AND(S$7&lt;=$B401+$D$4,S$9&gt;=$D401),$E401*HLOOKUP(S$7-$B401+1,INPUTS!$D$63:$X$64,2,FALSE)/IF(S$7=$B401,(13-MONTH($D401)),12),0)</f>
        <v>156.90857371794172</v>
      </c>
      <c r="T401" s="229">
        <f>IF(AND(T$7&lt;=$B401+$D$4,T$9&gt;=$D401),$E401*HLOOKUP(T$7-$B401+1,INPUTS!$D$63:$X$64,2,FALSE)/IF(T$7=$B401,(13-MONTH($D401)),12),0)</f>
        <v>156.90857371794172</v>
      </c>
      <c r="U401" s="229">
        <f>IF(AND(U$7&lt;=$B401+$D$4,U$9&gt;=$D401),$E401*HLOOKUP(U$7-$B401+1,INPUTS!$D$63:$X$64,2,FALSE)/IF(U$7=$B401,(13-MONTH($D401)),12),0)</f>
        <v>156.90857371794172</v>
      </c>
      <c r="V401" s="229">
        <f>IF(AND(V$7&lt;=$B401+$D$4,V$9&gt;=$D401),$E401*HLOOKUP(V$7-$B401+1,INPUTS!$D$63:$X$64,2,FALSE)/IF(V$7=$B401,(13-MONTH($D401)),12),0)</f>
        <v>156.90857371794172</v>
      </c>
      <c r="W401" s="229">
        <f>IF(AND(W$7&lt;=$B401+$D$4,W$9&gt;=$D401),$E401*HLOOKUP(W$7-$B401+1,INPUTS!$D$63:$X$64,2,FALSE)/IF(W$7=$B401,(13-MONTH($D401)),12),0)</f>
        <v>156.90857371794172</v>
      </c>
      <c r="X401" s="229">
        <f>IF(AND(X$7&lt;=$B401+$D$4,X$9&gt;=$D401),$E401*HLOOKUP(X$7-$B401+1,INPUTS!$D$63:$X$64,2,FALSE)/IF(X$7=$B401,(13-MONTH($D401)),12),0)</f>
        <v>156.90857371794172</v>
      </c>
      <c r="Y401" s="229">
        <f>IF(AND(Y$7&lt;=$B401+$D$4,Y$9&gt;=$D401),$E401*HLOOKUP(Y$7-$B401+1,INPUTS!$D$63:$X$64,2,FALSE)/IF(Y$7=$B401,(13-MONTH($D401)),12),0)</f>
        <v>156.90857371794172</v>
      </c>
      <c r="Z401" s="229">
        <f>IF(AND(Z$7&lt;=$B401+$D$4,Z$9&gt;=$D401),$E401*HLOOKUP(Z$7-$B401+1,INPUTS!$D$63:$X$64,2,FALSE)/IF(Z$7=$B401,(13-MONTH($D401)),12),0)</f>
        <v>156.90857371794172</v>
      </c>
      <c r="AA401" s="229">
        <f>IF(AND(AA$7&lt;=$B401+$D$4,AA$9&gt;=$D401),$E401*HLOOKUP(AA$7-$B401+1,INPUTS!$D$63:$X$64,2,FALSE)/IF(AA$7=$B401,(13-MONTH($D401)),12),0)</f>
        <v>156.90857371794172</v>
      </c>
      <c r="AB401" s="229">
        <f>IF(AND(AB$7&lt;=$B401+$D$4,AB$9&gt;=$D401),$E401*HLOOKUP(AB$7-$B401+1,INPUTS!$D$63:$X$64,2,FALSE)/IF(AB$7=$B401,(13-MONTH($D401)),12),0)</f>
        <v>156.90857371794172</v>
      </c>
      <c r="AC401" s="229">
        <f>IF(AND(AC$7&lt;=$B401+$D$4,AC$9&gt;=$D401),$E401*HLOOKUP(AC$7-$B401+1,INPUTS!$D$63:$X$64,2,FALSE)/IF(AC$7=$B401,(13-MONTH($D401)),12),0)</f>
        <v>156.90857371794172</v>
      </c>
      <c r="AD401" s="229">
        <f>IF(AND(AD$7&lt;=$B401+$D$4,AD$9&gt;=$D401),$E401*HLOOKUP(AD$7-$B401+1,INPUTS!$D$63:$X$64,2,FALSE)/IF(AD$7=$B401,(13-MONTH($D401)),12),0)</f>
        <v>156.90857371794172</v>
      </c>
      <c r="AE401" s="229">
        <f>IF(AND(AE$7&lt;=$B401+$D$4,AE$9&gt;=$D401),$E401*HLOOKUP(AE$7-$B401+1,INPUTS!$D$63:$X$64,2,FALSE)/IF(AE$7=$B401,(13-MONTH($D401)),12),0)</f>
        <v>145.12793277665835</v>
      </c>
      <c r="AF401" s="229">
        <f>IF(AND(AF$7&lt;=$B401+$D$4,AF$9&gt;=$D401),$E401*HLOOKUP(AF$7-$B401+1,INPUTS!$D$63:$X$64,2,FALSE)/IF(AF$7=$B401,(13-MONTH($D401)),12),0)</f>
        <v>145.12793277665835</v>
      </c>
      <c r="AG401" s="229">
        <f>IF(AND(AG$7&lt;=$B401+$D$4,AG$9&gt;=$D401),$E401*HLOOKUP(AG$7-$B401+1,INPUTS!$D$63:$X$64,2,FALSE)/IF(AG$7=$B401,(13-MONTH($D401)),12),0)</f>
        <v>145.12793277665835</v>
      </c>
      <c r="AH401" s="229">
        <f>IF(AND(AH$7&lt;=$B401+$D$4,AH$9&gt;=$D401),$E401*HLOOKUP(AH$7-$B401+1,INPUTS!$D$63:$X$64,2,FALSE)/IF(AH$7=$B401,(13-MONTH($D401)),12),0)</f>
        <v>145.12793277665835</v>
      </c>
      <c r="AI401" s="229">
        <f>IF(AND(AI$7&lt;=$B401+$D$4,AI$9&gt;=$D401),$E401*HLOOKUP(AI$7-$B401+1,INPUTS!$D$63:$X$64,2,FALSE)/IF(AI$7=$B401,(13-MONTH($D401)),12),0)</f>
        <v>145.12793277665835</v>
      </c>
      <c r="AJ401" s="229">
        <f>IF(AND(AJ$7&lt;=$B401+$D$4,AJ$9&gt;=$D401),$E401*HLOOKUP(AJ$7-$B401+1,INPUTS!$D$63:$X$64,2,FALSE)/IF(AJ$7=$B401,(13-MONTH($D401)),12),0)</f>
        <v>145.12793277665835</v>
      </c>
      <c r="AK401" s="229">
        <f>IF(AND(AK$7&lt;=$B401+$D$4,AK$9&gt;=$D401),$E401*HLOOKUP(AK$7-$B401+1,INPUTS!$D$63:$X$64,2,FALSE)/IF(AK$7=$B401,(13-MONTH($D401)),12),0)</f>
        <v>145.12793277665835</v>
      </c>
      <c r="AL401" s="229">
        <f>IF(AND(AL$7&lt;=$B401+$D$4,AL$9&gt;=$D401),$E401*HLOOKUP(AL$7-$B401+1,INPUTS!$D$63:$X$64,2,FALSE)/IF(AL$7=$B401,(13-MONTH($D401)),12),0)</f>
        <v>145.12793277665835</v>
      </c>
      <c r="AM401" s="229">
        <f>IF(AND(AM$7&lt;=$B401+$D$4,AM$9&gt;=$D401),$E401*HLOOKUP(AM$7-$B401+1,INPUTS!$D$63:$X$64,2,FALSE)/IF(AM$7=$B401,(13-MONTH($D401)),12),0)</f>
        <v>145.12793277665835</v>
      </c>
      <c r="AN401" s="229">
        <f>IF(AND(AN$7&lt;=$B401+$D$4,AN$9&gt;=$D401),$E401*HLOOKUP(AN$7-$B401+1,INPUTS!$D$63:$X$64,2,FALSE)/IF(AN$7=$B401,(13-MONTH($D401)),12),0)</f>
        <v>145.12793277665835</v>
      </c>
      <c r="AO401" s="229">
        <f>IF(AND(AO$7&lt;=$B401+$D$4,AO$9&gt;=$D401),$E401*HLOOKUP(AO$7-$B401+1,INPUTS!$D$63:$X$64,2,FALSE)/IF(AO$7=$B401,(13-MONTH($D401)),12),0)</f>
        <v>145.12793277665835</v>
      </c>
      <c r="AP401" s="229">
        <f>IF(AND(AP$7&lt;=$B401+$D$4,AP$9&gt;=$D401),$E401*HLOOKUP(AP$7-$B401+1,INPUTS!$D$63:$X$64,2,FALSE)/IF(AP$7=$B401,(13-MONTH($D401)),12),0)</f>
        <v>145.12793277665835</v>
      </c>
      <c r="AQ401" s="229">
        <f>IF(AND(AQ$7&lt;=$B401+$D$4,AQ$9&gt;=$D401),$E401*HLOOKUP(AQ$7-$B401+1,INPUTS!$D$63:$X$64,2,FALSE)/IF(AQ$7=$B401,(13-MONTH($D401)),12),0)</f>
        <v>134.26018283082502</v>
      </c>
      <c r="AR401" s="229">
        <f>IF(AND(AR$7&lt;=$B401+$D$4,AR$9&gt;=$D401),$E401*HLOOKUP(AR$7-$B401+1,INPUTS!$D$63:$X$64,2,FALSE)/IF(AR$7=$B401,(13-MONTH($D401)),12),0)</f>
        <v>134.26018283082502</v>
      </c>
      <c r="AS401" s="229">
        <f>IF(AND(AS$7&lt;=$B401+$D$4,AS$9&gt;=$D401),$E401*HLOOKUP(AS$7-$B401+1,INPUTS!$D$63:$X$64,2,FALSE)/IF(AS$7=$B401,(13-MONTH($D401)),12),0)</f>
        <v>134.26018283082502</v>
      </c>
      <c r="AT401" s="229">
        <f>IF(AND(AT$7&lt;=$B401+$D$4,AT$9&gt;=$D401),$E401*HLOOKUP(AT$7-$B401+1,INPUTS!$D$63:$X$64,2,FALSE)/IF(AT$7=$B401,(13-MONTH($D401)),12),0)</f>
        <v>134.26018283082502</v>
      </c>
      <c r="AU401" s="229">
        <f>IF(AND(AU$7&lt;=$B401+$D$4,AU$9&gt;=$D401),$E401*HLOOKUP(AU$7-$B401+1,INPUTS!$D$63:$X$64,2,FALSE)/IF(AU$7=$B401,(13-MONTH($D401)),12),0)</f>
        <v>134.26018283082502</v>
      </c>
      <c r="AV401" s="229">
        <f>IF(AND(AV$7&lt;=$B401+$D$4,AV$9&gt;=$D401),$E401*HLOOKUP(AV$7-$B401+1,INPUTS!$D$63:$X$64,2,FALSE)/IF(AV$7=$B401,(13-MONTH($D401)),12),0)</f>
        <v>134.26018283082502</v>
      </c>
      <c r="AW401" s="229">
        <f>IF(AND(AW$7&lt;=$B401+$D$4,AW$9&gt;=$D401),$E401*HLOOKUP(AW$7-$B401+1,INPUTS!$D$63:$X$64,2,FALSE)/IF(AW$7=$B401,(13-MONTH($D401)),12),0)</f>
        <v>134.26018283082502</v>
      </c>
      <c r="AX401" s="229">
        <f>IF(AND(AX$7&lt;=$B401+$D$4,AX$9&gt;=$D401),$E401*HLOOKUP(AX$7-$B401+1,INPUTS!$D$63:$X$64,2,FALSE)/IF(AX$7=$B401,(13-MONTH($D401)),12),0)</f>
        <v>134.26018283082502</v>
      </c>
      <c r="AY401" s="229">
        <f>IF(AND(AY$7&lt;=$B401+$D$4,AY$9&gt;=$D401),$E401*HLOOKUP(AY$7-$B401+1,INPUTS!$D$63:$X$64,2,FALSE)/IF(AY$7=$B401,(13-MONTH($D401)),12),0)</f>
        <v>134.26018283082502</v>
      </c>
      <c r="AZ401" s="229">
        <f>IF(AND(AZ$7&lt;=$B401+$D$4,AZ$9&gt;=$D401),$E401*HLOOKUP(AZ$7-$B401+1,INPUTS!$D$63:$X$64,2,FALSE)/IF(AZ$7=$B401,(13-MONTH($D401)),12),0)</f>
        <v>134.26018283082502</v>
      </c>
      <c r="BA401" s="229">
        <f>IF(AND(BA$7&lt;=$B401+$D$4,BA$9&gt;=$D401),$E401*HLOOKUP(BA$7-$B401+1,INPUTS!$D$63:$X$64,2,FALSE)/IF(BA$7=$B401,(13-MONTH($D401)),12),0)</f>
        <v>134.26018283082502</v>
      </c>
      <c r="BB401" s="229">
        <f>IF(AND(BB$7&lt;=$B401+$D$4,BB$9&gt;=$D401),$E401*HLOOKUP(BB$7-$B401+1,INPUTS!$D$63:$X$64,2,FALSE)/IF(BB$7=$B401,(13-MONTH($D401)),12),0)</f>
        <v>134.26018283082502</v>
      </c>
      <c r="BC401" s="229">
        <f>IF(AND(BC$7&lt;=$B401+$D$4,BC$9&gt;=$D401),$E401*HLOOKUP(BC$7-$B401+1,INPUTS!$D$63:$X$64,2,FALSE)/IF(BC$7=$B401,(13-MONTH($D401)),12),0)</f>
        <v>124.17491088109169</v>
      </c>
      <c r="BD401" s="229">
        <f>IF(AND(BD$7&lt;=$B401+$D$4,BD$9&gt;=$D401),$E401*HLOOKUP(BD$7-$B401+1,INPUTS!$D$63:$X$64,2,FALSE)/IF(BD$7=$B401,(13-MONTH($D401)),12),0)</f>
        <v>124.17491088109169</v>
      </c>
      <c r="BE401" s="229">
        <f>IF(AND(BE$7&lt;=$B401+$D$4,BE$9&gt;=$D401),$E401*HLOOKUP(BE$7-$B401+1,INPUTS!$D$63:$X$64,2,FALSE)/IF(BE$7=$B401,(13-MONTH($D401)),12),0)</f>
        <v>124.17491088109169</v>
      </c>
      <c r="BF401" s="229">
        <f>IF(AND(BF$7&lt;=$B401+$D$4,BF$9&gt;=$D401),$E401*HLOOKUP(BF$7-$B401+1,INPUTS!$D$63:$X$64,2,FALSE)/IF(BF$7=$B401,(13-MONTH($D401)),12),0)</f>
        <v>124.17491088109169</v>
      </c>
      <c r="BG401" s="229">
        <f>IF(AND(BG$7&lt;=$B401+$D$4,BG$9&gt;=$D401),$E401*HLOOKUP(BG$7-$B401+1,INPUTS!$D$63:$X$64,2,FALSE)/IF(BG$7=$B401,(13-MONTH($D401)),12),0)</f>
        <v>124.17491088109169</v>
      </c>
      <c r="BH401" s="229">
        <f>IF(AND(BH$7&lt;=$B401+$D$4,BH$9&gt;=$D401),$E401*HLOOKUP(BH$7-$B401+1,INPUTS!$D$63:$X$64,2,FALSE)/IF(BH$7=$B401,(13-MONTH($D401)),12),0)</f>
        <v>124.17491088109169</v>
      </c>
      <c r="BI401" s="229">
        <f>IF(AND(BI$7&lt;=$B401+$D$4,BI$9&gt;=$D401),$E401*HLOOKUP(BI$7-$B401+1,INPUTS!$D$63:$X$64,2,FALSE)/IF(BI$7=$B401,(13-MONTH($D401)),12),0)</f>
        <v>124.17491088109169</v>
      </c>
      <c r="BJ401" s="229">
        <f>IF(AND(BJ$7&lt;=$B401+$D$4,BJ$9&gt;=$D401),$E401*HLOOKUP(BJ$7-$B401+1,INPUTS!$D$63:$X$64,2,FALSE)/IF(BJ$7=$B401,(13-MONTH($D401)),12),0)</f>
        <v>124.17491088109169</v>
      </c>
      <c r="BK401" s="229">
        <f>IF(AND(BK$7&lt;=$B401+$D$4,BK$9&gt;=$D401),$E401*HLOOKUP(BK$7-$B401+1,INPUTS!$D$63:$X$64,2,FALSE)/IF(BK$7=$B401,(13-MONTH($D401)),12),0)</f>
        <v>124.17491088109169</v>
      </c>
      <c r="BL401" s="229">
        <f>IF(AND(BL$7&lt;=$B401+$D$4,BL$9&gt;=$D401),$E401*HLOOKUP(BL$7-$B401+1,INPUTS!$D$63:$X$64,2,FALSE)/IF(BL$7=$B401,(13-MONTH($D401)),12),0)</f>
        <v>124.17491088109169</v>
      </c>
      <c r="BM401" s="229">
        <f>IF(AND(BM$7&lt;=$B401+$D$4,BM$9&gt;=$D401),$E401*HLOOKUP(BM$7-$B401+1,INPUTS!$D$63:$X$64,2,FALSE)/IF(BM$7=$B401,(13-MONTH($D401)),12),0)</f>
        <v>124.17491088109169</v>
      </c>
      <c r="BN401" s="229">
        <f>IF(AND(BN$7&lt;=$B401+$D$4,BN$9&gt;=$D401),$E401*HLOOKUP(BN$7-$B401+1,INPUTS!$D$63:$X$64,2,FALSE)/IF(BN$7=$B401,(13-MONTH($D401)),12),0)</f>
        <v>124.17491088109169</v>
      </c>
      <c r="BO401" s="229">
        <f>IF(AND(BO$7&lt;=$B401+$D$4,BO$9&gt;=$D401),$E401*HLOOKUP(BO$7-$B401+1,INPUTS!$D$63:$X$64,2,FALSE)/IF(BO$7=$B401,(13-MONTH($D401)),12),0)</f>
        <v>114.87211692745836</v>
      </c>
      <c r="BP401" s="229">
        <f>IF(AND(BP$7&lt;=$B401+$D$4,BP$9&gt;=$D401),$E401*HLOOKUP(BP$7-$B401+1,INPUTS!$D$63:$X$64,2,FALSE)/IF(BP$7=$B401,(13-MONTH($D401)),12),0)</f>
        <v>114.87211692745836</v>
      </c>
      <c r="BQ401" s="229">
        <f>IF(AND(BQ$7&lt;=$B401+$D$4,BQ$9&gt;=$D401),$E401*HLOOKUP(BQ$7-$B401+1,INPUTS!$D$63:$X$64,2,FALSE)/IF(BQ$7=$B401,(13-MONTH($D401)),12),0)</f>
        <v>114.87211692745836</v>
      </c>
      <c r="BR401" s="229">
        <f>IF(AND(BR$7&lt;=$B401+$D$4,BR$9&gt;=$D401),$E401*HLOOKUP(BR$7-$B401+1,INPUTS!$D$63:$X$64,2,FALSE)/IF(BR$7=$B401,(13-MONTH($D401)),12),0)</f>
        <v>114.87211692745836</v>
      </c>
      <c r="BS401" s="229">
        <f>IF(AND(BS$7&lt;=$B401+$D$4,BS$9&gt;=$D401),$E401*HLOOKUP(BS$7-$B401+1,INPUTS!$D$63:$X$64,2,FALSE)/IF(BS$7=$B401,(13-MONTH($D401)),12),0)</f>
        <v>114.87211692745836</v>
      </c>
      <c r="BT401" s="229">
        <f>IF(AND(BT$7&lt;=$B401+$D$4,BT$9&gt;=$D401),$E401*HLOOKUP(BT$7-$B401+1,INPUTS!$D$63:$X$64,2,FALSE)/IF(BT$7=$B401,(13-MONTH($D401)),12),0)</f>
        <v>114.87211692745836</v>
      </c>
      <c r="BU401" s="229">
        <f>IF(AND(BU$7&lt;=$B401+$D$4,BU$9&gt;=$D401),$E401*HLOOKUP(BU$7-$B401+1,INPUTS!$D$63:$X$64,2,FALSE)/IF(BU$7=$B401,(13-MONTH($D401)),12),0)</f>
        <v>114.87211692745836</v>
      </c>
      <c r="BV401" s="229">
        <f>IF(AND(BV$7&lt;=$B401+$D$4,BV$9&gt;=$D401),$E401*HLOOKUP(BV$7-$B401+1,INPUTS!$D$63:$X$64,2,FALSE)/IF(BV$7=$B401,(13-MONTH($D401)),12),0)</f>
        <v>114.87211692745836</v>
      </c>
      <c r="BW401" s="229">
        <f>IF(AND(BW$7&lt;=$B401+$D$4,BW$9&gt;=$D401),$E401*HLOOKUP(BW$7-$B401+1,INPUTS!$D$63:$X$64,2,FALSE)/IF(BW$7=$B401,(13-MONTH($D401)),12),0)</f>
        <v>114.87211692745836</v>
      </c>
      <c r="BX401" s="229">
        <f>IF(AND(BX$7&lt;=$B401+$D$4,BX$9&gt;=$D401),$E401*HLOOKUP(BX$7-$B401+1,INPUTS!$D$63:$X$64,2,FALSE)/IF(BX$7=$B401,(13-MONTH($D401)),12),0)</f>
        <v>114.87211692745836</v>
      </c>
      <c r="BY401" s="229">
        <f>IF(AND(BY$7&lt;=$B401+$D$4,BY$9&gt;=$D401),$E401*HLOOKUP(BY$7-$B401+1,INPUTS!$D$63:$X$64,2,FALSE)/IF(BY$7=$B401,(13-MONTH($D401)),12),0)</f>
        <v>114.87211692745836</v>
      </c>
      <c r="BZ401" s="229">
        <f>IF(AND(BZ$7&lt;=$B401+$D$4,BZ$9&gt;=$D401),$E401*HLOOKUP(BZ$7-$B401+1,INPUTS!$D$63:$X$64,2,FALSE)/IF(BZ$7=$B401,(13-MONTH($D401)),12),0)</f>
        <v>114.87211692745836</v>
      </c>
    </row>
    <row r="402" spans="1:78" x14ac:dyDescent="0.2">
      <c r="A402" s="7" t="str">
        <f t="shared" si="363"/>
        <v>Roll-in 2</v>
      </c>
      <c r="B402" s="7">
        <f t="shared" si="364"/>
        <v>2019</v>
      </c>
      <c r="C402" s="7">
        <f t="shared" si="367"/>
        <v>11</v>
      </c>
      <c r="D402" s="165">
        <f t="shared" si="365"/>
        <v>43799</v>
      </c>
      <c r="E402" s="68">
        <f t="shared" si="366"/>
        <v>20018.098870000005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375.33935381250006</v>
      </c>
      <c r="R402" s="229">
        <f>IF(AND(R$7&lt;=$B402+$D$4,R$9&gt;=$D402),$E402*HLOOKUP(R$7-$B402+1,INPUTS!$D$63:$X$64,2,FALSE)/IF(R$7=$B402,(13-MONTH($D402)),12),0)</f>
        <v>375.33935381250006</v>
      </c>
      <c r="S402" s="229">
        <f>IF(AND(S$7&lt;=$B402+$D$4,S$9&gt;=$D402),$E402*HLOOKUP(S$7-$B402+1,INPUTS!$D$63:$X$64,2,FALSE)/IF(S$7=$B402,(13-MONTH($D402)),12),0)</f>
        <v>120.42554645210838</v>
      </c>
      <c r="T402" s="229">
        <f>IF(AND(T$7&lt;=$B402+$D$4,T$9&gt;=$D402),$E402*HLOOKUP(T$7-$B402+1,INPUTS!$D$63:$X$64,2,FALSE)/IF(T$7=$B402,(13-MONTH($D402)),12),0)</f>
        <v>120.42554645210838</v>
      </c>
      <c r="U402" s="229">
        <f>IF(AND(U$7&lt;=$B402+$D$4,U$9&gt;=$D402),$E402*HLOOKUP(U$7-$B402+1,INPUTS!$D$63:$X$64,2,FALSE)/IF(U$7=$B402,(13-MONTH($D402)),12),0)</f>
        <v>120.42554645210838</v>
      </c>
      <c r="V402" s="229">
        <f>IF(AND(V$7&lt;=$B402+$D$4,V$9&gt;=$D402),$E402*HLOOKUP(V$7-$B402+1,INPUTS!$D$63:$X$64,2,FALSE)/IF(V$7=$B402,(13-MONTH($D402)),12),0)</f>
        <v>120.42554645210838</v>
      </c>
      <c r="W402" s="229">
        <f>IF(AND(W$7&lt;=$B402+$D$4,W$9&gt;=$D402),$E402*HLOOKUP(W$7-$B402+1,INPUTS!$D$63:$X$64,2,FALSE)/IF(W$7=$B402,(13-MONTH($D402)),12),0)</f>
        <v>120.42554645210838</v>
      </c>
      <c r="X402" s="229">
        <f>IF(AND(X$7&lt;=$B402+$D$4,X$9&gt;=$D402),$E402*HLOOKUP(X$7-$B402+1,INPUTS!$D$63:$X$64,2,FALSE)/IF(X$7=$B402,(13-MONTH($D402)),12),0)</f>
        <v>120.42554645210838</v>
      </c>
      <c r="Y402" s="229">
        <f>IF(AND(Y$7&lt;=$B402+$D$4,Y$9&gt;=$D402),$E402*HLOOKUP(Y$7-$B402+1,INPUTS!$D$63:$X$64,2,FALSE)/IF(Y$7=$B402,(13-MONTH($D402)),12),0)</f>
        <v>120.42554645210838</v>
      </c>
      <c r="Z402" s="229">
        <f>IF(AND(Z$7&lt;=$B402+$D$4,Z$9&gt;=$D402),$E402*HLOOKUP(Z$7-$B402+1,INPUTS!$D$63:$X$64,2,FALSE)/IF(Z$7=$B402,(13-MONTH($D402)),12),0)</f>
        <v>120.42554645210838</v>
      </c>
      <c r="AA402" s="229">
        <f>IF(AND(AA$7&lt;=$B402+$D$4,AA$9&gt;=$D402),$E402*HLOOKUP(AA$7-$B402+1,INPUTS!$D$63:$X$64,2,FALSE)/IF(AA$7=$B402,(13-MONTH($D402)),12),0)</f>
        <v>120.42554645210838</v>
      </c>
      <c r="AB402" s="229">
        <f>IF(AND(AB$7&lt;=$B402+$D$4,AB$9&gt;=$D402),$E402*HLOOKUP(AB$7-$B402+1,INPUTS!$D$63:$X$64,2,FALSE)/IF(AB$7=$B402,(13-MONTH($D402)),12),0)</f>
        <v>120.42554645210838</v>
      </c>
      <c r="AC402" s="229">
        <f>IF(AND(AC$7&lt;=$B402+$D$4,AC$9&gt;=$D402),$E402*HLOOKUP(AC$7-$B402+1,INPUTS!$D$63:$X$64,2,FALSE)/IF(AC$7=$B402,(13-MONTH($D402)),12),0)</f>
        <v>120.42554645210838</v>
      </c>
      <c r="AD402" s="229">
        <f>IF(AND(AD$7&lt;=$B402+$D$4,AD$9&gt;=$D402),$E402*HLOOKUP(AD$7-$B402+1,INPUTS!$D$63:$X$64,2,FALSE)/IF(AD$7=$B402,(13-MONTH($D402)),12),0)</f>
        <v>120.42554645210838</v>
      </c>
      <c r="AE402" s="229">
        <f>IF(AND(AE$7&lt;=$B402+$D$4,AE$9&gt;=$D402),$E402*HLOOKUP(AE$7-$B402+1,INPUTS!$D$63:$X$64,2,FALSE)/IF(AE$7=$B402,(13-MONTH($D402)),12),0)</f>
        <v>111.38403846249169</v>
      </c>
      <c r="AF402" s="229">
        <f>IF(AND(AF$7&lt;=$B402+$D$4,AF$9&gt;=$D402),$E402*HLOOKUP(AF$7-$B402+1,INPUTS!$D$63:$X$64,2,FALSE)/IF(AF$7=$B402,(13-MONTH($D402)),12),0)</f>
        <v>111.38403846249169</v>
      </c>
      <c r="AG402" s="229">
        <f>IF(AND(AG$7&lt;=$B402+$D$4,AG$9&gt;=$D402),$E402*HLOOKUP(AG$7-$B402+1,INPUTS!$D$63:$X$64,2,FALSE)/IF(AG$7=$B402,(13-MONTH($D402)),12),0)</f>
        <v>111.38403846249169</v>
      </c>
      <c r="AH402" s="229">
        <f>IF(AND(AH$7&lt;=$B402+$D$4,AH$9&gt;=$D402),$E402*HLOOKUP(AH$7-$B402+1,INPUTS!$D$63:$X$64,2,FALSE)/IF(AH$7=$B402,(13-MONTH($D402)),12),0)</f>
        <v>111.38403846249169</v>
      </c>
      <c r="AI402" s="229">
        <f>IF(AND(AI$7&lt;=$B402+$D$4,AI$9&gt;=$D402),$E402*HLOOKUP(AI$7-$B402+1,INPUTS!$D$63:$X$64,2,FALSE)/IF(AI$7=$B402,(13-MONTH($D402)),12),0)</f>
        <v>111.38403846249169</v>
      </c>
      <c r="AJ402" s="229">
        <f>IF(AND(AJ$7&lt;=$B402+$D$4,AJ$9&gt;=$D402),$E402*HLOOKUP(AJ$7-$B402+1,INPUTS!$D$63:$X$64,2,FALSE)/IF(AJ$7=$B402,(13-MONTH($D402)),12),0)</f>
        <v>111.38403846249169</v>
      </c>
      <c r="AK402" s="229">
        <f>IF(AND(AK$7&lt;=$B402+$D$4,AK$9&gt;=$D402),$E402*HLOOKUP(AK$7-$B402+1,INPUTS!$D$63:$X$64,2,FALSE)/IF(AK$7=$B402,(13-MONTH($D402)),12),0)</f>
        <v>111.38403846249169</v>
      </c>
      <c r="AL402" s="229">
        <f>IF(AND(AL$7&lt;=$B402+$D$4,AL$9&gt;=$D402),$E402*HLOOKUP(AL$7-$B402+1,INPUTS!$D$63:$X$64,2,FALSE)/IF(AL$7=$B402,(13-MONTH($D402)),12),0)</f>
        <v>111.38403846249169</v>
      </c>
      <c r="AM402" s="229">
        <f>IF(AND(AM$7&lt;=$B402+$D$4,AM$9&gt;=$D402),$E402*HLOOKUP(AM$7-$B402+1,INPUTS!$D$63:$X$64,2,FALSE)/IF(AM$7=$B402,(13-MONTH($D402)),12),0)</f>
        <v>111.38403846249169</v>
      </c>
      <c r="AN402" s="229">
        <f>IF(AND(AN$7&lt;=$B402+$D$4,AN$9&gt;=$D402),$E402*HLOOKUP(AN$7-$B402+1,INPUTS!$D$63:$X$64,2,FALSE)/IF(AN$7=$B402,(13-MONTH($D402)),12),0)</f>
        <v>111.38403846249169</v>
      </c>
      <c r="AO402" s="229">
        <f>IF(AND(AO$7&lt;=$B402+$D$4,AO$9&gt;=$D402),$E402*HLOOKUP(AO$7-$B402+1,INPUTS!$D$63:$X$64,2,FALSE)/IF(AO$7=$B402,(13-MONTH($D402)),12),0)</f>
        <v>111.38403846249169</v>
      </c>
      <c r="AP402" s="229">
        <f>IF(AND(AP$7&lt;=$B402+$D$4,AP$9&gt;=$D402),$E402*HLOOKUP(AP$7-$B402+1,INPUTS!$D$63:$X$64,2,FALSE)/IF(AP$7=$B402,(13-MONTH($D402)),12),0)</f>
        <v>111.38403846249169</v>
      </c>
      <c r="AQ402" s="229">
        <f>IF(AND(AQ$7&lt;=$B402+$D$4,AQ$9&gt;=$D402),$E402*HLOOKUP(AQ$7-$B402+1,INPUTS!$D$63:$X$64,2,FALSE)/IF(AQ$7=$B402,(13-MONTH($D402)),12),0)</f>
        <v>103.04316393332503</v>
      </c>
      <c r="AR402" s="229">
        <f>IF(AND(AR$7&lt;=$B402+$D$4,AR$9&gt;=$D402),$E402*HLOOKUP(AR$7-$B402+1,INPUTS!$D$63:$X$64,2,FALSE)/IF(AR$7=$B402,(13-MONTH($D402)),12),0)</f>
        <v>103.04316393332503</v>
      </c>
      <c r="AS402" s="229">
        <f>IF(AND(AS$7&lt;=$B402+$D$4,AS$9&gt;=$D402),$E402*HLOOKUP(AS$7-$B402+1,INPUTS!$D$63:$X$64,2,FALSE)/IF(AS$7=$B402,(13-MONTH($D402)),12),0)</f>
        <v>103.04316393332503</v>
      </c>
      <c r="AT402" s="229">
        <f>IF(AND(AT$7&lt;=$B402+$D$4,AT$9&gt;=$D402),$E402*HLOOKUP(AT$7-$B402+1,INPUTS!$D$63:$X$64,2,FALSE)/IF(AT$7=$B402,(13-MONTH($D402)),12),0)</f>
        <v>103.04316393332503</v>
      </c>
      <c r="AU402" s="229">
        <f>IF(AND(AU$7&lt;=$B402+$D$4,AU$9&gt;=$D402),$E402*HLOOKUP(AU$7-$B402+1,INPUTS!$D$63:$X$64,2,FALSE)/IF(AU$7=$B402,(13-MONTH($D402)),12),0)</f>
        <v>103.04316393332503</v>
      </c>
      <c r="AV402" s="229">
        <f>IF(AND(AV$7&lt;=$B402+$D$4,AV$9&gt;=$D402),$E402*HLOOKUP(AV$7-$B402+1,INPUTS!$D$63:$X$64,2,FALSE)/IF(AV$7=$B402,(13-MONTH($D402)),12),0)</f>
        <v>103.04316393332503</v>
      </c>
      <c r="AW402" s="229">
        <f>IF(AND(AW$7&lt;=$B402+$D$4,AW$9&gt;=$D402),$E402*HLOOKUP(AW$7-$B402+1,INPUTS!$D$63:$X$64,2,FALSE)/IF(AW$7=$B402,(13-MONTH($D402)),12),0)</f>
        <v>103.04316393332503</v>
      </c>
      <c r="AX402" s="229">
        <f>IF(AND(AX$7&lt;=$B402+$D$4,AX$9&gt;=$D402),$E402*HLOOKUP(AX$7-$B402+1,INPUTS!$D$63:$X$64,2,FALSE)/IF(AX$7=$B402,(13-MONTH($D402)),12),0)</f>
        <v>103.04316393332503</v>
      </c>
      <c r="AY402" s="229">
        <f>IF(AND(AY$7&lt;=$B402+$D$4,AY$9&gt;=$D402),$E402*HLOOKUP(AY$7-$B402+1,INPUTS!$D$63:$X$64,2,FALSE)/IF(AY$7=$B402,(13-MONTH($D402)),12),0)</f>
        <v>103.04316393332503</v>
      </c>
      <c r="AZ402" s="229">
        <f>IF(AND(AZ$7&lt;=$B402+$D$4,AZ$9&gt;=$D402),$E402*HLOOKUP(AZ$7-$B402+1,INPUTS!$D$63:$X$64,2,FALSE)/IF(AZ$7=$B402,(13-MONTH($D402)),12),0)</f>
        <v>103.04316393332503</v>
      </c>
      <c r="BA402" s="229">
        <f>IF(AND(BA$7&lt;=$B402+$D$4,BA$9&gt;=$D402),$E402*HLOOKUP(BA$7-$B402+1,INPUTS!$D$63:$X$64,2,FALSE)/IF(BA$7=$B402,(13-MONTH($D402)),12),0)</f>
        <v>103.04316393332503</v>
      </c>
      <c r="BB402" s="229">
        <f>IF(AND(BB$7&lt;=$B402+$D$4,BB$9&gt;=$D402),$E402*HLOOKUP(BB$7-$B402+1,INPUTS!$D$63:$X$64,2,FALSE)/IF(BB$7=$B402,(13-MONTH($D402)),12),0)</f>
        <v>103.04316393332503</v>
      </c>
      <c r="BC402" s="229">
        <f>IF(AND(BC$7&lt;=$B402+$D$4,BC$9&gt;=$D402),$E402*HLOOKUP(BC$7-$B402+1,INPUTS!$D$63:$X$64,2,FALSE)/IF(BC$7=$B402,(13-MONTH($D402)),12),0)</f>
        <v>95.302832370258372</v>
      </c>
      <c r="BD402" s="229">
        <f>IF(AND(BD$7&lt;=$B402+$D$4,BD$9&gt;=$D402),$E402*HLOOKUP(BD$7-$B402+1,INPUTS!$D$63:$X$64,2,FALSE)/IF(BD$7=$B402,(13-MONTH($D402)),12),0)</f>
        <v>95.302832370258372</v>
      </c>
      <c r="BE402" s="229">
        <f>IF(AND(BE$7&lt;=$B402+$D$4,BE$9&gt;=$D402),$E402*HLOOKUP(BE$7-$B402+1,INPUTS!$D$63:$X$64,2,FALSE)/IF(BE$7=$B402,(13-MONTH($D402)),12),0)</f>
        <v>95.302832370258372</v>
      </c>
      <c r="BF402" s="229">
        <f>IF(AND(BF$7&lt;=$B402+$D$4,BF$9&gt;=$D402),$E402*HLOOKUP(BF$7-$B402+1,INPUTS!$D$63:$X$64,2,FALSE)/IF(BF$7=$B402,(13-MONTH($D402)),12),0)</f>
        <v>95.302832370258372</v>
      </c>
      <c r="BG402" s="229">
        <f>IF(AND(BG$7&lt;=$B402+$D$4,BG$9&gt;=$D402),$E402*HLOOKUP(BG$7-$B402+1,INPUTS!$D$63:$X$64,2,FALSE)/IF(BG$7=$B402,(13-MONTH($D402)),12),0)</f>
        <v>95.302832370258372</v>
      </c>
      <c r="BH402" s="229">
        <f>IF(AND(BH$7&lt;=$B402+$D$4,BH$9&gt;=$D402),$E402*HLOOKUP(BH$7-$B402+1,INPUTS!$D$63:$X$64,2,FALSE)/IF(BH$7=$B402,(13-MONTH($D402)),12),0)</f>
        <v>95.302832370258372</v>
      </c>
      <c r="BI402" s="229">
        <f>IF(AND(BI$7&lt;=$B402+$D$4,BI$9&gt;=$D402),$E402*HLOOKUP(BI$7-$B402+1,INPUTS!$D$63:$X$64,2,FALSE)/IF(BI$7=$B402,(13-MONTH($D402)),12),0)</f>
        <v>95.302832370258372</v>
      </c>
      <c r="BJ402" s="229">
        <f>IF(AND(BJ$7&lt;=$B402+$D$4,BJ$9&gt;=$D402),$E402*HLOOKUP(BJ$7-$B402+1,INPUTS!$D$63:$X$64,2,FALSE)/IF(BJ$7=$B402,(13-MONTH($D402)),12),0)</f>
        <v>95.302832370258372</v>
      </c>
      <c r="BK402" s="229">
        <f>IF(AND(BK$7&lt;=$B402+$D$4,BK$9&gt;=$D402),$E402*HLOOKUP(BK$7-$B402+1,INPUTS!$D$63:$X$64,2,FALSE)/IF(BK$7=$B402,(13-MONTH($D402)),12),0)</f>
        <v>95.302832370258372</v>
      </c>
      <c r="BL402" s="229">
        <f>IF(AND(BL$7&lt;=$B402+$D$4,BL$9&gt;=$D402),$E402*HLOOKUP(BL$7-$B402+1,INPUTS!$D$63:$X$64,2,FALSE)/IF(BL$7=$B402,(13-MONTH($D402)),12),0)</f>
        <v>95.302832370258372</v>
      </c>
      <c r="BM402" s="229">
        <f>IF(AND(BM$7&lt;=$B402+$D$4,BM$9&gt;=$D402),$E402*HLOOKUP(BM$7-$B402+1,INPUTS!$D$63:$X$64,2,FALSE)/IF(BM$7=$B402,(13-MONTH($D402)),12),0)</f>
        <v>95.302832370258372</v>
      </c>
      <c r="BN402" s="229">
        <f>IF(AND(BN$7&lt;=$B402+$D$4,BN$9&gt;=$D402),$E402*HLOOKUP(BN$7-$B402+1,INPUTS!$D$63:$X$64,2,FALSE)/IF(BN$7=$B402,(13-MONTH($D402)),12),0)</f>
        <v>95.302832370258372</v>
      </c>
      <c r="BO402" s="229">
        <f>IF(AND(BO$7&lt;=$B402+$D$4,BO$9&gt;=$D402),$E402*HLOOKUP(BO$7-$B402+1,INPUTS!$D$63:$X$64,2,FALSE)/IF(BO$7=$B402,(13-MONTH($D402)),12),0)</f>
        <v>88.16304377329169</v>
      </c>
      <c r="BP402" s="229">
        <f>IF(AND(BP$7&lt;=$B402+$D$4,BP$9&gt;=$D402),$E402*HLOOKUP(BP$7-$B402+1,INPUTS!$D$63:$X$64,2,FALSE)/IF(BP$7=$B402,(13-MONTH($D402)),12),0)</f>
        <v>88.16304377329169</v>
      </c>
      <c r="BQ402" s="229">
        <f>IF(AND(BQ$7&lt;=$B402+$D$4,BQ$9&gt;=$D402),$E402*HLOOKUP(BQ$7-$B402+1,INPUTS!$D$63:$X$64,2,FALSE)/IF(BQ$7=$B402,(13-MONTH($D402)),12),0)</f>
        <v>88.16304377329169</v>
      </c>
      <c r="BR402" s="229">
        <f>IF(AND(BR$7&lt;=$B402+$D$4,BR$9&gt;=$D402),$E402*HLOOKUP(BR$7-$B402+1,INPUTS!$D$63:$X$64,2,FALSE)/IF(BR$7=$B402,(13-MONTH($D402)),12),0)</f>
        <v>88.16304377329169</v>
      </c>
      <c r="BS402" s="229">
        <f>IF(AND(BS$7&lt;=$B402+$D$4,BS$9&gt;=$D402),$E402*HLOOKUP(BS$7-$B402+1,INPUTS!$D$63:$X$64,2,FALSE)/IF(BS$7=$B402,(13-MONTH($D402)),12),0)</f>
        <v>88.16304377329169</v>
      </c>
      <c r="BT402" s="229">
        <f>IF(AND(BT$7&lt;=$B402+$D$4,BT$9&gt;=$D402),$E402*HLOOKUP(BT$7-$B402+1,INPUTS!$D$63:$X$64,2,FALSE)/IF(BT$7=$B402,(13-MONTH($D402)),12),0)</f>
        <v>88.16304377329169</v>
      </c>
      <c r="BU402" s="229">
        <f>IF(AND(BU$7&lt;=$B402+$D$4,BU$9&gt;=$D402),$E402*HLOOKUP(BU$7-$B402+1,INPUTS!$D$63:$X$64,2,FALSE)/IF(BU$7=$B402,(13-MONTH($D402)),12),0)</f>
        <v>88.16304377329169</v>
      </c>
      <c r="BV402" s="229">
        <f>IF(AND(BV$7&lt;=$B402+$D$4,BV$9&gt;=$D402),$E402*HLOOKUP(BV$7-$B402+1,INPUTS!$D$63:$X$64,2,FALSE)/IF(BV$7=$B402,(13-MONTH($D402)),12),0)</f>
        <v>88.16304377329169</v>
      </c>
      <c r="BW402" s="229">
        <f>IF(AND(BW$7&lt;=$B402+$D$4,BW$9&gt;=$D402),$E402*HLOOKUP(BW$7-$B402+1,INPUTS!$D$63:$X$64,2,FALSE)/IF(BW$7=$B402,(13-MONTH($D402)),12),0)</f>
        <v>88.16304377329169</v>
      </c>
      <c r="BX402" s="229">
        <f>IF(AND(BX$7&lt;=$B402+$D$4,BX$9&gt;=$D402),$E402*HLOOKUP(BX$7-$B402+1,INPUTS!$D$63:$X$64,2,FALSE)/IF(BX$7=$B402,(13-MONTH($D402)),12),0)</f>
        <v>88.16304377329169</v>
      </c>
      <c r="BY402" s="229">
        <f>IF(AND(BY$7&lt;=$B402+$D$4,BY$9&gt;=$D402),$E402*HLOOKUP(BY$7-$B402+1,INPUTS!$D$63:$X$64,2,FALSE)/IF(BY$7=$B402,(13-MONTH($D402)),12),0)</f>
        <v>88.16304377329169</v>
      </c>
      <c r="BZ402" s="229">
        <f>IF(AND(BZ$7&lt;=$B402+$D$4,BZ$9&gt;=$D402),$E402*HLOOKUP(BZ$7-$B402+1,INPUTS!$D$63:$X$64,2,FALSE)/IF(BZ$7=$B402,(13-MONTH($D402)),12),0)</f>
        <v>88.16304377329169</v>
      </c>
    </row>
    <row r="403" spans="1:78" x14ac:dyDescent="0.2">
      <c r="A403" s="7" t="str">
        <f t="shared" si="363"/>
        <v>Roll-in 2</v>
      </c>
      <c r="B403" s="7">
        <f t="shared" si="364"/>
        <v>2019</v>
      </c>
      <c r="C403" s="7">
        <f t="shared" si="367"/>
        <v>12</v>
      </c>
      <c r="D403" s="165">
        <f t="shared" si="365"/>
        <v>43830</v>
      </c>
      <c r="E403" s="68">
        <f t="shared" si="366"/>
        <v>12803.616039999992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480.13560149999967</v>
      </c>
      <c r="S403" s="229">
        <f>IF(AND(S$7&lt;=$B403+$D$4,S$9&gt;=$D403),$E403*HLOOKUP(S$7-$B403+1,INPUTS!$D$63:$X$64,2,FALSE)/IF(S$7=$B403,(13-MONTH($D403)),12),0)</f>
        <v>77.024420160633284</v>
      </c>
      <c r="T403" s="229">
        <f>IF(AND(T$7&lt;=$B403+$D$4,T$9&gt;=$D403),$E403*HLOOKUP(T$7-$B403+1,INPUTS!$D$63:$X$64,2,FALSE)/IF(T$7=$B403,(13-MONTH($D403)),12),0)</f>
        <v>77.024420160633284</v>
      </c>
      <c r="U403" s="229">
        <f>IF(AND(U$7&lt;=$B403+$D$4,U$9&gt;=$D403),$E403*HLOOKUP(U$7-$B403+1,INPUTS!$D$63:$X$64,2,FALSE)/IF(U$7=$B403,(13-MONTH($D403)),12),0)</f>
        <v>77.024420160633284</v>
      </c>
      <c r="V403" s="229">
        <f>IF(AND(V$7&lt;=$B403+$D$4,V$9&gt;=$D403),$E403*HLOOKUP(V$7-$B403+1,INPUTS!$D$63:$X$64,2,FALSE)/IF(V$7=$B403,(13-MONTH($D403)),12),0)</f>
        <v>77.024420160633284</v>
      </c>
      <c r="W403" s="229">
        <f>IF(AND(W$7&lt;=$B403+$D$4,W$9&gt;=$D403),$E403*HLOOKUP(W$7-$B403+1,INPUTS!$D$63:$X$64,2,FALSE)/IF(W$7=$B403,(13-MONTH($D403)),12),0)</f>
        <v>77.024420160633284</v>
      </c>
      <c r="X403" s="229">
        <f>IF(AND(X$7&lt;=$B403+$D$4,X$9&gt;=$D403),$E403*HLOOKUP(X$7-$B403+1,INPUTS!$D$63:$X$64,2,FALSE)/IF(X$7=$B403,(13-MONTH($D403)),12),0)</f>
        <v>77.024420160633284</v>
      </c>
      <c r="Y403" s="229">
        <f>IF(AND(Y$7&lt;=$B403+$D$4,Y$9&gt;=$D403),$E403*HLOOKUP(Y$7-$B403+1,INPUTS!$D$63:$X$64,2,FALSE)/IF(Y$7=$B403,(13-MONTH($D403)),12),0)</f>
        <v>77.024420160633284</v>
      </c>
      <c r="Z403" s="229">
        <f>IF(AND(Z$7&lt;=$B403+$D$4,Z$9&gt;=$D403),$E403*HLOOKUP(Z$7-$B403+1,INPUTS!$D$63:$X$64,2,FALSE)/IF(Z$7=$B403,(13-MONTH($D403)),12),0)</f>
        <v>77.024420160633284</v>
      </c>
      <c r="AA403" s="229">
        <f>IF(AND(AA$7&lt;=$B403+$D$4,AA$9&gt;=$D403),$E403*HLOOKUP(AA$7-$B403+1,INPUTS!$D$63:$X$64,2,FALSE)/IF(AA$7=$B403,(13-MONTH($D403)),12),0)</f>
        <v>77.024420160633284</v>
      </c>
      <c r="AB403" s="229">
        <f>IF(AND(AB$7&lt;=$B403+$D$4,AB$9&gt;=$D403),$E403*HLOOKUP(AB$7-$B403+1,INPUTS!$D$63:$X$64,2,FALSE)/IF(AB$7=$B403,(13-MONTH($D403)),12),0)</f>
        <v>77.024420160633284</v>
      </c>
      <c r="AC403" s="229">
        <f>IF(AND(AC$7&lt;=$B403+$D$4,AC$9&gt;=$D403),$E403*HLOOKUP(AC$7-$B403+1,INPUTS!$D$63:$X$64,2,FALSE)/IF(AC$7=$B403,(13-MONTH($D403)),12),0)</f>
        <v>77.024420160633284</v>
      </c>
      <c r="AD403" s="229">
        <f>IF(AND(AD$7&lt;=$B403+$D$4,AD$9&gt;=$D403),$E403*HLOOKUP(AD$7-$B403+1,INPUTS!$D$63:$X$64,2,FALSE)/IF(AD$7=$B403,(13-MONTH($D403)),12),0)</f>
        <v>77.024420160633284</v>
      </c>
      <c r="AE403" s="229">
        <f>IF(AND(AE$7&lt;=$B403+$D$4,AE$9&gt;=$D403),$E403*HLOOKUP(AE$7-$B403+1,INPUTS!$D$63:$X$64,2,FALSE)/IF(AE$7=$B403,(13-MONTH($D403)),12),0)</f>
        <v>71.241453582566621</v>
      </c>
      <c r="AF403" s="229">
        <f>IF(AND(AF$7&lt;=$B403+$D$4,AF$9&gt;=$D403),$E403*HLOOKUP(AF$7-$B403+1,INPUTS!$D$63:$X$64,2,FALSE)/IF(AF$7=$B403,(13-MONTH($D403)),12),0)</f>
        <v>71.241453582566621</v>
      </c>
      <c r="AG403" s="229">
        <f>IF(AND(AG$7&lt;=$B403+$D$4,AG$9&gt;=$D403),$E403*HLOOKUP(AG$7-$B403+1,INPUTS!$D$63:$X$64,2,FALSE)/IF(AG$7=$B403,(13-MONTH($D403)),12),0)</f>
        <v>71.241453582566621</v>
      </c>
      <c r="AH403" s="229">
        <f>IF(AND(AH$7&lt;=$B403+$D$4,AH$9&gt;=$D403),$E403*HLOOKUP(AH$7-$B403+1,INPUTS!$D$63:$X$64,2,FALSE)/IF(AH$7=$B403,(13-MONTH($D403)),12),0)</f>
        <v>71.241453582566621</v>
      </c>
      <c r="AI403" s="229">
        <f>IF(AND(AI$7&lt;=$B403+$D$4,AI$9&gt;=$D403),$E403*HLOOKUP(AI$7-$B403+1,INPUTS!$D$63:$X$64,2,FALSE)/IF(AI$7=$B403,(13-MONTH($D403)),12),0)</f>
        <v>71.241453582566621</v>
      </c>
      <c r="AJ403" s="229">
        <f>IF(AND(AJ$7&lt;=$B403+$D$4,AJ$9&gt;=$D403),$E403*HLOOKUP(AJ$7-$B403+1,INPUTS!$D$63:$X$64,2,FALSE)/IF(AJ$7=$B403,(13-MONTH($D403)),12),0)</f>
        <v>71.241453582566621</v>
      </c>
      <c r="AK403" s="229">
        <f>IF(AND(AK$7&lt;=$B403+$D$4,AK$9&gt;=$D403),$E403*HLOOKUP(AK$7-$B403+1,INPUTS!$D$63:$X$64,2,FALSE)/IF(AK$7=$B403,(13-MONTH($D403)),12),0)</f>
        <v>71.241453582566621</v>
      </c>
      <c r="AL403" s="229">
        <f>IF(AND(AL$7&lt;=$B403+$D$4,AL$9&gt;=$D403),$E403*HLOOKUP(AL$7-$B403+1,INPUTS!$D$63:$X$64,2,FALSE)/IF(AL$7=$B403,(13-MONTH($D403)),12),0)</f>
        <v>71.241453582566621</v>
      </c>
      <c r="AM403" s="229">
        <f>IF(AND(AM$7&lt;=$B403+$D$4,AM$9&gt;=$D403),$E403*HLOOKUP(AM$7-$B403+1,INPUTS!$D$63:$X$64,2,FALSE)/IF(AM$7=$B403,(13-MONTH($D403)),12),0)</f>
        <v>71.241453582566621</v>
      </c>
      <c r="AN403" s="229">
        <f>IF(AND(AN$7&lt;=$B403+$D$4,AN$9&gt;=$D403),$E403*HLOOKUP(AN$7-$B403+1,INPUTS!$D$63:$X$64,2,FALSE)/IF(AN$7=$B403,(13-MONTH($D403)),12),0)</f>
        <v>71.241453582566621</v>
      </c>
      <c r="AO403" s="229">
        <f>IF(AND(AO$7&lt;=$B403+$D$4,AO$9&gt;=$D403),$E403*HLOOKUP(AO$7-$B403+1,INPUTS!$D$63:$X$64,2,FALSE)/IF(AO$7=$B403,(13-MONTH($D403)),12),0)</f>
        <v>71.241453582566621</v>
      </c>
      <c r="AP403" s="229">
        <f>IF(AND(AP$7&lt;=$B403+$D$4,AP$9&gt;=$D403),$E403*HLOOKUP(AP$7-$B403+1,INPUTS!$D$63:$X$64,2,FALSE)/IF(AP$7=$B403,(13-MONTH($D403)),12),0)</f>
        <v>71.241453582566621</v>
      </c>
      <c r="AQ403" s="229">
        <f>IF(AND(AQ$7&lt;=$B403+$D$4,AQ$9&gt;=$D403),$E403*HLOOKUP(AQ$7-$B403+1,INPUTS!$D$63:$X$64,2,FALSE)/IF(AQ$7=$B403,(13-MONTH($D403)),12),0)</f>
        <v>65.90661356589996</v>
      </c>
      <c r="AR403" s="229">
        <f>IF(AND(AR$7&lt;=$B403+$D$4,AR$9&gt;=$D403),$E403*HLOOKUP(AR$7-$B403+1,INPUTS!$D$63:$X$64,2,FALSE)/IF(AR$7=$B403,(13-MONTH($D403)),12),0)</f>
        <v>65.90661356589996</v>
      </c>
      <c r="AS403" s="229">
        <f>IF(AND(AS$7&lt;=$B403+$D$4,AS$9&gt;=$D403),$E403*HLOOKUP(AS$7-$B403+1,INPUTS!$D$63:$X$64,2,FALSE)/IF(AS$7=$B403,(13-MONTH($D403)),12),0)</f>
        <v>65.90661356589996</v>
      </c>
      <c r="AT403" s="229">
        <f>IF(AND(AT$7&lt;=$B403+$D$4,AT$9&gt;=$D403),$E403*HLOOKUP(AT$7-$B403+1,INPUTS!$D$63:$X$64,2,FALSE)/IF(AT$7=$B403,(13-MONTH($D403)),12),0)</f>
        <v>65.90661356589996</v>
      </c>
      <c r="AU403" s="229">
        <f>IF(AND(AU$7&lt;=$B403+$D$4,AU$9&gt;=$D403),$E403*HLOOKUP(AU$7-$B403+1,INPUTS!$D$63:$X$64,2,FALSE)/IF(AU$7=$B403,(13-MONTH($D403)),12),0)</f>
        <v>65.90661356589996</v>
      </c>
      <c r="AV403" s="229">
        <f>IF(AND(AV$7&lt;=$B403+$D$4,AV$9&gt;=$D403),$E403*HLOOKUP(AV$7-$B403+1,INPUTS!$D$63:$X$64,2,FALSE)/IF(AV$7=$B403,(13-MONTH($D403)),12),0)</f>
        <v>65.90661356589996</v>
      </c>
      <c r="AW403" s="229">
        <f>IF(AND(AW$7&lt;=$B403+$D$4,AW$9&gt;=$D403),$E403*HLOOKUP(AW$7-$B403+1,INPUTS!$D$63:$X$64,2,FALSE)/IF(AW$7=$B403,(13-MONTH($D403)),12),0)</f>
        <v>65.90661356589996</v>
      </c>
      <c r="AX403" s="229">
        <f>IF(AND(AX$7&lt;=$B403+$D$4,AX$9&gt;=$D403),$E403*HLOOKUP(AX$7-$B403+1,INPUTS!$D$63:$X$64,2,FALSE)/IF(AX$7=$B403,(13-MONTH($D403)),12),0)</f>
        <v>65.90661356589996</v>
      </c>
      <c r="AY403" s="229">
        <f>IF(AND(AY$7&lt;=$B403+$D$4,AY$9&gt;=$D403),$E403*HLOOKUP(AY$7-$B403+1,INPUTS!$D$63:$X$64,2,FALSE)/IF(AY$7=$B403,(13-MONTH($D403)),12),0)</f>
        <v>65.90661356589996</v>
      </c>
      <c r="AZ403" s="229">
        <f>IF(AND(AZ$7&lt;=$B403+$D$4,AZ$9&gt;=$D403),$E403*HLOOKUP(AZ$7-$B403+1,INPUTS!$D$63:$X$64,2,FALSE)/IF(AZ$7=$B403,(13-MONTH($D403)),12),0)</f>
        <v>65.90661356589996</v>
      </c>
      <c r="BA403" s="229">
        <f>IF(AND(BA$7&lt;=$B403+$D$4,BA$9&gt;=$D403),$E403*HLOOKUP(BA$7-$B403+1,INPUTS!$D$63:$X$64,2,FALSE)/IF(BA$7=$B403,(13-MONTH($D403)),12),0)</f>
        <v>65.90661356589996</v>
      </c>
      <c r="BB403" s="229">
        <f>IF(AND(BB$7&lt;=$B403+$D$4,BB$9&gt;=$D403),$E403*HLOOKUP(BB$7-$B403+1,INPUTS!$D$63:$X$64,2,FALSE)/IF(BB$7=$B403,(13-MONTH($D403)),12),0)</f>
        <v>65.90661356589996</v>
      </c>
      <c r="BC403" s="229">
        <f>IF(AND(BC$7&lt;=$B403+$D$4,BC$9&gt;=$D403),$E403*HLOOKUP(BC$7-$B403+1,INPUTS!$D$63:$X$64,2,FALSE)/IF(BC$7=$B403,(13-MONTH($D403)),12),0)</f>
        <v>60.955882030433294</v>
      </c>
      <c r="BD403" s="229">
        <f>IF(AND(BD$7&lt;=$B403+$D$4,BD$9&gt;=$D403),$E403*HLOOKUP(BD$7-$B403+1,INPUTS!$D$63:$X$64,2,FALSE)/IF(BD$7=$B403,(13-MONTH($D403)),12),0)</f>
        <v>60.955882030433294</v>
      </c>
      <c r="BE403" s="229">
        <f>IF(AND(BE$7&lt;=$B403+$D$4,BE$9&gt;=$D403),$E403*HLOOKUP(BE$7-$B403+1,INPUTS!$D$63:$X$64,2,FALSE)/IF(BE$7=$B403,(13-MONTH($D403)),12),0)</f>
        <v>60.955882030433294</v>
      </c>
      <c r="BF403" s="229">
        <f>IF(AND(BF$7&lt;=$B403+$D$4,BF$9&gt;=$D403),$E403*HLOOKUP(BF$7-$B403+1,INPUTS!$D$63:$X$64,2,FALSE)/IF(BF$7=$B403,(13-MONTH($D403)),12),0)</f>
        <v>60.955882030433294</v>
      </c>
      <c r="BG403" s="229">
        <f>IF(AND(BG$7&lt;=$B403+$D$4,BG$9&gt;=$D403),$E403*HLOOKUP(BG$7-$B403+1,INPUTS!$D$63:$X$64,2,FALSE)/IF(BG$7=$B403,(13-MONTH($D403)),12),0)</f>
        <v>60.955882030433294</v>
      </c>
      <c r="BH403" s="229">
        <f>IF(AND(BH$7&lt;=$B403+$D$4,BH$9&gt;=$D403),$E403*HLOOKUP(BH$7-$B403+1,INPUTS!$D$63:$X$64,2,FALSE)/IF(BH$7=$B403,(13-MONTH($D403)),12),0)</f>
        <v>60.955882030433294</v>
      </c>
      <c r="BI403" s="229">
        <f>IF(AND(BI$7&lt;=$B403+$D$4,BI$9&gt;=$D403),$E403*HLOOKUP(BI$7-$B403+1,INPUTS!$D$63:$X$64,2,FALSE)/IF(BI$7=$B403,(13-MONTH($D403)),12),0)</f>
        <v>60.955882030433294</v>
      </c>
      <c r="BJ403" s="229">
        <f>IF(AND(BJ$7&lt;=$B403+$D$4,BJ$9&gt;=$D403),$E403*HLOOKUP(BJ$7-$B403+1,INPUTS!$D$63:$X$64,2,FALSE)/IF(BJ$7=$B403,(13-MONTH($D403)),12),0)</f>
        <v>60.955882030433294</v>
      </c>
      <c r="BK403" s="229">
        <f>IF(AND(BK$7&lt;=$B403+$D$4,BK$9&gt;=$D403),$E403*HLOOKUP(BK$7-$B403+1,INPUTS!$D$63:$X$64,2,FALSE)/IF(BK$7=$B403,(13-MONTH($D403)),12),0)</f>
        <v>60.955882030433294</v>
      </c>
      <c r="BL403" s="229">
        <f>IF(AND(BL$7&lt;=$B403+$D$4,BL$9&gt;=$D403),$E403*HLOOKUP(BL$7-$B403+1,INPUTS!$D$63:$X$64,2,FALSE)/IF(BL$7=$B403,(13-MONTH($D403)),12),0)</f>
        <v>60.955882030433294</v>
      </c>
      <c r="BM403" s="229">
        <f>IF(AND(BM$7&lt;=$B403+$D$4,BM$9&gt;=$D403),$E403*HLOOKUP(BM$7-$B403+1,INPUTS!$D$63:$X$64,2,FALSE)/IF(BM$7=$B403,(13-MONTH($D403)),12),0)</f>
        <v>60.955882030433294</v>
      </c>
      <c r="BN403" s="229">
        <f>IF(AND(BN$7&lt;=$B403+$D$4,BN$9&gt;=$D403),$E403*HLOOKUP(BN$7-$B403+1,INPUTS!$D$63:$X$64,2,FALSE)/IF(BN$7=$B403,(13-MONTH($D403)),12),0)</f>
        <v>60.955882030433294</v>
      </c>
      <c r="BO403" s="229">
        <f>IF(AND(BO$7&lt;=$B403+$D$4,BO$9&gt;=$D403),$E403*HLOOKUP(BO$7-$B403+1,INPUTS!$D$63:$X$64,2,FALSE)/IF(BO$7=$B403,(13-MONTH($D403)),12),0)</f>
        <v>56.389258976166637</v>
      </c>
      <c r="BP403" s="229">
        <f>IF(AND(BP$7&lt;=$B403+$D$4,BP$9&gt;=$D403),$E403*HLOOKUP(BP$7-$B403+1,INPUTS!$D$63:$X$64,2,FALSE)/IF(BP$7=$B403,(13-MONTH($D403)),12),0)</f>
        <v>56.389258976166637</v>
      </c>
      <c r="BQ403" s="229">
        <f>IF(AND(BQ$7&lt;=$B403+$D$4,BQ$9&gt;=$D403),$E403*HLOOKUP(BQ$7-$B403+1,INPUTS!$D$63:$X$64,2,FALSE)/IF(BQ$7=$B403,(13-MONTH($D403)),12),0)</f>
        <v>56.389258976166637</v>
      </c>
      <c r="BR403" s="229">
        <f>IF(AND(BR$7&lt;=$B403+$D$4,BR$9&gt;=$D403),$E403*HLOOKUP(BR$7-$B403+1,INPUTS!$D$63:$X$64,2,FALSE)/IF(BR$7=$B403,(13-MONTH($D403)),12),0)</f>
        <v>56.389258976166637</v>
      </c>
      <c r="BS403" s="229">
        <f>IF(AND(BS$7&lt;=$B403+$D$4,BS$9&gt;=$D403),$E403*HLOOKUP(BS$7-$B403+1,INPUTS!$D$63:$X$64,2,FALSE)/IF(BS$7=$B403,(13-MONTH($D403)),12),0)</f>
        <v>56.389258976166637</v>
      </c>
      <c r="BT403" s="229">
        <f>IF(AND(BT$7&lt;=$B403+$D$4,BT$9&gt;=$D403),$E403*HLOOKUP(BT$7-$B403+1,INPUTS!$D$63:$X$64,2,FALSE)/IF(BT$7=$B403,(13-MONTH($D403)),12),0)</f>
        <v>56.389258976166637</v>
      </c>
      <c r="BU403" s="229">
        <f>IF(AND(BU$7&lt;=$B403+$D$4,BU$9&gt;=$D403),$E403*HLOOKUP(BU$7-$B403+1,INPUTS!$D$63:$X$64,2,FALSE)/IF(BU$7=$B403,(13-MONTH($D403)),12),0)</f>
        <v>56.389258976166637</v>
      </c>
      <c r="BV403" s="229">
        <f>IF(AND(BV$7&lt;=$B403+$D$4,BV$9&gt;=$D403),$E403*HLOOKUP(BV$7-$B403+1,INPUTS!$D$63:$X$64,2,FALSE)/IF(BV$7=$B403,(13-MONTH($D403)),12),0)</f>
        <v>56.389258976166637</v>
      </c>
      <c r="BW403" s="229">
        <f>IF(AND(BW$7&lt;=$B403+$D$4,BW$9&gt;=$D403),$E403*HLOOKUP(BW$7-$B403+1,INPUTS!$D$63:$X$64,2,FALSE)/IF(BW$7=$B403,(13-MONTH($D403)),12),0)</f>
        <v>56.389258976166637</v>
      </c>
      <c r="BX403" s="229">
        <f>IF(AND(BX$7&lt;=$B403+$D$4,BX$9&gt;=$D403),$E403*HLOOKUP(BX$7-$B403+1,INPUTS!$D$63:$X$64,2,FALSE)/IF(BX$7=$B403,(13-MONTH($D403)),12),0)</f>
        <v>56.389258976166637</v>
      </c>
      <c r="BY403" s="229">
        <f>IF(AND(BY$7&lt;=$B403+$D$4,BY$9&gt;=$D403),$E403*HLOOKUP(BY$7-$B403+1,INPUTS!$D$63:$X$64,2,FALSE)/IF(BY$7=$B403,(13-MONTH($D403)),12),0)</f>
        <v>56.389258976166637</v>
      </c>
      <c r="BZ403" s="229">
        <f>IF(AND(BZ$7&lt;=$B403+$D$4,BZ$9&gt;=$D403),$E403*HLOOKUP(BZ$7-$B403+1,INPUTS!$D$63:$X$64,2,FALSE)/IF(BZ$7=$B403,(13-MONTH($D403)),12),0)</f>
        <v>56.389258976166637</v>
      </c>
    </row>
    <row r="404" spans="1:78" x14ac:dyDescent="0.2">
      <c r="A404" s="7" t="str">
        <f t="shared" si="363"/>
        <v>Roll-in 2</v>
      </c>
      <c r="B404" s="7">
        <f t="shared" si="364"/>
        <v>2020</v>
      </c>
      <c r="C404" s="7">
        <f t="shared" si="367"/>
        <v>13</v>
      </c>
      <c r="D404" s="165">
        <f t="shared" si="365"/>
        <v>43861</v>
      </c>
      <c r="E404" s="68">
        <f t="shared" si="366"/>
        <v>11189.466169999987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34.967081781249959</v>
      </c>
      <c r="T404" s="229">
        <f>IF(AND(T$7&lt;=$B404+$D$4,T$9&gt;=$D404),$E404*HLOOKUP(T$7-$B404+1,INPUTS!$D$63:$X$64,2,FALSE)/IF(T$7=$B404,(13-MONTH($D404)),12),0)</f>
        <v>34.967081781249959</v>
      </c>
      <c r="U404" s="229">
        <f>IF(AND(U$7&lt;=$B404+$D$4,U$9&gt;=$D404),$E404*HLOOKUP(U$7-$B404+1,INPUTS!$D$63:$X$64,2,FALSE)/IF(U$7=$B404,(13-MONTH($D404)),12),0)</f>
        <v>34.967081781249959</v>
      </c>
      <c r="V404" s="229">
        <f>IF(AND(V$7&lt;=$B404+$D$4,V$9&gt;=$D404),$E404*HLOOKUP(V$7-$B404+1,INPUTS!$D$63:$X$64,2,FALSE)/IF(V$7=$B404,(13-MONTH($D404)),12),0)</f>
        <v>34.967081781249959</v>
      </c>
      <c r="W404" s="229">
        <f>IF(AND(W$7&lt;=$B404+$D$4,W$9&gt;=$D404),$E404*HLOOKUP(W$7-$B404+1,INPUTS!$D$63:$X$64,2,FALSE)/IF(W$7=$B404,(13-MONTH($D404)),12),0)</f>
        <v>34.967081781249959</v>
      </c>
      <c r="X404" s="229">
        <f>IF(AND(X$7&lt;=$B404+$D$4,X$9&gt;=$D404),$E404*HLOOKUP(X$7-$B404+1,INPUTS!$D$63:$X$64,2,FALSE)/IF(X$7=$B404,(13-MONTH($D404)),12),0)</f>
        <v>34.967081781249959</v>
      </c>
      <c r="Y404" s="229">
        <f>IF(AND(Y$7&lt;=$B404+$D$4,Y$9&gt;=$D404),$E404*HLOOKUP(Y$7-$B404+1,INPUTS!$D$63:$X$64,2,FALSE)/IF(Y$7=$B404,(13-MONTH($D404)),12),0)</f>
        <v>34.967081781249959</v>
      </c>
      <c r="Z404" s="229">
        <f>IF(AND(Z$7&lt;=$B404+$D$4,Z$9&gt;=$D404),$E404*HLOOKUP(Z$7-$B404+1,INPUTS!$D$63:$X$64,2,FALSE)/IF(Z$7=$B404,(13-MONTH($D404)),12),0)</f>
        <v>34.967081781249959</v>
      </c>
      <c r="AA404" s="229">
        <f>IF(AND(AA$7&lt;=$B404+$D$4,AA$9&gt;=$D404),$E404*HLOOKUP(AA$7-$B404+1,INPUTS!$D$63:$X$64,2,FALSE)/IF(AA$7=$B404,(13-MONTH($D404)),12),0)</f>
        <v>34.967081781249959</v>
      </c>
      <c r="AB404" s="229">
        <f>IF(AND(AB$7&lt;=$B404+$D$4,AB$9&gt;=$D404),$E404*HLOOKUP(AB$7-$B404+1,INPUTS!$D$63:$X$64,2,FALSE)/IF(AB$7=$B404,(13-MONTH($D404)),12),0)</f>
        <v>34.967081781249959</v>
      </c>
      <c r="AC404" s="229">
        <f>IF(AND(AC$7&lt;=$B404+$D$4,AC$9&gt;=$D404),$E404*HLOOKUP(AC$7-$B404+1,INPUTS!$D$63:$X$64,2,FALSE)/IF(AC$7=$B404,(13-MONTH($D404)),12),0)</f>
        <v>34.967081781249959</v>
      </c>
      <c r="AD404" s="229">
        <f>IF(AND(AD$7&lt;=$B404+$D$4,AD$9&gt;=$D404),$E404*HLOOKUP(AD$7-$B404+1,INPUTS!$D$63:$X$64,2,FALSE)/IF(AD$7=$B404,(13-MONTH($D404)),12),0)</f>
        <v>34.967081781249959</v>
      </c>
      <c r="AE404" s="229">
        <f>IF(AND(AE$7&lt;=$B404+$D$4,AE$9&gt;=$D404),$E404*HLOOKUP(AE$7-$B404+1,INPUTS!$D$63:$X$64,2,FALSE)/IF(AE$7=$B404,(13-MONTH($D404)),12),0)</f>
        <v>67.313963567691601</v>
      </c>
      <c r="AF404" s="229">
        <f>IF(AND(AF$7&lt;=$B404+$D$4,AF$9&gt;=$D404),$E404*HLOOKUP(AF$7-$B404+1,INPUTS!$D$63:$X$64,2,FALSE)/IF(AF$7=$B404,(13-MONTH($D404)),12),0)</f>
        <v>67.313963567691601</v>
      </c>
      <c r="AG404" s="229">
        <f>IF(AND(AG$7&lt;=$B404+$D$4,AG$9&gt;=$D404),$E404*HLOOKUP(AG$7-$B404+1,INPUTS!$D$63:$X$64,2,FALSE)/IF(AG$7=$B404,(13-MONTH($D404)),12),0)</f>
        <v>67.313963567691601</v>
      </c>
      <c r="AH404" s="229">
        <f>IF(AND(AH$7&lt;=$B404+$D$4,AH$9&gt;=$D404),$E404*HLOOKUP(AH$7-$B404+1,INPUTS!$D$63:$X$64,2,FALSE)/IF(AH$7=$B404,(13-MONTH($D404)),12),0)</f>
        <v>67.313963567691601</v>
      </c>
      <c r="AI404" s="229">
        <f>IF(AND(AI$7&lt;=$B404+$D$4,AI$9&gt;=$D404),$E404*HLOOKUP(AI$7-$B404+1,INPUTS!$D$63:$X$64,2,FALSE)/IF(AI$7=$B404,(13-MONTH($D404)),12),0)</f>
        <v>67.313963567691601</v>
      </c>
      <c r="AJ404" s="229">
        <f>IF(AND(AJ$7&lt;=$B404+$D$4,AJ$9&gt;=$D404),$E404*HLOOKUP(AJ$7-$B404+1,INPUTS!$D$63:$X$64,2,FALSE)/IF(AJ$7=$B404,(13-MONTH($D404)),12),0)</f>
        <v>67.313963567691601</v>
      </c>
      <c r="AK404" s="229">
        <f>IF(AND(AK$7&lt;=$B404+$D$4,AK$9&gt;=$D404),$E404*HLOOKUP(AK$7-$B404+1,INPUTS!$D$63:$X$64,2,FALSE)/IF(AK$7=$B404,(13-MONTH($D404)),12),0)</f>
        <v>67.313963567691601</v>
      </c>
      <c r="AL404" s="229">
        <f>IF(AND(AL$7&lt;=$B404+$D$4,AL$9&gt;=$D404),$E404*HLOOKUP(AL$7-$B404+1,INPUTS!$D$63:$X$64,2,FALSE)/IF(AL$7=$B404,(13-MONTH($D404)),12),0)</f>
        <v>67.313963567691601</v>
      </c>
      <c r="AM404" s="229">
        <f>IF(AND(AM$7&lt;=$B404+$D$4,AM$9&gt;=$D404),$E404*HLOOKUP(AM$7-$B404+1,INPUTS!$D$63:$X$64,2,FALSE)/IF(AM$7=$B404,(13-MONTH($D404)),12),0)</f>
        <v>67.313963567691601</v>
      </c>
      <c r="AN404" s="229">
        <f>IF(AND(AN$7&lt;=$B404+$D$4,AN$9&gt;=$D404),$E404*HLOOKUP(AN$7-$B404+1,INPUTS!$D$63:$X$64,2,FALSE)/IF(AN$7=$B404,(13-MONTH($D404)),12),0)</f>
        <v>67.313963567691601</v>
      </c>
      <c r="AO404" s="229">
        <f>IF(AND(AO$7&lt;=$B404+$D$4,AO$9&gt;=$D404),$E404*HLOOKUP(AO$7-$B404+1,INPUTS!$D$63:$X$64,2,FALSE)/IF(AO$7=$B404,(13-MONTH($D404)),12),0)</f>
        <v>67.313963567691601</v>
      </c>
      <c r="AP404" s="229">
        <f>IF(AND(AP$7&lt;=$B404+$D$4,AP$9&gt;=$D404),$E404*HLOOKUP(AP$7-$B404+1,INPUTS!$D$63:$X$64,2,FALSE)/IF(AP$7=$B404,(13-MONTH($D404)),12),0)</f>
        <v>67.313963567691601</v>
      </c>
      <c r="AQ404" s="229">
        <f>IF(AND(AQ$7&lt;=$B404+$D$4,AQ$9&gt;=$D404),$E404*HLOOKUP(AQ$7-$B404+1,INPUTS!$D$63:$X$64,2,FALSE)/IF(AQ$7=$B404,(13-MONTH($D404)),12),0)</f>
        <v>62.260054680908262</v>
      </c>
      <c r="AR404" s="229">
        <f>IF(AND(AR$7&lt;=$B404+$D$4,AR$9&gt;=$D404),$E404*HLOOKUP(AR$7-$B404+1,INPUTS!$D$63:$X$64,2,FALSE)/IF(AR$7=$B404,(13-MONTH($D404)),12),0)</f>
        <v>62.260054680908262</v>
      </c>
      <c r="AS404" s="229">
        <f>IF(AND(AS$7&lt;=$B404+$D$4,AS$9&gt;=$D404),$E404*HLOOKUP(AS$7-$B404+1,INPUTS!$D$63:$X$64,2,FALSE)/IF(AS$7=$B404,(13-MONTH($D404)),12),0)</f>
        <v>62.260054680908262</v>
      </c>
      <c r="AT404" s="229">
        <f>IF(AND(AT$7&lt;=$B404+$D$4,AT$9&gt;=$D404),$E404*HLOOKUP(AT$7-$B404+1,INPUTS!$D$63:$X$64,2,FALSE)/IF(AT$7=$B404,(13-MONTH($D404)),12),0)</f>
        <v>62.260054680908262</v>
      </c>
      <c r="AU404" s="229">
        <f>IF(AND(AU$7&lt;=$B404+$D$4,AU$9&gt;=$D404),$E404*HLOOKUP(AU$7-$B404+1,INPUTS!$D$63:$X$64,2,FALSE)/IF(AU$7=$B404,(13-MONTH($D404)),12),0)</f>
        <v>62.260054680908262</v>
      </c>
      <c r="AV404" s="229">
        <f>IF(AND(AV$7&lt;=$B404+$D$4,AV$9&gt;=$D404),$E404*HLOOKUP(AV$7-$B404+1,INPUTS!$D$63:$X$64,2,FALSE)/IF(AV$7=$B404,(13-MONTH($D404)),12),0)</f>
        <v>62.260054680908262</v>
      </c>
      <c r="AW404" s="229">
        <f>IF(AND(AW$7&lt;=$B404+$D$4,AW$9&gt;=$D404),$E404*HLOOKUP(AW$7-$B404+1,INPUTS!$D$63:$X$64,2,FALSE)/IF(AW$7=$B404,(13-MONTH($D404)),12),0)</f>
        <v>62.260054680908262</v>
      </c>
      <c r="AX404" s="229">
        <f>IF(AND(AX$7&lt;=$B404+$D$4,AX$9&gt;=$D404),$E404*HLOOKUP(AX$7-$B404+1,INPUTS!$D$63:$X$64,2,FALSE)/IF(AX$7=$B404,(13-MONTH($D404)),12),0)</f>
        <v>62.260054680908262</v>
      </c>
      <c r="AY404" s="229">
        <f>IF(AND(AY$7&lt;=$B404+$D$4,AY$9&gt;=$D404),$E404*HLOOKUP(AY$7-$B404+1,INPUTS!$D$63:$X$64,2,FALSE)/IF(AY$7=$B404,(13-MONTH($D404)),12),0)</f>
        <v>62.260054680908262</v>
      </c>
      <c r="AZ404" s="229">
        <f>IF(AND(AZ$7&lt;=$B404+$D$4,AZ$9&gt;=$D404),$E404*HLOOKUP(AZ$7-$B404+1,INPUTS!$D$63:$X$64,2,FALSE)/IF(AZ$7=$B404,(13-MONTH($D404)),12),0)</f>
        <v>62.260054680908262</v>
      </c>
      <c r="BA404" s="229">
        <f>IF(AND(BA$7&lt;=$B404+$D$4,BA$9&gt;=$D404),$E404*HLOOKUP(BA$7-$B404+1,INPUTS!$D$63:$X$64,2,FALSE)/IF(BA$7=$B404,(13-MONTH($D404)),12),0)</f>
        <v>62.260054680908262</v>
      </c>
      <c r="BB404" s="229">
        <f>IF(AND(BB$7&lt;=$B404+$D$4,BB$9&gt;=$D404),$E404*HLOOKUP(BB$7-$B404+1,INPUTS!$D$63:$X$64,2,FALSE)/IF(BB$7=$B404,(13-MONTH($D404)),12),0)</f>
        <v>62.260054680908262</v>
      </c>
      <c r="BC404" s="229">
        <f>IF(AND(BC$7&lt;=$B404+$D$4,BC$9&gt;=$D404),$E404*HLOOKUP(BC$7-$B404+1,INPUTS!$D$63:$X$64,2,FALSE)/IF(BC$7=$B404,(13-MONTH($D404)),12),0)</f>
        <v>57.597777110074929</v>
      </c>
      <c r="BD404" s="229">
        <f>IF(AND(BD$7&lt;=$B404+$D$4,BD$9&gt;=$D404),$E404*HLOOKUP(BD$7-$B404+1,INPUTS!$D$63:$X$64,2,FALSE)/IF(BD$7=$B404,(13-MONTH($D404)),12),0)</f>
        <v>57.597777110074929</v>
      </c>
      <c r="BE404" s="229">
        <f>IF(AND(BE$7&lt;=$B404+$D$4,BE$9&gt;=$D404),$E404*HLOOKUP(BE$7-$B404+1,INPUTS!$D$63:$X$64,2,FALSE)/IF(BE$7=$B404,(13-MONTH($D404)),12),0)</f>
        <v>57.597777110074929</v>
      </c>
      <c r="BF404" s="229">
        <f>IF(AND(BF$7&lt;=$B404+$D$4,BF$9&gt;=$D404),$E404*HLOOKUP(BF$7-$B404+1,INPUTS!$D$63:$X$64,2,FALSE)/IF(BF$7=$B404,(13-MONTH($D404)),12),0)</f>
        <v>57.597777110074929</v>
      </c>
      <c r="BG404" s="229">
        <f>IF(AND(BG$7&lt;=$B404+$D$4,BG$9&gt;=$D404),$E404*HLOOKUP(BG$7-$B404+1,INPUTS!$D$63:$X$64,2,FALSE)/IF(BG$7=$B404,(13-MONTH($D404)),12),0)</f>
        <v>57.597777110074929</v>
      </c>
      <c r="BH404" s="229">
        <f>IF(AND(BH$7&lt;=$B404+$D$4,BH$9&gt;=$D404),$E404*HLOOKUP(BH$7-$B404+1,INPUTS!$D$63:$X$64,2,FALSE)/IF(BH$7=$B404,(13-MONTH($D404)),12),0)</f>
        <v>57.597777110074929</v>
      </c>
      <c r="BI404" s="229">
        <f>IF(AND(BI$7&lt;=$B404+$D$4,BI$9&gt;=$D404),$E404*HLOOKUP(BI$7-$B404+1,INPUTS!$D$63:$X$64,2,FALSE)/IF(BI$7=$B404,(13-MONTH($D404)),12),0)</f>
        <v>57.597777110074929</v>
      </c>
      <c r="BJ404" s="229">
        <f>IF(AND(BJ$7&lt;=$B404+$D$4,BJ$9&gt;=$D404),$E404*HLOOKUP(BJ$7-$B404+1,INPUTS!$D$63:$X$64,2,FALSE)/IF(BJ$7=$B404,(13-MONTH($D404)),12),0)</f>
        <v>57.597777110074929</v>
      </c>
      <c r="BK404" s="229">
        <f>IF(AND(BK$7&lt;=$B404+$D$4,BK$9&gt;=$D404),$E404*HLOOKUP(BK$7-$B404+1,INPUTS!$D$63:$X$64,2,FALSE)/IF(BK$7=$B404,(13-MONTH($D404)),12),0)</f>
        <v>57.597777110074929</v>
      </c>
      <c r="BL404" s="229">
        <f>IF(AND(BL$7&lt;=$B404+$D$4,BL$9&gt;=$D404),$E404*HLOOKUP(BL$7-$B404+1,INPUTS!$D$63:$X$64,2,FALSE)/IF(BL$7=$B404,(13-MONTH($D404)),12),0)</f>
        <v>57.597777110074929</v>
      </c>
      <c r="BM404" s="229">
        <f>IF(AND(BM$7&lt;=$B404+$D$4,BM$9&gt;=$D404),$E404*HLOOKUP(BM$7-$B404+1,INPUTS!$D$63:$X$64,2,FALSE)/IF(BM$7=$B404,(13-MONTH($D404)),12),0)</f>
        <v>57.597777110074929</v>
      </c>
      <c r="BN404" s="229">
        <f>IF(AND(BN$7&lt;=$B404+$D$4,BN$9&gt;=$D404),$E404*HLOOKUP(BN$7-$B404+1,INPUTS!$D$63:$X$64,2,FALSE)/IF(BN$7=$B404,(13-MONTH($D404)),12),0)</f>
        <v>57.597777110074929</v>
      </c>
      <c r="BO404" s="229">
        <f>IF(AND(BO$7&lt;=$B404+$D$4,BO$9&gt;=$D404),$E404*HLOOKUP(BO$7-$B404+1,INPUTS!$D$63:$X$64,2,FALSE)/IF(BO$7=$B404,(13-MONTH($D404)),12),0)</f>
        <v>53.271183524341609</v>
      </c>
      <c r="BP404" s="229">
        <f>IF(AND(BP$7&lt;=$B404+$D$4,BP$9&gt;=$D404),$E404*HLOOKUP(BP$7-$B404+1,INPUTS!$D$63:$X$64,2,FALSE)/IF(BP$7=$B404,(13-MONTH($D404)),12),0)</f>
        <v>53.271183524341609</v>
      </c>
      <c r="BQ404" s="229">
        <f>IF(AND(BQ$7&lt;=$B404+$D$4,BQ$9&gt;=$D404),$E404*HLOOKUP(BQ$7-$B404+1,INPUTS!$D$63:$X$64,2,FALSE)/IF(BQ$7=$B404,(13-MONTH($D404)),12),0)</f>
        <v>53.271183524341609</v>
      </c>
      <c r="BR404" s="229">
        <f>IF(AND(BR$7&lt;=$B404+$D$4,BR$9&gt;=$D404),$E404*HLOOKUP(BR$7-$B404+1,INPUTS!$D$63:$X$64,2,FALSE)/IF(BR$7=$B404,(13-MONTH($D404)),12),0)</f>
        <v>53.271183524341609</v>
      </c>
      <c r="BS404" s="229">
        <f>IF(AND(BS$7&lt;=$B404+$D$4,BS$9&gt;=$D404),$E404*HLOOKUP(BS$7-$B404+1,INPUTS!$D$63:$X$64,2,FALSE)/IF(BS$7=$B404,(13-MONTH($D404)),12),0)</f>
        <v>53.271183524341609</v>
      </c>
      <c r="BT404" s="229">
        <f>IF(AND(BT$7&lt;=$B404+$D$4,BT$9&gt;=$D404),$E404*HLOOKUP(BT$7-$B404+1,INPUTS!$D$63:$X$64,2,FALSE)/IF(BT$7=$B404,(13-MONTH($D404)),12),0)</f>
        <v>53.271183524341609</v>
      </c>
      <c r="BU404" s="229">
        <f>IF(AND(BU$7&lt;=$B404+$D$4,BU$9&gt;=$D404),$E404*HLOOKUP(BU$7-$B404+1,INPUTS!$D$63:$X$64,2,FALSE)/IF(BU$7=$B404,(13-MONTH($D404)),12),0)</f>
        <v>53.271183524341609</v>
      </c>
      <c r="BV404" s="229">
        <f>IF(AND(BV$7&lt;=$B404+$D$4,BV$9&gt;=$D404),$E404*HLOOKUP(BV$7-$B404+1,INPUTS!$D$63:$X$64,2,FALSE)/IF(BV$7=$B404,(13-MONTH($D404)),12),0)</f>
        <v>53.271183524341609</v>
      </c>
      <c r="BW404" s="229">
        <f>IF(AND(BW$7&lt;=$B404+$D$4,BW$9&gt;=$D404),$E404*HLOOKUP(BW$7-$B404+1,INPUTS!$D$63:$X$64,2,FALSE)/IF(BW$7=$B404,(13-MONTH($D404)),12),0)</f>
        <v>53.271183524341609</v>
      </c>
      <c r="BX404" s="229">
        <f>IF(AND(BX$7&lt;=$B404+$D$4,BX$9&gt;=$D404),$E404*HLOOKUP(BX$7-$B404+1,INPUTS!$D$63:$X$64,2,FALSE)/IF(BX$7=$B404,(13-MONTH($D404)),12),0)</f>
        <v>53.271183524341609</v>
      </c>
      <c r="BY404" s="229">
        <f>IF(AND(BY$7&lt;=$B404+$D$4,BY$9&gt;=$D404),$E404*HLOOKUP(BY$7-$B404+1,INPUTS!$D$63:$X$64,2,FALSE)/IF(BY$7=$B404,(13-MONTH($D404)),12),0)</f>
        <v>53.271183524341609</v>
      </c>
      <c r="BZ404" s="229">
        <f>IF(AND(BZ$7&lt;=$B404+$D$4,BZ$9&gt;=$D404),$E404*HLOOKUP(BZ$7-$B404+1,INPUTS!$D$63:$X$64,2,FALSE)/IF(BZ$7=$B404,(13-MONTH($D404)),12),0)</f>
        <v>53.271183524341609</v>
      </c>
    </row>
    <row r="405" spans="1:78" x14ac:dyDescent="0.2">
      <c r="A405" s="7" t="str">
        <f t="shared" si="363"/>
        <v>Roll-in 2</v>
      </c>
      <c r="B405" s="7">
        <f t="shared" si="364"/>
        <v>2020</v>
      </c>
      <c r="C405" s="7">
        <f t="shared" si="367"/>
        <v>14</v>
      </c>
      <c r="D405" s="165">
        <f t="shared" si="365"/>
        <v>43890</v>
      </c>
      <c r="E405" s="68">
        <f t="shared" si="366"/>
        <v>11838.487790000021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40.358481102272798</v>
      </c>
      <c r="U405" s="229">
        <f>IF(AND(U$7&lt;=$B405+$D$4,U$9&gt;=$D405),$E405*HLOOKUP(U$7-$B405+1,INPUTS!$D$63:$X$64,2,FALSE)/IF(U$7=$B405,(13-MONTH($D405)),12),0)</f>
        <v>40.358481102272798</v>
      </c>
      <c r="V405" s="229">
        <f>IF(AND(V$7&lt;=$B405+$D$4,V$9&gt;=$D405),$E405*HLOOKUP(V$7-$B405+1,INPUTS!$D$63:$X$64,2,FALSE)/IF(V$7=$B405,(13-MONTH($D405)),12),0)</f>
        <v>40.358481102272798</v>
      </c>
      <c r="W405" s="229">
        <f>IF(AND(W$7&lt;=$B405+$D$4,W$9&gt;=$D405),$E405*HLOOKUP(W$7-$B405+1,INPUTS!$D$63:$X$64,2,FALSE)/IF(W$7=$B405,(13-MONTH($D405)),12),0)</f>
        <v>40.358481102272798</v>
      </c>
      <c r="X405" s="229">
        <f>IF(AND(X$7&lt;=$B405+$D$4,X$9&gt;=$D405),$E405*HLOOKUP(X$7-$B405+1,INPUTS!$D$63:$X$64,2,FALSE)/IF(X$7=$B405,(13-MONTH($D405)),12),0)</f>
        <v>40.358481102272798</v>
      </c>
      <c r="Y405" s="229">
        <f>IF(AND(Y$7&lt;=$B405+$D$4,Y$9&gt;=$D405),$E405*HLOOKUP(Y$7-$B405+1,INPUTS!$D$63:$X$64,2,FALSE)/IF(Y$7=$B405,(13-MONTH($D405)),12),0)</f>
        <v>40.358481102272798</v>
      </c>
      <c r="Z405" s="229">
        <f>IF(AND(Z$7&lt;=$B405+$D$4,Z$9&gt;=$D405),$E405*HLOOKUP(Z$7-$B405+1,INPUTS!$D$63:$X$64,2,FALSE)/IF(Z$7=$B405,(13-MONTH($D405)),12),0)</f>
        <v>40.358481102272798</v>
      </c>
      <c r="AA405" s="229">
        <f>IF(AND(AA$7&lt;=$B405+$D$4,AA$9&gt;=$D405),$E405*HLOOKUP(AA$7-$B405+1,INPUTS!$D$63:$X$64,2,FALSE)/IF(AA$7=$B405,(13-MONTH($D405)),12),0)</f>
        <v>40.358481102272798</v>
      </c>
      <c r="AB405" s="229">
        <f>IF(AND(AB$7&lt;=$B405+$D$4,AB$9&gt;=$D405),$E405*HLOOKUP(AB$7-$B405+1,INPUTS!$D$63:$X$64,2,FALSE)/IF(AB$7=$B405,(13-MONTH($D405)),12),0)</f>
        <v>40.358481102272798</v>
      </c>
      <c r="AC405" s="229">
        <f>IF(AND(AC$7&lt;=$B405+$D$4,AC$9&gt;=$D405),$E405*HLOOKUP(AC$7-$B405+1,INPUTS!$D$63:$X$64,2,FALSE)/IF(AC$7=$B405,(13-MONTH($D405)),12),0)</f>
        <v>40.358481102272798</v>
      </c>
      <c r="AD405" s="229">
        <f>IF(AND(AD$7&lt;=$B405+$D$4,AD$9&gt;=$D405),$E405*HLOOKUP(AD$7-$B405+1,INPUTS!$D$63:$X$64,2,FALSE)/IF(AD$7=$B405,(13-MONTH($D405)),12),0)</f>
        <v>40.358481102272798</v>
      </c>
      <c r="AE405" s="229">
        <f>IF(AND(AE$7&lt;=$B405+$D$4,AE$9&gt;=$D405),$E405*HLOOKUP(AE$7-$B405+1,INPUTS!$D$63:$X$64,2,FALSE)/IF(AE$7=$B405,(13-MONTH($D405)),12),0)</f>
        <v>71.218369463341801</v>
      </c>
      <c r="AF405" s="229">
        <f>IF(AND(AF$7&lt;=$B405+$D$4,AF$9&gt;=$D405),$E405*HLOOKUP(AF$7-$B405+1,INPUTS!$D$63:$X$64,2,FALSE)/IF(AF$7=$B405,(13-MONTH($D405)),12),0)</f>
        <v>71.218369463341801</v>
      </c>
      <c r="AG405" s="229">
        <f>IF(AND(AG$7&lt;=$B405+$D$4,AG$9&gt;=$D405),$E405*HLOOKUP(AG$7-$B405+1,INPUTS!$D$63:$X$64,2,FALSE)/IF(AG$7=$B405,(13-MONTH($D405)),12),0)</f>
        <v>71.218369463341801</v>
      </c>
      <c r="AH405" s="229">
        <f>IF(AND(AH$7&lt;=$B405+$D$4,AH$9&gt;=$D405),$E405*HLOOKUP(AH$7-$B405+1,INPUTS!$D$63:$X$64,2,FALSE)/IF(AH$7=$B405,(13-MONTH($D405)),12),0)</f>
        <v>71.218369463341801</v>
      </c>
      <c r="AI405" s="229">
        <f>IF(AND(AI$7&lt;=$B405+$D$4,AI$9&gt;=$D405),$E405*HLOOKUP(AI$7-$B405+1,INPUTS!$D$63:$X$64,2,FALSE)/IF(AI$7=$B405,(13-MONTH($D405)),12),0)</f>
        <v>71.218369463341801</v>
      </c>
      <c r="AJ405" s="229">
        <f>IF(AND(AJ$7&lt;=$B405+$D$4,AJ$9&gt;=$D405),$E405*HLOOKUP(AJ$7-$B405+1,INPUTS!$D$63:$X$64,2,FALSE)/IF(AJ$7=$B405,(13-MONTH($D405)),12),0)</f>
        <v>71.218369463341801</v>
      </c>
      <c r="AK405" s="229">
        <f>IF(AND(AK$7&lt;=$B405+$D$4,AK$9&gt;=$D405),$E405*HLOOKUP(AK$7-$B405+1,INPUTS!$D$63:$X$64,2,FALSE)/IF(AK$7=$B405,(13-MONTH($D405)),12),0)</f>
        <v>71.218369463341801</v>
      </c>
      <c r="AL405" s="229">
        <f>IF(AND(AL$7&lt;=$B405+$D$4,AL$9&gt;=$D405),$E405*HLOOKUP(AL$7-$B405+1,INPUTS!$D$63:$X$64,2,FALSE)/IF(AL$7=$B405,(13-MONTH($D405)),12),0)</f>
        <v>71.218369463341801</v>
      </c>
      <c r="AM405" s="229">
        <f>IF(AND(AM$7&lt;=$B405+$D$4,AM$9&gt;=$D405),$E405*HLOOKUP(AM$7-$B405+1,INPUTS!$D$63:$X$64,2,FALSE)/IF(AM$7=$B405,(13-MONTH($D405)),12),0)</f>
        <v>71.218369463341801</v>
      </c>
      <c r="AN405" s="229">
        <f>IF(AND(AN$7&lt;=$B405+$D$4,AN$9&gt;=$D405),$E405*HLOOKUP(AN$7-$B405+1,INPUTS!$D$63:$X$64,2,FALSE)/IF(AN$7=$B405,(13-MONTH($D405)),12),0)</f>
        <v>71.218369463341801</v>
      </c>
      <c r="AO405" s="229">
        <f>IF(AND(AO$7&lt;=$B405+$D$4,AO$9&gt;=$D405),$E405*HLOOKUP(AO$7-$B405+1,INPUTS!$D$63:$X$64,2,FALSE)/IF(AO$7=$B405,(13-MONTH($D405)),12),0)</f>
        <v>71.218369463341801</v>
      </c>
      <c r="AP405" s="229">
        <f>IF(AND(AP$7&lt;=$B405+$D$4,AP$9&gt;=$D405),$E405*HLOOKUP(AP$7-$B405+1,INPUTS!$D$63:$X$64,2,FALSE)/IF(AP$7=$B405,(13-MONTH($D405)),12),0)</f>
        <v>71.218369463341801</v>
      </c>
      <c r="AQ405" s="229">
        <f>IF(AND(AQ$7&lt;=$B405+$D$4,AQ$9&gt;=$D405),$E405*HLOOKUP(AQ$7-$B405+1,INPUTS!$D$63:$X$64,2,FALSE)/IF(AQ$7=$B405,(13-MONTH($D405)),12),0)</f>
        <v>65.871319144858447</v>
      </c>
      <c r="AR405" s="229">
        <f>IF(AND(AR$7&lt;=$B405+$D$4,AR$9&gt;=$D405),$E405*HLOOKUP(AR$7-$B405+1,INPUTS!$D$63:$X$64,2,FALSE)/IF(AR$7=$B405,(13-MONTH($D405)),12),0)</f>
        <v>65.871319144858447</v>
      </c>
      <c r="AS405" s="229">
        <f>IF(AND(AS$7&lt;=$B405+$D$4,AS$9&gt;=$D405),$E405*HLOOKUP(AS$7-$B405+1,INPUTS!$D$63:$X$64,2,FALSE)/IF(AS$7=$B405,(13-MONTH($D405)),12),0)</f>
        <v>65.871319144858447</v>
      </c>
      <c r="AT405" s="229">
        <f>IF(AND(AT$7&lt;=$B405+$D$4,AT$9&gt;=$D405),$E405*HLOOKUP(AT$7-$B405+1,INPUTS!$D$63:$X$64,2,FALSE)/IF(AT$7=$B405,(13-MONTH($D405)),12),0)</f>
        <v>65.871319144858447</v>
      </c>
      <c r="AU405" s="229">
        <f>IF(AND(AU$7&lt;=$B405+$D$4,AU$9&gt;=$D405),$E405*HLOOKUP(AU$7-$B405+1,INPUTS!$D$63:$X$64,2,FALSE)/IF(AU$7=$B405,(13-MONTH($D405)),12),0)</f>
        <v>65.871319144858447</v>
      </c>
      <c r="AV405" s="229">
        <f>IF(AND(AV$7&lt;=$B405+$D$4,AV$9&gt;=$D405),$E405*HLOOKUP(AV$7-$B405+1,INPUTS!$D$63:$X$64,2,FALSE)/IF(AV$7=$B405,(13-MONTH($D405)),12),0)</f>
        <v>65.871319144858447</v>
      </c>
      <c r="AW405" s="229">
        <f>IF(AND(AW$7&lt;=$B405+$D$4,AW$9&gt;=$D405),$E405*HLOOKUP(AW$7-$B405+1,INPUTS!$D$63:$X$64,2,FALSE)/IF(AW$7=$B405,(13-MONTH($D405)),12),0)</f>
        <v>65.871319144858447</v>
      </c>
      <c r="AX405" s="229">
        <f>IF(AND(AX$7&lt;=$B405+$D$4,AX$9&gt;=$D405),$E405*HLOOKUP(AX$7-$B405+1,INPUTS!$D$63:$X$64,2,FALSE)/IF(AX$7=$B405,(13-MONTH($D405)),12),0)</f>
        <v>65.871319144858447</v>
      </c>
      <c r="AY405" s="229">
        <f>IF(AND(AY$7&lt;=$B405+$D$4,AY$9&gt;=$D405),$E405*HLOOKUP(AY$7-$B405+1,INPUTS!$D$63:$X$64,2,FALSE)/IF(AY$7=$B405,(13-MONTH($D405)),12),0)</f>
        <v>65.871319144858447</v>
      </c>
      <c r="AZ405" s="229">
        <f>IF(AND(AZ$7&lt;=$B405+$D$4,AZ$9&gt;=$D405),$E405*HLOOKUP(AZ$7-$B405+1,INPUTS!$D$63:$X$64,2,FALSE)/IF(AZ$7=$B405,(13-MONTH($D405)),12),0)</f>
        <v>65.871319144858447</v>
      </c>
      <c r="BA405" s="229">
        <f>IF(AND(BA$7&lt;=$B405+$D$4,BA$9&gt;=$D405),$E405*HLOOKUP(BA$7-$B405+1,INPUTS!$D$63:$X$64,2,FALSE)/IF(BA$7=$B405,(13-MONTH($D405)),12),0)</f>
        <v>65.871319144858447</v>
      </c>
      <c r="BB405" s="229">
        <f>IF(AND(BB$7&lt;=$B405+$D$4,BB$9&gt;=$D405),$E405*HLOOKUP(BB$7-$B405+1,INPUTS!$D$63:$X$64,2,FALSE)/IF(BB$7=$B405,(13-MONTH($D405)),12),0)</f>
        <v>65.871319144858447</v>
      </c>
      <c r="BC405" s="229">
        <f>IF(AND(BC$7&lt;=$B405+$D$4,BC$9&gt;=$D405),$E405*HLOOKUP(BC$7-$B405+1,INPUTS!$D$63:$X$64,2,FALSE)/IF(BC$7=$B405,(13-MONTH($D405)),12),0)</f>
        <v>60.938615899025109</v>
      </c>
      <c r="BD405" s="229">
        <f>IF(AND(BD$7&lt;=$B405+$D$4,BD$9&gt;=$D405),$E405*HLOOKUP(BD$7-$B405+1,INPUTS!$D$63:$X$64,2,FALSE)/IF(BD$7=$B405,(13-MONTH($D405)),12),0)</f>
        <v>60.938615899025109</v>
      </c>
      <c r="BE405" s="229">
        <f>IF(AND(BE$7&lt;=$B405+$D$4,BE$9&gt;=$D405),$E405*HLOOKUP(BE$7-$B405+1,INPUTS!$D$63:$X$64,2,FALSE)/IF(BE$7=$B405,(13-MONTH($D405)),12),0)</f>
        <v>60.938615899025109</v>
      </c>
      <c r="BF405" s="229">
        <f>IF(AND(BF$7&lt;=$B405+$D$4,BF$9&gt;=$D405),$E405*HLOOKUP(BF$7-$B405+1,INPUTS!$D$63:$X$64,2,FALSE)/IF(BF$7=$B405,(13-MONTH($D405)),12),0)</f>
        <v>60.938615899025109</v>
      </c>
      <c r="BG405" s="229">
        <f>IF(AND(BG$7&lt;=$B405+$D$4,BG$9&gt;=$D405),$E405*HLOOKUP(BG$7-$B405+1,INPUTS!$D$63:$X$64,2,FALSE)/IF(BG$7=$B405,(13-MONTH($D405)),12),0)</f>
        <v>60.938615899025109</v>
      </c>
      <c r="BH405" s="229">
        <f>IF(AND(BH$7&lt;=$B405+$D$4,BH$9&gt;=$D405),$E405*HLOOKUP(BH$7-$B405+1,INPUTS!$D$63:$X$64,2,FALSE)/IF(BH$7=$B405,(13-MONTH($D405)),12),0)</f>
        <v>60.938615899025109</v>
      </c>
      <c r="BI405" s="229">
        <f>IF(AND(BI$7&lt;=$B405+$D$4,BI$9&gt;=$D405),$E405*HLOOKUP(BI$7-$B405+1,INPUTS!$D$63:$X$64,2,FALSE)/IF(BI$7=$B405,(13-MONTH($D405)),12),0)</f>
        <v>60.938615899025109</v>
      </c>
      <c r="BJ405" s="229">
        <f>IF(AND(BJ$7&lt;=$B405+$D$4,BJ$9&gt;=$D405),$E405*HLOOKUP(BJ$7-$B405+1,INPUTS!$D$63:$X$64,2,FALSE)/IF(BJ$7=$B405,(13-MONTH($D405)),12),0)</f>
        <v>60.938615899025109</v>
      </c>
      <c r="BK405" s="229">
        <f>IF(AND(BK$7&lt;=$B405+$D$4,BK$9&gt;=$D405),$E405*HLOOKUP(BK$7-$B405+1,INPUTS!$D$63:$X$64,2,FALSE)/IF(BK$7=$B405,(13-MONTH($D405)),12),0)</f>
        <v>60.938615899025109</v>
      </c>
      <c r="BL405" s="229">
        <f>IF(AND(BL$7&lt;=$B405+$D$4,BL$9&gt;=$D405),$E405*HLOOKUP(BL$7-$B405+1,INPUTS!$D$63:$X$64,2,FALSE)/IF(BL$7=$B405,(13-MONTH($D405)),12),0)</f>
        <v>60.938615899025109</v>
      </c>
      <c r="BM405" s="229">
        <f>IF(AND(BM$7&lt;=$B405+$D$4,BM$9&gt;=$D405),$E405*HLOOKUP(BM$7-$B405+1,INPUTS!$D$63:$X$64,2,FALSE)/IF(BM$7=$B405,(13-MONTH($D405)),12),0)</f>
        <v>60.938615899025109</v>
      </c>
      <c r="BN405" s="229">
        <f>IF(AND(BN$7&lt;=$B405+$D$4,BN$9&gt;=$D405),$E405*HLOOKUP(BN$7-$B405+1,INPUTS!$D$63:$X$64,2,FALSE)/IF(BN$7=$B405,(13-MONTH($D405)),12),0)</f>
        <v>60.938615899025109</v>
      </c>
      <c r="BO405" s="229">
        <f>IF(AND(BO$7&lt;=$B405+$D$4,BO$9&gt;=$D405),$E405*HLOOKUP(BO$7-$B405+1,INPUTS!$D$63:$X$64,2,FALSE)/IF(BO$7=$B405,(13-MONTH($D405)),12),0)</f>
        <v>56.361067286891767</v>
      </c>
      <c r="BP405" s="229">
        <f>IF(AND(BP$7&lt;=$B405+$D$4,BP$9&gt;=$D405),$E405*HLOOKUP(BP$7-$B405+1,INPUTS!$D$63:$X$64,2,FALSE)/IF(BP$7=$B405,(13-MONTH($D405)),12),0)</f>
        <v>56.361067286891767</v>
      </c>
      <c r="BQ405" s="229">
        <f>IF(AND(BQ$7&lt;=$B405+$D$4,BQ$9&gt;=$D405),$E405*HLOOKUP(BQ$7-$B405+1,INPUTS!$D$63:$X$64,2,FALSE)/IF(BQ$7=$B405,(13-MONTH($D405)),12),0)</f>
        <v>56.361067286891767</v>
      </c>
      <c r="BR405" s="229">
        <f>IF(AND(BR$7&lt;=$B405+$D$4,BR$9&gt;=$D405),$E405*HLOOKUP(BR$7-$B405+1,INPUTS!$D$63:$X$64,2,FALSE)/IF(BR$7=$B405,(13-MONTH($D405)),12),0)</f>
        <v>56.361067286891767</v>
      </c>
      <c r="BS405" s="229">
        <f>IF(AND(BS$7&lt;=$B405+$D$4,BS$9&gt;=$D405),$E405*HLOOKUP(BS$7-$B405+1,INPUTS!$D$63:$X$64,2,FALSE)/IF(BS$7=$B405,(13-MONTH($D405)),12),0)</f>
        <v>56.361067286891767</v>
      </c>
      <c r="BT405" s="229">
        <f>IF(AND(BT$7&lt;=$B405+$D$4,BT$9&gt;=$D405),$E405*HLOOKUP(BT$7-$B405+1,INPUTS!$D$63:$X$64,2,FALSE)/IF(BT$7=$B405,(13-MONTH($D405)),12),0)</f>
        <v>56.361067286891767</v>
      </c>
      <c r="BU405" s="229">
        <f>IF(AND(BU$7&lt;=$B405+$D$4,BU$9&gt;=$D405),$E405*HLOOKUP(BU$7-$B405+1,INPUTS!$D$63:$X$64,2,FALSE)/IF(BU$7=$B405,(13-MONTH($D405)),12),0)</f>
        <v>56.361067286891767</v>
      </c>
      <c r="BV405" s="229">
        <f>IF(AND(BV$7&lt;=$B405+$D$4,BV$9&gt;=$D405),$E405*HLOOKUP(BV$7-$B405+1,INPUTS!$D$63:$X$64,2,FALSE)/IF(BV$7=$B405,(13-MONTH($D405)),12),0)</f>
        <v>56.361067286891767</v>
      </c>
      <c r="BW405" s="229">
        <f>IF(AND(BW$7&lt;=$B405+$D$4,BW$9&gt;=$D405),$E405*HLOOKUP(BW$7-$B405+1,INPUTS!$D$63:$X$64,2,FALSE)/IF(BW$7=$B405,(13-MONTH($D405)),12),0)</f>
        <v>56.361067286891767</v>
      </c>
      <c r="BX405" s="229">
        <f>IF(AND(BX$7&lt;=$B405+$D$4,BX$9&gt;=$D405),$E405*HLOOKUP(BX$7-$B405+1,INPUTS!$D$63:$X$64,2,FALSE)/IF(BX$7=$B405,(13-MONTH($D405)),12),0)</f>
        <v>56.361067286891767</v>
      </c>
      <c r="BY405" s="229">
        <f>IF(AND(BY$7&lt;=$B405+$D$4,BY$9&gt;=$D405),$E405*HLOOKUP(BY$7-$B405+1,INPUTS!$D$63:$X$64,2,FALSE)/IF(BY$7=$B405,(13-MONTH($D405)),12),0)</f>
        <v>56.361067286891767</v>
      </c>
      <c r="BZ405" s="229">
        <f>IF(AND(BZ$7&lt;=$B405+$D$4,BZ$9&gt;=$D405),$E405*HLOOKUP(BZ$7-$B405+1,INPUTS!$D$63:$X$64,2,FALSE)/IF(BZ$7=$B405,(13-MONTH($D405)),12),0)</f>
        <v>56.361067286891767</v>
      </c>
    </row>
    <row r="406" spans="1:78" x14ac:dyDescent="0.2">
      <c r="A406" s="7" t="str">
        <f t="shared" si="363"/>
        <v>Roll-in 3</v>
      </c>
      <c r="B406" s="7">
        <f t="shared" si="364"/>
        <v>2020</v>
      </c>
      <c r="C406" s="7">
        <f t="shared" si="367"/>
        <v>15</v>
      </c>
      <c r="D406" s="165">
        <f t="shared" si="365"/>
        <v>43921</v>
      </c>
      <c r="E406" s="68">
        <f t="shared" si="366"/>
        <v>16403.305120000005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61.512394200000017</v>
      </c>
      <c r="V406" s="229">
        <f>IF(AND(V$7&lt;=$B406+$D$4,V$9&gt;=$D406),$E406*HLOOKUP(V$7-$B406+1,INPUTS!$D$63:$X$64,2,FALSE)/IF(V$7=$B406,(13-MONTH($D406)),12),0)</f>
        <v>61.512394200000017</v>
      </c>
      <c r="W406" s="229">
        <f>IF(AND(W$7&lt;=$B406+$D$4,W$9&gt;=$D406),$E406*HLOOKUP(W$7-$B406+1,INPUTS!$D$63:$X$64,2,FALSE)/IF(W$7=$B406,(13-MONTH($D406)),12),0)</f>
        <v>61.512394200000017</v>
      </c>
      <c r="X406" s="229">
        <f>IF(AND(X$7&lt;=$B406+$D$4,X$9&gt;=$D406),$E406*HLOOKUP(X$7-$B406+1,INPUTS!$D$63:$X$64,2,FALSE)/IF(X$7=$B406,(13-MONTH($D406)),12),0)</f>
        <v>61.512394200000017</v>
      </c>
      <c r="Y406" s="229">
        <f>IF(AND(Y$7&lt;=$B406+$D$4,Y$9&gt;=$D406),$E406*HLOOKUP(Y$7-$B406+1,INPUTS!$D$63:$X$64,2,FALSE)/IF(Y$7=$B406,(13-MONTH($D406)),12),0)</f>
        <v>61.512394200000017</v>
      </c>
      <c r="Z406" s="229">
        <f>IF(AND(Z$7&lt;=$B406+$D$4,Z$9&gt;=$D406),$E406*HLOOKUP(Z$7-$B406+1,INPUTS!$D$63:$X$64,2,FALSE)/IF(Z$7=$B406,(13-MONTH($D406)),12),0)</f>
        <v>61.512394200000017</v>
      </c>
      <c r="AA406" s="229">
        <f>IF(AND(AA$7&lt;=$B406+$D$4,AA$9&gt;=$D406),$E406*HLOOKUP(AA$7-$B406+1,INPUTS!$D$63:$X$64,2,FALSE)/IF(AA$7=$B406,(13-MONTH($D406)),12),0)</f>
        <v>61.512394200000017</v>
      </c>
      <c r="AB406" s="229">
        <f>IF(AND(AB$7&lt;=$B406+$D$4,AB$9&gt;=$D406),$E406*HLOOKUP(AB$7-$B406+1,INPUTS!$D$63:$X$64,2,FALSE)/IF(AB$7=$B406,(13-MONTH($D406)),12),0)</f>
        <v>61.512394200000017</v>
      </c>
      <c r="AC406" s="229">
        <f>IF(AND(AC$7&lt;=$B406+$D$4,AC$9&gt;=$D406),$E406*HLOOKUP(AC$7-$B406+1,INPUTS!$D$63:$X$64,2,FALSE)/IF(AC$7=$B406,(13-MONTH($D406)),12),0)</f>
        <v>61.512394200000017</v>
      </c>
      <c r="AD406" s="229">
        <f>IF(AND(AD$7&lt;=$B406+$D$4,AD$9&gt;=$D406),$E406*HLOOKUP(AD$7-$B406+1,INPUTS!$D$63:$X$64,2,FALSE)/IF(AD$7=$B406,(13-MONTH($D406)),12),0)</f>
        <v>61.512394200000017</v>
      </c>
      <c r="AE406" s="229">
        <f>IF(AND(AE$7&lt;=$B406+$D$4,AE$9&gt;=$D406),$E406*HLOOKUP(AE$7-$B406+1,INPUTS!$D$63:$X$64,2,FALSE)/IF(AE$7=$B406,(13-MONTH($D406)),12),0)</f>
        <v>98.679549717733366</v>
      </c>
      <c r="AF406" s="229">
        <f>IF(AND(AF$7&lt;=$B406+$D$4,AF$9&gt;=$D406),$E406*HLOOKUP(AF$7-$B406+1,INPUTS!$D$63:$X$64,2,FALSE)/IF(AF$7=$B406,(13-MONTH($D406)),12),0)</f>
        <v>98.679549717733366</v>
      </c>
      <c r="AG406" s="229">
        <f>IF(AND(AG$7&lt;=$B406+$D$4,AG$9&gt;=$D406),$E406*HLOOKUP(AG$7-$B406+1,INPUTS!$D$63:$X$64,2,FALSE)/IF(AG$7=$B406,(13-MONTH($D406)),12),0)</f>
        <v>98.679549717733366</v>
      </c>
      <c r="AH406" s="229">
        <f>IF(AND(AH$7&lt;=$B406+$D$4,AH$9&gt;=$D406),$E406*HLOOKUP(AH$7-$B406+1,INPUTS!$D$63:$X$64,2,FALSE)/IF(AH$7=$B406,(13-MONTH($D406)),12),0)</f>
        <v>98.679549717733366</v>
      </c>
      <c r="AI406" s="229">
        <f>IF(AND(AI$7&lt;=$B406+$D$4,AI$9&gt;=$D406),$E406*HLOOKUP(AI$7-$B406+1,INPUTS!$D$63:$X$64,2,FALSE)/IF(AI$7=$B406,(13-MONTH($D406)),12),0)</f>
        <v>98.679549717733366</v>
      </c>
      <c r="AJ406" s="229">
        <f>IF(AND(AJ$7&lt;=$B406+$D$4,AJ$9&gt;=$D406),$E406*HLOOKUP(AJ$7-$B406+1,INPUTS!$D$63:$X$64,2,FALSE)/IF(AJ$7=$B406,(13-MONTH($D406)),12),0)</f>
        <v>98.679549717733366</v>
      </c>
      <c r="AK406" s="229">
        <f>IF(AND(AK$7&lt;=$B406+$D$4,AK$9&gt;=$D406),$E406*HLOOKUP(AK$7-$B406+1,INPUTS!$D$63:$X$64,2,FALSE)/IF(AK$7=$B406,(13-MONTH($D406)),12),0)</f>
        <v>98.679549717733366</v>
      </c>
      <c r="AL406" s="229">
        <f>IF(AND(AL$7&lt;=$B406+$D$4,AL$9&gt;=$D406),$E406*HLOOKUP(AL$7-$B406+1,INPUTS!$D$63:$X$64,2,FALSE)/IF(AL$7=$B406,(13-MONTH($D406)),12),0)</f>
        <v>98.679549717733366</v>
      </c>
      <c r="AM406" s="229">
        <f>IF(AND(AM$7&lt;=$B406+$D$4,AM$9&gt;=$D406),$E406*HLOOKUP(AM$7-$B406+1,INPUTS!$D$63:$X$64,2,FALSE)/IF(AM$7=$B406,(13-MONTH($D406)),12),0)</f>
        <v>98.679549717733366</v>
      </c>
      <c r="AN406" s="229">
        <f>IF(AND(AN$7&lt;=$B406+$D$4,AN$9&gt;=$D406),$E406*HLOOKUP(AN$7-$B406+1,INPUTS!$D$63:$X$64,2,FALSE)/IF(AN$7=$B406,(13-MONTH($D406)),12),0)</f>
        <v>98.679549717733366</v>
      </c>
      <c r="AO406" s="229">
        <f>IF(AND(AO$7&lt;=$B406+$D$4,AO$9&gt;=$D406),$E406*HLOOKUP(AO$7-$B406+1,INPUTS!$D$63:$X$64,2,FALSE)/IF(AO$7=$B406,(13-MONTH($D406)),12),0)</f>
        <v>98.679549717733366</v>
      </c>
      <c r="AP406" s="229">
        <f>IF(AND(AP$7&lt;=$B406+$D$4,AP$9&gt;=$D406),$E406*HLOOKUP(AP$7-$B406+1,INPUTS!$D$63:$X$64,2,FALSE)/IF(AP$7=$B406,(13-MONTH($D406)),12),0)</f>
        <v>98.679549717733366</v>
      </c>
      <c r="AQ406" s="229">
        <f>IF(AND(AQ$7&lt;=$B406+$D$4,AQ$9&gt;=$D406),$E406*HLOOKUP(AQ$7-$B406+1,INPUTS!$D$63:$X$64,2,FALSE)/IF(AQ$7=$B406,(13-MONTH($D406)),12),0)</f>
        <v>91.270723571866696</v>
      </c>
      <c r="AR406" s="229">
        <f>IF(AND(AR$7&lt;=$B406+$D$4,AR$9&gt;=$D406),$E406*HLOOKUP(AR$7-$B406+1,INPUTS!$D$63:$X$64,2,FALSE)/IF(AR$7=$B406,(13-MONTH($D406)),12),0)</f>
        <v>91.270723571866696</v>
      </c>
      <c r="AS406" s="229">
        <f>IF(AND(AS$7&lt;=$B406+$D$4,AS$9&gt;=$D406),$E406*HLOOKUP(AS$7-$B406+1,INPUTS!$D$63:$X$64,2,FALSE)/IF(AS$7=$B406,(13-MONTH($D406)),12),0)</f>
        <v>91.270723571866696</v>
      </c>
      <c r="AT406" s="229">
        <f>IF(AND(AT$7&lt;=$B406+$D$4,AT$9&gt;=$D406),$E406*HLOOKUP(AT$7-$B406+1,INPUTS!$D$63:$X$64,2,FALSE)/IF(AT$7=$B406,(13-MONTH($D406)),12),0)</f>
        <v>91.270723571866696</v>
      </c>
      <c r="AU406" s="229">
        <f>IF(AND(AU$7&lt;=$B406+$D$4,AU$9&gt;=$D406),$E406*HLOOKUP(AU$7-$B406+1,INPUTS!$D$63:$X$64,2,FALSE)/IF(AU$7=$B406,(13-MONTH($D406)),12),0)</f>
        <v>91.270723571866696</v>
      </c>
      <c r="AV406" s="229">
        <f>IF(AND(AV$7&lt;=$B406+$D$4,AV$9&gt;=$D406),$E406*HLOOKUP(AV$7-$B406+1,INPUTS!$D$63:$X$64,2,FALSE)/IF(AV$7=$B406,(13-MONTH($D406)),12),0)</f>
        <v>91.270723571866696</v>
      </c>
      <c r="AW406" s="229">
        <f>IF(AND(AW$7&lt;=$B406+$D$4,AW$9&gt;=$D406),$E406*HLOOKUP(AW$7-$B406+1,INPUTS!$D$63:$X$64,2,FALSE)/IF(AW$7=$B406,(13-MONTH($D406)),12),0)</f>
        <v>91.270723571866696</v>
      </c>
      <c r="AX406" s="229">
        <f>IF(AND(AX$7&lt;=$B406+$D$4,AX$9&gt;=$D406),$E406*HLOOKUP(AX$7-$B406+1,INPUTS!$D$63:$X$64,2,FALSE)/IF(AX$7=$B406,(13-MONTH($D406)),12),0)</f>
        <v>91.270723571866696</v>
      </c>
      <c r="AY406" s="229">
        <f>IF(AND(AY$7&lt;=$B406+$D$4,AY$9&gt;=$D406),$E406*HLOOKUP(AY$7-$B406+1,INPUTS!$D$63:$X$64,2,FALSE)/IF(AY$7=$B406,(13-MONTH($D406)),12),0)</f>
        <v>91.270723571866696</v>
      </c>
      <c r="AZ406" s="229">
        <f>IF(AND(AZ$7&lt;=$B406+$D$4,AZ$9&gt;=$D406),$E406*HLOOKUP(AZ$7-$B406+1,INPUTS!$D$63:$X$64,2,FALSE)/IF(AZ$7=$B406,(13-MONTH($D406)),12),0)</f>
        <v>91.270723571866696</v>
      </c>
      <c r="BA406" s="229">
        <f>IF(AND(BA$7&lt;=$B406+$D$4,BA$9&gt;=$D406),$E406*HLOOKUP(BA$7-$B406+1,INPUTS!$D$63:$X$64,2,FALSE)/IF(BA$7=$B406,(13-MONTH($D406)),12),0)</f>
        <v>91.270723571866696</v>
      </c>
      <c r="BB406" s="229">
        <f>IF(AND(BB$7&lt;=$B406+$D$4,BB$9&gt;=$D406),$E406*HLOOKUP(BB$7-$B406+1,INPUTS!$D$63:$X$64,2,FALSE)/IF(BB$7=$B406,(13-MONTH($D406)),12),0)</f>
        <v>91.270723571866696</v>
      </c>
      <c r="BC406" s="229">
        <f>IF(AND(BC$7&lt;=$B406+$D$4,BC$9&gt;=$D406),$E406*HLOOKUP(BC$7-$B406+1,INPUTS!$D$63:$X$64,2,FALSE)/IF(BC$7=$B406,(13-MONTH($D406)),12),0)</f>
        <v>84.436013105200018</v>
      </c>
      <c r="BD406" s="229">
        <f>IF(AND(BD$7&lt;=$B406+$D$4,BD$9&gt;=$D406),$E406*HLOOKUP(BD$7-$B406+1,INPUTS!$D$63:$X$64,2,FALSE)/IF(BD$7=$B406,(13-MONTH($D406)),12),0)</f>
        <v>84.436013105200018</v>
      </c>
      <c r="BE406" s="229">
        <f>IF(AND(BE$7&lt;=$B406+$D$4,BE$9&gt;=$D406),$E406*HLOOKUP(BE$7-$B406+1,INPUTS!$D$63:$X$64,2,FALSE)/IF(BE$7=$B406,(13-MONTH($D406)),12),0)</f>
        <v>84.436013105200018</v>
      </c>
      <c r="BF406" s="229">
        <f>IF(AND(BF$7&lt;=$B406+$D$4,BF$9&gt;=$D406),$E406*HLOOKUP(BF$7-$B406+1,INPUTS!$D$63:$X$64,2,FALSE)/IF(BF$7=$B406,(13-MONTH($D406)),12),0)</f>
        <v>84.436013105200018</v>
      </c>
      <c r="BG406" s="229">
        <f>IF(AND(BG$7&lt;=$B406+$D$4,BG$9&gt;=$D406),$E406*HLOOKUP(BG$7-$B406+1,INPUTS!$D$63:$X$64,2,FALSE)/IF(BG$7=$B406,(13-MONTH($D406)),12),0)</f>
        <v>84.436013105200018</v>
      </c>
      <c r="BH406" s="229">
        <f>IF(AND(BH$7&lt;=$B406+$D$4,BH$9&gt;=$D406),$E406*HLOOKUP(BH$7-$B406+1,INPUTS!$D$63:$X$64,2,FALSE)/IF(BH$7=$B406,(13-MONTH($D406)),12),0)</f>
        <v>84.436013105200018</v>
      </c>
      <c r="BI406" s="229">
        <f>IF(AND(BI$7&lt;=$B406+$D$4,BI$9&gt;=$D406),$E406*HLOOKUP(BI$7-$B406+1,INPUTS!$D$63:$X$64,2,FALSE)/IF(BI$7=$B406,(13-MONTH($D406)),12),0)</f>
        <v>84.436013105200018</v>
      </c>
      <c r="BJ406" s="229">
        <f>IF(AND(BJ$7&lt;=$B406+$D$4,BJ$9&gt;=$D406),$E406*HLOOKUP(BJ$7-$B406+1,INPUTS!$D$63:$X$64,2,FALSE)/IF(BJ$7=$B406,(13-MONTH($D406)),12),0)</f>
        <v>84.436013105200018</v>
      </c>
      <c r="BK406" s="229">
        <f>IF(AND(BK$7&lt;=$B406+$D$4,BK$9&gt;=$D406),$E406*HLOOKUP(BK$7-$B406+1,INPUTS!$D$63:$X$64,2,FALSE)/IF(BK$7=$B406,(13-MONTH($D406)),12),0)</f>
        <v>84.436013105200018</v>
      </c>
      <c r="BL406" s="229">
        <f>IF(AND(BL$7&lt;=$B406+$D$4,BL$9&gt;=$D406),$E406*HLOOKUP(BL$7-$B406+1,INPUTS!$D$63:$X$64,2,FALSE)/IF(BL$7=$B406,(13-MONTH($D406)),12),0)</f>
        <v>84.436013105200018</v>
      </c>
      <c r="BM406" s="229">
        <f>IF(AND(BM$7&lt;=$B406+$D$4,BM$9&gt;=$D406),$E406*HLOOKUP(BM$7-$B406+1,INPUTS!$D$63:$X$64,2,FALSE)/IF(BM$7=$B406,(13-MONTH($D406)),12),0)</f>
        <v>84.436013105200018</v>
      </c>
      <c r="BN406" s="229">
        <f>IF(AND(BN$7&lt;=$B406+$D$4,BN$9&gt;=$D406),$E406*HLOOKUP(BN$7-$B406+1,INPUTS!$D$63:$X$64,2,FALSE)/IF(BN$7=$B406,(13-MONTH($D406)),12),0)</f>
        <v>84.436013105200018</v>
      </c>
      <c r="BO406" s="229">
        <f>IF(AND(BO$7&lt;=$B406+$D$4,BO$9&gt;=$D406),$E406*HLOOKUP(BO$7-$B406+1,INPUTS!$D$63:$X$64,2,FALSE)/IF(BO$7=$B406,(13-MONTH($D406)),12),0)</f>
        <v>78.093401792133349</v>
      </c>
      <c r="BP406" s="229">
        <f>IF(AND(BP$7&lt;=$B406+$D$4,BP$9&gt;=$D406),$E406*HLOOKUP(BP$7-$B406+1,INPUTS!$D$63:$X$64,2,FALSE)/IF(BP$7=$B406,(13-MONTH($D406)),12),0)</f>
        <v>78.093401792133349</v>
      </c>
      <c r="BQ406" s="229">
        <f>IF(AND(BQ$7&lt;=$B406+$D$4,BQ$9&gt;=$D406),$E406*HLOOKUP(BQ$7-$B406+1,INPUTS!$D$63:$X$64,2,FALSE)/IF(BQ$7=$B406,(13-MONTH($D406)),12),0)</f>
        <v>78.093401792133349</v>
      </c>
      <c r="BR406" s="229">
        <f>IF(AND(BR$7&lt;=$B406+$D$4,BR$9&gt;=$D406),$E406*HLOOKUP(BR$7-$B406+1,INPUTS!$D$63:$X$64,2,FALSE)/IF(BR$7=$B406,(13-MONTH($D406)),12),0)</f>
        <v>78.093401792133349</v>
      </c>
      <c r="BS406" s="229">
        <f>IF(AND(BS$7&lt;=$B406+$D$4,BS$9&gt;=$D406),$E406*HLOOKUP(BS$7-$B406+1,INPUTS!$D$63:$X$64,2,FALSE)/IF(BS$7=$B406,(13-MONTH($D406)),12),0)</f>
        <v>78.093401792133349</v>
      </c>
      <c r="BT406" s="229">
        <f>IF(AND(BT$7&lt;=$B406+$D$4,BT$9&gt;=$D406),$E406*HLOOKUP(BT$7-$B406+1,INPUTS!$D$63:$X$64,2,FALSE)/IF(BT$7=$B406,(13-MONTH($D406)),12),0)</f>
        <v>78.093401792133349</v>
      </c>
      <c r="BU406" s="229">
        <f>IF(AND(BU$7&lt;=$B406+$D$4,BU$9&gt;=$D406),$E406*HLOOKUP(BU$7-$B406+1,INPUTS!$D$63:$X$64,2,FALSE)/IF(BU$7=$B406,(13-MONTH($D406)),12),0)</f>
        <v>78.093401792133349</v>
      </c>
      <c r="BV406" s="229">
        <f>IF(AND(BV$7&lt;=$B406+$D$4,BV$9&gt;=$D406),$E406*HLOOKUP(BV$7-$B406+1,INPUTS!$D$63:$X$64,2,FALSE)/IF(BV$7=$B406,(13-MONTH($D406)),12),0)</f>
        <v>78.093401792133349</v>
      </c>
      <c r="BW406" s="229">
        <f>IF(AND(BW$7&lt;=$B406+$D$4,BW$9&gt;=$D406),$E406*HLOOKUP(BW$7-$B406+1,INPUTS!$D$63:$X$64,2,FALSE)/IF(BW$7=$B406,(13-MONTH($D406)),12),0)</f>
        <v>78.093401792133349</v>
      </c>
      <c r="BX406" s="229">
        <f>IF(AND(BX$7&lt;=$B406+$D$4,BX$9&gt;=$D406),$E406*HLOOKUP(BX$7-$B406+1,INPUTS!$D$63:$X$64,2,FALSE)/IF(BX$7=$B406,(13-MONTH($D406)),12),0)</f>
        <v>78.093401792133349</v>
      </c>
      <c r="BY406" s="229">
        <f>IF(AND(BY$7&lt;=$B406+$D$4,BY$9&gt;=$D406),$E406*HLOOKUP(BY$7-$B406+1,INPUTS!$D$63:$X$64,2,FALSE)/IF(BY$7=$B406,(13-MONTH($D406)),12),0)</f>
        <v>78.093401792133349</v>
      </c>
      <c r="BZ406" s="229">
        <f>IF(AND(BZ$7&lt;=$B406+$D$4,BZ$9&gt;=$D406),$E406*HLOOKUP(BZ$7-$B406+1,INPUTS!$D$63:$X$64,2,FALSE)/IF(BZ$7=$B406,(13-MONTH($D406)),12),0)</f>
        <v>78.093401792133349</v>
      </c>
    </row>
    <row r="407" spans="1:78" x14ac:dyDescent="0.2">
      <c r="A407" s="7" t="str">
        <f t="shared" si="363"/>
        <v>Roll-in 3</v>
      </c>
      <c r="B407" s="7">
        <f t="shared" si="364"/>
        <v>2020</v>
      </c>
      <c r="C407" s="7">
        <f t="shared" si="367"/>
        <v>16</v>
      </c>
      <c r="D407" s="165">
        <f t="shared" si="365"/>
        <v>43951</v>
      </c>
      <c r="E407" s="68">
        <f t="shared" si="366"/>
        <v>13371.078689999968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55.712827874999867</v>
      </c>
      <c r="W407" s="229">
        <f>IF(AND(W$7&lt;=$B407+$D$4,W$9&gt;=$D407),$E407*HLOOKUP(W$7-$B407+1,INPUTS!$D$63:$X$64,2,FALSE)/IF(W$7=$B407,(13-MONTH($D407)),12),0)</f>
        <v>55.712827874999867</v>
      </c>
      <c r="X407" s="229">
        <f>IF(AND(X$7&lt;=$B407+$D$4,X$9&gt;=$D407),$E407*HLOOKUP(X$7-$B407+1,INPUTS!$D$63:$X$64,2,FALSE)/IF(X$7=$B407,(13-MONTH($D407)),12),0)</f>
        <v>55.712827874999867</v>
      </c>
      <c r="Y407" s="229">
        <f>IF(AND(Y$7&lt;=$B407+$D$4,Y$9&gt;=$D407),$E407*HLOOKUP(Y$7-$B407+1,INPUTS!$D$63:$X$64,2,FALSE)/IF(Y$7=$B407,(13-MONTH($D407)),12),0)</f>
        <v>55.712827874999867</v>
      </c>
      <c r="Z407" s="229">
        <f>IF(AND(Z$7&lt;=$B407+$D$4,Z$9&gt;=$D407),$E407*HLOOKUP(Z$7-$B407+1,INPUTS!$D$63:$X$64,2,FALSE)/IF(Z$7=$B407,(13-MONTH($D407)),12),0)</f>
        <v>55.712827874999867</v>
      </c>
      <c r="AA407" s="229">
        <f>IF(AND(AA$7&lt;=$B407+$D$4,AA$9&gt;=$D407),$E407*HLOOKUP(AA$7-$B407+1,INPUTS!$D$63:$X$64,2,FALSE)/IF(AA$7=$B407,(13-MONTH($D407)),12),0)</f>
        <v>55.712827874999867</v>
      </c>
      <c r="AB407" s="229">
        <f>IF(AND(AB$7&lt;=$B407+$D$4,AB$9&gt;=$D407),$E407*HLOOKUP(AB$7-$B407+1,INPUTS!$D$63:$X$64,2,FALSE)/IF(AB$7=$B407,(13-MONTH($D407)),12),0)</f>
        <v>55.712827874999867</v>
      </c>
      <c r="AC407" s="229">
        <f>IF(AND(AC$7&lt;=$B407+$D$4,AC$9&gt;=$D407),$E407*HLOOKUP(AC$7-$B407+1,INPUTS!$D$63:$X$64,2,FALSE)/IF(AC$7=$B407,(13-MONTH($D407)),12),0)</f>
        <v>55.712827874999867</v>
      </c>
      <c r="AD407" s="229">
        <f>IF(AND(AD$7&lt;=$B407+$D$4,AD$9&gt;=$D407),$E407*HLOOKUP(AD$7-$B407+1,INPUTS!$D$63:$X$64,2,FALSE)/IF(AD$7=$B407,(13-MONTH($D407)),12),0)</f>
        <v>55.712827874999867</v>
      </c>
      <c r="AE407" s="229">
        <f>IF(AND(AE$7&lt;=$B407+$D$4,AE$9&gt;=$D407),$E407*HLOOKUP(AE$7-$B407+1,INPUTS!$D$63:$X$64,2,FALSE)/IF(AE$7=$B407,(13-MONTH($D407)),12),0)</f>
        <v>80.438180885924808</v>
      </c>
      <c r="AF407" s="229">
        <f>IF(AND(AF$7&lt;=$B407+$D$4,AF$9&gt;=$D407),$E407*HLOOKUP(AF$7-$B407+1,INPUTS!$D$63:$X$64,2,FALSE)/IF(AF$7=$B407,(13-MONTH($D407)),12),0)</f>
        <v>80.438180885924808</v>
      </c>
      <c r="AG407" s="229">
        <f>IF(AND(AG$7&lt;=$B407+$D$4,AG$9&gt;=$D407),$E407*HLOOKUP(AG$7-$B407+1,INPUTS!$D$63:$X$64,2,FALSE)/IF(AG$7=$B407,(13-MONTH($D407)),12),0)</f>
        <v>80.438180885924808</v>
      </c>
      <c r="AH407" s="229">
        <f>IF(AND(AH$7&lt;=$B407+$D$4,AH$9&gt;=$D407),$E407*HLOOKUP(AH$7-$B407+1,INPUTS!$D$63:$X$64,2,FALSE)/IF(AH$7=$B407,(13-MONTH($D407)),12),0)</f>
        <v>80.438180885924808</v>
      </c>
      <c r="AI407" s="229">
        <f>IF(AND(AI$7&lt;=$B407+$D$4,AI$9&gt;=$D407),$E407*HLOOKUP(AI$7-$B407+1,INPUTS!$D$63:$X$64,2,FALSE)/IF(AI$7=$B407,(13-MONTH($D407)),12),0)</f>
        <v>80.438180885924808</v>
      </c>
      <c r="AJ407" s="229">
        <f>IF(AND(AJ$7&lt;=$B407+$D$4,AJ$9&gt;=$D407),$E407*HLOOKUP(AJ$7-$B407+1,INPUTS!$D$63:$X$64,2,FALSE)/IF(AJ$7=$B407,(13-MONTH($D407)),12),0)</f>
        <v>80.438180885924808</v>
      </c>
      <c r="AK407" s="229">
        <f>IF(AND(AK$7&lt;=$B407+$D$4,AK$9&gt;=$D407),$E407*HLOOKUP(AK$7-$B407+1,INPUTS!$D$63:$X$64,2,FALSE)/IF(AK$7=$B407,(13-MONTH($D407)),12),0)</f>
        <v>80.438180885924808</v>
      </c>
      <c r="AL407" s="229">
        <f>IF(AND(AL$7&lt;=$B407+$D$4,AL$9&gt;=$D407),$E407*HLOOKUP(AL$7-$B407+1,INPUTS!$D$63:$X$64,2,FALSE)/IF(AL$7=$B407,(13-MONTH($D407)),12),0)</f>
        <v>80.438180885924808</v>
      </c>
      <c r="AM407" s="229">
        <f>IF(AND(AM$7&lt;=$B407+$D$4,AM$9&gt;=$D407),$E407*HLOOKUP(AM$7-$B407+1,INPUTS!$D$63:$X$64,2,FALSE)/IF(AM$7=$B407,(13-MONTH($D407)),12),0)</f>
        <v>80.438180885924808</v>
      </c>
      <c r="AN407" s="229">
        <f>IF(AND(AN$7&lt;=$B407+$D$4,AN$9&gt;=$D407),$E407*HLOOKUP(AN$7-$B407+1,INPUTS!$D$63:$X$64,2,FALSE)/IF(AN$7=$B407,(13-MONTH($D407)),12),0)</f>
        <v>80.438180885924808</v>
      </c>
      <c r="AO407" s="229">
        <f>IF(AND(AO$7&lt;=$B407+$D$4,AO$9&gt;=$D407),$E407*HLOOKUP(AO$7-$B407+1,INPUTS!$D$63:$X$64,2,FALSE)/IF(AO$7=$B407,(13-MONTH($D407)),12),0)</f>
        <v>80.438180885924808</v>
      </c>
      <c r="AP407" s="229">
        <f>IF(AND(AP$7&lt;=$B407+$D$4,AP$9&gt;=$D407),$E407*HLOOKUP(AP$7-$B407+1,INPUTS!$D$63:$X$64,2,FALSE)/IF(AP$7=$B407,(13-MONTH($D407)),12),0)</f>
        <v>80.438180885924808</v>
      </c>
      <c r="AQ407" s="229">
        <f>IF(AND(AQ$7&lt;=$B407+$D$4,AQ$9&gt;=$D407),$E407*HLOOKUP(AQ$7-$B407+1,INPUTS!$D$63:$X$64,2,FALSE)/IF(AQ$7=$B407,(13-MONTH($D407)),12),0)</f>
        <v>74.39891034427481</v>
      </c>
      <c r="AR407" s="229">
        <f>IF(AND(AR$7&lt;=$B407+$D$4,AR$9&gt;=$D407),$E407*HLOOKUP(AR$7-$B407+1,INPUTS!$D$63:$X$64,2,FALSE)/IF(AR$7=$B407,(13-MONTH($D407)),12),0)</f>
        <v>74.39891034427481</v>
      </c>
      <c r="AS407" s="229">
        <f>IF(AND(AS$7&lt;=$B407+$D$4,AS$9&gt;=$D407),$E407*HLOOKUP(AS$7-$B407+1,INPUTS!$D$63:$X$64,2,FALSE)/IF(AS$7=$B407,(13-MONTH($D407)),12),0)</f>
        <v>74.39891034427481</v>
      </c>
      <c r="AT407" s="229">
        <f>IF(AND(AT$7&lt;=$B407+$D$4,AT$9&gt;=$D407),$E407*HLOOKUP(AT$7-$B407+1,INPUTS!$D$63:$X$64,2,FALSE)/IF(AT$7=$B407,(13-MONTH($D407)),12),0)</f>
        <v>74.39891034427481</v>
      </c>
      <c r="AU407" s="229">
        <f>IF(AND(AU$7&lt;=$B407+$D$4,AU$9&gt;=$D407),$E407*HLOOKUP(AU$7-$B407+1,INPUTS!$D$63:$X$64,2,FALSE)/IF(AU$7=$B407,(13-MONTH($D407)),12),0)</f>
        <v>74.39891034427481</v>
      </c>
      <c r="AV407" s="229">
        <f>IF(AND(AV$7&lt;=$B407+$D$4,AV$9&gt;=$D407),$E407*HLOOKUP(AV$7-$B407+1,INPUTS!$D$63:$X$64,2,FALSE)/IF(AV$7=$B407,(13-MONTH($D407)),12),0)</f>
        <v>74.39891034427481</v>
      </c>
      <c r="AW407" s="229">
        <f>IF(AND(AW$7&lt;=$B407+$D$4,AW$9&gt;=$D407),$E407*HLOOKUP(AW$7-$B407+1,INPUTS!$D$63:$X$64,2,FALSE)/IF(AW$7=$B407,(13-MONTH($D407)),12),0)</f>
        <v>74.39891034427481</v>
      </c>
      <c r="AX407" s="229">
        <f>IF(AND(AX$7&lt;=$B407+$D$4,AX$9&gt;=$D407),$E407*HLOOKUP(AX$7-$B407+1,INPUTS!$D$63:$X$64,2,FALSE)/IF(AX$7=$B407,(13-MONTH($D407)),12),0)</f>
        <v>74.39891034427481</v>
      </c>
      <c r="AY407" s="229">
        <f>IF(AND(AY$7&lt;=$B407+$D$4,AY$9&gt;=$D407),$E407*HLOOKUP(AY$7-$B407+1,INPUTS!$D$63:$X$64,2,FALSE)/IF(AY$7=$B407,(13-MONTH($D407)),12),0)</f>
        <v>74.39891034427481</v>
      </c>
      <c r="AZ407" s="229">
        <f>IF(AND(AZ$7&lt;=$B407+$D$4,AZ$9&gt;=$D407),$E407*HLOOKUP(AZ$7-$B407+1,INPUTS!$D$63:$X$64,2,FALSE)/IF(AZ$7=$B407,(13-MONTH($D407)),12),0)</f>
        <v>74.39891034427481</v>
      </c>
      <c r="BA407" s="229">
        <f>IF(AND(BA$7&lt;=$B407+$D$4,BA$9&gt;=$D407),$E407*HLOOKUP(BA$7-$B407+1,INPUTS!$D$63:$X$64,2,FALSE)/IF(BA$7=$B407,(13-MONTH($D407)),12),0)</f>
        <v>74.39891034427481</v>
      </c>
      <c r="BB407" s="229">
        <f>IF(AND(BB$7&lt;=$B407+$D$4,BB$9&gt;=$D407),$E407*HLOOKUP(BB$7-$B407+1,INPUTS!$D$63:$X$64,2,FALSE)/IF(BB$7=$B407,(13-MONTH($D407)),12),0)</f>
        <v>74.39891034427481</v>
      </c>
      <c r="BC407" s="229">
        <f>IF(AND(BC$7&lt;=$B407+$D$4,BC$9&gt;=$D407),$E407*HLOOKUP(BC$7-$B407+1,INPUTS!$D$63:$X$64,2,FALSE)/IF(BC$7=$B407,(13-MONTH($D407)),12),0)</f>
        <v>68.827627556774829</v>
      </c>
      <c r="BD407" s="229">
        <f>IF(AND(BD$7&lt;=$B407+$D$4,BD$9&gt;=$D407),$E407*HLOOKUP(BD$7-$B407+1,INPUTS!$D$63:$X$64,2,FALSE)/IF(BD$7=$B407,(13-MONTH($D407)),12),0)</f>
        <v>68.827627556774829</v>
      </c>
      <c r="BE407" s="229">
        <f>IF(AND(BE$7&lt;=$B407+$D$4,BE$9&gt;=$D407),$E407*HLOOKUP(BE$7-$B407+1,INPUTS!$D$63:$X$64,2,FALSE)/IF(BE$7=$B407,(13-MONTH($D407)),12),0)</f>
        <v>68.827627556774829</v>
      </c>
      <c r="BF407" s="229">
        <f>IF(AND(BF$7&lt;=$B407+$D$4,BF$9&gt;=$D407),$E407*HLOOKUP(BF$7-$B407+1,INPUTS!$D$63:$X$64,2,FALSE)/IF(BF$7=$B407,(13-MONTH($D407)),12),0)</f>
        <v>68.827627556774829</v>
      </c>
      <c r="BG407" s="229">
        <f>IF(AND(BG$7&lt;=$B407+$D$4,BG$9&gt;=$D407),$E407*HLOOKUP(BG$7-$B407+1,INPUTS!$D$63:$X$64,2,FALSE)/IF(BG$7=$B407,(13-MONTH($D407)),12),0)</f>
        <v>68.827627556774829</v>
      </c>
      <c r="BH407" s="229">
        <f>IF(AND(BH$7&lt;=$B407+$D$4,BH$9&gt;=$D407),$E407*HLOOKUP(BH$7-$B407+1,INPUTS!$D$63:$X$64,2,FALSE)/IF(BH$7=$B407,(13-MONTH($D407)),12),0)</f>
        <v>68.827627556774829</v>
      </c>
      <c r="BI407" s="229">
        <f>IF(AND(BI$7&lt;=$B407+$D$4,BI$9&gt;=$D407),$E407*HLOOKUP(BI$7-$B407+1,INPUTS!$D$63:$X$64,2,FALSE)/IF(BI$7=$B407,(13-MONTH($D407)),12),0)</f>
        <v>68.827627556774829</v>
      </c>
      <c r="BJ407" s="229">
        <f>IF(AND(BJ$7&lt;=$B407+$D$4,BJ$9&gt;=$D407),$E407*HLOOKUP(BJ$7-$B407+1,INPUTS!$D$63:$X$64,2,FALSE)/IF(BJ$7=$B407,(13-MONTH($D407)),12),0)</f>
        <v>68.827627556774829</v>
      </c>
      <c r="BK407" s="229">
        <f>IF(AND(BK$7&lt;=$B407+$D$4,BK$9&gt;=$D407),$E407*HLOOKUP(BK$7-$B407+1,INPUTS!$D$63:$X$64,2,FALSE)/IF(BK$7=$B407,(13-MONTH($D407)),12),0)</f>
        <v>68.827627556774829</v>
      </c>
      <c r="BL407" s="229">
        <f>IF(AND(BL$7&lt;=$B407+$D$4,BL$9&gt;=$D407),$E407*HLOOKUP(BL$7-$B407+1,INPUTS!$D$63:$X$64,2,FALSE)/IF(BL$7=$B407,(13-MONTH($D407)),12),0)</f>
        <v>68.827627556774829</v>
      </c>
      <c r="BM407" s="229">
        <f>IF(AND(BM$7&lt;=$B407+$D$4,BM$9&gt;=$D407),$E407*HLOOKUP(BM$7-$B407+1,INPUTS!$D$63:$X$64,2,FALSE)/IF(BM$7=$B407,(13-MONTH($D407)),12),0)</f>
        <v>68.827627556774829</v>
      </c>
      <c r="BN407" s="229">
        <f>IF(AND(BN$7&lt;=$B407+$D$4,BN$9&gt;=$D407),$E407*HLOOKUP(BN$7-$B407+1,INPUTS!$D$63:$X$64,2,FALSE)/IF(BN$7=$B407,(13-MONTH($D407)),12),0)</f>
        <v>68.827627556774829</v>
      </c>
      <c r="BO407" s="229">
        <f>IF(AND(BO$7&lt;=$B407+$D$4,BO$9&gt;=$D407),$E407*HLOOKUP(BO$7-$B407+1,INPUTS!$D$63:$X$64,2,FALSE)/IF(BO$7=$B407,(13-MONTH($D407)),12),0)</f>
        <v>63.657477129974843</v>
      </c>
      <c r="BP407" s="229">
        <f>IF(AND(BP$7&lt;=$B407+$D$4,BP$9&gt;=$D407),$E407*HLOOKUP(BP$7-$B407+1,INPUTS!$D$63:$X$64,2,FALSE)/IF(BP$7=$B407,(13-MONTH($D407)),12),0)</f>
        <v>63.657477129974843</v>
      </c>
      <c r="BQ407" s="229">
        <f>IF(AND(BQ$7&lt;=$B407+$D$4,BQ$9&gt;=$D407),$E407*HLOOKUP(BQ$7-$B407+1,INPUTS!$D$63:$X$64,2,FALSE)/IF(BQ$7=$B407,(13-MONTH($D407)),12),0)</f>
        <v>63.657477129974843</v>
      </c>
      <c r="BR407" s="229">
        <f>IF(AND(BR$7&lt;=$B407+$D$4,BR$9&gt;=$D407),$E407*HLOOKUP(BR$7-$B407+1,INPUTS!$D$63:$X$64,2,FALSE)/IF(BR$7=$B407,(13-MONTH($D407)),12),0)</f>
        <v>63.657477129974843</v>
      </c>
      <c r="BS407" s="229">
        <f>IF(AND(BS$7&lt;=$B407+$D$4,BS$9&gt;=$D407),$E407*HLOOKUP(BS$7-$B407+1,INPUTS!$D$63:$X$64,2,FALSE)/IF(BS$7=$B407,(13-MONTH($D407)),12),0)</f>
        <v>63.657477129974843</v>
      </c>
      <c r="BT407" s="229">
        <f>IF(AND(BT$7&lt;=$B407+$D$4,BT$9&gt;=$D407),$E407*HLOOKUP(BT$7-$B407+1,INPUTS!$D$63:$X$64,2,FALSE)/IF(BT$7=$B407,(13-MONTH($D407)),12),0)</f>
        <v>63.657477129974843</v>
      </c>
      <c r="BU407" s="229">
        <f>IF(AND(BU$7&lt;=$B407+$D$4,BU$9&gt;=$D407),$E407*HLOOKUP(BU$7-$B407+1,INPUTS!$D$63:$X$64,2,FALSE)/IF(BU$7=$B407,(13-MONTH($D407)),12),0)</f>
        <v>63.657477129974843</v>
      </c>
      <c r="BV407" s="229">
        <f>IF(AND(BV$7&lt;=$B407+$D$4,BV$9&gt;=$D407),$E407*HLOOKUP(BV$7-$B407+1,INPUTS!$D$63:$X$64,2,FALSE)/IF(BV$7=$B407,(13-MONTH($D407)),12),0)</f>
        <v>63.657477129974843</v>
      </c>
      <c r="BW407" s="229">
        <f>IF(AND(BW$7&lt;=$B407+$D$4,BW$9&gt;=$D407),$E407*HLOOKUP(BW$7-$B407+1,INPUTS!$D$63:$X$64,2,FALSE)/IF(BW$7=$B407,(13-MONTH($D407)),12),0)</f>
        <v>63.657477129974843</v>
      </c>
      <c r="BX407" s="229">
        <f>IF(AND(BX$7&lt;=$B407+$D$4,BX$9&gt;=$D407),$E407*HLOOKUP(BX$7-$B407+1,INPUTS!$D$63:$X$64,2,FALSE)/IF(BX$7=$B407,(13-MONTH($D407)),12),0)</f>
        <v>63.657477129974843</v>
      </c>
      <c r="BY407" s="229">
        <f>IF(AND(BY$7&lt;=$B407+$D$4,BY$9&gt;=$D407),$E407*HLOOKUP(BY$7-$B407+1,INPUTS!$D$63:$X$64,2,FALSE)/IF(BY$7=$B407,(13-MONTH($D407)),12),0)</f>
        <v>63.657477129974843</v>
      </c>
      <c r="BZ407" s="229">
        <f>IF(AND(BZ$7&lt;=$B407+$D$4,BZ$9&gt;=$D407),$E407*HLOOKUP(BZ$7-$B407+1,INPUTS!$D$63:$X$64,2,FALSE)/IF(BZ$7=$B407,(13-MONTH($D407)),12),0)</f>
        <v>63.657477129974843</v>
      </c>
    </row>
    <row r="408" spans="1:78" x14ac:dyDescent="0.2">
      <c r="A408" s="7" t="str">
        <f t="shared" si="363"/>
        <v>Roll-in 3</v>
      </c>
      <c r="B408" s="7">
        <f t="shared" si="364"/>
        <v>2020</v>
      </c>
      <c r="C408" s="7">
        <f t="shared" si="367"/>
        <v>17</v>
      </c>
      <c r="D408" s="165">
        <f t="shared" si="365"/>
        <v>43982</v>
      </c>
      <c r="E408" s="68">
        <f t="shared" si="366"/>
        <v>12971.626320000023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60.804498375000108</v>
      </c>
      <c r="X408" s="229">
        <f>IF(AND(X$7&lt;=$B408+$D$4,X$9&gt;=$D408),$E408*HLOOKUP(X$7-$B408+1,INPUTS!$D$63:$X$64,2,FALSE)/IF(X$7=$B408,(13-MONTH($D408)),12),0)</f>
        <v>60.804498375000108</v>
      </c>
      <c r="Y408" s="229">
        <f>IF(AND(Y$7&lt;=$B408+$D$4,Y$9&gt;=$D408),$E408*HLOOKUP(Y$7-$B408+1,INPUTS!$D$63:$X$64,2,FALSE)/IF(Y$7=$B408,(13-MONTH($D408)),12),0)</f>
        <v>60.804498375000108</v>
      </c>
      <c r="Z408" s="229">
        <f>IF(AND(Z$7&lt;=$B408+$D$4,Z$9&gt;=$D408),$E408*HLOOKUP(Z$7-$B408+1,INPUTS!$D$63:$X$64,2,FALSE)/IF(Z$7=$B408,(13-MONTH($D408)),12),0)</f>
        <v>60.804498375000108</v>
      </c>
      <c r="AA408" s="229">
        <f>IF(AND(AA$7&lt;=$B408+$D$4,AA$9&gt;=$D408),$E408*HLOOKUP(AA$7-$B408+1,INPUTS!$D$63:$X$64,2,FALSE)/IF(AA$7=$B408,(13-MONTH($D408)),12),0)</f>
        <v>60.804498375000108</v>
      </c>
      <c r="AB408" s="229">
        <f>IF(AND(AB$7&lt;=$B408+$D$4,AB$9&gt;=$D408),$E408*HLOOKUP(AB$7-$B408+1,INPUTS!$D$63:$X$64,2,FALSE)/IF(AB$7=$B408,(13-MONTH($D408)),12),0)</f>
        <v>60.804498375000108</v>
      </c>
      <c r="AC408" s="229">
        <f>IF(AND(AC$7&lt;=$B408+$D$4,AC$9&gt;=$D408),$E408*HLOOKUP(AC$7-$B408+1,INPUTS!$D$63:$X$64,2,FALSE)/IF(AC$7=$B408,(13-MONTH($D408)),12),0)</f>
        <v>60.804498375000108</v>
      </c>
      <c r="AD408" s="229">
        <f>IF(AND(AD$7&lt;=$B408+$D$4,AD$9&gt;=$D408),$E408*HLOOKUP(AD$7-$B408+1,INPUTS!$D$63:$X$64,2,FALSE)/IF(AD$7=$B408,(13-MONTH($D408)),12),0)</f>
        <v>60.804498375000108</v>
      </c>
      <c r="AE408" s="229">
        <f>IF(AND(AE$7&lt;=$B408+$D$4,AE$9&gt;=$D408),$E408*HLOOKUP(AE$7-$B408+1,INPUTS!$D$63:$X$64,2,FALSE)/IF(AE$7=$B408,(13-MONTH($D408)),12),0)</f>
        <v>78.035142003400139</v>
      </c>
      <c r="AF408" s="229">
        <f>IF(AND(AF$7&lt;=$B408+$D$4,AF$9&gt;=$D408),$E408*HLOOKUP(AF$7-$B408+1,INPUTS!$D$63:$X$64,2,FALSE)/IF(AF$7=$B408,(13-MONTH($D408)),12),0)</f>
        <v>78.035142003400139</v>
      </c>
      <c r="AG408" s="229">
        <f>IF(AND(AG$7&lt;=$B408+$D$4,AG$9&gt;=$D408),$E408*HLOOKUP(AG$7-$B408+1,INPUTS!$D$63:$X$64,2,FALSE)/IF(AG$7=$B408,(13-MONTH($D408)),12),0)</f>
        <v>78.035142003400139</v>
      </c>
      <c r="AH408" s="229">
        <f>IF(AND(AH$7&lt;=$B408+$D$4,AH$9&gt;=$D408),$E408*HLOOKUP(AH$7-$B408+1,INPUTS!$D$63:$X$64,2,FALSE)/IF(AH$7=$B408,(13-MONTH($D408)),12),0)</f>
        <v>78.035142003400139</v>
      </c>
      <c r="AI408" s="229">
        <f>IF(AND(AI$7&lt;=$B408+$D$4,AI$9&gt;=$D408),$E408*HLOOKUP(AI$7-$B408+1,INPUTS!$D$63:$X$64,2,FALSE)/IF(AI$7=$B408,(13-MONTH($D408)),12),0)</f>
        <v>78.035142003400139</v>
      </c>
      <c r="AJ408" s="229">
        <f>IF(AND(AJ$7&lt;=$B408+$D$4,AJ$9&gt;=$D408),$E408*HLOOKUP(AJ$7-$B408+1,INPUTS!$D$63:$X$64,2,FALSE)/IF(AJ$7=$B408,(13-MONTH($D408)),12),0)</f>
        <v>78.035142003400139</v>
      </c>
      <c r="AK408" s="229">
        <f>IF(AND(AK$7&lt;=$B408+$D$4,AK$9&gt;=$D408),$E408*HLOOKUP(AK$7-$B408+1,INPUTS!$D$63:$X$64,2,FALSE)/IF(AK$7=$B408,(13-MONTH($D408)),12),0)</f>
        <v>78.035142003400139</v>
      </c>
      <c r="AL408" s="229">
        <f>IF(AND(AL$7&lt;=$B408+$D$4,AL$9&gt;=$D408),$E408*HLOOKUP(AL$7-$B408+1,INPUTS!$D$63:$X$64,2,FALSE)/IF(AL$7=$B408,(13-MONTH($D408)),12),0)</f>
        <v>78.035142003400139</v>
      </c>
      <c r="AM408" s="229">
        <f>IF(AND(AM$7&lt;=$B408+$D$4,AM$9&gt;=$D408),$E408*HLOOKUP(AM$7-$B408+1,INPUTS!$D$63:$X$64,2,FALSE)/IF(AM$7=$B408,(13-MONTH($D408)),12),0)</f>
        <v>78.035142003400139</v>
      </c>
      <c r="AN408" s="229">
        <f>IF(AND(AN$7&lt;=$B408+$D$4,AN$9&gt;=$D408),$E408*HLOOKUP(AN$7-$B408+1,INPUTS!$D$63:$X$64,2,FALSE)/IF(AN$7=$B408,(13-MONTH($D408)),12),0)</f>
        <v>78.035142003400139</v>
      </c>
      <c r="AO408" s="229">
        <f>IF(AND(AO$7&lt;=$B408+$D$4,AO$9&gt;=$D408),$E408*HLOOKUP(AO$7-$B408+1,INPUTS!$D$63:$X$64,2,FALSE)/IF(AO$7=$B408,(13-MONTH($D408)),12),0)</f>
        <v>78.035142003400139</v>
      </c>
      <c r="AP408" s="229">
        <f>IF(AND(AP$7&lt;=$B408+$D$4,AP$9&gt;=$D408),$E408*HLOOKUP(AP$7-$B408+1,INPUTS!$D$63:$X$64,2,FALSE)/IF(AP$7=$B408,(13-MONTH($D408)),12),0)</f>
        <v>78.035142003400139</v>
      </c>
      <c r="AQ408" s="229">
        <f>IF(AND(AQ$7&lt;=$B408+$D$4,AQ$9&gt;=$D408),$E408*HLOOKUP(AQ$7-$B408+1,INPUTS!$D$63:$X$64,2,FALSE)/IF(AQ$7=$B408,(13-MONTH($D408)),12),0)</f>
        <v>72.176290782200127</v>
      </c>
      <c r="AR408" s="229">
        <f>IF(AND(AR$7&lt;=$B408+$D$4,AR$9&gt;=$D408),$E408*HLOOKUP(AR$7-$B408+1,INPUTS!$D$63:$X$64,2,FALSE)/IF(AR$7=$B408,(13-MONTH($D408)),12),0)</f>
        <v>72.176290782200127</v>
      </c>
      <c r="AS408" s="229">
        <f>IF(AND(AS$7&lt;=$B408+$D$4,AS$9&gt;=$D408),$E408*HLOOKUP(AS$7-$B408+1,INPUTS!$D$63:$X$64,2,FALSE)/IF(AS$7=$B408,(13-MONTH($D408)),12),0)</f>
        <v>72.176290782200127</v>
      </c>
      <c r="AT408" s="229">
        <f>IF(AND(AT$7&lt;=$B408+$D$4,AT$9&gt;=$D408),$E408*HLOOKUP(AT$7-$B408+1,INPUTS!$D$63:$X$64,2,FALSE)/IF(AT$7=$B408,(13-MONTH($D408)),12),0)</f>
        <v>72.176290782200127</v>
      </c>
      <c r="AU408" s="229">
        <f>IF(AND(AU$7&lt;=$B408+$D$4,AU$9&gt;=$D408),$E408*HLOOKUP(AU$7-$B408+1,INPUTS!$D$63:$X$64,2,FALSE)/IF(AU$7=$B408,(13-MONTH($D408)),12),0)</f>
        <v>72.176290782200127</v>
      </c>
      <c r="AV408" s="229">
        <f>IF(AND(AV$7&lt;=$B408+$D$4,AV$9&gt;=$D408),$E408*HLOOKUP(AV$7-$B408+1,INPUTS!$D$63:$X$64,2,FALSE)/IF(AV$7=$B408,(13-MONTH($D408)),12),0)</f>
        <v>72.176290782200127</v>
      </c>
      <c r="AW408" s="229">
        <f>IF(AND(AW$7&lt;=$B408+$D$4,AW$9&gt;=$D408),$E408*HLOOKUP(AW$7-$B408+1,INPUTS!$D$63:$X$64,2,FALSE)/IF(AW$7=$B408,(13-MONTH($D408)),12),0)</f>
        <v>72.176290782200127</v>
      </c>
      <c r="AX408" s="229">
        <f>IF(AND(AX$7&lt;=$B408+$D$4,AX$9&gt;=$D408),$E408*HLOOKUP(AX$7-$B408+1,INPUTS!$D$63:$X$64,2,FALSE)/IF(AX$7=$B408,(13-MONTH($D408)),12),0)</f>
        <v>72.176290782200127</v>
      </c>
      <c r="AY408" s="229">
        <f>IF(AND(AY$7&lt;=$B408+$D$4,AY$9&gt;=$D408),$E408*HLOOKUP(AY$7-$B408+1,INPUTS!$D$63:$X$64,2,FALSE)/IF(AY$7=$B408,(13-MONTH($D408)),12),0)</f>
        <v>72.176290782200127</v>
      </c>
      <c r="AZ408" s="229">
        <f>IF(AND(AZ$7&lt;=$B408+$D$4,AZ$9&gt;=$D408),$E408*HLOOKUP(AZ$7-$B408+1,INPUTS!$D$63:$X$64,2,FALSE)/IF(AZ$7=$B408,(13-MONTH($D408)),12),0)</f>
        <v>72.176290782200127</v>
      </c>
      <c r="BA408" s="229">
        <f>IF(AND(BA$7&lt;=$B408+$D$4,BA$9&gt;=$D408),$E408*HLOOKUP(BA$7-$B408+1,INPUTS!$D$63:$X$64,2,FALSE)/IF(BA$7=$B408,(13-MONTH($D408)),12),0)</f>
        <v>72.176290782200127</v>
      </c>
      <c r="BB408" s="229">
        <f>IF(AND(BB$7&lt;=$B408+$D$4,BB$9&gt;=$D408),$E408*HLOOKUP(BB$7-$B408+1,INPUTS!$D$63:$X$64,2,FALSE)/IF(BB$7=$B408,(13-MONTH($D408)),12),0)</f>
        <v>72.176290782200127</v>
      </c>
      <c r="BC408" s="229">
        <f>IF(AND(BC$7&lt;=$B408+$D$4,BC$9&gt;=$D408),$E408*HLOOKUP(BC$7-$B408+1,INPUTS!$D$63:$X$64,2,FALSE)/IF(BC$7=$B408,(13-MONTH($D408)),12),0)</f>
        <v>66.771446482200119</v>
      </c>
      <c r="BD408" s="229">
        <f>IF(AND(BD$7&lt;=$B408+$D$4,BD$9&gt;=$D408),$E408*HLOOKUP(BD$7-$B408+1,INPUTS!$D$63:$X$64,2,FALSE)/IF(BD$7=$B408,(13-MONTH($D408)),12),0)</f>
        <v>66.771446482200119</v>
      </c>
      <c r="BE408" s="229">
        <f>IF(AND(BE$7&lt;=$B408+$D$4,BE$9&gt;=$D408),$E408*HLOOKUP(BE$7-$B408+1,INPUTS!$D$63:$X$64,2,FALSE)/IF(BE$7=$B408,(13-MONTH($D408)),12),0)</f>
        <v>66.771446482200119</v>
      </c>
      <c r="BF408" s="229">
        <f>IF(AND(BF$7&lt;=$B408+$D$4,BF$9&gt;=$D408),$E408*HLOOKUP(BF$7-$B408+1,INPUTS!$D$63:$X$64,2,FALSE)/IF(BF$7=$B408,(13-MONTH($D408)),12),0)</f>
        <v>66.771446482200119</v>
      </c>
      <c r="BG408" s="229">
        <f>IF(AND(BG$7&lt;=$B408+$D$4,BG$9&gt;=$D408),$E408*HLOOKUP(BG$7-$B408+1,INPUTS!$D$63:$X$64,2,FALSE)/IF(BG$7=$B408,(13-MONTH($D408)),12),0)</f>
        <v>66.771446482200119</v>
      </c>
      <c r="BH408" s="229">
        <f>IF(AND(BH$7&lt;=$B408+$D$4,BH$9&gt;=$D408),$E408*HLOOKUP(BH$7-$B408+1,INPUTS!$D$63:$X$64,2,FALSE)/IF(BH$7=$B408,(13-MONTH($D408)),12),0)</f>
        <v>66.771446482200119</v>
      </c>
      <c r="BI408" s="229">
        <f>IF(AND(BI$7&lt;=$B408+$D$4,BI$9&gt;=$D408),$E408*HLOOKUP(BI$7-$B408+1,INPUTS!$D$63:$X$64,2,FALSE)/IF(BI$7=$B408,(13-MONTH($D408)),12),0)</f>
        <v>66.771446482200119</v>
      </c>
      <c r="BJ408" s="229">
        <f>IF(AND(BJ$7&lt;=$B408+$D$4,BJ$9&gt;=$D408),$E408*HLOOKUP(BJ$7-$B408+1,INPUTS!$D$63:$X$64,2,FALSE)/IF(BJ$7=$B408,(13-MONTH($D408)),12),0)</f>
        <v>66.771446482200119</v>
      </c>
      <c r="BK408" s="229">
        <f>IF(AND(BK$7&lt;=$B408+$D$4,BK$9&gt;=$D408),$E408*HLOOKUP(BK$7-$B408+1,INPUTS!$D$63:$X$64,2,FALSE)/IF(BK$7=$B408,(13-MONTH($D408)),12),0)</f>
        <v>66.771446482200119</v>
      </c>
      <c r="BL408" s="229">
        <f>IF(AND(BL$7&lt;=$B408+$D$4,BL$9&gt;=$D408),$E408*HLOOKUP(BL$7-$B408+1,INPUTS!$D$63:$X$64,2,FALSE)/IF(BL$7=$B408,(13-MONTH($D408)),12),0)</f>
        <v>66.771446482200119</v>
      </c>
      <c r="BM408" s="229">
        <f>IF(AND(BM$7&lt;=$B408+$D$4,BM$9&gt;=$D408),$E408*HLOOKUP(BM$7-$B408+1,INPUTS!$D$63:$X$64,2,FALSE)/IF(BM$7=$B408,(13-MONTH($D408)),12),0)</f>
        <v>66.771446482200119</v>
      </c>
      <c r="BN408" s="229">
        <f>IF(AND(BN$7&lt;=$B408+$D$4,BN$9&gt;=$D408),$E408*HLOOKUP(BN$7-$B408+1,INPUTS!$D$63:$X$64,2,FALSE)/IF(BN$7=$B408,(13-MONTH($D408)),12),0)</f>
        <v>66.771446482200119</v>
      </c>
      <c r="BO408" s="229">
        <f>IF(AND(BO$7&lt;=$B408+$D$4,BO$9&gt;=$D408),$E408*HLOOKUP(BO$7-$B408+1,INPUTS!$D$63:$X$64,2,FALSE)/IF(BO$7=$B408,(13-MONTH($D408)),12),0)</f>
        <v>61.755750971800104</v>
      </c>
      <c r="BP408" s="229">
        <f>IF(AND(BP$7&lt;=$B408+$D$4,BP$9&gt;=$D408),$E408*HLOOKUP(BP$7-$B408+1,INPUTS!$D$63:$X$64,2,FALSE)/IF(BP$7=$B408,(13-MONTH($D408)),12),0)</f>
        <v>61.755750971800104</v>
      </c>
      <c r="BQ408" s="229">
        <f>IF(AND(BQ$7&lt;=$B408+$D$4,BQ$9&gt;=$D408),$E408*HLOOKUP(BQ$7-$B408+1,INPUTS!$D$63:$X$64,2,FALSE)/IF(BQ$7=$B408,(13-MONTH($D408)),12),0)</f>
        <v>61.755750971800104</v>
      </c>
      <c r="BR408" s="229">
        <f>IF(AND(BR$7&lt;=$B408+$D$4,BR$9&gt;=$D408),$E408*HLOOKUP(BR$7-$B408+1,INPUTS!$D$63:$X$64,2,FALSE)/IF(BR$7=$B408,(13-MONTH($D408)),12),0)</f>
        <v>61.755750971800104</v>
      </c>
      <c r="BS408" s="229">
        <f>IF(AND(BS$7&lt;=$B408+$D$4,BS$9&gt;=$D408),$E408*HLOOKUP(BS$7-$B408+1,INPUTS!$D$63:$X$64,2,FALSE)/IF(BS$7=$B408,(13-MONTH($D408)),12),0)</f>
        <v>61.755750971800104</v>
      </c>
      <c r="BT408" s="229">
        <f>IF(AND(BT$7&lt;=$B408+$D$4,BT$9&gt;=$D408),$E408*HLOOKUP(BT$7-$B408+1,INPUTS!$D$63:$X$64,2,FALSE)/IF(BT$7=$B408,(13-MONTH($D408)),12),0)</f>
        <v>61.755750971800104</v>
      </c>
      <c r="BU408" s="229">
        <f>IF(AND(BU$7&lt;=$B408+$D$4,BU$9&gt;=$D408),$E408*HLOOKUP(BU$7-$B408+1,INPUTS!$D$63:$X$64,2,FALSE)/IF(BU$7=$B408,(13-MONTH($D408)),12),0)</f>
        <v>61.755750971800104</v>
      </c>
      <c r="BV408" s="229">
        <f>IF(AND(BV$7&lt;=$B408+$D$4,BV$9&gt;=$D408),$E408*HLOOKUP(BV$7-$B408+1,INPUTS!$D$63:$X$64,2,FALSE)/IF(BV$7=$B408,(13-MONTH($D408)),12),0)</f>
        <v>61.755750971800104</v>
      </c>
      <c r="BW408" s="229">
        <f>IF(AND(BW$7&lt;=$B408+$D$4,BW$9&gt;=$D408),$E408*HLOOKUP(BW$7-$B408+1,INPUTS!$D$63:$X$64,2,FALSE)/IF(BW$7=$B408,(13-MONTH($D408)),12),0)</f>
        <v>61.755750971800104</v>
      </c>
      <c r="BX408" s="229">
        <f>IF(AND(BX$7&lt;=$B408+$D$4,BX$9&gt;=$D408),$E408*HLOOKUP(BX$7-$B408+1,INPUTS!$D$63:$X$64,2,FALSE)/IF(BX$7=$B408,(13-MONTH($D408)),12),0)</f>
        <v>61.755750971800104</v>
      </c>
      <c r="BY408" s="229">
        <f>IF(AND(BY$7&lt;=$B408+$D$4,BY$9&gt;=$D408),$E408*HLOOKUP(BY$7-$B408+1,INPUTS!$D$63:$X$64,2,FALSE)/IF(BY$7=$B408,(13-MONTH($D408)),12),0)</f>
        <v>61.755750971800104</v>
      </c>
      <c r="BZ408" s="229">
        <f>IF(AND(BZ$7&lt;=$B408+$D$4,BZ$9&gt;=$D408),$E408*HLOOKUP(BZ$7-$B408+1,INPUTS!$D$63:$X$64,2,FALSE)/IF(BZ$7=$B408,(13-MONTH($D408)),12),0)</f>
        <v>61.755750971800104</v>
      </c>
    </row>
    <row r="409" spans="1:78" x14ac:dyDescent="0.2">
      <c r="A409" s="7" t="str">
        <f t="shared" si="363"/>
        <v>Roll-in 3</v>
      </c>
      <c r="B409" s="7">
        <f t="shared" si="364"/>
        <v>2020</v>
      </c>
      <c r="C409" s="7">
        <f t="shared" si="367"/>
        <v>18</v>
      </c>
      <c r="D409" s="165">
        <f t="shared" si="365"/>
        <v>44012</v>
      </c>
      <c r="E409" s="68">
        <f t="shared" si="366"/>
        <v>18503.097090000032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99.123734410714448</v>
      </c>
      <c r="Y409" s="229">
        <f>IF(AND(Y$7&lt;=$B409+$D$4,Y$9&gt;=$D409),$E409*HLOOKUP(Y$7-$B409+1,INPUTS!$D$63:$X$64,2,FALSE)/IF(Y$7=$B409,(13-MONTH($D409)),12),0)</f>
        <v>99.123734410714448</v>
      </c>
      <c r="Z409" s="229">
        <f>IF(AND(Z$7&lt;=$B409+$D$4,Z$9&gt;=$D409),$E409*HLOOKUP(Z$7-$B409+1,INPUTS!$D$63:$X$64,2,FALSE)/IF(Z$7=$B409,(13-MONTH($D409)),12),0)</f>
        <v>99.123734410714448</v>
      </c>
      <c r="AA409" s="229">
        <f>IF(AND(AA$7&lt;=$B409+$D$4,AA$9&gt;=$D409),$E409*HLOOKUP(AA$7-$B409+1,INPUTS!$D$63:$X$64,2,FALSE)/IF(AA$7=$B409,(13-MONTH($D409)),12),0)</f>
        <v>99.123734410714448</v>
      </c>
      <c r="AB409" s="229">
        <f>IF(AND(AB$7&lt;=$B409+$D$4,AB$9&gt;=$D409),$E409*HLOOKUP(AB$7-$B409+1,INPUTS!$D$63:$X$64,2,FALSE)/IF(AB$7=$B409,(13-MONTH($D409)),12),0)</f>
        <v>99.123734410714448</v>
      </c>
      <c r="AC409" s="229">
        <f>IF(AND(AC$7&lt;=$B409+$D$4,AC$9&gt;=$D409),$E409*HLOOKUP(AC$7-$B409+1,INPUTS!$D$63:$X$64,2,FALSE)/IF(AC$7=$B409,(13-MONTH($D409)),12),0)</f>
        <v>99.123734410714448</v>
      </c>
      <c r="AD409" s="229">
        <f>IF(AND(AD$7&lt;=$B409+$D$4,AD$9&gt;=$D409),$E409*HLOOKUP(AD$7-$B409+1,INPUTS!$D$63:$X$64,2,FALSE)/IF(AD$7=$B409,(13-MONTH($D409)),12),0)</f>
        <v>99.123734410714448</v>
      </c>
      <c r="AE409" s="229">
        <f>IF(AND(AE$7&lt;=$B409+$D$4,AE$9&gt;=$D409),$E409*HLOOKUP(AE$7-$B409+1,INPUTS!$D$63:$X$64,2,FALSE)/IF(AE$7=$B409,(13-MONTH($D409)),12),0)</f>
        <v>111.3115482439252</v>
      </c>
      <c r="AF409" s="229">
        <f>IF(AND(AF$7&lt;=$B409+$D$4,AF$9&gt;=$D409),$E409*HLOOKUP(AF$7-$B409+1,INPUTS!$D$63:$X$64,2,FALSE)/IF(AF$7=$B409,(13-MONTH($D409)),12),0)</f>
        <v>111.3115482439252</v>
      </c>
      <c r="AG409" s="229">
        <f>IF(AND(AG$7&lt;=$B409+$D$4,AG$9&gt;=$D409),$E409*HLOOKUP(AG$7-$B409+1,INPUTS!$D$63:$X$64,2,FALSE)/IF(AG$7=$B409,(13-MONTH($D409)),12),0)</f>
        <v>111.3115482439252</v>
      </c>
      <c r="AH409" s="229">
        <f>IF(AND(AH$7&lt;=$B409+$D$4,AH$9&gt;=$D409),$E409*HLOOKUP(AH$7-$B409+1,INPUTS!$D$63:$X$64,2,FALSE)/IF(AH$7=$B409,(13-MONTH($D409)),12),0)</f>
        <v>111.3115482439252</v>
      </c>
      <c r="AI409" s="229">
        <f>IF(AND(AI$7&lt;=$B409+$D$4,AI$9&gt;=$D409),$E409*HLOOKUP(AI$7-$B409+1,INPUTS!$D$63:$X$64,2,FALSE)/IF(AI$7=$B409,(13-MONTH($D409)),12),0)</f>
        <v>111.3115482439252</v>
      </c>
      <c r="AJ409" s="229">
        <f>IF(AND(AJ$7&lt;=$B409+$D$4,AJ$9&gt;=$D409),$E409*HLOOKUP(AJ$7-$B409+1,INPUTS!$D$63:$X$64,2,FALSE)/IF(AJ$7=$B409,(13-MONTH($D409)),12),0)</f>
        <v>111.3115482439252</v>
      </c>
      <c r="AK409" s="229">
        <f>IF(AND(AK$7&lt;=$B409+$D$4,AK$9&gt;=$D409),$E409*HLOOKUP(AK$7-$B409+1,INPUTS!$D$63:$X$64,2,FALSE)/IF(AK$7=$B409,(13-MONTH($D409)),12),0)</f>
        <v>111.3115482439252</v>
      </c>
      <c r="AL409" s="229">
        <f>IF(AND(AL$7&lt;=$B409+$D$4,AL$9&gt;=$D409),$E409*HLOOKUP(AL$7-$B409+1,INPUTS!$D$63:$X$64,2,FALSE)/IF(AL$7=$B409,(13-MONTH($D409)),12),0)</f>
        <v>111.3115482439252</v>
      </c>
      <c r="AM409" s="229">
        <f>IF(AND(AM$7&lt;=$B409+$D$4,AM$9&gt;=$D409),$E409*HLOOKUP(AM$7-$B409+1,INPUTS!$D$63:$X$64,2,FALSE)/IF(AM$7=$B409,(13-MONTH($D409)),12),0)</f>
        <v>111.3115482439252</v>
      </c>
      <c r="AN409" s="229">
        <f>IF(AND(AN$7&lt;=$B409+$D$4,AN$9&gt;=$D409),$E409*HLOOKUP(AN$7-$B409+1,INPUTS!$D$63:$X$64,2,FALSE)/IF(AN$7=$B409,(13-MONTH($D409)),12),0)</f>
        <v>111.3115482439252</v>
      </c>
      <c r="AO409" s="229">
        <f>IF(AND(AO$7&lt;=$B409+$D$4,AO$9&gt;=$D409),$E409*HLOOKUP(AO$7-$B409+1,INPUTS!$D$63:$X$64,2,FALSE)/IF(AO$7=$B409,(13-MONTH($D409)),12),0)</f>
        <v>111.3115482439252</v>
      </c>
      <c r="AP409" s="229">
        <f>IF(AND(AP$7&lt;=$B409+$D$4,AP$9&gt;=$D409),$E409*HLOOKUP(AP$7-$B409+1,INPUTS!$D$63:$X$64,2,FALSE)/IF(AP$7=$B409,(13-MONTH($D409)),12),0)</f>
        <v>111.3115482439252</v>
      </c>
      <c r="AQ409" s="229">
        <f>IF(AND(AQ$7&lt;=$B409+$D$4,AQ$9&gt;=$D409),$E409*HLOOKUP(AQ$7-$B409+1,INPUTS!$D$63:$X$64,2,FALSE)/IF(AQ$7=$B409,(13-MONTH($D409)),12),0)</f>
        <v>102.95431605827518</v>
      </c>
      <c r="AR409" s="229">
        <f>IF(AND(AR$7&lt;=$B409+$D$4,AR$9&gt;=$D409),$E409*HLOOKUP(AR$7-$B409+1,INPUTS!$D$63:$X$64,2,FALSE)/IF(AR$7=$B409,(13-MONTH($D409)),12),0)</f>
        <v>102.95431605827518</v>
      </c>
      <c r="AS409" s="229">
        <f>IF(AND(AS$7&lt;=$B409+$D$4,AS$9&gt;=$D409),$E409*HLOOKUP(AS$7-$B409+1,INPUTS!$D$63:$X$64,2,FALSE)/IF(AS$7=$B409,(13-MONTH($D409)),12),0)</f>
        <v>102.95431605827518</v>
      </c>
      <c r="AT409" s="229">
        <f>IF(AND(AT$7&lt;=$B409+$D$4,AT$9&gt;=$D409),$E409*HLOOKUP(AT$7-$B409+1,INPUTS!$D$63:$X$64,2,FALSE)/IF(AT$7=$B409,(13-MONTH($D409)),12),0)</f>
        <v>102.95431605827518</v>
      </c>
      <c r="AU409" s="229">
        <f>IF(AND(AU$7&lt;=$B409+$D$4,AU$9&gt;=$D409),$E409*HLOOKUP(AU$7-$B409+1,INPUTS!$D$63:$X$64,2,FALSE)/IF(AU$7=$B409,(13-MONTH($D409)),12),0)</f>
        <v>102.95431605827518</v>
      </c>
      <c r="AV409" s="229">
        <f>IF(AND(AV$7&lt;=$B409+$D$4,AV$9&gt;=$D409),$E409*HLOOKUP(AV$7-$B409+1,INPUTS!$D$63:$X$64,2,FALSE)/IF(AV$7=$B409,(13-MONTH($D409)),12),0)</f>
        <v>102.95431605827518</v>
      </c>
      <c r="AW409" s="229">
        <f>IF(AND(AW$7&lt;=$B409+$D$4,AW$9&gt;=$D409),$E409*HLOOKUP(AW$7-$B409+1,INPUTS!$D$63:$X$64,2,FALSE)/IF(AW$7=$B409,(13-MONTH($D409)),12),0)</f>
        <v>102.95431605827518</v>
      </c>
      <c r="AX409" s="229">
        <f>IF(AND(AX$7&lt;=$B409+$D$4,AX$9&gt;=$D409),$E409*HLOOKUP(AX$7-$B409+1,INPUTS!$D$63:$X$64,2,FALSE)/IF(AX$7=$B409,(13-MONTH($D409)),12),0)</f>
        <v>102.95431605827518</v>
      </c>
      <c r="AY409" s="229">
        <f>IF(AND(AY$7&lt;=$B409+$D$4,AY$9&gt;=$D409),$E409*HLOOKUP(AY$7-$B409+1,INPUTS!$D$63:$X$64,2,FALSE)/IF(AY$7=$B409,(13-MONTH($D409)),12),0)</f>
        <v>102.95431605827518</v>
      </c>
      <c r="AZ409" s="229">
        <f>IF(AND(AZ$7&lt;=$B409+$D$4,AZ$9&gt;=$D409),$E409*HLOOKUP(AZ$7-$B409+1,INPUTS!$D$63:$X$64,2,FALSE)/IF(AZ$7=$B409,(13-MONTH($D409)),12),0)</f>
        <v>102.95431605827518</v>
      </c>
      <c r="BA409" s="229">
        <f>IF(AND(BA$7&lt;=$B409+$D$4,BA$9&gt;=$D409),$E409*HLOOKUP(BA$7-$B409+1,INPUTS!$D$63:$X$64,2,FALSE)/IF(BA$7=$B409,(13-MONTH($D409)),12),0)</f>
        <v>102.95431605827518</v>
      </c>
      <c r="BB409" s="229">
        <f>IF(AND(BB$7&lt;=$B409+$D$4,BB$9&gt;=$D409),$E409*HLOOKUP(BB$7-$B409+1,INPUTS!$D$63:$X$64,2,FALSE)/IF(BB$7=$B409,(13-MONTH($D409)),12),0)</f>
        <v>102.95431605827518</v>
      </c>
      <c r="BC409" s="229">
        <f>IF(AND(BC$7&lt;=$B409+$D$4,BC$9&gt;=$D409),$E409*HLOOKUP(BC$7-$B409+1,INPUTS!$D$63:$X$64,2,FALSE)/IF(BC$7=$B409,(13-MONTH($D409)),12),0)</f>
        <v>95.244692270775161</v>
      </c>
      <c r="BD409" s="229">
        <f>IF(AND(BD$7&lt;=$B409+$D$4,BD$9&gt;=$D409),$E409*HLOOKUP(BD$7-$B409+1,INPUTS!$D$63:$X$64,2,FALSE)/IF(BD$7=$B409,(13-MONTH($D409)),12),0)</f>
        <v>95.244692270775161</v>
      </c>
      <c r="BE409" s="229">
        <f>IF(AND(BE$7&lt;=$B409+$D$4,BE$9&gt;=$D409),$E409*HLOOKUP(BE$7-$B409+1,INPUTS!$D$63:$X$64,2,FALSE)/IF(BE$7=$B409,(13-MONTH($D409)),12),0)</f>
        <v>95.244692270775161</v>
      </c>
      <c r="BF409" s="229">
        <f>IF(AND(BF$7&lt;=$B409+$D$4,BF$9&gt;=$D409),$E409*HLOOKUP(BF$7-$B409+1,INPUTS!$D$63:$X$64,2,FALSE)/IF(BF$7=$B409,(13-MONTH($D409)),12),0)</f>
        <v>95.244692270775161</v>
      </c>
      <c r="BG409" s="229">
        <f>IF(AND(BG$7&lt;=$B409+$D$4,BG$9&gt;=$D409),$E409*HLOOKUP(BG$7-$B409+1,INPUTS!$D$63:$X$64,2,FALSE)/IF(BG$7=$B409,(13-MONTH($D409)),12),0)</f>
        <v>95.244692270775161</v>
      </c>
      <c r="BH409" s="229">
        <f>IF(AND(BH$7&lt;=$B409+$D$4,BH$9&gt;=$D409),$E409*HLOOKUP(BH$7-$B409+1,INPUTS!$D$63:$X$64,2,FALSE)/IF(BH$7=$B409,(13-MONTH($D409)),12),0)</f>
        <v>95.244692270775161</v>
      </c>
      <c r="BI409" s="229">
        <f>IF(AND(BI$7&lt;=$B409+$D$4,BI$9&gt;=$D409),$E409*HLOOKUP(BI$7-$B409+1,INPUTS!$D$63:$X$64,2,FALSE)/IF(BI$7=$B409,(13-MONTH($D409)),12),0)</f>
        <v>95.244692270775161</v>
      </c>
      <c r="BJ409" s="229">
        <f>IF(AND(BJ$7&lt;=$B409+$D$4,BJ$9&gt;=$D409),$E409*HLOOKUP(BJ$7-$B409+1,INPUTS!$D$63:$X$64,2,FALSE)/IF(BJ$7=$B409,(13-MONTH($D409)),12),0)</f>
        <v>95.244692270775161</v>
      </c>
      <c r="BK409" s="229">
        <f>IF(AND(BK$7&lt;=$B409+$D$4,BK$9&gt;=$D409),$E409*HLOOKUP(BK$7-$B409+1,INPUTS!$D$63:$X$64,2,FALSE)/IF(BK$7=$B409,(13-MONTH($D409)),12),0)</f>
        <v>95.244692270775161</v>
      </c>
      <c r="BL409" s="229">
        <f>IF(AND(BL$7&lt;=$B409+$D$4,BL$9&gt;=$D409),$E409*HLOOKUP(BL$7-$B409+1,INPUTS!$D$63:$X$64,2,FALSE)/IF(BL$7=$B409,(13-MONTH($D409)),12),0)</f>
        <v>95.244692270775161</v>
      </c>
      <c r="BM409" s="229">
        <f>IF(AND(BM$7&lt;=$B409+$D$4,BM$9&gt;=$D409),$E409*HLOOKUP(BM$7-$B409+1,INPUTS!$D$63:$X$64,2,FALSE)/IF(BM$7=$B409,(13-MONTH($D409)),12),0)</f>
        <v>95.244692270775161</v>
      </c>
      <c r="BN409" s="229">
        <f>IF(AND(BN$7&lt;=$B409+$D$4,BN$9&gt;=$D409),$E409*HLOOKUP(BN$7-$B409+1,INPUTS!$D$63:$X$64,2,FALSE)/IF(BN$7=$B409,(13-MONTH($D409)),12),0)</f>
        <v>95.244692270775161</v>
      </c>
      <c r="BO409" s="229">
        <f>IF(AND(BO$7&lt;=$B409+$D$4,BO$9&gt;=$D409),$E409*HLOOKUP(BO$7-$B409+1,INPUTS!$D$63:$X$64,2,FALSE)/IF(BO$7=$B409,(13-MONTH($D409)),12),0)</f>
        <v>88.090161395975144</v>
      </c>
      <c r="BP409" s="229">
        <f>IF(AND(BP$7&lt;=$B409+$D$4,BP$9&gt;=$D409),$E409*HLOOKUP(BP$7-$B409+1,INPUTS!$D$63:$X$64,2,FALSE)/IF(BP$7=$B409,(13-MONTH($D409)),12),0)</f>
        <v>88.090161395975144</v>
      </c>
      <c r="BQ409" s="229">
        <f>IF(AND(BQ$7&lt;=$B409+$D$4,BQ$9&gt;=$D409),$E409*HLOOKUP(BQ$7-$B409+1,INPUTS!$D$63:$X$64,2,FALSE)/IF(BQ$7=$B409,(13-MONTH($D409)),12),0)</f>
        <v>88.090161395975144</v>
      </c>
      <c r="BR409" s="229">
        <f>IF(AND(BR$7&lt;=$B409+$D$4,BR$9&gt;=$D409),$E409*HLOOKUP(BR$7-$B409+1,INPUTS!$D$63:$X$64,2,FALSE)/IF(BR$7=$B409,(13-MONTH($D409)),12),0)</f>
        <v>88.090161395975144</v>
      </c>
      <c r="BS409" s="229">
        <f>IF(AND(BS$7&lt;=$B409+$D$4,BS$9&gt;=$D409),$E409*HLOOKUP(BS$7-$B409+1,INPUTS!$D$63:$X$64,2,FALSE)/IF(BS$7=$B409,(13-MONTH($D409)),12),0)</f>
        <v>88.090161395975144</v>
      </c>
      <c r="BT409" s="229">
        <f>IF(AND(BT$7&lt;=$B409+$D$4,BT$9&gt;=$D409),$E409*HLOOKUP(BT$7-$B409+1,INPUTS!$D$63:$X$64,2,FALSE)/IF(BT$7=$B409,(13-MONTH($D409)),12),0)</f>
        <v>88.090161395975144</v>
      </c>
      <c r="BU409" s="229">
        <f>IF(AND(BU$7&lt;=$B409+$D$4,BU$9&gt;=$D409),$E409*HLOOKUP(BU$7-$B409+1,INPUTS!$D$63:$X$64,2,FALSE)/IF(BU$7=$B409,(13-MONTH($D409)),12),0)</f>
        <v>88.090161395975144</v>
      </c>
      <c r="BV409" s="229">
        <f>IF(AND(BV$7&lt;=$B409+$D$4,BV$9&gt;=$D409),$E409*HLOOKUP(BV$7-$B409+1,INPUTS!$D$63:$X$64,2,FALSE)/IF(BV$7=$B409,(13-MONTH($D409)),12),0)</f>
        <v>88.090161395975144</v>
      </c>
      <c r="BW409" s="229">
        <f>IF(AND(BW$7&lt;=$B409+$D$4,BW$9&gt;=$D409),$E409*HLOOKUP(BW$7-$B409+1,INPUTS!$D$63:$X$64,2,FALSE)/IF(BW$7=$B409,(13-MONTH($D409)),12),0)</f>
        <v>88.090161395975144</v>
      </c>
      <c r="BX409" s="229">
        <f>IF(AND(BX$7&lt;=$B409+$D$4,BX$9&gt;=$D409),$E409*HLOOKUP(BX$7-$B409+1,INPUTS!$D$63:$X$64,2,FALSE)/IF(BX$7=$B409,(13-MONTH($D409)),12),0)</f>
        <v>88.090161395975144</v>
      </c>
      <c r="BY409" s="229">
        <f>IF(AND(BY$7&lt;=$B409+$D$4,BY$9&gt;=$D409),$E409*HLOOKUP(BY$7-$B409+1,INPUTS!$D$63:$X$64,2,FALSE)/IF(BY$7=$B409,(13-MONTH($D409)),12),0)</f>
        <v>88.090161395975144</v>
      </c>
      <c r="BZ409" s="229">
        <f>IF(AND(BZ$7&lt;=$B409+$D$4,BZ$9&gt;=$D409),$E409*HLOOKUP(BZ$7-$B409+1,INPUTS!$D$63:$X$64,2,FALSE)/IF(BZ$7=$B409,(13-MONTH($D409)),12),0)</f>
        <v>88.090161395975144</v>
      </c>
    </row>
    <row r="410" spans="1:78" x14ac:dyDescent="0.2">
      <c r="A410" s="7" t="str">
        <f t="shared" si="363"/>
        <v>Roll-in 3</v>
      </c>
      <c r="B410" s="7">
        <f t="shared" si="364"/>
        <v>2020</v>
      </c>
      <c r="C410" s="7">
        <f t="shared" si="367"/>
        <v>19</v>
      </c>
      <c r="D410" s="165">
        <f t="shared" si="365"/>
        <v>44043</v>
      </c>
      <c r="E410" s="68">
        <f t="shared" si="366"/>
        <v>5530.5912899999621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34.566195562499765</v>
      </c>
      <c r="Z410" s="229">
        <f>IF(AND(Z$7&lt;=$B410+$D$4,Z$9&gt;=$D410),$E410*HLOOKUP(Z$7-$B410+1,INPUTS!$D$63:$X$64,2,FALSE)/IF(Z$7=$B410,(13-MONTH($D410)),12),0)</f>
        <v>34.566195562499765</v>
      </c>
      <c r="AA410" s="229">
        <f>IF(AND(AA$7&lt;=$B410+$D$4,AA$9&gt;=$D410),$E410*HLOOKUP(AA$7-$B410+1,INPUTS!$D$63:$X$64,2,FALSE)/IF(AA$7=$B410,(13-MONTH($D410)),12),0)</f>
        <v>34.566195562499765</v>
      </c>
      <c r="AB410" s="229">
        <f>IF(AND(AB$7&lt;=$B410+$D$4,AB$9&gt;=$D410),$E410*HLOOKUP(AB$7-$B410+1,INPUTS!$D$63:$X$64,2,FALSE)/IF(AB$7=$B410,(13-MONTH($D410)),12),0)</f>
        <v>34.566195562499765</v>
      </c>
      <c r="AC410" s="229">
        <f>IF(AND(AC$7&lt;=$B410+$D$4,AC$9&gt;=$D410),$E410*HLOOKUP(AC$7-$B410+1,INPUTS!$D$63:$X$64,2,FALSE)/IF(AC$7=$B410,(13-MONTH($D410)),12),0)</f>
        <v>34.566195562499765</v>
      </c>
      <c r="AD410" s="229">
        <f>IF(AND(AD$7&lt;=$B410+$D$4,AD$9&gt;=$D410),$E410*HLOOKUP(AD$7-$B410+1,INPUTS!$D$63:$X$64,2,FALSE)/IF(AD$7=$B410,(13-MONTH($D410)),12),0)</f>
        <v>34.566195562499765</v>
      </c>
      <c r="AE410" s="229">
        <f>IF(AND(AE$7&lt;=$B410+$D$4,AE$9&gt;=$D410),$E410*HLOOKUP(AE$7-$B410+1,INPUTS!$D$63:$X$64,2,FALSE)/IF(AE$7=$B410,(13-MONTH($D410)),12),0)</f>
        <v>33.271115435424775</v>
      </c>
      <c r="AF410" s="229">
        <f>IF(AND(AF$7&lt;=$B410+$D$4,AF$9&gt;=$D410),$E410*HLOOKUP(AF$7-$B410+1,INPUTS!$D$63:$X$64,2,FALSE)/IF(AF$7=$B410,(13-MONTH($D410)),12),0)</f>
        <v>33.271115435424775</v>
      </c>
      <c r="AG410" s="229">
        <f>IF(AND(AG$7&lt;=$B410+$D$4,AG$9&gt;=$D410),$E410*HLOOKUP(AG$7-$B410+1,INPUTS!$D$63:$X$64,2,FALSE)/IF(AG$7=$B410,(13-MONTH($D410)),12),0)</f>
        <v>33.271115435424775</v>
      </c>
      <c r="AH410" s="229">
        <f>IF(AND(AH$7&lt;=$B410+$D$4,AH$9&gt;=$D410),$E410*HLOOKUP(AH$7-$B410+1,INPUTS!$D$63:$X$64,2,FALSE)/IF(AH$7=$B410,(13-MONTH($D410)),12),0)</f>
        <v>33.271115435424775</v>
      </c>
      <c r="AI410" s="229">
        <f>IF(AND(AI$7&lt;=$B410+$D$4,AI$9&gt;=$D410),$E410*HLOOKUP(AI$7-$B410+1,INPUTS!$D$63:$X$64,2,FALSE)/IF(AI$7=$B410,(13-MONTH($D410)),12),0)</f>
        <v>33.271115435424775</v>
      </c>
      <c r="AJ410" s="229">
        <f>IF(AND(AJ$7&lt;=$B410+$D$4,AJ$9&gt;=$D410),$E410*HLOOKUP(AJ$7-$B410+1,INPUTS!$D$63:$X$64,2,FALSE)/IF(AJ$7=$B410,(13-MONTH($D410)),12),0)</f>
        <v>33.271115435424775</v>
      </c>
      <c r="AK410" s="229">
        <f>IF(AND(AK$7&lt;=$B410+$D$4,AK$9&gt;=$D410),$E410*HLOOKUP(AK$7-$B410+1,INPUTS!$D$63:$X$64,2,FALSE)/IF(AK$7=$B410,(13-MONTH($D410)),12),0)</f>
        <v>33.271115435424775</v>
      </c>
      <c r="AL410" s="229">
        <f>IF(AND(AL$7&lt;=$B410+$D$4,AL$9&gt;=$D410),$E410*HLOOKUP(AL$7-$B410+1,INPUTS!$D$63:$X$64,2,FALSE)/IF(AL$7=$B410,(13-MONTH($D410)),12),0)</f>
        <v>33.271115435424775</v>
      </c>
      <c r="AM410" s="229">
        <f>IF(AND(AM$7&lt;=$B410+$D$4,AM$9&gt;=$D410),$E410*HLOOKUP(AM$7-$B410+1,INPUTS!$D$63:$X$64,2,FALSE)/IF(AM$7=$B410,(13-MONTH($D410)),12),0)</f>
        <v>33.271115435424775</v>
      </c>
      <c r="AN410" s="229">
        <f>IF(AND(AN$7&lt;=$B410+$D$4,AN$9&gt;=$D410),$E410*HLOOKUP(AN$7-$B410+1,INPUTS!$D$63:$X$64,2,FALSE)/IF(AN$7=$B410,(13-MONTH($D410)),12),0)</f>
        <v>33.271115435424775</v>
      </c>
      <c r="AO410" s="229">
        <f>IF(AND(AO$7&lt;=$B410+$D$4,AO$9&gt;=$D410),$E410*HLOOKUP(AO$7-$B410+1,INPUTS!$D$63:$X$64,2,FALSE)/IF(AO$7=$B410,(13-MONTH($D410)),12),0)</f>
        <v>33.271115435424775</v>
      </c>
      <c r="AP410" s="229">
        <f>IF(AND(AP$7&lt;=$B410+$D$4,AP$9&gt;=$D410),$E410*HLOOKUP(AP$7-$B410+1,INPUTS!$D$63:$X$64,2,FALSE)/IF(AP$7=$B410,(13-MONTH($D410)),12),0)</f>
        <v>33.271115435424775</v>
      </c>
      <c r="AQ410" s="229">
        <f>IF(AND(AQ$7&lt;=$B410+$D$4,AQ$9&gt;=$D410),$E410*HLOOKUP(AQ$7-$B410+1,INPUTS!$D$63:$X$64,2,FALSE)/IF(AQ$7=$B410,(13-MONTH($D410)),12),0)</f>
        <v>30.773131702774787</v>
      </c>
      <c r="AR410" s="229">
        <f>IF(AND(AR$7&lt;=$B410+$D$4,AR$9&gt;=$D410),$E410*HLOOKUP(AR$7-$B410+1,INPUTS!$D$63:$X$64,2,FALSE)/IF(AR$7=$B410,(13-MONTH($D410)),12),0)</f>
        <v>30.773131702774787</v>
      </c>
      <c r="AS410" s="229">
        <f>IF(AND(AS$7&lt;=$B410+$D$4,AS$9&gt;=$D410),$E410*HLOOKUP(AS$7-$B410+1,INPUTS!$D$63:$X$64,2,FALSE)/IF(AS$7=$B410,(13-MONTH($D410)),12),0)</f>
        <v>30.773131702774787</v>
      </c>
      <c r="AT410" s="229">
        <f>IF(AND(AT$7&lt;=$B410+$D$4,AT$9&gt;=$D410),$E410*HLOOKUP(AT$7-$B410+1,INPUTS!$D$63:$X$64,2,FALSE)/IF(AT$7=$B410,(13-MONTH($D410)),12),0)</f>
        <v>30.773131702774787</v>
      </c>
      <c r="AU410" s="229">
        <f>IF(AND(AU$7&lt;=$B410+$D$4,AU$9&gt;=$D410),$E410*HLOOKUP(AU$7-$B410+1,INPUTS!$D$63:$X$64,2,FALSE)/IF(AU$7=$B410,(13-MONTH($D410)),12),0)</f>
        <v>30.773131702774787</v>
      </c>
      <c r="AV410" s="229">
        <f>IF(AND(AV$7&lt;=$B410+$D$4,AV$9&gt;=$D410),$E410*HLOOKUP(AV$7-$B410+1,INPUTS!$D$63:$X$64,2,FALSE)/IF(AV$7=$B410,(13-MONTH($D410)),12),0)</f>
        <v>30.773131702774787</v>
      </c>
      <c r="AW410" s="229">
        <f>IF(AND(AW$7&lt;=$B410+$D$4,AW$9&gt;=$D410),$E410*HLOOKUP(AW$7-$B410+1,INPUTS!$D$63:$X$64,2,FALSE)/IF(AW$7=$B410,(13-MONTH($D410)),12),0)</f>
        <v>30.773131702774787</v>
      </c>
      <c r="AX410" s="229">
        <f>IF(AND(AX$7&lt;=$B410+$D$4,AX$9&gt;=$D410),$E410*HLOOKUP(AX$7-$B410+1,INPUTS!$D$63:$X$64,2,FALSE)/IF(AX$7=$B410,(13-MONTH($D410)),12),0)</f>
        <v>30.773131702774787</v>
      </c>
      <c r="AY410" s="229">
        <f>IF(AND(AY$7&lt;=$B410+$D$4,AY$9&gt;=$D410),$E410*HLOOKUP(AY$7-$B410+1,INPUTS!$D$63:$X$64,2,FALSE)/IF(AY$7=$B410,(13-MONTH($D410)),12),0)</f>
        <v>30.773131702774787</v>
      </c>
      <c r="AZ410" s="229">
        <f>IF(AND(AZ$7&lt;=$B410+$D$4,AZ$9&gt;=$D410),$E410*HLOOKUP(AZ$7-$B410+1,INPUTS!$D$63:$X$64,2,FALSE)/IF(AZ$7=$B410,(13-MONTH($D410)),12),0)</f>
        <v>30.773131702774787</v>
      </c>
      <c r="BA410" s="229">
        <f>IF(AND(BA$7&lt;=$B410+$D$4,BA$9&gt;=$D410),$E410*HLOOKUP(BA$7-$B410+1,INPUTS!$D$63:$X$64,2,FALSE)/IF(BA$7=$B410,(13-MONTH($D410)),12),0)</f>
        <v>30.773131702774787</v>
      </c>
      <c r="BB410" s="229">
        <f>IF(AND(BB$7&lt;=$B410+$D$4,BB$9&gt;=$D410),$E410*HLOOKUP(BB$7-$B410+1,INPUTS!$D$63:$X$64,2,FALSE)/IF(BB$7=$B410,(13-MONTH($D410)),12),0)</f>
        <v>30.773131702774787</v>
      </c>
      <c r="BC410" s="229">
        <f>IF(AND(BC$7&lt;=$B410+$D$4,BC$9&gt;=$D410),$E410*HLOOKUP(BC$7-$B410+1,INPUTS!$D$63:$X$64,2,FALSE)/IF(BC$7=$B410,(13-MONTH($D410)),12),0)</f>
        <v>28.468718665274803</v>
      </c>
      <c r="BD410" s="229">
        <f>IF(AND(BD$7&lt;=$B410+$D$4,BD$9&gt;=$D410),$E410*HLOOKUP(BD$7-$B410+1,INPUTS!$D$63:$X$64,2,FALSE)/IF(BD$7=$B410,(13-MONTH($D410)),12),0)</f>
        <v>28.468718665274803</v>
      </c>
      <c r="BE410" s="229">
        <f>IF(AND(BE$7&lt;=$B410+$D$4,BE$9&gt;=$D410),$E410*HLOOKUP(BE$7-$B410+1,INPUTS!$D$63:$X$64,2,FALSE)/IF(BE$7=$B410,(13-MONTH($D410)),12),0)</f>
        <v>28.468718665274803</v>
      </c>
      <c r="BF410" s="229">
        <f>IF(AND(BF$7&lt;=$B410+$D$4,BF$9&gt;=$D410),$E410*HLOOKUP(BF$7-$B410+1,INPUTS!$D$63:$X$64,2,FALSE)/IF(BF$7=$B410,(13-MONTH($D410)),12),0)</f>
        <v>28.468718665274803</v>
      </c>
      <c r="BG410" s="229">
        <f>IF(AND(BG$7&lt;=$B410+$D$4,BG$9&gt;=$D410),$E410*HLOOKUP(BG$7-$B410+1,INPUTS!$D$63:$X$64,2,FALSE)/IF(BG$7=$B410,(13-MONTH($D410)),12),0)</f>
        <v>28.468718665274803</v>
      </c>
      <c r="BH410" s="229">
        <f>IF(AND(BH$7&lt;=$B410+$D$4,BH$9&gt;=$D410),$E410*HLOOKUP(BH$7-$B410+1,INPUTS!$D$63:$X$64,2,FALSE)/IF(BH$7=$B410,(13-MONTH($D410)),12),0)</f>
        <v>28.468718665274803</v>
      </c>
      <c r="BI410" s="229">
        <f>IF(AND(BI$7&lt;=$B410+$D$4,BI$9&gt;=$D410),$E410*HLOOKUP(BI$7-$B410+1,INPUTS!$D$63:$X$64,2,FALSE)/IF(BI$7=$B410,(13-MONTH($D410)),12),0)</f>
        <v>28.468718665274803</v>
      </c>
      <c r="BJ410" s="229">
        <f>IF(AND(BJ$7&lt;=$B410+$D$4,BJ$9&gt;=$D410),$E410*HLOOKUP(BJ$7-$B410+1,INPUTS!$D$63:$X$64,2,FALSE)/IF(BJ$7=$B410,(13-MONTH($D410)),12),0)</f>
        <v>28.468718665274803</v>
      </c>
      <c r="BK410" s="229">
        <f>IF(AND(BK$7&lt;=$B410+$D$4,BK$9&gt;=$D410),$E410*HLOOKUP(BK$7-$B410+1,INPUTS!$D$63:$X$64,2,FALSE)/IF(BK$7=$B410,(13-MONTH($D410)),12),0)</f>
        <v>28.468718665274803</v>
      </c>
      <c r="BL410" s="229">
        <f>IF(AND(BL$7&lt;=$B410+$D$4,BL$9&gt;=$D410),$E410*HLOOKUP(BL$7-$B410+1,INPUTS!$D$63:$X$64,2,FALSE)/IF(BL$7=$B410,(13-MONTH($D410)),12),0)</f>
        <v>28.468718665274803</v>
      </c>
      <c r="BM410" s="229">
        <f>IF(AND(BM$7&lt;=$B410+$D$4,BM$9&gt;=$D410),$E410*HLOOKUP(BM$7-$B410+1,INPUTS!$D$63:$X$64,2,FALSE)/IF(BM$7=$B410,(13-MONTH($D410)),12),0)</f>
        <v>28.468718665274803</v>
      </c>
      <c r="BN410" s="229">
        <f>IF(AND(BN$7&lt;=$B410+$D$4,BN$9&gt;=$D410),$E410*HLOOKUP(BN$7-$B410+1,INPUTS!$D$63:$X$64,2,FALSE)/IF(BN$7=$B410,(13-MONTH($D410)),12),0)</f>
        <v>28.468718665274803</v>
      </c>
      <c r="BO410" s="229">
        <f>IF(AND(BO$7&lt;=$B410+$D$4,BO$9&gt;=$D410),$E410*HLOOKUP(BO$7-$B410+1,INPUTS!$D$63:$X$64,2,FALSE)/IF(BO$7=$B410,(13-MONTH($D410)),12),0)</f>
        <v>26.330223366474822</v>
      </c>
      <c r="BP410" s="229">
        <f>IF(AND(BP$7&lt;=$B410+$D$4,BP$9&gt;=$D410),$E410*HLOOKUP(BP$7-$B410+1,INPUTS!$D$63:$X$64,2,FALSE)/IF(BP$7=$B410,(13-MONTH($D410)),12),0)</f>
        <v>26.330223366474822</v>
      </c>
      <c r="BQ410" s="229">
        <f>IF(AND(BQ$7&lt;=$B410+$D$4,BQ$9&gt;=$D410),$E410*HLOOKUP(BQ$7-$B410+1,INPUTS!$D$63:$X$64,2,FALSE)/IF(BQ$7=$B410,(13-MONTH($D410)),12),0)</f>
        <v>26.330223366474822</v>
      </c>
      <c r="BR410" s="229">
        <f>IF(AND(BR$7&lt;=$B410+$D$4,BR$9&gt;=$D410),$E410*HLOOKUP(BR$7-$B410+1,INPUTS!$D$63:$X$64,2,FALSE)/IF(BR$7=$B410,(13-MONTH($D410)),12),0)</f>
        <v>26.330223366474822</v>
      </c>
      <c r="BS410" s="229">
        <f>IF(AND(BS$7&lt;=$B410+$D$4,BS$9&gt;=$D410),$E410*HLOOKUP(BS$7-$B410+1,INPUTS!$D$63:$X$64,2,FALSE)/IF(BS$7=$B410,(13-MONTH($D410)),12),0)</f>
        <v>26.330223366474822</v>
      </c>
      <c r="BT410" s="229">
        <f>IF(AND(BT$7&lt;=$B410+$D$4,BT$9&gt;=$D410),$E410*HLOOKUP(BT$7-$B410+1,INPUTS!$D$63:$X$64,2,FALSE)/IF(BT$7=$B410,(13-MONTH($D410)),12),0)</f>
        <v>26.330223366474822</v>
      </c>
      <c r="BU410" s="229">
        <f>IF(AND(BU$7&lt;=$B410+$D$4,BU$9&gt;=$D410),$E410*HLOOKUP(BU$7-$B410+1,INPUTS!$D$63:$X$64,2,FALSE)/IF(BU$7=$B410,(13-MONTH($D410)),12),0)</f>
        <v>26.330223366474822</v>
      </c>
      <c r="BV410" s="229">
        <f>IF(AND(BV$7&lt;=$B410+$D$4,BV$9&gt;=$D410),$E410*HLOOKUP(BV$7-$B410+1,INPUTS!$D$63:$X$64,2,FALSE)/IF(BV$7=$B410,(13-MONTH($D410)),12),0)</f>
        <v>26.330223366474822</v>
      </c>
      <c r="BW410" s="229">
        <f>IF(AND(BW$7&lt;=$B410+$D$4,BW$9&gt;=$D410),$E410*HLOOKUP(BW$7-$B410+1,INPUTS!$D$63:$X$64,2,FALSE)/IF(BW$7=$B410,(13-MONTH($D410)),12),0)</f>
        <v>26.330223366474822</v>
      </c>
      <c r="BX410" s="229">
        <f>IF(AND(BX$7&lt;=$B410+$D$4,BX$9&gt;=$D410),$E410*HLOOKUP(BX$7-$B410+1,INPUTS!$D$63:$X$64,2,FALSE)/IF(BX$7=$B410,(13-MONTH($D410)),12),0)</f>
        <v>26.330223366474822</v>
      </c>
      <c r="BY410" s="229">
        <f>IF(AND(BY$7&lt;=$B410+$D$4,BY$9&gt;=$D410),$E410*HLOOKUP(BY$7-$B410+1,INPUTS!$D$63:$X$64,2,FALSE)/IF(BY$7=$B410,(13-MONTH($D410)),12),0)</f>
        <v>26.330223366474822</v>
      </c>
      <c r="BZ410" s="229">
        <f>IF(AND(BZ$7&lt;=$B410+$D$4,BZ$9&gt;=$D410),$E410*HLOOKUP(BZ$7-$B410+1,INPUTS!$D$63:$X$64,2,FALSE)/IF(BZ$7=$B410,(13-MONTH($D410)),12),0)</f>
        <v>26.330223366474822</v>
      </c>
    </row>
    <row r="411" spans="1:78" x14ac:dyDescent="0.2">
      <c r="A411" s="7" t="str">
        <f t="shared" si="363"/>
        <v>Roll-in 3</v>
      </c>
      <c r="B411" s="7">
        <f t="shared" si="364"/>
        <v>2020</v>
      </c>
      <c r="C411" s="7">
        <f t="shared" si="367"/>
        <v>20</v>
      </c>
      <c r="D411" s="165">
        <f t="shared" si="365"/>
        <v>44074</v>
      </c>
      <c r="E411" s="68">
        <f t="shared" si="366"/>
        <v>17801.963100000023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133.51472325000015</v>
      </c>
      <c r="AA411" s="229">
        <f>IF(AND(AA$7&lt;=$B411+$D$4,AA$9&gt;=$D411),$E411*HLOOKUP(AA$7-$B411+1,INPUTS!$D$63:$X$64,2,FALSE)/IF(AA$7=$B411,(13-MONTH($D411)),12),0)</f>
        <v>133.51472325000015</v>
      </c>
      <c r="AB411" s="229">
        <f>IF(AND(AB$7&lt;=$B411+$D$4,AB$9&gt;=$D411),$E411*HLOOKUP(AB$7-$B411+1,INPUTS!$D$63:$X$64,2,FALSE)/IF(AB$7=$B411,(13-MONTH($D411)),12),0)</f>
        <v>133.51472325000015</v>
      </c>
      <c r="AC411" s="229">
        <f>IF(AND(AC$7&lt;=$B411+$D$4,AC$9&gt;=$D411),$E411*HLOOKUP(AC$7-$B411+1,INPUTS!$D$63:$X$64,2,FALSE)/IF(AC$7=$B411,(13-MONTH($D411)),12),0)</f>
        <v>133.51472325000015</v>
      </c>
      <c r="AD411" s="229">
        <f>IF(AND(AD$7&lt;=$B411+$D$4,AD$9&gt;=$D411),$E411*HLOOKUP(AD$7-$B411+1,INPUTS!$D$63:$X$64,2,FALSE)/IF(AD$7=$B411,(13-MONTH($D411)),12),0)</f>
        <v>133.51472325000015</v>
      </c>
      <c r="AE411" s="229">
        <f>IF(AND(AE$7&lt;=$B411+$D$4,AE$9&gt;=$D411),$E411*HLOOKUP(AE$7-$B411+1,INPUTS!$D$63:$X$64,2,FALSE)/IF(AE$7=$B411,(13-MONTH($D411)),12),0)</f>
        <v>107.09364301575015</v>
      </c>
      <c r="AF411" s="229">
        <f>IF(AND(AF$7&lt;=$B411+$D$4,AF$9&gt;=$D411),$E411*HLOOKUP(AF$7-$B411+1,INPUTS!$D$63:$X$64,2,FALSE)/IF(AF$7=$B411,(13-MONTH($D411)),12),0)</f>
        <v>107.09364301575015</v>
      </c>
      <c r="AG411" s="229">
        <f>IF(AND(AG$7&lt;=$B411+$D$4,AG$9&gt;=$D411),$E411*HLOOKUP(AG$7-$B411+1,INPUTS!$D$63:$X$64,2,FALSE)/IF(AG$7=$B411,(13-MONTH($D411)),12),0)</f>
        <v>107.09364301575015</v>
      </c>
      <c r="AH411" s="229">
        <f>IF(AND(AH$7&lt;=$B411+$D$4,AH$9&gt;=$D411),$E411*HLOOKUP(AH$7-$B411+1,INPUTS!$D$63:$X$64,2,FALSE)/IF(AH$7=$B411,(13-MONTH($D411)),12),0)</f>
        <v>107.09364301575015</v>
      </c>
      <c r="AI411" s="229">
        <f>IF(AND(AI$7&lt;=$B411+$D$4,AI$9&gt;=$D411),$E411*HLOOKUP(AI$7-$B411+1,INPUTS!$D$63:$X$64,2,FALSE)/IF(AI$7=$B411,(13-MONTH($D411)),12),0)</f>
        <v>107.09364301575015</v>
      </c>
      <c r="AJ411" s="229">
        <f>IF(AND(AJ$7&lt;=$B411+$D$4,AJ$9&gt;=$D411),$E411*HLOOKUP(AJ$7-$B411+1,INPUTS!$D$63:$X$64,2,FALSE)/IF(AJ$7=$B411,(13-MONTH($D411)),12),0)</f>
        <v>107.09364301575015</v>
      </c>
      <c r="AK411" s="229">
        <f>IF(AND(AK$7&lt;=$B411+$D$4,AK$9&gt;=$D411),$E411*HLOOKUP(AK$7-$B411+1,INPUTS!$D$63:$X$64,2,FALSE)/IF(AK$7=$B411,(13-MONTH($D411)),12),0)</f>
        <v>107.09364301575015</v>
      </c>
      <c r="AL411" s="229">
        <f>IF(AND(AL$7&lt;=$B411+$D$4,AL$9&gt;=$D411),$E411*HLOOKUP(AL$7-$B411+1,INPUTS!$D$63:$X$64,2,FALSE)/IF(AL$7=$B411,(13-MONTH($D411)),12),0)</f>
        <v>107.09364301575015</v>
      </c>
      <c r="AM411" s="229">
        <f>IF(AND(AM$7&lt;=$B411+$D$4,AM$9&gt;=$D411),$E411*HLOOKUP(AM$7-$B411+1,INPUTS!$D$63:$X$64,2,FALSE)/IF(AM$7=$B411,(13-MONTH($D411)),12),0)</f>
        <v>107.09364301575015</v>
      </c>
      <c r="AN411" s="229">
        <f>IF(AND(AN$7&lt;=$B411+$D$4,AN$9&gt;=$D411),$E411*HLOOKUP(AN$7-$B411+1,INPUTS!$D$63:$X$64,2,FALSE)/IF(AN$7=$B411,(13-MONTH($D411)),12),0)</f>
        <v>107.09364301575015</v>
      </c>
      <c r="AO411" s="229">
        <f>IF(AND(AO$7&lt;=$B411+$D$4,AO$9&gt;=$D411),$E411*HLOOKUP(AO$7-$B411+1,INPUTS!$D$63:$X$64,2,FALSE)/IF(AO$7=$B411,(13-MONTH($D411)),12),0)</f>
        <v>107.09364301575015</v>
      </c>
      <c r="AP411" s="229">
        <f>IF(AND(AP$7&lt;=$B411+$D$4,AP$9&gt;=$D411),$E411*HLOOKUP(AP$7-$B411+1,INPUTS!$D$63:$X$64,2,FALSE)/IF(AP$7=$B411,(13-MONTH($D411)),12),0)</f>
        <v>107.09364301575015</v>
      </c>
      <c r="AQ411" s="229">
        <f>IF(AND(AQ$7&lt;=$B411+$D$4,AQ$9&gt;=$D411),$E411*HLOOKUP(AQ$7-$B411+1,INPUTS!$D$63:$X$64,2,FALSE)/IF(AQ$7=$B411,(13-MONTH($D411)),12),0)</f>
        <v>99.053089682250118</v>
      </c>
      <c r="AR411" s="229">
        <f>IF(AND(AR$7&lt;=$B411+$D$4,AR$9&gt;=$D411),$E411*HLOOKUP(AR$7-$B411+1,INPUTS!$D$63:$X$64,2,FALSE)/IF(AR$7=$B411,(13-MONTH($D411)),12),0)</f>
        <v>99.053089682250118</v>
      </c>
      <c r="AS411" s="229">
        <f>IF(AND(AS$7&lt;=$B411+$D$4,AS$9&gt;=$D411),$E411*HLOOKUP(AS$7-$B411+1,INPUTS!$D$63:$X$64,2,FALSE)/IF(AS$7=$B411,(13-MONTH($D411)),12),0)</f>
        <v>99.053089682250118</v>
      </c>
      <c r="AT411" s="229">
        <f>IF(AND(AT$7&lt;=$B411+$D$4,AT$9&gt;=$D411),$E411*HLOOKUP(AT$7-$B411+1,INPUTS!$D$63:$X$64,2,FALSE)/IF(AT$7=$B411,(13-MONTH($D411)),12),0)</f>
        <v>99.053089682250118</v>
      </c>
      <c r="AU411" s="229">
        <f>IF(AND(AU$7&lt;=$B411+$D$4,AU$9&gt;=$D411),$E411*HLOOKUP(AU$7-$B411+1,INPUTS!$D$63:$X$64,2,FALSE)/IF(AU$7=$B411,(13-MONTH($D411)),12),0)</f>
        <v>99.053089682250118</v>
      </c>
      <c r="AV411" s="229">
        <f>IF(AND(AV$7&lt;=$B411+$D$4,AV$9&gt;=$D411),$E411*HLOOKUP(AV$7-$B411+1,INPUTS!$D$63:$X$64,2,FALSE)/IF(AV$7=$B411,(13-MONTH($D411)),12),0)</f>
        <v>99.053089682250118</v>
      </c>
      <c r="AW411" s="229">
        <f>IF(AND(AW$7&lt;=$B411+$D$4,AW$9&gt;=$D411),$E411*HLOOKUP(AW$7-$B411+1,INPUTS!$D$63:$X$64,2,FALSE)/IF(AW$7=$B411,(13-MONTH($D411)),12),0)</f>
        <v>99.053089682250118</v>
      </c>
      <c r="AX411" s="229">
        <f>IF(AND(AX$7&lt;=$B411+$D$4,AX$9&gt;=$D411),$E411*HLOOKUP(AX$7-$B411+1,INPUTS!$D$63:$X$64,2,FALSE)/IF(AX$7=$B411,(13-MONTH($D411)),12),0)</f>
        <v>99.053089682250118</v>
      </c>
      <c r="AY411" s="229">
        <f>IF(AND(AY$7&lt;=$B411+$D$4,AY$9&gt;=$D411),$E411*HLOOKUP(AY$7-$B411+1,INPUTS!$D$63:$X$64,2,FALSE)/IF(AY$7=$B411,(13-MONTH($D411)),12),0)</f>
        <v>99.053089682250118</v>
      </c>
      <c r="AZ411" s="229">
        <f>IF(AND(AZ$7&lt;=$B411+$D$4,AZ$9&gt;=$D411),$E411*HLOOKUP(AZ$7-$B411+1,INPUTS!$D$63:$X$64,2,FALSE)/IF(AZ$7=$B411,(13-MONTH($D411)),12),0)</f>
        <v>99.053089682250118</v>
      </c>
      <c r="BA411" s="229">
        <f>IF(AND(BA$7&lt;=$B411+$D$4,BA$9&gt;=$D411),$E411*HLOOKUP(BA$7-$B411+1,INPUTS!$D$63:$X$64,2,FALSE)/IF(BA$7=$B411,(13-MONTH($D411)),12),0)</f>
        <v>99.053089682250118</v>
      </c>
      <c r="BB411" s="229">
        <f>IF(AND(BB$7&lt;=$B411+$D$4,BB$9&gt;=$D411),$E411*HLOOKUP(BB$7-$B411+1,INPUTS!$D$63:$X$64,2,FALSE)/IF(BB$7=$B411,(13-MONTH($D411)),12),0)</f>
        <v>99.053089682250118</v>
      </c>
      <c r="BC411" s="229">
        <f>IF(AND(BC$7&lt;=$B411+$D$4,BC$9&gt;=$D411),$E411*HLOOKUP(BC$7-$B411+1,INPUTS!$D$63:$X$64,2,FALSE)/IF(BC$7=$B411,(13-MONTH($D411)),12),0)</f>
        <v>91.635605057250118</v>
      </c>
      <c r="BD411" s="229">
        <f>IF(AND(BD$7&lt;=$B411+$D$4,BD$9&gt;=$D411),$E411*HLOOKUP(BD$7-$B411+1,INPUTS!$D$63:$X$64,2,FALSE)/IF(BD$7=$B411,(13-MONTH($D411)),12),0)</f>
        <v>91.635605057250118</v>
      </c>
      <c r="BE411" s="229">
        <f>IF(AND(BE$7&lt;=$B411+$D$4,BE$9&gt;=$D411),$E411*HLOOKUP(BE$7-$B411+1,INPUTS!$D$63:$X$64,2,FALSE)/IF(BE$7=$B411,(13-MONTH($D411)),12),0)</f>
        <v>91.635605057250118</v>
      </c>
      <c r="BF411" s="229">
        <f>IF(AND(BF$7&lt;=$B411+$D$4,BF$9&gt;=$D411),$E411*HLOOKUP(BF$7-$B411+1,INPUTS!$D$63:$X$64,2,FALSE)/IF(BF$7=$B411,(13-MONTH($D411)),12),0)</f>
        <v>91.635605057250118</v>
      </c>
      <c r="BG411" s="229">
        <f>IF(AND(BG$7&lt;=$B411+$D$4,BG$9&gt;=$D411),$E411*HLOOKUP(BG$7-$B411+1,INPUTS!$D$63:$X$64,2,FALSE)/IF(BG$7=$B411,(13-MONTH($D411)),12),0)</f>
        <v>91.635605057250118</v>
      </c>
      <c r="BH411" s="229">
        <f>IF(AND(BH$7&lt;=$B411+$D$4,BH$9&gt;=$D411),$E411*HLOOKUP(BH$7-$B411+1,INPUTS!$D$63:$X$64,2,FALSE)/IF(BH$7=$B411,(13-MONTH($D411)),12),0)</f>
        <v>91.635605057250118</v>
      </c>
      <c r="BI411" s="229">
        <f>IF(AND(BI$7&lt;=$B411+$D$4,BI$9&gt;=$D411),$E411*HLOOKUP(BI$7-$B411+1,INPUTS!$D$63:$X$64,2,FALSE)/IF(BI$7=$B411,(13-MONTH($D411)),12),0)</f>
        <v>91.635605057250118</v>
      </c>
      <c r="BJ411" s="229">
        <f>IF(AND(BJ$7&lt;=$B411+$D$4,BJ$9&gt;=$D411),$E411*HLOOKUP(BJ$7-$B411+1,INPUTS!$D$63:$X$64,2,FALSE)/IF(BJ$7=$B411,(13-MONTH($D411)),12),0)</f>
        <v>91.635605057250118</v>
      </c>
      <c r="BK411" s="229">
        <f>IF(AND(BK$7&lt;=$B411+$D$4,BK$9&gt;=$D411),$E411*HLOOKUP(BK$7-$B411+1,INPUTS!$D$63:$X$64,2,FALSE)/IF(BK$7=$B411,(13-MONTH($D411)),12),0)</f>
        <v>91.635605057250118</v>
      </c>
      <c r="BL411" s="229">
        <f>IF(AND(BL$7&lt;=$B411+$D$4,BL$9&gt;=$D411),$E411*HLOOKUP(BL$7-$B411+1,INPUTS!$D$63:$X$64,2,FALSE)/IF(BL$7=$B411,(13-MONTH($D411)),12),0)</f>
        <v>91.635605057250118</v>
      </c>
      <c r="BM411" s="229">
        <f>IF(AND(BM$7&lt;=$B411+$D$4,BM$9&gt;=$D411),$E411*HLOOKUP(BM$7-$B411+1,INPUTS!$D$63:$X$64,2,FALSE)/IF(BM$7=$B411,(13-MONTH($D411)),12),0)</f>
        <v>91.635605057250118</v>
      </c>
      <c r="BN411" s="229">
        <f>IF(AND(BN$7&lt;=$B411+$D$4,BN$9&gt;=$D411),$E411*HLOOKUP(BN$7-$B411+1,INPUTS!$D$63:$X$64,2,FALSE)/IF(BN$7=$B411,(13-MONTH($D411)),12),0)</f>
        <v>91.635605057250118</v>
      </c>
      <c r="BO411" s="229">
        <f>IF(AND(BO$7&lt;=$B411+$D$4,BO$9&gt;=$D411),$E411*HLOOKUP(BO$7-$B411+1,INPUTS!$D$63:$X$64,2,FALSE)/IF(BO$7=$B411,(13-MONTH($D411)),12),0)</f>
        <v>84.752179325250111</v>
      </c>
      <c r="BP411" s="229">
        <f>IF(AND(BP$7&lt;=$B411+$D$4,BP$9&gt;=$D411),$E411*HLOOKUP(BP$7-$B411+1,INPUTS!$D$63:$X$64,2,FALSE)/IF(BP$7=$B411,(13-MONTH($D411)),12),0)</f>
        <v>84.752179325250111</v>
      </c>
      <c r="BQ411" s="229">
        <f>IF(AND(BQ$7&lt;=$B411+$D$4,BQ$9&gt;=$D411),$E411*HLOOKUP(BQ$7-$B411+1,INPUTS!$D$63:$X$64,2,FALSE)/IF(BQ$7=$B411,(13-MONTH($D411)),12),0)</f>
        <v>84.752179325250111</v>
      </c>
      <c r="BR411" s="229">
        <f>IF(AND(BR$7&lt;=$B411+$D$4,BR$9&gt;=$D411),$E411*HLOOKUP(BR$7-$B411+1,INPUTS!$D$63:$X$64,2,FALSE)/IF(BR$7=$B411,(13-MONTH($D411)),12),0)</f>
        <v>84.752179325250111</v>
      </c>
      <c r="BS411" s="229">
        <f>IF(AND(BS$7&lt;=$B411+$D$4,BS$9&gt;=$D411),$E411*HLOOKUP(BS$7-$B411+1,INPUTS!$D$63:$X$64,2,FALSE)/IF(BS$7=$B411,(13-MONTH($D411)),12),0)</f>
        <v>84.752179325250111</v>
      </c>
      <c r="BT411" s="229">
        <f>IF(AND(BT$7&lt;=$B411+$D$4,BT$9&gt;=$D411),$E411*HLOOKUP(BT$7-$B411+1,INPUTS!$D$63:$X$64,2,FALSE)/IF(BT$7=$B411,(13-MONTH($D411)),12),0)</f>
        <v>84.752179325250111</v>
      </c>
      <c r="BU411" s="229">
        <f>IF(AND(BU$7&lt;=$B411+$D$4,BU$9&gt;=$D411),$E411*HLOOKUP(BU$7-$B411+1,INPUTS!$D$63:$X$64,2,FALSE)/IF(BU$7=$B411,(13-MONTH($D411)),12),0)</f>
        <v>84.752179325250111</v>
      </c>
      <c r="BV411" s="229">
        <f>IF(AND(BV$7&lt;=$B411+$D$4,BV$9&gt;=$D411),$E411*HLOOKUP(BV$7-$B411+1,INPUTS!$D$63:$X$64,2,FALSE)/IF(BV$7=$B411,(13-MONTH($D411)),12),0)</f>
        <v>84.752179325250111</v>
      </c>
      <c r="BW411" s="229">
        <f>IF(AND(BW$7&lt;=$B411+$D$4,BW$9&gt;=$D411),$E411*HLOOKUP(BW$7-$B411+1,INPUTS!$D$63:$X$64,2,FALSE)/IF(BW$7=$B411,(13-MONTH($D411)),12),0)</f>
        <v>84.752179325250111</v>
      </c>
      <c r="BX411" s="229">
        <f>IF(AND(BX$7&lt;=$B411+$D$4,BX$9&gt;=$D411),$E411*HLOOKUP(BX$7-$B411+1,INPUTS!$D$63:$X$64,2,FALSE)/IF(BX$7=$B411,(13-MONTH($D411)),12),0)</f>
        <v>84.752179325250111</v>
      </c>
      <c r="BY411" s="229">
        <f>IF(AND(BY$7&lt;=$B411+$D$4,BY$9&gt;=$D411),$E411*HLOOKUP(BY$7-$B411+1,INPUTS!$D$63:$X$64,2,FALSE)/IF(BY$7=$B411,(13-MONTH($D411)),12),0)</f>
        <v>84.752179325250111</v>
      </c>
      <c r="BZ411" s="229">
        <f>IF(AND(BZ$7&lt;=$B411+$D$4,BZ$9&gt;=$D411),$E411*HLOOKUP(BZ$7-$B411+1,INPUTS!$D$63:$X$64,2,FALSE)/IF(BZ$7=$B411,(13-MONTH($D411)),12),0)</f>
        <v>84.752179325250111</v>
      </c>
    </row>
    <row r="412" spans="1:78" x14ac:dyDescent="0.2">
      <c r="A412" s="7" t="str">
        <f t="shared" si="363"/>
        <v>Roll-in 4</v>
      </c>
      <c r="B412" s="7">
        <f t="shared" si="364"/>
        <v>2020</v>
      </c>
      <c r="C412" s="7">
        <f t="shared" si="367"/>
        <v>21</v>
      </c>
      <c r="D412" s="165">
        <f t="shared" si="365"/>
        <v>44104</v>
      </c>
      <c r="E412" s="68">
        <f t="shared" si="366"/>
        <v>11414.623889999986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107.01209896874987</v>
      </c>
      <c r="AB412" s="229">
        <f>IF(AND(AB$7&lt;=$B412+$D$4,AB$9&gt;=$D412),$E412*HLOOKUP(AB$7-$B412+1,INPUTS!$D$63:$X$64,2,FALSE)/IF(AB$7=$B412,(13-MONTH($D412)),12),0)</f>
        <v>107.01209896874987</v>
      </c>
      <c r="AC412" s="229">
        <f>IF(AND(AC$7&lt;=$B412+$D$4,AC$9&gt;=$D412),$E412*HLOOKUP(AC$7-$B412+1,INPUTS!$D$63:$X$64,2,FALSE)/IF(AC$7=$B412,(13-MONTH($D412)),12),0)</f>
        <v>107.01209896874987</v>
      </c>
      <c r="AD412" s="229">
        <f>IF(AND(AD$7&lt;=$B412+$D$4,AD$9&gt;=$D412),$E412*HLOOKUP(AD$7-$B412+1,INPUTS!$D$63:$X$64,2,FALSE)/IF(AD$7=$B412,(13-MONTH($D412)),12),0)</f>
        <v>107.01209896874987</v>
      </c>
      <c r="AE412" s="229">
        <f>IF(AND(AE$7&lt;=$B412+$D$4,AE$9&gt;=$D412),$E412*HLOOKUP(AE$7-$B412+1,INPUTS!$D$63:$X$64,2,FALSE)/IF(AE$7=$B412,(13-MONTH($D412)),12),0)</f>
        <v>68.668474884924919</v>
      </c>
      <c r="AF412" s="229">
        <f>IF(AND(AF$7&lt;=$B412+$D$4,AF$9&gt;=$D412),$E412*HLOOKUP(AF$7-$B412+1,INPUTS!$D$63:$X$64,2,FALSE)/IF(AF$7=$B412,(13-MONTH($D412)),12),0)</f>
        <v>68.668474884924919</v>
      </c>
      <c r="AG412" s="229">
        <f>IF(AND(AG$7&lt;=$B412+$D$4,AG$9&gt;=$D412),$E412*HLOOKUP(AG$7-$B412+1,INPUTS!$D$63:$X$64,2,FALSE)/IF(AG$7=$B412,(13-MONTH($D412)),12),0)</f>
        <v>68.668474884924919</v>
      </c>
      <c r="AH412" s="229">
        <f>IF(AND(AH$7&lt;=$B412+$D$4,AH$9&gt;=$D412),$E412*HLOOKUP(AH$7-$B412+1,INPUTS!$D$63:$X$64,2,FALSE)/IF(AH$7=$B412,(13-MONTH($D412)),12),0)</f>
        <v>68.668474884924919</v>
      </c>
      <c r="AI412" s="229">
        <f>IF(AND(AI$7&lt;=$B412+$D$4,AI$9&gt;=$D412),$E412*HLOOKUP(AI$7-$B412+1,INPUTS!$D$63:$X$64,2,FALSE)/IF(AI$7=$B412,(13-MONTH($D412)),12),0)</f>
        <v>68.668474884924919</v>
      </c>
      <c r="AJ412" s="229">
        <f>IF(AND(AJ$7&lt;=$B412+$D$4,AJ$9&gt;=$D412),$E412*HLOOKUP(AJ$7-$B412+1,INPUTS!$D$63:$X$64,2,FALSE)/IF(AJ$7=$B412,(13-MONTH($D412)),12),0)</f>
        <v>68.668474884924919</v>
      </c>
      <c r="AK412" s="229">
        <f>IF(AND(AK$7&lt;=$B412+$D$4,AK$9&gt;=$D412),$E412*HLOOKUP(AK$7-$B412+1,INPUTS!$D$63:$X$64,2,FALSE)/IF(AK$7=$B412,(13-MONTH($D412)),12),0)</f>
        <v>68.668474884924919</v>
      </c>
      <c r="AL412" s="229">
        <f>IF(AND(AL$7&lt;=$B412+$D$4,AL$9&gt;=$D412),$E412*HLOOKUP(AL$7-$B412+1,INPUTS!$D$63:$X$64,2,FALSE)/IF(AL$7=$B412,(13-MONTH($D412)),12),0)</f>
        <v>68.668474884924919</v>
      </c>
      <c r="AM412" s="229">
        <f>IF(AND(AM$7&lt;=$B412+$D$4,AM$9&gt;=$D412),$E412*HLOOKUP(AM$7-$B412+1,INPUTS!$D$63:$X$64,2,FALSE)/IF(AM$7=$B412,(13-MONTH($D412)),12),0)</f>
        <v>68.668474884924919</v>
      </c>
      <c r="AN412" s="229">
        <f>IF(AND(AN$7&lt;=$B412+$D$4,AN$9&gt;=$D412),$E412*HLOOKUP(AN$7-$B412+1,INPUTS!$D$63:$X$64,2,FALSE)/IF(AN$7=$B412,(13-MONTH($D412)),12),0)</f>
        <v>68.668474884924919</v>
      </c>
      <c r="AO412" s="229">
        <f>IF(AND(AO$7&lt;=$B412+$D$4,AO$9&gt;=$D412),$E412*HLOOKUP(AO$7-$B412+1,INPUTS!$D$63:$X$64,2,FALSE)/IF(AO$7=$B412,(13-MONTH($D412)),12),0)</f>
        <v>68.668474884924919</v>
      </c>
      <c r="AP412" s="229">
        <f>IF(AND(AP$7&lt;=$B412+$D$4,AP$9&gt;=$D412),$E412*HLOOKUP(AP$7-$B412+1,INPUTS!$D$63:$X$64,2,FALSE)/IF(AP$7=$B412,(13-MONTH($D412)),12),0)</f>
        <v>68.668474884924919</v>
      </c>
      <c r="AQ412" s="229">
        <f>IF(AND(AQ$7&lt;=$B412+$D$4,AQ$9&gt;=$D412),$E412*HLOOKUP(AQ$7-$B412+1,INPUTS!$D$63:$X$64,2,FALSE)/IF(AQ$7=$B412,(13-MONTH($D412)),12),0)</f>
        <v>63.512869761274921</v>
      </c>
      <c r="AR412" s="229">
        <f>IF(AND(AR$7&lt;=$B412+$D$4,AR$9&gt;=$D412),$E412*HLOOKUP(AR$7-$B412+1,INPUTS!$D$63:$X$64,2,FALSE)/IF(AR$7=$B412,(13-MONTH($D412)),12),0)</f>
        <v>63.512869761274921</v>
      </c>
      <c r="AS412" s="229">
        <f>IF(AND(AS$7&lt;=$B412+$D$4,AS$9&gt;=$D412),$E412*HLOOKUP(AS$7-$B412+1,INPUTS!$D$63:$X$64,2,FALSE)/IF(AS$7=$B412,(13-MONTH($D412)),12),0)</f>
        <v>63.512869761274921</v>
      </c>
      <c r="AT412" s="229">
        <f>IF(AND(AT$7&lt;=$B412+$D$4,AT$9&gt;=$D412),$E412*HLOOKUP(AT$7-$B412+1,INPUTS!$D$63:$X$64,2,FALSE)/IF(AT$7=$B412,(13-MONTH($D412)),12),0)</f>
        <v>63.512869761274921</v>
      </c>
      <c r="AU412" s="229">
        <f>IF(AND(AU$7&lt;=$B412+$D$4,AU$9&gt;=$D412),$E412*HLOOKUP(AU$7-$B412+1,INPUTS!$D$63:$X$64,2,FALSE)/IF(AU$7=$B412,(13-MONTH($D412)),12),0)</f>
        <v>63.512869761274921</v>
      </c>
      <c r="AV412" s="229">
        <f>IF(AND(AV$7&lt;=$B412+$D$4,AV$9&gt;=$D412),$E412*HLOOKUP(AV$7-$B412+1,INPUTS!$D$63:$X$64,2,FALSE)/IF(AV$7=$B412,(13-MONTH($D412)),12),0)</f>
        <v>63.512869761274921</v>
      </c>
      <c r="AW412" s="229">
        <f>IF(AND(AW$7&lt;=$B412+$D$4,AW$9&gt;=$D412),$E412*HLOOKUP(AW$7-$B412+1,INPUTS!$D$63:$X$64,2,FALSE)/IF(AW$7=$B412,(13-MONTH($D412)),12),0)</f>
        <v>63.512869761274921</v>
      </c>
      <c r="AX412" s="229">
        <f>IF(AND(AX$7&lt;=$B412+$D$4,AX$9&gt;=$D412),$E412*HLOOKUP(AX$7-$B412+1,INPUTS!$D$63:$X$64,2,FALSE)/IF(AX$7=$B412,(13-MONTH($D412)),12),0)</f>
        <v>63.512869761274921</v>
      </c>
      <c r="AY412" s="229">
        <f>IF(AND(AY$7&lt;=$B412+$D$4,AY$9&gt;=$D412),$E412*HLOOKUP(AY$7-$B412+1,INPUTS!$D$63:$X$64,2,FALSE)/IF(AY$7=$B412,(13-MONTH($D412)),12),0)</f>
        <v>63.512869761274921</v>
      </c>
      <c r="AZ412" s="229">
        <f>IF(AND(AZ$7&lt;=$B412+$D$4,AZ$9&gt;=$D412),$E412*HLOOKUP(AZ$7-$B412+1,INPUTS!$D$63:$X$64,2,FALSE)/IF(AZ$7=$B412,(13-MONTH($D412)),12),0)</f>
        <v>63.512869761274921</v>
      </c>
      <c r="BA412" s="229">
        <f>IF(AND(BA$7&lt;=$B412+$D$4,BA$9&gt;=$D412),$E412*HLOOKUP(BA$7-$B412+1,INPUTS!$D$63:$X$64,2,FALSE)/IF(BA$7=$B412,(13-MONTH($D412)),12),0)</f>
        <v>63.512869761274921</v>
      </c>
      <c r="BB412" s="229">
        <f>IF(AND(BB$7&lt;=$B412+$D$4,BB$9&gt;=$D412),$E412*HLOOKUP(BB$7-$B412+1,INPUTS!$D$63:$X$64,2,FALSE)/IF(BB$7=$B412,(13-MONTH($D412)),12),0)</f>
        <v>63.512869761274921</v>
      </c>
      <c r="BC412" s="229">
        <f>IF(AND(BC$7&lt;=$B412+$D$4,BC$9&gt;=$D412),$E412*HLOOKUP(BC$7-$B412+1,INPUTS!$D$63:$X$64,2,FALSE)/IF(BC$7=$B412,(13-MONTH($D412)),12),0)</f>
        <v>58.756776473774927</v>
      </c>
      <c r="BD412" s="229">
        <f>IF(AND(BD$7&lt;=$B412+$D$4,BD$9&gt;=$D412),$E412*HLOOKUP(BD$7-$B412+1,INPUTS!$D$63:$X$64,2,FALSE)/IF(BD$7=$B412,(13-MONTH($D412)),12),0)</f>
        <v>58.756776473774927</v>
      </c>
      <c r="BE412" s="229">
        <f>IF(AND(BE$7&lt;=$B412+$D$4,BE$9&gt;=$D412),$E412*HLOOKUP(BE$7-$B412+1,INPUTS!$D$63:$X$64,2,FALSE)/IF(BE$7=$B412,(13-MONTH($D412)),12),0)</f>
        <v>58.756776473774927</v>
      </c>
      <c r="BF412" s="229">
        <f>IF(AND(BF$7&lt;=$B412+$D$4,BF$9&gt;=$D412),$E412*HLOOKUP(BF$7-$B412+1,INPUTS!$D$63:$X$64,2,FALSE)/IF(BF$7=$B412,(13-MONTH($D412)),12),0)</f>
        <v>58.756776473774927</v>
      </c>
      <c r="BG412" s="229">
        <f>IF(AND(BG$7&lt;=$B412+$D$4,BG$9&gt;=$D412),$E412*HLOOKUP(BG$7-$B412+1,INPUTS!$D$63:$X$64,2,FALSE)/IF(BG$7=$B412,(13-MONTH($D412)),12),0)</f>
        <v>58.756776473774927</v>
      </c>
      <c r="BH412" s="229">
        <f>IF(AND(BH$7&lt;=$B412+$D$4,BH$9&gt;=$D412),$E412*HLOOKUP(BH$7-$B412+1,INPUTS!$D$63:$X$64,2,FALSE)/IF(BH$7=$B412,(13-MONTH($D412)),12),0)</f>
        <v>58.756776473774927</v>
      </c>
      <c r="BI412" s="229">
        <f>IF(AND(BI$7&lt;=$B412+$D$4,BI$9&gt;=$D412),$E412*HLOOKUP(BI$7-$B412+1,INPUTS!$D$63:$X$64,2,FALSE)/IF(BI$7=$B412,(13-MONTH($D412)),12),0)</f>
        <v>58.756776473774927</v>
      </c>
      <c r="BJ412" s="229">
        <f>IF(AND(BJ$7&lt;=$B412+$D$4,BJ$9&gt;=$D412),$E412*HLOOKUP(BJ$7-$B412+1,INPUTS!$D$63:$X$64,2,FALSE)/IF(BJ$7=$B412,(13-MONTH($D412)),12),0)</f>
        <v>58.756776473774927</v>
      </c>
      <c r="BK412" s="229">
        <f>IF(AND(BK$7&lt;=$B412+$D$4,BK$9&gt;=$D412),$E412*HLOOKUP(BK$7-$B412+1,INPUTS!$D$63:$X$64,2,FALSE)/IF(BK$7=$B412,(13-MONTH($D412)),12),0)</f>
        <v>58.756776473774927</v>
      </c>
      <c r="BL412" s="229">
        <f>IF(AND(BL$7&lt;=$B412+$D$4,BL$9&gt;=$D412),$E412*HLOOKUP(BL$7-$B412+1,INPUTS!$D$63:$X$64,2,FALSE)/IF(BL$7=$B412,(13-MONTH($D412)),12),0)</f>
        <v>58.756776473774927</v>
      </c>
      <c r="BM412" s="229">
        <f>IF(AND(BM$7&lt;=$B412+$D$4,BM$9&gt;=$D412),$E412*HLOOKUP(BM$7-$B412+1,INPUTS!$D$63:$X$64,2,FALSE)/IF(BM$7=$B412,(13-MONTH($D412)),12),0)</f>
        <v>58.756776473774927</v>
      </c>
      <c r="BN412" s="229">
        <f>IF(AND(BN$7&lt;=$B412+$D$4,BN$9&gt;=$D412),$E412*HLOOKUP(BN$7-$B412+1,INPUTS!$D$63:$X$64,2,FALSE)/IF(BN$7=$B412,(13-MONTH($D412)),12),0)</f>
        <v>58.756776473774927</v>
      </c>
      <c r="BO412" s="229">
        <f>IF(AND(BO$7&lt;=$B412+$D$4,BO$9&gt;=$D412),$E412*HLOOKUP(BO$7-$B412+1,INPUTS!$D$63:$X$64,2,FALSE)/IF(BO$7=$B412,(13-MONTH($D412)),12),0)</f>
        <v>54.343121902974936</v>
      </c>
      <c r="BP412" s="229">
        <f>IF(AND(BP$7&lt;=$B412+$D$4,BP$9&gt;=$D412),$E412*HLOOKUP(BP$7-$B412+1,INPUTS!$D$63:$X$64,2,FALSE)/IF(BP$7=$B412,(13-MONTH($D412)),12),0)</f>
        <v>54.343121902974936</v>
      </c>
      <c r="BQ412" s="229">
        <f>IF(AND(BQ$7&lt;=$B412+$D$4,BQ$9&gt;=$D412),$E412*HLOOKUP(BQ$7-$B412+1,INPUTS!$D$63:$X$64,2,FALSE)/IF(BQ$7=$B412,(13-MONTH($D412)),12),0)</f>
        <v>54.343121902974936</v>
      </c>
      <c r="BR412" s="229">
        <f>IF(AND(BR$7&lt;=$B412+$D$4,BR$9&gt;=$D412),$E412*HLOOKUP(BR$7-$B412+1,INPUTS!$D$63:$X$64,2,FALSE)/IF(BR$7=$B412,(13-MONTH($D412)),12),0)</f>
        <v>54.343121902974936</v>
      </c>
      <c r="BS412" s="229">
        <f>IF(AND(BS$7&lt;=$B412+$D$4,BS$9&gt;=$D412),$E412*HLOOKUP(BS$7-$B412+1,INPUTS!$D$63:$X$64,2,FALSE)/IF(BS$7=$B412,(13-MONTH($D412)),12),0)</f>
        <v>54.343121902974936</v>
      </c>
      <c r="BT412" s="229">
        <f>IF(AND(BT$7&lt;=$B412+$D$4,BT$9&gt;=$D412),$E412*HLOOKUP(BT$7-$B412+1,INPUTS!$D$63:$X$64,2,FALSE)/IF(BT$7=$B412,(13-MONTH($D412)),12),0)</f>
        <v>54.343121902974936</v>
      </c>
      <c r="BU412" s="229">
        <f>IF(AND(BU$7&lt;=$B412+$D$4,BU$9&gt;=$D412),$E412*HLOOKUP(BU$7-$B412+1,INPUTS!$D$63:$X$64,2,FALSE)/IF(BU$7=$B412,(13-MONTH($D412)),12),0)</f>
        <v>54.343121902974936</v>
      </c>
      <c r="BV412" s="229">
        <f>IF(AND(BV$7&lt;=$B412+$D$4,BV$9&gt;=$D412),$E412*HLOOKUP(BV$7-$B412+1,INPUTS!$D$63:$X$64,2,FALSE)/IF(BV$7=$B412,(13-MONTH($D412)),12),0)</f>
        <v>54.343121902974936</v>
      </c>
      <c r="BW412" s="229">
        <f>IF(AND(BW$7&lt;=$B412+$D$4,BW$9&gt;=$D412),$E412*HLOOKUP(BW$7-$B412+1,INPUTS!$D$63:$X$64,2,FALSE)/IF(BW$7=$B412,(13-MONTH($D412)),12),0)</f>
        <v>54.343121902974936</v>
      </c>
      <c r="BX412" s="229">
        <f>IF(AND(BX$7&lt;=$B412+$D$4,BX$9&gt;=$D412),$E412*HLOOKUP(BX$7-$B412+1,INPUTS!$D$63:$X$64,2,FALSE)/IF(BX$7=$B412,(13-MONTH($D412)),12),0)</f>
        <v>54.343121902974936</v>
      </c>
      <c r="BY412" s="229">
        <f>IF(AND(BY$7&lt;=$B412+$D$4,BY$9&gt;=$D412),$E412*HLOOKUP(BY$7-$B412+1,INPUTS!$D$63:$X$64,2,FALSE)/IF(BY$7=$B412,(13-MONTH($D412)),12),0)</f>
        <v>54.343121902974936</v>
      </c>
      <c r="BZ412" s="229">
        <f>IF(AND(BZ$7&lt;=$B412+$D$4,BZ$9&gt;=$D412),$E412*HLOOKUP(BZ$7-$B412+1,INPUTS!$D$63:$X$64,2,FALSE)/IF(BZ$7=$B412,(13-MONTH($D412)),12),0)</f>
        <v>54.343121902974936</v>
      </c>
    </row>
    <row r="413" spans="1:78" x14ac:dyDescent="0.2">
      <c r="A413" s="7" t="str">
        <f t="shared" si="363"/>
        <v>Roll-in 4</v>
      </c>
      <c r="B413" s="7">
        <f t="shared" si="364"/>
        <v>2020</v>
      </c>
      <c r="C413" s="7">
        <f t="shared" si="367"/>
        <v>22</v>
      </c>
      <c r="D413" s="165">
        <f t="shared" si="365"/>
        <v>44135</v>
      </c>
      <c r="E413" s="68">
        <f t="shared" si="366"/>
        <v>33477.740139999987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418.47175174999984</v>
      </c>
      <c r="AC413" s="229">
        <f>IF(AND(AC$7&lt;=$B413+$D$4,AC$9&gt;=$D413),$E413*HLOOKUP(AC$7-$B413+1,INPUTS!$D$63:$X$64,2,FALSE)/IF(AC$7=$B413,(13-MONTH($D413)),12),0)</f>
        <v>418.47175174999984</v>
      </c>
      <c r="AD413" s="229">
        <f>IF(AND(AD$7&lt;=$B413+$D$4,AD$9&gt;=$D413),$E413*HLOOKUP(AD$7-$B413+1,INPUTS!$D$63:$X$64,2,FALSE)/IF(AD$7=$B413,(13-MONTH($D413)),12),0)</f>
        <v>418.47175174999984</v>
      </c>
      <c r="AE413" s="229">
        <f>IF(AND(AE$7&lt;=$B413+$D$4,AE$9&gt;=$D413),$E413*HLOOKUP(AE$7-$B413+1,INPUTS!$D$63:$X$64,2,FALSE)/IF(AE$7=$B413,(13-MONTH($D413)),12),0)</f>
        <v>201.39650505888326</v>
      </c>
      <c r="AF413" s="229">
        <f>IF(AND(AF$7&lt;=$B413+$D$4,AF$9&gt;=$D413),$E413*HLOOKUP(AF$7-$B413+1,INPUTS!$D$63:$X$64,2,FALSE)/IF(AF$7=$B413,(13-MONTH($D413)),12),0)</f>
        <v>201.39650505888326</v>
      </c>
      <c r="AG413" s="229">
        <f>IF(AND(AG$7&lt;=$B413+$D$4,AG$9&gt;=$D413),$E413*HLOOKUP(AG$7-$B413+1,INPUTS!$D$63:$X$64,2,FALSE)/IF(AG$7=$B413,(13-MONTH($D413)),12),0)</f>
        <v>201.39650505888326</v>
      </c>
      <c r="AH413" s="229">
        <f>IF(AND(AH$7&lt;=$B413+$D$4,AH$9&gt;=$D413),$E413*HLOOKUP(AH$7-$B413+1,INPUTS!$D$63:$X$64,2,FALSE)/IF(AH$7=$B413,(13-MONTH($D413)),12),0)</f>
        <v>201.39650505888326</v>
      </c>
      <c r="AI413" s="229">
        <f>IF(AND(AI$7&lt;=$B413+$D$4,AI$9&gt;=$D413),$E413*HLOOKUP(AI$7-$B413+1,INPUTS!$D$63:$X$64,2,FALSE)/IF(AI$7=$B413,(13-MONTH($D413)),12),0)</f>
        <v>201.39650505888326</v>
      </c>
      <c r="AJ413" s="229">
        <f>IF(AND(AJ$7&lt;=$B413+$D$4,AJ$9&gt;=$D413),$E413*HLOOKUP(AJ$7-$B413+1,INPUTS!$D$63:$X$64,2,FALSE)/IF(AJ$7=$B413,(13-MONTH($D413)),12),0)</f>
        <v>201.39650505888326</v>
      </c>
      <c r="AK413" s="229">
        <f>IF(AND(AK$7&lt;=$B413+$D$4,AK$9&gt;=$D413),$E413*HLOOKUP(AK$7-$B413+1,INPUTS!$D$63:$X$64,2,FALSE)/IF(AK$7=$B413,(13-MONTH($D413)),12),0)</f>
        <v>201.39650505888326</v>
      </c>
      <c r="AL413" s="229">
        <f>IF(AND(AL$7&lt;=$B413+$D$4,AL$9&gt;=$D413),$E413*HLOOKUP(AL$7-$B413+1,INPUTS!$D$63:$X$64,2,FALSE)/IF(AL$7=$B413,(13-MONTH($D413)),12),0)</f>
        <v>201.39650505888326</v>
      </c>
      <c r="AM413" s="229">
        <f>IF(AND(AM$7&lt;=$B413+$D$4,AM$9&gt;=$D413),$E413*HLOOKUP(AM$7-$B413+1,INPUTS!$D$63:$X$64,2,FALSE)/IF(AM$7=$B413,(13-MONTH($D413)),12),0)</f>
        <v>201.39650505888326</v>
      </c>
      <c r="AN413" s="229">
        <f>IF(AND(AN$7&lt;=$B413+$D$4,AN$9&gt;=$D413),$E413*HLOOKUP(AN$7-$B413+1,INPUTS!$D$63:$X$64,2,FALSE)/IF(AN$7=$B413,(13-MONTH($D413)),12),0)</f>
        <v>201.39650505888326</v>
      </c>
      <c r="AO413" s="229">
        <f>IF(AND(AO$7&lt;=$B413+$D$4,AO$9&gt;=$D413),$E413*HLOOKUP(AO$7-$B413+1,INPUTS!$D$63:$X$64,2,FALSE)/IF(AO$7=$B413,(13-MONTH($D413)),12),0)</f>
        <v>201.39650505888326</v>
      </c>
      <c r="AP413" s="229">
        <f>IF(AND(AP$7&lt;=$B413+$D$4,AP$9&gt;=$D413),$E413*HLOOKUP(AP$7-$B413+1,INPUTS!$D$63:$X$64,2,FALSE)/IF(AP$7=$B413,(13-MONTH($D413)),12),0)</f>
        <v>201.39650505888326</v>
      </c>
      <c r="AQ413" s="229">
        <f>IF(AND(AQ$7&lt;=$B413+$D$4,AQ$9&gt;=$D413),$E413*HLOOKUP(AQ$7-$B413+1,INPUTS!$D$63:$X$64,2,FALSE)/IF(AQ$7=$B413,(13-MONTH($D413)),12),0)</f>
        <v>186.2757257623166</v>
      </c>
      <c r="AR413" s="229">
        <f>IF(AND(AR$7&lt;=$B413+$D$4,AR$9&gt;=$D413),$E413*HLOOKUP(AR$7-$B413+1,INPUTS!$D$63:$X$64,2,FALSE)/IF(AR$7=$B413,(13-MONTH($D413)),12),0)</f>
        <v>186.2757257623166</v>
      </c>
      <c r="AS413" s="229">
        <f>IF(AND(AS$7&lt;=$B413+$D$4,AS$9&gt;=$D413),$E413*HLOOKUP(AS$7-$B413+1,INPUTS!$D$63:$X$64,2,FALSE)/IF(AS$7=$B413,(13-MONTH($D413)),12),0)</f>
        <v>186.2757257623166</v>
      </c>
      <c r="AT413" s="229">
        <f>IF(AND(AT$7&lt;=$B413+$D$4,AT$9&gt;=$D413),$E413*HLOOKUP(AT$7-$B413+1,INPUTS!$D$63:$X$64,2,FALSE)/IF(AT$7=$B413,(13-MONTH($D413)),12),0)</f>
        <v>186.2757257623166</v>
      </c>
      <c r="AU413" s="229">
        <f>IF(AND(AU$7&lt;=$B413+$D$4,AU$9&gt;=$D413),$E413*HLOOKUP(AU$7-$B413+1,INPUTS!$D$63:$X$64,2,FALSE)/IF(AU$7=$B413,(13-MONTH($D413)),12),0)</f>
        <v>186.2757257623166</v>
      </c>
      <c r="AV413" s="229">
        <f>IF(AND(AV$7&lt;=$B413+$D$4,AV$9&gt;=$D413),$E413*HLOOKUP(AV$7-$B413+1,INPUTS!$D$63:$X$64,2,FALSE)/IF(AV$7=$B413,(13-MONTH($D413)),12),0)</f>
        <v>186.2757257623166</v>
      </c>
      <c r="AW413" s="229">
        <f>IF(AND(AW$7&lt;=$B413+$D$4,AW$9&gt;=$D413),$E413*HLOOKUP(AW$7-$B413+1,INPUTS!$D$63:$X$64,2,FALSE)/IF(AW$7=$B413,(13-MONTH($D413)),12),0)</f>
        <v>186.2757257623166</v>
      </c>
      <c r="AX413" s="229">
        <f>IF(AND(AX$7&lt;=$B413+$D$4,AX$9&gt;=$D413),$E413*HLOOKUP(AX$7-$B413+1,INPUTS!$D$63:$X$64,2,FALSE)/IF(AX$7=$B413,(13-MONTH($D413)),12),0)</f>
        <v>186.2757257623166</v>
      </c>
      <c r="AY413" s="229">
        <f>IF(AND(AY$7&lt;=$B413+$D$4,AY$9&gt;=$D413),$E413*HLOOKUP(AY$7-$B413+1,INPUTS!$D$63:$X$64,2,FALSE)/IF(AY$7=$B413,(13-MONTH($D413)),12),0)</f>
        <v>186.2757257623166</v>
      </c>
      <c r="AZ413" s="229">
        <f>IF(AND(AZ$7&lt;=$B413+$D$4,AZ$9&gt;=$D413),$E413*HLOOKUP(AZ$7-$B413+1,INPUTS!$D$63:$X$64,2,FALSE)/IF(AZ$7=$B413,(13-MONTH($D413)),12),0)</f>
        <v>186.2757257623166</v>
      </c>
      <c r="BA413" s="229">
        <f>IF(AND(BA$7&lt;=$B413+$D$4,BA$9&gt;=$D413),$E413*HLOOKUP(BA$7-$B413+1,INPUTS!$D$63:$X$64,2,FALSE)/IF(BA$7=$B413,(13-MONTH($D413)),12),0)</f>
        <v>186.2757257623166</v>
      </c>
      <c r="BB413" s="229">
        <f>IF(AND(BB$7&lt;=$B413+$D$4,BB$9&gt;=$D413),$E413*HLOOKUP(BB$7-$B413+1,INPUTS!$D$63:$X$64,2,FALSE)/IF(BB$7=$B413,(13-MONTH($D413)),12),0)</f>
        <v>186.2757257623166</v>
      </c>
      <c r="BC413" s="229">
        <f>IF(AND(BC$7&lt;=$B413+$D$4,BC$9&gt;=$D413),$E413*HLOOKUP(BC$7-$B413+1,INPUTS!$D$63:$X$64,2,FALSE)/IF(BC$7=$B413,(13-MONTH($D413)),12),0)</f>
        <v>172.32666737064994</v>
      </c>
      <c r="BD413" s="229">
        <f>IF(AND(BD$7&lt;=$B413+$D$4,BD$9&gt;=$D413),$E413*HLOOKUP(BD$7-$B413+1,INPUTS!$D$63:$X$64,2,FALSE)/IF(BD$7=$B413,(13-MONTH($D413)),12),0)</f>
        <v>172.32666737064994</v>
      </c>
      <c r="BE413" s="229">
        <f>IF(AND(BE$7&lt;=$B413+$D$4,BE$9&gt;=$D413),$E413*HLOOKUP(BE$7-$B413+1,INPUTS!$D$63:$X$64,2,FALSE)/IF(BE$7=$B413,(13-MONTH($D413)),12),0)</f>
        <v>172.32666737064994</v>
      </c>
      <c r="BF413" s="229">
        <f>IF(AND(BF$7&lt;=$B413+$D$4,BF$9&gt;=$D413),$E413*HLOOKUP(BF$7-$B413+1,INPUTS!$D$63:$X$64,2,FALSE)/IF(BF$7=$B413,(13-MONTH($D413)),12),0)</f>
        <v>172.32666737064994</v>
      </c>
      <c r="BG413" s="229">
        <f>IF(AND(BG$7&lt;=$B413+$D$4,BG$9&gt;=$D413),$E413*HLOOKUP(BG$7-$B413+1,INPUTS!$D$63:$X$64,2,FALSE)/IF(BG$7=$B413,(13-MONTH($D413)),12),0)</f>
        <v>172.32666737064994</v>
      </c>
      <c r="BH413" s="229">
        <f>IF(AND(BH$7&lt;=$B413+$D$4,BH$9&gt;=$D413),$E413*HLOOKUP(BH$7-$B413+1,INPUTS!$D$63:$X$64,2,FALSE)/IF(BH$7=$B413,(13-MONTH($D413)),12),0)</f>
        <v>172.32666737064994</v>
      </c>
      <c r="BI413" s="229">
        <f>IF(AND(BI$7&lt;=$B413+$D$4,BI$9&gt;=$D413),$E413*HLOOKUP(BI$7-$B413+1,INPUTS!$D$63:$X$64,2,FALSE)/IF(BI$7=$B413,(13-MONTH($D413)),12),0)</f>
        <v>172.32666737064994</v>
      </c>
      <c r="BJ413" s="229">
        <f>IF(AND(BJ$7&lt;=$B413+$D$4,BJ$9&gt;=$D413),$E413*HLOOKUP(BJ$7-$B413+1,INPUTS!$D$63:$X$64,2,FALSE)/IF(BJ$7=$B413,(13-MONTH($D413)),12),0)</f>
        <v>172.32666737064994</v>
      </c>
      <c r="BK413" s="229">
        <f>IF(AND(BK$7&lt;=$B413+$D$4,BK$9&gt;=$D413),$E413*HLOOKUP(BK$7-$B413+1,INPUTS!$D$63:$X$64,2,FALSE)/IF(BK$7=$B413,(13-MONTH($D413)),12),0)</f>
        <v>172.32666737064994</v>
      </c>
      <c r="BL413" s="229">
        <f>IF(AND(BL$7&lt;=$B413+$D$4,BL$9&gt;=$D413),$E413*HLOOKUP(BL$7-$B413+1,INPUTS!$D$63:$X$64,2,FALSE)/IF(BL$7=$B413,(13-MONTH($D413)),12),0)</f>
        <v>172.32666737064994</v>
      </c>
      <c r="BM413" s="229">
        <f>IF(AND(BM$7&lt;=$B413+$D$4,BM$9&gt;=$D413),$E413*HLOOKUP(BM$7-$B413+1,INPUTS!$D$63:$X$64,2,FALSE)/IF(BM$7=$B413,(13-MONTH($D413)),12),0)</f>
        <v>172.32666737064994</v>
      </c>
      <c r="BN413" s="229">
        <f>IF(AND(BN$7&lt;=$B413+$D$4,BN$9&gt;=$D413),$E413*HLOOKUP(BN$7-$B413+1,INPUTS!$D$63:$X$64,2,FALSE)/IF(BN$7=$B413,(13-MONTH($D413)),12),0)</f>
        <v>172.32666737064994</v>
      </c>
      <c r="BO413" s="229">
        <f>IF(AND(BO$7&lt;=$B413+$D$4,BO$9&gt;=$D413),$E413*HLOOKUP(BO$7-$B413+1,INPUTS!$D$63:$X$64,2,FALSE)/IF(BO$7=$B413,(13-MONTH($D413)),12),0)</f>
        <v>159.38194118318327</v>
      </c>
      <c r="BP413" s="229">
        <f>IF(AND(BP$7&lt;=$B413+$D$4,BP$9&gt;=$D413),$E413*HLOOKUP(BP$7-$B413+1,INPUTS!$D$63:$X$64,2,FALSE)/IF(BP$7=$B413,(13-MONTH($D413)),12),0)</f>
        <v>159.38194118318327</v>
      </c>
      <c r="BQ413" s="229">
        <f>IF(AND(BQ$7&lt;=$B413+$D$4,BQ$9&gt;=$D413),$E413*HLOOKUP(BQ$7-$B413+1,INPUTS!$D$63:$X$64,2,FALSE)/IF(BQ$7=$B413,(13-MONTH($D413)),12),0)</f>
        <v>159.38194118318327</v>
      </c>
      <c r="BR413" s="229">
        <f>IF(AND(BR$7&lt;=$B413+$D$4,BR$9&gt;=$D413),$E413*HLOOKUP(BR$7-$B413+1,INPUTS!$D$63:$X$64,2,FALSE)/IF(BR$7=$B413,(13-MONTH($D413)),12),0)</f>
        <v>159.38194118318327</v>
      </c>
      <c r="BS413" s="229">
        <f>IF(AND(BS$7&lt;=$B413+$D$4,BS$9&gt;=$D413),$E413*HLOOKUP(BS$7-$B413+1,INPUTS!$D$63:$X$64,2,FALSE)/IF(BS$7=$B413,(13-MONTH($D413)),12),0)</f>
        <v>159.38194118318327</v>
      </c>
      <c r="BT413" s="229">
        <f>IF(AND(BT$7&lt;=$B413+$D$4,BT$9&gt;=$D413),$E413*HLOOKUP(BT$7-$B413+1,INPUTS!$D$63:$X$64,2,FALSE)/IF(BT$7=$B413,(13-MONTH($D413)),12),0)</f>
        <v>159.38194118318327</v>
      </c>
      <c r="BU413" s="229">
        <f>IF(AND(BU$7&lt;=$B413+$D$4,BU$9&gt;=$D413),$E413*HLOOKUP(BU$7-$B413+1,INPUTS!$D$63:$X$64,2,FALSE)/IF(BU$7=$B413,(13-MONTH($D413)),12),0)</f>
        <v>159.38194118318327</v>
      </c>
      <c r="BV413" s="229">
        <f>IF(AND(BV$7&lt;=$B413+$D$4,BV$9&gt;=$D413),$E413*HLOOKUP(BV$7-$B413+1,INPUTS!$D$63:$X$64,2,FALSE)/IF(BV$7=$B413,(13-MONTH($D413)),12),0)</f>
        <v>159.38194118318327</v>
      </c>
      <c r="BW413" s="229">
        <f>IF(AND(BW$7&lt;=$B413+$D$4,BW$9&gt;=$D413),$E413*HLOOKUP(BW$7-$B413+1,INPUTS!$D$63:$X$64,2,FALSE)/IF(BW$7=$B413,(13-MONTH($D413)),12),0)</f>
        <v>159.38194118318327</v>
      </c>
      <c r="BX413" s="229">
        <f>IF(AND(BX$7&lt;=$B413+$D$4,BX$9&gt;=$D413),$E413*HLOOKUP(BX$7-$B413+1,INPUTS!$D$63:$X$64,2,FALSE)/IF(BX$7=$B413,(13-MONTH($D413)),12),0)</f>
        <v>159.38194118318327</v>
      </c>
      <c r="BY413" s="229">
        <f>IF(AND(BY$7&lt;=$B413+$D$4,BY$9&gt;=$D413),$E413*HLOOKUP(BY$7-$B413+1,INPUTS!$D$63:$X$64,2,FALSE)/IF(BY$7=$B413,(13-MONTH($D413)),12),0)</f>
        <v>159.38194118318327</v>
      </c>
      <c r="BZ413" s="229">
        <f>IF(AND(BZ$7&lt;=$B413+$D$4,BZ$9&gt;=$D413),$E413*HLOOKUP(BZ$7-$B413+1,INPUTS!$D$63:$X$64,2,FALSE)/IF(BZ$7=$B413,(13-MONTH($D413)),12),0)</f>
        <v>159.38194118318327</v>
      </c>
    </row>
    <row r="414" spans="1:78" x14ac:dyDescent="0.2">
      <c r="A414" s="7" t="str">
        <f t="shared" si="363"/>
        <v>Roll-in 4</v>
      </c>
      <c r="B414" s="7">
        <f t="shared" si="364"/>
        <v>2020</v>
      </c>
      <c r="C414" s="7">
        <f t="shared" si="367"/>
        <v>23</v>
      </c>
      <c r="D414" s="165">
        <f t="shared" si="365"/>
        <v>44165</v>
      </c>
      <c r="E414" s="68">
        <f t="shared" si="366"/>
        <v>25117.587810000001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470.95477143749997</v>
      </c>
      <c r="AD414" s="229">
        <f>IF(AND(AD$7&lt;=$B414+$D$4,AD$9&gt;=$D414),$E414*HLOOKUP(AD$7-$B414+1,INPUTS!$D$63:$X$64,2,FALSE)/IF(AD$7=$B414,(13-MONTH($D414)),12),0)</f>
        <v>470.95477143749997</v>
      </c>
      <c r="AE414" s="229">
        <f>IF(AND(AE$7&lt;=$B414+$D$4,AE$9&gt;=$D414),$E414*HLOOKUP(AE$7-$B414+1,INPUTS!$D$63:$X$64,2,FALSE)/IF(AE$7=$B414,(13-MONTH($D414)),12),0)</f>
        <v>151.10322200032502</v>
      </c>
      <c r="AF414" s="229">
        <f>IF(AND(AF$7&lt;=$B414+$D$4,AF$9&gt;=$D414),$E414*HLOOKUP(AF$7-$B414+1,INPUTS!$D$63:$X$64,2,FALSE)/IF(AF$7=$B414,(13-MONTH($D414)),12),0)</f>
        <v>151.10322200032502</v>
      </c>
      <c r="AG414" s="229">
        <f>IF(AND(AG$7&lt;=$B414+$D$4,AG$9&gt;=$D414),$E414*HLOOKUP(AG$7-$B414+1,INPUTS!$D$63:$X$64,2,FALSE)/IF(AG$7=$B414,(13-MONTH($D414)),12),0)</f>
        <v>151.10322200032502</v>
      </c>
      <c r="AH414" s="229">
        <f>IF(AND(AH$7&lt;=$B414+$D$4,AH$9&gt;=$D414),$E414*HLOOKUP(AH$7-$B414+1,INPUTS!$D$63:$X$64,2,FALSE)/IF(AH$7=$B414,(13-MONTH($D414)),12),0)</f>
        <v>151.10322200032502</v>
      </c>
      <c r="AI414" s="229">
        <f>IF(AND(AI$7&lt;=$B414+$D$4,AI$9&gt;=$D414),$E414*HLOOKUP(AI$7-$B414+1,INPUTS!$D$63:$X$64,2,FALSE)/IF(AI$7=$B414,(13-MONTH($D414)),12),0)</f>
        <v>151.10322200032502</v>
      </c>
      <c r="AJ414" s="229">
        <f>IF(AND(AJ$7&lt;=$B414+$D$4,AJ$9&gt;=$D414),$E414*HLOOKUP(AJ$7-$B414+1,INPUTS!$D$63:$X$64,2,FALSE)/IF(AJ$7=$B414,(13-MONTH($D414)),12),0)</f>
        <v>151.10322200032502</v>
      </c>
      <c r="AK414" s="229">
        <f>IF(AND(AK$7&lt;=$B414+$D$4,AK$9&gt;=$D414),$E414*HLOOKUP(AK$7-$B414+1,INPUTS!$D$63:$X$64,2,FALSE)/IF(AK$7=$B414,(13-MONTH($D414)),12),0)</f>
        <v>151.10322200032502</v>
      </c>
      <c r="AL414" s="229">
        <f>IF(AND(AL$7&lt;=$B414+$D$4,AL$9&gt;=$D414),$E414*HLOOKUP(AL$7-$B414+1,INPUTS!$D$63:$X$64,2,FALSE)/IF(AL$7=$B414,(13-MONTH($D414)),12),0)</f>
        <v>151.10322200032502</v>
      </c>
      <c r="AM414" s="229">
        <f>IF(AND(AM$7&lt;=$B414+$D$4,AM$9&gt;=$D414),$E414*HLOOKUP(AM$7-$B414+1,INPUTS!$D$63:$X$64,2,FALSE)/IF(AM$7=$B414,(13-MONTH($D414)),12),0)</f>
        <v>151.10322200032502</v>
      </c>
      <c r="AN414" s="229">
        <f>IF(AND(AN$7&lt;=$B414+$D$4,AN$9&gt;=$D414),$E414*HLOOKUP(AN$7-$B414+1,INPUTS!$D$63:$X$64,2,FALSE)/IF(AN$7=$B414,(13-MONTH($D414)),12),0)</f>
        <v>151.10322200032502</v>
      </c>
      <c r="AO414" s="229">
        <f>IF(AND(AO$7&lt;=$B414+$D$4,AO$9&gt;=$D414),$E414*HLOOKUP(AO$7-$B414+1,INPUTS!$D$63:$X$64,2,FALSE)/IF(AO$7=$B414,(13-MONTH($D414)),12),0)</f>
        <v>151.10322200032502</v>
      </c>
      <c r="AP414" s="229">
        <f>IF(AND(AP$7&lt;=$B414+$D$4,AP$9&gt;=$D414),$E414*HLOOKUP(AP$7-$B414+1,INPUTS!$D$63:$X$64,2,FALSE)/IF(AP$7=$B414,(13-MONTH($D414)),12),0)</f>
        <v>151.10322200032502</v>
      </c>
      <c r="AQ414" s="229">
        <f>IF(AND(AQ$7&lt;=$B414+$D$4,AQ$9&gt;=$D414),$E414*HLOOKUP(AQ$7-$B414+1,INPUTS!$D$63:$X$64,2,FALSE)/IF(AQ$7=$B414,(13-MONTH($D414)),12),0)</f>
        <v>139.758444839475</v>
      </c>
      <c r="AR414" s="229">
        <f>IF(AND(AR$7&lt;=$B414+$D$4,AR$9&gt;=$D414),$E414*HLOOKUP(AR$7-$B414+1,INPUTS!$D$63:$X$64,2,FALSE)/IF(AR$7=$B414,(13-MONTH($D414)),12),0)</f>
        <v>139.758444839475</v>
      </c>
      <c r="AS414" s="229">
        <f>IF(AND(AS$7&lt;=$B414+$D$4,AS$9&gt;=$D414),$E414*HLOOKUP(AS$7-$B414+1,INPUTS!$D$63:$X$64,2,FALSE)/IF(AS$7=$B414,(13-MONTH($D414)),12),0)</f>
        <v>139.758444839475</v>
      </c>
      <c r="AT414" s="229">
        <f>IF(AND(AT$7&lt;=$B414+$D$4,AT$9&gt;=$D414),$E414*HLOOKUP(AT$7-$B414+1,INPUTS!$D$63:$X$64,2,FALSE)/IF(AT$7=$B414,(13-MONTH($D414)),12),0)</f>
        <v>139.758444839475</v>
      </c>
      <c r="AU414" s="229">
        <f>IF(AND(AU$7&lt;=$B414+$D$4,AU$9&gt;=$D414),$E414*HLOOKUP(AU$7-$B414+1,INPUTS!$D$63:$X$64,2,FALSE)/IF(AU$7=$B414,(13-MONTH($D414)),12),0)</f>
        <v>139.758444839475</v>
      </c>
      <c r="AV414" s="229">
        <f>IF(AND(AV$7&lt;=$B414+$D$4,AV$9&gt;=$D414),$E414*HLOOKUP(AV$7-$B414+1,INPUTS!$D$63:$X$64,2,FALSE)/IF(AV$7=$B414,(13-MONTH($D414)),12),0)</f>
        <v>139.758444839475</v>
      </c>
      <c r="AW414" s="229">
        <f>IF(AND(AW$7&lt;=$B414+$D$4,AW$9&gt;=$D414),$E414*HLOOKUP(AW$7-$B414+1,INPUTS!$D$63:$X$64,2,FALSE)/IF(AW$7=$B414,(13-MONTH($D414)),12),0)</f>
        <v>139.758444839475</v>
      </c>
      <c r="AX414" s="229">
        <f>IF(AND(AX$7&lt;=$B414+$D$4,AX$9&gt;=$D414),$E414*HLOOKUP(AX$7-$B414+1,INPUTS!$D$63:$X$64,2,FALSE)/IF(AX$7=$B414,(13-MONTH($D414)),12),0)</f>
        <v>139.758444839475</v>
      </c>
      <c r="AY414" s="229">
        <f>IF(AND(AY$7&lt;=$B414+$D$4,AY$9&gt;=$D414),$E414*HLOOKUP(AY$7-$B414+1,INPUTS!$D$63:$X$64,2,FALSE)/IF(AY$7=$B414,(13-MONTH($D414)),12),0)</f>
        <v>139.758444839475</v>
      </c>
      <c r="AZ414" s="229">
        <f>IF(AND(AZ$7&lt;=$B414+$D$4,AZ$9&gt;=$D414),$E414*HLOOKUP(AZ$7-$B414+1,INPUTS!$D$63:$X$64,2,FALSE)/IF(AZ$7=$B414,(13-MONTH($D414)),12),0)</f>
        <v>139.758444839475</v>
      </c>
      <c r="BA414" s="229">
        <f>IF(AND(BA$7&lt;=$B414+$D$4,BA$9&gt;=$D414),$E414*HLOOKUP(BA$7-$B414+1,INPUTS!$D$63:$X$64,2,FALSE)/IF(BA$7=$B414,(13-MONTH($D414)),12),0)</f>
        <v>139.758444839475</v>
      </c>
      <c r="BB414" s="229">
        <f>IF(AND(BB$7&lt;=$B414+$D$4,BB$9&gt;=$D414),$E414*HLOOKUP(BB$7-$B414+1,INPUTS!$D$63:$X$64,2,FALSE)/IF(BB$7=$B414,(13-MONTH($D414)),12),0)</f>
        <v>139.758444839475</v>
      </c>
      <c r="BC414" s="229">
        <f>IF(AND(BC$7&lt;=$B414+$D$4,BC$9&gt;=$D414),$E414*HLOOKUP(BC$7-$B414+1,INPUTS!$D$63:$X$64,2,FALSE)/IF(BC$7=$B414,(13-MONTH($D414)),12),0)</f>
        <v>129.29278325197501</v>
      </c>
      <c r="BD414" s="229">
        <f>IF(AND(BD$7&lt;=$B414+$D$4,BD$9&gt;=$D414),$E414*HLOOKUP(BD$7-$B414+1,INPUTS!$D$63:$X$64,2,FALSE)/IF(BD$7=$B414,(13-MONTH($D414)),12),0)</f>
        <v>129.29278325197501</v>
      </c>
      <c r="BE414" s="229">
        <f>IF(AND(BE$7&lt;=$B414+$D$4,BE$9&gt;=$D414),$E414*HLOOKUP(BE$7-$B414+1,INPUTS!$D$63:$X$64,2,FALSE)/IF(BE$7=$B414,(13-MONTH($D414)),12),0)</f>
        <v>129.29278325197501</v>
      </c>
      <c r="BF414" s="229">
        <f>IF(AND(BF$7&lt;=$B414+$D$4,BF$9&gt;=$D414),$E414*HLOOKUP(BF$7-$B414+1,INPUTS!$D$63:$X$64,2,FALSE)/IF(BF$7=$B414,(13-MONTH($D414)),12),0)</f>
        <v>129.29278325197501</v>
      </c>
      <c r="BG414" s="229">
        <f>IF(AND(BG$7&lt;=$B414+$D$4,BG$9&gt;=$D414),$E414*HLOOKUP(BG$7-$B414+1,INPUTS!$D$63:$X$64,2,FALSE)/IF(BG$7=$B414,(13-MONTH($D414)),12),0)</f>
        <v>129.29278325197501</v>
      </c>
      <c r="BH414" s="229">
        <f>IF(AND(BH$7&lt;=$B414+$D$4,BH$9&gt;=$D414),$E414*HLOOKUP(BH$7-$B414+1,INPUTS!$D$63:$X$64,2,FALSE)/IF(BH$7=$B414,(13-MONTH($D414)),12),0)</f>
        <v>129.29278325197501</v>
      </c>
      <c r="BI414" s="229">
        <f>IF(AND(BI$7&lt;=$B414+$D$4,BI$9&gt;=$D414),$E414*HLOOKUP(BI$7-$B414+1,INPUTS!$D$63:$X$64,2,FALSE)/IF(BI$7=$B414,(13-MONTH($D414)),12),0)</f>
        <v>129.29278325197501</v>
      </c>
      <c r="BJ414" s="229">
        <f>IF(AND(BJ$7&lt;=$B414+$D$4,BJ$9&gt;=$D414),$E414*HLOOKUP(BJ$7-$B414+1,INPUTS!$D$63:$X$64,2,FALSE)/IF(BJ$7=$B414,(13-MONTH($D414)),12),0)</f>
        <v>129.29278325197501</v>
      </c>
      <c r="BK414" s="229">
        <f>IF(AND(BK$7&lt;=$B414+$D$4,BK$9&gt;=$D414),$E414*HLOOKUP(BK$7-$B414+1,INPUTS!$D$63:$X$64,2,FALSE)/IF(BK$7=$B414,(13-MONTH($D414)),12),0)</f>
        <v>129.29278325197501</v>
      </c>
      <c r="BL414" s="229">
        <f>IF(AND(BL$7&lt;=$B414+$D$4,BL$9&gt;=$D414),$E414*HLOOKUP(BL$7-$B414+1,INPUTS!$D$63:$X$64,2,FALSE)/IF(BL$7=$B414,(13-MONTH($D414)),12),0)</f>
        <v>129.29278325197501</v>
      </c>
      <c r="BM414" s="229">
        <f>IF(AND(BM$7&lt;=$B414+$D$4,BM$9&gt;=$D414),$E414*HLOOKUP(BM$7-$B414+1,INPUTS!$D$63:$X$64,2,FALSE)/IF(BM$7=$B414,(13-MONTH($D414)),12),0)</f>
        <v>129.29278325197501</v>
      </c>
      <c r="BN414" s="229">
        <f>IF(AND(BN$7&lt;=$B414+$D$4,BN$9&gt;=$D414),$E414*HLOOKUP(BN$7-$B414+1,INPUTS!$D$63:$X$64,2,FALSE)/IF(BN$7=$B414,(13-MONTH($D414)),12),0)</f>
        <v>129.29278325197501</v>
      </c>
      <c r="BO414" s="229">
        <f>IF(AND(BO$7&lt;=$B414+$D$4,BO$9&gt;=$D414),$E414*HLOOKUP(BO$7-$B414+1,INPUTS!$D$63:$X$64,2,FALSE)/IF(BO$7=$B414,(13-MONTH($D414)),12),0)</f>
        <v>119.58064929877501</v>
      </c>
      <c r="BP414" s="229">
        <f>IF(AND(BP$7&lt;=$B414+$D$4,BP$9&gt;=$D414),$E414*HLOOKUP(BP$7-$B414+1,INPUTS!$D$63:$X$64,2,FALSE)/IF(BP$7=$B414,(13-MONTH($D414)),12),0)</f>
        <v>119.58064929877501</v>
      </c>
      <c r="BQ414" s="229">
        <f>IF(AND(BQ$7&lt;=$B414+$D$4,BQ$9&gt;=$D414),$E414*HLOOKUP(BQ$7-$B414+1,INPUTS!$D$63:$X$64,2,FALSE)/IF(BQ$7=$B414,(13-MONTH($D414)),12),0)</f>
        <v>119.58064929877501</v>
      </c>
      <c r="BR414" s="229">
        <f>IF(AND(BR$7&lt;=$B414+$D$4,BR$9&gt;=$D414),$E414*HLOOKUP(BR$7-$B414+1,INPUTS!$D$63:$X$64,2,FALSE)/IF(BR$7=$B414,(13-MONTH($D414)),12),0)</f>
        <v>119.58064929877501</v>
      </c>
      <c r="BS414" s="229">
        <f>IF(AND(BS$7&lt;=$B414+$D$4,BS$9&gt;=$D414),$E414*HLOOKUP(BS$7-$B414+1,INPUTS!$D$63:$X$64,2,FALSE)/IF(BS$7=$B414,(13-MONTH($D414)),12),0)</f>
        <v>119.58064929877501</v>
      </c>
      <c r="BT414" s="229">
        <f>IF(AND(BT$7&lt;=$B414+$D$4,BT$9&gt;=$D414),$E414*HLOOKUP(BT$7-$B414+1,INPUTS!$D$63:$X$64,2,FALSE)/IF(BT$7=$B414,(13-MONTH($D414)),12),0)</f>
        <v>119.58064929877501</v>
      </c>
      <c r="BU414" s="229">
        <f>IF(AND(BU$7&lt;=$B414+$D$4,BU$9&gt;=$D414),$E414*HLOOKUP(BU$7-$B414+1,INPUTS!$D$63:$X$64,2,FALSE)/IF(BU$7=$B414,(13-MONTH($D414)),12),0)</f>
        <v>119.58064929877501</v>
      </c>
      <c r="BV414" s="229">
        <f>IF(AND(BV$7&lt;=$B414+$D$4,BV$9&gt;=$D414),$E414*HLOOKUP(BV$7-$B414+1,INPUTS!$D$63:$X$64,2,FALSE)/IF(BV$7=$B414,(13-MONTH($D414)),12),0)</f>
        <v>119.58064929877501</v>
      </c>
      <c r="BW414" s="229">
        <f>IF(AND(BW$7&lt;=$B414+$D$4,BW$9&gt;=$D414),$E414*HLOOKUP(BW$7-$B414+1,INPUTS!$D$63:$X$64,2,FALSE)/IF(BW$7=$B414,(13-MONTH($D414)),12),0)</f>
        <v>119.58064929877501</v>
      </c>
      <c r="BX414" s="229">
        <f>IF(AND(BX$7&lt;=$B414+$D$4,BX$9&gt;=$D414),$E414*HLOOKUP(BX$7-$B414+1,INPUTS!$D$63:$X$64,2,FALSE)/IF(BX$7=$B414,(13-MONTH($D414)),12),0)</f>
        <v>119.58064929877501</v>
      </c>
      <c r="BY414" s="229">
        <f>IF(AND(BY$7&lt;=$B414+$D$4,BY$9&gt;=$D414),$E414*HLOOKUP(BY$7-$B414+1,INPUTS!$D$63:$X$64,2,FALSE)/IF(BY$7=$B414,(13-MONTH($D414)),12),0)</f>
        <v>119.58064929877501</v>
      </c>
      <c r="BZ414" s="229">
        <f>IF(AND(BZ$7&lt;=$B414+$D$4,BZ$9&gt;=$D414),$E414*HLOOKUP(BZ$7-$B414+1,INPUTS!$D$63:$X$64,2,FALSE)/IF(BZ$7=$B414,(13-MONTH($D414)),12),0)</f>
        <v>119.58064929877501</v>
      </c>
    </row>
    <row r="415" spans="1:78" x14ac:dyDescent="0.2">
      <c r="A415" s="7" t="str">
        <f t="shared" si="363"/>
        <v>Roll-in 4</v>
      </c>
      <c r="B415" s="7">
        <f t="shared" si="364"/>
        <v>2020</v>
      </c>
      <c r="C415" s="7">
        <f t="shared" si="367"/>
        <v>24</v>
      </c>
      <c r="D415" s="165">
        <f t="shared" si="365"/>
        <v>44196</v>
      </c>
      <c r="E415" s="68">
        <f t="shared" si="366"/>
        <v>22048.879579999983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826.8329842499993</v>
      </c>
      <c r="AE415" s="229">
        <f>IF(AND(AE$7&lt;=$B415+$D$4,AE$9&gt;=$D415),$E415*HLOOKUP(AE$7-$B415+1,INPUTS!$D$63:$X$64,2,FALSE)/IF(AE$7=$B415,(13-MONTH($D415)),12),0)</f>
        <v>132.64238474001658</v>
      </c>
      <c r="AF415" s="229">
        <f>IF(AND(AF$7&lt;=$B415+$D$4,AF$9&gt;=$D415),$E415*HLOOKUP(AF$7-$B415+1,INPUTS!$D$63:$X$64,2,FALSE)/IF(AF$7=$B415,(13-MONTH($D415)),12),0)</f>
        <v>132.64238474001658</v>
      </c>
      <c r="AG415" s="229">
        <f>IF(AND(AG$7&lt;=$B415+$D$4,AG$9&gt;=$D415),$E415*HLOOKUP(AG$7-$B415+1,INPUTS!$D$63:$X$64,2,FALSE)/IF(AG$7=$B415,(13-MONTH($D415)),12),0)</f>
        <v>132.64238474001658</v>
      </c>
      <c r="AH415" s="229">
        <f>IF(AND(AH$7&lt;=$B415+$D$4,AH$9&gt;=$D415),$E415*HLOOKUP(AH$7-$B415+1,INPUTS!$D$63:$X$64,2,FALSE)/IF(AH$7=$B415,(13-MONTH($D415)),12),0)</f>
        <v>132.64238474001658</v>
      </c>
      <c r="AI415" s="229">
        <f>IF(AND(AI$7&lt;=$B415+$D$4,AI$9&gt;=$D415),$E415*HLOOKUP(AI$7-$B415+1,INPUTS!$D$63:$X$64,2,FALSE)/IF(AI$7=$B415,(13-MONTH($D415)),12),0)</f>
        <v>132.64238474001658</v>
      </c>
      <c r="AJ415" s="229">
        <f>IF(AND(AJ$7&lt;=$B415+$D$4,AJ$9&gt;=$D415),$E415*HLOOKUP(AJ$7-$B415+1,INPUTS!$D$63:$X$64,2,FALSE)/IF(AJ$7=$B415,(13-MONTH($D415)),12),0)</f>
        <v>132.64238474001658</v>
      </c>
      <c r="AK415" s="229">
        <f>IF(AND(AK$7&lt;=$B415+$D$4,AK$9&gt;=$D415),$E415*HLOOKUP(AK$7-$B415+1,INPUTS!$D$63:$X$64,2,FALSE)/IF(AK$7=$B415,(13-MONTH($D415)),12),0)</f>
        <v>132.64238474001658</v>
      </c>
      <c r="AL415" s="229">
        <f>IF(AND(AL$7&lt;=$B415+$D$4,AL$9&gt;=$D415),$E415*HLOOKUP(AL$7-$B415+1,INPUTS!$D$63:$X$64,2,FALSE)/IF(AL$7=$B415,(13-MONTH($D415)),12),0)</f>
        <v>132.64238474001658</v>
      </c>
      <c r="AM415" s="229">
        <f>IF(AND(AM$7&lt;=$B415+$D$4,AM$9&gt;=$D415),$E415*HLOOKUP(AM$7-$B415+1,INPUTS!$D$63:$X$64,2,FALSE)/IF(AM$7=$B415,(13-MONTH($D415)),12),0)</f>
        <v>132.64238474001658</v>
      </c>
      <c r="AN415" s="229">
        <f>IF(AND(AN$7&lt;=$B415+$D$4,AN$9&gt;=$D415),$E415*HLOOKUP(AN$7-$B415+1,INPUTS!$D$63:$X$64,2,FALSE)/IF(AN$7=$B415,(13-MONTH($D415)),12),0)</f>
        <v>132.64238474001658</v>
      </c>
      <c r="AO415" s="229">
        <f>IF(AND(AO$7&lt;=$B415+$D$4,AO$9&gt;=$D415),$E415*HLOOKUP(AO$7-$B415+1,INPUTS!$D$63:$X$64,2,FALSE)/IF(AO$7=$B415,(13-MONTH($D415)),12),0)</f>
        <v>132.64238474001658</v>
      </c>
      <c r="AP415" s="229">
        <f>IF(AND(AP$7&lt;=$B415+$D$4,AP$9&gt;=$D415),$E415*HLOOKUP(AP$7-$B415+1,INPUTS!$D$63:$X$64,2,FALSE)/IF(AP$7=$B415,(13-MONTH($D415)),12),0)</f>
        <v>132.64238474001658</v>
      </c>
      <c r="AQ415" s="229">
        <f>IF(AND(AQ$7&lt;=$B415+$D$4,AQ$9&gt;=$D415),$E415*HLOOKUP(AQ$7-$B415+1,INPUTS!$D$63:$X$64,2,FALSE)/IF(AQ$7=$B415,(13-MONTH($D415)),12),0)</f>
        <v>122.68364079638322</v>
      </c>
      <c r="AR415" s="229">
        <f>IF(AND(AR$7&lt;=$B415+$D$4,AR$9&gt;=$D415),$E415*HLOOKUP(AR$7-$B415+1,INPUTS!$D$63:$X$64,2,FALSE)/IF(AR$7=$B415,(13-MONTH($D415)),12),0)</f>
        <v>122.68364079638322</v>
      </c>
      <c r="AS415" s="229">
        <f>IF(AND(AS$7&lt;=$B415+$D$4,AS$9&gt;=$D415),$E415*HLOOKUP(AS$7-$B415+1,INPUTS!$D$63:$X$64,2,FALSE)/IF(AS$7=$B415,(13-MONTH($D415)),12),0)</f>
        <v>122.68364079638322</v>
      </c>
      <c r="AT415" s="229">
        <f>IF(AND(AT$7&lt;=$B415+$D$4,AT$9&gt;=$D415),$E415*HLOOKUP(AT$7-$B415+1,INPUTS!$D$63:$X$64,2,FALSE)/IF(AT$7=$B415,(13-MONTH($D415)),12),0)</f>
        <v>122.68364079638322</v>
      </c>
      <c r="AU415" s="229">
        <f>IF(AND(AU$7&lt;=$B415+$D$4,AU$9&gt;=$D415),$E415*HLOOKUP(AU$7-$B415+1,INPUTS!$D$63:$X$64,2,FALSE)/IF(AU$7=$B415,(13-MONTH($D415)),12),0)</f>
        <v>122.68364079638322</v>
      </c>
      <c r="AV415" s="229">
        <f>IF(AND(AV$7&lt;=$B415+$D$4,AV$9&gt;=$D415),$E415*HLOOKUP(AV$7-$B415+1,INPUTS!$D$63:$X$64,2,FALSE)/IF(AV$7=$B415,(13-MONTH($D415)),12),0)</f>
        <v>122.68364079638322</v>
      </c>
      <c r="AW415" s="229">
        <f>IF(AND(AW$7&lt;=$B415+$D$4,AW$9&gt;=$D415),$E415*HLOOKUP(AW$7-$B415+1,INPUTS!$D$63:$X$64,2,FALSE)/IF(AW$7=$B415,(13-MONTH($D415)),12),0)</f>
        <v>122.68364079638322</v>
      </c>
      <c r="AX415" s="229">
        <f>IF(AND(AX$7&lt;=$B415+$D$4,AX$9&gt;=$D415),$E415*HLOOKUP(AX$7-$B415+1,INPUTS!$D$63:$X$64,2,FALSE)/IF(AX$7=$B415,(13-MONTH($D415)),12),0)</f>
        <v>122.68364079638322</v>
      </c>
      <c r="AY415" s="229">
        <f>IF(AND(AY$7&lt;=$B415+$D$4,AY$9&gt;=$D415),$E415*HLOOKUP(AY$7-$B415+1,INPUTS!$D$63:$X$64,2,FALSE)/IF(AY$7=$B415,(13-MONTH($D415)),12),0)</f>
        <v>122.68364079638322</v>
      </c>
      <c r="AZ415" s="229">
        <f>IF(AND(AZ$7&lt;=$B415+$D$4,AZ$9&gt;=$D415),$E415*HLOOKUP(AZ$7-$B415+1,INPUTS!$D$63:$X$64,2,FALSE)/IF(AZ$7=$B415,(13-MONTH($D415)),12),0)</f>
        <v>122.68364079638322</v>
      </c>
      <c r="BA415" s="229">
        <f>IF(AND(BA$7&lt;=$B415+$D$4,BA$9&gt;=$D415),$E415*HLOOKUP(BA$7-$B415+1,INPUTS!$D$63:$X$64,2,FALSE)/IF(BA$7=$B415,(13-MONTH($D415)),12),0)</f>
        <v>122.68364079638322</v>
      </c>
      <c r="BB415" s="229">
        <f>IF(AND(BB$7&lt;=$B415+$D$4,BB$9&gt;=$D415),$E415*HLOOKUP(BB$7-$B415+1,INPUTS!$D$63:$X$64,2,FALSE)/IF(BB$7=$B415,(13-MONTH($D415)),12),0)</f>
        <v>122.68364079638322</v>
      </c>
      <c r="BC415" s="229">
        <f>IF(AND(BC$7&lt;=$B415+$D$4,BC$9&gt;=$D415),$E415*HLOOKUP(BC$7-$B415+1,INPUTS!$D$63:$X$64,2,FALSE)/IF(BC$7=$B415,(13-MONTH($D415)),12),0)</f>
        <v>113.49660763804991</v>
      </c>
      <c r="BD415" s="229">
        <f>IF(AND(BD$7&lt;=$B415+$D$4,BD$9&gt;=$D415),$E415*HLOOKUP(BD$7-$B415+1,INPUTS!$D$63:$X$64,2,FALSE)/IF(BD$7=$B415,(13-MONTH($D415)),12),0)</f>
        <v>113.49660763804991</v>
      </c>
      <c r="BE415" s="229">
        <f>IF(AND(BE$7&lt;=$B415+$D$4,BE$9&gt;=$D415),$E415*HLOOKUP(BE$7-$B415+1,INPUTS!$D$63:$X$64,2,FALSE)/IF(BE$7=$B415,(13-MONTH($D415)),12),0)</f>
        <v>113.49660763804991</v>
      </c>
      <c r="BF415" s="229">
        <f>IF(AND(BF$7&lt;=$B415+$D$4,BF$9&gt;=$D415),$E415*HLOOKUP(BF$7-$B415+1,INPUTS!$D$63:$X$64,2,FALSE)/IF(BF$7=$B415,(13-MONTH($D415)),12),0)</f>
        <v>113.49660763804991</v>
      </c>
      <c r="BG415" s="229">
        <f>IF(AND(BG$7&lt;=$B415+$D$4,BG$9&gt;=$D415),$E415*HLOOKUP(BG$7-$B415+1,INPUTS!$D$63:$X$64,2,FALSE)/IF(BG$7=$B415,(13-MONTH($D415)),12),0)</f>
        <v>113.49660763804991</v>
      </c>
      <c r="BH415" s="229">
        <f>IF(AND(BH$7&lt;=$B415+$D$4,BH$9&gt;=$D415),$E415*HLOOKUP(BH$7-$B415+1,INPUTS!$D$63:$X$64,2,FALSE)/IF(BH$7=$B415,(13-MONTH($D415)),12),0)</f>
        <v>113.49660763804991</v>
      </c>
      <c r="BI415" s="229">
        <f>IF(AND(BI$7&lt;=$B415+$D$4,BI$9&gt;=$D415),$E415*HLOOKUP(BI$7-$B415+1,INPUTS!$D$63:$X$64,2,FALSE)/IF(BI$7=$B415,(13-MONTH($D415)),12),0)</f>
        <v>113.49660763804991</v>
      </c>
      <c r="BJ415" s="229">
        <f>IF(AND(BJ$7&lt;=$B415+$D$4,BJ$9&gt;=$D415),$E415*HLOOKUP(BJ$7-$B415+1,INPUTS!$D$63:$X$64,2,FALSE)/IF(BJ$7=$B415,(13-MONTH($D415)),12),0)</f>
        <v>113.49660763804991</v>
      </c>
      <c r="BK415" s="229">
        <f>IF(AND(BK$7&lt;=$B415+$D$4,BK$9&gt;=$D415),$E415*HLOOKUP(BK$7-$B415+1,INPUTS!$D$63:$X$64,2,FALSE)/IF(BK$7=$B415,(13-MONTH($D415)),12),0)</f>
        <v>113.49660763804991</v>
      </c>
      <c r="BL415" s="229">
        <f>IF(AND(BL$7&lt;=$B415+$D$4,BL$9&gt;=$D415),$E415*HLOOKUP(BL$7-$B415+1,INPUTS!$D$63:$X$64,2,FALSE)/IF(BL$7=$B415,(13-MONTH($D415)),12),0)</f>
        <v>113.49660763804991</v>
      </c>
      <c r="BM415" s="229">
        <f>IF(AND(BM$7&lt;=$B415+$D$4,BM$9&gt;=$D415),$E415*HLOOKUP(BM$7-$B415+1,INPUTS!$D$63:$X$64,2,FALSE)/IF(BM$7=$B415,(13-MONTH($D415)),12),0)</f>
        <v>113.49660763804991</v>
      </c>
      <c r="BN415" s="229">
        <f>IF(AND(BN$7&lt;=$B415+$D$4,BN$9&gt;=$D415),$E415*HLOOKUP(BN$7-$B415+1,INPUTS!$D$63:$X$64,2,FALSE)/IF(BN$7=$B415,(13-MONTH($D415)),12),0)</f>
        <v>113.49660763804991</v>
      </c>
      <c r="BO415" s="229">
        <f>IF(AND(BO$7&lt;=$B415+$D$4,BO$9&gt;=$D415),$E415*HLOOKUP(BO$7-$B415+1,INPUTS!$D$63:$X$64,2,FALSE)/IF(BO$7=$B415,(13-MONTH($D415)),12),0)</f>
        <v>104.97104086711659</v>
      </c>
      <c r="BP415" s="229">
        <f>IF(AND(BP$7&lt;=$B415+$D$4,BP$9&gt;=$D415),$E415*HLOOKUP(BP$7-$B415+1,INPUTS!$D$63:$X$64,2,FALSE)/IF(BP$7=$B415,(13-MONTH($D415)),12),0)</f>
        <v>104.97104086711659</v>
      </c>
      <c r="BQ415" s="229">
        <f>IF(AND(BQ$7&lt;=$B415+$D$4,BQ$9&gt;=$D415),$E415*HLOOKUP(BQ$7-$B415+1,INPUTS!$D$63:$X$64,2,FALSE)/IF(BQ$7=$B415,(13-MONTH($D415)),12),0)</f>
        <v>104.97104086711659</v>
      </c>
      <c r="BR415" s="229">
        <f>IF(AND(BR$7&lt;=$B415+$D$4,BR$9&gt;=$D415),$E415*HLOOKUP(BR$7-$B415+1,INPUTS!$D$63:$X$64,2,FALSE)/IF(BR$7=$B415,(13-MONTH($D415)),12),0)</f>
        <v>104.97104086711659</v>
      </c>
      <c r="BS415" s="229">
        <f>IF(AND(BS$7&lt;=$B415+$D$4,BS$9&gt;=$D415),$E415*HLOOKUP(BS$7-$B415+1,INPUTS!$D$63:$X$64,2,FALSE)/IF(BS$7=$B415,(13-MONTH($D415)),12),0)</f>
        <v>104.97104086711659</v>
      </c>
      <c r="BT415" s="229">
        <f>IF(AND(BT$7&lt;=$B415+$D$4,BT$9&gt;=$D415),$E415*HLOOKUP(BT$7-$B415+1,INPUTS!$D$63:$X$64,2,FALSE)/IF(BT$7=$B415,(13-MONTH($D415)),12),0)</f>
        <v>104.97104086711659</v>
      </c>
      <c r="BU415" s="229">
        <f>IF(AND(BU$7&lt;=$B415+$D$4,BU$9&gt;=$D415),$E415*HLOOKUP(BU$7-$B415+1,INPUTS!$D$63:$X$64,2,FALSE)/IF(BU$7=$B415,(13-MONTH($D415)),12),0)</f>
        <v>104.97104086711659</v>
      </c>
      <c r="BV415" s="229">
        <f>IF(AND(BV$7&lt;=$B415+$D$4,BV$9&gt;=$D415),$E415*HLOOKUP(BV$7-$B415+1,INPUTS!$D$63:$X$64,2,FALSE)/IF(BV$7=$B415,(13-MONTH($D415)),12),0)</f>
        <v>104.97104086711659</v>
      </c>
      <c r="BW415" s="229">
        <f>IF(AND(BW$7&lt;=$B415+$D$4,BW$9&gt;=$D415),$E415*HLOOKUP(BW$7-$B415+1,INPUTS!$D$63:$X$64,2,FALSE)/IF(BW$7=$B415,(13-MONTH($D415)),12),0)</f>
        <v>104.97104086711659</v>
      </c>
      <c r="BX415" s="229">
        <f>IF(AND(BX$7&lt;=$B415+$D$4,BX$9&gt;=$D415),$E415*HLOOKUP(BX$7-$B415+1,INPUTS!$D$63:$X$64,2,FALSE)/IF(BX$7=$B415,(13-MONTH($D415)),12),0)</f>
        <v>104.97104086711659</v>
      </c>
      <c r="BY415" s="229">
        <f>IF(AND(BY$7&lt;=$B415+$D$4,BY$9&gt;=$D415),$E415*HLOOKUP(BY$7-$B415+1,INPUTS!$D$63:$X$64,2,FALSE)/IF(BY$7=$B415,(13-MONTH($D415)),12),0)</f>
        <v>104.97104086711659</v>
      </c>
      <c r="BZ415" s="229">
        <f>IF(AND(BZ$7&lt;=$B415+$D$4,BZ$9&gt;=$D415),$E415*HLOOKUP(BZ$7-$B415+1,INPUTS!$D$63:$X$64,2,FALSE)/IF(BZ$7=$B415,(13-MONTH($D415)),12),0)</f>
        <v>104.97104086711659</v>
      </c>
    </row>
    <row r="416" spans="1:78" x14ac:dyDescent="0.2">
      <c r="A416" s="7" t="str">
        <f t="shared" si="363"/>
        <v>Roll-in 4</v>
      </c>
      <c r="B416" s="7">
        <f t="shared" si="364"/>
        <v>2021</v>
      </c>
      <c r="C416" s="7">
        <f t="shared" si="367"/>
        <v>25</v>
      </c>
      <c r="D416" s="165">
        <f t="shared" si="365"/>
        <v>44227</v>
      </c>
      <c r="E416" s="68">
        <f t="shared" si="366"/>
        <v>22503.39323000002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70.323103843750062</v>
      </c>
      <c r="AF416" s="229">
        <f>IF(AND(AF$7&lt;=$B416+$D$4,AF$9&gt;=$D416),$E416*HLOOKUP(AF$7-$B416+1,INPUTS!$D$63:$X$64,2,FALSE)/IF(AF$7=$B416,(13-MONTH($D416)),12),0)</f>
        <v>70.323103843750062</v>
      </c>
      <c r="AG416" s="229">
        <f>IF(AND(AG$7&lt;=$B416+$D$4,AG$9&gt;=$D416),$E416*HLOOKUP(AG$7-$B416+1,INPUTS!$D$63:$X$64,2,FALSE)/IF(AG$7=$B416,(13-MONTH($D416)),12),0)</f>
        <v>70.323103843750062</v>
      </c>
      <c r="AH416" s="229">
        <f>IF(AND(AH$7&lt;=$B416+$D$4,AH$9&gt;=$D416),$E416*HLOOKUP(AH$7-$B416+1,INPUTS!$D$63:$X$64,2,FALSE)/IF(AH$7=$B416,(13-MONTH($D416)),12),0)</f>
        <v>70.323103843750062</v>
      </c>
      <c r="AI416" s="229">
        <f>IF(AND(AI$7&lt;=$B416+$D$4,AI$9&gt;=$D416),$E416*HLOOKUP(AI$7-$B416+1,INPUTS!$D$63:$X$64,2,FALSE)/IF(AI$7=$B416,(13-MONTH($D416)),12),0)</f>
        <v>70.323103843750062</v>
      </c>
      <c r="AJ416" s="229">
        <f>IF(AND(AJ$7&lt;=$B416+$D$4,AJ$9&gt;=$D416),$E416*HLOOKUP(AJ$7-$B416+1,INPUTS!$D$63:$X$64,2,FALSE)/IF(AJ$7=$B416,(13-MONTH($D416)),12),0)</f>
        <v>70.323103843750062</v>
      </c>
      <c r="AK416" s="229">
        <f>IF(AND(AK$7&lt;=$B416+$D$4,AK$9&gt;=$D416),$E416*HLOOKUP(AK$7-$B416+1,INPUTS!$D$63:$X$64,2,FALSE)/IF(AK$7=$B416,(13-MONTH($D416)),12),0)</f>
        <v>70.323103843750062</v>
      </c>
      <c r="AL416" s="229">
        <f>IF(AND(AL$7&lt;=$B416+$D$4,AL$9&gt;=$D416),$E416*HLOOKUP(AL$7-$B416+1,INPUTS!$D$63:$X$64,2,FALSE)/IF(AL$7=$B416,(13-MONTH($D416)),12),0)</f>
        <v>70.323103843750062</v>
      </c>
      <c r="AM416" s="229">
        <f>IF(AND(AM$7&lt;=$B416+$D$4,AM$9&gt;=$D416),$E416*HLOOKUP(AM$7-$B416+1,INPUTS!$D$63:$X$64,2,FALSE)/IF(AM$7=$B416,(13-MONTH($D416)),12),0)</f>
        <v>70.323103843750062</v>
      </c>
      <c r="AN416" s="229">
        <f>IF(AND(AN$7&lt;=$B416+$D$4,AN$9&gt;=$D416),$E416*HLOOKUP(AN$7-$B416+1,INPUTS!$D$63:$X$64,2,FALSE)/IF(AN$7=$B416,(13-MONTH($D416)),12),0)</f>
        <v>70.323103843750062</v>
      </c>
      <c r="AO416" s="229">
        <f>IF(AND(AO$7&lt;=$B416+$D$4,AO$9&gt;=$D416),$E416*HLOOKUP(AO$7-$B416+1,INPUTS!$D$63:$X$64,2,FALSE)/IF(AO$7=$B416,(13-MONTH($D416)),12),0)</f>
        <v>70.323103843750062</v>
      </c>
      <c r="AP416" s="229">
        <f>IF(AND(AP$7&lt;=$B416+$D$4,AP$9&gt;=$D416),$E416*HLOOKUP(AP$7-$B416+1,INPUTS!$D$63:$X$64,2,FALSE)/IF(AP$7=$B416,(13-MONTH($D416)),12),0)</f>
        <v>70.323103843750062</v>
      </c>
      <c r="AQ416" s="229">
        <f>IF(AND(AQ$7&lt;=$B416+$D$4,AQ$9&gt;=$D416),$E416*HLOOKUP(AQ$7-$B416+1,INPUTS!$D$63:$X$64,2,FALSE)/IF(AQ$7=$B416,(13-MONTH($D416)),12),0)</f>
        <v>135.37666310614179</v>
      </c>
      <c r="AR416" s="229">
        <f>IF(AND(AR$7&lt;=$B416+$D$4,AR$9&gt;=$D416),$E416*HLOOKUP(AR$7-$B416+1,INPUTS!$D$63:$X$64,2,FALSE)/IF(AR$7=$B416,(13-MONTH($D416)),12),0)</f>
        <v>135.37666310614179</v>
      </c>
      <c r="AS416" s="229">
        <f>IF(AND(AS$7&lt;=$B416+$D$4,AS$9&gt;=$D416),$E416*HLOOKUP(AS$7-$B416+1,INPUTS!$D$63:$X$64,2,FALSE)/IF(AS$7=$B416,(13-MONTH($D416)),12),0)</f>
        <v>135.37666310614179</v>
      </c>
      <c r="AT416" s="229">
        <f>IF(AND(AT$7&lt;=$B416+$D$4,AT$9&gt;=$D416),$E416*HLOOKUP(AT$7-$B416+1,INPUTS!$D$63:$X$64,2,FALSE)/IF(AT$7=$B416,(13-MONTH($D416)),12),0)</f>
        <v>135.37666310614179</v>
      </c>
      <c r="AU416" s="229">
        <f>IF(AND(AU$7&lt;=$B416+$D$4,AU$9&gt;=$D416),$E416*HLOOKUP(AU$7-$B416+1,INPUTS!$D$63:$X$64,2,FALSE)/IF(AU$7=$B416,(13-MONTH($D416)),12),0)</f>
        <v>135.37666310614179</v>
      </c>
      <c r="AV416" s="229">
        <f>IF(AND(AV$7&lt;=$B416+$D$4,AV$9&gt;=$D416),$E416*HLOOKUP(AV$7-$B416+1,INPUTS!$D$63:$X$64,2,FALSE)/IF(AV$7=$B416,(13-MONTH($D416)),12),0)</f>
        <v>135.37666310614179</v>
      </c>
      <c r="AW416" s="229">
        <f>IF(AND(AW$7&lt;=$B416+$D$4,AW$9&gt;=$D416),$E416*HLOOKUP(AW$7-$B416+1,INPUTS!$D$63:$X$64,2,FALSE)/IF(AW$7=$B416,(13-MONTH($D416)),12),0)</f>
        <v>135.37666310614179</v>
      </c>
      <c r="AX416" s="229">
        <f>IF(AND(AX$7&lt;=$B416+$D$4,AX$9&gt;=$D416),$E416*HLOOKUP(AX$7-$B416+1,INPUTS!$D$63:$X$64,2,FALSE)/IF(AX$7=$B416,(13-MONTH($D416)),12),0)</f>
        <v>135.37666310614179</v>
      </c>
      <c r="AY416" s="229">
        <f>IF(AND(AY$7&lt;=$B416+$D$4,AY$9&gt;=$D416),$E416*HLOOKUP(AY$7-$B416+1,INPUTS!$D$63:$X$64,2,FALSE)/IF(AY$7=$B416,(13-MONTH($D416)),12),0)</f>
        <v>135.37666310614179</v>
      </c>
      <c r="AZ416" s="229">
        <f>IF(AND(AZ$7&lt;=$B416+$D$4,AZ$9&gt;=$D416),$E416*HLOOKUP(AZ$7-$B416+1,INPUTS!$D$63:$X$64,2,FALSE)/IF(AZ$7=$B416,(13-MONTH($D416)),12),0)</f>
        <v>135.37666310614179</v>
      </c>
      <c r="BA416" s="229">
        <f>IF(AND(BA$7&lt;=$B416+$D$4,BA$9&gt;=$D416),$E416*HLOOKUP(BA$7-$B416+1,INPUTS!$D$63:$X$64,2,FALSE)/IF(BA$7=$B416,(13-MONTH($D416)),12),0)</f>
        <v>135.37666310614179</v>
      </c>
      <c r="BB416" s="229">
        <f>IF(AND(BB$7&lt;=$B416+$D$4,BB$9&gt;=$D416),$E416*HLOOKUP(BB$7-$B416+1,INPUTS!$D$63:$X$64,2,FALSE)/IF(BB$7=$B416,(13-MONTH($D416)),12),0)</f>
        <v>135.37666310614179</v>
      </c>
      <c r="BC416" s="229">
        <f>IF(AND(BC$7&lt;=$B416+$D$4,BC$9&gt;=$D416),$E416*HLOOKUP(BC$7-$B416+1,INPUTS!$D$63:$X$64,2,FALSE)/IF(BC$7=$B416,(13-MONTH($D416)),12),0)</f>
        <v>125.21263049725843</v>
      </c>
      <c r="BD416" s="229">
        <f>IF(AND(BD$7&lt;=$B416+$D$4,BD$9&gt;=$D416),$E416*HLOOKUP(BD$7-$B416+1,INPUTS!$D$63:$X$64,2,FALSE)/IF(BD$7=$B416,(13-MONTH($D416)),12),0)</f>
        <v>125.21263049725843</v>
      </c>
      <c r="BE416" s="229">
        <f>IF(AND(BE$7&lt;=$B416+$D$4,BE$9&gt;=$D416),$E416*HLOOKUP(BE$7-$B416+1,INPUTS!$D$63:$X$64,2,FALSE)/IF(BE$7=$B416,(13-MONTH($D416)),12),0)</f>
        <v>125.21263049725843</v>
      </c>
      <c r="BF416" s="229">
        <f>IF(AND(BF$7&lt;=$B416+$D$4,BF$9&gt;=$D416),$E416*HLOOKUP(BF$7-$B416+1,INPUTS!$D$63:$X$64,2,FALSE)/IF(BF$7=$B416,(13-MONTH($D416)),12),0)</f>
        <v>125.21263049725843</v>
      </c>
      <c r="BG416" s="229">
        <f>IF(AND(BG$7&lt;=$B416+$D$4,BG$9&gt;=$D416),$E416*HLOOKUP(BG$7-$B416+1,INPUTS!$D$63:$X$64,2,FALSE)/IF(BG$7=$B416,(13-MONTH($D416)),12),0)</f>
        <v>125.21263049725843</v>
      </c>
      <c r="BH416" s="229">
        <f>IF(AND(BH$7&lt;=$B416+$D$4,BH$9&gt;=$D416),$E416*HLOOKUP(BH$7-$B416+1,INPUTS!$D$63:$X$64,2,FALSE)/IF(BH$7=$B416,(13-MONTH($D416)),12),0)</f>
        <v>125.21263049725843</v>
      </c>
      <c r="BI416" s="229">
        <f>IF(AND(BI$7&lt;=$B416+$D$4,BI$9&gt;=$D416),$E416*HLOOKUP(BI$7-$B416+1,INPUTS!$D$63:$X$64,2,FALSE)/IF(BI$7=$B416,(13-MONTH($D416)),12),0)</f>
        <v>125.21263049725843</v>
      </c>
      <c r="BJ416" s="229">
        <f>IF(AND(BJ$7&lt;=$B416+$D$4,BJ$9&gt;=$D416),$E416*HLOOKUP(BJ$7-$B416+1,INPUTS!$D$63:$X$64,2,FALSE)/IF(BJ$7=$B416,(13-MONTH($D416)),12),0)</f>
        <v>125.21263049725843</v>
      </c>
      <c r="BK416" s="229">
        <f>IF(AND(BK$7&lt;=$B416+$D$4,BK$9&gt;=$D416),$E416*HLOOKUP(BK$7-$B416+1,INPUTS!$D$63:$X$64,2,FALSE)/IF(BK$7=$B416,(13-MONTH($D416)),12),0)</f>
        <v>125.21263049725843</v>
      </c>
      <c r="BL416" s="229">
        <f>IF(AND(BL$7&lt;=$B416+$D$4,BL$9&gt;=$D416),$E416*HLOOKUP(BL$7-$B416+1,INPUTS!$D$63:$X$64,2,FALSE)/IF(BL$7=$B416,(13-MONTH($D416)),12),0)</f>
        <v>125.21263049725843</v>
      </c>
      <c r="BM416" s="229">
        <f>IF(AND(BM$7&lt;=$B416+$D$4,BM$9&gt;=$D416),$E416*HLOOKUP(BM$7-$B416+1,INPUTS!$D$63:$X$64,2,FALSE)/IF(BM$7=$B416,(13-MONTH($D416)),12),0)</f>
        <v>125.21263049725843</v>
      </c>
      <c r="BN416" s="229">
        <f>IF(AND(BN$7&lt;=$B416+$D$4,BN$9&gt;=$D416),$E416*HLOOKUP(BN$7-$B416+1,INPUTS!$D$63:$X$64,2,FALSE)/IF(BN$7=$B416,(13-MONTH($D416)),12),0)</f>
        <v>125.21263049725843</v>
      </c>
      <c r="BO416" s="229">
        <f>IF(AND(BO$7&lt;=$B416+$D$4,BO$9&gt;=$D416),$E416*HLOOKUP(BO$7-$B416+1,INPUTS!$D$63:$X$64,2,FALSE)/IF(BO$7=$B416,(13-MONTH($D416)),12),0)</f>
        <v>115.8362166514251</v>
      </c>
      <c r="BP416" s="229">
        <f>IF(AND(BP$7&lt;=$B416+$D$4,BP$9&gt;=$D416),$E416*HLOOKUP(BP$7-$B416+1,INPUTS!$D$63:$X$64,2,FALSE)/IF(BP$7=$B416,(13-MONTH($D416)),12),0)</f>
        <v>115.8362166514251</v>
      </c>
      <c r="BQ416" s="229">
        <f>IF(AND(BQ$7&lt;=$B416+$D$4,BQ$9&gt;=$D416),$E416*HLOOKUP(BQ$7-$B416+1,INPUTS!$D$63:$X$64,2,FALSE)/IF(BQ$7=$B416,(13-MONTH($D416)),12),0)</f>
        <v>115.8362166514251</v>
      </c>
      <c r="BR416" s="229">
        <f>IF(AND(BR$7&lt;=$B416+$D$4,BR$9&gt;=$D416),$E416*HLOOKUP(BR$7-$B416+1,INPUTS!$D$63:$X$64,2,FALSE)/IF(BR$7=$B416,(13-MONTH($D416)),12),0)</f>
        <v>115.8362166514251</v>
      </c>
      <c r="BS416" s="229">
        <f>IF(AND(BS$7&lt;=$B416+$D$4,BS$9&gt;=$D416),$E416*HLOOKUP(BS$7-$B416+1,INPUTS!$D$63:$X$64,2,FALSE)/IF(BS$7=$B416,(13-MONTH($D416)),12),0)</f>
        <v>115.8362166514251</v>
      </c>
      <c r="BT416" s="229">
        <f>IF(AND(BT$7&lt;=$B416+$D$4,BT$9&gt;=$D416),$E416*HLOOKUP(BT$7-$B416+1,INPUTS!$D$63:$X$64,2,FALSE)/IF(BT$7=$B416,(13-MONTH($D416)),12),0)</f>
        <v>115.8362166514251</v>
      </c>
      <c r="BU416" s="229">
        <f>IF(AND(BU$7&lt;=$B416+$D$4,BU$9&gt;=$D416),$E416*HLOOKUP(BU$7-$B416+1,INPUTS!$D$63:$X$64,2,FALSE)/IF(BU$7=$B416,(13-MONTH($D416)),12),0)</f>
        <v>115.8362166514251</v>
      </c>
      <c r="BV416" s="229">
        <f>IF(AND(BV$7&lt;=$B416+$D$4,BV$9&gt;=$D416),$E416*HLOOKUP(BV$7-$B416+1,INPUTS!$D$63:$X$64,2,FALSE)/IF(BV$7=$B416,(13-MONTH($D416)),12),0)</f>
        <v>115.8362166514251</v>
      </c>
      <c r="BW416" s="229">
        <f>IF(AND(BW$7&lt;=$B416+$D$4,BW$9&gt;=$D416),$E416*HLOOKUP(BW$7-$B416+1,INPUTS!$D$63:$X$64,2,FALSE)/IF(BW$7=$B416,(13-MONTH($D416)),12),0)</f>
        <v>115.8362166514251</v>
      </c>
      <c r="BX416" s="229">
        <f>IF(AND(BX$7&lt;=$B416+$D$4,BX$9&gt;=$D416),$E416*HLOOKUP(BX$7-$B416+1,INPUTS!$D$63:$X$64,2,FALSE)/IF(BX$7=$B416,(13-MONTH($D416)),12),0)</f>
        <v>115.8362166514251</v>
      </c>
      <c r="BY416" s="229">
        <f>IF(AND(BY$7&lt;=$B416+$D$4,BY$9&gt;=$D416),$E416*HLOOKUP(BY$7-$B416+1,INPUTS!$D$63:$X$64,2,FALSE)/IF(BY$7=$B416,(13-MONTH($D416)),12),0)</f>
        <v>115.8362166514251</v>
      </c>
      <c r="BZ416" s="229">
        <f>IF(AND(BZ$7&lt;=$B416+$D$4,BZ$9&gt;=$D416),$E416*HLOOKUP(BZ$7-$B416+1,INPUTS!$D$63:$X$64,2,FALSE)/IF(BZ$7=$B416,(13-MONTH($D416)),12),0)</f>
        <v>115.8362166514251</v>
      </c>
    </row>
    <row r="417" spans="1:78" x14ac:dyDescent="0.2">
      <c r="A417" s="7" t="str">
        <f t="shared" si="363"/>
        <v>Roll-in 4</v>
      </c>
      <c r="B417" s="7">
        <f t="shared" si="364"/>
        <v>2021</v>
      </c>
      <c r="C417" s="7">
        <f t="shared" si="367"/>
        <v>26</v>
      </c>
      <c r="D417" s="165">
        <f t="shared" si="365"/>
        <v>44255</v>
      </c>
      <c r="E417" s="68">
        <f t="shared" si="366"/>
        <v>20492.134960000039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69.859551000000138</v>
      </c>
      <c r="AG417" s="229">
        <f>IF(AND(AG$7&lt;=$B417+$D$4,AG$9&gt;=$D417),$E417*HLOOKUP(AG$7-$B417+1,INPUTS!$D$63:$X$64,2,FALSE)/IF(AG$7=$B417,(13-MONTH($D417)),12),0)</f>
        <v>69.859551000000138</v>
      </c>
      <c r="AH417" s="229">
        <f>IF(AND(AH$7&lt;=$B417+$D$4,AH$9&gt;=$D417),$E417*HLOOKUP(AH$7-$B417+1,INPUTS!$D$63:$X$64,2,FALSE)/IF(AH$7=$B417,(13-MONTH($D417)),12),0)</f>
        <v>69.859551000000138</v>
      </c>
      <c r="AI417" s="229">
        <f>IF(AND(AI$7&lt;=$B417+$D$4,AI$9&gt;=$D417),$E417*HLOOKUP(AI$7-$B417+1,INPUTS!$D$63:$X$64,2,FALSE)/IF(AI$7=$B417,(13-MONTH($D417)),12),0)</f>
        <v>69.859551000000138</v>
      </c>
      <c r="AJ417" s="229">
        <f>IF(AND(AJ$7&lt;=$B417+$D$4,AJ$9&gt;=$D417),$E417*HLOOKUP(AJ$7-$B417+1,INPUTS!$D$63:$X$64,2,FALSE)/IF(AJ$7=$B417,(13-MONTH($D417)),12),0)</f>
        <v>69.859551000000138</v>
      </c>
      <c r="AK417" s="229">
        <f>IF(AND(AK$7&lt;=$B417+$D$4,AK$9&gt;=$D417),$E417*HLOOKUP(AK$7-$B417+1,INPUTS!$D$63:$X$64,2,FALSE)/IF(AK$7=$B417,(13-MONTH($D417)),12),0)</f>
        <v>69.859551000000138</v>
      </c>
      <c r="AL417" s="229">
        <f>IF(AND(AL$7&lt;=$B417+$D$4,AL$9&gt;=$D417),$E417*HLOOKUP(AL$7-$B417+1,INPUTS!$D$63:$X$64,2,FALSE)/IF(AL$7=$B417,(13-MONTH($D417)),12),0)</f>
        <v>69.859551000000138</v>
      </c>
      <c r="AM417" s="229">
        <f>IF(AND(AM$7&lt;=$B417+$D$4,AM$9&gt;=$D417),$E417*HLOOKUP(AM$7-$B417+1,INPUTS!$D$63:$X$64,2,FALSE)/IF(AM$7=$B417,(13-MONTH($D417)),12),0)</f>
        <v>69.859551000000138</v>
      </c>
      <c r="AN417" s="229">
        <f>IF(AND(AN$7&lt;=$B417+$D$4,AN$9&gt;=$D417),$E417*HLOOKUP(AN$7-$B417+1,INPUTS!$D$63:$X$64,2,FALSE)/IF(AN$7=$B417,(13-MONTH($D417)),12),0)</f>
        <v>69.859551000000138</v>
      </c>
      <c r="AO417" s="229">
        <f>IF(AND(AO$7&lt;=$B417+$D$4,AO$9&gt;=$D417),$E417*HLOOKUP(AO$7-$B417+1,INPUTS!$D$63:$X$64,2,FALSE)/IF(AO$7=$B417,(13-MONTH($D417)),12),0)</f>
        <v>69.859551000000138</v>
      </c>
      <c r="AP417" s="229">
        <f>IF(AND(AP$7&lt;=$B417+$D$4,AP$9&gt;=$D417),$E417*HLOOKUP(AP$7-$B417+1,INPUTS!$D$63:$X$64,2,FALSE)/IF(AP$7=$B417,(13-MONTH($D417)),12),0)</f>
        <v>69.859551000000138</v>
      </c>
      <c r="AQ417" s="229">
        <f>IF(AND(AQ$7&lt;=$B417+$D$4,AQ$9&gt;=$D417),$E417*HLOOKUP(AQ$7-$B417+1,INPUTS!$D$63:$X$64,2,FALSE)/IF(AQ$7=$B417,(13-MONTH($D417)),12),0)</f>
        <v>123.27726856353358</v>
      </c>
      <c r="AR417" s="229">
        <f>IF(AND(AR$7&lt;=$B417+$D$4,AR$9&gt;=$D417),$E417*HLOOKUP(AR$7-$B417+1,INPUTS!$D$63:$X$64,2,FALSE)/IF(AR$7=$B417,(13-MONTH($D417)),12),0)</f>
        <v>123.27726856353358</v>
      </c>
      <c r="AS417" s="229">
        <f>IF(AND(AS$7&lt;=$B417+$D$4,AS$9&gt;=$D417),$E417*HLOOKUP(AS$7-$B417+1,INPUTS!$D$63:$X$64,2,FALSE)/IF(AS$7=$B417,(13-MONTH($D417)),12),0)</f>
        <v>123.27726856353358</v>
      </c>
      <c r="AT417" s="229">
        <f>IF(AND(AT$7&lt;=$B417+$D$4,AT$9&gt;=$D417),$E417*HLOOKUP(AT$7-$B417+1,INPUTS!$D$63:$X$64,2,FALSE)/IF(AT$7=$B417,(13-MONTH($D417)),12),0)</f>
        <v>123.27726856353358</v>
      </c>
      <c r="AU417" s="229">
        <f>IF(AND(AU$7&lt;=$B417+$D$4,AU$9&gt;=$D417),$E417*HLOOKUP(AU$7-$B417+1,INPUTS!$D$63:$X$64,2,FALSE)/IF(AU$7=$B417,(13-MONTH($D417)),12),0)</f>
        <v>123.27726856353358</v>
      </c>
      <c r="AV417" s="229">
        <f>IF(AND(AV$7&lt;=$B417+$D$4,AV$9&gt;=$D417),$E417*HLOOKUP(AV$7-$B417+1,INPUTS!$D$63:$X$64,2,FALSE)/IF(AV$7=$B417,(13-MONTH($D417)),12),0)</f>
        <v>123.27726856353358</v>
      </c>
      <c r="AW417" s="229">
        <f>IF(AND(AW$7&lt;=$B417+$D$4,AW$9&gt;=$D417),$E417*HLOOKUP(AW$7-$B417+1,INPUTS!$D$63:$X$64,2,FALSE)/IF(AW$7=$B417,(13-MONTH($D417)),12),0)</f>
        <v>123.27726856353358</v>
      </c>
      <c r="AX417" s="229">
        <f>IF(AND(AX$7&lt;=$B417+$D$4,AX$9&gt;=$D417),$E417*HLOOKUP(AX$7-$B417+1,INPUTS!$D$63:$X$64,2,FALSE)/IF(AX$7=$B417,(13-MONTH($D417)),12),0)</f>
        <v>123.27726856353358</v>
      </c>
      <c r="AY417" s="229">
        <f>IF(AND(AY$7&lt;=$B417+$D$4,AY$9&gt;=$D417),$E417*HLOOKUP(AY$7-$B417+1,INPUTS!$D$63:$X$64,2,FALSE)/IF(AY$7=$B417,(13-MONTH($D417)),12),0)</f>
        <v>123.27726856353358</v>
      </c>
      <c r="AZ417" s="229">
        <f>IF(AND(AZ$7&lt;=$B417+$D$4,AZ$9&gt;=$D417),$E417*HLOOKUP(AZ$7-$B417+1,INPUTS!$D$63:$X$64,2,FALSE)/IF(AZ$7=$B417,(13-MONTH($D417)),12),0)</f>
        <v>123.27726856353358</v>
      </c>
      <c r="BA417" s="229">
        <f>IF(AND(BA$7&lt;=$B417+$D$4,BA$9&gt;=$D417),$E417*HLOOKUP(BA$7-$B417+1,INPUTS!$D$63:$X$64,2,FALSE)/IF(BA$7=$B417,(13-MONTH($D417)),12),0)</f>
        <v>123.27726856353358</v>
      </c>
      <c r="BB417" s="229">
        <f>IF(AND(BB$7&lt;=$B417+$D$4,BB$9&gt;=$D417),$E417*HLOOKUP(BB$7-$B417+1,INPUTS!$D$63:$X$64,2,FALSE)/IF(BB$7=$B417,(13-MONTH($D417)),12),0)</f>
        <v>123.27726856353358</v>
      </c>
      <c r="BC417" s="229">
        <f>IF(AND(BC$7&lt;=$B417+$D$4,BC$9&gt;=$D417),$E417*HLOOKUP(BC$7-$B417+1,INPUTS!$D$63:$X$64,2,FALSE)/IF(BC$7=$B417,(13-MONTH($D417)),12),0)</f>
        <v>114.02165427326689</v>
      </c>
      <c r="BD417" s="229">
        <f>IF(AND(BD$7&lt;=$B417+$D$4,BD$9&gt;=$D417),$E417*HLOOKUP(BD$7-$B417+1,INPUTS!$D$63:$X$64,2,FALSE)/IF(BD$7=$B417,(13-MONTH($D417)),12),0)</f>
        <v>114.02165427326689</v>
      </c>
      <c r="BE417" s="229">
        <f>IF(AND(BE$7&lt;=$B417+$D$4,BE$9&gt;=$D417),$E417*HLOOKUP(BE$7-$B417+1,INPUTS!$D$63:$X$64,2,FALSE)/IF(BE$7=$B417,(13-MONTH($D417)),12),0)</f>
        <v>114.02165427326689</v>
      </c>
      <c r="BF417" s="229">
        <f>IF(AND(BF$7&lt;=$B417+$D$4,BF$9&gt;=$D417),$E417*HLOOKUP(BF$7-$B417+1,INPUTS!$D$63:$X$64,2,FALSE)/IF(BF$7=$B417,(13-MONTH($D417)),12),0)</f>
        <v>114.02165427326689</v>
      </c>
      <c r="BG417" s="229">
        <f>IF(AND(BG$7&lt;=$B417+$D$4,BG$9&gt;=$D417),$E417*HLOOKUP(BG$7-$B417+1,INPUTS!$D$63:$X$64,2,FALSE)/IF(BG$7=$B417,(13-MONTH($D417)),12),0)</f>
        <v>114.02165427326689</v>
      </c>
      <c r="BH417" s="229">
        <f>IF(AND(BH$7&lt;=$B417+$D$4,BH$9&gt;=$D417),$E417*HLOOKUP(BH$7-$B417+1,INPUTS!$D$63:$X$64,2,FALSE)/IF(BH$7=$B417,(13-MONTH($D417)),12),0)</f>
        <v>114.02165427326689</v>
      </c>
      <c r="BI417" s="229">
        <f>IF(AND(BI$7&lt;=$B417+$D$4,BI$9&gt;=$D417),$E417*HLOOKUP(BI$7-$B417+1,INPUTS!$D$63:$X$64,2,FALSE)/IF(BI$7=$B417,(13-MONTH($D417)),12),0)</f>
        <v>114.02165427326689</v>
      </c>
      <c r="BJ417" s="229">
        <f>IF(AND(BJ$7&lt;=$B417+$D$4,BJ$9&gt;=$D417),$E417*HLOOKUP(BJ$7-$B417+1,INPUTS!$D$63:$X$64,2,FALSE)/IF(BJ$7=$B417,(13-MONTH($D417)),12),0)</f>
        <v>114.02165427326689</v>
      </c>
      <c r="BK417" s="229">
        <f>IF(AND(BK$7&lt;=$B417+$D$4,BK$9&gt;=$D417),$E417*HLOOKUP(BK$7-$B417+1,INPUTS!$D$63:$X$64,2,FALSE)/IF(BK$7=$B417,(13-MONTH($D417)),12),0)</f>
        <v>114.02165427326689</v>
      </c>
      <c r="BL417" s="229">
        <f>IF(AND(BL$7&lt;=$B417+$D$4,BL$9&gt;=$D417),$E417*HLOOKUP(BL$7-$B417+1,INPUTS!$D$63:$X$64,2,FALSE)/IF(BL$7=$B417,(13-MONTH($D417)),12),0)</f>
        <v>114.02165427326689</v>
      </c>
      <c r="BM417" s="229">
        <f>IF(AND(BM$7&lt;=$B417+$D$4,BM$9&gt;=$D417),$E417*HLOOKUP(BM$7-$B417+1,INPUTS!$D$63:$X$64,2,FALSE)/IF(BM$7=$B417,(13-MONTH($D417)),12),0)</f>
        <v>114.02165427326689</v>
      </c>
      <c r="BN417" s="229">
        <f>IF(AND(BN$7&lt;=$B417+$D$4,BN$9&gt;=$D417),$E417*HLOOKUP(BN$7-$B417+1,INPUTS!$D$63:$X$64,2,FALSE)/IF(BN$7=$B417,(13-MONTH($D417)),12),0)</f>
        <v>114.02165427326689</v>
      </c>
      <c r="BO417" s="229">
        <f>IF(AND(BO$7&lt;=$B417+$D$4,BO$9&gt;=$D417),$E417*HLOOKUP(BO$7-$B417+1,INPUTS!$D$63:$X$64,2,FALSE)/IF(BO$7=$B417,(13-MONTH($D417)),12),0)</f>
        <v>105.48326470660021</v>
      </c>
      <c r="BP417" s="229">
        <f>IF(AND(BP$7&lt;=$B417+$D$4,BP$9&gt;=$D417),$E417*HLOOKUP(BP$7-$B417+1,INPUTS!$D$63:$X$64,2,FALSE)/IF(BP$7=$B417,(13-MONTH($D417)),12),0)</f>
        <v>105.48326470660021</v>
      </c>
      <c r="BQ417" s="229">
        <f>IF(AND(BQ$7&lt;=$B417+$D$4,BQ$9&gt;=$D417),$E417*HLOOKUP(BQ$7-$B417+1,INPUTS!$D$63:$X$64,2,FALSE)/IF(BQ$7=$B417,(13-MONTH($D417)),12),0)</f>
        <v>105.48326470660021</v>
      </c>
      <c r="BR417" s="229">
        <f>IF(AND(BR$7&lt;=$B417+$D$4,BR$9&gt;=$D417),$E417*HLOOKUP(BR$7-$B417+1,INPUTS!$D$63:$X$64,2,FALSE)/IF(BR$7=$B417,(13-MONTH($D417)),12),0)</f>
        <v>105.48326470660021</v>
      </c>
      <c r="BS417" s="229">
        <f>IF(AND(BS$7&lt;=$B417+$D$4,BS$9&gt;=$D417),$E417*HLOOKUP(BS$7-$B417+1,INPUTS!$D$63:$X$64,2,FALSE)/IF(BS$7=$B417,(13-MONTH($D417)),12),0)</f>
        <v>105.48326470660021</v>
      </c>
      <c r="BT417" s="229">
        <f>IF(AND(BT$7&lt;=$B417+$D$4,BT$9&gt;=$D417),$E417*HLOOKUP(BT$7-$B417+1,INPUTS!$D$63:$X$64,2,FALSE)/IF(BT$7=$B417,(13-MONTH($D417)),12),0)</f>
        <v>105.48326470660021</v>
      </c>
      <c r="BU417" s="229">
        <f>IF(AND(BU$7&lt;=$B417+$D$4,BU$9&gt;=$D417),$E417*HLOOKUP(BU$7-$B417+1,INPUTS!$D$63:$X$64,2,FALSE)/IF(BU$7=$B417,(13-MONTH($D417)),12),0)</f>
        <v>105.48326470660021</v>
      </c>
      <c r="BV417" s="229">
        <f>IF(AND(BV$7&lt;=$B417+$D$4,BV$9&gt;=$D417),$E417*HLOOKUP(BV$7-$B417+1,INPUTS!$D$63:$X$64,2,FALSE)/IF(BV$7=$B417,(13-MONTH($D417)),12),0)</f>
        <v>105.48326470660021</v>
      </c>
      <c r="BW417" s="229">
        <f>IF(AND(BW$7&lt;=$B417+$D$4,BW$9&gt;=$D417),$E417*HLOOKUP(BW$7-$B417+1,INPUTS!$D$63:$X$64,2,FALSE)/IF(BW$7=$B417,(13-MONTH($D417)),12),0)</f>
        <v>105.48326470660021</v>
      </c>
      <c r="BX417" s="229">
        <f>IF(AND(BX$7&lt;=$B417+$D$4,BX$9&gt;=$D417),$E417*HLOOKUP(BX$7-$B417+1,INPUTS!$D$63:$X$64,2,FALSE)/IF(BX$7=$B417,(13-MONTH($D417)),12),0)</f>
        <v>105.48326470660021</v>
      </c>
      <c r="BY417" s="229">
        <f>IF(AND(BY$7&lt;=$B417+$D$4,BY$9&gt;=$D417),$E417*HLOOKUP(BY$7-$B417+1,INPUTS!$D$63:$X$64,2,FALSE)/IF(BY$7=$B417,(13-MONTH($D417)),12),0)</f>
        <v>105.48326470660021</v>
      </c>
      <c r="BZ417" s="229">
        <f>IF(AND(BZ$7&lt;=$B417+$D$4,BZ$9&gt;=$D417),$E417*HLOOKUP(BZ$7-$B417+1,INPUTS!$D$63:$X$64,2,FALSE)/IF(BZ$7=$B417,(13-MONTH($D417)),12),0)</f>
        <v>105.48326470660021</v>
      </c>
    </row>
    <row r="418" spans="1:78" x14ac:dyDescent="0.2">
      <c r="A418" s="7" t="str">
        <f t="shared" si="363"/>
        <v>Roll-in 5</v>
      </c>
      <c r="B418" s="7">
        <f t="shared" si="364"/>
        <v>2021</v>
      </c>
      <c r="C418" s="7">
        <f t="shared" si="367"/>
        <v>27</v>
      </c>
      <c r="D418" s="165">
        <f t="shared" si="365"/>
        <v>44286</v>
      </c>
      <c r="E418" s="68">
        <f t="shared" si="366"/>
        <v>25839.045769999982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96.896421637499927</v>
      </c>
      <c r="AH418" s="229">
        <f>IF(AND(AH$7&lt;=$B418+$D$4,AH$9&gt;=$D418),$E418*HLOOKUP(AH$7-$B418+1,INPUTS!$D$63:$X$64,2,FALSE)/IF(AH$7=$B418,(13-MONTH($D418)),12),0)</f>
        <v>96.896421637499927</v>
      </c>
      <c r="AI418" s="229">
        <f>IF(AND(AI$7&lt;=$B418+$D$4,AI$9&gt;=$D418),$E418*HLOOKUP(AI$7-$B418+1,INPUTS!$D$63:$X$64,2,FALSE)/IF(AI$7=$B418,(13-MONTH($D418)),12),0)</f>
        <v>96.896421637499927</v>
      </c>
      <c r="AJ418" s="229">
        <f>IF(AND(AJ$7&lt;=$B418+$D$4,AJ$9&gt;=$D418),$E418*HLOOKUP(AJ$7-$B418+1,INPUTS!$D$63:$X$64,2,FALSE)/IF(AJ$7=$B418,(13-MONTH($D418)),12),0)</f>
        <v>96.896421637499927</v>
      </c>
      <c r="AK418" s="229">
        <f>IF(AND(AK$7&lt;=$B418+$D$4,AK$9&gt;=$D418),$E418*HLOOKUP(AK$7-$B418+1,INPUTS!$D$63:$X$64,2,FALSE)/IF(AK$7=$B418,(13-MONTH($D418)),12),0)</f>
        <v>96.896421637499927</v>
      </c>
      <c r="AL418" s="229">
        <f>IF(AND(AL$7&lt;=$B418+$D$4,AL$9&gt;=$D418),$E418*HLOOKUP(AL$7-$B418+1,INPUTS!$D$63:$X$64,2,FALSE)/IF(AL$7=$B418,(13-MONTH($D418)),12),0)</f>
        <v>96.896421637499927</v>
      </c>
      <c r="AM418" s="229">
        <f>IF(AND(AM$7&lt;=$B418+$D$4,AM$9&gt;=$D418),$E418*HLOOKUP(AM$7-$B418+1,INPUTS!$D$63:$X$64,2,FALSE)/IF(AM$7=$B418,(13-MONTH($D418)),12),0)</f>
        <v>96.896421637499927</v>
      </c>
      <c r="AN418" s="229">
        <f>IF(AND(AN$7&lt;=$B418+$D$4,AN$9&gt;=$D418),$E418*HLOOKUP(AN$7-$B418+1,INPUTS!$D$63:$X$64,2,FALSE)/IF(AN$7=$B418,(13-MONTH($D418)),12),0)</f>
        <v>96.896421637499927</v>
      </c>
      <c r="AO418" s="229">
        <f>IF(AND(AO$7&lt;=$B418+$D$4,AO$9&gt;=$D418),$E418*HLOOKUP(AO$7-$B418+1,INPUTS!$D$63:$X$64,2,FALSE)/IF(AO$7=$B418,(13-MONTH($D418)),12),0)</f>
        <v>96.896421637499927</v>
      </c>
      <c r="AP418" s="229">
        <f>IF(AND(AP$7&lt;=$B418+$D$4,AP$9&gt;=$D418),$E418*HLOOKUP(AP$7-$B418+1,INPUTS!$D$63:$X$64,2,FALSE)/IF(AP$7=$B418,(13-MONTH($D418)),12),0)</f>
        <v>96.896421637499927</v>
      </c>
      <c r="AQ418" s="229">
        <f>IF(AND(AQ$7&lt;=$B418+$D$4,AQ$9&gt;=$D418),$E418*HLOOKUP(AQ$7-$B418+1,INPUTS!$D$63:$X$64,2,FALSE)/IF(AQ$7=$B418,(13-MONTH($D418)),12),0)</f>
        <v>155.44339284469157</v>
      </c>
      <c r="AR418" s="229">
        <f>IF(AND(AR$7&lt;=$B418+$D$4,AR$9&gt;=$D418),$E418*HLOOKUP(AR$7-$B418+1,INPUTS!$D$63:$X$64,2,FALSE)/IF(AR$7=$B418,(13-MONTH($D418)),12),0)</f>
        <v>155.44339284469157</v>
      </c>
      <c r="AS418" s="229">
        <f>IF(AND(AS$7&lt;=$B418+$D$4,AS$9&gt;=$D418),$E418*HLOOKUP(AS$7-$B418+1,INPUTS!$D$63:$X$64,2,FALSE)/IF(AS$7=$B418,(13-MONTH($D418)),12),0)</f>
        <v>155.44339284469157</v>
      </c>
      <c r="AT418" s="229">
        <f>IF(AND(AT$7&lt;=$B418+$D$4,AT$9&gt;=$D418),$E418*HLOOKUP(AT$7-$B418+1,INPUTS!$D$63:$X$64,2,FALSE)/IF(AT$7=$B418,(13-MONTH($D418)),12),0)</f>
        <v>155.44339284469157</v>
      </c>
      <c r="AU418" s="229">
        <f>IF(AND(AU$7&lt;=$B418+$D$4,AU$9&gt;=$D418),$E418*HLOOKUP(AU$7-$B418+1,INPUTS!$D$63:$X$64,2,FALSE)/IF(AU$7=$B418,(13-MONTH($D418)),12),0)</f>
        <v>155.44339284469157</v>
      </c>
      <c r="AV418" s="229">
        <f>IF(AND(AV$7&lt;=$B418+$D$4,AV$9&gt;=$D418),$E418*HLOOKUP(AV$7-$B418+1,INPUTS!$D$63:$X$64,2,FALSE)/IF(AV$7=$B418,(13-MONTH($D418)),12),0)</f>
        <v>155.44339284469157</v>
      </c>
      <c r="AW418" s="229">
        <f>IF(AND(AW$7&lt;=$B418+$D$4,AW$9&gt;=$D418),$E418*HLOOKUP(AW$7-$B418+1,INPUTS!$D$63:$X$64,2,FALSE)/IF(AW$7=$B418,(13-MONTH($D418)),12),0)</f>
        <v>155.44339284469157</v>
      </c>
      <c r="AX418" s="229">
        <f>IF(AND(AX$7&lt;=$B418+$D$4,AX$9&gt;=$D418),$E418*HLOOKUP(AX$7-$B418+1,INPUTS!$D$63:$X$64,2,FALSE)/IF(AX$7=$B418,(13-MONTH($D418)),12),0)</f>
        <v>155.44339284469157</v>
      </c>
      <c r="AY418" s="229">
        <f>IF(AND(AY$7&lt;=$B418+$D$4,AY$9&gt;=$D418),$E418*HLOOKUP(AY$7-$B418+1,INPUTS!$D$63:$X$64,2,FALSE)/IF(AY$7=$B418,(13-MONTH($D418)),12),0)</f>
        <v>155.44339284469157</v>
      </c>
      <c r="AZ418" s="229">
        <f>IF(AND(AZ$7&lt;=$B418+$D$4,AZ$9&gt;=$D418),$E418*HLOOKUP(AZ$7-$B418+1,INPUTS!$D$63:$X$64,2,FALSE)/IF(AZ$7=$B418,(13-MONTH($D418)),12),0)</f>
        <v>155.44339284469157</v>
      </c>
      <c r="BA418" s="229">
        <f>IF(AND(BA$7&lt;=$B418+$D$4,BA$9&gt;=$D418),$E418*HLOOKUP(BA$7-$B418+1,INPUTS!$D$63:$X$64,2,FALSE)/IF(BA$7=$B418,(13-MONTH($D418)),12),0)</f>
        <v>155.44339284469157</v>
      </c>
      <c r="BB418" s="229">
        <f>IF(AND(BB$7&lt;=$B418+$D$4,BB$9&gt;=$D418),$E418*HLOOKUP(BB$7-$B418+1,INPUTS!$D$63:$X$64,2,FALSE)/IF(BB$7=$B418,(13-MONTH($D418)),12),0)</f>
        <v>155.44339284469157</v>
      </c>
      <c r="BC418" s="229">
        <f>IF(AND(BC$7&lt;=$B418+$D$4,BC$9&gt;=$D418),$E418*HLOOKUP(BC$7-$B418+1,INPUTS!$D$63:$X$64,2,FALSE)/IF(BC$7=$B418,(13-MONTH($D418)),12),0)</f>
        <v>143.77275717190824</v>
      </c>
      <c r="BD418" s="229">
        <f>IF(AND(BD$7&lt;=$B418+$D$4,BD$9&gt;=$D418),$E418*HLOOKUP(BD$7-$B418+1,INPUTS!$D$63:$X$64,2,FALSE)/IF(BD$7=$B418,(13-MONTH($D418)),12),0)</f>
        <v>143.77275717190824</v>
      </c>
      <c r="BE418" s="229">
        <f>IF(AND(BE$7&lt;=$B418+$D$4,BE$9&gt;=$D418),$E418*HLOOKUP(BE$7-$B418+1,INPUTS!$D$63:$X$64,2,FALSE)/IF(BE$7=$B418,(13-MONTH($D418)),12),0)</f>
        <v>143.77275717190824</v>
      </c>
      <c r="BF418" s="229">
        <f>IF(AND(BF$7&lt;=$B418+$D$4,BF$9&gt;=$D418),$E418*HLOOKUP(BF$7-$B418+1,INPUTS!$D$63:$X$64,2,FALSE)/IF(BF$7=$B418,(13-MONTH($D418)),12),0)</f>
        <v>143.77275717190824</v>
      </c>
      <c r="BG418" s="229">
        <f>IF(AND(BG$7&lt;=$B418+$D$4,BG$9&gt;=$D418),$E418*HLOOKUP(BG$7-$B418+1,INPUTS!$D$63:$X$64,2,FALSE)/IF(BG$7=$B418,(13-MONTH($D418)),12),0)</f>
        <v>143.77275717190824</v>
      </c>
      <c r="BH418" s="229">
        <f>IF(AND(BH$7&lt;=$B418+$D$4,BH$9&gt;=$D418),$E418*HLOOKUP(BH$7-$B418+1,INPUTS!$D$63:$X$64,2,FALSE)/IF(BH$7=$B418,(13-MONTH($D418)),12),0)</f>
        <v>143.77275717190824</v>
      </c>
      <c r="BI418" s="229">
        <f>IF(AND(BI$7&lt;=$B418+$D$4,BI$9&gt;=$D418),$E418*HLOOKUP(BI$7-$B418+1,INPUTS!$D$63:$X$64,2,FALSE)/IF(BI$7=$B418,(13-MONTH($D418)),12),0)</f>
        <v>143.77275717190824</v>
      </c>
      <c r="BJ418" s="229">
        <f>IF(AND(BJ$7&lt;=$B418+$D$4,BJ$9&gt;=$D418),$E418*HLOOKUP(BJ$7-$B418+1,INPUTS!$D$63:$X$64,2,FALSE)/IF(BJ$7=$B418,(13-MONTH($D418)),12),0)</f>
        <v>143.77275717190824</v>
      </c>
      <c r="BK418" s="229">
        <f>IF(AND(BK$7&lt;=$B418+$D$4,BK$9&gt;=$D418),$E418*HLOOKUP(BK$7-$B418+1,INPUTS!$D$63:$X$64,2,FALSE)/IF(BK$7=$B418,(13-MONTH($D418)),12),0)</f>
        <v>143.77275717190824</v>
      </c>
      <c r="BL418" s="229">
        <f>IF(AND(BL$7&lt;=$B418+$D$4,BL$9&gt;=$D418),$E418*HLOOKUP(BL$7-$B418+1,INPUTS!$D$63:$X$64,2,FALSE)/IF(BL$7=$B418,(13-MONTH($D418)),12),0)</f>
        <v>143.77275717190824</v>
      </c>
      <c r="BM418" s="229">
        <f>IF(AND(BM$7&lt;=$B418+$D$4,BM$9&gt;=$D418),$E418*HLOOKUP(BM$7-$B418+1,INPUTS!$D$63:$X$64,2,FALSE)/IF(BM$7=$B418,(13-MONTH($D418)),12),0)</f>
        <v>143.77275717190824</v>
      </c>
      <c r="BN418" s="229">
        <f>IF(AND(BN$7&lt;=$B418+$D$4,BN$9&gt;=$D418),$E418*HLOOKUP(BN$7-$B418+1,INPUTS!$D$63:$X$64,2,FALSE)/IF(BN$7=$B418,(13-MONTH($D418)),12),0)</f>
        <v>143.77275717190824</v>
      </c>
      <c r="BO418" s="229">
        <f>IF(AND(BO$7&lt;=$B418+$D$4,BO$9&gt;=$D418),$E418*HLOOKUP(BO$7-$B418+1,INPUTS!$D$63:$X$64,2,FALSE)/IF(BO$7=$B418,(13-MONTH($D418)),12),0)</f>
        <v>133.00648810107489</v>
      </c>
      <c r="BP418" s="229">
        <f>IF(AND(BP$7&lt;=$B418+$D$4,BP$9&gt;=$D418),$E418*HLOOKUP(BP$7-$B418+1,INPUTS!$D$63:$X$64,2,FALSE)/IF(BP$7=$B418,(13-MONTH($D418)),12),0)</f>
        <v>133.00648810107489</v>
      </c>
      <c r="BQ418" s="229">
        <f>IF(AND(BQ$7&lt;=$B418+$D$4,BQ$9&gt;=$D418),$E418*HLOOKUP(BQ$7-$B418+1,INPUTS!$D$63:$X$64,2,FALSE)/IF(BQ$7=$B418,(13-MONTH($D418)),12),0)</f>
        <v>133.00648810107489</v>
      </c>
      <c r="BR418" s="229">
        <f>IF(AND(BR$7&lt;=$B418+$D$4,BR$9&gt;=$D418),$E418*HLOOKUP(BR$7-$B418+1,INPUTS!$D$63:$X$64,2,FALSE)/IF(BR$7=$B418,(13-MONTH($D418)),12),0)</f>
        <v>133.00648810107489</v>
      </c>
      <c r="BS418" s="229">
        <f>IF(AND(BS$7&lt;=$B418+$D$4,BS$9&gt;=$D418),$E418*HLOOKUP(BS$7-$B418+1,INPUTS!$D$63:$X$64,2,FALSE)/IF(BS$7=$B418,(13-MONTH($D418)),12),0)</f>
        <v>133.00648810107489</v>
      </c>
      <c r="BT418" s="229">
        <f>IF(AND(BT$7&lt;=$B418+$D$4,BT$9&gt;=$D418),$E418*HLOOKUP(BT$7-$B418+1,INPUTS!$D$63:$X$64,2,FALSE)/IF(BT$7=$B418,(13-MONTH($D418)),12),0)</f>
        <v>133.00648810107489</v>
      </c>
      <c r="BU418" s="229">
        <f>IF(AND(BU$7&lt;=$B418+$D$4,BU$9&gt;=$D418),$E418*HLOOKUP(BU$7-$B418+1,INPUTS!$D$63:$X$64,2,FALSE)/IF(BU$7=$B418,(13-MONTH($D418)),12),0)</f>
        <v>133.00648810107489</v>
      </c>
      <c r="BV418" s="229">
        <f>IF(AND(BV$7&lt;=$B418+$D$4,BV$9&gt;=$D418),$E418*HLOOKUP(BV$7-$B418+1,INPUTS!$D$63:$X$64,2,FALSE)/IF(BV$7=$B418,(13-MONTH($D418)),12),0)</f>
        <v>133.00648810107489</v>
      </c>
      <c r="BW418" s="229">
        <f>IF(AND(BW$7&lt;=$B418+$D$4,BW$9&gt;=$D418),$E418*HLOOKUP(BW$7-$B418+1,INPUTS!$D$63:$X$64,2,FALSE)/IF(BW$7=$B418,(13-MONTH($D418)),12),0)</f>
        <v>133.00648810107489</v>
      </c>
      <c r="BX418" s="229">
        <f>IF(AND(BX$7&lt;=$B418+$D$4,BX$9&gt;=$D418),$E418*HLOOKUP(BX$7-$B418+1,INPUTS!$D$63:$X$64,2,FALSE)/IF(BX$7=$B418,(13-MONTH($D418)),12),0)</f>
        <v>133.00648810107489</v>
      </c>
      <c r="BY418" s="229">
        <f>IF(AND(BY$7&lt;=$B418+$D$4,BY$9&gt;=$D418),$E418*HLOOKUP(BY$7-$B418+1,INPUTS!$D$63:$X$64,2,FALSE)/IF(BY$7=$B418,(13-MONTH($D418)),12),0)</f>
        <v>133.00648810107489</v>
      </c>
      <c r="BZ418" s="229">
        <f>IF(AND(BZ$7&lt;=$B418+$D$4,BZ$9&gt;=$D418),$E418*HLOOKUP(BZ$7-$B418+1,INPUTS!$D$63:$X$64,2,FALSE)/IF(BZ$7=$B418,(13-MONTH($D418)),12),0)</f>
        <v>133.00648810107489</v>
      </c>
    </row>
    <row r="419" spans="1:78" x14ac:dyDescent="0.2">
      <c r="A419" s="7" t="str">
        <f t="shared" si="363"/>
        <v>Roll-in 5</v>
      </c>
      <c r="B419" s="7">
        <f t="shared" si="364"/>
        <v>2021</v>
      </c>
      <c r="C419" s="7">
        <f t="shared" si="367"/>
        <v>28</v>
      </c>
      <c r="D419" s="165">
        <f t="shared" si="365"/>
        <v>44316</v>
      </c>
      <c r="E419" s="68">
        <f t="shared" si="366"/>
        <v>24004.783839999975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100.01993266666655</v>
      </c>
      <c r="AI419" s="229">
        <f>IF(AND(AI$7&lt;=$B419+$D$4,AI$9&gt;=$D419),$E419*HLOOKUP(AI$7-$B419+1,INPUTS!$D$63:$X$64,2,FALSE)/IF(AI$7=$B419,(13-MONTH($D419)),12),0)</f>
        <v>100.01993266666655</v>
      </c>
      <c r="AJ419" s="229">
        <f>IF(AND(AJ$7&lt;=$B419+$D$4,AJ$9&gt;=$D419),$E419*HLOOKUP(AJ$7-$B419+1,INPUTS!$D$63:$X$64,2,FALSE)/IF(AJ$7=$B419,(13-MONTH($D419)),12),0)</f>
        <v>100.01993266666655</v>
      </c>
      <c r="AK419" s="229">
        <f>IF(AND(AK$7&lt;=$B419+$D$4,AK$9&gt;=$D419),$E419*HLOOKUP(AK$7-$B419+1,INPUTS!$D$63:$X$64,2,FALSE)/IF(AK$7=$B419,(13-MONTH($D419)),12),0)</f>
        <v>100.01993266666655</v>
      </c>
      <c r="AL419" s="229">
        <f>IF(AND(AL$7&lt;=$B419+$D$4,AL$9&gt;=$D419),$E419*HLOOKUP(AL$7-$B419+1,INPUTS!$D$63:$X$64,2,FALSE)/IF(AL$7=$B419,(13-MONTH($D419)),12),0)</f>
        <v>100.01993266666655</v>
      </c>
      <c r="AM419" s="229">
        <f>IF(AND(AM$7&lt;=$B419+$D$4,AM$9&gt;=$D419),$E419*HLOOKUP(AM$7-$B419+1,INPUTS!$D$63:$X$64,2,FALSE)/IF(AM$7=$B419,(13-MONTH($D419)),12),0)</f>
        <v>100.01993266666655</v>
      </c>
      <c r="AN419" s="229">
        <f>IF(AND(AN$7&lt;=$B419+$D$4,AN$9&gt;=$D419),$E419*HLOOKUP(AN$7-$B419+1,INPUTS!$D$63:$X$64,2,FALSE)/IF(AN$7=$B419,(13-MONTH($D419)),12),0)</f>
        <v>100.01993266666655</v>
      </c>
      <c r="AO419" s="229">
        <f>IF(AND(AO$7&lt;=$B419+$D$4,AO$9&gt;=$D419),$E419*HLOOKUP(AO$7-$B419+1,INPUTS!$D$63:$X$64,2,FALSE)/IF(AO$7=$B419,(13-MONTH($D419)),12),0)</f>
        <v>100.01993266666655</v>
      </c>
      <c r="AP419" s="229">
        <f>IF(AND(AP$7&lt;=$B419+$D$4,AP$9&gt;=$D419),$E419*HLOOKUP(AP$7-$B419+1,INPUTS!$D$63:$X$64,2,FALSE)/IF(AP$7=$B419,(13-MONTH($D419)),12),0)</f>
        <v>100.01993266666655</v>
      </c>
      <c r="AQ419" s="229">
        <f>IF(AND(AQ$7&lt;=$B419+$D$4,AQ$9&gt;=$D419),$E419*HLOOKUP(AQ$7-$B419+1,INPUTS!$D$63:$X$64,2,FALSE)/IF(AQ$7=$B419,(13-MONTH($D419)),12),0)</f>
        <v>144.4087787841332</v>
      </c>
      <c r="AR419" s="229">
        <f>IF(AND(AR$7&lt;=$B419+$D$4,AR$9&gt;=$D419),$E419*HLOOKUP(AR$7-$B419+1,INPUTS!$D$63:$X$64,2,FALSE)/IF(AR$7=$B419,(13-MONTH($D419)),12),0)</f>
        <v>144.4087787841332</v>
      </c>
      <c r="AS419" s="229">
        <f>IF(AND(AS$7&lt;=$B419+$D$4,AS$9&gt;=$D419),$E419*HLOOKUP(AS$7-$B419+1,INPUTS!$D$63:$X$64,2,FALSE)/IF(AS$7=$B419,(13-MONTH($D419)),12),0)</f>
        <v>144.4087787841332</v>
      </c>
      <c r="AT419" s="229">
        <f>IF(AND(AT$7&lt;=$B419+$D$4,AT$9&gt;=$D419),$E419*HLOOKUP(AT$7-$B419+1,INPUTS!$D$63:$X$64,2,FALSE)/IF(AT$7=$B419,(13-MONTH($D419)),12),0)</f>
        <v>144.4087787841332</v>
      </c>
      <c r="AU419" s="229">
        <f>IF(AND(AU$7&lt;=$B419+$D$4,AU$9&gt;=$D419),$E419*HLOOKUP(AU$7-$B419+1,INPUTS!$D$63:$X$64,2,FALSE)/IF(AU$7=$B419,(13-MONTH($D419)),12),0)</f>
        <v>144.4087787841332</v>
      </c>
      <c r="AV419" s="229">
        <f>IF(AND(AV$7&lt;=$B419+$D$4,AV$9&gt;=$D419),$E419*HLOOKUP(AV$7-$B419+1,INPUTS!$D$63:$X$64,2,FALSE)/IF(AV$7=$B419,(13-MONTH($D419)),12),0)</f>
        <v>144.4087787841332</v>
      </c>
      <c r="AW419" s="229">
        <f>IF(AND(AW$7&lt;=$B419+$D$4,AW$9&gt;=$D419),$E419*HLOOKUP(AW$7-$B419+1,INPUTS!$D$63:$X$64,2,FALSE)/IF(AW$7=$B419,(13-MONTH($D419)),12),0)</f>
        <v>144.4087787841332</v>
      </c>
      <c r="AX419" s="229">
        <f>IF(AND(AX$7&lt;=$B419+$D$4,AX$9&gt;=$D419),$E419*HLOOKUP(AX$7-$B419+1,INPUTS!$D$63:$X$64,2,FALSE)/IF(AX$7=$B419,(13-MONTH($D419)),12),0)</f>
        <v>144.4087787841332</v>
      </c>
      <c r="AY419" s="229">
        <f>IF(AND(AY$7&lt;=$B419+$D$4,AY$9&gt;=$D419),$E419*HLOOKUP(AY$7-$B419+1,INPUTS!$D$63:$X$64,2,FALSE)/IF(AY$7=$B419,(13-MONTH($D419)),12),0)</f>
        <v>144.4087787841332</v>
      </c>
      <c r="AZ419" s="229">
        <f>IF(AND(AZ$7&lt;=$B419+$D$4,AZ$9&gt;=$D419),$E419*HLOOKUP(AZ$7-$B419+1,INPUTS!$D$63:$X$64,2,FALSE)/IF(AZ$7=$B419,(13-MONTH($D419)),12),0)</f>
        <v>144.4087787841332</v>
      </c>
      <c r="BA419" s="229">
        <f>IF(AND(BA$7&lt;=$B419+$D$4,BA$9&gt;=$D419),$E419*HLOOKUP(BA$7-$B419+1,INPUTS!$D$63:$X$64,2,FALSE)/IF(BA$7=$B419,(13-MONTH($D419)),12),0)</f>
        <v>144.4087787841332</v>
      </c>
      <c r="BB419" s="229">
        <f>IF(AND(BB$7&lt;=$B419+$D$4,BB$9&gt;=$D419),$E419*HLOOKUP(BB$7-$B419+1,INPUTS!$D$63:$X$64,2,FALSE)/IF(BB$7=$B419,(13-MONTH($D419)),12),0)</f>
        <v>144.4087787841332</v>
      </c>
      <c r="BC419" s="229">
        <f>IF(AND(BC$7&lt;=$B419+$D$4,BC$9&gt;=$D419),$E419*HLOOKUP(BC$7-$B419+1,INPUTS!$D$63:$X$64,2,FALSE)/IF(BC$7=$B419,(13-MONTH($D419)),12),0)</f>
        <v>133.56661808306652</v>
      </c>
      <c r="BD419" s="229">
        <f>IF(AND(BD$7&lt;=$B419+$D$4,BD$9&gt;=$D419),$E419*HLOOKUP(BD$7-$B419+1,INPUTS!$D$63:$X$64,2,FALSE)/IF(BD$7=$B419,(13-MONTH($D419)),12),0)</f>
        <v>133.56661808306652</v>
      </c>
      <c r="BE419" s="229">
        <f>IF(AND(BE$7&lt;=$B419+$D$4,BE$9&gt;=$D419),$E419*HLOOKUP(BE$7-$B419+1,INPUTS!$D$63:$X$64,2,FALSE)/IF(BE$7=$B419,(13-MONTH($D419)),12),0)</f>
        <v>133.56661808306652</v>
      </c>
      <c r="BF419" s="229">
        <f>IF(AND(BF$7&lt;=$B419+$D$4,BF$9&gt;=$D419),$E419*HLOOKUP(BF$7-$B419+1,INPUTS!$D$63:$X$64,2,FALSE)/IF(BF$7=$B419,(13-MONTH($D419)),12),0)</f>
        <v>133.56661808306652</v>
      </c>
      <c r="BG419" s="229">
        <f>IF(AND(BG$7&lt;=$B419+$D$4,BG$9&gt;=$D419),$E419*HLOOKUP(BG$7-$B419+1,INPUTS!$D$63:$X$64,2,FALSE)/IF(BG$7=$B419,(13-MONTH($D419)),12),0)</f>
        <v>133.56661808306652</v>
      </c>
      <c r="BH419" s="229">
        <f>IF(AND(BH$7&lt;=$B419+$D$4,BH$9&gt;=$D419),$E419*HLOOKUP(BH$7-$B419+1,INPUTS!$D$63:$X$64,2,FALSE)/IF(BH$7=$B419,(13-MONTH($D419)),12),0)</f>
        <v>133.56661808306652</v>
      </c>
      <c r="BI419" s="229">
        <f>IF(AND(BI$7&lt;=$B419+$D$4,BI$9&gt;=$D419),$E419*HLOOKUP(BI$7-$B419+1,INPUTS!$D$63:$X$64,2,FALSE)/IF(BI$7=$B419,(13-MONTH($D419)),12),0)</f>
        <v>133.56661808306652</v>
      </c>
      <c r="BJ419" s="229">
        <f>IF(AND(BJ$7&lt;=$B419+$D$4,BJ$9&gt;=$D419),$E419*HLOOKUP(BJ$7-$B419+1,INPUTS!$D$63:$X$64,2,FALSE)/IF(BJ$7=$B419,(13-MONTH($D419)),12),0)</f>
        <v>133.56661808306652</v>
      </c>
      <c r="BK419" s="229">
        <f>IF(AND(BK$7&lt;=$B419+$D$4,BK$9&gt;=$D419),$E419*HLOOKUP(BK$7-$B419+1,INPUTS!$D$63:$X$64,2,FALSE)/IF(BK$7=$B419,(13-MONTH($D419)),12),0)</f>
        <v>133.56661808306652</v>
      </c>
      <c r="BL419" s="229">
        <f>IF(AND(BL$7&lt;=$B419+$D$4,BL$9&gt;=$D419),$E419*HLOOKUP(BL$7-$B419+1,INPUTS!$D$63:$X$64,2,FALSE)/IF(BL$7=$B419,(13-MONTH($D419)),12),0)</f>
        <v>133.56661808306652</v>
      </c>
      <c r="BM419" s="229">
        <f>IF(AND(BM$7&lt;=$B419+$D$4,BM$9&gt;=$D419),$E419*HLOOKUP(BM$7-$B419+1,INPUTS!$D$63:$X$64,2,FALSE)/IF(BM$7=$B419,(13-MONTH($D419)),12),0)</f>
        <v>133.56661808306652</v>
      </c>
      <c r="BN419" s="229">
        <f>IF(AND(BN$7&lt;=$B419+$D$4,BN$9&gt;=$D419),$E419*HLOOKUP(BN$7-$B419+1,INPUTS!$D$63:$X$64,2,FALSE)/IF(BN$7=$B419,(13-MONTH($D419)),12),0)</f>
        <v>133.56661808306652</v>
      </c>
      <c r="BO419" s="229">
        <f>IF(AND(BO$7&lt;=$B419+$D$4,BO$9&gt;=$D419),$E419*HLOOKUP(BO$7-$B419+1,INPUTS!$D$63:$X$64,2,FALSE)/IF(BO$7=$B419,(13-MONTH($D419)),12),0)</f>
        <v>123.56462481639987</v>
      </c>
      <c r="BP419" s="229">
        <f>IF(AND(BP$7&lt;=$B419+$D$4,BP$9&gt;=$D419),$E419*HLOOKUP(BP$7-$B419+1,INPUTS!$D$63:$X$64,2,FALSE)/IF(BP$7=$B419,(13-MONTH($D419)),12),0)</f>
        <v>123.56462481639987</v>
      </c>
      <c r="BQ419" s="229">
        <f>IF(AND(BQ$7&lt;=$B419+$D$4,BQ$9&gt;=$D419),$E419*HLOOKUP(BQ$7-$B419+1,INPUTS!$D$63:$X$64,2,FALSE)/IF(BQ$7=$B419,(13-MONTH($D419)),12),0)</f>
        <v>123.56462481639987</v>
      </c>
      <c r="BR419" s="229">
        <f>IF(AND(BR$7&lt;=$B419+$D$4,BR$9&gt;=$D419),$E419*HLOOKUP(BR$7-$B419+1,INPUTS!$D$63:$X$64,2,FALSE)/IF(BR$7=$B419,(13-MONTH($D419)),12),0)</f>
        <v>123.56462481639987</v>
      </c>
      <c r="BS419" s="229">
        <f>IF(AND(BS$7&lt;=$B419+$D$4,BS$9&gt;=$D419),$E419*HLOOKUP(BS$7-$B419+1,INPUTS!$D$63:$X$64,2,FALSE)/IF(BS$7=$B419,(13-MONTH($D419)),12),0)</f>
        <v>123.56462481639987</v>
      </c>
      <c r="BT419" s="229">
        <f>IF(AND(BT$7&lt;=$B419+$D$4,BT$9&gt;=$D419),$E419*HLOOKUP(BT$7-$B419+1,INPUTS!$D$63:$X$64,2,FALSE)/IF(BT$7=$B419,(13-MONTH($D419)),12),0)</f>
        <v>123.56462481639987</v>
      </c>
      <c r="BU419" s="229">
        <f>IF(AND(BU$7&lt;=$B419+$D$4,BU$9&gt;=$D419),$E419*HLOOKUP(BU$7-$B419+1,INPUTS!$D$63:$X$64,2,FALSE)/IF(BU$7=$B419,(13-MONTH($D419)),12),0)</f>
        <v>123.56462481639987</v>
      </c>
      <c r="BV419" s="229">
        <f>IF(AND(BV$7&lt;=$B419+$D$4,BV$9&gt;=$D419),$E419*HLOOKUP(BV$7-$B419+1,INPUTS!$D$63:$X$64,2,FALSE)/IF(BV$7=$B419,(13-MONTH($D419)),12),0)</f>
        <v>123.56462481639987</v>
      </c>
      <c r="BW419" s="229">
        <f>IF(AND(BW$7&lt;=$B419+$D$4,BW$9&gt;=$D419),$E419*HLOOKUP(BW$7-$B419+1,INPUTS!$D$63:$X$64,2,FALSE)/IF(BW$7=$B419,(13-MONTH($D419)),12),0)</f>
        <v>123.56462481639987</v>
      </c>
      <c r="BX419" s="229">
        <f>IF(AND(BX$7&lt;=$B419+$D$4,BX$9&gt;=$D419),$E419*HLOOKUP(BX$7-$B419+1,INPUTS!$D$63:$X$64,2,FALSE)/IF(BX$7=$B419,(13-MONTH($D419)),12),0)</f>
        <v>123.56462481639987</v>
      </c>
      <c r="BY419" s="229">
        <f>IF(AND(BY$7&lt;=$B419+$D$4,BY$9&gt;=$D419),$E419*HLOOKUP(BY$7-$B419+1,INPUTS!$D$63:$X$64,2,FALSE)/IF(BY$7=$B419,(13-MONTH($D419)),12),0)</f>
        <v>123.56462481639987</v>
      </c>
      <c r="BZ419" s="229">
        <f>IF(AND(BZ$7&lt;=$B419+$D$4,BZ$9&gt;=$D419),$E419*HLOOKUP(BZ$7-$B419+1,INPUTS!$D$63:$X$64,2,FALSE)/IF(BZ$7=$B419,(13-MONTH($D419)),12),0)</f>
        <v>123.56462481639987</v>
      </c>
    </row>
    <row r="420" spans="1:78" x14ac:dyDescent="0.2">
      <c r="A420" s="7" t="str">
        <f t="shared" si="363"/>
        <v>Roll-in 5</v>
      </c>
      <c r="B420" s="7">
        <f t="shared" si="364"/>
        <v>2021</v>
      </c>
      <c r="C420" s="7">
        <f t="shared" si="367"/>
        <v>29</v>
      </c>
      <c r="D420" s="165">
        <f t="shared" si="365"/>
        <v>44347</v>
      </c>
      <c r="E420" s="68">
        <f t="shared" si="366"/>
        <v>26936.166410000027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126.26328004687512</v>
      </c>
      <c r="AJ420" s="229">
        <f>IF(AND(AJ$7&lt;=$B420+$D$4,AJ$9&gt;=$D420),$E420*HLOOKUP(AJ$7-$B420+1,INPUTS!$D$63:$X$64,2,FALSE)/IF(AJ$7=$B420,(13-MONTH($D420)),12),0)</f>
        <v>126.26328004687512</v>
      </c>
      <c r="AK420" s="229">
        <f>IF(AND(AK$7&lt;=$B420+$D$4,AK$9&gt;=$D420),$E420*HLOOKUP(AK$7-$B420+1,INPUTS!$D$63:$X$64,2,FALSE)/IF(AK$7=$B420,(13-MONTH($D420)),12),0)</f>
        <v>126.26328004687512</v>
      </c>
      <c r="AL420" s="229">
        <f>IF(AND(AL$7&lt;=$B420+$D$4,AL$9&gt;=$D420),$E420*HLOOKUP(AL$7-$B420+1,INPUTS!$D$63:$X$64,2,FALSE)/IF(AL$7=$B420,(13-MONTH($D420)),12),0)</f>
        <v>126.26328004687512</v>
      </c>
      <c r="AM420" s="229">
        <f>IF(AND(AM$7&lt;=$B420+$D$4,AM$9&gt;=$D420),$E420*HLOOKUP(AM$7-$B420+1,INPUTS!$D$63:$X$64,2,FALSE)/IF(AM$7=$B420,(13-MONTH($D420)),12),0)</f>
        <v>126.26328004687512</v>
      </c>
      <c r="AN420" s="229">
        <f>IF(AND(AN$7&lt;=$B420+$D$4,AN$9&gt;=$D420),$E420*HLOOKUP(AN$7-$B420+1,INPUTS!$D$63:$X$64,2,FALSE)/IF(AN$7=$B420,(13-MONTH($D420)),12),0)</f>
        <v>126.26328004687512</v>
      </c>
      <c r="AO420" s="229">
        <f>IF(AND(AO$7&lt;=$B420+$D$4,AO$9&gt;=$D420),$E420*HLOOKUP(AO$7-$B420+1,INPUTS!$D$63:$X$64,2,FALSE)/IF(AO$7=$B420,(13-MONTH($D420)),12),0)</f>
        <v>126.26328004687512</v>
      </c>
      <c r="AP420" s="229">
        <f>IF(AND(AP$7&lt;=$B420+$D$4,AP$9&gt;=$D420),$E420*HLOOKUP(AP$7-$B420+1,INPUTS!$D$63:$X$64,2,FALSE)/IF(AP$7=$B420,(13-MONTH($D420)),12),0)</f>
        <v>126.26328004687512</v>
      </c>
      <c r="AQ420" s="229">
        <f>IF(AND(AQ$7&lt;=$B420+$D$4,AQ$9&gt;=$D420),$E420*HLOOKUP(AQ$7-$B420+1,INPUTS!$D$63:$X$64,2,FALSE)/IF(AQ$7=$B420,(13-MONTH($D420)),12),0)</f>
        <v>162.04348776149183</v>
      </c>
      <c r="AR420" s="229">
        <f>IF(AND(AR$7&lt;=$B420+$D$4,AR$9&gt;=$D420),$E420*HLOOKUP(AR$7-$B420+1,INPUTS!$D$63:$X$64,2,FALSE)/IF(AR$7=$B420,(13-MONTH($D420)),12),0)</f>
        <v>162.04348776149183</v>
      </c>
      <c r="AS420" s="229">
        <f>IF(AND(AS$7&lt;=$B420+$D$4,AS$9&gt;=$D420),$E420*HLOOKUP(AS$7-$B420+1,INPUTS!$D$63:$X$64,2,FALSE)/IF(AS$7=$B420,(13-MONTH($D420)),12),0)</f>
        <v>162.04348776149183</v>
      </c>
      <c r="AT420" s="229">
        <f>IF(AND(AT$7&lt;=$B420+$D$4,AT$9&gt;=$D420),$E420*HLOOKUP(AT$7-$B420+1,INPUTS!$D$63:$X$64,2,FALSE)/IF(AT$7=$B420,(13-MONTH($D420)),12),0)</f>
        <v>162.04348776149183</v>
      </c>
      <c r="AU420" s="229">
        <f>IF(AND(AU$7&lt;=$B420+$D$4,AU$9&gt;=$D420),$E420*HLOOKUP(AU$7-$B420+1,INPUTS!$D$63:$X$64,2,FALSE)/IF(AU$7=$B420,(13-MONTH($D420)),12),0)</f>
        <v>162.04348776149183</v>
      </c>
      <c r="AV420" s="229">
        <f>IF(AND(AV$7&lt;=$B420+$D$4,AV$9&gt;=$D420),$E420*HLOOKUP(AV$7-$B420+1,INPUTS!$D$63:$X$64,2,FALSE)/IF(AV$7=$B420,(13-MONTH($D420)),12),0)</f>
        <v>162.04348776149183</v>
      </c>
      <c r="AW420" s="229">
        <f>IF(AND(AW$7&lt;=$B420+$D$4,AW$9&gt;=$D420),$E420*HLOOKUP(AW$7-$B420+1,INPUTS!$D$63:$X$64,2,FALSE)/IF(AW$7=$B420,(13-MONTH($D420)),12),0)</f>
        <v>162.04348776149183</v>
      </c>
      <c r="AX420" s="229">
        <f>IF(AND(AX$7&lt;=$B420+$D$4,AX$9&gt;=$D420),$E420*HLOOKUP(AX$7-$B420+1,INPUTS!$D$63:$X$64,2,FALSE)/IF(AX$7=$B420,(13-MONTH($D420)),12),0)</f>
        <v>162.04348776149183</v>
      </c>
      <c r="AY420" s="229">
        <f>IF(AND(AY$7&lt;=$B420+$D$4,AY$9&gt;=$D420),$E420*HLOOKUP(AY$7-$B420+1,INPUTS!$D$63:$X$64,2,FALSE)/IF(AY$7=$B420,(13-MONTH($D420)),12),0)</f>
        <v>162.04348776149183</v>
      </c>
      <c r="AZ420" s="229">
        <f>IF(AND(AZ$7&lt;=$B420+$D$4,AZ$9&gt;=$D420),$E420*HLOOKUP(AZ$7-$B420+1,INPUTS!$D$63:$X$64,2,FALSE)/IF(AZ$7=$B420,(13-MONTH($D420)),12),0)</f>
        <v>162.04348776149183</v>
      </c>
      <c r="BA420" s="229">
        <f>IF(AND(BA$7&lt;=$B420+$D$4,BA$9&gt;=$D420),$E420*HLOOKUP(BA$7-$B420+1,INPUTS!$D$63:$X$64,2,FALSE)/IF(BA$7=$B420,(13-MONTH($D420)),12),0)</f>
        <v>162.04348776149183</v>
      </c>
      <c r="BB420" s="229">
        <f>IF(AND(BB$7&lt;=$B420+$D$4,BB$9&gt;=$D420),$E420*HLOOKUP(BB$7-$B420+1,INPUTS!$D$63:$X$64,2,FALSE)/IF(BB$7=$B420,(13-MONTH($D420)),12),0)</f>
        <v>162.04348776149183</v>
      </c>
      <c r="BC420" s="229">
        <f>IF(AND(BC$7&lt;=$B420+$D$4,BC$9&gt;=$D420),$E420*HLOOKUP(BC$7-$B420+1,INPUTS!$D$63:$X$64,2,FALSE)/IF(BC$7=$B420,(13-MONTH($D420)),12),0)</f>
        <v>149.87731926630849</v>
      </c>
      <c r="BD420" s="229">
        <f>IF(AND(BD$7&lt;=$B420+$D$4,BD$9&gt;=$D420),$E420*HLOOKUP(BD$7-$B420+1,INPUTS!$D$63:$X$64,2,FALSE)/IF(BD$7=$B420,(13-MONTH($D420)),12),0)</f>
        <v>149.87731926630849</v>
      </c>
      <c r="BE420" s="229">
        <f>IF(AND(BE$7&lt;=$B420+$D$4,BE$9&gt;=$D420),$E420*HLOOKUP(BE$7-$B420+1,INPUTS!$D$63:$X$64,2,FALSE)/IF(BE$7=$B420,(13-MONTH($D420)),12),0)</f>
        <v>149.87731926630849</v>
      </c>
      <c r="BF420" s="229">
        <f>IF(AND(BF$7&lt;=$B420+$D$4,BF$9&gt;=$D420),$E420*HLOOKUP(BF$7-$B420+1,INPUTS!$D$63:$X$64,2,FALSE)/IF(BF$7=$B420,(13-MONTH($D420)),12),0)</f>
        <v>149.87731926630849</v>
      </c>
      <c r="BG420" s="229">
        <f>IF(AND(BG$7&lt;=$B420+$D$4,BG$9&gt;=$D420),$E420*HLOOKUP(BG$7-$B420+1,INPUTS!$D$63:$X$64,2,FALSE)/IF(BG$7=$B420,(13-MONTH($D420)),12),0)</f>
        <v>149.87731926630849</v>
      </c>
      <c r="BH420" s="229">
        <f>IF(AND(BH$7&lt;=$B420+$D$4,BH$9&gt;=$D420),$E420*HLOOKUP(BH$7-$B420+1,INPUTS!$D$63:$X$64,2,FALSE)/IF(BH$7=$B420,(13-MONTH($D420)),12),0)</f>
        <v>149.87731926630849</v>
      </c>
      <c r="BI420" s="229">
        <f>IF(AND(BI$7&lt;=$B420+$D$4,BI$9&gt;=$D420),$E420*HLOOKUP(BI$7-$B420+1,INPUTS!$D$63:$X$64,2,FALSE)/IF(BI$7=$B420,(13-MONTH($D420)),12),0)</f>
        <v>149.87731926630849</v>
      </c>
      <c r="BJ420" s="229">
        <f>IF(AND(BJ$7&lt;=$B420+$D$4,BJ$9&gt;=$D420),$E420*HLOOKUP(BJ$7-$B420+1,INPUTS!$D$63:$X$64,2,FALSE)/IF(BJ$7=$B420,(13-MONTH($D420)),12),0)</f>
        <v>149.87731926630849</v>
      </c>
      <c r="BK420" s="229">
        <f>IF(AND(BK$7&lt;=$B420+$D$4,BK$9&gt;=$D420),$E420*HLOOKUP(BK$7-$B420+1,INPUTS!$D$63:$X$64,2,FALSE)/IF(BK$7=$B420,(13-MONTH($D420)),12),0)</f>
        <v>149.87731926630849</v>
      </c>
      <c r="BL420" s="229">
        <f>IF(AND(BL$7&lt;=$B420+$D$4,BL$9&gt;=$D420),$E420*HLOOKUP(BL$7-$B420+1,INPUTS!$D$63:$X$64,2,FALSE)/IF(BL$7=$B420,(13-MONTH($D420)),12),0)</f>
        <v>149.87731926630849</v>
      </c>
      <c r="BM420" s="229">
        <f>IF(AND(BM$7&lt;=$B420+$D$4,BM$9&gt;=$D420),$E420*HLOOKUP(BM$7-$B420+1,INPUTS!$D$63:$X$64,2,FALSE)/IF(BM$7=$B420,(13-MONTH($D420)),12),0)</f>
        <v>149.87731926630849</v>
      </c>
      <c r="BN420" s="229">
        <f>IF(AND(BN$7&lt;=$B420+$D$4,BN$9&gt;=$D420),$E420*HLOOKUP(BN$7-$B420+1,INPUTS!$D$63:$X$64,2,FALSE)/IF(BN$7=$B420,(13-MONTH($D420)),12),0)</f>
        <v>149.87731926630849</v>
      </c>
      <c r="BO420" s="229">
        <f>IF(AND(BO$7&lt;=$B420+$D$4,BO$9&gt;=$D420),$E420*HLOOKUP(BO$7-$B420+1,INPUTS!$D$63:$X$64,2,FALSE)/IF(BO$7=$B420,(13-MONTH($D420)),12),0)</f>
        <v>138.65391659547512</v>
      </c>
      <c r="BP420" s="229">
        <f>IF(AND(BP$7&lt;=$B420+$D$4,BP$9&gt;=$D420),$E420*HLOOKUP(BP$7-$B420+1,INPUTS!$D$63:$X$64,2,FALSE)/IF(BP$7=$B420,(13-MONTH($D420)),12),0)</f>
        <v>138.65391659547512</v>
      </c>
      <c r="BQ420" s="229">
        <f>IF(AND(BQ$7&lt;=$B420+$D$4,BQ$9&gt;=$D420),$E420*HLOOKUP(BQ$7-$B420+1,INPUTS!$D$63:$X$64,2,FALSE)/IF(BQ$7=$B420,(13-MONTH($D420)),12),0)</f>
        <v>138.65391659547512</v>
      </c>
      <c r="BR420" s="229">
        <f>IF(AND(BR$7&lt;=$B420+$D$4,BR$9&gt;=$D420),$E420*HLOOKUP(BR$7-$B420+1,INPUTS!$D$63:$X$64,2,FALSE)/IF(BR$7=$B420,(13-MONTH($D420)),12),0)</f>
        <v>138.65391659547512</v>
      </c>
      <c r="BS420" s="229">
        <f>IF(AND(BS$7&lt;=$B420+$D$4,BS$9&gt;=$D420),$E420*HLOOKUP(BS$7-$B420+1,INPUTS!$D$63:$X$64,2,FALSE)/IF(BS$7=$B420,(13-MONTH($D420)),12),0)</f>
        <v>138.65391659547512</v>
      </c>
      <c r="BT420" s="229">
        <f>IF(AND(BT$7&lt;=$B420+$D$4,BT$9&gt;=$D420),$E420*HLOOKUP(BT$7-$B420+1,INPUTS!$D$63:$X$64,2,FALSE)/IF(BT$7=$B420,(13-MONTH($D420)),12),0)</f>
        <v>138.65391659547512</v>
      </c>
      <c r="BU420" s="229">
        <f>IF(AND(BU$7&lt;=$B420+$D$4,BU$9&gt;=$D420),$E420*HLOOKUP(BU$7-$B420+1,INPUTS!$D$63:$X$64,2,FALSE)/IF(BU$7=$B420,(13-MONTH($D420)),12),0)</f>
        <v>138.65391659547512</v>
      </c>
      <c r="BV420" s="229">
        <f>IF(AND(BV$7&lt;=$B420+$D$4,BV$9&gt;=$D420),$E420*HLOOKUP(BV$7-$B420+1,INPUTS!$D$63:$X$64,2,FALSE)/IF(BV$7=$B420,(13-MONTH($D420)),12),0)</f>
        <v>138.65391659547512</v>
      </c>
      <c r="BW420" s="229">
        <f>IF(AND(BW$7&lt;=$B420+$D$4,BW$9&gt;=$D420),$E420*HLOOKUP(BW$7-$B420+1,INPUTS!$D$63:$X$64,2,FALSE)/IF(BW$7=$B420,(13-MONTH($D420)),12),0)</f>
        <v>138.65391659547512</v>
      </c>
      <c r="BX420" s="229">
        <f>IF(AND(BX$7&lt;=$B420+$D$4,BX$9&gt;=$D420),$E420*HLOOKUP(BX$7-$B420+1,INPUTS!$D$63:$X$64,2,FALSE)/IF(BX$7=$B420,(13-MONTH($D420)),12),0)</f>
        <v>138.65391659547512</v>
      </c>
      <c r="BY420" s="229">
        <f>IF(AND(BY$7&lt;=$B420+$D$4,BY$9&gt;=$D420),$E420*HLOOKUP(BY$7-$B420+1,INPUTS!$D$63:$X$64,2,FALSE)/IF(BY$7=$B420,(13-MONTH($D420)),12),0)</f>
        <v>138.65391659547512</v>
      </c>
      <c r="BZ420" s="229">
        <f>IF(AND(BZ$7&lt;=$B420+$D$4,BZ$9&gt;=$D420),$E420*HLOOKUP(BZ$7-$B420+1,INPUTS!$D$63:$X$64,2,FALSE)/IF(BZ$7=$B420,(13-MONTH($D420)),12),0)</f>
        <v>138.65391659547512</v>
      </c>
    </row>
    <row r="421" spans="1:78" x14ac:dyDescent="0.2">
      <c r="A421" s="7" t="str">
        <f t="shared" si="363"/>
        <v>Roll-in 5</v>
      </c>
      <c r="B421" s="7">
        <f t="shared" si="364"/>
        <v>2021</v>
      </c>
      <c r="C421" s="7">
        <f t="shared" si="367"/>
        <v>30</v>
      </c>
      <c r="D421" s="165">
        <f t="shared" si="365"/>
        <v>44377</v>
      </c>
      <c r="E421" s="68">
        <f t="shared" si="366"/>
        <v>31308.349729999958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167.72330212499975</v>
      </c>
      <c r="AK421" s="229">
        <f>IF(AND(AK$7&lt;=$B421+$D$4,AK$9&gt;=$D421),$E421*HLOOKUP(AK$7-$B421+1,INPUTS!$D$63:$X$64,2,FALSE)/IF(AK$7=$B421,(13-MONTH($D421)),12),0)</f>
        <v>167.72330212499975</v>
      </c>
      <c r="AL421" s="229">
        <f>IF(AND(AL$7&lt;=$B421+$D$4,AL$9&gt;=$D421),$E421*HLOOKUP(AL$7-$B421+1,INPUTS!$D$63:$X$64,2,FALSE)/IF(AL$7=$B421,(13-MONTH($D421)),12),0)</f>
        <v>167.72330212499975</v>
      </c>
      <c r="AM421" s="229">
        <f>IF(AND(AM$7&lt;=$B421+$D$4,AM$9&gt;=$D421),$E421*HLOOKUP(AM$7-$B421+1,INPUTS!$D$63:$X$64,2,FALSE)/IF(AM$7=$B421,(13-MONTH($D421)),12),0)</f>
        <v>167.72330212499975</v>
      </c>
      <c r="AN421" s="229">
        <f>IF(AND(AN$7&lt;=$B421+$D$4,AN$9&gt;=$D421),$E421*HLOOKUP(AN$7-$B421+1,INPUTS!$D$63:$X$64,2,FALSE)/IF(AN$7=$B421,(13-MONTH($D421)),12),0)</f>
        <v>167.72330212499975</v>
      </c>
      <c r="AO421" s="229">
        <f>IF(AND(AO$7&lt;=$B421+$D$4,AO$9&gt;=$D421),$E421*HLOOKUP(AO$7-$B421+1,INPUTS!$D$63:$X$64,2,FALSE)/IF(AO$7=$B421,(13-MONTH($D421)),12),0)</f>
        <v>167.72330212499975</v>
      </c>
      <c r="AP421" s="229">
        <f>IF(AND(AP$7&lt;=$B421+$D$4,AP$9&gt;=$D421),$E421*HLOOKUP(AP$7-$B421+1,INPUTS!$D$63:$X$64,2,FALSE)/IF(AP$7=$B421,(13-MONTH($D421)),12),0)</f>
        <v>167.72330212499975</v>
      </c>
      <c r="AQ421" s="229">
        <f>IF(AND(AQ$7&lt;=$B421+$D$4,AQ$9&gt;=$D421),$E421*HLOOKUP(AQ$7-$B421+1,INPUTS!$D$63:$X$64,2,FALSE)/IF(AQ$7=$B421,(13-MONTH($D421)),12),0)</f>
        <v>188.34581391739141</v>
      </c>
      <c r="AR421" s="229">
        <f>IF(AND(AR$7&lt;=$B421+$D$4,AR$9&gt;=$D421),$E421*HLOOKUP(AR$7-$B421+1,INPUTS!$D$63:$X$64,2,FALSE)/IF(AR$7=$B421,(13-MONTH($D421)),12),0)</f>
        <v>188.34581391739141</v>
      </c>
      <c r="AS421" s="229">
        <f>IF(AND(AS$7&lt;=$B421+$D$4,AS$9&gt;=$D421),$E421*HLOOKUP(AS$7-$B421+1,INPUTS!$D$63:$X$64,2,FALSE)/IF(AS$7=$B421,(13-MONTH($D421)),12),0)</f>
        <v>188.34581391739141</v>
      </c>
      <c r="AT421" s="229">
        <f>IF(AND(AT$7&lt;=$B421+$D$4,AT$9&gt;=$D421),$E421*HLOOKUP(AT$7-$B421+1,INPUTS!$D$63:$X$64,2,FALSE)/IF(AT$7=$B421,(13-MONTH($D421)),12),0)</f>
        <v>188.34581391739141</v>
      </c>
      <c r="AU421" s="229">
        <f>IF(AND(AU$7&lt;=$B421+$D$4,AU$9&gt;=$D421),$E421*HLOOKUP(AU$7-$B421+1,INPUTS!$D$63:$X$64,2,FALSE)/IF(AU$7=$B421,(13-MONTH($D421)),12),0)</f>
        <v>188.34581391739141</v>
      </c>
      <c r="AV421" s="229">
        <f>IF(AND(AV$7&lt;=$B421+$D$4,AV$9&gt;=$D421),$E421*HLOOKUP(AV$7-$B421+1,INPUTS!$D$63:$X$64,2,FALSE)/IF(AV$7=$B421,(13-MONTH($D421)),12),0)</f>
        <v>188.34581391739141</v>
      </c>
      <c r="AW421" s="229">
        <f>IF(AND(AW$7&lt;=$B421+$D$4,AW$9&gt;=$D421),$E421*HLOOKUP(AW$7-$B421+1,INPUTS!$D$63:$X$64,2,FALSE)/IF(AW$7=$B421,(13-MONTH($D421)),12),0)</f>
        <v>188.34581391739141</v>
      </c>
      <c r="AX421" s="229">
        <f>IF(AND(AX$7&lt;=$B421+$D$4,AX$9&gt;=$D421),$E421*HLOOKUP(AX$7-$B421+1,INPUTS!$D$63:$X$64,2,FALSE)/IF(AX$7=$B421,(13-MONTH($D421)),12),0)</f>
        <v>188.34581391739141</v>
      </c>
      <c r="AY421" s="229">
        <f>IF(AND(AY$7&lt;=$B421+$D$4,AY$9&gt;=$D421),$E421*HLOOKUP(AY$7-$B421+1,INPUTS!$D$63:$X$64,2,FALSE)/IF(AY$7=$B421,(13-MONTH($D421)),12),0)</f>
        <v>188.34581391739141</v>
      </c>
      <c r="AZ421" s="229">
        <f>IF(AND(AZ$7&lt;=$B421+$D$4,AZ$9&gt;=$D421),$E421*HLOOKUP(AZ$7-$B421+1,INPUTS!$D$63:$X$64,2,FALSE)/IF(AZ$7=$B421,(13-MONTH($D421)),12),0)</f>
        <v>188.34581391739141</v>
      </c>
      <c r="BA421" s="229">
        <f>IF(AND(BA$7&lt;=$B421+$D$4,BA$9&gt;=$D421),$E421*HLOOKUP(BA$7-$B421+1,INPUTS!$D$63:$X$64,2,FALSE)/IF(BA$7=$B421,(13-MONTH($D421)),12),0)</f>
        <v>188.34581391739141</v>
      </c>
      <c r="BB421" s="229">
        <f>IF(AND(BB$7&lt;=$B421+$D$4,BB$9&gt;=$D421),$E421*HLOOKUP(BB$7-$B421+1,INPUTS!$D$63:$X$64,2,FALSE)/IF(BB$7=$B421,(13-MONTH($D421)),12),0)</f>
        <v>188.34581391739141</v>
      </c>
      <c r="BC421" s="229">
        <f>IF(AND(BC$7&lt;=$B421+$D$4,BC$9&gt;=$D421),$E421*HLOOKUP(BC$7-$B421+1,INPUTS!$D$63:$X$64,2,FALSE)/IF(BC$7=$B421,(13-MONTH($D421)),12),0)</f>
        <v>174.2048759560081</v>
      </c>
      <c r="BD421" s="229">
        <f>IF(AND(BD$7&lt;=$B421+$D$4,BD$9&gt;=$D421),$E421*HLOOKUP(BD$7-$B421+1,INPUTS!$D$63:$X$64,2,FALSE)/IF(BD$7=$B421,(13-MONTH($D421)),12),0)</f>
        <v>174.2048759560081</v>
      </c>
      <c r="BE421" s="229">
        <f>IF(AND(BE$7&lt;=$B421+$D$4,BE$9&gt;=$D421),$E421*HLOOKUP(BE$7-$B421+1,INPUTS!$D$63:$X$64,2,FALSE)/IF(BE$7=$B421,(13-MONTH($D421)),12),0)</f>
        <v>174.2048759560081</v>
      </c>
      <c r="BF421" s="229">
        <f>IF(AND(BF$7&lt;=$B421+$D$4,BF$9&gt;=$D421),$E421*HLOOKUP(BF$7-$B421+1,INPUTS!$D$63:$X$64,2,FALSE)/IF(BF$7=$B421,(13-MONTH($D421)),12),0)</f>
        <v>174.2048759560081</v>
      </c>
      <c r="BG421" s="229">
        <f>IF(AND(BG$7&lt;=$B421+$D$4,BG$9&gt;=$D421),$E421*HLOOKUP(BG$7-$B421+1,INPUTS!$D$63:$X$64,2,FALSE)/IF(BG$7=$B421,(13-MONTH($D421)),12),0)</f>
        <v>174.2048759560081</v>
      </c>
      <c r="BH421" s="229">
        <f>IF(AND(BH$7&lt;=$B421+$D$4,BH$9&gt;=$D421),$E421*HLOOKUP(BH$7-$B421+1,INPUTS!$D$63:$X$64,2,FALSE)/IF(BH$7=$B421,(13-MONTH($D421)),12),0)</f>
        <v>174.2048759560081</v>
      </c>
      <c r="BI421" s="229">
        <f>IF(AND(BI$7&lt;=$B421+$D$4,BI$9&gt;=$D421),$E421*HLOOKUP(BI$7-$B421+1,INPUTS!$D$63:$X$64,2,FALSE)/IF(BI$7=$B421,(13-MONTH($D421)),12),0)</f>
        <v>174.2048759560081</v>
      </c>
      <c r="BJ421" s="229">
        <f>IF(AND(BJ$7&lt;=$B421+$D$4,BJ$9&gt;=$D421),$E421*HLOOKUP(BJ$7-$B421+1,INPUTS!$D$63:$X$64,2,FALSE)/IF(BJ$7=$B421,(13-MONTH($D421)),12),0)</f>
        <v>174.2048759560081</v>
      </c>
      <c r="BK421" s="229">
        <f>IF(AND(BK$7&lt;=$B421+$D$4,BK$9&gt;=$D421),$E421*HLOOKUP(BK$7-$B421+1,INPUTS!$D$63:$X$64,2,FALSE)/IF(BK$7=$B421,(13-MONTH($D421)),12),0)</f>
        <v>174.2048759560081</v>
      </c>
      <c r="BL421" s="229">
        <f>IF(AND(BL$7&lt;=$B421+$D$4,BL$9&gt;=$D421),$E421*HLOOKUP(BL$7-$B421+1,INPUTS!$D$63:$X$64,2,FALSE)/IF(BL$7=$B421,(13-MONTH($D421)),12),0)</f>
        <v>174.2048759560081</v>
      </c>
      <c r="BM421" s="229">
        <f>IF(AND(BM$7&lt;=$B421+$D$4,BM$9&gt;=$D421),$E421*HLOOKUP(BM$7-$B421+1,INPUTS!$D$63:$X$64,2,FALSE)/IF(BM$7=$B421,(13-MONTH($D421)),12),0)</f>
        <v>174.2048759560081</v>
      </c>
      <c r="BN421" s="229">
        <f>IF(AND(BN$7&lt;=$B421+$D$4,BN$9&gt;=$D421),$E421*HLOOKUP(BN$7-$B421+1,INPUTS!$D$63:$X$64,2,FALSE)/IF(BN$7=$B421,(13-MONTH($D421)),12),0)</f>
        <v>174.2048759560081</v>
      </c>
      <c r="BO421" s="229">
        <f>IF(AND(BO$7&lt;=$B421+$D$4,BO$9&gt;=$D421),$E421*HLOOKUP(BO$7-$B421+1,INPUTS!$D$63:$X$64,2,FALSE)/IF(BO$7=$B421,(13-MONTH($D421)),12),0)</f>
        <v>161.15973023517478</v>
      </c>
      <c r="BP421" s="229">
        <f>IF(AND(BP$7&lt;=$B421+$D$4,BP$9&gt;=$D421),$E421*HLOOKUP(BP$7-$B421+1,INPUTS!$D$63:$X$64,2,FALSE)/IF(BP$7=$B421,(13-MONTH($D421)),12),0)</f>
        <v>161.15973023517478</v>
      </c>
      <c r="BQ421" s="229">
        <f>IF(AND(BQ$7&lt;=$B421+$D$4,BQ$9&gt;=$D421),$E421*HLOOKUP(BQ$7-$B421+1,INPUTS!$D$63:$X$64,2,FALSE)/IF(BQ$7=$B421,(13-MONTH($D421)),12),0)</f>
        <v>161.15973023517478</v>
      </c>
      <c r="BR421" s="229">
        <f>IF(AND(BR$7&lt;=$B421+$D$4,BR$9&gt;=$D421),$E421*HLOOKUP(BR$7-$B421+1,INPUTS!$D$63:$X$64,2,FALSE)/IF(BR$7=$B421,(13-MONTH($D421)),12),0)</f>
        <v>161.15973023517478</v>
      </c>
      <c r="BS421" s="229">
        <f>IF(AND(BS$7&lt;=$B421+$D$4,BS$9&gt;=$D421),$E421*HLOOKUP(BS$7-$B421+1,INPUTS!$D$63:$X$64,2,FALSE)/IF(BS$7=$B421,(13-MONTH($D421)),12),0)</f>
        <v>161.15973023517478</v>
      </c>
      <c r="BT421" s="229">
        <f>IF(AND(BT$7&lt;=$B421+$D$4,BT$9&gt;=$D421),$E421*HLOOKUP(BT$7-$B421+1,INPUTS!$D$63:$X$64,2,FALSE)/IF(BT$7=$B421,(13-MONTH($D421)),12),0)</f>
        <v>161.15973023517478</v>
      </c>
      <c r="BU421" s="229">
        <f>IF(AND(BU$7&lt;=$B421+$D$4,BU$9&gt;=$D421),$E421*HLOOKUP(BU$7-$B421+1,INPUTS!$D$63:$X$64,2,FALSE)/IF(BU$7=$B421,(13-MONTH($D421)),12),0)</f>
        <v>161.15973023517478</v>
      </c>
      <c r="BV421" s="229">
        <f>IF(AND(BV$7&lt;=$B421+$D$4,BV$9&gt;=$D421),$E421*HLOOKUP(BV$7-$B421+1,INPUTS!$D$63:$X$64,2,FALSE)/IF(BV$7=$B421,(13-MONTH($D421)),12),0)</f>
        <v>161.15973023517478</v>
      </c>
      <c r="BW421" s="229">
        <f>IF(AND(BW$7&lt;=$B421+$D$4,BW$9&gt;=$D421),$E421*HLOOKUP(BW$7-$B421+1,INPUTS!$D$63:$X$64,2,FALSE)/IF(BW$7=$B421,(13-MONTH($D421)),12),0)</f>
        <v>161.15973023517478</v>
      </c>
      <c r="BX421" s="229">
        <f>IF(AND(BX$7&lt;=$B421+$D$4,BX$9&gt;=$D421),$E421*HLOOKUP(BX$7-$B421+1,INPUTS!$D$63:$X$64,2,FALSE)/IF(BX$7=$B421,(13-MONTH($D421)),12),0)</f>
        <v>161.15973023517478</v>
      </c>
      <c r="BY421" s="229">
        <f>IF(AND(BY$7&lt;=$B421+$D$4,BY$9&gt;=$D421),$E421*HLOOKUP(BY$7-$B421+1,INPUTS!$D$63:$X$64,2,FALSE)/IF(BY$7=$B421,(13-MONTH($D421)),12),0)</f>
        <v>161.15973023517478</v>
      </c>
      <c r="BZ421" s="229">
        <f>IF(AND(BZ$7&lt;=$B421+$D$4,BZ$9&gt;=$D421),$E421*HLOOKUP(BZ$7-$B421+1,INPUTS!$D$63:$X$64,2,FALSE)/IF(BZ$7=$B421,(13-MONTH($D421)),12),0)</f>
        <v>161.15973023517478</v>
      </c>
    </row>
    <row r="422" spans="1:78" x14ac:dyDescent="0.2">
      <c r="A422" s="7" t="str">
        <f t="shared" si="363"/>
        <v>Roll-in 5</v>
      </c>
      <c r="B422" s="7">
        <f t="shared" si="364"/>
        <v>2021</v>
      </c>
      <c r="C422" s="7">
        <f t="shared" si="367"/>
        <v>31</v>
      </c>
      <c r="D422" s="165">
        <f t="shared" si="365"/>
        <v>44408</v>
      </c>
      <c r="E422" s="68">
        <f t="shared" si="366"/>
        <v>27713.123439999938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173.20702149999963</v>
      </c>
      <c r="AL422" s="229">
        <f>IF(AND(AL$7&lt;=$B422+$D$4,AL$9&gt;=$D422),$E422*HLOOKUP(AL$7-$B422+1,INPUTS!$D$63:$X$64,2,FALSE)/IF(AL$7=$B422,(13-MONTH($D422)),12),0)</f>
        <v>173.20702149999963</v>
      </c>
      <c r="AM422" s="229">
        <f>IF(AND(AM$7&lt;=$B422+$D$4,AM$9&gt;=$D422),$E422*HLOOKUP(AM$7-$B422+1,INPUTS!$D$63:$X$64,2,FALSE)/IF(AM$7=$B422,(13-MONTH($D422)),12),0)</f>
        <v>173.20702149999963</v>
      </c>
      <c r="AN422" s="229">
        <f>IF(AND(AN$7&lt;=$B422+$D$4,AN$9&gt;=$D422),$E422*HLOOKUP(AN$7-$B422+1,INPUTS!$D$63:$X$64,2,FALSE)/IF(AN$7=$B422,(13-MONTH($D422)),12),0)</f>
        <v>173.20702149999963</v>
      </c>
      <c r="AO422" s="229">
        <f>IF(AND(AO$7&lt;=$B422+$D$4,AO$9&gt;=$D422),$E422*HLOOKUP(AO$7-$B422+1,INPUTS!$D$63:$X$64,2,FALSE)/IF(AO$7=$B422,(13-MONTH($D422)),12),0)</f>
        <v>173.20702149999963</v>
      </c>
      <c r="AP422" s="229">
        <f>IF(AND(AP$7&lt;=$B422+$D$4,AP$9&gt;=$D422),$E422*HLOOKUP(AP$7-$B422+1,INPUTS!$D$63:$X$64,2,FALSE)/IF(AP$7=$B422,(13-MONTH($D422)),12),0)</f>
        <v>173.20702149999963</v>
      </c>
      <c r="AQ422" s="229">
        <f>IF(AND(AQ$7&lt;=$B422+$D$4,AQ$9&gt;=$D422),$E422*HLOOKUP(AQ$7-$B422+1,INPUTS!$D$63:$X$64,2,FALSE)/IF(AQ$7=$B422,(13-MONTH($D422)),12),0)</f>
        <v>166.71753176113296</v>
      </c>
      <c r="AR422" s="229">
        <f>IF(AND(AR$7&lt;=$B422+$D$4,AR$9&gt;=$D422),$E422*HLOOKUP(AR$7-$B422+1,INPUTS!$D$63:$X$64,2,FALSE)/IF(AR$7=$B422,(13-MONTH($D422)),12),0)</f>
        <v>166.71753176113296</v>
      </c>
      <c r="AS422" s="229">
        <f>IF(AND(AS$7&lt;=$B422+$D$4,AS$9&gt;=$D422),$E422*HLOOKUP(AS$7-$B422+1,INPUTS!$D$63:$X$64,2,FALSE)/IF(AS$7=$B422,(13-MONTH($D422)),12),0)</f>
        <v>166.71753176113296</v>
      </c>
      <c r="AT422" s="229">
        <f>IF(AND(AT$7&lt;=$B422+$D$4,AT$9&gt;=$D422),$E422*HLOOKUP(AT$7-$B422+1,INPUTS!$D$63:$X$64,2,FALSE)/IF(AT$7=$B422,(13-MONTH($D422)),12),0)</f>
        <v>166.71753176113296</v>
      </c>
      <c r="AU422" s="229">
        <f>IF(AND(AU$7&lt;=$B422+$D$4,AU$9&gt;=$D422),$E422*HLOOKUP(AU$7-$B422+1,INPUTS!$D$63:$X$64,2,FALSE)/IF(AU$7=$B422,(13-MONTH($D422)),12),0)</f>
        <v>166.71753176113296</v>
      </c>
      <c r="AV422" s="229">
        <f>IF(AND(AV$7&lt;=$B422+$D$4,AV$9&gt;=$D422),$E422*HLOOKUP(AV$7-$B422+1,INPUTS!$D$63:$X$64,2,FALSE)/IF(AV$7=$B422,(13-MONTH($D422)),12),0)</f>
        <v>166.71753176113296</v>
      </c>
      <c r="AW422" s="229">
        <f>IF(AND(AW$7&lt;=$B422+$D$4,AW$9&gt;=$D422),$E422*HLOOKUP(AW$7-$B422+1,INPUTS!$D$63:$X$64,2,FALSE)/IF(AW$7=$B422,(13-MONTH($D422)),12),0)</f>
        <v>166.71753176113296</v>
      </c>
      <c r="AX422" s="229">
        <f>IF(AND(AX$7&lt;=$B422+$D$4,AX$9&gt;=$D422),$E422*HLOOKUP(AX$7-$B422+1,INPUTS!$D$63:$X$64,2,FALSE)/IF(AX$7=$B422,(13-MONTH($D422)),12),0)</f>
        <v>166.71753176113296</v>
      </c>
      <c r="AY422" s="229">
        <f>IF(AND(AY$7&lt;=$B422+$D$4,AY$9&gt;=$D422),$E422*HLOOKUP(AY$7-$B422+1,INPUTS!$D$63:$X$64,2,FALSE)/IF(AY$7=$B422,(13-MONTH($D422)),12),0)</f>
        <v>166.71753176113296</v>
      </c>
      <c r="AZ422" s="229">
        <f>IF(AND(AZ$7&lt;=$B422+$D$4,AZ$9&gt;=$D422),$E422*HLOOKUP(AZ$7-$B422+1,INPUTS!$D$63:$X$64,2,FALSE)/IF(AZ$7=$B422,(13-MONTH($D422)),12),0)</f>
        <v>166.71753176113296</v>
      </c>
      <c r="BA422" s="229">
        <f>IF(AND(BA$7&lt;=$B422+$D$4,BA$9&gt;=$D422),$E422*HLOOKUP(BA$7-$B422+1,INPUTS!$D$63:$X$64,2,FALSE)/IF(BA$7=$B422,(13-MONTH($D422)),12),0)</f>
        <v>166.71753176113296</v>
      </c>
      <c r="BB422" s="229">
        <f>IF(AND(BB$7&lt;=$B422+$D$4,BB$9&gt;=$D422),$E422*HLOOKUP(BB$7-$B422+1,INPUTS!$D$63:$X$64,2,FALSE)/IF(BB$7=$B422,(13-MONTH($D422)),12),0)</f>
        <v>166.71753176113296</v>
      </c>
      <c r="BC422" s="229">
        <f>IF(AND(BC$7&lt;=$B422+$D$4,BC$9&gt;=$D422),$E422*HLOOKUP(BC$7-$B422+1,INPUTS!$D$63:$X$64,2,FALSE)/IF(BC$7=$B422,(13-MONTH($D422)),12),0)</f>
        <v>154.20043767406631</v>
      </c>
      <c r="BD422" s="229">
        <f>IF(AND(BD$7&lt;=$B422+$D$4,BD$9&gt;=$D422),$E422*HLOOKUP(BD$7-$B422+1,INPUTS!$D$63:$X$64,2,FALSE)/IF(BD$7=$B422,(13-MONTH($D422)),12),0)</f>
        <v>154.20043767406631</v>
      </c>
      <c r="BE422" s="229">
        <f>IF(AND(BE$7&lt;=$B422+$D$4,BE$9&gt;=$D422),$E422*HLOOKUP(BE$7-$B422+1,INPUTS!$D$63:$X$64,2,FALSE)/IF(BE$7=$B422,(13-MONTH($D422)),12),0)</f>
        <v>154.20043767406631</v>
      </c>
      <c r="BF422" s="229">
        <f>IF(AND(BF$7&lt;=$B422+$D$4,BF$9&gt;=$D422),$E422*HLOOKUP(BF$7-$B422+1,INPUTS!$D$63:$X$64,2,FALSE)/IF(BF$7=$B422,(13-MONTH($D422)),12),0)</f>
        <v>154.20043767406631</v>
      </c>
      <c r="BG422" s="229">
        <f>IF(AND(BG$7&lt;=$B422+$D$4,BG$9&gt;=$D422),$E422*HLOOKUP(BG$7-$B422+1,INPUTS!$D$63:$X$64,2,FALSE)/IF(BG$7=$B422,(13-MONTH($D422)),12),0)</f>
        <v>154.20043767406631</v>
      </c>
      <c r="BH422" s="229">
        <f>IF(AND(BH$7&lt;=$B422+$D$4,BH$9&gt;=$D422),$E422*HLOOKUP(BH$7-$B422+1,INPUTS!$D$63:$X$64,2,FALSE)/IF(BH$7=$B422,(13-MONTH($D422)),12),0)</f>
        <v>154.20043767406631</v>
      </c>
      <c r="BI422" s="229">
        <f>IF(AND(BI$7&lt;=$B422+$D$4,BI$9&gt;=$D422),$E422*HLOOKUP(BI$7-$B422+1,INPUTS!$D$63:$X$64,2,FALSE)/IF(BI$7=$B422,(13-MONTH($D422)),12),0)</f>
        <v>154.20043767406631</v>
      </c>
      <c r="BJ422" s="229">
        <f>IF(AND(BJ$7&lt;=$B422+$D$4,BJ$9&gt;=$D422),$E422*HLOOKUP(BJ$7-$B422+1,INPUTS!$D$63:$X$64,2,FALSE)/IF(BJ$7=$B422,(13-MONTH($D422)),12),0)</f>
        <v>154.20043767406631</v>
      </c>
      <c r="BK422" s="229">
        <f>IF(AND(BK$7&lt;=$B422+$D$4,BK$9&gt;=$D422),$E422*HLOOKUP(BK$7-$B422+1,INPUTS!$D$63:$X$64,2,FALSE)/IF(BK$7=$B422,(13-MONTH($D422)),12),0)</f>
        <v>154.20043767406631</v>
      </c>
      <c r="BL422" s="229">
        <f>IF(AND(BL$7&lt;=$B422+$D$4,BL$9&gt;=$D422),$E422*HLOOKUP(BL$7-$B422+1,INPUTS!$D$63:$X$64,2,FALSE)/IF(BL$7=$B422,(13-MONTH($D422)),12),0)</f>
        <v>154.20043767406631</v>
      </c>
      <c r="BM422" s="229">
        <f>IF(AND(BM$7&lt;=$B422+$D$4,BM$9&gt;=$D422),$E422*HLOOKUP(BM$7-$B422+1,INPUTS!$D$63:$X$64,2,FALSE)/IF(BM$7=$B422,(13-MONTH($D422)),12),0)</f>
        <v>154.20043767406631</v>
      </c>
      <c r="BN422" s="229">
        <f>IF(AND(BN$7&lt;=$B422+$D$4,BN$9&gt;=$D422),$E422*HLOOKUP(BN$7-$B422+1,INPUTS!$D$63:$X$64,2,FALSE)/IF(BN$7=$B422,(13-MONTH($D422)),12),0)</f>
        <v>154.20043767406631</v>
      </c>
      <c r="BO422" s="229">
        <f>IF(AND(BO$7&lt;=$B422+$D$4,BO$9&gt;=$D422),$E422*HLOOKUP(BO$7-$B422+1,INPUTS!$D$63:$X$64,2,FALSE)/IF(BO$7=$B422,(13-MONTH($D422)),12),0)</f>
        <v>142.65330290739968</v>
      </c>
      <c r="BP422" s="229">
        <f>IF(AND(BP$7&lt;=$B422+$D$4,BP$9&gt;=$D422),$E422*HLOOKUP(BP$7-$B422+1,INPUTS!$D$63:$X$64,2,FALSE)/IF(BP$7=$B422,(13-MONTH($D422)),12),0)</f>
        <v>142.65330290739968</v>
      </c>
      <c r="BQ422" s="229">
        <f>IF(AND(BQ$7&lt;=$B422+$D$4,BQ$9&gt;=$D422),$E422*HLOOKUP(BQ$7-$B422+1,INPUTS!$D$63:$X$64,2,FALSE)/IF(BQ$7=$B422,(13-MONTH($D422)),12),0)</f>
        <v>142.65330290739968</v>
      </c>
      <c r="BR422" s="229">
        <f>IF(AND(BR$7&lt;=$B422+$D$4,BR$9&gt;=$D422),$E422*HLOOKUP(BR$7-$B422+1,INPUTS!$D$63:$X$64,2,FALSE)/IF(BR$7=$B422,(13-MONTH($D422)),12),0)</f>
        <v>142.65330290739968</v>
      </c>
      <c r="BS422" s="229">
        <f>IF(AND(BS$7&lt;=$B422+$D$4,BS$9&gt;=$D422),$E422*HLOOKUP(BS$7-$B422+1,INPUTS!$D$63:$X$64,2,FALSE)/IF(BS$7=$B422,(13-MONTH($D422)),12),0)</f>
        <v>142.65330290739968</v>
      </c>
      <c r="BT422" s="229">
        <f>IF(AND(BT$7&lt;=$B422+$D$4,BT$9&gt;=$D422),$E422*HLOOKUP(BT$7-$B422+1,INPUTS!$D$63:$X$64,2,FALSE)/IF(BT$7=$B422,(13-MONTH($D422)),12),0)</f>
        <v>142.65330290739968</v>
      </c>
      <c r="BU422" s="229">
        <f>IF(AND(BU$7&lt;=$B422+$D$4,BU$9&gt;=$D422),$E422*HLOOKUP(BU$7-$B422+1,INPUTS!$D$63:$X$64,2,FALSE)/IF(BU$7=$B422,(13-MONTH($D422)),12),0)</f>
        <v>142.65330290739968</v>
      </c>
      <c r="BV422" s="229">
        <f>IF(AND(BV$7&lt;=$B422+$D$4,BV$9&gt;=$D422),$E422*HLOOKUP(BV$7-$B422+1,INPUTS!$D$63:$X$64,2,FALSE)/IF(BV$7=$B422,(13-MONTH($D422)),12),0)</f>
        <v>142.65330290739968</v>
      </c>
      <c r="BW422" s="229">
        <f>IF(AND(BW$7&lt;=$B422+$D$4,BW$9&gt;=$D422),$E422*HLOOKUP(BW$7-$B422+1,INPUTS!$D$63:$X$64,2,FALSE)/IF(BW$7=$B422,(13-MONTH($D422)),12),0)</f>
        <v>142.65330290739968</v>
      </c>
      <c r="BX422" s="229">
        <f>IF(AND(BX$7&lt;=$B422+$D$4,BX$9&gt;=$D422),$E422*HLOOKUP(BX$7-$B422+1,INPUTS!$D$63:$X$64,2,FALSE)/IF(BX$7=$B422,(13-MONTH($D422)),12),0)</f>
        <v>142.65330290739968</v>
      </c>
      <c r="BY422" s="229">
        <f>IF(AND(BY$7&lt;=$B422+$D$4,BY$9&gt;=$D422),$E422*HLOOKUP(BY$7-$B422+1,INPUTS!$D$63:$X$64,2,FALSE)/IF(BY$7=$B422,(13-MONTH($D422)),12),0)</f>
        <v>142.65330290739968</v>
      </c>
      <c r="BZ422" s="229">
        <f>IF(AND(BZ$7&lt;=$B422+$D$4,BZ$9&gt;=$D422),$E422*HLOOKUP(BZ$7-$B422+1,INPUTS!$D$63:$X$64,2,FALSE)/IF(BZ$7=$B422,(13-MONTH($D422)),12),0)</f>
        <v>142.65330290739968</v>
      </c>
    </row>
    <row r="423" spans="1:78" x14ac:dyDescent="0.2">
      <c r="A423" s="7" t="str">
        <f t="shared" si="363"/>
        <v>Roll-in 5</v>
      </c>
      <c r="B423" s="7">
        <f t="shared" si="364"/>
        <v>2021</v>
      </c>
      <c r="C423" s="7">
        <f t="shared" si="367"/>
        <v>32</v>
      </c>
      <c r="D423" s="165">
        <f t="shared" si="365"/>
        <v>44439</v>
      </c>
      <c r="E423" s="68">
        <f t="shared" si="366"/>
        <v>33391.35435000014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250.43515762500107</v>
      </c>
      <c r="AM423" s="229">
        <f>IF(AND(AM$7&lt;=$B423+$D$4,AM$9&gt;=$D423),$E423*HLOOKUP(AM$7-$B423+1,INPUTS!$D$63:$X$64,2,FALSE)/IF(AM$7=$B423,(13-MONTH($D423)),12),0)</f>
        <v>250.43515762500107</v>
      </c>
      <c r="AN423" s="229">
        <f>IF(AND(AN$7&lt;=$B423+$D$4,AN$9&gt;=$D423),$E423*HLOOKUP(AN$7-$B423+1,INPUTS!$D$63:$X$64,2,FALSE)/IF(AN$7=$B423,(13-MONTH($D423)),12),0)</f>
        <v>250.43515762500107</v>
      </c>
      <c r="AO423" s="229">
        <f>IF(AND(AO$7&lt;=$B423+$D$4,AO$9&gt;=$D423),$E423*HLOOKUP(AO$7-$B423+1,INPUTS!$D$63:$X$64,2,FALSE)/IF(AO$7=$B423,(13-MONTH($D423)),12),0)</f>
        <v>250.43515762500107</v>
      </c>
      <c r="AP423" s="229">
        <f>IF(AND(AP$7&lt;=$B423+$D$4,AP$9&gt;=$D423),$E423*HLOOKUP(AP$7-$B423+1,INPUTS!$D$63:$X$64,2,FALSE)/IF(AP$7=$B423,(13-MONTH($D423)),12),0)</f>
        <v>250.43515762500107</v>
      </c>
      <c r="AQ423" s="229">
        <f>IF(AND(AQ$7&lt;=$B423+$D$4,AQ$9&gt;=$D423),$E423*HLOOKUP(AQ$7-$B423+1,INPUTS!$D$63:$X$64,2,FALSE)/IF(AQ$7=$B423,(13-MONTH($D423)),12),0)</f>
        <v>200.87682254387585</v>
      </c>
      <c r="AR423" s="229">
        <f>IF(AND(AR$7&lt;=$B423+$D$4,AR$9&gt;=$D423),$E423*HLOOKUP(AR$7-$B423+1,INPUTS!$D$63:$X$64,2,FALSE)/IF(AR$7=$B423,(13-MONTH($D423)),12),0)</f>
        <v>200.87682254387585</v>
      </c>
      <c r="AS423" s="229">
        <f>IF(AND(AS$7&lt;=$B423+$D$4,AS$9&gt;=$D423),$E423*HLOOKUP(AS$7-$B423+1,INPUTS!$D$63:$X$64,2,FALSE)/IF(AS$7=$B423,(13-MONTH($D423)),12),0)</f>
        <v>200.87682254387585</v>
      </c>
      <c r="AT423" s="229">
        <f>IF(AND(AT$7&lt;=$B423+$D$4,AT$9&gt;=$D423),$E423*HLOOKUP(AT$7-$B423+1,INPUTS!$D$63:$X$64,2,FALSE)/IF(AT$7=$B423,(13-MONTH($D423)),12),0)</f>
        <v>200.87682254387585</v>
      </c>
      <c r="AU423" s="229">
        <f>IF(AND(AU$7&lt;=$B423+$D$4,AU$9&gt;=$D423),$E423*HLOOKUP(AU$7-$B423+1,INPUTS!$D$63:$X$64,2,FALSE)/IF(AU$7=$B423,(13-MONTH($D423)),12),0)</f>
        <v>200.87682254387585</v>
      </c>
      <c r="AV423" s="229">
        <f>IF(AND(AV$7&lt;=$B423+$D$4,AV$9&gt;=$D423),$E423*HLOOKUP(AV$7-$B423+1,INPUTS!$D$63:$X$64,2,FALSE)/IF(AV$7=$B423,(13-MONTH($D423)),12),0)</f>
        <v>200.87682254387585</v>
      </c>
      <c r="AW423" s="229">
        <f>IF(AND(AW$7&lt;=$B423+$D$4,AW$9&gt;=$D423),$E423*HLOOKUP(AW$7-$B423+1,INPUTS!$D$63:$X$64,2,FALSE)/IF(AW$7=$B423,(13-MONTH($D423)),12),0)</f>
        <v>200.87682254387585</v>
      </c>
      <c r="AX423" s="229">
        <f>IF(AND(AX$7&lt;=$B423+$D$4,AX$9&gt;=$D423),$E423*HLOOKUP(AX$7-$B423+1,INPUTS!$D$63:$X$64,2,FALSE)/IF(AX$7=$B423,(13-MONTH($D423)),12),0)</f>
        <v>200.87682254387585</v>
      </c>
      <c r="AY423" s="229">
        <f>IF(AND(AY$7&lt;=$B423+$D$4,AY$9&gt;=$D423),$E423*HLOOKUP(AY$7-$B423+1,INPUTS!$D$63:$X$64,2,FALSE)/IF(AY$7=$B423,(13-MONTH($D423)),12),0)</f>
        <v>200.87682254387585</v>
      </c>
      <c r="AZ423" s="229">
        <f>IF(AND(AZ$7&lt;=$B423+$D$4,AZ$9&gt;=$D423),$E423*HLOOKUP(AZ$7-$B423+1,INPUTS!$D$63:$X$64,2,FALSE)/IF(AZ$7=$B423,(13-MONTH($D423)),12),0)</f>
        <v>200.87682254387585</v>
      </c>
      <c r="BA423" s="229">
        <f>IF(AND(BA$7&lt;=$B423+$D$4,BA$9&gt;=$D423),$E423*HLOOKUP(BA$7-$B423+1,INPUTS!$D$63:$X$64,2,FALSE)/IF(BA$7=$B423,(13-MONTH($D423)),12),0)</f>
        <v>200.87682254387585</v>
      </c>
      <c r="BB423" s="229">
        <f>IF(AND(BB$7&lt;=$B423+$D$4,BB$9&gt;=$D423),$E423*HLOOKUP(BB$7-$B423+1,INPUTS!$D$63:$X$64,2,FALSE)/IF(BB$7=$B423,(13-MONTH($D423)),12),0)</f>
        <v>200.87682254387585</v>
      </c>
      <c r="BC423" s="229">
        <f>IF(AND(BC$7&lt;=$B423+$D$4,BC$9&gt;=$D423),$E423*HLOOKUP(BC$7-$B423+1,INPUTS!$D$63:$X$64,2,FALSE)/IF(BC$7=$B423,(13-MONTH($D423)),12),0)</f>
        <v>185.79506082912576</v>
      </c>
      <c r="BD423" s="229">
        <f>IF(AND(BD$7&lt;=$B423+$D$4,BD$9&gt;=$D423),$E423*HLOOKUP(BD$7-$B423+1,INPUTS!$D$63:$X$64,2,FALSE)/IF(BD$7=$B423,(13-MONTH($D423)),12),0)</f>
        <v>185.79506082912576</v>
      </c>
      <c r="BE423" s="229">
        <f>IF(AND(BE$7&lt;=$B423+$D$4,BE$9&gt;=$D423),$E423*HLOOKUP(BE$7-$B423+1,INPUTS!$D$63:$X$64,2,FALSE)/IF(BE$7=$B423,(13-MONTH($D423)),12),0)</f>
        <v>185.79506082912576</v>
      </c>
      <c r="BF423" s="229">
        <f>IF(AND(BF$7&lt;=$B423+$D$4,BF$9&gt;=$D423),$E423*HLOOKUP(BF$7-$B423+1,INPUTS!$D$63:$X$64,2,FALSE)/IF(BF$7=$B423,(13-MONTH($D423)),12),0)</f>
        <v>185.79506082912576</v>
      </c>
      <c r="BG423" s="229">
        <f>IF(AND(BG$7&lt;=$B423+$D$4,BG$9&gt;=$D423),$E423*HLOOKUP(BG$7-$B423+1,INPUTS!$D$63:$X$64,2,FALSE)/IF(BG$7=$B423,(13-MONTH($D423)),12),0)</f>
        <v>185.79506082912576</v>
      </c>
      <c r="BH423" s="229">
        <f>IF(AND(BH$7&lt;=$B423+$D$4,BH$9&gt;=$D423),$E423*HLOOKUP(BH$7-$B423+1,INPUTS!$D$63:$X$64,2,FALSE)/IF(BH$7=$B423,(13-MONTH($D423)),12),0)</f>
        <v>185.79506082912576</v>
      </c>
      <c r="BI423" s="229">
        <f>IF(AND(BI$7&lt;=$B423+$D$4,BI$9&gt;=$D423),$E423*HLOOKUP(BI$7-$B423+1,INPUTS!$D$63:$X$64,2,FALSE)/IF(BI$7=$B423,(13-MONTH($D423)),12),0)</f>
        <v>185.79506082912576</v>
      </c>
      <c r="BJ423" s="229">
        <f>IF(AND(BJ$7&lt;=$B423+$D$4,BJ$9&gt;=$D423),$E423*HLOOKUP(BJ$7-$B423+1,INPUTS!$D$63:$X$64,2,FALSE)/IF(BJ$7=$B423,(13-MONTH($D423)),12),0)</f>
        <v>185.79506082912576</v>
      </c>
      <c r="BK423" s="229">
        <f>IF(AND(BK$7&lt;=$B423+$D$4,BK$9&gt;=$D423),$E423*HLOOKUP(BK$7-$B423+1,INPUTS!$D$63:$X$64,2,FALSE)/IF(BK$7=$B423,(13-MONTH($D423)),12),0)</f>
        <v>185.79506082912576</v>
      </c>
      <c r="BL423" s="229">
        <f>IF(AND(BL$7&lt;=$B423+$D$4,BL$9&gt;=$D423),$E423*HLOOKUP(BL$7-$B423+1,INPUTS!$D$63:$X$64,2,FALSE)/IF(BL$7=$B423,(13-MONTH($D423)),12),0)</f>
        <v>185.79506082912576</v>
      </c>
      <c r="BM423" s="229">
        <f>IF(AND(BM$7&lt;=$B423+$D$4,BM$9&gt;=$D423),$E423*HLOOKUP(BM$7-$B423+1,INPUTS!$D$63:$X$64,2,FALSE)/IF(BM$7=$B423,(13-MONTH($D423)),12),0)</f>
        <v>185.79506082912576</v>
      </c>
      <c r="BN423" s="229">
        <f>IF(AND(BN$7&lt;=$B423+$D$4,BN$9&gt;=$D423),$E423*HLOOKUP(BN$7-$B423+1,INPUTS!$D$63:$X$64,2,FALSE)/IF(BN$7=$B423,(13-MONTH($D423)),12),0)</f>
        <v>185.79506082912576</v>
      </c>
      <c r="BO423" s="229">
        <f>IF(AND(BO$7&lt;=$B423+$D$4,BO$9&gt;=$D423),$E423*HLOOKUP(BO$7-$B423+1,INPUTS!$D$63:$X$64,2,FALSE)/IF(BO$7=$B423,(13-MONTH($D423)),12),0)</f>
        <v>171.88199651662572</v>
      </c>
      <c r="BP423" s="229">
        <f>IF(AND(BP$7&lt;=$B423+$D$4,BP$9&gt;=$D423),$E423*HLOOKUP(BP$7-$B423+1,INPUTS!$D$63:$X$64,2,FALSE)/IF(BP$7=$B423,(13-MONTH($D423)),12),0)</f>
        <v>171.88199651662572</v>
      </c>
      <c r="BQ423" s="229">
        <f>IF(AND(BQ$7&lt;=$B423+$D$4,BQ$9&gt;=$D423),$E423*HLOOKUP(BQ$7-$B423+1,INPUTS!$D$63:$X$64,2,FALSE)/IF(BQ$7=$B423,(13-MONTH($D423)),12),0)</f>
        <v>171.88199651662572</v>
      </c>
      <c r="BR423" s="229">
        <f>IF(AND(BR$7&lt;=$B423+$D$4,BR$9&gt;=$D423),$E423*HLOOKUP(BR$7-$B423+1,INPUTS!$D$63:$X$64,2,FALSE)/IF(BR$7=$B423,(13-MONTH($D423)),12),0)</f>
        <v>171.88199651662572</v>
      </c>
      <c r="BS423" s="229">
        <f>IF(AND(BS$7&lt;=$B423+$D$4,BS$9&gt;=$D423),$E423*HLOOKUP(BS$7-$B423+1,INPUTS!$D$63:$X$64,2,FALSE)/IF(BS$7=$B423,(13-MONTH($D423)),12),0)</f>
        <v>171.88199651662572</v>
      </c>
      <c r="BT423" s="229">
        <f>IF(AND(BT$7&lt;=$B423+$D$4,BT$9&gt;=$D423),$E423*HLOOKUP(BT$7-$B423+1,INPUTS!$D$63:$X$64,2,FALSE)/IF(BT$7=$B423,(13-MONTH($D423)),12),0)</f>
        <v>171.88199651662572</v>
      </c>
      <c r="BU423" s="229">
        <f>IF(AND(BU$7&lt;=$B423+$D$4,BU$9&gt;=$D423),$E423*HLOOKUP(BU$7-$B423+1,INPUTS!$D$63:$X$64,2,FALSE)/IF(BU$7=$B423,(13-MONTH($D423)),12),0)</f>
        <v>171.88199651662572</v>
      </c>
      <c r="BV423" s="229">
        <f>IF(AND(BV$7&lt;=$B423+$D$4,BV$9&gt;=$D423),$E423*HLOOKUP(BV$7-$B423+1,INPUTS!$D$63:$X$64,2,FALSE)/IF(BV$7=$B423,(13-MONTH($D423)),12),0)</f>
        <v>171.88199651662572</v>
      </c>
      <c r="BW423" s="229">
        <f>IF(AND(BW$7&lt;=$B423+$D$4,BW$9&gt;=$D423),$E423*HLOOKUP(BW$7-$B423+1,INPUTS!$D$63:$X$64,2,FALSE)/IF(BW$7=$B423,(13-MONTH($D423)),12),0)</f>
        <v>171.88199651662572</v>
      </c>
      <c r="BX423" s="229">
        <f>IF(AND(BX$7&lt;=$B423+$D$4,BX$9&gt;=$D423),$E423*HLOOKUP(BX$7-$B423+1,INPUTS!$D$63:$X$64,2,FALSE)/IF(BX$7=$B423,(13-MONTH($D423)),12),0)</f>
        <v>171.88199651662572</v>
      </c>
      <c r="BY423" s="229">
        <f>IF(AND(BY$7&lt;=$B423+$D$4,BY$9&gt;=$D423),$E423*HLOOKUP(BY$7-$B423+1,INPUTS!$D$63:$X$64,2,FALSE)/IF(BY$7=$B423,(13-MONTH($D423)),12),0)</f>
        <v>171.88199651662572</v>
      </c>
      <c r="BZ423" s="229">
        <f>IF(AND(BZ$7&lt;=$B423+$D$4,BZ$9&gt;=$D423),$E423*HLOOKUP(BZ$7-$B423+1,INPUTS!$D$63:$X$64,2,FALSE)/IF(BZ$7=$B423,(13-MONTH($D423)),12),0)</f>
        <v>171.88199651662572</v>
      </c>
    </row>
    <row r="424" spans="1:78" x14ac:dyDescent="0.2">
      <c r="A424" s="7" t="str">
        <f t="shared" ref="A424:A451" si="368">A44</f>
        <v>Roll-in 6</v>
      </c>
      <c r="B424" s="7">
        <f t="shared" si="364"/>
        <v>2021</v>
      </c>
      <c r="C424" s="7">
        <f t="shared" si="367"/>
        <v>33</v>
      </c>
      <c r="D424" s="165">
        <f t="shared" si="365"/>
        <v>44469</v>
      </c>
      <c r="E424" s="68">
        <f t="shared" si="366"/>
        <v>31885.821149999858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298.92957328124868</v>
      </c>
      <c r="AN424" s="229">
        <f>IF(AND(AN$7&lt;=$B424+$D$4,AN$9&gt;=$D424),$E424*HLOOKUP(AN$7-$B424+1,INPUTS!$D$63:$X$64,2,FALSE)/IF(AN$7=$B424,(13-MONTH($D424)),12),0)</f>
        <v>298.92957328124868</v>
      </c>
      <c r="AO424" s="229">
        <f>IF(AND(AO$7&lt;=$B424+$D$4,AO$9&gt;=$D424),$E424*HLOOKUP(AO$7-$B424+1,INPUTS!$D$63:$X$64,2,FALSE)/IF(AO$7=$B424,(13-MONTH($D424)),12),0)</f>
        <v>298.92957328124868</v>
      </c>
      <c r="AP424" s="229">
        <f>IF(AND(AP$7&lt;=$B424+$D$4,AP$9&gt;=$D424),$E424*HLOOKUP(AP$7-$B424+1,INPUTS!$D$63:$X$64,2,FALSE)/IF(AP$7=$B424,(13-MONTH($D424)),12),0)</f>
        <v>298.92957328124868</v>
      </c>
      <c r="AQ424" s="229">
        <f>IF(AND(AQ$7&lt;=$B424+$D$4,AQ$9&gt;=$D424),$E424*HLOOKUP(AQ$7-$B424+1,INPUTS!$D$63:$X$64,2,FALSE)/IF(AQ$7=$B424,(13-MONTH($D424)),12),0)</f>
        <v>191.81978573487416</v>
      </c>
      <c r="AR424" s="229">
        <f>IF(AND(AR$7&lt;=$B424+$D$4,AR$9&gt;=$D424),$E424*HLOOKUP(AR$7-$B424+1,INPUTS!$D$63:$X$64,2,FALSE)/IF(AR$7=$B424,(13-MONTH($D424)),12),0)</f>
        <v>191.81978573487416</v>
      </c>
      <c r="AS424" s="229">
        <f>IF(AND(AS$7&lt;=$B424+$D$4,AS$9&gt;=$D424),$E424*HLOOKUP(AS$7-$B424+1,INPUTS!$D$63:$X$64,2,FALSE)/IF(AS$7=$B424,(13-MONTH($D424)),12),0)</f>
        <v>191.81978573487416</v>
      </c>
      <c r="AT424" s="229">
        <f>IF(AND(AT$7&lt;=$B424+$D$4,AT$9&gt;=$D424),$E424*HLOOKUP(AT$7-$B424+1,INPUTS!$D$63:$X$64,2,FALSE)/IF(AT$7=$B424,(13-MONTH($D424)),12),0)</f>
        <v>191.81978573487416</v>
      </c>
      <c r="AU424" s="229">
        <f>IF(AND(AU$7&lt;=$B424+$D$4,AU$9&gt;=$D424),$E424*HLOOKUP(AU$7-$B424+1,INPUTS!$D$63:$X$64,2,FALSE)/IF(AU$7=$B424,(13-MONTH($D424)),12),0)</f>
        <v>191.81978573487416</v>
      </c>
      <c r="AV424" s="229">
        <f>IF(AND(AV$7&lt;=$B424+$D$4,AV$9&gt;=$D424),$E424*HLOOKUP(AV$7-$B424+1,INPUTS!$D$63:$X$64,2,FALSE)/IF(AV$7=$B424,(13-MONTH($D424)),12),0)</f>
        <v>191.81978573487416</v>
      </c>
      <c r="AW424" s="229">
        <f>IF(AND(AW$7&lt;=$B424+$D$4,AW$9&gt;=$D424),$E424*HLOOKUP(AW$7-$B424+1,INPUTS!$D$63:$X$64,2,FALSE)/IF(AW$7=$B424,(13-MONTH($D424)),12),0)</f>
        <v>191.81978573487416</v>
      </c>
      <c r="AX424" s="229">
        <f>IF(AND(AX$7&lt;=$B424+$D$4,AX$9&gt;=$D424),$E424*HLOOKUP(AX$7-$B424+1,INPUTS!$D$63:$X$64,2,FALSE)/IF(AX$7=$B424,(13-MONTH($D424)),12),0)</f>
        <v>191.81978573487416</v>
      </c>
      <c r="AY424" s="229">
        <f>IF(AND(AY$7&lt;=$B424+$D$4,AY$9&gt;=$D424),$E424*HLOOKUP(AY$7-$B424+1,INPUTS!$D$63:$X$64,2,FALSE)/IF(AY$7=$B424,(13-MONTH($D424)),12),0)</f>
        <v>191.81978573487416</v>
      </c>
      <c r="AZ424" s="229">
        <f>IF(AND(AZ$7&lt;=$B424+$D$4,AZ$9&gt;=$D424),$E424*HLOOKUP(AZ$7-$B424+1,INPUTS!$D$63:$X$64,2,FALSE)/IF(AZ$7=$B424,(13-MONTH($D424)),12),0)</f>
        <v>191.81978573487416</v>
      </c>
      <c r="BA424" s="229">
        <f>IF(AND(BA$7&lt;=$B424+$D$4,BA$9&gt;=$D424),$E424*HLOOKUP(BA$7-$B424+1,INPUTS!$D$63:$X$64,2,FALSE)/IF(BA$7=$B424,(13-MONTH($D424)),12),0)</f>
        <v>191.81978573487416</v>
      </c>
      <c r="BB424" s="229">
        <f>IF(AND(BB$7&lt;=$B424+$D$4,BB$9&gt;=$D424),$E424*HLOOKUP(BB$7-$B424+1,INPUTS!$D$63:$X$64,2,FALSE)/IF(BB$7=$B424,(13-MONTH($D424)),12),0)</f>
        <v>191.81978573487416</v>
      </c>
      <c r="BC424" s="229">
        <f>IF(AND(BC$7&lt;=$B424+$D$4,BC$9&gt;=$D424),$E424*HLOOKUP(BC$7-$B424+1,INPUTS!$D$63:$X$64,2,FALSE)/IF(BC$7=$B424,(13-MONTH($D424)),12),0)</f>
        <v>177.41802318212422</v>
      </c>
      <c r="BD424" s="229">
        <f>IF(AND(BD$7&lt;=$B424+$D$4,BD$9&gt;=$D424),$E424*HLOOKUP(BD$7-$B424+1,INPUTS!$D$63:$X$64,2,FALSE)/IF(BD$7=$B424,(13-MONTH($D424)),12),0)</f>
        <v>177.41802318212422</v>
      </c>
      <c r="BE424" s="229">
        <f>IF(AND(BE$7&lt;=$B424+$D$4,BE$9&gt;=$D424),$E424*HLOOKUP(BE$7-$B424+1,INPUTS!$D$63:$X$64,2,FALSE)/IF(BE$7=$B424,(13-MONTH($D424)),12),0)</f>
        <v>177.41802318212422</v>
      </c>
      <c r="BF424" s="229">
        <f>IF(AND(BF$7&lt;=$B424+$D$4,BF$9&gt;=$D424),$E424*HLOOKUP(BF$7-$B424+1,INPUTS!$D$63:$X$64,2,FALSE)/IF(BF$7=$B424,(13-MONTH($D424)),12),0)</f>
        <v>177.41802318212422</v>
      </c>
      <c r="BG424" s="229">
        <f>IF(AND(BG$7&lt;=$B424+$D$4,BG$9&gt;=$D424),$E424*HLOOKUP(BG$7-$B424+1,INPUTS!$D$63:$X$64,2,FALSE)/IF(BG$7=$B424,(13-MONTH($D424)),12),0)</f>
        <v>177.41802318212422</v>
      </c>
      <c r="BH424" s="229">
        <f>IF(AND(BH$7&lt;=$B424+$D$4,BH$9&gt;=$D424),$E424*HLOOKUP(BH$7-$B424+1,INPUTS!$D$63:$X$64,2,FALSE)/IF(BH$7=$B424,(13-MONTH($D424)),12),0)</f>
        <v>177.41802318212422</v>
      </c>
      <c r="BI424" s="229">
        <f>IF(AND(BI$7&lt;=$B424+$D$4,BI$9&gt;=$D424),$E424*HLOOKUP(BI$7-$B424+1,INPUTS!$D$63:$X$64,2,FALSE)/IF(BI$7=$B424,(13-MONTH($D424)),12),0)</f>
        <v>177.41802318212422</v>
      </c>
      <c r="BJ424" s="229">
        <f>IF(AND(BJ$7&lt;=$B424+$D$4,BJ$9&gt;=$D424),$E424*HLOOKUP(BJ$7-$B424+1,INPUTS!$D$63:$X$64,2,FALSE)/IF(BJ$7=$B424,(13-MONTH($D424)),12),0)</f>
        <v>177.41802318212422</v>
      </c>
      <c r="BK424" s="229">
        <f>IF(AND(BK$7&lt;=$B424+$D$4,BK$9&gt;=$D424),$E424*HLOOKUP(BK$7-$B424+1,INPUTS!$D$63:$X$64,2,FALSE)/IF(BK$7=$B424,(13-MONTH($D424)),12),0)</f>
        <v>177.41802318212422</v>
      </c>
      <c r="BL424" s="229">
        <f>IF(AND(BL$7&lt;=$B424+$D$4,BL$9&gt;=$D424),$E424*HLOOKUP(BL$7-$B424+1,INPUTS!$D$63:$X$64,2,FALSE)/IF(BL$7=$B424,(13-MONTH($D424)),12),0)</f>
        <v>177.41802318212422</v>
      </c>
      <c r="BM424" s="229">
        <f>IF(AND(BM$7&lt;=$B424+$D$4,BM$9&gt;=$D424),$E424*HLOOKUP(BM$7-$B424+1,INPUTS!$D$63:$X$64,2,FALSE)/IF(BM$7=$B424,(13-MONTH($D424)),12),0)</f>
        <v>177.41802318212422</v>
      </c>
      <c r="BN424" s="229">
        <f>IF(AND(BN$7&lt;=$B424+$D$4,BN$9&gt;=$D424),$E424*HLOOKUP(BN$7-$B424+1,INPUTS!$D$63:$X$64,2,FALSE)/IF(BN$7=$B424,(13-MONTH($D424)),12),0)</f>
        <v>177.41802318212422</v>
      </c>
      <c r="BO424" s="229">
        <f>IF(AND(BO$7&lt;=$B424+$D$4,BO$9&gt;=$D424),$E424*HLOOKUP(BO$7-$B424+1,INPUTS!$D$63:$X$64,2,FALSE)/IF(BO$7=$B424,(13-MONTH($D424)),12),0)</f>
        <v>164.13226436962427</v>
      </c>
      <c r="BP424" s="229">
        <f>IF(AND(BP$7&lt;=$B424+$D$4,BP$9&gt;=$D424),$E424*HLOOKUP(BP$7-$B424+1,INPUTS!$D$63:$X$64,2,FALSE)/IF(BP$7=$B424,(13-MONTH($D424)),12),0)</f>
        <v>164.13226436962427</v>
      </c>
      <c r="BQ424" s="229">
        <f>IF(AND(BQ$7&lt;=$B424+$D$4,BQ$9&gt;=$D424),$E424*HLOOKUP(BQ$7-$B424+1,INPUTS!$D$63:$X$64,2,FALSE)/IF(BQ$7=$B424,(13-MONTH($D424)),12),0)</f>
        <v>164.13226436962427</v>
      </c>
      <c r="BR424" s="229">
        <f>IF(AND(BR$7&lt;=$B424+$D$4,BR$9&gt;=$D424),$E424*HLOOKUP(BR$7-$B424+1,INPUTS!$D$63:$X$64,2,FALSE)/IF(BR$7=$B424,(13-MONTH($D424)),12),0)</f>
        <v>164.13226436962427</v>
      </c>
      <c r="BS424" s="229">
        <f>IF(AND(BS$7&lt;=$B424+$D$4,BS$9&gt;=$D424),$E424*HLOOKUP(BS$7-$B424+1,INPUTS!$D$63:$X$64,2,FALSE)/IF(BS$7=$B424,(13-MONTH($D424)),12),0)</f>
        <v>164.13226436962427</v>
      </c>
      <c r="BT424" s="229">
        <f>IF(AND(BT$7&lt;=$B424+$D$4,BT$9&gt;=$D424),$E424*HLOOKUP(BT$7-$B424+1,INPUTS!$D$63:$X$64,2,FALSE)/IF(BT$7=$B424,(13-MONTH($D424)),12),0)</f>
        <v>164.13226436962427</v>
      </c>
      <c r="BU424" s="229">
        <f>IF(AND(BU$7&lt;=$B424+$D$4,BU$9&gt;=$D424),$E424*HLOOKUP(BU$7-$B424+1,INPUTS!$D$63:$X$64,2,FALSE)/IF(BU$7=$B424,(13-MONTH($D424)),12),0)</f>
        <v>164.13226436962427</v>
      </c>
      <c r="BV424" s="229">
        <f>IF(AND(BV$7&lt;=$B424+$D$4,BV$9&gt;=$D424),$E424*HLOOKUP(BV$7-$B424+1,INPUTS!$D$63:$X$64,2,FALSE)/IF(BV$7=$B424,(13-MONTH($D424)),12),0)</f>
        <v>164.13226436962427</v>
      </c>
      <c r="BW424" s="229">
        <f>IF(AND(BW$7&lt;=$B424+$D$4,BW$9&gt;=$D424),$E424*HLOOKUP(BW$7-$B424+1,INPUTS!$D$63:$X$64,2,FALSE)/IF(BW$7=$B424,(13-MONTH($D424)),12),0)</f>
        <v>164.13226436962427</v>
      </c>
      <c r="BX424" s="229">
        <f>IF(AND(BX$7&lt;=$B424+$D$4,BX$9&gt;=$D424),$E424*HLOOKUP(BX$7-$B424+1,INPUTS!$D$63:$X$64,2,FALSE)/IF(BX$7=$B424,(13-MONTH($D424)),12),0)</f>
        <v>164.13226436962427</v>
      </c>
      <c r="BY424" s="229">
        <f>IF(AND(BY$7&lt;=$B424+$D$4,BY$9&gt;=$D424),$E424*HLOOKUP(BY$7-$B424+1,INPUTS!$D$63:$X$64,2,FALSE)/IF(BY$7=$B424,(13-MONTH($D424)),12),0)</f>
        <v>164.13226436962427</v>
      </c>
      <c r="BZ424" s="229">
        <f>IF(AND(BZ$7&lt;=$B424+$D$4,BZ$9&gt;=$D424),$E424*HLOOKUP(BZ$7-$B424+1,INPUTS!$D$63:$X$64,2,FALSE)/IF(BZ$7=$B424,(13-MONTH($D424)),12),0)</f>
        <v>164.13226436962427</v>
      </c>
    </row>
    <row r="425" spans="1:78" x14ac:dyDescent="0.2">
      <c r="A425" s="7" t="str">
        <f t="shared" si="368"/>
        <v>Roll-in 6</v>
      </c>
      <c r="B425" s="7">
        <f t="shared" si="364"/>
        <v>2021</v>
      </c>
      <c r="C425" s="7">
        <f t="shared" si="367"/>
        <v>34</v>
      </c>
      <c r="D425" s="165">
        <f t="shared" ref="D425:D451" si="369">D45</f>
        <v>44500</v>
      </c>
      <c r="E425" s="68">
        <f t="shared" si="366"/>
        <v>33823.41905000007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422.79273812500082</v>
      </c>
      <c r="AO425" s="229">
        <f>IF(AND(AO$7&lt;=$B425+$D$4,AO$9&gt;=$D425),$E425*HLOOKUP(AO$7-$B425+1,INPUTS!$D$63:$X$64,2,FALSE)/IF(AO$7=$B425,(13-MONTH($D425)),12),0)</f>
        <v>422.79273812500082</v>
      </c>
      <c r="AP425" s="229">
        <f>IF(AND(AP$7&lt;=$B425+$D$4,AP$9&gt;=$D425),$E425*HLOOKUP(AP$7-$B425+1,INPUTS!$D$63:$X$64,2,FALSE)/IF(AP$7=$B425,(13-MONTH($D425)),12),0)</f>
        <v>422.79273812500082</v>
      </c>
      <c r="AQ425" s="229">
        <f>IF(AND(AQ$7&lt;=$B425+$D$4,AQ$9&gt;=$D425),$E425*HLOOKUP(AQ$7-$B425+1,INPUTS!$D$63:$X$64,2,FALSE)/IF(AQ$7=$B425,(13-MONTH($D425)),12),0)</f>
        <v>203.47605176829211</v>
      </c>
      <c r="AR425" s="229">
        <f>IF(AND(AR$7&lt;=$B425+$D$4,AR$9&gt;=$D425),$E425*HLOOKUP(AR$7-$B425+1,INPUTS!$D$63:$X$64,2,FALSE)/IF(AR$7=$B425,(13-MONTH($D425)),12),0)</f>
        <v>203.47605176829211</v>
      </c>
      <c r="AS425" s="229">
        <f>IF(AND(AS$7&lt;=$B425+$D$4,AS$9&gt;=$D425),$E425*HLOOKUP(AS$7-$B425+1,INPUTS!$D$63:$X$64,2,FALSE)/IF(AS$7=$B425,(13-MONTH($D425)),12),0)</f>
        <v>203.47605176829211</v>
      </c>
      <c r="AT425" s="229">
        <f>IF(AND(AT$7&lt;=$B425+$D$4,AT$9&gt;=$D425),$E425*HLOOKUP(AT$7-$B425+1,INPUTS!$D$63:$X$64,2,FALSE)/IF(AT$7=$B425,(13-MONTH($D425)),12),0)</f>
        <v>203.47605176829211</v>
      </c>
      <c r="AU425" s="229">
        <f>IF(AND(AU$7&lt;=$B425+$D$4,AU$9&gt;=$D425),$E425*HLOOKUP(AU$7-$B425+1,INPUTS!$D$63:$X$64,2,FALSE)/IF(AU$7=$B425,(13-MONTH($D425)),12),0)</f>
        <v>203.47605176829211</v>
      </c>
      <c r="AV425" s="229">
        <f>IF(AND(AV$7&lt;=$B425+$D$4,AV$9&gt;=$D425),$E425*HLOOKUP(AV$7-$B425+1,INPUTS!$D$63:$X$64,2,FALSE)/IF(AV$7=$B425,(13-MONTH($D425)),12),0)</f>
        <v>203.47605176829211</v>
      </c>
      <c r="AW425" s="229">
        <f>IF(AND(AW$7&lt;=$B425+$D$4,AW$9&gt;=$D425),$E425*HLOOKUP(AW$7-$B425+1,INPUTS!$D$63:$X$64,2,FALSE)/IF(AW$7=$B425,(13-MONTH($D425)),12),0)</f>
        <v>203.47605176829211</v>
      </c>
      <c r="AX425" s="229">
        <f>IF(AND(AX$7&lt;=$B425+$D$4,AX$9&gt;=$D425),$E425*HLOOKUP(AX$7-$B425+1,INPUTS!$D$63:$X$64,2,FALSE)/IF(AX$7=$B425,(13-MONTH($D425)),12),0)</f>
        <v>203.47605176829211</v>
      </c>
      <c r="AY425" s="229">
        <f>IF(AND(AY$7&lt;=$B425+$D$4,AY$9&gt;=$D425),$E425*HLOOKUP(AY$7-$B425+1,INPUTS!$D$63:$X$64,2,FALSE)/IF(AY$7=$B425,(13-MONTH($D425)),12),0)</f>
        <v>203.47605176829211</v>
      </c>
      <c r="AZ425" s="229">
        <f>IF(AND(AZ$7&lt;=$B425+$D$4,AZ$9&gt;=$D425),$E425*HLOOKUP(AZ$7-$B425+1,INPUTS!$D$63:$X$64,2,FALSE)/IF(AZ$7=$B425,(13-MONTH($D425)),12),0)</f>
        <v>203.47605176829211</v>
      </c>
      <c r="BA425" s="229">
        <f>IF(AND(BA$7&lt;=$B425+$D$4,BA$9&gt;=$D425),$E425*HLOOKUP(BA$7-$B425+1,INPUTS!$D$63:$X$64,2,FALSE)/IF(BA$7=$B425,(13-MONTH($D425)),12),0)</f>
        <v>203.47605176829211</v>
      </c>
      <c r="BB425" s="229">
        <f>IF(AND(BB$7&lt;=$B425+$D$4,BB$9&gt;=$D425),$E425*HLOOKUP(BB$7-$B425+1,INPUTS!$D$63:$X$64,2,FALSE)/IF(BB$7=$B425,(13-MONTH($D425)),12),0)</f>
        <v>203.47605176829211</v>
      </c>
      <c r="BC425" s="229">
        <f>IF(AND(BC$7&lt;=$B425+$D$4,BC$9&gt;=$D425),$E425*HLOOKUP(BC$7-$B425+1,INPUTS!$D$63:$X$64,2,FALSE)/IF(BC$7=$B425,(13-MONTH($D425)),12),0)</f>
        <v>188.19914083070873</v>
      </c>
      <c r="BD425" s="229">
        <f>IF(AND(BD$7&lt;=$B425+$D$4,BD$9&gt;=$D425),$E425*HLOOKUP(BD$7-$B425+1,INPUTS!$D$63:$X$64,2,FALSE)/IF(BD$7=$B425,(13-MONTH($D425)),12),0)</f>
        <v>188.19914083070873</v>
      </c>
      <c r="BE425" s="229">
        <f>IF(AND(BE$7&lt;=$B425+$D$4,BE$9&gt;=$D425),$E425*HLOOKUP(BE$7-$B425+1,INPUTS!$D$63:$X$64,2,FALSE)/IF(BE$7=$B425,(13-MONTH($D425)),12),0)</f>
        <v>188.19914083070873</v>
      </c>
      <c r="BF425" s="229">
        <f>IF(AND(BF$7&lt;=$B425+$D$4,BF$9&gt;=$D425),$E425*HLOOKUP(BF$7-$B425+1,INPUTS!$D$63:$X$64,2,FALSE)/IF(BF$7=$B425,(13-MONTH($D425)),12),0)</f>
        <v>188.19914083070873</v>
      </c>
      <c r="BG425" s="229">
        <f>IF(AND(BG$7&lt;=$B425+$D$4,BG$9&gt;=$D425),$E425*HLOOKUP(BG$7-$B425+1,INPUTS!$D$63:$X$64,2,FALSE)/IF(BG$7=$B425,(13-MONTH($D425)),12),0)</f>
        <v>188.19914083070873</v>
      </c>
      <c r="BH425" s="229">
        <f>IF(AND(BH$7&lt;=$B425+$D$4,BH$9&gt;=$D425),$E425*HLOOKUP(BH$7-$B425+1,INPUTS!$D$63:$X$64,2,FALSE)/IF(BH$7=$B425,(13-MONTH($D425)),12),0)</f>
        <v>188.19914083070873</v>
      </c>
      <c r="BI425" s="229">
        <f>IF(AND(BI$7&lt;=$B425+$D$4,BI$9&gt;=$D425),$E425*HLOOKUP(BI$7-$B425+1,INPUTS!$D$63:$X$64,2,FALSE)/IF(BI$7=$B425,(13-MONTH($D425)),12),0)</f>
        <v>188.19914083070873</v>
      </c>
      <c r="BJ425" s="229">
        <f>IF(AND(BJ$7&lt;=$B425+$D$4,BJ$9&gt;=$D425),$E425*HLOOKUP(BJ$7-$B425+1,INPUTS!$D$63:$X$64,2,FALSE)/IF(BJ$7=$B425,(13-MONTH($D425)),12),0)</f>
        <v>188.19914083070873</v>
      </c>
      <c r="BK425" s="229">
        <f>IF(AND(BK$7&lt;=$B425+$D$4,BK$9&gt;=$D425),$E425*HLOOKUP(BK$7-$B425+1,INPUTS!$D$63:$X$64,2,FALSE)/IF(BK$7=$B425,(13-MONTH($D425)),12),0)</f>
        <v>188.19914083070873</v>
      </c>
      <c r="BL425" s="229">
        <f>IF(AND(BL$7&lt;=$B425+$D$4,BL$9&gt;=$D425),$E425*HLOOKUP(BL$7-$B425+1,INPUTS!$D$63:$X$64,2,FALSE)/IF(BL$7=$B425,(13-MONTH($D425)),12),0)</f>
        <v>188.19914083070873</v>
      </c>
      <c r="BM425" s="229">
        <f>IF(AND(BM$7&lt;=$B425+$D$4,BM$9&gt;=$D425),$E425*HLOOKUP(BM$7-$B425+1,INPUTS!$D$63:$X$64,2,FALSE)/IF(BM$7=$B425,(13-MONTH($D425)),12),0)</f>
        <v>188.19914083070873</v>
      </c>
      <c r="BN425" s="229">
        <f>IF(AND(BN$7&lt;=$B425+$D$4,BN$9&gt;=$D425),$E425*HLOOKUP(BN$7-$B425+1,INPUTS!$D$63:$X$64,2,FALSE)/IF(BN$7=$B425,(13-MONTH($D425)),12),0)</f>
        <v>188.19914083070873</v>
      </c>
      <c r="BO425" s="229">
        <f>IF(AND(BO$7&lt;=$B425+$D$4,BO$9&gt;=$D425),$E425*HLOOKUP(BO$7-$B425+1,INPUTS!$D$63:$X$64,2,FALSE)/IF(BO$7=$B425,(13-MONTH($D425)),12),0)</f>
        <v>174.10604955987534</v>
      </c>
      <c r="BP425" s="229">
        <f>IF(AND(BP$7&lt;=$B425+$D$4,BP$9&gt;=$D425),$E425*HLOOKUP(BP$7-$B425+1,INPUTS!$D$63:$X$64,2,FALSE)/IF(BP$7=$B425,(13-MONTH($D425)),12),0)</f>
        <v>174.10604955987534</v>
      </c>
      <c r="BQ425" s="229">
        <f>IF(AND(BQ$7&lt;=$B425+$D$4,BQ$9&gt;=$D425),$E425*HLOOKUP(BQ$7-$B425+1,INPUTS!$D$63:$X$64,2,FALSE)/IF(BQ$7=$B425,(13-MONTH($D425)),12),0)</f>
        <v>174.10604955987534</v>
      </c>
      <c r="BR425" s="229">
        <f>IF(AND(BR$7&lt;=$B425+$D$4,BR$9&gt;=$D425),$E425*HLOOKUP(BR$7-$B425+1,INPUTS!$D$63:$X$64,2,FALSE)/IF(BR$7=$B425,(13-MONTH($D425)),12),0)</f>
        <v>174.10604955987534</v>
      </c>
      <c r="BS425" s="229">
        <f>IF(AND(BS$7&lt;=$B425+$D$4,BS$9&gt;=$D425),$E425*HLOOKUP(BS$7-$B425+1,INPUTS!$D$63:$X$64,2,FALSE)/IF(BS$7=$B425,(13-MONTH($D425)),12),0)</f>
        <v>174.10604955987534</v>
      </c>
      <c r="BT425" s="229">
        <f>IF(AND(BT$7&lt;=$B425+$D$4,BT$9&gt;=$D425),$E425*HLOOKUP(BT$7-$B425+1,INPUTS!$D$63:$X$64,2,FALSE)/IF(BT$7=$B425,(13-MONTH($D425)),12),0)</f>
        <v>174.10604955987534</v>
      </c>
      <c r="BU425" s="229">
        <f>IF(AND(BU$7&lt;=$B425+$D$4,BU$9&gt;=$D425),$E425*HLOOKUP(BU$7-$B425+1,INPUTS!$D$63:$X$64,2,FALSE)/IF(BU$7=$B425,(13-MONTH($D425)),12),0)</f>
        <v>174.10604955987534</v>
      </c>
      <c r="BV425" s="229">
        <f>IF(AND(BV$7&lt;=$B425+$D$4,BV$9&gt;=$D425),$E425*HLOOKUP(BV$7-$B425+1,INPUTS!$D$63:$X$64,2,FALSE)/IF(BV$7=$B425,(13-MONTH($D425)),12),0)</f>
        <v>174.10604955987534</v>
      </c>
      <c r="BW425" s="229">
        <f>IF(AND(BW$7&lt;=$B425+$D$4,BW$9&gt;=$D425),$E425*HLOOKUP(BW$7-$B425+1,INPUTS!$D$63:$X$64,2,FALSE)/IF(BW$7=$B425,(13-MONTH($D425)),12),0)</f>
        <v>174.10604955987534</v>
      </c>
      <c r="BX425" s="229">
        <f>IF(AND(BX$7&lt;=$B425+$D$4,BX$9&gt;=$D425),$E425*HLOOKUP(BX$7-$B425+1,INPUTS!$D$63:$X$64,2,FALSE)/IF(BX$7=$B425,(13-MONTH($D425)),12),0)</f>
        <v>174.10604955987534</v>
      </c>
      <c r="BY425" s="229">
        <f>IF(AND(BY$7&lt;=$B425+$D$4,BY$9&gt;=$D425),$E425*HLOOKUP(BY$7-$B425+1,INPUTS!$D$63:$X$64,2,FALSE)/IF(BY$7=$B425,(13-MONTH($D425)),12),0)</f>
        <v>174.10604955987534</v>
      </c>
      <c r="BZ425" s="229">
        <f>IF(AND(BZ$7&lt;=$B425+$D$4,BZ$9&gt;=$D425),$E425*HLOOKUP(BZ$7-$B425+1,INPUTS!$D$63:$X$64,2,FALSE)/IF(BZ$7=$B425,(13-MONTH($D425)),12),0)</f>
        <v>174.10604955987534</v>
      </c>
    </row>
    <row r="426" spans="1:78" x14ac:dyDescent="0.2">
      <c r="A426" s="7" t="str">
        <f t="shared" si="368"/>
        <v>Roll-in 6</v>
      </c>
      <c r="B426" s="7">
        <f t="shared" si="364"/>
        <v>2021</v>
      </c>
      <c r="C426" s="7">
        <f t="shared" si="367"/>
        <v>35</v>
      </c>
      <c r="D426" s="165">
        <f t="shared" si="369"/>
        <v>44530</v>
      </c>
      <c r="E426" s="68">
        <f t="shared" si="366"/>
        <v>25751.882570000053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482.84779818750098</v>
      </c>
      <c r="AP426" s="229">
        <f>IF(AND(AP$7&lt;=$B426+$D$4,AP$9&gt;=$D426),$E426*HLOOKUP(AP$7-$B426+1,INPUTS!$D$63:$X$64,2,FALSE)/IF(AP$7=$B426,(13-MONTH($D426)),12),0)</f>
        <v>482.84779818750098</v>
      </c>
      <c r="AQ426" s="229">
        <f>IF(AND(AQ$7&lt;=$B426+$D$4,AQ$9&gt;=$D426),$E426*HLOOKUP(AQ$7-$B426+1,INPUTS!$D$63:$X$64,2,FALSE)/IF(AQ$7=$B426,(13-MONTH($D426)),12),0)</f>
        <v>154.91903356069199</v>
      </c>
      <c r="AR426" s="229">
        <f>IF(AND(AR$7&lt;=$B426+$D$4,AR$9&gt;=$D426),$E426*HLOOKUP(AR$7-$B426+1,INPUTS!$D$63:$X$64,2,FALSE)/IF(AR$7=$B426,(13-MONTH($D426)),12),0)</f>
        <v>154.91903356069199</v>
      </c>
      <c r="AS426" s="229">
        <f>IF(AND(AS$7&lt;=$B426+$D$4,AS$9&gt;=$D426),$E426*HLOOKUP(AS$7-$B426+1,INPUTS!$D$63:$X$64,2,FALSE)/IF(AS$7=$B426,(13-MONTH($D426)),12),0)</f>
        <v>154.91903356069199</v>
      </c>
      <c r="AT426" s="229">
        <f>IF(AND(AT$7&lt;=$B426+$D$4,AT$9&gt;=$D426),$E426*HLOOKUP(AT$7-$B426+1,INPUTS!$D$63:$X$64,2,FALSE)/IF(AT$7=$B426,(13-MONTH($D426)),12),0)</f>
        <v>154.91903356069199</v>
      </c>
      <c r="AU426" s="229">
        <f>IF(AND(AU$7&lt;=$B426+$D$4,AU$9&gt;=$D426),$E426*HLOOKUP(AU$7-$B426+1,INPUTS!$D$63:$X$64,2,FALSE)/IF(AU$7=$B426,(13-MONTH($D426)),12),0)</f>
        <v>154.91903356069199</v>
      </c>
      <c r="AV426" s="229">
        <f>IF(AND(AV$7&lt;=$B426+$D$4,AV$9&gt;=$D426),$E426*HLOOKUP(AV$7-$B426+1,INPUTS!$D$63:$X$64,2,FALSE)/IF(AV$7=$B426,(13-MONTH($D426)),12),0)</f>
        <v>154.91903356069199</v>
      </c>
      <c r="AW426" s="229">
        <f>IF(AND(AW$7&lt;=$B426+$D$4,AW$9&gt;=$D426),$E426*HLOOKUP(AW$7-$B426+1,INPUTS!$D$63:$X$64,2,FALSE)/IF(AW$7=$B426,(13-MONTH($D426)),12),0)</f>
        <v>154.91903356069199</v>
      </c>
      <c r="AX426" s="229">
        <f>IF(AND(AX$7&lt;=$B426+$D$4,AX$9&gt;=$D426),$E426*HLOOKUP(AX$7-$B426+1,INPUTS!$D$63:$X$64,2,FALSE)/IF(AX$7=$B426,(13-MONTH($D426)),12),0)</f>
        <v>154.91903356069199</v>
      </c>
      <c r="AY426" s="229">
        <f>IF(AND(AY$7&lt;=$B426+$D$4,AY$9&gt;=$D426),$E426*HLOOKUP(AY$7-$B426+1,INPUTS!$D$63:$X$64,2,FALSE)/IF(AY$7=$B426,(13-MONTH($D426)),12),0)</f>
        <v>154.91903356069199</v>
      </c>
      <c r="AZ426" s="229">
        <f>IF(AND(AZ$7&lt;=$B426+$D$4,AZ$9&gt;=$D426),$E426*HLOOKUP(AZ$7-$B426+1,INPUTS!$D$63:$X$64,2,FALSE)/IF(AZ$7=$B426,(13-MONTH($D426)),12),0)</f>
        <v>154.91903356069199</v>
      </c>
      <c r="BA426" s="229">
        <f>IF(AND(BA$7&lt;=$B426+$D$4,BA$9&gt;=$D426),$E426*HLOOKUP(BA$7-$B426+1,INPUTS!$D$63:$X$64,2,FALSE)/IF(BA$7=$B426,(13-MONTH($D426)),12),0)</f>
        <v>154.91903356069199</v>
      </c>
      <c r="BB426" s="229">
        <f>IF(AND(BB$7&lt;=$B426+$D$4,BB$9&gt;=$D426),$E426*HLOOKUP(BB$7-$B426+1,INPUTS!$D$63:$X$64,2,FALSE)/IF(BB$7=$B426,(13-MONTH($D426)),12),0)</f>
        <v>154.91903356069199</v>
      </c>
      <c r="BC426" s="229">
        <f>IF(AND(BC$7&lt;=$B426+$D$4,BC$9&gt;=$D426),$E426*HLOOKUP(BC$7-$B426+1,INPUTS!$D$63:$X$64,2,FALSE)/IF(BC$7=$B426,(13-MONTH($D426)),12),0)</f>
        <v>143.28776659990862</v>
      </c>
      <c r="BD426" s="229">
        <f>IF(AND(BD$7&lt;=$B426+$D$4,BD$9&gt;=$D426),$E426*HLOOKUP(BD$7-$B426+1,INPUTS!$D$63:$X$64,2,FALSE)/IF(BD$7=$B426,(13-MONTH($D426)),12),0)</f>
        <v>143.28776659990862</v>
      </c>
      <c r="BE426" s="229">
        <f>IF(AND(BE$7&lt;=$B426+$D$4,BE$9&gt;=$D426),$E426*HLOOKUP(BE$7-$B426+1,INPUTS!$D$63:$X$64,2,FALSE)/IF(BE$7=$B426,(13-MONTH($D426)),12),0)</f>
        <v>143.28776659990862</v>
      </c>
      <c r="BF426" s="229">
        <f>IF(AND(BF$7&lt;=$B426+$D$4,BF$9&gt;=$D426),$E426*HLOOKUP(BF$7-$B426+1,INPUTS!$D$63:$X$64,2,FALSE)/IF(BF$7=$B426,(13-MONTH($D426)),12),0)</f>
        <v>143.28776659990862</v>
      </c>
      <c r="BG426" s="229">
        <f>IF(AND(BG$7&lt;=$B426+$D$4,BG$9&gt;=$D426),$E426*HLOOKUP(BG$7-$B426+1,INPUTS!$D$63:$X$64,2,FALSE)/IF(BG$7=$B426,(13-MONTH($D426)),12),0)</f>
        <v>143.28776659990862</v>
      </c>
      <c r="BH426" s="229">
        <f>IF(AND(BH$7&lt;=$B426+$D$4,BH$9&gt;=$D426),$E426*HLOOKUP(BH$7-$B426+1,INPUTS!$D$63:$X$64,2,FALSE)/IF(BH$7=$B426,(13-MONTH($D426)),12),0)</f>
        <v>143.28776659990862</v>
      </c>
      <c r="BI426" s="229">
        <f>IF(AND(BI$7&lt;=$B426+$D$4,BI$9&gt;=$D426),$E426*HLOOKUP(BI$7-$B426+1,INPUTS!$D$63:$X$64,2,FALSE)/IF(BI$7=$B426,(13-MONTH($D426)),12),0)</f>
        <v>143.28776659990862</v>
      </c>
      <c r="BJ426" s="229">
        <f>IF(AND(BJ$7&lt;=$B426+$D$4,BJ$9&gt;=$D426),$E426*HLOOKUP(BJ$7-$B426+1,INPUTS!$D$63:$X$64,2,FALSE)/IF(BJ$7=$B426,(13-MONTH($D426)),12),0)</f>
        <v>143.28776659990862</v>
      </c>
      <c r="BK426" s="229">
        <f>IF(AND(BK$7&lt;=$B426+$D$4,BK$9&gt;=$D426),$E426*HLOOKUP(BK$7-$B426+1,INPUTS!$D$63:$X$64,2,FALSE)/IF(BK$7=$B426,(13-MONTH($D426)),12),0)</f>
        <v>143.28776659990862</v>
      </c>
      <c r="BL426" s="229">
        <f>IF(AND(BL$7&lt;=$B426+$D$4,BL$9&gt;=$D426),$E426*HLOOKUP(BL$7-$B426+1,INPUTS!$D$63:$X$64,2,FALSE)/IF(BL$7=$B426,(13-MONTH($D426)),12),0)</f>
        <v>143.28776659990862</v>
      </c>
      <c r="BM426" s="229">
        <f>IF(AND(BM$7&lt;=$B426+$D$4,BM$9&gt;=$D426),$E426*HLOOKUP(BM$7-$B426+1,INPUTS!$D$63:$X$64,2,FALSE)/IF(BM$7=$B426,(13-MONTH($D426)),12),0)</f>
        <v>143.28776659990862</v>
      </c>
      <c r="BN426" s="229">
        <f>IF(AND(BN$7&lt;=$B426+$D$4,BN$9&gt;=$D426),$E426*HLOOKUP(BN$7-$B426+1,INPUTS!$D$63:$X$64,2,FALSE)/IF(BN$7=$B426,(13-MONTH($D426)),12),0)</f>
        <v>143.28776659990862</v>
      </c>
      <c r="BO426" s="229">
        <f>IF(AND(BO$7&lt;=$B426+$D$4,BO$9&gt;=$D426),$E426*HLOOKUP(BO$7-$B426+1,INPUTS!$D$63:$X$64,2,FALSE)/IF(BO$7=$B426,(13-MONTH($D426)),12),0)</f>
        <v>132.55781552907527</v>
      </c>
      <c r="BP426" s="229">
        <f>IF(AND(BP$7&lt;=$B426+$D$4,BP$9&gt;=$D426),$E426*HLOOKUP(BP$7-$B426+1,INPUTS!$D$63:$X$64,2,FALSE)/IF(BP$7=$B426,(13-MONTH($D426)),12),0)</f>
        <v>132.55781552907527</v>
      </c>
      <c r="BQ426" s="229">
        <f>IF(AND(BQ$7&lt;=$B426+$D$4,BQ$9&gt;=$D426),$E426*HLOOKUP(BQ$7-$B426+1,INPUTS!$D$63:$X$64,2,FALSE)/IF(BQ$7=$B426,(13-MONTH($D426)),12),0)</f>
        <v>132.55781552907527</v>
      </c>
      <c r="BR426" s="229">
        <f>IF(AND(BR$7&lt;=$B426+$D$4,BR$9&gt;=$D426),$E426*HLOOKUP(BR$7-$B426+1,INPUTS!$D$63:$X$64,2,FALSE)/IF(BR$7=$B426,(13-MONTH($D426)),12),0)</f>
        <v>132.55781552907527</v>
      </c>
      <c r="BS426" s="229">
        <f>IF(AND(BS$7&lt;=$B426+$D$4,BS$9&gt;=$D426),$E426*HLOOKUP(BS$7-$B426+1,INPUTS!$D$63:$X$64,2,FALSE)/IF(BS$7=$B426,(13-MONTH($D426)),12),0)</f>
        <v>132.55781552907527</v>
      </c>
      <c r="BT426" s="229">
        <f>IF(AND(BT$7&lt;=$B426+$D$4,BT$9&gt;=$D426),$E426*HLOOKUP(BT$7-$B426+1,INPUTS!$D$63:$X$64,2,FALSE)/IF(BT$7=$B426,(13-MONTH($D426)),12),0)</f>
        <v>132.55781552907527</v>
      </c>
      <c r="BU426" s="229">
        <f>IF(AND(BU$7&lt;=$B426+$D$4,BU$9&gt;=$D426),$E426*HLOOKUP(BU$7-$B426+1,INPUTS!$D$63:$X$64,2,FALSE)/IF(BU$7=$B426,(13-MONTH($D426)),12),0)</f>
        <v>132.55781552907527</v>
      </c>
      <c r="BV426" s="229">
        <f>IF(AND(BV$7&lt;=$B426+$D$4,BV$9&gt;=$D426),$E426*HLOOKUP(BV$7-$B426+1,INPUTS!$D$63:$X$64,2,FALSE)/IF(BV$7=$B426,(13-MONTH($D426)),12),0)</f>
        <v>132.55781552907527</v>
      </c>
      <c r="BW426" s="229">
        <f>IF(AND(BW$7&lt;=$B426+$D$4,BW$9&gt;=$D426),$E426*HLOOKUP(BW$7-$B426+1,INPUTS!$D$63:$X$64,2,FALSE)/IF(BW$7=$B426,(13-MONTH($D426)),12),0)</f>
        <v>132.55781552907527</v>
      </c>
      <c r="BX426" s="229">
        <f>IF(AND(BX$7&lt;=$B426+$D$4,BX$9&gt;=$D426),$E426*HLOOKUP(BX$7-$B426+1,INPUTS!$D$63:$X$64,2,FALSE)/IF(BX$7=$B426,(13-MONTH($D426)),12),0)</f>
        <v>132.55781552907527</v>
      </c>
      <c r="BY426" s="229">
        <f>IF(AND(BY$7&lt;=$B426+$D$4,BY$9&gt;=$D426),$E426*HLOOKUP(BY$7-$B426+1,INPUTS!$D$63:$X$64,2,FALSE)/IF(BY$7=$B426,(13-MONTH($D426)),12),0)</f>
        <v>132.55781552907527</v>
      </c>
      <c r="BZ426" s="229">
        <f>IF(AND(BZ$7&lt;=$B426+$D$4,BZ$9&gt;=$D426),$E426*HLOOKUP(BZ$7-$B426+1,INPUTS!$D$63:$X$64,2,FALSE)/IF(BZ$7=$B426,(13-MONTH($D426)),12),0)</f>
        <v>132.55781552907527</v>
      </c>
    </row>
    <row r="427" spans="1:78" ht="15" customHeight="1" x14ac:dyDescent="0.2">
      <c r="A427" s="7" t="str">
        <f t="shared" si="368"/>
        <v>Roll-in 6</v>
      </c>
      <c r="B427" s="7">
        <f t="shared" si="364"/>
        <v>2021</v>
      </c>
      <c r="C427" s="7">
        <f t="shared" si="367"/>
        <v>36</v>
      </c>
      <c r="D427" s="165">
        <f t="shared" si="369"/>
        <v>44561</v>
      </c>
      <c r="E427" s="68">
        <f t="shared" si="366"/>
        <v>8973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336.48750000000001</v>
      </c>
      <c r="AQ427" s="229">
        <f>IF(AND(AQ$7&lt;=$B427+$D$4,AQ$9&gt;=$D427),$E427*HLOOKUP(AQ$7-$B427+1,INPUTS!$D$63:$X$64,2,FALSE)/IF(AQ$7=$B427,(13-MONTH($D427)),12),0)</f>
        <v>53.980072500000006</v>
      </c>
      <c r="AR427" s="229">
        <f>IF(AND(AR$7&lt;=$B427+$D$4,AR$9&gt;=$D427),$E427*HLOOKUP(AR$7-$B427+1,INPUTS!$D$63:$X$64,2,FALSE)/IF(AR$7=$B427,(13-MONTH($D427)),12),0)</f>
        <v>53.980072500000006</v>
      </c>
      <c r="AS427" s="229">
        <f>IF(AND(AS$7&lt;=$B427+$D$4,AS$9&gt;=$D427),$E427*HLOOKUP(AS$7-$B427+1,INPUTS!$D$63:$X$64,2,FALSE)/IF(AS$7=$B427,(13-MONTH($D427)),12),0)</f>
        <v>53.980072500000006</v>
      </c>
      <c r="AT427" s="229">
        <f>IF(AND(AT$7&lt;=$B427+$D$4,AT$9&gt;=$D427),$E427*HLOOKUP(AT$7-$B427+1,INPUTS!$D$63:$X$64,2,FALSE)/IF(AT$7=$B427,(13-MONTH($D427)),12),0)</f>
        <v>53.980072500000006</v>
      </c>
      <c r="AU427" s="229">
        <f>IF(AND(AU$7&lt;=$B427+$D$4,AU$9&gt;=$D427),$E427*HLOOKUP(AU$7-$B427+1,INPUTS!$D$63:$X$64,2,FALSE)/IF(AU$7=$B427,(13-MONTH($D427)),12),0)</f>
        <v>53.980072500000006</v>
      </c>
      <c r="AV427" s="229">
        <f>IF(AND(AV$7&lt;=$B427+$D$4,AV$9&gt;=$D427),$E427*HLOOKUP(AV$7-$B427+1,INPUTS!$D$63:$X$64,2,FALSE)/IF(AV$7=$B427,(13-MONTH($D427)),12),0)</f>
        <v>53.980072500000006</v>
      </c>
      <c r="AW427" s="229">
        <f>IF(AND(AW$7&lt;=$B427+$D$4,AW$9&gt;=$D427),$E427*HLOOKUP(AW$7-$B427+1,INPUTS!$D$63:$X$64,2,FALSE)/IF(AW$7=$B427,(13-MONTH($D427)),12),0)</f>
        <v>53.980072500000006</v>
      </c>
      <c r="AX427" s="229">
        <f>IF(AND(AX$7&lt;=$B427+$D$4,AX$9&gt;=$D427),$E427*HLOOKUP(AX$7-$B427+1,INPUTS!$D$63:$X$64,2,FALSE)/IF(AX$7=$B427,(13-MONTH($D427)),12),0)</f>
        <v>53.980072500000006</v>
      </c>
      <c r="AY427" s="229">
        <f>IF(AND(AY$7&lt;=$B427+$D$4,AY$9&gt;=$D427),$E427*HLOOKUP(AY$7-$B427+1,INPUTS!$D$63:$X$64,2,FALSE)/IF(AY$7=$B427,(13-MONTH($D427)),12),0)</f>
        <v>53.980072500000006</v>
      </c>
      <c r="AZ427" s="229">
        <f>IF(AND(AZ$7&lt;=$B427+$D$4,AZ$9&gt;=$D427),$E427*HLOOKUP(AZ$7-$B427+1,INPUTS!$D$63:$X$64,2,FALSE)/IF(AZ$7=$B427,(13-MONTH($D427)),12),0)</f>
        <v>53.980072500000006</v>
      </c>
      <c r="BA427" s="229">
        <f>IF(AND(BA$7&lt;=$B427+$D$4,BA$9&gt;=$D427),$E427*HLOOKUP(BA$7-$B427+1,INPUTS!$D$63:$X$64,2,FALSE)/IF(BA$7=$B427,(13-MONTH($D427)),12),0)</f>
        <v>53.980072500000006</v>
      </c>
      <c r="BB427" s="229">
        <f>IF(AND(BB$7&lt;=$B427+$D$4,BB$9&gt;=$D427),$E427*HLOOKUP(BB$7-$B427+1,INPUTS!$D$63:$X$64,2,FALSE)/IF(BB$7=$B427,(13-MONTH($D427)),12),0)</f>
        <v>53.980072500000006</v>
      </c>
      <c r="BC427" s="229">
        <f>IF(AND(BC$7&lt;=$B427+$D$4,BC$9&gt;=$D427),$E427*HLOOKUP(BC$7-$B427+1,INPUTS!$D$63:$X$64,2,FALSE)/IF(BC$7=$B427,(13-MONTH($D427)),12),0)</f>
        <v>49.927267499999999</v>
      </c>
      <c r="BD427" s="229">
        <f>IF(AND(BD$7&lt;=$B427+$D$4,BD$9&gt;=$D427),$E427*HLOOKUP(BD$7-$B427+1,INPUTS!$D$63:$X$64,2,FALSE)/IF(BD$7=$B427,(13-MONTH($D427)),12),0)</f>
        <v>49.927267499999999</v>
      </c>
      <c r="BE427" s="229">
        <f>IF(AND(BE$7&lt;=$B427+$D$4,BE$9&gt;=$D427),$E427*HLOOKUP(BE$7-$B427+1,INPUTS!$D$63:$X$64,2,FALSE)/IF(BE$7=$B427,(13-MONTH($D427)),12),0)</f>
        <v>49.927267499999999</v>
      </c>
      <c r="BF427" s="229">
        <f>IF(AND(BF$7&lt;=$B427+$D$4,BF$9&gt;=$D427),$E427*HLOOKUP(BF$7-$B427+1,INPUTS!$D$63:$X$64,2,FALSE)/IF(BF$7=$B427,(13-MONTH($D427)),12),0)</f>
        <v>49.927267499999999</v>
      </c>
      <c r="BG427" s="229">
        <f>IF(AND(BG$7&lt;=$B427+$D$4,BG$9&gt;=$D427),$E427*HLOOKUP(BG$7-$B427+1,INPUTS!$D$63:$X$64,2,FALSE)/IF(BG$7=$B427,(13-MONTH($D427)),12),0)</f>
        <v>49.927267499999999</v>
      </c>
      <c r="BH427" s="229">
        <f>IF(AND(BH$7&lt;=$B427+$D$4,BH$9&gt;=$D427),$E427*HLOOKUP(BH$7-$B427+1,INPUTS!$D$63:$X$64,2,FALSE)/IF(BH$7=$B427,(13-MONTH($D427)),12),0)</f>
        <v>49.927267499999999</v>
      </c>
      <c r="BI427" s="229">
        <f>IF(AND(BI$7&lt;=$B427+$D$4,BI$9&gt;=$D427),$E427*HLOOKUP(BI$7-$B427+1,INPUTS!$D$63:$X$64,2,FALSE)/IF(BI$7=$B427,(13-MONTH($D427)),12),0)</f>
        <v>49.927267499999999</v>
      </c>
      <c r="BJ427" s="229">
        <f>IF(AND(BJ$7&lt;=$B427+$D$4,BJ$9&gt;=$D427),$E427*HLOOKUP(BJ$7-$B427+1,INPUTS!$D$63:$X$64,2,FALSE)/IF(BJ$7=$B427,(13-MONTH($D427)),12),0)</f>
        <v>49.927267499999999</v>
      </c>
      <c r="BK427" s="229">
        <f>IF(AND(BK$7&lt;=$B427+$D$4,BK$9&gt;=$D427),$E427*HLOOKUP(BK$7-$B427+1,INPUTS!$D$63:$X$64,2,FALSE)/IF(BK$7=$B427,(13-MONTH($D427)),12),0)</f>
        <v>49.927267499999999</v>
      </c>
      <c r="BL427" s="229">
        <f>IF(AND(BL$7&lt;=$B427+$D$4,BL$9&gt;=$D427),$E427*HLOOKUP(BL$7-$B427+1,INPUTS!$D$63:$X$64,2,FALSE)/IF(BL$7=$B427,(13-MONTH($D427)),12),0)</f>
        <v>49.927267499999999</v>
      </c>
      <c r="BM427" s="229">
        <f>IF(AND(BM$7&lt;=$B427+$D$4,BM$9&gt;=$D427),$E427*HLOOKUP(BM$7-$B427+1,INPUTS!$D$63:$X$64,2,FALSE)/IF(BM$7=$B427,(13-MONTH($D427)),12),0)</f>
        <v>49.927267499999999</v>
      </c>
      <c r="BN427" s="229">
        <f>IF(AND(BN$7&lt;=$B427+$D$4,BN$9&gt;=$D427),$E427*HLOOKUP(BN$7-$B427+1,INPUTS!$D$63:$X$64,2,FALSE)/IF(BN$7=$B427,(13-MONTH($D427)),12),0)</f>
        <v>49.927267499999999</v>
      </c>
      <c r="BO427" s="229">
        <f>IF(AND(BO$7&lt;=$B427+$D$4,BO$9&gt;=$D427),$E427*HLOOKUP(BO$7-$B427+1,INPUTS!$D$63:$X$64,2,FALSE)/IF(BO$7=$B427,(13-MONTH($D427)),12),0)</f>
        <v>46.188517499999996</v>
      </c>
      <c r="BP427" s="229">
        <f>IF(AND(BP$7&lt;=$B427+$D$4,BP$9&gt;=$D427),$E427*HLOOKUP(BP$7-$B427+1,INPUTS!$D$63:$X$64,2,FALSE)/IF(BP$7=$B427,(13-MONTH($D427)),12),0)</f>
        <v>46.188517499999996</v>
      </c>
      <c r="BQ427" s="229">
        <f>IF(AND(BQ$7&lt;=$B427+$D$4,BQ$9&gt;=$D427),$E427*HLOOKUP(BQ$7-$B427+1,INPUTS!$D$63:$X$64,2,FALSE)/IF(BQ$7=$B427,(13-MONTH($D427)),12),0)</f>
        <v>46.188517499999996</v>
      </c>
      <c r="BR427" s="229">
        <f>IF(AND(BR$7&lt;=$B427+$D$4,BR$9&gt;=$D427),$E427*HLOOKUP(BR$7-$B427+1,INPUTS!$D$63:$X$64,2,FALSE)/IF(BR$7=$B427,(13-MONTH($D427)),12),0)</f>
        <v>46.188517499999996</v>
      </c>
      <c r="BS427" s="229">
        <f>IF(AND(BS$7&lt;=$B427+$D$4,BS$9&gt;=$D427),$E427*HLOOKUP(BS$7-$B427+1,INPUTS!$D$63:$X$64,2,FALSE)/IF(BS$7=$B427,(13-MONTH($D427)),12),0)</f>
        <v>46.188517499999996</v>
      </c>
      <c r="BT427" s="229">
        <f>IF(AND(BT$7&lt;=$B427+$D$4,BT$9&gt;=$D427),$E427*HLOOKUP(BT$7-$B427+1,INPUTS!$D$63:$X$64,2,FALSE)/IF(BT$7=$B427,(13-MONTH($D427)),12),0)</f>
        <v>46.188517499999996</v>
      </c>
      <c r="BU427" s="229">
        <f>IF(AND(BU$7&lt;=$B427+$D$4,BU$9&gt;=$D427),$E427*HLOOKUP(BU$7-$B427+1,INPUTS!$D$63:$X$64,2,FALSE)/IF(BU$7=$B427,(13-MONTH($D427)),12),0)</f>
        <v>46.188517499999996</v>
      </c>
      <c r="BV427" s="229">
        <f>IF(AND(BV$7&lt;=$B427+$D$4,BV$9&gt;=$D427),$E427*HLOOKUP(BV$7-$B427+1,INPUTS!$D$63:$X$64,2,FALSE)/IF(BV$7=$B427,(13-MONTH($D427)),12),0)</f>
        <v>46.188517499999996</v>
      </c>
      <c r="BW427" s="229">
        <f>IF(AND(BW$7&lt;=$B427+$D$4,BW$9&gt;=$D427),$E427*HLOOKUP(BW$7-$B427+1,INPUTS!$D$63:$X$64,2,FALSE)/IF(BW$7=$B427,(13-MONTH($D427)),12),0)</f>
        <v>46.188517499999996</v>
      </c>
      <c r="BX427" s="229">
        <f>IF(AND(BX$7&lt;=$B427+$D$4,BX$9&gt;=$D427),$E427*HLOOKUP(BX$7-$B427+1,INPUTS!$D$63:$X$64,2,FALSE)/IF(BX$7=$B427,(13-MONTH($D427)),12),0)</f>
        <v>46.188517499999996</v>
      </c>
      <c r="BY427" s="229">
        <f>IF(AND(BY$7&lt;=$B427+$D$4,BY$9&gt;=$D427),$E427*HLOOKUP(BY$7-$B427+1,INPUTS!$D$63:$X$64,2,FALSE)/IF(BY$7=$B427,(13-MONTH($D427)),12),0)</f>
        <v>46.188517499999996</v>
      </c>
      <c r="BZ427" s="229">
        <f>IF(AND(BZ$7&lt;=$B427+$D$4,BZ$9&gt;=$D427),$E427*HLOOKUP(BZ$7-$B427+1,INPUTS!$D$63:$X$64,2,FALSE)/IF(BZ$7=$B427,(13-MONTH($D427)),12),0)</f>
        <v>46.188517499999996</v>
      </c>
    </row>
    <row r="428" spans="1:78" x14ac:dyDescent="0.2">
      <c r="A428" s="7" t="str">
        <f t="shared" si="368"/>
        <v>Roll-in 6</v>
      </c>
      <c r="B428" s="7">
        <f t="shared" si="364"/>
        <v>2022</v>
      </c>
      <c r="C428" s="7">
        <f t="shared" si="367"/>
        <v>37</v>
      </c>
      <c r="D428" s="165">
        <f t="shared" si="369"/>
        <v>44592</v>
      </c>
      <c r="E428" s="68">
        <f t="shared" si="366"/>
        <v>9970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31.15625</v>
      </c>
      <c r="AR428" s="229">
        <f>IF(AND(AR$7&lt;=$B428+$D$4,AR$9&gt;=$D428),$E428*HLOOKUP(AR$7-$B428+1,INPUTS!$D$63:$X$64,2,FALSE)/IF(AR$7=$B428,(13-MONTH($D428)),12),0)</f>
        <v>31.15625</v>
      </c>
      <c r="AS428" s="229">
        <f>IF(AND(AS$7&lt;=$B428+$D$4,AS$9&gt;=$D428),$E428*HLOOKUP(AS$7-$B428+1,INPUTS!$D$63:$X$64,2,FALSE)/IF(AS$7=$B428,(13-MONTH($D428)),12),0)</f>
        <v>31.15625</v>
      </c>
      <c r="AT428" s="229">
        <f>IF(AND(AT$7&lt;=$B428+$D$4,AT$9&gt;=$D428),$E428*HLOOKUP(AT$7-$B428+1,INPUTS!$D$63:$X$64,2,FALSE)/IF(AT$7=$B428,(13-MONTH($D428)),12),0)</f>
        <v>31.15625</v>
      </c>
      <c r="AU428" s="229">
        <f>IF(AND(AU$7&lt;=$B428+$D$4,AU$9&gt;=$D428),$E428*HLOOKUP(AU$7-$B428+1,INPUTS!$D$63:$X$64,2,FALSE)/IF(AU$7=$B428,(13-MONTH($D428)),12),0)</f>
        <v>31.15625</v>
      </c>
      <c r="AV428" s="229">
        <f>IF(AND(AV$7&lt;=$B428+$D$4,AV$9&gt;=$D428),$E428*HLOOKUP(AV$7-$B428+1,INPUTS!$D$63:$X$64,2,FALSE)/IF(AV$7=$B428,(13-MONTH($D428)),12),0)</f>
        <v>31.15625</v>
      </c>
      <c r="AW428" s="229">
        <f>IF(AND(AW$7&lt;=$B428+$D$4,AW$9&gt;=$D428),$E428*HLOOKUP(AW$7-$B428+1,INPUTS!$D$63:$X$64,2,FALSE)/IF(AW$7=$B428,(13-MONTH($D428)),12),0)</f>
        <v>31.15625</v>
      </c>
      <c r="AX428" s="229">
        <f>IF(AND(AX$7&lt;=$B428+$D$4,AX$9&gt;=$D428),$E428*HLOOKUP(AX$7-$B428+1,INPUTS!$D$63:$X$64,2,FALSE)/IF(AX$7=$B428,(13-MONTH($D428)),12),0)</f>
        <v>31.15625</v>
      </c>
      <c r="AY428" s="229">
        <f>IF(AND(AY$7&lt;=$B428+$D$4,AY$9&gt;=$D428),$E428*HLOOKUP(AY$7-$B428+1,INPUTS!$D$63:$X$64,2,FALSE)/IF(AY$7=$B428,(13-MONTH($D428)),12),0)</f>
        <v>31.15625</v>
      </c>
      <c r="AZ428" s="229">
        <f>IF(AND(AZ$7&lt;=$B428+$D$4,AZ$9&gt;=$D428),$E428*HLOOKUP(AZ$7-$B428+1,INPUTS!$D$63:$X$64,2,FALSE)/IF(AZ$7=$B428,(13-MONTH($D428)),12),0)</f>
        <v>31.15625</v>
      </c>
      <c r="BA428" s="229">
        <f>IF(AND(BA$7&lt;=$B428+$D$4,BA$9&gt;=$D428),$E428*HLOOKUP(BA$7-$B428+1,INPUTS!$D$63:$X$64,2,FALSE)/IF(BA$7=$B428,(13-MONTH($D428)),12),0)</f>
        <v>31.15625</v>
      </c>
      <c r="BB428" s="229">
        <f>IF(AND(BB$7&lt;=$B428+$D$4,BB$9&gt;=$D428),$E428*HLOOKUP(BB$7-$B428+1,INPUTS!$D$63:$X$64,2,FALSE)/IF(BB$7=$B428,(13-MONTH($D428)),12),0)</f>
        <v>31.15625</v>
      </c>
      <c r="BC428" s="229">
        <f>IF(AND(BC$7&lt;=$B428+$D$4,BC$9&gt;=$D428),$E428*HLOOKUP(BC$7-$B428+1,INPUTS!$D$63:$X$64,2,FALSE)/IF(BC$7=$B428,(13-MONTH($D428)),12),0)</f>
        <v>59.977858333333337</v>
      </c>
      <c r="BD428" s="229">
        <f>IF(AND(BD$7&lt;=$B428+$D$4,BD$9&gt;=$D428),$E428*HLOOKUP(BD$7-$B428+1,INPUTS!$D$63:$X$64,2,FALSE)/IF(BD$7=$B428,(13-MONTH($D428)),12),0)</f>
        <v>59.977858333333337</v>
      </c>
      <c r="BE428" s="229">
        <f>IF(AND(BE$7&lt;=$B428+$D$4,BE$9&gt;=$D428),$E428*HLOOKUP(BE$7-$B428+1,INPUTS!$D$63:$X$64,2,FALSE)/IF(BE$7=$B428,(13-MONTH($D428)),12),0)</f>
        <v>59.977858333333337</v>
      </c>
      <c r="BF428" s="229">
        <f>IF(AND(BF$7&lt;=$B428+$D$4,BF$9&gt;=$D428),$E428*HLOOKUP(BF$7-$B428+1,INPUTS!$D$63:$X$64,2,FALSE)/IF(BF$7=$B428,(13-MONTH($D428)),12),0)</f>
        <v>59.977858333333337</v>
      </c>
      <c r="BG428" s="229">
        <f>IF(AND(BG$7&lt;=$B428+$D$4,BG$9&gt;=$D428),$E428*HLOOKUP(BG$7-$B428+1,INPUTS!$D$63:$X$64,2,FALSE)/IF(BG$7=$B428,(13-MONTH($D428)),12),0)</f>
        <v>59.977858333333337</v>
      </c>
      <c r="BH428" s="229">
        <f>IF(AND(BH$7&lt;=$B428+$D$4,BH$9&gt;=$D428),$E428*HLOOKUP(BH$7-$B428+1,INPUTS!$D$63:$X$64,2,FALSE)/IF(BH$7=$B428,(13-MONTH($D428)),12),0)</f>
        <v>59.977858333333337</v>
      </c>
      <c r="BI428" s="229">
        <f>IF(AND(BI$7&lt;=$B428+$D$4,BI$9&gt;=$D428),$E428*HLOOKUP(BI$7-$B428+1,INPUTS!$D$63:$X$64,2,FALSE)/IF(BI$7=$B428,(13-MONTH($D428)),12),0)</f>
        <v>59.977858333333337</v>
      </c>
      <c r="BJ428" s="229">
        <f>IF(AND(BJ$7&lt;=$B428+$D$4,BJ$9&gt;=$D428),$E428*HLOOKUP(BJ$7-$B428+1,INPUTS!$D$63:$X$64,2,FALSE)/IF(BJ$7=$B428,(13-MONTH($D428)),12),0)</f>
        <v>59.977858333333337</v>
      </c>
      <c r="BK428" s="229">
        <f>IF(AND(BK$7&lt;=$B428+$D$4,BK$9&gt;=$D428),$E428*HLOOKUP(BK$7-$B428+1,INPUTS!$D$63:$X$64,2,FALSE)/IF(BK$7=$B428,(13-MONTH($D428)),12),0)</f>
        <v>59.977858333333337</v>
      </c>
      <c r="BL428" s="229">
        <f>IF(AND(BL$7&lt;=$B428+$D$4,BL$9&gt;=$D428),$E428*HLOOKUP(BL$7-$B428+1,INPUTS!$D$63:$X$64,2,FALSE)/IF(BL$7=$B428,(13-MONTH($D428)),12),0)</f>
        <v>59.977858333333337</v>
      </c>
      <c r="BM428" s="229">
        <f>IF(AND(BM$7&lt;=$B428+$D$4,BM$9&gt;=$D428),$E428*HLOOKUP(BM$7-$B428+1,INPUTS!$D$63:$X$64,2,FALSE)/IF(BM$7=$B428,(13-MONTH($D428)),12),0)</f>
        <v>59.977858333333337</v>
      </c>
      <c r="BN428" s="229">
        <f>IF(AND(BN$7&lt;=$B428+$D$4,BN$9&gt;=$D428),$E428*HLOOKUP(BN$7-$B428+1,INPUTS!$D$63:$X$64,2,FALSE)/IF(BN$7=$B428,(13-MONTH($D428)),12),0)</f>
        <v>59.977858333333337</v>
      </c>
      <c r="BO428" s="229">
        <f>IF(AND(BO$7&lt;=$B428+$D$4,BO$9&gt;=$D428),$E428*HLOOKUP(BO$7-$B428+1,INPUTS!$D$63:$X$64,2,FALSE)/IF(BO$7=$B428,(13-MONTH($D428)),12),0)</f>
        <v>55.47474166666666</v>
      </c>
      <c r="BP428" s="229">
        <f>IF(AND(BP$7&lt;=$B428+$D$4,BP$9&gt;=$D428),$E428*HLOOKUP(BP$7-$B428+1,INPUTS!$D$63:$X$64,2,FALSE)/IF(BP$7=$B428,(13-MONTH($D428)),12),0)</f>
        <v>55.47474166666666</v>
      </c>
      <c r="BQ428" s="229">
        <f>IF(AND(BQ$7&lt;=$B428+$D$4,BQ$9&gt;=$D428),$E428*HLOOKUP(BQ$7-$B428+1,INPUTS!$D$63:$X$64,2,FALSE)/IF(BQ$7=$B428,(13-MONTH($D428)),12),0)</f>
        <v>55.47474166666666</v>
      </c>
      <c r="BR428" s="229">
        <f>IF(AND(BR$7&lt;=$B428+$D$4,BR$9&gt;=$D428),$E428*HLOOKUP(BR$7-$B428+1,INPUTS!$D$63:$X$64,2,FALSE)/IF(BR$7=$B428,(13-MONTH($D428)),12),0)</f>
        <v>55.47474166666666</v>
      </c>
      <c r="BS428" s="229">
        <f>IF(AND(BS$7&lt;=$B428+$D$4,BS$9&gt;=$D428),$E428*HLOOKUP(BS$7-$B428+1,INPUTS!$D$63:$X$64,2,FALSE)/IF(BS$7=$B428,(13-MONTH($D428)),12),0)</f>
        <v>55.47474166666666</v>
      </c>
      <c r="BT428" s="229">
        <f>IF(AND(BT$7&lt;=$B428+$D$4,BT$9&gt;=$D428),$E428*HLOOKUP(BT$7-$B428+1,INPUTS!$D$63:$X$64,2,FALSE)/IF(BT$7=$B428,(13-MONTH($D428)),12),0)</f>
        <v>55.47474166666666</v>
      </c>
      <c r="BU428" s="229">
        <f>IF(AND(BU$7&lt;=$B428+$D$4,BU$9&gt;=$D428),$E428*HLOOKUP(BU$7-$B428+1,INPUTS!$D$63:$X$64,2,FALSE)/IF(BU$7=$B428,(13-MONTH($D428)),12),0)</f>
        <v>55.47474166666666</v>
      </c>
      <c r="BV428" s="229">
        <f>IF(AND(BV$7&lt;=$B428+$D$4,BV$9&gt;=$D428),$E428*HLOOKUP(BV$7-$B428+1,INPUTS!$D$63:$X$64,2,FALSE)/IF(BV$7=$B428,(13-MONTH($D428)),12),0)</f>
        <v>55.47474166666666</v>
      </c>
      <c r="BW428" s="229">
        <f>IF(AND(BW$7&lt;=$B428+$D$4,BW$9&gt;=$D428),$E428*HLOOKUP(BW$7-$B428+1,INPUTS!$D$63:$X$64,2,FALSE)/IF(BW$7=$B428,(13-MONTH($D428)),12),0)</f>
        <v>55.47474166666666</v>
      </c>
      <c r="BX428" s="229">
        <f>IF(AND(BX$7&lt;=$B428+$D$4,BX$9&gt;=$D428),$E428*HLOOKUP(BX$7-$B428+1,INPUTS!$D$63:$X$64,2,FALSE)/IF(BX$7=$B428,(13-MONTH($D428)),12),0)</f>
        <v>55.47474166666666</v>
      </c>
      <c r="BY428" s="229">
        <f>IF(AND(BY$7&lt;=$B428+$D$4,BY$9&gt;=$D428),$E428*HLOOKUP(BY$7-$B428+1,INPUTS!$D$63:$X$64,2,FALSE)/IF(BY$7=$B428,(13-MONTH($D428)),12),0)</f>
        <v>55.47474166666666</v>
      </c>
      <c r="BZ428" s="229">
        <f>IF(AND(BZ$7&lt;=$B428+$D$4,BZ$9&gt;=$D428),$E428*HLOOKUP(BZ$7-$B428+1,INPUTS!$D$63:$X$64,2,FALSE)/IF(BZ$7=$B428,(13-MONTH($D428)),12),0)</f>
        <v>55.47474166666666</v>
      </c>
    </row>
    <row r="429" spans="1:78" x14ac:dyDescent="0.2">
      <c r="A429" s="7" t="str">
        <f t="shared" si="368"/>
        <v>Roll-in 6</v>
      </c>
      <c r="B429" s="7">
        <f t="shared" si="364"/>
        <v>2022</v>
      </c>
      <c r="C429" s="7">
        <f t="shared" si="367"/>
        <v>38</v>
      </c>
      <c r="D429" s="165">
        <f t="shared" si="369"/>
        <v>44620</v>
      </c>
      <c r="E429" s="68">
        <f t="shared" si="366"/>
        <v>9970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33.988636363636367</v>
      </c>
      <c r="AS429" s="229">
        <f>IF(AND(AS$7&lt;=$B429+$D$4,AS$9&gt;=$D429),$E429*HLOOKUP(AS$7-$B429+1,INPUTS!$D$63:$X$64,2,FALSE)/IF(AS$7=$B429,(13-MONTH($D429)),12),0)</f>
        <v>33.988636363636367</v>
      </c>
      <c r="AT429" s="229">
        <f>IF(AND(AT$7&lt;=$B429+$D$4,AT$9&gt;=$D429),$E429*HLOOKUP(AT$7-$B429+1,INPUTS!$D$63:$X$64,2,FALSE)/IF(AT$7=$B429,(13-MONTH($D429)),12),0)</f>
        <v>33.988636363636367</v>
      </c>
      <c r="AU429" s="229">
        <f>IF(AND(AU$7&lt;=$B429+$D$4,AU$9&gt;=$D429),$E429*HLOOKUP(AU$7-$B429+1,INPUTS!$D$63:$X$64,2,FALSE)/IF(AU$7=$B429,(13-MONTH($D429)),12),0)</f>
        <v>33.988636363636367</v>
      </c>
      <c r="AV429" s="229">
        <f>IF(AND(AV$7&lt;=$B429+$D$4,AV$9&gt;=$D429),$E429*HLOOKUP(AV$7-$B429+1,INPUTS!$D$63:$X$64,2,FALSE)/IF(AV$7=$B429,(13-MONTH($D429)),12),0)</f>
        <v>33.988636363636367</v>
      </c>
      <c r="AW429" s="229">
        <f>IF(AND(AW$7&lt;=$B429+$D$4,AW$9&gt;=$D429),$E429*HLOOKUP(AW$7-$B429+1,INPUTS!$D$63:$X$64,2,FALSE)/IF(AW$7=$B429,(13-MONTH($D429)),12),0)</f>
        <v>33.988636363636367</v>
      </c>
      <c r="AX429" s="229">
        <f>IF(AND(AX$7&lt;=$B429+$D$4,AX$9&gt;=$D429),$E429*HLOOKUP(AX$7-$B429+1,INPUTS!$D$63:$X$64,2,FALSE)/IF(AX$7=$B429,(13-MONTH($D429)),12),0)</f>
        <v>33.988636363636367</v>
      </c>
      <c r="AY429" s="229">
        <f>IF(AND(AY$7&lt;=$B429+$D$4,AY$9&gt;=$D429),$E429*HLOOKUP(AY$7-$B429+1,INPUTS!$D$63:$X$64,2,FALSE)/IF(AY$7=$B429,(13-MONTH($D429)),12),0)</f>
        <v>33.988636363636367</v>
      </c>
      <c r="AZ429" s="229">
        <f>IF(AND(AZ$7&lt;=$B429+$D$4,AZ$9&gt;=$D429),$E429*HLOOKUP(AZ$7-$B429+1,INPUTS!$D$63:$X$64,2,FALSE)/IF(AZ$7=$B429,(13-MONTH($D429)),12),0)</f>
        <v>33.988636363636367</v>
      </c>
      <c r="BA429" s="229">
        <f>IF(AND(BA$7&lt;=$B429+$D$4,BA$9&gt;=$D429),$E429*HLOOKUP(BA$7-$B429+1,INPUTS!$D$63:$X$64,2,FALSE)/IF(BA$7=$B429,(13-MONTH($D429)),12),0)</f>
        <v>33.988636363636367</v>
      </c>
      <c r="BB429" s="229">
        <f>IF(AND(BB$7&lt;=$B429+$D$4,BB$9&gt;=$D429),$E429*HLOOKUP(BB$7-$B429+1,INPUTS!$D$63:$X$64,2,FALSE)/IF(BB$7=$B429,(13-MONTH($D429)),12),0)</f>
        <v>33.988636363636367</v>
      </c>
      <c r="BC429" s="229">
        <f>IF(AND(BC$7&lt;=$B429+$D$4,BC$9&gt;=$D429),$E429*HLOOKUP(BC$7-$B429+1,INPUTS!$D$63:$X$64,2,FALSE)/IF(BC$7=$B429,(13-MONTH($D429)),12),0)</f>
        <v>59.977858333333337</v>
      </c>
      <c r="BD429" s="229">
        <f>IF(AND(BD$7&lt;=$B429+$D$4,BD$9&gt;=$D429),$E429*HLOOKUP(BD$7-$B429+1,INPUTS!$D$63:$X$64,2,FALSE)/IF(BD$7=$B429,(13-MONTH($D429)),12),0)</f>
        <v>59.977858333333337</v>
      </c>
      <c r="BE429" s="229">
        <f>IF(AND(BE$7&lt;=$B429+$D$4,BE$9&gt;=$D429),$E429*HLOOKUP(BE$7-$B429+1,INPUTS!$D$63:$X$64,2,FALSE)/IF(BE$7=$B429,(13-MONTH($D429)),12),0)</f>
        <v>59.977858333333337</v>
      </c>
      <c r="BF429" s="229">
        <f>IF(AND(BF$7&lt;=$B429+$D$4,BF$9&gt;=$D429),$E429*HLOOKUP(BF$7-$B429+1,INPUTS!$D$63:$X$64,2,FALSE)/IF(BF$7=$B429,(13-MONTH($D429)),12),0)</f>
        <v>59.977858333333337</v>
      </c>
      <c r="BG429" s="229">
        <f>IF(AND(BG$7&lt;=$B429+$D$4,BG$9&gt;=$D429),$E429*HLOOKUP(BG$7-$B429+1,INPUTS!$D$63:$X$64,2,FALSE)/IF(BG$7=$B429,(13-MONTH($D429)),12),0)</f>
        <v>59.977858333333337</v>
      </c>
      <c r="BH429" s="229">
        <f>IF(AND(BH$7&lt;=$B429+$D$4,BH$9&gt;=$D429),$E429*HLOOKUP(BH$7-$B429+1,INPUTS!$D$63:$X$64,2,FALSE)/IF(BH$7=$B429,(13-MONTH($D429)),12),0)</f>
        <v>59.977858333333337</v>
      </c>
      <c r="BI429" s="229">
        <f>IF(AND(BI$7&lt;=$B429+$D$4,BI$9&gt;=$D429),$E429*HLOOKUP(BI$7-$B429+1,INPUTS!$D$63:$X$64,2,FALSE)/IF(BI$7=$B429,(13-MONTH($D429)),12),0)</f>
        <v>59.977858333333337</v>
      </c>
      <c r="BJ429" s="229">
        <f>IF(AND(BJ$7&lt;=$B429+$D$4,BJ$9&gt;=$D429),$E429*HLOOKUP(BJ$7-$B429+1,INPUTS!$D$63:$X$64,2,FALSE)/IF(BJ$7=$B429,(13-MONTH($D429)),12),0)</f>
        <v>59.977858333333337</v>
      </c>
      <c r="BK429" s="229">
        <f>IF(AND(BK$7&lt;=$B429+$D$4,BK$9&gt;=$D429),$E429*HLOOKUP(BK$7-$B429+1,INPUTS!$D$63:$X$64,2,FALSE)/IF(BK$7=$B429,(13-MONTH($D429)),12),0)</f>
        <v>59.977858333333337</v>
      </c>
      <c r="BL429" s="229">
        <f>IF(AND(BL$7&lt;=$B429+$D$4,BL$9&gt;=$D429),$E429*HLOOKUP(BL$7-$B429+1,INPUTS!$D$63:$X$64,2,FALSE)/IF(BL$7=$B429,(13-MONTH($D429)),12),0)</f>
        <v>59.977858333333337</v>
      </c>
      <c r="BM429" s="229">
        <f>IF(AND(BM$7&lt;=$B429+$D$4,BM$9&gt;=$D429),$E429*HLOOKUP(BM$7-$B429+1,INPUTS!$D$63:$X$64,2,FALSE)/IF(BM$7=$B429,(13-MONTH($D429)),12),0)</f>
        <v>59.977858333333337</v>
      </c>
      <c r="BN429" s="229">
        <f>IF(AND(BN$7&lt;=$B429+$D$4,BN$9&gt;=$D429),$E429*HLOOKUP(BN$7-$B429+1,INPUTS!$D$63:$X$64,2,FALSE)/IF(BN$7=$B429,(13-MONTH($D429)),12),0)</f>
        <v>59.977858333333337</v>
      </c>
      <c r="BO429" s="229">
        <f>IF(AND(BO$7&lt;=$B429+$D$4,BO$9&gt;=$D429),$E429*HLOOKUP(BO$7-$B429+1,INPUTS!$D$63:$X$64,2,FALSE)/IF(BO$7=$B429,(13-MONTH($D429)),12),0)</f>
        <v>55.47474166666666</v>
      </c>
      <c r="BP429" s="229">
        <f>IF(AND(BP$7&lt;=$B429+$D$4,BP$9&gt;=$D429),$E429*HLOOKUP(BP$7-$B429+1,INPUTS!$D$63:$X$64,2,FALSE)/IF(BP$7=$B429,(13-MONTH($D429)),12),0)</f>
        <v>55.47474166666666</v>
      </c>
      <c r="BQ429" s="229">
        <f>IF(AND(BQ$7&lt;=$B429+$D$4,BQ$9&gt;=$D429),$E429*HLOOKUP(BQ$7-$B429+1,INPUTS!$D$63:$X$64,2,FALSE)/IF(BQ$7=$B429,(13-MONTH($D429)),12),0)</f>
        <v>55.47474166666666</v>
      </c>
      <c r="BR429" s="229">
        <f>IF(AND(BR$7&lt;=$B429+$D$4,BR$9&gt;=$D429),$E429*HLOOKUP(BR$7-$B429+1,INPUTS!$D$63:$X$64,2,FALSE)/IF(BR$7=$B429,(13-MONTH($D429)),12),0)</f>
        <v>55.47474166666666</v>
      </c>
      <c r="BS429" s="229">
        <f>IF(AND(BS$7&lt;=$B429+$D$4,BS$9&gt;=$D429),$E429*HLOOKUP(BS$7-$B429+1,INPUTS!$D$63:$X$64,2,FALSE)/IF(BS$7=$B429,(13-MONTH($D429)),12),0)</f>
        <v>55.47474166666666</v>
      </c>
      <c r="BT429" s="229">
        <f>IF(AND(BT$7&lt;=$B429+$D$4,BT$9&gt;=$D429),$E429*HLOOKUP(BT$7-$B429+1,INPUTS!$D$63:$X$64,2,FALSE)/IF(BT$7=$B429,(13-MONTH($D429)),12),0)</f>
        <v>55.47474166666666</v>
      </c>
      <c r="BU429" s="229">
        <f>IF(AND(BU$7&lt;=$B429+$D$4,BU$9&gt;=$D429),$E429*HLOOKUP(BU$7-$B429+1,INPUTS!$D$63:$X$64,2,FALSE)/IF(BU$7=$B429,(13-MONTH($D429)),12),0)</f>
        <v>55.47474166666666</v>
      </c>
      <c r="BV429" s="229">
        <f>IF(AND(BV$7&lt;=$B429+$D$4,BV$9&gt;=$D429),$E429*HLOOKUP(BV$7-$B429+1,INPUTS!$D$63:$X$64,2,FALSE)/IF(BV$7=$B429,(13-MONTH($D429)),12),0)</f>
        <v>55.47474166666666</v>
      </c>
      <c r="BW429" s="229">
        <f>IF(AND(BW$7&lt;=$B429+$D$4,BW$9&gt;=$D429),$E429*HLOOKUP(BW$7-$B429+1,INPUTS!$D$63:$X$64,2,FALSE)/IF(BW$7=$B429,(13-MONTH($D429)),12),0)</f>
        <v>55.47474166666666</v>
      </c>
      <c r="BX429" s="229">
        <f>IF(AND(BX$7&lt;=$B429+$D$4,BX$9&gt;=$D429),$E429*HLOOKUP(BX$7-$B429+1,INPUTS!$D$63:$X$64,2,FALSE)/IF(BX$7=$B429,(13-MONTH($D429)),12),0)</f>
        <v>55.47474166666666</v>
      </c>
      <c r="BY429" s="229">
        <f>IF(AND(BY$7&lt;=$B429+$D$4,BY$9&gt;=$D429),$E429*HLOOKUP(BY$7-$B429+1,INPUTS!$D$63:$X$64,2,FALSE)/IF(BY$7=$B429,(13-MONTH($D429)),12),0)</f>
        <v>55.47474166666666</v>
      </c>
      <c r="BZ429" s="229">
        <f>IF(AND(BZ$7&lt;=$B429+$D$4,BZ$9&gt;=$D429),$E429*HLOOKUP(BZ$7-$B429+1,INPUTS!$D$63:$X$64,2,FALSE)/IF(BZ$7=$B429,(13-MONTH($D429)),12),0)</f>
        <v>55.47474166666666</v>
      </c>
    </row>
    <row r="430" spans="1:78" x14ac:dyDescent="0.2">
      <c r="A430" s="7" t="str">
        <f t="shared" si="368"/>
        <v>Roll-in 7</v>
      </c>
      <c r="B430" s="7">
        <f t="shared" si="364"/>
        <v>2022</v>
      </c>
      <c r="C430" s="7">
        <f t="shared" si="367"/>
        <v>39</v>
      </c>
      <c r="D430" s="165">
        <f t="shared" si="369"/>
        <v>44651</v>
      </c>
      <c r="E430" s="68">
        <f t="shared" si="366"/>
        <v>0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0</v>
      </c>
      <c r="AT430" s="229">
        <f>IF(AND(AT$7&lt;=$B430+$D$4,AT$9&gt;=$D430),$E430*HLOOKUP(AT$7-$B430+1,INPUTS!$D$63:$X$64,2,FALSE)/IF(AT$7=$B430,(13-MONTH($D430)),12),0)</f>
        <v>0</v>
      </c>
      <c r="AU430" s="229">
        <f>IF(AND(AU$7&lt;=$B430+$D$4,AU$9&gt;=$D430),$E430*HLOOKUP(AU$7-$B430+1,INPUTS!$D$63:$X$64,2,FALSE)/IF(AU$7=$B430,(13-MONTH($D430)),12),0)</f>
        <v>0</v>
      </c>
      <c r="AV430" s="229">
        <f>IF(AND(AV$7&lt;=$B430+$D$4,AV$9&gt;=$D430),$E430*HLOOKUP(AV$7-$B430+1,INPUTS!$D$63:$X$64,2,FALSE)/IF(AV$7=$B430,(13-MONTH($D430)),12),0)</f>
        <v>0</v>
      </c>
      <c r="AW430" s="229">
        <f>IF(AND(AW$7&lt;=$B430+$D$4,AW$9&gt;=$D430),$E430*HLOOKUP(AW$7-$B430+1,INPUTS!$D$63:$X$64,2,FALSE)/IF(AW$7=$B430,(13-MONTH($D430)),12),0)</f>
        <v>0</v>
      </c>
      <c r="AX430" s="229">
        <f>IF(AND(AX$7&lt;=$B430+$D$4,AX$9&gt;=$D430),$E430*HLOOKUP(AX$7-$B430+1,INPUTS!$D$63:$X$64,2,FALSE)/IF(AX$7=$B430,(13-MONTH($D430)),12),0)</f>
        <v>0</v>
      </c>
      <c r="AY430" s="229">
        <f>IF(AND(AY$7&lt;=$B430+$D$4,AY$9&gt;=$D430),$E430*HLOOKUP(AY$7-$B430+1,INPUTS!$D$63:$X$64,2,FALSE)/IF(AY$7=$B430,(13-MONTH($D430)),12),0)</f>
        <v>0</v>
      </c>
      <c r="AZ430" s="229">
        <f>IF(AND(AZ$7&lt;=$B430+$D$4,AZ$9&gt;=$D430),$E430*HLOOKUP(AZ$7-$B430+1,INPUTS!$D$63:$X$64,2,FALSE)/IF(AZ$7=$B430,(13-MONTH($D430)),12),0)</f>
        <v>0</v>
      </c>
      <c r="BA430" s="229">
        <f>IF(AND(BA$7&lt;=$B430+$D$4,BA$9&gt;=$D430),$E430*HLOOKUP(BA$7-$B430+1,INPUTS!$D$63:$X$64,2,FALSE)/IF(BA$7=$B430,(13-MONTH($D430)),12),0)</f>
        <v>0</v>
      </c>
      <c r="BB430" s="229">
        <f>IF(AND(BB$7&lt;=$B430+$D$4,BB$9&gt;=$D430),$E430*HLOOKUP(BB$7-$B430+1,INPUTS!$D$63:$X$64,2,FALSE)/IF(BB$7=$B430,(13-MONTH($D430)),12),0)</f>
        <v>0</v>
      </c>
      <c r="BC430" s="229">
        <f>IF(AND(BC$7&lt;=$B430+$D$4,BC$9&gt;=$D430),$E430*HLOOKUP(BC$7-$B430+1,INPUTS!$D$63:$X$64,2,FALSE)/IF(BC$7=$B430,(13-MONTH($D430)),12),0)</f>
        <v>0</v>
      </c>
      <c r="BD430" s="229">
        <f>IF(AND(BD$7&lt;=$B430+$D$4,BD$9&gt;=$D430),$E430*HLOOKUP(BD$7-$B430+1,INPUTS!$D$63:$X$64,2,FALSE)/IF(BD$7=$B430,(13-MONTH($D430)),12),0)</f>
        <v>0</v>
      </c>
      <c r="BE430" s="229">
        <f>IF(AND(BE$7&lt;=$B430+$D$4,BE$9&gt;=$D430),$E430*HLOOKUP(BE$7-$B430+1,INPUTS!$D$63:$X$64,2,FALSE)/IF(BE$7=$B430,(13-MONTH($D430)),12),0)</f>
        <v>0</v>
      </c>
      <c r="BF430" s="229">
        <f>IF(AND(BF$7&lt;=$B430+$D$4,BF$9&gt;=$D430),$E430*HLOOKUP(BF$7-$B430+1,INPUTS!$D$63:$X$64,2,FALSE)/IF(BF$7=$B430,(13-MONTH($D430)),12),0)</f>
        <v>0</v>
      </c>
      <c r="BG430" s="229">
        <f>IF(AND(BG$7&lt;=$B430+$D$4,BG$9&gt;=$D430),$E430*HLOOKUP(BG$7-$B430+1,INPUTS!$D$63:$X$64,2,FALSE)/IF(BG$7=$B430,(13-MONTH($D430)),12),0)</f>
        <v>0</v>
      </c>
      <c r="BH430" s="229">
        <f>IF(AND(BH$7&lt;=$B430+$D$4,BH$9&gt;=$D430),$E430*HLOOKUP(BH$7-$B430+1,INPUTS!$D$63:$X$64,2,FALSE)/IF(BH$7=$B430,(13-MONTH($D430)),12),0)</f>
        <v>0</v>
      </c>
      <c r="BI430" s="229">
        <f>IF(AND(BI$7&lt;=$B430+$D$4,BI$9&gt;=$D430),$E430*HLOOKUP(BI$7-$B430+1,INPUTS!$D$63:$X$64,2,FALSE)/IF(BI$7=$B430,(13-MONTH($D430)),12),0)</f>
        <v>0</v>
      </c>
      <c r="BJ430" s="229">
        <f>IF(AND(BJ$7&lt;=$B430+$D$4,BJ$9&gt;=$D430),$E430*HLOOKUP(BJ$7-$B430+1,INPUTS!$D$63:$X$64,2,FALSE)/IF(BJ$7=$B430,(13-MONTH($D430)),12),0)</f>
        <v>0</v>
      </c>
      <c r="BK430" s="229">
        <f>IF(AND(BK$7&lt;=$B430+$D$4,BK$9&gt;=$D430),$E430*HLOOKUP(BK$7-$B430+1,INPUTS!$D$63:$X$64,2,FALSE)/IF(BK$7=$B430,(13-MONTH($D430)),12),0)</f>
        <v>0</v>
      </c>
      <c r="BL430" s="229">
        <f>IF(AND(BL$7&lt;=$B430+$D$4,BL$9&gt;=$D430),$E430*HLOOKUP(BL$7-$B430+1,INPUTS!$D$63:$X$64,2,FALSE)/IF(BL$7=$B430,(13-MONTH($D430)),12),0)</f>
        <v>0</v>
      </c>
      <c r="BM430" s="229">
        <f>IF(AND(BM$7&lt;=$B430+$D$4,BM$9&gt;=$D430),$E430*HLOOKUP(BM$7-$B430+1,INPUTS!$D$63:$X$64,2,FALSE)/IF(BM$7=$B430,(13-MONTH($D430)),12),0)</f>
        <v>0</v>
      </c>
      <c r="BN430" s="229">
        <f>IF(AND(BN$7&lt;=$B430+$D$4,BN$9&gt;=$D430),$E430*HLOOKUP(BN$7-$B430+1,INPUTS!$D$63:$X$64,2,FALSE)/IF(BN$7=$B430,(13-MONTH($D430)),12),0)</f>
        <v>0</v>
      </c>
      <c r="BO430" s="229">
        <f>IF(AND(BO$7&lt;=$B430+$D$4,BO$9&gt;=$D430),$E430*HLOOKUP(BO$7-$B430+1,INPUTS!$D$63:$X$64,2,FALSE)/IF(BO$7=$B430,(13-MONTH($D430)),12),0)</f>
        <v>0</v>
      </c>
      <c r="BP430" s="229">
        <f>IF(AND(BP$7&lt;=$B430+$D$4,BP$9&gt;=$D430),$E430*HLOOKUP(BP$7-$B430+1,INPUTS!$D$63:$X$64,2,FALSE)/IF(BP$7=$B430,(13-MONTH($D430)),12),0)</f>
        <v>0</v>
      </c>
      <c r="BQ430" s="229">
        <f>IF(AND(BQ$7&lt;=$B430+$D$4,BQ$9&gt;=$D430),$E430*HLOOKUP(BQ$7-$B430+1,INPUTS!$D$63:$X$64,2,FALSE)/IF(BQ$7=$B430,(13-MONTH($D430)),12),0)</f>
        <v>0</v>
      </c>
      <c r="BR430" s="229">
        <f>IF(AND(BR$7&lt;=$B430+$D$4,BR$9&gt;=$D430),$E430*HLOOKUP(BR$7-$B430+1,INPUTS!$D$63:$X$64,2,FALSE)/IF(BR$7=$B430,(13-MONTH($D430)),12),0)</f>
        <v>0</v>
      </c>
      <c r="BS430" s="229">
        <f>IF(AND(BS$7&lt;=$B430+$D$4,BS$9&gt;=$D430),$E430*HLOOKUP(BS$7-$B430+1,INPUTS!$D$63:$X$64,2,FALSE)/IF(BS$7=$B430,(13-MONTH($D430)),12),0)</f>
        <v>0</v>
      </c>
      <c r="BT430" s="229">
        <f>IF(AND(BT$7&lt;=$B430+$D$4,BT$9&gt;=$D430),$E430*HLOOKUP(BT$7-$B430+1,INPUTS!$D$63:$X$64,2,FALSE)/IF(BT$7=$B430,(13-MONTH($D430)),12),0)</f>
        <v>0</v>
      </c>
      <c r="BU430" s="229">
        <f>IF(AND(BU$7&lt;=$B430+$D$4,BU$9&gt;=$D430),$E430*HLOOKUP(BU$7-$B430+1,INPUTS!$D$63:$X$64,2,FALSE)/IF(BU$7=$B430,(13-MONTH($D430)),12),0)</f>
        <v>0</v>
      </c>
      <c r="BV430" s="229">
        <f>IF(AND(BV$7&lt;=$B430+$D$4,BV$9&gt;=$D430),$E430*HLOOKUP(BV$7-$B430+1,INPUTS!$D$63:$X$64,2,FALSE)/IF(BV$7=$B430,(13-MONTH($D430)),12),0)</f>
        <v>0</v>
      </c>
      <c r="BW430" s="229">
        <f>IF(AND(BW$7&lt;=$B430+$D$4,BW$9&gt;=$D430),$E430*HLOOKUP(BW$7-$B430+1,INPUTS!$D$63:$X$64,2,FALSE)/IF(BW$7=$B430,(13-MONTH($D430)),12),0)</f>
        <v>0</v>
      </c>
      <c r="BX430" s="229">
        <f>IF(AND(BX$7&lt;=$B430+$D$4,BX$9&gt;=$D430),$E430*HLOOKUP(BX$7-$B430+1,INPUTS!$D$63:$X$64,2,FALSE)/IF(BX$7=$B430,(13-MONTH($D430)),12),0)</f>
        <v>0</v>
      </c>
      <c r="BY430" s="229">
        <f>IF(AND(BY$7&lt;=$B430+$D$4,BY$9&gt;=$D430),$E430*HLOOKUP(BY$7-$B430+1,INPUTS!$D$63:$X$64,2,FALSE)/IF(BY$7=$B430,(13-MONTH($D430)),12),0)</f>
        <v>0</v>
      </c>
      <c r="BZ430" s="229">
        <f>IF(AND(BZ$7&lt;=$B430+$D$4,BZ$9&gt;=$D430),$E430*HLOOKUP(BZ$7-$B430+1,INPUTS!$D$63:$X$64,2,FALSE)/IF(BZ$7=$B430,(13-MONTH($D430)),12),0)</f>
        <v>0</v>
      </c>
    </row>
    <row r="431" spans="1:78" x14ac:dyDescent="0.2">
      <c r="A431" s="7" t="str">
        <f t="shared" si="368"/>
        <v>Roll-in 7</v>
      </c>
      <c r="B431" s="7">
        <f t="shared" si="364"/>
        <v>2022</v>
      </c>
      <c r="C431" s="7">
        <f t="shared" si="367"/>
        <v>40</v>
      </c>
      <c r="D431" s="165">
        <f t="shared" si="369"/>
        <v>44681</v>
      </c>
      <c r="E431" s="68">
        <f t="shared" si="366"/>
        <v>0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0</v>
      </c>
      <c r="AU431" s="229">
        <f>IF(AND(AU$7&lt;=$B431+$D$4,AU$9&gt;=$D431),$E431*HLOOKUP(AU$7-$B431+1,INPUTS!$D$63:$X$64,2,FALSE)/IF(AU$7=$B431,(13-MONTH($D431)),12),0)</f>
        <v>0</v>
      </c>
      <c r="AV431" s="229">
        <f>IF(AND(AV$7&lt;=$B431+$D$4,AV$9&gt;=$D431),$E431*HLOOKUP(AV$7-$B431+1,INPUTS!$D$63:$X$64,2,FALSE)/IF(AV$7=$B431,(13-MONTH($D431)),12),0)</f>
        <v>0</v>
      </c>
      <c r="AW431" s="229">
        <f>IF(AND(AW$7&lt;=$B431+$D$4,AW$9&gt;=$D431),$E431*HLOOKUP(AW$7-$B431+1,INPUTS!$D$63:$X$64,2,FALSE)/IF(AW$7=$B431,(13-MONTH($D431)),12),0)</f>
        <v>0</v>
      </c>
      <c r="AX431" s="229">
        <f>IF(AND(AX$7&lt;=$B431+$D$4,AX$9&gt;=$D431),$E431*HLOOKUP(AX$7-$B431+1,INPUTS!$D$63:$X$64,2,FALSE)/IF(AX$7=$B431,(13-MONTH($D431)),12),0)</f>
        <v>0</v>
      </c>
      <c r="AY431" s="229">
        <f>IF(AND(AY$7&lt;=$B431+$D$4,AY$9&gt;=$D431),$E431*HLOOKUP(AY$7-$B431+1,INPUTS!$D$63:$X$64,2,FALSE)/IF(AY$7=$B431,(13-MONTH($D431)),12),0)</f>
        <v>0</v>
      </c>
      <c r="AZ431" s="229">
        <f>IF(AND(AZ$7&lt;=$B431+$D$4,AZ$9&gt;=$D431),$E431*HLOOKUP(AZ$7-$B431+1,INPUTS!$D$63:$X$64,2,FALSE)/IF(AZ$7=$B431,(13-MONTH($D431)),12),0)</f>
        <v>0</v>
      </c>
      <c r="BA431" s="229">
        <f>IF(AND(BA$7&lt;=$B431+$D$4,BA$9&gt;=$D431),$E431*HLOOKUP(BA$7-$B431+1,INPUTS!$D$63:$X$64,2,FALSE)/IF(BA$7=$B431,(13-MONTH($D431)),12),0)</f>
        <v>0</v>
      </c>
      <c r="BB431" s="229">
        <f>IF(AND(BB$7&lt;=$B431+$D$4,BB$9&gt;=$D431),$E431*HLOOKUP(BB$7-$B431+1,INPUTS!$D$63:$X$64,2,FALSE)/IF(BB$7=$B431,(13-MONTH($D431)),12),0)</f>
        <v>0</v>
      </c>
      <c r="BC431" s="229">
        <f>IF(AND(BC$7&lt;=$B431+$D$4,BC$9&gt;=$D431),$E431*HLOOKUP(BC$7-$B431+1,INPUTS!$D$63:$X$64,2,FALSE)/IF(BC$7=$B431,(13-MONTH($D431)),12),0)</f>
        <v>0</v>
      </c>
      <c r="BD431" s="229">
        <f>IF(AND(BD$7&lt;=$B431+$D$4,BD$9&gt;=$D431),$E431*HLOOKUP(BD$7-$B431+1,INPUTS!$D$63:$X$64,2,FALSE)/IF(BD$7=$B431,(13-MONTH($D431)),12),0)</f>
        <v>0</v>
      </c>
      <c r="BE431" s="229">
        <f>IF(AND(BE$7&lt;=$B431+$D$4,BE$9&gt;=$D431),$E431*HLOOKUP(BE$7-$B431+1,INPUTS!$D$63:$X$64,2,FALSE)/IF(BE$7=$B431,(13-MONTH($D431)),12),0)</f>
        <v>0</v>
      </c>
      <c r="BF431" s="229">
        <f>IF(AND(BF$7&lt;=$B431+$D$4,BF$9&gt;=$D431),$E431*HLOOKUP(BF$7-$B431+1,INPUTS!$D$63:$X$64,2,FALSE)/IF(BF$7=$B431,(13-MONTH($D431)),12),0)</f>
        <v>0</v>
      </c>
      <c r="BG431" s="229">
        <f>IF(AND(BG$7&lt;=$B431+$D$4,BG$9&gt;=$D431),$E431*HLOOKUP(BG$7-$B431+1,INPUTS!$D$63:$X$64,2,FALSE)/IF(BG$7=$B431,(13-MONTH($D431)),12),0)</f>
        <v>0</v>
      </c>
      <c r="BH431" s="229">
        <f>IF(AND(BH$7&lt;=$B431+$D$4,BH$9&gt;=$D431),$E431*HLOOKUP(BH$7-$B431+1,INPUTS!$D$63:$X$64,2,FALSE)/IF(BH$7=$B431,(13-MONTH($D431)),12),0)</f>
        <v>0</v>
      </c>
      <c r="BI431" s="229">
        <f>IF(AND(BI$7&lt;=$B431+$D$4,BI$9&gt;=$D431),$E431*HLOOKUP(BI$7-$B431+1,INPUTS!$D$63:$X$64,2,FALSE)/IF(BI$7=$B431,(13-MONTH($D431)),12),0)</f>
        <v>0</v>
      </c>
      <c r="BJ431" s="229">
        <f>IF(AND(BJ$7&lt;=$B431+$D$4,BJ$9&gt;=$D431),$E431*HLOOKUP(BJ$7-$B431+1,INPUTS!$D$63:$X$64,2,FALSE)/IF(BJ$7=$B431,(13-MONTH($D431)),12),0)</f>
        <v>0</v>
      </c>
      <c r="BK431" s="229">
        <f>IF(AND(BK$7&lt;=$B431+$D$4,BK$9&gt;=$D431),$E431*HLOOKUP(BK$7-$B431+1,INPUTS!$D$63:$X$64,2,FALSE)/IF(BK$7=$B431,(13-MONTH($D431)),12),0)</f>
        <v>0</v>
      </c>
      <c r="BL431" s="229">
        <f>IF(AND(BL$7&lt;=$B431+$D$4,BL$9&gt;=$D431),$E431*HLOOKUP(BL$7-$B431+1,INPUTS!$D$63:$X$64,2,FALSE)/IF(BL$7=$B431,(13-MONTH($D431)),12),0)</f>
        <v>0</v>
      </c>
      <c r="BM431" s="229">
        <f>IF(AND(BM$7&lt;=$B431+$D$4,BM$9&gt;=$D431),$E431*HLOOKUP(BM$7-$B431+1,INPUTS!$D$63:$X$64,2,FALSE)/IF(BM$7=$B431,(13-MONTH($D431)),12),0)</f>
        <v>0</v>
      </c>
      <c r="BN431" s="229">
        <f>IF(AND(BN$7&lt;=$B431+$D$4,BN$9&gt;=$D431),$E431*HLOOKUP(BN$7-$B431+1,INPUTS!$D$63:$X$64,2,FALSE)/IF(BN$7=$B431,(13-MONTH($D431)),12),0)</f>
        <v>0</v>
      </c>
      <c r="BO431" s="229">
        <f>IF(AND(BO$7&lt;=$B431+$D$4,BO$9&gt;=$D431),$E431*HLOOKUP(BO$7-$B431+1,INPUTS!$D$63:$X$64,2,FALSE)/IF(BO$7=$B431,(13-MONTH($D431)),12),0)</f>
        <v>0</v>
      </c>
      <c r="BP431" s="229">
        <f>IF(AND(BP$7&lt;=$B431+$D$4,BP$9&gt;=$D431),$E431*HLOOKUP(BP$7-$B431+1,INPUTS!$D$63:$X$64,2,FALSE)/IF(BP$7=$B431,(13-MONTH($D431)),12),0)</f>
        <v>0</v>
      </c>
      <c r="BQ431" s="229">
        <f>IF(AND(BQ$7&lt;=$B431+$D$4,BQ$9&gt;=$D431),$E431*HLOOKUP(BQ$7-$B431+1,INPUTS!$D$63:$X$64,2,FALSE)/IF(BQ$7=$B431,(13-MONTH($D431)),12),0)</f>
        <v>0</v>
      </c>
      <c r="BR431" s="229">
        <f>IF(AND(BR$7&lt;=$B431+$D$4,BR$9&gt;=$D431),$E431*HLOOKUP(BR$7-$B431+1,INPUTS!$D$63:$X$64,2,FALSE)/IF(BR$7=$B431,(13-MONTH($D431)),12),0)</f>
        <v>0</v>
      </c>
      <c r="BS431" s="229">
        <f>IF(AND(BS$7&lt;=$B431+$D$4,BS$9&gt;=$D431),$E431*HLOOKUP(BS$7-$B431+1,INPUTS!$D$63:$X$64,2,FALSE)/IF(BS$7=$B431,(13-MONTH($D431)),12),0)</f>
        <v>0</v>
      </c>
      <c r="BT431" s="229">
        <f>IF(AND(BT$7&lt;=$B431+$D$4,BT$9&gt;=$D431),$E431*HLOOKUP(BT$7-$B431+1,INPUTS!$D$63:$X$64,2,FALSE)/IF(BT$7=$B431,(13-MONTH($D431)),12),0)</f>
        <v>0</v>
      </c>
      <c r="BU431" s="229">
        <f>IF(AND(BU$7&lt;=$B431+$D$4,BU$9&gt;=$D431),$E431*HLOOKUP(BU$7-$B431+1,INPUTS!$D$63:$X$64,2,FALSE)/IF(BU$7=$B431,(13-MONTH($D431)),12),0)</f>
        <v>0</v>
      </c>
      <c r="BV431" s="229">
        <f>IF(AND(BV$7&lt;=$B431+$D$4,BV$9&gt;=$D431),$E431*HLOOKUP(BV$7-$B431+1,INPUTS!$D$63:$X$64,2,FALSE)/IF(BV$7=$B431,(13-MONTH($D431)),12),0)</f>
        <v>0</v>
      </c>
      <c r="BW431" s="229">
        <f>IF(AND(BW$7&lt;=$B431+$D$4,BW$9&gt;=$D431),$E431*HLOOKUP(BW$7-$B431+1,INPUTS!$D$63:$X$64,2,FALSE)/IF(BW$7=$B431,(13-MONTH($D431)),12),0)</f>
        <v>0</v>
      </c>
      <c r="BX431" s="229">
        <f>IF(AND(BX$7&lt;=$B431+$D$4,BX$9&gt;=$D431),$E431*HLOOKUP(BX$7-$B431+1,INPUTS!$D$63:$X$64,2,FALSE)/IF(BX$7=$B431,(13-MONTH($D431)),12),0)</f>
        <v>0</v>
      </c>
      <c r="BY431" s="229">
        <f>IF(AND(BY$7&lt;=$B431+$D$4,BY$9&gt;=$D431),$E431*HLOOKUP(BY$7-$B431+1,INPUTS!$D$63:$X$64,2,FALSE)/IF(BY$7=$B431,(13-MONTH($D431)),12),0)</f>
        <v>0</v>
      </c>
      <c r="BZ431" s="229">
        <f>IF(AND(BZ$7&lt;=$B431+$D$4,BZ$9&gt;=$D431),$E431*HLOOKUP(BZ$7-$B431+1,INPUTS!$D$63:$X$64,2,FALSE)/IF(BZ$7=$B431,(13-MONTH($D431)),12),0)</f>
        <v>0</v>
      </c>
    </row>
    <row r="432" spans="1:78" x14ac:dyDescent="0.2">
      <c r="A432" s="7" t="str">
        <f t="shared" si="368"/>
        <v>Roll-in 7</v>
      </c>
      <c r="B432" s="7">
        <f t="shared" si="364"/>
        <v>2022</v>
      </c>
      <c r="C432" s="7">
        <f t="shared" si="367"/>
        <v>41</v>
      </c>
      <c r="D432" s="165">
        <f t="shared" si="369"/>
        <v>44712</v>
      </c>
      <c r="E432" s="68">
        <f t="shared" si="366"/>
        <v>0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0</v>
      </c>
      <c r="AV432" s="229">
        <f>IF(AND(AV$7&lt;=$B432+$D$4,AV$9&gt;=$D432),$E432*HLOOKUP(AV$7-$B432+1,INPUTS!$D$63:$X$64,2,FALSE)/IF(AV$7=$B432,(13-MONTH($D432)),12),0)</f>
        <v>0</v>
      </c>
      <c r="AW432" s="229">
        <f>IF(AND(AW$7&lt;=$B432+$D$4,AW$9&gt;=$D432),$E432*HLOOKUP(AW$7-$B432+1,INPUTS!$D$63:$X$64,2,FALSE)/IF(AW$7=$B432,(13-MONTH($D432)),12),0)</f>
        <v>0</v>
      </c>
      <c r="AX432" s="229">
        <f>IF(AND(AX$7&lt;=$B432+$D$4,AX$9&gt;=$D432),$E432*HLOOKUP(AX$7-$B432+1,INPUTS!$D$63:$X$64,2,FALSE)/IF(AX$7=$B432,(13-MONTH($D432)),12),0)</f>
        <v>0</v>
      </c>
      <c r="AY432" s="229">
        <f>IF(AND(AY$7&lt;=$B432+$D$4,AY$9&gt;=$D432),$E432*HLOOKUP(AY$7-$B432+1,INPUTS!$D$63:$X$64,2,FALSE)/IF(AY$7=$B432,(13-MONTH($D432)),12),0)</f>
        <v>0</v>
      </c>
      <c r="AZ432" s="229">
        <f>IF(AND(AZ$7&lt;=$B432+$D$4,AZ$9&gt;=$D432),$E432*HLOOKUP(AZ$7-$B432+1,INPUTS!$D$63:$X$64,2,FALSE)/IF(AZ$7=$B432,(13-MONTH($D432)),12),0)</f>
        <v>0</v>
      </c>
      <c r="BA432" s="229">
        <f>IF(AND(BA$7&lt;=$B432+$D$4,BA$9&gt;=$D432),$E432*HLOOKUP(BA$7-$B432+1,INPUTS!$D$63:$X$64,2,FALSE)/IF(BA$7=$B432,(13-MONTH($D432)),12),0)</f>
        <v>0</v>
      </c>
      <c r="BB432" s="229">
        <f>IF(AND(BB$7&lt;=$B432+$D$4,BB$9&gt;=$D432),$E432*HLOOKUP(BB$7-$B432+1,INPUTS!$D$63:$X$64,2,FALSE)/IF(BB$7=$B432,(13-MONTH($D432)),12),0)</f>
        <v>0</v>
      </c>
      <c r="BC432" s="229">
        <f>IF(AND(BC$7&lt;=$B432+$D$4,BC$9&gt;=$D432),$E432*HLOOKUP(BC$7-$B432+1,INPUTS!$D$63:$X$64,2,FALSE)/IF(BC$7=$B432,(13-MONTH($D432)),12),0)</f>
        <v>0</v>
      </c>
      <c r="BD432" s="229">
        <f>IF(AND(BD$7&lt;=$B432+$D$4,BD$9&gt;=$D432),$E432*HLOOKUP(BD$7-$B432+1,INPUTS!$D$63:$X$64,2,FALSE)/IF(BD$7=$B432,(13-MONTH($D432)),12),0)</f>
        <v>0</v>
      </c>
      <c r="BE432" s="229">
        <f>IF(AND(BE$7&lt;=$B432+$D$4,BE$9&gt;=$D432),$E432*HLOOKUP(BE$7-$B432+1,INPUTS!$D$63:$X$64,2,FALSE)/IF(BE$7=$B432,(13-MONTH($D432)),12),0)</f>
        <v>0</v>
      </c>
      <c r="BF432" s="229">
        <f>IF(AND(BF$7&lt;=$B432+$D$4,BF$9&gt;=$D432),$E432*HLOOKUP(BF$7-$B432+1,INPUTS!$D$63:$X$64,2,FALSE)/IF(BF$7=$B432,(13-MONTH($D432)),12),0)</f>
        <v>0</v>
      </c>
      <c r="BG432" s="229">
        <f>IF(AND(BG$7&lt;=$B432+$D$4,BG$9&gt;=$D432),$E432*HLOOKUP(BG$7-$B432+1,INPUTS!$D$63:$X$64,2,FALSE)/IF(BG$7=$B432,(13-MONTH($D432)),12),0)</f>
        <v>0</v>
      </c>
      <c r="BH432" s="229">
        <f>IF(AND(BH$7&lt;=$B432+$D$4,BH$9&gt;=$D432),$E432*HLOOKUP(BH$7-$B432+1,INPUTS!$D$63:$X$64,2,FALSE)/IF(BH$7=$B432,(13-MONTH($D432)),12),0)</f>
        <v>0</v>
      </c>
      <c r="BI432" s="229">
        <f>IF(AND(BI$7&lt;=$B432+$D$4,BI$9&gt;=$D432),$E432*HLOOKUP(BI$7-$B432+1,INPUTS!$D$63:$X$64,2,FALSE)/IF(BI$7=$B432,(13-MONTH($D432)),12),0)</f>
        <v>0</v>
      </c>
      <c r="BJ432" s="229">
        <f>IF(AND(BJ$7&lt;=$B432+$D$4,BJ$9&gt;=$D432),$E432*HLOOKUP(BJ$7-$B432+1,INPUTS!$D$63:$X$64,2,FALSE)/IF(BJ$7=$B432,(13-MONTH($D432)),12),0)</f>
        <v>0</v>
      </c>
      <c r="BK432" s="229">
        <f>IF(AND(BK$7&lt;=$B432+$D$4,BK$9&gt;=$D432),$E432*HLOOKUP(BK$7-$B432+1,INPUTS!$D$63:$X$64,2,FALSE)/IF(BK$7=$B432,(13-MONTH($D432)),12),0)</f>
        <v>0</v>
      </c>
      <c r="BL432" s="229">
        <f>IF(AND(BL$7&lt;=$B432+$D$4,BL$9&gt;=$D432),$E432*HLOOKUP(BL$7-$B432+1,INPUTS!$D$63:$X$64,2,FALSE)/IF(BL$7=$B432,(13-MONTH($D432)),12),0)</f>
        <v>0</v>
      </c>
      <c r="BM432" s="229">
        <f>IF(AND(BM$7&lt;=$B432+$D$4,BM$9&gt;=$D432),$E432*HLOOKUP(BM$7-$B432+1,INPUTS!$D$63:$X$64,2,FALSE)/IF(BM$7=$B432,(13-MONTH($D432)),12),0)</f>
        <v>0</v>
      </c>
      <c r="BN432" s="229">
        <f>IF(AND(BN$7&lt;=$B432+$D$4,BN$9&gt;=$D432),$E432*HLOOKUP(BN$7-$B432+1,INPUTS!$D$63:$X$64,2,FALSE)/IF(BN$7=$B432,(13-MONTH($D432)),12),0)</f>
        <v>0</v>
      </c>
      <c r="BO432" s="229">
        <f>IF(AND(BO$7&lt;=$B432+$D$4,BO$9&gt;=$D432),$E432*HLOOKUP(BO$7-$B432+1,INPUTS!$D$63:$X$64,2,FALSE)/IF(BO$7=$B432,(13-MONTH($D432)),12),0)</f>
        <v>0</v>
      </c>
      <c r="BP432" s="229">
        <f>IF(AND(BP$7&lt;=$B432+$D$4,BP$9&gt;=$D432),$E432*HLOOKUP(BP$7-$B432+1,INPUTS!$D$63:$X$64,2,FALSE)/IF(BP$7=$B432,(13-MONTH($D432)),12),0)</f>
        <v>0</v>
      </c>
      <c r="BQ432" s="229">
        <f>IF(AND(BQ$7&lt;=$B432+$D$4,BQ$9&gt;=$D432),$E432*HLOOKUP(BQ$7-$B432+1,INPUTS!$D$63:$X$64,2,FALSE)/IF(BQ$7=$B432,(13-MONTH($D432)),12),0)</f>
        <v>0</v>
      </c>
      <c r="BR432" s="229">
        <f>IF(AND(BR$7&lt;=$B432+$D$4,BR$9&gt;=$D432),$E432*HLOOKUP(BR$7-$B432+1,INPUTS!$D$63:$X$64,2,FALSE)/IF(BR$7=$B432,(13-MONTH($D432)),12),0)</f>
        <v>0</v>
      </c>
      <c r="BS432" s="229">
        <f>IF(AND(BS$7&lt;=$B432+$D$4,BS$9&gt;=$D432),$E432*HLOOKUP(BS$7-$B432+1,INPUTS!$D$63:$X$64,2,FALSE)/IF(BS$7=$B432,(13-MONTH($D432)),12),0)</f>
        <v>0</v>
      </c>
      <c r="BT432" s="229">
        <f>IF(AND(BT$7&lt;=$B432+$D$4,BT$9&gt;=$D432),$E432*HLOOKUP(BT$7-$B432+1,INPUTS!$D$63:$X$64,2,FALSE)/IF(BT$7=$B432,(13-MONTH($D432)),12),0)</f>
        <v>0</v>
      </c>
      <c r="BU432" s="229">
        <f>IF(AND(BU$7&lt;=$B432+$D$4,BU$9&gt;=$D432),$E432*HLOOKUP(BU$7-$B432+1,INPUTS!$D$63:$X$64,2,FALSE)/IF(BU$7=$B432,(13-MONTH($D432)),12),0)</f>
        <v>0</v>
      </c>
      <c r="BV432" s="229">
        <f>IF(AND(BV$7&lt;=$B432+$D$4,BV$9&gt;=$D432),$E432*HLOOKUP(BV$7-$B432+1,INPUTS!$D$63:$X$64,2,FALSE)/IF(BV$7=$B432,(13-MONTH($D432)),12),0)</f>
        <v>0</v>
      </c>
      <c r="BW432" s="229">
        <f>IF(AND(BW$7&lt;=$B432+$D$4,BW$9&gt;=$D432),$E432*HLOOKUP(BW$7-$B432+1,INPUTS!$D$63:$X$64,2,FALSE)/IF(BW$7=$B432,(13-MONTH($D432)),12),0)</f>
        <v>0</v>
      </c>
      <c r="BX432" s="229">
        <f>IF(AND(BX$7&lt;=$B432+$D$4,BX$9&gt;=$D432),$E432*HLOOKUP(BX$7-$B432+1,INPUTS!$D$63:$X$64,2,FALSE)/IF(BX$7=$B432,(13-MONTH($D432)),12),0)</f>
        <v>0</v>
      </c>
      <c r="BY432" s="229">
        <f>IF(AND(BY$7&lt;=$B432+$D$4,BY$9&gt;=$D432),$E432*HLOOKUP(BY$7-$B432+1,INPUTS!$D$63:$X$64,2,FALSE)/IF(BY$7=$B432,(13-MONTH($D432)),12),0)</f>
        <v>0</v>
      </c>
      <c r="BZ432" s="229">
        <f>IF(AND(BZ$7&lt;=$B432+$D$4,BZ$9&gt;=$D432),$E432*HLOOKUP(BZ$7-$B432+1,INPUTS!$D$63:$X$64,2,FALSE)/IF(BZ$7=$B432,(13-MONTH($D432)),12),0)</f>
        <v>0</v>
      </c>
    </row>
    <row r="433" spans="1:78" x14ac:dyDescent="0.2">
      <c r="A433" s="7" t="str">
        <f t="shared" si="368"/>
        <v>Roll-in 7</v>
      </c>
      <c r="B433" s="7">
        <f t="shared" si="364"/>
        <v>2022</v>
      </c>
      <c r="C433" s="7">
        <f t="shared" si="367"/>
        <v>42</v>
      </c>
      <c r="D433" s="165">
        <f t="shared" si="369"/>
        <v>44742</v>
      </c>
      <c r="E433" s="68">
        <f t="shared" si="366"/>
        <v>0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0</v>
      </c>
      <c r="AW433" s="229">
        <f>IF(AND(AW$7&lt;=$B433+$D$4,AW$9&gt;=$D433),$E433*HLOOKUP(AW$7-$B433+1,INPUTS!$D$63:$X$64,2,FALSE)/IF(AW$7=$B433,(13-MONTH($D433)),12),0)</f>
        <v>0</v>
      </c>
      <c r="AX433" s="229">
        <f>IF(AND(AX$7&lt;=$B433+$D$4,AX$9&gt;=$D433),$E433*HLOOKUP(AX$7-$B433+1,INPUTS!$D$63:$X$64,2,FALSE)/IF(AX$7=$B433,(13-MONTH($D433)),12),0)</f>
        <v>0</v>
      </c>
      <c r="AY433" s="229">
        <f>IF(AND(AY$7&lt;=$B433+$D$4,AY$9&gt;=$D433),$E433*HLOOKUP(AY$7-$B433+1,INPUTS!$D$63:$X$64,2,FALSE)/IF(AY$7=$B433,(13-MONTH($D433)),12),0)</f>
        <v>0</v>
      </c>
      <c r="AZ433" s="229">
        <f>IF(AND(AZ$7&lt;=$B433+$D$4,AZ$9&gt;=$D433),$E433*HLOOKUP(AZ$7-$B433+1,INPUTS!$D$63:$X$64,2,FALSE)/IF(AZ$7=$B433,(13-MONTH($D433)),12),0)</f>
        <v>0</v>
      </c>
      <c r="BA433" s="229">
        <f>IF(AND(BA$7&lt;=$B433+$D$4,BA$9&gt;=$D433),$E433*HLOOKUP(BA$7-$B433+1,INPUTS!$D$63:$X$64,2,FALSE)/IF(BA$7=$B433,(13-MONTH($D433)),12),0)</f>
        <v>0</v>
      </c>
      <c r="BB433" s="229">
        <f>IF(AND(BB$7&lt;=$B433+$D$4,BB$9&gt;=$D433),$E433*HLOOKUP(BB$7-$B433+1,INPUTS!$D$63:$X$64,2,FALSE)/IF(BB$7=$B433,(13-MONTH($D433)),12),0)</f>
        <v>0</v>
      </c>
      <c r="BC433" s="229">
        <f>IF(AND(BC$7&lt;=$B433+$D$4,BC$9&gt;=$D433),$E433*HLOOKUP(BC$7-$B433+1,INPUTS!$D$63:$X$64,2,FALSE)/IF(BC$7=$B433,(13-MONTH($D433)),12),0)</f>
        <v>0</v>
      </c>
      <c r="BD433" s="229">
        <f>IF(AND(BD$7&lt;=$B433+$D$4,BD$9&gt;=$D433),$E433*HLOOKUP(BD$7-$B433+1,INPUTS!$D$63:$X$64,2,FALSE)/IF(BD$7=$B433,(13-MONTH($D433)),12),0)</f>
        <v>0</v>
      </c>
      <c r="BE433" s="229">
        <f>IF(AND(BE$7&lt;=$B433+$D$4,BE$9&gt;=$D433),$E433*HLOOKUP(BE$7-$B433+1,INPUTS!$D$63:$X$64,2,FALSE)/IF(BE$7=$B433,(13-MONTH($D433)),12),0)</f>
        <v>0</v>
      </c>
      <c r="BF433" s="229">
        <f>IF(AND(BF$7&lt;=$B433+$D$4,BF$9&gt;=$D433),$E433*HLOOKUP(BF$7-$B433+1,INPUTS!$D$63:$X$64,2,FALSE)/IF(BF$7=$B433,(13-MONTH($D433)),12),0)</f>
        <v>0</v>
      </c>
      <c r="BG433" s="229">
        <f>IF(AND(BG$7&lt;=$B433+$D$4,BG$9&gt;=$D433),$E433*HLOOKUP(BG$7-$B433+1,INPUTS!$D$63:$X$64,2,FALSE)/IF(BG$7=$B433,(13-MONTH($D433)),12),0)</f>
        <v>0</v>
      </c>
      <c r="BH433" s="229">
        <f>IF(AND(BH$7&lt;=$B433+$D$4,BH$9&gt;=$D433),$E433*HLOOKUP(BH$7-$B433+1,INPUTS!$D$63:$X$64,2,FALSE)/IF(BH$7=$B433,(13-MONTH($D433)),12),0)</f>
        <v>0</v>
      </c>
      <c r="BI433" s="229">
        <f>IF(AND(BI$7&lt;=$B433+$D$4,BI$9&gt;=$D433),$E433*HLOOKUP(BI$7-$B433+1,INPUTS!$D$63:$X$64,2,FALSE)/IF(BI$7=$B433,(13-MONTH($D433)),12),0)</f>
        <v>0</v>
      </c>
      <c r="BJ433" s="229">
        <f>IF(AND(BJ$7&lt;=$B433+$D$4,BJ$9&gt;=$D433),$E433*HLOOKUP(BJ$7-$B433+1,INPUTS!$D$63:$X$64,2,FALSE)/IF(BJ$7=$B433,(13-MONTH($D433)),12),0)</f>
        <v>0</v>
      </c>
      <c r="BK433" s="229">
        <f>IF(AND(BK$7&lt;=$B433+$D$4,BK$9&gt;=$D433),$E433*HLOOKUP(BK$7-$B433+1,INPUTS!$D$63:$X$64,2,FALSE)/IF(BK$7=$B433,(13-MONTH($D433)),12),0)</f>
        <v>0</v>
      </c>
      <c r="BL433" s="229">
        <f>IF(AND(BL$7&lt;=$B433+$D$4,BL$9&gt;=$D433),$E433*HLOOKUP(BL$7-$B433+1,INPUTS!$D$63:$X$64,2,FALSE)/IF(BL$7=$B433,(13-MONTH($D433)),12),0)</f>
        <v>0</v>
      </c>
      <c r="BM433" s="229">
        <f>IF(AND(BM$7&lt;=$B433+$D$4,BM$9&gt;=$D433),$E433*HLOOKUP(BM$7-$B433+1,INPUTS!$D$63:$X$64,2,FALSE)/IF(BM$7=$B433,(13-MONTH($D433)),12),0)</f>
        <v>0</v>
      </c>
      <c r="BN433" s="229">
        <f>IF(AND(BN$7&lt;=$B433+$D$4,BN$9&gt;=$D433),$E433*HLOOKUP(BN$7-$B433+1,INPUTS!$D$63:$X$64,2,FALSE)/IF(BN$7=$B433,(13-MONTH($D433)),12),0)</f>
        <v>0</v>
      </c>
      <c r="BO433" s="229">
        <f>IF(AND(BO$7&lt;=$B433+$D$4,BO$9&gt;=$D433),$E433*HLOOKUP(BO$7-$B433+1,INPUTS!$D$63:$X$64,2,FALSE)/IF(BO$7=$B433,(13-MONTH($D433)),12),0)</f>
        <v>0</v>
      </c>
      <c r="BP433" s="229">
        <f>IF(AND(BP$7&lt;=$B433+$D$4,BP$9&gt;=$D433),$E433*HLOOKUP(BP$7-$B433+1,INPUTS!$D$63:$X$64,2,FALSE)/IF(BP$7=$B433,(13-MONTH($D433)),12),0)</f>
        <v>0</v>
      </c>
      <c r="BQ433" s="229">
        <f>IF(AND(BQ$7&lt;=$B433+$D$4,BQ$9&gt;=$D433),$E433*HLOOKUP(BQ$7-$B433+1,INPUTS!$D$63:$X$64,2,FALSE)/IF(BQ$7=$B433,(13-MONTH($D433)),12),0)</f>
        <v>0</v>
      </c>
      <c r="BR433" s="229">
        <f>IF(AND(BR$7&lt;=$B433+$D$4,BR$9&gt;=$D433),$E433*HLOOKUP(BR$7-$B433+1,INPUTS!$D$63:$X$64,2,FALSE)/IF(BR$7=$B433,(13-MONTH($D433)),12),0)</f>
        <v>0</v>
      </c>
      <c r="BS433" s="229">
        <f>IF(AND(BS$7&lt;=$B433+$D$4,BS$9&gt;=$D433),$E433*HLOOKUP(BS$7-$B433+1,INPUTS!$D$63:$X$64,2,FALSE)/IF(BS$7=$B433,(13-MONTH($D433)),12),0)</f>
        <v>0</v>
      </c>
      <c r="BT433" s="229">
        <f>IF(AND(BT$7&lt;=$B433+$D$4,BT$9&gt;=$D433),$E433*HLOOKUP(BT$7-$B433+1,INPUTS!$D$63:$X$64,2,FALSE)/IF(BT$7=$B433,(13-MONTH($D433)),12),0)</f>
        <v>0</v>
      </c>
      <c r="BU433" s="229">
        <f>IF(AND(BU$7&lt;=$B433+$D$4,BU$9&gt;=$D433),$E433*HLOOKUP(BU$7-$B433+1,INPUTS!$D$63:$X$64,2,FALSE)/IF(BU$7=$B433,(13-MONTH($D433)),12),0)</f>
        <v>0</v>
      </c>
      <c r="BV433" s="229">
        <f>IF(AND(BV$7&lt;=$B433+$D$4,BV$9&gt;=$D433),$E433*HLOOKUP(BV$7-$B433+1,INPUTS!$D$63:$X$64,2,FALSE)/IF(BV$7=$B433,(13-MONTH($D433)),12),0)</f>
        <v>0</v>
      </c>
      <c r="BW433" s="229">
        <f>IF(AND(BW$7&lt;=$B433+$D$4,BW$9&gt;=$D433),$E433*HLOOKUP(BW$7-$B433+1,INPUTS!$D$63:$X$64,2,FALSE)/IF(BW$7=$B433,(13-MONTH($D433)),12),0)</f>
        <v>0</v>
      </c>
      <c r="BX433" s="229">
        <f>IF(AND(BX$7&lt;=$B433+$D$4,BX$9&gt;=$D433),$E433*HLOOKUP(BX$7-$B433+1,INPUTS!$D$63:$X$64,2,FALSE)/IF(BX$7=$B433,(13-MONTH($D433)),12),0)</f>
        <v>0</v>
      </c>
      <c r="BY433" s="229">
        <f>IF(AND(BY$7&lt;=$B433+$D$4,BY$9&gt;=$D433),$E433*HLOOKUP(BY$7-$B433+1,INPUTS!$D$63:$X$64,2,FALSE)/IF(BY$7=$B433,(13-MONTH($D433)),12),0)</f>
        <v>0</v>
      </c>
      <c r="BZ433" s="229">
        <f>IF(AND(BZ$7&lt;=$B433+$D$4,BZ$9&gt;=$D433),$E433*HLOOKUP(BZ$7-$B433+1,INPUTS!$D$63:$X$64,2,FALSE)/IF(BZ$7=$B433,(13-MONTH($D433)),12),0)</f>
        <v>0</v>
      </c>
    </row>
    <row r="434" spans="1:78" x14ac:dyDescent="0.2">
      <c r="A434" s="7" t="str">
        <f t="shared" si="368"/>
        <v>Roll-in 7</v>
      </c>
      <c r="B434" s="7">
        <f t="shared" si="364"/>
        <v>2022</v>
      </c>
      <c r="C434" s="7">
        <f t="shared" si="367"/>
        <v>43</v>
      </c>
      <c r="D434" s="165">
        <f t="shared" si="369"/>
        <v>44773</v>
      </c>
      <c r="E434" s="68">
        <f t="shared" si="366"/>
        <v>0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0</v>
      </c>
      <c r="AX434" s="229">
        <f>IF(AND(AX$7&lt;=$B434+$D$4,AX$9&gt;=$D434),$E434*HLOOKUP(AX$7-$B434+1,INPUTS!$D$63:$X$64,2,FALSE)/IF(AX$7=$B434,(13-MONTH($D434)),12),0)</f>
        <v>0</v>
      </c>
      <c r="AY434" s="229">
        <f>IF(AND(AY$7&lt;=$B434+$D$4,AY$9&gt;=$D434),$E434*HLOOKUP(AY$7-$B434+1,INPUTS!$D$63:$X$64,2,FALSE)/IF(AY$7=$B434,(13-MONTH($D434)),12),0)</f>
        <v>0</v>
      </c>
      <c r="AZ434" s="229">
        <f>IF(AND(AZ$7&lt;=$B434+$D$4,AZ$9&gt;=$D434),$E434*HLOOKUP(AZ$7-$B434+1,INPUTS!$D$63:$X$64,2,FALSE)/IF(AZ$7=$B434,(13-MONTH($D434)),12),0)</f>
        <v>0</v>
      </c>
      <c r="BA434" s="229">
        <f>IF(AND(BA$7&lt;=$B434+$D$4,BA$9&gt;=$D434),$E434*HLOOKUP(BA$7-$B434+1,INPUTS!$D$63:$X$64,2,FALSE)/IF(BA$7=$B434,(13-MONTH($D434)),12),0)</f>
        <v>0</v>
      </c>
      <c r="BB434" s="229">
        <f>IF(AND(BB$7&lt;=$B434+$D$4,BB$9&gt;=$D434),$E434*HLOOKUP(BB$7-$B434+1,INPUTS!$D$63:$X$64,2,FALSE)/IF(BB$7=$B434,(13-MONTH($D434)),12),0)</f>
        <v>0</v>
      </c>
      <c r="BC434" s="229">
        <f>IF(AND(BC$7&lt;=$B434+$D$4,BC$9&gt;=$D434),$E434*HLOOKUP(BC$7-$B434+1,INPUTS!$D$63:$X$64,2,FALSE)/IF(BC$7=$B434,(13-MONTH($D434)),12),0)</f>
        <v>0</v>
      </c>
      <c r="BD434" s="229">
        <f>IF(AND(BD$7&lt;=$B434+$D$4,BD$9&gt;=$D434),$E434*HLOOKUP(BD$7-$B434+1,INPUTS!$D$63:$X$64,2,FALSE)/IF(BD$7=$B434,(13-MONTH($D434)),12),0)</f>
        <v>0</v>
      </c>
      <c r="BE434" s="229">
        <f>IF(AND(BE$7&lt;=$B434+$D$4,BE$9&gt;=$D434),$E434*HLOOKUP(BE$7-$B434+1,INPUTS!$D$63:$X$64,2,FALSE)/IF(BE$7=$B434,(13-MONTH($D434)),12),0)</f>
        <v>0</v>
      </c>
      <c r="BF434" s="229">
        <f>IF(AND(BF$7&lt;=$B434+$D$4,BF$9&gt;=$D434),$E434*HLOOKUP(BF$7-$B434+1,INPUTS!$D$63:$X$64,2,FALSE)/IF(BF$7=$B434,(13-MONTH($D434)),12),0)</f>
        <v>0</v>
      </c>
      <c r="BG434" s="229">
        <f>IF(AND(BG$7&lt;=$B434+$D$4,BG$9&gt;=$D434),$E434*HLOOKUP(BG$7-$B434+1,INPUTS!$D$63:$X$64,2,FALSE)/IF(BG$7=$B434,(13-MONTH($D434)),12),0)</f>
        <v>0</v>
      </c>
      <c r="BH434" s="229">
        <f>IF(AND(BH$7&lt;=$B434+$D$4,BH$9&gt;=$D434),$E434*HLOOKUP(BH$7-$B434+1,INPUTS!$D$63:$X$64,2,FALSE)/IF(BH$7=$B434,(13-MONTH($D434)),12),0)</f>
        <v>0</v>
      </c>
      <c r="BI434" s="229">
        <f>IF(AND(BI$7&lt;=$B434+$D$4,BI$9&gt;=$D434),$E434*HLOOKUP(BI$7-$B434+1,INPUTS!$D$63:$X$64,2,FALSE)/IF(BI$7=$B434,(13-MONTH($D434)),12),0)</f>
        <v>0</v>
      </c>
      <c r="BJ434" s="229">
        <f>IF(AND(BJ$7&lt;=$B434+$D$4,BJ$9&gt;=$D434),$E434*HLOOKUP(BJ$7-$B434+1,INPUTS!$D$63:$X$64,2,FALSE)/IF(BJ$7=$B434,(13-MONTH($D434)),12),0)</f>
        <v>0</v>
      </c>
      <c r="BK434" s="229">
        <f>IF(AND(BK$7&lt;=$B434+$D$4,BK$9&gt;=$D434),$E434*HLOOKUP(BK$7-$B434+1,INPUTS!$D$63:$X$64,2,FALSE)/IF(BK$7=$B434,(13-MONTH($D434)),12),0)</f>
        <v>0</v>
      </c>
      <c r="BL434" s="229">
        <f>IF(AND(BL$7&lt;=$B434+$D$4,BL$9&gt;=$D434),$E434*HLOOKUP(BL$7-$B434+1,INPUTS!$D$63:$X$64,2,FALSE)/IF(BL$7=$B434,(13-MONTH($D434)),12),0)</f>
        <v>0</v>
      </c>
      <c r="BM434" s="229">
        <f>IF(AND(BM$7&lt;=$B434+$D$4,BM$9&gt;=$D434),$E434*HLOOKUP(BM$7-$B434+1,INPUTS!$D$63:$X$64,2,FALSE)/IF(BM$7=$B434,(13-MONTH($D434)),12),0)</f>
        <v>0</v>
      </c>
      <c r="BN434" s="229">
        <f>IF(AND(BN$7&lt;=$B434+$D$4,BN$9&gt;=$D434),$E434*HLOOKUP(BN$7-$B434+1,INPUTS!$D$63:$X$64,2,FALSE)/IF(BN$7=$B434,(13-MONTH($D434)),12),0)</f>
        <v>0</v>
      </c>
      <c r="BO434" s="229">
        <f>IF(AND(BO$7&lt;=$B434+$D$4,BO$9&gt;=$D434),$E434*HLOOKUP(BO$7-$B434+1,INPUTS!$D$63:$X$64,2,FALSE)/IF(BO$7=$B434,(13-MONTH($D434)),12),0)</f>
        <v>0</v>
      </c>
      <c r="BP434" s="229">
        <f>IF(AND(BP$7&lt;=$B434+$D$4,BP$9&gt;=$D434),$E434*HLOOKUP(BP$7-$B434+1,INPUTS!$D$63:$X$64,2,FALSE)/IF(BP$7=$B434,(13-MONTH($D434)),12),0)</f>
        <v>0</v>
      </c>
      <c r="BQ434" s="229">
        <f>IF(AND(BQ$7&lt;=$B434+$D$4,BQ$9&gt;=$D434),$E434*HLOOKUP(BQ$7-$B434+1,INPUTS!$D$63:$X$64,2,FALSE)/IF(BQ$7=$B434,(13-MONTH($D434)),12),0)</f>
        <v>0</v>
      </c>
      <c r="BR434" s="229">
        <f>IF(AND(BR$7&lt;=$B434+$D$4,BR$9&gt;=$D434),$E434*HLOOKUP(BR$7-$B434+1,INPUTS!$D$63:$X$64,2,FALSE)/IF(BR$7=$B434,(13-MONTH($D434)),12),0)</f>
        <v>0</v>
      </c>
      <c r="BS434" s="229">
        <f>IF(AND(BS$7&lt;=$B434+$D$4,BS$9&gt;=$D434),$E434*HLOOKUP(BS$7-$B434+1,INPUTS!$D$63:$X$64,2,FALSE)/IF(BS$7=$B434,(13-MONTH($D434)),12),0)</f>
        <v>0</v>
      </c>
      <c r="BT434" s="229">
        <f>IF(AND(BT$7&lt;=$B434+$D$4,BT$9&gt;=$D434),$E434*HLOOKUP(BT$7-$B434+1,INPUTS!$D$63:$X$64,2,FALSE)/IF(BT$7=$B434,(13-MONTH($D434)),12),0)</f>
        <v>0</v>
      </c>
      <c r="BU434" s="229">
        <f>IF(AND(BU$7&lt;=$B434+$D$4,BU$9&gt;=$D434),$E434*HLOOKUP(BU$7-$B434+1,INPUTS!$D$63:$X$64,2,FALSE)/IF(BU$7=$B434,(13-MONTH($D434)),12),0)</f>
        <v>0</v>
      </c>
      <c r="BV434" s="229">
        <f>IF(AND(BV$7&lt;=$B434+$D$4,BV$9&gt;=$D434),$E434*HLOOKUP(BV$7-$B434+1,INPUTS!$D$63:$X$64,2,FALSE)/IF(BV$7=$B434,(13-MONTH($D434)),12),0)</f>
        <v>0</v>
      </c>
      <c r="BW434" s="229">
        <f>IF(AND(BW$7&lt;=$B434+$D$4,BW$9&gt;=$D434),$E434*HLOOKUP(BW$7-$B434+1,INPUTS!$D$63:$X$64,2,FALSE)/IF(BW$7=$B434,(13-MONTH($D434)),12),0)</f>
        <v>0</v>
      </c>
      <c r="BX434" s="229">
        <f>IF(AND(BX$7&lt;=$B434+$D$4,BX$9&gt;=$D434),$E434*HLOOKUP(BX$7-$B434+1,INPUTS!$D$63:$X$64,2,FALSE)/IF(BX$7=$B434,(13-MONTH($D434)),12),0)</f>
        <v>0</v>
      </c>
      <c r="BY434" s="229">
        <f>IF(AND(BY$7&lt;=$B434+$D$4,BY$9&gt;=$D434),$E434*HLOOKUP(BY$7-$B434+1,INPUTS!$D$63:$X$64,2,FALSE)/IF(BY$7=$B434,(13-MONTH($D434)),12),0)</f>
        <v>0</v>
      </c>
      <c r="BZ434" s="229">
        <f>IF(AND(BZ$7&lt;=$B434+$D$4,BZ$9&gt;=$D434),$E434*HLOOKUP(BZ$7-$B434+1,INPUTS!$D$63:$X$64,2,FALSE)/IF(BZ$7=$B434,(13-MONTH($D434)),12),0)</f>
        <v>0</v>
      </c>
    </row>
    <row r="435" spans="1:78" x14ac:dyDescent="0.2">
      <c r="A435" s="7" t="str">
        <f t="shared" si="368"/>
        <v>Roll-in 7</v>
      </c>
      <c r="B435" s="7">
        <f t="shared" si="364"/>
        <v>2022</v>
      </c>
      <c r="C435" s="7">
        <f t="shared" si="367"/>
        <v>44</v>
      </c>
      <c r="D435" s="165">
        <f t="shared" si="369"/>
        <v>44804</v>
      </c>
      <c r="E435" s="68">
        <f t="shared" si="366"/>
        <v>0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0</v>
      </c>
      <c r="AY435" s="229">
        <f>IF(AND(AY$7&lt;=$B435+$D$4,AY$9&gt;=$D435),$E435*HLOOKUP(AY$7-$B435+1,INPUTS!$D$63:$X$64,2,FALSE)/IF(AY$7=$B435,(13-MONTH($D435)),12),0)</f>
        <v>0</v>
      </c>
      <c r="AZ435" s="229">
        <f>IF(AND(AZ$7&lt;=$B435+$D$4,AZ$9&gt;=$D435),$E435*HLOOKUP(AZ$7-$B435+1,INPUTS!$D$63:$X$64,2,FALSE)/IF(AZ$7=$B435,(13-MONTH($D435)),12),0)</f>
        <v>0</v>
      </c>
      <c r="BA435" s="229">
        <f>IF(AND(BA$7&lt;=$B435+$D$4,BA$9&gt;=$D435),$E435*HLOOKUP(BA$7-$B435+1,INPUTS!$D$63:$X$64,2,FALSE)/IF(BA$7=$B435,(13-MONTH($D435)),12),0)</f>
        <v>0</v>
      </c>
      <c r="BB435" s="229">
        <f>IF(AND(BB$7&lt;=$B435+$D$4,BB$9&gt;=$D435),$E435*HLOOKUP(BB$7-$B435+1,INPUTS!$D$63:$X$64,2,FALSE)/IF(BB$7=$B435,(13-MONTH($D435)),12),0)</f>
        <v>0</v>
      </c>
      <c r="BC435" s="229">
        <f>IF(AND(BC$7&lt;=$B435+$D$4,BC$9&gt;=$D435),$E435*HLOOKUP(BC$7-$B435+1,INPUTS!$D$63:$X$64,2,FALSE)/IF(BC$7=$B435,(13-MONTH($D435)),12),0)</f>
        <v>0</v>
      </c>
      <c r="BD435" s="229">
        <f>IF(AND(BD$7&lt;=$B435+$D$4,BD$9&gt;=$D435),$E435*HLOOKUP(BD$7-$B435+1,INPUTS!$D$63:$X$64,2,FALSE)/IF(BD$7=$B435,(13-MONTH($D435)),12),0)</f>
        <v>0</v>
      </c>
      <c r="BE435" s="229">
        <f>IF(AND(BE$7&lt;=$B435+$D$4,BE$9&gt;=$D435),$E435*HLOOKUP(BE$7-$B435+1,INPUTS!$D$63:$X$64,2,FALSE)/IF(BE$7=$B435,(13-MONTH($D435)),12),0)</f>
        <v>0</v>
      </c>
      <c r="BF435" s="229">
        <f>IF(AND(BF$7&lt;=$B435+$D$4,BF$9&gt;=$D435),$E435*HLOOKUP(BF$7-$B435+1,INPUTS!$D$63:$X$64,2,FALSE)/IF(BF$7=$B435,(13-MONTH($D435)),12),0)</f>
        <v>0</v>
      </c>
      <c r="BG435" s="229">
        <f>IF(AND(BG$7&lt;=$B435+$D$4,BG$9&gt;=$D435),$E435*HLOOKUP(BG$7-$B435+1,INPUTS!$D$63:$X$64,2,FALSE)/IF(BG$7=$B435,(13-MONTH($D435)),12),0)</f>
        <v>0</v>
      </c>
      <c r="BH435" s="229">
        <f>IF(AND(BH$7&lt;=$B435+$D$4,BH$9&gt;=$D435),$E435*HLOOKUP(BH$7-$B435+1,INPUTS!$D$63:$X$64,2,FALSE)/IF(BH$7=$B435,(13-MONTH($D435)),12),0)</f>
        <v>0</v>
      </c>
      <c r="BI435" s="229">
        <f>IF(AND(BI$7&lt;=$B435+$D$4,BI$9&gt;=$D435),$E435*HLOOKUP(BI$7-$B435+1,INPUTS!$D$63:$X$64,2,FALSE)/IF(BI$7=$B435,(13-MONTH($D435)),12),0)</f>
        <v>0</v>
      </c>
      <c r="BJ435" s="229">
        <f>IF(AND(BJ$7&lt;=$B435+$D$4,BJ$9&gt;=$D435),$E435*HLOOKUP(BJ$7-$B435+1,INPUTS!$D$63:$X$64,2,FALSE)/IF(BJ$7=$B435,(13-MONTH($D435)),12),0)</f>
        <v>0</v>
      </c>
      <c r="BK435" s="229">
        <f>IF(AND(BK$7&lt;=$B435+$D$4,BK$9&gt;=$D435),$E435*HLOOKUP(BK$7-$B435+1,INPUTS!$D$63:$X$64,2,FALSE)/IF(BK$7=$B435,(13-MONTH($D435)),12),0)</f>
        <v>0</v>
      </c>
      <c r="BL435" s="229">
        <f>IF(AND(BL$7&lt;=$B435+$D$4,BL$9&gt;=$D435),$E435*HLOOKUP(BL$7-$B435+1,INPUTS!$D$63:$X$64,2,FALSE)/IF(BL$7=$B435,(13-MONTH($D435)),12),0)</f>
        <v>0</v>
      </c>
      <c r="BM435" s="229">
        <f>IF(AND(BM$7&lt;=$B435+$D$4,BM$9&gt;=$D435),$E435*HLOOKUP(BM$7-$B435+1,INPUTS!$D$63:$X$64,2,FALSE)/IF(BM$7=$B435,(13-MONTH($D435)),12),0)</f>
        <v>0</v>
      </c>
      <c r="BN435" s="229">
        <f>IF(AND(BN$7&lt;=$B435+$D$4,BN$9&gt;=$D435),$E435*HLOOKUP(BN$7-$B435+1,INPUTS!$D$63:$X$64,2,FALSE)/IF(BN$7=$B435,(13-MONTH($D435)),12),0)</f>
        <v>0</v>
      </c>
      <c r="BO435" s="229">
        <f>IF(AND(BO$7&lt;=$B435+$D$4,BO$9&gt;=$D435),$E435*HLOOKUP(BO$7-$B435+1,INPUTS!$D$63:$X$64,2,FALSE)/IF(BO$7=$B435,(13-MONTH($D435)),12),0)</f>
        <v>0</v>
      </c>
      <c r="BP435" s="229">
        <f>IF(AND(BP$7&lt;=$B435+$D$4,BP$9&gt;=$D435),$E435*HLOOKUP(BP$7-$B435+1,INPUTS!$D$63:$X$64,2,FALSE)/IF(BP$7=$B435,(13-MONTH($D435)),12),0)</f>
        <v>0</v>
      </c>
      <c r="BQ435" s="229">
        <f>IF(AND(BQ$7&lt;=$B435+$D$4,BQ$9&gt;=$D435),$E435*HLOOKUP(BQ$7-$B435+1,INPUTS!$D$63:$X$64,2,FALSE)/IF(BQ$7=$B435,(13-MONTH($D435)),12),0)</f>
        <v>0</v>
      </c>
      <c r="BR435" s="229">
        <f>IF(AND(BR$7&lt;=$B435+$D$4,BR$9&gt;=$D435),$E435*HLOOKUP(BR$7-$B435+1,INPUTS!$D$63:$X$64,2,FALSE)/IF(BR$7=$B435,(13-MONTH($D435)),12),0)</f>
        <v>0</v>
      </c>
      <c r="BS435" s="229">
        <f>IF(AND(BS$7&lt;=$B435+$D$4,BS$9&gt;=$D435),$E435*HLOOKUP(BS$7-$B435+1,INPUTS!$D$63:$X$64,2,FALSE)/IF(BS$7=$B435,(13-MONTH($D435)),12),0)</f>
        <v>0</v>
      </c>
      <c r="BT435" s="229">
        <f>IF(AND(BT$7&lt;=$B435+$D$4,BT$9&gt;=$D435),$E435*HLOOKUP(BT$7-$B435+1,INPUTS!$D$63:$X$64,2,FALSE)/IF(BT$7=$B435,(13-MONTH($D435)),12),0)</f>
        <v>0</v>
      </c>
      <c r="BU435" s="229">
        <f>IF(AND(BU$7&lt;=$B435+$D$4,BU$9&gt;=$D435),$E435*HLOOKUP(BU$7-$B435+1,INPUTS!$D$63:$X$64,2,FALSE)/IF(BU$7=$B435,(13-MONTH($D435)),12),0)</f>
        <v>0</v>
      </c>
      <c r="BV435" s="229">
        <f>IF(AND(BV$7&lt;=$B435+$D$4,BV$9&gt;=$D435),$E435*HLOOKUP(BV$7-$B435+1,INPUTS!$D$63:$X$64,2,FALSE)/IF(BV$7=$B435,(13-MONTH($D435)),12),0)</f>
        <v>0</v>
      </c>
      <c r="BW435" s="229">
        <f>IF(AND(BW$7&lt;=$B435+$D$4,BW$9&gt;=$D435),$E435*HLOOKUP(BW$7-$B435+1,INPUTS!$D$63:$X$64,2,FALSE)/IF(BW$7=$B435,(13-MONTH($D435)),12),0)</f>
        <v>0</v>
      </c>
      <c r="BX435" s="229">
        <f>IF(AND(BX$7&lt;=$B435+$D$4,BX$9&gt;=$D435),$E435*HLOOKUP(BX$7-$B435+1,INPUTS!$D$63:$X$64,2,FALSE)/IF(BX$7=$B435,(13-MONTH($D435)),12),0)</f>
        <v>0</v>
      </c>
      <c r="BY435" s="229">
        <f>IF(AND(BY$7&lt;=$B435+$D$4,BY$9&gt;=$D435),$E435*HLOOKUP(BY$7-$B435+1,INPUTS!$D$63:$X$64,2,FALSE)/IF(BY$7=$B435,(13-MONTH($D435)),12),0)</f>
        <v>0</v>
      </c>
      <c r="BZ435" s="229">
        <f>IF(AND(BZ$7&lt;=$B435+$D$4,BZ$9&gt;=$D435),$E435*HLOOKUP(BZ$7-$B435+1,INPUTS!$D$63:$X$64,2,FALSE)/IF(BZ$7=$B435,(13-MONTH($D435)),12),0)</f>
        <v>0</v>
      </c>
    </row>
    <row r="436" spans="1:78" x14ac:dyDescent="0.2">
      <c r="A436" s="7" t="str">
        <f t="shared" si="368"/>
        <v>Roll-in 8</v>
      </c>
      <c r="B436" s="7">
        <f t="shared" si="364"/>
        <v>2022</v>
      </c>
      <c r="C436" s="7">
        <f t="shared" si="367"/>
        <v>45</v>
      </c>
      <c r="D436" s="165">
        <f t="shared" si="369"/>
        <v>44834</v>
      </c>
      <c r="E436" s="68">
        <f t="shared" si="366"/>
        <v>0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0</v>
      </c>
      <c r="AZ436" s="229">
        <f>IF(AND(AZ$7&lt;=$B436+$D$4,AZ$9&gt;=$D436),$E436*HLOOKUP(AZ$7-$B436+1,INPUTS!$D$63:$X$64,2,FALSE)/IF(AZ$7=$B436,(13-MONTH($D436)),12),0)</f>
        <v>0</v>
      </c>
      <c r="BA436" s="229">
        <f>IF(AND(BA$7&lt;=$B436+$D$4,BA$9&gt;=$D436),$E436*HLOOKUP(BA$7-$B436+1,INPUTS!$D$63:$X$64,2,FALSE)/IF(BA$7=$B436,(13-MONTH($D436)),12),0)</f>
        <v>0</v>
      </c>
      <c r="BB436" s="229">
        <f>IF(AND(BB$7&lt;=$B436+$D$4,BB$9&gt;=$D436),$E436*HLOOKUP(BB$7-$B436+1,INPUTS!$D$63:$X$64,2,FALSE)/IF(BB$7=$B436,(13-MONTH($D436)),12),0)</f>
        <v>0</v>
      </c>
      <c r="BC436" s="229">
        <f>IF(AND(BC$7&lt;=$B436+$D$4,BC$9&gt;=$D436),$E436*HLOOKUP(BC$7-$B436+1,INPUTS!$D$63:$X$64,2,FALSE)/IF(BC$7=$B436,(13-MONTH($D436)),12),0)</f>
        <v>0</v>
      </c>
      <c r="BD436" s="229">
        <f>IF(AND(BD$7&lt;=$B436+$D$4,BD$9&gt;=$D436),$E436*HLOOKUP(BD$7-$B436+1,INPUTS!$D$63:$X$64,2,FALSE)/IF(BD$7=$B436,(13-MONTH($D436)),12),0)</f>
        <v>0</v>
      </c>
      <c r="BE436" s="229">
        <f>IF(AND(BE$7&lt;=$B436+$D$4,BE$9&gt;=$D436),$E436*HLOOKUP(BE$7-$B436+1,INPUTS!$D$63:$X$64,2,FALSE)/IF(BE$7=$B436,(13-MONTH($D436)),12),0)</f>
        <v>0</v>
      </c>
      <c r="BF436" s="229">
        <f>IF(AND(BF$7&lt;=$B436+$D$4,BF$9&gt;=$D436),$E436*HLOOKUP(BF$7-$B436+1,INPUTS!$D$63:$X$64,2,FALSE)/IF(BF$7=$B436,(13-MONTH($D436)),12),0)</f>
        <v>0</v>
      </c>
      <c r="BG436" s="229">
        <f>IF(AND(BG$7&lt;=$B436+$D$4,BG$9&gt;=$D436),$E436*HLOOKUP(BG$7-$B436+1,INPUTS!$D$63:$X$64,2,FALSE)/IF(BG$7=$B436,(13-MONTH($D436)),12),0)</f>
        <v>0</v>
      </c>
      <c r="BH436" s="229">
        <f>IF(AND(BH$7&lt;=$B436+$D$4,BH$9&gt;=$D436),$E436*HLOOKUP(BH$7-$B436+1,INPUTS!$D$63:$X$64,2,FALSE)/IF(BH$7=$B436,(13-MONTH($D436)),12),0)</f>
        <v>0</v>
      </c>
      <c r="BI436" s="229">
        <f>IF(AND(BI$7&lt;=$B436+$D$4,BI$9&gt;=$D436),$E436*HLOOKUP(BI$7-$B436+1,INPUTS!$D$63:$X$64,2,FALSE)/IF(BI$7=$B436,(13-MONTH($D436)),12),0)</f>
        <v>0</v>
      </c>
      <c r="BJ436" s="229">
        <f>IF(AND(BJ$7&lt;=$B436+$D$4,BJ$9&gt;=$D436),$E436*HLOOKUP(BJ$7-$B436+1,INPUTS!$D$63:$X$64,2,FALSE)/IF(BJ$7=$B436,(13-MONTH($D436)),12),0)</f>
        <v>0</v>
      </c>
      <c r="BK436" s="229">
        <f>IF(AND(BK$7&lt;=$B436+$D$4,BK$9&gt;=$D436),$E436*HLOOKUP(BK$7-$B436+1,INPUTS!$D$63:$X$64,2,FALSE)/IF(BK$7=$B436,(13-MONTH($D436)),12),0)</f>
        <v>0</v>
      </c>
      <c r="BL436" s="229">
        <f>IF(AND(BL$7&lt;=$B436+$D$4,BL$9&gt;=$D436),$E436*HLOOKUP(BL$7-$B436+1,INPUTS!$D$63:$X$64,2,FALSE)/IF(BL$7=$B436,(13-MONTH($D436)),12),0)</f>
        <v>0</v>
      </c>
      <c r="BM436" s="229">
        <f>IF(AND(BM$7&lt;=$B436+$D$4,BM$9&gt;=$D436),$E436*HLOOKUP(BM$7-$B436+1,INPUTS!$D$63:$X$64,2,FALSE)/IF(BM$7=$B436,(13-MONTH($D436)),12),0)</f>
        <v>0</v>
      </c>
      <c r="BN436" s="229">
        <f>IF(AND(BN$7&lt;=$B436+$D$4,BN$9&gt;=$D436),$E436*HLOOKUP(BN$7-$B436+1,INPUTS!$D$63:$X$64,2,FALSE)/IF(BN$7=$B436,(13-MONTH($D436)),12),0)</f>
        <v>0</v>
      </c>
      <c r="BO436" s="229">
        <f>IF(AND(BO$7&lt;=$B436+$D$4,BO$9&gt;=$D436),$E436*HLOOKUP(BO$7-$B436+1,INPUTS!$D$63:$X$64,2,FALSE)/IF(BO$7=$B436,(13-MONTH($D436)),12),0)</f>
        <v>0</v>
      </c>
      <c r="BP436" s="229">
        <f>IF(AND(BP$7&lt;=$B436+$D$4,BP$9&gt;=$D436),$E436*HLOOKUP(BP$7-$B436+1,INPUTS!$D$63:$X$64,2,FALSE)/IF(BP$7=$B436,(13-MONTH($D436)),12),0)</f>
        <v>0</v>
      </c>
      <c r="BQ436" s="229">
        <f>IF(AND(BQ$7&lt;=$B436+$D$4,BQ$9&gt;=$D436),$E436*HLOOKUP(BQ$7-$B436+1,INPUTS!$D$63:$X$64,2,FALSE)/IF(BQ$7=$B436,(13-MONTH($D436)),12),0)</f>
        <v>0</v>
      </c>
      <c r="BR436" s="229">
        <f>IF(AND(BR$7&lt;=$B436+$D$4,BR$9&gt;=$D436),$E436*HLOOKUP(BR$7-$B436+1,INPUTS!$D$63:$X$64,2,FALSE)/IF(BR$7=$B436,(13-MONTH($D436)),12),0)</f>
        <v>0</v>
      </c>
      <c r="BS436" s="229">
        <f>IF(AND(BS$7&lt;=$B436+$D$4,BS$9&gt;=$D436),$E436*HLOOKUP(BS$7-$B436+1,INPUTS!$D$63:$X$64,2,FALSE)/IF(BS$7=$B436,(13-MONTH($D436)),12),0)</f>
        <v>0</v>
      </c>
      <c r="BT436" s="229">
        <f>IF(AND(BT$7&lt;=$B436+$D$4,BT$9&gt;=$D436),$E436*HLOOKUP(BT$7-$B436+1,INPUTS!$D$63:$X$64,2,FALSE)/IF(BT$7=$B436,(13-MONTH($D436)),12),0)</f>
        <v>0</v>
      </c>
      <c r="BU436" s="229">
        <f>IF(AND(BU$7&lt;=$B436+$D$4,BU$9&gt;=$D436),$E436*HLOOKUP(BU$7-$B436+1,INPUTS!$D$63:$X$64,2,FALSE)/IF(BU$7=$B436,(13-MONTH($D436)),12),0)</f>
        <v>0</v>
      </c>
      <c r="BV436" s="229">
        <f>IF(AND(BV$7&lt;=$B436+$D$4,BV$9&gt;=$D436),$E436*HLOOKUP(BV$7-$B436+1,INPUTS!$D$63:$X$64,2,FALSE)/IF(BV$7=$B436,(13-MONTH($D436)),12),0)</f>
        <v>0</v>
      </c>
      <c r="BW436" s="229">
        <f>IF(AND(BW$7&lt;=$B436+$D$4,BW$9&gt;=$D436),$E436*HLOOKUP(BW$7-$B436+1,INPUTS!$D$63:$X$64,2,FALSE)/IF(BW$7=$B436,(13-MONTH($D436)),12),0)</f>
        <v>0</v>
      </c>
      <c r="BX436" s="229">
        <f>IF(AND(BX$7&lt;=$B436+$D$4,BX$9&gt;=$D436),$E436*HLOOKUP(BX$7-$B436+1,INPUTS!$D$63:$X$64,2,FALSE)/IF(BX$7=$B436,(13-MONTH($D436)),12),0)</f>
        <v>0</v>
      </c>
      <c r="BY436" s="229">
        <f>IF(AND(BY$7&lt;=$B436+$D$4,BY$9&gt;=$D436),$E436*HLOOKUP(BY$7-$B436+1,INPUTS!$D$63:$X$64,2,FALSE)/IF(BY$7=$B436,(13-MONTH($D436)),12),0)</f>
        <v>0</v>
      </c>
      <c r="BZ436" s="229">
        <f>IF(AND(BZ$7&lt;=$B436+$D$4,BZ$9&gt;=$D436),$E436*HLOOKUP(BZ$7-$B436+1,INPUTS!$D$63:$X$64,2,FALSE)/IF(BZ$7=$B436,(13-MONTH($D436)),12),0)</f>
        <v>0</v>
      </c>
    </row>
    <row r="437" spans="1:78" x14ac:dyDescent="0.2">
      <c r="A437" s="7" t="str">
        <f t="shared" si="368"/>
        <v>Roll-in 8</v>
      </c>
      <c r="B437" s="7">
        <f t="shared" si="364"/>
        <v>2022</v>
      </c>
      <c r="C437" s="7">
        <f t="shared" si="367"/>
        <v>46</v>
      </c>
      <c r="D437" s="165">
        <f t="shared" si="369"/>
        <v>44865</v>
      </c>
      <c r="E437" s="68">
        <f t="shared" si="366"/>
        <v>0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0</v>
      </c>
      <c r="BA437" s="229">
        <f>IF(AND(BA$7&lt;=$B437+$D$4,BA$9&gt;=$D437),$E437*HLOOKUP(BA$7-$B437+1,INPUTS!$D$63:$X$64,2,FALSE)/IF(BA$7=$B437,(13-MONTH($D437)),12),0)</f>
        <v>0</v>
      </c>
      <c r="BB437" s="229">
        <f>IF(AND(BB$7&lt;=$B437+$D$4,BB$9&gt;=$D437),$E437*HLOOKUP(BB$7-$B437+1,INPUTS!$D$63:$X$64,2,FALSE)/IF(BB$7=$B437,(13-MONTH($D437)),12),0)</f>
        <v>0</v>
      </c>
      <c r="BC437" s="229">
        <f>IF(AND(BC$7&lt;=$B437+$D$4,BC$9&gt;=$D437),$E437*HLOOKUP(BC$7-$B437+1,INPUTS!$D$63:$X$64,2,FALSE)/IF(BC$7=$B437,(13-MONTH($D437)),12),0)</f>
        <v>0</v>
      </c>
      <c r="BD437" s="229">
        <f>IF(AND(BD$7&lt;=$B437+$D$4,BD$9&gt;=$D437),$E437*HLOOKUP(BD$7-$B437+1,INPUTS!$D$63:$X$64,2,FALSE)/IF(BD$7=$B437,(13-MONTH($D437)),12),0)</f>
        <v>0</v>
      </c>
      <c r="BE437" s="229">
        <f>IF(AND(BE$7&lt;=$B437+$D$4,BE$9&gt;=$D437),$E437*HLOOKUP(BE$7-$B437+1,INPUTS!$D$63:$X$64,2,FALSE)/IF(BE$7=$B437,(13-MONTH($D437)),12),0)</f>
        <v>0</v>
      </c>
      <c r="BF437" s="229">
        <f>IF(AND(BF$7&lt;=$B437+$D$4,BF$9&gt;=$D437),$E437*HLOOKUP(BF$7-$B437+1,INPUTS!$D$63:$X$64,2,FALSE)/IF(BF$7=$B437,(13-MONTH($D437)),12),0)</f>
        <v>0</v>
      </c>
      <c r="BG437" s="229">
        <f>IF(AND(BG$7&lt;=$B437+$D$4,BG$9&gt;=$D437),$E437*HLOOKUP(BG$7-$B437+1,INPUTS!$D$63:$X$64,2,FALSE)/IF(BG$7=$B437,(13-MONTH($D437)),12),0)</f>
        <v>0</v>
      </c>
      <c r="BH437" s="229">
        <f>IF(AND(BH$7&lt;=$B437+$D$4,BH$9&gt;=$D437),$E437*HLOOKUP(BH$7-$B437+1,INPUTS!$D$63:$X$64,2,FALSE)/IF(BH$7=$B437,(13-MONTH($D437)),12),0)</f>
        <v>0</v>
      </c>
      <c r="BI437" s="229">
        <f>IF(AND(BI$7&lt;=$B437+$D$4,BI$9&gt;=$D437),$E437*HLOOKUP(BI$7-$B437+1,INPUTS!$D$63:$X$64,2,FALSE)/IF(BI$7=$B437,(13-MONTH($D437)),12),0)</f>
        <v>0</v>
      </c>
      <c r="BJ437" s="229">
        <f>IF(AND(BJ$7&lt;=$B437+$D$4,BJ$9&gt;=$D437),$E437*HLOOKUP(BJ$7-$B437+1,INPUTS!$D$63:$X$64,2,FALSE)/IF(BJ$7=$B437,(13-MONTH($D437)),12),0)</f>
        <v>0</v>
      </c>
      <c r="BK437" s="229">
        <f>IF(AND(BK$7&lt;=$B437+$D$4,BK$9&gt;=$D437),$E437*HLOOKUP(BK$7-$B437+1,INPUTS!$D$63:$X$64,2,FALSE)/IF(BK$7=$B437,(13-MONTH($D437)),12),0)</f>
        <v>0</v>
      </c>
      <c r="BL437" s="229">
        <f>IF(AND(BL$7&lt;=$B437+$D$4,BL$9&gt;=$D437),$E437*HLOOKUP(BL$7-$B437+1,INPUTS!$D$63:$X$64,2,FALSE)/IF(BL$7=$B437,(13-MONTH($D437)),12),0)</f>
        <v>0</v>
      </c>
      <c r="BM437" s="229">
        <f>IF(AND(BM$7&lt;=$B437+$D$4,BM$9&gt;=$D437),$E437*HLOOKUP(BM$7-$B437+1,INPUTS!$D$63:$X$64,2,FALSE)/IF(BM$7=$B437,(13-MONTH($D437)),12),0)</f>
        <v>0</v>
      </c>
      <c r="BN437" s="229">
        <f>IF(AND(BN$7&lt;=$B437+$D$4,BN$9&gt;=$D437),$E437*HLOOKUP(BN$7-$B437+1,INPUTS!$D$63:$X$64,2,FALSE)/IF(BN$7=$B437,(13-MONTH($D437)),12),0)</f>
        <v>0</v>
      </c>
      <c r="BO437" s="229">
        <f>IF(AND(BO$7&lt;=$B437+$D$4,BO$9&gt;=$D437),$E437*HLOOKUP(BO$7-$B437+1,INPUTS!$D$63:$X$64,2,FALSE)/IF(BO$7=$B437,(13-MONTH($D437)),12),0)</f>
        <v>0</v>
      </c>
      <c r="BP437" s="229">
        <f>IF(AND(BP$7&lt;=$B437+$D$4,BP$9&gt;=$D437),$E437*HLOOKUP(BP$7-$B437+1,INPUTS!$D$63:$X$64,2,FALSE)/IF(BP$7=$B437,(13-MONTH($D437)),12),0)</f>
        <v>0</v>
      </c>
      <c r="BQ437" s="229">
        <f>IF(AND(BQ$7&lt;=$B437+$D$4,BQ$9&gt;=$D437),$E437*HLOOKUP(BQ$7-$B437+1,INPUTS!$D$63:$X$64,2,FALSE)/IF(BQ$7=$B437,(13-MONTH($D437)),12),0)</f>
        <v>0</v>
      </c>
      <c r="BR437" s="229">
        <f>IF(AND(BR$7&lt;=$B437+$D$4,BR$9&gt;=$D437),$E437*HLOOKUP(BR$7-$B437+1,INPUTS!$D$63:$X$64,2,FALSE)/IF(BR$7=$B437,(13-MONTH($D437)),12),0)</f>
        <v>0</v>
      </c>
      <c r="BS437" s="229">
        <f>IF(AND(BS$7&lt;=$B437+$D$4,BS$9&gt;=$D437),$E437*HLOOKUP(BS$7-$B437+1,INPUTS!$D$63:$X$64,2,FALSE)/IF(BS$7=$B437,(13-MONTH($D437)),12),0)</f>
        <v>0</v>
      </c>
      <c r="BT437" s="229">
        <f>IF(AND(BT$7&lt;=$B437+$D$4,BT$9&gt;=$D437),$E437*HLOOKUP(BT$7-$B437+1,INPUTS!$D$63:$X$64,2,FALSE)/IF(BT$7=$B437,(13-MONTH($D437)),12),0)</f>
        <v>0</v>
      </c>
      <c r="BU437" s="229">
        <f>IF(AND(BU$7&lt;=$B437+$D$4,BU$9&gt;=$D437),$E437*HLOOKUP(BU$7-$B437+1,INPUTS!$D$63:$X$64,2,FALSE)/IF(BU$7=$B437,(13-MONTH($D437)),12),0)</f>
        <v>0</v>
      </c>
      <c r="BV437" s="229">
        <f>IF(AND(BV$7&lt;=$B437+$D$4,BV$9&gt;=$D437),$E437*HLOOKUP(BV$7-$B437+1,INPUTS!$D$63:$X$64,2,FALSE)/IF(BV$7=$B437,(13-MONTH($D437)),12),0)</f>
        <v>0</v>
      </c>
      <c r="BW437" s="229">
        <f>IF(AND(BW$7&lt;=$B437+$D$4,BW$9&gt;=$D437),$E437*HLOOKUP(BW$7-$B437+1,INPUTS!$D$63:$X$64,2,FALSE)/IF(BW$7=$B437,(13-MONTH($D437)),12),0)</f>
        <v>0</v>
      </c>
      <c r="BX437" s="229">
        <f>IF(AND(BX$7&lt;=$B437+$D$4,BX$9&gt;=$D437),$E437*HLOOKUP(BX$7-$B437+1,INPUTS!$D$63:$X$64,2,FALSE)/IF(BX$7=$B437,(13-MONTH($D437)),12),0)</f>
        <v>0</v>
      </c>
      <c r="BY437" s="229">
        <f>IF(AND(BY$7&lt;=$B437+$D$4,BY$9&gt;=$D437),$E437*HLOOKUP(BY$7-$B437+1,INPUTS!$D$63:$X$64,2,FALSE)/IF(BY$7=$B437,(13-MONTH($D437)),12),0)</f>
        <v>0</v>
      </c>
      <c r="BZ437" s="229">
        <f>IF(AND(BZ$7&lt;=$B437+$D$4,BZ$9&gt;=$D437),$E437*HLOOKUP(BZ$7-$B437+1,INPUTS!$D$63:$X$64,2,FALSE)/IF(BZ$7=$B437,(13-MONTH($D437)),12),0)</f>
        <v>0</v>
      </c>
    </row>
    <row r="438" spans="1:78" x14ac:dyDescent="0.2">
      <c r="A438" s="7" t="str">
        <f t="shared" si="368"/>
        <v>Roll-in 8</v>
      </c>
      <c r="B438" s="7">
        <f t="shared" si="364"/>
        <v>2022</v>
      </c>
      <c r="C438" s="7">
        <f t="shared" si="367"/>
        <v>47</v>
      </c>
      <c r="D438" s="165">
        <f t="shared" si="369"/>
        <v>44895</v>
      </c>
      <c r="E438" s="68">
        <f t="shared" si="366"/>
        <v>0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0</v>
      </c>
      <c r="BB438" s="229">
        <f>IF(AND(BB$7&lt;=$B438+$D$4,BB$9&gt;=$D438),$E438*HLOOKUP(BB$7-$B438+1,INPUTS!$D$63:$X$64,2,FALSE)/IF(BB$7=$B438,(13-MONTH($D438)),12),0)</f>
        <v>0</v>
      </c>
      <c r="BC438" s="229">
        <f>IF(AND(BC$7&lt;=$B438+$D$4,BC$9&gt;=$D438),$E438*HLOOKUP(BC$7-$B438+1,INPUTS!$D$63:$X$64,2,FALSE)/IF(BC$7=$B438,(13-MONTH($D438)),12),0)</f>
        <v>0</v>
      </c>
      <c r="BD438" s="229">
        <f>IF(AND(BD$7&lt;=$B438+$D$4,BD$9&gt;=$D438),$E438*HLOOKUP(BD$7-$B438+1,INPUTS!$D$63:$X$64,2,FALSE)/IF(BD$7=$B438,(13-MONTH($D438)),12),0)</f>
        <v>0</v>
      </c>
      <c r="BE438" s="229">
        <f>IF(AND(BE$7&lt;=$B438+$D$4,BE$9&gt;=$D438),$E438*HLOOKUP(BE$7-$B438+1,INPUTS!$D$63:$X$64,2,FALSE)/IF(BE$7=$B438,(13-MONTH($D438)),12),0)</f>
        <v>0</v>
      </c>
      <c r="BF438" s="229">
        <f>IF(AND(BF$7&lt;=$B438+$D$4,BF$9&gt;=$D438),$E438*HLOOKUP(BF$7-$B438+1,INPUTS!$D$63:$X$64,2,FALSE)/IF(BF$7=$B438,(13-MONTH($D438)),12),0)</f>
        <v>0</v>
      </c>
      <c r="BG438" s="229">
        <f>IF(AND(BG$7&lt;=$B438+$D$4,BG$9&gt;=$D438),$E438*HLOOKUP(BG$7-$B438+1,INPUTS!$D$63:$X$64,2,FALSE)/IF(BG$7=$B438,(13-MONTH($D438)),12),0)</f>
        <v>0</v>
      </c>
      <c r="BH438" s="229">
        <f>IF(AND(BH$7&lt;=$B438+$D$4,BH$9&gt;=$D438),$E438*HLOOKUP(BH$7-$B438+1,INPUTS!$D$63:$X$64,2,FALSE)/IF(BH$7=$B438,(13-MONTH($D438)),12),0)</f>
        <v>0</v>
      </c>
      <c r="BI438" s="229">
        <f>IF(AND(BI$7&lt;=$B438+$D$4,BI$9&gt;=$D438),$E438*HLOOKUP(BI$7-$B438+1,INPUTS!$D$63:$X$64,2,FALSE)/IF(BI$7=$B438,(13-MONTH($D438)),12),0)</f>
        <v>0</v>
      </c>
      <c r="BJ438" s="229">
        <f>IF(AND(BJ$7&lt;=$B438+$D$4,BJ$9&gt;=$D438),$E438*HLOOKUP(BJ$7-$B438+1,INPUTS!$D$63:$X$64,2,FALSE)/IF(BJ$7=$B438,(13-MONTH($D438)),12),0)</f>
        <v>0</v>
      </c>
      <c r="BK438" s="229">
        <f>IF(AND(BK$7&lt;=$B438+$D$4,BK$9&gt;=$D438),$E438*HLOOKUP(BK$7-$B438+1,INPUTS!$D$63:$X$64,2,FALSE)/IF(BK$7=$B438,(13-MONTH($D438)),12),0)</f>
        <v>0</v>
      </c>
      <c r="BL438" s="229">
        <f>IF(AND(BL$7&lt;=$B438+$D$4,BL$9&gt;=$D438),$E438*HLOOKUP(BL$7-$B438+1,INPUTS!$D$63:$X$64,2,FALSE)/IF(BL$7=$B438,(13-MONTH($D438)),12),0)</f>
        <v>0</v>
      </c>
      <c r="BM438" s="229">
        <f>IF(AND(BM$7&lt;=$B438+$D$4,BM$9&gt;=$D438),$E438*HLOOKUP(BM$7-$B438+1,INPUTS!$D$63:$X$64,2,FALSE)/IF(BM$7=$B438,(13-MONTH($D438)),12),0)</f>
        <v>0</v>
      </c>
      <c r="BN438" s="229">
        <f>IF(AND(BN$7&lt;=$B438+$D$4,BN$9&gt;=$D438),$E438*HLOOKUP(BN$7-$B438+1,INPUTS!$D$63:$X$64,2,FALSE)/IF(BN$7=$B438,(13-MONTH($D438)),12),0)</f>
        <v>0</v>
      </c>
      <c r="BO438" s="229">
        <f>IF(AND(BO$7&lt;=$B438+$D$4,BO$9&gt;=$D438),$E438*HLOOKUP(BO$7-$B438+1,INPUTS!$D$63:$X$64,2,FALSE)/IF(BO$7=$B438,(13-MONTH($D438)),12),0)</f>
        <v>0</v>
      </c>
      <c r="BP438" s="229">
        <f>IF(AND(BP$7&lt;=$B438+$D$4,BP$9&gt;=$D438),$E438*HLOOKUP(BP$7-$B438+1,INPUTS!$D$63:$X$64,2,FALSE)/IF(BP$7=$B438,(13-MONTH($D438)),12),0)</f>
        <v>0</v>
      </c>
      <c r="BQ438" s="229">
        <f>IF(AND(BQ$7&lt;=$B438+$D$4,BQ$9&gt;=$D438),$E438*HLOOKUP(BQ$7-$B438+1,INPUTS!$D$63:$X$64,2,FALSE)/IF(BQ$7=$B438,(13-MONTH($D438)),12),0)</f>
        <v>0</v>
      </c>
      <c r="BR438" s="229">
        <f>IF(AND(BR$7&lt;=$B438+$D$4,BR$9&gt;=$D438),$E438*HLOOKUP(BR$7-$B438+1,INPUTS!$D$63:$X$64,2,FALSE)/IF(BR$7=$B438,(13-MONTH($D438)),12),0)</f>
        <v>0</v>
      </c>
      <c r="BS438" s="229">
        <f>IF(AND(BS$7&lt;=$B438+$D$4,BS$9&gt;=$D438),$E438*HLOOKUP(BS$7-$B438+1,INPUTS!$D$63:$X$64,2,FALSE)/IF(BS$7=$B438,(13-MONTH($D438)),12),0)</f>
        <v>0</v>
      </c>
      <c r="BT438" s="229">
        <f>IF(AND(BT$7&lt;=$B438+$D$4,BT$9&gt;=$D438),$E438*HLOOKUP(BT$7-$B438+1,INPUTS!$D$63:$X$64,2,FALSE)/IF(BT$7=$B438,(13-MONTH($D438)),12),0)</f>
        <v>0</v>
      </c>
      <c r="BU438" s="229">
        <f>IF(AND(BU$7&lt;=$B438+$D$4,BU$9&gt;=$D438),$E438*HLOOKUP(BU$7-$B438+1,INPUTS!$D$63:$X$64,2,FALSE)/IF(BU$7=$B438,(13-MONTH($D438)),12),0)</f>
        <v>0</v>
      </c>
      <c r="BV438" s="229">
        <f>IF(AND(BV$7&lt;=$B438+$D$4,BV$9&gt;=$D438),$E438*HLOOKUP(BV$7-$B438+1,INPUTS!$D$63:$X$64,2,FALSE)/IF(BV$7=$B438,(13-MONTH($D438)),12),0)</f>
        <v>0</v>
      </c>
      <c r="BW438" s="229">
        <f>IF(AND(BW$7&lt;=$B438+$D$4,BW$9&gt;=$D438),$E438*HLOOKUP(BW$7-$B438+1,INPUTS!$D$63:$X$64,2,FALSE)/IF(BW$7=$B438,(13-MONTH($D438)),12),0)</f>
        <v>0</v>
      </c>
      <c r="BX438" s="229">
        <f>IF(AND(BX$7&lt;=$B438+$D$4,BX$9&gt;=$D438),$E438*HLOOKUP(BX$7-$B438+1,INPUTS!$D$63:$X$64,2,FALSE)/IF(BX$7=$B438,(13-MONTH($D438)),12),0)</f>
        <v>0</v>
      </c>
      <c r="BY438" s="229">
        <f>IF(AND(BY$7&lt;=$B438+$D$4,BY$9&gt;=$D438),$E438*HLOOKUP(BY$7-$B438+1,INPUTS!$D$63:$X$64,2,FALSE)/IF(BY$7=$B438,(13-MONTH($D438)),12),0)</f>
        <v>0</v>
      </c>
      <c r="BZ438" s="229">
        <f>IF(AND(BZ$7&lt;=$B438+$D$4,BZ$9&gt;=$D438),$E438*HLOOKUP(BZ$7-$B438+1,INPUTS!$D$63:$X$64,2,FALSE)/IF(BZ$7=$B438,(13-MONTH($D438)),12),0)</f>
        <v>0</v>
      </c>
    </row>
    <row r="439" spans="1:78" x14ac:dyDescent="0.2">
      <c r="A439" s="7" t="str">
        <f t="shared" si="368"/>
        <v>Roll-in 8</v>
      </c>
      <c r="B439" s="7">
        <f t="shared" si="364"/>
        <v>2022</v>
      </c>
      <c r="C439" s="7">
        <f t="shared" si="367"/>
        <v>48</v>
      </c>
      <c r="D439" s="165">
        <f t="shared" si="369"/>
        <v>44926</v>
      </c>
      <c r="E439" s="68">
        <f t="shared" si="366"/>
        <v>0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0</v>
      </c>
      <c r="BC439" s="229">
        <f>IF(AND(BC$7&lt;=$B439+$D$4,BC$9&gt;=$D439),$E439*HLOOKUP(BC$7-$B439+1,INPUTS!$D$63:$X$64,2,FALSE)/IF(BC$7=$B439,(13-MONTH($D439)),12),0)</f>
        <v>0</v>
      </c>
      <c r="BD439" s="229">
        <f>IF(AND(BD$7&lt;=$B439+$D$4,BD$9&gt;=$D439),$E439*HLOOKUP(BD$7-$B439+1,INPUTS!$D$63:$X$64,2,FALSE)/IF(BD$7=$B439,(13-MONTH($D439)),12),0)</f>
        <v>0</v>
      </c>
      <c r="BE439" s="229">
        <f>IF(AND(BE$7&lt;=$B439+$D$4,BE$9&gt;=$D439),$E439*HLOOKUP(BE$7-$B439+1,INPUTS!$D$63:$X$64,2,FALSE)/IF(BE$7=$B439,(13-MONTH($D439)),12),0)</f>
        <v>0</v>
      </c>
      <c r="BF439" s="229">
        <f>IF(AND(BF$7&lt;=$B439+$D$4,BF$9&gt;=$D439),$E439*HLOOKUP(BF$7-$B439+1,INPUTS!$D$63:$X$64,2,FALSE)/IF(BF$7=$B439,(13-MONTH($D439)),12),0)</f>
        <v>0</v>
      </c>
      <c r="BG439" s="229">
        <f>IF(AND(BG$7&lt;=$B439+$D$4,BG$9&gt;=$D439),$E439*HLOOKUP(BG$7-$B439+1,INPUTS!$D$63:$X$64,2,FALSE)/IF(BG$7=$B439,(13-MONTH($D439)),12),0)</f>
        <v>0</v>
      </c>
      <c r="BH439" s="229">
        <f>IF(AND(BH$7&lt;=$B439+$D$4,BH$9&gt;=$D439),$E439*HLOOKUP(BH$7-$B439+1,INPUTS!$D$63:$X$64,2,FALSE)/IF(BH$7=$B439,(13-MONTH($D439)),12),0)</f>
        <v>0</v>
      </c>
      <c r="BI439" s="229">
        <f>IF(AND(BI$7&lt;=$B439+$D$4,BI$9&gt;=$D439),$E439*HLOOKUP(BI$7-$B439+1,INPUTS!$D$63:$X$64,2,FALSE)/IF(BI$7=$B439,(13-MONTH($D439)),12),0)</f>
        <v>0</v>
      </c>
      <c r="BJ439" s="229">
        <f>IF(AND(BJ$7&lt;=$B439+$D$4,BJ$9&gt;=$D439),$E439*HLOOKUP(BJ$7-$B439+1,INPUTS!$D$63:$X$64,2,FALSE)/IF(BJ$7=$B439,(13-MONTH($D439)),12),0)</f>
        <v>0</v>
      </c>
      <c r="BK439" s="229">
        <f>IF(AND(BK$7&lt;=$B439+$D$4,BK$9&gt;=$D439),$E439*HLOOKUP(BK$7-$B439+1,INPUTS!$D$63:$X$64,2,FALSE)/IF(BK$7=$B439,(13-MONTH($D439)),12),0)</f>
        <v>0</v>
      </c>
      <c r="BL439" s="229">
        <f>IF(AND(BL$7&lt;=$B439+$D$4,BL$9&gt;=$D439),$E439*HLOOKUP(BL$7-$B439+1,INPUTS!$D$63:$X$64,2,FALSE)/IF(BL$7=$B439,(13-MONTH($D439)),12),0)</f>
        <v>0</v>
      </c>
      <c r="BM439" s="229">
        <f>IF(AND(BM$7&lt;=$B439+$D$4,BM$9&gt;=$D439),$E439*HLOOKUP(BM$7-$B439+1,INPUTS!$D$63:$X$64,2,FALSE)/IF(BM$7=$B439,(13-MONTH($D439)),12),0)</f>
        <v>0</v>
      </c>
      <c r="BN439" s="229">
        <f>IF(AND(BN$7&lt;=$B439+$D$4,BN$9&gt;=$D439),$E439*HLOOKUP(BN$7-$B439+1,INPUTS!$D$63:$X$64,2,FALSE)/IF(BN$7=$B439,(13-MONTH($D439)),12),0)</f>
        <v>0</v>
      </c>
      <c r="BO439" s="229">
        <f>IF(AND(BO$7&lt;=$B439+$D$4,BO$9&gt;=$D439),$E439*HLOOKUP(BO$7-$B439+1,INPUTS!$D$63:$X$64,2,FALSE)/IF(BO$7=$B439,(13-MONTH($D439)),12),0)</f>
        <v>0</v>
      </c>
      <c r="BP439" s="229">
        <f>IF(AND(BP$7&lt;=$B439+$D$4,BP$9&gt;=$D439),$E439*HLOOKUP(BP$7-$B439+1,INPUTS!$D$63:$X$64,2,FALSE)/IF(BP$7=$B439,(13-MONTH($D439)),12),0)</f>
        <v>0</v>
      </c>
      <c r="BQ439" s="229">
        <f>IF(AND(BQ$7&lt;=$B439+$D$4,BQ$9&gt;=$D439),$E439*HLOOKUP(BQ$7-$B439+1,INPUTS!$D$63:$X$64,2,FALSE)/IF(BQ$7=$B439,(13-MONTH($D439)),12),0)</f>
        <v>0</v>
      </c>
      <c r="BR439" s="229">
        <f>IF(AND(BR$7&lt;=$B439+$D$4,BR$9&gt;=$D439),$E439*HLOOKUP(BR$7-$B439+1,INPUTS!$D$63:$X$64,2,FALSE)/IF(BR$7=$B439,(13-MONTH($D439)),12),0)</f>
        <v>0</v>
      </c>
      <c r="BS439" s="229">
        <f>IF(AND(BS$7&lt;=$B439+$D$4,BS$9&gt;=$D439),$E439*HLOOKUP(BS$7-$B439+1,INPUTS!$D$63:$X$64,2,FALSE)/IF(BS$7=$B439,(13-MONTH($D439)),12),0)</f>
        <v>0</v>
      </c>
      <c r="BT439" s="229">
        <f>IF(AND(BT$7&lt;=$B439+$D$4,BT$9&gt;=$D439),$E439*HLOOKUP(BT$7-$B439+1,INPUTS!$D$63:$X$64,2,FALSE)/IF(BT$7=$B439,(13-MONTH($D439)),12),0)</f>
        <v>0</v>
      </c>
      <c r="BU439" s="229">
        <f>IF(AND(BU$7&lt;=$B439+$D$4,BU$9&gt;=$D439),$E439*HLOOKUP(BU$7-$B439+1,INPUTS!$D$63:$X$64,2,FALSE)/IF(BU$7=$B439,(13-MONTH($D439)),12),0)</f>
        <v>0</v>
      </c>
      <c r="BV439" s="229">
        <f>IF(AND(BV$7&lt;=$B439+$D$4,BV$9&gt;=$D439),$E439*HLOOKUP(BV$7-$B439+1,INPUTS!$D$63:$X$64,2,FALSE)/IF(BV$7=$B439,(13-MONTH($D439)),12),0)</f>
        <v>0</v>
      </c>
      <c r="BW439" s="229">
        <f>IF(AND(BW$7&lt;=$B439+$D$4,BW$9&gt;=$D439),$E439*HLOOKUP(BW$7-$B439+1,INPUTS!$D$63:$X$64,2,FALSE)/IF(BW$7=$B439,(13-MONTH($D439)),12),0)</f>
        <v>0</v>
      </c>
      <c r="BX439" s="229">
        <f>IF(AND(BX$7&lt;=$B439+$D$4,BX$9&gt;=$D439),$E439*HLOOKUP(BX$7-$B439+1,INPUTS!$D$63:$X$64,2,FALSE)/IF(BX$7=$B439,(13-MONTH($D439)),12),0)</f>
        <v>0</v>
      </c>
      <c r="BY439" s="229">
        <f>IF(AND(BY$7&lt;=$B439+$D$4,BY$9&gt;=$D439),$E439*HLOOKUP(BY$7-$B439+1,INPUTS!$D$63:$X$64,2,FALSE)/IF(BY$7=$B439,(13-MONTH($D439)),12),0)</f>
        <v>0</v>
      </c>
      <c r="BZ439" s="229">
        <f>IF(AND(BZ$7&lt;=$B439+$D$4,BZ$9&gt;=$D439),$E439*HLOOKUP(BZ$7-$B439+1,INPUTS!$D$63:$X$64,2,FALSE)/IF(BZ$7=$B439,(13-MONTH($D439)),12),0)</f>
        <v>0</v>
      </c>
    </row>
    <row r="440" spans="1:78" x14ac:dyDescent="0.2">
      <c r="A440" s="7" t="str">
        <f t="shared" si="368"/>
        <v>Roll-in 8</v>
      </c>
      <c r="B440" s="7">
        <f t="shared" si="364"/>
        <v>2023</v>
      </c>
      <c r="C440" s="7">
        <f t="shared" si="367"/>
        <v>49</v>
      </c>
      <c r="D440" s="165">
        <f t="shared" si="369"/>
        <v>44957</v>
      </c>
      <c r="E440" s="68">
        <f t="shared" si="366"/>
        <v>0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0</v>
      </c>
      <c r="BD440" s="229">
        <f>IF(AND(BD$7&lt;=$B440+$D$4,BD$9&gt;=$D440),$E440*HLOOKUP(BD$7-$B440+1,INPUTS!$D$63:$X$64,2,FALSE)/IF(BD$7=$B440,(13-MONTH($D440)),12),0)</f>
        <v>0</v>
      </c>
      <c r="BE440" s="229">
        <f>IF(AND(BE$7&lt;=$B440+$D$4,BE$9&gt;=$D440),$E440*HLOOKUP(BE$7-$B440+1,INPUTS!$D$63:$X$64,2,FALSE)/IF(BE$7=$B440,(13-MONTH($D440)),12),0)</f>
        <v>0</v>
      </c>
      <c r="BF440" s="229">
        <f>IF(AND(BF$7&lt;=$B440+$D$4,BF$9&gt;=$D440),$E440*HLOOKUP(BF$7-$B440+1,INPUTS!$D$63:$X$64,2,FALSE)/IF(BF$7=$B440,(13-MONTH($D440)),12),0)</f>
        <v>0</v>
      </c>
      <c r="BG440" s="229">
        <f>IF(AND(BG$7&lt;=$B440+$D$4,BG$9&gt;=$D440),$E440*HLOOKUP(BG$7-$B440+1,INPUTS!$D$63:$X$64,2,FALSE)/IF(BG$7=$B440,(13-MONTH($D440)),12),0)</f>
        <v>0</v>
      </c>
      <c r="BH440" s="229">
        <f>IF(AND(BH$7&lt;=$B440+$D$4,BH$9&gt;=$D440),$E440*HLOOKUP(BH$7-$B440+1,INPUTS!$D$63:$X$64,2,FALSE)/IF(BH$7=$B440,(13-MONTH($D440)),12),0)</f>
        <v>0</v>
      </c>
      <c r="BI440" s="229">
        <f>IF(AND(BI$7&lt;=$B440+$D$4,BI$9&gt;=$D440),$E440*HLOOKUP(BI$7-$B440+1,INPUTS!$D$63:$X$64,2,FALSE)/IF(BI$7=$B440,(13-MONTH($D440)),12),0)</f>
        <v>0</v>
      </c>
      <c r="BJ440" s="229">
        <f>IF(AND(BJ$7&lt;=$B440+$D$4,BJ$9&gt;=$D440),$E440*HLOOKUP(BJ$7-$B440+1,INPUTS!$D$63:$X$64,2,FALSE)/IF(BJ$7=$B440,(13-MONTH($D440)),12),0)</f>
        <v>0</v>
      </c>
      <c r="BK440" s="229">
        <f>IF(AND(BK$7&lt;=$B440+$D$4,BK$9&gt;=$D440),$E440*HLOOKUP(BK$7-$B440+1,INPUTS!$D$63:$X$64,2,FALSE)/IF(BK$7=$B440,(13-MONTH($D440)),12),0)</f>
        <v>0</v>
      </c>
      <c r="BL440" s="229">
        <f>IF(AND(BL$7&lt;=$B440+$D$4,BL$9&gt;=$D440),$E440*HLOOKUP(BL$7-$B440+1,INPUTS!$D$63:$X$64,2,FALSE)/IF(BL$7=$B440,(13-MONTH($D440)),12),0)</f>
        <v>0</v>
      </c>
      <c r="BM440" s="229">
        <f>IF(AND(BM$7&lt;=$B440+$D$4,BM$9&gt;=$D440),$E440*HLOOKUP(BM$7-$B440+1,INPUTS!$D$63:$X$64,2,FALSE)/IF(BM$7=$B440,(13-MONTH($D440)),12),0)</f>
        <v>0</v>
      </c>
      <c r="BN440" s="229">
        <f>IF(AND(BN$7&lt;=$B440+$D$4,BN$9&gt;=$D440),$E440*HLOOKUP(BN$7-$B440+1,INPUTS!$D$63:$X$64,2,FALSE)/IF(BN$7=$B440,(13-MONTH($D440)),12),0)</f>
        <v>0</v>
      </c>
      <c r="BO440" s="229">
        <f>IF(AND(BO$7&lt;=$B440+$D$4,BO$9&gt;=$D440),$E440*HLOOKUP(BO$7-$B440+1,INPUTS!$D$63:$X$64,2,FALSE)/IF(BO$7=$B440,(13-MONTH($D440)),12),0)</f>
        <v>0</v>
      </c>
      <c r="BP440" s="229">
        <f>IF(AND(BP$7&lt;=$B440+$D$4,BP$9&gt;=$D440),$E440*HLOOKUP(BP$7-$B440+1,INPUTS!$D$63:$X$64,2,FALSE)/IF(BP$7=$B440,(13-MONTH($D440)),12),0)</f>
        <v>0</v>
      </c>
      <c r="BQ440" s="229">
        <f>IF(AND(BQ$7&lt;=$B440+$D$4,BQ$9&gt;=$D440),$E440*HLOOKUP(BQ$7-$B440+1,INPUTS!$D$63:$X$64,2,FALSE)/IF(BQ$7=$B440,(13-MONTH($D440)),12),0)</f>
        <v>0</v>
      </c>
      <c r="BR440" s="229">
        <f>IF(AND(BR$7&lt;=$B440+$D$4,BR$9&gt;=$D440),$E440*HLOOKUP(BR$7-$B440+1,INPUTS!$D$63:$X$64,2,FALSE)/IF(BR$7=$B440,(13-MONTH($D440)),12),0)</f>
        <v>0</v>
      </c>
      <c r="BS440" s="229">
        <f>IF(AND(BS$7&lt;=$B440+$D$4,BS$9&gt;=$D440),$E440*HLOOKUP(BS$7-$B440+1,INPUTS!$D$63:$X$64,2,FALSE)/IF(BS$7=$B440,(13-MONTH($D440)),12),0)</f>
        <v>0</v>
      </c>
      <c r="BT440" s="229">
        <f>IF(AND(BT$7&lt;=$B440+$D$4,BT$9&gt;=$D440),$E440*HLOOKUP(BT$7-$B440+1,INPUTS!$D$63:$X$64,2,FALSE)/IF(BT$7=$B440,(13-MONTH($D440)),12),0)</f>
        <v>0</v>
      </c>
      <c r="BU440" s="229">
        <f>IF(AND(BU$7&lt;=$B440+$D$4,BU$9&gt;=$D440),$E440*HLOOKUP(BU$7-$B440+1,INPUTS!$D$63:$X$64,2,FALSE)/IF(BU$7=$B440,(13-MONTH($D440)),12),0)</f>
        <v>0</v>
      </c>
      <c r="BV440" s="229">
        <f>IF(AND(BV$7&lt;=$B440+$D$4,BV$9&gt;=$D440),$E440*HLOOKUP(BV$7-$B440+1,INPUTS!$D$63:$X$64,2,FALSE)/IF(BV$7=$B440,(13-MONTH($D440)),12),0)</f>
        <v>0</v>
      </c>
      <c r="BW440" s="229">
        <f>IF(AND(BW$7&lt;=$B440+$D$4,BW$9&gt;=$D440),$E440*HLOOKUP(BW$7-$B440+1,INPUTS!$D$63:$X$64,2,FALSE)/IF(BW$7=$B440,(13-MONTH($D440)),12),0)</f>
        <v>0</v>
      </c>
      <c r="BX440" s="229">
        <f>IF(AND(BX$7&lt;=$B440+$D$4,BX$9&gt;=$D440),$E440*HLOOKUP(BX$7-$B440+1,INPUTS!$D$63:$X$64,2,FALSE)/IF(BX$7=$B440,(13-MONTH($D440)),12),0)</f>
        <v>0</v>
      </c>
      <c r="BY440" s="229">
        <f>IF(AND(BY$7&lt;=$B440+$D$4,BY$9&gt;=$D440),$E440*HLOOKUP(BY$7-$B440+1,INPUTS!$D$63:$X$64,2,FALSE)/IF(BY$7=$B440,(13-MONTH($D440)),12),0)</f>
        <v>0</v>
      </c>
      <c r="BZ440" s="229">
        <f>IF(AND(BZ$7&lt;=$B440+$D$4,BZ$9&gt;=$D440),$E440*HLOOKUP(BZ$7-$B440+1,INPUTS!$D$63:$X$64,2,FALSE)/IF(BZ$7=$B440,(13-MONTH($D440)),12),0)</f>
        <v>0</v>
      </c>
    </row>
    <row r="441" spans="1:78" x14ac:dyDescent="0.2">
      <c r="A441" s="7" t="str">
        <f t="shared" si="368"/>
        <v>Roll-in 8</v>
      </c>
      <c r="B441" s="7">
        <f t="shared" si="364"/>
        <v>2023</v>
      </c>
      <c r="C441" s="7">
        <f t="shared" si="367"/>
        <v>50</v>
      </c>
      <c r="D441" s="165">
        <f t="shared" si="369"/>
        <v>44985</v>
      </c>
      <c r="E441" s="68">
        <f t="shared" si="366"/>
        <v>0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0</v>
      </c>
      <c r="BE441" s="229">
        <f>IF(AND(BE$7&lt;=$B441+$D$4,BE$9&gt;=$D441),$E441*HLOOKUP(BE$7-$B441+1,INPUTS!$D$63:$X$64,2,FALSE)/IF(BE$7=$B441,(13-MONTH($D441)),12),0)</f>
        <v>0</v>
      </c>
      <c r="BF441" s="229">
        <f>IF(AND(BF$7&lt;=$B441+$D$4,BF$9&gt;=$D441),$E441*HLOOKUP(BF$7-$B441+1,INPUTS!$D$63:$X$64,2,FALSE)/IF(BF$7=$B441,(13-MONTH($D441)),12),0)</f>
        <v>0</v>
      </c>
      <c r="BG441" s="229">
        <f>IF(AND(BG$7&lt;=$B441+$D$4,BG$9&gt;=$D441),$E441*HLOOKUP(BG$7-$B441+1,INPUTS!$D$63:$X$64,2,FALSE)/IF(BG$7=$B441,(13-MONTH($D441)),12),0)</f>
        <v>0</v>
      </c>
      <c r="BH441" s="229">
        <f>IF(AND(BH$7&lt;=$B441+$D$4,BH$9&gt;=$D441),$E441*HLOOKUP(BH$7-$B441+1,INPUTS!$D$63:$X$64,2,FALSE)/IF(BH$7=$B441,(13-MONTH($D441)),12),0)</f>
        <v>0</v>
      </c>
      <c r="BI441" s="229">
        <f>IF(AND(BI$7&lt;=$B441+$D$4,BI$9&gt;=$D441),$E441*HLOOKUP(BI$7-$B441+1,INPUTS!$D$63:$X$64,2,FALSE)/IF(BI$7=$B441,(13-MONTH($D441)),12),0)</f>
        <v>0</v>
      </c>
      <c r="BJ441" s="229">
        <f>IF(AND(BJ$7&lt;=$B441+$D$4,BJ$9&gt;=$D441),$E441*HLOOKUP(BJ$7-$B441+1,INPUTS!$D$63:$X$64,2,FALSE)/IF(BJ$7=$B441,(13-MONTH($D441)),12),0)</f>
        <v>0</v>
      </c>
      <c r="BK441" s="229">
        <f>IF(AND(BK$7&lt;=$B441+$D$4,BK$9&gt;=$D441),$E441*HLOOKUP(BK$7-$B441+1,INPUTS!$D$63:$X$64,2,FALSE)/IF(BK$7=$B441,(13-MONTH($D441)),12),0)</f>
        <v>0</v>
      </c>
      <c r="BL441" s="229">
        <f>IF(AND(BL$7&lt;=$B441+$D$4,BL$9&gt;=$D441),$E441*HLOOKUP(BL$7-$B441+1,INPUTS!$D$63:$X$64,2,FALSE)/IF(BL$7=$B441,(13-MONTH($D441)),12),0)</f>
        <v>0</v>
      </c>
      <c r="BM441" s="229">
        <f>IF(AND(BM$7&lt;=$B441+$D$4,BM$9&gt;=$D441),$E441*HLOOKUP(BM$7-$B441+1,INPUTS!$D$63:$X$64,2,FALSE)/IF(BM$7=$B441,(13-MONTH($D441)),12),0)</f>
        <v>0</v>
      </c>
      <c r="BN441" s="229">
        <f>IF(AND(BN$7&lt;=$B441+$D$4,BN$9&gt;=$D441),$E441*HLOOKUP(BN$7-$B441+1,INPUTS!$D$63:$X$64,2,FALSE)/IF(BN$7=$B441,(13-MONTH($D441)),12),0)</f>
        <v>0</v>
      </c>
      <c r="BO441" s="229">
        <f>IF(AND(BO$7&lt;=$B441+$D$4,BO$9&gt;=$D441),$E441*HLOOKUP(BO$7-$B441+1,INPUTS!$D$63:$X$64,2,FALSE)/IF(BO$7=$B441,(13-MONTH($D441)),12),0)</f>
        <v>0</v>
      </c>
      <c r="BP441" s="229">
        <f>IF(AND(BP$7&lt;=$B441+$D$4,BP$9&gt;=$D441),$E441*HLOOKUP(BP$7-$B441+1,INPUTS!$D$63:$X$64,2,FALSE)/IF(BP$7=$B441,(13-MONTH($D441)),12),0)</f>
        <v>0</v>
      </c>
      <c r="BQ441" s="229">
        <f>IF(AND(BQ$7&lt;=$B441+$D$4,BQ$9&gt;=$D441),$E441*HLOOKUP(BQ$7-$B441+1,INPUTS!$D$63:$X$64,2,FALSE)/IF(BQ$7=$B441,(13-MONTH($D441)),12),0)</f>
        <v>0</v>
      </c>
      <c r="BR441" s="229">
        <f>IF(AND(BR$7&lt;=$B441+$D$4,BR$9&gt;=$D441),$E441*HLOOKUP(BR$7-$B441+1,INPUTS!$D$63:$X$64,2,FALSE)/IF(BR$7=$B441,(13-MONTH($D441)),12),0)</f>
        <v>0</v>
      </c>
      <c r="BS441" s="229">
        <f>IF(AND(BS$7&lt;=$B441+$D$4,BS$9&gt;=$D441),$E441*HLOOKUP(BS$7-$B441+1,INPUTS!$D$63:$X$64,2,FALSE)/IF(BS$7=$B441,(13-MONTH($D441)),12),0)</f>
        <v>0</v>
      </c>
      <c r="BT441" s="229">
        <f>IF(AND(BT$7&lt;=$B441+$D$4,BT$9&gt;=$D441),$E441*HLOOKUP(BT$7-$B441+1,INPUTS!$D$63:$X$64,2,FALSE)/IF(BT$7=$B441,(13-MONTH($D441)),12),0)</f>
        <v>0</v>
      </c>
      <c r="BU441" s="229">
        <f>IF(AND(BU$7&lt;=$B441+$D$4,BU$9&gt;=$D441),$E441*HLOOKUP(BU$7-$B441+1,INPUTS!$D$63:$X$64,2,FALSE)/IF(BU$7=$B441,(13-MONTH($D441)),12),0)</f>
        <v>0</v>
      </c>
      <c r="BV441" s="229">
        <f>IF(AND(BV$7&lt;=$B441+$D$4,BV$9&gt;=$D441),$E441*HLOOKUP(BV$7-$B441+1,INPUTS!$D$63:$X$64,2,FALSE)/IF(BV$7=$B441,(13-MONTH($D441)),12),0)</f>
        <v>0</v>
      </c>
      <c r="BW441" s="229">
        <f>IF(AND(BW$7&lt;=$B441+$D$4,BW$9&gt;=$D441),$E441*HLOOKUP(BW$7-$B441+1,INPUTS!$D$63:$X$64,2,FALSE)/IF(BW$7=$B441,(13-MONTH($D441)),12),0)</f>
        <v>0</v>
      </c>
      <c r="BX441" s="229">
        <f>IF(AND(BX$7&lt;=$B441+$D$4,BX$9&gt;=$D441),$E441*HLOOKUP(BX$7-$B441+1,INPUTS!$D$63:$X$64,2,FALSE)/IF(BX$7=$B441,(13-MONTH($D441)),12),0)</f>
        <v>0</v>
      </c>
      <c r="BY441" s="229">
        <f>IF(AND(BY$7&lt;=$B441+$D$4,BY$9&gt;=$D441),$E441*HLOOKUP(BY$7-$B441+1,INPUTS!$D$63:$X$64,2,FALSE)/IF(BY$7=$B441,(13-MONTH($D441)),12),0)</f>
        <v>0</v>
      </c>
      <c r="BZ441" s="229">
        <f>IF(AND(BZ$7&lt;=$B441+$D$4,BZ$9&gt;=$D441),$E441*HLOOKUP(BZ$7-$B441+1,INPUTS!$D$63:$X$64,2,FALSE)/IF(BZ$7=$B441,(13-MONTH($D441)),12),0)</f>
        <v>0</v>
      </c>
    </row>
    <row r="442" spans="1:78" x14ac:dyDescent="0.2">
      <c r="A442" s="7" t="str">
        <f t="shared" si="368"/>
        <v>Roll-in 9</v>
      </c>
      <c r="B442" s="7">
        <f t="shared" si="364"/>
        <v>2023</v>
      </c>
      <c r="C442" s="7">
        <f t="shared" si="367"/>
        <v>51</v>
      </c>
      <c r="D442" s="165">
        <f t="shared" si="369"/>
        <v>45016</v>
      </c>
      <c r="E442" s="68">
        <f t="shared" si="366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68"/>
        <v>Roll-in 9</v>
      </c>
      <c r="B443" s="7">
        <f t="shared" si="364"/>
        <v>2023</v>
      </c>
      <c r="C443" s="7">
        <f t="shared" si="367"/>
        <v>52</v>
      </c>
      <c r="D443" s="165">
        <f t="shared" si="369"/>
        <v>45046</v>
      </c>
      <c r="E443" s="68">
        <f t="shared" si="366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68"/>
        <v>Roll-in 9</v>
      </c>
      <c r="B444" s="7">
        <f t="shared" si="364"/>
        <v>2023</v>
      </c>
      <c r="C444" s="7">
        <f t="shared" si="367"/>
        <v>53</v>
      </c>
      <c r="D444" s="165">
        <f t="shared" si="369"/>
        <v>45077</v>
      </c>
      <c r="E444" s="68">
        <f t="shared" si="366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68"/>
        <v>Roll-in 9</v>
      </c>
      <c r="B445" s="7">
        <f t="shared" si="364"/>
        <v>2023</v>
      </c>
      <c r="C445" s="7">
        <f t="shared" si="367"/>
        <v>54</v>
      </c>
      <c r="D445" s="165">
        <f t="shared" si="369"/>
        <v>45107</v>
      </c>
      <c r="E445" s="68">
        <f t="shared" si="366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68"/>
        <v>Roll-in 9</v>
      </c>
      <c r="B446" s="7">
        <f t="shared" si="364"/>
        <v>2023</v>
      </c>
      <c r="C446" s="7">
        <f t="shared" si="367"/>
        <v>55</v>
      </c>
      <c r="D446" s="165">
        <f t="shared" si="369"/>
        <v>45138</v>
      </c>
      <c r="E446" s="68">
        <f t="shared" si="366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68"/>
        <v>Roll-in 9</v>
      </c>
      <c r="B447" s="7">
        <f t="shared" si="364"/>
        <v>2023</v>
      </c>
      <c r="C447" s="7">
        <f t="shared" si="367"/>
        <v>56</v>
      </c>
      <c r="D447" s="165">
        <f t="shared" si="369"/>
        <v>45169</v>
      </c>
      <c r="E447" s="68">
        <f t="shared" si="366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68"/>
        <v>Roll-in 10</v>
      </c>
      <c r="B448" s="7">
        <f t="shared" si="364"/>
        <v>2023</v>
      </c>
      <c r="C448" s="7">
        <f t="shared" si="367"/>
        <v>57</v>
      </c>
      <c r="D448" s="165">
        <f t="shared" si="369"/>
        <v>45199</v>
      </c>
      <c r="E448" s="68">
        <f t="shared" si="366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68"/>
        <v>Roll-in 10</v>
      </c>
      <c r="B449" s="7">
        <f t="shared" si="364"/>
        <v>2023</v>
      </c>
      <c r="C449" s="7">
        <f t="shared" si="367"/>
        <v>58</v>
      </c>
      <c r="D449" s="165">
        <f t="shared" si="369"/>
        <v>45230</v>
      </c>
      <c r="E449" s="68">
        <f t="shared" si="366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68"/>
        <v>Roll-in 10</v>
      </c>
      <c r="B450" s="7">
        <f t="shared" si="364"/>
        <v>2023</v>
      </c>
      <c r="C450" s="7">
        <f t="shared" si="367"/>
        <v>59</v>
      </c>
      <c r="D450" s="165">
        <f t="shared" si="369"/>
        <v>45260</v>
      </c>
      <c r="E450" s="68">
        <f t="shared" si="366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68"/>
        <v>Roll-in 10</v>
      </c>
      <c r="B451" s="7">
        <f>YEAR(D451)</f>
        <v>2023</v>
      </c>
      <c r="C451" s="7">
        <f t="shared" si="367"/>
        <v>60</v>
      </c>
      <c r="D451" s="165">
        <f t="shared" si="369"/>
        <v>45291</v>
      </c>
      <c r="E451" s="68">
        <f t="shared" si="366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0">A72</f>
        <v>Roll-in 10</v>
      </c>
      <c r="B452" s="7">
        <f t="shared" ref="B452:B463" si="371">YEAR(D452)</f>
        <v>2024</v>
      </c>
      <c r="C452" s="7">
        <f t="shared" si="367"/>
        <v>61</v>
      </c>
      <c r="D452" s="165">
        <f t="shared" ref="D452:D463" si="372">D72</f>
        <v>45322</v>
      </c>
      <c r="E452" s="68">
        <f t="shared" si="366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0"/>
        <v>Roll-in 10</v>
      </c>
      <c r="B453" s="7">
        <f t="shared" si="371"/>
        <v>2024</v>
      </c>
      <c r="C453" s="7">
        <f t="shared" si="367"/>
        <v>62</v>
      </c>
      <c r="D453" s="165">
        <f t="shared" si="372"/>
        <v>45351</v>
      </c>
      <c r="E453" s="68">
        <f t="shared" si="366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0"/>
        <v>Roll-in 10</v>
      </c>
      <c r="B454" s="7">
        <f t="shared" si="371"/>
        <v>2024</v>
      </c>
      <c r="C454" s="7">
        <f t="shared" si="367"/>
        <v>63</v>
      </c>
      <c r="D454" s="165">
        <f t="shared" si="372"/>
        <v>45382</v>
      </c>
      <c r="E454" s="68">
        <f t="shared" si="366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0"/>
        <v>Roll-in 10</v>
      </c>
      <c r="B455" s="7">
        <f t="shared" si="371"/>
        <v>2024</v>
      </c>
      <c r="C455" s="7">
        <f t="shared" si="367"/>
        <v>64</v>
      </c>
      <c r="D455" s="165">
        <f t="shared" si="372"/>
        <v>45412</v>
      </c>
      <c r="E455" s="68">
        <f t="shared" si="366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0"/>
        <v>Roll-in 10</v>
      </c>
      <c r="B456" s="7">
        <f t="shared" si="371"/>
        <v>2024</v>
      </c>
      <c r="C456" s="7">
        <f t="shared" si="367"/>
        <v>65</v>
      </c>
      <c r="D456" s="165">
        <f t="shared" si="372"/>
        <v>45443</v>
      </c>
      <c r="E456" s="68">
        <f t="shared" si="366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0"/>
        <v>Roll-in 10</v>
      </c>
      <c r="B457" s="7">
        <f t="shared" si="371"/>
        <v>2024</v>
      </c>
      <c r="C457" s="7">
        <f t="shared" si="367"/>
        <v>66</v>
      </c>
      <c r="D457" s="165">
        <f t="shared" si="372"/>
        <v>45473</v>
      </c>
      <c r="E457" s="68">
        <f t="shared" ref="E457:E462" si="373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0"/>
        <v>Roll-in 10</v>
      </c>
      <c r="B458" s="7">
        <f t="shared" si="371"/>
        <v>2024</v>
      </c>
      <c r="C458" s="7">
        <f t="shared" ref="C458:C463" si="374">C457+1</f>
        <v>67</v>
      </c>
      <c r="D458" s="165">
        <f t="shared" si="372"/>
        <v>45504</v>
      </c>
      <c r="E458" s="68">
        <f t="shared" si="373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0"/>
        <v>Roll-in 10</v>
      </c>
      <c r="B459" s="7">
        <f t="shared" si="371"/>
        <v>2024</v>
      </c>
      <c r="C459" s="7">
        <f t="shared" si="374"/>
        <v>68</v>
      </c>
      <c r="D459" s="165">
        <f t="shared" si="372"/>
        <v>45535</v>
      </c>
      <c r="E459" s="68">
        <f t="shared" si="373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0"/>
        <v>Roll-in 10</v>
      </c>
      <c r="B460" s="7">
        <f t="shared" si="371"/>
        <v>2024</v>
      </c>
      <c r="C460" s="7">
        <f t="shared" si="374"/>
        <v>69</v>
      </c>
      <c r="D460" s="165">
        <f t="shared" si="372"/>
        <v>45565</v>
      </c>
      <c r="E460" s="68">
        <f t="shared" si="373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0"/>
        <v>Roll-in 10</v>
      </c>
      <c r="B461" s="7">
        <f t="shared" si="371"/>
        <v>2024</v>
      </c>
      <c r="C461" s="7">
        <f t="shared" si="374"/>
        <v>70</v>
      </c>
      <c r="D461" s="165">
        <f t="shared" si="372"/>
        <v>45596</v>
      </c>
      <c r="E461" s="68">
        <f t="shared" si="373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0"/>
        <v>Roll-in 10</v>
      </c>
      <c r="B462" s="7">
        <f t="shared" si="371"/>
        <v>2024</v>
      </c>
      <c r="C462" s="7">
        <f t="shared" si="374"/>
        <v>71</v>
      </c>
      <c r="D462" s="165">
        <f t="shared" si="372"/>
        <v>45626</v>
      </c>
      <c r="E462" s="68">
        <f t="shared" si="373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0"/>
        <v>Roll-in 10</v>
      </c>
      <c r="B463" s="7">
        <f t="shared" si="371"/>
        <v>2024</v>
      </c>
      <c r="C463" s="7">
        <f t="shared" si="374"/>
        <v>72</v>
      </c>
      <c r="D463" s="165">
        <f t="shared" si="372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723855.78821000003</v>
      </c>
      <c r="G464" s="68">
        <f>SUM(G392:G463)</f>
        <v>4.7610236874999998</v>
      </c>
      <c r="H464" s="68">
        <f t="shared" ref="H464:BN464" si="375">SUM(H392:H463)</f>
        <v>9.8432624602272725</v>
      </c>
      <c r="I464" s="68">
        <f t="shared" si="375"/>
        <v>26.605526172727266</v>
      </c>
      <c r="J464" s="68">
        <f t="shared" si="375"/>
        <v>62.251690922727263</v>
      </c>
      <c r="K464" s="68">
        <f t="shared" si="375"/>
        <v>139.47176025085224</v>
      </c>
      <c r="L464" s="68">
        <f t="shared" si="375"/>
        <v>232.22417834013794</v>
      </c>
      <c r="M464" s="68">
        <f t="shared" si="375"/>
        <v>393.13289952763796</v>
      </c>
      <c r="N464" s="68">
        <f t="shared" si="375"/>
        <v>653.67573275263794</v>
      </c>
      <c r="O464" s="68">
        <f t="shared" si="375"/>
        <v>863.76365590888793</v>
      </c>
      <c r="P464" s="68">
        <f t="shared" si="375"/>
        <v>1189.796154283888</v>
      </c>
      <c r="Q464" s="68">
        <f t="shared" si="375"/>
        <v>1565.1355080963881</v>
      </c>
      <c r="R464" s="68">
        <f t="shared" si="375"/>
        <v>2045.2711095963878</v>
      </c>
      <c r="S464" s="68">
        <f t="shared" si="375"/>
        <v>1187.7503424909835</v>
      </c>
      <c r="T464" s="68">
        <f t="shared" si="375"/>
        <v>1228.1088235932564</v>
      </c>
      <c r="U464" s="68">
        <f t="shared" si="375"/>
        <v>1289.6212177932564</v>
      </c>
      <c r="V464" s="68">
        <f t="shared" si="375"/>
        <v>1345.3340456682563</v>
      </c>
      <c r="W464" s="68">
        <f t="shared" si="375"/>
        <v>1406.1385440432564</v>
      </c>
      <c r="X464" s="68">
        <f t="shared" si="375"/>
        <v>1505.2622784539708</v>
      </c>
      <c r="Y464" s="68">
        <f t="shared" si="375"/>
        <v>1539.8284740164706</v>
      </c>
      <c r="Z464" s="68">
        <f t="shared" si="375"/>
        <v>1673.3431972664707</v>
      </c>
      <c r="AA464" s="68">
        <f t="shared" si="375"/>
        <v>1780.3552962352205</v>
      </c>
      <c r="AB464" s="68">
        <f t="shared" si="375"/>
        <v>2198.8270479852204</v>
      </c>
      <c r="AC464" s="68">
        <f t="shared" si="375"/>
        <v>2669.7818194227202</v>
      </c>
      <c r="AD464" s="68">
        <f t="shared" si="375"/>
        <v>3496.6148036727195</v>
      </c>
      <c r="AE464" s="68">
        <f t="shared" si="375"/>
        <v>2337.7278987689583</v>
      </c>
      <c r="AF464" s="68">
        <f t="shared" si="375"/>
        <v>2407.5874497689583</v>
      </c>
      <c r="AG464" s="68">
        <f t="shared" si="375"/>
        <v>2504.4838714064581</v>
      </c>
      <c r="AH464" s="68">
        <f t="shared" si="375"/>
        <v>2604.5038040731247</v>
      </c>
      <c r="AI464" s="68">
        <f t="shared" si="375"/>
        <v>2730.7670841199997</v>
      </c>
      <c r="AJ464" s="68">
        <f t="shared" si="375"/>
        <v>2898.4903862449996</v>
      </c>
      <c r="AK464" s="68">
        <f t="shared" si="375"/>
        <v>3071.6974077449991</v>
      </c>
      <c r="AL464" s="68">
        <f t="shared" si="375"/>
        <v>3322.1325653700001</v>
      </c>
      <c r="AM464" s="68">
        <f t="shared" si="375"/>
        <v>3621.0621386512489</v>
      </c>
      <c r="AN464" s="68">
        <f t="shared" si="375"/>
        <v>4043.8548767762495</v>
      </c>
      <c r="AO464" s="68">
        <f t="shared" si="375"/>
        <v>4526.7026749637507</v>
      </c>
      <c r="AP464" s="68">
        <f t="shared" si="375"/>
        <v>4863.1901749637509</v>
      </c>
      <c r="AQ464" s="68">
        <f t="shared" si="375"/>
        <v>4009.2184714143082</v>
      </c>
      <c r="AR464" s="68">
        <f t="shared" si="375"/>
        <v>4043.2071077779447</v>
      </c>
      <c r="AS464" s="68">
        <f t="shared" si="375"/>
        <v>4043.2071077779447</v>
      </c>
      <c r="AT464" s="68">
        <f t="shared" si="375"/>
        <v>4043.2071077779447</v>
      </c>
      <c r="AU464" s="68">
        <f t="shared" si="375"/>
        <v>4043.2071077779447</v>
      </c>
      <c r="AV464" s="68">
        <f t="shared" si="375"/>
        <v>4043.2071077779447</v>
      </c>
      <c r="AW464" s="68">
        <f t="shared" si="375"/>
        <v>4043.2071077779447</v>
      </c>
      <c r="AX464" s="68">
        <f t="shared" si="375"/>
        <v>4043.2071077779447</v>
      </c>
      <c r="AY464" s="68">
        <f t="shared" si="375"/>
        <v>4043.2071077779447</v>
      </c>
      <c r="AZ464" s="68">
        <f t="shared" si="375"/>
        <v>4043.2071077779447</v>
      </c>
      <c r="BA464" s="68">
        <f t="shared" si="375"/>
        <v>4043.2071077779447</v>
      </c>
      <c r="BB464" s="68">
        <f t="shared" si="375"/>
        <v>4043.2071077779447</v>
      </c>
      <c r="BC464" s="68">
        <f t="shared" si="375"/>
        <v>3799.5266523875748</v>
      </c>
      <c r="BD464" s="68">
        <f t="shared" si="375"/>
        <v>3799.5266523875748</v>
      </c>
      <c r="BE464" s="68">
        <f t="shared" si="375"/>
        <v>3799.5266523875748</v>
      </c>
      <c r="BF464" s="68">
        <f t="shared" si="375"/>
        <v>3799.5266523875748</v>
      </c>
      <c r="BG464" s="68">
        <f t="shared" si="375"/>
        <v>3799.5266523875748</v>
      </c>
      <c r="BH464" s="68">
        <f t="shared" si="375"/>
        <v>3799.5266523875748</v>
      </c>
      <c r="BI464" s="68">
        <f t="shared" si="375"/>
        <v>3799.5266523875748</v>
      </c>
      <c r="BJ464" s="68">
        <f t="shared" si="375"/>
        <v>3799.5266523875748</v>
      </c>
      <c r="BK464" s="68">
        <f t="shared" si="375"/>
        <v>3799.5266523875748</v>
      </c>
      <c r="BL464" s="68">
        <f t="shared" si="375"/>
        <v>3799.5266523875748</v>
      </c>
      <c r="BM464" s="68">
        <f t="shared" si="375"/>
        <v>3799.5266523875748</v>
      </c>
      <c r="BN464" s="68">
        <f t="shared" si="375"/>
        <v>3799.5266523875748</v>
      </c>
      <c r="BO464" s="68">
        <f t="shared" ref="BO464" si="376">SUM(BO392:BO463)</f>
        <v>3514.7097193796426</v>
      </c>
      <c r="BP464" s="68">
        <f t="shared" ref="BP464" si="377">SUM(BP392:BP463)</f>
        <v>3514.7097193796426</v>
      </c>
      <c r="BQ464" s="68">
        <f t="shared" ref="BQ464" si="378">SUM(BQ392:BQ463)</f>
        <v>3514.7097193796426</v>
      </c>
      <c r="BR464" s="68">
        <f t="shared" ref="BR464" si="379">SUM(BR392:BR463)</f>
        <v>3514.7097193796426</v>
      </c>
      <c r="BS464" s="68">
        <f t="shared" ref="BS464" si="380">SUM(BS392:BS463)</f>
        <v>3514.7097193796426</v>
      </c>
      <c r="BT464" s="68">
        <f t="shared" ref="BT464" si="381">SUM(BT392:BT463)</f>
        <v>3514.7097193796426</v>
      </c>
      <c r="BU464" s="68">
        <f t="shared" ref="BU464" si="382">SUM(BU392:BU463)</f>
        <v>3514.7097193796426</v>
      </c>
      <c r="BV464" s="68">
        <f t="shared" ref="BV464" si="383">SUM(BV392:BV463)</f>
        <v>3514.7097193796426</v>
      </c>
      <c r="BW464" s="68">
        <f t="shared" ref="BW464" si="384">SUM(BW392:BW463)</f>
        <v>3514.7097193796426</v>
      </c>
      <c r="BX464" s="68">
        <f t="shared" ref="BX464" si="385">SUM(BX392:BX463)</f>
        <v>3514.7097193796426</v>
      </c>
      <c r="BY464" s="68">
        <f t="shared" ref="BY464" si="386">SUM(BY392:BY463)</f>
        <v>3514.7097193796426</v>
      </c>
      <c r="BZ464" s="68">
        <f t="shared" ref="BZ464" si="387">SUM(BZ392:BZ463)</f>
        <v>3514.7097193796426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88">A87</f>
        <v>Roll-in 1</v>
      </c>
      <c r="B468" s="7">
        <f t="shared" ref="B468:B526" si="389">YEAR(D468)</f>
        <v>2019</v>
      </c>
      <c r="C468" s="7">
        <f>C87</f>
        <v>1</v>
      </c>
      <c r="D468" s="165">
        <f>D87</f>
        <v>43496</v>
      </c>
      <c r="E468" s="68">
        <f>BonusDep!G6*BonusDep!H6</f>
        <v>0</v>
      </c>
      <c r="F468" s="77"/>
      <c r="G468" s="229">
        <f>IF(AND(G$7=$B468,G$9&gt;=$D468),$E468/(13-MONTH($D468)),0)</f>
        <v>0</v>
      </c>
      <c r="H468" s="229">
        <f t="shared" ref="H468:BN472" si="390">IF(AND(H$7=$B468,H$9&gt;=$D468),$E468/(13-MONTH($D468)),0)</f>
        <v>0</v>
      </c>
      <c r="I468" s="229">
        <f t="shared" si="390"/>
        <v>0</v>
      </c>
      <c r="J468" s="229">
        <f t="shared" si="390"/>
        <v>0</v>
      </c>
      <c r="K468" s="229">
        <f t="shared" si="390"/>
        <v>0</v>
      </c>
      <c r="L468" s="229">
        <f t="shared" si="390"/>
        <v>0</v>
      </c>
      <c r="M468" s="229">
        <f t="shared" si="390"/>
        <v>0</v>
      </c>
      <c r="N468" s="229">
        <f t="shared" si="390"/>
        <v>0</v>
      </c>
      <c r="O468" s="229">
        <f t="shared" si="390"/>
        <v>0</v>
      </c>
      <c r="P468" s="229">
        <f t="shared" si="390"/>
        <v>0</v>
      </c>
      <c r="Q468" s="229">
        <f t="shared" si="390"/>
        <v>0</v>
      </c>
      <c r="R468" s="229">
        <f t="shared" si="390"/>
        <v>0</v>
      </c>
      <c r="S468" s="229">
        <f t="shared" si="390"/>
        <v>0</v>
      </c>
      <c r="T468" s="229">
        <f t="shared" si="390"/>
        <v>0</v>
      </c>
      <c r="U468" s="229">
        <f t="shared" si="390"/>
        <v>0</v>
      </c>
      <c r="V468" s="229">
        <f t="shared" si="390"/>
        <v>0</v>
      </c>
      <c r="W468" s="229">
        <f t="shared" si="390"/>
        <v>0</v>
      </c>
      <c r="X468" s="229">
        <f t="shared" si="390"/>
        <v>0</v>
      </c>
      <c r="Y468" s="229">
        <f t="shared" si="390"/>
        <v>0</v>
      </c>
      <c r="Z468" s="229">
        <f t="shared" si="390"/>
        <v>0</v>
      </c>
      <c r="AA468" s="229">
        <f t="shared" si="390"/>
        <v>0</v>
      </c>
      <c r="AB468" s="229">
        <f t="shared" si="390"/>
        <v>0</v>
      </c>
      <c r="AC468" s="229">
        <f t="shared" si="390"/>
        <v>0</v>
      </c>
      <c r="AD468" s="229">
        <f t="shared" si="390"/>
        <v>0</v>
      </c>
      <c r="AE468" s="229">
        <f t="shared" si="390"/>
        <v>0</v>
      </c>
      <c r="AF468" s="229">
        <f t="shared" si="390"/>
        <v>0</v>
      </c>
      <c r="AG468" s="229">
        <f t="shared" si="390"/>
        <v>0</v>
      </c>
      <c r="AH468" s="229">
        <f t="shared" si="390"/>
        <v>0</v>
      </c>
      <c r="AI468" s="229">
        <f t="shared" si="390"/>
        <v>0</v>
      </c>
      <c r="AJ468" s="229">
        <f t="shared" si="390"/>
        <v>0</v>
      </c>
      <c r="AK468" s="229">
        <f t="shared" si="390"/>
        <v>0</v>
      </c>
      <c r="AL468" s="229">
        <f t="shared" si="390"/>
        <v>0</v>
      </c>
      <c r="AM468" s="229">
        <f t="shared" si="390"/>
        <v>0</v>
      </c>
      <c r="AN468" s="229">
        <f t="shared" si="390"/>
        <v>0</v>
      </c>
      <c r="AO468" s="229">
        <f t="shared" si="390"/>
        <v>0</v>
      </c>
      <c r="AP468" s="229">
        <f t="shared" si="390"/>
        <v>0</v>
      </c>
      <c r="AQ468" s="229">
        <f t="shared" si="390"/>
        <v>0</v>
      </c>
      <c r="AR468" s="229">
        <f t="shared" si="390"/>
        <v>0</v>
      </c>
      <c r="AS468" s="229">
        <f t="shared" si="390"/>
        <v>0</v>
      </c>
      <c r="AT468" s="229">
        <f t="shared" si="390"/>
        <v>0</v>
      </c>
      <c r="AU468" s="229">
        <f t="shared" si="390"/>
        <v>0</v>
      </c>
      <c r="AV468" s="229">
        <f t="shared" si="390"/>
        <v>0</v>
      </c>
      <c r="AW468" s="229">
        <f t="shared" si="390"/>
        <v>0</v>
      </c>
      <c r="AX468" s="229">
        <f t="shared" si="390"/>
        <v>0</v>
      </c>
      <c r="AY468" s="229">
        <f t="shared" si="390"/>
        <v>0</v>
      </c>
      <c r="AZ468" s="229">
        <f t="shared" si="390"/>
        <v>0</v>
      </c>
      <c r="BA468" s="229">
        <f t="shared" si="390"/>
        <v>0</v>
      </c>
      <c r="BB468" s="229">
        <f t="shared" si="390"/>
        <v>0</v>
      </c>
      <c r="BC468" s="229">
        <f t="shared" si="390"/>
        <v>0</v>
      </c>
      <c r="BD468" s="229">
        <f t="shared" si="390"/>
        <v>0</v>
      </c>
      <c r="BE468" s="229">
        <f t="shared" si="390"/>
        <v>0</v>
      </c>
      <c r="BF468" s="229">
        <f t="shared" si="390"/>
        <v>0</v>
      </c>
      <c r="BG468" s="229">
        <f t="shared" si="390"/>
        <v>0</v>
      </c>
      <c r="BH468" s="229">
        <f t="shared" si="390"/>
        <v>0</v>
      </c>
      <c r="BI468" s="229">
        <f t="shared" si="390"/>
        <v>0</v>
      </c>
      <c r="BJ468" s="229">
        <f t="shared" si="390"/>
        <v>0</v>
      </c>
      <c r="BK468" s="229">
        <f t="shared" si="390"/>
        <v>0</v>
      </c>
      <c r="BL468" s="229">
        <f t="shared" si="390"/>
        <v>0</v>
      </c>
      <c r="BM468" s="229">
        <f t="shared" si="390"/>
        <v>0</v>
      </c>
      <c r="BN468" s="229">
        <f t="shared" si="390"/>
        <v>0</v>
      </c>
      <c r="BO468" s="229">
        <f t="shared" ref="BO468:BZ471" si="391">IF(AND(BO$7=$B468,BO$9&gt;=$D468),$E468/(13-MONTH($D468)),0)</f>
        <v>0</v>
      </c>
      <c r="BP468" s="229">
        <f t="shared" si="391"/>
        <v>0</v>
      </c>
      <c r="BQ468" s="229">
        <f t="shared" si="391"/>
        <v>0</v>
      </c>
      <c r="BR468" s="229">
        <f t="shared" si="391"/>
        <v>0</v>
      </c>
      <c r="BS468" s="229">
        <f t="shared" si="391"/>
        <v>0</v>
      </c>
      <c r="BT468" s="229">
        <f t="shared" si="391"/>
        <v>0</v>
      </c>
      <c r="BU468" s="229">
        <f t="shared" si="391"/>
        <v>0</v>
      </c>
      <c r="BV468" s="229">
        <f t="shared" si="391"/>
        <v>0</v>
      </c>
      <c r="BW468" s="229">
        <f t="shared" si="391"/>
        <v>0</v>
      </c>
      <c r="BX468" s="229">
        <f t="shared" si="391"/>
        <v>0</v>
      </c>
      <c r="BY468" s="229">
        <f t="shared" si="391"/>
        <v>0</v>
      </c>
      <c r="BZ468" s="229">
        <f t="shared" si="391"/>
        <v>0</v>
      </c>
    </row>
    <row r="469" spans="1:78" x14ac:dyDescent="0.2">
      <c r="A469" s="7" t="str">
        <f t="shared" si="388"/>
        <v>Roll-in 1</v>
      </c>
      <c r="B469" s="7">
        <f t="shared" si="389"/>
        <v>2019</v>
      </c>
      <c r="C469" s="7">
        <f>C468+1</f>
        <v>2</v>
      </c>
      <c r="D469" s="165">
        <f t="shared" ref="D469:D500" si="392">D88</f>
        <v>43524</v>
      </c>
      <c r="E469" s="68">
        <f>BonusDep!G7*BonusDep!H7</f>
        <v>0</v>
      </c>
      <c r="F469" s="77"/>
      <c r="G469" s="229">
        <f t="shared" ref="G469:V488" si="393">IF(AND(G$7=$B469,G$9&gt;=$D469),$E469/(13-MONTH($D469)),0)</f>
        <v>0</v>
      </c>
      <c r="H469" s="229">
        <f t="shared" si="390"/>
        <v>0</v>
      </c>
      <c r="I469" s="229">
        <f t="shared" si="390"/>
        <v>0</v>
      </c>
      <c r="J469" s="229">
        <f t="shared" si="390"/>
        <v>0</v>
      </c>
      <c r="K469" s="229">
        <f t="shared" si="390"/>
        <v>0</v>
      </c>
      <c r="L469" s="229">
        <f t="shared" si="390"/>
        <v>0</v>
      </c>
      <c r="M469" s="229">
        <f t="shared" si="390"/>
        <v>0</v>
      </c>
      <c r="N469" s="229">
        <f t="shared" si="390"/>
        <v>0</v>
      </c>
      <c r="O469" s="229">
        <f t="shared" si="390"/>
        <v>0</v>
      </c>
      <c r="P469" s="229">
        <f t="shared" si="390"/>
        <v>0</v>
      </c>
      <c r="Q469" s="229">
        <f t="shared" si="390"/>
        <v>0</v>
      </c>
      <c r="R469" s="229">
        <f t="shared" si="390"/>
        <v>0</v>
      </c>
      <c r="S469" s="229">
        <f t="shared" si="390"/>
        <v>0</v>
      </c>
      <c r="T469" s="229">
        <f t="shared" si="390"/>
        <v>0</v>
      </c>
      <c r="U469" s="229">
        <f t="shared" si="390"/>
        <v>0</v>
      </c>
      <c r="V469" s="229">
        <f t="shared" si="390"/>
        <v>0</v>
      </c>
      <c r="W469" s="229">
        <f t="shared" si="390"/>
        <v>0</v>
      </c>
      <c r="X469" s="229">
        <f t="shared" si="390"/>
        <v>0</v>
      </c>
      <c r="Y469" s="229">
        <f t="shared" si="390"/>
        <v>0</v>
      </c>
      <c r="Z469" s="229">
        <f t="shared" si="390"/>
        <v>0</v>
      </c>
      <c r="AA469" s="229">
        <f t="shared" si="390"/>
        <v>0</v>
      </c>
      <c r="AB469" s="229">
        <f t="shared" si="390"/>
        <v>0</v>
      </c>
      <c r="AC469" s="229">
        <f t="shared" si="390"/>
        <v>0</v>
      </c>
      <c r="AD469" s="229">
        <f t="shared" si="390"/>
        <v>0</v>
      </c>
      <c r="AE469" s="229">
        <f t="shared" si="390"/>
        <v>0</v>
      </c>
      <c r="AF469" s="229">
        <f t="shared" si="390"/>
        <v>0</v>
      </c>
      <c r="AG469" s="229">
        <f t="shared" si="390"/>
        <v>0</v>
      </c>
      <c r="AH469" s="229">
        <f t="shared" si="390"/>
        <v>0</v>
      </c>
      <c r="AI469" s="229">
        <f t="shared" si="390"/>
        <v>0</v>
      </c>
      <c r="AJ469" s="229">
        <f t="shared" si="390"/>
        <v>0</v>
      </c>
      <c r="AK469" s="229">
        <f t="shared" si="390"/>
        <v>0</v>
      </c>
      <c r="AL469" s="229">
        <f t="shared" si="390"/>
        <v>0</v>
      </c>
      <c r="AM469" s="229">
        <f t="shared" si="390"/>
        <v>0</v>
      </c>
      <c r="AN469" s="229">
        <f t="shared" si="390"/>
        <v>0</v>
      </c>
      <c r="AO469" s="229">
        <f t="shared" si="390"/>
        <v>0</v>
      </c>
      <c r="AP469" s="229">
        <f t="shared" si="390"/>
        <v>0</v>
      </c>
      <c r="AQ469" s="229">
        <f t="shared" si="390"/>
        <v>0</v>
      </c>
      <c r="AR469" s="229">
        <f t="shared" si="390"/>
        <v>0</v>
      </c>
      <c r="AS469" s="229">
        <f t="shared" si="390"/>
        <v>0</v>
      </c>
      <c r="AT469" s="229">
        <f t="shared" si="390"/>
        <v>0</v>
      </c>
      <c r="AU469" s="229">
        <f t="shared" si="390"/>
        <v>0</v>
      </c>
      <c r="AV469" s="229">
        <f t="shared" si="390"/>
        <v>0</v>
      </c>
      <c r="AW469" s="229">
        <f t="shared" si="390"/>
        <v>0</v>
      </c>
      <c r="AX469" s="229">
        <f t="shared" si="390"/>
        <v>0</v>
      </c>
      <c r="AY469" s="229">
        <f t="shared" si="390"/>
        <v>0</v>
      </c>
      <c r="AZ469" s="229">
        <f t="shared" si="390"/>
        <v>0</v>
      </c>
      <c r="BA469" s="229">
        <f t="shared" si="390"/>
        <v>0</v>
      </c>
      <c r="BB469" s="229">
        <f t="shared" si="390"/>
        <v>0</v>
      </c>
      <c r="BC469" s="229">
        <f t="shared" si="390"/>
        <v>0</v>
      </c>
      <c r="BD469" s="229">
        <f t="shared" si="390"/>
        <v>0</v>
      </c>
      <c r="BE469" s="229">
        <f t="shared" si="390"/>
        <v>0</v>
      </c>
      <c r="BF469" s="229">
        <f t="shared" si="390"/>
        <v>0</v>
      </c>
      <c r="BG469" s="229">
        <f t="shared" si="390"/>
        <v>0</v>
      </c>
      <c r="BH469" s="229">
        <f t="shared" si="390"/>
        <v>0</v>
      </c>
      <c r="BI469" s="229">
        <f t="shared" si="390"/>
        <v>0</v>
      </c>
      <c r="BJ469" s="229">
        <f t="shared" si="390"/>
        <v>0</v>
      </c>
      <c r="BK469" s="229">
        <f t="shared" si="390"/>
        <v>0</v>
      </c>
      <c r="BL469" s="229">
        <f t="shared" si="390"/>
        <v>0</v>
      </c>
      <c r="BM469" s="229">
        <f t="shared" si="390"/>
        <v>0</v>
      </c>
      <c r="BN469" s="229">
        <f t="shared" si="390"/>
        <v>0</v>
      </c>
      <c r="BO469" s="229">
        <f t="shared" si="391"/>
        <v>0</v>
      </c>
      <c r="BP469" s="229">
        <f t="shared" si="391"/>
        <v>0</v>
      </c>
      <c r="BQ469" s="229">
        <f t="shared" si="391"/>
        <v>0</v>
      </c>
      <c r="BR469" s="229">
        <f t="shared" si="391"/>
        <v>0</v>
      </c>
      <c r="BS469" s="229">
        <f t="shared" si="391"/>
        <v>0</v>
      </c>
      <c r="BT469" s="229">
        <f t="shared" si="391"/>
        <v>0</v>
      </c>
      <c r="BU469" s="229">
        <f t="shared" si="391"/>
        <v>0</v>
      </c>
      <c r="BV469" s="229">
        <f t="shared" si="391"/>
        <v>0</v>
      </c>
      <c r="BW469" s="229">
        <f t="shared" si="391"/>
        <v>0</v>
      </c>
      <c r="BX469" s="229">
        <f t="shared" si="391"/>
        <v>0</v>
      </c>
      <c r="BY469" s="229">
        <f t="shared" si="391"/>
        <v>0</v>
      </c>
      <c r="BZ469" s="229">
        <f t="shared" si="391"/>
        <v>0</v>
      </c>
    </row>
    <row r="470" spans="1:78" x14ac:dyDescent="0.2">
      <c r="A470" s="7" t="str">
        <f t="shared" si="388"/>
        <v>Roll-in 1</v>
      </c>
      <c r="B470" s="7">
        <f t="shared" si="389"/>
        <v>2019</v>
      </c>
      <c r="C470" s="7">
        <f t="shared" ref="C470:C533" si="394">C469+1</f>
        <v>3</v>
      </c>
      <c r="D470" s="165">
        <f t="shared" si="392"/>
        <v>43555</v>
      </c>
      <c r="E470" s="68">
        <f>BonusDep!G8*BonusDep!H8</f>
        <v>0</v>
      </c>
      <c r="F470" s="77"/>
      <c r="G470" s="229">
        <f t="shared" si="393"/>
        <v>0</v>
      </c>
      <c r="H470" s="229">
        <f t="shared" si="390"/>
        <v>0</v>
      </c>
      <c r="I470" s="229">
        <f t="shared" si="390"/>
        <v>0</v>
      </c>
      <c r="J470" s="229">
        <f t="shared" si="390"/>
        <v>0</v>
      </c>
      <c r="K470" s="229">
        <f t="shared" si="390"/>
        <v>0</v>
      </c>
      <c r="L470" s="229">
        <f t="shared" si="390"/>
        <v>0</v>
      </c>
      <c r="M470" s="229">
        <f t="shared" si="390"/>
        <v>0</v>
      </c>
      <c r="N470" s="229">
        <f t="shared" si="390"/>
        <v>0</v>
      </c>
      <c r="O470" s="229">
        <f t="shared" si="390"/>
        <v>0</v>
      </c>
      <c r="P470" s="229">
        <f t="shared" si="390"/>
        <v>0</v>
      </c>
      <c r="Q470" s="229">
        <f t="shared" si="390"/>
        <v>0</v>
      </c>
      <c r="R470" s="229">
        <f t="shared" si="390"/>
        <v>0</v>
      </c>
      <c r="S470" s="229">
        <f t="shared" si="390"/>
        <v>0</v>
      </c>
      <c r="T470" s="229">
        <f t="shared" si="390"/>
        <v>0</v>
      </c>
      <c r="U470" s="229">
        <f t="shared" si="390"/>
        <v>0</v>
      </c>
      <c r="V470" s="229">
        <f t="shared" si="390"/>
        <v>0</v>
      </c>
      <c r="W470" s="229">
        <f t="shared" si="390"/>
        <v>0</v>
      </c>
      <c r="X470" s="229">
        <f t="shared" si="390"/>
        <v>0</v>
      </c>
      <c r="Y470" s="229">
        <f t="shared" si="390"/>
        <v>0</v>
      </c>
      <c r="Z470" s="229">
        <f t="shared" si="390"/>
        <v>0</v>
      </c>
      <c r="AA470" s="229">
        <f t="shared" si="390"/>
        <v>0</v>
      </c>
      <c r="AB470" s="229">
        <f t="shared" si="390"/>
        <v>0</v>
      </c>
      <c r="AC470" s="229">
        <f t="shared" si="390"/>
        <v>0</v>
      </c>
      <c r="AD470" s="229">
        <f t="shared" si="390"/>
        <v>0</v>
      </c>
      <c r="AE470" s="229">
        <f t="shared" si="390"/>
        <v>0</v>
      </c>
      <c r="AF470" s="229">
        <f t="shared" si="390"/>
        <v>0</v>
      </c>
      <c r="AG470" s="229">
        <f t="shared" si="390"/>
        <v>0</v>
      </c>
      <c r="AH470" s="229">
        <f t="shared" si="390"/>
        <v>0</v>
      </c>
      <c r="AI470" s="229">
        <f t="shared" si="390"/>
        <v>0</v>
      </c>
      <c r="AJ470" s="229">
        <f t="shared" si="390"/>
        <v>0</v>
      </c>
      <c r="AK470" s="229">
        <f t="shared" si="390"/>
        <v>0</v>
      </c>
      <c r="AL470" s="229">
        <f t="shared" si="390"/>
        <v>0</v>
      </c>
      <c r="AM470" s="229">
        <f t="shared" si="390"/>
        <v>0</v>
      </c>
      <c r="AN470" s="229">
        <f t="shared" si="390"/>
        <v>0</v>
      </c>
      <c r="AO470" s="229">
        <f t="shared" si="390"/>
        <v>0</v>
      </c>
      <c r="AP470" s="229">
        <f t="shared" si="390"/>
        <v>0</v>
      </c>
      <c r="AQ470" s="229">
        <f t="shared" si="390"/>
        <v>0</v>
      </c>
      <c r="AR470" s="229">
        <f t="shared" si="390"/>
        <v>0</v>
      </c>
      <c r="AS470" s="229">
        <f t="shared" si="390"/>
        <v>0</v>
      </c>
      <c r="AT470" s="229">
        <f t="shared" si="390"/>
        <v>0</v>
      </c>
      <c r="AU470" s="229">
        <f t="shared" si="390"/>
        <v>0</v>
      </c>
      <c r="AV470" s="229">
        <f t="shared" si="390"/>
        <v>0</v>
      </c>
      <c r="AW470" s="229">
        <f t="shared" si="390"/>
        <v>0</v>
      </c>
      <c r="AX470" s="229">
        <f t="shared" si="390"/>
        <v>0</v>
      </c>
      <c r="AY470" s="229">
        <f t="shared" si="390"/>
        <v>0</v>
      </c>
      <c r="AZ470" s="229">
        <f t="shared" si="390"/>
        <v>0</v>
      </c>
      <c r="BA470" s="229">
        <f t="shared" si="390"/>
        <v>0</v>
      </c>
      <c r="BB470" s="229">
        <f t="shared" si="390"/>
        <v>0</v>
      </c>
      <c r="BC470" s="229">
        <f t="shared" si="390"/>
        <v>0</v>
      </c>
      <c r="BD470" s="229">
        <f t="shared" si="390"/>
        <v>0</v>
      </c>
      <c r="BE470" s="229">
        <f t="shared" si="390"/>
        <v>0</v>
      </c>
      <c r="BF470" s="229">
        <f t="shared" si="390"/>
        <v>0</v>
      </c>
      <c r="BG470" s="229">
        <f t="shared" si="390"/>
        <v>0</v>
      </c>
      <c r="BH470" s="229">
        <f t="shared" si="390"/>
        <v>0</v>
      </c>
      <c r="BI470" s="229">
        <f t="shared" si="390"/>
        <v>0</v>
      </c>
      <c r="BJ470" s="229">
        <f t="shared" si="390"/>
        <v>0</v>
      </c>
      <c r="BK470" s="229">
        <f t="shared" si="390"/>
        <v>0</v>
      </c>
      <c r="BL470" s="229">
        <f t="shared" si="390"/>
        <v>0</v>
      </c>
      <c r="BM470" s="229">
        <f t="shared" si="390"/>
        <v>0</v>
      </c>
      <c r="BN470" s="229">
        <f t="shared" si="390"/>
        <v>0</v>
      </c>
      <c r="BO470" s="229">
        <f t="shared" si="391"/>
        <v>0</v>
      </c>
      <c r="BP470" s="229">
        <f t="shared" si="391"/>
        <v>0</v>
      </c>
      <c r="BQ470" s="229">
        <f t="shared" si="391"/>
        <v>0</v>
      </c>
      <c r="BR470" s="229">
        <f t="shared" si="391"/>
        <v>0</v>
      </c>
      <c r="BS470" s="229">
        <f t="shared" si="391"/>
        <v>0</v>
      </c>
      <c r="BT470" s="229">
        <f t="shared" si="391"/>
        <v>0</v>
      </c>
      <c r="BU470" s="229">
        <f t="shared" si="391"/>
        <v>0</v>
      </c>
      <c r="BV470" s="229">
        <f t="shared" si="391"/>
        <v>0</v>
      </c>
      <c r="BW470" s="229">
        <f t="shared" si="391"/>
        <v>0</v>
      </c>
      <c r="BX470" s="229">
        <f t="shared" si="391"/>
        <v>0</v>
      </c>
      <c r="BY470" s="229">
        <f t="shared" si="391"/>
        <v>0</v>
      </c>
      <c r="BZ470" s="229">
        <f t="shared" si="391"/>
        <v>0</v>
      </c>
    </row>
    <row r="471" spans="1:78" x14ac:dyDescent="0.2">
      <c r="A471" s="7" t="str">
        <f t="shared" si="388"/>
        <v>Roll-in 1</v>
      </c>
      <c r="B471" s="7">
        <f t="shared" si="389"/>
        <v>2019</v>
      </c>
      <c r="C471" s="7">
        <f t="shared" si="394"/>
        <v>4</v>
      </c>
      <c r="D471" s="165">
        <f t="shared" si="392"/>
        <v>43585</v>
      </c>
      <c r="E471" s="68">
        <f>BonusDep!G9*BonusDep!H9</f>
        <v>0</v>
      </c>
      <c r="F471" s="77"/>
      <c r="G471" s="229">
        <f t="shared" si="393"/>
        <v>0</v>
      </c>
      <c r="H471" s="229">
        <f t="shared" si="390"/>
        <v>0</v>
      </c>
      <c r="I471" s="229">
        <f t="shared" si="390"/>
        <v>0</v>
      </c>
      <c r="J471" s="229">
        <f t="shared" si="390"/>
        <v>0</v>
      </c>
      <c r="K471" s="229">
        <f t="shared" si="390"/>
        <v>0</v>
      </c>
      <c r="L471" s="229">
        <f t="shared" si="390"/>
        <v>0</v>
      </c>
      <c r="M471" s="229">
        <f t="shared" si="390"/>
        <v>0</v>
      </c>
      <c r="N471" s="229">
        <f t="shared" si="390"/>
        <v>0</v>
      </c>
      <c r="O471" s="229">
        <f t="shared" si="390"/>
        <v>0</v>
      </c>
      <c r="P471" s="229">
        <f t="shared" si="390"/>
        <v>0</v>
      </c>
      <c r="Q471" s="229">
        <f t="shared" si="390"/>
        <v>0</v>
      </c>
      <c r="R471" s="229">
        <f t="shared" si="390"/>
        <v>0</v>
      </c>
      <c r="S471" s="229">
        <f t="shared" si="390"/>
        <v>0</v>
      </c>
      <c r="T471" s="229">
        <f t="shared" si="390"/>
        <v>0</v>
      </c>
      <c r="U471" s="229">
        <f t="shared" si="390"/>
        <v>0</v>
      </c>
      <c r="V471" s="229">
        <f t="shared" si="390"/>
        <v>0</v>
      </c>
      <c r="W471" s="229">
        <f t="shared" si="390"/>
        <v>0</v>
      </c>
      <c r="X471" s="229">
        <f t="shared" si="390"/>
        <v>0</v>
      </c>
      <c r="Y471" s="229">
        <f t="shared" si="390"/>
        <v>0</v>
      </c>
      <c r="Z471" s="229">
        <f t="shared" si="390"/>
        <v>0</v>
      </c>
      <c r="AA471" s="229">
        <f t="shared" si="390"/>
        <v>0</v>
      </c>
      <c r="AB471" s="229">
        <f t="shared" si="390"/>
        <v>0</v>
      </c>
      <c r="AC471" s="229">
        <f t="shared" si="390"/>
        <v>0</v>
      </c>
      <c r="AD471" s="229">
        <f t="shared" si="390"/>
        <v>0</v>
      </c>
      <c r="AE471" s="229">
        <f t="shared" si="390"/>
        <v>0</v>
      </c>
      <c r="AF471" s="229">
        <f t="shared" si="390"/>
        <v>0</v>
      </c>
      <c r="AG471" s="229">
        <f t="shared" si="390"/>
        <v>0</v>
      </c>
      <c r="AH471" s="229">
        <f t="shared" si="390"/>
        <v>0</v>
      </c>
      <c r="AI471" s="229">
        <f t="shared" si="390"/>
        <v>0</v>
      </c>
      <c r="AJ471" s="229">
        <f t="shared" si="390"/>
        <v>0</v>
      </c>
      <c r="AK471" s="229">
        <f t="shared" si="390"/>
        <v>0</v>
      </c>
      <c r="AL471" s="229">
        <f t="shared" si="390"/>
        <v>0</v>
      </c>
      <c r="AM471" s="229">
        <f t="shared" si="390"/>
        <v>0</v>
      </c>
      <c r="AN471" s="229">
        <f t="shared" si="390"/>
        <v>0</v>
      </c>
      <c r="AO471" s="229">
        <f t="shared" si="390"/>
        <v>0</v>
      </c>
      <c r="AP471" s="229">
        <f t="shared" si="390"/>
        <v>0</v>
      </c>
      <c r="AQ471" s="229">
        <f t="shared" si="390"/>
        <v>0</v>
      </c>
      <c r="AR471" s="229">
        <f t="shared" si="390"/>
        <v>0</v>
      </c>
      <c r="AS471" s="229">
        <f t="shared" si="390"/>
        <v>0</v>
      </c>
      <c r="AT471" s="229">
        <f t="shared" si="390"/>
        <v>0</v>
      </c>
      <c r="AU471" s="229">
        <f t="shared" si="390"/>
        <v>0</v>
      </c>
      <c r="AV471" s="229">
        <f t="shared" si="390"/>
        <v>0</v>
      </c>
      <c r="AW471" s="229">
        <f t="shared" si="390"/>
        <v>0</v>
      </c>
      <c r="AX471" s="229">
        <f t="shared" si="390"/>
        <v>0</v>
      </c>
      <c r="AY471" s="229">
        <f t="shared" si="390"/>
        <v>0</v>
      </c>
      <c r="AZ471" s="229">
        <f t="shared" si="390"/>
        <v>0</v>
      </c>
      <c r="BA471" s="229">
        <f t="shared" si="390"/>
        <v>0</v>
      </c>
      <c r="BB471" s="229">
        <f t="shared" si="390"/>
        <v>0</v>
      </c>
      <c r="BC471" s="229">
        <f t="shared" si="390"/>
        <v>0</v>
      </c>
      <c r="BD471" s="229">
        <f t="shared" si="390"/>
        <v>0</v>
      </c>
      <c r="BE471" s="229">
        <f t="shared" si="390"/>
        <v>0</v>
      </c>
      <c r="BF471" s="229">
        <f t="shared" si="390"/>
        <v>0</v>
      </c>
      <c r="BG471" s="229">
        <f t="shared" si="390"/>
        <v>0</v>
      </c>
      <c r="BH471" s="229">
        <f t="shared" si="390"/>
        <v>0</v>
      </c>
      <c r="BI471" s="229">
        <f t="shared" si="390"/>
        <v>0</v>
      </c>
      <c r="BJ471" s="229">
        <f t="shared" si="390"/>
        <v>0</v>
      </c>
      <c r="BK471" s="229">
        <f t="shared" si="390"/>
        <v>0</v>
      </c>
      <c r="BL471" s="229">
        <f t="shared" si="390"/>
        <v>0</v>
      </c>
      <c r="BM471" s="229">
        <f t="shared" si="390"/>
        <v>0</v>
      </c>
      <c r="BN471" s="229">
        <f t="shared" si="390"/>
        <v>0</v>
      </c>
      <c r="BO471" s="229">
        <f t="shared" si="391"/>
        <v>0</v>
      </c>
      <c r="BP471" s="229">
        <f t="shared" si="391"/>
        <v>0</v>
      </c>
      <c r="BQ471" s="229">
        <f t="shared" si="391"/>
        <v>0</v>
      </c>
      <c r="BR471" s="229">
        <f t="shared" si="391"/>
        <v>0</v>
      </c>
      <c r="BS471" s="229">
        <f t="shared" si="391"/>
        <v>0</v>
      </c>
      <c r="BT471" s="229">
        <f t="shared" si="391"/>
        <v>0</v>
      </c>
      <c r="BU471" s="229">
        <f t="shared" si="391"/>
        <v>0</v>
      </c>
      <c r="BV471" s="229">
        <f t="shared" si="391"/>
        <v>0</v>
      </c>
      <c r="BW471" s="229">
        <f t="shared" si="391"/>
        <v>0</v>
      </c>
      <c r="BX471" s="229">
        <f t="shared" si="391"/>
        <v>0</v>
      </c>
      <c r="BY471" s="229">
        <f t="shared" si="391"/>
        <v>0</v>
      </c>
      <c r="BZ471" s="229">
        <f t="shared" si="391"/>
        <v>0</v>
      </c>
    </row>
    <row r="472" spans="1:78" x14ac:dyDescent="0.2">
      <c r="A472" s="7" t="str">
        <f t="shared" si="388"/>
        <v>Roll-in 1</v>
      </c>
      <c r="B472" s="7">
        <f t="shared" si="389"/>
        <v>2019</v>
      </c>
      <c r="C472" s="7">
        <f t="shared" si="394"/>
        <v>5</v>
      </c>
      <c r="D472" s="165">
        <f t="shared" si="392"/>
        <v>43616</v>
      </c>
      <c r="E472" s="68">
        <f>BonusDep!G10*BonusDep!H10</f>
        <v>0</v>
      </c>
      <c r="F472" s="77"/>
      <c r="G472" s="229">
        <f t="shared" si="393"/>
        <v>0</v>
      </c>
      <c r="H472" s="229">
        <f t="shared" si="390"/>
        <v>0</v>
      </c>
      <c r="I472" s="229">
        <f t="shared" si="390"/>
        <v>0</v>
      </c>
      <c r="J472" s="229">
        <f t="shared" si="390"/>
        <v>0</v>
      </c>
      <c r="K472" s="229">
        <f t="shared" si="390"/>
        <v>0</v>
      </c>
      <c r="L472" s="229">
        <f t="shared" si="390"/>
        <v>0</v>
      </c>
      <c r="M472" s="229">
        <f t="shared" si="390"/>
        <v>0</v>
      </c>
      <c r="N472" s="229">
        <f t="shared" si="390"/>
        <v>0</v>
      </c>
      <c r="O472" s="229">
        <f t="shared" si="390"/>
        <v>0</v>
      </c>
      <c r="P472" s="229">
        <f t="shared" si="390"/>
        <v>0</v>
      </c>
      <c r="Q472" s="229">
        <f t="shared" si="390"/>
        <v>0</v>
      </c>
      <c r="R472" s="229">
        <f t="shared" si="390"/>
        <v>0</v>
      </c>
      <c r="S472" s="229">
        <f t="shared" si="390"/>
        <v>0</v>
      </c>
      <c r="T472" s="229">
        <f t="shared" si="390"/>
        <v>0</v>
      </c>
      <c r="U472" s="229">
        <f t="shared" si="390"/>
        <v>0</v>
      </c>
      <c r="V472" s="229">
        <f t="shared" si="390"/>
        <v>0</v>
      </c>
      <c r="W472" s="229">
        <f t="shared" si="390"/>
        <v>0</v>
      </c>
      <c r="X472" s="229">
        <f t="shared" si="390"/>
        <v>0</v>
      </c>
      <c r="Y472" s="229">
        <f t="shared" si="390"/>
        <v>0</v>
      </c>
      <c r="Z472" s="229">
        <f t="shared" si="390"/>
        <v>0</v>
      </c>
      <c r="AA472" s="229">
        <f t="shared" ref="AA472:BZ487" si="395">IF(AND(AA$7=$B472,AA$9&gt;=$D472),$E472/(13-MONTH($D472)),0)</f>
        <v>0</v>
      </c>
      <c r="AB472" s="229">
        <f t="shared" si="395"/>
        <v>0</v>
      </c>
      <c r="AC472" s="229">
        <f t="shared" si="395"/>
        <v>0</v>
      </c>
      <c r="AD472" s="229">
        <f t="shared" si="395"/>
        <v>0</v>
      </c>
      <c r="AE472" s="229">
        <f t="shared" si="395"/>
        <v>0</v>
      </c>
      <c r="AF472" s="229">
        <f t="shared" si="395"/>
        <v>0</v>
      </c>
      <c r="AG472" s="229">
        <f t="shared" si="395"/>
        <v>0</v>
      </c>
      <c r="AH472" s="229">
        <f t="shared" si="395"/>
        <v>0</v>
      </c>
      <c r="AI472" s="229">
        <f t="shared" si="395"/>
        <v>0</v>
      </c>
      <c r="AJ472" s="229">
        <f t="shared" si="395"/>
        <v>0</v>
      </c>
      <c r="AK472" s="229">
        <f t="shared" si="395"/>
        <v>0</v>
      </c>
      <c r="AL472" s="229">
        <f t="shared" si="395"/>
        <v>0</v>
      </c>
      <c r="AM472" s="229">
        <f t="shared" si="395"/>
        <v>0</v>
      </c>
      <c r="AN472" s="229">
        <f t="shared" si="395"/>
        <v>0</v>
      </c>
      <c r="AO472" s="229">
        <f t="shared" si="395"/>
        <v>0</v>
      </c>
      <c r="AP472" s="229">
        <f t="shared" si="395"/>
        <v>0</v>
      </c>
      <c r="AQ472" s="229">
        <f t="shared" si="395"/>
        <v>0</v>
      </c>
      <c r="AR472" s="229">
        <f t="shared" si="395"/>
        <v>0</v>
      </c>
      <c r="AS472" s="229">
        <f t="shared" si="395"/>
        <v>0</v>
      </c>
      <c r="AT472" s="229">
        <f t="shared" si="395"/>
        <v>0</v>
      </c>
      <c r="AU472" s="229">
        <f t="shared" si="395"/>
        <v>0</v>
      </c>
      <c r="AV472" s="229">
        <f t="shared" si="395"/>
        <v>0</v>
      </c>
      <c r="AW472" s="229">
        <f t="shared" si="395"/>
        <v>0</v>
      </c>
      <c r="AX472" s="229">
        <f t="shared" si="395"/>
        <v>0</v>
      </c>
      <c r="AY472" s="229">
        <f t="shared" si="395"/>
        <v>0</v>
      </c>
      <c r="AZ472" s="229">
        <f t="shared" si="395"/>
        <v>0</v>
      </c>
      <c r="BA472" s="229">
        <f t="shared" si="395"/>
        <v>0</v>
      </c>
      <c r="BB472" s="229">
        <f t="shared" si="395"/>
        <v>0</v>
      </c>
      <c r="BC472" s="229">
        <f t="shared" si="395"/>
        <v>0</v>
      </c>
      <c r="BD472" s="229">
        <f t="shared" si="395"/>
        <v>0</v>
      </c>
      <c r="BE472" s="229">
        <f t="shared" si="395"/>
        <v>0</v>
      </c>
      <c r="BF472" s="229">
        <f t="shared" si="395"/>
        <v>0</v>
      </c>
      <c r="BG472" s="229">
        <f t="shared" si="395"/>
        <v>0</v>
      </c>
      <c r="BH472" s="229">
        <f t="shared" si="395"/>
        <v>0</v>
      </c>
      <c r="BI472" s="229">
        <f t="shared" si="395"/>
        <v>0</v>
      </c>
      <c r="BJ472" s="229">
        <f t="shared" si="395"/>
        <v>0</v>
      </c>
      <c r="BK472" s="229">
        <f t="shared" si="395"/>
        <v>0</v>
      </c>
      <c r="BL472" s="229">
        <f t="shared" si="395"/>
        <v>0</v>
      </c>
      <c r="BM472" s="229">
        <f t="shared" si="395"/>
        <v>0</v>
      </c>
      <c r="BN472" s="229">
        <f t="shared" si="395"/>
        <v>0</v>
      </c>
      <c r="BO472" s="229">
        <f t="shared" si="395"/>
        <v>0</v>
      </c>
      <c r="BP472" s="229">
        <f t="shared" si="395"/>
        <v>0</v>
      </c>
      <c r="BQ472" s="229">
        <f t="shared" si="395"/>
        <v>0</v>
      </c>
      <c r="BR472" s="229">
        <f t="shared" si="395"/>
        <v>0</v>
      </c>
      <c r="BS472" s="229">
        <f t="shared" si="395"/>
        <v>0</v>
      </c>
      <c r="BT472" s="229">
        <f t="shared" si="395"/>
        <v>0</v>
      </c>
      <c r="BU472" s="229">
        <f t="shared" si="395"/>
        <v>0</v>
      </c>
      <c r="BV472" s="229">
        <f t="shared" si="395"/>
        <v>0</v>
      </c>
      <c r="BW472" s="229">
        <f t="shared" si="395"/>
        <v>0</v>
      </c>
      <c r="BX472" s="229">
        <f t="shared" si="395"/>
        <v>0</v>
      </c>
      <c r="BY472" s="229">
        <f t="shared" si="395"/>
        <v>0</v>
      </c>
      <c r="BZ472" s="229">
        <f t="shared" si="395"/>
        <v>0</v>
      </c>
    </row>
    <row r="473" spans="1:78" x14ac:dyDescent="0.2">
      <c r="A473" s="7" t="str">
        <f t="shared" si="388"/>
        <v>Roll-in 1</v>
      </c>
      <c r="B473" s="7">
        <f t="shared" si="389"/>
        <v>2019</v>
      </c>
      <c r="C473" s="7">
        <f t="shared" si="394"/>
        <v>6</v>
      </c>
      <c r="D473" s="165">
        <f t="shared" si="392"/>
        <v>43646</v>
      </c>
      <c r="E473" s="68">
        <f>BonusDep!G11*BonusDep!H11</f>
        <v>0</v>
      </c>
      <c r="F473" s="77"/>
      <c r="G473" s="229">
        <f t="shared" si="393"/>
        <v>0</v>
      </c>
      <c r="H473" s="229">
        <f t="shared" si="393"/>
        <v>0</v>
      </c>
      <c r="I473" s="229">
        <f t="shared" si="393"/>
        <v>0</v>
      </c>
      <c r="J473" s="229">
        <f t="shared" si="393"/>
        <v>0</v>
      </c>
      <c r="K473" s="229">
        <f t="shared" si="393"/>
        <v>0</v>
      </c>
      <c r="L473" s="229">
        <f t="shared" si="393"/>
        <v>0</v>
      </c>
      <c r="M473" s="229">
        <f t="shared" si="393"/>
        <v>0</v>
      </c>
      <c r="N473" s="229">
        <f t="shared" si="393"/>
        <v>0</v>
      </c>
      <c r="O473" s="229">
        <f t="shared" si="393"/>
        <v>0</v>
      </c>
      <c r="P473" s="229">
        <f t="shared" si="393"/>
        <v>0</v>
      </c>
      <c r="Q473" s="229">
        <f t="shared" si="393"/>
        <v>0</v>
      </c>
      <c r="R473" s="229">
        <f t="shared" si="393"/>
        <v>0</v>
      </c>
      <c r="S473" s="229">
        <f t="shared" si="393"/>
        <v>0</v>
      </c>
      <c r="T473" s="229">
        <f t="shared" si="393"/>
        <v>0</v>
      </c>
      <c r="U473" s="229">
        <f t="shared" si="393"/>
        <v>0</v>
      </c>
      <c r="V473" s="229">
        <f t="shared" si="393"/>
        <v>0</v>
      </c>
      <c r="W473" s="229">
        <f t="shared" ref="W473:BN478" si="396">IF(AND(W$7=$B473,W$9&gt;=$D473),$E473/(13-MONTH($D473)),0)</f>
        <v>0</v>
      </c>
      <c r="X473" s="229">
        <f t="shared" si="396"/>
        <v>0</v>
      </c>
      <c r="Y473" s="229">
        <f t="shared" si="396"/>
        <v>0</v>
      </c>
      <c r="Z473" s="229">
        <f t="shared" si="396"/>
        <v>0</v>
      </c>
      <c r="AA473" s="229">
        <f t="shared" si="396"/>
        <v>0</v>
      </c>
      <c r="AB473" s="229">
        <f t="shared" si="396"/>
        <v>0</v>
      </c>
      <c r="AC473" s="229">
        <f t="shared" si="396"/>
        <v>0</v>
      </c>
      <c r="AD473" s="229">
        <f t="shared" si="396"/>
        <v>0</v>
      </c>
      <c r="AE473" s="229">
        <f t="shared" si="396"/>
        <v>0</v>
      </c>
      <c r="AF473" s="229">
        <f t="shared" si="396"/>
        <v>0</v>
      </c>
      <c r="AG473" s="229">
        <f t="shared" si="396"/>
        <v>0</v>
      </c>
      <c r="AH473" s="229">
        <f t="shared" si="396"/>
        <v>0</v>
      </c>
      <c r="AI473" s="229">
        <f t="shared" si="396"/>
        <v>0</v>
      </c>
      <c r="AJ473" s="229">
        <f t="shared" si="396"/>
        <v>0</v>
      </c>
      <c r="AK473" s="229">
        <f t="shared" si="396"/>
        <v>0</v>
      </c>
      <c r="AL473" s="229">
        <f t="shared" si="396"/>
        <v>0</v>
      </c>
      <c r="AM473" s="229">
        <f t="shared" si="396"/>
        <v>0</v>
      </c>
      <c r="AN473" s="229">
        <f t="shared" si="396"/>
        <v>0</v>
      </c>
      <c r="AO473" s="229">
        <f t="shared" si="396"/>
        <v>0</v>
      </c>
      <c r="AP473" s="229">
        <f t="shared" si="396"/>
        <v>0</v>
      </c>
      <c r="AQ473" s="229">
        <f t="shared" si="396"/>
        <v>0</v>
      </c>
      <c r="AR473" s="229">
        <f t="shared" si="396"/>
        <v>0</v>
      </c>
      <c r="AS473" s="229">
        <f t="shared" si="396"/>
        <v>0</v>
      </c>
      <c r="AT473" s="229">
        <f t="shared" si="396"/>
        <v>0</v>
      </c>
      <c r="AU473" s="229">
        <f t="shared" si="396"/>
        <v>0</v>
      </c>
      <c r="AV473" s="229">
        <f t="shared" si="396"/>
        <v>0</v>
      </c>
      <c r="AW473" s="229">
        <f t="shared" si="396"/>
        <v>0</v>
      </c>
      <c r="AX473" s="229">
        <f t="shared" si="396"/>
        <v>0</v>
      </c>
      <c r="AY473" s="229">
        <f t="shared" si="396"/>
        <v>0</v>
      </c>
      <c r="AZ473" s="229">
        <f t="shared" si="396"/>
        <v>0</v>
      </c>
      <c r="BA473" s="229">
        <f t="shared" si="396"/>
        <v>0</v>
      </c>
      <c r="BB473" s="229">
        <f t="shared" si="396"/>
        <v>0</v>
      </c>
      <c r="BC473" s="229">
        <f t="shared" si="396"/>
        <v>0</v>
      </c>
      <c r="BD473" s="229">
        <f t="shared" si="396"/>
        <v>0</v>
      </c>
      <c r="BE473" s="229">
        <f t="shared" si="396"/>
        <v>0</v>
      </c>
      <c r="BF473" s="229">
        <f t="shared" si="396"/>
        <v>0</v>
      </c>
      <c r="BG473" s="229">
        <f t="shared" si="396"/>
        <v>0</v>
      </c>
      <c r="BH473" s="229">
        <f t="shared" si="396"/>
        <v>0</v>
      </c>
      <c r="BI473" s="229">
        <f t="shared" si="396"/>
        <v>0</v>
      </c>
      <c r="BJ473" s="229">
        <f t="shared" si="396"/>
        <v>0</v>
      </c>
      <c r="BK473" s="229">
        <f t="shared" si="396"/>
        <v>0</v>
      </c>
      <c r="BL473" s="229">
        <f t="shared" si="396"/>
        <v>0</v>
      </c>
      <c r="BM473" s="229">
        <f t="shared" si="396"/>
        <v>0</v>
      </c>
      <c r="BN473" s="229">
        <f t="shared" si="396"/>
        <v>0</v>
      </c>
      <c r="BO473" s="229">
        <f t="shared" si="395"/>
        <v>0</v>
      </c>
      <c r="BP473" s="229">
        <f t="shared" si="395"/>
        <v>0</v>
      </c>
      <c r="BQ473" s="229">
        <f t="shared" si="395"/>
        <v>0</v>
      </c>
      <c r="BR473" s="229">
        <f t="shared" si="395"/>
        <v>0</v>
      </c>
      <c r="BS473" s="229">
        <f t="shared" si="395"/>
        <v>0</v>
      </c>
      <c r="BT473" s="229">
        <f t="shared" si="395"/>
        <v>0</v>
      </c>
      <c r="BU473" s="229">
        <f t="shared" si="395"/>
        <v>0</v>
      </c>
      <c r="BV473" s="229">
        <f t="shared" si="395"/>
        <v>0</v>
      </c>
      <c r="BW473" s="229">
        <f t="shared" si="395"/>
        <v>0</v>
      </c>
      <c r="BX473" s="229">
        <f t="shared" si="395"/>
        <v>0</v>
      </c>
      <c r="BY473" s="229">
        <f t="shared" si="395"/>
        <v>0</v>
      </c>
      <c r="BZ473" s="229">
        <f t="shared" si="395"/>
        <v>0</v>
      </c>
    </row>
    <row r="474" spans="1:78" x14ac:dyDescent="0.2">
      <c r="A474" s="7" t="str">
        <f t="shared" si="388"/>
        <v>Roll-in 1</v>
      </c>
      <c r="B474" s="7">
        <f t="shared" si="389"/>
        <v>2019</v>
      </c>
      <c r="C474" s="7">
        <f t="shared" si="394"/>
        <v>7</v>
      </c>
      <c r="D474" s="165">
        <f t="shared" si="392"/>
        <v>43677</v>
      </c>
      <c r="E474" s="68">
        <f>BonusDep!G12*BonusDep!H12</f>
        <v>0</v>
      </c>
      <c r="F474" s="77"/>
      <c r="G474" s="229">
        <f t="shared" si="393"/>
        <v>0</v>
      </c>
      <c r="H474" s="229">
        <f t="shared" si="393"/>
        <v>0</v>
      </c>
      <c r="I474" s="229">
        <f t="shared" si="393"/>
        <v>0</v>
      </c>
      <c r="J474" s="229">
        <f t="shared" si="393"/>
        <v>0</v>
      </c>
      <c r="K474" s="229">
        <f t="shared" si="393"/>
        <v>0</v>
      </c>
      <c r="L474" s="229">
        <f t="shared" si="393"/>
        <v>0</v>
      </c>
      <c r="M474" s="229">
        <f t="shared" si="393"/>
        <v>0</v>
      </c>
      <c r="N474" s="229">
        <f t="shared" si="393"/>
        <v>0</v>
      </c>
      <c r="O474" s="229">
        <f t="shared" si="393"/>
        <v>0</v>
      </c>
      <c r="P474" s="229">
        <f t="shared" si="393"/>
        <v>0</v>
      </c>
      <c r="Q474" s="229">
        <f t="shared" si="393"/>
        <v>0</v>
      </c>
      <c r="R474" s="229">
        <f t="shared" si="393"/>
        <v>0</v>
      </c>
      <c r="S474" s="229">
        <f t="shared" si="393"/>
        <v>0</v>
      </c>
      <c r="T474" s="229">
        <f t="shared" si="393"/>
        <v>0</v>
      </c>
      <c r="U474" s="229">
        <f t="shared" si="393"/>
        <v>0</v>
      </c>
      <c r="V474" s="229">
        <f t="shared" si="393"/>
        <v>0</v>
      </c>
      <c r="W474" s="229">
        <f t="shared" si="396"/>
        <v>0</v>
      </c>
      <c r="X474" s="229">
        <f t="shared" si="396"/>
        <v>0</v>
      </c>
      <c r="Y474" s="229">
        <f t="shared" si="396"/>
        <v>0</v>
      </c>
      <c r="Z474" s="229">
        <f t="shared" si="396"/>
        <v>0</v>
      </c>
      <c r="AA474" s="229">
        <f t="shared" si="396"/>
        <v>0</v>
      </c>
      <c r="AB474" s="229">
        <f t="shared" si="396"/>
        <v>0</v>
      </c>
      <c r="AC474" s="229">
        <f t="shared" si="396"/>
        <v>0</v>
      </c>
      <c r="AD474" s="229">
        <f t="shared" si="396"/>
        <v>0</v>
      </c>
      <c r="AE474" s="229">
        <f t="shared" si="396"/>
        <v>0</v>
      </c>
      <c r="AF474" s="229">
        <f t="shared" si="396"/>
        <v>0</v>
      </c>
      <c r="AG474" s="229">
        <f t="shared" si="396"/>
        <v>0</v>
      </c>
      <c r="AH474" s="229">
        <f t="shared" si="396"/>
        <v>0</v>
      </c>
      <c r="AI474" s="229">
        <f t="shared" si="396"/>
        <v>0</v>
      </c>
      <c r="AJ474" s="229">
        <f t="shared" si="396"/>
        <v>0</v>
      </c>
      <c r="AK474" s="229">
        <f t="shared" si="396"/>
        <v>0</v>
      </c>
      <c r="AL474" s="229">
        <f t="shared" si="396"/>
        <v>0</v>
      </c>
      <c r="AM474" s="229">
        <f t="shared" si="396"/>
        <v>0</v>
      </c>
      <c r="AN474" s="229">
        <f t="shared" si="396"/>
        <v>0</v>
      </c>
      <c r="AO474" s="229">
        <f t="shared" si="396"/>
        <v>0</v>
      </c>
      <c r="AP474" s="229">
        <f t="shared" si="396"/>
        <v>0</v>
      </c>
      <c r="AQ474" s="229">
        <f t="shared" si="396"/>
        <v>0</v>
      </c>
      <c r="AR474" s="229">
        <f t="shared" si="396"/>
        <v>0</v>
      </c>
      <c r="AS474" s="229">
        <f t="shared" si="396"/>
        <v>0</v>
      </c>
      <c r="AT474" s="229">
        <f t="shared" si="396"/>
        <v>0</v>
      </c>
      <c r="AU474" s="229">
        <f t="shared" si="396"/>
        <v>0</v>
      </c>
      <c r="AV474" s="229">
        <f t="shared" si="396"/>
        <v>0</v>
      </c>
      <c r="AW474" s="229">
        <f t="shared" si="396"/>
        <v>0</v>
      </c>
      <c r="AX474" s="229">
        <f t="shared" si="396"/>
        <v>0</v>
      </c>
      <c r="AY474" s="229">
        <f t="shared" si="396"/>
        <v>0</v>
      </c>
      <c r="AZ474" s="229">
        <f t="shared" si="396"/>
        <v>0</v>
      </c>
      <c r="BA474" s="229">
        <f t="shared" si="396"/>
        <v>0</v>
      </c>
      <c r="BB474" s="229">
        <f t="shared" si="396"/>
        <v>0</v>
      </c>
      <c r="BC474" s="229">
        <f t="shared" si="396"/>
        <v>0</v>
      </c>
      <c r="BD474" s="229">
        <f t="shared" si="396"/>
        <v>0</v>
      </c>
      <c r="BE474" s="229">
        <f t="shared" si="396"/>
        <v>0</v>
      </c>
      <c r="BF474" s="229">
        <f t="shared" si="396"/>
        <v>0</v>
      </c>
      <c r="BG474" s="229">
        <f t="shared" si="396"/>
        <v>0</v>
      </c>
      <c r="BH474" s="229">
        <f t="shared" si="396"/>
        <v>0</v>
      </c>
      <c r="BI474" s="229">
        <f t="shared" si="396"/>
        <v>0</v>
      </c>
      <c r="BJ474" s="229">
        <f t="shared" si="396"/>
        <v>0</v>
      </c>
      <c r="BK474" s="229">
        <f t="shared" si="396"/>
        <v>0</v>
      </c>
      <c r="BL474" s="229">
        <f t="shared" si="396"/>
        <v>0</v>
      </c>
      <c r="BM474" s="229">
        <f t="shared" si="396"/>
        <v>0</v>
      </c>
      <c r="BN474" s="229">
        <f t="shared" si="396"/>
        <v>0</v>
      </c>
      <c r="BO474" s="229">
        <f t="shared" si="395"/>
        <v>0</v>
      </c>
      <c r="BP474" s="229">
        <f t="shared" si="395"/>
        <v>0</v>
      </c>
      <c r="BQ474" s="229">
        <f t="shared" si="395"/>
        <v>0</v>
      </c>
      <c r="BR474" s="229">
        <f t="shared" si="395"/>
        <v>0</v>
      </c>
      <c r="BS474" s="229">
        <f t="shared" si="395"/>
        <v>0</v>
      </c>
      <c r="BT474" s="229">
        <f t="shared" si="395"/>
        <v>0</v>
      </c>
      <c r="BU474" s="229">
        <f t="shared" si="395"/>
        <v>0</v>
      </c>
      <c r="BV474" s="229">
        <f t="shared" si="395"/>
        <v>0</v>
      </c>
      <c r="BW474" s="229">
        <f t="shared" si="395"/>
        <v>0</v>
      </c>
      <c r="BX474" s="229">
        <f t="shared" si="395"/>
        <v>0</v>
      </c>
      <c r="BY474" s="229">
        <f t="shared" si="395"/>
        <v>0</v>
      </c>
      <c r="BZ474" s="229">
        <f t="shared" si="395"/>
        <v>0</v>
      </c>
    </row>
    <row r="475" spans="1:78" x14ac:dyDescent="0.2">
      <c r="A475" s="7" t="str">
        <f t="shared" si="388"/>
        <v>Roll-in 1</v>
      </c>
      <c r="B475" s="7">
        <f t="shared" si="389"/>
        <v>2019</v>
      </c>
      <c r="C475" s="7">
        <f t="shared" si="394"/>
        <v>8</v>
      </c>
      <c r="D475" s="165">
        <f t="shared" si="392"/>
        <v>43708</v>
      </c>
      <c r="E475" s="68">
        <f>BonusDep!G13*BonusDep!H13</f>
        <v>0</v>
      </c>
      <c r="F475" s="77"/>
      <c r="G475" s="229">
        <f t="shared" si="393"/>
        <v>0</v>
      </c>
      <c r="H475" s="229">
        <f t="shared" si="393"/>
        <v>0</v>
      </c>
      <c r="I475" s="229">
        <f t="shared" si="393"/>
        <v>0</v>
      </c>
      <c r="J475" s="229">
        <f t="shared" si="393"/>
        <v>0</v>
      </c>
      <c r="K475" s="229">
        <f t="shared" si="393"/>
        <v>0</v>
      </c>
      <c r="L475" s="229">
        <f t="shared" si="393"/>
        <v>0</v>
      </c>
      <c r="M475" s="229">
        <f t="shared" si="393"/>
        <v>0</v>
      </c>
      <c r="N475" s="229">
        <f t="shared" si="393"/>
        <v>0</v>
      </c>
      <c r="O475" s="229">
        <f t="shared" si="393"/>
        <v>0</v>
      </c>
      <c r="P475" s="229">
        <f t="shared" si="393"/>
        <v>0</v>
      </c>
      <c r="Q475" s="229">
        <f t="shared" si="393"/>
        <v>0</v>
      </c>
      <c r="R475" s="229">
        <f t="shared" si="393"/>
        <v>0</v>
      </c>
      <c r="S475" s="229">
        <f t="shared" si="393"/>
        <v>0</v>
      </c>
      <c r="T475" s="229">
        <f t="shared" si="393"/>
        <v>0</v>
      </c>
      <c r="U475" s="229">
        <f t="shared" si="393"/>
        <v>0</v>
      </c>
      <c r="V475" s="229">
        <f t="shared" si="393"/>
        <v>0</v>
      </c>
      <c r="W475" s="229">
        <f t="shared" si="396"/>
        <v>0</v>
      </c>
      <c r="X475" s="229">
        <f t="shared" si="396"/>
        <v>0</v>
      </c>
      <c r="Y475" s="229">
        <f t="shared" si="396"/>
        <v>0</v>
      </c>
      <c r="Z475" s="229">
        <f t="shared" si="396"/>
        <v>0</v>
      </c>
      <c r="AA475" s="229">
        <f t="shared" si="396"/>
        <v>0</v>
      </c>
      <c r="AB475" s="229">
        <f t="shared" si="396"/>
        <v>0</v>
      </c>
      <c r="AC475" s="229">
        <f t="shared" si="396"/>
        <v>0</v>
      </c>
      <c r="AD475" s="229">
        <f t="shared" si="396"/>
        <v>0</v>
      </c>
      <c r="AE475" s="229">
        <f t="shared" si="396"/>
        <v>0</v>
      </c>
      <c r="AF475" s="229">
        <f t="shared" si="396"/>
        <v>0</v>
      </c>
      <c r="AG475" s="229">
        <f t="shared" si="396"/>
        <v>0</v>
      </c>
      <c r="AH475" s="229">
        <f t="shared" si="396"/>
        <v>0</v>
      </c>
      <c r="AI475" s="229">
        <f t="shared" si="396"/>
        <v>0</v>
      </c>
      <c r="AJ475" s="229">
        <f t="shared" si="396"/>
        <v>0</v>
      </c>
      <c r="AK475" s="229">
        <f t="shared" si="396"/>
        <v>0</v>
      </c>
      <c r="AL475" s="229">
        <f t="shared" si="396"/>
        <v>0</v>
      </c>
      <c r="AM475" s="229">
        <f t="shared" si="396"/>
        <v>0</v>
      </c>
      <c r="AN475" s="229">
        <f t="shared" si="396"/>
        <v>0</v>
      </c>
      <c r="AO475" s="229">
        <f t="shared" si="396"/>
        <v>0</v>
      </c>
      <c r="AP475" s="229">
        <f t="shared" si="396"/>
        <v>0</v>
      </c>
      <c r="AQ475" s="229">
        <f t="shared" si="396"/>
        <v>0</v>
      </c>
      <c r="AR475" s="229">
        <f t="shared" si="396"/>
        <v>0</v>
      </c>
      <c r="AS475" s="229">
        <f t="shared" si="396"/>
        <v>0</v>
      </c>
      <c r="AT475" s="229">
        <f t="shared" si="396"/>
        <v>0</v>
      </c>
      <c r="AU475" s="229">
        <f t="shared" si="396"/>
        <v>0</v>
      </c>
      <c r="AV475" s="229">
        <f t="shared" si="396"/>
        <v>0</v>
      </c>
      <c r="AW475" s="229">
        <f t="shared" si="396"/>
        <v>0</v>
      </c>
      <c r="AX475" s="229">
        <f t="shared" si="396"/>
        <v>0</v>
      </c>
      <c r="AY475" s="229">
        <f t="shared" si="396"/>
        <v>0</v>
      </c>
      <c r="AZ475" s="229">
        <f t="shared" si="396"/>
        <v>0</v>
      </c>
      <c r="BA475" s="229">
        <f t="shared" si="396"/>
        <v>0</v>
      </c>
      <c r="BB475" s="229">
        <f t="shared" si="396"/>
        <v>0</v>
      </c>
      <c r="BC475" s="229">
        <f t="shared" si="396"/>
        <v>0</v>
      </c>
      <c r="BD475" s="229">
        <f t="shared" si="396"/>
        <v>0</v>
      </c>
      <c r="BE475" s="229">
        <f t="shared" si="396"/>
        <v>0</v>
      </c>
      <c r="BF475" s="229">
        <f t="shared" si="396"/>
        <v>0</v>
      </c>
      <c r="BG475" s="229">
        <f t="shared" si="396"/>
        <v>0</v>
      </c>
      <c r="BH475" s="229">
        <f t="shared" si="396"/>
        <v>0</v>
      </c>
      <c r="BI475" s="229">
        <f t="shared" si="396"/>
        <v>0</v>
      </c>
      <c r="BJ475" s="229">
        <f t="shared" si="396"/>
        <v>0</v>
      </c>
      <c r="BK475" s="229">
        <f t="shared" si="396"/>
        <v>0</v>
      </c>
      <c r="BL475" s="229">
        <f t="shared" si="396"/>
        <v>0</v>
      </c>
      <c r="BM475" s="229">
        <f t="shared" si="396"/>
        <v>0</v>
      </c>
      <c r="BN475" s="229">
        <f t="shared" si="396"/>
        <v>0</v>
      </c>
      <c r="BO475" s="229">
        <f t="shared" si="395"/>
        <v>0</v>
      </c>
      <c r="BP475" s="229">
        <f t="shared" si="395"/>
        <v>0</v>
      </c>
      <c r="BQ475" s="229">
        <f t="shared" si="395"/>
        <v>0</v>
      </c>
      <c r="BR475" s="229">
        <f t="shared" si="395"/>
        <v>0</v>
      </c>
      <c r="BS475" s="229">
        <f t="shared" si="395"/>
        <v>0</v>
      </c>
      <c r="BT475" s="229">
        <f t="shared" si="395"/>
        <v>0</v>
      </c>
      <c r="BU475" s="229">
        <f t="shared" si="395"/>
        <v>0</v>
      </c>
      <c r="BV475" s="229">
        <f t="shared" si="395"/>
        <v>0</v>
      </c>
      <c r="BW475" s="229">
        <f t="shared" si="395"/>
        <v>0</v>
      </c>
      <c r="BX475" s="229">
        <f t="shared" si="395"/>
        <v>0</v>
      </c>
      <c r="BY475" s="229">
        <f t="shared" si="395"/>
        <v>0</v>
      </c>
      <c r="BZ475" s="229">
        <f t="shared" si="395"/>
        <v>0</v>
      </c>
    </row>
    <row r="476" spans="1:78" x14ac:dyDescent="0.2">
      <c r="A476" s="7" t="str">
        <f t="shared" si="388"/>
        <v>Roll-in 2</v>
      </c>
      <c r="B476" s="7">
        <f t="shared" si="389"/>
        <v>2019</v>
      </c>
      <c r="C476" s="7">
        <f t="shared" si="394"/>
        <v>9</v>
      </c>
      <c r="D476" s="165">
        <f t="shared" si="392"/>
        <v>43738</v>
      </c>
      <c r="E476" s="68">
        <f>BonusDep!G14*BonusDep!H14</f>
        <v>0</v>
      </c>
      <c r="F476" s="77"/>
      <c r="G476" s="229">
        <f t="shared" si="393"/>
        <v>0</v>
      </c>
      <c r="H476" s="229">
        <f t="shared" si="393"/>
        <v>0</v>
      </c>
      <c r="I476" s="229">
        <f t="shared" si="393"/>
        <v>0</v>
      </c>
      <c r="J476" s="229">
        <f t="shared" si="393"/>
        <v>0</v>
      </c>
      <c r="K476" s="229">
        <f t="shared" si="393"/>
        <v>0</v>
      </c>
      <c r="L476" s="229">
        <f t="shared" si="393"/>
        <v>0</v>
      </c>
      <c r="M476" s="229">
        <f t="shared" si="393"/>
        <v>0</v>
      </c>
      <c r="N476" s="229">
        <f t="shared" si="393"/>
        <v>0</v>
      </c>
      <c r="O476" s="229">
        <f t="shared" si="393"/>
        <v>0</v>
      </c>
      <c r="P476" s="229">
        <f t="shared" si="393"/>
        <v>0</v>
      </c>
      <c r="Q476" s="229">
        <f t="shared" si="393"/>
        <v>0</v>
      </c>
      <c r="R476" s="229">
        <f t="shared" si="393"/>
        <v>0</v>
      </c>
      <c r="S476" s="229">
        <f t="shared" si="393"/>
        <v>0</v>
      </c>
      <c r="T476" s="229">
        <f t="shared" si="393"/>
        <v>0</v>
      </c>
      <c r="U476" s="229">
        <f t="shared" si="393"/>
        <v>0</v>
      </c>
      <c r="V476" s="229">
        <f t="shared" si="393"/>
        <v>0</v>
      </c>
      <c r="W476" s="229">
        <f t="shared" si="396"/>
        <v>0</v>
      </c>
      <c r="X476" s="229">
        <f t="shared" si="396"/>
        <v>0</v>
      </c>
      <c r="Y476" s="229">
        <f t="shared" si="396"/>
        <v>0</v>
      </c>
      <c r="Z476" s="229">
        <f t="shared" si="396"/>
        <v>0</v>
      </c>
      <c r="AA476" s="229">
        <f t="shared" si="396"/>
        <v>0</v>
      </c>
      <c r="AB476" s="229">
        <f t="shared" si="396"/>
        <v>0</v>
      </c>
      <c r="AC476" s="229">
        <f t="shared" si="396"/>
        <v>0</v>
      </c>
      <c r="AD476" s="229">
        <f t="shared" si="396"/>
        <v>0</v>
      </c>
      <c r="AE476" s="229">
        <f t="shared" si="396"/>
        <v>0</v>
      </c>
      <c r="AF476" s="229">
        <f t="shared" si="396"/>
        <v>0</v>
      </c>
      <c r="AG476" s="229">
        <f t="shared" si="396"/>
        <v>0</v>
      </c>
      <c r="AH476" s="229">
        <f t="shared" si="396"/>
        <v>0</v>
      </c>
      <c r="AI476" s="229">
        <f t="shared" si="396"/>
        <v>0</v>
      </c>
      <c r="AJ476" s="229">
        <f t="shared" si="396"/>
        <v>0</v>
      </c>
      <c r="AK476" s="229">
        <f t="shared" si="396"/>
        <v>0</v>
      </c>
      <c r="AL476" s="229">
        <f t="shared" si="396"/>
        <v>0</v>
      </c>
      <c r="AM476" s="229">
        <f t="shared" si="396"/>
        <v>0</v>
      </c>
      <c r="AN476" s="229">
        <f t="shared" si="396"/>
        <v>0</v>
      </c>
      <c r="AO476" s="229">
        <f t="shared" si="396"/>
        <v>0</v>
      </c>
      <c r="AP476" s="229">
        <f t="shared" si="396"/>
        <v>0</v>
      </c>
      <c r="AQ476" s="229">
        <f t="shared" si="396"/>
        <v>0</v>
      </c>
      <c r="AR476" s="229">
        <f t="shared" si="396"/>
        <v>0</v>
      </c>
      <c r="AS476" s="229">
        <f t="shared" si="396"/>
        <v>0</v>
      </c>
      <c r="AT476" s="229">
        <f t="shared" si="396"/>
        <v>0</v>
      </c>
      <c r="AU476" s="229">
        <f t="shared" si="396"/>
        <v>0</v>
      </c>
      <c r="AV476" s="229">
        <f t="shared" si="396"/>
        <v>0</v>
      </c>
      <c r="AW476" s="229">
        <f t="shared" si="396"/>
        <v>0</v>
      </c>
      <c r="AX476" s="229">
        <f t="shared" si="396"/>
        <v>0</v>
      </c>
      <c r="AY476" s="229">
        <f t="shared" si="396"/>
        <v>0</v>
      </c>
      <c r="AZ476" s="229">
        <f t="shared" si="396"/>
        <v>0</v>
      </c>
      <c r="BA476" s="229">
        <f t="shared" si="396"/>
        <v>0</v>
      </c>
      <c r="BB476" s="229">
        <f t="shared" si="396"/>
        <v>0</v>
      </c>
      <c r="BC476" s="229">
        <f t="shared" si="396"/>
        <v>0</v>
      </c>
      <c r="BD476" s="229">
        <f t="shared" si="396"/>
        <v>0</v>
      </c>
      <c r="BE476" s="229">
        <f t="shared" si="396"/>
        <v>0</v>
      </c>
      <c r="BF476" s="229">
        <f t="shared" si="396"/>
        <v>0</v>
      </c>
      <c r="BG476" s="229">
        <f t="shared" si="396"/>
        <v>0</v>
      </c>
      <c r="BH476" s="229">
        <f t="shared" si="396"/>
        <v>0</v>
      </c>
      <c r="BI476" s="229">
        <f t="shared" si="396"/>
        <v>0</v>
      </c>
      <c r="BJ476" s="229">
        <f t="shared" si="396"/>
        <v>0</v>
      </c>
      <c r="BK476" s="229">
        <f t="shared" si="396"/>
        <v>0</v>
      </c>
      <c r="BL476" s="229">
        <f t="shared" si="396"/>
        <v>0</v>
      </c>
      <c r="BM476" s="229">
        <f t="shared" si="396"/>
        <v>0</v>
      </c>
      <c r="BN476" s="229">
        <f t="shared" si="396"/>
        <v>0</v>
      </c>
      <c r="BO476" s="229">
        <f t="shared" si="395"/>
        <v>0</v>
      </c>
      <c r="BP476" s="229">
        <f t="shared" si="395"/>
        <v>0</v>
      </c>
      <c r="BQ476" s="229">
        <f t="shared" si="395"/>
        <v>0</v>
      </c>
      <c r="BR476" s="229">
        <f t="shared" si="395"/>
        <v>0</v>
      </c>
      <c r="BS476" s="229">
        <f t="shared" si="395"/>
        <v>0</v>
      </c>
      <c r="BT476" s="229">
        <f t="shared" si="395"/>
        <v>0</v>
      </c>
      <c r="BU476" s="229">
        <f t="shared" si="395"/>
        <v>0</v>
      </c>
      <c r="BV476" s="229">
        <f t="shared" si="395"/>
        <v>0</v>
      </c>
      <c r="BW476" s="229">
        <f t="shared" si="395"/>
        <v>0</v>
      </c>
      <c r="BX476" s="229">
        <f t="shared" si="395"/>
        <v>0</v>
      </c>
      <c r="BY476" s="229">
        <f t="shared" si="395"/>
        <v>0</v>
      </c>
      <c r="BZ476" s="229">
        <f t="shared" si="395"/>
        <v>0</v>
      </c>
    </row>
    <row r="477" spans="1:78" x14ac:dyDescent="0.2">
      <c r="A477" s="7" t="str">
        <f t="shared" si="388"/>
        <v>Roll-in 2</v>
      </c>
      <c r="B477" s="7">
        <f t="shared" si="389"/>
        <v>2019</v>
      </c>
      <c r="C477" s="7">
        <f t="shared" si="394"/>
        <v>10</v>
      </c>
      <c r="D477" s="165">
        <f t="shared" si="392"/>
        <v>43769</v>
      </c>
      <c r="E477" s="68">
        <f>BonusDep!G15*BonusDep!H15</f>
        <v>0</v>
      </c>
      <c r="F477" s="77"/>
      <c r="G477" s="229">
        <f t="shared" si="393"/>
        <v>0</v>
      </c>
      <c r="H477" s="229">
        <f t="shared" si="393"/>
        <v>0</v>
      </c>
      <c r="I477" s="229">
        <f t="shared" si="393"/>
        <v>0</v>
      </c>
      <c r="J477" s="229">
        <f t="shared" si="393"/>
        <v>0</v>
      </c>
      <c r="K477" s="229">
        <f t="shared" si="393"/>
        <v>0</v>
      </c>
      <c r="L477" s="229">
        <f t="shared" si="393"/>
        <v>0</v>
      </c>
      <c r="M477" s="229">
        <f t="shared" si="393"/>
        <v>0</v>
      </c>
      <c r="N477" s="229">
        <f t="shared" si="393"/>
        <v>0</v>
      </c>
      <c r="O477" s="229">
        <f t="shared" si="393"/>
        <v>0</v>
      </c>
      <c r="P477" s="229">
        <f t="shared" si="393"/>
        <v>0</v>
      </c>
      <c r="Q477" s="229">
        <f t="shared" si="393"/>
        <v>0</v>
      </c>
      <c r="R477" s="229">
        <f t="shared" si="393"/>
        <v>0</v>
      </c>
      <c r="S477" s="229">
        <f t="shared" si="393"/>
        <v>0</v>
      </c>
      <c r="T477" s="229">
        <f t="shared" si="393"/>
        <v>0</v>
      </c>
      <c r="U477" s="229">
        <f t="shared" si="393"/>
        <v>0</v>
      </c>
      <c r="V477" s="229">
        <f t="shared" si="393"/>
        <v>0</v>
      </c>
      <c r="W477" s="229">
        <f t="shared" si="396"/>
        <v>0</v>
      </c>
      <c r="X477" s="229">
        <f t="shared" si="396"/>
        <v>0</v>
      </c>
      <c r="Y477" s="229">
        <f t="shared" si="396"/>
        <v>0</v>
      </c>
      <c r="Z477" s="229">
        <f t="shared" si="396"/>
        <v>0</v>
      </c>
      <c r="AA477" s="229">
        <f t="shared" si="396"/>
        <v>0</v>
      </c>
      <c r="AB477" s="229">
        <f t="shared" si="396"/>
        <v>0</v>
      </c>
      <c r="AC477" s="229">
        <f t="shared" si="396"/>
        <v>0</v>
      </c>
      <c r="AD477" s="229">
        <f t="shared" si="396"/>
        <v>0</v>
      </c>
      <c r="AE477" s="229">
        <f t="shared" si="396"/>
        <v>0</v>
      </c>
      <c r="AF477" s="229">
        <f t="shared" si="396"/>
        <v>0</v>
      </c>
      <c r="AG477" s="229">
        <f t="shared" si="396"/>
        <v>0</v>
      </c>
      <c r="AH477" s="229">
        <f t="shared" si="396"/>
        <v>0</v>
      </c>
      <c r="AI477" s="229">
        <f t="shared" si="396"/>
        <v>0</v>
      </c>
      <c r="AJ477" s="229">
        <f t="shared" si="396"/>
        <v>0</v>
      </c>
      <c r="AK477" s="229">
        <f t="shared" si="396"/>
        <v>0</v>
      </c>
      <c r="AL477" s="229">
        <f t="shared" si="396"/>
        <v>0</v>
      </c>
      <c r="AM477" s="229">
        <f t="shared" si="396"/>
        <v>0</v>
      </c>
      <c r="AN477" s="229">
        <f t="shared" si="396"/>
        <v>0</v>
      </c>
      <c r="AO477" s="229">
        <f t="shared" si="396"/>
        <v>0</v>
      </c>
      <c r="AP477" s="229">
        <f t="shared" si="396"/>
        <v>0</v>
      </c>
      <c r="AQ477" s="229">
        <f t="shared" si="396"/>
        <v>0</v>
      </c>
      <c r="AR477" s="229">
        <f t="shared" si="396"/>
        <v>0</v>
      </c>
      <c r="AS477" s="229">
        <f t="shared" si="396"/>
        <v>0</v>
      </c>
      <c r="AT477" s="229">
        <f t="shared" si="396"/>
        <v>0</v>
      </c>
      <c r="AU477" s="229">
        <f t="shared" si="396"/>
        <v>0</v>
      </c>
      <c r="AV477" s="229">
        <f t="shared" si="396"/>
        <v>0</v>
      </c>
      <c r="AW477" s="229">
        <f t="shared" si="396"/>
        <v>0</v>
      </c>
      <c r="AX477" s="229">
        <f t="shared" si="396"/>
        <v>0</v>
      </c>
      <c r="AY477" s="229">
        <f t="shared" si="396"/>
        <v>0</v>
      </c>
      <c r="AZ477" s="229">
        <f t="shared" si="396"/>
        <v>0</v>
      </c>
      <c r="BA477" s="229">
        <f t="shared" si="396"/>
        <v>0</v>
      </c>
      <c r="BB477" s="229">
        <f t="shared" si="396"/>
        <v>0</v>
      </c>
      <c r="BC477" s="229">
        <f t="shared" si="396"/>
        <v>0</v>
      </c>
      <c r="BD477" s="229">
        <f t="shared" si="396"/>
        <v>0</v>
      </c>
      <c r="BE477" s="229">
        <f t="shared" si="396"/>
        <v>0</v>
      </c>
      <c r="BF477" s="229">
        <f t="shared" si="396"/>
        <v>0</v>
      </c>
      <c r="BG477" s="229">
        <f t="shared" si="396"/>
        <v>0</v>
      </c>
      <c r="BH477" s="229">
        <f t="shared" si="396"/>
        <v>0</v>
      </c>
      <c r="BI477" s="229">
        <f t="shared" si="396"/>
        <v>0</v>
      </c>
      <c r="BJ477" s="229">
        <f t="shared" si="396"/>
        <v>0</v>
      </c>
      <c r="BK477" s="229">
        <f t="shared" si="396"/>
        <v>0</v>
      </c>
      <c r="BL477" s="229">
        <f t="shared" si="396"/>
        <v>0</v>
      </c>
      <c r="BM477" s="229">
        <f t="shared" si="396"/>
        <v>0</v>
      </c>
      <c r="BN477" s="229">
        <f t="shared" si="396"/>
        <v>0</v>
      </c>
      <c r="BO477" s="229">
        <f t="shared" si="395"/>
        <v>0</v>
      </c>
      <c r="BP477" s="229">
        <f t="shared" si="395"/>
        <v>0</v>
      </c>
      <c r="BQ477" s="229">
        <f t="shared" si="395"/>
        <v>0</v>
      </c>
      <c r="BR477" s="229">
        <f t="shared" si="395"/>
        <v>0</v>
      </c>
      <c r="BS477" s="229">
        <f t="shared" si="395"/>
        <v>0</v>
      </c>
      <c r="BT477" s="229">
        <f t="shared" si="395"/>
        <v>0</v>
      </c>
      <c r="BU477" s="229">
        <f t="shared" si="395"/>
        <v>0</v>
      </c>
      <c r="BV477" s="229">
        <f t="shared" si="395"/>
        <v>0</v>
      </c>
      <c r="BW477" s="229">
        <f t="shared" si="395"/>
        <v>0</v>
      </c>
      <c r="BX477" s="229">
        <f t="shared" si="395"/>
        <v>0</v>
      </c>
      <c r="BY477" s="229">
        <f t="shared" si="395"/>
        <v>0</v>
      </c>
      <c r="BZ477" s="229">
        <f t="shared" si="395"/>
        <v>0</v>
      </c>
    </row>
    <row r="478" spans="1:78" x14ac:dyDescent="0.2">
      <c r="A478" s="7" t="str">
        <f t="shared" si="388"/>
        <v>Roll-in 2</v>
      </c>
      <c r="B478" s="7">
        <f t="shared" si="389"/>
        <v>2019</v>
      </c>
      <c r="C478" s="7">
        <f t="shared" si="394"/>
        <v>11</v>
      </c>
      <c r="D478" s="165">
        <f t="shared" si="392"/>
        <v>43799</v>
      </c>
      <c r="E478" s="68">
        <f>BonusDep!G16*BonusDep!H16</f>
        <v>0</v>
      </c>
      <c r="F478" s="77"/>
      <c r="G478" s="229">
        <f t="shared" si="393"/>
        <v>0</v>
      </c>
      <c r="H478" s="229">
        <f t="shared" si="393"/>
        <v>0</v>
      </c>
      <c r="I478" s="229">
        <f t="shared" si="393"/>
        <v>0</v>
      </c>
      <c r="J478" s="229">
        <f t="shared" si="393"/>
        <v>0</v>
      </c>
      <c r="K478" s="229">
        <f t="shared" si="393"/>
        <v>0</v>
      </c>
      <c r="L478" s="229">
        <f t="shared" si="393"/>
        <v>0</v>
      </c>
      <c r="M478" s="229">
        <f t="shared" si="393"/>
        <v>0</v>
      </c>
      <c r="N478" s="229">
        <f t="shared" si="393"/>
        <v>0</v>
      </c>
      <c r="O478" s="229">
        <f t="shared" si="393"/>
        <v>0</v>
      </c>
      <c r="P478" s="229">
        <f t="shared" si="393"/>
        <v>0</v>
      </c>
      <c r="Q478" s="229">
        <f t="shared" si="393"/>
        <v>0</v>
      </c>
      <c r="R478" s="229">
        <f t="shared" si="393"/>
        <v>0</v>
      </c>
      <c r="S478" s="229">
        <f t="shared" si="393"/>
        <v>0</v>
      </c>
      <c r="T478" s="229">
        <f t="shared" si="393"/>
        <v>0</v>
      </c>
      <c r="U478" s="229">
        <f t="shared" si="393"/>
        <v>0</v>
      </c>
      <c r="V478" s="229">
        <f t="shared" si="393"/>
        <v>0</v>
      </c>
      <c r="W478" s="229">
        <f t="shared" si="396"/>
        <v>0</v>
      </c>
      <c r="X478" s="229">
        <f t="shared" si="396"/>
        <v>0</v>
      </c>
      <c r="Y478" s="229">
        <f t="shared" si="396"/>
        <v>0</v>
      </c>
      <c r="Z478" s="229">
        <f t="shared" si="396"/>
        <v>0</v>
      </c>
      <c r="AA478" s="229">
        <f t="shared" si="396"/>
        <v>0</v>
      </c>
      <c r="AB478" s="229">
        <f t="shared" si="396"/>
        <v>0</v>
      </c>
      <c r="AC478" s="229">
        <f t="shared" si="396"/>
        <v>0</v>
      </c>
      <c r="AD478" s="229">
        <f t="shared" si="396"/>
        <v>0</v>
      </c>
      <c r="AE478" s="229">
        <f t="shared" si="396"/>
        <v>0</v>
      </c>
      <c r="AF478" s="229">
        <f t="shared" si="396"/>
        <v>0</v>
      </c>
      <c r="AG478" s="229">
        <f t="shared" si="396"/>
        <v>0</v>
      </c>
      <c r="AH478" s="229">
        <f t="shared" si="396"/>
        <v>0</v>
      </c>
      <c r="AI478" s="229">
        <f t="shared" si="396"/>
        <v>0</v>
      </c>
      <c r="AJ478" s="229">
        <f t="shared" si="396"/>
        <v>0</v>
      </c>
      <c r="AK478" s="229">
        <f t="shared" si="396"/>
        <v>0</v>
      </c>
      <c r="AL478" s="229">
        <f t="shared" si="396"/>
        <v>0</v>
      </c>
      <c r="AM478" s="229">
        <f t="shared" si="396"/>
        <v>0</v>
      </c>
      <c r="AN478" s="229">
        <f t="shared" si="396"/>
        <v>0</v>
      </c>
      <c r="AO478" s="229">
        <f t="shared" si="396"/>
        <v>0</v>
      </c>
      <c r="AP478" s="229">
        <f t="shared" si="396"/>
        <v>0</v>
      </c>
      <c r="AQ478" s="229">
        <f t="shared" si="396"/>
        <v>0</v>
      </c>
      <c r="AR478" s="229">
        <f t="shared" si="396"/>
        <v>0</v>
      </c>
      <c r="AS478" s="229">
        <f t="shared" si="396"/>
        <v>0</v>
      </c>
      <c r="AT478" s="229">
        <f t="shared" si="396"/>
        <v>0</v>
      </c>
      <c r="AU478" s="229">
        <f t="shared" si="396"/>
        <v>0</v>
      </c>
      <c r="AV478" s="229">
        <f t="shared" si="396"/>
        <v>0</v>
      </c>
      <c r="AW478" s="229">
        <f t="shared" si="396"/>
        <v>0</v>
      </c>
      <c r="AX478" s="229">
        <f t="shared" si="396"/>
        <v>0</v>
      </c>
      <c r="AY478" s="229">
        <f t="shared" si="396"/>
        <v>0</v>
      </c>
      <c r="AZ478" s="229">
        <f t="shared" si="396"/>
        <v>0</v>
      </c>
      <c r="BA478" s="229">
        <f t="shared" si="396"/>
        <v>0</v>
      </c>
      <c r="BB478" s="229">
        <f t="shared" si="396"/>
        <v>0</v>
      </c>
      <c r="BC478" s="229">
        <f t="shared" si="396"/>
        <v>0</v>
      </c>
      <c r="BD478" s="229">
        <f t="shared" si="396"/>
        <v>0</v>
      </c>
      <c r="BE478" s="229">
        <f t="shared" si="396"/>
        <v>0</v>
      </c>
      <c r="BF478" s="229">
        <f t="shared" ref="BB478:BQ493" si="397">IF(AND(BF$7=$B478,BF$9&gt;=$D478),$E478/(13-MONTH($D478)),0)</f>
        <v>0</v>
      </c>
      <c r="BG478" s="229">
        <f t="shared" si="397"/>
        <v>0</v>
      </c>
      <c r="BH478" s="229">
        <f t="shared" si="397"/>
        <v>0</v>
      </c>
      <c r="BI478" s="229">
        <f t="shared" si="397"/>
        <v>0</v>
      </c>
      <c r="BJ478" s="229">
        <f t="shared" si="397"/>
        <v>0</v>
      </c>
      <c r="BK478" s="229">
        <f t="shared" si="397"/>
        <v>0</v>
      </c>
      <c r="BL478" s="229">
        <f t="shared" si="397"/>
        <v>0</v>
      </c>
      <c r="BM478" s="229">
        <f t="shared" si="397"/>
        <v>0</v>
      </c>
      <c r="BN478" s="229">
        <f t="shared" si="397"/>
        <v>0</v>
      </c>
      <c r="BO478" s="229">
        <f t="shared" si="397"/>
        <v>0</v>
      </c>
      <c r="BP478" s="229">
        <f t="shared" si="397"/>
        <v>0</v>
      </c>
      <c r="BQ478" s="229">
        <f t="shared" si="397"/>
        <v>0</v>
      </c>
      <c r="BR478" s="229">
        <f t="shared" si="395"/>
        <v>0</v>
      </c>
      <c r="BS478" s="229">
        <f t="shared" si="395"/>
        <v>0</v>
      </c>
      <c r="BT478" s="229">
        <f t="shared" si="395"/>
        <v>0</v>
      </c>
      <c r="BU478" s="229">
        <f t="shared" si="395"/>
        <v>0</v>
      </c>
      <c r="BV478" s="229">
        <f t="shared" si="395"/>
        <v>0</v>
      </c>
      <c r="BW478" s="229">
        <f t="shared" si="395"/>
        <v>0</v>
      </c>
      <c r="BX478" s="229">
        <f t="shared" si="395"/>
        <v>0</v>
      </c>
      <c r="BY478" s="229">
        <f t="shared" si="395"/>
        <v>0</v>
      </c>
      <c r="BZ478" s="229">
        <f t="shared" si="395"/>
        <v>0</v>
      </c>
    </row>
    <row r="479" spans="1:78" x14ac:dyDescent="0.2">
      <c r="A479" s="7" t="str">
        <f t="shared" si="388"/>
        <v>Roll-in 2</v>
      </c>
      <c r="B479" s="7">
        <f t="shared" si="389"/>
        <v>2019</v>
      </c>
      <c r="C479" s="7">
        <f t="shared" si="394"/>
        <v>12</v>
      </c>
      <c r="D479" s="165">
        <f t="shared" si="392"/>
        <v>43830</v>
      </c>
      <c r="E479" s="68">
        <f>BonusDep!G17*BonusDep!H17</f>
        <v>0</v>
      </c>
      <c r="F479" s="77"/>
      <c r="G479" s="229">
        <f t="shared" si="393"/>
        <v>0</v>
      </c>
      <c r="H479" s="229">
        <f t="shared" si="393"/>
        <v>0</v>
      </c>
      <c r="I479" s="229">
        <f t="shared" si="393"/>
        <v>0</v>
      </c>
      <c r="J479" s="229">
        <f t="shared" si="393"/>
        <v>0</v>
      </c>
      <c r="K479" s="229">
        <f t="shared" si="393"/>
        <v>0</v>
      </c>
      <c r="L479" s="229">
        <f t="shared" si="393"/>
        <v>0</v>
      </c>
      <c r="M479" s="229">
        <f t="shared" si="393"/>
        <v>0</v>
      </c>
      <c r="N479" s="229">
        <f t="shared" si="393"/>
        <v>0</v>
      </c>
      <c r="O479" s="229">
        <f t="shared" si="393"/>
        <v>0</v>
      </c>
      <c r="P479" s="229">
        <f t="shared" si="393"/>
        <v>0</v>
      </c>
      <c r="Q479" s="229">
        <f t="shared" si="393"/>
        <v>0</v>
      </c>
      <c r="R479" s="229">
        <f t="shared" si="393"/>
        <v>0</v>
      </c>
      <c r="S479" s="229">
        <f t="shared" si="393"/>
        <v>0</v>
      </c>
      <c r="T479" s="229">
        <f t="shared" si="393"/>
        <v>0</v>
      </c>
      <c r="U479" s="229">
        <f t="shared" si="393"/>
        <v>0</v>
      </c>
      <c r="V479" s="229">
        <f t="shared" si="393"/>
        <v>0</v>
      </c>
      <c r="W479" s="229">
        <f t="shared" ref="W479:AL494" si="398">IF(AND(W$7=$B479,W$9&gt;=$D479),$E479/(13-MONTH($D479)),0)</f>
        <v>0</v>
      </c>
      <c r="X479" s="229">
        <f t="shared" si="398"/>
        <v>0</v>
      </c>
      <c r="Y479" s="229">
        <f t="shared" si="398"/>
        <v>0</v>
      </c>
      <c r="Z479" s="229">
        <f t="shared" si="398"/>
        <v>0</v>
      </c>
      <c r="AA479" s="229">
        <f t="shared" si="398"/>
        <v>0</v>
      </c>
      <c r="AB479" s="229">
        <f t="shared" si="398"/>
        <v>0</v>
      </c>
      <c r="AC479" s="229">
        <f t="shared" si="398"/>
        <v>0</v>
      </c>
      <c r="AD479" s="229">
        <f t="shared" si="398"/>
        <v>0</v>
      </c>
      <c r="AE479" s="229">
        <f t="shared" si="398"/>
        <v>0</v>
      </c>
      <c r="AF479" s="229">
        <f t="shared" si="398"/>
        <v>0</v>
      </c>
      <c r="AG479" s="229">
        <f t="shared" si="398"/>
        <v>0</v>
      </c>
      <c r="AH479" s="229">
        <f t="shared" si="398"/>
        <v>0</v>
      </c>
      <c r="AI479" s="229">
        <f t="shared" si="398"/>
        <v>0</v>
      </c>
      <c r="AJ479" s="229">
        <f t="shared" si="398"/>
        <v>0</v>
      </c>
      <c r="AK479" s="229">
        <f t="shared" si="398"/>
        <v>0</v>
      </c>
      <c r="AL479" s="229">
        <f t="shared" si="398"/>
        <v>0</v>
      </c>
      <c r="AM479" s="229">
        <f t="shared" ref="AM479:BB494" si="399">IF(AND(AM$7=$B479,AM$9&gt;=$D479),$E479/(13-MONTH($D479)),0)</f>
        <v>0</v>
      </c>
      <c r="AN479" s="229">
        <f t="shared" si="399"/>
        <v>0</v>
      </c>
      <c r="AO479" s="229">
        <f t="shared" si="399"/>
        <v>0</v>
      </c>
      <c r="AP479" s="229">
        <f t="shared" si="399"/>
        <v>0</v>
      </c>
      <c r="AQ479" s="229">
        <f t="shared" si="399"/>
        <v>0</v>
      </c>
      <c r="AR479" s="229">
        <f t="shared" si="399"/>
        <v>0</v>
      </c>
      <c r="AS479" s="229">
        <f t="shared" si="399"/>
        <v>0</v>
      </c>
      <c r="AT479" s="229">
        <f t="shared" si="399"/>
        <v>0</v>
      </c>
      <c r="AU479" s="229">
        <f t="shared" si="399"/>
        <v>0</v>
      </c>
      <c r="AV479" s="229">
        <f t="shared" si="399"/>
        <v>0</v>
      </c>
      <c r="AW479" s="229">
        <f t="shared" si="399"/>
        <v>0</v>
      </c>
      <c r="AX479" s="229">
        <f t="shared" si="399"/>
        <v>0</v>
      </c>
      <c r="AY479" s="229">
        <f t="shared" si="399"/>
        <v>0</v>
      </c>
      <c r="AZ479" s="229">
        <f t="shared" si="399"/>
        <v>0</v>
      </c>
      <c r="BA479" s="229">
        <f t="shared" si="399"/>
        <v>0</v>
      </c>
      <c r="BB479" s="229">
        <f t="shared" si="399"/>
        <v>0</v>
      </c>
      <c r="BC479" s="229">
        <f t="shared" si="397"/>
        <v>0</v>
      </c>
      <c r="BD479" s="229">
        <f t="shared" si="397"/>
        <v>0</v>
      </c>
      <c r="BE479" s="229">
        <f t="shared" si="397"/>
        <v>0</v>
      </c>
      <c r="BF479" s="229">
        <f t="shared" si="397"/>
        <v>0</v>
      </c>
      <c r="BG479" s="229">
        <f t="shared" si="397"/>
        <v>0</v>
      </c>
      <c r="BH479" s="229">
        <f t="shared" si="397"/>
        <v>0</v>
      </c>
      <c r="BI479" s="229">
        <f t="shared" si="397"/>
        <v>0</v>
      </c>
      <c r="BJ479" s="229">
        <f t="shared" si="397"/>
        <v>0</v>
      </c>
      <c r="BK479" s="229">
        <f t="shared" si="397"/>
        <v>0</v>
      </c>
      <c r="BL479" s="229">
        <f t="shared" si="397"/>
        <v>0</v>
      </c>
      <c r="BM479" s="229">
        <f t="shared" si="397"/>
        <v>0</v>
      </c>
      <c r="BN479" s="229">
        <f t="shared" si="397"/>
        <v>0</v>
      </c>
      <c r="BO479" s="229">
        <f t="shared" si="395"/>
        <v>0</v>
      </c>
      <c r="BP479" s="229">
        <f t="shared" si="395"/>
        <v>0</v>
      </c>
      <c r="BQ479" s="229">
        <f t="shared" si="395"/>
        <v>0</v>
      </c>
      <c r="BR479" s="229">
        <f t="shared" si="395"/>
        <v>0</v>
      </c>
      <c r="BS479" s="229">
        <f t="shared" si="395"/>
        <v>0</v>
      </c>
      <c r="BT479" s="229">
        <f t="shared" si="395"/>
        <v>0</v>
      </c>
      <c r="BU479" s="229">
        <f t="shared" si="395"/>
        <v>0</v>
      </c>
      <c r="BV479" s="229">
        <f t="shared" si="395"/>
        <v>0</v>
      </c>
      <c r="BW479" s="229">
        <f t="shared" si="395"/>
        <v>0</v>
      </c>
      <c r="BX479" s="229">
        <f t="shared" si="395"/>
        <v>0</v>
      </c>
      <c r="BY479" s="229">
        <f t="shared" si="395"/>
        <v>0</v>
      </c>
      <c r="BZ479" s="229">
        <f t="shared" si="395"/>
        <v>0</v>
      </c>
    </row>
    <row r="480" spans="1:78" x14ac:dyDescent="0.2">
      <c r="A480" s="7" t="str">
        <f t="shared" si="388"/>
        <v>Roll-in 2</v>
      </c>
      <c r="B480" s="7">
        <f t="shared" si="389"/>
        <v>2020</v>
      </c>
      <c r="C480" s="7">
        <f t="shared" si="394"/>
        <v>13</v>
      </c>
      <c r="D480" s="165">
        <f t="shared" si="392"/>
        <v>43861</v>
      </c>
      <c r="E480" s="68">
        <f>BonusDep!G18*BonusDep!H18</f>
        <v>0</v>
      </c>
      <c r="F480" s="77"/>
      <c r="G480" s="229">
        <f t="shared" si="393"/>
        <v>0</v>
      </c>
      <c r="H480" s="229">
        <f t="shared" si="393"/>
        <v>0</v>
      </c>
      <c r="I480" s="229">
        <f t="shared" si="393"/>
        <v>0</v>
      </c>
      <c r="J480" s="229">
        <f t="shared" si="393"/>
        <v>0</v>
      </c>
      <c r="K480" s="229">
        <f t="shared" si="393"/>
        <v>0</v>
      </c>
      <c r="L480" s="229">
        <f t="shared" si="393"/>
        <v>0</v>
      </c>
      <c r="M480" s="229">
        <f t="shared" si="393"/>
        <v>0</v>
      </c>
      <c r="N480" s="229">
        <f t="shared" si="393"/>
        <v>0</v>
      </c>
      <c r="O480" s="229">
        <f t="shared" si="393"/>
        <v>0</v>
      </c>
      <c r="P480" s="229">
        <f t="shared" si="393"/>
        <v>0</v>
      </c>
      <c r="Q480" s="229">
        <f t="shared" si="393"/>
        <v>0</v>
      </c>
      <c r="R480" s="229">
        <f t="shared" si="393"/>
        <v>0</v>
      </c>
      <c r="S480" s="229">
        <f t="shared" si="393"/>
        <v>0</v>
      </c>
      <c r="T480" s="229">
        <f t="shared" si="393"/>
        <v>0</v>
      </c>
      <c r="U480" s="229">
        <f t="shared" si="393"/>
        <v>0</v>
      </c>
      <c r="V480" s="229">
        <f t="shared" si="393"/>
        <v>0</v>
      </c>
      <c r="W480" s="229">
        <f t="shared" si="398"/>
        <v>0</v>
      </c>
      <c r="X480" s="229">
        <f t="shared" si="398"/>
        <v>0</v>
      </c>
      <c r="Y480" s="229">
        <f t="shared" si="398"/>
        <v>0</v>
      </c>
      <c r="Z480" s="229">
        <f t="shared" si="398"/>
        <v>0</v>
      </c>
      <c r="AA480" s="229">
        <f t="shared" si="398"/>
        <v>0</v>
      </c>
      <c r="AB480" s="229">
        <f t="shared" si="398"/>
        <v>0</v>
      </c>
      <c r="AC480" s="229">
        <f t="shared" si="398"/>
        <v>0</v>
      </c>
      <c r="AD480" s="229">
        <f t="shared" si="398"/>
        <v>0</v>
      </c>
      <c r="AE480" s="229">
        <f t="shared" si="398"/>
        <v>0</v>
      </c>
      <c r="AF480" s="229">
        <f t="shared" si="398"/>
        <v>0</v>
      </c>
      <c r="AG480" s="229">
        <f t="shared" si="398"/>
        <v>0</v>
      </c>
      <c r="AH480" s="229">
        <f t="shared" si="398"/>
        <v>0</v>
      </c>
      <c r="AI480" s="229">
        <f t="shared" si="398"/>
        <v>0</v>
      </c>
      <c r="AJ480" s="229">
        <f t="shared" si="398"/>
        <v>0</v>
      </c>
      <c r="AK480" s="229">
        <f t="shared" si="398"/>
        <v>0</v>
      </c>
      <c r="AL480" s="229">
        <f t="shared" si="398"/>
        <v>0</v>
      </c>
      <c r="AM480" s="229">
        <f t="shared" si="399"/>
        <v>0</v>
      </c>
      <c r="AN480" s="229">
        <f t="shared" si="399"/>
        <v>0</v>
      </c>
      <c r="AO480" s="229">
        <f t="shared" si="399"/>
        <v>0</v>
      </c>
      <c r="AP480" s="229">
        <f t="shared" si="399"/>
        <v>0</v>
      </c>
      <c r="AQ480" s="229">
        <f t="shared" si="399"/>
        <v>0</v>
      </c>
      <c r="AR480" s="229">
        <f t="shared" si="399"/>
        <v>0</v>
      </c>
      <c r="AS480" s="229">
        <f t="shared" si="399"/>
        <v>0</v>
      </c>
      <c r="AT480" s="229">
        <f t="shared" si="399"/>
        <v>0</v>
      </c>
      <c r="AU480" s="229">
        <f t="shared" si="399"/>
        <v>0</v>
      </c>
      <c r="AV480" s="229">
        <f t="shared" si="399"/>
        <v>0</v>
      </c>
      <c r="AW480" s="229">
        <f t="shared" si="399"/>
        <v>0</v>
      </c>
      <c r="AX480" s="229">
        <f t="shared" si="399"/>
        <v>0</v>
      </c>
      <c r="AY480" s="229">
        <f t="shared" si="399"/>
        <v>0</v>
      </c>
      <c r="AZ480" s="229">
        <f t="shared" si="399"/>
        <v>0</v>
      </c>
      <c r="BA480" s="229">
        <f t="shared" si="399"/>
        <v>0</v>
      </c>
      <c r="BB480" s="229">
        <f t="shared" si="399"/>
        <v>0</v>
      </c>
      <c r="BC480" s="229">
        <f t="shared" si="397"/>
        <v>0</v>
      </c>
      <c r="BD480" s="229">
        <f t="shared" si="397"/>
        <v>0</v>
      </c>
      <c r="BE480" s="229">
        <f t="shared" si="397"/>
        <v>0</v>
      </c>
      <c r="BF480" s="229">
        <f t="shared" si="397"/>
        <v>0</v>
      </c>
      <c r="BG480" s="229">
        <f t="shared" si="397"/>
        <v>0</v>
      </c>
      <c r="BH480" s="229">
        <f t="shared" si="397"/>
        <v>0</v>
      </c>
      <c r="BI480" s="229">
        <f t="shared" si="397"/>
        <v>0</v>
      </c>
      <c r="BJ480" s="229">
        <f t="shared" si="397"/>
        <v>0</v>
      </c>
      <c r="BK480" s="229">
        <f t="shared" si="397"/>
        <v>0</v>
      </c>
      <c r="BL480" s="229">
        <f t="shared" si="397"/>
        <v>0</v>
      </c>
      <c r="BM480" s="229">
        <f t="shared" si="397"/>
        <v>0</v>
      </c>
      <c r="BN480" s="229">
        <f t="shared" si="397"/>
        <v>0</v>
      </c>
      <c r="BO480" s="229">
        <f t="shared" si="395"/>
        <v>0</v>
      </c>
      <c r="BP480" s="229">
        <f t="shared" si="395"/>
        <v>0</v>
      </c>
      <c r="BQ480" s="229">
        <f t="shared" si="395"/>
        <v>0</v>
      </c>
      <c r="BR480" s="229">
        <f t="shared" si="395"/>
        <v>0</v>
      </c>
      <c r="BS480" s="229">
        <f t="shared" si="395"/>
        <v>0</v>
      </c>
      <c r="BT480" s="229">
        <f t="shared" si="395"/>
        <v>0</v>
      </c>
      <c r="BU480" s="229">
        <f t="shared" si="395"/>
        <v>0</v>
      </c>
      <c r="BV480" s="229">
        <f t="shared" si="395"/>
        <v>0</v>
      </c>
      <c r="BW480" s="229">
        <f t="shared" si="395"/>
        <v>0</v>
      </c>
      <c r="BX480" s="229">
        <f t="shared" si="395"/>
        <v>0</v>
      </c>
      <c r="BY480" s="229">
        <f t="shared" si="395"/>
        <v>0</v>
      </c>
      <c r="BZ480" s="229">
        <f t="shared" si="395"/>
        <v>0</v>
      </c>
    </row>
    <row r="481" spans="1:78" x14ac:dyDescent="0.2">
      <c r="A481" s="7" t="str">
        <f t="shared" si="388"/>
        <v>Roll-in 2</v>
      </c>
      <c r="B481" s="7">
        <f t="shared" si="389"/>
        <v>2020</v>
      </c>
      <c r="C481" s="7">
        <f t="shared" si="394"/>
        <v>14</v>
      </c>
      <c r="D481" s="165">
        <f t="shared" si="392"/>
        <v>43890</v>
      </c>
      <c r="E481" s="68">
        <f>BonusDep!G19*BonusDep!H19</f>
        <v>0</v>
      </c>
      <c r="F481" s="77"/>
      <c r="G481" s="229">
        <f t="shared" si="393"/>
        <v>0</v>
      </c>
      <c r="H481" s="229">
        <f t="shared" si="393"/>
        <v>0</v>
      </c>
      <c r="I481" s="229">
        <f t="shared" si="393"/>
        <v>0</v>
      </c>
      <c r="J481" s="229">
        <f t="shared" si="393"/>
        <v>0</v>
      </c>
      <c r="K481" s="229">
        <f t="shared" si="393"/>
        <v>0</v>
      </c>
      <c r="L481" s="229">
        <f t="shared" si="393"/>
        <v>0</v>
      </c>
      <c r="M481" s="229">
        <f t="shared" si="393"/>
        <v>0</v>
      </c>
      <c r="N481" s="229">
        <f t="shared" si="393"/>
        <v>0</v>
      </c>
      <c r="O481" s="229">
        <f t="shared" si="393"/>
        <v>0</v>
      </c>
      <c r="P481" s="229">
        <f t="shared" si="393"/>
        <v>0</v>
      </c>
      <c r="Q481" s="229">
        <f t="shared" si="393"/>
        <v>0</v>
      </c>
      <c r="R481" s="229">
        <f t="shared" si="393"/>
        <v>0</v>
      </c>
      <c r="S481" s="229">
        <f t="shared" si="393"/>
        <v>0</v>
      </c>
      <c r="T481" s="229">
        <f t="shared" si="393"/>
        <v>0</v>
      </c>
      <c r="U481" s="229">
        <f t="shared" si="393"/>
        <v>0</v>
      </c>
      <c r="V481" s="229">
        <f t="shared" si="393"/>
        <v>0</v>
      </c>
      <c r="W481" s="229">
        <f t="shared" si="398"/>
        <v>0</v>
      </c>
      <c r="X481" s="229">
        <f t="shared" si="398"/>
        <v>0</v>
      </c>
      <c r="Y481" s="229">
        <f t="shared" si="398"/>
        <v>0</v>
      </c>
      <c r="Z481" s="229">
        <f t="shared" si="398"/>
        <v>0</v>
      </c>
      <c r="AA481" s="229">
        <f t="shared" si="398"/>
        <v>0</v>
      </c>
      <c r="AB481" s="229">
        <f t="shared" si="398"/>
        <v>0</v>
      </c>
      <c r="AC481" s="229">
        <f t="shared" si="398"/>
        <v>0</v>
      </c>
      <c r="AD481" s="229">
        <f t="shared" si="398"/>
        <v>0</v>
      </c>
      <c r="AE481" s="229">
        <f t="shared" si="398"/>
        <v>0</v>
      </c>
      <c r="AF481" s="229">
        <f t="shared" si="398"/>
        <v>0</v>
      </c>
      <c r="AG481" s="229">
        <f t="shared" si="398"/>
        <v>0</v>
      </c>
      <c r="AH481" s="229">
        <f t="shared" si="398"/>
        <v>0</v>
      </c>
      <c r="AI481" s="229">
        <f t="shared" si="398"/>
        <v>0</v>
      </c>
      <c r="AJ481" s="229">
        <f t="shared" si="398"/>
        <v>0</v>
      </c>
      <c r="AK481" s="229">
        <f t="shared" si="398"/>
        <v>0</v>
      </c>
      <c r="AL481" s="229">
        <f t="shared" si="398"/>
        <v>0</v>
      </c>
      <c r="AM481" s="229">
        <f t="shared" si="399"/>
        <v>0</v>
      </c>
      <c r="AN481" s="229">
        <f t="shared" si="399"/>
        <v>0</v>
      </c>
      <c r="AO481" s="229">
        <f t="shared" si="399"/>
        <v>0</v>
      </c>
      <c r="AP481" s="229">
        <f t="shared" si="399"/>
        <v>0</v>
      </c>
      <c r="AQ481" s="229">
        <f t="shared" si="399"/>
        <v>0</v>
      </c>
      <c r="AR481" s="229">
        <f t="shared" si="399"/>
        <v>0</v>
      </c>
      <c r="AS481" s="229">
        <f t="shared" si="399"/>
        <v>0</v>
      </c>
      <c r="AT481" s="229">
        <f t="shared" si="399"/>
        <v>0</v>
      </c>
      <c r="AU481" s="229">
        <f t="shared" si="399"/>
        <v>0</v>
      </c>
      <c r="AV481" s="229">
        <f t="shared" si="399"/>
        <v>0</v>
      </c>
      <c r="AW481" s="229">
        <f t="shared" si="399"/>
        <v>0</v>
      </c>
      <c r="AX481" s="229">
        <f t="shared" si="399"/>
        <v>0</v>
      </c>
      <c r="AY481" s="229">
        <f t="shared" si="399"/>
        <v>0</v>
      </c>
      <c r="AZ481" s="229">
        <f t="shared" si="399"/>
        <v>0</v>
      </c>
      <c r="BA481" s="229">
        <f t="shared" si="399"/>
        <v>0</v>
      </c>
      <c r="BB481" s="229">
        <f t="shared" si="399"/>
        <v>0</v>
      </c>
      <c r="BC481" s="229">
        <f t="shared" si="397"/>
        <v>0</v>
      </c>
      <c r="BD481" s="229">
        <f t="shared" si="397"/>
        <v>0</v>
      </c>
      <c r="BE481" s="229">
        <f t="shared" si="397"/>
        <v>0</v>
      </c>
      <c r="BF481" s="229">
        <f t="shared" si="397"/>
        <v>0</v>
      </c>
      <c r="BG481" s="229">
        <f t="shared" si="397"/>
        <v>0</v>
      </c>
      <c r="BH481" s="229">
        <f t="shared" si="397"/>
        <v>0</v>
      </c>
      <c r="BI481" s="229">
        <f t="shared" si="397"/>
        <v>0</v>
      </c>
      <c r="BJ481" s="229">
        <f t="shared" si="397"/>
        <v>0</v>
      </c>
      <c r="BK481" s="229">
        <f t="shared" si="397"/>
        <v>0</v>
      </c>
      <c r="BL481" s="229">
        <f t="shared" si="397"/>
        <v>0</v>
      </c>
      <c r="BM481" s="229">
        <f t="shared" si="397"/>
        <v>0</v>
      </c>
      <c r="BN481" s="229">
        <f t="shared" si="397"/>
        <v>0</v>
      </c>
      <c r="BO481" s="229">
        <f t="shared" si="395"/>
        <v>0</v>
      </c>
      <c r="BP481" s="229">
        <f t="shared" si="395"/>
        <v>0</v>
      </c>
      <c r="BQ481" s="229">
        <f t="shared" si="395"/>
        <v>0</v>
      </c>
      <c r="BR481" s="229">
        <f t="shared" si="395"/>
        <v>0</v>
      </c>
      <c r="BS481" s="229">
        <f t="shared" si="395"/>
        <v>0</v>
      </c>
      <c r="BT481" s="229">
        <f t="shared" si="395"/>
        <v>0</v>
      </c>
      <c r="BU481" s="229">
        <f t="shared" si="395"/>
        <v>0</v>
      </c>
      <c r="BV481" s="229">
        <f t="shared" si="395"/>
        <v>0</v>
      </c>
      <c r="BW481" s="229">
        <f t="shared" si="395"/>
        <v>0</v>
      </c>
      <c r="BX481" s="229">
        <f t="shared" si="395"/>
        <v>0</v>
      </c>
      <c r="BY481" s="229">
        <f t="shared" si="395"/>
        <v>0</v>
      </c>
      <c r="BZ481" s="229">
        <f t="shared" si="395"/>
        <v>0</v>
      </c>
    </row>
    <row r="482" spans="1:78" x14ac:dyDescent="0.2">
      <c r="A482" s="7" t="str">
        <f t="shared" si="388"/>
        <v>Roll-in 3</v>
      </c>
      <c r="B482" s="7">
        <f t="shared" si="389"/>
        <v>2020</v>
      </c>
      <c r="C482" s="7">
        <f t="shared" si="394"/>
        <v>15</v>
      </c>
      <c r="D482" s="165">
        <f t="shared" si="392"/>
        <v>43921</v>
      </c>
      <c r="E482" s="68">
        <f>BonusDep!G20*BonusDep!H20</f>
        <v>0</v>
      </c>
      <c r="F482" s="77"/>
      <c r="G482" s="229">
        <f t="shared" si="393"/>
        <v>0</v>
      </c>
      <c r="H482" s="229">
        <f t="shared" si="393"/>
        <v>0</v>
      </c>
      <c r="I482" s="229">
        <f t="shared" si="393"/>
        <v>0</v>
      </c>
      <c r="J482" s="229">
        <f t="shared" si="393"/>
        <v>0</v>
      </c>
      <c r="K482" s="229">
        <f t="shared" si="393"/>
        <v>0</v>
      </c>
      <c r="L482" s="229">
        <f t="shared" si="393"/>
        <v>0</v>
      </c>
      <c r="M482" s="229">
        <f t="shared" si="393"/>
        <v>0</v>
      </c>
      <c r="N482" s="229">
        <f t="shared" si="393"/>
        <v>0</v>
      </c>
      <c r="O482" s="229">
        <f t="shared" si="393"/>
        <v>0</v>
      </c>
      <c r="P482" s="229">
        <f t="shared" si="393"/>
        <v>0</v>
      </c>
      <c r="Q482" s="229">
        <f t="shared" si="393"/>
        <v>0</v>
      </c>
      <c r="R482" s="229">
        <f t="shared" si="393"/>
        <v>0</v>
      </c>
      <c r="S482" s="229">
        <f t="shared" si="393"/>
        <v>0</v>
      </c>
      <c r="T482" s="229">
        <f t="shared" si="393"/>
        <v>0</v>
      </c>
      <c r="U482" s="229">
        <f t="shared" si="393"/>
        <v>0</v>
      </c>
      <c r="V482" s="229">
        <f t="shared" si="393"/>
        <v>0</v>
      </c>
      <c r="W482" s="229">
        <f t="shared" si="398"/>
        <v>0</v>
      </c>
      <c r="X482" s="229">
        <f t="shared" si="398"/>
        <v>0</v>
      </c>
      <c r="Y482" s="229">
        <f t="shared" si="398"/>
        <v>0</v>
      </c>
      <c r="Z482" s="229">
        <f t="shared" si="398"/>
        <v>0</v>
      </c>
      <c r="AA482" s="229">
        <f t="shared" si="398"/>
        <v>0</v>
      </c>
      <c r="AB482" s="229">
        <f t="shared" si="398"/>
        <v>0</v>
      </c>
      <c r="AC482" s="229">
        <f t="shared" si="398"/>
        <v>0</v>
      </c>
      <c r="AD482" s="229">
        <f t="shared" si="398"/>
        <v>0</v>
      </c>
      <c r="AE482" s="229">
        <f t="shared" si="398"/>
        <v>0</v>
      </c>
      <c r="AF482" s="229">
        <f t="shared" si="398"/>
        <v>0</v>
      </c>
      <c r="AG482" s="229">
        <f t="shared" si="398"/>
        <v>0</v>
      </c>
      <c r="AH482" s="229">
        <f t="shared" si="398"/>
        <v>0</v>
      </c>
      <c r="AI482" s="229">
        <f t="shared" si="398"/>
        <v>0</v>
      </c>
      <c r="AJ482" s="229">
        <f t="shared" si="398"/>
        <v>0</v>
      </c>
      <c r="AK482" s="229">
        <f t="shared" si="398"/>
        <v>0</v>
      </c>
      <c r="AL482" s="229">
        <f t="shared" si="398"/>
        <v>0</v>
      </c>
      <c r="AM482" s="229">
        <f t="shared" si="399"/>
        <v>0</v>
      </c>
      <c r="AN482" s="229">
        <f t="shared" si="399"/>
        <v>0</v>
      </c>
      <c r="AO482" s="229">
        <f t="shared" si="399"/>
        <v>0</v>
      </c>
      <c r="AP482" s="229">
        <f t="shared" si="399"/>
        <v>0</v>
      </c>
      <c r="AQ482" s="229">
        <f t="shared" si="399"/>
        <v>0</v>
      </c>
      <c r="AR482" s="229">
        <f t="shared" si="399"/>
        <v>0</v>
      </c>
      <c r="AS482" s="229">
        <f t="shared" si="399"/>
        <v>0</v>
      </c>
      <c r="AT482" s="229">
        <f t="shared" si="399"/>
        <v>0</v>
      </c>
      <c r="AU482" s="229">
        <f t="shared" si="399"/>
        <v>0</v>
      </c>
      <c r="AV482" s="229">
        <f t="shared" si="399"/>
        <v>0</v>
      </c>
      <c r="AW482" s="229">
        <f t="shared" si="399"/>
        <v>0</v>
      </c>
      <c r="AX482" s="229">
        <f t="shared" si="399"/>
        <v>0</v>
      </c>
      <c r="AY482" s="229">
        <f t="shared" si="399"/>
        <v>0</v>
      </c>
      <c r="AZ482" s="229">
        <f t="shared" si="399"/>
        <v>0</v>
      </c>
      <c r="BA482" s="229">
        <f t="shared" si="399"/>
        <v>0</v>
      </c>
      <c r="BB482" s="229">
        <f t="shared" si="399"/>
        <v>0</v>
      </c>
      <c r="BC482" s="229">
        <f t="shared" si="397"/>
        <v>0</v>
      </c>
      <c r="BD482" s="229">
        <f t="shared" si="397"/>
        <v>0</v>
      </c>
      <c r="BE482" s="229">
        <f t="shared" si="397"/>
        <v>0</v>
      </c>
      <c r="BF482" s="229">
        <f t="shared" si="397"/>
        <v>0</v>
      </c>
      <c r="BG482" s="229">
        <f t="shared" si="397"/>
        <v>0</v>
      </c>
      <c r="BH482" s="229">
        <f t="shared" si="397"/>
        <v>0</v>
      </c>
      <c r="BI482" s="229">
        <f t="shared" si="397"/>
        <v>0</v>
      </c>
      <c r="BJ482" s="229">
        <f t="shared" si="397"/>
        <v>0</v>
      </c>
      <c r="BK482" s="229">
        <f t="shared" si="397"/>
        <v>0</v>
      </c>
      <c r="BL482" s="229">
        <f t="shared" si="397"/>
        <v>0</v>
      </c>
      <c r="BM482" s="229">
        <f t="shared" si="397"/>
        <v>0</v>
      </c>
      <c r="BN482" s="229">
        <f t="shared" si="397"/>
        <v>0</v>
      </c>
      <c r="BO482" s="229">
        <f t="shared" si="395"/>
        <v>0</v>
      </c>
      <c r="BP482" s="229">
        <f t="shared" si="395"/>
        <v>0</v>
      </c>
      <c r="BQ482" s="229">
        <f t="shared" si="395"/>
        <v>0</v>
      </c>
      <c r="BR482" s="229">
        <f t="shared" si="395"/>
        <v>0</v>
      </c>
      <c r="BS482" s="229">
        <f t="shared" si="395"/>
        <v>0</v>
      </c>
      <c r="BT482" s="229">
        <f t="shared" si="395"/>
        <v>0</v>
      </c>
      <c r="BU482" s="229">
        <f t="shared" si="395"/>
        <v>0</v>
      </c>
      <c r="BV482" s="229">
        <f t="shared" si="395"/>
        <v>0</v>
      </c>
      <c r="BW482" s="229">
        <f t="shared" si="395"/>
        <v>0</v>
      </c>
      <c r="BX482" s="229">
        <f t="shared" si="395"/>
        <v>0</v>
      </c>
      <c r="BY482" s="229">
        <f t="shared" si="395"/>
        <v>0</v>
      </c>
      <c r="BZ482" s="229">
        <f t="shared" si="395"/>
        <v>0</v>
      </c>
    </row>
    <row r="483" spans="1:78" x14ac:dyDescent="0.2">
      <c r="A483" s="7" t="str">
        <f t="shared" si="388"/>
        <v>Roll-in 3</v>
      </c>
      <c r="B483" s="7">
        <f t="shared" si="389"/>
        <v>2020</v>
      </c>
      <c r="C483" s="7">
        <f t="shared" si="394"/>
        <v>16</v>
      </c>
      <c r="D483" s="165">
        <f t="shared" si="392"/>
        <v>43951</v>
      </c>
      <c r="E483" s="68">
        <f>BonusDep!G21*BonusDep!H21</f>
        <v>0</v>
      </c>
      <c r="F483" s="77"/>
      <c r="G483" s="229">
        <f t="shared" si="393"/>
        <v>0</v>
      </c>
      <c r="H483" s="229">
        <f t="shared" si="393"/>
        <v>0</v>
      </c>
      <c r="I483" s="229">
        <f t="shared" si="393"/>
        <v>0</v>
      </c>
      <c r="J483" s="229">
        <f t="shared" si="393"/>
        <v>0</v>
      </c>
      <c r="K483" s="229">
        <f t="shared" si="393"/>
        <v>0</v>
      </c>
      <c r="L483" s="229">
        <f t="shared" si="393"/>
        <v>0</v>
      </c>
      <c r="M483" s="229">
        <f t="shared" si="393"/>
        <v>0</v>
      </c>
      <c r="N483" s="229">
        <f t="shared" si="393"/>
        <v>0</v>
      </c>
      <c r="O483" s="229">
        <f t="shared" si="393"/>
        <v>0</v>
      </c>
      <c r="P483" s="229">
        <f t="shared" si="393"/>
        <v>0</v>
      </c>
      <c r="Q483" s="229">
        <f t="shared" si="393"/>
        <v>0</v>
      </c>
      <c r="R483" s="229">
        <f t="shared" si="393"/>
        <v>0</v>
      </c>
      <c r="S483" s="229">
        <f t="shared" si="393"/>
        <v>0</v>
      </c>
      <c r="T483" s="229">
        <f t="shared" si="393"/>
        <v>0</v>
      </c>
      <c r="U483" s="229">
        <f t="shared" si="393"/>
        <v>0</v>
      </c>
      <c r="V483" s="229">
        <f t="shared" si="393"/>
        <v>0</v>
      </c>
      <c r="W483" s="229">
        <f t="shared" si="398"/>
        <v>0</v>
      </c>
      <c r="X483" s="229">
        <f t="shared" si="398"/>
        <v>0</v>
      </c>
      <c r="Y483" s="229">
        <f t="shared" si="398"/>
        <v>0</v>
      </c>
      <c r="Z483" s="229">
        <f t="shared" si="398"/>
        <v>0</v>
      </c>
      <c r="AA483" s="229">
        <f t="shared" si="398"/>
        <v>0</v>
      </c>
      <c r="AB483" s="229">
        <f t="shared" si="398"/>
        <v>0</v>
      </c>
      <c r="AC483" s="229">
        <f t="shared" si="398"/>
        <v>0</v>
      </c>
      <c r="AD483" s="229">
        <f t="shared" si="398"/>
        <v>0</v>
      </c>
      <c r="AE483" s="229">
        <f t="shared" si="398"/>
        <v>0</v>
      </c>
      <c r="AF483" s="229">
        <f t="shared" si="398"/>
        <v>0</v>
      </c>
      <c r="AG483" s="229">
        <f t="shared" si="398"/>
        <v>0</v>
      </c>
      <c r="AH483" s="229">
        <f t="shared" si="398"/>
        <v>0</v>
      </c>
      <c r="AI483" s="229">
        <f t="shared" si="398"/>
        <v>0</v>
      </c>
      <c r="AJ483" s="229">
        <f t="shared" si="398"/>
        <v>0</v>
      </c>
      <c r="AK483" s="229">
        <f t="shared" si="398"/>
        <v>0</v>
      </c>
      <c r="AL483" s="229">
        <f t="shared" si="398"/>
        <v>0</v>
      </c>
      <c r="AM483" s="229">
        <f t="shared" si="399"/>
        <v>0</v>
      </c>
      <c r="AN483" s="229">
        <f t="shared" si="399"/>
        <v>0</v>
      </c>
      <c r="AO483" s="229">
        <f t="shared" si="399"/>
        <v>0</v>
      </c>
      <c r="AP483" s="229">
        <f t="shared" si="399"/>
        <v>0</v>
      </c>
      <c r="AQ483" s="229">
        <f t="shared" si="399"/>
        <v>0</v>
      </c>
      <c r="AR483" s="229">
        <f t="shared" si="399"/>
        <v>0</v>
      </c>
      <c r="AS483" s="229">
        <f t="shared" si="399"/>
        <v>0</v>
      </c>
      <c r="AT483" s="229">
        <f t="shared" si="399"/>
        <v>0</v>
      </c>
      <c r="AU483" s="229">
        <f t="shared" si="399"/>
        <v>0</v>
      </c>
      <c r="AV483" s="229">
        <f t="shared" si="399"/>
        <v>0</v>
      </c>
      <c r="AW483" s="229">
        <f t="shared" si="399"/>
        <v>0</v>
      </c>
      <c r="AX483" s="229">
        <f t="shared" si="399"/>
        <v>0</v>
      </c>
      <c r="AY483" s="229">
        <f t="shared" si="399"/>
        <v>0</v>
      </c>
      <c r="AZ483" s="229">
        <f t="shared" si="399"/>
        <v>0</v>
      </c>
      <c r="BA483" s="229">
        <f t="shared" si="399"/>
        <v>0</v>
      </c>
      <c r="BB483" s="229">
        <f t="shared" si="399"/>
        <v>0</v>
      </c>
      <c r="BC483" s="229">
        <f t="shared" si="397"/>
        <v>0</v>
      </c>
      <c r="BD483" s="229">
        <f t="shared" si="397"/>
        <v>0</v>
      </c>
      <c r="BE483" s="229">
        <f t="shared" si="397"/>
        <v>0</v>
      </c>
      <c r="BF483" s="229">
        <f t="shared" si="397"/>
        <v>0</v>
      </c>
      <c r="BG483" s="229">
        <f t="shared" si="397"/>
        <v>0</v>
      </c>
      <c r="BH483" s="229">
        <f t="shared" si="397"/>
        <v>0</v>
      </c>
      <c r="BI483" s="229">
        <f t="shared" si="397"/>
        <v>0</v>
      </c>
      <c r="BJ483" s="229">
        <f t="shared" si="397"/>
        <v>0</v>
      </c>
      <c r="BK483" s="229">
        <f t="shared" si="397"/>
        <v>0</v>
      </c>
      <c r="BL483" s="229">
        <f t="shared" si="397"/>
        <v>0</v>
      </c>
      <c r="BM483" s="229">
        <f t="shared" si="397"/>
        <v>0</v>
      </c>
      <c r="BN483" s="229">
        <f t="shared" si="397"/>
        <v>0</v>
      </c>
      <c r="BO483" s="229">
        <f t="shared" si="395"/>
        <v>0</v>
      </c>
      <c r="BP483" s="229">
        <f t="shared" si="395"/>
        <v>0</v>
      </c>
      <c r="BQ483" s="229">
        <f t="shared" si="395"/>
        <v>0</v>
      </c>
      <c r="BR483" s="229">
        <f t="shared" si="395"/>
        <v>0</v>
      </c>
      <c r="BS483" s="229">
        <f t="shared" si="395"/>
        <v>0</v>
      </c>
      <c r="BT483" s="229">
        <f t="shared" si="395"/>
        <v>0</v>
      </c>
      <c r="BU483" s="229">
        <f t="shared" si="395"/>
        <v>0</v>
      </c>
      <c r="BV483" s="229">
        <f t="shared" si="395"/>
        <v>0</v>
      </c>
      <c r="BW483" s="229">
        <f t="shared" si="395"/>
        <v>0</v>
      </c>
      <c r="BX483" s="229">
        <f t="shared" si="395"/>
        <v>0</v>
      </c>
      <c r="BY483" s="229">
        <f t="shared" si="395"/>
        <v>0</v>
      </c>
      <c r="BZ483" s="229">
        <f t="shared" si="395"/>
        <v>0</v>
      </c>
    </row>
    <row r="484" spans="1:78" x14ac:dyDescent="0.2">
      <c r="A484" s="7" t="str">
        <f t="shared" si="388"/>
        <v>Roll-in 3</v>
      </c>
      <c r="B484" s="7">
        <f t="shared" si="389"/>
        <v>2020</v>
      </c>
      <c r="C484" s="7">
        <f t="shared" si="394"/>
        <v>17</v>
      </c>
      <c r="D484" s="165">
        <f t="shared" si="392"/>
        <v>43982</v>
      </c>
      <c r="E484" s="68">
        <f>BonusDep!G22*BonusDep!H22</f>
        <v>0</v>
      </c>
      <c r="F484" s="77"/>
      <c r="G484" s="229">
        <f t="shared" si="393"/>
        <v>0</v>
      </c>
      <c r="H484" s="229">
        <f t="shared" si="393"/>
        <v>0</v>
      </c>
      <c r="I484" s="229">
        <f t="shared" si="393"/>
        <v>0</v>
      </c>
      <c r="J484" s="229">
        <f t="shared" si="393"/>
        <v>0</v>
      </c>
      <c r="K484" s="229">
        <f t="shared" si="393"/>
        <v>0</v>
      </c>
      <c r="L484" s="229">
        <f t="shared" si="393"/>
        <v>0</v>
      </c>
      <c r="M484" s="229">
        <f t="shared" si="393"/>
        <v>0</v>
      </c>
      <c r="N484" s="229">
        <f t="shared" si="393"/>
        <v>0</v>
      </c>
      <c r="O484" s="229">
        <f t="shared" si="393"/>
        <v>0</v>
      </c>
      <c r="P484" s="229">
        <f t="shared" si="393"/>
        <v>0</v>
      </c>
      <c r="Q484" s="229">
        <f t="shared" si="393"/>
        <v>0</v>
      </c>
      <c r="R484" s="229">
        <f t="shared" si="393"/>
        <v>0</v>
      </c>
      <c r="S484" s="229">
        <f t="shared" si="393"/>
        <v>0</v>
      </c>
      <c r="T484" s="229">
        <f t="shared" si="393"/>
        <v>0</v>
      </c>
      <c r="U484" s="229">
        <f t="shared" si="393"/>
        <v>0</v>
      </c>
      <c r="V484" s="229">
        <f t="shared" si="393"/>
        <v>0</v>
      </c>
      <c r="W484" s="229">
        <f t="shared" si="398"/>
        <v>0</v>
      </c>
      <c r="X484" s="229">
        <f t="shared" si="398"/>
        <v>0</v>
      </c>
      <c r="Y484" s="229">
        <f t="shared" si="398"/>
        <v>0</v>
      </c>
      <c r="Z484" s="229">
        <f t="shared" si="398"/>
        <v>0</v>
      </c>
      <c r="AA484" s="229">
        <f t="shared" si="398"/>
        <v>0</v>
      </c>
      <c r="AB484" s="229">
        <f t="shared" si="398"/>
        <v>0</v>
      </c>
      <c r="AC484" s="229">
        <f t="shared" si="398"/>
        <v>0</v>
      </c>
      <c r="AD484" s="229">
        <f t="shared" si="398"/>
        <v>0</v>
      </c>
      <c r="AE484" s="229">
        <f t="shared" si="398"/>
        <v>0</v>
      </c>
      <c r="AF484" s="229">
        <f t="shared" si="398"/>
        <v>0</v>
      </c>
      <c r="AG484" s="229">
        <f t="shared" si="398"/>
        <v>0</v>
      </c>
      <c r="AH484" s="229">
        <f t="shared" si="398"/>
        <v>0</v>
      </c>
      <c r="AI484" s="229">
        <f t="shared" si="398"/>
        <v>0</v>
      </c>
      <c r="AJ484" s="229">
        <f t="shared" si="398"/>
        <v>0</v>
      </c>
      <c r="AK484" s="229">
        <f t="shared" si="398"/>
        <v>0</v>
      </c>
      <c r="AL484" s="229">
        <f t="shared" si="398"/>
        <v>0</v>
      </c>
      <c r="AM484" s="229">
        <f t="shared" si="399"/>
        <v>0</v>
      </c>
      <c r="AN484" s="229">
        <f t="shared" si="399"/>
        <v>0</v>
      </c>
      <c r="AO484" s="229">
        <f t="shared" si="399"/>
        <v>0</v>
      </c>
      <c r="AP484" s="229">
        <f t="shared" si="399"/>
        <v>0</v>
      </c>
      <c r="AQ484" s="229">
        <f t="shared" si="399"/>
        <v>0</v>
      </c>
      <c r="AR484" s="229">
        <f t="shared" si="399"/>
        <v>0</v>
      </c>
      <c r="AS484" s="229">
        <f t="shared" si="399"/>
        <v>0</v>
      </c>
      <c r="AT484" s="229">
        <f t="shared" si="399"/>
        <v>0</v>
      </c>
      <c r="AU484" s="229">
        <f t="shared" si="399"/>
        <v>0</v>
      </c>
      <c r="AV484" s="229">
        <f t="shared" si="399"/>
        <v>0</v>
      </c>
      <c r="AW484" s="229">
        <f t="shared" si="399"/>
        <v>0</v>
      </c>
      <c r="AX484" s="229">
        <f t="shared" si="399"/>
        <v>0</v>
      </c>
      <c r="AY484" s="229">
        <f t="shared" si="399"/>
        <v>0</v>
      </c>
      <c r="AZ484" s="229">
        <f t="shared" si="399"/>
        <v>0</v>
      </c>
      <c r="BA484" s="229">
        <f t="shared" si="399"/>
        <v>0</v>
      </c>
      <c r="BB484" s="229">
        <f t="shared" si="399"/>
        <v>0</v>
      </c>
      <c r="BC484" s="229">
        <f t="shared" si="397"/>
        <v>0</v>
      </c>
      <c r="BD484" s="229">
        <f t="shared" si="397"/>
        <v>0</v>
      </c>
      <c r="BE484" s="229">
        <f t="shared" si="397"/>
        <v>0</v>
      </c>
      <c r="BF484" s="229">
        <f t="shared" si="397"/>
        <v>0</v>
      </c>
      <c r="BG484" s="229">
        <f t="shared" si="397"/>
        <v>0</v>
      </c>
      <c r="BH484" s="229">
        <f t="shared" si="397"/>
        <v>0</v>
      </c>
      <c r="BI484" s="229">
        <f t="shared" si="397"/>
        <v>0</v>
      </c>
      <c r="BJ484" s="229">
        <f t="shared" si="397"/>
        <v>0</v>
      </c>
      <c r="BK484" s="229">
        <f t="shared" si="397"/>
        <v>0</v>
      </c>
      <c r="BL484" s="229">
        <f t="shared" si="397"/>
        <v>0</v>
      </c>
      <c r="BM484" s="229">
        <f t="shared" si="397"/>
        <v>0</v>
      </c>
      <c r="BN484" s="229">
        <f t="shared" si="397"/>
        <v>0</v>
      </c>
      <c r="BO484" s="229">
        <f t="shared" si="395"/>
        <v>0</v>
      </c>
      <c r="BP484" s="229">
        <f t="shared" si="395"/>
        <v>0</v>
      </c>
      <c r="BQ484" s="229">
        <f t="shared" si="395"/>
        <v>0</v>
      </c>
      <c r="BR484" s="229">
        <f t="shared" si="395"/>
        <v>0</v>
      </c>
      <c r="BS484" s="229">
        <f t="shared" si="395"/>
        <v>0</v>
      </c>
      <c r="BT484" s="229">
        <f t="shared" si="395"/>
        <v>0</v>
      </c>
      <c r="BU484" s="229">
        <f t="shared" si="395"/>
        <v>0</v>
      </c>
      <c r="BV484" s="229">
        <f t="shared" si="395"/>
        <v>0</v>
      </c>
      <c r="BW484" s="229">
        <f t="shared" si="395"/>
        <v>0</v>
      </c>
      <c r="BX484" s="229">
        <f t="shared" si="395"/>
        <v>0</v>
      </c>
      <c r="BY484" s="229">
        <f t="shared" si="395"/>
        <v>0</v>
      </c>
      <c r="BZ484" s="229">
        <f t="shared" si="395"/>
        <v>0</v>
      </c>
    </row>
    <row r="485" spans="1:78" x14ac:dyDescent="0.2">
      <c r="A485" s="7" t="str">
        <f t="shared" si="388"/>
        <v>Roll-in 3</v>
      </c>
      <c r="B485" s="7">
        <f t="shared" si="389"/>
        <v>2020</v>
      </c>
      <c r="C485" s="7">
        <f t="shared" si="394"/>
        <v>18</v>
      </c>
      <c r="D485" s="165">
        <f t="shared" si="392"/>
        <v>44012</v>
      </c>
      <c r="E485" s="68">
        <f>BonusDep!G23*BonusDep!H23</f>
        <v>0</v>
      </c>
      <c r="F485" s="77"/>
      <c r="G485" s="229">
        <f t="shared" si="393"/>
        <v>0</v>
      </c>
      <c r="H485" s="229">
        <f t="shared" si="393"/>
        <v>0</v>
      </c>
      <c r="I485" s="229">
        <f t="shared" si="393"/>
        <v>0</v>
      </c>
      <c r="J485" s="229">
        <f t="shared" si="393"/>
        <v>0</v>
      </c>
      <c r="K485" s="229">
        <f t="shared" si="393"/>
        <v>0</v>
      </c>
      <c r="L485" s="229">
        <f t="shared" si="393"/>
        <v>0</v>
      </c>
      <c r="M485" s="229">
        <f t="shared" si="393"/>
        <v>0</v>
      </c>
      <c r="N485" s="229">
        <f t="shared" si="393"/>
        <v>0</v>
      </c>
      <c r="O485" s="229">
        <f t="shared" si="393"/>
        <v>0</v>
      </c>
      <c r="P485" s="229">
        <f t="shared" si="393"/>
        <v>0</v>
      </c>
      <c r="Q485" s="229">
        <f t="shared" si="393"/>
        <v>0</v>
      </c>
      <c r="R485" s="229">
        <f t="shared" si="393"/>
        <v>0</v>
      </c>
      <c r="S485" s="229">
        <f t="shared" si="393"/>
        <v>0</v>
      </c>
      <c r="T485" s="229">
        <f t="shared" si="393"/>
        <v>0</v>
      </c>
      <c r="U485" s="229">
        <f t="shared" si="393"/>
        <v>0</v>
      </c>
      <c r="V485" s="229">
        <f t="shared" si="393"/>
        <v>0</v>
      </c>
      <c r="W485" s="229">
        <f t="shared" si="398"/>
        <v>0</v>
      </c>
      <c r="X485" s="229">
        <f t="shared" si="398"/>
        <v>0</v>
      </c>
      <c r="Y485" s="229">
        <f t="shared" si="398"/>
        <v>0</v>
      </c>
      <c r="Z485" s="229">
        <f t="shared" si="398"/>
        <v>0</v>
      </c>
      <c r="AA485" s="229">
        <f t="shared" si="398"/>
        <v>0</v>
      </c>
      <c r="AB485" s="229">
        <f t="shared" si="398"/>
        <v>0</v>
      </c>
      <c r="AC485" s="229">
        <f t="shared" si="398"/>
        <v>0</v>
      </c>
      <c r="AD485" s="229">
        <f t="shared" si="398"/>
        <v>0</v>
      </c>
      <c r="AE485" s="229">
        <f t="shared" si="398"/>
        <v>0</v>
      </c>
      <c r="AF485" s="229">
        <f t="shared" si="398"/>
        <v>0</v>
      </c>
      <c r="AG485" s="229">
        <f t="shared" si="398"/>
        <v>0</v>
      </c>
      <c r="AH485" s="229">
        <f t="shared" si="398"/>
        <v>0</v>
      </c>
      <c r="AI485" s="229">
        <f t="shared" si="398"/>
        <v>0</v>
      </c>
      <c r="AJ485" s="229">
        <f t="shared" si="398"/>
        <v>0</v>
      </c>
      <c r="AK485" s="229">
        <f t="shared" si="398"/>
        <v>0</v>
      </c>
      <c r="AL485" s="229">
        <f t="shared" si="398"/>
        <v>0</v>
      </c>
      <c r="AM485" s="229">
        <f t="shared" si="399"/>
        <v>0</v>
      </c>
      <c r="AN485" s="229">
        <f t="shared" si="399"/>
        <v>0</v>
      </c>
      <c r="AO485" s="229">
        <f t="shared" si="399"/>
        <v>0</v>
      </c>
      <c r="AP485" s="229">
        <f t="shared" si="399"/>
        <v>0</v>
      </c>
      <c r="AQ485" s="229">
        <f t="shared" si="399"/>
        <v>0</v>
      </c>
      <c r="AR485" s="229">
        <f t="shared" si="399"/>
        <v>0</v>
      </c>
      <c r="AS485" s="229">
        <f t="shared" si="399"/>
        <v>0</v>
      </c>
      <c r="AT485" s="229">
        <f t="shared" si="399"/>
        <v>0</v>
      </c>
      <c r="AU485" s="229">
        <f t="shared" si="399"/>
        <v>0</v>
      </c>
      <c r="AV485" s="229">
        <f t="shared" si="399"/>
        <v>0</v>
      </c>
      <c r="AW485" s="229">
        <f t="shared" si="399"/>
        <v>0</v>
      </c>
      <c r="AX485" s="229">
        <f t="shared" si="399"/>
        <v>0</v>
      </c>
      <c r="AY485" s="229">
        <f t="shared" si="399"/>
        <v>0</v>
      </c>
      <c r="AZ485" s="229">
        <f t="shared" si="399"/>
        <v>0</v>
      </c>
      <c r="BA485" s="229">
        <f t="shared" si="399"/>
        <v>0</v>
      </c>
      <c r="BB485" s="229">
        <f t="shared" si="399"/>
        <v>0</v>
      </c>
      <c r="BC485" s="229">
        <f t="shared" si="397"/>
        <v>0</v>
      </c>
      <c r="BD485" s="229">
        <f t="shared" si="397"/>
        <v>0</v>
      </c>
      <c r="BE485" s="229">
        <f t="shared" si="397"/>
        <v>0</v>
      </c>
      <c r="BF485" s="229">
        <f t="shared" si="397"/>
        <v>0</v>
      </c>
      <c r="BG485" s="229">
        <f t="shared" si="397"/>
        <v>0</v>
      </c>
      <c r="BH485" s="229">
        <f t="shared" si="397"/>
        <v>0</v>
      </c>
      <c r="BI485" s="229">
        <f t="shared" si="397"/>
        <v>0</v>
      </c>
      <c r="BJ485" s="229">
        <f t="shared" si="397"/>
        <v>0</v>
      </c>
      <c r="BK485" s="229">
        <f t="shared" si="397"/>
        <v>0</v>
      </c>
      <c r="BL485" s="229">
        <f t="shared" si="397"/>
        <v>0</v>
      </c>
      <c r="BM485" s="229">
        <f t="shared" si="397"/>
        <v>0</v>
      </c>
      <c r="BN485" s="229">
        <f t="shared" si="397"/>
        <v>0</v>
      </c>
      <c r="BO485" s="229">
        <f t="shared" si="395"/>
        <v>0</v>
      </c>
      <c r="BP485" s="229">
        <f t="shared" si="395"/>
        <v>0</v>
      </c>
      <c r="BQ485" s="229">
        <f t="shared" si="395"/>
        <v>0</v>
      </c>
      <c r="BR485" s="229">
        <f t="shared" si="395"/>
        <v>0</v>
      </c>
      <c r="BS485" s="229">
        <f t="shared" si="395"/>
        <v>0</v>
      </c>
      <c r="BT485" s="229">
        <f t="shared" si="395"/>
        <v>0</v>
      </c>
      <c r="BU485" s="229">
        <f t="shared" si="395"/>
        <v>0</v>
      </c>
      <c r="BV485" s="229">
        <f t="shared" si="395"/>
        <v>0</v>
      </c>
      <c r="BW485" s="229">
        <f t="shared" si="395"/>
        <v>0</v>
      </c>
      <c r="BX485" s="229">
        <f t="shared" si="395"/>
        <v>0</v>
      </c>
      <c r="BY485" s="229">
        <f t="shared" si="395"/>
        <v>0</v>
      </c>
      <c r="BZ485" s="229">
        <f t="shared" si="395"/>
        <v>0</v>
      </c>
    </row>
    <row r="486" spans="1:78" x14ac:dyDescent="0.2">
      <c r="A486" s="7" t="str">
        <f t="shared" si="388"/>
        <v>Roll-in 3</v>
      </c>
      <c r="B486" s="7">
        <f t="shared" si="389"/>
        <v>2020</v>
      </c>
      <c r="C486" s="7">
        <f t="shared" si="394"/>
        <v>19</v>
      </c>
      <c r="D486" s="165">
        <f t="shared" si="392"/>
        <v>44043</v>
      </c>
      <c r="E486" s="68">
        <f>BonusDep!G24*BonusDep!H24</f>
        <v>0</v>
      </c>
      <c r="F486" s="77"/>
      <c r="G486" s="229">
        <f t="shared" si="393"/>
        <v>0</v>
      </c>
      <c r="H486" s="229">
        <f t="shared" si="393"/>
        <v>0</v>
      </c>
      <c r="I486" s="229">
        <f t="shared" si="393"/>
        <v>0</v>
      </c>
      <c r="J486" s="229">
        <f t="shared" si="393"/>
        <v>0</v>
      </c>
      <c r="K486" s="229">
        <f t="shared" si="393"/>
        <v>0</v>
      </c>
      <c r="L486" s="229">
        <f t="shared" si="393"/>
        <v>0</v>
      </c>
      <c r="M486" s="229">
        <f t="shared" si="393"/>
        <v>0</v>
      </c>
      <c r="N486" s="229">
        <f t="shared" si="393"/>
        <v>0</v>
      </c>
      <c r="O486" s="229">
        <f t="shared" si="393"/>
        <v>0</v>
      </c>
      <c r="P486" s="229">
        <f t="shared" si="393"/>
        <v>0</v>
      </c>
      <c r="Q486" s="229">
        <f t="shared" si="393"/>
        <v>0</v>
      </c>
      <c r="R486" s="229">
        <f t="shared" si="393"/>
        <v>0</v>
      </c>
      <c r="S486" s="229">
        <f t="shared" si="393"/>
        <v>0</v>
      </c>
      <c r="T486" s="229">
        <f t="shared" si="393"/>
        <v>0</v>
      </c>
      <c r="U486" s="229">
        <f t="shared" si="393"/>
        <v>0</v>
      </c>
      <c r="V486" s="229">
        <f t="shared" si="393"/>
        <v>0</v>
      </c>
      <c r="W486" s="229">
        <f t="shared" si="398"/>
        <v>0</v>
      </c>
      <c r="X486" s="229">
        <f t="shared" si="398"/>
        <v>0</v>
      </c>
      <c r="Y486" s="229">
        <f t="shared" si="398"/>
        <v>0</v>
      </c>
      <c r="Z486" s="229">
        <f t="shared" si="398"/>
        <v>0</v>
      </c>
      <c r="AA486" s="229">
        <f t="shared" si="398"/>
        <v>0</v>
      </c>
      <c r="AB486" s="229">
        <f t="shared" si="398"/>
        <v>0</v>
      </c>
      <c r="AC486" s="229">
        <f t="shared" si="398"/>
        <v>0</v>
      </c>
      <c r="AD486" s="229">
        <f t="shared" si="398"/>
        <v>0</v>
      </c>
      <c r="AE486" s="229">
        <f t="shared" si="398"/>
        <v>0</v>
      </c>
      <c r="AF486" s="229">
        <f t="shared" si="398"/>
        <v>0</v>
      </c>
      <c r="AG486" s="229">
        <f t="shared" si="398"/>
        <v>0</v>
      </c>
      <c r="AH486" s="229">
        <f t="shared" si="398"/>
        <v>0</v>
      </c>
      <c r="AI486" s="229">
        <f t="shared" si="398"/>
        <v>0</v>
      </c>
      <c r="AJ486" s="229">
        <f t="shared" si="398"/>
        <v>0</v>
      </c>
      <c r="AK486" s="229">
        <f t="shared" si="398"/>
        <v>0</v>
      </c>
      <c r="AL486" s="229">
        <f t="shared" si="398"/>
        <v>0</v>
      </c>
      <c r="AM486" s="229">
        <f t="shared" si="399"/>
        <v>0</v>
      </c>
      <c r="AN486" s="229">
        <f t="shared" si="399"/>
        <v>0</v>
      </c>
      <c r="AO486" s="229">
        <f t="shared" si="399"/>
        <v>0</v>
      </c>
      <c r="AP486" s="229">
        <f t="shared" si="399"/>
        <v>0</v>
      </c>
      <c r="AQ486" s="229">
        <f t="shared" si="399"/>
        <v>0</v>
      </c>
      <c r="AR486" s="229">
        <f t="shared" si="399"/>
        <v>0</v>
      </c>
      <c r="AS486" s="229">
        <f t="shared" si="399"/>
        <v>0</v>
      </c>
      <c r="AT486" s="229">
        <f t="shared" si="399"/>
        <v>0</v>
      </c>
      <c r="AU486" s="229">
        <f t="shared" si="399"/>
        <v>0</v>
      </c>
      <c r="AV486" s="229">
        <f t="shared" si="399"/>
        <v>0</v>
      </c>
      <c r="AW486" s="229">
        <f t="shared" si="399"/>
        <v>0</v>
      </c>
      <c r="AX486" s="229">
        <f t="shared" si="399"/>
        <v>0</v>
      </c>
      <c r="AY486" s="229">
        <f t="shared" si="399"/>
        <v>0</v>
      </c>
      <c r="AZ486" s="229">
        <f t="shared" si="399"/>
        <v>0</v>
      </c>
      <c r="BA486" s="229">
        <f t="shared" si="399"/>
        <v>0</v>
      </c>
      <c r="BB486" s="229">
        <f t="shared" si="399"/>
        <v>0</v>
      </c>
      <c r="BC486" s="229">
        <f t="shared" si="397"/>
        <v>0</v>
      </c>
      <c r="BD486" s="229">
        <f t="shared" si="397"/>
        <v>0</v>
      </c>
      <c r="BE486" s="229">
        <f t="shared" si="397"/>
        <v>0</v>
      </c>
      <c r="BF486" s="229">
        <f t="shared" si="397"/>
        <v>0</v>
      </c>
      <c r="BG486" s="229">
        <f t="shared" si="397"/>
        <v>0</v>
      </c>
      <c r="BH486" s="229">
        <f t="shared" si="397"/>
        <v>0</v>
      </c>
      <c r="BI486" s="229">
        <f t="shared" si="397"/>
        <v>0</v>
      </c>
      <c r="BJ486" s="229">
        <f t="shared" si="397"/>
        <v>0</v>
      </c>
      <c r="BK486" s="229">
        <f t="shared" si="397"/>
        <v>0</v>
      </c>
      <c r="BL486" s="229">
        <f t="shared" si="397"/>
        <v>0</v>
      </c>
      <c r="BM486" s="229">
        <f t="shared" si="397"/>
        <v>0</v>
      </c>
      <c r="BN486" s="229">
        <f t="shared" si="397"/>
        <v>0</v>
      </c>
      <c r="BO486" s="229">
        <f t="shared" si="395"/>
        <v>0</v>
      </c>
      <c r="BP486" s="229">
        <f t="shared" si="395"/>
        <v>0</v>
      </c>
      <c r="BQ486" s="229">
        <f t="shared" si="395"/>
        <v>0</v>
      </c>
      <c r="BR486" s="229">
        <f t="shared" si="395"/>
        <v>0</v>
      </c>
      <c r="BS486" s="229">
        <f t="shared" si="395"/>
        <v>0</v>
      </c>
      <c r="BT486" s="229">
        <f t="shared" si="395"/>
        <v>0</v>
      </c>
      <c r="BU486" s="229">
        <f t="shared" si="395"/>
        <v>0</v>
      </c>
      <c r="BV486" s="229">
        <f t="shared" si="395"/>
        <v>0</v>
      </c>
      <c r="BW486" s="229">
        <f t="shared" si="395"/>
        <v>0</v>
      </c>
      <c r="BX486" s="229">
        <f t="shared" si="395"/>
        <v>0</v>
      </c>
      <c r="BY486" s="229">
        <f t="shared" si="395"/>
        <v>0</v>
      </c>
      <c r="BZ486" s="229">
        <f t="shared" si="395"/>
        <v>0</v>
      </c>
    </row>
    <row r="487" spans="1:78" x14ac:dyDescent="0.2">
      <c r="A487" s="7" t="str">
        <f t="shared" si="388"/>
        <v>Roll-in 3</v>
      </c>
      <c r="B487" s="7">
        <f t="shared" si="389"/>
        <v>2020</v>
      </c>
      <c r="C487" s="7">
        <f t="shared" si="394"/>
        <v>20</v>
      </c>
      <c r="D487" s="165">
        <f t="shared" si="392"/>
        <v>44074</v>
      </c>
      <c r="E487" s="68">
        <f>BonusDep!G25*BonusDep!H25</f>
        <v>0</v>
      </c>
      <c r="F487" s="77"/>
      <c r="G487" s="229">
        <f t="shared" si="393"/>
        <v>0</v>
      </c>
      <c r="H487" s="229">
        <f t="shared" si="393"/>
        <v>0</v>
      </c>
      <c r="I487" s="229">
        <f t="shared" si="393"/>
        <v>0</v>
      </c>
      <c r="J487" s="229">
        <f t="shared" si="393"/>
        <v>0</v>
      </c>
      <c r="K487" s="229">
        <f t="shared" si="393"/>
        <v>0</v>
      </c>
      <c r="L487" s="229">
        <f t="shared" si="393"/>
        <v>0</v>
      </c>
      <c r="M487" s="229">
        <f t="shared" si="393"/>
        <v>0</v>
      </c>
      <c r="N487" s="229">
        <f t="shared" si="393"/>
        <v>0</v>
      </c>
      <c r="O487" s="229">
        <f t="shared" si="393"/>
        <v>0</v>
      </c>
      <c r="P487" s="229">
        <f t="shared" si="393"/>
        <v>0</v>
      </c>
      <c r="Q487" s="229">
        <f t="shared" si="393"/>
        <v>0</v>
      </c>
      <c r="R487" s="229">
        <f t="shared" si="393"/>
        <v>0</v>
      </c>
      <c r="S487" s="229">
        <f t="shared" si="393"/>
        <v>0</v>
      </c>
      <c r="T487" s="229">
        <f t="shared" si="393"/>
        <v>0</v>
      </c>
      <c r="U487" s="229">
        <f t="shared" si="393"/>
        <v>0</v>
      </c>
      <c r="V487" s="229">
        <f t="shared" si="393"/>
        <v>0</v>
      </c>
      <c r="W487" s="229">
        <f t="shared" si="398"/>
        <v>0</v>
      </c>
      <c r="X487" s="229">
        <f t="shared" si="398"/>
        <v>0</v>
      </c>
      <c r="Y487" s="229">
        <f t="shared" si="398"/>
        <v>0</v>
      </c>
      <c r="Z487" s="229">
        <f t="shared" si="398"/>
        <v>0</v>
      </c>
      <c r="AA487" s="229">
        <f t="shared" si="398"/>
        <v>0</v>
      </c>
      <c r="AB487" s="229">
        <f t="shared" si="398"/>
        <v>0</v>
      </c>
      <c r="AC487" s="229">
        <f t="shared" si="398"/>
        <v>0</v>
      </c>
      <c r="AD487" s="229">
        <f t="shared" si="398"/>
        <v>0</v>
      </c>
      <c r="AE487" s="229">
        <f t="shared" si="398"/>
        <v>0</v>
      </c>
      <c r="AF487" s="229">
        <f t="shared" si="398"/>
        <v>0</v>
      </c>
      <c r="AG487" s="229">
        <f t="shared" si="398"/>
        <v>0</v>
      </c>
      <c r="AH487" s="229">
        <f t="shared" si="398"/>
        <v>0</v>
      </c>
      <c r="AI487" s="229">
        <f t="shared" si="398"/>
        <v>0</v>
      </c>
      <c r="AJ487" s="229">
        <f t="shared" si="398"/>
        <v>0</v>
      </c>
      <c r="AK487" s="229">
        <f t="shared" si="398"/>
        <v>0</v>
      </c>
      <c r="AL487" s="229">
        <f t="shared" si="398"/>
        <v>0</v>
      </c>
      <c r="AM487" s="229">
        <f t="shared" si="399"/>
        <v>0</v>
      </c>
      <c r="AN487" s="229">
        <f t="shared" si="399"/>
        <v>0</v>
      </c>
      <c r="AO487" s="229">
        <f t="shared" si="399"/>
        <v>0</v>
      </c>
      <c r="AP487" s="229">
        <f t="shared" si="399"/>
        <v>0</v>
      </c>
      <c r="AQ487" s="229">
        <f t="shared" si="399"/>
        <v>0</v>
      </c>
      <c r="AR487" s="229">
        <f t="shared" si="399"/>
        <v>0</v>
      </c>
      <c r="AS487" s="229">
        <f t="shared" si="399"/>
        <v>0</v>
      </c>
      <c r="AT487" s="229">
        <f t="shared" si="399"/>
        <v>0</v>
      </c>
      <c r="AU487" s="229">
        <f t="shared" si="399"/>
        <v>0</v>
      </c>
      <c r="AV487" s="229">
        <f t="shared" si="399"/>
        <v>0</v>
      </c>
      <c r="AW487" s="229">
        <f t="shared" si="399"/>
        <v>0</v>
      </c>
      <c r="AX487" s="229">
        <f t="shared" si="399"/>
        <v>0</v>
      </c>
      <c r="AY487" s="229">
        <f t="shared" si="399"/>
        <v>0</v>
      </c>
      <c r="AZ487" s="229">
        <f t="shared" si="399"/>
        <v>0</v>
      </c>
      <c r="BA487" s="229">
        <f t="shared" si="399"/>
        <v>0</v>
      </c>
      <c r="BB487" s="229">
        <f t="shared" si="399"/>
        <v>0</v>
      </c>
      <c r="BC487" s="229">
        <f t="shared" si="397"/>
        <v>0</v>
      </c>
      <c r="BD487" s="229">
        <f t="shared" si="397"/>
        <v>0</v>
      </c>
      <c r="BE487" s="229">
        <f t="shared" si="397"/>
        <v>0</v>
      </c>
      <c r="BF487" s="229">
        <f t="shared" si="397"/>
        <v>0</v>
      </c>
      <c r="BG487" s="229">
        <f t="shared" si="397"/>
        <v>0</v>
      </c>
      <c r="BH487" s="229">
        <f t="shared" si="397"/>
        <v>0</v>
      </c>
      <c r="BI487" s="229">
        <f t="shared" si="397"/>
        <v>0</v>
      </c>
      <c r="BJ487" s="229">
        <f t="shared" si="397"/>
        <v>0</v>
      </c>
      <c r="BK487" s="229">
        <f t="shared" si="397"/>
        <v>0</v>
      </c>
      <c r="BL487" s="229">
        <f t="shared" si="397"/>
        <v>0</v>
      </c>
      <c r="BM487" s="229">
        <f t="shared" si="397"/>
        <v>0</v>
      </c>
      <c r="BN487" s="229">
        <f t="shared" si="397"/>
        <v>0</v>
      </c>
      <c r="BO487" s="229">
        <f t="shared" si="395"/>
        <v>0</v>
      </c>
      <c r="BP487" s="229">
        <f t="shared" si="395"/>
        <v>0</v>
      </c>
      <c r="BQ487" s="229">
        <f t="shared" si="395"/>
        <v>0</v>
      </c>
      <c r="BR487" s="229">
        <f t="shared" si="395"/>
        <v>0</v>
      </c>
      <c r="BS487" s="229">
        <f t="shared" si="395"/>
        <v>0</v>
      </c>
      <c r="BT487" s="229">
        <f t="shared" si="395"/>
        <v>0</v>
      </c>
      <c r="BU487" s="229">
        <f t="shared" si="395"/>
        <v>0</v>
      </c>
      <c r="BV487" s="229">
        <f t="shared" si="395"/>
        <v>0</v>
      </c>
      <c r="BW487" s="229">
        <f t="shared" si="395"/>
        <v>0</v>
      </c>
      <c r="BX487" s="229">
        <f t="shared" si="395"/>
        <v>0</v>
      </c>
      <c r="BY487" s="229">
        <f t="shared" si="395"/>
        <v>0</v>
      </c>
      <c r="BZ487" s="229">
        <f t="shared" si="395"/>
        <v>0</v>
      </c>
    </row>
    <row r="488" spans="1:78" x14ac:dyDescent="0.2">
      <c r="A488" s="7" t="str">
        <f t="shared" si="388"/>
        <v>Roll-in 4</v>
      </c>
      <c r="B488" s="7">
        <f t="shared" si="389"/>
        <v>2020</v>
      </c>
      <c r="C488" s="7">
        <f t="shared" si="394"/>
        <v>21</v>
      </c>
      <c r="D488" s="165">
        <f t="shared" si="392"/>
        <v>44104</v>
      </c>
      <c r="E488" s="68">
        <f>BonusDep!G26*BonusDep!H26</f>
        <v>0</v>
      </c>
      <c r="F488" s="77"/>
      <c r="G488" s="229">
        <f t="shared" si="393"/>
        <v>0</v>
      </c>
      <c r="H488" s="229">
        <f t="shared" si="393"/>
        <v>0</v>
      </c>
      <c r="I488" s="229">
        <f t="shared" si="393"/>
        <v>0</v>
      </c>
      <c r="J488" s="229">
        <f t="shared" si="393"/>
        <v>0</v>
      </c>
      <c r="K488" s="229">
        <f t="shared" si="393"/>
        <v>0</v>
      </c>
      <c r="L488" s="229">
        <f t="shared" si="393"/>
        <v>0</v>
      </c>
      <c r="M488" s="229">
        <f t="shared" si="393"/>
        <v>0</v>
      </c>
      <c r="N488" s="229">
        <f t="shared" si="393"/>
        <v>0</v>
      </c>
      <c r="O488" s="229">
        <f t="shared" si="393"/>
        <v>0</v>
      </c>
      <c r="P488" s="229">
        <f t="shared" si="393"/>
        <v>0</v>
      </c>
      <c r="Q488" s="229">
        <f t="shared" si="393"/>
        <v>0</v>
      </c>
      <c r="R488" s="229">
        <f t="shared" ref="R488:V488" si="400">IF(AND(R$7=$B488,R$9&gt;=$D488),$E488/(13-MONTH($D488)),0)</f>
        <v>0</v>
      </c>
      <c r="S488" s="229">
        <f t="shared" si="400"/>
        <v>0</v>
      </c>
      <c r="T488" s="229">
        <f t="shared" si="400"/>
        <v>0</v>
      </c>
      <c r="U488" s="229">
        <f t="shared" si="400"/>
        <v>0</v>
      </c>
      <c r="V488" s="229">
        <f t="shared" si="400"/>
        <v>0</v>
      </c>
      <c r="W488" s="229">
        <f t="shared" si="398"/>
        <v>0</v>
      </c>
      <c r="X488" s="229">
        <f t="shared" si="398"/>
        <v>0</v>
      </c>
      <c r="Y488" s="229">
        <f t="shared" si="398"/>
        <v>0</v>
      </c>
      <c r="Z488" s="229">
        <f t="shared" si="398"/>
        <v>0</v>
      </c>
      <c r="AA488" s="229">
        <f t="shared" si="398"/>
        <v>0</v>
      </c>
      <c r="AB488" s="229">
        <f t="shared" si="398"/>
        <v>0</v>
      </c>
      <c r="AC488" s="229">
        <f t="shared" si="398"/>
        <v>0</v>
      </c>
      <c r="AD488" s="229">
        <f t="shared" si="398"/>
        <v>0</v>
      </c>
      <c r="AE488" s="229">
        <f t="shared" si="398"/>
        <v>0</v>
      </c>
      <c r="AF488" s="229">
        <f t="shared" si="398"/>
        <v>0</v>
      </c>
      <c r="AG488" s="229">
        <f t="shared" si="398"/>
        <v>0</v>
      </c>
      <c r="AH488" s="229">
        <f t="shared" si="398"/>
        <v>0</v>
      </c>
      <c r="AI488" s="229">
        <f t="shared" si="398"/>
        <v>0</v>
      </c>
      <c r="AJ488" s="229">
        <f t="shared" si="398"/>
        <v>0</v>
      </c>
      <c r="AK488" s="229">
        <f t="shared" si="398"/>
        <v>0</v>
      </c>
      <c r="AL488" s="229">
        <f t="shared" si="398"/>
        <v>0</v>
      </c>
      <c r="AM488" s="229">
        <f t="shared" si="399"/>
        <v>0</v>
      </c>
      <c r="AN488" s="229">
        <f t="shared" si="399"/>
        <v>0</v>
      </c>
      <c r="AO488" s="229">
        <f t="shared" si="399"/>
        <v>0</v>
      </c>
      <c r="AP488" s="229">
        <f t="shared" si="399"/>
        <v>0</v>
      </c>
      <c r="AQ488" s="229">
        <f t="shared" si="399"/>
        <v>0</v>
      </c>
      <c r="AR488" s="229">
        <f t="shared" si="399"/>
        <v>0</v>
      </c>
      <c r="AS488" s="229">
        <f t="shared" si="399"/>
        <v>0</v>
      </c>
      <c r="AT488" s="229">
        <f t="shared" si="399"/>
        <v>0</v>
      </c>
      <c r="AU488" s="229">
        <f t="shared" si="399"/>
        <v>0</v>
      </c>
      <c r="AV488" s="229">
        <f t="shared" si="399"/>
        <v>0</v>
      </c>
      <c r="AW488" s="229">
        <f t="shared" si="399"/>
        <v>0</v>
      </c>
      <c r="AX488" s="229">
        <f t="shared" si="399"/>
        <v>0</v>
      </c>
      <c r="AY488" s="229">
        <f t="shared" si="399"/>
        <v>0</v>
      </c>
      <c r="AZ488" s="229">
        <f t="shared" si="399"/>
        <v>0</v>
      </c>
      <c r="BA488" s="229">
        <f t="shared" si="399"/>
        <v>0</v>
      </c>
      <c r="BB488" s="229">
        <f t="shared" si="399"/>
        <v>0</v>
      </c>
      <c r="BC488" s="229">
        <f t="shared" si="397"/>
        <v>0</v>
      </c>
      <c r="BD488" s="229">
        <f t="shared" si="397"/>
        <v>0</v>
      </c>
      <c r="BE488" s="229">
        <f t="shared" si="397"/>
        <v>0</v>
      </c>
      <c r="BF488" s="229">
        <f t="shared" si="397"/>
        <v>0</v>
      </c>
      <c r="BG488" s="229">
        <f t="shared" si="397"/>
        <v>0</v>
      </c>
      <c r="BH488" s="229">
        <f t="shared" si="397"/>
        <v>0</v>
      </c>
      <c r="BI488" s="229">
        <f t="shared" si="397"/>
        <v>0</v>
      </c>
      <c r="BJ488" s="229">
        <f t="shared" si="397"/>
        <v>0</v>
      </c>
      <c r="BK488" s="229">
        <f t="shared" si="397"/>
        <v>0</v>
      </c>
      <c r="BL488" s="229">
        <f t="shared" si="397"/>
        <v>0</v>
      </c>
      <c r="BM488" s="229">
        <f t="shared" si="397"/>
        <v>0</v>
      </c>
      <c r="BN488" s="229">
        <f t="shared" si="397"/>
        <v>0</v>
      </c>
      <c r="BO488" s="229">
        <f t="shared" ref="BO488:BZ503" si="401">IF(AND(BO$7=$B488,BO$9&gt;=$D488),$E488/(13-MONTH($D488)),0)</f>
        <v>0</v>
      </c>
      <c r="BP488" s="229">
        <f t="shared" si="401"/>
        <v>0</v>
      </c>
      <c r="BQ488" s="229">
        <f t="shared" si="401"/>
        <v>0</v>
      </c>
      <c r="BR488" s="229">
        <f t="shared" si="401"/>
        <v>0</v>
      </c>
      <c r="BS488" s="229">
        <f t="shared" si="401"/>
        <v>0</v>
      </c>
      <c r="BT488" s="229">
        <f t="shared" si="401"/>
        <v>0</v>
      </c>
      <c r="BU488" s="229">
        <f t="shared" si="401"/>
        <v>0</v>
      </c>
      <c r="BV488" s="229">
        <f t="shared" si="401"/>
        <v>0</v>
      </c>
      <c r="BW488" s="229">
        <f t="shared" si="401"/>
        <v>0</v>
      </c>
      <c r="BX488" s="229">
        <f t="shared" si="401"/>
        <v>0</v>
      </c>
      <c r="BY488" s="229">
        <f t="shared" si="401"/>
        <v>0</v>
      </c>
      <c r="BZ488" s="229">
        <f t="shared" si="401"/>
        <v>0</v>
      </c>
    </row>
    <row r="489" spans="1:78" x14ac:dyDescent="0.2">
      <c r="A489" s="7" t="str">
        <f t="shared" si="388"/>
        <v>Roll-in 4</v>
      </c>
      <c r="B489" s="7">
        <f t="shared" si="389"/>
        <v>2020</v>
      </c>
      <c r="C489" s="7">
        <f t="shared" si="394"/>
        <v>22</v>
      </c>
      <c r="D489" s="165">
        <f t="shared" si="392"/>
        <v>44135</v>
      </c>
      <c r="E489" s="68">
        <f>BonusDep!G27*BonusDep!H27</f>
        <v>0</v>
      </c>
      <c r="F489" s="77"/>
      <c r="G489" s="229">
        <f t="shared" ref="G489:V504" si="402">IF(AND(G$7=$B489,G$9&gt;=$D489),$E489/(13-MONTH($D489)),0)</f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398"/>
        <v>0</v>
      </c>
      <c r="X489" s="229">
        <f t="shared" si="398"/>
        <v>0</v>
      </c>
      <c r="Y489" s="229">
        <f t="shared" si="398"/>
        <v>0</v>
      </c>
      <c r="Z489" s="229">
        <f t="shared" si="398"/>
        <v>0</v>
      </c>
      <c r="AA489" s="229">
        <f t="shared" si="398"/>
        <v>0</v>
      </c>
      <c r="AB489" s="229">
        <f t="shared" si="398"/>
        <v>0</v>
      </c>
      <c r="AC489" s="229">
        <f t="shared" si="398"/>
        <v>0</v>
      </c>
      <c r="AD489" s="229">
        <f t="shared" si="398"/>
        <v>0</v>
      </c>
      <c r="AE489" s="229">
        <f t="shared" si="398"/>
        <v>0</v>
      </c>
      <c r="AF489" s="229">
        <f t="shared" si="398"/>
        <v>0</v>
      </c>
      <c r="AG489" s="229">
        <f t="shared" si="398"/>
        <v>0</v>
      </c>
      <c r="AH489" s="229">
        <f t="shared" si="398"/>
        <v>0</v>
      </c>
      <c r="AI489" s="229">
        <f t="shared" si="398"/>
        <v>0</v>
      </c>
      <c r="AJ489" s="229">
        <f t="shared" si="398"/>
        <v>0</v>
      </c>
      <c r="AK489" s="229">
        <f t="shared" si="398"/>
        <v>0</v>
      </c>
      <c r="AL489" s="229">
        <f t="shared" si="398"/>
        <v>0</v>
      </c>
      <c r="AM489" s="229">
        <f t="shared" si="399"/>
        <v>0</v>
      </c>
      <c r="AN489" s="229">
        <f t="shared" si="399"/>
        <v>0</v>
      </c>
      <c r="AO489" s="229">
        <f t="shared" si="399"/>
        <v>0</v>
      </c>
      <c r="AP489" s="229">
        <f t="shared" si="399"/>
        <v>0</v>
      </c>
      <c r="AQ489" s="229">
        <f t="shared" si="399"/>
        <v>0</v>
      </c>
      <c r="AR489" s="229">
        <f t="shared" si="399"/>
        <v>0</v>
      </c>
      <c r="AS489" s="229">
        <f t="shared" si="399"/>
        <v>0</v>
      </c>
      <c r="AT489" s="229">
        <f t="shared" si="399"/>
        <v>0</v>
      </c>
      <c r="AU489" s="229">
        <f t="shared" si="399"/>
        <v>0</v>
      </c>
      <c r="AV489" s="229">
        <f t="shared" si="399"/>
        <v>0</v>
      </c>
      <c r="AW489" s="229">
        <f t="shared" si="399"/>
        <v>0</v>
      </c>
      <c r="AX489" s="229">
        <f t="shared" si="399"/>
        <v>0</v>
      </c>
      <c r="AY489" s="229">
        <f t="shared" si="399"/>
        <v>0</v>
      </c>
      <c r="AZ489" s="229">
        <f t="shared" si="399"/>
        <v>0</v>
      </c>
      <c r="BA489" s="229">
        <f t="shared" si="399"/>
        <v>0</v>
      </c>
      <c r="BB489" s="229">
        <f t="shared" si="399"/>
        <v>0</v>
      </c>
      <c r="BC489" s="229">
        <f t="shared" si="397"/>
        <v>0</v>
      </c>
      <c r="BD489" s="229">
        <f t="shared" si="397"/>
        <v>0</v>
      </c>
      <c r="BE489" s="229">
        <f t="shared" si="397"/>
        <v>0</v>
      </c>
      <c r="BF489" s="229">
        <f t="shared" si="397"/>
        <v>0</v>
      </c>
      <c r="BG489" s="229">
        <f t="shared" si="397"/>
        <v>0</v>
      </c>
      <c r="BH489" s="229">
        <f t="shared" si="397"/>
        <v>0</v>
      </c>
      <c r="BI489" s="229">
        <f t="shared" si="397"/>
        <v>0</v>
      </c>
      <c r="BJ489" s="229">
        <f t="shared" si="397"/>
        <v>0</v>
      </c>
      <c r="BK489" s="229">
        <f t="shared" si="397"/>
        <v>0</v>
      </c>
      <c r="BL489" s="229">
        <f t="shared" si="397"/>
        <v>0</v>
      </c>
      <c r="BM489" s="229">
        <f t="shared" si="397"/>
        <v>0</v>
      </c>
      <c r="BN489" s="229">
        <f t="shared" si="397"/>
        <v>0</v>
      </c>
      <c r="BO489" s="229">
        <f t="shared" si="401"/>
        <v>0</v>
      </c>
      <c r="BP489" s="229">
        <f t="shared" si="401"/>
        <v>0</v>
      </c>
      <c r="BQ489" s="229">
        <f t="shared" si="401"/>
        <v>0</v>
      </c>
      <c r="BR489" s="229">
        <f t="shared" si="401"/>
        <v>0</v>
      </c>
      <c r="BS489" s="229">
        <f t="shared" si="401"/>
        <v>0</v>
      </c>
      <c r="BT489" s="229">
        <f t="shared" si="401"/>
        <v>0</v>
      </c>
      <c r="BU489" s="229">
        <f t="shared" si="401"/>
        <v>0</v>
      </c>
      <c r="BV489" s="229">
        <f t="shared" si="401"/>
        <v>0</v>
      </c>
      <c r="BW489" s="229">
        <f t="shared" si="401"/>
        <v>0</v>
      </c>
      <c r="BX489" s="229">
        <f t="shared" si="401"/>
        <v>0</v>
      </c>
      <c r="BY489" s="229">
        <f t="shared" si="401"/>
        <v>0</v>
      </c>
      <c r="BZ489" s="229">
        <f t="shared" si="401"/>
        <v>0</v>
      </c>
    </row>
    <row r="490" spans="1:78" x14ac:dyDescent="0.2">
      <c r="A490" s="7" t="str">
        <f t="shared" si="388"/>
        <v>Roll-in 4</v>
      </c>
      <c r="B490" s="7">
        <f t="shared" si="389"/>
        <v>2020</v>
      </c>
      <c r="C490" s="7">
        <f t="shared" si="394"/>
        <v>23</v>
      </c>
      <c r="D490" s="165">
        <f t="shared" si="392"/>
        <v>44165</v>
      </c>
      <c r="E490" s="68">
        <f>BonusDep!G28*BonusDep!H28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398"/>
        <v>0</v>
      </c>
      <c r="X490" s="229">
        <f t="shared" si="398"/>
        <v>0</v>
      </c>
      <c r="Y490" s="229">
        <f t="shared" si="398"/>
        <v>0</v>
      </c>
      <c r="Z490" s="229">
        <f t="shared" si="398"/>
        <v>0</v>
      </c>
      <c r="AA490" s="229">
        <f t="shared" si="398"/>
        <v>0</v>
      </c>
      <c r="AB490" s="229">
        <f t="shared" si="398"/>
        <v>0</v>
      </c>
      <c r="AC490" s="229">
        <f t="shared" si="398"/>
        <v>0</v>
      </c>
      <c r="AD490" s="229">
        <f t="shared" si="398"/>
        <v>0</v>
      </c>
      <c r="AE490" s="229">
        <f t="shared" si="398"/>
        <v>0</v>
      </c>
      <c r="AF490" s="229">
        <f t="shared" si="398"/>
        <v>0</v>
      </c>
      <c r="AG490" s="229">
        <f t="shared" si="398"/>
        <v>0</v>
      </c>
      <c r="AH490" s="229">
        <f t="shared" si="398"/>
        <v>0</v>
      </c>
      <c r="AI490" s="229">
        <f t="shared" si="398"/>
        <v>0</v>
      </c>
      <c r="AJ490" s="229">
        <f t="shared" si="398"/>
        <v>0</v>
      </c>
      <c r="AK490" s="229">
        <f t="shared" si="398"/>
        <v>0</v>
      </c>
      <c r="AL490" s="229">
        <f t="shared" si="398"/>
        <v>0</v>
      </c>
      <c r="AM490" s="229">
        <f t="shared" si="399"/>
        <v>0</v>
      </c>
      <c r="AN490" s="229">
        <f t="shared" si="399"/>
        <v>0</v>
      </c>
      <c r="AO490" s="229">
        <f t="shared" si="399"/>
        <v>0</v>
      </c>
      <c r="AP490" s="229">
        <f t="shared" si="399"/>
        <v>0</v>
      </c>
      <c r="AQ490" s="229">
        <f t="shared" si="399"/>
        <v>0</v>
      </c>
      <c r="AR490" s="229">
        <f t="shared" si="399"/>
        <v>0</v>
      </c>
      <c r="AS490" s="229">
        <f t="shared" si="399"/>
        <v>0</v>
      </c>
      <c r="AT490" s="229">
        <f t="shared" si="399"/>
        <v>0</v>
      </c>
      <c r="AU490" s="229">
        <f t="shared" si="399"/>
        <v>0</v>
      </c>
      <c r="AV490" s="229">
        <f t="shared" si="399"/>
        <v>0</v>
      </c>
      <c r="AW490" s="229">
        <f t="shared" si="399"/>
        <v>0</v>
      </c>
      <c r="AX490" s="229">
        <f t="shared" si="399"/>
        <v>0</v>
      </c>
      <c r="AY490" s="229">
        <f t="shared" si="399"/>
        <v>0</v>
      </c>
      <c r="AZ490" s="229">
        <f t="shared" si="399"/>
        <v>0</v>
      </c>
      <c r="BA490" s="229">
        <f t="shared" si="399"/>
        <v>0</v>
      </c>
      <c r="BB490" s="229">
        <f t="shared" si="399"/>
        <v>0</v>
      </c>
      <c r="BC490" s="229">
        <f t="shared" si="397"/>
        <v>0</v>
      </c>
      <c r="BD490" s="229">
        <f t="shared" si="397"/>
        <v>0</v>
      </c>
      <c r="BE490" s="229">
        <f t="shared" si="397"/>
        <v>0</v>
      </c>
      <c r="BF490" s="229">
        <f t="shared" si="397"/>
        <v>0</v>
      </c>
      <c r="BG490" s="229">
        <f t="shared" si="397"/>
        <v>0</v>
      </c>
      <c r="BH490" s="229">
        <f t="shared" si="397"/>
        <v>0</v>
      </c>
      <c r="BI490" s="229">
        <f t="shared" si="397"/>
        <v>0</v>
      </c>
      <c r="BJ490" s="229">
        <f t="shared" si="397"/>
        <v>0</v>
      </c>
      <c r="BK490" s="229">
        <f t="shared" si="397"/>
        <v>0</v>
      </c>
      <c r="BL490" s="229">
        <f t="shared" si="397"/>
        <v>0</v>
      </c>
      <c r="BM490" s="229">
        <f t="shared" si="397"/>
        <v>0</v>
      </c>
      <c r="BN490" s="229">
        <f t="shared" si="397"/>
        <v>0</v>
      </c>
      <c r="BO490" s="229">
        <f t="shared" si="401"/>
        <v>0</v>
      </c>
      <c r="BP490" s="229">
        <f t="shared" si="401"/>
        <v>0</v>
      </c>
      <c r="BQ490" s="229">
        <f t="shared" si="401"/>
        <v>0</v>
      </c>
      <c r="BR490" s="229">
        <f t="shared" si="401"/>
        <v>0</v>
      </c>
      <c r="BS490" s="229">
        <f t="shared" si="401"/>
        <v>0</v>
      </c>
      <c r="BT490" s="229">
        <f t="shared" si="401"/>
        <v>0</v>
      </c>
      <c r="BU490" s="229">
        <f t="shared" si="401"/>
        <v>0</v>
      </c>
      <c r="BV490" s="229">
        <f t="shared" si="401"/>
        <v>0</v>
      </c>
      <c r="BW490" s="229">
        <f t="shared" si="401"/>
        <v>0</v>
      </c>
      <c r="BX490" s="229">
        <f t="shared" si="401"/>
        <v>0</v>
      </c>
      <c r="BY490" s="229">
        <f t="shared" si="401"/>
        <v>0</v>
      </c>
      <c r="BZ490" s="229">
        <f t="shared" si="401"/>
        <v>0</v>
      </c>
    </row>
    <row r="491" spans="1:78" x14ac:dyDescent="0.2">
      <c r="A491" s="7" t="str">
        <f t="shared" si="388"/>
        <v>Roll-in 4</v>
      </c>
      <c r="B491" s="7">
        <f t="shared" si="389"/>
        <v>2020</v>
      </c>
      <c r="C491" s="7">
        <f t="shared" si="394"/>
        <v>24</v>
      </c>
      <c r="D491" s="165">
        <f t="shared" si="392"/>
        <v>44196</v>
      </c>
      <c r="E491" s="68">
        <f>BonusDep!G29*BonusDep!H29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si="402"/>
        <v>0</v>
      </c>
      <c r="P491" s="229">
        <f t="shared" si="402"/>
        <v>0</v>
      </c>
      <c r="Q491" s="229">
        <f t="shared" si="402"/>
        <v>0</v>
      </c>
      <c r="R491" s="229">
        <f t="shared" si="402"/>
        <v>0</v>
      </c>
      <c r="S491" s="229">
        <f t="shared" si="402"/>
        <v>0</v>
      </c>
      <c r="T491" s="229">
        <f t="shared" si="402"/>
        <v>0</v>
      </c>
      <c r="U491" s="229">
        <f t="shared" si="402"/>
        <v>0</v>
      </c>
      <c r="V491" s="229">
        <f t="shared" si="402"/>
        <v>0</v>
      </c>
      <c r="W491" s="229">
        <f t="shared" si="398"/>
        <v>0</v>
      </c>
      <c r="X491" s="229">
        <f t="shared" si="398"/>
        <v>0</v>
      </c>
      <c r="Y491" s="229">
        <f t="shared" si="398"/>
        <v>0</v>
      </c>
      <c r="Z491" s="229">
        <f t="shared" si="398"/>
        <v>0</v>
      </c>
      <c r="AA491" s="229">
        <f t="shared" si="398"/>
        <v>0</v>
      </c>
      <c r="AB491" s="229">
        <f t="shared" si="398"/>
        <v>0</v>
      </c>
      <c r="AC491" s="229">
        <f t="shared" si="398"/>
        <v>0</v>
      </c>
      <c r="AD491" s="229">
        <f t="shared" si="398"/>
        <v>0</v>
      </c>
      <c r="AE491" s="229">
        <f t="shared" si="398"/>
        <v>0</v>
      </c>
      <c r="AF491" s="229">
        <f t="shared" si="398"/>
        <v>0</v>
      </c>
      <c r="AG491" s="229">
        <f t="shared" si="398"/>
        <v>0</v>
      </c>
      <c r="AH491" s="229">
        <f t="shared" si="398"/>
        <v>0</v>
      </c>
      <c r="AI491" s="229">
        <f t="shared" si="398"/>
        <v>0</v>
      </c>
      <c r="AJ491" s="229">
        <f t="shared" si="398"/>
        <v>0</v>
      </c>
      <c r="AK491" s="229">
        <f t="shared" si="398"/>
        <v>0</v>
      </c>
      <c r="AL491" s="229">
        <f t="shared" si="398"/>
        <v>0</v>
      </c>
      <c r="AM491" s="229">
        <f t="shared" si="399"/>
        <v>0</v>
      </c>
      <c r="AN491" s="229">
        <f t="shared" si="399"/>
        <v>0</v>
      </c>
      <c r="AO491" s="229">
        <f t="shared" si="399"/>
        <v>0</v>
      </c>
      <c r="AP491" s="229">
        <f t="shared" si="399"/>
        <v>0</v>
      </c>
      <c r="AQ491" s="229">
        <f t="shared" si="399"/>
        <v>0</v>
      </c>
      <c r="AR491" s="229">
        <f t="shared" si="399"/>
        <v>0</v>
      </c>
      <c r="AS491" s="229">
        <f t="shared" si="399"/>
        <v>0</v>
      </c>
      <c r="AT491" s="229">
        <f t="shared" si="399"/>
        <v>0</v>
      </c>
      <c r="AU491" s="229">
        <f t="shared" si="399"/>
        <v>0</v>
      </c>
      <c r="AV491" s="229">
        <f t="shared" si="399"/>
        <v>0</v>
      </c>
      <c r="AW491" s="229">
        <f t="shared" si="399"/>
        <v>0</v>
      </c>
      <c r="AX491" s="229">
        <f t="shared" si="399"/>
        <v>0</v>
      </c>
      <c r="AY491" s="229">
        <f t="shared" si="399"/>
        <v>0</v>
      </c>
      <c r="AZ491" s="229">
        <f t="shared" si="399"/>
        <v>0</v>
      </c>
      <c r="BA491" s="229">
        <f t="shared" si="399"/>
        <v>0</v>
      </c>
      <c r="BB491" s="229">
        <f t="shared" si="399"/>
        <v>0</v>
      </c>
      <c r="BC491" s="229">
        <f t="shared" si="397"/>
        <v>0</v>
      </c>
      <c r="BD491" s="229">
        <f t="shared" si="397"/>
        <v>0</v>
      </c>
      <c r="BE491" s="229">
        <f t="shared" si="397"/>
        <v>0</v>
      </c>
      <c r="BF491" s="229">
        <f t="shared" si="397"/>
        <v>0</v>
      </c>
      <c r="BG491" s="229">
        <f t="shared" si="397"/>
        <v>0</v>
      </c>
      <c r="BH491" s="229">
        <f t="shared" si="397"/>
        <v>0</v>
      </c>
      <c r="BI491" s="229">
        <f t="shared" si="397"/>
        <v>0</v>
      </c>
      <c r="BJ491" s="229">
        <f t="shared" si="397"/>
        <v>0</v>
      </c>
      <c r="BK491" s="229">
        <f t="shared" si="397"/>
        <v>0</v>
      </c>
      <c r="BL491" s="229">
        <f t="shared" si="397"/>
        <v>0</v>
      </c>
      <c r="BM491" s="229">
        <f t="shared" si="397"/>
        <v>0</v>
      </c>
      <c r="BN491" s="229">
        <f t="shared" si="397"/>
        <v>0</v>
      </c>
      <c r="BO491" s="229">
        <f t="shared" si="401"/>
        <v>0</v>
      </c>
      <c r="BP491" s="229">
        <f t="shared" si="401"/>
        <v>0</v>
      </c>
      <c r="BQ491" s="229">
        <f t="shared" si="401"/>
        <v>0</v>
      </c>
      <c r="BR491" s="229">
        <f t="shared" si="401"/>
        <v>0</v>
      </c>
      <c r="BS491" s="229">
        <f t="shared" si="401"/>
        <v>0</v>
      </c>
      <c r="BT491" s="229">
        <f t="shared" si="401"/>
        <v>0</v>
      </c>
      <c r="BU491" s="229">
        <f t="shared" si="401"/>
        <v>0</v>
      </c>
      <c r="BV491" s="229">
        <f t="shared" si="401"/>
        <v>0</v>
      </c>
      <c r="BW491" s="229">
        <f t="shared" si="401"/>
        <v>0</v>
      </c>
      <c r="BX491" s="229">
        <f t="shared" si="401"/>
        <v>0</v>
      </c>
      <c r="BY491" s="229">
        <f t="shared" si="401"/>
        <v>0</v>
      </c>
      <c r="BZ491" s="229">
        <f t="shared" si="401"/>
        <v>0</v>
      </c>
    </row>
    <row r="492" spans="1:78" x14ac:dyDescent="0.2">
      <c r="A492" s="7" t="str">
        <f t="shared" si="388"/>
        <v>Roll-in 4</v>
      </c>
      <c r="B492" s="7">
        <f t="shared" si="389"/>
        <v>2021</v>
      </c>
      <c r="C492" s="7">
        <f t="shared" si="394"/>
        <v>25</v>
      </c>
      <c r="D492" s="165">
        <f t="shared" si="392"/>
        <v>44227</v>
      </c>
      <c r="E492" s="68">
        <f>BonusDep!G30*BonusDep!H30</f>
        <v>0</v>
      </c>
      <c r="F492" s="77"/>
      <c r="G492" s="229">
        <f t="shared" si="402"/>
        <v>0</v>
      </c>
      <c r="H492" s="229">
        <f t="shared" si="402"/>
        <v>0</v>
      </c>
      <c r="I492" s="229">
        <f t="shared" si="402"/>
        <v>0</v>
      </c>
      <c r="J492" s="229">
        <f t="shared" si="402"/>
        <v>0</v>
      </c>
      <c r="K492" s="229">
        <f t="shared" si="402"/>
        <v>0</v>
      </c>
      <c r="L492" s="229">
        <f t="shared" si="402"/>
        <v>0</v>
      </c>
      <c r="M492" s="229">
        <f t="shared" si="402"/>
        <v>0</v>
      </c>
      <c r="N492" s="229">
        <f t="shared" si="402"/>
        <v>0</v>
      </c>
      <c r="O492" s="229">
        <f t="shared" si="402"/>
        <v>0</v>
      </c>
      <c r="P492" s="229">
        <f t="shared" si="402"/>
        <v>0</v>
      </c>
      <c r="Q492" s="229">
        <f t="shared" si="402"/>
        <v>0</v>
      </c>
      <c r="R492" s="229">
        <f t="shared" si="402"/>
        <v>0</v>
      </c>
      <c r="S492" s="229">
        <f t="shared" si="402"/>
        <v>0</v>
      </c>
      <c r="T492" s="229">
        <f t="shared" si="402"/>
        <v>0</v>
      </c>
      <c r="U492" s="229">
        <f t="shared" si="402"/>
        <v>0</v>
      </c>
      <c r="V492" s="229">
        <f t="shared" si="402"/>
        <v>0</v>
      </c>
      <c r="W492" s="229">
        <f t="shared" si="398"/>
        <v>0</v>
      </c>
      <c r="X492" s="229">
        <f t="shared" si="398"/>
        <v>0</v>
      </c>
      <c r="Y492" s="229">
        <f t="shared" si="398"/>
        <v>0</v>
      </c>
      <c r="Z492" s="229">
        <f t="shared" si="398"/>
        <v>0</v>
      </c>
      <c r="AA492" s="229">
        <f t="shared" si="398"/>
        <v>0</v>
      </c>
      <c r="AB492" s="229">
        <f t="shared" si="398"/>
        <v>0</v>
      </c>
      <c r="AC492" s="229">
        <f t="shared" si="398"/>
        <v>0</v>
      </c>
      <c r="AD492" s="229">
        <f t="shared" si="398"/>
        <v>0</v>
      </c>
      <c r="AE492" s="229">
        <f t="shared" si="398"/>
        <v>0</v>
      </c>
      <c r="AF492" s="229">
        <f t="shared" si="398"/>
        <v>0</v>
      </c>
      <c r="AG492" s="229">
        <f t="shared" si="398"/>
        <v>0</v>
      </c>
      <c r="AH492" s="229">
        <f t="shared" si="398"/>
        <v>0</v>
      </c>
      <c r="AI492" s="229">
        <f t="shared" si="398"/>
        <v>0</v>
      </c>
      <c r="AJ492" s="229">
        <f t="shared" si="398"/>
        <v>0</v>
      </c>
      <c r="AK492" s="229">
        <f t="shared" si="398"/>
        <v>0</v>
      </c>
      <c r="AL492" s="229">
        <f t="shared" si="398"/>
        <v>0</v>
      </c>
      <c r="AM492" s="229">
        <f t="shared" si="399"/>
        <v>0</v>
      </c>
      <c r="AN492" s="229">
        <f t="shared" si="399"/>
        <v>0</v>
      </c>
      <c r="AO492" s="229">
        <f t="shared" si="399"/>
        <v>0</v>
      </c>
      <c r="AP492" s="229">
        <f t="shared" si="399"/>
        <v>0</v>
      </c>
      <c r="AQ492" s="229">
        <f t="shared" si="399"/>
        <v>0</v>
      </c>
      <c r="AR492" s="229">
        <f t="shared" si="399"/>
        <v>0</v>
      </c>
      <c r="AS492" s="229">
        <f t="shared" si="399"/>
        <v>0</v>
      </c>
      <c r="AT492" s="229">
        <f t="shared" si="399"/>
        <v>0</v>
      </c>
      <c r="AU492" s="229">
        <f t="shared" si="399"/>
        <v>0</v>
      </c>
      <c r="AV492" s="229">
        <f t="shared" si="399"/>
        <v>0</v>
      </c>
      <c r="AW492" s="229">
        <f t="shared" si="399"/>
        <v>0</v>
      </c>
      <c r="AX492" s="229">
        <f t="shared" si="399"/>
        <v>0</v>
      </c>
      <c r="AY492" s="229">
        <f t="shared" si="399"/>
        <v>0</v>
      </c>
      <c r="AZ492" s="229">
        <f t="shared" si="399"/>
        <v>0</v>
      </c>
      <c r="BA492" s="229">
        <f t="shared" si="399"/>
        <v>0</v>
      </c>
      <c r="BB492" s="229">
        <f t="shared" si="397"/>
        <v>0</v>
      </c>
      <c r="BC492" s="229">
        <f t="shared" si="397"/>
        <v>0</v>
      </c>
      <c r="BD492" s="229">
        <f t="shared" si="397"/>
        <v>0</v>
      </c>
      <c r="BE492" s="229">
        <f t="shared" si="397"/>
        <v>0</v>
      </c>
      <c r="BF492" s="229">
        <f t="shared" si="397"/>
        <v>0</v>
      </c>
      <c r="BG492" s="229">
        <f t="shared" si="397"/>
        <v>0</v>
      </c>
      <c r="BH492" s="229">
        <f t="shared" si="397"/>
        <v>0</v>
      </c>
      <c r="BI492" s="229">
        <f t="shared" si="397"/>
        <v>0</v>
      </c>
      <c r="BJ492" s="229">
        <f t="shared" si="397"/>
        <v>0</v>
      </c>
      <c r="BK492" s="229">
        <f t="shared" si="397"/>
        <v>0</v>
      </c>
      <c r="BL492" s="229">
        <f t="shared" si="397"/>
        <v>0</v>
      </c>
      <c r="BM492" s="229">
        <f t="shared" si="397"/>
        <v>0</v>
      </c>
      <c r="BN492" s="229">
        <f t="shared" si="397"/>
        <v>0</v>
      </c>
      <c r="BO492" s="229">
        <f t="shared" si="401"/>
        <v>0</v>
      </c>
      <c r="BP492" s="229">
        <f t="shared" si="401"/>
        <v>0</v>
      </c>
      <c r="BQ492" s="229">
        <f t="shared" si="401"/>
        <v>0</v>
      </c>
      <c r="BR492" s="229">
        <f t="shared" si="401"/>
        <v>0</v>
      </c>
      <c r="BS492" s="229">
        <f t="shared" si="401"/>
        <v>0</v>
      </c>
      <c r="BT492" s="229">
        <f t="shared" si="401"/>
        <v>0</v>
      </c>
      <c r="BU492" s="229">
        <f t="shared" si="401"/>
        <v>0</v>
      </c>
      <c r="BV492" s="229">
        <f t="shared" si="401"/>
        <v>0</v>
      </c>
      <c r="BW492" s="229">
        <f t="shared" si="401"/>
        <v>0</v>
      </c>
      <c r="BX492" s="229">
        <f t="shared" si="401"/>
        <v>0</v>
      </c>
      <c r="BY492" s="229">
        <f t="shared" si="401"/>
        <v>0</v>
      </c>
      <c r="BZ492" s="229">
        <f t="shared" si="401"/>
        <v>0</v>
      </c>
    </row>
    <row r="493" spans="1:78" x14ac:dyDescent="0.2">
      <c r="A493" s="7" t="str">
        <f t="shared" si="388"/>
        <v>Roll-in 4</v>
      </c>
      <c r="B493" s="7">
        <f t="shared" si="389"/>
        <v>2021</v>
      </c>
      <c r="C493" s="7">
        <f t="shared" si="394"/>
        <v>26</v>
      </c>
      <c r="D493" s="165">
        <f t="shared" si="392"/>
        <v>44255</v>
      </c>
      <c r="E493" s="68">
        <f>BonusDep!G31*BonusDep!H31</f>
        <v>0</v>
      </c>
      <c r="F493" s="77"/>
      <c r="G493" s="229">
        <f t="shared" si="402"/>
        <v>0</v>
      </c>
      <c r="H493" s="229">
        <f t="shared" si="402"/>
        <v>0</v>
      </c>
      <c r="I493" s="229">
        <f t="shared" si="402"/>
        <v>0</v>
      </c>
      <c r="J493" s="229">
        <f t="shared" si="402"/>
        <v>0</v>
      </c>
      <c r="K493" s="229">
        <f t="shared" si="402"/>
        <v>0</v>
      </c>
      <c r="L493" s="229">
        <f t="shared" si="402"/>
        <v>0</v>
      </c>
      <c r="M493" s="229">
        <f t="shared" si="402"/>
        <v>0</v>
      </c>
      <c r="N493" s="229">
        <f t="shared" si="402"/>
        <v>0</v>
      </c>
      <c r="O493" s="229">
        <f t="shared" si="402"/>
        <v>0</v>
      </c>
      <c r="P493" s="229">
        <f t="shared" si="402"/>
        <v>0</v>
      </c>
      <c r="Q493" s="229">
        <f t="shared" si="402"/>
        <v>0</v>
      </c>
      <c r="R493" s="229">
        <f t="shared" si="402"/>
        <v>0</v>
      </c>
      <c r="S493" s="229">
        <f t="shared" si="402"/>
        <v>0</v>
      </c>
      <c r="T493" s="229">
        <f t="shared" si="402"/>
        <v>0</v>
      </c>
      <c r="U493" s="229">
        <f t="shared" si="402"/>
        <v>0</v>
      </c>
      <c r="V493" s="229">
        <f t="shared" si="402"/>
        <v>0</v>
      </c>
      <c r="W493" s="229">
        <f t="shared" si="398"/>
        <v>0</v>
      </c>
      <c r="X493" s="229">
        <f t="shared" si="398"/>
        <v>0</v>
      </c>
      <c r="Y493" s="229">
        <f t="shared" si="398"/>
        <v>0</v>
      </c>
      <c r="Z493" s="229">
        <f t="shared" si="398"/>
        <v>0</v>
      </c>
      <c r="AA493" s="229">
        <f t="shared" si="398"/>
        <v>0</v>
      </c>
      <c r="AB493" s="229">
        <f t="shared" si="398"/>
        <v>0</v>
      </c>
      <c r="AC493" s="229">
        <f t="shared" si="398"/>
        <v>0</v>
      </c>
      <c r="AD493" s="229">
        <f t="shared" si="398"/>
        <v>0</v>
      </c>
      <c r="AE493" s="229">
        <f t="shared" si="398"/>
        <v>0</v>
      </c>
      <c r="AF493" s="229">
        <f t="shared" si="398"/>
        <v>0</v>
      </c>
      <c r="AG493" s="229">
        <f t="shared" si="398"/>
        <v>0</v>
      </c>
      <c r="AH493" s="229">
        <f t="shared" si="398"/>
        <v>0</v>
      </c>
      <c r="AI493" s="229">
        <f t="shared" si="398"/>
        <v>0</v>
      </c>
      <c r="AJ493" s="229">
        <f t="shared" si="398"/>
        <v>0</v>
      </c>
      <c r="AK493" s="229">
        <f t="shared" si="398"/>
        <v>0</v>
      </c>
      <c r="AL493" s="229">
        <f t="shared" si="398"/>
        <v>0</v>
      </c>
      <c r="AM493" s="229">
        <f t="shared" si="399"/>
        <v>0</v>
      </c>
      <c r="AN493" s="229">
        <f t="shared" si="399"/>
        <v>0</v>
      </c>
      <c r="AO493" s="229">
        <f t="shared" si="399"/>
        <v>0</v>
      </c>
      <c r="AP493" s="229">
        <f t="shared" si="399"/>
        <v>0</v>
      </c>
      <c r="AQ493" s="229">
        <f t="shared" si="399"/>
        <v>0</v>
      </c>
      <c r="AR493" s="229">
        <f t="shared" si="399"/>
        <v>0</v>
      </c>
      <c r="AS493" s="229">
        <f t="shared" si="399"/>
        <v>0</v>
      </c>
      <c r="AT493" s="229">
        <f t="shared" si="399"/>
        <v>0</v>
      </c>
      <c r="AU493" s="229">
        <f t="shared" si="399"/>
        <v>0</v>
      </c>
      <c r="AV493" s="229">
        <f t="shared" si="399"/>
        <v>0</v>
      </c>
      <c r="AW493" s="229">
        <f t="shared" si="399"/>
        <v>0</v>
      </c>
      <c r="AX493" s="229">
        <f t="shared" si="399"/>
        <v>0</v>
      </c>
      <c r="AY493" s="229">
        <f t="shared" si="399"/>
        <v>0</v>
      </c>
      <c r="AZ493" s="229">
        <f t="shared" si="399"/>
        <v>0</v>
      </c>
      <c r="BA493" s="229">
        <f t="shared" si="399"/>
        <v>0</v>
      </c>
      <c r="BB493" s="229">
        <f t="shared" si="397"/>
        <v>0</v>
      </c>
      <c r="BC493" s="229">
        <f t="shared" si="397"/>
        <v>0</v>
      </c>
      <c r="BD493" s="229">
        <f t="shared" si="397"/>
        <v>0</v>
      </c>
      <c r="BE493" s="229">
        <f t="shared" si="397"/>
        <v>0</v>
      </c>
      <c r="BF493" s="229">
        <f t="shared" si="397"/>
        <v>0</v>
      </c>
      <c r="BG493" s="229">
        <f t="shared" si="397"/>
        <v>0</v>
      </c>
      <c r="BH493" s="229">
        <f t="shared" si="397"/>
        <v>0</v>
      </c>
      <c r="BI493" s="229">
        <f t="shared" si="397"/>
        <v>0</v>
      </c>
      <c r="BJ493" s="229">
        <f t="shared" si="397"/>
        <v>0</v>
      </c>
      <c r="BK493" s="229">
        <f t="shared" si="397"/>
        <v>0</v>
      </c>
      <c r="BL493" s="229">
        <f t="shared" si="397"/>
        <v>0</v>
      </c>
      <c r="BM493" s="229">
        <f t="shared" si="397"/>
        <v>0</v>
      </c>
      <c r="BN493" s="229">
        <f t="shared" si="397"/>
        <v>0</v>
      </c>
      <c r="BO493" s="229">
        <f t="shared" si="401"/>
        <v>0</v>
      </c>
      <c r="BP493" s="229">
        <f t="shared" si="401"/>
        <v>0</v>
      </c>
      <c r="BQ493" s="229">
        <f t="shared" si="401"/>
        <v>0</v>
      </c>
      <c r="BR493" s="229">
        <f t="shared" si="401"/>
        <v>0</v>
      </c>
      <c r="BS493" s="229">
        <f t="shared" si="401"/>
        <v>0</v>
      </c>
      <c r="BT493" s="229">
        <f t="shared" si="401"/>
        <v>0</v>
      </c>
      <c r="BU493" s="229">
        <f t="shared" si="401"/>
        <v>0</v>
      </c>
      <c r="BV493" s="229">
        <f t="shared" si="401"/>
        <v>0</v>
      </c>
      <c r="BW493" s="229">
        <f t="shared" si="401"/>
        <v>0</v>
      </c>
      <c r="BX493" s="229">
        <f t="shared" si="401"/>
        <v>0</v>
      </c>
      <c r="BY493" s="229">
        <f t="shared" si="401"/>
        <v>0</v>
      </c>
      <c r="BZ493" s="229">
        <f t="shared" si="401"/>
        <v>0</v>
      </c>
    </row>
    <row r="494" spans="1:78" x14ac:dyDescent="0.2">
      <c r="A494" s="7" t="str">
        <f t="shared" si="388"/>
        <v>Roll-in 5</v>
      </c>
      <c r="B494" s="7">
        <f t="shared" si="389"/>
        <v>2021</v>
      </c>
      <c r="C494" s="7">
        <f t="shared" si="394"/>
        <v>27</v>
      </c>
      <c r="D494" s="165">
        <f t="shared" si="392"/>
        <v>44286</v>
      </c>
      <c r="E494" s="68">
        <f>BonusDep!G32*BonusDep!H32</f>
        <v>0</v>
      </c>
      <c r="F494" s="77"/>
      <c r="G494" s="229">
        <f t="shared" si="402"/>
        <v>0</v>
      </c>
      <c r="H494" s="229">
        <f t="shared" si="402"/>
        <v>0</v>
      </c>
      <c r="I494" s="229">
        <f t="shared" si="402"/>
        <v>0</v>
      </c>
      <c r="J494" s="229">
        <f t="shared" si="402"/>
        <v>0</v>
      </c>
      <c r="K494" s="229">
        <f t="shared" si="402"/>
        <v>0</v>
      </c>
      <c r="L494" s="229">
        <f t="shared" si="402"/>
        <v>0</v>
      </c>
      <c r="M494" s="229">
        <f t="shared" si="402"/>
        <v>0</v>
      </c>
      <c r="N494" s="229">
        <f t="shared" si="402"/>
        <v>0</v>
      </c>
      <c r="O494" s="229">
        <f t="shared" si="402"/>
        <v>0</v>
      </c>
      <c r="P494" s="229">
        <f t="shared" si="402"/>
        <v>0</v>
      </c>
      <c r="Q494" s="229">
        <f t="shared" si="402"/>
        <v>0</v>
      </c>
      <c r="R494" s="229">
        <f t="shared" si="402"/>
        <v>0</v>
      </c>
      <c r="S494" s="229">
        <f t="shared" si="402"/>
        <v>0</v>
      </c>
      <c r="T494" s="229">
        <f t="shared" si="402"/>
        <v>0</v>
      </c>
      <c r="U494" s="229">
        <f t="shared" si="402"/>
        <v>0</v>
      </c>
      <c r="V494" s="229">
        <f t="shared" si="402"/>
        <v>0</v>
      </c>
      <c r="W494" s="229">
        <f t="shared" si="398"/>
        <v>0</v>
      </c>
      <c r="X494" s="229">
        <f t="shared" si="398"/>
        <v>0</v>
      </c>
      <c r="Y494" s="229">
        <f t="shared" si="398"/>
        <v>0</v>
      </c>
      <c r="Z494" s="229">
        <f t="shared" si="398"/>
        <v>0</v>
      </c>
      <c r="AA494" s="229">
        <f t="shared" si="398"/>
        <v>0</v>
      </c>
      <c r="AB494" s="229">
        <f t="shared" si="398"/>
        <v>0</v>
      </c>
      <c r="AC494" s="229">
        <f t="shared" si="398"/>
        <v>0</v>
      </c>
      <c r="AD494" s="229">
        <f t="shared" si="398"/>
        <v>0</v>
      </c>
      <c r="AE494" s="229">
        <f t="shared" si="398"/>
        <v>0</v>
      </c>
      <c r="AF494" s="229">
        <f t="shared" si="398"/>
        <v>0</v>
      </c>
      <c r="AG494" s="229">
        <f t="shared" si="398"/>
        <v>0</v>
      </c>
      <c r="AH494" s="229">
        <f t="shared" si="398"/>
        <v>0</v>
      </c>
      <c r="AI494" s="229">
        <f t="shared" si="398"/>
        <v>0</v>
      </c>
      <c r="AJ494" s="229">
        <f t="shared" si="398"/>
        <v>0</v>
      </c>
      <c r="AK494" s="229">
        <f t="shared" si="398"/>
        <v>0</v>
      </c>
      <c r="AL494" s="229">
        <f t="shared" ref="AL494:BA511" si="403">IF(AND(AL$7=$B494,AL$9&gt;=$D494),$E494/(13-MONTH($D494)),0)</f>
        <v>0</v>
      </c>
      <c r="AM494" s="229">
        <f t="shared" si="403"/>
        <v>0</v>
      </c>
      <c r="AN494" s="229">
        <f t="shared" si="403"/>
        <v>0</v>
      </c>
      <c r="AO494" s="229">
        <f t="shared" si="403"/>
        <v>0</v>
      </c>
      <c r="AP494" s="229">
        <f t="shared" si="403"/>
        <v>0</v>
      </c>
      <c r="AQ494" s="229">
        <f t="shared" si="403"/>
        <v>0</v>
      </c>
      <c r="AR494" s="229">
        <f t="shared" si="403"/>
        <v>0</v>
      </c>
      <c r="AS494" s="229">
        <f t="shared" si="403"/>
        <v>0</v>
      </c>
      <c r="AT494" s="229">
        <f t="shared" si="403"/>
        <v>0</v>
      </c>
      <c r="AU494" s="229">
        <f t="shared" si="399"/>
        <v>0</v>
      </c>
      <c r="AV494" s="229">
        <f t="shared" si="399"/>
        <v>0</v>
      </c>
      <c r="AW494" s="229">
        <f t="shared" si="399"/>
        <v>0</v>
      </c>
      <c r="AX494" s="229">
        <f t="shared" si="399"/>
        <v>0</v>
      </c>
      <c r="AY494" s="229">
        <f t="shared" si="399"/>
        <v>0</v>
      </c>
      <c r="AZ494" s="229">
        <f t="shared" si="399"/>
        <v>0</v>
      </c>
      <c r="BA494" s="229">
        <f t="shared" si="399"/>
        <v>0</v>
      </c>
      <c r="BB494" s="229">
        <f t="shared" si="399"/>
        <v>0</v>
      </c>
      <c r="BC494" s="229">
        <f t="shared" ref="BB494:BQ509" si="404">IF(AND(BC$7=$B494,BC$9&gt;=$D494),$E494/(13-MONTH($D494)),0)</f>
        <v>0</v>
      </c>
      <c r="BD494" s="229">
        <f t="shared" si="404"/>
        <v>0</v>
      </c>
      <c r="BE494" s="229">
        <f t="shared" si="404"/>
        <v>0</v>
      </c>
      <c r="BF494" s="229">
        <f t="shared" si="404"/>
        <v>0</v>
      </c>
      <c r="BG494" s="229">
        <f t="shared" si="404"/>
        <v>0</v>
      </c>
      <c r="BH494" s="229">
        <f t="shared" si="404"/>
        <v>0</v>
      </c>
      <c r="BI494" s="229">
        <f t="shared" si="404"/>
        <v>0</v>
      </c>
      <c r="BJ494" s="229">
        <f t="shared" si="404"/>
        <v>0</v>
      </c>
      <c r="BK494" s="229">
        <f t="shared" si="404"/>
        <v>0</v>
      </c>
      <c r="BL494" s="229">
        <f t="shared" si="404"/>
        <v>0</v>
      </c>
      <c r="BM494" s="229">
        <f t="shared" si="404"/>
        <v>0</v>
      </c>
      <c r="BN494" s="229">
        <f t="shared" si="404"/>
        <v>0</v>
      </c>
      <c r="BO494" s="229">
        <f t="shared" si="404"/>
        <v>0</v>
      </c>
      <c r="BP494" s="229">
        <f t="shared" si="404"/>
        <v>0</v>
      </c>
      <c r="BQ494" s="229">
        <f t="shared" si="404"/>
        <v>0</v>
      </c>
      <c r="BR494" s="229">
        <f t="shared" si="401"/>
        <v>0</v>
      </c>
      <c r="BS494" s="229">
        <f t="shared" si="401"/>
        <v>0</v>
      </c>
      <c r="BT494" s="229">
        <f t="shared" si="401"/>
        <v>0</v>
      </c>
      <c r="BU494" s="229">
        <f t="shared" si="401"/>
        <v>0</v>
      </c>
      <c r="BV494" s="229">
        <f t="shared" si="401"/>
        <v>0</v>
      </c>
      <c r="BW494" s="229">
        <f t="shared" si="401"/>
        <v>0</v>
      </c>
      <c r="BX494" s="229">
        <f t="shared" si="401"/>
        <v>0</v>
      </c>
      <c r="BY494" s="229">
        <f t="shared" si="401"/>
        <v>0</v>
      </c>
      <c r="BZ494" s="229">
        <f t="shared" si="401"/>
        <v>0</v>
      </c>
    </row>
    <row r="495" spans="1:78" x14ac:dyDescent="0.2">
      <c r="A495" s="7" t="str">
        <f t="shared" si="388"/>
        <v>Roll-in 5</v>
      </c>
      <c r="B495" s="7">
        <f t="shared" si="389"/>
        <v>2021</v>
      </c>
      <c r="C495" s="7">
        <f t="shared" si="394"/>
        <v>28</v>
      </c>
      <c r="D495" s="165">
        <f t="shared" si="392"/>
        <v>44316</v>
      </c>
      <c r="E495" s="68">
        <f>BonusDep!G33*BonusDep!H33</f>
        <v>0</v>
      </c>
      <c r="F495" s="77"/>
      <c r="G495" s="229">
        <f t="shared" si="402"/>
        <v>0</v>
      </c>
      <c r="H495" s="229">
        <f t="shared" si="402"/>
        <v>0</v>
      </c>
      <c r="I495" s="229">
        <f t="shared" si="402"/>
        <v>0</v>
      </c>
      <c r="J495" s="229">
        <f t="shared" si="402"/>
        <v>0</v>
      </c>
      <c r="K495" s="229">
        <f t="shared" si="402"/>
        <v>0</v>
      </c>
      <c r="L495" s="229">
        <f t="shared" si="402"/>
        <v>0</v>
      </c>
      <c r="M495" s="229">
        <f t="shared" si="402"/>
        <v>0</v>
      </c>
      <c r="N495" s="229">
        <f t="shared" si="402"/>
        <v>0</v>
      </c>
      <c r="O495" s="229">
        <f t="shared" si="402"/>
        <v>0</v>
      </c>
      <c r="P495" s="229">
        <f t="shared" si="402"/>
        <v>0</v>
      </c>
      <c r="Q495" s="229">
        <f t="shared" si="402"/>
        <v>0</v>
      </c>
      <c r="R495" s="229">
        <f t="shared" si="402"/>
        <v>0</v>
      </c>
      <c r="S495" s="229">
        <f t="shared" si="402"/>
        <v>0</v>
      </c>
      <c r="T495" s="229">
        <f t="shared" si="402"/>
        <v>0</v>
      </c>
      <c r="U495" s="229">
        <f t="shared" si="402"/>
        <v>0</v>
      </c>
      <c r="V495" s="229">
        <f t="shared" si="402"/>
        <v>0</v>
      </c>
      <c r="W495" s="229">
        <f t="shared" ref="W495:AL510" si="405">IF(AND(W$7=$B495,W$9&gt;=$D495),$E495/(13-MONTH($D495)),0)</f>
        <v>0</v>
      </c>
      <c r="X495" s="229">
        <f t="shared" si="405"/>
        <v>0</v>
      </c>
      <c r="Y495" s="229">
        <f t="shared" si="405"/>
        <v>0</v>
      </c>
      <c r="Z495" s="229">
        <f t="shared" si="405"/>
        <v>0</v>
      </c>
      <c r="AA495" s="229">
        <f t="shared" si="405"/>
        <v>0</v>
      </c>
      <c r="AB495" s="229">
        <f t="shared" si="405"/>
        <v>0</v>
      </c>
      <c r="AC495" s="229">
        <f t="shared" si="405"/>
        <v>0</v>
      </c>
      <c r="AD495" s="229">
        <f t="shared" si="405"/>
        <v>0</v>
      </c>
      <c r="AE495" s="229">
        <f t="shared" si="405"/>
        <v>0</v>
      </c>
      <c r="AF495" s="229">
        <f t="shared" si="405"/>
        <v>0</v>
      </c>
      <c r="AG495" s="229">
        <f t="shared" si="405"/>
        <v>0</v>
      </c>
      <c r="AH495" s="229">
        <f t="shared" si="405"/>
        <v>0</v>
      </c>
      <c r="AI495" s="229">
        <f t="shared" si="405"/>
        <v>0</v>
      </c>
      <c r="AJ495" s="229">
        <f t="shared" si="405"/>
        <v>0</v>
      </c>
      <c r="AK495" s="229">
        <f t="shared" si="405"/>
        <v>0</v>
      </c>
      <c r="AL495" s="229">
        <f t="shared" si="405"/>
        <v>0</v>
      </c>
      <c r="AM495" s="229">
        <f t="shared" si="403"/>
        <v>0</v>
      </c>
      <c r="AN495" s="229">
        <f t="shared" si="403"/>
        <v>0</v>
      </c>
      <c r="AO495" s="229">
        <f t="shared" si="403"/>
        <v>0</v>
      </c>
      <c r="AP495" s="229">
        <f t="shared" si="403"/>
        <v>0</v>
      </c>
      <c r="AQ495" s="229">
        <f t="shared" si="403"/>
        <v>0</v>
      </c>
      <c r="AR495" s="229">
        <f t="shared" si="403"/>
        <v>0</v>
      </c>
      <c r="AS495" s="229">
        <f t="shared" si="403"/>
        <v>0</v>
      </c>
      <c r="AT495" s="229">
        <f t="shared" si="403"/>
        <v>0</v>
      </c>
      <c r="AU495" s="229">
        <f t="shared" si="403"/>
        <v>0</v>
      </c>
      <c r="AV495" s="229">
        <f t="shared" si="403"/>
        <v>0</v>
      </c>
      <c r="AW495" s="229">
        <f t="shared" si="403"/>
        <v>0</v>
      </c>
      <c r="AX495" s="229">
        <f t="shared" si="403"/>
        <v>0</v>
      </c>
      <c r="AY495" s="229">
        <f t="shared" si="403"/>
        <v>0</v>
      </c>
      <c r="AZ495" s="229">
        <f t="shared" si="403"/>
        <v>0</v>
      </c>
      <c r="BA495" s="229">
        <f t="shared" si="403"/>
        <v>0</v>
      </c>
      <c r="BB495" s="229">
        <f t="shared" si="404"/>
        <v>0</v>
      </c>
      <c r="BC495" s="229">
        <f t="shared" si="404"/>
        <v>0</v>
      </c>
      <c r="BD495" s="229">
        <f t="shared" si="404"/>
        <v>0</v>
      </c>
      <c r="BE495" s="229">
        <f t="shared" si="404"/>
        <v>0</v>
      </c>
      <c r="BF495" s="229">
        <f t="shared" si="404"/>
        <v>0</v>
      </c>
      <c r="BG495" s="229">
        <f t="shared" si="404"/>
        <v>0</v>
      </c>
      <c r="BH495" s="229">
        <f t="shared" si="404"/>
        <v>0</v>
      </c>
      <c r="BI495" s="229">
        <f t="shared" si="404"/>
        <v>0</v>
      </c>
      <c r="BJ495" s="229">
        <f t="shared" si="404"/>
        <v>0</v>
      </c>
      <c r="BK495" s="229">
        <f t="shared" si="404"/>
        <v>0</v>
      </c>
      <c r="BL495" s="229">
        <f t="shared" si="404"/>
        <v>0</v>
      </c>
      <c r="BM495" s="229">
        <f t="shared" si="404"/>
        <v>0</v>
      </c>
      <c r="BN495" s="229">
        <f t="shared" si="404"/>
        <v>0</v>
      </c>
      <c r="BO495" s="229">
        <f t="shared" si="401"/>
        <v>0</v>
      </c>
      <c r="BP495" s="229">
        <f t="shared" si="401"/>
        <v>0</v>
      </c>
      <c r="BQ495" s="229">
        <f t="shared" si="401"/>
        <v>0</v>
      </c>
      <c r="BR495" s="229">
        <f t="shared" si="401"/>
        <v>0</v>
      </c>
      <c r="BS495" s="229">
        <f t="shared" si="401"/>
        <v>0</v>
      </c>
      <c r="BT495" s="229">
        <f t="shared" si="401"/>
        <v>0</v>
      </c>
      <c r="BU495" s="229">
        <f t="shared" si="401"/>
        <v>0</v>
      </c>
      <c r="BV495" s="229">
        <f t="shared" si="401"/>
        <v>0</v>
      </c>
      <c r="BW495" s="229">
        <f t="shared" si="401"/>
        <v>0</v>
      </c>
      <c r="BX495" s="229">
        <f t="shared" si="401"/>
        <v>0</v>
      </c>
      <c r="BY495" s="229">
        <f t="shared" si="401"/>
        <v>0</v>
      </c>
      <c r="BZ495" s="229">
        <f t="shared" si="401"/>
        <v>0</v>
      </c>
    </row>
    <row r="496" spans="1:78" x14ac:dyDescent="0.2">
      <c r="A496" s="7" t="str">
        <f t="shared" si="388"/>
        <v>Roll-in 5</v>
      </c>
      <c r="B496" s="7">
        <f t="shared" si="389"/>
        <v>2021</v>
      </c>
      <c r="C496" s="7">
        <f t="shared" si="394"/>
        <v>29</v>
      </c>
      <c r="D496" s="165">
        <f t="shared" si="392"/>
        <v>44347</v>
      </c>
      <c r="E496" s="68">
        <f>BonusDep!G34*BonusDep!H34</f>
        <v>0</v>
      </c>
      <c r="F496" s="77"/>
      <c r="G496" s="229">
        <f t="shared" si="402"/>
        <v>0</v>
      </c>
      <c r="H496" s="229">
        <f t="shared" si="402"/>
        <v>0</v>
      </c>
      <c r="I496" s="229">
        <f t="shared" si="402"/>
        <v>0</v>
      </c>
      <c r="J496" s="229">
        <f t="shared" si="402"/>
        <v>0</v>
      </c>
      <c r="K496" s="229">
        <f t="shared" si="402"/>
        <v>0</v>
      </c>
      <c r="L496" s="229">
        <f t="shared" si="402"/>
        <v>0</v>
      </c>
      <c r="M496" s="229">
        <f t="shared" si="402"/>
        <v>0</v>
      </c>
      <c r="N496" s="229">
        <f t="shared" si="402"/>
        <v>0</v>
      </c>
      <c r="O496" s="229">
        <f t="shared" si="402"/>
        <v>0</v>
      </c>
      <c r="P496" s="229">
        <f t="shared" si="402"/>
        <v>0</v>
      </c>
      <c r="Q496" s="229">
        <f t="shared" si="402"/>
        <v>0</v>
      </c>
      <c r="R496" s="229">
        <f t="shared" si="402"/>
        <v>0</v>
      </c>
      <c r="S496" s="229">
        <f t="shared" si="402"/>
        <v>0</v>
      </c>
      <c r="T496" s="229">
        <f t="shared" si="402"/>
        <v>0</v>
      </c>
      <c r="U496" s="229">
        <f t="shared" si="402"/>
        <v>0</v>
      </c>
      <c r="V496" s="229">
        <f t="shared" si="402"/>
        <v>0</v>
      </c>
      <c r="W496" s="229">
        <f t="shared" si="405"/>
        <v>0</v>
      </c>
      <c r="X496" s="229">
        <f t="shared" si="405"/>
        <v>0</v>
      </c>
      <c r="Y496" s="229">
        <f t="shared" si="405"/>
        <v>0</v>
      </c>
      <c r="Z496" s="229">
        <f t="shared" si="405"/>
        <v>0</v>
      </c>
      <c r="AA496" s="229">
        <f t="shared" si="405"/>
        <v>0</v>
      </c>
      <c r="AB496" s="229">
        <f t="shared" si="405"/>
        <v>0</v>
      </c>
      <c r="AC496" s="229">
        <f t="shared" si="405"/>
        <v>0</v>
      </c>
      <c r="AD496" s="229">
        <f t="shared" si="405"/>
        <v>0</v>
      </c>
      <c r="AE496" s="229">
        <f t="shared" si="405"/>
        <v>0</v>
      </c>
      <c r="AF496" s="229">
        <f t="shared" si="405"/>
        <v>0</v>
      </c>
      <c r="AG496" s="229">
        <f t="shared" si="405"/>
        <v>0</v>
      </c>
      <c r="AH496" s="229">
        <f t="shared" si="405"/>
        <v>0</v>
      </c>
      <c r="AI496" s="229">
        <f t="shared" si="405"/>
        <v>0</v>
      </c>
      <c r="AJ496" s="229">
        <f t="shared" si="405"/>
        <v>0</v>
      </c>
      <c r="AK496" s="229">
        <f t="shared" si="405"/>
        <v>0</v>
      </c>
      <c r="AL496" s="229">
        <f t="shared" si="405"/>
        <v>0</v>
      </c>
      <c r="AM496" s="229">
        <f t="shared" si="403"/>
        <v>0</v>
      </c>
      <c r="AN496" s="229">
        <f t="shared" si="403"/>
        <v>0</v>
      </c>
      <c r="AO496" s="229">
        <f t="shared" si="403"/>
        <v>0</v>
      </c>
      <c r="AP496" s="229">
        <f t="shared" si="403"/>
        <v>0</v>
      </c>
      <c r="AQ496" s="229">
        <f t="shared" si="403"/>
        <v>0</v>
      </c>
      <c r="AR496" s="229">
        <f t="shared" si="403"/>
        <v>0</v>
      </c>
      <c r="AS496" s="229">
        <f t="shared" si="403"/>
        <v>0</v>
      </c>
      <c r="AT496" s="229">
        <f t="shared" si="403"/>
        <v>0</v>
      </c>
      <c r="AU496" s="229">
        <f t="shared" si="403"/>
        <v>0</v>
      </c>
      <c r="AV496" s="229">
        <f t="shared" si="403"/>
        <v>0</v>
      </c>
      <c r="AW496" s="229">
        <f t="shared" si="403"/>
        <v>0</v>
      </c>
      <c r="AX496" s="229">
        <f t="shared" si="403"/>
        <v>0</v>
      </c>
      <c r="AY496" s="229">
        <f t="shared" si="403"/>
        <v>0</v>
      </c>
      <c r="AZ496" s="229">
        <f t="shared" si="403"/>
        <v>0</v>
      </c>
      <c r="BA496" s="229">
        <f t="shared" si="403"/>
        <v>0</v>
      </c>
      <c r="BB496" s="229">
        <f t="shared" si="404"/>
        <v>0</v>
      </c>
      <c r="BC496" s="229">
        <f t="shared" si="404"/>
        <v>0</v>
      </c>
      <c r="BD496" s="229">
        <f t="shared" si="404"/>
        <v>0</v>
      </c>
      <c r="BE496" s="229">
        <f t="shared" si="404"/>
        <v>0</v>
      </c>
      <c r="BF496" s="229">
        <f t="shared" si="404"/>
        <v>0</v>
      </c>
      <c r="BG496" s="229">
        <f t="shared" si="404"/>
        <v>0</v>
      </c>
      <c r="BH496" s="229">
        <f t="shared" si="404"/>
        <v>0</v>
      </c>
      <c r="BI496" s="229">
        <f t="shared" si="404"/>
        <v>0</v>
      </c>
      <c r="BJ496" s="229">
        <f t="shared" si="404"/>
        <v>0</v>
      </c>
      <c r="BK496" s="229">
        <f t="shared" si="404"/>
        <v>0</v>
      </c>
      <c r="BL496" s="229">
        <f t="shared" si="404"/>
        <v>0</v>
      </c>
      <c r="BM496" s="229">
        <f t="shared" si="404"/>
        <v>0</v>
      </c>
      <c r="BN496" s="229">
        <f t="shared" si="404"/>
        <v>0</v>
      </c>
      <c r="BO496" s="229">
        <f t="shared" si="401"/>
        <v>0</v>
      </c>
      <c r="BP496" s="229">
        <f t="shared" si="401"/>
        <v>0</v>
      </c>
      <c r="BQ496" s="229">
        <f t="shared" si="401"/>
        <v>0</v>
      </c>
      <c r="BR496" s="229">
        <f t="shared" si="401"/>
        <v>0</v>
      </c>
      <c r="BS496" s="229">
        <f t="shared" si="401"/>
        <v>0</v>
      </c>
      <c r="BT496" s="229">
        <f t="shared" si="401"/>
        <v>0</v>
      </c>
      <c r="BU496" s="229">
        <f t="shared" si="401"/>
        <v>0</v>
      </c>
      <c r="BV496" s="229">
        <f t="shared" si="401"/>
        <v>0</v>
      </c>
      <c r="BW496" s="229">
        <f t="shared" si="401"/>
        <v>0</v>
      </c>
      <c r="BX496" s="229">
        <f t="shared" si="401"/>
        <v>0</v>
      </c>
      <c r="BY496" s="229">
        <f t="shared" si="401"/>
        <v>0</v>
      </c>
      <c r="BZ496" s="229">
        <f t="shared" si="401"/>
        <v>0</v>
      </c>
    </row>
    <row r="497" spans="1:78" x14ac:dyDescent="0.2">
      <c r="A497" s="7" t="str">
        <f t="shared" si="388"/>
        <v>Roll-in 5</v>
      </c>
      <c r="B497" s="7">
        <f t="shared" si="389"/>
        <v>2021</v>
      </c>
      <c r="C497" s="7">
        <f t="shared" si="394"/>
        <v>30</v>
      </c>
      <c r="D497" s="165">
        <f t="shared" si="392"/>
        <v>44377</v>
      </c>
      <c r="E497" s="68">
        <f>BonusDep!G35*BonusDep!H35</f>
        <v>0</v>
      </c>
      <c r="F497" s="77"/>
      <c r="G497" s="229">
        <f t="shared" si="402"/>
        <v>0</v>
      </c>
      <c r="H497" s="229">
        <f t="shared" si="402"/>
        <v>0</v>
      </c>
      <c r="I497" s="229">
        <f t="shared" si="402"/>
        <v>0</v>
      </c>
      <c r="J497" s="229">
        <f t="shared" si="402"/>
        <v>0</v>
      </c>
      <c r="K497" s="229">
        <f t="shared" si="402"/>
        <v>0</v>
      </c>
      <c r="L497" s="229">
        <f t="shared" si="402"/>
        <v>0</v>
      </c>
      <c r="M497" s="229">
        <f t="shared" si="402"/>
        <v>0</v>
      </c>
      <c r="N497" s="229">
        <f t="shared" si="402"/>
        <v>0</v>
      </c>
      <c r="O497" s="229">
        <f t="shared" si="402"/>
        <v>0</v>
      </c>
      <c r="P497" s="229">
        <f t="shared" si="402"/>
        <v>0</v>
      </c>
      <c r="Q497" s="229">
        <f t="shared" si="402"/>
        <v>0</v>
      </c>
      <c r="R497" s="229">
        <f t="shared" si="402"/>
        <v>0</v>
      </c>
      <c r="S497" s="229">
        <f t="shared" si="402"/>
        <v>0</v>
      </c>
      <c r="T497" s="229">
        <f t="shared" si="402"/>
        <v>0</v>
      </c>
      <c r="U497" s="229">
        <f t="shared" si="402"/>
        <v>0</v>
      </c>
      <c r="V497" s="229">
        <f t="shared" si="402"/>
        <v>0</v>
      </c>
      <c r="W497" s="229">
        <f t="shared" si="405"/>
        <v>0</v>
      </c>
      <c r="X497" s="229">
        <f t="shared" si="405"/>
        <v>0</v>
      </c>
      <c r="Y497" s="229">
        <f t="shared" si="405"/>
        <v>0</v>
      </c>
      <c r="Z497" s="229">
        <f t="shared" si="405"/>
        <v>0</v>
      </c>
      <c r="AA497" s="229">
        <f t="shared" si="405"/>
        <v>0</v>
      </c>
      <c r="AB497" s="229">
        <f t="shared" si="405"/>
        <v>0</v>
      </c>
      <c r="AC497" s="229">
        <f t="shared" si="405"/>
        <v>0</v>
      </c>
      <c r="AD497" s="229">
        <f t="shared" si="405"/>
        <v>0</v>
      </c>
      <c r="AE497" s="229">
        <f t="shared" si="405"/>
        <v>0</v>
      </c>
      <c r="AF497" s="229">
        <f t="shared" si="405"/>
        <v>0</v>
      </c>
      <c r="AG497" s="229">
        <f t="shared" si="405"/>
        <v>0</v>
      </c>
      <c r="AH497" s="229">
        <f t="shared" si="405"/>
        <v>0</v>
      </c>
      <c r="AI497" s="229">
        <f t="shared" si="405"/>
        <v>0</v>
      </c>
      <c r="AJ497" s="229">
        <f t="shared" si="405"/>
        <v>0</v>
      </c>
      <c r="AK497" s="229">
        <f t="shared" si="405"/>
        <v>0</v>
      </c>
      <c r="AL497" s="229">
        <f t="shared" si="405"/>
        <v>0</v>
      </c>
      <c r="AM497" s="229">
        <f t="shared" si="403"/>
        <v>0</v>
      </c>
      <c r="AN497" s="229">
        <f t="shared" si="403"/>
        <v>0</v>
      </c>
      <c r="AO497" s="229">
        <f t="shared" si="403"/>
        <v>0</v>
      </c>
      <c r="AP497" s="229">
        <f t="shared" si="403"/>
        <v>0</v>
      </c>
      <c r="AQ497" s="229">
        <f t="shared" si="403"/>
        <v>0</v>
      </c>
      <c r="AR497" s="229">
        <f t="shared" si="403"/>
        <v>0</v>
      </c>
      <c r="AS497" s="229">
        <f t="shared" si="403"/>
        <v>0</v>
      </c>
      <c r="AT497" s="229">
        <f t="shared" si="403"/>
        <v>0</v>
      </c>
      <c r="AU497" s="229">
        <f t="shared" si="403"/>
        <v>0</v>
      </c>
      <c r="AV497" s="229">
        <f t="shared" si="403"/>
        <v>0</v>
      </c>
      <c r="AW497" s="229">
        <f t="shared" si="403"/>
        <v>0</v>
      </c>
      <c r="AX497" s="229">
        <f t="shared" si="403"/>
        <v>0</v>
      </c>
      <c r="AY497" s="229">
        <f t="shared" si="403"/>
        <v>0</v>
      </c>
      <c r="AZ497" s="229">
        <f t="shared" si="403"/>
        <v>0</v>
      </c>
      <c r="BA497" s="229">
        <f t="shared" si="403"/>
        <v>0</v>
      </c>
      <c r="BB497" s="229">
        <f t="shared" si="404"/>
        <v>0</v>
      </c>
      <c r="BC497" s="229">
        <f t="shared" si="404"/>
        <v>0</v>
      </c>
      <c r="BD497" s="229">
        <f t="shared" si="404"/>
        <v>0</v>
      </c>
      <c r="BE497" s="229">
        <f t="shared" si="404"/>
        <v>0</v>
      </c>
      <c r="BF497" s="229">
        <f t="shared" si="404"/>
        <v>0</v>
      </c>
      <c r="BG497" s="229">
        <f t="shared" si="404"/>
        <v>0</v>
      </c>
      <c r="BH497" s="229">
        <f t="shared" si="404"/>
        <v>0</v>
      </c>
      <c r="BI497" s="229">
        <f t="shared" si="404"/>
        <v>0</v>
      </c>
      <c r="BJ497" s="229">
        <f t="shared" si="404"/>
        <v>0</v>
      </c>
      <c r="BK497" s="229">
        <f t="shared" si="404"/>
        <v>0</v>
      </c>
      <c r="BL497" s="229">
        <f t="shared" si="404"/>
        <v>0</v>
      </c>
      <c r="BM497" s="229">
        <f t="shared" si="404"/>
        <v>0</v>
      </c>
      <c r="BN497" s="229">
        <f t="shared" si="404"/>
        <v>0</v>
      </c>
      <c r="BO497" s="229">
        <f t="shared" si="401"/>
        <v>0</v>
      </c>
      <c r="BP497" s="229">
        <f t="shared" si="401"/>
        <v>0</v>
      </c>
      <c r="BQ497" s="229">
        <f t="shared" si="401"/>
        <v>0</v>
      </c>
      <c r="BR497" s="229">
        <f t="shared" si="401"/>
        <v>0</v>
      </c>
      <c r="BS497" s="229">
        <f t="shared" si="401"/>
        <v>0</v>
      </c>
      <c r="BT497" s="229">
        <f t="shared" si="401"/>
        <v>0</v>
      </c>
      <c r="BU497" s="229">
        <f t="shared" si="401"/>
        <v>0</v>
      </c>
      <c r="BV497" s="229">
        <f t="shared" si="401"/>
        <v>0</v>
      </c>
      <c r="BW497" s="229">
        <f t="shared" si="401"/>
        <v>0</v>
      </c>
      <c r="BX497" s="229">
        <f t="shared" si="401"/>
        <v>0</v>
      </c>
      <c r="BY497" s="229">
        <f t="shared" si="401"/>
        <v>0</v>
      </c>
      <c r="BZ497" s="229">
        <f t="shared" si="401"/>
        <v>0</v>
      </c>
    </row>
    <row r="498" spans="1:78" x14ac:dyDescent="0.2">
      <c r="A498" s="7" t="str">
        <f t="shared" si="388"/>
        <v>Roll-in 5</v>
      </c>
      <c r="B498" s="7">
        <f t="shared" si="389"/>
        <v>2021</v>
      </c>
      <c r="C498" s="7">
        <f t="shared" si="394"/>
        <v>31</v>
      </c>
      <c r="D498" s="165">
        <f t="shared" si="392"/>
        <v>44408</v>
      </c>
      <c r="E498" s="68">
        <f>BonusDep!G36*BonusDep!H36</f>
        <v>0</v>
      </c>
      <c r="F498" s="77"/>
      <c r="G498" s="229">
        <f t="shared" si="402"/>
        <v>0</v>
      </c>
      <c r="H498" s="229">
        <f t="shared" si="402"/>
        <v>0</v>
      </c>
      <c r="I498" s="229">
        <f t="shared" si="402"/>
        <v>0</v>
      </c>
      <c r="J498" s="229">
        <f t="shared" si="402"/>
        <v>0</v>
      </c>
      <c r="K498" s="229">
        <f t="shared" si="402"/>
        <v>0</v>
      </c>
      <c r="L498" s="229">
        <f t="shared" si="402"/>
        <v>0</v>
      </c>
      <c r="M498" s="229">
        <f t="shared" si="402"/>
        <v>0</v>
      </c>
      <c r="N498" s="229">
        <f t="shared" si="402"/>
        <v>0</v>
      </c>
      <c r="O498" s="229">
        <f t="shared" si="402"/>
        <v>0</v>
      </c>
      <c r="P498" s="229">
        <f t="shared" si="402"/>
        <v>0</v>
      </c>
      <c r="Q498" s="229">
        <f t="shared" si="402"/>
        <v>0</v>
      </c>
      <c r="R498" s="229">
        <f t="shared" si="402"/>
        <v>0</v>
      </c>
      <c r="S498" s="229">
        <f t="shared" si="402"/>
        <v>0</v>
      </c>
      <c r="T498" s="229">
        <f t="shared" si="402"/>
        <v>0</v>
      </c>
      <c r="U498" s="229">
        <f t="shared" si="402"/>
        <v>0</v>
      </c>
      <c r="V498" s="229">
        <f t="shared" si="402"/>
        <v>0</v>
      </c>
      <c r="W498" s="229">
        <f t="shared" si="405"/>
        <v>0</v>
      </c>
      <c r="X498" s="229">
        <f t="shared" si="405"/>
        <v>0</v>
      </c>
      <c r="Y498" s="229">
        <f t="shared" si="405"/>
        <v>0</v>
      </c>
      <c r="Z498" s="229">
        <f t="shared" si="405"/>
        <v>0</v>
      </c>
      <c r="AA498" s="229">
        <f t="shared" si="405"/>
        <v>0</v>
      </c>
      <c r="AB498" s="229">
        <f t="shared" si="405"/>
        <v>0</v>
      </c>
      <c r="AC498" s="229">
        <f t="shared" si="405"/>
        <v>0</v>
      </c>
      <c r="AD498" s="229">
        <f t="shared" si="405"/>
        <v>0</v>
      </c>
      <c r="AE498" s="229">
        <f t="shared" si="405"/>
        <v>0</v>
      </c>
      <c r="AF498" s="229">
        <f t="shared" si="405"/>
        <v>0</v>
      </c>
      <c r="AG498" s="229">
        <f t="shared" si="405"/>
        <v>0</v>
      </c>
      <c r="AH498" s="229">
        <f t="shared" si="405"/>
        <v>0</v>
      </c>
      <c r="AI498" s="229">
        <f t="shared" si="405"/>
        <v>0</v>
      </c>
      <c r="AJ498" s="229">
        <f t="shared" si="405"/>
        <v>0</v>
      </c>
      <c r="AK498" s="229">
        <f t="shared" si="405"/>
        <v>0</v>
      </c>
      <c r="AL498" s="229">
        <f t="shared" si="405"/>
        <v>0</v>
      </c>
      <c r="AM498" s="229">
        <f t="shared" si="403"/>
        <v>0</v>
      </c>
      <c r="AN498" s="229">
        <f t="shared" si="403"/>
        <v>0</v>
      </c>
      <c r="AO498" s="229">
        <f t="shared" si="403"/>
        <v>0</v>
      </c>
      <c r="AP498" s="229">
        <f t="shared" si="403"/>
        <v>0</v>
      </c>
      <c r="AQ498" s="229">
        <f t="shared" si="403"/>
        <v>0</v>
      </c>
      <c r="AR498" s="229">
        <f t="shared" si="403"/>
        <v>0</v>
      </c>
      <c r="AS498" s="229">
        <f t="shared" si="403"/>
        <v>0</v>
      </c>
      <c r="AT498" s="229">
        <f t="shared" si="403"/>
        <v>0</v>
      </c>
      <c r="AU498" s="229">
        <f t="shared" si="403"/>
        <v>0</v>
      </c>
      <c r="AV498" s="229">
        <f t="shared" si="403"/>
        <v>0</v>
      </c>
      <c r="AW498" s="229">
        <f t="shared" si="403"/>
        <v>0</v>
      </c>
      <c r="AX498" s="229">
        <f t="shared" si="403"/>
        <v>0</v>
      </c>
      <c r="AY498" s="229">
        <f t="shared" si="403"/>
        <v>0</v>
      </c>
      <c r="AZ498" s="229">
        <f t="shared" si="403"/>
        <v>0</v>
      </c>
      <c r="BA498" s="229">
        <f t="shared" si="403"/>
        <v>0</v>
      </c>
      <c r="BB498" s="229">
        <f t="shared" si="404"/>
        <v>0</v>
      </c>
      <c r="BC498" s="229">
        <f t="shared" si="404"/>
        <v>0</v>
      </c>
      <c r="BD498" s="229">
        <f t="shared" si="404"/>
        <v>0</v>
      </c>
      <c r="BE498" s="229">
        <f t="shared" si="404"/>
        <v>0</v>
      </c>
      <c r="BF498" s="229">
        <f t="shared" si="404"/>
        <v>0</v>
      </c>
      <c r="BG498" s="229">
        <f t="shared" si="404"/>
        <v>0</v>
      </c>
      <c r="BH498" s="229">
        <f t="shared" si="404"/>
        <v>0</v>
      </c>
      <c r="BI498" s="229">
        <f t="shared" si="404"/>
        <v>0</v>
      </c>
      <c r="BJ498" s="229">
        <f t="shared" si="404"/>
        <v>0</v>
      </c>
      <c r="BK498" s="229">
        <f t="shared" si="404"/>
        <v>0</v>
      </c>
      <c r="BL498" s="229">
        <f t="shared" si="404"/>
        <v>0</v>
      </c>
      <c r="BM498" s="229">
        <f t="shared" si="404"/>
        <v>0</v>
      </c>
      <c r="BN498" s="229">
        <f t="shared" si="404"/>
        <v>0</v>
      </c>
      <c r="BO498" s="229">
        <f t="shared" si="401"/>
        <v>0</v>
      </c>
      <c r="BP498" s="229">
        <f t="shared" si="401"/>
        <v>0</v>
      </c>
      <c r="BQ498" s="229">
        <f t="shared" si="401"/>
        <v>0</v>
      </c>
      <c r="BR498" s="229">
        <f t="shared" si="401"/>
        <v>0</v>
      </c>
      <c r="BS498" s="229">
        <f t="shared" si="401"/>
        <v>0</v>
      </c>
      <c r="BT498" s="229">
        <f t="shared" si="401"/>
        <v>0</v>
      </c>
      <c r="BU498" s="229">
        <f t="shared" si="401"/>
        <v>0</v>
      </c>
      <c r="BV498" s="229">
        <f t="shared" si="401"/>
        <v>0</v>
      </c>
      <c r="BW498" s="229">
        <f t="shared" si="401"/>
        <v>0</v>
      </c>
      <c r="BX498" s="229">
        <f t="shared" si="401"/>
        <v>0</v>
      </c>
      <c r="BY498" s="229">
        <f t="shared" si="401"/>
        <v>0</v>
      </c>
      <c r="BZ498" s="229">
        <f t="shared" si="401"/>
        <v>0</v>
      </c>
    </row>
    <row r="499" spans="1:78" x14ac:dyDescent="0.2">
      <c r="A499" s="7" t="str">
        <f t="shared" si="388"/>
        <v>Roll-in 5</v>
      </c>
      <c r="B499" s="7">
        <f t="shared" si="389"/>
        <v>2021</v>
      </c>
      <c r="C499" s="7">
        <f t="shared" si="394"/>
        <v>32</v>
      </c>
      <c r="D499" s="165">
        <f t="shared" si="392"/>
        <v>44439</v>
      </c>
      <c r="E499" s="68">
        <f>BonusDep!G37*BonusDep!H37</f>
        <v>0</v>
      </c>
      <c r="F499" s="77"/>
      <c r="G499" s="229">
        <f t="shared" si="402"/>
        <v>0</v>
      </c>
      <c r="H499" s="229">
        <f t="shared" si="402"/>
        <v>0</v>
      </c>
      <c r="I499" s="229">
        <f t="shared" si="402"/>
        <v>0</v>
      </c>
      <c r="J499" s="229">
        <f t="shared" si="402"/>
        <v>0</v>
      </c>
      <c r="K499" s="229">
        <f t="shared" si="402"/>
        <v>0</v>
      </c>
      <c r="L499" s="229">
        <f t="shared" si="402"/>
        <v>0</v>
      </c>
      <c r="M499" s="229">
        <f t="shared" si="402"/>
        <v>0</v>
      </c>
      <c r="N499" s="229">
        <f t="shared" si="402"/>
        <v>0</v>
      </c>
      <c r="O499" s="229">
        <f t="shared" si="402"/>
        <v>0</v>
      </c>
      <c r="P499" s="229">
        <f t="shared" si="402"/>
        <v>0</v>
      </c>
      <c r="Q499" s="229">
        <f t="shared" si="402"/>
        <v>0</v>
      </c>
      <c r="R499" s="229">
        <f t="shared" si="402"/>
        <v>0</v>
      </c>
      <c r="S499" s="229">
        <f t="shared" si="402"/>
        <v>0</v>
      </c>
      <c r="T499" s="229">
        <f t="shared" si="402"/>
        <v>0</v>
      </c>
      <c r="U499" s="229">
        <f t="shared" si="402"/>
        <v>0</v>
      </c>
      <c r="V499" s="229">
        <f t="shared" si="402"/>
        <v>0</v>
      </c>
      <c r="W499" s="229">
        <f t="shared" si="405"/>
        <v>0</v>
      </c>
      <c r="X499" s="229">
        <f t="shared" si="405"/>
        <v>0</v>
      </c>
      <c r="Y499" s="229">
        <f t="shared" si="405"/>
        <v>0</v>
      </c>
      <c r="Z499" s="229">
        <f t="shared" si="405"/>
        <v>0</v>
      </c>
      <c r="AA499" s="229">
        <f t="shared" si="405"/>
        <v>0</v>
      </c>
      <c r="AB499" s="229">
        <f t="shared" si="405"/>
        <v>0</v>
      </c>
      <c r="AC499" s="229">
        <f t="shared" si="405"/>
        <v>0</v>
      </c>
      <c r="AD499" s="229">
        <f t="shared" si="405"/>
        <v>0</v>
      </c>
      <c r="AE499" s="229">
        <f t="shared" si="405"/>
        <v>0</v>
      </c>
      <c r="AF499" s="229">
        <f t="shared" si="405"/>
        <v>0</v>
      </c>
      <c r="AG499" s="229">
        <f t="shared" si="405"/>
        <v>0</v>
      </c>
      <c r="AH499" s="229">
        <f t="shared" si="405"/>
        <v>0</v>
      </c>
      <c r="AI499" s="229">
        <f t="shared" si="405"/>
        <v>0</v>
      </c>
      <c r="AJ499" s="229">
        <f t="shared" si="405"/>
        <v>0</v>
      </c>
      <c r="AK499" s="229">
        <f t="shared" si="405"/>
        <v>0</v>
      </c>
      <c r="AL499" s="229">
        <f t="shared" si="405"/>
        <v>0</v>
      </c>
      <c r="AM499" s="229">
        <f t="shared" si="403"/>
        <v>0</v>
      </c>
      <c r="AN499" s="229">
        <f t="shared" si="403"/>
        <v>0</v>
      </c>
      <c r="AO499" s="229">
        <f t="shared" si="403"/>
        <v>0</v>
      </c>
      <c r="AP499" s="229">
        <f t="shared" si="403"/>
        <v>0</v>
      </c>
      <c r="AQ499" s="229">
        <f t="shared" si="403"/>
        <v>0</v>
      </c>
      <c r="AR499" s="229">
        <f t="shared" si="403"/>
        <v>0</v>
      </c>
      <c r="AS499" s="229">
        <f t="shared" si="403"/>
        <v>0</v>
      </c>
      <c r="AT499" s="229">
        <f t="shared" si="403"/>
        <v>0</v>
      </c>
      <c r="AU499" s="229">
        <f t="shared" si="403"/>
        <v>0</v>
      </c>
      <c r="AV499" s="229">
        <f t="shared" si="403"/>
        <v>0</v>
      </c>
      <c r="AW499" s="229">
        <f t="shared" si="403"/>
        <v>0</v>
      </c>
      <c r="AX499" s="229">
        <f t="shared" si="403"/>
        <v>0</v>
      </c>
      <c r="AY499" s="229">
        <f t="shared" si="403"/>
        <v>0</v>
      </c>
      <c r="AZ499" s="229">
        <f t="shared" si="403"/>
        <v>0</v>
      </c>
      <c r="BA499" s="229">
        <f t="shared" si="403"/>
        <v>0</v>
      </c>
      <c r="BB499" s="229">
        <f t="shared" si="404"/>
        <v>0</v>
      </c>
      <c r="BC499" s="229">
        <f t="shared" si="404"/>
        <v>0</v>
      </c>
      <c r="BD499" s="229">
        <f t="shared" si="404"/>
        <v>0</v>
      </c>
      <c r="BE499" s="229">
        <f t="shared" si="404"/>
        <v>0</v>
      </c>
      <c r="BF499" s="229">
        <f t="shared" si="404"/>
        <v>0</v>
      </c>
      <c r="BG499" s="229">
        <f t="shared" si="404"/>
        <v>0</v>
      </c>
      <c r="BH499" s="229">
        <f t="shared" si="404"/>
        <v>0</v>
      </c>
      <c r="BI499" s="229">
        <f t="shared" si="404"/>
        <v>0</v>
      </c>
      <c r="BJ499" s="229">
        <f t="shared" si="404"/>
        <v>0</v>
      </c>
      <c r="BK499" s="229">
        <f t="shared" si="404"/>
        <v>0</v>
      </c>
      <c r="BL499" s="229">
        <f t="shared" si="404"/>
        <v>0</v>
      </c>
      <c r="BM499" s="229">
        <f t="shared" si="404"/>
        <v>0</v>
      </c>
      <c r="BN499" s="229">
        <f t="shared" si="404"/>
        <v>0</v>
      </c>
      <c r="BO499" s="229">
        <f t="shared" si="401"/>
        <v>0</v>
      </c>
      <c r="BP499" s="229">
        <f t="shared" si="401"/>
        <v>0</v>
      </c>
      <c r="BQ499" s="229">
        <f t="shared" si="401"/>
        <v>0</v>
      </c>
      <c r="BR499" s="229">
        <f t="shared" si="401"/>
        <v>0</v>
      </c>
      <c r="BS499" s="229">
        <f t="shared" si="401"/>
        <v>0</v>
      </c>
      <c r="BT499" s="229">
        <f t="shared" si="401"/>
        <v>0</v>
      </c>
      <c r="BU499" s="229">
        <f t="shared" si="401"/>
        <v>0</v>
      </c>
      <c r="BV499" s="229">
        <f t="shared" si="401"/>
        <v>0</v>
      </c>
      <c r="BW499" s="229">
        <f t="shared" si="401"/>
        <v>0</v>
      </c>
      <c r="BX499" s="229">
        <f t="shared" si="401"/>
        <v>0</v>
      </c>
      <c r="BY499" s="229">
        <f t="shared" si="401"/>
        <v>0</v>
      </c>
      <c r="BZ499" s="229">
        <f t="shared" si="401"/>
        <v>0</v>
      </c>
    </row>
    <row r="500" spans="1:78" x14ac:dyDescent="0.2">
      <c r="A500" s="7" t="str">
        <f t="shared" ref="A500:A527" si="406">A119</f>
        <v>Roll-in 6</v>
      </c>
      <c r="B500" s="7">
        <f t="shared" si="389"/>
        <v>2021</v>
      </c>
      <c r="C500" s="7">
        <f t="shared" si="394"/>
        <v>33</v>
      </c>
      <c r="D500" s="165">
        <f t="shared" si="392"/>
        <v>44469</v>
      </c>
      <c r="E500" s="68">
        <f>BonusDep!G38*BonusDep!H38</f>
        <v>0</v>
      </c>
      <c r="F500" s="77"/>
      <c r="G500" s="229">
        <f t="shared" si="402"/>
        <v>0</v>
      </c>
      <c r="H500" s="229">
        <f t="shared" si="402"/>
        <v>0</v>
      </c>
      <c r="I500" s="229">
        <f t="shared" si="402"/>
        <v>0</v>
      </c>
      <c r="J500" s="229">
        <f t="shared" si="402"/>
        <v>0</v>
      </c>
      <c r="K500" s="229">
        <f t="shared" si="402"/>
        <v>0</v>
      </c>
      <c r="L500" s="229">
        <f t="shared" si="402"/>
        <v>0</v>
      </c>
      <c r="M500" s="229">
        <f t="shared" si="402"/>
        <v>0</v>
      </c>
      <c r="N500" s="229">
        <f t="shared" si="402"/>
        <v>0</v>
      </c>
      <c r="O500" s="229">
        <f t="shared" si="402"/>
        <v>0</v>
      </c>
      <c r="P500" s="229">
        <f t="shared" si="402"/>
        <v>0</v>
      </c>
      <c r="Q500" s="229">
        <f t="shared" si="402"/>
        <v>0</v>
      </c>
      <c r="R500" s="229">
        <f t="shared" si="402"/>
        <v>0</v>
      </c>
      <c r="S500" s="229">
        <f t="shared" si="402"/>
        <v>0</v>
      </c>
      <c r="T500" s="229">
        <f t="shared" si="402"/>
        <v>0</v>
      </c>
      <c r="U500" s="229">
        <f t="shared" si="402"/>
        <v>0</v>
      </c>
      <c r="V500" s="229">
        <f t="shared" si="402"/>
        <v>0</v>
      </c>
      <c r="W500" s="229">
        <f t="shared" si="405"/>
        <v>0</v>
      </c>
      <c r="X500" s="229">
        <f t="shared" si="405"/>
        <v>0</v>
      </c>
      <c r="Y500" s="229">
        <f t="shared" si="405"/>
        <v>0</v>
      </c>
      <c r="Z500" s="229">
        <f t="shared" si="405"/>
        <v>0</v>
      </c>
      <c r="AA500" s="229">
        <f t="shared" si="405"/>
        <v>0</v>
      </c>
      <c r="AB500" s="229">
        <f t="shared" si="405"/>
        <v>0</v>
      </c>
      <c r="AC500" s="229">
        <f t="shared" si="405"/>
        <v>0</v>
      </c>
      <c r="AD500" s="229">
        <f t="shared" si="405"/>
        <v>0</v>
      </c>
      <c r="AE500" s="229">
        <f t="shared" si="405"/>
        <v>0</v>
      </c>
      <c r="AF500" s="229">
        <f t="shared" si="405"/>
        <v>0</v>
      </c>
      <c r="AG500" s="229">
        <f t="shared" si="405"/>
        <v>0</v>
      </c>
      <c r="AH500" s="229">
        <f t="shared" si="405"/>
        <v>0</v>
      </c>
      <c r="AI500" s="229">
        <f t="shared" si="405"/>
        <v>0</v>
      </c>
      <c r="AJ500" s="229">
        <f t="shared" si="405"/>
        <v>0</v>
      </c>
      <c r="AK500" s="229">
        <f t="shared" si="405"/>
        <v>0</v>
      </c>
      <c r="AL500" s="229">
        <f t="shared" si="405"/>
        <v>0</v>
      </c>
      <c r="AM500" s="229">
        <f t="shared" si="403"/>
        <v>0</v>
      </c>
      <c r="AN500" s="229">
        <f t="shared" si="403"/>
        <v>0</v>
      </c>
      <c r="AO500" s="229">
        <f t="shared" si="403"/>
        <v>0</v>
      </c>
      <c r="AP500" s="229">
        <f t="shared" si="403"/>
        <v>0</v>
      </c>
      <c r="AQ500" s="229">
        <f t="shared" si="403"/>
        <v>0</v>
      </c>
      <c r="AR500" s="229">
        <f t="shared" si="403"/>
        <v>0</v>
      </c>
      <c r="AS500" s="229">
        <f t="shared" si="403"/>
        <v>0</v>
      </c>
      <c r="AT500" s="229">
        <f t="shared" si="403"/>
        <v>0</v>
      </c>
      <c r="AU500" s="229">
        <f t="shared" si="403"/>
        <v>0</v>
      </c>
      <c r="AV500" s="229">
        <f t="shared" si="403"/>
        <v>0</v>
      </c>
      <c r="AW500" s="229">
        <f t="shared" si="403"/>
        <v>0</v>
      </c>
      <c r="AX500" s="229">
        <f t="shared" si="403"/>
        <v>0</v>
      </c>
      <c r="AY500" s="229">
        <f t="shared" si="403"/>
        <v>0</v>
      </c>
      <c r="AZ500" s="229">
        <f t="shared" si="403"/>
        <v>0</v>
      </c>
      <c r="BA500" s="229">
        <f t="shared" si="403"/>
        <v>0</v>
      </c>
      <c r="BB500" s="229">
        <f t="shared" si="404"/>
        <v>0</v>
      </c>
      <c r="BC500" s="229">
        <f t="shared" si="404"/>
        <v>0</v>
      </c>
      <c r="BD500" s="229">
        <f t="shared" si="404"/>
        <v>0</v>
      </c>
      <c r="BE500" s="229">
        <f t="shared" si="404"/>
        <v>0</v>
      </c>
      <c r="BF500" s="229">
        <f t="shared" si="404"/>
        <v>0</v>
      </c>
      <c r="BG500" s="229">
        <f t="shared" si="404"/>
        <v>0</v>
      </c>
      <c r="BH500" s="229">
        <f t="shared" si="404"/>
        <v>0</v>
      </c>
      <c r="BI500" s="229">
        <f t="shared" si="404"/>
        <v>0</v>
      </c>
      <c r="BJ500" s="229">
        <f t="shared" si="404"/>
        <v>0</v>
      </c>
      <c r="BK500" s="229">
        <f t="shared" si="404"/>
        <v>0</v>
      </c>
      <c r="BL500" s="229">
        <f t="shared" si="404"/>
        <v>0</v>
      </c>
      <c r="BM500" s="229">
        <f t="shared" si="404"/>
        <v>0</v>
      </c>
      <c r="BN500" s="229">
        <f t="shared" si="404"/>
        <v>0</v>
      </c>
      <c r="BO500" s="229">
        <f t="shared" si="401"/>
        <v>0</v>
      </c>
      <c r="BP500" s="229">
        <f t="shared" si="401"/>
        <v>0</v>
      </c>
      <c r="BQ500" s="229">
        <f t="shared" si="401"/>
        <v>0</v>
      </c>
      <c r="BR500" s="229">
        <f t="shared" si="401"/>
        <v>0</v>
      </c>
      <c r="BS500" s="229">
        <f t="shared" si="401"/>
        <v>0</v>
      </c>
      <c r="BT500" s="229">
        <f t="shared" si="401"/>
        <v>0</v>
      </c>
      <c r="BU500" s="229">
        <f t="shared" si="401"/>
        <v>0</v>
      </c>
      <c r="BV500" s="229">
        <f t="shared" si="401"/>
        <v>0</v>
      </c>
      <c r="BW500" s="229">
        <f t="shared" si="401"/>
        <v>0</v>
      </c>
      <c r="BX500" s="229">
        <f t="shared" si="401"/>
        <v>0</v>
      </c>
      <c r="BY500" s="229">
        <f t="shared" si="401"/>
        <v>0</v>
      </c>
      <c r="BZ500" s="229">
        <f t="shared" si="401"/>
        <v>0</v>
      </c>
    </row>
    <row r="501" spans="1:78" x14ac:dyDescent="0.2">
      <c r="A501" s="7" t="str">
        <f t="shared" si="406"/>
        <v>Roll-in 6</v>
      </c>
      <c r="B501" s="7">
        <f t="shared" si="389"/>
        <v>2021</v>
      </c>
      <c r="C501" s="7">
        <f t="shared" si="394"/>
        <v>34</v>
      </c>
      <c r="D501" s="165">
        <f t="shared" ref="D501:D527" si="407">D120</f>
        <v>44500</v>
      </c>
      <c r="E501" s="68">
        <f>BonusDep!G39*BonusDep!H39</f>
        <v>0</v>
      </c>
      <c r="F501" s="77"/>
      <c r="G501" s="229">
        <f t="shared" si="402"/>
        <v>0</v>
      </c>
      <c r="H501" s="229">
        <f t="shared" si="402"/>
        <v>0</v>
      </c>
      <c r="I501" s="229">
        <f t="shared" si="402"/>
        <v>0</v>
      </c>
      <c r="J501" s="229">
        <f t="shared" si="402"/>
        <v>0</v>
      </c>
      <c r="K501" s="229">
        <f t="shared" si="402"/>
        <v>0</v>
      </c>
      <c r="L501" s="229">
        <f t="shared" si="402"/>
        <v>0</v>
      </c>
      <c r="M501" s="229">
        <f t="shared" si="402"/>
        <v>0</v>
      </c>
      <c r="N501" s="229">
        <f t="shared" si="402"/>
        <v>0</v>
      </c>
      <c r="O501" s="229">
        <f t="shared" si="402"/>
        <v>0</v>
      </c>
      <c r="P501" s="229">
        <f t="shared" si="402"/>
        <v>0</v>
      </c>
      <c r="Q501" s="229">
        <f t="shared" si="402"/>
        <v>0</v>
      </c>
      <c r="R501" s="229">
        <f t="shared" si="402"/>
        <v>0</v>
      </c>
      <c r="S501" s="229">
        <f t="shared" si="402"/>
        <v>0</v>
      </c>
      <c r="T501" s="229">
        <f t="shared" si="402"/>
        <v>0</v>
      </c>
      <c r="U501" s="229">
        <f t="shared" si="402"/>
        <v>0</v>
      </c>
      <c r="V501" s="229">
        <f t="shared" si="402"/>
        <v>0</v>
      </c>
      <c r="W501" s="229">
        <f t="shared" si="405"/>
        <v>0</v>
      </c>
      <c r="X501" s="229">
        <f t="shared" si="405"/>
        <v>0</v>
      </c>
      <c r="Y501" s="229">
        <f t="shared" si="405"/>
        <v>0</v>
      </c>
      <c r="Z501" s="229">
        <f t="shared" si="405"/>
        <v>0</v>
      </c>
      <c r="AA501" s="229">
        <f t="shared" si="405"/>
        <v>0</v>
      </c>
      <c r="AB501" s="229">
        <f t="shared" si="405"/>
        <v>0</v>
      </c>
      <c r="AC501" s="229">
        <f t="shared" si="405"/>
        <v>0</v>
      </c>
      <c r="AD501" s="229">
        <f t="shared" si="405"/>
        <v>0</v>
      </c>
      <c r="AE501" s="229">
        <f t="shared" si="405"/>
        <v>0</v>
      </c>
      <c r="AF501" s="229">
        <f t="shared" si="405"/>
        <v>0</v>
      </c>
      <c r="AG501" s="229">
        <f t="shared" si="405"/>
        <v>0</v>
      </c>
      <c r="AH501" s="229">
        <f t="shared" si="405"/>
        <v>0</v>
      </c>
      <c r="AI501" s="229">
        <f t="shared" si="405"/>
        <v>0</v>
      </c>
      <c r="AJ501" s="229">
        <f t="shared" si="405"/>
        <v>0</v>
      </c>
      <c r="AK501" s="229">
        <f t="shared" si="405"/>
        <v>0</v>
      </c>
      <c r="AL501" s="229">
        <f t="shared" si="405"/>
        <v>0</v>
      </c>
      <c r="AM501" s="229">
        <f t="shared" si="403"/>
        <v>0</v>
      </c>
      <c r="AN501" s="229">
        <f t="shared" si="403"/>
        <v>0</v>
      </c>
      <c r="AO501" s="229">
        <f t="shared" si="403"/>
        <v>0</v>
      </c>
      <c r="AP501" s="229">
        <f t="shared" si="403"/>
        <v>0</v>
      </c>
      <c r="AQ501" s="229">
        <f t="shared" si="403"/>
        <v>0</v>
      </c>
      <c r="AR501" s="229">
        <f t="shared" si="403"/>
        <v>0</v>
      </c>
      <c r="AS501" s="229">
        <f t="shared" si="403"/>
        <v>0</v>
      </c>
      <c r="AT501" s="229">
        <f t="shared" si="403"/>
        <v>0</v>
      </c>
      <c r="AU501" s="229">
        <f t="shared" si="403"/>
        <v>0</v>
      </c>
      <c r="AV501" s="229">
        <f t="shared" si="403"/>
        <v>0</v>
      </c>
      <c r="AW501" s="229">
        <f t="shared" si="403"/>
        <v>0</v>
      </c>
      <c r="AX501" s="229">
        <f t="shared" si="403"/>
        <v>0</v>
      </c>
      <c r="AY501" s="229">
        <f t="shared" si="403"/>
        <v>0</v>
      </c>
      <c r="AZ501" s="229">
        <f t="shared" si="403"/>
        <v>0</v>
      </c>
      <c r="BA501" s="229">
        <f t="shared" si="403"/>
        <v>0</v>
      </c>
      <c r="BB501" s="229">
        <f t="shared" si="404"/>
        <v>0</v>
      </c>
      <c r="BC501" s="229">
        <f t="shared" si="404"/>
        <v>0</v>
      </c>
      <c r="BD501" s="229">
        <f t="shared" si="404"/>
        <v>0</v>
      </c>
      <c r="BE501" s="229">
        <f t="shared" si="404"/>
        <v>0</v>
      </c>
      <c r="BF501" s="229">
        <f t="shared" si="404"/>
        <v>0</v>
      </c>
      <c r="BG501" s="229">
        <f t="shared" si="404"/>
        <v>0</v>
      </c>
      <c r="BH501" s="229">
        <f t="shared" si="404"/>
        <v>0</v>
      </c>
      <c r="BI501" s="229">
        <f t="shared" si="404"/>
        <v>0</v>
      </c>
      <c r="BJ501" s="229">
        <f t="shared" si="404"/>
        <v>0</v>
      </c>
      <c r="BK501" s="229">
        <f t="shared" si="404"/>
        <v>0</v>
      </c>
      <c r="BL501" s="229">
        <f t="shared" si="404"/>
        <v>0</v>
      </c>
      <c r="BM501" s="229">
        <f t="shared" si="404"/>
        <v>0</v>
      </c>
      <c r="BN501" s="229">
        <f t="shared" si="404"/>
        <v>0</v>
      </c>
      <c r="BO501" s="229">
        <f t="shared" si="401"/>
        <v>0</v>
      </c>
      <c r="BP501" s="229">
        <f t="shared" si="401"/>
        <v>0</v>
      </c>
      <c r="BQ501" s="229">
        <f t="shared" si="401"/>
        <v>0</v>
      </c>
      <c r="BR501" s="229">
        <f t="shared" si="401"/>
        <v>0</v>
      </c>
      <c r="BS501" s="229">
        <f t="shared" si="401"/>
        <v>0</v>
      </c>
      <c r="BT501" s="229">
        <f t="shared" si="401"/>
        <v>0</v>
      </c>
      <c r="BU501" s="229">
        <f t="shared" si="401"/>
        <v>0</v>
      </c>
      <c r="BV501" s="229">
        <f t="shared" si="401"/>
        <v>0</v>
      </c>
      <c r="BW501" s="229">
        <f t="shared" si="401"/>
        <v>0</v>
      </c>
      <c r="BX501" s="229">
        <f t="shared" si="401"/>
        <v>0</v>
      </c>
      <c r="BY501" s="229">
        <f t="shared" si="401"/>
        <v>0</v>
      </c>
      <c r="BZ501" s="229">
        <f t="shared" si="401"/>
        <v>0</v>
      </c>
    </row>
    <row r="502" spans="1:78" x14ac:dyDescent="0.2">
      <c r="A502" s="7" t="str">
        <f t="shared" si="406"/>
        <v>Roll-in 6</v>
      </c>
      <c r="B502" s="7">
        <f t="shared" si="389"/>
        <v>2021</v>
      </c>
      <c r="C502" s="7">
        <f t="shared" si="394"/>
        <v>35</v>
      </c>
      <c r="D502" s="165">
        <f t="shared" si="407"/>
        <v>44530</v>
      </c>
      <c r="E502" s="68">
        <f>BonusDep!G40*BonusDep!H40</f>
        <v>0</v>
      </c>
      <c r="F502" s="77"/>
      <c r="G502" s="229">
        <f t="shared" si="402"/>
        <v>0</v>
      </c>
      <c r="H502" s="229">
        <f t="shared" si="402"/>
        <v>0</v>
      </c>
      <c r="I502" s="229">
        <f t="shared" si="402"/>
        <v>0</v>
      </c>
      <c r="J502" s="229">
        <f t="shared" si="402"/>
        <v>0</v>
      </c>
      <c r="K502" s="229">
        <f t="shared" si="402"/>
        <v>0</v>
      </c>
      <c r="L502" s="229">
        <f t="shared" si="402"/>
        <v>0</v>
      </c>
      <c r="M502" s="229">
        <f t="shared" si="402"/>
        <v>0</v>
      </c>
      <c r="N502" s="229">
        <f t="shared" si="402"/>
        <v>0</v>
      </c>
      <c r="O502" s="229">
        <f t="shared" si="402"/>
        <v>0</v>
      </c>
      <c r="P502" s="229">
        <f t="shared" si="402"/>
        <v>0</v>
      </c>
      <c r="Q502" s="229">
        <f t="shared" si="402"/>
        <v>0</v>
      </c>
      <c r="R502" s="229">
        <f t="shared" si="402"/>
        <v>0</v>
      </c>
      <c r="S502" s="229">
        <f t="shared" si="402"/>
        <v>0</v>
      </c>
      <c r="T502" s="229">
        <f t="shared" si="402"/>
        <v>0</v>
      </c>
      <c r="U502" s="229">
        <f t="shared" si="402"/>
        <v>0</v>
      </c>
      <c r="V502" s="229">
        <f t="shared" si="402"/>
        <v>0</v>
      </c>
      <c r="W502" s="229">
        <f t="shared" si="405"/>
        <v>0</v>
      </c>
      <c r="X502" s="229">
        <f t="shared" si="405"/>
        <v>0</v>
      </c>
      <c r="Y502" s="229">
        <f t="shared" si="405"/>
        <v>0</v>
      </c>
      <c r="Z502" s="229">
        <f t="shared" si="405"/>
        <v>0</v>
      </c>
      <c r="AA502" s="229">
        <f t="shared" si="405"/>
        <v>0</v>
      </c>
      <c r="AB502" s="229">
        <f t="shared" si="405"/>
        <v>0</v>
      </c>
      <c r="AC502" s="229">
        <f t="shared" si="405"/>
        <v>0</v>
      </c>
      <c r="AD502" s="229">
        <f t="shared" si="405"/>
        <v>0</v>
      </c>
      <c r="AE502" s="229">
        <f t="shared" si="405"/>
        <v>0</v>
      </c>
      <c r="AF502" s="229">
        <f t="shared" si="405"/>
        <v>0</v>
      </c>
      <c r="AG502" s="229">
        <f t="shared" si="405"/>
        <v>0</v>
      </c>
      <c r="AH502" s="229">
        <f t="shared" si="405"/>
        <v>0</v>
      </c>
      <c r="AI502" s="229">
        <f t="shared" si="405"/>
        <v>0</v>
      </c>
      <c r="AJ502" s="229">
        <f t="shared" si="405"/>
        <v>0</v>
      </c>
      <c r="AK502" s="229">
        <f t="shared" si="405"/>
        <v>0</v>
      </c>
      <c r="AL502" s="229">
        <f t="shared" si="405"/>
        <v>0</v>
      </c>
      <c r="AM502" s="229">
        <f t="shared" si="403"/>
        <v>0</v>
      </c>
      <c r="AN502" s="229">
        <f t="shared" si="403"/>
        <v>0</v>
      </c>
      <c r="AO502" s="229">
        <f t="shared" si="403"/>
        <v>0</v>
      </c>
      <c r="AP502" s="229">
        <f t="shared" si="403"/>
        <v>0</v>
      </c>
      <c r="AQ502" s="229">
        <f t="shared" si="403"/>
        <v>0</v>
      </c>
      <c r="AR502" s="229">
        <f t="shared" si="403"/>
        <v>0</v>
      </c>
      <c r="AS502" s="229">
        <f t="shared" si="403"/>
        <v>0</v>
      </c>
      <c r="AT502" s="229">
        <f t="shared" si="403"/>
        <v>0</v>
      </c>
      <c r="AU502" s="229">
        <f t="shared" si="403"/>
        <v>0</v>
      </c>
      <c r="AV502" s="229">
        <f t="shared" si="403"/>
        <v>0</v>
      </c>
      <c r="AW502" s="229">
        <f t="shared" si="403"/>
        <v>0</v>
      </c>
      <c r="AX502" s="229">
        <f t="shared" si="403"/>
        <v>0</v>
      </c>
      <c r="AY502" s="229">
        <f t="shared" si="403"/>
        <v>0</v>
      </c>
      <c r="AZ502" s="229">
        <f t="shared" si="403"/>
        <v>0</v>
      </c>
      <c r="BA502" s="229">
        <f t="shared" si="403"/>
        <v>0</v>
      </c>
      <c r="BB502" s="229">
        <f t="shared" si="404"/>
        <v>0</v>
      </c>
      <c r="BC502" s="229">
        <f t="shared" si="404"/>
        <v>0</v>
      </c>
      <c r="BD502" s="229">
        <f t="shared" si="404"/>
        <v>0</v>
      </c>
      <c r="BE502" s="229">
        <f t="shared" si="404"/>
        <v>0</v>
      </c>
      <c r="BF502" s="229">
        <f t="shared" si="404"/>
        <v>0</v>
      </c>
      <c r="BG502" s="229">
        <f t="shared" si="404"/>
        <v>0</v>
      </c>
      <c r="BH502" s="229">
        <f t="shared" si="404"/>
        <v>0</v>
      </c>
      <c r="BI502" s="229">
        <f t="shared" si="404"/>
        <v>0</v>
      </c>
      <c r="BJ502" s="229">
        <f t="shared" si="404"/>
        <v>0</v>
      </c>
      <c r="BK502" s="229">
        <f t="shared" si="404"/>
        <v>0</v>
      </c>
      <c r="BL502" s="229">
        <f t="shared" si="404"/>
        <v>0</v>
      </c>
      <c r="BM502" s="229">
        <f t="shared" si="404"/>
        <v>0</v>
      </c>
      <c r="BN502" s="229">
        <f t="shared" si="404"/>
        <v>0</v>
      </c>
      <c r="BO502" s="229">
        <f t="shared" si="401"/>
        <v>0</v>
      </c>
      <c r="BP502" s="229">
        <f t="shared" si="401"/>
        <v>0</v>
      </c>
      <c r="BQ502" s="229">
        <f t="shared" si="401"/>
        <v>0</v>
      </c>
      <c r="BR502" s="229">
        <f t="shared" si="401"/>
        <v>0</v>
      </c>
      <c r="BS502" s="229">
        <f t="shared" si="401"/>
        <v>0</v>
      </c>
      <c r="BT502" s="229">
        <f t="shared" si="401"/>
        <v>0</v>
      </c>
      <c r="BU502" s="229">
        <f t="shared" si="401"/>
        <v>0</v>
      </c>
      <c r="BV502" s="229">
        <f t="shared" si="401"/>
        <v>0</v>
      </c>
      <c r="BW502" s="229">
        <f t="shared" si="401"/>
        <v>0</v>
      </c>
      <c r="BX502" s="229">
        <f t="shared" si="401"/>
        <v>0</v>
      </c>
      <c r="BY502" s="229">
        <f t="shared" si="401"/>
        <v>0</v>
      </c>
      <c r="BZ502" s="229">
        <f t="shared" si="401"/>
        <v>0</v>
      </c>
    </row>
    <row r="503" spans="1:78" x14ac:dyDescent="0.2">
      <c r="A503" s="7" t="str">
        <f t="shared" si="406"/>
        <v>Roll-in 6</v>
      </c>
      <c r="B503" s="7">
        <f t="shared" si="389"/>
        <v>2021</v>
      </c>
      <c r="C503" s="7">
        <f t="shared" si="394"/>
        <v>36</v>
      </c>
      <c r="D503" s="165">
        <f t="shared" si="407"/>
        <v>44561</v>
      </c>
      <c r="E503" s="68">
        <f>BonusDep!G41*BonusDep!H41</f>
        <v>0</v>
      </c>
      <c r="F503" s="77"/>
      <c r="G503" s="229">
        <f t="shared" si="402"/>
        <v>0</v>
      </c>
      <c r="H503" s="229">
        <f t="shared" si="402"/>
        <v>0</v>
      </c>
      <c r="I503" s="229">
        <f t="shared" si="402"/>
        <v>0</v>
      </c>
      <c r="J503" s="229">
        <f t="shared" si="402"/>
        <v>0</v>
      </c>
      <c r="K503" s="229">
        <f t="shared" si="402"/>
        <v>0</v>
      </c>
      <c r="L503" s="229">
        <f t="shared" si="402"/>
        <v>0</v>
      </c>
      <c r="M503" s="229">
        <f t="shared" si="402"/>
        <v>0</v>
      </c>
      <c r="N503" s="229">
        <f t="shared" si="402"/>
        <v>0</v>
      </c>
      <c r="O503" s="229">
        <f t="shared" si="402"/>
        <v>0</v>
      </c>
      <c r="P503" s="229">
        <f t="shared" si="402"/>
        <v>0</v>
      </c>
      <c r="Q503" s="229">
        <f t="shared" si="402"/>
        <v>0</v>
      </c>
      <c r="R503" s="229">
        <f t="shared" si="402"/>
        <v>0</v>
      </c>
      <c r="S503" s="229">
        <f t="shared" si="402"/>
        <v>0</v>
      </c>
      <c r="T503" s="229">
        <f t="shared" si="402"/>
        <v>0</v>
      </c>
      <c r="U503" s="229">
        <f t="shared" si="402"/>
        <v>0</v>
      </c>
      <c r="V503" s="229">
        <f t="shared" si="402"/>
        <v>0</v>
      </c>
      <c r="W503" s="229">
        <f t="shared" si="405"/>
        <v>0</v>
      </c>
      <c r="X503" s="229">
        <f t="shared" si="405"/>
        <v>0</v>
      </c>
      <c r="Y503" s="229">
        <f t="shared" si="405"/>
        <v>0</v>
      </c>
      <c r="Z503" s="229">
        <f t="shared" si="405"/>
        <v>0</v>
      </c>
      <c r="AA503" s="229">
        <f t="shared" si="405"/>
        <v>0</v>
      </c>
      <c r="AB503" s="229">
        <f t="shared" si="405"/>
        <v>0</v>
      </c>
      <c r="AC503" s="229">
        <f t="shared" si="405"/>
        <v>0</v>
      </c>
      <c r="AD503" s="229">
        <f t="shared" si="405"/>
        <v>0</v>
      </c>
      <c r="AE503" s="229">
        <f t="shared" si="405"/>
        <v>0</v>
      </c>
      <c r="AF503" s="229">
        <f t="shared" si="405"/>
        <v>0</v>
      </c>
      <c r="AG503" s="229">
        <f t="shared" si="405"/>
        <v>0</v>
      </c>
      <c r="AH503" s="229">
        <f t="shared" si="405"/>
        <v>0</v>
      </c>
      <c r="AI503" s="229">
        <f t="shared" si="405"/>
        <v>0</v>
      </c>
      <c r="AJ503" s="229">
        <f t="shared" si="405"/>
        <v>0</v>
      </c>
      <c r="AK503" s="229">
        <f t="shared" si="405"/>
        <v>0</v>
      </c>
      <c r="AL503" s="229">
        <f t="shared" si="405"/>
        <v>0</v>
      </c>
      <c r="AM503" s="229">
        <f t="shared" si="403"/>
        <v>0</v>
      </c>
      <c r="AN503" s="229">
        <f t="shared" si="403"/>
        <v>0</v>
      </c>
      <c r="AO503" s="229">
        <f t="shared" si="403"/>
        <v>0</v>
      </c>
      <c r="AP503" s="229">
        <f t="shared" si="403"/>
        <v>0</v>
      </c>
      <c r="AQ503" s="229">
        <f t="shared" si="403"/>
        <v>0</v>
      </c>
      <c r="AR503" s="229">
        <f t="shared" si="403"/>
        <v>0</v>
      </c>
      <c r="AS503" s="229">
        <f t="shared" si="403"/>
        <v>0</v>
      </c>
      <c r="AT503" s="229">
        <f t="shared" si="403"/>
        <v>0</v>
      </c>
      <c r="AU503" s="229">
        <f t="shared" si="403"/>
        <v>0</v>
      </c>
      <c r="AV503" s="229">
        <f t="shared" si="403"/>
        <v>0</v>
      </c>
      <c r="AW503" s="229">
        <f t="shared" si="403"/>
        <v>0</v>
      </c>
      <c r="AX503" s="229">
        <f t="shared" si="403"/>
        <v>0</v>
      </c>
      <c r="AY503" s="229">
        <f t="shared" si="403"/>
        <v>0</v>
      </c>
      <c r="AZ503" s="229">
        <f t="shared" si="403"/>
        <v>0</v>
      </c>
      <c r="BA503" s="229">
        <f t="shared" si="403"/>
        <v>0</v>
      </c>
      <c r="BB503" s="229">
        <f t="shared" si="404"/>
        <v>0</v>
      </c>
      <c r="BC503" s="229">
        <f t="shared" si="404"/>
        <v>0</v>
      </c>
      <c r="BD503" s="229">
        <f t="shared" si="404"/>
        <v>0</v>
      </c>
      <c r="BE503" s="229">
        <f t="shared" si="404"/>
        <v>0</v>
      </c>
      <c r="BF503" s="229">
        <f t="shared" si="404"/>
        <v>0</v>
      </c>
      <c r="BG503" s="229">
        <f t="shared" si="404"/>
        <v>0</v>
      </c>
      <c r="BH503" s="229">
        <f t="shared" si="404"/>
        <v>0</v>
      </c>
      <c r="BI503" s="229">
        <f t="shared" si="404"/>
        <v>0</v>
      </c>
      <c r="BJ503" s="229">
        <f t="shared" si="404"/>
        <v>0</v>
      </c>
      <c r="BK503" s="229">
        <f t="shared" si="404"/>
        <v>0</v>
      </c>
      <c r="BL503" s="229">
        <f t="shared" si="404"/>
        <v>0</v>
      </c>
      <c r="BM503" s="229">
        <f t="shared" si="404"/>
        <v>0</v>
      </c>
      <c r="BN503" s="229">
        <f t="shared" si="404"/>
        <v>0</v>
      </c>
      <c r="BO503" s="229">
        <f t="shared" si="401"/>
        <v>0</v>
      </c>
      <c r="BP503" s="229">
        <f t="shared" si="401"/>
        <v>0</v>
      </c>
      <c r="BQ503" s="229">
        <f t="shared" si="401"/>
        <v>0</v>
      </c>
      <c r="BR503" s="229">
        <f t="shared" si="401"/>
        <v>0</v>
      </c>
      <c r="BS503" s="229">
        <f t="shared" si="401"/>
        <v>0</v>
      </c>
      <c r="BT503" s="229">
        <f t="shared" si="401"/>
        <v>0</v>
      </c>
      <c r="BU503" s="229">
        <f t="shared" si="401"/>
        <v>0</v>
      </c>
      <c r="BV503" s="229">
        <f t="shared" si="401"/>
        <v>0</v>
      </c>
      <c r="BW503" s="229">
        <f t="shared" si="401"/>
        <v>0</v>
      </c>
      <c r="BX503" s="229">
        <f t="shared" si="401"/>
        <v>0</v>
      </c>
      <c r="BY503" s="229">
        <f t="shared" si="401"/>
        <v>0</v>
      </c>
      <c r="BZ503" s="229">
        <f t="shared" si="401"/>
        <v>0</v>
      </c>
    </row>
    <row r="504" spans="1:78" x14ac:dyDescent="0.2">
      <c r="A504" s="7" t="str">
        <f t="shared" si="406"/>
        <v>Roll-in 6</v>
      </c>
      <c r="B504" s="7">
        <f t="shared" si="389"/>
        <v>2022</v>
      </c>
      <c r="C504" s="7">
        <f t="shared" si="394"/>
        <v>37</v>
      </c>
      <c r="D504" s="165">
        <f t="shared" si="407"/>
        <v>44592</v>
      </c>
      <c r="E504" s="68">
        <f>BonusDep!G42*BonusDep!H42</f>
        <v>0</v>
      </c>
      <c r="F504" s="77"/>
      <c r="G504" s="229">
        <f t="shared" si="402"/>
        <v>0</v>
      </c>
      <c r="H504" s="229">
        <f t="shared" si="402"/>
        <v>0</v>
      </c>
      <c r="I504" s="229">
        <f t="shared" si="402"/>
        <v>0</v>
      </c>
      <c r="J504" s="229">
        <f t="shared" si="402"/>
        <v>0</v>
      </c>
      <c r="K504" s="229">
        <f t="shared" si="402"/>
        <v>0</v>
      </c>
      <c r="L504" s="229">
        <f t="shared" si="402"/>
        <v>0</v>
      </c>
      <c r="M504" s="229">
        <f t="shared" si="402"/>
        <v>0</v>
      </c>
      <c r="N504" s="229">
        <f t="shared" si="402"/>
        <v>0</v>
      </c>
      <c r="O504" s="229">
        <f t="shared" si="402"/>
        <v>0</v>
      </c>
      <c r="P504" s="229">
        <f t="shared" si="402"/>
        <v>0</v>
      </c>
      <c r="Q504" s="229">
        <f t="shared" si="402"/>
        <v>0</v>
      </c>
      <c r="R504" s="229">
        <f t="shared" si="402"/>
        <v>0</v>
      </c>
      <c r="S504" s="229">
        <f t="shared" si="402"/>
        <v>0</v>
      </c>
      <c r="T504" s="229">
        <f t="shared" si="402"/>
        <v>0</v>
      </c>
      <c r="U504" s="229">
        <f t="shared" si="402"/>
        <v>0</v>
      </c>
      <c r="V504" s="229">
        <f t="shared" ref="V504" si="408">IF(AND(V$7=$B504,V$9&gt;=$D504),$E504/(13-MONTH($D504)),0)</f>
        <v>0</v>
      </c>
      <c r="W504" s="229">
        <f t="shared" si="405"/>
        <v>0</v>
      </c>
      <c r="X504" s="229">
        <f t="shared" si="405"/>
        <v>0</v>
      </c>
      <c r="Y504" s="229">
        <f t="shared" si="405"/>
        <v>0</v>
      </c>
      <c r="Z504" s="229">
        <f t="shared" si="405"/>
        <v>0</v>
      </c>
      <c r="AA504" s="229">
        <f t="shared" si="405"/>
        <v>0</v>
      </c>
      <c r="AB504" s="229">
        <f t="shared" si="405"/>
        <v>0</v>
      </c>
      <c r="AC504" s="229">
        <f t="shared" si="405"/>
        <v>0</v>
      </c>
      <c r="AD504" s="229">
        <f t="shared" si="405"/>
        <v>0</v>
      </c>
      <c r="AE504" s="229">
        <f t="shared" si="405"/>
        <v>0</v>
      </c>
      <c r="AF504" s="229">
        <f t="shared" si="405"/>
        <v>0</v>
      </c>
      <c r="AG504" s="229">
        <f t="shared" si="405"/>
        <v>0</v>
      </c>
      <c r="AH504" s="229">
        <f t="shared" si="405"/>
        <v>0</v>
      </c>
      <c r="AI504" s="229">
        <f t="shared" si="405"/>
        <v>0</v>
      </c>
      <c r="AJ504" s="229">
        <f t="shared" si="405"/>
        <v>0</v>
      </c>
      <c r="AK504" s="229">
        <f t="shared" si="405"/>
        <v>0</v>
      </c>
      <c r="AL504" s="229">
        <f t="shared" si="405"/>
        <v>0</v>
      </c>
      <c r="AM504" s="229">
        <f t="shared" si="403"/>
        <v>0</v>
      </c>
      <c r="AN504" s="229">
        <f t="shared" si="403"/>
        <v>0</v>
      </c>
      <c r="AO504" s="229">
        <f t="shared" si="403"/>
        <v>0</v>
      </c>
      <c r="AP504" s="229">
        <f t="shared" si="403"/>
        <v>0</v>
      </c>
      <c r="AQ504" s="229">
        <f t="shared" si="403"/>
        <v>0</v>
      </c>
      <c r="AR504" s="229">
        <f t="shared" si="403"/>
        <v>0</v>
      </c>
      <c r="AS504" s="229">
        <f t="shared" si="403"/>
        <v>0</v>
      </c>
      <c r="AT504" s="229">
        <f t="shared" si="403"/>
        <v>0</v>
      </c>
      <c r="AU504" s="229">
        <f t="shared" si="403"/>
        <v>0</v>
      </c>
      <c r="AV504" s="229">
        <f t="shared" si="403"/>
        <v>0</v>
      </c>
      <c r="AW504" s="229">
        <f t="shared" si="403"/>
        <v>0</v>
      </c>
      <c r="AX504" s="229">
        <f t="shared" si="403"/>
        <v>0</v>
      </c>
      <c r="AY504" s="229">
        <f t="shared" si="403"/>
        <v>0</v>
      </c>
      <c r="AZ504" s="229">
        <f t="shared" si="403"/>
        <v>0</v>
      </c>
      <c r="BA504" s="229">
        <f t="shared" si="403"/>
        <v>0</v>
      </c>
      <c r="BB504" s="229">
        <f t="shared" si="404"/>
        <v>0</v>
      </c>
      <c r="BC504" s="229">
        <f t="shared" si="404"/>
        <v>0</v>
      </c>
      <c r="BD504" s="229">
        <f t="shared" si="404"/>
        <v>0</v>
      </c>
      <c r="BE504" s="229">
        <f t="shared" si="404"/>
        <v>0</v>
      </c>
      <c r="BF504" s="229">
        <f t="shared" si="404"/>
        <v>0</v>
      </c>
      <c r="BG504" s="229">
        <f t="shared" si="404"/>
        <v>0</v>
      </c>
      <c r="BH504" s="229">
        <f t="shared" si="404"/>
        <v>0</v>
      </c>
      <c r="BI504" s="229">
        <f t="shared" si="404"/>
        <v>0</v>
      </c>
      <c r="BJ504" s="229">
        <f t="shared" si="404"/>
        <v>0</v>
      </c>
      <c r="BK504" s="229">
        <f t="shared" si="404"/>
        <v>0</v>
      </c>
      <c r="BL504" s="229">
        <f t="shared" si="404"/>
        <v>0</v>
      </c>
      <c r="BM504" s="229">
        <f t="shared" si="404"/>
        <v>0</v>
      </c>
      <c r="BN504" s="229">
        <f t="shared" si="404"/>
        <v>0</v>
      </c>
      <c r="BO504" s="229">
        <f t="shared" ref="BO504:BZ519" si="409">IF(AND(BO$7=$B504,BO$9&gt;=$D504),$E504/(13-MONTH($D504)),0)</f>
        <v>0</v>
      </c>
      <c r="BP504" s="229">
        <f t="shared" si="409"/>
        <v>0</v>
      </c>
      <c r="BQ504" s="229">
        <f t="shared" si="409"/>
        <v>0</v>
      </c>
      <c r="BR504" s="229">
        <f t="shared" si="409"/>
        <v>0</v>
      </c>
      <c r="BS504" s="229">
        <f t="shared" si="409"/>
        <v>0</v>
      </c>
      <c r="BT504" s="229">
        <f t="shared" si="409"/>
        <v>0</v>
      </c>
      <c r="BU504" s="229">
        <f t="shared" si="409"/>
        <v>0</v>
      </c>
      <c r="BV504" s="229">
        <f t="shared" si="409"/>
        <v>0</v>
      </c>
      <c r="BW504" s="229">
        <f t="shared" si="409"/>
        <v>0</v>
      </c>
      <c r="BX504" s="229">
        <f t="shared" si="409"/>
        <v>0</v>
      </c>
      <c r="BY504" s="229">
        <f t="shared" si="409"/>
        <v>0</v>
      </c>
      <c r="BZ504" s="229">
        <f t="shared" si="409"/>
        <v>0</v>
      </c>
    </row>
    <row r="505" spans="1:78" x14ac:dyDescent="0.2">
      <c r="A505" s="7" t="str">
        <f t="shared" si="406"/>
        <v>Roll-in 6</v>
      </c>
      <c r="B505" s="7">
        <f t="shared" si="389"/>
        <v>2022</v>
      </c>
      <c r="C505" s="7">
        <f t="shared" si="394"/>
        <v>38</v>
      </c>
      <c r="D505" s="165">
        <f t="shared" si="407"/>
        <v>44620</v>
      </c>
      <c r="E505" s="68">
        <f>BonusDep!G43*BonusDep!H43</f>
        <v>0</v>
      </c>
      <c r="F505" s="77"/>
      <c r="G505" s="229">
        <f t="shared" ref="G505:V520" si="410">IF(AND(G$7=$B505,G$9&gt;=$D505),$E505/(13-MONTH($D505)),0)</f>
        <v>0</v>
      </c>
      <c r="H505" s="229">
        <f t="shared" si="410"/>
        <v>0</v>
      </c>
      <c r="I505" s="229">
        <f t="shared" si="410"/>
        <v>0</v>
      </c>
      <c r="J505" s="229">
        <f t="shared" si="410"/>
        <v>0</v>
      </c>
      <c r="K505" s="229">
        <f t="shared" si="410"/>
        <v>0</v>
      </c>
      <c r="L505" s="229">
        <f t="shared" si="410"/>
        <v>0</v>
      </c>
      <c r="M505" s="229">
        <f t="shared" si="410"/>
        <v>0</v>
      </c>
      <c r="N505" s="229">
        <f t="shared" si="410"/>
        <v>0</v>
      </c>
      <c r="O505" s="229">
        <f t="shared" si="410"/>
        <v>0</v>
      </c>
      <c r="P505" s="229">
        <f t="shared" si="410"/>
        <v>0</v>
      </c>
      <c r="Q505" s="229">
        <f t="shared" si="410"/>
        <v>0</v>
      </c>
      <c r="R505" s="229">
        <f t="shared" si="410"/>
        <v>0</v>
      </c>
      <c r="S505" s="229">
        <f t="shared" si="410"/>
        <v>0</v>
      </c>
      <c r="T505" s="229">
        <f t="shared" si="410"/>
        <v>0</v>
      </c>
      <c r="U505" s="229">
        <f t="shared" si="410"/>
        <v>0</v>
      </c>
      <c r="V505" s="229">
        <f t="shared" si="410"/>
        <v>0</v>
      </c>
      <c r="W505" s="229">
        <f t="shared" si="405"/>
        <v>0</v>
      </c>
      <c r="X505" s="229">
        <f t="shared" si="405"/>
        <v>0</v>
      </c>
      <c r="Y505" s="229">
        <f t="shared" si="405"/>
        <v>0</v>
      </c>
      <c r="Z505" s="229">
        <f t="shared" si="405"/>
        <v>0</v>
      </c>
      <c r="AA505" s="229">
        <f t="shared" si="405"/>
        <v>0</v>
      </c>
      <c r="AB505" s="229">
        <f t="shared" si="405"/>
        <v>0</v>
      </c>
      <c r="AC505" s="229">
        <f t="shared" si="405"/>
        <v>0</v>
      </c>
      <c r="AD505" s="229">
        <f t="shared" si="405"/>
        <v>0</v>
      </c>
      <c r="AE505" s="229">
        <f t="shared" si="405"/>
        <v>0</v>
      </c>
      <c r="AF505" s="229">
        <f t="shared" si="405"/>
        <v>0</v>
      </c>
      <c r="AG505" s="229">
        <f t="shared" si="405"/>
        <v>0</v>
      </c>
      <c r="AH505" s="229">
        <f t="shared" si="405"/>
        <v>0</v>
      </c>
      <c r="AI505" s="229">
        <f t="shared" si="405"/>
        <v>0</v>
      </c>
      <c r="AJ505" s="229">
        <f t="shared" si="405"/>
        <v>0</v>
      </c>
      <c r="AK505" s="229">
        <f t="shared" si="405"/>
        <v>0</v>
      </c>
      <c r="AL505" s="229">
        <f t="shared" si="405"/>
        <v>0</v>
      </c>
      <c r="AM505" s="229">
        <f t="shared" si="403"/>
        <v>0</v>
      </c>
      <c r="AN505" s="229">
        <f t="shared" si="403"/>
        <v>0</v>
      </c>
      <c r="AO505" s="229">
        <f t="shared" si="403"/>
        <v>0</v>
      </c>
      <c r="AP505" s="229">
        <f t="shared" si="403"/>
        <v>0</v>
      </c>
      <c r="AQ505" s="229">
        <f t="shared" si="403"/>
        <v>0</v>
      </c>
      <c r="AR505" s="229">
        <f t="shared" si="403"/>
        <v>0</v>
      </c>
      <c r="AS505" s="229">
        <f t="shared" si="403"/>
        <v>0</v>
      </c>
      <c r="AT505" s="229">
        <f t="shared" si="403"/>
        <v>0</v>
      </c>
      <c r="AU505" s="229">
        <f t="shared" si="403"/>
        <v>0</v>
      </c>
      <c r="AV505" s="229">
        <f t="shared" si="403"/>
        <v>0</v>
      </c>
      <c r="AW505" s="229">
        <f t="shared" si="403"/>
        <v>0</v>
      </c>
      <c r="AX505" s="229">
        <f t="shared" si="403"/>
        <v>0</v>
      </c>
      <c r="AY505" s="229">
        <f t="shared" si="403"/>
        <v>0</v>
      </c>
      <c r="AZ505" s="229">
        <f t="shared" si="403"/>
        <v>0</v>
      </c>
      <c r="BA505" s="229">
        <f t="shared" si="403"/>
        <v>0</v>
      </c>
      <c r="BB505" s="229">
        <f t="shared" si="404"/>
        <v>0</v>
      </c>
      <c r="BC505" s="229">
        <f t="shared" si="404"/>
        <v>0</v>
      </c>
      <c r="BD505" s="229">
        <f t="shared" si="404"/>
        <v>0</v>
      </c>
      <c r="BE505" s="229">
        <f t="shared" si="404"/>
        <v>0</v>
      </c>
      <c r="BF505" s="229">
        <f t="shared" si="404"/>
        <v>0</v>
      </c>
      <c r="BG505" s="229">
        <f t="shared" si="404"/>
        <v>0</v>
      </c>
      <c r="BH505" s="229">
        <f t="shared" si="404"/>
        <v>0</v>
      </c>
      <c r="BI505" s="229">
        <f t="shared" si="404"/>
        <v>0</v>
      </c>
      <c r="BJ505" s="229">
        <f t="shared" si="404"/>
        <v>0</v>
      </c>
      <c r="BK505" s="229">
        <f t="shared" si="404"/>
        <v>0</v>
      </c>
      <c r="BL505" s="229">
        <f t="shared" si="404"/>
        <v>0</v>
      </c>
      <c r="BM505" s="229">
        <f t="shared" si="404"/>
        <v>0</v>
      </c>
      <c r="BN505" s="229">
        <f t="shared" si="404"/>
        <v>0</v>
      </c>
      <c r="BO505" s="229">
        <f t="shared" si="409"/>
        <v>0</v>
      </c>
      <c r="BP505" s="229">
        <f t="shared" si="409"/>
        <v>0</v>
      </c>
      <c r="BQ505" s="229">
        <f t="shared" si="409"/>
        <v>0</v>
      </c>
      <c r="BR505" s="229">
        <f t="shared" si="409"/>
        <v>0</v>
      </c>
      <c r="BS505" s="229">
        <f t="shared" si="409"/>
        <v>0</v>
      </c>
      <c r="BT505" s="229">
        <f t="shared" si="409"/>
        <v>0</v>
      </c>
      <c r="BU505" s="229">
        <f t="shared" si="409"/>
        <v>0</v>
      </c>
      <c r="BV505" s="229">
        <f t="shared" si="409"/>
        <v>0</v>
      </c>
      <c r="BW505" s="229">
        <f t="shared" si="409"/>
        <v>0</v>
      </c>
      <c r="BX505" s="229">
        <f t="shared" si="409"/>
        <v>0</v>
      </c>
      <c r="BY505" s="229">
        <f t="shared" si="409"/>
        <v>0</v>
      </c>
      <c r="BZ505" s="229">
        <f t="shared" si="409"/>
        <v>0</v>
      </c>
    </row>
    <row r="506" spans="1:78" x14ac:dyDescent="0.2">
      <c r="A506" s="7" t="str">
        <f t="shared" si="406"/>
        <v>Roll-in 7</v>
      </c>
      <c r="B506" s="7">
        <f t="shared" si="389"/>
        <v>2022</v>
      </c>
      <c r="C506" s="7">
        <f t="shared" si="394"/>
        <v>39</v>
      </c>
      <c r="D506" s="165">
        <f t="shared" si="407"/>
        <v>44651</v>
      </c>
      <c r="E506" s="68">
        <f>BonusDep!G44*BonusDep!H44</f>
        <v>0</v>
      </c>
      <c r="F506" s="77"/>
      <c r="G506" s="229">
        <f t="shared" si="410"/>
        <v>0</v>
      </c>
      <c r="H506" s="229">
        <f t="shared" si="410"/>
        <v>0</v>
      </c>
      <c r="I506" s="229">
        <f t="shared" si="410"/>
        <v>0</v>
      </c>
      <c r="J506" s="229">
        <f t="shared" si="410"/>
        <v>0</v>
      </c>
      <c r="K506" s="229">
        <f t="shared" si="410"/>
        <v>0</v>
      </c>
      <c r="L506" s="229">
        <f t="shared" si="410"/>
        <v>0</v>
      </c>
      <c r="M506" s="229">
        <f t="shared" si="410"/>
        <v>0</v>
      </c>
      <c r="N506" s="229">
        <f t="shared" si="410"/>
        <v>0</v>
      </c>
      <c r="O506" s="229">
        <f t="shared" si="410"/>
        <v>0</v>
      </c>
      <c r="P506" s="229">
        <f t="shared" si="410"/>
        <v>0</v>
      </c>
      <c r="Q506" s="229">
        <f t="shared" si="410"/>
        <v>0</v>
      </c>
      <c r="R506" s="229">
        <f t="shared" si="410"/>
        <v>0</v>
      </c>
      <c r="S506" s="229">
        <f t="shared" si="410"/>
        <v>0</v>
      </c>
      <c r="T506" s="229">
        <f t="shared" si="410"/>
        <v>0</v>
      </c>
      <c r="U506" s="229">
        <f t="shared" si="410"/>
        <v>0</v>
      </c>
      <c r="V506" s="229">
        <f t="shared" si="410"/>
        <v>0</v>
      </c>
      <c r="W506" s="229">
        <f t="shared" si="405"/>
        <v>0</v>
      </c>
      <c r="X506" s="229">
        <f t="shared" si="405"/>
        <v>0</v>
      </c>
      <c r="Y506" s="229">
        <f t="shared" si="405"/>
        <v>0</v>
      </c>
      <c r="Z506" s="229">
        <f t="shared" si="405"/>
        <v>0</v>
      </c>
      <c r="AA506" s="229">
        <f t="shared" si="405"/>
        <v>0</v>
      </c>
      <c r="AB506" s="229">
        <f t="shared" si="405"/>
        <v>0</v>
      </c>
      <c r="AC506" s="229">
        <f t="shared" si="405"/>
        <v>0</v>
      </c>
      <c r="AD506" s="229">
        <f t="shared" si="405"/>
        <v>0</v>
      </c>
      <c r="AE506" s="229">
        <f t="shared" si="405"/>
        <v>0</v>
      </c>
      <c r="AF506" s="229">
        <f t="shared" si="405"/>
        <v>0</v>
      </c>
      <c r="AG506" s="229">
        <f t="shared" si="405"/>
        <v>0</v>
      </c>
      <c r="AH506" s="229">
        <f t="shared" si="405"/>
        <v>0</v>
      </c>
      <c r="AI506" s="229">
        <f t="shared" si="405"/>
        <v>0</v>
      </c>
      <c r="AJ506" s="229">
        <f t="shared" si="405"/>
        <v>0</v>
      </c>
      <c r="AK506" s="229">
        <f t="shared" si="405"/>
        <v>0</v>
      </c>
      <c r="AL506" s="229">
        <f t="shared" si="405"/>
        <v>0</v>
      </c>
      <c r="AM506" s="229">
        <f t="shared" si="403"/>
        <v>0</v>
      </c>
      <c r="AN506" s="229">
        <f t="shared" si="403"/>
        <v>0</v>
      </c>
      <c r="AO506" s="229">
        <f t="shared" si="403"/>
        <v>0</v>
      </c>
      <c r="AP506" s="229">
        <f t="shared" si="403"/>
        <v>0</v>
      </c>
      <c r="AQ506" s="229">
        <f t="shared" si="403"/>
        <v>0</v>
      </c>
      <c r="AR506" s="229">
        <f t="shared" si="403"/>
        <v>0</v>
      </c>
      <c r="AS506" s="229">
        <f t="shared" si="403"/>
        <v>0</v>
      </c>
      <c r="AT506" s="229">
        <f t="shared" si="403"/>
        <v>0</v>
      </c>
      <c r="AU506" s="229">
        <f t="shared" si="403"/>
        <v>0</v>
      </c>
      <c r="AV506" s="229">
        <f t="shared" si="403"/>
        <v>0</v>
      </c>
      <c r="AW506" s="229">
        <f t="shared" si="403"/>
        <v>0</v>
      </c>
      <c r="AX506" s="229">
        <f t="shared" si="403"/>
        <v>0</v>
      </c>
      <c r="AY506" s="229">
        <f t="shared" si="403"/>
        <v>0</v>
      </c>
      <c r="AZ506" s="229">
        <f t="shared" si="403"/>
        <v>0</v>
      </c>
      <c r="BA506" s="229">
        <f t="shared" si="403"/>
        <v>0</v>
      </c>
      <c r="BB506" s="229">
        <f t="shared" si="404"/>
        <v>0</v>
      </c>
      <c r="BC506" s="229">
        <f t="shared" si="404"/>
        <v>0</v>
      </c>
      <c r="BD506" s="229">
        <f t="shared" si="404"/>
        <v>0</v>
      </c>
      <c r="BE506" s="229">
        <f t="shared" si="404"/>
        <v>0</v>
      </c>
      <c r="BF506" s="229">
        <f t="shared" si="404"/>
        <v>0</v>
      </c>
      <c r="BG506" s="229">
        <f t="shared" si="404"/>
        <v>0</v>
      </c>
      <c r="BH506" s="229">
        <f t="shared" si="404"/>
        <v>0</v>
      </c>
      <c r="BI506" s="229">
        <f t="shared" si="404"/>
        <v>0</v>
      </c>
      <c r="BJ506" s="229">
        <f t="shared" si="404"/>
        <v>0</v>
      </c>
      <c r="BK506" s="229">
        <f t="shared" si="404"/>
        <v>0</v>
      </c>
      <c r="BL506" s="229">
        <f t="shared" si="404"/>
        <v>0</v>
      </c>
      <c r="BM506" s="229">
        <f t="shared" si="404"/>
        <v>0</v>
      </c>
      <c r="BN506" s="229">
        <f t="shared" si="404"/>
        <v>0</v>
      </c>
      <c r="BO506" s="229">
        <f t="shared" si="409"/>
        <v>0</v>
      </c>
      <c r="BP506" s="229">
        <f t="shared" si="409"/>
        <v>0</v>
      </c>
      <c r="BQ506" s="229">
        <f t="shared" si="409"/>
        <v>0</v>
      </c>
      <c r="BR506" s="229">
        <f t="shared" si="409"/>
        <v>0</v>
      </c>
      <c r="BS506" s="229">
        <f t="shared" si="409"/>
        <v>0</v>
      </c>
      <c r="BT506" s="229">
        <f t="shared" si="409"/>
        <v>0</v>
      </c>
      <c r="BU506" s="229">
        <f t="shared" si="409"/>
        <v>0</v>
      </c>
      <c r="BV506" s="229">
        <f t="shared" si="409"/>
        <v>0</v>
      </c>
      <c r="BW506" s="229">
        <f t="shared" si="409"/>
        <v>0</v>
      </c>
      <c r="BX506" s="229">
        <f t="shared" si="409"/>
        <v>0</v>
      </c>
      <c r="BY506" s="229">
        <f t="shared" si="409"/>
        <v>0</v>
      </c>
      <c r="BZ506" s="229">
        <f t="shared" si="409"/>
        <v>0</v>
      </c>
    </row>
    <row r="507" spans="1:78" x14ac:dyDescent="0.2">
      <c r="A507" s="7" t="str">
        <f t="shared" si="406"/>
        <v>Roll-in 7</v>
      </c>
      <c r="B507" s="7">
        <f t="shared" si="389"/>
        <v>2022</v>
      </c>
      <c r="C507" s="7">
        <f t="shared" si="394"/>
        <v>40</v>
      </c>
      <c r="D507" s="165">
        <f t="shared" si="407"/>
        <v>44681</v>
      </c>
      <c r="E507" s="68">
        <f>BonusDep!G45*BonusDep!H45</f>
        <v>0</v>
      </c>
      <c r="F507" s="77"/>
      <c r="G507" s="229">
        <f t="shared" si="410"/>
        <v>0</v>
      </c>
      <c r="H507" s="229">
        <f t="shared" si="410"/>
        <v>0</v>
      </c>
      <c r="I507" s="229">
        <f t="shared" si="410"/>
        <v>0</v>
      </c>
      <c r="J507" s="229">
        <f t="shared" si="410"/>
        <v>0</v>
      </c>
      <c r="K507" s="229">
        <f t="shared" si="410"/>
        <v>0</v>
      </c>
      <c r="L507" s="229">
        <f t="shared" si="410"/>
        <v>0</v>
      </c>
      <c r="M507" s="229">
        <f t="shared" si="410"/>
        <v>0</v>
      </c>
      <c r="N507" s="229">
        <f t="shared" si="410"/>
        <v>0</v>
      </c>
      <c r="O507" s="229">
        <f t="shared" si="410"/>
        <v>0</v>
      </c>
      <c r="P507" s="229">
        <f t="shared" si="410"/>
        <v>0</v>
      </c>
      <c r="Q507" s="229">
        <f t="shared" si="410"/>
        <v>0</v>
      </c>
      <c r="R507" s="229">
        <f t="shared" si="410"/>
        <v>0</v>
      </c>
      <c r="S507" s="229">
        <f t="shared" si="410"/>
        <v>0</v>
      </c>
      <c r="T507" s="229">
        <f t="shared" si="410"/>
        <v>0</v>
      </c>
      <c r="U507" s="229">
        <f t="shared" si="410"/>
        <v>0</v>
      </c>
      <c r="V507" s="229">
        <f t="shared" si="410"/>
        <v>0</v>
      </c>
      <c r="W507" s="229">
        <f t="shared" si="405"/>
        <v>0</v>
      </c>
      <c r="X507" s="229">
        <f t="shared" si="405"/>
        <v>0</v>
      </c>
      <c r="Y507" s="229">
        <f t="shared" si="405"/>
        <v>0</v>
      </c>
      <c r="Z507" s="229">
        <f t="shared" si="405"/>
        <v>0</v>
      </c>
      <c r="AA507" s="229">
        <f t="shared" si="405"/>
        <v>0</v>
      </c>
      <c r="AB507" s="229">
        <f t="shared" si="405"/>
        <v>0</v>
      </c>
      <c r="AC507" s="229">
        <f t="shared" si="405"/>
        <v>0</v>
      </c>
      <c r="AD507" s="229">
        <f t="shared" si="405"/>
        <v>0</v>
      </c>
      <c r="AE507" s="229">
        <f t="shared" si="405"/>
        <v>0</v>
      </c>
      <c r="AF507" s="229">
        <f t="shared" si="405"/>
        <v>0</v>
      </c>
      <c r="AG507" s="229">
        <f t="shared" si="405"/>
        <v>0</v>
      </c>
      <c r="AH507" s="229">
        <f t="shared" si="405"/>
        <v>0</v>
      </c>
      <c r="AI507" s="229">
        <f t="shared" si="405"/>
        <v>0</v>
      </c>
      <c r="AJ507" s="229">
        <f t="shared" si="405"/>
        <v>0</v>
      </c>
      <c r="AK507" s="229">
        <f t="shared" si="405"/>
        <v>0</v>
      </c>
      <c r="AL507" s="229">
        <f t="shared" si="403"/>
        <v>0</v>
      </c>
      <c r="AM507" s="229">
        <f t="shared" si="403"/>
        <v>0</v>
      </c>
      <c r="AN507" s="229">
        <f t="shared" si="403"/>
        <v>0</v>
      </c>
      <c r="AO507" s="229">
        <f t="shared" si="403"/>
        <v>0</v>
      </c>
      <c r="AP507" s="229">
        <f t="shared" si="403"/>
        <v>0</v>
      </c>
      <c r="AQ507" s="229">
        <f t="shared" si="403"/>
        <v>0</v>
      </c>
      <c r="AR507" s="229">
        <f t="shared" si="403"/>
        <v>0</v>
      </c>
      <c r="AS507" s="229">
        <f t="shared" si="403"/>
        <v>0</v>
      </c>
      <c r="AT507" s="229">
        <f t="shared" si="403"/>
        <v>0</v>
      </c>
      <c r="AU507" s="229">
        <f t="shared" si="403"/>
        <v>0</v>
      </c>
      <c r="AV507" s="229">
        <f t="shared" si="403"/>
        <v>0</v>
      </c>
      <c r="AW507" s="229">
        <f t="shared" si="403"/>
        <v>0</v>
      </c>
      <c r="AX507" s="229">
        <f t="shared" si="403"/>
        <v>0</v>
      </c>
      <c r="AY507" s="229">
        <f t="shared" si="403"/>
        <v>0</v>
      </c>
      <c r="AZ507" s="229">
        <f t="shared" si="403"/>
        <v>0</v>
      </c>
      <c r="BA507" s="229">
        <f t="shared" si="403"/>
        <v>0</v>
      </c>
      <c r="BB507" s="229">
        <f t="shared" si="404"/>
        <v>0</v>
      </c>
      <c r="BC507" s="229">
        <f t="shared" si="404"/>
        <v>0</v>
      </c>
      <c r="BD507" s="229">
        <f t="shared" si="404"/>
        <v>0</v>
      </c>
      <c r="BE507" s="229">
        <f t="shared" si="404"/>
        <v>0</v>
      </c>
      <c r="BF507" s="229">
        <f t="shared" si="404"/>
        <v>0</v>
      </c>
      <c r="BG507" s="229">
        <f t="shared" si="404"/>
        <v>0</v>
      </c>
      <c r="BH507" s="229">
        <f t="shared" si="404"/>
        <v>0</v>
      </c>
      <c r="BI507" s="229">
        <f t="shared" si="404"/>
        <v>0</v>
      </c>
      <c r="BJ507" s="229">
        <f t="shared" si="404"/>
        <v>0</v>
      </c>
      <c r="BK507" s="229">
        <f t="shared" si="404"/>
        <v>0</v>
      </c>
      <c r="BL507" s="229">
        <f t="shared" si="404"/>
        <v>0</v>
      </c>
      <c r="BM507" s="229">
        <f t="shared" si="404"/>
        <v>0</v>
      </c>
      <c r="BN507" s="229">
        <f t="shared" si="404"/>
        <v>0</v>
      </c>
      <c r="BO507" s="229">
        <f t="shared" si="409"/>
        <v>0</v>
      </c>
      <c r="BP507" s="229">
        <f t="shared" si="409"/>
        <v>0</v>
      </c>
      <c r="BQ507" s="229">
        <f t="shared" si="409"/>
        <v>0</v>
      </c>
      <c r="BR507" s="229">
        <f t="shared" si="409"/>
        <v>0</v>
      </c>
      <c r="BS507" s="229">
        <f t="shared" si="409"/>
        <v>0</v>
      </c>
      <c r="BT507" s="229">
        <f t="shared" si="409"/>
        <v>0</v>
      </c>
      <c r="BU507" s="229">
        <f t="shared" si="409"/>
        <v>0</v>
      </c>
      <c r="BV507" s="229">
        <f t="shared" si="409"/>
        <v>0</v>
      </c>
      <c r="BW507" s="229">
        <f t="shared" si="409"/>
        <v>0</v>
      </c>
      <c r="BX507" s="229">
        <f t="shared" si="409"/>
        <v>0</v>
      </c>
      <c r="BY507" s="229">
        <f t="shared" si="409"/>
        <v>0</v>
      </c>
      <c r="BZ507" s="229">
        <f t="shared" si="409"/>
        <v>0</v>
      </c>
    </row>
    <row r="508" spans="1:78" x14ac:dyDescent="0.2">
      <c r="A508" s="7" t="str">
        <f t="shared" si="406"/>
        <v>Roll-in 7</v>
      </c>
      <c r="B508" s="7">
        <f t="shared" si="389"/>
        <v>2022</v>
      </c>
      <c r="C508" s="7">
        <f t="shared" si="394"/>
        <v>41</v>
      </c>
      <c r="D508" s="165">
        <f t="shared" si="407"/>
        <v>44712</v>
      </c>
      <c r="E508" s="68">
        <f>BonusDep!G46*BonusDep!H46</f>
        <v>0</v>
      </c>
      <c r="F508" s="77"/>
      <c r="G508" s="229">
        <f t="shared" si="410"/>
        <v>0</v>
      </c>
      <c r="H508" s="229">
        <f t="shared" si="410"/>
        <v>0</v>
      </c>
      <c r="I508" s="229">
        <f t="shared" si="410"/>
        <v>0</v>
      </c>
      <c r="J508" s="229">
        <f t="shared" si="410"/>
        <v>0</v>
      </c>
      <c r="K508" s="229">
        <f t="shared" si="410"/>
        <v>0</v>
      </c>
      <c r="L508" s="229">
        <f t="shared" si="410"/>
        <v>0</v>
      </c>
      <c r="M508" s="229">
        <f t="shared" si="410"/>
        <v>0</v>
      </c>
      <c r="N508" s="229">
        <f t="shared" si="410"/>
        <v>0</v>
      </c>
      <c r="O508" s="229">
        <f t="shared" si="410"/>
        <v>0</v>
      </c>
      <c r="P508" s="229">
        <f t="shared" si="410"/>
        <v>0</v>
      </c>
      <c r="Q508" s="229">
        <f t="shared" si="410"/>
        <v>0</v>
      </c>
      <c r="R508" s="229">
        <f t="shared" si="410"/>
        <v>0</v>
      </c>
      <c r="S508" s="229">
        <f t="shared" si="410"/>
        <v>0</v>
      </c>
      <c r="T508" s="229">
        <f t="shared" si="410"/>
        <v>0</v>
      </c>
      <c r="U508" s="229">
        <f t="shared" si="410"/>
        <v>0</v>
      </c>
      <c r="V508" s="229">
        <f t="shared" si="410"/>
        <v>0</v>
      </c>
      <c r="W508" s="229">
        <f t="shared" si="405"/>
        <v>0</v>
      </c>
      <c r="X508" s="229">
        <f t="shared" si="405"/>
        <v>0</v>
      </c>
      <c r="Y508" s="229">
        <f t="shared" si="405"/>
        <v>0</v>
      </c>
      <c r="Z508" s="229">
        <f t="shared" si="405"/>
        <v>0</v>
      </c>
      <c r="AA508" s="229">
        <f t="shared" si="405"/>
        <v>0</v>
      </c>
      <c r="AB508" s="229">
        <f t="shared" si="405"/>
        <v>0</v>
      </c>
      <c r="AC508" s="229">
        <f t="shared" si="405"/>
        <v>0</v>
      </c>
      <c r="AD508" s="229">
        <f t="shared" si="405"/>
        <v>0</v>
      </c>
      <c r="AE508" s="229">
        <f t="shared" si="405"/>
        <v>0</v>
      </c>
      <c r="AF508" s="229">
        <f t="shared" si="405"/>
        <v>0</v>
      </c>
      <c r="AG508" s="229">
        <f t="shared" si="405"/>
        <v>0</v>
      </c>
      <c r="AH508" s="229">
        <f t="shared" si="405"/>
        <v>0</v>
      </c>
      <c r="AI508" s="229">
        <f t="shared" si="405"/>
        <v>0</v>
      </c>
      <c r="AJ508" s="229">
        <f t="shared" si="405"/>
        <v>0</v>
      </c>
      <c r="AK508" s="229">
        <f t="shared" si="405"/>
        <v>0</v>
      </c>
      <c r="AL508" s="229">
        <f t="shared" si="403"/>
        <v>0</v>
      </c>
      <c r="AM508" s="229">
        <f t="shared" si="403"/>
        <v>0</v>
      </c>
      <c r="AN508" s="229">
        <f t="shared" si="403"/>
        <v>0</v>
      </c>
      <c r="AO508" s="229">
        <f t="shared" si="403"/>
        <v>0</v>
      </c>
      <c r="AP508" s="229">
        <f t="shared" si="403"/>
        <v>0</v>
      </c>
      <c r="AQ508" s="229">
        <f t="shared" si="403"/>
        <v>0</v>
      </c>
      <c r="AR508" s="229">
        <f t="shared" si="403"/>
        <v>0</v>
      </c>
      <c r="AS508" s="229">
        <f t="shared" si="403"/>
        <v>0</v>
      </c>
      <c r="AT508" s="229">
        <f t="shared" si="403"/>
        <v>0</v>
      </c>
      <c r="AU508" s="229">
        <f t="shared" si="403"/>
        <v>0</v>
      </c>
      <c r="AV508" s="229">
        <f t="shared" si="403"/>
        <v>0</v>
      </c>
      <c r="AW508" s="229">
        <f t="shared" si="403"/>
        <v>0</v>
      </c>
      <c r="AX508" s="229">
        <f t="shared" si="403"/>
        <v>0</v>
      </c>
      <c r="AY508" s="229">
        <f t="shared" si="403"/>
        <v>0</v>
      </c>
      <c r="AZ508" s="229">
        <f t="shared" si="403"/>
        <v>0</v>
      </c>
      <c r="BA508" s="229">
        <f t="shared" si="403"/>
        <v>0</v>
      </c>
      <c r="BB508" s="229">
        <f t="shared" si="404"/>
        <v>0</v>
      </c>
      <c r="BC508" s="229">
        <f t="shared" si="404"/>
        <v>0</v>
      </c>
      <c r="BD508" s="229">
        <f t="shared" si="404"/>
        <v>0</v>
      </c>
      <c r="BE508" s="229">
        <f t="shared" si="404"/>
        <v>0</v>
      </c>
      <c r="BF508" s="229">
        <f t="shared" si="404"/>
        <v>0</v>
      </c>
      <c r="BG508" s="229">
        <f t="shared" si="404"/>
        <v>0</v>
      </c>
      <c r="BH508" s="229">
        <f t="shared" si="404"/>
        <v>0</v>
      </c>
      <c r="BI508" s="229">
        <f t="shared" si="404"/>
        <v>0</v>
      </c>
      <c r="BJ508" s="229">
        <f t="shared" si="404"/>
        <v>0</v>
      </c>
      <c r="BK508" s="229">
        <f t="shared" si="404"/>
        <v>0</v>
      </c>
      <c r="BL508" s="229">
        <f t="shared" si="404"/>
        <v>0</v>
      </c>
      <c r="BM508" s="229">
        <f t="shared" si="404"/>
        <v>0</v>
      </c>
      <c r="BN508" s="229">
        <f t="shared" si="404"/>
        <v>0</v>
      </c>
      <c r="BO508" s="229">
        <f t="shared" si="409"/>
        <v>0</v>
      </c>
      <c r="BP508" s="229">
        <f t="shared" si="409"/>
        <v>0</v>
      </c>
      <c r="BQ508" s="229">
        <f t="shared" si="409"/>
        <v>0</v>
      </c>
      <c r="BR508" s="229">
        <f t="shared" si="409"/>
        <v>0</v>
      </c>
      <c r="BS508" s="229">
        <f t="shared" si="409"/>
        <v>0</v>
      </c>
      <c r="BT508" s="229">
        <f t="shared" si="409"/>
        <v>0</v>
      </c>
      <c r="BU508" s="229">
        <f t="shared" si="409"/>
        <v>0</v>
      </c>
      <c r="BV508" s="229">
        <f t="shared" si="409"/>
        <v>0</v>
      </c>
      <c r="BW508" s="229">
        <f t="shared" si="409"/>
        <v>0</v>
      </c>
      <c r="BX508" s="229">
        <f t="shared" si="409"/>
        <v>0</v>
      </c>
      <c r="BY508" s="229">
        <f t="shared" si="409"/>
        <v>0</v>
      </c>
      <c r="BZ508" s="229">
        <f t="shared" si="409"/>
        <v>0</v>
      </c>
    </row>
    <row r="509" spans="1:78" x14ac:dyDescent="0.2">
      <c r="A509" s="7" t="str">
        <f t="shared" si="406"/>
        <v>Roll-in 7</v>
      </c>
      <c r="B509" s="7">
        <f t="shared" si="389"/>
        <v>2022</v>
      </c>
      <c r="C509" s="7">
        <f t="shared" si="394"/>
        <v>42</v>
      </c>
      <c r="D509" s="165">
        <f t="shared" si="407"/>
        <v>44742</v>
      </c>
      <c r="E509" s="68">
        <f>BonusDep!G47*BonusDep!H47</f>
        <v>0</v>
      </c>
      <c r="F509" s="77"/>
      <c r="G509" s="229">
        <f t="shared" si="410"/>
        <v>0</v>
      </c>
      <c r="H509" s="229">
        <f t="shared" si="410"/>
        <v>0</v>
      </c>
      <c r="I509" s="229">
        <f t="shared" si="410"/>
        <v>0</v>
      </c>
      <c r="J509" s="229">
        <f t="shared" si="410"/>
        <v>0</v>
      </c>
      <c r="K509" s="229">
        <f t="shared" si="410"/>
        <v>0</v>
      </c>
      <c r="L509" s="229">
        <f t="shared" si="410"/>
        <v>0</v>
      </c>
      <c r="M509" s="229">
        <f t="shared" si="410"/>
        <v>0</v>
      </c>
      <c r="N509" s="229">
        <f t="shared" si="410"/>
        <v>0</v>
      </c>
      <c r="O509" s="229">
        <f t="shared" si="410"/>
        <v>0</v>
      </c>
      <c r="P509" s="229">
        <f t="shared" si="410"/>
        <v>0</v>
      </c>
      <c r="Q509" s="229">
        <f t="shared" si="410"/>
        <v>0</v>
      </c>
      <c r="R509" s="229">
        <f t="shared" si="410"/>
        <v>0</v>
      </c>
      <c r="S509" s="229">
        <f t="shared" si="410"/>
        <v>0</v>
      </c>
      <c r="T509" s="229">
        <f t="shared" si="410"/>
        <v>0</v>
      </c>
      <c r="U509" s="229">
        <f t="shared" si="410"/>
        <v>0</v>
      </c>
      <c r="V509" s="229">
        <f t="shared" si="410"/>
        <v>0</v>
      </c>
      <c r="W509" s="229">
        <f t="shared" si="405"/>
        <v>0</v>
      </c>
      <c r="X509" s="229">
        <f t="shared" si="405"/>
        <v>0</v>
      </c>
      <c r="Y509" s="229">
        <f t="shared" si="405"/>
        <v>0</v>
      </c>
      <c r="Z509" s="229">
        <f t="shared" si="405"/>
        <v>0</v>
      </c>
      <c r="AA509" s="229">
        <f t="shared" si="405"/>
        <v>0</v>
      </c>
      <c r="AB509" s="229">
        <f t="shared" si="405"/>
        <v>0</v>
      </c>
      <c r="AC509" s="229">
        <f t="shared" si="405"/>
        <v>0</v>
      </c>
      <c r="AD509" s="229">
        <f t="shared" si="405"/>
        <v>0</v>
      </c>
      <c r="AE509" s="229">
        <f t="shared" si="405"/>
        <v>0</v>
      </c>
      <c r="AF509" s="229">
        <f t="shared" si="405"/>
        <v>0</v>
      </c>
      <c r="AG509" s="229">
        <f t="shared" si="405"/>
        <v>0</v>
      </c>
      <c r="AH509" s="229">
        <f t="shared" si="405"/>
        <v>0</v>
      </c>
      <c r="AI509" s="229">
        <f t="shared" si="405"/>
        <v>0</v>
      </c>
      <c r="AJ509" s="229">
        <f t="shared" si="405"/>
        <v>0</v>
      </c>
      <c r="AK509" s="229">
        <f t="shared" si="405"/>
        <v>0</v>
      </c>
      <c r="AL509" s="229">
        <f t="shared" si="403"/>
        <v>0</v>
      </c>
      <c r="AM509" s="229">
        <f t="shared" si="403"/>
        <v>0</v>
      </c>
      <c r="AN509" s="229">
        <f t="shared" si="403"/>
        <v>0</v>
      </c>
      <c r="AO509" s="229">
        <f t="shared" si="403"/>
        <v>0</v>
      </c>
      <c r="AP509" s="229">
        <f t="shared" si="403"/>
        <v>0</v>
      </c>
      <c r="AQ509" s="229">
        <f t="shared" si="403"/>
        <v>0</v>
      </c>
      <c r="AR509" s="229">
        <f t="shared" si="403"/>
        <v>0</v>
      </c>
      <c r="AS509" s="229">
        <f t="shared" si="403"/>
        <v>0</v>
      </c>
      <c r="AT509" s="229">
        <f t="shared" si="403"/>
        <v>0</v>
      </c>
      <c r="AU509" s="229">
        <f t="shared" si="403"/>
        <v>0</v>
      </c>
      <c r="AV509" s="229">
        <f t="shared" si="403"/>
        <v>0</v>
      </c>
      <c r="AW509" s="229">
        <f t="shared" si="403"/>
        <v>0</v>
      </c>
      <c r="AX509" s="229">
        <f t="shared" si="403"/>
        <v>0</v>
      </c>
      <c r="AY509" s="229">
        <f t="shared" si="403"/>
        <v>0</v>
      </c>
      <c r="AZ509" s="229">
        <f t="shared" si="403"/>
        <v>0</v>
      </c>
      <c r="BA509" s="229">
        <f t="shared" si="403"/>
        <v>0</v>
      </c>
      <c r="BB509" s="229">
        <f t="shared" si="404"/>
        <v>0</v>
      </c>
      <c r="BC509" s="229">
        <f t="shared" si="404"/>
        <v>0</v>
      </c>
      <c r="BD509" s="229">
        <f t="shared" si="404"/>
        <v>0</v>
      </c>
      <c r="BE509" s="229">
        <f t="shared" si="404"/>
        <v>0</v>
      </c>
      <c r="BF509" s="229">
        <f t="shared" si="404"/>
        <v>0</v>
      </c>
      <c r="BG509" s="229">
        <f t="shared" si="404"/>
        <v>0</v>
      </c>
      <c r="BH509" s="229">
        <f t="shared" si="404"/>
        <v>0</v>
      </c>
      <c r="BI509" s="229">
        <f t="shared" si="404"/>
        <v>0</v>
      </c>
      <c r="BJ509" s="229">
        <f t="shared" si="404"/>
        <v>0</v>
      </c>
      <c r="BK509" s="229">
        <f t="shared" si="404"/>
        <v>0</v>
      </c>
      <c r="BL509" s="229">
        <f t="shared" si="404"/>
        <v>0</v>
      </c>
      <c r="BM509" s="229">
        <f t="shared" si="404"/>
        <v>0</v>
      </c>
      <c r="BN509" s="229">
        <f t="shared" si="404"/>
        <v>0</v>
      </c>
      <c r="BO509" s="229">
        <f t="shared" si="409"/>
        <v>0</v>
      </c>
      <c r="BP509" s="229">
        <f t="shared" si="409"/>
        <v>0</v>
      </c>
      <c r="BQ509" s="229">
        <f t="shared" si="409"/>
        <v>0</v>
      </c>
      <c r="BR509" s="229">
        <f t="shared" si="409"/>
        <v>0</v>
      </c>
      <c r="BS509" s="229">
        <f t="shared" si="409"/>
        <v>0</v>
      </c>
      <c r="BT509" s="229">
        <f t="shared" si="409"/>
        <v>0</v>
      </c>
      <c r="BU509" s="229">
        <f t="shared" si="409"/>
        <v>0</v>
      </c>
      <c r="BV509" s="229">
        <f t="shared" si="409"/>
        <v>0</v>
      </c>
      <c r="BW509" s="229">
        <f t="shared" si="409"/>
        <v>0</v>
      </c>
      <c r="BX509" s="229">
        <f t="shared" si="409"/>
        <v>0</v>
      </c>
      <c r="BY509" s="229">
        <f t="shared" si="409"/>
        <v>0</v>
      </c>
      <c r="BZ509" s="229">
        <f t="shared" si="409"/>
        <v>0</v>
      </c>
    </row>
    <row r="510" spans="1:78" x14ac:dyDescent="0.2">
      <c r="A510" s="7" t="str">
        <f t="shared" si="406"/>
        <v>Roll-in 7</v>
      </c>
      <c r="B510" s="7">
        <f t="shared" si="389"/>
        <v>2022</v>
      </c>
      <c r="C510" s="7">
        <f t="shared" si="394"/>
        <v>43</v>
      </c>
      <c r="D510" s="165">
        <f t="shared" si="407"/>
        <v>44773</v>
      </c>
      <c r="E510" s="68">
        <f>BonusDep!G48*BonusDep!H48</f>
        <v>0</v>
      </c>
      <c r="F510" s="77"/>
      <c r="G510" s="229">
        <f t="shared" si="410"/>
        <v>0</v>
      </c>
      <c r="H510" s="229">
        <f t="shared" si="410"/>
        <v>0</v>
      </c>
      <c r="I510" s="229">
        <f t="shared" si="410"/>
        <v>0</v>
      </c>
      <c r="J510" s="229">
        <f t="shared" si="410"/>
        <v>0</v>
      </c>
      <c r="K510" s="229">
        <f t="shared" si="410"/>
        <v>0</v>
      </c>
      <c r="L510" s="229">
        <f t="shared" si="410"/>
        <v>0</v>
      </c>
      <c r="M510" s="229">
        <f t="shared" si="410"/>
        <v>0</v>
      </c>
      <c r="N510" s="229">
        <f t="shared" si="410"/>
        <v>0</v>
      </c>
      <c r="O510" s="229">
        <f t="shared" si="410"/>
        <v>0</v>
      </c>
      <c r="P510" s="229">
        <f t="shared" si="410"/>
        <v>0</v>
      </c>
      <c r="Q510" s="229">
        <f t="shared" si="410"/>
        <v>0</v>
      </c>
      <c r="R510" s="229">
        <f t="shared" si="410"/>
        <v>0</v>
      </c>
      <c r="S510" s="229">
        <f t="shared" si="410"/>
        <v>0</v>
      </c>
      <c r="T510" s="229">
        <f t="shared" si="410"/>
        <v>0</v>
      </c>
      <c r="U510" s="229">
        <f t="shared" si="410"/>
        <v>0</v>
      </c>
      <c r="V510" s="229">
        <f t="shared" si="410"/>
        <v>0</v>
      </c>
      <c r="W510" s="229">
        <f t="shared" si="405"/>
        <v>0</v>
      </c>
      <c r="X510" s="229">
        <f t="shared" si="405"/>
        <v>0</v>
      </c>
      <c r="Y510" s="229">
        <f t="shared" si="405"/>
        <v>0</v>
      </c>
      <c r="Z510" s="229">
        <f t="shared" si="405"/>
        <v>0</v>
      </c>
      <c r="AA510" s="229">
        <f t="shared" si="405"/>
        <v>0</v>
      </c>
      <c r="AB510" s="229">
        <f t="shared" si="405"/>
        <v>0</v>
      </c>
      <c r="AC510" s="229">
        <f t="shared" si="405"/>
        <v>0</v>
      </c>
      <c r="AD510" s="229">
        <f t="shared" si="405"/>
        <v>0</v>
      </c>
      <c r="AE510" s="229">
        <f t="shared" si="405"/>
        <v>0</v>
      </c>
      <c r="AF510" s="229">
        <f t="shared" si="405"/>
        <v>0</v>
      </c>
      <c r="AG510" s="229">
        <f t="shared" si="405"/>
        <v>0</v>
      </c>
      <c r="AH510" s="229">
        <f t="shared" si="405"/>
        <v>0</v>
      </c>
      <c r="AI510" s="229">
        <f t="shared" si="405"/>
        <v>0</v>
      </c>
      <c r="AJ510" s="229">
        <f t="shared" si="405"/>
        <v>0</v>
      </c>
      <c r="AK510" s="229">
        <f t="shared" si="405"/>
        <v>0</v>
      </c>
      <c r="AL510" s="229">
        <f t="shared" si="403"/>
        <v>0</v>
      </c>
      <c r="AM510" s="229">
        <f t="shared" si="403"/>
        <v>0</v>
      </c>
      <c r="AN510" s="229">
        <f t="shared" si="403"/>
        <v>0</v>
      </c>
      <c r="AO510" s="229">
        <f t="shared" si="403"/>
        <v>0</v>
      </c>
      <c r="AP510" s="229">
        <f t="shared" si="403"/>
        <v>0</v>
      </c>
      <c r="AQ510" s="229">
        <f t="shared" si="403"/>
        <v>0</v>
      </c>
      <c r="AR510" s="229">
        <f t="shared" si="403"/>
        <v>0</v>
      </c>
      <c r="AS510" s="229">
        <f t="shared" si="403"/>
        <v>0</v>
      </c>
      <c r="AT510" s="229">
        <f t="shared" si="403"/>
        <v>0</v>
      </c>
      <c r="AU510" s="229">
        <f t="shared" si="403"/>
        <v>0</v>
      </c>
      <c r="AV510" s="229">
        <f t="shared" si="403"/>
        <v>0</v>
      </c>
      <c r="AW510" s="229">
        <f t="shared" si="403"/>
        <v>0</v>
      </c>
      <c r="AX510" s="229">
        <f t="shared" si="403"/>
        <v>0</v>
      </c>
      <c r="AY510" s="229">
        <f t="shared" si="403"/>
        <v>0</v>
      </c>
      <c r="AZ510" s="229">
        <f t="shared" si="403"/>
        <v>0</v>
      </c>
      <c r="BA510" s="229">
        <f t="shared" si="403"/>
        <v>0</v>
      </c>
      <c r="BB510" s="229">
        <f t="shared" ref="BB510:BQ511" si="411">IF(AND(BB$7=$B510,BB$9&gt;=$D510),$E510/(13-MONTH($D510)),0)</f>
        <v>0</v>
      </c>
      <c r="BC510" s="229">
        <f t="shared" si="411"/>
        <v>0</v>
      </c>
      <c r="BD510" s="229">
        <f t="shared" si="411"/>
        <v>0</v>
      </c>
      <c r="BE510" s="229">
        <f t="shared" si="411"/>
        <v>0</v>
      </c>
      <c r="BF510" s="229">
        <f t="shared" si="411"/>
        <v>0</v>
      </c>
      <c r="BG510" s="229">
        <f t="shared" si="411"/>
        <v>0</v>
      </c>
      <c r="BH510" s="229">
        <f t="shared" si="411"/>
        <v>0</v>
      </c>
      <c r="BI510" s="229">
        <f t="shared" si="411"/>
        <v>0</v>
      </c>
      <c r="BJ510" s="229">
        <f t="shared" si="411"/>
        <v>0</v>
      </c>
      <c r="BK510" s="229">
        <f t="shared" si="411"/>
        <v>0</v>
      </c>
      <c r="BL510" s="229">
        <f t="shared" si="411"/>
        <v>0</v>
      </c>
      <c r="BM510" s="229">
        <f t="shared" si="411"/>
        <v>0</v>
      </c>
      <c r="BN510" s="229">
        <f t="shared" si="411"/>
        <v>0</v>
      </c>
      <c r="BO510" s="229">
        <f t="shared" si="411"/>
        <v>0</v>
      </c>
      <c r="BP510" s="229">
        <f t="shared" si="411"/>
        <v>0</v>
      </c>
      <c r="BQ510" s="229">
        <f t="shared" si="411"/>
        <v>0</v>
      </c>
      <c r="BR510" s="229">
        <f t="shared" si="409"/>
        <v>0</v>
      </c>
      <c r="BS510" s="229">
        <f t="shared" si="409"/>
        <v>0</v>
      </c>
      <c r="BT510" s="229">
        <f t="shared" si="409"/>
        <v>0</v>
      </c>
      <c r="BU510" s="229">
        <f t="shared" si="409"/>
        <v>0</v>
      </c>
      <c r="BV510" s="229">
        <f t="shared" si="409"/>
        <v>0</v>
      </c>
      <c r="BW510" s="229">
        <f t="shared" si="409"/>
        <v>0</v>
      </c>
      <c r="BX510" s="229">
        <f t="shared" si="409"/>
        <v>0</v>
      </c>
      <c r="BY510" s="229">
        <f t="shared" si="409"/>
        <v>0</v>
      </c>
      <c r="BZ510" s="229">
        <f t="shared" si="409"/>
        <v>0</v>
      </c>
    </row>
    <row r="511" spans="1:78" x14ac:dyDescent="0.2">
      <c r="A511" s="7" t="str">
        <f t="shared" si="406"/>
        <v>Roll-in 7</v>
      </c>
      <c r="B511" s="7">
        <f t="shared" si="389"/>
        <v>2022</v>
      </c>
      <c r="C511" s="7">
        <f t="shared" si="394"/>
        <v>44</v>
      </c>
      <c r="D511" s="165">
        <f t="shared" si="407"/>
        <v>44804</v>
      </c>
      <c r="E511" s="68">
        <f>BonusDep!G49*BonusDep!H49</f>
        <v>0</v>
      </c>
      <c r="F511" s="77"/>
      <c r="G511" s="229">
        <f t="shared" si="410"/>
        <v>0</v>
      </c>
      <c r="H511" s="229">
        <f t="shared" si="410"/>
        <v>0</v>
      </c>
      <c r="I511" s="229">
        <f t="shared" si="410"/>
        <v>0</v>
      </c>
      <c r="J511" s="229">
        <f t="shared" si="410"/>
        <v>0</v>
      </c>
      <c r="K511" s="229">
        <f t="shared" si="410"/>
        <v>0</v>
      </c>
      <c r="L511" s="229">
        <f t="shared" si="410"/>
        <v>0</v>
      </c>
      <c r="M511" s="229">
        <f t="shared" si="410"/>
        <v>0</v>
      </c>
      <c r="N511" s="229">
        <f t="shared" si="410"/>
        <v>0</v>
      </c>
      <c r="O511" s="229">
        <f t="shared" si="410"/>
        <v>0</v>
      </c>
      <c r="P511" s="229">
        <f t="shared" si="410"/>
        <v>0</v>
      </c>
      <c r="Q511" s="229">
        <f t="shared" si="410"/>
        <v>0</v>
      </c>
      <c r="R511" s="229">
        <f t="shared" si="410"/>
        <v>0</v>
      </c>
      <c r="S511" s="229">
        <f t="shared" si="410"/>
        <v>0</v>
      </c>
      <c r="T511" s="229">
        <f t="shared" si="410"/>
        <v>0</v>
      </c>
      <c r="U511" s="229">
        <f t="shared" si="410"/>
        <v>0</v>
      </c>
      <c r="V511" s="229">
        <f t="shared" si="410"/>
        <v>0</v>
      </c>
      <c r="W511" s="229">
        <f t="shared" ref="W511:AL519" si="412">IF(AND(W$7=$B511,W$9&gt;=$D511),$E511/(13-MONTH($D511)),0)</f>
        <v>0</v>
      </c>
      <c r="X511" s="229">
        <f t="shared" si="412"/>
        <v>0</v>
      </c>
      <c r="Y511" s="229">
        <f t="shared" si="412"/>
        <v>0</v>
      </c>
      <c r="Z511" s="229">
        <f t="shared" si="412"/>
        <v>0</v>
      </c>
      <c r="AA511" s="229">
        <f t="shared" si="412"/>
        <v>0</v>
      </c>
      <c r="AB511" s="229">
        <f t="shared" si="412"/>
        <v>0</v>
      </c>
      <c r="AC511" s="229">
        <f t="shared" si="412"/>
        <v>0</v>
      </c>
      <c r="AD511" s="229">
        <f t="shared" si="412"/>
        <v>0</v>
      </c>
      <c r="AE511" s="229">
        <f t="shared" si="412"/>
        <v>0</v>
      </c>
      <c r="AF511" s="229">
        <f t="shared" si="412"/>
        <v>0</v>
      </c>
      <c r="AG511" s="229">
        <f t="shared" si="412"/>
        <v>0</v>
      </c>
      <c r="AH511" s="229">
        <f t="shared" si="412"/>
        <v>0</v>
      </c>
      <c r="AI511" s="229">
        <f t="shared" si="412"/>
        <v>0</v>
      </c>
      <c r="AJ511" s="229">
        <f t="shared" si="412"/>
        <v>0</v>
      </c>
      <c r="AK511" s="229">
        <f t="shared" si="412"/>
        <v>0</v>
      </c>
      <c r="AL511" s="229">
        <f t="shared" si="403"/>
        <v>0</v>
      </c>
      <c r="AM511" s="229">
        <f t="shared" si="403"/>
        <v>0</v>
      </c>
      <c r="AN511" s="229">
        <f t="shared" ref="AN511:BA511" si="413">IF(AND(AN$7=$B511,AN$9&gt;=$D511),$E511/(13-MONTH($D511)),0)</f>
        <v>0</v>
      </c>
      <c r="AO511" s="229">
        <f t="shared" si="413"/>
        <v>0</v>
      </c>
      <c r="AP511" s="229">
        <f t="shared" si="413"/>
        <v>0</v>
      </c>
      <c r="AQ511" s="229">
        <f t="shared" si="413"/>
        <v>0</v>
      </c>
      <c r="AR511" s="229">
        <f t="shared" si="413"/>
        <v>0</v>
      </c>
      <c r="AS511" s="229">
        <f t="shared" si="413"/>
        <v>0</v>
      </c>
      <c r="AT511" s="229">
        <f t="shared" si="413"/>
        <v>0</v>
      </c>
      <c r="AU511" s="229">
        <f t="shared" si="413"/>
        <v>0</v>
      </c>
      <c r="AV511" s="229">
        <f t="shared" si="413"/>
        <v>0</v>
      </c>
      <c r="AW511" s="229">
        <f t="shared" si="413"/>
        <v>0</v>
      </c>
      <c r="AX511" s="229">
        <f t="shared" si="413"/>
        <v>0</v>
      </c>
      <c r="AY511" s="229">
        <f t="shared" si="413"/>
        <v>0</v>
      </c>
      <c r="AZ511" s="229">
        <f t="shared" si="413"/>
        <v>0</v>
      </c>
      <c r="BA511" s="229">
        <f t="shared" si="413"/>
        <v>0</v>
      </c>
      <c r="BB511" s="229">
        <f t="shared" si="411"/>
        <v>0</v>
      </c>
      <c r="BC511" s="229">
        <f t="shared" si="411"/>
        <v>0</v>
      </c>
      <c r="BD511" s="229">
        <f t="shared" si="411"/>
        <v>0</v>
      </c>
      <c r="BE511" s="229">
        <f t="shared" si="411"/>
        <v>0</v>
      </c>
      <c r="BF511" s="229">
        <f t="shared" si="411"/>
        <v>0</v>
      </c>
      <c r="BG511" s="229">
        <f t="shared" si="411"/>
        <v>0</v>
      </c>
      <c r="BH511" s="229">
        <f t="shared" si="411"/>
        <v>0</v>
      </c>
      <c r="BI511" s="229">
        <f t="shared" si="411"/>
        <v>0</v>
      </c>
      <c r="BJ511" s="229">
        <f t="shared" si="411"/>
        <v>0</v>
      </c>
      <c r="BK511" s="229">
        <f t="shared" si="411"/>
        <v>0</v>
      </c>
      <c r="BL511" s="229">
        <f t="shared" si="411"/>
        <v>0</v>
      </c>
      <c r="BM511" s="229">
        <f t="shared" si="411"/>
        <v>0</v>
      </c>
      <c r="BN511" s="229">
        <f t="shared" si="411"/>
        <v>0</v>
      </c>
      <c r="BO511" s="229">
        <f t="shared" si="409"/>
        <v>0</v>
      </c>
      <c r="BP511" s="229">
        <f t="shared" si="409"/>
        <v>0</v>
      </c>
      <c r="BQ511" s="229">
        <f t="shared" si="409"/>
        <v>0</v>
      </c>
      <c r="BR511" s="229">
        <f t="shared" si="409"/>
        <v>0</v>
      </c>
      <c r="BS511" s="229">
        <f t="shared" si="409"/>
        <v>0</v>
      </c>
      <c r="BT511" s="229">
        <f t="shared" si="409"/>
        <v>0</v>
      </c>
      <c r="BU511" s="229">
        <f t="shared" si="409"/>
        <v>0</v>
      </c>
      <c r="BV511" s="229">
        <f t="shared" si="409"/>
        <v>0</v>
      </c>
      <c r="BW511" s="229">
        <f t="shared" si="409"/>
        <v>0</v>
      </c>
      <c r="BX511" s="229">
        <f t="shared" si="409"/>
        <v>0</v>
      </c>
      <c r="BY511" s="229">
        <f t="shared" si="409"/>
        <v>0</v>
      </c>
      <c r="BZ511" s="229">
        <f t="shared" si="409"/>
        <v>0</v>
      </c>
    </row>
    <row r="512" spans="1:78" x14ac:dyDescent="0.2">
      <c r="A512" s="7" t="str">
        <f t="shared" si="406"/>
        <v>Roll-in 8</v>
      </c>
      <c r="B512" s="7">
        <f t="shared" si="389"/>
        <v>2022</v>
      </c>
      <c r="C512" s="7">
        <f t="shared" si="394"/>
        <v>45</v>
      </c>
      <c r="D512" s="165">
        <f t="shared" si="407"/>
        <v>44834</v>
      </c>
      <c r="E512" s="68">
        <f>BonusDep!G50*BonusDep!H50</f>
        <v>0</v>
      </c>
      <c r="F512" s="77"/>
      <c r="G512" s="229">
        <f t="shared" si="410"/>
        <v>0</v>
      </c>
      <c r="H512" s="229">
        <f t="shared" si="410"/>
        <v>0</v>
      </c>
      <c r="I512" s="229">
        <f t="shared" si="410"/>
        <v>0</v>
      </c>
      <c r="J512" s="229">
        <f t="shared" si="410"/>
        <v>0</v>
      </c>
      <c r="K512" s="229">
        <f t="shared" si="410"/>
        <v>0</v>
      </c>
      <c r="L512" s="229">
        <f t="shared" si="410"/>
        <v>0</v>
      </c>
      <c r="M512" s="229">
        <f t="shared" si="410"/>
        <v>0</v>
      </c>
      <c r="N512" s="229">
        <f t="shared" si="410"/>
        <v>0</v>
      </c>
      <c r="O512" s="229">
        <f t="shared" si="410"/>
        <v>0</v>
      </c>
      <c r="P512" s="229">
        <f t="shared" si="410"/>
        <v>0</v>
      </c>
      <c r="Q512" s="229">
        <f t="shared" si="410"/>
        <v>0</v>
      </c>
      <c r="R512" s="229">
        <f t="shared" si="410"/>
        <v>0</v>
      </c>
      <c r="S512" s="229">
        <f t="shared" si="410"/>
        <v>0</v>
      </c>
      <c r="T512" s="229">
        <f t="shared" si="410"/>
        <v>0</v>
      </c>
      <c r="U512" s="229">
        <f t="shared" si="410"/>
        <v>0</v>
      </c>
      <c r="V512" s="229">
        <f t="shared" si="410"/>
        <v>0</v>
      </c>
      <c r="W512" s="229">
        <f t="shared" si="412"/>
        <v>0</v>
      </c>
      <c r="X512" s="229">
        <f t="shared" si="412"/>
        <v>0</v>
      </c>
      <c r="Y512" s="229">
        <f t="shared" si="412"/>
        <v>0</v>
      </c>
      <c r="Z512" s="229">
        <f t="shared" si="412"/>
        <v>0</v>
      </c>
      <c r="AA512" s="229">
        <f t="shared" si="412"/>
        <v>0</v>
      </c>
      <c r="AB512" s="229">
        <f t="shared" si="412"/>
        <v>0</v>
      </c>
      <c r="AC512" s="229">
        <f t="shared" si="412"/>
        <v>0</v>
      </c>
      <c r="AD512" s="229">
        <f t="shared" si="412"/>
        <v>0</v>
      </c>
      <c r="AE512" s="229">
        <f t="shared" si="412"/>
        <v>0</v>
      </c>
      <c r="AF512" s="229">
        <f t="shared" si="412"/>
        <v>0</v>
      </c>
      <c r="AG512" s="229">
        <f t="shared" si="412"/>
        <v>0</v>
      </c>
      <c r="AH512" s="229">
        <f t="shared" si="412"/>
        <v>0</v>
      </c>
      <c r="AI512" s="229">
        <f t="shared" si="412"/>
        <v>0</v>
      </c>
      <c r="AJ512" s="229">
        <f t="shared" si="412"/>
        <v>0</v>
      </c>
      <c r="AK512" s="229">
        <f t="shared" si="412"/>
        <v>0</v>
      </c>
      <c r="AL512" s="229">
        <f t="shared" si="412"/>
        <v>0</v>
      </c>
      <c r="AM512" s="229">
        <f t="shared" ref="AM512:BO520" si="414">IF(AND(AM$7=$B512,AM$9&gt;=$D512),$E512/(13-MONTH($D512)),0)</f>
        <v>0</v>
      </c>
      <c r="AN512" s="229">
        <f t="shared" si="414"/>
        <v>0</v>
      </c>
      <c r="AO512" s="229">
        <f t="shared" si="414"/>
        <v>0</v>
      </c>
      <c r="AP512" s="229">
        <f t="shared" si="414"/>
        <v>0</v>
      </c>
      <c r="AQ512" s="229">
        <f t="shared" si="414"/>
        <v>0</v>
      </c>
      <c r="AR512" s="229">
        <f t="shared" si="414"/>
        <v>0</v>
      </c>
      <c r="AS512" s="229">
        <f t="shared" si="414"/>
        <v>0</v>
      </c>
      <c r="AT512" s="229">
        <f t="shared" si="414"/>
        <v>0</v>
      </c>
      <c r="AU512" s="229">
        <f t="shared" si="414"/>
        <v>0</v>
      </c>
      <c r="AV512" s="229">
        <f t="shared" si="414"/>
        <v>0</v>
      </c>
      <c r="AW512" s="229">
        <f t="shared" si="414"/>
        <v>0</v>
      </c>
      <c r="AX512" s="229">
        <f t="shared" si="414"/>
        <v>0</v>
      </c>
      <c r="AY512" s="229">
        <f t="shared" si="414"/>
        <v>0</v>
      </c>
      <c r="AZ512" s="229">
        <f t="shared" si="414"/>
        <v>0</v>
      </c>
      <c r="BA512" s="229">
        <f t="shared" si="414"/>
        <v>0</v>
      </c>
      <c r="BB512" s="229">
        <f t="shared" si="414"/>
        <v>0</v>
      </c>
      <c r="BC512" s="229">
        <f t="shared" si="414"/>
        <v>0</v>
      </c>
      <c r="BD512" s="229">
        <f t="shared" si="414"/>
        <v>0</v>
      </c>
      <c r="BE512" s="229">
        <f t="shared" si="414"/>
        <v>0</v>
      </c>
      <c r="BF512" s="229">
        <f t="shared" si="414"/>
        <v>0</v>
      </c>
      <c r="BG512" s="229">
        <f t="shared" si="414"/>
        <v>0</v>
      </c>
      <c r="BH512" s="229">
        <f t="shared" si="414"/>
        <v>0</v>
      </c>
      <c r="BI512" s="229">
        <f t="shared" si="414"/>
        <v>0</v>
      </c>
      <c r="BJ512" s="229">
        <f t="shared" si="414"/>
        <v>0</v>
      </c>
      <c r="BK512" s="229">
        <f t="shared" si="414"/>
        <v>0</v>
      </c>
      <c r="BL512" s="229">
        <f t="shared" si="414"/>
        <v>0</v>
      </c>
      <c r="BM512" s="229">
        <f t="shared" si="414"/>
        <v>0</v>
      </c>
      <c r="BN512" s="229">
        <f t="shared" si="414"/>
        <v>0</v>
      </c>
      <c r="BO512" s="229">
        <f t="shared" si="414"/>
        <v>0</v>
      </c>
      <c r="BP512" s="229">
        <f t="shared" si="409"/>
        <v>0</v>
      </c>
      <c r="BQ512" s="229">
        <f t="shared" si="409"/>
        <v>0</v>
      </c>
      <c r="BR512" s="229">
        <f t="shared" si="409"/>
        <v>0</v>
      </c>
      <c r="BS512" s="229">
        <f t="shared" si="409"/>
        <v>0</v>
      </c>
      <c r="BT512" s="229">
        <f t="shared" si="409"/>
        <v>0</v>
      </c>
      <c r="BU512" s="229">
        <f t="shared" si="409"/>
        <v>0</v>
      </c>
      <c r="BV512" s="229">
        <f t="shared" si="409"/>
        <v>0</v>
      </c>
      <c r="BW512" s="229">
        <f t="shared" si="409"/>
        <v>0</v>
      </c>
      <c r="BX512" s="229">
        <f t="shared" si="409"/>
        <v>0</v>
      </c>
      <c r="BY512" s="229">
        <f t="shared" si="409"/>
        <v>0</v>
      </c>
      <c r="BZ512" s="229">
        <f t="shared" si="409"/>
        <v>0</v>
      </c>
    </row>
    <row r="513" spans="1:78" x14ac:dyDescent="0.2">
      <c r="A513" s="7" t="str">
        <f t="shared" si="406"/>
        <v>Roll-in 8</v>
      </c>
      <c r="B513" s="7">
        <f t="shared" si="389"/>
        <v>2022</v>
      </c>
      <c r="C513" s="7">
        <f t="shared" si="394"/>
        <v>46</v>
      </c>
      <c r="D513" s="165">
        <f t="shared" si="407"/>
        <v>44865</v>
      </c>
      <c r="E513" s="68">
        <f>BonusDep!C51*BonusDep!D51</f>
        <v>0</v>
      </c>
      <c r="F513" s="77"/>
      <c r="G513" s="229">
        <f t="shared" si="410"/>
        <v>0</v>
      </c>
      <c r="H513" s="229">
        <f t="shared" si="410"/>
        <v>0</v>
      </c>
      <c r="I513" s="229">
        <f t="shared" si="410"/>
        <v>0</v>
      </c>
      <c r="J513" s="229">
        <f t="shared" si="410"/>
        <v>0</v>
      </c>
      <c r="K513" s="229">
        <f t="shared" si="410"/>
        <v>0</v>
      </c>
      <c r="L513" s="229">
        <f t="shared" si="410"/>
        <v>0</v>
      </c>
      <c r="M513" s="229">
        <f t="shared" si="410"/>
        <v>0</v>
      </c>
      <c r="N513" s="229">
        <f t="shared" si="410"/>
        <v>0</v>
      </c>
      <c r="O513" s="229">
        <f t="shared" si="410"/>
        <v>0</v>
      </c>
      <c r="P513" s="229">
        <f t="shared" si="410"/>
        <v>0</v>
      </c>
      <c r="Q513" s="229">
        <f t="shared" si="410"/>
        <v>0</v>
      </c>
      <c r="R513" s="229">
        <f t="shared" si="410"/>
        <v>0</v>
      </c>
      <c r="S513" s="229">
        <f t="shared" si="410"/>
        <v>0</v>
      </c>
      <c r="T513" s="229">
        <f t="shared" si="410"/>
        <v>0</v>
      </c>
      <c r="U513" s="229">
        <f t="shared" si="410"/>
        <v>0</v>
      </c>
      <c r="V513" s="229">
        <f t="shared" si="410"/>
        <v>0</v>
      </c>
      <c r="W513" s="229">
        <f t="shared" si="412"/>
        <v>0</v>
      </c>
      <c r="X513" s="229">
        <f t="shared" si="412"/>
        <v>0</v>
      </c>
      <c r="Y513" s="229">
        <f t="shared" si="412"/>
        <v>0</v>
      </c>
      <c r="Z513" s="229">
        <f t="shared" si="412"/>
        <v>0</v>
      </c>
      <c r="AA513" s="229">
        <f t="shared" si="412"/>
        <v>0</v>
      </c>
      <c r="AB513" s="229">
        <f t="shared" si="412"/>
        <v>0</v>
      </c>
      <c r="AC513" s="229">
        <f t="shared" si="412"/>
        <v>0</v>
      </c>
      <c r="AD513" s="229">
        <f t="shared" si="412"/>
        <v>0</v>
      </c>
      <c r="AE513" s="229">
        <f t="shared" si="412"/>
        <v>0</v>
      </c>
      <c r="AF513" s="229">
        <f t="shared" si="412"/>
        <v>0</v>
      </c>
      <c r="AG513" s="229">
        <f t="shared" si="412"/>
        <v>0</v>
      </c>
      <c r="AH513" s="229">
        <f t="shared" si="412"/>
        <v>0</v>
      </c>
      <c r="AI513" s="229">
        <f t="shared" si="412"/>
        <v>0</v>
      </c>
      <c r="AJ513" s="229">
        <f t="shared" si="412"/>
        <v>0</v>
      </c>
      <c r="AK513" s="229">
        <f t="shared" si="412"/>
        <v>0</v>
      </c>
      <c r="AL513" s="229">
        <f t="shared" si="412"/>
        <v>0</v>
      </c>
      <c r="AM513" s="229">
        <f t="shared" si="414"/>
        <v>0</v>
      </c>
      <c r="AN513" s="229">
        <f t="shared" si="414"/>
        <v>0</v>
      </c>
      <c r="AO513" s="229">
        <f t="shared" si="414"/>
        <v>0</v>
      </c>
      <c r="AP513" s="229">
        <f t="shared" si="414"/>
        <v>0</v>
      </c>
      <c r="AQ513" s="229">
        <f t="shared" si="414"/>
        <v>0</v>
      </c>
      <c r="AR513" s="229">
        <f t="shared" si="414"/>
        <v>0</v>
      </c>
      <c r="AS513" s="229">
        <f t="shared" si="414"/>
        <v>0</v>
      </c>
      <c r="AT513" s="229">
        <f t="shared" si="414"/>
        <v>0</v>
      </c>
      <c r="AU513" s="229">
        <f t="shared" si="414"/>
        <v>0</v>
      </c>
      <c r="AV513" s="229">
        <f t="shared" si="414"/>
        <v>0</v>
      </c>
      <c r="AW513" s="229">
        <f t="shared" si="414"/>
        <v>0</v>
      </c>
      <c r="AX513" s="229">
        <f t="shared" si="414"/>
        <v>0</v>
      </c>
      <c r="AY513" s="229">
        <f t="shared" si="414"/>
        <v>0</v>
      </c>
      <c r="AZ513" s="229">
        <f t="shared" si="414"/>
        <v>0</v>
      </c>
      <c r="BA513" s="229">
        <f t="shared" si="414"/>
        <v>0</v>
      </c>
      <c r="BB513" s="229">
        <f t="shared" si="414"/>
        <v>0</v>
      </c>
      <c r="BC513" s="229">
        <f t="shared" si="414"/>
        <v>0</v>
      </c>
      <c r="BD513" s="229">
        <f t="shared" si="414"/>
        <v>0</v>
      </c>
      <c r="BE513" s="229">
        <f t="shared" si="414"/>
        <v>0</v>
      </c>
      <c r="BF513" s="229">
        <f t="shared" si="414"/>
        <v>0</v>
      </c>
      <c r="BG513" s="229">
        <f t="shared" si="414"/>
        <v>0</v>
      </c>
      <c r="BH513" s="229">
        <f t="shared" si="414"/>
        <v>0</v>
      </c>
      <c r="BI513" s="229">
        <f t="shared" si="414"/>
        <v>0</v>
      </c>
      <c r="BJ513" s="229">
        <f t="shared" si="414"/>
        <v>0</v>
      </c>
      <c r="BK513" s="229">
        <f t="shared" si="414"/>
        <v>0</v>
      </c>
      <c r="BL513" s="229">
        <f t="shared" si="414"/>
        <v>0</v>
      </c>
      <c r="BM513" s="229">
        <f t="shared" si="414"/>
        <v>0</v>
      </c>
      <c r="BN513" s="229">
        <f t="shared" si="414"/>
        <v>0</v>
      </c>
      <c r="BO513" s="229">
        <f t="shared" si="409"/>
        <v>0</v>
      </c>
      <c r="BP513" s="229">
        <f t="shared" si="409"/>
        <v>0</v>
      </c>
      <c r="BQ513" s="229">
        <f t="shared" si="409"/>
        <v>0</v>
      </c>
      <c r="BR513" s="229">
        <f t="shared" si="409"/>
        <v>0</v>
      </c>
      <c r="BS513" s="229">
        <f t="shared" si="409"/>
        <v>0</v>
      </c>
      <c r="BT513" s="229">
        <f t="shared" si="409"/>
        <v>0</v>
      </c>
      <c r="BU513" s="229">
        <f t="shared" si="409"/>
        <v>0</v>
      </c>
      <c r="BV513" s="229">
        <f t="shared" si="409"/>
        <v>0</v>
      </c>
      <c r="BW513" s="229">
        <f t="shared" si="409"/>
        <v>0</v>
      </c>
      <c r="BX513" s="229">
        <f t="shared" si="409"/>
        <v>0</v>
      </c>
      <c r="BY513" s="229">
        <f t="shared" si="409"/>
        <v>0</v>
      </c>
      <c r="BZ513" s="229">
        <f t="shared" si="409"/>
        <v>0</v>
      </c>
    </row>
    <row r="514" spans="1:78" x14ac:dyDescent="0.2">
      <c r="A514" s="7" t="str">
        <f t="shared" si="406"/>
        <v>Roll-in 8</v>
      </c>
      <c r="B514" s="7">
        <f t="shared" si="389"/>
        <v>2022</v>
      </c>
      <c r="C514" s="7">
        <f t="shared" si="394"/>
        <v>47</v>
      </c>
      <c r="D514" s="165">
        <f t="shared" si="407"/>
        <v>44895</v>
      </c>
      <c r="E514" s="68">
        <f>BonusDep!C52*BonusDep!D52</f>
        <v>0</v>
      </c>
      <c r="F514" s="77"/>
      <c r="G514" s="229">
        <f t="shared" si="410"/>
        <v>0</v>
      </c>
      <c r="H514" s="229">
        <f t="shared" si="410"/>
        <v>0</v>
      </c>
      <c r="I514" s="229">
        <f t="shared" si="410"/>
        <v>0</v>
      </c>
      <c r="J514" s="229">
        <f t="shared" si="410"/>
        <v>0</v>
      </c>
      <c r="K514" s="229">
        <f t="shared" si="410"/>
        <v>0</v>
      </c>
      <c r="L514" s="229">
        <f t="shared" si="410"/>
        <v>0</v>
      </c>
      <c r="M514" s="229">
        <f t="shared" si="410"/>
        <v>0</v>
      </c>
      <c r="N514" s="229">
        <f t="shared" si="410"/>
        <v>0</v>
      </c>
      <c r="O514" s="229">
        <f t="shared" si="410"/>
        <v>0</v>
      </c>
      <c r="P514" s="229">
        <f t="shared" si="410"/>
        <v>0</v>
      </c>
      <c r="Q514" s="229">
        <f t="shared" si="410"/>
        <v>0</v>
      </c>
      <c r="R514" s="229">
        <f t="shared" si="410"/>
        <v>0</v>
      </c>
      <c r="S514" s="229">
        <f t="shared" si="410"/>
        <v>0</v>
      </c>
      <c r="T514" s="229">
        <f t="shared" si="410"/>
        <v>0</v>
      </c>
      <c r="U514" s="229">
        <f t="shared" si="410"/>
        <v>0</v>
      </c>
      <c r="V514" s="229">
        <f t="shared" si="410"/>
        <v>0</v>
      </c>
      <c r="W514" s="229">
        <f t="shared" si="412"/>
        <v>0</v>
      </c>
      <c r="X514" s="229">
        <f t="shared" si="412"/>
        <v>0</v>
      </c>
      <c r="Y514" s="229">
        <f t="shared" si="412"/>
        <v>0</v>
      </c>
      <c r="Z514" s="229">
        <f t="shared" si="412"/>
        <v>0</v>
      </c>
      <c r="AA514" s="229">
        <f t="shared" si="412"/>
        <v>0</v>
      </c>
      <c r="AB514" s="229">
        <f t="shared" si="412"/>
        <v>0</v>
      </c>
      <c r="AC514" s="229">
        <f t="shared" si="412"/>
        <v>0</v>
      </c>
      <c r="AD514" s="229">
        <f t="shared" si="412"/>
        <v>0</v>
      </c>
      <c r="AE514" s="229">
        <f t="shared" si="412"/>
        <v>0</v>
      </c>
      <c r="AF514" s="229">
        <f t="shared" si="412"/>
        <v>0</v>
      </c>
      <c r="AG514" s="229">
        <f t="shared" si="412"/>
        <v>0</v>
      </c>
      <c r="AH514" s="229">
        <f t="shared" si="412"/>
        <v>0</v>
      </c>
      <c r="AI514" s="229">
        <f t="shared" si="412"/>
        <v>0</v>
      </c>
      <c r="AJ514" s="229">
        <f t="shared" si="412"/>
        <v>0</v>
      </c>
      <c r="AK514" s="229">
        <f t="shared" si="412"/>
        <v>0</v>
      </c>
      <c r="AL514" s="229">
        <f t="shared" si="412"/>
        <v>0</v>
      </c>
      <c r="AM514" s="229">
        <f t="shared" si="414"/>
        <v>0</v>
      </c>
      <c r="AN514" s="229">
        <f t="shared" si="414"/>
        <v>0</v>
      </c>
      <c r="AO514" s="229">
        <f t="shared" si="414"/>
        <v>0</v>
      </c>
      <c r="AP514" s="229">
        <f t="shared" si="414"/>
        <v>0</v>
      </c>
      <c r="AQ514" s="229">
        <f t="shared" si="414"/>
        <v>0</v>
      </c>
      <c r="AR514" s="229">
        <f t="shared" si="414"/>
        <v>0</v>
      </c>
      <c r="AS514" s="229">
        <f t="shared" si="414"/>
        <v>0</v>
      </c>
      <c r="AT514" s="229">
        <f t="shared" si="414"/>
        <v>0</v>
      </c>
      <c r="AU514" s="229">
        <f t="shared" si="414"/>
        <v>0</v>
      </c>
      <c r="AV514" s="229">
        <f t="shared" si="414"/>
        <v>0</v>
      </c>
      <c r="AW514" s="229">
        <f t="shared" si="414"/>
        <v>0</v>
      </c>
      <c r="AX514" s="229">
        <f t="shared" si="414"/>
        <v>0</v>
      </c>
      <c r="AY514" s="229">
        <f t="shared" si="414"/>
        <v>0</v>
      </c>
      <c r="AZ514" s="229">
        <f t="shared" si="414"/>
        <v>0</v>
      </c>
      <c r="BA514" s="229">
        <f t="shared" si="414"/>
        <v>0</v>
      </c>
      <c r="BB514" s="229">
        <f t="shared" si="414"/>
        <v>0</v>
      </c>
      <c r="BC514" s="229">
        <f t="shared" si="414"/>
        <v>0</v>
      </c>
      <c r="BD514" s="229">
        <f t="shared" si="414"/>
        <v>0</v>
      </c>
      <c r="BE514" s="229">
        <f t="shared" si="414"/>
        <v>0</v>
      </c>
      <c r="BF514" s="229">
        <f t="shared" si="414"/>
        <v>0</v>
      </c>
      <c r="BG514" s="229">
        <f t="shared" si="414"/>
        <v>0</v>
      </c>
      <c r="BH514" s="229">
        <f t="shared" si="414"/>
        <v>0</v>
      </c>
      <c r="BI514" s="229">
        <f t="shared" si="414"/>
        <v>0</v>
      </c>
      <c r="BJ514" s="229">
        <f t="shared" si="414"/>
        <v>0</v>
      </c>
      <c r="BK514" s="229">
        <f t="shared" si="414"/>
        <v>0</v>
      </c>
      <c r="BL514" s="229">
        <f t="shared" si="414"/>
        <v>0</v>
      </c>
      <c r="BM514" s="229">
        <f t="shared" si="414"/>
        <v>0</v>
      </c>
      <c r="BN514" s="229">
        <f t="shared" si="414"/>
        <v>0</v>
      </c>
      <c r="BO514" s="229">
        <f t="shared" si="409"/>
        <v>0</v>
      </c>
      <c r="BP514" s="229">
        <f t="shared" si="409"/>
        <v>0</v>
      </c>
      <c r="BQ514" s="229">
        <f t="shared" si="409"/>
        <v>0</v>
      </c>
      <c r="BR514" s="229">
        <f t="shared" si="409"/>
        <v>0</v>
      </c>
      <c r="BS514" s="229">
        <f t="shared" si="409"/>
        <v>0</v>
      </c>
      <c r="BT514" s="229">
        <f t="shared" si="409"/>
        <v>0</v>
      </c>
      <c r="BU514" s="229">
        <f t="shared" si="409"/>
        <v>0</v>
      </c>
      <c r="BV514" s="229">
        <f t="shared" si="409"/>
        <v>0</v>
      </c>
      <c r="BW514" s="229">
        <f t="shared" si="409"/>
        <v>0</v>
      </c>
      <c r="BX514" s="229">
        <f t="shared" si="409"/>
        <v>0</v>
      </c>
      <c r="BY514" s="229">
        <f t="shared" si="409"/>
        <v>0</v>
      </c>
      <c r="BZ514" s="229">
        <f t="shared" si="409"/>
        <v>0</v>
      </c>
    </row>
    <row r="515" spans="1:78" x14ac:dyDescent="0.2">
      <c r="A515" s="7" t="str">
        <f t="shared" si="406"/>
        <v>Roll-in 8</v>
      </c>
      <c r="B515" s="7">
        <f t="shared" si="389"/>
        <v>2022</v>
      </c>
      <c r="C515" s="7">
        <f t="shared" si="394"/>
        <v>48</v>
      </c>
      <c r="D515" s="165">
        <f t="shared" si="407"/>
        <v>44926</v>
      </c>
      <c r="E515" s="68">
        <f>BonusDep!C53*BonusDep!D53</f>
        <v>0</v>
      </c>
      <c r="F515" s="77"/>
      <c r="G515" s="229">
        <f t="shared" si="410"/>
        <v>0</v>
      </c>
      <c r="H515" s="229">
        <f t="shared" si="410"/>
        <v>0</v>
      </c>
      <c r="I515" s="229">
        <f t="shared" si="410"/>
        <v>0</v>
      </c>
      <c r="J515" s="229">
        <f t="shared" si="410"/>
        <v>0</v>
      </c>
      <c r="K515" s="229">
        <f t="shared" si="410"/>
        <v>0</v>
      </c>
      <c r="L515" s="229">
        <f t="shared" si="410"/>
        <v>0</v>
      </c>
      <c r="M515" s="229">
        <f t="shared" si="410"/>
        <v>0</v>
      </c>
      <c r="N515" s="229">
        <f t="shared" si="410"/>
        <v>0</v>
      </c>
      <c r="O515" s="229">
        <f t="shared" si="410"/>
        <v>0</v>
      </c>
      <c r="P515" s="229">
        <f t="shared" si="410"/>
        <v>0</v>
      </c>
      <c r="Q515" s="229">
        <f t="shared" si="410"/>
        <v>0</v>
      </c>
      <c r="R515" s="229">
        <f t="shared" si="410"/>
        <v>0</v>
      </c>
      <c r="S515" s="229">
        <f t="shared" si="410"/>
        <v>0</v>
      </c>
      <c r="T515" s="229">
        <f t="shared" si="410"/>
        <v>0</v>
      </c>
      <c r="U515" s="229">
        <f t="shared" si="410"/>
        <v>0</v>
      </c>
      <c r="V515" s="229">
        <f t="shared" si="410"/>
        <v>0</v>
      </c>
      <c r="W515" s="229">
        <f t="shared" si="412"/>
        <v>0</v>
      </c>
      <c r="X515" s="229">
        <f t="shared" si="412"/>
        <v>0</v>
      </c>
      <c r="Y515" s="229">
        <f t="shared" si="412"/>
        <v>0</v>
      </c>
      <c r="Z515" s="229">
        <f t="shared" si="412"/>
        <v>0</v>
      </c>
      <c r="AA515" s="229">
        <f t="shared" si="412"/>
        <v>0</v>
      </c>
      <c r="AB515" s="229">
        <f t="shared" si="412"/>
        <v>0</v>
      </c>
      <c r="AC515" s="229">
        <f t="shared" si="412"/>
        <v>0</v>
      </c>
      <c r="AD515" s="229">
        <f t="shared" si="412"/>
        <v>0</v>
      </c>
      <c r="AE515" s="229">
        <f t="shared" si="412"/>
        <v>0</v>
      </c>
      <c r="AF515" s="229">
        <f t="shared" si="412"/>
        <v>0</v>
      </c>
      <c r="AG515" s="229">
        <f t="shared" si="412"/>
        <v>0</v>
      </c>
      <c r="AH515" s="229">
        <f t="shared" si="412"/>
        <v>0</v>
      </c>
      <c r="AI515" s="229">
        <f t="shared" si="412"/>
        <v>0</v>
      </c>
      <c r="AJ515" s="229">
        <f t="shared" si="412"/>
        <v>0</v>
      </c>
      <c r="AK515" s="229">
        <f t="shared" si="412"/>
        <v>0</v>
      </c>
      <c r="AL515" s="229">
        <f t="shared" si="412"/>
        <v>0</v>
      </c>
      <c r="AM515" s="229">
        <f t="shared" si="414"/>
        <v>0</v>
      </c>
      <c r="AN515" s="229">
        <f t="shared" si="414"/>
        <v>0</v>
      </c>
      <c r="AO515" s="229">
        <f t="shared" si="414"/>
        <v>0</v>
      </c>
      <c r="AP515" s="229">
        <f t="shared" si="414"/>
        <v>0</v>
      </c>
      <c r="AQ515" s="229">
        <f t="shared" si="414"/>
        <v>0</v>
      </c>
      <c r="AR515" s="229">
        <f t="shared" si="414"/>
        <v>0</v>
      </c>
      <c r="AS515" s="229">
        <f t="shared" si="414"/>
        <v>0</v>
      </c>
      <c r="AT515" s="229">
        <f t="shared" si="414"/>
        <v>0</v>
      </c>
      <c r="AU515" s="229">
        <f t="shared" si="414"/>
        <v>0</v>
      </c>
      <c r="AV515" s="229">
        <f t="shared" si="414"/>
        <v>0</v>
      </c>
      <c r="AW515" s="229">
        <f t="shared" si="414"/>
        <v>0</v>
      </c>
      <c r="AX515" s="229">
        <f t="shared" si="414"/>
        <v>0</v>
      </c>
      <c r="AY515" s="229">
        <f t="shared" si="414"/>
        <v>0</v>
      </c>
      <c r="AZ515" s="229">
        <f t="shared" si="414"/>
        <v>0</v>
      </c>
      <c r="BA515" s="229">
        <f t="shared" si="414"/>
        <v>0</v>
      </c>
      <c r="BB515" s="229">
        <f t="shared" si="414"/>
        <v>0</v>
      </c>
      <c r="BC515" s="229">
        <f t="shared" si="414"/>
        <v>0</v>
      </c>
      <c r="BD515" s="229">
        <f t="shared" si="414"/>
        <v>0</v>
      </c>
      <c r="BE515" s="229">
        <f t="shared" si="414"/>
        <v>0</v>
      </c>
      <c r="BF515" s="229">
        <f t="shared" si="414"/>
        <v>0</v>
      </c>
      <c r="BG515" s="229">
        <f t="shared" si="414"/>
        <v>0</v>
      </c>
      <c r="BH515" s="229">
        <f t="shared" si="414"/>
        <v>0</v>
      </c>
      <c r="BI515" s="229">
        <f t="shared" si="414"/>
        <v>0</v>
      </c>
      <c r="BJ515" s="229">
        <f t="shared" si="414"/>
        <v>0</v>
      </c>
      <c r="BK515" s="229">
        <f t="shared" si="414"/>
        <v>0</v>
      </c>
      <c r="BL515" s="229">
        <f t="shared" si="414"/>
        <v>0</v>
      </c>
      <c r="BM515" s="229">
        <f t="shared" si="414"/>
        <v>0</v>
      </c>
      <c r="BN515" s="229">
        <f t="shared" si="414"/>
        <v>0</v>
      </c>
      <c r="BO515" s="229">
        <f t="shared" si="409"/>
        <v>0</v>
      </c>
      <c r="BP515" s="229">
        <f t="shared" si="409"/>
        <v>0</v>
      </c>
      <c r="BQ515" s="229">
        <f t="shared" si="409"/>
        <v>0</v>
      </c>
      <c r="BR515" s="229">
        <f t="shared" si="409"/>
        <v>0</v>
      </c>
      <c r="BS515" s="229">
        <f t="shared" si="409"/>
        <v>0</v>
      </c>
      <c r="BT515" s="229">
        <f t="shared" si="409"/>
        <v>0</v>
      </c>
      <c r="BU515" s="229">
        <f t="shared" si="409"/>
        <v>0</v>
      </c>
      <c r="BV515" s="229">
        <f t="shared" si="409"/>
        <v>0</v>
      </c>
      <c r="BW515" s="229">
        <f t="shared" si="409"/>
        <v>0</v>
      </c>
      <c r="BX515" s="229">
        <f t="shared" si="409"/>
        <v>0</v>
      </c>
      <c r="BY515" s="229">
        <f t="shared" si="409"/>
        <v>0</v>
      </c>
      <c r="BZ515" s="229">
        <f t="shared" si="409"/>
        <v>0</v>
      </c>
    </row>
    <row r="516" spans="1:78" x14ac:dyDescent="0.2">
      <c r="A516" s="7" t="str">
        <f t="shared" si="406"/>
        <v>Roll-in 8</v>
      </c>
      <c r="B516" s="7">
        <f t="shared" si="389"/>
        <v>2023</v>
      </c>
      <c r="C516" s="7">
        <f t="shared" si="394"/>
        <v>49</v>
      </c>
      <c r="D516" s="165">
        <f t="shared" si="407"/>
        <v>44957</v>
      </c>
      <c r="E516" s="68">
        <f>BonusDep!C54*BonusDep!D54</f>
        <v>0</v>
      </c>
      <c r="F516" s="77"/>
      <c r="G516" s="229">
        <f t="shared" si="410"/>
        <v>0</v>
      </c>
      <c r="H516" s="229">
        <f t="shared" si="410"/>
        <v>0</v>
      </c>
      <c r="I516" s="229">
        <f t="shared" si="410"/>
        <v>0</v>
      </c>
      <c r="J516" s="229">
        <f t="shared" si="410"/>
        <v>0</v>
      </c>
      <c r="K516" s="229">
        <f t="shared" si="410"/>
        <v>0</v>
      </c>
      <c r="L516" s="229">
        <f t="shared" si="410"/>
        <v>0</v>
      </c>
      <c r="M516" s="229">
        <f t="shared" si="410"/>
        <v>0</v>
      </c>
      <c r="N516" s="229">
        <f t="shared" si="410"/>
        <v>0</v>
      </c>
      <c r="O516" s="229">
        <f t="shared" si="410"/>
        <v>0</v>
      </c>
      <c r="P516" s="229">
        <f t="shared" si="410"/>
        <v>0</v>
      </c>
      <c r="Q516" s="229">
        <f t="shared" si="410"/>
        <v>0</v>
      </c>
      <c r="R516" s="229">
        <f t="shared" si="410"/>
        <v>0</v>
      </c>
      <c r="S516" s="229">
        <f t="shared" si="410"/>
        <v>0</v>
      </c>
      <c r="T516" s="229">
        <f t="shared" si="410"/>
        <v>0</v>
      </c>
      <c r="U516" s="229">
        <f t="shared" si="410"/>
        <v>0</v>
      </c>
      <c r="V516" s="229">
        <f t="shared" si="410"/>
        <v>0</v>
      </c>
      <c r="W516" s="229">
        <f t="shared" si="412"/>
        <v>0</v>
      </c>
      <c r="X516" s="229">
        <f t="shared" si="412"/>
        <v>0</v>
      </c>
      <c r="Y516" s="229">
        <f t="shared" si="412"/>
        <v>0</v>
      </c>
      <c r="Z516" s="229">
        <f t="shared" si="412"/>
        <v>0</v>
      </c>
      <c r="AA516" s="229">
        <f t="shared" si="412"/>
        <v>0</v>
      </c>
      <c r="AB516" s="229">
        <f t="shared" si="412"/>
        <v>0</v>
      </c>
      <c r="AC516" s="229">
        <f t="shared" si="412"/>
        <v>0</v>
      </c>
      <c r="AD516" s="229">
        <f t="shared" si="412"/>
        <v>0</v>
      </c>
      <c r="AE516" s="229">
        <f t="shared" si="412"/>
        <v>0</v>
      </c>
      <c r="AF516" s="229">
        <f t="shared" si="412"/>
        <v>0</v>
      </c>
      <c r="AG516" s="229">
        <f t="shared" si="412"/>
        <v>0</v>
      </c>
      <c r="AH516" s="229">
        <f t="shared" si="412"/>
        <v>0</v>
      </c>
      <c r="AI516" s="229">
        <f t="shared" si="412"/>
        <v>0</v>
      </c>
      <c r="AJ516" s="229">
        <f t="shared" si="412"/>
        <v>0</v>
      </c>
      <c r="AK516" s="229">
        <f t="shared" si="412"/>
        <v>0</v>
      </c>
      <c r="AL516" s="229">
        <f t="shared" si="412"/>
        <v>0</v>
      </c>
      <c r="AM516" s="229">
        <f t="shared" si="414"/>
        <v>0</v>
      </c>
      <c r="AN516" s="229">
        <f t="shared" si="414"/>
        <v>0</v>
      </c>
      <c r="AO516" s="229">
        <f t="shared" si="414"/>
        <v>0</v>
      </c>
      <c r="AP516" s="229">
        <f t="shared" si="414"/>
        <v>0</v>
      </c>
      <c r="AQ516" s="229">
        <f t="shared" si="414"/>
        <v>0</v>
      </c>
      <c r="AR516" s="229">
        <f t="shared" si="414"/>
        <v>0</v>
      </c>
      <c r="AS516" s="229">
        <f t="shared" si="414"/>
        <v>0</v>
      </c>
      <c r="AT516" s="229">
        <f t="shared" si="414"/>
        <v>0</v>
      </c>
      <c r="AU516" s="229">
        <f t="shared" si="414"/>
        <v>0</v>
      </c>
      <c r="AV516" s="229">
        <f t="shared" si="414"/>
        <v>0</v>
      </c>
      <c r="AW516" s="229">
        <f t="shared" si="414"/>
        <v>0</v>
      </c>
      <c r="AX516" s="229">
        <f t="shared" si="414"/>
        <v>0</v>
      </c>
      <c r="AY516" s="229">
        <f t="shared" si="414"/>
        <v>0</v>
      </c>
      <c r="AZ516" s="229">
        <f t="shared" si="414"/>
        <v>0</v>
      </c>
      <c r="BA516" s="229">
        <f t="shared" si="414"/>
        <v>0</v>
      </c>
      <c r="BB516" s="229">
        <f t="shared" si="414"/>
        <v>0</v>
      </c>
      <c r="BC516" s="229">
        <f t="shared" si="414"/>
        <v>0</v>
      </c>
      <c r="BD516" s="229">
        <f t="shared" si="414"/>
        <v>0</v>
      </c>
      <c r="BE516" s="229">
        <f t="shared" si="414"/>
        <v>0</v>
      </c>
      <c r="BF516" s="229">
        <f t="shared" si="414"/>
        <v>0</v>
      </c>
      <c r="BG516" s="229">
        <f t="shared" si="414"/>
        <v>0</v>
      </c>
      <c r="BH516" s="229">
        <f t="shared" si="414"/>
        <v>0</v>
      </c>
      <c r="BI516" s="229">
        <f t="shared" si="414"/>
        <v>0</v>
      </c>
      <c r="BJ516" s="229">
        <f t="shared" si="414"/>
        <v>0</v>
      </c>
      <c r="BK516" s="229">
        <f t="shared" si="414"/>
        <v>0</v>
      </c>
      <c r="BL516" s="229">
        <f t="shared" si="414"/>
        <v>0</v>
      </c>
      <c r="BM516" s="229">
        <f t="shared" si="414"/>
        <v>0</v>
      </c>
      <c r="BN516" s="229">
        <f t="shared" si="414"/>
        <v>0</v>
      </c>
      <c r="BO516" s="229">
        <f t="shared" si="409"/>
        <v>0</v>
      </c>
      <c r="BP516" s="229">
        <f t="shared" si="409"/>
        <v>0</v>
      </c>
      <c r="BQ516" s="229">
        <f t="shared" si="409"/>
        <v>0</v>
      </c>
      <c r="BR516" s="229">
        <f t="shared" si="409"/>
        <v>0</v>
      </c>
      <c r="BS516" s="229">
        <f t="shared" si="409"/>
        <v>0</v>
      </c>
      <c r="BT516" s="229">
        <f t="shared" si="409"/>
        <v>0</v>
      </c>
      <c r="BU516" s="229">
        <f t="shared" si="409"/>
        <v>0</v>
      </c>
      <c r="BV516" s="229">
        <f t="shared" si="409"/>
        <v>0</v>
      </c>
      <c r="BW516" s="229">
        <f t="shared" si="409"/>
        <v>0</v>
      </c>
      <c r="BX516" s="229">
        <f t="shared" si="409"/>
        <v>0</v>
      </c>
      <c r="BY516" s="229">
        <f t="shared" si="409"/>
        <v>0</v>
      </c>
      <c r="BZ516" s="229">
        <f t="shared" si="409"/>
        <v>0</v>
      </c>
    </row>
    <row r="517" spans="1:78" x14ac:dyDescent="0.2">
      <c r="A517" s="7" t="str">
        <f t="shared" si="406"/>
        <v>Roll-in 8</v>
      </c>
      <c r="B517" s="7">
        <f t="shared" si="389"/>
        <v>2023</v>
      </c>
      <c r="C517" s="7">
        <f t="shared" si="394"/>
        <v>50</v>
      </c>
      <c r="D517" s="165">
        <f t="shared" si="407"/>
        <v>44985</v>
      </c>
      <c r="E517" s="68">
        <f>BonusDep!C55*BonusDep!D55</f>
        <v>0</v>
      </c>
      <c r="F517" s="77"/>
      <c r="G517" s="229">
        <f t="shared" si="410"/>
        <v>0</v>
      </c>
      <c r="H517" s="229">
        <f t="shared" si="410"/>
        <v>0</v>
      </c>
      <c r="I517" s="229">
        <f t="shared" si="410"/>
        <v>0</v>
      </c>
      <c r="J517" s="229">
        <f t="shared" si="410"/>
        <v>0</v>
      </c>
      <c r="K517" s="229">
        <f t="shared" si="410"/>
        <v>0</v>
      </c>
      <c r="L517" s="229">
        <f t="shared" si="410"/>
        <v>0</v>
      </c>
      <c r="M517" s="229">
        <f t="shared" si="410"/>
        <v>0</v>
      </c>
      <c r="N517" s="229">
        <f t="shared" si="410"/>
        <v>0</v>
      </c>
      <c r="O517" s="229">
        <f t="shared" si="410"/>
        <v>0</v>
      </c>
      <c r="P517" s="229">
        <f t="shared" si="410"/>
        <v>0</v>
      </c>
      <c r="Q517" s="229">
        <f t="shared" si="410"/>
        <v>0</v>
      </c>
      <c r="R517" s="229">
        <f t="shared" si="410"/>
        <v>0</v>
      </c>
      <c r="S517" s="229">
        <f t="shared" si="410"/>
        <v>0</v>
      </c>
      <c r="T517" s="229">
        <f t="shared" si="410"/>
        <v>0</v>
      </c>
      <c r="U517" s="229">
        <f t="shared" si="410"/>
        <v>0</v>
      </c>
      <c r="V517" s="229">
        <f t="shared" si="410"/>
        <v>0</v>
      </c>
      <c r="W517" s="229">
        <f t="shared" si="412"/>
        <v>0</v>
      </c>
      <c r="X517" s="229">
        <f t="shared" si="412"/>
        <v>0</v>
      </c>
      <c r="Y517" s="229">
        <f t="shared" si="412"/>
        <v>0</v>
      </c>
      <c r="Z517" s="229">
        <f t="shared" si="412"/>
        <v>0</v>
      </c>
      <c r="AA517" s="229">
        <f t="shared" si="412"/>
        <v>0</v>
      </c>
      <c r="AB517" s="229">
        <f t="shared" si="412"/>
        <v>0</v>
      </c>
      <c r="AC517" s="229">
        <f t="shared" si="412"/>
        <v>0</v>
      </c>
      <c r="AD517" s="229">
        <f t="shared" si="412"/>
        <v>0</v>
      </c>
      <c r="AE517" s="229">
        <f t="shared" si="412"/>
        <v>0</v>
      </c>
      <c r="AF517" s="229">
        <f t="shared" si="412"/>
        <v>0</v>
      </c>
      <c r="AG517" s="229">
        <f t="shared" si="412"/>
        <v>0</v>
      </c>
      <c r="AH517" s="229">
        <f t="shared" si="412"/>
        <v>0</v>
      </c>
      <c r="AI517" s="229">
        <f t="shared" si="412"/>
        <v>0</v>
      </c>
      <c r="AJ517" s="229">
        <f t="shared" si="412"/>
        <v>0</v>
      </c>
      <c r="AK517" s="229">
        <f t="shared" si="412"/>
        <v>0</v>
      </c>
      <c r="AL517" s="229">
        <f t="shared" si="412"/>
        <v>0</v>
      </c>
      <c r="AM517" s="229">
        <f t="shared" si="414"/>
        <v>0</v>
      </c>
      <c r="AN517" s="229">
        <f t="shared" si="414"/>
        <v>0</v>
      </c>
      <c r="AO517" s="229">
        <f t="shared" si="414"/>
        <v>0</v>
      </c>
      <c r="AP517" s="229">
        <f t="shared" si="414"/>
        <v>0</v>
      </c>
      <c r="AQ517" s="229">
        <f t="shared" si="414"/>
        <v>0</v>
      </c>
      <c r="AR517" s="229">
        <f t="shared" si="414"/>
        <v>0</v>
      </c>
      <c r="AS517" s="229">
        <f t="shared" si="414"/>
        <v>0</v>
      </c>
      <c r="AT517" s="229">
        <f t="shared" si="414"/>
        <v>0</v>
      </c>
      <c r="AU517" s="229">
        <f t="shared" si="414"/>
        <v>0</v>
      </c>
      <c r="AV517" s="229">
        <f t="shared" si="414"/>
        <v>0</v>
      </c>
      <c r="AW517" s="229">
        <f t="shared" si="414"/>
        <v>0</v>
      </c>
      <c r="AX517" s="229">
        <f t="shared" si="414"/>
        <v>0</v>
      </c>
      <c r="AY517" s="229">
        <f t="shared" si="414"/>
        <v>0</v>
      </c>
      <c r="AZ517" s="229">
        <f t="shared" si="414"/>
        <v>0</v>
      </c>
      <c r="BA517" s="229">
        <f t="shared" si="414"/>
        <v>0</v>
      </c>
      <c r="BB517" s="229">
        <f t="shared" si="414"/>
        <v>0</v>
      </c>
      <c r="BC517" s="229">
        <f t="shared" si="414"/>
        <v>0</v>
      </c>
      <c r="BD517" s="229">
        <f t="shared" si="414"/>
        <v>0</v>
      </c>
      <c r="BE517" s="229">
        <f t="shared" si="414"/>
        <v>0</v>
      </c>
      <c r="BF517" s="229">
        <f t="shared" si="414"/>
        <v>0</v>
      </c>
      <c r="BG517" s="229">
        <f t="shared" si="414"/>
        <v>0</v>
      </c>
      <c r="BH517" s="229">
        <f t="shared" si="414"/>
        <v>0</v>
      </c>
      <c r="BI517" s="229">
        <f t="shared" si="414"/>
        <v>0</v>
      </c>
      <c r="BJ517" s="229">
        <f t="shared" si="414"/>
        <v>0</v>
      </c>
      <c r="BK517" s="229">
        <f t="shared" si="414"/>
        <v>0</v>
      </c>
      <c r="BL517" s="229">
        <f t="shared" si="414"/>
        <v>0</v>
      </c>
      <c r="BM517" s="229">
        <f t="shared" si="414"/>
        <v>0</v>
      </c>
      <c r="BN517" s="229">
        <f t="shared" si="414"/>
        <v>0</v>
      </c>
      <c r="BO517" s="229">
        <f t="shared" si="409"/>
        <v>0</v>
      </c>
      <c r="BP517" s="229">
        <f t="shared" si="409"/>
        <v>0</v>
      </c>
      <c r="BQ517" s="229">
        <f t="shared" si="409"/>
        <v>0</v>
      </c>
      <c r="BR517" s="229">
        <f t="shared" si="409"/>
        <v>0</v>
      </c>
      <c r="BS517" s="229">
        <f t="shared" si="409"/>
        <v>0</v>
      </c>
      <c r="BT517" s="229">
        <f t="shared" si="409"/>
        <v>0</v>
      </c>
      <c r="BU517" s="229">
        <f t="shared" si="409"/>
        <v>0</v>
      </c>
      <c r="BV517" s="229">
        <f t="shared" si="409"/>
        <v>0</v>
      </c>
      <c r="BW517" s="229">
        <f t="shared" si="409"/>
        <v>0</v>
      </c>
      <c r="BX517" s="229">
        <f t="shared" si="409"/>
        <v>0</v>
      </c>
      <c r="BY517" s="229">
        <f t="shared" si="409"/>
        <v>0</v>
      </c>
      <c r="BZ517" s="229">
        <f t="shared" si="409"/>
        <v>0</v>
      </c>
    </row>
    <row r="518" spans="1:78" x14ac:dyDescent="0.2">
      <c r="A518" s="7" t="str">
        <f t="shared" si="406"/>
        <v>Roll-in 9</v>
      </c>
      <c r="B518" s="7">
        <f t="shared" si="389"/>
        <v>2023</v>
      </c>
      <c r="C518" s="7">
        <f t="shared" si="394"/>
        <v>51</v>
      </c>
      <c r="D518" s="165">
        <f t="shared" si="407"/>
        <v>45016</v>
      </c>
      <c r="E518" s="68">
        <f>BonusDep!C56*BonusDep!D56</f>
        <v>0</v>
      </c>
      <c r="F518" s="77"/>
      <c r="G518" s="229">
        <f t="shared" si="410"/>
        <v>0</v>
      </c>
      <c r="H518" s="229">
        <f t="shared" si="410"/>
        <v>0</v>
      </c>
      <c r="I518" s="229">
        <f t="shared" si="410"/>
        <v>0</v>
      </c>
      <c r="J518" s="229">
        <f t="shared" si="410"/>
        <v>0</v>
      </c>
      <c r="K518" s="229">
        <f t="shared" si="410"/>
        <v>0</v>
      </c>
      <c r="L518" s="229">
        <f t="shared" si="410"/>
        <v>0</v>
      </c>
      <c r="M518" s="229">
        <f t="shared" si="410"/>
        <v>0</v>
      </c>
      <c r="N518" s="229">
        <f t="shared" si="410"/>
        <v>0</v>
      </c>
      <c r="O518" s="229">
        <f t="shared" si="410"/>
        <v>0</v>
      </c>
      <c r="P518" s="229">
        <f t="shared" si="410"/>
        <v>0</v>
      </c>
      <c r="Q518" s="229">
        <f t="shared" si="410"/>
        <v>0</v>
      </c>
      <c r="R518" s="229">
        <f t="shared" si="410"/>
        <v>0</v>
      </c>
      <c r="S518" s="229">
        <f t="shared" si="410"/>
        <v>0</v>
      </c>
      <c r="T518" s="229">
        <f t="shared" si="410"/>
        <v>0</v>
      </c>
      <c r="U518" s="229">
        <f t="shared" si="410"/>
        <v>0</v>
      </c>
      <c r="V518" s="229">
        <f t="shared" si="410"/>
        <v>0</v>
      </c>
      <c r="W518" s="229">
        <f t="shared" si="412"/>
        <v>0</v>
      </c>
      <c r="X518" s="229">
        <f t="shared" si="412"/>
        <v>0</v>
      </c>
      <c r="Y518" s="229">
        <f t="shared" si="412"/>
        <v>0</v>
      </c>
      <c r="Z518" s="229">
        <f t="shared" si="412"/>
        <v>0</v>
      </c>
      <c r="AA518" s="229">
        <f t="shared" si="412"/>
        <v>0</v>
      </c>
      <c r="AB518" s="229">
        <f t="shared" si="412"/>
        <v>0</v>
      </c>
      <c r="AC518" s="229">
        <f t="shared" si="412"/>
        <v>0</v>
      </c>
      <c r="AD518" s="229">
        <f t="shared" si="412"/>
        <v>0</v>
      </c>
      <c r="AE518" s="229">
        <f t="shared" si="412"/>
        <v>0</v>
      </c>
      <c r="AF518" s="229">
        <f t="shared" si="412"/>
        <v>0</v>
      </c>
      <c r="AG518" s="229">
        <f t="shared" si="412"/>
        <v>0</v>
      </c>
      <c r="AH518" s="229">
        <f t="shared" si="412"/>
        <v>0</v>
      </c>
      <c r="AI518" s="229">
        <f t="shared" si="412"/>
        <v>0</v>
      </c>
      <c r="AJ518" s="229">
        <f t="shared" si="412"/>
        <v>0</v>
      </c>
      <c r="AK518" s="229">
        <f t="shared" si="412"/>
        <v>0</v>
      </c>
      <c r="AL518" s="229">
        <f t="shared" si="412"/>
        <v>0</v>
      </c>
      <c r="AM518" s="229">
        <f t="shared" si="414"/>
        <v>0</v>
      </c>
      <c r="AN518" s="229">
        <f t="shared" si="414"/>
        <v>0</v>
      </c>
      <c r="AO518" s="229">
        <f t="shared" si="414"/>
        <v>0</v>
      </c>
      <c r="AP518" s="229">
        <f t="shared" si="414"/>
        <v>0</v>
      </c>
      <c r="AQ518" s="229">
        <f t="shared" si="414"/>
        <v>0</v>
      </c>
      <c r="AR518" s="229">
        <f t="shared" si="414"/>
        <v>0</v>
      </c>
      <c r="AS518" s="229">
        <f t="shared" si="414"/>
        <v>0</v>
      </c>
      <c r="AT518" s="229">
        <f t="shared" si="414"/>
        <v>0</v>
      </c>
      <c r="AU518" s="229">
        <f t="shared" si="414"/>
        <v>0</v>
      </c>
      <c r="AV518" s="229">
        <f t="shared" si="414"/>
        <v>0</v>
      </c>
      <c r="AW518" s="229">
        <f t="shared" si="414"/>
        <v>0</v>
      </c>
      <c r="AX518" s="229">
        <f t="shared" si="414"/>
        <v>0</v>
      </c>
      <c r="AY518" s="229">
        <f t="shared" si="414"/>
        <v>0</v>
      </c>
      <c r="AZ518" s="229">
        <f t="shared" si="414"/>
        <v>0</v>
      </c>
      <c r="BA518" s="229">
        <f t="shared" si="414"/>
        <v>0</v>
      </c>
      <c r="BB518" s="229">
        <f t="shared" si="414"/>
        <v>0</v>
      </c>
      <c r="BC518" s="229">
        <f t="shared" si="414"/>
        <v>0</v>
      </c>
      <c r="BD518" s="229">
        <f t="shared" si="414"/>
        <v>0</v>
      </c>
      <c r="BE518" s="229">
        <f t="shared" si="414"/>
        <v>0</v>
      </c>
      <c r="BF518" s="229">
        <f t="shared" si="414"/>
        <v>0</v>
      </c>
      <c r="BG518" s="229">
        <f t="shared" si="414"/>
        <v>0</v>
      </c>
      <c r="BH518" s="229">
        <f t="shared" si="414"/>
        <v>0</v>
      </c>
      <c r="BI518" s="229">
        <f t="shared" si="414"/>
        <v>0</v>
      </c>
      <c r="BJ518" s="229">
        <f t="shared" si="414"/>
        <v>0</v>
      </c>
      <c r="BK518" s="229">
        <f t="shared" si="414"/>
        <v>0</v>
      </c>
      <c r="BL518" s="229">
        <f t="shared" si="414"/>
        <v>0</v>
      </c>
      <c r="BM518" s="229">
        <f t="shared" si="414"/>
        <v>0</v>
      </c>
      <c r="BN518" s="229">
        <f t="shared" si="414"/>
        <v>0</v>
      </c>
      <c r="BO518" s="229">
        <f t="shared" si="409"/>
        <v>0</v>
      </c>
      <c r="BP518" s="229">
        <f t="shared" si="409"/>
        <v>0</v>
      </c>
      <c r="BQ518" s="229">
        <f t="shared" si="409"/>
        <v>0</v>
      </c>
      <c r="BR518" s="229">
        <f t="shared" si="409"/>
        <v>0</v>
      </c>
      <c r="BS518" s="229">
        <f t="shared" si="409"/>
        <v>0</v>
      </c>
      <c r="BT518" s="229">
        <f t="shared" si="409"/>
        <v>0</v>
      </c>
      <c r="BU518" s="229">
        <f t="shared" si="409"/>
        <v>0</v>
      </c>
      <c r="BV518" s="229">
        <f t="shared" si="409"/>
        <v>0</v>
      </c>
      <c r="BW518" s="229">
        <f t="shared" si="409"/>
        <v>0</v>
      </c>
      <c r="BX518" s="229">
        <f t="shared" si="409"/>
        <v>0</v>
      </c>
      <c r="BY518" s="229">
        <f t="shared" si="409"/>
        <v>0</v>
      </c>
      <c r="BZ518" s="229">
        <f t="shared" si="409"/>
        <v>0</v>
      </c>
    </row>
    <row r="519" spans="1:78" x14ac:dyDescent="0.2">
      <c r="A519" s="7" t="str">
        <f t="shared" si="406"/>
        <v>Roll-in 9</v>
      </c>
      <c r="B519" s="7">
        <f t="shared" si="389"/>
        <v>2023</v>
      </c>
      <c r="C519" s="7">
        <f t="shared" si="394"/>
        <v>52</v>
      </c>
      <c r="D519" s="165">
        <f t="shared" si="407"/>
        <v>45046</v>
      </c>
      <c r="E519" s="68">
        <f>BonusDep!C57*BonusDep!D57</f>
        <v>0</v>
      </c>
      <c r="F519" s="77"/>
      <c r="G519" s="229">
        <f t="shared" si="410"/>
        <v>0</v>
      </c>
      <c r="H519" s="229">
        <f t="shared" si="410"/>
        <v>0</v>
      </c>
      <c r="I519" s="229">
        <f t="shared" si="410"/>
        <v>0</v>
      </c>
      <c r="J519" s="229">
        <f t="shared" si="410"/>
        <v>0</v>
      </c>
      <c r="K519" s="229">
        <f t="shared" si="410"/>
        <v>0</v>
      </c>
      <c r="L519" s="229">
        <f t="shared" si="410"/>
        <v>0</v>
      </c>
      <c r="M519" s="229">
        <f t="shared" si="410"/>
        <v>0</v>
      </c>
      <c r="N519" s="229">
        <f t="shared" si="410"/>
        <v>0</v>
      </c>
      <c r="O519" s="229">
        <f t="shared" si="410"/>
        <v>0</v>
      </c>
      <c r="P519" s="229">
        <f t="shared" si="410"/>
        <v>0</v>
      </c>
      <c r="Q519" s="229">
        <f t="shared" si="410"/>
        <v>0</v>
      </c>
      <c r="R519" s="229">
        <f t="shared" si="410"/>
        <v>0</v>
      </c>
      <c r="S519" s="229">
        <f t="shared" si="410"/>
        <v>0</v>
      </c>
      <c r="T519" s="229">
        <f t="shared" si="410"/>
        <v>0</v>
      </c>
      <c r="U519" s="229">
        <f t="shared" si="410"/>
        <v>0</v>
      </c>
      <c r="V519" s="229">
        <f t="shared" si="410"/>
        <v>0</v>
      </c>
      <c r="W519" s="229">
        <f t="shared" si="412"/>
        <v>0</v>
      </c>
      <c r="X519" s="229">
        <f t="shared" si="412"/>
        <v>0</v>
      </c>
      <c r="Y519" s="229">
        <f t="shared" si="412"/>
        <v>0</v>
      </c>
      <c r="Z519" s="229">
        <f t="shared" si="412"/>
        <v>0</v>
      </c>
      <c r="AA519" s="229">
        <f t="shared" si="412"/>
        <v>0</v>
      </c>
      <c r="AB519" s="229">
        <f t="shared" si="412"/>
        <v>0</v>
      </c>
      <c r="AC519" s="229">
        <f t="shared" si="412"/>
        <v>0</v>
      </c>
      <c r="AD519" s="229">
        <f t="shared" si="412"/>
        <v>0</v>
      </c>
      <c r="AE519" s="229">
        <f t="shared" si="412"/>
        <v>0</v>
      </c>
      <c r="AF519" s="229">
        <f t="shared" si="412"/>
        <v>0</v>
      </c>
      <c r="AG519" s="229">
        <f t="shared" si="412"/>
        <v>0</v>
      </c>
      <c r="AH519" s="229">
        <f t="shared" si="412"/>
        <v>0</v>
      </c>
      <c r="AI519" s="229">
        <f t="shared" si="412"/>
        <v>0</v>
      </c>
      <c r="AJ519" s="229">
        <f t="shared" si="412"/>
        <v>0</v>
      </c>
      <c r="AK519" s="229">
        <f t="shared" si="412"/>
        <v>0</v>
      </c>
      <c r="AL519" s="229">
        <f t="shared" si="412"/>
        <v>0</v>
      </c>
      <c r="AM519" s="229">
        <f t="shared" si="414"/>
        <v>0</v>
      </c>
      <c r="AN519" s="229">
        <f t="shared" si="414"/>
        <v>0</v>
      </c>
      <c r="AO519" s="229">
        <f t="shared" si="414"/>
        <v>0</v>
      </c>
      <c r="AP519" s="229">
        <f t="shared" si="414"/>
        <v>0</v>
      </c>
      <c r="AQ519" s="229">
        <f t="shared" si="414"/>
        <v>0</v>
      </c>
      <c r="AR519" s="229">
        <f t="shared" si="414"/>
        <v>0</v>
      </c>
      <c r="AS519" s="229">
        <f t="shared" si="414"/>
        <v>0</v>
      </c>
      <c r="AT519" s="229">
        <f t="shared" si="414"/>
        <v>0</v>
      </c>
      <c r="AU519" s="229">
        <f t="shared" si="414"/>
        <v>0</v>
      </c>
      <c r="AV519" s="229">
        <f t="shared" si="414"/>
        <v>0</v>
      </c>
      <c r="AW519" s="229">
        <f t="shared" si="414"/>
        <v>0</v>
      </c>
      <c r="AX519" s="229">
        <f t="shared" si="414"/>
        <v>0</v>
      </c>
      <c r="AY519" s="229">
        <f t="shared" si="414"/>
        <v>0</v>
      </c>
      <c r="AZ519" s="229">
        <f t="shared" si="414"/>
        <v>0</v>
      </c>
      <c r="BA519" s="229">
        <f t="shared" si="414"/>
        <v>0</v>
      </c>
      <c r="BB519" s="229">
        <f t="shared" si="414"/>
        <v>0</v>
      </c>
      <c r="BC519" s="229">
        <f t="shared" si="414"/>
        <v>0</v>
      </c>
      <c r="BD519" s="229">
        <f t="shared" si="414"/>
        <v>0</v>
      </c>
      <c r="BE519" s="229">
        <f t="shared" si="414"/>
        <v>0</v>
      </c>
      <c r="BF519" s="229">
        <f t="shared" si="414"/>
        <v>0</v>
      </c>
      <c r="BG519" s="229">
        <f t="shared" si="414"/>
        <v>0</v>
      </c>
      <c r="BH519" s="229">
        <f t="shared" si="414"/>
        <v>0</v>
      </c>
      <c r="BI519" s="229">
        <f t="shared" si="414"/>
        <v>0</v>
      </c>
      <c r="BJ519" s="229">
        <f t="shared" si="414"/>
        <v>0</v>
      </c>
      <c r="BK519" s="229">
        <f t="shared" si="414"/>
        <v>0</v>
      </c>
      <c r="BL519" s="229">
        <f t="shared" si="414"/>
        <v>0</v>
      </c>
      <c r="BM519" s="229">
        <f t="shared" si="414"/>
        <v>0</v>
      </c>
      <c r="BN519" s="229">
        <f t="shared" si="414"/>
        <v>0</v>
      </c>
      <c r="BO519" s="229">
        <f t="shared" si="409"/>
        <v>0</v>
      </c>
      <c r="BP519" s="229">
        <f t="shared" si="409"/>
        <v>0</v>
      </c>
      <c r="BQ519" s="229">
        <f t="shared" si="409"/>
        <v>0</v>
      </c>
      <c r="BR519" s="229">
        <f t="shared" si="409"/>
        <v>0</v>
      </c>
      <c r="BS519" s="229">
        <f t="shared" si="409"/>
        <v>0</v>
      </c>
      <c r="BT519" s="229">
        <f t="shared" si="409"/>
        <v>0</v>
      </c>
      <c r="BU519" s="229">
        <f t="shared" si="409"/>
        <v>0</v>
      </c>
      <c r="BV519" s="229">
        <f t="shared" si="409"/>
        <v>0</v>
      </c>
      <c r="BW519" s="229">
        <f t="shared" si="409"/>
        <v>0</v>
      </c>
      <c r="BX519" s="229">
        <f t="shared" si="409"/>
        <v>0</v>
      </c>
      <c r="BY519" s="229">
        <f t="shared" si="409"/>
        <v>0</v>
      </c>
      <c r="BZ519" s="229">
        <f t="shared" si="409"/>
        <v>0</v>
      </c>
    </row>
    <row r="520" spans="1:78" x14ac:dyDescent="0.2">
      <c r="A520" s="7" t="str">
        <f t="shared" si="406"/>
        <v>Roll-in 9</v>
      </c>
      <c r="B520" s="7">
        <f t="shared" si="389"/>
        <v>2023</v>
      </c>
      <c r="C520" s="7">
        <f t="shared" si="394"/>
        <v>53</v>
      </c>
      <c r="D520" s="165">
        <f t="shared" si="407"/>
        <v>45077</v>
      </c>
      <c r="E520" s="68">
        <f>BonusDep!C58*BonusDep!D58</f>
        <v>0</v>
      </c>
      <c r="F520" s="77"/>
      <c r="G520" s="229">
        <f t="shared" si="410"/>
        <v>0</v>
      </c>
      <c r="H520" s="229">
        <f t="shared" si="410"/>
        <v>0</v>
      </c>
      <c r="I520" s="229">
        <f t="shared" si="410"/>
        <v>0</v>
      </c>
      <c r="J520" s="229">
        <f t="shared" si="410"/>
        <v>0</v>
      </c>
      <c r="K520" s="229">
        <f t="shared" si="410"/>
        <v>0</v>
      </c>
      <c r="L520" s="229">
        <f t="shared" si="410"/>
        <v>0</v>
      </c>
      <c r="M520" s="229">
        <f t="shared" si="410"/>
        <v>0</v>
      </c>
      <c r="N520" s="229">
        <f t="shared" si="410"/>
        <v>0</v>
      </c>
      <c r="O520" s="229">
        <f t="shared" si="410"/>
        <v>0</v>
      </c>
      <c r="P520" s="229">
        <f t="shared" si="410"/>
        <v>0</v>
      </c>
      <c r="Q520" s="229">
        <f t="shared" si="410"/>
        <v>0</v>
      </c>
      <c r="R520" s="229">
        <f t="shared" si="410"/>
        <v>0</v>
      </c>
      <c r="S520" s="229">
        <f t="shared" si="410"/>
        <v>0</v>
      </c>
      <c r="T520" s="229">
        <f t="shared" si="410"/>
        <v>0</v>
      </c>
      <c r="U520" s="229">
        <f t="shared" si="410"/>
        <v>0</v>
      </c>
      <c r="V520" s="229">
        <f t="shared" ref="V520:BN526" si="415">IF(AND(V$7=$B520,V$9&gt;=$D520),$E520/(13-MONTH($D520)),0)</f>
        <v>0</v>
      </c>
      <c r="W520" s="229">
        <f t="shared" si="415"/>
        <v>0</v>
      </c>
      <c r="X520" s="229">
        <f t="shared" si="415"/>
        <v>0</v>
      </c>
      <c r="Y520" s="229">
        <f t="shared" si="415"/>
        <v>0</v>
      </c>
      <c r="Z520" s="229">
        <f t="shared" si="415"/>
        <v>0</v>
      </c>
      <c r="AA520" s="229">
        <f t="shared" si="415"/>
        <v>0</v>
      </c>
      <c r="AB520" s="229">
        <f t="shared" si="415"/>
        <v>0</v>
      </c>
      <c r="AC520" s="229">
        <f t="shared" si="415"/>
        <v>0</v>
      </c>
      <c r="AD520" s="229">
        <f t="shared" si="415"/>
        <v>0</v>
      </c>
      <c r="AE520" s="229">
        <f t="shared" si="415"/>
        <v>0</v>
      </c>
      <c r="AF520" s="229">
        <f t="shared" si="415"/>
        <v>0</v>
      </c>
      <c r="AG520" s="229">
        <f t="shared" si="415"/>
        <v>0</v>
      </c>
      <c r="AH520" s="229">
        <f t="shared" si="415"/>
        <v>0</v>
      </c>
      <c r="AI520" s="229">
        <f t="shared" si="415"/>
        <v>0</v>
      </c>
      <c r="AJ520" s="229">
        <f t="shared" si="415"/>
        <v>0</v>
      </c>
      <c r="AK520" s="229">
        <f t="shared" si="415"/>
        <v>0</v>
      </c>
      <c r="AL520" s="229">
        <f t="shared" si="415"/>
        <v>0</v>
      </c>
      <c r="AM520" s="229">
        <f t="shared" si="415"/>
        <v>0</v>
      </c>
      <c r="AN520" s="229">
        <f t="shared" si="415"/>
        <v>0</v>
      </c>
      <c r="AO520" s="229">
        <f t="shared" si="415"/>
        <v>0</v>
      </c>
      <c r="AP520" s="229">
        <f t="shared" si="415"/>
        <v>0</v>
      </c>
      <c r="AQ520" s="229">
        <f t="shared" si="415"/>
        <v>0</v>
      </c>
      <c r="AR520" s="229">
        <f t="shared" si="415"/>
        <v>0</v>
      </c>
      <c r="AS520" s="229">
        <f t="shared" si="415"/>
        <v>0</v>
      </c>
      <c r="AT520" s="229">
        <f t="shared" si="414"/>
        <v>0</v>
      </c>
      <c r="AU520" s="229">
        <f t="shared" si="414"/>
        <v>0</v>
      </c>
      <c r="AV520" s="229">
        <f t="shared" si="414"/>
        <v>0</v>
      </c>
      <c r="AW520" s="229">
        <f t="shared" si="414"/>
        <v>0</v>
      </c>
      <c r="AX520" s="229">
        <f t="shared" si="414"/>
        <v>0</v>
      </c>
      <c r="AY520" s="229">
        <f t="shared" si="414"/>
        <v>0</v>
      </c>
      <c r="AZ520" s="229">
        <f t="shared" si="414"/>
        <v>0</v>
      </c>
      <c r="BA520" s="229">
        <f t="shared" si="414"/>
        <v>0</v>
      </c>
      <c r="BB520" s="229">
        <f t="shared" si="414"/>
        <v>0</v>
      </c>
      <c r="BC520" s="229">
        <f t="shared" si="414"/>
        <v>0</v>
      </c>
      <c r="BD520" s="229">
        <f t="shared" si="414"/>
        <v>0</v>
      </c>
      <c r="BE520" s="229">
        <f t="shared" si="414"/>
        <v>0</v>
      </c>
      <c r="BF520" s="229">
        <f t="shared" si="414"/>
        <v>0</v>
      </c>
      <c r="BG520" s="229">
        <f t="shared" si="414"/>
        <v>0</v>
      </c>
      <c r="BH520" s="229">
        <f t="shared" si="414"/>
        <v>0</v>
      </c>
      <c r="BI520" s="229">
        <f t="shared" si="414"/>
        <v>0</v>
      </c>
      <c r="BJ520" s="229">
        <f t="shared" si="414"/>
        <v>0</v>
      </c>
      <c r="BK520" s="229">
        <f t="shared" si="414"/>
        <v>0</v>
      </c>
      <c r="BL520" s="229">
        <f t="shared" si="414"/>
        <v>0</v>
      </c>
      <c r="BM520" s="229">
        <f t="shared" si="414"/>
        <v>0</v>
      </c>
      <c r="BN520" s="229">
        <f t="shared" si="414"/>
        <v>0</v>
      </c>
      <c r="BO520" s="229">
        <f t="shared" ref="BO520:BZ525" si="416">IF(AND(BO$7=$B520,BO$9&gt;=$D520),$E520/(13-MONTH($D520)),0)</f>
        <v>0</v>
      </c>
      <c r="BP520" s="229">
        <f t="shared" si="416"/>
        <v>0</v>
      </c>
      <c r="BQ520" s="229">
        <f t="shared" si="416"/>
        <v>0</v>
      </c>
      <c r="BR520" s="229">
        <f t="shared" si="416"/>
        <v>0</v>
      </c>
      <c r="BS520" s="229">
        <f t="shared" si="416"/>
        <v>0</v>
      </c>
      <c r="BT520" s="229">
        <f t="shared" si="416"/>
        <v>0</v>
      </c>
      <c r="BU520" s="229">
        <f t="shared" si="416"/>
        <v>0</v>
      </c>
      <c r="BV520" s="229">
        <f t="shared" si="416"/>
        <v>0</v>
      </c>
      <c r="BW520" s="229">
        <f t="shared" si="416"/>
        <v>0</v>
      </c>
      <c r="BX520" s="229">
        <f t="shared" si="416"/>
        <v>0</v>
      </c>
      <c r="BY520" s="229">
        <f t="shared" si="416"/>
        <v>0</v>
      </c>
      <c r="BZ520" s="229">
        <f t="shared" si="416"/>
        <v>0</v>
      </c>
    </row>
    <row r="521" spans="1:78" x14ac:dyDescent="0.2">
      <c r="A521" s="7" t="str">
        <f t="shared" si="406"/>
        <v>Roll-in 9</v>
      </c>
      <c r="B521" s="7">
        <f t="shared" si="389"/>
        <v>2023</v>
      </c>
      <c r="C521" s="7">
        <f t="shared" si="394"/>
        <v>54</v>
      </c>
      <c r="D521" s="165">
        <f t="shared" si="407"/>
        <v>45107</v>
      </c>
      <c r="E521" s="68">
        <f>BonusDep!C59*BonusDep!D59</f>
        <v>0</v>
      </c>
      <c r="F521" s="77"/>
      <c r="G521" s="229">
        <f t="shared" ref="G521:V536" si="417">IF(AND(G$7=$B521,G$9&gt;=$D521),$E521/(13-MONTH($D521)),0)</f>
        <v>0</v>
      </c>
      <c r="H521" s="229">
        <f t="shared" si="417"/>
        <v>0</v>
      </c>
      <c r="I521" s="229">
        <f t="shared" si="417"/>
        <v>0</v>
      </c>
      <c r="J521" s="229">
        <f t="shared" si="417"/>
        <v>0</v>
      </c>
      <c r="K521" s="229">
        <f t="shared" si="417"/>
        <v>0</v>
      </c>
      <c r="L521" s="229">
        <f t="shared" si="417"/>
        <v>0</v>
      </c>
      <c r="M521" s="229">
        <f t="shared" si="417"/>
        <v>0</v>
      </c>
      <c r="N521" s="229">
        <f t="shared" si="417"/>
        <v>0</v>
      </c>
      <c r="O521" s="229">
        <f t="shared" si="417"/>
        <v>0</v>
      </c>
      <c r="P521" s="229">
        <f t="shared" si="417"/>
        <v>0</v>
      </c>
      <c r="Q521" s="229">
        <f t="shared" si="417"/>
        <v>0</v>
      </c>
      <c r="R521" s="229">
        <f t="shared" si="417"/>
        <v>0</v>
      </c>
      <c r="S521" s="229">
        <f t="shared" si="417"/>
        <v>0</v>
      </c>
      <c r="T521" s="229">
        <f t="shared" si="417"/>
        <v>0</v>
      </c>
      <c r="U521" s="229">
        <f t="shared" si="417"/>
        <v>0</v>
      </c>
      <c r="V521" s="229">
        <f t="shared" si="417"/>
        <v>0</v>
      </c>
      <c r="W521" s="229">
        <f t="shared" si="415"/>
        <v>0</v>
      </c>
      <c r="X521" s="229">
        <f t="shared" si="415"/>
        <v>0</v>
      </c>
      <c r="Y521" s="229">
        <f t="shared" si="415"/>
        <v>0</v>
      </c>
      <c r="Z521" s="229">
        <f t="shared" si="415"/>
        <v>0</v>
      </c>
      <c r="AA521" s="229">
        <f t="shared" si="415"/>
        <v>0</v>
      </c>
      <c r="AB521" s="229">
        <f t="shared" si="415"/>
        <v>0</v>
      </c>
      <c r="AC521" s="229">
        <f t="shared" si="415"/>
        <v>0</v>
      </c>
      <c r="AD521" s="229">
        <f t="shared" si="415"/>
        <v>0</v>
      </c>
      <c r="AE521" s="229">
        <f t="shared" si="415"/>
        <v>0</v>
      </c>
      <c r="AF521" s="229">
        <f t="shared" si="415"/>
        <v>0</v>
      </c>
      <c r="AG521" s="229">
        <f t="shared" si="415"/>
        <v>0</v>
      </c>
      <c r="AH521" s="229">
        <f t="shared" si="415"/>
        <v>0</v>
      </c>
      <c r="AI521" s="229">
        <f t="shared" si="415"/>
        <v>0</v>
      </c>
      <c r="AJ521" s="229">
        <f t="shared" si="415"/>
        <v>0</v>
      </c>
      <c r="AK521" s="229">
        <f t="shared" si="415"/>
        <v>0</v>
      </c>
      <c r="AL521" s="229">
        <f t="shared" si="415"/>
        <v>0</v>
      </c>
      <c r="AM521" s="229">
        <f t="shared" si="415"/>
        <v>0</v>
      </c>
      <c r="AN521" s="229">
        <f t="shared" si="415"/>
        <v>0</v>
      </c>
      <c r="AO521" s="229">
        <f t="shared" si="415"/>
        <v>0</v>
      </c>
      <c r="AP521" s="229">
        <f t="shared" si="415"/>
        <v>0</v>
      </c>
      <c r="AQ521" s="229">
        <f t="shared" si="415"/>
        <v>0</v>
      </c>
      <c r="AR521" s="229">
        <f t="shared" si="415"/>
        <v>0</v>
      </c>
      <c r="AS521" s="229">
        <f t="shared" si="415"/>
        <v>0</v>
      </c>
      <c r="AT521" s="229">
        <f t="shared" si="415"/>
        <v>0</v>
      </c>
      <c r="AU521" s="229">
        <f t="shared" si="415"/>
        <v>0</v>
      </c>
      <c r="AV521" s="229">
        <f t="shared" si="415"/>
        <v>0</v>
      </c>
      <c r="AW521" s="229">
        <f t="shared" si="415"/>
        <v>0</v>
      </c>
      <c r="AX521" s="229">
        <f t="shared" si="415"/>
        <v>0</v>
      </c>
      <c r="AY521" s="229">
        <f t="shared" si="415"/>
        <v>0</v>
      </c>
      <c r="AZ521" s="229">
        <f t="shared" si="415"/>
        <v>0</v>
      </c>
      <c r="BA521" s="229">
        <f t="shared" si="415"/>
        <v>0</v>
      </c>
      <c r="BB521" s="229">
        <f t="shared" si="415"/>
        <v>0</v>
      </c>
      <c r="BC521" s="229">
        <f t="shared" si="415"/>
        <v>0</v>
      </c>
      <c r="BD521" s="229">
        <f t="shared" si="415"/>
        <v>0</v>
      </c>
      <c r="BE521" s="229">
        <f t="shared" si="415"/>
        <v>0</v>
      </c>
      <c r="BF521" s="229">
        <f t="shared" si="415"/>
        <v>0</v>
      </c>
      <c r="BG521" s="229">
        <f t="shared" si="415"/>
        <v>0</v>
      </c>
      <c r="BH521" s="229">
        <f t="shared" si="415"/>
        <v>0</v>
      </c>
      <c r="BI521" s="229">
        <f t="shared" si="415"/>
        <v>0</v>
      </c>
      <c r="BJ521" s="229">
        <f t="shared" si="415"/>
        <v>0</v>
      </c>
      <c r="BK521" s="229">
        <f t="shared" si="415"/>
        <v>0</v>
      </c>
      <c r="BL521" s="229">
        <f t="shared" si="415"/>
        <v>0</v>
      </c>
      <c r="BM521" s="229">
        <f t="shared" si="415"/>
        <v>0</v>
      </c>
      <c r="BN521" s="229">
        <f t="shared" si="415"/>
        <v>0</v>
      </c>
      <c r="BO521" s="229">
        <f t="shared" si="416"/>
        <v>0</v>
      </c>
      <c r="BP521" s="229">
        <f t="shared" si="416"/>
        <v>0</v>
      </c>
      <c r="BQ521" s="229">
        <f t="shared" si="416"/>
        <v>0</v>
      </c>
      <c r="BR521" s="229">
        <f t="shared" si="416"/>
        <v>0</v>
      </c>
      <c r="BS521" s="229">
        <f t="shared" si="416"/>
        <v>0</v>
      </c>
      <c r="BT521" s="229">
        <f t="shared" si="416"/>
        <v>0</v>
      </c>
      <c r="BU521" s="229">
        <f t="shared" si="416"/>
        <v>0</v>
      </c>
      <c r="BV521" s="229">
        <f t="shared" si="416"/>
        <v>0</v>
      </c>
      <c r="BW521" s="229">
        <f t="shared" si="416"/>
        <v>0</v>
      </c>
      <c r="BX521" s="229">
        <f t="shared" si="416"/>
        <v>0</v>
      </c>
      <c r="BY521" s="229">
        <f t="shared" si="416"/>
        <v>0</v>
      </c>
      <c r="BZ521" s="229">
        <f t="shared" si="416"/>
        <v>0</v>
      </c>
    </row>
    <row r="522" spans="1:78" x14ac:dyDescent="0.2">
      <c r="A522" s="7" t="str">
        <f t="shared" si="406"/>
        <v>Roll-in 9</v>
      </c>
      <c r="B522" s="7">
        <f t="shared" si="389"/>
        <v>2023</v>
      </c>
      <c r="C522" s="7">
        <f t="shared" si="394"/>
        <v>55</v>
      </c>
      <c r="D522" s="165">
        <f t="shared" si="407"/>
        <v>45138</v>
      </c>
      <c r="E522" s="68">
        <f>BonusDep!C60*BonusDep!D60</f>
        <v>0</v>
      </c>
      <c r="F522" s="77"/>
      <c r="G522" s="229">
        <f t="shared" si="417"/>
        <v>0</v>
      </c>
      <c r="H522" s="229">
        <f t="shared" si="417"/>
        <v>0</v>
      </c>
      <c r="I522" s="229">
        <f t="shared" si="417"/>
        <v>0</v>
      </c>
      <c r="J522" s="229">
        <f t="shared" si="417"/>
        <v>0</v>
      </c>
      <c r="K522" s="229">
        <f t="shared" si="417"/>
        <v>0</v>
      </c>
      <c r="L522" s="229">
        <f t="shared" si="417"/>
        <v>0</v>
      </c>
      <c r="M522" s="229">
        <f t="shared" si="417"/>
        <v>0</v>
      </c>
      <c r="N522" s="229">
        <f t="shared" si="417"/>
        <v>0</v>
      </c>
      <c r="O522" s="229">
        <f t="shared" si="417"/>
        <v>0</v>
      </c>
      <c r="P522" s="229">
        <f t="shared" si="417"/>
        <v>0</v>
      </c>
      <c r="Q522" s="229">
        <f t="shared" si="417"/>
        <v>0</v>
      </c>
      <c r="R522" s="229">
        <f t="shared" si="417"/>
        <v>0</v>
      </c>
      <c r="S522" s="229">
        <f t="shared" si="417"/>
        <v>0</v>
      </c>
      <c r="T522" s="229">
        <f t="shared" si="417"/>
        <v>0</v>
      </c>
      <c r="U522" s="229">
        <f t="shared" si="417"/>
        <v>0</v>
      </c>
      <c r="V522" s="229">
        <f t="shared" si="417"/>
        <v>0</v>
      </c>
      <c r="W522" s="229">
        <f t="shared" si="415"/>
        <v>0</v>
      </c>
      <c r="X522" s="229">
        <f t="shared" si="415"/>
        <v>0</v>
      </c>
      <c r="Y522" s="229">
        <f t="shared" si="415"/>
        <v>0</v>
      </c>
      <c r="Z522" s="229">
        <f t="shared" si="415"/>
        <v>0</v>
      </c>
      <c r="AA522" s="229">
        <f t="shared" si="415"/>
        <v>0</v>
      </c>
      <c r="AB522" s="229">
        <f t="shared" si="415"/>
        <v>0</v>
      </c>
      <c r="AC522" s="229">
        <f t="shared" si="415"/>
        <v>0</v>
      </c>
      <c r="AD522" s="229">
        <f t="shared" si="415"/>
        <v>0</v>
      </c>
      <c r="AE522" s="229">
        <f t="shared" si="415"/>
        <v>0</v>
      </c>
      <c r="AF522" s="229">
        <f t="shared" si="415"/>
        <v>0</v>
      </c>
      <c r="AG522" s="229">
        <f t="shared" si="415"/>
        <v>0</v>
      </c>
      <c r="AH522" s="229">
        <f t="shared" si="415"/>
        <v>0</v>
      </c>
      <c r="AI522" s="229">
        <f t="shared" si="415"/>
        <v>0</v>
      </c>
      <c r="AJ522" s="229">
        <f t="shared" si="415"/>
        <v>0</v>
      </c>
      <c r="AK522" s="229">
        <f t="shared" si="415"/>
        <v>0</v>
      </c>
      <c r="AL522" s="229">
        <f t="shared" si="415"/>
        <v>0</v>
      </c>
      <c r="AM522" s="229">
        <f t="shared" si="415"/>
        <v>0</v>
      </c>
      <c r="AN522" s="229">
        <f t="shared" si="415"/>
        <v>0</v>
      </c>
      <c r="AO522" s="229">
        <f t="shared" si="415"/>
        <v>0</v>
      </c>
      <c r="AP522" s="229">
        <f t="shared" si="415"/>
        <v>0</v>
      </c>
      <c r="AQ522" s="229">
        <f t="shared" si="415"/>
        <v>0</v>
      </c>
      <c r="AR522" s="229">
        <f t="shared" si="415"/>
        <v>0</v>
      </c>
      <c r="AS522" s="229">
        <f t="shared" si="415"/>
        <v>0</v>
      </c>
      <c r="AT522" s="229">
        <f t="shared" si="415"/>
        <v>0</v>
      </c>
      <c r="AU522" s="229">
        <f t="shared" si="415"/>
        <v>0</v>
      </c>
      <c r="AV522" s="229">
        <f t="shared" si="415"/>
        <v>0</v>
      </c>
      <c r="AW522" s="229">
        <f t="shared" si="415"/>
        <v>0</v>
      </c>
      <c r="AX522" s="229">
        <f t="shared" si="415"/>
        <v>0</v>
      </c>
      <c r="AY522" s="229">
        <f t="shared" si="415"/>
        <v>0</v>
      </c>
      <c r="AZ522" s="229">
        <f t="shared" si="415"/>
        <v>0</v>
      </c>
      <c r="BA522" s="229">
        <f t="shared" si="415"/>
        <v>0</v>
      </c>
      <c r="BB522" s="229">
        <f t="shared" si="415"/>
        <v>0</v>
      </c>
      <c r="BC522" s="229">
        <f t="shared" si="415"/>
        <v>0</v>
      </c>
      <c r="BD522" s="229">
        <f t="shared" si="415"/>
        <v>0</v>
      </c>
      <c r="BE522" s="229">
        <f t="shared" si="415"/>
        <v>0</v>
      </c>
      <c r="BF522" s="229">
        <f t="shared" si="415"/>
        <v>0</v>
      </c>
      <c r="BG522" s="229">
        <f t="shared" si="415"/>
        <v>0</v>
      </c>
      <c r="BH522" s="229">
        <f t="shared" si="415"/>
        <v>0</v>
      </c>
      <c r="BI522" s="229">
        <f t="shared" si="415"/>
        <v>0</v>
      </c>
      <c r="BJ522" s="229">
        <f t="shared" si="415"/>
        <v>0</v>
      </c>
      <c r="BK522" s="229">
        <f t="shared" si="415"/>
        <v>0</v>
      </c>
      <c r="BL522" s="229">
        <f t="shared" si="415"/>
        <v>0</v>
      </c>
      <c r="BM522" s="229">
        <f t="shared" si="415"/>
        <v>0</v>
      </c>
      <c r="BN522" s="229">
        <f t="shared" si="415"/>
        <v>0</v>
      </c>
      <c r="BO522" s="229">
        <f t="shared" si="416"/>
        <v>0</v>
      </c>
      <c r="BP522" s="229">
        <f t="shared" si="416"/>
        <v>0</v>
      </c>
      <c r="BQ522" s="229">
        <f t="shared" si="416"/>
        <v>0</v>
      </c>
      <c r="BR522" s="229">
        <f t="shared" si="416"/>
        <v>0</v>
      </c>
      <c r="BS522" s="229">
        <f t="shared" si="416"/>
        <v>0</v>
      </c>
      <c r="BT522" s="229">
        <f t="shared" si="416"/>
        <v>0</v>
      </c>
      <c r="BU522" s="229">
        <f t="shared" si="416"/>
        <v>0</v>
      </c>
      <c r="BV522" s="229">
        <f t="shared" si="416"/>
        <v>0</v>
      </c>
      <c r="BW522" s="229">
        <f t="shared" si="416"/>
        <v>0</v>
      </c>
      <c r="BX522" s="229">
        <f t="shared" si="416"/>
        <v>0</v>
      </c>
      <c r="BY522" s="229">
        <f t="shared" si="416"/>
        <v>0</v>
      </c>
      <c r="BZ522" s="229">
        <f t="shared" si="416"/>
        <v>0</v>
      </c>
    </row>
    <row r="523" spans="1:78" x14ac:dyDescent="0.2">
      <c r="A523" s="7" t="str">
        <f t="shared" si="406"/>
        <v>Roll-in 9</v>
      </c>
      <c r="B523" s="7">
        <f t="shared" si="389"/>
        <v>2023</v>
      </c>
      <c r="C523" s="7">
        <f t="shared" si="394"/>
        <v>56</v>
      </c>
      <c r="D523" s="165">
        <f t="shared" si="407"/>
        <v>45169</v>
      </c>
      <c r="E523" s="68">
        <f>BonusDep!C61*BonusDep!D61</f>
        <v>0</v>
      </c>
      <c r="F523" s="77"/>
      <c r="G523" s="229">
        <f t="shared" si="417"/>
        <v>0</v>
      </c>
      <c r="H523" s="229">
        <f t="shared" si="417"/>
        <v>0</v>
      </c>
      <c r="I523" s="229">
        <f t="shared" si="417"/>
        <v>0</v>
      </c>
      <c r="J523" s="229">
        <f t="shared" si="417"/>
        <v>0</v>
      </c>
      <c r="K523" s="229">
        <f t="shared" si="417"/>
        <v>0</v>
      </c>
      <c r="L523" s="229">
        <f t="shared" si="417"/>
        <v>0</v>
      </c>
      <c r="M523" s="229">
        <f t="shared" si="417"/>
        <v>0</v>
      </c>
      <c r="N523" s="229">
        <f t="shared" si="417"/>
        <v>0</v>
      </c>
      <c r="O523" s="229">
        <f t="shared" si="417"/>
        <v>0</v>
      </c>
      <c r="P523" s="229">
        <f t="shared" si="417"/>
        <v>0</v>
      </c>
      <c r="Q523" s="229">
        <f t="shared" si="417"/>
        <v>0</v>
      </c>
      <c r="R523" s="229">
        <f t="shared" si="417"/>
        <v>0</v>
      </c>
      <c r="S523" s="229">
        <f t="shared" si="417"/>
        <v>0</v>
      </c>
      <c r="T523" s="229">
        <f t="shared" si="417"/>
        <v>0</v>
      </c>
      <c r="U523" s="229">
        <f t="shared" si="417"/>
        <v>0</v>
      </c>
      <c r="V523" s="229">
        <f t="shared" si="417"/>
        <v>0</v>
      </c>
      <c r="W523" s="229">
        <f t="shared" si="415"/>
        <v>0</v>
      </c>
      <c r="X523" s="229">
        <f t="shared" si="415"/>
        <v>0</v>
      </c>
      <c r="Y523" s="229">
        <f t="shared" si="415"/>
        <v>0</v>
      </c>
      <c r="Z523" s="229">
        <f t="shared" si="415"/>
        <v>0</v>
      </c>
      <c r="AA523" s="229">
        <f t="shared" si="415"/>
        <v>0</v>
      </c>
      <c r="AB523" s="229">
        <f t="shared" si="415"/>
        <v>0</v>
      </c>
      <c r="AC523" s="229">
        <f t="shared" si="415"/>
        <v>0</v>
      </c>
      <c r="AD523" s="229">
        <f t="shared" si="415"/>
        <v>0</v>
      </c>
      <c r="AE523" s="229">
        <f t="shared" si="415"/>
        <v>0</v>
      </c>
      <c r="AF523" s="229">
        <f t="shared" si="415"/>
        <v>0</v>
      </c>
      <c r="AG523" s="229">
        <f t="shared" si="415"/>
        <v>0</v>
      </c>
      <c r="AH523" s="229">
        <f t="shared" si="415"/>
        <v>0</v>
      </c>
      <c r="AI523" s="229">
        <f t="shared" si="415"/>
        <v>0</v>
      </c>
      <c r="AJ523" s="229">
        <f t="shared" si="415"/>
        <v>0</v>
      </c>
      <c r="AK523" s="229">
        <f t="shared" si="415"/>
        <v>0</v>
      </c>
      <c r="AL523" s="229">
        <f t="shared" si="415"/>
        <v>0</v>
      </c>
      <c r="AM523" s="229">
        <f t="shared" si="415"/>
        <v>0</v>
      </c>
      <c r="AN523" s="229">
        <f t="shared" si="415"/>
        <v>0</v>
      </c>
      <c r="AO523" s="229">
        <f t="shared" si="415"/>
        <v>0</v>
      </c>
      <c r="AP523" s="229">
        <f t="shared" si="415"/>
        <v>0</v>
      </c>
      <c r="AQ523" s="229">
        <f t="shared" si="415"/>
        <v>0</v>
      </c>
      <c r="AR523" s="229">
        <f t="shared" si="415"/>
        <v>0</v>
      </c>
      <c r="AS523" s="229">
        <f t="shared" si="415"/>
        <v>0</v>
      </c>
      <c r="AT523" s="229">
        <f t="shared" si="415"/>
        <v>0</v>
      </c>
      <c r="AU523" s="229">
        <f t="shared" si="415"/>
        <v>0</v>
      </c>
      <c r="AV523" s="229">
        <f t="shared" si="415"/>
        <v>0</v>
      </c>
      <c r="AW523" s="229">
        <f t="shared" si="415"/>
        <v>0</v>
      </c>
      <c r="AX523" s="229">
        <f t="shared" si="415"/>
        <v>0</v>
      </c>
      <c r="AY523" s="229">
        <f t="shared" si="415"/>
        <v>0</v>
      </c>
      <c r="AZ523" s="229">
        <f t="shared" si="415"/>
        <v>0</v>
      </c>
      <c r="BA523" s="229">
        <f t="shared" si="415"/>
        <v>0</v>
      </c>
      <c r="BB523" s="229">
        <f t="shared" si="415"/>
        <v>0</v>
      </c>
      <c r="BC523" s="229">
        <f t="shared" si="415"/>
        <v>0</v>
      </c>
      <c r="BD523" s="229">
        <f t="shared" si="415"/>
        <v>0</v>
      </c>
      <c r="BE523" s="229">
        <f t="shared" si="415"/>
        <v>0</v>
      </c>
      <c r="BF523" s="229">
        <f t="shared" si="415"/>
        <v>0</v>
      </c>
      <c r="BG523" s="229">
        <f t="shared" si="415"/>
        <v>0</v>
      </c>
      <c r="BH523" s="229">
        <f t="shared" si="415"/>
        <v>0</v>
      </c>
      <c r="BI523" s="229">
        <f t="shared" si="415"/>
        <v>0</v>
      </c>
      <c r="BJ523" s="229">
        <f t="shared" si="415"/>
        <v>0</v>
      </c>
      <c r="BK523" s="229">
        <f t="shared" si="415"/>
        <v>0</v>
      </c>
      <c r="BL523" s="229">
        <f t="shared" si="415"/>
        <v>0</v>
      </c>
      <c r="BM523" s="229">
        <f t="shared" si="415"/>
        <v>0</v>
      </c>
      <c r="BN523" s="229">
        <f t="shared" si="415"/>
        <v>0</v>
      </c>
      <c r="BO523" s="229">
        <f t="shared" si="416"/>
        <v>0</v>
      </c>
      <c r="BP523" s="229">
        <f t="shared" si="416"/>
        <v>0</v>
      </c>
      <c r="BQ523" s="229">
        <f t="shared" si="416"/>
        <v>0</v>
      </c>
      <c r="BR523" s="229">
        <f t="shared" si="416"/>
        <v>0</v>
      </c>
      <c r="BS523" s="229">
        <f t="shared" si="416"/>
        <v>0</v>
      </c>
      <c r="BT523" s="229">
        <f t="shared" si="416"/>
        <v>0</v>
      </c>
      <c r="BU523" s="229">
        <f t="shared" si="416"/>
        <v>0</v>
      </c>
      <c r="BV523" s="229">
        <f t="shared" si="416"/>
        <v>0</v>
      </c>
      <c r="BW523" s="229">
        <f t="shared" si="416"/>
        <v>0</v>
      </c>
      <c r="BX523" s="229">
        <f t="shared" si="416"/>
        <v>0</v>
      </c>
      <c r="BY523" s="229">
        <f t="shared" si="416"/>
        <v>0</v>
      </c>
      <c r="BZ523" s="229">
        <f t="shared" si="416"/>
        <v>0</v>
      </c>
    </row>
    <row r="524" spans="1:78" x14ac:dyDescent="0.2">
      <c r="A524" s="7" t="str">
        <f t="shared" si="406"/>
        <v>Roll-in 10</v>
      </c>
      <c r="B524" s="7">
        <f t="shared" si="389"/>
        <v>2023</v>
      </c>
      <c r="C524" s="7">
        <f t="shared" si="394"/>
        <v>57</v>
      </c>
      <c r="D524" s="165">
        <f t="shared" si="407"/>
        <v>45199</v>
      </c>
      <c r="E524" s="68">
        <f>BonusDep!C62*BonusDep!D62</f>
        <v>0</v>
      </c>
      <c r="F524" s="77"/>
      <c r="G524" s="229">
        <f t="shared" si="417"/>
        <v>0</v>
      </c>
      <c r="H524" s="229">
        <f t="shared" si="417"/>
        <v>0</v>
      </c>
      <c r="I524" s="229">
        <f t="shared" si="417"/>
        <v>0</v>
      </c>
      <c r="J524" s="229">
        <f t="shared" si="417"/>
        <v>0</v>
      </c>
      <c r="K524" s="229">
        <f t="shared" si="417"/>
        <v>0</v>
      </c>
      <c r="L524" s="229">
        <f t="shared" si="417"/>
        <v>0</v>
      </c>
      <c r="M524" s="229">
        <f t="shared" si="417"/>
        <v>0</v>
      </c>
      <c r="N524" s="229">
        <f t="shared" si="417"/>
        <v>0</v>
      </c>
      <c r="O524" s="229">
        <f t="shared" si="417"/>
        <v>0</v>
      </c>
      <c r="P524" s="229">
        <f t="shared" si="417"/>
        <v>0</v>
      </c>
      <c r="Q524" s="229">
        <f t="shared" si="417"/>
        <v>0</v>
      </c>
      <c r="R524" s="229">
        <f t="shared" si="417"/>
        <v>0</v>
      </c>
      <c r="S524" s="229">
        <f t="shared" si="417"/>
        <v>0</v>
      </c>
      <c r="T524" s="229">
        <f t="shared" si="417"/>
        <v>0</v>
      </c>
      <c r="U524" s="229">
        <f t="shared" si="417"/>
        <v>0</v>
      </c>
      <c r="V524" s="229">
        <f t="shared" si="417"/>
        <v>0</v>
      </c>
      <c r="W524" s="229">
        <f t="shared" si="415"/>
        <v>0</v>
      </c>
      <c r="X524" s="229">
        <f t="shared" si="415"/>
        <v>0</v>
      </c>
      <c r="Y524" s="229">
        <f t="shared" si="415"/>
        <v>0</v>
      </c>
      <c r="Z524" s="229">
        <f t="shared" si="415"/>
        <v>0</v>
      </c>
      <c r="AA524" s="229">
        <f t="shared" si="415"/>
        <v>0</v>
      </c>
      <c r="AB524" s="229">
        <f t="shared" si="415"/>
        <v>0</v>
      </c>
      <c r="AC524" s="229">
        <f t="shared" si="415"/>
        <v>0</v>
      </c>
      <c r="AD524" s="229">
        <f t="shared" si="415"/>
        <v>0</v>
      </c>
      <c r="AE524" s="229">
        <f t="shared" si="415"/>
        <v>0</v>
      </c>
      <c r="AF524" s="229">
        <f t="shared" si="415"/>
        <v>0</v>
      </c>
      <c r="AG524" s="229">
        <f t="shared" si="415"/>
        <v>0</v>
      </c>
      <c r="AH524" s="229">
        <f t="shared" si="415"/>
        <v>0</v>
      </c>
      <c r="AI524" s="229">
        <f t="shared" si="415"/>
        <v>0</v>
      </c>
      <c r="AJ524" s="229">
        <f t="shared" si="415"/>
        <v>0</v>
      </c>
      <c r="AK524" s="229">
        <f t="shared" si="415"/>
        <v>0</v>
      </c>
      <c r="AL524" s="229">
        <f t="shared" si="415"/>
        <v>0</v>
      </c>
      <c r="AM524" s="229">
        <f t="shared" si="415"/>
        <v>0</v>
      </c>
      <c r="AN524" s="229">
        <f t="shared" si="415"/>
        <v>0</v>
      </c>
      <c r="AO524" s="229">
        <f t="shared" si="415"/>
        <v>0</v>
      </c>
      <c r="AP524" s="229">
        <f t="shared" si="415"/>
        <v>0</v>
      </c>
      <c r="AQ524" s="229">
        <f t="shared" si="415"/>
        <v>0</v>
      </c>
      <c r="AR524" s="229">
        <f t="shared" si="415"/>
        <v>0</v>
      </c>
      <c r="AS524" s="229">
        <f t="shared" si="415"/>
        <v>0</v>
      </c>
      <c r="AT524" s="229">
        <f t="shared" si="415"/>
        <v>0</v>
      </c>
      <c r="AU524" s="229">
        <f t="shared" si="415"/>
        <v>0</v>
      </c>
      <c r="AV524" s="229">
        <f t="shared" si="415"/>
        <v>0</v>
      </c>
      <c r="AW524" s="229">
        <f t="shared" si="415"/>
        <v>0</v>
      </c>
      <c r="AX524" s="229">
        <f t="shared" si="415"/>
        <v>0</v>
      </c>
      <c r="AY524" s="229">
        <f t="shared" si="415"/>
        <v>0</v>
      </c>
      <c r="AZ524" s="229">
        <f t="shared" si="415"/>
        <v>0</v>
      </c>
      <c r="BA524" s="229">
        <f t="shared" si="415"/>
        <v>0</v>
      </c>
      <c r="BB524" s="229">
        <f t="shared" si="415"/>
        <v>0</v>
      </c>
      <c r="BC524" s="229">
        <f t="shared" si="415"/>
        <v>0</v>
      </c>
      <c r="BD524" s="229">
        <f t="shared" si="415"/>
        <v>0</v>
      </c>
      <c r="BE524" s="229">
        <f t="shared" si="415"/>
        <v>0</v>
      </c>
      <c r="BF524" s="229">
        <f t="shared" si="415"/>
        <v>0</v>
      </c>
      <c r="BG524" s="229">
        <f t="shared" si="415"/>
        <v>0</v>
      </c>
      <c r="BH524" s="229">
        <f t="shared" si="415"/>
        <v>0</v>
      </c>
      <c r="BI524" s="229">
        <f t="shared" si="415"/>
        <v>0</v>
      </c>
      <c r="BJ524" s="229">
        <f t="shared" si="415"/>
        <v>0</v>
      </c>
      <c r="BK524" s="229">
        <f t="shared" si="415"/>
        <v>0</v>
      </c>
      <c r="BL524" s="229">
        <f t="shared" si="415"/>
        <v>0</v>
      </c>
      <c r="BM524" s="229">
        <f t="shared" si="415"/>
        <v>0</v>
      </c>
      <c r="BN524" s="229">
        <f t="shared" si="415"/>
        <v>0</v>
      </c>
      <c r="BO524" s="229">
        <f t="shared" si="416"/>
        <v>0</v>
      </c>
      <c r="BP524" s="229">
        <f t="shared" si="416"/>
        <v>0</v>
      </c>
      <c r="BQ524" s="229">
        <f t="shared" si="416"/>
        <v>0</v>
      </c>
      <c r="BR524" s="229">
        <f t="shared" si="416"/>
        <v>0</v>
      </c>
      <c r="BS524" s="229">
        <f t="shared" si="416"/>
        <v>0</v>
      </c>
      <c r="BT524" s="229">
        <f t="shared" si="416"/>
        <v>0</v>
      </c>
      <c r="BU524" s="229">
        <f t="shared" si="416"/>
        <v>0</v>
      </c>
      <c r="BV524" s="229">
        <f t="shared" si="416"/>
        <v>0</v>
      </c>
      <c r="BW524" s="229">
        <f t="shared" si="416"/>
        <v>0</v>
      </c>
      <c r="BX524" s="229">
        <f t="shared" si="416"/>
        <v>0</v>
      </c>
      <c r="BY524" s="229">
        <f t="shared" si="416"/>
        <v>0</v>
      </c>
      <c r="BZ524" s="229">
        <f t="shared" si="416"/>
        <v>0</v>
      </c>
    </row>
    <row r="525" spans="1:78" x14ac:dyDescent="0.2">
      <c r="A525" s="7" t="str">
        <f t="shared" si="406"/>
        <v>Roll-in 10</v>
      </c>
      <c r="B525" s="7">
        <f t="shared" si="389"/>
        <v>2023</v>
      </c>
      <c r="C525" s="7">
        <f t="shared" si="394"/>
        <v>58</v>
      </c>
      <c r="D525" s="165">
        <f t="shared" si="407"/>
        <v>45230</v>
      </c>
      <c r="E525" s="68">
        <f>BonusDep!C63*BonusDep!D63</f>
        <v>0</v>
      </c>
      <c r="F525" s="77"/>
      <c r="G525" s="229">
        <f t="shared" si="417"/>
        <v>0</v>
      </c>
      <c r="H525" s="229">
        <f t="shared" si="417"/>
        <v>0</v>
      </c>
      <c r="I525" s="229">
        <f t="shared" si="417"/>
        <v>0</v>
      </c>
      <c r="J525" s="229">
        <f t="shared" si="417"/>
        <v>0</v>
      </c>
      <c r="K525" s="229">
        <f t="shared" si="417"/>
        <v>0</v>
      </c>
      <c r="L525" s="229">
        <f t="shared" si="417"/>
        <v>0</v>
      </c>
      <c r="M525" s="229">
        <f t="shared" si="417"/>
        <v>0</v>
      </c>
      <c r="N525" s="229">
        <f t="shared" si="417"/>
        <v>0</v>
      </c>
      <c r="O525" s="229">
        <f t="shared" si="417"/>
        <v>0</v>
      </c>
      <c r="P525" s="229">
        <f t="shared" si="417"/>
        <v>0</v>
      </c>
      <c r="Q525" s="229">
        <f t="shared" si="417"/>
        <v>0</v>
      </c>
      <c r="R525" s="229">
        <f t="shared" si="417"/>
        <v>0</v>
      </c>
      <c r="S525" s="229">
        <f t="shared" si="417"/>
        <v>0</v>
      </c>
      <c r="T525" s="229">
        <f t="shared" si="417"/>
        <v>0</v>
      </c>
      <c r="U525" s="229">
        <f t="shared" si="417"/>
        <v>0</v>
      </c>
      <c r="V525" s="229">
        <f t="shared" si="417"/>
        <v>0</v>
      </c>
      <c r="W525" s="229">
        <f t="shared" si="415"/>
        <v>0</v>
      </c>
      <c r="X525" s="229">
        <f t="shared" si="415"/>
        <v>0</v>
      </c>
      <c r="Y525" s="229">
        <f t="shared" si="415"/>
        <v>0</v>
      </c>
      <c r="Z525" s="229">
        <f t="shared" si="415"/>
        <v>0</v>
      </c>
      <c r="AA525" s="229">
        <f t="shared" si="415"/>
        <v>0</v>
      </c>
      <c r="AB525" s="229">
        <f t="shared" si="415"/>
        <v>0</v>
      </c>
      <c r="AC525" s="229">
        <f t="shared" si="415"/>
        <v>0</v>
      </c>
      <c r="AD525" s="229">
        <f t="shared" si="415"/>
        <v>0</v>
      </c>
      <c r="AE525" s="229">
        <f t="shared" si="415"/>
        <v>0</v>
      </c>
      <c r="AF525" s="229">
        <f t="shared" si="415"/>
        <v>0</v>
      </c>
      <c r="AG525" s="229">
        <f t="shared" si="415"/>
        <v>0</v>
      </c>
      <c r="AH525" s="229">
        <f t="shared" si="415"/>
        <v>0</v>
      </c>
      <c r="AI525" s="229">
        <f t="shared" si="415"/>
        <v>0</v>
      </c>
      <c r="AJ525" s="229">
        <f t="shared" si="415"/>
        <v>0</v>
      </c>
      <c r="AK525" s="229">
        <f t="shared" si="415"/>
        <v>0</v>
      </c>
      <c r="AL525" s="229">
        <f t="shared" si="415"/>
        <v>0</v>
      </c>
      <c r="AM525" s="229">
        <f t="shared" si="415"/>
        <v>0</v>
      </c>
      <c r="AN525" s="229">
        <f t="shared" si="415"/>
        <v>0</v>
      </c>
      <c r="AO525" s="229">
        <f t="shared" si="415"/>
        <v>0</v>
      </c>
      <c r="AP525" s="229">
        <f t="shared" si="415"/>
        <v>0</v>
      </c>
      <c r="AQ525" s="229">
        <f t="shared" si="415"/>
        <v>0</v>
      </c>
      <c r="AR525" s="229">
        <f t="shared" si="415"/>
        <v>0</v>
      </c>
      <c r="AS525" s="229">
        <f t="shared" si="415"/>
        <v>0</v>
      </c>
      <c r="AT525" s="229">
        <f t="shared" si="415"/>
        <v>0</v>
      </c>
      <c r="AU525" s="229">
        <f t="shared" si="415"/>
        <v>0</v>
      </c>
      <c r="AV525" s="229">
        <f t="shared" si="415"/>
        <v>0</v>
      </c>
      <c r="AW525" s="229">
        <f t="shared" si="415"/>
        <v>0</v>
      </c>
      <c r="AX525" s="229">
        <f t="shared" si="415"/>
        <v>0</v>
      </c>
      <c r="AY525" s="229">
        <f t="shared" si="415"/>
        <v>0</v>
      </c>
      <c r="AZ525" s="229">
        <f t="shared" si="415"/>
        <v>0</v>
      </c>
      <c r="BA525" s="229">
        <f t="shared" si="415"/>
        <v>0</v>
      </c>
      <c r="BB525" s="229">
        <f t="shared" si="415"/>
        <v>0</v>
      </c>
      <c r="BC525" s="229">
        <f t="shared" si="415"/>
        <v>0</v>
      </c>
      <c r="BD525" s="229">
        <f t="shared" si="415"/>
        <v>0</v>
      </c>
      <c r="BE525" s="229">
        <f t="shared" si="415"/>
        <v>0</v>
      </c>
      <c r="BF525" s="229">
        <f t="shared" si="415"/>
        <v>0</v>
      </c>
      <c r="BG525" s="229">
        <f t="shared" si="415"/>
        <v>0</v>
      </c>
      <c r="BH525" s="229">
        <f t="shared" si="415"/>
        <v>0</v>
      </c>
      <c r="BI525" s="229">
        <f t="shared" si="415"/>
        <v>0</v>
      </c>
      <c r="BJ525" s="229">
        <f t="shared" si="415"/>
        <v>0</v>
      </c>
      <c r="BK525" s="229">
        <f t="shared" si="415"/>
        <v>0</v>
      </c>
      <c r="BL525" s="229">
        <f t="shared" si="415"/>
        <v>0</v>
      </c>
      <c r="BM525" s="229">
        <f t="shared" si="415"/>
        <v>0</v>
      </c>
      <c r="BN525" s="229">
        <f t="shared" si="415"/>
        <v>0</v>
      </c>
      <c r="BO525" s="229">
        <f t="shared" si="416"/>
        <v>0</v>
      </c>
      <c r="BP525" s="229">
        <f t="shared" si="416"/>
        <v>0</v>
      </c>
      <c r="BQ525" s="229">
        <f t="shared" si="416"/>
        <v>0</v>
      </c>
      <c r="BR525" s="229">
        <f t="shared" si="416"/>
        <v>0</v>
      </c>
      <c r="BS525" s="229">
        <f t="shared" si="416"/>
        <v>0</v>
      </c>
      <c r="BT525" s="229">
        <f t="shared" si="416"/>
        <v>0</v>
      </c>
      <c r="BU525" s="229">
        <f t="shared" si="416"/>
        <v>0</v>
      </c>
      <c r="BV525" s="229">
        <f t="shared" si="416"/>
        <v>0</v>
      </c>
      <c r="BW525" s="229">
        <f t="shared" si="416"/>
        <v>0</v>
      </c>
      <c r="BX525" s="229">
        <f t="shared" si="416"/>
        <v>0</v>
      </c>
      <c r="BY525" s="229">
        <f t="shared" si="416"/>
        <v>0</v>
      </c>
      <c r="BZ525" s="229">
        <f t="shared" si="416"/>
        <v>0</v>
      </c>
    </row>
    <row r="526" spans="1:78" x14ac:dyDescent="0.2">
      <c r="A526" s="7" t="str">
        <f t="shared" si="406"/>
        <v>Roll-in 10</v>
      </c>
      <c r="B526" s="7">
        <f t="shared" si="389"/>
        <v>2023</v>
      </c>
      <c r="C526" s="7">
        <f t="shared" si="394"/>
        <v>59</v>
      </c>
      <c r="D526" s="165">
        <f t="shared" si="407"/>
        <v>45260</v>
      </c>
      <c r="E526" s="68">
        <f>BonusDep!C64*BonusDep!D64</f>
        <v>0</v>
      </c>
      <c r="F526" s="77"/>
      <c r="G526" s="229">
        <f t="shared" si="417"/>
        <v>0</v>
      </c>
      <c r="H526" s="229">
        <f t="shared" si="417"/>
        <v>0</v>
      </c>
      <c r="I526" s="229">
        <f t="shared" si="417"/>
        <v>0</v>
      </c>
      <c r="J526" s="229">
        <f t="shared" si="417"/>
        <v>0</v>
      </c>
      <c r="K526" s="229">
        <f t="shared" si="417"/>
        <v>0</v>
      </c>
      <c r="L526" s="229">
        <f t="shared" si="417"/>
        <v>0</v>
      </c>
      <c r="M526" s="229">
        <f t="shared" si="417"/>
        <v>0</v>
      </c>
      <c r="N526" s="229">
        <f t="shared" si="417"/>
        <v>0</v>
      </c>
      <c r="O526" s="229">
        <f t="shared" si="417"/>
        <v>0</v>
      </c>
      <c r="P526" s="229">
        <f t="shared" si="417"/>
        <v>0</v>
      </c>
      <c r="Q526" s="229">
        <f t="shared" si="417"/>
        <v>0</v>
      </c>
      <c r="R526" s="229">
        <f t="shared" si="417"/>
        <v>0</v>
      </c>
      <c r="S526" s="229">
        <f t="shared" si="417"/>
        <v>0</v>
      </c>
      <c r="T526" s="229">
        <f t="shared" si="417"/>
        <v>0</v>
      </c>
      <c r="U526" s="229">
        <f t="shared" si="417"/>
        <v>0</v>
      </c>
      <c r="V526" s="229">
        <f t="shared" si="417"/>
        <v>0</v>
      </c>
      <c r="W526" s="229">
        <f t="shared" si="415"/>
        <v>0</v>
      </c>
      <c r="X526" s="229">
        <f t="shared" si="415"/>
        <v>0</v>
      </c>
      <c r="Y526" s="229">
        <f t="shared" si="415"/>
        <v>0</v>
      </c>
      <c r="Z526" s="229">
        <f t="shared" si="415"/>
        <v>0</v>
      </c>
      <c r="AA526" s="229">
        <f t="shared" si="415"/>
        <v>0</v>
      </c>
      <c r="AB526" s="229">
        <f t="shared" si="415"/>
        <v>0</v>
      </c>
      <c r="AC526" s="229">
        <f t="shared" si="415"/>
        <v>0</v>
      </c>
      <c r="AD526" s="229">
        <f t="shared" si="415"/>
        <v>0</v>
      </c>
      <c r="AE526" s="229">
        <f t="shared" si="415"/>
        <v>0</v>
      </c>
      <c r="AF526" s="229">
        <f t="shared" si="415"/>
        <v>0</v>
      </c>
      <c r="AG526" s="229">
        <f t="shared" si="415"/>
        <v>0</v>
      </c>
      <c r="AH526" s="229">
        <f t="shared" ref="AH526:BZ539" si="418">IF(AND(AH$7=$B526,AH$9&gt;=$D526),$E526/(13-MONTH($D526)),0)</f>
        <v>0</v>
      </c>
      <c r="AI526" s="229">
        <f t="shared" si="418"/>
        <v>0</v>
      </c>
      <c r="AJ526" s="229">
        <f t="shared" si="418"/>
        <v>0</v>
      </c>
      <c r="AK526" s="229">
        <f t="shared" si="418"/>
        <v>0</v>
      </c>
      <c r="AL526" s="229">
        <f t="shared" si="418"/>
        <v>0</v>
      </c>
      <c r="AM526" s="229">
        <f t="shared" si="418"/>
        <v>0</v>
      </c>
      <c r="AN526" s="229">
        <f t="shared" si="418"/>
        <v>0</v>
      </c>
      <c r="AO526" s="229">
        <f t="shared" si="418"/>
        <v>0</v>
      </c>
      <c r="AP526" s="229">
        <f t="shared" si="418"/>
        <v>0</v>
      </c>
      <c r="AQ526" s="229">
        <f t="shared" si="418"/>
        <v>0</v>
      </c>
      <c r="AR526" s="229">
        <f t="shared" si="418"/>
        <v>0</v>
      </c>
      <c r="AS526" s="229">
        <f t="shared" si="418"/>
        <v>0</v>
      </c>
      <c r="AT526" s="229">
        <f t="shared" si="418"/>
        <v>0</v>
      </c>
      <c r="AU526" s="229">
        <f t="shared" si="418"/>
        <v>0</v>
      </c>
      <c r="AV526" s="229">
        <f t="shared" si="418"/>
        <v>0</v>
      </c>
      <c r="AW526" s="229">
        <f t="shared" si="418"/>
        <v>0</v>
      </c>
      <c r="AX526" s="229">
        <f t="shared" si="418"/>
        <v>0</v>
      </c>
      <c r="AY526" s="229">
        <f t="shared" si="418"/>
        <v>0</v>
      </c>
      <c r="AZ526" s="229">
        <f t="shared" si="418"/>
        <v>0</v>
      </c>
      <c r="BA526" s="229">
        <f t="shared" si="418"/>
        <v>0</v>
      </c>
      <c r="BB526" s="229">
        <f t="shared" si="418"/>
        <v>0</v>
      </c>
      <c r="BC526" s="229">
        <f t="shared" si="418"/>
        <v>0</v>
      </c>
      <c r="BD526" s="229">
        <f t="shared" si="418"/>
        <v>0</v>
      </c>
      <c r="BE526" s="229">
        <f t="shared" si="418"/>
        <v>0</v>
      </c>
      <c r="BF526" s="229">
        <f t="shared" si="418"/>
        <v>0</v>
      </c>
      <c r="BG526" s="229">
        <f t="shared" si="418"/>
        <v>0</v>
      </c>
      <c r="BH526" s="229">
        <f t="shared" si="418"/>
        <v>0</v>
      </c>
      <c r="BI526" s="229">
        <f t="shared" si="418"/>
        <v>0</v>
      </c>
      <c r="BJ526" s="229">
        <f t="shared" si="418"/>
        <v>0</v>
      </c>
      <c r="BK526" s="229">
        <f t="shared" si="418"/>
        <v>0</v>
      </c>
      <c r="BL526" s="229">
        <f t="shared" si="418"/>
        <v>0</v>
      </c>
      <c r="BM526" s="229">
        <f t="shared" si="418"/>
        <v>0</v>
      </c>
      <c r="BN526" s="229">
        <f t="shared" si="418"/>
        <v>0</v>
      </c>
      <c r="BO526" s="229">
        <f t="shared" si="418"/>
        <v>0</v>
      </c>
      <c r="BP526" s="229">
        <f t="shared" si="418"/>
        <v>0</v>
      </c>
      <c r="BQ526" s="229">
        <f t="shared" si="418"/>
        <v>0</v>
      </c>
      <c r="BR526" s="229">
        <f t="shared" si="418"/>
        <v>0</v>
      </c>
      <c r="BS526" s="229">
        <f t="shared" si="418"/>
        <v>0</v>
      </c>
      <c r="BT526" s="229">
        <f t="shared" si="418"/>
        <v>0</v>
      </c>
      <c r="BU526" s="229">
        <f t="shared" si="418"/>
        <v>0</v>
      </c>
      <c r="BV526" s="229">
        <f t="shared" si="418"/>
        <v>0</v>
      </c>
      <c r="BW526" s="229">
        <f t="shared" si="418"/>
        <v>0</v>
      </c>
      <c r="BX526" s="229">
        <f t="shared" si="418"/>
        <v>0</v>
      </c>
      <c r="BY526" s="229">
        <f t="shared" si="418"/>
        <v>0</v>
      </c>
      <c r="BZ526" s="229">
        <f t="shared" si="418"/>
        <v>0</v>
      </c>
    </row>
    <row r="527" spans="1:78" x14ac:dyDescent="0.2">
      <c r="A527" s="7" t="str">
        <f t="shared" si="406"/>
        <v>Roll-in 10</v>
      </c>
      <c r="B527" s="7">
        <f>YEAR(D527)</f>
        <v>2023</v>
      </c>
      <c r="C527" s="7">
        <f t="shared" si="394"/>
        <v>60</v>
      </c>
      <c r="D527" s="165">
        <f t="shared" si="407"/>
        <v>45291</v>
      </c>
      <c r="E527" s="68">
        <f>BonusDep!C65*BonusDep!D65</f>
        <v>0</v>
      </c>
      <c r="F527" s="77"/>
      <c r="G527" s="229">
        <f t="shared" si="417"/>
        <v>0</v>
      </c>
      <c r="H527" s="229">
        <f t="shared" si="417"/>
        <v>0</v>
      </c>
      <c r="I527" s="229">
        <f t="shared" si="417"/>
        <v>0</v>
      </c>
      <c r="J527" s="229">
        <f t="shared" si="417"/>
        <v>0</v>
      </c>
      <c r="K527" s="229">
        <f t="shared" si="417"/>
        <v>0</v>
      </c>
      <c r="L527" s="229">
        <f t="shared" si="417"/>
        <v>0</v>
      </c>
      <c r="M527" s="229">
        <f t="shared" si="417"/>
        <v>0</v>
      </c>
      <c r="N527" s="229">
        <f t="shared" si="417"/>
        <v>0</v>
      </c>
      <c r="O527" s="229">
        <f t="shared" si="417"/>
        <v>0</v>
      </c>
      <c r="P527" s="229">
        <f t="shared" si="417"/>
        <v>0</v>
      </c>
      <c r="Q527" s="229">
        <f t="shared" si="417"/>
        <v>0</v>
      </c>
      <c r="R527" s="229">
        <f t="shared" si="417"/>
        <v>0</v>
      </c>
      <c r="S527" s="229">
        <f t="shared" si="417"/>
        <v>0</v>
      </c>
      <c r="T527" s="229">
        <f t="shared" si="417"/>
        <v>0</v>
      </c>
      <c r="U527" s="229">
        <f t="shared" si="417"/>
        <v>0</v>
      </c>
      <c r="V527" s="229">
        <f t="shared" si="417"/>
        <v>0</v>
      </c>
      <c r="W527" s="229">
        <f t="shared" ref="W527:BN532" si="419">IF(AND(W$7=$B527,W$9&gt;=$D527),$E527/(13-MONTH($D527)),0)</f>
        <v>0</v>
      </c>
      <c r="X527" s="229">
        <f t="shared" si="419"/>
        <v>0</v>
      </c>
      <c r="Y527" s="229">
        <f t="shared" si="419"/>
        <v>0</v>
      </c>
      <c r="Z527" s="229">
        <f t="shared" si="419"/>
        <v>0</v>
      </c>
      <c r="AA527" s="229">
        <f t="shared" si="419"/>
        <v>0</v>
      </c>
      <c r="AB527" s="229">
        <f t="shared" si="419"/>
        <v>0</v>
      </c>
      <c r="AC527" s="229">
        <f t="shared" si="419"/>
        <v>0</v>
      </c>
      <c r="AD527" s="229">
        <f t="shared" si="419"/>
        <v>0</v>
      </c>
      <c r="AE527" s="229">
        <f t="shared" si="419"/>
        <v>0</v>
      </c>
      <c r="AF527" s="229">
        <f t="shared" si="419"/>
        <v>0</v>
      </c>
      <c r="AG527" s="229">
        <f t="shared" si="419"/>
        <v>0</v>
      </c>
      <c r="AH527" s="229">
        <f t="shared" si="419"/>
        <v>0</v>
      </c>
      <c r="AI527" s="229">
        <f t="shared" si="419"/>
        <v>0</v>
      </c>
      <c r="AJ527" s="229">
        <f t="shared" si="419"/>
        <v>0</v>
      </c>
      <c r="AK527" s="229">
        <f t="shared" si="419"/>
        <v>0</v>
      </c>
      <c r="AL527" s="229">
        <f t="shared" si="419"/>
        <v>0</v>
      </c>
      <c r="AM527" s="229">
        <f t="shared" si="419"/>
        <v>0</v>
      </c>
      <c r="AN527" s="229">
        <f t="shared" si="419"/>
        <v>0</v>
      </c>
      <c r="AO527" s="229">
        <f t="shared" si="419"/>
        <v>0</v>
      </c>
      <c r="AP527" s="229">
        <f t="shared" si="419"/>
        <v>0</v>
      </c>
      <c r="AQ527" s="229">
        <f t="shared" si="419"/>
        <v>0</v>
      </c>
      <c r="AR527" s="229">
        <f t="shared" si="419"/>
        <v>0</v>
      </c>
      <c r="AS527" s="229">
        <f t="shared" si="419"/>
        <v>0</v>
      </c>
      <c r="AT527" s="229">
        <f t="shared" si="419"/>
        <v>0</v>
      </c>
      <c r="AU527" s="229">
        <f t="shared" si="419"/>
        <v>0</v>
      </c>
      <c r="AV527" s="229">
        <f t="shared" si="419"/>
        <v>0</v>
      </c>
      <c r="AW527" s="229">
        <f t="shared" si="419"/>
        <v>0</v>
      </c>
      <c r="AX527" s="229">
        <f t="shared" si="419"/>
        <v>0</v>
      </c>
      <c r="AY527" s="229">
        <f t="shared" si="419"/>
        <v>0</v>
      </c>
      <c r="AZ527" s="229">
        <f t="shared" si="419"/>
        <v>0</v>
      </c>
      <c r="BA527" s="229">
        <f t="shared" si="419"/>
        <v>0</v>
      </c>
      <c r="BB527" s="229">
        <f t="shared" si="419"/>
        <v>0</v>
      </c>
      <c r="BC527" s="229">
        <f t="shared" si="419"/>
        <v>0</v>
      </c>
      <c r="BD527" s="229">
        <f t="shared" si="419"/>
        <v>0</v>
      </c>
      <c r="BE527" s="229">
        <f t="shared" si="419"/>
        <v>0</v>
      </c>
      <c r="BF527" s="229">
        <f t="shared" si="419"/>
        <v>0</v>
      </c>
      <c r="BG527" s="229">
        <f t="shared" si="419"/>
        <v>0</v>
      </c>
      <c r="BH527" s="229">
        <f t="shared" si="419"/>
        <v>0</v>
      </c>
      <c r="BI527" s="229">
        <f t="shared" si="419"/>
        <v>0</v>
      </c>
      <c r="BJ527" s="229">
        <f t="shared" si="419"/>
        <v>0</v>
      </c>
      <c r="BK527" s="229">
        <f t="shared" si="419"/>
        <v>0</v>
      </c>
      <c r="BL527" s="229">
        <f t="shared" si="419"/>
        <v>0</v>
      </c>
      <c r="BM527" s="229">
        <f t="shared" si="419"/>
        <v>0</v>
      </c>
      <c r="BN527" s="229">
        <f t="shared" si="419"/>
        <v>0</v>
      </c>
      <c r="BO527" s="229">
        <f t="shared" si="418"/>
        <v>0</v>
      </c>
      <c r="BP527" s="229">
        <f t="shared" si="418"/>
        <v>0</v>
      </c>
      <c r="BQ527" s="229">
        <f t="shared" si="418"/>
        <v>0</v>
      </c>
      <c r="BR527" s="229">
        <f t="shared" si="418"/>
        <v>0</v>
      </c>
      <c r="BS527" s="229">
        <f t="shared" si="418"/>
        <v>0</v>
      </c>
      <c r="BT527" s="229">
        <f t="shared" si="418"/>
        <v>0</v>
      </c>
      <c r="BU527" s="229">
        <f t="shared" si="418"/>
        <v>0</v>
      </c>
      <c r="BV527" s="229">
        <f t="shared" si="418"/>
        <v>0</v>
      </c>
      <c r="BW527" s="229">
        <f t="shared" si="418"/>
        <v>0</v>
      </c>
      <c r="BX527" s="229">
        <f t="shared" si="418"/>
        <v>0</v>
      </c>
      <c r="BY527" s="229">
        <f t="shared" si="418"/>
        <v>0</v>
      </c>
      <c r="BZ527" s="229">
        <f t="shared" si="418"/>
        <v>0</v>
      </c>
    </row>
    <row r="528" spans="1:78" x14ac:dyDescent="0.2">
      <c r="A528" s="7" t="str">
        <f t="shared" ref="A528:A539" si="420">A147</f>
        <v>Roll-in 10</v>
      </c>
      <c r="B528" s="7">
        <f t="shared" ref="B528:B539" si="421">YEAR(D528)</f>
        <v>2024</v>
      </c>
      <c r="C528" s="7">
        <f t="shared" si="394"/>
        <v>61</v>
      </c>
      <c r="D528" s="165">
        <f t="shared" ref="D528:D539" si="422">D147</f>
        <v>45322</v>
      </c>
      <c r="E528" s="68">
        <f>BonusDep!C66*BonusDep!D66</f>
        <v>0</v>
      </c>
      <c r="F528" s="77"/>
      <c r="G528" s="229">
        <f t="shared" si="417"/>
        <v>0</v>
      </c>
      <c r="H528" s="229">
        <f t="shared" si="417"/>
        <v>0</v>
      </c>
      <c r="I528" s="229">
        <f t="shared" si="417"/>
        <v>0</v>
      </c>
      <c r="J528" s="229">
        <f t="shared" si="417"/>
        <v>0</v>
      </c>
      <c r="K528" s="229">
        <f t="shared" si="417"/>
        <v>0</v>
      </c>
      <c r="L528" s="229">
        <f t="shared" si="417"/>
        <v>0</v>
      </c>
      <c r="M528" s="229">
        <f t="shared" si="417"/>
        <v>0</v>
      </c>
      <c r="N528" s="229">
        <f t="shared" si="417"/>
        <v>0</v>
      </c>
      <c r="O528" s="229">
        <f t="shared" si="417"/>
        <v>0</v>
      </c>
      <c r="P528" s="229">
        <f t="shared" si="417"/>
        <v>0</v>
      </c>
      <c r="Q528" s="229">
        <f t="shared" si="417"/>
        <v>0</v>
      </c>
      <c r="R528" s="229">
        <f t="shared" si="417"/>
        <v>0</v>
      </c>
      <c r="S528" s="229">
        <f t="shared" si="417"/>
        <v>0</v>
      </c>
      <c r="T528" s="229">
        <f t="shared" si="417"/>
        <v>0</v>
      </c>
      <c r="U528" s="229">
        <f t="shared" si="417"/>
        <v>0</v>
      </c>
      <c r="V528" s="229">
        <f t="shared" si="417"/>
        <v>0</v>
      </c>
      <c r="W528" s="229">
        <f t="shared" si="419"/>
        <v>0</v>
      </c>
      <c r="X528" s="229">
        <f t="shared" si="419"/>
        <v>0</v>
      </c>
      <c r="Y528" s="229">
        <f t="shared" si="419"/>
        <v>0</v>
      </c>
      <c r="Z528" s="229">
        <f t="shared" si="419"/>
        <v>0</v>
      </c>
      <c r="AA528" s="229">
        <f t="shared" si="419"/>
        <v>0</v>
      </c>
      <c r="AB528" s="229">
        <f t="shared" si="419"/>
        <v>0</v>
      </c>
      <c r="AC528" s="229">
        <f t="shared" si="419"/>
        <v>0</v>
      </c>
      <c r="AD528" s="229">
        <f t="shared" si="419"/>
        <v>0</v>
      </c>
      <c r="AE528" s="229">
        <f t="shared" si="419"/>
        <v>0</v>
      </c>
      <c r="AF528" s="229">
        <f t="shared" si="419"/>
        <v>0</v>
      </c>
      <c r="AG528" s="229">
        <f t="shared" si="419"/>
        <v>0</v>
      </c>
      <c r="AH528" s="229">
        <f t="shared" si="419"/>
        <v>0</v>
      </c>
      <c r="AI528" s="229">
        <f t="shared" si="419"/>
        <v>0</v>
      </c>
      <c r="AJ528" s="229">
        <f t="shared" si="419"/>
        <v>0</v>
      </c>
      <c r="AK528" s="229">
        <f t="shared" si="419"/>
        <v>0</v>
      </c>
      <c r="AL528" s="229">
        <f t="shared" si="419"/>
        <v>0</v>
      </c>
      <c r="AM528" s="229">
        <f t="shared" si="419"/>
        <v>0</v>
      </c>
      <c r="AN528" s="229">
        <f t="shared" si="419"/>
        <v>0</v>
      </c>
      <c r="AO528" s="229">
        <f t="shared" si="419"/>
        <v>0</v>
      </c>
      <c r="AP528" s="229">
        <f t="shared" si="419"/>
        <v>0</v>
      </c>
      <c r="AQ528" s="229">
        <f t="shared" si="419"/>
        <v>0</v>
      </c>
      <c r="AR528" s="229">
        <f t="shared" si="419"/>
        <v>0</v>
      </c>
      <c r="AS528" s="229">
        <f t="shared" si="419"/>
        <v>0</v>
      </c>
      <c r="AT528" s="229">
        <f t="shared" si="419"/>
        <v>0</v>
      </c>
      <c r="AU528" s="229">
        <f t="shared" si="419"/>
        <v>0</v>
      </c>
      <c r="AV528" s="229">
        <f t="shared" si="419"/>
        <v>0</v>
      </c>
      <c r="AW528" s="229">
        <f t="shared" si="419"/>
        <v>0</v>
      </c>
      <c r="AX528" s="229">
        <f t="shared" si="419"/>
        <v>0</v>
      </c>
      <c r="AY528" s="229">
        <f t="shared" si="419"/>
        <v>0</v>
      </c>
      <c r="AZ528" s="229">
        <f t="shared" si="419"/>
        <v>0</v>
      </c>
      <c r="BA528" s="229">
        <f t="shared" si="419"/>
        <v>0</v>
      </c>
      <c r="BB528" s="229">
        <f t="shared" si="419"/>
        <v>0</v>
      </c>
      <c r="BC528" s="229">
        <f t="shared" si="419"/>
        <v>0</v>
      </c>
      <c r="BD528" s="229">
        <f t="shared" si="419"/>
        <v>0</v>
      </c>
      <c r="BE528" s="229">
        <f t="shared" si="419"/>
        <v>0</v>
      </c>
      <c r="BF528" s="229">
        <f t="shared" si="419"/>
        <v>0</v>
      </c>
      <c r="BG528" s="229">
        <f t="shared" si="419"/>
        <v>0</v>
      </c>
      <c r="BH528" s="229">
        <f t="shared" si="419"/>
        <v>0</v>
      </c>
      <c r="BI528" s="229">
        <f t="shared" si="419"/>
        <v>0</v>
      </c>
      <c r="BJ528" s="229">
        <f t="shared" si="419"/>
        <v>0</v>
      </c>
      <c r="BK528" s="229">
        <f t="shared" si="419"/>
        <v>0</v>
      </c>
      <c r="BL528" s="229">
        <f t="shared" si="419"/>
        <v>0</v>
      </c>
      <c r="BM528" s="229">
        <f t="shared" si="419"/>
        <v>0</v>
      </c>
      <c r="BN528" s="229">
        <f t="shared" si="419"/>
        <v>0</v>
      </c>
      <c r="BO528" s="229">
        <f t="shared" si="418"/>
        <v>0</v>
      </c>
      <c r="BP528" s="229">
        <f t="shared" si="418"/>
        <v>0</v>
      </c>
      <c r="BQ528" s="229">
        <f t="shared" si="418"/>
        <v>0</v>
      </c>
      <c r="BR528" s="229">
        <f t="shared" si="418"/>
        <v>0</v>
      </c>
      <c r="BS528" s="229">
        <f t="shared" si="418"/>
        <v>0</v>
      </c>
      <c r="BT528" s="229">
        <f t="shared" si="418"/>
        <v>0</v>
      </c>
      <c r="BU528" s="229">
        <f t="shared" si="418"/>
        <v>0</v>
      </c>
      <c r="BV528" s="229">
        <f t="shared" si="418"/>
        <v>0</v>
      </c>
      <c r="BW528" s="229">
        <f t="shared" si="418"/>
        <v>0</v>
      </c>
      <c r="BX528" s="229">
        <f t="shared" si="418"/>
        <v>0</v>
      </c>
      <c r="BY528" s="229">
        <f t="shared" si="418"/>
        <v>0</v>
      </c>
      <c r="BZ528" s="229">
        <f t="shared" si="418"/>
        <v>0</v>
      </c>
    </row>
    <row r="529" spans="1:78" x14ac:dyDescent="0.2">
      <c r="A529" s="7" t="str">
        <f t="shared" si="420"/>
        <v>Roll-in 10</v>
      </c>
      <c r="B529" s="7">
        <f t="shared" si="421"/>
        <v>2024</v>
      </c>
      <c r="C529" s="7">
        <f t="shared" si="394"/>
        <v>62</v>
      </c>
      <c r="D529" s="165">
        <f t="shared" si="422"/>
        <v>45351</v>
      </c>
      <c r="E529" s="68">
        <f>BonusDep!C67*BonusDep!D67</f>
        <v>0</v>
      </c>
      <c r="F529" s="77"/>
      <c r="G529" s="229">
        <f t="shared" si="417"/>
        <v>0</v>
      </c>
      <c r="H529" s="229">
        <f t="shared" si="417"/>
        <v>0</v>
      </c>
      <c r="I529" s="229">
        <f t="shared" si="417"/>
        <v>0</v>
      </c>
      <c r="J529" s="229">
        <f t="shared" si="417"/>
        <v>0</v>
      </c>
      <c r="K529" s="229">
        <f t="shared" si="417"/>
        <v>0</v>
      </c>
      <c r="L529" s="229">
        <f t="shared" si="417"/>
        <v>0</v>
      </c>
      <c r="M529" s="229">
        <f t="shared" si="417"/>
        <v>0</v>
      </c>
      <c r="N529" s="229">
        <f t="shared" si="417"/>
        <v>0</v>
      </c>
      <c r="O529" s="229">
        <f t="shared" si="417"/>
        <v>0</v>
      </c>
      <c r="P529" s="229">
        <f t="shared" si="417"/>
        <v>0</v>
      </c>
      <c r="Q529" s="229">
        <f t="shared" si="417"/>
        <v>0</v>
      </c>
      <c r="R529" s="229">
        <f t="shared" si="417"/>
        <v>0</v>
      </c>
      <c r="S529" s="229">
        <f t="shared" si="417"/>
        <v>0</v>
      </c>
      <c r="T529" s="229">
        <f t="shared" si="417"/>
        <v>0</v>
      </c>
      <c r="U529" s="229">
        <f t="shared" si="417"/>
        <v>0</v>
      </c>
      <c r="V529" s="229">
        <f t="shared" si="417"/>
        <v>0</v>
      </c>
      <c r="W529" s="229">
        <f t="shared" si="419"/>
        <v>0</v>
      </c>
      <c r="X529" s="229">
        <f t="shared" si="419"/>
        <v>0</v>
      </c>
      <c r="Y529" s="229">
        <f t="shared" si="419"/>
        <v>0</v>
      </c>
      <c r="Z529" s="229">
        <f t="shared" si="419"/>
        <v>0</v>
      </c>
      <c r="AA529" s="229">
        <f t="shared" si="419"/>
        <v>0</v>
      </c>
      <c r="AB529" s="229">
        <f t="shared" si="419"/>
        <v>0</v>
      </c>
      <c r="AC529" s="229">
        <f t="shared" si="419"/>
        <v>0</v>
      </c>
      <c r="AD529" s="229">
        <f t="shared" si="419"/>
        <v>0</v>
      </c>
      <c r="AE529" s="229">
        <f t="shared" si="419"/>
        <v>0</v>
      </c>
      <c r="AF529" s="229">
        <f t="shared" si="419"/>
        <v>0</v>
      </c>
      <c r="AG529" s="229">
        <f t="shared" si="419"/>
        <v>0</v>
      </c>
      <c r="AH529" s="229">
        <f t="shared" si="419"/>
        <v>0</v>
      </c>
      <c r="AI529" s="229">
        <f t="shared" si="419"/>
        <v>0</v>
      </c>
      <c r="AJ529" s="229">
        <f t="shared" si="419"/>
        <v>0</v>
      </c>
      <c r="AK529" s="229">
        <f t="shared" si="419"/>
        <v>0</v>
      </c>
      <c r="AL529" s="229">
        <f t="shared" si="419"/>
        <v>0</v>
      </c>
      <c r="AM529" s="229">
        <f t="shared" si="419"/>
        <v>0</v>
      </c>
      <c r="AN529" s="229">
        <f t="shared" si="419"/>
        <v>0</v>
      </c>
      <c r="AO529" s="229">
        <f t="shared" si="419"/>
        <v>0</v>
      </c>
      <c r="AP529" s="229">
        <f t="shared" si="419"/>
        <v>0</v>
      </c>
      <c r="AQ529" s="229">
        <f t="shared" si="419"/>
        <v>0</v>
      </c>
      <c r="AR529" s="229">
        <f t="shared" si="419"/>
        <v>0</v>
      </c>
      <c r="AS529" s="229">
        <f t="shared" si="419"/>
        <v>0</v>
      </c>
      <c r="AT529" s="229">
        <f t="shared" si="419"/>
        <v>0</v>
      </c>
      <c r="AU529" s="229">
        <f t="shared" si="419"/>
        <v>0</v>
      </c>
      <c r="AV529" s="229">
        <f t="shared" si="419"/>
        <v>0</v>
      </c>
      <c r="AW529" s="229">
        <f t="shared" si="419"/>
        <v>0</v>
      </c>
      <c r="AX529" s="229">
        <f t="shared" si="419"/>
        <v>0</v>
      </c>
      <c r="AY529" s="229">
        <f t="shared" si="419"/>
        <v>0</v>
      </c>
      <c r="AZ529" s="229">
        <f t="shared" si="419"/>
        <v>0</v>
      </c>
      <c r="BA529" s="229">
        <f t="shared" si="419"/>
        <v>0</v>
      </c>
      <c r="BB529" s="229">
        <f t="shared" si="419"/>
        <v>0</v>
      </c>
      <c r="BC529" s="229">
        <f t="shared" si="419"/>
        <v>0</v>
      </c>
      <c r="BD529" s="229">
        <f t="shared" si="419"/>
        <v>0</v>
      </c>
      <c r="BE529" s="229">
        <f t="shared" si="419"/>
        <v>0</v>
      </c>
      <c r="BF529" s="229">
        <f t="shared" si="419"/>
        <v>0</v>
      </c>
      <c r="BG529" s="229">
        <f t="shared" si="419"/>
        <v>0</v>
      </c>
      <c r="BH529" s="229">
        <f t="shared" si="419"/>
        <v>0</v>
      </c>
      <c r="BI529" s="229">
        <f t="shared" si="419"/>
        <v>0</v>
      </c>
      <c r="BJ529" s="229">
        <f t="shared" si="419"/>
        <v>0</v>
      </c>
      <c r="BK529" s="229">
        <f t="shared" si="419"/>
        <v>0</v>
      </c>
      <c r="BL529" s="229">
        <f t="shared" si="419"/>
        <v>0</v>
      </c>
      <c r="BM529" s="229">
        <f t="shared" si="419"/>
        <v>0</v>
      </c>
      <c r="BN529" s="229">
        <f t="shared" si="419"/>
        <v>0</v>
      </c>
      <c r="BO529" s="229">
        <f t="shared" si="418"/>
        <v>0</v>
      </c>
      <c r="BP529" s="229">
        <f t="shared" si="418"/>
        <v>0</v>
      </c>
      <c r="BQ529" s="229">
        <f t="shared" si="418"/>
        <v>0</v>
      </c>
      <c r="BR529" s="229">
        <f t="shared" si="418"/>
        <v>0</v>
      </c>
      <c r="BS529" s="229">
        <f t="shared" si="418"/>
        <v>0</v>
      </c>
      <c r="BT529" s="229">
        <f t="shared" si="418"/>
        <v>0</v>
      </c>
      <c r="BU529" s="229">
        <f t="shared" si="418"/>
        <v>0</v>
      </c>
      <c r="BV529" s="229">
        <f t="shared" si="418"/>
        <v>0</v>
      </c>
      <c r="BW529" s="229">
        <f t="shared" si="418"/>
        <v>0</v>
      </c>
      <c r="BX529" s="229">
        <f t="shared" si="418"/>
        <v>0</v>
      </c>
      <c r="BY529" s="229">
        <f t="shared" si="418"/>
        <v>0</v>
      </c>
      <c r="BZ529" s="229">
        <f t="shared" si="418"/>
        <v>0</v>
      </c>
    </row>
    <row r="530" spans="1:78" x14ac:dyDescent="0.2">
      <c r="A530" s="7" t="str">
        <f t="shared" si="420"/>
        <v>Roll-in 10</v>
      </c>
      <c r="B530" s="7">
        <f t="shared" si="421"/>
        <v>2024</v>
      </c>
      <c r="C530" s="7">
        <f t="shared" si="394"/>
        <v>63</v>
      </c>
      <c r="D530" s="165">
        <f t="shared" si="422"/>
        <v>45382</v>
      </c>
      <c r="E530" s="68">
        <f>BonusDep!C68*BonusDep!D68</f>
        <v>0</v>
      </c>
      <c r="F530" s="77"/>
      <c r="G530" s="229">
        <f t="shared" si="417"/>
        <v>0</v>
      </c>
      <c r="H530" s="229">
        <f t="shared" si="417"/>
        <v>0</v>
      </c>
      <c r="I530" s="229">
        <f t="shared" si="417"/>
        <v>0</v>
      </c>
      <c r="J530" s="229">
        <f t="shared" si="417"/>
        <v>0</v>
      </c>
      <c r="K530" s="229">
        <f t="shared" si="417"/>
        <v>0</v>
      </c>
      <c r="L530" s="229">
        <f t="shared" si="417"/>
        <v>0</v>
      </c>
      <c r="M530" s="229">
        <f t="shared" si="417"/>
        <v>0</v>
      </c>
      <c r="N530" s="229">
        <f t="shared" si="417"/>
        <v>0</v>
      </c>
      <c r="O530" s="229">
        <f t="shared" si="417"/>
        <v>0</v>
      </c>
      <c r="P530" s="229">
        <f t="shared" si="417"/>
        <v>0</v>
      </c>
      <c r="Q530" s="229">
        <f t="shared" si="417"/>
        <v>0</v>
      </c>
      <c r="R530" s="229">
        <f t="shared" si="417"/>
        <v>0</v>
      </c>
      <c r="S530" s="229">
        <f t="shared" si="417"/>
        <v>0</v>
      </c>
      <c r="T530" s="229">
        <f t="shared" si="417"/>
        <v>0</v>
      </c>
      <c r="U530" s="229">
        <f t="shared" si="417"/>
        <v>0</v>
      </c>
      <c r="V530" s="229">
        <f t="shared" si="417"/>
        <v>0</v>
      </c>
      <c r="W530" s="229">
        <f t="shared" si="419"/>
        <v>0</v>
      </c>
      <c r="X530" s="229">
        <f t="shared" si="419"/>
        <v>0</v>
      </c>
      <c r="Y530" s="229">
        <f t="shared" si="419"/>
        <v>0</v>
      </c>
      <c r="Z530" s="229">
        <f t="shared" si="419"/>
        <v>0</v>
      </c>
      <c r="AA530" s="229">
        <f t="shared" si="419"/>
        <v>0</v>
      </c>
      <c r="AB530" s="229">
        <f t="shared" si="419"/>
        <v>0</v>
      </c>
      <c r="AC530" s="229">
        <f t="shared" si="419"/>
        <v>0</v>
      </c>
      <c r="AD530" s="229">
        <f t="shared" si="419"/>
        <v>0</v>
      </c>
      <c r="AE530" s="229">
        <f t="shared" si="419"/>
        <v>0</v>
      </c>
      <c r="AF530" s="229">
        <f t="shared" si="419"/>
        <v>0</v>
      </c>
      <c r="AG530" s="229">
        <f t="shared" si="419"/>
        <v>0</v>
      </c>
      <c r="AH530" s="229">
        <f t="shared" si="419"/>
        <v>0</v>
      </c>
      <c r="AI530" s="229">
        <f t="shared" si="419"/>
        <v>0</v>
      </c>
      <c r="AJ530" s="229">
        <f t="shared" si="419"/>
        <v>0</v>
      </c>
      <c r="AK530" s="229">
        <f t="shared" si="419"/>
        <v>0</v>
      </c>
      <c r="AL530" s="229">
        <f t="shared" si="419"/>
        <v>0</v>
      </c>
      <c r="AM530" s="229">
        <f t="shared" si="419"/>
        <v>0</v>
      </c>
      <c r="AN530" s="229">
        <f t="shared" si="419"/>
        <v>0</v>
      </c>
      <c r="AO530" s="229">
        <f t="shared" si="419"/>
        <v>0</v>
      </c>
      <c r="AP530" s="229">
        <f t="shared" si="419"/>
        <v>0</v>
      </c>
      <c r="AQ530" s="229">
        <f t="shared" si="419"/>
        <v>0</v>
      </c>
      <c r="AR530" s="229">
        <f t="shared" si="419"/>
        <v>0</v>
      </c>
      <c r="AS530" s="229">
        <f t="shared" si="419"/>
        <v>0</v>
      </c>
      <c r="AT530" s="229">
        <f t="shared" si="419"/>
        <v>0</v>
      </c>
      <c r="AU530" s="229">
        <f t="shared" si="419"/>
        <v>0</v>
      </c>
      <c r="AV530" s="229">
        <f t="shared" si="419"/>
        <v>0</v>
      </c>
      <c r="AW530" s="229">
        <f t="shared" si="419"/>
        <v>0</v>
      </c>
      <c r="AX530" s="229">
        <f t="shared" si="419"/>
        <v>0</v>
      </c>
      <c r="AY530" s="229">
        <f t="shared" si="419"/>
        <v>0</v>
      </c>
      <c r="AZ530" s="229">
        <f t="shared" si="419"/>
        <v>0</v>
      </c>
      <c r="BA530" s="229">
        <f t="shared" si="419"/>
        <v>0</v>
      </c>
      <c r="BB530" s="229">
        <f t="shared" si="419"/>
        <v>0</v>
      </c>
      <c r="BC530" s="229">
        <f t="shared" si="419"/>
        <v>0</v>
      </c>
      <c r="BD530" s="229">
        <f t="shared" si="419"/>
        <v>0</v>
      </c>
      <c r="BE530" s="229">
        <f t="shared" si="419"/>
        <v>0</v>
      </c>
      <c r="BF530" s="229">
        <f t="shared" si="419"/>
        <v>0</v>
      </c>
      <c r="BG530" s="229">
        <f t="shared" si="419"/>
        <v>0</v>
      </c>
      <c r="BH530" s="229">
        <f t="shared" si="419"/>
        <v>0</v>
      </c>
      <c r="BI530" s="229">
        <f t="shared" si="419"/>
        <v>0</v>
      </c>
      <c r="BJ530" s="229">
        <f t="shared" si="419"/>
        <v>0</v>
      </c>
      <c r="BK530" s="229">
        <f t="shared" si="419"/>
        <v>0</v>
      </c>
      <c r="BL530" s="229">
        <f t="shared" si="419"/>
        <v>0</v>
      </c>
      <c r="BM530" s="229">
        <f t="shared" si="419"/>
        <v>0</v>
      </c>
      <c r="BN530" s="229">
        <f t="shared" si="419"/>
        <v>0</v>
      </c>
      <c r="BO530" s="229">
        <f t="shared" si="418"/>
        <v>0</v>
      </c>
      <c r="BP530" s="229">
        <f t="shared" si="418"/>
        <v>0</v>
      </c>
      <c r="BQ530" s="229">
        <f t="shared" si="418"/>
        <v>0</v>
      </c>
      <c r="BR530" s="229">
        <f t="shared" si="418"/>
        <v>0</v>
      </c>
      <c r="BS530" s="229">
        <f t="shared" si="418"/>
        <v>0</v>
      </c>
      <c r="BT530" s="229">
        <f t="shared" si="418"/>
        <v>0</v>
      </c>
      <c r="BU530" s="229">
        <f t="shared" si="418"/>
        <v>0</v>
      </c>
      <c r="BV530" s="229">
        <f t="shared" si="418"/>
        <v>0</v>
      </c>
      <c r="BW530" s="229">
        <f t="shared" si="418"/>
        <v>0</v>
      </c>
      <c r="BX530" s="229">
        <f t="shared" si="418"/>
        <v>0</v>
      </c>
      <c r="BY530" s="229">
        <f t="shared" si="418"/>
        <v>0</v>
      </c>
      <c r="BZ530" s="229">
        <f t="shared" si="418"/>
        <v>0</v>
      </c>
    </row>
    <row r="531" spans="1:78" x14ac:dyDescent="0.2">
      <c r="A531" s="7" t="str">
        <f t="shared" si="420"/>
        <v>Roll-in 10</v>
      </c>
      <c r="B531" s="7">
        <f t="shared" si="421"/>
        <v>2024</v>
      </c>
      <c r="C531" s="7">
        <f t="shared" si="394"/>
        <v>64</v>
      </c>
      <c r="D531" s="165">
        <f t="shared" si="422"/>
        <v>45412</v>
      </c>
      <c r="E531" s="68">
        <f>BonusDep!C69*BonusDep!D69</f>
        <v>0</v>
      </c>
      <c r="F531" s="77"/>
      <c r="G531" s="229">
        <f t="shared" si="417"/>
        <v>0</v>
      </c>
      <c r="H531" s="229">
        <f t="shared" si="417"/>
        <v>0</v>
      </c>
      <c r="I531" s="229">
        <f t="shared" si="417"/>
        <v>0</v>
      </c>
      <c r="J531" s="229">
        <f t="shared" si="417"/>
        <v>0</v>
      </c>
      <c r="K531" s="229">
        <f t="shared" si="417"/>
        <v>0</v>
      </c>
      <c r="L531" s="229">
        <f t="shared" si="417"/>
        <v>0</v>
      </c>
      <c r="M531" s="229">
        <f t="shared" si="417"/>
        <v>0</v>
      </c>
      <c r="N531" s="229">
        <f t="shared" si="417"/>
        <v>0</v>
      </c>
      <c r="O531" s="229">
        <f t="shared" si="417"/>
        <v>0</v>
      </c>
      <c r="P531" s="229">
        <f t="shared" si="417"/>
        <v>0</v>
      </c>
      <c r="Q531" s="229">
        <f t="shared" si="417"/>
        <v>0</v>
      </c>
      <c r="R531" s="229">
        <f t="shared" si="417"/>
        <v>0</v>
      </c>
      <c r="S531" s="229">
        <f t="shared" si="417"/>
        <v>0</v>
      </c>
      <c r="T531" s="229">
        <f t="shared" si="417"/>
        <v>0</v>
      </c>
      <c r="U531" s="229">
        <f t="shared" si="417"/>
        <v>0</v>
      </c>
      <c r="V531" s="229">
        <f t="shared" si="417"/>
        <v>0</v>
      </c>
      <c r="W531" s="229">
        <f t="shared" si="419"/>
        <v>0</v>
      </c>
      <c r="X531" s="229">
        <f t="shared" si="419"/>
        <v>0</v>
      </c>
      <c r="Y531" s="229">
        <f t="shared" si="419"/>
        <v>0</v>
      </c>
      <c r="Z531" s="229">
        <f t="shared" si="419"/>
        <v>0</v>
      </c>
      <c r="AA531" s="229">
        <f t="shared" si="419"/>
        <v>0</v>
      </c>
      <c r="AB531" s="229">
        <f t="shared" si="419"/>
        <v>0</v>
      </c>
      <c r="AC531" s="229">
        <f t="shared" si="419"/>
        <v>0</v>
      </c>
      <c r="AD531" s="229">
        <f t="shared" si="419"/>
        <v>0</v>
      </c>
      <c r="AE531" s="229">
        <f t="shared" si="419"/>
        <v>0</v>
      </c>
      <c r="AF531" s="229">
        <f t="shared" si="419"/>
        <v>0</v>
      </c>
      <c r="AG531" s="229">
        <f t="shared" si="419"/>
        <v>0</v>
      </c>
      <c r="AH531" s="229">
        <f t="shared" si="419"/>
        <v>0</v>
      </c>
      <c r="AI531" s="229">
        <f t="shared" si="419"/>
        <v>0</v>
      </c>
      <c r="AJ531" s="229">
        <f t="shared" si="419"/>
        <v>0</v>
      </c>
      <c r="AK531" s="229">
        <f t="shared" si="419"/>
        <v>0</v>
      </c>
      <c r="AL531" s="229">
        <f t="shared" si="419"/>
        <v>0</v>
      </c>
      <c r="AM531" s="229">
        <f t="shared" si="419"/>
        <v>0</v>
      </c>
      <c r="AN531" s="229">
        <f t="shared" si="419"/>
        <v>0</v>
      </c>
      <c r="AO531" s="229">
        <f t="shared" si="419"/>
        <v>0</v>
      </c>
      <c r="AP531" s="229">
        <f t="shared" si="419"/>
        <v>0</v>
      </c>
      <c r="AQ531" s="229">
        <f t="shared" si="419"/>
        <v>0</v>
      </c>
      <c r="AR531" s="229">
        <f t="shared" si="419"/>
        <v>0</v>
      </c>
      <c r="AS531" s="229">
        <f t="shared" si="419"/>
        <v>0</v>
      </c>
      <c r="AT531" s="229">
        <f t="shared" si="419"/>
        <v>0</v>
      </c>
      <c r="AU531" s="229">
        <f t="shared" si="419"/>
        <v>0</v>
      </c>
      <c r="AV531" s="229">
        <f t="shared" si="419"/>
        <v>0</v>
      </c>
      <c r="AW531" s="229">
        <f t="shared" si="419"/>
        <v>0</v>
      </c>
      <c r="AX531" s="229">
        <f t="shared" si="419"/>
        <v>0</v>
      </c>
      <c r="AY531" s="229">
        <f t="shared" si="419"/>
        <v>0</v>
      </c>
      <c r="AZ531" s="229">
        <f t="shared" si="419"/>
        <v>0</v>
      </c>
      <c r="BA531" s="229">
        <f t="shared" si="419"/>
        <v>0</v>
      </c>
      <c r="BB531" s="229">
        <f t="shared" si="419"/>
        <v>0</v>
      </c>
      <c r="BC531" s="229">
        <f t="shared" si="419"/>
        <v>0</v>
      </c>
      <c r="BD531" s="229">
        <f t="shared" si="419"/>
        <v>0</v>
      </c>
      <c r="BE531" s="229">
        <f t="shared" si="419"/>
        <v>0</v>
      </c>
      <c r="BF531" s="229">
        <f t="shared" si="419"/>
        <v>0</v>
      </c>
      <c r="BG531" s="229">
        <f t="shared" si="419"/>
        <v>0</v>
      </c>
      <c r="BH531" s="229">
        <f t="shared" si="419"/>
        <v>0</v>
      </c>
      <c r="BI531" s="229">
        <f t="shared" si="419"/>
        <v>0</v>
      </c>
      <c r="BJ531" s="229">
        <f t="shared" si="419"/>
        <v>0</v>
      </c>
      <c r="BK531" s="229">
        <f t="shared" si="419"/>
        <v>0</v>
      </c>
      <c r="BL531" s="229">
        <f t="shared" si="419"/>
        <v>0</v>
      </c>
      <c r="BM531" s="229">
        <f t="shared" si="419"/>
        <v>0</v>
      </c>
      <c r="BN531" s="229">
        <f t="shared" si="419"/>
        <v>0</v>
      </c>
      <c r="BO531" s="229">
        <f t="shared" si="418"/>
        <v>0</v>
      </c>
      <c r="BP531" s="229">
        <f t="shared" si="418"/>
        <v>0</v>
      </c>
      <c r="BQ531" s="229">
        <f t="shared" si="418"/>
        <v>0</v>
      </c>
      <c r="BR531" s="229">
        <f t="shared" si="418"/>
        <v>0</v>
      </c>
      <c r="BS531" s="229">
        <f t="shared" si="418"/>
        <v>0</v>
      </c>
      <c r="BT531" s="229">
        <f t="shared" si="418"/>
        <v>0</v>
      </c>
      <c r="BU531" s="229">
        <f t="shared" si="418"/>
        <v>0</v>
      </c>
      <c r="BV531" s="229">
        <f t="shared" si="418"/>
        <v>0</v>
      </c>
      <c r="BW531" s="229">
        <f t="shared" si="418"/>
        <v>0</v>
      </c>
      <c r="BX531" s="229">
        <f t="shared" si="418"/>
        <v>0</v>
      </c>
      <c r="BY531" s="229">
        <f t="shared" si="418"/>
        <v>0</v>
      </c>
      <c r="BZ531" s="229">
        <f t="shared" si="418"/>
        <v>0</v>
      </c>
    </row>
    <row r="532" spans="1:78" x14ac:dyDescent="0.2">
      <c r="A532" s="7" t="str">
        <f t="shared" si="420"/>
        <v>Roll-in 10</v>
      </c>
      <c r="B532" s="7">
        <f t="shared" si="421"/>
        <v>2024</v>
      </c>
      <c r="C532" s="7">
        <f t="shared" si="394"/>
        <v>65</v>
      </c>
      <c r="D532" s="165">
        <f t="shared" si="422"/>
        <v>45443</v>
      </c>
      <c r="E532" s="68">
        <f>BonusDep!C70*BonusDep!D70</f>
        <v>0</v>
      </c>
      <c r="F532" s="77"/>
      <c r="G532" s="229">
        <f t="shared" si="417"/>
        <v>0</v>
      </c>
      <c r="H532" s="229">
        <f t="shared" si="417"/>
        <v>0</v>
      </c>
      <c r="I532" s="229">
        <f t="shared" si="417"/>
        <v>0</v>
      </c>
      <c r="J532" s="229">
        <f t="shared" si="417"/>
        <v>0</v>
      </c>
      <c r="K532" s="229">
        <f t="shared" si="417"/>
        <v>0</v>
      </c>
      <c r="L532" s="229">
        <f t="shared" si="417"/>
        <v>0</v>
      </c>
      <c r="M532" s="229">
        <f t="shared" si="417"/>
        <v>0</v>
      </c>
      <c r="N532" s="229">
        <f t="shared" si="417"/>
        <v>0</v>
      </c>
      <c r="O532" s="229">
        <f t="shared" si="417"/>
        <v>0</v>
      </c>
      <c r="P532" s="229">
        <f t="shared" si="417"/>
        <v>0</v>
      </c>
      <c r="Q532" s="229">
        <f t="shared" si="417"/>
        <v>0</v>
      </c>
      <c r="R532" s="229">
        <f t="shared" si="417"/>
        <v>0</v>
      </c>
      <c r="S532" s="229">
        <f t="shared" si="417"/>
        <v>0</v>
      </c>
      <c r="T532" s="229">
        <f t="shared" si="417"/>
        <v>0</v>
      </c>
      <c r="U532" s="229">
        <f t="shared" si="417"/>
        <v>0</v>
      </c>
      <c r="V532" s="229">
        <f t="shared" si="417"/>
        <v>0</v>
      </c>
      <c r="W532" s="229">
        <f t="shared" si="419"/>
        <v>0</v>
      </c>
      <c r="X532" s="229">
        <f t="shared" si="419"/>
        <v>0</v>
      </c>
      <c r="Y532" s="229">
        <f t="shared" si="419"/>
        <v>0</v>
      </c>
      <c r="Z532" s="229">
        <f t="shared" si="419"/>
        <v>0</v>
      </c>
      <c r="AA532" s="229">
        <f t="shared" si="419"/>
        <v>0</v>
      </c>
      <c r="AB532" s="229">
        <f t="shared" si="419"/>
        <v>0</v>
      </c>
      <c r="AC532" s="229">
        <f t="shared" si="419"/>
        <v>0</v>
      </c>
      <c r="AD532" s="229">
        <f t="shared" si="419"/>
        <v>0</v>
      </c>
      <c r="AE532" s="229">
        <f t="shared" si="419"/>
        <v>0</v>
      </c>
      <c r="AF532" s="229">
        <f t="shared" si="419"/>
        <v>0</v>
      </c>
      <c r="AG532" s="229">
        <f t="shared" si="419"/>
        <v>0</v>
      </c>
      <c r="AH532" s="229">
        <f t="shared" si="419"/>
        <v>0</v>
      </c>
      <c r="AI532" s="229">
        <f t="shared" si="419"/>
        <v>0</v>
      </c>
      <c r="AJ532" s="229">
        <f t="shared" si="419"/>
        <v>0</v>
      </c>
      <c r="AK532" s="229">
        <f t="shared" si="419"/>
        <v>0</v>
      </c>
      <c r="AL532" s="229">
        <f t="shared" si="419"/>
        <v>0</v>
      </c>
      <c r="AM532" s="229">
        <f t="shared" si="419"/>
        <v>0</v>
      </c>
      <c r="AN532" s="229">
        <f t="shared" si="419"/>
        <v>0</v>
      </c>
      <c r="AO532" s="229">
        <f t="shared" si="419"/>
        <v>0</v>
      </c>
      <c r="AP532" s="229">
        <f t="shared" si="419"/>
        <v>0</v>
      </c>
      <c r="AQ532" s="229">
        <f t="shared" si="419"/>
        <v>0</v>
      </c>
      <c r="AR532" s="229">
        <f t="shared" si="419"/>
        <v>0</v>
      </c>
      <c r="AS532" s="229">
        <f t="shared" si="419"/>
        <v>0</v>
      </c>
      <c r="AT532" s="229">
        <f t="shared" si="419"/>
        <v>0</v>
      </c>
      <c r="AU532" s="229">
        <f t="shared" si="419"/>
        <v>0</v>
      </c>
      <c r="AV532" s="229">
        <f t="shared" si="419"/>
        <v>0</v>
      </c>
      <c r="AW532" s="229">
        <f t="shared" si="419"/>
        <v>0</v>
      </c>
      <c r="AX532" s="229">
        <f t="shared" si="419"/>
        <v>0</v>
      </c>
      <c r="AY532" s="229">
        <f t="shared" si="419"/>
        <v>0</v>
      </c>
      <c r="AZ532" s="229">
        <f t="shared" si="419"/>
        <v>0</v>
      </c>
      <c r="BA532" s="229">
        <f t="shared" si="419"/>
        <v>0</v>
      </c>
      <c r="BB532" s="229">
        <f t="shared" si="419"/>
        <v>0</v>
      </c>
      <c r="BC532" s="229">
        <f t="shared" si="419"/>
        <v>0</v>
      </c>
      <c r="BD532" s="229">
        <f t="shared" si="419"/>
        <v>0</v>
      </c>
      <c r="BE532" s="229">
        <f t="shared" si="419"/>
        <v>0</v>
      </c>
      <c r="BF532" s="229">
        <f t="shared" ref="BF532:BU533" si="423">IF(AND(BF$7=$B532,BF$9&gt;=$D532),$E532/(13-MONTH($D532)),0)</f>
        <v>0</v>
      </c>
      <c r="BG532" s="229">
        <f t="shared" si="423"/>
        <v>0</v>
      </c>
      <c r="BH532" s="229">
        <f t="shared" si="423"/>
        <v>0</v>
      </c>
      <c r="BI532" s="229">
        <f t="shared" si="423"/>
        <v>0</v>
      </c>
      <c r="BJ532" s="229">
        <f t="shared" si="423"/>
        <v>0</v>
      </c>
      <c r="BK532" s="229">
        <f t="shared" si="423"/>
        <v>0</v>
      </c>
      <c r="BL532" s="229">
        <f t="shared" si="423"/>
        <v>0</v>
      </c>
      <c r="BM532" s="229">
        <f t="shared" si="423"/>
        <v>0</v>
      </c>
      <c r="BN532" s="229">
        <f t="shared" si="423"/>
        <v>0</v>
      </c>
      <c r="BO532" s="229">
        <f t="shared" si="423"/>
        <v>0</v>
      </c>
      <c r="BP532" s="229">
        <f t="shared" si="423"/>
        <v>0</v>
      </c>
      <c r="BQ532" s="229">
        <f t="shared" si="423"/>
        <v>0</v>
      </c>
      <c r="BR532" s="229">
        <f t="shared" si="423"/>
        <v>0</v>
      </c>
      <c r="BS532" s="229">
        <f t="shared" si="423"/>
        <v>0</v>
      </c>
      <c r="BT532" s="229">
        <f t="shared" si="423"/>
        <v>0</v>
      </c>
      <c r="BU532" s="229">
        <f t="shared" si="423"/>
        <v>0</v>
      </c>
      <c r="BV532" s="229">
        <f t="shared" si="418"/>
        <v>0</v>
      </c>
      <c r="BW532" s="229">
        <f t="shared" si="418"/>
        <v>0</v>
      </c>
      <c r="BX532" s="229">
        <f t="shared" si="418"/>
        <v>0</v>
      </c>
      <c r="BY532" s="229">
        <f t="shared" si="418"/>
        <v>0</v>
      </c>
      <c r="BZ532" s="229">
        <f t="shared" si="418"/>
        <v>0</v>
      </c>
    </row>
    <row r="533" spans="1:78" x14ac:dyDescent="0.2">
      <c r="A533" s="7" t="str">
        <f t="shared" si="420"/>
        <v>Roll-in 10</v>
      </c>
      <c r="B533" s="7">
        <f t="shared" si="421"/>
        <v>2024</v>
      </c>
      <c r="C533" s="7">
        <f t="shared" si="394"/>
        <v>66</v>
      </c>
      <c r="D533" s="165">
        <f t="shared" si="422"/>
        <v>45473</v>
      </c>
      <c r="E533" s="68">
        <f>BonusDep!C71*BonusDep!D71</f>
        <v>0</v>
      </c>
      <c r="F533" s="77"/>
      <c r="G533" s="229">
        <f t="shared" si="417"/>
        <v>0</v>
      </c>
      <c r="H533" s="229">
        <f t="shared" si="417"/>
        <v>0</v>
      </c>
      <c r="I533" s="229">
        <f t="shared" si="417"/>
        <v>0</v>
      </c>
      <c r="J533" s="229">
        <f t="shared" si="417"/>
        <v>0</v>
      </c>
      <c r="K533" s="229">
        <f t="shared" si="417"/>
        <v>0</v>
      </c>
      <c r="L533" s="229">
        <f t="shared" si="417"/>
        <v>0</v>
      </c>
      <c r="M533" s="229">
        <f t="shared" si="417"/>
        <v>0</v>
      </c>
      <c r="N533" s="229">
        <f t="shared" si="417"/>
        <v>0</v>
      </c>
      <c r="O533" s="229">
        <f t="shared" si="417"/>
        <v>0</v>
      </c>
      <c r="P533" s="229">
        <f t="shared" si="417"/>
        <v>0</v>
      </c>
      <c r="Q533" s="229">
        <f t="shared" si="417"/>
        <v>0</v>
      </c>
      <c r="R533" s="229">
        <f t="shared" si="417"/>
        <v>0</v>
      </c>
      <c r="S533" s="229">
        <f t="shared" si="417"/>
        <v>0</v>
      </c>
      <c r="T533" s="229">
        <f t="shared" si="417"/>
        <v>0</v>
      </c>
      <c r="U533" s="229">
        <f t="shared" si="417"/>
        <v>0</v>
      </c>
      <c r="V533" s="229">
        <f t="shared" si="417"/>
        <v>0</v>
      </c>
      <c r="W533" s="229">
        <f t="shared" ref="W533:AL539" si="424">IF(AND(W$7=$B533,W$9&gt;=$D533),$E533/(13-MONTH($D533)),0)</f>
        <v>0</v>
      </c>
      <c r="X533" s="229">
        <f t="shared" si="424"/>
        <v>0</v>
      </c>
      <c r="Y533" s="229">
        <f t="shared" si="424"/>
        <v>0</v>
      </c>
      <c r="Z533" s="229">
        <f t="shared" si="424"/>
        <v>0</v>
      </c>
      <c r="AA533" s="229">
        <f t="shared" si="424"/>
        <v>0</v>
      </c>
      <c r="AB533" s="229">
        <f t="shared" si="424"/>
        <v>0</v>
      </c>
      <c r="AC533" s="229">
        <f t="shared" si="424"/>
        <v>0</v>
      </c>
      <c r="AD533" s="229">
        <f t="shared" si="424"/>
        <v>0</v>
      </c>
      <c r="AE533" s="229">
        <f t="shared" si="424"/>
        <v>0</v>
      </c>
      <c r="AF533" s="229">
        <f t="shared" si="424"/>
        <v>0</v>
      </c>
      <c r="AG533" s="229">
        <f t="shared" si="424"/>
        <v>0</v>
      </c>
      <c r="AH533" s="229">
        <f t="shared" si="424"/>
        <v>0</v>
      </c>
      <c r="AI533" s="229">
        <f t="shared" si="424"/>
        <v>0</v>
      </c>
      <c r="AJ533" s="229">
        <f t="shared" si="424"/>
        <v>0</v>
      </c>
      <c r="AK533" s="229">
        <f t="shared" si="424"/>
        <v>0</v>
      </c>
      <c r="AL533" s="229">
        <f t="shared" si="424"/>
        <v>0</v>
      </c>
      <c r="AM533" s="229">
        <f t="shared" ref="AM533:BB539" si="425">IF(AND(AM$7=$B533,AM$9&gt;=$D533),$E533/(13-MONTH($D533)),0)</f>
        <v>0</v>
      </c>
      <c r="AN533" s="229">
        <f t="shared" si="425"/>
        <v>0</v>
      </c>
      <c r="AO533" s="229">
        <f t="shared" si="425"/>
        <v>0</v>
      </c>
      <c r="AP533" s="229">
        <f t="shared" si="425"/>
        <v>0</v>
      </c>
      <c r="AQ533" s="229">
        <f t="shared" si="425"/>
        <v>0</v>
      </c>
      <c r="AR533" s="229">
        <f t="shared" si="425"/>
        <v>0</v>
      </c>
      <c r="AS533" s="229">
        <f t="shared" si="425"/>
        <v>0</v>
      </c>
      <c r="AT533" s="229">
        <f t="shared" si="425"/>
        <v>0</v>
      </c>
      <c r="AU533" s="229">
        <f t="shared" si="425"/>
        <v>0</v>
      </c>
      <c r="AV533" s="229">
        <f t="shared" si="425"/>
        <v>0</v>
      </c>
      <c r="AW533" s="229">
        <f t="shared" si="425"/>
        <v>0</v>
      </c>
      <c r="AX533" s="229">
        <f t="shared" si="425"/>
        <v>0</v>
      </c>
      <c r="AY533" s="229">
        <f t="shared" si="425"/>
        <v>0</v>
      </c>
      <c r="AZ533" s="229">
        <f t="shared" si="425"/>
        <v>0</v>
      </c>
      <c r="BA533" s="229">
        <f t="shared" si="425"/>
        <v>0</v>
      </c>
      <c r="BB533" s="229">
        <f t="shared" si="425"/>
        <v>0</v>
      </c>
      <c r="BC533" s="229">
        <f t="shared" ref="BC533:BR539" si="426">IF(AND(BC$7=$B533,BC$9&gt;=$D533),$E533/(13-MONTH($D533)),0)</f>
        <v>0</v>
      </c>
      <c r="BD533" s="229">
        <f t="shared" si="426"/>
        <v>0</v>
      </c>
      <c r="BE533" s="229">
        <f t="shared" si="426"/>
        <v>0</v>
      </c>
      <c r="BF533" s="229">
        <f t="shared" si="426"/>
        <v>0</v>
      </c>
      <c r="BG533" s="229">
        <f t="shared" si="426"/>
        <v>0</v>
      </c>
      <c r="BH533" s="229">
        <f t="shared" si="426"/>
        <v>0</v>
      </c>
      <c r="BI533" s="229">
        <f t="shared" si="426"/>
        <v>0</v>
      </c>
      <c r="BJ533" s="229">
        <f t="shared" si="426"/>
        <v>0</v>
      </c>
      <c r="BK533" s="229">
        <f t="shared" si="426"/>
        <v>0</v>
      </c>
      <c r="BL533" s="229">
        <f t="shared" si="426"/>
        <v>0</v>
      </c>
      <c r="BM533" s="229">
        <f t="shared" si="426"/>
        <v>0</v>
      </c>
      <c r="BN533" s="229">
        <f t="shared" si="426"/>
        <v>0</v>
      </c>
      <c r="BO533" s="229">
        <f t="shared" si="426"/>
        <v>0</v>
      </c>
      <c r="BP533" s="229">
        <f t="shared" si="426"/>
        <v>0</v>
      </c>
      <c r="BQ533" s="229">
        <f t="shared" si="426"/>
        <v>0</v>
      </c>
      <c r="BR533" s="229">
        <f t="shared" si="426"/>
        <v>0</v>
      </c>
      <c r="BS533" s="229">
        <f t="shared" si="423"/>
        <v>0</v>
      </c>
      <c r="BT533" s="229">
        <f t="shared" si="423"/>
        <v>0</v>
      </c>
      <c r="BU533" s="229">
        <f t="shared" si="423"/>
        <v>0</v>
      </c>
      <c r="BV533" s="229">
        <f t="shared" si="418"/>
        <v>0</v>
      </c>
      <c r="BW533" s="229">
        <f t="shared" si="418"/>
        <v>0</v>
      </c>
      <c r="BX533" s="229">
        <f t="shared" si="418"/>
        <v>0</v>
      </c>
      <c r="BY533" s="229">
        <f t="shared" si="418"/>
        <v>0</v>
      </c>
      <c r="BZ533" s="229">
        <f t="shared" si="418"/>
        <v>0</v>
      </c>
    </row>
    <row r="534" spans="1:78" x14ac:dyDescent="0.2">
      <c r="A534" s="7" t="str">
        <f t="shared" si="420"/>
        <v>Roll-in 10</v>
      </c>
      <c r="B534" s="7">
        <f t="shared" si="421"/>
        <v>2024</v>
      </c>
      <c r="C534" s="7">
        <f t="shared" ref="C534:C539" si="427">C533+1</f>
        <v>67</v>
      </c>
      <c r="D534" s="165">
        <f t="shared" si="422"/>
        <v>45504</v>
      </c>
      <c r="E534" s="68">
        <f>BonusDep!C72*BonusDep!D72</f>
        <v>0</v>
      </c>
      <c r="F534" s="77"/>
      <c r="G534" s="229">
        <f t="shared" si="417"/>
        <v>0</v>
      </c>
      <c r="H534" s="229">
        <f t="shared" si="417"/>
        <v>0</v>
      </c>
      <c r="I534" s="229">
        <f t="shared" si="417"/>
        <v>0</v>
      </c>
      <c r="J534" s="229">
        <f t="shared" si="417"/>
        <v>0</v>
      </c>
      <c r="K534" s="229">
        <f t="shared" si="417"/>
        <v>0</v>
      </c>
      <c r="L534" s="229">
        <f t="shared" si="417"/>
        <v>0</v>
      </c>
      <c r="M534" s="229">
        <f t="shared" si="417"/>
        <v>0</v>
      </c>
      <c r="N534" s="229">
        <f t="shared" si="417"/>
        <v>0</v>
      </c>
      <c r="O534" s="229">
        <f t="shared" si="417"/>
        <v>0</v>
      </c>
      <c r="P534" s="229">
        <f t="shared" si="417"/>
        <v>0</v>
      </c>
      <c r="Q534" s="229">
        <f t="shared" si="417"/>
        <v>0</v>
      </c>
      <c r="R534" s="229">
        <f t="shared" si="417"/>
        <v>0</v>
      </c>
      <c r="S534" s="229">
        <f t="shared" si="417"/>
        <v>0</v>
      </c>
      <c r="T534" s="229">
        <f t="shared" si="417"/>
        <v>0</v>
      </c>
      <c r="U534" s="229">
        <f t="shared" si="417"/>
        <v>0</v>
      </c>
      <c r="V534" s="229">
        <f t="shared" si="417"/>
        <v>0</v>
      </c>
      <c r="W534" s="229">
        <f t="shared" si="424"/>
        <v>0</v>
      </c>
      <c r="X534" s="229">
        <f t="shared" si="424"/>
        <v>0</v>
      </c>
      <c r="Y534" s="229">
        <f t="shared" si="424"/>
        <v>0</v>
      </c>
      <c r="Z534" s="229">
        <f t="shared" si="424"/>
        <v>0</v>
      </c>
      <c r="AA534" s="229">
        <f t="shared" si="424"/>
        <v>0</v>
      </c>
      <c r="AB534" s="229">
        <f t="shared" si="424"/>
        <v>0</v>
      </c>
      <c r="AC534" s="229">
        <f t="shared" si="424"/>
        <v>0</v>
      </c>
      <c r="AD534" s="229">
        <f t="shared" si="424"/>
        <v>0</v>
      </c>
      <c r="AE534" s="229">
        <f t="shared" si="424"/>
        <v>0</v>
      </c>
      <c r="AF534" s="229">
        <f t="shared" si="424"/>
        <v>0</v>
      </c>
      <c r="AG534" s="229">
        <f t="shared" si="424"/>
        <v>0</v>
      </c>
      <c r="AH534" s="229">
        <f t="shared" si="424"/>
        <v>0</v>
      </c>
      <c r="AI534" s="229">
        <f t="shared" si="424"/>
        <v>0</v>
      </c>
      <c r="AJ534" s="229">
        <f t="shared" si="424"/>
        <v>0</v>
      </c>
      <c r="AK534" s="229">
        <f t="shared" si="424"/>
        <v>0</v>
      </c>
      <c r="AL534" s="229">
        <f t="shared" si="424"/>
        <v>0</v>
      </c>
      <c r="AM534" s="229">
        <f t="shared" si="425"/>
        <v>0</v>
      </c>
      <c r="AN534" s="229">
        <f t="shared" si="425"/>
        <v>0</v>
      </c>
      <c r="AO534" s="229">
        <f t="shared" si="425"/>
        <v>0</v>
      </c>
      <c r="AP534" s="229">
        <f t="shared" si="425"/>
        <v>0</v>
      </c>
      <c r="AQ534" s="229">
        <f t="shared" si="425"/>
        <v>0</v>
      </c>
      <c r="AR534" s="229">
        <f t="shared" si="425"/>
        <v>0</v>
      </c>
      <c r="AS534" s="229">
        <f t="shared" si="425"/>
        <v>0</v>
      </c>
      <c r="AT534" s="229">
        <f t="shared" si="425"/>
        <v>0</v>
      </c>
      <c r="AU534" s="229">
        <f t="shared" si="425"/>
        <v>0</v>
      </c>
      <c r="AV534" s="229">
        <f t="shared" si="425"/>
        <v>0</v>
      </c>
      <c r="AW534" s="229">
        <f t="shared" si="425"/>
        <v>0</v>
      </c>
      <c r="AX534" s="229">
        <f t="shared" si="425"/>
        <v>0</v>
      </c>
      <c r="AY534" s="229">
        <f t="shared" si="425"/>
        <v>0</v>
      </c>
      <c r="AZ534" s="229">
        <f t="shared" si="425"/>
        <v>0</v>
      </c>
      <c r="BA534" s="229">
        <f t="shared" si="425"/>
        <v>0</v>
      </c>
      <c r="BB534" s="229">
        <f t="shared" si="425"/>
        <v>0</v>
      </c>
      <c r="BC534" s="229">
        <f t="shared" si="426"/>
        <v>0</v>
      </c>
      <c r="BD534" s="229">
        <f t="shared" si="426"/>
        <v>0</v>
      </c>
      <c r="BE534" s="229">
        <f t="shared" si="426"/>
        <v>0</v>
      </c>
      <c r="BF534" s="229">
        <f t="shared" si="426"/>
        <v>0</v>
      </c>
      <c r="BG534" s="229">
        <f t="shared" si="426"/>
        <v>0</v>
      </c>
      <c r="BH534" s="229">
        <f t="shared" si="426"/>
        <v>0</v>
      </c>
      <c r="BI534" s="229">
        <f t="shared" si="426"/>
        <v>0</v>
      </c>
      <c r="BJ534" s="229">
        <f t="shared" si="426"/>
        <v>0</v>
      </c>
      <c r="BK534" s="229">
        <f t="shared" si="426"/>
        <v>0</v>
      </c>
      <c r="BL534" s="229">
        <f t="shared" si="426"/>
        <v>0</v>
      </c>
      <c r="BM534" s="229">
        <f t="shared" si="426"/>
        <v>0</v>
      </c>
      <c r="BN534" s="229">
        <f t="shared" si="426"/>
        <v>0</v>
      </c>
      <c r="BO534" s="229">
        <f t="shared" si="418"/>
        <v>0</v>
      </c>
      <c r="BP534" s="229">
        <f t="shared" si="418"/>
        <v>0</v>
      </c>
      <c r="BQ534" s="229">
        <f t="shared" si="418"/>
        <v>0</v>
      </c>
      <c r="BR534" s="229">
        <f t="shared" si="418"/>
        <v>0</v>
      </c>
      <c r="BS534" s="229">
        <f t="shared" si="418"/>
        <v>0</v>
      </c>
      <c r="BT534" s="229">
        <f t="shared" si="418"/>
        <v>0</v>
      </c>
      <c r="BU534" s="229">
        <f t="shared" si="418"/>
        <v>0</v>
      </c>
      <c r="BV534" s="229">
        <f t="shared" si="418"/>
        <v>0</v>
      </c>
      <c r="BW534" s="229">
        <f t="shared" si="418"/>
        <v>0</v>
      </c>
      <c r="BX534" s="229">
        <f t="shared" si="418"/>
        <v>0</v>
      </c>
      <c r="BY534" s="229">
        <f t="shared" si="418"/>
        <v>0</v>
      </c>
      <c r="BZ534" s="229">
        <f t="shared" si="418"/>
        <v>0</v>
      </c>
    </row>
    <row r="535" spans="1:78" x14ac:dyDescent="0.2">
      <c r="A535" s="7" t="str">
        <f t="shared" si="420"/>
        <v>Roll-in 10</v>
      </c>
      <c r="B535" s="7">
        <f t="shared" si="421"/>
        <v>2024</v>
      </c>
      <c r="C535" s="7">
        <f t="shared" si="427"/>
        <v>68</v>
      </c>
      <c r="D535" s="165">
        <f t="shared" si="422"/>
        <v>45535</v>
      </c>
      <c r="E535" s="68">
        <f>BonusDep!C73*BonusDep!D73</f>
        <v>0</v>
      </c>
      <c r="F535" s="77"/>
      <c r="G535" s="229">
        <f t="shared" si="417"/>
        <v>0</v>
      </c>
      <c r="H535" s="229">
        <f t="shared" si="417"/>
        <v>0</v>
      </c>
      <c r="I535" s="229">
        <f t="shared" si="417"/>
        <v>0</v>
      </c>
      <c r="J535" s="229">
        <f t="shared" si="417"/>
        <v>0</v>
      </c>
      <c r="K535" s="229">
        <f t="shared" si="417"/>
        <v>0</v>
      </c>
      <c r="L535" s="229">
        <f t="shared" si="417"/>
        <v>0</v>
      </c>
      <c r="M535" s="229">
        <f t="shared" si="417"/>
        <v>0</v>
      </c>
      <c r="N535" s="229">
        <f t="shared" si="417"/>
        <v>0</v>
      </c>
      <c r="O535" s="229">
        <f t="shared" si="417"/>
        <v>0</v>
      </c>
      <c r="P535" s="229">
        <f t="shared" si="417"/>
        <v>0</v>
      </c>
      <c r="Q535" s="229">
        <f t="shared" si="417"/>
        <v>0</v>
      </c>
      <c r="R535" s="229">
        <f t="shared" si="417"/>
        <v>0</v>
      </c>
      <c r="S535" s="229">
        <f t="shared" si="417"/>
        <v>0</v>
      </c>
      <c r="T535" s="229">
        <f t="shared" si="417"/>
        <v>0</v>
      </c>
      <c r="U535" s="229">
        <f t="shared" si="417"/>
        <v>0</v>
      </c>
      <c r="V535" s="229">
        <f t="shared" si="417"/>
        <v>0</v>
      </c>
      <c r="W535" s="229">
        <f t="shared" si="424"/>
        <v>0</v>
      </c>
      <c r="X535" s="229">
        <f t="shared" si="424"/>
        <v>0</v>
      </c>
      <c r="Y535" s="229">
        <f t="shared" si="424"/>
        <v>0</v>
      </c>
      <c r="Z535" s="229">
        <f t="shared" si="424"/>
        <v>0</v>
      </c>
      <c r="AA535" s="229">
        <f t="shared" si="424"/>
        <v>0</v>
      </c>
      <c r="AB535" s="229">
        <f t="shared" si="424"/>
        <v>0</v>
      </c>
      <c r="AC535" s="229">
        <f t="shared" si="424"/>
        <v>0</v>
      </c>
      <c r="AD535" s="229">
        <f t="shared" si="424"/>
        <v>0</v>
      </c>
      <c r="AE535" s="229">
        <f t="shared" si="424"/>
        <v>0</v>
      </c>
      <c r="AF535" s="229">
        <f t="shared" si="424"/>
        <v>0</v>
      </c>
      <c r="AG535" s="229">
        <f t="shared" si="424"/>
        <v>0</v>
      </c>
      <c r="AH535" s="229">
        <f t="shared" si="424"/>
        <v>0</v>
      </c>
      <c r="AI535" s="229">
        <f t="shared" si="424"/>
        <v>0</v>
      </c>
      <c r="AJ535" s="229">
        <f t="shared" si="424"/>
        <v>0</v>
      </c>
      <c r="AK535" s="229">
        <f t="shared" si="424"/>
        <v>0</v>
      </c>
      <c r="AL535" s="229">
        <f t="shared" si="424"/>
        <v>0</v>
      </c>
      <c r="AM535" s="229">
        <f t="shared" si="425"/>
        <v>0</v>
      </c>
      <c r="AN535" s="229">
        <f t="shared" si="425"/>
        <v>0</v>
      </c>
      <c r="AO535" s="229">
        <f t="shared" si="425"/>
        <v>0</v>
      </c>
      <c r="AP535" s="229">
        <f t="shared" si="425"/>
        <v>0</v>
      </c>
      <c r="AQ535" s="229">
        <f t="shared" si="425"/>
        <v>0</v>
      </c>
      <c r="AR535" s="229">
        <f t="shared" si="425"/>
        <v>0</v>
      </c>
      <c r="AS535" s="229">
        <f t="shared" si="425"/>
        <v>0</v>
      </c>
      <c r="AT535" s="229">
        <f t="shared" si="425"/>
        <v>0</v>
      </c>
      <c r="AU535" s="229">
        <f t="shared" si="425"/>
        <v>0</v>
      </c>
      <c r="AV535" s="229">
        <f t="shared" si="425"/>
        <v>0</v>
      </c>
      <c r="AW535" s="229">
        <f t="shared" si="425"/>
        <v>0</v>
      </c>
      <c r="AX535" s="229">
        <f t="shared" si="425"/>
        <v>0</v>
      </c>
      <c r="AY535" s="229">
        <f t="shared" si="425"/>
        <v>0</v>
      </c>
      <c r="AZ535" s="229">
        <f t="shared" si="425"/>
        <v>0</v>
      </c>
      <c r="BA535" s="229">
        <f t="shared" si="425"/>
        <v>0</v>
      </c>
      <c r="BB535" s="229">
        <f t="shared" si="425"/>
        <v>0</v>
      </c>
      <c r="BC535" s="229">
        <f t="shared" si="426"/>
        <v>0</v>
      </c>
      <c r="BD535" s="229">
        <f t="shared" si="426"/>
        <v>0</v>
      </c>
      <c r="BE535" s="229">
        <f t="shared" si="426"/>
        <v>0</v>
      </c>
      <c r="BF535" s="229">
        <f t="shared" si="426"/>
        <v>0</v>
      </c>
      <c r="BG535" s="229">
        <f t="shared" si="426"/>
        <v>0</v>
      </c>
      <c r="BH535" s="229">
        <f t="shared" si="426"/>
        <v>0</v>
      </c>
      <c r="BI535" s="229">
        <f t="shared" si="426"/>
        <v>0</v>
      </c>
      <c r="BJ535" s="229">
        <f t="shared" si="426"/>
        <v>0</v>
      </c>
      <c r="BK535" s="229">
        <f t="shared" si="426"/>
        <v>0</v>
      </c>
      <c r="BL535" s="229">
        <f t="shared" si="426"/>
        <v>0</v>
      </c>
      <c r="BM535" s="229">
        <f t="shared" si="426"/>
        <v>0</v>
      </c>
      <c r="BN535" s="229">
        <f t="shared" si="426"/>
        <v>0</v>
      </c>
      <c r="BO535" s="229">
        <f t="shared" si="418"/>
        <v>0</v>
      </c>
      <c r="BP535" s="229">
        <f t="shared" si="418"/>
        <v>0</v>
      </c>
      <c r="BQ535" s="229">
        <f t="shared" si="418"/>
        <v>0</v>
      </c>
      <c r="BR535" s="229">
        <f t="shared" si="418"/>
        <v>0</v>
      </c>
      <c r="BS535" s="229">
        <f t="shared" si="418"/>
        <v>0</v>
      </c>
      <c r="BT535" s="229">
        <f t="shared" si="418"/>
        <v>0</v>
      </c>
      <c r="BU535" s="229">
        <f t="shared" si="418"/>
        <v>0</v>
      </c>
      <c r="BV535" s="229">
        <f t="shared" si="418"/>
        <v>0</v>
      </c>
      <c r="BW535" s="229">
        <f t="shared" si="418"/>
        <v>0</v>
      </c>
      <c r="BX535" s="229">
        <f t="shared" si="418"/>
        <v>0</v>
      </c>
      <c r="BY535" s="229">
        <f t="shared" si="418"/>
        <v>0</v>
      </c>
      <c r="BZ535" s="229">
        <f t="shared" si="418"/>
        <v>0</v>
      </c>
    </row>
    <row r="536" spans="1:78" x14ac:dyDescent="0.2">
      <c r="A536" s="7" t="str">
        <f t="shared" si="420"/>
        <v>Roll-in 10</v>
      </c>
      <c r="B536" s="7">
        <f t="shared" si="421"/>
        <v>2024</v>
      </c>
      <c r="C536" s="7">
        <f t="shared" si="427"/>
        <v>69</v>
      </c>
      <c r="D536" s="165">
        <f t="shared" si="422"/>
        <v>45565</v>
      </c>
      <c r="E536" s="68">
        <f>BonusDep!C74*BonusDep!D74</f>
        <v>0</v>
      </c>
      <c r="F536" s="77"/>
      <c r="G536" s="229">
        <f t="shared" si="417"/>
        <v>0</v>
      </c>
      <c r="H536" s="229">
        <f t="shared" si="417"/>
        <v>0</v>
      </c>
      <c r="I536" s="229">
        <f t="shared" si="417"/>
        <v>0</v>
      </c>
      <c r="J536" s="229">
        <f t="shared" si="417"/>
        <v>0</v>
      </c>
      <c r="K536" s="229">
        <f t="shared" si="417"/>
        <v>0</v>
      </c>
      <c r="L536" s="229">
        <f t="shared" si="417"/>
        <v>0</v>
      </c>
      <c r="M536" s="229">
        <f t="shared" si="417"/>
        <v>0</v>
      </c>
      <c r="N536" s="229">
        <f t="shared" si="417"/>
        <v>0</v>
      </c>
      <c r="O536" s="229">
        <f t="shared" si="417"/>
        <v>0</v>
      </c>
      <c r="P536" s="229">
        <f t="shared" si="417"/>
        <v>0</v>
      </c>
      <c r="Q536" s="229">
        <f t="shared" si="417"/>
        <v>0</v>
      </c>
      <c r="R536" s="229">
        <f t="shared" si="417"/>
        <v>0</v>
      </c>
      <c r="S536" s="229">
        <f t="shared" si="417"/>
        <v>0</v>
      </c>
      <c r="T536" s="229">
        <f t="shared" si="417"/>
        <v>0</v>
      </c>
      <c r="U536" s="229">
        <f t="shared" si="417"/>
        <v>0</v>
      </c>
      <c r="V536" s="229">
        <f t="shared" ref="G536:V539" si="428">IF(AND(V$7=$B536,V$9&gt;=$D536),$E536/(13-MONTH($D536)),0)</f>
        <v>0</v>
      </c>
      <c r="W536" s="229">
        <f t="shared" si="424"/>
        <v>0</v>
      </c>
      <c r="X536" s="229">
        <f t="shared" si="424"/>
        <v>0</v>
      </c>
      <c r="Y536" s="229">
        <f t="shared" si="424"/>
        <v>0</v>
      </c>
      <c r="Z536" s="229">
        <f t="shared" si="424"/>
        <v>0</v>
      </c>
      <c r="AA536" s="229">
        <f t="shared" si="424"/>
        <v>0</v>
      </c>
      <c r="AB536" s="229">
        <f t="shared" si="424"/>
        <v>0</v>
      </c>
      <c r="AC536" s="229">
        <f t="shared" si="424"/>
        <v>0</v>
      </c>
      <c r="AD536" s="229">
        <f t="shared" si="424"/>
        <v>0</v>
      </c>
      <c r="AE536" s="229">
        <f t="shared" si="424"/>
        <v>0</v>
      </c>
      <c r="AF536" s="229">
        <f t="shared" si="424"/>
        <v>0</v>
      </c>
      <c r="AG536" s="229">
        <f t="shared" si="424"/>
        <v>0</v>
      </c>
      <c r="AH536" s="229">
        <f t="shared" si="424"/>
        <v>0</v>
      </c>
      <c r="AI536" s="229">
        <f t="shared" si="424"/>
        <v>0</v>
      </c>
      <c r="AJ536" s="229">
        <f t="shared" si="424"/>
        <v>0</v>
      </c>
      <c r="AK536" s="229">
        <f t="shared" si="424"/>
        <v>0</v>
      </c>
      <c r="AL536" s="229">
        <f t="shared" si="424"/>
        <v>0</v>
      </c>
      <c r="AM536" s="229">
        <f t="shared" si="425"/>
        <v>0</v>
      </c>
      <c r="AN536" s="229">
        <f t="shared" si="425"/>
        <v>0</v>
      </c>
      <c r="AO536" s="229">
        <f t="shared" si="425"/>
        <v>0</v>
      </c>
      <c r="AP536" s="229">
        <f t="shared" si="425"/>
        <v>0</v>
      </c>
      <c r="AQ536" s="229">
        <f t="shared" si="425"/>
        <v>0</v>
      </c>
      <c r="AR536" s="229">
        <f t="shared" si="425"/>
        <v>0</v>
      </c>
      <c r="AS536" s="229">
        <f t="shared" si="425"/>
        <v>0</v>
      </c>
      <c r="AT536" s="229">
        <f t="shared" si="425"/>
        <v>0</v>
      </c>
      <c r="AU536" s="229">
        <f t="shared" si="425"/>
        <v>0</v>
      </c>
      <c r="AV536" s="229">
        <f t="shared" si="425"/>
        <v>0</v>
      </c>
      <c r="AW536" s="229">
        <f t="shared" si="425"/>
        <v>0</v>
      </c>
      <c r="AX536" s="229">
        <f t="shared" si="425"/>
        <v>0</v>
      </c>
      <c r="AY536" s="229">
        <f t="shared" si="425"/>
        <v>0</v>
      </c>
      <c r="AZ536" s="229">
        <f t="shared" si="425"/>
        <v>0</v>
      </c>
      <c r="BA536" s="229">
        <f t="shared" si="425"/>
        <v>0</v>
      </c>
      <c r="BB536" s="229">
        <f t="shared" si="425"/>
        <v>0</v>
      </c>
      <c r="BC536" s="229">
        <f t="shared" si="426"/>
        <v>0</v>
      </c>
      <c r="BD536" s="229">
        <f t="shared" si="426"/>
        <v>0</v>
      </c>
      <c r="BE536" s="229">
        <f t="shared" si="426"/>
        <v>0</v>
      </c>
      <c r="BF536" s="229">
        <f t="shared" si="426"/>
        <v>0</v>
      </c>
      <c r="BG536" s="229">
        <f t="shared" si="426"/>
        <v>0</v>
      </c>
      <c r="BH536" s="229">
        <f t="shared" si="426"/>
        <v>0</v>
      </c>
      <c r="BI536" s="229">
        <f t="shared" si="426"/>
        <v>0</v>
      </c>
      <c r="BJ536" s="229">
        <f t="shared" si="426"/>
        <v>0</v>
      </c>
      <c r="BK536" s="229">
        <f t="shared" si="426"/>
        <v>0</v>
      </c>
      <c r="BL536" s="229">
        <f t="shared" si="426"/>
        <v>0</v>
      </c>
      <c r="BM536" s="229">
        <f t="shared" si="426"/>
        <v>0</v>
      </c>
      <c r="BN536" s="229">
        <f t="shared" si="426"/>
        <v>0</v>
      </c>
      <c r="BO536" s="229">
        <f t="shared" si="418"/>
        <v>0</v>
      </c>
      <c r="BP536" s="229">
        <f t="shared" si="418"/>
        <v>0</v>
      </c>
      <c r="BQ536" s="229">
        <f t="shared" si="418"/>
        <v>0</v>
      </c>
      <c r="BR536" s="229">
        <f t="shared" si="418"/>
        <v>0</v>
      </c>
      <c r="BS536" s="229">
        <f t="shared" si="418"/>
        <v>0</v>
      </c>
      <c r="BT536" s="229">
        <f t="shared" si="418"/>
        <v>0</v>
      </c>
      <c r="BU536" s="229">
        <f t="shared" si="418"/>
        <v>0</v>
      </c>
      <c r="BV536" s="229">
        <f t="shared" si="418"/>
        <v>0</v>
      </c>
      <c r="BW536" s="229">
        <f t="shared" si="418"/>
        <v>0</v>
      </c>
      <c r="BX536" s="229">
        <f t="shared" si="418"/>
        <v>0</v>
      </c>
      <c r="BY536" s="229">
        <f t="shared" si="418"/>
        <v>0</v>
      </c>
      <c r="BZ536" s="229">
        <f t="shared" si="418"/>
        <v>0</v>
      </c>
    </row>
    <row r="537" spans="1:78" x14ac:dyDescent="0.2">
      <c r="A537" s="7" t="str">
        <f t="shared" si="420"/>
        <v>Roll-in 10</v>
      </c>
      <c r="B537" s="7">
        <f t="shared" si="421"/>
        <v>2024</v>
      </c>
      <c r="C537" s="7">
        <f t="shared" si="427"/>
        <v>70</v>
      </c>
      <c r="D537" s="165">
        <f t="shared" si="422"/>
        <v>45596</v>
      </c>
      <c r="E537" s="68">
        <f>BonusDep!C75*BonusDep!D75</f>
        <v>0</v>
      </c>
      <c r="F537" s="77"/>
      <c r="G537" s="229">
        <f t="shared" si="428"/>
        <v>0</v>
      </c>
      <c r="H537" s="229">
        <f t="shared" si="428"/>
        <v>0</v>
      </c>
      <c r="I537" s="229">
        <f t="shared" si="428"/>
        <v>0</v>
      </c>
      <c r="J537" s="229">
        <f t="shared" si="428"/>
        <v>0</v>
      </c>
      <c r="K537" s="229">
        <f t="shared" si="428"/>
        <v>0</v>
      </c>
      <c r="L537" s="229">
        <f t="shared" si="428"/>
        <v>0</v>
      </c>
      <c r="M537" s="229">
        <f t="shared" si="428"/>
        <v>0</v>
      </c>
      <c r="N537" s="229">
        <f t="shared" si="428"/>
        <v>0</v>
      </c>
      <c r="O537" s="229">
        <f t="shared" si="428"/>
        <v>0</v>
      </c>
      <c r="P537" s="229">
        <f t="shared" si="428"/>
        <v>0</v>
      </c>
      <c r="Q537" s="229">
        <f t="shared" si="428"/>
        <v>0</v>
      </c>
      <c r="R537" s="229">
        <f t="shared" si="428"/>
        <v>0</v>
      </c>
      <c r="S537" s="229">
        <f t="shared" si="428"/>
        <v>0</v>
      </c>
      <c r="T537" s="229">
        <f t="shared" si="428"/>
        <v>0</v>
      </c>
      <c r="U537" s="229">
        <f t="shared" si="428"/>
        <v>0</v>
      </c>
      <c r="V537" s="229">
        <f t="shared" si="428"/>
        <v>0</v>
      </c>
      <c r="W537" s="229">
        <f t="shared" si="424"/>
        <v>0</v>
      </c>
      <c r="X537" s="229">
        <f t="shared" si="424"/>
        <v>0</v>
      </c>
      <c r="Y537" s="229">
        <f t="shared" si="424"/>
        <v>0</v>
      </c>
      <c r="Z537" s="229">
        <f t="shared" si="424"/>
        <v>0</v>
      </c>
      <c r="AA537" s="229">
        <f t="shared" si="424"/>
        <v>0</v>
      </c>
      <c r="AB537" s="229">
        <f t="shared" si="424"/>
        <v>0</v>
      </c>
      <c r="AC537" s="229">
        <f t="shared" si="424"/>
        <v>0</v>
      </c>
      <c r="AD537" s="229">
        <f t="shared" si="424"/>
        <v>0</v>
      </c>
      <c r="AE537" s="229">
        <f t="shared" si="424"/>
        <v>0</v>
      </c>
      <c r="AF537" s="229">
        <f t="shared" si="424"/>
        <v>0</v>
      </c>
      <c r="AG537" s="229">
        <f t="shared" si="424"/>
        <v>0</v>
      </c>
      <c r="AH537" s="229">
        <f t="shared" si="424"/>
        <v>0</v>
      </c>
      <c r="AI537" s="229">
        <f t="shared" si="424"/>
        <v>0</v>
      </c>
      <c r="AJ537" s="229">
        <f t="shared" si="424"/>
        <v>0</v>
      </c>
      <c r="AK537" s="229">
        <f t="shared" si="424"/>
        <v>0</v>
      </c>
      <c r="AL537" s="229">
        <f t="shared" si="424"/>
        <v>0</v>
      </c>
      <c r="AM537" s="229">
        <f t="shared" si="425"/>
        <v>0</v>
      </c>
      <c r="AN537" s="229">
        <f t="shared" si="425"/>
        <v>0</v>
      </c>
      <c r="AO537" s="229">
        <f t="shared" si="425"/>
        <v>0</v>
      </c>
      <c r="AP537" s="229">
        <f t="shared" si="425"/>
        <v>0</v>
      </c>
      <c r="AQ537" s="229">
        <f t="shared" si="425"/>
        <v>0</v>
      </c>
      <c r="AR537" s="229">
        <f t="shared" si="425"/>
        <v>0</v>
      </c>
      <c r="AS537" s="229">
        <f t="shared" si="425"/>
        <v>0</v>
      </c>
      <c r="AT537" s="229">
        <f t="shared" si="425"/>
        <v>0</v>
      </c>
      <c r="AU537" s="229">
        <f t="shared" si="425"/>
        <v>0</v>
      </c>
      <c r="AV537" s="229">
        <f t="shared" si="425"/>
        <v>0</v>
      </c>
      <c r="AW537" s="229">
        <f t="shared" si="425"/>
        <v>0</v>
      </c>
      <c r="AX537" s="229">
        <f t="shared" si="425"/>
        <v>0</v>
      </c>
      <c r="AY537" s="229">
        <f t="shared" si="425"/>
        <v>0</v>
      </c>
      <c r="AZ537" s="229">
        <f t="shared" si="425"/>
        <v>0</v>
      </c>
      <c r="BA537" s="229">
        <f t="shared" si="425"/>
        <v>0</v>
      </c>
      <c r="BB537" s="229">
        <f t="shared" si="425"/>
        <v>0</v>
      </c>
      <c r="BC537" s="229">
        <f t="shared" si="426"/>
        <v>0</v>
      </c>
      <c r="BD537" s="229">
        <f t="shared" si="426"/>
        <v>0</v>
      </c>
      <c r="BE537" s="229">
        <f t="shared" si="426"/>
        <v>0</v>
      </c>
      <c r="BF537" s="229">
        <f t="shared" si="426"/>
        <v>0</v>
      </c>
      <c r="BG537" s="229">
        <f t="shared" si="426"/>
        <v>0</v>
      </c>
      <c r="BH537" s="229">
        <f t="shared" si="426"/>
        <v>0</v>
      </c>
      <c r="BI537" s="229">
        <f t="shared" si="426"/>
        <v>0</v>
      </c>
      <c r="BJ537" s="229">
        <f t="shared" si="426"/>
        <v>0</v>
      </c>
      <c r="BK537" s="229">
        <f t="shared" si="426"/>
        <v>0</v>
      </c>
      <c r="BL537" s="229">
        <f t="shared" si="426"/>
        <v>0</v>
      </c>
      <c r="BM537" s="229">
        <f t="shared" si="426"/>
        <v>0</v>
      </c>
      <c r="BN537" s="229">
        <f t="shared" si="426"/>
        <v>0</v>
      </c>
      <c r="BO537" s="229">
        <f t="shared" si="418"/>
        <v>0</v>
      </c>
      <c r="BP537" s="229">
        <f t="shared" si="418"/>
        <v>0</v>
      </c>
      <c r="BQ537" s="229">
        <f t="shared" si="418"/>
        <v>0</v>
      </c>
      <c r="BR537" s="229">
        <f t="shared" si="418"/>
        <v>0</v>
      </c>
      <c r="BS537" s="229">
        <f t="shared" si="418"/>
        <v>0</v>
      </c>
      <c r="BT537" s="229">
        <f t="shared" si="418"/>
        <v>0</v>
      </c>
      <c r="BU537" s="229">
        <f t="shared" si="418"/>
        <v>0</v>
      </c>
      <c r="BV537" s="229">
        <f t="shared" si="418"/>
        <v>0</v>
      </c>
      <c r="BW537" s="229">
        <f t="shared" si="418"/>
        <v>0</v>
      </c>
      <c r="BX537" s="229">
        <f t="shared" si="418"/>
        <v>0</v>
      </c>
      <c r="BY537" s="229">
        <f t="shared" si="418"/>
        <v>0</v>
      </c>
      <c r="BZ537" s="229">
        <f t="shared" si="418"/>
        <v>0</v>
      </c>
    </row>
    <row r="538" spans="1:78" x14ac:dyDescent="0.2">
      <c r="A538" s="7" t="str">
        <f t="shared" si="420"/>
        <v>Roll-in 10</v>
      </c>
      <c r="B538" s="7">
        <f t="shared" si="421"/>
        <v>2024</v>
      </c>
      <c r="C538" s="7">
        <f t="shared" si="427"/>
        <v>71</v>
      </c>
      <c r="D538" s="165">
        <f t="shared" si="422"/>
        <v>45626</v>
      </c>
      <c r="E538" s="68">
        <f>BonusDep!C76*BonusDep!D76</f>
        <v>0</v>
      </c>
      <c r="F538" s="77"/>
      <c r="G538" s="229">
        <f t="shared" si="428"/>
        <v>0</v>
      </c>
      <c r="H538" s="229">
        <f t="shared" si="428"/>
        <v>0</v>
      </c>
      <c r="I538" s="229">
        <f t="shared" si="428"/>
        <v>0</v>
      </c>
      <c r="J538" s="229">
        <f t="shared" si="428"/>
        <v>0</v>
      </c>
      <c r="K538" s="229">
        <f t="shared" si="428"/>
        <v>0</v>
      </c>
      <c r="L538" s="229">
        <f t="shared" si="428"/>
        <v>0</v>
      </c>
      <c r="M538" s="229">
        <f t="shared" si="428"/>
        <v>0</v>
      </c>
      <c r="N538" s="229">
        <f t="shared" si="428"/>
        <v>0</v>
      </c>
      <c r="O538" s="229">
        <f t="shared" si="428"/>
        <v>0</v>
      </c>
      <c r="P538" s="229">
        <f t="shared" si="428"/>
        <v>0</v>
      </c>
      <c r="Q538" s="229">
        <f t="shared" si="428"/>
        <v>0</v>
      </c>
      <c r="R538" s="229">
        <f t="shared" si="428"/>
        <v>0</v>
      </c>
      <c r="S538" s="229">
        <f t="shared" si="428"/>
        <v>0</v>
      </c>
      <c r="T538" s="229">
        <f t="shared" si="428"/>
        <v>0</v>
      </c>
      <c r="U538" s="229">
        <f t="shared" si="428"/>
        <v>0</v>
      </c>
      <c r="V538" s="229">
        <f t="shared" si="428"/>
        <v>0</v>
      </c>
      <c r="W538" s="229">
        <f t="shared" si="424"/>
        <v>0</v>
      </c>
      <c r="X538" s="229">
        <f t="shared" si="424"/>
        <v>0</v>
      </c>
      <c r="Y538" s="229">
        <f t="shared" si="424"/>
        <v>0</v>
      </c>
      <c r="Z538" s="229">
        <f t="shared" si="424"/>
        <v>0</v>
      </c>
      <c r="AA538" s="229">
        <f t="shared" si="424"/>
        <v>0</v>
      </c>
      <c r="AB538" s="229">
        <f t="shared" si="424"/>
        <v>0</v>
      </c>
      <c r="AC538" s="229">
        <f t="shared" si="424"/>
        <v>0</v>
      </c>
      <c r="AD538" s="229">
        <f>IF(AND(AD$7=$B538,AD$9&gt;=$D538),$E538/(13-MONTH($D538)),0)</f>
        <v>0</v>
      </c>
      <c r="AE538" s="229">
        <f t="shared" si="424"/>
        <v>0</v>
      </c>
      <c r="AF538" s="229">
        <f t="shared" si="424"/>
        <v>0</v>
      </c>
      <c r="AG538" s="229">
        <f t="shared" si="424"/>
        <v>0</v>
      </c>
      <c r="AH538" s="229">
        <f t="shared" si="424"/>
        <v>0</v>
      </c>
      <c r="AI538" s="229">
        <f t="shared" si="424"/>
        <v>0</v>
      </c>
      <c r="AJ538" s="229">
        <f t="shared" si="424"/>
        <v>0</v>
      </c>
      <c r="AK538" s="229">
        <f t="shared" si="424"/>
        <v>0</v>
      </c>
      <c r="AL538" s="229">
        <f t="shared" si="424"/>
        <v>0</v>
      </c>
      <c r="AM538" s="229">
        <f t="shared" si="425"/>
        <v>0</v>
      </c>
      <c r="AN538" s="229">
        <f t="shared" si="425"/>
        <v>0</v>
      </c>
      <c r="AO538" s="229">
        <f t="shared" si="425"/>
        <v>0</v>
      </c>
      <c r="AP538" s="229">
        <f t="shared" si="425"/>
        <v>0</v>
      </c>
      <c r="AQ538" s="229">
        <f t="shared" si="425"/>
        <v>0</v>
      </c>
      <c r="AR538" s="229">
        <f t="shared" si="425"/>
        <v>0</v>
      </c>
      <c r="AS538" s="229">
        <f t="shared" si="425"/>
        <v>0</v>
      </c>
      <c r="AT538" s="229">
        <f t="shared" si="425"/>
        <v>0</v>
      </c>
      <c r="AU538" s="229">
        <f t="shared" si="425"/>
        <v>0</v>
      </c>
      <c r="AV538" s="229">
        <f t="shared" si="425"/>
        <v>0</v>
      </c>
      <c r="AW538" s="229">
        <f t="shared" si="425"/>
        <v>0</v>
      </c>
      <c r="AX538" s="229">
        <f t="shared" si="425"/>
        <v>0</v>
      </c>
      <c r="AY538" s="229">
        <f t="shared" si="425"/>
        <v>0</v>
      </c>
      <c r="AZ538" s="229">
        <f t="shared" si="425"/>
        <v>0</v>
      </c>
      <c r="BA538" s="229">
        <f t="shared" si="425"/>
        <v>0</v>
      </c>
      <c r="BB538" s="229">
        <f t="shared" si="425"/>
        <v>0</v>
      </c>
      <c r="BC538" s="229">
        <f t="shared" si="426"/>
        <v>0</v>
      </c>
      <c r="BD538" s="229">
        <f t="shared" si="426"/>
        <v>0</v>
      </c>
      <c r="BE538" s="229">
        <f t="shared" si="426"/>
        <v>0</v>
      </c>
      <c r="BF538" s="229">
        <f t="shared" si="426"/>
        <v>0</v>
      </c>
      <c r="BG538" s="229">
        <f t="shared" si="426"/>
        <v>0</v>
      </c>
      <c r="BH538" s="229">
        <f t="shared" si="426"/>
        <v>0</v>
      </c>
      <c r="BI538" s="229">
        <f t="shared" si="426"/>
        <v>0</v>
      </c>
      <c r="BJ538" s="229">
        <f t="shared" si="426"/>
        <v>0</v>
      </c>
      <c r="BK538" s="229">
        <f t="shared" si="426"/>
        <v>0</v>
      </c>
      <c r="BL538" s="229">
        <f t="shared" si="426"/>
        <v>0</v>
      </c>
      <c r="BM538" s="229">
        <f t="shared" si="426"/>
        <v>0</v>
      </c>
      <c r="BN538" s="229">
        <f t="shared" si="426"/>
        <v>0</v>
      </c>
      <c r="BO538" s="229">
        <f t="shared" si="418"/>
        <v>0</v>
      </c>
      <c r="BP538" s="229">
        <f t="shared" si="418"/>
        <v>0</v>
      </c>
      <c r="BQ538" s="229">
        <f t="shared" si="418"/>
        <v>0</v>
      </c>
      <c r="BR538" s="229">
        <f t="shared" si="418"/>
        <v>0</v>
      </c>
      <c r="BS538" s="229">
        <f t="shared" si="418"/>
        <v>0</v>
      </c>
      <c r="BT538" s="229">
        <f t="shared" si="418"/>
        <v>0</v>
      </c>
      <c r="BU538" s="229">
        <f t="shared" si="418"/>
        <v>0</v>
      </c>
      <c r="BV538" s="229">
        <f t="shared" si="418"/>
        <v>0</v>
      </c>
      <c r="BW538" s="229">
        <f t="shared" si="418"/>
        <v>0</v>
      </c>
      <c r="BX538" s="229">
        <f t="shared" si="418"/>
        <v>0</v>
      </c>
      <c r="BY538" s="229">
        <f t="shared" si="418"/>
        <v>0</v>
      </c>
      <c r="BZ538" s="229">
        <f t="shared" si="418"/>
        <v>0</v>
      </c>
    </row>
    <row r="539" spans="1:78" x14ac:dyDescent="0.2">
      <c r="A539" s="7" t="str">
        <f t="shared" si="420"/>
        <v>Roll-in 10</v>
      </c>
      <c r="B539" s="7">
        <f t="shared" si="421"/>
        <v>2024</v>
      </c>
      <c r="C539" s="7">
        <f t="shared" si="427"/>
        <v>72</v>
      </c>
      <c r="D539" s="165">
        <f t="shared" si="422"/>
        <v>45657</v>
      </c>
      <c r="E539" s="166">
        <f>BonusDep!C77*BonusDep!D77</f>
        <v>0</v>
      </c>
      <c r="F539" s="77"/>
      <c r="G539" s="228">
        <f t="shared" si="428"/>
        <v>0</v>
      </c>
      <c r="H539" s="228">
        <f t="shared" si="428"/>
        <v>0</v>
      </c>
      <c r="I539" s="228">
        <f t="shared" si="428"/>
        <v>0</v>
      </c>
      <c r="J539" s="228">
        <f t="shared" si="428"/>
        <v>0</v>
      </c>
      <c r="K539" s="228">
        <f t="shared" si="428"/>
        <v>0</v>
      </c>
      <c r="L539" s="228">
        <f t="shared" si="428"/>
        <v>0</v>
      </c>
      <c r="M539" s="228">
        <f t="shared" si="428"/>
        <v>0</v>
      </c>
      <c r="N539" s="228">
        <f t="shared" si="428"/>
        <v>0</v>
      </c>
      <c r="O539" s="228">
        <f t="shared" si="428"/>
        <v>0</v>
      </c>
      <c r="P539" s="228">
        <f t="shared" si="428"/>
        <v>0</v>
      </c>
      <c r="Q539" s="228">
        <f t="shared" si="428"/>
        <v>0</v>
      </c>
      <c r="R539" s="228">
        <f t="shared" si="428"/>
        <v>0</v>
      </c>
      <c r="S539" s="228">
        <f t="shared" si="428"/>
        <v>0</v>
      </c>
      <c r="T539" s="228">
        <f t="shared" si="428"/>
        <v>0</v>
      </c>
      <c r="U539" s="228">
        <f t="shared" si="428"/>
        <v>0</v>
      </c>
      <c r="V539" s="228">
        <f t="shared" si="428"/>
        <v>0</v>
      </c>
      <c r="W539" s="228">
        <f t="shared" si="424"/>
        <v>0</v>
      </c>
      <c r="X539" s="228">
        <f t="shared" si="424"/>
        <v>0</v>
      </c>
      <c r="Y539" s="228">
        <f t="shared" si="424"/>
        <v>0</v>
      </c>
      <c r="Z539" s="228">
        <f t="shared" si="424"/>
        <v>0</v>
      </c>
      <c r="AA539" s="228">
        <f t="shared" si="424"/>
        <v>0</v>
      </c>
      <c r="AB539" s="228">
        <f t="shared" si="424"/>
        <v>0</v>
      </c>
      <c r="AC539" s="228">
        <f t="shared" si="424"/>
        <v>0</v>
      </c>
      <c r="AD539" s="228">
        <f t="shared" si="424"/>
        <v>0</v>
      </c>
      <c r="AE539" s="228">
        <f t="shared" si="424"/>
        <v>0</v>
      </c>
      <c r="AF539" s="228">
        <f t="shared" si="424"/>
        <v>0</v>
      </c>
      <c r="AG539" s="228">
        <f t="shared" si="424"/>
        <v>0</v>
      </c>
      <c r="AH539" s="228">
        <f t="shared" si="424"/>
        <v>0</v>
      </c>
      <c r="AI539" s="228">
        <f t="shared" si="424"/>
        <v>0</v>
      </c>
      <c r="AJ539" s="228">
        <f t="shared" si="424"/>
        <v>0</v>
      </c>
      <c r="AK539" s="228">
        <f t="shared" si="424"/>
        <v>0</v>
      </c>
      <c r="AL539" s="228">
        <f t="shared" si="424"/>
        <v>0</v>
      </c>
      <c r="AM539" s="228">
        <f t="shared" si="425"/>
        <v>0</v>
      </c>
      <c r="AN539" s="228">
        <f t="shared" si="425"/>
        <v>0</v>
      </c>
      <c r="AO539" s="228">
        <f t="shared" si="425"/>
        <v>0</v>
      </c>
      <c r="AP539" s="228">
        <f t="shared" si="425"/>
        <v>0</v>
      </c>
      <c r="AQ539" s="228">
        <f t="shared" si="425"/>
        <v>0</v>
      </c>
      <c r="AR539" s="228">
        <f t="shared" si="425"/>
        <v>0</v>
      </c>
      <c r="AS539" s="228">
        <f t="shared" si="425"/>
        <v>0</v>
      </c>
      <c r="AT539" s="228">
        <f t="shared" si="425"/>
        <v>0</v>
      </c>
      <c r="AU539" s="228">
        <f t="shared" si="425"/>
        <v>0</v>
      </c>
      <c r="AV539" s="228">
        <f t="shared" si="425"/>
        <v>0</v>
      </c>
      <c r="AW539" s="228">
        <f t="shared" si="425"/>
        <v>0</v>
      </c>
      <c r="AX539" s="228">
        <f t="shared" si="425"/>
        <v>0</v>
      </c>
      <c r="AY539" s="228">
        <f t="shared" si="425"/>
        <v>0</v>
      </c>
      <c r="AZ539" s="228">
        <f t="shared" si="425"/>
        <v>0</v>
      </c>
      <c r="BA539" s="228">
        <f t="shared" si="425"/>
        <v>0</v>
      </c>
      <c r="BB539" s="228">
        <f t="shared" si="425"/>
        <v>0</v>
      </c>
      <c r="BC539" s="228">
        <f t="shared" si="426"/>
        <v>0</v>
      </c>
      <c r="BD539" s="228">
        <f t="shared" si="426"/>
        <v>0</v>
      </c>
      <c r="BE539" s="228">
        <f t="shared" si="426"/>
        <v>0</v>
      </c>
      <c r="BF539" s="228">
        <f t="shared" si="426"/>
        <v>0</v>
      </c>
      <c r="BG539" s="228">
        <f t="shared" si="426"/>
        <v>0</v>
      </c>
      <c r="BH539" s="228">
        <f t="shared" si="426"/>
        <v>0</v>
      </c>
      <c r="BI539" s="228">
        <f t="shared" si="426"/>
        <v>0</v>
      </c>
      <c r="BJ539" s="228">
        <f t="shared" si="426"/>
        <v>0</v>
      </c>
      <c r="BK539" s="228">
        <f t="shared" si="426"/>
        <v>0</v>
      </c>
      <c r="BL539" s="228">
        <f t="shared" si="426"/>
        <v>0</v>
      </c>
      <c r="BM539" s="228">
        <f t="shared" si="426"/>
        <v>0</v>
      </c>
      <c r="BN539" s="228">
        <f t="shared" si="426"/>
        <v>0</v>
      </c>
      <c r="BO539" s="228">
        <f t="shared" si="418"/>
        <v>0</v>
      </c>
      <c r="BP539" s="228">
        <f t="shared" si="418"/>
        <v>0</v>
      </c>
      <c r="BQ539" s="228">
        <f t="shared" si="418"/>
        <v>0</v>
      </c>
      <c r="BR539" s="228">
        <f t="shared" si="418"/>
        <v>0</v>
      </c>
      <c r="BS539" s="228">
        <f t="shared" si="418"/>
        <v>0</v>
      </c>
      <c r="BT539" s="228">
        <f t="shared" si="418"/>
        <v>0</v>
      </c>
      <c r="BU539" s="228">
        <f t="shared" si="418"/>
        <v>0</v>
      </c>
      <c r="BV539" s="228">
        <f t="shared" si="418"/>
        <v>0</v>
      </c>
      <c r="BW539" s="228">
        <f t="shared" si="418"/>
        <v>0</v>
      </c>
      <c r="BX539" s="228">
        <f t="shared" si="418"/>
        <v>0</v>
      </c>
      <c r="BY539" s="228">
        <f t="shared" si="418"/>
        <v>0</v>
      </c>
      <c r="BZ539" s="228">
        <f t="shared" si="418"/>
        <v>0</v>
      </c>
    </row>
    <row r="540" spans="1:78" x14ac:dyDescent="0.2">
      <c r="D540" s="90" t="s">
        <v>0</v>
      </c>
      <c r="E540" s="230">
        <f>SUM(E468:E539)</f>
        <v>0</v>
      </c>
      <c r="G540" s="68">
        <f>SUM(G468:G539)</f>
        <v>0</v>
      </c>
      <c r="H540" s="68">
        <f t="shared" ref="H540:BN540" si="429">SUM(H468:H539)</f>
        <v>0</v>
      </c>
      <c r="I540" s="68">
        <f t="shared" si="429"/>
        <v>0</v>
      </c>
      <c r="J540" s="68">
        <f t="shared" si="429"/>
        <v>0</v>
      </c>
      <c r="K540" s="68">
        <f t="shared" si="429"/>
        <v>0</v>
      </c>
      <c r="L540" s="68">
        <f t="shared" si="429"/>
        <v>0</v>
      </c>
      <c r="M540" s="68">
        <f t="shared" si="429"/>
        <v>0</v>
      </c>
      <c r="N540" s="68">
        <f t="shared" si="429"/>
        <v>0</v>
      </c>
      <c r="O540" s="68">
        <f t="shared" si="429"/>
        <v>0</v>
      </c>
      <c r="P540" s="68">
        <f t="shared" si="429"/>
        <v>0</v>
      </c>
      <c r="Q540" s="68">
        <f t="shared" si="429"/>
        <v>0</v>
      </c>
      <c r="R540" s="68">
        <f t="shared" si="429"/>
        <v>0</v>
      </c>
      <c r="S540" s="68">
        <f t="shared" si="429"/>
        <v>0</v>
      </c>
      <c r="T540" s="68">
        <f t="shared" si="429"/>
        <v>0</v>
      </c>
      <c r="U540" s="68">
        <f t="shared" si="429"/>
        <v>0</v>
      </c>
      <c r="V540" s="68">
        <f t="shared" si="429"/>
        <v>0</v>
      </c>
      <c r="W540" s="68">
        <f t="shared" si="429"/>
        <v>0</v>
      </c>
      <c r="X540" s="68">
        <f t="shared" si="429"/>
        <v>0</v>
      </c>
      <c r="Y540" s="68">
        <f t="shared" si="429"/>
        <v>0</v>
      </c>
      <c r="Z540" s="68">
        <f t="shared" si="429"/>
        <v>0</v>
      </c>
      <c r="AA540" s="68">
        <f t="shared" si="429"/>
        <v>0</v>
      </c>
      <c r="AB540" s="68">
        <f t="shared" si="429"/>
        <v>0</v>
      </c>
      <c r="AC540" s="68">
        <f t="shared" si="429"/>
        <v>0</v>
      </c>
      <c r="AD540" s="68">
        <f t="shared" si="429"/>
        <v>0</v>
      </c>
      <c r="AE540" s="68">
        <f t="shared" si="429"/>
        <v>0</v>
      </c>
      <c r="AF540" s="68">
        <f t="shared" si="429"/>
        <v>0</v>
      </c>
      <c r="AG540" s="68">
        <f t="shared" si="429"/>
        <v>0</v>
      </c>
      <c r="AH540" s="68">
        <f t="shared" si="429"/>
        <v>0</v>
      </c>
      <c r="AI540" s="68">
        <f t="shared" si="429"/>
        <v>0</v>
      </c>
      <c r="AJ540" s="68">
        <f t="shared" si="429"/>
        <v>0</v>
      </c>
      <c r="AK540" s="68">
        <f t="shared" si="429"/>
        <v>0</v>
      </c>
      <c r="AL540" s="68">
        <f t="shared" si="429"/>
        <v>0</v>
      </c>
      <c r="AM540" s="68">
        <f t="shared" si="429"/>
        <v>0</v>
      </c>
      <c r="AN540" s="68">
        <f t="shared" si="429"/>
        <v>0</v>
      </c>
      <c r="AO540" s="68">
        <f t="shared" si="429"/>
        <v>0</v>
      </c>
      <c r="AP540" s="68">
        <f t="shared" si="429"/>
        <v>0</v>
      </c>
      <c r="AQ540" s="68">
        <f t="shared" si="429"/>
        <v>0</v>
      </c>
      <c r="AR540" s="68">
        <f t="shared" si="429"/>
        <v>0</v>
      </c>
      <c r="AS540" s="68">
        <f t="shared" si="429"/>
        <v>0</v>
      </c>
      <c r="AT540" s="68">
        <f t="shared" si="429"/>
        <v>0</v>
      </c>
      <c r="AU540" s="68">
        <f t="shared" si="429"/>
        <v>0</v>
      </c>
      <c r="AV540" s="68">
        <f t="shared" si="429"/>
        <v>0</v>
      </c>
      <c r="AW540" s="68">
        <f t="shared" si="429"/>
        <v>0</v>
      </c>
      <c r="AX540" s="68">
        <f t="shared" si="429"/>
        <v>0</v>
      </c>
      <c r="AY540" s="68">
        <f t="shared" si="429"/>
        <v>0</v>
      </c>
      <c r="AZ540" s="68">
        <f t="shared" si="429"/>
        <v>0</v>
      </c>
      <c r="BA540" s="68">
        <f t="shared" si="429"/>
        <v>0</v>
      </c>
      <c r="BB540" s="68">
        <f t="shared" si="429"/>
        <v>0</v>
      </c>
      <c r="BC540" s="68">
        <f t="shared" si="429"/>
        <v>0</v>
      </c>
      <c r="BD540" s="68">
        <f t="shared" si="429"/>
        <v>0</v>
      </c>
      <c r="BE540" s="68">
        <f t="shared" si="429"/>
        <v>0</v>
      </c>
      <c r="BF540" s="68">
        <f t="shared" si="429"/>
        <v>0</v>
      </c>
      <c r="BG540" s="68">
        <f t="shared" si="429"/>
        <v>0</v>
      </c>
      <c r="BH540" s="68">
        <f t="shared" si="429"/>
        <v>0</v>
      </c>
      <c r="BI540" s="68">
        <f t="shared" si="429"/>
        <v>0</v>
      </c>
      <c r="BJ540" s="68">
        <f t="shared" si="429"/>
        <v>0</v>
      </c>
      <c r="BK540" s="68">
        <f t="shared" si="429"/>
        <v>0</v>
      </c>
      <c r="BL540" s="68">
        <f t="shared" si="429"/>
        <v>0</v>
      </c>
      <c r="BM540" s="68">
        <f t="shared" si="429"/>
        <v>0</v>
      </c>
      <c r="BN540" s="68">
        <f t="shared" si="429"/>
        <v>0</v>
      </c>
      <c r="BO540" s="68">
        <f t="shared" ref="BO540" si="430">SUM(BO468:BO539)</f>
        <v>0</v>
      </c>
      <c r="BP540" s="68">
        <f t="shared" ref="BP540" si="431">SUM(BP468:BP539)</f>
        <v>0</v>
      </c>
      <c r="BQ540" s="68">
        <f t="shared" ref="BQ540" si="432">SUM(BQ468:BQ539)</f>
        <v>0</v>
      </c>
      <c r="BR540" s="68">
        <f t="shared" ref="BR540" si="433">SUM(BR468:BR539)</f>
        <v>0</v>
      </c>
      <c r="BS540" s="68">
        <f t="shared" ref="BS540" si="434">SUM(BS468:BS539)</f>
        <v>0</v>
      </c>
      <c r="BT540" s="68">
        <f t="shared" ref="BT540" si="435">SUM(BT468:BT539)</f>
        <v>0</v>
      </c>
      <c r="BU540" s="68">
        <f t="shared" ref="BU540" si="436">SUM(BU468:BU539)</f>
        <v>0</v>
      </c>
      <c r="BV540" s="68">
        <f t="shared" ref="BV540" si="437">SUM(BV468:BV539)</f>
        <v>0</v>
      </c>
      <c r="BW540" s="68">
        <f t="shared" ref="BW540" si="438">SUM(BW468:BW539)</f>
        <v>0</v>
      </c>
      <c r="BX540" s="68">
        <f t="shared" ref="BX540" si="439">SUM(BX468:BX539)</f>
        <v>0</v>
      </c>
      <c r="BY540" s="68">
        <f t="shared" ref="BY540" si="440">SUM(BY468:BY539)</f>
        <v>0</v>
      </c>
      <c r="BZ540" s="68">
        <f t="shared" ref="BZ540" si="441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42">A163</f>
        <v>Roll-in 1</v>
      </c>
      <c r="B544" s="7">
        <f t="shared" ref="B544:B602" si="443">YEAR(D544)</f>
        <v>2019</v>
      </c>
      <c r="C544" s="7">
        <f>C163</f>
        <v>1</v>
      </c>
      <c r="D544" s="165">
        <f>D163</f>
        <v>43496</v>
      </c>
      <c r="E544" s="68">
        <f t="shared" ref="E544:E575" si="444">+E12+E87+E163</f>
        <v>1523.5275799999999</v>
      </c>
      <c r="G544" s="229">
        <f>IF(AND(G$7&lt;=$B544+$D$4,G$9&gt;=$D544),$E544*HLOOKUP(G$7-$B544+1,INPUTS!$D$63:$X$64,$E$4,FALSE)/IF(G$7=$B544,(13-MONTH($D544)),12),0)</f>
        <v>4.7610236874999998</v>
      </c>
      <c r="H544" s="229">
        <f>IF(AND(H$7&lt;=$B544+$D$4,H$9&gt;=$D544),$E544*HLOOKUP(H$7-$B544+1,INPUTS!$D$63:$X$64,$E$4,FALSE)/IF(H$7=$B544,(13-MONTH($D544)),12),0)</f>
        <v>4.7610236874999998</v>
      </c>
      <c r="I544" s="229">
        <f>IF(AND(I$7&lt;=$B544+$D$4,I$9&gt;=$D544),$E544*HLOOKUP(I$7-$B544+1,INPUTS!$D$63:$X$64,$E$4,FALSE)/IF(I$7=$B544,(13-MONTH($D544)),12),0)</f>
        <v>4.7610236874999998</v>
      </c>
      <c r="J544" s="229">
        <f>IF(AND(J$7&lt;=$B544+$D$4,J$9&gt;=$D544),$E544*HLOOKUP(J$7-$B544+1,INPUTS!$D$63:$X$64,$E$4,FALSE)/IF(J$7=$B544,(13-MONTH($D544)),12),0)</f>
        <v>4.7610236874999998</v>
      </c>
      <c r="K544" s="229">
        <f>IF(AND(K$7&lt;=$B544+$D$4,K$9&gt;=$D544),$E544*HLOOKUP(K$7-$B544+1,INPUTS!$D$63:$X$64,$E$4,FALSE)/IF(K$7=$B544,(13-MONTH($D544)),12),0)</f>
        <v>4.7610236874999998</v>
      </c>
      <c r="L544" s="229">
        <f>IF(AND(L$7&lt;=$B544+$D$4,L$9&gt;=$D544),$E544*HLOOKUP(L$7-$B544+1,INPUTS!$D$63:$X$64,$E$4,FALSE)/IF(L$7=$B544,(13-MONTH($D544)),12),0)</f>
        <v>4.7610236874999998</v>
      </c>
      <c r="M544" s="229">
        <f>IF(AND(M$7&lt;=$B544+$D$4,M$9&gt;=$D544),$E544*HLOOKUP(M$7-$B544+1,INPUTS!$D$63:$X$64,$E$4,FALSE)/IF(M$7=$B544,(13-MONTH($D544)),12),0)</f>
        <v>4.7610236874999998</v>
      </c>
      <c r="N544" s="229">
        <f>IF(AND(N$7&lt;=$B544+$D$4,N$9&gt;=$D544),$E544*HLOOKUP(N$7-$B544+1,INPUTS!$D$63:$X$64,$E$4,FALSE)/IF(N$7=$B544,(13-MONTH($D544)),12),0)</f>
        <v>4.7610236874999998</v>
      </c>
      <c r="O544" s="229">
        <f>IF(AND(O$7&lt;=$B544+$D$4,O$9&gt;=$D544),$E544*HLOOKUP(O$7-$B544+1,INPUTS!$D$63:$X$64,$E$4,FALSE)/IF(O$7=$B544,(13-MONTH($D544)),12),0)</f>
        <v>4.7610236874999998</v>
      </c>
      <c r="P544" s="229">
        <f>IF(AND(P$7&lt;=$B544+$D$4,P$9&gt;=$D544),$E544*HLOOKUP(P$7-$B544+1,INPUTS!$D$63:$X$64,$E$4,FALSE)/IF(P$7=$B544,(13-MONTH($D544)),12),0)</f>
        <v>4.7610236874999998</v>
      </c>
      <c r="Q544" s="229">
        <f>IF(AND(Q$7&lt;=$B544+$D$4,Q$9&gt;=$D544),$E544*HLOOKUP(Q$7-$B544+1,INPUTS!$D$63:$X$64,$E$4,FALSE)/IF(Q$7=$B544,(13-MONTH($D544)),12),0)</f>
        <v>4.7610236874999998</v>
      </c>
      <c r="R544" s="229">
        <f>IF(AND(R$7&lt;=$B544+$D$4,R$9&gt;=$D544),$E544*HLOOKUP(R$7-$B544+1,INPUTS!$D$63:$X$64,$E$4,FALSE)/IF(R$7=$B544,(13-MONTH($D544)),12),0)</f>
        <v>4.7610236874999998</v>
      </c>
      <c r="S544" s="229">
        <f>IF(AND(S$7&lt;=$B544+$D$4,S$9&gt;=$D544),$E544*HLOOKUP(S$7-$B544+1,INPUTS!$D$63:$X$64,$E$4,FALSE)/IF(S$7=$B544,(13-MONTH($D544)),12),0)</f>
        <v>9.1652880000166679</v>
      </c>
      <c r="T544" s="229">
        <f>IF(AND(T$7&lt;=$B544+$D$4,T$9&gt;=$D544),$E544*HLOOKUP(T$7-$B544+1,INPUTS!$D$63:$X$64,$E$4,FALSE)/IF(T$7=$B544,(13-MONTH($D544)),12),0)</f>
        <v>9.1652880000166679</v>
      </c>
      <c r="U544" s="229">
        <f>IF(AND(U$7&lt;=$B544+$D$4,U$9&gt;=$D544),$E544*HLOOKUP(U$7-$B544+1,INPUTS!$D$63:$X$64,$E$4,FALSE)/IF(U$7=$B544,(13-MONTH($D544)),12),0)</f>
        <v>9.1652880000166679</v>
      </c>
      <c r="V544" s="229">
        <f>IF(AND(V$7&lt;=$B544+$D$4,V$9&gt;=$D544),$E544*HLOOKUP(V$7-$B544+1,INPUTS!$D$63:$X$64,$E$4,FALSE)/IF(V$7=$B544,(13-MONTH($D544)),12),0)</f>
        <v>9.1652880000166679</v>
      </c>
      <c r="W544" s="229">
        <f>IF(AND(W$7&lt;=$B544+$D$4,W$9&gt;=$D544),$E544*HLOOKUP(W$7-$B544+1,INPUTS!$D$63:$X$64,$E$4,FALSE)/IF(W$7=$B544,(13-MONTH($D544)),12),0)</f>
        <v>9.1652880000166679</v>
      </c>
      <c r="X544" s="229">
        <f>IF(AND(X$7&lt;=$B544+$D$4,X$9&gt;=$D544),$E544*HLOOKUP(X$7-$B544+1,INPUTS!$D$63:$X$64,$E$4,FALSE)/IF(X$7=$B544,(13-MONTH($D544)),12),0)</f>
        <v>9.1652880000166679</v>
      </c>
      <c r="Y544" s="229">
        <f>IF(AND(Y$7&lt;=$B544+$D$4,Y$9&gt;=$D544),$E544*HLOOKUP(Y$7-$B544+1,INPUTS!$D$63:$X$64,$E$4,FALSE)/IF(Y$7=$B544,(13-MONTH($D544)),12),0)</f>
        <v>9.1652880000166679</v>
      </c>
      <c r="Z544" s="229">
        <f>IF(AND(Z$7&lt;=$B544+$D$4,Z$9&gt;=$D544),$E544*HLOOKUP(Z$7-$B544+1,INPUTS!$D$63:$X$64,$E$4,FALSE)/IF(Z$7=$B544,(13-MONTH($D544)),12),0)</f>
        <v>9.1652880000166679</v>
      </c>
      <c r="AA544" s="229">
        <f>IF(AND(AA$7&lt;=$B544+$D$4,AA$9&gt;=$D544),$E544*HLOOKUP(AA$7-$B544+1,INPUTS!$D$63:$X$64,$E$4,FALSE)/IF(AA$7=$B544,(13-MONTH($D544)),12),0)</f>
        <v>9.1652880000166679</v>
      </c>
      <c r="AB544" s="229">
        <f>IF(AND(AB$7&lt;=$B544+$D$4,AB$9&gt;=$D544),$E544*HLOOKUP(AB$7-$B544+1,INPUTS!$D$63:$X$64,$E$4,FALSE)/IF(AB$7=$B544,(13-MONTH($D544)),12),0)</f>
        <v>9.1652880000166679</v>
      </c>
      <c r="AC544" s="229">
        <f>IF(AND(AC$7&lt;=$B544+$D$4,AC$9&gt;=$D544),$E544*HLOOKUP(AC$7-$B544+1,INPUTS!$D$63:$X$64,$E$4,FALSE)/IF(AC$7=$B544,(13-MONTH($D544)),12),0)</f>
        <v>9.1652880000166679</v>
      </c>
      <c r="AD544" s="229">
        <f>IF(AND(AD$7&lt;=$B544+$D$4,AD$9&gt;=$D544),$E544*HLOOKUP(AD$7-$B544+1,INPUTS!$D$63:$X$64,$E$4,FALSE)/IF(AD$7=$B544,(13-MONTH($D544)),12),0)</f>
        <v>9.1652880000166679</v>
      </c>
      <c r="AE544" s="229">
        <f>IF(AND(AE$7&lt;=$B544+$D$4,AE$9&gt;=$D544),$E544*HLOOKUP(AE$7-$B544+1,INPUTS!$D$63:$X$64,$E$4,FALSE)/IF(AE$7=$B544,(13-MONTH($D544)),12),0)</f>
        <v>8.4771613763833322</v>
      </c>
      <c r="AF544" s="229">
        <f>IF(AND(AF$7&lt;=$B544+$D$4,AF$9&gt;=$D544),$E544*HLOOKUP(AF$7-$B544+1,INPUTS!$D$63:$X$64,$E$4,FALSE)/IF(AF$7=$B544,(13-MONTH($D544)),12),0)</f>
        <v>8.4771613763833322</v>
      </c>
      <c r="AG544" s="229">
        <f>IF(AND(AG$7&lt;=$B544+$D$4,AG$9&gt;=$D544),$E544*HLOOKUP(AG$7-$B544+1,INPUTS!$D$63:$X$64,$E$4,FALSE)/IF(AG$7=$B544,(13-MONTH($D544)),12),0)</f>
        <v>8.4771613763833322</v>
      </c>
      <c r="AH544" s="229">
        <f>IF(AND(AH$7&lt;=$B544+$D$4,AH$9&gt;=$D544),$E544*HLOOKUP(AH$7-$B544+1,INPUTS!$D$63:$X$64,$E$4,FALSE)/IF(AH$7=$B544,(13-MONTH($D544)),12),0)</f>
        <v>8.4771613763833322</v>
      </c>
      <c r="AI544" s="229">
        <f>IF(AND(AI$7&lt;=$B544+$D$4,AI$9&gt;=$D544),$E544*HLOOKUP(AI$7-$B544+1,INPUTS!$D$63:$X$64,$E$4,FALSE)/IF(AI$7=$B544,(13-MONTH($D544)),12),0)</f>
        <v>8.4771613763833322</v>
      </c>
      <c r="AJ544" s="229">
        <f>IF(AND(AJ$7&lt;=$B544+$D$4,AJ$9&gt;=$D544),$E544*HLOOKUP(AJ$7-$B544+1,INPUTS!$D$63:$X$64,$E$4,FALSE)/IF(AJ$7=$B544,(13-MONTH($D544)),12),0)</f>
        <v>8.4771613763833322</v>
      </c>
      <c r="AK544" s="229">
        <f>IF(AND(AK$7&lt;=$B544+$D$4,AK$9&gt;=$D544),$E544*HLOOKUP(AK$7-$B544+1,INPUTS!$D$63:$X$64,$E$4,FALSE)/IF(AK$7=$B544,(13-MONTH($D544)),12),0)</f>
        <v>8.4771613763833322</v>
      </c>
      <c r="AL544" s="229">
        <f>IF(AND(AL$7&lt;=$B544+$D$4,AL$9&gt;=$D544),$E544*HLOOKUP(AL$7-$B544+1,INPUTS!$D$63:$X$64,$E$4,FALSE)/IF(AL$7=$B544,(13-MONTH($D544)),12),0)</f>
        <v>8.4771613763833322</v>
      </c>
      <c r="AM544" s="229">
        <f>IF(AND(AM$7&lt;=$B544+$D$4,AM$9&gt;=$D544),$E544*HLOOKUP(AM$7-$B544+1,INPUTS!$D$63:$X$64,$E$4,FALSE)/IF(AM$7=$B544,(13-MONTH($D544)),12),0)</f>
        <v>8.4771613763833322</v>
      </c>
      <c r="AN544" s="229">
        <f>IF(AND(AN$7&lt;=$B544+$D$4,AN$9&gt;=$D544),$E544*HLOOKUP(AN$7-$B544+1,INPUTS!$D$63:$X$64,$E$4,FALSE)/IF(AN$7=$B544,(13-MONTH($D544)),12),0)</f>
        <v>8.4771613763833322</v>
      </c>
      <c r="AO544" s="229">
        <f>IF(AND(AO$7&lt;=$B544+$D$4,AO$9&gt;=$D544),$E544*HLOOKUP(AO$7-$B544+1,INPUTS!$D$63:$X$64,$E$4,FALSE)/IF(AO$7=$B544,(13-MONTH($D544)),12),0)</f>
        <v>8.4771613763833322</v>
      </c>
      <c r="AP544" s="229">
        <f>IF(AND(AP$7&lt;=$B544+$D$4,AP$9&gt;=$D544),$E544*HLOOKUP(AP$7-$B544+1,INPUTS!$D$63:$X$64,$E$4,FALSE)/IF(AP$7=$B544,(13-MONTH($D544)),12),0)</f>
        <v>8.4771613763833322</v>
      </c>
      <c r="AQ544" s="229">
        <f>IF(AND(AQ$7&lt;=$B544+$D$4,AQ$9&gt;=$D544),$E544*HLOOKUP(AQ$7-$B544+1,INPUTS!$D$63:$X$64,$E$4,FALSE)/IF(AQ$7=$B544,(13-MONTH($D544)),12),0)</f>
        <v>7.8423582180499993</v>
      </c>
      <c r="AR544" s="229">
        <f>IF(AND(AR$7&lt;=$B544+$D$4,AR$9&gt;=$D544),$E544*HLOOKUP(AR$7-$B544+1,INPUTS!$D$63:$X$64,$E$4,FALSE)/IF(AR$7=$B544,(13-MONTH($D544)),12),0)</f>
        <v>7.8423582180499993</v>
      </c>
      <c r="AS544" s="229">
        <f>IF(AND(AS$7&lt;=$B544+$D$4,AS$9&gt;=$D544),$E544*HLOOKUP(AS$7-$B544+1,INPUTS!$D$63:$X$64,$E$4,FALSE)/IF(AS$7=$B544,(13-MONTH($D544)),12),0)</f>
        <v>7.8423582180499993</v>
      </c>
      <c r="AT544" s="229">
        <f>IF(AND(AT$7&lt;=$B544+$D$4,AT$9&gt;=$D544),$E544*HLOOKUP(AT$7-$B544+1,INPUTS!$D$63:$X$64,$E$4,FALSE)/IF(AT$7=$B544,(13-MONTH($D544)),12),0)</f>
        <v>7.8423582180499993</v>
      </c>
      <c r="AU544" s="229">
        <f>IF(AND(AU$7&lt;=$B544+$D$4,AU$9&gt;=$D544),$E544*HLOOKUP(AU$7-$B544+1,INPUTS!$D$63:$X$64,$E$4,FALSE)/IF(AU$7=$B544,(13-MONTH($D544)),12),0)</f>
        <v>7.8423582180499993</v>
      </c>
      <c r="AV544" s="229">
        <f>IF(AND(AV$7&lt;=$B544+$D$4,AV$9&gt;=$D544),$E544*HLOOKUP(AV$7-$B544+1,INPUTS!$D$63:$X$64,$E$4,FALSE)/IF(AV$7=$B544,(13-MONTH($D544)),12),0)</f>
        <v>7.8423582180499993</v>
      </c>
      <c r="AW544" s="229">
        <f>IF(AND(AW$7&lt;=$B544+$D$4,AW$9&gt;=$D544),$E544*HLOOKUP(AW$7-$B544+1,INPUTS!$D$63:$X$64,$E$4,FALSE)/IF(AW$7=$B544,(13-MONTH($D544)),12),0)</f>
        <v>7.8423582180499993</v>
      </c>
      <c r="AX544" s="229">
        <f>IF(AND(AX$7&lt;=$B544+$D$4,AX$9&gt;=$D544),$E544*HLOOKUP(AX$7-$B544+1,INPUTS!$D$63:$X$64,$E$4,FALSE)/IF(AX$7=$B544,(13-MONTH($D544)),12),0)</f>
        <v>7.8423582180499993</v>
      </c>
      <c r="AY544" s="229">
        <f>IF(AND(AY$7&lt;=$B544+$D$4,AY$9&gt;=$D544),$E544*HLOOKUP(AY$7-$B544+1,INPUTS!$D$63:$X$64,$E$4,FALSE)/IF(AY$7=$B544,(13-MONTH($D544)),12),0)</f>
        <v>7.8423582180499993</v>
      </c>
      <c r="AZ544" s="229">
        <f>IF(AND(AZ$7&lt;=$B544+$D$4,AZ$9&gt;=$D544),$E544*HLOOKUP(AZ$7-$B544+1,INPUTS!$D$63:$X$64,$E$4,FALSE)/IF(AZ$7=$B544,(13-MONTH($D544)),12),0)</f>
        <v>7.8423582180499993</v>
      </c>
      <c r="BA544" s="229">
        <f>IF(AND(BA$7&lt;=$B544+$D$4,BA$9&gt;=$D544),$E544*HLOOKUP(BA$7-$B544+1,INPUTS!$D$63:$X$64,$E$4,FALSE)/IF(BA$7=$B544,(13-MONTH($D544)),12),0)</f>
        <v>7.8423582180499993</v>
      </c>
      <c r="BB544" s="229">
        <f>IF(AND(BB$7&lt;=$B544+$D$4,BB$9&gt;=$D544),$E544*HLOOKUP(BB$7-$B544+1,INPUTS!$D$63:$X$64,$E$4,FALSE)/IF(BB$7=$B544,(13-MONTH($D544)),12),0)</f>
        <v>7.8423582180499993</v>
      </c>
      <c r="BC544" s="229">
        <f>IF(AND(BC$7&lt;=$B544+$D$4,BC$9&gt;=$D544),$E544*HLOOKUP(BC$7-$B544+1,INPUTS!$D$63:$X$64,$E$4,FALSE)/IF(BC$7=$B544,(13-MONTH($D544)),12),0)</f>
        <v>7.2532608871166664</v>
      </c>
      <c r="BD544" s="229">
        <f>IF(AND(BD$7&lt;=$B544+$D$4,BD$9&gt;=$D544),$E544*HLOOKUP(BD$7-$B544+1,INPUTS!$D$63:$X$64,$E$4,FALSE)/IF(BD$7=$B544,(13-MONTH($D544)),12),0)</f>
        <v>7.2532608871166664</v>
      </c>
      <c r="BE544" s="229">
        <f>IF(AND(BE$7&lt;=$B544+$D$4,BE$9&gt;=$D544),$E544*HLOOKUP(BE$7-$B544+1,INPUTS!$D$63:$X$64,$E$4,FALSE)/IF(BE$7=$B544,(13-MONTH($D544)),12),0)</f>
        <v>7.2532608871166664</v>
      </c>
      <c r="BF544" s="229">
        <f>IF(AND(BF$7&lt;=$B544+$D$4,BF$9&gt;=$D544),$E544*HLOOKUP(BF$7-$B544+1,INPUTS!$D$63:$X$64,$E$4,FALSE)/IF(BF$7=$B544,(13-MONTH($D544)),12),0)</f>
        <v>7.2532608871166664</v>
      </c>
      <c r="BG544" s="229">
        <f>IF(AND(BG$7&lt;=$B544+$D$4,BG$9&gt;=$D544),$E544*HLOOKUP(BG$7-$B544+1,INPUTS!$D$63:$X$64,$E$4,FALSE)/IF(BG$7=$B544,(13-MONTH($D544)),12),0)</f>
        <v>7.2532608871166664</v>
      </c>
      <c r="BH544" s="229">
        <f>IF(AND(BH$7&lt;=$B544+$D$4,BH$9&gt;=$D544),$E544*HLOOKUP(BH$7-$B544+1,INPUTS!$D$63:$X$64,$E$4,FALSE)/IF(BH$7=$B544,(13-MONTH($D544)),12),0)</f>
        <v>7.2532608871166664</v>
      </c>
      <c r="BI544" s="229">
        <f>IF(AND(BI$7&lt;=$B544+$D$4,BI$9&gt;=$D544),$E544*HLOOKUP(BI$7-$B544+1,INPUTS!$D$63:$X$64,$E$4,FALSE)/IF(BI$7=$B544,(13-MONTH($D544)),12),0)</f>
        <v>7.2532608871166664</v>
      </c>
      <c r="BJ544" s="229">
        <f>IF(AND(BJ$7&lt;=$B544+$D$4,BJ$9&gt;=$D544),$E544*HLOOKUP(BJ$7-$B544+1,INPUTS!$D$63:$X$64,$E$4,FALSE)/IF(BJ$7=$B544,(13-MONTH($D544)),12),0)</f>
        <v>7.2532608871166664</v>
      </c>
      <c r="BK544" s="229">
        <f>IF(AND(BK$7&lt;=$B544+$D$4,BK$9&gt;=$D544),$E544*HLOOKUP(BK$7-$B544+1,INPUTS!$D$63:$X$64,$E$4,FALSE)/IF(BK$7=$B544,(13-MONTH($D544)),12),0)</f>
        <v>7.2532608871166664</v>
      </c>
      <c r="BL544" s="229">
        <f>IF(AND(BL$7&lt;=$B544+$D$4,BL$9&gt;=$D544),$E544*HLOOKUP(BL$7-$B544+1,INPUTS!$D$63:$X$64,$E$4,FALSE)/IF(BL$7=$B544,(13-MONTH($D544)),12),0)</f>
        <v>7.2532608871166664</v>
      </c>
      <c r="BM544" s="229">
        <f>IF(AND(BM$7&lt;=$B544+$D$4,BM$9&gt;=$D544),$E544*HLOOKUP(BM$7-$B544+1,INPUTS!$D$63:$X$64,$E$4,FALSE)/IF(BM$7=$B544,(13-MONTH($D544)),12),0)</f>
        <v>7.2532608871166664</v>
      </c>
      <c r="BN544" s="229">
        <f>IF(AND(BN$7&lt;=$B544+$D$4,BN$9&gt;=$D544),$E544*HLOOKUP(BN$7-$B544+1,INPUTS!$D$63:$X$64,$E$4,FALSE)/IF(BN$7=$B544,(13-MONTH($D544)),12),0)</f>
        <v>7.2532608871166664</v>
      </c>
      <c r="BO544" s="229">
        <f>IF(AND(BO$7&lt;=$B544+$D$4,BO$9&gt;=$D544),$E544*HLOOKUP(BO$7-$B544+1,INPUTS!$D$63:$X$64,$E$4,FALSE)/IF(BO$7=$B544,(13-MONTH($D544)),12),0)</f>
        <v>6.7098693835833325</v>
      </c>
      <c r="BP544" s="229">
        <f>IF(AND(BP$7&lt;=$B544+$D$4,BP$9&gt;=$D544),$E544*HLOOKUP(BP$7-$B544+1,INPUTS!$D$63:$X$64,$E$4,FALSE)/IF(BP$7=$B544,(13-MONTH($D544)),12),0)</f>
        <v>6.7098693835833325</v>
      </c>
      <c r="BQ544" s="229">
        <f>IF(AND(BQ$7&lt;=$B544+$D$4,BQ$9&gt;=$D544),$E544*HLOOKUP(BQ$7-$B544+1,INPUTS!$D$63:$X$64,$E$4,FALSE)/IF(BQ$7=$B544,(13-MONTH($D544)),12),0)</f>
        <v>6.7098693835833325</v>
      </c>
      <c r="BR544" s="229">
        <f>IF(AND(BR$7&lt;=$B544+$D$4,BR$9&gt;=$D544),$E544*HLOOKUP(BR$7-$B544+1,INPUTS!$D$63:$X$64,$E$4,FALSE)/IF(BR$7=$B544,(13-MONTH($D544)),12),0)</f>
        <v>6.7098693835833325</v>
      </c>
      <c r="BS544" s="229">
        <f>IF(AND(BS$7&lt;=$B544+$D$4,BS$9&gt;=$D544),$E544*HLOOKUP(BS$7-$B544+1,INPUTS!$D$63:$X$64,$E$4,FALSE)/IF(BS$7=$B544,(13-MONTH($D544)),12),0)</f>
        <v>6.7098693835833325</v>
      </c>
      <c r="BT544" s="229">
        <f>IF(AND(BT$7&lt;=$B544+$D$4,BT$9&gt;=$D544),$E544*HLOOKUP(BT$7-$B544+1,INPUTS!$D$63:$X$64,$E$4,FALSE)/IF(BT$7=$B544,(13-MONTH($D544)),12),0)</f>
        <v>6.7098693835833325</v>
      </c>
      <c r="BU544" s="229">
        <f>IF(AND(BU$7&lt;=$B544+$D$4,BU$9&gt;=$D544),$E544*HLOOKUP(BU$7-$B544+1,INPUTS!$D$63:$X$64,$E$4,FALSE)/IF(BU$7=$B544,(13-MONTH($D544)),12),0)</f>
        <v>6.7098693835833325</v>
      </c>
      <c r="BV544" s="229">
        <f>IF(AND(BV$7&lt;=$B544+$D$4,BV$9&gt;=$D544),$E544*HLOOKUP(BV$7-$B544+1,INPUTS!$D$63:$X$64,$E$4,FALSE)/IF(BV$7=$B544,(13-MONTH($D544)),12),0)</f>
        <v>6.7098693835833325</v>
      </c>
      <c r="BW544" s="229">
        <f>IF(AND(BW$7&lt;=$B544+$D$4,BW$9&gt;=$D544),$E544*HLOOKUP(BW$7-$B544+1,INPUTS!$D$63:$X$64,$E$4,FALSE)/IF(BW$7=$B544,(13-MONTH($D544)),12),0)</f>
        <v>6.7098693835833325</v>
      </c>
      <c r="BX544" s="229">
        <f>IF(AND(BX$7&lt;=$B544+$D$4,BX$9&gt;=$D544),$E544*HLOOKUP(BX$7-$B544+1,INPUTS!$D$63:$X$64,$E$4,FALSE)/IF(BX$7=$B544,(13-MONTH($D544)),12),0)</f>
        <v>6.7098693835833325</v>
      </c>
      <c r="BY544" s="229">
        <f>IF(AND(BY$7&lt;=$B544+$D$4,BY$9&gt;=$D544),$E544*HLOOKUP(BY$7-$B544+1,INPUTS!$D$63:$X$64,$E$4,FALSE)/IF(BY$7=$B544,(13-MONTH($D544)),12),0)</f>
        <v>6.7098693835833325</v>
      </c>
      <c r="BZ544" s="229">
        <f>IF(AND(BZ$7&lt;=$B544+$D$4,BZ$9&gt;=$D544),$E544*HLOOKUP(BZ$7-$B544+1,INPUTS!$D$63:$X$64,$E$4,FALSE)/IF(BZ$7=$B544,(13-MONTH($D544)),12),0)</f>
        <v>6.7098693835833325</v>
      </c>
    </row>
    <row r="545" spans="1:78" x14ac:dyDescent="0.2">
      <c r="A545" s="7" t="str">
        <f t="shared" si="442"/>
        <v>Roll-in 1</v>
      </c>
      <c r="B545" s="7">
        <f t="shared" si="443"/>
        <v>2019</v>
      </c>
      <c r="C545" s="7">
        <f>C544+1</f>
        <v>2</v>
      </c>
      <c r="D545" s="165">
        <f t="shared" ref="D545:D576" si="445">D164</f>
        <v>43524</v>
      </c>
      <c r="E545" s="68">
        <f t="shared" si="444"/>
        <v>1490.7900400000003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5.0822387727272735</v>
      </c>
      <c r="I545" s="229">
        <f>IF(AND(I$7&lt;=$B545+$D$4,I$9&gt;=$D545),$E545*HLOOKUP(I$7-$B545+1,INPUTS!$D$63:$X$64,$E$4,FALSE)/IF(I$7=$B545,(13-MONTH($D545)),12),0)</f>
        <v>5.0822387727272735</v>
      </c>
      <c r="J545" s="229">
        <f>IF(AND(J$7&lt;=$B545+$D$4,J$9&gt;=$D545),$E545*HLOOKUP(J$7-$B545+1,INPUTS!$D$63:$X$64,$E$4,FALSE)/IF(J$7=$B545,(13-MONTH($D545)),12),0)</f>
        <v>5.0822387727272735</v>
      </c>
      <c r="K545" s="229">
        <f>IF(AND(K$7&lt;=$B545+$D$4,K$9&gt;=$D545),$E545*HLOOKUP(K$7-$B545+1,INPUTS!$D$63:$X$64,$E$4,FALSE)/IF(K$7=$B545,(13-MONTH($D545)),12),0)</f>
        <v>5.0822387727272735</v>
      </c>
      <c r="L545" s="229">
        <f>IF(AND(L$7&lt;=$B545+$D$4,L$9&gt;=$D545),$E545*HLOOKUP(L$7-$B545+1,INPUTS!$D$63:$X$64,$E$4,FALSE)/IF(L$7=$B545,(13-MONTH($D545)),12),0)</f>
        <v>5.0822387727272735</v>
      </c>
      <c r="M545" s="229">
        <f>IF(AND(M$7&lt;=$B545+$D$4,M$9&gt;=$D545),$E545*HLOOKUP(M$7-$B545+1,INPUTS!$D$63:$X$64,$E$4,FALSE)/IF(M$7=$B545,(13-MONTH($D545)),12),0)</f>
        <v>5.0822387727272735</v>
      </c>
      <c r="N545" s="229">
        <f>IF(AND(N$7&lt;=$B545+$D$4,N$9&gt;=$D545),$E545*HLOOKUP(N$7-$B545+1,INPUTS!$D$63:$X$64,$E$4,FALSE)/IF(N$7=$B545,(13-MONTH($D545)),12),0)</f>
        <v>5.0822387727272735</v>
      </c>
      <c r="O545" s="229">
        <f>IF(AND(O$7&lt;=$B545+$D$4,O$9&gt;=$D545),$E545*HLOOKUP(O$7-$B545+1,INPUTS!$D$63:$X$64,$E$4,FALSE)/IF(O$7=$B545,(13-MONTH($D545)),12),0)</f>
        <v>5.0822387727272735</v>
      </c>
      <c r="P545" s="229">
        <f>IF(AND(P$7&lt;=$B545+$D$4,P$9&gt;=$D545),$E545*HLOOKUP(P$7-$B545+1,INPUTS!$D$63:$X$64,$E$4,FALSE)/IF(P$7=$B545,(13-MONTH($D545)),12),0)</f>
        <v>5.0822387727272735</v>
      </c>
      <c r="Q545" s="229">
        <f>IF(AND(Q$7&lt;=$B545+$D$4,Q$9&gt;=$D545),$E545*HLOOKUP(Q$7-$B545+1,INPUTS!$D$63:$X$64,$E$4,FALSE)/IF(Q$7=$B545,(13-MONTH($D545)),12),0)</f>
        <v>5.0822387727272735</v>
      </c>
      <c r="R545" s="229">
        <f>IF(AND(R$7&lt;=$B545+$D$4,R$9&gt;=$D545),$E545*HLOOKUP(R$7-$B545+1,INPUTS!$D$63:$X$64,$E$4,FALSE)/IF(R$7=$B545,(13-MONTH($D545)),12),0)</f>
        <v>5.0822387727272735</v>
      </c>
      <c r="S545" s="229">
        <f>IF(AND(S$7&lt;=$B545+$D$4,S$9&gt;=$D545),$E545*HLOOKUP(S$7-$B545+1,INPUTS!$D$63:$X$64,$E$4,FALSE)/IF(S$7=$B545,(13-MONTH($D545)),12),0)</f>
        <v>8.9683444156333358</v>
      </c>
      <c r="T545" s="229">
        <f>IF(AND(T$7&lt;=$B545+$D$4,T$9&gt;=$D545),$E545*HLOOKUP(T$7-$B545+1,INPUTS!$D$63:$X$64,$E$4,FALSE)/IF(T$7=$B545,(13-MONTH($D545)),12),0)</f>
        <v>8.9683444156333358</v>
      </c>
      <c r="U545" s="229">
        <f>IF(AND(U$7&lt;=$B545+$D$4,U$9&gt;=$D545),$E545*HLOOKUP(U$7-$B545+1,INPUTS!$D$63:$X$64,$E$4,FALSE)/IF(U$7=$B545,(13-MONTH($D545)),12),0)</f>
        <v>8.9683444156333358</v>
      </c>
      <c r="V545" s="229">
        <f>IF(AND(V$7&lt;=$B545+$D$4,V$9&gt;=$D545),$E545*HLOOKUP(V$7-$B545+1,INPUTS!$D$63:$X$64,$E$4,FALSE)/IF(V$7=$B545,(13-MONTH($D545)),12),0)</f>
        <v>8.9683444156333358</v>
      </c>
      <c r="W545" s="229">
        <f>IF(AND(W$7&lt;=$B545+$D$4,W$9&gt;=$D545),$E545*HLOOKUP(W$7-$B545+1,INPUTS!$D$63:$X$64,$E$4,FALSE)/IF(W$7=$B545,(13-MONTH($D545)),12),0)</f>
        <v>8.9683444156333358</v>
      </c>
      <c r="X545" s="229">
        <f>IF(AND(X$7&lt;=$B545+$D$4,X$9&gt;=$D545),$E545*HLOOKUP(X$7-$B545+1,INPUTS!$D$63:$X$64,$E$4,FALSE)/IF(X$7=$B545,(13-MONTH($D545)),12),0)</f>
        <v>8.9683444156333358</v>
      </c>
      <c r="Y545" s="229">
        <f>IF(AND(Y$7&lt;=$B545+$D$4,Y$9&gt;=$D545),$E545*HLOOKUP(Y$7-$B545+1,INPUTS!$D$63:$X$64,$E$4,FALSE)/IF(Y$7=$B545,(13-MONTH($D545)),12),0)</f>
        <v>8.9683444156333358</v>
      </c>
      <c r="Z545" s="229">
        <f>IF(AND(Z$7&lt;=$B545+$D$4,Z$9&gt;=$D545),$E545*HLOOKUP(Z$7-$B545+1,INPUTS!$D$63:$X$64,$E$4,FALSE)/IF(Z$7=$B545,(13-MONTH($D545)),12),0)</f>
        <v>8.9683444156333358</v>
      </c>
      <c r="AA545" s="229">
        <f>IF(AND(AA$7&lt;=$B545+$D$4,AA$9&gt;=$D545),$E545*HLOOKUP(AA$7-$B545+1,INPUTS!$D$63:$X$64,$E$4,FALSE)/IF(AA$7=$B545,(13-MONTH($D545)),12),0)</f>
        <v>8.9683444156333358</v>
      </c>
      <c r="AB545" s="229">
        <f>IF(AND(AB$7&lt;=$B545+$D$4,AB$9&gt;=$D545),$E545*HLOOKUP(AB$7-$B545+1,INPUTS!$D$63:$X$64,$E$4,FALSE)/IF(AB$7=$B545,(13-MONTH($D545)),12),0)</f>
        <v>8.9683444156333358</v>
      </c>
      <c r="AC545" s="229">
        <f>IF(AND(AC$7&lt;=$B545+$D$4,AC$9&gt;=$D545),$E545*HLOOKUP(AC$7-$B545+1,INPUTS!$D$63:$X$64,$E$4,FALSE)/IF(AC$7=$B545,(13-MONTH($D545)),12),0)</f>
        <v>8.9683444156333358</v>
      </c>
      <c r="AD545" s="229">
        <f>IF(AND(AD$7&lt;=$B545+$D$4,AD$9&gt;=$D545),$E545*HLOOKUP(AD$7-$B545+1,INPUTS!$D$63:$X$64,$E$4,FALSE)/IF(AD$7=$B545,(13-MONTH($D545)),12),0)</f>
        <v>8.9683444156333358</v>
      </c>
      <c r="AE545" s="229">
        <f>IF(AND(AE$7&lt;=$B545+$D$4,AE$9&gt;=$D545),$E545*HLOOKUP(AE$7-$B545+1,INPUTS!$D$63:$X$64,$E$4,FALSE)/IF(AE$7=$B545,(13-MONTH($D545)),12),0)</f>
        <v>8.2950042475666681</v>
      </c>
      <c r="AF545" s="229">
        <f>IF(AND(AF$7&lt;=$B545+$D$4,AF$9&gt;=$D545),$E545*HLOOKUP(AF$7-$B545+1,INPUTS!$D$63:$X$64,$E$4,FALSE)/IF(AF$7=$B545,(13-MONTH($D545)),12),0)</f>
        <v>8.2950042475666681</v>
      </c>
      <c r="AG545" s="229">
        <f>IF(AND(AG$7&lt;=$B545+$D$4,AG$9&gt;=$D545),$E545*HLOOKUP(AG$7-$B545+1,INPUTS!$D$63:$X$64,$E$4,FALSE)/IF(AG$7=$B545,(13-MONTH($D545)),12),0)</f>
        <v>8.2950042475666681</v>
      </c>
      <c r="AH545" s="229">
        <f>IF(AND(AH$7&lt;=$B545+$D$4,AH$9&gt;=$D545),$E545*HLOOKUP(AH$7-$B545+1,INPUTS!$D$63:$X$64,$E$4,FALSE)/IF(AH$7=$B545,(13-MONTH($D545)),12),0)</f>
        <v>8.2950042475666681</v>
      </c>
      <c r="AI545" s="229">
        <f>IF(AND(AI$7&lt;=$B545+$D$4,AI$9&gt;=$D545),$E545*HLOOKUP(AI$7-$B545+1,INPUTS!$D$63:$X$64,$E$4,FALSE)/IF(AI$7=$B545,(13-MONTH($D545)),12),0)</f>
        <v>8.2950042475666681</v>
      </c>
      <c r="AJ545" s="229">
        <f>IF(AND(AJ$7&lt;=$B545+$D$4,AJ$9&gt;=$D545),$E545*HLOOKUP(AJ$7-$B545+1,INPUTS!$D$63:$X$64,$E$4,FALSE)/IF(AJ$7=$B545,(13-MONTH($D545)),12),0)</f>
        <v>8.2950042475666681</v>
      </c>
      <c r="AK545" s="229">
        <f>IF(AND(AK$7&lt;=$B545+$D$4,AK$9&gt;=$D545),$E545*HLOOKUP(AK$7-$B545+1,INPUTS!$D$63:$X$64,$E$4,FALSE)/IF(AK$7=$B545,(13-MONTH($D545)),12),0)</f>
        <v>8.2950042475666681</v>
      </c>
      <c r="AL545" s="229">
        <f>IF(AND(AL$7&lt;=$B545+$D$4,AL$9&gt;=$D545),$E545*HLOOKUP(AL$7-$B545+1,INPUTS!$D$63:$X$64,$E$4,FALSE)/IF(AL$7=$B545,(13-MONTH($D545)),12),0)</f>
        <v>8.2950042475666681</v>
      </c>
      <c r="AM545" s="229">
        <f>IF(AND(AM$7&lt;=$B545+$D$4,AM$9&gt;=$D545),$E545*HLOOKUP(AM$7-$B545+1,INPUTS!$D$63:$X$64,$E$4,FALSE)/IF(AM$7=$B545,(13-MONTH($D545)),12),0)</f>
        <v>8.2950042475666681</v>
      </c>
      <c r="AN545" s="229">
        <f>IF(AND(AN$7&lt;=$B545+$D$4,AN$9&gt;=$D545),$E545*HLOOKUP(AN$7-$B545+1,INPUTS!$D$63:$X$64,$E$4,FALSE)/IF(AN$7=$B545,(13-MONTH($D545)),12),0)</f>
        <v>8.2950042475666681</v>
      </c>
      <c r="AO545" s="229">
        <f>IF(AND(AO$7&lt;=$B545+$D$4,AO$9&gt;=$D545),$E545*HLOOKUP(AO$7-$B545+1,INPUTS!$D$63:$X$64,$E$4,FALSE)/IF(AO$7=$B545,(13-MONTH($D545)),12),0)</f>
        <v>8.2950042475666681</v>
      </c>
      <c r="AP545" s="229">
        <f>IF(AND(AP$7&lt;=$B545+$D$4,AP$9&gt;=$D545),$E545*HLOOKUP(AP$7-$B545+1,INPUTS!$D$63:$X$64,$E$4,FALSE)/IF(AP$7=$B545,(13-MONTH($D545)),12),0)</f>
        <v>8.2950042475666681</v>
      </c>
      <c r="AQ545" s="229">
        <f>IF(AND(AQ$7&lt;=$B545+$D$4,AQ$9&gt;=$D545),$E545*HLOOKUP(AQ$7-$B545+1,INPUTS!$D$63:$X$64,$E$4,FALSE)/IF(AQ$7=$B545,(13-MONTH($D545)),12),0)</f>
        <v>7.6738417309000013</v>
      </c>
      <c r="AR545" s="229">
        <f>IF(AND(AR$7&lt;=$B545+$D$4,AR$9&gt;=$D545),$E545*HLOOKUP(AR$7-$B545+1,INPUTS!$D$63:$X$64,$E$4,FALSE)/IF(AR$7=$B545,(13-MONTH($D545)),12),0)</f>
        <v>7.6738417309000013</v>
      </c>
      <c r="AS545" s="229">
        <f>IF(AND(AS$7&lt;=$B545+$D$4,AS$9&gt;=$D545),$E545*HLOOKUP(AS$7-$B545+1,INPUTS!$D$63:$X$64,$E$4,FALSE)/IF(AS$7=$B545,(13-MONTH($D545)),12),0)</f>
        <v>7.6738417309000013</v>
      </c>
      <c r="AT545" s="229">
        <f>IF(AND(AT$7&lt;=$B545+$D$4,AT$9&gt;=$D545),$E545*HLOOKUP(AT$7-$B545+1,INPUTS!$D$63:$X$64,$E$4,FALSE)/IF(AT$7=$B545,(13-MONTH($D545)),12),0)</f>
        <v>7.6738417309000013</v>
      </c>
      <c r="AU545" s="229">
        <f>IF(AND(AU$7&lt;=$B545+$D$4,AU$9&gt;=$D545),$E545*HLOOKUP(AU$7-$B545+1,INPUTS!$D$63:$X$64,$E$4,FALSE)/IF(AU$7=$B545,(13-MONTH($D545)),12),0)</f>
        <v>7.6738417309000013</v>
      </c>
      <c r="AV545" s="229">
        <f>IF(AND(AV$7&lt;=$B545+$D$4,AV$9&gt;=$D545),$E545*HLOOKUP(AV$7-$B545+1,INPUTS!$D$63:$X$64,$E$4,FALSE)/IF(AV$7=$B545,(13-MONTH($D545)),12),0)</f>
        <v>7.6738417309000013</v>
      </c>
      <c r="AW545" s="229">
        <f>IF(AND(AW$7&lt;=$B545+$D$4,AW$9&gt;=$D545),$E545*HLOOKUP(AW$7-$B545+1,INPUTS!$D$63:$X$64,$E$4,FALSE)/IF(AW$7=$B545,(13-MONTH($D545)),12),0)</f>
        <v>7.6738417309000013</v>
      </c>
      <c r="AX545" s="229">
        <f>IF(AND(AX$7&lt;=$B545+$D$4,AX$9&gt;=$D545),$E545*HLOOKUP(AX$7-$B545+1,INPUTS!$D$63:$X$64,$E$4,FALSE)/IF(AX$7=$B545,(13-MONTH($D545)),12),0)</f>
        <v>7.6738417309000013</v>
      </c>
      <c r="AY545" s="229">
        <f>IF(AND(AY$7&lt;=$B545+$D$4,AY$9&gt;=$D545),$E545*HLOOKUP(AY$7-$B545+1,INPUTS!$D$63:$X$64,$E$4,FALSE)/IF(AY$7=$B545,(13-MONTH($D545)),12),0)</f>
        <v>7.6738417309000013</v>
      </c>
      <c r="AZ545" s="229">
        <f>IF(AND(AZ$7&lt;=$B545+$D$4,AZ$9&gt;=$D545),$E545*HLOOKUP(AZ$7-$B545+1,INPUTS!$D$63:$X$64,$E$4,FALSE)/IF(AZ$7=$B545,(13-MONTH($D545)),12),0)</f>
        <v>7.6738417309000013</v>
      </c>
      <c r="BA545" s="229">
        <f>IF(AND(BA$7&lt;=$B545+$D$4,BA$9&gt;=$D545),$E545*HLOOKUP(BA$7-$B545+1,INPUTS!$D$63:$X$64,$E$4,FALSE)/IF(BA$7=$B545,(13-MONTH($D545)),12),0)</f>
        <v>7.6738417309000013</v>
      </c>
      <c r="BB545" s="229">
        <f>IF(AND(BB$7&lt;=$B545+$D$4,BB$9&gt;=$D545),$E545*HLOOKUP(BB$7-$B545+1,INPUTS!$D$63:$X$64,$E$4,FALSE)/IF(BB$7=$B545,(13-MONTH($D545)),12),0)</f>
        <v>7.6738417309000013</v>
      </c>
      <c r="BC545" s="229">
        <f>IF(AND(BC$7&lt;=$B545+$D$4,BC$9&gt;=$D545),$E545*HLOOKUP(BC$7-$B545+1,INPUTS!$D$63:$X$64,$E$4,FALSE)/IF(BC$7=$B545,(13-MONTH($D545)),12),0)</f>
        <v>7.0974029154333351</v>
      </c>
      <c r="BD545" s="229">
        <f>IF(AND(BD$7&lt;=$B545+$D$4,BD$9&gt;=$D545),$E545*HLOOKUP(BD$7-$B545+1,INPUTS!$D$63:$X$64,$E$4,FALSE)/IF(BD$7=$B545,(13-MONTH($D545)),12),0)</f>
        <v>7.0974029154333351</v>
      </c>
      <c r="BE545" s="229">
        <f>IF(AND(BE$7&lt;=$B545+$D$4,BE$9&gt;=$D545),$E545*HLOOKUP(BE$7-$B545+1,INPUTS!$D$63:$X$64,$E$4,FALSE)/IF(BE$7=$B545,(13-MONTH($D545)),12),0)</f>
        <v>7.0974029154333351</v>
      </c>
      <c r="BF545" s="229">
        <f>IF(AND(BF$7&lt;=$B545+$D$4,BF$9&gt;=$D545),$E545*HLOOKUP(BF$7-$B545+1,INPUTS!$D$63:$X$64,$E$4,FALSE)/IF(BF$7=$B545,(13-MONTH($D545)),12),0)</f>
        <v>7.0974029154333351</v>
      </c>
      <c r="BG545" s="229">
        <f>IF(AND(BG$7&lt;=$B545+$D$4,BG$9&gt;=$D545),$E545*HLOOKUP(BG$7-$B545+1,INPUTS!$D$63:$X$64,$E$4,FALSE)/IF(BG$7=$B545,(13-MONTH($D545)),12),0)</f>
        <v>7.0974029154333351</v>
      </c>
      <c r="BH545" s="229">
        <f>IF(AND(BH$7&lt;=$B545+$D$4,BH$9&gt;=$D545),$E545*HLOOKUP(BH$7-$B545+1,INPUTS!$D$63:$X$64,$E$4,FALSE)/IF(BH$7=$B545,(13-MONTH($D545)),12),0)</f>
        <v>7.0974029154333351</v>
      </c>
      <c r="BI545" s="229">
        <f>IF(AND(BI$7&lt;=$B545+$D$4,BI$9&gt;=$D545),$E545*HLOOKUP(BI$7-$B545+1,INPUTS!$D$63:$X$64,$E$4,FALSE)/IF(BI$7=$B545,(13-MONTH($D545)),12),0)</f>
        <v>7.0974029154333351</v>
      </c>
      <c r="BJ545" s="229">
        <f>IF(AND(BJ$7&lt;=$B545+$D$4,BJ$9&gt;=$D545),$E545*HLOOKUP(BJ$7-$B545+1,INPUTS!$D$63:$X$64,$E$4,FALSE)/IF(BJ$7=$B545,(13-MONTH($D545)),12),0)</f>
        <v>7.0974029154333351</v>
      </c>
      <c r="BK545" s="229">
        <f>IF(AND(BK$7&lt;=$B545+$D$4,BK$9&gt;=$D545),$E545*HLOOKUP(BK$7-$B545+1,INPUTS!$D$63:$X$64,$E$4,FALSE)/IF(BK$7=$B545,(13-MONTH($D545)),12),0)</f>
        <v>7.0974029154333351</v>
      </c>
      <c r="BL545" s="229">
        <f>IF(AND(BL$7&lt;=$B545+$D$4,BL$9&gt;=$D545),$E545*HLOOKUP(BL$7-$B545+1,INPUTS!$D$63:$X$64,$E$4,FALSE)/IF(BL$7=$B545,(13-MONTH($D545)),12),0)</f>
        <v>7.0974029154333351</v>
      </c>
      <c r="BM545" s="229">
        <f>IF(AND(BM$7&lt;=$B545+$D$4,BM$9&gt;=$D545),$E545*HLOOKUP(BM$7-$B545+1,INPUTS!$D$63:$X$64,$E$4,FALSE)/IF(BM$7=$B545,(13-MONTH($D545)),12),0)</f>
        <v>7.0974029154333351</v>
      </c>
      <c r="BN545" s="229">
        <f>IF(AND(BN$7&lt;=$B545+$D$4,BN$9&gt;=$D545),$E545*HLOOKUP(BN$7-$B545+1,INPUTS!$D$63:$X$64,$E$4,FALSE)/IF(BN$7=$B545,(13-MONTH($D545)),12),0)</f>
        <v>7.0974029154333351</v>
      </c>
      <c r="BO545" s="229">
        <f>IF(AND(BO$7&lt;=$B545+$D$4,BO$9&gt;=$D545),$E545*HLOOKUP(BO$7-$B545+1,INPUTS!$D$63:$X$64,$E$4,FALSE)/IF(BO$7=$B545,(13-MONTH($D545)),12),0)</f>
        <v>6.5656878011666677</v>
      </c>
      <c r="BP545" s="229">
        <f>IF(AND(BP$7&lt;=$B545+$D$4,BP$9&gt;=$D545),$E545*HLOOKUP(BP$7-$B545+1,INPUTS!$D$63:$X$64,$E$4,FALSE)/IF(BP$7=$B545,(13-MONTH($D545)),12),0)</f>
        <v>6.5656878011666677</v>
      </c>
      <c r="BQ545" s="229">
        <f>IF(AND(BQ$7&lt;=$B545+$D$4,BQ$9&gt;=$D545),$E545*HLOOKUP(BQ$7-$B545+1,INPUTS!$D$63:$X$64,$E$4,FALSE)/IF(BQ$7=$B545,(13-MONTH($D545)),12),0)</f>
        <v>6.5656878011666677</v>
      </c>
      <c r="BR545" s="229">
        <f>IF(AND(BR$7&lt;=$B545+$D$4,BR$9&gt;=$D545),$E545*HLOOKUP(BR$7-$B545+1,INPUTS!$D$63:$X$64,$E$4,FALSE)/IF(BR$7=$B545,(13-MONTH($D545)),12),0)</f>
        <v>6.5656878011666677</v>
      </c>
      <c r="BS545" s="229">
        <f>IF(AND(BS$7&lt;=$B545+$D$4,BS$9&gt;=$D545),$E545*HLOOKUP(BS$7-$B545+1,INPUTS!$D$63:$X$64,$E$4,FALSE)/IF(BS$7=$B545,(13-MONTH($D545)),12),0)</f>
        <v>6.5656878011666677</v>
      </c>
      <c r="BT545" s="229">
        <f>IF(AND(BT$7&lt;=$B545+$D$4,BT$9&gt;=$D545),$E545*HLOOKUP(BT$7-$B545+1,INPUTS!$D$63:$X$64,$E$4,FALSE)/IF(BT$7=$B545,(13-MONTH($D545)),12),0)</f>
        <v>6.5656878011666677</v>
      </c>
      <c r="BU545" s="229">
        <f>IF(AND(BU$7&lt;=$B545+$D$4,BU$9&gt;=$D545),$E545*HLOOKUP(BU$7-$B545+1,INPUTS!$D$63:$X$64,$E$4,FALSE)/IF(BU$7=$B545,(13-MONTH($D545)),12),0)</f>
        <v>6.5656878011666677</v>
      </c>
      <c r="BV545" s="229">
        <f>IF(AND(BV$7&lt;=$B545+$D$4,BV$9&gt;=$D545),$E545*HLOOKUP(BV$7-$B545+1,INPUTS!$D$63:$X$64,$E$4,FALSE)/IF(BV$7=$B545,(13-MONTH($D545)),12),0)</f>
        <v>6.5656878011666677</v>
      </c>
      <c r="BW545" s="229">
        <f>IF(AND(BW$7&lt;=$B545+$D$4,BW$9&gt;=$D545),$E545*HLOOKUP(BW$7-$B545+1,INPUTS!$D$63:$X$64,$E$4,FALSE)/IF(BW$7=$B545,(13-MONTH($D545)),12),0)</f>
        <v>6.5656878011666677</v>
      </c>
      <c r="BX545" s="229">
        <f>IF(AND(BX$7&lt;=$B545+$D$4,BX$9&gt;=$D545),$E545*HLOOKUP(BX$7-$B545+1,INPUTS!$D$63:$X$64,$E$4,FALSE)/IF(BX$7=$B545,(13-MONTH($D545)),12),0)</f>
        <v>6.5656878011666677</v>
      </c>
      <c r="BY545" s="229">
        <f>IF(AND(BY$7&lt;=$B545+$D$4,BY$9&gt;=$D545),$E545*HLOOKUP(BY$7-$B545+1,INPUTS!$D$63:$X$64,$E$4,FALSE)/IF(BY$7=$B545,(13-MONTH($D545)),12),0)</f>
        <v>6.5656878011666677</v>
      </c>
      <c r="BZ545" s="229">
        <f>IF(AND(BZ$7&lt;=$B545+$D$4,BZ$9&gt;=$D545),$E545*HLOOKUP(BZ$7-$B545+1,INPUTS!$D$63:$X$64,$E$4,FALSE)/IF(BZ$7=$B545,(13-MONTH($D545)),12),0)</f>
        <v>6.5656878011666677</v>
      </c>
    </row>
    <row r="546" spans="1:78" x14ac:dyDescent="0.2">
      <c r="A546" s="7" t="str">
        <f t="shared" si="442"/>
        <v>Roll-in 1</v>
      </c>
      <c r="B546" s="7">
        <f t="shared" si="443"/>
        <v>2019</v>
      </c>
      <c r="C546" s="7">
        <f t="shared" ref="C546:C609" si="446">C545+1</f>
        <v>3</v>
      </c>
      <c r="D546" s="165">
        <f t="shared" si="445"/>
        <v>43555</v>
      </c>
      <c r="E546" s="68">
        <f t="shared" si="444"/>
        <v>4469.9369899999992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16.762263712499994</v>
      </c>
      <c r="J546" s="229">
        <f>IF(AND(J$7&lt;=$B546+$D$4,J$9&gt;=$D546),$E546*HLOOKUP(J$7-$B546+1,INPUTS!$D$63:$X$64,$E$4,FALSE)/IF(J$7=$B546,(13-MONTH($D546)),12),0)</f>
        <v>16.762263712499994</v>
      </c>
      <c r="K546" s="229">
        <f>IF(AND(K$7&lt;=$B546+$D$4,K$9&gt;=$D546),$E546*HLOOKUP(K$7-$B546+1,INPUTS!$D$63:$X$64,$E$4,FALSE)/IF(K$7=$B546,(13-MONTH($D546)),12),0)</f>
        <v>16.762263712499994</v>
      </c>
      <c r="L546" s="229">
        <f>IF(AND(L$7&lt;=$B546+$D$4,L$9&gt;=$D546),$E546*HLOOKUP(L$7-$B546+1,INPUTS!$D$63:$X$64,$E$4,FALSE)/IF(L$7=$B546,(13-MONTH($D546)),12),0)</f>
        <v>16.762263712499994</v>
      </c>
      <c r="M546" s="229">
        <f>IF(AND(M$7&lt;=$B546+$D$4,M$9&gt;=$D546),$E546*HLOOKUP(M$7-$B546+1,INPUTS!$D$63:$X$64,$E$4,FALSE)/IF(M$7=$B546,(13-MONTH($D546)),12),0)</f>
        <v>16.762263712499994</v>
      </c>
      <c r="N546" s="229">
        <f>IF(AND(N$7&lt;=$B546+$D$4,N$9&gt;=$D546),$E546*HLOOKUP(N$7-$B546+1,INPUTS!$D$63:$X$64,$E$4,FALSE)/IF(N$7=$B546,(13-MONTH($D546)),12),0)</f>
        <v>16.762263712499994</v>
      </c>
      <c r="O546" s="229">
        <f>IF(AND(O$7&lt;=$B546+$D$4,O$9&gt;=$D546),$E546*HLOOKUP(O$7-$B546+1,INPUTS!$D$63:$X$64,$E$4,FALSE)/IF(O$7=$B546,(13-MONTH($D546)),12),0)</f>
        <v>16.762263712499994</v>
      </c>
      <c r="P546" s="229">
        <f>IF(AND(P$7&lt;=$B546+$D$4,P$9&gt;=$D546),$E546*HLOOKUP(P$7-$B546+1,INPUTS!$D$63:$X$64,$E$4,FALSE)/IF(P$7=$B546,(13-MONTH($D546)),12),0)</f>
        <v>16.762263712499994</v>
      </c>
      <c r="Q546" s="229">
        <f>IF(AND(Q$7&lt;=$B546+$D$4,Q$9&gt;=$D546),$E546*HLOOKUP(Q$7-$B546+1,INPUTS!$D$63:$X$64,$E$4,FALSE)/IF(Q$7=$B546,(13-MONTH($D546)),12),0)</f>
        <v>16.762263712499994</v>
      </c>
      <c r="R546" s="229">
        <f>IF(AND(R$7&lt;=$B546+$D$4,R$9&gt;=$D546),$E546*HLOOKUP(R$7-$B546+1,INPUTS!$D$63:$X$64,$E$4,FALSE)/IF(R$7=$B546,(13-MONTH($D546)),12),0)</f>
        <v>16.762263712499994</v>
      </c>
      <c r="S546" s="229">
        <f>IF(AND(S$7&lt;=$B546+$D$4,S$9&gt;=$D546),$E546*HLOOKUP(S$7-$B546+1,INPUTS!$D$63:$X$64,$E$4,FALSE)/IF(S$7=$B546,(13-MONTH($D546)),12),0)</f>
        <v>26.890395942341666</v>
      </c>
      <c r="T546" s="229">
        <f>IF(AND(T$7&lt;=$B546+$D$4,T$9&gt;=$D546),$E546*HLOOKUP(T$7-$B546+1,INPUTS!$D$63:$X$64,$E$4,FALSE)/IF(T$7=$B546,(13-MONTH($D546)),12),0)</f>
        <v>26.890395942341666</v>
      </c>
      <c r="U546" s="229">
        <f>IF(AND(U$7&lt;=$B546+$D$4,U$9&gt;=$D546),$E546*HLOOKUP(U$7-$B546+1,INPUTS!$D$63:$X$64,$E$4,FALSE)/IF(U$7=$B546,(13-MONTH($D546)),12),0)</f>
        <v>26.890395942341666</v>
      </c>
      <c r="V546" s="229">
        <f>IF(AND(V$7&lt;=$B546+$D$4,V$9&gt;=$D546),$E546*HLOOKUP(V$7-$B546+1,INPUTS!$D$63:$X$64,$E$4,FALSE)/IF(V$7=$B546,(13-MONTH($D546)),12),0)</f>
        <v>26.890395942341666</v>
      </c>
      <c r="W546" s="229">
        <f>IF(AND(W$7&lt;=$B546+$D$4,W$9&gt;=$D546),$E546*HLOOKUP(W$7-$B546+1,INPUTS!$D$63:$X$64,$E$4,FALSE)/IF(W$7=$B546,(13-MONTH($D546)),12),0)</f>
        <v>26.890395942341666</v>
      </c>
      <c r="X546" s="229">
        <f>IF(AND(X$7&lt;=$B546+$D$4,X$9&gt;=$D546),$E546*HLOOKUP(X$7-$B546+1,INPUTS!$D$63:$X$64,$E$4,FALSE)/IF(X$7=$B546,(13-MONTH($D546)),12),0)</f>
        <v>26.890395942341666</v>
      </c>
      <c r="Y546" s="229">
        <f>IF(AND(Y$7&lt;=$B546+$D$4,Y$9&gt;=$D546),$E546*HLOOKUP(Y$7-$B546+1,INPUTS!$D$63:$X$64,$E$4,FALSE)/IF(Y$7=$B546,(13-MONTH($D546)),12),0)</f>
        <v>26.890395942341666</v>
      </c>
      <c r="Z546" s="229">
        <f>IF(AND(Z$7&lt;=$B546+$D$4,Z$9&gt;=$D546),$E546*HLOOKUP(Z$7-$B546+1,INPUTS!$D$63:$X$64,$E$4,FALSE)/IF(Z$7=$B546,(13-MONTH($D546)),12),0)</f>
        <v>26.890395942341666</v>
      </c>
      <c r="AA546" s="229">
        <f>IF(AND(AA$7&lt;=$B546+$D$4,AA$9&gt;=$D546),$E546*HLOOKUP(AA$7-$B546+1,INPUTS!$D$63:$X$64,$E$4,FALSE)/IF(AA$7=$B546,(13-MONTH($D546)),12),0)</f>
        <v>26.890395942341666</v>
      </c>
      <c r="AB546" s="229">
        <f>IF(AND(AB$7&lt;=$B546+$D$4,AB$9&gt;=$D546),$E546*HLOOKUP(AB$7-$B546+1,INPUTS!$D$63:$X$64,$E$4,FALSE)/IF(AB$7=$B546,(13-MONTH($D546)),12),0)</f>
        <v>26.890395942341666</v>
      </c>
      <c r="AC546" s="229">
        <f>IF(AND(AC$7&lt;=$B546+$D$4,AC$9&gt;=$D546),$E546*HLOOKUP(AC$7-$B546+1,INPUTS!$D$63:$X$64,$E$4,FALSE)/IF(AC$7=$B546,(13-MONTH($D546)),12),0)</f>
        <v>26.890395942341666</v>
      </c>
      <c r="AD546" s="229">
        <f>IF(AND(AD$7&lt;=$B546+$D$4,AD$9&gt;=$D546),$E546*HLOOKUP(AD$7-$B546+1,INPUTS!$D$63:$X$64,$E$4,FALSE)/IF(AD$7=$B546,(13-MONTH($D546)),12),0)</f>
        <v>26.890395942341666</v>
      </c>
      <c r="AE546" s="229">
        <f>IF(AND(AE$7&lt;=$B546+$D$4,AE$9&gt;=$D546),$E546*HLOOKUP(AE$7-$B546+1,INPUTS!$D$63:$X$64,$E$4,FALSE)/IF(AE$7=$B546,(13-MONTH($D546)),12),0)</f>
        <v>24.871474401858325</v>
      </c>
      <c r="AF546" s="229">
        <f>IF(AND(AF$7&lt;=$B546+$D$4,AF$9&gt;=$D546),$E546*HLOOKUP(AF$7-$B546+1,INPUTS!$D$63:$X$64,$E$4,FALSE)/IF(AF$7=$B546,(13-MONTH($D546)),12),0)</f>
        <v>24.871474401858325</v>
      </c>
      <c r="AG546" s="229">
        <f>IF(AND(AG$7&lt;=$B546+$D$4,AG$9&gt;=$D546),$E546*HLOOKUP(AG$7-$B546+1,INPUTS!$D$63:$X$64,$E$4,FALSE)/IF(AG$7=$B546,(13-MONTH($D546)),12),0)</f>
        <v>24.871474401858325</v>
      </c>
      <c r="AH546" s="229">
        <f>IF(AND(AH$7&lt;=$B546+$D$4,AH$9&gt;=$D546),$E546*HLOOKUP(AH$7-$B546+1,INPUTS!$D$63:$X$64,$E$4,FALSE)/IF(AH$7=$B546,(13-MONTH($D546)),12),0)</f>
        <v>24.871474401858325</v>
      </c>
      <c r="AI546" s="229">
        <f>IF(AND(AI$7&lt;=$B546+$D$4,AI$9&gt;=$D546),$E546*HLOOKUP(AI$7-$B546+1,INPUTS!$D$63:$X$64,$E$4,FALSE)/IF(AI$7=$B546,(13-MONTH($D546)),12),0)</f>
        <v>24.871474401858325</v>
      </c>
      <c r="AJ546" s="229">
        <f>IF(AND(AJ$7&lt;=$B546+$D$4,AJ$9&gt;=$D546),$E546*HLOOKUP(AJ$7-$B546+1,INPUTS!$D$63:$X$64,$E$4,FALSE)/IF(AJ$7=$B546,(13-MONTH($D546)),12),0)</f>
        <v>24.871474401858325</v>
      </c>
      <c r="AK546" s="229">
        <f>IF(AND(AK$7&lt;=$B546+$D$4,AK$9&gt;=$D546),$E546*HLOOKUP(AK$7-$B546+1,INPUTS!$D$63:$X$64,$E$4,FALSE)/IF(AK$7=$B546,(13-MONTH($D546)),12),0)</f>
        <v>24.871474401858325</v>
      </c>
      <c r="AL546" s="229">
        <f>IF(AND(AL$7&lt;=$B546+$D$4,AL$9&gt;=$D546),$E546*HLOOKUP(AL$7-$B546+1,INPUTS!$D$63:$X$64,$E$4,FALSE)/IF(AL$7=$B546,(13-MONTH($D546)),12),0)</f>
        <v>24.871474401858325</v>
      </c>
      <c r="AM546" s="229">
        <f>IF(AND(AM$7&lt;=$B546+$D$4,AM$9&gt;=$D546),$E546*HLOOKUP(AM$7-$B546+1,INPUTS!$D$63:$X$64,$E$4,FALSE)/IF(AM$7=$B546,(13-MONTH($D546)),12),0)</f>
        <v>24.871474401858325</v>
      </c>
      <c r="AN546" s="229">
        <f>IF(AND(AN$7&lt;=$B546+$D$4,AN$9&gt;=$D546),$E546*HLOOKUP(AN$7-$B546+1,INPUTS!$D$63:$X$64,$E$4,FALSE)/IF(AN$7=$B546,(13-MONTH($D546)),12),0)</f>
        <v>24.871474401858325</v>
      </c>
      <c r="AO546" s="229">
        <f>IF(AND(AO$7&lt;=$B546+$D$4,AO$9&gt;=$D546),$E546*HLOOKUP(AO$7-$B546+1,INPUTS!$D$63:$X$64,$E$4,FALSE)/IF(AO$7=$B546,(13-MONTH($D546)),12),0)</f>
        <v>24.871474401858325</v>
      </c>
      <c r="AP546" s="229">
        <f>IF(AND(AP$7&lt;=$B546+$D$4,AP$9&gt;=$D546),$E546*HLOOKUP(AP$7-$B546+1,INPUTS!$D$63:$X$64,$E$4,FALSE)/IF(AP$7=$B546,(13-MONTH($D546)),12),0)</f>
        <v>24.871474401858325</v>
      </c>
      <c r="AQ546" s="229">
        <f>IF(AND(AQ$7&lt;=$B546+$D$4,AQ$9&gt;=$D546),$E546*HLOOKUP(AQ$7-$B546+1,INPUTS!$D$63:$X$64,$E$4,FALSE)/IF(AQ$7=$B546,(13-MONTH($D546)),12),0)</f>
        <v>23.009000656024995</v>
      </c>
      <c r="AR546" s="229">
        <f>IF(AND(AR$7&lt;=$B546+$D$4,AR$9&gt;=$D546),$E546*HLOOKUP(AR$7-$B546+1,INPUTS!$D$63:$X$64,$E$4,FALSE)/IF(AR$7=$B546,(13-MONTH($D546)),12),0)</f>
        <v>23.009000656024995</v>
      </c>
      <c r="AS546" s="229">
        <f>IF(AND(AS$7&lt;=$B546+$D$4,AS$9&gt;=$D546),$E546*HLOOKUP(AS$7-$B546+1,INPUTS!$D$63:$X$64,$E$4,FALSE)/IF(AS$7=$B546,(13-MONTH($D546)),12),0)</f>
        <v>23.009000656024995</v>
      </c>
      <c r="AT546" s="229">
        <f>IF(AND(AT$7&lt;=$B546+$D$4,AT$9&gt;=$D546),$E546*HLOOKUP(AT$7-$B546+1,INPUTS!$D$63:$X$64,$E$4,FALSE)/IF(AT$7=$B546,(13-MONTH($D546)),12),0)</f>
        <v>23.009000656024995</v>
      </c>
      <c r="AU546" s="229">
        <f>IF(AND(AU$7&lt;=$B546+$D$4,AU$9&gt;=$D546),$E546*HLOOKUP(AU$7-$B546+1,INPUTS!$D$63:$X$64,$E$4,FALSE)/IF(AU$7=$B546,(13-MONTH($D546)),12),0)</f>
        <v>23.009000656024995</v>
      </c>
      <c r="AV546" s="229">
        <f>IF(AND(AV$7&lt;=$B546+$D$4,AV$9&gt;=$D546),$E546*HLOOKUP(AV$7-$B546+1,INPUTS!$D$63:$X$64,$E$4,FALSE)/IF(AV$7=$B546,(13-MONTH($D546)),12),0)</f>
        <v>23.009000656024995</v>
      </c>
      <c r="AW546" s="229">
        <f>IF(AND(AW$7&lt;=$B546+$D$4,AW$9&gt;=$D546),$E546*HLOOKUP(AW$7-$B546+1,INPUTS!$D$63:$X$64,$E$4,FALSE)/IF(AW$7=$B546,(13-MONTH($D546)),12),0)</f>
        <v>23.009000656024995</v>
      </c>
      <c r="AX546" s="229">
        <f>IF(AND(AX$7&lt;=$B546+$D$4,AX$9&gt;=$D546),$E546*HLOOKUP(AX$7-$B546+1,INPUTS!$D$63:$X$64,$E$4,FALSE)/IF(AX$7=$B546,(13-MONTH($D546)),12),0)</f>
        <v>23.009000656024995</v>
      </c>
      <c r="AY546" s="229">
        <f>IF(AND(AY$7&lt;=$B546+$D$4,AY$9&gt;=$D546),$E546*HLOOKUP(AY$7-$B546+1,INPUTS!$D$63:$X$64,$E$4,FALSE)/IF(AY$7=$B546,(13-MONTH($D546)),12),0)</f>
        <v>23.009000656024995</v>
      </c>
      <c r="AZ546" s="229">
        <f>IF(AND(AZ$7&lt;=$B546+$D$4,AZ$9&gt;=$D546),$E546*HLOOKUP(AZ$7-$B546+1,INPUTS!$D$63:$X$64,$E$4,FALSE)/IF(AZ$7=$B546,(13-MONTH($D546)),12),0)</f>
        <v>23.009000656024995</v>
      </c>
      <c r="BA546" s="229">
        <f>IF(AND(BA$7&lt;=$B546+$D$4,BA$9&gt;=$D546),$E546*HLOOKUP(BA$7-$B546+1,INPUTS!$D$63:$X$64,$E$4,FALSE)/IF(BA$7=$B546,(13-MONTH($D546)),12),0)</f>
        <v>23.009000656024995</v>
      </c>
      <c r="BB546" s="229">
        <f>IF(AND(BB$7&lt;=$B546+$D$4,BB$9&gt;=$D546),$E546*HLOOKUP(BB$7-$B546+1,INPUTS!$D$63:$X$64,$E$4,FALSE)/IF(BB$7=$B546,(13-MONTH($D546)),12),0)</f>
        <v>23.009000656024995</v>
      </c>
      <c r="BC546" s="229">
        <f>IF(AND(BC$7&lt;=$B546+$D$4,BC$9&gt;=$D546),$E546*HLOOKUP(BC$7-$B546+1,INPUTS!$D$63:$X$64,$E$4,FALSE)/IF(BC$7=$B546,(13-MONTH($D546)),12),0)</f>
        <v>21.280625019891662</v>
      </c>
      <c r="BD546" s="229">
        <f>IF(AND(BD$7&lt;=$B546+$D$4,BD$9&gt;=$D546),$E546*HLOOKUP(BD$7-$B546+1,INPUTS!$D$63:$X$64,$E$4,FALSE)/IF(BD$7=$B546,(13-MONTH($D546)),12),0)</f>
        <v>21.280625019891662</v>
      </c>
      <c r="BE546" s="229">
        <f>IF(AND(BE$7&lt;=$B546+$D$4,BE$9&gt;=$D546),$E546*HLOOKUP(BE$7-$B546+1,INPUTS!$D$63:$X$64,$E$4,FALSE)/IF(BE$7=$B546,(13-MONTH($D546)),12),0)</f>
        <v>21.280625019891662</v>
      </c>
      <c r="BF546" s="229">
        <f>IF(AND(BF$7&lt;=$B546+$D$4,BF$9&gt;=$D546),$E546*HLOOKUP(BF$7-$B546+1,INPUTS!$D$63:$X$64,$E$4,FALSE)/IF(BF$7=$B546,(13-MONTH($D546)),12),0)</f>
        <v>21.280625019891662</v>
      </c>
      <c r="BG546" s="229">
        <f>IF(AND(BG$7&lt;=$B546+$D$4,BG$9&gt;=$D546),$E546*HLOOKUP(BG$7-$B546+1,INPUTS!$D$63:$X$64,$E$4,FALSE)/IF(BG$7=$B546,(13-MONTH($D546)),12),0)</f>
        <v>21.280625019891662</v>
      </c>
      <c r="BH546" s="229">
        <f>IF(AND(BH$7&lt;=$B546+$D$4,BH$9&gt;=$D546),$E546*HLOOKUP(BH$7-$B546+1,INPUTS!$D$63:$X$64,$E$4,FALSE)/IF(BH$7=$B546,(13-MONTH($D546)),12),0)</f>
        <v>21.280625019891662</v>
      </c>
      <c r="BI546" s="229">
        <f>IF(AND(BI$7&lt;=$B546+$D$4,BI$9&gt;=$D546),$E546*HLOOKUP(BI$7-$B546+1,INPUTS!$D$63:$X$64,$E$4,FALSE)/IF(BI$7=$B546,(13-MONTH($D546)),12),0)</f>
        <v>21.280625019891662</v>
      </c>
      <c r="BJ546" s="229">
        <f>IF(AND(BJ$7&lt;=$B546+$D$4,BJ$9&gt;=$D546),$E546*HLOOKUP(BJ$7-$B546+1,INPUTS!$D$63:$X$64,$E$4,FALSE)/IF(BJ$7=$B546,(13-MONTH($D546)),12),0)</f>
        <v>21.280625019891662</v>
      </c>
      <c r="BK546" s="229">
        <f>IF(AND(BK$7&lt;=$B546+$D$4,BK$9&gt;=$D546),$E546*HLOOKUP(BK$7-$B546+1,INPUTS!$D$63:$X$64,$E$4,FALSE)/IF(BK$7=$B546,(13-MONTH($D546)),12),0)</f>
        <v>21.280625019891662</v>
      </c>
      <c r="BL546" s="229">
        <f>IF(AND(BL$7&lt;=$B546+$D$4,BL$9&gt;=$D546),$E546*HLOOKUP(BL$7-$B546+1,INPUTS!$D$63:$X$64,$E$4,FALSE)/IF(BL$7=$B546,(13-MONTH($D546)),12),0)</f>
        <v>21.280625019891662</v>
      </c>
      <c r="BM546" s="229">
        <f>IF(AND(BM$7&lt;=$B546+$D$4,BM$9&gt;=$D546),$E546*HLOOKUP(BM$7-$B546+1,INPUTS!$D$63:$X$64,$E$4,FALSE)/IF(BM$7=$B546,(13-MONTH($D546)),12),0)</f>
        <v>21.280625019891662</v>
      </c>
      <c r="BN546" s="229">
        <f>IF(AND(BN$7&lt;=$B546+$D$4,BN$9&gt;=$D546),$E546*HLOOKUP(BN$7-$B546+1,INPUTS!$D$63:$X$64,$E$4,FALSE)/IF(BN$7=$B546,(13-MONTH($D546)),12),0)</f>
        <v>21.280625019891662</v>
      </c>
      <c r="BO546" s="229">
        <f>IF(AND(BO$7&lt;=$B546+$D$4,BO$9&gt;=$D546),$E546*HLOOKUP(BO$7-$B546+1,INPUTS!$D$63:$X$64,$E$4,FALSE)/IF(BO$7=$B546,(13-MONTH($D546)),12),0)</f>
        <v>19.686347493458332</v>
      </c>
      <c r="BP546" s="229">
        <f>IF(AND(BP$7&lt;=$B546+$D$4,BP$9&gt;=$D546),$E546*HLOOKUP(BP$7-$B546+1,INPUTS!$D$63:$X$64,$E$4,FALSE)/IF(BP$7=$B546,(13-MONTH($D546)),12),0)</f>
        <v>19.686347493458332</v>
      </c>
      <c r="BQ546" s="229">
        <f>IF(AND(BQ$7&lt;=$B546+$D$4,BQ$9&gt;=$D546),$E546*HLOOKUP(BQ$7-$B546+1,INPUTS!$D$63:$X$64,$E$4,FALSE)/IF(BQ$7=$B546,(13-MONTH($D546)),12),0)</f>
        <v>19.686347493458332</v>
      </c>
      <c r="BR546" s="229">
        <f>IF(AND(BR$7&lt;=$B546+$D$4,BR$9&gt;=$D546),$E546*HLOOKUP(BR$7-$B546+1,INPUTS!$D$63:$X$64,$E$4,FALSE)/IF(BR$7=$B546,(13-MONTH($D546)),12),0)</f>
        <v>19.686347493458332</v>
      </c>
      <c r="BS546" s="229">
        <f>IF(AND(BS$7&lt;=$B546+$D$4,BS$9&gt;=$D546),$E546*HLOOKUP(BS$7-$B546+1,INPUTS!$D$63:$X$64,$E$4,FALSE)/IF(BS$7=$B546,(13-MONTH($D546)),12),0)</f>
        <v>19.686347493458332</v>
      </c>
      <c r="BT546" s="229">
        <f>IF(AND(BT$7&lt;=$B546+$D$4,BT$9&gt;=$D546),$E546*HLOOKUP(BT$7-$B546+1,INPUTS!$D$63:$X$64,$E$4,FALSE)/IF(BT$7=$B546,(13-MONTH($D546)),12),0)</f>
        <v>19.686347493458332</v>
      </c>
      <c r="BU546" s="229">
        <f>IF(AND(BU$7&lt;=$B546+$D$4,BU$9&gt;=$D546),$E546*HLOOKUP(BU$7-$B546+1,INPUTS!$D$63:$X$64,$E$4,FALSE)/IF(BU$7=$B546,(13-MONTH($D546)),12),0)</f>
        <v>19.686347493458332</v>
      </c>
      <c r="BV546" s="229">
        <f>IF(AND(BV$7&lt;=$B546+$D$4,BV$9&gt;=$D546),$E546*HLOOKUP(BV$7-$B546+1,INPUTS!$D$63:$X$64,$E$4,FALSE)/IF(BV$7=$B546,(13-MONTH($D546)),12),0)</f>
        <v>19.686347493458332</v>
      </c>
      <c r="BW546" s="229">
        <f>IF(AND(BW$7&lt;=$B546+$D$4,BW$9&gt;=$D546),$E546*HLOOKUP(BW$7-$B546+1,INPUTS!$D$63:$X$64,$E$4,FALSE)/IF(BW$7=$B546,(13-MONTH($D546)),12),0)</f>
        <v>19.686347493458332</v>
      </c>
      <c r="BX546" s="229">
        <f>IF(AND(BX$7&lt;=$B546+$D$4,BX$9&gt;=$D546),$E546*HLOOKUP(BX$7-$B546+1,INPUTS!$D$63:$X$64,$E$4,FALSE)/IF(BX$7=$B546,(13-MONTH($D546)),12),0)</f>
        <v>19.686347493458332</v>
      </c>
      <c r="BY546" s="229">
        <f>IF(AND(BY$7&lt;=$B546+$D$4,BY$9&gt;=$D546),$E546*HLOOKUP(BY$7-$B546+1,INPUTS!$D$63:$X$64,$E$4,FALSE)/IF(BY$7=$B546,(13-MONTH($D546)),12),0)</f>
        <v>19.686347493458332</v>
      </c>
      <c r="BZ546" s="229">
        <f>IF(AND(BZ$7&lt;=$B546+$D$4,BZ$9&gt;=$D546),$E546*HLOOKUP(BZ$7-$B546+1,INPUTS!$D$63:$X$64,$E$4,FALSE)/IF(BZ$7=$B546,(13-MONTH($D546)),12),0)</f>
        <v>19.686347493458332</v>
      </c>
    </row>
    <row r="547" spans="1:78" x14ac:dyDescent="0.2">
      <c r="A547" s="7" t="str">
        <f t="shared" si="442"/>
        <v>Roll-in 1</v>
      </c>
      <c r="B547" s="7">
        <f t="shared" si="443"/>
        <v>2019</v>
      </c>
      <c r="C547" s="7">
        <f t="shared" si="446"/>
        <v>4</v>
      </c>
      <c r="D547" s="165">
        <f t="shared" si="445"/>
        <v>43585</v>
      </c>
      <c r="E547" s="68">
        <f t="shared" si="444"/>
        <v>8555.0795399999988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35.646164749999997</v>
      </c>
      <c r="K547" s="229">
        <f>IF(AND(K$7&lt;=$B547+$D$4,K$9&gt;=$D547),$E547*HLOOKUP(K$7-$B547+1,INPUTS!$D$63:$X$64,$E$4,FALSE)/IF(K$7=$B547,(13-MONTH($D547)),12),0)</f>
        <v>35.646164749999997</v>
      </c>
      <c r="L547" s="229">
        <f>IF(AND(L$7&lt;=$B547+$D$4,L$9&gt;=$D547),$E547*HLOOKUP(L$7-$B547+1,INPUTS!$D$63:$X$64,$E$4,FALSE)/IF(L$7=$B547,(13-MONTH($D547)),12),0)</f>
        <v>35.646164749999997</v>
      </c>
      <c r="M547" s="229">
        <f>IF(AND(M$7&lt;=$B547+$D$4,M$9&gt;=$D547),$E547*HLOOKUP(M$7-$B547+1,INPUTS!$D$63:$X$64,$E$4,FALSE)/IF(M$7=$B547,(13-MONTH($D547)),12),0)</f>
        <v>35.646164749999997</v>
      </c>
      <c r="N547" s="229">
        <f>IF(AND(N$7&lt;=$B547+$D$4,N$9&gt;=$D547),$E547*HLOOKUP(N$7-$B547+1,INPUTS!$D$63:$X$64,$E$4,FALSE)/IF(N$7=$B547,(13-MONTH($D547)),12),0)</f>
        <v>35.646164749999997</v>
      </c>
      <c r="O547" s="229">
        <f>IF(AND(O$7&lt;=$B547+$D$4,O$9&gt;=$D547),$E547*HLOOKUP(O$7-$B547+1,INPUTS!$D$63:$X$64,$E$4,FALSE)/IF(O$7=$B547,(13-MONTH($D547)),12),0)</f>
        <v>35.646164749999997</v>
      </c>
      <c r="P547" s="229">
        <f>IF(AND(P$7&lt;=$B547+$D$4,P$9&gt;=$D547),$E547*HLOOKUP(P$7-$B547+1,INPUTS!$D$63:$X$64,$E$4,FALSE)/IF(P$7=$B547,(13-MONTH($D547)),12),0)</f>
        <v>35.646164749999997</v>
      </c>
      <c r="Q547" s="229">
        <f>IF(AND(Q$7&lt;=$B547+$D$4,Q$9&gt;=$D547),$E547*HLOOKUP(Q$7-$B547+1,INPUTS!$D$63:$X$64,$E$4,FALSE)/IF(Q$7=$B547,(13-MONTH($D547)),12),0)</f>
        <v>35.646164749999997</v>
      </c>
      <c r="R547" s="229">
        <f>IF(AND(R$7&lt;=$B547+$D$4,R$9&gt;=$D547),$E547*HLOOKUP(R$7-$B547+1,INPUTS!$D$63:$X$64,$E$4,FALSE)/IF(R$7=$B547,(13-MONTH($D547)),12),0)</f>
        <v>35.646164749999997</v>
      </c>
      <c r="S547" s="229">
        <f>IF(AND(S$7&lt;=$B547+$D$4,S$9&gt;=$D547),$E547*HLOOKUP(S$7-$B547+1,INPUTS!$D$63:$X$64,$E$4,FALSE)/IF(S$7=$B547,(13-MONTH($D547)),12),0)</f>
        <v>51.465932666050001</v>
      </c>
      <c r="T547" s="229">
        <f>IF(AND(T$7&lt;=$B547+$D$4,T$9&gt;=$D547),$E547*HLOOKUP(T$7-$B547+1,INPUTS!$D$63:$X$64,$E$4,FALSE)/IF(T$7=$B547,(13-MONTH($D547)),12),0)</f>
        <v>51.465932666050001</v>
      </c>
      <c r="U547" s="229">
        <f>IF(AND(U$7&lt;=$B547+$D$4,U$9&gt;=$D547),$E547*HLOOKUP(U$7-$B547+1,INPUTS!$D$63:$X$64,$E$4,FALSE)/IF(U$7=$B547,(13-MONTH($D547)),12),0)</f>
        <v>51.465932666050001</v>
      </c>
      <c r="V547" s="229">
        <f>IF(AND(V$7&lt;=$B547+$D$4,V$9&gt;=$D547),$E547*HLOOKUP(V$7-$B547+1,INPUTS!$D$63:$X$64,$E$4,FALSE)/IF(V$7=$B547,(13-MONTH($D547)),12),0)</f>
        <v>51.465932666050001</v>
      </c>
      <c r="W547" s="229">
        <f>IF(AND(W$7&lt;=$B547+$D$4,W$9&gt;=$D547),$E547*HLOOKUP(W$7-$B547+1,INPUTS!$D$63:$X$64,$E$4,FALSE)/IF(W$7=$B547,(13-MONTH($D547)),12),0)</f>
        <v>51.465932666050001</v>
      </c>
      <c r="X547" s="229">
        <f>IF(AND(X$7&lt;=$B547+$D$4,X$9&gt;=$D547),$E547*HLOOKUP(X$7-$B547+1,INPUTS!$D$63:$X$64,$E$4,FALSE)/IF(X$7=$B547,(13-MONTH($D547)),12),0)</f>
        <v>51.465932666050001</v>
      </c>
      <c r="Y547" s="229">
        <f>IF(AND(Y$7&lt;=$B547+$D$4,Y$9&gt;=$D547),$E547*HLOOKUP(Y$7-$B547+1,INPUTS!$D$63:$X$64,$E$4,FALSE)/IF(Y$7=$B547,(13-MONTH($D547)),12),0)</f>
        <v>51.465932666050001</v>
      </c>
      <c r="Z547" s="229">
        <f>IF(AND(Z$7&lt;=$B547+$D$4,Z$9&gt;=$D547),$E547*HLOOKUP(Z$7-$B547+1,INPUTS!$D$63:$X$64,$E$4,FALSE)/IF(Z$7=$B547,(13-MONTH($D547)),12),0)</f>
        <v>51.465932666050001</v>
      </c>
      <c r="AA547" s="229">
        <f>IF(AND(AA$7&lt;=$B547+$D$4,AA$9&gt;=$D547),$E547*HLOOKUP(AA$7-$B547+1,INPUTS!$D$63:$X$64,$E$4,FALSE)/IF(AA$7=$B547,(13-MONTH($D547)),12),0)</f>
        <v>51.465932666050001</v>
      </c>
      <c r="AB547" s="229">
        <f>IF(AND(AB$7&lt;=$B547+$D$4,AB$9&gt;=$D547),$E547*HLOOKUP(AB$7-$B547+1,INPUTS!$D$63:$X$64,$E$4,FALSE)/IF(AB$7=$B547,(13-MONTH($D547)),12),0)</f>
        <v>51.465932666050001</v>
      </c>
      <c r="AC547" s="229">
        <f>IF(AND(AC$7&lt;=$B547+$D$4,AC$9&gt;=$D547),$E547*HLOOKUP(AC$7-$B547+1,INPUTS!$D$63:$X$64,$E$4,FALSE)/IF(AC$7=$B547,(13-MONTH($D547)),12),0)</f>
        <v>51.465932666050001</v>
      </c>
      <c r="AD547" s="229">
        <f>IF(AND(AD$7&lt;=$B547+$D$4,AD$9&gt;=$D547),$E547*HLOOKUP(AD$7-$B547+1,INPUTS!$D$63:$X$64,$E$4,FALSE)/IF(AD$7=$B547,(13-MONTH($D547)),12),0)</f>
        <v>51.465932666050001</v>
      </c>
      <c r="AE547" s="229">
        <f>IF(AND(AE$7&lt;=$B547+$D$4,AE$9&gt;=$D547),$E547*HLOOKUP(AE$7-$B547+1,INPUTS!$D$63:$X$64,$E$4,FALSE)/IF(AE$7=$B547,(13-MONTH($D547)),12),0)</f>
        <v>47.601888407149993</v>
      </c>
      <c r="AF547" s="229">
        <f>IF(AND(AF$7&lt;=$B547+$D$4,AF$9&gt;=$D547),$E547*HLOOKUP(AF$7-$B547+1,INPUTS!$D$63:$X$64,$E$4,FALSE)/IF(AF$7=$B547,(13-MONTH($D547)),12),0)</f>
        <v>47.601888407149993</v>
      </c>
      <c r="AG547" s="229">
        <f>IF(AND(AG$7&lt;=$B547+$D$4,AG$9&gt;=$D547),$E547*HLOOKUP(AG$7-$B547+1,INPUTS!$D$63:$X$64,$E$4,FALSE)/IF(AG$7=$B547,(13-MONTH($D547)),12),0)</f>
        <v>47.601888407149993</v>
      </c>
      <c r="AH547" s="229">
        <f>IF(AND(AH$7&lt;=$B547+$D$4,AH$9&gt;=$D547),$E547*HLOOKUP(AH$7-$B547+1,INPUTS!$D$63:$X$64,$E$4,FALSE)/IF(AH$7=$B547,(13-MONTH($D547)),12),0)</f>
        <v>47.601888407149993</v>
      </c>
      <c r="AI547" s="229">
        <f>IF(AND(AI$7&lt;=$B547+$D$4,AI$9&gt;=$D547),$E547*HLOOKUP(AI$7-$B547+1,INPUTS!$D$63:$X$64,$E$4,FALSE)/IF(AI$7=$B547,(13-MONTH($D547)),12),0)</f>
        <v>47.601888407149993</v>
      </c>
      <c r="AJ547" s="229">
        <f>IF(AND(AJ$7&lt;=$B547+$D$4,AJ$9&gt;=$D547),$E547*HLOOKUP(AJ$7-$B547+1,INPUTS!$D$63:$X$64,$E$4,FALSE)/IF(AJ$7=$B547,(13-MONTH($D547)),12),0)</f>
        <v>47.601888407149993</v>
      </c>
      <c r="AK547" s="229">
        <f>IF(AND(AK$7&lt;=$B547+$D$4,AK$9&gt;=$D547),$E547*HLOOKUP(AK$7-$B547+1,INPUTS!$D$63:$X$64,$E$4,FALSE)/IF(AK$7=$B547,(13-MONTH($D547)),12),0)</f>
        <v>47.601888407149993</v>
      </c>
      <c r="AL547" s="229">
        <f>IF(AND(AL$7&lt;=$B547+$D$4,AL$9&gt;=$D547),$E547*HLOOKUP(AL$7-$B547+1,INPUTS!$D$63:$X$64,$E$4,FALSE)/IF(AL$7=$B547,(13-MONTH($D547)),12),0)</f>
        <v>47.601888407149993</v>
      </c>
      <c r="AM547" s="229">
        <f>IF(AND(AM$7&lt;=$B547+$D$4,AM$9&gt;=$D547),$E547*HLOOKUP(AM$7-$B547+1,INPUTS!$D$63:$X$64,$E$4,FALSE)/IF(AM$7=$B547,(13-MONTH($D547)),12),0)</f>
        <v>47.601888407149993</v>
      </c>
      <c r="AN547" s="229">
        <f>IF(AND(AN$7&lt;=$B547+$D$4,AN$9&gt;=$D547),$E547*HLOOKUP(AN$7-$B547+1,INPUTS!$D$63:$X$64,$E$4,FALSE)/IF(AN$7=$B547,(13-MONTH($D547)),12),0)</f>
        <v>47.601888407149993</v>
      </c>
      <c r="AO547" s="229">
        <f>IF(AND(AO$7&lt;=$B547+$D$4,AO$9&gt;=$D547),$E547*HLOOKUP(AO$7-$B547+1,INPUTS!$D$63:$X$64,$E$4,FALSE)/IF(AO$7=$B547,(13-MONTH($D547)),12),0)</f>
        <v>47.601888407149993</v>
      </c>
      <c r="AP547" s="229">
        <f>IF(AND(AP$7&lt;=$B547+$D$4,AP$9&gt;=$D547),$E547*HLOOKUP(AP$7-$B547+1,INPUTS!$D$63:$X$64,$E$4,FALSE)/IF(AP$7=$B547,(13-MONTH($D547)),12),0)</f>
        <v>47.601888407149993</v>
      </c>
      <c r="AQ547" s="229">
        <f>IF(AND(AQ$7&lt;=$B547+$D$4,AQ$9&gt;=$D547),$E547*HLOOKUP(AQ$7-$B547+1,INPUTS!$D$63:$X$64,$E$4,FALSE)/IF(AQ$7=$B547,(13-MONTH($D547)),12),0)</f>
        <v>44.037271932149991</v>
      </c>
      <c r="AR547" s="229">
        <f>IF(AND(AR$7&lt;=$B547+$D$4,AR$9&gt;=$D547),$E547*HLOOKUP(AR$7-$B547+1,INPUTS!$D$63:$X$64,$E$4,FALSE)/IF(AR$7=$B547,(13-MONTH($D547)),12),0)</f>
        <v>44.037271932149991</v>
      </c>
      <c r="AS547" s="229">
        <f>IF(AND(AS$7&lt;=$B547+$D$4,AS$9&gt;=$D547),$E547*HLOOKUP(AS$7-$B547+1,INPUTS!$D$63:$X$64,$E$4,FALSE)/IF(AS$7=$B547,(13-MONTH($D547)),12),0)</f>
        <v>44.037271932149991</v>
      </c>
      <c r="AT547" s="229">
        <f>IF(AND(AT$7&lt;=$B547+$D$4,AT$9&gt;=$D547),$E547*HLOOKUP(AT$7-$B547+1,INPUTS!$D$63:$X$64,$E$4,FALSE)/IF(AT$7=$B547,(13-MONTH($D547)),12),0)</f>
        <v>44.037271932149991</v>
      </c>
      <c r="AU547" s="229">
        <f>IF(AND(AU$7&lt;=$B547+$D$4,AU$9&gt;=$D547),$E547*HLOOKUP(AU$7-$B547+1,INPUTS!$D$63:$X$64,$E$4,FALSE)/IF(AU$7=$B547,(13-MONTH($D547)),12),0)</f>
        <v>44.037271932149991</v>
      </c>
      <c r="AV547" s="229">
        <f>IF(AND(AV$7&lt;=$B547+$D$4,AV$9&gt;=$D547),$E547*HLOOKUP(AV$7-$B547+1,INPUTS!$D$63:$X$64,$E$4,FALSE)/IF(AV$7=$B547,(13-MONTH($D547)),12),0)</f>
        <v>44.037271932149991</v>
      </c>
      <c r="AW547" s="229">
        <f>IF(AND(AW$7&lt;=$B547+$D$4,AW$9&gt;=$D547),$E547*HLOOKUP(AW$7-$B547+1,INPUTS!$D$63:$X$64,$E$4,FALSE)/IF(AW$7=$B547,(13-MONTH($D547)),12),0)</f>
        <v>44.037271932149991</v>
      </c>
      <c r="AX547" s="229">
        <f>IF(AND(AX$7&lt;=$B547+$D$4,AX$9&gt;=$D547),$E547*HLOOKUP(AX$7-$B547+1,INPUTS!$D$63:$X$64,$E$4,FALSE)/IF(AX$7=$B547,(13-MONTH($D547)),12),0)</f>
        <v>44.037271932149991</v>
      </c>
      <c r="AY547" s="229">
        <f>IF(AND(AY$7&lt;=$B547+$D$4,AY$9&gt;=$D547),$E547*HLOOKUP(AY$7-$B547+1,INPUTS!$D$63:$X$64,$E$4,FALSE)/IF(AY$7=$B547,(13-MONTH($D547)),12),0)</f>
        <v>44.037271932149991</v>
      </c>
      <c r="AZ547" s="229">
        <f>IF(AND(AZ$7&lt;=$B547+$D$4,AZ$9&gt;=$D547),$E547*HLOOKUP(AZ$7-$B547+1,INPUTS!$D$63:$X$64,$E$4,FALSE)/IF(AZ$7=$B547,(13-MONTH($D547)),12),0)</f>
        <v>44.037271932149991</v>
      </c>
      <c r="BA547" s="229">
        <f>IF(AND(BA$7&lt;=$B547+$D$4,BA$9&gt;=$D547),$E547*HLOOKUP(BA$7-$B547+1,INPUTS!$D$63:$X$64,$E$4,FALSE)/IF(BA$7=$B547,(13-MONTH($D547)),12),0)</f>
        <v>44.037271932149991</v>
      </c>
      <c r="BB547" s="229">
        <f>IF(AND(BB$7&lt;=$B547+$D$4,BB$9&gt;=$D547),$E547*HLOOKUP(BB$7-$B547+1,INPUTS!$D$63:$X$64,$E$4,FALSE)/IF(BB$7=$B547,(13-MONTH($D547)),12),0)</f>
        <v>44.037271932149991</v>
      </c>
      <c r="BC547" s="229">
        <f>IF(AND(BC$7&lt;=$B547+$D$4,BC$9&gt;=$D547),$E547*HLOOKUP(BC$7-$B547+1,INPUTS!$D$63:$X$64,$E$4,FALSE)/IF(BC$7=$B547,(13-MONTH($D547)),12),0)</f>
        <v>40.729307843349993</v>
      </c>
      <c r="BD547" s="229">
        <f>IF(AND(BD$7&lt;=$B547+$D$4,BD$9&gt;=$D547),$E547*HLOOKUP(BD$7-$B547+1,INPUTS!$D$63:$X$64,$E$4,FALSE)/IF(BD$7=$B547,(13-MONTH($D547)),12),0)</f>
        <v>40.729307843349993</v>
      </c>
      <c r="BE547" s="229">
        <f>IF(AND(BE$7&lt;=$B547+$D$4,BE$9&gt;=$D547),$E547*HLOOKUP(BE$7-$B547+1,INPUTS!$D$63:$X$64,$E$4,FALSE)/IF(BE$7=$B547,(13-MONTH($D547)),12),0)</f>
        <v>40.729307843349993</v>
      </c>
      <c r="BF547" s="229">
        <f>IF(AND(BF$7&lt;=$B547+$D$4,BF$9&gt;=$D547),$E547*HLOOKUP(BF$7-$B547+1,INPUTS!$D$63:$X$64,$E$4,FALSE)/IF(BF$7=$B547,(13-MONTH($D547)),12),0)</f>
        <v>40.729307843349993</v>
      </c>
      <c r="BG547" s="229">
        <f>IF(AND(BG$7&lt;=$B547+$D$4,BG$9&gt;=$D547),$E547*HLOOKUP(BG$7-$B547+1,INPUTS!$D$63:$X$64,$E$4,FALSE)/IF(BG$7=$B547,(13-MONTH($D547)),12),0)</f>
        <v>40.729307843349993</v>
      </c>
      <c r="BH547" s="229">
        <f>IF(AND(BH$7&lt;=$B547+$D$4,BH$9&gt;=$D547),$E547*HLOOKUP(BH$7-$B547+1,INPUTS!$D$63:$X$64,$E$4,FALSE)/IF(BH$7=$B547,(13-MONTH($D547)),12),0)</f>
        <v>40.729307843349993</v>
      </c>
      <c r="BI547" s="229">
        <f>IF(AND(BI$7&lt;=$B547+$D$4,BI$9&gt;=$D547),$E547*HLOOKUP(BI$7-$B547+1,INPUTS!$D$63:$X$64,$E$4,FALSE)/IF(BI$7=$B547,(13-MONTH($D547)),12),0)</f>
        <v>40.729307843349993</v>
      </c>
      <c r="BJ547" s="229">
        <f>IF(AND(BJ$7&lt;=$B547+$D$4,BJ$9&gt;=$D547),$E547*HLOOKUP(BJ$7-$B547+1,INPUTS!$D$63:$X$64,$E$4,FALSE)/IF(BJ$7=$B547,(13-MONTH($D547)),12),0)</f>
        <v>40.729307843349993</v>
      </c>
      <c r="BK547" s="229">
        <f>IF(AND(BK$7&lt;=$B547+$D$4,BK$9&gt;=$D547),$E547*HLOOKUP(BK$7-$B547+1,INPUTS!$D$63:$X$64,$E$4,FALSE)/IF(BK$7=$B547,(13-MONTH($D547)),12),0)</f>
        <v>40.729307843349993</v>
      </c>
      <c r="BL547" s="229">
        <f>IF(AND(BL$7&lt;=$B547+$D$4,BL$9&gt;=$D547),$E547*HLOOKUP(BL$7-$B547+1,INPUTS!$D$63:$X$64,$E$4,FALSE)/IF(BL$7=$B547,(13-MONTH($D547)),12),0)</f>
        <v>40.729307843349993</v>
      </c>
      <c r="BM547" s="229">
        <f>IF(AND(BM$7&lt;=$B547+$D$4,BM$9&gt;=$D547),$E547*HLOOKUP(BM$7-$B547+1,INPUTS!$D$63:$X$64,$E$4,FALSE)/IF(BM$7=$B547,(13-MONTH($D547)),12),0)</f>
        <v>40.729307843349993</v>
      </c>
      <c r="BN547" s="229">
        <f>IF(AND(BN$7&lt;=$B547+$D$4,BN$9&gt;=$D547),$E547*HLOOKUP(BN$7-$B547+1,INPUTS!$D$63:$X$64,$E$4,FALSE)/IF(BN$7=$B547,(13-MONTH($D547)),12),0)</f>
        <v>40.729307843349993</v>
      </c>
      <c r="BO547" s="229">
        <f>IF(AND(BO$7&lt;=$B547+$D$4,BO$9&gt;=$D547),$E547*HLOOKUP(BO$7-$B547+1,INPUTS!$D$63:$X$64,$E$4,FALSE)/IF(BO$7=$B547,(13-MONTH($D547)),12),0)</f>
        <v>37.677996140749997</v>
      </c>
      <c r="BP547" s="229">
        <f>IF(AND(BP$7&lt;=$B547+$D$4,BP$9&gt;=$D547),$E547*HLOOKUP(BP$7-$B547+1,INPUTS!$D$63:$X$64,$E$4,FALSE)/IF(BP$7=$B547,(13-MONTH($D547)),12),0)</f>
        <v>37.677996140749997</v>
      </c>
      <c r="BQ547" s="229">
        <f>IF(AND(BQ$7&lt;=$B547+$D$4,BQ$9&gt;=$D547),$E547*HLOOKUP(BQ$7-$B547+1,INPUTS!$D$63:$X$64,$E$4,FALSE)/IF(BQ$7=$B547,(13-MONTH($D547)),12),0)</f>
        <v>37.677996140749997</v>
      </c>
      <c r="BR547" s="229">
        <f>IF(AND(BR$7&lt;=$B547+$D$4,BR$9&gt;=$D547),$E547*HLOOKUP(BR$7-$B547+1,INPUTS!$D$63:$X$64,$E$4,FALSE)/IF(BR$7=$B547,(13-MONTH($D547)),12),0)</f>
        <v>37.677996140749997</v>
      </c>
      <c r="BS547" s="229">
        <f>IF(AND(BS$7&lt;=$B547+$D$4,BS$9&gt;=$D547),$E547*HLOOKUP(BS$7-$B547+1,INPUTS!$D$63:$X$64,$E$4,FALSE)/IF(BS$7=$B547,(13-MONTH($D547)),12),0)</f>
        <v>37.677996140749997</v>
      </c>
      <c r="BT547" s="229">
        <f>IF(AND(BT$7&lt;=$B547+$D$4,BT$9&gt;=$D547),$E547*HLOOKUP(BT$7-$B547+1,INPUTS!$D$63:$X$64,$E$4,FALSE)/IF(BT$7=$B547,(13-MONTH($D547)),12),0)</f>
        <v>37.677996140749997</v>
      </c>
      <c r="BU547" s="229">
        <f>IF(AND(BU$7&lt;=$B547+$D$4,BU$9&gt;=$D547),$E547*HLOOKUP(BU$7-$B547+1,INPUTS!$D$63:$X$64,$E$4,FALSE)/IF(BU$7=$B547,(13-MONTH($D547)),12),0)</f>
        <v>37.677996140749997</v>
      </c>
      <c r="BV547" s="229">
        <f>IF(AND(BV$7&lt;=$B547+$D$4,BV$9&gt;=$D547),$E547*HLOOKUP(BV$7-$B547+1,INPUTS!$D$63:$X$64,$E$4,FALSE)/IF(BV$7=$B547,(13-MONTH($D547)),12),0)</f>
        <v>37.677996140749997</v>
      </c>
      <c r="BW547" s="229">
        <f>IF(AND(BW$7&lt;=$B547+$D$4,BW$9&gt;=$D547),$E547*HLOOKUP(BW$7-$B547+1,INPUTS!$D$63:$X$64,$E$4,FALSE)/IF(BW$7=$B547,(13-MONTH($D547)),12),0)</f>
        <v>37.677996140749997</v>
      </c>
      <c r="BX547" s="229">
        <f>IF(AND(BX$7&lt;=$B547+$D$4,BX$9&gt;=$D547),$E547*HLOOKUP(BX$7-$B547+1,INPUTS!$D$63:$X$64,$E$4,FALSE)/IF(BX$7=$B547,(13-MONTH($D547)),12),0)</f>
        <v>37.677996140749997</v>
      </c>
      <c r="BY547" s="229">
        <f>IF(AND(BY$7&lt;=$B547+$D$4,BY$9&gt;=$D547),$E547*HLOOKUP(BY$7-$B547+1,INPUTS!$D$63:$X$64,$E$4,FALSE)/IF(BY$7=$B547,(13-MONTH($D547)),12),0)</f>
        <v>37.677996140749997</v>
      </c>
      <c r="BZ547" s="229">
        <f>IF(AND(BZ$7&lt;=$B547+$D$4,BZ$9&gt;=$D547),$E547*HLOOKUP(BZ$7-$B547+1,INPUTS!$D$63:$X$64,$E$4,FALSE)/IF(BZ$7=$B547,(13-MONTH($D547)),12),0)</f>
        <v>37.677996140749997</v>
      </c>
    </row>
    <row r="548" spans="1:78" x14ac:dyDescent="0.2">
      <c r="A548" s="7" t="str">
        <f t="shared" si="442"/>
        <v>Roll-in 1</v>
      </c>
      <c r="B548" s="7">
        <f t="shared" si="443"/>
        <v>2019</v>
      </c>
      <c r="C548" s="7">
        <f t="shared" si="446"/>
        <v>5</v>
      </c>
      <c r="D548" s="165">
        <f t="shared" si="445"/>
        <v>43616</v>
      </c>
      <c r="E548" s="68">
        <f t="shared" si="444"/>
        <v>16473.61479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77.220069328124993</v>
      </c>
      <c r="L548" s="229">
        <f>IF(AND(L$7&lt;=$B548+$D$4,L$9&gt;=$D548),$E548*HLOOKUP(L$7-$B548+1,INPUTS!$D$63:$X$64,$E$4,FALSE)/IF(L$7=$B548,(13-MONTH($D548)),12),0)</f>
        <v>77.220069328124993</v>
      </c>
      <c r="M548" s="229">
        <f>IF(AND(M$7&lt;=$B548+$D$4,M$9&gt;=$D548),$E548*HLOOKUP(M$7-$B548+1,INPUTS!$D$63:$X$64,$E$4,FALSE)/IF(M$7=$B548,(13-MONTH($D548)),12),0)</f>
        <v>77.220069328124993</v>
      </c>
      <c r="N548" s="229">
        <f>IF(AND(N$7&lt;=$B548+$D$4,N$9&gt;=$D548),$E548*HLOOKUP(N$7-$B548+1,INPUTS!$D$63:$X$64,$E$4,FALSE)/IF(N$7=$B548,(13-MONTH($D548)),12),0)</f>
        <v>77.220069328124993</v>
      </c>
      <c r="O548" s="229">
        <f>IF(AND(O$7&lt;=$B548+$D$4,O$9&gt;=$D548),$E548*HLOOKUP(O$7-$B548+1,INPUTS!$D$63:$X$64,$E$4,FALSE)/IF(O$7=$B548,(13-MONTH($D548)),12),0)</f>
        <v>77.220069328124993</v>
      </c>
      <c r="P548" s="229">
        <f>IF(AND(P$7&lt;=$B548+$D$4,P$9&gt;=$D548),$E548*HLOOKUP(P$7-$B548+1,INPUTS!$D$63:$X$64,$E$4,FALSE)/IF(P$7=$B548,(13-MONTH($D548)),12),0)</f>
        <v>77.220069328124993</v>
      </c>
      <c r="Q548" s="229">
        <f>IF(AND(Q$7&lt;=$B548+$D$4,Q$9&gt;=$D548),$E548*HLOOKUP(Q$7-$B548+1,INPUTS!$D$63:$X$64,$E$4,FALSE)/IF(Q$7=$B548,(13-MONTH($D548)),12),0)</f>
        <v>77.220069328124993</v>
      </c>
      <c r="R548" s="229">
        <f>IF(AND(R$7&lt;=$B548+$D$4,R$9&gt;=$D548),$E548*HLOOKUP(R$7-$B548+1,INPUTS!$D$63:$X$64,$E$4,FALSE)/IF(R$7=$B548,(13-MONTH($D548)),12),0)</f>
        <v>77.220069328124993</v>
      </c>
      <c r="S548" s="229">
        <f>IF(AND(S$7&lt;=$B548+$D$4,S$9&gt;=$D548),$E548*HLOOKUP(S$7-$B548+1,INPUTS!$D$63:$X$64,$E$4,FALSE)/IF(S$7=$B548,(13-MONTH($D548)),12),0)</f>
        <v>99.102520974174993</v>
      </c>
      <c r="T548" s="229">
        <f>IF(AND(T$7&lt;=$B548+$D$4,T$9&gt;=$D548),$E548*HLOOKUP(T$7-$B548+1,INPUTS!$D$63:$X$64,$E$4,FALSE)/IF(T$7=$B548,(13-MONTH($D548)),12),0)</f>
        <v>99.102520974174993</v>
      </c>
      <c r="U548" s="229">
        <f>IF(AND(U$7&lt;=$B548+$D$4,U$9&gt;=$D548),$E548*HLOOKUP(U$7-$B548+1,INPUTS!$D$63:$X$64,$E$4,FALSE)/IF(U$7=$B548,(13-MONTH($D548)),12),0)</f>
        <v>99.102520974174993</v>
      </c>
      <c r="V548" s="229">
        <f>IF(AND(V$7&lt;=$B548+$D$4,V$9&gt;=$D548),$E548*HLOOKUP(V$7-$B548+1,INPUTS!$D$63:$X$64,$E$4,FALSE)/IF(V$7=$B548,(13-MONTH($D548)),12),0)</f>
        <v>99.102520974174993</v>
      </c>
      <c r="W548" s="229">
        <f>IF(AND(W$7&lt;=$B548+$D$4,W$9&gt;=$D548),$E548*HLOOKUP(W$7-$B548+1,INPUTS!$D$63:$X$64,$E$4,FALSE)/IF(W$7=$B548,(13-MONTH($D548)),12),0)</f>
        <v>99.102520974174993</v>
      </c>
      <c r="X548" s="229">
        <f>IF(AND(X$7&lt;=$B548+$D$4,X$9&gt;=$D548),$E548*HLOOKUP(X$7-$B548+1,INPUTS!$D$63:$X$64,$E$4,FALSE)/IF(X$7=$B548,(13-MONTH($D548)),12),0)</f>
        <v>99.102520974174993</v>
      </c>
      <c r="Y548" s="229">
        <f>IF(AND(Y$7&lt;=$B548+$D$4,Y$9&gt;=$D548),$E548*HLOOKUP(Y$7-$B548+1,INPUTS!$D$63:$X$64,$E$4,FALSE)/IF(Y$7=$B548,(13-MONTH($D548)),12),0)</f>
        <v>99.102520974174993</v>
      </c>
      <c r="Z548" s="229">
        <f>IF(AND(Z$7&lt;=$B548+$D$4,Z$9&gt;=$D548),$E548*HLOOKUP(Z$7-$B548+1,INPUTS!$D$63:$X$64,$E$4,FALSE)/IF(Z$7=$B548,(13-MONTH($D548)),12),0)</f>
        <v>99.102520974174993</v>
      </c>
      <c r="AA548" s="229">
        <f>IF(AND(AA$7&lt;=$B548+$D$4,AA$9&gt;=$D548),$E548*HLOOKUP(AA$7-$B548+1,INPUTS!$D$63:$X$64,$E$4,FALSE)/IF(AA$7=$B548,(13-MONTH($D548)),12),0)</f>
        <v>99.102520974174993</v>
      </c>
      <c r="AB548" s="229">
        <f>IF(AND(AB$7&lt;=$B548+$D$4,AB$9&gt;=$D548),$E548*HLOOKUP(AB$7-$B548+1,INPUTS!$D$63:$X$64,$E$4,FALSE)/IF(AB$7=$B548,(13-MONTH($D548)),12),0)</f>
        <v>99.102520974174993</v>
      </c>
      <c r="AC548" s="229">
        <f>IF(AND(AC$7&lt;=$B548+$D$4,AC$9&gt;=$D548),$E548*HLOOKUP(AC$7-$B548+1,INPUTS!$D$63:$X$64,$E$4,FALSE)/IF(AC$7=$B548,(13-MONTH($D548)),12),0)</f>
        <v>99.102520974174993</v>
      </c>
      <c r="AD548" s="229">
        <f>IF(AND(AD$7&lt;=$B548+$D$4,AD$9&gt;=$D548),$E548*HLOOKUP(AD$7-$B548+1,INPUTS!$D$63:$X$64,$E$4,FALSE)/IF(AD$7=$B548,(13-MONTH($D548)),12),0)</f>
        <v>99.102520974174993</v>
      </c>
      <c r="AE548" s="229">
        <f>IF(AND(AE$7&lt;=$B548+$D$4,AE$9&gt;=$D548),$E548*HLOOKUP(AE$7-$B548+1,INPUTS!$D$63:$X$64,$E$4,FALSE)/IF(AE$7=$B548,(13-MONTH($D548)),12),0)</f>
        <v>91.661938294024992</v>
      </c>
      <c r="AF548" s="229">
        <f>IF(AND(AF$7&lt;=$B548+$D$4,AF$9&gt;=$D548),$E548*HLOOKUP(AF$7-$B548+1,INPUTS!$D$63:$X$64,$E$4,FALSE)/IF(AF$7=$B548,(13-MONTH($D548)),12),0)</f>
        <v>91.661938294024992</v>
      </c>
      <c r="AG548" s="229">
        <f>IF(AND(AG$7&lt;=$B548+$D$4,AG$9&gt;=$D548),$E548*HLOOKUP(AG$7-$B548+1,INPUTS!$D$63:$X$64,$E$4,FALSE)/IF(AG$7=$B548,(13-MONTH($D548)),12),0)</f>
        <v>91.661938294024992</v>
      </c>
      <c r="AH548" s="229">
        <f>IF(AND(AH$7&lt;=$B548+$D$4,AH$9&gt;=$D548),$E548*HLOOKUP(AH$7-$B548+1,INPUTS!$D$63:$X$64,$E$4,FALSE)/IF(AH$7=$B548,(13-MONTH($D548)),12),0)</f>
        <v>91.661938294024992</v>
      </c>
      <c r="AI548" s="229">
        <f>IF(AND(AI$7&lt;=$B548+$D$4,AI$9&gt;=$D548),$E548*HLOOKUP(AI$7-$B548+1,INPUTS!$D$63:$X$64,$E$4,FALSE)/IF(AI$7=$B548,(13-MONTH($D548)),12),0)</f>
        <v>91.661938294024992</v>
      </c>
      <c r="AJ548" s="229">
        <f>IF(AND(AJ$7&lt;=$B548+$D$4,AJ$9&gt;=$D548),$E548*HLOOKUP(AJ$7-$B548+1,INPUTS!$D$63:$X$64,$E$4,FALSE)/IF(AJ$7=$B548,(13-MONTH($D548)),12),0)</f>
        <v>91.661938294024992</v>
      </c>
      <c r="AK548" s="229">
        <f>IF(AND(AK$7&lt;=$B548+$D$4,AK$9&gt;=$D548),$E548*HLOOKUP(AK$7-$B548+1,INPUTS!$D$63:$X$64,$E$4,FALSE)/IF(AK$7=$B548,(13-MONTH($D548)),12),0)</f>
        <v>91.661938294024992</v>
      </c>
      <c r="AL548" s="229">
        <f>IF(AND(AL$7&lt;=$B548+$D$4,AL$9&gt;=$D548),$E548*HLOOKUP(AL$7-$B548+1,INPUTS!$D$63:$X$64,$E$4,FALSE)/IF(AL$7=$B548,(13-MONTH($D548)),12),0)</f>
        <v>91.661938294024992</v>
      </c>
      <c r="AM548" s="229">
        <f>IF(AND(AM$7&lt;=$B548+$D$4,AM$9&gt;=$D548),$E548*HLOOKUP(AM$7-$B548+1,INPUTS!$D$63:$X$64,$E$4,FALSE)/IF(AM$7=$B548,(13-MONTH($D548)),12),0)</f>
        <v>91.661938294024992</v>
      </c>
      <c r="AN548" s="229">
        <f>IF(AND(AN$7&lt;=$B548+$D$4,AN$9&gt;=$D548),$E548*HLOOKUP(AN$7-$B548+1,INPUTS!$D$63:$X$64,$E$4,FALSE)/IF(AN$7=$B548,(13-MONTH($D548)),12),0)</f>
        <v>91.661938294024992</v>
      </c>
      <c r="AO548" s="229">
        <f>IF(AND(AO$7&lt;=$B548+$D$4,AO$9&gt;=$D548),$E548*HLOOKUP(AO$7-$B548+1,INPUTS!$D$63:$X$64,$E$4,FALSE)/IF(AO$7=$B548,(13-MONTH($D548)),12),0)</f>
        <v>91.661938294024992</v>
      </c>
      <c r="AP548" s="229">
        <f>IF(AND(AP$7&lt;=$B548+$D$4,AP$9&gt;=$D548),$E548*HLOOKUP(AP$7-$B548+1,INPUTS!$D$63:$X$64,$E$4,FALSE)/IF(AP$7=$B548,(13-MONTH($D548)),12),0)</f>
        <v>91.661938294024992</v>
      </c>
      <c r="AQ548" s="229">
        <f>IF(AND(AQ$7&lt;=$B548+$D$4,AQ$9&gt;=$D548),$E548*HLOOKUP(AQ$7-$B548+1,INPUTS!$D$63:$X$64,$E$4,FALSE)/IF(AQ$7=$B548,(13-MONTH($D548)),12),0)</f>
        <v>84.797932131525002</v>
      </c>
      <c r="AR548" s="229">
        <f>IF(AND(AR$7&lt;=$B548+$D$4,AR$9&gt;=$D548),$E548*HLOOKUP(AR$7-$B548+1,INPUTS!$D$63:$X$64,$E$4,FALSE)/IF(AR$7=$B548,(13-MONTH($D548)),12),0)</f>
        <v>84.797932131525002</v>
      </c>
      <c r="AS548" s="229">
        <f>IF(AND(AS$7&lt;=$B548+$D$4,AS$9&gt;=$D548),$E548*HLOOKUP(AS$7-$B548+1,INPUTS!$D$63:$X$64,$E$4,FALSE)/IF(AS$7=$B548,(13-MONTH($D548)),12),0)</f>
        <v>84.797932131525002</v>
      </c>
      <c r="AT548" s="229">
        <f>IF(AND(AT$7&lt;=$B548+$D$4,AT$9&gt;=$D548),$E548*HLOOKUP(AT$7-$B548+1,INPUTS!$D$63:$X$64,$E$4,FALSE)/IF(AT$7=$B548,(13-MONTH($D548)),12),0)</f>
        <v>84.797932131525002</v>
      </c>
      <c r="AU548" s="229">
        <f>IF(AND(AU$7&lt;=$B548+$D$4,AU$9&gt;=$D548),$E548*HLOOKUP(AU$7-$B548+1,INPUTS!$D$63:$X$64,$E$4,FALSE)/IF(AU$7=$B548,(13-MONTH($D548)),12),0)</f>
        <v>84.797932131525002</v>
      </c>
      <c r="AV548" s="229">
        <f>IF(AND(AV$7&lt;=$B548+$D$4,AV$9&gt;=$D548),$E548*HLOOKUP(AV$7-$B548+1,INPUTS!$D$63:$X$64,$E$4,FALSE)/IF(AV$7=$B548,(13-MONTH($D548)),12),0)</f>
        <v>84.797932131525002</v>
      </c>
      <c r="AW548" s="229">
        <f>IF(AND(AW$7&lt;=$B548+$D$4,AW$9&gt;=$D548),$E548*HLOOKUP(AW$7-$B548+1,INPUTS!$D$63:$X$64,$E$4,FALSE)/IF(AW$7=$B548,(13-MONTH($D548)),12),0)</f>
        <v>84.797932131525002</v>
      </c>
      <c r="AX548" s="229">
        <f>IF(AND(AX$7&lt;=$B548+$D$4,AX$9&gt;=$D548),$E548*HLOOKUP(AX$7-$B548+1,INPUTS!$D$63:$X$64,$E$4,FALSE)/IF(AX$7=$B548,(13-MONTH($D548)),12),0)</f>
        <v>84.797932131525002</v>
      </c>
      <c r="AY548" s="229">
        <f>IF(AND(AY$7&lt;=$B548+$D$4,AY$9&gt;=$D548),$E548*HLOOKUP(AY$7-$B548+1,INPUTS!$D$63:$X$64,$E$4,FALSE)/IF(AY$7=$B548,(13-MONTH($D548)),12),0)</f>
        <v>84.797932131525002</v>
      </c>
      <c r="AZ548" s="229">
        <f>IF(AND(AZ$7&lt;=$B548+$D$4,AZ$9&gt;=$D548),$E548*HLOOKUP(AZ$7-$B548+1,INPUTS!$D$63:$X$64,$E$4,FALSE)/IF(AZ$7=$B548,(13-MONTH($D548)),12),0)</f>
        <v>84.797932131525002</v>
      </c>
      <c r="BA548" s="229">
        <f>IF(AND(BA$7&lt;=$B548+$D$4,BA$9&gt;=$D548),$E548*HLOOKUP(BA$7-$B548+1,INPUTS!$D$63:$X$64,$E$4,FALSE)/IF(BA$7=$B548,(13-MONTH($D548)),12),0)</f>
        <v>84.797932131525002</v>
      </c>
      <c r="BB548" s="229">
        <f>IF(AND(BB$7&lt;=$B548+$D$4,BB$9&gt;=$D548),$E548*HLOOKUP(BB$7-$B548+1,INPUTS!$D$63:$X$64,$E$4,FALSE)/IF(BB$7=$B548,(13-MONTH($D548)),12),0)</f>
        <v>84.797932131525002</v>
      </c>
      <c r="BC548" s="229">
        <f>IF(AND(BC$7&lt;=$B548+$D$4,BC$9&gt;=$D548),$E548*HLOOKUP(BC$7-$B548+1,INPUTS!$D$63:$X$64,$E$4,FALSE)/IF(BC$7=$B548,(13-MONTH($D548)),12),0)</f>
        <v>78.428134412725001</v>
      </c>
      <c r="BD548" s="229">
        <f>IF(AND(BD$7&lt;=$B548+$D$4,BD$9&gt;=$D548),$E548*HLOOKUP(BD$7-$B548+1,INPUTS!$D$63:$X$64,$E$4,FALSE)/IF(BD$7=$B548,(13-MONTH($D548)),12),0)</f>
        <v>78.428134412725001</v>
      </c>
      <c r="BE548" s="229">
        <f>IF(AND(BE$7&lt;=$B548+$D$4,BE$9&gt;=$D548),$E548*HLOOKUP(BE$7-$B548+1,INPUTS!$D$63:$X$64,$E$4,FALSE)/IF(BE$7=$B548,(13-MONTH($D548)),12),0)</f>
        <v>78.428134412725001</v>
      </c>
      <c r="BF548" s="229">
        <f>IF(AND(BF$7&lt;=$B548+$D$4,BF$9&gt;=$D548),$E548*HLOOKUP(BF$7-$B548+1,INPUTS!$D$63:$X$64,$E$4,FALSE)/IF(BF$7=$B548,(13-MONTH($D548)),12),0)</f>
        <v>78.428134412725001</v>
      </c>
      <c r="BG548" s="229">
        <f>IF(AND(BG$7&lt;=$B548+$D$4,BG$9&gt;=$D548),$E548*HLOOKUP(BG$7-$B548+1,INPUTS!$D$63:$X$64,$E$4,FALSE)/IF(BG$7=$B548,(13-MONTH($D548)),12),0)</f>
        <v>78.428134412725001</v>
      </c>
      <c r="BH548" s="229">
        <f>IF(AND(BH$7&lt;=$B548+$D$4,BH$9&gt;=$D548),$E548*HLOOKUP(BH$7-$B548+1,INPUTS!$D$63:$X$64,$E$4,FALSE)/IF(BH$7=$B548,(13-MONTH($D548)),12),0)</f>
        <v>78.428134412725001</v>
      </c>
      <c r="BI548" s="229">
        <f>IF(AND(BI$7&lt;=$B548+$D$4,BI$9&gt;=$D548),$E548*HLOOKUP(BI$7-$B548+1,INPUTS!$D$63:$X$64,$E$4,FALSE)/IF(BI$7=$B548,(13-MONTH($D548)),12),0)</f>
        <v>78.428134412725001</v>
      </c>
      <c r="BJ548" s="229">
        <f>IF(AND(BJ$7&lt;=$B548+$D$4,BJ$9&gt;=$D548),$E548*HLOOKUP(BJ$7-$B548+1,INPUTS!$D$63:$X$64,$E$4,FALSE)/IF(BJ$7=$B548,(13-MONTH($D548)),12),0)</f>
        <v>78.428134412725001</v>
      </c>
      <c r="BK548" s="229">
        <f>IF(AND(BK$7&lt;=$B548+$D$4,BK$9&gt;=$D548),$E548*HLOOKUP(BK$7-$B548+1,INPUTS!$D$63:$X$64,$E$4,FALSE)/IF(BK$7=$B548,(13-MONTH($D548)),12),0)</f>
        <v>78.428134412725001</v>
      </c>
      <c r="BL548" s="229">
        <f>IF(AND(BL$7&lt;=$B548+$D$4,BL$9&gt;=$D548),$E548*HLOOKUP(BL$7-$B548+1,INPUTS!$D$63:$X$64,$E$4,FALSE)/IF(BL$7=$B548,(13-MONTH($D548)),12),0)</f>
        <v>78.428134412725001</v>
      </c>
      <c r="BM548" s="229">
        <f>IF(AND(BM$7&lt;=$B548+$D$4,BM$9&gt;=$D548),$E548*HLOOKUP(BM$7-$B548+1,INPUTS!$D$63:$X$64,$E$4,FALSE)/IF(BM$7=$B548,(13-MONTH($D548)),12),0)</f>
        <v>78.428134412725001</v>
      </c>
      <c r="BN548" s="229">
        <f>IF(AND(BN$7&lt;=$B548+$D$4,BN$9&gt;=$D548),$E548*HLOOKUP(BN$7-$B548+1,INPUTS!$D$63:$X$64,$E$4,FALSE)/IF(BN$7=$B548,(13-MONTH($D548)),12),0)</f>
        <v>78.428134412725001</v>
      </c>
      <c r="BO548" s="229">
        <f>IF(AND(BO$7&lt;=$B548+$D$4,BO$9&gt;=$D548),$E548*HLOOKUP(BO$7-$B548+1,INPUTS!$D$63:$X$64,$E$4,FALSE)/IF(BO$7=$B548,(13-MONTH($D548)),12),0)</f>
        <v>72.552545137625003</v>
      </c>
      <c r="BP548" s="229">
        <f>IF(AND(BP$7&lt;=$B548+$D$4,BP$9&gt;=$D548),$E548*HLOOKUP(BP$7-$B548+1,INPUTS!$D$63:$X$64,$E$4,FALSE)/IF(BP$7=$B548,(13-MONTH($D548)),12),0)</f>
        <v>72.552545137625003</v>
      </c>
      <c r="BQ548" s="229">
        <f>IF(AND(BQ$7&lt;=$B548+$D$4,BQ$9&gt;=$D548),$E548*HLOOKUP(BQ$7-$B548+1,INPUTS!$D$63:$X$64,$E$4,FALSE)/IF(BQ$7=$B548,(13-MONTH($D548)),12),0)</f>
        <v>72.552545137625003</v>
      </c>
      <c r="BR548" s="229">
        <f>IF(AND(BR$7&lt;=$B548+$D$4,BR$9&gt;=$D548),$E548*HLOOKUP(BR$7-$B548+1,INPUTS!$D$63:$X$64,$E$4,FALSE)/IF(BR$7=$B548,(13-MONTH($D548)),12),0)</f>
        <v>72.552545137625003</v>
      </c>
      <c r="BS548" s="229">
        <f>IF(AND(BS$7&lt;=$B548+$D$4,BS$9&gt;=$D548),$E548*HLOOKUP(BS$7-$B548+1,INPUTS!$D$63:$X$64,$E$4,FALSE)/IF(BS$7=$B548,(13-MONTH($D548)),12),0)</f>
        <v>72.552545137625003</v>
      </c>
      <c r="BT548" s="229">
        <f>IF(AND(BT$7&lt;=$B548+$D$4,BT$9&gt;=$D548),$E548*HLOOKUP(BT$7-$B548+1,INPUTS!$D$63:$X$64,$E$4,FALSE)/IF(BT$7=$B548,(13-MONTH($D548)),12),0)</f>
        <v>72.552545137625003</v>
      </c>
      <c r="BU548" s="229">
        <f>IF(AND(BU$7&lt;=$B548+$D$4,BU$9&gt;=$D548),$E548*HLOOKUP(BU$7-$B548+1,INPUTS!$D$63:$X$64,$E$4,FALSE)/IF(BU$7=$B548,(13-MONTH($D548)),12),0)</f>
        <v>72.552545137625003</v>
      </c>
      <c r="BV548" s="229">
        <f>IF(AND(BV$7&lt;=$B548+$D$4,BV$9&gt;=$D548),$E548*HLOOKUP(BV$7-$B548+1,INPUTS!$D$63:$X$64,$E$4,FALSE)/IF(BV$7=$B548,(13-MONTH($D548)),12),0)</f>
        <v>72.552545137625003</v>
      </c>
      <c r="BW548" s="229">
        <f>IF(AND(BW$7&lt;=$B548+$D$4,BW$9&gt;=$D548),$E548*HLOOKUP(BW$7-$B548+1,INPUTS!$D$63:$X$64,$E$4,FALSE)/IF(BW$7=$B548,(13-MONTH($D548)),12),0)</f>
        <v>72.552545137625003</v>
      </c>
      <c r="BX548" s="229">
        <f>IF(AND(BX$7&lt;=$B548+$D$4,BX$9&gt;=$D548),$E548*HLOOKUP(BX$7-$B548+1,INPUTS!$D$63:$X$64,$E$4,FALSE)/IF(BX$7=$B548,(13-MONTH($D548)),12),0)</f>
        <v>72.552545137625003</v>
      </c>
      <c r="BY548" s="229">
        <f>IF(AND(BY$7&lt;=$B548+$D$4,BY$9&gt;=$D548),$E548*HLOOKUP(BY$7-$B548+1,INPUTS!$D$63:$X$64,$E$4,FALSE)/IF(BY$7=$B548,(13-MONTH($D548)),12),0)</f>
        <v>72.552545137625003</v>
      </c>
      <c r="BZ548" s="229">
        <f>IF(AND(BZ$7&lt;=$B548+$D$4,BZ$9&gt;=$D548),$E548*HLOOKUP(BZ$7-$B548+1,INPUTS!$D$63:$X$64,$E$4,FALSE)/IF(BZ$7=$B548,(13-MONTH($D548)),12),0)</f>
        <v>72.552545137625003</v>
      </c>
    </row>
    <row r="549" spans="1:78" x14ac:dyDescent="0.2">
      <c r="A549" s="7" t="str">
        <f t="shared" si="442"/>
        <v>Roll-in 1</v>
      </c>
      <c r="B549" s="7">
        <f t="shared" si="443"/>
        <v>2019</v>
      </c>
      <c r="C549" s="7">
        <f t="shared" si="446"/>
        <v>6</v>
      </c>
      <c r="D549" s="165">
        <f t="shared" si="445"/>
        <v>43646</v>
      </c>
      <c r="E549" s="68">
        <f t="shared" si="444"/>
        <v>17313.78471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92.752418089285712</v>
      </c>
      <c r="M549" s="229">
        <f>IF(AND(M$7&lt;=$B549+$D$4,M$9&gt;=$D549),$E549*HLOOKUP(M$7-$B549+1,INPUTS!$D$63:$X$64,$E$4,FALSE)/IF(M$7=$B549,(13-MONTH($D549)),12),0)</f>
        <v>92.752418089285712</v>
      </c>
      <c r="N549" s="229">
        <f>IF(AND(N$7&lt;=$B549+$D$4,N$9&gt;=$D549),$E549*HLOOKUP(N$7-$B549+1,INPUTS!$D$63:$X$64,$E$4,FALSE)/IF(N$7=$B549,(13-MONTH($D549)),12),0)</f>
        <v>92.752418089285712</v>
      </c>
      <c r="O549" s="229">
        <f>IF(AND(O$7&lt;=$B549+$D$4,O$9&gt;=$D549),$E549*HLOOKUP(O$7-$B549+1,INPUTS!$D$63:$X$64,$E$4,FALSE)/IF(O$7=$B549,(13-MONTH($D549)),12),0)</f>
        <v>92.752418089285712</v>
      </c>
      <c r="P549" s="229">
        <f>IF(AND(P$7&lt;=$B549+$D$4,P$9&gt;=$D549),$E549*HLOOKUP(P$7-$B549+1,INPUTS!$D$63:$X$64,$E$4,FALSE)/IF(P$7=$B549,(13-MONTH($D549)),12),0)</f>
        <v>92.752418089285712</v>
      </c>
      <c r="Q549" s="229">
        <f>IF(AND(Q$7&lt;=$B549+$D$4,Q$9&gt;=$D549),$E549*HLOOKUP(Q$7-$B549+1,INPUTS!$D$63:$X$64,$E$4,FALSE)/IF(Q$7=$B549,(13-MONTH($D549)),12),0)</f>
        <v>92.752418089285712</v>
      </c>
      <c r="R549" s="229">
        <f>IF(AND(R$7&lt;=$B549+$D$4,R$9&gt;=$D549),$E549*HLOOKUP(R$7-$B549+1,INPUTS!$D$63:$X$64,$E$4,FALSE)/IF(R$7=$B549,(13-MONTH($D549)),12),0)</f>
        <v>92.752418089285712</v>
      </c>
      <c r="S549" s="229">
        <f>IF(AND(S$7&lt;=$B549+$D$4,S$9&gt;=$D549),$E549*HLOOKUP(S$7-$B549+1,INPUTS!$D$63:$X$64,$E$4,FALSE)/IF(S$7=$B549,(13-MONTH($D549)),12),0)</f>
        <v>104.15684318457501</v>
      </c>
      <c r="T549" s="229">
        <f>IF(AND(T$7&lt;=$B549+$D$4,T$9&gt;=$D549),$E549*HLOOKUP(T$7-$B549+1,INPUTS!$D$63:$X$64,$E$4,FALSE)/IF(T$7=$B549,(13-MONTH($D549)),12),0)</f>
        <v>104.15684318457501</v>
      </c>
      <c r="U549" s="229">
        <f>IF(AND(U$7&lt;=$B549+$D$4,U$9&gt;=$D549),$E549*HLOOKUP(U$7-$B549+1,INPUTS!$D$63:$X$64,$E$4,FALSE)/IF(U$7=$B549,(13-MONTH($D549)),12),0)</f>
        <v>104.15684318457501</v>
      </c>
      <c r="V549" s="229">
        <f>IF(AND(V$7&lt;=$B549+$D$4,V$9&gt;=$D549),$E549*HLOOKUP(V$7-$B549+1,INPUTS!$D$63:$X$64,$E$4,FALSE)/IF(V$7=$B549,(13-MONTH($D549)),12),0)</f>
        <v>104.15684318457501</v>
      </c>
      <c r="W549" s="229">
        <f>IF(AND(W$7&lt;=$B549+$D$4,W$9&gt;=$D549),$E549*HLOOKUP(W$7-$B549+1,INPUTS!$D$63:$X$64,$E$4,FALSE)/IF(W$7=$B549,(13-MONTH($D549)),12),0)</f>
        <v>104.15684318457501</v>
      </c>
      <c r="X549" s="229">
        <f>IF(AND(X$7&lt;=$B549+$D$4,X$9&gt;=$D549),$E549*HLOOKUP(X$7-$B549+1,INPUTS!$D$63:$X$64,$E$4,FALSE)/IF(X$7=$B549,(13-MONTH($D549)),12),0)</f>
        <v>104.15684318457501</v>
      </c>
      <c r="Y549" s="229">
        <f>IF(AND(Y$7&lt;=$B549+$D$4,Y$9&gt;=$D549),$E549*HLOOKUP(Y$7-$B549+1,INPUTS!$D$63:$X$64,$E$4,FALSE)/IF(Y$7=$B549,(13-MONTH($D549)),12),0)</f>
        <v>104.15684318457501</v>
      </c>
      <c r="Z549" s="229">
        <f>IF(AND(Z$7&lt;=$B549+$D$4,Z$9&gt;=$D549),$E549*HLOOKUP(Z$7-$B549+1,INPUTS!$D$63:$X$64,$E$4,FALSE)/IF(Z$7=$B549,(13-MONTH($D549)),12),0)</f>
        <v>104.15684318457501</v>
      </c>
      <c r="AA549" s="229">
        <f>IF(AND(AA$7&lt;=$B549+$D$4,AA$9&gt;=$D549),$E549*HLOOKUP(AA$7-$B549+1,INPUTS!$D$63:$X$64,$E$4,FALSE)/IF(AA$7=$B549,(13-MONTH($D549)),12),0)</f>
        <v>104.15684318457501</v>
      </c>
      <c r="AB549" s="229">
        <f>IF(AND(AB$7&lt;=$B549+$D$4,AB$9&gt;=$D549),$E549*HLOOKUP(AB$7-$B549+1,INPUTS!$D$63:$X$64,$E$4,FALSE)/IF(AB$7=$B549,(13-MONTH($D549)),12),0)</f>
        <v>104.15684318457501</v>
      </c>
      <c r="AC549" s="229">
        <f>IF(AND(AC$7&lt;=$B549+$D$4,AC$9&gt;=$D549),$E549*HLOOKUP(AC$7-$B549+1,INPUTS!$D$63:$X$64,$E$4,FALSE)/IF(AC$7=$B549,(13-MONTH($D549)),12),0)</f>
        <v>104.15684318457501</v>
      </c>
      <c r="AD549" s="229">
        <f>IF(AND(AD$7&lt;=$B549+$D$4,AD$9&gt;=$D549),$E549*HLOOKUP(AD$7-$B549+1,INPUTS!$D$63:$X$64,$E$4,FALSE)/IF(AD$7=$B549,(13-MONTH($D549)),12),0)</f>
        <v>104.15684318457501</v>
      </c>
      <c r="AE549" s="229">
        <f>IF(AND(AE$7&lt;=$B549+$D$4,AE$9&gt;=$D549),$E549*HLOOKUP(AE$7-$B549+1,INPUTS!$D$63:$X$64,$E$4,FALSE)/IF(AE$7=$B549,(13-MONTH($D549)),12),0)</f>
        <v>96.336783757225007</v>
      </c>
      <c r="AF549" s="229">
        <f>IF(AND(AF$7&lt;=$B549+$D$4,AF$9&gt;=$D549),$E549*HLOOKUP(AF$7-$B549+1,INPUTS!$D$63:$X$64,$E$4,FALSE)/IF(AF$7=$B549,(13-MONTH($D549)),12),0)</f>
        <v>96.336783757225007</v>
      </c>
      <c r="AG549" s="229">
        <f>IF(AND(AG$7&lt;=$B549+$D$4,AG$9&gt;=$D549),$E549*HLOOKUP(AG$7-$B549+1,INPUTS!$D$63:$X$64,$E$4,FALSE)/IF(AG$7=$B549,(13-MONTH($D549)),12),0)</f>
        <v>96.336783757225007</v>
      </c>
      <c r="AH549" s="229">
        <f>IF(AND(AH$7&lt;=$B549+$D$4,AH$9&gt;=$D549),$E549*HLOOKUP(AH$7-$B549+1,INPUTS!$D$63:$X$64,$E$4,FALSE)/IF(AH$7=$B549,(13-MONTH($D549)),12),0)</f>
        <v>96.336783757225007</v>
      </c>
      <c r="AI549" s="229">
        <f>IF(AND(AI$7&lt;=$B549+$D$4,AI$9&gt;=$D549),$E549*HLOOKUP(AI$7-$B549+1,INPUTS!$D$63:$X$64,$E$4,FALSE)/IF(AI$7=$B549,(13-MONTH($D549)),12),0)</f>
        <v>96.336783757225007</v>
      </c>
      <c r="AJ549" s="229">
        <f>IF(AND(AJ$7&lt;=$B549+$D$4,AJ$9&gt;=$D549),$E549*HLOOKUP(AJ$7-$B549+1,INPUTS!$D$63:$X$64,$E$4,FALSE)/IF(AJ$7=$B549,(13-MONTH($D549)),12),0)</f>
        <v>96.336783757225007</v>
      </c>
      <c r="AK549" s="229">
        <f>IF(AND(AK$7&lt;=$B549+$D$4,AK$9&gt;=$D549),$E549*HLOOKUP(AK$7-$B549+1,INPUTS!$D$63:$X$64,$E$4,FALSE)/IF(AK$7=$B549,(13-MONTH($D549)),12),0)</f>
        <v>96.336783757225007</v>
      </c>
      <c r="AL549" s="229">
        <f>IF(AND(AL$7&lt;=$B549+$D$4,AL$9&gt;=$D549),$E549*HLOOKUP(AL$7-$B549+1,INPUTS!$D$63:$X$64,$E$4,FALSE)/IF(AL$7=$B549,(13-MONTH($D549)),12),0)</f>
        <v>96.336783757225007</v>
      </c>
      <c r="AM549" s="229">
        <f>IF(AND(AM$7&lt;=$B549+$D$4,AM$9&gt;=$D549),$E549*HLOOKUP(AM$7-$B549+1,INPUTS!$D$63:$X$64,$E$4,FALSE)/IF(AM$7=$B549,(13-MONTH($D549)),12),0)</f>
        <v>96.336783757225007</v>
      </c>
      <c r="AN549" s="229">
        <f>IF(AND(AN$7&lt;=$B549+$D$4,AN$9&gt;=$D549),$E549*HLOOKUP(AN$7-$B549+1,INPUTS!$D$63:$X$64,$E$4,FALSE)/IF(AN$7=$B549,(13-MONTH($D549)),12),0)</f>
        <v>96.336783757225007</v>
      </c>
      <c r="AO549" s="229">
        <f>IF(AND(AO$7&lt;=$B549+$D$4,AO$9&gt;=$D549),$E549*HLOOKUP(AO$7-$B549+1,INPUTS!$D$63:$X$64,$E$4,FALSE)/IF(AO$7=$B549,(13-MONTH($D549)),12),0)</f>
        <v>96.336783757225007</v>
      </c>
      <c r="AP549" s="229">
        <f>IF(AND(AP$7&lt;=$B549+$D$4,AP$9&gt;=$D549),$E549*HLOOKUP(AP$7-$B549+1,INPUTS!$D$63:$X$64,$E$4,FALSE)/IF(AP$7=$B549,(13-MONTH($D549)),12),0)</f>
        <v>96.336783757225007</v>
      </c>
      <c r="AQ549" s="229">
        <f>IF(AND(AQ$7&lt;=$B549+$D$4,AQ$9&gt;=$D549),$E549*HLOOKUP(AQ$7-$B549+1,INPUTS!$D$63:$X$64,$E$4,FALSE)/IF(AQ$7=$B549,(13-MONTH($D549)),12),0)</f>
        <v>89.122706794724991</v>
      </c>
      <c r="AR549" s="229">
        <f>IF(AND(AR$7&lt;=$B549+$D$4,AR$9&gt;=$D549),$E549*HLOOKUP(AR$7-$B549+1,INPUTS!$D$63:$X$64,$E$4,FALSE)/IF(AR$7=$B549,(13-MONTH($D549)),12),0)</f>
        <v>89.122706794724991</v>
      </c>
      <c r="AS549" s="229">
        <f>IF(AND(AS$7&lt;=$B549+$D$4,AS$9&gt;=$D549),$E549*HLOOKUP(AS$7-$B549+1,INPUTS!$D$63:$X$64,$E$4,FALSE)/IF(AS$7=$B549,(13-MONTH($D549)),12),0)</f>
        <v>89.122706794724991</v>
      </c>
      <c r="AT549" s="229">
        <f>IF(AND(AT$7&lt;=$B549+$D$4,AT$9&gt;=$D549),$E549*HLOOKUP(AT$7-$B549+1,INPUTS!$D$63:$X$64,$E$4,FALSE)/IF(AT$7=$B549,(13-MONTH($D549)),12),0)</f>
        <v>89.122706794724991</v>
      </c>
      <c r="AU549" s="229">
        <f>IF(AND(AU$7&lt;=$B549+$D$4,AU$9&gt;=$D549),$E549*HLOOKUP(AU$7-$B549+1,INPUTS!$D$63:$X$64,$E$4,FALSE)/IF(AU$7=$B549,(13-MONTH($D549)),12),0)</f>
        <v>89.122706794724991</v>
      </c>
      <c r="AV549" s="229">
        <f>IF(AND(AV$7&lt;=$B549+$D$4,AV$9&gt;=$D549),$E549*HLOOKUP(AV$7-$B549+1,INPUTS!$D$63:$X$64,$E$4,FALSE)/IF(AV$7=$B549,(13-MONTH($D549)),12),0)</f>
        <v>89.122706794724991</v>
      </c>
      <c r="AW549" s="229">
        <f>IF(AND(AW$7&lt;=$B549+$D$4,AW$9&gt;=$D549),$E549*HLOOKUP(AW$7-$B549+1,INPUTS!$D$63:$X$64,$E$4,FALSE)/IF(AW$7=$B549,(13-MONTH($D549)),12),0)</f>
        <v>89.122706794724991</v>
      </c>
      <c r="AX549" s="229">
        <f>IF(AND(AX$7&lt;=$B549+$D$4,AX$9&gt;=$D549),$E549*HLOOKUP(AX$7-$B549+1,INPUTS!$D$63:$X$64,$E$4,FALSE)/IF(AX$7=$B549,(13-MONTH($D549)),12),0)</f>
        <v>89.122706794724991</v>
      </c>
      <c r="AY549" s="229">
        <f>IF(AND(AY$7&lt;=$B549+$D$4,AY$9&gt;=$D549),$E549*HLOOKUP(AY$7-$B549+1,INPUTS!$D$63:$X$64,$E$4,FALSE)/IF(AY$7=$B549,(13-MONTH($D549)),12),0)</f>
        <v>89.122706794724991</v>
      </c>
      <c r="AZ549" s="229">
        <f>IF(AND(AZ$7&lt;=$B549+$D$4,AZ$9&gt;=$D549),$E549*HLOOKUP(AZ$7-$B549+1,INPUTS!$D$63:$X$64,$E$4,FALSE)/IF(AZ$7=$B549,(13-MONTH($D549)),12),0)</f>
        <v>89.122706794724991</v>
      </c>
      <c r="BA549" s="229">
        <f>IF(AND(BA$7&lt;=$B549+$D$4,BA$9&gt;=$D549),$E549*HLOOKUP(BA$7-$B549+1,INPUTS!$D$63:$X$64,$E$4,FALSE)/IF(BA$7=$B549,(13-MONTH($D549)),12),0)</f>
        <v>89.122706794724991</v>
      </c>
      <c r="BB549" s="229">
        <f>IF(AND(BB$7&lt;=$B549+$D$4,BB$9&gt;=$D549),$E549*HLOOKUP(BB$7-$B549+1,INPUTS!$D$63:$X$64,$E$4,FALSE)/IF(BB$7=$B549,(13-MONTH($D549)),12),0)</f>
        <v>89.122706794724991</v>
      </c>
      <c r="BC549" s="229">
        <f>IF(AND(BC$7&lt;=$B549+$D$4,BC$9&gt;=$D549),$E549*HLOOKUP(BC$7-$B549+1,INPUTS!$D$63:$X$64,$E$4,FALSE)/IF(BC$7=$B549,(13-MONTH($D549)),12),0)</f>
        <v>82.428043373525</v>
      </c>
      <c r="BD549" s="229">
        <f>IF(AND(BD$7&lt;=$B549+$D$4,BD$9&gt;=$D549),$E549*HLOOKUP(BD$7-$B549+1,INPUTS!$D$63:$X$64,$E$4,FALSE)/IF(BD$7=$B549,(13-MONTH($D549)),12),0)</f>
        <v>82.428043373525</v>
      </c>
      <c r="BE549" s="229">
        <f>IF(AND(BE$7&lt;=$B549+$D$4,BE$9&gt;=$D549),$E549*HLOOKUP(BE$7-$B549+1,INPUTS!$D$63:$X$64,$E$4,FALSE)/IF(BE$7=$B549,(13-MONTH($D549)),12),0)</f>
        <v>82.428043373525</v>
      </c>
      <c r="BF549" s="229">
        <f>IF(AND(BF$7&lt;=$B549+$D$4,BF$9&gt;=$D549),$E549*HLOOKUP(BF$7-$B549+1,INPUTS!$D$63:$X$64,$E$4,FALSE)/IF(BF$7=$B549,(13-MONTH($D549)),12),0)</f>
        <v>82.428043373525</v>
      </c>
      <c r="BG549" s="229">
        <f>IF(AND(BG$7&lt;=$B549+$D$4,BG$9&gt;=$D549),$E549*HLOOKUP(BG$7-$B549+1,INPUTS!$D$63:$X$64,$E$4,FALSE)/IF(BG$7=$B549,(13-MONTH($D549)),12),0)</f>
        <v>82.428043373525</v>
      </c>
      <c r="BH549" s="229">
        <f>IF(AND(BH$7&lt;=$B549+$D$4,BH$9&gt;=$D549),$E549*HLOOKUP(BH$7-$B549+1,INPUTS!$D$63:$X$64,$E$4,FALSE)/IF(BH$7=$B549,(13-MONTH($D549)),12),0)</f>
        <v>82.428043373525</v>
      </c>
      <c r="BI549" s="229">
        <f>IF(AND(BI$7&lt;=$B549+$D$4,BI$9&gt;=$D549),$E549*HLOOKUP(BI$7-$B549+1,INPUTS!$D$63:$X$64,$E$4,FALSE)/IF(BI$7=$B549,(13-MONTH($D549)),12),0)</f>
        <v>82.428043373525</v>
      </c>
      <c r="BJ549" s="229">
        <f>IF(AND(BJ$7&lt;=$B549+$D$4,BJ$9&gt;=$D549),$E549*HLOOKUP(BJ$7-$B549+1,INPUTS!$D$63:$X$64,$E$4,FALSE)/IF(BJ$7=$B549,(13-MONTH($D549)),12),0)</f>
        <v>82.428043373525</v>
      </c>
      <c r="BK549" s="229">
        <f>IF(AND(BK$7&lt;=$B549+$D$4,BK$9&gt;=$D549),$E549*HLOOKUP(BK$7-$B549+1,INPUTS!$D$63:$X$64,$E$4,FALSE)/IF(BK$7=$B549,(13-MONTH($D549)),12),0)</f>
        <v>82.428043373525</v>
      </c>
      <c r="BL549" s="229">
        <f>IF(AND(BL$7&lt;=$B549+$D$4,BL$9&gt;=$D549),$E549*HLOOKUP(BL$7-$B549+1,INPUTS!$D$63:$X$64,$E$4,FALSE)/IF(BL$7=$B549,(13-MONTH($D549)),12),0)</f>
        <v>82.428043373525</v>
      </c>
      <c r="BM549" s="229">
        <f>IF(AND(BM$7&lt;=$B549+$D$4,BM$9&gt;=$D549),$E549*HLOOKUP(BM$7-$B549+1,INPUTS!$D$63:$X$64,$E$4,FALSE)/IF(BM$7=$B549,(13-MONTH($D549)),12),0)</f>
        <v>82.428043373525</v>
      </c>
      <c r="BN549" s="229">
        <f>IF(AND(BN$7&lt;=$B549+$D$4,BN$9&gt;=$D549),$E549*HLOOKUP(BN$7-$B549+1,INPUTS!$D$63:$X$64,$E$4,FALSE)/IF(BN$7=$B549,(13-MONTH($D549)),12),0)</f>
        <v>82.428043373525</v>
      </c>
      <c r="BO549" s="229">
        <f>IF(AND(BO$7&lt;=$B549+$D$4,BO$9&gt;=$D549),$E549*HLOOKUP(BO$7-$B549+1,INPUTS!$D$63:$X$64,$E$4,FALSE)/IF(BO$7=$B549,(13-MONTH($D549)),12),0)</f>
        <v>76.252793493624992</v>
      </c>
      <c r="BP549" s="229">
        <f>IF(AND(BP$7&lt;=$B549+$D$4,BP$9&gt;=$D549),$E549*HLOOKUP(BP$7-$B549+1,INPUTS!$D$63:$X$64,$E$4,FALSE)/IF(BP$7=$B549,(13-MONTH($D549)),12),0)</f>
        <v>76.252793493624992</v>
      </c>
      <c r="BQ549" s="229">
        <f>IF(AND(BQ$7&lt;=$B549+$D$4,BQ$9&gt;=$D549),$E549*HLOOKUP(BQ$7-$B549+1,INPUTS!$D$63:$X$64,$E$4,FALSE)/IF(BQ$7=$B549,(13-MONTH($D549)),12),0)</f>
        <v>76.252793493624992</v>
      </c>
      <c r="BR549" s="229">
        <f>IF(AND(BR$7&lt;=$B549+$D$4,BR$9&gt;=$D549),$E549*HLOOKUP(BR$7-$B549+1,INPUTS!$D$63:$X$64,$E$4,FALSE)/IF(BR$7=$B549,(13-MONTH($D549)),12),0)</f>
        <v>76.252793493624992</v>
      </c>
      <c r="BS549" s="229">
        <f>IF(AND(BS$7&lt;=$B549+$D$4,BS$9&gt;=$D549),$E549*HLOOKUP(BS$7-$B549+1,INPUTS!$D$63:$X$64,$E$4,FALSE)/IF(BS$7=$B549,(13-MONTH($D549)),12),0)</f>
        <v>76.252793493624992</v>
      </c>
      <c r="BT549" s="229">
        <f>IF(AND(BT$7&lt;=$B549+$D$4,BT$9&gt;=$D549),$E549*HLOOKUP(BT$7-$B549+1,INPUTS!$D$63:$X$64,$E$4,FALSE)/IF(BT$7=$B549,(13-MONTH($D549)),12),0)</f>
        <v>76.252793493624992</v>
      </c>
      <c r="BU549" s="229">
        <f>IF(AND(BU$7&lt;=$B549+$D$4,BU$9&gt;=$D549),$E549*HLOOKUP(BU$7-$B549+1,INPUTS!$D$63:$X$64,$E$4,FALSE)/IF(BU$7=$B549,(13-MONTH($D549)),12),0)</f>
        <v>76.252793493624992</v>
      </c>
      <c r="BV549" s="229">
        <f>IF(AND(BV$7&lt;=$B549+$D$4,BV$9&gt;=$D549),$E549*HLOOKUP(BV$7-$B549+1,INPUTS!$D$63:$X$64,$E$4,FALSE)/IF(BV$7=$B549,(13-MONTH($D549)),12),0)</f>
        <v>76.252793493624992</v>
      </c>
      <c r="BW549" s="229">
        <f>IF(AND(BW$7&lt;=$B549+$D$4,BW$9&gt;=$D549),$E549*HLOOKUP(BW$7-$B549+1,INPUTS!$D$63:$X$64,$E$4,FALSE)/IF(BW$7=$B549,(13-MONTH($D549)),12),0)</f>
        <v>76.252793493624992</v>
      </c>
      <c r="BX549" s="229">
        <f>IF(AND(BX$7&lt;=$B549+$D$4,BX$9&gt;=$D549),$E549*HLOOKUP(BX$7-$B549+1,INPUTS!$D$63:$X$64,$E$4,FALSE)/IF(BX$7=$B549,(13-MONTH($D549)),12),0)</f>
        <v>76.252793493624992</v>
      </c>
      <c r="BY549" s="229">
        <f>IF(AND(BY$7&lt;=$B549+$D$4,BY$9&gt;=$D549),$E549*HLOOKUP(BY$7-$B549+1,INPUTS!$D$63:$X$64,$E$4,FALSE)/IF(BY$7=$B549,(13-MONTH($D549)),12),0)</f>
        <v>76.252793493624992</v>
      </c>
      <c r="BZ549" s="229">
        <f>IF(AND(BZ$7&lt;=$B549+$D$4,BZ$9&gt;=$D549),$E549*HLOOKUP(BZ$7-$B549+1,INPUTS!$D$63:$X$64,$E$4,FALSE)/IF(BZ$7=$B549,(13-MONTH($D549)),12),0)</f>
        <v>76.252793493624992</v>
      </c>
    </row>
    <row r="550" spans="1:78" x14ac:dyDescent="0.2">
      <c r="A550" s="7" t="str">
        <f t="shared" si="442"/>
        <v>Roll-in 1</v>
      </c>
      <c r="B550" s="7">
        <f t="shared" si="443"/>
        <v>2019</v>
      </c>
      <c r="C550" s="7">
        <f t="shared" si="446"/>
        <v>7</v>
      </c>
      <c r="D550" s="165">
        <f t="shared" si="445"/>
        <v>43677</v>
      </c>
      <c r="E550" s="68">
        <f t="shared" si="444"/>
        <v>25745.395390000009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160.90872118750005</v>
      </c>
      <c r="N550" s="229">
        <f>IF(AND(N$7&lt;=$B550+$D$4,N$9&gt;=$D550),$E550*HLOOKUP(N$7-$B550+1,INPUTS!$D$63:$X$64,$E$4,FALSE)/IF(N$7=$B550,(13-MONTH($D550)),12),0)</f>
        <v>160.90872118750005</v>
      </c>
      <c r="O550" s="229">
        <f>IF(AND(O$7&lt;=$B550+$D$4,O$9&gt;=$D550),$E550*HLOOKUP(O$7-$B550+1,INPUTS!$D$63:$X$64,$E$4,FALSE)/IF(O$7=$B550,(13-MONTH($D550)),12),0)</f>
        <v>160.90872118750005</v>
      </c>
      <c r="P550" s="229">
        <f>IF(AND(P$7&lt;=$B550+$D$4,P$9&gt;=$D550),$E550*HLOOKUP(P$7-$B550+1,INPUTS!$D$63:$X$64,$E$4,FALSE)/IF(P$7=$B550,(13-MONTH($D550)),12),0)</f>
        <v>160.90872118750005</v>
      </c>
      <c r="Q550" s="229">
        <f>IF(AND(Q$7&lt;=$B550+$D$4,Q$9&gt;=$D550),$E550*HLOOKUP(Q$7-$B550+1,INPUTS!$D$63:$X$64,$E$4,FALSE)/IF(Q$7=$B550,(13-MONTH($D550)),12),0)</f>
        <v>160.90872118750005</v>
      </c>
      <c r="R550" s="229">
        <f>IF(AND(R$7&lt;=$B550+$D$4,R$9&gt;=$D550),$E550*HLOOKUP(R$7-$B550+1,INPUTS!$D$63:$X$64,$E$4,FALSE)/IF(R$7=$B550,(13-MONTH($D550)),12),0)</f>
        <v>160.90872118750005</v>
      </c>
      <c r="S550" s="229">
        <f>IF(AND(S$7&lt;=$B550+$D$4,S$9&gt;=$D550),$E550*HLOOKUP(S$7-$B550+1,INPUTS!$D$63:$X$64,$E$4,FALSE)/IF(S$7=$B550,(13-MONTH($D550)),12),0)</f>
        <v>154.88000776700838</v>
      </c>
      <c r="T550" s="229">
        <f>IF(AND(T$7&lt;=$B550+$D$4,T$9&gt;=$D550),$E550*HLOOKUP(T$7-$B550+1,INPUTS!$D$63:$X$64,$E$4,FALSE)/IF(T$7=$B550,(13-MONTH($D550)),12),0)</f>
        <v>154.88000776700838</v>
      </c>
      <c r="U550" s="229">
        <f>IF(AND(U$7&lt;=$B550+$D$4,U$9&gt;=$D550),$E550*HLOOKUP(U$7-$B550+1,INPUTS!$D$63:$X$64,$E$4,FALSE)/IF(U$7=$B550,(13-MONTH($D550)),12),0)</f>
        <v>154.88000776700838</v>
      </c>
      <c r="V550" s="229">
        <f>IF(AND(V$7&lt;=$B550+$D$4,V$9&gt;=$D550),$E550*HLOOKUP(V$7-$B550+1,INPUTS!$D$63:$X$64,$E$4,FALSE)/IF(V$7=$B550,(13-MONTH($D550)),12),0)</f>
        <v>154.88000776700838</v>
      </c>
      <c r="W550" s="229">
        <f>IF(AND(W$7&lt;=$B550+$D$4,W$9&gt;=$D550),$E550*HLOOKUP(W$7-$B550+1,INPUTS!$D$63:$X$64,$E$4,FALSE)/IF(W$7=$B550,(13-MONTH($D550)),12),0)</f>
        <v>154.88000776700838</v>
      </c>
      <c r="X550" s="229">
        <f>IF(AND(X$7&lt;=$B550+$D$4,X$9&gt;=$D550),$E550*HLOOKUP(X$7-$B550+1,INPUTS!$D$63:$X$64,$E$4,FALSE)/IF(X$7=$B550,(13-MONTH($D550)),12),0)</f>
        <v>154.88000776700838</v>
      </c>
      <c r="Y550" s="229">
        <f>IF(AND(Y$7&lt;=$B550+$D$4,Y$9&gt;=$D550),$E550*HLOOKUP(Y$7-$B550+1,INPUTS!$D$63:$X$64,$E$4,FALSE)/IF(Y$7=$B550,(13-MONTH($D550)),12),0)</f>
        <v>154.88000776700838</v>
      </c>
      <c r="Z550" s="229">
        <f>IF(AND(Z$7&lt;=$B550+$D$4,Z$9&gt;=$D550),$E550*HLOOKUP(Z$7-$B550+1,INPUTS!$D$63:$X$64,$E$4,FALSE)/IF(Z$7=$B550,(13-MONTH($D550)),12),0)</f>
        <v>154.88000776700838</v>
      </c>
      <c r="AA550" s="229">
        <f>IF(AND(AA$7&lt;=$B550+$D$4,AA$9&gt;=$D550),$E550*HLOOKUP(AA$7-$B550+1,INPUTS!$D$63:$X$64,$E$4,FALSE)/IF(AA$7=$B550,(13-MONTH($D550)),12),0)</f>
        <v>154.88000776700838</v>
      </c>
      <c r="AB550" s="229">
        <f>IF(AND(AB$7&lt;=$B550+$D$4,AB$9&gt;=$D550),$E550*HLOOKUP(AB$7-$B550+1,INPUTS!$D$63:$X$64,$E$4,FALSE)/IF(AB$7=$B550,(13-MONTH($D550)),12),0)</f>
        <v>154.88000776700838</v>
      </c>
      <c r="AC550" s="229">
        <f>IF(AND(AC$7&lt;=$B550+$D$4,AC$9&gt;=$D550),$E550*HLOOKUP(AC$7-$B550+1,INPUTS!$D$63:$X$64,$E$4,FALSE)/IF(AC$7=$B550,(13-MONTH($D550)),12),0)</f>
        <v>154.88000776700838</v>
      </c>
      <c r="AD550" s="229">
        <f>IF(AND(AD$7&lt;=$B550+$D$4,AD$9&gt;=$D550),$E550*HLOOKUP(AD$7-$B550+1,INPUTS!$D$63:$X$64,$E$4,FALSE)/IF(AD$7=$B550,(13-MONTH($D550)),12),0)</f>
        <v>154.88000776700838</v>
      </c>
      <c r="AE550" s="229">
        <f>IF(AND(AE$7&lt;=$B550+$D$4,AE$9&gt;=$D550),$E550*HLOOKUP(AE$7-$B550+1,INPUTS!$D$63:$X$64,$E$4,FALSE)/IF(AE$7=$B550,(13-MONTH($D550)),12),0)</f>
        <v>143.2516708491917</v>
      </c>
      <c r="AF550" s="229">
        <f>IF(AND(AF$7&lt;=$B550+$D$4,AF$9&gt;=$D550),$E550*HLOOKUP(AF$7-$B550+1,INPUTS!$D$63:$X$64,$E$4,FALSE)/IF(AF$7=$B550,(13-MONTH($D550)),12),0)</f>
        <v>143.2516708491917</v>
      </c>
      <c r="AG550" s="229">
        <f>IF(AND(AG$7&lt;=$B550+$D$4,AG$9&gt;=$D550),$E550*HLOOKUP(AG$7-$B550+1,INPUTS!$D$63:$X$64,$E$4,FALSE)/IF(AG$7=$B550,(13-MONTH($D550)),12),0)</f>
        <v>143.2516708491917</v>
      </c>
      <c r="AH550" s="229">
        <f>IF(AND(AH$7&lt;=$B550+$D$4,AH$9&gt;=$D550),$E550*HLOOKUP(AH$7-$B550+1,INPUTS!$D$63:$X$64,$E$4,FALSE)/IF(AH$7=$B550,(13-MONTH($D550)),12),0)</f>
        <v>143.2516708491917</v>
      </c>
      <c r="AI550" s="229">
        <f>IF(AND(AI$7&lt;=$B550+$D$4,AI$9&gt;=$D550),$E550*HLOOKUP(AI$7-$B550+1,INPUTS!$D$63:$X$64,$E$4,FALSE)/IF(AI$7=$B550,(13-MONTH($D550)),12),0)</f>
        <v>143.2516708491917</v>
      </c>
      <c r="AJ550" s="229">
        <f>IF(AND(AJ$7&lt;=$B550+$D$4,AJ$9&gt;=$D550),$E550*HLOOKUP(AJ$7-$B550+1,INPUTS!$D$63:$X$64,$E$4,FALSE)/IF(AJ$7=$B550,(13-MONTH($D550)),12),0)</f>
        <v>143.2516708491917</v>
      </c>
      <c r="AK550" s="229">
        <f>IF(AND(AK$7&lt;=$B550+$D$4,AK$9&gt;=$D550),$E550*HLOOKUP(AK$7-$B550+1,INPUTS!$D$63:$X$64,$E$4,FALSE)/IF(AK$7=$B550,(13-MONTH($D550)),12),0)</f>
        <v>143.2516708491917</v>
      </c>
      <c r="AL550" s="229">
        <f>IF(AND(AL$7&lt;=$B550+$D$4,AL$9&gt;=$D550),$E550*HLOOKUP(AL$7-$B550+1,INPUTS!$D$63:$X$64,$E$4,FALSE)/IF(AL$7=$B550,(13-MONTH($D550)),12),0)</f>
        <v>143.2516708491917</v>
      </c>
      <c r="AM550" s="229">
        <f>IF(AND(AM$7&lt;=$B550+$D$4,AM$9&gt;=$D550),$E550*HLOOKUP(AM$7-$B550+1,INPUTS!$D$63:$X$64,$E$4,FALSE)/IF(AM$7=$B550,(13-MONTH($D550)),12),0)</f>
        <v>143.2516708491917</v>
      </c>
      <c r="AN550" s="229">
        <f>IF(AND(AN$7&lt;=$B550+$D$4,AN$9&gt;=$D550),$E550*HLOOKUP(AN$7-$B550+1,INPUTS!$D$63:$X$64,$E$4,FALSE)/IF(AN$7=$B550,(13-MONTH($D550)),12),0)</f>
        <v>143.2516708491917</v>
      </c>
      <c r="AO550" s="229">
        <f>IF(AND(AO$7&lt;=$B550+$D$4,AO$9&gt;=$D550),$E550*HLOOKUP(AO$7-$B550+1,INPUTS!$D$63:$X$64,$E$4,FALSE)/IF(AO$7=$B550,(13-MONTH($D550)),12),0)</f>
        <v>143.2516708491917</v>
      </c>
      <c r="AP550" s="229">
        <f>IF(AND(AP$7&lt;=$B550+$D$4,AP$9&gt;=$D550),$E550*HLOOKUP(AP$7-$B550+1,INPUTS!$D$63:$X$64,$E$4,FALSE)/IF(AP$7=$B550,(13-MONTH($D550)),12),0)</f>
        <v>143.2516708491917</v>
      </c>
      <c r="AQ550" s="229">
        <f>IF(AND(AQ$7&lt;=$B550+$D$4,AQ$9&gt;=$D550),$E550*HLOOKUP(AQ$7-$B550+1,INPUTS!$D$63:$X$64,$E$4,FALSE)/IF(AQ$7=$B550,(13-MONTH($D550)),12),0)</f>
        <v>132.52442277002504</v>
      </c>
      <c r="AR550" s="229">
        <f>IF(AND(AR$7&lt;=$B550+$D$4,AR$9&gt;=$D550),$E550*HLOOKUP(AR$7-$B550+1,INPUTS!$D$63:$X$64,$E$4,FALSE)/IF(AR$7=$B550,(13-MONTH($D550)),12),0)</f>
        <v>132.52442277002504</v>
      </c>
      <c r="AS550" s="229">
        <f>IF(AND(AS$7&lt;=$B550+$D$4,AS$9&gt;=$D550),$E550*HLOOKUP(AS$7-$B550+1,INPUTS!$D$63:$X$64,$E$4,FALSE)/IF(AS$7=$B550,(13-MONTH($D550)),12),0)</f>
        <v>132.52442277002504</v>
      </c>
      <c r="AT550" s="229">
        <f>IF(AND(AT$7&lt;=$B550+$D$4,AT$9&gt;=$D550),$E550*HLOOKUP(AT$7-$B550+1,INPUTS!$D$63:$X$64,$E$4,FALSE)/IF(AT$7=$B550,(13-MONTH($D550)),12),0)</f>
        <v>132.52442277002504</v>
      </c>
      <c r="AU550" s="229">
        <f>IF(AND(AU$7&lt;=$B550+$D$4,AU$9&gt;=$D550),$E550*HLOOKUP(AU$7-$B550+1,INPUTS!$D$63:$X$64,$E$4,FALSE)/IF(AU$7=$B550,(13-MONTH($D550)),12),0)</f>
        <v>132.52442277002504</v>
      </c>
      <c r="AV550" s="229">
        <f>IF(AND(AV$7&lt;=$B550+$D$4,AV$9&gt;=$D550),$E550*HLOOKUP(AV$7-$B550+1,INPUTS!$D$63:$X$64,$E$4,FALSE)/IF(AV$7=$B550,(13-MONTH($D550)),12),0)</f>
        <v>132.52442277002504</v>
      </c>
      <c r="AW550" s="229">
        <f>IF(AND(AW$7&lt;=$B550+$D$4,AW$9&gt;=$D550),$E550*HLOOKUP(AW$7-$B550+1,INPUTS!$D$63:$X$64,$E$4,FALSE)/IF(AW$7=$B550,(13-MONTH($D550)),12),0)</f>
        <v>132.52442277002504</v>
      </c>
      <c r="AX550" s="229">
        <f>IF(AND(AX$7&lt;=$B550+$D$4,AX$9&gt;=$D550),$E550*HLOOKUP(AX$7-$B550+1,INPUTS!$D$63:$X$64,$E$4,FALSE)/IF(AX$7=$B550,(13-MONTH($D550)),12),0)</f>
        <v>132.52442277002504</v>
      </c>
      <c r="AY550" s="229">
        <f>IF(AND(AY$7&lt;=$B550+$D$4,AY$9&gt;=$D550),$E550*HLOOKUP(AY$7-$B550+1,INPUTS!$D$63:$X$64,$E$4,FALSE)/IF(AY$7=$B550,(13-MONTH($D550)),12),0)</f>
        <v>132.52442277002504</v>
      </c>
      <c r="AZ550" s="229">
        <f>IF(AND(AZ$7&lt;=$B550+$D$4,AZ$9&gt;=$D550),$E550*HLOOKUP(AZ$7-$B550+1,INPUTS!$D$63:$X$64,$E$4,FALSE)/IF(AZ$7=$B550,(13-MONTH($D550)),12),0)</f>
        <v>132.52442277002504</v>
      </c>
      <c r="BA550" s="229">
        <f>IF(AND(BA$7&lt;=$B550+$D$4,BA$9&gt;=$D550),$E550*HLOOKUP(BA$7-$B550+1,INPUTS!$D$63:$X$64,$E$4,FALSE)/IF(BA$7=$B550,(13-MONTH($D550)),12),0)</f>
        <v>132.52442277002504</v>
      </c>
      <c r="BB550" s="229">
        <f>IF(AND(BB$7&lt;=$B550+$D$4,BB$9&gt;=$D550),$E550*HLOOKUP(BB$7-$B550+1,INPUTS!$D$63:$X$64,$E$4,FALSE)/IF(BB$7=$B550,(13-MONTH($D550)),12),0)</f>
        <v>132.52442277002504</v>
      </c>
      <c r="BC550" s="229">
        <f>IF(AND(BC$7&lt;=$B550+$D$4,BC$9&gt;=$D550),$E550*HLOOKUP(BC$7-$B550+1,INPUTS!$D$63:$X$64,$E$4,FALSE)/IF(BC$7=$B550,(13-MONTH($D550)),12),0)</f>
        <v>122.56953655255838</v>
      </c>
      <c r="BD550" s="229">
        <f>IF(AND(BD$7&lt;=$B550+$D$4,BD$9&gt;=$D550),$E550*HLOOKUP(BD$7-$B550+1,INPUTS!$D$63:$X$64,$E$4,FALSE)/IF(BD$7=$B550,(13-MONTH($D550)),12),0)</f>
        <v>122.56953655255838</v>
      </c>
      <c r="BE550" s="229">
        <f>IF(AND(BE$7&lt;=$B550+$D$4,BE$9&gt;=$D550),$E550*HLOOKUP(BE$7-$B550+1,INPUTS!$D$63:$X$64,$E$4,FALSE)/IF(BE$7=$B550,(13-MONTH($D550)),12),0)</f>
        <v>122.56953655255838</v>
      </c>
      <c r="BF550" s="229">
        <f>IF(AND(BF$7&lt;=$B550+$D$4,BF$9&gt;=$D550),$E550*HLOOKUP(BF$7-$B550+1,INPUTS!$D$63:$X$64,$E$4,FALSE)/IF(BF$7=$B550,(13-MONTH($D550)),12),0)</f>
        <v>122.56953655255838</v>
      </c>
      <c r="BG550" s="229">
        <f>IF(AND(BG$7&lt;=$B550+$D$4,BG$9&gt;=$D550),$E550*HLOOKUP(BG$7-$B550+1,INPUTS!$D$63:$X$64,$E$4,FALSE)/IF(BG$7=$B550,(13-MONTH($D550)),12),0)</f>
        <v>122.56953655255838</v>
      </c>
      <c r="BH550" s="229">
        <f>IF(AND(BH$7&lt;=$B550+$D$4,BH$9&gt;=$D550),$E550*HLOOKUP(BH$7-$B550+1,INPUTS!$D$63:$X$64,$E$4,FALSE)/IF(BH$7=$B550,(13-MONTH($D550)),12),0)</f>
        <v>122.56953655255838</v>
      </c>
      <c r="BI550" s="229">
        <f>IF(AND(BI$7&lt;=$B550+$D$4,BI$9&gt;=$D550),$E550*HLOOKUP(BI$7-$B550+1,INPUTS!$D$63:$X$64,$E$4,FALSE)/IF(BI$7=$B550,(13-MONTH($D550)),12),0)</f>
        <v>122.56953655255838</v>
      </c>
      <c r="BJ550" s="229">
        <f>IF(AND(BJ$7&lt;=$B550+$D$4,BJ$9&gt;=$D550),$E550*HLOOKUP(BJ$7-$B550+1,INPUTS!$D$63:$X$64,$E$4,FALSE)/IF(BJ$7=$B550,(13-MONTH($D550)),12),0)</f>
        <v>122.56953655255838</v>
      </c>
      <c r="BK550" s="229">
        <f>IF(AND(BK$7&lt;=$B550+$D$4,BK$9&gt;=$D550),$E550*HLOOKUP(BK$7-$B550+1,INPUTS!$D$63:$X$64,$E$4,FALSE)/IF(BK$7=$B550,(13-MONTH($D550)),12),0)</f>
        <v>122.56953655255838</v>
      </c>
      <c r="BL550" s="229">
        <f>IF(AND(BL$7&lt;=$B550+$D$4,BL$9&gt;=$D550),$E550*HLOOKUP(BL$7-$B550+1,INPUTS!$D$63:$X$64,$E$4,FALSE)/IF(BL$7=$B550,(13-MONTH($D550)),12),0)</f>
        <v>122.56953655255838</v>
      </c>
      <c r="BM550" s="229">
        <f>IF(AND(BM$7&lt;=$B550+$D$4,BM$9&gt;=$D550),$E550*HLOOKUP(BM$7-$B550+1,INPUTS!$D$63:$X$64,$E$4,FALSE)/IF(BM$7=$B550,(13-MONTH($D550)),12),0)</f>
        <v>122.56953655255838</v>
      </c>
      <c r="BN550" s="229">
        <f>IF(AND(BN$7&lt;=$B550+$D$4,BN$9&gt;=$D550),$E550*HLOOKUP(BN$7-$B550+1,INPUTS!$D$63:$X$64,$E$4,FALSE)/IF(BN$7=$B550,(13-MONTH($D550)),12),0)</f>
        <v>122.56953655255838</v>
      </c>
      <c r="BO550" s="229">
        <f>IF(AND(BO$7&lt;=$B550+$D$4,BO$9&gt;=$D550),$E550*HLOOKUP(BO$7-$B550+1,INPUTS!$D$63:$X$64,$E$4,FALSE)/IF(BO$7=$B550,(13-MONTH($D550)),12),0)</f>
        <v>113.38701219679172</v>
      </c>
      <c r="BP550" s="229">
        <f>IF(AND(BP$7&lt;=$B550+$D$4,BP$9&gt;=$D550),$E550*HLOOKUP(BP$7-$B550+1,INPUTS!$D$63:$X$64,$E$4,FALSE)/IF(BP$7=$B550,(13-MONTH($D550)),12),0)</f>
        <v>113.38701219679172</v>
      </c>
      <c r="BQ550" s="229">
        <f>IF(AND(BQ$7&lt;=$B550+$D$4,BQ$9&gt;=$D550),$E550*HLOOKUP(BQ$7-$B550+1,INPUTS!$D$63:$X$64,$E$4,FALSE)/IF(BQ$7=$B550,(13-MONTH($D550)),12),0)</f>
        <v>113.38701219679172</v>
      </c>
      <c r="BR550" s="229">
        <f>IF(AND(BR$7&lt;=$B550+$D$4,BR$9&gt;=$D550),$E550*HLOOKUP(BR$7-$B550+1,INPUTS!$D$63:$X$64,$E$4,FALSE)/IF(BR$7=$B550,(13-MONTH($D550)),12),0)</f>
        <v>113.38701219679172</v>
      </c>
      <c r="BS550" s="229">
        <f>IF(AND(BS$7&lt;=$B550+$D$4,BS$9&gt;=$D550),$E550*HLOOKUP(BS$7-$B550+1,INPUTS!$D$63:$X$64,$E$4,FALSE)/IF(BS$7=$B550,(13-MONTH($D550)),12),0)</f>
        <v>113.38701219679172</v>
      </c>
      <c r="BT550" s="229">
        <f>IF(AND(BT$7&lt;=$B550+$D$4,BT$9&gt;=$D550),$E550*HLOOKUP(BT$7-$B550+1,INPUTS!$D$63:$X$64,$E$4,FALSE)/IF(BT$7=$B550,(13-MONTH($D550)),12),0)</f>
        <v>113.38701219679172</v>
      </c>
      <c r="BU550" s="229">
        <f>IF(AND(BU$7&lt;=$B550+$D$4,BU$9&gt;=$D550),$E550*HLOOKUP(BU$7-$B550+1,INPUTS!$D$63:$X$64,$E$4,FALSE)/IF(BU$7=$B550,(13-MONTH($D550)),12),0)</f>
        <v>113.38701219679172</v>
      </c>
      <c r="BV550" s="229">
        <f>IF(AND(BV$7&lt;=$B550+$D$4,BV$9&gt;=$D550),$E550*HLOOKUP(BV$7-$B550+1,INPUTS!$D$63:$X$64,$E$4,FALSE)/IF(BV$7=$B550,(13-MONTH($D550)),12),0)</f>
        <v>113.38701219679172</v>
      </c>
      <c r="BW550" s="229">
        <f>IF(AND(BW$7&lt;=$B550+$D$4,BW$9&gt;=$D550),$E550*HLOOKUP(BW$7-$B550+1,INPUTS!$D$63:$X$64,$E$4,FALSE)/IF(BW$7=$B550,(13-MONTH($D550)),12),0)</f>
        <v>113.38701219679172</v>
      </c>
      <c r="BX550" s="229">
        <f>IF(AND(BX$7&lt;=$B550+$D$4,BX$9&gt;=$D550),$E550*HLOOKUP(BX$7-$B550+1,INPUTS!$D$63:$X$64,$E$4,FALSE)/IF(BX$7=$B550,(13-MONTH($D550)),12),0)</f>
        <v>113.38701219679172</v>
      </c>
      <c r="BY550" s="229">
        <f>IF(AND(BY$7&lt;=$B550+$D$4,BY$9&gt;=$D550),$E550*HLOOKUP(BY$7-$B550+1,INPUTS!$D$63:$X$64,$E$4,FALSE)/IF(BY$7=$B550,(13-MONTH($D550)),12),0)</f>
        <v>113.38701219679172</v>
      </c>
      <c r="BZ550" s="229">
        <f>IF(AND(BZ$7&lt;=$B550+$D$4,BZ$9&gt;=$D550),$E550*HLOOKUP(BZ$7-$B550+1,INPUTS!$D$63:$X$64,$E$4,FALSE)/IF(BZ$7=$B550,(13-MONTH($D550)),12),0)</f>
        <v>113.38701219679172</v>
      </c>
    </row>
    <row r="551" spans="1:78" x14ac:dyDescent="0.2">
      <c r="A551" s="7" t="str">
        <f t="shared" si="442"/>
        <v>Roll-in 1</v>
      </c>
      <c r="B551" s="7">
        <f t="shared" si="443"/>
        <v>2019</v>
      </c>
      <c r="C551" s="7">
        <f t="shared" si="446"/>
        <v>8</v>
      </c>
      <c r="D551" s="165">
        <f t="shared" si="445"/>
        <v>43708</v>
      </c>
      <c r="E551" s="68">
        <f t="shared" si="444"/>
        <v>34739.044429999994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260.54283322499998</v>
      </c>
      <c r="O551" s="229">
        <f>IF(AND(O$7&lt;=$B551+$D$4,O$9&gt;=$D551),$E551*HLOOKUP(O$7-$B551+1,INPUTS!$D$63:$X$64,$E$4,FALSE)/IF(O$7=$B551,(13-MONTH($D551)),12),0)</f>
        <v>260.54283322499998</v>
      </c>
      <c r="P551" s="229">
        <f>IF(AND(P$7&lt;=$B551+$D$4,P$9&gt;=$D551),$E551*HLOOKUP(P$7-$B551+1,INPUTS!$D$63:$X$64,$E$4,FALSE)/IF(P$7=$B551,(13-MONTH($D551)),12),0)</f>
        <v>260.54283322499998</v>
      </c>
      <c r="Q551" s="229">
        <f>IF(AND(Q$7&lt;=$B551+$D$4,Q$9&gt;=$D551),$E551*HLOOKUP(Q$7-$B551+1,INPUTS!$D$63:$X$64,$E$4,FALSE)/IF(Q$7=$B551,(13-MONTH($D551)),12),0)</f>
        <v>260.54283322499998</v>
      </c>
      <c r="R551" s="229">
        <f>IF(AND(R$7&lt;=$B551+$D$4,R$9&gt;=$D551),$E551*HLOOKUP(R$7-$B551+1,INPUTS!$D$63:$X$64,$E$4,FALSE)/IF(R$7=$B551,(13-MONTH($D551)),12),0)</f>
        <v>260.54283322499998</v>
      </c>
      <c r="S551" s="229">
        <f>IF(AND(S$7&lt;=$B551+$D$4,S$9&gt;=$D551),$E551*HLOOKUP(S$7-$B551+1,INPUTS!$D$63:$X$64,$E$4,FALSE)/IF(S$7=$B551,(13-MONTH($D551)),12),0)</f>
        <v>208.98430145014163</v>
      </c>
      <c r="T551" s="229">
        <f>IF(AND(T$7&lt;=$B551+$D$4,T$9&gt;=$D551),$E551*HLOOKUP(T$7-$B551+1,INPUTS!$D$63:$X$64,$E$4,FALSE)/IF(T$7=$B551,(13-MONTH($D551)),12),0)</f>
        <v>208.98430145014163</v>
      </c>
      <c r="U551" s="229">
        <f>IF(AND(U$7&lt;=$B551+$D$4,U$9&gt;=$D551),$E551*HLOOKUP(U$7-$B551+1,INPUTS!$D$63:$X$64,$E$4,FALSE)/IF(U$7=$B551,(13-MONTH($D551)),12),0)</f>
        <v>208.98430145014163</v>
      </c>
      <c r="V551" s="229">
        <f>IF(AND(V$7&lt;=$B551+$D$4,V$9&gt;=$D551),$E551*HLOOKUP(V$7-$B551+1,INPUTS!$D$63:$X$64,$E$4,FALSE)/IF(V$7=$B551,(13-MONTH($D551)),12),0)</f>
        <v>208.98430145014163</v>
      </c>
      <c r="W551" s="229">
        <f>IF(AND(W$7&lt;=$B551+$D$4,W$9&gt;=$D551),$E551*HLOOKUP(W$7-$B551+1,INPUTS!$D$63:$X$64,$E$4,FALSE)/IF(W$7=$B551,(13-MONTH($D551)),12),0)</f>
        <v>208.98430145014163</v>
      </c>
      <c r="X551" s="229">
        <f>IF(AND(X$7&lt;=$B551+$D$4,X$9&gt;=$D551),$E551*HLOOKUP(X$7-$B551+1,INPUTS!$D$63:$X$64,$E$4,FALSE)/IF(X$7=$B551,(13-MONTH($D551)),12),0)</f>
        <v>208.98430145014163</v>
      </c>
      <c r="Y551" s="229">
        <f>IF(AND(Y$7&lt;=$B551+$D$4,Y$9&gt;=$D551),$E551*HLOOKUP(Y$7-$B551+1,INPUTS!$D$63:$X$64,$E$4,FALSE)/IF(Y$7=$B551,(13-MONTH($D551)),12),0)</f>
        <v>208.98430145014163</v>
      </c>
      <c r="Z551" s="229">
        <f>IF(AND(Z$7&lt;=$B551+$D$4,Z$9&gt;=$D551),$E551*HLOOKUP(Z$7-$B551+1,INPUTS!$D$63:$X$64,$E$4,FALSE)/IF(Z$7=$B551,(13-MONTH($D551)),12),0)</f>
        <v>208.98430145014163</v>
      </c>
      <c r="AA551" s="229">
        <f>IF(AND(AA$7&lt;=$B551+$D$4,AA$9&gt;=$D551),$E551*HLOOKUP(AA$7-$B551+1,INPUTS!$D$63:$X$64,$E$4,FALSE)/IF(AA$7=$B551,(13-MONTH($D551)),12),0)</f>
        <v>208.98430145014163</v>
      </c>
      <c r="AB551" s="229">
        <f>IF(AND(AB$7&lt;=$B551+$D$4,AB$9&gt;=$D551),$E551*HLOOKUP(AB$7-$B551+1,INPUTS!$D$63:$X$64,$E$4,FALSE)/IF(AB$7=$B551,(13-MONTH($D551)),12),0)</f>
        <v>208.98430145014163</v>
      </c>
      <c r="AC551" s="229">
        <f>IF(AND(AC$7&lt;=$B551+$D$4,AC$9&gt;=$D551),$E551*HLOOKUP(AC$7-$B551+1,INPUTS!$D$63:$X$64,$E$4,FALSE)/IF(AC$7=$B551,(13-MONTH($D551)),12),0)</f>
        <v>208.98430145014163</v>
      </c>
      <c r="AD551" s="229">
        <f>IF(AND(AD$7&lt;=$B551+$D$4,AD$9&gt;=$D551),$E551*HLOOKUP(AD$7-$B551+1,INPUTS!$D$63:$X$64,$E$4,FALSE)/IF(AD$7=$B551,(13-MONTH($D551)),12),0)</f>
        <v>208.98430145014163</v>
      </c>
      <c r="AE551" s="229">
        <f>IF(AND(AE$7&lt;=$B551+$D$4,AE$9&gt;=$D551),$E551*HLOOKUP(AE$7-$B551+1,INPUTS!$D$63:$X$64,$E$4,FALSE)/IF(AE$7=$B551,(13-MONTH($D551)),12),0)</f>
        <v>193.2938330492583</v>
      </c>
      <c r="AF551" s="229">
        <f>IF(AND(AF$7&lt;=$B551+$D$4,AF$9&gt;=$D551),$E551*HLOOKUP(AF$7-$B551+1,INPUTS!$D$63:$X$64,$E$4,FALSE)/IF(AF$7=$B551,(13-MONTH($D551)),12),0)</f>
        <v>193.2938330492583</v>
      </c>
      <c r="AG551" s="229">
        <f>IF(AND(AG$7&lt;=$B551+$D$4,AG$9&gt;=$D551),$E551*HLOOKUP(AG$7-$B551+1,INPUTS!$D$63:$X$64,$E$4,FALSE)/IF(AG$7=$B551,(13-MONTH($D551)),12),0)</f>
        <v>193.2938330492583</v>
      </c>
      <c r="AH551" s="229">
        <f>IF(AND(AH$7&lt;=$B551+$D$4,AH$9&gt;=$D551),$E551*HLOOKUP(AH$7-$B551+1,INPUTS!$D$63:$X$64,$E$4,FALSE)/IF(AH$7=$B551,(13-MONTH($D551)),12),0)</f>
        <v>193.2938330492583</v>
      </c>
      <c r="AI551" s="229">
        <f>IF(AND(AI$7&lt;=$B551+$D$4,AI$9&gt;=$D551),$E551*HLOOKUP(AI$7-$B551+1,INPUTS!$D$63:$X$64,$E$4,FALSE)/IF(AI$7=$B551,(13-MONTH($D551)),12),0)</f>
        <v>193.2938330492583</v>
      </c>
      <c r="AJ551" s="229">
        <f>IF(AND(AJ$7&lt;=$B551+$D$4,AJ$9&gt;=$D551),$E551*HLOOKUP(AJ$7-$B551+1,INPUTS!$D$63:$X$64,$E$4,FALSE)/IF(AJ$7=$B551,(13-MONTH($D551)),12),0)</f>
        <v>193.2938330492583</v>
      </c>
      <c r="AK551" s="229">
        <f>IF(AND(AK$7&lt;=$B551+$D$4,AK$9&gt;=$D551),$E551*HLOOKUP(AK$7-$B551+1,INPUTS!$D$63:$X$64,$E$4,FALSE)/IF(AK$7=$B551,(13-MONTH($D551)),12),0)</f>
        <v>193.2938330492583</v>
      </c>
      <c r="AL551" s="229">
        <f>IF(AND(AL$7&lt;=$B551+$D$4,AL$9&gt;=$D551),$E551*HLOOKUP(AL$7-$B551+1,INPUTS!$D$63:$X$64,$E$4,FALSE)/IF(AL$7=$B551,(13-MONTH($D551)),12),0)</f>
        <v>193.2938330492583</v>
      </c>
      <c r="AM551" s="229">
        <f>IF(AND(AM$7&lt;=$B551+$D$4,AM$9&gt;=$D551),$E551*HLOOKUP(AM$7-$B551+1,INPUTS!$D$63:$X$64,$E$4,FALSE)/IF(AM$7=$B551,(13-MONTH($D551)),12),0)</f>
        <v>193.2938330492583</v>
      </c>
      <c r="AN551" s="229">
        <f>IF(AND(AN$7&lt;=$B551+$D$4,AN$9&gt;=$D551),$E551*HLOOKUP(AN$7-$B551+1,INPUTS!$D$63:$X$64,$E$4,FALSE)/IF(AN$7=$B551,(13-MONTH($D551)),12),0)</f>
        <v>193.2938330492583</v>
      </c>
      <c r="AO551" s="229">
        <f>IF(AND(AO$7&lt;=$B551+$D$4,AO$9&gt;=$D551),$E551*HLOOKUP(AO$7-$B551+1,INPUTS!$D$63:$X$64,$E$4,FALSE)/IF(AO$7=$B551,(13-MONTH($D551)),12),0)</f>
        <v>193.2938330492583</v>
      </c>
      <c r="AP551" s="229">
        <f>IF(AND(AP$7&lt;=$B551+$D$4,AP$9&gt;=$D551),$E551*HLOOKUP(AP$7-$B551+1,INPUTS!$D$63:$X$64,$E$4,FALSE)/IF(AP$7=$B551,(13-MONTH($D551)),12),0)</f>
        <v>193.2938330492583</v>
      </c>
      <c r="AQ551" s="229">
        <f>IF(AND(AQ$7&lt;=$B551+$D$4,AQ$9&gt;=$D551),$E551*HLOOKUP(AQ$7-$B551+1,INPUTS!$D$63:$X$64,$E$4,FALSE)/IF(AQ$7=$B551,(13-MONTH($D551)),12),0)</f>
        <v>178.81923120342495</v>
      </c>
      <c r="AR551" s="229">
        <f>IF(AND(AR$7&lt;=$B551+$D$4,AR$9&gt;=$D551),$E551*HLOOKUP(AR$7-$B551+1,INPUTS!$D$63:$X$64,$E$4,FALSE)/IF(AR$7=$B551,(13-MONTH($D551)),12),0)</f>
        <v>178.81923120342495</v>
      </c>
      <c r="AS551" s="229">
        <f>IF(AND(AS$7&lt;=$B551+$D$4,AS$9&gt;=$D551),$E551*HLOOKUP(AS$7-$B551+1,INPUTS!$D$63:$X$64,$E$4,FALSE)/IF(AS$7=$B551,(13-MONTH($D551)),12),0)</f>
        <v>178.81923120342495</v>
      </c>
      <c r="AT551" s="229">
        <f>IF(AND(AT$7&lt;=$B551+$D$4,AT$9&gt;=$D551),$E551*HLOOKUP(AT$7-$B551+1,INPUTS!$D$63:$X$64,$E$4,FALSE)/IF(AT$7=$B551,(13-MONTH($D551)),12),0)</f>
        <v>178.81923120342495</v>
      </c>
      <c r="AU551" s="229">
        <f>IF(AND(AU$7&lt;=$B551+$D$4,AU$9&gt;=$D551),$E551*HLOOKUP(AU$7-$B551+1,INPUTS!$D$63:$X$64,$E$4,FALSE)/IF(AU$7=$B551,(13-MONTH($D551)),12),0)</f>
        <v>178.81923120342495</v>
      </c>
      <c r="AV551" s="229">
        <f>IF(AND(AV$7&lt;=$B551+$D$4,AV$9&gt;=$D551),$E551*HLOOKUP(AV$7-$B551+1,INPUTS!$D$63:$X$64,$E$4,FALSE)/IF(AV$7=$B551,(13-MONTH($D551)),12),0)</f>
        <v>178.81923120342495</v>
      </c>
      <c r="AW551" s="229">
        <f>IF(AND(AW$7&lt;=$B551+$D$4,AW$9&gt;=$D551),$E551*HLOOKUP(AW$7-$B551+1,INPUTS!$D$63:$X$64,$E$4,FALSE)/IF(AW$7=$B551,(13-MONTH($D551)),12),0)</f>
        <v>178.81923120342495</v>
      </c>
      <c r="AX551" s="229">
        <f>IF(AND(AX$7&lt;=$B551+$D$4,AX$9&gt;=$D551),$E551*HLOOKUP(AX$7-$B551+1,INPUTS!$D$63:$X$64,$E$4,FALSE)/IF(AX$7=$B551,(13-MONTH($D551)),12),0)</f>
        <v>178.81923120342495</v>
      </c>
      <c r="AY551" s="229">
        <f>IF(AND(AY$7&lt;=$B551+$D$4,AY$9&gt;=$D551),$E551*HLOOKUP(AY$7-$B551+1,INPUTS!$D$63:$X$64,$E$4,FALSE)/IF(AY$7=$B551,(13-MONTH($D551)),12),0)</f>
        <v>178.81923120342495</v>
      </c>
      <c r="AZ551" s="229">
        <f>IF(AND(AZ$7&lt;=$B551+$D$4,AZ$9&gt;=$D551),$E551*HLOOKUP(AZ$7-$B551+1,INPUTS!$D$63:$X$64,$E$4,FALSE)/IF(AZ$7=$B551,(13-MONTH($D551)),12),0)</f>
        <v>178.81923120342495</v>
      </c>
      <c r="BA551" s="229">
        <f>IF(AND(BA$7&lt;=$B551+$D$4,BA$9&gt;=$D551),$E551*HLOOKUP(BA$7-$B551+1,INPUTS!$D$63:$X$64,$E$4,FALSE)/IF(BA$7=$B551,(13-MONTH($D551)),12),0)</f>
        <v>178.81923120342495</v>
      </c>
      <c r="BB551" s="229">
        <f>IF(AND(BB$7&lt;=$B551+$D$4,BB$9&gt;=$D551),$E551*HLOOKUP(BB$7-$B551+1,INPUTS!$D$63:$X$64,$E$4,FALSE)/IF(BB$7=$B551,(13-MONTH($D551)),12),0)</f>
        <v>178.81923120342495</v>
      </c>
      <c r="BC551" s="229">
        <f>IF(AND(BC$7&lt;=$B551+$D$4,BC$9&gt;=$D551),$E551*HLOOKUP(BC$7-$B551+1,INPUTS!$D$63:$X$64,$E$4,FALSE)/IF(BC$7=$B551,(13-MONTH($D551)),12),0)</f>
        <v>165.38680069049164</v>
      </c>
      <c r="BD551" s="229">
        <f>IF(AND(BD$7&lt;=$B551+$D$4,BD$9&gt;=$D551),$E551*HLOOKUP(BD$7-$B551+1,INPUTS!$D$63:$X$64,$E$4,FALSE)/IF(BD$7=$B551,(13-MONTH($D551)),12),0)</f>
        <v>165.38680069049164</v>
      </c>
      <c r="BE551" s="229">
        <f>IF(AND(BE$7&lt;=$B551+$D$4,BE$9&gt;=$D551),$E551*HLOOKUP(BE$7-$B551+1,INPUTS!$D$63:$X$64,$E$4,FALSE)/IF(BE$7=$B551,(13-MONTH($D551)),12),0)</f>
        <v>165.38680069049164</v>
      </c>
      <c r="BF551" s="229">
        <f>IF(AND(BF$7&lt;=$B551+$D$4,BF$9&gt;=$D551),$E551*HLOOKUP(BF$7-$B551+1,INPUTS!$D$63:$X$64,$E$4,FALSE)/IF(BF$7=$B551,(13-MONTH($D551)),12),0)</f>
        <v>165.38680069049164</v>
      </c>
      <c r="BG551" s="229">
        <f>IF(AND(BG$7&lt;=$B551+$D$4,BG$9&gt;=$D551),$E551*HLOOKUP(BG$7-$B551+1,INPUTS!$D$63:$X$64,$E$4,FALSE)/IF(BG$7=$B551,(13-MONTH($D551)),12),0)</f>
        <v>165.38680069049164</v>
      </c>
      <c r="BH551" s="229">
        <f>IF(AND(BH$7&lt;=$B551+$D$4,BH$9&gt;=$D551),$E551*HLOOKUP(BH$7-$B551+1,INPUTS!$D$63:$X$64,$E$4,FALSE)/IF(BH$7=$B551,(13-MONTH($D551)),12),0)</f>
        <v>165.38680069049164</v>
      </c>
      <c r="BI551" s="229">
        <f>IF(AND(BI$7&lt;=$B551+$D$4,BI$9&gt;=$D551),$E551*HLOOKUP(BI$7-$B551+1,INPUTS!$D$63:$X$64,$E$4,FALSE)/IF(BI$7=$B551,(13-MONTH($D551)),12),0)</f>
        <v>165.38680069049164</v>
      </c>
      <c r="BJ551" s="229">
        <f>IF(AND(BJ$7&lt;=$B551+$D$4,BJ$9&gt;=$D551),$E551*HLOOKUP(BJ$7-$B551+1,INPUTS!$D$63:$X$64,$E$4,FALSE)/IF(BJ$7=$B551,(13-MONTH($D551)),12),0)</f>
        <v>165.38680069049164</v>
      </c>
      <c r="BK551" s="229">
        <f>IF(AND(BK$7&lt;=$B551+$D$4,BK$9&gt;=$D551),$E551*HLOOKUP(BK$7-$B551+1,INPUTS!$D$63:$X$64,$E$4,FALSE)/IF(BK$7=$B551,(13-MONTH($D551)),12),0)</f>
        <v>165.38680069049164</v>
      </c>
      <c r="BL551" s="229">
        <f>IF(AND(BL$7&lt;=$B551+$D$4,BL$9&gt;=$D551),$E551*HLOOKUP(BL$7-$B551+1,INPUTS!$D$63:$X$64,$E$4,FALSE)/IF(BL$7=$B551,(13-MONTH($D551)),12),0)</f>
        <v>165.38680069049164</v>
      </c>
      <c r="BM551" s="229">
        <f>IF(AND(BM$7&lt;=$B551+$D$4,BM$9&gt;=$D551),$E551*HLOOKUP(BM$7-$B551+1,INPUTS!$D$63:$X$64,$E$4,FALSE)/IF(BM$7=$B551,(13-MONTH($D551)),12),0)</f>
        <v>165.38680069049164</v>
      </c>
      <c r="BN551" s="229">
        <f>IF(AND(BN$7&lt;=$B551+$D$4,BN$9&gt;=$D551),$E551*HLOOKUP(BN$7-$B551+1,INPUTS!$D$63:$X$64,$E$4,FALSE)/IF(BN$7=$B551,(13-MONTH($D551)),12),0)</f>
        <v>165.38680069049164</v>
      </c>
      <c r="BO551" s="229">
        <f>IF(AND(BO$7&lt;=$B551+$D$4,BO$9&gt;=$D551),$E551*HLOOKUP(BO$7-$B551+1,INPUTS!$D$63:$X$64,$E$4,FALSE)/IF(BO$7=$B551,(13-MONTH($D551)),12),0)</f>
        <v>152.99654151045831</v>
      </c>
      <c r="BP551" s="229">
        <f>IF(AND(BP$7&lt;=$B551+$D$4,BP$9&gt;=$D551),$E551*HLOOKUP(BP$7-$B551+1,INPUTS!$D$63:$X$64,$E$4,FALSE)/IF(BP$7=$B551,(13-MONTH($D551)),12),0)</f>
        <v>152.99654151045831</v>
      </c>
      <c r="BQ551" s="229">
        <f>IF(AND(BQ$7&lt;=$B551+$D$4,BQ$9&gt;=$D551),$E551*HLOOKUP(BQ$7-$B551+1,INPUTS!$D$63:$X$64,$E$4,FALSE)/IF(BQ$7=$B551,(13-MONTH($D551)),12),0)</f>
        <v>152.99654151045831</v>
      </c>
      <c r="BR551" s="229">
        <f>IF(AND(BR$7&lt;=$B551+$D$4,BR$9&gt;=$D551),$E551*HLOOKUP(BR$7-$B551+1,INPUTS!$D$63:$X$64,$E$4,FALSE)/IF(BR$7=$B551,(13-MONTH($D551)),12),0)</f>
        <v>152.99654151045831</v>
      </c>
      <c r="BS551" s="229">
        <f>IF(AND(BS$7&lt;=$B551+$D$4,BS$9&gt;=$D551),$E551*HLOOKUP(BS$7-$B551+1,INPUTS!$D$63:$X$64,$E$4,FALSE)/IF(BS$7=$B551,(13-MONTH($D551)),12),0)</f>
        <v>152.99654151045831</v>
      </c>
      <c r="BT551" s="229">
        <f>IF(AND(BT$7&lt;=$B551+$D$4,BT$9&gt;=$D551),$E551*HLOOKUP(BT$7-$B551+1,INPUTS!$D$63:$X$64,$E$4,FALSE)/IF(BT$7=$B551,(13-MONTH($D551)),12),0)</f>
        <v>152.99654151045831</v>
      </c>
      <c r="BU551" s="229">
        <f>IF(AND(BU$7&lt;=$B551+$D$4,BU$9&gt;=$D551),$E551*HLOOKUP(BU$7-$B551+1,INPUTS!$D$63:$X$64,$E$4,FALSE)/IF(BU$7=$B551,(13-MONTH($D551)),12),0)</f>
        <v>152.99654151045831</v>
      </c>
      <c r="BV551" s="229">
        <f>IF(AND(BV$7&lt;=$B551+$D$4,BV$9&gt;=$D551),$E551*HLOOKUP(BV$7-$B551+1,INPUTS!$D$63:$X$64,$E$4,FALSE)/IF(BV$7=$B551,(13-MONTH($D551)),12),0)</f>
        <v>152.99654151045831</v>
      </c>
      <c r="BW551" s="229">
        <f>IF(AND(BW$7&lt;=$B551+$D$4,BW$9&gt;=$D551),$E551*HLOOKUP(BW$7-$B551+1,INPUTS!$D$63:$X$64,$E$4,FALSE)/IF(BW$7=$B551,(13-MONTH($D551)),12),0)</f>
        <v>152.99654151045831</v>
      </c>
      <c r="BX551" s="229">
        <f>IF(AND(BX$7&lt;=$B551+$D$4,BX$9&gt;=$D551),$E551*HLOOKUP(BX$7-$B551+1,INPUTS!$D$63:$X$64,$E$4,FALSE)/IF(BX$7=$B551,(13-MONTH($D551)),12),0)</f>
        <v>152.99654151045831</v>
      </c>
      <c r="BY551" s="229">
        <f>IF(AND(BY$7&lt;=$B551+$D$4,BY$9&gt;=$D551),$E551*HLOOKUP(BY$7-$B551+1,INPUTS!$D$63:$X$64,$E$4,FALSE)/IF(BY$7=$B551,(13-MONTH($D551)),12),0)</f>
        <v>152.99654151045831</v>
      </c>
      <c r="BZ551" s="229">
        <f>IF(AND(BZ$7&lt;=$B551+$D$4,BZ$9&gt;=$D551),$E551*HLOOKUP(BZ$7-$B551+1,INPUTS!$D$63:$X$64,$E$4,FALSE)/IF(BZ$7=$B551,(13-MONTH($D551)),12),0)</f>
        <v>152.99654151045831</v>
      </c>
    </row>
    <row r="552" spans="1:78" x14ac:dyDescent="0.2">
      <c r="A552" s="7" t="str">
        <f t="shared" si="442"/>
        <v>Roll-in 2</v>
      </c>
      <c r="B552" s="7">
        <f t="shared" si="443"/>
        <v>2019</v>
      </c>
      <c r="C552" s="7">
        <f t="shared" si="446"/>
        <v>9</v>
      </c>
      <c r="D552" s="165">
        <f t="shared" si="445"/>
        <v>43738</v>
      </c>
      <c r="E552" s="68">
        <f t="shared" si="444"/>
        <v>22409.37847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210.08792315624999</v>
      </c>
      <c r="P552" s="229">
        <f>IF(AND(P$7&lt;=$B552+$D$4,P$9&gt;=$D552),$E552*HLOOKUP(P$7-$B552+1,INPUTS!$D$63:$X$64,$E$4,FALSE)/IF(P$7=$B552,(13-MONTH($D552)),12),0)</f>
        <v>210.08792315624999</v>
      </c>
      <c r="Q552" s="229">
        <f>IF(AND(Q$7&lt;=$B552+$D$4,Q$9&gt;=$D552),$E552*HLOOKUP(Q$7-$B552+1,INPUTS!$D$63:$X$64,$E$4,FALSE)/IF(Q$7=$B552,(13-MONTH($D552)),12),0)</f>
        <v>210.08792315624999</v>
      </c>
      <c r="R552" s="229">
        <f>IF(AND(R$7&lt;=$B552+$D$4,R$9&gt;=$D552),$E552*HLOOKUP(R$7-$B552+1,INPUTS!$D$63:$X$64,$E$4,FALSE)/IF(R$7=$B552,(13-MONTH($D552)),12),0)</f>
        <v>210.08792315624999</v>
      </c>
      <c r="S552" s="229">
        <f>IF(AND(S$7&lt;=$B552+$D$4,S$9&gt;=$D552),$E552*HLOOKUP(S$7-$B552+1,INPUTS!$D$63:$X$64,$E$4,FALSE)/IF(S$7=$B552,(13-MONTH($D552)),12),0)</f>
        <v>134.81108597910836</v>
      </c>
      <c r="T552" s="229">
        <f>IF(AND(T$7&lt;=$B552+$D$4,T$9&gt;=$D552),$E552*HLOOKUP(T$7-$B552+1,INPUTS!$D$63:$X$64,$E$4,FALSE)/IF(T$7=$B552,(13-MONTH($D552)),12),0)</f>
        <v>134.81108597910836</v>
      </c>
      <c r="U552" s="229">
        <f>IF(AND(U$7&lt;=$B552+$D$4,U$9&gt;=$D552),$E552*HLOOKUP(U$7-$B552+1,INPUTS!$D$63:$X$64,$E$4,FALSE)/IF(U$7=$B552,(13-MONTH($D552)),12),0)</f>
        <v>134.81108597910836</v>
      </c>
      <c r="V552" s="229">
        <f>IF(AND(V$7&lt;=$B552+$D$4,V$9&gt;=$D552),$E552*HLOOKUP(V$7-$B552+1,INPUTS!$D$63:$X$64,$E$4,FALSE)/IF(V$7=$B552,(13-MONTH($D552)),12),0)</f>
        <v>134.81108597910836</v>
      </c>
      <c r="W552" s="229">
        <f>IF(AND(W$7&lt;=$B552+$D$4,W$9&gt;=$D552),$E552*HLOOKUP(W$7-$B552+1,INPUTS!$D$63:$X$64,$E$4,FALSE)/IF(W$7=$B552,(13-MONTH($D552)),12),0)</f>
        <v>134.81108597910836</v>
      </c>
      <c r="X552" s="229">
        <f>IF(AND(X$7&lt;=$B552+$D$4,X$9&gt;=$D552),$E552*HLOOKUP(X$7-$B552+1,INPUTS!$D$63:$X$64,$E$4,FALSE)/IF(X$7=$B552,(13-MONTH($D552)),12),0)</f>
        <v>134.81108597910836</v>
      </c>
      <c r="Y552" s="229">
        <f>IF(AND(Y$7&lt;=$B552+$D$4,Y$9&gt;=$D552),$E552*HLOOKUP(Y$7-$B552+1,INPUTS!$D$63:$X$64,$E$4,FALSE)/IF(Y$7=$B552,(13-MONTH($D552)),12),0)</f>
        <v>134.81108597910836</v>
      </c>
      <c r="Z552" s="229">
        <f>IF(AND(Z$7&lt;=$B552+$D$4,Z$9&gt;=$D552),$E552*HLOOKUP(Z$7-$B552+1,INPUTS!$D$63:$X$64,$E$4,FALSE)/IF(Z$7=$B552,(13-MONTH($D552)),12),0)</f>
        <v>134.81108597910836</v>
      </c>
      <c r="AA552" s="229">
        <f>IF(AND(AA$7&lt;=$B552+$D$4,AA$9&gt;=$D552),$E552*HLOOKUP(AA$7-$B552+1,INPUTS!$D$63:$X$64,$E$4,FALSE)/IF(AA$7=$B552,(13-MONTH($D552)),12),0)</f>
        <v>134.81108597910836</v>
      </c>
      <c r="AB552" s="229">
        <f>IF(AND(AB$7&lt;=$B552+$D$4,AB$9&gt;=$D552),$E552*HLOOKUP(AB$7-$B552+1,INPUTS!$D$63:$X$64,$E$4,FALSE)/IF(AB$7=$B552,(13-MONTH($D552)),12),0)</f>
        <v>134.81108597910836</v>
      </c>
      <c r="AC552" s="229">
        <f>IF(AND(AC$7&lt;=$B552+$D$4,AC$9&gt;=$D552),$E552*HLOOKUP(AC$7-$B552+1,INPUTS!$D$63:$X$64,$E$4,FALSE)/IF(AC$7=$B552,(13-MONTH($D552)),12),0)</f>
        <v>134.81108597910836</v>
      </c>
      <c r="AD552" s="229">
        <f>IF(AND(AD$7&lt;=$B552+$D$4,AD$9&gt;=$D552),$E552*HLOOKUP(AD$7-$B552+1,INPUTS!$D$63:$X$64,$E$4,FALSE)/IF(AD$7=$B552,(13-MONTH($D552)),12),0)</f>
        <v>134.81108597910836</v>
      </c>
      <c r="AE552" s="229">
        <f>IF(AND(AE$7&lt;=$B552+$D$4,AE$9&gt;=$D552),$E552*HLOOKUP(AE$7-$B552+1,INPUTS!$D$63:$X$64,$E$4,FALSE)/IF(AE$7=$B552,(13-MONTH($D552)),12),0)</f>
        <v>124.68951670349166</v>
      </c>
      <c r="AF552" s="229">
        <f>IF(AND(AF$7&lt;=$B552+$D$4,AF$9&gt;=$D552),$E552*HLOOKUP(AF$7-$B552+1,INPUTS!$D$63:$X$64,$E$4,FALSE)/IF(AF$7=$B552,(13-MONTH($D552)),12),0)</f>
        <v>124.68951670349166</v>
      </c>
      <c r="AG552" s="229">
        <f>IF(AND(AG$7&lt;=$B552+$D$4,AG$9&gt;=$D552),$E552*HLOOKUP(AG$7-$B552+1,INPUTS!$D$63:$X$64,$E$4,FALSE)/IF(AG$7=$B552,(13-MONTH($D552)),12),0)</f>
        <v>124.68951670349166</v>
      </c>
      <c r="AH552" s="229">
        <f>IF(AND(AH$7&lt;=$B552+$D$4,AH$9&gt;=$D552),$E552*HLOOKUP(AH$7-$B552+1,INPUTS!$D$63:$X$64,$E$4,FALSE)/IF(AH$7=$B552,(13-MONTH($D552)),12),0)</f>
        <v>124.68951670349166</v>
      </c>
      <c r="AI552" s="229">
        <f>IF(AND(AI$7&lt;=$B552+$D$4,AI$9&gt;=$D552),$E552*HLOOKUP(AI$7-$B552+1,INPUTS!$D$63:$X$64,$E$4,FALSE)/IF(AI$7=$B552,(13-MONTH($D552)),12),0)</f>
        <v>124.68951670349166</v>
      </c>
      <c r="AJ552" s="229">
        <f>IF(AND(AJ$7&lt;=$B552+$D$4,AJ$9&gt;=$D552),$E552*HLOOKUP(AJ$7-$B552+1,INPUTS!$D$63:$X$64,$E$4,FALSE)/IF(AJ$7=$B552,(13-MONTH($D552)),12),0)</f>
        <v>124.68951670349166</v>
      </c>
      <c r="AK552" s="229">
        <f>IF(AND(AK$7&lt;=$B552+$D$4,AK$9&gt;=$D552),$E552*HLOOKUP(AK$7-$B552+1,INPUTS!$D$63:$X$64,$E$4,FALSE)/IF(AK$7=$B552,(13-MONTH($D552)),12),0)</f>
        <v>124.68951670349166</v>
      </c>
      <c r="AL552" s="229">
        <f>IF(AND(AL$7&lt;=$B552+$D$4,AL$9&gt;=$D552),$E552*HLOOKUP(AL$7-$B552+1,INPUTS!$D$63:$X$64,$E$4,FALSE)/IF(AL$7=$B552,(13-MONTH($D552)),12),0)</f>
        <v>124.68951670349166</v>
      </c>
      <c r="AM552" s="229">
        <f>IF(AND(AM$7&lt;=$B552+$D$4,AM$9&gt;=$D552),$E552*HLOOKUP(AM$7-$B552+1,INPUTS!$D$63:$X$64,$E$4,FALSE)/IF(AM$7=$B552,(13-MONTH($D552)),12),0)</f>
        <v>124.68951670349166</v>
      </c>
      <c r="AN552" s="229">
        <f>IF(AND(AN$7&lt;=$B552+$D$4,AN$9&gt;=$D552),$E552*HLOOKUP(AN$7-$B552+1,INPUTS!$D$63:$X$64,$E$4,FALSE)/IF(AN$7=$B552,(13-MONTH($D552)),12),0)</f>
        <v>124.68951670349166</v>
      </c>
      <c r="AO552" s="229">
        <f>IF(AND(AO$7&lt;=$B552+$D$4,AO$9&gt;=$D552),$E552*HLOOKUP(AO$7-$B552+1,INPUTS!$D$63:$X$64,$E$4,FALSE)/IF(AO$7=$B552,(13-MONTH($D552)),12),0)</f>
        <v>124.68951670349166</v>
      </c>
      <c r="AP552" s="229">
        <f>IF(AND(AP$7&lt;=$B552+$D$4,AP$9&gt;=$D552),$E552*HLOOKUP(AP$7-$B552+1,INPUTS!$D$63:$X$64,$E$4,FALSE)/IF(AP$7=$B552,(13-MONTH($D552)),12),0)</f>
        <v>124.68951670349166</v>
      </c>
      <c r="AQ552" s="229">
        <f>IF(AND(AQ$7&lt;=$B552+$D$4,AQ$9&gt;=$D552),$E552*HLOOKUP(AQ$7-$B552+1,INPUTS!$D$63:$X$64,$E$4,FALSE)/IF(AQ$7=$B552,(13-MONTH($D552)),12),0)</f>
        <v>115.35227567432499</v>
      </c>
      <c r="AR552" s="229">
        <f>IF(AND(AR$7&lt;=$B552+$D$4,AR$9&gt;=$D552),$E552*HLOOKUP(AR$7-$B552+1,INPUTS!$D$63:$X$64,$E$4,FALSE)/IF(AR$7=$B552,(13-MONTH($D552)),12),0)</f>
        <v>115.35227567432499</v>
      </c>
      <c r="AS552" s="229">
        <f>IF(AND(AS$7&lt;=$B552+$D$4,AS$9&gt;=$D552),$E552*HLOOKUP(AS$7-$B552+1,INPUTS!$D$63:$X$64,$E$4,FALSE)/IF(AS$7=$B552,(13-MONTH($D552)),12),0)</f>
        <v>115.35227567432499</v>
      </c>
      <c r="AT552" s="229">
        <f>IF(AND(AT$7&lt;=$B552+$D$4,AT$9&gt;=$D552),$E552*HLOOKUP(AT$7-$B552+1,INPUTS!$D$63:$X$64,$E$4,FALSE)/IF(AT$7=$B552,(13-MONTH($D552)),12),0)</f>
        <v>115.35227567432499</v>
      </c>
      <c r="AU552" s="229">
        <f>IF(AND(AU$7&lt;=$B552+$D$4,AU$9&gt;=$D552),$E552*HLOOKUP(AU$7-$B552+1,INPUTS!$D$63:$X$64,$E$4,FALSE)/IF(AU$7=$B552,(13-MONTH($D552)),12),0)</f>
        <v>115.35227567432499</v>
      </c>
      <c r="AV552" s="229">
        <f>IF(AND(AV$7&lt;=$B552+$D$4,AV$9&gt;=$D552),$E552*HLOOKUP(AV$7-$B552+1,INPUTS!$D$63:$X$64,$E$4,FALSE)/IF(AV$7=$B552,(13-MONTH($D552)),12),0)</f>
        <v>115.35227567432499</v>
      </c>
      <c r="AW552" s="229">
        <f>IF(AND(AW$7&lt;=$B552+$D$4,AW$9&gt;=$D552),$E552*HLOOKUP(AW$7-$B552+1,INPUTS!$D$63:$X$64,$E$4,FALSE)/IF(AW$7=$B552,(13-MONTH($D552)),12),0)</f>
        <v>115.35227567432499</v>
      </c>
      <c r="AX552" s="229">
        <f>IF(AND(AX$7&lt;=$B552+$D$4,AX$9&gt;=$D552),$E552*HLOOKUP(AX$7-$B552+1,INPUTS!$D$63:$X$64,$E$4,FALSE)/IF(AX$7=$B552,(13-MONTH($D552)),12),0)</f>
        <v>115.35227567432499</v>
      </c>
      <c r="AY552" s="229">
        <f>IF(AND(AY$7&lt;=$B552+$D$4,AY$9&gt;=$D552),$E552*HLOOKUP(AY$7-$B552+1,INPUTS!$D$63:$X$64,$E$4,FALSE)/IF(AY$7=$B552,(13-MONTH($D552)),12),0)</f>
        <v>115.35227567432499</v>
      </c>
      <c r="AZ552" s="229">
        <f>IF(AND(AZ$7&lt;=$B552+$D$4,AZ$9&gt;=$D552),$E552*HLOOKUP(AZ$7-$B552+1,INPUTS!$D$63:$X$64,$E$4,FALSE)/IF(AZ$7=$B552,(13-MONTH($D552)),12),0)</f>
        <v>115.35227567432499</v>
      </c>
      <c r="BA552" s="229">
        <f>IF(AND(BA$7&lt;=$B552+$D$4,BA$9&gt;=$D552),$E552*HLOOKUP(BA$7-$B552+1,INPUTS!$D$63:$X$64,$E$4,FALSE)/IF(BA$7=$B552,(13-MONTH($D552)),12),0)</f>
        <v>115.35227567432499</v>
      </c>
      <c r="BB552" s="229">
        <f>IF(AND(BB$7&lt;=$B552+$D$4,BB$9&gt;=$D552),$E552*HLOOKUP(BB$7-$B552+1,INPUTS!$D$63:$X$64,$E$4,FALSE)/IF(BB$7=$B552,(13-MONTH($D552)),12),0)</f>
        <v>115.35227567432499</v>
      </c>
      <c r="BC552" s="229">
        <f>IF(AND(BC$7&lt;=$B552+$D$4,BC$9&gt;=$D552),$E552*HLOOKUP(BC$7-$B552+1,INPUTS!$D$63:$X$64,$E$4,FALSE)/IF(BC$7=$B552,(13-MONTH($D552)),12),0)</f>
        <v>106.68731599925833</v>
      </c>
      <c r="BD552" s="229">
        <f>IF(AND(BD$7&lt;=$B552+$D$4,BD$9&gt;=$D552),$E552*HLOOKUP(BD$7-$B552+1,INPUTS!$D$63:$X$64,$E$4,FALSE)/IF(BD$7=$B552,(13-MONTH($D552)),12),0)</f>
        <v>106.68731599925833</v>
      </c>
      <c r="BE552" s="229">
        <f>IF(AND(BE$7&lt;=$B552+$D$4,BE$9&gt;=$D552),$E552*HLOOKUP(BE$7-$B552+1,INPUTS!$D$63:$X$64,$E$4,FALSE)/IF(BE$7=$B552,(13-MONTH($D552)),12),0)</f>
        <v>106.68731599925833</v>
      </c>
      <c r="BF552" s="229">
        <f>IF(AND(BF$7&lt;=$B552+$D$4,BF$9&gt;=$D552),$E552*HLOOKUP(BF$7-$B552+1,INPUTS!$D$63:$X$64,$E$4,FALSE)/IF(BF$7=$B552,(13-MONTH($D552)),12),0)</f>
        <v>106.68731599925833</v>
      </c>
      <c r="BG552" s="229">
        <f>IF(AND(BG$7&lt;=$B552+$D$4,BG$9&gt;=$D552),$E552*HLOOKUP(BG$7-$B552+1,INPUTS!$D$63:$X$64,$E$4,FALSE)/IF(BG$7=$B552,(13-MONTH($D552)),12),0)</f>
        <v>106.68731599925833</v>
      </c>
      <c r="BH552" s="229">
        <f>IF(AND(BH$7&lt;=$B552+$D$4,BH$9&gt;=$D552),$E552*HLOOKUP(BH$7-$B552+1,INPUTS!$D$63:$X$64,$E$4,FALSE)/IF(BH$7=$B552,(13-MONTH($D552)),12),0)</f>
        <v>106.68731599925833</v>
      </c>
      <c r="BI552" s="229">
        <f>IF(AND(BI$7&lt;=$B552+$D$4,BI$9&gt;=$D552),$E552*HLOOKUP(BI$7-$B552+1,INPUTS!$D$63:$X$64,$E$4,FALSE)/IF(BI$7=$B552,(13-MONTH($D552)),12),0)</f>
        <v>106.68731599925833</v>
      </c>
      <c r="BJ552" s="229">
        <f>IF(AND(BJ$7&lt;=$B552+$D$4,BJ$9&gt;=$D552),$E552*HLOOKUP(BJ$7-$B552+1,INPUTS!$D$63:$X$64,$E$4,FALSE)/IF(BJ$7=$B552,(13-MONTH($D552)),12),0)</f>
        <v>106.68731599925833</v>
      </c>
      <c r="BK552" s="229">
        <f>IF(AND(BK$7&lt;=$B552+$D$4,BK$9&gt;=$D552),$E552*HLOOKUP(BK$7-$B552+1,INPUTS!$D$63:$X$64,$E$4,FALSE)/IF(BK$7=$B552,(13-MONTH($D552)),12),0)</f>
        <v>106.68731599925833</v>
      </c>
      <c r="BL552" s="229">
        <f>IF(AND(BL$7&lt;=$B552+$D$4,BL$9&gt;=$D552),$E552*HLOOKUP(BL$7-$B552+1,INPUTS!$D$63:$X$64,$E$4,FALSE)/IF(BL$7=$B552,(13-MONTH($D552)),12),0)</f>
        <v>106.68731599925833</v>
      </c>
      <c r="BM552" s="229">
        <f>IF(AND(BM$7&lt;=$B552+$D$4,BM$9&gt;=$D552),$E552*HLOOKUP(BM$7-$B552+1,INPUTS!$D$63:$X$64,$E$4,FALSE)/IF(BM$7=$B552,(13-MONTH($D552)),12),0)</f>
        <v>106.68731599925833</v>
      </c>
      <c r="BN552" s="229">
        <f>IF(AND(BN$7&lt;=$B552+$D$4,BN$9&gt;=$D552),$E552*HLOOKUP(BN$7-$B552+1,INPUTS!$D$63:$X$64,$E$4,FALSE)/IF(BN$7=$B552,(13-MONTH($D552)),12),0)</f>
        <v>106.68731599925833</v>
      </c>
      <c r="BO552" s="229">
        <f>IF(AND(BO$7&lt;=$B552+$D$4,BO$9&gt;=$D552),$E552*HLOOKUP(BO$7-$B552+1,INPUTS!$D$63:$X$64,$E$4,FALSE)/IF(BO$7=$B552,(13-MONTH($D552)),12),0)</f>
        <v>98.69463767829167</v>
      </c>
      <c r="BP552" s="229">
        <f>IF(AND(BP$7&lt;=$B552+$D$4,BP$9&gt;=$D552),$E552*HLOOKUP(BP$7-$B552+1,INPUTS!$D$63:$X$64,$E$4,FALSE)/IF(BP$7=$B552,(13-MONTH($D552)),12),0)</f>
        <v>98.69463767829167</v>
      </c>
      <c r="BQ552" s="229">
        <f>IF(AND(BQ$7&lt;=$B552+$D$4,BQ$9&gt;=$D552),$E552*HLOOKUP(BQ$7-$B552+1,INPUTS!$D$63:$X$64,$E$4,FALSE)/IF(BQ$7=$B552,(13-MONTH($D552)),12),0)</f>
        <v>98.69463767829167</v>
      </c>
      <c r="BR552" s="229">
        <f>IF(AND(BR$7&lt;=$B552+$D$4,BR$9&gt;=$D552),$E552*HLOOKUP(BR$7-$B552+1,INPUTS!$D$63:$X$64,$E$4,FALSE)/IF(BR$7=$B552,(13-MONTH($D552)),12),0)</f>
        <v>98.69463767829167</v>
      </c>
      <c r="BS552" s="229">
        <f>IF(AND(BS$7&lt;=$B552+$D$4,BS$9&gt;=$D552),$E552*HLOOKUP(BS$7-$B552+1,INPUTS!$D$63:$X$64,$E$4,FALSE)/IF(BS$7=$B552,(13-MONTH($D552)),12),0)</f>
        <v>98.69463767829167</v>
      </c>
      <c r="BT552" s="229">
        <f>IF(AND(BT$7&lt;=$B552+$D$4,BT$9&gt;=$D552),$E552*HLOOKUP(BT$7-$B552+1,INPUTS!$D$63:$X$64,$E$4,FALSE)/IF(BT$7=$B552,(13-MONTH($D552)),12),0)</f>
        <v>98.69463767829167</v>
      </c>
      <c r="BU552" s="229">
        <f>IF(AND(BU$7&lt;=$B552+$D$4,BU$9&gt;=$D552),$E552*HLOOKUP(BU$7-$B552+1,INPUTS!$D$63:$X$64,$E$4,FALSE)/IF(BU$7=$B552,(13-MONTH($D552)),12),0)</f>
        <v>98.69463767829167</v>
      </c>
      <c r="BV552" s="229">
        <f>IF(AND(BV$7&lt;=$B552+$D$4,BV$9&gt;=$D552),$E552*HLOOKUP(BV$7-$B552+1,INPUTS!$D$63:$X$64,$E$4,FALSE)/IF(BV$7=$B552,(13-MONTH($D552)),12),0)</f>
        <v>98.69463767829167</v>
      </c>
      <c r="BW552" s="229">
        <f>IF(AND(BW$7&lt;=$B552+$D$4,BW$9&gt;=$D552),$E552*HLOOKUP(BW$7-$B552+1,INPUTS!$D$63:$X$64,$E$4,FALSE)/IF(BW$7=$B552,(13-MONTH($D552)),12),0)</f>
        <v>98.69463767829167</v>
      </c>
      <c r="BX552" s="229">
        <f>IF(AND(BX$7&lt;=$B552+$D$4,BX$9&gt;=$D552),$E552*HLOOKUP(BX$7-$B552+1,INPUTS!$D$63:$X$64,$E$4,FALSE)/IF(BX$7=$B552,(13-MONTH($D552)),12),0)</f>
        <v>98.69463767829167</v>
      </c>
      <c r="BY552" s="229">
        <f>IF(AND(BY$7&lt;=$B552+$D$4,BY$9&gt;=$D552),$E552*HLOOKUP(BY$7-$B552+1,INPUTS!$D$63:$X$64,$E$4,FALSE)/IF(BY$7=$B552,(13-MONTH($D552)),12),0)</f>
        <v>98.69463767829167</v>
      </c>
      <c r="BZ552" s="229">
        <f>IF(AND(BZ$7&lt;=$B552+$D$4,BZ$9&gt;=$D552),$E552*HLOOKUP(BZ$7-$B552+1,INPUTS!$D$63:$X$64,$E$4,FALSE)/IF(BZ$7=$B552,(13-MONTH($D552)),12),0)</f>
        <v>98.69463767829167</v>
      </c>
    </row>
    <row r="553" spans="1:78" x14ac:dyDescent="0.2">
      <c r="A553" s="7" t="str">
        <f t="shared" si="442"/>
        <v>Roll-in 2</v>
      </c>
      <c r="B553" s="7">
        <f t="shared" si="443"/>
        <v>2019</v>
      </c>
      <c r="C553" s="7">
        <f t="shared" si="446"/>
        <v>10</v>
      </c>
      <c r="D553" s="165">
        <f t="shared" si="445"/>
        <v>43769</v>
      </c>
      <c r="E553" s="68">
        <f t="shared" si="444"/>
        <v>26082.599870000005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326.03249837500005</v>
      </c>
      <c r="Q553" s="229">
        <f>IF(AND(Q$7&lt;=$B553+$D$4,Q$9&gt;=$D553),$E553*HLOOKUP(Q$7-$B553+1,INPUTS!$D$63:$X$64,$E$4,FALSE)/IF(Q$7=$B553,(13-MONTH($D553)),12),0)</f>
        <v>326.03249837500005</v>
      </c>
      <c r="R553" s="229">
        <f>IF(AND(R$7&lt;=$B553+$D$4,R$9&gt;=$D553),$E553*HLOOKUP(R$7-$B553+1,INPUTS!$D$63:$X$64,$E$4,FALSE)/IF(R$7=$B553,(13-MONTH($D553)),12),0)</f>
        <v>326.03249837500005</v>
      </c>
      <c r="S553" s="229">
        <f>IF(AND(S$7&lt;=$B553+$D$4,S$9&gt;=$D553),$E553*HLOOKUP(S$7-$B553+1,INPUTS!$D$63:$X$64,$E$4,FALSE)/IF(S$7=$B553,(13-MONTH($D553)),12),0)</f>
        <v>156.90857371794172</v>
      </c>
      <c r="T553" s="229">
        <f>IF(AND(T$7&lt;=$B553+$D$4,T$9&gt;=$D553),$E553*HLOOKUP(T$7-$B553+1,INPUTS!$D$63:$X$64,$E$4,FALSE)/IF(T$7=$B553,(13-MONTH($D553)),12),0)</f>
        <v>156.90857371794172</v>
      </c>
      <c r="U553" s="229">
        <f>IF(AND(U$7&lt;=$B553+$D$4,U$9&gt;=$D553),$E553*HLOOKUP(U$7-$B553+1,INPUTS!$D$63:$X$64,$E$4,FALSE)/IF(U$7=$B553,(13-MONTH($D553)),12),0)</f>
        <v>156.90857371794172</v>
      </c>
      <c r="V553" s="229">
        <f>IF(AND(V$7&lt;=$B553+$D$4,V$9&gt;=$D553),$E553*HLOOKUP(V$7-$B553+1,INPUTS!$D$63:$X$64,$E$4,FALSE)/IF(V$7=$B553,(13-MONTH($D553)),12),0)</f>
        <v>156.90857371794172</v>
      </c>
      <c r="W553" s="229">
        <f>IF(AND(W$7&lt;=$B553+$D$4,W$9&gt;=$D553),$E553*HLOOKUP(W$7-$B553+1,INPUTS!$D$63:$X$64,$E$4,FALSE)/IF(W$7=$B553,(13-MONTH($D553)),12),0)</f>
        <v>156.90857371794172</v>
      </c>
      <c r="X553" s="229">
        <f>IF(AND(X$7&lt;=$B553+$D$4,X$9&gt;=$D553),$E553*HLOOKUP(X$7-$B553+1,INPUTS!$D$63:$X$64,$E$4,FALSE)/IF(X$7=$B553,(13-MONTH($D553)),12),0)</f>
        <v>156.90857371794172</v>
      </c>
      <c r="Y553" s="229">
        <f>IF(AND(Y$7&lt;=$B553+$D$4,Y$9&gt;=$D553),$E553*HLOOKUP(Y$7-$B553+1,INPUTS!$D$63:$X$64,$E$4,FALSE)/IF(Y$7=$B553,(13-MONTH($D553)),12),0)</f>
        <v>156.90857371794172</v>
      </c>
      <c r="Z553" s="229">
        <f>IF(AND(Z$7&lt;=$B553+$D$4,Z$9&gt;=$D553),$E553*HLOOKUP(Z$7-$B553+1,INPUTS!$D$63:$X$64,$E$4,FALSE)/IF(Z$7=$B553,(13-MONTH($D553)),12),0)</f>
        <v>156.90857371794172</v>
      </c>
      <c r="AA553" s="229">
        <f>IF(AND(AA$7&lt;=$B553+$D$4,AA$9&gt;=$D553),$E553*HLOOKUP(AA$7-$B553+1,INPUTS!$D$63:$X$64,$E$4,FALSE)/IF(AA$7=$B553,(13-MONTH($D553)),12),0)</f>
        <v>156.90857371794172</v>
      </c>
      <c r="AB553" s="229">
        <f>IF(AND(AB$7&lt;=$B553+$D$4,AB$9&gt;=$D553),$E553*HLOOKUP(AB$7-$B553+1,INPUTS!$D$63:$X$64,$E$4,FALSE)/IF(AB$7=$B553,(13-MONTH($D553)),12),0)</f>
        <v>156.90857371794172</v>
      </c>
      <c r="AC553" s="229">
        <f>IF(AND(AC$7&lt;=$B553+$D$4,AC$9&gt;=$D553),$E553*HLOOKUP(AC$7-$B553+1,INPUTS!$D$63:$X$64,$E$4,FALSE)/IF(AC$7=$B553,(13-MONTH($D553)),12),0)</f>
        <v>156.90857371794172</v>
      </c>
      <c r="AD553" s="229">
        <f>IF(AND(AD$7&lt;=$B553+$D$4,AD$9&gt;=$D553),$E553*HLOOKUP(AD$7-$B553+1,INPUTS!$D$63:$X$64,$E$4,FALSE)/IF(AD$7=$B553,(13-MONTH($D553)),12),0)</f>
        <v>156.90857371794172</v>
      </c>
      <c r="AE553" s="229">
        <f>IF(AND(AE$7&lt;=$B553+$D$4,AE$9&gt;=$D553),$E553*HLOOKUP(AE$7-$B553+1,INPUTS!$D$63:$X$64,$E$4,FALSE)/IF(AE$7=$B553,(13-MONTH($D553)),12),0)</f>
        <v>145.12793277665835</v>
      </c>
      <c r="AF553" s="229">
        <f>IF(AND(AF$7&lt;=$B553+$D$4,AF$9&gt;=$D553),$E553*HLOOKUP(AF$7-$B553+1,INPUTS!$D$63:$X$64,$E$4,FALSE)/IF(AF$7=$B553,(13-MONTH($D553)),12),0)</f>
        <v>145.12793277665835</v>
      </c>
      <c r="AG553" s="229">
        <f>IF(AND(AG$7&lt;=$B553+$D$4,AG$9&gt;=$D553),$E553*HLOOKUP(AG$7-$B553+1,INPUTS!$D$63:$X$64,$E$4,FALSE)/IF(AG$7=$B553,(13-MONTH($D553)),12),0)</f>
        <v>145.12793277665835</v>
      </c>
      <c r="AH553" s="229">
        <f>IF(AND(AH$7&lt;=$B553+$D$4,AH$9&gt;=$D553),$E553*HLOOKUP(AH$7-$B553+1,INPUTS!$D$63:$X$64,$E$4,FALSE)/IF(AH$7=$B553,(13-MONTH($D553)),12),0)</f>
        <v>145.12793277665835</v>
      </c>
      <c r="AI553" s="229">
        <f>IF(AND(AI$7&lt;=$B553+$D$4,AI$9&gt;=$D553),$E553*HLOOKUP(AI$7-$B553+1,INPUTS!$D$63:$X$64,$E$4,FALSE)/IF(AI$7=$B553,(13-MONTH($D553)),12),0)</f>
        <v>145.12793277665835</v>
      </c>
      <c r="AJ553" s="229">
        <f>IF(AND(AJ$7&lt;=$B553+$D$4,AJ$9&gt;=$D553),$E553*HLOOKUP(AJ$7-$B553+1,INPUTS!$D$63:$X$64,$E$4,FALSE)/IF(AJ$7=$B553,(13-MONTH($D553)),12),0)</f>
        <v>145.12793277665835</v>
      </c>
      <c r="AK553" s="229">
        <f>IF(AND(AK$7&lt;=$B553+$D$4,AK$9&gt;=$D553),$E553*HLOOKUP(AK$7-$B553+1,INPUTS!$D$63:$X$64,$E$4,FALSE)/IF(AK$7=$B553,(13-MONTH($D553)),12),0)</f>
        <v>145.12793277665835</v>
      </c>
      <c r="AL553" s="229">
        <f>IF(AND(AL$7&lt;=$B553+$D$4,AL$9&gt;=$D553),$E553*HLOOKUP(AL$7-$B553+1,INPUTS!$D$63:$X$64,$E$4,FALSE)/IF(AL$7=$B553,(13-MONTH($D553)),12),0)</f>
        <v>145.12793277665835</v>
      </c>
      <c r="AM553" s="229">
        <f>IF(AND(AM$7&lt;=$B553+$D$4,AM$9&gt;=$D553),$E553*HLOOKUP(AM$7-$B553+1,INPUTS!$D$63:$X$64,$E$4,FALSE)/IF(AM$7=$B553,(13-MONTH($D553)),12),0)</f>
        <v>145.12793277665835</v>
      </c>
      <c r="AN553" s="229">
        <f>IF(AND(AN$7&lt;=$B553+$D$4,AN$9&gt;=$D553),$E553*HLOOKUP(AN$7-$B553+1,INPUTS!$D$63:$X$64,$E$4,FALSE)/IF(AN$7=$B553,(13-MONTH($D553)),12),0)</f>
        <v>145.12793277665835</v>
      </c>
      <c r="AO553" s="229">
        <f>IF(AND(AO$7&lt;=$B553+$D$4,AO$9&gt;=$D553),$E553*HLOOKUP(AO$7-$B553+1,INPUTS!$D$63:$X$64,$E$4,FALSE)/IF(AO$7=$B553,(13-MONTH($D553)),12),0)</f>
        <v>145.12793277665835</v>
      </c>
      <c r="AP553" s="229">
        <f>IF(AND(AP$7&lt;=$B553+$D$4,AP$9&gt;=$D553),$E553*HLOOKUP(AP$7-$B553+1,INPUTS!$D$63:$X$64,$E$4,FALSE)/IF(AP$7=$B553,(13-MONTH($D553)),12),0)</f>
        <v>145.12793277665835</v>
      </c>
      <c r="AQ553" s="229">
        <f>IF(AND(AQ$7&lt;=$B553+$D$4,AQ$9&gt;=$D553),$E553*HLOOKUP(AQ$7-$B553+1,INPUTS!$D$63:$X$64,$E$4,FALSE)/IF(AQ$7=$B553,(13-MONTH($D553)),12),0)</f>
        <v>134.26018283082502</v>
      </c>
      <c r="AR553" s="229">
        <f>IF(AND(AR$7&lt;=$B553+$D$4,AR$9&gt;=$D553),$E553*HLOOKUP(AR$7-$B553+1,INPUTS!$D$63:$X$64,$E$4,FALSE)/IF(AR$7=$B553,(13-MONTH($D553)),12),0)</f>
        <v>134.26018283082502</v>
      </c>
      <c r="AS553" s="229">
        <f>IF(AND(AS$7&lt;=$B553+$D$4,AS$9&gt;=$D553),$E553*HLOOKUP(AS$7-$B553+1,INPUTS!$D$63:$X$64,$E$4,FALSE)/IF(AS$7=$B553,(13-MONTH($D553)),12),0)</f>
        <v>134.26018283082502</v>
      </c>
      <c r="AT553" s="229">
        <f>IF(AND(AT$7&lt;=$B553+$D$4,AT$9&gt;=$D553),$E553*HLOOKUP(AT$7-$B553+1,INPUTS!$D$63:$X$64,$E$4,FALSE)/IF(AT$7=$B553,(13-MONTH($D553)),12),0)</f>
        <v>134.26018283082502</v>
      </c>
      <c r="AU553" s="229">
        <f>IF(AND(AU$7&lt;=$B553+$D$4,AU$9&gt;=$D553),$E553*HLOOKUP(AU$7-$B553+1,INPUTS!$D$63:$X$64,$E$4,FALSE)/IF(AU$7=$B553,(13-MONTH($D553)),12),0)</f>
        <v>134.26018283082502</v>
      </c>
      <c r="AV553" s="229">
        <f>IF(AND(AV$7&lt;=$B553+$D$4,AV$9&gt;=$D553),$E553*HLOOKUP(AV$7-$B553+1,INPUTS!$D$63:$X$64,$E$4,FALSE)/IF(AV$7=$B553,(13-MONTH($D553)),12),0)</f>
        <v>134.26018283082502</v>
      </c>
      <c r="AW553" s="229">
        <f>IF(AND(AW$7&lt;=$B553+$D$4,AW$9&gt;=$D553),$E553*HLOOKUP(AW$7-$B553+1,INPUTS!$D$63:$X$64,$E$4,FALSE)/IF(AW$7=$B553,(13-MONTH($D553)),12),0)</f>
        <v>134.26018283082502</v>
      </c>
      <c r="AX553" s="229">
        <f>IF(AND(AX$7&lt;=$B553+$D$4,AX$9&gt;=$D553),$E553*HLOOKUP(AX$7-$B553+1,INPUTS!$D$63:$X$64,$E$4,FALSE)/IF(AX$7=$B553,(13-MONTH($D553)),12),0)</f>
        <v>134.26018283082502</v>
      </c>
      <c r="AY553" s="229">
        <f>IF(AND(AY$7&lt;=$B553+$D$4,AY$9&gt;=$D553),$E553*HLOOKUP(AY$7-$B553+1,INPUTS!$D$63:$X$64,$E$4,FALSE)/IF(AY$7=$B553,(13-MONTH($D553)),12),0)</f>
        <v>134.26018283082502</v>
      </c>
      <c r="AZ553" s="229">
        <f>IF(AND(AZ$7&lt;=$B553+$D$4,AZ$9&gt;=$D553),$E553*HLOOKUP(AZ$7-$B553+1,INPUTS!$D$63:$X$64,$E$4,FALSE)/IF(AZ$7=$B553,(13-MONTH($D553)),12),0)</f>
        <v>134.26018283082502</v>
      </c>
      <c r="BA553" s="229">
        <f>IF(AND(BA$7&lt;=$B553+$D$4,BA$9&gt;=$D553),$E553*HLOOKUP(BA$7-$B553+1,INPUTS!$D$63:$X$64,$E$4,FALSE)/IF(BA$7=$B553,(13-MONTH($D553)),12),0)</f>
        <v>134.26018283082502</v>
      </c>
      <c r="BB553" s="229">
        <f>IF(AND(BB$7&lt;=$B553+$D$4,BB$9&gt;=$D553),$E553*HLOOKUP(BB$7-$B553+1,INPUTS!$D$63:$X$64,$E$4,FALSE)/IF(BB$7=$B553,(13-MONTH($D553)),12),0)</f>
        <v>134.26018283082502</v>
      </c>
      <c r="BC553" s="229">
        <f>IF(AND(BC$7&lt;=$B553+$D$4,BC$9&gt;=$D553),$E553*HLOOKUP(BC$7-$B553+1,INPUTS!$D$63:$X$64,$E$4,FALSE)/IF(BC$7=$B553,(13-MONTH($D553)),12),0)</f>
        <v>124.17491088109169</v>
      </c>
      <c r="BD553" s="229">
        <f>IF(AND(BD$7&lt;=$B553+$D$4,BD$9&gt;=$D553),$E553*HLOOKUP(BD$7-$B553+1,INPUTS!$D$63:$X$64,$E$4,FALSE)/IF(BD$7=$B553,(13-MONTH($D553)),12),0)</f>
        <v>124.17491088109169</v>
      </c>
      <c r="BE553" s="229">
        <f>IF(AND(BE$7&lt;=$B553+$D$4,BE$9&gt;=$D553),$E553*HLOOKUP(BE$7-$B553+1,INPUTS!$D$63:$X$64,$E$4,FALSE)/IF(BE$7=$B553,(13-MONTH($D553)),12),0)</f>
        <v>124.17491088109169</v>
      </c>
      <c r="BF553" s="229">
        <f>IF(AND(BF$7&lt;=$B553+$D$4,BF$9&gt;=$D553),$E553*HLOOKUP(BF$7-$B553+1,INPUTS!$D$63:$X$64,$E$4,FALSE)/IF(BF$7=$B553,(13-MONTH($D553)),12),0)</f>
        <v>124.17491088109169</v>
      </c>
      <c r="BG553" s="229">
        <f>IF(AND(BG$7&lt;=$B553+$D$4,BG$9&gt;=$D553),$E553*HLOOKUP(BG$7-$B553+1,INPUTS!$D$63:$X$64,$E$4,FALSE)/IF(BG$7=$B553,(13-MONTH($D553)),12),0)</f>
        <v>124.17491088109169</v>
      </c>
      <c r="BH553" s="229">
        <f>IF(AND(BH$7&lt;=$B553+$D$4,BH$9&gt;=$D553),$E553*HLOOKUP(BH$7-$B553+1,INPUTS!$D$63:$X$64,$E$4,FALSE)/IF(BH$7=$B553,(13-MONTH($D553)),12),0)</f>
        <v>124.17491088109169</v>
      </c>
      <c r="BI553" s="229">
        <f>IF(AND(BI$7&lt;=$B553+$D$4,BI$9&gt;=$D553),$E553*HLOOKUP(BI$7-$B553+1,INPUTS!$D$63:$X$64,$E$4,FALSE)/IF(BI$7=$B553,(13-MONTH($D553)),12),0)</f>
        <v>124.17491088109169</v>
      </c>
      <c r="BJ553" s="229">
        <f>IF(AND(BJ$7&lt;=$B553+$D$4,BJ$9&gt;=$D553),$E553*HLOOKUP(BJ$7-$B553+1,INPUTS!$D$63:$X$64,$E$4,FALSE)/IF(BJ$7=$B553,(13-MONTH($D553)),12),0)</f>
        <v>124.17491088109169</v>
      </c>
      <c r="BK553" s="229">
        <f>IF(AND(BK$7&lt;=$B553+$D$4,BK$9&gt;=$D553),$E553*HLOOKUP(BK$7-$B553+1,INPUTS!$D$63:$X$64,$E$4,FALSE)/IF(BK$7=$B553,(13-MONTH($D553)),12),0)</f>
        <v>124.17491088109169</v>
      </c>
      <c r="BL553" s="229">
        <f>IF(AND(BL$7&lt;=$B553+$D$4,BL$9&gt;=$D553),$E553*HLOOKUP(BL$7-$B553+1,INPUTS!$D$63:$X$64,$E$4,FALSE)/IF(BL$7=$B553,(13-MONTH($D553)),12),0)</f>
        <v>124.17491088109169</v>
      </c>
      <c r="BM553" s="229">
        <f>IF(AND(BM$7&lt;=$B553+$D$4,BM$9&gt;=$D553),$E553*HLOOKUP(BM$7-$B553+1,INPUTS!$D$63:$X$64,$E$4,FALSE)/IF(BM$7=$B553,(13-MONTH($D553)),12),0)</f>
        <v>124.17491088109169</v>
      </c>
      <c r="BN553" s="229">
        <f>IF(AND(BN$7&lt;=$B553+$D$4,BN$9&gt;=$D553),$E553*HLOOKUP(BN$7-$B553+1,INPUTS!$D$63:$X$64,$E$4,FALSE)/IF(BN$7=$B553,(13-MONTH($D553)),12),0)</f>
        <v>124.17491088109169</v>
      </c>
      <c r="BO553" s="229">
        <f>IF(AND(BO$7&lt;=$B553+$D$4,BO$9&gt;=$D553),$E553*HLOOKUP(BO$7-$B553+1,INPUTS!$D$63:$X$64,$E$4,FALSE)/IF(BO$7=$B553,(13-MONTH($D553)),12),0)</f>
        <v>114.87211692745836</v>
      </c>
      <c r="BP553" s="229">
        <f>IF(AND(BP$7&lt;=$B553+$D$4,BP$9&gt;=$D553),$E553*HLOOKUP(BP$7-$B553+1,INPUTS!$D$63:$X$64,$E$4,FALSE)/IF(BP$7=$B553,(13-MONTH($D553)),12),0)</f>
        <v>114.87211692745836</v>
      </c>
      <c r="BQ553" s="229">
        <f>IF(AND(BQ$7&lt;=$B553+$D$4,BQ$9&gt;=$D553),$E553*HLOOKUP(BQ$7-$B553+1,INPUTS!$D$63:$X$64,$E$4,FALSE)/IF(BQ$7=$B553,(13-MONTH($D553)),12),0)</f>
        <v>114.87211692745836</v>
      </c>
      <c r="BR553" s="229">
        <f>IF(AND(BR$7&lt;=$B553+$D$4,BR$9&gt;=$D553),$E553*HLOOKUP(BR$7-$B553+1,INPUTS!$D$63:$X$64,$E$4,FALSE)/IF(BR$7=$B553,(13-MONTH($D553)),12),0)</f>
        <v>114.87211692745836</v>
      </c>
      <c r="BS553" s="229">
        <f>IF(AND(BS$7&lt;=$B553+$D$4,BS$9&gt;=$D553),$E553*HLOOKUP(BS$7-$B553+1,INPUTS!$D$63:$X$64,$E$4,FALSE)/IF(BS$7=$B553,(13-MONTH($D553)),12),0)</f>
        <v>114.87211692745836</v>
      </c>
      <c r="BT553" s="229">
        <f>IF(AND(BT$7&lt;=$B553+$D$4,BT$9&gt;=$D553),$E553*HLOOKUP(BT$7-$B553+1,INPUTS!$D$63:$X$64,$E$4,FALSE)/IF(BT$7=$B553,(13-MONTH($D553)),12),0)</f>
        <v>114.87211692745836</v>
      </c>
      <c r="BU553" s="229">
        <f>IF(AND(BU$7&lt;=$B553+$D$4,BU$9&gt;=$D553),$E553*HLOOKUP(BU$7-$B553+1,INPUTS!$D$63:$X$64,$E$4,FALSE)/IF(BU$7=$B553,(13-MONTH($D553)),12),0)</f>
        <v>114.87211692745836</v>
      </c>
      <c r="BV553" s="229">
        <f>IF(AND(BV$7&lt;=$B553+$D$4,BV$9&gt;=$D553),$E553*HLOOKUP(BV$7-$B553+1,INPUTS!$D$63:$X$64,$E$4,FALSE)/IF(BV$7=$B553,(13-MONTH($D553)),12),0)</f>
        <v>114.87211692745836</v>
      </c>
      <c r="BW553" s="229">
        <f>IF(AND(BW$7&lt;=$B553+$D$4,BW$9&gt;=$D553),$E553*HLOOKUP(BW$7-$B553+1,INPUTS!$D$63:$X$64,$E$4,FALSE)/IF(BW$7=$B553,(13-MONTH($D553)),12),0)</f>
        <v>114.87211692745836</v>
      </c>
      <c r="BX553" s="229">
        <f>IF(AND(BX$7&lt;=$B553+$D$4,BX$9&gt;=$D553),$E553*HLOOKUP(BX$7-$B553+1,INPUTS!$D$63:$X$64,$E$4,FALSE)/IF(BX$7=$B553,(13-MONTH($D553)),12),0)</f>
        <v>114.87211692745836</v>
      </c>
      <c r="BY553" s="229">
        <f>IF(AND(BY$7&lt;=$B553+$D$4,BY$9&gt;=$D553),$E553*HLOOKUP(BY$7-$B553+1,INPUTS!$D$63:$X$64,$E$4,FALSE)/IF(BY$7=$B553,(13-MONTH($D553)),12),0)</f>
        <v>114.87211692745836</v>
      </c>
      <c r="BZ553" s="229">
        <f>IF(AND(BZ$7&lt;=$B553+$D$4,BZ$9&gt;=$D553),$E553*HLOOKUP(BZ$7-$B553+1,INPUTS!$D$63:$X$64,$E$4,FALSE)/IF(BZ$7=$B553,(13-MONTH($D553)),12),0)</f>
        <v>114.87211692745836</v>
      </c>
    </row>
    <row r="554" spans="1:78" x14ac:dyDescent="0.2">
      <c r="A554" s="7" t="str">
        <f t="shared" si="442"/>
        <v>Roll-in 2</v>
      </c>
      <c r="B554" s="7">
        <f t="shared" si="443"/>
        <v>2019</v>
      </c>
      <c r="C554" s="7">
        <f t="shared" si="446"/>
        <v>11</v>
      </c>
      <c r="D554" s="165">
        <f t="shared" si="445"/>
        <v>43799</v>
      </c>
      <c r="E554" s="68">
        <f t="shared" si="444"/>
        <v>20018.098870000005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375.33935381250006</v>
      </c>
      <c r="R554" s="229">
        <f>IF(AND(R$7&lt;=$B554+$D$4,R$9&gt;=$D554),$E554*HLOOKUP(R$7-$B554+1,INPUTS!$D$63:$X$64,$E$4,FALSE)/IF(R$7=$B554,(13-MONTH($D554)),12),0)</f>
        <v>375.33935381250006</v>
      </c>
      <c r="S554" s="229">
        <f>IF(AND(S$7&lt;=$B554+$D$4,S$9&gt;=$D554),$E554*HLOOKUP(S$7-$B554+1,INPUTS!$D$63:$X$64,$E$4,FALSE)/IF(S$7=$B554,(13-MONTH($D554)),12),0)</f>
        <v>120.42554645210838</v>
      </c>
      <c r="T554" s="229">
        <f>IF(AND(T$7&lt;=$B554+$D$4,T$9&gt;=$D554),$E554*HLOOKUP(T$7-$B554+1,INPUTS!$D$63:$X$64,$E$4,FALSE)/IF(T$7=$B554,(13-MONTH($D554)),12),0)</f>
        <v>120.42554645210838</v>
      </c>
      <c r="U554" s="229">
        <f>IF(AND(U$7&lt;=$B554+$D$4,U$9&gt;=$D554),$E554*HLOOKUP(U$7-$B554+1,INPUTS!$D$63:$X$64,$E$4,FALSE)/IF(U$7=$B554,(13-MONTH($D554)),12),0)</f>
        <v>120.42554645210838</v>
      </c>
      <c r="V554" s="229">
        <f>IF(AND(V$7&lt;=$B554+$D$4,V$9&gt;=$D554),$E554*HLOOKUP(V$7-$B554+1,INPUTS!$D$63:$X$64,$E$4,FALSE)/IF(V$7=$B554,(13-MONTH($D554)),12),0)</f>
        <v>120.42554645210838</v>
      </c>
      <c r="W554" s="229">
        <f>IF(AND(W$7&lt;=$B554+$D$4,W$9&gt;=$D554),$E554*HLOOKUP(W$7-$B554+1,INPUTS!$D$63:$X$64,$E$4,FALSE)/IF(W$7=$B554,(13-MONTH($D554)),12),0)</f>
        <v>120.42554645210838</v>
      </c>
      <c r="X554" s="229">
        <f>IF(AND(X$7&lt;=$B554+$D$4,X$9&gt;=$D554),$E554*HLOOKUP(X$7-$B554+1,INPUTS!$D$63:$X$64,$E$4,FALSE)/IF(X$7=$B554,(13-MONTH($D554)),12),0)</f>
        <v>120.42554645210838</v>
      </c>
      <c r="Y554" s="229">
        <f>IF(AND(Y$7&lt;=$B554+$D$4,Y$9&gt;=$D554),$E554*HLOOKUP(Y$7-$B554+1,INPUTS!$D$63:$X$64,$E$4,FALSE)/IF(Y$7=$B554,(13-MONTH($D554)),12),0)</f>
        <v>120.42554645210838</v>
      </c>
      <c r="Z554" s="229">
        <f>IF(AND(Z$7&lt;=$B554+$D$4,Z$9&gt;=$D554),$E554*HLOOKUP(Z$7-$B554+1,INPUTS!$D$63:$X$64,$E$4,FALSE)/IF(Z$7=$B554,(13-MONTH($D554)),12),0)</f>
        <v>120.42554645210838</v>
      </c>
      <c r="AA554" s="229">
        <f>IF(AND(AA$7&lt;=$B554+$D$4,AA$9&gt;=$D554),$E554*HLOOKUP(AA$7-$B554+1,INPUTS!$D$63:$X$64,$E$4,FALSE)/IF(AA$7=$B554,(13-MONTH($D554)),12),0)</f>
        <v>120.42554645210838</v>
      </c>
      <c r="AB554" s="229">
        <f>IF(AND(AB$7&lt;=$B554+$D$4,AB$9&gt;=$D554),$E554*HLOOKUP(AB$7-$B554+1,INPUTS!$D$63:$X$64,$E$4,FALSE)/IF(AB$7=$B554,(13-MONTH($D554)),12),0)</f>
        <v>120.42554645210838</v>
      </c>
      <c r="AC554" s="229">
        <f>IF(AND(AC$7&lt;=$B554+$D$4,AC$9&gt;=$D554),$E554*HLOOKUP(AC$7-$B554+1,INPUTS!$D$63:$X$64,$E$4,FALSE)/IF(AC$7=$B554,(13-MONTH($D554)),12),0)</f>
        <v>120.42554645210838</v>
      </c>
      <c r="AD554" s="229">
        <f>IF(AND(AD$7&lt;=$B554+$D$4,AD$9&gt;=$D554),$E554*HLOOKUP(AD$7-$B554+1,INPUTS!$D$63:$X$64,$E$4,FALSE)/IF(AD$7=$B554,(13-MONTH($D554)),12),0)</f>
        <v>120.42554645210838</v>
      </c>
      <c r="AE554" s="229">
        <f>IF(AND(AE$7&lt;=$B554+$D$4,AE$9&gt;=$D554),$E554*HLOOKUP(AE$7-$B554+1,INPUTS!$D$63:$X$64,$E$4,FALSE)/IF(AE$7=$B554,(13-MONTH($D554)),12),0)</f>
        <v>111.38403846249169</v>
      </c>
      <c r="AF554" s="229">
        <f>IF(AND(AF$7&lt;=$B554+$D$4,AF$9&gt;=$D554),$E554*HLOOKUP(AF$7-$B554+1,INPUTS!$D$63:$X$64,$E$4,FALSE)/IF(AF$7=$B554,(13-MONTH($D554)),12),0)</f>
        <v>111.38403846249169</v>
      </c>
      <c r="AG554" s="229">
        <f>IF(AND(AG$7&lt;=$B554+$D$4,AG$9&gt;=$D554),$E554*HLOOKUP(AG$7-$B554+1,INPUTS!$D$63:$X$64,$E$4,FALSE)/IF(AG$7=$B554,(13-MONTH($D554)),12),0)</f>
        <v>111.38403846249169</v>
      </c>
      <c r="AH554" s="229">
        <f>IF(AND(AH$7&lt;=$B554+$D$4,AH$9&gt;=$D554),$E554*HLOOKUP(AH$7-$B554+1,INPUTS!$D$63:$X$64,$E$4,FALSE)/IF(AH$7=$B554,(13-MONTH($D554)),12),0)</f>
        <v>111.38403846249169</v>
      </c>
      <c r="AI554" s="229">
        <f>IF(AND(AI$7&lt;=$B554+$D$4,AI$9&gt;=$D554),$E554*HLOOKUP(AI$7-$B554+1,INPUTS!$D$63:$X$64,$E$4,FALSE)/IF(AI$7=$B554,(13-MONTH($D554)),12),0)</f>
        <v>111.38403846249169</v>
      </c>
      <c r="AJ554" s="229">
        <f>IF(AND(AJ$7&lt;=$B554+$D$4,AJ$9&gt;=$D554),$E554*HLOOKUP(AJ$7-$B554+1,INPUTS!$D$63:$X$64,$E$4,FALSE)/IF(AJ$7=$B554,(13-MONTH($D554)),12),0)</f>
        <v>111.38403846249169</v>
      </c>
      <c r="AK554" s="229">
        <f>IF(AND(AK$7&lt;=$B554+$D$4,AK$9&gt;=$D554),$E554*HLOOKUP(AK$7-$B554+1,INPUTS!$D$63:$X$64,$E$4,FALSE)/IF(AK$7=$B554,(13-MONTH($D554)),12),0)</f>
        <v>111.38403846249169</v>
      </c>
      <c r="AL554" s="229">
        <f>IF(AND(AL$7&lt;=$B554+$D$4,AL$9&gt;=$D554),$E554*HLOOKUP(AL$7-$B554+1,INPUTS!$D$63:$X$64,$E$4,FALSE)/IF(AL$7=$B554,(13-MONTH($D554)),12),0)</f>
        <v>111.38403846249169</v>
      </c>
      <c r="AM554" s="229">
        <f>IF(AND(AM$7&lt;=$B554+$D$4,AM$9&gt;=$D554),$E554*HLOOKUP(AM$7-$B554+1,INPUTS!$D$63:$X$64,$E$4,FALSE)/IF(AM$7=$B554,(13-MONTH($D554)),12),0)</f>
        <v>111.38403846249169</v>
      </c>
      <c r="AN554" s="229">
        <f>IF(AND(AN$7&lt;=$B554+$D$4,AN$9&gt;=$D554),$E554*HLOOKUP(AN$7-$B554+1,INPUTS!$D$63:$X$64,$E$4,FALSE)/IF(AN$7=$B554,(13-MONTH($D554)),12),0)</f>
        <v>111.38403846249169</v>
      </c>
      <c r="AO554" s="229">
        <f>IF(AND(AO$7&lt;=$B554+$D$4,AO$9&gt;=$D554),$E554*HLOOKUP(AO$7-$B554+1,INPUTS!$D$63:$X$64,$E$4,FALSE)/IF(AO$7=$B554,(13-MONTH($D554)),12),0)</f>
        <v>111.38403846249169</v>
      </c>
      <c r="AP554" s="229">
        <f>IF(AND(AP$7&lt;=$B554+$D$4,AP$9&gt;=$D554),$E554*HLOOKUP(AP$7-$B554+1,INPUTS!$D$63:$X$64,$E$4,FALSE)/IF(AP$7=$B554,(13-MONTH($D554)),12),0)</f>
        <v>111.38403846249169</v>
      </c>
      <c r="AQ554" s="229">
        <f>IF(AND(AQ$7&lt;=$B554+$D$4,AQ$9&gt;=$D554),$E554*HLOOKUP(AQ$7-$B554+1,INPUTS!$D$63:$X$64,$E$4,FALSE)/IF(AQ$7=$B554,(13-MONTH($D554)),12),0)</f>
        <v>103.04316393332503</v>
      </c>
      <c r="AR554" s="229">
        <f>IF(AND(AR$7&lt;=$B554+$D$4,AR$9&gt;=$D554),$E554*HLOOKUP(AR$7-$B554+1,INPUTS!$D$63:$X$64,$E$4,FALSE)/IF(AR$7=$B554,(13-MONTH($D554)),12),0)</f>
        <v>103.04316393332503</v>
      </c>
      <c r="AS554" s="229">
        <f>IF(AND(AS$7&lt;=$B554+$D$4,AS$9&gt;=$D554),$E554*HLOOKUP(AS$7-$B554+1,INPUTS!$D$63:$X$64,$E$4,FALSE)/IF(AS$7=$B554,(13-MONTH($D554)),12),0)</f>
        <v>103.04316393332503</v>
      </c>
      <c r="AT554" s="229">
        <f>IF(AND(AT$7&lt;=$B554+$D$4,AT$9&gt;=$D554),$E554*HLOOKUP(AT$7-$B554+1,INPUTS!$D$63:$X$64,$E$4,FALSE)/IF(AT$7=$B554,(13-MONTH($D554)),12),0)</f>
        <v>103.04316393332503</v>
      </c>
      <c r="AU554" s="229">
        <f>IF(AND(AU$7&lt;=$B554+$D$4,AU$9&gt;=$D554),$E554*HLOOKUP(AU$7-$B554+1,INPUTS!$D$63:$X$64,$E$4,FALSE)/IF(AU$7=$B554,(13-MONTH($D554)),12),0)</f>
        <v>103.04316393332503</v>
      </c>
      <c r="AV554" s="229">
        <f>IF(AND(AV$7&lt;=$B554+$D$4,AV$9&gt;=$D554),$E554*HLOOKUP(AV$7-$B554+1,INPUTS!$D$63:$X$64,$E$4,FALSE)/IF(AV$7=$B554,(13-MONTH($D554)),12),0)</f>
        <v>103.04316393332503</v>
      </c>
      <c r="AW554" s="229">
        <f>IF(AND(AW$7&lt;=$B554+$D$4,AW$9&gt;=$D554),$E554*HLOOKUP(AW$7-$B554+1,INPUTS!$D$63:$X$64,$E$4,FALSE)/IF(AW$7=$B554,(13-MONTH($D554)),12),0)</f>
        <v>103.04316393332503</v>
      </c>
      <c r="AX554" s="229">
        <f>IF(AND(AX$7&lt;=$B554+$D$4,AX$9&gt;=$D554),$E554*HLOOKUP(AX$7-$B554+1,INPUTS!$D$63:$X$64,$E$4,FALSE)/IF(AX$7=$B554,(13-MONTH($D554)),12),0)</f>
        <v>103.04316393332503</v>
      </c>
      <c r="AY554" s="229">
        <f>IF(AND(AY$7&lt;=$B554+$D$4,AY$9&gt;=$D554),$E554*HLOOKUP(AY$7-$B554+1,INPUTS!$D$63:$X$64,$E$4,FALSE)/IF(AY$7=$B554,(13-MONTH($D554)),12),0)</f>
        <v>103.04316393332503</v>
      </c>
      <c r="AZ554" s="229">
        <f>IF(AND(AZ$7&lt;=$B554+$D$4,AZ$9&gt;=$D554),$E554*HLOOKUP(AZ$7-$B554+1,INPUTS!$D$63:$X$64,$E$4,FALSE)/IF(AZ$7=$B554,(13-MONTH($D554)),12),0)</f>
        <v>103.04316393332503</v>
      </c>
      <c r="BA554" s="229">
        <f>IF(AND(BA$7&lt;=$B554+$D$4,BA$9&gt;=$D554),$E554*HLOOKUP(BA$7-$B554+1,INPUTS!$D$63:$X$64,$E$4,FALSE)/IF(BA$7=$B554,(13-MONTH($D554)),12),0)</f>
        <v>103.04316393332503</v>
      </c>
      <c r="BB554" s="229">
        <f>IF(AND(BB$7&lt;=$B554+$D$4,BB$9&gt;=$D554),$E554*HLOOKUP(BB$7-$B554+1,INPUTS!$D$63:$X$64,$E$4,FALSE)/IF(BB$7=$B554,(13-MONTH($D554)),12),0)</f>
        <v>103.04316393332503</v>
      </c>
      <c r="BC554" s="229">
        <f>IF(AND(BC$7&lt;=$B554+$D$4,BC$9&gt;=$D554),$E554*HLOOKUP(BC$7-$B554+1,INPUTS!$D$63:$X$64,$E$4,FALSE)/IF(BC$7=$B554,(13-MONTH($D554)),12),0)</f>
        <v>95.302832370258372</v>
      </c>
      <c r="BD554" s="229">
        <f>IF(AND(BD$7&lt;=$B554+$D$4,BD$9&gt;=$D554),$E554*HLOOKUP(BD$7-$B554+1,INPUTS!$D$63:$X$64,$E$4,FALSE)/IF(BD$7=$B554,(13-MONTH($D554)),12),0)</f>
        <v>95.302832370258372</v>
      </c>
      <c r="BE554" s="229">
        <f>IF(AND(BE$7&lt;=$B554+$D$4,BE$9&gt;=$D554),$E554*HLOOKUP(BE$7-$B554+1,INPUTS!$D$63:$X$64,$E$4,FALSE)/IF(BE$7=$B554,(13-MONTH($D554)),12),0)</f>
        <v>95.302832370258372</v>
      </c>
      <c r="BF554" s="229">
        <f>IF(AND(BF$7&lt;=$B554+$D$4,BF$9&gt;=$D554),$E554*HLOOKUP(BF$7-$B554+1,INPUTS!$D$63:$X$64,$E$4,FALSE)/IF(BF$7=$B554,(13-MONTH($D554)),12),0)</f>
        <v>95.302832370258372</v>
      </c>
      <c r="BG554" s="229">
        <f>IF(AND(BG$7&lt;=$B554+$D$4,BG$9&gt;=$D554),$E554*HLOOKUP(BG$7-$B554+1,INPUTS!$D$63:$X$64,$E$4,FALSE)/IF(BG$7=$B554,(13-MONTH($D554)),12),0)</f>
        <v>95.302832370258372</v>
      </c>
      <c r="BH554" s="229">
        <f>IF(AND(BH$7&lt;=$B554+$D$4,BH$9&gt;=$D554),$E554*HLOOKUP(BH$7-$B554+1,INPUTS!$D$63:$X$64,$E$4,FALSE)/IF(BH$7=$B554,(13-MONTH($D554)),12),0)</f>
        <v>95.302832370258372</v>
      </c>
      <c r="BI554" s="229">
        <f>IF(AND(BI$7&lt;=$B554+$D$4,BI$9&gt;=$D554),$E554*HLOOKUP(BI$7-$B554+1,INPUTS!$D$63:$X$64,$E$4,FALSE)/IF(BI$7=$B554,(13-MONTH($D554)),12),0)</f>
        <v>95.302832370258372</v>
      </c>
      <c r="BJ554" s="229">
        <f>IF(AND(BJ$7&lt;=$B554+$D$4,BJ$9&gt;=$D554),$E554*HLOOKUP(BJ$7-$B554+1,INPUTS!$D$63:$X$64,$E$4,FALSE)/IF(BJ$7=$B554,(13-MONTH($D554)),12),0)</f>
        <v>95.302832370258372</v>
      </c>
      <c r="BK554" s="229">
        <f>IF(AND(BK$7&lt;=$B554+$D$4,BK$9&gt;=$D554),$E554*HLOOKUP(BK$7-$B554+1,INPUTS!$D$63:$X$64,$E$4,FALSE)/IF(BK$7=$B554,(13-MONTH($D554)),12),0)</f>
        <v>95.302832370258372</v>
      </c>
      <c r="BL554" s="229">
        <f>IF(AND(BL$7&lt;=$B554+$D$4,BL$9&gt;=$D554),$E554*HLOOKUP(BL$7-$B554+1,INPUTS!$D$63:$X$64,$E$4,FALSE)/IF(BL$7=$B554,(13-MONTH($D554)),12),0)</f>
        <v>95.302832370258372</v>
      </c>
      <c r="BM554" s="229">
        <f>IF(AND(BM$7&lt;=$B554+$D$4,BM$9&gt;=$D554),$E554*HLOOKUP(BM$7-$B554+1,INPUTS!$D$63:$X$64,$E$4,FALSE)/IF(BM$7=$B554,(13-MONTH($D554)),12),0)</f>
        <v>95.302832370258372</v>
      </c>
      <c r="BN554" s="229">
        <f>IF(AND(BN$7&lt;=$B554+$D$4,BN$9&gt;=$D554),$E554*HLOOKUP(BN$7-$B554+1,INPUTS!$D$63:$X$64,$E$4,FALSE)/IF(BN$7=$B554,(13-MONTH($D554)),12),0)</f>
        <v>95.302832370258372</v>
      </c>
      <c r="BO554" s="229">
        <f>IF(AND(BO$7&lt;=$B554+$D$4,BO$9&gt;=$D554),$E554*HLOOKUP(BO$7-$B554+1,INPUTS!$D$63:$X$64,$E$4,FALSE)/IF(BO$7=$B554,(13-MONTH($D554)),12),0)</f>
        <v>88.16304377329169</v>
      </c>
      <c r="BP554" s="229">
        <f>IF(AND(BP$7&lt;=$B554+$D$4,BP$9&gt;=$D554),$E554*HLOOKUP(BP$7-$B554+1,INPUTS!$D$63:$X$64,$E$4,FALSE)/IF(BP$7=$B554,(13-MONTH($D554)),12),0)</f>
        <v>88.16304377329169</v>
      </c>
      <c r="BQ554" s="229">
        <f>IF(AND(BQ$7&lt;=$B554+$D$4,BQ$9&gt;=$D554),$E554*HLOOKUP(BQ$7-$B554+1,INPUTS!$D$63:$X$64,$E$4,FALSE)/IF(BQ$7=$B554,(13-MONTH($D554)),12),0)</f>
        <v>88.16304377329169</v>
      </c>
      <c r="BR554" s="229">
        <f>IF(AND(BR$7&lt;=$B554+$D$4,BR$9&gt;=$D554),$E554*HLOOKUP(BR$7-$B554+1,INPUTS!$D$63:$X$64,$E$4,FALSE)/IF(BR$7=$B554,(13-MONTH($D554)),12),0)</f>
        <v>88.16304377329169</v>
      </c>
      <c r="BS554" s="229">
        <f>IF(AND(BS$7&lt;=$B554+$D$4,BS$9&gt;=$D554),$E554*HLOOKUP(BS$7-$B554+1,INPUTS!$D$63:$X$64,$E$4,FALSE)/IF(BS$7=$B554,(13-MONTH($D554)),12),0)</f>
        <v>88.16304377329169</v>
      </c>
      <c r="BT554" s="229">
        <f>IF(AND(BT$7&lt;=$B554+$D$4,BT$9&gt;=$D554),$E554*HLOOKUP(BT$7-$B554+1,INPUTS!$D$63:$X$64,$E$4,FALSE)/IF(BT$7=$B554,(13-MONTH($D554)),12),0)</f>
        <v>88.16304377329169</v>
      </c>
      <c r="BU554" s="229">
        <f>IF(AND(BU$7&lt;=$B554+$D$4,BU$9&gt;=$D554),$E554*HLOOKUP(BU$7-$B554+1,INPUTS!$D$63:$X$64,$E$4,FALSE)/IF(BU$7=$B554,(13-MONTH($D554)),12),0)</f>
        <v>88.16304377329169</v>
      </c>
      <c r="BV554" s="229">
        <f>IF(AND(BV$7&lt;=$B554+$D$4,BV$9&gt;=$D554),$E554*HLOOKUP(BV$7-$B554+1,INPUTS!$D$63:$X$64,$E$4,FALSE)/IF(BV$7=$B554,(13-MONTH($D554)),12),0)</f>
        <v>88.16304377329169</v>
      </c>
      <c r="BW554" s="229">
        <f>IF(AND(BW$7&lt;=$B554+$D$4,BW$9&gt;=$D554),$E554*HLOOKUP(BW$7-$B554+1,INPUTS!$D$63:$X$64,$E$4,FALSE)/IF(BW$7=$B554,(13-MONTH($D554)),12),0)</f>
        <v>88.16304377329169</v>
      </c>
      <c r="BX554" s="229">
        <f>IF(AND(BX$7&lt;=$B554+$D$4,BX$9&gt;=$D554),$E554*HLOOKUP(BX$7-$B554+1,INPUTS!$D$63:$X$64,$E$4,FALSE)/IF(BX$7=$B554,(13-MONTH($D554)),12),0)</f>
        <v>88.16304377329169</v>
      </c>
      <c r="BY554" s="229">
        <f>IF(AND(BY$7&lt;=$B554+$D$4,BY$9&gt;=$D554),$E554*HLOOKUP(BY$7-$B554+1,INPUTS!$D$63:$X$64,$E$4,FALSE)/IF(BY$7=$B554,(13-MONTH($D554)),12),0)</f>
        <v>88.16304377329169</v>
      </c>
      <c r="BZ554" s="229">
        <f>IF(AND(BZ$7&lt;=$B554+$D$4,BZ$9&gt;=$D554),$E554*HLOOKUP(BZ$7-$B554+1,INPUTS!$D$63:$X$64,$E$4,FALSE)/IF(BZ$7=$B554,(13-MONTH($D554)),12),0)</f>
        <v>88.16304377329169</v>
      </c>
    </row>
    <row r="555" spans="1:78" x14ac:dyDescent="0.2">
      <c r="A555" s="7" t="str">
        <f t="shared" si="442"/>
        <v>Roll-in 2</v>
      </c>
      <c r="B555" s="7">
        <f t="shared" si="443"/>
        <v>2019</v>
      </c>
      <c r="C555" s="7">
        <f t="shared" si="446"/>
        <v>12</v>
      </c>
      <c r="D555" s="165">
        <f t="shared" si="445"/>
        <v>43830</v>
      </c>
      <c r="E555" s="68">
        <f t="shared" si="444"/>
        <v>12803.616039999992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480.13560149999967</v>
      </c>
      <c r="S555" s="229">
        <f>IF(AND(S$7&lt;=$B555+$D$4,S$9&gt;=$D555),$E555*HLOOKUP(S$7-$B555+1,INPUTS!$D$63:$X$64,$E$4,FALSE)/IF(S$7=$B555,(13-MONTH($D555)),12),0)</f>
        <v>77.024420160633284</v>
      </c>
      <c r="T555" s="229">
        <f>IF(AND(T$7&lt;=$B555+$D$4,T$9&gt;=$D555),$E555*HLOOKUP(T$7-$B555+1,INPUTS!$D$63:$X$64,$E$4,FALSE)/IF(T$7=$B555,(13-MONTH($D555)),12),0)</f>
        <v>77.024420160633284</v>
      </c>
      <c r="U555" s="229">
        <f>IF(AND(U$7&lt;=$B555+$D$4,U$9&gt;=$D555),$E555*HLOOKUP(U$7-$B555+1,INPUTS!$D$63:$X$64,$E$4,FALSE)/IF(U$7=$B555,(13-MONTH($D555)),12),0)</f>
        <v>77.024420160633284</v>
      </c>
      <c r="V555" s="229">
        <f>IF(AND(V$7&lt;=$B555+$D$4,V$9&gt;=$D555),$E555*HLOOKUP(V$7-$B555+1,INPUTS!$D$63:$X$64,$E$4,FALSE)/IF(V$7=$B555,(13-MONTH($D555)),12),0)</f>
        <v>77.024420160633284</v>
      </c>
      <c r="W555" s="229">
        <f>IF(AND(W$7&lt;=$B555+$D$4,W$9&gt;=$D555),$E555*HLOOKUP(W$7-$B555+1,INPUTS!$D$63:$X$64,$E$4,FALSE)/IF(W$7=$B555,(13-MONTH($D555)),12),0)</f>
        <v>77.024420160633284</v>
      </c>
      <c r="X555" s="229">
        <f>IF(AND(X$7&lt;=$B555+$D$4,X$9&gt;=$D555),$E555*HLOOKUP(X$7-$B555+1,INPUTS!$D$63:$X$64,$E$4,FALSE)/IF(X$7=$B555,(13-MONTH($D555)),12),0)</f>
        <v>77.024420160633284</v>
      </c>
      <c r="Y555" s="229">
        <f>IF(AND(Y$7&lt;=$B555+$D$4,Y$9&gt;=$D555),$E555*HLOOKUP(Y$7-$B555+1,INPUTS!$D$63:$X$64,$E$4,FALSE)/IF(Y$7=$B555,(13-MONTH($D555)),12),0)</f>
        <v>77.024420160633284</v>
      </c>
      <c r="Z555" s="229">
        <f>IF(AND(Z$7&lt;=$B555+$D$4,Z$9&gt;=$D555),$E555*HLOOKUP(Z$7-$B555+1,INPUTS!$D$63:$X$64,$E$4,FALSE)/IF(Z$7=$B555,(13-MONTH($D555)),12),0)</f>
        <v>77.024420160633284</v>
      </c>
      <c r="AA555" s="229">
        <f>IF(AND(AA$7&lt;=$B555+$D$4,AA$9&gt;=$D555),$E555*HLOOKUP(AA$7-$B555+1,INPUTS!$D$63:$X$64,$E$4,FALSE)/IF(AA$7=$B555,(13-MONTH($D555)),12),0)</f>
        <v>77.024420160633284</v>
      </c>
      <c r="AB555" s="229">
        <f>IF(AND(AB$7&lt;=$B555+$D$4,AB$9&gt;=$D555),$E555*HLOOKUP(AB$7-$B555+1,INPUTS!$D$63:$X$64,$E$4,FALSE)/IF(AB$7=$B555,(13-MONTH($D555)),12),0)</f>
        <v>77.024420160633284</v>
      </c>
      <c r="AC555" s="229">
        <f>IF(AND(AC$7&lt;=$B555+$D$4,AC$9&gt;=$D555),$E555*HLOOKUP(AC$7-$B555+1,INPUTS!$D$63:$X$64,$E$4,FALSE)/IF(AC$7=$B555,(13-MONTH($D555)),12),0)</f>
        <v>77.024420160633284</v>
      </c>
      <c r="AD555" s="229">
        <f>IF(AND(AD$7&lt;=$B555+$D$4,AD$9&gt;=$D555),$E555*HLOOKUP(AD$7-$B555+1,INPUTS!$D$63:$X$64,$E$4,FALSE)/IF(AD$7=$B555,(13-MONTH($D555)),12),0)</f>
        <v>77.024420160633284</v>
      </c>
      <c r="AE555" s="229">
        <f>IF(AND(AE$7&lt;=$B555+$D$4,AE$9&gt;=$D555),$E555*HLOOKUP(AE$7-$B555+1,INPUTS!$D$63:$X$64,$E$4,FALSE)/IF(AE$7=$B555,(13-MONTH($D555)),12),0)</f>
        <v>71.241453582566621</v>
      </c>
      <c r="AF555" s="229">
        <f>IF(AND(AF$7&lt;=$B555+$D$4,AF$9&gt;=$D555),$E555*HLOOKUP(AF$7-$B555+1,INPUTS!$D$63:$X$64,$E$4,FALSE)/IF(AF$7=$B555,(13-MONTH($D555)),12),0)</f>
        <v>71.241453582566621</v>
      </c>
      <c r="AG555" s="229">
        <f>IF(AND(AG$7&lt;=$B555+$D$4,AG$9&gt;=$D555),$E555*HLOOKUP(AG$7-$B555+1,INPUTS!$D$63:$X$64,$E$4,FALSE)/IF(AG$7=$B555,(13-MONTH($D555)),12),0)</f>
        <v>71.241453582566621</v>
      </c>
      <c r="AH555" s="229">
        <f>IF(AND(AH$7&lt;=$B555+$D$4,AH$9&gt;=$D555),$E555*HLOOKUP(AH$7-$B555+1,INPUTS!$D$63:$X$64,$E$4,FALSE)/IF(AH$7=$B555,(13-MONTH($D555)),12),0)</f>
        <v>71.241453582566621</v>
      </c>
      <c r="AI555" s="229">
        <f>IF(AND(AI$7&lt;=$B555+$D$4,AI$9&gt;=$D555),$E555*HLOOKUP(AI$7-$B555+1,INPUTS!$D$63:$X$64,$E$4,FALSE)/IF(AI$7=$B555,(13-MONTH($D555)),12),0)</f>
        <v>71.241453582566621</v>
      </c>
      <c r="AJ555" s="229">
        <f>IF(AND(AJ$7&lt;=$B555+$D$4,AJ$9&gt;=$D555),$E555*HLOOKUP(AJ$7-$B555+1,INPUTS!$D$63:$X$64,$E$4,FALSE)/IF(AJ$7=$B555,(13-MONTH($D555)),12),0)</f>
        <v>71.241453582566621</v>
      </c>
      <c r="AK555" s="229">
        <f>IF(AND(AK$7&lt;=$B555+$D$4,AK$9&gt;=$D555),$E555*HLOOKUP(AK$7-$B555+1,INPUTS!$D$63:$X$64,$E$4,FALSE)/IF(AK$7=$B555,(13-MONTH($D555)),12),0)</f>
        <v>71.241453582566621</v>
      </c>
      <c r="AL555" s="229">
        <f>IF(AND(AL$7&lt;=$B555+$D$4,AL$9&gt;=$D555),$E555*HLOOKUP(AL$7-$B555+1,INPUTS!$D$63:$X$64,$E$4,FALSE)/IF(AL$7=$B555,(13-MONTH($D555)),12),0)</f>
        <v>71.241453582566621</v>
      </c>
      <c r="AM555" s="229">
        <f>IF(AND(AM$7&lt;=$B555+$D$4,AM$9&gt;=$D555),$E555*HLOOKUP(AM$7-$B555+1,INPUTS!$D$63:$X$64,$E$4,FALSE)/IF(AM$7=$B555,(13-MONTH($D555)),12),0)</f>
        <v>71.241453582566621</v>
      </c>
      <c r="AN555" s="229">
        <f>IF(AND(AN$7&lt;=$B555+$D$4,AN$9&gt;=$D555),$E555*HLOOKUP(AN$7-$B555+1,INPUTS!$D$63:$X$64,$E$4,FALSE)/IF(AN$7=$B555,(13-MONTH($D555)),12),0)</f>
        <v>71.241453582566621</v>
      </c>
      <c r="AO555" s="229">
        <f>IF(AND(AO$7&lt;=$B555+$D$4,AO$9&gt;=$D555),$E555*HLOOKUP(AO$7-$B555+1,INPUTS!$D$63:$X$64,$E$4,FALSE)/IF(AO$7=$B555,(13-MONTH($D555)),12),0)</f>
        <v>71.241453582566621</v>
      </c>
      <c r="AP555" s="229">
        <f>IF(AND(AP$7&lt;=$B555+$D$4,AP$9&gt;=$D555),$E555*HLOOKUP(AP$7-$B555+1,INPUTS!$D$63:$X$64,$E$4,FALSE)/IF(AP$7=$B555,(13-MONTH($D555)),12),0)</f>
        <v>71.241453582566621</v>
      </c>
      <c r="AQ555" s="229">
        <f>IF(AND(AQ$7&lt;=$B555+$D$4,AQ$9&gt;=$D555),$E555*HLOOKUP(AQ$7-$B555+1,INPUTS!$D$63:$X$64,$E$4,FALSE)/IF(AQ$7=$B555,(13-MONTH($D555)),12),0)</f>
        <v>65.90661356589996</v>
      </c>
      <c r="AR555" s="229">
        <f>IF(AND(AR$7&lt;=$B555+$D$4,AR$9&gt;=$D555),$E555*HLOOKUP(AR$7-$B555+1,INPUTS!$D$63:$X$64,$E$4,FALSE)/IF(AR$7=$B555,(13-MONTH($D555)),12),0)</f>
        <v>65.90661356589996</v>
      </c>
      <c r="AS555" s="229">
        <f>IF(AND(AS$7&lt;=$B555+$D$4,AS$9&gt;=$D555),$E555*HLOOKUP(AS$7-$B555+1,INPUTS!$D$63:$X$64,$E$4,FALSE)/IF(AS$7=$B555,(13-MONTH($D555)),12),0)</f>
        <v>65.90661356589996</v>
      </c>
      <c r="AT555" s="229">
        <f>IF(AND(AT$7&lt;=$B555+$D$4,AT$9&gt;=$D555),$E555*HLOOKUP(AT$7-$B555+1,INPUTS!$D$63:$X$64,$E$4,FALSE)/IF(AT$7=$B555,(13-MONTH($D555)),12),0)</f>
        <v>65.90661356589996</v>
      </c>
      <c r="AU555" s="229">
        <f>IF(AND(AU$7&lt;=$B555+$D$4,AU$9&gt;=$D555),$E555*HLOOKUP(AU$7-$B555+1,INPUTS!$D$63:$X$64,$E$4,FALSE)/IF(AU$7=$B555,(13-MONTH($D555)),12),0)</f>
        <v>65.90661356589996</v>
      </c>
      <c r="AV555" s="229">
        <f>IF(AND(AV$7&lt;=$B555+$D$4,AV$9&gt;=$D555),$E555*HLOOKUP(AV$7-$B555+1,INPUTS!$D$63:$X$64,$E$4,FALSE)/IF(AV$7=$B555,(13-MONTH($D555)),12),0)</f>
        <v>65.90661356589996</v>
      </c>
      <c r="AW555" s="229">
        <f>IF(AND(AW$7&lt;=$B555+$D$4,AW$9&gt;=$D555),$E555*HLOOKUP(AW$7-$B555+1,INPUTS!$D$63:$X$64,$E$4,FALSE)/IF(AW$7=$B555,(13-MONTH($D555)),12),0)</f>
        <v>65.90661356589996</v>
      </c>
      <c r="AX555" s="229">
        <f>IF(AND(AX$7&lt;=$B555+$D$4,AX$9&gt;=$D555),$E555*HLOOKUP(AX$7-$B555+1,INPUTS!$D$63:$X$64,$E$4,FALSE)/IF(AX$7=$B555,(13-MONTH($D555)),12),0)</f>
        <v>65.90661356589996</v>
      </c>
      <c r="AY555" s="229">
        <f>IF(AND(AY$7&lt;=$B555+$D$4,AY$9&gt;=$D555),$E555*HLOOKUP(AY$7-$B555+1,INPUTS!$D$63:$X$64,$E$4,FALSE)/IF(AY$7=$B555,(13-MONTH($D555)),12),0)</f>
        <v>65.90661356589996</v>
      </c>
      <c r="AZ555" s="229">
        <f>IF(AND(AZ$7&lt;=$B555+$D$4,AZ$9&gt;=$D555),$E555*HLOOKUP(AZ$7-$B555+1,INPUTS!$D$63:$X$64,$E$4,FALSE)/IF(AZ$7=$B555,(13-MONTH($D555)),12),0)</f>
        <v>65.90661356589996</v>
      </c>
      <c r="BA555" s="229">
        <f>IF(AND(BA$7&lt;=$B555+$D$4,BA$9&gt;=$D555),$E555*HLOOKUP(BA$7-$B555+1,INPUTS!$D$63:$X$64,$E$4,FALSE)/IF(BA$7=$B555,(13-MONTH($D555)),12),0)</f>
        <v>65.90661356589996</v>
      </c>
      <c r="BB555" s="229">
        <f>IF(AND(BB$7&lt;=$B555+$D$4,BB$9&gt;=$D555),$E555*HLOOKUP(BB$7-$B555+1,INPUTS!$D$63:$X$64,$E$4,FALSE)/IF(BB$7=$B555,(13-MONTH($D555)),12),0)</f>
        <v>65.90661356589996</v>
      </c>
      <c r="BC555" s="229">
        <f>IF(AND(BC$7&lt;=$B555+$D$4,BC$9&gt;=$D555),$E555*HLOOKUP(BC$7-$B555+1,INPUTS!$D$63:$X$64,$E$4,FALSE)/IF(BC$7=$B555,(13-MONTH($D555)),12),0)</f>
        <v>60.955882030433294</v>
      </c>
      <c r="BD555" s="229">
        <f>IF(AND(BD$7&lt;=$B555+$D$4,BD$9&gt;=$D555),$E555*HLOOKUP(BD$7-$B555+1,INPUTS!$D$63:$X$64,$E$4,FALSE)/IF(BD$7=$B555,(13-MONTH($D555)),12),0)</f>
        <v>60.955882030433294</v>
      </c>
      <c r="BE555" s="229">
        <f>IF(AND(BE$7&lt;=$B555+$D$4,BE$9&gt;=$D555),$E555*HLOOKUP(BE$7-$B555+1,INPUTS!$D$63:$X$64,$E$4,FALSE)/IF(BE$7=$B555,(13-MONTH($D555)),12),0)</f>
        <v>60.955882030433294</v>
      </c>
      <c r="BF555" s="229">
        <f>IF(AND(BF$7&lt;=$B555+$D$4,BF$9&gt;=$D555),$E555*HLOOKUP(BF$7-$B555+1,INPUTS!$D$63:$X$64,$E$4,FALSE)/IF(BF$7=$B555,(13-MONTH($D555)),12),0)</f>
        <v>60.955882030433294</v>
      </c>
      <c r="BG555" s="229">
        <f>IF(AND(BG$7&lt;=$B555+$D$4,BG$9&gt;=$D555),$E555*HLOOKUP(BG$7-$B555+1,INPUTS!$D$63:$X$64,$E$4,FALSE)/IF(BG$7=$B555,(13-MONTH($D555)),12),0)</f>
        <v>60.955882030433294</v>
      </c>
      <c r="BH555" s="229">
        <f>IF(AND(BH$7&lt;=$B555+$D$4,BH$9&gt;=$D555),$E555*HLOOKUP(BH$7-$B555+1,INPUTS!$D$63:$X$64,$E$4,FALSE)/IF(BH$7=$B555,(13-MONTH($D555)),12),0)</f>
        <v>60.955882030433294</v>
      </c>
      <c r="BI555" s="229">
        <f>IF(AND(BI$7&lt;=$B555+$D$4,BI$9&gt;=$D555),$E555*HLOOKUP(BI$7-$B555+1,INPUTS!$D$63:$X$64,$E$4,FALSE)/IF(BI$7=$B555,(13-MONTH($D555)),12),0)</f>
        <v>60.955882030433294</v>
      </c>
      <c r="BJ555" s="229">
        <f>IF(AND(BJ$7&lt;=$B555+$D$4,BJ$9&gt;=$D555),$E555*HLOOKUP(BJ$7-$B555+1,INPUTS!$D$63:$X$64,$E$4,FALSE)/IF(BJ$7=$B555,(13-MONTH($D555)),12),0)</f>
        <v>60.955882030433294</v>
      </c>
      <c r="BK555" s="229">
        <f>IF(AND(BK$7&lt;=$B555+$D$4,BK$9&gt;=$D555),$E555*HLOOKUP(BK$7-$B555+1,INPUTS!$D$63:$X$64,$E$4,FALSE)/IF(BK$7=$B555,(13-MONTH($D555)),12),0)</f>
        <v>60.955882030433294</v>
      </c>
      <c r="BL555" s="229">
        <f>IF(AND(BL$7&lt;=$B555+$D$4,BL$9&gt;=$D555),$E555*HLOOKUP(BL$7-$B555+1,INPUTS!$D$63:$X$64,$E$4,FALSE)/IF(BL$7=$B555,(13-MONTH($D555)),12),0)</f>
        <v>60.955882030433294</v>
      </c>
      <c r="BM555" s="229">
        <f>IF(AND(BM$7&lt;=$B555+$D$4,BM$9&gt;=$D555),$E555*HLOOKUP(BM$7-$B555+1,INPUTS!$D$63:$X$64,$E$4,FALSE)/IF(BM$7=$B555,(13-MONTH($D555)),12),0)</f>
        <v>60.955882030433294</v>
      </c>
      <c r="BN555" s="229">
        <f>IF(AND(BN$7&lt;=$B555+$D$4,BN$9&gt;=$D555),$E555*HLOOKUP(BN$7-$B555+1,INPUTS!$D$63:$X$64,$E$4,FALSE)/IF(BN$7=$B555,(13-MONTH($D555)),12),0)</f>
        <v>60.955882030433294</v>
      </c>
      <c r="BO555" s="229">
        <f>IF(AND(BO$7&lt;=$B555+$D$4,BO$9&gt;=$D555),$E555*HLOOKUP(BO$7-$B555+1,INPUTS!$D$63:$X$64,$E$4,FALSE)/IF(BO$7=$B555,(13-MONTH($D555)),12),0)</f>
        <v>56.389258976166637</v>
      </c>
      <c r="BP555" s="229">
        <f>IF(AND(BP$7&lt;=$B555+$D$4,BP$9&gt;=$D555),$E555*HLOOKUP(BP$7-$B555+1,INPUTS!$D$63:$X$64,$E$4,FALSE)/IF(BP$7=$B555,(13-MONTH($D555)),12),0)</f>
        <v>56.389258976166637</v>
      </c>
      <c r="BQ555" s="229">
        <f>IF(AND(BQ$7&lt;=$B555+$D$4,BQ$9&gt;=$D555),$E555*HLOOKUP(BQ$7-$B555+1,INPUTS!$D$63:$X$64,$E$4,FALSE)/IF(BQ$7=$B555,(13-MONTH($D555)),12),0)</f>
        <v>56.389258976166637</v>
      </c>
      <c r="BR555" s="229">
        <f>IF(AND(BR$7&lt;=$B555+$D$4,BR$9&gt;=$D555),$E555*HLOOKUP(BR$7-$B555+1,INPUTS!$D$63:$X$64,$E$4,FALSE)/IF(BR$7=$B555,(13-MONTH($D555)),12),0)</f>
        <v>56.389258976166637</v>
      </c>
      <c r="BS555" s="229">
        <f>IF(AND(BS$7&lt;=$B555+$D$4,BS$9&gt;=$D555),$E555*HLOOKUP(BS$7-$B555+1,INPUTS!$D$63:$X$64,$E$4,FALSE)/IF(BS$7=$B555,(13-MONTH($D555)),12),0)</f>
        <v>56.389258976166637</v>
      </c>
      <c r="BT555" s="229">
        <f>IF(AND(BT$7&lt;=$B555+$D$4,BT$9&gt;=$D555),$E555*HLOOKUP(BT$7-$B555+1,INPUTS!$D$63:$X$64,$E$4,FALSE)/IF(BT$7=$B555,(13-MONTH($D555)),12),0)</f>
        <v>56.389258976166637</v>
      </c>
      <c r="BU555" s="229">
        <f>IF(AND(BU$7&lt;=$B555+$D$4,BU$9&gt;=$D555),$E555*HLOOKUP(BU$7-$B555+1,INPUTS!$D$63:$X$64,$E$4,FALSE)/IF(BU$7=$B555,(13-MONTH($D555)),12),0)</f>
        <v>56.389258976166637</v>
      </c>
      <c r="BV555" s="229">
        <f>IF(AND(BV$7&lt;=$B555+$D$4,BV$9&gt;=$D555),$E555*HLOOKUP(BV$7-$B555+1,INPUTS!$D$63:$X$64,$E$4,FALSE)/IF(BV$7=$B555,(13-MONTH($D555)),12),0)</f>
        <v>56.389258976166637</v>
      </c>
      <c r="BW555" s="229">
        <f>IF(AND(BW$7&lt;=$B555+$D$4,BW$9&gt;=$D555),$E555*HLOOKUP(BW$7-$B555+1,INPUTS!$D$63:$X$64,$E$4,FALSE)/IF(BW$7=$B555,(13-MONTH($D555)),12),0)</f>
        <v>56.389258976166637</v>
      </c>
      <c r="BX555" s="229">
        <f>IF(AND(BX$7&lt;=$B555+$D$4,BX$9&gt;=$D555),$E555*HLOOKUP(BX$7-$B555+1,INPUTS!$D$63:$X$64,$E$4,FALSE)/IF(BX$7=$B555,(13-MONTH($D555)),12),0)</f>
        <v>56.389258976166637</v>
      </c>
      <c r="BY555" s="229">
        <f>IF(AND(BY$7&lt;=$B555+$D$4,BY$9&gt;=$D555),$E555*HLOOKUP(BY$7-$B555+1,INPUTS!$D$63:$X$64,$E$4,FALSE)/IF(BY$7=$B555,(13-MONTH($D555)),12),0)</f>
        <v>56.389258976166637</v>
      </c>
      <c r="BZ555" s="229">
        <f>IF(AND(BZ$7&lt;=$B555+$D$4,BZ$9&gt;=$D555),$E555*HLOOKUP(BZ$7-$B555+1,INPUTS!$D$63:$X$64,$E$4,FALSE)/IF(BZ$7=$B555,(13-MONTH($D555)),12),0)</f>
        <v>56.389258976166637</v>
      </c>
    </row>
    <row r="556" spans="1:78" x14ac:dyDescent="0.2">
      <c r="A556" s="7" t="str">
        <f t="shared" si="442"/>
        <v>Roll-in 2</v>
      </c>
      <c r="B556" s="7">
        <f t="shared" si="443"/>
        <v>2020</v>
      </c>
      <c r="C556" s="7">
        <f t="shared" si="446"/>
        <v>13</v>
      </c>
      <c r="D556" s="165">
        <f t="shared" si="445"/>
        <v>43861</v>
      </c>
      <c r="E556" s="68">
        <f t="shared" si="444"/>
        <v>11189.466169999987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34.967081781249959</v>
      </c>
      <c r="T556" s="229">
        <f>IF(AND(T$7&lt;=$B556+$D$4,T$9&gt;=$D556),$E556*HLOOKUP(T$7-$B556+1,INPUTS!$D$63:$X$64,$E$4,FALSE)/IF(T$7=$B556,(13-MONTH($D556)),12),0)</f>
        <v>34.967081781249959</v>
      </c>
      <c r="U556" s="229">
        <f>IF(AND(U$7&lt;=$B556+$D$4,U$9&gt;=$D556),$E556*HLOOKUP(U$7-$B556+1,INPUTS!$D$63:$X$64,$E$4,FALSE)/IF(U$7=$B556,(13-MONTH($D556)),12),0)</f>
        <v>34.967081781249959</v>
      </c>
      <c r="V556" s="229">
        <f>IF(AND(V$7&lt;=$B556+$D$4,V$9&gt;=$D556),$E556*HLOOKUP(V$7-$B556+1,INPUTS!$D$63:$X$64,$E$4,FALSE)/IF(V$7=$B556,(13-MONTH($D556)),12),0)</f>
        <v>34.967081781249959</v>
      </c>
      <c r="W556" s="229">
        <f>IF(AND(W$7&lt;=$B556+$D$4,W$9&gt;=$D556),$E556*HLOOKUP(W$7-$B556+1,INPUTS!$D$63:$X$64,$E$4,FALSE)/IF(W$7=$B556,(13-MONTH($D556)),12),0)</f>
        <v>34.967081781249959</v>
      </c>
      <c r="X556" s="229">
        <f>IF(AND(X$7&lt;=$B556+$D$4,X$9&gt;=$D556),$E556*HLOOKUP(X$7-$B556+1,INPUTS!$D$63:$X$64,$E$4,FALSE)/IF(X$7=$B556,(13-MONTH($D556)),12),0)</f>
        <v>34.967081781249959</v>
      </c>
      <c r="Y556" s="229">
        <f>IF(AND(Y$7&lt;=$B556+$D$4,Y$9&gt;=$D556),$E556*HLOOKUP(Y$7-$B556+1,INPUTS!$D$63:$X$64,$E$4,FALSE)/IF(Y$7=$B556,(13-MONTH($D556)),12),0)</f>
        <v>34.967081781249959</v>
      </c>
      <c r="Z556" s="229">
        <f>IF(AND(Z$7&lt;=$B556+$D$4,Z$9&gt;=$D556),$E556*HLOOKUP(Z$7-$B556+1,INPUTS!$D$63:$X$64,$E$4,FALSE)/IF(Z$7=$B556,(13-MONTH($D556)),12),0)</f>
        <v>34.967081781249959</v>
      </c>
      <c r="AA556" s="229">
        <f>IF(AND(AA$7&lt;=$B556+$D$4,AA$9&gt;=$D556),$E556*HLOOKUP(AA$7-$B556+1,INPUTS!$D$63:$X$64,$E$4,FALSE)/IF(AA$7=$B556,(13-MONTH($D556)),12),0)</f>
        <v>34.967081781249959</v>
      </c>
      <c r="AB556" s="229">
        <f>IF(AND(AB$7&lt;=$B556+$D$4,AB$9&gt;=$D556),$E556*HLOOKUP(AB$7-$B556+1,INPUTS!$D$63:$X$64,$E$4,FALSE)/IF(AB$7=$B556,(13-MONTH($D556)),12),0)</f>
        <v>34.967081781249959</v>
      </c>
      <c r="AC556" s="229">
        <f>IF(AND(AC$7&lt;=$B556+$D$4,AC$9&gt;=$D556),$E556*HLOOKUP(AC$7-$B556+1,INPUTS!$D$63:$X$64,$E$4,FALSE)/IF(AC$7=$B556,(13-MONTH($D556)),12),0)</f>
        <v>34.967081781249959</v>
      </c>
      <c r="AD556" s="229">
        <f>IF(AND(AD$7&lt;=$B556+$D$4,AD$9&gt;=$D556),$E556*HLOOKUP(AD$7-$B556+1,INPUTS!$D$63:$X$64,$E$4,FALSE)/IF(AD$7=$B556,(13-MONTH($D556)),12),0)</f>
        <v>34.967081781249959</v>
      </c>
      <c r="AE556" s="229">
        <f>IF(AND(AE$7&lt;=$B556+$D$4,AE$9&gt;=$D556),$E556*HLOOKUP(AE$7-$B556+1,INPUTS!$D$63:$X$64,$E$4,FALSE)/IF(AE$7=$B556,(13-MONTH($D556)),12),0)</f>
        <v>67.313963567691601</v>
      </c>
      <c r="AF556" s="229">
        <f>IF(AND(AF$7&lt;=$B556+$D$4,AF$9&gt;=$D556),$E556*HLOOKUP(AF$7-$B556+1,INPUTS!$D$63:$X$64,$E$4,FALSE)/IF(AF$7=$B556,(13-MONTH($D556)),12),0)</f>
        <v>67.313963567691601</v>
      </c>
      <c r="AG556" s="229">
        <f>IF(AND(AG$7&lt;=$B556+$D$4,AG$9&gt;=$D556),$E556*HLOOKUP(AG$7-$B556+1,INPUTS!$D$63:$X$64,$E$4,FALSE)/IF(AG$7=$B556,(13-MONTH($D556)),12),0)</f>
        <v>67.313963567691601</v>
      </c>
      <c r="AH556" s="229">
        <f>IF(AND(AH$7&lt;=$B556+$D$4,AH$9&gt;=$D556),$E556*HLOOKUP(AH$7-$B556+1,INPUTS!$D$63:$X$64,$E$4,FALSE)/IF(AH$7=$B556,(13-MONTH($D556)),12),0)</f>
        <v>67.313963567691601</v>
      </c>
      <c r="AI556" s="229">
        <f>IF(AND(AI$7&lt;=$B556+$D$4,AI$9&gt;=$D556),$E556*HLOOKUP(AI$7-$B556+1,INPUTS!$D$63:$X$64,$E$4,FALSE)/IF(AI$7=$B556,(13-MONTH($D556)),12),0)</f>
        <v>67.313963567691601</v>
      </c>
      <c r="AJ556" s="229">
        <f>IF(AND(AJ$7&lt;=$B556+$D$4,AJ$9&gt;=$D556),$E556*HLOOKUP(AJ$7-$B556+1,INPUTS!$D$63:$X$64,$E$4,FALSE)/IF(AJ$7=$B556,(13-MONTH($D556)),12),0)</f>
        <v>67.313963567691601</v>
      </c>
      <c r="AK556" s="229">
        <f>IF(AND(AK$7&lt;=$B556+$D$4,AK$9&gt;=$D556),$E556*HLOOKUP(AK$7-$B556+1,INPUTS!$D$63:$X$64,$E$4,FALSE)/IF(AK$7=$B556,(13-MONTH($D556)),12),0)</f>
        <v>67.313963567691601</v>
      </c>
      <c r="AL556" s="229">
        <f>IF(AND(AL$7&lt;=$B556+$D$4,AL$9&gt;=$D556),$E556*HLOOKUP(AL$7-$B556+1,INPUTS!$D$63:$X$64,$E$4,FALSE)/IF(AL$7=$B556,(13-MONTH($D556)),12),0)</f>
        <v>67.313963567691601</v>
      </c>
      <c r="AM556" s="229">
        <f>IF(AND(AM$7&lt;=$B556+$D$4,AM$9&gt;=$D556),$E556*HLOOKUP(AM$7-$B556+1,INPUTS!$D$63:$X$64,$E$4,FALSE)/IF(AM$7=$B556,(13-MONTH($D556)),12),0)</f>
        <v>67.313963567691601</v>
      </c>
      <c r="AN556" s="229">
        <f>IF(AND(AN$7&lt;=$B556+$D$4,AN$9&gt;=$D556),$E556*HLOOKUP(AN$7-$B556+1,INPUTS!$D$63:$X$64,$E$4,FALSE)/IF(AN$7=$B556,(13-MONTH($D556)),12),0)</f>
        <v>67.313963567691601</v>
      </c>
      <c r="AO556" s="229">
        <f>IF(AND(AO$7&lt;=$B556+$D$4,AO$9&gt;=$D556),$E556*HLOOKUP(AO$7-$B556+1,INPUTS!$D$63:$X$64,$E$4,FALSE)/IF(AO$7=$B556,(13-MONTH($D556)),12),0)</f>
        <v>67.313963567691601</v>
      </c>
      <c r="AP556" s="229">
        <f>IF(AND(AP$7&lt;=$B556+$D$4,AP$9&gt;=$D556),$E556*HLOOKUP(AP$7-$B556+1,INPUTS!$D$63:$X$64,$E$4,FALSE)/IF(AP$7=$B556,(13-MONTH($D556)),12),0)</f>
        <v>67.313963567691601</v>
      </c>
      <c r="AQ556" s="229">
        <f>IF(AND(AQ$7&lt;=$B556+$D$4,AQ$9&gt;=$D556),$E556*HLOOKUP(AQ$7-$B556+1,INPUTS!$D$63:$X$64,$E$4,FALSE)/IF(AQ$7=$B556,(13-MONTH($D556)),12),0)</f>
        <v>62.260054680908262</v>
      </c>
      <c r="AR556" s="229">
        <f>IF(AND(AR$7&lt;=$B556+$D$4,AR$9&gt;=$D556),$E556*HLOOKUP(AR$7-$B556+1,INPUTS!$D$63:$X$64,$E$4,FALSE)/IF(AR$7=$B556,(13-MONTH($D556)),12),0)</f>
        <v>62.260054680908262</v>
      </c>
      <c r="AS556" s="229">
        <f>IF(AND(AS$7&lt;=$B556+$D$4,AS$9&gt;=$D556),$E556*HLOOKUP(AS$7-$B556+1,INPUTS!$D$63:$X$64,$E$4,FALSE)/IF(AS$7=$B556,(13-MONTH($D556)),12),0)</f>
        <v>62.260054680908262</v>
      </c>
      <c r="AT556" s="229">
        <f>IF(AND(AT$7&lt;=$B556+$D$4,AT$9&gt;=$D556),$E556*HLOOKUP(AT$7-$B556+1,INPUTS!$D$63:$X$64,$E$4,FALSE)/IF(AT$7=$B556,(13-MONTH($D556)),12),0)</f>
        <v>62.260054680908262</v>
      </c>
      <c r="AU556" s="229">
        <f>IF(AND(AU$7&lt;=$B556+$D$4,AU$9&gt;=$D556),$E556*HLOOKUP(AU$7-$B556+1,INPUTS!$D$63:$X$64,$E$4,FALSE)/IF(AU$7=$B556,(13-MONTH($D556)),12),0)</f>
        <v>62.260054680908262</v>
      </c>
      <c r="AV556" s="229">
        <f>IF(AND(AV$7&lt;=$B556+$D$4,AV$9&gt;=$D556),$E556*HLOOKUP(AV$7-$B556+1,INPUTS!$D$63:$X$64,$E$4,FALSE)/IF(AV$7=$B556,(13-MONTH($D556)),12),0)</f>
        <v>62.260054680908262</v>
      </c>
      <c r="AW556" s="229">
        <f>IF(AND(AW$7&lt;=$B556+$D$4,AW$9&gt;=$D556),$E556*HLOOKUP(AW$7-$B556+1,INPUTS!$D$63:$X$64,$E$4,FALSE)/IF(AW$7=$B556,(13-MONTH($D556)),12),0)</f>
        <v>62.260054680908262</v>
      </c>
      <c r="AX556" s="229">
        <f>IF(AND(AX$7&lt;=$B556+$D$4,AX$9&gt;=$D556),$E556*HLOOKUP(AX$7-$B556+1,INPUTS!$D$63:$X$64,$E$4,FALSE)/IF(AX$7=$B556,(13-MONTH($D556)),12),0)</f>
        <v>62.260054680908262</v>
      </c>
      <c r="AY556" s="229">
        <f>IF(AND(AY$7&lt;=$B556+$D$4,AY$9&gt;=$D556),$E556*HLOOKUP(AY$7-$B556+1,INPUTS!$D$63:$X$64,$E$4,FALSE)/IF(AY$7=$B556,(13-MONTH($D556)),12),0)</f>
        <v>62.260054680908262</v>
      </c>
      <c r="AZ556" s="229">
        <f>IF(AND(AZ$7&lt;=$B556+$D$4,AZ$9&gt;=$D556),$E556*HLOOKUP(AZ$7-$B556+1,INPUTS!$D$63:$X$64,$E$4,FALSE)/IF(AZ$7=$B556,(13-MONTH($D556)),12),0)</f>
        <v>62.260054680908262</v>
      </c>
      <c r="BA556" s="229">
        <f>IF(AND(BA$7&lt;=$B556+$D$4,BA$9&gt;=$D556),$E556*HLOOKUP(BA$7-$B556+1,INPUTS!$D$63:$X$64,$E$4,FALSE)/IF(BA$7=$B556,(13-MONTH($D556)),12),0)</f>
        <v>62.260054680908262</v>
      </c>
      <c r="BB556" s="229">
        <f>IF(AND(BB$7&lt;=$B556+$D$4,BB$9&gt;=$D556),$E556*HLOOKUP(BB$7-$B556+1,INPUTS!$D$63:$X$64,$E$4,FALSE)/IF(BB$7=$B556,(13-MONTH($D556)),12),0)</f>
        <v>62.260054680908262</v>
      </c>
      <c r="BC556" s="229">
        <f>IF(AND(BC$7&lt;=$B556+$D$4,BC$9&gt;=$D556),$E556*HLOOKUP(BC$7-$B556+1,INPUTS!$D$63:$X$64,$E$4,FALSE)/IF(BC$7=$B556,(13-MONTH($D556)),12),0)</f>
        <v>57.597777110074929</v>
      </c>
      <c r="BD556" s="229">
        <f>IF(AND(BD$7&lt;=$B556+$D$4,BD$9&gt;=$D556),$E556*HLOOKUP(BD$7-$B556+1,INPUTS!$D$63:$X$64,$E$4,FALSE)/IF(BD$7=$B556,(13-MONTH($D556)),12),0)</f>
        <v>57.597777110074929</v>
      </c>
      <c r="BE556" s="229">
        <f>IF(AND(BE$7&lt;=$B556+$D$4,BE$9&gt;=$D556),$E556*HLOOKUP(BE$7-$B556+1,INPUTS!$D$63:$X$64,$E$4,FALSE)/IF(BE$7=$B556,(13-MONTH($D556)),12),0)</f>
        <v>57.597777110074929</v>
      </c>
      <c r="BF556" s="229">
        <f>IF(AND(BF$7&lt;=$B556+$D$4,BF$9&gt;=$D556),$E556*HLOOKUP(BF$7-$B556+1,INPUTS!$D$63:$X$64,$E$4,FALSE)/IF(BF$7=$B556,(13-MONTH($D556)),12),0)</f>
        <v>57.597777110074929</v>
      </c>
      <c r="BG556" s="229">
        <f>IF(AND(BG$7&lt;=$B556+$D$4,BG$9&gt;=$D556),$E556*HLOOKUP(BG$7-$B556+1,INPUTS!$D$63:$X$64,$E$4,FALSE)/IF(BG$7=$B556,(13-MONTH($D556)),12),0)</f>
        <v>57.597777110074929</v>
      </c>
      <c r="BH556" s="229">
        <f>IF(AND(BH$7&lt;=$B556+$D$4,BH$9&gt;=$D556),$E556*HLOOKUP(BH$7-$B556+1,INPUTS!$D$63:$X$64,$E$4,FALSE)/IF(BH$7=$B556,(13-MONTH($D556)),12),0)</f>
        <v>57.597777110074929</v>
      </c>
      <c r="BI556" s="229">
        <f>IF(AND(BI$7&lt;=$B556+$D$4,BI$9&gt;=$D556),$E556*HLOOKUP(BI$7-$B556+1,INPUTS!$D$63:$X$64,$E$4,FALSE)/IF(BI$7=$B556,(13-MONTH($D556)),12),0)</f>
        <v>57.597777110074929</v>
      </c>
      <c r="BJ556" s="229">
        <f>IF(AND(BJ$7&lt;=$B556+$D$4,BJ$9&gt;=$D556),$E556*HLOOKUP(BJ$7-$B556+1,INPUTS!$D$63:$X$64,$E$4,FALSE)/IF(BJ$7=$B556,(13-MONTH($D556)),12),0)</f>
        <v>57.597777110074929</v>
      </c>
      <c r="BK556" s="229">
        <f>IF(AND(BK$7&lt;=$B556+$D$4,BK$9&gt;=$D556),$E556*HLOOKUP(BK$7-$B556+1,INPUTS!$D$63:$X$64,$E$4,FALSE)/IF(BK$7=$B556,(13-MONTH($D556)),12),0)</f>
        <v>57.597777110074929</v>
      </c>
      <c r="BL556" s="229">
        <f>IF(AND(BL$7&lt;=$B556+$D$4,BL$9&gt;=$D556),$E556*HLOOKUP(BL$7-$B556+1,INPUTS!$D$63:$X$64,$E$4,FALSE)/IF(BL$7=$B556,(13-MONTH($D556)),12),0)</f>
        <v>57.597777110074929</v>
      </c>
      <c r="BM556" s="229">
        <f>IF(AND(BM$7&lt;=$B556+$D$4,BM$9&gt;=$D556),$E556*HLOOKUP(BM$7-$B556+1,INPUTS!$D$63:$X$64,$E$4,FALSE)/IF(BM$7=$B556,(13-MONTH($D556)),12),0)</f>
        <v>57.597777110074929</v>
      </c>
      <c r="BN556" s="229">
        <f>IF(AND(BN$7&lt;=$B556+$D$4,BN$9&gt;=$D556),$E556*HLOOKUP(BN$7-$B556+1,INPUTS!$D$63:$X$64,$E$4,FALSE)/IF(BN$7=$B556,(13-MONTH($D556)),12),0)</f>
        <v>57.597777110074929</v>
      </c>
      <c r="BO556" s="229">
        <f>IF(AND(BO$7&lt;=$B556+$D$4,BO$9&gt;=$D556),$E556*HLOOKUP(BO$7-$B556+1,INPUTS!$D$63:$X$64,$E$4,FALSE)/IF(BO$7=$B556,(13-MONTH($D556)),12),0)</f>
        <v>53.271183524341609</v>
      </c>
      <c r="BP556" s="229">
        <f>IF(AND(BP$7&lt;=$B556+$D$4,BP$9&gt;=$D556),$E556*HLOOKUP(BP$7-$B556+1,INPUTS!$D$63:$X$64,$E$4,FALSE)/IF(BP$7=$B556,(13-MONTH($D556)),12),0)</f>
        <v>53.271183524341609</v>
      </c>
      <c r="BQ556" s="229">
        <f>IF(AND(BQ$7&lt;=$B556+$D$4,BQ$9&gt;=$D556),$E556*HLOOKUP(BQ$7-$B556+1,INPUTS!$D$63:$X$64,$E$4,FALSE)/IF(BQ$7=$B556,(13-MONTH($D556)),12),0)</f>
        <v>53.271183524341609</v>
      </c>
      <c r="BR556" s="229">
        <f>IF(AND(BR$7&lt;=$B556+$D$4,BR$9&gt;=$D556),$E556*HLOOKUP(BR$7-$B556+1,INPUTS!$D$63:$X$64,$E$4,FALSE)/IF(BR$7=$B556,(13-MONTH($D556)),12),0)</f>
        <v>53.271183524341609</v>
      </c>
      <c r="BS556" s="229">
        <f>IF(AND(BS$7&lt;=$B556+$D$4,BS$9&gt;=$D556),$E556*HLOOKUP(BS$7-$B556+1,INPUTS!$D$63:$X$64,$E$4,FALSE)/IF(BS$7=$B556,(13-MONTH($D556)),12),0)</f>
        <v>53.271183524341609</v>
      </c>
      <c r="BT556" s="229">
        <f>IF(AND(BT$7&lt;=$B556+$D$4,BT$9&gt;=$D556),$E556*HLOOKUP(BT$7-$B556+1,INPUTS!$D$63:$X$64,$E$4,FALSE)/IF(BT$7=$B556,(13-MONTH($D556)),12),0)</f>
        <v>53.271183524341609</v>
      </c>
      <c r="BU556" s="229">
        <f>IF(AND(BU$7&lt;=$B556+$D$4,BU$9&gt;=$D556),$E556*HLOOKUP(BU$7-$B556+1,INPUTS!$D$63:$X$64,$E$4,FALSE)/IF(BU$7=$B556,(13-MONTH($D556)),12),0)</f>
        <v>53.271183524341609</v>
      </c>
      <c r="BV556" s="229">
        <f>IF(AND(BV$7&lt;=$B556+$D$4,BV$9&gt;=$D556),$E556*HLOOKUP(BV$7-$B556+1,INPUTS!$D$63:$X$64,$E$4,FALSE)/IF(BV$7=$B556,(13-MONTH($D556)),12),0)</f>
        <v>53.271183524341609</v>
      </c>
      <c r="BW556" s="229">
        <f>IF(AND(BW$7&lt;=$B556+$D$4,BW$9&gt;=$D556),$E556*HLOOKUP(BW$7-$B556+1,INPUTS!$D$63:$X$64,$E$4,FALSE)/IF(BW$7=$B556,(13-MONTH($D556)),12),0)</f>
        <v>53.271183524341609</v>
      </c>
      <c r="BX556" s="229">
        <f>IF(AND(BX$7&lt;=$B556+$D$4,BX$9&gt;=$D556),$E556*HLOOKUP(BX$7-$B556+1,INPUTS!$D$63:$X$64,$E$4,FALSE)/IF(BX$7=$B556,(13-MONTH($D556)),12),0)</f>
        <v>53.271183524341609</v>
      </c>
      <c r="BY556" s="229">
        <f>IF(AND(BY$7&lt;=$B556+$D$4,BY$9&gt;=$D556),$E556*HLOOKUP(BY$7-$B556+1,INPUTS!$D$63:$X$64,$E$4,FALSE)/IF(BY$7=$B556,(13-MONTH($D556)),12),0)</f>
        <v>53.271183524341609</v>
      </c>
      <c r="BZ556" s="229">
        <f>IF(AND(BZ$7&lt;=$B556+$D$4,BZ$9&gt;=$D556),$E556*HLOOKUP(BZ$7-$B556+1,INPUTS!$D$63:$X$64,$E$4,FALSE)/IF(BZ$7=$B556,(13-MONTH($D556)),12),0)</f>
        <v>53.271183524341609</v>
      </c>
    </row>
    <row r="557" spans="1:78" x14ac:dyDescent="0.2">
      <c r="A557" s="7" t="str">
        <f t="shared" si="442"/>
        <v>Roll-in 2</v>
      </c>
      <c r="B557" s="7">
        <f t="shared" si="443"/>
        <v>2020</v>
      </c>
      <c r="C557" s="7">
        <f t="shared" si="446"/>
        <v>14</v>
      </c>
      <c r="D557" s="165">
        <f t="shared" si="445"/>
        <v>43890</v>
      </c>
      <c r="E557" s="68">
        <f t="shared" si="444"/>
        <v>11838.487790000021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40.358481102272798</v>
      </c>
      <c r="U557" s="229">
        <f>IF(AND(U$7&lt;=$B557+$D$4,U$9&gt;=$D557),$E557*HLOOKUP(U$7-$B557+1,INPUTS!$D$63:$X$64,$E$4,FALSE)/IF(U$7=$B557,(13-MONTH($D557)),12),0)</f>
        <v>40.358481102272798</v>
      </c>
      <c r="V557" s="229">
        <f>IF(AND(V$7&lt;=$B557+$D$4,V$9&gt;=$D557),$E557*HLOOKUP(V$7-$B557+1,INPUTS!$D$63:$X$64,$E$4,FALSE)/IF(V$7=$B557,(13-MONTH($D557)),12),0)</f>
        <v>40.358481102272798</v>
      </c>
      <c r="W557" s="229">
        <f>IF(AND(W$7&lt;=$B557+$D$4,W$9&gt;=$D557),$E557*HLOOKUP(W$7-$B557+1,INPUTS!$D$63:$X$64,$E$4,FALSE)/IF(W$7=$B557,(13-MONTH($D557)),12),0)</f>
        <v>40.358481102272798</v>
      </c>
      <c r="X557" s="229">
        <f>IF(AND(X$7&lt;=$B557+$D$4,X$9&gt;=$D557),$E557*HLOOKUP(X$7-$B557+1,INPUTS!$D$63:$X$64,$E$4,FALSE)/IF(X$7=$B557,(13-MONTH($D557)),12),0)</f>
        <v>40.358481102272798</v>
      </c>
      <c r="Y557" s="229">
        <f>IF(AND(Y$7&lt;=$B557+$D$4,Y$9&gt;=$D557),$E557*HLOOKUP(Y$7-$B557+1,INPUTS!$D$63:$X$64,$E$4,FALSE)/IF(Y$7=$B557,(13-MONTH($D557)),12),0)</f>
        <v>40.358481102272798</v>
      </c>
      <c r="Z557" s="229">
        <f>IF(AND(Z$7&lt;=$B557+$D$4,Z$9&gt;=$D557),$E557*HLOOKUP(Z$7-$B557+1,INPUTS!$D$63:$X$64,$E$4,FALSE)/IF(Z$7=$B557,(13-MONTH($D557)),12),0)</f>
        <v>40.358481102272798</v>
      </c>
      <c r="AA557" s="229">
        <f>IF(AND(AA$7&lt;=$B557+$D$4,AA$9&gt;=$D557),$E557*HLOOKUP(AA$7-$B557+1,INPUTS!$D$63:$X$64,$E$4,FALSE)/IF(AA$7=$B557,(13-MONTH($D557)),12),0)</f>
        <v>40.358481102272798</v>
      </c>
      <c r="AB557" s="229">
        <f>IF(AND(AB$7&lt;=$B557+$D$4,AB$9&gt;=$D557),$E557*HLOOKUP(AB$7-$B557+1,INPUTS!$D$63:$X$64,$E$4,FALSE)/IF(AB$7=$B557,(13-MONTH($D557)),12),0)</f>
        <v>40.358481102272798</v>
      </c>
      <c r="AC557" s="229">
        <f>IF(AND(AC$7&lt;=$B557+$D$4,AC$9&gt;=$D557),$E557*HLOOKUP(AC$7-$B557+1,INPUTS!$D$63:$X$64,$E$4,FALSE)/IF(AC$7=$B557,(13-MONTH($D557)),12),0)</f>
        <v>40.358481102272798</v>
      </c>
      <c r="AD557" s="229">
        <f>IF(AND(AD$7&lt;=$B557+$D$4,AD$9&gt;=$D557),$E557*HLOOKUP(AD$7-$B557+1,INPUTS!$D$63:$X$64,$E$4,FALSE)/IF(AD$7=$B557,(13-MONTH($D557)),12),0)</f>
        <v>40.358481102272798</v>
      </c>
      <c r="AE557" s="229">
        <f>IF(AND(AE$7&lt;=$B557+$D$4,AE$9&gt;=$D557),$E557*HLOOKUP(AE$7-$B557+1,INPUTS!$D$63:$X$64,$E$4,FALSE)/IF(AE$7=$B557,(13-MONTH($D557)),12),0)</f>
        <v>71.218369463341801</v>
      </c>
      <c r="AF557" s="229">
        <f>IF(AND(AF$7&lt;=$B557+$D$4,AF$9&gt;=$D557),$E557*HLOOKUP(AF$7-$B557+1,INPUTS!$D$63:$X$64,$E$4,FALSE)/IF(AF$7=$B557,(13-MONTH($D557)),12),0)</f>
        <v>71.218369463341801</v>
      </c>
      <c r="AG557" s="229">
        <f>IF(AND(AG$7&lt;=$B557+$D$4,AG$9&gt;=$D557),$E557*HLOOKUP(AG$7-$B557+1,INPUTS!$D$63:$X$64,$E$4,FALSE)/IF(AG$7=$B557,(13-MONTH($D557)),12),0)</f>
        <v>71.218369463341801</v>
      </c>
      <c r="AH557" s="229">
        <f>IF(AND(AH$7&lt;=$B557+$D$4,AH$9&gt;=$D557),$E557*HLOOKUP(AH$7-$B557+1,INPUTS!$D$63:$X$64,$E$4,FALSE)/IF(AH$7=$B557,(13-MONTH($D557)),12),0)</f>
        <v>71.218369463341801</v>
      </c>
      <c r="AI557" s="229">
        <f>IF(AND(AI$7&lt;=$B557+$D$4,AI$9&gt;=$D557),$E557*HLOOKUP(AI$7-$B557+1,INPUTS!$D$63:$X$64,$E$4,FALSE)/IF(AI$7=$B557,(13-MONTH($D557)),12),0)</f>
        <v>71.218369463341801</v>
      </c>
      <c r="AJ557" s="229">
        <f>IF(AND(AJ$7&lt;=$B557+$D$4,AJ$9&gt;=$D557),$E557*HLOOKUP(AJ$7-$B557+1,INPUTS!$D$63:$X$64,$E$4,FALSE)/IF(AJ$7=$B557,(13-MONTH($D557)),12),0)</f>
        <v>71.218369463341801</v>
      </c>
      <c r="AK557" s="229">
        <f>IF(AND(AK$7&lt;=$B557+$D$4,AK$9&gt;=$D557),$E557*HLOOKUP(AK$7-$B557+1,INPUTS!$D$63:$X$64,$E$4,FALSE)/IF(AK$7=$B557,(13-MONTH($D557)),12),0)</f>
        <v>71.218369463341801</v>
      </c>
      <c r="AL557" s="229">
        <f>IF(AND(AL$7&lt;=$B557+$D$4,AL$9&gt;=$D557),$E557*HLOOKUP(AL$7-$B557+1,INPUTS!$D$63:$X$64,$E$4,FALSE)/IF(AL$7=$B557,(13-MONTH($D557)),12),0)</f>
        <v>71.218369463341801</v>
      </c>
      <c r="AM557" s="229">
        <f>IF(AND(AM$7&lt;=$B557+$D$4,AM$9&gt;=$D557),$E557*HLOOKUP(AM$7-$B557+1,INPUTS!$D$63:$X$64,$E$4,FALSE)/IF(AM$7=$B557,(13-MONTH($D557)),12),0)</f>
        <v>71.218369463341801</v>
      </c>
      <c r="AN557" s="229">
        <f>IF(AND(AN$7&lt;=$B557+$D$4,AN$9&gt;=$D557),$E557*HLOOKUP(AN$7-$B557+1,INPUTS!$D$63:$X$64,$E$4,FALSE)/IF(AN$7=$B557,(13-MONTH($D557)),12),0)</f>
        <v>71.218369463341801</v>
      </c>
      <c r="AO557" s="229">
        <f>IF(AND(AO$7&lt;=$B557+$D$4,AO$9&gt;=$D557),$E557*HLOOKUP(AO$7-$B557+1,INPUTS!$D$63:$X$64,$E$4,FALSE)/IF(AO$7=$B557,(13-MONTH($D557)),12),0)</f>
        <v>71.218369463341801</v>
      </c>
      <c r="AP557" s="229">
        <f>IF(AND(AP$7&lt;=$B557+$D$4,AP$9&gt;=$D557),$E557*HLOOKUP(AP$7-$B557+1,INPUTS!$D$63:$X$64,$E$4,FALSE)/IF(AP$7=$B557,(13-MONTH($D557)),12),0)</f>
        <v>71.218369463341801</v>
      </c>
      <c r="AQ557" s="229">
        <f>IF(AND(AQ$7&lt;=$B557+$D$4,AQ$9&gt;=$D557),$E557*HLOOKUP(AQ$7-$B557+1,INPUTS!$D$63:$X$64,$E$4,FALSE)/IF(AQ$7=$B557,(13-MONTH($D557)),12),0)</f>
        <v>65.871319144858447</v>
      </c>
      <c r="AR557" s="229">
        <f>IF(AND(AR$7&lt;=$B557+$D$4,AR$9&gt;=$D557),$E557*HLOOKUP(AR$7-$B557+1,INPUTS!$D$63:$X$64,$E$4,FALSE)/IF(AR$7=$B557,(13-MONTH($D557)),12),0)</f>
        <v>65.871319144858447</v>
      </c>
      <c r="AS557" s="229">
        <f>IF(AND(AS$7&lt;=$B557+$D$4,AS$9&gt;=$D557),$E557*HLOOKUP(AS$7-$B557+1,INPUTS!$D$63:$X$64,$E$4,FALSE)/IF(AS$7=$B557,(13-MONTH($D557)),12),0)</f>
        <v>65.871319144858447</v>
      </c>
      <c r="AT557" s="229">
        <f>IF(AND(AT$7&lt;=$B557+$D$4,AT$9&gt;=$D557),$E557*HLOOKUP(AT$7-$B557+1,INPUTS!$D$63:$X$64,$E$4,FALSE)/IF(AT$7=$B557,(13-MONTH($D557)),12),0)</f>
        <v>65.871319144858447</v>
      </c>
      <c r="AU557" s="229">
        <f>IF(AND(AU$7&lt;=$B557+$D$4,AU$9&gt;=$D557),$E557*HLOOKUP(AU$7-$B557+1,INPUTS!$D$63:$X$64,$E$4,FALSE)/IF(AU$7=$B557,(13-MONTH($D557)),12),0)</f>
        <v>65.871319144858447</v>
      </c>
      <c r="AV557" s="229">
        <f>IF(AND(AV$7&lt;=$B557+$D$4,AV$9&gt;=$D557),$E557*HLOOKUP(AV$7-$B557+1,INPUTS!$D$63:$X$64,$E$4,FALSE)/IF(AV$7=$B557,(13-MONTH($D557)),12),0)</f>
        <v>65.871319144858447</v>
      </c>
      <c r="AW557" s="229">
        <f>IF(AND(AW$7&lt;=$B557+$D$4,AW$9&gt;=$D557),$E557*HLOOKUP(AW$7-$B557+1,INPUTS!$D$63:$X$64,$E$4,FALSE)/IF(AW$7=$B557,(13-MONTH($D557)),12),0)</f>
        <v>65.871319144858447</v>
      </c>
      <c r="AX557" s="229">
        <f>IF(AND(AX$7&lt;=$B557+$D$4,AX$9&gt;=$D557),$E557*HLOOKUP(AX$7-$B557+1,INPUTS!$D$63:$X$64,$E$4,FALSE)/IF(AX$7=$B557,(13-MONTH($D557)),12),0)</f>
        <v>65.871319144858447</v>
      </c>
      <c r="AY557" s="229">
        <f>IF(AND(AY$7&lt;=$B557+$D$4,AY$9&gt;=$D557),$E557*HLOOKUP(AY$7-$B557+1,INPUTS!$D$63:$X$64,$E$4,FALSE)/IF(AY$7=$B557,(13-MONTH($D557)),12),0)</f>
        <v>65.871319144858447</v>
      </c>
      <c r="AZ557" s="229">
        <f>IF(AND(AZ$7&lt;=$B557+$D$4,AZ$9&gt;=$D557),$E557*HLOOKUP(AZ$7-$B557+1,INPUTS!$D$63:$X$64,$E$4,FALSE)/IF(AZ$7=$B557,(13-MONTH($D557)),12),0)</f>
        <v>65.871319144858447</v>
      </c>
      <c r="BA557" s="229">
        <f>IF(AND(BA$7&lt;=$B557+$D$4,BA$9&gt;=$D557),$E557*HLOOKUP(BA$7-$B557+1,INPUTS!$D$63:$X$64,$E$4,FALSE)/IF(BA$7=$B557,(13-MONTH($D557)),12),0)</f>
        <v>65.871319144858447</v>
      </c>
      <c r="BB557" s="229">
        <f>IF(AND(BB$7&lt;=$B557+$D$4,BB$9&gt;=$D557),$E557*HLOOKUP(BB$7-$B557+1,INPUTS!$D$63:$X$64,$E$4,FALSE)/IF(BB$7=$B557,(13-MONTH($D557)),12),0)</f>
        <v>65.871319144858447</v>
      </c>
      <c r="BC557" s="229">
        <f>IF(AND(BC$7&lt;=$B557+$D$4,BC$9&gt;=$D557),$E557*HLOOKUP(BC$7-$B557+1,INPUTS!$D$63:$X$64,$E$4,FALSE)/IF(BC$7=$B557,(13-MONTH($D557)),12),0)</f>
        <v>60.938615899025109</v>
      </c>
      <c r="BD557" s="229">
        <f>IF(AND(BD$7&lt;=$B557+$D$4,BD$9&gt;=$D557),$E557*HLOOKUP(BD$7-$B557+1,INPUTS!$D$63:$X$64,$E$4,FALSE)/IF(BD$7=$B557,(13-MONTH($D557)),12),0)</f>
        <v>60.938615899025109</v>
      </c>
      <c r="BE557" s="229">
        <f>IF(AND(BE$7&lt;=$B557+$D$4,BE$9&gt;=$D557),$E557*HLOOKUP(BE$7-$B557+1,INPUTS!$D$63:$X$64,$E$4,FALSE)/IF(BE$7=$B557,(13-MONTH($D557)),12),0)</f>
        <v>60.938615899025109</v>
      </c>
      <c r="BF557" s="229">
        <f>IF(AND(BF$7&lt;=$B557+$D$4,BF$9&gt;=$D557),$E557*HLOOKUP(BF$7-$B557+1,INPUTS!$D$63:$X$64,$E$4,FALSE)/IF(BF$7=$B557,(13-MONTH($D557)),12),0)</f>
        <v>60.938615899025109</v>
      </c>
      <c r="BG557" s="229">
        <f>IF(AND(BG$7&lt;=$B557+$D$4,BG$9&gt;=$D557),$E557*HLOOKUP(BG$7-$B557+1,INPUTS!$D$63:$X$64,$E$4,FALSE)/IF(BG$7=$B557,(13-MONTH($D557)),12),0)</f>
        <v>60.938615899025109</v>
      </c>
      <c r="BH557" s="229">
        <f>IF(AND(BH$7&lt;=$B557+$D$4,BH$9&gt;=$D557),$E557*HLOOKUP(BH$7-$B557+1,INPUTS!$D$63:$X$64,$E$4,FALSE)/IF(BH$7=$B557,(13-MONTH($D557)),12),0)</f>
        <v>60.938615899025109</v>
      </c>
      <c r="BI557" s="229">
        <f>IF(AND(BI$7&lt;=$B557+$D$4,BI$9&gt;=$D557),$E557*HLOOKUP(BI$7-$B557+1,INPUTS!$D$63:$X$64,$E$4,FALSE)/IF(BI$7=$B557,(13-MONTH($D557)),12),0)</f>
        <v>60.938615899025109</v>
      </c>
      <c r="BJ557" s="229">
        <f>IF(AND(BJ$7&lt;=$B557+$D$4,BJ$9&gt;=$D557),$E557*HLOOKUP(BJ$7-$B557+1,INPUTS!$D$63:$X$64,$E$4,FALSE)/IF(BJ$7=$B557,(13-MONTH($D557)),12),0)</f>
        <v>60.938615899025109</v>
      </c>
      <c r="BK557" s="229">
        <f>IF(AND(BK$7&lt;=$B557+$D$4,BK$9&gt;=$D557),$E557*HLOOKUP(BK$7-$B557+1,INPUTS!$D$63:$X$64,$E$4,FALSE)/IF(BK$7=$B557,(13-MONTH($D557)),12),0)</f>
        <v>60.938615899025109</v>
      </c>
      <c r="BL557" s="229">
        <f>IF(AND(BL$7&lt;=$B557+$D$4,BL$9&gt;=$D557),$E557*HLOOKUP(BL$7-$B557+1,INPUTS!$D$63:$X$64,$E$4,FALSE)/IF(BL$7=$B557,(13-MONTH($D557)),12),0)</f>
        <v>60.938615899025109</v>
      </c>
      <c r="BM557" s="229">
        <f>IF(AND(BM$7&lt;=$B557+$D$4,BM$9&gt;=$D557),$E557*HLOOKUP(BM$7-$B557+1,INPUTS!$D$63:$X$64,$E$4,FALSE)/IF(BM$7=$B557,(13-MONTH($D557)),12),0)</f>
        <v>60.938615899025109</v>
      </c>
      <c r="BN557" s="229">
        <f>IF(AND(BN$7&lt;=$B557+$D$4,BN$9&gt;=$D557),$E557*HLOOKUP(BN$7-$B557+1,INPUTS!$D$63:$X$64,$E$4,FALSE)/IF(BN$7=$B557,(13-MONTH($D557)),12),0)</f>
        <v>60.938615899025109</v>
      </c>
      <c r="BO557" s="229">
        <f>IF(AND(BO$7&lt;=$B557+$D$4,BO$9&gt;=$D557),$E557*HLOOKUP(BO$7-$B557+1,INPUTS!$D$63:$X$64,$E$4,FALSE)/IF(BO$7=$B557,(13-MONTH($D557)),12),0)</f>
        <v>56.361067286891767</v>
      </c>
      <c r="BP557" s="229">
        <f>IF(AND(BP$7&lt;=$B557+$D$4,BP$9&gt;=$D557),$E557*HLOOKUP(BP$7-$B557+1,INPUTS!$D$63:$X$64,$E$4,FALSE)/IF(BP$7=$B557,(13-MONTH($D557)),12),0)</f>
        <v>56.361067286891767</v>
      </c>
      <c r="BQ557" s="229">
        <f>IF(AND(BQ$7&lt;=$B557+$D$4,BQ$9&gt;=$D557),$E557*HLOOKUP(BQ$7-$B557+1,INPUTS!$D$63:$X$64,$E$4,FALSE)/IF(BQ$7=$B557,(13-MONTH($D557)),12),0)</f>
        <v>56.361067286891767</v>
      </c>
      <c r="BR557" s="229">
        <f>IF(AND(BR$7&lt;=$B557+$D$4,BR$9&gt;=$D557),$E557*HLOOKUP(BR$7-$B557+1,INPUTS!$D$63:$X$64,$E$4,FALSE)/IF(BR$7=$B557,(13-MONTH($D557)),12),0)</f>
        <v>56.361067286891767</v>
      </c>
      <c r="BS557" s="229">
        <f>IF(AND(BS$7&lt;=$B557+$D$4,BS$9&gt;=$D557),$E557*HLOOKUP(BS$7-$B557+1,INPUTS!$D$63:$X$64,$E$4,FALSE)/IF(BS$7=$B557,(13-MONTH($D557)),12),0)</f>
        <v>56.361067286891767</v>
      </c>
      <c r="BT557" s="229">
        <f>IF(AND(BT$7&lt;=$B557+$D$4,BT$9&gt;=$D557),$E557*HLOOKUP(BT$7-$B557+1,INPUTS!$D$63:$X$64,$E$4,FALSE)/IF(BT$7=$B557,(13-MONTH($D557)),12),0)</f>
        <v>56.361067286891767</v>
      </c>
      <c r="BU557" s="229">
        <f>IF(AND(BU$7&lt;=$B557+$D$4,BU$9&gt;=$D557),$E557*HLOOKUP(BU$7-$B557+1,INPUTS!$D$63:$X$64,$E$4,FALSE)/IF(BU$7=$B557,(13-MONTH($D557)),12),0)</f>
        <v>56.361067286891767</v>
      </c>
      <c r="BV557" s="229">
        <f>IF(AND(BV$7&lt;=$B557+$D$4,BV$9&gt;=$D557),$E557*HLOOKUP(BV$7-$B557+1,INPUTS!$D$63:$X$64,$E$4,FALSE)/IF(BV$7=$B557,(13-MONTH($D557)),12),0)</f>
        <v>56.361067286891767</v>
      </c>
      <c r="BW557" s="229">
        <f>IF(AND(BW$7&lt;=$B557+$D$4,BW$9&gt;=$D557),$E557*HLOOKUP(BW$7-$B557+1,INPUTS!$D$63:$X$64,$E$4,FALSE)/IF(BW$7=$B557,(13-MONTH($D557)),12),0)</f>
        <v>56.361067286891767</v>
      </c>
      <c r="BX557" s="229">
        <f>IF(AND(BX$7&lt;=$B557+$D$4,BX$9&gt;=$D557),$E557*HLOOKUP(BX$7-$B557+1,INPUTS!$D$63:$X$64,$E$4,FALSE)/IF(BX$7=$B557,(13-MONTH($D557)),12),0)</f>
        <v>56.361067286891767</v>
      </c>
      <c r="BY557" s="229">
        <f>IF(AND(BY$7&lt;=$B557+$D$4,BY$9&gt;=$D557),$E557*HLOOKUP(BY$7-$B557+1,INPUTS!$D$63:$X$64,$E$4,FALSE)/IF(BY$7=$B557,(13-MONTH($D557)),12),0)</f>
        <v>56.361067286891767</v>
      </c>
      <c r="BZ557" s="229">
        <f>IF(AND(BZ$7&lt;=$B557+$D$4,BZ$9&gt;=$D557),$E557*HLOOKUP(BZ$7-$B557+1,INPUTS!$D$63:$X$64,$E$4,FALSE)/IF(BZ$7=$B557,(13-MONTH($D557)),12),0)</f>
        <v>56.361067286891767</v>
      </c>
    </row>
    <row r="558" spans="1:78" x14ac:dyDescent="0.2">
      <c r="A558" s="7" t="str">
        <f t="shared" si="442"/>
        <v>Roll-in 3</v>
      </c>
      <c r="B558" s="7">
        <f t="shared" si="443"/>
        <v>2020</v>
      </c>
      <c r="C558" s="7">
        <f t="shared" si="446"/>
        <v>15</v>
      </c>
      <c r="D558" s="165">
        <f t="shared" si="445"/>
        <v>43921</v>
      </c>
      <c r="E558" s="68">
        <f t="shared" si="444"/>
        <v>16403.305120000005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61.512394200000017</v>
      </c>
      <c r="V558" s="229">
        <f>IF(AND(V$7&lt;=$B558+$D$4,V$9&gt;=$D558),$E558*HLOOKUP(V$7-$B558+1,INPUTS!$D$63:$X$64,$E$4,FALSE)/IF(V$7=$B558,(13-MONTH($D558)),12),0)</f>
        <v>61.512394200000017</v>
      </c>
      <c r="W558" s="229">
        <f>IF(AND(W$7&lt;=$B558+$D$4,W$9&gt;=$D558),$E558*HLOOKUP(W$7-$B558+1,INPUTS!$D$63:$X$64,$E$4,FALSE)/IF(W$7=$B558,(13-MONTH($D558)),12),0)</f>
        <v>61.512394200000017</v>
      </c>
      <c r="X558" s="229">
        <f>IF(AND(X$7&lt;=$B558+$D$4,X$9&gt;=$D558),$E558*HLOOKUP(X$7-$B558+1,INPUTS!$D$63:$X$64,$E$4,FALSE)/IF(X$7=$B558,(13-MONTH($D558)),12),0)</f>
        <v>61.512394200000017</v>
      </c>
      <c r="Y558" s="229">
        <f>IF(AND(Y$7&lt;=$B558+$D$4,Y$9&gt;=$D558),$E558*HLOOKUP(Y$7-$B558+1,INPUTS!$D$63:$X$64,$E$4,FALSE)/IF(Y$7=$B558,(13-MONTH($D558)),12),0)</f>
        <v>61.512394200000017</v>
      </c>
      <c r="Z558" s="229">
        <f>IF(AND(Z$7&lt;=$B558+$D$4,Z$9&gt;=$D558),$E558*HLOOKUP(Z$7-$B558+1,INPUTS!$D$63:$X$64,$E$4,FALSE)/IF(Z$7=$B558,(13-MONTH($D558)),12),0)</f>
        <v>61.512394200000017</v>
      </c>
      <c r="AA558" s="229">
        <f>IF(AND(AA$7&lt;=$B558+$D$4,AA$9&gt;=$D558),$E558*HLOOKUP(AA$7-$B558+1,INPUTS!$D$63:$X$64,$E$4,FALSE)/IF(AA$7=$B558,(13-MONTH($D558)),12),0)</f>
        <v>61.512394200000017</v>
      </c>
      <c r="AB558" s="229">
        <f>IF(AND(AB$7&lt;=$B558+$D$4,AB$9&gt;=$D558),$E558*HLOOKUP(AB$7-$B558+1,INPUTS!$D$63:$X$64,$E$4,FALSE)/IF(AB$7=$B558,(13-MONTH($D558)),12),0)</f>
        <v>61.512394200000017</v>
      </c>
      <c r="AC558" s="229">
        <f>IF(AND(AC$7&lt;=$B558+$D$4,AC$9&gt;=$D558),$E558*HLOOKUP(AC$7-$B558+1,INPUTS!$D$63:$X$64,$E$4,FALSE)/IF(AC$7=$B558,(13-MONTH($D558)),12),0)</f>
        <v>61.512394200000017</v>
      </c>
      <c r="AD558" s="229">
        <f>IF(AND(AD$7&lt;=$B558+$D$4,AD$9&gt;=$D558),$E558*HLOOKUP(AD$7-$B558+1,INPUTS!$D$63:$X$64,$E$4,FALSE)/IF(AD$7=$B558,(13-MONTH($D558)),12),0)</f>
        <v>61.512394200000017</v>
      </c>
      <c r="AE558" s="229">
        <f>IF(AND(AE$7&lt;=$B558+$D$4,AE$9&gt;=$D558),$E558*HLOOKUP(AE$7-$B558+1,INPUTS!$D$63:$X$64,$E$4,FALSE)/IF(AE$7=$B558,(13-MONTH($D558)),12),0)</f>
        <v>98.679549717733366</v>
      </c>
      <c r="AF558" s="229">
        <f>IF(AND(AF$7&lt;=$B558+$D$4,AF$9&gt;=$D558),$E558*HLOOKUP(AF$7-$B558+1,INPUTS!$D$63:$X$64,$E$4,FALSE)/IF(AF$7=$B558,(13-MONTH($D558)),12),0)</f>
        <v>98.679549717733366</v>
      </c>
      <c r="AG558" s="229">
        <f>IF(AND(AG$7&lt;=$B558+$D$4,AG$9&gt;=$D558),$E558*HLOOKUP(AG$7-$B558+1,INPUTS!$D$63:$X$64,$E$4,FALSE)/IF(AG$7=$B558,(13-MONTH($D558)),12),0)</f>
        <v>98.679549717733366</v>
      </c>
      <c r="AH558" s="229">
        <f>IF(AND(AH$7&lt;=$B558+$D$4,AH$9&gt;=$D558),$E558*HLOOKUP(AH$7-$B558+1,INPUTS!$D$63:$X$64,$E$4,FALSE)/IF(AH$7=$B558,(13-MONTH($D558)),12),0)</f>
        <v>98.679549717733366</v>
      </c>
      <c r="AI558" s="229">
        <f>IF(AND(AI$7&lt;=$B558+$D$4,AI$9&gt;=$D558),$E558*HLOOKUP(AI$7-$B558+1,INPUTS!$D$63:$X$64,$E$4,FALSE)/IF(AI$7=$B558,(13-MONTH($D558)),12),0)</f>
        <v>98.679549717733366</v>
      </c>
      <c r="AJ558" s="229">
        <f>IF(AND(AJ$7&lt;=$B558+$D$4,AJ$9&gt;=$D558),$E558*HLOOKUP(AJ$7-$B558+1,INPUTS!$D$63:$X$64,$E$4,FALSE)/IF(AJ$7=$B558,(13-MONTH($D558)),12),0)</f>
        <v>98.679549717733366</v>
      </c>
      <c r="AK558" s="229">
        <f>IF(AND(AK$7&lt;=$B558+$D$4,AK$9&gt;=$D558),$E558*HLOOKUP(AK$7-$B558+1,INPUTS!$D$63:$X$64,$E$4,FALSE)/IF(AK$7=$B558,(13-MONTH($D558)),12),0)</f>
        <v>98.679549717733366</v>
      </c>
      <c r="AL558" s="229">
        <f>IF(AND(AL$7&lt;=$B558+$D$4,AL$9&gt;=$D558),$E558*HLOOKUP(AL$7-$B558+1,INPUTS!$D$63:$X$64,$E$4,FALSE)/IF(AL$7=$B558,(13-MONTH($D558)),12),0)</f>
        <v>98.679549717733366</v>
      </c>
      <c r="AM558" s="229">
        <f>IF(AND(AM$7&lt;=$B558+$D$4,AM$9&gt;=$D558),$E558*HLOOKUP(AM$7-$B558+1,INPUTS!$D$63:$X$64,$E$4,FALSE)/IF(AM$7=$B558,(13-MONTH($D558)),12),0)</f>
        <v>98.679549717733366</v>
      </c>
      <c r="AN558" s="229">
        <f>IF(AND(AN$7&lt;=$B558+$D$4,AN$9&gt;=$D558),$E558*HLOOKUP(AN$7-$B558+1,INPUTS!$D$63:$X$64,$E$4,FALSE)/IF(AN$7=$B558,(13-MONTH($D558)),12),0)</f>
        <v>98.679549717733366</v>
      </c>
      <c r="AO558" s="229">
        <f>IF(AND(AO$7&lt;=$B558+$D$4,AO$9&gt;=$D558),$E558*HLOOKUP(AO$7-$B558+1,INPUTS!$D$63:$X$64,$E$4,FALSE)/IF(AO$7=$B558,(13-MONTH($D558)),12),0)</f>
        <v>98.679549717733366</v>
      </c>
      <c r="AP558" s="229">
        <f>IF(AND(AP$7&lt;=$B558+$D$4,AP$9&gt;=$D558),$E558*HLOOKUP(AP$7-$B558+1,INPUTS!$D$63:$X$64,$E$4,FALSE)/IF(AP$7=$B558,(13-MONTH($D558)),12),0)</f>
        <v>98.679549717733366</v>
      </c>
      <c r="AQ558" s="229">
        <f>IF(AND(AQ$7&lt;=$B558+$D$4,AQ$9&gt;=$D558),$E558*HLOOKUP(AQ$7-$B558+1,INPUTS!$D$63:$X$64,$E$4,FALSE)/IF(AQ$7=$B558,(13-MONTH($D558)),12),0)</f>
        <v>91.270723571866696</v>
      </c>
      <c r="AR558" s="229">
        <f>IF(AND(AR$7&lt;=$B558+$D$4,AR$9&gt;=$D558),$E558*HLOOKUP(AR$7-$B558+1,INPUTS!$D$63:$X$64,$E$4,FALSE)/IF(AR$7=$B558,(13-MONTH($D558)),12),0)</f>
        <v>91.270723571866696</v>
      </c>
      <c r="AS558" s="229">
        <f>IF(AND(AS$7&lt;=$B558+$D$4,AS$9&gt;=$D558),$E558*HLOOKUP(AS$7-$B558+1,INPUTS!$D$63:$X$64,$E$4,FALSE)/IF(AS$7=$B558,(13-MONTH($D558)),12),0)</f>
        <v>91.270723571866696</v>
      </c>
      <c r="AT558" s="229">
        <f>IF(AND(AT$7&lt;=$B558+$D$4,AT$9&gt;=$D558),$E558*HLOOKUP(AT$7-$B558+1,INPUTS!$D$63:$X$64,$E$4,FALSE)/IF(AT$7=$B558,(13-MONTH($D558)),12),0)</f>
        <v>91.270723571866696</v>
      </c>
      <c r="AU558" s="229">
        <f>IF(AND(AU$7&lt;=$B558+$D$4,AU$9&gt;=$D558),$E558*HLOOKUP(AU$7-$B558+1,INPUTS!$D$63:$X$64,$E$4,FALSE)/IF(AU$7=$B558,(13-MONTH($D558)),12),0)</f>
        <v>91.270723571866696</v>
      </c>
      <c r="AV558" s="229">
        <f>IF(AND(AV$7&lt;=$B558+$D$4,AV$9&gt;=$D558),$E558*HLOOKUP(AV$7-$B558+1,INPUTS!$D$63:$X$64,$E$4,FALSE)/IF(AV$7=$B558,(13-MONTH($D558)),12),0)</f>
        <v>91.270723571866696</v>
      </c>
      <c r="AW558" s="229">
        <f>IF(AND(AW$7&lt;=$B558+$D$4,AW$9&gt;=$D558),$E558*HLOOKUP(AW$7-$B558+1,INPUTS!$D$63:$X$64,$E$4,FALSE)/IF(AW$7=$B558,(13-MONTH($D558)),12),0)</f>
        <v>91.270723571866696</v>
      </c>
      <c r="AX558" s="229">
        <f>IF(AND(AX$7&lt;=$B558+$D$4,AX$9&gt;=$D558),$E558*HLOOKUP(AX$7-$B558+1,INPUTS!$D$63:$X$64,$E$4,FALSE)/IF(AX$7=$B558,(13-MONTH($D558)),12),0)</f>
        <v>91.270723571866696</v>
      </c>
      <c r="AY558" s="229">
        <f>IF(AND(AY$7&lt;=$B558+$D$4,AY$9&gt;=$D558),$E558*HLOOKUP(AY$7-$B558+1,INPUTS!$D$63:$X$64,$E$4,FALSE)/IF(AY$7=$B558,(13-MONTH($D558)),12),0)</f>
        <v>91.270723571866696</v>
      </c>
      <c r="AZ558" s="229">
        <f>IF(AND(AZ$7&lt;=$B558+$D$4,AZ$9&gt;=$D558),$E558*HLOOKUP(AZ$7-$B558+1,INPUTS!$D$63:$X$64,$E$4,FALSE)/IF(AZ$7=$B558,(13-MONTH($D558)),12),0)</f>
        <v>91.270723571866696</v>
      </c>
      <c r="BA558" s="229">
        <f>IF(AND(BA$7&lt;=$B558+$D$4,BA$9&gt;=$D558),$E558*HLOOKUP(BA$7-$B558+1,INPUTS!$D$63:$X$64,$E$4,FALSE)/IF(BA$7=$B558,(13-MONTH($D558)),12),0)</f>
        <v>91.270723571866696</v>
      </c>
      <c r="BB558" s="229">
        <f>IF(AND(BB$7&lt;=$B558+$D$4,BB$9&gt;=$D558),$E558*HLOOKUP(BB$7-$B558+1,INPUTS!$D$63:$X$64,$E$4,FALSE)/IF(BB$7=$B558,(13-MONTH($D558)),12),0)</f>
        <v>91.270723571866696</v>
      </c>
      <c r="BC558" s="229">
        <f>IF(AND(BC$7&lt;=$B558+$D$4,BC$9&gt;=$D558),$E558*HLOOKUP(BC$7-$B558+1,INPUTS!$D$63:$X$64,$E$4,FALSE)/IF(BC$7=$B558,(13-MONTH($D558)),12),0)</f>
        <v>84.436013105200018</v>
      </c>
      <c r="BD558" s="229">
        <f>IF(AND(BD$7&lt;=$B558+$D$4,BD$9&gt;=$D558),$E558*HLOOKUP(BD$7-$B558+1,INPUTS!$D$63:$X$64,$E$4,FALSE)/IF(BD$7=$B558,(13-MONTH($D558)),12),0)</f>
        <v>84.436013105200018</v>
      </c>
      <c r="BE558" s="229">
        <f>IF(AND(BE$7&lt;=$B558+$D$4,BE$9&gt;=$D558),$E558*HLOOKUP(BE$7-$B558+1,INPUTS!$D$63:$X$64,$E$4,FALSE)/IF(BE$7=$B558,(13-MONTH($D558)),12),0)</f>
        <v>84.436013105200018</v>
      </c>
      <c r="BF558" s="229">
        <f>IF(AND(BF$7&lt;=$B558+$D$4,BF$9&gt;=$D558),$E558*HLOOKUP(BF$7-$B558+1,INPUTS!$D$63:$X$64,$E$4,FALSE)/IF(BF$7=$B558,(13-MONTH($D558)),12),0)</f>
        <v>84.436013105200018</v>
      </c>
      <c r="BG558" s="229">
        <f>IF(AND(BG$7&lt;=$B558+$D$4,BG$9&gt;=$D558),$E558*HLOOKUP(BG$7-$B558+1,INPUTS!$D$63:$X$64,$E$4,FALSE)/IF(BG$7=$B558,(13-MONTH($D558)),12),0)</f>
        <v>84.436013105200018</v>
      </c>
      <c r="BH558" s="229">
        <f>IF(AND(BH$7&lt;=$B558+$D$4,BH$9&gt;=$D558),$E558*HLOOKUP(BH$7-$B558+1,INPUTS!$D$63:$X$64,$E$4,FALSE)/IF(BH$7=$B558,(13-MONTH($D558)),12),0)</f>
        <v>84.436013105200018</v>
      </c>
      <c r="BI558" s="229">
        <f>IF(AND(BI$7&lt;=$B558+$D$4,BI$9&gt;=$D558),$E558*HLOOKUP(BI$7-$B558+1,INPUTS!$D$63:$X$64,$E$4,FALSE)/IF(BI$7=$B558,(13-MONTH($D558)),12),0)</f>
        <v>84.436013105200018</v>
      </c>
      <c r="BJ558" s="229">
        <f>IF(AND(BJ$7&lt;=$B558+$D$4,BJ$9&gt;=$D558),$E558*HLOOKUP(BJ$7-$B558+1,INPUTS!$D$63:$X$64,$E$4,FALSE)/IF(BJ$7=$B558,(13-MONTH($D558)),12),0)</f>
        <v>84.436013105200018</v>
      </c>
      <c r="BK558" s="229">
        <f>IF(AND(BK$7&lt;=$B558+$D$4,BK$9&gt;=$D558),$E558*HLOOKUP(BK$7-$B558+1,INPUTS!$D$63:$X$64,$E$4,FALSE)/IF(BK$7=$B558,(13-MONTH($D558)),12),0)</f>
        <v>84.436013105200018</v>
      </c>
      <c r="BL558" s="229">
        <f>IF(AND(BL$7&lt;=$B558+$D$4,BL$9&gt;=$D558),$E558*HLOOKUP(BL$7-$B558+1,INPUTS!$D$63:$X$64,$E$4,FALSE)/IF(BL$7=$B558,(13-MONTH($D558)),12),0)</f>
        <v>84.436013105200018</v>
      </c>
      <c r="BM558" s="229">
        <f>IF(AND(BM$7&lt;=$B558+$D$4,BM$9&gt;=$D558),$E558*HLOOKUP(BM$7-$B558+1,INPUTS!$D$63:$X$64,$E$4,FALSE)/IF(BM$7=$B558,(13-MONTH($D558)),12),0)</f>
        <v>84.436013105200018</v>
      </c>
      <c r="BN558" s="229">
        <f>IF(AND(BN$7&lt;=$B558+$D$4,BN$9&gt;=$D558),$E558*HLOOKUP(BN$7-$B558+1,INPUTS!$D$63:$X$64,$E$4,FALSE)/IF(BN$7=$B558,(13-MONTH($D558)),12),0)</f>
        <v>84.436013105200018</v>
      </c>
      <c r="BO558" s="229">
        <f>IF(AND(BO$7&lt;=$B558+$D$4,BO$9&gt;=$D558),$E558*HLOOKUP(BO$7-$B558+1,INPUTS!$D$63:$X$64,$E$4,FALSE)/IF(BO$7=$B558,(13-MONTH($D558)),12),0)</f>
        <v>78.093401792133349</v>
      </c>
      <c r="BP558" s="229">
        <f>IF(AND(BP$7&lt;=$B558+$D$4,BP$9&gt;=$D558),$E558*HLOOKUP(BP$7-$B558+1,INPUTS!$D$63:$X$64,$E$4,FALSE)/IF(BP$7=$B558,(13-MONTH($D558)),12),0)</f>
        <v>78.093401792133349</v>
      </c>
      <c r="BQ558" s="229">
        <f>IF(AND(BQ$7&lt;=$B558+$D$4,BQ$9&gt;=$D558),$E558*HLOOKUP(BQ$7-$B558+1,INPUTS!$D$63:$X$64,$E$4,FALSE)/IF(BQ$7=$B558,(13-MONTH($D558)),12),0)</f>
        <v>78.093401792133349</v>
      </c>
      <c r="BR558" s="229">
        <f>IF(AND(BR$7&lt;=$B558+$D$4,BR$9&gt;=$D558),$E558*HLOOKUP(BR$7-$B558+1,INPUTS!$D$63:$X$64,$E$4,FALSE)/IF(BR$7=$B558,(13-MONTH($D558)),12),0)</f>
        <v>78.093401792133349</v>
      </c>
      <c r="BS558" s="229">
        <f>IF(AND(BS$7&lt;=$B558+$D$4,BS$9&gt;=$D558),$E558*HLOOKUP(BS$7-$B558+1,INPUTS!$D$63:$X$64,$E$4,FALSE)/IF(BS$7=$B558,(13-MONTH($D558)),12),0)</f>
        <v>78.093401792133349</v>
      </c>
      <c r="BT558" s="229">
        <f>IF(AND(BT$7&lt;=$B558+$D$4,BT$9&gt;=$D558),$E558*HLOOKUP(BT$7-$B558+1,INPUTS!$D$63:$X$64,$E$4,FALSE)/IF(BT$7=$B558,(13-MONTH($D558)),12),0)</f>
        <v>78.093401792133349</v>
      </c>
      <c r="BU558" s="229">
        <f>IF(AND(BU$7&lt;=$B558+$D$4,BU$9&gt;=$D558),$E558*HLOOKUP(BU$7-$B558+1,INPUTS!$D$63:$X$64,$E$4,FALSE)/IF(BU$7=$B558,(13-MONTH($D558)),12),0)</f>
        <v>78.093401792133349</v>
      </c>
      <c r="BV558" s="229">
        <f>IF(AND(BV$7&lt;=$B558+$D$4,BV$9&gt;=$D558),$E558*HLOOKUP(BV$7-$B558+1,INPUTS!$D$63:$X$64,$E$4,FALSE)/IF(BV$7=$B558,(13-MONTH($D558)),12),0)</f>
        <v>78.093401792133349</v>
      </c>
      <c r="BW558" s="229">
        <f>IF(AND(BW$7&lt;=$B558+$D$4,BW$9&gt;=$D558),$E558*HLOOKUP(BW$7-$B558+1,INPUTS!$D$63:$X$64,$E$4,FALSE)/IF(BW$7=$B558,(13-MONTH($D558)),12),0)</f>
        <v>78.093401792133349</v>
      </c>
      <c r="BX558" s="229">
        <f>IF(AND(BX$7&lt;=$B558+$D$4,BX$9&gt;=$D558),$E558*HLOOKUP(BX$7-$B558+1,INPUTS!$D$63:$X$64,$E$4,FALSE)/IF(BX$7=$B558,(13-MONTH($D558)),12),0)</f>
        <v>78.093401792133349</v>
      </c>
      <c r="BY558" s="229">
        <f>IF(AND(BY$7&lt;=$B558+$D$4,BY$9&gt;=$D558),$E558*HLOOKUP(BY$7-$B558+1,INPUTS!$D$63:$X$64,$E$4,FALSE)/IF(BY$7=$B558,(13-MONTH($D558)),12),0)</f>
        <v>78.093401792133349</v>
      </c>
      <c r="BZ558" s="229">
        <f>IF(AND(BZ$7&lt;=$B558+$D$4,BZ$9&gt;=$D558),$E558*HLOOKUP(BZ$7-$B558+1,INPUTS!$D$63:$X$64,$E$4,FALSE)/IF(BZ$7=$B558,(13-MONTH($D558)),12),0)</f>
        <v>78.093401792133349</v>
      </c>
    </row>
    <row r="559" spans="1:78" x14ac:dyDescent="0.2">
      <c r="A559" s="7" t="str">
        <f t="shared" si="442"/>
        <v>Roll-in 3</v>
      </c>
      <c r="B559" s="7">
        <f t="shared" si="443"/>
        <v>2020</v>
      </c>
      <c r="C559" s="7">
        <f t="shared" si="446"/>
        <v>16</v>
      </c>
      <c r="D559" s="165">
        <f t="shared" si="445"/>
        <v>43951</v>
      </c>
      <c r="E559" s="68">
        <f t="shared" si="444"/>
        <v>13371.078689999968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55.712827874999867</v>
      </c>
      <c r="W559" s="229">
        <f>IF(AND(W$7&lt;=$B559+$D$4,W$9&gt;=$D559),$E559*HLOOKUP(W$7-$B559+1,INPUTS!$D$63:$X$64,$E$4,FALSE)/IF(W$7=$B559,(13-MONTH($D559)),12),0)</f>
        <v>55.712827874999867</v>
      </c>
      <c r="X559" s="229">
        <f>IF(AND(X$7&lt;=$B559+$D$4,X$9&gt;=$D559),$E559*HLOOKUP(X$7-$B559+1,INPUTS!$D$63:$X$64,$E$4,FALSE)/IF(X$7=$B559,(13-MONTH($D559)),12),0)</f>
        <v>55.712827874999867</v>
      </c>
      <c r="Y559" s="229">
        <f>IF(AND(Y$7&lt;=$B559+$D$4,Y$9&gt;=$D559),$E559*HLOOKUP(Y$7-$B559+1,INPUTS!$D$63:$X$64,$E$4,FALSE)/IF(Y$7=$B559,(13-MONTH($D559)),12),0)</f>
        <v>55.712827874999867</v>
      </c>
      <c r="Z559" s="229">
        <f>IF(AND(Z$7&lt;=$B559+$D$4,Z$9&gt;=$D559),$E559*HLOOKUP(Z$7-$B559+1,INPUTS!$D$63:$X$64,$E$4,FALSE)/IF(Z$7=$B559,(13-MONTH($D559)),12),0)</f>
        <v>55.712827874999867</v>
      </c>
      <c r="AA559" s="229">
        <f>IF(AND(AA$7&lt;=$B559+$D$4,AA$9&gt;=$D559),$E559*HLOOKUP(AA$7-$B559+1,INPUTS!$D$63:$X$64,$E$4,FALSE)/IF(AA$7=$B559,(13-MONTH($D559)),12),0)</f>
        <v>55.712827874999867</v>
      </c>
      <c r="AB559" s="229">
        <f>IF(AND(AB$7&lt;=$B559+$D$4,AB$9&gt;=$D559),$E559*HLOOKUP(AB$7-$B559+1,INPUTS!$D$63:$X$64,$E$4,FALSE)/IF(AB$7=$B559,(13-MONTH($D559)),12),0)</f>
        <v>55.712827874999867</v>
      </c>
      <c r="AC559" s="229">
        <f>IF(AND(AC$7&lt;=$B559+$D$4,AC$9&gt;=$D559),$E559*HLOOKUP(AC$7-$B559+1,INPUTS!$D$63:$X$64,$E$4,FALSE)/IF(AC$7=$B559,(13-MONTH($D559)),12),0)</f>
        <v>55.712827874999867</v>
      </c>
      <c r="AD559" s="229">
        <f>IF(AND(AD$7&lt;=$B559+$D$4,AD$9&gt;=$D559),$E559*HLOOKUP(AD$7-$B559+1,INPUTS!$D$63:$X$64,$E$4,FALSE)/IF(AD$7=$B559,(13-MONTH($D559)),12),0)</f>
        <v>55.712827874999867</v>
      </c>
      <c r="AE559" s="229">
        <f>IF(AND(AE$7&lt;=$B559+$D$4,AE$9&gt;=$D559),$E559*HLOOKUP(AE$7-$B559+1,INPUTS!$D$63:$X$64,$E$4,FALSE)/IF(AE$7=$B559,(13-MONTH($D559)),12),0)</f>
        <v>80.438180885924808</v>
      </c>
      <c r="AF559" s="229">
        <f>IF(AND(AF$7&lt;=$B559+$D$4,AF$9&gt;=$D559),$E559*HLOOKUP(AF$7-$B559+1,INPUTS!$D$63:$X$64,$E$4,FALSE)/IF(AF$7=$B559,(13-MONTH($D559)),12),0)</f>
        <v>80.438180885924808</v>
      </c>
      <c r="AG559" s="229">
        <f>IF(AND(AG$7&lt;=$B559+$D$4,AG$9&gt;=$D559),$E559*HLOOKUP(AG$7-$B559+1,INPUTS!$D$63:$X$64,$E$4,FALSE)/IF(AG$7=$B559,(13-MONTH($D559)),12),0)</f>
        <v>80.438180885924808</v>
      </c>
      <c r="AH559" s="229">
        <f>IF(AND(AH$7&lt;=$B559+$D$4,AH$9&gt;=$D559),$E559*HLOOKUP(AH$7-$B559+1,INPUTS!$D$63:$X$64,$E$4,FALSE)/IF(AH$7=$B559,(13-MONTH($D559)),12),0)</f>
        <v>80.438180885924808</v>
      </c>
      <c r="AI559" s="229">
        <f>IF(AND(AI$7&lt;=$B559+$D$4,AI$9&gt;=$D559),$E559*HLOOKUP(AI$7-$B559+1,INPUTS!$D$63:$X$64,$E$4,FALSE)/IF(AI$7=$B559,(13-MONTH($D559)),12),0)</f>
        <v>80.438180885924808</v>
      </c>
      <c r="AJ559" s="229">
        <f>IF(AND(AJ$7&lt;=$B559+$D$4,AJ$9&gt;=$D559),$E559*HLOOKUP(AJ$7-$B559+1,INPUTS!$D$63:$X$64,$E$4,FALSE)/IF(AJ$7=$B559,(13-MONTH($D559)),12),0)</f>
        <v>80.438180885924808</v>
      </c>
      <c r="AK559" s="229">
        <f>IF(AND(AK$7&lt;=$B559+$D$4,AK$9&gt;=$D559),$E559*HLOOKUP(AK$7-$B559+1,INPUTS!$D$63:$X$64,$E$4,FALSE)/IF(AK$7=$B559,(13-MONTH($D559)),12),0)</f>
        <v>80.438180885924808</v>
      </c>
      <c r="AL559" s="229">
        <f>IF(AND(AL$7&lt;=$B559+$D$4,AL$9&gt;=$D559),$E559*HLOOKUP(AL$7-$B559+1,INPUTS!$D$63:$X$64,$E$4,FALSE)/IF(AL$7=$B559,(13-MONTH($D559)),12),0)</f>
        <v>80.438180885924808</v>
      </c>
      <c r="AM559" s="229">
        <f>IF(AND(AM$7&lt;=$B559+$D$4,AM$9&gt;=$D559),$E559*HLOOKUP(AM$7-$B559+1,INPUTS!$D$63:$X$64,$E$4,FALSE)/IF(AM$7=$B559,(13-MONTH($D559)),12),0)</f>
        <v>80.438180885924808</v>
      </c>
      <c r="AN559" s="229">
        <f>IF(AND(AN$7&lt;=$B559+$D$4,AN$9&gt;=$D559),$E559*HLOOKUP(AN$7-$B559+1,INPUTS!$D$63:$X$64,$E$4,FALSE)/IF(AN$7=$B559,(13-MONTH($D559)),12),0)</f>
        <v>80.438180885924808</v>
      </c>
      <c r="AO559" s="229">
        <f>IF(AND(AO$7&lt;=$B559+$D$4,AO$9&gt;=$D559),$E559*HLOOKUP(AO$7-$B559+1,INPUTS!$D$63:$X$64,$E$4,FALSE)/IF(AO$7=$B559,(13-MONTH($D559)),12),0)</f>
        <v>80.438180885924808</v>
      </c>
      <c r="AP559" s="229">
        <f>IF(AND(AP$7&lt;=$B559+$D$4,AP$9&gt;=$D559),$E559*HLOOKUP(AP$7-$B559+1,INPUTS!$D$63:$X$64,$E$4,FALSE)/IF(AP$7=$B559,(13-MONTH($D559)),12),0)</f>
        <v>80.438180885924808</v>
      </c>
      <c r="AQ559" s="229">
        <f>IF(AND(AQ$7&lt;=$B559+$D$4,AQ$9&gt;=$D559),$E559*HLOOKUP(AQ$7-$B559+1,INPUTS!$D$63:$X$64,$E$4,FALSE)/IF(AQ$7=$B559,(13-MONTH($D559)),12),0)</f>
        <v>74.39891034427481</v>
      </c>
      <c r="AR559" s="229">
        <f>IF(AND(AR$7&lt;=$B559+$D$4,AR$9&gt;=$D559),$E559*HLOOKUP(AR$7-$B559+1,INPUTS!$D$63:$X$64,$E$4,FALSE)/IF(AR$7=$B559,(13-MONTH($D559)),12),0)</f>
        <v>74.39891034427481</v>
      </c>
      <c r="AS559" s="229">
        <f>IF(AND(AS$7&lt;=$B559+$D$4,AS$9&gt;=$D559),$E559*HLOOKUP(AS$7-$B559+1,INPUTS!$D$63:$X$64,$E$4,FALSE)/IF(AS$7=$B559,(13-MONTH($D559)),12),0)</f>
        <v>74.39891034427481</v>
      </c>
      <c r="AT559" s="229">
        <f>IF(AND(AT$7&lt;=$B559+$D$4,AT$9&gt;=$D559),$E559*HLOOKUP(AT$7-$B559+1,INPUTS!$D$63:$X$64,$E$4,FALSE)/IF(AT$7=$B559,(13-MONTH($D559)),12),0)</f>
        <v>74.39891034427481</v>
      </c>
      <c r="AU559" s="229">
        <f>IF(AND(AU$7&lt;=$B559+$D$4,AU$9&gt;=$D559),$E559*HLOOKUP(AU$7-$B559+1,INPUTS!$D$63:$X$64,$E$4,FALSE)/IF(AU$7=$B559,(13-MONTH($D559)),12),0)</f>
        <v>74.39891034427481</v>
      </c>
      <c r="AV559" s="229">
        <f>IF(AND(AV$7&lt;=$B559+$D$4,AV$9&gt;=$D559),$E559*HLOOKUP(AV$7-$B559+1,INPUTS!$D$63:$X$64,$E$4,FALSE)/IF(AV$7=$B559,(13-MONTH($D559)),12),0)</f>
        <v>74.39891034427481</v>
      </c>
      <c r="AW559" s="229">
        <f>IF(AND(AW$7&lt;=$B559+$D$4,AW$9&gt;=$D559),$E559*HLOOKUP(AW$7-$B559+1,INPUTS!$D$63:$X$64,$E$4,FALSE)/IF(AW$7=$B559,(13-MONTH($D559)),12),0)</f>
        <v>74.39891034427481</v>
      </c>
      <c r="AX559" s="229">
        <f>IF(AND(AX$7&lt;=$B559+$D$4,AX$9&gt;=$D559),$E559*HLOOKUP(AX$7-$B559+1,INPUTS!$D$63:$X$64,$E$4,FALSE)/IF(AX$7=$B559,(13-MONTH($D559)),12),0)</f>
        <v>74.39891034427481</v>
      </c>
      <c r="AY559" s="229">
        <f>IF(AND(AY$7&lt;=$B559+$D$4,AY$9&gt;=$D559),$E559*HLOOKUP(AY$7-$B559+1,INPUTS!$D$63:$X$64,$E$4,FALSE)/IF(AY$7=$B559,(13-MONTH($D559)),12),0)</f>
        <v>74.39891034427481</v>
      </c>
      <c r="AZ559" s="229">
        <f>IF(AND(AZ$7&lt;=$B559+$D$4,AZ$9&gt;=$D559),$E559*HLOOKUP(AZ$7-$B559+1,INPUTS!$D$63:$X$64,$E$4,FALSE)/IF(AZ$7=$B559,(13-MONTH($D559)),12),0)</f>
        <v>74.39891034427481</v>
      </c>
      <c r="BA559" s="229">
        <f>IF(AND(BA$7&lt;=$B559+$D$4,BA$9&gt;=$D559),$E559*HLOOKUP(BA$7-$B559+1,INPUTS!$D$63:$X$64,$E$4,FALSE)/IF(BA$7=$B559,(13-MONTH($D559)),12),0)</f>
        <v>74.39891034427481</v>
      </c>
      <c r="BB559" s="229">
        <f>IF(AND(BB$7&lt;=$B559+$D$4,BB$9&gt;=$D559),$E559*HLOOKUP(BB$7-$B559+1,INPUTS!$D$63:$X$64,$E$4,FALSE)/IF(BB$7=$B559,(13-MONTH($D559)),12),0)</f>
        <v>74.39891034427481</v>
      </c>
      <c r="BC559" s="229">
        <f>IF(AND(BC$7&lt;=$B559+$D$4,BC$9&gt;=$D559),$E559*HLOOKUP(BC$7-$B559+1,INPUTS!$D$63:$X$64,$E$4,FALSE)/IF(BC$7=$B559,(13-MONTH($D559)),12),0)</f>
        <v>68.827627556774829</v>
      </c>
      <c r="BD559" s="229">
        <f>IF(AND(BD$7&lt;=$B559+$D$4,BD$9&gt;=$D559),$E559*HLOOKUP(BD$7-$B559+1,INPUTS!$D$63:$X$64,$E$4,FALSE)/IF(BD$7=$B559,(13-MONTH($D559)),12),0)</f>
        <v>68.827627556774829</v>
      </c>
      <c r="BE559" s="229">
        <f>IF(AND(BE$7&lt;=$B559+$D$4,BE$9&gt;=$D559),$E559*HLOOKUP(BE$7-$B559+1,INPUTS!$D$63:$X$64,$E$4,FALSE)/IF(BE$7=$B559,(13-MONTH($D559)),12),0)</f>
        <v>68.827627556774829</v>
      </c>
      <c r="BF559" s="229">
        <f>IF(AND(BF$7&lt;=$B559+$D$4,BF$9&gt;=$D559),$E559*HLOOKUP(BF$7-$B559+1,INPUTS!$D$63:$X$64,$E$4,FALSE)/IF(BF$7=$B559,(13-MONTH($D559)),12),0)</f>
        <v>68.827627556774829</v>
      </c>
      <c r="BG559" s="229">
        <f>IF(AND(BG$7&lt;=$B559+$D$4,BG$9&gt;=$D559),$E559*HLOOKUP(BG$7-$B559+1,INPUTS!$D$63:$X$64,$E$4,FALSE)/IF(BG$7=$B559,(13-MONTH($D559)),12),0)</f>
        <v>68.827627556774829</v>
      </c>
      <c r="BH559" s="229">
        <f>IF(AND(BH$7&lt;=$B559+$D$4,BH$9&gt;=$D559),$E559*HLOOKUP(BH$7-$B559+1,INPUTS!$D$63:$X$64,$E$4,FALSE)/IF(BH$7=$B559,(13-MONTH($D559)),12),0)</f>
        <v>68.827627556774829</v>
      </c>
      <c r="BI559" s="229">
        <f>IF(AND(BI$7&lt;=$B559+$D$4,BI$9&gt;=$D559),$E559*HLOOKUP(BI$7-$B559+1,INPUTS!$D$63:$X$64,$E$4,FALSE)/IF(BI$7=$B559,(13-MONTH($D559)),12),0)</f>
        <v>68.827627556774829</v>
      </c>
      <c r="BJ559" s="229">
        <f>IF(AND(BJ$7&lt;=$B559+$D$4,BJ$9&gt;=$D559),$E559*HLOOKUP(BJ$7-$B559+1,INPUTS!$D$63:$X$64,$E$4,FALSE)/IF(BJ$7=$B559,(13-MONTH($D559)),12),0)</f>
        <v>68.827627556774829</v>
      </c>
      <c r="BK559" s="229">
        <f>IF(AND(BK$7&lt;=$B559+$D$4,BK$9&gt;=$D559),$E559*HLOOKUP(BK$7-$B559+1,INPUTS!$D$63:$X$64,$E$4,FALSE)/IF(BK$7=$B559,(13-MONTH($D559)),12),0)</f>
        <v>68.827627556774829</v>
      </c>
      <c r="BL559" s="229">
        <f>IF(AND(BL$7&lt;=$B559+$D$4,BL$9&gt;=$D559),$E559*HLOOKUP(BL$7-$B559+1,INPUTS!$D$63:$X$64,$E$4,FALSE)/IF(BL$7=$B559,(13-MONTH($D559)),12),0)</f>
        <v>68.827627556774829</v>
      </c>
      <c r="BM559" s="229">
        <f>IF(AND(BM$7&lt;=$B559+$D$4,BM$9&gt;=$D559),$E559*HLOOKUP(BM$7-$B559+1,INPUTS!$D$63:$X$64,$E$4,FALSE)/IF(BM$7=$B559,(13-MONTH($D559)),12),0)</f>
        <v>68.827627556774829</v>
      </c>
      <c r="BN559" s="229">
        <f>IF(AND(BN$7&lt;=$B559+$D$4,BN$9&gt;=$D559),$E559*HLOOKUP(BN$7-$B559+1,INPUTS!$D$63:$X$64,$E$4,FALSE)/IF(BN$7=$B559,(13-MONTH($D559)),12),0)</f>
        <v>68.827627556774829</v>
      </c>
      <c r="BO559" s="229">
        <f>IF(AND(BO$7&lt;=$B559+$D$4,BO$9&gt;=$D559),$E559*HLOOKUP(BO$7-$B559+1,INPUTS!$D$63:$X$64,$E$4,FALSE)/IF(BO$7=$B559,(13-MONTH($D559)),12),0)</f>
        <v>63.657477129974843</v>
      </c>
      <c r="BP559" s="229">
        <f>IF(AND(BP$7&lt;=$B559+$D$4,BP$9&gt;=$D559),$E559*HLOOKUP(BP$7-$B559+1,INPUTS!$D$63:$X$64,$E$4,FALSE)/IF(BP$7=$B559,(13-MONTH($D559)),12),0)</f>
        <v>63.657477129974843</v>
      </c>
      <c r="BQ559" s="229">
        <f>IF(AND(BQ$7&lt;=$B559+$D$4,BQ$9&gt;=$D559),$E559*HLOOKUP(BQ$7-$B559+1,INPUTS!$D$63:$X$64,$E$4,FALSE)/IF(BQ$7=$B559,(13-MONTH($D559)),12),0)</f>
        <v>63.657477129974843</v>
      </c>
      <c r="BR559" s="229">
        <f>IF(AND(BR$7&lt;=$B559+$D$4,BR$9&gt;=$D559),$E559*HLOOKUP(BR$7-$B559+1,INPUTS!$D$63:$X$64,$E$4,FALSE)/IF(BR$7=$B559,(13-MONTH($D559)),12),0)</f>
        <v>63.657477129974843</v>
      </c>
      <c r="BS559" s="229">
        <f>IF(AND(BS$7&lt;=$B559+$D$4,BS$9&gt;=$D559),$E559*HLOOKUP(BS$7-$B559+1,INPUTS!$D$63:$X$64,$E$4,FALSE)/IF(BS$7=$B559,(13-MONTH($D559)),12),0)</f>
        <v>63.657477129974843</v>
      </c>
      <c r="BT559" s="229">
        <f>IF(AND(BT$7&lt;=$B559+$D$4,BT$9&gt;=$D559),$E559*HLOOKUP(BT$7-$B559+1,INPUTS!$D$63:$X$64,$E$4,FALSE)/IF(BT$7=$B559,(13-MONTH($D559)),12),0)</f>
        <v>63.657477129974843</v>
      </c>
      <c r="BU559" s="229">
        <f>IF(AND(BU$7&lt;=$B559+$D$4,BU$9&gt;=$D559),$E559*HLOOKUP(BU$7-$B559+1,INPUTS!$D$63:$X$64,$E$4,FALSE)/IF(BU$7=$B559,(13-MONTH($D559)),12),0)</f>
        <v>63.657477129974843</v>
      </c>
      <c r="BV559" s="229">
        <f>IF(AND(BV$7&lt;=$B559+$D$4,BV$9&gt;=$D559),$E559*HLOOKUP(BV$7-$B559+1,INPUTS!$D$63:$X$64,$E$4,FALSE)/IF(BV$7=$B559,(13-MONTH($D559)),12),0)</f>
        <v>63.657477129974843</v>
      </c>
      <c r="BW559" s="229">
        <f>IF(AND(BW$7&lt;=$B559+$D$4,BW$9&gt;=$D559),$E559*HLOOKUP(BW$7-$B559+1,INPUTS!$D$63:$X$64,$E$4,FALSE)/IF(BW$7=$B559,(13-MONTH($D559)),12),0)</f>
        <v>63.657477129974843</v>
      </c>
      <c r="BX559" s="229">
        <f>IF(AND(BX$7&lt;=$B559+$D$4,BX$9&gt;=$D559),$E559*HLOOKUP(BX$7-$B559+1,INPUTS!$D$63:$X$64,$E$4,FALSE)/IF(BX$7=$B559,(13-MONTH($D559)),12),0)</f>
        <v>63.657477129974843</v>
      </c>
      <c r="BY559" s="229">
        <f>IF(AND(BY$7&lt;=$B559+$D$4,BY$9&gt;=$D559),$E559*HLOOKUP(BY$7-$B559+1,INPUTS!$D$63:$X$64,$E$4,FALSE)/IF(BY$7=$B559,(13-MONTH($D559)),12),0)</f>
        <v>63.657477129974843</v>
      </c>
      <c r="BZ559" s="229">
        <f>IF(AND(BZ$7&lt;=$B559+$D$4,BZ$9&gt;=$D559),$E559*HLOOKUP(BZ$7-$B559+1,INPUTS!$D$63:$X$64,$E$4,FALSE)/IF(BZ$7=$B559,(13-MONTH($D559)),12),0)</f>
        <v>63.657477129974843</v>
      </c>
    </row>
    <row r="560" spans="1:78" x14ac:dyDescent="0.2">
      <c r="A560" s="7" t="str">
        <f t="shared" si="442"/>
        <v>Roll-in 3</v>
      </c>
      <c r="B560" s="7">
        <f t="shared" si="443"/>
        <v>2020</v>
      </c>
      <c r="C560" s="7">
        <f t="shared" si="446"/>
        <v>17</v>
      </c>
      <c r="D560" s="165">
        <f t="shared" si="445"/>
        <v>43982</v>
      </c>
      <c r="E560" s="68">
        <f t="shared" si="444"/>
        <v>12971.626320000023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60.804498375000108</v>
      </c>
      <c r="X560" s="229">
        <f>IF(AND(X$7&lt;=$B560+$D$4,X$9&gt;=$D560),$E560*HLOOKUP(X$7-$B560+1,INPUTS!$D$63:$X$64,$E$4,FALSE)/IF(X$7=$B560,(13-MONTH($D560)),12),0)</f>
        <v>60.804498375000108</v>
      </c>
      <c r="Y560" s="229">
        <f>IF(AND(Y$7&lt;=$B560+$D$4,Y$9&gt;=$D560),$E560*HLOOKUP(Y$7-$B560+1,INPUTS!$D$63:$X$64,$E$4,FALSE)/IF(Y$7=$B560,(13-MONTH($D560)),12),0)</f>
        <v>60.804498375000108</v>
      </c>
      <c r="Z560" s="229">
        <f>IF(AND(Z$7&lt;=$B560+$D$4,Z$9&gt;=$D560),$E560*HLOOKUP(Z$7-$B560+1,INPUTS!$D$63:$X$64,$E$4,FALSE)/IF(Z$7=$B560,(13-MONTH($D560)),12),0)</f>
        <v>60.804498375000108</v>
      </c>
      <c r="AA560" s="229">
        <f>IF(AND(AA$7&lt;=$B560+$D$4,AA$9&gt;=$D560),$E560*HLOOKUP(AA$7-$B560+1,INPUTS!$D$63:$X$64,$E$4,FALSE)/IF(AA$7=$B560,(13-MONTH($D560)),12),0)</f>
        <v>60.804498375000108</v>
      </c>
      <c r="AB560" s="229">
        <f>IF(AND(AB$7&lt;=$B560+$D$4,AB$9&gt;=$D560),$E560*HLOOKUP(AB$7-$B560+1,INPUTS!$D$63:$X$64,$E$4,FALSE)/IF(AB$7=$B560,(13-MONTH($D560)),12),0)</f>
        <v>60.804498375000108</v>
      </c>
      <c r="AC560" s="229">
        <f>IF(AND(AC$7&lt;=$B560+$D$4,AC$9&gt;=$D560),$E560*HLOOKUP(AC$7-$B560+1,INPUTS!$D$63:$X$64,$E$4,FALSE)/IF(AC$7=$B560,(13-MONTH($D560)),12),0)</f>
        <v>60.804498375000108</v>
      </c>
      <c r="AD560" s="229">
        <f>IF(AND(AD$7&lt;=$B560+$D$4,AD$9&gt;=$D560),$E560*HLOOKUP(AD$7-$B560+1,INPUTS!$D$63:$X$64,$E$4,FALSE)/IF(AD$7=$B560,(13-MONTH($D560)),12),0)</f>
        <v>60.804498375000108</v>
      </c>
      <c r="AE560" s="229">
        <f>IF(AND(AE$7&lt;=$B560+$D$4,AE$9&gt;=$D560),$E560*HLOOKUP(AE$7-$B560+1,INPUTS!$D$63:$X$64,$E$4,FALSE)/IF(AE$7=$B560,(13-MONTH($D560)),12),0)</f>
        <v>78.035142003400139</v>
      </c>
      <c r="AF560" s="229">
        <f>IF(AND(AF$7&lt;=$B560+$D$4,AF$9&gt;=$D560),$E560*HLOOKUP(AF$7-$B560+1,INPUTS!$D$63:$X$64,$E$4,FALSE)/IF(AF$7=$B560,(13-MONTH($D560)),12),0)</f>
        <v>78.035142003400139</v>
      </c>
      <c r="AG560" s="229">
        <f>IF(AND(AG$7&lt;=$B560+$D$4,AG$9&gt;=$D560),$E560*HLOOKUP(AG$7-$B560+1,INPUTS!$D$63:$X$64,$E$4,FALSE)/IF(AG$7=$B560,(13-MONTH($D560)),12),0)</f>
        <v>78.035142003400139</v>
      </c>
      <c r="AH560" s="229">
        <f>IF(AND(AH$7&lt;=$B560+$D$4,AH$9&gt;=$D560),$E560*HLOOKUP(AH$7-$B560+1,INPUTS!$D$63:$X$64,$E$4,FALSE)/IF(AH$7=$B560,(13-MONTH($D560)),12),0)</f>
        <v>78.035142003400139</v>
      </c>
      <c r="AI560" s="229">
        <f>IF(AND(AI$7&lt;=$B560+$D$4,AI$9&gt;=$D560),$E560*HLOOKUP(AI$7-$B560+1,INPUTS!$D$63:$X$64,$E$4,FALSE)/IF(AI$7=$B560,(13-MONTH($D560)),12),0)</f>
        <v>78.035142003400139</v>
      </c>
      <c r="AJ560" s="229">
        <f>IF(AND(AJ$7&lt;=$B560+$D$4,AJ$9&gt;=$D560),$E560*HLOOKUP(AJ$7-$B560+1,INPUTS!$D$63:$X$64,$E$4,FALSE)/IF(AJ$7=$B560,(13-MONTH($D560)),12),0)</f>
        <v>78.035142003400139</v>
      </c>
      <c r="AK560" s="229">
        <f>IF(AND(AK$7&lt;=$B560+$D$4,AK$9&gt;=$D560),$E560*HLOOKUP(AK$7-$B560+1,INPUTS!$D$63:$X$64,$E$4,FALSE)/IF(AK$7=$B560,(13-MONTH($D560)),12),0)</f>
        <v>78.035142003400139</v>
      </c>
      <c r="AL560" s="229">
        <f>IF(AND(AL$7&lt;=$B560+$D$4,AL$9&gt;=$D560),$E560*HLOOKUP(AL$7-$B560+1,INPUTS!$D$63:$X$64,$E$4,FALSE)/IF(AL$7=$B560,(13-MONTH($D560)),12),0)</f>
        <v>78.035142003400139</v>
      </c>
      <c r="AM560" s="229">
        <f>IF(AND(AM$7&lt;=$B560+$D$4,AM$9&gt;=$D560),$E560*HLOOKUP(AM$7-$B560+1,INPUTS!$D$63:$X$64,$E$4,FALSE)/IF(AM$7=$B560,(13-MONTH($D560)),12),0)</f>
        <v>78.035142003400139</v>
      </c>
      <c r="AN560" s="229">
        <f>IF(AND(AN$7&lt;=$B560+$D$4,AN$9&gt;=$D560),$E560*HLOOKUP(AN$7-$B560+1,INPUTS!$D$63:$X$64,$E$4,FALSE)/IF(AN$7=$B560,(13-MONTH($D560)),12),0)</f>
        <v>78.035142003400139</v>
      </c>
      <c r="AO560" s="229">
        <f>IF(AND(AO$7&lt;=$B560+$D$4,AO$9&gt;=$D560),$E560*HLOOKUP(AO$7-$B560+1,INPUTS!$D$63:$X$64,$E$4,FALSE)/IF(AO$7=$B560,(13-MONTH($D560)),12),0)</f>
        <v>78.035142003400139</v>
      </c>
      <c r="AP560" s="229">
        <f>IF(AND(AP$7&lt;=$B560+$D$4,AP$9&gt;=$D560),$E560*HLOOKUP(AP$7-$B560+1,INPUTS!$D$63:$X$64,$E$4,FALSE)/IF(AP$7=$B560,(13-MONTH($D560)),12),0)</f>
        <v>78.035142003400139</v>
      </c>
      <c r="AQ560" s="229">
        <f>IF(AND(AQ$7&lt;=$B560+$D$4,AQ$9&gt;=$D560),$E560*HLOOKUP(AQ$7-$B560+1,INPUTS!$D$63:$X$64,$E$4,FALSE)/IF(AQ$7=$B560,(13-MONTH($D560)),12),0)</f>
        <v>72.176290782200127</v>
      </c>
      <c r="AR560" s="229">
        <f>IF(AND(AR$7&lt;=$B560+$D$4,AR$9&gt;=$D560),$E560*HLOOKUP(AR$7-$B560+1,INPUTS!$D$63:$X$64,$E$4,FALSE)/IF(AR$7=$B560,(13-MONTH($D560)),12),0)</f>
        <v>72.176290782200127</v>
      </c>
      <c r="AS560" s="229">
        <f>IF(AND(AS$7&lt;=$B560+$D$4,AS$9&gt;=$D560),$E560*HLOOKUP(AS$7-$B560+1,INPUTS!$D$63:$X$64,$E$4,FALSE)/IF(AS$7=$B560,(13-MONTH($D560)),12),0)</f>
        <v>72.176290782200127</v>
      </c>
      <c r="AT560" s="229">
        <f>IF(AND(AT$7&lt;=$B560+$D$4,AT$9&gt;=$D560),$E560*HLOOKUP(AT$7-$B560+1,INPUTS!$D$63:$X$64,$E$4,FALSE)/IF(AT$7=$B560,(13-MONTH($D560)),12),0)</f>
        <v>72.176290782200127</v>
      </c>
      <c r="AU560" s="229">
        <f>IF(AND(AU$7&lt;=$B560+$D$4,AU$9&gt;=$D560),$E560*HLOOKUP(AU$7-$B560+1,INPUTS!$D$63:$X$64,$E$4,FALSE)/IF(AU$7=$B560,(13-MONTH($D560)),12),0)</f>
        <v>72.176290782200127</v>
      </c>
      <c r="AV560" s="229">
        <f>IF(AND(AV$7&lt;=$B560+$D$4,AV$9&gt;=$D560),$E560*HLOOKUP(AV$7-$B560+1,INPUTS!$D$63:$X$64,$E$4,FALSE)/IF(AV$7=$B560,(13-MONTH($D560)),12),0)</f>
        <v>72.176290782200127</v>
      </c>
      <c r="AW560" s="229">
        <f>IF(AND(AW$7&lt;=$B560+$D$4,AW$9&gt;=$D560),$E560*HLOOKUP(AW$7-$B560+1,INPUTS!$D$63:$X$64,$E$4,FALSE)/IF(AW$7=$B560,(13-MONTH($D560)),12),0)</f>
        <v>72.176290782200127</v>
      </c>
      <c r="AX560" s="229">
        <f>IF(AND(AX$7&lt;=$B560+$D$4,AX$9&gt;=$D560),$E560*HLOOKUP(AX$7-$B560+1,INPUTS!$D$63:$X$64,$E$4,FALSE)/IF(AX$7=$B560,(13-MONTH($D560)),12),0)</f>
        <v>72.176290782200127</v>
      </c>
      <c r="AY560" s="229">
        <f>IF(AND(AY$7&lt;=$B560+$D$4,AY$9&gt;=$D560),$E560*HLOOKUP(AY$7-$B560+1,INPUTS!$D$63:$X$64,$E$4,FALSE)/IF(AY$7=$B560,(13-MONTH($D560)),12),0)</f>
        <v>72.176290782200127</v>
      </c>
      <c r="AZ560" s="229">
        <f>IF(AND(AZ$7&lt;=$B560+$D$4,AZ$9&gt;=$D560),$E560*HLOOKUP(AZ$7-$B560+1,INPUTS!$D$63:$X$64,$E$4,FALSE)/IF(AZ$7=$B560,(13-MONTH($D560)),12),0)</f>
        <v>72.176290782200127</v>
      </c>
      <c r="BA560" s="229">
        <f>IF(AND(BA$7&lt;=$B560+$D$4,BA$9&gt;=$D560),$E560*HLOOKUP(BA$7-$B560+1,INPUTS!$D$63:$X$64,$E$4,FALSE)/IF(BA$7=$B560,(13-MONTH($D560)),12),0)</f>
        <v>72.176290782200127</v>
      </c>
      <c r="BB560" s="229">
        <f>IF(AND(BB$7&lt;=$B560+$D$4,BB$9&gt;=$D560),$E560*HLOOKUP(BB$7-$B560+1,INPUTS!$D$63:$X$64,$E$4,FALSE)/IF(BB$7=$B560,(13-MONTH($D560)),12),0)</f>
        <v>72.176290782200127</v>
      </c>
      <c r="BC560" s="229">
        <f>IF(AND(BC$7&lt;=$B560+$D$4,BC$9&gt;=$D560),$E560*HLOOKUP(BC$7-$B560+1,INPUTS!$D$63:$X$64,$E$4,FALSE)/IF(BC$7=$B560,(13-MONTH($D560)),12),0)</f>
        <v>66.771446482200119</v>
      </c>
      <c r="BD560" s="229">
        <f>IF(AND(BD$7&lt;=$B560+$D$4,BD$9&gt;=$D560),$E560*HLOOKUP(BD$7-$B560+1,INPUTS!$D$63:$X$64,$E$4,FALSE)/IF(BD$7=$B560,(13-MONTH($D560)),12),0)</f>
        <v>66.771446482200119</v>
      </c>
      <c r="BE560" s="229">
        <f>IF(AND(BE$7&lt;=$B560+$D$4,BE$9&gt;=$D560),$E560*HLOOKUP(BE$7-$B560+1,INPUTS!$D$63:$X$64,$E$4,FALSE)/IF(BE$7=$B560,(13-MONTH($D560)),12),0)</f>
        <v>66.771446482200119</v>
      </c>
      <c r="BF560" s="229">
        <f>IF(AND(BF$7&lt;=$B560+$D$4,BF$9&gt;=$D560),$E560*HLOOKUP(BF$7-$B560+1,INPUTS!$D$63:$X$64,$E$4,FALSE)/IF(BF$7=$B560,(13-MONTH($D560)),12),0)</f>
        <v>66.771446482200119</v>
      </c>
      <c r="BG560" s="229">
        <f>IF(AND(BG$7&lt;=$B560+$D$4,BG$9&gt;=$D560),$E560*HLOOKUP(BG$7-$B560+1,INPUTS!$D$63:$X$64,$E$4,FALSE)/IF(BG$7=$B560,(13-MONTH($D560)),12),0)</f>
        <v>66.771446482200119</v>
      </c>
      <c r="BH560" s="229">
        <f>IF(AND(BH$7&lt;=$B560+$D$4,BH$9&gt;=$D560),$E560*HLOOKUP(BH$7-$B560+1,INPUTS!$D$63:$X$64,$E$4,FALSE)/IF(BH$7=$B560,(13-MONTH($D560)),12),0)</f>
        <v>66.771446482200119</v>
      </c>
      <c r="BI560" s="229">
        <f>IF(AND(BI$7&lt;=$B560+$D$4,BI$9&gt;=$D560),$E560*HLOOKUP(BI$7-$B560+1,INPUTS!$D$63:$X$64,$E$4,FALSE)/IF(BI$7=$B560,(13-MONTH($D560)),12),0)</f>
        <v>66.771446482200119</v>
      </c>
      <c r="BJ560" s="229">
        <f>IF(AND(BJ$7&lt;=$B560+$D$4,BJ$9&gt;=$D560),$E560*HLOOKUP(BJ$7-$B560+1,INPUTS!$D$63:$X$64,$E$4,FALSE)/IF(BJ$7=$B560,(13-MONTH($D560)),12),0)</f>
        <v>66.771446482200119</v>
      </c>
      <c r="BK560" s="229">
        <f>IF(AND(BK$7&lt;=$B560+$D$4,BK$9&gt;=$D560),$E560*HLOOKUP(BK$7-$B560+1,INPUTS!$D$63:$X$64,$E$4,FALSE)/IF(BK$7=$B560,(13-MONTH($D560)),12),0)</f>
        <v>66.771446482200119</v>
      </c>
      <c r="BL560" s="229">
        <f>IF(AND(BL$7&lt;=$B560+$D$4,BL$9&gt;=$D560),$E560*HLOOKUP(BL$7-$B560+1,INPUTS!$D$63:$X$64,$E$4,FALSE)/IF(BL$7=$B560,(13-MONTH($D560)),12),0)</f>
        <v>66.771446482200119</v>
      </c>
      <c r="BM560" s="229">
        <f>IF(AND(BM$7&lt;=$B560+$D$4,BM$9&gt;=$D560),$E560*HLOOKUP(BM$7-$B560+1,INPUTS!$D$63:$X$64,$E$4,FALSE)/IF(BM$7=$B560,(13-MONTH($D560)),12),0)</f>
        <v>66.771446482200119</v>
      </c>
      <c r="BN560" s="229">
        <f>IF(AND(BN$7&lt;=$B560+$D$4,BN$9&gt;=$D560),$E560*HLOOKUP(BN$7-$B560+1,INPUTS!$D$63:$X$64,$E$4,FALSE)/IF(BN$7=$B560,(13-MONTH($D560)),12),0)</f>
        <v>66.771446482200119</v>
      </c>
      <c r="BO560" s="229">
        <f>IF(AND(BO$7&lt;=$B560+$D$4,BO$9&gt;=$D560),$E560*HLOOKUP(BO$7-$B560+1,INPUTS!$D$63:$X$64,$E$4,FALSE)/IF(BO$7=$B560,(13-MONTH($D560)),12),0)</f>
        <v>61.755750971800104</v>
      </c>
      <c r="BP560" s="229">
        <f>IF(AND(BP$7&lt;=$B560+$D$4,BP$9&gt;=$D560),$E560*HLOOKUP(BP$7-$B560+1,INPUTS!$D$63:$X$64,$E$4,FALSE)/IF(BP$7=$B560,(13-MONTH($D560)),12),0)</f>
        <v>61.755750971800104</v>
      </c>
      <c r="BQ560" s="229">
        <f>IF(AND(BQ$7&lt;=$B560+$D$4,BQ$9&gt;=$D560),$E560*HLOOKUP(BQ$7-$B560+1,INPUTS!$D$63:$X$64,$E$4,FALSE)/IF(BQ$7=$B560,(13-MONTH($D560)),12),0)</f>
        <v>61.755750971800104</v>
      </c>
      <c r="BR560" s="229">
        <f>IF(AND(BR$7&lt;=$B560+$D$4,BR$9&gt;=$D560),$E560*HLOOKUP(BR$7-$B560+1,INPUTS!$D$63:$X$64,$E$4,FALSE)/IF(BR$7=$B560,(13-MONTH($D560)),12),0)</f>
        <v>61.755750971800104</v>
      </c>
      <c r="BS560" s="229">
        <f>IF(AND(BS$7&lt;=$B560+$D$4,BS$9&gt;=$D560),$E560*HLOOKUP(BS$7-$B560+1,INPUTS!$D$63:$X$64,$E$4,FALSE)/IF(BS$7=$B560,(13-MONTH($D560)),12),0)</f>
        <v>61.755750971800104</v>
      </c>
      <c r="BT560" s="229">
        <f>IF(AND(BT$7&lt;=$B560+$D$4,BT$9&gt;=$D560),$E560*HLOOKUP(BT$7-$B560+1,INPUTS!$D$63:$X$64,$E$4,FALSE)/IF(BT$7=$B560,(13-MONTH($D560)),12),0)</f>
        <v>61.755750971800104</v>
      </c>
      <c r="BU560" s="229">
        <f>IF(AND(BU$7&lt;=$B560+$D$4,BU$9&gt;=$D560),$E560*HLOOKUP(BU$7-$B560+1,INPUTS!$D$63:$X$64,$E$4,FALSE)/IF(BU$7=$B560,(13-MONTH($D560)),12),0)</f>
        <v>61.755750971800104</v>
      </c>
      <c r="BV560" s="229">
        <f>IF(AND(BV$7&lt;=$B560+$D$4,BV$9&gt;=$D560),$E560*HLOOKUP(BV$7-$B560+1,INPUTS!$D$63:$X$64,$E$4,FALSE)/IF(BV$7=$B560,(13-MONTH($D560)),12),0)</f>
        <v>61.755750971800104</v>
      </c>
      <c r="BW560" s="229">
        <f>IF(AND(BW$7&lt;=$B560+$D$4,BW$9&gt;=$D560),$E560*HLOOKUP(BW$7-$B560+1,INPUTS!$D$63:$X$64,$E$4,FALSE)/IF(BW$7=$B560,(13-MONTH($D560)),12),0)</f>
        <v>61.755750971800104</v>
      </c>
      <c r="BX560" s="229">
        <f>IF(AND(BX$7&lt;=$B560+$D$4,BX$9&gt;=$D560),$E560*HLOOKUP(BX$7-$B560+1,INPUTS!$D$63:$X$64,$E$4,FALSE)/IF(BX$7=$B560,(13-MONTH($D560)),12),0)</f>
        <v>61.755750971800104</v>
      </c>
      <c r="BY560" s="229">
        <f>IF(AND(BY$7&lt;=$B560+$D$4,BY$9&gt;=$D560),$E560*HLOOKUP(BY$7-$B560+1,INPUTS!$D$63:$X$64,$E$4,FALSE)/IF(BY$7=$B560,(13-MONTH($D560)),12),0)</f>
        <v>61.755750971800104</v>
      </c>
      <c r="BZ560" s="229">
        <f>IF(AND(BZ$7&lt;=$B560+$D$4,BZ$9&gt;=$D560),$E560*HLOOKUP(BZ$7-$B560+1,INPUTS!$D$63:$X$64,$E$4,FALSE)/IF(BZ$7=$B560,(13-MONTH($D560)),12),0)</f>
        <v>61.755750971800104</v>
      </c>
    </row>
    <row r="561" spans="1:78" x14ac:dyDescent="0.2">
      <c r="A561" s="7" t="str">
        <f t="shared" si="442"/>
        <v>Roll-in 3</v>
      </c>
      <c r="B561" s="7">
        <f t="shared" si="443"/>
        <v>2020</v>
      </c>
      <c r="C561" s="7">
        <f t="shared" si="446"/>
        <v>18</v>
      </c>
      <c r="D561" s="165">
        <f t="shared" si="445"/>
        <v>44012</v>
      </c>
      <c r="E561" s="68">
        <f t="shared" si="444"/>
        <v>18503.097090000032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99.123734410714448</v>
      </c>
      <c r="Y561" s="229">
        <f>IF(AND(Y$7&lt;=$B561+$D$4,Y$9&gt;=$D561),$E561*HLOOKUP(Y$7-$B561+1,INPUTS!$D$63:$X$64,$E$4,FALSE)/IF(Y$7=$B561,(13-MONTH($D561)),12),0)</f>
        <v>99.123734410714448</v>
      </c>
      <c r="Z561" s="229">
        <f>IF(AND(Z$7&lt;=$B561+$D$4,Z$9&gt;=$D561),$E561*HLOOKUP(Z$7-$B561+1,INPUTS!$D$63:$X$64,$E$4,FALSE)/IF(Z$7=$B561,(13-MONTH($D561)),12),0)</f>
        <v>99.123734410714448</v>
      </c>
      <c r="AA561" s="229">
        <f>IF(AND(AA$7&lt;=$B561+$D$4,AA$9&gt;=$D561),$E561*HLOOKUP(AA$7-$B561+1,INPUTS!$D$63:$X$64,$E$4,FALSE)/IF(AA$7=$B561,(13-MONTH($D561)),12),0)</f>
        <v>99.123734410714448</v>
      </c>
      <c r="AB561" s="229">
        <f>IF(AND(AB$7&lt;=$B561+$D$4,AB$9&gt;=$D561),$E561*HLOOKUP(AB$7-$B561+1,INPUTS!$D$63:$X$64,$E$4,FALSE)/IF(AB$7=$B561,(13-MONTH($D561)),12),0)</f>
        <v>99.123734410714448</v>
      </c>
      <c r="AC561" s="229">
        <f>IF(AND(AC$7&lt;=$B561+$D$4,AC$9&gt;=$D561),$E561*HLOOKUP(AC$7-$B561+1,INPUTS!$D$63:$X$64,$E$4,FALSE)/IF(AC$7=$B561,(13-MONTH($D561)),12),0)</f>
        <v>99.123734410714448</v>
      </c>
      <c r="AD561" s="229">
        <f>IF(AND(AD$7&lt;=$B561+$D$4,AD$9&gt;=$D561),$E561*HLOOKUP(AD$7-$B561+1,INPUTS!$D$63:$X$64,$E$4,FALSE)/IF(AD$7=$B561,(13-MONTH($D561)),12),0)</f>
        <v>99.123734410714448</v>
      </c>
      <c r="AE561" s="229">
        <f>IF(AND(AE$7&lt;=$B561+$D$4,AE$9&gt;=$D561),$E561*HLOOKUP(AE$7-$B561+1,INPUTS!$D$63:$X$64,$E$4,FALSE)/IF(AE$7=$B561,(13-MONTH($D561)),12),0)</f>
        <v>111.3115482439252</v>
      </c>
      <c r="AF561" s="229">
        <f>IF(AND(AF$7&lt;=$B561+$D$4,AF$9&gt;=$D561),$E561*HLOOKUP(AF$7-$B561+1,INPUTS!$D$63:$X$64,$E$4,FALSE)/IF(AF$7=$B561,(13-MONTH($D561)),12),0)</f>
        <v>111.3115482439252</v>
      </c>
      <c r="AG561" s="229">
        <f>IF(AND(AG$7&lt;=$B561+$D$4,AG$9&gt;=$D561),$E561*HLOOKUP(AG$7-$B561+1,INPUTS!$D$63:$X$64,$E$4,FALSE)/IF(AG$7=$B561,(13-MONTH($D561)),12),0)</f>
        <v>111.3115482439252</v>
      </c>
      <c r="AH561" s="229">
        <f>IF(AND(AH$7&lt;=$B561+$D$4,AH$9&gt;=$D561),$E561*HLOOKUP(AH$7-$B561+1,INPUTS!$D$63:$X$64,$E$4,FALSE)/IF(AH$7=$B561,(13-MONTH($D561)),12),0)</f>
        <v>111.3115482439252</v>
      </c>
      <c r="AI561" s="229">
        <f>IF(AND(AI$7&lt;=$B561+$D$4,AI$9&gt;=$D561),$E561*HLOOKUP(AI$7-$B561+1,INPUTS!$D$63:$X$64,$E$4,FALSE)/IF(AI$7=$B561,(13-MONTH($D561)),12),0)</f>
        <v>111.3115482439252</v>
      </c>
      <c r="AJ561" s="229">
        <f>IF(AND(AJ$7&lt;=$B561+$D$4,AJ$9&gt;=$D561),$E561*HLOOKUP(AJ$7-$B561+1,INPUTS!$D$63:$X$64,$E$4,FALSE)/IF(AJ$7=$B561,(13-MONTH($D561)),12),0)</f>
        <v>111.3115482439252</v>
      </c>
      <c r="AK561" s="229">
        <f>IF(AND(AK$7&lt;=$B561+$D$4,AK$9&gt;=$D561),$E561*HLOOKUP(AK$7-$B561+1,INPUTS!$D$63:$X$64,$E$4,FALSE)/IF(AK$7=$B561,(13-MONTH($D561)),12),0)</f>
        <v>111.3115482439252</v>
      </c>
      <c r="AL561" s="229">
        <f>IF(AND(AL$7&lt;=$B561+$D$4,AL$9&gt;=$D561),$E561*HLOOKUP(AL$7-$B561+1,INPUTS!$D$63:$X$64,$E$4,FALSE)/IF(AL$7=$B561,(13-MONTH($D561)),12),0)</f>
        <v>111.3115482439252</v>
      </c>
      <c r="AM561" s="229">
        <f>IF(AND(AM$7&lt;=$B561+$D$4,AM$9&gt;=$D561),$E561*HLOOKUP(AM$7-$B561+1,INPUTS!$D$63:$X$64,$E$4,FALSE)/IF(AM$7=$B561,(13-MONTH($D561)),12),0)</f>
        <v>111.3115482439252</v>
      </c>
      <c r="AN561" s="229">
        <f>IF(AND(AN$7&lt;=$B561+$D$4,AN$9&gt;=$D561),$E561*HLOOKUP(AN$7-$B561+1,INPUTS!$D$63:$X$64,$E$4,FALSE)/IF(AN$7=$B561,(13-MONTH($D561)),12),0)</f>
        <v>111.3115482439252</v>
      </c>
      <c r="AO561" s="229">
        <f>IF(AND(AO$7&lt;=$B561+$D$4,AO$9&gt;=$D561),$E561*HLOOKUP(AO$7-$B561+1,INPUTS!$D$63:$X$64,$E$4,FALSE)/IF(AO$7=$B561,(13-MONTH($D561)),12),0)</f>
        <v>111.3115482439252</v>
      </c>
      <c r="AP561" s="229">
        <f>IF(AND(AP$7&lt;=$B561+$D$4,AP$9&gt;=$D561),$E561*HLOOKUP(AP$7-$B561+1,INPUTS!$D$63:$X$64,$E$4,FALSE)/IF(AP$7=$B561,(13-MONTH($D561)),12),0)</f>
        <v>111.3115482439252</v>
      </c>
      <c r="AQ561" s="229">
        <f>IF(AND(AQ$7&lt;=$B561+$D$4,AQ$9&gt;=$D561),$E561*HLOOKUP(AQ$7-$B561+1,INPUTS!$D$63:$X$64,$E$4,FALSE)/IF(AQ$7=$B561,(13-MONTH($D561)),12),0)</f>
        <v>102.95431605827518</v>
      </c>
      <c r="AR561" s="229">
        <f>IF(AND(AR$7&lt;=$B561+$D$4,AR$9&gt;=$D561),$E561*HLOOKUP(AR$7-$B561+1,INPUTS!$D$63:$X$64,$E$4,FALSE)/IF(AR$7=$B561,(13-MONTH($D561)),12),0)</f>
        <v>102.95431605827518</v>
      </c>
      <c r="AS561" s="229">
        <f>IF(AND(AS$7&lt;=$B561+$D$4,AS$9&gt;=$D561),$E561*HLOOKUP(AS$7-$B561+1,INPUTS!$D$63:$X$64,$E$4,FALSE)/IF(AS$7=$B561,(13-MONTH($D561)),12),0)</f>
        <v>102.95431605827518</v>
      </c>
      <c r="AT561" s="229">
        <f>IF(AND(AT$7&lt;=$B561+$D$4,AT$9&gt;=$D561),$E561*HLOOKUP(AT$7-$B561+1,INPUTS!$D$63:$X$64,$E$4,FALSE)/IF(AT$7=$B561,(13-MONTH($D561)),12),0)</f>
        <v>102.95431605827518</v>
      </c>
      <c r="AU561" s="229">
        <f>IF(AND(AU$7&lt;=$B561+$D$4,AU$9&gt;=$D561),$E561*HLOOKUP(AU$7-$B561+1,INPUTS!$D$63:$X$64,$E$4,FALSE)/IF(AU$7=$B561,(13-MONTH($D561)),12),0)</f>
        <v>102.95431605827518</v>
      </c>
      <c r="AV561" s="229">
        <f>IF(AND(AV$7&lt;=$B561+$D$4,AV$9&gt;=$D561),$E561*HLOOKUP(AV$7-$B561+1,INPUTS!$D$63:$X$64,$E$4,FALSE)/IF(AV$7=$B561,(13-MONTH($D561)),12),0)</f>
        <v>102.95431605827518</v>
      </c>
      <c r="AW561" s="229">
        <f>IF(AND(AW$7&lt;=$B561+$D$4,AW$9&gt;=$D561),$E561*HLOOKUP(AW$7-$B561+1,INPUTS!$D$63:$X$64,$E$4,FALSE)/IF(AW$7=$B561,(13-MONTH($D561)),12),0)</f>
        <v>102.95431605827518</v>
      </c>
      <c r="AX561" s="229">
        <f>IF(AND(AX$7&lt;=$B561+$D$4,AX$9&gt;=$D561),$E561*HLOOKUP(AX$7-$B561+1,INPUTS!$D$63:$X$64,$E$4,FALSE)/IF(AX$7=$B561,(13-MONTH($D561)),12),0)</f>
        <v>102.95431605827518</v>
      </c>
      <c r="AY561" s="229">
        <f>IF(AND(AY$7&lt;=$B561+$D$4,AY$9&gt;=$D561),$E561*HLOOKUP(AY$7-$B561+1,INPUTS!$D$63:$X$64,$E$4,FALSE)/IF(AY$7=$B561,(13-MONTH($D561)),12),0)</f>
        <v>102.95431605827518</v>
      </c>
      <c r="AZ561" s="229">
        <f>IF(AND(AZ$7&lt;=$B561+$D$4,AZ$9&gt;=$D561),$E561*HLOOKUP(AZ$7-$B561+1,INPUTS!$D$63:$X$64,$E$4,FALSE)/IF(AZ$7=$B561,(13-MONTH($D561)),12),0)</f>
        <v>102.95431605827518</v>
      </c>
      <c r="BA561" s="229">
        <f>IF(AND(BA$7&lt;=$B561+$D$4,BA$9&gt;=$D561),$E561*HLOOKUP(BA$7-$B561+1,INPUTS!$D$63:$X$64,$E$4,FALSE)/IF(BA$7=$B561,(13-MONTH($D561)),12),0)</f>
        <v>102.95431605827518</v>
      </c>
      <c r="BB561" s="229">
        <f>IF(AND(BB$7&lt;=$B561+$D$4,BB$9&gt;=$D561),$E561*HLOOKUP(BB$7-$B561+1,INPUTS!$D$63:$X$64,$E$4,FALSE)/IF(BB$7=$B561,(13-MONTH($D561)),12),0)</f>
        <v>102.95431605827518</v>
      </c>
      <c r="BC561" s="229">
        <f>IF(AND(BC$7&lt;=$B561+$D$4,BC$9&gt;=$D561),$E561*HLOOKUP(BC$7-$B561+1,INPUTS!$D$63:$X$64,$E$4,FALSE)/IF(BC$7=$B561,(13-MONTH($D561)),12),0)</f>
        <v>95.244692270775161</v>
      </c>
      <c r="BD561" s="229">
        <f>IF(AND(BD$7&lt;=$B561+$D$4,BD$9&gt;=$D561),$E561*HLOOKUP(BD$7-$B561+1,INPUTS!$D$63:$X$64,$E$4,FALSE)/IF(BD$7=$B561,(13-MONTH($D561)),12),0)</f>
        <v>95.244692270775161</v>
      </c>
      <c r="BE561" s="229">
        <f>IF(AND(BE$7&lt;=$B561+$D$4,BE$9&gt;=$D561),$E561*HLOOKUP(BE$7-$B561+1,INPUTS!$D$63:$X$64,$E$4,FALSE)/IF(BE$7=$B561,(13-MONTH($D561)),12),0)</f>
        <v>95.244692270775161</v>
      </c>
      <c r="BF561" s="229">
        <f>IF(AND(BF$7&lt;=$B561+$D$4,BF$9&gt;=$D561),$E561*HLOOKUP(BF$7-$B561+1,INPUTS!$D$63:$X$64,$E$4,FALSE)/IF(BF$7=$B561,(13-MONTH($D561)),12),0)</f>
        <v>95.244692270775161</v>
      </c>
      <c r="BG561" s="229">
        <f>IF(AND(BG$7&lt;=$B561+$D$4,BG$9&gt;=$D561),$E561*HLOOKUP(BG$7-$B561+1,INPUTS!$D$63:$X$64,$E$4,FALSE)/IF(BG$7=$B561,(13-MONTH($D561)),12),0)</f>
        <v>95.244692270775161</v>
      </c>
      <c r="BH561" s="229">
        <f>IF(AND(BH$7&lt;=$B561+$D$4,BH$9&gt;=$D561),$E561*HLOOKUP(BH$7-$B561+1,INPUTS!$D$63:$X$64,$E$4,FALSE)/IF(BH$7=$B561,(13-MONTH($D561)),12),0)</f>
        <v>95.244692270775161</v>
      </c>
      <c r="BI561" s="229">
        <f>IF(AND(BI$7&lt;=$B561+$D$4,BI$9&gt;=$D561),$E561*HLOOKUP(BI$7-$B561+1,INPUTS!$D$63:$X$64,$E$4,FALSE)/IF(BI$7=$B561,(13-MONTH($D561)),12),0)</f>
        <v>95.244692270775161</v>
      </c>
      <c r="BJ561" s="229">
        <f>IF(AND(BJ$7&lt;=$B561+$D$4,BJ$9&gt;=$D561),$E561*HLOOKUP(BJ$7-$B561+1,INPUTS!$D$63:$X$64,$E$4,FALSE)/IF(BJ$7=$B561,(13-MONTH($D561)),12),0)</f>
        <v>95.244692270775161</v>
      </c>
      <c r="BK561" s="229">
        <f>IF(AND(BK$7&lt;=$B561+$D$4,BK$9&gt;=$D561),$E561*HLOOKUP(BK$7-$B561+1,INPUTS!$D$63:$X$64,$E$4,FALSE)/IF(BK$7=$B561,(13-MONTH($D561)),12),0)</f>
        <v>95.244692270775161</v>
      </c>
      <c r="BL561" s="229">
        <f>IF(AND(BL$7&lt;=$B561+$D$4,BL$9&gt;=$D561),$E561*HLOOKUP(BL$7-$B561+1,INPUTS!$D$63:$X$64,$E$4,FALSE)/IF(BL$7=$B561,(13-MONTH($D561)),12),0)</f>
        <v>95.244692270775161</v>
      </c>
      <c r="BM561" s="229">
        <f>IF(AND(BM$7&lt;=$B561+$D$4,BM$9&gt;=$D561),$E561*HLOOKUP(BM$7-$B561+1,INPUTS!$D$63:$X$64,$E$4,FALSE)/IF(BM$7=$B561,(13-MONTH($D561)),12),0)</f>
        <v>95.244692270775161</v>
      </c>
      <c r="BN561" s="229">
        <f>IF(AND(BN$7&lt;=$B561+$D$4,BN$9&gt;=$D561),$E561*HLOOKUP(BN$7-$B561+1,INPUTS!$D$63:$X$64,$E$4,FALSE)/IF(BN$7=$B561,(13-MONTH($D561)),12),0)</f>
        <v>95.244692270775161</v>
      </c>
      <c r="BO561" s="229">
        <f>IF(AND(BO$7&lt;=$B561+$D$4,BO$9&gt;=$D561),$E561*HLOOKUP(BO$7-$B561+1,INPUTS!$D$63:$X$64,$E$4,FALSE)/IF(BO$7=$B561,(13-MONTH($D561)),12),0)</f>
        <v>88.090161395975144</v>
      </c>
      <c r="BP561" s="229">
        <f>IF(AND(BP$7&lt;=$B561+$D$4,BP$9&gt;=$D561),$E561*HLOOKUP(BP$7-$B561+1,INPUTS!$D$63:$X$64,$E$4,FALSE)/IF(BP$7=$B561,(13-MONTH($D561)),12),0)</f>
        <v>88.090161395975144</v>
      </c>
      <c r="BQ561" s="229">
        <f>IF(AND(BQ$7&lt;=$B561+$D$4,BQ$9&gt;=$D561),$E561*HLOOKUP(BQ$7-$B561+1,INPUTS!$D$63:$X$64,$E$4,FALSE)/IF(BQ$7=$B561,(13-MONTH($D561)),12),0)</f>
        <v>88.090161395975144</v>
      </c>
      <c r="BR561" s="229">
        <f>IF(AND(BR$7&lt;=$B561+$D$4,BR$9&gt;=$D561),$E561*HLOOKUP(BR$7-$B561+1,INPUTS!$D$63:$X$64,$E$4,FALSE)/IF(BR$7=$B561,(13-MONTH($D561)),12),0)</f>
        <v>88.090161395975144</v>
      </c>
      <c r="BS561" s="229">
        <f>IF(AND(BS$7&lt;=$B561+$D$4,BS$9&gt;=$D561),$E561*HLOOKUP(BS$7-$B561+1,INPUTS!$D$63:$X$64,$E$4,FALSE)/IF(BS$7=$B561,(13-MONTH($D561)),12),0)</f>
        <v>88.090161395975144</v>
      </c>
      <c r="BT561" s="229">
        <f>IF(AND(BT$7&lt;=$B561+$D$4,BT$9&gt;=$D561),$E561*HLOOKUP(BT$7-$B561+1,INPUTS!$D$63:$X$64,$E$4,FALSE)/IF(BT$7=$B561,(13-MONTH($D561)),12),0)</f>
        <v>88.090161395975144</v>
      </c>
      <c r="BU561" s="229">
        <f>IF(AND(BU$7&lt;=$B561+$D$4,BU$9&gt;=$D561),$E561*HLOOKUP(BU$7-$B561+1,INPUTS!$D$63:$X$64,$E$4,FALSE)/IF(BU$7=$B561,(13-MONTH($D561)),12),0)</f>
        <v>88.090161395975144</v>
      </c>
      <c r="BV561" s="229">
        <f>IF(AND(BV$7&lt;=$B561+$D$4,BV$9&gt;=$D561),$E561*HLOOKUP(BV$7-$B561+1,INPUTS!$D$63:$X$64,$E$4,FALSE)/IF(BV$7=$B561,(13-MONTH($D561)),12),0)</f>
        <v>88.090161395975144</v>
      </c>
      <c r="BW561" s="229">
        <f>IF(AND(BW$7&lt;=$B561+$D$4,BW$9&gt;=$D561),$E561*HLOOKUP(BW$7-$B561+1,INPUTS!$D$63:$X$64,$E$4,FALSE)/IF(BW$7=$B561,(13-MONTH($D561)),12),0)</f>
        <v>88.090161395975144</v>
      </c>
      <c r="BX561" s="229">
        <f>IF(AND(BX$7&lt;=$B561+$D$4,BX$9&gt;=$D561),$E561*HLOOKUP(BX$7-$B561+1,INPUTS!$D$63:$X$64,$E$4,FALSE)/IF(BX$7=$B561,(13-MONTH($D561)),12),0)</f>
        <v>88.090161395975144</v>
      </c>
      <c r="BY561" s="229">
        <f>IF(AND(BY$7&lt;=$B561+$D$4,BY$9&gt;=$D561),$E561*HLOOKUP(BY$7-$B561+1,INPUTS!$D$63:$X$64,$E$4,FALSE)/IF(BY$7=$B561,(13-MONTH($D561)),12),0)</f>
        <v>88.090161395975144</v>
      </c>
      <c r="BZ561" s="229">
        <f>IF(AND(BZ$7&lt;=$B561+$D$4,BZ$9&gt;=$D561),$E561*HLOOKUP(BZ$7-$B561+1,INPUTS!$D$63:$X$64,$E$4,FALSE)/IF(BZ$7=$B561,(13-MONTH($D561)),12),0)</f>
        <v>88.090161395975144</v>
      </c>
    </row>
    <row r="562" spans="1:78" x14ac:dyDescent="0.2">
      <c r="A562" s="7" t="str">
        <f t="shared" si="442"/>
        <v>Roll-in 3</v>
      </c>
      <c r="B562" s="7">
        <f t="shared" si="443"/>
        <v>2020</v>
      </c>
      <c r="C562" s="7">
        <f t="shared" si="446"/>
        <v>19</v>
      </c>
      <c r="D562" s="165">
        <f t="shared" si="445"/>
        <v>44043</v>
      </c>
      <c r="E562" s="68">
        <f t="shared" si="444"/>
        <v>5530.5912899999621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34.566195562499765</v>
      </c>
      <c r="Z562" s="229">
        <f>IF(AND(Z$7&lt;=$B562+$D$4,Z$9&gt;=$D562),$E562*HLOOKUP(Z$7-$B562+1,INPUTS!$D$63:$X$64,$E$4,FALSE)/IF(Z$7=$B562,(13-MONTH($D562)),12),0)</f>
        <v>34.566195562499765</v>
      </c>
      <c r="AA562" s="229">
        <f>IF(AND(AA$7&lt;=$B562+$D$4,AA$9&gt;=$D562),$E562*HLOOKUP(AA$7-$B562+1,INPUTS!$D$63:$X$64,$E$4,FALSE)/IF(AA$7=$B562,(13-MONTH($D562)),12),0)</f>
        <v>34.566195562499765</v>
      </c>
      <c r="AB562" s="229">
        <f>IF(AND(AB$7&lt;=$B562+$D$4,AB$9&gt;=$D562),$E562*HLOOKUP(AB$7-$B562+1,INPUTS!$D$63:$X$64,$E$4,FALSE)/IF(AB$7=$B562,(13-MONTH($D562)),12),0)</f>
        <v>34.566195562499765</v>
      </c>
      <c r="AC562" s="229">
        <f>IF(AND(AC$7&lt;=$B562+$D$4,AC$9&gt;=$D562),$E562*HLOOKUP(AC$7-$B562+1,INPUTS!$D$63:$X$64,$E$4,FALSE)/IF(AC$7=$B562,(13-MONTH($D562)),12),0)</f>
        <v>34.566195562499765</v>
      </c>
      <c r="AD562" s="229">
        <f>IF(AND(AD$7&lt;=$B562+$D$4,AD$9&gt;=$D562),$E562*HLOOKUP(AD$7-$B562+1,INPUTS!$D$63:$X$64,$E$4,FALSE)/IF(AD$7=$B562,(13-MONTH($D562)),12),0)</f>
        <v>34.566195562499765</v>
      </c>
      <c r="AE562" s="229">
        <f>IF(AND(AE$7&lt;=$B562+$D$4,AE$9&gt;=$D562),$E562*HLOOKUP(AE$7-$B562+1,INPUTS!$D$63:$X$64,$E$4,FALSE)/IF(AE$7=$B562,(13-MONTH($D562)),12),0)</f>
        <v>33.271115435424775</v>
      </c>
      <c r="AF562" s="229">
        <f>IF(AND(AF$7&lt;=$B562+$D$4,AF$9&gt;=$D562),$E562*HLOOKUP(AF$7-$B562+1,INPUTS!$D$63:$X$64,$E$4,FALSE)/IF(AF$7=$B562,(13-MONTH($D562)),12),0)</f>
        <v>33.271115435424775</v>
      </c>
      <c r="AG562" s="229">
        <f>IF(AND(AG$7&lt;=$B562+$D$4,AG$9&gt;=$D562),$E562*HLOOKUP(AG$7-$B562+1,INPUTS!$D$63:$X$64,$E$4,FALSE)/IF(AG$7=$B562,(13-MONTH($D562)),12),0)</f>
        <v>33.271115435424775</v>
      </c>
      <c r="AH562" s="229">
        <f>IF(AND(AH$7&lt;=$B562+$D$4,AH$9&gt;=$D562),$E562*HLOOKUP(AH$7-$B562+1,INPUTS!$D$63:$X$64,$E$4,FALSE)/IF(AH$7=$B562,(13-MONTH($D562)),12),0)</f>
        <v>33.271115435424775</v>
      </c>
      <c r="AI562" s="229">
        <f>IF(AND(AI$7&lt;=$B562+$D$4,AI$9&gt;=$D562),$E562*HLOOKUP(AI$7-$B562+1,INPUTS!$D$63:$X$64,$E$4,FALSE)/IF(AI$7=$B562,(13-MONTH($D562)),12),0)</f>
        <v>33.271115435424775</v>
      </c>
      <c r="AJ562" s="229">
        <f>IF(AND(AJ$7&lt;=$B562+$D$4,AJ$9&gt;=$D562),$E562*HLOOKUP(AJ$7-$B562+1,INPUTS!$D$63:$X$64,$E$4,FALSE)/IF(AJ$7=$B562,(13-MONTH($D562)),12),0)</f>
        <v>33.271115435424775</v>
      </c>
      <c r="AK562" s="229">
        <f>IF(AND(AK$7&lt;=$B562+$D$4,AK$9&gt;=$D562),$E562*HLOOKUP(AK$7-$B562+1,INPUTS!$D$63:$X$64,$E$4,FALSE)/IF(AK$7=$B562,(13-MONTH($D562)),12),0)</f>
        <v>33.271115435424775</v>
      </c>
      <c r="AL562" s="229">
        <f>IF(AND(AL$7&lt;=$B562+$D$4,AL$9&gt;=$D562),$E562*HLOOKUP(AL$7-$B562+1,INPUTS!$D$63:$X$64,$E$4,FALSE)/IF(AL$7=$B562,(13-MONTH($D562)),12),0)</f>
        <v>33.271115435424775</v>
      </c>
      <c r="AM562" s="229">
        <f>IF(AND(AM$7&lt;=$B562+$D$4,AM$9&gt;=$D562),$E562*HLOOKUP(AM$7-$B562+1,INPUTS!$D$63:$X$64,$E$4,FALSE)/IF(AM$7=$B562,(13-MONTH($D562)),12),0)</f>
        <v>33.271115435424775</v>
      </c>
      <c r="AN562" s="229">
        <f>IF(AND(AN$7&lt;=$B562+$D$4,AN$9&gt;=$D562),$E562*HLOOKUP(AN$7-$B562+1,INPUTS!$D$63:$X$64,$E$4,FALSE)/IF(AN$7=$B562,(13-MONTH($D562)),12),0)</f>
        <v>33.271115435424775</v>
      </c>
      <c r="AO562" s="229">
        <f>IF(AND(AO$7&lt;=$B562+$D$4,AO$9&gt;=$D562),$E562*HLOOKUP(AO$7-$B562+1,INPUTS!$D$63:$X$64,$E$4,FALSE)/IF(AO$7=$B562,(13-MONTH($D562)),12),0)</f>
        <v>33.271115435424775</v>
      </c>
      <c r="AP562" s="229">
        <f>IF(AND(AP$7&lt;=$B562+$D$4,AP$9&gt;=$D562),$E562*HLOOKUP(AP$7-$B562+1,INPUTS!$D$63:$X$64,$E$4,FALSE)/IF(AP$7=$B562,(13-MONTH($D562)),12),0)</f>
        <v>33.271115435424775</v>
      </c>
      <c r="AQ562" s="229">
        <f>IF(AND(AQ$7&lt;=$B562+$D$4,AQ$9&gt;=$D562),$E562*HLOOKUP(AQ$7-$B562+1,INPUTS!$D$63:$X$64,$E$4,FALSE)/IF(AQ$7=$B562,(13-MONTH($D562)),12),0)</f>
        <v>30.773131702774787</v>
      </c>
      <c r="AR562" s="229">
        <f>IF(AND(AR$7&lt;=$B562+$D$4,AR$9&gt;=$D562),$E562*HLOOKUP(AR$7-$B562+1,INPUTS!$D$63:$X$64,$E$4,FALSE)/IF(AR$7=$B562,(13-MONTH($D562)),12),0)</f>
        <v>30.773131702774787</v>
      </c>
      <c r="AS562" s="229">
        <f>IF(AND(AS$7&lt;=$B562+$D$4,AS$9&gt;=$D562),$E562*HLOOKUP(AS$7-$B562+1,INPUTS!$D$63:$X$64,$E$4,FALSE)/IF(AS$7=$B562,(13-MONTH($D562)),12),0)</f>
        <v>30.773131702774787</v>
      </c>
      <c r="AT562" s="229">
        <f>IF(AND(AT$7&lt;=$B562+$D$4,AT$9&gt;=$D562),$E562*HLOOKUP(AT$7-$B562+1,INPUTS!$D$63:$X$64,$E$4,FALSE)/IF(AT$7=$B562,(13-MONTH($D562)),12),0)</f>
        <v>30.773131702774787</v>
      </c>
      <c r="AU562" s="229">
        <f>IF(AND(AU$7&lt;=$B562+$D$4,AU$9&gt;=$D562),$E562*HLOOKUP(AU$7-$B562+1,INPUTS!$D$63:$X$64,$E$4,FALSE)/IF(AU$7=$B562,(13-MONTH($D562)),12),0)</f>
        <v>30.773131702774787</v>
      </c>
      <c r="AV562" s="229">
        <f>IF(AND(AV$7&lt;=$B562+$D$4,AV$9&gt;=$D562),$E562*HLOOKUP(AV$7-$B562+1,INPUTS!$D$63:$X$64,$E$4,FALSE)/IF(AV$7=$B562,(13-MONTH($D562)),12),0)</f>
        <v>30.773131702774787</v>
      </c>
      <c r="AW562" s="229">
        <f>IF(AND(AW$7&lt;=$B562+$D$4,AW$9&gt;=$D562),$E562*HLOOKUP(AW$7-$B562+1,INPUTS!$D$63:$X$64,$E$4,FALSE)/IF(AW$7=$B562,(13-MONTH($D562)),12),0)</f>
        <v>30.773131702774787</v>
      </c>
      <c r="AX562" s="229">
        <f>IF(AND(AX$7&lt;=$B562+$D$4,AX$9&gt;=$D562),$E562*HLOOKUP(AX$7-$B562+1,INPUTS!$D$63:$X$64,$E$4,FALSE)/IF(AX$7=$B562,(13-MONTH($D562)),12),0)</f>
        <v>30.773131702774787</v>
      </c>
      <c r="AY562" s="229">
        <f>IF(AND(AY$7&lt;=$B562+$D$4,AY$9&gt;=$D562),$E562*HLOOKUP(AY$7-$B562+1,INPUTS!$D$63:$X$64,$E$4,FALSE)/IF(AY$7=$B562,(13-MONTH($D562)),12),0)</f>
        <v>30.773131702774787</v>
      </c>
      <c r="AZ562" s="229">
        <f>IF(AND(AZ$7&lt;=$B562+$D$4,AZ$9&gt;=$D562),$E562*HLOOKUP(AZ$7-$B562+1,INPUTS!$D$63:$X$64,$E$4,FALSE)/IF(AZ$7=$B562,(13-MONTH($D562)),12),0)</f>
        <v>30.773131702774787</v>
      </c>
      <c r="BA562" s="229">
        <f>IF(AND(BA$7&lt;=$B562+$D$4,BA$9&gt;=$D562),$E562*HLOOKUP(BA$7-$B562+1,INPUTS!$D$63:$X$64,$E$4,FALSE)/IF(BA$7=$B562,(13-MONTH($D562)),12),0)</f>
        <v>30.773131702774787</v>
      </c>
      <c r="BB562" s="229">
        <f>IF(AND(BB$7&lt;=$B562+$D$4,BB$9&gt;=$D562),$E562*HLOOKUP(BB$7-$B562+1,INPUTS!$D$63:$X$64,$E$4,FALSE)/IF(BB$7=$B562,(13-MONTH($D562)),12),0)</f>
        <v>30.773131702774787</v>
      </c>
      <c r="BC562" s="229">
        <f>IF(AND(BC$7&lt;=$B562+$D$4,BC$9&gt;=$D562),$E562*HLOOKUP(BC$7-$B562+1,INPUTS!$D$63:$X$64,$E$4,FALSE)/IF(BC$7=$B562,(13-MONTH($D562)),12),0)</f>
        <v>28.468718665274803</v>
      </c>
      <c r="BD562" s="229">
        <f>IF(AND(BD$7&lt;=$B562+$D$4,BD$9&gt;=$D562),$E562*HLOOKUP(BD$7-$B562+1,INPUTS!$D$63:$X$64,$E$4,FALSE)/IF(BD$7=$B562,(13-MONTH($D562)),12),0)</f>
        <v>28.468718665274803</v>
      </c>
      <c r="BE562" s="229">
        <f>IF(AND(BE$7&lt;=$B562+$D$4,BE$9&gt;=$D562),$E562*HLOOKUP(BE$7-$B562+1,INPUTS!$D$63:$X$64,$E$4,FALSE)/IF(BE$7=$B562,(13-MONTH($D562)),12),0)</f>
        <v>28.468718665274803</v>
      </c>
      <c r="BF562" s="229">
        <f>IF(AND(BF$7&lt;=$B562+$D$4,BF$9&gt;=$D562),$E562*HLOOKUP(BF$7-$B562+1,INPUTS!$D$63:$X$64,$E$4,FALSE)/IF(BF$7=$B562,(13-MONTH($D562)),12),0)</f>
        <v>28.468718665274803</v>
      </c>
      <c r="BG562" s="229">
        <f>IF(AND(BG$7&lt;=$B562+$D$4,BG$9&gt;=$D562),$E562*HLOOKUP(BG$7-$B562+1,INPUTS!$D$63:$X$64,$E$4,FALSE)/IF(BG$7=$B562,(13-MONTH($D562)),12),0)</f>
        <v>28.468718665274803</v>
      </c>
      <c r="BH562" s="229">
        <f>IF(AND(BH$7&lt;=$B562+$D$4,BH$9&gt;=$D562),$E562*HLOOKUP(BH$7-$B562+1,INPUTS!$D$63:$X$64,$E$4,FALSE)/IF(BH$7=$B562,(13-MONTH($D562)),12),0)</f>
        <v>28.468718665274803</v>
      </c>
      <c r="BI562" s="229">
        <f>IF(AND(BI$7&lt;=$B562+$D$4,BI$9&gt;=$D562),$E562*HLOOKUP(BI$7-$B562+1,INPUTS!$D$63:$X$64,$E$4,FALSE)/IF(BI$7=$B562,(13-MONTH($D562)),12),0)</f>
        <v>28.468718665274803</v>
      </c>
      <c r="BJ562" s="229">
        <f>IF(AND(BJ$7&lt;=$B562+$D$4,BJ$9&gt;=$D562),$E562*HLOOKUP(BJ$7-$B562+1,INPUTS!$D$63:$X$64,$E$4,FALSE)/IF(BJ$7=$B562,(13-MONTH($D562)),12),0)</f>
        <v>28.468718665274803</v>
      </c>
      <c r="BK562" s="229">
        <f>IF(AND(BK$7&lt;=$B562+$D$4,BK$9&gt;=$D562),$E562*HLOOKUP(BK$7-$B562+1,INPUTS!$D$63:$X$64,$E$4,FALSE)/IF(BK$7=$B562,(13-MONTH($D562)),12),0)</f>
        <v>28.468718665274803</v>
      </c>
      <c r="BL562" s="229">
        <f>IF(AND(BL$7&lt;=$B562+$D$4,BL$9&gt;=$D562),$E562*HLOOKUP(BL$7-$B562+1,INPUTS!$D$63:$X$64,$E$4,FALSE)/IF(BL$7=$B562,(13-MONTH($D562)),12),0)</f>
        <v>28.468718665274803</v>
      </c>
      <c r="BM562" s="229">
        <f>IF(AND(BM$7&lt;=$B562+$D$4,BM$9&gt;=$D562),$E562*HLOOKUP(BM$7-$B562+1,INPUTS!$D$63:$X$64,$E$4,FALSE)/IF(BM$7=$B562,(13-MONTH($D562)),12),0)</f>
        <v>28.468718665274803</v>
      </c>
      <c r="BN562" s="229">
        <f>IF(AND(BN$7&lt;=$B562+$D$4,BN$9&gt;=$D562),$E562*HLOOKUP(BN$7-$B562+1,INPUTS!$D$63:$X$64,$E$4,FALSE)/IF(BN$7=$B562,(13-MONTH($D562)),12),0)</f>
        <v>28.468718665274803</v>
      </c>
      <c r="BO562" s="229">
        <f>IF(AND(BO$7&lt;=$B562+$D$4,BO$9&gt;=$D562),$E562*HLOOKUP(BO$7-$B562+1,INPUTS!$D$63:$X$64,$E$4,FALSE)/IF(BO$7=$B562,(13-MONTH($D562)),12),0)</f>
        <v>26.330223366474822</v>
      </c>
      <c r="BP562" s="229">
        <f>IF(AND(BP$7&lt;=$B562+$D$4,BP$9&gt;=$D562),$E562*HLOOKUP(BP$7-$B562+1,INPUTS!$D$63:$X$64,$E$4,FALSE)/IF(BP$7=$B562,(13-MONTH($D562)),12),0)</f>
        <v>26.330223366474822</v>
      </c>
      <c r="BQ562" s="229">
        <f>IF(AND(BQ$7&lt;=$B562+$D$4,BQ$9&gt;=$D562),$E562*HLOOKUP(BQ$7-$B562+1,INPUTS!$D$63:$X$64,$E$4,FALSE)/IF(BQ$7=$B562,(13-MONTH($D562)),12),0)</f>
        <v>26.330223366474822</v>
      </c>
      <c r="BR562" s="229">
        <f>IF(AND(BR$7&lt;=$B562+$D$4,BR$9&gt;=$D562),$E562*HLOOKUP(BR$7-$B562+1,INPUTS!$D$63:$X$64,$E$4,FALSE)/IF(BR$7=$B562,(13-MONTH($D562)),12),0)</f>
        <v>26.330223366474822</v>
      </c>
      <c r="BS562" s="229">
        <f>IF(AND(BS$7&lt;=$B562+$D$4,BS$9&gt;=$D562),$E562*HLOOKUP(BS$7-$B562+1,INPUTS!$D$63:$X$64,$E$4,FALSE)/IF(BS$7=$B562,(13-MONTH($D562)),12),0)</f>
        <v>26.330223366474822</v>
      </c>
      <c r="BT562" s="229">
        <f>IF(AND(BT$7&lt;=$B562+$D$4,BT$9&gt;=$D562),$E562*HLOOKUP(BT$7-$B562+1,INPUTS!$D$63:$X$64,$E$4,FALSE)/IF(BT$7=$B562,(13-MONTH($D562)),12),0)</f>
        <v>26.330223366474822</v>
      </c>
      <c r="BU562" s="229">
        <f>IF(AND(BU$7&lt;=$B562+$D$4,BU$9&gt;=$D562),$E562*HLOOKUP(BU$7-$B562+1,INPUTS!$D$63:$X$64,$E$4,FALSE)/IF(BU$7=$B562,(13-MONTH($D562)),12),0)</f>
        <v>26.330223366474822</v>
      </c>
      <c r="BV562" s="229">
        <f>IF(AND(BV$7&lt;=$B562+$D$4,BV$9&gt;=$D562),$E562*HLOOKUP(BV$7-$B562+1,INPUTS!$D$63:$X$64,$E$4,FALSE)/IF(BV$7=$B562,(13-MONTH($D562)),12),0)</f>
        <v>26.330223366474822</v>
      </c>
      <c r="BW562" s="229">
        <f>IF(AND(BW$7&lt;=$B562+$D$4,BW$9&gt;=$D562),$E562*HLOOKUP(BW$7-$B562+1,INPUTS!$D$63:$X$64,$E$4,FALSE)/IF(BW$7=$B562,(13-MONTH($D562)),12),0)</f>
        <v>26.330223366474822</v>
      </c>
      <c r="BX562" s="229">
        <f>IF(AND(BX$7&lt;=$B562+$D$4,BX$9&gt;=$D562),$E562*HLOOKUP(BX$7-$B562+1,INPUTS!$D$63:$X$64,$E$4,FALSE)/IF(BX$7=$B562,(13-MONTH($D562)),12),0)</f>
        <v>26.330223366474822</v>
      </c>
      <c r="BY562" s="229">
        <f>IF(AND(BY$7&lt;=$B562+$D$4,BY$9&gt;=$D562),$E562*HLOOKUP(BY$7-$B562+1,INPUTS!$D$63:$X$64,$E$4,FALSE)/IF(BY$7=$B562,(13-MONTH($D562)),12),0)</f>
        <v>26.330223366474822</v>
      </c>
      <c r="BZ562" s="229">
        <f>IF(AND(BZ$7&lt;=$B562+$D$4,BZ$9&gt;=$D562),$E562*HLOOKUP(BZ$7-$B562+1,INPUTS!$D$63:$X$64,$E$4,FALSE)/IF(BZ$7=$B562,(13-MONTH($D562)),12),0)</f>
        <v>26.330223366474822</v>
      </c>
    </row>
    <row r="563" spans="1:78" x14ac:dyDescent="0.2">
      <c r="A563" s="7" t="str">
        <f t="shared" si="442"/>
        <v>Roll-in 3</v>
      </c>
      <c r="B563" s="7">
        <f t="shared" si="443"/>
        <v>2020</v>
      </c>
      <c r="C563" s="7">
        <f t="shared" si="446"/>
        <v>20</v>
      </c>
      <c r="D563" s="165">
        <f t="shared" si="445"/>
        <v>44074</v>
      </c>
      <c r="E563" s="68">
        <f t="shared" si="444"/>
        <v>17801.963100000023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133.51472325000015</v>
      </c>
      <c r="AA563" s="229">
        <f>IF(AND(AA$7&lt;=$B563+$D$4,AA$9&gt;=$D563),$E563*HLOOKUP(AA$7-$B563+1,INPUTS!$D$63:$X$64,$E$4,FALSE)/IF(AA$7=$B563,(13-MONTH($D563)),12),0)</f>
        <v>133.51472325000015</v>
      </c>
      <c r="AB563" s="229">
        <f>IF(AND(AB$7&lt;=$B563+$D$4,AB$9&gt;=$D563),$E563*HLOOKUP(AB$7-$B563+1,INPUTS!$D$63:$X$64,$E$4,FALSE)/IF(AB$7=$B563,(13-MONTH($D563)),12),0)</f>
        <v>133.51472325000015</v>
      </c>
      <c r="AC563" s="229">
        <f>IF(AND(AC$7&lt;=$B563+$D$4,AC$9&gt;=$D563),$E563*HLOOKUP(AC$7-$B563+1,INPUTS!$D$63:$X$64,$E$4,FALSE)/IF(AC$7=$B563,(13-MONTH($D563)),12),0)</f>
        <v>133.51472325000015</v>
      </c>
      <c r="AD563" s="229">
        <f>IF(AND(AD$7&lt;=$B563+$D$4,AD$9&gt;=$D563),$E563*HLOOKUP(AD$7-$B563+1,INPUTS!$D$63:$X$64,$E$4,FALSE)/IF(AD$7=$B563,(13-MONTH($D563)),12),0)</f>
        <v>133.51472325000015</v>
      </c>
      <c r="AE563" s="229">
        <f>IF(AND(AE$7&lt;=$B563+$D$4,AE$9&gt;=$D563),$E563*HLOOKUP(AE$7-$B563+1,INPUTS!$D$63:$X$64,$E$4,FALSE)/IF(AE$7=$B563,(13-MONTH($D563)),12),0)</f>
        <v>107.09364301575015</v>
      </c>
      <c r="AF563" s="229">
        <f>IF(AND(AF$7&lt;=$B563+$D$4,AF$9&gt;=$D563),$E563*HLOOKUP(AF$7-$B563+1,INPUTS!$D$63:$X$64,$E$4,FALSE)/IF(AF$7=$B563,(13-MONTH($D563)),12),0)</f>
        <v>107.09364301575015</v>
      </c>
      <c r="AG563" s="229">
        <f>IF(AND(AG$7&lt;=$B563+$D$4,AG$9&gt;=$D563),$E563*HLOOKUP(AG$7-$B563+1,INPUTS!$D$63:$X$64,$E$4,FALSE)/IF(AG$7=$B563,(13-MONTH($D563)),12),0)</f>
        <v>107.09364301575015</v>
      </c>
      <c r="AH563" s="229">
        <f>IF(AND(AH$7&lt;=$B563+$D$4,AH$9&gt;=$D563),$E563*HLOOKUP(AH$7-$B563+1,INPUTS!$D$63:$X$64,$E$4,FALSE)/IF(AH$7=$B563,(13-MONTH($D563)),12),0)</f>
        <v>107.09364301575015</v>
      </c>
      <c r="AI563" s="229">
        <f>IF(AND(AI$7&lt;=$B563+$D$4,AI$9&gt;=$D563),$E563*HLOOKUP(AI$7-$B563+1,INPUTS!$D$63:$X$64,$E$4,FALSE)/IF(AI$7=$B563,(13-MONTH($D563)),12),0)</f>
        <v>107.09364301575015</v>
      </c>
      <c r="AJ563" s="229">
        <f>IF(AND(AJ$7&lt;=$B563+$D$4,AJ$9&gt;=$D563),$E563*HLOOKUP(AJ$7-$B563+1,INPUTS!$D$63:$X$64,$E$4,FALSE)/IF(AJ$7=$B563,(13-MONTH($D563)),12),0)</f>
        <v>107.09364301575015</v>
      </c>
      <c r="AK563" s="229">
        <f>IF(AND(AK$7&lt;=$B563+$D$4,AK$9&gt;=$D563),$E563*HLOOKUP(AK$7-$B563+1,INPUTS!$D$63:$X$64,$E$4,FALSE)/IF(AK$7=$B563,(13-MONTH($D563)),12),0)</f>
        <v>107.09364301575015</v>
      </c>
      <c r="AL563" s="229">
        <f>IF(AND(AL$7&lt;=$B563+$D$4,AL$9&gt;=$D563),$E563*HLOOKUP(AL$7-$B563+1,INPUTS!$D$63:$X$64,$E$4,FALSE)/IF(AL$7=$B563,(13-MONTH($D563)),12),0)</f>
        <v>107.09364301575015</v>
      </c>
      <c r="AM563" s="229">
        <f>IF(AND(AM$7&lt;=$B563+$D$4,AM$9&gt;=$D563),$E563*HLOOKUP(AM$7-$B563+1,INPUTS!$D$63:$X$64,$E$4,FALSE)/IF(AM$7=$B563,(13-MONTH($D563)),12),0)</f>
        <v>107.09364301575015</v>
      </c>
      <c r="AN563" s="229">
        <f>IF(AND(AN$7&lt;=$B563+$D$4,AN$9&gt;=$D563),$E563*HLOOKUP(AN$7-$B563+1,INPUTS!$D$63:$X$64,$E$4,FALSE)/IF(AN$7=$B563,(13-MONTH($D563)),12),0)</f>
        <v>107.09364301575015</v>
      </c>
      <c r="AO563" s="229">
        <f>IF(AND(AO$7&lt;=$B563+$D$4,AO$9&gt;=$D563),$E563*HLOOKUP(AO$7-$B563+1,INPUTS!$D$63:$X$64,$E$4,FALSE)/IF(AO$7=$B563,(13-MONTH($D563)),12),0)</f>
        <v>107.09364301575015</v>
      </c>
      <c r="AP563" s="229">
        <f>IF(AND(AP$7&lt;=$B563+$D$4,AP$9&gt;=$D563),$E563*HLOOKUP(AP$7-$B563+1,INPUTS!$D$63:$X$64,$E$4,FALSE)/IF(AP$7=$B563,(13-MONTH($D563)),12),0)</f>
        <v>107.09364301575015</v>
      </c>
      <c r="AQ563" s="229">
        <f>IF(AND(AQ$7&lt;=$B563+$D$4,AQ$9&gt;=$D563),$E563*HLOOKUP(AQ$7-$B563+1,INPUTS!$D$63:$X$64,$E$4,FALSE)/IF(AQ$7=$B563,(13-MONTH($D563)),12),0)</f>
        <v>99.053089682250118</v>
      </c>
      <c r="AR563" s="229">
        <f>IF(AND(AR$7&lt;=$B563+$D$4,AR$9&gt;=$D563),$E563*HLOOKUP(AR$7-$B563+1,INPUTS!$D$63:$X$64,$E$4,FALSE)/IF(AR$7=$B563,(13-MONTH($D563)),12),0)</f>
        <v>99.053089682250118</v>
      </c>
      <c r="AS563" s="229">
        <f>IF(AND(AS$7&lt;=$B563+$D$4,AS$9&gt;=$D563),$E563*HLOOKUP(AS$7-$B563+1,INPUTS!$D$63:$X$64,$E$4,FALSE)/IF(AS$7=$B563,(13-MONTH($D563)),12),0)</f>
        <v>99.053089682250118</v>
      </c>
      <c r="AT563" s="229">
        <f>IF(AND(AT$7&lt;=$B563+$D$4,AT$9&gt;=$D563),$E563*HLOOKUP(AT$7-$B563+1,INPUTS!$D$63:$X$64,$E$4,FALSE)/IF(AT$7=$B563,(13-MONTH($D563)),12),0)</f>
        <v>99.053089682250118</v>
      </c>
      <c r="AU563" s="229">
        <f>IF(AND(AU$7&lt;=$B563+$D$4,AU$9&gt;=$D563),$E563*HLOOKUP(AU$7-$B563+1,INPUTS!$D$63:$X$64,$E$4,FALSE)/IF(AU$7=$B563,(13-MONTH($D563)),12),0)</f>
        <v>99.053089682250118</v>
      </c>
      <c r="AV563" s="229">
        <f>IF(AND(AV$7&lt;=$B563+$D$4,AV$9&gt;=$D563),$E563*HLOOKUP(AV$7-$B563+1,INPUTS!$D$63:$X$64,$E$4,FALSE)/IF(AV$7=$B563,(13-MONTH($D563)),12),0)</f>
        <v>99.053089682250118</v>
      </c>
      <c r="AW563" s="229">
        <f>IF(AND(AW$7&lt;=$B563+$D$4,AW$9&gt;=$D563),$E563*HLOOKUP(AW$7-$B563+1,INPUTS!$D$63:$X$64,$E$4,FALSE)/IF(AW$7=$B563,(13-MONTH($D563)),12),0)</f>
        <v>99.053089682250118</v>
      </c>
      <c r="AX563" s="229">
        <f>IF(AND(AX$7&lt;=$B563+$D$4,AX$9&gt;=$D563),$E563*HLOOKUP(AX$7-$B563+1,INPUTS!$D$63:$X$64,$E$4,FALSE)/IF(AX$7=$B563,(13-MONTH($D563)),12),0)</f>
        <v>99.053089682250118</v>
      </c>
      <c r="AY563" s="229">
        <f>IF(AND(AY$7&lt;=$B563+$D$4,AY$9&gt;=$D563),$E563*HLOOKUP(AY$7-$B563+1,INPUTS!$D$63:$X$64,$E$4,FALSE)/IF(AY$7=$B563,(13-MONTH($D563)),12),0)</f>
        <v>99.053089682250118</v>
      </c>
      <c r="AZ563" s="229">
        <f>IF(AND(AZ$7&lt;=$B563+$D$4,AZ$9&gt;=$D563),$E563*HLOOKUP(AZ$7-$B563+1,INPUTS!$D$63:$X$64,$E$4,FALSE)/IF(AZ$7=$B563,(13-MONTH($D563)),12),0)</f>
        <v>99.053089682250118</v>
      </c>
      <c r="BA563" s="229">
        <f>IF(AND(BA$7&lt;=$B563+$D$4,BA$9&gt;=$D563),$E563*HLOOKUP(BA$7-$B563+1,INPUTS!$D$63:$X$64,$E$4,FALSE)/IF(BA$7=$B563,(13-MONTH($D563)),12),0)</f>
        <v>99.053089682250118</v>
      </c>
      <c r="BB563" s="229">
        <f>IF(AND(BB$7&lt;=$B563+$D$4,BB$9&gt;=$D563),$E563*HLOOKUP(BB$7-$B563+1,INPUTS!$D$63:$X$64,$E$4,FALSE)/IF(BB$7=$B563,(13-MONTH($D563)),12),0)</f>
        <v>99.053089682250118</v>
      </c>
      <c r="BC563" s="229">
        <f>IF(AND(BC$7&lt;=$B563+$D$4,BC$9&gt;=$D563),$E563*HLOOKUP(BC$7-$B563+1,INPUTS!$D$63:$X$64,$E$4,FALSE)/IF(BC$7=$B563,(13-MONTH($D563)),12),0)</f>
        <v>91.635605057250118</v>
      </c>
      <c r="BD563" s="229">
        <f>IF(AND(BD$7&lt;=$B563+$D$4,BD$9&gt;=$D563),$E563*HLOOKUP(BD$7-$B563+1,INPUTS!$D$63:$X$64,$E$4,FALSE)/IF(BD$7=$B563,(13-MONTH($D563)),12),0)</f>
        <v>91.635605057250118</v>
      </c>
      <c r="BE563" s="229">
        <f>IF(AND(BE$7&lt;=$B563+$D$4,BE$9&gt;=$D563),$E563*HLOOKUP(BE$7-$B563+1,INPUTS!$D$63:$X$64,$E$4,FALSE)/IF(BE$7=$B563,(13-MONTH($D563)),12),0)</f>
        <v>91.635605057250118</v>
      </c>
      <c r="BF563" s="229">
        <f>IF(AND(BF$7&lt;=$B563+$D$4,BF$9&gt;=$D563),$E563*HLOOKUP(BF$7-$B563+1,INPUTS!$D$63:$X$64,$E$4,FALSE)/IF(BF$7=$B563,(13-MONTH($D563)),12),0)</f>
        <v>91.635605057250118</v>
      </c>
      <c r="BG563" s="229">
        <f>IF(AND(BG$7&lt;=$B563+$D$4,BG$9&gt;=$D563),$E563*HLOOKUP(BG$7-$B563+1,INPUTS!$D$63:$X$64,$E$4,FALSE)/IF(BG$7=$B563,(13-MONTH($D563)),12),0)</f>
        <v>91.635605057250118</v>
      </c>
      <c r="BH563" s="229">
        <f>IF(AND(BH$7&lt;=$B563+$D$4,BH$9&gt;=$D563),$E563*HLOOKUP(BH$7-$B563+1,INPUTS!$D$63:$X$64,$E$4,FALSE)/IF(BH$7=$B563,(13-MONTH($D563)),12),0)</f>
        <v>91.635605057250118</v>
      </c>
      <c r="BI563" s="229">
        <f>IF(AND(BI$7&lt;=$B563+$D$4,BI$9&gt;=$D563),$E563*HLOOKUP(BI$7-$B563+1,INPUTS!$D$63:$X$64,$E$4,FALSE)/IF(BI$7=$B563,(13-MONTH($D563)),12),0)</f>
        <v>91.635605057250118</v>
      </c>
      <c r="BJ563" s="229">
        <f>IF(AND(BJ$7&lt;=$B563+$D$4,BJ$9&gt;=$D563),$E563*HLOOKUP(BJ$7-$B563+1,INPUTS!$D$63:$X$64,$E$4,FALSE)/IF(BJ$7=$B563,(13-MONTH($D563)),12),0)</f>
        <v>91.635605057250118</v>
      </c>
      <c r="BK563" s="229">
        <f>IF(AND(BK$7&lt;=$B563+$D$4,BK$9&gt;=$D563),$E563*HLOOKUP(BK$7-$B563+1,INPUTS!$D$63:$X$64,$E$4,FALSE)/IF(BK$7=$B563,(13-MONTH($D563)),12),0)</f>
        <v>91.635605057250118</v>
      </c>
      <c r="BL563" s="229">
        <f>IF(AND(BL$7&lt;=$B563+$D$4,BL$9&gt;=$D563),$E563*HLOOKUP(BL$7-$B563+1,INPUTS!$D$63:$X$64,$E$4,FALSE)/IF(BL$7=$B563,(13-MONTH($D563)),12),0)</f>
        <v>91.635605057250118</v>
      </c>
      <c r="BM563" s="229">
        <f>IF(AND(BM$7&lt;=$B563+$D$4,BM$9&gt;=$D563),$E563*HLOOKUP(BM$7-$B563+1,INPUTS!$D$63:$X$64,$E$4,FALSE)/IF(BM$7=$B563,(13-MONTH($D563)),12),0)</f>
        <v>91.635605057250118</v>
      </c>
      <c r="BN563" s="229">
        <f>IF(AND(BN$7&lt;=$B563+$D$4,BN$9&gt;=$D563),$E563*HLOOKUP(BN$7-$B563+1,INPUTS!$D$63:$X$64,$E$4,FALSE)/IF(BN$7=$B563,(13-MONTH($D563)),12),0)</f>
        <v>91.635605057250118</v>
      </c>
      <c r="BO563" s="229">
        <f>IF(AND(BO$7&lt;=$B563+$D$4,BO$9&gt;=$D563),$E563*HLOOKUP(BO$7-$B563+1,INPUTS!$D$63:$X$64,$E$4,FALSE)/IF(BO$7=$B563,(13-MONTH($D563)),12),0)</f>
        <v>84.752179325250111</v>
      </c>
      <c r="BP563" s="229">
        <f>IF(AND(BP$7&lt;=$B563+$D$4,BP$9&gt;=$D563),$E563*HLOOKUP(BP$7-$B563+1,INPUTS!$D$63:$X$64,$E$4,FALSE)/IF(BP$7=$B563,(13-MONTH($D563)),12),0)</f>
        <v>84.752179325250111</v>
      </c>
      <c r="BQ563" s="229">
        <f>IF(AND(BQ$7&lt;=$B563+$D$4,BQ$9&gt;=$D563),$E563*HLOOKUP(BQ$7-$B563+1,INPUTS!$D$63:$X$64,$E$4,FALSE)/IF(BQ$7=$B563,(13-MONTH($D563)),12),0)</f>
        <v>84.752179325250111</v>
      </c>
      <c r="BR563" s="229">
        <f>IF(AND(BR$7&lt;=$B563+$D$4,BR$9&gt;=$D563),$E563*HLOOKUP(BR$7-$B563+1,INPUTS!$D$63:$X$64,$E$4,FALSE)/IF(BR$7=$B563,(13-MONTH($D563)),12),0)</f>
        <v>84.752179325250111</v>
      </c>
      <c r="BS563" s="229">
        <f>IF(AND(BS$7&lt;=$B563+$D$4,BS$9&gt;=$D563),$E563*HLOOKUP(BS$7-$B563+1,INPUTS!$D$63:$X$64,$E$4,FALSE)/IF(BS$7=$B563,(13-MONTH($D563)),12),0)</f>
        <v>84.752179325250111</v>
      </c>
      <c r="BT563" s="229">
        <f>IF(AND(BT$7&lt;=$B563+$D$4,BT$9&gt;=$D563),$E563*HLOOKUP(BT$7-$B563+1,INPUTS!$D$63:$X$64,$E$4,FALSE)/IF(BT$7=$B563,(13-MONTH($D563)),12),0)</f>
        <v>84.752179325250111</v>
      </c>
      <c r="BU563" s="229">
        <f>IF(AND(BU$7&lt;=$B563+$D$4,BU$9&gt;=$D563),$E563*HLOOKUP(BU$7-$B563+1,INPUTS!$D$63:$X$64,$E$4,FALSE)/IF(BU$7=$B563,(13-MONTH($D563)),12),0)</f>
        <v>84.752179325250111</v>
      </c>
      <c r="BV563" s="229">
        <f>IF(AND(BV$7&lt;=$B563+$D$4,BV$9&gt;=$D563),$E563*HLOOKUP(BV$7-$B563+1,INPUTS!$D$63:$X$64,$E$4,FALSE)/IF(BV$7=$B563,(13-MONTH($D563)),12),0)</f>
        <v>84.752179325250111</v>
      </c>
      <c r="BW563" s="229">
        <f>IF(AND(BW$7&lt;=$B563+$D$4,BW$9&gt;=$D563),$E563*HLOOKUP(BW$7-$B563+1,INPUTS!$D$63:$X$64,$E$4,FALSE)/IF(BW$7=$B563,(13-MONTH($D563)),12),0)</f>
        <v>84.752179325250111</v>
      </c>
      <c r="BX563" s="229">
        <f>IF(AND(BX$7&lt;=$B563+$D$4,BX$9&gt;=$D563),$E563*HLOOKUP(BX$7-$B563+1,INPUTS!$D$63:$X$64,$E$4,FALSE)/IF(BX$7=$B563,(13-MONTH($D563)),12),0)</f>
        <v>84.752179325250111</v>
      </c>
      <c r="BY563" s="229">
        <f>IF(AND(BY$7&lt;=$B563+$D$4,BY$9&gt;=$D563),$E563*HLOOKUP(BY$7-$B563+1,INPUTS!$D$63:$X$64,$E$4,FALSE)/IF(BY$7=$B563,(13-MONTH($D563)),12),0)</f>
        <v>84.752179325250111</v>
      </c>
      <c r="BZ563" s="229">
        <f>IF(AND(BZ$7&lt;=$B563+$D$4,BZ$9&gt;=$D563),$E563*HLOOKUP(BZ$7-$B563+1,INPUTS!$D$63:$X$64,$E$4,FALSE)/IF(BZ$7=$B563,(13-MONTH($D563)),12),0)</f>
        <v>84.752179325250111</v>
      </c>
    </row>
    <row r="564" spans="1:78" x14ac:dyDescent="0.2">
      <c r="A564" s="7" t="str">
        <f t="shared" si="442"/>
        <v>Roll-in 4</v>
      </c>
      <c r="B564" s="7">
        <f t="shared" si="443"/>
        <v>2020</v>
      </c>
      <c r="C564" s="7">
        <f t="shared" si="446"/>
        <v>21</v>
      </c>
      <c r="D564" s="165">
        <f t="shared" si="445"/>
        <v>44104</v>
      </c>
      <c r="E564" s="68">
        <f t="shared" si="444"/>
        <v>11414.623889999986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107.01209896874987</v>
      </c>
      <c r="AB564" s="229">
        <f>IF(AND(AB$7&lt;=$B564+$D$4,AB$9&gt;=$D564),$E564*HLOOKUP(AB$7-$B564+1,INPUTS!$D$63:$X$64,$E$4,FALSE)/IF(AB$7=$B564,(13-MONTH($D564)),12),0)</f>
        <v>107.01209896874987</v>
      </c>
      <c r="AC564" s="229">
        <f>IF(AND(AC$7&lt;=$B564+$D$4,AC$9&gt;=$D564),$E564*HLOOKUP(AC$7-$B564+1,INPUTS!$D$63:$X$64,$E$4,FALSE)/IF(AC$7=$B564,(13-MONTH($D564)),12),0)</f>
        <v>107.01209896874987</v>
      </c>
      <c r="AD564" s="229">
        <f>IF(AND(AD$7&lt;=$B564+$D$4,AD$9&gt;=$D564),$E564*HLOOKUP(AD$7-$B564+1,INPUTS!$D$63:$X$64,$E$4,FALSE)/IF(AD$7=$B564,(13-MONTH($D564)),12),0)</f>
        <v>107.01209896874987</v>
      </c>
      <c r="AE564" s="229">
        <f>IF(AND(AE$7&lt;=$B564+$D$4,AE$9&gt;=$D564),$E564*HLOOKUP(AE$7-$B564+1,INPUTS!$D$63:$X$64,$E$4,FALSE)/IF(AE$7=$B564,(13-MONTH($D564)),12),0)</f>
        <v>68.668474884924919</v>
      </c>
      <c r="AF564" s="229">
        <f>IF(AND(AF$7&lt;=$B564+$D$4,AF$9&gt;=$D564),$E564*HLOOKUP(AF$7-$B564+1,INPUTS!$D$63:$X$64,$E$4,FALSE)/IF(AF$7=$B564,(13-MONTH($D564)),12),0)</f>
        <v>68.668474884924919</v>
      </c>
      <c r="AG564" s="229">
        <f>IF(AND(AG$7&lt;=$B564+$D$4,AG$9&gt;=$D564),$E564*HLOOKUP(AG$7-$B564+1,INPUTS!$D$63:$X$64,$E$4,FALSE)/IF(AG$7=$B564,(13-MONTH($D564)),12),0)</f>
        <v>68.668474884924919</v>
      </c>
      <c r="AH564" s="229">
        <f>IF(AND(AH$7&lt;=$B564+$D$4,AH$9&gt;=$D564),$E564*HLOOKUP(AH$7-$B564+1,INPUTS!$D$63:$X$64,$E$4,FALSE)/IF(AH$7=$B564,(13-MONTH($D564)),12),0)</f>
        <v>68.668474884924919</v>
      </c>
      <c r="AI564" s="229">
        <f>IF(AND(AI$7&lt;=$B564+$D$4,AI$9&gt;=$D564),$E564*HLOOKUP(AI$7-$B564+1,INPUTS!$D$63:$X$64,$E$4,FALSE)/IF(AI$7=$B564,(13-MONTH($D564)),12),0)</f>
        <v>68.668474884924919</v>
      </c>
      <c r="AJ564" s="229">
        <f>IF(AND(AJ$7&lt;=$B564+$D$4,AJ$9&gt;=$D564),$E564*HLOOKUP(AJ$7-$B564+1,INPUTS!$D$63:$X$64,$E$4,FALSE)/IF(AJ$7=$B564,(13-MONTH($D564)),12),0)</f>
        <v>68.668474884924919</v>
      </c>
      <c r="AK564" s="229">
        <f>IF(AND(AK$7&lt;=$B564+$D$4,AK$9&gt;=$D564),$E564*HLOOKUP(AK$7-$B564+1,INPUTS!$D$63:$X$64,$E$4,FALSE)/IF(AK$7=$B564,(13-MONTH($D564)),12),0)</f>
        <v>68.668474884924919</v>
      </c>
      <c r="AL564" s="229">
        <f>IF(AND(AL$7&lt;=$B564+$D$4,AL$9&gt;=$D564),$E564*HLOOKUP(AL$7-$B564+1,INPUTS!$D$63:$X$64,$E$4,FALSE)/IF(AL$7=$B564,(13-MONTH($D564)),12),0)</f>
        <v>68.668474884924919</v>
      </c>
      <c r="AM564" s="229">
        <f>IF(AND(AM$7&lt;=$B564+$D$4,AM$9&gt;=$D564),$E564*HLOOKUP(AM$7-$B564+1,INPUTS!$D$63:$X$64,$E$4,FALSE)/IF(AM$7=$B564,(13-MONTH($D564)),12),0)</f>
        <v>68.668474884924919</v>
      </c>
      <c r="AN564" s="229">
        <f>IF(AND(AN$7&lt;=$B564+$D$4,AN$9&gt;=$D564),$E564*HLOOKUP(AN$7-$B564+1,INPUTS!$D$63:$X$64,$E$4,FALSE)/IF(AN$7=$B564,(13-MONTH($D564)),12),0)</f>
        <v>68.668474884924919</v>
      </c>
      <c r="AO564" s="229">
        <f>IF(AND(AO$7&lt;=$B564+$D$4,AO$9&gt;=$D564),$E564*HLOOKUP(AO$7-$B564+1,INPUTS!$D$63:$X$64,$E$4,FALSE)/IF(AO$7=$B564,(13-MONTH($D564)),12),0)</f>
        <v>68.668474884924919</v>
      </c>
      <c r="AP564" s="229">
        <f>IF(AND(AP$7&lt;=$B564+$D$4,AP$9&gt;=$D564),$E564*HLOOKUP(AP$7-$B564+1,INPUTS!$D$63:$X$64,$E$4,FALSE)/IF(AP$7=$B564,(13-MONTH($D564)),12),0)</f>
        <v>68.668474884924919</v>
      </c>
      <c r="AQ564" s="229">
        <f>IF(AND(AQ$7&lt;=$B564+$D$4,AQ$9&gt;=$D564),$E564*HLOOKUP(AQ$7-$B564+1,INPUTS!$D$63:$X$64,$E$4,FALSE)/IF(AQ$7=$B564,(13-MONTH($D564)),12),0)</f>
        <v>63.512869761274921</v>
      </c>
      <c r="AR564" s="229">
        <f>IF(AND(AR$7&lt;=$B564+$D$4,AR$9&gt;=$D564),$E564*HLOOKUP(AR$7-$B564+1,INPUTS!$D$63:$X$64,$E$4,FALSE)/IF(AR$7=$B564,(13-MONTH($D564)),12),0)</f>
        <v>63.512869761274921</v>
      </c>
      <c r="AS564" s="229">
        <f>IF(AND(AS$7&lt;=$B564+$D$4,AS$9&gt;=$D564),$E564*HLOOKUP(AS$7-$B564+1,INPUTS!$D$63:$X$64,$E$4,FALSE)/IF(AS$7=$B564,(13-MONTH($D564)),12),0)</f>
        <v>63.512869761274921</v>
      </c>
      <c r="AT564" s="229">
        <f>IF(AND(AT$7&lt;=$B564+$D$4,AT$9&gt;=$D564),$E564*HLOOKUP(AT$7-$B564+1,INPUTS!$D$63:$X$64,$E$4,FALSE)/IF(AT$7=$B564,(13-MONTH($D564)),12),0)</f>
        <v>63.512869761274921</v>
      </c>
      <c r="AU564" s="229">
        <f>IF(AND(AU$7&lt;=$B564+$D$4,AU$9&gt;=$D564),$E564*HLOOKUP(AU$7-$B564+1,INPUTS!$D$63:$X$64,$E$4,FALSE)/IF(AU$7=$B564,(13-MONTH($D564)),12),0)</f>
        <v>63.512869761274921</v>
      </c>
      <c r="AV564" s="229">
        <f>IF(AND(AV$7&lt;=$B564+$D$4,AV$9&gt;=$D564),$E564*HLOOKUP(AV$7-$B564+1,INPUTS!$D$63:$X$64,$E$4,FALSE)/IF(AV$7=$B564,(13-MONTH($D564)),12),0)</f>
        <v>63.512869761274921</v>
      </c>
      <c r="AW564" s="229">
        <f>IF(AND(AW$7&lt;=$B564+$D$4,AW$9&gt;=$D564),$E564*HLOOKUP(AW$7-$B564+1,INPUTS!$D$63:$X$64,$E$4,FALSE)/IF(AW$7=$B564,(13-MONTH($D564)),12),0)</f>
        <v>63.512869761274921</v>
      </c>
      <c r="AX564" s="229">
        <f>IF(AND(AX$7&lt;=$B564+$D$4,AX$9&gt;=$D564),$E564*HLOOKUP(AX$7-$B564+1,INPUTS!$D$63:$X$64,$E$4,FALSE)/IF(AX$7=$B564,(13-MONTH($D564)),12),0)</f>
        <v>63.512869761274921</v>
      </c>
      <c r="AY564" s="229">
        <f>IF(AND(AY$7&lt;=$B564+$D$4,AY$9&gt;=$D564),$E564*HLOOKUP(AY$7-$B564+1,INPUTS!$D$63:$X$64,$E$4,FALSE)/IF(AY$7=$B564,(13-MONTH($D564)),12),0)</f>
        <v>63.512869761274921</v>
      </c>
      <c r="AZ564" s="229">
        <f>IF(AND(AZ$7&lt;=$B564+$D$4,AZ$9&gt;=$D564),$E564*HLOOKUP(AZ$7-$B564+1,INPUTS!$D$63:$X$64,$E$4,FALSE)/IF(AZ$7=$B564,(13-MONTH($D564)),12),0)</f>
        <v>63.512869761274921</v>
      </c>
      <c r="BA564" s="229">
        <f>IF(AND(BA$7&lt;=$B564+$D$4,BA$9&gt;=$D564),$E564*HLOOKUP(BA$7-$B564+1,INPUTS!$D$63:$X$64,$E$4,FALSE)/IF(BA$7=$B564,(13-MONTH($D564)),12),0)</f>
        <v>63.512869761274921</v>
      </c>
      <c r="BB564" s="229">
        <f>IF(AND(BB$7&lt;=$B564+$D$4,BB$9&gt;=$D564),$E564*HLOOKUP(BB$7-$B564+1,INPUTS!$D$63:$X$64,$E$4,FALSE)/IF(BB$7=$B564,(13-MONTH($D564)),12),0)</f>
        <v>63.512869761274921</v>
      </c>
      <c r="BC564" s="229">
        <f>IF(AND(BC$7&lt;=$B564+$D$4,BC$9&gt;=$D564),$E564*HLOOKUP(BC$7-$B564+1,INPUTS!$D$63:$X$64,$E$4,FALSE)/IF(BC$7=$B564,(13-MONTH($D564)),12),0)</f>
        <v>58.756776473774927</v>
      </c>
      <c r="BD564" s="229">
        <f>IF(AND(BD$7&lt;=$B564+$D$4,BD$9&gt;=$D564),$E564*HLOOKUP(BD$7-$B564+1,INPUTS!$D$63:$X$64,$E$4,FALSE)/IF(BD$7=$B564,(13-MONTH($D564)),12),0)</f>
        <v>58.756776473774927</v>
      </c>
      <c r="BE564" s="229">
        <f>IF(AND(BE$7&lt;=$B564+$D$4,BE$9&gt;=$D564),$E564*HLOOKUP(BE$7-$B564+1,INPUTS!$D$63:$X$64,$E$4,FALSE)/IF(BE$7=$B564,(13-MONTH($D564)),12),0)</f>
        <v>58.756776473774927</v>
      </c>
      <c r="BF564" s="229">
        <f>IF(AND(BF$7&lt;=$B564+$D$4,BF$9&gt;=$D564),$E564*HLOOKUP(BF$7-$B564+1,INPUTS!$D$63:$X$64,$E$4,FALSE)/IF(BF$7=$B564,(13-MONTH($D564)),12),0)</f>
        <v>58.756776473774927</v>
      </c>
      <c r="BG564" s="229">
        <f>IF(AND(BG$7&lt;=$B564+$D$4,BG$9&gt;=$D564),$E564*HLOOKUP(BG$7-$B564+1,INPUTS!$D$63:$X$64,$E$4,FALSE)/IF(BG$7=$B564,(13-MONTH($D564)),12),0)</f>
        <v>58.756776473774927</v>
      </c>
      <c r="BH564" s="229">
        <f>IF(AND(BH$7&lt;=$B564+$D$4,BH$9&gt;=$D564),$E564*HLOOKUP(BH$7-$B564+1,INPUTS!$D$63:$X$64,$E$4,FALSE)/IF(BH$7=$B564,(13-MONTH($D564)),12),0)</f>
        <v>58.756776473774927</v>
      </c>
      <c r="BI564" s="229">
        <f>IF(AND(BI$7&lt;=$B564+$D$4,BI$9&gt;=$D564),$E564*HLOOKUP(BI$7-$B564+1,INPUTS!$D$63:$X$64,$E$4,FALSE)/IF(BI$7=$B564,(13-MONTH($D564)),12),0)</f>
        <v>58.756776473774927</v>
      </c>
      <c r="BJ564" s="229">
        <f>IF(AND(BJ$7&lt;=$B564+$D$4,BJ$9&gt;=$D564),$E564*HLOOKUP(BJ$7-$B564+1,INPUTS!$D$63:$X$64,$E$4,FALSE)/IF(BJ$7=$B564,(13-MONTH($D564)),12),0)</f>
        <v>58.756776473774927</v>
      </c>
      <c r="BK564" s="229">
        <f>IF(AND(BK$7&lt;=$B564+$D$4,BK$9&gt;=$D564),$E564*HLOOKUP(BK$7-$B564+1,INPUTS!$D$63:$X$64,$E$4,FALSE)/IF(BK$7=$B564,(13-MONTH($D564)),12),0)</f>
        <v>58.756776473774927</v>
      </c>
      <c r="BL564" s="229">
        <f>IF(AND(BL$7&lt;=$B564+$D$4,BL$9&gt;=$D564),$E564*HLOOKUP(BL$7-$B564+1,INPUTS!$D$63:$X$64,$E$4,FALSE)/IF(BL$7=$B564,(13-MONTH($D564)),12),0)</f>
        <v>58.756776473774927</v>
      </c>
      <c r="BM564" s="229">
        <f>IF(AND(BM$7&lt;=$B564+$D$4,BM$9&gt;=$D564),$E564*HLOOKUP(BM$7-$B564+1,INPUTS!$D$63:$X$64,$E$4,FALSE)/IF(BM$7=$B564,(13-MONTH($D564)),12),0)</f>
        <v>58.756776473774927</v>
      </c>
      <c r="BN564" s="229">
        <f>IF(AND(BN$7&lt;=$B564+$D$4,BN$9&gt;=$D564),$E564*HLOOKUP(BN$7-$B564+1,INPUTS!$D$63:$X$64,$E$4,FALSE)/IF(BN$7=$B564,(13-MONTH($D564)),12),0)</f>
        <v>58.756776473774927</v>
      </c>
      <c r="BO564" s="229">
        <f>IF(AND(BO$7&lt;=$B564+$D$4,BO$9&gt;=$D564),$E564*HLOOKUP(BO$7-$B564+1,INPUTS!$D$63:$X$64,$E$4,FALSE)/IF(BO$7=$B564,(13-MONTH($D564)),12),0)</f>
        <v>54.343121902974936</v>
      </c>
      <c r="BP564" s="229">
        <f>IF(AND(BP$7&lt;=$B564+$D$4,BP$9&gt;=$D564),$E564*HLOOKUP(BP$7-$B564+1,INPUTS!$D$63:$X$64,$E$4,FALSE)/IF(BP$7=$B564,(13-MONTH($D564)),12),0)</f>
        <v>54.343121902974936</v>
      </c>
      <c r="BQ564" s="229">
        <f>IF(AND(BQ$7&lt;=$B564+$D$4,BQ$9&gt;=$D564),$E564*HLOOKUP(BQ$7-$B564+1,INPUTS!$D$63:$X$64,$E$4,FALSE)/IF(BQ$7=$B564,(13-MONTH($D564)),12),0)</f>
        <v>54.343121902974936</v>
      </c>
      <c r="BR564" s="229">
        <f>IF(AND(BR$7&lt;=$B564+$D$4,BR$9&gt;=$D564),$E564*HLOOKUP(BR$7-$B564+1,INPUTS!$D$63:$X$64,$E$4,FALSE)/IF(BR$7=$B564,(13-MONTH($D564)),12),0)</f>
        <v>54.343121902974936</v>
      </c>
      <c r="BS564" s="229">
        <f>IF(AND(BS$7&lt;=$B564+$D$4,BS$9&gt;=$D564),$E564*HLOOKUP(BS$7-$B564+1,INPUTS!$D$63:$X$64,$E$4,FALSE)/IF(BS$7=$B564,(13-MONTH($D564)),12),0)</f>
        <v>54.343121902974936</v>
      </c>
      <c r="BT564" s="229">
        <f>IF(AND(BT$7&lt;=$B564+$D$4,BT$9&gt;=$D564),$E564*HLOOKUP(BT$7-$B564+1,INPUTS!$D$63:$X$64,$E$4,FALSE)/IF(BT$7=$B564,(13-MONTH($D564)),12),0)</f>
        <v>54.343121902974936</v>
      </c>
      <c r="BU564" s="229">
        <f>IF(AND(BU$7&lt;=$B564+$D$4,BU$9&gt;=$D564),$E564*HLOOKUP(BU$7-$B564+1,INPUTS!$D$63:$X$64,$E$4,FALSE)/IF(BU$7=$B564,(13-MONTH($D564)),12),0)</f>
        <v>54.343121902974936</v>
      </c>
      <c r="BV564" s="229">
        <f>IF(AND(BV$7&lt;=$B564+$D$4,BV$9&gt;=$D564),$E564*HLOOKUP(BV$7-$B564+1,INPUTS!$D$63:$X$64,$E$4,FALSE)/IF(BV$7=$B564,(13-MONTH($D564)),12),0)</f>
        <v>54.343121902974936</v>
      </c>
      <c r="BW564" s="229">
        <f>IF(AND(BW$7&lt;=$B564+$D$4,BW$9&gt;=$D564),$E564*HLOOKUP(BW$7-$B564+1,INPUTS!$D$63:$X$64,$E$4,FALSE)/IF(BW$7=$B564,(13-MONTH($D564)),12),0)</f>
        <v>54.343121902974936</v>
      </c>
      <c r="BX564" s="229">
        <f>IF(AND(BX$7&lt;=$B564+$D$4,BX$9&gt;=$D564),$E564*HLOOKUP(BX$7-$B564+1,INPUTS!$D$63:$X$64,$E$4,FALSE)/IF(BX$7=$B564,(13-MONTH($D564)),12),0)</f>
        <v>54.343121902974936</v>
      </c>
      <c r="BY564" s="229">
        <f>IF(AND(BY$7&lt;=$B564+$D$4,BY$9&gt;=$D564),$E564*HLOOKUP(BY$7-$B564+1,INPUTS!$D$63:$X$64,$E$4,FALSE)/IF(BY$7=$B564,(13-MONTH($D564)),12),0)</f>
        <v>54.343121902974936</v>
      </c>
      <c r="BZ564" s="229">
        <f>IF(AND(BZ$7&lt;=$B564+$D$4,BZ$9&gt;=$D564),$E564*HLOOKUP(BZ$7-$B564+1,INPUTS!$D$63:$X$64,$E$4,FALSE)/IF(BZ$7=$B564,(13-MONTH($D564)),12),0)</f>
        <v>54.343121902974936</v>
      </c>
    </row>
    <row r="565" spans="1:78" x14ac:dyDescent="0.2">
      <c r="A565" s="7" t="str">
        <f t="shared" si="442"/>
        <v>Roll-in 4</v>
      </c>
      <c r="B565" s="7">
        <f t="shared" si="443"/>
        <v>2020</v>
      </c>
      <c r="C565" s="7">
        <f t="shared" si="446"/>
        <v>22</v>
      </c>
      <c r="D565" s="165">
        <f t="shared" si="445"/>
        <v>44135</v>
      </c>
      <c r="E565" s="68">
        <f t="shared" si="444"/>
        <v>33477.740139999987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418.47175174999984</v>
      </c>
      <c r="AC565" s="229">
        <f>IF(AND(AC$7&lt;=$B565+$D$4,AC$9&gt;=$D565),$E565*HLOOKUP(AC$7-$B565+1,INPUTS!$D$63:$X$64,$E$4,FALSE)/IF(AC$7=$B565,(13-MONTH($D565)),12),0)</f>
        <v>418.47175174999984</v>
      </c>
      <c r="AD565" s="229">
        <f>IF(AND(AD$7&lt;=$B565+$D$4,AD$9&gt;=$D565),$E565*HLOOKUP(AD$7-$B565+1,INPUTS!$D$63:$X$64,$E$4,FALSE)/IF(AD$7=$B565,(13-MONTH($D565)),12),0)</f>
        <v>418.47175174999984</v>
      </c>
      <c r="AE565" s="229">
        <f>IF(AND(AE$7&lt;=$B565+$D$4,AE$9&gt;=$D565),$E565*HLOOKUP(AE$7-$B565+1,INPUTS!$D$63:$X$64,$E$4,FALSE)/IF(AE$7=$B565,(13-MONTH($D565)),12),0)</f>
        <v>201.39650505888326</v>
      </c>
      <c r="AF565" s="229">
        <f>IF(AND(AF$7&lt;=$B565+$D$4,AF$9&gt;=$D565),$E565*HLOOKUP(AF$7-$B565+1,INPUTS!$D$63:$X$64,$E$4,FALSE)/IF(AF$7=$B565,(13-MONTH($D565)),12),0)</f>
        <v>201.39650505888326</v>
      </c>
      <c r="AG565" s="229">
        <f>IF(AND(AG$7&lt;=$B565+$D$4,AG$9&gt;=$D565),$E565*HLOOKUP(AG$7-$B565+1,INPUTS!$D$63:$X$64,$E$4,FALSE)/IF(AG$7=$B565,(13-MONTH($D565)),12),0)</f>
        <v>201.39650505888326</v>
      </c>
      <c r="AH565" s="229">
        <f>IF(AND(AH$7&lt;=$B565+$D$4,AH$9&gt;=$D565),$E565*HLOOKUP(AH$7-$B565+1,INPUTS!$D$63:$X$64,$E$4,FALSE)/IF(AH$7=$B565,(13-MONTH($D565)),12),0)</f>
        <v>201.39650505888326</v>
      </c>
      <c r="AI565" s="229">
        <f>IF(AND(AI$7&lt;=$B565+$D$4,AI$9&gt;=$D565),$E565*HLOOKUP(AI$7-$B565+1,INPUTS!$D$63:$X$64,$E$4,FALSE)/IF(AI$7=$B565,(13-MONTH($D565)),12),0)</f>
        <v>201.39650505888326</v>
      </c>
      <c r="AJ565" s="229">
        <f>IF(AND(AJ$7&lt;=$B565+$D$4,AJ$9&gt;=$D565),$E565*HLOOKUP(AJ$7-$B565+1,INPUTS!$D$63:$X$64,$E$4,FALSE)/IF(AJ$7=$B565,(13-MONTH($D565)),12),0)</f>
        <v>201.39650505888326</v>
      </c>
      <c r="AK565" s="229">
        <f>IF(AND(AK$7&lt;=$B565+$D$4,AK$9&gt;=$D565),$E565*HLOOKUP(AK$7-$B565+1,INPUTS!$D$63:$X$64,$E$4,FALSE)/IF(AK$7=$B565,(13-MONTH($D565)),12),0)</f>
        <v>201.39650505888326</v>
      </c>
      <c r="AL565" s="229">
        <f>IF(AND(AL$7&lt;=$B565+$D$4,AL$9&gt;=$D565),$E565*HLOOKUP(AL$7-$B565+1,INPUTS!$D$63:$X$64,$E$4,FALSE)/IF(AL$7=$B565,(13-MONTH($D565)),12),0)</f>
        <v>201.39650505888326</v>
      </c>
      <c r="AM565" s="229">
        <f>IF(AND(AM$7&lt;=$B565+$D$4,AM$9&gt;=$D565),$E565*HLOOKUP(AM$7-$B565+1,INPUTS!$D$63:$X$64,$E$4,FALSE)/IF(AM$7=$B565,(13-MONTH($D565)),12),0)</f>
        <v>201.39650505888326</v>
      </c>
      <c r="AN565" s="229">
        <f>IF(AND(AN$7&lt;=$B565+$D$4,AN$9&gt;=$D565),$E565*HLOOKUP(AN$7-$B565+1,INPUTS!$D$63:$X$64,$E$4,FALSE)/IF(AN$7=$B565,(13-MONTH($D565)),12),0)</f>
        <v>201.39650505888326</v>
      </c>
      <c r="AO565" s="229">
        <f>IF(AND(AO$7&lt;=$B565+$D$4,AO$9&gt;=$D565),$E565*HLOOKUP(AO$7-$B565+1,INPUTS!$D$63:$X$64,$E$4,FALSE)/IF(AO$7=$B565,(13-MONTH($D565)),12),0)</f>
        <v>201.39650505888326</v>
      </c>
      <c r="AP565" s="229">
        <f>IF(AND(AP$7&lt;=$B565+$D$4,AP$9&gt;=$D565),$E565*HLOOKUP(AP$7-$B565+1,INPUTS!$D$63:$X$64,$E$4,FALSE)/IF(AP$7=$B565,(13-MONTH($D565)),12),0)</f>
        <v>201.39650505888326</v>
      </c>
      <c r="AQ565" s="229">
        <f>IF(AND(AQ$7&lt;=$B565+$D$4,AQ$9&gt;=$D565),$E565*HLOOKUP(AQ$7-$B565+1,INPUTS!$D$63:$X$64,$E$4,FALSE)/IF(AQ$7=$B565,(13-MONTH($D565)),12),0)</f>
        <v>186.2757257623166</v>
      </c>
      <c r="AR565" s="229">
        <f>IF(AND(AR$7&lt;=$B565+$D$4,AR$9&gt;=$D565),$E565*HLOOKUP(AR$7-$B565+1,INPUTS!$D$63:$X$64,$E$4,FALSE)/IF(AR$7=$B565,(13-MONTH($D565)),12),0)</f>
        <v>186.2757257623166</v>
      </c>
      <c r="AS565" s="229">
        <f>IF(AND(AS$7&lt;=$B565+$D$4,AS$9&gt;=$D565),$E565*HLOOKUP(AS$7-$B565+1,INPUTS!$D$63:$X$64,$E$4,FALSE)/IF(AS$7=$B565,(13-MONTH($D565)),12),0)</f>
        <v>186.2757257623166</v>
      </c>
      <c r="AT565" s="229">
        <f>IF(AND(AT$7&lt;=$B565+$D$4,AT$9&gt;=$D565),$E565*HLOOKUP(AT$7-$B565+1,INPUTS!$D$63:$X$64,$E$4,FALSE)/IF(AT$7=$B565,(13-MONTH($D565)),12),0)</f>
        <v>186.2757257623166</v>
      </c>
      <c r="AU565" s="229">
        <f>IF(AND(AU$7&lt;=$B565+$D$4,AU$9&gt;=$D565),$E565*HLOOKUP(AU$7-$B565+1,INPUTS!$D$63:$X$64,$E$4,FALSE)/IF(AU$7=$B565,(13-MONTH($D565)),12),0)</f>
        <v>186.2757257623166</v>
      </c>
      <c r="AV565" s="229">
        <f>IF(AND(AV$7&lt;=$B565+$D$4,AV$9&gt;=$D565),$E565*HLOOKUP(AV$7-$B565+1,INPUTS!$D$63:$X$64,$E$4,FALSE)/IF(AV$7=$B565,(13-MONTH($D565)),12),0)</f>
        <v>186.2757257623166</v>
      </c>
      <c r="AW565" s="229">
        <f>IF(AND(AW$7&lt;=$B565+$D$4,AW$9&gt;=$D565),$E565*HLOOKUP(AW$7-$B565+1,INPUTS!$D$63:$X$64,$E$4,FALSE)/IF(AW$7=$B565,(13-MONTH($D565)),12),0)</f>
        <v>186.2757257623166</v>
      </c>
      <c r="AX565" s="229">
        <f>IF(AND(AX$7&lt;=$B565+$D$4,AX$9&gt;=$D565),$E565*HLOOKUP(AX$7-$B565+1,INPUTS!$D$63:$X$64,$E$4,FALSE)/IF(AX$7=$B565,(13-MONTH($D565)),12),0)</f>
        <v>186.2757257623166</v>
      </c>
      <c r="AY565" s="229">
        <f>IF(AND(AY$7&lt;=$B565+$D$4,AY$9&gt;=$D565),$E565*HLOOKUP(AY$7-$B565+1,INPUTS!$D$63:$X$64,$E$4,FALSE)/IF(AY$7=$B565,(13-MONTH($D565)),12),0)</f>
        <v>186.2757257623166</v>
      </c>
      <c r="AZ565" s="229">
        <f>IF(AND(AZ$7&lt;=$B565+$D$4,AZ$9&gt;=$D565),$E565*HLOOKUP(AZ$7-$B565+1,INPUTS!$D$63:$X$64,$E$4,FALSE)/IF(AZ$7=$B565,(13-MONTH($D565)),12),0)</f>
        <v>186.2757257623166</v>
      </c>
      <c r="BA565" s="229">
        <f>IF(AND(BA$7&lt;=$B565+$D$4,BA$9&gt;=$D565),$E565*HLOOKUP(BA$7-$B565+1,INPUTS!$D$63:$X$64,$E$4,FALSE)/IF(BA$7=$B565,(13-MONTH($D565)),12),0)</f>
        <v>186.2757257623166</v>
      </c>
      <c r="BB565" s="229">
        <f>IF(AND(BB$7&lt;=$B565+$D$4,BB$9&gt;=$D565),$E565*HLOOKUP(BB$7-$B565+1,INPUTS!$D$63:$X$64,$E$4,FALSE)/IF(BB$7=$B565,(13-MONTH($D565)),12),0)</f>
        <v>186.2757257623166</v>
      </c>
      <c r="BC565" s="229">
        <f>IF(AND(BC$7&lt;=$B565+$D$4,BC$9&gt;=$D565),$E565*HLOOKUP(BC$7-$B565+1,INPUTS!$D$63:$X$64,$E$4,FALSE)/IF(BC$7=$B565,(13-MONTH($D565)),12),0)</f>
        <v>172.32666737064994</v>
      </c>
      <c r="BD565" s="229">
        <f>IF(AND(BD$7&lt;=$B565+$D$4,BD$9&gt;=$D565),$E565*HLOOKUP(BD$7-$B565+1,INPUTS!$D$63:$X$64,$E$4,FALSE)/IF(BD$7=$B565,(13-MONTH($D565)),12),0)</f>
        <v>172.32666737064994</v>
      </c>
      <c r="BE565" s="229">
        <f>IF(AND(BE$7&lt;=$B565+$D$4,BE$9&gt;=$D565),$E565*HLOOKUP(BE$7-$B565+1,INPUTS!$D$63:$X$64,$E$4,FALSE)/IF(BE$7=$B565,(13-MONTH($D565)),12),0)</f>
        <v>172.32666737064994</v>
      </c>
      <c r="BF565" s="229">
        <f>IF(AND(BF$7&lt;=$B565+$D$4,BF$9&gt;=$D565),$E565*HLOOKUP(BF$7-$B565+1,INPUTS!$D$63:$X$64,$E$4,FALSE)/IF(BF$7=$B565,(13-MONTH($D565)),12),0)</f>
        <v>172.32666737064994</v>
      </c>
      <c r="BG565" s="229">
        <f>IF(AND(BG$7&lt;=$B565+$D$4,BG$9&gt;=$D565),$E565*HLOOKUP(BG$7-$B565+1,INPUTS!$D$63:$X$64,$E$4,FALSE)/IF(BG$7=$B565,(13-MONTH($D565)),12),0)</f>
        <v>172.32666737064994</v>
      </c>
      <c r="BH565" s="229">
        <f>IF(AND(BH$7&lt;=$B565+$D$4,BH$9&gt;=$D565),$E565*HLOOKUP(BH$7-$B565+1,INPUTS!$D$63:$X$64,$E$4,FALSE)/IF(BH$7=$B565,(13-MONTH($D565)),12),0)</f>
        <v>172.32666737064994</v>
      </c>
      <c r="BI565" s="229">
        <f>IF(AND(BI$7&lt;=$B565+$D$4,BI$9&gt;=$D565),$E565*HLOOKUP(BI$7-$B565+1,INPUTS!$D$63:$X$64,$E$4,FALSE)/IF(BI$7=$B565,(13-MONTH($D565)),12),0)</f>
        <v>172.32666737064994</v>
      </c>
      <c r="BJ565" s="229">
        <f>IF(AND(BJ$7&lt;=$B565+$D$4,BJ$9&gt;=$D565),$E565*HLOOKUP(BJ$7-$B565+1,INPUTS!$D$63:$X$64,$E$4,FALSE)/IF(BJ$7=$B565,(13-MONTH($D565)),12),0)</f>
        <v>172.32666737064994</v>
      </c>
      <c r="BK565" s="229">
        <f>IF(AND(BK$7&lt;=$B565+$D$4,BK$9&gt;=$D565),$E565*HLOOKUP(BK$7-$B565+1,INPUTS!$D$63:$X$64,$E$4,FALSE)/IF(BK$7=$B565,(13-MONTH($D565)),12),0)</f>
        <v>172.32666737064994</v>
      </c>
      <c r="BL565" s="229">
        <f>IF(AND(BL$7&lt;=$B565+$D$4,BL$9&gt;=$D565),$E565*HLOOKUP(BL$7-$B565+1,INPUTS!$D$63:$X$64,$E$4,FALSE)/IF(BL$7=$B565,(13-MONTH($D565)),12),0)</f>
        <v>172.32666737064994</v>
      </c>
      <c r="BM565" s="229">
        <f>IF(AND(BM$7&lt;=$B565+$D$4,BM$9&gt;=$D565),$E565*HLOOKUP(BM$7-$B565+1,INPUTS!$D$63:$X$64,$E$4,FALSE)/IF(BM$7=$B565,(13-MONTH($D565)),12),0)</f>
        <v>172.32666737064994</v>
      </c>
      <c r="BN565" s="229">
        <f>IF(AND(BN$7&lt;=$B565+$D$4,BN$9&gt;=$D565),$E565*HLOOKUP(BN$7-$B565+1,INPUTS!$D$63:$X$64,$E$4,FALSE)/IF(BN$7=$B565,(13-MONTH($D565)),12),0)</f>
        <v>172.32666737064994</v>
      </c>
      <c r="BO565" s="229">
        <f>IF(AND(BO$7&lt;=$B565+$D$4,BO$9&gt;=$D565),$E565*HLOOKUP(BO$7-$B565+1,INPUTS!$D$63:$X$64,$E$4,FALSE)/IF(BO$7=$B565,(13-MONTH($D565)),12),0)</f>
        <v>159.38194118318327</v>
      </c>
      <c r="BP565" s="229">
        <f>IF(AND(BP$7&lt;=$B565+$D$4,BP$9&gt;=$D565),$E565*HLOOKUP(BP$7-$B565+1,INPUTS!$D$63:$X$64,$E$4,FALSE)/IF(BP$7=$B565,(13-MONTH($D565)),12),0)</f>
        <v>159.38194118318327</v>
      </c>
      <c r="BQ565" s="229">
        <f>IF(AND(BQ$7&lt;=$B565+$D$4,BQ$9&gt;=$D565),$E565*HLOOKUP(BQ$7-$B565+1,INPUTS!$D$63:$X$64,$E$4,FALSE)/IF(BQ$7=$B565,(13-MONTH($D565)),12),0)</f>
        <v>159.38194118318327</v>
      </c>
      <c r="BR565" s="229">
        <f>IF(AND(BR$7&lt;=$B565+$D$4,BR$9&gt;=$D565),$E565*HLOOKUP(BR$7-$B565+1,INPUTS!$D$63:$X$64,$E$4,FALSE)/IF(BR$7=$B565,(13-MONTH($D565)),12),0)</f>
        <v>159.38194118318327</v>
      </c>
      <c r="BS565" s="229">
        <f>IF(AND(BS$7&lt;=$B565+$D$4,BS$9&gt;=$D565),$E565*HLOOKUP(BS$7-$B565+1,INPUTS!$D$63:$X$64,$E$4,FALSE)/IF(BS$7=$B565,(13-MONTH($D565)),12),0)</f>
        <v>159.38194118318327</v>
      </c>
      <c r="BT565" s="229">
        <f>IF(AND(BT$7&lt;=$B565+$D$4,BT$9&gt;=$D565),$E565*HLOOKUP(BT$7-$B565+1,INPUTS!$D$63:$X$64,$E$4,FALSE)/IF(BT$7=$B565,(13-MONTH($D565)),12),0)</f>
        <v>159.38194118318327</v>
      </c>
      <c r="BU565" s="229">
        <f>IF(AND(BU$7&lt;=$B565+$D$4,BU$9&gt;=$D565),$E565*HLOOKUP(BU$7-$B565+1,INPUTS!$D$63:$X$64,$E$4,FALSE)/IF(BU$7=$B565,(13-MONTH($D565)),12),0)</f>
        <v>159.38194118318327</v>
      </c>
      <c r="BV565" s="229">
        <f>IF(AND(BV$7&lt;=$B565+$D$4,BV$9&gt;=$D565),$E565*HLOOKUP(BV$7-$B565+1,INPUTS!$D$63:$X$64,$E$4,FALSE)/IF(BV$7=$B565,(13-MONTH($D565)),12),0)</f>
        <v>159.38194118318327</v>
      </c>
      <c r="BW565" s="229">
        <f>IF(AND(BW$7&lt;=$B565+$D$4,BW$9&gt;=$D565),$E565*HLOOKUP(BW$7-$B565+1,INPUTS!$D$63:$X$64,$E$4,FALSE)/IF(BW$7=$B565,(13-MONTH($D565)),12),0)</f>
        <v>159.38194118318327</v>
      </c>
      <c r="BX565" s="229">
        <f>IF(AND(BX$7&lt;=$B565+$D$4,BX$9&gt;=$D565),$E565*HLOOKUP(BX$7-$B565+1,INPUTS!$D$63:$X$64,$E$4,FALSE)/IF(BX$7=$B565,(13-MONTH($D565)),12),0)</f>
        <v>159.38194118318327</v>
      </c>
      <c r="BY565" s="229">
        <f>IF(AND(BY$7&lt;=$B565+$D$4,BY$9&gt;=$D565),$E565*HLOOKUP(BY$7-$B565+1,INPUTS!$D$63:$X$64,$E$4,FALSE)/IF(BY$7=$B565,(13-MONTH($D565)),12),0)</f>
        <v>159.38194118318327</v>
      </c>
      <c r="BZ565" s="229">
        <f>IF(AND(BZ$7&lt;=$B565+$D$4,BZ$9&gt;=$D565),$E565*HLOOKUP(BZ$7-$B565+1,INPUTS!$D$63:$X$64,$E$4,FALSE)/IF(BZ$7=$B565,(13-MONTH($D565)),12),0)</f>
        <v>159.38194118318327</v>
      </c>
    </row>
    <row r="566" spans="1:78" x14ac:dyDescent="0.2">
      <c r="A566" s="7" t="str">
        <f t="shared" si="442"/>
        <v>Roll-in 4</v>
      </c>
      <c r="B566" s="7">
        <f t="shared" si="443"/>
        <v>2020</v>
      </c>
      <c r="C566" s="7">
        <f t="shared" si="446"/>
        <v>23</v>
      </c>
      <c r="D566" s="165">
        <f t="shared" si="445"/>
        <v>44165</v>
      </c>
      <c r="E566" s="68">
        <f t="shared" si="444"/>
        <v>25117.587810000001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470.95477143749997</v>
      </c>
      <c r="AD566" s="229">
        <f>IF(AND(AD$7&lt;=$B566+$D$4,AD$9&gt;=$D566),$E566*HLOOKUP(AD$7-$B566+1,INPUTS!$D$63:$X$64,$E$4,FALSE)/IF(AD$7=$B566,(13-MONTH($D566)),12),0)</f>
        <v>470.95477143749997</v>
      </c>
      <c r="AE566" s="229">
        <f>IF(AND(AE$7&lt;=$B566+$D$4,AE$9&gt;=$D566),$E566*HLOOKUP(AE$7-$B566+1,INPUTS!$D$63:$X$64,$E$4,FALSE)/IF(AE$7=$B566,(13-MONTH($D566)),12),0)</f>
        <v>151.10322200032502</v>
      </c>
      <c r="AF566" s="229">
        <f>IF(AND(AF$7&lt;=$B566+$D$4,AF$9&gt;=$D566),$E566*HLOOKUP(AF$7-$B566+1,INPUTS!$D$63:$X$64,$E$4,FALSE)/IF(AF$7=$B566,(13-MONTH($D566)),12),0)</f>
        <v>151.10322200032502</v>
      </c>
      <c r="AG566" s="229">
        <f>IF(AND(AG$7&lt;=$B566+$D$4,AG$9&gt;=$D566),$E566*HLOOKUP(AG$7-$B566+1,INPUTS!$D$63:$X$64,$E$4,FALSE)/IF(AG$7=$B566,(13-MONTH($D566)),12),0)</f>
        <v>151.10322200032502</v>
      </c>
      <c r="AH566" s="229">
        <f>IF(AND(AH$7&lt;=$B566+$D$4,AH$9&gt;=$D566),$E566*HLOOKUP(AH$7-$B566+1,INPUTS!$D$63:$X$64,$E$4,FALSE)/IF(AH$7=$B566,(13-MONTH($D566)),12),0)</f>
        <v>151.10322200032502</v>
      </c>
      <c r="AI566" s="229">
        <f>IF(AND(AI$7&lt;=$B566+$D$4,AI$9&gt;=$D566),$E566*HLOOKUP(AI$7-$B566+1,INPUTS!$D$63:$X$64,$E$4,FALSE)/IF(AI$7=$B566,(13-MONTH($D566)),12),0)</f>
        <v>151.10322200032502</v>
      </c>
      <c r="AJ566" s="229">
        <f>IF(AND(AJ$7&lt;=$B566+$D$4,AJ$9&gt;=$D566),$E566*HLOOKUP(AJ$7-$B566+1,INPUTS!$D$63:$X$64,$E$4,FALSE)/IF(AJ$7=$B566,(13-MONTH($D566)),12),0)</f>
        <v>151.10322200032502</v>
      </c>
      <c r="AK566" s="229">
        <f>IF(AND(AK$7&lt;=$B566+$D$4,AK$9&gt;=$D566),$E566*HLOOKUP(AK$7-$B566+1,INPUTS!$D$63:$X$64,$E$4,FALSE)/IF(AK$7=$B566,(13-MONTH($D566)),12),0)</f>
        <v>151.10322200032502</v>
      </c>
      <c r="AL566" s="229">
        <f>IF(AND(AL$7&lt;=$B566+$D$4,AL$9&gt;=$D566),$E566*HLOOKUP(AL$7-$B566+1,INPUTS!$D$63:$X$64,$E$4,FALSE)/IF(AL$7=$B566,(13-MONTH($D566)),12),0)</f>
        <v>151.10322200032502</v>
      </c>
      <c r="AM566" s="229">
        <f>IF(AND(AM$7&lt;=$B566+$D$4,AM$9&gt;=$D566),$E566*HLOOKUP(AM$7-$B566+1,INPUTS!$D$63:$X$64,$E$4,FALSE)/IF(AM$7=$B566,(13-MONTH($D566)),12),0)</f>
        <v>151.10322200032502</v>
      </c>
      <c r="AN566" s="229">
        <f>IF(AND(AN$7&lt;=$B566+$D$4,AN$9&gt;=$D566),$E566*HLOOKUP(AN$7-$B566+1,INPUTS!$D$63:$X$64,$E$4,FALSE)/IF(AN$7=$B566,(13-MONTH($D566)),12),0)</f>
        <v>151.10322200032502</v>
      </c>
      <c r="AO566" s="229">
        <f>IF(AND(AO$7&lt;=$B566+$D$4,AO$9&gt;=$D566),$E566*HLOOKUP(AO$7-$B566+1,INPUTS!$D$63:$X$64,$E$4,FALSE)/IF(AO$7=$B566,(13-MONTH($D566)),12),0)</f>
        <v>151.10322200032502</v>
      </c>
      <c r="AP566" s="229">
        <f>IF(AND(AP$7&lt;=$B566+$D$4,AP$9&gt;=$D566),$E566*HLOOKUP(AP$7-$B566+1,INPUTS!$D$63:$X$64,$E$4,FALSE)/IF(AP$7=$B566,(13-MONTH($D566)),12),0)</f>
        <v>151.10322200032502</v>
      </c>
      <c r="AQ566" s="229">
        <f>IF(AND(AQ$7&lt;=$B566+$D$4,AQ$9&gt;=$D566),$E566*HLOOKUP(AQ$7-$B566+1,INPUTS!$D$63:$X$64,$E$4,FALSE)/IF(AQ$7=$B566,(13-MONTH($D566)),12),0)</f>
        <v>139.758444839475</v>
      </c>
      <c r="AR566" s="229">
        <f>IF(AND(AR$7&lt;=$B566+$D$4,AR$9&gt;=$D566),$E566*HLOOKUP(AR$7-$B566+1,INPUTS!$D$63:$X$64,$E$4,FALSE)/IF(AR$7=$B566,(13-MONTH($D566)),12),0)</f>
        <v>139.758444839475</v>
      </c>
      <c r="AS566" s="229">
        <f>IF(AND(AS$7&lt;=$B566+$D$4,AS$9&gt;=$D566),$E566*HLOOKUP(AS$7-$B566+1,INPUTS!$D$63:$X$64,$E$4,FALSE)/IF(AS$7=$B566,(13-MONTH($D566)),12),0)</f>
        <v>139.758444839475</v>
      </c>
      <c r="AT566" s="229">
        <f>IF(AND(AT$7&lt;=$B566+$D$4,AT$9&gt;=$D566),$E566*HLOOKUP(AT$7-$B566+1,INPUTS!$D$63:$X$64,$E$4,FALSE)/IF(AT$7=$B566,(13-MONTH($D566)),12),0)</f>
        <v>139.758444839475</v>
      </c>
      <c r="AU566" s="229">
        <f>IF(AND(AU$7&lt;=$B566+$D$4,AU$9&gt;=$D566),$E566*HLOOKUP(AU$7-$B566+1,INPUTS!$D$63:$X$64,$E$4,FALSE)/IF(AU$7=$B566,(13-MONTH($D566)),12),0)</f>
        <v>139.758444839475</v>
      </c>
      <c r="AV566" s="229">
        <f>IF(AND(AV$7&lt;=$B566+$D$4,AV$9&gt;=$D566),$E566*HLOOKUP(AV$7-$B566+1,INPUTS!$D$63:$X$64,$E$4,FALSE)/IF(AV$7=$B566,(13-MONTH($D566)),12),0)</f>
        <v>139.758444839475</v>
      </c>
      <c r="AW566" s="229">
        <f>IF(AND(AW$7&lt;=$B566+$D$4,AW$9&gt;=$D566),$E566*HLOOKUP(AW$7-$B566+1,INPUTS!$D$63:$X$64,$E$4,FALSE)/IF(AW$7=$B566,(13-MONTH($D566)),12),0)</f>
        <v>139.758444839475</v>
      </c>
      <c r="AX566" s="229">
        <f>IF(AND(AX$7&lt;=$B566+$D$4,AX$9&gt;=$D566),$E566*HLOOKUP(AX$7-$B566+1,INPUTS!$D$63:$X$64,$E$4,FALSE)/IF(AX$7=$B566,(13-MONTH($D566)),12),0)</f>
        <v>139.758444839475</v>
      </c>
      <c r="AY566" s="229">
        <f>IF(AND(AY$7&lt;=$B566+$D$4,AY$9&gt;=$D566),$E566*HLOOKUP(AY$7-$B566+1,INPUTS!$D$63:$X$64,$E$4,FALSE)/IF(AY$7=$B566,(13-MONTH($D566)),12),0)</f>
        <v>139.758444839475</v>
      </c>
      <c r="AZ566" s="229">
        <f>IF(AND(AZ$7&lt;=$B566+$D$4,AZ$9&gt;=$D566),$E566*HLOOKUP(AZ$7-$B566+1,INPUTS!$D$63:$X$64,$E$4,FALSE)/IF(AZ$7=$B566,(13-MONTH($D566)),12),0)</f>
        <v>139.758444839475</v>
      </c>
      <c r="BA566" s="229">
        <f>IF(AND(BA$7&lt;=$B566+$D$4,BA$9&gt;=$D566),$E566*HLOOKUP(BA$7-$B566+1,INPUTS!$D$63:$X$64,$E$4,FALSE)/IF(BA$7=$B566,(13-MONTH($D566)),12),0)</f>
        <v>139.758444839475</v>
      </c>
      <c r="BB566" s="229">
        <f>IF(AND(BB$7&lt;=$B566+$D$4,BB$9&gt;=$D566),$E566*HLOOKUP(BB$7-$B566+1,INPUTS!$D$63:$X$64,$E$4,FALSE)/IF(BB$7=$B566,(13-MONTH($D566)),12),0)</f>
        <v>139.758444839475</v>
      </c>
      <c r="BC566" s="229">
        <f>IF(AND(BC$7&lt;=$B566+$D$4,BC$9&gt;=$D566),$E566*HLOOKUP(BC$7-$B566+1,INPUTS!$D$63:$X$64,$E$4,FALSE)/IF(BC$7=$B566,(13-MONTH($D566)),12),0)</f>
        <v>129.29278325197501</v>
      </c>
      <c r="BD566" s="229">
        <f>IF(AND(BD$7&lt;=$B566+$D$4,BD$9&gt;=$D566),$E566*HLOOKUP(BD$7-$B566+1,INPUTS!$D$63:$X$64,$E$4,FALSE)/IF(BD$7=$B566,(13-MONTH($D566)),12),0)</f>
        <v>129.29278325197501</v>
      </c>
      <c r="BE566" s="229">
        <f>IF(AND(BE$7&lt;=$B566+$D$4,BE$9&gt;=$D566),$E566*HLOOKUP(BE$7-$B566+1,INPUTS!$D$63:$X$64,$E$4,FALSE)/IF(BE$7=$B566,(13-MONTH($D566)),12),0)</f>
        <v>129.29278325197501</v>
      </c>
      <c r="BF566" s="229">
        <f>IF(AND(BF$7&lt;=$B566+$D$4,BF$9&gt;=$D566),$E566*HLOOKUP(BF$7-$B566+1,INPUTS!$D$63:$X$64,$E$4,FALSE)/IF(BF$7=$B566,(13-MONTH($D566)),12),0)</f>
        <v>129.29278325197501</v>
      </c>
      <c r="BG566" s="229">
        <f>IF(AND(BG$7&lt;=$B566+$D$4,BG$9&gt;=$D566),$E566*HLOOKUP(BG$7-$B566+1,INPUTS!$D$63:$X$64,$E$4,FALSE)/IF(BG$7=$B566,(13-MONTH($D566)),12),0)</f>
        <v>129.29278325197501</v>
      </c>
      <c r="BH566" s="229">
        <f>IF(AND(BH$7&lt;=$B566+$D$4,BH$9&gt;=$D566),$E566*HLOOKUP(BH$7-$B566+1,INPUTS!$D$63:$X$64,$E$4,FALSE)/IF(BH$7=$B566,(13-MONTH($D566)),12),0)</f>
        <v>129.29278325197501</v>
      </c>
      <c r="BI566" s="229">
        <f>IF(AND(BI$7&lt;=$B566+$D$4,BI$9&gt;=$D566),$E566*HLOOKUP(BI$7-$B566+1,INPUTS!$D$63:$X$64,$E$4,FALSE)/IF(BI$7=$B566,(13-MONTH($D566)),12),0)</f>
        <v>129.29278325197501</v>
      </c>
      <c r="BJ566" s="229">
        <f>IF(AND(BJ$7&lt;=$B566+$D$4,BJ$9&gt;=$D566),$E566*HLOOKUP(BJ$7-$B566+1,INPUTS!$D$63:$X$64,$E$4,FALSE)/IF(BJ$7=$B566,(13-MONTH($D566)),12),0)</f>
        <v>129.29278325197501</v>
      </c>
      <c r="BK566" s="229">
        <f>IF(AND(BK$7&lt;=$B566+$D$4,BK$9&gt;=$D566),$E566*HLOOKUP(BK$7-$B566+1,INPUTS!$D$63:$X$64,$E$4,FALSE)/IF(BK$7=$B566,(13-MONTH($D566)),12),0)</f>
        <v>129.29278325197501</v>
      </c>
      <c r="BL566" s="229">
        <f>IF(AND(BL$7&lt;=$B566+$D$4,BL$9&gt;=$D566),$E566*HLOOKUP(BL$7-$B566+1,INPUTS!$D$63:$X$64,$E$4,FALSE)/IF(BL$7=$B566,(13-MONTH($D566)),12),0)</f>
        <v>129.29278325197501</v>
      </c>
      <c r="BM566" s="229">
        <f>IF(AND(BM$7&lt;=$B566+$D$4,BM$9&gt;=$D566),$E566*HLOOKUP(BM$7-$B566+1,INPUTS!$D$63:$X$64,$E$4,FALSE)/IF(BM$7=$B566,(13-MONTH($D566)),12),0)</f>
        <v>129.29278325197501</v>
      </c>
      <c r="BN566" s="229">
        <f>IF(AND(BN$7&lt;=$B566+$D$4,BN$9&gt;=$D566),$E566*HLOOKUP(BN$7-$B566+1,INPUTS!$D$63:$X$64,$E$4,FALSE)/IF(BN$7=$B566,(13-MONTH($D566)),12),0)</f>
        <v>129.29278325197501</v>
      </c>
      <c r="BO566" s="229">
        <f>IF(AND(BO$7&lt;=$B566+$D$4,BO$9&gt;=$D566),$E566*HLOOKUP(BO$7-$B566+1,INPUTS!$D$63:$X$64,$E$4,FALSE)/IF(BO$7=$B566,(13-MONTH($D566)),12),0)</f>
        <v>119.58064929877501</v>
      </c>
      <c r="BP566" s="229">
        <f>IF(AND(BP$7&lt;=$B566+$D$4,BP$9&gt;=$D566),$E566*HLOOKUP(BP$7-$B566+1,INPUTS!$D$63:$X$64,$E$4,FALSE)/IF(BP$7=$B566,(13-MONTH($D566)),12),0)</f>
        <v>119.58064929877501</v>
      </c>
      <c r="BQ566" s="229">
        <f>IF(AND(BQ$7&lt;=$B566+$D$4,BQ$9&gt;=$D566),$E566*HLOOKUP(BQ$7-$B566+1,INPUTS!$D$63:$X$64,$E$4,FALSE)/IF(BQ$7=$B566,(13-MONTH($D566)),12),0)</f>
        <v>119.58064929877501</v>
      </c>
      <c r="BR566" s="229">
        <f>IF(AND(BR$7&lt;=$B566+$D$4,BR$9&gt;=$D566),$E566*HLOOKUP(BR$7-$B566+1,INPUTS!$D$63:$X$64,$E$4,FALSE)/IF(BR$7=$B566,(13-MONTH($D566)),12),0)</f>
        <v>119.58064929877501</v>
      </c>
      <c r="BS566" s="229">
        <f>IF(AND(BS$7&lt;=$B566+$D$4,BS$9&gt;=$D566),$E566*HLOOKUP(BS$7-$B566+1,INPUTS!$D$63:$X$64,$E$4,FALSE)/IF(BS$7=$B566,(13-MONTH($D566)),12),0)</f>
        <v>119.58064929877501</v>
      </c>
      <c r="BT566" s="229">
        <f>IF(AND(BT$7&lt;=$B566+$D$4,BT$9&gt;=$D566),$E566*HLOOKUP(BT$7-$B566+1,INPUTS!$D$63:$X$64,$E$4,FALSE)/IF(BT$7=$B566,(13-MONTH($D566)),12),0)</f>
        <v>119.58064929877501</v>
      </c>
      <c r="BU566" s="229">
        <f>IF(AND(BU$7&lt;=$B566+$D$4,BU$9&gt;=$D566),$E566*HLOOKUP(BU$7-$B566+1,INPUTS!$D$63:$X$64,$E$4,FALSE)/IF(BU$7=$B566,(13-MONTH($D566)),12),0)</f>
        <v>119.58064929877501</v>
      </c>
      <c r="BV566" s="229">
        <f>IF(AND(BV$7&lt;=$B566+$D$4,BV$9&gt;=$D566),$E566*HLOOKUP(BV$7-$B566+1,INPUTS!$D$63:$X$64,$E$4,FALSE)/IF(BV$7=$B566,(13-MONTH($D566)),12),0)</f>
        <v>119.58064929877501</v>
      </c>
      <c r="BW566" s="229">
        <f>IF(AND(BW$7&lt;=$B566+$D$4,BW$9&gt;=$D566),$E566*HLOOKUP(BW$7-$B566+1,INPUTS!$D$63:$X$64,$E$4,FALSE)/IF(BW$7=$B566,(13-MONTH($D566)),12),0)</f>
        <v>119.58064929877501</v>
      </c>
      <c r="BX566" s="229">
        <f>IF(AND(BX$7&lt;=$B566+$D$4,BX$9&gt;=$D566),$E566*HLOOKUP(BX$7-$B566+1,INPUTS!$D$63:$X$64,$E$4,FALSE)/IF(BX$7=$B566,(13-MONTH($D566)),12),0)</f>
        <v>119.58064929877501</v>
      </c>
      <c r="BY566" s="229">
        <f>IF(AND(BY$7&lt;=$B566+$D$4,BY$9&gt;=$D566),$E566*HLOOKUP(BY$7-$B566+1,INPUTS!$D$63:$X$64,$E$4,FALSE)/IF(BY$7=$B566,(13-MONTH($D566)),12),0)</f>
        <v>119.58064929877501</v>
      </c>
      <c r="BZ566" s="229">
        <f>IF(AND(BZ$7&lt;=$B566+$D$4,BZ$9&gt;=$D566),$E566*HLOOKUP(BZ$7-$B566+1,INPUTS!$D$63:$X$64,$E$4,FALSE)/IF(BZ$7=$B566,(13-MONTH($D566)),12),0)</f>
        <v>119.58064929877501</v>
      </c>
    </row>
    <row r="567" spans="1:78" x14ac:dyDescent="0.2">
      <c r="A567" s="7" t="str">
        <f t="shared" si="442"/>
        <v>Roll-in 4</v>
      </c>
      <c r="B567" s="7">
        <f t="shared" si="443"/>
        <v>2020</v>
      </c>
      <c r="C567" s="7">
        <f t="shared" si="446"/>
        <v>24</v>
      </c>
      <c r="D567" s="165">
        <f t="shared" si="445"/>
        <v>44196</v>
      </c>
      <c r="E567" s="68">
        <f t="shared" si="444"/>
        <v>22048.879579999983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826.8329842499993</v>
      </c>
      <c r="AE567" s="229">
        <f>IF(AND(AE$7&lt;=$B567+$D$4,AE$9&gt;=$D567),$E567*HLOOKUP(AE$7-$B567+1,INPUTS!$D$63:$X$64,$E$4,FALSE)/IF(AE$7=$B567,(13-MONTH($D567)),12),0)</f>
        <v>132.64238474001658</v>
      </c>
      <c r="AF567" s="229">
        <f>IF(AND(AF$7&lt;=$B567+$D$4,AF$9&gt;=$D567),$E567*HLOOKUP(AF$7-$B567+1,INPUTS!$D$63:$X$64,$E$4,FALSE)/IF(AF$7=$B567,(13-MONTH($D567)),12),0)</f>
        <v>132.64238474001658</v>
      </c>
      <c r="AG567" s="229">
        <f>IF(AND(AG$7&lt;=$B567+$D$4,AG$9&gt;=$D567),$E567*HLOOKUP(AG$7-$B567+1,INPUTS!$D$63:$X$64,$E$4,FALSE)/IF(AG$7=$B567,(13-MONTH($D567)),12),0)</f>
        <v>132.64238474001658</v>
      </c>
      <c r="AH567" s="229">
        <f>IF(AND(AH$7&lt;=$B567+$D$4,AH$9&gt;=$D567),$E567*HLOOKUP(AH$7-$B567+1,INPUTS!$D$63:$X$64,$E$4,FALSE)/IF(AH$7=$B567,(13-MONTH($D567)),12),0)</f>
        <v>132.64238474001658</v>
      </c>
      <c r="AI567" s="229">
        <f>IF(AND(AI$7&lt;=$B567+$D$4,AI$9&gt;=$D567),$E567*HLOOKUP(AI$7-$B567+1,INPUTS!$D$63:$X$64,$E$4,FALSE)/IF(AI$7=$B567,(13-MONTH($D567)),12),0)</f>
        <v>132.64238474001658</v>
      </c>
      <c r="AJ567" s="229">
        <f>IF(AND(AJ$7&lt;=$B567+$D$4,AJ$9&gt;=$D567),$E567*HLOOKUP(AJ$7-$B567+1,INPUTS!$D$63:$X$64,$E$4,FALSE)/IF(AJ$7=$B567,(13-MONTH($D567)),12),0)</f>
        <v>132.64238474001658</v>
      </c>
      <c r="AK567" s="229">
        <f>IF(AND(AK$7&lt;=$B567+$D$4,AK$9&gt;=$D567),$E567*HLOOKUP(AK$7-$B567+1,INPUTS!$D$63:$X$64,$E$4,FALSE)/IF(AK$7=$B567,(13-MONTH($D567)),12),0)</f>
        <v>132.64238474001658</v>
      </c>
      <c r="AL567" s="229">
        <f>IF(AND(AL$7&lt;=$B567+$D$4,AL$9&gt;=$D567),$E567*HLOOKUP(AL$7-$B567+1,INPUTS!$D$63:$X$64,$E$4,FALSE)/IF(AL$7=$B567,(13-MONTH($D567)),12),0)</f>
        <v>132.64238474001658</v>
      </c>
      <c r="AM567" s="229">
        <f>IF(AND(AM$7&lt;=$B567+$D$4,AM$9&gt;=$D567),$E567*HLOOKUP(AM$7-$B567+1,INPUTS!$D$63:$X$64,$E$4,FALSE)/IF(AM$7=$B567,(13-MONTH($D567)),12),0)</f>
        <v>132.64238474001658</v>
      </c>
      <c r="AN567" s="229">
        <f>IF(AND(AN$7&lt;=$B567+$D$4,AN$9&gt;=$D567),$E567*HLOOKUP(AN$7-$B567+1,INPUTS!$D$63:$X$64,$E$4,FALSE)/IF(AN$7=$B567,(13-MONTH($D567)),12),0)</f>
        <v>132.64238474001658</v>
      </c>
      <c r="AO567" s="229">
        <f>IF(AND(AO$7&lt;=$B567+$D$4,AO$9&gt;=$D567),$E567*HLOOKUP(AO$7-$B567+1,INPUTS!$D$63:$X$64,$E$4,FALSE)/IF(AO$7=$B567,(13-MONTH($D567)),12),0)</f>
        <v>132.64238474001658</v>
      </c>
      <c r="AP567" s="229">
        <f>IF(AND(AP$7&lt;=$B567+$D$4,AP$9&gt;=$D567),$E567*HLOOKUP(AP$7-$B567+1,INPUTS!$D$63:$X$64,$E$4,FALSE)/IF(AP$7=$B567,(13-MONTH($D567)),12),0)</f>
        <v>132.64238474001658</v>
      </c>
      <c r="AQ567" s="229">
        <f>IF(AND(AQ$7&lt;=$B567+$D$4,AQ$9&gt;=$D567),$E567*HLOOKUP(AQ$7-$B567+1,INPUTS!$D$63:$X$64,$E$4,FALSE)/IF(AQ$7=$B567,(13-MONTH($D567)),12),0)</f>
        <v>122.68364079638322</v>
      </c>
      <c r="AR567" s="229">
        <f>IF(AND(AR$7&lt;=$B567+$D$4,AR$9&gt;=$D567),$E567*HLOOKUP(AR$7-$B567+1,INPUTS!$D$63:$X$64,$E$4,FALSE)/IF(AR$7=$B567,(13-MONTH($D567)),12),0)</f>
        <v>122.68364079638322</v>
      </c>
      <c r="AS567" s="229">
        <f>IF(AND(AS$7&lt;=$B567+$D$4,AS$9&gt;=$D567),$E567*HLOOKUP(AS$7-$B567+1,INPUTS!$D$63:$X$64,$E$4,FALSE)/IF(AS$7=$B567,(13-MONTH($D567)),12),0)</f>
        <v>122.68364079638322</v>
      </c>
      <c r="AT567" s="229">
        <f>IF(AND(AT$7&lt;=$B567+$D$4,AT$9&gt;=$D567),$E567*HLOOKUP(AT$7-$B567+1,INPUTS!$D$63:$X$64,$E$4,FALSE)/IF(AT$7=$B567,(13-MONTH($D567)),12),0)</f>
        <v>122.68364079638322</v>
      </c>
      <c r="AU567" s="229">
        <f>IF(AND(AU$7&lt;=$B567+$D$4,AU$9&gt;=$D567),$E567*HLOOKUP(AU$7-$B567+1,INPUTS!$D$63:$X$64,$E$4,FALSE)/IF(AU$7=$B567,(13-MONTH($D567)),12),0)</f>
        <v>122.68364079638322</v>
      </c>
      <c r="AV567" s="229">
        <f>IF(AND(AV$7&lt;=$B567+$D$4,AV$9&gt;=$D567),$E567*HLOOKUP(AV$7-$B567+1,INPUTS!$D$63:$X$64,$E$4,FALSE)/IF(AV$7=$B567,(13-MONTH($D567)),12),0)</f>
        <v>122.68364079638322</v>
      </c>
      <c r="AW567" s="229">
        <f>IF(AND(AW$7&lt;=$B567+$D$4,AW$9&gt;=$D567),$E567*HLOOKUP(AW$7-$B567+1,INPUTS!$D$63:$X$64,$E$4,FALSE)/IF(AW$7=$B567,(13-MONTH($D567)),12),0)</f>
        <v>122.68364079638322</v>
      </c>
      <c r="AX567" s="229">
        <f>IF(AND(AX$7&lt;=$B567+$D$4,AX$9&gt;=$D567),$E567*HLOOKUP(AX$7-$B567+1,INPUTS!$D$63:$X$64,$E$4,FALSE)/IF(AX$7=$B567,(13-MONTH($D567)),12),0)</f>
        <v>122.68364079638322</v>
      </c>
      <c r="AY567" s="229">
        <f>IF(AND(AY$7&lt;=$B567+$D$4,AY$9&gt;=$D567),$E567*HLOOKUP(AY$7-$B567+1,INPUTS!$D$63:$X$64,$E$4,FALSE)/IF(AY$7=$B567,(13-MONTH($D567)),12),0)</f>
        <v>122.68364079638322</v>
      </c>
      <c r="AZ567" s="229">
        <f>IF(AND(AZ$7&lt;=$B567+$D$4,AZ$9&gt;=$D567),$E567*HLOOKUP(AZ$7-$B567+1,INPUTS!$D$63:$X$64,$E$4,FALSE)/IF(AZ$7=$B567,(13-MONTH($D567)),12),0)</f>
        <v>122.68364079638322</v>
      </c>
      <c r="BA567" s="229">
        <f>IF(AND(BA$7&lt;=$B567+$D$4,BA$9&gt;=$D567),$E567*HLOOKUP(BA$7-$B567+1,INPUTS!$D$63:$X$64,$E$4,FALSE)/IF(BA$7=$B567,(13-MONTH($D567)),12),0)</f>
        <v>122.68364079638322</v>
      </c>
      <c r="BB567" s="229">
        <f>IF(AND(BB$7&lt;=$B567+$D$4,BB$9&gt;=$D567),$E567*HLOOKUP(BB$7-$B567+1,INPUTS!$D$63:$X$64,$E$4,FALSE)/IF(BB$7=$B567,(13-MONTH($D567)),12),0)</f>
        <v>122.68364079638322</v>
      </c>
      <c r="BC567" s="229">
        <f>IF(AND(BC$7&lt;=$B567+$D$4,BC$9&gt;=$D567),$E567*HLOOKUP(BC$7-$B567+1,INPUTS!$D$63:$X$64,$E$4,FALSE)/IF(BC$7=$B567,(13-MONTH($D567)),12),0)</f>
        <v>113.49660763804991</v>
      </c>
      <c r="BD567" s="229">
        <f>IF(AND(BD$7&lt;=$B567+$D$4,BD$9&gt;=$D567),$E567*HLOOKUP(BD$7-$B567+1,INPUTS!$D$63:$X$64,$E$4,FALSE)/IF(BD$7=$B567,(13-MONTH($D567)),12),0)</f>
        <v>113.49660763804991</v>
      </c>
      <c r="BE567" s="229">
        <f>IF(AND(BE$7&lt;=$B567+$D$4,BE$9&gt;=$D567),$E567*HLOOKUP(BE$7-$B567+1,INPUTS!$D$63:$X$64,$E$4,FALSE)/IF(BE$7=$B567,(13-MONTH($D567)),12),0)</f>
        <v>113.49660763804991</v>
      </c>
      <c r="BF567" s="229">
        <f>IF(AND(BF$7&lt;=$B567+$D$4,BF$9&gt;=$D567),$E567*HLOOKUP(BF$7-$B567+1,INPUTS!$D$63:$X$64,$E$4,FALSE)/IF(BF$7=$B567,(13-MONTH($D567)),12),0)</f>
        <v>113.49660763804991</v>
      </c>
      <c r="BG567" s="229">
        <f>IF(AND(BG$7&lt;=$B567+$D$4,BG$9&gt;=$D567),$E567*HLOOKUP(BG$7-$B567+1,INPUTS!$D$63:$X$64,$E$4,FALSE)/IF(BG$7=$B567,(13-MONTH($D567)),12),0)</f>
        <v>113.49660763804991</v>
      </c>
      <c r="BH567" s="229">
        <f>IF(AND(BH$7&lt;=$B567+$D$4,BH$9&gt;=$D567),$E567*HLOOKUP(BH$7-$B567+1,INPUTS!$D$63:$X$64,$E$4,FALSE)/IF(BH$7=$B567,(13-MONTH($D567)),12),0)</f>
        <v>113.49660763804991</v>
      </c>
      <c r="BI567" s="229">
        <f>IF(AND(BI$7&lt;=$B567+$D$4,BI$9&gt;=$D567),$E567*HLOOKUP(BI$7-$B567+1,INPUTS!$D$63:$X$64,$E$4,FALSE)/IF(BI$7=$B567,(13-MONTH($D567)),12),0)</f>
        <v>113.49660763804991</v>
      </c>
      <c r="BJ567" s="229">
        <f>IF(AND(BJ$7&lt;=$B567+$D$4,BJ$9&gt;=$D567),$E567*HLOOKUP(BJ$7-$B567+1,INPUTS!$D$63:$X$64,$E$4,FALSE)/IF(BJ$7=$B567,(13-MONTH($D567)),12),0)</f>
        <v>113.49660763804991</v>
      </c>
      <c r="BK567" s="229">
        <f>IF(AND(BK$7&lt;=$B567+$D$4,BK$9&gt;=$D567),$E567*HLOOKUP(BK$7-$B567+1,INPUTS!$D$63:$X$64,$E$4,FALSE)/IF(BK$7=$B567,(13-MONTH($D567)),12),0)</f>
        <v>113.49660763804991</v>
      </c>
      <c r="BL567" s="229">
        <f>IF(AND(BL$7&lt;=$B567+$D$4,BL$9&gt;=$D567),$E567*HLOOKUP(BL$7-$B567+1,INPUTS!$D$63:$X$64,$E$4,FALSE)/IF(BL$7=$B567,(13-MONTH($D567)),12),0)</f>
        <v>113.49660763804991</v>
      </c>
      <c r="BM567" s="229">
        <f>IF(AND(BM$7&lt;=$B567+$D$4,BM$9&gt;=$D567),$E567*HLOOKUP(BM$7-$B567+1,INPUTS!$D$63:$X$64,$E$4,FALSE)/IF(BM$7=$B567,(13-MONTH($D567)),12),0)</f>
        <v>113.49660763804991</v>
      </c>
      <c r="BN567" s="229">
        <f>IF(AND(BN$7&lt;=$B567+$D$4,BN$9&gt;=$D567),$E567*HLOOKUP(BN$7-$B567+1,INPUTS!$D$63:$X$64,$E$4,FALSE)/IF(BN$7=$B567,(13-MONTH($D567)),12),0)</f>
        <v>113.49660763804991</v>
      </c>
      <c r="BO567" s="229">
        <f>IF(AND(BO$7&lt;=$B567+$D$4,BO$9&gt;=$D567),$E567*HLOOKUP(BO$7-$B567+1,INPUTS!$D$63:$X$64,$E$4,FALSE)/IF(BO$7=$B567,(13-MONTH($D567)),12),0)</f>
        <v>104.97104086711659</v>
      </c>
      <c r="BP567" s="229">
        <f>IF(AND(BP$7&lt;=$B567+$D$4,BP$9&gt;=$D567),$E567*HLOOKUP(BP$7-$B567+1,INPUTS!$D$63:$X$64,$E$4,FALSE)/IF(BP$7=$B567,(13-MONTH($D567)),12),0)</f>
        <v>104.97104086711659</v>
      </c>
      <c r="BQ567" s="229">
        <f>IF(AND(BQ$7&lt;=$B567+$D$4,BQ$9&gt;=$D567),$E567*HLOOKUP(BQ$7-$B567+1,INPUTS!$D$63:$X$64,$E$4,FALSE)/IF(BQ$7=$B567,(13-MONTH($D567)),12),0)</f>
        <v>104.97104086711659</v>
      </c>
      <c r="BR567" s="229">
        <f>IF(AND(BR$7&lt;=$B567+$D$4,BR$9&gt;=$D567),$E567*HLOOKUP(BR$7-$B567+1,INPUTS!$D$63:$X$64,$E$4,FALSE)/IF(BR$7=$B567,(13-MONTH($D567)),12),0)</f>
        <v>104.97104086711659</v>
      </c>
      <c r="BS567" s="229">
        <f>IF(AND(BS$7&lt;=$B567+$D$4,BS$9&gt;=$D567),$E567*HLOOKUP(BS$7-$B567+1,INPUTS!$D$63:$X$64,$E$4,FALSE)/IF(BS$7=$B567,(13-MONTH($D567)),12),0)</f>
        <v>104.97104086711659</v>
      </c>
      <c r="BT567" s="229">
        <f>IF(AND(BT$7&lt;=$B567+$D$4,BT$9&gt;=$D567),$E567*HLOOKUP(BT$7-$B567+1,INPUTS!$D$63:$X$64,$E$4,FALSE)/IF(BT$7=$B567,(13-MONTH($D567)),12),0)</f>
        <v>104.97104086711659</v>
      </c>
      <c r="BU567" s="229">
        <f>IF(AND(BU$7&lt;=$B567+$D$4,BU$9&gt;=$D567),$E567*HLOOKUP(BU$7-$B567+1,INPUTS!$D$63:$X$64,$E$4,FALSE)/IF(BU$7=$B567,(13-MONTH($D567)),12),0)</f>
        <v>104.97104086711659</v>
      </c>
      <c r="BV567" s="229">
        <f>IF(AND(BV$7&lt;=$B567+$D$4,BV$9&gt;=$D567),$E567*HLOOKUP(BV$7-$B567+1,INPUTS!$D$63:$X$64,$E$4,FALSE)/IF(BV$7=$B567,(13-MONTH($D567)),12),0)</f>
        <v>104.97104086711659</v>
      </c>
      <c r="BW567" s="229">
        <f>IF(AND(BW$7&lt;=$B567+$D$4,BW$9&gt;=$D567),$E567*HLOOKUP(BW$7-$B567+1,INPUTS!$D$63:$X$64,$E$4,FALSE)/IF(BW$7=$B567,(13-MONTH($D567)),12),0)</f>
        <v>104.97104086711659</v>
      </c>
      <c r="BX567" s="229">
        <f>IF(AND(BX$7&lt;=$B567+$D$4,BX$9&gt;=$D567),$E567*HLOOKUP(BX$7-$B567+1,INPUTS!$D$63:$X$64,$E$4,FALSE)/IF(BX$7=$B567,(13-MONTH($D567)),12),0)</f>
        <v>104.97104086711659</v>
      </c>
      <c r="BY567" s="229">
        <f>IF(AND(BY$7&lt;=$B567+$D$4,BY$9&gt;=$D567),$E567*HLOOKUP(BY$7-$B567+1,INPUTS!$D$63:$X$64,$E$4,FALSE)/IF(BY$7=$B567,(13-MONTH($D567)),12),0)</f>
        <v>104.97104086711659</v>
      </c>
      <c r="BZ567" s="229">
        <f>IF(AND(BZ$7&lt;=$B567+$D$4,BZ$9&gt;=$D567),$E567*HLOOKUP(BZ$7-$B567+1,INPUTS!$D$63:$X$64,$E$4,FALSE)/IF(BZ$7=$B567,(13-MONTH($D567)),12),0)</f>
        <v>104.97104086711659</v>
      </c>
    </row>
    <row r="568" spans="1:78" x14ac:dyDescent="0.2">
      <c r="A568" s="7" t="str">
        <f t="shared" si="442"/>
        <v>Roll-in 4</v>
      </c>
      <c r="B568" s="7">
        <f t="shared" si="443"/>
        <v>2021</v>
      </c>
      <c r="C568" s="7">
        <f t="shared" si="446"/>
        <v>25</v>
      </c>
      <c r="D568" s="165">
        <f t="shared" si="445"/>
        <v>44227</v>
      </c>
      <c r="E568" s="68">
        <f t="shared" si="444"/>
        <v>22503.39323000002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70.323103843750062</v>
      </c>
      <c r="AF568" s="229">
        <f>IF(AND(AF$7&lt;=$B568+$D$4,AF$9&gt;=$D568),$E568*HLOOKUP(AF$7-$B568+1,INPUTS!$D$63:$X$64,$E$4,FALSE)/IF(AF$7=$B568,(13-MONTH($D568)),12),0)</f>
        <v>70.323103843750062</v>
      </c>
      <c r="AG568" s="229">
        <f>IF(AND(AG$7&lt;=$B568+$D$4,AG$9&gt;=$D568),$E568*HLOOKUP(AG$7-$B568+1,INPUTS!$D$63:$X$64,$E$4,FALSE)/IF(AG$7=$B568,(13-MONTH($D568)),12),0)</f>
        <v>70.323103843750062</v>
      </c>
      <c r="AH568" s="229">
        <f>IF(AND(AH$7&lt;=$B568+$D$4,AH$9&gt;=$D568),$E568*HLOOKUP(AH$7-$B568+1,INPUTS!$D$63:$X$64,$E$4,FALSE)/IF(AH$7=$B568,(13-MONTH($D568)),12),0)</f>
        <v>70.323103843750062</v>
      </c>
      <c r="AI568" s="229">
        <f>IF(AND(AI$7&lt;=$B568+$D$4,AI$9&gt;=$D568),$E568*HLOOKUP(AI$7-$B568+1,INPUTS!$D$63:$X$64,$E$4,FALSE)/IF(AI$7=$B568,(13-MONTH($D568)),12),0)</f>
        <v>70.323103843750062</v>
      </c>
      <c r="AJ568" s="229">
        <f>IF(AND(AJ$7&lt;=$B568+$D$4,AJ$9&gt;=$D568),$E568*HLOOKUP(AJ$7-$B568+1,INPUTS!$D$63:$X$64,$E$4,FALSE)/IF(AJ$7=$B568,(13-MONTH($D568)),12),0)</f>
        <v>70.323103843750062</v>
      </c>
      <c r="AK568" s="229">
        <f>IF(AND(AK$7&lt;=$B568+$D$4,AK$9&gt;=$D568),$E568*HLOOKUP(AK$7-$B568+1,INPUTS!$D$63:$X$64,$E$4,FALSE)/IF(AK$7=$B568,(13-MONTH($D568)),12),0)</f>
        <v>70.323103843750062</v>
      </c>
      <c r="AL568" s="229">
        <f>IF(AND(AL$7&lt;=$B568+$D$4,AL$9&gt;=$D568),$E568*HLOOKUP(AL$7-$B568+1,INPUTS!$D$63:$X$64,$E$4,FALSE)/IF(AL$7=$B568,(13-MONTH($D568)),12),0)</f>
        <v>70.323103843750062</v>
      </c>
      <c r="AM568" s="229">
        <f>IF(AND(AM$7&lt;=$B568+$D$4,AM$9&gt;=$D568),$E568*HLOOKUP(AM$7-$B568+1,INPUTS!$D$63:$X$64,$E$4,FALSE)/IF(AM$7=$B568,(13-MONTH($D568)),12),0)</f>
        <v>70.323103843750062</v>
      </c>
      <c r="AN568" s="229">
        <f>IF(AND(AN$7&lt;=$B568+$D$4,AN$9&gt;=$D568),$E568*HLOOKUP(AN$7-$B568+1,INPUTS!$D$63:$X$64,$E$4,FALSE)/IF(AN$7=$B568,(13-MONTH($D568)),12),0)</f>
        <v>70.323103843750062</v>
      </c>
      <c r="AO568" s="229">
        <f>IF(AND(AO$7&lt;=$B568+$D$4,AO$9&gt;=$D568),$E568*HLOOKUP(AO$7-$B568+1,INPUTS!$D$63:$X$64,$E$4,FALSE)/IF(AO$7=$B568,(13-MONTH($D568)),12),0)</f>
        <v>70.323103843750062</v>
      </c>
      <c r="AP568" s="229">
        <f>IF(AND(AP$7&lt;=$B568+$D$4,AP$9&gt;=$D568),$E568*HLOOKUP(AP$7-$B568+1,INPUTS!$D$63:$X$64,$E$4,FALSE)/IF(AP$7=$B568,(13-MONTH($D568)),12),0)</f>
        <v>70.323103843750062</v>
      </c>
      <c r="AQ568" s="229">
        <f>IF(AND(AQ$7&lt;=$B568+$D$4,AQ$9&gt;=$D568),$E568*HLOOKUP(AQ$7-$B568+1,INPUTS!$D$63:$X$64,$E$4,FALSE)/IF(AQ$7=$B568,(13-MONTH($D568)),12),0)</f>
        <v>135.37666310614179</v>
      </c>
      <c r="AR568" s="229">
        <f>IF(AND(AR$7&lt;=$B568+$D$4,AR$9&gt;=$D568),$E568*HLOOKUP(AR$7-$B568+1,INPUTS!$D$63:$X$64,$E$4,FALSE)/IF(AR$7=$B568,(13-MONTH($D568)),12),0)</f>
        <v>135.37666310614179</v>
      </c>
      <c r="AS568" s="229">
        <f>IF(AND(AS$7&lt;=$B568+$D$4,AS$9&gt;=$D568),$E568*HLOOKUP(AS$7-$B568+1,INPUTS!$D$63:$X$64,$E$4,FALSE)/IF(AS$7=$B568,(13-MONTH($D568)),12),0)</f>
        <v>135.37666310614179</v>
      </c>
      <c r="AT568" s="229">
        <f>IF(AND(AT$7&lt;=$B568+$D$4,AT$9&gt;=$D568),$E568*HLOOKUP(AT$7-$B568+1,INPUTS!$D$63:$X$64,$E$4,FALSE)/IF(AT$7=$B568,(13-MONTH($D568)),12),0)</f>
        <v>135.37666310614179</v>
      </c>
      <c r="AU568" s="229">
        <f>IF(AND(AU$7&lt;=$B568+$D$4,AU$9&gt;=$D568),$E568*HLOOKUP(AU$7-$B568+1,INPUTS!$D$63:$X$64,$E$4,FALSE)/IF(AU$7=$B568,(13-MONTH($D568)),12),0)</f>
        <v>135.37666310614179</v>
      </c>
      <c r="AV568" s="229">
        <f>IF(AND(AV$7&lt;=$B568+$D$4,AV$9&gt;=$D568),$E568*HLOOKUP(AV$7-$B568+1,INPUTS!$D$63:$X$64,$E$4,FALSE)/IF(AV$7=$B568,(13-MONTH($D568)),12),0)</f>
        <v>135.37666310614179</v>
      </c>
      <c r="AW568" s="229">
        <f>IF(AND(AW$7&lt;=$B568+$D$4,AW$9&gt;=$D568),$E568*HLOOKUP(AW$7-$B568+1,INPUTS!$D$63:$X$64,$E$4,FALSE)/IF(AW$7=$B568,(13-MONTH($D568)),12),0)</f>
        <v>135.37666310614179</v>
      </c>
      <c r="AX568" s="229">
        <f>IF(AND(AX$7&lt;=$B568+$D$4,AX$9&gt;=$D568),$E568*HLOOKUP(AX$7-$B568+1,INPUTS!$D$63:$X$64,$E$4,FALSE)/IF(AX$7=$B568,(13-MONTH($D568)),12),0)</f>
        <v>135.37666310614179</v>
      </c>
      <c r="AY568" s="229">
        <f>IF(AND(AY$7&lt;=$B568+$D$4,AY$9&gt;=$D568),$E568*HLOOKUP(AY$7-$B568+1,INPUTS!$D$63:$X$64,$E$4,FALSE)/IF(AY$7=$B568,(13-MONTH($D568)),12),0)</f>
        <v>135.37666310614179</v>
      </c>
      <c r="AZ568" s="229">
        <f>IF(AND(AZ$7&lt;=$B568+$D$4,AZ$9&gt;=$D568),$E568*HLOOKUP(AZ$7-$B568+1,INPUTS!$D$63:$X$64,$E$4,FALSE)/IF(AZ$7=$B568,(13-MONTH($D568)),12),0)</f>
        <v>135.37666310614179</v>
      </c>
      <c r="BA568" s="229">
        <f>IF(AND(BA$7&lt;=$B568+$D$4,BA$9&gt;=$D568),$E568*HLOOKUP(BA$7-$B568+1,INPUTS!$D$63:$X$64,$E$4,FALSE)/IF(BA$7=$B568,(13-MONTH($D568)),12),0)</f>
        <v>135.37666310614179</v>
      </c>
      <c r="BB568" s="229">
        <f>IF(AND(BB$7&lt;=$B568+$D$4,BB$9&gt;=$D568),$E568*HLOOKUP(BB$7-$B568+1,INPUTS!$D$63:$X$64,$E$4,FALSE)/IF(BB$7=$B568,(13-MONTH($D568)),12),0)</f>
        <v>135.37666310614179</v>
      </c>
      <c r="BC568" s="229">
        <f>IF(AND(BC$7&lt;=$B568+$D$4,BC$9&gt;=$D568),$E568*HLOOKUP(BC$7-$B568+1,INPUTS!$D$63:$X$64,$E$4,FALSE)/IF(BC$7=$B568,(13-MONTH($D568)),12),0)</f>
        <v>125.21263049725843</v>
      </c>
      <c r="BD568" s="229">
        <f>IF(AND(BD$7&lt;=$B568+$D$4,BD$9&gt;=$D568),$E568*HLOOKUP(BD$7-$B568+1,INPUTS!$D$63:$X$64,$E$4,FALSE)/IF(BD$7=$B568,(13-MONTH($D568)),12),0)</f>
        <v>125.21263049725843</v>
      </c>
      <c r="BE568" s="229">
        <f>IF(AND(BE$7&lt;=$B568+$D$4,BE$9&gt;=$D568),$E568*HLOOKUP(BE$7-$B568+1,INPUTS!$D$63:$X$64,$E$4,FALSE)/IF(BE$7=$B568,(13-MONTH($D568)),12),0)</f>
        <v>125.21263049725843</v>
      </c>
      <c r="BF568" s="229">
        <f>IF(AND(BF$7&lt;=$B568+$D$4,BF$9&gt;=$D568),$E568*HLOOKUP(BF$7-$B568+1,INPUTS!$D$63:$X$64,$E$4,FALSE)/IF(BF$7=$B568,(13-MONTH($D568)),12),0)</f>
        <v>125.21263049725843</v>
      </c>
      <c r="BG568" s="229">
        <f>IF(AND(BG$7&lt;=$B568+$D$4,BG$9&gt;=$D568),$E568*HLOOKUP(BG$7-$B568+1,INPUTS!$D$63:$X$64,$E$4,FALSE)/IF(BG$7=$B568,(13-MONTH($D568)),12),0)</f>
        <v>125.21263049725843</v>
      </c>
      <c r="BH568" s="229">
        <f>IF(AND(BH$7&lt;=$B568+$D$4,BH$9&gt;=$D568),$E568*HLOOKUP(BH$7-$B568+1,INPUTS!$D$63:$X$64,$E$4,FALSE)/IF(BH$7=$B568,(13-MONTH($D568)),12),0)</f>
        <v>125.21263049725843</v>
      </c>
      <c r="BI568" s="229">
        <f>IF(AND(BI$7&lt;=$B568+$D$4,BI$9&gt;=$D568),$E568*HLOOKUP(BI$7-$B568+1,INPUTS!$D$63:$X$64,$E$4,FALSE)/IF(BI$7=$B568,(13-MONTH($D568)),12),0)</f>
        <v>125.21263049725843</v>
      </c>
      <c r="BJ568" s="229">
        <f>IF(AND(BJ$7&lt;=$B568+$D$4,BJ$9&gt;=$D568),$E568*HLOOKUP(BJ$7-$B568+1,INPUTS!$D$63:$X$64,$E$4,FALSE)/IF(BJ$7=$B568,(13-MONTH($D568)),12),0)</f>
        <v>125.21263049725843</v>
      </c>
      <c r="BK568" s="229">
        <f>IF(AND(BK$7&lt;=$B568+$D$4,BK$9&gt;=$D568),$E568*HLOOKUP(BK$7-$B568+1,INPUTS!$D$63:$X$64,$E$4,FALSE)/IF(BK$7=$B568,(13-MONTH($D568)),12),0)</f>
        <v>125.21263049725843</v>
      </c>
      <c r="BL568" s="229">
        <f>IF(AND(BL$7&lt;=$B568+$D$4,BL$9&gt;=$D568),$E568*HLOOKUP(BL$7-$B568+1,INPUTS!$D$63:$X$64,$E$4,FALSE)/IF(BL$7=$B568,(13-MONTH($D568)),12),0)</f>
        <v>125.21263049725843</v>
      </c>
      <c r="BM568" s="229">
        <f>IF(AND(BM$7&lt;=$B568+$D$4,BM$9&gt;=$D568),$E568*HLOOKUP(BM$7-$B568+1,INPUTS!$D$63:$X$64,$E$4,FALSE)/IF(BM$7=$B568,(13-MONTH($D568)),12),0)</f>
        <v>125.21263049725843</v>
      </c>
      <c r="BN568" s="229">
        <f>IF(AND(BN$7&lt;=$B568+$D$4,BN$9&gt;=$D568),$E568*HLOOKUP(BN$7-$B568+1,INPUTS!$D$63:$X$64,$E$4,FALSE)/IF(BN$7=$B568,(13-MONTH($D568)),12),0)</f>
        <v>125.21263049725843</v>
      </c>
      <c r="BO568" s="229">
        <f>IF(AND(BO$7&lt;=$B568+$D$4,BO$9&gt;=$D568),$E568*HLOOKUP(BO$7-$B568+1,INPUTS!$D$63:$X$64,$E$4,FALSE)/IF(BO$7=$B568,(13-MONTH($D568)),12),0)</f>
        <v>115.8362166514251</v>
      </c>
      <c r="BP568" s="229">
        <f>IF(AND(BP$7&lt;=$B568+$D$4,BP$9&gt;=$D568),$E568*HLOOKUP(BP$7-$B568+1,INPUTS!$D$63:$X$64,$E$4,FALSE)/IF(BP$7=$B568,(13-MONTH($D568)),12),0)</f>
        <v>115.8362166514251</v>
      </c>
      <c r="BQ568" s="229">
        <f>IF(AND(BQ$7&lt;=$B568+$D$4,BQ$9&gt;=$D568),$E568*HLOOKUP(BQ$7-$B568+1,INPUTS!$D$63:$X$64,$E$4,FALSE)/IF(BQ$7=$B568,(13-MONTH($D568)),12),0)</f>
        <v>115.8362166514251</v>
      </c>
      <c r="BR568" s="229">
        <f>IF(AND(BR$7&lt;=$B568+$D$4,BR$9&gt;=$D568),$E568*HLOOKUP(BR$7-$B568+1,INPUTS!$D$63:$X$64,$E$4,FALSE)/IF(BR$7=$B568,(13-MONTH($D568)),12),0)</f>
        <v>115.8362166514251</v>
      </c>
      <c r="BS568" s="229">
        <f>IF(AND(BS$7&lt;=$B568+$D$4,BS$9&gt;=$D568),$E568*HLOOKUP(BS$7-$B568+1,INPUTS!$D$63:$X$64,$E$4,FALSE)/IF(BS$7=$B568,(13-MONTH($D568)),12),0)</f>
        <v>115.8362166514251</v>
      </c>
      <c r="BT568" s="229">
        <f>IF(AND(BT$7&lt;=$B568+$D$4,BT$9&gt;=$D568),$E568*HLOOKUP(BT$7-$B568+1,INPUTS!$D$63:$X$64,$E$4,FALSE)/IF(BT$7=$B568,(13-MONTH($D568)),12),0)</f>
        <v>115.8362166514251</v>
      </c>
      <c r="BU568" s="229">
        <f>IF(AND(BU$7&lt;=$B568+$D$4,BU$9&gt;=$D568),$E568*HLOOKUP(BU$7-$B568+1,INPUTS!$D$63:$X$64,$E$4,FALSE)/IF(BU$7=$B568,(13-MONTH($D568)),12),0)</f>
        <v>115.8362166514251</v>
      </c>
      <c r="BV568" s="229">
        <f>IF(AND(BV$7&lt;=$B568+$D$4,BV$9&gt;=$D568),$E568*HLOOKUP(BV$7-$B568+1,INPUTS!$D$63:$X$64,$E$4,FALSE)/IF(BV$7=$B568,(13-MONTH($D568)),12),0)</f>
        <v>115.8362166514251</v>
      </c>
      <c r="BW568" s="229">
        <f>IF(AND(BW$7&lt;=$B568+$D$4,BW$9&gt;=$D568),$E568*HLOOKUP(BW$7-$B568+1,INPUTS!$D$63:$X$64,$E$4,FALSE)/IF(BW$7=$B568,(13-MONTH($D568)),12),0)</f>
        <v>115.8362166514251</v>
      </c>
      <c r="BX568" s="229">
        <f>IF(AND(BX$7&lt;=$B568+$D$4,BX$9&gt;=$D568),$E568*HLOOKUP(BX$7-$B568+1,INPUTS!$D$63:$X$64,$E$4,FALSE)/IF(BX$7=$B568,(13-MONTH($D568)),12),0)</f>
        <v>115.8362166514251</v>
      </c>
      <c r="BY568" s="229">
        <f>IF(AND(BY$7&lt;=$B568+$D$4,BY$9&gt;=$D568),$E568*HLOOKUP(BY$7-$B568+1,INPUTS!$D$63:$X$64,$E$4,FALSE)/IF(BY$7=$B568,(13-MONTH($D568)),12),0)</f>
        <v>115.8362166514251</v>
      </c>
      <c r="BZ568" s="229">
        <f>IF(AND(BZ$7&lt;=$B568+$D$4,BZ$9&gt;=$D568),$E568*HLOOKUP(BZ$7-$B568+1,INPUTS!$D$63:$X$64,$E$4,FALSE)/IF(BZ$7=$B568,(13-MONTH($D568)),12),0)</f>
        <v>115.8362166514251</v>
      </c>
    </row>
    <row r="569" spans="1:78" x14ac:dyDescent="0.2">
      <c r="A569" s="7" t="str">
        <f t="shared" si="442"/>
        <v>Roll-in 4</v>
      </c>
      <c r="B569" s="7">
        <f t="shared" si="443"/>
        <v>2021</v>
      </c>
      <c r="C569" s="7">
        <f t="shared" si="446"/>
        <v>26</v>
      </c>
      <c r="D569" s="165">
        <f t="shared" si="445"/>
        <v>44255</v>
      </c>
      <c r="E569" s="68">
        <f t="shared" si="444"/>
        <v>20492.134960000039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69.859551000000138</v>
      </c>
      <c r="AG569" s="229">
        <f>IF(AND(AG$7&lt;=$B569+$D$4,AG$9&gt;=$D569),$E569*HLOOKUP(AG$7-$B569+1,INPUTS!$D$63:$X$64,$E$4,FALSE)/IF(AG$7=$B569,(13-MONTH($D569)),12),0)</f>
        <v>69.859551000000138</v>
      </c>
      <c r="AH569" s="229">
        <f>IF(AND(AH$7&lt;=$B569+$D$4,AH$9&gt;=$D569),$E569*HLOOKUP(AH$7-$B569+1,INPUTS!$D$63:$X$64,$E$4,FALSE)/IF(AH$7=$B569,(13-MONTH($D569)),12),0)</f>
        <v>69.859551000000138</v>
      </c>
      <c r="AI569" s="229">
        <f>IF(AND(AI$7&lt;=$B569+$D$4,AI$9&gt;=$D569),$E569*HLOOKUP(AI$7-$B569+1,INPUTS!$D$63:$X$64,$E$4,FALSE)/IF(AI$7=$B569,(13-MONTH($D569)),12),0)</f>
        <v>69.859551000000138</v>
      </c>
      <c r="AJ569" s="229">
        <f>IF(AND(AJ$7&lt;=$B569+$D$4,AJ$9&gt;=$D569),$E569*HLOOKUP(AJ$7-$B569+1,INPUTS!$D$63:$X$64,$E$4,FALSE)/IF(AJ$7=$B569,(13-MONTH($D569)),12),0)</f>
        <v>69.859551000000138</v>
      </c>
      <c r="AK569" s="229">
        <f>IF(AND(AK$7&lt;=$B569+$D$4,AK$9&gt;=$D569),$E569*HLOOKUP(AK$7-$B569+1,INPUTS!$D$63:$X$64,$E$4,FALSE)/IF(AK$7=$B569,(13-MONTH($D569)),12),0)</f>
        <v>69.859551000000138</v>
      </c>
      <c r="AL569" s="229">
        <f>IF(AND(AL$7&lt;=$B569+$D$4,AL$9&gt;=$D569),$E569*HLOOKUP(AL$7-$B569+1,INPUTS!$D$63:$X$64,$E$4,FALSE)/IF(AL$7=$B569,(13-MONTH($D569)),12),0)</f>
        <v>69.859551000000138</v>
      </c>
      <c r="AM569" s="229">
        <f>IF(AND(AM$7&lt;=$B569+$D$4,AM$9&gt;=$D569),$E569*HLOOKUP(AM$7-$B569+1,INPUTS!$D$63:$X$64,$E$4,FALSE)/IF(AM$7=$B569,(13-MONTH($D569)),12),0)</f>
        <v>69.859551000000138</v>
      </c>
      <c r="AN569" s="229">
        <f>IF(AND(AN$7&lt;=$B569+$D$4,AN$9&gt;=$D569),$E569*HLOOKUP(AN$7-$B569+1,INPUTS!$D$63:$X$64,$E$4,FALSE)/IF(AN$7=$B569,(13-MONTH($D569)),12),0)</f>
        <v>69.859551000000138</v>
      </c>
      <c r="AO569" s="229">
        <f>IF(AND(AO$7&lt;=$B569+$D$4,AO$9&gt;=$D569),$E569*HLOOKUP(AO$7-$B569+1,INPUTS!$D$63:$X$64,$E$4,FALSE)/IF(AO$7=$B569,(13-MONTH($D569)),12),0)</f>
        <v>69.859551000000138</v>
      </c>
      <c r="AP569" s="229">
        <f>IF(AND(AP$7&lt;=$B569+$D$4,AP$9&gt;=$D569),$E569*HLOOKUP(AP$7-$B569+1,INPUTS!$D$63:$X$64,$E$4,FALSE)/IF(AP$7=$B569,(13-MONTH($D569)),12),0)</f>
        <v>69.859551000000138</v>
      </c>
      <c r="AQ569" s="229">
        <f>IF(AND(AQ$7&lt;=$B569+$D$4,AQ$9&gt;=$D569),$E569*HLOOKUP(AQ$7-$B569+1,INPUTS!$D$63:$X$64,$E$4,FALSE)/IF(AQ$7=$B569,(13-MONTH($D569)),12),0)</f>
        <v>123.27726856353358</v>
      </c>
      <c r="AR569" s="229">
        <f>IF(AND(AR$7&lt;=$B569+$D$4,AR$9&gt;=$D569),$E569*HLOOKUP(AR$7-$B569+1,INPUTS!$D$63:$X$64,$E$4,FALSE)/IF(AR$7=$B569,(13-MONTH($D569)),12),0)</f>
        <v>123.27726856353358</v>
      </c>
      <c r="AS569" s="229">
        <f>IF(AND(AS$7&lt;=$B569+$D$4,AS$9&gt;=$D569),$E569*HLOOKUP(AS$7-$B569+1,INPUTS!$D$63:$X$64,$E$4,FALSE)/IF(AS$7=$B569,(13-MONTH($D569)),12),0)</f>
        <v>123.27726856353358</v>
      </c>
      <c r="AT569" s="229">
        <f>IF(AND(AT$7&lt;=$B569+$D$4,AT$9&gt;=$D569),$E569*HLOOKUP(AT$7-$B569+1,INPUTS!$D$63:$X$64,$E$4,FALSE)/IF(AT$7=$B569,(13-MONTH($D569)),12),0)</f>
        <v>123.27726856353358</v>
      </c>
      <c r="AU569" s="229">
        <f>IF(AND(AU$7&lt;=$B569+$D$4,AU$9&gt;=$D569),$E569*HLOOKUP(AU$7-$B569+1,INPUTS!$D$63:$X$64,$E$4,FALSE)/IF(AU$7=$B569,(13-MONTH($D569)),12),0)</f>
        <v>123.27726856353358</v>
      </c>
      <c r="AV569" s="229">
        <f>IF(AND(AV$7&lt;=$B569+$D$4,AV$9&gt;=$D569),$E569*HLOOKUP(AV$7-$B569+1,INPUTS!$D$63:$X$64,$E$4,FALSE)/IF(AV$7=$B569,(13-MONTH($D569)),12),0)</f>
        <v>123.27726856353358</v>
      </c>
      <c r="AW569" s="229">
        <f>IF(AND(AW$7&lt;=$B569+$D$4,AW$9&gt;=$D569),$E569*HLOOKUP(AW$7-$B569+1,INPUTS!$D$63:$X$64,$E$4,FALSE)/IF(AW$7=$B569,(13-MONTH($D569)),12),0)</f>
        <v>123.27726856353358</v>
      </c>
      <c r="AX569" s="229">
        <f>IF(AND(AX$7&lt;=$B569+$D$4,AX$9&gt;=$D569),$E569*HLOOKUP(AX$7-$B569+1,INPUTS!$D$63:$X$64,$E$4,FALSE)/IF(AX$7=$B569,(13-MONTH($D569)),12),0)</f>
        <v>123.27726856353358</v>
      </c>
      <c r="AY569" s="229">
        <f>IF(AND(AY$7&lt;=$B569+$D$4,AY$9&gt;=$D569),$E569*HLOOKUP(AY$7-$B569+1,INPUTS!$D$63:$X$64,$E$4,FALSE)/IF(AY$7=$B569,(13-MONTH($D569)),12),0)</f>
        <v>123.27726856353358</v>
      </c>
      <c r="AZ569" s="229">
        <f>IF(AND(AZ$7&lt;=$B569+$D$4,AZ$9&gt;=$D569),$E569*HLOOKUP(AZ$7-$B569+1,INPUTS!$D$63:$X$64,$E$4,FALSE)/IF(AZ$7=$B569,(13-MONTH($D569)),12),0)</f>
        <v>123.27726856353358</v>
      </c>
      <c r="BA569" s="229">
        <f>IF(AND(BA$7&lt;=$B569+$D$4,BA$9&gt;=$D569),$E569*HLOOKUP(BA$7-$B569+1,INPUTS!$D$63:$X$64,$E$4,FALSE)/IF(BA$7=$B569,(13-MONTH($D569)),12),0)</f>
        <v>123.27726856353358</v>
      </c>
      <c r="BB569" s="229">
        <f>IF(AND(BB$7&lt;=$B569+$D$4,BB$9&gt;=$D569),$E569*HLOOKUP(BB$7-$B569+1,INPUTS!$D$63:$X$64,$E$4,FALSE)/IF(BB$7=$B569,(13-MONTH($D569)),12),0)</f>
        <v>123.27726856353358</v>
      </c>
      <c r="BC569" s="229">
        <f>IF(AND(BC$7&lt;=$B569+$D$4,BC$9&gt;=$D569),$E569*HLOOKUP(BC$7-$B569+1,INPUTS!$D$63:$X$64,$E$4,FALSE)/IF(BC$7=$B569,(13-MONTH($D569)),12),0)</f>
        <v>114.02165427326689</v>
      </c>
      <c r="BD569" s="229">
        <f>IF(AND(BD$7&lt;=$B569+$D$4,BD$9&gt;=$D569),$E569*HLOOKUP(BD$7-$B569+1,INPUTS!$D$63:$X$64,$E$4,FALSE)/IF(BD$7=$B569,(13-MONTH($D569)),12),0)</f>
        <v>114.02165427326689</v>
      </c>
      <c r="BE569" s="229">
        <f>IF(AND(BE$7&lt;=$B569+$D$4,BE$9&gt;=$D569),$E569*HLOOKUP(BE$7-$B569+1,INPUTS!$D$63:$X$64,$E$4,FALSE)/IF(BE$7=$B569,(13-MONTH($D569)),12),0)</f>
        <v>114.02165427326689</v>
      </c>
      <c r="BF569" s="229">
        <f>IF(AND(BF$7&lt;=$B569+$D$4,BF$9&gt;=$D569),$E569*HLOOKUP(BF$7-$B569+1,INPUTS!$D$63:$X$64,$E$4,FALSE)/IF(BF$7=$B569,(13-MONTH($D569)),12),0)</f>
        <v>114.02165427326689</v>
      </c>
      <c r="BG569" s="229">
        <f>IF(AND(BG$7&lt;=$B569+$D$4,BG$9&gt;=$D569),$E569*HLOOKUP(BG$7-$B569+1,INPUTS!$D$63:$X$64,$E$4,FALSE)/IF(BG$7=$B569,(13-MONTH($D569)),12),0)</f>
        <v>114.02165427326689</v>
      </c>
      <c r="BH569" s="229">
        <f>IF(AND(BH$7&lt;=$B569+$D$4,BH$9&gt;=$D569),$E569*HLOOKUP(BH$7-$B569+1,INPUTS!$D$63:$X$64,$E$4,FALSE)/IF(BH$7=$B569,(13-MONTH($D569)),12),0)</f>
        <v>114.02165427326689</v>
      </c>
      <c r="BI569" s="229">
        <f>IF(AND(BI$7&lt;=$B569+$D$4,BI$9&gt;=$D569),$E569*HLOOKUP(BI$7-$B569+1,INPUTS!$D$63:$X$64,$E$4,FALSE)/IF(BI$7=$B569,(13-MONTH($D569)),12),0)</f>
        <v>114.02165427326689</v>
      </c>
      <c r="BJ569" s="229">
        <f>IF(AND(BJ$7&lt;=$B569+$D$4,BJ$9&gt;=$D569),$E569*HLOOKUP(BJ$7-$B569+1,INPUTS!$D$63:$X$64,$E$4,FALSE)/IF(BJ$7=$B569,(13-MONTH($D569)),12),0)</f>
        <v>114.02165427326689</v>
      </c>
      <c r="BK569" s="229">
        <f>IF(AND(BK$7&lt;=$B569+$D$4,BK$9&gt;=$D569),$E569*HLOOKUP(BK$7-$B569+1,INPUTS!$D$63:$X$64,$E$4,FALSE)/IF(BK$7=$B569,(13-MONTH($D569)),12),0)</f>
        <v>114.02165427326689</v>
      </c>
      <c r="BL569" s="229">
        <f>IF(AND(BL$7&lt;=$B569+$D$4,BL$9&gt;=$D569),$E569*HLOOKUP(BL$7-$B569+1,INPUTS!$D$63:$X$64,$E$4,FALSE)/IF(BL$7=$B569,(13-MONTH($D569)),12),0)</f>
        <v>114.02165427326689</v>
      </c>
      <c r="BM569" s="229">
        <f>IF(AND(BM$7&lt;=$B569+$D$4,BM$9&gt;=$D569),$E569*HLOOKUP(BM$7-$B569+1,INPUTS!$D$63:$X$64,$E$4,FALSE)/IF(BM$7=$B569,(13-MONTH($D569)),12),0)</f>
        <v>114.02165427326689</v>
      </c>
      <c r="BN569" s="229">
        <f>IF(AND(BN$7&lt;=$B569+$D$4,BN$9&gt;=$D569),$E569*HLOOKUP(BN$7-$B569+1,INPUTS!$D$63:$X$64,$E$4,FALSE)/IF(BN$7=$B569,(13-MONTH($D569)),12),0)</f>
        <v>114.02165427326689</v>
      </c>
      <c r="BO569" s="229">
        <f>IF(AND(BO$7&lt;=$B569+$D$4,BO$9&gt;=$D569),$E569*HLOOKUP(BO$7-$B569+1,INPUTS!$D$63:$X$64,$E$4,FALSE)/IF(BO$7=$B569,(13-MONTH($D569)),12),0)</f>
        <v>105.48326470660021</v>
      </c>
      <c r="BP569" s="229">
        <f>IF(AND(BP$7&lt;=$B569+$D$4,BP$9&gt;=$D569),$E569*HLOOKUP(BP$7-$B569+1,INPUTS!$D$63:$X$64,$E$4,FALSE)/IF(BP$7=$B569,(13-MONTH($D569)),12),0)</f>
        <v>105.48326470660021</v>
      </c>
      <c r="BQ569" s="229">
        <f>IF(AND(BQ$7&lt;=$B569+$D$4,BQ$9&gt;=$D569),$E569*HLOOKUP(BQ$7-$B569+1,INPUTS!$D$63:$X$64,$E$4,FALSE)/IF(BQ$7=$B569,(13-MONTH($D569)),12),0)</f>
        <v>105.48326470660021</v>
      </c>
      <c r="BR569" s="229">
        <f>IF(AND(BR$7&lt;=$B569+$D$4,BR$9&gt;=$D569),$E569*HLOOKUP(BR$7-$B569+1,INPUTS!$D$63:$X$64,$E$4,FALSE)/IF(BR$7=$B569,(13-MONTH($D569)),12),0)</f>
        <v>105.48326470660021</v>
      </c>
      <c r="BS569" s="229">
        <f>IF(AND(BS$7&lt;=$B569+$D$4,BS$9&gt;=$D569),$E569*HLOOKUP(BS$7-$B569+1,INPUTS!$D$63:$X$64,$E$4,FALSE)/IF(BS$7=$B569,(13-MONTH($D569)),12),0)</f>
        <v>105.48326470660021</v>
      </c>
      <c r="BT569" s="229">
        <f>IF(AND(BT$7&lt;=$B569+$D$4,BT$9&gt;=$D569),$E569*HLOOKUP(BT$7-$B569+1,INPUTS!$D$63:$X$64,$E$4,FALSE)/IF(BT$7=$B569,(13-MONTH($D569)),12),0)</f>
        <v>105.48326470660021</v>
      </c>
      <c r="BU569" s="229">
        <f>IF(AND(BU$7&lt;=$B569+$D$4,BU$9&gt;=$D569),$E569*HLOOKUP(BU$7-$B569+1,INPUTS!$D$63:$X$64,$E$4,FALSE)/IF(BU$7=$B569,(13-MONTH($D569)),12),0)</f>
        <v>105.48326470660021</v>
      </c>
      <c r="BV569" s="229">
        <f>IF(AND(BV$7&lt;=$B569+$D$4,BV$9&gt;=$D569),$E569*HLOOKUP(BV$7-$B569+1,INPUTS!$D$63:$X$64,$E$4,FALSE)/IF(BV$7=$B569,(13-MONTH($D569)),12),0)</f>
        <v>105.48326470660021</v>
      </c>
      <c r="BW569" s="229">
        <f>IF(AND(BW$7&lt;=$B569+$D$4,BW$9&gt;=$D569),$E569*HLOOKUP(BW$7-$B569+1,INPUTS!$D$63:$X$64,$E$4,FALSE)/IF(BW$7=$B569,(13-MONTH($D569)),12),0)</f>
        <v>105.48326470660021</v>
      </c>
      <c r="BX569" s="229">
        <f>IF(AND(BX$7&lt;=$B569+$D$4,BX$9&gt;=$D569),$E569*HLOOKUP(BX$7-$B569+1,INPUTS!$D$63:$X$64,$E$4,FALSE)/IF(BX$7=$B569,(13-MONTH($D569)),12),0)</f>
        <v>105.48326470660021</v>
      </c>
      <c r="BY569" s="229">
        <f>IF(AND(BY$7&lt;=$B569+$D$4,BY$9&gt;=$D569),$E569*HLOOKUP(BY$7-$B569+1,INPUTS!$D$63:$X$64,$E$4,FALSE)/IF(BY$7=$B569,(13-MONTH($D569)),12),0)</f>
        <v>105.48326470660021</v>
      </c>
      <c r="BZ569" s="229">
        <f>IF(AND(BZ$7&lt;=$B569+$D$4,BZ$9&gt;=$D569),$E569*HLOOKUP(BZ$7-$B569+1,INPUTS!$D$63:$X$64,$E$4,FALSE)/IF(BZ$7=$B569,(13-MONTH($D569)),12),0)</f>
        <v>105.48326470660021</v>
      </c>
    </row>
    <row r="570" spans="1:78" x14ac:dyDescent="0.2">
      <c r="A570" s="7" t="str">
        <f t="shared" si="442"/>
        <v>Roll-in 5</v>
      </c>
      <c r="B570" s="7">
        <f t="shared" si="443"/>
        <v>2021</v>
      </c>
      <c r="C570" s="7">
        <f t="shared" si="446"/>
        <v>27</v>
      </c>
      <c r="D570" s="165">
        <f t="shared" si="445"/>
        <v>44286</v>
      </c>
      <c r="E570" s="68">
        <f t="shared" si="444"/>
        <v>25839.045769999982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96.896421637499927</v>
      </c>
      <c r="AH570" s="229">
        <f>IF(AND(AH$7&lt;=$B570+$D$4,AH$9&gt;=$D570),$E570*HLOOKUP(AH$7-$B570+1,INPUTS!$D$63:$X$64,$E$4,FALSE)/IF(AH$7=$B570,(13-MONTH($D570)),12),0)</f>
        <v>96.896421637499927</v>
      </c>
      <c r="AI570" s="229">
        <f>IF(AND(AI$7&lt;=$B570+$D$4,AI$9&gt;=$D570),$E570*HLOOKUP(AI$7-$B570+1,INPUTS!$D$63:$X$64,$E$4,FALSE)/IF(AI$7=$B570,(13-MONTH($D570)),12),0)</f>
        <v>96.896421637499927</v>
      </c>
      <c r="AJ570" s="229">
        <f>IF(AND(AJ$7&lt;=$B570+$D$4,AJ$9&gt;=$D570),$E570*HLOOKUP(AJ$7-$B570+1,INPUTS!$D$63:$X$64,$E$4,FALSE)/IF(AJ$7=$B570,(13-MONTH($D570)),12),0)</f>
        <v>96.896421637499927</v>
      </c>
      <c r="AK570" s="229">
        <f>IF(AND(AK$7&lt;=$B570+$D$4,AK$9&gt;=$D570),$E570*HLOOKUP(AK$7-$B570+1,INPUTS!$D$63:$X$64,$E$4,FALSE)/IF(AK$7=$B570,(13-MONTH($D570)),12),0)</f>
        <v>96.896421637499927</v>
      </c>
      <c r="AL570" s="229">
        <f>IF(AND(AL$7&lt;=$B570+$D$4,AL$9&gt;=$D570),$E570*HLOOKUP(AL$7-$B570+1,INPUTS!$D$63:$X$64,$E$4,FALSE)/IF(AL$7=$B570,(13-MONTH($D570)),12),0)</f>
        <v>96.896421637499927</v>
      </c>
      <c r="AM570" s="229">
        <f>IF(AND(AM$7&lt;=$B570+$D$4,AM$9&gt;=$D570),$E570*HLOOKUP(AM$7-$B570+1,INPUTS!$D$63:$X$64,$E$4,FALSE)/IF(AM$7=$B570,(13-MONTH($D570)),12),0)</f>
        <v>96.896421637499927</v>
      </c>
      <c r="AN570" s="229">
        <f>IF(AND(AN$7&lt;=$B570+$D$4,AN$9&gt;=$D570),$E570*HLOOKUP(AN$7-$B570+1,INPUTS!$D$63:$X$64,$E$4,FALSE)/IF(AN$7=$B570,(13-MONTH($D570)),12),0)</f>
        <v>96.896421637499927</v>
      </c>
      <c r="AO570" s="229">
        <f>IF(AND(AO$7&lt;=$B570+$D$4,AO$9&gt;=$D570),$E570*HLOOKUP(AO$7-$B570+1,INPUTS!$D$63:$X$64,$E$4,FALSE)/IF(AO$7=$B570,(13-MONTH($D570)),12),0)</f>
        <v>96.896421637499927</v>
      </c>
      <c r="AP570" s="229">
        <f>IF(AND(AP$7&lt;=$B570+$D$4,AP$9&gt;=$D570),$E570*HLOOKUP(AP$7-$B570+1,INPUTS!$D$63:$X$64,$E$4,FALSE)/IF(AP$7=$B570,(13-MONTH($D570)),12),0)</f>
        <v>96.896421637499927</v>
      </c>
      <c r="AQ570" s="229">
        <f>IF(AND(AQ$7&lt;=$B570+$D$4,AQ$9&gt;=$D570),$E570*HLOOKUP(AQ$7-$B570+1,INPUTS!$D$63:$X$64,$E$4,FALSE)/IF(AQ$7=$B570,(13-MONTH($D570)),12),0)</f>
        <v>155.44339284469157</v>
      </c>
      <c r="AR570" s="229">
        <f>IF(AND(AR$7&lt;=$B570+$D$4,AR$9&gt;=$D570),$E570*HLOOKUP(AR$7-$B570+1,INPUTS!$D$63:$X$64,$E$4,FALSE)/IF(AR$7=$B570,(13-MONTH($D570)),12),0)</f>
        <v>155.44339284469157</v>
      </c>
      <c r="AS570" s="229">
        <f>IF(AND(AS$7&lt;=$B570+$D$4,AS$9&gt;=$D570),$E570*HLOOKUP(AS$7-$B570+1,INPUTS!$D$63:$X$64,$E$4,FALSE)/IF(AS$7=$B570,(13-MONTH($D570)),12),0)</f>
        <v>155.44339284469157</v>
      </c>
      <c r="AT570" s="229">
        <f>IF(AND(AT$7&lt;=$B570+$D$4,AT$9&gt;=$D570),$E570*HLOOKUP(AT$7-$B570+1,INPUTS!$D$63:$X$64,$E$4,FALSE)/IF(AT$7=$B570,(13-MONTH($D570)),12),0)</f>
        <v>155.44339284469157</v>
      </c>
      <c r="AU570" s="229">
        <f>IF(AND(AU$7&lt;=$B570+$D$4,AU$9&gt;=$D570),$E570*HLOOKUP(AU$7-$B570+1,INPUTS!$D$63:$X$64,$E$4,FALSE)/IF(AU$7=$B570,(13-MONTH($D570)),12),0)</f>
        <v>155.44339284469157</v>
      </c>
      <c r="AV570" s="229">
        <f>IF(AND(AV$7&lt;=$B570+$D$4,AV$9&gt;=$D570),$E570*HLOOKUP(AV$7-$B570+1,INPUTS!$D$63:$X$64,$E$4,FALSE)/IF(AV$7=$B570,(13-MONTH($D570)),12),0)</f>
        <v>155.44339284469157</v>
      </c>
      <c r="AW570" s="229">
        <f>IF(AND(AW$7&lt;=$B570+$D$4,AW$9&gt;=$D570),$E570*HLOOKUP(AW$7-$B570+1,INPUTS!$D$63:$X$64,$E$4,FALSE)/IF(AW$7=$B570,(13-MONTH($D570)),12),0)</f>
        <v>155.44339284469157</v>
      </c>
      <c r="AX570" s="229">
        <f>IF(AND(AX$7&lt;=$B570+$D$4,AX$9&gt;=$D570),$E570*HLOOKUP(AX$7-$B570+1,INPUTS!$D$63:$X$64,$E$4,FALSE)/IF(AX$7=$B570,(13-MONTH($D570)),12),0)</f>
        <v>155.44339284469157</v>
      </c>
      <c r="AY570" s="229">
        <f>IF(AND(AY$7&lt;=$B570+$D$4,AY$9&gt;=$D570),$E570*HLOOKUP(AY$7-$B570+1,INPUTS!$D$63:$X$64,$E$4,FALSE)/IF(AY$7=$B570,(13-MONTH($D570)),12),0)</f>
        <v>155.44339284469157</v>
      </c>
      <c r="AZ570" s="229">
        <f>IF(AND(AZ$7&lt;=$B570+$D$4,AZ$9&gt;=$D570),$E570*HLOOKUP(AZ$7-$B570+1,INPUTS!$D$63:$X$64,$E$4,FALSE)/IF(AZ$7=$B570,(13-MONTH($D570)),12),0)</f>
        <v>155.44339284469157</v>
      </c>
      <c r="BA570" s="229">
        <f>IF(AND(BA$7&lt;=$B570+$D$4,BA$9&gt;=$D570),$E570*HLOOKUP(BA$7-$B570+1,INPUTS!$D$63:$X$64,$E$4,FALSE)/IF(BA$7=$B570,(13-MONTH($D570)),12),0)</f>
        <v>155.44339284469157</v>
      </c>
      <c r="BB570" s="229">
        <f>IF(AND(BB$7&lt;=$B570+$D$4,BB$9&gt;=$D570),$E570*HLOOKUP(BB$7-$B570+1,INPUTS!$D$63:$X$64,$E$4,FALSE)/IF(BB$7=$B570,(13-MONTH($D570)),12),0)</f>
        <v>155.44339284469157</v>
      </c>
      <c r="BC570" s="229">
        <f>IF(AND(BC$7&lt;=$B570+$D$4,BC$9&gt;=$D570),$E570*HLOOKUP(BC$7-$B570+1,INPUTS!$D$63:$X$64,$E$4,FALSE)/IF(BC$7=$B570,(13-MONTH($D570)),12),0)</f>
        <v>143.77275717190824</v>
      </c>
      <c r="BD570" s="229">
        <f>IF(AND(BD$7&lt;=$B570+$D$4,BD$9&gt;=$D570),$E570*HLOOKUP(BD$7-$B570+1,INPUTS!$D$63:$X$64,$E$4,FALSE)/IF(BD$7=$B570,(13-MONTH($D570)),12),0)</f>
        <v>143.77275717190824</v>
      </c>
      <c r="BE570" s="229">
        <f>IF(AND(BE$7&lt;=$B570+$D$4,BE$9&gt;=$D570),$E570*HLOOKUP(BE$7-$B570+1,INPUTS!$D$63:$X$64,$E$4,FALSE)/IF(BE$7=$B570,(13-MONTH($D570)),12),0)</f>
        <v>143.77275717190824</v>
      </c>
      <c r="BF570" s="229">
        <f>IF(AND(BF$7&lt;=$B570+$D$4,BF$9&gt;=$D570),$E570*HLOOKUP(BF$7-$B570+1,INPUTS!$D$63:$X$64,$E$4,FALSE)/IF(BF$7=$B570,(13-MONTH($D570)),12),0)</f>
        <v>143.77275717190824</v>
      </c>
      <c r="BG570" s="229">
        <f>IF(AND(BG$7&lt;=$B570+$D$4,BG$9&gt;=$D570),$E570*HLOOKUP(BG$7-$B570+1,INPUTS!$D$63:$X$64,$E$4,FALSE)/IF(BG$7=$B570,(13-MONTH($D570)),12),0)</f>
        <v>143.77275717190824</v>
      </c>
      <c r="BH570" s="229">
        <f>IF(AND(BH$7&lt;=$B570+$D$4,BH$9&gt;=$D570),$E570*HLOOKUP(BH$7-$B570+1,INPUTS!$D$63:$X$64,$E$4,FALSE)/IF(BH$7=$B570,(13-MONTH($D570)),12),0)</f>
        <v>143.77275717190824</v>
      </c>
      <c r="BI570" s="229">
        <f>IF(AND(BI$7&lt;=$B570+$D$4,BI$9&gt;=$D570),$E570*HLOOKUP(BI$7-$B570+1,INPUTS!$D$63:$X$64,$E$4,FALSE)/IF(BI$7=$B570,(13-MONTH($D570)),12),0)</f>
        <v>143.77275717190824</v>
      </c>
      <c r="BJ570" s="229">
        <f>IF(AND(BJ$7&lt;=$B570+$D$4,BJ$9&gt;=$D570),$E570*HLOOKUP(BJ$7-$B570+1,INPUTS!$D$63:$X$64,$E$4,FALSE)/IF(BJ$7=$B570,(13-MONTH($D570)),12),0)</f>
        <v>143.77275717190824</v>
      </c>
      <c r="BK570" s="229">
        <f>IF(AND(BK$7&lt;=$B570+$D$4,BK$9&gt;=$D570),$E570*HLOOKUP(BK$7-$B570+1,INPUTS!$D$63:$X$64,$E$4,FALSE)/IF(BK$7=$B570,(13-MONTH($D570)),12),0)</f>
        <v>143.77275717190824</v>
      </c>
      <c r="BL570" s="229">
        <f>IF(AND(BL$7&lt;=$B570+$D$4,BL$9&gt;=$D570),$E570*HLOOKUP(BL$7-$B570+1,INPUTS!$D$63:$X$64,$E$4,FALSE)/IF(BL$7=$B570,(13-MONTH($D570)),12),0)</f>
        <v>143.77275717190824</v>
      </c>
      <c r="BM570" s="229">
        <f>IF(AND(BM$7&lt;=$B570+$D$4,BM$9&gt;=$D570),$E570*HLOOKUP(BM$7-$B570+1,INPUTS!$D$63:$X$64,$E$4,FALSE)/IF(BM$7=$B570,(13-MONTH($D570)),12),0)</f>
        <v>143.77275717190824</v>
      </c>
      <c r="BN570" s="229">
        <f>IF(AND(BN$7&lt;=$B570+$D$4,BN$9&gt;=$D570),$E570*HLOOKUP(BN$7-$B570+1,INPUTS!$D$63:$X$64,$E$4,FALSE)/IF(BN$7=$B570,(13-MONTH($D570)),12),0)</f>
        <v>143.77275717190824</v>
      </c>
      <c r="BO570" s="229">
        <f>IF(AND(BO$7&lt;=$B570+$D$4,BO$9&gt;=$D570),$E570*HLOOKUP(BO$7-$B570+1,INPUTS!$D$63:$X$64,$E$4,FALSE)/IF(BO$7=$B570,(13-MONTH($D570)),12),0)</f>
        <v>133.00648810107489</v>
      </c>
      <c r="BP570" s="229">
        <f>IF(AND(BP$7&lt;=$B570+$D$4,BP$9&gt;=$D570),$E570*HLOOKUP(BP$7-$B570+1,INPUTS!$D$63:$X$64,$E$4,FALSE)/IF(BP$7=$B570,(13-MONTH($D570)),12),0)</f>
        <v>133.00648810107489</v>
      </c>
      <c r="BQ570" s="229">
        <f>IF(AND(BQ$7&lt;=$B570+$D$4,BQ$9&gt;=$D570),$E570*HLOOKUP(BQ$7-$B570+1,INPUTS!$D$63:$X$64,$E$4,FALSE)/IF(BQ$7=$B570,(13-MONTH($D570)),12),0)</f>
        <v>133.00648810107489</v>
      </c>
      <c r="BR570" s="229">
        <f>IF(AND(BR$7&lt;=$B570+$D$4,BR$9&gt;=$D570),$E570*HLOOKUP(BR$7-$B570+1,INPUTS!$D$63:$X$64,$E$4,FALSE)/IF(BR$7=$B570,(13-MONTH($D570)),12),0)</f>
        <v>133.00648810107489</v>
      </c>
      <c r="BS570" s="229">
        <f>IF(AND(BS$7&lt;=$B570+$D$4,BS$9&gt;=$D570),$E570*HLOOKUP(BS$7-$B570+1,INPUTS!$D$63:$X$64,$E$4,FALSE)/IF(BS$7=$B570,(13-MONTH($D570)),12),0)</f>
        <v>133.00648810107489</v>
      </c>
      <c r="BT570" s="229">
        <f>IF(AND(BT$7&lt;=$B570+$D$4,BT$9&gt;=$D570),$E570*HLOOKUP(BT$7-$B570+1,INPUTS!$D$63:$X$64,$E$4,FALSE)/IF(BT$7=$B570,(13-MONTH($D570)),12),0)</f>
        <v>133.00648810107489</v>
      </c>
      <c r="BU570" s="229">
        <f>IF(AND(BU$7&lt;=$B570+$D$4,BU$9&gt;=$D570),$E570*HLOOKUP(BU$7-$B570+1,INPUTS!$D$63:$X$64,$E$4,FALSE)/IF(BU$7=$B570,(13-MONTH($D570)),12),0)</f>
        <v>133.00648810107489</v>
      </c>
      <c r="BV570" s="229">
        <f>IF(AND(BV$7&lt;=$B570+$D$4,BV$9&gt;=$D570),$E570*HLOOKUP(BV$7-$B570+1,INPUTS!$D$63:$X$64,$E$4,FALSE)/IF(BV$7=$B570,(13-MONTH($D570)),12),0)</f>
        <v>133.00648810107489</v>
      </c>
      <c r="BW570" s="229">
        <f>IF(AND(BW$7&lt;=$B570+$D$4,BW$9&gt;=$D570),$E570*HLOOKUP(BW$7-$B570+1,INPUTS!$D$63:$X$64,$E$4,FALSE)/IF(BW$7=$B570,(13-MONTH($D570)),12),0)</f>
        <v>133.00648810107489</v>
      </c>
      <c r="BX570" s="229">
        <f>IF(AND(BX$7&lt;=$B570+$D$4,BX$9&gt;=$D570),$E570*HLOOKUP(BX$7-$B570+1,INPUTS!$D$63:$X$64,$E$4,FALSE)/IF(BX$7=$B570,(13-MONTH($D570)),12),0)</f>
        <v>133.00648810107489</v>
      </c>
      <c r="BY570" s="229">
        <f>IF(AND(BY$7&lt;=$B570+$D$4,BY$9&gt;=$D570),$E570*HLOOKUP(BY$7-$B570+1,INPUTS!$D$63:$X$64,$E$4,FALSE)/IF(BY$7=$B570,(13-MONTH($D570)),12),0)</f>
        <v>133.00648810107489</v>
      </c>
      <c r="BZ570" s="229">
        <f>IF(AND(BZ$7&lt;=$B570+$D$4,BZ$9&gt;=$D570),$E570*HLOOKUP(BZ$7-$B570+1,INPUTS!$D$63:$X$64,$E$4,FALSE)/IF(BZ$7=$B570,(13-MONTH($D570)),12),0)</f>
        <v>133.00648810107489</v>
      </c>
    </row>
    <row r="571" spans="1:78" x14ac:dyDescent="0.2">
      <c r="A571" s="7" t="str">
        <f t="shared" si="442"/>
        <v>Roll-in 5</v>
      </c>
      <c r="B571" s="7">
        <f t="shared" si="443"/>
        <v>2021</v>
      </c>
      <c r="C571" s="7">
        <f t="shared" si="446"/>
        <v>28</v>
      </c>
      <c r="D571" s="165">
        <f t="shared" si="445"/>
        <v>44316</v>
      </c>
      <c r="E571" s="68">
        <f t="shared" si="444"/>
        <v>24004.783839999975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100.01993266666655</v>
      </c>
      <c r="AI571" s="229">
        <f>IF(AND(AI$7&lt;=$B571+$D$4,AI$9&gt;=$D571),$E571*HLOOKUP(AI$7-$B571+1,INPUTS!$D$63:$X$64,$E$4,FALSE)/IF(AI$7=$B571,(13-MONTH($D571)),12),0)</f>
        <v>100.01993266666655</v>
      </c>
      <c r="AJ571" s="229">
        <f>IF(AND(AJ$7&lt;=$B571+$D$4,AJ$9&gt;=$D571),$E571*HLOOKUP(AJ$7-$B571+1,INPUTS!$D$63:$X$64,$E$4,FALSE)/IF(AJ$7=$B571,(13-MONTH($D571)),12),0)</f>
        <v>100.01993266666655</v>
      </c>
      <c r="AK571" s="229">
        <f>IF(AND(AK$7&lt;=$B571+$D$4,AK$9&gt;=$D571),$E571*HLOOKUP(AK$7-$B571+1,INPUTS!$D$63:$X$64,$E$4,FALSE)/IF(AK$7=$B571,(13-MONTH($D571)),12),0)</f>
        <v>100.01993266666655</v>
      </c>
      <c r="AL571" s="229">
        <f>IF(AND(AL$7&lt;=$B571+$D$4,AL$9&gt;=$D571),$E571*HLOOKUP(AL$7-$B571+1,INPUTS!$D$63:$X$64,$E$4,FALSE)/IF(AL$7=$B571,(13-MONTH($D571)),12),0)</f>
        <v>100.01993266666655</v>
      </c>
      <c r="AM571" s="229">
        <f>IF(AND(AM$7&lt;=$B571+$D$4,AM$9&gt;=$D571),$E571*HLOOKUP(AM$7-$B571+1,INPUTS!$D$63:$X$64,$E$4,FALSE)/IF(AM$7=$B571,(13-MONTH($D571)),12),0)</f>
        <v>100.01993266666655</v>
      </c>
      <c r="AN571" s="229">
        <f>IF(AND(AN$7&lt;=$B571+$D$4,AN$9&gt;=$D571),$E571*HLOOKUP(AN$7-$B571+1,INPUTS!$D$63:$X$64,$E$4,FALSE)/IF(AN$7=$B571,(13-MONTH($D571)),12),0)</f>
        <v>100.01993266666655</v>
      </c>
      <c r="AO571" s="229">
        <f>IF(AND(AO$7&lt;=$B571+$D$4,AO$9&gt;=$D571),$E571*HLOOKUP(AO$7-$B571+1,INPUTS!$D$63:$X$64,$E$4,FALSE)/IF(AO$7=$B571,(13-MONTH($D571)),12),0)</f>
        <v>100.01993266666655</v>
      </c>
      <c r="AP571" s="229">
        <f>IF(AND(AP$7&lt;=$B571+$D$4,AP$9&gt;=$D571),$E571*HLOOKUP(AP$7-$B571+1,INPUTS!$D$63:$X$64,$E$4,FALSE)/IF(AP$7=$B571,(13-MONTH($D571)),12),0)</f>
        <v>100.01993266666655</v>
      </c>
      <c r="AQ571" s="229">
        <f>IF(AND(AQ$7&lt;=$B571+$D$4,AQ$9&gt;=$D571),$E571*HLOOKUP(AQ$7-$B571+1,INPUTS!$D$63:$X$64,$E$4,FALSE)/IF(AQ$7=$B571,(13-MONTH($D571)),12),0)</f>
        <v>144.4087787841332</v>
      </c>
      <c r="AR571" s="229">
        <f>IF(AND(AR$7&lt;=$B571+$D$4,AR$9&gt;=$D571),$E571*HLOOKUP(AR$7-$B571+1,INPUTS!$D$63:$X$64,$E$4,FALSE)/IF(AR$7=$B571,(13-MONTH($D571)),12),0)</f>
        <v>144.4087787841332</v>
      </c>
      <c r="AS571" s="229">
        <f>IF(AND(AS$7&lt;=$B571+$D$4,AS$9&gt;=$D571),$E571*HLOOKUP(AS$7-$B571+1,INPUTS!$D$63:$X$64,$E$4,FALSE)/IF(AS$7=$B571,(13-MONTH($D571)),12),0)</f>
        <v>144.4087787841332</v>
      </c>
      <c r="AT571" s="229">
        <f>IF(AND(AT$7&lt;=$B571+$D$4,AT$9&gt;=$D571),$E571*HLOOKUP(AT$7-$B571+1,INPUTS!$D$63:$X$64,$E$4,FALSE)/IF(AT$7=$B571,(13-MONTH($D571)),12),0)</f>
        <v>144.4087787841332</v>
      </c>
      <c r="AU571" s="229">
        <f>IF(AND(AU$7&lt;=$B571+$D$4,AU$9&gt;=$D571),$E571*HLOOKUP(AU$7-$B571+1,INPUTS!$D$63:$X$64,$E$4,FALSE)/IF(AU$7=$B571,(13-MONTH($D571)),12),0)</f>
        <v>144.4087787841332</v>
      </c>
      <c r="AV571" s="229">
        <f>IF(AND(AV$7&lt;=$B571+$D$4,AV$9&gt;=$D571),$E571*HLOOKUP(AV$7-$B571+1,INPUTS!$D$63:$X$64,$E$4,FALSE)/IF(AV$7=$B571,(13-MONTH($D571)),12),0)</f>
        <v>144.4087787841332</v>
      </c>
      <c r="AW571" s="229">
        <f>IF(AND(AW$7&lt;=$B571+$D$4,AW$9&gt;=$D571),$E571*HLOOKUP(AW$7-$B571+1,INPUTS!$D$63:$X$64,$E$4,FALSE)/IF(AW$7=$B571,(13-MONTH($D571)),12),0)</f>
        <v>144.4087787841332</v>
      </c>
      <c r="AX571" s="229">
        <f>IF(AND(AX$7&lt;=$B571+$D$4,AX$9&gt;=$D571),$E571*HLOOKUP(AX$7-$B571+1,INPUTS!$D$63:$X$64,$E$4,FALSE)/IF(AX$7=$B571,(13-MONTH($D571)),12),0)</f>
        <v>144.4087787841332</v>
      </c>
      <c r="AY571" s="229">
        <f>IF(AND(AY$7&lt;=$B571+$D$4,AY$9&gt;=$D571),$E571*HLOOKUP(AY$7-$B571+1,INPUTS!$D$63:$X$64,$E$4,FALSE)/IF(AY$7=$B571,(13-MONTH($D571)),12),0)</f>
        <v>144.4087787841332</v>
      </c>
      <c r="AZ571" s="229">
        <f>IF(AND(AZ$7&lt;=$B571+$D$4,AZ$9&gt;=$D571),$E571*HLOOKUP(AZ$7-$B571+1,INPUTS!$D$63:$X$64,$E$4,FALSE)/IF(AZ$7=$B571,(13-MONTH($D571)),12),0)</f>
        <v>144.4087787841332</v>
      </c>
      <c r="BA571" s="229">
        <f>IF(AND(BA$7&lt;=$B571+$D$4,BA$9&gt;=$D571),$E571*HLOOKUP(BA$7-$B571+1,INPUTS!$D$63:$X$64,$E$4,FALSE)/IF(BA$7=$B571,(13-MONTH($D571)),12),0)</f>
        <v>144.4087787841332</v>
      </c>
      <c r="BB571" s="229">
        <f>IF(AND(BB$7&lt;=$B571+$D$4,BB$9&gt;=$D571),$E571*HLOOKUP(BB$7-$B571+1,INPUTS!$D$63:$X$64,$E$4,FALSE)/IF(BB$7=$B571,(13-MONTH($D571)),12),0)</f>
        <v>144.4087787841332</v>
      </c>
      <c r="BC571" s="229">
        <f>IF(AND(BC$7&lt;=$B571+$D$4,BC$9&gt;=$D571),$E571*HLOOKUP(BC$7-$B571+1,INPUTS!$D$63:$X$64,$E$4,FALSE)/IF(BC$7=$B571,(13-MONTH($D571)),12),0)</f>
        <v>133.56661808306652</v>
      </c>
      <c r="BD571" s="229">
        <f>IF(AND(BD$7&lt;=$B571+$D$4,BD$9&gt;=$D571),$E571*HLOOKUP(BD$7-$B571+1,INPUTS!$D$63:$X$64,$E$4,FALSE)/IF(BD$7=$B571,(13-MONTH($D571)),12),0)</f>
        <v>133.56661808306652</v>
      </c>
      <c r="BE571" s="229">
        <f>IF(AND(BE$7&lt;=$B571+$D$4,BE$9&gt;=$D571),$E571*HLOOKUP(BE$7-$B571+1,INPUTS!$D$63:$X$64,$E$4,FALSE)/IF(BE$7=$B571,(13-MONTH($D571)),12),0)</f>
        <v>133.56661808306652</v>
      </c>
      <c r="BF571" s="229">
        <f>IF(AND(BF$7&lt;=$B571+$D$4,BF$9&gt;=$D571),$E571*HLOOKUP(BF$7-$B571+1,INPUTS!$D$63:$X$64,$E$4,FALSE)/IF(BF$7=$B571,(13-MONTH($D571)),12),0)</f>
        <v>133.56661808306652</v>
      </c>
      <c r="BG571" s="229">
        <f>IF(AND(BG$7&lt;=$B571+$D$4,BG$9&gt;=$D571),$E571*HLOOKUP(BG$7-$B571+1,INPUTS!$D$63:$X$64,$E$4,FALSE)/IF(BG$7=$B571,(13-MONTH($D571)),12),0)</f>
        <v>133.56661808306652</v>
      </c>
      <c r="BH571" s="229">
        <f>IF(AND(BH$7&lt;=$B571+$D$4,BH$9&gt;=$D571),$E571*HLOOKUP(BH$7-$B571+1,INPUTS!$D$63:$X$64,$E$4,FALSE)/IF(BH$7=$B571,(13-MONTH($D571)),12),0)</f>
        <v>133.56661808306652</v>
      </c>
      <c r="BI571" s="229">
        <f>IF(AND(BI$7&lt;=$B571+$D$4,BI$9&gt;=$D571),$E571*HLOOKUP(BI$7-$B571+1,INPUTS!$D$63:$X$64,$E$4,FALSE)/IF(BI$7=$B571,(13-MONTH($D571)),12),0)</f>
        <v>133.56661808306652</v>
      </c>
      <c r="BJ571" s="229">
        <f>IF(AND(BJ$7&lt;=$B571+$D$4,BJ$9&gt;=$D571),$E571*HLOOKUP(BJ$7-$B571+1,INPUTS!$D$63:$X$64,$E$4,FALSE)/IF(BJ$7=$B571,(13-MONTH($D571)),12),0)</f>
        <v>133.56661808306652</v>
      </c>
      <c r="BK571" s="229">
        <f>IF(AND(BK$7&lt;=$B571+$D$4,BK$9&gt;=$D571),$E571*HLOOKUP(BK$7-$B571+1,INPUTS!$D$63:$X$64,$E$4,FALSE)/IF(BK$7=$B571,(13-MONTH($D571)),12),0)</f>
        <v>133.56661808306652</v>
      </c>
      <c r="BL571" s="229">
        <f>IF(AND(BL$7&lt;=$B571+$D$4,BL$9&gt;=$D571),$E571*HLOOKUP(BL$7-$B571+1,INPUTS!$D$63:$X$64,$E$4,FALSE)/IF(BL$7=$B571,(13-MONTH($D571)),12),0)</f>
        <v>133.56661808306652</v>
      </c>
      <c r="BM571" s="229">
        <f>IF(AND(BM$7&lt;=$B571+$D$4,BM$9&gt;=$D571),$E571*HLOOKUP(BM$7-$B571+1,INPUTS!$D$63:$X$64,$E$4,FALSE)/IF(BM$7=$B571,(13-MONTH($D571)),12),0)</f>
        <v>133.56661808306652</v>
      </c>
      <c r="BN571" s="229">
        <f>IF(AND(BN$7&lt;=$B571+$D$4,BN$9&gt;=$D571),$E571*HLOOKUP(BN$7-$B571+1,INPUTS!$D$63:$X$64,$E$4,FALSE)/IF(BN$7=$B571,(13-MONTH($D571)),12),0)</f>
        <v>133.56661808306652</v>
      </c>
      <c r="BO571" s="229">
        <f>IF(AND(BO$7&lt;=$B571+$D$4,BO$9&gt;=$D571),$E571*HLOOKUP(BO$7-$B571+1,INPUTS!$D$63:$X$64,$E$4,FALSE)/IF(BO$7=$B571,(13-MONTH($D571)),12),0)</f>
        <v>123.56462481639987</v>
      </c>
      <c r="BP571" s="229">
        <f>IF(AND(BP$7&lt;=$B571+$D$4,BP$9&gt;=$D571),$E571*HLOOKUP(BP$7-$B571+1,INPUTS!$D$63:$X$64,$E$4,FALSE)/IF(BP$7=$B571,(13-MONTH($D571)),12),0)</f>
        <v>123.56462481639987</v>
      </c>
      <c r="BQ571" s="229">
        <f>IF(AND(BQ$7&lt;=$B571+$D$4,BQ$9&gt;=$D571),$E571*HLOOKUP(BQ$7-$B571+1,INPUTS!$D$63:$X$64,$E$4,FALSE)/IF(BQ$7=$B571,(13-MONTH($D571)),12),0)</f>
        <v>123.56462481639987</v>
      </c>
      <c r="BR571" s="229">
        <f>IF(AND(BR$7&lt;=$B571+$D$4,BR$9&gt;=$D571),$E571*HLOOKUP(BR$7-$B571+1,INPUTS!$D$63:$X$64,$E$4,FALSE)/IF(BR$7=$B571,(13-MONTH($D571)),12),0)</f>
        <v>123.56462481639987</v>
      </c>
      <c r="BS571" s="229">
        <f>IF(AND(BS$7&lt;=$B571+$D$4,BS$9&gt;=$D571),$E571*HLOOKUP(BS$7-$B571+1,INPUTS!$D$63:$X$64,$E$4,FALSE)/IF(BS$7=$B571,(13-MONTH($D571)),12),0)</f>
        <v>123.56462481639987</v>
      </c>
      <c r="BT571" s="229">
        <f>IF(AND(BT$7&lt;=$B571+$D$4,BT$9&gt;=$D571),$E571*HLOOKUP(BT$7-$B571+1,INPUTS!$D$63:$X$64,$E$4,FALSE)/IF(BT$7=$B571,(13-MONTH($D571)),12),0)</f>
        <v>123.56462481639987</v>
      </c>
      <c r="BU571" s="229">
        <f>IF(AND(BU$7&lt;=$B571+$D$4,BU$9&gt;=$D571),$E571*HLOOKUP(BU$7-$B571+1,INPUTS!$D$63:$X$64,$E$4,FALSE)/IF(BU$7=$B571,(13-MONTH($D571)),12),0)</f>
        <v>123.56462481639987</v>
      </c>
      <c r="BV571" s="229">
        <f>IF(AND(BV$7&lt;=$B571+$D$4,BV$9&gt;=$D571),$E571*HLOOKUP(BV$7-$B571+1,INPUTS!$D$63:$X$64,$E$4,FALSE)/IF(BV$7=$B571,(13-MONTH($D571)),12),0)</f>
        <v>123.56462481639987</v>
      </c>
      <c r="BW571" s="229">
        <f>IF(AND(BW$7&lt;=$B571+$D$4,BW$9&gt;=$D571),$E571*HLOOKUP(BW$7-$B571+1,INPUTS!$D$63:$X$64,$E$4,FALSE)/IF(BW$7=$B571,(13-MONTH($D571)),12),0)</f>
        <v>123.56462481639987</v>
      </c>
      <c r="BX571" s="229">
        <f>IF(AND(BX$7&lt;=$B571+$D$4,BX$9&gt;=$D571),$E571*HLOOKUP(BX$7-$B571+1,INPUTS!$D$63:$X$64,$E$4,FALSE)/IF(BX$7=$B571,(13-MONTH($D571)),12),0)</f>
        <v>123.56462481639987</v>
      </c>
      <c r="BY571" s="229">
        <f>IF(AND(BY$7&lt;=$B571+$D$4,BY$9&gt;=$D571),$E571*HLOOKUP(BY$7-$B571+1,INPUTS!$D$63:$X$64,$E$4,FALSE)/IF(BY$7=$B571,(13-MONTH($D571)),12),0)</f>
        <v>123.56462481639987</v>
      </c>
      <c r="BZ571" s="229">
        <f>IF(AND(BZ$7&lt;=$B571+$D$4,BZ$9&gt;=$D571),$E571*HLOOKUP(BZ$7-$B571+1,INPUTS!$D$63:$X$64,$E$4,FALSE)/IF(BZ$7=$B571,(13-MONTH($D571)),12),0)</f>
        <v>123.56462481639987</v>
      </c>
    </row>
    <row r="572" spans="1:78" x14ac:dyDescent="0.2">
      <c r="A572" s="7" t="str">
        <f t="shared" si="442"/>
        <v>Roll-in 5</v>
      </c>
      <c r="B572" s="7">
        <f t="shared" si="443"/>
        <v>2021</v>
      </c>
      <c r="C572" s="7">
        <f t="shared" si="446"/>
        <v>29</v>
      </c>
      <c r="D572" s="165">
        <f t="shared" si="445"/>
        <v>44347</v>
      </c>
      <c r="E572" s="68">
        <f t="shared" si="444"/>
        <v>26936.166410000027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126.26328004687512</v>
      </c>
      <c r="AJ572" s="229">
        <f>IF(AND(AJ$7&lt;=$B572+$D$4,AJ$9&gt;=$D572),$E572*HLOOKUP(AJ$7-$B572+1,INPUTS!$D$63:$X$64,$E$4,FALSE)/IF(AJ$7=$B572,(13-MONTH($D572)),12),0)</f>
        <v>126.26328004687512</v>
      </c>
      <c r="AK572" s="229">
        <f>IF(AND(AK$7&lt;=$B572+$D$4,AK$9&gt;=$D572),$E572*HLOOKUP(AK$7-$B572+1,INPUTS!$D$63:$X$64,$E$4,FALSE)/IF(AK$7=$B572,(13-MONTH($D572)),12),0)</f>
        <v>126.26328004687512</v>
      </c>
      <c r="AL572" s="229">
        <f>IF(AND(AL$7&lt;=$B572+$D$4,AL$9&gt;=$D572),$E572*HLOOKUP(AL$7-$B572+1,INPUTS!$D$63:$X$64,$E$4,FALSE)/IF(AL$7=$B572,(13-MONTH($D572)),12),0)</f>
        <v>126.26328004687512</v>
      </c>
      <c r="AM572" s="229">
        <f>IF(AND(AM$7&lt;=$B572+$D$4,AM$9&gt;=$D572),$E572*HLOOKUP(AM$7-$B572+1,INPUTS!$D$63:$X$64,$E$4,FALSE)/IF(AM$7=$B572,(13-MONTH($D572)),12),0)</f>
        <v>126.26328004687512</v>
      </c>
      <c r="AN572" s="229">
        <f>IF(AND(AN$7&lt;=$B572+$D$4,AN$9&gt;=$D572),$E572*HLOOKUP(AN$7-$B572+1,INPUTS!$D$63:$X$64,$E$4,FALSE)/IF(AN$7=$B572,(13-MONTH($D572)),12),0)</f>
        <v>126.26328004687512</v>
      </c>
      <c r="AO572" s="229">
        <f>IF(AND(AO$7&lt;=$B572+$D$4,AO$9&gt;=$D572),$E572*HLOOKUP(AO$7-$B572+1,INPUTS!$D$63:$X$64,$E$4,FALSE)/IF(AO$7=$B572,(13-MONTH($D572)),12),0)</f>
        <v>126.26328004687512</v>
      </c>
      <c r="AP572" s="229">
        <f>IF(AND(AP$7&lt;=$B572+$D$4,AP$9&gt;=$D572),$E572*HLOOKUP(AP$7-$B572+1,INPUTS!$D$63:$X$64,$E$4,FALSE)/IF(AP$7=$B572,(13-MONTH($D572)),12),0)</f>
        <v>126.26328004687512</v>
      </c>
      <c r="AQ572" s="229">
        <f>IF(AND(AQ$7&lt;=$B572+$D$4,AQ$9&gt;=$D572),$E572*HLOOKUP(AQ$7-$B572+1,INPUTS!$D$63:$X$64,$E$4,FALSE)/IF(AQ$7=$B572,(13-MONTH($D572)),12),0)</f>
        <v>162.04348776149183</v>
      </c>
      <c r="AR572" s="229">
        <f>IF(AND(AR$7&lt;=$B572+$D$4,AR$9&gt;=$D572),$E572*HLOOKUP(AR$7-$B572+1,INPUTS!$D$63:$X$64,$E$4,FALSE)/IF(AR$7=$B572,(13-MONTH($D572)),12),0)</f>
        <v>162.04348776149183</v>
      </c>
      <c r="AS572" s="229">
        <f>IF(AND(AS$7&lt;=$B572+$D$4,AS$9&gt;=$D572),$E572*HLOOKUP(AS$7-$B572+1,INPUTS!$D$63:$X$64,$E$4,FALSE)/IF(AS$7=$B572,(13-MONTH($D572)),12),0)</f>
        <v>162.04348776149183</v>
      </c>
      <c r="AT572" s="229">
        <f>IF(AND(AT$7&lt;=$B572+$D$4,AT$9&gt;=$D572),$E572*HLOOKUP(AT$7-$B572+1,INPUTS!$D$63:$X$64,$E$4,FALSE)/IF(AT$7=$B572,(13-MONTH($D572)),12),0)</f>
        <v>162.04348776149183</v>
      </c>
      <c r="AU572" s="229">
        <f>IF(AND(AU$7&lt;=$B572+$D$4,AU$9&gt;=$D572),$E572*HLOOKUP(AU$7-$B572+1,INPUTS!$D$63:$X$64,$E$4,FALSE)/IF(AU$7=$B572,(13-MONTH($D572)),12),0)</f>
        <v>162.04348776149183</v>
      </c>
      <c r="AV572" s="229">
        <f>IF(AND(AV$7&lt;=$B572+$D$4,AV$9&gt;=$D572),$E572*HLOOKUP(AV$7-$B572+1,INPUTS!$D$63:$X$64,$E$4,FALSE)/IF(AV$7=$B572,(13-MONTH($D572)),12),0)</f>
        <v>162.04348776149183</v>
      </c>
      <c r="AW572" s="229">
        <f>IF(AND(AW$7&lt;=$B572+$D$4,AW$9&gt;=$D572),$E572*HLOOKUP(AW$7-$B572+1,INPUTS!$D$63:$X$64,$E$4,FALSE)/IF(AW$7=$B572,(13-MONTH($D572)),12),0)</f>
        <v>162.04348776149183</v>
      </c>
      <c r="AX572" s="229">
        <f>IF(AND(AX$7&lt;=$B572+$D$4,AX$9&gt;=$D572),$E572*HLOOKUP(AX$7-$B572+1,INPUTS!$D$63:$X$64,$E$4,FALSE)/IF(AX$7=$B572,(13-MONTH($D572)),12),0)</f>
        <v>162.04348776149183</v>
      </c>
      <c r="AY572" s="229">
        <f>IF(AND(AY$7&lt;=$B572+$D$4,AY$9&gt;=$D572),$E572*HLOOKUP(AY$7-$B572+1,INPUTS!$D$63:$X$64,$E$4,FALSE)/IF(AY$7=$B572,(13-MONTH($D572)),12),0)</f>
        <v>162.04348776149183</v>
      </c>
      <c r="AZ572" s="229">
        <f>IF(AND(AZ$7&lt;=$B572+$D$4,AZ$9&gt;=$D572),$E572*HLOOKUP(AZ$7-$B572+1,INPUTS!$D$63:$X$64,$E$4,FALSE)/IF(AZ$7=$B572,(13-MONTH($D572)),12),0)</f>
        <v>162.04348776149183</v>
      </c>
      <c r="BA572" s="229">
        <f>IF(AND(BA$7&lt;=$B572+$D$4,BA$9&gt;=$D572),$E572*HLOOKUP(BA$7-$B572+1,INPUTS!$D$63:$X$64,$E$4,FALSE)/IF(BA$7=$B572,(13-MONTH($D572)),12),0)</f>
        <v>162.04348776149183</v>
      </c>
      <c r="BB572" s="229">
        <f>IF(AND(BB$7&lt;=$B572+$D$4,BB$9&gt;=$D572),$E572*HLOOKUP(BB$7-$B572+1,INPUTS!$D$63:$X$64,$E$4,FALSE)/IF(BB$7=$B572,(13-MONTH($D572)),12),0)</f>
        <v>162.04348776149183</v>
      </c>
      <c r="BC572" s="229">
        <f>IF(AND(BC$7&lt;=$B572+$D$4,BC$9&gt;=$D572),$E572*HLOOKUP(BC$7-$B572+1,INPUTS!$D$63:$X$64,$E$4,FALSE)/IF(BC$7=$B572,(13-MONTH($D572)),12),0)</f>
        <v>149.87731926630849</v>
      </c>
      <c r="BD572" s="229">
        <f>IF(AND(BD$7&lt;=$B572+$D$4,BD$9&gt;=$D572),$E572*HLOOKUP(BD$7-$B572+1,INPUTS!$D$63:$X$64,$E$4,FALSE)/IF(BD$7=$B572,(13-MONTH($D572)),12),0)</f>
        <v>149.87731926630849</v>
      </c>
      <c r="BE572" s="229">
        <f>IF(AND(BE$7&lt;=$B572+$D$4,BE$9&gt;=$D572),$E572*HLOOKUP(BE$7-$B572+1,INPUTS!$D$63:$X$64,$E$4,FALSE)/IF(BE$7=$B572,(13-MONTH($D572)),12),0)</f>
        <v>149.87731926630849</v>
      </c>
      <c r="BF572" s="229">
        <f>IF(AND(BF$7&lt;=$B572+$D$4,BF$9&gt;=$D572),$E572*HLOOKUP(BF$7-$B572+1,INPUTS!$D$63:$X$64,$E$4,FALSE)/IF(BF$7=$B572,(13-MONTH($D572)),12),0)</f>
        <v>149.87731926630849</v>
      </c>
      <c r="BG572" s="229">
        <f>IF(AND(BG$7&lt;=$B572+$D$4,BG$9&gt;=$D572),$E572*HLOOKUP(BG$7-$B572+1,INPUTS!$D$63:$X$64,$E$4,FALSE)/IF(BG$7=$B572,(13-MONTH($D572)),12),0)</f>
        <v>149.87731926630849</v>
      </c>
      <c r="BH572" s="229">
        <f>IF(AND(BH$7&lt;=$B572+$D$4,BH$9&gt;=$D572),$E572*HLOOKUP(BH$7-$B572+1,INPUTS!$D$63:$X$64,$E$4,FALSE)/IF(BH$7=$B572,(13-MONTH($D572)),12),0)</f>
        <v>149.87731926630849</v>
      </c>
      <c r="BI572" s="229">
        <f>IF(AND(BI$7&lt;=$B572+$D$4,BI$9&gt;=$D572),$E572*HLOOKUP(BI$7-$B572+1,INPUTS!$D$63:$X$64,$E$4,FALSE)/IF(BI$7=$B572,(13-MONTH($D572)),12),0)</f>
        <v>149.87731926630849</v>
      </c>
      <c r="BJ572" s="229">
        <f>IF(AND(BJ$7&lt;=$B572+$D$4,BJ$9&gt;=$D572),$E572*HLOOKUP(BJ$7-$B572+1,INPUTS!$D$63:$X$64,$E$4,FALSE)/IF(BJ$7=$B572,(13-MONTH($D572)),12),0)</f>
        <v>149.87731926630849</v>
      </c>
      <c r="BK572" s="229">
        <f>IF(AND(BK$7&lt;=$B572+$D$4,BK$9&gt;=$D572),$E572*HLOOKUP(BK$7-$B572+1,INPUTS!$D$63:$X$64,$E$4,FALSE)/IF(BK$7=$B572,(13-MONTH($D572)),12),0)</f>
        <v>149.87731926630849</v>
      </c>
      <c r="BL572" s="229">
        <f>IF(AND(BL$7&lt;=$B572+$D$4,BL$9&gt;=$D572),$E572*HLOOKUP(BL$7-$B572+1,INPUTS!$D$63:$X$64,$E$4,FALSE)/IF(BL$7=$B572,(13-MONTH($D572)),12),0)</f>
        <v>149.87731926630849</v>
      </c>
      <c r="BM572" s="229">
        <f>IF(AND(BM$7&lt;=$B572+$D$4,BM$9&gt;=$D572),$E572*HLOOKUP(BM$7-$B572+1,INPUTS!$D$63:$X$64,$E$4,FALSE)/IF(BM$7=$B572,(13-MONTH($D572)),12),0)</f>
        <v>149.87731926630849</v>
      </c>
      <c r="BN572" s="229">
        <f>IF(AND(BN$7&lt;=$B572+$D$4,BN$9&gt;=$D572),$E572*HLOOKUP(BN$7-$B572+1,INPUTS!$D$63:$X$64,$E$4,FALSE)/IF(BN$7=$B572,(13-MONTH($D572)),12),0)</f>
        <v>149.87731926630849</v>
      </c>
      <c r="BO572" s="229">
        <f>IF(AND(BO$7&lt;=$B572+$D$4,BO$9&gt;=$D572),$E572*HLOOKUP(BO$7-$B572+1,INPUTS!$D$63:$X$64,$E$4,FALSE)/IF(BO$7=$B572,(13-MONTH($D572)),12),0)</f>
        <v>138.65391659547512</v>
      </c>
      <c r="BP572" s="229">
        <f>IF(AND(BP$7&lt;=$B572+$D$4,BP$9&gt;=$D572),$E572*HLOOKUP(BP$7-$B572+1,INPUTS!$D$63:$X$64,$E$4,FALSE)/IF(BP$7=$B572,(13-MONTH($D572)),12),0)</f>
        <v>138.65391659547512</v>
      </c>
      <c r="BQ572" s="229">
        <f>IF(AND(BQ$7&lt;=$B572+$D$4,BQ$9&gt;=$D572),$E572*HLOOKUP(BQ$7-$B572+1,INPUTS!$D$63:$X$64,$E$4,FALSE)/IF(BQ$7=$B572,(13-MONTH($D572)),12),0)</f>
        <v>138.65391659547512</v>
      </c>
      <c r="BR572" s="229">
        <f>IF(AND(BR$7&lt;=$B572+$D$4,BR$9&gt;=$D572),$E572*HLOOKUP(BR$7-$B572+1,INPUTS!$D$63:$X$64,$E$4,FALSE)/IF(BR$7=$B572,(13-MONTH($D572)),12),0)</f>
        <v>138.65391659547512</v>
      </c>
      <c r="BS572" s="229">
        <f>IF(AND(BS$7&lt;=$B572+$D$4,BS$9&gt;=$D572),$E572*HLOOKUP(BS$7-$B572+1,INPUTS!$D$63:$X$64,$E$4,FALSE)/IF(BS$7=$B572,(13-MONTH($D572)),12),0)</f>
        <v>138.65391659547512</v>
      </c>
      <c r="BT572" s="229">
        <f>IF(AND(BT$7&lt;=$B572+$D$4,BT$9&gt;=$D572),$E572*HLOOKUP(BT$7-$B572+1,INPUTS!$D$63:$X$64,$E$4,FALSE)/IF(BT$7=$B572,(13-MONTH($D572)),12),0)</f>
        <v>138.65391659547512</v>
      </c>
      <c r="BU572" s="229">
        <f>IF(AND(BU$7&lt;=$B572+$D$4,BU$9&gt;=$D572),$E572*HLOOKUP(BU$7-$B572+1,INPUTS!$D$63:$X$64,$E$4,FALSE)/IF(BU$7=$B572,(13-MONTH($D572)),12),0)</f>
        <v>138.65391659547512</v>
      </c>
      <c r="BV572" s="229">
        <f>IF(AND(BV$7&lt;=$B572+$D$4,BV$9&gt;=$D572),$E572*HLOOKUP(BV$7-$B572+1,INPUTS!$D$63:$X$64,$E$4,FALSE)/IF(BV$7=$B572,(13-MONTH($D572)),12),0)</f>
        <v>138.65391659547512</v>
      </c>
      <c r="BW572" s="229">
        <f>IF(AND(BW$7&lt;=$B572+$D$4,BW$9&gt;=$D572),$E572*HLOOKUP(BW$7-$B572+1,INPUTS!$D$63:$X$64,$E$4,FALSE)/IF(BW$7=$B572,(13-MONTH($D572)),12),0)</f>
        <v>138.65391659547512</v>
      </c>
      <c r="BX572" s="229">
        <f>IF(AND(BX$7&lt;=$B572+$D$4,BX$9&gt;=$D572),$E572*HLOOKUP(BX$7-$B572+1,INPUTS!$D$63:$X$64,$E$4,FALSE)/IF(BX$7=$B572,(13-MONTH($D572)),12),0)</f>
        <v>138.65391659547512</v>
      </c>
      <c r="BY572" s="229">
        <f>IF(AND(BY$7&lt;=$B572+$D$4,BY$9&gt;=$D572),$E572*HLOOKUP(BY$7-$B572+1,INPUTS!$D$63:$X$64,$E$4,FALSE)/IF(BY$7=$B572,(13-MONTH($D572)),12),0)</f>
        <v>138.65391659547512</v>
      </c>
      <c r="BZ572" s="229">
        <f>IF(AND(BZ$7&lt;=$B572+$D$4,BZ$9&gt;=$D572),$E572*HLOOKUP(BZ$7-$B572+1,INPUTS!$D$63:$X$64,$E$4,FALSE)/IF(BZ$7=$B572,(13-MONTH($D572)),12),0)</f>
        <v>138.65391659547512</v>
      </c>
    </row>
    <row r="573" spans="1:78" x14ac:dyDescent="0.2">
      <c r="A573" s="7" t="str">
        <f t="shared" si="442"/>
        <v>Roll-in 5</v>
      </c>
      <c r="B573" s="7">
        <f t="shared" si="443"/>
        <v>2021</v>
      </c>
      <c r="C573" s="7">
        <f t="shared" si="446"/>
        <v>30</v>
      </c>
      <c r="D573" s="165">
        <f t="shared" si="445"/>
        <v>44377</v>
      </c>
      <c r="E573" s="68">
        <f t="shared" si="444"/>
        <v>31308.349729999958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167.72330212499975</v>
      </c>
      <c r="AK573" s="229">
        <f>IF(AND(AK$7&lt;=$B573+$D$4,AK$9&gt;=$D573),$E573*HLOOKUP(AK$7-$B573+1,INPUTS!$D$63:$X$64,$E$4,FALSE)/IF(AK$7=$B573,(13-MONTH($D573)),12),0)</f>
        <v>167.72330212499975</v>
      </c>
      <c r="AL573" s="229">
        <f>IF(AND(AL$7&lt;=$B573+$D$4,AL$9&gt;=$D573),$E573*HLOOKUP(AL$7-$B573+1,INPUTS!$D$63:$X$64,$E$4,FALSE)/IF(AL$7=$B573,(13-MONTH($D573)),12),0)</f>
        <v>167.72330212499975</v>
      </c>
      <c r="AM573" s="229">
        <f>IF(AND(AM$7&lt;=$B573+$D$4,AM$9&gt;=$D573),$E573*HLOOKUP(AM$7-$B573+1,INPUTS!$D$63:$X$64,$E$4,FALSE)/IF(AM$7=$B573,(13-MONTH($D573)),12),0)</f>
        <v>167.72330212499975</v>
      </c>
      <c r="AN573" s="229">
        <f>IF(AND(AN$7&lt;=$B573+$D$4,AN$9&gt;=$D573),$E573*HLOOKUP(AN$7-$B573+1,INPUTS!$D$63:$X$64,$E$4,FALSE)/IF(AN$7=$B573,(13-MONTH($D573)),12),0)</f>
        <v>167.72330212499975</v>
      </c>
      <c r="AO573" s="229">
        <f>IF(AND(AO$7&lt;=$B573+$D$4,AO$9&gt;=$D573),$E573*HLOOKUP(AO$7-$B573+1,INPUTS!$D$63:$X$64,$E$4,FALSE)/IF(AO$7=$B573,(13-MONTH($D573)),12),0)</f>
        <v>167.72330212499975</v>
      </c>
      <c r="AP573" s="229">
        <f>IF(AND(AP$7&lt;=$B573+$D$4,AP$9&gt;=$D573),$E573*HLOOKUP(AP$7-$B573+1,INPUTS!$D$63:$X$64,$E$4,FALSE)/IF(AP$7=$B573,(13-MONTH($D573)),12),0)</f>
        <v>167.72330212499975</v>
      </c>
      <c r="AQ573" s="229">
        <f>IF(AND(AQ$7&lt;=$B573+$D$4,AQ$9&gt;=$D573),$E573*HLOOKUP(AQ$7-$B573+1,INPUTS!$D$63:$X$64,$E$4,FALSE)/IF(AQ$7=$B573,(13-MONTH($D573)),12),0)</f>
        <v>188.34581391739141</v>
      </c>
      <c r="AR573" s="229">
        <f>IF(AND(AR$7&lt;=$B573+$D$4,AR$9&gt;=$D573),$E573*HLOOKUP(AR$7-$B573+1,INPUTS!$D$63:$X$64,$E$4,FALSE)/IF(AR$7=$B573,(13-MONTH($D573)),12),0)</f>
        <v>188.34581391739141</v>
      </c>
      <c r="AS573" s="229">
        <f>IF(AND(AS$7&lt;=$B573+$D$4,AS$9&gt;=$D573),$E573*HLOOKUP(AS$7-$B573+1,INPUTS!$D$63:$X$64,$E$4,FALSE)/IF(AS$7=$B573,(13-MONTH($D573)),12),0)</f>
        <v>188.34581391739141</v>
      </c>
      <c r="AT573" s="229">
        <f>IF(AND(AT$7&lt;=$B573+$D$4,AT$9&gt;=$D573),$E573*HLOOKUP(AT$7-$B573+1,INPUTS!$D$63:$X$64,$E$4,FALSE)/IF(AT$7=$B573,(13-MONTH($D573)),12),0)</f>
        <v>188.34581391739141</v>
      </c>
      <c r="AU573" s="229">
        <f>IF(AND(AU$7&lt;=$B573+$D$4,AU$9&gt;=$D573),$E573*HLOOKUP(AU$7-$B573+1,INPUTS!$D$63:$X$64,$E$4,FALSE)/IF(AU$7=$B573,(13-MONTH($D573)),12),0)</f>
        <v>188.34581391739141</v>
      </c>
      <c r="AV573" s="229">
        <f>IF(AND(AV$7&lt;=$B573+$D$4,AV$9&gt;=$D573),$E573*HLOOKUP(AV$7-$B573+1,INPUTS!$D$63:$X$64,$E$4,FALSE)/IF(AV$7=$B573,(13-MONTH($D573)),12),0)</f>
        <v>188.34581391739141</v>
      </c>
      <c r="AW573" s="229">
        <f>IF(AND(AW$7&lt;=$B573+$D$4,AW$9&gt;=$D573),$E573*HLOOKUP(AW$7-$B573+1,INPUTS!$D$63:$X$64,$E$4,FALSE)/IF(AW$7=$B573,(13-MONTH($D573)),12),0)</f>
        <v>188.34581391739141</v>
      </c>
      <c r="AX573" s="229">
        <f>IF(AND(AX$7&lt;=$B573+$D$4,AX$9&gt;=$D573),$E573*HLOOKUP(AX$7-$B573+1,INPUTS!$D$63:$X$64,$E$4,FALSE)/IF(AX$7=$B573,(13-MONTH($D573)),12),0)</f>
        <v>188.34581391739141</v>
      </c>
      <c r="AY573" s="229">
        <f>IF(AND(AY$7&lt;=$B573+$D$4,AY$9&gt;=$D573),$E573*HLOOKUP(AY$7-$B573+1,INPUTS!$D$63:$X$64,$E$4,FALSE)/IF(AY$7=$B573,(13-MONTH($D573)),12),0)</f>
        <v>188.34581391739141</v>
      </c>
      <c r="AZ573" s="229">
        <f>IF(AND(AZ$7&lt;=$B573+$D$4,AZ$9&gt;=$D573),$E573*HLOOKUP(AZ$7-$B573+1,INPUTS!$D$63:$X$64,$E$4,FALSE)/IF(AZ$7=$B573,(13-MONTH($D573)),12),0)</f>
        <v>188.34581391739141</v>
      </c>
      <c r="BA573" s="229">
        <f>IF(AND(BA$7&lt;=$B573+$D$4,BA$9&gt;=$D573),$E573*HLOOKUP(BA$7-$B573+1,INPUTS!$D$63:$X$64,$E$4,FALSE)/IF(BA$7=$B573,(13-MONTH($D573)),12),0)</f>
        <v>188.34581391739141</v>
      </c>
      <c r="BB573" s="229">
        <f>IF(AND(BB$7&lt;=$B573+$D$4,BB$9&gt;=$D573),$E573*HLOOKUP(BB$7-$B573+1,INPUTS!$D$63:$X$64,$E$4,FALSE)/IF(BB$7=$B573,(13-MONTH($D573)),12),0)</f>
        <v>188.34581391739141</v>
      </c>
      <c r="BC573" s="229">
        <f>IF(AND(BC$7&lt;=$B573+$D$4,BC$9&gt;=$D573),$E573*HLOOKUP(BC$7-$B573+1,INPUTS!$D$63:$X$64,$E$4,FALSE)/IF(BC$7=$B573,(13-MONTH($D573)),12),0)</f>
        <v>174.2048759560081</v>
      </c>
      <c r="BD573" s="229">
        <f>IF(AND(BD$7&lt;=$B573+$D$4,BD$9&gt;=$D573),$E573*HLOOKUP(BD$7-$B573+1,INPUTS!$D$63:$X$64,$E$4,FALSE)/IF(BD$7=$B573,(13-MONTH($D573)),12),0)</f>
        <v>174.2048759560081</v>
      </c>
      <c r="BE573" s="229">
        <f>IF(AND(BE$7&lt;=$B573+$D$4,BE$9&gt;=$D573),$E573*HLOOKUP(BE$7-$B573+1,INPUTS!$D$63:$X$64,$E$4,FALSE)/IF(BE$7=$B573,(13-MONTH($D573)),12),0)</f>
        <v>174.2048759560081</v>
      </c>
      <c r="BF573" s="229">
        <f>IF(AND(BF$7&lt;=$B573+$D$4,BF$9&gt;=$D573),$E573*HLOOKUP(BF$7-$B573+1,INPUTS!$D$63:$X$64,$E$4,FALSE)/IF(BF$7=$B573,(13-MONTH($D573)),12),0)</f>
        <v>174.2048759560081</v>
      </c>
      <c r="BG573" s="229">
        <f>IF(AND(BG$7&lt;=$B573+$D$4,BG$9&gt;=$D573),$E573*HLOOKUP(BG$7-$B573+1,INPUTS!$D$63:$X$64,$E$4,FALSE)/IF(BG$7=$B573,(13-MONTH($D573)),12),0)</f>
        <v>174.2048759560081</v>
      </c>
      <c r="BH573" s="229">
        <f>IF(AND(BH$7&lt;=$B573+$D$4,BH$9&gt;=$D573),$E573*HLOOKUP(BH$7-$B573+1,INPUTS!$D$63:$X$64,$E$4,FALSE)/IF(BH$7=$B573,(13-MONTH($D573)),12),0)</f>
        <v>174.2048759560081</v>
      </c>
      <c r="BI573" s="229">
        <f>IF(AND(BI$7&lt;=$B573+$D$4,BI$9&gt;=$D573),$E573*HLOOKUP(BI$7-$B573+1,INPUTS!$D$63:$X$64,$E$4,FALSE)/IF(BI$7=$B573,(13-MONTH($D573)),12),0)</f>
        <v>174.2048759560081</v>
      </c>
      <c r="BJ573" s="229">
        <f>IF(AND(BJ$7&lt;=$B573+$D$4,BJ$9&gt;=$D573),$E573*HLOOKUP(BJ$7-$B573+1,INPUTS!$D$63:$X$64,$E$4,FALSE)/IF(BJ$7=$B573,(13-MONTH($D573)),12),0)</f>
        <v>174.2048759560081</v>
      </c>
      <c r="BK573" s="229">
        <f>IF(AND(BK$7&lt;=$B573+$D$4,BK$9&gt;=$D573),$E573*HLOOKUP(BK$7-$B573+1,INPUTS!$D$63:$X$64,$E$4,FALSE)/IF(BK$7=$B573,(13-MONTH($D573)),12),0)</f>
        <v>174.2048759560081</v>
      </c>
      <c r="BL573" s="229">
        <f>IF(AND(BL$7&lt;=$B573+$D$4,BL$9&gt;=$D573),$E573*HLOOKUP(BL$7-$B573+1,INPUTS!$D$63:$X$64,$E$4,FALSE)/IF(BL$7=$B573,(13-MONTH($D573)),12),0)</f>
        <v>174.2048759560081</v>
      </c>
      <c r="BM573" s="229">
        <f>IF(AND(BM$7&lt;=$B573+$D$4,BM$9&gt;=$D573),$E573*HLOOKUP(BM$7-$B573+1,INPUTS!$D$63:$X$64,$E$4,FALSE)/IF(BM$7=$B573,(13-MONTH($D573)),12),0)</f>
        <v>174.2048759560081</v>
      </c>
      <c r="BN573" s="229">
        <f>IF(AND(BN$7&lt;=$B573+$D$4,BN$9&gt;=$D573),$E573*HLOOKUP(BN$7-$B573+1,INPUTS!$D$63:$X$64,$E$4,FALSE)/IF(BN$7=$B573,(13-MONTH($D573)),12),0)</f>
        <v>174.2048759560081</v>
      </c>
      <c r="BO573" s="229">
        <f>IF(AND(BO$7&lt;=$B573+$D$4,BO$9&gt;=$D573),$E573*HLOOKUP(BO$7-$B573+1,INPUTS!$D$63:$X$64,$E$4,FALSE)/IF(BO$7=$B573,(13-MONTH($D573)),12),0)</f>
        <v>161.15973023517478</v>
      </c>
      <c r="BP573" s="229">
        <f>IF(AND(BP$7&lt;=$B573+$D$4,BP$9&gt;=$D573),$E573*HLOOKUP(BP$7-$B573+1,INPUTS!$D$63:$X$64,$E$4,FALSE)/IF(BP$7=$B573,(13-MONTH($D573)),12),0)</f>
        <v>161.15973023517478</v>
      </c>
      <c r="BQ573" s="229">
        <f>IF(AND(BQ$7&lt;=$B573+$D$4,BQ$9&gt;=$D573),$E573*HLOOKUP(BQ$7-$B573+1,INPUTS!$D$63:$X$64,$E$4,FALSE)/IF(BQ$7=$B573,(13-MONTH($D573)),12),0)</f>
        <v>161.15973023517478</v>
      </c>
      <c r="BR573" s="229">
        <f>IF(AND(BR$7&lt;=$B573+$D$4,BR$9&gt;=$D573),$E573*HLOOKUP(BR$7-$B573+1,INPUTS!$D$63:$X$64,$E$4,FALSE)/IF(BR$7=$B573,(13-MONTH($D573)),12),0)</f>
        <v>161.15973023517478</v>
      </c>
      <c r="BS573" s="229">
        <f>IF(AND(BS$7&lt;=$B573+$D$4,BS$9&gt;=$D573),$E573*HLOOKUP(BS$7-$B573+1,INPUTS!$D$63:$X$64,$E$4,FALSE)/IF(BS$7=$B573,(13-MONTH($D573)),12),0)</f>
        <v>161.15973023517478</v>
      </c>
      <c r="BT573" s="229">
        <f>IF(AND(BT$7&lt;=$B573+$D$4,BT$9&gt;=$D573),$E573*HLOOKUP(BT$7-$B573+1,INPUTS!$D$63:$X$64,$E$4,FALSE)/IF(BT$7=$B573,(13-MONTH($D573)),12),0)</f>
        <v>161.15973023517478</v>
      </c>
      <c r="BU573" s="229">
        <f>IF(AND(BU$7&lt;=$B573+$D$4,BU$9&gt;=$D573),$E573*HLOOKUP(BU$7-$B573+1,INPUTS!$D$63:$X$64,$E$4,FALSE)/IF(BU$7=$B573,(13-MONTH($D573)),12),0)</f>
        <v>161.15973023517478</v>
      </c>
      <c r="BV573" s="229">
        <f>IF(AND(BV$7&lt;=$B573+$D$4,BV$9&gt;=$D573),$E573*HLOOKUP(BV$7-$B573+1,INPUTS!$D$63:$X$64,$E$4,FALSE)/IF(BV$7=$B573,(13-MONTH($D573)),12),0)</f>
        <v>161.15973023517478</v>
      </c>
      <c r="BW573" s="229">
        <f>IF(AND(BW$7&lt;=$B573+$D$4,BW$9&gt;=$D573),$E573*HLOOKUP(BW$7-$B573+1,INPUTS!$D$63:$X$64,$E$4,FALSE)/IF(BW$7=$B573,(13-MONTH($D573)),12),0)</f>
        <v>161.15973023517478</v>
      </c>
      <c r="BX573" s="229">
        <f>IF(AND(BX$7&lt;=$B573+$D$4,BX$9&gt;=$D573),$E573*HLOOKUP(BX$7-$B573+1,INPUTS!$D$63:$X$64,$E$4,FALSE)/IF(BX$7=$B573,(13-MONTH($D573)),12),0)</f>
        <v>161.15973023517478</v>
      </c>
      <c r="BY573" s="229">
        <f>IF(AND(BY$7&lt;=$B573+$D$4,BY$9&gt;=$D573),$E573*HLOOKUP(BY$7-$B573+1,INPUTS!$D$63:$X$64,$E$4,FALSE)/IF(BY$7=$B573,(13-MONTH($D573)),12),0)</f>
        <v>161.15973023517478</v>
      </c>
      <c r="BZ573" s="229">
        <f>IF(AND(BZ$7&lt;=$B573+$D$4,BZ$9&gt;=$D573),$E573*HLOOKUP(BZ$7-$B573+1,INPUTS!$D$63:$X$64,$E$4,FALSE)/IF(BZ$7=$B573,(13-MONTH($D573)),12),0)</f>
        <v>161.15973023517478</v>
      </c>
    </row>
    <row r="574" spans="1:78" x14ac:dyDescent="0.2">
      <c r="A574" s="7" t="str">
        <f t="shared" si="442"/>
        <v>Roll-in 5</v>
      </c>
      <c r="B574" s="7">
        <f t="shared" si="443"/>
        <v>2021</v>
      </c>
      <c r="C574" s="7">
        <f t="shared" si="446"/>
        <v>31</v>
      </c>
      <c r="D574" s="165">
        <f t="shared" si="445"/>
        <v>44408</v>
      </c>
      <c r="E574" s="68">
        <f t="shared" si="444"/>
        <v>27713.123439999938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173.20702149999963</v>
      </c>
      <c r="AL574" s="229">
        <f>IF(AND(AL$7&lt;=$B574+$D$4,AL$9&gt;=$D574),$E574*HLOOKUP(AL$7-$B574+1,INPUTS!$D$63:$X$64,$E$4,FALSE)/IF(AL$7=$B574,(13-MONTH($D574)),12),0)</f>
        <v>173.20702149999963</v>
      </c>
      <c r="AM574" s="229">
        <f>IF(AND(AM$7&lt;=$B574+$D$4,AM$9&gt;=$D574),$E574*HLOOKUP(AM$7-$B574+1,INPUTS!$D$63:$X$64,$E$4,FALSE)/IF(AM$7=$B574,(13-MONTH($D574)),12),0)</f>
        <v>173.20702149999963</v>
      </c>
      <c r="AN574" s="229">
        <f>IF(AND(AN$7&lt;=$B574+$D$4,AN$9&gt;=$D574),$E574*HLOOKUP(AN$7-$B574+1,INPUTS!$D$63:$X$64,$E$4,FALSE)/IF(AN$7=$B574,(13-MONTH($D574)),12),0)</f>
        <v>173.20702149999963</v>
      </c>
      <c r="AO574" s="229">
        <f>IF(AND(AO$7&lt;=$B574+$D$4,AO$9&gt;=$D574),$E574*HLOOKUP(AO$7-$B574+1,INPUTS!$D$63:$X$64,$E$4,FALSE)/IF(AO$7=$B574,(13-MONTH($D574)),12),0)</f>
        <v>173.20702149999963</v>
      </c>
      <c r="AP574" s="229">
        <f>IF(AND(AP$7&lt;=$B574+$D$4,AP$9&gt;=$D574),$E574*HLOOKUP(AP$7-$B574+1,INPUTS!$D$63:$X$64,$E$4,FALSE)/IF(AP$7=$B574,(13-MONTH($D574)),12),0)</f>
        <v>173.20702149999963</v>
      </c>
      <c r="AQ574" s="229">
        <f>IF(AND(AQ$7&lt;=$B574+$D$4,AQ$9&gt;=$D574),$E574*HLOOKUP(AQ$7-$B574+1,INPUTS!$D$63:$X$64,$E$4,FALSE)/IF(AQ$7=$B574,(13-MONTH($D574)),12),0)</f>
        <v>166.71753176113296</v>
      </c>
      <c r="AR574" s="229">
        <f>IF(AND(AR$7&lt;=$B574+$D$4,AR$9&gt;=$D574),$E574*HLOOKUP(AR$7-$B574+1,INPUTS!$D$63:$X$64,$E$4,FALSE)/IF(AR$7=$B574,(13-MONTH($D574)),12),0)</f>
        <v>166.71753176113296</v>
      </c>
      <c r="AS574" s="229">
        <f>IF(AND(AS$7&lt;=$B574+$D$4,AS$9&gt;=$D574),$E574*HLOOKUP(AS$7-$B574+1,INPUTS!$D$63:$X$64,$E$4,FALSE)/IF(AS$7=$B574,(13-MONTH($D574)),12),0)</f>
        <v>166.71753176113296</v>
      </c>
      <c r="AT574" s="229">
        <f>IF(AND(AT$7&lt;=$B574+$D$4,AT$9&gt;=$D574),$E574*HLOOKUP(AT$7-$B574+1,INPUTS!$D$63:$X$64,$E$4,FALSE)/IF(AT$7=$B574,(13-MONTH($D574)),12),0)</f>
        <v>166.71753176113296</v>
      </c>
      <c r="AU574" s="229">
        <f>IF(AND(AU$7&lt;=$B574+$D$4,AU$9&gt;=$D574),$E574*HLOOKUP(AU$7-$B574+1,INPUTS!$D$63:$X$64,$E$4,FALSE)/IF(AU$7=$B574,(13-MONTH($D574)),12),0)</f>
        <v>166.71753176113296</v>
      </c>
      <c r="AV574" s="229">
        <f>IF(AND(AV$7&lt;=$B574+$D$4,AV$9&gt;=$D574),$E574*HLOOKUP(AV$7-$B574+1,INPUTS!$D$63:$X$64,$E$4,FALSE)/IF(AV$7=$B574,(13-MONTH($D574)),12),0)</f>
        <v>166.71753176113296</v>
      </c>
      <c r="AW574" s="229">
        <f>IF(AND(AW$7&lt;=$B574+$D$4,AW$9&gt;=$D574),$E574*HLOOKUP(AW$7-$B574+1,INPUTS!$D$63:$X$64,$E$4,FALSE)/IF(AW$7=$B574,(13-MONTH($D574)),12),0)</f>
        <v>166.71753176113296</v>
      </c>
      <c r="AX574" s="229">
        <f>IF(AND(AX$7&lt;=$B574+$D$4,AX$9&gt;=$D574),$E574*HLOOKUP(AX$7-$B574+1,INPUTS!$D$63:$X$64,$E$4,FALSE)/IF(AX$7=$B574,(13-MONTH($D574)),12),0)</f>
        <v>166.71753176113296</v>
      </c>
      <c r="AY574" s="229">
        <f>IF(AND(AY$7&lt;=$B574+$D$4,AY$9&gt;=$D574),$E574*HLOOKUP(AY$7-$B574+1,INPUTS!$D$63:$X$64,$E$4,FALSE)/IF(AY$7=$B574,(13-MONTH($D574)),12),0)</f>
        <v>166.71753176113296</v>
      </c>
      <c r="AZ574" s="229">
        <f>IF(AND(AZ$7&lt;=$B574+$D$4,AZ$9&gt;=$D574),$E574*HLOOKUP(AZ$7-$B574+1,INPUTS!$D$63:$X$64,$E$4,FALSE)/IF(AZ$7=$B574,(13-MONTH($D574)),12),0)</f>
        <v>166.71753176113296</v>
      </c>
      <c r="BA574" s="229">
        <f>IF(AND(BA$7&lt;=$B574+$D$4,BA$9&gt;=$D574),$E574*HLOOKUP(BA$7-$B574+1,INPUTS!$D$63:$X$64,$E$4,FALSE)/IF(BA$7=$B574,(13-MONTH($D574)),12),0)</f>
        <v>166.71753176113296</v>
      </c>
      <c r="BB574" s="229">
        <f>IF(AND(BB$7&lt;=$B574+$D$4,BB$9&gt;=$D574),$E574*HLOOKUP(BB$7-$B574+1,INPUTS!$D$63:$X$64,$E$4,FALSE)/IF(BB$7=$B574,(13-MONTH($D574)),12),0)</f>
        <v>166.71753176113296</v>
      </c>
      <c r="BC574" s="229">
        <f>IF(AND(BC$7&lt;=$B574+$D$4,BC$9&gt;=$D574),$E574*HLOOKUP(BC$7-$B574+1,INPUTS!$D$63:$X$64,$E$4,FALSE)/IF(BC$7=$B574,(13-MONTH($D574)),12),0)</f>
        <v>154.20043767406631</v>
      </c>
      <c r="BD574" s="229">
        <f>IF(AND(BD$7&lt;=$B574+$D$4,BD$9&gt;=$D574),$E574*HLOOKUP(BD$7-$B574+1,INPUTS!$D$63:$X$64,$E$4,FALSE)/IF(BD$7=$B574,(13-MONTH($D574)),12),0)</f>
        <v>154.20043767406631</v>
      </c>
      <c r="BE574" s="229">
        <f>IF(AND(BE$7&lt;=$B574+$D$4,BE$9&gt;=$D574),$E574*HLOOKUP(BE$7-$B574+1,INPUTS!$D$63:$X$64,$E$4,FALSE)/IF(BE$7=$B574,(13-MONTH($D574)),12),0)</f>
        <v>154.20043767406631</v>
      </c>
      <c r="BF574" s="229">
        <f>IF(AND(BF$7&lt;=$B574+$D$4,BF$9&gt;=$D574),$E574*HLOOKUP(BF$7-$B574+1,INPUTS!$D$63:$X$64,$E$4,FALSE)/IF(BF$7=$B574,(13-MONTH($D574)),12),0)</f>
        <v>154.20043767406631</v>
      </c>
      <c r="BG574" s="229">
        <f>IF(AND(BG$7&lt;=$B574+$D$4,BG$9&gt;=$D574),$E574*HLOOKUP(BG$7-$B574+1,INPUTS!$D$63:$X$64,$E$4,FALSE)/IF(BG$7=$B574,(13-MONTH($D574)),12),0)</f>
        <v>154.20043767406631</v>
      </c>
      <c r="BH574" s="229">
        <f>IF(AND(BH$7&lt;=$B574+$D$4,BH$9&gt;=$D574),$E574*HLOOKUP(BH$7-$B574+1,INPUTS!$D$63:$X$64,$E$4,FALSE)/IF(BH$7=$B574,(13-MONTH($D574)),12),0)</f>
        <v>154.20043767406631</v>
      </c>
      <c r="BI574" s="229">
        <f>IF(AND(BI$7&lt;=$B574+$D$4,BI$9&gt;=$D574),$E574*HLOOKUP(BI$7-$B574+1,INPUTS!$D$63:$X$64,$E$4,FALSE)/IF(BI$7=$B574,(13-MONTH($D574)),12),0)</f>
        <v>154.20043767406631</v>
      </c>
      <c r="BJ574" s="229">
        <f>IF(AND(BJ$7&lt;=$B574+$D$4,BJ$9&gt;=$D574),$E574*HLOOKUP(BJ$7-$B574+1,INPUTS!$D$63:$X$64,$E$4,FALSE)/IF(BJ$7=$B574,(13-MONTH($D574)),12),0)</f>
        <v>154.20043767406631</v>
      </c>
      <c r="BK574" s="229">
        <f>IF(AND(BK$7&lt;=$B574+$D$4,BK$9&gt;=$D574),$E574*HLOOKUP(BK$7-$B574+1,INPUTS!$D$63:$X$64,$E$4,FALSE)/IF(BK$7=$B574,(13-MONTH($D574)),12),0)</f>
        <v>154.20043767406631</v>
      </c>
      <c r="BL574" s="229">
        <f>IF(AND(BL$7&lt;=$B574+$D$4,BL$9&gt;=$D574),$E574*HLOOKUP(BL$7-$B574+1,INPUTS!$D$63:$X$64,$E$4,FALSE)/IF(BL$7=$B574,(13-MONTH($D574)),12),0)</f>
        <v>154.20043767406631</v>
      </c>
      <c r="BM574" s="229">
        <f>IF(AND(BM$7&lt;=$B574+$D$4,BM$9&gt;=$D574),$E574*HLOOKUP(BM$7-$B574+1,INPUTS!$D$63:$X$64,$E$4,FALSE)/IF(BM$7=$B574,(13-MONTH($D574)),12),0)</f>
        <v>154.20043767406631</v>
      </c>
      <c r="BN574" s="229">
        <f>IF(AND(BN$7&lt;=$B574+$D$4,BN$9&gt;=$D574),$E574*HLOOKUP(BN$7-$B574+1,INPUTS!$D$63:$X$64,$E$4,FALSE)/IF(BN$7=$B574,(13-MONTH($D574)),12),0)</f>
        <v>154.20043767406631</v>
      </c>
      <c r="BO574" s="229">
        <f>IF(AND(BO$7&lt;=$B574+$D$4,BO$9&gt;=$D574),$E574*HLOOKUP(BO$7-$B574+1,INPUTS!$D$63:$X$64,$E$4,FALSE)/IF(BO$7=$B574,(13-MONTH($D574)),12),0)</f>
        <v>142.65330290739968</v>
      </c>
      <c r="BP574" s="229">
        <f>IF(AND(BP$7&lt;=$B574+$D$4,BP$9&gt;=$D574),$E574*HLOOKUP(BP$7-$B574+1,INPUTS!$D$63:$X$64,$E$4,FALSE)/IF(BP$7=$B574,(13-MONTH($D574)),12),0)</f>
        <v>142.65330290739968</v>
      </c>
      <c r="BQ574" s="229">
        <f>IF(AND(BQ$7&lt;=$B574+$D$4,BQ$9&gt;=$D574),$E574*HLOOKUP(BQ$7-$B574+1,INPUTS!$D$63:$X$64,$E$4,FALSE)/IF(BQ$7=$B574,(13-MONTH($D574)),12),0)</f>
        <v>142.65330290739968</v>
      </c>
      <c r="BR574" s="229">
        <f>IF(AND(BR$7&lt;=$B574+$D$4,BR$9&gt;=$D574),$E574*HLOOKUP(BR$7-$B574+1,INPUTS!$D$63:$X$64,$E$4,FALSE)/IF(BR$7=$B574,(13-MONTH($D574)),12),0)</f>
        <v>142.65330290739968</v>
      </c>
      <c r="BS574" s="229">
        <f>IF(AND(BS$7&lt;=$B574+$D$4,BS$9&gt;=$D574),$E574*HLOOKUP(BS$7-$B574+1,INPUTS!$D$63:$X$64,$E$4,FALSE)/IF(BS$7=$B574,(13-MONTH($D574)),12),0)</f>
        <v>142.65330290739968</v>
      </c>
      <c r="BT574" s="229">
        <f>IF(AND(BT$7&lt;=$B574+$D$4,BT$9&gt;=$D574),$E574*HLOOKUP(BT$7-$B574+1,INPUTS!$D$63:$X$64,$E$4,FALSE)/IF(BT$7=$B574,(13-MONTH($D574)),12),0)</f>
        <v>142.65330290739968</v>
      </c>
      <c r="BU574" s="229">
        <f>IF(AND(BU$7&lt;=$B574+$D$4,BU$9&gt;=$D574),$E574*HLOOKUP(BU$7-$B574+1,INPUTS!$D$63:$X$64,$E$4,FALSE)/IF(BU$7=$B574,(13-MONTH($D574)),12),0)</f>
        <v>142.65330290739968</v>
      </c>
      <c r="BV574" s="229">
        <f>IF(AND(BV$7&lt;=$B574+$D$4,BV$9&gt;=$D574),$E574*HLOOKUP(BV$7-$B574+1,INPUTS!$D$63:$X$64,$E$4,FALSE)/IF(BV$7=$B574,(13-MONTH($D574)),12),0)</f>
        <v>142.65330290739968</v>
      </c>
      <c r="BW574" s="229">
        <f>IF(AND(BW$7&lt;=$B574+$D$4,BW$9&gt;=$D574),$E574*HLOOKUP(BW$7-$B574+1,INPUTS!$D$63:$X$64,$E$4,FALSE)/IF(BW$7=$B574,(13-MONTH($D574)),12),0)</f>
        <v>142.65330290739968</v>
      </c>
      <c r="BX574" s="229">
        <f>IF(AND(BX$7&lt;=$B574+$D$4,BX$9&gt;=$D574),$E574*HLOOKUP(BX$7-$B574+1,INPUTS!$D$63:$X$64,$E$4,FALSE)/IF(BX$7=$B574,(13-MONTH($D574)),12),0)</f>
        <v>142.65330290739968</v>
      </c>
      <c r="BY574" s="229">
        <f>IF(AND(BY$7&lt;=$B574+$D$4,BY$9&gt;=$D574),$E574*HLOOKUP(BY$7-$B574+1,INPUTS!$D$63:$X$64,$E$4,FALSE)/IF(BY$7=$B574,(13-MONTH($D574)),12),0)</f>
        <v>142.65330290739968</v>
      </c>
      <c r="BZ574" s="229">
        <f>IF(AND(BZ$7&lt;=$B574+$D$4,BZ$9&gt;=$D574),$E574*HLOOKUP(BZ$7-$B574+1,INPUTS!$D$63:$X$64,$E$4,FALSE)/IF(BZ$7=$B574,(13-MONTH($D574)),12),0)</f>
        <v>142.65330290739968</v>
      </c>
    </row>
    <row r="575" spans="1:78" x14ac:dyDescent="0.2">
      <c r="A575" s="7" t="str">
        <f t="shared" si="442"/>
        <v>Roll-in 5</v>
      </c>
      <c r="B575" s="7">
        <f t="shared" si="443"/>
        <v>2021</v>
      </c>
      <c r="C575" s="7">
        <f t="shared" si="446"/>
        <v>32</v>
      </c>
      <c r="D575" s="165">
        <f t="shared" si="445"/>
        <v>44439</v>
      </c>
      <c r="E575" s="68">
        <f t="shared" si="444"/>
        <v>33391.35435000014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250.43515762500107</v>
      </c>
      <c r="AM575" s="229">
        <f>IF(AND(AM$7&lt;=$B575+$D$4,AM$9&gt;=$D575),$E575*HLOOKUP(AM$7-$B575+1,INPUTS!$D$63:$X$64,$E$4,FALSE)/IF(AM$7=$B575,(13-MONTH($D575)),12),0)</f>
        <v>250.43515762500107</v>
      </c>
      <c r="AN575" s="229">
        <f>IF(AND(AN$7&lt;=$B575+$D$4,AN$9&gt;=$D575),$E575*HLOOKUP(AN$7-$B575+1,INPUTS!$D$63:$X$64,$E$4,FALSE)/IF(AN$7=$B575,(13-MONTH($D575)),12),0)</f>
        <v>250.43515762500107</v>
      </c>
      <c r="AO575" s="229">
        <f>IF(AND(AO$7&lt;=$B575+$D$4,AO$9&gt;=$D575),$E575*HLOOKUP(AO$7-$B575+1,INPUTS!$D$63:$X$64,$E$4,FALSE)/IF(AO$7=$B575,(13-MONTH($D575)),12),0)</f>
        <v>250.43515762500107</v>
      </c>
      <c r="AP575" s="229">
        <f>IF(AND(AP$7&lt;=$B575+$D$4,AP$9&gt;=$D575),$E575*HLOOKUP(AP$7-$B575+1,INPUTS!$D$63:$X$64,$E$4,FALSE)/IF(AP$7=$B575,(13-MONTH($D575)),12),0)</f>
        <v>250.43515762500107</v>
      </c>
      <c r="AQ575" s="229">
        <f>IF(AND(AQ$7&lt;=$B575+$D$4,AQ$9&gt;=$D575),$E575*HLOOKUP(AQ$7-$B575+1,INPUTS!$D$63:$X$64,$E$4,FALSE)/IF(AQ$7=$B575,(13-MONTH($D575)),12),0)</f>
        <v>200.87682254387585</v>
      </c>
      <c r="AR575" s="229">
        <f>IF(AND(AR$7&lt;=$B575+$D$4,AR$9&gt;=$D575),$E575*HLOOKUP(AR$7-$B575+1,INPUTS!$D$63:$X$64,$E$4,FALSE)/IF(AR$7=$B575,(13-MONTH($D575)),12),0)</f>
        <v>200.87682254387585</v>
      </c>
      <c r="AS575" s="229">
        <f>IF(AND(AS$7&lt;=$B575+$D$4,AS$9&gt;=$D575),$E575*HLOOKUP(AS$7-$B575+1,INPUTS!$D$63:$X$64,$E$4,FALSE)/IF(AS$7=$B575,(13-MONTH($D575)),12),0)</f>
        <v>200.87682254387585</v>
      </c>
      <c r="AT575" s="229">
        <f>IF(AND(AT$7&lt;=$B575+$D$4,AT$9&gt;=$D575),$E575*HLOOKUP(AT$7-$B575+1,INPUTS!$D$63:$X$64,$E$4,FALSE)/IF(AT$7=$B575,(13-MONTH($D575)),12),0)</f>
        <v>200.87682254387585</v>
      </c>
      <c r="AU575" s="229">
        <f>IF(AND(AU$7&lt;=$B575+$D$4,AU$9&gt;=$D575),$E575*HLOOKUP(AU$7-$B575+1,INPUTS!$D$63:$X$64,$E$4,FALSE)/IF(AU$7=$B575,(13-MONTH($D575)),12),0)</f>
        <v>200.87682254387585</v>
      </c>
      <c r="AV575" s="229">
        <f>IF(AND(AV$7&lt;=$B575+$D$4,AV$9&gt;=$D575),$E575*HLOOKUP(AV$7-$B575+1,INPUTS!$D$63:$X$64,$E$4,FALSE)/IF(AV$7=$B575,(13-MONTH($D575)),12),0)</f>
        <v>200.87682254387585</v>
      </c>
      <c r="AW575" s="229">
        <f>IF(AND(AW$7&lt;=$B575+$D$4,AW$9&gt;=$D575),$E575*HLOOKUP(AW$7-$B575+1,INPUTS!$D$63:$X$64,$E$4,FALSE)/IF(AW$7=$B575,(13-MONTH($D575)),12),0)</f>
        <v>200.87682254387585</v>
      </c>
      <c r="AX575" s="229">
        <f>IF(AND(AX$7&lt;=$B575+$D$4,AX$9&gt;=$D575),$E575*HLOOKUP(AX$7-$B575+1,INPUTS!$D$63:$X$64,$E$4,FALSE)/IF(AX$7=$B575,(13-MONTH($D575)),12),0)</f>
        <v>200.87682254387585</v>
      </c>
      <c r="AY575" s="229">
        <f>IF(AND(AY$7&lt;=$B575+$D$4,AY$9&gt;=$D575),$E575*HLOOKUP(AY$7-$B575+1,INPUTS!$D$63:$X$64,$E$4,FALSE)/IF(AY$7=$B575,(13-MONTH($D575)),12),0)</f>
        <v>200.87682254387585</v>
      </c>
      <c r="AZ575" s="229">
        <f>IF(AND(AZ$7&lt;=$B575+$D$4,AZ$9&gt;=$D575),$E575*HLOOKUP(AZ$7-$B575+1,INPUTS!$D$63:$X$64,$E$4,FALSE)/IF(AZ$7=$B575,(13-MONTH($D575)),12),0)</f>
        <v>200.87682254387585</v>
      </c>
      <c r="BA575" s="229">
        <f>IF(AND(BA$7&lt;=$B575+$D$4,BA$9&gt;=$D575),$E575*HLOOKUP(BA$7-$B575+1,INPUTS!$D$63:$X$64,$E$4,FALSE)/IF(BA$7=$B575,(13-MONTH($D575)),12),0)</f>
        <v>200.87682254387585</v>
      </c>
      <c r="BB575" s="229">
        <f>IF(AND(BB$7&lt;=$B575+$D$4,BB$9&gt;=$D575),$E575*HLOOKUP(BB$7-$B575+1,INPUTS!$D$63:$X$64,$E$4,FALSE)/IF(BB$7=$B575,(13-MONTH($D575)),12),0)</f>
        <v>200.87682254387585</v>
      </c>
      <c r="BC575" s="229">
        <f>IF(AND(BC$7&lt;=$B575+$D$4,BC$9&gt;=$D575),$E575*HLOOKUP(BC$7-$B575+1,INPUTS!$D$63:$X$64,$E$4,FALSE)/IF(BC$7=$B575,(13-MONTH($D575)),12),0)</f>
        <v>185.79506082912576</v>
      </c>
      <c r="BD575" s="229">
        <f>IF(AND(BD$7&lt;=$B575+$D$4,BD$9&gt;=$D575),$E575*HLOOKUP(BD$7-$B575+1,INPUTS!$D$63:$X$64,$E$4,FALSE)/IF(BD$7=$B575,(13-MONTH($D575)),12),0)</f>
        <v>185.79506082912576</v>
      </c>
      <c r="BE575" s="229">
        <f>IF(AND(BE$7&lt;=$B575+$D$4,BE$9&gt;=$D575),$E575*HLOOKUP(BE$7-$B575+1,INPUTS!$D$63:$X$64,$E$4,FALSE)/IF(BE$7=$B575,(13-MONTH($D575)),12),0)</f>
        <v>185.79506082912576</v>
      </c>
      <c r="BF575" s="229">
        <f>IF(AND(BF$7&lt;=$B575+$D$4,BF$9&gt;=$D575),$E575*HLOOKUP(BF$7-$B575+1,INPUTS!$D$63:$X$64,$E$4,FALSE)/IF(BF$7=$B575,(13-MONTH($D575)),12),0)</f>
        <v>185.79506082912576</v>
      </c>
      <c r="BG575" s="229">
        <f>IF(AND(BG$7&lt;=$B575+$D$4,BG$9&gt;=$D575),$E575*HLOOKUP(BG$7-$B575+1,INPUTS!$D$63:$X$64,$E$4,FALSE)/IF(BG$7=$B575,(13-MONTH($D575)),12),0)</f>
        <v>185.79506082912576</v>
      </c>
      <c r="BH575" s="229">
        <f>IF(AND(BH$7&lt;=$B575+$D$4,BH$9&gt;=$D575),$E575*HLOOKUP(BH$7-$B575+1,INPUTS!$D$63:$X$64,$E$4,FALSE)/IF(BH$7=$B575,(13-MONTH($D575)),12),0)</f>
        <v>185.79506082912576</v>
      </c>
      <c r="BI575" s="229">
        <f>IF(AND(BI$7&lt;=$B575+$D$4,BI$9&gt;=$D575),$E575*HLOOKUP(BI$7-$B575+1,INPUTS!$D$63:$X$64,$E$4,FALSE)/IF(BI$7=$B575,(13-MONTH($D575)),12),0)</f>
        <v>185.79506082912576</v>
      </c>
      <c r="BJ575" s="229">
        <f>IF(AND(BJ$7&lt;=$B575+$D$4,BJ$9&gt;=$D575),$E575*HLOOKUP(BJ$7-$B575+1,INPUTS!$D$63:$X$64,$E$4,FALSE)/IF(BJ$7=$B575,(13-MONTH($D575)),12),0)</f>
        <v>185.79506082912576</v>
      </c>
      <c r="BK575" s="229">
        <f>IF(AND(BK$7&lt;=$B575+$D$4,BK$9&gt;=$D575),$E575*HLOOKUP(BK$7-$B575+1,INPUTS!$D$63:$X$64,$E$4,FALSE)/IF(BK$7=$B575,(13-MONTH($D575)),12),0)</f>
        <v>185.79506082912576</v>
      </c>
      <c r="BL575" s="229">
        <f>IF(AND(BL$7&lt;=$B575+$D$4,BL$9&gt;=$D575),$E575*HLOOKUP(BL$7-$B575+1,INPUTS!$D$63:$X$64,$E$4,FALSE)/IF(BL$7=$B575,(13-MONTH($D575)),12),0)</f>
        <v>185.79506082912576</v>
      </c>
      <c r="BM575" s="229">
        <f>IF(AND(BM$7&lt;=$B575+$D$4,BM$9&gt;=$D575),$E575*HLOOKUP(BM$7-$B575+1,INPUTS!$D$63:$X$64,$E$4,FALSE)/IF(BM$7=$B575,(13-MONTH($D575)),12),0)</f>
        <v>185.79506082912576</v>
      </c>
      <c r="BN575" s="229">
        <f>IF(AND(BN$7&lt;=$B575+$D$4,BN$9&gt;=$D575),$E575*HLOOKUP(BN$7-$B575+1,INPUTS!$D$63:$X$64,$E$4,FALSE)/IF(BN$7=$B575,(13-MONTH($D575)),12),0)</f>
        <v>185.79506082912576</v>
      </c>
      <c r="BO575" s="229">
        <f>IF(AND(BO$7&lt;=$B575+$D$4,BO$9&gt;=$D575),$E575*HLOOKUP(BO$7-$B575+1,INPUTS!$D$63:$X$64,$E$4,FALSE)/IF(BO$7=$B575,(13-MONTH($D575)),12),0)</f>
        <v>171.88199651662572</v>
      </c>
      <c r="BP575" s="229">
        <f>IF(AND(BP$7&lt;=$B575+$D$4,BP$9&gt;=$D575),$E575*HLOOKUP(BP$7-$B575+1,INPUTS!$D$63:$X$64,$E$4,FALSE)/IF(BP$7=$B575,(13-MONTH($D575)),12),0)</f>
        <v>171.88199651662572</v>
      </c>
      <c r="BQ575" s="229">
        <f>IF(AND(BQ$7&lt;=$B575+$D$4,BQ$9&gt;=$D575),$E575*HLOOKUP(BQ$7-$B575+1,INPUTS!$D$63:$X$64,$E$4,FALSE)/IF(BQ$7=$B575,(13-MONTH($D575)),12),0)</f>
        <v>171.88199651662572</v>
      </c>
      <c r="BR575" s="229">
        <f>IF(AND(BR$7&lt;=$B575+$D$4,BR$9&gt;=$D575),$E575*HLOOKUP(BR$7-$B575+1,INPUTS!$D$63:$X$64,$E$4,FALSE)/IF(BR$7=$B575,(13-MONTH($D575)),12),0)</f>
        <v>171.88199651662572</v>
      </c>
      <c r="BS575" s="229">
        <f>IF(AND(BS$7&lt;=$B575+$D$4,BS$9&gt;=$D575),$E575*HLOOKUP(BS$7-$B575+1,INPUTS!$D$63:$X$64,$E$4,FALSE)/IF(BS$7=$B575,(13-MONTH($D575)),12),0)</f>
        <v>171.88199651662572</v>
      </c>
      <c r="BT575" s="229">
        <f>IF(AND(BT$7&lt;=$B575+$D$4,BT$9&gt;=$D575),$E575*HLOOKUP(BT$7-$B575+1,INPUTS!$D$63:$X$64,$E$4,FALSE)/IF(BT$7=$B575,(13-MONTH($D575)),12),0)</f>
        <v>171.88199651662572</v>
      </c>
      <c r="BU575" s="229">
        <f>IF(AND(BU$7&lt;=$B575+$D$4,BU$9&gt;=$D575),$E575*HLOOKUP(BU$7-$B575+1,INPUTS!$D$63:$X$64,$E$4,FALSE)/IF(BU$7=$B575,(13-MONTH($D575)),12),0)</f>
        <v>171.88199651662572</v>
      </c>
      <c r="BV575" s="229">
        <f>IF(AND(BV$7&lt;=$B575+$D$4,BV$9&gt;=$D575),$E575*HLOOKUP(BV$7-$B575+1,INPUTS!$D$63:$X$64,$E$4,FALSE)/IF(BV$7=$B575,(13-MONTH($D575)),12),0)</f>
        <v>171.88199651662572</v>
      </c>
      <c r="BW575" s="229">
        <f>IF(AND(BW$7&lt;=$B575+$D$4,BW$9&gt;=$D575),$E575*HLOOKUP(BW$7-$B575+1,INPUTS!$D$63:$X$64,$E$4,FALSE)/IF(BW$7=$B575,(13-MONTH($D575)),12),0)</f>
        <v>171.88199651662572</v>
      </c>
      <c r="BX575" s="229">
        <f>IF(AND(BX$7&lt;=$B575+$D$4,BX$9&gt;=$D575),$E575*HLOOKUP(BX$7-$B575+1,INPUTS!$D$63:$X$64,$E$4,FALSE)/IF(BX$7=$B575,(13-MONTH($D575)),12),0)</f>
        <v>171.88199651662572</v>
      </c>
      <c r="BY575" s="229">
        <f>IF(AND(BY$7&lt;=$B575+$D$4,BY$9&gt;=$D575),$E575*HLOOKUP(BY$7-$B575+1,INPUTS!$D$63:$X$64,$E$4,FALSE)/IF(BY$7=$B575,(13-MONTH($D575)),12),0)</f>
        <v>171.88199651662572</v>
      </c>
      <c r="BZ575" s="229">
        <f>IF(AND(BZ$7&lt;=$B575+$D$4,BZ$9&gt;=$D575),$E575*HLOOKUP(BZ$7-$B575+1,INPUTS!$D$63:$X$64,$E$4,FALSE)/IF(BZ$7=$B575,(13-MONTH($D575)),12),0)</f>
        <v>171.88199651662572</v>
      </c>
    </row>
    <row r="576" spans="1:78" x14ac:dyDescent="0.2">
      <c r="A576" s="7" t="str">
        <f t="shared" ref="A576:A603" si="447">A195</f>
        <v>Roll-in 6</v>
      </c>
      <c r="B576" s="7">
        <f t="shared" si="443"/>
        <v>2021</v>
      </c>
      <c r="C576" s="7">
        <f t="shared" si="446"/>
        <v>33</v>
      </c>
      <c r="D576" s="165">
        <f t="shared" si="445"/>
        <v>44469</v>
      </c>
      <c r="E576" s="68">
        <f t="shared" ref="E576:E603" si="448">+E44+E119+E195</f>
        <v>31885.821149999858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298.92957328124868</v>
      </c>
      <c r="AN576" s="229">
        <f>IF(AND(AN$7&lt;=$B576+$D$4,AN$9&gt;=$D576),$E576*HLOOKUP(AN$7-$B576+1,INPUTS!$D$63:$X$64,$E$4,FALSE)/IF(AN$7=$B576,(13-MONTH($D576)),12),0)</f>
        <v>298.92957328124868</v>
      </c>
      <c r="AO576" s="229">
        <f>IF(AND(AO$7&lt;=$B576+$D$4,AO$9&gt;=$D576),$E576*HLOOKUP(AO$7-$B576+1,INPUTS!$D$63:$X$64,$E$4,FALSE)/IF(AO$7=$B576,(13-MONTH($D576)),12),0)</f>
        <v>298.92957328124868</v>
      </c>
      <c r="AP576" s="229">
        <f>IF(AND(AP$7&lt;=$B576+$D$4,AP$9&gt;=$D576),$E576*HLOOKUP(AP$7-$B576+1,INPUTS!$D$63:$X$64,$E$4,FALSE)/IF(AP$7=$B576,(13-MONTH($D576)),12),0)</f>
        <v>298.92957328124868</v>
      </c>
      <c r="AQ576" s="229">
        <f>IF(AND(AQ$7&lt;=$B576+$D$4,AQ$9&gt;=$D576),$E576*HLOOKUP(AQ$7-$B576+1,INPUTS!$D$63:$X$64,$E$4,FALSE)/IF(AQ$7=$B576,(13-MONTH($D576)),12),0)</f>
        <v>191.81978573487416</v>
      </c>
      <c r="AR576" s="229">
        <f>IF(AND(AR$7&lt;=$B576+$D$4,AR$9&gt;=$D576),$E576*HLOOKUP(AR$7-$B576+1,INPUTS!$D$63:$X$64,$E$4,FALSE)/IF(AR$7=$B576,(13-MONTH($D576)),12),0)</f>
        <v>191.81978573487416</v>
      </c>
      <c r="AS576" s="229">
        <f>IF(AND(AS$7&lt;=$B576+$D$4,AS$9&gt;=$D576),$E576*HLOOKUP(AS$7-$B576+1,INPUTS!$D$63:$X$64,$E$4,FALSE)/IF(AS$7=$B576,(13-MONTH($D576)),12),0)</f>
        <v>191.81978573487416</v>
      </c>
      <c r="AT576" s="229">
        <f>IF(AND(AT$7&lt;=$B576+$D$4,AT$9&gt;=$D576),$E576*HLOOKUP(AT$7-$B576+1,INPUTS!$D$63:$X$64,$E$4,FALSE)/IF(AT$7=$B576,(13-MONTH($D576)),12),0)</f>
        <v>191.81978573487416</v>
      </c>
      <c r="AU576" s="229">
        <f>IF(AND(AU$7&lt;=$B576+$D$4,AU$9&gt;=$D576),$E576*HLOOKUP(AU$7-$B576+1,INPUTS!$D$63:$X$64,$E$4,FALSE)/IF(AU$7=$B576,(13-MONTH($D576)),12),0)</f>
        <v>191.81978573487416</v>
      </c>
      <c r="AV576" s="229">
        <f>IF(AND(AV$7&lt;=$B576+$D$4,AV$9&gt;=$D576),$E576*HLOOKUP(AV$7-$B576+1,INPUTS!$D$63:$X$64,$E$4,FALSE)/IF(AV$7=$B576,(13-MONTH($D576)),12),0)</f>
        <v>191.81978573487416</v>
      </c>
      <c r="AW576" s="229">
        <f>IF(AND(AW$7&lt;=$B576+$D$4,AW$9&gt;=$D576),$E576*HLOOKUP(AW$7-$B576+1,INPUTS!$D$63:$X$64,$E$4,FALSE)/IF(AW$7=$B576,(13-MONTH($D576)),12),0)</f>
        <v>191.81978573487416</v>
      </c>
      <c r="AX576" s="229">
        <f>IF(AND(AX$7&lt;=$B576+$D$4,AX$9&gt;=$D576),$E576*HLOOKUP(AX$7-$B576+1,INPUTS!$D$63:$X$64,$E$4,FALSE)/IF(AX$7=$B576,(13-MONTH($D576)),12),0)</f>
        <v>191.81978573487416</v>
      </c>
      <c r="AY576" s="229">
        <f>IF(AND(AY$7&lt;=$B576+$D$4,AY$9&gt;=$D576),$E576*HLOOKUP(AY$7-$B576+1,INPUTS!$D$63:$X$64,$E$4,FALSE)/IF(AY$7=$B576,(13-MONTH($D576)),12),0)</f>
        <v>191.81978573487416</v>
      </c>
      <c r="AZ576" s="229">
        <f>IF(AND(AZ$7&lt;=$B576+$D$4,AZ$9&gt;=$D576),$E576*HLOOKUP(AZ$7-$B576+1,INPUTS!$D$63:$X$64,$E$4,FALSE)/IF(AZ$7=$B576,(13-MONTH($D576)),12),0)</f>
        <v>191.81978573487416</v>
      </c>
      <c r="BA576" s="229">
        <f>IF(AND(BA$7&lt;=$B576+$D$4,BA$9&gt;=$D576),$E576*HLOOKUP(BA$7-$B576+1,INPUTS!$D$63:$X$64,$E$4,FALSE)/IF(BA$7=$B576,(13-MONTH($D576)),12),0)</f>
        <v>191.81978573487416</v>
      </c>
      <c r="BB576" s="229">
        <f>IF(AND(BB$7&lt;=$B576+$D$4,BB$9&gt;=$D576),$E576*HLOOKUP(BB$7-$B576+1,INPUTS!$D$63:$X$64,$E$4,FALSE)/IF(BB$7=$B576,(13-MONTH($D576)),12),0)</f>
        <v>191.81978573487416</v>
      </c>
      <c r="BC576" s="229">
        <f>IF(AND(BC$7&lt;=$B576+$D$4,BC$9&gt;=$D576),$E576*HLOOKUP(BC$7-$B576+1,INPUTS!$D$63:$X$64,$E$4,FALSE)/IF(BC$7=$B576,(13-MONTH($D576)),12),0)</f>
        <v>177.41802318212422</v>
      </c>
      <c r="BD576" s="229">
        <f>IF(AND(BD$7&lt;=$B576+$D$4,BD$9&gt;=$D576),$E576*HLOOKUP(BD$7-$B576+1,INPUTS!$D$63:$X$64,$E$4,FALSE)/IF(BD$7=$B576,(13-MONTH($D576)),12),0)</f>
        <v>177.41802318212422</v>
      </c>
      <c r="BE576" s="229">
        <f>IF(AND(BE$7&lt;=$B576+$D$4,BE$9&gt;=$D576),$E576*HLOOKUP(BE$7-$B576+1,INPUTS!$D$63:$X$64,$E$4,FALSE)/IF(BE$7=$B576,(13-MONTH($D576)),12),0)</f>
        <v>177.41802318212422</v>
      </c>
      <c r="BF576" s="229">
        <f>IF(AND(BF$7&lt;=$B576+$D$4,BF$9&gt;=$D576),$E576*HLOOKUP(BF$7-$B576+1,INPUTS!$D$63:$X$64,$E$4,FALSE)/IF(BF$7=$B576,(13-MONTH($D576)),12),0)</f>
        <v>177.41802318212422</v>
      </c>
      <c r="BG576" s="229">
        <f>IF(AND(BG$7&lt;=$B576+$D$4,BG$9&gt;=$D576),$E576*HLOOKUP(BG$7-$B576+1,INPUTS!$D$63:$X$64,$E$4,FALSE)/IF(BG$7=$B576,(13-MONTH($D576)),12),0)</f>
        <v>177.41802318212422</v>
      </c>
      <c r="BH576" s="229">
        <f>IF(AND(BH$7&lt;=$B576+$D$4,BH$9&gt;=$D576),$E576*HLOOKUP(BH$7-$B576+1,INPUTS!$D$63:$X$64,$E$4,FALSE)/IF(BH$7=$B576,(13-MONTH($D576)),12),0)</f>
        <v>177.41802318212422</v>
      </c>
      <c r="BI576" s="229">
        <f>IF(AND(BI$7&lt;=$B576+$D$4,BI$9&gt;=$D576),$E576*HLOOKUP(BI$7-$B576+1,INPUTS!$D$63:$X$64,$E$4,FALSE)/IF(BI$7=$B576,(13-MONTH($D576)),12),0)</f>
        <v>177.41802318212422</v>
      </c>
      <c r="BJ576" s="229">
        <f>IF(AND(BJ$7&lt;=$B576+$D$4,BJ$9&gt;=$D576),$E576*HLOOKUP(BJ$7-$B576+1,INPUTS!$D$63:$X$64,$E$4,FALSE)/IF(BJ$7=$B576,(13-MONTH($D576)),12),0)</f>
        <v>177.41802318212422</v>
      </c>
      <c r="BK576" s="229">
        <f>IF(AND(BK$7&lt;=$B576+$D$4,BK$9&gt;=$D576),$E576*HLOOKUP(BK$7-$B576+1,INPUTS!$D$63:$X$64,$E$4,FALSE)/IF(BK$7=$B576,(13-MONTH($D576)),12),0)</f>
        <v>177.41802318212422</v>
      </c>
      <c r="BL576" s="229">
        <f>IF(AND(BL$7&lt;=$B576+$D$4,BL$9&gt;=$D576),$E576*HLOOKUP(BL$7-$B576+1,INPUTS!$D$63:$X$64,$E$4,FALSE)/IF(BL$7=$B576,(13-MONTH($D576)),12),0)</f>
        <v>177.41802318212422</v>
      </c>
      <c r="BM576" s="229">
        <f>IF(AND(BM$7&lt;=$B576+$D$4,BM$9&gt;=$D576),$E576*HLOOKUP(BM$7-$B576+1,INPUTS!$D$63:$X$64,$E$4,FALSE)/IF(BM$7=$B576,(13-MONTH($D576)),12),0)</f>
        <v>177.41802318212422</v>
      </c>
      <c r="BN576" s="229">
        <f>IF(AND(BN$7&lt;=$B576+$D$4,BN$9&gt;=$D576),$E576*HLOOKUP(BN$7-$B576+1,INPUTS!$D$63:$X$64,$E$4,FALSE)/IF(BN$7=$B576,(13-MONTH($D576)),12),0)</f>
        <v>177.41802318212422</v>
      </c>
      <c r="BO576" s="229">
        <f>IF(AND(BO$7&lt;=$B576+$D$4,BO$9&gt;=$D576),$E576*HLOOKUP(BO$7-$B576+1,INPUTS!$D$63:$X$64,$E$4,FALSE)/IF(BO$7=$B576,(13-MONTH($D576)),12),0)</f>
        <v>164.13226436962427</v>
      </c>
      <c r="BP576" s="229">
        <f>IF(AND(BP$7&lt;=$B576+$D$4,BP$9&gt;=$D576),$E576*HLOOKUP(BP$7-$B576+1,INPUTS!$D$63:$X$64,$E$4,FALSE)/IF(BP$7=$B576,(13-MONTH($D576)),12),0)</f>
        <v>164.13226436962427</v>
      </c>
      <c r="BQ576" s="229">
        <f>IF(AND(BQ$7&lt;=$B576+$D$4,BQ$9&gt;=$D576),$E576*HLOOKUP(BQ$7-$B576+1,INPUTS!$D$63:$X$64,$E$4,FALSE)/IF(BQ$7=$B576,(13-MONTH($D576)),12),0)</f>
        <v>164.13226436962427</v>
      </c>
      <c r="BR576" s="229">
        <f>IF(AND(BR$7&lt;=$B576+$D$4,BR$9&gt;=$D576),$E576*HLOOKUP(BR$7-$B576+1,INPUTS!$D$63:$X$64,$E$4,FALSE)/IF(BR$7=$B576,(13-MONTH($D576)),12),0)</f>
        <v>164.13226436962427</v>
      </c>
      <c r="BS576" s="229">
        <f>IF(AND(BS$7&lt;=$B576+$D$4,BS$9&gt;=$D576),$E576*HLOOKUP(BS$7-$B576+1,INPUTS!$D$63:$X$64,$E$4,FALSE)/IF(BS$7=$B576,(13-MONTH($D576)),12),0)</f>
        <v>164.13226436962427</v>
      </c>
      <c r="BT576" s="229">
        <f>IF(AND(BT$7&lt;=$B576+$D$4,BT$9&gt;=$D576),$E576*HLOOKUP(BT$7-$B576+1,INPUTS!$D$63:$X$64,$E$4,FALSE)/IF(BT$7=$B576,(13-MONTH($D576)),12),0)</f>
        <v>164.13226436962427</v>
      </c>
      <c r="BU576" s="229">
        <f>IF(AND(BU$7&lt;=$B576+$D$4,BU$9&gt;=$D576),$E576*HLOOKUP(BU$7-$B576+1,INPUTS!$D$63:$X$64,$E$4,FALSE)/IF(BU$7=$B576,(13-MONTH($D576)),12),0)</f>
        <v>164.13226436962427</v>
      </c>
      <c r="BV576" s="229">
        <f>IF(AND(BV$7&lt;=$B576+$D$4,BV$9&gt;=$D576),$E576*HLOOKUP(BV$7-$B576+1,INPUTS!$D$63:$X$64,$E$4,FALSE)/IF(BV$7=$B576,(13-MONTH($D576)),12),0)</f>
        <v>164.13226436962427</v>
      </c>
      <c r="BW576" s="229">
        <f>IF(AND(BW$7&lt;=$B576+$D$4,BW$9&gt;=$D576),$E576*HLOOKUP(BW$7-$B576+1,INPUTS!$D$63:$X$64,$E$4,FALSE)/IF(BW$7=$B576,(13-MONTH($D576)),12),0)</f>
        <v>164.13226436962427</v>
      </c>
      <c r="BX576" s="229">
        <f>IF(AND(BX$7&lt;=$B576+$D$4,BX$9&gt;=$D576),$E576*HLOOKUP(BX$7-$B576+1,INPUTS!$D$63:$X$64,$E$4,FALSE)/IF(BX$7=$B576,(13-MONTH($D576)),12),0)</f>
        <v>164.13226436962427</v>
      </c>
      <c r="BY576" s="229">
        <f>IF(AND(BY$7&lt;=$B576+$D$4,BY$9&gt;=$D576),$E576*HLOOKUP(BY$7-$B576+1,INPUTS!$D$63:$X$64,$E$4,FALSE)/IF(BY$7=$B576,(13-MONTH($D576)),12),0)</f>
        <v>164.13226436962427</v>
      </c>
      <c r="BZ576" s="229">
        <f>IF(AND(BZ$7&lt;=$B576+$D$4,BZ$9&gt;=$D576),$E576*HLOOKUP(BZ$7-$B576+1,INPUTS!$D$63:$X$64,$E$4,FALSE)/IF(BZ$7=$B576,(13-MONTH($D576)),12),0)</f>
        <v>164.13226436962427</v>
      </c>
    </row>
    <row r="577" spans="1:78" x14ac:dyDescent="0.2">
      <c r="A577" s="7" t="str">
        <f t="shared" si="447"/>
        <v>Roll-in 6</v>
      </c>
      <c r="B577" s="7">
        <f t="shared" si="443"/>
        <v>2021</v>
      </c>
      <c r="C577" s="7">
        <f t="shared" si="446"/>
        <v>34</v>
      </c>
      <c r="D577" s="165">
        <f t="shared" ref="D577:D603" si="449">D196</f>
        <v>44500</v>
      </c>
      <c r="E577" s="68">
        <f t="shared" si="448"/>
        <v>33823.41905000007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422.79273812500082</v>
      </c>
      <c r="AO577" s="229">
        <f>IF(AND(AO$7&lt;=$B577+$D$4,AO$9&gt;=$D577),$E577*HLOOKUP(AO$7-$B577+1,INPUTS!$D$63:$X$64,$E$4,FALSE)/IF(AO$7=$B577,(13-MONTH($D577)),12),0)</f>
        <v>422.79273812500082</v>
      </c>
      <c r="AP577" s="229">
        <f>IF(AND(AP$7&lt;=$B577+$D$4,AP$9&gt;=$D577),$E577*HLOOKUP(AP$7-$B577+1,INPUTS!$D$63:$X$64,$E$4,FALSE)/IF(AP$7=$B577,(13-MONTH($D577)),12),0)</f>
        <v>422.79273812500082</v>
      </c>
      <c r="AQ577" s="229">
        <f>IF(AND(AQ$7&lt;=$B577+$D$4,AQ$9&gt;=$D577),$E577*HLOOKUP(AQ$7-$B577+1,INPUTS!$D$63:$X$64,$E$4,FALSE)/IF(AQ$7=$B577,(13-MONTH($D577)),12),0)</f>
        <v>203.47605176829211</v>
      </c>
      <c r="AR577" s="229">
        <f>IF(AND(AR$7&lt;=$B577+$D$4,AR$9&gt;=$D577),$E577*HLOOKUP(AR$7-$B577+1,INPUTS!$D$63:$X$64,$E$4,FALSE)/IF(AR$7=$B577,(13-MONTH($D577)),12),0)</f>
        <v>203.47605176829211</v>
      </c>
      <c r="AS577" s="229">
        <f>IF(AND(AS$7&lt;=$B577+$D$4,AS$9&gt;=$D577),$E577*HLOOKUP(AS$7-$B577+1,INPUTS!$D$63:$X$64,$E$4,FALSE)/IF(AS$7=$B577,(13-MONTH($D577)),12),0)</f>
        <v>203.47605176829211</v>
      </c>
      <c r="AT577" s="229">
        <f>IF(AND(AT$7&lt;=$B577+$D$4,AT$9&gt;=$D577),$E577*HLOOKUP(AT$7-$B577+1,INPUTS!$D$63:$X$64,$E$4,FALSE)/IF(AT$7=$B577,(13-MONTH($D577)),12),0)</f>
        <v>203.47605176829211</v>
      </c>
      <c r="AU577" s="229">
        <f>IF(AND(AU$7&lt;=$B577+$D$4,AU$9&gt;=$D577),$E577*HLOOKUP(AU$7-$B577+1,INPUTS!$D$63:$X$64,$E$4,FALSE)/IF(AU$7=$B577,(13-MONTH($D577)),12),0)</f>
        <v>203.47605176829211</v>
      </c>
      <c r="AV577" s="229">
        <f>IF(AND(AV$7&lt;=$B577+$D$4,AV$9&gt;=$D577),$E577*HLOOKUP(AV$7-$B577+1,INPUTS!$D$63:$X$64,$E$4,FALSE)/IF(AV$7=$B577,(13-MONTH($D577)),12),0)</f>
        <v>203.47605176829211</v>
      </c>
      <c r="AW577" s="229">
        <f>IF(AND(AW$7&lt;=$B577+$D$4,AW$9&gt;=$D577),$E577*HLOOKUP(AW$7-$B577+1,INPUTS!$D$63:$X$64,$E$4,FALSE)/IF(AW$7=$B577,(13-MONTH($D577)),12),0)</f>
        <v>203.47605176829211</v>
      </c>
      <c r="AX577" s="229">
        <f>IF(AND(AX$7&lt;=$B577+$D$4,AX$9&gt;=$D577),$E577*HLOOKUP(AX$7-$B577+1,INPUTS!$D$63:$X$64,$E$4,FALSE)/IF(AX$7=$B577,(13-MONTH($D577)),12),0)</f>
        <v>203.47605176829211</v>
      </c>
      <c r="AY577" s="229">
        <f>IF(AND(AY$7&lt;=$B577+$D$4,AY$9&gt;=$D577),$E577*HLOOKUP(AY$7-$B577+1,INPUTS!$D$63:$X$64,$E$4,FALSE)/IF(AY$7=$B577,(13-MONTH($D577)),12),0)</f>
        <v>203.47605176829211</v>
      </c>
      <c r="AZ577" s="229">
        <f>IF(AND(AZ$7&lt;=$B577+$D$4,AZ$9&gt;=$D577),$E577*HLOOKUP(AZ$7-$B577+1,INPUTS!$D$63:$X$64,$E$4,FALSE)/IF(AZ$7=$B577,(13-MONTH($D577)),12),0)</f>
        <v>203.47605176829211</v>
      </c>
      <c r="BA577" s="229">
        <f>IF(AND(BA$7&lt;=$B577+$D$4,BA$9&gt;=$D577),$E577*HLOOKUP(BA$7-$B577+1,INPUTS!$D$63:$X$64,$E$4,FALSE)/IF(BA$7=$B577,(13-MONTH($D577)),12),0)</f>
        <v>203.47605176829211</v>
      </c>
      <c r="BB577" s="229">
        <f>IF(AND(BB$7&lt;=$B577+$D$4,BB$9&gt;=$D577),$E577*HLOOKUP(BB$7-$B577+1,INPUTS!$D$63:$X$64,$E$4,FALSE)/IF(BB$7=$B577,(13-MONTH($D577)),12),0)</f>
        <v>203.47605176829211</v>
      </c>
      <c r="BC577" s="229">
        <f>IF(AND(BC$7&lt;=$B577+$D$4,BC$9&gt;=$D577),$E577*HLOOKUP(BC$7-$B577+1,INPUTS!$D$63:$X$64,$E$4,FALSE)/IF(BC$7=$B577,(13-MONTH($D577)),12),0)</f>
        <v>188.19914083070873</v>
      </c>
      <c r="BD577" s="229">
        <f>IF(AND(BD$7&lt;=$B577+$D$4,BD$9&gt;=$D577),$E577*HLOOKUP(BD$7-$B577+1,INPUTS!$D$63:$X$64,$E$4,FALSE)/IF(BD$7=$B577,(13-MONTH($D577)),12),0)</f>
        <v>188.19914083070873</v>
      </c>
      <c r="BE577" s="229">
        <f>IF(AND(BE$7&lt;=$B577+$D$4,BE$9&gt;=$D577),$E577*HLOOKUP(BE$7-$B577+1,INPUTS!$D$63:$X$64,$E$4,FALSE)/IF(BE$7=$B577,(13-MONTH($D577)),12),0)</f>
        <v>188.19914083070873</v>
      </c>
      <c r="BF577" s="229">
        <f>IF(AND(BF$7&lt;=$B577+$D$4,BF$9&gt;=$D577),$E577*HLOOKUP(BF$7-$B577+1,INPUTS!$D$63:$X$64,$E$4,FALSE)/IF(BF$7=$B577,(13-MONTH($D577)),12),0)</f>
        <v>188.19914083070873</v>
      </c>
      <c r="BG577" s="229">
        <f>IF(AND(BG$7&lt;=$B577+$D$4,BG$9&gt;=$D577),$E577*HLOOKUP(BG$7-$B577+1,INPUTS!$D$63:$X$64,$E$4,FALSE)/IF(BG$7=$B577,(13-MONTH($D577)),12),0)</f>
        <v>188.19914083070873</v>
      </c>
      <c r="BH577" s="229">
        <f>IF(AND(BH$7&lt;=$B577+$D$4,BH$9&gt;=$D577),$E577*HLOOKUP(BH$7-$B577+1,INPUTS!$D$63:$X$64,$E$4,FALSE)/IF(BH$7=$B577,(13-MONTH($D577)),12),0)</f>
        <v>188.19914083070873</v>
      </c>
      <c r="BI577" s="229">
        <f>IF(AND(BI$7&lt;=$B577+$D$4,BI$9&gt;=$D577),$E577*HLOOKUP(BI$7-$B577+1,INPUTS!$D$63:$X$64,$E$4,FALSE)/IF(BI$7=$B577,(13-MONTH($D577)),12),0)</f>
        <v>188.19914083070873</v>
      </c>
      <c r="BJ577" s="229">
        <f>IF(AND(BJ$7&lt;=$B577+$D$4,BJ$9&gt;=$D577),$E577*HLOOKUP(BJ$7-$B577+1,INPUTS!$D$63:$X$64,$E$4,FALSE)/IF(BJ$7=$B577,(13-MONTH($D577)),12),0)</f>
        <v>188.19914083070873</v>
      </c>
      <c r="BK577" s="229">
        <f>IF(AND(BK$7&lt;=$B577+$D$4,BK$9&gt;=$D577),$E577*HLOOKUP(BK$7-$B577+1,INPUTS!$D$63:$X$64,$E$4,FALSE)/IF(BK$7=$B577,(13-MONTH($D577)),12),0)</f>
        <v>188.19914083070873</v>
      </c>
      <c r="BL577" s="229">
        <f>IF(AND(BL$7&lt;=$B577+$D$4,BL$9&gt;=$D577),$E577*HLOOKUP(BL$7-$B577+1,INPUTS!$D$63:$X$64,$E$4,FALSE)/IF(BL$7=$B577,(13-MONTH($D577)),12),0)</f>
        <v>188.19914083070873</v>
      </c>
      <c r="BM577" s="229">
        <f>IF(AND(BM$7&lt;=$B577+$D$4,BM$9&gt;=$D577),$E577*HLOOKUP(BM$7-$B577+1,INPUTS!$D$63:$X$64,$E$4,FALSE)/IF(BM$7=$B577,(13-MONTH($D577)),12),0)</f>
        <v>188.19914083070873</v>
      </c>
      <c r="BN577" s="229">
        <f>IF(AND(BN$7&lt;=$B577+$D$4,BN$9&gt;=$D577),$E577*HLOOKUP(BN$7-$B577+1,INPUTS!$D$63:$X$64,$E$4,FALSE)/IF(BN$7=$B577,(13-MONTH($D577)),12),0)</f>
        <v>188.19914083070873</v>
      </c>
      <c r="BO577" s="229">
        <f>IF(AND(BO$7&lt;=$B577+$D$4,BO$9&gt;=$D577),$E577*HLOOKUP(BO$7-$B577+1,INPUTS!$D$63:$X$64,$E$4,FALSE)/IF(BO$7=$B577,(13-MONTH($D577)),12),0)</f>
        <v>174.10604955987534</v>
      </c>
      <c r="BP577" s="229">
        <f>IF(AND(BP$7&lt;=$B577+$D$4,BP$9&gt;=$D577),$E577*HLOOKUP(BP$7-$B577+1,INPUTS!$D$63:$X$64,$E$4,FALSE)/IF(BP$7=$B577,(13-MONTH($D577)),12),0)</f>
        <v>174.10604955987534</v>
      </c>
      <c r="BQ577" s="229">
        <f>IF(AND(BQ$7&lt;=$B577+$D$4,BQ$9&gt;=$D577),$E577*HLOOKUP(BQ$7-$B577+1,INPUTS!$D$63:$X$64,$E$4,FALSE)/IF(BQ$7=$B577,(13-MONTH($D577)),12),0)</f>
        <v>174.10604955987534</v>
      </c>
      <c r="BR577" s="229">
        <f>IF(AND(BR$7&lt;=$B577+$D$4,BR$9&gt;=$D577),$E577*HLOOKUP(BR$7-$B577+1,INPUTS!$D$63:$X$64,$E$4,FALSE)/IF(BR$7=$B577,(13-MONTH($D577)),12),0)</f>
        <v>174.10604955987534</v>
      </c>
      <c r="BS577" s="229">
        <f>IF(AND(BS$7&lt;=$B577+$D$4,BS$9&gt;=$D577),$E577*HLOOKUP(BS$7-$B577+1,INPUTS!$D$63:$X$64,$E$4,FALSE)/IF(BS$7=$B577,(13-MONTH($D577)),12),0)</f>
        <v>174.10604955987534</v>
      </c>
      <c r="BT577" s="229">
        <f>IF(AND(BT$7&lt;=$B577+$D$4,BT$9&gt;=$D577),$E577*HLOOKUP(BT$7-$B577+1,INPUTS!$D$63:$X$64,$E$4,FALSE)/IF(BT$7=$B577,(13-MONTH($D577)),12),0)</f>
        <v>174.10604955987534</v>
      </c>
      <c r="BU577" s="229">
        <f>IF(AND(BU$7&lt;=$B577+$D$4,BU$9&gt;=$D577),$E577*HLOOKUP(BU$7-$B577+1,INPUTS!$D$63:$X$64,$E$4,FALSE)/IF(BU$7=$B577,(13-MONTH($D577)),12),0)</f>
        <v>174.10604955987534</v>
      </c>
      <c r="BV577" s="229">
        <f>IF(AND(BV$7&lt;=$B577+$D$4,BV$9&gt;=$D577),$E577*HLOOKUP(BV$7-$B577+1,INPUTS!$D$63:$X$64,$E$4,FALSE)/IF(BV$7=$B577,(13-MONTH($D577)),12),0)</f>
        <v>174.10604955987534</v>
      </c>
      <c r="BW577" s="229">
        <f>IF(AND(BW$7&lt;=$B577+$D$4,BW$9&gt;=$D577),$E577*HLOOKUP(BW$7-$B577+1,INPUTS!$D$63:$X$64,$E$4,FALSE)/IF(BW$7=$B577,(13-MONTH($D577)),12),0)</f>
        <v>174.10604955987534</v>
      </c>
      <c r="BX577" s="229">
        <f>IF(AND(BX$7&lt;=$B577+$D$4,BX$9&gt;=$D577),$E577*HLOOKUP(BX$7-$B577+1,INPUTS!$D$63:$X$64,$E$4,FALSE)/IF(BX$7=$B577,(13-MONTH($D577)),12),0)</f>
        <v>174.10604955987534</v>
      </c>
      <c r="BY577" s="229">
        <f>IF(AND(BY$7&lt;=$B577+$D$4,BY$9&gt;=$D577),$E577*HLOOKUP(BY$7-$B577+1,INPUTS!$D$63:$X$64,$E$4,FALSE)/IF(BY$7=$B577,(13-MONTH($D577)),12),0)</f>
        <v>174.10604955987534</v>
      </c>
      <c r="BZ577" s="229">
        <f>IF(AND(BZ$7&lt;=$B577+$D$4,BZ$9&gt;=$D577),$E577*HLOOKUP(BZ$7-$B577+1,INPUTS!$D$63:$X$64,$E$4,FALSE)/IF(BZ$7=$B577,(13-MONTH($D577)),12),0)</f>
        <v>174.10604955987534</v>
      </c>
    </row>
    <row r="578" spans="1:78" x14ac:dyDescent="0.2">
      <c r="A578" s="7" t="str">
        <f t="shared" si="447"/>
        <v>Roll-in 6</v>
      </c>
      <c r="B578" s="7">
        <f t="shared" si="443"/>
        <v>2021</v>
      </c>
      <c r="C578" s="7">
        <f t="shared" si="446"/>
        <v>35</v>
      </c>
      <c r="D578" s="165">
        <f t="shared" si="449"/>
        <v>44530</v>
      </c>
      <c r="E578" s="68">
        <f t="shared" si="448"/>
        <v>25751.882570000053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482.84779818750098</v>
      </c>
      <c r="AP578" s="229">
        <f>IF(AND(AP$7&lt;=$B578+$D$4,AP$9&gt;=$D578),$E578*HLOOKUP(AP$7-$B578+1,INPUTS!$D$63:$X$64,$E$4,FALSE)/IF(AP$7=$B578,(13-MONTH($D578)),12),0)</f>
        <v>482.84779818750098</v>
      </c>
      <c r="AQ578" s="229">
        <f>IF(AND(AQ$7&lt;=$B578+$D$4,AQ$9&gt;=$D578),$E578*HLOOKUP(AQ$7-$B578+1,INPUTS!$D$63:$X$64,$E$4,FALSE)/IF(AQ$7=$B578,(13-MONTH($D578)),12),0)</f>
        <v>154.91903356069199</v>
      </c>
      <c r="AR578" s="229">
        <f>IF(AND(AR$7&lt;=$B578+$D$4,AR$9&gt;=$D578),$E578*HLOOKUP(AR$7-$B578+1,INPUTS!$D$63:$X$64,$E$4,FALSE)/IF(AR$7=$B578,(13-MONTH($D578)),12),0)</f>
        <v>154.91903356069199</v>
      </c>
      <c r="AS578" s="229">
        <f>IF(AND(AS$7&lt;=$B578+$D$4,AS$9&gt;=$D578),$E578*HLOOKUP(AS$7-$B578+1,INPUTS!$D$63:$X$64,$E$4,FALSE)/IF(AS$7=$B578,(13-MONTH($D578)),12),0)</f>
        <v>154.91903356069199</v>
      </c>
      <c r="AT578" s="229">
        <f>IF(AND(AT$7&lt;=$B578+$D$4,AT$9&gt;=$D578),$E578*HLOOKUP(AT$7-$B578+1,INPUTS!$D$63:$X$64,$E$4,FALSE)/IF(AT$7=$B578,(13-MONTH($D578)),12),0)</f>
        <v>154.91903356069199</v>
      </c>
      <c r="AU578" s="229">
        <f>IF(AND(AU$7&lt;=$B578+$D$4,AU$9&gt;=$D578),$E578*HLOOKUP(AU$7-$B578+1,INPUTS!$D$63:$X$64,$E$4,FALSE)/IF(AU$7=$B578,(13-MONTH($D578)),12),0)</f>
        <v>154.91903356069199</v>
      </c>
      <c r="AV578" s="229">
        <f>IF(AND(AV$7&lt;=$B578+$D$4,AV$9&gt;=$D578),$E578*HLOOKUP(AV$7-$B578+1,INPUTS!$D$63:$X$64,$E$4,FALSE)/IF(AV$7=$B578,(13-MONTH($D578)),12),0)</f>
        <v>154.91903356069199</v>
      </c>
      <c r="AW578" s="229">
        <f>IF(AND(AW$7&lt;=$B578+$D$4,AW$9&gt;=$D578),$E578*HLOOKUP(AW$7-$B578+1,INPUTS!$D$63:$X$64,$E$4,FALSE)/IF(AW$7=$B578,(13-MONTH($D578)),12),0)</f>
        <v>154.91903356069199</v>
      </c>
      <c r="AX578" s="229">
        <f>IF(AND(AX$7&lt;=$B578+$D$4,AX$9&gt;=$D578),$E578*HLOOKUP(AX$7-$B578+1,INPUTS!$D$63:$X$64,$E$4,FALSE)/IF(AX$7=$B578,(13-MONTH($D578)),12),0)</f>
        <v>154.91903356069199</v>
      </c>
      <c r="AY578" s="229">
        <f>IF(AND(AY$7&lt;=$B578+$D$4,AY$9&gt;=$D578),$E578*HLOOKUP(AY$7-$B578+1,INPUTS!$D$63:$X$64,$E$4,FALSE)/IF(AY$7=$B578,(13-MONTH($D578)),12),0)</f>
        <v>154.91903356069199</v>
      </c>
      <c r="AZ578" s="229">
        <f>IF(AND(AZ$7&lt;=$B578+$D$4,AZ$9&gt;=$D578),$E578*HLOOKUP(AZ$7-$B578+1,INPUTS!$D$63:$X$64,$E$4,FALSE)/IF(AZ$7=$B578,(13-MONTH($D578)),12),0)</f>
        <v>154.91903356069199</v>
      </c>
      <c r="BA578" s="229">
        <f>IF(AND(BA$7&lt;=$B578+$D$4,BA$9&gt;=$D578),$E578*HLOOKUP(BA$7-$B578+1,INPUTS!$D$63:$X$64,$E$4,FALSE)/IF(BA$7=$B578,(13-MONTH($D578)),12),0)</f>
        <v>154.91903356069199</v>
      </c>
      <c r="BB578" s="229">
        <f>IF(AND(BB$7&lt;=$B578+$D$4,BB$9&gt;=$D578),$E578*HLOOKUP(BB$7-$B578+1,INPUTS!$D$63:$X$64,$E$4,FALSE)/IF(BB$7=$B578,(13-MONTH($D578)),12),0)</f>
        <v>154.91903356069199</v>
      </c>
      <c r="BC578" s="229">
        <f>IF(AND(BC$7&lt;=$B578+$D$4,BC$9&gt;=$D578),$E578*HLOOKUP(BC$7-$B578+1,INPUTS!$D$63:$X$64,$E$4,FALSE)/IF(BC$7=$B578,(13-MONTH($D578)),12),0)</f>
        <v>143.28776659990862</v>
      </c>
      <c r="BD578" s="229">
        <f>IF(AND(BD$7&lt;=$B578+$D$4,BD$9&gt;=$D578),$E578*HLOOKUP(BD$7-$B578+1,INPUTS!$D$63:$X$64,$E$4,FALSE)/IF(BD$7=$B578,(13-MONTH($D578)),12),0)</f>
        <v>143.28776659990862</v>
      </c>
      <c r="BE578" s="229">
        <f>IF(AND(BE$7&lt;=$B578+$D$4,BE$9&gt;=$D578),$E578*HLOOKUP(BE$7-$B578+1,INPUTS!$D$63:$X$64,$E$4,FALSE)/IF(BE$7=$B578,(13-MONTH($D578)),12),0)</f>
        <v>143.28776659990862</v>
      </c>
      <c r="BF578" s="229">
        <f>IF(AND(BF$7&lt;=$B578+$D$4,BF$9&gt;=$D578),$E578*HLOOKUP(BF$7-$B578+1,INPUTS!$D$63:$X$64,$E$4,FALSE)/IF(BF$7=$B578,(13-MONTH($D578)),12),0)</f>
        <v>143.28776659990862</v>
      </c>
      <c r="BG578" s="229">
        <f>IF(AND(BG$7&lt;=$B578+$D$4,BG$9&gt;=$D578),$E578*HLOOKUP(BG$7-$B578+1,INPUTS!$D$63:$X$64,$E$4,FALSE)/IF(BG$7=$B578,(13-MONTH($D578)),12),0)</f>
        <v>143.28776659990862</v>
      </c>
      <c r="BH578" s="229">
        <f>IF(AND(BH$7&lt;=$B578+$D$4,BH$9&gt;=$D578),$E578*HLOOKUP(BH$7-$B578+1,INPUTS!$D$63:$X$64,$E$4,FALSE)/IF(BH$7=$B578,(13-MONTH($D578)),12),0)</f>
        <v>143.28776659990862</v>
      </c>
      <c r="BI578" s="229">
        <f>IF(AND(BI$7&lt;=$B578+$D$4,BI$9&gt;=$D578),$E578*HLOOKUP(BI$7-$B578+1,INPUTS!$D$63:$X$64,$E$4,FALSE)/IF(BI$7=$B578,(13-MONTH($D578)),12),0)</f>
        <v>143.28776659990862</v>
      </c>
      <c r="BJ578" s="229">
        <f>IF(AND(BJ$7&lt;=$B578+$D$4,BJ$9&gt;=$D578),$E578*HLOOKUP(BJ$7-$B578+1,INPUTS!$D$63:$X$64,$E$4,FALSE)/IF(BJ$7=$B578,(13-MONTH($D578)),12),0)</f>
        <v>143.28776659990862</v>
      </c>
      <c r="BK578" s="229">
        <f>IF(AND(BK$7&lt;=$B578+$D$4,BK$9&gt;=$D578),$E578*HLOOKUP(BK$7-$B578+1,INPUTS!$D$63:$X$64,$E$4,FALSE)/IF(BK$7=$B578,(13-MONTH($D578)),12),0)</f>
        <v>143.28776659990862</v>
      </c>
      <c r="BL578" s="229">
        <f>IF(AND(BL$7&lt;=$B578+$D$4,BL$9&gt;=$D578),$E578*HLOOKUP(BL$7-$B578+1,INPUTS!$D$63:$X$64,$E$4,FALSE)/IF(BL$7=$B578,(13-MONTH($D578)),12),0)</f>
        <v>143.28776659990862</v>
      </c>
      <c r="BM578" s="229">
        <f>IF(AND(BM$7&lt;=$B578+$D$4,BM$9&gt;=$D578),$E578*HLOOKUP(BM$7-$B578+1,INPUTS!$D$63:$X$64,$E$4,FALSE)/IF(BM$7=$B578,(13-MONTH($D578)),12),0)</f>
        <v>143.28776659990862</v>
      </c>
      <c r="BN578" s="229">
        <f>IF(AND(BN$7&lt;=$B578+$D$4,BN$9&gt;=$D578),$E578*HLOOKUP(BN$7-$B578+1,INPUTS!$D$63:$X$64,$E$4,FALSE)/IF(BN$7=$B578,(13-MONTH($D578)),12),0)</f>
        <v>143.28776659990862</v>
      </c>
      <c r="BO578" s="229">
        <f>IF(AND(BO$7&lt;=$B578+$D$4,BO$9&gt;=$D578),$E578*HLOOKUP(BO$7-$B578+1,INPUTS!$D$63:$X$64,$E$4,FALSE)/IF(BO$7=$B578,(13-MONTH($D578)),12),0)</f>
        <v>132.55781552907527</v>
      </c>
      <c r="BP578" s="229">
        <f>IF(AND(BP$7&lt;=$B578+$D$4,BP$9&gt;=$D578),$E578*HLOOKUP(BP$7-$B578+1,INPUTS!$D$63:$X$64,$E$4,FALSE)/IF(BP$7=$B578,(13-MONTH($D578)),12),0)</f>
        <v>132.55781552907527</v>
      </c>
      <c r="BQ578" s="229">
        <f>IF(AND(BQ$7&lt;=$B578+$D$4,BQ$9&gt;=$D578),$E578*HLOOKUP(BQ$7-$B578+1,INPUTS!$D$63:$X$64,$E$4,FALSE)/IF(BQ$7=$B578,(13-MONTH($D578)),12),0)</f>
        <v>132.55781552907527</v>
      </c>
      <c r="BR578" s="229">
        <f>IF(AND(BR$7&lt;=$B578+$D$4,BR$9&gt;=$D578),$E578*HLOOKUP(BR$7-$B578+1,INPUTS!$D$63:$X$64,$E$4,FALSE)/IF(BR$7=$B578,(13-MONTH($D578)),12),0)</f>
        <v>132.55781552907527</v>
      </c>
      <c r="BS578" s="229">
        <f>IF(AND(BS$7&lt;=$B578+$D$4,BS$9&gt;=$D578),$E578*HLOOKUP(BS$7-$B578+1,INPUTS!$D$63:$X$64,$E$4,FALSE)/IF(BS$7=$B578,(13-MONTH($D578)),12),0)</f>
        <v>132.55781552907527</v>
      </c>
      <c r="BT578" s="229">
        <f>IF(AND(BT$7&lt;=$B578+$D$4,BT$9&gt;=$D578),$E578*HLOOKUP(BT$7-$B578+1,INPUTS!$D$63:$X$64,$E$4,FALSE)/IF(BT$7=$B578,(13-MONTH($D578)),12),0)</f>
        <v>132.55781552907527</v>
      </c>
      <c r="BU578" s="229">
        <f>IF(AND(BU$7&lt;=$B578+$D$4,BU$9&gt;=$D578),$E578*HLOOKUP(BU$7-$B578+1,INPUTS!$D$63:$X$64,$E$4,FALSE)/IF(BU$7=$B578,(13-MONTH($D578)),12),0)</f>
        <v>132.55781552907527</v>
      </c>
      <c r="BV578" s="229">
        <f>IF(AND(BV$7&lt;=$B578+$D$4,BV$9&gt;=$D578),$E578*HLOOKUP(BV$7-$B578+1,INPUTS!$D$63:$X$64,$E$4,FALSE)/IF(BV$7=$B578,(13-MONTH($D578)),12),0)</f>
        <v>132.55781552907527</v>
      </c>
      <c r="BW578" s="229">
        <f>IF(AND(BW$7&lt;=$B578+$D$4,BW$9&gt;=$D578),$E578*HLOOKUP(BW$7-$B578+1,INPUTS!$D$63:$X$64,$E$4,FALSE)/IF(BW$7=$B578,(13-MONTH($D578)),12),0)</f>
        <v>132.55781552907527</v>
      </c>
      <c r="BX578" s="229">
        <f>IF(AND(BX$7&lt;=$B578+$D$4,BX$9&gt;=$D578),$E578*HLOOKUP(BX$7-$B578+1,INPUTS!$D$63:$X$64,$E$4,FALSE)/IF(BX$7=$B578,(13-MONTH($D578)),12),0)</f>
        <v>132.55781552907527</v>
      </c>
      <c r="BY578" s="229">
        <f>IF(AND(BY$7&lt;=$B578+$D$4,BY$9&gt;=$D578),$E578*HLOOKUP(BY$7-$B578+1,INPUTS!$D$63:$X$64,$E$4,FALSE)/IF(BY$7=$B578,(13-MONTH($D578)),12),0)</f>
        <v>132.55781552907527</v>
      </c>
      <c r="BZ578" s="229">
        <f>IF(AND(BZ$7&lt;=$B578+$D$4,BZ$9&gt;=$D578),$E578*HLOOKUP(BZ$7-$B578+1,INPUTS!$D$63:$X$64,$E$4,FALSE)/IF(BZ$7=$B578,(13-MONTH($D578)),12),0)</f>
        <v>132.55781552907527</v>
      </c>
    </row>
    <row r="579" spans="1:78" x14ac:dyDescent="0.2">
      <c r="A579" s="7" t="str">
        <f t="shared" si="447"/>
        <v>Roll-in 6</v>
      </c>
      <c r="B579" s="7">
        <f t="shared" si="443"/>
        <v>2021</v>
      </c>
      <c r="C579" s="7">
        <f t="shared" si="446"/>
        <v>36</v>
      </c>
      <c r="D579" s="165">
        <f t="shared" si="449"/>
        <v>44561</v>
      </c>
      <c r="E579" s="68">
        <f t="shared" si="448"/>
        <v>8973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336.48750000000001</v>
      </c>
      <c r="AQ579" s="229">
        <f>IF(AND(AQ$7&lt;=$B579+$D$4,AQ$9&gt;=$D579),$E579*HLOOKUP(AQ$7-$B579+1,INPUTS!$D$63:$X$64,$E$4,FALSE)/IF(AQ$7=$B579,(13-MONTH($D579)),12),0)</f>
        <v>53.980072500000006</v>
      </c>
      <c r="AR579" s="229">
        <f>IF(AND(AR$7&lt;=$B579+$D$4,AR$9&gt;=$D579),$E579*HLOOKUP(AR$7-$B579+1,INPUTS!$D$63:$X$64,$E$4,FALSE)/IF(AR$7=$B579,(13-MONTH($D579)),12),0)</f>
        <v>53.980072500000006</v>
      </c>
      <c r="AS579" s="229">
        <f>IF(AND(AS$7&lt;=$B579+$D$4,AS$9&gt;=$D579),$E579*HLOOKUP(AS$7-$B579+1,INPUTS!$D$63:$X$64,$E$4,FALSE)/IF(AS$7=$B579,(13-MONTH($D579)),12),0)</f>
        <v>53.980072500000006</v>
      </c>
      <c r="AT579" s="229">
        <f>IF(AND(AT$7&lt;=$B579+$D$4,AT$9&gt;=$D579),$E579*HLOOKUP(AT$7-$B579+1,INPUTS!$D$63:$X$64,$E$4,FALSE)/IF(AT$7=$B579,(13-MONTH($D579)),12),0)</f>
        <v>53.980072500000006</v>
      </c>
      <c r="AU579" s="229">
        <f>IF(AND(AU$7&lt;=$B579+$D$4,AU$9&gt;=$D579),$E579*HLOOKUP(AU$7-$B579+1,INPUTS!$D$63:$X$64,$E$4,FALSE)/IF(AU$7=$B579,(13-MONTH($D579)),12),0)</f>
        <v>53.980072500000006</v>
      </c>
      <c r="AV579" s="229">
        <f>IF(AND(AV$7&lt;=$B579+$D$4,AV$9&gt;=$D579),$E579*HLOOKUP(AV$7-$B579+1,INPUTS!$D$63:$X$64,$E$4,FALSE)/IF(AV$7=$B579,(13-MONTH($D579)),12),0)</f>
        <v>53.980072500000006</v>
      </c>
      <c r="AW579" s="229">
        <f>IF(AND(AW$7&lt;=$B579+$D$4,AW$9&gt;=$D579),$E579*HLOOKUP(AW$7-$B579+1,INPUTS!$D$63:$X$64,$E$4,FALSE)/IF(AW$7=$B579,(13-MONTH($D579)),12),0)</f>
        <v>53.980072500000006</v>
      </c>
      <c r="AX579" s="229">
        <f>IF(AND(AX$7&lt;=$B579+$D$4,AX$9&gt;=$D579),$E579*HLOOKUP(AX$7-$B579+1,INPUTS!$D$63:$X$64,$E$4,FALSE)/IF(AX$7=$B579,(13-MONTH($D579)),12),0)</f>
        <v>53.980072500000006</v>
      </c>
      <c r="AY579" s="229">
        <f>IF(AND(AY$7&lt;=$B579+$D$4,AY$9&gt;=$D579),$E579*HLOOKUP(AY$7-$B579+1,INPUTS!$D$63:$X$64,$E$4,FALSE)/IF(AY$7=$B579,(13-MONTH($D579)),12),0)</f>
        <v>53.980072500000006</v>
      </c>
      <c r="AZ579" s="229">
        <f>IF(AND(AZ$7&lt;=$B579+$D$4,AZ$9&gt;=$D579),$E579*HLOOKUP(AZ$7-$B579+1,INPUTS!$D$63:$X$64,$E$4,FALSE)/IF(AZ$7=$B579,(13-MONTH($D579)),12),0)</f>
        <v>53.980072500000006</v>
      </c>
      <c r="BA579" s="229">
        <f>IF(AND(BA$7&lt;=$B579+$D$4,BA$9&gt;=$D579),$E579*HLOOKUP(BA$7-$B579+1,INPUTS!$D$63:$X$64,$E$4,FALSE)/IF(BA$7=$B579,(13-MONTH($D579)),12),0)</f>
        <v>53.980072500000006</v>
      </c>
      <c r="BB579" s="229">
        <f>IF(AND(BB$7&lt;=$B579+$D$4,BB$9&gt;=$D579),$E579*HLOOKUP(BB$7-$B579+1,INPUTS!$D$63:$X$64,$E$4,FALSE)/IF(BB$7=$B579,(13-MONTH($D579)),12),0)</f>
        <v>53.980072500000006</v>
      </c>
      <c r="BC579" s="229">
        <f>IF(AND(BC$7&lt;=$B579+$D$4,BC$9&gt;=$D579),$E579*HLOOKUP(BC$7-$B579+1,INPUTS!$D$63:$X$64,$E$4,FALSE)/IF(BC$7=$B579,(13-MONTH($D579)),12),0)</f>
        <v>49.927267499999999</v>
      </c>
      <c r="BD579" s="229">
        <f>IF(AND(BD$7&lt;=$B579+$D$4,BD$9&gt;=$D579),$E579*HLOOKUP(BD$7-$B579+1,INPUTS!$D$63:$X$64,$E$4,FALSE)/IF(BD$7=$B579,(13-MONTH($D579)),12),0)</f>
        <v>49.927267499999999</v>
      </c>
      <c r="BE579" s="229">
        <f>IF(AND(BE$7&lt;=$B579+$D$4,BE$9&gt;=$D579),$E579*HLOOKUP(BE$7-$B579+1,INPUTS!$D$63:$X$64,$E$4,FALSE)/IF(BE$7=$B579,(13-MONTH($D579)),12),0)</f>
        <v>49.927267499999999</v>
      </c>
      <c r="BF579" s="229">
        <f>IF(AND(BF$7&lt;=$B579+$D$4,BF$9&gt;=$D579),$E579*HLOOKUP(BF$7-$B579+1,INPUTS!$D$63:$X$64,$E$4,FALSE)/IF(BF$7=$B579,(13-MONTH($D579)),12),0)</f>
        <v>49.927267499999999</v>
      </c>
      <c r="BG579" s="229">
        <f>IF(AND(BG$7&lt;=$B579+$D$4,BG$9&gt;=$D579),$E579*HLOOKUP(BG$7-$B579+1,INPUTS!$D$63:$X$64,$E$4,FALSE)/IF(BG$7=$B579,(13-MONTH($D579)),12),0)</f>
        <v>49.927267499999999</v>
      </c>
      <c r="BH579" s="229">
        <f>IF(AND(BH$7&lt;=$B579+$D$4,BH$9&gt;=$D579),$E579*HLOOKUP(BH$7-$B579+1,INPUTS!$D$63:$X$64,$E$4,FALSE)/IF(BH$7=$B579,(13-MONTH($D579)),12),0)</f>
        <v>49.927267499999999</v>
      </c>
      <c r="BI579" s="229">
        <f>IF(AND(BI$7&lt;=$B579+$D$4,BI$9&gt;=$D579),$E579*HLOOKUP(BI$7-$B579+1,INPUTS!$D$63:$X$64,$E$4,FALSE)/IF(BI$7=$B579,(13-MONTH($D579)),12),0)</f>
        <v>49.927267499999999</v>
      </c>
      <c r="BJ579" s="229">
        <f>IF(AND(BJ$7&lt;=$B579+$D$4,BJ$9&gt;=$D579),$E579*HLOOKUP(BJ$7-$B579+1,INPUTS!$D$63:$X$64,$E$4,FALSE)/IF(BJ$7=$B579,(13-MONTH($D579)),12),0)</f>
        <v>49.927267499999999</v>
      </c>
      <c r="BK579" s="229">
        <f>IF(AND(BK$7&lt;=$B579+$D$4,BK$9&gt;=$D579),$E579*HLOOKUP(BK$7-$B579+1,INPUTS!$D$63:$X$64,$E$4,FALSE)/IF(BK$7=$B579,(13-MONTH($D579)),12),0)</f>
        <v>49.927267499999999</v>
      </c>
      <c r="BL579" s="229">
        <f>IF(AND(BL$7&lt;=$B579+$D$4,BL$9&gt;=$D579),$E579*HLOOKUP(BL$7-$B579+1,INPUTS!$D$63:$X$64,$E$4,FALSE)/IF(BL$7=$B579,(13-MONTH($D579)),12),0)</f>
        <v>49.927267499999999</v>
      </c>
      <c r="BM579" s="229">
        <f>IF(AND(BM$7&lt;=$B579+$D$4,BM$9&gt;=$D579),$E579*HLOOKUP(BM$7-$B579+1,INPUTS!$D$63:$X$64,$E$4,FALSE)/IF(BM$7=$B579,(13-MONTH($D579)),12),0)</f>
        <v>49.927267499999999</v>
      </c>
      <c r="BN579" s="229">
        <f>IF(AND(BN$7&lt;=$B579+$D$4,BN$9&gt;=$D579),$E579*HLOOKUP(BN$7-$B579+1,INPUTS!$D$63:$X$64,$E$4,FALSE)/IF(BN$7=$B579,(13-MONTH($D579)),12),0)</f>
        <v>49.927267499999999</v>
      </c>
      <c r="BO579" s="229">
        <f>IF(AND(BO$7&lt;=$B579+$D$4,BO$9&gt;=$D579),$E579*HLOOKUP(BO$7-$B579+1,INPUTS!$D$63:$X$64,$E$4,FALSE)/IF(BO$7=$B579,(13-MONTH($D579)),12),0)</f>
        <v>46.188517499999996</v>
      </c>
      <c r="BP579" s="229">
        <f>IF(AND(BP$7&lt;=$B579+$D$4,BP$9&gt;=$D579),$E579*HLOOKUP(BP$7-$B579+1,INPUTS!$D$63:$X$64,$E$4,FALSE)/IF(BP$7=$B579,(13-MONTH($D579)),12),0)</f>
        <v>46.188517499999996</v>
      </c>
      <c r="BQ579" s="229">
        <f>IF(AND(BQ$7&lt;=$B579+$D$4,BQ$9&gt;=$D579),$E579*HLOOKUP(BQ$7-$B579+1,INPUTS!$D$63:$X$64,$E$4,FALSE)/IF(BQ$7=$B579,(13-MONTH($D579)),12),0)</f>
        <v>46.188517499999996</v>
      </c>
      <c r="BR579" s="229">
        <f>IF(AND(BR$7&lt;=$B579+$D$4,BR$9&gt;=$D579),$E579*HLOOKUP(BR$7-$B579+1,INPUTS!$D$63:$X$64,$E$4,FALSE)/IF(BR$7=$B579,(13-MONTH($D579)),12),0)</f>
        <v>46.188517499999996</v>
      </c>
      <c r="BS579" s="229">
        <f>IF(AND(BS$7&lt;=$B579+$D$4,BS$9&gt;=$D579),$E579*HLOOKUP(BS$7-$B579+1,INPUTS!$D$63:$X$64,$E$4,FALSE)/IF(BS$7=$B579,(13-MONTH($D579)),12),0)</f>
        <v>46.188517499999996</v>
      </c>
      <c r="BT579" s="229">
        <f>IF(AND(BT$7&lt;=$B579+$D$4,BT$9&gt;=$D579),$E579*HLOOKUP(BT$7-$B579+1,INPUTS!$D$63:$X$64,$E$4,FALSE)/IF(BT$7=$B579,(13-MONTH($D579)),12),0)</f>
        <v>46.188517499999996</v>
      </c>
      <c r="BU579" s="229">
        <f>IF(AND(BU$7&lt;=$B579+$D$4,BU$9&gt;=$D579),$E579*HLOOKUP(BU$7-$B579+1,INPUTS!$D$63:$X$64,$E$4,FALSE)/IF(BU$7=$B579,(13-MONTH($D579)),12),0)</f>
        <v>46.188517499999996</v>
      </c>
      <c r="BV579" s="229">
        <f>IF(AND(BV$7&lt;=$B579+$D$4,BV$9&gt;=$D579),$E579*HLOOKUP(BV$7-$B579+1,INPUTS!$D$63:$X$64,$E$4,FALSE)/IF(BV$7=$B579,(13-MONTH($D579)),12),0)</f>
        <v>46.188517499999996</v>
      </c>
      <c r="BW579" s="229">
        <f>IF(AND(BW$7&lt;=$B579+$D$4,BW$9&gt;=$D579),$E579*HLOOKUP(BW$7-$B579+1,INPUTS!$D$63:$X$64,$E$4,FALSE)/IF(BW$7=$B579,(13-MONTH($D579)),12),0)</f>
        <v>46.188517499999996</v>
      </c>
      <c r="BX579" s="229">
        <f>IF(AND(BX$7&lt;=$B579+$D$4,BX$9&gt;=$D579),$E579*HLOOKUP(BX$7-$B579+1,INPUTS!$D$63:$X$64,$E$4,FALSE)/IF(BX$7=$B579,(13-MONTH($D579)),12),0)</f>
        <v>46.188517499999996</v>
      </c>
      <c r="BY579" s="229">
        <f>IF(AND(BY$7&lt;=$B579+$D$4,BY$9&gt;=$D579),$E579*HLOOKUP(BY$7-$B579+1,INPUTS!$D$63:$X$64,$E$4,FALSE)/IF(BY$7=$B579,(13-MONTH($D579)),12),0)</f>
        <v>46.188517499999996</v>
      </c>
      <c r="BZ579" s="229">
        <f>IF(AND(BZ$7&lt;=$B579+$D$4,BZ$9&gt;=$D579),$E579*HLOOKUP(BZ$7-$B579+1,INPUTS!$D$63:$X$64,$E$4,FALSE)/IF(BZ$7=$B579,(13-MONTH($D579)),12),0)</f>
        <v>46.188517499999996</v>
      </c>
    </row>
    <row r="580" spans="1:78" x14ac:dyDescent="0.2">
      <c r="A580" s="7" t="str">
        <f t="shared" si="447"/>
        <v>Roll-in 6</v>
      </c>
      <c r="B580" s="7">
        <f t="shared" si="443"/>
        <v>2022</v>
      </c>
      <c r="C580" s="7">
        <f t="shared" si="446"/>
        <v>37</v>
      </c>
      <c r="D580" s="165">
        <f t="shared" si="449"/>
        <v>44592</v>
      </c>
      <c r="E580" s="68">
        <f t="shared" si="448"/>
        <v>9970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31.15625</v>
      </c>
      <c r="AR580" s="229">
        <f>IF(AND(AR$7&lt;=$B580+$D$4,AR$9&gt;=$D580),$E580*HLOOKUP(AR$7-$B580+1,INPUTS!$D$63:$X$64,$E$4,FALSE)/IF(AR$7=$B580,(13-MONTH($D580)),12),0)</f>
        <v>31.15625</v>
      </c>
      <c r="AS580" s="229">
        <f>IF(AND(AS$7&lt;=$B580+$D$4,AS$9&gt;=$D580),$E580*HLOOKUP(AS$7-$B580+1,INPUTS!$D$63:$X$64,$E$4,FALSE)/IF(AS$7=$B580,(13-MONTH($D580)),12),0)</f>
        <v>31.15625</v>
      </c>
      <c r="AT580" s="229">
        <f>IF(AND(AT$7&lt;=$B580+$D$4,AT$9&gt;=$D580),$E580*HLOOKUP(AT$7-$B580+1,INPUTS!$D$63:$X$64,$E$4,FALSE)/IF(AT$7=$B580,(13-MONTH($D580)),12),0)</f>
        <v>31.15625</v>
      </c>
      <c r="AU580" s="229">
        <f>IF(AND(AU$7&lt;=$B580+$D$4,AU$9&gt;=$D580),$E580*HLOOKUP(AU$7-$B580+1,INPUTS!$D$63:$X$64,$E$4,FALSE)/IF(AU$7=$B580,(13-MONTH($D580)),12),0)</f>
        <v>31.15625</v>
      </c>
      <c r="AV580" s="229">
        <f>IF(AND(AV$7&lt;=$B580+$D$4,AV$9&gt;=$D580),$E580*HLOOKUP(AV$7-$B580+1,INPUTS!$D$63:$X$64,$E$4,FALSE)/IF(AV$7=$B580,(13-MONTH($D580)),12),0)</f>
        <v>31.15625</v>
      </c>
      <c r="AW580" s="229">
        <f>IF(AND(AW$7&lt;=$B580+$D$4,AW$9&gt;=$D580),$E580*HLOOKUP(AW$7-$B580+1,INPUTS!$D$63:$X$64,$E$4,FALSE)/IF(AW$7=$B580,(13-MONTH($D580)),12),0)</f>
        <v>31.15625</v>
      </c>
      <c r="AX580" s="229">
        <f>IF(AND(AX$7&lt;=$B580+$D$4,AX$9&gt;=$D580),$E580*HLOOKUP(AX$7-$B580+1,INPUTS!$D$63:$X$64,$E$4,FALSE)/IF(AX$7=$B580,(13-MONTH($D580)),12),0)</f>
        <v>31.15625</v>
      </c>
      <c r="AY580" s="229">
        <f>IF(AND(AY$7&lt;=$B580+$D$4,AY$9&gt;=$D580),$E580*HLOOKUP(AY$7-$B580+1,INPUTS!$D$63:$X$64,$E$4,FALSE)/IF(AY$7=$B580,(13-MONTH($D580)),12),0)</f>
        <v>31.15625</v>
      </c>
      <c r="AZ580" s="229">
        <f>IF(AND(AZ$7&lt;=$B580+$D$4,AZ$9&gt;=$D580),$E580*HLOOKUP(AZ$7-$B580+1,INPUTS!$D$63:$X$64,$E$4,FALSE)/IF(AZ$7=$B580,(13-MONTH($D580)),12),0)</f>
        <v>31.15625</v>
      </c>
      <c r="BA580" s="229">
        <f>IF(AND(BA$7&lt;=$B580+$D$4,BA$9&gt;=$D580),$E580*HLOOKUP(BA$7-$B580+1,INPUTS!$D$63:$X$64,$E$4,FALSE)/IF(BA$7=$B580,(13-MONTH($D580)),12),0)</f>
        <v>31.15625</v>
      </c>
      <c r="BB580" s="229">
        <f>IF(AND(BB$7&lt;=$B580+$D$4,BB$9&gt;=$D580),$E580*HLOOKUP(BB$7-$B580+1,INPUTS!$D$63:$X$64,$E$4,FALSE)/IF(BB$7=$B580,(13-MONTH($D580)),12),0)</f>
        <v>31.15625</v>
      </c>
      <c r="BC580" s="229">
        <f>IF(AND(BC$7&lt;=$B580+$D$4,BC$9&gt;=$D580),$E580*HLOOKUP(BC$7-$B580+1,INPUTS!$D$63:$X$64,$E$4,FALSE)/IF(BC$7=$B580,(13-MONTH($D580)),12),0)</f>
        <v>59.977858333333337</v>
      </c>
      <c r="BD580" s="229">
        <f>IF(AND(BD$7&lt;=$B580+$D$4,BD$9&gt;=$D580),$E580*HLOOKUP(BD$7-$B580+1,INPUTS!$D$63:$X$64,$E$4,FALSE)/IF(BD$7=$B580,(13-MONTH($D580)),12),0)</f>
        <v>59.977858333333337</v>
      </c>
      <c r="BE580" s="229">
        <f>IF(AND(BE$7&lt;=$B580+$D$4,BE$9&gt;=$D580),$E580*HLOOKUP(BE$7-$B580+1,INPUTS!$D$63:$X$64,$E$4,FALSE)/IF(BE$7=$B580,(13-MONTH($D580)),12),0)</f>
        <v>59.977858333333337</v>
      </c>
      <c r="BF580" s="229">
        <f>IF(AND(BF$7&lt;=$B580+$D$4,BF$9&gt;=$D580),$E580*HLOOKUP(BF$7-$B580+1,INPUTS!$D$63:$X$64,$E$4,FALSE)/IF(BF$7=$B580,(13-MONTH($D580)),12),0)</f>
        <v>59.977858333333337</v>
      </c>
      <c r="BG580" s="229">
        <f>IF(AND(BG$7&lt;=$B580+$D$4,BG$9&gt;=$D580),$E580*HLOOKUP(BG$7-$B580+1,INPUTS!$D$63:$X$64,$E$4,FALSE)/IF(BG$7=$B580,(13-MONTH($D580)),12),0)</f>
        <v>59.977858333333337</v>
      </c>
      <c r="BH580" s="229">
        <f>IF(AND(BH$7&lt;=$B580+$D$4,BH$9&gt;=$D580),$E580*HLOOKUP(BH$7-$B580+1,INPUTS!$D$63:$X$64,$E$4,FALSE)/IF(BH$7=$B580,(13-MONTH($D580)),12),0)</f>
        <v>59.977858333333337</v>
      </c>
      <c r="BI580" s="229">
        <f>IF(AND(BI$7&lt;=$B580+$D$4,BI$9&gt;=$D580),$E580*HLOOKUP(BI$7-$B580+1,INPUTS!$D$63:$X$64,$E$4,FALSE)/IF(BI$7=$B580,(13-MONTH($D580)),12),0)</f>
        <v>59.977858333333337</v>
      </c>
      <c r="BJ580" s="229">
        <f>IF(AND(BJ$7&lt;=$B580+$D$4,BJ$9&gt;=$D580),$E580*HLOOKUP(BJ$7-$B580+1,INPUTS!$D$63:$X$64,$E$4,FALSE)/IF(BJ$7=$B580,(13-MONTH($D580)),12),0)</f>
        <v>59.977858333333337</v>
      </c>
      <c r="BK580" s="229">
        <f>IF(AND(BK$7&lt;=$B580+$D$4,BK$9&gt;=$D580),$E580*HLOOKUP(BK$7-$B580+1,INPUTS!$D$63:$X$64,$E$4,FALSE)/IF(BK$7=$B580,(13-MONTH($D580)),12),0)</f>
        <v>59.977858333333337</v>
      </c>
      <c r="BL580" s="229">
        <f>IF(AND(BL$7&lt;=$B580+$D$4,BL$9&gt;=$D580),$E580*HLOOKUP(BL$7-$B580+1,INPUTS!$D$63:$X$64,$E$4,FALSE)/IF(BL$7=$B580,(13-MONTH($D580)),12),0)</f>
        <v>59.977858333333337</v>
      </c>
      <c r="BM580" s="229">
        <f>IF(AND(BM$7&lt;=$B580+$D$4,BM$9&gt;=$D580),$E580*HLOOKUP(BM$7-$B580+1,INPUTS!$D$63:$X$64,$E$4,FALSE)/IF(BM$7=$B580,(13-MONTH($D580)),12),0)</f>
        <v>59.977858333333337</v>
      </c>
      <c r="BN580" s="229">
        <f>IF(AND(BN$7&lt;=$B580+$D$4,BN$9&gt;=$D580),$E580*HLOOKUP(BN$7-$B580+1,INPUTS!$D$63:$X$64,$E$4,FALSE)/IF(BN$7=$B580,(13-MONTH($D580)),12),0)</f>
        <v>59.977858333333337</v>
      </c>
      <c r="BO580" s="229">
        <f>IF(AND(BO$7&lt;=$B580+$D$4,BO$9&gt;=$D580),$E580*HLOOKUP(BO$7-$B580+1,INPUTS!$D$63:$X$64,$E$4,FALSE)/IF(BO$7=$B580,(13-MONTH($D580)),12),0)</f>
        <v>55.47474166666666</v>
      </c>
      <c r="BP580" s="229">
        <f>IF(AND(BP$7&lt;=$B580+$D$4,BP$9&gt;=$D580),$E580*HLOOKUP(BP$7-$B580+1,INPUTS!$D$63:$X$64,$E$4,FALSE)/IF(BP$7=$B580,(13-MONTH($D580)),12),0)</f>
        <v>55.47474166666666</v>
      </c>
      <c r="BQ580" s="229">
        <f>IF(AND(BQ$7&lt;=$B580+$D$4,BQ$9&gt;=$D580),$E580*HLOOKUP(BQ$7-$B580+1,INPUTS!$D$63:$X$64,$E$4,FALSE)/IF(BQ$7=$B580,(13-MONTH($D580)),12),0)</f>
        <v>55.47474166666666</v>
      </c>
      <c r="BR580" s="229">
        <f>IF(AND(BR$7&lt;=$B580+$D$4,BR$9&gt;=$D580),$E580*HLOOKUP(BR$7-$B580+1,INPUTS!$D$63:$X$64,$E$4,FALSE)/IF(BR$7=$B580,(13-MONTH($D580)),12),0)</f>
        <v>55.47474166666666</v>
      </c>
      <c r="BS580" s="229">
        <f>IF(AND(BS$7&lt;=$B580+$D$4,BS$9&gt;=$D580),$E580*HLOOKUP(BS$7-$B580+1,INPUTS!$D$63:$X$64,$E$4,FALSE)/IF(BS$7=$B580,(13-MONTH($D580)),12),0)</f>
        <v>55.47474166666666</v>
      </c>
      <c r="BT580" s="229">
        <f>IF(AND(BT$7&lt;=$B580+$D$4,BT$9&gt;=$D580),$E580*HLOOKUP(BT$7-$B580+1,INPUTS!$D$63:$X$64,$E$4,FALSE)/IF(BT$7=$B580,(13-MONTH($D580)),12),0)</f>
        <v>55.47474166666666</v>
      </c>
      <c r="BU580" s="229">
        <f>IF(AND(BU$7&lt;=$B580+$D$4,BU$9&gt;=$D580),$E580*HLOOKUP(BU$7-$B580+1,INPUTS!$D$63:$X$64,$E$4,FALSE)/IF(BU$7=$B580,(13-MONTH($D580)),12),0)</f>
        <v>55.47474166666666</v>
      </c>
      <c r="BV580" s="229">
        <f>IF(AND(BV$7&lt;=$B580+$D$4,BV$9&gt;=$D580),$E580*HLOOKUP(BV$7-$B580+1,INPUTS!$D$63:$X$64,$E$4,FALSE)/IF(BV$7=$B580,(13-MONTH($D580)),12),0)</f>
        <v>55.47474166666666</v>
      </c>
      <c r="BW580" s="229">
        <f>IF(AND(BW$7&lt;=$B580+$D$4,BW$9&gt;=$D580),$E580*HLOOKUP(BW$7-$B580+1,INPUTS!$D$63:$X$64,$E$4,FALSE)/IF(BW$7=$B580,(13-MONTH($D580)),12),0)</f>
        <v>55.47474166666666</v>
      </c>
      <c r="BX580" s="229">
        <f>IF(AND(BX$7&lt;=$B580+$D$4,BX$9&gt;=$D580),$E580*HLOOKUP(BX$7-$B580+1,INPUTS!$D$63:$X$64,$E$4,FALSE)/IF(BX$7=$B580,(13-MONTH($D580)),12),0)</f>
        <v>55.47474166666666</v>
      </c>
      <c r="BY580" s="229">
        <f>IF(AND(BY$7&lt;=$B580+$D$4,BY$9&gt;=$D580),$E580*HLOOKUP(BY$7-$B580+1,INPUTS!$D$63:$X$64,$E$4,FALSE)/IF(BY$7=$B580,(13-MONTH($D580)),12),0)</f>
        <v>55.47474166666666</v>
      </c>
      <c r="BZ580" s="229">
        <f>IF(AND(BZ$7&lt;=$B580+$D$4,BZ$9&gt;=$D580),$E580*HLOOKUP(BZ$7-$B580+1,INPUTS!$D$63:$X$64,$E$4,FALSE)/IF(BZ$7=$B580,(13-MONTH($D580)),12),0)</f>
        <v>55.47474166666666</v>
      </c>
    </row>
    <row r="581" spans="1:78" x14ac:dyDescent="0.2">
      <c r="A581" s="7" t="str">
        <f t="shared" si="447"/>
        <v>Roll-in 6</v>
      </c>
      <c r="B581" s="7">
        <f t="shared" si="443"/>
        <v>2022</v>
      </c>
      <c r="C581" s="7">
        <f t="shared" si="446"/>
        <v>38</v>
      </c>
      <c r="D581" s="165">
        <f t="shared" si="449"/>
        <v>44620</v>
      </c>
      <c r="E581" s="68">
        <f t="shared" si="448"/>
        <v>9970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33.988636363636367</v>
      </c>
      <c r="AS581" s="229">
        <f>IF(AND(AS$7&lt;=$B581+$D$4,AS$9&gt;=$D581),$E581*HLOOKUP(AS$7-$B581+1,INPUTS!$D$63:$X$64,$E$4,FALSE)/IF(AS$7=$B581,(13-MONTH($D581)),12),0)</f>
        <v>33.988636363636367</v>
      </c>
      <c r="AT581" s="229">
        <f>IF(AND(AT$7&lt;=$B581+$D$4,AT$9&gt;=$D581),$E581*HLOOKUP(AT$7-$B581+1,INPUTS!$D$63:$X$64,$E$4,FALSE)/IF(AT$7=$B581,(13-MONTH($D581)),12),0)</f>
        <v>33.988636363636367</v>
      </c>
      <c r="AU581" s="229">
        <f>IF(AND(AU$7&lt;=$B581+$D$4,AU$9&gt;=$D581),$E581*HLOOKUP(AU$7-$B581+1,INPUTS!$D$63:$X$64,$E$4,FALSE)/IF(AU$7=$B581,(13-MONTH($D581)),12),0)</f>
        <v>33.988636363636367</v>
      </c>
      <c r="AV581" s="229">
        <f>IF(AND(AV$7&lt;=$B581+$D$4,AV$9&gt;=$D581),$E581*HLOOKUP(AV$7-$B581+1,INPUTS!$D$63:$X$64,$E$4,FALSE)/IF(AV$7=$B581,(13-MONTH($D581)),12),0)</f>
        <v>33.988636363636367</v>
      </c>
      <c r="AW581" s="229">
        <f>IF(AND(AW$7&lt;=$B581+$D$4,AW$9&gt;=$D581),$E581*HLOOKUP(AW$7-$B581+1,INPUTS!$D$63:$X$64,$E$4,FALSE)/IF(AW$7=$B581,(13-MONTH($D581)),12),0)</f>
        <v>33.988636363636367</v>
      </c>
      <c r="AX581" s="229">
        <f>IF(AND(AX$7&lt;=$B581+$D$4,AX$9&gt;=$D581),$E581*HLOOKUP(AX$7-$B581+1,INPUTS!$D$63:$X$64,$E$4,FALSE)/IF(AX$7=$B581,(13-MONTH($D581)),12),0)</f>
        <v>33.988636363636367</v>
      </c>
      <c r="AY581" s="229">
        <f>IF(AND(AY$7&lt;=$B581+$D$4,AY$9&gt;=$D581),$E581*HLOOKUP(AY$7-$B581+1,INPUTS!$D$63:$X$64,$E$4,FALSE)/IF(AY$7=$B581,(13-MONTH($D581)),12),0)</f>
        <v>33.988636363636367</v>
      </c>
      <c r="AZ581" s="229">
        <f>IF(AND(AZ$7&lt;=$B581+$D$4,AZ$9&gt;=$D581),$E581*HLOOKUP(AZ$7-$B581+1,INPUTS!$D$63:$X$64,$E$4,FALSE)/IF(AZ$7=$B581,(13-MONTH($D581)),12),0)</f>
        <v>33.988636363636367</v>
      </c>
      <c r="BA581" s="229">
        <f>IF(AND(BA$7&lt;=$B581+$D$4,BA$9&gt;=$D581),$E581*HLOOKUP(BA$7-$B581+1,INPUTS!$D$63:$X$64,$E$4,FALSE)/IF(BA$7=$B581,(13-MONTH($D581)),12),0)</f>
        <v>33.988636363636367</v>
      </c>
      <c r="BB581" s="229">
        <f>IF(AND(BB$7&lt;=$B581+$D$4,BB$9&gt;=$D581),$E581*HLOOKUP(BB$7-$B581+1,INPUTS!$D$63:$X$64,$E$4,FALSE)/IF(BB$7=$B581,(13-MONTH($D581)),12),0)</f>
        <v>33.988636363636367</v>
      </c>
      <c r="BC581" s="229">
        <f>IF(AND(BC$7&lt;=$B581+$D$4,BC$9&gt;=$D581),$E581*HLOOKUP(BC$7-$B581+1,INPUTS!$D$63:$X$64,$E$4,FALSE)/IF(BC$7=$B581,(13-MONTH($D581)),12),0)</f>
        <v>59.977858333333337</v>
      </c>
      <c r="BD581" s="229">
        <f>IF(AND(BD$7&lt;=$B581+$D$4,BD$9&gt;=$D581),$E581*HLOOKUP(BD$7-$B581+1,INPUTS!$D$63:$X$64,$E$4,FALSE)/IF(BD$7=$B581,(13-MONTH($D581)),12),0)</f>
        <v>59.977858333333337</v>
      </c>
      <c r="BE581" s="229">
        <f>IF(AND(BE$7&lt;=$B581+$D$4,BE$9&gt;=$D581),$E581*HLOOKUP(BE$7-$B581+1,INPUTS!$D$63:$X$64,$E$4,FALSE)/IF(BE$7=$B581,(13-MONTH($D581)),12),0)</f>
        <v>59.977858333333337</v>
      </c>
      <c r="BF581" s="229">
        <f>IF(AND(BF$7&lt;=$B581+$D$4,BF$9&gt;=$D581),$E581*HLOOKUP(BF$7-$B581+1,INPUTS!$D$63:$X$64,$E$4,FALSE)/IF(BF$7=$B581,(13-MONTH($D581)),12),0)</f>
        <v>59.977858333333337</v>
      </c>
      <c r="BG581" s="229">
        <f>IF(AND(BG$7&lt;=$B581+$D$4,BG$9&gt;=$D581),$E581*HLOOKUP(BG$7-$B581+1,INPUTS!$D$63:$X$64,$E$4,FALSE)/IF(BG$7=$B581,(13-MONTH($D581)),12),0)</f>
        <v>59.977858333333337</v>
      </c>
      <c r="BH581" s="229">
        <f>IF(AND(BH$7&lt;=$B581+$D$4,BH$9&gt;=$D581),$E581*HLOOKUP(BH$7-$B581+1,INPUTS!$D$63:$X$64,$E$4,FALSE)/IF(BH$7=$B581,(13-MONTH($D581)),12),0)</f>
        <v>59.977858333333337</v>
      </c>
      <c r="BI581" s="229">
        <f>IF(AND(BI$7&lt;=$B581+$D$4,BI$9&gt;=$D581),$E581*HLOOKUP(BI$7-$B581+1,INPUTS!$D$63:$X$64,$E$4,FALSE)/IF(BI$7=$B581,(13-MONTH($D581)),12),0)</f>
        <v>59.977858333333337</v>
      </c>
      <c r="BJ581" s="229">
        <f>IF(AND(BJ$7&lt;=$B581+$D$4,BJ$9&gt;=$D581),$E581*HLOOKUP(BJ$7-$B581+1,INPUTS!$D$63:$X$64,$E$4,FALSE)/IF(BJ$7=$B581,(13-MONTH($D581)),12),0)</f>
        <v>59.977858333333337</v>
      </c>
      <c r="BK581" s="229">
        <f>IF(AND(BK$7&lt;=$B581+$D$4,BK$9&gt;=$D581),$E581*HLOOKUP(BK$7-$B581+1,INPUTS!$D$63:$X$64,$E$4,FALSE)/IF(BK$7=$B581,(13-MONTH($D581)),12),0)</f>
        <v>59.977858333333337</v>
      </c>
      <c r="BL581" s="229">
        <f>IF(AND(BL$7&lt;=$B581+$D$4,BL$9&gt;=$D581),$E581*HLOOKUP(BL$7-$B581+1,INPUTS!$D$63:$X$64,$E$4,FALSE)/IF(BL$7=$B581,(13-MONTH($D581)),12),0)</f>
        <v>59.977858333333337</v>
      </c>
      <c r="BM581" s="229">
        <f>IF(AND(BM$7&lt;=$B581+$D$4,BM$9&gt;=$D581),$E581*HLOOKUP(BM$7-$B581+1,INPUTS!$D$63:$X$64,$E$4,FALSE)/IF(BM$7=$B581,(13-MONTH($D581)),12),0)</f>
        <v>59.977858333333337</v>
      </c>
      <c r="BN581" s="229">
        <f>IF(AND(BN$7&lt;=$B581+$D$4,BN$9&gt;=$D581),$E581*HLOOKUP(BN$7-$B581+1,INPUTS!$D$63:$X$64,$E$4,FALSE)/IF(BN$7=$B581,(13-MONTH($D581)),12),0)</f>
        <v>59.977858333333337</v>
      </c>
      <c r="BO581" s="229">
        <f>IF(AND(BO$7&lt;=$B581+$D$4,BO$9&gt;=$D581),$E581*HLOOKUP(BO$7-$B581+1,INPUTS!$D$63:$X$64,$E$4,FALSE)/IF(BO$7=$B581,(13-MONTH($D581)),12),0)</f>
        <v>55.47474166666666</v>
      </c>
      <c r="BP581" s="229">
        <f>IF(AND(BP$7&lt;=$B581+$D$4,BP$9&gt;=$D581),$E581*HLOOKUP(BP$7-$B581+1,INPUTS!$D$63:$X$64,$E$4,FALSE)/IF(BP$7=$B581,(13-MONTH($D581)),12),0)</f>
        <v>55.47474166666666</v>
      </c>
      <c r="BQ581" s="229">
        <f>IF(AND(BQ$7&lt;=$B581+$D$4,BQ$9&gt;=$D581),$E581*HLOOKUP(BQ$7-$B581+1,INPUTS!$D$63:$X$64,$E$4,FALSE)/IF(BQ$7=$B581,(13-MONTH($D581)),12),0)</f>
        <v>55.47474166666666</v>
      </c>
      <c r="BR581" s="229">
        <f>IF(AND(BR$7&lt;=$B581+$D$4,BR$9&gt;=$D581),$E581*HLOOKUP(BR$7-$B581+1,INPUTS!$D$63:$X$64,$E$4,FALSE)/IF(BR$7=$B581,(13-MONTH($D581)),12),0)</f>
        <v>55.47474166666666</v>
      </c>
      <c r="BS581" s="229">
        <f>IF(AND(BS$7&lt;=$B581+$D$4,BS$9&gt;=$D581),$E581*HLOOKUP(BS$7-$B581+1,INPUTS!$D$63:$X$64,$E$4,FALSE)/IF(BS$7=$B581,(13-MONTH($D581)),12),0)</f>
        <v>55.47474166666666</v>
      </c>
      <c r="BT581" s="229">
        <f>IF(AND(BT$7&lt;=$B581+$D$4,BT$9&gt;=$D581),$E581*HLOOKUP(BT$7-$B581+1,INPUTS!$D$63:$X$64,$E$4,FALSE)/IF(BT$7=$B581,(13-MONTH($D581)),12),0)</f>
        <v>55.47474166666666</v>
      </c>
      <c r="BU581" s="229">
        <f>IF(AND(BU$7&lt;=$B581+$D$4,BU$9&gt;=$D581),$E581*HLOOKUP(BU$7-$B581+1,INPUTS!$D$63:$X$64,$E$4,FALSE)/IF(BU$7=$B581,(13-MONTH($D581)),12),0)</f>
        <v>55.47474166666666</v>
      </c>
      <c r="BV581" s="229">
        <f>IF(AND(BV$7&lt;=$B581+$D$4,BV$9&gt;=$D581),$E581*HLOOKUP(BV$7-$B581+1,INPUTS!$D$63:$X$64,$E$4,FALSE)/IF(BV$7=$B581,(13-MONTH($D581)),12),0)</f>
        <v>55.47474166666666</v>
      </c>
      <c r="BW581" s="229">
        <f>IF(AND(BW$7&lt;=$B581+$D$4,BW$9&gt;=$D581),$E581*HLOOKUP(BW$7-$B581+1,INPUTS!$D$63:$X$64,$E$4,FALSE)/IF(BW$7=$B581,(13-MONTH($D581)),12),0)</f>
        <v>55.47474166666666</v>
      </c>
      <c r="BX581" s="229">
        <f>IF(AND(BX$7&lt;=$B581+$D$4,BX$9&gt;=$D581),$E581*HLOOKUP(BX$7-$B581+1,INPUTS!$D$63:$X$64,$E$4,FALSE)/IF(BX$7=$B581,(13-MONTH($D581)),12),0)</f>
        <v>55.47474166666666</v>
      </c>
      <c r="BY581" s="229">
        <f>IF(AND(BY$7&lt;=$B581+$D$4,BY$9&gt;=$D581),$E581*HLOOKUP(BY$7-$B581+1,INPUTS!$D$63:$X$64,$E$4,FALSE)/IF(BY$7=$B581,(13-MONTH($D581)),12),0)</f>
        <v>55.47474166666666</v>
      </c>
      <c r="BZ581" s="229">
        <f>IF(AND(BZ$7&lt;=$B581+$D$4,BZ$9&gt;=$D581),$E581*HLOOKUP(BZ$7-$B581+1,INPUTS!$D$63:$X$64,$E$4,FALSE)/IF(BZ$7=$B581,(13-MONTH($D581)),12),0)</f>
        <v>55.47474166666666</v>
      </c>
    </row>
    <row r="582" spans="1:78" x14ac:dyDescent="0.2">
      <c r="A582" s="7" t="str">
        <f t="shared" si="447"/>
        <v>Roll-in 7</v>
      </c>
      <c r="B582" s="7">
        <f t="shared" si="443"/>
        <v>2022</v>
      </c>
      <c r="C582" s="7">
        <f t="shared" si="446"/>
        <v>39</v>
      </c>
      <c r="D582" s="165">
        <f t="shared" si="449"/>
        <v>44651</v>
      </c>
      <c r="E582" s="68">
        <f t="shared" si="448"/>
        <v>0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0</v>
      </c>
      <c r="AT582" s="229">
        <f>IF(AND(AT$7&lt;=$B582+$D$4,AT$9&gt;=$D582),$E582*HLOOKUP(AT$7-$B582+1,INPUTS!$D$63:$X$64,$E$4,FALSE)/IF(AT$7=$B582,(13-MONTH($D582)),12),0)</f>
        <v>0</v>
      </c>
      <c r="AU582" s="229">
        <f>IF(AND(AU$7&lt;=$B582+$D$4,AU$9&gt;=$D582),$E582*HLOOKUP(AU$7-$B582+1,INPUTS!$D$63:$X$64,$E$4,FALSE)/IF(AU$7=$B582,(13-MONTH($D582)),12),0)</f>
        <v>0</v>
      </c>
      <c r="AV582" s="229">
        <f>IF(AND(AV$7&lt;=$B582+$D$4,AV$9&gt;=$D582),$E582*HLOOKUP(AV$7-$B582+1,INPUTS!$D$63:$X$64,$E$4,FALSE)/IF(AV$7=$B582,(13-MONTH($D582)),12),0)</f>
        <v>0</v>
      </c>
      <c r="AW582" s="229">
        <f>IF(AND(AW$7&lt;=$B582+$D$4,AW$9&gt;=$D582),$E582*HLOOKUP(AW$7-$B582+1,INPUTS!$D$63:$X$64,$E$4,FALSE)/IF(AW$7=$B582,(13-MONTH($D582)),12),0)</f>
        <v>0</v>
      </c>
      <c r="AX582" s="229">
        <f>IF(AND(AX$7&lt;=$B582+$D$4,AX$9&gt;=$D582),$E582*HLOOKUP(AX$7-$B582+1,INPUTS!$D$63:$X$64,$E$4,FALSE)/IF(AX$7=$B582,(13-MONTH($D582)),12),0)</f>
        <v>0</v>
      </c>
      <c r="AY582" s="229">
        <f>IF(AND(AY$7&lt;=$B582+$D$4,AY$9&gt;=$D582),$E582*HLOOKUP(AY$7-$B582+1,INPUTS!$D$63:$X$64,$E$4,FALSE)/IF(AY$7=$B582,(13-MONTH($D582)),12),0)</f>
        <v>0</v>
      </c>
      <c r="AZ582" s="229">
        <f>IF(AND(AZ$7&lt;=$B582+$D$4,AZ$9&gt;=$D582),$E582*HLOOKUP(AZ$7-$B582+1,INPUTS!$D$63:$X$64,$E$4,FALSE)/IF(AZ$7=$B582,(13-MONTH($D582)),12),0)</f>
        <v>0</v>
      </c>
      <c r="BA582" s="229">
        <f>IF(AND(BA$7&lt;=$B582+$D$4,BA$9&gt;=$D582),$E582*HLOOKUP(BA$7-$B582+1,INPUTS!$D$63:$X$64,$E$4,FALSE)/IF(BA$7=$B582,(13-MONTH($D582)),12),0)</f>
        <v>0</v>
      </c>
      <c r="BB582" s="229">
        <f>IF(AND(BB$7&lt;=$B582+$D$4,BB$9&gt;=$D582),$E582*HLOOKUP(BB$7-$B582+1,INPUTS!$D$63:$X$64,$E$4,FALSE)/IF(BB$7=$B582,(13-MONTH($D582)),12),0)</f>
        <v>0</v>
      </c>
      <c r="BC582" s="229">
        <f>IF(AND(BC$7&lt;=$B582+$D$4,BC$9&gt;=$D582),$E582*HLOOKUP(BC$7-$B582+1,INPUTS!$D$63:$X$64,$E$4,FALSE)/IF(BC$7=$B582,(13-MONTH($D582)),12),0)</f>
        <v>0</v>
      </c>
      <c r="BD582" s="229">
        <f>IF(AND(BD$7&lt;=$B582+$D$4,BD$9&gt;=$D582),$E582*HLOOKUP(BD$7-$B582+1,INPUTS!$D$63:$X$64,$E$4,FALSE)/IF(BD$7=$B582,(13-MONTH($D582)),12),0)</f>
        <v>0</v>
      </c>
      <c r="BE582" s="229">
        <f>IF(AND(BE$7&lt;=$B582+$D$4,BE$9&gt;=$D582),$E582*HLOOKUP(BE$7-$B582+1,INPUTS!$D$63:$X$64,$E$4,FALSE)/IF(BE$7=$B582,(13-MONTH($D582)),12),0)</f>
        <v>0</v>
      </c>
      <c r="BF582" s="229">
        <f>IF(AND(BF$7&lt;=$B582+$D$4,BF$9&gt;=$D582),$E582*HLOOKUP(BF$7-$B582+1,INPUTS!$D$63:$X$64,$E$4,FALSE)/IF(BF$7=$B582,(13-MONTH($D582)),12),0)</f>
        <v>0</v>
      </c>
      <c r="BG582" s="229">
        <f>IF(AND(BG$7&lt;=$B582+$D$4,BG$9&gt;=$D582),$E582*HLOOKUP(BG$7-$B582+1,INPUTS!$D$63:$X$64,$E$4,FALSE)/IF(BG$7=$B582,(13-MONTH($D582)),12),0)</f>
        <v>0</v>
      </c>
      <c r="BH582" s="229">
        <f>IF(AND(BH$7&lt;=$B582+$D$4,BH$9&gt;=$D582),$E582*HLOOKUP(BH$7-$B582+1,INPUTS!$D$63:$X$64,$E$4,FALSE)/IF(BH$7=$B582,(13-MONTH($D582)),12),0)</f>
        <v>0</v>
      </c>
      <c r="BI582" s="229">
        <f>IF(AND(BI$7&lt;=$B582+$D$4,BI$9&gt;=$D582),$E582*HLOOKUP(BI$7-$B582+1,INPUTS!$D$63:$X$64,$E$4,FALSE)/IF(BI$7=$B582,(13-MONTH($D582)),12),0)</f>
        <v>0</v>
      </c>
      <c r="BJ582" s="229">
        <f>IF(AND(BJ$7&lt;=$B582+$D$4,BJ$9&gt;=$D582),$E582*HLOOKUP(BJ$7-$B582+1,INPUTS!$D$63:$X$64,$E$4,FALSE)/IF(BJ$7=$B582,(13-MONTH($D582)),12),0)</f>
        <v>0</v>
      </c>
      <c r="BK582" s="229">
        <f>IF(AND(BK$7&lt;=$B582+$D$4,BK$9&gt;=$D582),$E582*HLOOKUP(BK$7-$B582+1,INPUTS!$D$63:$X$64,$E$4,FALSE)/IF(BK$7=$B582,(13-MONTH($D582)),12),0)</f>
        <v>0</v>
      </c>
      <c r="BL582" s="229">
        <f>IF(AND(BL$7&lt;=$B582+$D$4,BL$9&gt;=$D582),$E582*HLOOKUP(BL$7-$B582+1,INPUTS!$D$63:$X$64,$E$4,FALSE)/IF(BL$7=$B582,(13-MONTH($D582)),12),0)</f>
        <v>0</v>
      </c>
      <c r="BM582" s="229">
        <f>IF(AND(BM$7&lt;=$B582+$D$4,BM$9&gt;=$D582),$E582*HLOOKUP(BM$7-$B582+1,INPUTS!$D$63:$X$64,$E$4,FALSE)/IF(BM$7=$B582,(13-MONTH($D582)),12),0)</f>
        <v>0</v>
      </c>
      <c r="BN582" s="229">
        <f>IF(AND(BN$7&lt;=$B582+$D$4,BN$9&gt;=$D582),$E582*HLOOKUP(BN$7-$B582+1,INPUTS!$D$63:$X$64,$E$4,FALSE)/IF(BN$7=$B582,(13-MONTH($D582)),12),0)</f>
        <v>0</v>
      </c>
      <c r="BO582" s="229">
        <f>IF(AND(BO$7&lt;=$B582+$D$4,BO$9&gt;=$D582),$E582*HLOOKUP(BO$7-$B582+1,INPUTS!$D$63:$X$64,$E$4,FALSE)/IF(BO$7=$B582,(13-MONTH($D582)),12),0)</f>
        <v>0</v>
      </c>
      <c r="BP582" s="229">
        <f>IF(AND(BP$7&lt;=$B582+$D$4,BP$9&gt;=$D582),$E582*HLOOKUP(BP$7-$B582+1,INPUTS!$D$63:$X$64,$E$4,FALSE)/IF(BP$7=$B582,(13-MONTH($D582)),12),0)</f>
        <v>0</v>
      </c>
      <c r="BQ582" s="229">
        <f>IF(AND(BQ$7&lt;=$B582+$D$4,BQ$9&gt;=$D582),$E582*HLOOKUP(BQ$7-$B582+1,INPUTS!$D$63:$X$64,$E$4,FALSE)/IF(BQ$7=$B582,(13-MONTH($D582)),12),0)</f>
        <v>0</v>
      </c>
      <c r="BR582" s="229">
        <f>IF(AND(BR$7&lt;=$B582+$D$4,BR$9&gt;=$D582),$E582*HLOOKUP(BR$7-$B582+1,INPUTS!$D$63:$X$64,$E$4,FALSE)/IF(BR$7=$B582,(13-MONTH($D582)),12),0)</f>
        <v>0</v>
      </c>
      <c r="BS582" s="229">
        <f>IF(AND(BS$7&lt;=$B582+$D$4,BS$9&gt;=$D582),$E582*HLOOKUP(BS$7-$B582+1,INPUTS!$D$63:$X$64,$E$4,FALSE)/IF(BS$7=$B582,(13-MONTH($D582)),12),0)</f>
        <v>0</v>
      </c>
      <c r="BT582" s="229">
        <f>IF(AND(BT$7&lt;=$B582+$D$4,BT$9&gt;=$D582),$E582*HLOOKUP(BT$7-$B582+1,INPUTS!$D$63:$X$64,$E$4,FALSE)/IF(BT$7=$B582,(13-MONTH($D582)),12),0)</f>
        <v>0</v>
      </c>
      <c r="BU582" s="229">
        <f>IF(AND(BU$7&lt;=$B582+$D$4,BU$9&gt;=$D582),$E582*HLOOKUP(BU$7-$B582+1,INPUTS!$D$63:$X$64,$E$4,FALSE)/IF(BU$7=$B582,(13-MONTH($D582)),12),0)</f>
        <v>0</v>
      </c>
      <c r="BV582" s="229">
        <f>IF(AND(BV$7&lt;=$B582+$D$4,BV$9&gt;=$D582),$E582*HLOOKUP(BV$7-$B582+1,INPUTS!$D$63:$X$64,$E$4,FALSE)/IF(BV$7=$B582,(13-MONTH($D582)),12),0)</f>
        <v>0</v>
      </c>
      <c r="BW582" s="229">
        <f>IF(AND(BW$7&lt;=$B582+$D$4,BW$9&gt;=$D582),$E582*HLOOKUP(BW$7-$B582+1,INPUTS!$D$63:$X$64,$E$4,FALSE)/IF(BW$7=$B582,(13-MONTH($D582)),12),0)</f>
        <v>0</v>
      </c>
      <c r="BX582" s="229">
        <f>IF(AND(BX$7&lt;=$B582+$D$4,BX$9&gt;=$D582),$E582*HLOOKUP(BX$7-$B582+1,INPUTS!$D$63:$X$64,$E$4,FALSE)/IF(BX$7=$B582,(13-MONTH($D582)),12),0)</f>
        <v>0</v>
      </c>
      <c r="BY582" s="229">
        <f>IF(AND(BY$7&lt;=$B582+$D$4,BY$9&gt;=$D582),$E582*HLOOKUP(BY$7-$B582+1,INPUTS!$D$63:$X$64,$E$4,FALSE)/IF(BY$7=$B582,(13-MONTH($D582)),12),0)</f>
        <v>0</v>
      </c>
      <c r="BZ582" s="229">
        <f>IF(AND(BZ$7&lt;=$B582+$D$4,BZ$9&gt;=$D582),$E582*HLOOKUP(BZ$7-$B582+1,INPUTS!$D$63:$X$64,$E$4,FALSE)/IF(BZ$7=$B582,(13-MONTH($D582)),12),0)</f>
        <v>0</v>
      </c>
    </row>
    <row r="583" spans="1:78" x14ac:dyDescent="0.2">
      <c r="A583" s="7" t="str">
        <f t="shared" si="447"/>
        <v>Roll-in 7</v>
      </c>
      <c r="B583" s="7">
        <f t="shared" si="443"/>
        <v>2022</v>
      </c>
      <c r="C583" s="7">
        <f t="shared" si="446"/>
        <v>40</v>
      </c>
      <c r="D583" s="165">
        <f t="shared" si="449"/>
        <v>44681</v>
      </c>
      <c r="E583" s="68">
        <f t="shared" si="448"/>
        <v>0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0</v>
      </c>
      <c r="AU583" s="229">
        <f>IF(AND(AU$7&lt;=$B583+$D$4,AU$9&gt;=$D583),$E583*HLOOKUP(AU$7-$B583+1,INPUTS!$D$63:$X$64,$E$4,FALSE)/IF(AU$7=$B583,(13-MONTH($D583)),12),0)</f>
        <v>0</v>
      </c>
      <c r="AV583" s="229">
        <f>IF(AND(AV$7&lt;=$B583+$D$4,AV$9&gt;=$D583),$E583*HLOOKUP(AV$7-$B583+1,INPUTS!$D$63:$X$64,$E$4,FALSE)/IF(AV$7=$B583,(13-MONTH($D583)),12),0)</f>
        <v>0</v>
      </c>
      <c r="AW583" s="229">
        <f>IF(AND(AW$7&lt;=$B583+$D$4,AW$9&gt;=$D583),$E583*HLOOKUP(AW$7-$B583+1,INPUTS!$D$63:$X$64,$E$4,FALSE)/IF(AW$7=$B583,(13-MONTH($D583)),12),0)</f>
        <v>0</v>
      </c>
      <c r="AX583" s="229">
        <f>IF(AND(AX$7&lt;=$B583+$D$4,AX$9&gt;=$D583),$E583*HLOOKUP(AX$7-$B583+1,INPUTS!$D$63:$X$64,$E$4,FALSE)/IF(AX$7=$B583,(13-MONTH($D583)),12),0)</f>
        <v>0</v>
      </c>
      <c r="AY583" s="229">
        <f>IF(AND(AY$7&lt;=$B583+$D$4,AY$9&gt;=$D583),$E583*HLOOKUP(AY$7-$B583+1,INPUTS!$D$63:$X$64,$E$4,FALSE)/IF(AY$7=$B583,(13-MONTH($D583)),12),0)</f>
        <v>0</v>
      </c>
      <c r="AZ583" s="229">
        <f>IF(AND(AZ$7&lt;=$B583+$D$4,AZ$9&gt;=$D583),$E583*HLOOKUP(AZ$7-$B583+1,INPUTS!$D$63:$X$64,$E$4,FALSE)/IF(AZ$7=$B583,(13-MONTH($D583)),12),0)</f>
        <v>0</v>
      </c>
      <c r="BA583" s="229">
        <f>IF(AND(BA$7&lt;=$B583+$D$4,BA$9&gt;=$D583),$E583*HLOOKUP(BA$7-$B583+1,INPUTS!$D$63:$X$64,$E$4,FALSE)/IF(BA$7=$B583,(13-MONTH($D583)),12),0)</f>
        <v>0</v>
      </c>
      <c r="BB583" s="229">
        <f>IF(AND(BB$7&lt;=$B583+$D$4,BB$9&gt;=$D583),$E583*HLOOKUP(BB$7-$B583+1,INPUTS!$D$63:$X$64,$E$4,FALSE)/IF(BB$7=$B583,(13-MONTH($D583)),12),0)</f>
        <v>0</v>
      </c>
      <c r="BC583" s="229">
        <f>IF(AND(BC$7&lt;=$B583+$D$4,BC$9&gt;=$D583),$E583*HLOOKUP(BC$7-$B583+1,INPUTS!$D$63:$X$64,$E$4,FALSE)/IF(BC$7=$B583,(13-MONTH($D583)),12),0)</f>
        <v>0</v>
      </c>
      <c r="BD583" s="229">
        <f>IF(AND(BD$7&lt;=$B583+$D$4,BD$9&gt;=$D583),$E583*HLOOKUP(BD$7-$B583+1,INPUTS!$D$63:$X$64,$E$4,FALSE)/IF(BD$7=$B583,(13-MONTH($D583)),12),0)</f>
        <v>0</v>
      </c>
      <c r="BE583" s="229">
        <f>IF(AND(BE$7&lt;=$B583+$D$4,BE$9&gt;=$D583),$E583*HLOOKUP(BE$7-$B583+1,INPUTS!$D$63:$X$64,$E$4,FALSE)/IF(BE$7=$B583,(13-MONTH($D583)),12),0)</f>
        <v>0</v>
      </c>
      <c r="BF583" s="229">
        <f>IF(AND(BF$7&lt;=$B583+$D$4,BF$9&gt;=$D583),$E583*HLOOKUP(BF$7-$B583+1,INPUTS!$D$63:$X$64,$E$4,FALSE)/IF(BF$7=$B583,(13-MONTH($D583)),12),0)</f>
        <v>0</v>
      </c>
      <c r="BG583" s="229">
        <f>IF(AND(BG$7&lt;=$B583+$D$4,BG$9&gt;=$D583),$E583*HLOOKUP(BG$7-$B583+1,INPUTS!$D$63:$X$64,$E$4,FALSE)/IF(BG$7=$B583,(13-MONTH($D583)),12),0)</f>
        <v>0</v>
      </c>
      <c r="BH583" s="229">
        <f>IF(AND(BH$7&lt;=$B583+$D$4,BH$9&gt;=$D583),$E583*HLOOKUP(BH$7-$B583+1,INPUTS!$D$63:$X$64,$E$4,FALSE)/IF(BH$7=$B583,(13-MONTH($D583)),12),0)</f>
        <v>0</v>
      </c>
      <c r="BI583" s="229">
        <f>IF(AND(BI$7&lt;=$B583+$D$4,BI$9&gt;=$D583),$E583*HLOOKUP(BI$7-$B583+1,INPUTS!$D$63:$X$64,$E$4,FALSE)/IF(BI$7=$B583,(13-MONTH($D583)),12),0)</f>
        <v>0</v>
      </c>
      <c r="BJ583" s="229">
        <f>IF(AND(BJ$7&lt;=$B583+$D$4,BJ$9&gt;=$D583),$E583*HLOOKUP(BJ$7-$B583+1,INPUTS!$D$63:$X$64,$E$4,FALSE)/IF(BJ$7=$B583,(13-MONTH($D583)),12),0)</f>
        <v>0</v>
      </c>
      <c r="BK583" s="229">
        <f>IF(AND(BK$7&lt;=$B583+$D$4,BK$9&gt;=$D583),$E583*HLOOKUP(BK$7-$B583+1,INPUTS!$D$63:$X$64,$E$4,FALSE)/IF(BK$7=$B583,(13-MONTH($D583)),12),0)</f>
        <v>0</v>
      </c>
      <c r="BL583" s="229">
        <f>IF(AND(BL$7&lt;=$B583+$D$4,BL$9&gt;=$D583),$E583*HLOOKUP(BL$7-$B583+1,INPUTS!$D$63:$X$64,$E$4,FALSE)/IF(BL$7=$B583,(13-MONTH($D583)),12),0)</f>
        <v>0</v>
      </c>
      <c r="BM583" s="229">
        <f>IF(AND(BM$7&lt;=$B583+$D$4,BM$9&gt;=$D583),$E583*HLOOKUP(BM$7-$B583+1,INPUTS!$D$63:$X$64,$E$4,FALSE)/IF(BM$7=$B583,(13-MONTH($D583)),12),0)</f>
        <v>0</v>
      </c>
      <c r="BN583" s="229">
        <f>IF(AND(BN$7&lt;=$B583+$D$4,BN$9&gt;=$D583),$E583*HLOOKUP(BN$7-$B583+1,INPUTS!$D$63:$X$64,$E$4,FALSE)/IF(BN$7=$B583,(13-MONTH($D583)),12),0)</f>
        <v>0</v>
      </c>
      <c r="BO583" s="229">
        <f>IF(AND(BO$7&lt;=$B583+$D$4,BO$9&gt;=$D583),$E583*HLOOKUP(BO$7-$B583+1,INPUTS!$D$63:$X$64,$E$4,FALSE)/IF(BO$7=$B583,(13-MONTH($D583)),12),0)</f>
        <v>0</v>
      </c>
      <c r="BP583" s="229">
        <f>IF(AND(BP$7&lt;=$B583+$D$4,BP$9&gt;=$D583),$E583*HLOOKUP(BP$7-$B583+1,INPUTS!$D$63:$X$64,$E$4,FALSE)/IF(BP$7=$B583,(13-MONTH($D583)),12),0)</f>
        <v>0</v>
      </c>
      <c r="BQ583" s="229">
        <f>IF(AND(BQ$7&lt;=$B583+$D$4,BQ$9&gt;=$D583),$E583*HLOOKUP(BQ$7-$B583+1,INPUTS!$D$63:$X$64,$E$4,FALSE)/IF(BQ$7=$B583,(13-MONTH($D583)),12),0)</f>
        <v>0</v>
      </c>
      <c r="BR583" s="229">
        <f>IF(AND(BR$7&lt;=$B583+$D$4,BR$9&gt;=$D583),$E583*HLOOKUP(BR$7-$B583+1,INPUTS!$D$63:$X$64,$E$4,FALSE)/IF(BR$7=$B583,(13-MONTH($D583)),12),0)</f>
        <v>0</v>
      </c>
      <c r="BS583" s="229">
        <f>IF(AND(BS$7&lt;=$B583+$D$4,BS$9&gt;=$D583),$E583*HLOOKUP(BS$7-$B583+1,INPUTS!$D$63:$X$64,$E$4,FALSE)/IF(BS$7=$B583,(13-MONTH($D583)),12),0)</f>
        <v>0</v>
      </c>
      <c r="BT583" s="229">
        <f>IF(AND(BT$7&lt;=$B583+$D$4,BT$9&gt;=$D583),$E583*HLOOKUP(BT$7-$B583+1,INPUTS!$D$63:$X$64,$E$4,FALSE)/IF(BT$7=$B583,(13-MONTH($D583)),12),0)</f>
        <v>0</v>
      </c>
      <c r="BU583" s="229">
        <f>IF(AND(BU$7&lt;=$B583+$D$4,BU$9&gt;=$D583),$E583*HLOOKUP(BU$7-$B583+1,INPUTS!$D$63:$X$64,$E$4,FALSE)/IF(BU$7=$B583,(13-MONTH($D583)),12),0)</f>
        <v>0</v>
      </c>
      <c r="BV583" s="229">
        <f>IF(AND(BV$7&lt;=$B583+$D$4,BV$9&gt;=$D583),$E583*HLOOKUP(BV$7-$B583+1,INPUTS!$D$63:$X$64,$E$4,FALSE)/IF(BV$7=$B583,(13-MONTH($D583)),12),0)</f>
        <v>0</v>
      </c>
      <c r="BW583" s="229">
        <f>IF(AND(BW$7&lt;=$B583+$D$4,BW$9&gt;=$D583),$E583*HLOOKUP(BW$7-$B583+1,INPUTS!$D$63:$X$64,$E$4,FALSE)/IF(BW$7=$B583,(13-MONTH($D583)),12),0)</f>
        <v>0</v>
      </c>
      <c r="BX583" s="229">
        <f>IF(AND(BX$7&lt;=$B583+$D$4,BX$9&gt;=$D583),$E583*HLOOKUP(BX$7-$B583+1,INPUTS!$D$63:$X$64,$E$4,FALSE)/IF(BX$7=$B583,(13-MONTH($D583)),12),0)</f>
        <v>0</v>
      </c>
      <c r="BY583" s="229">
        <f>IF(AND(BY$7&lt;=$B583+$D$4,BY$9&gt;=$D583),$E583*HLOOKUP(BY$7-$B583+1,INPUTS!$D$63:$X$64,$E$4,FALSE)/IF(BY$7=$B583,(13-MONTH($D583)),12),0)</f>
        <v>0</v>
      </c>
      <c r="BZ583" s="229">
        <f>IF(AND(BZ$7&lt;=$B583+$D$4,BZ$9&gt;=$D583),$E583*HLOOKUP(BZ$7-$B583+1,INPUTS!$D$63:$X$64,$E$4,FALSE)/IF(BZ$7=$B583,(13-MONTH($D583)),12),0)</f>
        <v>0</v>
      </c>
    </row>
    <row r="584" spans="1:78" x14ac:dyDescent="0.2">
      <c r="A584" s="7" t="str">
        <f t="shared" si="447"/>
        <v>Roll-in 7</v>
      </c>
      <c r="B584" s="7">
        <f t="shared" si="443"/>
        <v>2022</v>
      </c>
      <c r="C584" s="7">
        <f t="shared" si="446"/>
        <v>41</v>
      </c>
      <c r="D584" s="165">
        <f t="shared" si="449"/>
        <v>44712</v>
      </c>
      <c r="E584" s="68">
        <f t="shared" si="448"/>
        <v>0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0</v>
      </c>
      <c r="AV584" s="229">
        <f>IF(AND(AV$7&lt;=$B584+$D$4,AV$9&gt;=$D584),$E584*HLOOKUP(AV$7-$B584+1,INPUTS!$D$63:$X$64,$E$4,FALSE)/IF(AV$7=$B584,(13-MONTH($D584)),12),0)</f>
        <v>0</v>
      </c>
      <c r="AW584" s="229">
        <f>IF(AND(AW$7&lt;=$B584+$D$4,AW$9&gt;=$D584),$E584*HLOOKUP(AW$7-$B584+1,INPUTS!$D$63:$X$64,$E$4,FALSE)/IF(AW$7=$B584,(13-MONTH($D584)),12),0)</f>
        <v>0</v>
      </c>
      <c r="AX584" s="229">
        <f>IF(AND(AX$7&lt;=$B584+$D$4,AX$9&gt;=$D584),$E584*HLOOKUP(AX$7-$B584+1,INPUTS!$D$63:$X$64,$E$4,FALSE)/IF(AX$7=$B584,(13-MONTH($D584)),12),0)</f>
        <v>0</v>
      </c>
      <c r="AY584" s="229">
        <f>IF(AND(AY$7&lt;=$B584+$D$4,AY$9&gt;=$D584),$E584*HLOOKUP(AY$7-$B584+1,INPUTS!$D$63:$X$64,$E$4,FALSE)/IF(AY$7=$B584,(13-MONTH($D584)),12),0)</f>
        <v>0</v>
      </c>
      <c r="AZ584" s="229">
        <f>IF(AND(AZ$7&lt;=$B584+$D$4,AZ$9&gt;=$D584),$E584*HLOOKUP(AZ$7-$B584+1,INPUTS!$D$63:$X$64,$E$4,FALSE)/IF(AZ$7=$B584,(13-MONTH($D584)),12),0)</f>
        <v>0</v>
      </c>
      <c r="BA584" s="229">
        <f>IF(AND(BA$7&lt;=$B584+$D$4,BA$9&gt;=$D584),$E584*HLOOKUP(BA$7-$B584+1,INPUTS!$D$63:$X$64,$E$4,FALSE)/IF(BA$7=$B584,(13-MONTH($D584)),12),0)</f>
        <v>0</v>
      </c>
      <c r="BB584" s="229">
        <f>IF(AND(BB$7&lt;=$B584+$D$4,BB$9&gt;=$D584),$E584*HLOOKUP(BB$7-$B584+1,INPUTS!$D$63:$X$64,$E$4,FALSE)/IF(BB$7=$B584,(13-MONTH($D584)),12),0)</f>
        <v>0</v>
      </c>
      <c r="BC584" s="229">
        <f>IF(AND(BC$7&lt;=$B584+$D$4,BC$9&gt;=$D584),$E584*HLOOKUP(BC$7-$B584+1,INPUTS!$D$63:$X$64,$E$4,FALSE)/IF(BC$7=$B584,(13-MONTH($D584)),12),0)</f>
        <v>0</v>
      </c>
      <c r="BD584" s="229">
        <f>IF(AND(BD$7&lt;=$B584+$D$4,BD$9&gt;=$D584),$E584*HLOOKUP(BD$7-$B584+1,INPUTS!$D$63:$X$64,$E$4,FALSE)/IF(BD$7=$B584,(13-MONTH($D584)),12),0)</f>
        <v>0</v>
      </c>
      <c r="BE584" s="229">
        <f>IF(AND(BE$7&lt;=$B584+$D$4,BE$9&gt;=$D584),$E584*HLOOKUP(BE$7-$B584+1,INPUTS!$D$63:$X$64,$E$4,FALSE)/IF(BE$7=$B584,(13-MONTH($D584)),12),0)</f>
        <v>0</v>
      </c>
      <c r="BF584" s="229">
        <f>IF(AND(BF$7&lt;=$B584+$D$4,BF$9&gt;=$D584),$E584*HLOOKUP(BF$7-$B584+1,INPUTS!$D$63:$X$64,$E$4,FALSE)/IF(BF$7=$B584,(13-MONTH($D584)),12),0)</f>
        <v>0</v>
      </c>
      <c r="BG584" s="229">
        <f>IF(AND(BG$7&lt;=$B584+$D$4,BG$9&gt;=$D584),$E584*HLOOKUP(BG$7-$B584+1,INPUTS!$D$63:$X$64,$E$4,FALSE)/IF(BG$7=$B584,(13-MONTH($D584)),12),0)</f>
        <v>0</v>
      </c>
      <c r="BH584" s="229">
        <f>IF(AND(BH$7&lt;=$B584+$D$4,BH$9&gt;=$D584),$E584*HLOOKUP(BH$7-$B584+1,INPUTS!$D$63:$X$64,$E$4,FALSE)/IF(BH$7=$B584,(13-MONTH($D584)),12),0)</f>
        <v>0</v>
      </c>
      <c r="BI584" s="229">
        <f>IF(AND(BI$7&lt;=$B584+$D$4,BI$9&gt;=$D584),$E584*HLOOKUP(BI$7-$B584+1,INPUTS!$D$63:$X$64,$E$4,FALSE)/IF(BI$7=$B584,(13-MONTH($D584)),12),0)</f>
        <v>0</v>
      </c>
      <c r="BJ584" s="229">
        <f>IF(AND(BJ$7&lt;=$B584+$D$4,BJ$9&gt;=$D584),$E584*HLOOKUP(BJ$7-$B584+1,INPUTS!$D$63:$X$64,$E$4,FALSE)/IF(BJ$7=$B584,(13-MONTH($D584)),12),0)</f>
        <v>0</v>
      </c>
      <c r="BK584" s="229">
        <f>IF(AND(BK$7&lt;=$B584+$D$4,BK$9&gt;=$D584),$E584*HLOOKUP(BK$7-$B584+1,INPUTS!$D$63:$X$64,$E$4,FALSE)/IF(BK$7=$B584,(13-MONTH($D584)),12),0)</f>
        <v>0</v>
      </c>
      <c r="BL584" s="229">
        <f>IF(AND(BL$7&lt;=$B584+$D$4,BL$9&gt;=$D584),$E584*HLOOKUP(BL$7-$B584+1,INPUTS!$D$63:$X$64,$E$4,FALSE)/IF(BL$7=$B584,(13-MONTH($D584)),12),0)</f>
        <v>0</v>
      </c>
      <c r="BM584" s="229">
        <f>IF(AND(BM$7&lt;=$B584+$D$4,BM$9&gt;=$D584),$E584*HLOOKUP(BM$7-$B584+1,INPUTS!$D$63:$X$64,$E$4,FALSE)/IF(BM$7=$B584,(13-MONTH($D584)),12),0)</f>
        <v>0</v>
      </c>
      <c r="BN584" s="229">
        <f>IF(AND(BN$7&lt;=$B584+$D$4,BN$9&gt;=$D584),$E584*HLOOKUP(BN$7-$B584+1,INPUTS!$D$63:$X$64,$E$4,FALSE)/IF(BN$7=$B584,(13-MONTH($D584)),12),0)</f>
        <v>0</v>
      </c>
      <c r="BO584" s="229">
        <f>IF(AND(BO$7&lt;=$B584+$D$4,BO$9&gt;=$D584),$E584*HLOOKUP(BO$7-$B584+1,INPUTS!$D$63:$X$64,$E$4,FALSE)/IF(BO$7=$B584,(13-MONTH($D584)),12),0)</f>
        <v>0</v>
      </c>
      <c r="BP584" s="229">
        <f>IF(AND(BP$7&lt;=$B584+$D$4,BP$9&gt;=$D584),$E584*HLOOKUP(BP$7-$B584+1,INPUTS!$D$63:$X$64,$E$4,FALSE)/IF(BP$7=$B584,(13-MONTH($D584)),12),0)</f>
        <v>0</v>
      </c>
      <c r="BQ584" s="229">
        <f>IF(AND(BQ$7&lt;=$B584+$D$4,BQ$9&gt;=$D584),$E584*HLOOKUP(BQ$7-$B584+1,INPUTS!$D$63:$X$64,$E$4,FALSE)/IF(BQ$7=$B584,(13-MONTH($D584)),12),0)</f>
        <v>0</v>
      </c>
      <c r="BR584" s="229">
        <f>IF(AND(BR$7&lt;=$B584+$D$4,BR$9&gt;=$D584),$E584*HLOOKUP(BR$7-$B584+1,INPUTS!$D$63:$X$64,$E$4,FALSE)/IF(BR$7=$B584,(13-MONTH($D584)),12),0)</f>
        <v>0</v>
      </c>
      <c r="BS584" s="229">
        <f>IF(AND(BS$7&lt;=$B584+$D$4,BS$9&gt;=$D584),$E584*HLOOKUP(BS$7-$B584+1,INPUTS!$D$63:$X$64,$E$4,FALSE)/IF(BS$7=$B584,(13-MONTH($D584)),12),0)</f>
        <v>0</v>
      </c>
      <c r="BT584" s="229">
        <f>IF(AND(BT$7&lt;=$B584+$D$4,BT$9&gt;=$D584),$E584*HLOOKUP(BT$7-$B584+1,INPUTS!$D$63:$X$64,$E$4,FALSE)/IF(BT$7=$B584,(13-MONTH($D584)),12),0)</f>
        <v>0</v>
      </c>
      <c r="BU584" s="229">
        <f>IF(AND(BU$7&lt;=$B584+$D$4,BU$9&gt;=$D584),$E584*HLOOKUP(BU$7-$B584+1,INPUTS!$D$63:$X$64,$E$4,FALSE)/IF(BU$7=$B584,(13-MONTH($D584)),12),0)</f>
        <v>0</v>
      </c>
      <c r="BV584" s="229">
        <f>IF(AND(BV$7&lt;=$B584+$D$4,BV$9&gt;=$D584),$E584*HLOOKUP(BV$7-$B584+1,INPUTS!$D$63:$X$64,$E$4,FALSE)/IF(BV$7=$B584,(13-MONTH($D584)),12),0)</f>
        <v>0</v>
      </c>
      <c r="BW584" s="229">
        <f>IF(AND(BW$7&lt;=$B584+$D$4,BW$9&gt;=$D584),$E584*HLOOKUP(BW$7-$B584+1,INPUTS!$D$63:$X$64,$E$4,FALSE)/IF(BW$7=$B584,(13-MONTH($D584)),12),0)</f>
        <v>0</v>
      </c>
      <c r="BX584" s="229">
        <f>IF(AND(BX$7&lt;=$B584+$D$4,BX$9&gt;=$D584),$E584*HLOOKUP(BX$7-$B584+1,INPUTS!$D$63:$X$64,$E$4,FALSE)/IF(BX$7=$B584,(13-MONTH($D584)),12),0)</f>
        <v>0</v>
      </c>
      <c r="BY584" s="229">
        <f>IF(AND(BY$7&lt;=$B584+$D$4,BY$9&gt;=$D584),$E584*HLOOKUP(BY$7-$B584+1,INPUTS!$D$63:$X$64,$E$4,FALSE)/IF(BY$7=$B584,(13-MONTH($D584)),12),0)</f>
        <v>0</v>
      </c>
      <c r="BZ584" s="229">
        <f>IF(AND(BZ$7&lt;=$B584+$D$4,BZ$9&gt;=$D584),$E584*HLOOKUP(BZ$7-$B584+1,INPUTS!$D$63:$X$64,$E$4,FALSE)/IF(BZ$7=$B584,(13-MONTH($D584)),12),0)</f>
        <v>0</v>
      </c>
    </row>
    <row r="585" spans="1:78" x14ac:dyDescent="0.2">
      <c r="A585" s="7" t="str">
        <f t="shared" si="447"/>
        <v>Roll-in 7</v>
      </c>
      <c r="B585" s="7">
        <f t="shared" si="443"/>
        <v>2022</v>
      </c>
      <c r="C585" s="7">
        <f t="shared" si="446"/>
        <v>42</v>
      </c>
      <c r="D585" s="165">
        <f t="shared" si="449"/>
        <v>44742</v>
      </c>
      <c r="E585" s="68">
        <f t="shared" si="448"/>
        <v>0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0</v>
      </c>
      <c r="AW585" s="229">
        <f>IF(AND(AW$7&lt;=$B585+$D$4,AW$9&gt;=$D585),$E585*HLOOKUP(AW$7-$B585+1,INPUTS!$D$63:$X$64,$E$4,FALSE)/IF(AW$7=$B585,(13-MONTH($D585)),12),0)</f>
        <v>0</v>
      </c>
      <c r="AX585" s="229">
        <f>IF(AND(AX$7&lt;=$B585+$D$4,AX$9&gt;=$D585),$E585*HLOOKUP(AX$7-$B585+1,INPUTS!$D$63:$X$64,$E$4,FALSE)/IF(AX$7=$B585,(13-MONTH($D585)),12),0)</f>
        <v>0</v>
      </c>
      <c r="AY585" s="229">
        <f>IF(AND(AY$7&lt;=$B585+$D$4,AY$9&gt;=$D585),$E585*HLOOKUP(AY$7-$B585+1,INPUTS!$D$63:$X$64,$E$4,FALSE)/IF(AY$7=$B585,(13-MONTH($D585)),12),0)</f>
        <v>0</v>
      </c>
      <c r="AZ585" s="229">
        <f>IF(AND(AZ$7&lt;=$B585+$D$4,AZ$9&gt;=$D585),$E585*HLOOKUP(AZ$7-$B585+1,INPUTS!$D$63:$X$64,$E$4,FALSE)/IF(AZ$7=$B585,(13-MONTH($D585)),12),0)</f>
        <v>0</v>
      </c>
      <c r="BA585" s="229">
        <f>IF(AND(BA$7&lt;=$B585+$D$4,BA$9&gt;=$D585),$E585*HLOOKUP(BA$7-$B585+1,INPUTS!$D$63:$X$64,$E$4,FALSE)/IF(BA$7=$B585,(13-MONTH($D585)),12),0)</f>
        <v>0</v>
      </c>
      <c r="BB585" s="229">
        <f>IF(AND(BB$7&lt;=$B585+$D$4,BB$9&gt;=$D585),$E585*HLOOKUP(BB$7-$B585+1,INPUTS!$D$63:$X$64,$E$4,FALSE)/IF(BB$7=$B585,(13-MONTH($D585)),12),0)</f>
        <v>0</v>
      </c>
      <c r="BC585" s="229">
        <f>IF(AND(BC$7&lt;=$B585+$D$4,BC$9&gt;=$D585),$E585*HLOOKUP(BC$7-$B585+1,INPUTS!$D$63:$X$64,$E$4,FALSE)/IF(BC$7=$B585,(13-MONTH($D585)),12),0)</f>
        <v>0</v>
      </c>
      <c r="BD585" s="229">
        <f>IF(AND(BD$7&lt;=$B585+$D$4,BD$9&gt;=$D585),$E585*HLOOKUP(BD$7-$B585+1,INPUTS!$D$63:$X$64,$E$4,FALSE)/IF(BD$7=$B585,(13-MONTH($D585)),12),0)</f>
        <v>0</v>
      </c>
      <c r="BE585" s="229">
        <f>IF(AND(BE$7&lt;=$B585+$D$4,BE$9&gt;=$D585),$E585*HLOOKUP(BE$7-$B585+1,INPUTS!$D$63:$X$64,$E$4,FALSE)/IF(BE$7=$B585,(13-MONTH($D585)),12),0)</f>
        <v>0</v>
      </c>
      <c r="BF585" s="229">
        <f>IF(AND(BF$7&lt;=$B585+$D$4,BF$9&gt;=$D585),$E585*HLOOKUP(BF$7-$B585+1,INPUTS!$D$63:$X$64,$E$4,FALSE)/IF(BF$7=$B585,(13-MONTH($D585)),12),0)</f>
        <v>0</v>
      </c>
      <c r="BG585" s="229">
        <f>IF(AND(BG$7&lt;=$B585+$D$4,BG$9&gt;=$D585),$E585*HLOOKUP(BG$7-$B585+1,INPUTS!$D$63:$X$64,$E$4,FALSE)/IF(BG$7=$B585,(13-MONTH($D585)),12),0)</f>
        <v>0</v>
      </c>
      <c r="BH585" s="229">
        <f>IF(AND(BH$7&lt;=$B585+$D$4,BH$9&gt;=$D585),$E585*HLOOKUP(BH$7-$B585+1,INPUTS!$D$63:$X$64,$E$4,FALSE)/IF(BH$7=$B585,(13-MONTH($D585)),12),0)</f>
        <v>0</v>
      </c>
      <c r="BI585" s="229">
        <f>IF(AND(BI$7&lt;=$B585+$D$4,BI$9&gt;=$D585),$E585*HLOOKUP(BI$7-$B585+1,INPUTS!$D$63:$X$64,$E$4,FALSE)/IF(BI$7=$B585,(13-MONTH($D585)),12),0)</f>
        <v>0</v>
      </c>
      <c r="BJ585" s="229">
        <f>IF(AND(BJ$7&lt;=$B585+$D$4,BJ$9&gt;=$D585),$E585*HLOOKUP(BJ$7-$B585+1,INPUTS!$D$63:$X$64,$E$4,FALSE)/IF(BJ$7=$B585,(13-MONTH($D585)),12),0)</f>
        <v>0</v>
      </c>
      <c r="BK585" s="229">
        <f>IF(AND(BK$7&lt;=$B585+$D$4,BK$9&gt;=$D585),$E585*HLOOKUP(BK$7-$B585+1,INPUTS!$D$63:$X$64,$E$4,FALSE)/IF(BK$7=$B585,(13-MONTH($D585)),12),0)</f>
        <v>0</v>
      </c>
      <c r="BL585" s="229">
        <f>IF(AND(BL$7&lt;=$B585+$D$4,BL$9&gt;=$D585),$E585*HLOOKUP(BL$7-$B585+1,INPUTS!$D$63:$X$64,$E$4,FALSE)/IF(BL$7=$B585,(13-MONTH($D585)),12),0)</f>
        <v>0</v>
      </c>
      <c r="BM585" s="229">
        <f>IF(AND(BM$7&lt;=$B585+$D$4,BM$9&gt;=$D585),$E585*HLOOKUP(BM$7-$B585+1,INPUTS!$D$63:$X$64,$E$4,FALSE)/IF(BM$7=$B585,(13-MONTH($D585)),12),0)</f>
        <v>0</v>
      </c>
      <c r="BN585" s="229">
        <f>IF(AND(BN$7&lt;=$B585+$D$4,BN$9&gt;=$D585),$E585*HLOOKUP(BN$7-$B585+1,INPUTS!$D$63:$X$64,$E$4,FALSE)/IF(BN$7=$B585,(13-MONTH($D585)),12),0)</f>
        <v>0</v>
      </c>
      <c r="BO585" s="229">
        <f>IF(AND(BO$7&lt;=$B585+$D$4,BO$9&gt;=$D585),$E585*HLOOKUP(BO$7-$B585+1,INPUTS!$D$63:$X$64,$E$4,FALSE)/IF(BO$7=$B585,(13-MONTH($D585)),12),0)</f>
        <v>0</v>
      </c>
      <c r="BP585" s="229">
        <f>IF(AND(BP$7&lt;=$B585+$D$4,BP$9&gt;=$D585),$E585*HLOOKUP(BP$7-$B585+1,INPUTS!$D$63:$X$64,$E$4,FALSE)/IF(BP$7=$B585,(13-MONTH($D585)),12),0)</f>
        <v>0</v>
      </c>
      <c r="BQ585" s="229">
        <f>IF(AND(BQ$7&lt;=$B585+$D$4,BQ$9&gt;=$D585),$E585*HLOOKUP(BQ$7-$B585+1,INPUTS!$D$63:$X$64,$E$4,FALSE)/IF(BQ$7=$B585,(13-MONTH($D585)),12),0)</f>
        <v>0</v>
      </c>
      <c r="BR585" s="229">
        <f>IF(AND(BR$7&lt;=$B585+$D$4,BR$9&gt;=$D585),$E585*HLOOKUP(BR$7-$B585+1,INPUTS!$D$63:$X$64,$E$4,FALSE)/IF(BR$7=$B585,(13-MONTH($D585)),12),0)</f>
        <v>0</v>
      </c>
      <c r="BS585" s="229">
        <f>IF(AND(BS$7&lt;=$B585+$D$4,BS$9&gt;=$D585),$E585*HLOOKUP(BS$7-$B585+1,INPUTS!$D$63:$X$64,$E$4,FALSE)/IF(BS$7=$B585,(13-MONTH($D585)),12),0)</f>
        <v>0</v>
      </c>
      <c r="BT585" s="229">
        <f>IF(AND(BT$7&lt;=$B585+$D$4,BT$9&gt;=$D585),$E585*HLOOKUP(BT$7-$B585+1,INPUTS!$D$63:$X$64,$E$4,FALSE)/IF(BT$7=$B585,(13-MONTH($D585)),12),0)</f>
        <v>0</v>
      </c>
      <c r="BU585" s="229">
        <f>IF(AND(BU$7&lt;=$B585+$D$4,BU$9&gt;=$D585),$E585*HLOOKUP(BU$7-$B585+1,INPUTS!$D$63:$X$64,$E$4,FALSE)/IF(BU$7=$B585,(13-MONTH($D585)),12),0)</f>
        <v>0</v>
      </c>
      <c r="BV585" s="229">
        <f>IF(AND(BV$7&lt;=$B585+$D$4,BV$9&gt;=$D585),$E585*HLOOKUP(BV$7-$B585+1,INPUTS!$D$63:$X$64,$E$4,FALSE)/IF(BV$7=$B585,(13-MONTH($D585)),12),0)</f>
        <v>0</v>
      </c>
      <c r="BW585" s="229">
        <f>IF(AND(BW$7&lt;=$B585+$D$4,BW$9&gt;=$D585),$E585*HLOOKUP(BW$7-$B585+1,INPUTS!$D$63:$X$64,$E$4,FALSE)/IF(BW$7=$B585,(13-MONTH($D585)),12),0)</f>
        <v>0</v>
      </c>
      <c r="BX585" s="229">
        <f>IF(AND(BX$7&lt;=$B585+$D$4,BX$9&gt;=$D585),$E585*HLOOKUP(BX$7-$B585+1,INPUTS!$D$63:$X$64,$E$4,FALSE)/IF(BX$7=$B585,(13-MONTH($D585)),12),0)</f>
        <v>0</v>
      </c>
      <c r="BY585" s="229">
        <f>IF(AND(BY$7&lt;=$B585+$D$4,BY$9&gt;=$D585),$E585*HLOOKUP(BY$7-$B585+1,INPUTS!$D$63:$X$64,$E$4,FALSE)/IF(BY$7=$B585,(13-MONTH($D585)),12),0)</f>
        <v>0</v>
      </c>
      <c r="BZ585" s="229">
        <f>IF(AND(BZ$7&lt;=$B585+$D$4,BZ$9&gt;=$D585),$E585*HLOOKUP(BZ$7-$B585+1,INPUTS!$D$63:$X$64,$E$4,FALSE)/IF(BZ$7=$B585,(13-MONTH($D585)),12),0)</f>
        <v>0</v>
      </c>
    </row>
    <row r="586" spans="1:78" x14ac:dyDescent="0.2">
      <c r="A586" s="7" t="str">
        <f t="shared" si="447"/>
        <v>Roll-in 7</v>
      </c>
      <c r="B586" s="7">
        <f t="shared" si="443"/>
        <v>2022</v>
      </c>
      <c r="C586" s="7">
        <f t="shared" si="446"/>
        <v>43</v>
      </c>
      <c r="D586" s="165">
        <f t="shared" si="449"/>
        <v>44773</v>
      </c>
      <c r="E586" s="68">
        <f t="shared" si="448"/>
        <v>0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0</v>
      </c>
      <c r="AX586" s="229">
        <f>IF(AND(AX$7&lt;=$B586+$D$4,AX$9&gt;=$D586),$E586*HLOOKUP(AX$7-$B586+1,INPUTS!$D$63:$X$64,$E$4,FALSE)/IF(AX$7=$B586,(13-MONTH($D586)),12),0)</f>
        <v>0</v>
      </c>
      <c r="AY586" s="229">
        <f>IF(AND(AY$7&lt;=$B586+$D$4,AY$9&gt;=$D586),$E586*HLOOKUP(AY$7-$B586+1,INPUTS!$D$63:$X$64,$E$4,FALSE)/IF(AY$7=$B586,(13-MONTH($D586)),12),0)</f>
        <v>0</v>
      </c>
      <c r="AZ586" s="229">
        <f>IF(AND(AZ$7&lt;=$B586+$D$4,AZ$9&gt;=$D586),$E586*HLOOKUP(AZ$7-$B586+1,INPUTS!$D$63:$X$64,$E$4,FALSE)/IF(AZ$7=$B586,(13-MONTH($D586)),12),0)</f>
        <v>0</v>
      </c>
      <c r="BA586" s="229">
        <f>IF(AND(BA$7&lt;=$B586+$D$4,BA$9&gt;=$D586),$E586*HLOOKUP(BA$7-$B586+1,INPUTS!$D$63:$X$64,$E$4,FALSE)/IF(BA$7=$B586,(13-MONTH($D586)),12),0)</f>
        <v>0</v>
      </c>
      <c r="BB586" s="229">
        <f>IF(AND(BB$7&lt;=$B586+$D$4,BB$9&gt;=$D586),$E586*HLOOKUP(BB$7-$B586+1,INPUTS!$D$63:$X$64,$E$4,FALSE)/IF(BB$7=$B586,(13-MONTH($D586)),12),0)</f>
        <v>0</v>
      </c>
      <c r="BC586" s="229">
        <f>IF(AND(BC$7&lt;=$B586+$D$4,BC$9&gt;=$D586),$E586*HLOOKUP(BC$7-$B586+1,INPUTS!$D$63:$X$64,$E$4,FALSE)/IF(BC$7=$B586,(13-MONTH($D586)),12),0)</f>
        <v>0</v>
      </c>
      <c r="BD586" s="229">
        <f>IF(AND(BD$7&lt;=$B586+$D$4,BD$9&gt;=$D586),$E586*HLOOKUP(BD$7-$B586+1,INPUTS!$D$63:$X$64,$E$4,FALSE)/IF(BD$7=$B586,(13-MONTH($D586)),12),0)</f>
        <v>0</v>
      </c>
      <c r="BE586" s="229">
        <f>IF(AND(BE$7&lt;=$B586+$D$4,BE$9&gt;=$D586),$E586*HLOOKUP(BE$7-$B586+1,INPUTS!$D$63:$X$64,$E$4,FALSE)/IF(BE$7=$B586,(13-MONTH($D586)),12),0)</f>
        <v>0</v>
      </c>
      <c r="BF586" s="229">
        <f>IF(AND(BF$7&lt;=$B586+$D$4,BF$9&gt;=$D586),$E586*HLOOKUP(BF$7-$B586+1,INPUTS!$D$63:$X$64,$E$4,FALSE)/IF(BF$7=$B586,(13-MONTH($D586)),12),0)</f>
        <v>0</v>
      </c>
      <c r="BG586" s="229">
        <f>IF(AND(BG$7&lt;=$B586+$D$4,BG$9&gt;=$D586),$E586*HLOOKUP(BG$7-$B586+1,INPUTS!$D$63:$X$64,$E$4,FALSE)/IF(BG$7=$B586,(13-MONTH($D586)),12),0)</f>
        <v>0</v>
      </c>
      <c r="BH586" s="229">
        <f>IF(AND(BH$7&lt;=$B586+$D$4,BH$9&gt;=$D586),$E586*HLOOKUP(BH$7-$B586+1,INPUTS!$D$63:$X$64,$E$4,FALSE)/IF(BH$7=$B586,(13-MONTH($D586)),12),0)</f>
        <v>0</v>
      </c>
      <c r="BI586" s="229">
        <f>IF(AND(BI$7&lt;=$B586+$D$4,BI$9&gt;=$D586),$E586*HLOOKUP(BI$7-$B586+1,INPUTS!$D$63:$X$64,$E$4,FALSE)/IF(BI$7=$B586,(13-MONTH($D586)),12),0)</f>
        <v>0</v>
      </c>
      <c r="BJ586" s="229">
        <f>IF(AND(BJ$7&lt;=$B586+$D$4,BJ$9&gt;=$D586),$E586*HLOOKUP(BJ$7-$B586+1,INPUTS!$D$63:$X$64,$E$4,FALSE)/IF(BJ$7=$B586,(13-MONTH($D586)),12),0)</f>
        <v>0</v>
      </c>
      <c r="BK586" s="229">
        <f>IF(AND(BK$7&lt;=$B586+$D$4,BK$9&gt;=$D586),$E586*HLOOKUP(BK$7-$B586+1,INPUTS!$D$63:$X$64,$E$4,FALSE)/IF(BK$7=$B586,(13-MONTH($D586)),12),0)</f>
        <v>0</v>
      </c>
      <c r="BL586" s="229">
        <f>IF(AND(BL$7&lt;=$B586+$D$4,BL$9&gt;=$D586),$E586*HLOOKUP(BL$7-$B586+1,INPUTS!$D$63:$X$64,$E$4,FALSE)/IF(BL$7=$B586,(13-MONTH($D586)),12),0)</f>
        <v>0</v>
      </c>
      <c r="BM586" s="229">
        <f>IF(AND(BM$7&lt;=$B586+$D$4,BM$9&gt;=$D586),$E586*HLOOKUP(BM$7-$B586+1,INPUTS!$D$63:$X$64,$E$4,FALSE)/IF(BM$7=$B586,(13-MONTH($D586)),12),0)</f>
        <v>0</v>
      </c>
      <c r="BN586" s="229">
        <f>IF(AND(BN$7&lt;=$B586+$D$4,BN$9&gt;=$D586),$E586*HLOOKUP(BN$7-$B586+1,INPUTS!$D$63:$X$64,$E$4,FALSE)/IF(BN$7=$B586,(13-MONTH($D586)),12),0)</f>
        <v>0</v>
      </c>
      <c r="BO586" s="229">
        <f>IF(AND(BO$7&lt;=$B586+$D$4,BO$9&gt;=$D586),$E586*HLOOKUP(BO$7-$B586+1,INPUTS!$D$63:$X$64,$E$4,FALSE)/IF(BO$7=$B586,(13-MONTH($D586)),12),0)</f>
        <v>0</v>
      </c>
      <c r="BP586" s="229">
        <f>IF(AND(BP$7&lt;=$B586+$D$4,BP$9&gt;=$D586),$E586*HLOOKUP(BP$7-$B586+1,INPUTS!$D$63:$X$64,$E$4,FALSE)/IF(BP$7=$B586,(13-MONTH($D586)),12),0)</f>
        <v>0</v>
      </c>
      <c r="BQ586" s="229">
        <f>IF(AND(BQ$7&lt;=$B586+$D$4,BQ$9&gt;=$D586),$E586*HLOOKUP(BQ$7-$B586+1,INPUTS!$D$63:$X$64,$E$4,FALSE)/IF(BQ$7=$B586,(13-MONTH($D586)),12),0)</f>
        <v>0</v>
      </c>
      <c r="BR586" s="229">
        <f>IF(AND(BR$7&lt;=$B586+$D$4,BR$9&gt;=$D586),$E586*HLOOKUP(BR$7-$B586+1,INPUTS!$D$63:$X$64,$E$4,FALSE)/IF(BR$7=$B586,(13-MONTH($D586)),12),0)</f>
        <v>0</v>
      </c>
      <c r="BS586" s="229">
        <f>IF(AND(BS$7&lt;=$B586+$D$4,BS$9&gt;=$D586),$E586*HLOOKUP(BS$7-$B586+1,INPUTS!$D$63:$X$64,$E$4,FALSE)/IF(BS$7=$B586,(13-MONTH($D586)),12),0)</f>
        <v>0</v>
      </c>
      <c r="BT586" s="229">
        <f>IF(AND(BT$7&lt;=$B586+$D$4,BT$9&gt;=$D586),$E586*HLOOKUP(BT$7-$B586+1,INPUTS!$D$63:$X$64,$E$4,FALSE)/IF(BT$7=$B586,(13-MONTH($D586)),12),0)</f>
        <v>0</v>
      </c>
      <c r="BU586" s="229">
        <f>IF(AND(BU$7&lt;=$B586+$D$4,BU$9&gt;=$D586),$E586*HLOOKUP(BU$7-$B586+1,INPUTS!$D$63:$X$64,$E$4,FALSE)/IF(BU$7=$B586,(13-MONTH($D586)),12),0)</f>
        <v>0</v>
      </c>
      <c r="BV586" s="229">
        <f>IF(AND(BV$7&lt;=$B586+$D$4,BV$9&gt;=$D586),$E586*HLOOKUP(BV$7-$B586+1,INPUTS!$D$63:$X$64,$E$4,FALSE)/IF(BV$7=$B586,(13-MONTH($D586)),12),0)</f>
        <v>0</v>
      </c>
      <c r="BW586" s="229">
        <f>IF(AND(BW$7&lt;=$B586+$D$4,BW$9&gt;=$D586),$E586*HLOOKUP(BW$7-$B586+1,INPUTS!$D$63:$X$64,$E$4,FALSE)/IF(BW$7=$B586,(13-MONTH($D586)),12),0)</f>
        <v>0</v>
      </c>
      <c r="BX586" s="229">
        <f>IF(AND(BX$7&lt;=$B586+$D$4,BX$9&gt;=$D586),$E586*HLOOKUP(BX$7-$B586+1,INPUTS!$D$63:$X$64,$E$4,FALSE)/IF(BX$7=$B586,(13-MONTH($D586)),12),0)</f>
        <v>0</v>
      </c>
      <c r="BY586" s="229">
        <f>IF(AND(BY$7&lt;=$B586+$D$4,BY$9&gt;=$D586),$E586*HLOOKUP(BY$7-$B586+1,INPUTS!$D$63:$X$64,$E$4,FALSE)/IF(BY$7=$B586,(13-MONTH($D586)),12),0)</f>
        <v>0</v>
      </c>
      <c r="BZ586" s="229">
        <f>IF(AND(BZ$7&lt;=$B586+$D$4,BZ$9&gt;=$D586),$E586*HLOOKUP(BZ$7-$B586+1,INPUTS!$D$63:$X$64,$E$4,FALSE)/IF(BZ$7=$B586,(13-MONTH($D586)),12),0)</f>
        <v>0</v>
      </c>
    </row>
    <row r="587" spans="1:78" x14ac:dyDescent="0.2">
      <c r="A587" s="7" t="str">
        <f t="shared" si="447"/>
        <v>Roll-in 7</v>
      </c>
      <c r="B587" s="7">
        <f t="shared" si="443"/>
        <v>2022</v>
      </c>
      <c r="C587" s="7">
        <f t="shared" si="446"/>
        <v>44</v>
      </c>
      <c r="D587" s="165">
        <f t="shared" si="449"/>
        <v>44804</v>
      </c>
      <c r="E587" s="68">
        <f t="shared" si="448"/>
        <v>0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0</v>
      </c>
      <c r="AY587" s="229">
        <f>IF(AND(AY$7&lt;=$B587+$D$4,AY$9&gt;=$D587),$E587*HLOOKUP(AY$7-$B587+1,INPUTS!$D$63:$X$64,$E$4,FALSE)/IF(AY$7=$B587,(13-MONTH($D587)),12),0)</f>
        <v>0</v>
      </c>
      <c r="AZ587" s="229">
        <f>IF(AND(AZ$7&lt;=$B587+$D$4,AZ$9&gt;=$D587),$E587*HLOOKUP(AZ$7-$B587+1,INPUTS!$D$63:$X$64,$E$4,FALSE)/IF(AZ$7=$B587,(13-MONTH($D587)),12),0)</f>
        <v>0</v>
      </c>
      <c r="BA587" s="229">
        <f>IF(AND(BA$7&lt;=$B587+$D$4,BA$9&gt;=$D587),$E587*HLOOKUP(BA$7-$B587+1,INPUTS!$D$63:$X$64,$E$4,FALSE)/IF(BA$7=$B587,(13-MONTH($D587)),12),0)</f>
        <v>0</v>
      </c>
      <c r="BB587" s="229">
        <f>IF(AND(BB$7&lt;=$B587+$D$4,BB$9&gt;=$D587),$E587*HLOOKUP(BB$7-$B587+1,INPUTS!$D$63:$X$64,$E$4,FALSE)/IF(BB$7=$B587,(13-MONTH($D587)),12),0)</f>
        <v>0</v>
      </c>
      <c r="BC587" s="229">
        <f>IF(AND(BC$7&lt;=$B587+$D$4,BC$9&gt;=$D587),$E587*HLOOKUP(BC$7-$B587+1,INPUTS!$D$63:$X$64,$E$4,FALSE)/IF(BC$7=$B587,(13-MONTH($D587)),12),0)</f>
        <v>0</v>
      </c>
      <c r="BD587" s="229">
        <f>IF(AND(BD$7&lt;=$B587+$D$4,BD$9&gt;=$D587),$E587*HLOOKUP(BD$7-$B587+1,INPUTS!$D$63:$X$64,$E$4,FALSE)/IF(BD$7=$B587,(13-MONTH($D587)),12),0)</f>
        <v>0</v>
      </c>
      <c r="BE587" s="229">
        <f>IF(AND(BE$7&lt;=$B587+$D$4,BE$9&gt;=$D587),$E587*HLOOKUP(BE$7-$B587+1,INPUTS!$D$63:$X$64,$E$4,FALSE)/IF(BE$7=$B587,(13-MONTH($D587)),12),0)</f>
        <v>0</v>
      </c>
      <c r="BF587" s="229">
        <f>IF(AND(BF$7&lt;=$B587+$D$4,BF$9&gt;=$D587),$E587*HLOOKUP(BF$7-$B587+1,INPUTS!$D$63:$X$64,$E$4,FALSE)/IF(BF$7=$B587,(13-MONTH($D587)),12),0)</f>
        <v>0</v>
      </c>
      <c r="BG587" s="229">
        <f>IF(AND(BG$7&lt;=$B587+$D$4,BG$9&gt;=$D587),$E587*HLOOKUP(BG$7-$B587+1,INPUTS!$D$63:$X$64,$E$4,FALSE)/IF(BG$7=$B587,(13-MONTH($D587)),12),0)</f>
        <v>0</v>
      </c>
      <c r="BH587" s="229">
        <f>IF(AND(BH$7&lt;=$B587+$D$4,BH$9&gt;=$D587),$E587*HLOOKUP(BH$7-$B587+1,INPUTS!$D$63:$X$64,$E$4,FALSE)/IF(BH$7=$B587,(13-MONTH($D587)),12),0)</f>
        <v>0</v>
      </c>
      <c r="BI587" s="229">
        <f>IF(AND(BI$7&lt;=$B587+$D$4,BI$9&gt;=$D587),$E587*HLOOKUP(BI$7-$B587+1,INPUTS!$D$63:$X$64,$E$4,FALSE)/IF(BI$7=$B587,(13-MONTH($D587)),12),0)</f>
        <v>0</v>
      </c>
      <c r="BJ587" s="229">
        <f>IF(AND(BJ$7&lt;=$B587+$D$4,BJ$9&gt;=$D587),$E587*HLOOKUP(BJ$7-$B587+1,INPUTS!$D$63:$X$64,$E$4,FALSE)/IF(BJ$7=$B587,(13-MONTH($D587)),12),0)</f>
        <v>0</v>
      </c>
      <c r="BK587" s="229">
        <f>IF(AND(BK$7&lt;=$B587+$D$4,BK$9&gt;=$D587),$E587*HLOOKUP(BK$7-$B587+1,INPUTS!$D$63:$X$64,$E$4,FALSE)/IF(BK$7=$B587,(13-MONTH($D587)),12),0)</f>
        <v>0</v>
      </c>
      <c r="BL587" s="229">
        <f>IF(AND(BL$7&lt;=$B587+$D$4,BL$9&gt;=$D587),$E587*HLOOKUP(BL$7-$B587+1,INPUTS!$D$63:$X$64,$E$4,FALSE)/IF(BL$7=$B587,(13-MONTH($D587)),12),0)</f>
        <v>0</v>
      </c>
      <c r="BM587" s="229">
        <f>IF(AND(BM$7&lt;=$B587+$D$4,BM$9&gt;=$D587),$E587*HLOOKUP(BM$7-$B587+1,INPUTS!$D$63:$X$64,$E$4,FALSE)/IF(BM$7=$B587,(13-MONTH($D587)),12),0)</f>
        <v>0</v>
      </c>
      <c r="BN587" s="229">
        <f>IF(AND(BN$7&lt;=$B587+$D$4,BN$9&gt;=$D587),$E587*HLOOKUP(BN$7-$B587+1,INPUTS!$D$63:$X$64,$E$4,FALSE)/IF(BN$7=$B587,(13-MONTH($D587)),12),0)</f>
        <v>0</v>
      </c>
      <c r="BO587" s="229">
        <f>IF(AND(BO$7&lt;=$B587+$D$4,BO$9&gt;=$D587),$E587*HLOOKUP(BO$7-$B587+1,INPUTS!$D$63:$X$64,$E$4,FALSE)/IF(BO$7=$B587,(13-MONTH($D587)),12),0)</f>
        <v>0</v>
      </c>
      <c r="BP587" s="229">
        <f>IF(AND(BP$7&lt;=$B587+$D$4,BP$9&gt;=$D587),$E587*HLOOKUP(BP$7-$B587+1,INPUTS!$D$63:$X$64,$E$4,FALSE)/IF(BP$7=$B587,(13-MONTH($D587)),12),0)</f>
        <v>0</v>
      </c>
      <c r="BQ587" s="229">
        <f>IF(AND(BQ$7&lt;=$B587+$D$4,BQ$9&gt;=$D587),$E587*HLOOKUP(BQ$7-$B587+1,INPUTS!$D$63:$X$64,$E$4,FALSE)/IF(BQ$7=$B587,(13-MONTH($D587)),12),0)</f>
        <v>0</v>
      </c>
      <c r="BR587" s="229">
        <f>IF(AND(BR$7&lt;=$B587+$D$4,BR$9&gt;=$D587),$E587*HLOOKUP(BR$7-$B587+1,INPUTS!$D$63:$X$64,$E$4,FALSE)/IF(BR$7=$B587,(13-MONTH($D587)),12),0)</f>
        <v>0</v>
      </c>
      <c r="BS587" s="229">
        <f>IF(AND(BS$7&lt;=$B587+$D$4,BS$9&gt;=$D587),$E587*HLOOKUP(BS$7-$B587+1,INPUTS!$D$63:$X$64,$E$4,FALSE)/IF(BS$7=$B587,(13-MONTH($D587)),12),0)</f>
        <v>0</v>
      </c>
      <c r="BT587" s="229">
        <f>IF(AND(BT$7&lt;=$B587+$D$4,BT$9&gt;=$D587),$E587*HLOOKUP(BT$7-$B587+1,INPUTS!$D$63:$X$64,$E$4,FALSE)/IF(BT$7=$B587,(13-MONTH($D587)),12),0)</f>
        <v>0</v>
      </c>
      <c r="BU587" s="229">
        <f>IF(AND(BU$7&lt;=$B587+$D$4,BU$9&gt;=$D587),$E587*HLOOKUP(BU$7-$B587+1,INPUTS!$D$63:$X$64,$E$4,FALSE)/IF(BU$7=$B587,(13-MONTH($D587)),12),0)</f>
        <v>0</v>
      </c>
      <c r="BV587" s="229">
        <f>IF(AND(BV$7&lt;=$B587+$D$4,BV$9&gt;=$D587),$E587*HLOOKUP(BV$7-$B587+1,INPUTS!$D$63:$X$64,$E$4,FALSE)/IF(BV$7=$B587,(13-MONTH($D587)),12),0)</f>
        <v>0</v>
      </c>
      <c r="BW587" s="229">
        <f>IF(AND(BW$7&lt;=$B587+$D$4,BW$9&gt;=$D587),$E587*HLOOKUP(BW$7-$B587+1,INPUTS!$D$63:$X$64,$E$4,FALSE)/IF(BW$7=$B587,(13-MONTH($D587)),12),0)</f>
        <v>0</v>
      </c>
      <c r="BX587" s="229">
        <f>IF(AND(BX$7&lt;=$B587+$D$4,BX$9&gt;=$D587),$E587*HLOOKUP(BX$7-$B587+1,INPUTS!$D$63:$X$64,$E$4,FALSE)/IF(BX$7=$B587,(13-MONTH($D587)),12),0)</f>
        <v>0</v>
      </c>
      <c r="BY587" s="229">
        <f>IF(AND(BY$7&lt;=$B587+$D$4,BY$9&gt;=$D587),$E587*HLOOKUP(BY$7-$B587+1,INPUTS!$D$63:$X$64,$E$4,FALSE)/IF(BY$7=$B587,(13-MONTH($D587)),12),0)</f>
        <v>0</v>
      </c>
      <c r="BZ587" s="229">
        <f>IF(AND(BZ$7&lt;=$B587+$D$4,BZ$9&gt;=$D587),$E587*HLOOKUP(BZ$7-$B587+1,INPUTS!$D$63:$X$64,$E$4,FALSE)/IF(BZ$7=$B587,(13-MONTH($D587)),12),0)</f>
        <v>0</v>
      </c>
    </row>
    <row r="588" spans="1:78" x14ac:dyDescent="0.2">
      <c r="A588" s="7" t="str">
        <f t="shared" si="447"/>
        <v>Roll-in 8</v>
      </c>
      <c r="B588" s="7">
        <f t="shared" si="443"/>
        <v>2022</v>
      </c>
      <c r="C588" s="7">
        <f t="shared" si="446"/>
        <v>45</v>
      </c>
      <c r="D588" s="165">
        <f t="shared" si="449"/>
        <v>44834</v>
      </c>
      <c r="E588" s="68">
        <f t="shared" si="448"/>
        <v>0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0</v>
      </c>
      <c r="AZ588" s="229">
        <f>IF(AND(AZ$7&lt;=$B588+$D$4,AZ$9&gt;=$D588),$E588*HLOOKUP(AZ$7-$B588+1,INPUTS!$D$63:$X$64,$E$4,FALSE)/IF(AZ$7=$B588,(13-MONTH($D588)),12),0)</f>
        <v>0</v>
      </c>
      <c r="BA588" s="229">
        <f>IF(AND(BA$7&lt;=$B588+$D$4,BA$9&gt;=$D588),$E588*HLOOKUP(BA$7-$B588+1,INPUTS!$D$63:$X$64,$E$4,FALSE)/IF(BA$7=$B588,(13-MONTH($D588)),12),0)</f>
        <v>0</v>
      </c>
      <c r="BB588" s="229">
        <f>IF(AND(BB$7&lt;=$B588+$D$4,BB$9&gt;=$D588),$E588*HLOOKUP(BB$7-$B588+1,INPUTS!$D$63:$X$64,$E$4,FALSE)/IF(BB$7=$B588,(13-MONTH($D588)),12),0)</f>
        <v>0</v>
      </c>
      <c r="BC588" s="229">
        <f>IF(AND(BC$7&lt;=$B588+$D$4,BC$9&gt;=$D588),$E588*HLOOKUP(BC$7-$B588+1,INPUTS!$D$63:$X$64,$E$4,FALSE)/IF(BC$7=$B588,(13-MONTH($D588)),12),0)</f>
        <v>0</v>
      </c>
      <c r="BD588" s="229">
        <f>IF(AND(BD$7&lt;=$B588+$D$4,BD$9&gt;=$D588),$E588*HLOOKUP(BD$7-$B588+1,INPUTS!$D$63:$X$64,$E$4,FALSE)/IF(BD$7=$B588,(13-MONTH($D588)),12),0)</f>
        <v>0</v>
      </c>
      <c r="BE588" s="229">
        <f>IF(AND(BE$7&lt;=$B588+$D$4,BE$9&gt;=$D588),$E588*HLOOKUP(BE$7-$B588+1,INPUTS!$D$63:$X$64,$E$4,FALSE)/IF(BE$7=$B588,(13-MONTH($D588)),12),0)</f>
        <v>0</v>
      </c>
      <c r="BF588" s="229">
        <f>IF(AND(BF$7&lt;=$B588+$D$4,BF$9&gt;=$D588),$E588*HLOOKUP(BF$7-$B588+1,INPUTS!$D$63:$X$64,$E$4,FALSE)/IF(BF$7=$B588,(13-MONTH($D588)),12),0)</f>
        <v>0</v>
      </c>
      <c r="BG588" s="229">
        <f>IF(AND(BG$7&lt;=$B588+$D$4,BG$9&gt;=$D588),$E588*HLOOKUP(BG$7-$B588+1,INPUTS!$D$63:$X$64,$E$4,FALSE)/IF(BG$7=$B588,(13-MONTH($D588)),12),0)</f>
        <v>0</v>
      </c>
      <c r="BH588" s="229">
        <f>IF(AND(BH$7&lt;=$B588+$D$4,BH$9&gt;=$D588),$E588*HLOOKUP(BH$7-$B588+1,INPUTS!$D$63:$X$64,$E$4,FALSE)/IF(BH$7=$B588,(13-MONTH($D588)),12),0)</f>
        <v>0</v>
      </c>
      <c r="BI588" s="229">
        <f>IF(AND(BI$7&lt;=$B588+$D$4,BI$9&gt;=$D588),$E588*HLOOKUP(BI$7-$B588+1,INPUTS!$D$63:$X$64,$E$4,FALSE)/IF(BI$7=$B588,(13-MONTH($D588)),12),0)</f>
        <v>0</v>
      </c>
      <c r="BJ588" s="229">
        <f>IF(AND(BJ$7&lt;=$B588+$D$4,BJ$9&gt;=$D588),$E588*HLOOKUP(BJ$7-$B588+1,INPUTS!$D$63:$X$64,$E$4,FALSE)/IF(BJ$7=$B588,(13-MONTH($D588)),12),0)</f>
        <v>0</v>
      </c>
      <c r="BK588" s="229">
        <f>IF(AND(BK$7&lt;=$B588+$D$4,BK$9&gt;=$D588),$E588*HLOOKUP(BK$7-$B588+1,INPUTS!$D$63:$X$64,$E$4,FALSE)/IF(BK$7=$B588,(13-MONTH($D588)),12),0)</f>
        <v>0</v>
      </c>
      <c r="BL588" s="229">
        <f>IF(AND(BL$7&lt;=$B588+$D$4,BL$9&gt;=$D588),$E588*HLOOKUP(BL$7-$B588+1,INPUTS!$D$63:$X$64,$E$4,FALSE)/IF(BL$7=$B588,(13-MONTH($D588)),12),0)</f>
        <v>0</v>
      </c>
      <c r="BM588" s="229">
        <f>IF(AND(BM$7&lt;=$B588+$D$4,BM$9&gt;=$D588),$E588*HLOOKUP(BM$7-$B588+1,INPUTS!$D$63:$X$64,$E$4,FALSE)/IF(BM$7=$B588,(13-MONTH($D588)),12),0)</f>
        <v>0</v>
      </c>
      <c r="BN588" s="229">
        <f>IF(AND(BN$7&lt;=$B588+$D$4,BN$9&gt;=$D588),$E588*HLOOKUP(BN$7-$B588+1,INPUTS!$D$63:$X$64,$E$4,FALSE)/IF(BN$7=$B588,(13-MONTH($D588)),12),0)</f>
        <v>0</v>
      </c>
      <c r="BO588" s="229">
        <f>IF(AND(BO$7&lt;=$B588+$D$4,BO$9&gt;=$D588),$E588*HLOOKUP(BO$7-$B588+1,INPUTS!$D$63:$X$64,$E$4,FALSE)/IF(BO$7=$B588,(13-MONTH($D588)),12),0)</f>
        <v>0</v>
      </c>
      <c r="BP588" s="229">
        <f>IF(AND(BP$7&lt;=$B588+$D$4,BP$9&gt;=$D588),$E588*HLOOKUP(BP$7-$B588+1,INPUTS!$D$63:$X$64,$E$4,FALSE)/IF(BP$7=$B588,(13-MONTH($D588)),12),0)</f>
        <v>0</v>
      </c>
      <c r="BQ588" s="229">
        <f>IF(AND(BQ$7&lt;=$B588+$D$4,BQ$9&gt;=$D588),$E588*HLOOKUP(BQ$7-$B588+1,INPUTS!$D$63:$X$64,$E$4,FALSE)/IF(BQ$7=$B588,(13-MONTH($D588)),12),0)</f>
        <v>0</v>
      </c>
      <c r="BR588" s="229">
        <f>IF(AND(BR$7&lt;=$B588+$D$4,BR$9&gt;=$D588),$E588*HLOOKUP(BR$7-$B588+1,INPUTS!$D$63:$X$64,$E$4,FALSE)/IF(BR$7=$B588,(13-MONTH($D588)),12),0)</f>
        <v>0</v>
      </c>
      <c r="BS588" s="229">
        <f>IF(AND(BS$7&lt;=$B588+$D$4,BS$9&gt;=$D588),$E588*HLOOKUP(BS$7-$B588+1,INPUTS!$D$63:$X$64,$E$4,FALSE)/IF(BS$7=$B588,(13-MONTH($D588)),12),0)</f>
        <v>0</v>
      </c>
      <c r="BT588" s="229">
        <f>IF(AND(BT$7&lt;=$B588+$D$4,BT$9&gt;=$D588),$E588*HLOOKUP(BT$7-$B588+1,INPUTS!$D$63:$X$64,$E$4,FALSE)/IF(BT$7=$B588,(13-MONTH($D588)),12),0)</f>
        <v>0</v>
      </c>
      <c r="BU588" s="229">
        <f>IF(AND(BU$7&lt;=$B588+$D$4,BU$9&gt;=$D588),$E588*HLOOKUP(BU$7-$B588+1,INPUTS!$D$63:$X$64,$E$4,FALSE)/IF(BU$7=$B588,(13-MONTH($D588)),12),0)</f>
        <v>0</v>
      </c>
      <c r="BV588" s="229">
        <f>IF(AND(BV$7&lt;=$B588+$D$4,BV$9&gt;=$D588),$E588*HLOOKUP(BV$7-$B588+1,INPUTS!$D$63:$X$64,$E$4,FALSE)/IF(BV$7=$B588,(13-MONTH($D588)),12),0)</f>
        <v>0</v>
      </c>
      <c r="BW588" s="229">
        <f>IF(AND(BW$7&lt;=$B588+$D$4,BW$9&gt;=$D588),$E588*HLOOKUP(BW$7-$B588+1,INPUTS!$D$63:$X$64,$E$4,FALSE)/IF(BW$7=$B588,(13-MONTH($D588)),12),0)</f>
        <v>0</v>
      </c>
      <c r="BX588" s="229">
        <f>IF(AND(BX$7&lt;=$B588+$D$4,BX$9&gt;=$D588),$E588*HLOOKUP(BX$7-$B588+1,INPUTS!$D$63:$X$64,$E$4,FALSE)/IF(BX$7=$B588,(13-MONTH($D588)),12),0)</f>
        <v>0</v>
      </c>
      <c r="BY588" s="229">
        <f>IF(AND(BY$7&lt;=$B588+$D$4,BY$9&gt;=$D588),$E588*HLOOKUP(BY$7-$B588+1,INPUTS!$D$63:$X$64,$E$4,FALSE)/IF(BY$7=$B588,(13-MONTH($D588)),12),0)</f>
        <v>0</v>
      </c>
      <c r="BZ588" s="229">
        <f>IF(AND(BZ$7&lt;=$B588+$D$4,BZ$9&gt;=$D588),$E588*HLOOKUP(BZ$7-$B588+1,INPUTS!$D$63:$X$64,$E$4,FALSE)/IF(BZ$7=$B588,(13-MONTH($D588)),12),0)</f>
        <v>0</v>
      </c>
    </row>
    <row r="589" spans="1:78" x14ac:dyDescent="0.2">
      <c r="A589" s="7" t="str">
        <f t="shared" si="447"/>
        <v>Roll-in 8</v>
      </c>
      <c r="B589" s="7">
        <f t="shared" si="443"/>
        <v>2022</v>
      </c>
      <c r="C589" s="7">
        <f t="shared" si="446"/>
        <v>46</v>
      </c>
      <c r="D589" s="165">
        <f t="shared" si="449"/>
        <v>44865</v>
      </c>
      <c r="E589" s="68">
        <f t="shared" si="448"/>
        <v>0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0</v>
      </c>
      <c r="BA589" s="229">
        <f>IF(AND(BA$7&lt;=$B589+$D$4,BA$9&gt;=$D589),$E589*HLOOKUP(BA$7-$B589+1,INPUTS!$D$63:$X$64,$E$4,FALSE)/IF(BA$7=$B589,(13-MONTH($D589)),12),0)</f>
        <v>0</v>
      </c>
      <c r="BB589" s="229">
        <f>IF(AND(BB$7&lt;=$B589+$D$4,BB$9&gt;=$D589),$E589*HLOOKUP(BB$7-$B589+1,INPUTS!$D$63:$X$64,$E$4,FALSE)/IF(BB$7=$B589,(13-MONTH($D589)),12),0)</f>
        <v>0</v>
      </c>
      <c r="BC589" s="229">
        <f>IF(AND(BC$7&lt;=$B589+$D$4,BC$9&gt;=$D589),$E589*HLOOKUP(BC$7-$B589+1,INPUTS!$D$63:$X$64,$E$4,FALSE)/IF(BC$7=$B589,(13-MONTH($D589)),12),0)</f>
        <v>0</v>
      </c>
      <c r="BD589" s="229">
        <f>IF(AND(BD$7&lt;=$B589+$D$4,BD$9&gt;=$D589),$E589*HLOOKUP(BD$7-$B589+1,INPUTS!$D$63:$X$64,$E$4,FALSE)/IF(BD$7=$B589,(13-MONTH($D589)),12),0)</f>
        <v>0</v>
      </c>
      <c r="BE589" s="229">
        <f>IF(AND(BE$7&lt;=$B589+$D$4,BE$9&gt;=$D589),$E589*HLOOKUP(BE$7-$B589+1,INPUTS!$D$63:$X$64,$E$4,FALSE)/IF(BE$7=$B589,(13-MONTH($D589)),12),0)</f>
        <v>0</v>
      </c>
      <c r="BF589" s="229">
        <f>IF(AND(BF$7&lt;=$B589+$D$4,BF$9&gt;=$D589),$E589*HLOOKUP(BF$7-$B589+1,INPUTS!$D$63:$X$64,$E$4,FALSE)/IF(BF$7=$B589,(13-MONTH($D589)),12),0)</f>
        <v>0</v>
      </c>
      <c r="BG589" s="229">
        <f>IF(AND(BG$7&lt;=$B589+$D$4,BG$9&gt;=$D589),$E589*HLOOKUP(BG$7-$B589+1,INPUTS!$D$63:$X$64,$E$4,FALSE)/IF(BG$7=$B589,(13-MONTH($D589)),12),0)</f>
        <v>0</v>
      </c>
      <c r="BH589" s="229">
        <f>IF(AND(BH$7&lt;=$B589+$D$4,BH$9&gt;=$D589),$E589*HLOOKUP(BH$7-$B589+1,INPUTS!$D$63:$X$64,$E$4,FALSE)/IF(BH$7=$B589,(13-MONTH($D589)),12),0)</f>
        <v>0</v>
      </c>
      <c r="BI589" s="229">
        <f>IF(AND(BI$7&lt;=$B589+$D$4,BI$9&gt;=$D589),$E589*HLOOKUP(BI$7-$B589+1,INPUTS!$D$63:$X$64,$E$4,FALSE)/IF(BI$7=$B589,(13-MONTH($D589)),12),0)</f>
        <v>0</v>
      </c>
      <c r="BJ589" s="229">
        <f>IF(AND(BJ$7&lt;=$B589+$D$4,BJ$9&gt;=$D589),$E589*HLOOKUP(BJ$7-$B589+1,INPUTS!$D$63:$X$64,$E$4,FALSE)/IF(BJ$7=$B589,(13-MONTH($D589)),12),0)</f>
        <v>0</v>
      </c>
      <c r="BK589" s="229">
        <f>IF(AND(BK$7&lt;=$B589+$D$4,BK$9&gt;=$D589),$E589*HLOOKUP(BK$7-$B589+1,INPUTS!$D$63:$X$64,$E$4,FALSE)/IF(BK$7=$B589,(13-MONTH($D589)),12),0)</f>
        <v>0</v>
      </c>
      <c r="BL589" s="229">
        <f>IF(AND(BL$7&lt;=$B589+$D$4,BL$9&gt;=$D589),$E589*HLOOKUP(BL$7-$B589+1,INPUTS!$D$63:$X$64,$E$4,FALSE)/IF(BL$7=$B589,(13-MONTH($D589)),12),0)</f>
        <v>0</v>
      </c>
      <c r="BM589" s="229">
        <f>IF(AND(BM$7&lt;=$B589+$D$4,BM$9&gt;=$D589),$E589*HLOOKUP(BM$7-$B589+1,INPUTS!$D$63:$X$64,$E$4,FALSE)/IF(BM$7=$B589,(13-MONTH($D589)),12),0)</f>
        <v>0</v>
      </c>
      <c r="BN589" s="229">
        <f>IF(AND(BN$7&lt;=$B589+$D$4,BN$9&gt;=$D589),$E589*HLOOKUP(BN$7-$B589+1,INPUTS!$D$63:$X$64,$E$4,FALSE)/IF(BN$7=$B589,(13-MONTH($D589)),12),0)</f>
        <v>0</v>
      </c>
      <c r="BO589" s="229">
        <f>IF(AND(BO$7&lt;=$B589+$D$4,BO$9&gt;=$D589),$E589*HLOOKUP(BO$7-$B589+1,INPUTS!$D$63:$X$64,$E$4,FALSE)/IF(BO$7=$B589,(13-MONTH($D589)),12),0)</f>
        <v>0</v>
      </c>
      <c r="BP589" s="229">
        <f>IF(AND(BP$7&lt;=$B589+$D$4,BP$9&gt;=$D589),$E589*HLOOKUP(BP$7-$B589+1,INPUTS!$D$63:$X$64,$E$4,FALSE)/IF(BP$7=$B589,(13-MONTH($D589)),12),0)</f>
        <v>0</v>
      </c>
      <c r="BQ589" s="229">
        <f>IF(AND(BQ$7&lt;=$B589+$D$4,BQ$9&gt;=$D589),$E589*HLOOKUP(BQ$7-$B589+1,INPUTS!$D$63:$X$64,$E$4,FALSE)/IF(BQ$7=$B589,(13-MONTH($D589)),12),0)</f>
        <v>0</v>
      </c>
      <c r="BR589" s="229">
        <f>IF(AND(BR$7&lt;=$B589+$D$4,BR$9&gt;=$D589),$E589*HLOOKUP(BR$7-$B589+1,INPUTS!$D$63:$X$64,$E$4,FALSE)/IF(BR$7=$B589,(13-MONTH($D589)),12),0)</f>
        <v>0</v>
      </c>
      <c r="BS589" s="229">
        <f>IF(AND(BS$7&lt;=$B589+$D$4,BS$9&gt;=$D589),$E589*HLOOKUP(BS$7-$B589+1,INPUTS!$D$63:$X$64,$E$4,FALSE)/IF(BS$7=$B589,(13-MONTH($D589)),12),0)</f>
        <v>0</v>
      </c>
      <c r="BT589" s="229">
        <f>IF(AND(BT$7&lt;=$B589+$D$4,BT$9&gt;=$D589),$E589*HLOOKUP(BT$7-$B589+1,INPUTS!$D$63:$X$64,$E$4,FALSE)/IF(BT$7=$B589,(13-MONTH($D589)),12),0)</f>
        <v>0</v>
      </c>
      <c r="BU589" s="229">
        <f>IF(AND(BU$7&lt;=$B589+$D$4,BU$9&gt;=$D589),$E589*HLOOKUP(BU$7-$B589+1,INPUTS!$D$63:$X$64,$E$4,FALSE)/IF(BU$7=$B589,(13-MONTH($D589)),12),0)</f>
        <v>0</v>
      </c>
      <c r="BV589" s="229">
        <f>IF(AND(BV$7&lt;=$B589+$D$4,BV$9&gt;=$D589),$E589*HLOOKUP(BV$7-$B589+1,INPUTS!$D$63:$X$64,$E$4,FALSE)/IF(BV$7=$B589,(13-MONTH($D589)),12),0)</f>
        <v>0</v>
      </c>
      <c r="BW589" s="229">
        <f>IF(AND(BW$7&lt;=$B589+$D$4,BW$9&gt;=$D589),$E589*HLOOKUP(BW$7-$B589+1,INPUTS!$D$63:$X$64,$E$4,FALSE)/IF(BW$7=$B589,(13-MONTH($D589)),12),0)</f>
        <v>0</v>
      </c>
      <c r="BX589" s="229">
        <f>IF(AND(BX$7&lt;=$B589+$D$4,BX$9&gt;=$D589),$E589*HLOOKUP(BX$7-$B589+1,INPUTS!$D$63:$X$64,$E$4,FALSE)/IF(BX$7=$B589,(13-MONTH($D589)),12),0)</f>
        <v>0</v>
      </c>
      <c r="BY589" s="229">
        <f>IF(AND(BY$7&lt;=$B589+$D$4,BY$9&gt;=$D589),$E589*HLOOKUP(BY$7-$B589+1,INPUTS!$D$63:$X$64,$E$4,FALSE)/IF(BY$7=$B589,(13-MONTH($D589)),12),0)</f>
        <v>0</v>
      </c>
      <c r="BZ589" s="229">
        <f>IF(AND(BZ$7&lt;=$B589+$D$4,BZ$9&gt;=$D589),$E589*HLOOKUP(BZ$7-$B589+1,INPUTS!$D$63:$X$64,$E$4,FALSE)/IF(BZ$7=$B589,(13-MONTH($D589)),12),0)</f>
        <v>0</v>
      </c>
    </row>
    <row r="590" spans="1:78" x14ac:dyDescent="0.2">
      <c r="A590" s="7" t="str">
        <f t="shared" si="447"/>
        <v>Roll-in 8</v>
      </c>
      <c r="B590" s="7">
        <f t="shared" si="443"/>
        <v>2022</v>
      </c>
      <c r="C590" s="7">
        <f t="shared" si="446"/>
        <v>47</v>
      </c>
      <c r="D590" s="165">
        <f t="shared" si="449"/>
        <v>44895</v>
      </c>
      <c r="E590" s="68">
        <f t="shared" si="448"/>
        <v>0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0</v>
      </c>
      <c r="BB590" s="229">
        <f>IF(AND(BB$7&lt;=$B590+$D$4,BB$9&gt;=$D590),$E590*HLOOKUP(BB$7-$B590+1,INPUTS!$D$63:$X$64,$E$4,FALSE)/IF(BB$7=$B590,(13-MONTH($D590)),12),0)</f>
        <v>0</v>
      </c>
      <c r="BC590" s="229">
        <f>IF(AND(BC$7&lt;=$B590+$D$4,BC$9&gt;=$D590),$E590*HLOOKUP(BC$7-$B590+1,INPUTS!$D$63:$X$64,$E$4,FALSE)/IF(BC$7=$B590,(13-MONTH($D590)),12),0)</f>
        <v>0</v>
      </c>
      <c r="BD590" s="229">
        <f>IF(AND(BD$7&lt;=$B590+$D$4,BD$9&gt;=$D590),$E590*HLOOKUP(BD$7-$B590+1,INPUTS!$D$63:$X$64,$E$4,FALSE)/IF(BD$7=$B590,(13-MONTH($D590)),12),0)</f>
        <v>0</v>
      </c>
      <c r="BE590" s="229">
        <f>IF(AND(BE$7&lt;=$B590+$D$4,BE$9&gt;=$D590),$E590*HLOOKUP(BE$7-$B590+1,INPUTS!$D$63:$X$64,$E$4,FALSE)/IF(BE$7=$B590,(13-MONTH($D590)),12),0)</f>
        <v>0</v>
      </c>
      <c r="BF590" s="229">
        <f>IF(AND(BF$7&lt;=$B590+$D$4,BF$9&gt;=$D590),$E590*HLOOKUP(BF$7-$B590+1,INPUTS!$D$63:$X$64,$E$4,FALSE)/IF(BF$7=$B590,(13-MONTH($D590)),12),0)</f>
        <v>0</v>
      </c>
      <c r="BG590" s="229">
        <f>IF(AND(BG$7&lt;=$B590+$D$4,BG$9&gt;=$D590),$E590*HLOOKUP(BG$7-$B590+1,INPUTS!$D$63:$X$64,$E$4,FALSE)/IF(BG$7=$B590,(13-MONTH($D590)),12),0)</f>
        <v>0</v>
      </c>
      <c r="BH590" s="229">
        <f>IF(AND(BH$7&lt;=$B590+$D$4,BH$9&gt;=$D590),$E590*HLOOKUP(BH$7-$B590+1,INPUTS!$D$63:$X$64,$E$4,FALSE)/IF(BH$7=$B590,(13-MONTH($D590)),12),0)</f>
        <v>0</v>
      </c>
      <c r="BI590" s="229">
        <f>IF(AND(BI$7&lt;=$B590+$D$4,BI$9&gt;=$D590),$E590*HLOOKUP(BI$7-$B590+1,INPUTS!$D$63:$X$64,$E$4,FALSE)/IF(BI$7=$B590,(13-MONTH($D590)),12),0)</f>
        <v>0</v>
      </c>
      <c r="BJ590" s="229">
        <f>IF(AND(BJ$7&lt;=$B590+$D$4,BJ$9&gt;=$D590),$E590*HLOOKUP(BJ$7-$B590+1,INPUTS!$D$63:$X$64,$E$4,FALSE)/IF(BJ$7=$B590,(13-MONTH($D590)),12),0)</f>
        <v>0</v>
      </c>
      <c r="BK590" s="229">
        <f>IF(AND(BK$7&lt;=$B590+$D$4,BK$9&gt;=$D590),$E590*HLOOKUP(BK$7-$B590+1,INPUTS!$D$63:$X$64,$E$4,FALSE)/IF(BK$7=$B590,(13-MONTH($D590)),12),0)</f>
        <v>0</v>
      </c>
      <c r="BL590" s="229">
        <f>IF(AND(BL$7&lt;=$B590+$D$4,BL$9&gt;=$D590),$E590*HLOOKUP(BL$7-$B590+1,INPUTS!$D$63:$X$64,$E$4,FALSE)/IF(BL$7=$B590,(13-MONTH($D590)),12),0)</f>
        <v>0</v>
      </c>
      <c r="BM590" s="229">
        <f>IF(AND(BM$7&lt;=$B590+$D$4,BM$9&gt;=$D590),$E590*HLOOKUP(BM$7-$B590+1,INPUTS!$D$63:$X$64,$E$4,FALSE)/IF(BM$7=$B590,(13-MONTH($D590)),12),0)</f>
        <v>0</v>
      </c>
      <c r="BN590" s="229">
        <f>IF(AND(BN$7&lt;=$B590+$D$4,BN$9&gt;=$D590),$E590*HLOOKUP(BN$7-$B590+1,INPUTS!$D$63:$X$64,$E$4,FALSE)/IF(BN$7=$B590,(13-MONTH($D590)),12),0)</f>
        <v>0</v>
      </c>
      <c r="BO590" s="229">
        <f>IF(AND(BO$7&lt;=$B590+$D$4,BO$9&gt;=$D590),$E590*HLOOKUP(BO$7-$B590+1,INPUTS!$D$63:$X$64,$E$4,FALSE)/IF(BO$7=$B590,(13-MONTH($D590)),12),0)</f>
        <v>0</v>
      </c>
      <c r="BP590" s="229">
        <f>IF(AND(BP$7&lt;=$B590+$D$4,BP$9&gt;=$D590),$E590*HLOOKUP(BP$7-$B590+1,INPUTS!$D$63:$X$64,$E$4,FALSE)/IF(BP$7=$B590,(13-MONTH($D590)),12),0)</f>
        <v>0</v>
      </c>
      <c r="BQ590" s="229">
        <f>IF(AND(BQ$7&lt;=$B590+$D$4,BQ$9&gt;=$D590),$E590*HLOOKUP(BQ$7-$B590+1,INPUTS!$D$63:$X$64,$E$4,FALSE)/IF(BQ$7=$B590,(13-MONTH($D590)),12),0)</f>
        <v>0</v>
      </c>
      <c r="BR590" s="229">
        <f>IF(AND(BR$7&lt;=$B590+$D$4,BR$9&gt;=$D590),$E590*HLOOKUP(BR$7-$B590+1,INPUTS!$D$63:$X$64,$E$4,FALSE)/IF(BR$7=$B590,(13-MONTH($D590)),12),0)</f>
        <v>0</v>
      </c>
      <c r="BS590" s="229">
        <f>IF(AND(BS$7&lt;=$B590+$D$4,BS$9&gt;=$D590),$E590*HLOOKUP(BS$7-$B590+1,INPUTS!$D$63:$X$64,$E$4,FALSE)/IF(BS$7=$B590,(13-MONTH($D590)),12),0)</f>
        <v>0</v>
      </c>
      <c r="BT590" s="229">
        <f>IF(AND(BT$7&lt;=$B590+$D$4,BT$9&gt;=$D590),$E590*HLOOKUP(BT$7-$B590+1,INPUTS!$D$63:$X$64,$E$4,FALSE)/IF(BT$7=$B590,(13-MONTH($D590)),12),0)</f>
        <v>0</v>
      </c>
      <c r="BU590" s="229">
        <f>IF(AND(BU$7&lt;=$B590+$D$4,BU$9&gt;=$D590),$E590*HLOOKUP(BU$7-$B590+1,INPUTS!$D$63:$X$64,$E$4,FALSE)/IF(BU$7=$B590,(13-MONTH($D590)),12),0)</f>
        <v>0</v>
      </c>
      <c r="BV590" s="229">
        <f>IF(AND(BV$7&lt;=$B590+$D$4,BV$9&gt;=$D590),$E590*HLOOKUP(BV$7-$B590+1,INPUTS!$D$63:$X$64,$E$4,FALSE)/IF(BV$7=$B590,(13-MONTH($D590)),12),0)</f>
        <v>0</v>
      </c>
      <c r="BW590" s="229">
        <f>IF(AND(BW$7&lt;=$B590+$D$4,BW$9&gt;=$D590),$E590*HLOOKUP(BW$7-$B590+1,INPUTS!$D$63:$X$64,$E$4,FALSE)/IF(BW$7=$B590,(13-MONTH($D590)),12),0)</f>
        <v>0</v>
      </c>
      <c r="BX590" s="229">
        <f>IF(AND(BX$7&lt;=$B590+$D$4,BX$9&gt;=$D590),$E590*HLOOKUP(BX$7-$B590+1,INPUTS!$D$63:$X$64,$E$4,FALSE)/IF(BX$7=$B590,(13-MONTH($D590)),12),0)</f>
        <v>0</v>
      </c>
      <c r="BY590" s="229">
        <f>IF(AND(BY$7&lt;=$B590+$D$4,BY$9&gt;=$D590),$E590*HLOOKUP(BY$7-$B590+1,INPUTS!$D$63:$X$64,$E$4,FALSE)/IF(BY$7=$B590,(13-MONTH($D590)),12),0)</f>
        <v>0</v>
      </c>
      <c r="BZ590" s="229">
        <f>IF(AND(BZ$7&lt;=$B590+$D$4,BZ$9&gt;=$D590),$E590*HLOOKUP(BZ$7-$B590+1,INPUTS!$D$63:$X$64,$E$4,FALSE)/IF(BZ$7=$B590,(13-MONTH($D590)),12),0)</f>
        <v>0</v>
      </c>
    </row>
    <row r="591" spans="1:78" x14ac:dyDescent="0.2">
      <c r="A591" s="7" t="str">
        <f t="shared" si="447"/>
        <v>Roll-in 8</v>
      </c>
      <c r="B591" s="7">
        <f t="shared" si="443"/>
        <v>2022</v>
      </c>
      <c r="C591" s="7">
        <f t="shared" si="446"/>
        <v>48</v>
      </c>
      <c r="D591" s="165">
        <f t="shared" si="449"/>
        <v>44926</v>
      </c>
      <c r="E591" s="68">
        <f t="shared" si="448"/>
        <v>0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0</v>
      </c>
      <c r="BC591" s="229">
        <f>IF(AND(BC$7&lt;=$B591+$D$4,BC$9&gt;=$D591),$E591*HLOOKUP(BC$7-$B591+1,INPUTS!$D$63:$X$64,$E$4,FALSE)/IF(BC$7=$B591,(13-MONTH($D591)),12),0)</f>
        <v>0</v>
      </c>
      <c r="BD591" s="229">
        <f>IF(AND(BD$7&lt;=$B591+$D$4,BD$9&gt;=$D591),$E591*HLOOKUP(BD$7-$B591+1,INPUTS!$D$63:$X$64,$E$4,FALSE)/IF(BD$7=$B591,(13-MONTH($D591)),12),0)</f>
        <v>0</v>
      </c>
      <c r="BE591" s="229">
        <f>IF(AND(BE$7&lt;=$B591+$D$4,BE$9&gt;=$D591),$E591*HLOOKUP(BE$7-$B591+1,INPUTS!$D$63:$X$64,$E$4,FALSE)/IF(BE$7=$B591,(13-MONTH($D591)),12),0)</f>
        <v>0</v>
      </c>
      <c r="BF591" s="229">
        <f>IF(AND(BF$7&lt;=$B591+$D$4,BF$9&gt;=$D591),$E591*HLOOKUP(BF$7-$B591+1,INPUTS!$D$63:$X$64,$E$4,FALSE)/IF(BF$7=$B591,(13-MONTH($D591)),12),0)</f>
        <v>0</v>
      </c>
      <c r="BG591" s="229">
        <f>IF(AND(BG$7&lt;=$B591+$D$4,BG$9&gt;=$D591),$E591*HLOOKUP(BG$7-$B591+1,INPUTS!$D$63:$X$64,$E$4,FALSE)/IF(BG$7=$B591,(13-MONTH($D591)),12),0)</f>
        <v>0</v>
      </c>
      <c r="BH591" s="229">
        <f>IF(AND(BH$7&lt;=$B591+$D$4,BH$9&gt;=$D591),$E591*HLOOKUP(BH$7-$B591+1,INPUTS!$D$63:$X$64,$E$4,FALSE)/IF(BH$7=$B591,(13-MONTH($D591)),12),0)</f>
        <v>0</v>
      </c>
      <c r="BI591" s="229">
        <f>IF(AND(BI$7&lt;=$B591+$D$4,BI$9&gt;=$D591),$E591*HLOOKUP(BI$7-$B591+1,INPUTS!$D$63:$X$64,$E$4,FALSE)/IF(BI$7=$B591,(13-MONTH($D591)),12),0)</f>
        <v>0</v>
      </c>
      <c r="BJ591" s="229">
        <f>IF(AND(BJ$7&lt;=$B591+$D$4,BJ$9&gt;=$D591),$E591*HLOOKUP(BJ$7-$B591+1,INPUTS!$D$63:$X$64,$E$4,FALSE)/IF(BJ$7=$B591,(13-MONTH($D591)),12),0)</f>
        <v>0</v>
      </c>
      <c r="BK591" s="229">
        <f>IF(AND(BK$7&lt;=$B591+$D$4,BK$9&gt;=$D591),$E591*HLOOKUP(BK$7-$B591+1,INPUTS!$D$63:$X$64,$E$4,FALSE)/IF(BK$7=$B591,(13-MONTH($D591)),12),0)</f>
        <v>0</v>
      </c>
      <c r="BL591" s="229">
        <f>IF(AND(BL$7&lt;=$B591+$D$4,BL$9&gt;=$D591),$E591*HLOOKUP(BL$7-$B591+1,INPUTS!$D$63:$X$64,$E$4,FALSE)/IF(BL$7=$B591,(13-MONTH($D591)),12),0)</f>
        <v>0</v>
      </c>
      <c r="BM591" s="229">
        <f>IF(AND(BM$7&lt;=$B591+$D$4,BM$9&gt;=$D591),$E591*HLOOKUP(BM$7-$B591+1,INPUTS!$D$63:$X$64,$E$4,FALSE)/IF(BM$7=$B591,(13-MONTH($D591)),12),0)</f>
        <v>0</v>
      </c>
      <c r="BN591" s="229">
        <f>IF(AND(BN$7&lt;=$B591+$D$4,BN$9&gt;=$D591),$E591*HLOOKUP(BN$7-$B591+1,INPUTS!$D$63:$X$64,$E$4,FALSE)/IF(BN$7=$B591,(13-MONTH($D591)),12),0)</f>
        <v>0</v>
      </c>
      <c r="BO591" s="229">
        <f>IF(AND(BO$7&lt;=$B591+$D$4,BO$9&gt;=$D591),$E591*HLOOKUP(BO$7-$B591+1,INPUTS!$D$63:$X$64,$E$4,FALSE)/IF(BO$7=$B591,(13-MONTH($D591)),12),0)</f>
        <v>0</v>
      </c>
      <c r="BP591" s="229">
        <f>IF(AND(BP$7&lt;=$B591+$D$4,BP$9&gt;=$D591),$E591*HLOOKUP(BP$7-$B591+1,INPUTS!$D$63:$X$64,$E$4,FALSE)/IF(BP$7=$B591,(13-MONTH($D591)),12),0)</f>
        <v>0</v>
      </c>
      <c r="BQ591" s="229">
        <f>IF(AND(BQ$7&lt;=$B591+$D$4,BQ$9&gt;=$D591),$E591*HLOOKUP(BQ$7-$B591+1,INPUTS!$D$63:$X$64,$E$4,FALSE)/IF(BQ$7=$B591,(13-MONTH($D591)),12),0)</f>
        <v>0</v>
      </c>
      <c r="BR591" s="229">
        <f>IF(AND(BR$7&lt;=$B591+$D$4,BR$9&gt;=$D591),$E591*HLOOKUP(BR$7-$B591+1,INPUTS!$D$63:$X$64,$E$4,FALSE)/IF(BR$7=$B591,(13-MONTH($D591)),12),0)</f>
        <v>0</v>
      </c>
      <c r="BS591" s="229">
        <f>IF(AND(BS$7&lt;=$B591+$D$4,BS$9&gt;=$D591),$E591*HLOOKUP(BS$7-$B591+1,INPUTS!$D$63:$X$64,$E$4,FALSE)/IF(BS$7=$B591,(13-MONTH($D591)),12),0)</f>
        <v>0</v>
      </c>
      <c r="BT591" s="229">
        <f>IF(AND(BT$7&lt;=$B591+$D$4,BT$9&gt;=$D591),$E591*HLOOKUP(BT$7-$B591+1,INPUTS!$D$63:$X$64,$E$4,FALSE)/IF(BT$7=$B591,(13-MONTH($D591)),12),0)</f>
        <v>0</v>
      </c>
      <c r="BU591" s="229">
        <f>IF(AND(BU$7&lt;=$B591+$D$4,BU$9&gt;=$D591),$E591*HLOOKUP(BU$7-$B591+1,INPUTS!$D$63:$X$64,$E$4,FALSE)/IF(BU$7=$B591,(13-MONTH($D591)),12),0)</f>
        <v>0</v>
      </c>
      <c r="BV591" s="229">
        <f>IF(AND(BV$7&lt;=$B591+$D$4,BV$9&gt;=$D591),$E591*HLOOKUP(BV$7-$B591+1,INPUTS!$D$63:$X$64,$E$4,FALSE)/IF(BV$7=$B591,(13-MONTH($D591)),12),0)</f>
        <v>0</v>
      </c>
      <c r="BW591" s="229">
        <f>IF(AND(BW$7&lt;=$B591+$D$4,BW$9&gt;=$D591),$E591*HLOOKUP(BW$7-$B591+1,INPUTS!$D$63:$X$64,$E$4,FALSE)/IF(BW$7=$B591,(13-MONTH($D591)),12),0)</f>
        <v>0</v>
      </c>
      <c r="BX591" s="229">
        <f>IF(AND(BX$7&lt;=$B591+$D$4,BX$9&gt;=$D591),$E591*HLOOKUP(BX$7-$B591+1,INPUTS!$D$63:$X$64,$E$4,FALSE)/IF(BX$7=$B591,(13-MONTH($D591)),12),0)</f>
        <v>0</v>
      </c>
      <c r="BY591" s="229">
        <f>IF(AND(BY$7&lt;=$B591+$D$4,BY$9&gt;=$D591),$E591*HLOOKUP(BY$7-$B591+1,INPUTS!$D$63:$X$64,$E$4,FALSE)/IF(BY$7=$B591,(13-MONTH($D591)),12),0)</f>
        <v>0</v>
      </c>
      <c r="BZ591" s="229">
        <f>IF(AND(BZ$7&lt;=$B591+$D$4,BZ$9&gt;=$D591),$E591*HLOOKUP(BZ$7-$B591+1,INPUTS!$D$63:$X$64,$E$4,FALSE)/IF(BZ$7=$B591,(13-MONTH($D591)),12),0)</f>
        <v>0</v>
      </c>
    </row>
    <row r="592" spans="1:78" x14ac:dyDescent="0.2">
      <c r="A592" s="7" t="str">
        <f t="shared" si="447"/>
        <v>Roll-in 8</v>
      </c>
      <c r="B592" s="7">
        <f t="shared" si="443"/>
        <v>2023</v>
      </c>
      <c r="C592" s="7">
        <f t="shared" si="446"/>
        <v>49</v>
      </c>
      <c r="D592" s="165">
        <f t="shared" si="449"/>
        <v>44957</v>
      </c>
      <c r="E592" s="68">
        <f t="shared" si="448"/>
        <v>0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0</v>
      </c>
      <c r="BD592" s="229">
        <f>IF(AND(BD$7&lt;=$B592+$D$4,BD$9&gt;=$D592),$E592*HLOOKUP(BD$7-$B592+1,INPUTS!$D$63:$X$64,$E$4,FALSE)/IF(BD$7=$B592,(13-MONTH($D592)),12),0)</f>
        <v>0</v>
      </c>
      <c r="BE592" s="229">
        <f>IF(AND(BE$7&lt;=$B592+$D$4,BE$9&gt;=$D592),$E592*HLOOKUP(BE$7-$B592+1,INPUTS!$D$63:$X$64,$E$4,FALSE)/IF(BE$7=$B592,(13-MONTH($D592)),12),0)</f>
        <v>0</v>
      </c>
      <c r="BF592" s="229">
        <f>IF(AND(BF$7&lt;=$B592+$D$4,BF$9&gt;=$D592),$E592*HLOOKUP(BF$7-$B592+1,INPUTS!$D$63:$X$64,$E$4,FALSE)/IF(BF$7=$B592,(13-MONTH($D592)),12),0)</f>
        <v>0</v>
      </c>
      <c r="BG592" s="229">
        <f>IF(AND(BG$7&lt;=$B592+$D$4,BG$9&gt;=$D592),$E592*HLOOKUP(BG$7-$B592+1,INPUTS!$D$63:$X$64,$E$4,FALSE)/IF(BG$7=$B592,(13-MONTH($D592)),12),0)</f>
        <v>0</v>
      </c>
      <c r="BH592" s="229">
        <f>IF(AND(BH$7&lt;=$B592+$D$4,BH$9&gt;=$D592),$E592*HLOOKUP(BH$7-$B592+1,INPUTS!$D$63:$X$64,$E$4,FALSE)/IF(BH$7=$B592,(13-MONTH($D592)),12),0)</f>
        <v>0</v>
      </c>
      <c r="BI592" s="229">
        <f>IF(AND(BI$7&lt;=$B592+$D$4,BI$9&gt;=$D592),$E592*HLOOKUP(BI$7-$B592+1,INPUTS!$D$63:$X$64,$E$4,FALSE)/IF(BI$7=$B592,(13-MONTH($D592)),12),0)</f>
        <v>0</v>
      </c>
      <c r="BJ592" s="229">
        <f>IF(AND(BJ$7&lt;=$B592+$D$4,BJ$9&gt;=$D592),$E592*HLOOKUP(BJ$7-$B592+1,INPUTS!$D$63:$X$64,$E$4,FALSE)/IF(BJ$7=$B592,(13-MONTH($D592)),12),0)</f>
        <v>0</v>
      </c>
      <c r="BK592" s="229">
        <f>IF(AND(BK$7&lt;=$B592+$D$4,BK$9&gt;=$D592),$E592*HLOOKUP(BK$7-$B592+1,INPUTS!$D$63:$X$64,$E$4,FALSE)/IF(BK$7=$B592,(13-MONTH($D592)),12),0)</f>
        <v>0</v>
      </c>
      <c r="BL592" s="229">
        <f>IF(AND(BL$7&lt;=$B592+$D$4,BL$9&gt;=$D592),$E592*HLOOKUP(BL$7-$B592+1,INPUTS!$D$63:$X$64,$E$4,FALSE)/IF(BL$7=$B592,(13-MONTH($D592)),12),0)</f>
        <v>0</v>
      </c>
      <c r="BM592" s="229">
        <f>IF(AND(BM$7&lt;=$B592+$D$4,BM$9&gt;=$D592),$E592*HLOOKUP(BM$7-$B592+1,INPUTS!$D$63:$X$64,$E$4,FALSE)/IF(BM$7=$B592,(13-MONTH($D592)),12),0)</f>
        <v>0</v>
      </c>
      <c r="BN592" s="229">
        <f>IF(AND(BN$7&lt;=$B592+$D$4,BN$9&gt;=$D592),$E592*HLOOKUP(BN$7-$B592+1,INPUTS!$D$63:$X$64,$E$4,FALSE)/IF(BN$7=$B592,(13-MONTH($D592)),12),0)</f>
        <v>0</v>
      </c>
      <c r="BO592" s="229">
        <f>IF(AND(BO$7&lt;=$B592+$D$4,BO$9&gt;=$D592),$E592*HLOOKUP(BO$7-$B592+1,INPUTS!$D$63:$X$64,$E$4,FALSE)/IF(BO$7=$B592,(13-MONTH($D592)),12),0)</f>
        <v>0</v>
      </c>
      <c r="BP592" s="229">
        <f>IF(AND(BP$7&lt;=$B592+$D$4,BP$9&gt;=$D592),$E592*HLOOKUP(BP$7-$B592+1,INPUTS!$D$63:$X$64,$E$4,FALSE)/IF(BP$7=$B592,(13-MONTH($D592)),12),0)</f>
        <v>0</v>
      </c>
      <c r="BQ592" s="229">
        <f>IF(AND(BQ$7&lt;=$B592+$D$4,BQ$9&gt;=$D592),$E592*HLOOKUP(BQ$7-$B592+1,INPUTS!$D$63:$X$64,$E$4,FALSE)/IF(BQ$7=$B592,(13-MONTH($D592)),12),0)</f>
        <v>0</v>
      </c>
      <c r="BR592" s="229">
        <f>IF(AND(BR$7&lt;=$B592+$D$4,BR$9&gt;=$D592),$E592*HLOOKUP(BR$7-$B592+1,INPUTS!$D$63:$X$64,$E$4,FALSE)/IF(BR$7=$B592,(13-MONTH($D592)),12),0)</f>
        <v>0</v>
      </c>
      <c r="BS592" s="229">
        <f>IF(AND(BS$7&lt;=$B592+$D$4,BS$9&gt;=$D592),$E592*HLOOKUP(BS$7-$B592+1,INPUTS!$D$63:$X$64,$E$4,FALSE)/IF(BS$7=$B592,(13-MONTH($D592)),12),0)</f>
        <v>0</v>
      </c>
      <c r="BT592" s="229">
        <f>IF(AND(BT$7&lt;=$B592+$D$4,BT$9&gt;=$D592),$E592*HLOOKUP(BT$7-$B592+1,INPUTS!$D$63:$X$64,$E$4,FALSE)/IF(BT$7=$B592,(13-MONTH($D592)),12),0)</f>
        <v>0</v>
      </c>
      <c r="BU592" s="229">
        <f>IF(AND(BU$7&lt;=$B592+$D$4,BU$9&gt;=$D592),$E592*HLOOKUP(BU$7-$B592+1,INPUTS!$D$63:$X$64,$E$4,FALSE)/IF(BU$7=$B592,(13-MONTH($D592)),12),0)</f>
        <v>0</v>
      </c>
      <c r="BV592" s="229">
        <f>IF(AND(BV$7&lt;=$B592+$D$4,BV$9&gt;=$D592),$E592*HLOOKUP(BV$7-$B592+1,INPUTS!$D$63:$X$64,$E$4,FALSE)/IF(BV$7=$B592,(13-MONTH($D592)),12),0)</f>
        <v>0</v>
      </c>
      <c r="BW592" s="229">
        <f>IF(AND(BW$7&lt;=$B592+$D$4,BW$9&gt;=$D592),$E592*HLOOKUP(BW$7-$B592+1,INPUTS!$D$63:$X$64,$E$4,FALSE)/IF(BW$7=$B592,(13-MONTH($D592)),12),0)</f>
        <v>0</v>
      </c>
      <c r="BX592" s="229">
        <f>IF(AND(BX$7&lt;=$B592+$D$4,BX$9&gt;=$D592),$E592*HLOOKUP(BX$7-$B592+1,INPUTS!$D$63:$X$64,$E$4,FALSE)/IF(BX$7=$B592,(13-MONTH($D592)),12),0)</f>
        <v>0</v>
      </c>
      <c r="BY592" s="229">
        <f>IF(AND(BY$7&lt;=$B592+$D$4,BY$9&gt;=$D592),$E592*HLOOKUP(BY$7-$B592+1,INPUTS!$D$63:$X$64,$E$4,FALSE)/IF(BY$7=$B592,(13-MONTH($D592)),12),0)</f>
        <v>0</v>
      </c>
      <c r="BZ592" s="229">
        <f>IF(AND(BZ$7&lt;=$B592+$D$4,BZ$9&gt;=$D592),$E592*HLOOKUP(BZ$7-$B592+1,INPUTS!$D$63:$X$64,$E$4,FALSE)/IF(BZ$7=$B592,(13-MONTH($D592)),12),0)</f>
        <v>0</v>
      </c>
    </row>
    <row r="593" spans="1:78" x14ac:dyDescent="0.2">
      <c r="A593" s="7" t="str">
        <f t="shared" si="447"/>
        <v>Roll-in 8</v>
      </c>
      <c r="B593" s="7">
        <f t="shared" si="443"/>
        <v>2023</v>
      </c>
      <c r="C593" s="7">
        <f t="shared" si="446"/>
        <v>50</v>
      </c>
      <c r="D593" s="165">
        <f t="shared" si="449"/>
        <v>44985</v>
      </c>
      <c r="E593" s="68">
        <f t="shared" si="448"/>
        <v>0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0</v>
      </c>
      <c r="BE593" s="229">
        <f>IF(AND(BE$7&lt;=$B593+$D$4,BE$9&gt;=$D593),$E593*HLOOKUP(BE$7-$B593+1,INPUTS!$D$63:$X$64,$E$4,FALSE)/IF(BE$7=$B593,(13-MONTH($D593)),12),0)</f>
        <v>0</v>
      </c>
      <c r="BF593" s="229">
        <f>IF(AND(BF$7&lt;=$B593+$D$4,BF$9&gt;=$D593),$E593*HLOOKUP(BF$7-$B593+1,INPUTS!$D$63:$X$64,$E$4,FALSE)/IF(BF$7=$B593,(13-MONTH($D593)),12),0)</f>
        <v>0</v>
      </c>
      <c r="BG593" s="229">
        <f>IF(AND(BG$7&lt;=$B593+$D$4,BG$9&gt;=$D593),$E593*HLOOKUP(BG$7-$B593+1,INPUTS!$D$63:$X$64,$E$4,FALSE)/IF(BG$7=$B593,(13-MONTH($D593)),12),0)</f>
        <v>0</v>
      </c>
      <c r="BH593" s="229">
        <f>IF(AND(BH$7&lt;=$B593+$D$4,BH$9&gt;=$D593),$E593*HLOOKUP(BH$7-$B593+1,INPUTS!$D$63:$X$64,$E$4,FALSE)/IF(BH$7=$B593,(13-MONTH($D593)),12),0)</f>
        <v>0</v>
      </c>
      <c r="BI593" s="229">
        <f>IF(AND(BI$7&lt;=$B593+$D$4,BI$9&gt;=$D593),$E593*HLOOKUP(BI$7-$B593+1,INPUTS!$D$63:$X$64,$E$4,FALSE)/IF(BI$7=$B593,(13-MONTH($D593)),12),0)</f>
        <v>0</v>
      </c>
      <c r="BJ593" s="229">
        <f>IF(AND(BJ$7&lt;=$B593+$D$4,BJ$9&gt;=$D593),$E593*HLOOKUP(BJ$7-$B593+1,INPUTS!$D$63:$X$64,$E$4,FALSE)/IF(BJ$7=$B593,(13-MONTH($D593)),12),0)</f>
        <v>0</v>
      </c>
      <c r="BK593" s="229">
        <f>IF(AND(BK$7&lt;=$B593+$D$4,BK$9&gt;=$D593),$E593*HLOOKUP(BK$7-$B593+1,INPUTS!$D$63:$X$64,$E$4,FALSE)/IF(BK$7=$B593,(13-MONTH($D593)),12),0)</f>
        <v>0</v>
      </c>
      <c r="BL593" s="229">
        <f>IF(AND(BL$7&lt;=$B593+$D$4,BL$9&gt;=$D593),$E593*HLOOKUP(BL$7-$B593+1,INPUTS!$D$63:$X$64,$E$4,FALSE)/IF(BL$7=$B593,(13-MONTH($D593)),12),0)</f>
        <v>0</v>
      </c>
      <c r="BM593" s="229">
        <f>IF(AND(BM$7&lt;=$B593+$D$4,BM$9&gt;=$D593),$E593*HLOOKUP(BM$7-$B593+1,INPUTS!$D$63:$X$64,$E$4,FALSE)/IF(BM$7=$B593,(13-MONTH($D593)),12),0)</f>
        <v>0</v>
      </c>
      <c r="BN593" s="229">
        <f>IF(AND(BN$7&lt;=$B593+$D$4,BN$9&gt;=$D593),$E593*HLOOKUP(BN$7-$B593+1,INPUTS!$D$63:$X$64,$E$4,FALSE)/IF(BN$7=$B593,(13-MONTH($D593)),12),0)</f>
        <v>0</v>
      </c>
      <c r="BO593" s="229">
        <f>IF(AND(BO$7&lt;=$B593+$D$4,BO$9&gt;=$D593),$E593*HLOOKUP(BO$7-$B593+1,INPUTS!$D$63:$X$64,$E$4,FALSE)/IF(BO$7=$B593,(13-MONTH($D593)),12),0)</f>
        <v>0</v>
      </c>
      <c r="BP593" s="229">
        <f>IF(AND(BP$7&lt;=$B593+$D$4,BP$9&gt;=$D593),$E593*HLOOKUP(BP$7-$B593+1,INPUTS!$D$63:$X$64,$E$4,FALSE)/IF(BP$7=$B593,(13-MONTH($D593)),12),0)</f>
        <v>0</v>
      </c>
      <c r="BQ593" s="229">
        <f>IF(AND(BQ$7&lt;=$B593+$D$4,BQ$9&gt;=$D593),$E593*HLOOKUP(BQ$7-$B593+1,INPUTS!$D$63:$X$64,$E$4,FALSE)/IF(BQ$7=$B593,(13-MONTH($D593)),12),0)</f>
        <v>0</v>
      </c>
      <c r="BR593" s="229">
        <f>IF(AND(BR$7&lt;=$B593+$D$4,BR$9&gt;=$D593),$E593*HLOOKUP(BR$7-$B593+1,INPUTS!$D$63:$X$64,$E$4,FALSE)/IF(BR$7=$B593,(13-MONTH($D593)),12),0)</f>
        <v>0</v>
      </c>
      <c r="BS593" s="229">
        <f>IF(AND(BS$7&lt;=$B593+$D$4,BS$9&gt;=$D593),$E593*HLOOKUP(BS$7-$B593+1,INPUTS!$D$63:$X$64,$E$4,FALSE)/IF(BS$7=$B593,(13-MONTH($D593)),12),0)</f>
        <v>0</v>
      </c>
      <c r="BT593" s="229">
        <f>IF(AND(BT$7&lt;=$B593+$D$4,BT$9&gt;=$D593),$E593*HLOOKUP(BT$7-$B593+1,INPUTS!$D$63:$X$64,$E$4,FALSE)/IF(BT$7=$B593,(13-MONTH($D593)),12),0)</f>
        <v>0</v>
      </c>
      <c r="BU593" s="229">
        <f>IF(AND(BU$7&lt;=$B593+$D$4,BU$9&gt;=$D593),$E593*HLOOKUP(BU$7-$B593+1,INPUTS!$D$63:$X$64,$E$4,FALSE)/IF(BU$7=$B593,(13-MONTH($D593)),12),0)</f>
        <v>0</v>
      </c>
      <c r="BV593" s="229">
        <f>IF(AND(BV$7&lt;=$B593+$D$4,BV$9&gt;=$D593),$E593*HLOOKUP(BV$7-$B593+1,INPUTS!$D$63:$X$64,$E$4,FALSE)/IF(BV$7=$B593,(13-MONTH($D593)),12),0)</f>
        <v>0</v>
      </c>
      <c r="BW593" s="229">
        <f>IF(AND(BW$7&lt;=$B593+$D$4,BW$9&gt;=$D593),$E593*HLOOKUP(BW$7-$B593+1,INPUTS!$D$63:$X$64,$E$4,FALSE)/IF(BW$7=$B593,(13-MONTH($D593)),12),0)</f>
        <v>0</v>
      </c>
      <c r="BX593" s="229">
        <f>IF(AND(BX$7&lt;=$B593+$D$4,BX$9&gt;=$D593),$E593*HLOOKUP(BX$7-$B593+1,INPUTS!$D$63:$X$64,$E$4,FALSE)/IF(BX$7=$B593,(13-MONTH($D593)),12),0)</f>
        <v>0</v>
      </c>
      <c r="BY593" s="229">
        <f>IF(AND(BY$7&lt;=$B593+$D$4,BY$9&gt;=$D593),$E593*HLOOKUP(BY$7-$B593+1,INPUTS!$D$63:$X$64,$E$4,FALSE)/IF(BY$7=$B593,(13-MONTH($D593)),12),0)</f>
        <v>0</v>
      </c>
      <c r="BZ593" s="229">
        <f>IF(AND(BZ$7&lt;=$B593+$D$4,BZ$9&gt;=$D593),$E593*HLOOKUP(BZ$7-$B593+1,INPUTS!$D$63:$X$64,$E$4,FALSE)/IF(BZ$7=$B593,(13-MONTH($D593)),12),0)</f>
        <v>0</v>
      </c>
    </row>
    <row r="594" spans="1:78" x14ac:dyDescent="0.2">
      <c r="A594" s="7" t="str">
        <f t="shared" si="447"/>
        <v>Roll-in 9</v>
      </c>
      <c r="B594" s="7">
        <f t="shared" si="443"/>
        <v>2023</v>
      </c>
      <c r="C594" s="7">
        <f t="shared" si="446"/>
        <v>51</v>
      </c>
      <c r="D594" s="165">
        <f t="shared" si="449"/>
        <v>45016</v>
      </c>
      <c r="E594" s="68">
        <f t="shared" si="448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47"/>
        <v>Roll-in 9</v>
      </c>
      <c r="B595" s="7">
        <f t="shared" si="443"/>
        <v>2023</v>
      </c>
      <c r="C595" s="7">
        <f t="shared" si="446"/>
        <v>52</v>
      </c>
      <c r="D595" s="165">
        <f t="shared" si="449"/>
        <v>45046</v>
      </c>
      <c r="E595" s="68">
        <f t="shared" si="448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47"/>
        <v>Roll-in 9</v>
      </c>
      <c r="B596" s="7">
        <f t="shared" si="443"/>
        <v>2023</v>
      </c>
      <c r="C596" s="7">
        <f t="shared" si="446"/>
        <v>53</v>
      </c>
      <c r="D596" s="165">
        <f t="shared" si="449"/>
        <v>45077</v>
      </c>
      <c r="E596" s="68">
        <f t="shared" si="448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47"/>
        <v>Roll-in 9</v>
      </c>
      <c r="B597" s="7">
        <f t="shared" si="443"/>
        <v>2023</v>
      </c>
      <c r="C597" s="7">
        <f t="shared" si="446"/>
        <v>54</v>
      </c>
      <c r="D597" s="165">
        <f t="shared" si="449"/>
        <v>45107</v>
      </c>
      <c r="E597" s="68">
        <f t="shared" si="448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47"/>
        <v>Roll-in 9</v>
      </c>
      <c r="B598" s="7">
        <f t="shared" si="443"/>
        <v>2023</v>
      </c>
      <c r="C598" s="7">
        <f t="shared" si="446"/>
        <v>55</v>
      </c>
      <c r="D598" s="165">
        <f t="shared" si="449"/>
        <v>45138</v>
      </c>
      <c r="E598" s="68">
        <f t="shared" si="448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47"/>
        <v>Roll-in 9</v>
      </c>
      <c r="B599" s="7">
        <f t="shared" si="443"/>
        <v>2023</v>
      </c>
      <c r="C599" s="7">
        <f t="shared" si="446"/>
        <v>56</v>
      </c>
      <c r="D599" s="165">
        <f t="shared" si="449"/>
        <v>45169</v>
      </c>
      <c r="E599" s="68">
        <f t="shared" si="448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47"/>
        <v>Roll-in 10</v>
      </c>
      <c r="B600" s="7">
        <f t="shared" si="443"/>
        <v>2023</v>
      </c>
      <c r="C600" s="7">
        <f t="shared" si="446"/>
        <v>57</v>
      </c>
      <c r="D600" s="165">
        <f t="shared" si="449"/>
        <v>45199</v>
      </c>
      <c r="E600" s="68">
        <f t="shared" si="448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47"/>
        <v>Roll-in 10</v>
      </c>
      <c r="B601" s="7">
        <f t="shared" si="443"/>
        <v>2023</v>
      </c>
      <c r="C601" s="7">
        <f t="shared" si="446"/>
        <v>58</v>
      </c>
      <c r="D601" s="165">
        <f t="shared" si="449"/>
        <v>45230</v>
      </c>
      <c r="E601" s="68">
        <f t="shared" si="448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47"/>
        <v>Roll-in 10</v>
      </c>
      <c r="B602" s="7">
        <f t="shared" si="443"/>
        <v>2023</v>
      </c>
      <c r="C602" s="7">
        <f t="shared" si="446"/>
        <v>59</v>
      </c>
      <c r="D602" s="165">
        <f t="shared" si="449"/>
        <v>45260</v>
      </c>
      <c r="E602" s="68">
        <f t="shared" si="448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47"/>
        <v>Roll-in 10</v>
      </c>
      <c r="B603" s="7">
        <f>YEAR(D603)</f>
        <v>2023</v>
      </c>
      <c r="C603" s="7">
        <f t="shared" si="446"/>
        <v>60</v>
      </c>
      <c r="D603" s="165">
        <f t="shared" si="449"/>
        <v>45291</v>
      </c>
      <c r="E603" s="68">
        <f t="shared" si="448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50">A223</f>
        <v>Roll-in 10</v>
      </c>
      <c r="B604" s="7">
        <f t="shared" ref="B604:B615" si="451">YEAR(D604)</f>
        <v>2024</v>
      </c>
      <c r="C604" s="7">
        <f t="shared" si="446"/>
        <v>61</v>
      </c>
      <c r="D604" s="165">
        <f t="shared" ref="D604:D615" si="452">D223</f>
        <v>45322</v>
      </c>
      <c r="E604" s="68">
        <f t="shared" ref="E604:E615" si="453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50"/>
        <v>Roll-in 10</v>
      </c>
      <c r="B605" s="7">
        <f t="shared" si="451"/>
        <v>2024</v>
      </c>
      <c r="C605" s="7">
        <f t="shared" si="446"/>
        <v>62</v>
      </c>
      <c r="D605" s="165">
        <f t="shared" si="452"/>
        <v>45351</v>
      </c>
      <c r="E605" s="68">
        <f t="shared" si="453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50"/>
        <v>Roll-in 10</v>
      </c>
      <c r="B606" s="7">
        <f t="shared" si="451"/>
        <v>2024</v>
      </c>
      <c r="C606" s="7">
        <f t="shared" si="446"/>
        <v>63</v>
      </c>
      <c r="D606" s="165">
        <f t="shared" si="452"/>
        <v>45382</v>
      </c>
      <c r="E606" s="68">
        <f t="shared" si="453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50"/>
        <v>Roll-in 10</v>
      </c>
      <c r="B607" s="7">
        <f t="shared" si="451"/>
        <v>2024</v>
      </c>
      <c r="C607" s="7">
        <f t="shared" si="446"/>
        <v>64</v>
      </c>
      <c r="D607" s="165">
        <f t="shared" si="452"/>
        <v>45412</v>
      </c>
      <c r="E607" s="68">
        <f t="shared" si="453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50"/>
        <v>Roll-in 10</v>
      </c>
      <c r="B608" s="7">
        <f t="shared" si="451"/>
        <v>2024</v>
      </c>
      <c r="C608" s="7">
        <f t="shared" si="446"/>
        <v>65</v>
      </c>
      <c r="D608" s="165">
        <f t="shared" si="452"/>
        <v>45443</v>
      </c>
      <c r="E608" s="68">
        <f t="shared" si="453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50"/>
        <v>Roll-in 10</v>
      </c>
      <c r="B609" s="7">
        <f t="shared" si="451"/>
        <v>2024</v>
      </c>
      <c r="C609" s="7">
        <f t="shared" si="446"/>
        <v>66</v>
      </c>
      <c r="D609" s="165">
        <f t="shared" si="452"/>
        <v>45473</v>
      </c>
      <c r="E609" s="68">
        <f t="shared" si="453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50"/>
        <v>Roll-in 10</v>
      </c>
      <c r="B610" s="7">
        <f t="shared" si="451"/>
        <v>2024</v>
      </c>
      <c r="C610" s="7">
        <f t="shared" ref="C610:C615" si="454">C609+1</f>
        <v>67</v>
      </c>
      <c r="D610" s="165">
        <f t="shared" si="452"/>
        <v>45504</v>
      </c>
      <c r="E610" s="68">
        <f t="shared" si="453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50"/>
        <v>Roll-in 10</v>
      </c>
      <c r="B611" s="7">
        <f t="shared" si="451"/>
        <v>2024</v>
      </c>
      <c r="C611" s="7">
        <f t="shared" si="454"/>
        <v>68</v>
      </c>
      <c r="D611" s="165">
        <f t="shared" si="452"/>
        <v>45535</v>
      </c>
      <c r="E611" s="68">
        <f t="shared" si="453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50"/>
        <v>Roll-in 10</v>
      </c>
      <c r="B612" s="7">
        <f t="shared" si="451"/>
        <v>2024</v>
      </c>
      <c r="C612" s="7">
        <f t="shared" si="454"/>
        <v>69</v>
      </c>
      <c r="D612" s="165">
        <f t="shared" si="452"/>
        <v>45565</v>
      </c>
      <c r="E612" s="68">
        <f t="shared" si="453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50"/>
        <v>Roll-in 10</v>
      </c>
      <c r="B613" s="7">
        <f t="shared" si="451"/>
        <v>2024</v>
      </c>
      <c r="C613" s="7">
        <f t="shared" si="454"/>
        <v>70</v>
      </c>
      <c r="D613" s="165">
        <f t="shared" si="452"/>
        <v>45596</v>
      </c>
      <c r="E613" s="68">
        <f t="shared" si="453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50"/>
        <v>Roll-in 10</v>
      </c>
      <c r="B614" s="7">
        <f t="shared" si="451"/>
        <v>2024</v>
      </c>
      <c r="C614" s="7">
        <f t="shared" si="454"/>
        <v>71</v>
      </c>
      <c r="D614" s="165">
        <f t="shared" si="452"/>
        <v>45626</v>
      </c>
      <c r="E614" s="68">
        <f t="shared" si="453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50"/>
        <v>Roll-in 10</v>
      </c>
      <c r="B615" s="7">
        <f t="shared" si="451"/>
        <v>2024</v>
      </c>
      <c r="C615" s="7">
        <f t="shared" si="454"/>
        <v>72</v>
      </c>
      <c r="D615" s="165">
        <f t="shared" si="452"/>
        <v>45657</v>
      </c>
      <c r="E615" s="166">
        <f t="shared" si="453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723855.78821000003</v>
      </c>
      <c r="G616" s="68">
        <f>SUM(G544:G615)</f>
        <v>4.7610236874999998</v>
      </c>
      <c r="H616" s="68">
        <f t="shared" ref="H616:BN616" si="455">SUM(H544:H615)</f>
        <v>9.8432624602272725</v>
      </c>
      <c r="I616" s="68">
        <f t="shared" si="455"/>
        <v>26.605526172727266</v>
      </c>
      <c r="J616" s="68">
        <f t="shared" si="455"/>
        <v>62.251690922727263</v>
      </c>
      <c r="K616" s="68">
        <f t="shared" si="455"/>
        <v>139.47176025085224</v>
      </c>
      <c r="L616" s="68">
        <f t="shared" si="455"/>
        <v>232.22417834013794</v>
      </c>
      <c r="M616" s="68">
        <f t="shared" si="455"/>
        <v>393.13289952763796</v>
      </c>
      <c r="N616" s="68">
        <f t="shared" si="455"/>
        <v>653.67573275263794</v>
      </c>
      <c r="O616" s="68">
        <f t="shared" si="455"/>
        <v>863.76365590888793</v>
      </c>
      <c r="P616" s="68">
        <f t="shared" si="455"/>
        <v>1189.796154283888</v>
      </c>
      <c r="Q616" s="68">
        <f t="shared" si="455"/>
        <v>1565.1355080963881</v>
      </c>
      <c r="R616" s="68">
        <f t="shared" si="455"/>
        <v>2045.2711095963878</v>
      </c>
      <c r="S616" s="68">
        <f t="shared" si="455"/>
        <v>1187.7503424909835</v>
      </c>
      <c r="T616" s="68">
        <f t="shared" si="455"/>
        <v>1228.1088235932564</v>
      </c>
      <c r="U616" s="68">
        <f t="shared" si="455"/>
        <v>1289.6212177932564</v>
      </c>
      <c r="V616" s="68">
        <f t="shared" si="455"/>
        <v>1345.3340456682563</v>
      </c>
      <c r="W616" s="68">
        <f t="shared" si="455"/>
        <v>1406.1385440432564</v>
      </c>
      <c r="X616" s="68">
        <f t="shared" si="455"/>
        <v>1505.2622784539708</v>
      </c>
      <c r="Y616" s="68">
        <f t="shared" si="455"/>
        <v>1539.8284740164706</v>
      </c>
      <c r="Z616" s="68">
        <f t="shared" si="455"/>
        <v>1673.3431972664707</v>
      </c>
      <c r="AA616" s="68">
        <f t="shared" si="455"/>
        <v>1780.3552962352205</v>
      </c>
      <c r="AB616" s="68">
        <f t="shared" si="455"/>
        <v>2198.8270479852204</v>
      </c>
      <c r="AC616" s="68">
        <f t="shared" si="455"/>
        <v>2669.7818194227202</v>
      </c>
      <c r="AD616" s="68">
        <f t="shared" si="455"/>
        <v>3496.6148036727195</v>
      </c>
      <c r="AE616" s="68">
        <f t="shared" si="455"/>
        <v>2337.7278987689583</v>
      </c>
      <c r="AF616" s="68">
        <f t="shared" si="455"/>
        <v>2407.5874497689583</v>
      </c>
      <c r="AG616" s="68">
        <f t="shared" si="455"/>
        <v>2504.4838714064581</v>
      </c>
      <c r="AH616" s="68">
        <f t="shared" si="455"/>
        <v>2604.5038040731247</v>
      </c>
      <c r="AI616" s="68">
        <f t="shared" si="455"/>
        <v>2730.7670841199997</v>
      </c>
      <c r="AJ616" s="68">
        <f t="shared" si="455"/>
        <v>2898.4903862449996</v>
      </c>
      <c r="AK616" s="68">
        <f t="shared" si="455"/>
        <v>3071.6974077449991</v>
      </c>
      <c r="AL616" s="68">
        <f t="shared" si="455"/>
        <v>3322.1325653700001</v>
      </c>
      <c r="AM616" s="68">
        <f t="shared" si="455"/>
        <v>3621.0621386512489</v>
      </c>
      <c r="AN616" s="68">
        <f t="shared" si="455"/>
        <v>4043.8548767762495</v>
      </c>
      <c r="AO616" s="68">
        <f t="shared" si="455"/>
        <v>4526.7026749637507</v>
      </c>
      <c r="AP616" s="68">
        <f t="shared" si="455"/>
        <v>4863.1901749637509</v>
      </c>
      <c r="AQ616" s="68">
        <f t="shared" si="455"/>
        <v>4009.2184714143082</v>
      </c>
      <c r="AR616" s="68">
        <f t="shared" si="455"/>
        <v>4043.2071077779447</v>
      </c>
      <c r="AS616" s="68">
        <f t="shared" si="455"/>
        <v>4043.2071077779447</v>
      </c>
      <c r="AT616" s="68">
        <f t="shared" si="455"/>
        <v>4043.2071077779447</v>
      </c>
      <c r="AU616" s="68">
        <f t="shared" si="455"/>
        <v>4043.2071077779447</v>
      </c>
      <c r="AV616" s="68">
        <f t="shared" si="455"/>
        <v>4043.2071077779447</v>
      </c>
      <c r="AW616" s="68">
        <f t="shared" si="455"/>
        <v>4043.2071077779447</v>
      </c>
      <c r="AX616" s="68">
        <f t="shared" si="455"/>
        <v>4043.2071077779447</v>
      </c>
      <c r="AY616" s="68">
        <f t="shared" si="455"/>
        <v>4043.2071077779447</v>
      </c>
      <c r="AZ616" s="68">
        <f t="shared" si="455"/>
        <v>4043.2071077779447</v>
      </c>
      <c r="BA616" s="68">
        <f t="shared" si="455"/>
        <v>4043.2071077779447</v>
      </c>
      <c r="BB616" s="68">
        <f t="shared" si="455"/>
        <v>4043.2071077779447</v>
      </c>
      <c r="BC616" s="68">
        <f t="shared" si="455"/>
        <v>3799.5266523875748</v>
      </c>
      <c r="BD616" s="68">
        <f t="shared" si="455"/>
        <v>3799.5266523875748</v>
      </c>
      <c r="BE616" s="68">
        <f t="shared" si="455"/>
        <v>3799.5266523875748</v>
      </c>
      <c r="BF616" s="68">
        <f t="shared" si="455"/>
        <v>3799.5266523875748</v>
      </c>
      <c r="BG616" s="68">
        <f t="shared" si="455"/>
        <v>3799.5266523875748</v>
      </c>
      <c r="BH616" s="68">
        <f t="shared" si="455"/>
        <v>3799.5266523875748</v>
      </c>
      <c r="BI616" s="68">
        <f t="shared" si="455"/>
        <v>3799.5266523875748</v>
      </c>
      <c r="BJ616" s="68">
        <f t="shared" si="455"/>
        <v>3799.5266523875748</v>
      </c>
      <c r="BK616" s="68">
        <f t="shared" si="455"/>
        <v>3799.5266523875748</v>
      </c>
      <c r="BL616" s="68">
        <f t="shared" si="455"/>
        <v>3799.5266523875748</v>
      </c>
      <c r="BM616" s="68">
        <f t="shared" si="455"/>
        <v>3799.5266523875748</v>
      </c>
      <c r="BN616" s="68">
        <f t="shared" si="455"/>
        <v>3799.5266523875748</v>
      </c>
      <c r="BO616" s="68">
        <f t="shared" ref="BO616" si="456">SUM(BO544:BO615)</f>
        <v>3514.7097193796426</v>
      </c>
      <c r="BP616" s="68">
        <f t="shared" ref="BP616" si="457">SUM(BP544:BP615)</f>
        <v>3514.7097193796426</v>
      </c>
      <c r="BQ616" s="68">
        <f t="shared" ref="BQ616" si="458">SUM(BQ544:BQ615)</f>
        <v>3514.7097193796426</v>
      </c>
      <c r="BR616" s="68">
        <f t="shared" ref="BR616" si="459">SUM(BR544:BR615)</f>
        <v>3514.7097193796426</v>
      </c>
      <c r="BS616" s="68">
        <f t="shared" ref="BS616" si="460">SUM(BS544:BS615)</f>
        <v>3514.7097193796426</v>
      </c>
      <c r="BT616" s="68">
        <f t="shared" ref="BT616" si="461">SUM(BT544:BT615)</f>
        <v>3514.7097193796426</v>
      </c>
      <c r="BU616" s="68">
        <f t="shared" ref="BU616" si="462">SUM(BU544:BU615)</f>
        <v>3514.7097193796426</v>
      </c>
      <c r="BV616" s="68">
        <f t="shared" ref="BV616" si="463">SUM(BV544:BV615)</f>
        <v>3514.7097193796426</v>
      </c>
      <c r="BW616" s="68">
        <f t="shared" ref="BW616" si="464">SUM(BW544:BW615)</f>
        <v>3514.7097193796426</v>
      </c>
      <c r="BX616" s="68">
        <f t="shared" ref="BX616" si="465">SUM(BX544:BX615)</f>
        <v>3514.7097193796426</v>
      </c>
      <c r="BY616" s="68">
        <f t="shared" ref="BY616" si="466">SUM(BY544:BY615)</f>
        <v>3514.7097193796426</v>
      </c>
      <c r="BZ616" s="68">
        <f t="shared" ref="BZ616" si="467">SUM(BZ544:BZ615)</f>
        <v>3514.7097193796426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68">A12</f>
        <v>Roll-in 1</v>
      </c>
      <c r="B622" s="7">
        <f t="shared" ref="B622:B681" si="469">YEAR(D622)</f>
        <v>2019</v>
      </c>
      <c r="C622" s="7">
        <f>C12</f>
        <v>1</v>
      </c>
      <c r="D622" s="165">
        <f>D12</f>
        <v>43496</v>
      </c>
      <c r="E622" s="68">
        <f t="shared" ref="E622:E653" si="470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N626" si="471">IF(AND($B622+$D$7&gt;H$7,H$9&gt;=$D622),($E622*(1/$D$7))/IF(H$7=$B622,13-MONTH($D622),12),0)</f>
        <v>0</v>
      </c>
      <c r="I622" s="229">
        <f t="shared" si="471"/>
        <v>0</v>
      </c>
      <c r="J622" s="229">
        <f t="shared" si="471"/>
        <v>0</v>
      </c>
      <c r="K622" s="229">
        <f t="shared" si="471"/>
        <v>0</v>
      </c>
      <c r="L622" s="229">
        <f t="shared" si="471"/>
        <v>0</v>
      </c>
      <c r="M622" s="229">
        <f t="shared" si="471"/>
        <v>0</v>
      </c>
      <c r="N622" s="229">
        <f t="shared" si="471"/>
        <v>0</v>
      </c>
      <c r="O622" s="229">
        <f t="shared" si="471"/>
        <v>0</v>
      </c>
      <c r="P622" s="229">
        <f t="shared" si="471"/>
        <v>0</v>
      </c>
      <c r="Q622" s="229">
        <f t="shared" si="471"/>
        <v>0</v>
      </c>
      <c r="R622" s="229">
        <f t="shared" si="471"/>
        <v>0</v>
      </c>
      <c r="S622" s="229">
        <f t="shared" si="471"/>
        <v>0</v>
      </c>
      <c r="T622" s="229">
        <f t="shared" si="471"/>
        <v>0</v>
      </c>
      <c r="U622" s="229">
        <f t="shared" si="471"/>
        <v>0</v>
      </c>
      <c r="V622" s="229">
        <f t="shared" si="471"/>
        <v>0</v>
      </c>
      <c r="W622" s="229">
        <f t="shared" si="471"/>
        <v>0</v>
      </c>
      <c r="X622" s="229">
        <f t="shared" si="471"/>
        <v>0</v>
      </c>
      <c r="Y622" s="229">
        <f t="shared" si="471"/>
        <v>0</v>
      </c>
      <c r="Z622" s="229">
        <f t="shared" si="471"/>
        <v>0</v>
      </c>
      <c r="AA622" s="229">
        <f t="shared" si="471"/>
        <v>0</v>
      </c>
      <c r="AB622" s="229">
        <f t="shared" si="471"/>
        <v>0</v>
      </c>
      <c r="AC622" s="229">
        <f t="shared" si="471"/>
        <v>0</v>
      </c>
      <c r="AD622" s="229">
        <f t="shared" si="471"/>
        <v>0</v>
      </c>
      <c r="AE622" s="229">
        <f t="shared" si="471"/>
        <v>0</v>
      </c>
      <c r="AF622" s="229">
        <f t="shared" si="471"/>
        <v>0</v>
      </c>
      <c r="AG622" s="229">
        <f t="shared" si="471"/>
        <v>0</v>
      </c>
      <c r="AH622" s="229">
        <f t="shared" si="471"/>
        <v>0</v>
      </c>
      <c r="AI622" s="229">
        <f t="shared" si="471"/>
        <v>0</v>
      </c>
      <c r="AJ622" s="229">
        <f t="shared" si="471"/>
        <v>0</v>
      </c>
      <c r="AK622" s="229">
        <f t="shared" si="471"/>
        <v>0</v>
      </c>
      <c r="AL622" s="229">
        <f t="shared" si="471"/>
        <v>0</v>
      </c>
      <c r="AM622" s="229">
        <f t="shared" si="471"/>
        <v>0</v>
      </c>
      <c r="AN622" s="229">
        <f t="shared" si="471"/>
        <v>0</v>
      </c>
      <c r="AO622" s="229">
        <f t="shared" si="471"/>
        <v>0</v>
      </c>
      <c r="AP622" s="229">
        <f t="shared" si="471"/>
        <v>0</v>
      </c>
      <c r="AQ622" s="229">
        <f t="shared" si="471"/>
        <v>0</v>
      </c>
      <c r="AR622" s="229">
        <f t="shared" si="471"/>
        <v>0</v>
      </c>
      <c r="AS622" s="229">
        <f t="shared" si="471"/>
        <v>0</v>
      </c>
      <c r="AT622" s="229">
        <f t="shared" si="471"/>
        <v>0</v>
      </c>
      <c r="AU622" s="229">
        <f t="shared" si="471"/>
        <v>0</v>
      </c>
      <c r="AV622" s="229">
        <f t="shared" si="471"/>
        <v>0</v>
      </c>
      <c r="AW622" s="229">
        <f t="shared" si="471"/>
        <v>0</v>
      </c>
      <c r="AX622" s="229">
        <f t="shared" si="471"/>
        <v>0</v>
      </c>
      <c r="AY622" s="229">
        <f t="shared" si="471"/>
        <v>0</v>
      </c>
      <c r="AZ622" s="229">
        <f t="shared" si="471"/>
        <v>0</v>
      </c>
      <c r="BA622" s="229">
        <f t="shared" si="471"/>
        <v>0</v>
      </c>
      <c r="BB622" s="229">
        <f t="shared" si="471"/>
        <v>0</v>
      </c>
      <c r="BC622" s="229">
        <f t="shared" si="471"/>
        <v>0</v>
      </c>
      <c r="BD622" s="229">
        <f t="shared" si="471"/>
        <v>0</v>
      </c>
      <c r="BE622" s="229">
        <f t="shared" si="471"/>
        <v>0</v>
      </c>
      <c r="BF622" s="229">
        <f t="shared" si="471"/>
        <v>0</v>
      </c>
      <c r="BG622" s="229">
        <f t="shared" si="471"/>
        <v>0</v>
      </c>
      <c r="BH622" s="229">
        <f t="shared" si="471"/>
        <v>0</v>
      </c>
      <c r="BI622" s="229">
        <f t="shared" si="471"/>
        <v>0</v>
      </c>
      <c r="BJ622" s="229">
        <f t="shared" si="471"/>
        <v>0</v>
      </c>
      <c r="BK622" s="229">
        <f t="shared" si="471"/>
        <v>0</v>
      </c>
      <c r="BL622" s="229">
        <f t="shared" si="471"/>
        <v>0</v>
      </c>
      <c r="BM622" s="229">
        <f t="shared" si="471"/>
        <v>0</v>
      </c>
      <c r="BN622" s="229">
        <f t="shared" si="471"/>
        <v>0</v>
      </c>
      <c r="BO622" s="229">
        <f t="shared" ref="BO622:BZ625" si="472">IF(AND($B622+$D$7&gt;BO$7,BO$9&gt;=$D622),($E622*(1/$D$7))/IF(BO$7=$B622,13-MONTH($D622),12),0)</f>
        <v>0</v>
      </c>
      <c r="BP622" s="229">
        <f t="shared" si="472"/>
        <v>0</v>
      </c>
      <c r="BQ622" s="229">
        <f t="shared" si="472"/>
        <v>0</v>
      </c>
      <c r="BR622" s="229">
        <f t="shared" si="472"/>
        <v>0</v>
      </c>
      <c r="BS622" s="229">
        <f t="shared" si="472"/>
        <v>0</v>
      </c>
      <c r="BT622" s="229">
        <f t="shared" si="472"/>
        <v>0</v>
      </c>
      <c r="BU622" s="229">
        <f t="shared" si="472"/>
        <v>0</v>
      </c>
      <c r="BV622" s="229">
        <f t="shared" si="472"/>
        <v>0</v>
      </c>
      <c r="BW622" s="229">
        <f t="shared" si="472"/>
        <v>0</v>
      </c>
      <c r="BX622" s="229">
        <f t="shared" si="472"/>
        <v>0</v>
      </c>
      <c r="BY622" s="229">
        <f t="shared" si="472"/>
        <v>0</v>
      </c>
      <c r="BZ622" s="229">
        <f t="shared" si="472"/>
        <v>0</v>
      </c>
    </row>
    <row r="623" spans="1:78" x14ac:dyDescent="0.2">
      <c r="A623" s="7" t="str">
        <f t="shared" si="468"/>
        <v>Roll-in 1</v>
      </c>
      <c r="B623" s="7">
        <f t="shared" si="469"/>
        <v>2019</v>
      </c>
      <c r="C623" s="7">
        <f>C622+1</f>
        <v>2</v>
      </c>
      <c r="D623" s="165">
        <f t="shared" ref="D623:D654" si="473">D13</f>
        <v>43524</v>
      </c>
      <c r="E623" s="68">
        <f t="shared" si="470"/>
        <v>0</v>
      </c>
      <c r="F623" s="77"/>
      <c r="G623" s="229">
        <f t="shared" ref="G623:V642" si="474">IF(AND($B623+$D$7&gt;G$7,G$9&gt;=$D623),($E623*(1/$D$7))/IF(G$7=$B623,13-MONTH($D623),12),0)</f>
        <v>0</v>
      </c>
      <c r="H623" s="229">
        <f t="shared" si="471"/>
        <v>0</v>
      </c>
      <c r="I623" s="229">
        <f t="shared" si="471"/>
        <v>0</v>
      </c>
      <c r="J623" s="229">
        <f t="shared" si="471"/>
        <v>0</v>
      </c>
      <c r="K623" s="229">
        <f t="shared" si="471"/>
        <v>0</v>
      </c>
      <c r="L623" s="229">
        <f t="shared" si="471"/>
        <v>0</v>
      </c>
      <c r="M623" s="229">
        <f t="shared" si="471"/>
        <v>0</v>
      </c>
      <c r="N623" s="229">
        <f t="shared" si="471"/>
        <v>0</v>
      </c>
      <c r="O623" s="229">
        <f t="shared" si="471"/>
        <v>0</v>
      </c>
      <c r="P623" s="229">
        <f t="shared" si="471"/>
        <v>0</v>
      </c>
      <c r="Q623" s="229">
        <f t="shared" si="471"/>
        <v>0</v>
      </c>
      <c r="R623" s="229">
        <f t="shared" si="471"/>
        <v>0</v>
      </c>
      <c r="S623" s="229">
        <f t="shared" si="471"/>
        <v>0</v>
      </c>
      <c r="T623" s="229">
        <f t="shared" si="471"/>
        <v>0</v>
      </c>
      <c r="U623" s="229">
        <f t="shared" si="471"/>
        <v>0</v>
      </c>
      <c r="V623" s="229">
        <f t="shared" si="471"/>
        <v>0</v>
      </c>
      <c r="W623" s="229">
        <f t="shared" si="471"/>
        <v>0</v>
      </c>
      <c r="X623" s="229">
        <f t="shared" si="471"/>
        <v>0</v>
      </c>
      <c r="Y623" s="229">
        <f t="shared" si="471"/>
        <v>0</v>
      </c>
      <c r="Z623" s="229">
        <f t="shared" si="471"/>
        <v>0</v>
      </c>
      <c r="AA623" s="229">
        <f t="shared" si="471"/>
        <v>0</v>
      </c>
      <c r="AB623" s="229">
        <f t="shared" si="471"/>
        <v>0</v>
      </c>
      <c r="AC623" s="229">
        <f t="shared" si="471"/>
        <v>0</v>
      </c>
      <c r="AD623" s="229">
        <f t="shared" si="471"/>
        <v>0</v>
      </c>
      <c r="AE623" s="229">
        <f t="shared" si="471"/>
        <v>0</v>
      </c>
      <c r="AF623" s="229">
        <f t="shared" si="471"/>
        <v>0</v>
      </c>
      <c r="AG623" s="229">
        <f t="shared" si="471"/>
        <v>0</v>
      </c>
      <c r="AH623" s="229">
        <f t="shared" si="471"/>
        <v>0</v>
      </c>
      <c r="AI623" s="229">
        <f t="shared" si="471"/>
        <v>0</v>
      </c>
      <c r="AJ623" s="229">
        <f t="shared" si="471"/>
        <v>0</v>
      </c>
      <c r="AK623" s="229">
        <f t="shared" si="471"/>
        <v>0</v>
      </c>
      <c r="AL623" s="229">
        <f t="shared" si="471"/>
        <v>0</v>
      </c>
      <c r="AM623" s="229">
        <f t="shared" si="471"/>
        <v>0</v>
      </c>
      <c r="AN623" s="229">
        <f t="shared" si="471"/>
        <v>0</v>
      </c>
      <c r="AO623" s="229">
        <f t="shared" si="471"/>
        <v>0</v>
      </c>
      <c r="AP623" s="229">
        <f t="shared" si="471"/>
        <v>0</v>
      </c>
      <c r="AQ623" s="229">
        <f t="shared" si="471"/>
        <v>0</v>
      </c>
      <c r="AR623" s="229">
        <f t="shared" si="471"/>
        <v>0</v>
      </c>
      <c r="AS623" s="229">
        <f t="shared" si="471"/>
        <v>0</v>
      </c>
      <c r="AT623" s="229">
        <f t="shared" si="471"/>
        <v>0</v>
      </c>
      <c r="AU623" s="229">
        <f t="shared" si="471"/>
        <v>0</v>
      </c>
      <c r="AV623" s="229">
        <f t="shared" si="471"/>
        <v>0</v>
      </c>
      <c r="AW623" s="229">
        <f t="shared" si="471"/>
        <v>0</v>
      </c>
      <c r="AX623" s="229">
        <f t="shared" si="471"/>
        <v>0</v>
      </c>
      <c r="AY623" s="229">
        <f t="shared" si="471"/>
        <v>0</v>
      </c>
      <c r="AZ623" s="229">
        <f t="shared" si="471"/>
        <v>0</v>
      </c>
      <c r="BA623" s="229">
        <f t="shared" si="471"/>
        <v>0</v>
      </c>
      <c r="BB623" s="229">
        <f t="shared" si="471"/>
        <v>0</v>
      </c>
      <c r="BC623" s="229">
        <f t="shared" si="471"/>
        <v>0</v>
      </c>
      <c r="BD623" s="229">
        <f t="shared" si="471"/>
        <v>0</v>
      </c>
      <c r="BE623" s="229">
        <f t="shared" si="471"/>
        <v>0</v>
      </c>
      <c r="BF623" s="229">
        <f t="shared" si="471"/>
        <v>0</v>
      </c>
      <c r="BG623" s="229">
        <f t="shared" si="471"/>
        <v>0</v>
      </c>
      <c r="BH623" s="229">
        <f t="shared" si="471"/>
        <v>0</v>
      </c>
      <c r="BI623" s="229">
        <f t="shared" si="471"/>
        <v>0</v>
      </c>
      <c r="BJ623" s="229">
        <f t="shared" si="471"/>
        <v>0</v>
      </c>
      <c r="BK623" s="229">
        <f t="shared" si="471"/>
        <v>0</v>
      </c>
      <c r="BL623" s="229">
        <f t="shared" si="471"/>
        <v>0</v>
      </c>
      <c r="BM623" s="229">
        <f t="shared" si="471"/>
        <v>0</v>
      </c>
      <c r="BN623" s="229">
        <f t="shared" si="471"/>
        <v>0</v>
      </c>
      <c r="BO623" s="229">
        <f t="shared" si="472"/>
        <v>0</v>
      </c>
      <c r="BP623" s="229">
        <f t="shared" si="472"/>
        <v>0</v>
      </c>
      <c r="BQ623" s="229">
        <f t="shared" si="472"/>
        <v>0</v>
      </c>
      <c r="BR623" s="229">
        <f t="shared" si="472"/>
        <v>0</v>
      </c>
      <c r="BS623" s="229">
        <f t="shared" si="472"/>
        <v>0</v>
      </c>
      <c r="BT623" s="229">
        <f t="shared" si="472"/>
        <v>0</v>
      </c>
      <c r="BU623" s="229">
        <f t="shared" si="472"/>
        <v>0</v>
      </c>
      <c r="BV623" s="229">
        <f t="shared" si="472"/>
        <v>0</v>
      </c>
      <c r="BW623" s="229">
        <f t="shared" si="472"/>
        <v>0</v>
      </c>
      <c r="BX623" s="229">
        <f t="shared" si="472"/>
        <v>0</v>
      </c>
      <c r="BY623" s="229">
        <f t="shared" si="472"/>
        <v>0</v>
      </c>
      <c r="BZ623" s="229">
        <f t="shared" si="472"/>
        <v>0</v>
      </c>
    </row>
    <row r="624" spans="1:78" x14ac:dyDescent="0.2">
      <c r="A624" s="7" t="str">
        <f t="shared" si="468"/>
        <v>Roll-in 1</v>
      </c>
      <c r="B624" s="7">
        <f t="shared" si="469"/>
        <v>2019</v>
      </c>
      <c r="C624" s="7">
        <f t="shared" ref="C624:C687" si="475">C623+1</f>
        <v>3</v>
      </c>
      <c r="D624" s="165">
        <f t="shared" si="473"/>
        <v>43555</v>
      </c>
      <c r="E624" s="68">
        <f t="shared" si="470"/>
        <v>0</v>
      </c>
      <c r="F624" s="77"/>
      <c r="G624" s="229">
        <f t="shared" si="474"/>
        <v>0</v>
      </c>
      <c r="H624" s="229">
        <f t="shared" si="471"/>
        <v>0</v>
      </c>
      <c r="I624" s="229">
        <f t="shared" si="471"/>
        <v>0</v>
      </c>
      <c r="J624" s="229">
        <f t="shared" si="471"/>
        <v>0</v>
      </c>
      <c r="K624" s="229">
        <f t="shared" si="471"/>
        <v>0</v>
      </c>
      <c r="L624" s="229">
        <f t="shared" si="471"/>
        <v>0</v>
      </c>
      <c r="M624" s="229">
        <f t="shared" si="471"/>
        <v>0</v>
      </c>
      <c r="N624" s="229">
        <f t="shared" si="471"/>
        <v>0</v>
      </c>
      <c r="O624" s="229">
        <f t="shared" si="471"/>
        <v>0</v>
      </c>
      <c r="P624" s="229">
        <f t="shared" si="471"/>
        <v>0</v>
      </c>
      <c r="Q624" s="229">
        <f t="shared" si="471"/>
        <v>0</v>
      </c>
      <c r="R624" s="229">
        <f t="shared" si="471"/>
        <v>0</v>
      </c>
      <c r="S624" s="229">
        <f t="shared" si="471"/>
        <v>0</v>
      </c>
      <c r="T624" s="229">
        <f t="shared" si="471"/>
        <v>0</v>
      </c>
      <c r="U624" s="229">
        <f t="shared" si="471"/>
        <v>0</v>
      </c>
      <c r="V624" s="229">
        <f t="shared" si="471"/>
        <v>0</v>
      </c>
      <c r="W624" s="229">
        <f t="shared" si="471"/>
        <v>0</v>
      </c>
      <c r="X624" s="229">
        <f t="shared" si="471"/>
        <v>0</v>
      </c>
      <c r="Y624" s="229">
        <f t="shared" si="471"/>
        <v>0</v>
      </c>
      <c r="Z624" s="229">
        <f t="shared" si="471"/>
        <v>0</v>
      </c>
      <c r="AA624" s="229">
        <f t="shared" si="471"/>
        <v>0</v>
      </c>
      <c r="AB624" s="229">
        <f t="shared" si="471"/>
        <v>0</v>
      </c>
      <c r="AC624" s="229">
        <f t="shared" si="471"/>
        <v>0</v>
      </c>
      <c r="AD624" s="229">
        <f t="shared" si="471"/>
        <v>0</v>
      </c>
      <c r="AE624" s="229">
        <f t="shared" si="471"/>
        <v>0</v>
      </c>
      <c r="AF624" s="229">
        <f t="shared" si="471"/>
        <v>0</v>
      </c>
      <c r="AG624" s="229">
        <f t="shared" si="471"/>
        <v>0</v>
      </c>
      <c r="AH624" s="229">
        <f t="shared" si="471"/>
        <v>0</v>
      </c>
      <c r="AI624" s="229">
        <f t="shared" si="471"/>
        <v>0</v>
      </c>
      <c r="AJ624" s="229">
        <f t="shared" si="471"/>
        <v>0</v>
      </c>
      <c r="AK624" s="229">
        <f t="shared" si="471"/>
        <v>0</v>
      </c>
      <c r="AL624" s="229">
        <f t="shared" si="471"/>
        <v>0</v>
      </c>
      <c r="AM624" s="229">
        <f t="shared" si="471"/>
        <v>0</v>
      </c>
      <c r="AN624" s="229">
        <f t="shared" si="471"/>
        <v>0</v>
      </c>
      <c r="AO624" s="229">
        <f t="shared" si="471"/>
        <v>0</v>
      </c>
      <c r="AP624" s="229">
        <f t="shared" si="471"/>
        <v>0</v>
      </c>
      <c r="AQ624" s="229">
        <f t="shared" si="471"/>
        <v>0</v>
      </c>
      <c r="AR624" s="229">
        <f t="shared" si="471"/>
        <v>0</v>
      </c>
      <c r="AS624" s="229">
        <f t="shared" si="471"/>
        <v>0</v>
      </c>
      <c r="AT624" s="229">
        <f t="shared" si="471"/>
        <v>0</v>
      </c>
      <c r="AU624" s="229">
        <f t="shared" si="471"/>
        <v>0</v>
      </c>
      <c r="AV624" s="229">
        <f t="shared" si="471"/>
        <v>0</v>
      </c>
      <c r="AW624" s="229">
        <f t="shared" si="471"/>
        <v>0</v>
      </c>
      <c r="AX624" s="229">
        <f t="shared" si="471"/>
        <v>0</v>
      </c>
      <c r="AY624" s="229">
        <f t="shared" si="471"/>
        <v>0</v>
      </c>
      <c r="AZ624" s="229">
        <f t="shared" si="471"/>
        <v>0</v>
      </c>
      <c r="BA624" s="229">
        <f t="shared" si="471"/>
        <v>0</v>
      </c>
      <c r="BB624" s="229">
        <f t="shared" si="471"/>
        <v>0</v>
      </c>
      <c r="BC624" s="229">
        <f t="shared" si="471"/>
        <v>0</v>
      </c>
      <c r="BD624" s="229">
        <f t="shared" si="471"/>
        <v>0</v>
      </c>
      <c r="BE624" s="229">
        <f t="shared" si="471"/>
        <v>0</v>
      </c>
      <c r="BF624" s="229">
        <f t="shared" si="471"/>
        <v>0</v>
      </c>
      <c r="BG624" s="229">
        <f t="shared" si="471"/>
        <v>0</v>
      </c>
      <c r="BH624" s="229">
        <f t="shared" si="471"/>
        <v>0</v>
      </c>
      <c r="BI624" s="229">
        <f t="shared" si="471"/>
        <v>0</v>
      </c>
      <c r="BJ624" s="229">
        <f t="shared" si="471"/>
        <v>0</v>
      </c>
      <c r="BK624" s="229">
        <f t="shared" si="471"/>
        <v>0</v>
      </c>
      <c r="BL624" s="229">
        <f t="shared" si="471"/>
        <v>0</v>
      </c>
      <c r="BM624" s="229">
        <f t="shared" si="471"/>
        <v>0</v>
      </c>
      <c r="BN624" s="229">
        <f t="shared" si="471"/>
        <v>0</v>
      </c>
      <c r="BO624" s="229">
        <f t="shared" si="472"/>
        <v>0</v>
      </c>
      <c r="BP624" s="229">
        <f t="shared" si="472"/>
        <v>0</v>
      </c>
      <c r="BQ624" s="229">
        <f t="shared" si="472"/>
        <v>0</v>
      </c>
      <c r="BR624" s="229">
        <f t="shared" si="472"/>
        <v>0</v>
      </c>
      <c r="BS624" s="229">
        <f t="shared" si="472"/>
        <v>0</v>
      </c>
      <c r="BT624" s="229">
        <f t="shared" si="472"/>
        <v>0</v>
      </c>
      <c r="BU624" s="229">
        <f t="shared" si="472"/>
        <v>0</v>
      </c>
      <c r="BV624" s="229">
        <f t="shared" si="472"/>
        <v>0</v>
      </c>
      <c r="BW624" s="229">
        <f t="shared" si="472"/>
        <v>0</v>
      </c>
      <c r="BX624" s="229">
        <f t="shared" si="472"/>
        <v>0</v>
      </c>
      <c r="BY624" s="229">
        <f t="shared" si="472"/>
        <v>0</v>
      </c>
      <c r="BZ624" s="229">
        <f t="shared" si="472"/>
        <v>0</v>
      </c>
    </row>
    <row r="625" spans="1:78" x14ac:dyDescent="0.2">
      <c r="A625" s="7" t="str">
        <f t="shared" si="468"/>
        <v>Roll-in 1</v>
      </c>
      <c r="B625" s="7">
        <f t="shared" si="469"/>
        <v>2019</v>
      </c>
      <c r="C625" s="7">
        <f t="shared" si="475"/>
        <v>4</v>
      </c>
      <c r="D625" s="165">
        <f t="shared" si="473"/>
        <v>43585</v>
      </c>
      <c r="E625" s="68">
        <f t="shared" si="470"/>
        <v>0</v>
      </c>
      <c r="F625" s="77"/>
      <c r="G625" s="229">
        <f t="shared" si="474"/>
        <v>0</v>
      </c>
      <c r="H625" s="229">
        <f t="shared" si="471"/>
        <v>0</v>
      </c>
      <c r="I625" s="229">
        <f t="shared" si="471"/>
        <v>0</v>
      </c>
      <c r="J625" s="229">
        <f t="shared" si="471"/>
        <v>0</v>
      </c>
      <c r="K625" s="229">
        <f t="shared" si="471"/>
        <v>0</v>
      </c>
      <c r="L625" s="229">
        <f t="shared" si="471"/>
        <v>0</v>
      </c>
      <c r="M625" s="229">
        <f t="shared" si="471"/>
        <v>0</v>
      </c>
      <c r="N625" s="229">
        <f t="shared" si="471"/>
        <v>0</v>
      </c>
      <c r="O625" s="229">
        <f t="shared" si="471"/>
        <v>0</v>
      </c>
      <c r="P625" s="229">
        <f t="shared" si="471"/>
        <v>0</v>
      </c>
      <c r="Q625" s="229">
        <f t="shared" si="471"/>
        <v>0</v>
      </c>
      <c r="R625" s="229">
        <f t="shared" si="471"/>
        <v>0</v>
      </c>
      <c r="S625" s="229">
        <f t="shared" si="471"/>
        <v>0</v>
      </c>
      <c r="T625" s="229">
        <f t="shared" si="471"/>
        <v>0</v>
      </c>
      <c r="U625" s="229">
        <f t="shared" si="471"/>
        <v>0</v>
      </c>
      <c r="V625" s="229">
        <f t="shared" si="471"/>
        <v>0</v>
      </c>
      <c r="W625" s="229">
        <f t="shared" si="471"/>
        <v>0</v>
      </c>
      <c r="X625" s="229">
        <f t="shared" si="471"/>
        <v>0</v>
      </c>
      <c r="Y625" s="229">
        <f t="shared" si="471"/>
        <v>0</v>
      </c>
      <c r="Z625" s="229">
        <f t="shared" si="471"/>
        <v>0</v>
      </c>
      <c r="AA625" s="229">
        <f t="shared" si="471"/>
        <v>0</v>
      </c>
      <c r="AB625" s="229">
        <f t="shared" si="471"/>
        <v>0</v>
      </c>
      <c r="AC625" s="229">
        <f t="shared" si="471"/>
        <v>0</v>
      </c>
      <c r="AD625" s="229">
        <f t="shared" si="471"/>
        <v>0</v>
      </c>
      <c r="AE625" s="229">
        <f t="shared" si="471"/>
        <v>0</v>
      </c>
      <c r="AF625" s="229">
        <f t="shared" si="471"/>
        <v>0</v>
      </c>
      <c r="AG625" s="229">
        <f t="shared" si="471"/>
        <v>0</v>
      </c>
      <c r="AH625" s="229">
        <f t="shared" si="471"/>
        <v>0</v>
      </c>
      <c r="AI625" s="229">
        <f t="shared" si="471"/>
        <v>0</v>
      </c>
      <c r="AJ625" s="229">
        <f t="shared" si="471"/>
        <v>0</v>
      </c>
      <c r="AK625" s="229">
        <f t="shared" si="471"/>
        <v>0</v>
      </c>
      <c r="AL625" s="229">
        <f t="shared" si="471"/>
        <v>0</v>
      </c>
      <c r="AM625" s="229">
        <f t="shared" si="471"/>
        <v>0</v>
      </c>
      <c r="AN625" s="229">
        <f t="shared" si="471"/>
        <v>0</v>
      </c>
      <c r="AO625" s="229">
        <f t="shared" si="471"/>
        <v>0</v>
      </c>
      <c r="AP625" s="229">
        <f t="shared" si="471"/>
        <v>0</v>
      </c>
      <c r="AQ625" s="229">
        <f t="shared" si="471"/>
        <v>0</v>
      </c>
      <c r="AR625" s="229">
        <f t="shared" si="471"/>
        <v>0</v>
      </c>
      <c r="AS625" s="229">
        <f t="shared" si="471"/>
        <v>0</v>
      </c>
      <c r="AT625" s="229">
        <f t="shared" si="471"/>
        <v>0</v>
      </c>
      <c r="AU625" s="229">
        <f t="shared" si="471"/>
        <v>0</v>
      </c>
      <c r="AV625" s="229">
        <f t="shared" si="471"/>
        <v>0</v>
      </c>
      <c r="AW625" s="229">
        <f t="shared" si="471"/>
        <v>0</v>
      </c>
      <c r="AX625" s="229">
        <f t="shared" si="471"/>
        <v>0</v>
      </c>
      <c r="AY625" s="229">
        <f t="shared" si="471"/>
        <v>0</v>
      </c>
      <c r="AZ625" s="229">
        <f t="shared" si="471"/>
        <v>0</v>
      </c>
      <c r="BA625" s="229">
        <f t="shared" si="471"/>
        <v>0</v>
      </c>
      <c r="BB625" s="229">
        <f t="shared" si="471"/>
        <v>0</v>
      </c>
      <c r="BC625" s="229">
        <f t="shared" si="471"/>
        <v>0</v>
      </c>
      <c r="BD625" s="229">
        <f t="shared" si="471"/>
        <v>0</v>
      </c>
      <c r="BE625" s="229">
        <f t="shared" si="471"/>
        <v>0</v>
      </c>
      <c r="BF625" s="229">
        <f t="shared" si="471"/>
        <v>0</v>
      </c>
      <c r="BG625" s="229">
        <f t="shared" si="471"/>
        <v>0</v>
      </c>
      <c r="BH625" s="229">
        <f t="shared" si="471"/>
        <v>0</v>
      </c>
      <c r="BI625" s="229">
        <f t="shared" si="471"/>
        <v>0</v>
      </c>
      <c r="BJ625" s="229">
        <f t="shared" si="471"/>
        <v>0</v>
      </c>
      <c r="BK625" s="229">
        <f t="shared" si="471"/>
        <v>0</v>
      </c>
      <c r="BL625" s="229">
        <f t="shared" si="471"/>
        <v>0</v>
      </c>
      <c r="BM625" s="229">
        <f t="shared" si="471"/>
        <v>0</v>
      </c>
      <c r="BN625" s="229">
        <f t="shared" si="471"/>
        <v>0</v>
      </c>
      <c r="BO625" s="229">
        <f t="shared" si="472"/>
        <v>0</v>
      </c>
      <c r="BP625" s="229">
        <f t="shared" si="472"/>
        <v>0</v>
      </c>
      <c r="BQ625" s="229">
        <f t="shared" si="472"/>
        <v>0</v>
      </c>
      <c r="BR625" s="229">
        <f t="shared" si="472"/>
        <v>0</v>
      </c>
      <c r="BS625" s="229">
        <f t="shared" si="472"/>
        <v>0</v>
      </c>
      <c r="BT625" s="229">
        <f t="shared" si="472"/>
        <v>0</v>
      </c>
      <c r="BU625" s="229">
        <f t="shared" si="472"/>
        <v>0</v>
      </c>
      <c r="BV625" s="229">
        <f t="shared" si="472"/>
        <v>0</v>
      </c>
      <c r="BW625" s="229">
        <f t="shared" si="472"/>
        <v>0</v>
      </c>
      <c r="BX625" s="229">
        <f t="shared" si="472"/>
        <v>0</v>
      </c>
      <c r="BY625" s="229">
        <f t="shared" si="472"/>
        <v>0</v>
      </c>
      <c r="BZ625" s="229">
        <f t="shared" si="472"/>
        <v>0</v>
      </c>
    </row>
    <row r="626" spans="1:78" x14ac:dyDescent="0.2">
      <c r="A626" s="7" t="str">
        <f t="shared" si="468"/>
        <v>Roll-in 1</v>
      </c>
      <c r="B626" s="7">
        <f t="shared" si="469"/>
        <v>2019</v>
      </c>
      <c r="C626" s="7">
        <f t="shared" si="475"/>
        <v>5</v>
      </c>
      <c r="D626" s="165">
        <f t="shared" si="473"/>
        <v>43616</v>
      </c>
      <c r="E626" s="68">
        <f t="shared" si="470"/>
        <v>0</v>
      </c>
      <c r="F626" s="77"/>
      <c r="G626" s="229">
        <f t="shared" si="474"/>
        <v>0</v>
      </c>
      <c r="H626" s="229">
        <f t="shared" si="471"/>
        <v>0</v>
      </c>
      <c r="I626" s="229">
        <f t="shared" si="471"/>
        <v>0</v>
      </c>
      <c r="J626" s="229">
        <f t="shared" si="471"/>
        <v>0</v>
      </c>
      <c r="K626" s="229">
        <f t="shared" si="471"/>
        <v>0</v>
      </c>
      <c r="L626" s="229">
        <f t="shared" si="471"/>
        <v>0</v>
      </c>
      <c r="M626" s="229">
        <f t="shared" si="471"/>
        <v>0</v>
      </c>
      <c r="N626" s="229">
        <f t="shared" si="471"/>
        <v>0</v>
      </c>
      <c r="O626" s="229">
        <f t="shared" si="471"/>
        <v>0</v>
      </c>
      <c r="P626" s="229">
        <f t="shared" si="471"/>
        <v>0</v>
      </c>
      <c r="Q626" s="229">
        <f t="shared" si="471"/>
        <v>0</v>
      </c>
      <c r="R626" s="229">
        <f t="shared" si="471"/>
        <v>0</v>
      </c>
      <c r="S626" s="229">
        <f t="shared" si="471"/>
        <v>0</v>
      </c>
      <c r="T626" s="229">
        <f t="shared" si="471"/>
        <v>0</v>
      </c>
      <c r="U626" s="229">
        <f t="shared" si="471"/>
        <v>0</v>
      </c>
      <c r="V626" s="229">
        <f t="shared" si="471"/>
        <v>0</v>
      </c>
      <c r="W626" s="229">
        <f t="shared" si="471"/>
        <v>0</v>
      </c>
      <c r="X626" s="229">
        <f t="shared" si="471"/>
        <v>0</v>
      </c>
      <c r="Y626" s="229">
        <f t="shared" si="471"/>
        <v>0</v>
      </c>
      <c r="Z626" s="229">
        <f t="shared" si="471"/>
        <v>0</v>
      </c>
      <c r="AA626" s="229">
        <f t="shared" ref="AA626:BZ641" si="476">IF(AND($B626+$D$7&gt;AA$7,AA$9&gt;=$D626),($E626*(1/$D$7))/IF(AA$7=$B626,13-MONTH($D626),12),0)</f>
        <v>0</v>
      </c>
      <c r="AB626" s="229">
        <f t="shared" si="476"/>
        <v>0</v>
      </c>
      <c r="AC626" s="229">
        <f t="shared" si="476"/>
        <v>0</v>
      </c>
      <c r="AD626" s="229">
        <f t="shared" si="476"/>
        <v>0</v>
      </c>
      <c r="AE626" s="229">
        <f t="shared" si="476"/>
        <v>0</v>
      </c>
      <c r="AF626" s="229">
        <f t="shared" si="476"/>
        <v>0</v>
      </c>
      <c r="AG626" s="229">
        <f t="shared" si="476"/>
        <v>0</v>
      </c>
      <c r="AH626" s="229">
        <f t="shared" si="476"/>
        <v>0</v>
      </c>
      <c r="AI626" s="229">
        <f t="shared" si="476"/>
        <v>0</v>
      </c>
      <c r="AJ626" s="229">
        <f t="shared" si="476"/>
        <v>0</v>
      </c>
      <c r="AK626" s="229">
        <f t="shared" si="476"/>
        <v>0</v>
      </c>
      <c r="AL626" s="229">
        <f t="shared" si="476"/>
        <v>0</v>
      </c>
      <c r="AM626" s="229">
        <f t="shared" si="476"/>
        <v>0</v>
      </c>
      <c r="AN626" s="229">
        <f t="shared" si="476"/>
        <v>0</v>
      </c>
      <c r="AO626" s="229">
        <f t="shared" si="476"/>
        <v>0</v>
      </c>
      <c r="AP626" s="229">
        <f t="shared" si="476"/>
        <v>0</v>
      </c>
      <c r="AQ626" s="229">
        <f t="shared" si="476"/>
        <v>0</v>
      </c>
      <c r="AR626" s="229">
        <f t="shared" si="476"/>
        <v>0</v>
      </c>
      <c r="AS626" s="229">
        <f t="shared" si="476"/>
        <v>0</v>
      </c>
      <c r="AT626" s="229">
        <f t="shared" si="476"/>
        <v>0</v>
      </c>
      <c r="AU626" s="229">
        <f t="shared" si="476"/>
        <v>0</v>
      </c>
      <c r="AV626" s="229">
        <f t="shared" si="476"/>
        <v>0</v>
      </c>
      <c r="AW626" s="229">
        <f t="shared" si="476"/>
        <v>0</v>
      </c>
      <c r="AX626" s="229">
        <f t="shared" si="476"/>
        <v>0</v>
      </c>
      <c r="AY626" s="229">
        <f t="shared" si="476"/>
        <v>0</v>
      </c>
      <c r="AZ626" s="229">
        <f t="shared" si="476"/>
        <v>0</v>
      </c>
      <c r="BA626" s="229">
        <f t="shared" si="476"/>
        <v>0</v>
      </c>
      <c r="BB626" s="229">
        <f t="shared" si="476"/>
        <v>0</v>
      </c>
      <c r="BC626" s="229">
        <f t="shared" si="476"/>
        <v>0</v>
      </c>
      <c r="BD626" s="229">
        <f t="shared" si="476"/>
        <v>0</v>
      </c>
      <c r="BE626" s="229">
        <f t="shared" si="476"/>
        <v>0</v>
      </c>
      <c r="BF626" s="229">
        <f t="shared" si="476"/>
        <v>0</v>
      </c>
      <c r="BG626" s="229">
        <f t="shared" si="476"/>
        <v>0</v>
      </c>
      <c r="BH626" s="229">
        <f t="shared" si="476"/>
        <v>0</v>
      </c>
      <c r="BI626" s="229">
        <f t="shared" si="476"/>
        <v>0</v>
      </c>
      <c r="BJ626" s="229">
        <f t="shared" si="476"/>
        <v>0</v>
      </c>
      <c r="BK626" s="229">
        <f t="shared" si="476"/>
        <v>0</v>
      </c>
      <c r="BL626" s="229">
        <f t="shared" si="476"/>
        <v>0</v>
      </c>
      <c r="BM626" s="229">
        <f t="shared" si="476"/>
        <v>0</v>
      </c>
      <c r="BN626" s="229">
        <f t="shared" si="476"/>
        <v>0</v>
      </c>
      <c r="BO626" s="229">
        <f t="shared" si="476"/>
        <v>0</v>
      </c>
      <c r="BP626" s="229">
        <f t="shared" si="476"/>
        <v>0</v>
      </c>
      <c r="BQ626" s="229">
        <f t="shared" si="476"/>
        <v>0</v>
      </c>
      <c r="BR626" s="229">
        <f t="shared" si="476"/>
        <v>0</v>
      </c>
      <c r="BS626" s="229">
        <f t="shared" si="476"/>
        <v>0</v>
      </c>
      <c r="BT626" s="229">
        <f t="shared" si="476"/>
        <v>0</v>
      </c>
      <c r="BU626" s="229">
        <f t="shared" si="476"/>
        <v>0</v>
      </c>
      <c r="BV626" s="229">
        <f t="shared" si="476"/>
        <v>0</v>
      </c>
      <c r="BW626" s="229">
        <f t="shared" si="476"/>
        <v>0</v>
      </c>
      <c r="BX626" s="229">
        <f t="shared" si="476"/>
        <v>0</v>
      </c>
      <c r="BY626" s="229">
        <f t="shared" si="476"/>
        <v>0</v>
      </c>
      <c r="BZ626" s="229">
        <f t="shared" si="476"/>
        <v>0</v>
      </c>
    </row>
    <row r="627" spans="1:78" x14ac:dyDescent="0.2">
      <c r="A627" s="7" t="str">
        <f t="shared" si="468"/>
        <v>Roll-in 1</v>
      </c>
      <c r="B627" s="7">
        <f t="shared" si="469"/>
        <v>2019</v>
      </c>
      <c r="C627" s="7">
        <f t="shared" si="475"/>
        <v>6</v>
      </c>
      <c r="D627" s="165">
        <f t="shared" si="473"/>
        <v>43646</v>
      </c>
      <c r="E627" s="68">
        <f t="shared" si="470"/>
        <v>0</v>
      </c>
      <c r="F627" s="77"/>
      <c r="G627" s="229">
        <f t="shared" si="474"/>
        <v>0</v>
      </c>
      <c r="H627" s="229">
        <f t="shared" si="474"/>
        <v>0</v>
      </c>
      <c r="I627" s="229">
        <f t="shared" si="474"/>
        <v>0</v>
      </c>
      <c r="J627" s="229">
        <f t="shared" si="474"/>
        <v>0</v>
      </c>
      <c r="K627" s="229">
        <f t="shared" si="474"/>
        <v>0</v>
      </c>
      <c r="L627" s="229">
        <f t="shared" si="474"/>
        <v>0</v>
      </c>
      <c r="M627" s="229">
        <f t="shared" si="474"/>
        <v>0</v>
      </c>
      <c r="N627" s="229">
        <f t="shared" si="474"/>
        <v>0</v>
      </c>
      <c r="O627" s="229">
        <f t="shared" si="474"/>
        <v>0</v>
      </c>
      <c r="P627" s="229">
        <f t="shared" si="474"/>
        <v>0</v>
      </c>
      <c r="Q627" s="229">
        <f t="shared" si="474"/>
        <v>0</v>
      </c>
      <c r="R627" s="229">
        <f t="shared" si="474"/>
        <v>0</v>
      </c>
      <c r="S627" s="229">
        <f t="shared" si="474"/>
        <v>0</v>
      </c>
      <c r="T627" s="229">
        <f t="shared" si="474"/>
        <v>0</v>
      </c>
      <c r="U627" s="229">
        <f t="shared" si="474"/>
        <v>0</v>
      </c>
      <c r="V627" s="229">
        <f t="shared" si="474"/>
        <v>0</v>
      </c>
      <c r="W627" s="229">
        <f t="shared" ref="W627:BN632" si="477">IF(AND($B627+$D$7&gt;W$7,W$9&gt;=$D627),($E627*(1/$D$7))/IF(W$7=$B627,13-MONTH($D627),12),0)</f>
        <v>0</v>
      </c>
      <c r="X627" s="229">
        <f t="shared" si="477"/>
        <v>0</v>
      </c>
      <c r="Y627" s="229">
        <f t="shared" si="477"/>
        <v>0</v>
      </c>
      <c r="Z627" s="229">
        <f t="shared" si="477"/>
        <v>0</v>
      </c>
      <c r="AA627" s="229">
        <f t="shared" si="477"/>
        <v>0</v>
      </c>
      <c r="AB627" s="229">
        <f t="shared" si="477"/>
        <v>0</v>
      </c>
      <c r="AC627" s="229">
        <f t="shared" si="477"/>
        <v>0</v>
      </c>
      <c r="AD627" s="229">
        <f t="shared" si="477"/>
        <v>0</v>
      </c>
      <c r="AE627" s="229">
        <f t="shared" si="477"/>
        <v>0</v>
      </c>
      <c r="AF627" s="229">
        <f t="shared" si="477"/>
        <v>0</v>
      </c>
      <c r="AG627" s="229">
        <f t="shared" si="477"/>
        <v>0</v>
      </c>
      <c r="AH627" s="229">
        <f t="shared" si="477"/>
        <v>0</v>
      </c>
      <c r="AI627" s="229">
        <f t="shared" si="477"/>
        <v>0</v>
      </c>
      <c r="AJ627" s="229">
        <f t="shared" si="477"/>
        <v>0</v>
      </c>
      <c r="AK627" s="229">
        <f t="shared" si="477"/>
        <v>0</v>
      </c>
      <c r="AL627" s="229">
        <f t="shared" si="477"/>
        <v>0</v>
      </c>
      <c r="AM627" s="229">
        <f t="shared" si="477"/>
        <v>0</v>
      </c>
      <c r="AN627" s="229">
        <f t="shared" si="477"/>
        <v>0</v>
      </c>
      <c r="AO627" s="229">
        <f t="shared" si="477"/>
        <v>0</v>
      </c>
      <c r="AP627" s="229">
        <f t="shared" si="477"/>
        <v>0</v>
      </c>
      <c r="AQ627" s="229">
        <f t="shared" si="477"/>
        <v>0</v>
      </c>
      <c r="AR627" s="229">
        <f t="shared" si="477"/>
        <v>0</v>
      </c>
      <c r="AS627" s="229">
        <f t="shared" si="477"/>
        <v>0</v>
      </c>
      <c r="AT627" s="229">
        <f t="shared" si="477"/>
        <v>0</v>
      </c>
      <c r="AU627" s="229">
        <f t="shared" si="477"/>
        <v>0</v>
      </c>
      <c r="AV627" s="229">
        <f t="shared" si="477"/>
        <v>0</v>
      </c>
      <c r="AW627" s="229">
        <f t="shared" si="477"/>
        <v>0</v>
      </c>
      <c r="AX627" s="229">
        <f t="shared" si="477"/>
        <v>0</v>
      </c>
      <c r="AY627" s="229">
        <f t="shared" si="477"/>
        <v>0</v>
      </c>
      <c r="AZ627" s="229">
        <f t="shared" si="477"/>
        <v>0</v>
      </c>
      <c r="BA627" s="229">
        <f t="shared" si="477"/>
        <v>0</v>
      </c>
      <c r="BB627" s="229">
        <f t="shared" si="477"/>
        <v>0</v>
      </c>
      <c r="BC627" s="229">
        <f t="shared" si="477"/>
        <v>0</v>
      </c>
      <c r="BD627" s="229">
        <f t="shared" si="477"/>
        <v>0</v>
      </c>
      <c r="BE627" s="229">
        <f t="shared" si="477"/>
        <v>0</v>
      </c>
      <c r="BF627" s="229">
        <f t="shared" si="477"/>
        <v>0</v>
      </c>
      <c r="BG627" s="229">
        <f t="shared" si="477"/>
        <v>0</v>
      </c>
      <c r="BH627" s="229">
        <f t="shared" si="477"/>
        <v>0</v>
      </c>
      <c r="BI627" s="229">
        <f t="shared" si="477"/>
        <v>0</v>
      </c>
      <c r="BJ627" s="229">
        <f t="shared" si="477"/>
        <v>0</v>
      </c>
      <c r="BK627" s="229">
        <f t="shared" si="477"/>
        <v>0</v>
      </c>
      <c r="BL627" s="229">
        <f t="shared" si="477"/>
        <v>0</v>
      </c>
      <c r="BM627" s="229">
        <f t="shared" si="477"/>
        <v>0</v>
      </c>
      <c r="BN627" s="229">
        <f t="shared" si="477"/>
        <v>0</v>
      </c>
      <c r="BO627" s="229">
        <f t="shared" si="476"/>
        <v>0</v>
      </c>
      <c r="BP627" s="229">
        <f t="shared" si="476"/>
        <v>0</v>
      </c>
      <c r="BQ627" s="229">
        <f t="shared" si="476"/>
        <v>0</v>
      </c>
      <c r="BR627" s="229">
        <f t="shared" si="476"/>
        <v>0</v>
      </c>
      <c r="BS627" s="229">
        <f t="shared" si="476"/>
        <v>0</v>
      </c>
      <c r="BT627" s="229">
        <f t="shared" si="476"/>
        <v>0</v>
      </c>
      <c r="BU627" s="229">
        <f t="shared" si="476"/>
        <v>0</v>
      </c>
      <c r="BV627" s="229">
        <f t="shared" si="476"/>
        <v>0</v>
      </c>
      <c r="BW627" s="229">
        <f t="shared" si="476"/>
        <v>0</v>
      </c>
      <c r="BX627" s="229">
        <f t="shared" si="476"/>
        <v>0</v>
      </c>
      <c r="BY627" s="229">
        <f t="shared" si="476"/>
        <v>0</v>
      </c>
      <c r="BZ627" s="229">
        <f t="shared" si="476"/>
        <v>0</v>
      </c>
    </row>
    <row r="628" spans="1:78" x14ac:dyDescent="0.2">
      <c r="A628" s="7" t="str">
        <f t="shared" si="468"/>
        <v>Roll-in 1</v>
      </c>
      <c r="B628" s="7">
        <f t="shared" si="469"/>
        <v>2019</v>
      </c>
      <c r="C628" s="7">
        <f t="shared" si="475"/>
        <v>7</v>
      </c>
      <c r="D628" s="165">
        <f t="shared" si="473"/>
        <v>43677</v>
      </c>
      <c r="E628" s="68">
        <f t="shared" si="470"/>
        <v>0</v>
      </c>
      <c r="F628" s="77"/>
      <c r="G628" s="229">
        <f t="shared" si="474"/>
        <v>0</v>
      </c>
      <c r="H628" s="229">
        <f t="shared" si="474"/>
        <v>0</v>
      </c>
      <c r="I628" s="229">
        <f t="shared" si="474"/>
        <v>0</v>
      </c>
      <c r="J628" s="229">
        <f t="shared" si="474"/>
        <v>0</v>
      </c>
      <c r="K628" s="229">
        <f t="shared" si="474"/>
        <v>0</v>
      </c>
      <c r="L628" s="229">
        <f t="shared" si="474"/>
        <v>0</v>
      </c>
      <c r="M628" s="229">
        <f t="shared" si="474"/>
        <v>0</v>
      </c>
      <c r="N628" s="229">
        <f t="shared" si="474"/>
        <v>0</v>
      </c>
      <c r="O628" s="229">
        <f t="shared" si="474"/>
        <v>0</v>
      </c>
      <c r="P628" s="229">
        <f t="shared" si="474"/>
        <v>0</v>
      </c>
      <c r="Q628" s="229">
        <f t="shared" si="474"/>
        <v>0</v>
      </c>
      <c r="R628" s="229">
        <f t="shared" si="474"/>
        <v>0</v>
      </c>
      <c r="S628" s="229">
        <f t="shared" si="474"/>
        <v>0</v>
      </c>
      <c r="T628" s="229">
        <f t="shared" si="474"/>
        <v>0</v>
      </c>
      <c r="U628" s="229">
        <f t="shared" si="474"/>
        <v>0</v>
      </c>
      <c r="V628" s="229">
        <f t="shared" si="474"/>
        <v>0</v>
      </c>
      <c r="W628" s="229">
        <f t="shared" si="477"/>
        <v>0</v>
      </c>
      <c r="X628" s="229">
        <f t="shared" si="477"/>
        <v>0</v>
      </c>
      <c r="Y628" s="229">
        <f t="shared" si="477"/>
        <v>0</v>
      </c>
      <c r="Z628" s="229">
        <f t="shared" si="477"/>
        <v>0</v>
      </c>
      <c r="AA628" s="229">
        <f t="shared" si="477"/>
        <v>0</v>
      </c>
      <c r="AB628" s="229">
        <f t="shared" si="477"/>
        <v>0</v>
      </c>
      <c r="AC628" s="229">
        <f t="shared" si="477"/>
        <v>0</v>
      </c>
      <c r="AD628" s="229">
        <f t="shared" si="477"/>
        <v>0</v>
      </c>
      <c r="AE628" s="229">
        <f t="shared" si="477"/>
        <v>0</v>
      </c>
      <c r="AF628" s="229">
        <f t="shared" si="477"/>
        <v>0</v>
      </c>
      <c r="AG628" s="229">
        <f t="shared" si="477"/>
        <v>0</v>
      </c>
      <c r="AH628" s="229">
        <f t="shared" si="477"/>
        <v>0</v>
      </c>
      <c r="AI628" s="229">
        <f t="shared" si="477"/>
        <v>0</v>
      </c>
      <c r="AJ628" s="229">
        <f t="shared" si="477"/>
        <v>0</v>
      </c>
      <c r="AK628" s="229">
        <f t="shared" si="477"/>
        <v>0</v>
      </c>
      <c r="AL628" s="229">
        <f t="shared" si="477"/>
        <v>0</v>
      </c>
      <c r="AM628" s="229">
        <f t="shared" si="477"/>
        <v>0</v>
      </c>
      <c r="AN628" s="229">
        <f t="shared" si="477"/>
        <v>0</v>
      </c>
      <c r="AO628" s="229">
        <f t="shared" si="477"/>
        <v>0</v>
      </c>
      <c r="AP628" s="229">
        <f t="shared" si="477"/>
        <v>0</v>
      </c>
      <c r="AQ628" s="229">
        <f t="shared" si="477"/>
        <v>0</v>
      </c>
      <c r="AR628" s="229">
        <f t="shared" si="477"/>
        <v>0</v>
      </c>
      <c r="AS628" s="229">
        <f t="shared" si="477"/>
        <v>0</v>
      </c>
      <c r="AT628" s="229">
        <f t="shared" si="477"/>
        <v>0</v>
      </c>
      <c r="AU628" s="229">
        <f t="shared" si="477"/>
        <v>0</v>
      </c>
      <c r="AV628" s="229">
        <f t="shared" si="477"/>
        <v>0</v>
      </c>
      <c r="AW628" s="229">
        <f t="shared" si="477"/>
        <v>0</v>
      </c>
      <c r="AX628" s="229">
        <f t="shared" si="477"/>
        <v>0</v>
      </c>
      <c r="AY628" s="229">
        <f t="shared" si="477"/>
        <v>0</v>
      </c>
      <c r="AZ628" s="229">
        <f t="shared" si="477"/>
        <v>0</v>
      </c>
      <c r="BA628" s="229">
        <f t="shared" si="477"/>
        <v>0</v>
      </c>
      <c r="BB628" s="229">
        <f t="shared" si="477"/>
        <v>0</v>
      </c>
      <c r="BC628" s="229">
        <f t="shared" si="477"/>
        <v>0</v>
      </c>
      <c r="BD628" s="229">
        <f t="shared" si="477"/>
        <v>0</v>
      </c>
      <c r="BE628" s="229">
        <f t="shared" si="477"/>
        <v>0</v>
      </c>
      <c r="BF628" s="229">
        <f t="shared" si="477"/>
        <v>0</v>
      </c>
      <c r="BG628" s="229">
        <f t="shared" si="477"/>
        <v>0</v>
      </c>
      <c r="BH628" s="229">
        <f t="shared" si="477"/>
        <v>0</v>
      </c>
      <c r="BI628" s="229">
        <f t="shared" si="477"/>
        <v>0</v>
      </c>
      <c r="BJ628" s="229">
        <f t="shared" si="477"/>
        <v>0</v>
      </c>
      <c r="BK628" s="229">
        <f t="shared" si="477"/>
        <v>0</v>
      </c>
      <c r="BL628" s="229">
        <f t="shared" si="477"/>
        <v>0</v>
      </c>
      <c r="BM628" s="229">
        <f t="shared" si="477"/>
        <v>0</v>
      </c>
      <c r="BN628" s="229">
        <f t="shared" si="477"/>
        <v>0</v>
      </c>
      <c r="BO628" s="229">
        <f t="shared" si="476"/>
        <v>0</v>
      </c>
      <c r="BP628" s="229">
        <f t="shared" si="476"/>
        <v>0</v>
      </c>
      <c r="BQ628" s="229">
        <f t="shared" si="476"/>
        <v>0</v>
      </c>
      <c r="BR628" s="229">
        <f t="shared" si="476"/>
        <v>0</v>
      </c>
      <c r="BS628" s="229">
        <f t="shared" si="476"/>
        <v>0</v>
      </c>
      <c r="BT628" s="229">
        <f t="shared" si="476"/>
        <v>0</v>
      </c>
      <c r="BU628" s="229">
        <f t="shared" si="476"/>
        <v>0</v>
      </c>
      <c r="BV628" s="229">
        <f t="shared" si="476"/>
        <v>0</v>
      </c>
      <c r="BW628" s="229">
        <f t="shared" si="476"/>
        <v>0</v>
      </c>
      <c r="BX628" s="229">
        <f t="shared" si="476"/>
        <v>0</v>
      </c>
      <c r="BY628" s="229">
        <f t="shared" si="476"/>
        <v>0</v>
      </c>
      <c r="BZ628" s="229">
        <f t="shared" si="476"/>
        <v>0</v>
      </c>
    </row>
    <row r="629" spans="1:78" x14ac:dyDescent="0.2">
      <c r="A629" s="7" t="str">
        <f t="shared" si="468"/>
        <v>Roll-in 1</v>
      </c>
      <c r="B629" s="7">
        <f t="shared" si="469"/>
        <v>2019</v>
      </c>
      <c r="C629" s="7">
        <f t="shared" si="475"/>
        <v>8</v>
      </c>
      <c r="D629" s="165">
        <f t="shared" si="473"/>
        <v>43708</v>
      </c>
      <c r="E629" s="68">
        <f t="shared" si="470"/>
        <v>0</v>
      </c>
      <c r="F629" s="77"/>
      <c r="G629" s="229">
        <f t="shared" si="474"/>
        <v>0</v>
      </c>
      <c r="H629" s="229">
        <f t="shared" si="474"/>
        <v>0</v>
      </c>
      <c r="I629" s="229">
        <f t="shared" si="474"/>
        <v>0</v>
      </c>
      <c r="J629" s="229">
        <f t="shared" si="474"/>
        <v>0</v>
      </c>
      <c r="K629" s="229">
        <f t="shared" si="474"/>
        <v>0</v>
      </c>
      <c r="L629" s="229">
        <f t="shared" si="474"/>
        <v>0</v>
      </c>
      <c r="M629" s="229">
        <f t="shared" si="474"/>
        <v>0</v>
      </c>
      <c r="N629" s="229">
        <f t="shared" si="474"/>
        <v>0</v>
      </c>
      <c r="O629" s="229">
        <f t="shared" si="474"/>
        <v>0</v>
      </c>
      <c r="P629" s="229">
        <f t="shared" si="474"/>
        <v>0</v>
      </c>
      <c r="Q629" s="229">
        <f t="shared" si="474"/>
        <v>0</v>
      </c>
      <c r="R629" s="229">
        <f t="shared" si="474"/>
        <v>0</v>
      </c>
      <c r="S629" s="229">
        <f t="shared" si="474"/>
        <v>0</v>
      </c>
      <c r="T629" s="229">
        <f t="shared" si="474"/>
        <v>0</v>
      </c>
      <c r="U629" s="229">
        <f t="shared" si="474"/>
        <v>0</v>
      </c>
      <c r="V629" s="229">
        <f t="shared" si="474"/>
        <v>0</v>
      </c>
      <c r="W629" s="229">
        <f t="shared" si="477"/>
        <v>0</v>
      </c>
      <c r="X629" s="229">
        <f t="shared" si="477"/>
        <v>0</v>
      </c>
      <c r="Y629" s="229">
        <f t="shared" si="477"/>
        <v>0</v>
      </c>
      <c r="Z629" s="229">
        <f t="shared" si="477"/>
        <v>0</v>
      </c>
      <c r="AA629" s="229">
        <f t="shared" si="477"/>
        <v>0</v>
      </c>
      <c r="AB629" s="229">
        <f t="shared" si="477"/>
        <v>0</v>
      </c>
      <c r="AC629" s="229">
        <f t="shared" si="477"/>
        <v>0</v>
      </c>
      <c r="AD629" s="229">
        <f t="shared" si="477"/>
        <v>0</v>
      </c>
      <c r="AE629" s="229">
        <f t="shared" si="477"/>
        <v>0</v>
      </c>
      <c r="AF629" s="229">
        <f t="shared" si="477"/>
        <v>0</v>
      </c>
      <c r="AG629" s="229">
        <f t="shared" si="477"/>
        <v>0</v>
      </c>
      <c r="AH629" s="229">
        <f t="shared" si="477"/>
        <v>0</v>
      </c>
      <c r="AI629" s="229">
        <f t="shared" si="477"/>
        <v>0</v>
      </c>
      <c r="AJ629" s="229">
        <f t="shared" si="477"/>
        <v>0</v>
      </c>
      <c r="AK629" s="229">
        <f t="shared" si="477"/>
        <v>0</v>
      </c>
      <c r="AL629" s="229">
        <f t="shared" si="477"/>
        <v>0</v>
      </c>
      <c r="AM629" s="229">
        <f t="shared" si="477"/>
        <v>0</v>
      </c>
      <c r="AN629" s="229">
        <f t="shared" si="477"/>
        <v>0</v>
      </c>
      <c r="AO629" s="229">
        <f t="shared" si="477"/>
        <v>0</v>
      </c>
      <c r="AP629" s="229">
        <f t="shared" si="477"/>
        <v>0</v>
      </c>
      <c r="AQ629" s="229">
        <f t="shared" si="477"/>
        <v>0</v>
      </c>
      <c r="AR629" s="229">
        <f t="shared" si="477"/>
        <v>0</v>
      </c>
      <c r="AS629" s="229">
        <f t="shared" si="477"/>
        <v>0</v>
      </c>
      <c r="AT629" s="229">
        <f t="shared" si="477"/>
        <v>0</v>
      </c>
      <c r="AU629" s="229">
        <f t="shared" si="477"/>
        <v>0</v>
      </c>
      <c r="AV629" s="229">
        <f t="shared" si="477"/>
        <v>0</v>
      </c>
      <c r="AW629" s="229">
        <f t="shared" si="477"/>
        <v>0</v>
      </c>
      <c r="AX629" s="229">
        <f t="shared" si="477"/>
        <v>0</v>
      </c>
      <c r="AY629" s="229">
        <f t="shared" si="477"/>
        <v>0</v>
      </c>
      <c r="AZ629" s="229">
        <f t="shared" si="477"/>
        <v>0</v>
      </c>
      <c r="BA629" s="229">
        <f t="shared" si="477"/>
        <v>0</v>
      </c>
      <c r="BB629" s="229">
        <f t="shared" si="477"/>
        <v>0</v>
      </c>
      <c r="BC629" s="229">
        <f t="shared" si="477"/>
        <v>0</v>
      </c>
      <c r="BD629" s="229">
        <f t="shared" si="477"/>
        <v>0</v>
      </c>
      <c r="BE629" s="229">
        <f t="shared" si="477"/>
        <v>0</v>
      </c>
      <c r="BF629" s="229">
        <f t="shared" si="477"/>
        <v>0</v>
      </c>
      <c r="BG629" s="229">
        <f t="shared" si="477"/>
        <v>0</v>
      </c>
      <c r="BH629" s="229">
        <f t="shared" si="477"/>
        <v>0</v>
      </c>
      <c r="BI629" s="229">
        <f t="shared" si="477"/>
        <v>0</v>
      </c>
      <c r="BJ629" s="229">
        <f t="shared" si="477"/>
        <v>0</v>
      </c>
      <c r="BK629" s="229">
        <f t="shared" si="477"/>
        <v>0</v>
      </c>
      <c r="BL629" s="229">
        <f t="shared" si="477"/>
        <v>0</v>
      </c>
      <c r="BM629" s="229">
        <f t="shared" si="477"/>
        <v>0</v>
      </c>
      <c r="BN629" s="229">
        <f t="shared" si="477"/>
        <v>0</v>
      </c>
      <c r="BO629" s="229">
        <f t="shared" si="476"/>
        <v>0</v>
      </c>
      <c r="BP629" s="229">
        <f t="shared" si="476"/>
        <v>0</v>
      </c>
      <c r="BQ629" s="229">
        <f t="shared" si="476"/>
        <v>0</v>
      </c>
      <c r="BR629" s="229">
        <f t="shared" si="476"/>
        <v>0</v>
      </c>
      <c r="BS629" s="229">
        <f t="shared" si="476"/>
        <v>0</v>
      </c>
      <c r="BT629" s="229">
        <f t="shared" si="476"/>
        <v>0</v>
      </c>
      <c r="BU629" s="229">
        <f t="shared" si="476"/>
        <v>0</v>
      </c>
      <c r="BV629" s="229">
        <f t="shared" si="476"/>
        <v>0</v>
      </c>
      <c r="BW629" s="229">
        <f t="shared" si="476"/>
        <v>0</v>
      </c>
      <c r="BX629" s="229">
        <f t="shared" si="476"/>
        <v>0</v>
      </c>
      <c r="BY629" s="229">
        <f t="shared" si="476"/>
        <v>0</v>
      </c>
      <c r="BZ629" s="229">
        <f t="shared" si="476"/>
        <v>0</v>
      </c>
    </row>
    <row r="630" spans="1:78" x14ac:dyDescent="0.2">
      <c r="A630" s="7" t="str">
        <f t="shared" si="468"/>
        <v>Roll-in 2</v>
      </c>
      <c r="B630" s="7">
        <f t="shared" si="469"/>
        <v>2019</v>
      </c>
      <c r="C630" s="7">
        <f t="shared" si="475"/>
        <v>9</v>
      </c>
      <c r="D630" s="165">
        <f t="shared" si="473"/>
        <v>43738</v>
      </c>
      <c r="E630" s="68">
        <f t="shared" si="470"/>
        <v>0</v>
      </c>
      <c r="F630" s="77"/>
      <c r="G630" s="229">
        <f t="shared" si="474"/>
        <v>0</v>
      </c>
      <c r="H630" s="229">
        <f t="shared" si="474"/>
        <v>0</v>
      </c>
      <c r="I630" s="229">
        <f t="shared" si="474"/>
        <v>0</v>
      </c>
      <c r="J630" s="229">
        <f t="shared" si="474"/>
        <v>0</v>
      </c>
      <c r="K630" s="229">
        <f t="shared" si="474"/>
        <v>0</v>
      </c>
      <c r="L630" s="229">
        <f t="shared" si="474"/>
        <v>0</v>
      </c>
      <c r="M630" s="229">
        <f t="shared" si="474"/>
        <v>0</v>
      </c>
      <c r="N630" s="229">
        <f t="shared" si="474"/>
        <v>0</v>
      </c>
      <c r="O630" s="229">
        <f t="shared" si="474"/>
        <v>0</v>
      </c>
      <c r="P630" s="229">
        <f t="shared" si="474"/>
        <v>0</v>
      </c>
      <c r="Q630" s="229">
        <f t="shared" si="474"/>
        <v>0</v>
      </c>
      <c r="R630" s="229">
        <f t="shared" si="474"/>
        <v>0</v>
      </c>
      <c r="S630" s="229">
        <f t="shared" si="474"/>
        <v>0</v>
      </c>
      <c r="T630" s="229">
        <f t="shared" si="474"/>
        <v>0</v>
      </c>
      <c r="U630" s="229">
        <f t="shared" si="474"/>
        <v>0</v>
      </c>
      <c r="V630" s="229">
        <f t="shared" si="474"/>
        <v>0</v>
      </c>
      <c r="W630" s="229">
        <f t="shared" si="477"/>
        <v>0</v>
      </c>
      <c r="X630" s="229">
        <f t="shared" si="477"/>
        <v>0</v>
      </c>
      <c r="Y630" s="229">
        <f t="shared" si="477"/>
        <v>0</v>
      </c>
      <c r="Z630" s="229">
        <f t="shared" si="477"/>
        <v>0</v>
      </c>
      <c r="AA630" s="229">
        <f t="shared" si="477"/>
        <v>0</v>
      </c>
      <c r="AB630" s="229">
        <f t="shared" si="477"/>
        <v>0</v>
      </c>
      <c r="AC630" s="229">
        <f t="shared" si="477"/>
        <v>0</v>
      </c>
      <c r="AD630" s="229">
        <f t="shared" si="477"/>
        <v>0</v>
      </c>
      <c r="AE630" s="229">
        <f t="shared" si="477"/>
        <v>0</v>
      </c>
      <c r="AF630" s="229">
        <f t="shared" si="477"/>
        <v>0</v>
      </c>
      <c r="AG630" s="229">
        <f t="shared" si="477"/>
        <v>0</v>
      </c>
      <c r="AH630" s="229">
        <f t="shared" si="477"/>
        <v>0</v>
      </c>
      <c r="AI630" s="229">
        <f t="shared" si="477"/>
        <v>0</v>
      </c>
      <c r="AJ630" s="229">
        <f t="shared" si="477"/>
        <v>0</v>
      </c>
      <c r="AK630" s="229">
        <f t="shared" si="477"/>
        <v>0</v>
      </c>
      <c r="AL630" s="229">
        <f t="shared" si="477"/>
        <v>0</v>
      </c>
      <c r="AM630" s="229">
        <f t="shared" si="477"/>
        <v>0</v>
      </c>
      <c r="AN630" s="229">
        <f t="shared" si="477"/>
        <v>0</v>
      </c>
      <c r="AO630" s="229">
        <f t="shared" si="477"/>
        <v>0</v>
      </c>
      <c r="AP630" s="229">
        <f t="shared" si="477"/>
        <v>0</v>
      </c>
      <c r="AQ630" s="229">
        <f t="shared" si="477"/>
        <v>0</v>
      </c>
      <c r="AR630" s="229">
        <f t="shared" si="477"/>
        <v>0</v>
      </c>
      <c r="AS630" s="229">
        <f t="shared" si="477"/>
        <v>0</v>
      </c>
      <c r="AT630" s="229">
        <f t="shared" si="477"/>
        <v>0</v>
      </c>
      <c r="AU630" s="229">
        <f t="shared" si="477"/>
        <v>0</v>
      </c>
      <c r="AV630" s="229">
        <f t="shared" si="477"/>
        <v>0</v>
      </c>
      <c r="AW630" s="229">
        <f t="shared" si="477"/>
        <v>0</v>
      </c>
      <c r="AX630" s="229">
        <f t="shared" si="477"/>
        <v>0</v>
      </c>
      <c r="AY630" s="229">
        <f t="shared" si="477"/>
        <v>0</v>
      </c>
      <c r="AZ630" s="229">
        <f t="shared" si="477"/>
        <v>0</v>
      </c>
      <c r="BA630" s="229">
        <f t="shared" si="477"/>
        <v>0</v>
      </c>
      <c r="BB630" s="229">
        <f t="shared" si="477"/>
        <v>0</v>
      </c>
      <c r="BC630" s="229">
        <f t="shared" si="477"/>
        <v>0</v>
      </c>
      <c r="BD630" s="229">
        <f t="shared" si="477"/>
        <v>0</v>
      </c>
      <c r="BE630" s="229">
        <f t="shared" si="477"/>
        <v>0</v>
      </c>
      <c r="BF630" s="229">
        <f t="shared" si="477"/>
        <v>0</v>
      </c>
      <c r="BG630" s="229">
        <f t="shared" si="477"/>
        <v>0</v>
      </c>
      <c r="BH630" s="229">
        <f t="shared" si="477"/>
        <v>0</v>
      </c>
      <c r="BI630" s="229">
        <f t="shared" si="477"/>
        <v>0</v>
      </c>
      <c r="BJ630" s="229">
        <f t="shared" si="477"/>
        <v>0</v>
      </c>
      <c r="BK630" s="229">
        <f t="shared" si="477"/>
        <v>0</v>
      </c>
      <c r="BL630" s="229">
        <f t="shared" si="477"/>
        <v>0</v>
      </c>
      <c r="BM630" s="229">
        <f t="shared" si="477"/>
        <v>0</v>
      </c>
      <c r="BN630" s="229">
        <f t="shared" si="477"/>
        <v>0</v>
      </c>
      <c r="BO630" s="229">
        <f t="shared" si="476"/>
        <v>0</v>
      </c>
      <c r="BP630" s="229">
        <f t="shared" si="476"/>
        <v>0</v>
      </c>
      <c r="BQ630" s="229">
        <f t="shared" si="476"/>
        <v>0</v>
      </c>
      <c r="BR630" s="229">
        <f t="shared" si="476"/>
        <v>0</v>
      </c>
      <c r="BS630" s="229">
        <f t="shared" si="476"/>
        <v>0</v>
      </c>
      <c r="BT630" s="229">
        <f t="shared" si="476"/>
        <v>0</v>
      </c>
      <c r="BU630" s="229">
        <f t="shared" si="476"/>
        <v>0</v>
      </c>
      <c r="BV630" s="229">
        <f t="shared" si="476"/>
        <v>0</v>
      </c>
      <c r="BW630" s="229">
        <f t="shared" si="476"/>
        <v>0</v>
      </c>
      <c r="BX630" s="229">
        <f t="shared" si="476"/>
        <v>0</v>
      </c>
      <c r="BY630" s="229">
        <f t="shared" si="476"/>
        <v>0</v>
      </c>
      <c r="BZ630" s="229">
        <f t="shared" si="476"/>
        <v>0</v>
      </c>
    </row>
    <row r="631" spans="1:78" x14ac:dyDescent="0.2">
      <c r="A631" s="7" t="str">
        <f t="shared" si="468"/>
        <v>Roll-in 2</v>
      </c>
      <c r="B631" s="7">
        <f t="shared" si="469"/>
        <v>2019</v>
      </c>
      <c r="C631" s="7">
        <f t="shared" si="475"/>
        <v>10</v>
      </c>
      <c r="D631" s="165">
        <f t="shared" si="473"/>
        <v>43769</v>
      </c>
      <c r="E631" s="68">
        <f t="shared" si="470"/>
        <v>0</v>
      </c>
      <c r="F631" s="77"/>
      <c r="G631" s="229">
        <f t="shared" si="474"/>
        <v>0</v>
      </c>
      <c r="H631" s="229">
        <f t="shared" si="474"/>
        <v>0</v>
      </c>
      <c r="I631" s="229">
        <f t="shared" si="474"/>
        <v>0</v>
      </c>
      <c r="J631" s="229">
        <f t="shared" si="474"/>
        <v>0</v>
      </c>
      <c r="K631" s="229">
        <f t="shared" si="474"/>
        <v>0</v>
      </c>
      <c r="L631" s="229">
        <f t="shared" si="474"/>
        <v>0</v>
      </c>
      <c r="M631" s="229">
        <f t="shared" si="474"/>
        <v>0</v>
      </c>
      <c r="N631" s="229">
        <f t="shared" si="474"/>
        <v>0</v>
      </c>
      <c r="O631" s="229">
        <f t="shared" si="474"/>
        <v>0</v>
      </c>
      <c r="P631" s="229">
        <f t="shared" si="474"/>
        <v>0</v>
      </c>
      <c r="Q631" s="229">
        <f t="shared" si="474"/>
        <v>0</v>
      </c>
      <c r="R631" s="229">
        <f t="shared" si="474"/>
        <v>0</v>
      </c>
      <c r="S631" s="229">
        <f t="shared" si="474"/>
        <v>0</v>
      </c>
      <c r="T631" s="229">
        <f t="shared" si="474"/>
        <v>0</v>
      </c>
      <c r="U631" s="229">
        <f t="shared" si="474"/>
        <v>0</v>
      </c>
      <c r="V631" s="229">
        <f t="shared" si="474"/>
        <v>0</v>
      </c>
      <c r="W631" s="229">
        <f t="shared" si="477"/>
        <v>0</v>
      </c>
      <c r="X631" s="229">
        <f t="shared" si="477"/>
        <v>0</v>
      </c>
      <c r="Y631" s="229">
        <f t="shared" si="477"/>
        <v>0</v>
      </c>
      <c r="Z631" s="229">
        <f t="shared" si="477"/>
        <v>0</v>
      </c>
      <c r="AA631" s="229">
        <f t="shared" si="477"/>
        <v>0</v>
      </c>
      <c r="AB631" s="229">
        <f t="shared" si="477"/>
        <v>0</v>
      </c>
      <c r="AC631" s="229">
        <f t="shared" si="477"/>
        <v>0</v>
      </c>
      <c r="AD631" s="229">
        <f t="shared" si="477"/>
        <v>0</v>
      </c>
      <c r="AE631" s="229">
        <f t="shared" si="477"/>
        <v>0</v>
      </c>
      <c r="AF631" s="229">
        <f t="shared" si="477"/>
        <v>0</v>
      </c>
      <c r="AG631" s="229">
        <f t="shared" si="477"/>
        <v>0</v>
      </c>
      <c r="AH631" s="229">
        <f t="shared" si="477"/>
        <v>0</v>
      </c>
      <c r="AI631" s="229">
        <f t="shared" si="477"/>
        <v>0</v>
      </c>
      <c r="AJ631" s="229">
        <f t="shared" si="477"/>
        <v>0</v>
      </c>
      <c r="AK631" s="229">
        <f t="shared" si="477"/>
        <v>0</v>
      </c>
      <c r="AL631" s="229">
        <f t="shared" si="477"/>
        <v>0</v>
      </c>
      <c r="AM631" s="229">
        <f t="shared" si="477"/>
        <v>0</v>
      </c>
      <c r="AN631" s="229">
        <f t="shared" si="477"/>
        <v>0</v>
      </c>
      <c r="AO631" s="229">
        <f t="shared" si="477"/>
        <v>0</v>
      </c>
      <c r="AP631" s="229">
        <f t="shared" si="477"/>
        <v>0</v>
      </c>
      <c r="AQ631" s="229">
        <f t="shared" si="477"/>
        <v>0</v>
      </c>
      <c r="AR631" s="229">
        <f t="shared" si="477"/>
        <v>0</v>
      </c>
      <c r="AS631" s="229">
        <f t="shared" si="477"/>
        <v>0</v>
      </c>
      <c r="AT631" s="229">
        <f t="shared" si="477"/>
        <v>0</v>
      </c>
      <c r="AU631" s="229">
        <f t="shared" si="477"/>
        <v>0</v>
      </c>
      <c r="AV631" s="229">
        <f t="shared" si="477"/>
        <v>0</v>
      </c>
      <c r="AW631" s="229">
        <f t="shared" si="477"/>
        <v>0</v>
      </c>
      <c r="AX631" s="229">
        <f t="shared" si="477"/>
        <v>0</v>
      </c>
      <c r="AY631" s="229">
        <f t="shared" si="477"/>
        <v>0</v>
      </c>
      <c r="AZ631" s="229">
        <f t="shared" si="477"/>
        <v>0</v>
      </c>
      <c r="BA631" s="229">
        <f t="shared" si="477"/>
        <v>0</v>
      </c>
      <c r="BB631" s="229">
        <f t="shared" si="477"/>
        <v>0</v>
      </c>
      <c r="BC631" s="229">
        <f t="shared" si="477"/>
        <v>0</v>
      </c>
      <c r="BD631" s="229">
        <f t="shared" si="477"/>
        <v>0</v>
      </c>
      <c r="BE631" s="229">
        <f t="shared" si="477"/>
        <v>0</v>
      </c>
      <c r="BF631" s="229">
        <f t="shared" si="477"/>
        <v>0</v>
      </c>
      <c r="BG631" s="229">
        <f t="shared" si="477"/>
        <v>0</v>
      </c>
      <c r="BH631" s="229">
        <f t="shared" si="477"/>
        <v>0</v>
      </c>
      <c r="BI631" s="229">
        <f t="shared" si="477"/>
        <v>0</v>
      </c>
      <c r="BJ631" s="229">
        <f t="shared" si="477"/>
        <v>0</v>
      </c>
      <c r="BK631" s="229">
        <f t="shared" si="477"/>
        <v>0</v>
      </c>
      <c r="BL631" s="229">
        <f t="shared" si="477"/>
        <v>0</v>
      </c>
      <c r="BM631" s="229">
        <f t="shared" si="477"/>
        <v>0</v>
      </c>
      <c r="BN631" s="229">
        <f t="shared" si="477"/>
        <v>0</v>
      </c>
      <c r="BO631" s="229">
        <f t="shared" si="476"/>
        <v>0</v>
      </c>
      <c r="BP631" s="229">
        <f t="shared" si="476"/>
        <v>0</v>
      </c>
      <c r="BQ631" s="229">
        <f t="shared" si="476"/>
        <v>0</v>
      </c>
      <c r="BR631" s="229">
        <f t="shared" si="476"/>
        <v>0</v>
      </c>
      <c r="BS631" s="229">
        <f t="shared" si="476"/>
        <v>0</v>
      </c>
      <c r="BT631" s="229">
        <f t="shared" si="476"/>
        <v>0</v>
      </c>
      <c r="BU631" s="229">
        <f t="shared" si="476"/>
        <v>0</v>
      </c>
      <c r="BV631" s="229">
        <f t="shared" si="476"/>
        <v>0</v>
      </c>
      <c r="BW631" s="229">
        <f t="shared" si="476"/>
        <v>0</v>
      </c>
      <c r="BX631" s="229">
        <f t="shared" si="476"/>
        <v>0</v>
      </c>
      <c r="BY631" s="229">
        <f t="shared" si="476"/>
        <v>0</v>
      </c>
      <c r="BZ631" s="229">
        <f t="shared" si="476"/>
        <v>0</v>
      </c>
    </row>
    <row r="632" spans="1:78" x14ac:dyDescent="0.2">
      <c r="A632" s="7" t="str">
        <f t="shared" si="468"/>
        <v>Roll-in 2</v>
      </c>
      <c r="B632" s="7">
        <f t="shared" si="469"/>
        <v>2019</v>
      </c>
      <c r="C632" s="7">
        <f t="shared" si="475"/>
        <v>11</v>
      </c>
      <c r="D632" s="165">
        <f t="shared" si="473"/>
        <v>43799</v>
      </c>
      <c r="E632" s="68">
        <f t="shared" si="470"/>
        <v>0</v>
      </c>
      <c r="F632" s="77"/>
      <c r="G632" s="229">
        <f t="shared" si="474"/>
        <v>0</v>
      </c>
      <c r="H632" s="229">
        <f t="shared" si="474"/>
        <v>0</v>
      </c>
      <c r="I632" s="229">
        <f t="shared" si="474"/>
        <v>0</v>
      </c>
      <c r="J632" s="229">
        <f t="shared" si="474"/>
        <v>0</v>
      </c>
      <c r="K632" s="229">
        <f t="shared" si="474"/>
        <v>0</v>
      </c>
      <c r="L632" s="229">
        <f t="shared" si="474"/>
        <v>0</v>
      </c>
      <c r="M632" s="229">
        <f t="shared" si="474"/>
        <v>0</v>
      </c>
      <c r="N632" s="229">
        <f t="shared" si="474"/>
        <v>0</v>
      </c>
      <c r="O632" s="229">
        <f t="shared" si="474"/>
        <v>0</v>
      </c>
      <c r="P632" s="229">
        <f t="shared" si="474"/>
        <v>0</v>
      </c>
      <c r="Q632" s="229">
        <f t="shared" si="474"/>
        <v>0</v>
      </c>
      <c r="R632" s="229">
        <f t="shared" si="474"/>
        <v>0</v>
      </c>
      <c r="S632" s="229">
        <f t="shared" si="474"/>
        <v>0</v>
      </c>
      <c r="T632" s="229">
        <f t="shared" si="474"/>
        <v>0</v>
      </c>
      <c r="U632" s="229">
        <f t="shared" si="474"/>
        <v>0</v>
      </c>
      <c r="V632" s="229">
        <f t="shared" si="474"/>
        <v>0</v>
      </c>
      <c r="W632" s="229">
        <f t="shared" si="477"/>
        <v>0</v>
      </c>
      <c r="X632" s="229">
        <f t="shared" si="477"/>
        <v>0</v>
      </c>
      <c r="Y632" s="229">
        <f t="shared" si="477"/>
        <v>0</v>
      </c>
      <c r="Z632" s="229">
        <f t="shared" si="477"/>
        <v>0</v>
      </c>
      <c r="AA632" s="229">
        <f t="shared" si="477"/>
        <v>0</v>
      </c>
      <c r="AB632" s="229">
        <f t="shared" si="477"/>
        <v>0</v>
      </c>
      <c r="AC632" s="229">
        <f t="shared" si="477"/>
        <v>0</v>
      </c>
      <c r="AD632" s="229">
        <f t="shared" si="477"/>
        <v>0</v>
      </c>
      <c r="AE632" s="229">
        <f t="shared" si="477"/>
        <v>0</v>
      </c>
      <c r="AF632" s="229">
        <f t="shared" si="477"/>
        <v>0</v>
      </c>
      <c r="AG632" s="229">
        <f t="shared" si="477"/>
        <v>0</v>
      </c>
      <c r="AH632" s="229">
        <f t="shared" si="477"/>
        <v>0</v>
      </c>
      <c r="AI632" s="229">
        <f t="shared" si="477"/>
        <v>0</v>
      </c>
      <c r="AJ632" s="229">
        <f t="shared" si="477"/>
        <v>0</v>
      </c>
      <c r="AK632" s="229">
        <f t="shared" si="477"/>
        <v>0</v>
      </c>
      <c r="AL632" s="229">
        <f t="shared" si="477"/>
        <v>0</v>
      </c>
      <c r="AM632" s="229">
        <f t="shared" si="477"/>
        <v>0</v>
      </c>
      <c r="AN632" s="229">
        <f t="shared" si="477"/>
        <v>0</v>
      </c>
      <c r="AO632" s="229">
        <f t="shared" si="477"/>
        <v>0</v>
      </c>
      <c r="AP632" s="229">
        <f t="shared" si="477"/>
        <v>0</v>
      </c>
      <c r="AQ632" s="229">
        <f t="shared" si="477"/>
        <v>0</v>
      </c>
      <c r="AR632" s="229">
        <f t="shared" si="477"/>
        <v>0</v>
      </c>
      <c r="AS632" s="229">
        <f t="shared" si="477"/>
        <v>0</v>
      </c>
      <c r="AT632" s="229">
        <f t="shared" si="477"/>
        <v>0</v>
      </c>
      <c r="AU632" s="229">
        <f t="shared" si="477"/>
        <v>0</v>
      </c>
      <c r="AV632" s="229">
        <f t="shared" si="477"/>
        <v>0</v>
      </c>
      <c r="AW632" s="229">
        <f t="shared" si="477"/>
        <v>0</v>
      </c>
      <c r="AX632" s="229">
        <f t="shared" si="477"/>
        <v>0</v>
      </c>
      <c r="AY632" s="229">
        <f t="shared" si="477"/>
        <v>0</v>
      </c>
      <c r="AZ632" s="229">
        <f t="shared" si="477"/>
        <v>0</v>
      </c>
      <c r="BA632" s="229">
        <f t="shared" si="477"/>
        <v>0</v>
      </c>
      <c r="BB632" s="229">
        <f t="shared" si="477"/>
        <v>0</v>
      </c>
      <c r="BC632" s="229">
        <f t="shared" si="477"/>
        <v>0</v>
      </c>
      <c r="BD632" s="229">
        <f t="shared" si="477"/>
        <v>0</v>
      </c>
      <c r="BE632" s="229">
        <f t="shared" si="477"/>
        <v>0</v>
      </c>
      <c r="BF632" s="229">
        <f t="shared" ref="BB632:BQ647" si="478">IF(AND($B632+$D$7&gt;BF$7,BF$9&gt;=$D632),($E632*(1/$D$7))/IF(BF$7=$B632,13-MONTH($D632),12),0)</f>
        <v>0</v>
      </c>
      <c r="BG632" s="229">
        <f t="shared" si="478"/>
        <v>0</v>
      </c>
      <c r="BH632" s="229">
        <f t="shared" si="478"/>
        <v>0</v>
      </c>
      <c r="BI632" s="229">
        <f t="shared" si="478"/>
        <v>0</v>
      </c>
      <c r="BJ632" s="229">
        <f t="shared" si="478"/>
        <v>0</v>
      </c>
      <c r="BK632" s="229">
        <f t="shared" si="478"/>
        <v>0</v>
      </c>
      <c r="BL632" s="229">
        <f t="shared" si="478"/>
        <v>0</v>
      </c>
      <c r="BM632" s="229">
        <f t="shared" si="478"/>
        <v>0</v>
      </c>
      <c r="BN632" s="229">
        <f t="shared" si="478"/>
        <v>0</v>
      </c>
      <c r="BO632" s="229">
        <f t="shared" si="478"/>
        <v>0</v>
      </c>
      <c r="BP632" s="229">
        <f t="shared" si="478"/>
        <v>0</v>
      </c>
      <c r="BQ632" s="229">
        <f t="shared" si="478"/>
        <v>0</v>
      </c>
      <c r="BR632" s="229">
        <f t="shared" si="476"/>
        <v>0</v>
      </c>
      <c r="BS632" s="229">
        <f t="shared" si="476"/>
        <v>0</v>
      </c>
      <c r="BT632" s="229">
        <f t="shared" si="476"/>
        <v>0</v>
      </c>
      <c r="BU632" s="229">
        <f t="shared" si="476"/>
        <v>0</v>
      </c>
      <c r="BV632" s="229">
        <f t="shared" si="476"/>
        <v>0</v>
      </c>
      <c r="BW632" s="229">
        <f t="shared" si="476"/>
        <v>0</v>
      </c>
      <c r="BX632" s="229">
        <f t="shared" si="476"/>
        <v>0</v>
      </c>
      <c r="BY632" s="229">
        <f t="shared" si="476"/>
        <v>0</v>
      </c>
      <c r="BZ632" s="229">
        <f t="shared" si="476"/>
        <v>0</v>
      </c>
    </row>
    <row r="633" spans="1:78" x14ac:dyDescent="0.2">
      <c r="A633" s="7" t="str">
        <f t="shared" si="468"/>
        <v>Roll-in 2</v>
      </c>
      <c r="B633" s="7">
        <f t="shared" si="469"/>
        <v>2019</v>
      </c>
      <c r="C633" s="7">
        <f t="shared" si="475"/>
        <v>12</v>
      </c>
      <c r="D633" s="165">
        <f t="shared" si="473"/>
        <v>43830</v>
      </c>
      <c r="E633" s="68">
        <f t="shared" si="470"/>
        <v>0</v>
      </c>
      <c r="F633" s="77"/>
      <c r="G633" s="229">
        <f t="shared" si="474"/>
        <v>0</v>
      </c>
      <c r="H633" s="229">
        <f t="shared" si="474"/>
        <v>0</v>
      </c>
      <c r="I633" s="229">
        <f t="shared" si="474"/>
        <v>0</v>
      </c>
      <c r="J633" s="229">
        <f t="shared" si="474"/>
        <v>0</v>
      </c>
      <c r="K633" s="229">
        <f t="shared" si="474"/>
        <v>0</v>
      </c>
      <c r="L633" s="229">
        <f t="shared" si="474"/>
        <v>0</v>
      </c>
      <c r="M633" s="229">
        <f t="shared" si="474"/>
        <v>0</v>
      </c>
      <c r="N633" s="229">
        <f t="shared" si="474"/>
        <v>0</v>
      </c>
      <c r="O633" s="229">
        <f t="shared" si="474"/>
        <v>0</v>
      </c>
      <c r="P633" s="229">
        <f t="shared" si="474"/>
        <v>0</v>
      </c>
      <c r="Q633" s="229">
        <f t="shared" si="474"/>
        <v>0</v>
      </c>
      <c r="R633" s="229">
        <f t="shared" si="474"/>
        <v>0</v>
      </c>
      <c r="S633" s="229">
        <f t="shared" si="474"/>
        <v>0</v>
      </c>
      <c r="T633" s="229">
        <f t="shared" si="474"/>
        <v>0</v>
      </c>
      <c r="U633" s="229">
        <f t="shared" si="474"/>
        <v>0</v>
      </c>
      <c r="V633" s="229">
        <f t="shared" si="474"/>
        <v>0</v>
      </c>
      <c r="W633" s="229">
        <f t="shared" ref="W633:AL648" si="479">IF(AND($B633+$D$7&gt;W$7,W$9&gt;=$D633),($E633*(1/$D$7))/IF(W$7=$B633,13-MONTH($D633),12),0)</f>
        <v>0</v>
      </c>
      <c r="X633" s="229">
        <f t="shared" si="479"/>
        <v>0</v>
      </c>
      <c r="Y633" s="229">
        <f t="shared" si="479"/>
        <v>0</v>
      </c>
      <c r="Z633" s="229">
        <f t="shared" si="479"/>
        <v>0</v>
      </c>
      <c r="AA633" s="229">
        <f t="shared" si="479"/>
        <v>0</v>
      </c>
      <c r="AB633" s="229">
        <f t="shared" si="479"/>
        <v>0</v>
      </c>
      <c r="AC633" s="229">
        <f t="shared" si="479"/>
        <v>0</v>
      </c>
      <c r="AD633" s="229">
        <f t="shared" si="479"/>
        <v>0</v>
      </c>
      <c r="AE633" s="229">
        <f t="shared" si="479"/>
        <v>0</v>
      </c>
      <c r="AF633" s="229">
        <f t="shared" si="479"/>
        <v>0</v>
      </c>
      <c r="AG633" s="229">
        <f t="shared" si="479"/>
        <v>0</v>
      </c>
      <c r="AH633" s="229">
        <f t="shared" si="479"/>
        <v>0</v>
      </c>
      <c r="AI633" s="229">
        <f t="shared" si="479"/>
        <v>0</v>
      </c>
      <c r="AJ633" s="229">
        <f t="shared" si="479"/>
        <v>0</v>
      </c>
      <c r="AK633" s="229">
        <f t="shared" si="479"/>
        <v>0</v>
      </c>
      <c r="AL633" s="229">
        <f t="shared" si="479"/>
        <v>0</v>
      </c>
      <c r="AM633" s="229">
        <f t="shared" ref="AM633:BB648" si="480">IF(AND($B633+$D$7&gt;AM$7,AM$9&gt;=$D633),($E633*(1/$D$7))/IF(AM$7=$B633,13-MONTH($D633),12),0)</f>
        <v>0</v>
      </c>
      <c r="AN633" s="229">
        <f t="shared" si="480"/>
        <v>0</v>
      </c>
      <c r="AO633" s="229">
        <f t="shared" si="480"/>
        <v>0</v>
      </c>
      <c r="AP633" s="229">
        <f t="shared" si="480"/>
        <v>0</v>
      </c>
      <c r="AQ633" s="229">
        <f t="shared" si="480"/>
        <v>0</v>
      </c>
      <c r="AR633" s="229">
        <f t="shared" si="480"/>
        <v>0</v>
      </c>
      <c r="AS633" s="229">
        <f t="shared" si="480"/>
        <v>0</v>
      </c>
      <c r="AT633" s="229">
        <f t="shared" si="480"/>
        <v>0</v>
      </c>
      <c r="AU633" s="229">
        <f t="shared" si="480"/>
        <v>0</v>
      </c>
      <c r="AV633" s="229">
        <f t="shared" si="480"/>
        <v>0</v>
      </c>
      <c r="AW633" s="229">
        <f t="shared" si="480"/>
        <v>0</v>
      </c>
      <c r="AX633" s="229">
        <f t="shared" si="480"/>
        <v>0</v>
      </c>
      <c r="AY633" s="229">
        <f t="shared" si="480"/>
        <v>0</v>
      </c>
      <c r="AZ633" s="229">
        <f t="shared" si="480"/>
        <v>0</v>
      </c>
      <c r="BA633" s="229">
        <f t="shared" si="480"/>
        <v>0</v>
      </c>
      <c r="BB633" s="229">
        <f t="shared" si="480"/>
        <v>0</v>
      </c>
      <c r="BC633" s="229">
        <f t="shared" si="478"/>
        <v>0</v>
      </c>
      <c r="BD633" s="229">
        <f t="shared" si="478"/>
        <v>0</v>
      </c>
      <c r="BE633" s="229">
        <f t="shared" si="478"/>
        <v>0</v>
      </c>
      <c r="BF633" s="229">
        <f t="shared" si="478"/>
        <v>0</v>
      </c>
      <c r="BG633" s="229">
        <f t="shared" si="478"/>
        <v>0</v>
      </c>
      <c r="BH633" s="229">
        <f t="shared" si="478"/>
        <v>0</v>
      </c>
      <c r="BI633" s="229">
        <f t="shared" si="478"/>
        <v>0</v>
      </c>
      <c r="BJ633" s="229">
        <f t="shared" si="478"/>
        <v>0</v>
      </c>
      <c r="BK633" s="229">
        <f t="shared" si="478"/>
        <v>0</v>
      </c>
      <c r="BL633" s="229">
        <f t="shared" si="478"/>
        <v>0</v>
      </c>
      <c r="BM633" s="229">
        <f t="shared" si="478"/>
        <v>0</v>
      </c>
      <c r="BN633" s="229">
        <f t="shared" si="478"/>
        <v>0</v>
      </c>
      <c r="BO633" s="229">
        <f t="shared" si="476"/>
        <v>0</v>
      </c>
      <c r="BP633" s="229">
        <f t="shared" si="476"/>
        <v>0</v>
      </c>
      <c r="BQ633" s="229">
        <f t="shared" si="476"/>
        <v>0</v>
      </c>
      <c r="BR633" s="229">
        <f t="shared" si="476"/>
        <v>0</v>
      </c>
      <c r="BS633" s="229">
        <f t="shared" si="476"/>
        <v>0</v>
      </c>
      <c r="BT633" s="229">
        <f t="shared" si="476"/>
        <v>0</v>
      </c>
      <c r="BU633" s="229">
        <f t="shared" si="476"/>
        <v>0</v>
      </c>
      <c r="BV633" s="229">
        <f t="shared" si="476"/>
        <v>0</v>
      </c>
      <c r="BW633" s="229">
        <f t="shared" si="476"/>
        <v>0</v>
      </c>
      <c r="BX633" s="229">
        <f t="shared" si="476"/>
        <v>0</v>
      </c>
      <c r="BY633" s="229">
        <f t="shared" si="476"/>
        <v>0</v>
      </c>
      <c r="BZ633" s="229">
        <f t="shared" si="476"/>
        <v>0</v>
      </c>
    </row>
    <row r="634" spans="1:78" x14ac:dyDescent="0.2">
      <c r="A634" s="7" t="str">
        <f t="shared" si="468"/>
        <v>Roll-in 2</v>
      </c>
      <c r="B634" s="7">
        <f t="shared" si="469"/>
        <v>2020</v>
      </c>
      <c r="C634" s="7">
        <f t="shared" si="475"/>
        <v>13</v>
      </c>
      <c r="D634" s="165">
        <f t="shared" si="473"/>
        <v>43861</v>
      </c>
      <c r="E634" s="68">
        <f t="shared" si="470"/>
        <v>0</v>
      </c>
      <c r="F634" s="77"/>
      <c r="G634" s="229">
        <f t="shared" si="474"/>
        <v>0</v>
      </c>
      <c r="H634" s="229">
        <f t="shared" si="474"/>
        <v>0</v>
      </c>
      <c r="I634" s="229">
        <f t="shared" si="474"/>
        <v>0</v>
      </c>
      <c r="J634" s="229">
        <f t="shared" si="474"/>
        <v>0</v>
      </c>
      <c r="K634" s="229">
        <f t="shared" si="474"/>
        <v>0</v>
      </c>
      <c r="L634" s="229">
        <f t="shared" si="474"/>
        <v>0</v>
      </c>
      <c r="M634" s="229">
        <f t="shared" si="474"/>
        <v>0</v>
      </c>
      <c r="N634" s="229">
        <f t="shared" si="474"/>
        <v>0</v>
      </c>
      <c r="O634" s="229">
        <f t="shared" si="474"/>
        <v>0</v>
      </c>
      <c r="P634" s="229">
        <f t="shared" si="474"/>
        <v>0</v>
      </c>
      <c r="Q634" s="229">
        <f t="shared" si="474"/>
        <v>0</v>
      </c>
      <c r="R634" s="229">
        <f t="shared" si="474"/>
        <v>0</v>
      </c>
      <c r="S634" s="229">
        <f t="shared" si="474"/>
        <v>0</v>
      </c>
      <c r="T634" s="229">
        <f t="shared" si="474"/>
        <v>0</v>
      </c>
      <c r="U634" s="229">
        <f t="shared" si="474"/>
        <v>0</v>
      </c>
      <c r="V634" s="229">
        <f t="shared" si="474"/>
        <v>0</v>
      </c>
      <c r="W634" s="229">
        <f t="shared" si="479"/>
        <v>0</v>
      </c>
      <c r="X634" s="229">
        <f t="shared" si="479"/>
        <v>0</v>
      </c>
      <c r="Y634" s="229">
        <f t="shared" si="479"/>
        <v>0</v>
      </c>
      <c r="Z634" s="229">
        <f t="shared" si="479"/>
        <v>0</v>
      </c>
      <c r="AA634" s="229">
        <f t="shared" si="479"/>
        <v>0</v>
      </c>
      <c r="AB634" s="229">
        <f t="shared" si="479"/>
        <v>0</v>
      </c>
      <c r="AC634" s="229">
        <f t="shared" si="479"/>
        <v>0</v>
      </c>
      <c r="AD634" s="229">
        <f t="shared" si="479"/>
        <v>0</v>
      </c>
      <c r="AE634" s="229">
        <f t="shared" si="479"/>
        <v>0</v>
      </c>
      <c r="AF634" s="229">
        <f t="shared" si="479"/>
        <v>0</v>
      </c>
      <c r="AG634" s="229">
        <f t="shared" si="479"/>
        <v>0</v>
      </c>
      <c r="AH634" s="229">
        <f t="shared" si="479"/>
        <v>0</v>
      </c>
      <c r="AI634" s="229">
        <f t="shared" si="479"/>
        <v>0</v>
      </c>
      <c r="AJ634" s="229">
        <f t="shared" si="479"/>
        <v>0</v>
      </c>
      <c r="AK634" s="229">
        <f t="shared" si="479"/>
        <v>0</v>
      </c>
      <c r="AL634" s="229">
        <f t="shared" si="479"/>
        <v>0</v>
      </c>
      <c r="AM634" s="229">
        <f t="shared" si="480"/>
        <v>0</v>
      </c>
      <c r="AN634" s="229">
        <f t="shared" si="480"/>
        <v>0</v>
      </c>
      <c r="AO634" s="229">
        <f t="shared" si="480"/>
        <v>0</v>
      </c>
      <c r="AP634" s="229">
        <f t="shared" si="480"/>
        <v>0</v>
      </c>
      <c r="AQ634" s="229">
        <f t="shared" si="480"/>
        <v>0</v>
      </c>
      <c r="AR634" s="229">
        <f t="shared" si="480"/>
        <v>0</v>
      </c>
      <c r="AS634" s="229">
        <f t="shared" si="480"/>
        <v>0</v>
      </c>
      <c r="AT634" s="229">
        <f t="shared" si="480"/>
        <v>0</v>
      </c>
      <c r="AU634" s="229">
        <f t="shared" si="480"/>
        <v>0</v>
      </c>
      <c r="AV634" s="229">
        <f t="shared" si="480"/>
        <v>0</v>
      </c>
      <c r="AW634" s="229">
        <f t="shared" si="480"/>
        <v>0</v>
      </c>
      <c r="AX634" s="229">
        <f t="shared" si="480"/>
        <v>0</v>
      </c>
      <c r="AY634" s="229">
        <f t="shared" si="480"/>
        <v>0</v>
      </c>
      <c r="AZ634" s="229">
        <f t="shared" si="480"/>
        <v>0</v>
      </c>
      <c r="BA634" s="229">
        <f t="shared" si="480"/>
        <v>0</v>
      </c>
      <c r="BB634" s="229">
        <f t="shared" si="480"/>
        <v>0</v>
      </c>
      <c r="BC634" s="229">
        <f t="shared" si="478"/>
        <v>0</v>
      </c>
      <c r="BD634" s="229">
        <f t="shared" si="478"/>
        <v>0</v>
      </c>
      <c r="BE634" s="229">
        <f t="shared" si="478"/>
        <v>0</v>
      </c>
      <c r="BF634" s="229">
        <f t="shared" si="478"/>
        <v>0</v>
      </c>
      <c r="BG634" s="229">
        <f t="shared" si="478"/>
        <v>0</v>
      </c>
      <c r="BH634" s="229">
        <f t="shared" si="478"/>
        <v>0</v>
      </c>
      <c r="BI634" s="229">
        <f t="shared" si="478"/>
        <v>0</v>
      </c>
      <c r="BJ634" s="229">
        <f t="shared" si="478"/>
        <v>0</v>
      </c>
      <c r="BK634" s="229">
        <f t="shared" si="478"/>
        <v>0</v>
      </c>
      <c r="BL634" s="229">
        <f t="shared" si="478"/>
        <v>0</v>
      </c>
      <c r="BM634" s="229">
        <f t="shared" si="478"/>
        <v>0</v>
      </c>
      <c r="BN634" s="229">
        <f t="shared" si="478"/>
        <v>0</v>
      </c>
      <c r="BO634" s="229">
        <f t="shared" si="476"/>
        <v>0</v>
      </c>
      <c r="BP634" s="229">
        <f t="shared" si="476"/>
        <v>0</v>
      </c>
      <c r="BQ634" s="229">
        <f t="shared" si="476"/>
        <v>0</v>
      </c>
      <c r="BR634" s="229">
        <f t="shared" si="476"/>
        <v>0</v>
      </c>
      <c r="BS634" s="229">
        <f t="shared" si="476"/>
        <v>0</v>
      </c>
      <c r="BT634" s="229">
        <f t="shared" si="476"/>
        <v>0</v>
      </c>
      <c r="BU634" s="229">
        <f t="shared" si="476"/>
        <v>0</v>
      </c>
      <c r="BV634" s="229">
        <f t="shared" si="476"/>
        <v>0</v>
      </c>
      <c r="BW634" s="229">
        <f t="shared" si="476"/>
        <v>0</v>
      </c>
      <c r="BX634" s="229">
        <f t="shared" si="476"/>
        <v>0</v>
      </c>
      <c r="BY634" s="229">
        <f t="shared" si="476"/>
        <v>0</v>
      </c>
      <c r="BZ634" s="229">
        <f t="shared" si="476"/>
        <v>0</v>
      </c>
    </row>
    <row r="635" spans="1:78" x14ac:dyDescent="0.2">
      <c r="A635" s="7" t="str">
        <f t="shared" si="468"/>
        <v>Roll-in 2</v>
      </c>
      <c r="B635" s="7">
        <f t="shared" si="469"/>
        <v>2020</v>
      </c>
      <c r="C635" s="7">
        <f t="shared" si="475"/>
        <v>14</v>
      </c>
      <c r="D635" s="165">
        <f t="shared" si="473"/>
        <v>43890</v>
      </c>
      <c r="E635" s="68">
        <f t="shared" si="470"/>
        <v>0</v>
      </c>
      <c r="F635" s="77"/>
      <c r="G635" s="229">
        <f t="shared" si="474"/>
        <v>0</v>
      </c>
      <c r="H635" s="229">
        <f t="shared" si="474"/>
        <v>0</v>
      </c>
      <c r="I635" s="229">
        <f t="shared" si="474"/>
        <v>0</v>
      </c>
      <c r="J635" s="229">
        <f t="shared" si="474"/>
        <v>0</v>
      </c>
      <c r="K635" s="229">
        <f t="shared" si="474"/>
        <v>0</v>
      </c>
      <c r="L635" s="229">
        <f t="shared" si="474"/>
        <v>0</v>
      </c>
      <c r="M635" s="229">
        <f t="shared" si="474"/>
        <v>0</v>
      </c>
      <c r="N635" s="229">
        <f t="shared" si="474"/>
        <v>0</v>
      </c>
      <c r="O635" s="229">
        <f t="shared" si="474"/>
        <v>0</v>
      </c>
      <c r="P635" s="229">
        <f t="shared" si="474"/>
        <v>0</v>
      </c>
      <c r="Q635" s="229">
        <f t="shared" si="474"/>
        <v>0</v>
      </c>
      <c r="R635" s="229">
        <f t="shared" si="474"/>
        <v>0</v>
      </c>
      <c r="S635" s="229">
        <f t="shared" si="474"/>
        <v>0</v>
      </c>
      <c r="T635" s="229">
        <f t="shared" si="474"/>
        <v>0</v>
      </c>
      <c r="U635" s="229">
        <f t="shared" si="474"/>
        <v>0</v>
      </c>
      <c r="V635" s="229">
        <f t="shared" si="474"/>
        <v>0</v>
      </c>
      <c r="W635" s="229">
        <f t="shared" si="479"/>
        <v>0</v>
      </c>
      <c r="X635" s="229">
        <f t="shared" si="479"/>
        <v>0</v>
      </c>
      <c r="Y635" s="229">
        <f t="shared" si="479"/>
        <v>0</v>
      </c>
      <c r="Z635" s="229">
        <f t="shared" si="479"/>
        <v>0</v>
      </c>
      <c r="AA635" s="229">
        <f t="shared" si="479"/>
        <v>0</v>
      </c>
      <c r="AB635" s="229">
        <f t="shared" si="479"/>
        <v>0</v>
      </c>
      <c r="AC635" s="229">
        <f t="shared" si="479"/>
        <v>0</v>
      </c>
      <c r="AD635" s="229">
        <f t="shared" si="479"/>
        <v>0</v>
      </c>
      <c r="AE635" s="229">
        <f t="shared" si="479"/>
        <v>0</v>
      </c>
      <c r="AF635" s="229">
        <f t="shared" si="479"/>
        <v>0</v>
      </c>
      <c r="AG635" s="229">
        <f t="shared" si="479"/>
        <v>0</v>
      </c>
      <c r="AH635" s="229">
        <f t="shared" si="479"/>
        <v>0</v>
      </c>
      <c r="AI635" s="229">
        <f t="shared" si="479"/>
        <v>0</v>
      </c>
      <c r="AJ635" s="229">
        <f t="shared" si="479"/>
        <v>0</v>
      </c>
      <c r="AK635" s="229">
        <f t="shared" si="479"/>
        <v>0</v>
      </c>
      <c r="AL635" s="229">
        <f t="shared" si="479"/>
        <v>0</v>
      </c>
      <c r="AM635" s="229">
        <f t="shared" si="480"/>
        <v>0</v>
      </c>
      <c r="AN635" s="229">
        <f t="shared" si="480"/>
        <v>0</v>
      </c>
      <c r="AO635" s="229">
        <f t="shared" si="480"/>
        <v>0</v>
      </c>
      <c r="AP635" s="229">
        <f t="shared" si="480"/>
        <v>0</v>
      </c>
      <c r="AQ635" s="229">
        <f t="shared" si="480"/>
        <v>0</v>
      </c>
      <c r="AR635" s="229">
        <f t="shared" si="480"/>
        <v>0</v>
      </c>
      <c r="AS635" s="229">
        <f t="shared" si="480"/>
        <v>0</v>
      </c>
      <c r="AT635" s="229">
        <f t="shared" si="480"/>
        <v>0</v>
      </c>
      <c r="AU635" s="229">
        <f t="shared" si="480"/>
        <v>0</v>
      </c>
      <c r="AV635" s="229">
        <f t="shared" si="480"/>
        <v>0</v>
      </c>
      <c r="AW635" s="229">
        <f t="shared" si="480"/>
        <v>0</v>
      </c>
      <c r="AX635" s="229">
        <f t="shared" si="480"/>
        <v>0</v>
      </c>
      <c r="AY635" s="229">
        <f t="shared" si="480"/>
        <v>0</v>
      </c>
      <c r="AZ635" s="229">
        <f t="shared" si="480"/>
        <v>0</v>
      </c>
      <c r="BA635" s="229">
        <f t="shared" si="480"/>
        <v>0</v>
      </c>
      <c r="BB635" s="229">
        <f t="shared" si="480"/>
        <v>0</v>
      </c>
      <c r="BC635" s="229">
        <f t="shared" si="478"/>
        <v>0</v>
      </c>
      <c r="BD635" s="229">
        <f t="shared" si="478"/>
        <v>0</v>
      </c>
      <c r="BE635" s="229">
        <f t="shared" si="478"/>
        <v>0</v>
      </c>
      <c r="BF635" s="229">
        <f t="shared" si="478"/>
        <v>0</v>
      </c>
      <c r="BG635" s="229">
        <f t="shared" si="478"/>
        <v>0</v>
      </c>
      <c r="BH635" s="229">
        <f t="shared" si="478"/>
        <v>0</v>
      </c>
      <c r="BI635" s="229">
        <f t="shared" si="478"/>
        <v>0</v>
      </c>
      <c r="BJ635" s="229">
        <f t="shared" si="478"/>
        <v>0</v>
      </c>
      <c r="BK635" s="229">
        <f t="shared" si="478"/>
        <v>0</v>
      </c>
      <c r="BL635" s="229">
        <f t="shared" si="478"/>
        <v>0</v>
      </c>
      <c r="BM635" s="229">
        <f t="shared" si="478"/>
        <v>0</v>
      </c>
      <c r="BN635" s="229">
        <f t="shared" si="478"/>
        <v>0</v>
      </c>
      <c r="BO635" s="229">
        <f t="shared" si="476"/>
        <v>0</v>
      </c>
      <c r="BP635" s="229">
        <f t="shared" si="476"/>
        <v>0</v>
      </c>
      <c r="BQ635" s="229">
        <f t="shared" si="476"/>
        <v>0</v>
      </c>
      <c r="BR635" s="229">
        <f t="shared" si="476"/>
        <v>0</v>
      </c>
      <c r="BS635" s="229">
        <f t="shared" si="476"/>
        <v>0</v>
      </c>
      <c r="BT635" s="229">
        <f t="shared" si="476"/>
        <v>0</v>
      </c>
      <c r="BU635" s="229">
        <f t="shared" si="476"/>
        <v>0</v>
      </c>
      <c r="BV635" s="229">
        <f t="shared" si="476"/>
        <v>0</v>
      </c>
      <c r="BW635" s="229">
        <f t="shared" si="476"/>
        <v>0</v>
      </c>
      <c r="BX635" s="229">
        <f t="shared" si="476"/>
        <v>0</v>
      </c>
      <c r="BY635" s="229">
        <f t="shared" si="476"/>
        <v>0</v>
      </c>
      <c r="BZ635" s="229">
        <f t="shared" si="476"/>
        <v>0</v>
      </c>
    </row>
    <row r="636" spans="1:78" x14ac:dyDescent="0.2">
      <c r="A636" s="7" t="str">
        <f t="shared" si="468"/>
        <v>Roll-in 3</v>
      </c>
      <c r="B636" s="7">
        <f t="shared" si="469"/>
        <v>2020</v>
      </c>
      <c r="C636" s="7">
        <f t="shared" si="475"/>
        <v>15</v>
      </c>
      <c r="D636" s="165">
        <f t="shared" si="473"/>
        <v>43921</v>
      </c>
      <c r="E636" s="68">
        <f t="shared" si="470"/>
        <v>0</v>
      </c>
      <c r="F636" s="77"/>
      <c r="G636" s="229">
        <f t="shared" si="474"/>
        <v>0</v>
      </c>
      <c r="H636" s="229">
        <f t="shared" si="474"/>
        <v>0</v>
      </c>
      <c r="I636" s="229">
        <f t="shared" si="474"/>
        <v>0</v>
      </c>
      <c r="J636" s="229">
        <f t="shared" si="474"/>
        <v>0</v>
      </c>
      <c r="K636" s="229">
        <f t="shared" si="474"/>
        <v>0</v>
      </c>
      <c r="L636" s="229">
        <f t="shared" si="474"/>
        <v>0</v>
      </c>
      <c r="M636" s="229">
        <f t="shared" si="474"/>
        <v>0</v>
      </c>
      <c r="N636" s="229">
        <f t="shared" si="474"/>
        <v>0</v>
      </c>
      <c r="O636" s="229">
        <f t="shared" si="474"/>
        <v>0</v>
      </c>
      <c r="P636" s="229">
        <f t="shared" si="474"/>
        <v>0</v>
      </c>
      <c r="Q636" s="229">
        <f t="shared" si="474"/>
        <v>0</v>
      </c>
      <c r="R636" s="229">
        <f t="shared" si="474"/>
        <v>0</v>
      </c>
      <c r="S636" s="229">
        <f t="shared" si="474"/>
        <v>0</v>
      </c>
      <c r="T636" s="229">
        <f t="shared" si="474"/>
        <v>0</v>
      </c>
      <c r="U636" s="229">
        <f t="shared" si="474"/>
        <v>0</v>
      </c>
      <c r="V636" s="229">
        <f t="shared" si="474"/>
        <v>0</v>
      </c>
      <c r="W636" s="229">
        <f t="shared" si="479"/>
        <v>0</v>
      </c>
      <c r="X636" s="229">
        <f t="shared" si="479"/>
        <v>0</v>
      </c>
      <c r="Y636" s="229">
        <f t="shared" si="479"/>
        <v>0</v>
      </c>
      <c r="Z636" s="229">
        <f t="shared" si="479"/>
        <v>0</v>
      </c>
      <c r="AA636" s="229">
        <f t="shared" si="479"/>
        <v>0</v>
      </c>
      <c r="AB636" s="229">
        <f t="shared" si="479"/>
        <v>0</v>
      </c>
      <c r="AC636" s="229">
        <f t="shared" si="479"/>
        <v>0</v>
      </c>
      <c r="AD636" s="229">
        <f t="shared" si="479"/>
        <v>0</v>
      </c>
      <c r="AE636" s="229">
        <f t="shared" si="479"/>
        <v>0</v>
      </c>
      <c r="AF636" s="229">
        <f t="shared" si="479"/>
        <v>0</v>
      </c>
      <c r="AG636" s="229">
        <f t="shared" si="479"/>
        <v>0</v>
      </c>
      <c r="AH636" s="229">
        <f t="shared" si="479"/>
        <v>0</v>
      </c>
      <c r="AI636" s="229">
        <f t="shared" si="479"/>
        <v>0</v>
      </c>
      <c r="AJ636" s="229">
        <f t="shared" si="479"/>
        <v>0</v>
      </c>
      <c r="AK636" s="229">
        <f t="shared" si="479"/>
        <v>0</v>
      </c>
      <c r="AL636" s="229">
        <f t="shared" si="479"/>
        <v>0</v>
      </c>
      <c r="AM636" s="229">
        <f t="shared" si="480"/>
        <v>0</v>
      </c>
      <c r="AN636" s="229">
        <f t="shared" si="480"/>
        <v>0</v>
      </c>
      <c r="AO636" s="229">
        <f t="shared" si="480"/>
        <v>0</v>
      </c>
      <c r="AP636" s="229">
        <f t="shared" si="480"/>
        <v>0</v>
      </c>
      <c r="AQ636" s="229">
        <f t="shared" si="480"/>
        <v>0</v>
      </c>
      <c r="AR636" s="229">
        <f t="shared" si="480"/>
        <v>0</v>
      </c>
      <c r="AS636" s="229">
        <f t="shared" si="480"/>
        <v>0</v>
      </c>
      <c r="AT636" s="229">
        <f t="shared" si="480"/>
        <v>0</v>
      </c>
      <c r="AU636" s="229">
        <f t="shared" si="480"/>
        <v>0</v>
      </c>
      <c r="AV636" s="229">
        <f t="shared" si="480"/>
        <v>0</v>
      </c>
      <c r="AW636" s="229">
        <f t="shared" si="480"/>
        <v>0</v>
      </c>
      <c r="AX636" s="229">
        <f t="shared" si="480"/>
        <v>0</v>
      </c>
      <c r="AY636" s="229">
        <f t="shared" si="480"/>
        <v>0</v>
      </c>
      <c r="AZ636" s="229">
        <f t="shared" si="480"/>
        <v>0</v>
      </c>
      <c r="BA636" s="229">
        <f t="shared" si="480"/>
        <v>0</v>
      </c>
      <c r="BB636" s="229">
        <f t="shared" si="480"/>
        <v>0</v>
      </c>
      <c r="BC636" s="229">
        <f t="shared" si="478"/>
        <v>0</v>
      </c>
      <c r="BD636" s="229">
        <f t="shared" si="478"/>
        <v>0</v>
      </c>
      <c r="BE636" s="229">
        <f t="shared" si="478"/>
        <v>0</v>
      </c>
      <c r="BF636" s="229">
        <f t="shared" si="478"/>
        <v>0</v>
      </c>
      <c r="BG636" s="229">
        <f t="shared" si="478"/>
        <v>0</v>
      </c>
      <c r="BH636" s="229">
        <f t="shared" si="478"/>
        <v>0</v>
      </c>
      <c r="BI636" s="229">
        <f t="shared" si="478"/>
        <v>0</v>
      </c>
      <c r="BJ636" s="229">
        <f t="shared" si="478"/>
        <v>0</v>
      </c>
      <c r="BK636" s="229">
        <f t="shared" si="478"/>
        <v>0</v>
      </c>
      <c r="BL636" s="229">
        <f t="shared" si="478"/>
        <v>0</v>
      </c>
      <c r="BM636" s="229">
        <f t="shared" si="478"/>
        <v>0</v>
      </c>
      <c r="BN636" s="229">
        <f t="shared" si="478"/>
        <v>0</v>
      </c>
      <c r="BO636" s="229">
        <f t="shared" si="476"/>
        <v>0</v>
      </c>
      <c r="BP636" s="229">
        <f t="shared" si="476"/>
        <v>0</v>
      </c>
      <c r="BQ636" s="229">
        <f t="shared" si="476"/>
        <v>0</v>
      </c>
      <c r="BR636" s="229">
        <f t="shared" si="476"/>
        <v>0</v>
      </c>
      <c r="BS636" s="229">
        <f t="shared" si="476"/>
        <v>0</v>
      </c>
      <c r="BT636" s="229">
        <f t="shared" si="476"/>
        <v>0</v>
      </c>
      <c r="BU636" s="229">
        <f t="shared" si="476"/>
        <v>0</v>
      </c>
      <c r="BV636" s="229">
        <f t="shared" si="476"/>
        <v>0</v>
      </c>
      <c r="BW636" s="229">
        <f t="shared" si="476"/>
        <v>0</v>
      </c>
      <c r="BX636" s="229">
        <f t="shared" si="476"/>
        <v>0</v>
      </c>
      <c r="BY636" s="229">
        <f t="shared" si="476"/>
        <v>0</v>
      </c>
      <c r="BZ636" s="229">
        <f t="shared" si="476"/>
        <v>0</v>
      </c>
    </row>
    <row r="637" spans="1:78" x14ac:dyDescent="0.2">
      <c r="A637" s="7" t="str">
        <f t="shared" si="468"/>
        <v>Roll-in 3</v>
      </c>
      <c r="B637" s="7">
        <f t="shared" si="469"/>
        <v>2020</v>
      </c>
      <c r="C637" s="7">
        <f t="shared" si="475"/>
        <v>16</v>
      </c>
      <c r="D637" s="165">
        <f t="shared" si="473"/>
        <v>43951</v>
      </c>
      <c r="E637" s="68">
        <f t="shared" si="470"/>
        <v>0</v>
      </c>
      <c r="F637" s="77"/>
      <c r="G637" s="229">
        <f t="shared" si="474"/>
        <v>0</v>
      </c>
      <c r="H637" s="229">
        <f t="shared" si="474"/>
        <v>0</v>
      </c>
      <c r="I637" s="229">
        <f t="shared" si="474"/>
        <v>0</v>
      </c>
      <c r="J637" s="229">
        <f t="shared" si="474"/>
        <v>0</v>
      </c>
      <c r="K637" s="229">
        <f t="shared" si="474"/>
        <v>0</v>
      </c>
      <c r="L637" s="229">
        <f t="shared" si="474"/>
        <v>0</v>
      </c>
      <c r="M637" s="229">
        <f t="shared" si="474"/>
        <v>0</v>
      </c>
      <c r="N637" s="229">
        <f t="shared" si="474"/>
        <v>0</v>
      </c>
      <c r="O637" s="229">
        <f t="shared" si="474"/>
        <v>0</v>
      </c>
      <c r="P637" s="229">
        <f t="shared" si="474"/>
        <v>0</v>
      </c>
      <c r="Q637" s="229">
        <f t="shared" si="474"/>
        <v>0</v>
      </c>
      <c r="R637" s="229">
        <f t="shared" si="474"/>
        <v>0</v>
      </c>
      <c r="S637" s="229">
        <f t="shared" si="474"/>
        <v>0</v>
      </c>
      <c r="T637" s="229">
        <f t="shared" si="474"/>
        <v>0</v>
      </c>
      <c r="U637" s="229">
        <f t="shared" si="474"/>
        <v>0</v>
      </c>
      <c r="V637" s="229">
        <f t="shared" si="474"/>
        <v>0</v>
      </c>
      <c r="W637" s="229">
        <f t="shared" si="479"/>
        <v>0</v>
      </c>
      <c r="X637" s="229">
        <f t="shared" si="479"/>
        <v>0</v>
      </c>
      <c r="Y637" s="229">
        <f t="shared" si="479"/>
        <v>0</v>
      </c>
      <c r="Z637" s="229">
        <f t="shared" si="479"/>
        <v>0</v>
      </c>
      <c r="AA637" s="229">
        <f t="shared" si="479"/>
        <v>0</v>
      </c>
      <c r="AB637" s="229">
        <f t="shared" si="479"/>
        <v>0</v>
      </c>
      <c r="AC637" s="229">
        <f t="shared" si="479"/>
        <v>0</v>
      </c>
      <c r="AD637" s="229">
        <f t="shared" si="479"/>
        <v>0</v>
      </c>
      <c r="AE637" s="229">
        <f t="shared" si="479"/>
        <v>0</v>
      </c>
      <c r="AF637" s="229">
        <f t="shared" si="479"/>
        <v>0</v>
      </c>
      <c r="AG637" s="229">
        <f t="shared" si="479"/>
        <v>0</v>
      </c>
      <c r="AH637" s="229">
        <f t="shared" si="479"/>
        <v>0</v>
      </c>
      <c r="AI637" s="229">
        <f t="shared" si="479"/>
        <v>0</v>
      </c>
      <c r="AJ637" s="229">
        <f t="shared" si="479"/>
        <v>0</v>
      </c>
      <c r="AK637" s="229">
        <f t="shared" si="479"/>
        <v>0</v>
      </c>
      <c r="AL637" s="229">
        <f t="shared" si="479"/>
        <v>0</v>
      </c>
      <c r="AM637" s="229">
        <f t="shared" si="480"/>
        <v>0</v>
      </c>
      <c r="AN637" s="229">
        <f t="shared" si="480"/>
        <v>0</v>
      </c>
      <c r="AO637" s="229">
        <f t="shared" si="480"/>
        <v>0</v>
      </c>
      <c r="AP637" s="229">
        <f t="shared" si="480"/>
        <v>0</v>
      </c>
      <c r="AQ637" s="229">
        <f t="shared" si="480"/>
        <v>0</v>
      </c>
      <c r="AR637" s="229">
        <f t="shared" si="480"/>
        <v>0</v>
      </c>
      <c r="AS637" s="229">
        <f t="shared" si="480"/>
        <v>0</v>
      </c>
      <c r="AT637" s="229">
        <f t="shared" si="480"/>
        <v>0</v>
      </c>
      <c r="AU637" s="229">
        <f t="shared" si="480"/>
        <v>0</v>
      </c>
      <c r="AV637" s="229">
        <f t="shared" si="480"/>
        <v>0</v>
      </c>
      <c r="AW637" s="229">
        <f t="shared" si="480"/>
        <v>0</v>
      </c>
      <c r="AX637" s="229">
        <f t="shared" si="480"/>
        <v>0</v>
      </c>
      <c r="AY637" s="229">
        <f t="shared" si="480"/>
        <v>0</v>
      </c>
      <c r="AZ637" s="229">
        <f t="shared" si="480"/>
        <v>0</v>
      </c>
      <c r="BA637" s="229">
        <f t="shared" si="480"/>
        <v>0</v>
      </c>
      <c r="BB637" s="229">
        <f t="shared" si="480"/>
        <v>0</v>
      </c>
      <c r="BC637" s="229">
        <f t="shared" si="478"/>
        <v>0</v>
      </c>
      <c r="BD637" s="229">
        <f t="shared" si="478"/>
        <v>0</v>
      </c>
      <c r="BE637" s="229">
        <f t="shared" si="478"/>
        <v>0</v>
      </c>
      <c r="BF637" s="229">
        <f t="shared" si="478"/>
        <v>0</v>
      </c>
      <c r="BG637" s="229">
        <f t="shared" si="478"/>
        <v>0</v>
      </c>
      <c r="BH637" s="229">
        <f t="shared" si="478"/>
        <v>0</v>
      </c>
      <c r="BI637" s="229">
        <f t="shared" si="478"/>
        <v>0</v>
      </c>
      <c r="BJ637" s="229">
        <f t="shared" si="478"/>
        <v>0</v>
      </c>
      <c r="BK637" s="229">
        <f t="shared" si="478"/>
        <v>0</v>
      </c>
      <c r="BL637" s="229">
        <f t="shared" si="478"/>
        <v>0</v>
      </c>
      <c r="BM637" s="229">
        <f t="shared" si="478"/>
        <v>0</v>
      </c>
      <c r="BN637" s="229">
        <f t="shared" si="478"/>
        <v>0</v>
      </c>
      <c r="BO637" s="229">
        <f t="shared" si="476"/>
        <v>0</v>
      </c>
      <c r="BP637" s="229">
        <f t="shared" si="476"/>
        <v>0</v>
      </c>
      <c r="BQ637" s="229">
        <f t="shared" si="476"/>
        <v>0</v>
      </c>
      <c r="BR637" s="229">
        <f t="shared" si="476"/>
        <v>0</v>
      </c>
      <c r="BS637" s="229">
        <f t="shared" si="476"/>
        <v>0</v>
      </c>
      <c r="BT637" s="229">
        <f t="shared" si="476"/>
        <v>0</v>
      </c>
      <c r="BU637" s="229">
        <f t="shared" si="476"/>
        <v>0</v>
      </c>
      <c r="BV637" s="229">
        <f t="shared" si="476"/>
        <v>0</v>
      </c>
      <c r="BW637" s="229">
        <f t="shared" si="476"/>
        <v>0</v>
      </c>
      <c r="BX637" s="229">
        <f t="shared" si="476"/>
        <v>0</v>
      </c>
      <c r="BY637" s="229">
        <f t="shared" si="476"/>
        <v>0</v>
      </c>
      <c r="BZ637" s="229">
        <f t="shared" si="476"/>
        <v>0</v>
      </c>
    </row>
    <row r="638" spans="1:78" x14ac:dyDescent="0.2">
      <c r="A638" s="7" t="str">
        <f t="shared" si="468"/>
        <v>Roll-in 3</v>
      </c>
      <c r="B638" s="7">
        <f t="shared" si="469"/>
        <v>2020</v>
      </c>
      <c r="C638" s="7">
        <f t="shared" si="475"/>
        <v>17</v>
      </c>
      <c r="D638" s="165">
        <f t="shared" si="473"/>
        <v>43982</v>
      </c>
      <c r="E638" s="68">
        <f t="shared" si="470"/>
        <v>0</v>
      </c>
      <c r="F638" s="77"/>
      <c r="G638" s="229">
        <f t="shared" si="474"/>
        <v>0</v>
      </c>
      <c r="H638" s="229">
        <f t="shared" si="474"/>
        <v>0</v>
      </c>
      <c r="I638" s="229">
        <f t="shared" si="474"/>
        <v>0</v>
      </c>
      <c r="J638" s="229">
        <f t="shared" si="474"/>
        <v>0</v>
      </c>
      <c r="K638" s="229">
        <f t="shared" si="474"/>
        <v>0</v>
      </c>
      <c r="L638" s="229">
        <f t="shared" si="474"/>
        <v>0</v>
      </c>
      <c r="M638" s="229">
        <f t="shared" si="474"/>
        <v>0</v>
      </c>
      <c r="N638" s="229">
        <f t="shared" si="474"/>
        <v>0</v>
      </c>
      <c r="O638" s="229">
        <f t="shared" si="474"/>
        <v>0</v>
      </c>
      <c r="P638" s="229">
        <f t="shared" si="474"/>
        <v>0</v>
      </c>
      <c r="Q638" s="229">
        <f t="shared" si="474"/>
        <v>0</v>
      </c>
      <c r="R638" s="229">
        <f t="shared" si="474"/>
        <v>0</v>
      </c>
      <c r="S638" s="229">
        <f t="shared" si="474"/>
        <v>0</v>
      </c>
      <c r="T638" s="229">
        <f t="shared" si="474"/>
        <v>0</v>
      </c>
      <c r="U638" s="229">
        <f t="shared" si="474"/>
        <v>0</v>
      </c>
      <c r="V638" s="229">
        <f t="shared" si="474"/>
        <v>0</v>
      </c>
      <c r="W638" s="229">
        <f t="shared" si="479"/>
        <v>0</v>
      </c>
      <c r="X638" s="229">
        <f t="shared" si="479"/>
        <v>0</v>
      </c>
      <c r="Y638" s="229">
        <f t="shared" si="479"/>
        <v>0</v>
      </c>
      <c r="Z638" s="229">
        <f t="shared" si="479"/>
        <v>0</v>
      </c>
      <c r="AA638" s="229">
        <f t="shared" si="479"/>
        <v>0</v>
      </c>
      <c r="AB638" s="229">
        <f t="shared" si="479"/>
        <v>0</v>
      </c>
      <c r="AC638" s="229">
        <f t="shared" si="479"/>
        <v>0</v>
      </c>
      <c r="AD638" s="229">
        <f t="shared" si="479"/>
        <v>0</v>
      </c>
      <c r="AE638" s="229">
        <f t="shared" si="479"/>
        <v>0</v>
      </c>
      <c r="AF638" s="229">
        <f t="shared" si="479"/>
        <v>0</v>
      </c>
      <c r="AG638" s="229">
        <f t="shared" si="479"/>
        <v>0</v>
      </c>
      <c r="AH638" s="229">
        <f t="shared" si="479"/>
        <v>0</v>
      </c>
      <c r="AI638" s="229">
        <f t="shared" si="479"/>
        <v>0</v>
      </c>
      <c r="AJ638" s="229">
        <f t="shared" si="479"/>
        <v>0</v>
      </c>
      <c r="AK638" s="229">
        <f t="shared" si="479"/>
        <v>0</v>
      </c>
      <c r="AL638" s="229">
        <f t="shared" si="479"/>
        <v>0</v>
      </c>
      <c r="AM638" s="229">
        <f t="shared" si="480"/>
        <v>0</v>
      </c>
      <c r="AN638" s="229">
        <f t="shared" si="480"/>
        <v>0</v>
      </c>
      <c r="AO638" s="229">
        <f t="shared" si="480"/>
        <v>0</v>
      </c>
      <c r="AP638" s="229">
        <f t="shared" si="480"/>
        <v>0</v>
      </c>
      <c r="AQ638" s="229">
        <f t="shared" si="480"/>
        <v>0</v>
      </c>
      <c r="AR638" s="229">
        <f t="shared" si="480"/>
        <v>0</v>
      </c>
      <c r="AS638" s="229">
        <f t="shared" si="480"/>
        <v>0</v>
      </c>
      <c r="AT638" s="229">
        <f t="shared" si="480"/>
        <v>0</v>
      </c>
      <c r="AU638" s="229">
        <f t="shared" si="480"/>
        <v>0</v>
      </c>
      <c r="AV638" s="229">
        <f t="shared" si="480"/>
        <v>0</v>
      </c>
      <c r="AW638" s="229">
        <f t="shared" si="480"/>
        <v>0</v>
      </c>
      <c r="AX638" s="229">
        <f t="shared" si="480"/>
        <v>0</v>
      </c>
      <c r="AY638" s="229">
        <f t="shared" si="480"/>
        <v>0</v>
      </c>
      <c r="AZ638" s="229">
        <f t="shared" si="480"/>
        <v>0</v>
      </c>
      <c r="BA638" s="229">
        <f t="shared" si="480"/>
        <v>0</v>
      </c>
      <c r="BB638" s="229">
        <f t="shared" si="480"/>
        <v>0</v>
      </c>
      <c r="BC638" s="229">
        <f t="shared" si="478"/>
        <v>0</v>
      </c>
      <c r="BD638" s="229">
        <f t="shared" si="478"/>
        <v>0</v>
      </c>
      <c r="BE638" s="229">
        <f t="shared" si="478"/>
        <v>0</v>
      </c>
      <c r="BF638" s="229">
        <f t="shared" si="478"/>
        <v>0</v>
      </c>
      <c r="BG638" s="229">
        <f t="shared" si="478"/>
        <v>0</v>
      </c>
      <c r="BH638" s="229">
        <f t="shared" si="478"/>
        <v>0</v>
      </c>
      <c r="BI638" s="229">
        <f t="shared" si="478"/>
        <v>0</v>
      </c>
      <c r="BJ638" s="229">
        <f t="shared" si="478"/>
        <v>0</v>
      </c>
      <c r="BK638" s="229">
        <f t="shared" si="478"/>
        <v>0</v>
      </c>
      <c r="BL638" s="229">
        <f t="shared" si="478"/>
        <v>0</v>
      </c>
      <c r="BM638" s="229">
        <f t="shared" si="478"/>
        <v>0</v>
      </c>
      <c r="BN638" s="229">
        <f t="shared" si="478"/>
        <v>0</v>
      </c>
      <c r="BO638" s="229">
        <f t="shared" si="476"/>
        <v>0</v>
      </c>
      <c r="BP638" s="229">
        <f t="shared" si="476"/>
        <v>0</v>
      </c>
      <c r="BQ638" s="229">
        <f t="shared" si="476"/>
        <v>0</v>
      </c>
      <c r="BR638" s="229">
        <f t="shared" si="476"/>
        <v>0</v>
      </c>
      <c r="BS638" s="229">
        <f t="shared" si="476"/>
        <v>0</v>
      </c>
      <c r="BT638" s="229">
        <f t="shared" si="476"/>
        <v>0</v>
      </c>
      <c r="BU638" s="229">
        <f t="shared" si="476"/>
        <v>0</v>
      </c>
      <c r="BV638" s="229">
        <f t="shared" si="476"/>
        <v>0</v>
      </c>
      <c r="BW638" s="229">
        <f t="shared" si="476"/>
        <v>0</v>
      </c>
      <c r="BX638" s="229">
        <f t="shared" si="476"/>
        <v>0</v>
      </c>
      <c r="BY638" s="229">
        <f t="shared" si="476"/>
        <v>0</v>
      </c>
      <c r="BZ638" s="229">
        <f t="shared" si="476"/>
        <v>0</v>
      </c>
    </row>
    <row r="639" spans="1:78" x14ac:dyDescent="0.2">
      <c r="A639" s="7" t="str">
        <f t="shared" si="468"/>
        <v>Roll-in 3</v>
      </c>
      <c r="B639" s="7">
        <f t="shared" si="469"/>
        <v>2020</v>
      </c>
      <c r="C639" s="7">
        <f t="shared" si="475"/>
        <v>18</v>
      </c>
      <c r="D639" s="165">
        <f t="shared" si="473"/>
        <v>44012</v>
      </c>
      <c r="E639" s="68">
        <f t="shared" si="470"/>
        <v>0</v>
      </c>
      <c r="F639" s="77"/>
      <c r="G639" s="229">
        <f t="shared" si="474"/>
        <v>0</v>
      </c>
      <c r="H639" s="229">
        <f t="shared" si="474"/>
        <v>0</v>
      </c>
      <c r="I639" s="229">
        <f t="shared" si="474"/>
        <v>0</v>
      </c>
      <c r="J639" s="229">
        <f t="shared" si="474"/>
        <v>0</v>
      </c>
      <c r="K639" s="229">
        <f t="shared" si="474"/>
        <v>0</v>
      </c>
      <c r="L639" s="229">
        <f t="shared" si="474"/>
        <v>0</v>
      </c>
      <c r="M639" s="229">
        <f t="shared" si="474"/>
        <v>0</v>
      </c>
      <c r="N639" s="229">
        <f t="shared" si="474"/>
        <v>0</v>
      </c>
      <c r="O639" s="229">
        <f t="shared" si="474"/>
        <v>0</v>
      </c>
      <c r="P639" s="229">
        <f t="shared" si="474"/>
        <v>0</v>
      </c>
      <c r="Q639" s="229">
        <f t="shared" si="474"/>
        <v>0</v>
      </c>
      <c r="R639" s="229">
        <f t="shared" si="474"/>
        <v>0</v>
      </c>
      <c r="S639" s="229">
        <f t="shared" si="474"/>
        <v>0</v>
      </c>
      <c r="T639" s="229">
        <f t="shared" si="474"/>
        <v>0</v>
      </c>
      <c r="U639" s="229">
        <f t="shared" si="474"/>
        <v>0</v>
      </c>
      <c r="V639" s="229">
        <f t="shared" si="474"/>
        <v>0</v>
      </c>
      <c r="W639" s="229">
        <f t="shared" si="479"/>
        <v>0</v>
      </c>
      <c r="X639" s="229">
        <f t="shared" si="479"/>
        <v>0</v>
      </c>
      <c r="Y639" s="229">
        <f t="shared" si="479"/>
        <v>0</v>
      </c>
      <c r="Z639" s="229">
        <f t="shared" si="479"/>
        <v>0</v>
      </c>
      <c r="AA639" s="229">
        <f t="shared" si="479"/>
        <v>0</v>
      </c>
      <c r="AB639" s="229">
        <f t="shared" si="479"/>
        <v>0</v>
      </c>
      <c r="AC639" s="229">
        <f t="shared" si="479"/>
        <v>0</v>
      </c>
      <c r="AD639" s="229">
        <f t="shared" si="479"/>
        <v>0</v>
      </c>
      <c r="AE639" s="229">
        <f t="shared" si="479"/>
        <v>0</v>
      </c>
      <c r="AF639" s="229">
        <f t="shared" si="479"/>
        <v>0</v>
      </c>
      <c r="AG639" s="229">
        <f t="shared" si="479"/>
        <v>0</v>
      </c>
      <c r="AH639" s="229">
        <f t="shared" si="479"/>
        <v>0</v>
      </c>
      <c r="AI639" s="229">
        <f t="shared" si="479"/>
        <v>0</v>
      </c>
      <c r="AJ639" s="229">
        <f t="shared" si="479"/>
        <v>0</v>
      </c>
      <c r="AK639" s="229">
        <f t="shared" si="479"/>
        <v>0</v>
      </c>
      <c r="AL639" s="229">
        <f t="shared" si="479"/>
        <v>0</v>
      </c>
      <c r="AM639" s="229">
        <f t="shared" si="480"/>
        <v>0</v>
      </c>
      <c r="AN639" s="229">
        <f t="shared" si="480"/>
        <v>0</v>
      </c>
      <c r="AO639" s="229">
        <f t="shared" si="480"/>
        <v>0</v>
      </c>
      <c r="AP639" s="229">
        <f t="shared" si="480"/>
        <v>0</v>
      </c>
      <c r="AQ639" s="229">
        <f t="shared" si="480"/>
        <v>0</v>
      </c>
      <c r="AR639" s="229">
        <f t="shared" si="480"/>
        <v>0</v>
      </c>
      <c r="AS639" s="229">
        <f t="shared" si="480"/>
        <v>0</v>
      </c>
      <c r="AT639" s="229">
        <f t="shared" si="480"/>
        <v>0</v>
      </c>
      <c r="AU639" s="229">
        <f t="shared" si="480"/>
        <v>0</v>
      </c>
      <c r="AV639" s="229">
        <f t="shared" si="480"/>
        <v>0</v>
      </c>
      <c r="AW639" s="229">
        <f t="shared" si="480"/>
        <v>0</v>
      </c>
      <c r="AX639" s="229">
        <f t="shared" si="480"/>
        <v>0</v>
      </c>
      <c r="AY639" s="229">
        <f t="shared" si="480"/>
        <v>0</v>
      </c>
      <c r="AZ639" s="229">
        <f t="shared" si="480"/>
        <v>0</v>
      </c>
      <c r="BA639" s="229">
        <f t="shared" si="480"/>
        <v>0</v>
      </c>
      <c r="BB639" s="229">
        <f t="shared" si="480"/>
        <v>0</v>
      </c>
      <c r="BC639" s="229">
        <f t="shared" si="478"/>
        <v>0</v>
      </c>
      <c r="BD639" s="229">
        <f t="shared" si="478"/>
        <v>0</v>
      </c>
      <c r="BE639" s="229">
        <f t="shared" si="478"/>
        <v>0</v>
      </c>
      <c r="BF639" s="229">
        <f t="shared" si="478"/>
        <v>0</v>
      </c>
      <c r="BG639" s="229">
        <f t="shared" si="478"/>
        <v>0</v>
      </c>
      <c r="BH639" s="229">
        <f t="shared" si="478"/>
        <v>0</v>
      </c>
      <c r="BI639" s="229">
        <f t="shared" si="478"/>
        <v>0</v>
      </c>
      <c r="BJ639" s="229">
        <f t="shared" si="478"/>
        <v>0</v>
      </c>
      <c r="BK639" s="229">
        <f t="shared" si="478"/>
        <v>0</v>
      </c>
      <c r="BL639" s="229">
        <f t="shared" si="478"/>
        <v>0</v>
      </c>
      <c r="BM639" s="229">
        <f t="shared" si="478"/>
        <v>0</v>
      </c>
      <c r="BN639" s="229">
        <f t="shared" si="478"/>
        <v>0</v>
      </c>
      <c r="BO639" s="229">
        <f t="shared" si="476"/>
        <v>0</v>
      </c>
      <c r="BP639" s="229">
        <f t="shared" si="476"/>
        <v>0</v>
      </c>
      <c r="BQ639" s="229">
        <f t="shared" si="476"/>
        <v>0</v>
      </c>
      <c r="BR639" s="229">
        <f t="shared" si="476"/>
        <v>0</v>
      </c>
      <c r="BS639" s="229">
        <f t="shared" si="476"/>
        <v>0</v>
      </c>
      <c r="BT639" s="229">
        <f t="shared" si="476"/>
        <v>0</v>
      </c>
      <c r="BU639" s="229">
        <f t="shared" si="476"/>
        <v>0</v>
      </c>
      <c r="BV639" s="229">
        <f t="shared" si="476"/>
        <v>0</v>
      </c>
      <c r="BW639" s="229">
        <f t="shared" si="476"/>
        <v>0</v>
      </c>
      <c r="BX639" s="229">
        <f t="shared" si="476"/>
        <v>0</v>
      </c>
      <c r="BY639" s="229">
        <f t="shared" si="476"/>
        <v>0</v>
      </c>
      <c r="BZ639" s="229">
        <f t="shared" si="476"/>
        <v>0</v>
      </c>
    </row>
    <row r="640" spans="1:78" x14ac:dyDescent="0.2">
      <c r="A640" s="7" t="str">
        <f t="shared" si="468"/>
        <v>Roll-in 3</v>
      </c>
      <c r="B640" s="7">
        <f t="shared" si="469"/>
        <v>2020</v>
      </c>
      <c r="C640" s="7">
        <f t="shared" si="475"/>
        <v>19</v>
      </c>
      <c r="D640" s="165">
        <f t="shared" si="473"/>
        <v>44043</v>
      </c>
      <c r="E640" s="68">
        <f t="shared" si="470"/>
        <v>0</v>
      </c>
      <c r="F640" s="77"/>
      <c r="G640" s="229">
        <f t="shared" si="474"/>
        <v>0</v>
      </c>
      <c r="H640" s="229">
        <f t="shared" si="474"/>
        <v>0</v>
      </c>
      <c r="I640" s="229">
        <f t="shared" si="474"/>
        <v>0</v>
      </c>
      <c r="J640" s="229">
        <f t="shared" si="474"/>
        <v>0</v>
      </c>
      <c r="K640" s="229">
        <f t="shared" si="474"/>
        <v>0</v>
      </c>
      <c r="L640" s="229">
        <f t="shared" si="474"/>
        <v>0</v>
      </c>
      <c r="M640" s="229">
        <f t="shared" si="474"/>
        <v>0</v>
      </c>
      <c r="N640" s="229">
        <f t="shared" si="474"/>
        <v>0</v>
      </c>
      <c r="O640" s="229">
        <f t="shared" si="474"/>
        <v>0</v>
      </c>
      <c r="P640" s="229">
        <f t="shared" si="474"/>
        <v>0</v>
      </c>
      <c r="Q640" s="229">
        <f t="shared" si="474"/>
        <v>0</v>
      </c>
      <c r="R640" s="229">
        <f t="shared" si="474"/>
        <v>0</v>
      </c>
      <c r="S640" s="229">
        <f t="shared" si="474"/>
        <v>0</v>
      </c>
      <c r="T640" s="229">
        <f t="shared" si="474"/>
        <v>0</v>
      </c>
      <c r="U640" s="229">
        <f t="shared" si="474"/>
        <v>0</v>
      </c>
      <c r="V640" s="229">
        <f t="shared" si="474"/>
        <v>0</v>
      </c>
      <c r="W640" s="229">
        <f t="shared" si="479"/>
        <v>0</v>
      </c>
      <c r="X640" s="229">
        <f t="shared" si="479"/>
        <v>0</v>
      </c>
      <c r="Y640" s="229">
        <f t="shared" si="479"/>
        <v>0</v>
      </c>
      <c r="Z640" s="229">
        <f t="shared" si="479"/>
        <v>0</v>
      </c>
      <c r="AA640" s="229">
        <f t="shared" si="479"/>
        <v>0</v>
      </c>
      <c r="AB640" s="229">
        <f t="shared" si="479"/>
        <v>0</v>
      </c>
      <c r="AC640" s="229">
        <f t="shared" si="479"/>
        <v>0</v>
      </c>
      <c r="AD640" s="229">
        <f t="shared" si="479"/>
        <v>0</v>
      </c>
      <c r="AE640" s="229">
        <f t="shared" si="479"/>
        <v>0</v>
      </c>
      <c r="AF640" s="229">
        <f t="shared" si="479"/>
        <v>0</v>
      </c>
      <c r="AG640" s="229">
        <f t="shared" si="479"/>
        <v>0</v>
      </c>
      <c r="AH640" s="229">
        <f t="shared" si="479"/>
        <v>0</v>
      </c>
      <c r="AI640" s="229">
        <f t="shared" si="479"/>
        <v>0</v>
      </c>
      <c r="AJ640" s="229">
        <f t="shared" si="479"/>
        <v>0</v>
      </c>
      <c r="AK640" s="229">
        <f t="shared" si="479"/>
        <v>0</v>
      </c>
      <c r="AL640" s="229">
        <f t="shared" si="479"/>
        <v>0</v>
      </c>
      <c r="AM640" s="229">
        <f t="shared" si="480"/>
        <v>0</v>
      </c>
      <c r="AN640" s="229">
        <f t="shared" si="480"/>
        <v>0</v>
      </c>
      <c r="AO640" s="229">
        <f t="shared" si="480"/>
        <v>0</v>
      </c>
      <c r="AP640" s="229">
        <f t="shared" si="480"/>
        <v>0</v>
      </c>
      <c r="AQ640" s="229">
        <f t="shared" si="480"/>
        <v>0</v>
      </c>
      <c r="AR640" s="229">
        <f t="shared" si="480"/>
        <v>0</v>
      </c>
      <c r="AS640" s="229">
        <f t="shared" si="480"/>
        <v>0</v>
      </c>
      <c r="AT640" s="229">
        <f t="shared" si="480"/>
        <v>0</v>
      </c>
      <c r="AU640" s="229">
        <f t="shared" si="480"/>
        <v>0</v>
      </c>
      <c r="AV640" s="229">
        <f t="shared" si="480"/>
        <v>0</v>
      </c>
      <c r="AW640" s="229">
        <f t="shared" si="480"/>
        <v>0</v>
      </c>
      <c r="AX640" s="229">
        <f t="shared" si="480"/>
        <v>0</v>
      </c>
      <c r="AY640" s="229">
        <f t="shared" si="480"/>
        <v>0</v>
      </c>
      <c r="AZ640" s="229">
        <f t="shared" si="480"/>
        <v>0</v>
      </c>
      <c r="BA640" s="229">
        <f t="shared" si="480"/>
        <v>0</v>
      </c>
      <c r="BB640" s="229">
        <f t="shared" si="480"/>
        <v>0</v>
      </c>
      <c r="BC640" s="229">
        <f t="shared" si="478"/>
        <v>0</v>
      </c>
      <c r="BD640" s="229">
        <f t="shared" si="478"/>
        <v>0</v>
      </c>
      <c r="BE640" s="229">
        <f t="shared" si="478"/>
        <v>0</v>
      </c>
      <c r="BF640" s="229">
        <f t="shared" si="478"/>
        <v>0</v>
      </c>
      <c r="BG640" s="229">
        <f t="shared" si="478"/>
        <v>0</v>
      </c>
      <c r="BH640" s="229">
        <f t="shared" si="478"/>
        <v>0</v>
      </c>
      <c r="BI640" s="229">
        <f t="shared" si="478"/>
        <v>0</v>
      </c>
      <c r="BJ640" s="229">
        <f t="shared" si="478"/>
        <v>0</v>
      </c>
      <c r="BK640" s="229">
        <f t="shared" si="478"/>
        <v>0</v>
      </c>
      <c r="BL640" s="229">
        <f t="shared" si="478"/>
        <v>0</v>
      </c>
      <c r="BM640" s="229">
        <f t="shared" si="478"/>
        <v>0</v>
      </c>
      <c r="BN640" s="229">
        <f t="shared" si="478"/>
        <v>0</v>
      </c>
      <c r="BO640" s="229">
        <f t="shared" si="476"/>
        <v>0</v>
      </c>
      <c r="BP640" s="229">
        <f t="shared" si="476"/>
        <v>0</v>
      </c>
      <c r="BQ640" s="229">
        <f t="shared" si="476"/>
        <v>0</v>
      </c>
      <c r="BR640" s="229">
        <f t="shared" si="476"/>
        <v>0</v>
      </c>
      <c r="BS640" s="229">
        <f t="shared" si="476"/>
        <v>0</v>
      </c>
      <c r="BT640" s="229">
        <f t="shared" si="476"/>
        <v>0</v>
      </c>
      <c r="BU640" s="229">
        <f t="shared" si="476"/>
        <v>0</v>
      </c>
      <c r="BV640" s="229">
        <f t="shared" si="476"/>
        <v>0</v>
      </c>
      <c r="BW640" s="229">
        <f t="shared" si="476"/>
        <v>0</v>
      </c>
      <c r="BX640" s="229">
        <f t="shared" si="476"/>
        <v>0</v>
      </c>
      <c r="BY640" s="229">
        <f t="shared" si="476"/>
        <v>0</v>
      </c>
      <c r="BZ640" s="229">
        <f t="shared" si="476"/>
        <v>0</v>
      </c>
    </row>
    <row r="641" spans="1:78" x14ac:dyDescent="0.2">
      <c r="A641" s="7" t="str">
        <f t="shared" si="468"/>
        <v>Roll-in 3</v>
      </c>
      <c r="B641" s="7">
        <f t="shared" si="469"/>
        <v>2020</v>
      </c>
      <c r="C641" s="7">
        <f t="shared" si="475"/>
        <v>20</v>
      </c>
      <c r="D641" s="165">
        <f t="shared" si="473"/>
        <v>44074</v>
      </c>
      <c r="E641" s="68">
        <f t="shared" si="470"/>
        <v>0</v>
      </c>
      <c r="F641" s="77"/>
      <c r="G641" s="229">
        <f t="shared" si="474"/>
        <v>0</v>
      </c>
      <c r="H641" s="229">
        <f t="shared" si="474"/>
        <v>0</v>
      </c>
      <c r="I641" s="229">
        <f t="shared" si="474"/>
        <v>0</v>
      </c>
      <c r="J641" s="229">
        <f t="shared" si="474"/>
        <v>0</v>
      </c>
      <c r="K641" s="229">
        <f t="shared" si="474"/>
        <v>0</v>
      </c>
      <c r="L641" s="229">
        <f t="shared" si="474"/>
        <v>0</v>
      </c>
      <c r="M641" s="229">
        <f t="shared" si="474"/>
        <v>0</v>
      </c>
      <c r="N641" s="229">
        <f t="shared" si="474"/>
        <v>0</v>
      </c>
      <c r="O641" s="229">
        <f t="shared" si="474"/>
        <v>0</v>
      </c>
      <c r="P641" s="229">
        <f t="shared" si="474"/>
        <v>0</v>
      </c>
      <c r="Q641" s="229">
        <f t="shared" si="474"/>
        <v>0</v>
      </c>
      <c r="R641" s="229">
        <f t="shared" si="474"/>
        <v>0</v>
      </c>
      <c r="S641" s="229">
        <f t="shared" si="474"/>
        <v>0</v>
      </c>
      <c r="T641" s="229">
        <f t="shared" si="474"/>
        <v>0</v>
      </c>
      <c r="U641" s="229">
        <f t="shared" si="474"/>
        <v>0</v>
      </c>
      <c r="V641" s="229">
        <f t="shared" si="474"/>
        <v>0</v>
      </c>
      <c r="W641" s="229">
        <f t="shared" si="479"/>
        <v>0</v>
      </c>
      <c r="X641" s="229">
        <f t="shared" si="479"/>
        <v>0</v>
      </c>
      <c r="Y641" s="229">
        <f t="shared" si="479"/>
        <v>0</v>
      </c>
      <c r="Z641" s="229">
        <f t="shared" si="479"/>
        <v>0</v>
      </c>
      <c r="AA641" s="229">
        <f t="shared" si="479"/>
        <v>0</v>
      </c>
      <c r="AB641" s="229">
        <f t="shared" si="479"/>
        <v>0</v>
      </c>
      <c r="AC641" s="229">
        <f t="shared" si="479"/>
        <v>0</v>
      </c>
      <c r="AD641" s="229">
        <f t="shared" si="479"/>
        <v>0</v>
      </c>
      <c r="AE641" s="229">
        <f t="shared" si="479"/>
        <v>0</v>
      </c>
      <c r="AF641" s="229">
        <f t="shared" si="479"/>
        <v>0</v>
      </c>
      <c r="AG641" s="229">
        <f t="shared" si="479"/>
        <v>0</v>
      </c>
      <c r="AH641" s="229">
        <f t="shared" si="479"/>
        <v>0</v>
      </c>
      <c r="AI641" s="229">
        <f t="shared" si="479"/>
        <v>0</v>
      </c>
      <c r="AJ641" s="229">
        <f t="shared" si="479"/>
        <v>0</v>
      </c>
      <c r="AK641" s="229">
        <f t="shared" si="479"/>
        <v>0</v>
      </c>
      <c r="AL641" s="229">
        <f t="shared" si="479"/>
        <v>0</v>
      </c>
      <c r="AM641" s="229">
        <f t="shared" si="480"/>
        <v>0</v>
      </c>
      <c r="AN641" s="229">
        <f t="shared" si="480"/>
        <v>0</v>
      </c>
      <c r="AO641" s="229">
        <f t="shared" si="480"/>
        <v>0</v>
      </c>
      <c r="AP641" s="229">
        <f t="shared" si="480"/>
        <v>0</v>
      </c>
      <c r="AQ641" s="229">
        <f t="shared" si="480"/>
        <v>0</v>
      </c>
      <c r="AR641" s="229">
        <f t="shared" si="480"/>
        <v>0</v>
      </c>
      <c r="AS641" s="229">
        <f t="shared" si="480"/>
        <v>0</v>
      </c>
      <c r="AT641" s="229">
        <f t="shared" si="480"/>
        <v>0</v>
      </c>
      <c r="AU641" s="229">
        <f t="shared" si="480"/>
        <v>0</v>
      </c>
      <c r="AV641" s="229">
        <f t="shared" si="480"/>
        <v>0</v>
      </c>
      <c r="AW641" s="229">
        <f t="shared" si="480"/>
        <v>0</v>
      </c>
      <c r="AX641" s="229">
        <f t="shared" si="480"/>
        <v>0</v>
      </c>
      <c r="AY641" s="229">
        <f t="shared" si="480"/>
        <v>0</v>
      </c>
      <c r="AZ641" s="229">
        <f t="shared" si="480"/>
        <v>0</v>
      </c>
      <c r="BA641" s="229">
        <f t="shared" si="480"/>
        <v>0</v>
      </c>
      <c r="BB641" s="229">
        <f t="shared" si="480"/>
        <v>0</v>
      </c>
      <c r="BC641" s="229">
        <f t="shared" si="478"/>
        <v>0</v>
      </c>
      <c r="BD641" s="229">
        <f t="shared" si="478"/>
        <v>0</v>
      </c>
      <c r="BE641" s="229">
        <f t="shared" si="478"/>
        <v>0</v>
      </c>
      <c r="BF641" s="229">
        <f t="shared" si="478"/>
        <v>0</v>
      </c>
      <c r="BG641" s="229">
        <f t="shared" si="478"/>
        <v>0</v>
      </c>
      <c r="BH641" s="229">
        <f t="shared" si="478"/>
        <v>0</v>
      </c>
      <c r="BI641" s="229">
        <f t="shared" si="478"/>
        <v>0</v>
      </c>
      <c r="BJ641" s="229">
        <f t="shared" si="478"/>
        <v>0</v>
      </c>
      <c r="BK641" s="229">
        <f t="shared" si="478"/>
        <v>0</v>
      </c>
      <c r="BL641" s="229">
        <f t="shared" si="478"/>
        <v>0</v>
      </c>
      <c r="BM641" s="229">
        <f t="shared" si="478"/>
        <v>0</v>
      </c>
      <c r="BN641" s="229">
        <f t="shared" si="478"/>
        <v>0</v>
      </c>
      <c r="BO641" s="229">
        <f t="shared" si="476"/>
        <v>0</v>
      </c>
      <c r="BP641" s="229">
        <f t="shared" si="476"/>
        <v>0</v>
      </c>
      <c r="BQ641" s="229">
        <f t="shared" si="476"/>
        <v>0</v>
      </c>
      <c r="BR641" s="229">
        <f t="shared" si="476"/>
        <v>0</v>
      </c>
      <c r="BS641" s="229">
        <f t="shared" si="476"/>
        <v>0</v>
      </c>
      <c r="BT641" s="229">
        <f t="shared" si="476"/>
        <v>0</v>
      </c>
      <c r="BU641" s="229">
        <f t="shared" si="476"/>
        <v>0</v>
      </c>
      <c r="BV641" s="229">
        <f t="shared" si="476"/>
        <v>0</v>
      </c>
      <c r="BW641" s="229">
        <f t="shared" si="476"/>
        <v>0</v>
      </c>
      <c r="BX641" s="229">
        <f t="shared" si="476"/>
        <v>0</v>
      </c>
      <c r="BY641" s="229">
        <f t="shared" si="476"/>
        <v>0</v>
      </c>
      <c r="BZ641" s="229">
        <f t="shared" si="476"/>
        <v>0</v>
      </c>
    </row>
    <row r="642" spans="1:78" x14ac:dyDescent="0.2">
      <c r="A642" s="7" t="str">
        <f t="shared" si="468"/>
        <v>Roll-in 4</v>
      </c>
      <c r="B642" s="7">
        <f t="shared" si="469"/>
        <v>2020</v>
      </c>
      <c r="C642" s="7">
        <f t="shared" si="475"/>
        <v>21</v>
      </c>
      <c r="D642" s="165">
        <f t="shared" si="473"/>
        <v>44104</v>
      </c>
      <c r="E642" s="68">
        <f t="shared" si="470"/>
        <v>0</v>
      </c>
      <c r="F642" s="77"/>
      <c r="G642" s="229">
        <f t="shared" si="474"/>
        <v>0</v>
      </c>
      <c r="H642" s="229">
        <f t="shared" si="474"/>
        <v>0</v>
      </c>
      <c r="I642" s="229">
        <f t="shared" si="474"/>
        <v>0</v>
      </c>
      <c r="J642" s="229">
        <f t="shared" si="474"/>
        <v>0</v>
      </c>
      <c r="K642" s="229">
        <f t="shared" si="474"/>
        <v>0</v>
      </c>
      <c r="L642" s="229">
        <f t="shared" si="474"/>
        <v>0</v>
      </c>
      <c r="M642" s="229">
        <f t="shared" si="474"/>
        <v>0</v>
      </c>
      <c r="N642" s="229">
        <f t="shared" si="474"/>
        <v>0</v>
      </c>
      <c r="O642" s="229">
        <f t="shared" si="474"/>
        <v>0</v>
      </c>
      <c r="P642" s="229">
        <f t="shared" si="474"/>
        <v>0</v>
      </c>
      <c r="Q642" s="229">
        <f t="shared" si="474"/>
        <v>0</v>
      </c>
      <c r="R642" s="229">
        <f t="shared" ref="R642:V642" si="481">IF(AND($B642+$D$7&gt;R$7,R$9&gt;=$D642),($E642*(1/$D$7))/IF(R$7=$B642,13-MONTH($D642),12),0)</f>
        <v>0</v>
      </c>
      <c r="S642" s="229">
        <f t="shared" si="481"/>
        <v>0</v>
      </c>
      <c r="T642" s="229">
        <f t="shared" si="481"/>
        <v>0</v>
      </c>
      <c r="U642" s="229">
        <f t="shared" si="481"/>
        <v>0</v>
      </c>
      <c r="V642" s="229">
        <f t="shared" si="481"/>
        <v>0</v>
      </c>
      <c r="W642" s="229">
        <f t="shared" si="479"/>
        <v>0</v>
      </c>
      <c r="X642" s="229">
        <f t="shared" si="479"/>
        <v>0</v>
      </c>
      <c r="Y642" s="229">
        <f t="shared" si="479"/>
        <v>0</v>
      </c>
      <c r="Z642" s="229">
        <f t="shared" si="479"/>
        <v>0</v>
      </c>
      <c r="AA642" s="229">
        <f t="shared" si="479"/>
        <v>0</v>
      </c>
      <c r="AB642" s="229">
        <f t="shared" si="479"/>
        <v>0</v>
      </c>
      <c r="AC642" s="229">
        <f t="shared" si="479"/>
        <v>0</v>
      </c>
      <c r="AD642" s="229">
        <f t="shared" si="479"/>
        <v>0</v>
      </c>
      <c r="AE642" s="229">
        <f t="shared" si="479"/>
        <v>0</v>
      </c>
      <c r="AF642" s="229">
        <f t="shared" si="479"/>
        <v>0</v>
      </c>
      <c r="AG642" s="229">
        <f t="shared" si="479"/>
        <v>0</v>
      </c>
      <c r="AH642" s="229">
        <f t="shared" si="479"/>
        <v>0</v>
      </c>
      <c r="AI642" s="229">
        <f t="shared" si="479"/>
        <v>0</v>
      </c>
      <c r="AJ642" s="229">
        <f t="shared" si="479"/>
        <v>0</v>
      </c>
      <c r="AK642" s="229">
        <f t="shared" si="479"/>
        <v>0</v>
      </c>
      <c r="AL642" s="229">
        <f t="shared" si="479"/>
        <v>0</v>
      </c>
      <c r="AM642" s="229">
        <f t="shared" si="480"/>
        <v>0</v>
      </c>
      <c r="AN642" s="229">
        <f t="shared" si="480"/>
        <v>0</v>
      </c>
      <c r="AO642" s="229">
        <f t="shared" si="480"/>
        <v>0</v>
      </c>
      <c r="AP642" s="229">
        <f t="shared" si="480"/>
        <v>0</v>
      </c>
      <c r="AQ642" s="229">
        <f t="shared" si="480"/>
        <v>0</v>
      </c>
      <c r="AR642" s="229">
        <f t="shared" si="480"/>
        <v>0</v>
      </c>
      <c r="AS642" s="229">
        <f t="shared" si="480"/>
        <v>0</v>
      </c>
      <c r="AT642" s="229">
        <f t="shared" si="480"/>
        <v>0</v>
      </c>
      <c r="AU642" s="229">
        <f t="shared" si="480"/>
        <v>0</v>
      </c>
      <c r="AV642" s="229">
        <f t="shared" si="480"/>
        <v>0</v>
      </c>
      <c r="AW642" s="229">
        <f t="shared" si="480"/>
        <v>0</v>
      </c>
      <c r="AX642" s="229">
        <f t="shared" si="480"/>
        <v>0</v>
      </c>
      <c r="AY642" s="229">
        <f t="shared" si="480"/>
        <v>0</v>
      </c>
      <c r="AZ642" s="229">
        <f t="shared" si="480"/>
        <v>0</v>
      </c>
      <c r="BA642" s="229">
        <f t="shared" si="480"/>
        <v>0</v>
      </c>
      <c r="BB642" s="229">
        <f t="shared" si="480"/>
        <v>0</v>
      </c>
      <c r="BC642" s="229">
        <f t="shared" si="478"/>
        <v>0</v>
      </c>
      <c r="BD642" s="229">
        <f t="shared" si="478"/>
        <v>0</v>
      </c>
      <c r="BE642" s="229">
        <f t="shared" si="478"/>
        <v>0</v>
      </c>
      <c r="BF642" s="229">
        <f t="shared" si="478"/>
        <v>0</v>
      </c>
      <c r="BG642" s="229">
        <f t="shared" si="478"/>
        <v>0</v>
      </c>
      <c r="BH642" s="229">
        <f t="shared" si="478"/>
        <v>0</v>
      </c>
      <c r="BI642" s="229">
        <f t="shared" si="478"/>
        <v>0</v>
      </c>
      <c r="BJ642" s="229">
        <f t="shared" si="478"/>
        <v>0</v>
      </c>
      <c r="BK642" s="229">
        <f t="shared" si="478"/>
        <v>0</v>
      </c>
      <c r="BL642" s="229">
        <f t="shared" si="478"/>
        <v>0</v>
      </c>
      <c r="BM642" s="229">
        <f t="shared" si="478"/>
        <v>0</v>
      </c>
      <c r="BN642" s="229">
        <f t="shared" si="478"/>
        <v>0</v>
      </c>
      <c r="BO642" s="229">
        <f t="shared" ref="BO642:BZ657" si="482">IF(AND($B642+$D$7&gt;BO$7,BO$9&gt;=$D642),($E642*(1/$D$7))/IF(BO$7=$B642,13-MONTH($D642),12),0)</f>
        <v>0</v>
      </c>
      <c r="BP642" s="229">
        <f t="shared" si="482"/>
        <v>0</v>
      </c>
      <c r="BQ642" s="229">
        <f t="shared" si="482"/>
        <v>0</v>
      </c>
      <c r="BR642" s="229">
        <f t="shared" si="482"/>
        <v>0</v>
      </c>
      <c r="BS642" s="229">
        <f t="shared" si="482"/>
        <v>0</v>
      </c>
      <c r="BT642" s="229">
        <f t="shared" si="482"/>
        <v>0</v>
      </c>
      <c r="BU642" s="229">
        <f t="shared" si="482"/>
        <v>0</v>
      </c>
      <c r="BV642" s="229">
        <f t="shared" si="482"/>
        <v>0</v>
      </c>
      <c r="BW642" s="229">
        <f t="shared" si="482"/>
        <v>0</v>
      </c>
      <c r="BX642" s="229">
        <f t="shared" si="482"/>
        <v>0</v>
      </c>
      <c r="BY642" s="229">
        <f t="shared" si="482"/>
        <v>0</v>
      </c>
      <c r="BZ642" s="229">
        <f t="shared" si="482"/>
        <v>0</v>
      </c>
    </row>
    <row r="643" spans="1:78" x14ac:dyDescent="0.2">
      <c r="A643" s="7" t="str">
        <f t="shared" si="468"/>
        <v>Roll-in 4</v>
      </c>
      <c r="B643" s="7">
        <f t="shared" si="469"/>
        <v>2020</v>
      </c>
      <c r="C643" s="7">
        <f t="shared" si="475"/>
        <v>22</v>
      </c>
      <c r="D643" s="165">
        <f t="shared" si="473"/>
        <v>44135</v>
      </c>
      <c r="E643" s="68">
        <f t="shared" si="470"/>
        <v>0</v>
      </c>
      <c r="F643" s="77"/>
      <c r="G643" s="229">
        <f t="shared" ref="G643:V658" si="483">IF(AND($B643+$D$7&gt;G$7,G$9&gt;=$D643),($E643*(1/$D$7))/IF(G$7=$B643,13-MONTH($D643),12),0)</f>
        <v>0</v>
      </c>
      <c r="H643" s="229">
        <f t="shared" si="483"/>
        <v>0</v>
      </c>
      <c r="I643" s="229">
        <f t="shared" si="483"/>
        <v>0</v>
      </c>
      <c r="J643" s="229">
        <f t="shared" si="483"/>
        <v>0</v>
      </c>
      <c r="K643" s="229">
        <f t="shared" si="483"/>
        <v>0</v>
      </c>
      <c r="L643" s="229">
        <f t="shared" si="483"/>
        <v>0</v>
      </c>
      <c r="M643" s="229">
        <f t="shared" si="483"/>
        <v>0</v>
      </c>
      <c r="N643" s="229">
        <f t="shared" si="483"/>
        <v>0</v>
      </c>
      <c r="O643" s="229">
        <f t="shared" si="483"/>
        <v>0</v>
      </c>
      <c r="P643" s="229">
        <f t="shared" si="483"/>
        <v>0</v>
      </c>
      <c r="Q643" s="229">
        <f t="shared" si="483"/>
        <v>0</v>
      </c>
      <c r="R643" s="229">
        <f t="shared" si="483"/>
        <v>0</v>
      </c>
      <c r="S643" s="229">
        <f t="shared" si="483"/>
        <v>0</v>
      </c>
      <c r="T643" s="229">
        <f t="shared" si="483"/>
        <v>0</v>
      </c>
      <c r="U643" s="229">
        <f t="shared" si="483"/>
        <v>0</v>
      </c>
      <c r="V643" s="229">
        <f t="shared" si="483"/>
        <v>0</v>
      </c>
      <c r="W643" s="229">
        <f t="shared" si="479"/>
        <v>0</v>
      </c>
      <c r="X643" s="229">
        <f t="shared" si="479"/>
        <v>0</v>
      </c>
      <c r="Y643" s="229">
        <f t="shared" si="479"/>
        <v>0</v>
      </c>
      <c r="Z643" s="229">
        <f t="shared" si="479"/>
        <v>0</v>
      </c>
      <c r="AA643" s="229">
        <f t="shared" si="479"/>
        <v>0</v>
      </c>
      <c r="AB643" s="229">
        <f t="shared" si="479"/>
        <v>0</v>
      </c>
      <c r="AC643" s="229">
        <f t="shared" si="479"/>
        <v>0</v>
      </c>
      <c r="AD643" s="229">
        <f t="shared" si="479"/>
        <v>0</v>
      </c>
      <c r="AE643" s="229">
        <f t="shared" si="479"/>
        <v>0</v>
      </c>
      <c r="AF643" s="229">
        <f t="shared" si="479"/>
        <v>0</v>
      </c>
      <c r="AG643" s="229">
        <f t="shared" si="479"/>
        <v>0</v>
      </c>
      <c r="AH643" s="229">
        <f t="shared" si="479"/>
        <v>0</v>
      </c>
      <c r="AI643" s="229">
        <f t="shared" si="479"/>
        <v>0</v>
      </c>
      <c r="AJ643" s="229">
        <f t="shared" si="479"/>
        <v>0</v>
      </c>
      <c r="AK643" s="229">
        <f t="shared" si="479"/>
        <v>0</v>
      </c>
      <c r="AL643" s="229">
        <f t="shared" si="479"/>
        <v>0</v>
      </c>
      <c r="AM643" s="229">
        <f t="shared" si="480"/>
        <v>0</v>
      </c>
      <c r="AN643" s="229">
        <f t="shared" si="480"/>
        <v>0</v>
      </c>
      <c r="AO643" s="229">
        <f t="shared" si="480"/>
        <v>0</v>
      </c>
      <c r="AP643" s="229">
        <f t="shared" si="480"/>
        <v>0</v>
      </c>
      <c r="AQ643" s="229">
        <f t="shared" si="480"/>
        <v>0</v>
      </c>
      <c r="AR643" s="229">
        <f t="shared" si="480"/>
        <v>0</v>
      </c>
      <c r="AS643" s="229">
        <f t="shared" si="480"/>
        <v>0</v>
      </c>
      <c r="AT643" s="229">
        <f t="shared" si="480"/>
        <v>0</v>
      </c>
      <c r="AU643" s="229">
        <f t="shared" si="480"/>
        <v>0</v>
      </c>
      <c r="AV643" s="229">
        <f t="shared" si="480"/>
        <v>0</v>
      </c>
      <c r="AW643" s="229">
        <f t="shared" si="480"/>
        <v>0</v>
      </c>
      <c r="AX643" s="229">
        <f t="shared" si="480"/>
        <v>0</v>
      </c>
      <c r="AY643" s="229">
        <f t="shared" si="480"/>
        <v>0</v>
      </c>
      <c r="AZ643" s="229">
        <f t="shared" si="480"/>
        <v>0</v>
      </c>
      <c r="BA643" s="229">
        <f t="shared" si="480"/>
        <v>0</v>
      </c>
      <c r="BB643" s="229">
        <f t="shared" si="480"/>
        <v>0</v>
      </c>
      <c r="BC643" s="229">
        <f t="shared" si="478"/>
        <v>0</v>
      </c>
      <c r="BD643" s="229">
        <f t="shared" si="478"/>
        <v>0</v>
      </c>
      <c r="BE643" s="229">
        <f t="shared" si="478"/>
        <v>0</v>
      </c>
      <c r="BF643" s="229">
        <f t="shared" si="478"/>
        <v>0</v>
      </c>
      <c r="BG643" s="229">
        <f t="shared" si="478"/>
        <v>0</v>
      </c>
      <c r="BH643" s="229">
        <f t="shared" si="478"/>
        <v>0</v>
      </c>
      <c r="BI643" s="229">
        <f t="shared" si="478"/>
        <v>0</v>
      </c>
      <c r="BJ643" s="229">
        <f t="shared" si="478"/>
        <v>0</v>
      </c>
      <c r="BK643" s="229">
        <f t="shared" si="478"/>
        <v>0</v>
      </c>
      <c r="BL643" s="229">
        <f t="shared" si="478"/>
        <v>0</v>
      </c>
      <c r="BM643" s="229">
        <f t="shared" si="478"/>
        <v>0</v>
      </c>
      <c r="BN643" s="229">
        <f t="shared" si="478"/>
        <v>0</v>
      </c>
      <c r="BO643" s="229">
        <f t="shared" si="482"/>
        <v>0</v>
      </c>
      <c r="BP643" s="229">
        <f t="shared" si="482"/>
        <v>0</v>
      </c>
      <c r="BQ643" s="229">
        <f t="shared" si="482"/>
        <v>0</v>
      </c>
      <c r="BR643" s="229">
        <f t="shared" si="482"/>
        <v>0</v>
      </c>
      <c r="BS643" s="229">
        <f t="shared" si="482"/>
        <v>0</v>
      </c>
      <c r="BT643" s="229">
        <f t="shared" si="482"/>
        <v>0</v>
      </c>
      <c r="BU643" s="229">
        <f t="shared" si="482"/>
        <v>0</v>
      </c>
      <c r="BV643" s="229">
        <f t="shared" si="482"/>
        <v>0</v>
      </c>
      <c r="BW643" s="229">
        <f t="shared" si="482"/>
        <v>0</v>
      </c>
      <c r="BX643" s="229">
        <f t="shared" si="482"/>
        <v>0</v>
      </c>
      <c r="BY643" s="229">
        <f t="shared" si="482"/>
        <v>0</v>
      </c>
      <c r="BZ643" s="229">
        <f t="shared" si="482"/>
        <v>0</v>
      </c>
    </row>
    <row r="644" spans="1:78" x14ac:dyDescent="0.2">
      <c r="A644" s="7" t="str">
        <f t="shared" si="468"/>
        <v>Roll-in 4</v>
      </c>
      <c r="B644" s="7">
        <f t="shared" si="469"/>
        <v>2020</v>
      </c>
      <c r="C644" s="7">
        <f t="shared" si="475"/>
        <v>23</v>
      </c>
      <c r="D644" s="165">
        <f t="shared" si="473"/>
        <v>44165</v>
      </c>
      <c r="E644" s="68">
        <f t="shared" si="470"/>
        <v>0</v>
      </c>
      <c r="F644" s="77"/>
      <c r="G644" s="229">
        <f t="shared" si="483"/>
        <v>0</v>
      </c>
      <c r="H644" s="229">
        <f t="shared" si="483"/>
        <v>0</v>
      </c>
      <c r="I644" s="229">
        <f t="shared" si="483"/>
        <v>0</v>
      </c>
      <c r="J644" s="229">
        <f t="shared" si="483"/>
        <v>0</v>
      </c>
      <c r="K644" s="229">
        <f t="shared" si="483"/>
        <v>0</v>
      </c>
      <c r="L644" s="229">
        <f t="shared" si="483"/>
        <v>0</v>
      </c>
      <c r="M644" s="229">
        <f t="shared" si="483"/>
        <v>0</v>
      </c>
      <c r="N644" s="229">
        <f t="shared" si="483"/>
        <v>0</v>
      </c>
      <c r="O644" s="229">
        <f t="shared" si="483"/>
        <v>0</v>
      </c>
      <c r="P644" s="229">
        <f t="shared" si="483"/>
        <v>0</v>
      </c>
      <c r="Q644" s="229">
        <f t="shared" si="483"/>
        <v>0</v>
      </c>
      <c r="R644" s="229">
        <f t="shared" si="483"/>
        <v>0</v>
      </c>
      <c r="S644" s="229">
        <f t="shared" si="483"/>
        <v>0</v>
      </c>
      <c r="T644" s="229">
        <f t="shared" si="483"/>
        <v>0</v>
      </c>
      <c r="U644" s="229">
        <f t="shared" si="483"/>
        <v>0</v>
      </c>
      <c r="V644" s="229">
        <f t="shared" si="483"/>
        <v>0</v>
      </c>
      <c r="W644" s="229">
        <f t="shared" si="479"/>
        <v>0</v>
      </c>
      <c r="X644" s="229">
        <f t="shared" si="479"/>
        <v>0</v>
      </c>
      <c r="Y644" s="229">
        <f t="shared" si="479"/>
        <v>0</v>
      </c>
      <c r="Z644" s="229">
        <f t="shared" si="479"/>
        <v>0</v>
      </c>
      <c r="AA644" s="229">
        <f t="shared" si="479"/>
        <v>0</v>
      </c>
      <c r="AB644" s="229">
        <f t="shared" si="479"/>
        <v>0</v>
      </c>
      <c r="AC644" s="229">
        <f t="shared" si="479"/>
        <v>0</v>
      </c>
      <c r="AD644" s="229">
        <f t="shared" si="479"/>
        <v>0</v>
      </c>
      <c r="AE644" s="229">
        <f t="shared" si="479"/>
        <v>0</v>
      </c>
      <c r="AF644" s="229">
        <f t="shared" si="479"/>
        <v>0</v>
      </c>
      <c r="AG644" s="229">
        <f t="shared" si="479"/>
        <v>0</v>
      </c>
      <c r="AH644" s="229">
        <f t="shared" si="479"/>
        <v>0</v>
      </c>
      <c r="AI644" s="229">
        <f t="shared" si="479"/>
        <v>0</v>
      </c>
      <c r="AJ644" s="229">
        <f t="shared" si="479"/>
        <v>0</v>
      </c>
      <c r="AK644" s="229">
        <f t="shared" si="479"/>
        <v>0</v>
      </c>
      <c r="AL644" s="229">
        <f t="shared" si="479"/>
        <v>0</v>
      </c>
      <c r="AM644" s="229">
        <f t="shared" si="480"/>
        <v>0</v>
      </c>
      <c r="AN644" s="229">
        <f t="shared" si="480"/>
        <v>0</v>
      </c>
      <c r="AO644" s="229">
        <f t="shared" si="480"/>
        <v>0</v>
      </c>
      <c r="AP644" s="229">
        <f t="shared" si="480"/>
        <v>0</v>
      </c>
      <c r="AQ644" s="229">
        <f t="shared" si="480"/>
        <v>0</v>
      </c>
      <c r="AR644" s="229">
        <f t="shared" si="480"/>
        <v>0</v>
      </c>
      <c r="AS644" s="229">
        <f t="shared" si="480"/>
        <v>0</v>
      </c>
      <c r="AT644" s="229">
        <f t="shared" si="480"/>
        <v>0</v>
      </c>
      <c r="AU644" s="229">
        <f t="shared" si="480"/>
        <v>0</v>
      </c>
      <c r="AV644" s="229">
        <f t="shared" si="480"/>
        <v>0</v>
      </c>
      <c r="AW644" s="229">
        <f t="shared" si="480"/>
        <v>0</v>
      </c>
      <c r="AX644" s="229">
        <f t="shared" si="480"/>
        <v>0</v>
      </c>
      <c r="AY644" s="229">
        <f t="shared" si="480"/>
        <v>0</v>
      </c>
      <c r="AZ644" s="229">
        <f t="shared" si="480"/>
        <v>0</v>
      </c>
      <c r="BA644" s="229">
        <f t="shared" si="480"/>
        <v>0</v>
      </c>
      <c r="BB644" s="229">
        <f t="shared" si="480"/>
        <v>0</v>
      </c>
      <c r="BC644" s="229">
        <f t="shared" si="478"/>
        <v>0</v>
      </c>
      <c r="BD644" s="229">
        <f t="shared" si="478"/>
        <v>0</v>
      </c>
      <c r="BE644" s="229">
        <f t="shared" si="478"/>
        <v>0</v>
      </c>
      <c r="BF644" s="229">
        <f t="shared" si="478"/>
        <v>0</v>
      </c>
      <c r="BG644" s="229">
        <f t="shared" si="478"/>
        <v>0</v>
      </c>
      <c r="BH644" s="229">
        <f t="shared" si="478"/>
        <v>0</v>
      </c>
      <c r="BI644" s="229">
        <f t="shared" si="478"/>
        <v>0</v>
      </c>
      <c r="BJ644" s="229">
        <f t="shared" si="478"/>
        <v>0</v>
      </c>
      <c r="BK644" s="229">
        <f t="shared" si="478"/>
        <v>0</v>
      </c>
      <c r="BL644" s="229">
        <f t="shared" si="478"/>
        <v>0</v>
      </c>
      <c r="BM644" s="229">
        <f t="shared" si="478"/>
        <v>0</v>
      </c>
      <c r="BN644" s="229">
        <f t="shared" si="478"/>
        <v>0</v>
      </c>
      <c r="BO644" s="229">
        <f t="shared" si="482"/>
        <v>0</v>
      </c>
      <c r="BP644" s="229">
        <f t="shared" si="482"/>
        <v>0</v>
      </c>
      <c r="BQ644" s="229">
        <f t="shared" si="482"/>
        <v>0</v>
      </c>
      <c r="BR644" s="229">
        <f t="shared" si="482"/>
        <v>0</v>
      </c>
      <c r="BS644" s="229">
        <f t="shared" si="482"/>
        <v>0</v>
      </c>
      <c r="BT644" s="229">
        <f t="shared" si="482"/>
        <v>0</v>
      </c>
      <c r="BU644" s="229">
        <f t="shared" si="482"/>
        <v>0</v>
      </c>
      <c r="BV644" s="229">
        <f t="shared" si="482"/>
        <v>0</v>
      </c>
      <c r="BW644" s="229">
        <f t="shared" si="482"/>
        <v>0</v>
      </c>
      <c r="BX644" s="229">
        <f t="shared" si="482"/>
        <v>0</v>
      </c>
      <c r="BY644" s="229">
        <f t="shared" si="482"/>
        <v>0</v>
      </c>
      <c r="BZ644" s="229">
        <f t="shared" si="482"/>
        <v>0</v>
      </c>
    </row>
    <row r="645" spans="1:78" x14ac:dyDescent="0.2">
      <c r="A645" s="7" t="str">
        <f t="shared" si="468"/>
        <v>Roll-in 4</v>
      </c>
      <c r="B645" s="7">
        <f t="shared" si="469"/>
        <v>2020</v>
      </c>
      <c r="C645" s="7">
        <f t="shared" si="475"/>
        <v>24</v>
      </c>
      <c r="D645" s="165">
        <f t="shared" si="473"/>
        <v>44196</v>
      </c>
      <c r="E645" s="68">
        <f t="shared" si="470"/>
        <v>0</v>
      </c>
      <c r="F645" s="77"/>
      <c r="G645" s="229">
        <f t="shared" si="483"/>
        <v>0</v>
      </c>
      <c r="H645" s="229">
        <f t="shared" si="483"/>
        <v>0</v>
      </c>
      <c r="I645" s="229">
        <f t="shared" si="483"/>
        <v>0</v>
      </c>
      <c r="J645" s="229">
        <f t="shared" si="483"/>
        <v>0</v>
      </c>
      <c r="K645" s="229">
        <f t="shared" si="483"/>
        <v>0</v>
      </c>
      <c r="L645" s="229">
        <f t="shared" si="483"/>
        <v>0</v>
      </c>
      <c r="M645" s="229">
        <f t="shared" si="483"/>
        <v>0</v>
      </c>
      <c r="N645" s="229">
        <f t="shared" si="483"/>
        <v>0</v>
      </c>
      <c r="O645" s="229">
        <f t="shared" si="483"/>
        <v>0</v>
      </c>
      <c r="P645" s="229">
        <f t="shared" si="483"/>
        <v>0</v>
      </c>
      <c r="Q645" s="229">
        <f t="shared" si="483"/>
        <v>0</v>
      </c>
      <c r="R645" s="229">
        <f t="shared" si="483"/>
        <v>0</v>
      </c>
      <c r="S645" s="229">
        <f t="shared" si="483"/>
        <v>0</v>
      </c>
      <c r="T645" s="229">
        <f t="shared" si="483"/>
        <v>0</v>
      </c>
      <c r="U645" s="229">
        <f t="shared" si="483"/>
        <v>0</v>
      </c>
      <c r="V645" s="229">
        <f t="shared" si="483"/>
        <v>0</v>
      </c>
      <c r="W645" s="229">
        <f t="shared" si="479"/>
        <v>0</v>
      </c>
      <c r="X645" s="229">
        <f t="shared" si="479"/>
        <v>0</v>
      </c>
      <c r="Y645" s="229">
        <f t="shared" si="479"/>
        <v>0</v>
      </c>
      <c r="Z645" s="229">
        <f t="shared" si="479"/>
        <v>0</v>
      </c>
      <c r="AA645" s="229">
        <f t="shared" si="479"/>
        <v>0</v>
      </c>
      <c r="AB645" s="229">
        <f t="shared" si="479"/>
        <v>0</v>
      </c>
      <c r="AC645" s="229">
        <f t="shared" si="479"/>
        <v>0</v>
      </c>
      <c r="AD645" s="229">
        <f t="shared" si="479"/>
        <v>0</v>
      </c>
      <c r="AE645" s="229">
        <f t="shared" si="479"/>
        <v>0</v>
      </c>
      <c r="AF645" s="229">
        <f t="shared" si="479"/>
        <v>0</v>
      </c>
      <c r="AG645" s="229">
        <f t="shared" si="479"/>
        <v>0</v>
      </c>
      <c r="AH645" s="229">
        <f t="shared" si="479"/>
        <v>0</v>
      </c>
      <c r="AI645" s="229">
        <f t="shared" si="479"/>
        <v>0</v>
      </c>
      <c r="AJ645" s="229">
        <f t="shared" si="479"/>
        <v>0</v>
      </c>
      <c r="AK645" s="229">
        <f t="shared" si="479"/>
        <v>0</v>
      </c>
      <c r="AL645" s="229">
        <f t="shared" si="479"/>
        <v>0</v>
      </c>
      <c r="AM645" s="229">
        <f t="shared" si="480"/>
        <v>0</v>
      </c>
      <c r="AN645" s="229">
        <f t="shared" si="480"/>
        <v>0</v>
      </c>
      <c r="AO645" s="229">
        <f t="shared" si="480"/>
        <v>0</v>
      </c>
      <c r="AP645" s="229">
        <f t="shared" si="480"/>
        <v>0</v>
      </c>
      <c r="AQ645" s="229">
        <f t="shared" si="480"/>
        <v>0</v>
      </c>
      <c r="AR645" s="229">
        <f t="shared" si="480"/>
        <v>0</v>
      </c>
      <c r="AS645" s="229">
        <f t="shared" si="480"/>
        <v>0</v>
      </c>
      <c r="AT645" s="229">
        <f t="shared" si="480"/>
        <v>0</v>
      </c>
      <c r="AU645" s="229">
        <f t="shared" si="480"/>
        <v>0</v>
      </c>
      <c r="AV645" s="229">
        <f t="shared" si="480"/>
        <v>0</v>
      </c>
      <c r="AW645" s="229">
        <f t="shared" si="480"/>
        <v>0</v>
      </c>
      <c r="AX645" s="229">
        <f t="shared" si="480"/>
        <v>0</v>
      </c>
      <c r="AY645" s="229">
        <f t="shared" si="480"/>
        <v>0</v>
      </c>
      <c r="AZ645" s="229">
        <f t="shared" si="480"/>
        <v>0</v>
      </c>
      <c r="BA645" s="229">
        <f t="shared" si="480"/>
        <v>0</v>
      </c>
      <c r="BB645" s="229">
        <f t="shared" si="480"/>
        <v>0</v>
      </c>
      <c r="BC645" s="229">
        <f t="shared" si="478"/>
        <v>0</v>
      </c>
      <c r="BD645" s="229">
        <f t="shared" si="478"/>
        <v>0</v>
      </c>
      <c r="BE645" s="229">
        <f t="shared" si="478"/>
        <v>0</v>
      </c>
      <c r="BF645" s="229">
        <f t="shared" si="478"/>
        <v>0</v>
      </c>
      <c r="BG645" s="229">
        <f t="shared" si="478"/>
        <v>0</v>
      </c>
      <c r="BH645" s="229">
        <f t="shared" si="478"/>
        <v>0</v>
      </c>
      <c r="BI645" s="229">
        <f t="shared" si="478"/>
        <v>0</v>
      </c>
      <c r="BJ645" s="229">
        <f t="shared" si="478"/>
        <v>0</v>
      </c>
      <c r="BK645" s="229">
        <f t="shared" si="478"/>
        <v>0</v>
      </c>
      <c r="BL645" s="229">
        <f t="shared" si="478"/>
        <v>0</v>
      </c>
      <c r="BM645" s="229">
        <f t="shared" si="478"/>
        <v>0</v>
      </c>
      <c r="BN645" s="229">
        <f t="shared" si="478"/>
        <v>0</v>
      </c>
      <c r="BO645" s="229">
        <f t="shared" si="482"/>
        <v>0</v>
      </c>
      <c r="BP645" s="229">
        <f t="shared" si="482"/>
        <v>0</v>
      </c>
      <c r="BQ645" s="229">
        <f t="shared" si="482"/>
        <v>0</v>
      </c>
      <c r="BR645" s="229">
        <f t="shared" si="482"/>
        <v>0</v>
      </c>
      <c r="BS645" s="229">
        <f t="shared" si="482"/>
        <v>0</v>
      </c>
      <c r="BT645" s="229">
        <f t="shared" si="482"/>
        <v>0</v>
      </c>
      <c r="BU645" s="229">
        <f t="shared" si="482"/>
        <v>0</v>
      </c>
      <c r="BV645" s="229">
        <f t="shared" si="482"/>
        <v>0</v>
      </c>
      <c r="BW645" s="229">
        <f t="shared" si="482"/>
        <v>0</v>
      </c>
      <c r="BX645" s="229">
        <f t="shared" si="482"/>
        <v>0</v>
      </c>
      <c r="BY645" s="229">
        <f t="shared" si="482"/>
        <v>0</v>
      </c>
      <c r="BZ645" s="229">
        <f t="shared" si="482"/>
        <v>0</v>
      </c>
    </row>
    <row r="646" spans="1:78" x14ac:dyDescent="0.2">
      <c r="A646" s="7" t="str">
        <f t="shared" si="468"/>
        <v>Roll-in 4</v>
      </c>
      <c r="B646" s="7">
        <f t="shared" si="469"/>
        <v>2021</v>
      </c>
      <c r="C646" s="7">
        <f t="shared" si="475"/>
        <v>25</v>
      </c>
      <c r="D646" s="165">
        <f t="shared" si="473"/>
        <v>44227</v>
      </c>
      <c r="E646" s="68">
        <f t="shared" si="470"/>
        <v>0</v>
      </c>
      <c r="F646" s="77"/>
      <c r="G646" s="229">
        <f t="shared" si="483"/>
        <v>0</v>
      </c>
      <c r="H646" s="229">
        <f t="shared" si="483"/>
        <v>0</v>
      </c>
      <c r="I646" s="229">
        <f t="shared" si="483"/>
        <v>0</v>
      </c>
      <c r="J646" s="229">
        <f t="shared" si="483"/>
        <v>0</v>
      </c>
      <c r="K646" s="229">
        <f t="shared" si="483"/>
        <v>0</v>
      </c>
      <c r="L646" s="229">
        <f t="shared" si="483"/>
        <v>0</v>
      </c>
      <c r="M646" s="229">
        <f t="shared" si="483"/>
        <v>0</v>
      </c>
      <c r="N646" s="229">
        <f t="shared" si="483"/>
        <v>0</v>
      </c>
      <c r="O646" s="229">
        <f t="shared" si="483"/>
        <v>0</v>
      </c>
      <c r="P646" s="229">
        <f t="shared" si="483"/>
        <v>0</v>
      </c>
      <c r="Q646" s="229">
        <f t="shared" si="483"/>
        <v>0</v>
      </c>
      <c r="R646" s="229">
        <f t="shared" si="483"/>
        <v>0</v>
      </c>
      <c r="S646" s="229">
        <f t="shared" si="483"/>
        <v>0</v>
      </c>
      <c r="T646" s="229">
        <f t="shared" si="483"/>
        <v>0</v>
      </c>
      <c r="U646" s="229">
        <f t="shared" si="483"/>
        <v>0</v>
      </c>
      <c r="V646" s="229">
        <f t="shared" si="483"/>
        <v>0</v>
      </c>
      <c r="W646" s="229">
        <f t="shared" si="479"/>
        <v>0</v>
      </c>
      <c r="X646" s="229">
        <f t="shared" si="479"/>
        <v>0</v>
      </c>
      <c r="Y646" s="229">
        <f t="shared" si="479"/>
        <v>0</v>
      </c>
      <c r="Z646" s="229">
        <f t="shared" si="479"/>
        <v>0</v>
      </c>
      <c r="AA646" s="229">
        <f t="shared" si="479"/>
        <v>0</v>
      </c>
      <c r="AB646" s="229">
        <f t="shared" si="479"/>
        <v>0</v>
      </c>
      <c r="AC646" s="229">
        <f t="shared" si="479"/>
        <v>0</v>
      </c>
      <c r="AD646" s="229">
        <f t="shared" si="479"/>
        <v>0</v>
      </c>
      <c r="AE646" s="229">
        <f t="shared" si="479"/>
        <v>0</v>
      </c>
      <c r="AF646" s="229">
        <f t="shared" si="479"/>
        <v>0</v>
      </c>
      <c r="AG646" s="229">
        <f t="shared" si="479"/>
        <v>0</v>
      </c>
      <c r="AH646" s="229">
        <f t="shared" si="479"/>
        <v>0</v>
      </c>
      <c r="AI646" s="229">
        <f t="shared" si="479"/>
        <v>0</v>
      </c>
      <c r="AJ646" s="229">
        <f t="shared" si="479"/>
        <v>0</v>
      </c>
      <c r="AK646" s="229">
        <f t="shared" si="479"/>
        <v>0</v>
      </c>
      <c r="AL646" s="229">
        <f t="shared" si="479"/>
        <v>0</v>
      </c>
      <c r="AM646" s="229">
        <f t="shared" si="480"/>
        <v>0</v>
      </c>
      <c r="AN646" s="229">
        <f t="shared" si="480"/>
        <v>0</v>
      </c>
      <c r="AO646" s="229">
        <f t="shared" si="480"/>
        <v>0</v>
      </c>
      <c r="AP646" s="229">
        <f t="shared" si="480"/>
        <v>0</v>
      </c>
      <c r="AQ646" s="229">
        <f t="shared" si="480"/>
        <v>0</v>
      </c>
      <c r="AR646" s="229">
        <f t="shared" si="480"/>
        <v>0</v>
      </c>
      <c r="AS646" s="229">
        <f t="shared" si="480"/>
        <v>0</v>
      </c>
      <c r="AT646" s="229">
        <f t="shared" si="480"/>
        <v>0</v>
      </c>
      <c r="AU646" s="229">
        <f t="shared" si="480"/>
        <v>0</v>
      </c>
      <c r="AV646" s="229">
        <f t="shared" si="480"/>
        <v>0</v>
      </c>
      <c r="AW646" s="229">
        <f t="shared" si="480"/>
        <v>0</v>
      </c>
      <c r="AX646" s="229">
        <f t="shared" si="480"/>
        <v>0</v>
      </c>
      <c r="AY646" s="229">
        <f t="shared" si="480"/>
        <v>0</v>
      </c>
      <c r="AZ646" s="229">
        <f t="shared" si="480"/>
        <v>0</v>
      </c>
      <c r="BA646" s="229">
        <f t="shared" si="480"/>
        <v>0</v>
      </c>
      <c r="BB646" s="229">
        <f t="shared" si="478"/>
        <v>0</v>
      </c>
      <c r="BC646" s="229">
        <f t="shared" si="478"/>
        <v>0</v>
      </c>
      <c r="BD646" s="229">
        <f t="shared" si="478"/>
        <v>0</v>
      </c>
      <c r="BE646" s="229">
        <f t="shared" si="478"/>
        <v>0</v>
      </c>
      <c r="BF646" s="229">
        <f t="shared" si="478"/>
        <v>0</v>
      </c>
      <c r="BG646" s="229">
        <f t="shared" si="478"/>
        <v>0</v>
      </c>
      <c r="BH646" s="229">
        <f t="shared" si="478"/>
        <v>0</v>
      </c>
      <c r="BI646" s="229">
        <f t="shared" si="478"/>
        <v>0</v>
      </c>
      <c r="BJ646" s="229">
        <f t="shared" si="478"/>
        <v>0</v>
      </c>
      <c r="BK646" s="229">
        <f t="shared" si="478"/>
        <v>0</v>
      </c>
      <c r="BL646" s="229">
        <f t="shared" si="478"/>
        <v>0</v>
      </c>
      <c r="BM646" s="229">
        <f t="shared" si="478"/>
        <v>0</v>
      </c>
      <c r="BN646" s="229">
        <f t="shared" si="478"/>
        <v>0</v>
      </c>
      <c r="BO646" s="229">
        <f t="shared" si="482"/>
        <v>0</v>
      </c>
      <c r="BP646" s="229">
        <f t="shared" si="482"/>
        <v>0</v>
      </c>
      <c r="BQ646" s="229">
        <f t="shared" si="482"/>
        <v>0</v>
      </c>
      <c r="BR646" s="229">
        <f t="shared" si="482"/>
        <v>0</v>
      </c>
      <c r="BS646" s="229">
        <f t="shared" si="482"/>
        <v>0</v>
      </c>
      <c r="BT646" s="229">
        <f t="shared" si="482"/>
        <v>0</v>
      </c>
      <c r="BU646" s="229">
        <f t="shared" si="482"/>
        <v>0</v>
      </c>
      <c r="BV646" s="229">
        <f t="shared" si="482"/>
        <v>0</v>
      </c>
      <c r="BW646" s="229">
        <f t="shared" si="482"/>
        <v>0</v>
      </c>
      <c r="BX646" s="229">
        <f t="shared" si="482"/>
        <v>0</v>
      </c>
      <c r="BY646" s="229">
        <f t="shared" si="482"/>
        <v>0</v>
      </c>
      <c r="BZ646" s="229">
        <f t="shared" si="482"/>
        <v>0</v>
      </c>
    </row>
    <row r="647" spans="1:78" x14ac:dyDescent="0.2">
      <c r="A647" s="7" t="str">
        <f t="shared" si="468"/>
        <v>Roll-in 4</v>
      </c>
      <c r="B647" s="7">
        <f t="shared" si="469"/>
        <v>2021</v>
      </c>
      <c r="C647" s="7">
        <f t="shared" si="475"/>
        <v>26</v>
      </c>
      <c r="D647" s="165">
        <f t="shared" si="473"/>
        <v>44255</v>
      </c>
      <c r="E647" s="68">
        <f t="shared" si="470"/>
        <v>0</v>
      </c>
      <c r="F647" s="77"/>
      <c r="G647" s="229">
        <f t="shared" si="483"/>
        <v>0</v>
      </c>
      <c r="H647" s="229">
        <f t="shared" si="483"/>
        <v>0</v>
      </c>
      <c r="I647" s="229">
        <f t="shared" si="483"/>
        <v>0</v>
      </c>
      <c r="J647" s="229">
        <f t="shared" si="483"/>
        <v>0</v>
      </c>
      <c r="K647" s="229">
        <f t="shared" si="483"/>
        <v>0</v>
      </c>
      <c r="L647" s="229">
        <f t="shared" si="483"/>
        <v>0</v>
      </c>
      <c r="M647" s="229">
        <f t="shared" si="483"/>
        <v>0</v>
      </c>
      <c r="N647" s="229">
        <f t="shared" si="483"/>
        <v>0</v>
      </c>
      <c r="O647" s="229">
        <f t="shared" si="483"/>
        <v>0</v>
      </c>
      <c r="P647" s="229">
        <f t="shared" si="483"/>
        <v>0</v>
      </c>
      <c r="Q647" s="229">
        <f t="shared" si="483"/>
        <v>0</v>
      </c>
      <c r="R647" s="229">
        <f t="shared" si="483"/>
        <v>0</v>
      </c>
      <c r="S647" s="229">
        <f t="shared" si="483"/>
        <v>0</v>
      </c>
      <c r="T647" s="229">
        <f t="shared" si="483"/>
        <v>0</v>
      </c>
      <c r="U647" s="229">
        <f t="shared" si="483"/>
        <v>0</v>
      </c>
      <c r="V647" s="229">
        <f t="shared" si="483"/>
        <v>0</v>
      </c>
      <c r="W647" s="229">
        <f t="shared" si="479"/>
        <v>0</v>
      </c>
      <c r="X647" s="229">
        <f t="shared" si="479"/>
        <v>0</v>
      </c>
      <c r="Y647" s="229">
        <f t="shared" si="479"/>
        <v>0</v>
      </c>
      <c r="Z647" s="229">
        <f t="shared" si="479"/>
        <v>0</v>
      </c>
      <c r="AA647" s="229">
        <f t="shared" si="479"/>
        <v>0</v>
      </c>
      <c r="AB647" s="229">
        <f t="shared" si="479"/>
        <v>0</v>
      </c>
      <c r="AC647" s="229">
        <f t="shared" si="479"/>
        <v>0</v>
      </c>
      <c r="AD647" s="229">
        <f t="shared" si="479"/>
        <v>0</v>
      </c>
      <c r="AE647" s="229">
        <f t="shared" si="479"/>
        <v>0</v>
      </c>
      <c r="AF647" s="229">
        <f t="shared" si="479"/>
        <v>0</v>
      </c>
      <c r="AG647" s="229">
        <f t="shared" si="479"/>
        <v>0</v>
      </c>
      <c r="AH647" s="229">
        <f t="shared" si="479"/>
        <v>0</v>
      </c>
      <c r="AI647" s="229">
        <f t="shared" si="479"/>
        <v>0</v>
      </c>
      <c r="AJ647" s="229">
        <f t="shared" si="479"/>
        <v>0</v>
      </c>
      <c r="AK647" s="229">
        <f t="shared" si="479"/>
        <v>0</v>
      </c>
      <c r="AL647" s="229">
        <f t="shared" si="479"/>
        <v>0</v>
      </c>
      <c r="AM647" s="229">
        <f t="shared" si="480"/>
        <v>0</v>
      </c>
      <c r="AN647" s="229">
        <f t="shared" si="480"/>
        <v>0</v>
      </c>
      <c r="AO647" s="229">
        <f t="shared" si="480"/>
        <v>0</v>
      </c>
      <c r="AP647" s="229">
        <f t="shared" si="480"/>
        <v>0</v>
      </c>
      <c r="AQ647" s="229">
        <f t="shared" si="480"/>
        <v>0</v>
      </c>
      <c r="AR647" s="229">
        <f t="shared" si="480"/>
        <v>0</v>
      </c>
      <c r="AS647" s="229">
        <f t="shared" si="480"/>
        <v>0</v>
      </c>
      <c r="AT647" s="229">
        <f t="shared" si="480"/>
        <v>0</v>
      </c>
      <c r="AU647" s="229">
        <f t="shared" si="480"/>
        <v>0</v>
      </c>
      <c r="AV647" s="229">
        <f t="shared" si="480"/>
        <v>0</v>
      </c>
      <c r="AW647" s="229">
        <f t="shared" si="480"/>
        <v>0</v>
      </c>
      <c r="AX647" s="229">
        <f t="shared" si="480"/>
        <v>0</v>
      </c>
      <c r="AY647" s="229">
        <f t="shared" si="480"/>
        <v>0</v>
      </c>
      <c r="AZ647" s="229">
        <f t="shared" si="480"/>
        <v>0</v>
      </c>
      <c r="BA647" s="229">
        <f t="shared" si="480"/>
        <v>0</v>
      </c>
      <c r="BB647" s="229">
        <f t="shared" si="478"/>
        <v>0</v>
      </c>
      <c r="BC647" s="229">
        <f t="shared" si="478"/>
        <v>0</v>
      </c>
      <c r="BD647" s="229">
        <f t="shared" si="478"/>
        <v>0</v>
      </c>
      <c r="BE647" s="229">
        <f t="shared" si="478"/>
        <v>0</v>
      </c>
      <c r="BF647" s="229">
        <f t="shared" si="478"/>
        <v>0</v>
      </c>
      <c r="BG647" s="229">
        <f t="shared" si="478"/>
        <v>0</v>
      </c>
      <c r="BH647" s="229">
        <f t="shared" si="478"/>
        <v>0</v>
      </c>
      <c r="BI647" s="229">
        <f t="shared" si="478"/>
        <v>0</v>
      </c>
      <c r="BJ647" s="229">
        <f t="shared" si="478"/>
        <v>0</v>
      </c>
      <c r="BK647" s="229">
        <f t="shared" si="478"/>
        <v>0</v>
      </c>
      <c r="BL647" s="229">
        <f t="shared" si="478"/>
        <v>0</v>
      </c>
      <c r="BM647" s="229">
        <f t="shared" si="478"/>
        <v>0</v>
      </c>
      <c r="BN647" s="229">
        <f t="shared" si="478"/>
        <v>0</v>
      </c>
      <c r="BO647" s="229">
        <f t="shared" si="482"/>
        <v>0</v>
      </c>
      <c r="BP647" s="229">
        <f t="shared" si="482"/>
        <v>0</v>
      </c>
      <c r="BQ647" s="229">
        <f t="shared" si="482"/>
        <v>0</v>
      </c>
      <c r="BR647" s="229">
        <f t="shared" si="482"/>
        <v>0</v>
      </c>
      <c r="BS647" s="229">
        <f t="shared" si="482"/>
        <v>0</v>
      </c>
      <c r="BT647" s="229">
        <f t="shared" si="482"/>
        <v>0</v>
      </c>
      <c r="BU647" s="229">
        <f t="shared" si="482"/>
        <v>0</v>
      </c>
      <c r="BV647" s="229">
        <f t="shared" si="482"/>
        <v>0</v>
      </c>
      <c r="BW647" s="229">
        <f t="shared" si="482"/>
        <v>0</v>
      </c>
      <c r="BX647" s="229">
        <f t="shared" si="482"/>
        <v>0</v>
      </c>
      <c r="BY647" s="229">
        <f t="shared" si="482"/>
        <v>0</v>
      </c>
      <c r="BZ647" s="229">
        <f t="shared" si="482"/>
        <v>0</v>
      </c>
    </row>
    <row r="648" spans="1:78" x14ac:dyDescent="0.2">
      <c r="A648" s="7" t="str">
        <f t="shared" si="468"/>
        <v>Roll-in 5</v>
      </c>
      <c r="B648" s="7">
        <f t="shared" si="469"/>
        <v>2021</v>
      </c>
      <c r="C648" s="7">
        <f t="shared" si="475"/>
        <v>27</v>
      </c>
      <c r="D648" s="165">
        <f t="shared" si="473"/>
        <v>44286</v>
      </c>
      <c r="E648" s="68">
        <f t="shared" si="470"/>
        <v>0</v>
      </c>
      <c r="F648" s="77"/>
      <c r="G648" s="229">
        <f t="shared" si="483"/>
        <v>0</v>
      </c>
      <c r="H648" s="229">
        <f t="shared" si="483"/>
        <v>0</v>
      </c>
      <c r="I648" s="229">
        <f t="shared" si="483"/>
        <v>0</v>
      </c>
      <c r="J648" s="229">
        <f t="shared" si="483"/>
        <v>0</v>
      </c>
      <c r="K648" s="229">
        <f t="shared" si="483"/>
        <v>0</v>
      </c>
      <c r="L648" s="229">
        <f t="shared" si="483"/>
        <v>0</v>
      </c>
      <c r="M648" s="229">
        <f t="shared" si="483"/>
        <v>0</v>
      </c>
      <c r="N648" s="229">
        <f t="shared" si="483"/>
        <v>0</v>
      </c>
      <c r="O648" s="229">
        <f t="shared" si="483"/>
        <v>0</v>
      </c>
      <c r="P648" s="229">
        <f t="shared" si="483"/>
        <v>0</v>
      </c>
      <c r="Q648" s="229">
        <f t="shared" si="483"/>
        <v>0</v>
      </c>
      <c r="R648" s="229">
        <f t="shared" si="483"/>
        <v>0</v>
      </c>
      <c r="S648" s="229">
        <f t="shared" si="483"/>
        <v>0</v>
      </c>
      <c r="T648" s="229">
        <f t="shared" si="483"/>
        <v>0</v>
      </c>
      <c r="U648" s="229">
        <f t="shared" si="483"/>
        <v>0</v>
      </c>
      <c r="V648" s="229">
        <f t="shared" si="483"/>
        <v>0</v>
      </c>
      <c r="W648" s="229">
        <f t="shared" si="479"/>
        <v>0</v>
      </c>
      <c r="X648" s="229">
        <f t="shared" si="479"/>
        <v>0</v>
      </c>
      <c r="Y648" s="229">
        <f t="shared" si="479"/>
        <v>0</v>
      </c>
      <c r="Z648" s="229">
        <f t="shared" si="479"/>
        <v>0</v>
      </c>
      <c r="AA648" s="229">
        <f t="shared" si="479"/>
        <v>0</v>
      </c>
      <c r="AB648" s="229">
        <f t="shared" si="479"/>
        <v>0</v>
      </c>
      <c r="AC648" s="229">
        <f t="shared" si="479"/>
        <v>0</v>
      </c>
      <c r="AD648" s="229">
        <f t="shared" si="479"/>
        <v>0</v>
      </c>
      <c r="AE648" s="229">
        <f t="shared" si="479"/>
        <v>0</v>
      </c>
      <c r="AF648" s="229">
        <f t="shared" si="479"/>
        <v>0</v>
      </c>
      <c r="AG648" s="229">
        <f t="shared" si="479"/>
        <v>0</v>
      </c>
      <c r="AH648" s="229">
        <f t="shared" si="479"/>
        <v>0</v>
      </c>
      <c r="AI648" s="229">
        <f t="shared" si="479"/>
        <v>0</v>
      </c>
      <c r="AJ648" s="229">
        <f t="shared" si="479"/>
        <v>0</v>
      </c>
      <c r="AK648" s="229">
        <f t="shared" si="479"/>
        <v>0</v>
      </c>
      <c r="AL648" s="229">
        <f t="shared" ref="AL648:BA665" si="484">IF(AND($B648+$D$7&gt;AL$7,AL$9&gt;=$D648),($E648*(1/$D$7))/IF(AL$7=$B648,13-MONTH($D648),12),0)</f>
        <v>0</v>
      </c>
      <c r="AM648" s="229">
        <f t="shared" si="484"/>
        <v>0</v>
      </c>
      <c r="AN648" s="229">
        <f t="shared" si="484"/>
        <v>0</v>
      </c>
      <c r="AO648" s="229">
        <f t="shared" si="484"/>
        <v>0</v>
      </c>
      <c r="AP648" s="229">
        <f t="shared" si="484"/>
        <v>0</v>
      </c>
      <c r="AQ648" s="229">
        <f t="shared" si="484"/>
        <v>0</v>
      </c>
      <c r="AR648" s="229">
        <f t="shared" si="484"/>
        <v>0</v>
      </c>
      <c r="AS648" s="229">
        <f t="shared" si="484"/>
        <v>0</v>
      </c>
      <c r="AT648" s="229">
        <f t="shared" si="484"/>
        <v>0</v>
      </c>
      <c r="AU648" s="229">
        <f t="shared" si="480"/>
        <v>0</v>
      </c>
      <c r="AV648" s="229">
        <f t="shared" si="480"/>
        <v>0</v>
      </c>
      <c r="AW648" s="229">
        <f t="shared" si="480"/>
        <v>0</v>
      </c>
      <c r="AX648" s="229">
        <f t="shared" si="480"/>
        <v>0</v>
      </c>
      <c r="AY648" s="229">
        <f t="shared" si="480"/>
        <v>0</v>
      </c>
      <c r="AZ648" s="229">
        <f t="shared" si="480"/>
        <v>0</v>
      </c>
      <c r="BA648" s="229">
        <f t="shared" si="480"/>
        <v>0</v>
      </c>
      <c r="BB648" s="229">
        <f t="shared" si="480"/>
        <v>0</v>
      </c>
      <c r="BC648" s="229">
        <f t="shared" ref="BB648:BQ663" si="485">IF(AND($B648+$D$7&gt;BC$7,BC$9&gt;=$D648),($E648*(1/$D$7))/IF(BC$7=$B648,13-MONTH($D648),12),0)</f>
        <v>0</v>
      </c>
      <c r="BD648" s="229">
        <f t="shared" si="485"/>
        <v>0</v>
      </c>
      <c r="BE648" s="229">
        <f t="shared" si="485"/>
        <v>0</v>
      </c>
      <c r="BF648" s="229">
        <f t="shared" si="485"/>
        <v>0</v>
      </c>
      <c r="BG648" s="229">
        <f t="shared" si="485"/>
        <v>0</v>
      </c>
      <c r="BH648" s="229">
        <f t="shared" si="485"/>
        <v>0</v>
      </c>
      <c r="BI648" s="229">
        <f t="shared" si="485"/>
        <v>0</v>
      </c>
      <c r="BJ648" s="229">
        <f t="shared" si="485"/>
        <v>0</v>
      </c>
      <c r="BK648" s="229">
        <f t="shared" si="485"/>
        <v>0</v>
      </c>
      <c r="BL648" s="229">
        <f t="shared" si="485"/>
        <v>0</v>
      </c>
      <c r="BM648" s="229">
        <f t="shared" si="485"/>
        <v>0</v>
      </c>
      <c r="BN648" s="229">
        <f t="shared" si="485"/>
        <v>0</v>
      </c>
      <c r="BO648" s="229">
        <f t="shared" si="485"/>
        <v>0</v>
      </c>
      <c r="BP648" s="229">
        <f t="shared" si="485"/>
        <v>0</v>
      </c>
      <c r="BQ648" s="229">
        <f t="shared" si="485"/>
        <v>0</v>
      </c>
      <c r="BR648" s="229">
        <f t="shared" si="482"/>
        <v>0</v>
      </c>
      <c r="BS648" s="229">
        <f t="shared" si="482"/>
        <v>0</v>
      </c>
      <c r="BT648" s="229">
        <f t="shared" si="482"/>
        <v>0</v>
      </c>
      <c r="BU648" s="229">
        <f t="shared" si="482"/>
        <v>0</v>
      </c>
      <c r="BV648" s="229">
        <f t="shared" si="482"/>
        <v>0</v>
      </c>
      <c r="BW648" s="229">
        <f t="shared" si="482"/>
        <v>0</v>
      </c>
      <c r="BX648" s="229">
        <f t="shared" si="482"/>
        <v>0</v>
      </c>
      <c r="BY648" s="229">
        <f t="shared" si="482"/>
        <v>0</v>
      </c>
      <c r="BZ648" s="229">
        <f t="shared" si="482"/>
        <v>0</v>
      </c>
    </row>
    <row r="649" spans="1:78" x14ac:dyDescent="0.2">
      <c r="A649" s="7" t="str">
        <f t="shared" si="468"/>
        <v>Roll-in 5</v>
      </c>
      <c r="B649" s="7">
        <f t="shared" si="469"/>
        <v>2021</v>
      </c>
      <c r="C649" s="7">
        <f t="shared" si="475"/>
        <v>28</v>
      </c>
      <c r="D649" s="165">
        <f t="shared" si="473"/>
        <v>44316</v>
      </c>
      <c r="E649" s="68">
        <f t="shared" si="470"/>
        <v>0</v>
      </c>
      <c r="F649" s="77"/>
      <c r="G649" s="229">
        <f t="shared" si="483"/>
        <v>0</v>
      </c>
      <c r="H649" s="229">
        <f t="shared" si="483"/>
        <v>0</v>
      </c>
      <c r="I649" s="229">
        <f t="shared" si="483"/>
        <v>0</v>
      </c>
      <c r="J649" s="229">
        <f t="shared" si="483"/>
        <v>0</v>
      </c>
      <c r="K649" s="229">
        <f t="shared" si="483"/>
        <v>0</v>
      </c>
      <c r="L649" s="229">
        <f t="shared" si="483"/>
        <v>0</v>
      </c>
      <c r="M649" s="229">
        <f t="shared" si="483"/>
        <v>0</v>
      </c>
      <c r="N649" s="229">
        <f t="shared" si="483"/>
        <v>0</v>
      </c>
      <c r="O649" s="229">
        <f t="shared" si="483"/>
        <v>0</v>
      </c>
      <c r="P649" s="229">
        <f t="shared" si="483"/>
        <v>0</v>
      </c>
      <c r="Q649" s="229">
        <f t="shared" si="483"/>
        <v>0</v>
      </c>
      <c r="R649" s="229">
        <f t="shared" si="483"/>
        <v>0</v>
      </c>
      <c r="S649" s="229">
        <f t="shared" si="483"/>
        <v>0</v>
      </c>
      <c r="T649" s="229">
        <f t="shared" si="483"/>
        <v>0</v>
      </c>
      <c r="U649" s="229">
        <f t="shared" si="483"/>
        <v>0</v>
      </c>
      <c r="V649" s="229">
        <f t="shared" si="483"/>
        <v>0</v>
      </c>
      <c r="W649" s="229">
        <f t="shared" ref="W649:AL664" si="486">IF(AND($B649+$D$7&gt;W$7,W$9&gt;=$D649),($E649*(1/$D$7))/IF(W$7=$B649,13-MONTH($D649),12),0)</f>
        <v>0</v>
      </c>
      <c r="X649" s="229">
        <f t="shared" si="486"/>
        <v>0</v>
      </c>
      <c r="Y649" s="229">
        <f t="shared" si="486"/>
        <v>0</v>
      </c>
      <c r="Z649" s="229">
        <f t="shared" si="486"/>
        <v>0</v>
      </c>
      <c r="AA649" s="229">
        <f t="shared" si="486"/>
        <v>0</v>
      </c>
      <c r="AB649" s="229">
        <f t="shared" si="486"/>
        <v>0</v>
      </c>
      <c r="AC649" s="229">
        <f t="shared" si="486"/>
        <v>0</v>
      </c>
      <c r="AD649" s="229">
        <f t="shared" si="486"/>
        <v>0</v>
      </c>
      <c r="AE649" s="229">
        <f t="shared" si="486"/>
        <v>0</v>
      </c>
      <c r="AF649" s="229">
        <f t="shared" si="486"/>
        <v>0</v>
      </c>
      <c r="AG649" s="229">
        <f t="shared" si="486"/>
        <v>0</v>
      </c>
      <c r="AH649" s="229">
        <f t="shared" si="486"/>
        <v>0</v>
      </c>
      <c r="AI649" s="229">
        <f t="shared" si="486"/>
        <v>0</v>
      </c>
      <c r="AJ649" s="229">
        <f t="shared" si="486"/>
        <v>0</v>
      </c>
      <c r="AK649" s="229">
        <f t="shared" si="486"/>
        <v>0</v>
      </c>
      <c r="AL649" s="229">
        <f t="shared" si="486"/>
        <v>0</v>
      </c>
      <c r="AM649" s="229">
        <f t="shared" si="484"/>
        <v>0</v>
      </c>
      <c r="AN649" s="229">
        <f t="shared" si="484"/>
        <v>0</v>
      </c>
      <c r="AO649" s="229">
        <f t="shared" si="484"/>
        <v>0</v>
      </c>
      <c r="AP649" s="229">
        <f t="shared" si="484"/>
        <v>0</v>
      </c>
      <c r="AQ649" s="229">
        <f t="shared" si="484"/>
        <v>0</v>
      </c>
      <c r="AR649" s="229">
        <f t="shared" si="484"/>
        <v>0</v>
      </c>
      <c r="AS649" s="229">
        <f t="shared" si="484"/>
        <v>0</v>
      </c>
      <c r="AT649" s="229">
        <f t="shared" si="484"/>
        <v>0</v>
      </c>
      <c r="AU649" s="229">
        <f t="shared" si="484"/>
        <v>0</v>
      </c>
      <c r="AV649" s="229">
        <f t="shared" si="484"/>
        <v>0</v>
      </c>
      <c r="AW649" s="229">
        <f t="shared" si="484"/>
        <v>0</v>
      </c>
      <c r="AX649" s="229">
        <f t="shared" si="484"/>
        <v>0</v>
      </c>
      <c r="AY649" s="229">
        <f t="shared" si="484"/>
        <v>0</v>
      </c>
      <c r="AZ649" s="229">
        <f t="shared" si="484"/>
        <v>0</v>
      </c>
      <c r="BA649" s="229">
        <f t="shared" si="484"/>
        <v>0</v>
      </c>
      <c r="BB649" s="229">
        <f t="shared" si="485"/>
        <v>0</v>
      </c>
      <c r="BC649" s="229">
        <f t="shared" si="485"/>
        <v>0</v>
      </c>
      <c r="BD649" s="229">
        <f t="shared" si="485"/>
        <v>0</v>
      </c>
      <c r="BE649" s="229">
        <f t="shared" si="485"/>
        <v>0</v>
      </c>
      <c r="BF649" s="229">
        <f t="shared" si="485"/>
        <v>0</v>
      </c>
      <c r="BG649" s="229">
        <f t="shared" si="485"/>
        <v>0</v>
      </c>
      <c r="BH649" s="229">
        <f t="shared" si="485"/>
        <v>0</v>
      </c>
      <c r="BI649" s="229">
        <f t="shared" si="485"/>
        <v>0</v>
      </c>
      <c r="BJ649" s="229">
        <f t="shared" si="485"/>
        <v>0</v>
      </c>
      <c r="BK649" s="229">
        <f t="shared" si="485"/>
        <v>0</v>
      </c>
      <c r="BL649" s="229">
        <f t="shared" si="485"/>
        <v>0</v>
      </c>
      <c r="BM649" s="229">
        <f t="shared" si="485"/>
        <v>0</v>
      </c>
      <c r="BN649" s="229">
        <f t="shared" si="485"/>
        <v>0</v>
      </c>
      <c r="BO649" s="229">
        <f t="shared" si="482"/>
        <v>0</v>
      </c>
      <c r="BP649" s="229">
        <f t="shared" si="482"/>
        <v>0</v>
      </c>
      <c r="BQ649" s="229">
        <f t="shared" si="482"/>
        <v>0</v>
      </c>
      <c r="BR649" s="229">
        <f t="shared" si="482"/>
        <v>0</v>
      </c>
      <c r="BS649" s="229">
        <f t="shared" si="482"/>
        <v>0</v>
      </c>
      <c r="BT649" s="229">
        <f t="shared" si="482"/>
        <v>0</v>
      </c>
      <c r="BU649" s="229">
        <f t="shared" si="482"/>
        <v>0</v>
      </c>
      <c r="BV649" s="229">
        <f t="shared" si="482"/>
        <v>0</v>
      </c>
      <c r="BW649" s="229">
        <f t="shared" si="482"/>
        <v>0</v>
      </c>
      <c r="BX649" s="229">
        <f t="shared" si="482"/>
        <v>0</v>
      </c>
      <c r="BY649" s="229">
        <f t="shared" si="482"/>
        <v>0</v>
      </c>
      <c r="BZ649" s="229">
        <f t="shared" si="482"/>
        <v>0</v>
      </c>
    </row>
    <row r="650" spans="1:78" x14ac:dyDescent="0.2">
      <c r="A650" s="7" t="str">
        <f t="shared" si="468"/>
        <v>Roll-in 5</v>
      </c>
      <c r="B650" s="7">
        <f t="shared" si="469"/>
        <v>2021</v>
      </c>
      <c r="C650" s="7">
        <f t="shared" si="475"/>
        <v>29</v>
      </c>
      <c r="D650" s="165">
        <f t="shared" si="473"/>
        <v>44347</v>
      </c>
      <c r="E650" s="68">
        <f t="shared" si="470"/>
        <v>0</v>
      </c>
      <c r="F650" s="77"/>
      <c r="G650" s="229">
        <f t="shared" si="483"/>
        <v>0</v>
      </c>
      <c r="H650" s="229">
        <f t="shared" si="483"/>
        <v>0</v>
      </c>
      <c r="I650" s="229">
        <f t="shared" si="483"/>
        <v>0</v>
      </c>
      <c r="J650" s="229">
        <f t="shared" si="483"/>
        <v>0</v>
      </c>
      <c r="K650" s="229">
        <f t="shared" si="483"/>
        <v>0</v>
      </c>
      <c r="L650" s="229">
        <f t="shared" si="483"/>
        <v>0</v>
      </c>
      <c r="M650" s="229">
        <f t="shared" si="483"/>
        <v>0</v>
      </c>
      <c r="N650" s="229">
        <f t="shared" si="483"/>
        <v>0</v>
      </c>
      <c r="O650" s="229">
        <f t="shared" si="483"/>
        <v>0</v>
      </c>
      <c r="P650" s="229">
        <f t="shared" si="483"/>
        <v>0</v>
      </c>
      <c r="Q650" s="229">
        <f t="shared" si="483"/>
        <v>0</v>
      </c>
      <c r="R650" s="229">
        <f t="shared" si="483"/>
        <v>0</v>
      </c>
      <c r="S650" s="229">
        <f t="shared" si="483"/>
        <v>0</v>
      </c>
      <c r="T650" s="229">
        <f t="shared" si="483"/>
        <v>0</v>
      </c>
      <c r="U650" s="229">
        <f t="shared" si="483"/>
        <v>0</v>
      </c>
      <c r="V650" s="229">
        <f t="shared" si="483"/>
        <v>0</v>
      </c>
      <c r="W650" s="229">
        <f t="shared" si="486"/>
        <v>0</v>
      </c>
      <c r="X650" s="229">
        <f t="shared" si="486"/>
        <v>0</v>
      </c>
      <c r="Y650" s="229">
        <f t="shared" si="486"/>
        <v>0</v>
      </c>
      <c r="Z650" s="229">
        <f t="shared" si="486"/>
        <v>0</v>
      </c>
      <c r="AA650" s="229">
        <f t="shared" si="486"/>
        <v>0</v>
      </c>
      <c r="AB650" s="229">
        <f t="shared" si="486"/>
        <v>0</v>
      </c>
      <c r="AC650" s="229">
        <f t="shared" si="486"/>
        <v>0</v>
      </c>
      <c r="AD650" s="229">
        <f t="shared" si="486"/>
        <v>0</v>
      </c>
      <c r="AE650" s="229">
        <f t="shared" si="486"/>
        <v>0</v>
      </c>
      <c r="AF650" s="229">
        <f t="shared" si="486"/>
        <v>0</v>
      </c>
      <c r="AG650" s="229">
        <f t="shared" si="486"/>
        <v>0</v>
      </c>
      <c r="AH650" s="229">
        <f t="shared" si="486"/>
        <v>0</v>
      </c>
      <c r="AI650" s="229">
        <f t="shared" si="486"/>
        <v>0</v>
      </c>
      <c r="AJ650" s="229">
        <f t="shared" si="486"/>
        <v>0</v>
      </c>
      <c r="AK650" s="229">
        <f t="shared" si="486"/>
        <v>0</v>
      </c>
      <c r="AL650" s="229">
        <f t="shared" si="486"/>
        <v>0</v>
      </c>
      <c r="AM650" s="229">
        <f t="shared" si="484"/>
        <v>0</v>
      </c>
      <c r="AN650" s="229">
        <f t="shared" si="484"/>
        <v>0</v>
      </c>
      <c r="AO650" s="229">
        <f t="shared" si="484"/>
        <v>0</v>
      </c>
      <c r="AP650" s="229">
        <f t="shared" si="484"/>
        <v>0</v>
      </c>
      <c r="AQ650" s="229">
        <f t="shared" si="484"/>
        <v>0</v>
      </c>
      <c r="AR650" s="229">
        <f t="shared" si="484"/>
        <v>0</v>
      </c>
      <c r="AS650" s="229">
        <f t="shared" si="484"/>
        <v>0</v>
      </c>
      <c r="AT650" s="229">
        <f t="shared" si="484"/>
        <v>0</v>
      </c>
      <c r="AU650" s="229">
        <f t="shared" si="484"/>
        <v>0</v>
      </c>
      <c r="AV650" s="229">
        <f t="shared" si="484"/>
        <v>0</v>
      </c>
      <c r="AW650" s="229">
        <f t="shared" si="484"/>
        <v>0</v>
      </c>
      <c r="AX650" s="229">
        <f t="shared" si="484"/>
        <v>0</v>
      </c>
      <c r="AY650" s="229">
        <f t="shared" si="484"/>
        <v>0</v>
      </c>
      <c r="AZ650" s="229">
        <f t="shared" si="484"/>
        <v>0</v>
      </c>
      <c r="BA650" s="229">
        <f t="shared" si="484"/>
        <v>0</v>
      </c>
      <c r="BB650" s="229">
        <f t="shared" si="485"/>
        <v>0</v>
      </c>
      <c r="BC650" s="229">
        <f t="shared" si="485"/>
        <v>0</v>
      </c>
      <c r="BD650" s="229">
        <f t="shared" si="485"/>
        <v>0</v>
      </c>
      <c r="BE650" s="229">
        <f t="shared" si="485"/>
        <v>0</v>
      </c>
      <c r="BF650" s="229">
        <f t="shared" si="485"/>
        <v>0</v>
      </c>
      <c r="BG650" s="229">
        <f t="shared" si="485"/>
        <v>0</v>
      </c>
      <c r="BH650" s="229">
        <f t="shared" si="485"/>
        <v>0</v>
      </c>
      <c r="BI650" s="229">
        <f t="shared" si="485"/>
        <v>0</v>
      </c>
      <c r="BJ650" s="229">
        <f t="shared" si="485"/>
        <v>0</v>
      </c>
      <c r="BK650" s="229">
        <f t="shared" si="485"/>
        <v>0</v>
      </c>
      <c r="BL650" s="229">
        <f t="shared" si="485"/>
        <v>0</v>
      </c>
      <c r="BM650" s="229">
        <f t="shared" si="485"/>
        <v>0</v>
      </c>
      <c r="BN650" s="229">
        <f t="shared" si="485"/>
        <v>0</v>
      </c>
      <c r="BO650" s="229">
        <f t="shared" si="482"/>
        <v>0</v>
      </c>
      <c r="BP650" s="229">
        <f t="shared" si="482"/>
        <v>0</v>
      </c>
      <c r="BQ650" s="229">
        <f t="shared" si="482"/>
        <v>0</v>
      </c>
      <c r="BR650" s="229">
        <f t="shared" si="482"/>
        <v>0</v>
      </c>
      <c r="BS650" s="229">
        <f t="shared" si="482"/>
        <v>0</v>
      </c>
      <c r="BT650" s="229">
        <f t="shared" si="482"/>
        <v>0</v>
      </c>
      <c r="BU650" s="229">
        <f t="shared" si="482"/>
        <v>0</v>
      </c>
      <c r="BV650" s="229">
        <f t="shared" si="482"/>
        <v>0</v>
      </c>
      <c r="BW650" s="229">
        <f t="shared" si="482"/>
        <v>0</v>
      </c>
      <c r="BX650" s="229">
        <f t="shared" si="482"/>
        <v>0</v>
      </c>
      <c r="BY650" s="229">
        <f t="shared" si="482"/>
        <v>0</v>
      </c>
      <c r="BZ650" s="229">
        <f t="shared" si="482"/>
        <v>0</v>
      </c>
    </row>
    <row r="651" spans="1:78" x14ac:dyDescent="0.2">
      <c r="A651" s="7" t="str">
        <f t="shared" si="468"/>
        <v>Roll-in 5</v>
      </c>
      <c r="B651" s="7">
        <f t="shared" si="469"/>
        <v>2021</v>
      </c>
      <c r="C651" s="7">
        <f t="shared" si="475"/>
        <v>30</v>
      </c>
      <c r="D651" s="165">
        <f t="shared" si="473"/>
        <v>44377</v>
      </c>
      <c r="E651" s="68">
        <f t="shared" si="470"/>
        <v>0</v>
      </c>
      <c r="F651" s="77"/>
      <c r="G651" s="229">
        <f t="shared" si="483"/>
        <v>0</v>
      </c>
      <c r="H651" s="229">
        <f t="shared" si="483"/>
        <v>0</v>
      </c>
      <c r="I651" s="229">
        <f t="shared" si="483"/>
        <v>0</v>
      </c>
      <c r="J651" s="229">
        <f t="shared" si="483"/>
        <v>0</v>
      </c>
      <c r="K651" s="229">
        <f t="shared" si="483"/>
        <v>0</v>
      </c>
      <c r="L651" s="229">
        <f t="shared" si="483"/>
        <v>0</v>
      </c>
      <c r="M651" s="229">
        <f t="shared" si="483"/>
        <v>0</v>
      </c>
      <c r="N651" s="229">
        <f t="shared" si="483"/>
        <v>0</v>
      </c>
      <c r="O651" s="229">
        <f t="shared" si="483"/>
        <v>0</v>
      </c>
      <c r="P651" s="229">
        <f t="shared" si="483"/>
        <v>0</v>
      </c>
      <c r="Q651" s="229">
        <f t="shared" si="483"/>
        <v>0</v>
      </c>
      <c r="R651" s="229">
        <f t="shared" si="483"/>
        <v>0</v>
      </c>
      <c r="S651" s="229">
        <f t="shared" si="483"/>
        <v>0</v>
      </c>
      <c r="T651" s="229">
        <f t="shared" si="483"/>
        <v>0</v>
      </c>
      <c r="U651" s="229">
        <f t="shared" si="483"/>
        <v>0</v>
      </c>
      <c r="V651" s="229">
        <f t="shared" si="483"/>
        <v>0</v>
      </c>
      <c r="W651" s="229">
        <f t="shared" si="486"/>
        <v>0</v>
      </c>
      <c r="X651" s="229">
        <f t="shared" si="486"/>
        <v>0</v>
      </c>
      <c r="Y651" s="229">
        <f t="shared" si="486"/>
        <v>0</v>
      </c>
      <c r="Z651" s="229">
        <f t="shared" si="486"/>
        <v>0</v>
      </c>
      <c r="AA651" s="229">
        <f t="shared" si="486"/>
        <v>0</v>
      </c>
      <c r="AB651" s="229">
        <f t="shared" si="486"/>
        <v>0</v>
      </c>
      <c r="AC651" s="229">
        <f t="shared" si="486"/>
        <v>0</v>
      </c>
      <c r="AD651" s="229">
        <f t="shared" si="486"/>
        <v>0</v>
      </c>
      <c r="AE651" s="229">
        <f t="shared" si="486"/>
        <v>0</v>
      </c>
      <c r="AF651" s="229">
        <f t="shared" si="486"/>
        <v>0</v>
      </c>
      <c r="AG651" s="229">
        <f t="shared" si="486"/>
        <v>0</v>
      </c>
      <c r="AH651" s="229">
        <f t="shared" si="486"/>
        <v>0</v>
      </c>
      <c r="AI651" s="229">
        <f t="shared" si="486"/>
        <v>0</v>
      </c>
      <c r="AJ651" s="229">
        <f t="shared" si="486"/>
        <v>0</v>
      </c>
      <c r="AK651" s="229">
        <f t="shared" si="486"/>
        <v>0</v>
      </c>
      <c r="AL651" s="229">
        <f t="shared" si="486"/>
        <v>0</v>
      </c>
      <c r="AM651" s="229">
        <f t="shared" si="484"/>
        <v>0</v>
      </c>
      <c r="AN651" s="229">
        <f t="shared" si="484"/>
        <v>0</v>
      </c>
      <c r="AO651" s="229">
        <f t="shared" si="484"/>
        <v>0</v>
      </c>
      <c r="AP651" s="229">
        <f t="shared" si="484"/>
        <v>0</v>
      </c>
      <c r="AQ651" s="229">
        <f t="shared" si="484"/>
        <v>0</v>
      </c>
      <c r="AR651" s="229">
        <f t="shared" si="484"/>
        <v>0</v>
      </c>
      <c r="AS651" s="229">
        <f t="shared" si="484"/>
        <v>0</v>
      </c>
      <c r="AT651" s="229">
        <f t="shared" si="484"/>
        <v>0</v>
      </c>
      <c r="AU651" s="229">
        <f t="shared" si="484"/>
        <v>0</v>
      </c>
      <c r="AV651" s="229">
        <f t="shared" si="484"/>
        <v>0</v>
      </c>
      <c r="AW651" s="229">
        <f t="shared" si="484"/>
        <v>0</v>
      </c>
      <c r="AX651" s="229">
        <f t="shared" si="484"/>
        <v>0</v>
      </c>
      <c r="AY651" s="229">
        <f t="shared" si="484"/>
        <v>0</v>
      </c>
      <c r="AZ651" s="229">
        <f t="shared" si="484"/>
        <v>0</v>
      </c>
      <c r="BA651" s="229">
        <f t="shared" si="484"/>
        <v>0</v>
      </c>
      <c r="BB651" s="229">
        <f t="shared" si="485"/>
        <v>0</v>
      </c>
      <c r="BC651" s="229">
        <f t="shared" si="485"/>
        <v>0</v>
      </c>
      <c r="BD651" s="229">
        <f t="shared" si="485"/>
        <v>0</v>
      </c>
      <c r="BE651" s="229">
        <f t="shared" si="485"/>
        <v>0</v>
      </c>
      <c r="BF651" s="229">
        <f t="shared" si="485"/>
        <v>0</v>
      </c>
      <c r="BG651" s="229">
        <f t="shared" si="485"/>
        <v>0</v>
      </c>
      <c r="BH651" s="229">
        <f t="shared" si="485"/>
        <v>0</v>
      </c>
      <c r="BI651" s="229">
        <f t="shared" si="485"/>
        <v>0</v>
      </c>
      <c r="BJ651" s="229">
        <f t="shared" si="485"/>
        <v>0</v>
      </c>
      <c r="BK651" s="229">
        <f t="shared" si="485"/>
        <v>0</v>
      </c>
      <c r="BL651" s="229">
        <f t="shared" si="485"/>
        <v>0</v>
      </c>
      <c r="BM651" s="229">
        <f t="shared" si="485"/>
        <v>0</v>
      </c>
      <c r="BN651" s="229">
        <f t="shared" si="485"/>
        <v>0</v>
      </c>
      <c r="BO651" s="229">
        <f t="shared" si="482"/>
        <v>0</v>
      </c>
      <c r="BP651" s="229">
        <f t="shared" si="482"/>
        <v>0</v>
      </c>
      <c r="BQ651" s="229">
        <f t="shared" si="482"/>
        <v>0</v>
      </c>
      <c r="BR651" s="229">
        <f t="shared" si="482"/>
        <v>0</v>
      </c>
      <c r="BS651" s="229">
        <f t="shared" si="482"/>
        <v>0</v>
      </c>
      <c r="BT651" s="229">
        <f t="shared" si="482"/>
        <v>0</v>
      </c>
      <c r="BU651" s="229">
        <f t="shared" si="482"/>
        <v>0</v>
      </c>
      <c r="BV651" s="229">
        <f t="shared" si="482"/>
        <v>0</v>
      </c>
      <c r="BW651" s="229">
        <f t="shared" si="482"/>
        <v>0</v>
      </c>
      <c r="BX651" s="229">
        <f t="shared" si="482"/>
        <v>0</v>
      </c>
      <c r="BY651" s="229">
        <f t="shared" si="482"/>
        <v>0</v>
      </c>
      <c r="BZ651" s="229">
        <f t="shared" si="482"/>
        <v>0</v>
      </c>
    </row>
    <row r="652" spans="1:78" x14ac:dyDescent="0.2">
      <c r="A652" s="7" t="str">
        <f t="shared" si="468"/>
        <v>Roll-in 5</v>
      </c>
      <c r="B652" s="7">
        <f t="shared" si="469"/>
        <v>2021</v>
      </c>
      <c r="C652" s="7">
        <f t="shared" si="475"/>
        <v>31</v>
      </c>
      <c r="D652" s="165">
        <f t="shared" si="473"/>
        <v>44408</v>
      </c>
      <c r="E652" s="68">
        <f t="shared" si="470"/>
        <v>0</v>
      </c>
      <c r="F652" s="77"/>
      <c r="G652" s="229">
        <f t="shared" si="483"/>
        <v>0</v>
      </c>
      <c r="H652" s="229">
        <f t="shared" si="483"/>
        <v>0</v>
      </c>
      <c r="I652" s="229">
        <f t="shared" si="483"/>
        <v>0</v>
      </c>
      <c r="J652" s="229">
        <f t="shared" si="483"/>
        <v>0</v>
      </c>
      <c r="K652" s="229">
        <f t="shared" si="483"/>
        <v>0</v>
      </c>
      <c r="L652" s="229">
        <f t="shared" si="483"/>
        <v>0</v>
      </c>
      <c r="M652" s="229">
        <f t="shared" si="483"/>
        <v>0</v>
      </c>
      <c r="N652" s="229">
        <f t="shared" si="483"/>
        <v>0</v>
      </c>
      <c r="O652" s="229">
        <f t="shared" si="483"/>
        <v>0</v>
      </c>
      <c r="P652" s="229">
        <f t="shared" si="483"/>
        <v>0</v>
      </c>
      <c r="Q652" s="229">
        <f t="shared" si="483"/>
        <v>0</v>
      </c>
      <c r="R652" s="229">
        <f t="shared" si="483"/>
        <v>0</v>
      </c>
      <c r="S652" s="229">
        <f t="shared" si="483"/>
        <v>0</v>
      </c>
      <c r="T652" s="229">
        <f t="shared" si="483"/>
        <v>0</v>
      </c>
      <c r="U652" s="229">
        <f t="shared" si="483"/>
        <v>0</v>
      </c>
      <c r="V652" s="229">
        <f t="shared" si="483"/>
        <v>0</v>
      </c>
      <c r="W652" s="229">
        <f t="shared" si="486"/>
        <v>0</v>
      </c>
      <c r="X652" s="229">
        <f t="shared" si="486"/>
        <v>0</v>
      </c>
      <c r="Y652" s="229">
        <f t="shared" si="486"/>
        <v>0</v>
      </c>
      <c r="Z652" s="229">
        <f t="shared" si="486"/>
        <v>0</v>
      </c>
      <c r="AA652" s="229">
        <f t="shared" si="486"/>
        <v>0</v>
      </c>
      <c r="AB652" s="229">
        <f t="shared" si="486"/>
        <v>0</v>
      </c>
      <c r="AC652" s="229">
        <f t="shared" si="486"/>
        <v>0</v>
      </c>
      <c r="AD652" s="229">
        <f t="shared" si="486"/>
        <v>0</v>
      </c>
      <c r="AE652" s="229">
        <f t="shared" si="486"/>
        <v>0</v>
      </c>
      <c r="AF652" s="229">
        <f t="shared" si="486"/>
        <v>0</v>
      </c>
      <c r="AG652" s="229">
        <f t="shared" si="486"/>
        <v>0</v>
      </c>
      <c r="AH652" s="229">
        <f t="shared" si="486"/>
        <v>0</v>
      </c>
      <c r="AI652" s="229">
        <f t="shared" si="486"/>
        <v>0</v>
      </c>
      <c r="AJ652" s="229">
        <f t="shared" si="486"/>
        <v>0</v>
      </c>
      <c r="AK652" s="229">
        <f t="shared" si="486"/>
        <v>0</v>
      </c>
      <c r="AL652" s="229">
        <f t="shared" si="486"/>
        <v>0</v>
      </c>
      <c r="AM652" s="229">
        <f t="shared" si="484"/>
        <v>0</v>
      </c>
      <c r="AN652" s="229">
        <f t="shared" si="484"/>
        <v>0</v>
      </c>
      <c r="AO652" s="229">
        <f t="shared" si="484"/>
        <v>0</v>
      </c>
      <c r="AP652" s="229">
        <f t="shared" si="484"/>
        <v>0</v>
      </c>
      <c r="AQ652" s="229">
        <f t="shared" si="484"/>
        <v>0</v>
      </c>
      <c r="AR652" s="229">
        <f t="shared" si="484"/>
        <v>0</v>
      </c>
      <c r="AS652" s="229">
        <f t="shared" si="484"/>
        <v>0</v>
      </c>
      <c r="AT652" s="229">
        <f t="shared" si="484"/>
        <v>0</v>
      </c>
      <c r="AU652" s="229">
        <f t="shared" si="484"/>
        <v>0</v>
      </c>
      <c r="AV652" s="229">
        <f t="shared" si="484"/>
        <v>0</v>
      </c>
      <c r="AW652" s="229">
        <f t="shared" si="484"/>
        <v>0</v>
      </c>
      <c r="AX652" s="229">
        <f t="shared" si="484"/>
        <v>0</v>
      </c>
      <c r="AY652" s="229">
        <f t="shared" si="484"/>
        <v>0</v>
      </c>
      <c r="AZ652" s="229">
        <f t="shared" si="484"/>
        <v>0</v>
      </c>
      <c r="BA652" s="229">
        <f t="shared" si="484"/>
        <v>0</v>
      </c>
      <c r="BB652" s="229">
        <f t="shared" si="485"/>
        <v>0</v>
      </c>
      <c r="BC652" s="229">
        <f t="shared" si="485"/>
        <v>0</v>
      </c>
      <c r="BD652" s="229">
        <f t="shared" si="485"/>
        <v>0</v>
      </c>
      <c r="BE652" s="229">
        <f t="shared" si="485"/>
        <v>0</v>
      </c>
      <c r="BF652" s="229">
        <f t="shared" si="485"/>
        <v>0</v>
      </c>
      <c r="BG652" s="229">
        <f t="shared" si="485"/>
        <v>0</v>
      </c>
      <c r="BH652" s="229">
        <f t="shared" si="485"/>
        <v>0</v>
      </c>
      <c r="BI652" s="229">
        <f t="shared" si="485"/>
        <v>0</v>
      </c>
      <c r="BJ652" s="229">
        <f t="shared" si="485"/>
        <v>0</v>
      </c>
      <c r="BK652" s="229">
        <f t="shared" si="485"/>
        <v>0</v>
      </c>
      <c r="BL652" s="229">
        <f t="shared" si="485"/>
        <v>0</v>
      </c>
      <c r="BM652" s="229">
        <f t="shared" si="485"/>
        <v>0</v>
      </c>
      <c r="BN652" s="229">
        <f t="shared" si="485"/>
        <v>0</v>
      </c>
      <c r="BO652" s="229">
        <f t="shared" si="482"/>
        <v>0</v>
      </c>
      <c r="BP652" s="229">
        <f t="shared" si="482"/>
        <v>0</v>
      </c>
      <c r="BQ652" s="229">
        <f t="shared" si="482"/>
        <v>0</v>
      </c>
      <c r="BR652" s="229">
        <f t="shared" si="482"/>
        <v>0</v>
      </c>
      <c r="BS652" s="229">
        <f t="shared" si="482"/>
        <v>0</v>
      </c>
      <c r="BT652" s="229">
        <f t="shared" si="482"/>
        <v>0</v>
      </c>
      <c r="BU652" s="229">
        <f t="shared" si="482"/>
        <v>0</v>
      </c>
      <c r="BV652" s="229">
        <f t="shared" si="482"/>
        <v>0</v>
      </c>
      <c r="BW652" s="229">
        <f t="shared" si="482"/>
        <v>0</v>
      </c>
      <c r="BX652" s="229">
        <f t="shared" si="482"/>
        <v>0</v>
      </c>
      <c r="BY652" s="229">
        <f t="shared" si="482"/>
        <v>0</v>
      </c>
      <c r="BZ652" s="229">
        <f t="shared" si="482"/>
        <v>0</v>
      </c>
    </row>
    <row r="653" spans="1:78" x14ac:dyDescent="0.2">
      <c r="A653" s="7" t="str">
        <f t="shared" si="468"/>
        <v>Roll-in 5</v>
      </c>
      <c r="B653" s="7">
        <f t="shared" si="469"/>
        <v>2021</v>
      </c>
      <c r="C653" s="7">
        <f t="shared" si="475"/>
        <v>32</v>
      </c>
      <c r="D653" s="165">
        <f t="shared" si="473"/>
        <v>44439</v>
      </c>
      <c r="E653" s="68">
        <f t="shared" si="470"/>
        <v>0</v>
      </c>
      <c r="F653" s="77"/>
      <c r="G653" s="229">
        <f t="shared" si="483"/>
        <v>0</v>
      </c>
      <c r="H653" s="229">
        <f t="shared" si="483"/>
        <v>0</v>
      </c>
      <c r="I653" s="229">
        <f t="shared" si="483"/>
        <v>0</v>
      </c>
      <c r="J653" s="229">
        <f t="shared" si="483"/>
        <v>0</v>
      </c>
      <c r="K653" s="229">
        <f t="shared" si="483"/>
        <v>0</v>
      </c>
      <c r="L653" s="229">
        <f t="shared" si="483"/>
        <v>0</v>
      </c>
      <c r="M653" s="229">
        <f t="shared" si="483"/>
        <v>0</v>
      </c>
      <c r="N653" s="229">
        <f t="shared" si="483"/>
        <v>0</v>
      </c>
      <c r="O653" s="229">
        <f t="shared" si="483"/>
        <v>0</v>
      </c>
      <c r="P653" s="229">
        <f t="shared" si="483"/>
        <v>0</v>
      </c>
      <c r="Q653" s="229">
        <f t="shared" si="483"/>
        <v>0</v>
      </c>
      <c r="R653" s="229">
        <f t="shared" si="483"/>
        <v>0</v>
      </c>
      <c r="S653" s="229">
        <f t="shared" si="483"/>
        <v>0</v>
      </c>
      <c r="T653" s="229">
        <f t="shared" si="483"/>
        <v>0</v>
      </c>
      <c r="U653" s="229">
        <f t="shared" si="483"/>
        <v>0</v>
      </c>
      <c r="V653" s="229">
        <f t="shared" si="483"/>
        <v>0</v>
      </c>
      <c r="W653" s="229">
        <f t="shared" si="486"/>
        <v>0</v>
      </c>
      <c r="X653" s="229">
        <f t="shared" si="486"/>
        <v>0</v>
      </c>
      <c r="Y653" s="229">
        <f t="shared" si="486"/>
        <v>0</v>
      </c>
      <c r="Z653" s="229">
        <f t="shared" si="486"/>
        <v>0</v>
      </c>
      <c r="AA653" s="229">
        <f t="shared" si="486"/>
        <v>0</v>
      </c>
      <c r="AB653" s="229">
        <f t="shared" si="486"/>
        <v>0</v>
      </c>
      <c r="AC653" s="229">
        <f t="shared" si="486"/>
        <v>0</v>
      </c>
      <c r="AD653" s="229">
        <f t="shared" si="486"/>
        <v>0</v>
      </c>
      <c r="AE653" s="229">
        <f t="shared" si="486"/>
        <v>0</v>
      </c>
      <c r="AF653" s="229">
        <f t="shared" si="486"/>
        <v>0</v>
      </c>
      <c r="AG653" s="229">
        <f t="shared" si="486"/>
        <v>0</v>
      </c>
      <c r="AH653" s="229">
        <f t="shared" si="486"/>
        <v>0</v>
      </c>
      <c r="AI653" s="229">
        <f t="shared" si="486"/>
        <v>0</v>
      </c>
      <c r="AJ653" s="229">
        <f t="shared" si="486"/>
        <v>0</v>
      </c>
      <c r="AK653" s="229">
        <f t="shared" si="486"/>
        <v>0</v>
      </c>
      <c r="AL653" s="229">
        <f t="shared" si="486"/>
        <v>0</v>
      </c>
      <c r="AM653" s="229">
        <f t="shared" si="484"/>
        <v>0</v>
      </c>
      <c r="AN653" s="229">
        <f t="shared" si="484"/>
        <v>0</v>
      </c>
      <c r="AO653" s="229">
        <f t="shared" si="484"/>
        <v>0</v>
      </c>
      <c r="AP653" s="229">
        <f t="shared" si="484"/>
        <v>0</v>
      </c>
      <c r="AQ653" s="229">
        <f t="shared" si="484"/>
        <v>0</v>
      </c>
      <c r="AR653" s="229">
        <f t="shared" si="484"/>
        <v>0</v>
      </c>
      <c r="AS653" s="229">
        <f t="shared" si="484"/>
        <v>0</v>
      </c>
      <c r="AT653" s="229">
        <f t="shared" si="484"/>
        <v>0</v>
      </c>
      <c r="AU653" s="229">
        <f t="shared" si="484"/>
        <v>0</v>
      </c>
      <c r="AV653" s="229">
        <f t="shared" si="484"/>
        <v>0</v>
      </c>
      <c r="AW653" s="229">
        <f t="shared" si="484"/>
        <v>0</v>
      </c>
      <c r="AX653" s="229">
        <f t="shared" si="484"/>
        <v>0</v>
      </c>
      <c r="AY653" s="229">
        <f t="shared" si="484"/>
        <v>0</v>
      </c>
      <c r="AZ653" s="229">
        <f t="shared" si="484"/>
        <v>0</v>
      </c>
      <c r="BA653" s="229">
        <f t="shared" si="484"/>
        <v>0</v>
      </c>
      <c r="BB653" s="229">
        <f t="shared" si="485"/>
        <v>0</v>
      </c>
      <c r="BC653" s="229">
        <f t="shared" si="485"/>
        <v>0</v>
      </c>
      <c r="BD653" s="229">
        <f t="shared" si="485"/>
        <v>0</v>
      </c>
      <c r="BE653" s="229">
        <f t="shared" si="485"/>
        <v>0</v>
      </c>
      <c r="BF653" s="229">
        <f t="shared" si="485"/>
        <v>0</v>
      </c>
      <c r="BG653" s="229">
        <f t="shared" si="485"/>
        <v>0</v>
      </c>
      <c r="BH653" s="229">
        <f t="shared" si="485"/>
        <v>0</v>
      </c>
      <c r="BI653" s="229">
        <f t="shared" si="485"/>
        <v>0</v>
      </c>
      <c r="BJ653" s="229">
        <f t="shared" si="485"/>
        <v>0</v>
      </c>
      <c r="BK653" s="229">
        <f t="shared" si="485"/>
        <v>0</v>
      </c>
      <c r="BL653" s="229">
        <f t="shared" si="485"/>
        <v>0</v>
      </c>
      <c r="BM653" s="229">
        <f t="shared" si="485"/>
        <v>0</v>
      </c>
      <c r="BN653" s="229">
        <f t="shared" si="485"/>
        <v>0</v>
      </c>
      <c r="BO653" s="229">
        <f t="shared" si="482"/>
        <v>0</v>
      </c>
      <c r="BP653" s="229">
        <f t="shared" si="482"/>
        <v>0</v>
      </c>
      <c r="BQ653" s="229">
        <f t="shared" si="482"/>
        <v>0</v>
      </c>
      <c r="BR653" s="229">
        <f t="shared" si="482"/>
        <v>0</v>
      </c>
      <c r="BS653" s="229">
        <f t="shared" si="482"/>
        <v>0</v>
      </c>
      <c r="BT653" s="229">
        <f t="shared" si="482"/>
        <v>0</v>
      </c>
      <c r="BU653" s="229">
        <f t="shared" si="482"/>
        <v>0</v>
      </c>
      <c r="BV653" s="229">
        <f t="shared" si="482"/>
        <v>0</v>
      </c>
      <c r="BW653" s="229">
        <f t="shared" si="482"/>
        <v>0</v>
      </c>
      <c r="BX653" s="229">
        <f t="shared" si="482"/>
        <v>0</v>
      </c>
      <c r="BY653" s="229">
        <f t="shared" si="482"/>
        <v>0</v>
      </c>
      <c r="BZ653" s="229">
        <f t="shared" si="482"/>
        <v>0</v>
      </c>
    </row>
    <row r="654" spans="1:78" x14ac:dyDescent="0.2">
      <c r="A654" s="7" t="str">
        <f t="shared" ref="A654:A681" si="487">A44</f>
        <v>Roll-in 6</v>
      </c>
      <c r="B654" s="7">
        <f t="shared" si="469"/>
        <v>2021</v>
      </c>
      <c r="C654" s="7">
        <f t="shared" si="475"/>
        <v>33</v>
      </c>
      <c r="D654" s="165">
        <f t="shared" si="473"/>
        <v>44469</v>
      </c>
      <c r="E654" s="68">
        <f t="shared" ref="E654:E681" si="488">E348*$D$6</f>
        <v>0</v>
      </c>
      <c r="F654" s="77"/>
      <c r="G654" s="229">
        <f t="shared" si="483"/>
        <v>0</v>
      </c>
      <c r="H654" s="229">
        <f t="shared" si="483"/>
        <v>0</v>
      </c>
      <c r="I654" s="229">
        <f t="shared" si="483"/>
        <v>0</v>
      </c>
      <c r="J654" s="229">
        <f t="shared" si="483"/>
        <v>0</v>
      </c>
      <c r="K654" s="229">
        <f t="shared" si="483"/>
        <v>0</v>
      </c>
      <c r="L654" s="229">
        <f t="shared" si="483"/>
        <v>0</v>
      </c>
      <c r="M654" s="229">
        <f t="shared" si="483"/>
        <v>0</v>
      </c>
      <c r="N654" s="229">
        <f t="shared" si="483"/>
        <v>0</v>
      </c>
      <c r="O654" s="229">
        <f t="shared" si="483"/>
        <v>0</v>
      </c>
      <c r="P654" s="229">
        <f t="shared" si="483"/>
        <v>0</v>
      </c>
      <c r="Q654" s="229">
        <f t="shared" si="483"/>
        <v>0</v>
      </c>
      <c r="R654" s="229">
        <f t="shared" si="483"/>
        <v>0</v>
      </c>
      <c r="S654" s="229">
        <f t="shared" si="483"/>
        <v>0</v>
      </c>
      <c r="T654" s="229">
        <f t="shared" si="483"/>
        <v>0</v>
      </c>
      <c r="U654" s="229">
        <f t="shared" si="483"/>
        <v>0</v>
      </c>
      <c r="V654" s="229">
        <f t="shared" si="483"/>
        <v>0</v>
      </c>
      <c r="W654" s="229">
        <f t="shared" si="486"/>
        <v>0</v>
      </c>
      <c r="X654" s="229">
        <f t="shared" si="486"/>
        <v>0</v>
      </c>
      <c r="Y654" s="229">
        <f t="shared" si="486"/>
        <v>0</v>
      </c>
      <c r="Z654" s="229">
        <f t="shared" si="486"/>
        <v>0</v>
      </c>
      <c r="AA654" s="229">
        <f t="shared" si="486"/>
        <v>0</v>
      </c>
      <c r="AB654" s="229">
        <f t="shared" si="486"/>
        <v>0</v>
      </c>
      <c r="AC654" s="229">
        <f t="shared" si="486"/>
        <v>0</v>
      </c>
      <c r="AD654" s="229">
        <f t="shared" si="486"/>
        <v>0</v>
      </c>
      <c r="AE654" s="229">
        <f t="shared" si="486"/>
        <v>0</v>
      </c>
      <c r="AF654" s="229">
        <f t="shared" si="486"/>
        <v>0</v>
      </c>
      <c r="AG654" s="229">
        <f t="shared" si="486"/>
        <v>0</v>
      </c>
      <c r="AH654" s="229">
        <f t="shared" si="486"/>
        <v>0</v>
      </c>
      <c r="AI654" s="229">
        <f t="shared" si="486"/>
        <v>0</v>
      </c>
      <c r="AJ654" s="229">
        <f t="shared" si="486"/>
        <v>0</v>
      </c>
      <c r="AK654" s="229">
        <f t="shared" si="486"/>
        <v>0</v>
      </c>
      <c r="AL654" s="229">
        <f t="shared" si="486"/>
        <v>0</v>
      </c>
      <c r="AM654" s="229">
        <f t="shared" si="484"/>
        <v>0</v>
      </c>
      <c r="AN654" s="229">
        <f t="shared" si="484"/>
        <v>0</v>
      </c>
      <c r="AO654" s="229">
        <f t="shared" si="484"/>
        <v>0</v>
      </c>
      <c r="AP654" s="229">
        <f t="shared" si="484"/>
        <v>0</v>
      </c>
      <c r="AQ654" s="229">
        <f t="shared" si="484"/>
        <v>0</v>
      </c>
      <c r="AR654" s="229">
        <f t="shared" si="484"/>
        <v>0</v>
      </c>
      <c r="AS654" s="229">
        <f t="shared" si="484"/>
        <v>0</v>
      </c>
      <c r="AT654" s="229">
        <f t="shared" si="484"/>
        <v>0</v>
      </c>
      <c r="AU654" s="229">
        <f t="shared" si="484"/>
        <v>0</v>
      </c>
      <c r="AV654" s="229">
        <f t="shared" si="484"/>
        <v>0</v>
      </c>
      <c r="AW654" s="229">
        <f t="shared" si="484"/>
        <v>0</v>
      </c>
      <c r="AX654" s="229">
        <f t="shared" si="484"/>
        <v>0</v>
      </c>
      <c r="AY654" s="229">
        <f t="shared" si="484"/>
        <v>0</v>
      </c>
      <c r="AZ654" s="229">
        <f t="shared" si="484"/>
        <v>0</v>
      </c>
      <c r="BA654" s="229">
        <f t="shared" si="484"/>
        <v>0</v>
      </c>
      <c r="BB654" s="229">
        <f t="shared" si="485"/>
        <v>0</v>
      </c>
      <c r="BC654" s="229">
        <f t="shared" si="485"/>
        <v>0</v>
      </c>
      <c r="BD654" s="229">
        <f t="shared" si="485"/>
        <v>0</v>
      </c>
      <c r="BE654" s="229">
        <f t="shared" si="485"/>
        <v>0</v>
      </c>
      <c r="BF654" s="229">
        <f t="shared" si="485"/>
        <v>0</v>
      </c>
      <c r="BG654" s="229">
        <f t="shared" si="485"/>
        <v>0</v>
      </c>
      <c r="BH654" s="229">
        <f t="shared" si="485"/>
        <v>0</v>
      </c>
      <c r="BI654" s="229">
        <f t="shared" si="485"/>
        <v>0</v>
      </c>
      <c r="BJ654" s="229">
        <f t="shared" si="485"/>
        <v>0</v>
      </c>
      <c r="BK654" s="229">
        <f t="shared" si="485"/>
        <v>0</v>
      </c>
      <c r="BL654" s="229">
        <f t="shared" si="485"/>
        <v>0</v>
      </c>
      <c r="BM654" s="229">
        <f t="shared" si="485"/>
        <v>0</v>
      </c>
      <c r="BN654" s="229">
        <f t="shared" si="485"/>
        <v>0</v>
      </c>
      <c r="BO654" s="229">
        <f t="shared" si="482"/>
        <v>0</v>
      </c>
      <c r="BP654" s="229">
        <f t="shared" si="482"/>
        <v>0</v>
      </c>
      <c r="BQ654" s="229">
        <f t="shared" si="482"/>
        <v>0</v>
      </c>
      <c r="BR654" s="229">
        <f t="shared" si="482"/>
        <v>0</v>
      </c>
      <c r="BS654" s="229">
        <f t="shared" si="482"/>
        <v>0</v>
      </c>
      <c r="BT654" s="229">
        <f t="shared" si="482"/>
        <v>0</v>
      </c>
      <c r="BU654" s="229">
        <f t="shared" si="482"/>
        <v>0</v>
      </c>
      <c r="BV654" s="229">
        <f t="shared" si="482"/>
        <v>0</v>
      </c>
      <c r="BW654" s="229">
        <f t="shared" si="482"/>
        <v>0</v>
      </c>
      <c r="BX654" s="229">
        <f t="shared" si="482"/>
        <v>0</v>
      </c>
      <c r="BY654" s="229">
        <f t="shared" si="482"/>
        <v>0</v>
      </c>
      <c r="BZ654" s="229">
        <f t="shared" si="482"/>
        <v>0</v>
      </c>
    </row>
    <row r="655" spans="1:78" x14ac:dyDescent="0.2">
      <c r="A655" s="7" t="str">
        <f t="shared" si="487"/>
        <v>Roll-in 6</v>
      </c>
      <c r="B655" s="7">
        <f t="shared" si="469"/>
        <v>2021</v>
      </c>
      <c r="C655" s="7">
        <f t="shared" si="475"/>
        <v>34</v>
      </c>
      <c r="D655" s="165">
        <f t="shared" ref="D655:D681" si="489">D45</f>
        <v>44500</v>
      </c>
      <c r="E655" s="68">
        <f t="shared" si="488"/>
        <v>0</v>
      </c>
      <c r="F655" s="77"/>
      <c r="G655" s="229">
        <f t="shared" si="483"/>
        <v>0</v>
      </c>
      <c r="H655" s="229">
        <f t="shared" si="483"/>
        <v>0</v>
      </c>
      <c r="I655" s="229">
        <f t="shared" si="483"/>
        <v>0</v>
      </c>
      <c r="J655" s="229">
        <f t="shared" si="483"/>
        <v>0</v>
      </c>
      <c r="K655" s="229">
        <f t="shared" si="483"/>
        <v>0</v>
      </c>
      <c r="L655" s="229">
        <f t="shared" si="483"/>
        <v>0</v>
      </c>
      <c r="M655" s="229">
        <f t="shared" si="483"/>
        <v>0</v>
      </c>
      <c r="N655" s="229">
        <f t="shared" si="483"/>
        <v>0</v>
      </c>
      <c r="O655" s="229">
        <f t="shared" si="483"/>
        <v>0</v>
      </c>
      <c r="P655" s="229">
        <f t="shared" si="483"/>
        <v>0</v>
      </c>
      <c r="Q655" s="229">
        <f t="shared" si="483"/>
        <v>0</v>
      </c>
      <c r="R655" s="229">
        <f t="shared" si="483"/>
        <v>0</v>
      </c>
      <c r="S655" s="229">
        <f t="shared" si="483"/>
        <v>0</v>
      </c>
      <c r="T655" s="229">
        <f t="shared" si="483"/>
        <v>0</v>
      </c>
      <c r="U655" s="229">
        <f t="shared" si="483"/>
        <v>0</v>
      </c>
      <c r="V655" s="229">
        <f t="shared" si="483"/>
        <v>0</v>
      </c>
      <c r="W655" s="229">
        <f t="shared" si="486"/>
        <v>0</v>
      </c>
      <c r="X655" s="229">
        <f t="shared" si="486"/>
        <v>0</v>
      </c>
      <c r="Y655" s="229">
        <f t="shared" si="486"/>
        <v>0</v>
      </c>
      <c r="Z655" s="229">
        <f t="shared" si="486"/>
        <v>0</v>
      </c>
      <c r="AA655" s="229">
        <f t="shared" si="486"/>
        <v>0</v>
      </c>
      <c r="AB655" s="229">
        <f t="shared" si="486"/>
        <v>0</v>
      </c>
      <c r="AC655" s="229">
        <f t="shared" si="486"/>
        <v>0</v>
      </c>
      <c r="AD655" s="229">
        <f t="shared" si="486"/>
        <v>0</v>
      </c>
      <c r="AE655" s="229">
        <f t="shared" si="486"/>
        <v>0</v>
      </c>
      <c r="AF655" s="229">
        <f t="shared" si="486"/>
        <v>0</v>
      </c>
      <c r="AG655" s="229">
        <f t="shared" si="486"/>
        <v>0</v>
      </c>
      <c r="AH655" s="229">
        <f t="shared" si="486"/>
        <v>0</v>
      </c>
      <c r="AI655" s="229">
        <f t="shared" si="486"/>
        <v>0</v>
      </c>
      <c r="AJ655" s="229">
        <f t="shared" si="486"/>
        <v>0</v>
      </c>
      <c r="AK655" s="229">
        <f t="shared" si="486"/>
        <v>0</v>
      </c>
      <c r="AL655" s="229">
        <f t="shared" si="486"/>
        <v>0</v>
      </c>
      <c r="AM655" s="229">
        <f t="shared" si="484"/>
        <v>0</v>
      </c>
      <c r="AN655" s="229">
        <f t="shared" si="484"/>
        <v>0</v>
      </c>
      <c r="AO655" s="229">
        <f t="shared" si="484"/>
        <v>0</v>
      </c>
      <c r="AP655" s="229">
        <f t="shared" si="484"/>
        <v>0</v>
      </c>
      <c r="AQ655" s="229">
        <f t="shared" si="484"/>
        <v>0</v>
      </c>
      <c r="AR655" s="229">
        <f t="shared" si="484"/>
        <v>0</v>
      </c>
      <c r="AS655" s="229">
        <f t="shared" si="484"/>
        <v>0</v>
      </c>
      <c r="AT655" s="229">
        <f t="shared" si="484"/>
        <v>0</v>
      </c>
      <c r="AU655" s="229">
        <f t="shared" si="484"/>
        <v>0</v>
      </c>
      <c r="AV655" s="229">
        <f t="shared" si="484"/>
        <v>0</v>
      </c>
      <c r="AW655" s="229">
        <f t="shared" si="484"/>
        <v>0</v>
      </c>
      <c r="AX655" s="229">
        <f t="shared" si="484"/>
        <v>0</v>
      </c>
      <c r="AY655" s="229">
        <f t="shared" si="484"/>
        <v>0</v>
      </c>
      <c r="AZ655" s="229">
        <f t="shared" si="484"/>
        <v>0</v>
      </c>
      <c r="BA655" s="229">
        <f t="shared" si="484"/>
        <v>0</v>
      </c>
      <c r="BB655" s="229">
        <f t="shared" si="485"/>
        <v>0</v>
      </c>
      <c r="BC655" s="229">
        <f t="shared" si="485"/>
        <v>0</v>
      </c>
      <c r="BD655" s="229">
        <f t="shared" si="485"/>
        <v>0</v>
      </c>
      <c r="BE655" s="229">
        <f t="shared" si="485"/>
        <v>0</v>
      </c>
      <c r="BF655" s="229">
        <f t="shared" si="485"/>
        <v>0</v>
      </c>
      <c r="BG655" s="229">
        <f t="shared" si="485"/>
        <v>0</v>
      </c>
      <c r="BH655" s="229">
        <f t="shared" si="485"/>
        <v>0</v>
      </c>
      <c r="BI655" s="229">
        <f t="shared" si="485"/>
        <v>0</v>
      </c>
      <c r="BJ655" s="229">
        <f t="shared" si="485"/>
        <v>0</v>
      </c>
      <c r="BK655" s="229">
        <f t="shared" si="485"/>
        <v>0</v>
      </c>
      <c r="BL655" s="229">
        <f t="shared" si="485"/>
        <v>0</v>
      </c>
      <c r="BM655" s="229">
        <f t="shared" si="485"/>
        <v>0</v>
      </c>
      <c r="BN655" s="229">
        <f t="shared" si="485"/>
        <v>0</v>
      </c>
      <c r="BO655" s="229">
        <f t="shared" si="482"/>
        <v>0</v>
      </c>
      <c r="BP655" s="229">
        <f t="shared" si="482"/>
        <v>0</v>
      </c>
      <c r="BQ655" s="229">
        <f t="shared" si="482"/>
        <v>0</v>
      </c>
      <c r="BR655" s="229">
        <f t="shared" si="482"/>
        <v>0</v>
      </c>
      <c r="BS655" s="229">
        <f t="shared" si="482"/>
        <v>0</v>
      </c>
      <c r="BT655" s="229">
        <f t="shared" si="482"/>
        <v>0</v>
      </c>
      <c r="BU655" s="229">
        <f t="shared" si="482"/>
        <v>0</v>
      </c>
      <c r="BV655" s="229">
        <f t="shared" si="482"/>
        <v>0</v>
      </c>
      <c r="BW655" s="229">
        <f t="shared" si="482"/>
        <v>0</v>
      </c>
      <c r="BX655" s="229">
        <f t="shared" si="482"/>
        <v>0</v>
      </c>
      <c r="BY655" s="229">
        <f t="shared" si="482"/>
        <v>0</v>
      </c>
      <c r="BZ655" s="229">
        <f t="shared" si="482"/>
        <v>0</v>
      </c>
    </row>
    <row r="656" spans="1:78" x14ac:dyDescent="0.2">
      <c r="A656" s="7" t="str">
        <f t="shared" si="487"/>
        <v>Roll-in 6</v>
      </c>
      <c r="B656" s="7">
        <f t="shared" si="469"/>
        <v>2021</v>
      </c>
      <c r="C656" s="7">
        <f t="shared" si="475"/>
        <v>35</v>
      </c>
      <c r="D656" s="165">
        <f t="shared" si="489"/>
        <v>44530</v>
      </c>
      <c r="E656" s="68">
        <f t="shared" si="488"/>
        <v>0</v>
      </c>
      <c r="F656" s="77"/>
      <c r="G656" s="229">
        <f t="shared" si="483"/>
        <v>0</v>
      </c>
      <c r="H656" s="229">
        <f t="shared" si="483"/>
        <v>0</v>
      </c>
      <c r="I656" s="229">
        <f t="shared" si="483"/>
        <v>0</v>
      </c>
      <c r="J656" s="229">
        <f t="shared" si="483"/>
        <v>0</v>
      </c>
      <c r="K656" s="229">
        <f t="shared" si="483"/>
        <v>0</v>
      </c>
      <c r="L656" s="229">
        <f t="shared" si="483"/>
        <v>0</v>
      </c>
      <c r="M656" s="229">
        <f t="shared" si="483"/>
        <v>0</v>
      </c>
      <c r="N656" s="229">
        <f t="shared" si="483"/>
        <v>0</v>
      </c>
      <c r="O656" s="229">
        <f t="shared" si="483"/>
        <v>0</v>
      </c>
      <c r="P656" s="229">
        <f t="shared" si="483"/>
        <v>0</v>
      </c>
      <c r="Q656" s="229">
        <f t="shared" si="483"/>
        <v>0</v>
      </c>
      <c r="R656" s="229">
        <f t="shared" si="483"/>
        <v>0</v>
      </c>
      <c r="S656" s="229">
        <f t="shared" si="483"/>
        <v>0</v>
      </c>
      <c r="T656" s="229">
        <f t="shared" si="483"/>
        <v>0</v>
      </c>
      <c r="U656" s="229">
        <f t="shared" si="483"/>
        <v>0</v>
      </c>
      <c r="V656" s="229">
        <f t="shared" si="483"/>
        <v>0</v>
      </c>
      <c r="W656" s="229">
        <f t="shared" si="486"/>
        <v>0</v>
      </c>
      <c r="X656" s="229">
        <f t="shared" si="486"/>
        <v>0</v>
      </c>
      <c r="Y656" s="229">
        <f t="shared" si="486"/>
        <v>0</v>
      </c>
      <c r="Z656" s="229">
        <f t="shared" si="486"/>
        <v>0</v>
      </c>
      <c r="AA656" s="229">
        <f t="shared" si="486"/>
        <v>0</v>
      </c>
      <c r="AB656" s="229">
        <f t="shared" si="486"/>
        <v>0</v>
      </c>
      <c r="AC656" s="229">
        <f t="shared" si="486"/>
        <v>0</v>
      </c>
      <c r="AD656" s="229">
        <f t="shared" si="486"/>
        <v>0</v>
      </c>
      <c r="AE656" s="229">
        <f t="shared" si="486"/>
        <v>0</v>
      </c>
      <c r="AF656" s="229">
        <f t="shared" si="486"/>
        <v>0</v>
      </c>
      <c r="AG656" s="229">
        <f t="shared" si="486"/>
        <v>0</v>
      </c>
      <c r="AH656" s="229">
        <f t="shared" si="486"/>
        <v>0</v>
      </c>
      <c r="AI656" s="229">
        <f t="shared" si="486"/>
        <v>0</v>
      </c>
      <c r="AJ656" s="229">
        <f t="shared" si="486"/>
        <v>0</v>
      </c>
      <c r="AK656" s="229">
        <f t="shared" si="486"/>
        <v>0</v>
      </c>
      <c r="AL656" s="229">
        <f t="shared" si="486"/>
        <v>0</v>
      </c>
      <c r="AM656" s="229">
        <f t="shared" si="484"/>
        <v>0</v>
      </c>
      <c r="AN656" s="229">
        <f t="shared" si="484"/>
        <v>0</v>
      </c>
      <c r="AO656" s="229">
        <f t="shared" si="484"/>
        <v>0</v>
      </c>
      <c r="AP656" s="229">
        <f t="shared" si="484"/>
        <v>0</v>
      </c>
      <c r="AQ656" s="229">
        <f t="shared" si="484"/>
        <v>0</v>
      </c>
      <c r="AR656" s="229">
        <f t="shared" si="484"/>
        <v>0</v>
      </c>
      <c r="AS656" s="229">
        <f t="shared" si="484"/>
        <v>0</v>
      </c>
      <c r="AT656" s="229">
        <f t="shared" si="484"/>
        <v>0</v>
      </c>
      <c r="AU656" s="229">
        <f t="shared" si="484"/>
        <v>0</v>
      </c>
      <c r="AV656" s="229">
        <f t="shared" si="484"/>
        <v>0</v>
      </c>
      <c r="AW656" s="229">
        <f t="shared" si="484"/>
        <v>0</v>
      </c>
      <c r="AX656" s="229">
        <f t="shared" si="484"/>
        <v>0</v>
      </c>
      <c r="AY656" s="229">
        <f t="shared" si="484"/>
        <v>0</v>
      </c>
      <c r="AZ656" s="229">
        <f t="shared" si="484"/>
        <v>0</v>
      </c>
      <c r="BA656" s="229">
        <f t="shared" si="484"/>
        <v>0</v>
      </c>
      <c r="BB656" s="229">
        <f t="shared" si="485"/>
        <v>0</v>
      </c>
      <c r="BC656" s="229">
        <f t="shared" si="485"/>
        <v>0</v>
      </c>
      <c r="BD656" s="229">
        <f t="shared" si="485"/>
        <v>0</v>
      </c>
      <c r="BE656" s="229">
        <f t="shared" si="485"/>
        <v>0</v>
      </c>
      <c r="BF656" s="229">
        <f t="shared" si="485"/>
        <v>0</v>
      </c>
      <c r="BG656" s="229">
        <f t="shared" si="485"/>
        <v>0</v>
      </c>
      <c r="BH656" s="229">
        <f t="shared" si="485"/>
        <v>0</v>
      </c>
      <c r="BI656" s="229">
        <f t="shared" si="485"/>
        <v>0</v>
      </c>
      <c r="BJ656" s="229">
        <f t="shared" si="485"/>
        <v>0</v>
      </c>
      <c r="BK656" s="229">
        <f t="shared" si="485"/>
        <v>0</v>
      </c>
      <c r="BL656" s="229">
        <f t="shared" si="485"/>
        <v>0</v>
      </c>
      <c r="BM656" s="229">
        <f t="shared" si="485"/>
        <v>0</v>
      </c>
      <c r="BN656" s="229">
        <f t="shared" si="485"/>
        <v>0</v>
      </c>
      <c r="BO656" s="229">
        <f t="shared" si="482"/>
        <v>0</v>
      </c>
      <c r="BP656" s="229">
        <f t="shared" si="482"/>
        <v>0</v>
      </c>
      <c r="BQ656" s="229">
        <f t="shared" si="482"/>
        <v>0</v>
      </c>
      <c r="BR656" s="229">
        <f t="shared" si="482"/>
        <v>0</v>
      </c>
      <c r="BS656" s="229">
        <f t="shared" si="482"/>
        <v>0</v>
      </c>
      <c r="BT656" s="229">
        <f t="shared" si="482"/>
        <v>0</v>
      </c>
      <c r="BU656" s="229">
        <f t="shared" si="482"/>
        <v>0</v>
      </c>
      <c r="BV656" s="229">
        <f t="shared" si="482"/>
        <v>0</v>
      </c>
      <c r="BW656" s="229">
        <f t="shared" si="482"/>
        <v>0</v>
      </c>
      <c r="BX656" s="229">
        <f t="shared" si="482"/>
        <v>0</v>
      </c>
      <c r="BY656" s="229">
        <f t="shared" si="482"/>
        <v>0</v>
      </c>
      <c r="BZ656" s="229">
        <f t="shared" si="482"/>
        <v>0</v>
      </c>
    </row>
    <row r="657" spans="1:78" x14ac:dyDescent="0.2">
      <c r="A657" s="7" t="str">
        <f t="shared" si="487"/>
        <v>Roll-in 6</v>
      </c>
      <c r="B657" s="7">
        <f t="shared" si="469"/>
        <v>2021</v>
      </c>
      <c r="C657" s="7">
        <f t="shared" si="475"/>
        <v>36</v>
      </c>
      <c r="D657" s="165">
        <f t="shared" si="489"/>
        <v>44561</v>
      </c>
      <c r="E657" s="68">
        <f t="shared" si="488"/>
        <v>0</v>
      </c>
      <c r="F657" s="77"/>
      <c r="G657" s="229">
        <f t="shared" si="483"/>
        <v>0</v>
      </c>
      <c r="H657" s="229">
        <f t="shared" si="483"/>
        <v>0</v>
      </c>
      <c r="I657" s="229">
        <f t="shared" si="483"/>
        <v>0</v>
      </c>
      <c r="J657" s="229">
        <f t="shared" si="483"/>
        <v>0</v>
      </c>
      <c r="K657" s="229">
        <f t="shared" si="483"/>
        <v>0</v>
      </c>
      <c r="L657" s="229">
        <f t="shared" si="483"/>
        <v>0</v>
      </c>
      <c r="M657" s="229">
        <f t="shared" si="483"/>
        <v>0</v>
      </c>
      <c r="N657" s="229">
        <f t="shared" si="483"/>
        <v>0</v>
      </c>
      <c r="O657" s="229">
        <f t="shared" si="483"/>
        <v>0</v>
      </c>
      <c r="P657" s="229">
        <f t="shared" si="483"/>
        <v>0</v>
      </c>
      <c r="Q657" s="229">
        <f t="shared" si="483"/>
        <v>0</v>
      </c>
      <c r="R657" s="229">
        <f t="shared" si="483"/>
        <v>0</v>
      </c>
      <c r="S657" s="229">
        <f t="shared" si="483"/>
        <v>0</v>
      </c>
      <c r="T657" s="229">
        <f t="shared" si="483"/>
        <v>0</v>
      </c>
      <c r="U657" s="229">
        <f t="shared" si="483"/>
        <v>0</v>
      </c>
      <c r="V657" s="229">
        <f t="shared" si="483"/>
        <v>0</v>
      </c>
      <c r="W657" s="229">
        <f t="shared" si="486"/>
        <v>0</v>
      </c>
      <c r="X657" s="229">
        <f t="shared" si="486"/>
        <v>0</v>
      </c>
      <c r="Y657" s="229">
        <f t="shared" si="486"/>
        <v>0</v>
      </c>
      <c r="Z657" s="229">
        <f t="shared" si="486"/>
        <v>0</v>
      </c>
      <c r="AA657" s="229">
        <f t="shared" si="486"/>
        <v>0</v>
      </c>
      <c r="AB657" s="229">
        <f t="shared" si="486"/>
        <v>0</v>
      </c>
      <c r="AC657" s="229">
        <f t="shared" si="486"/>
        <v>0</v>
      </c>
      <c r="AD657" s="229">
        <f t="shared" si="486"/>
        <v>0</v>
      </c>
      <c r="AE657" s="229">
        <f t="shared" si="486"/>
        <v>0</v>
      </c>
      <c r="AF657" s="229">
        <f t="shared" si="486"/>
        <v>0</v>
      </c>
      <c r="AG657" s="229">
        <f t="shared" si="486"/>
        <v>0</v>
      </c>
      <c r="AH657" s="229">
        <f t="shared" si="486"/>
        <v>0</v>
      </c>
      <c r="AI657" s="229">
        <f t="shared" si="486"/>
        <v>0</v>
      </c>
      <c r="AJ657" s="229">
        <f t="shared" si="486"/>
        <v>0</v>
      </c>
      <c r="AK657" s="229">
        <f t="shared" si="486"/>
        <v>0</v>
      </c>
      <c r="AL657" s="229">
        <f t="shared" si="486"/>
        <v>0</v>
      </c>
      <c r="AM657" s="229">
        <f t="shared" si="484"/>
        <v>0</v>
      </c>
      <c r="AN657" s="229">
        <f t="shared" si="484"/>
        <v>0</v>
      </c>
      <c r="AO657" s="229">
        <f t="shared" si="484"/>
        <v>0</v>
      </c>
      <c r="AP657" s="229">
        <f t="shared" si="484"/>
        <v>0</v>
      </c>
      <c r="AQ657" s="229">
        <f t="shared" si="484"/>
        <v>0</v>
      </c>
      <c r="AR657" s="229">
        <f t="shared" si="484"/>
        <v>0</v>
      </c>
      <c r="AS657" s="229">
        <f t="shared" si="484"/>
        <v>0</v>
      </c>
      <c r="AT657" s="229">
        <f t="shared" si="484"/>
        <v>0</v>
      </c>
      <c r="AU657" s="229">
        <f t="shared" si="484"/>
        <v>0</v>
      </c>
      <c r="AV657" s="229">
        <f t="shared" si="484"/>
        <v>0</v>
      </c>
      <c r="AW657" s="229">
        <f t="shared" si="484"/>
        <v>0</v>
      </c>
      <c r="AX657" s="229">
        <f t="shared" si="484"/>
        <v>0</v>
      </c>
      <c r="AY657" s="229">
        <f t="shared" si="484"/>
        <v>0</v>
      </c>
      <c r="AZ657" s="229">
        <f t="shared" si="484"/>
        <v>0</v>
      </c>
      <c r="BA657" s="229">
        <f t="shared" si="484"/>
        <v>0</v>
      </c>
      <c r="BB657" s="229">
        <f t="shared" si="485"/>
        <v>0</v>
      </c>
      <c r="BC657" s="229">
        <f t="shared" si="485"/>
        <v>0</v>
      </c>
      <c r="BD657" s="229">
        <f t="shared" si="485"/>
        <v>0</v>
      </c>
      <c r="BE657" s="229">
        <f t="shared" si="485"/>
        <v>0</v>
      </c>
      <c r="BF657" s="229">
        <f t="shared" si="485"/>
        <v>0</v>
      </c>
      <c r="BG657" s="229">
        <f t="shared" si="485"/>
        <v>0</v>
      </c>
      <c r="BH657" s="229">
        <f t="shared" si="485"/>
        <v>0</v>
      </c>
      <c r="BI657" s="229">
        <f t="shared" si="485"/>
        <v>0</v>
      </c>
      <c r="BJ657" s="229">
        <f t="shared" si="485"/>
        <v>0</v>
      </c>
      <c r="BK657" s="229">
        <f t="shared" si="485"/>
        <v>0</v>
      </c>
      <c r="BL657" s="229">
        <f t="shared" si="485"/>
        <v>0</v>
      </c>
      <c r="BM657" s="229">
        <f t="shared" si="485"/>
        <v>0</v>
      </c>
      <c r="BN657" s="229">
        <f t="shared" si="485"/>
        <v>0</v>
      </c>
      <c r="BO657" s="229">
        <f t="shared" si="482"/>
        <v>0</v>
      </c>
      <c r="BP657" s="229">
        <f t="shared" si="482"/>
        <v>0</v>
      </c>
      <c r="BQ657" s="229">
        <f t="shared" si="482"/>
        <v>0</v>
      </c>
      <c r="BR657" s="229">
        <f t="shared" si="482"/>
        <v>0</v>
      </c>
      <c r="BS657" s="229">
        <f t="shared" si="482"/>
        <v>0</v>
      </c>
      <c r="BT657" s="229">
        <f t="shared" si="482"/>
        <v>0</v>
      </c>
      <c r="BU657" s="229">
        <f t="shared" si="482"/>
        <v>0</v>
      </c>
      <c r="BV657" s="229">
        <f t="shared" si="482"/>
        <v>0</v>
      </c>
      <c r="BW657" s="229">
        <f t="shared" si="482"/>
        <v>0</v>
      </c>
      <c r="BX657" s="229">
        <f t="shared" si="482"/>
        <v>0</v>
      </c>
      <c r="BY657" s="229">
        <f t="shared" si="482"/>
        <v>0</v>
      </c>
      <c r="BZ657" s="229">
        <f t="shared" si="482"/>
        <v>0</v>
      </c>
    </row>
    <row r="658" spans="1:78" x14ac:dyDescent="0.2">
      <c r="A658" s="7" t="str">
        <f t="shared" si="487"/>
        <v>Roll-in 6</v>
      </c>
      <c r="B658" s="7">
        <f t="shared" si="469"/>
        <v>2022</v>
      </c>
      <c r="C658" s="7">
        <f t="shared" si="475"/>
        <v>37</v>
      </c>
      <c r="D658" s="165">
        <f t="shared" si="489"/>
        <v>44592</v>
      </c>
      <c r="E658" s="68">
        <f t="shared" si="488"/>
        <v>0</v>
      </c>
      <c r="F658" s="77"/>
      <c r="G658" s="229">
        <f t="shared" si="483"/>
        <v>0</v>
      </c>
      <c r="H658" s="229">
        <f t="shared" si="483"/>
        <v>0</v>
      </c>
      <c r="I658" s="229">
        <f t="shared" si="483"/>
        <v>0</v>
      </c>
      <c r="J658" s="229">
        <f t="shared" si="483"/>
        <v>0</v>
      </c>
      <c r="K658" s="229">
        <f t="shared" si="483"/>
        <v>0</v>
      </c>
      <c r="L658" s="229">
        <f t="shared" si="483"/>
        <v>0</v>
      </c>
      <c r="M658" s="229">
        <f t="shared" si="483"/>
        <v>0</v>
      </c>
      <c r="N658" s="229">
        <f t="shared" si="483"/>
        <v>0</v>
      </c>
      <c r="O658" s="229">
        <f t="shared" si="483"/>
        <v>0</v>
      </c>
      <c r="P658" s="229">
        <f t="shared" si="483"/>
        <v>0</v>
      </c>
      <c r="Q658" s="229">
        <f t="shared" si="483"/>
        <v>0</v>
      </c>
      <c r="R658" s="229">
        <f t="shared" si="483"/>
        <v>0</v>
      </c>
      <c r="S658" s="229">
        <f t="shared" si="483"/>
        <v>0</v>
      </c>
      <c r="T658" s="229">
        <f t="shared" si="483"/>
        <v>0</v>
      </c>
      <c r="U658" s="229">
        <f t="shared" si="483"/>
        <v>0</v>
      </c>
      <c r="V658" s="229">
        <f t="shared" ref="V658" si="490">IF(AND($B658+$D$7&gt;V$7,V$9&gt;=$D658),($E658*(1/$D$7))/IF(V$7=$B658,13-MONTH($D658),12),0)</f>
        <v>0</v>
      </c>
      <c r="W658" s="229">
        <f t="shared" si="486"/>
        <v>0</v>
      </c>
      <c r="X658" s="229">
        <f t="shared" si="486"/>
        <v>0</v>
      </c>
      <c r="Y658" s="229">
        <f t="shared" si="486"/>
        <v>0</v>
      </c>
      <c r="Z658" s="229">
        <f t="shared" si="486"/>
        <v>0</v>
      </c>
      <c r="AA658" s="229">
        <f t="shared" si="486"/>
        <v>0</v>
      </c>
      <c r="AB658" s="229">
        <f t="shared" si="486"/>
        <v>0</v>
      </c>
      <c r="AC658" s="229">
        <f t="shared" si="486"/>
        <v>0</v>
      </c>
      <c r="AD658" s="229">
        <f t="shared" si="486"/>
        <v>0</v>
      </c>
      <c r="AE658" s="229">
        <f t="shared" si="486"/>
        <v>0</v>
      </c>
      <c r="AF658" s="229">
        <f t="shared" si="486"/>
        <v>0</v>
      </c>
      <c r="AG658" s="229">
        <f t="shared" si="486"/>
        <v>0</v>
      </c>
      <c r="AH658" s="229">
        <f t="shared" si="486"/>
        <v>0</v>
      </c>
      <c r="AI658" s="229">
        <f t="shared" si="486"/>
        <v>0</v>
      </c>
      <c r="AJ658" s="229">
        <f t="shared" si="486"/>
        <v>0</v>
      </c>
      <c r="AK658" s="229">
        <f t="shared" si="486"/>
        <v>0</v>
      </c>
      <c r="AL658" s="229">
        <f t="shared" si="486"/>
        <v>0</v>
      </c>
      <c r="AM658" s="229">
        <f t="shared" si="484"/>
        <v>0</v>
      </c>
      <c r="AN658" s="229">
        <f t="shared" si="484"/>
        <v>0</v>
      </c>
      <c r="AO658" s="229">
        <f t="shared" si="484"/>
        <v>0</v>
      </c>
      <c r="AP658" s="229">
        <f t="shared" si="484"/>
        <v>0</v>
      </c>
      <c r="AQ658" s="229">
        <f t="shared" si="484"/>
        <v>0</v>
      </c>
      <c r="AR658" s="229">
        <f t="shared" si="484"/>
        <v>0</v>
      </c>
      <c r="AS658" s="229">
        <f t="shared" si="484"/>
        <v>0</v>
      </c>
      <c r="AT658" s="229">
        <f t="shared" si="484"/>
        <v>0</v>
      </c>
      <c r="AU658" s="229">
        <f t="shared" si="484"/>
        <v>0</v>
      </c>
      <c r="AV658" s="229">
        <f t="shared" si="484"/>
        <v>0</v>
      </c>
      <c r="AW658" s="229">
        <f t="shared" si="484"/>
        <v>0</v>
      </c>
      <c r="AX658" s="229">
        <f t="shared" si="484"/>
        <v>0</v>
      </c>
      <c r="AY658" s="229">
        <f t="shared" si="484"/>
        <v>0</v>
      </c>
      <c r="AZ658" s="229">
        <f t="shared" si="484"/>
        <v>0</v>
      </c>
      <c r="BA658" s="229">
        <f t="shared" si="484"/>
        <v>0</v>
      </c>
      <c r="BB658" s="229">
        <f t="shared" si="485"/>
        <v>0</v>
      </c>
      <c r="BC658" s="229">
        <f t="shared" si="485"/>
        <v>0</v>
      </c>
      <c r="BD658" s="229">
        <f t="shared" si="485"/>
        <v>0</v>
      </c>
      <c r="BE658" s="229">
        <f t="shared" si="485"/>
        <v>0</v>
      </c>
      <c r="BF658" s="229">
        <f t="shared" si="485"/>
        <v>0</v>
      </c>
      <c r="BG658" s="229">
        <f t="shared" si="485"/>
        <v>0</v>
      </c>
      <c r="BH658" s="229">
        <f t="shared" si="485"/>
        <v>0</v>
      </c>
      <c r="BI658" s="229">
        <f t="shared" si="485"/>
        <v>0</v>
      </c>
      <c r="BJ658" s="229">
        <f t="shared" si="485"/>
        <v>0</v>
      </c>
      <c r="BK658" s="229">
        <f t="shared" si="485"/>
        <v>0</v>
      </c>
      <c r="BL658" s="229">
        <f t="shared" si="485"/>
        <v>0</v>
      </c>
      <c r="BM658" s="229">
        <f t="shared" si="485"/>
        <v>0</v>
      </c>
      <c r="BN658" s="229">
        <f t="shared" si="485"/>
        <v>0</v>
      </c>
      <c r="BO658" s="229">
        <f t="shared" ref="BO658:BZ673" si="491">IF(AND($B658+$D$7&gt;BO$7,BO$9&gt;=$D658),($E658*(1/$D$7))/IF(BO$7=$B658,13-MONTH($D658),12),0)</f>
        <v>0</v>
      </c>
      <c r="BP658" s="229">
        <f t="shared" si="491"/>
        <v>0</v>
      </c>
      <c r="BQ658" s="229">
        <f t="shared" si="491"/>
        <v>0</v>
      </c>
      <c r="BR658" s="229">
        <f t="shared" si="491"/>
        <v>0</v>
      </c>
      <c r="BS658" s="229">
        <f t="shared" si="491"/>
        <v>0</v>
      </c>
      <c r="BT658" s="229">
        <f t="shared" si="491"/>
        <v>0</v>
      </c>
      <c r="BU658" s="229">
        <f t="shared" si="491"/>
        <v>0</v>
      </c>
      <c r="BV658" s="229">
        <f t="shared" si="491"/>
        <v>0</v>
      </c>
      <c r="BW658" s="229">
        <f t="shared" si="491"/>
        <v>0</v>
      </c>
      <c r="BX658" s="229">
        <f t="shared" si="491"/>
        <v>0</v>
      </c>
      <c r="BY658" s="229">
        <f t="shared" si="491"/>
        <v>0</v>
      </c>
      <c r="BZ658" s="229">
        <f t="shared" si="491"/>
        <v>0</v>
      </c>
    </row>
    <row r="659" spans="1:78" x14ac:dyDescent="0.2">
      <c r="A659" s="7" t="str">
        <f t="shared" si="487"/>
        <v>Roll-in 6</v>
      </c>
      <c r="B659" s="7">
        <f t="shared" si="469"/>
        <v>2022</v>
      </c>
      <c r="C659" s="7">
        <f t="shared" si="475"/>
        <v>38</v>
      </c>
      <c r="D659" s="165">
        <f t="shared" si="489"/>
        <v>44620</v>
      </c>
      <c r="E659" s="68">
        <f t="shared" si="488"/>
        <v>0</v>
      </c>
      <c r="F659" s="77"/>
      <c r="G659" s="229">
        <f t="shared" ref="G659:V674" si="492">IF(AND($B659+$D$7&gt;G$7,G$9&gt;=$D659),($E659*(1/$D$7))/IF(G$7=$B659,13-MONTH($D659),12),0)</f>
        <v>0</v>
      </c>
      <c r="H659" s="229">
        <f t="shared" si="492"/>
        <v>0</v>
      </c>
      <c r="I659" s="229">
        <f t="shared" si="492"/>
        <v>0</v>
      </c>
      <c r="J659" s="229">
        <f t="shared" si="492"/>
        <v>0</v>
      </c>
      <c r="K659" s="229">
        <f t="shared" si="492"/>
        <v>0</v>
      </c>
      <c r="L659" s="229">
        <f t="shared" si="492"/>
        <v>0</v>
      </c>
      <c r="M659" s="229">
        <f t="shared" si="492"/>
        <v>0</v>
      </c>
      <c r="N659" s="229">
        <f t="shared" si="492"/>
        <v>0</v>
      </c>
      <c r="O659" s="229">
        <f t="shared" si="492"/>
        <v>0</v>
      </c>
      <c r="P659" s="229">
        <f t="shared" si="492"/>
        <v>0</v>
      </c>
      <c r="Q659" s="229">
        <f t="shared" si="492"/>
        <v>0</v>
      </c>
      <c r="R659" s="229">
        <f t="shared" si="492"/>
        <v>0</v>
      </c>
      <c r="S659" s="229">
        <f t="shared" si="492"/>
        <v>0</v>
      </c>
      <c r="T659" s="229">
        <f t="shared" si="492"/>
        <v>0</v>
      </c>
      <c r="U659" s="229">
        <f t="shared" si="492"/>
        <v>0</v>
      </c>
      <c r="V659" s="229">
        <f t="shared" si="492"/>
        <v>0</v>
      </c>
      <c r="W659" s="229">
        <f t="shared" si="486"/>
        <v>0</v>
      </c>
      <c r="X659" s="229">
        <f t="shared" si="486"/>
        <v>0</v>
      </c>
      <c r="Y659" s="229">
        <f t="shared" si="486"/>
        <v>0</v>
      </c>
      <c r="Z659" s="229">
        <f t="shared" si="486"/>
        <v>0</v>
      </c>
      <c r="AA659" s="229">
        <f t="shared" si="486"/>
        <v>0</v>
      </c>
      <c r="AB659" s="229">
        <f t="shared" si="486"/>
        <v>0</v>
      </c>
      <c r="AC659" s="229">
        <f t="shared" si="486"/>
        <v>0</v>
      </c>
      <c r="AD659" s="229">
        <f t="shared" si="486"/>
        <v>0</v>
      </c>
      <c r="AE659" s="229">
        <f t="shared" si="486"/>
        <v>0</v>
      </c>
      <c r="AF659" s="229">
        <f t="shared" si="486"/>
        <v>0</v>
      </c>
      <c r="AG659" s="229">
        <f t="shared" si="486"/>
        <v>0</v>
      </c>
      <c r="AH659" s="229">
        <f t="shared" si="486"/>
        <v>0</v>
      </c>
      <c r="AI659" s="229">
        <f t="shared" si="486"/>
        <v>0</v>
      </c>
      <c r="AJ659" s="229">
        <f t="shared" si="486"/>
        <v>0</v>
      </c>
      <c r="AK659" s="229">
        <f t="shared" si="486"/>
        <v>0</v>
      </c>
      <c r="AL659" s="229">
        <f t="shared" si="486"/>
        <v>0</v>
      </c>
      <c r="AM659" s="229">
        <f t="shared" si="484"/>
        <v>0</v>
      </c>
      <c r="AN659" s="229">
        <f t="shared" si="484"/>
        <v>0</v>
      </c>
      <c r="AO659" s="229">
        <f t="shared" si="484"/>
        <v>0</v>
      </c>
      <c r="AP659" s="229">
        <f t="shared" si="484"/>
        <v>0</v>
      </c>
      <c r="AQ659" s="229">
        <f t="shared" si="484"/>
        <v>0</v>
      </c>
      <c r="AR659" s="229">
        <f t="shared" si="484"/>
        <v>0</v>
      </c>
      <c r="AS659" s="229">
        <f t="shared" si="484"/>
        <v>0</v>
      </c>
      <c r="AT659" s="229">
        <f t="shared" si="484"/>
        <v>0</v>
      </c>
      <c r="AU659" s="229">
        <f t="shared" si="484"/>
        <v>0</v>
      </c>
      <c r="AV659" s="229">
        <f t="shared" si="484"/>
        <v>0</v>
      </c>
      <c r="AW659" s="229">
        <f t="shared" si="484"/>
        <v>0</v>
      </c>
      <c r="AX659" s="229">
        <f t="shared" si="484"/>
        <v>0</v>
      </c>
      <c r="AY659" s="229">
        <f t="shared" si="484"/>
        <v>0</v>
      </c>
      <c r="AZ659" s="229">
        <f t="shared" si="484"/>
        <v>0</v>
      </c>
      <c r="BA659" s="229">
        <f t="shared" si="484"/>
        <v>0</v>
      </c>
      <c r="BB659" s="229">
        <f t="shared" si="485"/>
        <v>0</v>
      </c>
      <c r="BC659" s="229">
        <f t="shared" si="485"/>
        <v>0</v>
      </c>
      <c r="BD659" s="229">
        <f t="shared" si="485"/>
        <v>0</v>
      </c>
      <c r="BE659" s="229">
        <f t="shared" si="485"/>
        <v>0</v>
      </c>
      <c r="BF659" s="229">
        <f t="shared" si="485"/>
        <v>0</v>
      </c>
      <c r="BG659" s="229">
        <f t="shared" si="485"/>
        <v>0</v>
      </c>
      <c r="BH659" s="229">
        <f t="shared" si="485"/>
        <v>0</v>
      </c>
      <c r="BI659" s="229">
        <f t="shared" si="485"/>
        <v>0</v>
      </c>
      <c r="BJ659" s="229">
        <f t="shared" si="485"/>
        <v>0</v>
      </c>
      <c r="BK659" s="229">
        <f t="shared" si="485"/>
        <v>0</v>
      </c>
      <c r="BL659" s="229">
        <f t="shared" si="485"/>
        <v>0</v>
      </c>
      <c r="BM659" s="229">
        <f t="shared" si="485"/>
        <v>0</v>
      </c>
      <c r="BN659" s="229">
        <f t="shared" si="485"/>
        <v>0</v>
      </c>
      <c r="BO659" s="229">
        <f t="shared" si="491"/>
        <v>0</v>
      </c>
      <c r="BP659" s="229">
        <f t="shared" si="491"/>
        <v>0</v>
      </c>
      <c r="BQ659" s="229">
        <f t="shared" si="491"/>
        <v>0</v>
      </c>
      <c r="BR659" s="229">
        <f t="shared" si="491"/>
        <v>0</v>
      </c>
      <c r="BS659" s="229">
        <f t="shared" si="491"/>
        <v>0</v>
      </c>
      <c r="BT659" s="229">
        <f t="shared" si="491"/>
        <v>0</v>
      </c>
      <c r="BU659" s="229">
        <f t="shared" si="491"/>
        <v>0</v>
      </c>
      <c r="BV659" s="229">
        <f t="shared" si="491"/>
        <v>0</v>
      </c>
      <c r="BW659" s="229">
        <f t="shared" si="491"/>
        <v>0</v>
      </c>
      <c r="BX659" s="229">
        <f t="shared" si="491"/>
        <v>0</v>
      </c>
      <c r="BY659" s="229">
        <f t="shared" si="491"/>
        <v>0</v>
      </c>
      <c r="BZ659" s="229">
        <f t="shared" si="491"/>
        <v>0</v>
      </c>
    </row>
    <row r="660" spans="1:78" x14ac:dyDescent="0.2">
      <c r="A660" s="7" t="str">
        <f t="shared" si="487"/>
        <v>Roll-in 7</v>
      </c>
      <c r="B660" s="7">
        <f t="shared" si="469"/>
        <v>2022</v>
      </c>
      <c r="C660" s="7">
        <f t="shared" si="475"/>
        <v>39</v>
      </c>
      <c r="D660" s="165">
        <f t="shared" si="489"/>
        <v>44651</v>
      </c>
      <c r="E660" s="68">
        <f t="shared" si="488"/>
        <v>0</v>
      </c>
      <c r="F660" s="77"/>
      <c r="G660" s="229">
        <f t="shared" si="492"/>
        <v>0</v>
      </c>
      <c r="H660" s="229">
        <f t="shared" si="492"/>
        <v>0</v>
      </c>
      <c r="I660" s="229">
        <f t="shared" si="492"/>
        <v>0</v>
      </c>
      <c r="J660" s="229">
        <f t="shared" si="492"/>
        <v>0</v>
      </c>
      <c r="K660" s="229">
        <f t="shared" si="492"/>
        <v>0</v>
      </c>
      <c r="L660" s="229">
        <f t="shared" si="492"/>
        <v>0</v>
      </c>
      <c r="M660" s="229">
        <f t="shared" si="492"/>
        <v>0</v>
      </c>
      <c r="N660" s="229">
        <f t="shared" si="492"/>
        <v>0</v>
      </c>
      <c r="O660" s="229">
        <f t="shared" si="492"/>
        <v>0</v>
      </c>
      <c r="P660" s="229">
        <f t="shared" si="492"/>
        <v>0</v>
      </c>
      <c r="Q660" s="229">
        <f t="shared" si="492"/>
        <v>0</v>
      </c>
      <c r="R660" s="229">
        <f t="shared" si="492"/>
        <v>0</v>
      </c>
      <c r="S660" s="229">
        <f t="shared" si="492"/>
        <v>0</v>
      </c>
      <c r="T660" s="229">
        <f t="shared" si="492"/>
        <v>0</v>
      </c>
      <c r="U660" s="229">
        <f t="shared" si="492"/>
        <v>0</v>
      </c>
      <c r="V660" s="229">
        <f t="shared" si="492"/>
        <v>0</v>
      </c>
      <c r="W660" s="229">
        <f t="shared" si="486"/>
        <v>0</v>
      </c>
      <c r="X660" s="229">
        <f t="shared" si="486"/>
        <v>0</v>
      </c>
      <c r="Y660" s="229">
        <f t="shared" si="486"/>
        <v>0</v>
      </c>
      <c r="Z660" s="229">
        <f t="shared" si="486"/>
        <v>0</v>
      </c>
      <c r="AA660" s="229">
        <f t="shared" si="486"/>
        <v>0</v>
      </c>
      <c r="AB660" s="229">
        <f t="shared" si="486"/>
        <v>0</v>
      </c>
      <c r="AC660" s="229">
        <f t="shared" si="486"/>
        <v>0</v>
      </c>
      <c r="AD660" s="229">
        <f t="shared" si="486"/>
        <v>0</v>
      </c>
      <c r="AE660" s="229">
        <f t="shared" si="486"/>
        <v>0</v>
      </c>
      <c r="AF660" s="229">
        <f t="shared" si="486"/>
        <v>0</v>
      </c>
      <c r="AG660" s="229">
        <f t="shared" si="486"/>
        <v>0</v>
      </c>
      <c r="AH660" s="229">
        <f t="shared" si="486"/>
        <v>0</v>
      </c>
      <c r="AI660" s="229">
        <f t="shared" si="486"/>
        <v>0</v>
      </c>
      <c r="AJ660" s="229">
        <f t="shared" si="486"/>
        <v>0</v>
      </c>
      <c r="AK660" s="229">
        <f t="shared" si="486"/>
        <v>0</v>
      </c>
      <c r="AL660" s="229">
        <f t="shared" si="486"/>
        <v>0</v>
      </c>
      <c r="AM660" s="229">
        <f t="shared" si="484"/>
        <v>0</v>
      </c>
      <c r="AN660" s="229">
        <f t="shared" si="484"/>
        <v>0</v>
      </c>
      <c r="AO660" s="229">
        <f t="shared" si="484"/>
        <v>0</v>
      </c>
      <c r="AP660" s="229">
        <f t="shared" si="484"/>
        <v>0</v>
      </c>
      <c r="AQ660" s="229">
        <f t="shared" si="484"/>
        <v>0</v>
      </c>
      <c r="AR660" s="229">
        <f t="shared" si="484"/>
        <v>0</v>
      </c>
      <c r="AS660" s="229">
        <f t="shared" si="484"/>
        <v>0</v>
      </c>
      <c r="AT660" s="229">
        <f t="shared" si="484"/>
        <v>0</v>
      </c>
      <c r="AU660" s="229">
        <f t="shared" si="484"/>
        <v>0</v>
      </c>
      <c r="AV660" s="229">
        <f t="shared" si="484"/>
        <v>0</v>
      </c>
      <c r="AW660" s="229">
        <f t="shared" si="484"/>
        <v>0</v>
      </c>
      <c r="AX660" s="229">
        <f t="shared" si="484"/>
        <v>0</v>
      </c>
      <c r="AY660" s="229">
        <f t="shared" si="484"/>
        <v>0</v>
      </c>
      <c r="AZ660" s="229">
        <f t="shared" si="484"/>
        <v>0</v>
      </c>
      <c r="BA660" s="229">
        <f t="shared" si="484"/>
        <v>0</v>
      </c>
      <c r="BB660" s="229">
        <f t="shared" si="485"/>
        <v>0</v>
      </c>
      <c r="BC660" s="229">
        <f t="shared" si="485"/>
        <v>0</v>
      </c>
      <c r="BD660" s="229">
        <f t="shared" si="485"/>
        <v>0</v>
      </c>
      <c r="BE660" s="229">
        <f t="shared" si="485"/>
        <v>0</v>
      </c>
      <c r="BF660" s="229">
        <f t="shared" si="485"/>
        <v>0</v>
      </c>
      <c r="BG660" s="229">
        <f t="shared" si="485"/>
        <v>0</v>
      </c>
      <c r="BH660" s="229">
        <f t="shared" si="485"/>
        <v>0</v>
      </c>
      <c r="BI660" s="229">
        <f t="shared" si="485"/>
        <v>0</v>
      </c>
      <c r="BJ660" s="229">
        <f t="shared" si="485"/>
        <v>0</v>
      </c>
      <c r="BK660" s="229">
        <f t="shared" si="485"/>
        <v>0</v>
      </c>
      <c r="BL660" s="229">
        <f t="shared" si="485"/>
        <v>0</v>
      </c>
      <c r="BM660" s="229">
        <f t="shared" si="485"/>
        <v>0</v>
      </c>
      <c r="BN660" s="229">
        <f t="shared" si="485"/>
        <v>0</v>
      </c>
      <c r="BO660" s="229">
        <f t="shared" si="491"/>
        <v>0</v>
      </c>
      <c r="BP660" s="229">
        <f t="shared" si="491"/>
        <v>0</v>
      </c>
      <c r="BQ660" s="229">
        <f t="shared" si="491"/>
        <v>0</v>
      </c>
      <c r="BR660" s="229">
        <f t="shared" si="491"/>
        <v>0</v>
      </c>
      <c r="BS660" s="229">
        <f t="shared" si="491"/>
        <v>0</v>
      </c>
      <c r="BT660" s="229">
        <f t="shared" si="491"/>
        <v>0</v>
      </c>
      <c r="BU660" s="229">
        <f t="shared" si="491"/>
        <v>0</v>
      </c>
      <c r="BV660" s="229">
        <f t="shared" si="491"/>
        <v>0</v>
      </c>
      <c r="BW660" s="229">
        <f t="shared" si="491"/>
        <v>0</v>
      </c>
      <c r="BX660" s="229">
        <f t="shared" si="491"/>
        <v>0</v>
      </c>
      <c r="BY660" s="229">
        <f t="shared" si="491"/>
        <v>0</v>
      </c>
      <c r="BZ660" s="229">
        <f t="shared" si="491"/>
        <v>0</v>
      </c>
    </row>
    <row r="661" spans="1:78" x14ac:dyDescent="0.2">
      <c r="A661" s="7" t="str">
        <f t="shared" si="487"/>
        <v>Roll-in 7</v>
      </c>
      <c r="B661" s="7">
        <f t="shared" si="469"/>
        <v>2022</v>
      </c>
      <c r="C661" s="7">
        <f t="shared" si="475"/>
        <v>40</v>
      </c>
      <c r="D661" s="165">
        <f t="shared" si="489"/>
        <v>44681</v>
      </c>
      <c r="E661" s="68">
        <f t="shared" si="488"/>
        <v>0</v>
      </c>
      <c r="F661" s="77"/>
      <c r="G661" s="229">
        <f t="shared" si="492"/>
        <v>0</v>
      </c>
      <c r="H661" s="229">
        <f t="shared" si="492"/>
        <v>0</v>
      </c>
      <c r="I661" s="229">
        <f t="shared" si="492"/>
        <v>0</v>
      </c>
      <c r="J661" s="229">
        <f t="shared" si="492"/>
        <v>0</v>
      </c>
      <c r="K661" s="229">
        <f t="shared" si="492"/>
        <v>0</v>
      </c>
      <c r="L661" s="229">
        <f t="shared" si="492"/>
        <v>0</v>
      </c>
      <c r="M661" s="229">
        <f t="shared" si="492"/>
        <v>0</v>
      </c>
      <c r="N661" s="229">
        <f t="shared" si="492"/>
        <v>0</v>
      </c>
      <c r="O661" s="229">
        <f t="shared" si="492"/>
        <v>0</v>
      </c>
      <c r="P661" s="229">
        <f t="shared" si="492"/>
        <v>0</v>
      </c>
      <c r="Q661" s="229">
        <f t="shared" si="492"/>
        <v>0</v>
      </c>
      <c r="R661" s="229">
        <f t="shared" si="492"/>
        <v>0</v>
      </c>
      <c r="S661" s="229">
        <f t="shared" si="492"/>
        <v>0</v>
      </c>
      <c r="T661" s="229">
        <f t="shared" si="492"/>
        <v>0</v>
      </c>
      <c r="U661" s="229">
        <f t="shared" si="492"/>
        <v>0</v>
      </c>
      <c r="V661" s="229">
        <f t="shared" si="492"/>
        <v>0</v>
      </c>
      <c r="W661" s="229">
        <f t="shared" si="486"/>
        <v>0</v>
      </c>
      <c r="X661" s="229">
        <f t="shared" si="486"/>
        <v>0</v>
      </c>
      <c r="Y661" s="229">
        <f t="shared" si="486"/>
        <v>0</v>
      </c>
      <c r="Z661" s="229">
        <f t="shared" si="486"/>
        <v>0</v>
      </c>
      <c r="AA661" s="229">
        <f t="shared" si="486"/>
        <v>0</v>
      </c>
      <c r="AB661" s="229">
        <f t="shared" si="486"/>
        <v>0</v>
      </c>
      <c r="AC661" s="229">
        <f t="shared" si="486"/>
        <v>0</v>
      </c>
      <c r="AD661" s="229">
        <f t="shared" si="486"/>
        <v>0</v>
      </c>
      <c r="AE661" s="229">
        <f t="shared" si="486"/>
        <v>0</v>
      </c>
      <c r="AF661" s="229">
        <f t="shared" si="486"/>
        <v>0</v>
      </c>
      <c r="AG661" s="229">
        <f t="shared" si="486"/>
        <v>0</v>
      </c>
      <c r="AH661" s="229">
        <f t="shared" si="486"/>
        <v>0</v>
      </c>
      <c r="AI661" s="229">
        <f t="shared" si="486"/>
        <v>0</v>
      </c>
      <c r="AJ661" s="229">
        <f t="shared" si="486"/>
        <v>0</v>
      </c>
      <c r="AK661" s="229">
        <f t="shared" si="486"/>
        <v>0</v>
      </c>
      <c r="AL661" s="229">
        <f t="shared" si="484"/>
        <v>0</v>
      </c>
      <c r="AM661" s="229">
        <f t="shared" si="484"/>
        <v>0</v>
      </c>
      <c r="AN661" s="229">
        <f t="shared" si="484"/>
        <v>0</v>
      </c>
      <c r="AO661" s="229">
        <f t="shared" si="484"/>
        <v>0</v>
      </c>
      <c r="AP661" s="229">
        <f t="shared" si="484"/>
        <v>0</v>
      </c>
      <c r="AQ661" s="229">
        <f t="shared" si="484"/>
        <v>0</v>
      </c>
      <c r="AR661" s="229">
        <f t="shared" si="484"/>
        <v>0</v>
      </c>
      <c r="AS661" s="229">
        <f t="shared" si="484"/>
        <v>0</v>
      </c>
      <c r="AT661" s="229">
        <f t="shared" si="484"/>
        <v>0</v>
      </c>
      <c r="AU661" s="229">
        <f t="shared" si="484"/>
        <v>0</v>
      </c>
      <c r="AV661" s="229">
        <f t="shared" si="484"/>
        <v>0</v>
      </c>
      <c r="AW661" s="229">
        <f t="shared" si="484"/>
        <v>0</v>
      </c>
      <c r="AX661" s="229">
        <f t="shared" si="484"/>
        <v>0</v>
      </c>
      <c r="AY661" s="229">
        <f t="shared" si="484"/>
        <v>0</v>
      </c>
      <c r="AZ661" s="229">
        <f t="shared" si="484"/>
        <v>0</v>
      </c>
      <c r="BA661" s="229">
        <f t="shared" si="484"/>
        <v>0</v>
      </c>
      <c r="BB661" s="229">
        <f t="shared" si="485"/>
        <v>0</v>
      </c>
      <c r="BC661" s="229">
        <f t="shared" si="485"/>
        <v>0</v>
      </c>
      <c r="BD661" s="229">
        <f t="shared" si="485"/>
        <v>0</v>
      </c>
      <c r="BE661" s="229">
        <f t="shared" si="485"/>
        <v>0</v>
      </c>
      <c r="BF661" s="229">
        <f t="shared" si="485"/>
        <v>0</v>
      </c>
      <c r="BG661" s="229">
        <f t="shared" si="485"/>
        <v>0</v>
      </c>
      <c r="BH661" s="229">
        <f t="shared" si="485"/>
        <v>0</v>
      </c>
      <c r="BI661" s="229">
        <f t="shared" si="485"/>
        <v>0</v>
      </c>
      <c r="BJ661" s="229">
        <f t="shared" si="485"/>
        <v>0</v>
      </c>
      <c r="BK661" s="229">
        <f t="shared" si="485"/>
        <v>0</v>
      </c>
      <c r="BL661" s="229">
        <f t="shared" si="485"/>
        <v>0</v>
      </c>
      <c r="BM661" s="229">
        <f t="shared" si="485"/>
        <v>0</v>
      </c>
      <c r="BN661" s="229">
        <f t="shared" si="485"/>
        <v>0</v>
      </c>
      <c r="BO661" s="229">
        <f t="shared" si="491"/>
        <v>0</v>
      </c>
      <c r="BP661" s="229">
        <f t="shared" si="491"/>
        <v>0</v>
      </c>
      <c r="BQ661" s="229">
        <f t="shared" si="491"/>
        <v>0</v>
      </c>
      <c r="BR661" s="229">
        <f t="shared" si="491"/>
        <v>0</v>
      </c>
      <c r="BS661" s="229">
        <f t="shared" si="491"/>
        <v>0</v>
      </c>
      <c r="BT661" s="229">
        <f t="shared" si="491"/>
        <v>0</v>
      </c>
      <c r="BU661" s="229">
        <f t="shared" si="491"/>
        <v>0</v>
      </c>
      <c r="BV661" s="229">
        <f t="shared" si="491"/>
        <v>0</v>
      </c>
      <c r="BW661" s="229">
        <f t="shared" si="491"/>
        <v>0</v>
      </c>
      <c r="BX661" s="229">
        <f t="shared" si="491"/>
        <v>0</v>
      </c>
      <c r="BY661" s="229">
        <f t="shared" si="491"/>
        <v>0</v>
      </c>
      <c r="BZ661" s="229">
        <f t="shared" si="491"/>
        <v>0</v>
      </c>
    </row>
    <row r="662" spans="1:78" x14ac:dyDescent="0.2">
      <c r="A662" s="7" t="str">
        <f t="shared" si="487"/>
        <v>Roll-in 7</v>
      </c>
      <c r="B662" s="7">
        <f t="shared" si="469"/>
        <v>2022</v>
      </c>
      <c r="C662" s="7">
        <f t="shared" si="475"/>
        <v>41</v>
      </c>
      <c r="D662" s="165">
        <f t="shared" si="489"/>
        <v>44712</v>
      </c>
      <c r="E662" s="68">
        <f t="shared" si="488"/>
        <v>0</v>
      </c>
      <c r="F662" s="77"/>
      <c r="G662" s="229">
        <f t="shared" si="492"/>
        <v>0</v>
      </c>
      <c r="H662" s="229">
        <f t="shared" si="492"/>
        <v>0</v>
      </c>
      <c r="I662" s="229">
        <f t="shared" si="492"/>
        <v>0</v>
      </c>
      <c r="J662" s="229">
        <f t="shared" si="492"/>
        <v>0</v>
      </c>
      <c r="K662" s="229">
        <f t="shared" si="492"/>
        <v>0</v>
      </c>
      <c r="L662" s="229">
        <f t="shared" si="492"/>
        <v>0</v>
      </c>
      <c r="M662" s="229">
        <f t="shared" si="492"/>
        <v>0</v>
      </c>
      <c r="N662" s="229">
        <f t="shared" si="492"/>
        <v>0</v>
      </c>
      <c r="O662" s="229">
        <f t="shared" si="492"/>
        <v>0</v>
      </c>
      <c r="P662" s="229">
        <f t="shared" si="492"/>
        <v>0</v>
      </c>
      <c r="Q662" s="229">
        <f t="shared" si="492"/>
        <v>0</v>
      </c>
      <c r="R662" s="229">
        <f t="shared" si="492"/>
        <v>0</v>
      </c>
      <c r="S662" s="229">
        <f t="shared" si="492"/>
        <v>0</v>
      </c>
      <c r="T662" s="229">
        <f t="shared" si="492"/>
        <v>0</v>
      </c>
      <c r="U662" s="229">
        <f t="shared" si="492"/>
        <v>0</v>
      </c>
      <c r="V662" s="229">
        <f t="shared" si="492"/>
        <v>0</v>
      </c>
      <c r="W662" s="229">
        <f t="shared" si="486"/>
        <v>0</v>
      </c>
      <c r="X662" s="229">
        <f t="shared" si="486"/>
        <v>0</v>
      </c>
      <c r="Y662" s="229">
        <f t="shared" si="486"/>
        <v>0</v>
      </c>
      <c r="Z662" s="229">
        <f t="shared" si="486"/>
        <v>0</v>
      </c>
      <c r="AA662" s="229">
        <f t="shared" si="486"/>
        <v>0</v>
      </c>
      <c r="AB662" s="229">
        <f t="shared" si="486"/>
        <v>0</v>
      </c>
      <c r="AC662" s="229">
        <f t="shared" si="486"/>
        <v>0</v>
      </c>
      <c r="AD662" s="229">
        <f t="shared" si="486"/>
        <v>0</v>
      </c>
      <c r="AE662" s="229">
        <f t="shared" si="486"/>
        <v>0</v>
      </c>
      <c r="AF662" s="229">
        <f t="shared" si="486"/>
        <v>0</v>
      </c>
      <c r="AG662" s="229">
        <f t="shared" si="486"/>
        <v>0</v>
      </c>
      <c r="AH662" s="229">
        <f t="shared" si="486"/>
        <v>0</v>
      </c>
      <c r="AI662" s="229">
        <f t="shared" si="486"/>
        <v>0</v>
      </c>
      <c r="AJ662" s="229">
        <f t="shared" si="486"/>
        <v>0</v>
      </c>
      <c r="AK662" s="229">
        <f t="shared" si="486"/>
        <v>0</v>
      </c>
      <c r="AL662" s="229">
        <f t="shared" si="484"/>
        <v>0</v>
      </c>
      <c r="AM662" s="229">
        <f t="shared" si="484"/>
        <v>0</v>
      </c>
      <c r="AN662" s="229">
        <f t="shared" si="484"/>
        <v>0</v>
      </c>
      <c r="AO662" s="229">
        <f t="shared" si="484"/>
        <v>0</v>
      </c>
      <c r="AP662" s="229">
        <f t="shared" si="484"/>
        <v>0</v>
      </c>
      <c r="AQ662" s="229">
        <f t="shared" si="484"/>
        <v>0</v>
      </c>
      <c r="AR662" s="229">
        <f t="shared" si="484"/>
        <v>0</v>
      </c>
      <c r="AS662" s="229">
        <f t="shared" si="484"/>
        <v>0</v>
      </c>
      <c r="AT662" s="229">
        <f t="shared" si="484"/>
        <v>0</v>
      </c>
      <c r="AU662" s="229">
        <f t="shared" si="484"/>
        <v>0</v>
      </c>
      <c r="AV662" s="229">
        <f t="shared" si="484"/>
        <v>0</v>
      </c>
      <c r="AW662" s="229">
        <f t="shared" si="484"/>
        <v>0</v>
      </c>
      <c r="AX662" s="229">
        <f t="shared" si="484"/>
        <v>0</v>
      </c>
      <c r="AY662" s="229">
        <f t="shared" si="484"/>
        <v>0</v>
      </c>
      <c r="AZ662" s="229">
        <f t="shared" si="484"/>
        <v>0</v>
      </c>
      <c r="BA662" s="229">
        <f t="shared" si="484"/>
        <v>0</v>
      </c>
      <c r="BB662" s="229">
        <f t="shared" si="485"/>
        <v>0</v>
      </c>
      <c r="BC662" s="229">
        <f t="shared" si="485"/>
        <v>0</v>
      </c>
      <c r="BD662" s="229">
        <f t="shared" si="485"/>
        <v>0</v>
      </c>
      <c r="BE662" s="229">
        <f t="shared" si="485"/>
        <v>0</v>
      </c>
      <c r="BF662" s="229">
        <f t="shared" si="485"/>
        <v>0</v>
      </c>
      <c r="BG662" s="229">
        <f t="shared" si="485"/>
        <v>0</v>
      </c>
      <c r="BH662" s="229">
        <f t="shared" si="485"/>
        <v>0</v>
      </c>
      <c r="BI662" s="229">
        <f t="shared" si="485"/>
        <v>0</v>
      </c>
      <c r="BJ662" s="229">
        <f t="shared" si="485"/>
        <v>0</v>
      </c>
      <c r="BK662" s="229">
        <f t="shared" si="485"/>
        <v>0</v>
      </c>
      <c r="BL662" s="229">
        <f t="shared" si="485"/>
        <v>0</v>
      </c>
      <c r="BM662" s="229">
        <f t="shared" si="485"/>
        <v>0</v>
      </c>
      <c r="BN662" s="229">
        <f t="shared" si="485"/>
        <v>0</v>
      </c>
      <c r="BO662" s="229">
        <f t="shared" si="491"/>
        <v>0</v>
      </c>
      <c r="BP662" s="229">
        <f t="shared" si="491"/>
        <v>0</v>
      </c>
      <c r="BQ662" s="229">
        <f t="shared" si="491"/>
        <v>0</v>
      </c>
      <c r="BR662" s="229">
        <f t="shared" si="491"/>
        <v>0</v>
      </c>
      <c r="BS662" s="229">
        <f t="shared" si="491"/>
        <v>0</v>
      </c>
      <c r="BT662" s="229">
        <f t="shared" si="491"/>
        <v>0</v>
      </c>
      <c r="BU662" s="229">
        <f t="shared" si="491"/>
        <v>0</v>
      </c>
      <c r="BV662" s="229">
        <f t="shared" si="491"/>
        <v>0</v>
      </c>
      <c r="BW662" s="229">
        <f t="shared" si="491"/>
        <v>0</v>
      </c>
      <c r="BX662" s="229">
        <f t="shared" si="491"/>
        <v>0</v>
      </c>
      <c r="BY662" s="229">
        <f t="shared" si="491"/>
        <v>0</v>
      </c>
      <c r="BZ662" s="229">
        <f t="shared" si="491"/>
        <v>0</v>
      </c>
    </row>
    <row r="663" spans="1:78" x14ac:dyDescent="0.2">
      <c r="A663" s="7" t="str">
        <f t="shared" si="487"/>
        <v>Roll-in 7</v>
      </c>
      <c r="B663" s="7">
        <f t="shared" si="469"/>
        <v>2022</v>
      </c>
      <c r="C663" s="7">
        <f t="shared" si="475"/>
        <v>42</v>
      </c>
      <c r="D663" s="165">
        <f t="shared" si="489"/>
        <v>44742</v>
      </c>
      <c r="E663" s="68">
        <f t="shared" si="488"/>
        <v>0</v>
      </c>
      <c r="F663" s="77"/>
      <c r="G663" s="229">
        <f t="shared" si="492"/>
        <v>0</v>
      </c>
      <c r="H663" s="229">
        <f t="shared" si="492"/>
        <v>0</v>
      </c>
      <c r="I663" s="229">
        <f t="shared" si="492"/>
        <v>0</v>
      </c>
      <c r="J663" s="229">
        <f t="shared" si="492"/>
        <v>0</v>
      </c>
      <c r="K663" s="229">
        <f t="shared" si="492"/>
        <v>0</v>
      </c>
      <c r="L663" s="229">
        <f t="shared" si="492"/>
        <v>0</v>
      </c>
      <c r="M663" s="229">
        <f t="shared" si="492"/>
        <v>0</v>
      </c>
      <c r="N663" s="229">
        <f t="shared" si="492"/>
        <v>0</v>
      </c>
      <c r="O663" s="229">
        <f t="shared" si="492"/>
        <v>0</v>
      </c>
      <c r="P663" s="229">
        <f t="shared" si="492"/>
        <v>0</v>
      </c>
      <c r="Q663" s="229">
        <f t="shared" si="492"/>
        <v>0</v>
      </c>
      <c r="R663" s="229">
        <f t="shared" si="492"/>
        <v>0</v>
      </c>
      <c r="S663" s="229">
        <f t="shared" si="492"/>
        <v>0</v>
      </c>
      <c r="T663" s="229">
        <f t="shared" si="492"/>
        <v>0</v>
      </c>
      <c r="U663" s="229">
        <f t="shared" si="492"/>
        <v>0</v>
      </c>
      <c r="V663" s="229">
        <f t="shared" si="492"/>
        <v>0</v>
      </c>
      <c r="W663" s="229">
        <f t="shared" si="486"/>
        <v>0</v>
      </c>
      <c r="X663" s="229">
        <f t="shared" si="486"/>
        <v>0</v>
      </c>
      <c r="Y663" s="229">
        <f t="shared" si="486"/>
        <v>0</v>
      </c>
      <c r="Z663" s="229">
        <f t="shared" si="486"/>
        <v>0</v>
      </c>
      <c r="AA663" s="229">
        <f t="shared" si="486"/>
        <v>0</v>
      </c>
      <c r="AB663" s="229">
        <f t="shared" si="486"/>
        <v>0</v>
      </c>
      <c r="AC663" s="229">
        <f t="shared" si="486"/>
        <v>0</v>
      </c>
      <c r="AD663" s="229">
        <f t="shared" si="486"/>
        <v>0</v>
      </c>
      <c r="AE663" s="229">
        <f t="shared" si="486"/>
        <v>0</v>
      </c>
      <c r="AF663" s="229">
        <f t="shared" si="486"/>
        <v>0</v>
      </c>
      <c r="AG663" s="229">
        <f t="shared" si="486"/>
        <v>0</v>
      </c>
      <c r="AH663" s="229">
        <f t="shared" si="486"/>
        <v>0</v>
      </c>
      <c r="AI663" s="229">
        <f t="shared" si="486"/>
        <v>0</v>
      </c>
      <c r="AJ663" s="229">
        <f t="shared" si="486"/>
        <v>0</v>
      </c>
      <c r="AK663" s="229">
        <f t="shared" si="486"/>
        <v>0</v>
      </c>
      <c r="AL663" s="229">
        <f t="shared" si="484"/>
        <v>0</v>
      </c>
      <c r="AM663" s="229">
        <f t="shared" si="484"/>
        <v>0</v>
      </c>
      <c r="AN663" s="229">
        <f t="shared" si="484"/>
        <v>0</v>
      </c>
      <c r="AO663" s="229">
        <f t="shared" si="484"/>
        <v>0</v>
      </c>
      <c r="AP663" s="229">
        <f t="shared" si="484"/>
        <v>0</v>
      </c>
      <c r="AQ663" s="229">
        <f t="shared" si="484"/>
        <v>0</v>
      </c>
      <c r="AR663" s="229">
        <f t="shared" si="484"/>
        <v>0</v>
      </c>
      <c r="AS663" s="229">
        <f t="shared" si="484"/>
        <v>0</v>
      </c>
      <c r="AT663" s="229">
        <f t="shared" si="484"/>
        <v>0</v>
      </c>
      <c r="AU663" s="229">
        <f t="shared" si="484"/>
        <v>0</v>
      </c>
      <c r="AV663" s="229">
        <f t="shared" si="484"/>
        <v>0</v>
      </c>
      <c r="AW663" s="229">
        <f t="shared" si="484"/>
        <v>0</v>
      </c>
      <c r="AX663" s="229">
        <f t="shared" si="484"/>
        <v>0</v>
      </c>
      <c r="AY663" s="229">
        <f t="shared" si="484"/>
        <v>0</v>
      </c>
      <c r="AZ663" s="229">
        <f t="shared" si="484"/>
        <v>0</v>
      </c>
      <c r="BA663" s="229">
        <f t="shared" si="484"/>
        <v>0</v>
      </c>
      <c r="BB663" s="229">
        <f t="shared" si="485"/>
        <v>0</v>
      </c>
      <c r="BC663" s="229">
        <f t="shared" si="485"/>
        <v>0</v>
      </c>
      <c r="BD663" s="229">
        <f t="shared" si="485"/>
        <v>0</v>
      </c>
      <c r="BE663" s="229">
        <f t="shared" si="485"/>
        <v>0</v>
      </c>
      <c r="BF663" s="229">
        <f t="shared" si="485"/>
        <v>0</v>
      </c>
      <c r="BG663" s="229">
        <f t="shared" si="485"/>
        <v>0</v>
      </c>
      <c r="BH663" s="229">
        <f t="shared" si="485"/>
        <v>0</v>
      </c>
      <c r="BI663" s="229">
        <f t="shared" si="485"/>
        <v>0</v>
      </c>
      <c r="BJ663" s="229">
        <f t="shared" si="485"/>
        <v>0</v>
      </c>
      <c r="BK663" s="229">
        <f t="shared" si="485"/>
        <v>0</v>
      </c>
      <c r="BL663" s="229">
        <f t="shared" si="485"/>
        <v>0</v>
      </c>
      <c r="BM663" s="229">
        <f t="shared" si="485"/>
        <v>0</v>
      </c>
      <c r="BN663" s="229">
        <f t="shared" si="485"/>
        <v>0</v>
      </c>
      <c r="BO663" s="229">
        <f t="shared" si="491"/>
        <v>0</v>
      </c>
      <c r="BP663" s="229">
        <f t="shared" si="491"/>
        <v>0</v>
      </c>
      <c r="BQ663" s="229">
        <f t="shared" si="491"/>
        <v>0</v>
      </c>
      <c r="BR663" s="229">
        <f t="shared" si="491"/>
        <v>0</v>
      </c>
      <c r="BS663" s="229">
        <f t="shared" si="491"/>
        <v>0</v>
      </c>
      <c r="BT663" s="229">
        <f t="shared" si="491"/>
        <v>0</v>
      </c>
      <c r="BU663" s="229">
        <f t="shared" si="491"/>
        <v>0</v>
      </c>
      <c r="BV663" s="229">
        <f t="shared" si="491"/>
        <v>0</v>
      </c>
      <c r="BW663" s="229">
        <f t="shared" si="491"/>
        <v>0</v>
      </c>
      <c r="BX663" s="229">
        <f t="shared" si="491"/>
        <v>0</v>
      </c>
      <c r="BY663" s="229">
        <f t="shared" si="491"/>
        <v>0</v>
      </c>
      <c r="BZ663" s="229">
        <f t="shared" si="491"/>
        <v>0</v>
      </c>
    </row>
    <row r="664" spans="1:78" x14ac:dyDescent="0.2">
      <c r="A664" s="7" t="str">
        <f t="shared" si="487"/>
        <v>Roll-in 7</v>
      </c>
      <c r="B664" s="7">
        <f t="shared" si="469"/>
        <v>2022</v>
      </c>
      <c r="C664" s="7">
        <f t="shared" si="475"/>
        <v>43</v>
      </c>
      <c r="D664" s="165">
        <f t="shared" si="489"/>
        <v>44773</v>
      </c>
      <c r="E664" s="68">
        <f t="shared" si="488"/>
        <v>0</v>
      </c>
      <c r="F664" s="77"/>
      <c r="G664" s="229">
        <f t="shared" si="492"/>
        <v>0</v>
      </c>
      <c r="H664" s="229">
        <f t="shared" si="492"/>
        <v>0</v>
      </c>
      <c r="I664" s="229">
        <f t="shared" si="492"/>
        <v>0</v>
      </c>
      <c r="J664" s="229">
        <f t="shared" si="492"/>
        <v>0</v>
      </c>
      <c r="K664" s="229">
        <f t="shared" si="492"/>
        <v>0</v>
      </c>
      <c r="L664" s="229">
        <f t="shared" si="492"/>
        <v>0</v>
      </c>
      <c r="M664" s="229">
        <f t="shared" si="492"/>
        <v>0</v>
      </c>
      <c r="N664" s="229">
        <f t="shared" si="492"/>
        <v>0</v>
      </c>
      <c r="O664" s="229">
        <f t="shared" si="492"/>
        <v>0</v>
      </c>
      <c r="P664" s="229">
        <f t="shared" si="492"/>
        <v>0</v>
      </c>
      <c r="Q664" s="229">
        <f t="shared" si="492"/>
        <v>0</v>
      </c>
      <c r="R664" s="229">
        <f t="shared" si="492"/>
        <v>0</v>
      </c>
      <c r="S664" s="229">
        <f t="shared" si="492"/>
        <v>0</v>
      </c>
      <c r="T664" s="229">
        <f t="shared" si="492"/>
        <v>0</v>
      </c>
      <c r="U664" s="229">
        <f t="shared" si="492"/>
        <v>0</v>
      </c>
      <c r="V664" s="229">
        <f t="shared" si="492"/>
        <v>0</v>
      </c>
      <c r="W664" s="229">
        <f t="shared" si="486"/>
        <v>0</v>
      </c>
      <c r="X664" s="229">
        <f t="shared" si="486"/>
        <v>0</v>
      </c>
      <c r="Y664" s="229">
        <f t="shared" si="486"/>
        <v>0</v>
      </c>
      <c r="Z664" s="229">
        <f t="shared" si="486"/>
        <v>0</v>
      </c>
      <c r="AA664" s="229">
        <f t="shared" si="486"/>
        <v>0</v>
      </c>
      <c r="AB664" s="229">
        <f t="shared" si="486"/>
        <v>0</v>
      </c>
      <c r="AC664" s="229">
        <f t="shared" si="486"/>
        <v>0</v>
      </c>
      <c r="AD664" s="229">
        <f t="shared" si="486"/>
        <v>0</v>
      </c>
      <c r="AE664" s="229">
        <f t="shared" si="486"/>
        <v>0</v>
      </c>
      <c r="AF664" s="229">
        <f t="shared" si="486"/>
        <v>0</v>
      </c>
      <c r="AG664" s="229">
        <f t="shared" si="486"/>
        <v>0</v>
      </c>
      <c r="AH664" s="229">
        <f t="shared" si="486"/>
        <v>0</v>
      </c>
      <c r="AI664" s="229">
        <f t="shared" si="486"/>
        <v>0</v>
      </c>
      <c r="AJ664" s="229">
        <f t="shared" si="486"/>
        <v>0</v>
      </c>
      <c r="AK664" s="229">
        <f t="shared" si="486"/>
        <v>0</v>
      </c>
      <c r="AL664" s="229">
        <f t="shared" si="484"/>
        <v>0</v>
      </c>
      <c r="AM664" s="229">
        <f t="shared" si="484"/>
        <v>0</v>
      </c>
      <c r="AN664" s="229">
        <f t="shared" si="484"/>
        <v>0</v>
      </c>
      <c r="AO664" s="229">
        <f t="shared" si="484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484"/>
        <v>0</v>
      </c>
      <c r="AV664" s="229">
        <f t="shared" si="484"/>
        <v>0</v>
      </c>
      <c r="AW664" s="229">
        <f t="shared" si="484"/>
        <v>0</v>
      </c>
      <c r="AX664" s="229">
        <f t="shared" si="484"/>
        <v>0</v>
      </c>
      <c r="AY664" s="229">
        <f t="shared" si="484"/>
        <v>0</v>
      </c>
      <c r="AZ664" s="229">
        <f t="shared" si="484"/>
        <v>0</v>
      </c>
      <c r="BA664" s="229">
        <f t="shared" si="484"/>
        <v>0</v>
      </c>
      <c r="BB664" s="229">
        <f t="shared" ref="BB664:BQ679" si="493">IF(AND($B664+$D$7&gt;BB$7,BB$9&gt;=$D664),($E664*(1/$D$7))/IF(BB$7=$B664,13-MONTH($D664),12),0)</f>
        <v>0</v>
      </c>
      <c r="BC664" s="229">
        <f t="shared" si="493"/>
        <v>0</v>
      </c>
      <c r="BD664" s="229">
        <f t="shared" si="493"/>
        <v>0</v>
      </c>
      <c r="BE664" s="229">
        <f t="shared" si="493"/>
        <v>0</v>
      </c>
      <c r="BF664" s="229">
        <f t="shared" si="493"/>
        <v>0</v>
      </c>
      <c r="BG664" s="229">
        <f t="shared" si="493"/>
        <v>0</v>
      </c>
      <c r="BH664" s="229">
        <f t="shared" si="493"/>
        <v>0</v>
      </c>
      <c r="BI664" s="229">
        <f t="shared" si="493"/>
        <v>0</v>
      </c>
      <c r="BJ664" s="229">
        <f t="shared" si="493"/>
        <v>0</v>
      </c>
      <c r="BK664" s="229">
        <f t="shared" si="493"/>
        <v>0</v>
      </c>
      <c r="BL664" s="229">
        <f t="shared" si="493"/>
        <v>0</v>
      </c>
      <c r="BM664" s="229">
        <f t="shared" si="493"/>
        <v>0</v>
      </c>
      <c r="BN664" s="229">
        <f t="shared" si="493"/>
        <v>0</v>
      </c>
      <c r="BO664" s="229">
        <f t="shared" si="493"/>
        <v>0</v>
      </c>
      <c r="BP664" s="229">
        <f t="shared" si="493"/>
        <v>0</v>
      </c>
      <c r="BQ664" s="229">
        <f t="shared" si="493"/>
        <v>0</v>
      </c>
      <c r="BR664" s="229">
        <f t="shared" si="491"/>
        <v>0</v>
      </c>
      <c r="BS664" s="229">
        <f t="shared" si="491"/>
        <v>0</v>
      </c>
      <c r="BT664" s="229">
        <f t="shared" si="491"/>
        <v>0</v>
      </c>
      <c r="BU664" s="229">
        <f t="shared" si="491"/>
        <v>0</v>
      </c>
      <c r="BV664" s="229">
        <f t="shared" si="491"/>
        <v>0</v>
      </c>
      <c r="BW664" s="229">
        <f t="shared" si="491"/>
        <v>0</v>
      </c>
      <c r="BX664" s="229">
        <f t="shared" si="491"/>
        <v>0</v>
      </c>
      <c r="BY664" s="229">
        <f t="shared" si="491"/>
        <v>0</v>
      </c>
      <c r="BZ664" s="229">
        <f t="shared" si="491"/>
        <v>0</v>
      </c>
    </row>
    <row r="665" spans="1:78" x14ac:dyDescent="0.2">
      <c r="A665" s="7" t="str">
        <f t="shared" si="487"/>
        <v>Roll-in 7</v>
      </c>
      <c r="B665" s="7">
        <f t="shared" si="469"/>
        <v>2022</v>
      </c>
      <c r="C665" s="7">
        <f t="shared" si="475"/>
        <v>44</v>
      </c>
      <c r="D665" s="165">
        <f t="shared" si="489"/>
        <v>44804</v>
      </c>
      <c r="E665" s="68">
        <f t="shared" si="488"/>
        <v>0</v>
      </c>
      <c r="F665" s="77"/>
      <c r="G665" s="229">
        <f t="shared" si="492"/>
        <v>0</v>
      </c>
      <c r="H665" s="229">
        <f t="shared" si="492"/>
        <v>0</v>
      </c>
      <c r="I665" s="229">
        <f t="shared" si="492"/>
        <v>0</v>
      </c>
      <c r="J665" s="229">
        <f t="shared" si="492"/>
        <v>0</v>
      </c>
      <c r="K665" s="229">
        <f t="shared" si="492"/>
        <v>0</v>
      </c>
      <c r="L665" s="229">
        <f t="shared" si="492"/>
        <v>0</v>
      </c>
      <c r="M665" s="229">
        <f t="shared" si="492"/>
        <v>0</v>
      </c>
      <c r="N665" s="229">
        <f t="shared" si="492"/>
        <v>0</v>
      </c>
      <c r="O665" s="229">
        <f t="shared" si="492"/>
        <v>0</v>
      </c>
      <c r="P665" s="229">
        <f t="shared" si="492"/>
        <v>0</v>
      </c>
      <c r="Q665" s="229">
        <f t="shared" si="492"/>
        <v>0</v>
      </c>
      <c r="R665" s="229">
        <f t="shared" si="492"/>
        <v>0</v>
      </c>
      <c r="S665" s="229">
        <f t="shared" si="492"/>
        <v>0</v>
      </c>
      <c r="T665" s="229">
        <f t="shared" si="492"/>
        <v>0</v>
      </c>
      <c r="U665" s="229">
        <f t="shared" si="492"/>
        <v>0</v>
      </c>
      <c r="V665" s="229">
        <f t="shared" si="492"/>
        <v>0</v>
      </c>
      <c r="W665" s="229">
        <f t="shared" ref="W665:AL680" si="494">IF(AND($B665+$D$7&gt;W$7,W$9&gt;=$D665),($E665*(1/$D$7))/IF(W$7=$B665,13-MONTH($D665),12),0)</f>
        <v>0</v>
      </c>
      <c r="X665" s="229">
        <f t="shared" si="494"/>
        <v>0</v>
      </c>
      <c r="Y665" s="229">
        <f t="shared" si="494"/>
        <v>0</v>
      </c>
      <c r="Z665" s="229">
        <f t="shared" si="494"/>
        <v>0</v>
      </c>
      <c r="AA665" s="229">
        <f t="shared" si="494"/>
        <v>0</v>
      </c>
      <c r="AB665" s="229">
        <f t="shared" si="494"/>
        <v>0</v>
      </c>
      <c r="AC665" s="229">
        <f t="shared" si="494"/>
        <v>0</v>
      </c>
      <c r="AD665" s="229">
        <f t="shared" si="494"/>
        <v>0</v>
      </c>
      <c r="AE665" s="229">
        <f t="shared" si="494"/>
        <v>0</v>
      </c>
      <c r="AF665" s="229">
        <f t="shared" si="494"/>
        <v>0</v>
      </c>
      <c r="AG665" s="229">
        <f t="shared" si="494"/>
        <v>0</v>
      </c>
      <c r="AH665" s="229">
        <f t="shared" si="494"/>
        <v>0</v>
      </c>
      <c r="AI665" s="229">
        <f t="shared" si="494"/>
        <v>0</v>
      </c>
      <c r="AJ665" s="229">
        <f t="shared" si="494"/>
        <v>0</v>
      </c>
      <c r="AK665" s="229">
        <f t="shared" si="494"/>
        <v>0</v>
      </c>
      <c r="AL665" s="229">
        <f t="shared" si="484"/>
        <v>0</v>
      </c>
      <c r="AM665" s="229">
        <f t="shared" si="484"/>
        <v>0</v>
      </c>
      <c r="AN665" s="229">
        <f t="shared" si="484"/>
        <v>0</v>
      </c>
      <c r="AO665" s="229">
        <f t="shared" si="484"/>
        <v>0</v>
      </c>
      <c r="AP665" s="229">
        <f t="shared" si="484"/>
        <v>0</v>
      </c>
      <c r="AQ665" s="229">
        <f t="shared" si="484"/>
        <v>0</v>
      </c>
      <c r="AR665" s="229">
        <f t="shared" si="484"/>
        <v>0</v>
      </c>
      <c r="AS665" s="229">
        <f t="shared" ref="AS665:BA665" si="495">IF(AND($B665+$D$7&gt;AS$7,AS$9&gt;=$D665),($E665*(1/$D$7))/IF(AS$7=$B665,13-MONTH($D665),12),0)</f>
        <v>0</v>
      </c>
      <c r="AT665" s="229">
        <f t="shared" si="495"/>
        <v>0</v>
      </c>
      <c r="AU665" s="229">
        <f t="shared" si="495"/>
        <v>0</v>
      </c>
      <c r="AV665" s="229">
        <f t="shared" si="495"/>
        <v>0</v>
      </c>
      <c r="AW665" s="229">
        <f t="shared" si="495"/>
        <v>0</v>
      </c>
      <c r="AX665" s="229">
        <f t="shared" si="495"/>
        <v>0</v>
      </c>
      <c r="AY665" s="229">
        <f t="shared" si="495"/>
        <v>0</v>
      </c>
      <c r="AZ665" s="229">
        <f t="shared" si="495"/>
        <v>0</v>
      </c>
      <c r="BA665" s="229">
        <f t="shared" si="495"/>
        <v>0</v>
      </c>
      <c r="BB665" s="229">
        <f t="shared" si="493"/>
        <v>0</v>
      </c>
      <c r="BC665" s="229">
        <f t="shared" si="493"/>
        <v>0</v>
      </c>
      <c r="BD665" s="229">
        <f t="shared" si="493"/>
        <v>0</v>
      </c>
      <c r="BE665" s="229">
        <f t="shared" si="493"/>
        <v>0</v>
      </c>
      <c r="BF665" s="229">
        <f t="shared" si="493"/>
        <v>0</v>
      </c>
      <c r="BG665" s="229">
        <f t="shared" si="493"/>
        <v>0</v>
      </c>
      <c r="BH665" s="229">
        <f t="shared" si="493"/>
        <v>0</v>
      </c>
      <c r="BI665" s="229">
        <f t="shared" si="493"/>
        <v>0</v>
      </c>
      <c r="BJ665" s="229">
        <f t="shared" si="493"/>
        <v>0</v>
      </c>
      <c r="BK665" s="229">
        <f t="shared" si="493"/>
        <v>0</v>
      </c>
      <c r="BL665" s="229">
        <f t="shared" si="493"/>
        <v>0</v>
      </c>
      <c r="BM665" s="229">
        <f t="shared" si="493"/>
        <v>0</v>
      </c>
      <c r="BN665" s="229">
        <f t="shared" si="493"/>
        <v>0</v>
      </c>
      <c r="BO665" s="229">
        <f t="shared" si="491"/>
        <v>0</v>
      </c>
      <c r="BP665" s="229">
        <f t="shared" si="491"/>
        <v>0</v>
      </c>
      <c r="BQ665" s="229">
        <f t="shared" si="491"/>
        <v>0</v>
      </c>
      <c r="BR665" s="229">
        <f t="shared" si="491"/>
        <v>0</v>
      </c>
      <c r="BS665" s="229">
        <f t="shared" si="491"/>
        <v>0</v>
      </c>
      <c r="BT665" s="229">
        <f t="shared" si="491"/>
        <v>0</v>
      </c>
      <c r="BU665" s="229">
        <f t="shared" si="491"/>
        <v>0</v>
      </c>
      <c r="BV665" s="229">
        <f t="shared" si="491"/>
        <v>0</v>
      </c>
      <c r="BW665" s="229">
        <f t="shared" si="491"/>
        <v>0</v>
      </c>
      <c r="BX665" s="229">
        <f t="shared" si="491"/>
        <v>0</v>
      </c>
      <c r="BY665" s="229">
        <f t="shared" si="491"/>
        <v>0</v>
      </c>
      <c r="BZ665" s="229">
        <f t="shared" si="491"/>
        <v>0</v>
      </c>
    </row>
    <row r="666" spans="1:78" x14ac:dyDescent="0.2">
      <c r="A666" s="7" t="str">
        <f t="shared" si="487"/>
        <v>Roll-in 8</v>
      </c>
      <c r="B666" s="7">
        <f t="shared" si="469"/>
        <v>2022</v>
      </c>
      <c r="C666" s="7">
        <f t="shared" si="475"/>
        <v>45</v>
      </c>
      <c r="D666" s="165">
        <f t="shared" si="489"/>
        <v>44834</v>
      </c>
      <c r="E666" s="68">
        <f t="shared" si="488"/>
        <v>0</v>
      </c>
      <c r="F666" s="77"/>
      <c r="G666" s="229">
        <f t="shared" si="492"/>
        <v>0</v>
      </c>
      <c r="H666" s="229">
        <f t="shared" si="492"/>
        <v>0</v>
      </c>
      <c r="I666" s="229">
        <f t="shared" si="492"/>
        <v>0</v>
      </c>
      <c r="J666" s="229">
        <f t="shared" si="492"/>
        <v>0</v>
      </c>
      <c r="K666" s="229">
        <f t="shared" si="492"/>
        <v>0</v>
      </c>
      <c r="L666" s="229">
        <f t="shared" si="492"/>
        <v>0</v>
      </c>
      <c r="M666" s="229">
        <f t="shared" si="492"/>
        <v>0</v>
      </c>
      <c r="N666" s="229">
        <f t="shared" si="492"/>
        <v>0</v>
      </c>
      <c r="O666" s="229">
        <f t="shared" si="492"/>
        <v>0</v>
      </c>
      <c r="P666" s="229">
        <f t="shared" si="492"/>
        <v>0</v>
      </c>
      <c r="Q666" s="229">
        <f t="shared" si="492"/>
        <v>0</v>
      </c>
      <c r="R666" s="229">
        <f t="shared" si="492"/>
        <v>0</v>
      </c>
      <c r="S666" s="229">
        <f t="shared" si="492"/>
        <v>0</v>
      </c>
      <c r="T666" s="229">
        <f t="shared" si="492"/>
        <v>0</v>
      </c>
      <c r="U666" s="229">
        <f t="shared" si="492"/>
        <v>0</v>
      </c>
      <c r="V666" s="229">
        <f t="shared" si="492"/>
        <v>0</v>
      </c>
      <c r="W666" s="229">
        <f t="shared" si="494"/>
        <v>0</v>
      </c>
      <c r="X666" s="229">
        <f t="shared" si="494"/>
        <v>0</v>
      </c>
      <c r="Y666" s="229">
        <f t="shared" si="494"/>
        <v>0</v>
      </c>
      <c r="Z666" s="229">
        <f t="shared" si="494"/>
        <v>0</v>
      </c>
      <c r="AA666" s="229">
        <f t="shared" si="494"/>
        <v>0</v>
      </c>
      <c r="AB666" s="229">
        <f t="shared" si="494"/>
        <v>0</v>
      </c>
      <c r="AC666" s="229">
        <f t="shared" si="494"/>
        <v>0</v>
      </c>
      <c r="AD666" s="229">
        <f t="shared" si="494"/>
        <v>0</v>
      </c>
      <c r="AE666" s="229">
        <f t="shared" si="494"/>
        <v>0</v>
      </c>
      <c r="AF666" s="229">
        <f t="shared" si="494"/>
        <v>0</v>
      </c>
      <c r="AG666" s="229">
        <f t="shared" si="494"/>
        <v>0</v>
      </c>
      <c r="AH666" s="229">
        <f t="shared" si="494"/>
        <v>0</v>
      </c>
      <c r="AI666" s="229">
        <f t="shared" si="494"/>
        <v>0</v>
      </c>
      <c r="AJ666" s="229">
        <f t="shared" si="494"/>
        <v>0</v>
      </c>
      <c r="AK666" s="229">
        <f t="shared" si="494"/>
        <v>0</v>
      </c>
      <c r="AL666" s="229">
        <f t="shared" si="494"/>
        <v>0</v>
      </c>
      <c r="AM666" s="229">
        <f t="shared" ref="AM666:BB682" si="496">IF(AND($B666+$D$7&gt;AM$7,AM$9&gt;=$D666),($E666*(1/$D$7))/IF(AM$7=$B666,13-MONTH($D666),12),0)</f>
        <v>0</v>
      </c>
      <c r="AN666" s="229">
        <f t="shared" si="496"/>
        <v>0</v>
      </c>
      <c r="AO666" s="229">
        <f t="shared" si="496"/>
        <v>0</v>
      </c>
      <c r="AP666" s="229">
        <f t="shared" si="496"/>
        <v>0</v>
      </c>
      <c r="AQ666" s="229">
        <f t="shared" si="496"/>
        <v>0</v>
      </c>
      <c r="AR666" s="229">
        <f t="shared" si="496"/>
        <v>0</v>
      </c>
      <c r="AS666" s="229">
        <f t="shared" si="496"/>
        <v>0</v>
      </c>
      <c r="AT666" s="229">
        <f t="shared" si="496"/>
        <v>0</v>
      </c>
      <c r="AU666" s="229">
        <f t="shared" si="496"/>
        <v>0</v>
      </c>
      <c r="AV666" s="229">
        <f t="shared" si="496"/>
        <v>0</v>
      </c>
      <c r="AW666" s="229">
        <f t="shared" si="496"/>
        <v>0</v>
      </c>
      <c r="AX666" s="229">
        <f t="shared" si="496"/>
        <v>0</v>
      </c>
      <c r="AY666" s="229">
        <f t="shared" si="496"/>
        <v>0</v>
      </c>
      <c r="AZ666" s="229">
        <f t="shared" si="496"/>
        <v>0</v>
      </c>
      <c r="BA666" s="229">
        <f t="shared" si="496"/>
        <v>0</v>
      </c>
      <c r="BB666" s="229">
        <f t="shared" si="493"/>
        <v>0</v>
      </c>
      <c r="BC666" s="229">
        <f t="shared" si="493"/>
        <v>0</v>
      </c>
      <c r="BD666" s="229">
        <f t="shared" si="493"/>
        <v>0</v>
      </c>
      <c r="BE666" s="229">
        <f t="shared" si="493"/>
        <v>0</v>
      </c>
      <c r="BF666" s="229">
        <f t="shared" si="493"/>
        <v>0</v>
      </c>
      <c r="BG666" s="229">
        <f t="shared" si="493"/>
        <v>0</v>
      </c>
      <c r="BH666" s="229">
        <f t="shared" si="493"/>
        <v>0</v>
      </c>
      <c r="BI666" s="229">
        <f t="shared" si="493"/>
        <v>0</v>
      </c>
      <c r="BJ666" s="229">
        <f t="shared" si="493"/>
        <v>0</v>
      </c>
      <c r="BK666" s="229">
        <f t="shared" si="493"/>
        <v>0</v>
      </c>
      <c r="BL666" s="229">
        <f t="shared" si="493"/>
        <v>0</v>
      </c>
      <c r="BM666" s="229">
        <f t="shared" si="493"/>
        <v>0</v>
      </c>
      <c r="BN666" s="229">
        <f t="shared" si="493"/>
        <v>0</v>
      </c>
      <c r="BO666" s="229">
        <f t="shared" si="491"/>
        <v>0</v>
      </c>
      <c r="BP666" s="229">
        <f t="shared" si="491"/>
        <v>0</v>
      </c>
      <c r="BQ666" s="229">
        <f t="shared" si="491"/>
        <v>0</v>
      </c>
      <c r="BR666" s="229">
        <f t="shared" si="491"/>
        <v>0</v>
      </c>
      <c r="BS666" s="229">
        <f t="shared" si="491"/>
        <v>0</v>
      </c>
      <c r="BT666" s="229">
        <f t="shared" si="491"/>
        <v>0</v>
      </c>
      <c r="BU666" s="229">
        <f t="shared" si="491"/>
        <v>0</v>
      </c>
      <c r="BV666" s="229">
        <f t="shared" si="491"/>
        <v>0</v>
      </c>
      <c r="BW666" s="229">
        <f t="shared" si="491"/>
        <v>0</v>
      </c>
      <c r="BX666" s="229">
        <f t="shared" si="491"/>
        <v>0</v>
      </c>
      <c r="BY666" s="229">
        <f t="shared" si="491"/>
        <v>0</v>
      </c>
      <c r="BZ666" s="229">
        <f t="shared" si="491"/>
        <v>0</v>
      </c>
    </row>
    <row r="667" spans="1:78" x14ac:dyDescent="0.2">
      <c r="A667" s="7" t="str">
        <f t="shared" si="487"/>
        <v>Roll-in 8</v>
      </c>
      <c r="B667" s="7">
        <f t="shared" si="469"/>
        <v>2022</v>
      </c>
      <c r="C667" s="7">
        <f t="shared" si="475"/>
        <v>46</v>
      </c>
      <c r="D667" s="165">
        <f t="shared" si="489"/>
        <v>44865</v>
      </c>
      <c r="E667" s="68">
        <f t="shared" si="488"/>
        <v>0</v>
      </c>
      <c r="F667" s="77"/>
      <c r="G667" s="229">
        <f t="shared" si="492"/>
        <v>0</v>
      </c>
      <c r="H667" s="229">
        <f t="shared" si="492"/>
        <v>0</v>
      </c>
      <c r="I667" s="229">
        <f t="shared" si="492"/>
        <v>0</v>
      </c>
      <c r="J667" s="229">
        <f t="shared" si="492"/>
        <v>0</v>
      </c>
      <c r="K667" s="229">
        <f t="shared" si="492"/>
        <v>0</v>
      </c>
      <c r="L667" s="229">
        <f t="shared" si="492"/>
        <v>0</v>
      </c>
      <c r="M667" s="229">
        <f t="shared" si="492"/>
        <v>0</v>
      </c>
      <c r="N667" s="229">
        <f t="shared" si="492"/>
        <v>0</v>
      </c>
      <c r="O667" s="229">
        <f t="shared" si="492"/>
        <v>0</v>
      </c>
      <c r="P667" s="229">
        <f t="shared" si="492"/>
        <v>0</v>
      </c>
      <c r="Q667" s="229">
        <f t="shared" si="492"/>
        <v>0</v>
      </c>
      <c r="R667" s="229">
        <f t="shared" si="492"/>
        <v>0</v>
      </c>
      <c r="S667" s="229">
        <f t="shared" si="492"/>
        <v>0</v>
      </c>
      <c r="T667" s="229">
        <f t="shared" si="492"/>
        <v>0</v>
      </c>
      <c r="U667" s="229">
        <f t="shared" si="492"/>
        <v>0</v>
      </c>
      <c r="V667" s="229">
        <f t="shared" si="492"/>
        <v>0</v>
      </c>
      <c r="W667" s="229">
        <f t="shared" si="494"/>
        <v>0</v>
      </c>
      <c r="X667" s="229">
        <f t="shared" si="494"/>
        <v>0</v>
      </c>
      <c r="Y667" s="229">
        <f t="shared" si="494"/>
        <v>0</v>
      </c>
      <c r="Z667" s="229">
        <f t="shared" si="494"/>
        <v>0</v>
      </c>
      <c r="AA667" s="229">
        <f t="shared" si="494"/>
        <v>0</v>
      </c>
      <c r="AB667" s="229">
        <f t="shared" si="494"/>
        <v>0</v>
      </c>
      <c r="AC667" s="229">
        <f t="shared" si="494"/>
        <v>0</v>
      </c>
      <c r="AD667" s="229">
        <f t="shared" si="494"/>
        <v>0</v>
      </c>
      <c r="AE667" s="229">
        <f t="shared" si="494"/>
        <v>0</v>
      </c>
      <c r="AF667" s="229">
        <f t="shared" si="494"/>
        <v>0</v>
      </c>
      <c r="AG667" s="229">
        <f t="shared" si="494"/>
        <v>0</v>
      </c>
      <c r="AH667" s="229">
        <f t="shared" si="494"/>
        <v>0</v>
      </c>
      <c r="AI667" s="229">
        <f t="shared" si="494"/>
        <v>0</v>
      </c>
      <c r="AJ667" s="229">
        <f t="shared" si="494"/>
        <v>0</v>
      </c>
      <c r="AK667" s="229">
        <f t="shared" si="494"/>
        <v>0</v>
      </c>
      <c r="AL667" s="229">
        <f t="shared" si="494"/>
        <v>0</v>
      </c>
      <c r="AM667" s="229">
        <f t="shared" si="496"/>
        <v>0</v>
      </c>
      <c r="AN667" s="229">
        <f t="shared" si="496"/>
        <v>0</v>
      </c>
      <c r="AO667" s="229">
        <f t="shared" si="496"/>
        <v>0</v>
      </c>
      <c r="AP667" s="229">
        <f t="shared" si="496"/>
        <v>0</v>
      </c>
      <c r="AQ667" s="229">
        <f t="shared" si="496"/>
        <v>0</v>
      </c>
      <c r="AR667" s="229">
        <f t="shared" si="496"/>
        <v>0</v>
      </c>
      <c r="AS667" s="229">
        <f t="shared" si="496"/>
        <v>0</v>
      </c>
      <c r="AT667" s="229">
        <f t="shared" si="496"/>
        <v>0</v>
      </c>
      <c r="AU667" s="229">
        <f t="shared" si="496"/>
        <v>0</v>
      </c>
      <c r="AV667" s="229">
        <f t="shared" si="496"/>
        <v>0</v>
      </c>
      <c r="AW667" s="229">
        <f t="shared" si="496"/>
        <v>0</v>
      </c>
      <c r="AX667" s="229">
        <f t="shared" si="496"/>
        <v>0</v>
      </c>
      <c r="AY667" s="229">
        <f t="shared" si="496"/>
        <v>0</v>
      </c>
      <c r="AZ667" s="229">
        <f t="shared" si="496"/>
        <v>0</v>
      </c>
      <c r="BA667" s="229">
        <f t="shared" si="496"/>
        <v>0</v>
      </c>
      <c r="BB667" s="229">
        <f t="shared" si="493"/>
        <v>0</v>
      </c>
      <c r="BC667" s="229">
        <f t="shared" si="493"/>
        <v>0</v>
      </c>
      <c r="BD667" s="229">
        <f t="shared" si="493"/>
        <v>0</v>
      </c>
      <c r="BE667" s="229">
        <f t="shared" si="493"/>
        <v>0</v>
      </c>
      <c r="BF667" s="229">
        <f t="shared" si="493"/>
        <v>0</v>
      </c>
      <c r="BG667" s="229">
        <f t="shared" si="493"/>
        <v>0</v>
      </c>
      <c r="BH667" s="229">
        <f t="shared" si="493"/>
        <v>0</v>
      </c>
      <c r="BI667" s="229">
        <f t="shared" si="493"/>
        <v>0</v>
      </c>
      <c r="BJ667" s="229">
        <f t="shared" si="493"/>
        <v>0</v>
      </c>
      <c r="BK667" s="229">
        <f t="shared" si="493"/>
        <v>0</v>
      </c>
      <c r="BL667" s="229">
        <f t="shared" si="493"/>
        <v>0</v>
      </c>
      <c r="BM667" s="229">
        <f t="shared" si="493"/>
        <v>0</v>
      </c>
      <c r="BN667" s="229">
        <f t="shared" si="493"/>
        <v>0</v>
      </c>
      <c r="BO667" s="229">
        <f t="shared" si="491"/>
        <v>0</v>
      </c>
      <c r="BP667" s="229">
        <f t="shared" si="491"/>
        <v>0</v>
      </c>
      <c r="BQ667" s="229">
        <f t="shared" si="491"/>
        <v>0</v>
      </c>
      <c r="BR667" s="229">
        <f t="shared" si="491"/>
        <v>0</v>
      </c>
      <c r="BS667" s="229">
        <f t="shared" si="491"/>
        <v>0</v>
      </c>
      <c r="BT667" s="229">
        <f t="shared" si="491"/>
        <v>0</v>
      </c>
      <c r="BU667" s="229">
        <f t="shared" si="491"/>
        <v>0</v>
      </c>
      <c r="BV667" s="229">
        <f t="shared" si="491"/>
        <v>0</v>
      </c>
      <c r="BW667" s="229">
        <f t="shared" si="491"/>
        <v>0</v>
      </c>
      <c r="BX667" s="229">
        <f t="shared" si="491"/>
        <v>0</v>
      </c>
      <c r="BY667" s="229">
        <f t="shared" si="491"/>
        <v>0</v>
      </c>
      <c r="BZ667" s="229">
        <f t="shared" si="491"/>
        <v>0</v>
      </c>
    </row>
    <row r="668" spans="1:78" x14ac:dyDescent="0.2">
      <c r="A668" s="7" t="str">
        <f t="shared" si="487"/>
        <v>Roll-in 8</v>
      </c>
      <c r="B668" s="7">
        <f t="shared" si="469"/>
        <v>2022</v>
      </c>
      <c r="C668" s="7">
        <f t="shared" si="475"/>
        <v>47</v>
      </c>
      <c r="D668" s="165">
        <f t="shared" si="489"/>
        <v>44895</v>
      </c>
      <c r="E668" s="68">
        <f t="shared" si="488"/>
        <v>0</v>
      </c>
      <c r="F668" s="77"/>
      <c r="G668" s="229">
        <f t="shared" si="492"/>
        <v>0</v>
      </c>
      <c r="H668" s="229">
        <f t="shared" si="492"/>
        <v>0</v>
      </c>
      <c r="I668" s="229">
        <f t="shared" si="492"/>
        <v>0</v>
      </c>
      <c r="J668" s="229">
        <f t="shared" si="492"/>
        <v>0</v>
      </c>
      <c r="K668" s="229">
        <f t="shared" si="492"/>
        <v>0</v>
      </c>
      <c r="L668" s="229">
        <f t="shared" si="492"/>
        <v>0</v>
      </c>
      <c r="M668" s="229">
        <f t="shared" si="492"/>
        <v>0</v>
      </c>
      <c r="N668" s="229">
        <f t="shared" si="492"/>
        <v>0</v>
      </c>
      <c r="O668" s="229">
        <f t="shared" si="492"/>
        <v>0</v>
      </c>
      <c r="P668" s="229">
        <f t="shared" si="492"/>
        <v>0</v>
      </c>
      <c r="Q668" s="229">
        <f t="shared" si="492"/>
        <v>0</v>
      </c>
      <c r="R668" s="229">
        <f t="shared" si="492"/>
        <v>0</v>
      </c>
      <c r="S668" s="229">
        <f t="shared" si="492"/>
        <v>0</v>
      </c>
      <c r="T668" s="229">
        <f t="shared" si="492"/>
        <v>0</v>
      </c>
      <c r="U668" s="229">
        <f t="shared" si="492"/>
        <v>0</v>
      </c>
      <c r="V668" s="229">
        <f t="shared" si="492"/>
        <v>0</v>
      </c>
      <c r="W668" s="229">
        <f t="shared" si="494"/>
        <v>0</v>
      </c>
      <c r="X668" s="229">
        <f t="shared" si="494"/>
        <v>0</v>
      </c>
      <c r="Y668" s="229">
        <f t="shared" si="494"/>
        <v>0</v>
      </c>
      <c r="Z668" s="229">
        <f t="shared" si="494"/>
        <v>0</v>
      </c>
      <c r="AA668" s="229">
        <f t="shared" si="494"/>
        <v>0</v>
      </c>
      <c r="AB668" s="229">
        <f t="shared" si="494"/>
        <v>0</v>
      </c>
      <c r="AC668" s="229">
        <f t="shared" si="494"/>
        <v>0</v>
      </c>
      <c r="AD668" s="229">
        <f t="shared" si="494"/>
        <v>0</v>
      </c>
      <c r="AE668" s="229">
        <f t="shared" si="494"/>
        <v>0</v>
      </c>
      <c r="AF668" s="229">
        <f t="shared" si="494"/>
        <v>0</v>
      </c>
      <c r="AG668" s="229">
        <f t="shared" si="494"/>
        <v>0</v>
      </c>
      <c r="AH668" s="229">
        <f t="shared" si="494"/>
        <v>0</v>
      </c>
      <c r="AI668" s="229">
        <f t="shared" si="494"/>
        <v>0</v>
      </c>
      <c r="AJ668" s="229">
        <f t="shared" si="494"/>
        <v>0</v>
      </c>
      <c r="AK668" s="229">
        <f t="shared" si="494"/>
        <v>0</v>
      </c>
      <c r="AL668" s="229">
        <f t="shared" si="494"/>
        <v>0</v>
      </c>
      <c r="AM668" s="229">
        <f t="shared" si="496"/>
        <v>0</v>
      </c>
      <c r="AN668" s="229">
        <f t="shared" si="496"/>
        <v>0</v>
      </c>
      <c r="AO668" s="229">
        <f t="shared" si="496"/>
        <v>0</v>
      </c>
      <c r="AP668" s="229">
        <f t="shared" si="496"/>
        <v>0</v>
      </c>
      <c r="AQ668" s="229">
        <f t="shared" si="496"/>
        <v>0</v>
      </c>
      <c r="AR668" s="229">
        <f t="shared" si="496"/>
        <v>0</v>
      </c>
      <c r="AS668" s="229">
        <f t="shared" si="496"/>
        <v>0</v>
      </c>
      <c r="AT668" s="229">
        <f t="shared" si="496"/>
        <v>0</v>
      </c>
      <c r="AU668" s="229">
        <f t="shared" si="496"/>
        <v>0</v>
      </c>
      <c r="AV668" s="229">
        <f t="shared" si="496"/>
        <v>0</v>
      </c>
      <c r="AW668" s="229">
        <f t="shared" si="496"/>
        <v>0</v>
      </c>
      <c r="AX668" s="229">
        <f t="shared" si="496"/>
        <v>0</v>
      </c>
      <c r="AY668" s="229">
        <f t="shared" si="496"/>
        <v>0</v>
      </c>
      <c r="AZ668" s="229">
        <f t="shared" si="496"/>
        <v>0</v>
      </c>
      <c r="BA668" s="229">
        <f t="shared" si="496"/>
        <v>0</v>
      </c>
      <c r="BB668" s="229">
        <f t="shared" si="493"/>
        <v>0</v>
      </c>
      <c r="BC668" s="229">
        <f t="shared" si="493"/>
        <v>0</v>
      </c>
      <c r="BD668" s="229">
        <f t="shared" si="493"/>
        <v>0</v>
      </c>
      <c r="BE668" s="229">
        <f t="shared" si="493"/>
        <v>0</v>
      </c>
      <c r="BF668" s="229">
        <f t="shared" si="493"/>
        <v>0</v>
      </c>
      <c r="BG668" s="229">
        <f t="shared" si="493"/>
        <v>0</v>
      </c>
      <c r="BH668" s="229">
        <f t="shared" si="493"/>
        <v>0</v>
      </c>
      <c r="BI668" s="229">
        <f t="shared" si="493"/>
        <v>0</v>
      </c>
      <c r="BJ668" s="229">
        <f t="shared" si="493"/>
        <v>0</v>
      </c>
      <c r="BK668" s="229">
        <f t="shared" si="493"/>
        <v>0</v>
      </c>
      <c r="BL668" s="229">
        <f t="shared" si="493"/>
        <v>0</v>
      </c>
      <c r="BM668" s="229">
        <f t="shared" si="493"/>
        <v>0</v>
      </c>
      <c r="BN668" s="229">
        <f t="shared" si="493"/>
        <v>0</v>
      </c>
      <c r="BO668" s="229">
        <f t="shared" si="491"/>
        <v>0</v>
      </c>
      <c r="BP668" s="229">
        <f t="shared" si="491"/>
        <v>0</v>
      </c>
      <c r="BQ668" s="229">
        <f t="shared" si="491"/>
        <v>0</v>
      </c>
      <c r="BR668" s="229">
        <f t="shared" si="491"/>
        <v>0</v>
      </c>
      <c r="BS668" s="229">
        <f t="shared" si="491"/>
        <v>0</v>
      </c>
      <c r="BT668" s="229">
        <f t="shared" si="491"/>
        <v>0</v>
      </c>
      <c r="BU668" s="229">
        <f t="shared" si="491"/>
        <v>0</v>
      </c>
      <c r="BV668" s="229">
        <f t="shared" si="491"/>
        <v>0</v>
      </c>
      <c r="BW668" s="229">
        <f t="shared" si="491"/>
        <v>0</v>
      </c>
      <c r="BX668" s="229">
        <f t="shared" si="491"/>
        <v>0</v>
      </c>
      <c r="BY668" s="229">
        <f t="shared" si="491"/>
        <v>0</v>
      </c>
      <c r="BZ668" s="229">
        <f t="shared" si="491"/>
        <v>0</v>
      </c>
    </row>
    <row r="669" spans="1:78" x14ac:dyDescent="0.2">
      <c r="A669" s="7" t="str">
        <f t="shared" si="487"/>
        <v>Roll-in 8</v>
      </c>
      <c r="B669" s="7">
        <f t="shared" si="469"/>
        <v>2022</v>
      </c>
      <c r="C669" s="7">
        <f t="shared" si="475"/>
        <v>48</v>
      </c>
      <c r="D669" s="165">
        <f t="shared" si="489"/>
        <v>44926</v>
      </c>
      <c r="E669" s="68">
        <f t="shared" si="488"/>
        <v>0</v>
      </c>
      <c r="F669" s="77"/>
      <c r="G669" s="229">
        <f t="shared" si="492"/>
        <v>0</v>
      </c>
      <c r="H669" s="229">
        <f t="shared" si="492"/>
        <v>0</v>
      </c>
      <c r="I669" s="229">
        <f t="shared" si="492"/>
        <v>0</v>
      </c>
      <c r="J669" s="229">
        <f t="shared" si="492"/>
        <v>0</v>
      </c>
      <c r="K669" s="229">
        <f t="shared" si="492"/>
        <v>0</v>
      </c>
      <c r="L669" s="229">
        <f t="shared" si="492"/>
        <v>0</v>
      </c>
      <c r="M669" s="229">
        <f t="shared" si="492"/>
        <v>0</v>
      </c>
      <c r="N669" s="229">
        <f t="shared" si="492"/>
        <v>0</v>
      </c>
      <c r="O669" s="229">
        <f t="shared" si="492"/>
        <v>0</v>
      </c>
      <c r="P669" s="229">
        <f t="shared" si="492"/>
        <v>0</v>
      </c>
      <c r="Q669" s="229">
        <f t="shared" si="492"/>
        <v>0</v>
      </c>
      <c r="R669" s="229">
        <f t="shared" si="492"/>
        <v>0</v>
      </c>
      <c r="S669" s="229">
        <f t="shared" si="492"/>
        <v>0</v>
      </c>
      <c r="T669" s="229">
        <f t="shared" si="492"/>
        <v>0</v>
      </c>
      <c r="U669" s="229">
        <f t="shared" si="492"/>
        <v>0</v>
      </c>
      <c r="V669" s="229">
        <f t="shared" si="492"/>
        <v>0</v>
      </c>
      <c r="W669" s="229">
        <f t="shared" si="494"/>
        <v>0</v>
      </c>
      <c r="X669" s="229">
        <f t="shared" si="494"/>
        <v>0</v>
      </c>
      <c r="Y669" s="229">
        <f t="shared" si="494"/>
        <v>0</v>
      </c>
      <c r="Z669" s="229">
        <f t="shared" si="494"/>
        <v>0</v>
      </c>
      <c r="AA669" s="229">
        <f t="shared" si="494"/>
        <v>0</v>
      </c>
      <c r="AB669" s="229">
        <f t="shared" si="494"/>
        <v>0</v>
      </c>
      <c r="AC669" s="229">
        <f t="shared" si="494"/>
        <v>0</v>
      </c>
      <c r="AD669" s="229">
        <f t="shared" si="494"/>
        <v>0</v>
      </c>
      <c r="AE669" s="229">
        <f t="shared" si="494"/>
        <v>0</v>
      </c>
      <c r="AF669" s="229">
        <f t="shared" si="494"/>
        <v>0</v>
      </c>
      <c r="AG669" s="229">
        <f t="shared" si="494"/>
        <v>0</v>
      </c>
      <c r="AH669" s="229">
        <f t="shared" si="494"/>
        <v>0</v>
      </c>
      <c r="AI669" s="229">
        <f t="shared" si="494"/>
        <v>0</v>
      </c>
      <c r="AJ669" s="229">
        <f t="shared" si="494"/>
        <v>0</v>
      </c>
      <c r="AK669" s="229">
        <f t="shared" si="494"/>
        <v>0</v>
      </c>
      <c r="AL669" s="229">
        <f t="shared" si="494"/>
        <v>0</v>
      </c>
      <c r="AM669" s="229">
        <f t="shared" si="496"/>
        <v>0</v>
      </c>
      <c r="AN669" s="229">
        <f t="shared" si="496"/>
        <v>0</v>
      </c>
      <c r="AO669" s="229">
        <f t="shared" si="496"/>
        <v>0</v>
      </c>
      <c r="AP669" s="229">
        <f t="shared" si="496"/>
        <v>0</v>
      </c>
      <c r="AQ669" s="229">
        <f t="shared" si="496"/>
        <v>0</v>
      </c>
      <c r="AR669" s="229">
        <f t="shared" si="496"/>
        <v>0</v>
      </c>
      <c r="AS669" s="229">
        <f t="shared" si="496"/>
        <v>0</v>
      </c>
      <c r="AT669" s="229">
        <f t="shared" si="496"/>
        <v>0</v>
      </c>
      <c r="AU669" s="229">
        <f t="shared" si="496"/>
        <v>0</v>
      </c>
      <c r="AV669" s="229">
        <f t="shared" si="496"/>
        <v>0</v>
      </c>
      <c r="AW669" s="229">
        <f t="shared" si="496"/>
        <v>0</v>
      </c>
      <c r="AX669" s="229">
        <f t="shared" si="496"/>
        <v>0</v>
      </c>
      <c r="AY669" s="229">
        <f t="shared" si="496"/>
        <v>0</v>
      </c>
      <c r="AZ669" s="229">
        <f t="shared" si="496"/>
        <v>0</v>
      </c>
      <c r="BA669" s="229">
        <f t="shared" si="496"/>
        <v>0</v>
      </c>
      <c r="BB669" s="229">
        <f t="shared" si="493"/>
        <v>0</v>
      </c>
      <c r="BC669" s="229">
        <f t="shared" si="493"/>
        <v>0</v>
      </c>
      <c r="BD669" s="229">
        <f t="shared" si="493"/>
        <v>0</v>
      </c>
      <c r="BE669" s="229">
        <f t="shared" si="493"/>
        <v>0</v>
      </c>
      <c r="BF669" s="229">
        <f t="shared" si="493"/>
        <v>0</v>
      </c>
      <c r="BG669" s="229">
        <f t="shared" si="493"/>
        <v>0</v>
      </c>
      <c r="BH669" s="229">
        <f t="shared" si="493"/>
        <v>0</v>
      </c>
      <c r="BI669" s="229">
        <f t="shared" si="493"/>
        <v>0</v>
      </c>
      <c r="BJ669" s="229">
        <f t="shared" si="493"/>
        <v>0</v>
      </c>
      <c r="BK669" s="229">
        <f t="shared" si="493"/>
        <v>0</v>
      </c>
      <c r="BL669" s="229">
        <f t="shared" si="493"/>
        <v>0</v>
      </c>
      <c r="BM669" s="229">
        <f t="shared" si="493"/>
        <v>0</v>
      </c>
      <c r="BN669" s="229">
        <f t="shared" si="493"/>
        <v>0</v>
      </c>
      <c r="BO669" s="229">
        <f t="shared" si="491"/>
        <v>0</v>
      </c>
      <c r="BP669" s="229">
        <f t="shared" si="491"/>
        <v>0</v>
      </c>
      <c r="BQ669" s="229">
        <f t="shared" si="491"/>
        <v>0</v>
      </c>
      <c r="BR669" s="229">
        <f t="shared" si="491"/>
        <v>0</v>
      </c>
      <c r="BS669" s="229">
        <f t="shared" si="491"/>
        <v>0</v>
      </c>
      <c r="BT669" s="229">
        <f t="shared" si="491"/>
        <v>0</v>
      </c>
      <c r="BU669" s="229">
        <f t="shared" si="491"/>
        <v>0</v>
      </c>
      <c r="BV669" s="229">
        <f t="shared" si="491"/>
        <v>0</v>
      </c>
      <c r="BW669" s="229">
        <f t="shared" si="491"/>
        <v>0</v>
      </c>
      <c r="BX669" s="229">
        <f t="shared" si="491"/>
        <v>0</v>
      </c>
      <c r="BY669" s="229">
        <f t="shared" si="491"/>
        <v>0</v>
      </c>
      <c r="BZ669" s="229">
        <f t="shared" si="491"/>
        <v>0</v>
      </c>
    </row>
    <row r="670" spans="1:78" x14ac:dyDescent="0.2">
      <c r="A670" s="7" t="str">
        <f t="shared" si="487"/>
        <v>Roll-in 8</v>
      </c>
      <c r="B670" s="7">
        <f t="shared" si="469"/>
        <v>2023</v>
      </c>
      <c r="C670" s="7">
        <f t="shared" si="475"/>
        <v>49</v>
      </c>
      <c r="D670" s="165">
        <f t="shared" si="489"/>
        <v>44957</v>
      </c>
      <c r="E670" s="68">
        <f t="shared" si="488"/>
        <v>0</v>
      </c>
      <c r="F670" s="77"/>
      <c r="G670" s="229">
        <f t="shared" si="492"/>
        <v>0</v>
      </c>
      <c r="H670" s="229">
        <f t="shared" si="492"/>
        <v>0</v>
      </c>
      <c r="I670" s="229">
        <f t="shared" si="492"/>
        <v>0</v>
      </c>
      <c r="J670" s="229">
        <f t="shared" si="492"/>
        <v>0</v>
      </c>
      <c r="K670" s="229">
        <f t="shared" si="492"/>
        <v>0</v>
      </c>
      <c r="L670" s="229">
        <f t="shared" si="492"/>
        <v>0</v>
      </c>
      <c r="M670" s="229">
        <f t="shared" si="492"/>
        <v>0</v>
      </c>
      <c r="N670" s="229">
        <f t="shared" si="492"/>
        <v>0</v>
      </c>
      <c r="O670" s="229">
        <f t="shared" si="492"/>
        <v>0</v>
      </c>
      <c r="P670" s="229">
        <f t="shared" si="492"/>
        <v>0</v>
      </c>
      <c r="Q670" s="229">
        <f t="shared" si="492"/>
        <v>0</v>
      </c>
      <c r="R670" s="229">
        <f t="shared" si="492"/>
        <v>0</v>
      </c>
      <c r="S670" s="229">
        <f t="shared" si="492"/>
        <v>0</v>
      </c>
      <c r="T670" s="229">
        <f t="shared" si="492"/>
        <v>0</v>
      </c>
      <c r="U670" s="229">
        <f t="shared" si="492"/>
        <v>0</v>
      </c>
      <c r="V670" s="229">
        <f t="shared" si="492"/>
        <v>0</v>
      </c>
      <c r="W670" s="229">
        <f t="shared" si="494"/>
        <v>0</v>
      </c>
      <c r="X670" s="229">
        <f t="shared" si="494"/>
        <v>0</v>
      </c>
      <c r="Y670" s="229">
        <f t="shared" si="494"/>
        <v>0</v>
      </c>
      <c r="Z670" s="229">
        <f t="shared" si="494"/>
        <v>0</v>
      </c>
      <c r="AA670" s="229">
        <f t="shared" si="494"/>
        <v>0</v>
      </c>
      <c r="AB670" s="229">
        <f t="shared" si="494"/>
        <v>0</v>
      </c>
      <c r="AC670" s="229">
        <f t="shared" si="494"/>
        <v>0</v>
      </c>
      <c r="AD670" s="229">
        <f t="shared" si="494"/>
        <v>0</v>
      </c>
      <c r="AE670" s="229">
        <f t="shared" si="494"/>
        <v>0</v>
      </c>
      <c r="AF670" s="229">
        <f t="shared" si="494"/>
        <v>0</v>
      </c>
      <c r="AG670" s="229">
        <f t="shared" si="494"/>
        <v>0</v>
      </c>
      <c r="AH670" s="229">
        <f t="shared" si="494"/>
        <v>0</v>
      </c>
      <c r="AI670" s="229">
        <f t="shared" si="494"/>
        <v>0</v>
      </c>
      <c r="AJ670" s="229">
        <f t="shared" si="494"/>
        <v>0</v>
      </c>
      <c r="AK670" s="229">
        <f t="shared" si="494"/>
        <v>0</v>
      </c>
      <c r="AL670" s="229">
        <f t="shared" si="494"/>
        <v>0</v>
      </c>
      <c r="AM670" s="229">
        <f t="shared" si="496"/>
        <v>0</v>
      </c>
      <c r="AN670" s="229">
        <f t="shared" si="496"/>
        <v>0</v>
      </c>
      <c r="AO670" s="229">
        <f t="shared" si="496"/>
        <v>0</v>
      </c>
      <c r="AP670" s="229">
        <f t="shared" si="496"/>
        <v>0</v>
      </c>
      <c r="AQ670" s="229">
        <f t="shared" si="496"/>
        <v>0</v>
      </c>
      <c r="AR670" s="229">
        <f t="shared" si="496"/>
        <v>0</v>
      </c>
      <c r="AS670" s="229">
        <f t="shared" si="496"/>
        <v>0</v>
      </c>
      <c r="AT670" s="229">
        <f t="shared" si="496"/>
        <v>0</v>
      </c>
      <c r="AU670" s="229">
        <f t="shared" si="496"/>
        <v>0</v>
      </c>
      <c r="AV670" s="229">
        <f t="shared" si="496"/>
        <v>0</v>
      </c>
      <c r="AW670" s="229">
        <f t="shared" si="496"/>
        <v>0</v>
      </c>
      <c r="AX670" s="229">
        <f t="shared" si="496"/>
        <v>0</v>
      </c>
      <c r="AY670" s="229">
        <f t="shared" si="496"/>
        <v>0</v>
      </c>
      <c r="AZ670" s="229">
        <f t="shared" si="496"/>
        <v>0</v>
      </c>
      <c r="BA670" s="229">
        <f t="shared" si="496"/>
        <v>0</v>
      </c>
      <c r="BB670" s="229">
        <f t="shared" si="493"/>
        <v>0</v>
      </c>
      <c r="BC670" s="229">
        <f t="shared" si="493"/>
        <v>0</v>
      </c>
      <c r="BD670" s="229">
        <f t="shared" si="493"/>
        <v>0</v>
      </c>
      <c r="BE670" s="229">
        <f t="shared" si="493"/>
        <v>0</v>
      </c>
      <c r="BF670" s="229">
        <f t="shared" si="493"/>
        <v>0</v>
      </c>
      <c r="BG670" s="229">
        <f t="shared" si="493"/>
        <v>0</v>
      </c>
      <c r="BH670" s="229">
        <f t="shared" si="493"/>
        <v>0</v>
      </c>
      <c r="BI670" s="229">
        <f t="shared" si="493"/>
        <v>0</v>
      </c>
      <c r="BJ670" s="229">
        <f t="shared" si="493"/>
        <v>0</v>
      </c>
      <c r="BK670" s="229">
        <f t="shared" si="493"/>
        <v>0</v>
      </c>
      <c r="BL670" s="229">
        <f t="shared" si="493"/>
        <v>0</v>
      </c>
      <c r="BM670" s="229">
        <f t="shared" si="493"/>
        <v>0</v>
      </c>
      <c r="BN670" s="229">
        <f t="shared" si="493"/>
        <v>0</v>
      </c>
      <c r="BO670" s="229">
        <f t="shared" si="491"/>
        <v>0</v>
      </c>
      <c r="BP670" s="229">
        <f t="shared" si="491"/>
        <v>0</v>
      </c>
      <c r="BQ670" s="229">
        <f t="shared" si="491"/>
        <v>0</v>
      </c>
      <c r="BR670" s="229">
        <f t="shared" si="491"/>
        <v>0</v>
      </c>
      <c r="BS670" s="229">
        <f t="shared" si="491"/>
        <v>0</v>
      </c>
      <c r="BT670" s="229">
        <f t="shared" si="491"/>
        <v>0</v>
      </c>
      <c r="BU670" s="229">
        <f t="shared" si="491"/>
        <v>0</v>
      </c>
      <c r="BV670" s="229">
        <f t="shared" si="491"/>
        <v>0</v>
      </c>
      <c r="BW670" s="229">
        <f t="shared" si="491"/>
        <v>0</v>
      </c>
      <c r="BX670" s="229">
        <f t="shared" si="491"/>
        <v>0</v>
      </c>
      <c r="BY670" s="229">
        <f t="shared" si="491"/>
        <v>0</v>
      </c>
      <c r="BZ670" s="229">
        <f t="shared" si="491"/>
        <v>0</v>
      </c>
    </row>
    <row r="671" spans="1:78" x14ac:dyDescent="0.2">
      <c r="A671" s="7" t="str">
        <f t="shared" si="487"/>
        <v>Roll-in 8</v>
      </c>
      <c r="B671" s="7">
        <f t="shared" si="469"/>
        <v>2023</v>
      </c>
      <c r="C671" s="7">
        <f t="shared" si="475"/>
        <v>50</v>
      </c>
      <c r="D671" s="165">
        <f t="shared" si="489"/>
        <v>44985</v>
      </c>
      <c r="E671" s="68">
        <f t="shared" si="488"/>
        <v>0</v>
      </c>
      <c r="F671" s="77"/>
      <c r="G671" s="229">
        <f t="shared" si="492"/>
        <v>0</v>
      </c>
      <c r="H671" s="229">
        <f t="shared" si="492"/>
        <v>0</v>
      </c>
      <c r="I671" s="229">
        <f t="shared" si="492"/>
        <v>0</v>
      </c>
      <c r="J671" s="229">
        <f t="shared" si="492"/>
        <v>0</v>
      </c>
      <c r="K671" s="229">
        <f t="shared" si="492"/>
        <v>0</v>
      </c>
      <c r="L671" s="229">
        <f t="shared" si="492"/>
        <v>0</v>
      </c>
      <c r="M671" s="229">
        <f t="shared" si="492"/>
        <v>0</v>
      </c>
      <c r="N671" s="229">
        <f t="shared" si="492"/>
        <v>0</v>
      </c>
      <c r="O671" s="229">
        <f t="shared" si="492"/>
        <v>0</v>
      </c>
      <c r="P671" s="229">
        <f t="shared" si="492"/>
        <v>0</v>
      </c>
      <c r="Q671" s="229">
        <f t="shared" si="492"/>
        <v>0</v>
      </c>
      <c r="R671" s="229">
        <f t="shared" si="492"/>
        <v>0</v>
      </c>
      <c r="S671" s="229">
        <f t="shared" si="492"/>
        <v>0</v>
      </c>
      <c r="T671" s="229">
        <f t="shared" si="492"/>
        <v>0</v>
      </c>
      <c r="U671" s="229">
        <f t="shared" si="492"/>
        <v>0</v>
      </c>
      <c r="V671" s="229">
        <f t="shared" si="492"/>
        <v>0</v>
      </c>
      <c r="W671" s="229">
        <f t="shared" si="494"/>
        <v>0</v>
      </c>
      <c r="X671" s="229">
        <f t="shared" si="494"/>
        <v>0</v>
      </c>
      <c r="Y671" s="229">
        <f t="shared" si="494"/>
        <v>0</v>
      </c>
      <c r="Z671" s="229">
        <f t="shared" si="494"/>
        <v>0</v>
      </c>
      <c r="AA671" s="229">
        <f t="shared" si="494"/>
        <v>0</v>
      </c>
      <c r="AB671" s="229">
        <f t="shared" si="494"/>
        <v>0</v>
      </c>
      <c r="AC671" s="229">
        <f t="shared" si="494"/>
        <v>0</v>
      </c>
      <c r="AD671" s="229">
        <f t="shared" si="494"/>
        <v>0</v>
      </c>
      <c r="AE671" s="229">
        <f t="shared" si="494"/>
        <v>0</v>
      </c>
      <c r="AF671" s="229">
        <f t="shared" si="494"/>
        <v>0</v>
      </c>
      <c r="AG671" s="229">
        <f t="shared" si="494"/>
        <v>0</v>
      </c>
      <c r="AH671" s="229">
        <f t="shared" si="494"/>
        <v>0</v>
      </c>
      <c r="AI671" s="229">
        <f t="shared" si="494"/>
        <v>0</v>
      </c>
      <c r="AJ671" s="229">
        <f t="shared" si="494"/>
        <v>0</v>
      </c>
      <c r="AK671" s="229">
        <f t="shared" si="494"/>
        <v>0</v>
      </c>
      <c r="AL671" s="229">
        <f t="shared" si="494"/>
        <v>0</v>
      </c>
      <c r="AM671" s="229">
        <f t="shared" si="496"/>
        <v>0</v>
      </c>
      <c r="AN671" s="229">
        <f t="shared" si="496"/>
        <v>0</v>
      </c>
      <c r="AO671" s="229">
        <f t="shared" si="496"/>
        <v>0</v>
      </c>
      <c r="AP671" s="229">
        <f t="shared" si="496"/>
        <v>0</v>
      </c>
      <c r="AQ671" s="229">
        <f t="shared" si="496"/>
        <v>0</v>
      </c>
      <c r="AR671" s="229">
        <f t="shared" si="496"/>
        <v>0</v>
      </c>
      <c r="AS671" s="229">
        <f t="shared" si="496"/>
        <v>0</v>
      </c>
      <c r="AT671" s="229">
        <f t="shared" si="496"/>
        <v>0</v>
      </c>
      <c r="AU671" s="229">
        <f t="shared" si="496"/>
        <v>0</v>
      </c>
      <c r="AV671" s="229">
        <f t="shared" si="496"/>
        <v>0</v>
      </c>
      <c r="AW671" s="229">
        <f t="shared" si="496"/>
        <v>0</v>
      </c>
      <c r="AX671" s="229">
        <f t="shared" si="496"/>
        <v>0</v>
      </c>
      <c r="AY671" s="229">
        <f t="shared" si="496"/>
        <v>0</v>
      </c>
      <c r="AZ671" s="229">
        <f t="shared" si="496"/>
        <v>0</v>
      </c>
      <c r="BA671" s="229">
        <f t="shared" si="496"/>
        <v>0</v>
      </c>
      <c r="BB671" s="229">
        <f t="shared" si="493"/>
        <v>0</v>
      </c>
      <c r="BC671" s="229">
        <f t="shared" si="493"/>
        <v>0</v>
      </c>
      <c r="BD671" s="229">
        <f t="shared" si="493"/>
        <v>0</v>
      </c>
      <c r="BE671" s="229">
        <f t="shared" si="493"/>
        <v>0</v>
      </c>
      <c r="BF671" s="229">
        <f t="shared" si="493"/>
        <v>0</v>
      </c>
      <c r="BG671" s="229">
        <f t="shared" si="493"/>
        <v>0</v>
      </c>
      <c r="BH671" s="229">
        <f t="shared" si="493"/>
        <v>0</v>
      </c>
      <c r="BI671" s="229">
        <f t="shared" si="493"/>
        <v>0</v>
      </c>
      <c r="BJ671" s="229">
        <f t="shared" si="493"/>
        <v>0</v>
      </c>
      <c r="BK671" s="229">
        <f t="shared" si="493"/>
        <v>0</v>
      </c>
      <c r="BL671" s="229">
        <f t="shared" si="493"/>
        <v>0</v>
      </c>
      <c r="BM671" s="229">
        <f t="shared" si="493"/>
        <v>0</v>
      </c>
      <c r="BN671" s="229">
        <f t="shared" si="493"/>
        <v>0</v>
      </c>
      <c r="BO671" s="229">
        <f t="shared" si="491"/>
        <v>0</v>
      </c>
      <c r="BP671" s="229">
        <f t="shared" si="491"/>
        <v>0</v>
      </c>
      <c r="BQ671" s="229">
        <f t="shared" si="491"/>
        <v>0</v>
      </c>
      <c r="BR671" s="229">
        <f t="shared" si="491"/>
        <v>0</v>
      </c>
      <c r="BS671" s="229">
        <f t="shared" si="491"/>
        <v>0</v>
      </c>
      <c r="BT671" s="229">
        <f t="shared" si="491"/>
        <v>0</v>
      </c>
      <c r="BU671" s="229">
        <f t="shared" si="491"/>
        <v>0</v>
      </c>
      <c r="BV671" s="229">
        <f t="shared" si="491"/>
        <v>0</v>
      </c>
      <c r="BW671" s="229">
        <f t="shared" si="491"/>
        <v>0</v>
      </c>
      <c r="BX671" s="229">
        <f t="shared" si="491"/>
        <v>0</v>
      </c>
      <c r="BY671" s="229">
        <f t="shared" si="491"/>
        <v>0</v>
      </c>
      <c r="BZ671" s="229">
        <f t="shared" si="491"/>
        <v>0</v>
      </c>
    </row>
    <row r="672" spans="1:78" x14ac:dyDescent="0.2">
      <c r="A672" s="7" t="str">
        <f t="shared" si="487"/>
        <v>Roll-in 9</v>
      </c>
      <c r="B672" s="7">
        <f t="shared" si="469"/>
        <v>2023</v>
      </c>
      <c r="C672" s="7">
        <f t="shared" si="475"/>
        <v>51</v>
      </c>
      <c r="D672" s="165">
        <f t="shared" si="489"/>
        <v>45016</v>
      </c>
      <c r="E672" s="68">
        <f t="shared" si="488"/>
        <v>0</v>
      </c>
      <c r="F672" s="77"/>
      <c r="G672" s="229">
        <f t="shared" si="492"/>
        <v>0</v>
      </c>
      <c r="H672" s="229">
        <f t="shared" si="492"/>
        <v>0</v>
      </c>
      <c r="I672" s="229">
        <f t="shared" si="492"/>
        <v>0</v>
      </c>
      <c r="J672" s="229">
        <f t="shared" si="492"/>
        <v>0</v>
      </c>
      <c r="K672" s="229">
        <f t="shared" si="492"/>
        <v>0</v>
      </c>
      <c r="L672" s="229">
        <f t="shared" si="492"/>
        <v>0</v>
      </c>
      <c r="M672" s="229">
        <f t="shared" si="492"/>
        <v>0</v>
      </c>
      <c r="N672" s="229">
        <f t="shared" si="492"/>
        <v>0</v>
      </c>
      <c r="O672" s="229">
        <f t="shared" si="492"/>
        <v>0</v>
      </c>
      <c r="P672" s="229">
        <f t="shared" si="492"/>
        <v>0</v>
      </c>
      <c r="Q672" s="229">
        <f t="shared" si="492"/>
        <v>0</v>
      </c>
      <c r="R672" s="229">
        <f t="shared" si="492"/>
        <v>0</v>
      </c>
      <c r="S672" s="229">
        <f t="shared" si="492"/>
        <v>0</v>
      </c>
      <c r="T672" s="229">
        <f t="shared" si="492"/>
        <v>0</v>
      </c>
      <c r="U672" s="229">
        <f t="shared" si="492"/>
        <v>0</v>
      </c>
      <c r="V672" s="229">
        <f t="shared" si="492"/>
        <v>0</v>
      </c>
      <c r="W672" s="229">
        <f t="shared" si="494"/>
        <v>0</v>
      </c>
      <c r="X672" s="229">
        <f t="shared" si="494"/>
        <v>0</v>
      </c>
      <c r="Y672" s="229">
        <f t="shared" si="494"/>
        <v>0</v>
      </c>
      <c r="Z672" s="229">
        <f t="shared" si="494"/>
        <v>0</v>
      </c>
      <c r="AA672" s="229">
        <f t="shared" si="494"/>
        <v>0</v>
      </c>
      <c r="AB672" s="229">
        <f t="shared" si="494"/>
        <v>0</v>
      </c>
      <c r="AC672" s="229">
        <f t="shared" si="494"/>
        <v>0</v>
      </c>
      <c r="AD672" s="229">
        <f t="shared" si="494"/>
        <v>0</v>
      </c>
      <c r="AE672" s="229">
        <f t="shared" si="494"/>
        <v>0</v>
      </c>
      <c r="AF672" s="229">
        <f t="shared" si="494"/>
        <v>0</v>
      </c>
      <c r="AG672" s="229">
        <f t="shared" si="494"/>
        <v>0</v>
      </c>
      <c r="AH672" s="229">
        <f t="shared" si="494"/>
        <v>0</v>
      </c>
      <c r="AI672" s="229">
        <f t="shared" si="494"/>
        <v>0</v>
      </c>
      <c r="AJ672" s="229">
        <f t="shared" si="494"/>
        <v>0</v>
      </c>
      <c r="AK672" s="229">
        <f t="shared" si="494"/>
        <v>0</v>
      </c>
      <c r="AL672" s="229">
        <f t="shared" si="494"/>
        <v>0</v>
      </c>
      <c r="AM672" s="229">
        <f t="shared" si="496"/>
        <v>0</v>
      </c>
      <c r="AN672" s="229">
        <f t="shared" si="496"/>
        <v>0</v>
      </c>
      <c r="AO672" s="229">
        <f t="shared" si="496"/>
        <v>0</v>
      </c>
      <c r="AP672" s="229">
        <f t="shared" si="496"/>
        <v>0</v>
      </c>
      <c r="AQ672" s="229">
        <f t="shared" si="496"/>
        <v>0</v>
      </c>
      <c r="AR672" s="229">
        <f t="shared" si="496"/>
        <v>0</v>
      </c>
      <c r="AS672" s="229">
        <f t="shared" si="496"/>
        <v>0</v>
      </c>
      <c r="AT672" s="229">
        <f t="shared" si="496"/>
        <v>0</v>
      </c>
      <c r="AU672" s="229">
        <f t="shared" si="496"/>
        <v>0</v>
      </c>
      <c r="AV672" s="229">
        <f t="shared" si="496"/>
        <v>0</v>
      </c>
      <c r="AW672" s="229">
        <f t="shared" si="496"/>
        <v>0</v>
      </c>
      <c r="AX672" s="229">
        <f t="shared" si="496"/>
        <v>0</v>
      </c>
      <c r="AY672" s="229">
        <f t="shared" si="496"/>
        <v>0</v>
      </c>
      <c r="AZ672" s="229">
        <f t="shared" si="496"/>
        <v>0</v>
      </c>
      <c r="BA672" s="229">
        <f t="shared" si="496"/>
        <v>0</v>
      </c>
      <c r="BB672" s="229">
        <f t="shared" si="493"/>
        <v>0</v>
      </c>
      <c r="BC672" s="229">
        <f t="shared" si="493"/>
        <v>0</v>
      </c>
      <c r="BD672" s="229">
        <f t="shared" si="493"/>
        <v>0</v>
      </c>
      <c r="BE672" s="229">
        <f t="shared" si="493"/>
        <v>0</v>
      </c>
      <c r="BF672" s="229">
        <f t="shared" si="493"/>
        <v>0</v>
      </c>
      <c r="BG672" s="229">
        <f t="shared" si="493"/>
        <v>0</v>
      </c>
      <c r="BH672" s="229">
        <f t="shared" si="493"/>
        <v>0</v>
      </c>
      <c r="BI672" s="229">
        <f t="shared" si="493"/>
        <v>0</v>
      </c>
      <c r="BJ672" s="229">
        <f t="shared" si="493"/>
        <v>0</v>
      </c>
      <c r="BK672" s="229">
        <f t="shared" si="493"/>
        <v>0</v>
      </c>
      <c r="BL672" s="229">
        <f t="shared" si="493"/>
        <v>0</v>
      </c>
      <c r="BM672" s="229">
        <f t="shared" si="493"/>
        <v>0</v>
      </c>
      <c r="BN672" s="229">
        <f t="shared" si="493"/>
        <v>0</v>
      </c>
      <c r="BO672" s="229">
        <f t="shared" si="491"/>
        <v>0</v>
      </c>
      <c r="BP672" s="229">
        <f t="shared" si="491"/>
        <v>0</v>
      </c>
      <c r="BQ672" s="229">
        <f t="shared" si="491"/>
        <v>0</v>
      </c>
      <c r="BR672" s="229">
        <f t="shared" si="491"/>
        <v>0</v>
      </c>
      <c r="BS672" s="229">
        <f t="shared" si="491"/>
        <v>0</v>
      </c>
      <c r="BT672" s="229">
        <f t="shared" si="491"/>
        <v>0</v>
      </c>
      <c r="BU672" s="229">
        <f t="shared" si="491"/>
        <v>0</v>
      </c>
      <c r="BV672" s="229">
        <f t="shared" si="491"/>
        <v>0</v>
      </c>
      <c r="BW672" s="229">
        <f t="shared" si="491"/>
        <v>0</v>
      </c>
      <c r="BX672" s="229">
        <f t="shared" si="491"/>
        <v>0</v>
      </c>
      <c r="BY672" s="229">
        <f t="shared" si="491"/>
        <v>0</v>
      </c>
      <c r="BZ672" s="229">
        <f t="shared" si="491"/>
        <v>0</v>
      </c>
    </row>
    <row r="673" spans="1:78" x14ac:dyDescent="0.2">
      <c r="A673" s="7" t="str">
        <f t="shared" si="487"/>
        <v>Roll-in 9</v>
      </c>
      <c r="B673" s="7">
        <f t="shared" si="469"/>
        <v>2023</v>
      </c>
      <c r="C673" s="7">
        <f t="shared" si="475"/>
        <v>52</v>
      </c>
      <c r="D673" s="165">
        <f t="shared" si="489"/>
        <v>45046</v>
      </c>
      <c r="E673" s="68">
        <f t="shared" si="488"/>
        <v>0</v>
      </c>
      <c r="F673" s="77"/>
      <c r="G673" s="229">
        <f t="shared" si="492"/>
        <v>0</v>
      </c>
      <c r="H673" s="229">
        <f t="shared" si="492"/>
        <v>0</v>
      </c>
      <c r="I673" s="229">
        <f t="shared" si="492"/>
        <v>0</v>
      </c>
      <c r="J673" s="229">
        <f t="shared" si="492"/>
        <v>0</v>
      </c>
      <c r="K673" s="229">
        <f t="shared" si="492"/>
        <v>0</v>
      </c>
      <c r="L673" s="229">
        <f t="shared" si="492"/>
        <v>0</v>
      </c>
      <c r="M673" s="229">
        <f t="shared" si="492"/>
        <v>0</v>
      </c>
      <c r="N673" s="229">
        <f t="shared" si="492"/>
        <v>0</v>
      </c>
      <c r="O673" s="229">
        <f t="shared" si="492"/>
        <v>0</v>
      </c>
      <c r="P673" s="229">
        <f t="shared" si="492"/>
        <v>0</v>
      </c>
      <c r="Q673" s="229">
        <f t="shared" si="492"/>
        <v>0</v>
      </c>
      <c r="R673" s="229">
        <f t="shared" si="492"/>
        <v>0</v>
      </c>
      <c r="S673" s="229">
        <f t="shared" si="492"/>
        <v>0</v>
      </c>
      <c r="T673" s="229">
        <f t="shared" si="492"/>
        <v>0</v>
      </c>
      <c r="U673" s="229">
        <f t="shared" si="492"/>
        <v>0</v>
      </c>
      <c r="V673" s="229">
        <f t="shared" si="492"/>
        <v>0</v>
      </c>
      <c r="W673" s="229">
        <f t="shared" si="494"/>
        <v>0</v>
      </c>
      <c r="X673" s="229">
        <f t="shared" si="494"/>
        <v>0</v>
      </c>
      <c r="Y673" s="229">
        <f t="shared" si="494"/>
        <v>0</v>
      </c>
      <c r="Z673" s="229">
        <f t="shared" si="494"/>
        <v>0</v>
      </c>
      <c r="AA673" s="229">
        <f t="shared" si="494"/>
        <v>0</v>
      </c>
      <c r="AB673" s="229">
        <f t="shared" si="494"/>
        <v>0</v>
      </c>
      <c r="AC673" s="229">
        <f t="shared" si="494"/>
        <v>0</v>
      </c>
      <c r="AD673" s="229">
        <f t="shared" si="494"/>
        <v>0</v>
      </c>
      <c r="AE673" s="229">
        <f t="shared" si="494"/>
        <v>0</v>
      </c>
      <c r="AF673" s="229">
        <f t="shared" si="494"/>
        <v>0</v>
      </c>
      <c r="AG673" s="229">
        <f t="shared" si="494"/>
        <v>0</v>
      </c>
      <c r="AH673" s="229">
        <f t="shared" si="494"/>
        <v>0</v>
      </c>
      <c r="AI673" s="229">
        <f t="shared" si="494"/>
        <v>0</v>
      </c>
      <c r="AJ673" s="229">
        <f t="shared" si="494"/>
        <v>0</v>
      </c>
      <c r="AK673" s="229">
        <f t="shared" si="494"/>
        <v>0</v>
      </c>
      <c r="AL673" s="229">
        <f t="shared" si="494"/>
        <v>0</v>
      </c>
      <c r="AM673" s="229">
        <f t="shared" si="496"/>
        <v>0</v>
      </c>
      <c r="AN673" s="229">
        <f t="shared" si="496"/>
        <v>0</v>
      </c>
      <c r="AO673" s="229">
        <f t="shared" si="496"/>
        <v>0</v>
      </c>
      <c r="AP673" s="229">
        <f t="shared" si="496"/>
        <v>0</v>
      </c>
      <c r="AQ673" s="229">
        <f t="shared" si="496"/>
        <v>0</v>
      </c>
      <c r="AR673" s="229">
        <f t="shared" si="496"/>
        <v>0</v>
      </c>
      <c r="AS673" s="229">
        <f t="shared" si="496"/>
        <v>0</v>
      </c>
      <c r="AT673" s="229">
        <f t="shared" si="496"/>
        <v>0</v>
      </c>
      <c r="AU673" s="229">
        <f t="shared" si="496"/>
        <v>0</v>
      </c>
      <c r="AV673" s="229">
        <f t="shared" si="496"/>
        <v>0</v>
      </c>
      <c r="AW673" s="229">
        <f t="shared" si="496"/>
        <v>0</v>
      </c>
      <c r="AX673" s="229">
        <f t="shared" si="496"/>
        <v>0</v>
      </c>
      <c r="AY673" s="229">
        <f t="shared" si="496"/>
        <v>0</v>
      </c>
      <c r="AZ673" s="229">
        <f t="shared" si="496"/>
        <v>0</v>
      </c>
      <c r="BA673" s="229">
        <f t="shared" si="496"/>
        <v>0</v>
      </c>
      <c r="BB673" s="229">
        <f t="shared" si="493"/>
        <v>0</v>
      </c>
      <c r="BC673" s="229">
        <f t="shared" si="493"/>
        <v>0</v>
      </c>
      <c r="BD673" s="229">
        <f t="shared" si="493"/>
        <v>0</v>
      </c>
      <c r="BE673" s="229">
        <f t="shared" si="493"/>
        <v>0</v>
      </c>
      <c r="BF673" s="229">
        <f t="shared" si="493"/>
        <v>0</v>
      </c>
      <c r="BG673" s="229">
        <f t="shared" si="493"/>
        <v>0</v>
      </c>
      <c r="BH673" s="229">
        <f t="shared" si="493"/>
        <v>0</v>
      </c>
      <c r="BI673" s="229">
        <f t="shared" si="493"/>
        <v>0</v>
      </c>
      <c r="BJ673" s="229">
        <f t="shared" si="493"/>
        <v>0</v>
      </c>
      <c r="BK673" s="229">
        <f t="shared" si="493"/>
        <v>0</v>
      </c>
      <c r="BL673" s="229">
        <f t="shared" si="493"/>
        <v>0</v>
      </c>
      <c r="BM673" s="229">
        <f t="shared" si="493"/>
        <v>0</v>
      </c>
      <c r="BN673" s="229">
        <f t="shared" si="493"/>
        <v>0</v>
      </c>
      <c r="BO673" s="229">
        <f t="shared" si="491"/>
        <v>0</v>
      </c>
      <c r="BP673" s="229">
        <f t="shared" si="491"/>
        <v>0</v>
      </c>
      <c r="BQ673" s="229">
        <f t="shared" si="491"/>
        <v>0</v>
      </c>
      <c r="BR673" s="229">
        <f t="shared" si="491"/>
        <v>0</v>
      </c>
      <c r="BS673" s="229">
        <f t="shared" si="491"/>
        <v>0</v>
      </c>
      <c r="BT673" s="229">
        <f t="shared" si="491"/>
        <v>0</v>
      </c>
      <c r="BU673" s="229">
        <f t="shared" si="491"/>
        <v>0</v>
      </c>
      <c r="BV673" s="229">
        <f t="shared" si="491"/>
        <v>0</v>
      </c>
      <c r="BW673" s="229">
        <f t="shared" si="491"/>
        <v>0</v>
      </c>
      <c r="BX673" s="229">
        <f t="shared" si="491"/>
        <v>0</v>
      </c>
      <c r="BY673" s="229">
        <f t="shared" si="491"/>
        <v>0</v>
      </c>
      <c r="BZ673" s="229">
        <f t="shared" si="491"/>
        <v>0</v>
      </c>
    </row>
    <row r="674" spans="1:78" x14ac:dyDescent="0.2">
      <c r="A674" s="7" t="str">
        <f t="shared" si="487"/>
        <v>Roll-in 9</v>
      </c>
      <c r="B674" s="7">
        <f t="shared" si="469"/>
        <v>2023</v>
      </c>
      <c r="C674" s="7">
        <f t="shared" si="475"/>
        <v>53</v>
      </c>
      <c r="D674" s="165">
        <f t="shared" si="489"/>
        <v>45077</v>
      </c>
      <c r="E674" s="68">
        <f t="shared" si="488"/>
        <v>0</v>
      </c>
      <c r="F674" s="77"/>
      <c r="G674" s="229">
        <f t="shared" si="492"/>
        <v>0</v>
      </c>
      <c r="H674" s="229">
        <f t="shared" si="492"/>
        <v>0</v>
      </c>
      <c r="I674" s="229">
        <f t="shared" si="492"/>
        <v>0</v>
      </c>
      <c r="J674" s="229">
        <f t="shared" si="492"/>
        <v>0</v>
      </c>
      <c r="K674" s="229">
        <f t="shared" si="492"/>
        <v>0</v>
      </c>
      <c r="L674" s="229">
        <f t="shared" si="492"/>
        <v>0</v>
      </c>
      <c r="M674" s="229">
        <f t="shared" si="492"/>
        <v>0</v>
      </c>
      <c r="N674" s="229">
        <f t="shared" si="492"/>
        <v>0</v>
      </c>
      <c r="O674" s="229">
        <f t="shared" si="492"/>
        <v>0</v>
      </c>
      <c r="P674" s="229">
        <f t="shared" si="492"/>
        <v>0</v>
      </c>
      <c r="Q674" s="229">
        <f t="shared" si="492"/>
        <v>0</v>
      </c>
      <c r="R674" s="229">
        <f t="shared" si="492"/>
        <v>0</v>
      </c>
      <c r="S674" s="229">
        <f t="shared" si="492"/>
        <v>0</v>
      </c>
      <c r="T674" s="229">
        <f t="shared" si="492"/>
        <v>0</v>
      </c>
      <c r="U674" s="229">
        <f t="shared" si="492"/>
        <v>0</v>
      </c>
      <c r="V674" s="229">
        <f t="shared" ref="V674" si="497">IF(AND($B674+$D$7&gt;V$7,V$9&gt;=$D674),($E674*(1/$D$7))/IF(V$7=$B674,13-MONTH($D674),12),0)</f>
        <v>0</v>
      </c>
      <c r="W674" s="229">
        <f t="shared" si="494"/>
        <v>0</v>
      </c>
      <c r="X674" s="229">
        <f t="shared" si="494"/>
        <v>0</v>
      </c>
      <c r="Y674" s="229">
        <f t="shared" si="494"/>
        <v>0</v>
      </c>
      <c r="Z674" s="229">
        <f t="shared" si="494"/>
        <v>0</v>
      </c>
      <c r="AA674" s="229">
        <f t="shared" si="494"/>
        <v>0</v>
      </c>
      <c r="AB674" s="229">
        <f t="shared" si="494"/>
        <v>0</v>
      </c>
      <c r="AC674" s="229">
        <f t="shared" si="494"/>
        <v>0</v>
      </c>
      <c r="AD674" s="229">
        <f t="shared" si="494"/>
        <v>0</v>
      </c>
      <c r="AE674" s="229">
        <f t="shared" si="494"/>
        <v>0</v>
      </c>
      <c r="AF674" s="229">
        <f t="shared" si="494"/>
        <v>0</v>
      </c>
      <c r="AG674" s="229">
        <f t="shared" si="494"/>
        <v>0</v>
      </c>
      <c r="AH674" s="229">
        <f t="shared" si="494"/>
        <v>0</v>
      </c>
      <c r="AI674" s="229">
        <f t="shared" si="494"/>
        <v>0</v>
      </c>
      <c r="AJ674" s="229">
        <f t="shared" si="494"/>
        <v>0</v>
      </c>
      <c r="AK674" s="229">
        <f t="shared" si="494"/>
        <v>0</v>
      </c>
      <c r="AL674" s="229">
        <f t="shared" si="494"/>
        <v>0</v>
      </c>
      <c r="AM674" s="229">
        <f t="shared" si="496"/>
        <v>0</v>
      </c>
      <c r="AN674" s="229">
        <f t="shared" si="496"/>
        <v>0</v>
      </c>
      <c r="AO674" s="229">
        <f t="shared" si="496"/>
        <v>0</v>
      </c>
      <c r="AP674" s="229">
        <f t="shared" si="496"/>
        <v>0</v>
      </c>
      <c r="AQ674" s="229">
        <f t="shared" si="496"/>
        <v>0</v>
      </c>
      <c r="AR674" s="229">
        <f t="shared" si="496"/>
        <v>0</v>
      </c>
      <c r="AS674" s="229">
        <f t="shared" si="496"/>
        <v>0</v>
      </c>
      <c r="AT674" s="229">
        <f t="shared" si="496"/>
        <v>0</v>
      </c>
      <c r="AU674" s="229">
        <f t="shared" si="496"/>
        <v>0</v>
      </c>
      <c r="AV674" s="229">
        <f t="shared" si="496"/>
        <v>0</v>
      </c>
      <c r="AW674" s="229">
        <f t="shared" si="496"/>
        <v>0</v>
      </c>
      <c r="AX674" s="229">
        <f t="shared" si="496"/>
        <v>0</v>
      </c>
      <c r="AY674" s="229">
        <f t="shared" si="496"/>
        <v>0</v>
      </c>
      <c r="AZ674" s="229">
        <f t="shared" si="496"/>
        <v>0</v>
      </c>
      <c r="BA674" s="229">
        <f t="shared" si="496"/>
        <v>0</v>
      </c>
      <c r="BB674" s="229">
        <f t="shared" si="493"/>
        <v>0</v>
      </c>
      <c r="BC674" s="229">
        <f t="shared" si="493"/>
        <v>0</v>
      </c>
      <c r="BD674" s="229">
        <f t="shared" si="493"/>
        <v>0</v>
      </c>
      <c r="BE674" s="229">
        <f t="shared" si="493"/>
        <v>0</v>
      </c>
      <c r="BF674" s="229">
        <f t="shared" si="493"/>
        <v>0</v>
      </c>
      <c r="BG674" s="229">
        <f t="shared" si="493"/>
        <v>0</v>
      </c>
      <c r="BH674" s="229">
        <f t="shared" si="493"/>
        <v>0</v>
      </c>
      <c r="BI674" s="229">
        <f t="shared" si="493"/>
        <v>0</v>
      </c>
      <c r="BJ674" s="229">
        <f t="shared" si="493"/>
        <v>0</v>
      </c>
      <c r="BK674" s="229">
        <f t="shared" si="493"/>
        <v>0</v>
      </c>
      <c r="BL674" s="229">
        <f t="shared" si="493"/>
        <v>0</v>
      </c>
      <c r="BM674" s="229">
        <f t="shared" si="493"/>
        <v>0</v>
      </c>
      <c r="BN674" s="229">
        <f t="shared" si="493"/>
        <v>0</v>
      </c>
      <c r="BO674" s="229">
        <f t="shared" ref="BO674:BZ689" si="498">IF(AND($B674+$D$7&gt;BO$7,BO$9&gt;=$D674),($E674*(1/$D$7))/IF(BO$7=$B674,13-MONTH($D674),12),0)</f>
        <v>0</v>
      </c>
      <c r="BP674" s="229">
        <f t="shared" si="498"/>
        <v>0</v>
      </c>
      <c r="BQ674" s="229">
        <f t="shared" si="498"/>
        <v>0</v>
      </c>
      <c r="BR674" s="229">
        <f t="shared" si="498"/>
        <v>0</v>
      </c>
      <c r="BS674" s="229">
        <f t="shared" si="498"/>
        <v>0</v>
      </c>
      <c r="BT674" s="229">
        <f t="shared" si="498"/>
        <v>0</v>
      </c>
      <c r="BU674" s="229">
        <f t="shared" si="498"/>
        <v>0</v>
      </c>
      <c r="BV674" s="229">
        <f t="shared" si="498"/>
        <v>0</v>
      </c>
      <c r="BW674" s="229">
        <f t="shared" si="498"/>
        <v>0</v>
      </c>
      <c r="BX674" s="229">
        <f t="shared" si="498"/>
        <v>0</v>
      </c>
      <c r="BY674" s="229">
        <f t="shared" si="498"/>
        <v>0</v>
      </c>
      <c r="BZ674" s="229">
        <f t="shared" si="498"/>
        <v>0</v>
      </c>
    </row>
    <row r="675" spans="1:78" x14ac:dyDescent="0.2">
      <c r="A675" s="7" t="str">
        <f t="shared" si="487"/>
        <v>Roll-in 9</v>
      </c>
      <c r="B675" s="7">
        <f t="shared" si="469"/>
        <v>2023</v>
      </c>
      <c r="C675" s="7">
        <f t="shared" si="475"/>
        <v>54</v>
      </c>
      <c r="D675" s="165">
        <f t="shared" si="489"/>
        <v>45107</v>
      </c>
      <c r="E675" s="68">
        <f t="shared" si="488"/>
        <v>0</v>
      </c>
      <c r="F675" s="77"/>
      <c r="G675" s="229">
        <f t="shared" ref="G675:V690" si="499">IF(AND($B675+$D$7&gt;G$7,G$9&gt;=$D675),($E675*(1/$D$7))/IF(G$7=$B675,13-MONTH($D675),12),0)</f>
        <v>0</v>
      </c>
      <c r="H675" s="229">
        <f t="shared" si="499"/>
        <v>0</v>
      </c>
      <c r="I675" s="229">
        <f t="shared" si="499"/>
        <v>0</v>
      </c>
      <c r="J675" s="229">
        <f t="shared" si="499"/>
        <v>0</v>
      </c>
      <c r="K675" s="229">
        <f t="shared" si="499"/>
        <v>0</v>
      </c>
      <c r="L675" s="229">
        <f t="shared" si="499"/>
        <v>0</v>
      </c>
      <c r="M675" s="229">
        <f t="shared" si="499"/>
        <v>0</v>
      </c>
      <c r="N675" s="229">
        <f t="shared" si="499"/>
        <v>0</v>
      </c>
      <c r="O675" s="229">
        <f t="shared" si="499"/>
        <v>0</v>
      </c>
      <c r="P675" s="229">
        <f t="shared" si="499"/>
        <v>0</v>
      </c>
      <c r="Q675" s="229">
        <f t="shared" si="499"/>
        <v>0</v>
      </c>
      <c r="R675" s="229">
        <f t="shared" si="499"/>
        <v>0</v>
      </c>
      <c r="S675" s="229">
        <f t="shared" si="499"/>
        <v>0</v>
      </c>
      <c r="T675" s="229">
        <f t="shared" si="499"/>
        <v>0</v>
      </c>
      <c r="U675" s="229">
        <f t="shared" si="499"/>
        <v>0</v>
      </c>
      <c r="V675" s="229">
        <f t="shared" si="499"/>
        <v>0</v>
      </c>
      <c r="W675" s="229">
        <f t="shared" si="494"/>
        <v>0</v>
      </c>
      <c r="X675" s="229">
        <f t="shared" si="494"/>
        <v>0</v>
      </c>
      <c r="Y675" s="229">
        <f t="shared" si="494"/>
        <v>0</v>
      </c>
      <c r="Z675" s="229">
        <f t="shared" si="494"/>
        <v>0</v>
      </c>
      <c r="AA675" s="229">
        <f t="shared" si="494"/>
        <v>0</v>
      </c>
      <c r="AB675" s="229">
        <f t="shared" si="494"/>
        <v>0</v>
      </c>
      <c r="AC675" s="229">
        <f t="shared" si="494"/>
        <v>0</v>
      </c>
      <c r="AD675" s="229">
        <f t="shared" si="494"/>
        <v>0</v>
      </c>
      <c r="AE675" s="229">
        <f t="shared" si="494"/>
        <v>0</v>
      </c>
      <c r="AF675" s="229">
        <f t="shared" si="494"/>
        <v>0</v>
      </c>
      <c r="AG675" s="229">
        <f t="shared" si="494"/>
        <v>0</v>
      </c>
      <c r="AH675" s="229">
        <f t="shared" si="494"/>
        <v>0</v>
      </c>
      <c r="AI675" s="229">
        <f t="shared" si="494"/>
        <v>0</v>
      </c>
      <c r="AJ675" s="229">
        <f t="shared" si="494"/>
        <v>0</v>
      </c>
      <c r="AK675" s="229">
        <f t="shared" si="494"/>
        <v>0</v>
      </c>
      <c r="AL675" s="229">
        <f t="shared" si="494"/>
        <v>0</v>
      </c>
      <c r="AM675" s="229">
        <f t="shared" si="496"/>
        <v>0</v>
      </c>
      <c r="AN675" s="229">
        <f t="shared" si="496"/>
        <v>0</v>
      </c>
      <c r="AO675" s="229">
        <f t="shared" si="496"/>
        <v>0</v>
      </c>
      <c r="AP675" s="229">
        <f t="shared" si="496"/>
        <v>0</v>
      </c>
      <c r="AQ675" s="229">
        <f t="shared" si="496"/>
        <v>0</v>
      </c>
      <c r="AR675" s="229">
        <f t="shared" si="496"/>
        <v>0</v>
      </c>
      <c r="AS675" s="229">
        <f t="shared" si="496"/>
        <v>0</v>
      </c>
      <c r="AT675" s="229">
        <f t="shared" si="496"/>
        <v>0</v>
      </c>
      <c r="AU675" s="229">
        <f t="shared" si="496"/>
        <v>0</v>
      </c>
      <c r="AV675" s="229">
        <f t="shared" si="496"/>
        <v>0</v>
      </c>
      <c r="AW675" s="229">
        <f t="shared" si="496"/>
        <v>0</v>
      </c>
      <c r="AX675" s="229">
        <f t="shared" si="496"/>
        <v>0</v>
      </c>
      <c r="AY675" s="229">
        <f t="shared" si="496"/>
        <v>0</v>
      </c>
      <c r="AZ675" s="229">
        <f t="shared" si="496"/>
        <v>0</v>
      </c>
      <c r="BA675" s="229">
        <f t="shared" si="496"/>
        <v>0</v>
      </c>
      <c r="BB675" s="229">
        <f t="shared" si="493"/>
        <v>0</v>
      </c>
      <c r="BC675" s="229">
        <f t="shared" si="493"/>
        <v>0</v>
      </c>
      <c r="BD675" s="229">
        <f t="shared" si="493"/>
        <v>0</v>
      </c>
      <c r="BE675" s="229">
        <f t="shared" si="493"/>
        <v>0</v>
      </c>
      <c r="BF675" s="229">
        <f t="shared" si="493"/>
        <v>0</v>
      </c>
      <c r="BG675" s="229">
        <f t="shared" si="493"/>
        <v>0</v>
      </c>
      <c r="BH675" s="229">
        <f t="shared" si="493"/>
        <v>0</v>
      </c>
      <c r="BI675" s="229">
        <f t="shared" si="493"/>
        <v>0</v>
      </c>
      <c r="BJ675" s="229">
        <f t="shared" si="493"/>
        <v>0</v>
      </c>
      <c r="BK675" s="229">
        <f t="shared" si="493"/>
        <v>0</v>
      </c>
      <c r="BL675" s="229">
        <f t="shared" si="493"/>
        <v>0</v>
      </c>
      <c r="BM675" s="229">
        <f t="shared" si="493"/>
        <v>0</v>
      </c>
      <c r="BN675" s="229">
        <f t="shared" si="493"/>
        <v>0</v>
      </c>
      <c r="BO675" s="229">
        <f t="shared" si="498"/>
        <v>0</v>
      </c>
      <c r="BP675" s="229">
        <f t="shared" si="498"/>
        <v>0</v>
      </c>
      <c r="BQ675" s="229">
        <f t="shared" si="498"/>
        <v>0</v>
      </c>
      <c r="BR675" s="229">
        <f t="shared" si="498"/>
        <v>0</v>
      </c>
      <c r="BS675" s="229">
        <f t="shared" si="498"/>
        <v>0</v>
      </c>
      <c r="BT675" s="229">
        <f t="shared" si="498"/>
        <v>0</v>
      </c>
      <c r="BU675" s="229">
        <f t="shared" si="498"/>
        <v>0</v>
      </c>
      <c r="BV675" s="229">
        <f t="shared" si="498"/>
        <v>0</v>
      </c>
      <c r="BW675" s="229">
        <f t="shared" si="498"/>
        <v>0</v>
      </c>
      <c r="BX675" s="229">
        <f t="shared" si="498"/>
        <v>0</v>
      </c>
      <c r="BY675" s="229">
        <f t="shared" si="498"/>
        <v>0</v>
      </c>
      <c r="BZ675" s="229">
        <f t="shared" si="498"/>
        <v>0</v>
      </c>
    </row>
    <row r="676" spans="1:78" x14ac:dyDescent="0.2">
      <c r="A676" s="7" t="str">
        <f t="shared" si="487"/>
        <v>Roll-in 9</v>
      </c>
      <c r="B676" s="7">
        <f t="shared" si="469"/>
        <v>2023</v>
      </c>
      <c r="C676" s="7">
        <f t="shared" si="475"/>
        <v>55</v>
      </c>
      <c r="D676" s="165">
        <f t="shared" si="489"/>
        <v>45138</v>
      </c>
      <c r="E676" s="68">
        <f t="shared" si="488"/>
        <v>0</v>
      </c>
      <c r="F676" s="77"/>
      <c r="G676" s="229">
        <f t="shared" si="499"/>
        <v>0</v>
      </c>
      <c r="H676" s="229">
        <f t="shared" si="499"/>
        <v>0</v>
      </c>
      <c r="I676" s="229">
        <f t="shared" si="499"/>
        <v>0</v>
      </c>
      <c r="J676" s="229">
        <f t="shared" si="499"/>
        <v>0</v>
      </c>
      <c r="K676" s="229">
        <f t="shared" si="499"/>
        <v>0</v>
      </c>
      <c r="L676" s="229">
        <f t="shared" si="499"/>
        <v>0</v>
      </c>
      <c r="M676" s="229">
        <f t="shared" si="499"/>
        <v>0</v>
      </c>
      <c r="N676" s="229">
        <f t="shared" si="499"/>
        <v>0</v>
      </c>
      <c r="O676" s="229">
        <f t="shared" si="499"/>
        <v>0</v>
      </c>
      <c r="P676" s="229">
        <f t="shared" si="499"/>
        <v>0</v>
      </c>
      <c r="Q676" s="229">
        <f t="shared" si="499"/>
        <v>0</v>
      </c>
      <c r="R676" s="229">
        <f t="shared" si="499"/>
        <v>0</v>
      </c>
      <c r="S676" s="229">
        <f t="shared" si="499"/>
        <v>0</v>
      </c>
      <c r="T676" s="229">
        <f t="shared" si="499"/>
        <v>0</v>
      </c>
      <c r="U676" s="229">
        <f t="shared" si="499"/>
        <v>0</v>
      </c>
      <c r="V676" s="229">
        <f t="shared" si="499"/>
        <v>0</v>
      </c>
      <c r="W676" s="229">
        <f t="shared" si="494"/>
        <v>0</v>
      </c>
      <c r="X676" s="229">
        <f t="shared" si="494"/>
        <v>0</v>
      </c>
      <c r="Y676" s="229">
        <f t="shared" si="494"/>
        <v>0</v>
      </c>
      <c r="Z676" s="229">
        <f t="shared" si="494"/>
        <v>0</v>
      </c>
      <c r="AA676" s="229">
        <f t="shared" si="494"/>
        <v>0</v>
      </c>
      <c r="AB676" s="229">
        <f t="shared" si="494"/>
        <v>0</v>
      </c>
      <c r="AC676" s="229">
        <f t="shared" si="494"/>
        <v>0</v>
      </c>
      <c r="AD676" s="229">
        <f t="shared" si="494"/>
        <v>0</v>
      </c>
      <c r="AE676" s="229">
        <f t="shared" si="494"/>
        <v>0</v>
      </c>
      <c r="AF676" s="229">
        <f t="shared" si="494"/>
        <v>0</v>
      </c>
      <c r="AG676" s="229">
        <f t="shared" si="494"/>
        <v>0</v>
      </c>
      <c r="AH676" s="229">
        <f t="shared" si="494"/>
        <v>0</v>
      </c>
      <c r="AI676" s="229">
        <f t="shared" si="494"/>
        <v>0</v>
      </c>
      <c r="AJ676" s="229">
        <f t="shared" si="494"/>
        <v>0</v>
      </c>
      <c r="AK676" s="229">
        <f t="shared" si="494"/>
        <v>0</v>
      </c>
      <c r="AL676" s="229">
        <f t="shared" si="494"/>
        <v>0</v>
      </c>
      <c r="AM676" s="229">
        <f t="shared" si="496"/>
        <v>0</v>
      </c>
      <c r="AN676" s="229">
        <f t="shared" si="496"/>
        <v>0</v>
      </c>
      <c r="AO676" s="229">
        <f t="shared" si="496"/>
        <v>0</v>
      </c>
      <c r="AP676" s="229">
        <f t="shared" si="496"/>
        <v>0</v>
      </c>
      <c r="AQ676" s="229">
        <f t="shared" si="496"/>
        <v>0</v>
      </c>
      <c r="AR676" s="229">
        <f t="shared" si="496"/>
        <v>0</v>
      </c>
      <c r="AS676" s="229">
        <f t="shared" si="496"/>
        <v>0</v>
      </c>
      <c r="AT676" s="229">
        <f t="shared" si="496"/>
        <v>0</v>
      </c>
      <c r="AU676" s="229">
        <f t="shared" si="496"/>
        <v>0</v>
      </c>
      <c r="AV676" s="229">
        <f t="shared" si="496"/>
        <v>0</v>
      </c>
      <c r="AW676" s="229">
        <f t="shared" si="496"/>
        <v>0</v>
      </c>
      <c r="AX676" s="229">
        <f t="shared" si="496"/>
        <v>0</v>
      </c>
      <c r="AY676" s="229">
        <f t="shared" si="496"/>
        <v>0</v>
      </c>
      <c r="AZ676" s="229">
        <f t="shared" si="496"/>
        <v>0</v>
      </c>
      <c r="BA676" s="229">
        <f t="shared" si="496"/>
        <v>0</v>
      </c>
      <c r="BB676" s="229">
        <f t="shared" si="493"/>
        <v>0</v>
      </c>
      <c r="BC676" s="229">
        <f t="shared" si="493"/>
        <v>0</v>
      </c>
      <c r="BD676" s="229">
        <f t="shared" si="493"/>
        <v>0</v>
      </c>
      <c r="BE676" s="229">
        <f t="shared" si="493"/>
        <v>0</v>
      </c>
      <c r="BF676" s="229">
        <f t="shared" si="493"/>
        <v>0</v>
      </c>
      <c r="BG676" s="229">
        <f t="shared" si="493"/>
        <v>0</v>
      </c>
      <c r="BH676" s="229">
        <f t="shared" si="493"/>
        <v>0</v>
      </c>
      <c r="BI676" s="229">
        <f t="shared" si="493"/>
        <v>0</v>
      </c>
      <c r="BJ676" s="229">
        <f t="shared" si="493"/>
        <v>0</v>
      </c>
      <c r="BK676" s="229">
        <f t="shared" si="493"/>
        <v>0</v>
      </c>
      <c r="BL676" s="229">
        <f t="shared" si="493"/>
        <v>0</v>
      </c>
      <c r="BM676" s="229">
        <f t="shared" si="493"/>
        <v>0</v>
      </c>
      <c r="BN676" s="229">
        <f t="shared" si="493"/>
        <v>0</v>
      </c>
      <c r="BO676" s="229">
        <f t="shared" si="498"/>
        <v>0</v>
      </c>
      <c r="BP676" s="229">
        <f t="shared" si="498"/>
        <v>0</v>
      </c>
      <c r="BQ676" s="229">
        <f t="shared" si="498"/>
        <v>0</v>
      </c>
      <c r="BR676" s="229">
        <f t="shared" si="498"/>
        <v>0</v>
      </c>
      <c r="BS676" s="229">
        <f t="shared" si="498"/>
        <v>0</v>
      </c>
      <c r="BT676" s="229">
        <f t="shared" si="498"/>
        <v>0</v>
      </c>
      <c r="BU676" s="229">
        <f t="shared" si="498"/>
        <v>0</v>
      </c>
      <c r="BV676" s="229">
        <f t="shared" si="498"/>
        <v>0</v>
      </c>
      <c r="BW676" s="229">
        <f t="shared" si="498"/>
        <v>0</v>
      </c>
      <c r="BX676" s="229">
        <f t="shared" si="498"/>
        <v>0</v>
      </c>
      <c r="BY676" s="229">
        <f t="shared" si="498"/>
        <v>0</v>
      </c>
      <c r="BZ676" s="229">
        <f t="shared" si="498"/>
        <v>0</v>
      </c>
    </row>
    <row r="677" spans="1:78" x14ac:dyDescent="0.2">
      <c r="A677" s="7" t="str">
        <f t="shared" si="487"/>
        <v>Roll-in 9</v>
      </c>
      <c r="B677" s="7">
        <f t="shared" si="469"/>
        <v>2023</v>
      </c>
      <c r="C677" s="7">
        <f t="shared" si="475"/>
        <v>56</v>
      </c>
      <c r="D677" s="165">
        <f t="shared" si="489"/>
        <v>45169</v>
      </c>
      <c r="E677" s="68">
        <f t="shared" si="488"/>
        <v>0</v>
      </c>
      <c r="F677" s="77"/>
      <c r="G677" s="229">
        <f t="shared" si="499"/>
        <v>0</v>
      </c>
      <c r="H677" s="229">
        <f t="shared" si="499"/>
        <v>0</v>
      </c>
      <c r="I677" s="229">
        <f t="shared" si="499"/>
        <v>0</v>
      </c>
      <c r="J677" s="229">
        <f t="shared" si="499"/>
        <v>0</v>
      </c>
      <c r="K677" s="229">
        <f t="shared" si="499"/>
        <v>0</v>
      </c>
      <c r="L677" s="229">
        <f t="shared" si="499"/>
        <v>0</v>
      </c>
      <c r="M677" s="229">
        <f t="shared" si="499"/>
        <v>0</v>
      </c>
      <c r="N677" s="229">
        <f t="shared" si="499"/>
        <v>0</v>
      </c>
      <c r="O677" s="229">
        <f t="shared" si="499"/>
        <v>0</v>
      </c>
      <c r="P677" s="229">
        <f t="shared" si="499"/>
        <v>0</v>
      </c>
      <c r="Q677" s="229">
        <f t="shared" si="499"/>
        <v>0</v>
      </c>
      <c r="R677" s="229">
        <f t="shared" si="499"/>
        <v>0</v>
      </c>
      <c r="S677" s="229">
        <f t="shared" si="499"/>
        <v>0</v>
      </c>
      <c r="T677" s="229">
        <f t="shared" si="499"/>
        <v>0</v>
      </c>
      <c r="U677" s="229">
        <f t="shared" si="499"/>
        <v>0</v>
      </c>
      <c r="V677" s="229">
        <f t="shared" si="499"/>
        <v>0</v>
      </c>
      <c r="W677" s="229">
        <f t="shared" si="494"/>
        <v>0</v>
      </c>
      <c r="X677" s="229">
        <f t="shared" si="494"/>
        <v>0</v>
      </c>
      <c r="Y677" s="229">
        <f t="shared" si="494"/>
        <v>0</v>
      </c>
      <c r="Z677" s="229">
        <f t="shared" si="494"/>
        <v>0</v>
      </c>
      <c r="AA677" s="229">
        <f t="shared" si="494"/>
        <v>0</v>
      </c>
      <c r="AB677" s="229">
        <f t="shared" si="494"/>
        <v>0</v>
      </c>
      <c r="AC677" s="229">
        <f t="shared" si="494"/>
        <v>0</v>
      </c>
      <c r="AD677" s="229">
        <f t="shared" si="494"/>
        <v>0</v>
      </c>
      <c r="AE677" s="229">
        <f t="shared" si="494"/>
        <v>0</v>
      </c>
      <c r="AF677" s="229">
        <f t="shared" si="494"/>
        <v>0</v>
      </c>
      <c r="AG677" s="229">
        <f t="shared" si="494"/>
        <v>0</v>
      </c>
      <c r="AH677" s="229">
        <f t="shared" si="494"/>
        <v>0</v>
      </c>
      <c r="AI677" s="229">
        <f t="shared" si="494"/>
        <v>0</v>
      </c>
      <c r="AJ677" s="229">
        <f t="shared" si="494"/>
        <v>0</v>
      </c>
      <c r="AK677" s="229">
        <f t="shared" si="494"/>
        <v>0</v>
      </c>
      <c r="AL677" s="229">
        <f t="shared" si="494"/>
        <v>0</v>
      </c>
      <c r="AM677" s="229">
        <f t="shared" si="496"/>
        <v>0</v>
      </c>
      <c r="AN677" s="229">
        <f t="shared" si="496"/>
        <v>0</v>
      </c>
      <c r="AO677" s="229">
        <f t="shared" si="496"/>
        <v>0</v>
      </c>
      <c r="AP677" s="229">
        <f t="shared" si="496"/>
        <v>0</v>
      </c>
      <c r="AQ677" s="229">
        <f t="shared" si="496"/>
        <v>0</v>
      </c>
      <c r="AR677" s="229">
        <f t="shared" si="496"/>
        <v>0</v>
      </c>
      <c r="AS677" s="229">
        <f t="shared" si="496"/>
        <v>0</v>
      </c>
      <c r="AT677" s="229">
        <f t="shared" si="496"/>
        <v>0</v>
      </c>
      <c r="AU677" s="229">
        <f t="shared" si="496"/>
        <v>0</v>
      </c>
      <c r="AV677" s="229">
        <f t="shared" si="496"/>
        <v>0</v>
      </c>
      <c r="AW677" s="229">
        <f t="shared" si="496"/>
        <v>0</v>
      </c>
      <c r="AX677" s="229">
        <f t="shared" si="496"/>
        <v>0</v>
      </c>
      <c r="AY677" s="229">
        <f t="shared" si="496"/>
        <v>0</v>
      </c>
      <c r="AZ677" s="229">
        <f t="shared" si="496"/>
        <v>0</v>
      </c>
      <c r="BA677" s="229">
        <f t="shared" si="496"/>
        <v>0</v>
      </c>
      <c r="BB677" s="229">
        <f t="shared" si="493"/>
        <v>0</v>
      </c>
      <c r="BC677" s="229">
        <f t="shared" si="493"/>
        <v>0</v>
      </c>
      <c r="BD677" s="229">
        <f t="shared" si="493"/>
        <v>0</v>
      </c>
      <c r="BE677" s="229">
        <f t="shared" si="493"/>
        <v>0</v>
      </c>
      <c r="BF677" s="229">
        <f t="shared" si="493"/>
        <v>0</v>
      </c>
      <c r="BG677" s="229">
        <f t="shared" si="493"/>
        <v>0</v>
      </c>
      <c r="BH677" s="229">
        <f t="shared" si="493"/>
        <v>0</v>
      </c>
      <c r="BI677" s="229">
        <f t="shared" si="493"/>
        <v>0</v>
      </c>
      <c r="BJ677" s="229">
        <f t="shared" si="493"/>
        <v>0</v>
      </c>
      <c r="BK677" s="229">
        <f t="shared" si="493"/>
        <v>0</v>
      </c>
      <c r="BL677" s="229">
        <f t="shared" si="493"/>
        <v>0</v>
      </c>
      <c r="BM677" s="229">
        <f t="shared" si="493"/>
        <v>0</v>
      </c>
      <c r="BN677" s="229">
        <f t="shared" si="493"/>
        <v>0</v>
      </c>
      <c r="BO677" s="229">
        <f t="shared" si="498"/>
        <v>0</v>
      </c>
      <c r="BP677" s="229">
        <f t="shared" si="498"/>
        <v>0</v>
      </c>
      <c r="BQ677" s="229">
        <f t="shared" si="498"/>
        <v>0</v>
      </c>
      <c r="BR677" s="229">
        <f t="shared" si="498"/>
        <v>0</v>
      </c>
      <c r="BS677" s="229">
        <f t="shared" si="498"/>
        <v>0</v>
      </c>
      <c r="BT677" s="229">
        <f t="shared" si="498"/>
        <v>0</v>
      </c>
      <c r="BU677" s="229">
        <f t="shared" si="498"/>
        <v>0</v>
      </c>
      <c r="BV677" s="229">
        <f t="shared" si="498"/>
        <v>0</v>
      </c>
      <c r="BW677" s="229">
        <f t="shared" si="498"/>
        <v>0</v>
      </c>
      <c r="BX677" s="229">
        <f t="shared" si="498"/>
        <v>0</v>
      </c>
      <c r="BY677" s="229">
        <f t="shared" si="498"/>
        <v>0</v>
      </c>
      <c r="BZ677" s="229">
        <f t="shared" si="498"/>
        <v>0</v>
      </c>
    </row>
    <row r="678" spans="1:78" x14ac:dyDescent="0.2">
      <c r="A678" s="7" t="str">
        <f t="shared" si="487"/>
        <v>Roll-in 10</v>
      </c>
      <c r="B678" s="7">
        <f t="shared" si="469"/>
        <v>2023</v>
      </c>
      <c r="C678" s="7">
        <f t="shared" si="475"/>
        <v>57</v>
      </c>
      <c r="D678" s="165">
        <f t="shared" si="489"/>
        <v>45199</v>
      </c>
      <c r="E678" s="68">
        <f t="shared" si="488"/>
        <v>0</v>
      </c>
      <c r="F678" s="77"/>
      <c r="G678" s="229">
        <f t="shared" si="499"/>
        <v>0</v>
      </c>
      <c r="H678" s="229">
        <f t="shared" si="499"/>
        <v>0</v>
      </c>
      <c r="I678" s="229">
        <f t="shared" si="499"/>
        <v>0</v>
      </c>
      <c r="J678" s="229">
        <f t="shared" si="499"/>
        <v>0</v>
      </c>
      <c r="K678" s="229">
        <f t="shared" si="499"/>
        <v>0</v>
      </c>
      <c r="L678" s="229">
        <f t="shared" si="499"/>
        <v>0</v>
      </c>
      <c r="M678" s="229">
        <f t="shared" si="499"/>
        <v>0</v>
      </c>
      <c r="N678" s="229">
        <f t="shared" si="499"/>
        <v>0</v>
      </c>
      <c r="O678" s="229">
        <f t="shared" si="499"/>
        <v>0</v>
      </c>
      <c r="P678" s="229">
        <f t="shared" si="499"/>
        <v>0</v>
      </c>
      <c r="Q678" s="229">
        <f t="shared" si="499"/>
        <v>0</v>
      </c>
      <c r="R678" s="229">
        <f t="shared" si="499"/>
        <v>0</v>
      </c>
      <c r="S678" s="229">
        <f t="shared" si="499"/>
        <v>0</v>
      </c>
      <c r="T678" s="229">
        <f t="shared" si="499"/>
        <v>0</v>
      </c>
      <c r="U678" s="229">
        <f t="shared" si="499"/>
        <v>0</v>
      </c>
      <c r="V678" s="229">
        <f t="shared" si="499"/>
        <v>0</v>
      </c>
      <c r="W678" s="229">
        <f t="shared" si="494"/>
        <v>0</v>
      </c>
      <c r="X678" s="229">
        <f t="shared" si="494"/>
        <v>0</v>
      </c>
      <c r="Y678" s="229">
        <f t="shared" si="494"/>
        <v>0</v>
      </c>
      <c r="Z678" s="229">
        <f t="shared" si="494"/>
        <v>0</v>
      </c>
      <c r="AA678" s="229">
        <f t="shared" si="494"/>
        <v>0</v>
      </c>
      <c r="AB678" s="229">
        <f t="shared" si="494"/>
        <v>0</v>
      </c>
      <c r="AC678" s="229">
        <f t="shared" si="494"/>
        <v>0</v>
      </c>
      <c r="AD678" s="229">
        <f t="shared" si="494"/>
        <v>0</v>
      </c>
      <c r="AE678" s="229">
        <f t="shared" si="494"/>
        <v>0</v>
      </c>
      <c r="AF678" s="229">
        <f t="shared" si="494"/>
        <v>0</v>
      </c>
      <c r="AG678" s="229">
        <f t="shared" si="494"/>
        <v>0</v>
      </c>
      <c r="AH678" s="229">
        <f t="shared" si="494"/>
        <v>0</v>
      </c>
      <c r="AI678" s="229">
        <f t="shared" si="494"/>
        <v>0</v>
      </c>
      <c r="AJ678" s="229">
        <f t="shared" si="494"/>
        <v>0</v>
      </c>
      <c r="AK678" s="229">
        <f t="shared" si="494"/>
        <v>0</v>
      </c>
      <c r="AL678" s="229">
        <f t="shared" si="494"/>
        <v>0</v>
      </c>
      <c r="AM678" s="229">
        <f t="shared" si="496"/>
        <v>0</v>
      </c>
      <c r="AN678" s="229">
        <f t="shared" si="496"/>
        <v>0</v>
      </c>
      <c r="AO678" s="229">
        <f t="shared" si="496"/>
        <v>0</v>
      </c>
      <c r="AP678" s="229">
        <f t="shared" si="496"/>
        <v>0</v>
      </c>
      <c r="AQ678" s="229">
        <f t="shared" si="496"/>
        <v>0</v>
      </c>
      <c r="AR678" s="229">
        <f t="shared" si="496"/>
        <v>0</v>
      </c>
      <c r="AS678" s="229">
        <f t="shared" si="496"/>
        <v>0</v>
      </c>
      <c r="AT678" s="229">
        <f t="shared" si="496"/>
        <v>0</v>
      </c>
      <c r="AU678" s="229">
        <f t="shared" si="496"/>
        <v>0</v>
      </c>
      <c r="AV678" s="229">
        <f t="shared" si="496"/>
        <v>0</v>
      </c>
      <c r="AW678" s="229">
        <f t="shared" si="496"/>
        <v>0</v>
      </c>
      <c r="AX678" s="229">
        <f t="shared" si="496"/>
        <v>0</v>
      </c>
      <c r="AY678" s="229">
        <f t="shared" si="496"/>
        <v>0</v>
      </c>
      <c r="AZ678" s="229">
        <f t="shared" si="496"/>
        <v>0</v>
      </c>
      <c r="BA678" s="229">
        <f t="shared" si="496"/>
        <v>0</v>
      </c>
      <c r="BB678" s="229">
        <f t="shared" si="493"/>
        <v>0</v>
      </c>
      <c r="BC678" s="229">
        <f t="shared" si="493"/>
        <v>0</v>
      </c>
      <c r="BD678" s="229">
        <f t="shared" si="493"/>
        <v>0</v>
      </c>
      <c r="BE678" s="229">
        <f t="shared" si="493"/>
        <v>0</v>
      </c>
      <c r="BF678" s="229">
        <f t="shared" si="493"/>
        <v>0</v>
      </c>
      <c r="BG678" s="229">
        <f t="shared" si="493"/>
        <v>0</v>
      </c>
      <c r="BH678" s="229">
        <f t="shared" si="493"/>
        <v>0</v>
      </c>
      <c r="BI678" s="229">
        <f t="shared" si="493"/>
        <v>0</v>
      </c>
      <c r="BJ678" s="229">
        <f t="shared" si="493"/>
        <v>0</v>
      </c>
      <c r="BK678" s="229">
        <f t="shared" si="493"/>
        <v>0</v>
      </c>
      <c r="BL678" s="229">
        <f t="shared" si="493"/>
        <v>0</v>
      </c>
      <c r="BM678" s="229">
        <f t="shared" si="493"/>
        <v>0</v>
      </c>
      <c r="BN678" s="229">
        <f t="shared" si="493"/>
        <v>0</v>
      </c>
      <c r="BO678" s="229">
        <f t="shared" si="498"/>
        <v>0</v>
      </c>
      <c r="BP678" s="229">
        <f t="shared" si="498"/>
        <v>0</v>
      </c>
      <c r="BQ678" s="229">
        <f t="shared" si="498"/>
        <v>0</v>
      </c>
      <c r="BR678" s="229">
        <f t="shared" si="498"/>
        <v>0</v>
      </c>
      <c r="BS678" s="229">
        <f t="shared" si="498"/>
        <v>0</v>
      </c>
      <c r="BT678" s="229">
        <f t="shared" si="498"/>
        <v>0</v>
      </c>
      <c r="BU678" s="229">
        <f t="shared" si="498"/>
        <v>0</v>
      </c>
      <c r="BV678" s="229">
        <f t="shared" si="498"/>
        <v>0</v>
      </c>
      <c r="BW678" s="229">
        <f t="shared" si="498"/>
        <v>0</v>
      </c>
      <c r="BX678" s="229">
        <f t="shared" si="498"/>
        <v>0</v>
      </c>
      <c r="BY678" s="229">
        <f t="shared" si="498"/>
        <v>0</v>
      </c>
      <c r="BZ678" s="229">
        <f t="shared" si="498"/>
        <v>0</v>
      </c>
    </row>
    <row r="679" spans="1:78" x14ac:dyDescent="0.2">
      <c r="A679" s="7" t="str">
        <f t="shared" si="487"/>
        <v>Roll-in 10</v>
      </c>
      <c r="B679" s="7">
        <f t="shared" si="469"/>
        <v>2023</v>
      </c>
      <c r="C679" s="7">
        <f t="shared" si="475"/>
        <v>58</v>
      </c>
      <c r="D679" s="165">
        <f t="shared" si="489"/>
        <v>45230</v>
      </c>
      <c r="E679" s="68">
        <f t="shared" si="488"/>
        <v>0</v>
      </c>
      <c r="F679" s="77"/>
      <c r="G679" s="229">
        <f t="shared" si="499"/>
        <v>0</v>
      </c>
      <c r="H679" s="229">
        <f t="shared" si="499"/>
        <v>0</v>
      </c>
      <c r="I679" s="229">
        <f t="shared" si="499"/>
        <v>0</v>
      </c>
      <c r="J679" s="229">
        <f t="shared" si="499"/>
        <v>0</v>
      </c>
      <c r="K679" s="229">
        <f t="shared" si="499"/>
        <v>0</v>
      </c>
      <c r="L679" s="229">
        <f t="shared" si="499"/>
        <v>0</v>
      </c>
      <c r="M679" s="229">
        <f t="shared" si="499"/>
        <v>0</v>
      </c>
      <c r="N679" s="229">
        <f t="shared" si="499"/>
        <v>0</v>
      </c>
      <c r="O679" s="229">
        <f t="shared" si="499"/>
        <v>0</v>
      </c>
      <c r="P679" s="229">
        <f t="shared" si="499"/>
        <v>0</v>
      </c>
      <c r="Q679" s="229">
        <f t="shared" si="499"/>
        <v>0</v>
      </c>
      <c r="R679" s="229">
        <f t="shared" si="499"/>
        <v>0</v>
      </c>
      <c r="S679" s="229">
        <f t="shared" si="499"/>
        <v>0</v>
      </c>
      <c r="T679" s="229">
        <f t="shared" si="499"/>
        <v>0</v>
      </c>
      <c r="U679" s="229">
        <f t="shared" si="499"/>
        <v>0</v>
      </c>
      <c r="V679" s="229">
        <f t="shared" si="499"/>
        <v>0</v>
      </c>
      <c r="W679" s="229">
        <f t="shared" si="494"/>
        <v>0</v>
      </c>
      <c r="X679" s="229">
        <f t="shared" si="494"/>
        <v>0</v>
      </c>
      <c r="Y679" s="229">
        <f t="shared" si="494"/>
        <v>0</v>
      </c>
      <c r="Z679" s="229">
        <f t="shared" si="494"/>
        <v>0</v>
      </c>
      <c r="AA679" s="229">
        <f t="shared" si="494"/>
        <v>0</v>
      </c>
      <c r="AB679" s="229">
        <f t="shared" si="494"/>
        <v>0</v>
      </c>
      <c r="AC679" s="229">
        <f t="shared" si="494"/>
        <v>0</v>
      </c>
      <c r="AD679" s="229">
        <f t="shared" si="494"/>
        <v>0</v>
      </c>
      <c r="AE679" s="229">
        <f t="shared" si="494"/>
        <v>0</v>
      </c>
      <c r="AF679" s="229">
        <f t="shared" si="494"/>
        <v>0</v>
      </c>
      <c r="AG679" s="229">
        <f t="shared" si="494"/>
        <v>0</v>
      </c>
      <c r="AH679" s="229">
        <f t="shared" si="494"/>
        <v>0</v>
      </c>
      <c r="AI679" s="229">
        <f t="shared" si="494"/>
        <v>0</v>
      </c>
      <c r="AJ679" s="229">
        <f t="shared" si="494"/>
        <v>0</v>
      </c>
      <c r="AK679" s="229">
        <f t="shared" si="494"/>
        <v>0</v>
      </c>
      <c r="AL679" s="229">
        <f t="shared" si="494"/>
        <v>0</v>
      </c>
      <c r="AM679" s="229">
        <f t="shared" si="496"/>
        <v>0</v>
      </c>
      <c r="AN679" s="229">
        <f t="shared" si="496"/>
        <v>0</v>
      </c>
      <c r="AO679" s="229">
        <f t="shared" si="496"/>
        <v>0</v>
      </c>
      <c r="AP679" s="229">
        <f t="shared" si="496"/>
        <v>0</v>
      </c>
      <c r="AQ679" s="229">
        <f t="shared" si="496"/>
        <v>0</v>
      </c>
      <c r="AR679" s="229">
        <f t="shared" si="496"/>
        <v>0</v>
      </c>
      <c r="AS679" s="229">
        <f t="shared" si="496"/>
        <v>0</v>
      </c>
      <c r="AT679" s="229">
        <f t="shared" si="496"/>
        <v>0</v>
      </c>
      <c r="AU679" s="229">
        <f t="shared" si="496"/>
        <v>0</v>
      </c>
      <c r="AV679" s="229">
        <f t="shared" si="496"/>
        <v>0</v>
      </c>
      <c r="AW679" s="229">
        <f t="shared" si="496"/>
        <v>0</v>
      </c>
      <c r="AX679" s="229">
        <f t="shared" si="496"/>
        <v>0</v>
      </c>
      <c r="AY679" s="229">
        <f t="shared" si="496"/>
        <v>0</v>
      </c>
      <c r="AZ679" s="229">
        <f t="shared" si="496"/>
        <v>0</v>
      </c>
      <c r="BA679" s="229">
        <f t="shared" si="496"/>
        <v>0</v>
      </c>
      <c r="BB679" s="229">
        <f t="shared" si="493"/>
        <v>0</v>
      </c>
      <c r="BC679" s="229">
        <f t="shared" si="493"/>
        <v>0</v>
      </c>
      <c r="BD679" s="229">
        <f t="shared" si="493"/>
        <v>0</v>
      </c>
      <c r="BE679" s="229">
        <f t="shared" si="493"/>
        <v>0</v>
      </c>
      <c r="BF679" s="229">
        <f t="shared" si="493"/>
        <v>0</v>
      </c>
      <c r="BG679" s="229">
        <f t="shared" si="493"/>
        <v>0</v>
      </c>
      <c r="BH679" s="229">
        <f t="shared" si="493"/>
        <v>0</v>
      </c>
      <c r="BI679" s="229">
        <f t="shared" si="493"/>
        <v>0</v>
      </c>
      <c r="BJ679" s="229">
        <f t="shared" si="493"/>
        <v>0</v>
      </c>
      <c r="BK679" s="229">
        <f t="shared" si="493"/>
        <v>0</v>
      </c>
      <c r="BL679" s="229">
        <f t="shared" si="493"/>
        <v>0</v>
      </c>
      <c r="BM679" s="229">
        <f t="shared" si="493"/>
        <v>0</v>
      </c>
      <c r="BN679" s="229">
        <f t="shared" si="493"/>
        <v>0</v>
      </c>
      <c r="BO679" s="229">
        <f t="shared" si="498"/>
        <v>0</v>
      </c>
      <c r="BP679" s="229">
        <f t="shared" si="498"/>
        <v>0</v>
      </c>
      <c r="BQ679" s="229">
        <f t="shared" si="498"/>
        <v>0</v>
      </c>
      <c r="BR679" s="229">
        <f t="shared" si="498"/>
        <v>0</v>
      </c>
      <c r="BS679" s="229">
        <f t="shared" si="498"/>
        <v>0</v>
      </c>
      <c r="BT679" s="229">
        <f t="shared" si="498"/>
        <v>0</v>
      </c>
      <c r="BU679" s="229">
        <f t="shared" si="498"/>
        <v>0</v>
      </c>
      <c r="BV679" s="229">
        <f t="shared" si="498"/>
        <v>0</v>
      </c>
      <c r="BW679" s="229">
        <f t="shared" si="498"/>
        <v>0</v>
      </c>
      <c r="BX679" s="229">
        <f t="shared" si="498"/>
        <v>0</v>
      </c>
      <c r="BY679" s="229">
        <f t="shared" si="498"/>
        <v>0</v>
      </c>
      <c r="BZ679" s="229">
        <f t="shared" si="498"/>
        <v>0</v>
      </c>
    </row>
    <row r="680" spans="1:78" x14ac:dyDescent="0.2">
      <c r="A680" s="7" t="str">
        <f t="shared" si="487"/>
        <v>Roll-in 10</v>
      </c>
      <c r="B680" s="7">
        <f t="shared" si="469"/>
        <v>2023</v>
      </c>
      <c r="C680" s="7">
        <f t="shared" si="475"/>
        <v>59</v>
      </c>
      <c r="D680" s="165">
        <f t="shared" si="489"/>
        <v>45260</v>
      </c>
      <c r="E680" s="68">
        <f t="shared" si="488"/>
        <v>0</v>
      </c>
      <c r="F680" s="77"/>
      <c r="G680" s="229">
        <f t="shared" si="499"/>
        <v>0</v>
      </c>
      <c r="H680" s="229">
        <f t="shared" si="499"/>
        <v>0</v>
      </c>
      <c r="I680" s="229">
        <f t="shared" si="499"/>
        <v>0</v>
      </c>
      <c r="J680" s="229">
        <f t="shared" si="499"/>
        <v>0</v>
      </c>
      <c r="K680" s="229">
        <f t="shared" si="499"/>
        <v>0</v>
      </c>
      <c r="L680" s="229">
        <f t="shared" si="499"/>
        <v>0</v>
      </c>
      <c r="M680" s="229">
        <f t="shared" si="499"/>
        <v>0</v>
      </c>
      <c r="N680" s="229">
        <f t="shared" si="499"/>
        <v>0</v>
      </c>
      <c r="O680" s="229">
        <f t="shared" si="499"/>
        <v>0</v>
      </c>
      <c r="P680" s="229">
        <f t="shared" si="499"/>
        <v>0</v>
      </c>
      <c r="Q680" s="229">
        <f t="shared" si="499"/>
        <v>0</v>
      </c>
      <c r="R680" s="229">
        <f t="shared" si="499"/>
        <v>0</v>
      </c>
      <c r="S680" s="229">
        <f t="shared" si="499"/>
        <v>0</v>
      </c>
      <c r="T680" s="229">
        <f t="shared" si="499"/>
        <v>0</v>
      </c>
      <c r="U680" s="229">
        <f t="shared" si="499"/>
        <v>0</v>
      </c>
      <c r="V680" s="229">
        <f t="shared" si="499"/>
        <v>0</v>
      </c>
      <c r="W680" s="229">
        <f t="shared" si="494"/>
        <v>0</v>
      </c>
      <c r="X680" s="229">
        <f t="shared" si="494"/>
        <v>0</v>
      </c>
      <c r="Y680" s="229">
        <f t="shared" si="494"/>
        <v>0</v>
      </c>
      <c r="Z680" s="229">
        <f t="shared" si="494"/>
        <v>0</v>
      </c>
      <c r="AA680" s="229">
        <f t="shared" si="494"/>
        <v>0</v>
      </c>
      <c r="AB680" s="229">
        <f t="shared" si="494"/>
        <v>0</v>
      </c>
      <c r="AC680" s="229">
        <f t="shared" si="494"/>
        <v>0</v>
      </c>
      <c r="AD680" s="229">
        <f t="shared" si="494"/>
        <v>0</v>
      </c>
      <c r="AE680" s="229">
        <f t="shared" si="494"/>
        <v>0</v>
      </c>
      <c r="AF680" s="229">
        <f t="shared" si="494"/>
        <v>0</v>
      </c>
      <c r="AG680" s="229">
        <f t="shared" si="494"/>
        <v>0</v>
      </c>
      <c r="AH680" s="229">
        <f t="shared" si="494"/>
        <v>0</v>
      </c>
      <c r="AI680" s="229">
        <f t="shared" si="494"/>
        <v>0</v>
      </c>
      <c r="AJ680" s="229">
        <f t="shared" si="494"/>
        <v>0</v>
      </c>
      <c r="AK680" s="229">
        <f t="shared" si="494"/>
        <v>0</v>
      </c>
      <c r="AL680" s="229">
        <f t="shared" si="494"/>
        <v>0</v>
      </c>
      <c r="AM680" s="229">
        <f t="shared" si="496"/>
        <v>0</v>
      </c>
      <c r="AN680" s="229">
        <f t="shared" si="496"/>
        <v>0</v>
      </c>
      <c r="AO680" s="229">
        <f t="shared" si="496"/>
        <v>0</v>
      </c>
      <c r="AP680" s="229">
        <f t="shared" si="496"/>
        <v>0</v>
      </c>
      <c r="AQ680" s="229">
        <f t="shared" si="496"/>
        <v>0</v>
      </c>
      <c r="AR680" s="229">
        <f t="shared" si="496"/>
        <v>0</v>
      </c>
      <c r="AS680" s="229">
        <f t="shared" si="496"/>
        <v>0</v>
      </c>
      <c r="AT680" s="229">
        <f t="shared" si="496"/>
        <v>0</v>
      </c>
      <c r="AU680" s="229">
        <f t="shared" si="496"/>
        <v>0</v>
      </c>
      <c r="AV680" s="229">
        <f t="shared" si="496"/>
        <v>0</v>
      </c>
      <c r="AW680" s="229">
        <f t="shared" si="496"/>
        <v>0</v>
      </c>
      <c r="AX680" s="229">
        <f t="shared" si="496"/>
        <v>0</v>
      </c>
      <c r="AY680" s="229">
        <f t="shared" si="496"/>
        <v>0</v>
      </c>
      <c r="AZ680" s="229">
        <f t="shared" si="496"/>
        <v>0</v>
      </c>
      <c r="BA680" s="229">
        <f t="shared" si="496"/>
        <v>0</v>
      </c>
      <c r="BB680" s="229">
        <f t="shared" si="496"/>
        <v>0</v>
      </c>
      <c r="BC680" s="229">
        <f t="shared" ref="BC680:BR693" si="500">IF(AND($B680+$D$7&gt;BC$7,BC$9&gt;=$D680),($E680*(1/$D$7))/IF(BC$7=$B680,13-MONTH($D680),12),0)</f>
        <v>0</v>
      </c>
      <c r="BD680" s="229">
        <f t="shared" si="500"/>
        <v>0</v>
      </c>
      <c r="BE680" s="229">
        <f t="shared" si="500"/>
        <v>0</v>
      </c>
      <c r="BF680" s="229">
        <f t="shared" si="500"/>
        <v>0</v>
      </c>
      <c r="BG680" s="229">
        <f t="shared" si="500"/>
        <v>0</v>
      </c>
      <c r="BH680" s="229">
        <f t="shared" si="500"/>
        <v>0</v>
      </c>
      <c r="BI680" s="229">
        <f t="shared" si="500"/>
        <v>0</v>
      </c>
      <c r="BJ680" s="229">
        <f t="shared" si="500"/>
        <v>0</v>
      </c>
      <c r="BK680" s="229">
        <f t="shared" si="500"/>
        <v>0</v>
      </c>
      <c r="BL680" s="229">
        <f t="shared" si="500"/>
        <v>0</v>
      </c>
      <c r="BM680" s="229">
        <f t="shared" si="500"/>
        <v>0</v>
      </c>
      <c r="BN680" s="229">
        <f t="shared" si="500"/>
        <v>0</v>
      </c>
      <c r="BO680" s="229">
        <f t="shared" si="500"/>
        <v>0</v>
      </c>
      <c r="BP680" s="229">
        <f t="shared" si="500"/>
        <v>0</v>
      </c>
      <c r="BQ680" s="229">
        <f t="shared" si="500"/>
        <v>0</v>
      </c>
      <c r="BR680" s="229">
        <f t="shared" si="500"/>
        <v>0</v>
      </c>
      <c r="BS680" s="229">
        <f t="shared" si="498"/>
        <v>0</v>
      </c>
      <c r="BT680" s="229">
        <f t="shared" si="498"/>
        <v>0</v>
      </c>
      <c r="BU680" s="229">
        <f t="shared" si="498"/>
        <v>0</v>
      </c>
      <c r="BV680" s="229">
        <f t="shared" si="498"/>
        <v>0</v>
      </c>
      <c r="BW680" s="229">
        <f t="shared" si="498"/>
        <v>0</v>
      </c>
      <c r="BX680" s="229">
        <f t="shared" si="498"/>
        <v>0</v>
      </c>
      <c r="BY680" s="229">
        <f t="shared" si="498"/>
        <v>0</v>
      </c>
      <c r="BZ680" s="229">
        <f t="shared" si="498"/>
        <v>0</v>
      </c>
    </row>
    <row r="681" spans="1:78" x14ac:dyDescent="0.2">
      <c r="A681" s="7" t="str">
        <f t="shared" si="487"/>
        <v>Roll-in 10</v>
      </c>
      <c r="B681" s="7">
        <f t="shared" si="469"/>
        <v>2023</v>
      </c>
      <c r="C681" s="7">
        <f t="shared" si="475"/>
        <v>60</v>
      </c>
      <c r="D681" s="165">
        <f t="shared" si="489"/>
        <v>45291</v>
      </c>
      <c r="E681" s="68">
        <f t="shared" si="488"/>
        <v>0</v>
      </c>
      <c r="F681" s="77"/>
      <c r="G681" s="229">
        <f t="shared" si="499"/>
        <v>0</v>
      </c>
      <c r="H681" s="229">
        <f t="shared" si="499"/>
        <v>0</v>
      </c>
      <c r="I681" s="229">
        <f t="shared" si="499"/>
        <v>0</v>
      </c>
      <c r="J681" s="229">
        <f t="shared" si="499"/>
        <v>0</v>
      </c>
      <c r="K681" s="229">
        <f t="shared" si="499"/>
        <v>0</v>
      </c>
      <c r="L681" s="229">
        <f t="shared" si="499"/>
        <v>0</v>
      </c>
      <c r="M681" s="229">
        <f t="shared" si="499"/>
        <v>0</v>
      </c>
      <c r="N681" s="229">
        <f t="shared" si="499"/>
        <v>0</v>
      </c>
      <c r="O681" s="229">
        <f t="shared" si="499"/>
        <v>0</v>
      </c>
      <c r="P681" s="229">
        <f t="shared" si="499"/>
        <v>0</v>
      </c>
      <c r="Q681" s="229">
        <f t="shared" si="499"/>
        <v>0</v>
      </c>
      <c r="R681" s="229">
        <f t="shared" si="499"/>
        <v>0</v>
      </c>
      <c r="S681" s="229">
        <f t="shared" si="499"/>
        <v>0</v>
      </c>
      <c r="T681" s="229">
        <f t="shared" si="499"/>
        <v>0</v>
      </c>
      <c r="U681" s="229">
        <f t="shared" si="499"/>
        <v>0</v>
      </c>
      <c r="V681" s="229">
        <f t="shared" si="499"/>
        <v>0</v>
      </c>
      <c r="W681" s="229">
        <f t="shared" ref="W681:AL693" si="501">IF(AND($B681+$D$7&gt;W$7,W$9&gt;=$D681),($E681*(1/$D$7))/IF(W$7=$B681,13-MONTH($D681),12),0)</f>
        <v>0</v>
      </c>
      <c r="X681" s="229">
        <f t="shared" si="501"/>
        <v>0</v>
      </c>
      <c r="Y681" s="229">
        <f t="shared" si="501"/>
        <v>0</v>
      </c>
      <c r="Z681" s="229">
        <f t="shared" si="501"/>
        <v>0</v>
      </c>
      <c r="AA681" s="229">
        <f t="shared" si="501"/>
        <v>0</v>
      </c>
      <c r="AB681" s="229">
        <f t="shared" si="501"/>
        <v>0</v>
      </c>
      <c r="AC681" s="229">
        <f t="shared" si="501"/>
        <v>0</v>
      </c>
      <c r="AD681" s="229">
        <f t="shared" si="501"/>
        <v>0</v>
      </c>
      <c r="AE681" s="229">
        <f t="shared" si="501"/>
        <v>0</v>
      </c>
      <c r="AF681" s="229">
        <f t="shared" si="501"/>
        <v>0</v>
      </c>
      <c r="AG681" s="229">
        <f t="shared" si="501"/>
        <v>0</v>
      </c>
      <c r="AH681" s="229">
        <f t="shared" si="501"/>
        <v>0</v>
      </c>
      <c r="AI681" s="229">
        <f t="shared" si="501"/>
        <v>0</v>
      </c>
      <c r="AJ681" s="229">
        <f t="shared" si="501"/>
        <v>0</v>
      </c>
      <c r="AK681" s="229">
        <f t="shared" si="501"/>
        <v>0</v>
      </c>
      <c r="AL681" s="229">
        <f t="shared" si="501"/>
        <v>0</v>
      </c>
      <c r="AM681" s="229">
        <f t="shared" si="496"/>
        <v>0</v>
      </c>
      <c r="AN681" s="229">
        <f t="shared" si="496"/>
        <v>0</v>
      </c>
      <c r="AO681" s="229">
        <f t="shared" si="496"/>
        <v>0</v>
      </c>
      <c r="AP681" s="229">
        <f t="shared" si="496"/>
        <v>0</v>
      </c>
      <c r="AQ681" s="229">
        <f t="shared" si="496"/>
        <v>0</v>
      </c>
      <c r="AR681" s="229">
        <f t="shared" si="496"/>
        <v>0</v>
      </c>
      <c r="AS681" s="229">
        <f t="shared" si="496"/>
        <v>0</v>
      </c>
      <c r="AT681" s="229">
        <f t="shared" si="496"/>
        <v>0</v>
      </c>
      <c r="AU681" s="229">
        <f t="shared" si="496"/>
        <v>0</v>
      </c>
      <c r="AV681" s="229">
        <f t="shared" si="496"/>
        <v>0</v>
      </c>
      <c r="AW681" s="229">
        <f t="shared" si="496"/>
        <v>0</v>
      </c>
      <c r="AX681" s="229">
        <f t="shared" si="496"/>
        <v>0</v>
      </c>
      <c r="AY681" s="229">
        <f t="shared" si="496"/>
        <v>0</v>
      </c>
      <c r="AZ681" s="229">
        <f t="shared" si="496"/>
        <v>0</v>
      </c>
      <c r="BA681" s="229">
        <f t="shared" si="496"/>
        <v>0</v>
      </c>
      <c r="BB681" s="229">
        <f t="shared" si="496"/>
        <v>0</v>
      </c>
      <c r="BC681" s="229">
        <f t="shared" si="500"/>
        <v>0</v>
      </c>
      <c r="BD681" s="229">
        <f t="shared" si="500"/>
        <v>0</v>
      </c>
      <c r="BE681" s="229">
        <f t="shared" si="500"/>
        <v>0</v>
      </c>
      <c r="BF681" s="229">
        <f t="shared" si="500"/>
        <v>0</v>
      </c>
      <c r="BG681" s="229">
        <f t="shared" si="500"/>
        <v>0</v>
      </c>
      <c r="BH681" s="229">
        <f t="shared" si="500"/>
        <v>0</v>
      </c>
      <c r="BI681" s="229">
        <f t="shared" si="500"/>
        <v>0</v>
      </c>
      <c r="BJ681" s="229">
        <f t="shared" si="500"/>
        <v>0</v>
      </c>
      <c r="BK681" s="229">
        <f t="shared" si="500"/>
        <v>0</v>
      </c>
      <c r="BL681" s="229">
        <f t="shared" si="500"/>
        <v>0</v>
      </c>
      <c r="BM681" s="229">
        <f t="shared" si="500"/>
        <v>0</v>
      </c>
      <c r="BN681" s="229">
        <f t="shared" si="500"/>
        <v>0</v>
      </c>
      <c r="BO681" s="229">
        <f t="shared" si="498"/>
        <v>0</v>
      </c>
      <c r="BP681" s="229">
        <f t="shared" si="498"/>
        <v>0</v>
      </c>
      <c r="BQ681" s="229">
        <f t="shared" si="498"/>
        <v>0</v>
      </c>
      <c r="BR681" s="229">
        <f t="shared" si="498"/>
        <v>0</v>
      </c>
      <c r="BS681" s="229">
        <f t="shared" si="498"/>
        <v>0</v>
      </c>
      <c r="BT681" s="229">
        <f t="shared" si="498"/>
        <v>0</v>
      </c>
      <c r="BU681" s="229">
        <f t="shared" si="498"/>
        <v>0</v>
      </c>
      <c r="BV681" s="229">
        <f t="shared" si="498"/>
        <v>0</v>
      </c>
      <c r="BW681" s="229">
        <f t="shared" si="498"/>
        <v>0</v>
      </c>
      <c r="BX681" s="229">
        <f t="shared" si="498"/>
        <v>0</v>
      </c>
      <c r="BY681" s="229">
        <f t="shared" si="498"/>
        <v>0</v>
      </c>
      <c r="BZ681" s="229">
        <f t="shared" si="498"/>
        <v>0</v>
      </c>
    </row>
    <row r="682" spans="1:78" x14ac:dyDescent="0.2">
      <c r="A682" s="7" t="str">
        <f t="shared" ref="A682:A693" si="502">A72</f>
        <v>Roll-in 10</v>
      </c>
      <c r="B682" s="7">
        <f t="shared" ref="B682:B693" si="503">YEAR(D682)</f>
        <v>2024</v>
      </c>
      <c r="C682" s="7">
        <f t="shared" si="475"/>
        <v>61</v>
      </c>
      <c r="D682" s="165">
        <f t="shared" ref="D682:D693" si="504">D72</f>
        <v>45322</v>
      </c>
      <c r="E682" s="68">
        <f t="shared" ref="E682:E693" si="505">E376*$D$6</f>
        <v>0</v>
      </c>
      <c r="F682" s="77"/>
      <c r="G682" s="229">
        <f t="shared" si="499"/>
        <v>0</v>
      </c>
      <c r="H682" s="229">
        <f t="shared" si="499"/>
        <v>0</v>
      </c>
      <c r="I682" s="229">
        <f t="shared" si="499"/>
        <v>0</v>
      </c>
      <c r="J682" s="229">
        <f t="shared" si="499"/>
        <v>0</v>
      </c>
      <c r="K682" s="229">
        <f t="shared" si="499"/>
        <v>0</v>
      </c>
      <c r="L682" s="229">
        <f t="shared" si="499"/>
        <v>0</v>
      </c>
      <c r="M682" s="229">
        <f t="shared" si="499"/>
        <v>0</v>
      </c>
      <c r="N682" s="229">
        <f t="shared" si="499"/>
        <v>0</v>
      </c>
      <c r="O682" s="229">
        <f t="shared" si="499"/>
        <v>0</v>
      </c>
      <c r="P682" s="229">
        <f t="shared" si="499"/>
        <v>0</v>
      </c>
      <c r="Q682" s="229">
        <f t="shared" si="499"/>
        <v>0</v>
      </c>
      <c r="R682" s="229">
        <f t="shared" si="499"/>
        <v>0</v>
      </c>
      <c r="S682" s="229">
        <f t="shared" si="499"/>
        <v>0</v>
      </c>
      <c r="T682" s="229">
        <f t="shared" si="499"/>
        <v>0</v>
      </c>
      <c r="U682" s="229">
        <f t="shared" si="499"/>
        <v>0</v>
      </c>
      <c r="V682" s="229">
        <f t="shared" si="499"/>
        <v>0</v>
      </c>
      <c r="W682" s="229">
        <f t="shared" si="501"/>
        <v>0</v>
      </c>
      <c r="X682" s="229">
        <f t="shared" si="501"/>
        <v>0</v>
      </c>
      <c r="Y682" s="229">
        <f t="shared" si="501"/>
        <v>0</v>
      </c>
      <c r="Z682" s="229">
        <f t="shared" si="501"/>
        <v>0</v>
      </c>
      <c r="AA682" s="229">
        <f t="shared" si="501"/>
        <v>0</v>
      </c>
      <c r="AB682" s="229">
        <f t="shared" si="501"/>
        <v>0</v>
      </c>
      <c r="AC682" s="229">
        <f t="shared" si="501"/>
        <v>0</v>
      </c>
      <c r="AD682" s="229">
        <f t="shared" si="501"/>
        <v>0</v>
      </c>
      <c r="AE682" s="229">
        <f t="shared" si="501"/>
        <v>0</v>
      </c>
      <c r="AF682" s="229">
        <f t="shared" si="501"/>
        <v>0</v>
      </c>
      <c r="AG682" s="229">
        <f t="shared" si="501"/>
        <v>0</v>
      </c>
      <c r="AH682" s="229">
        <f t="shared" si="501"/>
        <v>0</v>
      </c>
      <c r="AI682" s="229">
        <f t="shared" si="501"/>
        <v>0</v>
      </c>
      <c r="AJ682" s="229">
        <f t="shared" si="501"/>
        <v>0</v>
      </c>
      <c r="AK682" s="229">
        <f t="shared" si="501"/>
        <v>0</v>
      </c>
      <c r="AL682" s="229">
        <f t="shared" si="501"/>
        <v>0</v>
      </c>
      <c r="AM682" s="229">
        <f t="shared" si="496"/>
        <v>0</v>
      </c>
      <c r="AN682" s="229">
        <f t="shared" si="496"/>
        <v>0</v>
      </c>
      <c r="AO682" s="229">
        <f t="shared" si="496"/>
        <v>0</v>
      </c>
      <c r="AP682" s="229">
        <f t="shared" si="496"/>
        <v>0</v>
      </c>
      <c r="AQ682" s="229">
        <f t="shared" si="496"/>
        <v>0</v>
      </c>
      <c r="AR682" s="229">
        <f t="shared" si="496"/>
        <v>0</v>
      </c>
      <c r="AS682" s="229">
        <f t="shared" si="496"/>
        <v>0</v>
      </c>
      <c r="AT682" s="229">
        <f t="shared" si="496"/>
        <v>0</v>
      </c>
      <c r="AU682" s="229">
        <f t="shared" si="496"/>
        <v>0</v>
      </c>
      <c r="AV682" s="229">
        <f t="shared" si="496"/>
        <v>0</v>
      </c>
      <c r="AW682" s="229">
        <f t="shared" si="496"/>
        <v>0</v>
      </c>
      <c r="AX682" s="229">
        <f t="shared" si="496"/>
        <v>0</v>
      </c>
      <c r="AY682" s="229">
        <f t="shared" si="496"/>
        <v>0</v>
      </c>
      <c r="AZ682" s="229">
        <f t="shared" ref="AM682:BB693" si="506">IF(AND($B682+$D$7&gt;AZ$7,AZ$9&gt;=$D682),($E682*(1/$D$7))/IF(AZ$7=$B682,13-MONTH($D682),12),0)</f>
        <v>0</v>
      </c>
      <c r="BA682" s="229">
        <f t="shared" si="506"/>
        <v>0</v>
      </c>
      <c r="BB682" s="229">
        <f t="shared" si="506"/>
        <v>0</v>
      </c>
      <c r="BC682" s="229">
        <f t="shared" si="500"/>
        <v>0</v>
      </c>
      <c r="BD682" s="229">
        <f t="shared" si="500"/>
        <v>0</v>
      </c>
      <c r="BE682" s="229">
        <f t="shared" si="500"/>
        <v>0</v>
      </c>
      <c r="BF682" s="229">
        <f t="shared" si="500"/>
        <v>0</v>
      </c>
      <c r="BG682" s="229">
        <f t="shared" si="500"/>
        <v>0</v>
      </c>
      <c r="BH682" s="229">
        <f t="shared" si="500"/>
        <v>0</v>
      </c>
      <c r="BI682" s="229">
        <f t="shared" si="500"/>
        <v>0</v>
      </c>
      <c r="BJ682" s="229">
        <f t="shared" si="500"/>
        <v>0</v>
      </c>
      <c r="BK682" s="229">
        <f t="shared" si="500"/>
        <v>0</v>
      </c>
      <c r="BL682" s="229">
        <f t="shared" si="500"/>
        <v>0</v>
      </c>
      <c r="BM682" s="229">
        <f t="shared" si="500"/>
        <v>0</v>
      </c>
      <c r="BN682" s="229">
        <f t="shared" si="500"/>
        <v>0</v>
      </c>
      <c r="BO682" s="229">
        <f t="shared" si="498"/>
        <v>0</v>
      </c>
      <c r="BP682" s="229">
        <f t="shared" si="498"/>
        <v>0</v>
      </c>
      <c r="BQ682" s="229">
        <f t="shared" si="498"/>
        <v>0</v>
      </c>
      <c r="BR682" s="229">
        <f t="shared" si="498"/>
        <v>0</v>
      </c>
      <c r="BS682" s="229">
        <f t="shared" si="498"/>
        <v>0</v>
      </c>
      <c r="BT682" s="229">
        <f t="shared" si="498"/>
        <v>0</v>
      </c>
      <c r="BU682" s="229">
        <f t="shared" si="498"/>
        <v>0</v>
      </c>
      <c r="BV682" s="229">
        <f t="shared" si="498"/>
        <v>0</v>
      </c>
      <c r="BW682" s="229">
        <f t="shared" si="498"/>
        <v>0</v>
      </c>
      <c r="BX682" s="229">
        <f t="shared" si="498"/>
        <v>0</v>
      </c>
      <c r="BY682" s="229">
        <f t="shared" si="498"/>
        <v>0</v>
      </c>
      <c r="BZ682" s="229">
        <f t="shared" si="498"/>
        <v>0</v>
      </c>
    </row>
    <row r="683" spans="1:78" x14ac:dyDescent="0.2">
      <c r="A683" s="7" t="str">
        <f t="shared" si="502"/>
        <v>Roll-in 10</v>
      </c>
      <c r="B683" s="7">
        <f t="shared" si="503"/>
        <v>2024</v>
      </c>
      <c r="C683" s="7">
        <f t="shared" si="475"/>
        <v>62</v>
      </c>
      <c r="D683" s="165">
        <f t="shared" si="504"/>
        <v>45351</v>
      </c>
      <c r="E683" s="68">
        <f t="shared" si="505"/>
        <v>0</v>
      </c>
      <c r="F683" s="77"/>
      <c r="G683" s="229">
        <f t="shared" si="499"/>
        <v>0</v>
      </c>
      <c r="H683" s="229">
        <f t="shared" si="499"/>
        <v>0</v>
      </c>
      <c r="I683" s="229">
        <f t="shared" si="499"/>
        <v>0</v>
      </c>
      <c r="J683" s="229">
        <f t="shared" si="499"/>
        <v>0</v>
      </c>
      <c r="K683" s="229">
        <f t="shared" si="499"/>
        <v>0</v>
      </c>
      <c r="L683" s="229">
        <f t="shared" si="499"/>
        <v>0</v>
      </c>
      <c r="M683" s="229">
        <f t="shared" si="499"/>
        <v>0</v>
      </c>
      <c r="N683" s="229">
        <f t="shared" si="499"/>
        <v>0</v>
      </c>
      <c r="O683" s="229">
        <f t="shared" si="499"/>
        <v>0</v>
      </c>
      <c r="P683" s="229">
        <f t="shared" si="499"/>
        <v>0</v>
      </c>
      <c r="Q683" s="229">
        <f t="shared" si="499"/>
        <v>0</v>
      </c>
      <c r="R683" s="229">
        <f t="shared" si="499"/>
        <v>0</v>
      </c>
      <c r="S683" s="229">
        <f t="shared" si="499"/>
        <v>0</v>
      </c>
      <c r="T683" s="229">
        <f t="shared" si="499"/>
        <v>0</v>
      </c>
      <c r="U683" s="229">
        <f t="shared" si="499"/>
        <v>0</v>
      </c>
      <c r="V683" s="229">
        <f t="shared" si="499"/>
        <v>0</v>
      </c>
      <c r="W683" s="229">
        <f t="shared" si="501"/>
        <v>0</v>
      </c>
      <c r="X683" s="229">
        <f t="shared" si="501"/>
        <v>0</v>
      </c>
      <c r="Y683" s="229">
        <f t="shared" si="501"/>
        <v>0</v>
      </c>
      <c r="Z683" s="229">
        <f t="shared" si="501"/>
        <v>0</v>
      </c>
      <c r="AA683" s="229">
        <f t="shared" si="501"/>
        <v>0</v>
      </c>
      <c r="AB683" s="229">
        <f t="shared" si="501"/>
        <v>0</v>
      </c>
      <c r="AC683" s="229">
        <f t="shared" si="501"/>
        <v>0</v>
      </c>
      <c r="AD683" s="229">
        <f t="shared" si="501"/>
        <v>0</v>
      </c>
      <c r="AE683" s="229">
        <f t="shared" si="501"/>
        <v>0</v>
      </c>
      <c r="AF683" s="229">
        <f t="shared" si="501"/>
        <v>0</v>
      </c>
      <c r="AG683" s="229">
        <f t="shared" si="501"/>
        <v>0</v>
      </c>
      <c r="AH683" s="229">
        <f t="shared" si="501"/>
        <v>0</v>
      </c>
      <c r="AI683" s="229">
        <f t="shared" si="501"/>
        <v>0</v>
      </c>
      <c r="AJ683" s="229">
        <f t="shared" si="501"/>
        <v>0</v>
      </c>
      <c r="AK683" s="229">
        <f t="shared" si="501"/>
        <v>0</v>
      </c>
      <c r="AL683" s="229">
        <f t="shared" si="501"/>
        <v>0</v>
      </c>
      <c r="AM683" s="229">
        <f t="shared" si="506"/>
        <v>0</v>
      </c>
      <c r="AN683" s="229">
        <f t="shared" si="506"/>
        <v>0</v>
      </c>
      <c r="AO683" s="229">
        <f t="shared" si="506"/>
        <v>0</v>
      </c>
      <c r="AP683" s="229">
        <f t="shared" si="506"/>
        <v>0</v>
      </c>
      <c r="AQ683" s="229">
        <f t="shared" si="506"/>
        <v>0</v>
      </c>
      <c r="AR683" s="229">
        <f t="shared" si="506"/>
        <v>0</v>
      </c>
      <c r="AS683" s="229">
        <f t="shared" si="506"/>
        <v>0</v>
      </c>
      <c r="AT683" s="229">
        <f t="shared" si="506"/>
        <v>0</v>
      </c>
      <c r="AU683" s="229">
        <f t="shared" si="506"/>
        <v>0</v>
      </c>
      <c r="AV683" s="229">
        <f t="shared" si="506"/>
        <v>0</v>
      </c>
      <c r="AW683" s="229">
        <f t="shared" si="506"/>
        <v>0</v>
      </c>
      <c r="AX683" s="229">
        <f t="shared" si="506"/>
        <v>0</v>
      </c>
      <c r="AY683" s="229">
        <f t="shared" si="506"/>
        <v>0</v>
      </c>
      <c r="AZ683" s="229">
        <f t="shared" si="506"/>
        <v>0</v>
      </c>
      <c r="BA683" s="229">
        <f t="shared" si="506"/>
        <v>0</v>
      </c>
      <c r="BB683" s="229">
        <f t="shared" si="506"/>
        <v>0</v>
      </c>
      <c r="BC683" s="229">
        <f t="shared" si="500"/>
        <v>0</v>
      </c>
      <c r="BD683" s="229">
        <f t="shared" si="500"/>
        <v>0</v>
      </c>
      <c r="BE683" s="229">
        <f t="shared" si="500"/>
        <v>0</v>
      </c>
      <c r="BF683" s="229">
        <f t="shared" si="500"/>
        <v>0</v>
      </c>
      <c r="BG683" s="229">
        <f t="shared" si="500"/>
        <v>0</v>
      </c>
      <c r="BH683" s="229">
        <f t="shared" si="500"/>
        <v>0</v>
      </c>
      <c r="BI683" s="229">
        <f t="shared" si="500"/>
        <v>0</v>
      </c>
      <c r="BJ683" s="229">
        <f t="shared" si="500"/>
        <v>0</v>
      </c>
      <c r="BK683" s="229">
        <f t="shared" si="500"/>
        <v>0</v>
      </c>
      <c r="BL683" s="229">
        <f t="shared" si="500"/>
        <v>0</v>
      </c>
      <c r="BM683" s="229">
        <f t="shared" si="500"/>
        <v>0</v>
      </c>
      <c r="BN683" s="229">
        <f t="shared" si="500"/>
        <v>0</v>
      </c>
      <c r="BO683" s="229">
        <f t="shared" si="498"/>
        <v>0</v>
      </c>
      <c r="BP683" s="229">
        <f t="shared" si="498"/>
        <v>0</v>
      </c>
      <c r="BQ683" s="229">
        <f t="shared" si="498"/>
        <v>0</v>
      </c>
      <c r="BR683" s="229">
        <f t="shared" si="498"/>
        <v>0</v>
      </c>
      <c r="BS683" s="229">
        <f t="shared" si="498"/>
        <v>0</v>
      </c>
      <c r="BT683" s="229">
        <f t="shared" si="498"/>
        <v>0</v>
      </c>
      <c r="BU683" s="229">
        <f t="shared" si="498"/>
        <v>0</v>
      </c>
      <c r="BV683" s="229">
        <f t="shared" si="498"/>
        <v>0</v>
      </c>
      <c r="BW683" s="229">
        <f t="shared" si="498"/>
        <v>0</v>
      </c>
      <c r="BX683" s="229">
        <f t="shared" si="498"/>
        <v>0</v>
      </c>
      <c r="BY683" s="229">
        <f t="shared" si="498"/>
        <v>0</v>
      </c>
      <c r="BZ683" s="229">
        <f t="shared" si="498"/>
        <v>0</v>
      </c>
    </row>
    <row r="684" spans="1:78" x14ac:dyDescent="0.2">
      <c r="A684" s="7" t="str">
        <f t="shared" si="502"/>
        <v>Roll-in 10</v>
      </c>
      <c r="B684" s="7">
        <f t="shared" si="503"/>
        <v>2024</v>
      </c>
      <c r="C684" s="7">
        <f t="shared" si="475"/>
        <v>63</v>
      </c>
      <c r="D684" s="165">
        <f t="shared" si="504"/>
        <v>45382</v>
      </c>
      <c r="E684" s="68">
        <f t="shared" si="505"/>
        <v>0</v>
      </c>
      <c r="F684" s="77"/>
      <c r="G684" s="229">
        <f t="shared" si="499"/>
        <v>0</v>
      </c>
      <c r="H684" s="229">
        <f t="shared" si="499"/>
        <v>0</v>
      </c>
      <c r="I684" s="229">
        <f t="shared" si="499"/>
        <v>0</v>
      </c>
      <c r="J684" s="229">
        <f t="shared" si="499"/>
        <v>0</v>
      </c>
      <c r="K684" s="229">
        <f t="shared" si="499"/>
        <v>0</v>
      </c>
      <c r="L684" s="229">
        <f t="shared" si="499"/>
        <v>0</v>
      </c>
      <c r="M684" s="229">
        <f t="shared" si="499"/>
        <v>0</v>
      </c>
      <c r="N684" s="229">
        <f t="shared" si="499"/>
        <v>0</v>
      </c>
      <c r="O684" s="229">
        <f t="shared" si="499"/>
        <v>0</v>
      </c>
      <c r="P684" s="229">
        <f t="shared" si="499"/>
        <v>0</v>
      </c>
      <c r="Q684" s="229">
        <f t="shared" si="499"/>
        <v>0</v>
      </c>
      <c r="R684" s="229">
        <f t="shared" si="499"/>
        <v>0</v>
      </c>
      <c r="S684" s="229">
        <f t="shared" si="499"/>
        <v>0</v>
      </c>
      <c r="T684" s="229">
        <f t="shared" si="499"/>
        <v>0</v>
      </c>
      <c r="U684" s="229">
        <f t="shared" si="499"/>
        <v>0</v>
      </c>
      <c r="V684" s="229">
        <f t="shared" si="499"/>
        <v>0</v>
      </c>
      <c r="W684" s="229">
        <f t="shared" si="501"/>
        <v>0</v>
      </c>
      <c r="X684" s="229">
        <f t="shared" si="501"/>
        <v>0</v>
      </c>
      <c r="Y684" s="229">
        <f t="shared" si="501"/>
        <v>0</v>
      </c>
      <c r="Z684" s="229">
        <f t="shared" si="501"/>
        <v>0</v>
      </c>
      <c r="AA684" s="229">
        <f t="shared" si="501"/>
        <v>0</v>
      </c>
      <c r="AB684" s="229">
        <f t="shared" si="501"/>
        <v>0</v>
      </c>
      <c r="AC684" s="229">
        <f t="shared" si="501"/>
        <v>0</v>
      </c>
      <c r="AD684" s="229">
        <f t="shared" si="501"/>
        <v>0</v>
      </c>
      <c r="AE684" s="229">
        <f t="shared" si="501"/>
        <v>0</v>
      </c>
      <c r="AF684" s="229">
        <f t="shared" si="501"/>
        <v>0</v>
      </c>
      <c r="AG684" s="229">
        <f t="shared" si="501"/>
        <v>0</v>
      </c>
      <c r="AH684" s="229">
        <f t="shared" si="501"/>
        <v>0</v>
      </c>
      <c r="AI684" s="229">
        <f t="shared" si="501"/>
        <v>0</v>
      </c>
      <c r="AJ684" s="229">
        <f t="shared" si="501"/>
        <v>0</v>
      </c>
      <c r="AK684" s="229">
        <f t="shared" si="501"/>
        <v>0</v>
      </c>
      <c r="AL684" s="229">
        <f t="shared" si="501"/>
        <v>0</v>
      </c>
      <c r="AM684" s="229">
        <f t="shared" si="506"/>
        <v>0</v>
      </c>
      <c r="AN684" s="229">
        <f t="shared" si="506"/>
        <v>0</v>
      </c>
      <c r="AO684" s="229">
        <f t="shared" si="506"/>
        <v>0</v>
      </c>
      <c r="AP684" s="229">
        <f t="shared" si="506"/>
        <v>0</v>
      </c>
      <c r="AQ684" s="229">
        <f t="shared" si="506"/>
        <v>0</v>
      </c>
      <c r="AR684" s="229">
        <f t="shared" si="506"/>
        <v>0</v>
      </c>
      <c r="AS684" s="229">
        <f t="shared" si="506"/>
        <v>0</v>
      </c>
      <c r="AT684" s="229">
        <f t="shared" si="506"/>
        <v>0</v>
      </c>
      <c r="AU684" s="229">
        <f t="shared" si="506"/>
        <v>0</v>
      </c>
      <c r="AV684" s="229">
        <f t="shared" si="506"/>
        <v>0</v>
      </c>
      <c r="AW684" s="229">
        <f t="shared" si="506"/>
        <v>0</v>
      </c>
      <c r="AX684" s="229">
        <f t="shared" si="506"/>
        <v>0</v>
      </c>
      <c r="AY684" s="229">
        <f t="shared" si="506"/>
        <v>0</v>
      </c>
      <c r="AZ684" s="229">
        <f t="shared" si="506"/>
        <v>0</v>
      </c>
      <c r="BA684" s="229">
        <f t="shared" si="506"/>
        <v>0</v>
      </c>
      <c r="BB684" s="229">
        <f t="shared" si="506"/>
        <v>0</v>
      </c>
      <c r="BC684" s="229">
        <f t="shared" si="500"/>
        <v>0</v>
      </c>
      <c r="BD684" s="229">
        <f t="shared" si="500"/>
        <v>0</v>
      </c>
      <c r="BE684" s="229">
        <f t="shared" si="500"/>
        <v>0</v>
      </c>
      <c r="BF684" s="229">
        <f t="shared" si="500"/>
        <v>0</v>
      </c>
      <c r="BG684" s="229">
        <f t="shared" si="500"/>
        <v>0</v>
      </c>
      <c r="BH684" s="229">
        <f t="shared" si="500"/>
        <v>0</v>
      </c>
      <c r="BI684" s="229">
        <f t="shared" si="500"/>
        <v>0</v>
      </c>
      <c r="BJ684" s="229">
        <f t="shared" si="500"/>
        <v>0</v>
      </c>
      <c r="BK684" s="229">
        <f t="shared" si="500"/>
        <v>0</v>
      </c>
      <c r="BL684" s="229">
        <f t="shared" si="500"/>
        <v>0</v>
      </c>
      <c r="BM684" s="229">
        <f t="shared" si="500"/>
        <v>0</v>
      </c>
      <c r="BN684" s="229">
        <f t="shared" si="500"/>
        <v>0</v>
      </c>
      <c r="BO684" s="229">
        <f t="shared" si="498"/>
        <v>0</v>
      </c>
      <c r="BP684" s="229">
        <f t="shared" si="498"/>
        <v>0</v>
      </c>
      <c r="BQ684" s="229">
        <f t="shared" si="498"/>
        <v>0</v>
      </c>
      <c r="BR684" s="229">
        <f t="shared" si="498"/>
        <v>0</v>
      </c>
      <c r="BS684" s="229">
        <f t="shared" si="498"/>
        <v>0</v>
      </c>
      <c r="BT684" s="229">
        <f t="shared" si="498"/>
        <v>0</v>
      </c>
      <c r="BU684" s="229">
        <f t="shared" si="498"/>
        <v>0</v>
      </c>
      <c r="BV684" s="229">
        <f t="shared" si="498"/>
        <v>0</v>
      </c>
      <c r="BW684" s="229">
        <f t="shared" si="498"/>
        <v>0</v>
      </c>
      <c r="BX684" s="229">
        <f t="shared" si="498"/>
        <v>0</v>
      </c>
      <c r="BY684" s="229">
        <f t="shared" si="498"/>
        <v>0</v>
      </c>
      <c r="BZ684" s="229">
        <f t="shared" si="498"/>
        <v>0</v>
      </c>
    </row>
    <row r="685" spans="1:78" x14ac:dyDescent="0.2">
      <c r="A685" s="7" t="str">
        <f t="shared" si="502"/>
        <v>Roll-in 10</v>
      </c>
      <c r="B685" s="7">
        <f t="shared" si="503"/>
        <v>2024</v>
      </c>
      <c r="C685" s="7">
        <f t="shared" si="475"/>
        <v>64</v>
      </c>
      <c r="D685" s="165">
        <f t="shared" si="504"/>
        <v>45412</v>
      </c>
      <c r="E685" s="68">
        <f t="shared" si="505"/>
        <v>0</v>
      </c>
      <c r="F685" s="77"/>
      <c r="G685" s="229">
        <f t="shared" si="499"/>
        <v>0</v>
      </c>
      <c r="H685" s="229">
        <f t="shared" si="499"/>
        <v>0</v>
      </c>
      <c r="I685" s="229">
        <f t="shared" si="499"/>
        <v>0</v>
      </c>
      <c r="J685" s="229">
        <f t="shared" si="499"/>
        <v>0</v>
      </c>
      <c r="K685" s="229">
        <f t="shared" si="499"/>
        <v>0</v>
      </c>
      <c r="L685" s="229">
        <f t="shared" si="499"/>
        <v>0</v>
      </c>
      <c r="M685" s="229">
        <f t="shared" si="499"/>
        <v>0</v>
      </c>
      <c r="N685" s="229">
        <f t="shared" si="499"/>
        <v>0</v>
      </c>
      <c r="O685" s="229">
        <f t="shared" si="499"/>
        <v>0</v>
      </c>
      <c r="P685" s="229">
        <f t="shared" si="499"/>
        <v>0</v>
      </c>
      <c r="Q685" s="229">
        <f t="shared" si="499"/>
        <v>0</v>
      </c>
      <c r="R685" s="229">
        <f t="shared" si="499"/>
        <v>0</v>
      </c>
      <c r="S685" s="229">
        <f t="shared" si="499"/>
        <v>0</v>
      </c>
      <c r="T685" s="229">
        <f t="shared" si="499"/>
        <v>0</v>
      </c>
      <c r="U685" s="229">
        <f t="shared" si="499"/>
        <v>0</v>
      </c>
      <c r="V685" s="229">
        <f t="shared" si="499"/>
        <v>0</v>
      </c>
      <c r="W685" s="229">
        <f t="shared" si="501"/>
        <v>0</v>
      </c>
      <c r="X685" s="229">
        <f t="shared" si="501"/>
        <v>0</v>
      </c>
      <c r="Y685" s="229">
        <f t="shared" si="501"/>
        <v>0</v>
      </c>
      <c r="Z685" s="229">
        <f t="shared" si="501"/>
        <v>0</v>
      </c>
      <c r="AA685" s="229">
        <f t="shared" si="501"/>
        <v>0</v>
      </c>
      <c r="AB685" s="229">
        <f t="shared" si="501"/>
        <v>0</v>
      </c>
      <c r="AC685" s="229">
        <f t="shared" si="501"/>
        <v>0</v>
      </c>
      <c r="AD685" s="229">
        <f t="shared" si="501"/>
        <v>0</v>
      </c>
      <c r="AE685" s="229">
        <f t="shared" si="501"/>
        <v>0</v>
      </c>
      <c r="AF685" s="229">
        <f t="shared" si="501"/>
        <v>0</v>
      </c>
      <c r="AG685" s="229">
        <f t="shared" si="501"/>
        <v>0</v>
      </c>
      <c r="AH685" s="229">
        <f t="shared" si="501"/>
        <v>0</v>
      </c>
      <c r="AI685" s="229">
        <f t="shared" si="501"/>
        <v>0</v>
      </c>
      <c r="AJ685" s="229">
        <f t="shared" si="501"/>
        <v>0</v>
      </c>
      <c r="AK685" s="229">
        <f t="shared" si="501"/>
        <v>0</v>
      </c>
      <c r="AL685" s="229">
        <f t="shared" si="501"/>
        <v>0</v>
      </c>
      <c r="AM685" s="229">
        <f t="shared" si="506"/>
        <v>0</v>
      </c>
      <c r="AN685" s="229">
        <f t="shared" si="506"/>
        <v>0</v>
      </c>
      <c r="AO685" s="229">
        <f t="shared" si="506"/>
        <v>0</v>
      </c>
      <c r="AP685" s="229">
        <f t="shared" si="506"/>
        <v>0</v>
      </c>
      <c r="AQ685" s="229">
        <f t="shared" si="506"/>
        <v>0</v>
      </c>
      <c r="AR685" s="229">
        <f t="shared" si="506"/>
        <v>0</v>
      </c>
      <c r="AS685" s="229">
        <f t="shared" si="506"/>
        <v>0</v>
      </c>
      <c r="AT685" s="229">
        <f t="shared" si="506"/>
        <v>0</v>
      </c>
      <c r="AU685" s="229">
        <f t="shared" si="506"/>
        <v>0</v>
      </c>
      <c r="AV685" s="229">
        <f t="shared" si="506"/>
        <v>0</v>
      </c>
      <c r="AW685" s="229">
        <f t="shared" si="506"/>
        <v>0</v>
      </c>
      <c r="AX685" s="229">
        <f t="shared" si="506"/>
        <v>0</v>
      </c>
      <c r="AY685" s="229">
        <f t="shared" si="506"/>
        <v>0</v>
      </c>
      <c r="AZ685" s="229">
        <f t="shared" si="506"/>
        <v>0</v>
      </c>
      <c r="BA685" s="229">
        <f t="shared" si="506"/>
        <v>0</v>
      </c>
      <c r="BB685" s="229">
        <f t="shared" si="506"/>
        <v>0</v>
      </c>
      <c r="BC685" s="229">
        <f t="shared" si="500"/>
        <v>0</v>
      </c>
      <c r="BD685" s="229">
        <f t="shared" si="500"/>
        <v>0</v>
      </c>
      <c r="BE685" s="229">
        <f t="shared" si="500"/>
        <v>0</v>
      </c>
      <c r="BF685" s="229">
        <f t="shared" si="500"/>
        <v>0</v>
      </c>
      <c r="BG685" s="229">
        <f t="shared" si="500"/>
        <v>0</v>
      </c>
      <c r="BH685" s="229">
        <f t="shared" si="500"/>
        <v>0</v>
      </c>
      <c r="BI685" s="229">
        <f t="shared" si="500"/>
        <v>0</v>
      </c>
      <c r="BJ685" s="229">
        <f t="shared" si="500"/>
        <v>0</v>
      </c>
      <c r="BK685" s="229">
        <f t="shared" si="500"/>
        <v>0</v>
      </c>
      <c r="BL685" s="229">
        <f t="shared" si="500"/>
        <v>0</v>
      </c>
      <c r="BM685" s="229">
        <f t="shared" si="500"/>
        <v>0</v>
      </c>
      <c r="BN685" s="229">
        <f t="shared" si="500"/>
        <v>0</v>
      </c>
      <c r="BO685" s="229">
        <f t="shared" si="498"/>
        <v>0</v>
      </c>
      <c r="BP685" s="229">
        <f t="shared" si="498"/>
        <v>0</v>
      </c>
      <c r="BQ685" s="229">
        <f t="shared" si="498"/>
        <v>0</v>
      </c>
      <c r="BR685" s="229">
        <f t="shared" si="498"/>
        <v>0</v>
      </c>
      <c r="BS685" s="229">
        <f t="shared" si="498"/>
        <v>0</v>
      </c>
      <c r="BT685" s="229">
        <f t="shared" si="498"/>
        <v>0</v>
      </c>
      <c r="BU685" s="229">
        <f t="shared" si="498"/>
        <v>0</v>
      </c>
      <c r="BV685" s="229">
        <f t="shared" si="498"/>
        <v>0</v>
      </c>
      <c r="BW685" s="229">
        <f t="shared" si="498"/>
        <v>0</v>
      </c>
      <c r="BX685" s="229">
        <f t="shared" si="498"/>
        <v>0</v>
      </c>
      <c r="BY685" s="229">
        <f t="shared" si="498"/>
        <v>0</v>
      </c>
      <c r="BZ685" s="229">
        <f t="shared" si="498"/>
        <v>0</v>
      </c>
    </row>
    <row r="686" spans="1:78" x14ac:dyDescent="0.2">
      <c r="A686" s="7" t="str">
        <f t="shared" si="502"/>
        <v>Roll-in 10</v>
      </c>
      <c r="B686" s="7">
        <f t="shared" si="503"/>
        <v>2024</v>
      </c>
      <c r="C686" s="7">
        <f t="shared" si="475"/>
        <v>65</v>
      </c>
      <c r="D686" s="165">
        <f t="shared" si="504"/>
        <v>45443</v>
      </c>
      <c r="E686" s="68">
        <f t="shared" si="505"/>
        <v>0</v>
      </c>
      <c r="F686" s="77"/>
      <c r="G686" s="229">
        <f t="shared" si="499"/>
        <v>0</v>
      </c>
      <c r="H686" s="229">
        <f t="shared" si="499"/>
        <v>0</v>
      </c>
      <c r="I686" s="229">
        <f t="shared" si="499"/>
        <v>0</v>
      </c>
      <c r="J686" s="229">
        <f t="shared" si="499"/>
        <v>0</v>
      </c>
      <c r="K686" s="229">
        <f t="shared" si="499"/>
        <v>0</v>
      </c>
      <c r="L686" s="229">
        <f t="shared" si="499"/>
        <v>0</v>
      </c>
      <c r="M686" s="229">
        <f t="shared" si="499"/>
        <v>0</v>
      </c>
      <c r="N686" s="229">
        <f t="shared" si="499"/>
        <v>0</v>
      </c>
      <c r="O686" s="229">
        <f t="shared" si="499"/>
        <v>0</v>
      </c>
      <c r="P686" s="229">
        <f t="shared" si="499"/>
        <v>0</v>
      </c>
      <c r="Q686" s="229">
        <f t="shared" si="499"/>
        <v>0</v>
      </c>
      <c r="R686" s="229">
        <f t="shared" si="499"/>
        <v>0</v>
      </c>
      <c r="S686" s="229">
        <f t="shared" si="499"/>
        <v>0</v>
      </c>
      <c r="T686" s="229">
        <f t="shared" si="499"/>
        <v>0</v>
      </c>
      <c r="U686" s="229">
        <f t="shared" si="499"/>
        <v>0</v>
      </c>
      <c r="V686" s="229">
        <f t="shared" si="499"/>
        <v>0</v>
      </c>
      <c r="W686" s="229">
        <f t="shared" si="501"/>
        <v>0</v>
      </c>
      <c r="X686" s="229">
        <f t="shared" si="501"/>
        <v>0</v>
      </c>
      <c r="Y686" s="229">
        <f t="shared" si="501"/>
        <v>0</v>
      </c>
      <c r="Z686" s="229">
        <f t="shared" si="501"/>
        <v>0</v>
      </c>
      <c r="AA686" s="229">
        <f t="shared" si="501"/>
        <v>0</v>
      </c>
      <c r="AB686" s="229">
        <f t="shared" si="501"/>
        <v>0</v>
      </c>
      <c r="AC686" s="229">
        <f t="shared" si="501"/>
        <v>0</v>
      </c>
      <c r="AD686" s="229">
        <f t="shared" si="501"/>
        <v>0</v>
      </c>
      <c r="AE686" s="229">
        <f t="shared" si="501"/>
        <v>0</v>
      </c>
      <c r="AF686" s="229">
        <f t="shared" si="501"/>
        <v>0</v>
      </c>
      <c r="AG686" s="229">
        <f t="shared" si="501"/>
        <v>0</v>
      </c>
      <c r="AH686" s="229">
        <f t="shared" si="501"/>
        <v>0</v>
      </c>
      <c r="AI686" s="229">
        <f t="shared" si="501"/>
        <v>0</v>
      </c>
      <c r="AJ686" s="229">
        <f t="shared" si="501"/>
        <v>0</v>
      </c>
      <c r="AK686" s="229">
        <f t="shared" si="501"/>
        <v>0</v>
      </c>
      <c r="AL686" s="229">
        <f t="shared" si="501"/>
        <v>0</v>
      </c>
      <c r="AM686" s="229">
        <f t="shared" si="506"/>
        <v>0</v>
      </c>
      <c r="AN686" s="229">
        <f t="shared" si="506"/>
        <v>0</v>
      </c>
      <c r="AO686" s="229">
        <f t="shared" si="506"/>
        <v>0</v>
      </c>
      <c r="AP686" s="229">
        <f t="shared" si="506"/>
        <v>0</v>
      </c>
      <c r="AQ686" s="229">
        <f t="shared" si="506"/>
        <v>0</v>
      </c>
      <c r="AR686" s="229">
        <f t="shared" si="506"/>
        <v>0</v>
      </c>
      <c r="AS686" s="229">
        <f t="shared" si="506"/>
        <v>0</v>
      </c>
      <c r="AT686" s="229">
        <f t="shared" si="506"/>
        <v>0</v>
      </c>
      <c r="AU686" s="229">
        <f t="shared" si="506"/>
        <v>0</v>
      </c>
      <c r="AV686" s="229">
        <f t="shared" si="506"/>
        <v>0</v>
      </c>
      <c r="AW686" s="229">
        <f t="shared" si="506"/>
        <v>0</v>
      </c>
      <c r="AX686" s="229">
        <f t="shared" si="506"/>
        <v>0</v>
      </c>
      <c r="AY686" s="229">
        <f t="shared" si="506"/>
        <v>0</v>
      </c>
      <c r="AZ686" s="229">
        <f t="shared" si="506"/>
        <v>0</v>
      </c>
      <c r="BA686" s="229">
        <f t="shared" si="506"/>
        <v>0</v>
      </c>
      <c r="BB686" s="229">
        <f t="shared" si="506"/>
        <v>0</v>
      </c>
      <c r="BC686" s="229">
        <f t="shared" si="500"/>
        <v>0</v>
      </c>
      <c r="BD686" s="229">
        <f t="shared" si="500"/>
        <v>0</v>
      </c>
      <c r="BE686" s="229">
        <f t="shared" si="500"/>
        <v>0</v>
      </c>
      <c r="BF686" s="229">
        <f t="shared" si="500"/>
        <v>0</v>
      </c>
      <c r="BG686" s="229">
        <f t="shared" si="500"/>
        <v>0</v>
      </c>
      <c r="BH686" s="229">
        <f t="shared" si="500"/>
        <v>0</v>
      </c>
      <c r="BI686" s="229">
        <f t="shared" si="500"/>
        <v>0</v>
      </c>
      <c r="BJ686" s="229">
        <f t="shared" si="500"/>
        <v>0</v>
      </c>
      <c r="BK686" s="229">
        <f t="shared" si="500"/>
        <v>0</v>
      </c>
      <c r="BL686" s="229">
        <f t="shared" si="500"/>
        <v>0</v>
      </c>
      <c r="BM686" s="229">
        <f t="shared" si="500"/>
        <v>0</v>
      </c>
      <c r="BN686" s="229">
        <f t="shared" si="500"/>
        <v>0</v>
      </c>
      <c r="BO686" s="229">
        <f t="shared" si="498"/>
        <v>0</v>
      </c>
      <c r="BP686" s="229">
        <f t="shared" si="498"/>
        <v>0</v>
      </c>
      <c r="BQ686" s="229">
        <f t="shared" si="498"/>
        <v>0</v>
      </c>
      <c r="BR686" s="229">
        <f t="shared" si="498"/>
        <v>0</v>
      </c>
      <c r="BS686" s="229">
        <f t="shared" si="498"/>
        <v>0</v>
      </c>
      <c r="BT686" s="229">
        <f t="shared" si="498"/>
        <v>0</v>
      </c>
      <c r="BU686" s="229">
        <f t="shared" si="498"/>
        <v>0</v>
      </c>
      <c r="BV686" s="229">
        <f t="shared" si="498"/>
        <v>0</v>
      </c>
      <c r="BW686" s="229">
        <f t="shared" si="498"/>
        <v>0</v>
      </c>
      <c r="BX686" s="229">
        <f t="shared" si="498"/>
        <v>0</v>
      </c>
      <c r="BY686" s="229">
        <f t="shared" si="498"/>
        <v>0</v>
      </c>
      <c r="BZ686" s="229">
        <f t="shared" si="498"/>
        <v>0</v>
      </c>
    </row>
    <row r="687" spans="1:78" x14ac:dyDescent="0.2">
      <c r="A687" s="7" t="str">
        <f t="shared" si="502"/>
        <v>Roll-in 10</v>
      </c>
      <c r="B687" s="7">
        <f t="shared" si="503"/>
        <v>2024</v>
      </c>
      <c r="C687" s="7">
        <f t="shared" si="475"/>
        <v>66</v>
      </c>
      <c r="D687" s="165">
        <f t="shared" si="504"/>
        <v>45473</v>
      </c>
      <c r="E687" s="68">
        <f t="shared" si="505"/>
        <v>0</v>
      </c>
      <c r="F687" s="77"/>
      <c r="G687" s="229">
        <f t="shared" si="499"/>
        <v>0</v>
      </c>
      <c r="H687" s="229">
        <f t="shared" si="499"/>
        <v>0</v>
      </c>
      <c r="I687" s="229">
        <f t="shared" si="499"/>
        <v>0</v>
      </c>
      <c r="J687" s="229">
        <f t="shared" si="499"/>
        <v>0</v>
      </c>
      <c r="K687" s="229">
        <f t="shared" si="499"/>
        <v>0</v>
      </c>
      <c r="L687" s="229">
        <f t="shared" si="499"/>
        <v>0</v>
      </c>
      <c r="M687" s="229">
        <f t="shared" si="499"/>
        <v>0</v>
      </c>
      <c r="N687" s="229">
        <f t="shared" si="499"/>
        <v>0</v>
      </c>
      <c r="O687" s="229">
        <f t="shared" si="499"/>
        <v>0</v>
      </c>
      <c r="P687" s="229">
        <f t="shared" si="499"/>
        <v>0</v>
      </c>
      <c r="Q687" s="229">
        <f t="shared" si="499"/>
        <v>0</v>
      </c>
      <c r="R687" s="229">
        <f t="shared" si="499"/>
        <v>0</v>
      </c>
      <c r="S687" s="229">
        <f t="shared" si="499"/>
        <v>0</v>
      </c>
      <c r="T687" s="229">
        <f t="shared" si="499"/>
        <v>0</v>
      </c>
      <c r="U687" s="229">
        <f t="shared" si="499"/>
        <v>0</v>
      </c>
      <c r="V687" s="229">
        <f t="shared" si="499"/>
        <v>0</v>
      </c>
      <c r="W687" s="229">
        <f t="shared" si="501"/>
        <v>0</v>
      </c>
      <c r="X687" s="229">
        <f t="shared" si="501"/>
        <v>0</v>
      </c>
      <c r="Y687" s="229">
        <f t="shared" si="501"/>
        <v>0</v>
      </c>
      <c r="Z687" s="229">
        <f t="shared" si="501"/>
        <v>0</v>
      </c>
      <c r="AA687" s="229">
        <f t="shared" si="501"/>
        <v>0</v>
      </c>
      <c r="AB687" s="229">
        <f t="shared" si="501"/>
        <v>0</v>
      </c>
      <c r="AC687" s="229">
        <f t="shared" si="501"/>
        <v>0</v>
      </c>
      <c r="AD687" s="229">
        <f t="shared" si="501"/>
        <v>0</v>
      </c>
      <c r="AE687" s="229">
        <f t="shared" si="501"/>
        <v>0</v>
      </c>
      <c r="AF687" s="229">
        <f t="shared" si="501"/>
        <v>0</v>
      </c>
      <c r="AG687" s="229">
        <f t="shared" si="501"/>
        <v>0</v>
      </c>
      <c r="AH687" s="229">
        <f t="shared" si="501"/>
        <v>0</v>
      </c>
      <c r="AI687" s="229">
        <f t="shared" si="501"/>
        <v>0</v>
      </c>
      <c r="AJ687" s="229">
        <f t="shared" si="501"/>
        <v>0</v>
      </c>
      <c r="AK687" s="229">
        <f t="shared" si="501"/>
        <v>0</v>
      </c>
      <c r="AL687" s="229">
        <f t="shared" si="501"/>
        <v>0</v>
      </c>
      <c r="AM687" s="229">
        <f t="shared" si="506"/>
        <v>0</v>
      </c>
      <c r="AN687" s="229">
        <f t="shared" si="506"/>
        <v>0</v>
      </c>
      <c r="AO687" s="229">
        <f t="shared" si="506"/>
        <v>0</v>
      </c>
      <c r="AP687" s="229">
        <f t="shared" si="506"/>
        <v>0</v>
      </c>
      <c r="AQ687" s="229">
        <f t="shared" si="506"/>
        <v>0</v>
      </c>
      <c r="AR687" s="229">
        <f t="shared" si="506"/>
        <v>0</v>
      </c>
      <c r="AS687" s="229">
        <f t="shared" si="506"/>
        <v>0</v>
      </c>
      <c r="AT687" s="229">
        <f t="shared" si="506"/>
        <v>0</v>
      </c>
      <c r="AU687" s="229">
        <f t="shared" si="506"/>
        <v>0</v>
      </c>
      <c r="AV687" s="229">
        <f t="shared" si="506"/>
        <v>0</v>
      </c>
      <c r="AW687" s="229">
        <f t="shared" si="506"/>
        <v>0</v>
      </c>
      <c r="AX687" s="229">
        <f t="shared" si="506"/>
        <v>0</v>
      </c>
      <c r="AY687" s="229">
        <f t="shared" si="506"/>
        <v>0</v>
      </c>
      <c r="AZ687" s="229">
        <f t="shared" si="506"/>
        <v>0</v>
      </c>
      <c r="BA687" s="229">
        <f t="shared" si="506"/>
        <v>0</v>
      </c>
      <c r="BB687" s="229">
        <f t="shared" si="506"/>
        <v>0</v>
      </c>
      <c r="BC687" s="229">
        <f t="shared" si="500"/>
        <v>0</v>
      </c>
      <c r="BD687" s="229">
        <f t="shared" si="500"/>
        <v>0</v>
      </c>
      <c r="BE687" s="229">
        <f t="shared" si="500"/>
        <v>0</v>
      </c>
      <c r="BF687" s="229">
        <f t="shared" si="500"/>
        <v>0</v>
      </c>
      <c r="BG687" s="229">
        <f t="shared" si="500"/>
        <v>0</v>
      </c>
      <c r="BH687" s="229">
        <f t="shared" si="500"/>
        <v>0</v>
      </c>
      <c r="BI687" s="229">
        <f t="shared" si="500"/>
        <v>0</v>
      </c>
      <c r="BJ687" s="229">
        <f t="shared" si="500"/>
        <v>0</v>
      </c>
      <c r="BK687" s="229">
        <f t="shared" si="500"/>
        <v>0</v>
      </c>
      <c r="BL687" s="229">
        <f t="shared" si="500"/>
        <v>0</v>
      </c>
      <c r="BM687" s="229">
        <f t="shared" si="500"/>
        <v>0</v>
      </c>
      <c r="BN687" s="229">
        <f t="shared" si="500"/>
        <v>0</v>
      </c>
      <c r="BO687" s="229">
        <f t="shared" si="498"/>
        <v>0</v>
      </c>
      <c r="BP687" s="229">
        <f t="shared" si="498"/>
        <v>0</v>
      </c>
      <c r="BQ687" s="229">
        <f t="shared" si="498"/>
        <v>0</v>
      </c>
      <c r="BR687" s="229">
        <f t="shared" si="498"/>
        <v>0</v>
      </c>
      <c r="BS687" s="229">
        <f t="shared" si="498"/>
        <v>0</v>
      </c>
      <c r="BT687" s="229">
        <f t="shared" si="498"/>
        <v>0</v>
      </c>
      <c r="BU687" s="229">
        <f t="shared" si="498"/>
        <v>0</v>
      </c>
      <c r="BV687" s="229">
        <f t="shared" si="498"/>
        <v>0</v>
      </c>
      <c r="BW687" s="229">
        <f t="shared" si="498"/>
        <v>0</v>
      </c>
      <c r="BX687" s="229">
        <f t="shared" si="498"/>
        <v>0</v>
      </c>
      <c r="BY687" s="229">
        <f t="shared" si="498"/>
        <v>0</v>
      </c>
      <c r="BZ687" s="229">
        <f t="shared" si="498"/>
        <v>0</v>
      </c>
    </row>
    <row r="688" spans="1:78" x14ac:dyDescent="0.2">
      <c r="A688" s="7" t="str">
        <f t="shared" si="502"/>
        <v>Roll-in 10</v>
      </c>
      <c r="B688" s="7">
        <f t="shared" si="503"/>
        <v>2024</v>
      </c>
      <c r="C688" s="7">
        <f t="shared" ref="C688:C693" si="507">C687+1</f>
        <v>67</v>
      </c>
      <c r="D688" s="165">
        <f t="shared" si="504"/>
        <v>45504</v>
      </c>
      <c r="E688" s="68">
        <f t="shared" si="505"/>
        <v>0</v>
      </c>
      <c r="F688" s="77"/>
      <c r="G688" s="229">
        <f t="shared" si="499"/>
        <v>0</v>
      </c>
      <c r="H688" s="229">
        <f t="shared" si="499"/>
        <v>0</v>
      </c>
      <c r="I688" s="229">
        <f t="shared" si="499"/>
        <v>0</v>
      </c>
      <c r="J688" s="229">
        <f t="shared" si="499"/>
        <v>0</v>
      </c>
      <c r="K688" s="229">
        <f t="shared" si="499"/>
        <v>0</v>
      </c>
      <c r="L688" s="229">
        <f t="shared" si="499"/>
        <v>0</v>
      </c>
      <c r="M688" s="229">
        <f t="shared" si="499"/>
        <v>0</v>
      </c>
      <c r="N688" s="229">
        <f t="shared" si="499"/>
        <v>0</v>
      </c>
      <c r="O688" s="229">
        <f t="shared" si="499"/>
        <v>0</v>
      </c>
      <c r="P688" s="229">
        <f t="shared" si="499"/>
        <v>0</v>
      </c>
      <c r="Q688" s="229">
        <f t="shared" si="499"/>
        <v>0</v>
      </c>
      <c r="R688" s="229">
        <f t="shared" si="499"/>
        <v>0</v>
      </c>
      <c r="S688" s="229">
        <f t="shared" si="499"/>
        <v>0</v>
      </c>
      <c r="T688" s="229">
        <f t="shared" si="499"/>
        <v>0</v>
      </c>
      <c r="U688" s="229">
        <f t="shared" si="499"/>
        <v>0</v>
      </c>
      <c r="V688" s="229">
        <f t="shared" si="499"/>
        <v>0</v>
      </c>
      <c r="W688" s="229">
        <f t="shared" si="501"/>
        <v>0</v>
      </c>
      <c r="X688" s="229">
        <f t="shared" si="501"/>
        <v>0</v>
      </c>
      <c r="Y688" s="229">
        <f t="shared" si="501"/>
        <v>0</v>
      </c>
      <c r="Z688" s="229">
        <f t="shared" si="501"/>
        <v>0</v>
      </c>
      <c r="AA688" s="229">
        <f t="shared" si="501"/>
        <v>0</v>
      </c>
      <c r="AB688" s="229">
        <f t="shared" si="501"/>
        <v>0</v>
      </c>
      <c r="AC688" s="229">
        <f t="shared" si="501"/>
        <v>0</v>
      </c>
      <c r="AD688" s="229">
        <f t="shared" si="501"/>
        <v>0</v>
      </c>
      <c r="AE688" s="229">
        <f t="shared" si="501"/>
        <v>0</v>
      </c>
      <c r="AF688" s="229">
        <f t="shared" si="501"/>
        <v>0</v>
      </c>
      <c r="AG688" s="229">
        <f t="shared" si="501"/>
        <v>0</v>
      </c>
      <c r="AH688" s="229">
        <f t="shared" si="501"/>
        <v>0</v>
      </c>
      <c r="AI688" s="229">
        <f t="shared" si="501"/>
        <v>0</v>
      </c>
      <c r="AJ688" s="229">
        <f t="shared" si="501"/>
        <v>0</v>
      </c>
      <c r="AK688" s="229">
        <f t="shared" si="501"/>
        <v>0</v>
      </c>
      <c r="AL688" s="229">
        <f t="shared" si="501"/>
        <v>0</v>
      </c>
      <c r="AM688" s="229">
        <f t="shared" si="506"/>
        <v>0</v>
      </c>
      <c r="AN688" s="229">
        <f t="shared" si="506"/>
        <v>0</v>
      </c>
      <c r="AO688" s="229">
        <f t="shared" si="506"/>
        <v>0</v>
      </c>
      <c r="AP688" s="229">
        <f t="shared" si="506"/>
        <v>0</v>
      </c>
      <c r="AQ688" s="229">
        <f t="shared" si="506"/>
        <v>0</v>
      </c>
      <c r="AR688" s="229">
        <f t="shared" si="506"/>
        <v>0</v>
      </c>
      <c r="AS688" s="229">
        <f t="shared" si="506"/>
        <v>0</v>
      </c>
      <c r="AT688" s="229">
        <f t="shared" si="506"/>
        <v>0</v>
      </c>
      <c r="AU688" s="229">
        <f t="shared" si="506"/>
        <v>0</v>
      </c>
      <c r="AV688" s="229">
        <f t="shared" si="506"/>
        <v>0</v>
      </c>
      <c r="AW688" s="229">
        <f t="shared" si="506"/>
        <v>0</v>
      </c>
      <c r="AX688" s="229">
        <f t="shared" si="506"/>
        <v>0</v>
      </c>
      <c r="AY688" s="229">
        <f t="shared" si="506"/>
        <v>0</v>
      </c>
      <c r="AZ688" s="229">
        <f t="shared" si="506"/>
        <v>0</v>
      </c>
      <c r="BA688" s="229">
        <f t="shared" si="506"/>
        <v>0</v>
      </c>
      <c r="BB688" s="229">
        <f t="shared" si="506"/>
        <v>0</v>
      </c>
      <c r="BC688" s="229">
        <f t="shared" si="500"/>
        <v>0</v>
      </c>
      <c r="BD688" s="229">
        <f t="shared" si="500"/>
        <v>0</v>
      </c>
      <c r="BE688" s="229">
        <f t="shared" si="500"/>
        <v>0</v>
      </c>
      <c r="BF688" s="229">
        <f t="shared" si="500"/>
        <v>0</v>
      </c>
      <c r="BG688" s="229">
        <f t="shared" si="500"/>
        <v>0</v>
      </c>
      <c r="BH688" s="229">
        <f t="shared" si="500"/>
        <v>0</v>
      </c>
      <c r="BI688" s="229">
        <f t="shared" si="500"/>
        <v>0</v>
      </c>
      <c r="BJ688" s="229">
        <f t="shared" si="500"/>
        <v>0</v>
      </c>
      <c r="BK688" s="229">
        <f t="shared" si="500"/>
        <v>0</v>
      </c>
      <c r="BL688" s="229">
        <f t="shared" si="500"/>
        <v>0</v>
      </c>
      <c r="BM688" s="229">
        <f t="shared" si="500"/>
        <v>0</v>
      </c>
      <c r="BN688" s="229">
        <f t="shared" si="500"/>
        <v>0</v>
      </c>
      <c r="BO688" s="229">
        <f t="shared" si="498"/>
        <v>0</v>
      </c>
      <c r="BP688" s="229">
        <f t="shared" si="498"/>
        <v>0</v>
      </c>
      <c r="BQ688" s="229">
        <f t="shared" si="498"/>
        <v>0</v>
      </c>
      <c r="BR688" s="229">
        <f t="shared" si="498"/>
        <v>0</v>
      </c>
      <c r="BS688" s="229">
        <f t="shared" si="498"/>
        <v>0</v>
      </c>
      <c r="BT688" s="229">
        <f t="shared" si="498"/>
        <v>0</v>
      </c>
      <c r="BU688" s="229">
        <f t="shared" si="498"/>
        <v>0</v>
      </c>
      <c r="BV688" s="229">
        <f t="shared" si="498"/>
        <v>0</v>
      </c>
      <c r="BW688" s="229">
        <f t="shared" si="498"/>
        <v>0</v>
      </c>
      <c r="BX688" s="229">
        <f t="shared" si="498"/>
        <v>0</v>
      </c>
      <c r="BY688" s="229">
        <f t="shared" si="498"/>
        <v>0</v>
      </c>
      <c r="BZ688" s="229">
        <f t="shared" si="498"/>
        <v>0</v>
      </c>
    </row>
    <row r="689" spans="1:78" x14ac:dyDescent="0.2">
      <c r="A689" s="7" t="str">
        <f t="shared" si="502"/>
        <v>Roll-in 10</v>
      </c>
      <c r="B689" s="7">
        <f t="shared" si="503"/>
        <v>2024</v>
      </c>
      <c r="C689" s="7">
        <f t="shared" si="507"/>
        <v>68</v>
      </c>
      <c r="D689" s="165">
        <f t="shared" si="504"/>
        <v>45535</v>
      </c>
      <c r="E689" s="68">
        <f t="shared" si="505"/>
        <v>0</v>
      </c>
      <c r="F689" s="77"/>
      <c r="G689" s="229">
        <f t="shared" si="499"/>
        <v>0</v>
      </c>
      <c r="H689" s="229">
        <f t="shared" si="499"/>
        <v>0</v>
      </c>
      <c r="I689" s="229">
        <f t="shared" si="499"/>
        <v>0</v>
      </c>
      <c r="J689" s="229">
        <f t="shared" si="499"/>
        <v>0</v>
      </c>
      <c r="K689" s="229">
        <f t="shared" si="499"/>
        <v>0</v>
      </c>
      <c r="L689" s="229">
        <f t="shared" si="499"/>
        <v>0</v>
      </c>
      <c r="M689" s="229">
        <f t="shared" si="499"/>
        <v>0</v>
      </c>
      <c r="N689" s="229">
        <f t="shared" si="499"/>
        <v>0</v>
      </c>
      <c r="O689" s="229">
        <f t="shared" si="499"/>
        <v>0</v>
      </c>
      <c r="P689" s="229">
        <f t="shared" si="499"/>
        <v>0</v>
      </c>
      <c r="Q689" s="229">
        <f t="shared" si="499"/>
        <v>0</v>
      </c>
      <c r="R689" s="229">
        <f t="shared" si="499"/>
        <v>0</v>
      </c>
      <c r="S689" s="229">
        <f t="shared" si="499"/>
        <v>0</v>
      </c>
      <c r="T689" s="229">
        <f t="shared" si="499"/>
        <v>0</v>
      </c>
      <c r="U689" s="229">
        <f t="shared" si="499"/>
        <v>0</v>
      </c>
      <c r="V689" s="229">
        <f t="shared" si="499"/>
        <v>0</v>
      </c>
      <c r="W689" s="229">
        <f t="shared" si="501"/>
        <v>0</v>
      </c>
      <c r="X689" s="229">
        <f t="shared" si="501"/>
        <v>0</v>
      </c>
      <c r="Y689" s="229">
        <f t="shared" si="501"/>
        <v>0</v>
      </c>
      <c r="Z689" s="229">
        <f t="shared" si="501"/>
        <v>0</v>
      </c>
      <c r="AA689" s="229">
        <f t="shared" si="501"/>
        <v>0</v>
      </c>
      <c r="AB689" s="229">
        <f t="shared" si="501"/>
        <v>0</v>
      </c>
      <c r="AC689" s="229">
        <f t="shared" si="501"/>
        <v>0</v>
      </c>
      <c r="AD689" s="229">
        <f t="shared" si="501"/>
        <v>0</v>
      </c>
      <c r="AE689" s="229">
        <f t="shared" si="501"/>
        <v>0</v>
      </c>
      <c r="AF689" s="229">
        <f t="shared" si="501"/>
        <v>0</v>
      </c>
      <c r="AG689" s="229">
        <f t="shared" si="501"/>
        <v>0</v>
      </c>
      <c r="AH689" s="229">
        <f t="shared" si="501"/>
        <v>0</v>
      </c>
      <c r="AI689" s="229">
        <f t="shared" si="501"/>
        <v>0</v>
      </c>
      <c r="AJ689" s="229">
        <f t="shared" si="501"/>
        <v>0</v>
      </c>
      <c r="AK689" s="229">
        <f t="shared" si="501"/>
        <v>0</v>
      </c>
      <c r="AL689" s="229">
        <f t="shared" si="501"/>
        <v>0</v>
      </c>
      <c r="AM689" s="229">
        <f t="shared" si="506"/>
        <v>0</v>
      </c>
      <c r="AN689" s="229">
        <f t="shared" si="506"/>
        <v>0</v>
      </c>
      <c r="AO689" s="229">
        <f t="shared" si="506"/>
        <v>0</v>
      </c>
      <c r="AP689" s="229">
        <f t="shared" si="506"/>
        <v>0</v>
      </c>
      <c r="AQ689" s="229">
        <f t="shared" si="506"/>
        <v>0</v>
      </c>
      <c r="AR689" s="229">
        <f t="shared" si="506"/>
        <v>0</v>
      </c>
      <c r="AS689" s="229">
        <f t="shared" si="506"/>
        <v>0</v>
      </c>
      <c r="AT689" s="229">
        <f t="shared" si="506"/>
        <v>0</v>
      </c>
      <c r="AU689" s="229">
        <f t="shared" si="506"/>
        <v>0</v>
      </c>
      <c r="AV689" s="229">
        <f t="shared" si="506"/>
        <v>0</v>
      </c>
      <c r="AW689" s="229">
        <f t="shared" si="506"/>
        <v>0</v>
      </c>
      <c r="AX689" s="229">
        <f t="shared" si="506"/>
        <v>0</v>
      </c>
      <c r="AY689" s="229">
        <f t="shared" si="506"/>
        <v>0</v>
      </c>
      <c r="AZ689" s="229">
        <f t="shared" si="506"/>
        <v>0</v>
      </c>
      <c r="BA689" s="229">
        <f t="shared" si="506"/>
        <v>0</v>
      </c>
      <c r="BB689" s="229">
        <f t="shared" si="506"/>
        <v>0</v>
      </c>
      <c r="BC689" s="229">
        <f t="shared" si="500"/>
        <v>0</v>
      </c>
      <c r="BD689" s="229">
        <f t="shared" si="500"/>
        <v>0</v>
      </c>
      <c r="BE689" s="229">
        <f t="shared" si="500"/>
        <v>0</v>
      </c>
      <c r="BF689" s="229">
        <f t="shared" si="500"/>
        <v>0</v>
      </c>
      <c r="BG689" s="229">
        <f t="shared" si="500"/>
        <v>0</v>
      </c>
      <c r="BH689" s="229">
        <f t="shared" si="500"/>
        <v>0</v>
      </c>
      <c r="BI689" s="229">
        <f t="shared" si="500"/>
        <v>0</v>
      </c>
      <c r="BJ689" s="229">
        <f t="shared" si="500"/>
        <v>0</v>
      </c>
      <c r="BK689" s="229">
        <f t="shared" si="500"/>
        <v>0</v>
      </c>
      <c r="BL689" s="229">
        <f t="shared" si="500"/>
        <v>0</v>
      </c>
      <c r="BM689" s="229">
        <f t="shared" si="500"/>
        <v>0</v>
      </c>
      <c r="BN689" s="229">
        <f t="shared" si="500"/>
        <v>0</v>
      </c>
      <c r="BO689" s="229">
        <f t="shared" si="498"/>
        <v>0</v>
      </c>
      <c r="BP689" s="229">
        <f t="shared" si="498"/>
        <v>0</v>
      </c>
      <c r="BQ689" s="229">
        <f t="shared" si="498"/>
        <v>0</v>
      </c>
      <c r="BR689" s="229">
        <f t="shared" si="498"/>
        <v>0</v>
      </c>
      <c r="BS689" s="229">
        <f t="shared" si="498"/>
        <v>0</v>
      </c>
      <c r="BT689" s="229">
        <f t="shared" si="498"/>
        <v>0</v>
      </c>
      <c r="BU689" s="229">
        <f t="shared" si="498"/>
        <v>0</v>
      </c>
      <c r="BV689" s="229">
        <f t="shared" si="498"/>
        <v>0</v>
      </c>
      <c r="BW689" s="229">
        <f t="shared" si="498"/>
        <v>0</v>
      </c>
      <c r="BX689" s="229">
        <f t="shared" si="498"/>
        <v>0</v>
      </c>
      <c r="BY689" s="229">
        <f t="shared" si="498"/>
        <v>0</v>
      </c>
      <c r="BZ689" s="229">
        <f t="shared" si="498"/>
        <v>0</v>
      </c>
    </row>
    <row r="690" spans="1:78" x14ac:dyDescent="0.2">
      <c r="A690" s="7" t="str">
        <f t="shared" si="502"/>
        <v>Roll-in 10</v>
      </c>
      <c r="B690" s="7">
        <f t="shared" si="503"/>
        <v>2024</v>
      </c>
      <c r="C690" s="7">
        <f t="shared" si="507"/>
        <v>69</v>
      </c>
      <c r="D690" s="165">
        <f t="shared" si="504"/>
        <v>45565</v>
      </c>
      <c r="E690" s="68">
        <f t="shared" si="505"/>
        <v>0</v>
      </c>
      <c r="F690" s="77"/>
      <c r="G690" s="229">
        <f t="shared" si="499"/>
        <v>0</v>
      </c>
      <c r="H690" s="229">
        <f t="shared" si="499"/>
        <v>0</v>
      </c>
      <c r="I690" s="229">
        <f t="shared" si="499"/>
        <v>0</v>
      </c>
      <c r="J690" s="229">
        <f t="shared" si="499"/>
        <v>0</v>
      </c>
      <c r="K690" s="229">
        <f t="shared" si="499"/>
        <v>0</v>
      </c>
      <c r="L690" s="229">
        <f t="shared" si="499"/>
        <v>0</v>
      </c>
      <c r="M690" s="229">
        <f t="shared" si="499"/>
        <v>0</v>
      </c>
      <c r="N690" s="229">
        <f t="shared" si="499"/>
        <v>0</v>
      </c>
      <c r="O690" s="229">
        <f t="shared" si="499"/>
        <v>0</v>
      </c>
      <c r="P690" s="229">
        <f t="shared" si="499"/>
        <v>0</v>
      </c>
      <c r="Q690" s="229">
        <f t="shared" si="499"/>
        <v>0</v>
      </c>
      <c r="R690" s="229">
        <f t="shared" si="499"/>
        <v>0</v>
      </c>
      <c r="S690" s="229">
        <f t="shared" si="499"/>
        <v>0</v>
      </c>
      <c r="T690" s="229">
        <f t="shared" si="499"/>
        <v>0</v>
      </c>
      <c r="U690" s="229">
        <f t="shared" si="499"/>
        <v>0</v>
      </c>
      <c r="V690" s="229">
        <f t="shared" ref="G690:V693" si="508">IF(AND($B690+$D$7&gt;V$7,V$9&gt;=$D690),($E690*(1/$D$7))/IF(V$7=$B690,13-MONTH($D690),12),0)</f>
        <v>0</v>
      </c>
      <c r="W690" s="229">
        <f t="shared" si="501"/>
        <v>0</v>
      </c>
      <c r="X690" s="229">
        <f t="shared" si="501"/>
        <v>0</v>
      </c>
      <c r="Y690" s="229">
        <f t="shared" si="501"/>
        <v>0</v>
      </c>
      <c r="Z690" s="229">
        <f t="shared" si="501"/>
        <v>0</v>
      </c>
      <c r="AA690" s="229">
        <f t="shared" si="501"/>
        <v>0</v>
      </c>
      <c r="AB690" s="229">
        <f t="shared" si="501"/>
        <v>0</v>
      </c>
      <c r="AC690" s="229">
        <f t="shared" si="501"/>
        <v>0</v>
      </c>
      <c r="AD690" s="229">
        <f t="shared" si="501"/>
        <v>0</v>
      </c>
      <c r="AE690" s="229">
        <f t="shared" si="501"/>
        <v>0</v>
      </c>
      <c r="AF690" s="229">
        <f t="shared" si="501"/>
        <v>0</v>
      </c>
      <c r="AG690" s="229">
        <f t="shared" si="501"/>
        <v>0</v>
      </c>
      <c r="AH690" s="229">
        <f t="shared" si="501"/>
        <v>0</v>
      </c>
      <c r="AI690" s="229">
        <f t="shared" si="501"/>
        <v>0</v>
      </c>
      <c r="AJ690" s="229">
        <f t="shared" si="501"/>
        <v>0</v>
      </c>
      <c r="AK690" s="229">
        <f t="shared" si="501"/>
        <v>0</v>
      </c>
      <c r="AL690" s="229">
        <f t="shared" si="501"/>
        <v>0</v>
      </c>
      <c r="AM690" s="229">
        <f t="shared" si="506"/>
        <v>0</v>
      </c>
      <c r="AN690" s="229">
        <f t="shared" si="506"/>
        <v>0</v>
      </c>
      <c r="AO690" s="229">
        <f t="shared" si="506"/>
        <v>0</v>
      </c>
      <c r="AP690" s="229">
        <f t="shared" si="506"/>
        <v>0</v>
      </c>
      <c r="AQ690" s="229">
        <f t="shared" si="506"/>
        <v>0</v>
      </c>
      <c r="AR690" s="229">
        <f t="shared" si="506"/>
        <v>0</v>
      </c>
      <c r="AS690" s="229">
        <f t="shared" si="506"/>
        <v>0</v>
      </c>
      <c r="AT690" s="229">
        <f t="shared" si="506"/>
        <v>0</v>
      </c>
      <c r="AU690" s="229">
        <f t="shared" si="506"/>
        <v>0</v>
      </c>
      <c r="AV690" s="229">
        <f t="shared" si="506"/>
        <v>0</v>
      </c>
      <c r="AW690" s="229">
        <f t="shared" si="506"/>
        <v>0</v>
      </c>
      <c r="AX690" s="229">
        <f t="shared" si="506"/>
        <v>0</v>
      </c>
      <c r="AY690" s="229">
        <f t="shared" si="506"/>
        <v>0</v>
      </c>
      <c r="AZ690" s="229">
        <f t="shared" si="506"/>
        <v>0</v>
      </c>
      <c r="BA690" s="229">
        <f t="shared" si="506"/>
        <v>0</v>
      </c>
      <c r="BB690" s="229">
        <f t="shared" si="506"/>
        <v>0</v>
      </c>
      <c r="BC690" s="229">
        <f t="shared" si="500"/>
        <v>0</v>
      </c>
      <c r="BD690" s="229">
        <f t="shared" si="500"/>
        <v>0</v>
      </c>
      <c r="BE690" s="229">
        <f t="shared" si="500"/>
        <v>0</v>
      </c>
      <c r="BF690" s="229">
        <f t="shared" si="500"/>
        <v>0</v>
      </c>
      <c r="BG690" s="229">
        <f t="shared" si="500"/>
        <v>0</v>
      </c>
      <c r="BH690" s="229">
        <f t="shared" si="500"/>
        <v>0</v>
      </c>
      <c r="BI690" s="229">
        <f t="shared" si="500"/>
        <v>0</v>
      </c>
      <c r="BJ690" s="229">
        <f t="shared" si="500"/>
        <v>0</v>
      </c>
      <c r="BK690" s="229">
        <f t="shared" si="500"/>
        <v>0</v>
      </c>
      <c r="BL690" s="229">
        <f t="shared" si="500"/>
        <v>0</v>
      </c>
      <c r="BM690" s="229">
        <f t="shared" si="500"/>
        <v>0</v>
      </c>
      <c r="BN690" s="229">
        <f t="shared" si="500"/>
        <v>0</v>
      </c>
      <c r="BO690" s="229">
        <f t="shared" ref="BO690:BZ693" si="509">IF(AND($B690+$D$7&gt;BO$7,BO$9&gt;=$D690),($E690*(1/$D$7))/IF(BO$7=$B690,13-MONTH($D690),12),0)</f>
        <v>0</v>
      </c>
      <c r="BP690" s="229">
        <f t="shared" si="509"/>
        <v>0</v>
      </c>
      <c r="BQ690" s="229">
        <f t="shared" si="509"/>
        <v>0</v>
      </c>
      <c r="BR690" s="229">
        <f t="shared" si="509"/>
        <v>0</v>
      </c>
      <c r="BS690" s="229">
        <f t="shared" si="509"/>
        <v>0</v>
      </c>
      <c r="BT690" s="229">
        <f t="shared" si="509"/>
        <v>0</v>
      </c>
      <c r="BU690" s="229">
        <f t="shared" si="509"/>
        <v>0</v>
      </c>
      <c r="BV690" s="229">
        <f t="shared" si="509"/>
        <v>0</v>
      </c>
      <c r="BW690" s="229">
        <f t="shared" si="509"/>
        <v>0</v>
      </c>
      <c r="BX690" s="229">
        <f t="shared" si="509"/>
        <v>0</v>
      </c>
      <c r="BY690" s="229">
        <f t="shared" si="509"/>
        <v>0</v>
      </c>
      <c r="BZ690" s="229">
        <f t="shared" si="509"/>
        <v>0</v>
      </c>
    </row>
    <row r="691" spans="1:78" x14ac:dyDescent="0.2">
      <c r="A691" s="7" t="str">
        <f t="shared" si="502"/>
        <v>Roll-in 10</v>
      </c>
      <c r="B691" s="7">
        <f t="shared" si="503"/>
        <v>2024</v>
      </c>
      <c r="C691" s="7">
        <f t="shared" si="507"/>
        <v>70</v>
      </c>
      <c r="D691" s="165">
        <f t="shared" si="504"/>
        <v>45596</v>
      </c>
      <c r="E691" s="68">
        <f t="shared" si="505"/>
        <v>0</v>
      </c>
      <c r="F691" s="77"/>
      <c r="G691" s="229">
        <f t="shared" si="508"/>
        <v>0</v>
      </c>
      <c r="H691" s="229">
        <f t="shared" si="508"/>
        <v>0</v>
      </c>
      <c r="I691" s="229">
        <f t="shared" si="508"/>
        <v>0</v>
      </c>
      <c r="J691" s="229">
        <f t="shared" si="508"/>
        <v>0</v>
      </c>
      <c r="K691" s="229">
        <f t="shared" si="508"/>
        <v>0</v>
      </c>
      <c r="L691" s="229">
        <f t="shared" si="508"/>
        <v>0</v>
      </c>
      <c r="M691" s="229">
        <f t="shared" si="508"/>
        <v>0</v>
      </c>
      <c r="N691" s="229">
        <f t="shared" si="508"/>
        <v>0</v>
      </c>
      <c r="O691" s="229">
        <f t="shared" si="508"/>
        <v>0</v>
      </c>
      <c r="P691" s="229">
        <f t="shared" si="508"/>
        <v>0</v>
      </c>
      <c r="Q691" s="229">
        <f t="shared" si="508"/>
        <v>0</v>
      </c>
      <c r="R691" s="229">
        <f t="shared" si="508"/>
        <v>0</v>
      </c>
      <c r="S691" s="229">
        <f t="shared" si="508"/>
        <v>0</v>
      </c>
      <c r="T691" s="229">
        <f t="shared" si="508"/>
        <v>0</v>
      </c>
      <c r="U691" s="229">
        <f t="shared" si="508"/>
        <v>0</v>
      </c>
      <c r="V691" s="229">
        <f t="shared" si="508"/>
        <v>0</v>
      </c>
      <c r="W691" s="229">
        <f t="shared" si="501"/>
        <v>0</v>
      </c>
      <c r="X691" s="229">
        <f t="shared" si="501"/>
        <v>0</v>
      </c>
      <c r="Y691" s="229">
        <f t="shared" si="501"/>
        <v>0</v>
      </c>
      <c r="Z691" s="229">
        <f t="shared" si="501"/>
        <v>0</v>
      </c>
      <c r="AA691" s="229">
        <f t="shared" si="501"/>
        <v>0</v>
      </c>
      <c r="AB691" s="229">
        <f t="shared" si="501"/>
        <v>0</v>
      </c>
      <c r="AC691" s="229">
        <f t="shared" si="501"/>
        <v>0</v>
      </c>
      <c r="AD691" s="229">
        <f t="shared" si="501"/>
        <v>0</v>
      </c>
      <c r="AE691" s="229">
        <f t="shared" si="501"/>
        <v>0</v>
      </c>
      <c r="AF691" s="229">
        <f t="shared" si="501"/>
        <v>0</v>
      </c>
      <c r="AG691" s="229">
        <f t="shared" si="501"/>
        <v>0</v>
      </c>
      <c r="AH691" s="229">
        <f t="shared" si="501"/>
        <v>0</v>
      </c>
      <c r="AI691" s="229">
        <f t="shared" si="501"/>
        <v>0</v>
      </c>
      <c r="AJ691" s="229">
        <f t="shared" si="501"/>
        <v>0</v>
      </c>
      <c r="AK691" s="229">
        <f t="shared" si="501"/>
        <v>0</v>
      </c>
      <c r="AL691" s="229">
        <f t="shared" si="501"/>
        <v>0</v>
      </c>
      <c r="AM691" s="229">
        <f t="shared" si="506"/>
        <v>0</v>
      </c>
      <c r="AN691" s="229">
        <f t="shared" si="506"/>
        <v>0</v>
      </c>
      <c r="AO691" s="229">
        <f t="shared" si="506"/>
        <v>0</v>
      </c>
      <c r="AP691" s="229">
        <f t="shared" si="506"/>
        <v>0</v>
      </c>
      <c r="AQ691" s="229">
        <f t="shared" si="506"/>
        <v>0</v>
      </c>
      <c r="AR691" s="229">
        <f t="shared" si="506"/>
        <v>0</v>
      </c>
      <c r="AS691" s="229">
        <f t="shared" si="506"/>
        <v>0</v>
      </c>
      <c r="AT691" s="229">
        <f t="shared" si="506"/>
        <v>0</v>
      </c>
      <c r="AU691" s="229">
        <f t="shared" si="506"/>
        <v>0</v>
      </c>
      <c r="AV691" s="229">
        <f t="shared" si="506"/>
        <v>0</v>
      </c>
      <c r="AW691" s="229">
        <f t="shared" si="506"/>
        <v>0</v>
      </c>
      <c r="AX691" s="229">
        <f t="shared" si="506"/>
        <v>0</v>
      </c>
      <c r="AY691" s="229">
        <f t="shared" si="506"/>
        <v>0</v>
      </c>
      <c r="AZ691" s="229">
        <f t="shared" si="506"/>
        <v>0</v>
      </c>
      <c r="BA691" s="229">
        <f t="shared" si="506"/>
        <v>0</v>
      </c>
      <c r="BB691" s="229">
        <f t="shared" si="506"/>
        <v>0</v>
      </c>
      <c r="BC691" s="229">
        <f t="shared" si="500"/>
        <v>0</v>
      </c>
      <c r="BD691" s="229">
        <f t="shared" si="500"/>
        <v>0</v>
      </c>
      <c r="BE691" s="229">
        <f t="shared" si="500"/>
        <v>0</v>
      </c>
      <c r="BF691" s="229">
        <f t="shared" si="500"/>
        <v>0</v>
      </c>
      <c r="BG691" s="229">
        <f t="shared" si="500"/>
        <v>0</v>
      </c>
      <c r="BH691" s="229">
        <f t="shared" si="500"/>
        <v>0</v>
      </c>
      <c r="BI691" s="229">
        <f t="shared" si="500"/>
        <v>0</v>
      </c>
      <c r="BJ691" s="229">
        <f t="shared" si="500"/>
        <v>0</v>
      </c>
      <c r="BK691" s="229">
        <f t="shared" si="500"/>
        <v>0</v>
      </c>
      <c r="BL691" s="229">
        <f t="shared" si="500"/>
        <v>0</v>
      </c>
      <c r="BM691" s="229">
        <f t="shared" si="500"/>
        <v>0</v>
      </c>
      <c r="BN691" s="229">
        <f t="shared" si="500"/>
        <v>0</v>
      </c>
      <c r="BO691" s="229">
        <f t="shared" si="509"/>
        <v>0</v>
      </c>
      <c r="BP691" s="229">
        <f t="shared" si="509"/>
        <v>0</v>
      </c>
      <c r="BQ691" s="229">
        <f t="shared" si="509"/>
        <v>0</v>
      </c>
      <c r="BR691" s="229">
        <f t="shared" si="509"/>
        <v>0</v>
      </c>
      <c r="BS691" s="229">
        <f t="shared" si="509"/>
        <v>0</v>
      </c>
      <c r="BT691" s="229">
        <f t="shared" si="509"/>
        <v>0</v>
      </c>
      <c r="BU691" s="229">
        <f t="shared" si="509"/>
        <v>0</v>
      </c>
      <c r="BV691" s="229">
        <f t="shared" si="509"/>
        <v>0</v>
      </c>
      <c r="BW691" s="229">
        <f t="shared" si="509"/>
        <v>0</v>
      </c>
      <c r="BX691" s="229">
        <f t="shared" si="509"/>
        <v>0</v>
      </c>
      <c r="BY691" s="229">
        <f t="shared" si="509"/>
        <v>0</v>
      </c>
      <c r="BZ691" s="229">
        <f t="shared" si="509"/>
        <v>0</v>
      </c>
    </row>
    <row r="692" spans="1:78" x14ac:dyDescent="0.2">
      <c r="A692" s="7" t="str">
        <f t="shared" si="502"/>
        <v>Roll-in 10</v>
      </c>
      <c r="B692" s="7">
        <f t="shared" si="503"/>
        <v>2024</v>
      </c>
      <c r="C692" s="7">
        <f t="shared" si="507"/>
        <v>71</v>
      </c>
      <c r="D692" s="165">
        <f t="shared" si="504"/>
        <v>45626</v>
      </c>
      <c r="E692" s="68">
        <f t="shared" si="505"/>
        <v>0</v>
      </c>
      <c r="F692" s="77"/>
      <c r="G692" s="229">
        <f t="shared" si="508"/>
        <v>0</v>
      </c>
      <c r="H692" s="229">
        <f t="shared" si="508"/>
        <v>0</v>
      </c>
      <c r="I692" s="229">
        <f t="shared" si="508"/>
        <v>0</v>
      </c>
      <c r="J692" s="229">
        <f t="shared" si="508"/>
        <v>0</v>
      </c>
      <c r="K692" s="229">
        <f t="shared" si="508"/>
        <v>0</v>
      </c>
      <c r="L692" s="229">
        <f t="shared" si="508"/>
        <v>0</v>
      </c>
      <c r="M692" s="229">
        <f t="shared" si="508"/>
        <v>0</v>
      </c>
      <c r="N692" s="229">
        <f t="shared" si="508"/>
        <v>0</v>
      </c>
      <c r="O692" s="229">
        <f t="shared" si="508"/>
        <v>0</v>
      </c>
      <c r="P692" s="229">
        <f t="shared" si="508"/>
        <v>0</v>
      </c>
      <c r="Q692" s="229">
        <f t="shared" si="508"/>
        <v>0</v>
      </c>
      <c r="R692" s="229">
        <f t="shared" si="508"/>
        <v>0</v>
      </c>
      <c r="S692" s="229">
        <f t="shared" si="508"/>
        <v>0</v>
      </c>
      <c r="T692" s="229">
        <f t="shared" si="508"/>
        <v>0</v>
      </c>
      <c r="U692" s="229">
        <f t="shared" si="508"/>
        <v>0</v>
      </c>
      <c r="V692" s="229">
        <f t="shared" si="508"/>
        <v>0</v>
      </c>
      <c r="W692" s="229">
        <f t="shared" si="501"/>
        <v>0</v>
      </c>
      <c r="X692" s="229">
        <f t="shared" si="501"/>
        <v>0</v>
      </c>
      <c r="Y692" s="229">
        <f t="shared" si="501"/>
        <v>0</v>
      </c>
      <c r="Z692" s="229">
        <f t="shared" si="501"/>
        <v>0</v>
      </c>
      <c r="AA692" s="229">
        <f t="shared" si="501"/>
        <v>0</v>
      </c>
      <c r="AB692" s="229">
        <f t="shared" si="501"/>
        <v>0</v>
      </c>
      <c r="AC692" s="229">
        <f t="shared" si="501"/>
        <v>0</v>
      </c>
      <c r="AD692" s="229">
        <f>IF(AND($B692+$D$7&gt;AD$7,AD$9&gt;=$D692),($E692*(1/$D$7))/IF(AD$7=$B692,13-MONTH($D692),12),0)</f>
        <v>0</v>
      </c>
      <c r="AE692" s="229">
        <f t="shared" si="501"/>
        <v>0</v>
      </c>
      <c r="AF692" s="229">
        <f t="shared" si="501"/>
        <v>0</v>
      </c>
      <c r="AG692" s="229">
        <f t="shared" si="501"/>
        <v>0</v>
      </c>
      <c r="AH692" s="229">
        <f t="shared" si="501"/>
        <v>0</v>
      </c>
      <c r="AI692" s="229">
        <f t="shared" si="501"/>
        <v>0</v>
      </c>
      <c r="AJ692" s="229">
        <f t="shared" si="501"/>
        <v>0</v>
      </c>
      <c r="AK692" s="229">
        <f t="shared" si="501"/>
        <v>0</v>
      </c>
      <c r="AL692" s="229">
        <f t="shared" si="501"/>
        <v>0</v>
      </c>
      <c r="AM692" s="229">
        <f t="shared" si="506"/>
        <v>0</v>
      </c>
      <c r="AN692" s="229">
        <f t="shared" si="506"/>
        <v>0</v>
      </c>
      <c r="AO692" s="229">
        <f t="shared" si="506"/>
        <v>0</v>
      </c>
      <c r="AP692" s="229">
        <f t="shared" si="506"/>
        <v>0</v>
      </c>
      <c r="AQ692" s="229">
        <f t="shared" si="506"/>
        <v>0</v>
      </c>
      <c r="AR692" s="229">
        <f t="shared" si="506"/>
        <v>0</v>
      </c>
      <c r="AS692" s="229">
        <f t="shared" si="506"/>
        <v>0</v>
      </c>
      <c r="AT692" s="229">
        <f t="shared" si="506"/>
        <v>0</v>
      </c>
      <c r="AU692" s="229">
        <f t="shared" si="506"/>
        <v>0</v>
      </c>
      <c r="AV692" s="229">
        <f t="shared" si="506"/>
        <v>0</v>
      </c>
      <c r="AW692" s="229">
        <f t="shared" si="506"/>
        <v>0</v>
      </c>
      <c r="AX692" s="229">
        <f t="shared" si="506"/>
        <v>0</v>
      </c>
      <c r="AY692" s="229">
        <f t="shared" si="506"/>
        <v>0</v>
      </c>
      <c r="AZ692" s="229">
        <f t="shared" si="506"/>
        <v>0</v>
      </c>
      <c r="BA692" s="229">
        <f t="shared" si="506"/>
        <v>0</v>
      </c>
      <c r="BB692" s="229">
        <f t="shared" si="506"/>
        <v>0</v>
      </c>
      <c r="BC692" s="229">
        <f t="shared" si="500"/>
        <v>0</v>
      </c>
      <c r="BD692" s="229">
        <f t="shared" si="500"/>
        <v>0</v>
      </c>
      <c r="BE692" s="229">
        <f t="shared" si="500"/>
        <v>0</v>
      </c>
      <c r="BF692" s="229">
        <f t="shared" si="500"/>
        <v>0</v>
      </c>
      <c r="BG692" s="229">
        <f t="shared" si="500"/>
        <v>0</v>
      </c>
      <c r="BH692" s="229">
        <f t="shared" si="500"/>
        <v>0</v>
      </c>
      <c r="BI692" s="229">
        <f t="shared" si="500"/>
        <v>0</v>
      </c>
      <c r="BJ692" s="229">
        <f t="shared" si="500"/>
        <v>0</v>
      </c>
      <c r="BK692" s="229">
        <f t="shared" si="500"/>
        <v>0</v>
      </c>
      <c r="BL692" s="229">
        <f t="shared" si="500"/>
        <v>0</v>
      </c>
      <c r="BM692" s="229">
        <f t="shared" si="500"/>
        <v>0</v>
      </c>
      <c r="BN692" s="229">
        <f t="shared" si="500"/>
        <v>0</v>
      </c>
      <c r="BO692" s="229">
        <f t="shared" si="509"/>
        <v>0</v>
      </c>
      <c r="BP692" s="229">
        <f t="shared" si="509"/>
        <v>0</v>
      </c>
      <c r="BQ692" s="229">
        <f t="shared" si="509"/>
        <v>0</v>
      </c>
      <c r="BR692" s="229">
        <f t="shared" si="509"/>
        <v>0</v>
      </c>
      <c r="BS692" s="229">
        <f t="shared" si="509"/>
        <v>0</v>
      </c>
      <c r="BT692" s="229">
        <f t="shared" si="509"/>
        <v>0</v>
      </c>
      <c r="BU692" s="229">
        <f t="shared" si="509"/>
        <v>0</v>
      </c>
      <c r="BV692" s="229">
        <f t="shared" si="509"/>
        <v>0</v>
      </c>
      <c r="BW692" s="229">
        <f t="shared" si="509"/>
        <v>0</v>
      </c>
      <c r="BX692" s="229">
        <f t="shared" si="509"/>
        <v>0</v>
      </c>
      <c r="BY692" s="229">
        <f t="shared" si="509"/>
        <v>0</v>
      </c>
      <c r="BZ692" s="229">
        <f t="shared" si="509"/>
        <v>0</v>
      </c>
    </row>
    <row r="693" spans="1:78" x14ac:dyDescent="0.2">
      <c r="A693" s="7" t="str">
        <f t="shared" si="502"/>
        <v>Roll-in 10</v>
      </c>
      <c r="B693" s="7">
        <f t="shared" si="503"/>
        <v>2024</v>
      </c>
      <c r="C693" s="7">
        <f t="shared" si="507"/>
        <v>72</v>
      </c>
      <c r="D693" s="165">
        <f t="shared" si="504"/>
        <v>45657</v>
      </c>
      <c r="E693" s="166">
        <f t="shared" si="505"/>
        <v>0</v>
      </c>
      <c r="F693" s="77"/>
      <c r="G693" s="228">
        <f>IF(AND($B693+$D$7&gt;G$7,G$9&gt;=$D693),($E693*(1/$D$7))/IF(G$7=$B693,13-MONTH($D693),12),0)</f>
        <v>0</v>
      </c>
      <c r="H693" s="228">
        <f t="shared" si="508"/>
        <v>0</v>
      </c>
      <c r="I693" s="228">
        <f t="shared" si="508"/>
        <v>0</v>
      </c>
      <c r="J693" s="228">
        <f t="shared" si="508"/>
        <v>0</v>
      </c>
      <c r="K693" s="228">
        <f t="shared" si="508"/>
        <v>0</v>
      </c>
      <c r="L693" s="228">
        <f t="shared" si="508"/>
        <v>0</v>
      </c>
      <c r="M693" s="228">
        <f t="shared" si="508"/>
        <v>0</v>
      </c>
      <c r="N693" s="228">
        <f t="shared" si="508"/>
        <v>0</v>
      </c>
      <c r="O693" s="228">
        <f t="shared" si="508"/>
        <v>0</v>
      </c>
      <c r="P693" s="228">
        <f t="shared" si="508"/>
        <v>0</v>
      </c>
      <c r="Q693" s="228">
        <f t="shared" si="508"/>
        <v>0</v>
      </c>
      <c r="R693" s="228">
        <f t="shared" si="508"/>
        <v>0</v>
      </c>
      <c r="S693" s="228">
        <f t="shared" si="508"/>
        <v>0</v>
      </c>
      <c r="T693" s="228">
        <f t="shared" si="508"/>
        <v>0</v>
      </c>
      <c r="U693" s="228">
        <f t="shared" si="508"/>
        <v>0</v>
      </c>
      <c r="V693" s="228">
        <f t="shared" si="508"/>
        <v>0</v>
      </c>
      <c r="W693" s="228">
        <f t="shared" si="501"/>
        <v>0</v>
      </c>
      <c r="X693" s="228">
        <f t="shared" si="501"/>
        <v>0</v>
      </c>
      <c r="Y693" s="228">
        <f t="shared" si="501"/>
        <v>0</v>
      </c>
      <c r="Z693" s="228">
        <f t="shared" si="501"/>
        <v>0</v>
      </c>
      <c r="AA693" s="228">
        <f t="shared" si="501"/>
        <v>0</v>
      </c>
      <c r="AB693" s="228">
        <f t="shared" si="501"/>
        <v>0</v>
      </c>
      <c r="AC693" s="228">
        <f t="shared" si="501"/>
        <v>0</v>
      </c>
      <c r="AD693" s="228">
        <f t="shared" si="501"/>
        <v>0</v>
      </c>
      <c r="AE693" s="228">
        <f t="shared" si="501"/>
        <v>0</v>
      </c>
      <c r="AF693" s="228">
        <f t="shared" si="501"/>
        <v>0</v>
      </c>
      <c r="AG693" s="228">
        <f t="shared" si="501"/>
        <v>0</v>
      </c>
      <c r="AH693" s="228">
        <f t="shared" si="501"/>
        <v>0</v>
      </c>
      <c r="AI693" s="228">
        <f t="shared" si="501"/>
        <v>0</v>
      </c>
      <c r="AJ693" s="228">
        <f t="shared" si="501"/>
        <v>0</v>
      </c>
      <c r="AK693" s="228">
        <f t="shared" si="501"/>
        <v>0</v>
      </c>
      <c r="AL693" s="228">
        <f t="shared" si="501"/>
        <v>0</v>
      </c>
      <c r="AM693" s="228">
        <f t="shared" si="506"/>
        <v>0</v>
      </c>
      <c r="AN693" s="228">
        <f t="shared" si="506"/>
        <v>0</v>
      </c>
      <c r="AO693" s="228">
        <f t="shared" si="506"/>
        <v>0</v>
      </c>
      <c r="AP693" s="228">
        <f t="shared" si="506"/>
        <v>0</v>
      </c>
      <c r="AQ693" s="228">
        <f t="shared" si="506"/>
        <v>0</v>
      </c>
      <c r="AR693" s="228">
        <f t="shared" si="506"/>
        <v>0</v>
      </c>
      <c r="AS693" s="228">
        <f t="shared" si="506"/>
        <v>0</v>
      </c>
      <c r="AT693" s="228">
        <f t="shared" si="506"/>
        <v>0</v>
      </c>
      <c r="AU693" s="228">
        <f t="shared" si="506"/>
        <v>0</v>
      </c>
      <c r="AV693" s="228">
        <f t="shared" si="506"/>
        <v>0</v>
      </c>
      <c r="AW693" s="228">
        <f t="shared" si="506"/>
        <v>0</v>
      </c>
      <c r="AX693" s="228">
        <f t="shared" si="506"/>
        <v>0</v>
      </c>
      <c r="AY693" s="228">
        <f t="shared" si="506"/>
        <v>0</v>
      </c>
      <c r="AZ693" s="228">
        <f t="shared" si="506"/>
        <v>0</v>
      </c>
      <c r="BA693" s="228">
        <f t="shared" si="506"/>
        <v>0</v>
      </c>
      <c r="BB693" s="228">
        <f t="shared" si="506"/>
        <v>0</v>
      </c>
      <c r="BC693" s="228">
        <f t="shared" si="500"/>
        <v>0</v>
      </c>
      <c r="BD693" s="228">
        <f t="shared" si="500"/>
        <v>0</v>
      </c>
      <c r="BE693" s="228">
        <f t="shared" si="500"/>
        <v>0</v>
      </c>
      <c r="BF693" s="228">
        <f t="shared" si="500"/>
        <v>0</v>
      </c>
      <c r="BG693" s="228">
        <f t="shared" si="500"/>
        <v>0</v>
      </c>
      <c r="BH693" s="228">
        <f t="shared" si="500"/>
        <v>0</v>
      </c>
      <c r="BI693" s="228">
        <f t="shared" si="500"/>
        <v>0</v>
      </c>
      <c r="BJ693" s="228">
        <f t="shared" si="500"/>
        <v>0</v>
      </c>
      <c r="BK693" s="228">
        <f t="shared" si="500"/>
        <v>0</v>
      </c>
      <c r="BL693" s="228">
        <f t="shared" si="500"/>
        <v>0</v>
      </c>
      <c r="BM693" s="228">
        <f t="shared" si="500"/>
        <v>0</v>
      </c>
      <c r="BN693" s="228">
        <f t="shared" si="500"/>
        <v>0</v>
      </c>
      <c r="BO693" s="228">
        <f t="shared" si="509"/>
        <v>0</v>
      </c>
      <c r="BP693" s="228">
        <f t="shared" si="509"/>
        <v>0</v>
      </c>
      <c r="BQ693" s="228">
        <f t="shared" si="509"/>
        <v>0</v>
      </c>
      <c r="BR693" s="228">
        <f t="shared" si="509"/>
        <v>0</v>
      </c>
      <c r="BS693" s="228">
        <f t="shared" si="509"/>
        <v>0</v>
      </c>
      <c r="BT693" s="228">
        <f t="shared" si="509"/>
        <v>0</v>
      </c>
      <c r="BU693" s="228">
        <f t="shared" si="509"/>
        <v>0</v>
      </c>
      <c r="BV693" s="228">
        <f t="shared" si="509"/>
        <v>0</v>
      </c>
      <c r="BW693" s="228">
        <f t="shared" si="509"/>
        <v>0</v>
      </c>
      <c r="BX693" s="228">
        <f t="shared" si="509"/>
        <v>0</v>
      </c>
      <c r="BY693" s="228">
        <f t="shared" si="509"/>
        <v>0</v>
      </c>
      <c r="BZ693" s="228">
        <f t="shared" si="509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10">SUM(H622:H693)</f>
        <v>0</v>
      </c>
      <c r="I694" s="69">
        <f t="shared" si="510"/>
        <v>0</v>
      </c>
      <c r="J694" s="69">
        <f t="shared" si="510"/>
        <v>0</v>
      </c>
      <c r="K694" s="69">
        <f t="shared" si="510"/>
        <v>0</v>
      </c>
      <c r="L694" s="69">
        <f t="shared" si="510"/>
        <v>0</v>
      </c>
      <c r="M694" s="69">
        <f t="shared" si="510"/>
        <v>0</v>
      </c>
      <c r="N694" s="69">
        <f t="shared" si="510"/>
        <v>0</v>
      </c>
      <c r="O694" s="69">
        <f t="shared" si="510"/>
        <v>0</v>
      </c>
      <c r="P694" s="69">
        <f t="shared" si="510"/>
        <v>0</v>
      </c>
      <c r="Q694" s="69">
        <f t="shared" si="510"/>
        <v>0</v>
      </c>
      <c r="R694" s="69">
        <f t="shared" si="510"/>
        <v>0</v>
      </c>
      <c r="S694" s="69">
        <f t="shared" si="510"/>
        <v>0</v>
      </c>
      <c r="T694" s="69">
        <f t="shared" si="510"/>
        <v>0</v>
      </c>
      <c r="U694" s="69">
        <f t="shared" si="510"/>
        <v>0</v>
      </c>
      <c r="V694" s="69">
        <f t="shared" si="510"/>
        <v>0</v>
      </c>
      <c r="W694" s="69">
        <f t="shared" si="510"/>
        <v>0</v>
      </c>
      <c r="X694" s="69">
        <f t="shared" si="510"/>
        <v>0</v>
      </c>
      <c r="Y694" s="69">
        <f t="shared" si="510"/>
        <v>0</v>
      </c>
      <c r="Z694" s="69">
        <f t="shared" si="510"/>
        <v>0</v>
      </c>
      <c r="AA694" s="69">
        <f t="shared" si="510"/>
        <v>0</v>
      </c>
      <c r="AB694" s="69">
        <f t="shared" si="510"/>
        <v>0</v>
      </c>
      <c r="AC694" s="69">
        <f t="shared" si="510"/>
        <v>0</v>
      </c>
      <c r="AD694" s="69">
        <f t="shared" si="510"/>
        <v>0</v>
      </c>
      <c r="AE694" s="69">
        <f t="shared" si="510"/>
        <v>0</v>
      </c>
      <c r="AF694" s="69">
        <f t="shared" si="510"/>
        <v>0</v>
      </c>
      <c r="AG694" s="69">
        <f t="shared" si="510"/>
        <v>0</v>
      </c>
      <c r="AH694" s="69">
        <f t="shared" si="510"/>
        <v>0</v>
      </c>
      <c r="AI694" s="69">
        <f t="shared" si="510"/>
        <v>0</v>
      </c>
      <c r="AJ694" s="69">
        <f t="shared" si="510"/>
        <v>0</v>
      </c>
      <c r="AK694" s="69">
        <f t="shared" si="510"/>
        <v>0</v>
      </c>
      <c r="AL694" s="69">
        <f t="shared" si="510"/>
        <v>0</v>
      </c>
      <c r="AM694" s="69">
        <f t="shared" si="510"/>
        <v>0</v>
      </c>
      <c r="AN694" s="69">
        <f t="shared" si="510"/>
        <v>0</v>
      </c>
      <c r="AO694" s="69">
        <f t="shared" si="510"/>
        <v>0</v>
      </c>
      <c r="AP694" s="69">
        <f t="shared" si="510"/>
        <v>0</v>
      </c>
      <c r="AQ694" s="69">
        <f t="shared" si="510"/>
        <v>0</v>
      </c>
      <c r="AR694" s="69">
        <f t="shared" si="510"/>
        <v>0</v>
      </c>
      <c r="AS694" s="69">
        <f t="shared" si="510"/>
        <v>0</v>
      </c>
      <c r="AT694" s="69">
        <f t="shared" si="510"/>
        <v>0</v>
      </c>
      <c r="AU694" s="69">
        <f t="shared" si="510"/>
        <v>0</v>
      </c>
      <c r="AV694" s="69">
        <f t="shared" si="510"/>
        <v>0</v>
      </c>
      <c r="AW694" s="69">
        <f t="shared" si="510"/>
        <v>0</v>
      </c>
      <c r="AX694" s="69">
        <f t="shared" si="510"/>
        <v>0</v>
      </c>
      <c r="AY694" s="69">
        <f t="shared" si="510"/>
        <v>0</v>
      </c>
      <c r="AZ694" s="69">
        <f t="shared" si="510"/>
        <v>0</v>
      </c>
      <c r="BA694" s="69">
        <f t="shared" si="510"/>
        <v>0</v>
      </c>
      <c r="BB694" s="69">
        <f t="shared" si="510"/>
        <v>0</v>
      </c>
      <c r="BC694" s="69">
        <f t="shared" si="510"/>
        <v>0</v>
      </c>
      <c r="BD694" s="69">
        <f t="shared" si="510"/>
        <v>0</v>
      </c>
      <c r="BE694" s="69">
        <f t="shared" si="510"/>
        <v>0</v>
      </c>
      <c r="BF694" s="69">
        <f t="shared" si="510"/>
        <v>0</v>
      </c>
      <c r="BG694" s="69">
        <f t="shared" si="510"/>
        <v>0</v>
      </c>
      <c r="BH694" s="69">
        <f t="shared" si="510"/>
        <v>0</v>
      </c>
      <c r="BI694" s="69">
        <f t="shared" si="510"/>
        <v>0</v>
      </c>
      <c r="BJ694" s="69">
        <f t="shared" si="510"/>
        <v>0</v>
      </c>
      <c r="BK694" s="69">
        <f t="shared" si="510"/>
        <v>0</v>
      </c>
      <c r="BL694" s="69">
        <f t="shared" si="510"/>
        <v>0</v>
      </c>
      <c r="BM694" s="69">
        <f t="shared" si="510"/>
        <v>0</v>
      </c>
      <c r="BN694" s="69">
        <f t="shared" si="510"/>
        <v>0</v>
      </c>
      <c r="BO694" s="69">
        <f t="shared" ref="BO694" si="511">SUM(BO622:BO693)</f>
        <v>0</v>
      </c>
      <c r="BP694" s="69">
        <f t="shared" ref="BP694" si="512">SUM(BP622:BP693)</f>
        <v>0</v>
      </c>
      <c r="BQ694" s="69">
        <f t="shared" ref="BQ694" si="513">SUM(BQ622:BQ693)</f>
        <v>0</v>
      </c>
      <c r="BR694" s="69">
        <f t="shared" ref="BR694" si="514">SUM(BR622:BR693)</f>
        <v>0</v>
      </c>
      <c r="BS694" s="69">
        <f t="shared" ref="BS694" si="515">SUM(BS622:BS693)</f>
        <v>0</v>
      </c>
      <c r="BT694" s="69">
        <f t="shared" ref="BT694" si="516">SUM(BT622:BT693)</f>
        <v>0</v>
      </c>
      <c r="BU694" s="69">
        <f t="shared" ref="BU694" si="517">SUM(BU622:BU693)</f>
        <v>0</v>
      </c>
      <c r="BV694" s="69">
        <f t="shared" ref="BV694" si="518">SUM(BV622:BV693)</f>
        <v>0</v>
      </c>
      <c r="BW694" s="69">
        <f t="shared" ref="BW694" si="519">SUM(BW622:BW693)</f>
        <v>0</v>
      </c>
      <c r="BX694" s="69">
        <f t="shared" ref="BX694" si="520">SUM(BX622:BX693)</f>
        <v>0</v>
      </c>
      <c r="BY694" s="69">
        <f t="shared" ref="BY694" si="521">SUM(BY622:BY693)</f>
        <v>0</v>
      </c>
      <c r="BZ694" s="69">
        <f t="shared" ref="BZ694" si="522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23">H696</f>
        <v>0.21</v>
      </c>
      <c r="J696" s="146">
        <f t="shared" si="523"/>
        <v>0.21</v>
      </c>
      <c r="K696" s="146">
        <f t="shared" si="523"/>
        <v>0.21</v>
      </c>
      <c r="L696" s="146">
        <f t="shared" si="523"/>
        <v>0.21</v>
      </c>
      <c r="M696" s="146">
        <f t="shared" si="523"/>
        <v>0.21</v>
      </c>
      <c r="N696" s="146">
        <f t="shared" si="523"/>
        <v>0.21</v>
      </c>
      <c r="O696" s="146">
        <f t="shared" si="523"/>
        <v>0.21</v>
      </c>
      <c r="P696" s="146">
        <f t="shared" si="523"/>
        <v>0.21</v>
      </c>
      <c r="Q696" s="146">
        <f t="shared" si="523"/>
        <v>0.21</v>
      </c>
      <c r="R696" s="146">
        <f t="shared" si="523"/>
        <v>0.21</v>
      </c>
      <c r="S696" s="146">
        <f t="shared" si="523"/>
        <v>0.21</v>
      </c>
      <c r="T696" s="146">
        <f t="shared" si="523"/>
        <v>0.21</v>
      </c>
      <c r="U696" s="146">
        <f t="shared" si="523"/>
        <v>0.21</v>
      </c>
      <c r="V696" s="146">
        <f t="shared" si="523"/>
        <v>0.21</v>
      </c>
      <c r="W696" s="146">
        <f t="shared" si="523"/>
        <v>0.21</v>
      </c>
      <c r="X696" s="146">
        <f t="shared" si="523"/>
        <v>0.21</v>
      </c>
      <c r="Y696" s="146">
        <f t="shared" si="523"/>
        <v>0.21</v>
      </c>
      <c r="Z696" s="146">
        <f t="shared" si="523"/>
        <v>0.21</v>
      </c>
      <c r="AA696" s="146">
        <f t="shared" si="523"/>
        <v>0.21</v>
      </c>
      <c r="AB696" s="146">
        <f t="shared" si="523"/>
        <v>0.21</v>
      </c>
      <c r="AC696" s="146">
        <f t="shared" si="523"/>
        <v>0.21</v>
      </c>
      <c r="AD696" s="146">
        <f t="shared" si="523"/>
        <v>0.21</v>
      </c>
      <c r="AE696" s="146">
        <f t="shared" si="523"/>
        <v>0.21</v>
      </c>
      <c r="AF696" s="146">
        <f t="shared" si="523"/>
        <v>0.21</v>
      </c>
      <c r="AG696" s="146">
        <f t="shared" si="523"/>
        <v>0.21</v>
      </c>
      <c r="AH696" s="146">
        <f t="shared" si="523"/>
        <v>0.21</v>
      </c>
      <c r="AI696" s="146">
        <f t="shared" si="523"/>
        <v>0.21</v>
      </c>
      <c r="AJ696" s="146">
        <f t="shared" si="523"/>
        <v>0.21</v>
      </c>
      <c r="AK696" s="146">
        <f t="shared" si="523"/>
        <v>0.21</v>
      </c>
      <c r="AL696" s="146">
        <f t="shared" si="523"/>
        <v>0.21</v>
      </c>
      <c r="AM696" s="146">
        <f t="shared" si="523"/>
        <v>0.21</v>
      </c>
      <c r="AN696" s="146">
        <f t="shared" si="523"/>
        <v>0.21</v>
      </c>
      <c r="AO696" s="146">
        <f t="shared" si="523"/>
        <v>0.21</v>
      </c>
      <c r="AP696" s="146">
        <f t="shared" si="523"/>
        <v>0.21</v>
      </c>
      <c r="AQ696" s="146">
        <f t="shared" si="523"/>
        <v>0.21</v>
      </c>
      <c r="AR696" s="146">
        <f t="shared" si="523"/>
        <v>0.21</v>
      </c>
      <c r="AS696" s="146">
        <f t="shared" si="523"/>
        <v>0.21</v>
      </c>
      <c r="AT696" s="146">
        <f t="shared" si="523"/>
        <v>0.21</v>
      </c>
      <c r="AU696" s="146">
        <f t="shared" si="523"/>
        <v>0.21</v>
      </c>
      <c r="AV696" s="146">
        <f t="shared" si="523"/>
        <v>0.21</v>
      </c>
      <c r="AW696" s="146">
        <f t="shared" si="523"/>
        <v>0.21</v>
      </c>
      <c r="AX696" s="146">
        <f t="shared" si="523"/>
        <v>0.21</v>
      </c>
      <c r="AY696" s="146">
        <f t="shared" si="523"/>
        <v>0.21</v>
      </c>
      <c r="AZ696" s="146">
        <f t="shared" si="523"/>
        <v>0.21</v>
      </c>
      <c r="BA696" s="146">
        <f t="shared" si="523"/>
        <v>0.21</v>
      </c>
      <c r="BB696" s="146">
        <f t="shared" si="523"/>
        <v>0.21</v>
      </c>
      <c r="BC696" s="146">
        <f t="shared" si="523"/>
        <v>0.21</v>
      </c>
      <c r="BD696" s="146">
        <f t="shared" si="523"/>
        <v>0.21</v>
      </c>
      <c r="BE696" s="146">
        <f t="shared" si="523"/>
        <v>0.21</v>
      </c>
      <c r="BF696" s="146">
        <f t="shared" si="523"/>
        <v>0.21</v>
      </c>
      <c r="BG696" s="146">
        <f t="shared" si="523"/>
        <v>0.21</v>
      </c>
      <c r="BH696" s="146">
        <f t="shared" si="523"/>
        <v>0.21</v>
      </c>
      <c r="BI696" s="146">
        <f t="shared" si="523"/>
        <v>0.21</v>
      </c>
      <c r="BJ696" s="146">
        <f t="shared" si="523"/>
        <v>0.21</v>
      </c>
      <c r="BK696" s="146">
        <f t="shared" si="523"/>
        <v>0.21</v>
      </c>
      <c r="BL696" s="146">
        <f t="shared" si="523"/>
        <v>0.21</v>
      </c>
      <c r="BM696" s="146">
        <f t="shared" si="523"/>
        <v>0.21</v>
      </c>
      <c r="BN696" s="146">
        <f t="shared" si="523"/>
        <v>0.21</v>
      </c>
      <c r="BO696" s="146">
        <f t="shared" ref="BO696" si="524">BN696</f>
        <v>0.21</v>
      </c>
      <c r="BP696" s="146">
        <f t="shared" ref="BP696" si="525">BO696</f>
        <v>0.21</v>
      </c>
      <c r="BQ696" s="146">
        <f t="shared" ref="BQ696" si="526">BP696</f>
        <v>0.21</v>
      </c>
      <c r="BR696" s="146">
        <f t="shared" ref="BR696" si="527">BQ696</f>
        <v>0.21</v>
      </c>
      <c r="BS696" s="146">
        <f t="shared" ref="BS696" si="528">BR696</f>
        <v>0.21</v>
      </c>
      <c r="BT696" s="146">
        <f t="shared" ref="BT696" si="529">BS696</f>
        <v>0.21</v>
      </c>
      <c r="BU696" s="146">
        <f t="shared" ref="BU696" si="530">BT696</f>
        <v>0.21</v>
      </c>
      <c r="BV696" s="146">
        <f t="shared" ref="BV696" si="531">BU696</f>
        <v>0.21</v>
      </c>
      <c r="BW696" s="146">
        <f t="shared" ref="BW696" si="532">BV696</f>
        <v>0.21</v>
      </c>
      <c r="BX696" s="146">
        <f t="shared" ref="BX696" si="533">BW696</f>
        <v>0.21</v>
      </c>
      <c r="BY696" s="146">
        <f t="shared" ref="BY696" si="534">BX696</f>
        <v>0.21</v>
      </c>
      <c r="BZ696" s="146">
        <f t="shared" ref="BZ696" si="535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36">H694*H696</f>
        <v>0</v>
      </c>
      <c r="I697" s="145">
        <f t="shared" si="536"/>
        <v>0</v>
      </c>
      <c r="J697" s="145">
        <f t="shared" si="536"/>
        <v>0</v>
      </c>
      <c r="K697" s="145">
        <f t="shared" si="536"/>
        <v>0</v>
      </c>
      <c r="L697" s="145">
        <f t="shared" si="536"/>
        <v>0</v>
      </c>
      <c r="M697" s="145">
        <f t="shared" si="536"/>
        <v>0</v>
      </c>
      <c r="N697" s="145">
        <f t="shared" si="536"/>
        <v>0</v>
      </c>
      <c r="O697" s="145">
        <f t="shared" si="536"/>
        <v>0</v>
      </c>
      <c r="P697" s="145">
        <f t="shared" si="536"/>
        <v>0</v>
      </c>
      <c r="Q697" s="145">
        <f>Q694*Q696</f>
        <v>0</v>
      </c>
      <c r="R697" s="145">
        <f t="shared" si="536"/>
        <v>0</v>
      </c>
      <c r="S697" s="145">
        <f t="shared" si="536"/>
        <v>0</v>
      </c>
      <c r="T697" s="145">
        <f t="shared" si="536"/>
        <v>0</v>
      </c>
      <c r="U697" s="145">
        <f t="shared" si="536"/>
        <v>0</v>
      </c>
      <c r="V697" s="145">
        <f t="shared" si="536"/>
        <v>0</v>
      </c>
      <c r="W697" s="145">
        <f t="shared" si="536"/>
        <v>0</v>
      </c>
      <c r="X697" s="145">
        <f t="shared" si="536"/>
        <v>0</v>
      </c>
      <c r="Y697" s="145">
        <f t="shared" si="536"/>
        <v>0</v>
      </c>
      <c r="Z697" s="145">
        <f t="shared" si="536"/>
        <v>0</v>
      </c>
      <c r="AA697" s="145">
        <f t="shared" si="536"/>
        <v>0</v>
      </c>
      <c r="AB697" s="145">
        <f t="shared" si="536"/>
        <v>0</v>
      </c>
      <c r="AC697" s="145">
        <f t="shared" si="536"/>
        <v>0</v>
      </c>
      <c r="AD697" s="145">
        <f t="shared" si="536"/>
        <v>0</v>
      </c>
      <c r="AE697" s="145">
        <f t="shared" si="536"/>
        <v>0</v>
      </c>
      <c r="AF697" s="145">
        <f t="shared" si="536"/>
        <v>0</v>
      </c>
      <c r="AG697" s="145">
        <f t="shared" si="536"/>
        <v>0</v>
      </c>
      <c r="AH697" s="145">
        <f t="shared" si="536"/>
        <v>0</v>
      </c>
      <c r="AI697" s="145">
        <f t="shared" si="536"/>
        <v>0</v>
      </c>
      <c r="AJ697" s="145">
        <f t="shared" si="536"/>
        <v>0</v>
      </c>
      <c r="AK697" s="145">
        <f t="shared" si="536"/>
        <v>0</v>
      </c>
      <c r="AL697" s="145">
        <f t="shared" si="536"/>
        <v>0</v>
      </c>
      <c r="AM697" s="145">
        <f t="shared" si="536"/>
        <v>0</v>
      </c>
      <c r="AN697" s="145">
        <f t="shared" si="536"/>
        <v>0</v>
      </c>
      <c r="AO697" s="145">
        <f t="shared" si="536"/>
        <v>0</v>
      </c>
      <c r="AP697" s="145">
        <f t="shared" si="536"/>
        <v>0</v>
      </c>
      <c r="AQ697" s="145">
        <f t="shared" si="536"/>
        <v>0</v>
      </c>
      <c r="AR697" s="145">
        <f t="shared" si="536"/>
        <v>0</v>
      </c>
      <c r="AS697" s="145">
        <f t="shared" si="536"/>
        <v>0</v>
      </c>
      <c r="AT697" s="145">
        <f t="shared" si="536"/>
        <v>0</v>
      </c>
      <c r="AU697" s="145">
        <f t="shared" si="536"/>
        <v>0</v>
      </c>
      <c r="AV697" s="145">
        <f t="shared" si="536"/>
        <v>0</v>
      </c>
      <c r="AW697" s="145">
        <f t="shared" si="536"/>
        <v>0</v>
      </c>
      <c r="AX697" s="145">
        <f t="shared" si="536"/>
        <v>0</v>
      </c>
      <c r="AY697" s="145">
        <f t="shared" si="536"/>
        <v>0</v>
      </c>
      <c r="AZ697" s="145">
        <f t="shared" si="536"/>
        <v>0</v>
      </c>
      <c r="BA697" s="145">
        <f t="shared" si="536"/>
        <v>0</v>
      </c>
      <c r="BB697" s="145">
        <f t="shared" si="536"/>
        <v>0</v>
      </c>
      <c r="BC697" s="145">
        <f t="shared" si="536"/>
        <v>0</v>
      </c>
      <c r="BD697" s="145">
        <f t="shared" si="536"/>
        <v>0</v>
      </c>
      <c r="BE697" s="145">
        <f t="shared" si="536"/>
        <v>0</v>
      </c>
      <c r="BF697" s="145">
        <f t="shared" si="536"/>
        <v>0</v>
      </c>
      <c r="BG697" s="145">
        <f t="shared" si="536"/>
        <v>0</v>
      </c>
      <c r="BH697" s="145">
        <f t="shared" si="536"/>
        <v>0</v>
      </c>
      <c r="BI697" s="145">
        <f t="shared" si="536"/>
        <v>0</v>
      </c>
      <c r="BJ697" s="145">
        <f t="shared" si="536"/>
        <v>0</v>
      </c>
      <c r="BK697" s="145">
        <f t="shared" si="536"/>
        <v>0</v>
      </c>
      <c r="BL697" s="145">
        <f t="shared" si="536"/>
        <v>0</v>
      </c>
      <c r="BM697" s="145">
        <f t="shared" si="536"/>
        <v>0</v>
      </c>
      <c r="BN697" s="145">
        <f t="shared" si="536"/>
        <v>0</v>
      </c>
      <c r="BO697" s="145">
        <f t="shared" ref="BO697:BZ697" si="537">BO694*BO696</f>
        <v>0</v>
      </c>
      <c r="BP697" s="145">
        <f t="shared" si="537"/>
        <v>0</v>
      </c>
      <c r="BQ697" s="145">
        <f t="shared" si="537"/>
        <v>0</v>
      </c>
      <c r="BR697" s="145">
        <f t="shared" si="537"/>
        <v>0</v>
      </c>
      <c r="BS697" s="145">
        <f t="shared" si="537"/>
        <v>0</v>
      </c>
      <c r="BT697" s="145">
        <f t="shared" si="537"/>
        <v>0</v>
      </c>
      <c r="BU697" s="145">
        <f t="shared" si="537"/>
        <v>0</v>
      </c>
      <c r="BV697" s="145">
        <f t="shared" si="537"/>
        <v>0</v>
      </c>
      <c r="BW697" s="145">
        <f t="shared" si="537"/>
        <v>0</v>
      </c>
      <c r="BX697" s="145">
        <f t="shared" si="537"/>
        <v>0</v>
      </c>
      <c r="BY697" s="145">
        <f t="shared" si="537"/>
        <v>0</v>
      </c>
      <c r="BZ697" s="145">
        <f t="shared" si="537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1.8093994609062733E-2</v>
      </c>
      <c r="E701" s="318" t="s">
        <v>58</v>
      </c>
    </row>
    <row r="702" spans="1:78" ht="15" x14ac:dyDescent="0.25">
      <c r="A702" s="229">
        <f>B702*$A$701</f>
        <v>1995.9697780855638</v>
      </c>
      <c r="B702" s="77">
        <f>SUM(G702:BZ702)</f>
        <v>110311.17346999999</v>
      </c>
      <c r="E702" s="170" t="s">
        <v>8</v>
      </c>
      <c r="G702" s="319">
        <f>IF(G$700=$E701,VLOOKUP(G$9,$D$12:$E$83,2,FALSE),0)</f>
        <v>1523.5275799999999</v>
      </c>
      <c r="H702" s="319">
        <f t="shared" ref="H702:BS702" si="538">IF(H$700=$E701,VLOOKUP(H$9,$D$12:$E$83,2,FALSE),0)</f>
        <v>1490.7900400000003</v>
      </c>
      <c r="I702" s="319">
        <f t="shared" si="538"/>
        <v>4469.9369899999992</v>
      </c>
      <c r="J702" s="319">
        <f t="shared" si="538"/>
        <v>8555.0795399999988</v>
      </c>
      <c r="K702" s="319">
        <f t="shared" si="538"/>
        <v>16473.61479</v>
      </c>
      <c r="L702" s="319">
        <f t="shared" si="538"/>
        <v>17313.78471</v>
      </c>
      <c r="M702" s="319">
        <f t="shared" si="538"/>
        <v>25745.395390000009</v>
      </c>
      <c r="N702" s="319">
        <f t="shared" si="538"/>
        <v>34739.044429999994</v>
      </c>
      <c r="O702" s="319">
        <f t="shared" si="538"/>
        <v>0</v>
      </c>
      <c r="P702" s="319">
        <f t="shared" si="538"/>
        <v>0</v>
      </c>
      <c r="Q702" s="319">
        <f t="shared" si="538"/>
        <v>0</v>
      </c>
      <c r="R702" s="319">
        <f t="shared" si="538"/>
        <v>0</v>
      </c>
      <c r="S702" s="319">
        <f t="shared" si="538"/>
        <v>0</v>
      </c>
      <c r="T702" s="319">
        <f t="shared" si="538"/>
        <v>0</v>
      </c>
      <c r="U702" s="319">
        <f t="shared" si="538"/>
        <v>0</v>
      </c>
      <c r="V702" s="319">
        <f t="shared" si="538"/>
        <v>0</v>
      </c>
      <c r="W702" s="319">
        <f t="shared" si="538"/>
        <v>0</v>
      </c>
      <c r="X702" s="319">
        <f t="shared" si="538"/>
        <v>0</v>
      </c>
      <c r="Y702" s="319">
        <f t="shared" si="538"/>
        <v>0</v>
      </c>
      <c r="Z702" s="319">
        <f t="shared" si="538"/>
        <v>0</v>
      </c>
      <c r="AA702" s="319">
        <f t="shared" si="538"/>
        <v>0</v>
      </c>
      <c r="AB702" s="319">
        <f t="shared" si="538"/>
        <v>0</v>
      </c>
      <c r="AC702" s="319">
        <f t="shared" si="538"/>
        <v>0</v>
      </c>
      <c r="AD702" s="319">
        <f t="shared" si="538"/>
        <v>0</v>
      </c>
      <c r="AE702" s="319">
        <f t="shared" si="538"/>
        <v>0</v>
      </c>
      <c r="AF702" s="319">
        <f t="shared" si="538"/>
        <v>0</v>
      </c>
      <c r="AG702" s="319">
        <f t="shared" si="538"/>
        <v>0</v>
      </c>
      <c r="AH702" s="319">
        <f t="shared" si="538"/>
        <v>0</v>
      </c>
      <c r="AI702" s="319">
        <f t="shared" si="538"/>
        <v>0</v>
      </c>
      <c r="AJ702" s="319">
        <f t="shared" si="538"/>
        <v>0</v>
      </c>
      <c r="AK702" s="319">
        <f t="shared" si="538"/>
        <v>0</v>
      </c>
      <c r="AL702" s="319">
        <f t="shared" si="538"/>
        <v>0</v>
      </c>
      <c r="AM702" s="319">
        <f t="shared" si="538"/>
        <v>0</v>
      </c>
      <c r="AN702" s="319">
        <f t="shared" si="538"/>
        <v>0</v>
      </c>
      <c r="AO702" s="319">
        <f t="shared" si="538"/>
        <v>0</v>
      </c>
      <c r="AP702" s="319">
        <f t="shared" si="538"/>
        <v>0</v>
      </c>
      <c r="AQ702" s="319">
        <f t="shared" si="538"/>
        <v>0</v>
      </c>
      <c r="AR702" s="319">
        <f t="shared" si="538"/>
        <v>0</v>
      </c>
      <c r="AS702" s="319">
        <f t="shared" si="538"/>
        <v>0</v>
      </c>
      <c r="AT702" s="319">
        <f t="shared" si="538"/>
        <v>0</v>
      </c>
      <c r="AU702" s="319">
        <f t="shared" si="538"/>
        <v>0</v>
      </c>
      <c r="AV702" s="319">
        <f t="shared" si="538"/>
        <v>0</v>
      </c>
      <c r="AW702" s="319">
        <f t="shared" si="538"/>
        <v>0</v>
      </c>
      <c r="AX702" s="319">
        <f t="shared" si="538"/>
        <v>0</v>
      </c>
      <c r="AY702" s="319">
        <f t="shared" si="538"/>
        <v>0</v>
      </c>
      <c r="AZ702" s="319">
        <f t="shared" si="538"/>
        <v>0</v>
      </c>
      <c r="BA702" s="319">
        <f t="shared" si="538"/>
        <v>0</v>
      </c>
      <c r="BB702" s="319">
        <f t="shared" si="538"/>
        <v>0</v>
      </c>
      <c r="BC702" s="319">
        <f t="shared" si="538"/>
        <v>0</v>
      </c>
      <c r="BD702" s="319">
        <f t="shared" si="538"/>
        <v>0</v>
      </c>
      <c r="BE702" s="319">
        <f t="shared" si="538"/>
        <v>0</v>
      </c>
      <c r="BF702" s="319">
        <f t="shared" si="538"/>
        <v>0</v>
      </c>
      <c r="BG702" s="319">
        <f t="shared" si="538"/>
        <v>0</v>
      </c>
      <c r="BH702" s="319">
        <f t="shared" si="538"/>
        <v>0</v>
      </c>
      <c r="BI702" s="319">
        <f t="shared" si="538"/>
        <v>0</v>
      </c>
      <c r="BJ702" s="319">
        <f t="shared" si="538"/>
        <v>0</v>
      </c>
      <c r="BK702" s="319">
        <f t="shared" si="538"/>
        <v>0</v>
      </c>
      <c r="BL702" s="319">
        <f t="shared" si="538"/>
        <v>0</v>
      </c>
      <c r="BM702" s="319">
        <f t="shared" si="538"/>
        <v>0</v>
      </c>
      <c r="BN702" s="319">
        <f t="shared" si="538"/>
        <v>0</v>
      </c>
      <c r="BO702" s="319">
        <f t="shared" si="538"/>
        <v>0</v>
      </c>
      <c r="BP702" s="319">
        <f t="shared" si="538"/>
        <v>0</v>
      </c>
      <c r="BQ702" s="319">
        <f t="shared" si="538"/>
        <v>0</v>
      </c>
      <c r="BR702" s="319">
        <f t="shared" si="538"/>
        <v>0</v>
      </c>
      <c r="BS702" s="319">
        <f t="shared" si="538"/>
        <v>0</v>
      </c>
      <c r="BT702" s="319">
        <f t="shared" ref="BT702:BZ702" si="539">IF(BT$700=$E701,VLOOKUP(BT$9,$D$12:$E$83,2,FALSE),0)</f>
        <v>0</v>
      </c>
      <c r="BU702" s="319">
        <f t="shared" si="539"/>
        <v>0</v>
      </c>
      <c r="BV702" s="319">
        <f t="shared" si="539"/>
        <v>0</v>
      </c>
      <c r="BW702" s="319">
        <f t="shared" si="539"/>
        <v>0</v>
      </c>
      <c r="BX702" s="319">
        <f t="shared" si="539"/>
        <v>0</v>
      </c>
      <c r="BY702" s="319">
        <f t="shared" si="539"/>
        <v>0</v>
      </c>
      <c r="BZ702" s="319">
        <f t="shared" si="539"/>
        <v>0</v>
      </c>
    </row>
    <row r="703" spans="1:78" ht="15" x14ac:dyDescent="0.25">
      <c r="A703" s="229">
        <f t="shared" ref="A703:A705" si="540">B703*$A$701</f>
        <v>0</v>
      </c>
      <c r="B703" s="77">
        <f t="shared" ref="B703:B707" si="541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42">IF(H$700=$E701,VLOOKUP(H$9,$D$87:$E$158,2,FALSE),0)</f>
        <v>0</v>
      </c>
      <c r="I703" s="319">
        <f t="shared" si="542"/>
        <v>0</v>
      </c>
      <c r="J703" s="319">
        <f t="shared" si="542"/>
        <v>0</v>
      </c>
      <c r="K703" s="319">
        <f t="shared" si="542"/>
        <v>0</v>
      </c>
      <c r="L703" s="319">
        <f t="shared" si="542"/>
        <v>0</v>
      </c>
      <c r="M703" s="319">
        <f t="shared" si="542"/>
        <v>0</v>
      </c>
      <c r="N703" s="319">
        <f t="shared" si="542"/>
        <v>0</v>
      </c>
      <c r="O703" s="319">
        <f t="shared" si="542"/>
        <v>0</v>
      </c>
      <c r="P703" s="319">
        <f t="shared" si="542"/>
        <v>0</v>
      </c>
      <c r="Q703" s="319">
        <f t="shared" si="542"/>
        <v>0</v>
      </c>
      <c r="R703" s="319">
        <f t="shared" si="542"/>
        <v>0</v>
      </c>
      <c r="S703" s="319">
        <f t="shared" si="542"/>
        <v>0</v>
      </c>
      <c r="T703" s="319">
        <f t="shared" si="542"/>
        <v>0</v>
      </c>
      <c r="U703" s="319">
        <f t="shared" si="542"/>
        <v>0</v>
      </c>
      <c r="V703" s="319">
        <f t="shared" si="542"/>
        <v>0</v>
      </c>
      <c r="W703" s="319">
        <f t="shared" si="542"/>
        <v>0</v>
      </c>
      <c r="X703" s="319">
        <f t="shared" si="542"/>
        <v>0</v>
      </c>
      <c r="Y703" s="319">
        <f t="shared" si="542"/>
        <v>0</v>
      </c>
      <c r="Z703" s="319">
        <f t="shared" si="542"/>
        <v>0</v>
      </c>
      <c r="AA703" s="319">
        <f t="shared" si="542"/>
        <v>0</v>
      </c>
      <c r="AB703" s="319">
        <f t="shared" si="542"/>
        <v>0</v>
      </c>
      <c r="AC703" s="319">
        <f t="shared" si="542"/>
        <v>0</v>
      </c>
      <c r="AD703" s="319">
        <f t="shared" si="542"/>
        <v>0</v>
      </c>
      <c r="AE703" s="319">
        <f t="shared" si="542"/>
        <v>0</v>
      </c>
      <c r="AF703" s="319">
        <f t="shared" si="542"/>
        <v>0</v>
      </c>
      <c r="AG703" s="319">
        <f t="shared" si="542"/>
        <v>0</v>
      </c>
      <c r="AH703" s="319">
        <f t="shared" si="542"/>
        <v>0</v>
      </c>
      <c r="AI703" s="319">
        <f t="shared" si="542"/>
        <v>0</v>
      </c>
      <c r="AJ703" s="319">
        <f t="shared" si="542"/>
        <v>0</v>
      </c>
      <c r="AK703" s="319">
        <f t="shared" si="542"/>
        <v>0</v>
      </c>
      <c r="AL703" s="319">
        <f t="shared" si="542"/>
        <v>0</v>
      </c>
      <c r="AM703" s="319">
        <f t="shared" si="542"/>
        <v>0</v>
      </c>
      <c r="AN703" s="319">
        <f t="shared" si="542"/>
        <v>0</v>
      </c>
      <c r="AO703" s="319">
        <f t="shared" si="542"/>
        <v>0</v>
      </c>
      <c r="AP703" s="319">
        <f t="shared" si="542"/>
        <v>0</v>
      </c>
      <c r="AQ703" s="319">
        <f t="shared" si="542"/>
        <v>0</v>
      </c>
      <c r="AR703" s="319">
        <f t="shared" si="542"/>
        <v>0</v>
      </c>
      <c r="AS703" s="319">
        <f t="shared" si="542"/>
        <v>0</v>
      </c>
      <c r="AT703" s="319">
        <f t="shared" si="542"/>
        <v>0</v>
      </c>
      <c r="AU703" s="319">
        <f t="shared" si="542"/>
        <v>0</v>
      </c>
      <c r="AV703" s="319">
        <f t="shared" si="542"/>
        <v>0</v>
      </c>
      <c r="AW703" s="319">
        <f t="shared" si="542"/>
        <v>0</v>
      </c>
      <c r="AX703" s="319">
        <f t="shared" si="542"/>
        <v>0</v>
      </c>
      <c r="AY703" s="319">
        <f t="shared" si="542"/>
        <v>0</v>
      </c>
      <c r="AZ703" s="319">
        <f t="shared" si="542"/>
        <v>0</v>
      </c>
      <c r="BA703" s="319">
        <f t="shared" si="542"/>
        <v>0</v>
      </c>
      <c r="BB703" s="319">
        <f t="shared" si="542"/>
        <v>0</v>
      </c>
      <c r="BC703" s="319">
        <f t="shared" si="542"/>
        <v>0</v>
      </c>
      <c r="BD703" s="319">
        <f t="shared" si="542"/>
        <v>0</v>
      </c>
      <c r="BE703" s="319">
        <f t="shared" si="542"/>
        <v>0</v>
      </c>
      <c r="BF703" s="319">
        <f t="shared" si="542"/>
        <v>0</v>
      </c>
      <c r="BG703" s="319">
        <f t="shared" si="542"/>
        <v>0</v>
      </c>
      <c r="BH703" s="319">
        <f t="shared" si="542"/>
        <v>0</v>
      </c>
      <c r="BI703" s="319">
        <f t="shared" si="542"/>
        <v>0</v>
      </c>
      <c r="BJ703" s="319">
        <f t="shared" si="542"/>
        <v>0</v>
      </c>
      <c r="BK703" s="319">
        <f t="shared" si="542"/>
        <v>0</v>
      </c>
      <c r="BL703" s="319">
        <f t="shared" si="542"/>
        <v>0</v>
      </c>
      <c r="BM703" s="319">
        <f t="shared" si="542"/>
        <v>0</v>
      </c>
      <c r="BN703" s="319">
        <f t="shared" si="542"/>
        <v>0</v>
      </c>
      <c r="BO703" s="319">
        <f t="shared" si="542"/>
        <v>0</v>
      </c>
      <c r="BP703" s="319">
        <f t="shared" si="542"/>
        <v>0</v>
      </c>
      <c r="BQ703" s="319">
        <f t="shared" si="542"/>
        <v>0</v>
      </c>
      <c r="BR703" s="319">
        <f t="shared" si="542"/>
        <v>0</v>
      </c>
      <c r="BS703" s="319">
        <f t="shared" si="542"/>
        <v>0</v>
      </c>
      <c r="BT703" s="319">
        <f t="shared" ref="BT703:BZ703" si="543">IF(BT$700=$E701,VLOOKUP(BT$9,$D$87:$E$158,2,FALSE),0)</f>
        <v>0</v>
      </c>
      <c r="BU703" s="319">
        <f t="shared" si="543"/>
        <v>0</v>
      </c>
      <c r="BV703" s="319">
        <f t="shared" si="543"/>
        <v>0</v>
      </c>
      <c r="BW703" s="319">
        <f t="shared" si="543"/>
        <v>0</v>
      </c>
      <c r="BX703" s="319">
        <f t="shared" si="543"/>
        <v>0</v>
      </c>
      <c r="BY703" s="319">
        <f t="shared" si="543"/>
        <v>0</v>
      </c>
      <c r="BZ703" s="319">
        <f t="shared" si="543"/>
        <v>0</v>
      </c>
    </row>
    <row r="704" spans="1:78" ht="15" x14ac:dyDescent="0.25">
      <c r="A704" s="229">
        <f t="shared" si="540"/>
        <v>0</v>
      </c>
      <c r="B704" s="77">
        <f t="shared" si="541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44">IF(H$700=$E701,VLOOKUP(H$9,$D$163:$E$234,2,FALSE),0)</f>
        <v>0</v>
      </c>
      <c r="I704" s="319">
        <f t="shared" si="544"/>
        <v>0</v>
      </c>
      <c r="J704" s="319">
        <f t="shared" si="544"/>
        <v>0</v>
      </c>
      <c r="K704" s="319">
        <f t="shared" si="544"/>
        <v>0</v>
      </c>
      <c r="L704" s="319">
        <f t="shared" si="544"/>
        <v>0</v>
      </c>
      <c r="M704" s="319">
        <f t="shared" si="544"/>
        <v>0</v>
      </c>
      <c r="N704" s="319">
        <f t="shared" si="544"/>
        <v>0</v>
      </c>
      <c r="O704" s="319">
        <f t="shared" si="544"/>
        <v>0</v>
      </c>
      <c r="P704" s="319">
        <f t="shared" si="544"/>
        <v>0</v>
      </c>
      <c r="Q704" s="319">
        <f t="shared" si="544"/>
        <v>0</v>
      </c>
      <c r="R704" s="319">
        <f t="shared" si="544"/>
        <v>0</v>
      </c>
      <c r="S704" s="319">
        <f t="shared" si="544"/>
        <v>0</v>
      </c>
      <c r="T704" s="319">
        <f t="shared" si="544"/>
        <v>0</v>
      </c>
      <c r="U704" s="319">
        <f t="shared" si="544"/>
        <v>0</v>
      </c>
      <c r="V704" s="319">
        <f t="shared" si="544"/>
        <v>0</v>
      </c>
      <c r="W704" s="319">
        <f t="shared" si="544"/>
        <v>0</v>
      </c>
      <c r="X704" s="319">
        <f t="shared" si="544"/>
        <v>0</v>
      </c>
      <c r="Y704" s="319">
        <f t="shared" si="544"/>
        <v>0</v>
      </c>
      <c r="Z704" s="319">
        <f t="shared" si="544"/>
        <v>0</v>
      </c>
      <c r="AA704" s="319">
        <f t="shared" si="544"/>
        <v>0</v>
      </c>
      <c r="AB704" s="319">
        <f t="shared" si="544"/>
        <v>0</v>
      </c>
      <c r="AC704" s="319">
        <f t="shared" si="544"/>
        <v>0</v>
      </c>
      <c r="AD704" s="319">
        <f t="shared" si="544"/>
        <v>0</v>
      </c>
      <c r="AE704" s="319">
        <f t="shared" si="544"/>
        <v>0</v>
      </c>
      <c r="AF704" s="319">
        <f t="shared" si="544"/>
        <v>0</v>
      </c>
      <c r="AG704" s="319">
        <f t="shared" si="544"/>
        <v>0</v>
      </c>
      <c r="AH704" s="319">
        <f t="shared" si="544"/>
        <v>0</v>
      </c>
      <c r="AI704" s="319">
        <f t="shared" si="544"/>
        <v>0</v>
      </c>
      <c r="AJ704" s="319">
        <f t="shared" si="544"/>
        <v>0</v>
      </c>
      <c r="AK704" s="319">
        <f t="shared" si="544"/>
        <v>0</v>
      </c>
      <c r="AL704" s="319">
        <f t="shared" si="544"/>
        <v>0</v>
      </c>
      <c r="AM704" s="319">
        <f t="shared" si="544"/>
        <v>0</v>
      </c>
      <c r="AN704" s="319">
        <f t="shared" si="544"/>
        <v>0</v>
      </c>
      <c r="AO704" s="319">
        <f t="shared" si="544"/>
        <v>0</v>
      </c>
      <c r="AP704" s="319">
        <f t="shared" si="544"/>
        <v>0</v>
      </c>
      <c r="AQ704" s="319">
        <f t="shared" si="544"/>
        <v>0</v>
      </c>
      <c r="AR704" s="319">
        <f t="shared" si="544"/>
        <v>0</v>
      </c>
      <c r="AS704" s="319">
        <f t="shared" si="544"/>
        <v>0</v>
      </c>
      <c r="AT704" s="319">
        <f t="shared" si="544"/>
        <v>0</v>
      </c>
      <c r="AU704" s="319">
        <f t="shared" si="544"/>
        <v>0</v>
      </c>
      <c r="AV704" s="319">
        <f t="shared" si="544"/>
        <v>0</v>
      </c>
      <c r="AW704" s="319">
        <f t="shared" si="544"/>
        <v>0</v>
      </c>
      <c r="AX704" s="319">
        <f t="shared" si="544"/>
        <v>0</v>
      </c>
      <c r="AY704" s="319">
        <f t="shared" si="544"/>
        <v>0</v>
      </c>
      <c r="AZ704" s="319">
        <f t="shared" si="544"/>
        <v>0</v>
      </c>
      <c r="BA704" s="319">
        <f t="shared" si="544"/>
        <v>0</v>
      </c>
      <c r="BB704" s="319">
        <f t="shared" si="544"/>
        <v>0</v>
      </c>
      <c r="BC704" s="319">
        <f t="shared" si="544"/>
        <v>0</v>
      </c>
      <c r="BD704" s="319">
        <f t="shared" si="544"/>
        <v>0</v>
      </c>
      <c r="BE704" s="319">
        <f t="shared" si="544"/>
        <v>0</v>
      </c>
      <c r="BF704" s="319">
        <f t="shared" si="544"/>
        <v>0</v>
      </c>
      <c r="BG704" s="319">
        <f t="shared" si="544"/>
        <v>0</v>
      </c>
      <c r="BH704" s="319">
        <f t="shared" si="544"/>
        <v>0</v>
      </c>
      <c r="BI704" s="319">
        <f t="shared" si="544"/>
        <v>0</v>
      </c>
      <c r="BJ704" s="319">
        <f t="shared" si="544"/>
        <v>0</v>
      </c>
      <c r="BK704" s="319">
        <f t="shared" si="544"/>
        <v>0</v>
      </c>
      <c r="BL704" s="319">
        <f t="shared" si="544"/>
        <v>0</v>
      </c>
      <c r="BM704" s="319">
        <f t="shared" si="544"/>
        <v>0</v>
      </c>
      <c r="BN704" s="319">
        <f t="shared" si="544"/>
        <v>0</v>
      </c>
      <c r="BO704" s="319">
        <f t="shared" si="544"/>
        <v>0</v>
      </c>
      <c r="BP704" s="319">
        <f t="shared" si="544"/>
        <v>0</v>
      </c>
      <c r="BQ704" s="319">
        <f t="shared" si="544"/>
        <v>0</v>
      </c>
      <c r="BR704" s="319">
        <f t="shared" si="544"/>
        <v>0</v>
      </c>
      <c r="BS704" s="319">
        <f t="shared" si="544"/>
        <v>0</v>
      </c>
      <c r="BT704" s="319">
        <f t="shared" ref="BT704:BZ704" si="545">IF(BT$700=$E701,VLOOKUP(BT$9,$D$163:$E$234,2,FALSE),0)</f>
        <v>0</v>
      </c>
      <c r="BU704" s="319">
        <f t="shared" si="545"/>
        <v>0</v>
      </c>
      <c r="BV704" s="319">
        <f t="shared" si="545"/>
        <v>0</v>
      </c>
      <c r="BW704" s="319">
        <f t="shared" si="545"/>
        <v>0</v>
      </c>
      <c r="BX704" s="319">
        <f t="shared" si="545"/>
        <v>0</v>
      </c>
      <c r="BY704" s="319">
        <f t="shared" si="545"/>
        <v>0</v>
      </c>
      <c r="BZ704" s="319">
        <f t="shared" si="545"/>
        <v>0</v>
      </c>
    </row>
    <row r="705" spans="1:78" ht="15" x14ac:dyDescent="0.25">
      <c r="A705" s="228">
        <f t="shared" si="540"/>
        <v>0</v>
      </c>
      <c r="B705" s="77">
        <f t="shared" si="541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46">IF(H$700=$E701,VLOOKUP(H$9,$D$239:$E$310,2,FALSE),0)</f>
        <v>0</v>
      </c>
      <c r="I705" s="319">
        <f t="shared" si="546"/>
        <v>0</v>
      </c>
      <c r="J705" s="319">
        <f t="shared" si="546"/>
        <v>0</v>
      </c>
      <c r="K705" s="319">
        <f t="shared" si="546"/>
        <v>0</v>
      </c>
      <c r="L705" s="319">
        <f t="shared" si="546"/>
        <v>0</v>
      </c>
      <c r="M705" s="319">
        <f t="shared" si="546"/>
        <v>0</v>
      </c>
      <c r="N705" s="319">
        <f t="shared" si="546"/>
        <v>0</v>
      </c>
      <c r="O705" s="319">
        <f t="shared" si="546"/>
        <v>0</v>
      </c>
      <c r="P705" s="319">
        <f t="shared" si="546"/>
        <v>0</v>
      </c>
      <c r="Q705" s="319">
        <f t="shared" si="546"/>
        <v>0</v>
      </c>
      <c r="R705" s="319">
        <f t="shared" si="546"/>
        <v>0</v>
      </c>
      <c r="S705" s="319">
        <f t="shared" si="546"/>
        <v>0</v>
      </c>
      <c r="T705" s="319">
        <f t="shared" si="546"/>
        <v>0</v>
      </c>
      <c r="U705" s="319">
        <f t="shared" si="546"/>
        <v>0</v>
      </c>
      <c r="V705" s="319">
        <f t="shared" si="546"/>
        <v>0</v>
      </c>
      <c r="W705" s="319">
        <f t="shared" si="546"/>
        <v>0</v>
      </c>
      <c r="X705" s="319">
        <f t="shared" si="546"/>
        <v>0</v>
      </c>
      <c r="Y705" s="319">
        <f t="shared" si="546"/>
        <v>0</v>
      </c>
      <c r="Z705" s="319">
        <f t="shared" si="546"/>
        <v>0</v>
      </c>
      <c r="AA705" s="319">
        <f t="shared" si="546"/>
        <v>0</v>
      </c>
      <c r="AB705" s="319">
        <f t="shared" si="546"/>
        <v>0</v>
      </c>
      <c r="AC705" s="319">
        <f t="shared" si="546"/>
        <v>0</v>
      </c>
      <c r="AD705" s="319">
        <f t="shared" si="546"/>
        <v>0</v>
      </c>
      <c r="AE705" s="319">
        <f t="shared" si="546"/>
        <v>0</v>
      </c>
      <c r="AF705" s="319">
        <f t="shared" si="546"/>
        <v>0</v>
      </c>
      <c r="AG705" s="319">
        <f t="shared" si="546"/>
        <v>0</v>
      </c>
      <c r="AH705" s="319">
        <f t="shared" si="546"/>
        <v>0</v>
      </c>
      <c r="AI705" s="319">
        <f t="shared" si="546"/>
        <v>0</v>
      </c>
      <c r="AJ705" s="319">
        <f t="shared" si="546"/>
        <v>0</v>
      </c>
      <c r="AK705" s="319">
        <f t="shared" si="546"/>
        <v>0</v>
      </c>
      <c r="AL705" s="319">
        <f t="shared" si="546"/>
        <v>0</v>
      </c>
      <c r="AM705" s="319">
        <f t="shared" si="546"/>
        <v>0</v>
      </c>
      <c r="AN705" s="319">
        <f t="shared" si="546"/>
        <v>0</v>
      </c>
      <c r="AO705" s="319">
        <f t="shared" si="546"/>
        <v>0</v>
      </c>
      <c r="AP705" s="319">
        <f t="shared" si="546"/>
        <v>0</v>
      </c>
      <c r="AQ705" s="319">
        <f t="shared" si="546"/>
        <v>0</v>
      </c>
      <c r="AR705" s="319">
        <f t="shared" si="546"/>
        <v>0</v>
      </c>
      <c r="AS705" s="319">
        <f t="shared" si="546"/>
        <v>0</v>
      </c>
      <c r="AT705" s="319">
        <f t="shared" si="546"/>
        <v>0</v>
      </c>
      <c r="AU705" s="319">
        <f t="shared" si="546"/>
        <v>0</v>
      </c>
      <c r="AV705" s="319">
        <f t="shared" si="546"/>
        <v>0</v>
      </c>
      <c r="AW705" s="319">
        <f t="shared" si="546"/>
        <v>0</v>
      </c>
      <c r="AX705" s="319">
        <f t="shared" si="546"/>
        <v>0</v>
      </c>
      <c r="AY705" s="319">
        <f t="shared" si="546"/>
        <v>0</v>
      </c>
      <c r="AZ705" s="319">
        <f t="shared" si="546"/>
        <v>0</v>
      </c>
      <c r="BA705" s="319">
        <f t="shared" si="546"/>
        <v>0</v>
      </c>
      <c r="BB705" s="319">
        <f t="shared" si="546"/>
        <v>0</v>
      </c>
      <c r="BC705" s="319">
        <f t="shared" si="546"/>
        <v>0</v>
      </c>
      <c r="BD705" s="319">
        <f t="shared" si="546"/>
        <v>0</v>
      </c>
      <c r="BE705" s="319">
        <f t="shared" si="546"/>
        <v>0</v>
      </c>
      <c r="BF705" s="319">
        <f t="shared" si="546"/>
        <v>0</v>
      </c>
      <c r="BG705" s="319">
        <f t="shared" si="546"/>
        <v>0</v>
      </c>
      <c r="BH705" s="319">
        <f t="shared" si="546"/>
        <v>0</v>
      </c>
      <c r="BI705" s="319">
        <f t="shared" si="546"/>
        <v>0</v>
      </c>
      <c r="BJ705" s="319">
        <f t="shared" si="546"/>
        <v>0</v>
      </c>
      <c r="BK705" s="319">
        <f t="shared" si="546"/>
        <v>0</v>
      </c>
      <c r="BL705" s="319">
        <f t="shared" si="546"/>
        <v>0</v>
      </c>
      <c r="BM705" s="319">
        <f t="shared" si="546"/>
        <v>0</v>
      </c>
      <c r="BN705" s="319">
        <f t="shared" si="546"/>
        <v>0</v>
      </c>
      <c r="BO705" s="319">
        <f t="shared" si="546"/>
        <v>0</v>
      </c>
      <c r="BP705" s="319">
        <f t="shared" si="546"/>
        <v>0</v>
      </c>
      <c r="BQ705" s="319">
        <f t="shared" si="546"/>
        <v>0</v>
      </c>
      <c r="BR705" s="319">
        <f t="shared" si="546"/>
        <v>0</v>
      </c>
      <c r="BS705" s="319">
        <f t="shared" si="546"/>
        <v>0</v>
      </c>
      <c r="BT705" s="319">
        <f t="shared" ref="BT705:BZ705" si="547">IF(BT$700=$E701,VLOOKUP(BT$9,$D$239:$E$310,2,FALSE),0)</f>
        <v>0</v>
      </c>
      <c r="BU705" s="319">
        <f t="shared" si="547"/>
        <v>0</v>
      </c>
      <c r="BV705" s="319">
        <f t="shared" si="547"/>
        <v>0</v>
      </c>
      <c r="BW705" s="319">
        <f t="shared" si="547"/>
        <v>0</v>
      </c>
      <c r="BX705" s="319">
        <f t="shared" si="547"/>
        <v>0</v>
      </c>
      <c r="BY705" s="319">
        <f t="shared" si="547"/>
        <v>0</v>
      </c>
      <c r="BZ705" s="319">
        <f t="shared" si="547"/>
        <v>0</v>
      </c>
    </row>
    <row r="706" spans="1:78" ht="15" x14ac:dyDescent="0.25">
      <c r="B706" s="77">
        <f t="shared" si="541"/>
        <v>126.46350999999999</v>
      </c>
      <c r="E706" s="170" t="s">
        <v>2</v>
      </c>
      <c r="G706" s="319">
        <f>IF(G$700=$E701,VLOOKUP(G$9,$D$316:$E$387,2,FALSE),0)</f>
        <v>0</v>
      </c>
      <c r="H706" s="319">
        <f t="shared" ref="H706:BS706" si="548">IF(H$700=$E701,VLOOKUP(H$9,$D$316:$E$387,2,FALSE),0)</f>
        <v>0</v>
      </c>
      <c r="I706" s="319">
        <f t="shared" si="548"/>
        <v>0</v>
      </c>
      <c r="J706" s="319">
        <f t="shared" si="548"/>
        <v>5.7407399999999997</v>
      </c>
      <c r="K706" s="319">
        <f t="shared" si="548"/>
        <v>55.383770000000005</v>
      </c>
      <c r="L706" s="319">
        <f t="shared" si="548"/>
        <v>4.3295300000000028</v>
      </c>
      <c r="M706" s="319">
        <f t="shared" si="548"/>
        <v>32.962579999999996</v>
      </c>
      <c r="N706" s="319">
        <f t="shared" si="548"/>
        <v>28.046889999999998</v>
      </c>
      <c r="O706" s="319">
        <f t="shared" si="548"/>
        <v>0</v>
      </c>
      <c r="P706" s="319">
        <f t="shared" si="548"/>
        <v>0</v>
      </c>
      <c r="Q706" s="319">
        <f t="shared" si="548"/>
        <v>0</v>
      </c>
      <c r="R706" s="319">
        <f t="shared" si="548"/>
        <v>0</v>
      </c>
      <c r="S706" s="319">
        <f t="shared" si="548"/>
        <v>0</v>
      </c>
      <c r="T706" s="319">
        <f t="shared" si="548"/>
        <v>0</v>
      </c>
      <c r="U706" s="319">
        <f t="shared" si="548"/>
        <v>0</v>
      </c>
      <c r="V706" s="319">
        <f t="shared" si="548"/>
        <v>0</v>
      </c>
      <c r="W706" s="319">
        <f t="shared" si="548"/>
        <v>0</v>
      </c>
      <c r="X706" s="319">
        <f t="shared" si="548"/>
        <v>0</v>
      </c>
      <c r="Y706" s="319">
        <f t="shared" si="548"/>
        <v>0</v>
      </c>
      <c r="Z706" s="319">
        <f t="shared" si="548"/>
        <v>0</v>
      </c>
      <c r="AA706" s="319">
        <f t="shared" si="548"/>
        <v>0</v>
      </c>
      <c r="AB706" s="319">
        <f t="shared" si="548"/>
        <v>0</v>
      </c>
      <c r="AC706" s="319">
        <f t="shared" si="548"/>
        <v>0</v>
      </c>
      <c r="AD706" s="319">
        <f t="shared" si="548"/>
        <v>0</v>
      </c>
      <c r="AE706" s="319">
        <f t="shared" si="548"/>
        <v>0</v>
      </c>
      <c r="AF706" s="319">
        <f t="shared" si="548"/>
        <v>0</v>
      </c>
      <c r="AG706" s="319">
        <f t="shared" si="548"/>
        <v>0</v>
      </c>
      <c r="AH706" s="319">
        <f t="shared" si="548"/>
        <v>0</v>
      </c>
      <c r="AI706" s="319">
        <f t="shared" si="548"/>
        <v>0</v>
      </c>
      <c r="AJ706" s="319">
        <f t="shared" si="548"/>
        <v>0</v>
      </c>
      <c r="AK706" s="319">
        <f t="shared" si="548"/>
        <v>0</v>
      </c>
      <c r="AL706" s="319">
        <f t="shared" si="548"/>
        <v>0</v>
      </c>
      <c r="AM706" s="319">
        <f t="shared" si="548"/>
        <v>0</v>
      </c>
      <c r="AN706" s="319">
        <f t="shared" si="548"/>
        <v>0</v>
      </c>
      <c r="AO706" s="319">
        <f t="shared" si="548"/>
        <v>0</v>
      </c>
      <c r="AP706" s="319">
        <f t="shared" si="548"/>
        <v>0</v>
      </c>
      <c r="AQ706" s="319">
        <f t="shared" si="548"/>
        <v>0</v>
      </c>
      <c r="AR706" s="319">
        <f t="shared" si="548"/>
        <v>0</v>
      </c>
      <c r="AS706" s="319">
        <f t="shared" si="548"/>
        <v>0</v>
      </c>
      <c r="AT706" s="319">
        <f t="shared" si="548"/>
        <v>0</v>
      </c>
      <c r="AU706" s="319">
        <f t="shared" si="548"/>
        <v>0</v>
      </c>
      <c r="AV706" s="319">
        <f t="shared" si="548"/>
        <v>0</v>
      </c>
      <c r="AW706" s="319">
        <f t="shared" si="548"/>
        <v>0</v>
      </c>
      <c r="AX706" s="319">
        <f t="shared" si="548"/>
        <v>0</v>
      </c>
      <c r="AY706" s="319">
        <f t="shared" si="548"/>
        <v>0</v>
      </c>
      <c r="AZ706" s="319">
        <f t="shared" si="548"/>
        <v>0</v>
      </c>
      <c r="BA706" s="319">
        <f t="shared" si="548"/>
        <v>0</v>
      </c>
      <c r="BB706" s="319">
        <f t="shared" si="548"/>
        <v>0</v>
      </c>
      <c r="BC706" s="319">
        <f t="shared" si="548"/>
        <v>0</v>
      </c>
      <c r="BD706" s="319">
        <f t="shared" si="548"/>
        <v>0</v>
      </c>
      <c r="BE706" s="319">
        <f t="shared" si="548"/>
        <v>0</v>
      </c>
      <c r="BF706" s="319">
        <f t="shared" si="548"/>
        <v>0</v>
      </c>
      <c r="BG706" s="319">
        <f t="shared" si="548"/>
        <v>0</v>
      </c>
      <c r="BH706" s="319">
        <f t="shared" si="548"/>
        <v>0</v>
      </c>
      <c r="BI706" s="319">
        <f t="shared" si="548"/>
        <v>0</v>
      </c>
      <c r="BJ706" s="319">
        <f t="shared" si="548"/>
        <v>0</v>
      </c>
      <c r="BK706" s="319">
        <f t="shared" si="548"/>
        <v>0</v>
      </c>
      <c r="BL706" s="319">
        <f t="shared" si="548"/>
        <v>0</v>
      </c>
      <c r="BM706" s="319">
        <f t="shared" si="548"/>
        <v>0</v>
      </c>
      <c r="BN706" s="319">
        <f t="shared" si="548"/>
        <v>0</v>
      </c>
      <c r="BO706" s="319">
        <f t="shared" si="548"/>
        <v>0</v>
      </c>
      <c r="BP706" s="319">
        <f t="shared" si="548"/>
        <v>0</v>
      </c>
      <c r="BQ706" s="319">
        <f t="shared" si="548"/>
        <v>0</v>
      </c>
      <c r="BR706" s="319">
        <f t="shared" si="548"/>
        <v>0</v>
      </c>
      <c r="BS706" s="319">
        <f t="shared" si="548"/>
        <v>0</v>
      </c>
      <c r="BT706" s="319">
        <f t="shared" ref="BT706:BZ706" si="549">IF(BT$700=$E701,VLOOKUP(BT$9,$D$316:$E$387,2,FALSE),0)</f>
        <v>0</v>
      </c>
      <c r="BU706" s="319">
        <f t="shared" si="549"/>
        <v>0</v>
      </c>
      <c r="BV706" s="319">
        <f t="shared" si="549"/>
        <v>0</v>
      </c>
      <c r="BW706" s="319">
        <f t="shared" si="549"/>
        <v>0</v>
      </c>
      <c r="BX706" s="319">
        <f t="shared" si="549"/>
        <v>0</v>
      </c>
      <c r="BY706" s="319">
        <f t="shared" si="549"/>
        <v>0</v>
      </c>
      <c r="BZ706" s="319">
        <f t="shared" si="549"/>
        <v>0</v>
      </c>
    </row>
    <row r="707" spans="1:78" ht="15" x14ac:dyDescent="0.25">
      <c r="B707" s="77">
        <f t="shared" si="541"/>
        <v>-110311.17346999999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-110311.17346999999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-126.46350999999999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-126.46350999999999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x14ac:dyDescent="0.2">
      <c r="A709" s="77">
        <f>SUM(A702:A705)</f>
        <v>1995.9697780855638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862.57442720290271</v>
      </c>
      <c r="E710" s="170" t="s">
        <v>5</v>
      </c>
      <c r="G710" s="320">
        <f>IF(G$9&gt;INPUTS!$C$41,0,SUMIF($A$12:$A$310,$E701,G$12:G$310))</f>
        <v>1.1486124924699328</v>
      </c>
      <c r="H710" s="320">
        <f>IF(H$9&gt;INPUTS!$C$41,0,SUMIF($A$12:$A$310,$E701,H$12:H$310))</f>
        <v>3.4211561077317167</v>
      </c>
      <c r="I710" s="320">
        <f>IF(I$9&gt;INPUTS!$C$41,0,SUMIF($A$12:$A$310,$E701,I$12:I$310))</f>
        <v>7.9150462221864872</v>
      </c>
      <c r="J710" s="320">
        <f>IF(J$9&gt;INPUTS!$C$41,0,SUMIF($A$12:$A$310,$E701,J$12:J$310))</f>
        <v>17.734820342052025</v>
      </c>
      <c r="K710" s="320">
        <f>IF(K$9&gt;INPUTS!$C$41,0,SUMIF($A$12:$A$310,$E701,K$12:K$310))</f>
        <v>36.604364520339487</v>
      </c>
      <c r="L710" s="320">
        <f>IF(L$9&gt;INPUTS!$C$41,0,SUMIF($A$12:$A$310,$E701,L$12:L$310))</f>
        <v>62.077240537308185</v>
      </c>
      <c r="M710" s="320">
        <f>IF(M$9&gt;INPUTS!$C$41,0,SUMIF($A$12:$A$310,$E701,M$12:M$310))</f>
        <v>94.540264395644073</v>
      </c>
      <c r="N710" s="320">
        <f>IF(N$9&gt;INPUTS!$C$41,0,SUMIF($A$12:$A$310,$E701,N$12:N$310))</f>
        <v>140.14047806377988</v>
      </c>
      <c r="O710" s="320">
        <f>IF(O$9&gt;INPUTS!$C$41,0,SUMIF($A$12:$A$310,$E701,O$12:O$310))</f>
        <v>166.33081484046366</v>
      </c>
      <c r="P710" s="320">
        <f>IF(P$9&gt;INPUTS!$C$41,0,SUMIF($A$12:$A$310,$E701,P$12:P$310))</f>
        <v>166.33081484046366</v>
      </c>
      <c r="Q710" s="320">
        <f>IF(Q$9&gt;INPUTS!$C$41,0,SUMIF($A$12:$A$310,$E701,Q$12:Q$310))</f>
        <v>166.33081484046366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-862.57442720290271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-862.57442720290271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0.82573752083663465</v>
      </c>
      <c r="H712" s="320">
        <f t="shared" ref="H712:BS712" si="550">SUMIF($A$12:$A$234,$E701,H$12:H$234)*(1-$D$5)+SUMIF($A$239:$A$310,$E701,H$239:H$310)</f>
        <v>2.4594691258483312</v>
      </c>
      <c r="I712" s="320">
        <f t="shared" si="550"/>
        <v>5.6901267291298652</v>
      </c>
      <c r="J712" s="320">
        <f t="shared" si="550"/>
        <v>12.7495623439012</v>
      </c>
      <c r="K712" s="320">
        <f t="shared" si="550"/>
        <v>26.314877653672056</v>
      </c>
      <c r="L712" s="320">
        <f t="shared" si="550"/>
        <v>44.627328222270854</v>
      </c>
      <c r="M712" s="320">
        <f t="shared" si="550"/>
        <v>67.96499607402852</v>
      </c>
      <c r="N712" s="320">
        <f t="shared" si="550"/>
        <v>100.74698968005136</v>
      </c>
      <c r="O712" s="320">
        <f t="shared" si="550"/>
        <v>119.57522278880933</v>
      </c>
      <c r="P712" s="320">
        <f t="shared" si="550"/>
        <v>119.57522278880933</v>
      </c>
      <c r="Q712" s="320">
        <f t="shared" si="550"/>
        <v>119.57522278880933</v>
      </c>
      <c r="R712" s="320">
        <f t="shared" si="550"/>
        <v>119.57522278880933</v>
      </c>
      <c r="S712" s="320">
        <f t="shared" si="550"/>
        <v>119.57522278880933</v>
      </c>
      <c r="T712" s="320">
        <f t="shared" si="550"/>
        <v>119.57522278880933</v>
      </c>
      <c r="U712" s="320">
        <f t="shared" si="550"/>
        <v>119.57522278880933</v>
      </c>
      <c r="V712" s="320">
        <f t="shared" si="550"/>
        <v>119.57522278880933</v>
      </c>
      <c r="W712" s="320">
        <f t="shared" si="550"/>
        <v>119.57522278880933</v>
      </c>
      <c r="X712" s="320">
        <f t="shared" si="550"/>
        <v>119.57522278880933</v>
      </c>
      <c r="Y712" s="320">
        <f t="shared" si="550"/>
        <v>119.57522278880933</v>
      </c>
      <c r="Z712" s="320">
        <f t="shared" si="550"/>
        <v>119.57522278880933</v>
      </c>
      <c r="AA712" s="320">
        <f t="shared" si="550"/>
        <v>119.57522278880933</v>
      </c>
      <c r="AB712" s="320">
        <f t="shared" si="550"/>
        <v>119.57522278880933</v>
      </c>
      <c r="AC712" s="320">
        <f t="shared" si="550"/>
        <v>119.57522278880933</v>
      </c>
      <c r="AD712" s="320">
        <f t="shared" si="550"/>
        <v>119.57522278880933</v>
      </c>
      <c r="AE712" s="320">
        <f t="shared" si="550"/>
        <v>119.57522278880933</v>
      </c>
      <c r="AF712" s="320">
        <f t="shared" si="550"/>
        <v>119.57522278880933</v>
      </c>
      <c r="AG712" s="320">
        <f t="shared" si="550"/>
        <v>119.57522278880933</v>
      </c>
      <c r="AH712" s="320">
        <f t="shared" si="550"/>
        <v>119.57522278880933</v>
      </c>
      <c r="AI712" s="320">
        <f t="shared" si="550"/>
        <v>119.57522278880933</v>
      </c>
      <c r="AJ712" s="320">
        <f t="shared" si="550"/>
        <v>119.57522278880933</v>
      </c>
      <c r="AK712" s="320">
        <f t="shared" si="550"/>
        <v>119.57522278880933</v>
      </c>
      <c r="AL712" s="320">
        <f t="shared" si="550"/>
        <v>119.57522278880933</v>
      </c>
      <c r="AM712" s="320">
        <f t="shared" si="550"/>
        <v>119.57522278880933</v>
      </c>
      <c r="AN712" s="320">
        <f t="shared" si="550"/>
        <v>119.57522278880933</v>
      </c>
      <c r="AO712" s="320">
        <f t="shared" si="550"/>
        <v>119.57522278880933</v>
      </c>
      <c r="AP712" s="320">
        <f t="shared" si="550"/>
        <v>119.57522278880933</v>
      </c>
      <c r="AQ712" s="320">
        <f t="shared" si="550"/>
        <v>119.57522278880933</v>
      </c>
      <c r="AR712" s="320">
        <f t="shared" si="550"/>
        <v>119.57522278880933</v>
      </c>
      <c r="AS712" s="320">
        <f t="shared" si="550"/>
        <v>119.57522278880933</v>
      </c>
      <c r="AT712" s="320">
        <f t="shared" si="550"/>
        <v>119.57522278880933</v>
      </c>
      <c r="AU712" s="320">
        <f t="shared" si="550"/>
        <v>119.57522278880933</v>
      </c>
      <c r="AV712" s="320">
        <f t="shared" si="550"/>
        <v>119.57522278880933</v>
      </c>
      <c r="AW712" s="320">
        <f t="shared" si="550"/>
        <v>119.57522278880933</v>
      </c>
      <c r="AX712" s="320">
        <f t="shared" si="550"/>
        <v>119.57522278880933</v>
      </c>
      <c r="AY712" s="320">
        <f t="shared" si="550"/>
        <v>119.57522278880933</v>
      </c>
      <c r="AZ712" s="320">
        <f t="shared" si="550"/>
        <v>119.57522278880933</v>
      </c>
      <c r="BA712" s="320">
        <f t="shared" si="550"/>
        <v>119.57522278880933</v>
      </c>
      <c r="BB712" s="320">
        <f t="shared" si="550"/>
        <v>119.57522278880933</v>
      </c>
      <c r="BC712" s="320">
        <f t="shared" si="550"/>
        <v>119.57522278880933</v>
      </c>
      <c r="BD712" s="320">
        <f t="shared" si="550"/>
        <v>119.57522278880933</v>
      </c>
      <c r="BE712" s="320">
        <f t="shared" si="550"/>
        <v>119.57522278880933</v>
      </c>
      <c r="BF712" s="320">
        <f t="shared" si="550"/>
        <v>119.57522278880933</v>
      </c>
      <c r="BG712" s="320">
        <f t="shared" si="550"/>
        <v>119.57522278880933</v>
      </c>
      <c r="BH712" s="320">
        <f t="shared" si="550"/>
        <v>119.57522278880933</v>
      </c>
      <c r="BI712" s="320">
        <f t="shared" si="550"/>
        <v>119.57522278880933</v>
      </c>
      <c r="BJ712" s="320">
        <f t="shared" si="550"/>
        <v>119.57522278880933</v>
      </c>
      <c r="BK712" s="320">
        <f t="shared" si="550"/>
        <v>119.57522278880933</v>
      </c>
      <c r="BL712" s="320">
        <f t="shared" si="550"/>
        <v>119.57522278880933</v>
      </c>
      <c r="BM712" s="320">
        <f t="shared" si="550"/>
        <v>119.57522278880933</v>
      </c>
      <c r="BN712" s="320">
        <f t="shared" si="550"/>
        <v>119.57522278880933</v>
      </c>
      <c r="BO712" s="320">
        <f t="shared" si="550"/>
        <v>119.57522278880933</v>
      </c>
      <c r="BP712" s="320">
        <f t="shared" si="550"/>
        <v>119.57522278880933</v>
      </c>
      <c r="BQ712" s="320">
        <f t="shared" si="550"/>
        <v>119.57522278880933</v>
      </c>
      <c r="BR712" s="320">
        <f t="shared" si="550"/>
        <v>119.57522278880933</v>
      </c>
      <c r="BS712" s="320">
        <f t="shared" si="550"/>
        <v>119.57522278880933</v>
      </c>
      <c r="BT712" s="320">
        <f t="shared" ref="BT712:BZ712" si="551">SUMIF($A$12:$A$234,$E701,BT$12:BT$234)*(1-$D$5)+SUMIF($A$239:$A$310,$E701,BT$239:BT$310)</f>
        <v>119.57522278880933</v>
      </c>
      <c r="BU712" s="320">
        <f t="shared" si="551"/>
        <v>119.57522278880933</v>
      </c>
      <c r="BV712" s="320">
        <f t="shared" si="551"/>
        <v>119.57522278880933</v>
      </c>
      <c r="BW712" s="320">
        <f t="shared" si="551"/>
        <v>119.57522278880933</v>
      </c>
      <c r="BX712" s="320">
        <f t="shared" si="551"/>
        <v>119.57522278880933</v>
      </c>
      <c r="BY712" s="320">
        <f t="shared" si="551"/>
        <v>119.57522278880933</v>
      </c>
      <c r="BZ712" s="320">
        <f t="shared" si="551"/>
        <v>119.57522278880933</v>
      </c>
    </row>
    <row r="713" spans="1:78" ht="15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1.1486124924699328</v>
      </c>
      <c r="H714" s="320">
        <f t="shared" ref="H714:BS714" si="552">SUMIF($A$12:$A$234,$E701,H$12:H$234)</f>
        <v>3.4211561077317167</v>
      </c>
      <c r="I714" s="320">
        <f t="shared" si="552"/>
        <v>7.9150462221864872</v>
      </c>
      <c r="J714" s="320">
        <f t="shared" si="552"/>
        <v>17.734820342052025</v>
      </c>
      <c r="K714" s="320">
        <f t="shared" si="552"/>
        <v>36.604364520339487</v>
      </c>
      <c r="L714" s="320">
        <f t="shared" si="552"/>
        <v>62.077240537308185</v>
      </c>
      <c r="M714" s="320">
        <f t="shared" si="552"/>
        <v>94.540264395644073</v>
      </c>
      <c r="N714" s="320">
        <f t="shared" si="552"/>
        <v>140.14047806377988</v>
      </c>
      <c r="O714" s="320">
        <f t="shared" si="552"/>
        <v>166.33081484046366</v>
      </c>
      <c r="P714" s="320">
        <f t="shared" si="552"/>
        <v>166.33081484046366</v>
      </c>
      <c r="Q714" s="320">
        <f t="shared" si="552"/>
        <v>166.33081484046366</v>
      </c>
      <c r="R714" s="320">
        <f t="shared" si="552"/>
        <v>166.33081484046366</v>
      </c>
      <c r="S714" s="320">
        <f t="shared" si="552"/>
        <v>166.33081484046366</v>
      </c>
      <c r="T714" s="320">
        <f t="shared" si="552"/>
        <v>166.33081484046366</v>
      </c>
      <c r="U714" s="320">
        <f t="shared" si="552"/>
        <v>166.33081484046366</v>
      </c>
      <c r="V714" s="320">
        <f t="shared" si="552"/>
        <v>166.33081484046366</v>
      </c>
      <c r="W714" s="320">
        <f t="shared" si="552"/>
        <v>166.33081484046366</v>
      </c>
      <c r="X714" s="320">
        <f t="shared" si="552"/>
        <v>166.33081484046366</v>
      </c>
      <c r="Y714" s="320">
        <f t="shared" si="552"/>
        <v>166.33081484046366</v>
      </c>
      <c r="Z714" s="320">
        <f t="shared" si="552"/>
        <v>166.33081484046366</v>
      </c>
      <c r="AA714" s="320">
        <f t="shared" si="552"/>
        <v>166.33081484046366</v>
      </c>
      <c r="AB714" s="320">
        <f t="shared" si="552"/>
        <v>166.33081484046366</v>
      </c>
      <c r="AC714" s="320">
        <f t="shared" si="552"/>
        <v>166.33081484046366</v>
      </c>
      <c r="AD714" s="320">
        <f t="shared" si="552"/>
        <v>166.33081484046366</v>
      </c>
      <c r="AE714" s="320">
        <f t="shared" si="552"/>
        <v>166.33081484046366</v>
      </c>
      <c r="AF714" s="320">
        <f t="shared" si="552"/>
        <v>166.33081484046366</v>
      </c>
      <c r="AG714" s="320">
        <f t="shared" si="552"/>
        <v>166.33081484046366</v>
      </c>
      <c r="AH714" s="320">
        <f t="shared" si="552"/>
        <v>166.33081484046366</v>
      </c>
      <c r="AI714" s="320">
        <f t="shared" si="552"/>
        <v>166.33081484046366</v>
      </c>
      <c r="AJ714" s="320">
        <f t="shared" si="552"/>
        <v>166.33081484046366</v>
      </c>
      <c r="AK714" s="320">
        <f t="shared" si="552"/>
        <v>166.33081484046366</v>
      </c>
      <c r="AL714" s="320">
        <f t="shared" si="552"/>
        <v>166.33081484046366</v>
      </c>
      <c r="AM714" s="320">
        <f t="shared" si="552"/>
        <v>166.33081484046366</v>
      </c>
      <c r="AN714" s="320">
        <f t="shared" si="552"/>
        <v>166.33081484046366</v>
      </c>
      <c r="AO714" s="320">
        <f t="shared" si="552"/>
        <v>166.33081484046366</v>
      </c>
      <c r="AP714" s="320">
        <f t="shared" si="552"/>
        <v>166.33081484046366</v>
      </c>
      <c r="AQ714" s="320">
        <f t="shared" si="552"/>
        <v>166.33081484046366</v>
      </c>
      <c r="AR714" s="320">
        <f t="shared" si="552"/>
        <v>166.33081484046366</v>
      </c>
      <c r="AS714" s="320">
        <f t="shared" si="552"/>
        <v>166.33081484046366</v>
      </c>
      <c r="AT714" s="320">
        <f t="shared" si="552"/>
        <v>166.33081484046366</v>
      </c>
      <c r="AU714" s="320">
        <f t="shared" si="552"/>
        <v>166.33081484046366</v>
      </c>
      <c r="AV714" s="320">
        <f t="shared" si="552"/>
        <v>166.33081484046366</v>
      </c>
      <c r="AW714" s="320">
        <f t="shared" si="552"/>
        <v>166.33081484046366</v>
      </c>
      <c r="AX714" s="320">
        <f t="shared" si="552"/>
        <v>166.33081484046366</v>
      </c>
      <c r="AY714" s="320">
        <f t="shared" si="552"/>
        <v>166.33081484046366</v>
      </c>
      <c r="AZ714" s="320">
        <f t="shared" si="552"/>
        <v>166.33081484046366</v>
      </c>
      <c r="BA714" s="320">
        <f t="shared" si="552"/>
        <v>166.33081484046366</v>
      </c>
      <c r="BB714" s="320">
        <f t="shared" si="552"/>
        <v>166.33081484046366</v>
      </c>
      <c r="BC714" s="320">
        <f t="shared" si="552"/>
        <v>166.33081484046366</v>
      </c>
      <c r="BD714" s="320">
        <f t="shared" si="552"/>
        <v>166.33081484046366</v>
      </c>
      <c r="BE714" s="320">
        <f t="shared" si="552"/>
        <v>166.33081484046366</v>
      </c>
      <c r="BF714" s="320">
        <f t="shared" si="552"/>
        <v>166.33081484046366</v>
      </c>
      <c r="BG714" s="320">
        <f t="shared" si="552"/>
        <v>166.33081484046366</v>
      </c>
      <c r="BH714" s="320">
        <f t="shared" si="552"/>
        <v>166.33081484046366</v>
      </c>
      <c r="BI714" s="320">
        <f t="shared" si="552"/>
        <v>166.33081484046366</v>
      </c>
      <c r="BJ714" s="320">
        <f t="shared" si="552"/>
        <v>166.33081484046366</v>
      </c>
      <c r="BK714" s="320">
        <f t="shared" si="552"/>
        <v>166.33081484046366</v>
      </c>
      <c r="BL714" s="320">
        <f t="shared" si="552"/>
        <v>166.33081484046366</v>
      </c>
      <c r="BM714" s="320">
        <f t="shared" si="552"/>
        <v>166.33081484046366</v>
      </c>
      <c r="BN714" s="320">
        <f t="shared" si="552"/>
        <v>166.33081484046366</v>
      </c>
      <c r="BO714" s="320">
        <f t="shared" si="552"/>
        <v>166.33081484046366</v>
      </c>
      <c r="BP714" s="320">
        <f t="shared" si="552"/>
        <v>166.33081484046366</v>
      </c>
      <c r="BQ714" s="320">
        <f t="shared" si="552"/>
        <v>166.33081484046366</v>
      </c>
      <c r="BR714" s="320">
        <f t="shared" si="552"/>
        <v>166.33081484046366</v>
      </c>
      <c r="BS714" s="320">
        <f t="shared" si="552"/>
        <v>166.33081484046366</v>
      </c>
      <c r="BT714" s="320">
        <f t="shared" ref="BT714:BZ714" si="553">SUMIF($A$12:$A$234,$E701,BT$12:BT$234)</f>
        <v>166.33081484046366</v>
      </c>
      <c r="BU714" s="320">
        <f t="shared" si="553"/>
        <v>166.33081484046366</v>
      </c>
      <c r="BV714" s="320">
        <f t="shared" si="553"/>
        <v>166.33081484046366</v>
      </c>
      <c r="BW714" s="320">
        <f t="shared" si="553"/>
        <v>166.33081484046366</v>
      </c>
      <c r="BX714" s="320">
        <f t="shared" si="553"/>
        <v>166.33081484046366</v>
      </c>
      <c r="BY714" s="320">
        <f t="shared" si="553"/>
        <v>166.33081484046366</v>
      </c>
      <c r="BZ714" s="320">
        <f t="shared" si="553"/>
        <v>166.33081484046366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4.7610236874999998</v>
      </c>
      <c r="H716" s="277">
        <f t="shared" ref="H716:BS716" si="554">SUMIF($A$392:$A$539,$E701,H$392:H$539)</f>
        <v>9.8432624602272725</v>
      </c>
      <c r="I716" s="277">
        <f t="shared" si="554"/>
        <v>26.605526172727266</v>
      </c>
      <c r="J716" s="277">
        <f t="shared" si="554"/>
        <v>62.251690922727263</v>
      </c>
      <c r="K716" s="277">
        <f t="shared" si="554"/>
        <v>139.47176025085224</v>
      </c>
      <c r="L716" s="277">
        <f t="shared" si="554"/>
        <v>232.22417834013794</v>
      </c>
      <c r="M716" s="277">
        <f t="shared" si="554"/>
        <v>393.13289952763796</v>
      </c>
      <c r="N716" s="277">
        <f t="shared" si="554"/>
        <v>653.67573275263794</v>
      </c>
      <c r="O716" s="277">
        <f t="shared" si="554"/>
        <v>653.67573275263794</v>
      </c>
      <c r="P716" s="277">
        <f t="shared" si="554"/>
        <v>653.67573275263794</v>
      </c>
      <c r="Q716" s="277">
        <f t="shared" si="554"/>
        <v>653.67573275263794</v>
      </c>
      <c r="R716" s="277">
        <f t="shared" si="554"/>
        <v>653.67573275263794</v>
      </c>
      <c r="S716" s="277">
        <f t="shared" si="554"/>
        <v>663.6136343999417</v>
      </c>
      <c r="T716" s="277">
        <f t="shared" si="554"/>
        <v>663.6136343999417</v>
      </c>
      <c r="U716" s="277">
        <f t="shared" si="554"/>
        <v>663.6136343999417</v>
      </c>
      <c r="V716" s="277">
        <f t="shared" si="554"/>
        <v>663.6136343999417</v>
      </c>
      <c r="W716" s="277">
        <f t="shared" si="554"/>
        <v>663.6136343999417</v>
      </c>
      <c r="X716" s="277">
        <f t="shared" si="554"/>
        <v>663.6136343999417</v>
      </c>
      <c r="Y716" s="277">
        <f t="shared" si="554"/>
        <v>663.6136343999417</v>
      </c>
      <c r="Z716" s="277">
        <f t="shared" si="554"/>
        <v>663.6136343999417</v>
      </c>
      <c r="AA716" s="277">
        <f t="shared" si="554"/>
        <v>663.6136343999417</v>
      </c>
      <c r="AB716" s="277">
        <f t="shared" si="554"/>
        <v>663.6136343999417</v>
      </c>
      <c r="AC716" s="277">
        <f t="shared" si="554"/>
        <v>663.6136343999417</v>
      </c>
      <c r="AD716" s="277">
        <f t="shared" si="554"/>
        <v>663.6136343999417</v>
      </c>
      <c r="AE716" s="277">
        <f t="shared" si="554"/>
        <v>613.78975438265832</v>
      </c>
      <c r="AF716" s="277">
        <f t="shared" si="554"/>
        <v>613.78975438265832</v>
      </c>
      <c r="AG716" s="277">
        <f t="shared" si="554"/>
        <v>613.78975438265832</v>
      </c>
      <c r="AH716" s="277">
        <f t="shared" si="554"/>
        <v>613.78975438265832</v>
      </c>
      <c r="AI716" s="277">
        <f t="shared" si="554"/>
        <v>613.78975438265832</v>
      </c>
      <c r="AJ716" s="277">
        <f t="shared" si="554"/>
        <v>613.78975438265832</v>
      </c>
      <c r="AK716" s="277">
        <f t="shared" si="554"/>
        <v>613.78975438265832</v>
      </c>
      <c r="AL716" s="277">
        <f t="shared" si="554"/>
        <v>613.78975438265832</v>
      </c>
      <c r="AM716" s="277">
        <f t="shared" si="554"/>
        <v>613.78975438265832</v>
      </c>
      <c r="AN716" s="277">
        <f t="shared" si="554"/>
        <v>613.78975438265832</v>
      </c>
      <c r="AO716" s="277">
        <f t="shared" si="554"/>
        <v>613.78975438265832</v>
      </c>
      <c r="AP716" s="277">
        <f t="shared" si="554"/>
        <v>613.78975438265832</v>
      </c>
      <c r="AQ716" s="277">
        <f t="shared" si="554"/>
        <v>567.82676543682499</v>
      </c>
      <c r="AR716" s="277">
        <f t="shared" si="554"/>
        <v>567.82676543682499</v>
      </c>
      <c r="AS716" s="277">
        <f t="shared" si="554"/>
        <v>567.82676543682499</v>
      </c>
      <c r="AT716" s="277">
        <f t="shared" si="554"/>
        <v>567.82676543682499</v>
      </c>
      <c r="AU716" s="277">
        <f t="shared" si="554"/>
        <v>567.82676543682499</v>
      </c>
      <c r="AV716" s="277">
        <f t="shared" si="554"/>
        <v>567.82676543682499</v>
      </c>
      <c r="AW716" s="277">
        <f t="shared" si="554"/>
        <v>567.82676543682499</v>
      </c>
      <c r="AX716" s="277">
        <f t="shared" si="554"/>
        <v>567.82676543682499</v>
      </c>
      <c r="AY716" s="277">
        <f t="shared" si="554"/>
        <v>567.82676543682499</v>
      </c>
      <c r="AZ716" s="277">
        <f t="shared" si="554"/>
        <v>567.82676543682499</v>
      </c>
      <c r="BA716" s="277">
        <f t="shared" si="554"/>
        <v>567.82676543682499</v>
      </c>
      <c r="BB716" s="277">
        <f t="shared" si="554"/>
        <v>567.82676543682499</v>
      </c>
      <c r="BC716" s="277">
        <f t="shared" si="554"/>
        <v>525.17311169509162</v>
      </c>
      <c r="BD716" s="277">
        <f t="shared" si="554"/>
        <v>525.17311169509162</v>
      </c>
      <c r="BE716" s="277">
        <f t="shared" si="554"/>
        <v>525.17311169509162</v>
      </c>
      <c r="BF716" s="277">
        <f t="shared" si="554"/>
        <v>525.17311169509162</v>
      </c>
      <c r="BG716" s="277">
        <f t="shared" si="554"/>
        <v>525.17311169509162</v>
      </c>
      <c r="BH716" s="277">
        <f t="shared" si="554"/>
        <v>525.17311169509162</v>
      </c>
      <c r="BI716" s="277">
        <f t="shared" si="554"/>
        <v>525.17311169509162</v>
      </c>
      <c r="BJ716" s="277">
        <f t="shared" si="554"/>
        <v>525.17311169509162</v>
      </c>
      <c r="BK716" s="277">
        <f t="shared" si="554"/>
        <v>525.17311169509162</v>
      </c>
      <c r="BL716" s="277">
        <f t="shared" si="554"/>
        <v>525.17311169509162</v>
      </c>
      <c r="BM716" s="277">
        <f t="shared" si="554"/>
        <v>525.17311169509162</v>
      </c>
      <c r="BN716" s="277">
        <f t="shared" si="554"/>
        <v>525.17311169509162</v>
      </c>
      <c r="BO716" s="277">
        <f t="shared" si="554"/>
        <v>485.82879315745834</v>
      </c>
      <c r="BP716" s="277">
        <f t="shared" si="554"/>
        <v>485.82879315745834</v>
      </c>
      <c r="BQ716" s="277">
        <f t="shared" si="554"/>
        <v>485.82879315745834</v>
      </c>
      <c r="BR716" s="277">
        <f t="shared" si="554"/>
        <v>485.82879315745834</v>
      </c>
      <c r="BS716" s="277">
        <f t="shared" si="554"/>
        <v>485.82879315745834</v>
      </c>
      <c r="BT716" s="277">
        <f t="shared" ref="BT716:BZ716" si="555">SUMIF($A$392:$A$539,$E701,BT$392:BT$539)</f>
        <v>485.82879315745834</v>
      </c>
      <c r="BU716" s="277">
        <f t="shared" si="555"/>
        <v>485.82879315745834</v>
      </c>
      <c r="BV716" s="277">
        <f t="shared" si="555"/>
        <v>485.82879315745834</v>
      </c>
      <c r="BW716" s="277">
        <f t="shared" si="555"/>
        <v>485.82879315745834</v>
      </c>
      <c r="BX716" s="277">
        <f t="shared" si="555"/>
        <v>485.82879315745834</v>
      </c>
      <c r="BY716" s="277">
        <f t="shared" si="555"/>
        <v>485.82879315745834</v>
      </c>
      <c r="BZ716" s="277">
        <f t="shared" si="555"/>
        <v>485.82879315745834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4.7610236874999998</v>
      </c>
      <c r="H717" s="277">
        <f t="shared" ref="H717:BS717" si="556">SUMIF($A$544:$A$615,$E701,H$544:H$615)</f>
        <v>9.8432624602272725</v>
      </c>
      <c r="I717" s="277">
        <f t="shared" si="556"/>
        <v>26.605526172727266</v>
      </c>
      <c r="J717" s="277">
        <f t="shared" si="556"/>
        <v>62.251690922727263</v>
      </c>
      <c r="K717" s="277">
        <f t="shared" si="556"/>
        <v>139.47176025085224</v>
      </c>
      <c r="L717" s="277">
        <f t="shared" si="556"/>
        <v>232.22417834013794</v>
      </c>
      <c r="M717" s="277">
        <f t="shared" si="556"/>
        <v>393.13289952763796</v>
      </c>
      <c r="N717" s="277">
        <f t="shared" si="556"/>
        <v>653.67573275263794</v>
      </c>
      <c r="O717" s="277">
        <f t="shared" si="556"/>
        <v>653.67573275263794</v>
      </c>
      <c r="P717" s="277">
        <f t="shared" si="556"/>
        <v>653.67573275263794</v>
      </c>
      <c r="Q717" s="277">
        <f t="shared" si="556"/>
        <v>653.67573275263794</v>
      </c>
      <c r="R717" s="277">
        <f t="shared" si="556"/>
        <v>653.67573275263794</v>
      </c>
      <c r="S717" s="277">
        <f t="shared" si="556"/>
        <v>663.6136343999417</v>
      </c>
      <c r="T717" s="277">
        <f t="shared" si="556"/>
        <v>663.6136343999417</v>
      </c>
      <c r="U717" s="277">
        <f t="shared" si="556"/>
        <v>663.6136343999417</v>
      </c>
      <c r="V717" s="277">
        <f t="shared" si="556"/>
        <v>663.6136343999417</v>
      </c>
      <c r="W717" s="277">
        <f t="shared" si="556"/>
        <v>663.6136343999417</v>
      </c>
      <c r="X717" s="277">
        <f t="shared" si="556"/>
        <v>663.6136343999417</v>
      </c>
      <c r="Y717" s="277">
        <f t="shared" si="556"/>
        <v>663.6136343999417</v>
      </c>
      <c r="Z717" s="277">
        <f t="shared" si="556"/>
        <v>663.6136343999417</v>
      </c>
      <c r="AA717" s="277">
        <f t="shared" si="556"/>
        <v>663.6136343999417</v>
      </c>
      <c r="AB717" s="277">
        <f t="shared" si="556"/>
        <v>663.6136343999417</v>
      </c>
      <c r="AC717" s="277">
        <f t="shared" si="556"/>
        <v>663.6136343999417</v>
      </c>
      <c r="AD717" s="277">
        <f t="shared" si="556"/>
        <v>663.6136343999417</v>
      </c>
      <c r="AE717" s="277">
        <f t="shared" si="556"/>
        <v>613.78975438265832</v>
      </c>
      <c r="AF717" s="277">
        <f t="shared" si="556"/>
        <v>613.78975438265832</v>
      </c>
      <c r="AG717" s="277">
        <f t="shared" si="556"/>
        <v>613.78975438265832</v>
      </c>
      <c r="AH717" s="277">
        <f t="shared" si="556"/>
        <v>613.78975438265832</v>
      </c>
      <c r="AI717" s="277">
        <f t="shared" si="556"/>
        <v>613.78975438265832</v>
      </c>
      <c r="AJ717" s="277">
        <f t="shared" si="556"/>
        <v>613.78975438265832</v>
      </c>
      <c r="AK717" s="277">
        <f t="shared" si="556"/>
        <v>613.78975438265832</v>
      </c>
      <c r="AL717" s="277">
        <f t="shared" si="556"/>
        <v>613.78975438265832</v>
      </c>
      <c r="AM717" s="277">
        <f t="shared" si="556"/>
        <v>613.78975438265832</v>
      </c>
      <c r="AN717" s="277">
        <f t="shared" si="556"/>
        <v>613.78975438265832</v>
      </c>
      <c r="AO717" s="277">
        <f t="shared" si="556"/>
        <v>613.78975438265832</v>
      </c>
      <c r="AP717" s="277">
        <f t="shared" si="556"/>
        <v>613.78975438265832</v>
      </c>
      <c r="AQ717" s="277">
        <f t="shared" si="556"/>
        <v>567.82676543682499</v>
      </c>
      <c r="AR717" s="277">
        <f t="shared" si="556"/>
        <v>567.82676543682499</v>
      </c>
      <c r="AS717" s="277">
        <f t="shared" si="556"/>
        <v>567.82676543682499</v>
      </c>
      <c r="AT717" s="277">
        <f t="shared" si="556"/>
        <v>567.82676543682499</v>
      </c>
      <c r="AU717" s="277">
        <f t="shared" si="556"/>
        <v>567.82676543682499</v>
      </c>
      <c r="AV717" s="277">
        <f t="shared" si="556"/>
        <v>567.82676543682499</v>
      </c>
      <c r="AW717" s="277">
        <f t="shared" si="556"/>
        <v>567.82676543682499</v>
      </c>
      <c r="AX717" s="277">
        <f t="shared" si="556"/>
        <v>567.82676543682499</v>
      </c>
      <c r="AY717" s="277">
        <f t="shared" si="556"/>
        <v>567.82676543682499</v>
      </c>
      <c r="AZ717" s="277">
        <f t="shared" si="556"/>
        <v>567.82676543682499</v>
      </c>
      <c r="BA717" s="277">
        <f t="shared" si="556"/>
        <v>567.82676543682499</v>
      </c>
      <c r="BB717" s="277">
        <f t="shared" si="556"/>
        <v>567.82676543682499</v>
      </c>
      <c r="BC717" s="277">
        <f t="shared" si="556"/>
        <v>525.17311169509162</v>
      </c>
      <c r="BD717" s="277">
        <f t="shared" si="556"/>
        <v>525.17311169509162</v>
      </c>
      <c r="BE717" s="277">
        <f t="shared" si="556"/>
        <v>525.17311169509162</v>
      </c>
      <c r="BF717" s="277">
        <f t="shared" si="556"/>
        <v>525.17311169509162</v>
      </c>
      <c r="BG717" s="277">
        <f t="shared" si="556"/>
        <v>525.17311169509162</v>
      </c>
      <c r="BH717" s="277">
        <f t="shared" si="556"/>
        <v>525.17311169509162</v>
      </c>
      <c r="BI717" s="277">
        <f t="shared" si="556"/>
        <v>525.17311169509162</v>
      </c>
      <c r="BJ717" s="277">
        <f t="shared" si="556"/>
        <v>525.17311169509162</v>
      </c>
      <c r="BK717" s="277">
        <f t="shared" si="556"/>
        <v>525.17311169509162</v>
      </c>
      <c r="BL717" s="277">
        <f t="shared" si="556"/>
        <v>525.17311169509162</v>
      </c>
      <c r="BM717" s="277">
        <f t="shared" si="556"/>
        <v>525.17311169509162</v>
      </c>
      <c r="BN717" s="277">
        <f t="shared" si="556"/>
        <v>525.17311169509162</v>
      </c>
      <c r="BO717" s="277">
        <f t="shared" si="556"/>
        <v>485.82879315745834</v>
      </c>
      <c r="BP717" s="277">
        <f t="shared" si="556"/>
        <v>485.82879315745834</v>
      </c>
      <c r="BQ717" s="277">
        <f t="shared" si="556"/>
        <v>485.82879315745834</v>
      </c>
      <c r="BR717" s="277">
        <f t="shared" si="556"/>
        <v>485.82879315745834</v>
      </c>
      <c r="BS717" s="277">
        <f t="shared" si="556"/>
        <v>485.82879315745834</v>
      </c>
      <c r="BT717" s="277">
        <f t="shared" ref="BT717:BZ717" si="557">SUMIF($A$544:$A$615,$E701,BT$544:BT$615)</f>
        <v>485.82879315745834</v>
      </c>
      <c r="BU717" s="277">
        <f t="shared" si="557"/>
        <v>485.82879315745834</v>
      </c>
      <c r="BV717" s="277">
        <f t="shared" si="557"/>
        <v>485.82879315745834</v>
      </c>
      <c r="BW717" s="277">
        <f t="shared" si="557"/>
        <v>485.82879315745834</v>
      </c>
      <c r="BX717" s="277">
        <f t="shared" si="557"/>
        <v>485.82879315745834</v>
      </c>
      <c r="BY717" s="277">
        <f t="shared" si="557"/>
        <v>485.82879315745834</v>
      </c>
      <c r="BZ717" s="277">
        <f t="shared" si="557"/>
        <v>485.82879315745834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0</v>
      </c>
      <c r="H718" s="277">
        <f t="shared" ref="H718:BS718" si="558">SUMIF($A$316:$A$387,$E701,H$316:H$387)</f>
        <v>0</v>
      </c>
      <c r="I718" s="277">
        <f t="shared" si="558"/>
        <v>0</v>
      </c>
      <c r="J718" s="277">
        <f t="shared" si="558"/>
        <v>5.7407399999999997</v>
      </c>
      <c r="K718" s="277">
        <f t="shared" si="558"/>
        <v>55.383770000000005</v>
      </c>
      <c r="L718" s="277">
        <f t="shared" si="558"/>
        <v>4.3295300000000028</v>
      </c>
      <c r="M718" s="277">
        <f t="shared" si="558"/>
        <v>32.962579999999996</v>
      </c>
      <c r="N718" s="277">
        <f t="shared" si="558"/>
        <v>28.046889999999998</v>
      </c>
      <c r="O718" s="277">
        <f t="shared" si="558"/>
        <v>0</v>
      </c>
      <c r="P718" s="277">
        <f t="shared" si="558"/>
        <v>0</v>
      </c>
      <c r="Q718" s="277">
        <f t="shared" si="558"/>
        <v>0</v>
      </c>
      <c r="R718" s="277">
        <f t="shared" si="558"/>
        <v>0</v>
      </c>
      <c r="S718" s="277">
        <f t="shared" si="558"/>
        <v>0</v>
      </c>
      <c r="T718" s="277">
        <f t="shared" si="558"/>
        <v>0</v>
      </c>
      <c r="U718" s="277">
        <f t="shared" si="558"/>
        <v>0</v>
      </c>
      <c r="V718" s="277">
        <f t="shared" si="558"/>
        <v>0</v>
      </c>
      <c r="W718" s="277">
        <f t="shared" si="558"/>
        <v>0</v>
      </c>
      <c r="X718" s="277">
        <f t="shared" si="558"/>
        <v>0</v>
      </c>
      <c r="Y718" s="277">
        <f t="shared" si="558"/>
        <v>0</v>
      </c>
      <c r="Z718" s="277">
        <f t="shared" si="558"/>
        <v>0</v>
      </c>
      <c r="AA718" s="277">
        <f t="shared" si="558"/>
        <v>0</v>
      </c>
      <c r="AB718" s="277">
        <f t="shared" si="558"/>
        <v>0</v>
      </c>
      <c r="AC718" s="277">
        <f t="shared" si="558"/>
        <v>0</v>
      </c>
      <c r="AD718" s="277">
        <f t="shared" si="558"/>
        <v>0</v>
      </c>
      <c r="AE718" s="277">
        <f t="shared" si="558"/>
        <v>0</v>
      </c>
      <c r="AF718" s="277">
        <f t="shared" si="558"/>
        <v>0</v>
      </c>
      <c r="AG718" s="277">
        <f t="shared" si="558"/>
        <v>0</v>
      </c>
      <c r="AH718" s="277">
        <f t="shared" si="558"/>
        <v>0</v>
      </c>
      <c r="AI718" s="277">
        <f t="shared" si="558"/>
        <v>0</v>
      </c>
      <c r="AJ718" s="277">
        <f t="shared" si="558"/>
        <v>0</v>
      </c>
      <c r="AK718" s="277">
        <f t="shared" si="558"/>
        <v>0</v>
      </c>
      <c r="AL718" s="277">
        <f t="shared" si="558"/>
        <v>0</v>
      </c>
      <c r="AM718" s="277">
        <f t="shared" si="558"/>
        <v>0</v>
      </c>
      <c r="AN718" s="277">
        <f t="shared" si="558"/>
        <v>0</v>
      </c>
      <c r="AO718" s="277">
        <f t="shared" si="558"/>
        <v>0</v>
      </c>
      <c r="AP718" s="277">
        <f t="shared" si="558"/>
        <v>0</v>
      </c>
      <c r="AQ718" s="277">
        <f t="shared" si="558"/>
        <v>0</v>
      </c>
      <c r="AR718" s="277">
        <f t="shared" si="558"/>
        <v>0</v>
      </c>
      <c r="AS718" s="277">
        <f t="shared" si="558"/>
        <v>0</v>
      </c>
      <c r="AT718" s="277">
        <f t="shared" si="558"/>
        <v>0</v>
      </c>
      <c r="AU718" s="277">
        <f t="shared" si="558"/>
        <v>0</v>
      </c>
      <c r="AV718" s="277">
        <f t="shared" si="558"/>
        <v>0</v>
      </c>
      <c r="AW718" s="277">
        <f t="shared" si="558"/>
        <v>0</v>
      </c>
      <c r="AX718" s="277">
        <f t="shared" si="558"/>
        <v>0</v>
      </c>
      <c r="AY718" s="277">
        <f t="shared" si="558"/>
        <v>0</v>
      </c>
      <c r="AZ718" s="277">
        <f t="shared" si="558"/>
        <v>0</v>
      </c>
      <c r="BA718" s="277">
        <f t="shared" si="558"/>
        <v>0</v>
      </c>
      <c r="BB718" s="277">
        <f t="shared" si="558"/>
        <v>0</v>
      </c>
      <c r="BC718" s="277">
        <f t="shared" si="558"/>
        <v>0</v>
      </c>
      <c r="BD718" s="277">
        <f t="shared" si="558"/>
        <v>0</v>
      </c>
      <c r="BE718" s="277">
        <f t="shared" si="558"/>
        <v>0</v>
      </c>
      <c r="BF718" s="277">
        <f t="shared" si="558"/>
        <v>0</v>
      </c>
      <c r="BG718" s="277">
        <f t="shared" si="558"/>
        <v>0</v>
      </c>
      <c r="BH718" s="277">
        <f t="shared" si="558"/>
        <v>0</v>
      </c>
      <c r="BI718" s="277">
        <f t="shared" si="558"/>
        <v>0</v>
      </c>
      <c r="BJ718" s="277">
        <f t="shared" si="558"/>
        <v>0</v>
      </c>
      <c r="BK718" s="277">
        <f t="shared" si="558"/>
        <v>0</v>
      </c>
      <c r="BL718" s="277">
        <f t="shared" si="558"/>
        <v>0</v>
      </c>
      <c r="BM718" s="277">
        <f t="shared" si="558"/>
        <v>0</v>
      </c>
      <c r="BN718" s="277">
        <f t="shared" si="558"/>
        <v>0</v>
      </c>
      <c r="BO718" s="277">
        <f t="shared" si="558"/>
        <v>0</v>
      </c>
      <c r="BP718" s="277">
        <f t="shared" si="558"/>
        <v>0</v>
      </c>
      <c r="BQ718" s="277">
        <f t="shared" si="558"/>
        <v>0</v>
      </c>
      <c r="BR718" s="277">
        <f t="shared" si="558"/>
        <v>0</v>
      </c>
      <c r="BS718" s="277">
        <f t="shared" si="558"/>
        <v>0</v>
      </c>
      <c r="BT718" s="277">
        <f t="shared" ref="BT718:BZ718" si="559">SUMIF($A$316:$A$387,$E701,BT$316:BT$387)</f>
        <v>0</v>
      </c>
      <c r="BU718" s="277">
        <f t="shared" si="559"/>
        <v>0</v>
      </c>
      <c r="BV718" s="277">
        <f t="shared" si="559"/>
        <v>0</v>
      </c>
      <c r="BW718" s="277">
        <f t="shared" si="559"/>
        <v>0</v>
      </c>
      <c r="BX718" s="277">
        <f t="shared" si="559"/>
        <v>0</v>
      </c>
      <c r="BY718" s="277">
        <f t="shared" si="559"/>
        <v>0</v>
      </c>
      <c r="BZ718" s="277">
        <f t="shared" si="559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-0.69033177937024581</v>
      </c>
      <c r="H720" s="83">
        <f t="shared" ref="H720:BS720" si="560">(H714-H716-H721)*$B720</f>
        <v>-1.2272645239619007</v>
      </c>
      <c r="I720" s="83">
        <f t="shared" si="560"/>
        <v>-3.5717507185483433</v>
      </c>
      <c r="J720" s="83">
        <f t="shared" si="560"/>
        <v>-8.507173967967038</v>
      </c>
      <c r="K720" s="83">
        <f t="shared" si="560"/>
        <v>-19.657959324100986</v>
      </c>
      <c r="L720" s="83">
        <f t="shared" si="560"/>
        <v>-32.515079814120767</v>
      </c>
      <c r="M720" s="83">
        <f t="shared" si="560"/>
        <v>-57.061052573724034</v>
      </c>
      <c r="N720" s="83">
        <f t="shared" si="560"/>
        <v>-98.136587171040759</v>
      </c>
      <c r="O720" s="83">
        <f t="shared" si="560"/>
        <v>-93.131613813016514</v>
      </c>
      <c r="P720" s="83">
        <f t="shared" si="560"/>
        <v>-93.131613813016514</v>
      </c>
      <c r="Q720" s="83">
        <f t="shared" si="560"/>
        <v>-93.131613813016514</v>
      </c>
      <c r="R720" s="83">
        <f t="shared" si="560"/>
        <v>-93.131613813016514</v>
      </c>
      <c r="S720" s="83">
        <f t="shared" si="560"/>
        <v>-95.030746817816251</v>
      </c>
      <c r="T720" s="83">
        <f t="shared" si="560"/>
        <v>-95.030746817816251</v>
      </c>
      <c r="U720" s="83">
        <f t="shared" si="560"/>
        <v>-95.030746817816251</v>
      </c>
      <c r="V720" s="83">
        <f t="shared" si="560"/>
        <v>-95.030746817816251</v>
      </c>
      <c r="W720" s="83">
        <f t="shared" si="560"/>
        <v>-95.030746817816251</v>
      </c>
      <c r="X720" s="83">
        <f t="shared" si="560"/>
        <v>-95.030746817816251</v>
      </c>
      <c r="Y720" s="83">
        <f t="shared" si="560"/>
        <v>-95.030746817816251</v>
      </c>
      <c r="Z720" s="83">
        <f t="shared" si="560"/>
        <v>-95.030746817816251</v>
      </c>
      <c r="AA720" s="83">
        <f t="shared" si="560"/>
        <v>-95.030746817816251</v>
      </c>
      <c r="AB720" s="83">
        <f t="shared" si="560"/>
        <v>-95.030746817816251</v>
      </c>
      <c r="AC720" s="83">
        <f t="shared" si="560"/>
        <v>-95.030746817816251</v>
      </c>
      <c r="AD720" s="83">
        <f t="shared" si="560"/>
        <v>-95.030746817816251</v>
      </c>
      <c r="AE720" s="83">
        <f t="shared" si="560"/>
        <v>-85.509403346513409</v>
      </c>
      <c r="AF720" s="83">
        <f t="shared" si="560"/>
        <v>-85.509403346513409</v>
      </c>
      <c r="AG720" s="83">
        <f t="shared" si="560"/>
        <v>-85.509403346513409</v>
      </c>
      <c r="AH720" s="83">
        <f t="shared" si="560"/>
        <v>-85.509403346513409</v>
      </c>
      <c r="AI720" s="83">
        <f t="shared" si="560"/>
        <v>-85.509403346513409</v>
      </c>
      <c r="AJ720" s="83">
        <f t="shared" si="560"/>
        <v>-85.509403346513409</v>
      </c>
      <c r="AK720" s="83">
        <f t="shared" si="560"/>
        <v>-85.509403346513409</v>
      </c>
      <c r="AL720" s="83">
        <f t="shared" si="560"/>
        <v>-85.509403346513409</v>
      </c>
      <c r="AM720" s="83">
        <f t="shared" si="560"/>
        <v>-85.509403346513409</v>
      </c>
      <c r="AN720" s="83">
        <f t="shared" si="560"/>
        <v>-85.509403346513409</v>
      </c>
      <c r="AO720" s="83">
        <f t="shared" si="560"/>
        <v>-85.509403346513409</v>
      </c>
      <c r="AP720" s="83">
        <f t="shared" si="560"/>
        <v>-85.509403346513409</v>
      </c>
      <c r="AQ720" s="83">
        <f t="shared" si="560"/>
        <v>-76.725876158964653</v>
      </c>
      <c r="AR720" s="83">
        <f t="shared" si="560"/>
        <v>-76.725876158964653</v>
      </c>
      <c r="AS720" s="83">
        <f t="shared" si="560"/>
        <v>-76.725876158964653</v>
      </c>
      <c r="AT720" s="83">
        <f t="shared" si="560"/>
        <v>-76.725876158964653</v>
      </c>
      <c r="AU720" s="83">
        <f t="shared" si="560"/>
        <v>-76.725876158964653</v>
      </c>
      <c r="AV720" s="83">
        <f t="shared" si="560"/>
        <v>-76.725876158964653</v>
      </c>
      <c r="AW720" s="83">
        <f t="shared" si="560"/>
        <v>-76.725876158964653</v>
      </c>
      <c r="AX720" s="83">
        <f t="shared" si="560"/>
        <v>-76.725876158964653</v>
      </c>
      <c r="AY720" s="83">
        <f t="shared" si="560"/>
        <v>-76.725876158964653</v>
      </c>
      <c r="AZ720" s="83">
        <f t="shared" si="560"/>
        <v>-76.725876158964653</v>
      </c>
      <c r="BA720" s="83">
        <f t="shared" si="560"/>
        <v>-76.725876158964653</v>
      </c>
      <c r="BB720" s="83">
        <f t="shared" si="560"/>
        <v>-76.725876158964653</v>
      </c>
      <c r="BC720" s="83">
        <f t="shared" si="560"/>
        <v>-68.574762928919412</v>
      </c>
      <c r="BD720" s="83">
        <f t="shared" si="560"/>
        <v>-68.574762928919412</v>
      </c>
      <c r="BE720" s="83">
        <f t="shared" si="560"/>
        <v>-68.574762928919412</v>
      </c>
      <c r="BF720" s="83">
        <f t="shared" si="560"/>
        <v>-68.574762928919412</v>
      </c>
      <c r="BG720" s="83">
        <f t="shared" si="560"/>
        <v>-68.574762928919412</v>
      </c>
      <c r="BH720" s="83">
        <f t="shared" si="560"/>
        <v>-68.574762928919412</v>
      </c>
      <c r="BI720" s="83">
        <f t="shared" si="560"/>
        <v>-68.574762928919412</v>
      </c>
      <c r="BJ720" s="83">
        <f t="shared" si="560"/>
        <v>-68.574762928919412</v>
      </c>
      <c r="BK720" s="83">
        <f t="shared" si="560"/>
        <v>-68.574762928919412</v>
      </c>
      <c r="BL720" s="83">
        <f t="shared" si="560"/>
        <v>-68.574762928919412</v>
      </c>
      <c r="BM720" s="83">
        <f t="shared" si="560"/>
        <v>-68.574762928919412</v>
      </c>
      <c r="BN720" s="83">
        <f t="shared" si="560"/>
        <v>-68.574762928919412</v>
      </c>
      <c r="BO720" s="83">
        <f t="shared" si="560"/>
        <v>-61.056063656377688</v>
      </c>
      <c r="BP720" s="83">
        <f t="shared" si="560"/>
        <v>-61.056063656377688</v>
      </c>
      <c r="BQ720" s="83">
        <f t="shared" si="560"/>
        <v>-61.056063656377688</v>
      </c>
      <c r="BR720" s="83">
        <f t="shared" si="560"/>
        <v>-61.056063656377688</v>
      </c>
      <c r="BS720" s="83">
        <f t="shared" si="560"/>
        <v>-61.056063656377688</v>
      </c>
      <c r="BT720" s="83">
        <f t="shared" ref="BT720:BZ720" si="561">(BT714-BT716-BT721)*$B720</f>
        <v>-61.056063656377688</v>
      </c>
      <c r="BU720" s="83">
        <f t="shared" si="561"/>
        <v>-61.056063656377688</v>
      </c>
      <c r="BV720" s="83">
        <f t="shared" si="561"/>
        <v>-61.056063656377688</v>
      </c>
      <c r="BW720" s="83">
        <f t="shared" si="561"/>
        <v>-61.056063656377688</v>
      </c>
      <c r="BX720" s="83">
        <f t="shared" si="561"/>
        <v>-61.056063656377688</v>
      </c>
      <c r="BY720" s="83">
        <f t="shared" si="561"/>
        <v>-61.056063656377688</v>
      </c>
      <c r="BZ720" s="83">
        <f t="shared" si="561"/>
        <v>-61.056063656377688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-0.32511700755270601</v>
      </c>
      <c r="H721" s="83">
        <f t="shared" ref="H721:BS721" si="562">(H714-H717)*$B721</f>
        <v>-0.57798957172459997</v>
      </c>
      <c r="I721" s="83">
        <f t="shared" si="562"/>
        <v>-1.6821431955486701</v>
      </c>
      <c r="J721" s="83">
        <f t="shared" si="562"/>
        <v>-4.0065183522607715</v>
      </c>
      <c r="K721" s="83">
        <f t="shared" si="562"/>
        <v>-9.2580656157461476</v>
      </c>
      <c r="L721" s="83">
        <f t="shared" si="562"/>
        <v>-15.313224402254679</v>
      </c>
      <c r="M721" s="83">
        <f t="shared" si="562"/>
        <v>-26.873337161879451</v>
      </c>
      <c r="N721" s="83">
        <f t="shared" si="562"/>
        <v>-46.218172921997215</v>
      </c>
      <c r="O721" s="83">
        <f t="shared" si="562"/>
        <v>-43.861042612095687</v>
      </c>
      <c r="P721" s="83">
        <f t="shared" si="562"/>
        <v>-43.861042612095687</v>
      </c>
      <c r="Q721" s="83">
        <f t="shared" si="562"/>
        <v>-43.861042612095687</v>
      </c>
      <c r="R721" s="83">
        <f t="shared" si="562"/>
        <v>-43.861042612095687</v>
      </c>
      <c r="S721" s="83">
        <f t="shared" si="562"/>
        <v>-44.755453760353028</v>
      </c>
      <c r="T721" s="83">
        <f t="shared" si="562"/>
        <v>-44.755453760353028</v>
      </c>
      <c r="U721" s="83">
        <f t="shared" si="562"/>
        <v>-44.755453760353028</v>
      </c>
      <c r="V721" s="83">
        <f t="shared" si="562"/>
        <v>-44.755453760353028</v>
      </c>
      <c r="W721" s="83">
        <f t="shared" si="562"/>
        <v>-44.755453760353028</v>
      </c>
      <c r="X721" s="83">
        <f t="shared" si="562"/>
        <v>-44.755453760353028</v>
      </c>
      <c r="Y721" s="83">
        <f t="shared" si="562"/>
        <v>-44.755453760353028</v>
      </c>
      <c r="Z721" s="83">
        <f t="shared" si="562"/>
        <v>-44.755453760353028</v>
      </c>
      <c r="AA721" s="83">
        <f t="shared" si="562"/>
        <v>-44.755453760353028</v>
      </c>
      <c r="AB721" s="83">
        <f t="shared" si="562"/>
        <v>-44.755453760353028</v>
      </c>
      <c r="AC721" s="83">
        <f t="shared" si="562"/>
        <v>-44.755453760353028</v>
      </c>
      <c r="AD721" s="83">
        <f t="shared" si="562"/>
        <v>-44.755453760353028</v>
      </c>
      <c r="AE721" s="83">
        <f t="shared" si="562"/>
        <v>-40.271304558797517</v>
      </c>
      <c r="AF721" s="83">
        <f t="shared" si="562"/>
        <v>-40.271304558797517</v>
      </c>
      <c r="AG721" s="83">
        <f t="shared" si="562"/>
        <v>-40.271304558797517</v>
      </c>
      <c r="AH721" s="83">
        <f t="shared" si="562"/>
        <v>-40.271304558797517</v>
      </c>
      <c r="AI721" s="83">
        <f t="shared" si="562"/>
        <v>-40.271304558797517</v>
      </c>
      <c r="AJ721" s="83">
        <f t="shared" si="562"/>
        <v>-40.271304558797517</v>
      </c>
      <c r="AK721" s="83">
        <f t="shared" si="562"/>
        <v>-40.271304558797517</v>
      </c>
      <c r="AL721" s="83">
        <f t="shared" si="562"/>
        <v>-40.271304558797517</v>
      </c>
      <c r="AM721" s="83">
        <f t="shared" si="562"/>
        <v>-40.271304558797517</v>
      </c>
      <c r="AN721" s="83">
        <f t="shared" si="562"/>
        <v>-40.271304558797517</v>
      </c>
      <c r="AO721" s="83">
        <f t="shared" si="562"/>
        <v>-40.271304558797517</v>
      </c>
      <c r="AP721" s="83">
        <f t="shared" si="562"/>
        <v>-40.271304558797517</v>
      </c>
      <c r="AQ721" s="83">
        <f t="shared" si="562"/>
        <v>-36.134635553672517</v>
      </c>
      <c r="AR721" s="83">
        <f t="shared" si="562"/>
        <v>-36.134635553672517</v>
      </c>
      <c r="AS721" s="83">
        <f t="shared" si="562"/>
        <v>-36.134635553672517</v>
      </c>
      <c r="AT721" s="83">
        <f t="shared" si="562"/>
        <v>-36.134635553672517</v>
      </c>
      <c r="AU721" s="83">
        <f t="shared" si="562"/>
        <v>-36.134635553672517</v>
      </c>
      <c r="AV721" s="83">
        <f t="shared" si="562"/>
        <v>-36.134635553672517</v>
      </c>
      <c r="AW721" s="83">
        <f t="shared" si="562"/>
        <v>-36.134635553672517</v>
      </c>
      <c r="AX721" s="83">
        <f t="shared" si="562"/>
        <v>-36.134635553672517</v>
      </c>
      <c r="AY721" s="83">
        <f t="shared" si="562"/>
        <v>-36.134635553672517</v>
      </c>
      <c r="AZ721" s="83">
        <f t="shared" si="562"/>
        <v>-36.134635553672517</v>
      </c>
      <c r="BA721" s="83">
        <f t="shared" si="562"/>
        <v>-36.134635553672517</v>
      </c>
      <c r="BB721" s="83">
        <f t="shared" si="562"/>
        <v>-36.134635553672517</v>
      </c>
      <c r="BC721" s="83">
        <f t="shared" si="562"/>
        <v>-32.295806716916516</v>
      </c>
      <c r="BD721" s="83">
        <f t="shared" si="562"/>
        <v>-32.295806716916516</v>
      </c>
      <c r="BE721" s="83">
        <f t="shared" si="562"/>
        <v>-32.295806716916516</v>
      </c>
      <c r="BF721" s="83">
        <f t="shared" si="562"/>
        <v>-32.295806716916516</v>
      </c>
      <c r="BG721" s="83">
        <f t="shared" si="562"/>
        <v>-32.295806716916516</v>
      </c>
      <c r="BH721" s="83">
        <f t="shared" si="562"/>
        <v>-32.295806716916516</v>
      </c>
      <c r="BI721" s="83">
        <f t="shared" si="562"/>
        <v>-32.295806716916516</v>
      </c>
      <c r="BJ721" s="83">
        <f t="shared" si="562"/>
        <v>-32.295806716916516</v>
      </c>
      <c r="BK721" s="83">
        <f t="shared" si="562"/>
        <v>-32.295806716916516</v>
      </c>
      <c r="BL721" s="83">
        <f t="shared" si="562"/>
        <v>-32.295806716916516</v>
      </c>
      <c r="BM721" s="83">
        <f t="shared" si="562"/>
        <v>-32.295806716916516</v>
      </c>
      <c r="BN721" s="83">
        <f t="shared" si="562"/>
        <v>-32.295806716916516</v>
      </c>
      <c r="BO721" s="83">
        <f t="shared" si="562"/>
        <v>-28.754818048529522</v>
      </c>
      <c r="BP721" s="83">
        <f t="shared" si="562"/>
        <v>-28.754818048529522</v>
      </c>
      <c r="BQ721" s="83">
        <f t="shared" si="562"/>
        <v>-28.754818048529522</v>
      </c>
      <c r="BR721" s="83">
        <f t="shared" si="562"/>
        <v>-28.754818048529522</v>
      </c>
      <c r="BS721" s="83">
        <f t="shared" si="562"/>
        <v>-28.754818048529522</v>
      </c>
      <c r="BT721" s="83">
        <f t="shared" ref="BT721:BZ721" si="563">(BT714-BT717)*$B721</f>
        <v>-28.754818048529522</v>
      </c>
      <c r="BU721" s="83">
        <f t="shared" si="563"/>
        <v>-28.754818048529522</v>
      </c>
      <c r="BV721" s="83">
        <f t="shared" si="563"/>
        <v>-28.754818048529522</v>
      </c>
      <c r="BW721" s="83">
        <f t="shared" si="563"/>
        <v>-28.754818048529522</v>
      </c>
      <c r="BX721" s="83">
        <f t="shared" si="563"/>
        <v>-28.754818048529522</v>
      </c>
      <c r="BY721" s="83">
        <f t="shared" si="563"/>
        <v>-28.754818048529522</v>
      </c>
      <c r="BZ721" s="83">
        <f t="shared" si="563"/>
        <v>-28.754818048529522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0</v>
      </c>
      <c r="H722" s="65">
        <f t="shared" ref="H722:BS722" si="564">(-H718)*$B722</f>
        <v>0</v>
      </c>
      <c r="I722" s="65">
        <f t="shared" si="564"/>
        <v>0</v>
      </c>
      <c r="J722" s="65">
        <f t="shared" si="564"/>
        <v>-1.6137220139999999</v>
      </c>
      <c r="K722" s="65">
        <f t="shared" si="564"/>
        <v>-15.568377747000003</v>
      </c>
      <c r="L722" s="65">
        <f t="shared" si="564"/>
        <v>-1.217030883000001</v>
      </c>
      <c r="M722" s="65">
        <f t="shared" si="564"/>
        <v>-9.2657812379999989</v>
      </c>
      <c r="N722" s="65">
        <f t="shared" si="564"/>
        <v>-7.8839807789999998</v>
      </c>
      <c r="O722" s="65">
        <f t="shared" si="564"/>
        <v>0</v>
      </c>
      <c r="P722" s="65">
        <f t="shared" si="564"/>
        <v>0</v>
      </c>
      <c r="Q722" s="65">
        <f t="shared" si="564"/>
        <v>0</v>
      </c>
      <c r="R722" s="65">
        <f t="shared" si="564"/>
        <v>0</v>
      </c>
      <c r="S722" s="65">
        <f t="shared" si="564"/>
        <v>0</v>
      </c>
      <c r="T722" s="65">
        <f t="shared" si="564"/>
        <v>0</v>
      </c>
      <c r="U722" s="65">
        <f t="shared" si="564"/>
        <v>0</v>
      </c>
      <c r="V722" s="65">
        <f t="shared" si="564"/>
        <v>0</v>
      </c>
      <c r="W722" s="65">
        <f t="shared" si="564"/>
        <v>0</v>
      </c>
      <c r="X722" s="65">
        <f t="shared" si="564"/>
        <v>0</v>
      </c>
      <c r="Y722" s="65">
        <f t="shared" si="564"/>
        <v>0</v>
      </c>
      <c r="Z722" s="65">
        <f t="shared" si="564"/>
        <v>0</v>
      </c>
      <c r="AA722" s="65">
        <f t="shared" si="564"/>
        <v>0</v>
      </c>
      <c r="AB722" s="65">
        <f t="shared" si="564"/>
        <v>0</v>
      </c>
      <c r="AC722" s="65">
        <f t="shared" si="564"/>
        <v>0</v>
      </c>
      <c r="AD722" s="65">
        <f t="shared" si="564"/>
        <v>0</v>
      </c>
      <c r="AE722" s="65">
        <f t="shared" si="564"/>
        <v>0</v>
      </c>
      <c r="AF722" s="65">
        <f t="shared" si="564"/>
        <v>0</v>
      </c>
      <c r="AG722" s="65">
        <f t="shared" si="564"/>
        <v>0</v>
      </c>
      <c r="AH722" s="65">
        <f t="shared" si="564"/>
        <v>0</v>
      </c>
      <c r="AI722" s="65">
        <f t="shared" si="564"/>
        <v>0</v>
      </c>
      <c r="AJ722" s="65">
        <f t="shared" si="564"/>
        <v>0</v>
      </c>
      <c r="AK722" s="65">
        <f t="shared" si="564"/>
        <v>0</v>
      </c>
      <c r="AL722" s="65">
        <f t="shared" si="564"/>
        <v>0</v>
      </c>
      <c r="AM722" s="65">
        <f t="shared" si="564"/>
        <v>0</v>
      </c>
      <c r="AN722" s="65">
        <f t="shared" si="564"/>
        <v>0</v>
      </c>
      <c r="AO722" s="65">
        <f t="shared" si="564"/>
        <v>0</v>
      </c>
      <c r="AP722" s="65">
        <f t="shared" si="564"/>
        <v>0</v>
      </c>
      <c r="AQ722" s="65">
        <f t="shared" si="564"/>
        <v>0</v>
      </c>
      <c r="AR722" s="65">
        <f t="shared" si="564"/>
        <v>0</v>
      </c>
      <c r="AS722" s="65">
        <f t="shared" si="564"/>
        <v>0</v>
      </c>
      <c r="AT722" s="65">
        <f t="shared" si="564"/>
        <v>0</v>
      </c>
      <c r="AU722" s="65">
        <f t="shared" si="564"/>
        <v>0</v>
      </c>
      <c r="AV722" s="65">
        <f t="shared" si="564"/>
        <v>0</v>
      </c>
      <c r="AW722" s="65">
        <f t="shared" si="564"/>
        <v>0</v>
      </c>
      <c r="AX722" s="65">
        <f t="shared" si="564"/>
        <v>0</v>
      </c>
      <c r="AY722" s="65">
        <f t="shared" si="564"/>
        <v>0</v>
      </c>
      <c r="AZ722" s="65">
        <f t="shared" si="564"/>
        <v>0</v>
      </c>
      <c r="BA722" s="65">
        <f t="shared" si="564"/>
        <v>0</v>
      </c>
      <c r="BB722" s="65">
        <f t="shared" si="564"/>
        <v>0</v>
      </c>
      <c r="BC722" s="65">
        <f t="shared" si="564"/>
        <v>0</v>
      </c>
      <c r="BD722" s="65">
        <f t="shared" si="564"/>
        <v>0</v>
      </c>
      <c r="BE722" s="65">
        <f t="shared" si="564"/>
        <v>0</v>
      </c>
      <c r="BF722" s="65">
        <f t="shared" si="564"/>
        <v>0</v>
      </c>
      <c r="BG722" s="65">
        <f t="shared" si="564"/>
        <v>0</v>
      </c>
      <c r="BH722" s="65">
        <f t="shared" si="564"/>
        <v>0</v>
      </c>
      <c r="BI722" s="65">
        <f t="shared" si="564"/>
        <v>0</v>
      </c>
      <c r="BJ722" s="65">
        <f t="shared" si="564"/>
        <v>0</v>
      </c>
      <c r="BK722" s="65">
        <f t="shared" si="564"/>
        <v>0</v>
      </c>
      <c r="BL722" s="65">
        <f t="shared" si="564"/>
        <v>0</v>
      </c>
      <c r="BM722" s="65">
        <f t="shared" si="564"/>
        <v>0</v>
      </c>
      <c r="BN722" s="65">
        <f t="shared" si="564"/>
        <v>0</v>
      </c>
      <c r="BO722" s="65">
        <f t="shared" si="564"/>
        <v>0</v>
      </c>
      <c r="BP722" s="65">
        <f t="shared" si="564"/>
        <v>0</v>
      </c>
      <c r="BQ722" s="65">
        <f t="shared" si="564"/>
        <v>0</v>
      </c>
      <c r="BR722" s="65">
        <f t="shared" si="564"/>
        <v>0</v>
      </c>
      <c r="BS722" s="65">
        <f t="shared" si="564"/>
        <v>0</v>
      </c>
      <c r="BT722" s="65">
        <f t="shared" ref="BT722:BZ722" si="565">(-BT718)*$B722</f>
        <v>0</v>
      </c>
      <c r="BU722" s="65">
        <f t="shared" si="565"/>
        <v>0</v>
      </c>
      <c r="BV722" s="65">
        <f t="shared" si="565"/>
        <v>0</v>
      </c>
      <c r="BW722" s="65">
        <f t="shared" si="565"/>
        <v>0</v>
      </c>
      <c r="BX722" s="65">
        <f t="shared" si="565"/>
        <v>0</v>
      </c>
      <c r="BY722" s="65">
        <f t="shared" si="565"/>
        <v>0</v>
      </c>
      <c r="BZ722" s="65">
        <f t="shared" si="565"/>
        <v>0</v>
      </c>
    </row>
    <row r="723" spans="1:78" ht="15" x14ac:dyDescent="0.25">
      <c r="B723" s="310"/>
      <c r="E723" s="170" t="s">
        <v>123</v>
      </c>
      <c r="G723" s="188">
        <f>SUM(G720:G722)</f>
        <v>-1.0154487869229518</v>
      </c>
      <c r="H723" s="188">
        <f t="shared" ref="H723:BS723" si="566">SUM(H720:H722)</f>
        <v>-1.8052540956865006</v>
      </c>
      <c r="I723" s="188">
        <f t="shared" si="566"/>
        <v>-5.2538939140970129</v>
      </c>
      <c r="J723" s="188">
        <f t="shared" si="566"/>
        <v>-14.12741433422781</v>
      </c>
      <c r="K723" s="188">
        <f t="shared" si="566"/>
        <v>-44.484402686847133</v>
      </c>
      <c r="L723" s="188">
        <f t="shared" si="566"/>
        <v>-49.045335099375443</v>
      </c>
      <c r="M723" s="188">
        <f t="shared" si="566"/>
        <v>-93.200170973603491</v>
      </c>
      <c r="N723" s="188">
        <f t="shared" si="566"/>
        <v>-152.23874087203799</v>
      </c>
      <c r="O723" s="188">
        <f t="shared" si="566"/>
        <v>-136.99265642511222</v>
      </c>
      <c r="P723" s="188">
        <f t="shared" si="566"/>
        <v>-136.99265642511222</v>
      </c>
      <c r="Q723" s="188">
        <f t="shared" si="566"/>
        <v>-136.99265642511222</v>
      </c>
      <c r="R723" s="188">
        <f t="shared" si="566"/>
        <v>-136.99265642511222</v>
      </c>
      <c r="S723" s="188">
        <f t="shared" si="566"/>
        <v>-139.78620057816929</v>
      </c>
      <c r="T723" s="188">
        <f t="shared" si="566"/>
        <v>-139.78620057816929</v>
      </c>
      <c r="U723" s="188">
        <f t="shared" si="566"/>
        <v>-139.78620057816929</v>
      </c>
      <c r="V723" s="188">
        <f t="shared" si="566"/>
        <v>-139.78620057816929</v>
      </c>
      <c r="W723" s="188">
        <f t="shared" si="566"/>
        <v>-139.78620057816929</v>
      </c>
      <c r="X723" s="188">
        <f t="shared" si="566"/>
        <v>-139.78620057816929</v>
      </c>
      <c r="Y723" s="188">
        <f t="shared" si="566"/>
        <v>-139.78620057816929</v>
      </c>
      <c r="Z723" s="188">
        <f t="shared" si="566"/>
        <v>-139.78620057816929</v>
      </c>
      <c r="AA723" s="188">
        <f t="shared" si="566"/>
        <v>-139.78620057816929</v>
      </c>
      <c r="AB723" s="188">
        <f t="shared" si="566"/>
        <v>-139.78620057816929</v>
      </c>
      <c r="AC723" s="188">
        <f t="shared" si="566"/>
        <v>-139.78620057816929</v>
      </c>
      <c r="AD723" s="188">
        <f t="shared" si="566"/>
        <v>-139.78620057816929</v>
      </c>
      <c r="AE723" s="188">
        <f t="shared" si="566"/>
        <v>-125.78070790531092</v>
      </c>
      <c r="AF723" s="188">
        <f t="shared" si="566"/>
        <v>-125.78070790531092</v>
      </c>
      <c r="AG723" s="188">
        <f t="shared" si="566"/>
        <v>-125.78070790531092</v>
      </c>
      <c r="AH723" s="188">
        <f t="shared" si="566"/>
        <v>-125.78070790531092</v>
      </c>
      <c r="AI723" s="188">
        <f t="shared" si="566"/>
        <v>-125.78070790531092</v>
      </c>
      <c r="AJ723" s="188">
        <f t="shared" si="566"/>
        <v>-125.78070790531092</v>
      </c>
      <c r="AK723" s="188">
        <f t="shared" si="566"/>
        <v>-125.78070790531092</v>
      </c>
      <c r="AL723" s="188">
        <f t="shared" si="566"/>
        <v>-125.78070790531092</v>
      </c>
      <c r="AM723" s="188">
        <f t="shared" si="566"/>
        <v>-125.78070790531092</v>
      </c>
      <c r="AN723" s="188">
        <f t="shared" si="566"/>
        <v>-125.78070790531092</v>
      </c>
      <c r="AO723" s="188">
        <f t="shared" si="566"/>
        <v>-125.78070790531092</v>
      </c>
      <c r="AP723" s="188">
        <f t="shared" si="566"/>
        <v>-125.78070790531092</v>
      </c>
      <c r="AQ723" s="188">
        <f t="shared" si="566"/>
        <v>-112.86051171263716</v>
      </c>
      <c r="AR723" s="188">
        <f t="shared" si="566"/>
        <v>-112.86051171263716</v>
      </c>
      <c r="AS723" s="188">
        <f t="shared" si="566"/>
        <v>-112.86051171263716</v>
      </c>
      <c r="AT723" s="188">
        <f t="shared" si="566"/>
        <v>-112.86051171263716</v>
      </c>
      <c r="AU723" s="188">
        <f t="shared" si="566"/>
        <v>-112.86051171263716</v>
      </c>
      <c r="AV723" s="188">
        <f t="shared" si="566"/>
        <v>-112.86051171263716</v>
      </c>
      <c r="AW723" s="188">
        <f t="shared" si="566"/>
        <v>-112.86051171263716</v>
      </c>
      <c r="AX723" s="188">
        <f t="shared" si="566"/>
        <v>-112.86051171263716</v>
      </c>
      <c r="AY723" s="188">
        <f t="shared" si="566"/>
        <v>-112.86051171263716</v>
      </c>
      <c r="AZ723" s="188">
        <f t="shared" si="566"/>
        <v>-112.86051171263716</v>
      </c>
      <c r="BA723" s="188">
        <f t="shared" si="566"/>
        <v>-112.86051171263716</v>
      </c>
      <c r="BB723" s="188">
        <f t="shared" si="566"/>
        <v>-112.86051171263716</v>
      </c>
      <c r="BC723" s="188">
        <f t="shared" si="566"/>
        <v>-100.87056964583593</v>
      </c>
      <c r="BD723" s="188">
        <f t="shared" si="566"/>
        <v>-100.87056964583593</v>
      </c>
      <c r="BE723" s="188">
        <f t="shared" si="566"/>
        <v>-100.87056964583593</v>
      </c>
      <c r="BF723" s="188">
        <f t="shared" si="566"/>
        <v>-100.87056964583593</v>
      </c>
      <c r="BG723" s="188">
        <f t="shared" si="566"/>
        <v>-100.87056964583593</v>
      </c>
      <c r="BH723" s="188">
        <f t="shared" si="566"/>
        <v>-100.87056964583593</v>
      </c>
      <c r="BI723" s="188">
        <f t="shared" si="566"/>
        <v>-100.87056964583593</v>
      </c>
      <c r="BJ723" s="188">
        <f t="shared" si="566"/>
        <v>-100.87056964583593</v>
      </c>
      <c r="BK723" s="188">
        <f t="shared" si="566"/>
        <v>-100.87056964583593</v>
      </c>
      <c r="BL723" s="188">
        <f t="shared" si="566"/>
        <v>-100.87056964583593</v>
      </c>
      <c r="BM723" s="188">
        <f t="shared" si="566"/>
        <v>-100.87056964583593</v>
      </c>
      <c r="BN723" s="188">
        <f t="shared" si="566"/>
        <v>-100.87056964583593</v>
      </c>
      <c r="BO723" s="188">
        <f t="shared" si="566"/>
        <v>-89.810881704907217</v>
      </c>
      <c r="BP723" s="188">
        <f t="shared" si="566"/>
        <v>-89.810881704907217</v>
      </c>
      <c r="BQ723" s="188">
        <f t="shared" si="566"/>
        <v>-89.810881704907217</v>
      </c>
      <c r="BR723" s="188">
        <f t="shared" si="566"/>
        <v>-89.810881704907217</v>
      </c>
      <c r="BS723" s="188">
        <f t="shared" si="566"/>
        <v>-89.810881704907217</v>
      </c>
      <c r="BT723" s="188">
        <f t="shared" ref="BT723:BZ723" si="567">SUM(BT720:BT722)</f>
        <v>-89.810881704907217</v>
      </c>
      <c r="BU723" s="188">
        <f t="shared" si="567"/>
        <v>-89.810881704907217</v>
      </c>
      <c r="BV723" s="188">
        <f t="shared" si="567"/>
        <v>-89.810881704907217</v>
      </c>
      <c r="BW723" s="188">
        <f t="shared" si="567"/>
        <v>-89.810881704907217</v>
      </c>
      <c r="BX723" s="188">
        <f t="shared" si="567"/>
        <v>-89.810881704907217</v>
      </c>
      <c r="BY723" s="188">
        <f t="shared" si="567"/>
        <v>-89.810881704907217</v>
      </c>
      <c r="BZ723" s="188">
        <f t="shared" si="567"/>
        <v>-89.810881704907217</v>
      </c>
    </row>
    <row r="724" spans="1:78" ht="15" x14ac:dyDescent="0.25">
      <c r="B724" s="77">
        <f>HLOOKUP(INPUTS!$C$41,$G$9:$BZ$949,ROW(C724)-8,FALSE)</f>
        <v>-772.14863003813502</v>
      </c>
      <c r="E724" s="170" t="s">
        <v>16</v>
      </c>
      <c r="G724" s="188">
        <f>G723+F724</f>
        <v>-1.0154487869229518</v>
      </c>
      <c r="H724" s="188">
        <f t="shared" ref="H724:BS724" si="568">H723+G724</f>
        <v>-2.8207028826094525</v>
      </c>
      <c r="I724" s="188">
        <f t="shared" si="568"/>
        <v>-8.0745967967064658</v>
      </c>
      <c r="J724" s="188">
        <f t="shared" si="568"/>
        <v>-22.202011130934274</v>
      </c>
      <c r="K724" s="188">
        <f t="shared" si="568"/>
        <v>-66.686413817781414</v>
      </c>
      <c r="L724" s="188">
        <f t="shared" si="568"/>
        <v>-115.73174891715686</v>
      </c>
      <c r="M724" s="188">
        <f t="shared" si="568"/>
        <v>-208.93191989076035</v>
      </c>
      <c r="N724" s="188">
        <f t="shared" si="568"/>
        <v>-361.17066076279832</v>
      </c>
      <c r="O724" s="188">
        <f t="shared" si="568"/>
        <v>-498.16331718791054</v>
      </c>
      <c r="P724" s="188">
        <f t="shared" si="568"/>
        <v>-635.15597361302275</v>
      </c>
      <c r="Q724" s="188">
        <f t="shared" si="568"/>
        <v>-772.14863003813502</v>
      </c>
      <c r="R724" s="188">
        <f t="shared" si="568"/>
        <v>-909.1412864632473</v>
      </c>
      <c r="S724" s="188">
        <f t="shared" si="568"/>
        <v>-1048.9274870414165</v>
      </c>
      <c r="T724" s="188">
        <f t="shared" si="568"/>
        <v>-1188.7136876195857</v>
      </c>
      <c r="U724" s="188">
        <f t="shared" si="568"/>
        <v>-1328.4998881977549</v>
      </c>
      <c r="V724" s="188">
        <f t="shared" si="568"/>
        <v>-1468.2860887759241</v>
      </c>
      <c r="W724" s="188">
        <f t="shared" si="568"/>
        <v>-1608.0722893540933</v>
      </c>
      <c r="X724" s="188">
        <f t="shared" si="568"/>
        <v>-1747.8584899322625</v>
      </c>
      <c r="Y724" s="188">
        <f t="shared" si="568"/>
        <v>-1887.6446905104317</v>
      </c>
      <c r="Z724" s="188">
        <f t="shared" si="568"/>
        <v>-2027.4308910886009</v>
      </c>
      <c r="AA724" s="188">
        <f t="shared" si="568"/>
        <v>-2167.2170916667701</v>
      </c>
      <c r="AB724" s="188">
        <f t="shared" si="568"/>
        <v>-2307.0032922449395</v>
      </c>
      <c r="AC724" s="188">
        <f t="shared" si="568"/>
        <v>-2446.789492823109</v>
      </c>
      <c r="AD724" s="188">
        <f t="shared" si="568"/>
        <v>-2586.5756934012784</v>
      </c>
      <c r="AE724" s="188">
        <f t="shared" si="568"/>
        <v>-2712.3564013065893</v>
      </c>
      <c r="AF724" s="188">
        <f t="shared" si="568"/>
        <v>-2838.1371092119002</v>
      </c>
      <c r="AG724" s="188">
        <f t="shared" si="568"/>
        <v>-2963.9178171172111</v>
      </c>
      <c r="AH724" s="188">
        <f t="shared" si="568"/>
        <v>-3089.6985250225221</v>
      </c>
      <c r="AI724" s="188">
        <f t="shared" si="568"/>
        <v>-3215.479232927833</v>
      </c>
      <c r="AJ724" s="188">
        <f t="shared" si="568"/>
        <v>-3341.2599408331439</v>
      </c>
      <c r="AK724" s="188">
        <f t="shared" si="568"/>
        <v>-3467.0406487384548</v>
      </c>
      <c r="AL724" s="188">
        <f t="shared" si="568"/>
        <v>-3592.8213566437657</v>
      </c>
      <c r="AM724" s="188">
        <f t="shared" si="568"/>
        <v>-3718.6020645490767</v>
      </c>
      <c r="AN724" s="188">
        <f t="shared" si="568"/>
        <v>-3844.3827724543876</v>
      </c>
      <c r="AO724" s="188">
        <f t="shared" si="568"/>
        <v>-3970.1634803596985</v>
      </c>
      <c r="AP724" s="188">
        <f t="shared" si="568"/>
        <v>-4095.9441882650094</v>
      </c>
      <c r="AQ724" s="188">
        <f t="shared" si="568"/>
        <v>-4208.804699977647</v>
      </c>
      <c r="AR724" s="188">
        <f t="shared" si="568"/>
        <v>-4321.6652116902842</v>
      </c>
      <c r="AS724" s="188">
        <f t="shared" si="568"/>
        <v>-4434.5257234029214</v>
      </c>
      <c r="AT724" s="188">
        <f t="shared" si="568"/>
        <v>-4547.3862351155585</v>
      </c>
      <c r="AU724" s="188">
        <f t="shared" si="568"/>
        <v>-4660.2467468281957</v>
      </c>
      <c r="AV724" s="188">
        <f t="shared" si="568"/>
        <v>-4773.1072585408328</v>
      </c>
      <c r="AW724" s="188">
        <f t="shared" si="568"/>
        <v>-4885.96777025347</v>
      </c>
      <c r="AX724" s="188">
        <f t="shared" si="568"/>
        <v>-4998.8282819661072</v>
      </c>
      <c r="AY724" s="188">
        <f t="shared" si="568"/>
        <v>-5111.6887936787443</v>
      </c>
      <c r="AZ724" s="188">
        <f t="shared" si="568"/>
        <v>-5224.5493053913815</v>
      </c>
      <c r="BA724" s="188">
        <f t="shared" si="568"/>
        <v>-5337.4098171040187</v>
      </c>
      <c r="BB724" s="188">
        <f t="shared" si="568"/>
        <v>-5450.2703288166558</v>
      </c>
      <c r="BC724" s="188">
        <f t="shared" si="568"/>
        <v>-5551.1408984624914</v>
      </c>
      <c r="BD724" s="188">
        <f t="shared" si="568"/>
        <v>-5652.0114681083269</v>
      </c>
      <c r="BE724" s="188">
        <f t="shared" si="568"/>
        <v>-5752.8820377541624</v>
      </c>
      <c r="BF724" s="188">
        <f t="shared" si="568"/>
        <v>-5853.7526073999979</v>
      </c>
      <c r="BG724" s="188">
        <f t="shared" si="568"/>
        <v>-5954.6231770458335</v>
      </c>
      <c r="BH724" s="188">
        <f t="shared" si="568"/>
        <v>-6055.493746691669</v>
      </c>
      <c r="BI724" s="188">
        <f t="shared" si="568"/>
        <v>-6156.3643163375045</v>
      </c>
      <c r="BJ724" s="188">
        <f t="shared" si="568"/>
        <v>-6257.2348859833401</v>
      </c>
      <c r="BK724" s="188">
        <f t="shared" si="568"/>
        <v>-6358.1054556291756</v>
      </c>
      <c r="BL724" s="188">
        <f t="shared" si="568"/>
        <v>-6458.9760252750111</v>
      </c>
      <c r="BM724" s="188">
        <f t="shared" si="568"/>
        <v>-6559.8465949208467</v>
      </c>
      <c r="BN724" s="188">
        <f t="shared" si="568"/>
        <v>-6660.7171645666822</v>
      </c>
      <c r="BO724" s="188">
        <f t="shared" si="568"/>
        <v>-6750.5280462715891</v>
      </c>
      <c r="BP724" s="188">
        <f t="shared" si="568"/>
        <v>-6840.3389279764961</v>
      </c>
      <c r="BQ724" s="188">
        <f t="shared" si="568"/>
        <v>-6930.149809681403</v>
      </c>
      <c r="BR724" s="188">
        <f t="shared" si="568"/>
        <v>-7019.9606913863099</v>
      </c>
      <c r="BS724" s="188">
        <f t="shared" si="568"/>
        <v>-7109.7715730912169</v>
      </c>
      <c r="BT724" s="188">
        <f t="shared" ref="BT724:BZ724" si="569">BT723+BS724</f>
        <v>-7199.5824547961238</v>
      </c>
      <c r="BU724" s="188">
        <f t="shared" si="569"/>
        <v>-7289.3933365010307</v>
      </c>
      <c r="BV724" s="188">
        <f t="shared" si="569"/>
        <v>-7379.2042182059377</v>
      </c>
      <c r="BW724" s="188">
        <f t="shared" si="569"/>
        <v>-7469.0150999108446</v>
      </c>
      <c r="BX724" s="188">
        <f t="shared" si="569"/>
        <v>-7558.8259816157515</v>
      </c>
      <c r="BY724" s="188">
        <f t="shared" si="569"/>
        <v>-7648.6368633206584</v>
      </c>
      <c r="BZ724" s="188">
        <f t="shared" si="569"/>
        <v>-7738.4477450255654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1.8093994609062733E-2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x14ac:dyDescent="0.25">
      <c r="A727" s="229">
        <f>B727*$A$726</f>
        <v>1887.9572021184654</v>
      </c>
      <c r="B727" s="77">
        <f>SUM(G727:BZ727)</f>
        <v>104341.64721</v>
      </c>
      <c r="E727" s="170" t="s">
        <v>8</v>
      </c>
      <c r="G727" s="319">
        <f>IF(G$700=$E726,VLOOKUP(G$9,$D$12:$E$83,2,FALSE),0)</f>
        <v>0</v>
      </c>
      <c r="H727" s="319">
        <f t="shared" ref="H727" si="570">IF(H$700=$E726,VLOOKUP(H$9,$D$12:$E$83,2,FALSE),0)</f>
        <v>0</v>
      </c>
      <c r="I727" s="319">
        <f t="shared" ref="I727" si="571">IF(I$700=$E726,VLOOKUP(I$9,$D$12:$E$83,2,FALSE),0)</f>
        <v>0</v>
      </c>
      <c r="J727" s="319">
        <f t="shared" ref="J727" si="572">IF(J$700=$E726,VLOOKUP(J$9,$D$12:$E$83,2,FALSE),0)</f>
        <v>0</v>
      </c>
      <c r="K727" s="319">
        <f t="shared" ref="K727" si="573">IF(K$700=$E726,VLOOKUP(K$9,$D$12:$E$83,2,FALSE),0)</f>
        <v>0</v>
      </c>
      <c r="L727" s="319">
        <f t="shared" ref="L727" si="574">IF(L$700=$E726,VLOOKUP(L$9,$D$12:$E$83,2,FALSE),0)</f>
        <v>0</v>
      </c>
      <c r="M727" s="319">
        <f t="shared" ref="M727" si="575">IF(M$700=$E726,VLOOKUP(M$9,$D$12:$E$83,2,FALSE),0)</f>
        <v>0</v>
      </c>
      <c r="N727" s="319">
        <f t="shared" ref="N727" si="576">IF(N$700=$E726,VLOOKUP(N$9,$D$12:$E$83,2,FALSE),0)</f>
        <v>0</v>
      </c>
      <c r="O727" s="319">
        <f t="shared" ref="O727" si="577">IF(O$700=$E726,VLOOKUP(O$9,$D$12:$E$83,2,FALSE),0)</f>
        <v>22409.37847</v>
      </c>
      <c r="P727" s="319">
        <f t="shared" ref="P727" si="578">IF(P$700=$E726,VLOOKUP(P$9,$D$12:$E$83,2,FALSE),0)</f>
        <v>26082.599870000005</v>
      </c>
      <c r="Q727" s="319">
        <f t="shared" ref="Q727" si="579">IF(Q$700=$E726,VLOOKUP(Q$9,$D$12:$E$83,2,FALSE),0)</f>
        <v>20018.098870000005</v>
      </c>
      <c r="R727" s="319">
        <f t="shared" ref="R727" si="580">IF(R$700=$E726,VLOOKUP(R$9,$D$12:$E$83,2,FALSE),0)</f>
        <v>12803.616039999992</v>
      </c>
      <c r="S727" s="319">
        <f t="shared" ref="S727" si="581">IF(S$700=$E726,VLOOKUP(S$9,$D$12:$E$83,2,FALSE),0)</f>
        <v>11189.466169999987</v>
      </c>
      <c r="T727" s="319">
        <f t="shared" ref="T727" si="582">IF(T$700=$E726,VLOOKUP(T$9,$D$12:$E$83,2,FALSE),0)</f>
        <v>11838.487790000021</v>
      </c>
      <c r="U727" s="319">
        <f t="shared" ref="U727" si="583">IF(U$700=$E726,VLOOKUP(U$9,$D$12:$E$83,2,FALSE),0)</f>
        <v>0</v>
      </c>
      <c r="V727" s="319">
        <f t="shared" ref="V727" si="584">IF(V$700=$E726,VLOOKUP(V$9,$D$12:$E$83,2,FALSE),0)</f>
        <v>0</v>
      </c>
      <c r="W727" s="319">
        <f t="shared" ref="W727" si="585">IF(W$700=$E726,VLOOKUP(W$9,$D$12:$E$83,2,FALSE),0)</f>
        <v>0</v>
      </c>
      <c r="X727" s="319">
        <f t="shared" ref="X727" si="586">IF(X$700=$E726,VLOOKUP(X$9,$D$12:$E$83,2,FALSE),0)</f>
        <v>0</v>
      </c>
      <c r="Y727" s="319">
        <f t="shared" ref="Y727" si="587">IF(Y$700=$E726,VLOOKUP(Y$9,$D$12:$E$83,2,FALSE),0)</f>
        <v>0</v>
      </c>
      <c r="Z727" s="319">
        <f t="shared" ref="Z727" si="588">IF(Z$700=$E726,VLOOKUP(Z$9,$D$12:$E$83,2,FALSE),0)</f>
        <v>0</v>
      </c>
      <c r="AA727" s="319">
        <f t="shared" ref="AA727" si="589">IF(AA$700=$E726,VLOOKUP(AA$9,$D$12:$E$83,2,FALSE),0)</f>
        <v>0</v>
      </c>
      <c r="AB727" s="319">
        <f t="shared" ref="AB727" si="590">IF(AB$700=$E726,VLOOKUP(AB$9,$D$12:$E$83,2,FALSE),0)</f>
        <v>0</v>
      </c>
      <c r="AC727" s="319">
        <f t="shared" ref="AC727" si="591">IF(AC$700=$E726,VLOOKUP(AC$9,$D$12:$E$83,2,FALSE),0)</f>
        <v>0</v>
      </c>
      <c r="AD727" s="319">
        <f t="shared" ref="AD727" si="592">IF(AD$700=$E726,VLOOKUP(AD$9,$D$12:$E$83,2,FALSE),0)</f>
        <v>0</v>
      </c>
      <c r="AE727" s="319">
        <f t="shared" ref="AE727" si="593">IF(AE$700=$E726,VLOOKUP(AE$9,$D$12:$E$83,2,FALSE),0)</f>
        <v>0</v>
      </c>
      <c r="AF727" s="319">
        <f t="shared" ref="AF727" si="594">IF(AF$700=$E726,VLOOKUP(AF$9,$D$12:$E$83,2,FALSE),0)</f>
        <v>0</v>
      </c>
      <c r="AG727" s="319">
        <f t="shared" ref="AG727" si="595">IF(AG$700=$E726,VLOOKUP(AG$9,$D$12:$E$83,2,FALSE),0)</f>
        <v>0</v>
      </c>
      <c r="AH727" s="319">
        <f t="shared" ref="AH727" si="596">IF(AH$700=$E726,VLOOKUP(AH$9,$D$12:$E$83,2,FALSE),0)</f>
        <v>0</v>
      </c>
      <c r="AI727" s="319">
        <f t="shared" ref="AI727" si="597">IF(AI$700=$E726,VLOOKUP(AI$9,$D$12:$E$83,2,FALSE),0)</f>
        <v>0</v>
      </c>
      <c r="AJ727" s="319">
        <f t="shared" ref="AJ727" si="598">IF(AJ$700=$E726,VLOOKUP(AJ$9,$D$12:$E$83,2,FALSE),0)</f>
        <v>0</v>
      </c>
      <c r="AK727" s="319">
        <f t="shared" ref="AK727" si="599">IF(AK$700=$E726,VLOOKUP(AK$9,$D$12:$E$83,2,FALSE),0)</f>
        <v>0</v>
      </c>
      <c r="AL727" s="319">
        <f t="shared" ref="AL727" si="600">IF(AL$700=$E726,VLOOKUP(AL$9,$D$12:$E$83,2,FALSE),0)</f>
        <v>0</v>
      </c>
      <c r="AM727" s="319">
        <f t="shared" ref="AM727" si="601">IF(AM$700=$E726,VLOOKUP(AM$9,$D$12:$E$83,2,FALSE),0)</f>
        <v>0</v>
      </c>
      <c r="AN727" s="319">
        <f t="shared" ref="AN727" si="602">IF(AN$700=$E726,VLOOKUP(AN$9,$D$12:$E$83,2,FALSE),0)</f>
        <v>0</v>
      </c>
      <c r="AO727" s="319">
        <f t="shared" ref="AO727" si="603">IF(AO$700=$E726,VLOOKUP(AO$9,$D$12:$E$83,2,FALSE),0)</f>
        <v>0</v>
      </c>
      <c r="AP727" s="319">
        <f t="shared" ref="AP727" si="604">IF(AP$700=$E726,VLOOKUP(AP$9,$D$12:$E$83,2,FALSE),0)</f>
        <v>0</v>
      </c>
      <c r="AQ727" s="319">
        <f t="shared" ref="AQ727" si="605">IF(AQ$700=$E726,VLOOKUP(AQ$9,$D$12:$E$83,2,FALSE),0)</f>
        <v>0</v>
      </c>
      <c r="AR727" s="319">
        <f t="shared" ref="AR727" si="606">IF(AR$700=$E726,VLOOKUP(AR$9,$D$12:$E$83,2,FALSE),0)</f>
        <v>0</v>
      </c>
      <c r="AS727" s="319">
        <f t="shared" ref="AS727" si="607">IF(AS$700=$E726,VLOOKUP(AS$9,$D$12:$E$83,2,FALSE),0)</f>
        <v>0</v>
      </c>
      <c r="AT727" s="319">
        <f t="shared" ref="AT727" si="608">IF(AT$700=$E726,VLOOKUP(AT$9,$D$12:$E$83,2,FALSE),0)</f>
        <v>0</v>
      </c>
      <c r="AU727" s="319">
        <f t="shared" ref="AU727" si="609">IF(AU$700=$E726,VLOOKUP(AU$9,$D$12:$E$83,2,FALSE),0)</f>
        <v>0</v>
      </c>
      <c r="AV727" s="319">
        <f t="shared" ref="AV727" si="610">IF(AV$700=$E726,VLOOKUP(AV$9,$D$12:$E$83,2,FALSE),0)</f>
        <v>0</v>
      </c>
      <c r="AW727" s="319">
        <f t="shared" ref="AW727" si="611">IF(AW$700=$E726,VLOOKUP(AW$9,$D$12:$E$83,2,FALSE),0)</f>
        <v>0</v>
      </c>
      <c r="AX727" s="319">
        <f t="shared" ref="AX727" si="612">IF(AX$700=$E726,VLOOKUP(AX$9,$D$12:$E$83,2,FALSE),0)</f>
        <v>0</v>
      </c>
      <c r="AY727" s="319">
        <f t="shared" ref="AY727" si="613">IF(AY$700=$E726,VLOOKUP(AY$9,$D$12:$E$83,2,FALSE),0)</f>
        <v>0</v>
      </c>
      <c r="AZ727" s="319">
        <f t="shared" ref="AZ727" si="614">IF(AZ$700=$E726,VLOOKUP(AZ$9,$D$12:$E$83,2,FALSE),0)</f>
        <v>0</v>
      </c>
      <c r="BA727" s="319">
        <f t="shared" ref="BA727" si="615">IF(BA$700=$E726,VLOOKUP(BA$9,$D$12:$E$83,2,FALSE),0)</f>
        <v>0</v>
      </c>
      <c r="BB727" s="319">
        <f t="shared" ref="BB727" si="616">IF(BB$700=$E726,VLOOKUP(BB$9,$D$12:$E$83,2,FALSE),0)</f>
        <v>0</v>
      </c>
      <c r="BC727" s="319">
        <f t="shared" ref="BC727" si="617">IF(BC$700=$E726,VLOOKUP(BC$9,$D$12:$E$83,2,FALSE),0)</f>
        <v>0</v>
      </c>
      <c r="BD727" s="319">
        <f t="shared" ref="BD727" si="618">IF(BD$700=$E726,VLOOKUP(BD$9,$D$12:$E$83,2,FALSE),0)</f>
        <v>0</v>
      </c>
      <c r="BE727" s="319">
        <f t="shared" ref="BE727" si="619">IF(BE$700=$E726,VLOOKUP(BE$9,$D$12:$E$83,2,FALSE),0)</f>
        <v>0</v>
      </c>
      <c r="BF727" s="319">
        <f t="shared" ref="BF727" si="620">IF(BF$700=$E726,VLOOKUP(BF$9,$D$12:$E$83,2,FALSE),0)</f>
        <v>0</v>
      </c>
      <c r="BG727" s="319">
        <f t="shared" ref="BG727" si="621">IF(BG$700=$E726,VLOOKUP(BG$9,$D$12:$E$83,2,FALSE),0)</f>
        <v>0</v>
      </c>
      <c r="BH727" s="319">
        <f t="shared" ref="BH727" si="622">IF(BH$700=$E726,VLOOKUP(BH$9,$D$12:$E$83,2,FALSE),0)</f>
        <v>0</v>
      </c>
      <c r="BI727" s="319">
        <f t="shared" ref="BI727" si="623">IF(BI$700=$E726,VLOOKUP(BI$9,$D$12:$E$83,2,FALSE),0)</f>
        <v>0</v>
      </c>
      <c r="BJ727" s="319">
        <f t="shared" ref="BJ727" si="624">IF(BJ$700=$E726,VLOOKUP(BJ$9,$D$12:$E$83,2,FALSE),0)</f>
        <v>0</v>
      </c>
      <c r="BK727" s="319">
        <f t="shared" ref="BK727" si="625">IF(BK$700=$E726,VLOOKUP(BK$9,$D$12:$E$83,2,FALSE),0)</f>
        <v>0</v>
      </c>
      <c r="BL727" s="319">
        <f t="shared" ref="BL727" si="626">IF(BL$700=$E726,VLOOKUP(BL$9,$D$12:$E$83,2,FALSE),0)</f>
        <v>0</v>
      </c>
      <c r="BM727" s="319">
        <f t="shared" ref="BM727" si="627">IF(BM$700=$E726,VLOOKUP(BM$9,$D$12:$E$83,2,FALSE),0)</f>
        <v>0</v>
      </c>
      <c r="BN727" s="319">
        <f t="shared" ref="BN727" si="628">IF(BN$700=$E726,VLOOKUP(BN$9,$D$12:$E$83,2,FALSE),0)</f>
        <v>0</v>
      </c>
      <c r="BO727" s="319">
        <f t="shared" ref="BO727" si="629">IF(BO$700=$E726,VLOOKUP(BO$9,$D$12:$E$83,2,FALSE),0)</f>
        <v>0</v>
      </c>
      <c r="BP727" s="319">
        <f t="shared" ref="BP727" si="630">IF(BP$700=$E726,VLOOKUP(BP$9,$D$12:$E$83,2,FALSE),0)</f>
        <v>0</v>
      </c>
      <c r="BQ727" s="319">
        <f t="shared" ref="BQ727" si="631">IF(BQ$700=$E726,VLOOKUP(BQ$9,$D$12:$E$83,2,FALSE),0)</f>
        <v>0</v>
      </c>
      <c r="BR727" s="319">
        <f t="shared" ref="BR727" si="632">IF(BR$700=$E726,VLOOKUP(BR$9,$D$12:$E$83,2,FALSE),0)</f>
        <v>0</v>
      </c>
      <c r="BS727" s="319">
        <f t="shared" ref="BS727" si="633">IF(BS$700=$E726,VLOOKUP(BS$9,$D$12:$E$83,2,FALSE),0)</f>
        <v>0</v>
      </c>
      <c r="BT727" s="319">
        <f t="shared" ref="BT727" si="634">IF(BT$700=$E726,VLOOKUP(BT$9,$D$12:$E$83,2,FALSE),0)</f>
        <v>0</v>
      </c>
      <c r="BU727" s="319">
        <f t="shared" ref="BU727" si="635">IF(BU$700=$E726,VLOOKUP(BU$9,$D$12:$E$83,2,FALSE),0)</f>
        <v>0</v>
      </c>
      <c r="BV727" s="319">
        <f t="shared" ref="BV727" si="636">IF(BV$700=$E726,VLOOKUP(BV$9,$D$12:$E$83,2,FALSE),0)</f>
        <v>0</v>
      </c>
      <c r="BW727" s="319">
        <f t="shared" ref="BW727" si="637">IF(BW$700=$E726,VLOOKUP(BW$9,$D$12:$E$83,2,FALSE),0)</f>
        <v>0</v>
      </c>
      <c r="BX727" s="319">
        <f t="shared" ref="BX727" si="638">IF(BX$700=$E726,VLOOKUP(BX$9,$D$12:$E$83,2,FALSE),0)</f>
        <v>0</v>
      </c>
      <c r="BY727" s="319">
        <f t="shared" ref="BY727" si="639">IF(BY$700=$E726,VLOOKUP(BY$9,$D$12:$E$83,2,FALSE),0)</f>
        <v>0</v>
      </c>
      <c r="BZ727" s="319">
        <f t="shared" ref="BZ727" si="640">IF(BZ$700=$E726,VLOOKUP(BZ$9,$D$12:$E$83,2,FALSE),0)</f>
        <v>0</v>
      </c>
    </row>
    <row r="728" spans="1:78" ht="15" x14ac:dyDescent="0.25">
      <c r="A728" s="229">
        <f t="shared" ref="A728:A730" si="641">B728*$A$726</f>
        <v>0</v>
      </c>
      <c r="B728" s="77">
        <f t="shared" ref="B728:B732" si="642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43">IF(H$700=$E726,VLOOKUP(H$9,$D$87:$E$158,2,FALSE),0)</f>
        <v>0</v>
      </c>
      <c r="I728" s="319">
        <f t="shared" si="643"/>
        <v>0</v>
      </c>
      <c r="J728" s="319">
        <f t="shared" si="643"/>
        <v>0</v>
      </c>
      <c r="K728" s="319">
        <f t="shared" si="643"/>
        <v>0</v>
      </c>
      <c r="L728" s="319">
        <f t="shared" si="643"/>
        <v>0</v>
      </c>
      <c r="M728" s="319">
        <f t="shared" si="643"/>
        <v>0</v>
      </c>
      <c r="N728" s="319">
        <f t="shared" si="643"/>
        <v>0</v>
      </c>
      <c r="O728" s="319">
        <f t="shared" si="643"/>
        <v>0</v>
      </c>
      <c r="P728" s="319">
        <f t="shared" si="643"/>
        <v>0</v>
      </c>
      <c r="Q728" s="319">
        <f t="shared" si="643"/>
        <v>0</v>
      </c>
      <c r="R728" s="319">
        <f t="shared" si="643"/>
        <v>0</v>
      </c>
      <c r="S728" s="319">
        <f t="shared" si="643"/>
        <v>0</v>
      </c>
      <c r="T728" s="319">
        <f t="shared" si="643"/>
        <v>0</v>
      </c>
      <c r="U728" s="319">
        <f t="shared" si="643"/>
        <v>0</v>
      </c>
      <c r="V728" s="319">
        <f t="shared" si="643"/>
        <v>0</v>
      </c>
      <c r="W728" s="319">
        <f t="shared" si="643"/>
        <v>0</v>
      </c>
      <c r="X728" s="319">
        <f t="shared" si="643"/>
        <v>0</v>
      </c>
      <c r="Y728" s="319">
        <f t="shared" si="643"/>
        <v>0</v>
      </c>
      <c r="Z728" s="319">
        <f t="shared" si="643"/>
        <v>0</v>
      </c>
      <c r="AA728" s="319">
        <f t="shared" si="643"/>
        <v>0</v>
      </c>
      <c r="AB728" s="319">
        <f t="shared" si="643"/>
        <v>0</v>
      </c>
      <c r="AC728" s="319">
        <f t="shared" si="643"/>
        <v>0</v>
      </c>
      <c r="AD728" s="319">
        <f t="shared" si="643"/>
        <v>0</v>
      </c>
      <c r="AE728" s="319">
        <f t="shared" si="643"/>
        <v>0</v>
      </c>
      <c r="AF728" s="319">
        <f t="shared" si="643"/>
        <v>0</v>
      </c>
      <c r="AG728" s="319">
        <f t="shared" si="643"/>
        <v>0</v>
      </c>
      <c r="AH728" s="319">
        <f t="shared" si="643"/>
        <v>0</v>
      </c>
      <c r="AI728" s="319">
        <f t="shared" si="643"/>
        <v>0</v>
      </c>
      <c r="AJ728" s="319">
        <f t="shared" si="643"/>
        <v>0</v>
      </c>
      <c r="AK728" s="319">
        <f t="shared" si="643"/>
        <v>0</v>
      </c>
      <c r="AL728" s="319">
        <f t="shared" si="643"/>
        <v>0</v>
      </c>
      <c r="AM728" s="319">
        <f t="shared" si="643"/>
        <v>0</v>
      </c>
      <c r="AN728" s="319">
        <f t="shared" si="643"/>
        <v>0</v>
      </c>
      <c r="AO728" s="319">
        <f t="shared" si="643"/>
        <v>0</v>
      </c>
      <c r="AP728" s="319">
        <f t="shared" si="643"/>
        <v>0</v>
      </c>
      <c r="AQ728" s="319">
        <f t="shared" si="643"/>
        <v>0</v>
      </c>
      <c r="AR728" s="319">
        <f t="shared" si="643"/>
        <v>0</v>
      </c>
      <c r="AS728" s="319">
        <f t="shared" si="643"/>
        <v>0</v>
      </c>
      <c r="AT728" s="319">
        <f t="shared" si="643"/>
        <v>0</v>
      </c>
      <c r="AU728" s="319">
        <f t="shared" si="643"/>
        <v>0</v>
      </c>
      <c r="AV728" s="319">
        <f t="shared" si="643"/>
        <v>0</v>
      </c>
      <c r="AW728" s="319">
        <f t="shared" si="643"/>
        <v>0</v>
      </c>
      <c r="AX728" s="319">
        <f t="shared" si="643"/>
        <v>0</v>
      </c>
      <c r="AY728" s="319">
        <f t="shared" si="643"/>
        <v>0</v>
      </c>
      <c r="AZ728" s="319">
        <f t="shared" si="643"/>
        <v>0</v>
      </c>
      <c r="BA728" s="319">
        <f t="shared" si="643"/>
        <v>0</v>
      </c>
      <c r="BB728" s="319">
        <f t="shared" si="643"/>
        <v>0</v>
      </c>
      <c r="BC728" s="319">
        <f t="shared" si="643"/>
        <v>0</v>
      </c>
      <c r="BD728" s="319">
        <f t="shared" si="643"/>
        <v>0</v>
      </c>
      <c r="BE728" s="319">
        <f t="shared" si="643"/>
        <v>0</v>
      </c>
      <c r="BF728" s="319">
        <f t="shared" si="643"/>
        <v>0</v>
      </c>
      <c r="BG728" s="319">
        <f t="shared" si="643"/>
        <v>0</v>
      </c>
      <c r="BH728" s="319">
        <f t="shared" si="643"/>
        <v>0</v>
      </c>
      <c r="BI728" s="319">
        <f t="shared" si="643"/>
        <v>0</v>
      </c>
      <c r="BJ728" s="319">
        <f t="shared" si="643"/>
        <v>0</v>
      </c>
      <c r="BK728" s="319">
        <f t="shared" si="643"/>
        <v>0</v>
      </c>
      <c r="BL728" s="319">
        <f t="shared" si="643"/>
        <v>0</v>
      </c>
      <c r="BM728" s="319">
        <f t="shared" si="643"/>
        <v>0</v>
      </c>
      <c r="BN728" s="319">
        <f t="shared" si="643"/>
        <v>0</v>
      </c>
      <c r="BO728" s="319">
        <f t="shared" si="643"/>
        <v>0</v>
      </c>
      <c r="BP728" s="319">
        <f t="shared" si="643"/>
        <v>0</v>
      </c>
      <c r="BQ728" s="319">
        <f t="shared" si="643"/>
        <v>0</v>
      </c>
      <c r="BR728" s="319">
        <f t="shared" si="643"/>
        <v>0</v>
      </c>
      <c r="BS728" s="319">
        <f t="shared" si="643"/>
        <v>0</v>
      </c>
      <c r="BT728" s="319">
        <f t="shared" ref="BT728:BZ728" si="644">IF(BT$700=$E726,VLOOKUP(BT$9,$D$87:$E$158,2,FALSE),0)</f>
        <v>0</v>
      </c>
      <c r="BU728" s="319">
        <f t="shared" si="644"/>
        <v>0</v>
      </c>
      <c r="BV728" s="319">
        <f t="shared" si="644"/>
        <v>0</v>
      </c>
      <c r="BW728" s="319">
        <f t="shared" si="644"/>
        <v>0</v>
      </c>
      <c r="BX728" s="319">
        <f t="shared" si="644"/>
        <v>0</v>
      </c>
      <c r="BY728" s="319">
        <f t="shared" si="644"/>
        <v>0</v>
      </c>
      <c r="BZ728" s="319">
        <f t="shared" si="644"/>
        <v>0</v>
      </c>
    </row>
    <row r="729" spans="1:78" ht="15" x14ac:dyDescent="0.25">
      <c r="A729" s="229">
        <f>B729*$A$726</f>
        <v>0</v>
      </c>
      <c r="B729" s="77">
        <f t="shared" si="642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45">IF(H$700=$E726,VLOOKUP(H$9,$D$163:$E$234,2,FALSE),0)</f>
        <v>0</v>
      </c>
      <c r="I729" s="319">
        <f t="shared" si="645"/>
        <v>0</v>
      </c>
      <c r="J729" s="319">
        <f t="shared" si="645"/>
        <v>0</v>
      </c>
      <c r="K729" s="319">
        <f t="shared" si="645"/>
        <v>0</v>
      </c>
      <c r="L729" s="319">
        <f t="shared" si="645"/>
        <v>0</v>
      </c>
      <c r="M729" s="319">
        <f t="shared" si="645"/>
        <v>0</v>
      </c>
      <c r="N729" s="319">
        <f t="shared" si="645"/>
        <v>0</v>
      </c>
      <c r="O729" s="319">
        <f t="shared" si="645"/>
        <v>0</v>
      </c>
      <c r="P729" s="319">
        <f t="shared" si="645"/>
        <v>0</v>
      </c>
      <c r="Q729" s="319">
        <f t="shared" si="645"/>
        <v>0</v>
      </c>
      <c r="R729" s="319">
        <f t="shared" si="645"/>
        <v>0</v>
      </c>
      <c r="S729" s="319">
        <f t="shared" si="645"/>
        <v>0</v>
      </c>
      <c r="T729" s="319">
        <f t="shared" si="645"/>
        <v>0</v>
      </c>
      <c r="U729" s="319">
        <f t="shared" si="645"/>
        <v>0</v>
      </c>
      <c r="V729" s="319">
        <f t="shared" si="645"/>
        <v>0</v>
      </c>
      <c r="W729" s="319">
        <f t="shared" si="645"/>
        <v>0</v>
      </c>
      <c r="X729" s="319">
        <f t="shared" si="645"/>
        <v>0</v>
      </c>
      <c r="Y729" s="319">
        <f t="shared" si="645"/>
        <v>0</v>
      </c>
      <c r="Z729" s="319">
        <f t="shared" si="645"/>
        <v>0</v>
      </c>
      <c r="AA729" s="319">
        <f t="shared" si="645"/>
        <v>0</v>
      </c>
      <c r="AB729" s="319">
        <f t="shared" si="645"/>
        <v>0</v>
      </c>
      <c r="AC729" s="319">
        <f t="shared" si="645"/>
        <v>0</v>
      </c>
      <c r="AD729" s="319">
        <f t="shared" si="645"/>
        <v>0</v>
      </c>
      <c r="AE729" s="319">
        <f t="shared" si="645"/>
        <v>0</v>
      </c>
      <c r="AF729" s="319">
        <f t="shared" si="645"/>
        <v>0</v>
      </c>
      <c r="AG729" s="319">
        <f t="shared" si="645"/>
        <v>0</v>
      </c>
      <c r="AH729" s="319">
        <f t="shared" si="645"/>
        <v>0</v>
      </c>
      <c r="AI729" s="319">
        <f t="shared" si="645"/>
        <v>0</v>
      </c>
      <c r="AJ729" s="319">
        <f t="shared" si="645"/>
        <v>0</v>
      </c>
      <c r="AK729" s="319">
        <f t="shared" si="645"/>
        <v>0</v>
      </c>
      <c r="AL729" s="319">
        <f t="shared" si="645"/>
        <v>0</v>
      </c>
      <c r="AM729" s="319">
        <f t="shared" si="645"/>
        <v>0</v>
      </c>
      <c r="AN729" s="319">
        <f t="shared" si="645"/>
        <v>0</v>
      </c>
      <c r="AO729" s="319">
        <f t="shared" si="645"/>
        <v>0</v>
      </c>
      <c r="AP729" s="319">
        <f t="shared" si="645"/>
        <v>0</v>
      </c>
      <c r="AQ729" s="319">
        <f t="shared" si="645"/>
        <v>0</v>
      </c>
      <c r="AR729" s="319">
        <f t="shared" si="645"/>
        <v>0</v>
      </c>
      <c r="AS729" s="319">
        <f t="shared" si="645"/>
        <v>0</v>
      </c>
      <c r="AT729" s="319">
        <f t="shared" si="645"/>
        <v>0</v>
      </c>
      <c r="AU729" s="319">
        <f t="shared" si="645"/>
        <v>0</v>
      </c>
      <c r="AV729" s="319">
        <f t="shared" si="645"/>
        <v>0</v>
      </c>
      <c r="AW729" s="319">
        <f t="shared" si="645"/>
        <v>0</v>
      </c>
      <c r="AX729" s="319">
        <f t="shared" si="645"/>
        <v>0</v>
      </c>
      <c r="AY729" s="319">
        <f t="shared" si="645"/>
        <v>0</v>
      </c>
      <c r="AZ729" s="319">
        <f t="shared" si="645"/>
        <v>0</v>
      </c>
      <c r="BA729" s="319">
        <f t="shared" si="645"/>
        <v>0</v>
      </c>
      <c r="BB729" s="319">
        <f t="shared" si="645"/>
        <v>0</v>
      </c>
      <c r="BC729" s="319">
        <f t="shared" si="645"/>
        <v>0</v>
      </c>
      <c r="BD729" s="319">
        <f t="shared" si="645"/>
        <v>0</v>
      </c>
      <c r="BE729" s="319">
        <f t="shared" si="645"/>
        <v>0</v>
      </c>
      <c r="BF729" s="319">
        <f t="shared" si="645"/>
        <v>0</v>
      </c>
      <c r="BG729" s="319">
        <f t="shared" si="645"/>
        <v>0</v>
      </c>
      <c r="BH729" s="319">
        <f t="shared" si="645"/>
        <v>0</v>
      </c>
      <c r="BI729" s="319">
        <f t="shared" si="645"/>
        <v>0</v>
      </c>
      <c r="BJ729" s="319">
        <f t="shared" si="645"/>
        <v>0</v>
      </c>
      <c r="BK729" s="319">
        <f t="shared" si="645"/>
        <v>0</v>
      </c>
      <c r="BL729" s="319">
        <f t="shared" si="645"/>
        <v>0</v>
      </c>
      <c r="BM729" s="319">
        <f t="shared" si="645"/>
        <v>0</v>
      </c>
      <c r="BN729" s="319">
        <f t="shared" si="645"/>
        <v>0</v>
      </c>
      <c r="BO729" s="319">
        <f t="shared" si="645"/>
        <v>0</v>
      </c>
      <c r="BP729" s="319">
        <f t="shared" si="645"/>
        <v>0</v>
      </c>
      <c r="BQ729" s="319">
        <f t="shared" si="645"/>
        <v>0</v>
      </c>
      <c r="BR729" s="319">
        <f t="shared" si="645"/>
        <v>0</v>
      </c>
      <c r="BS729" s="319">
        <f t="shared" si="645"/>
        <v>0</v>
      </c>
      <c r="BT729" s="319">
        <f t="shared" ref="BT729:BZ729" si="646">IF(BT$700=$E726,VLOOKUP(BT$9,$D$163:$E$234,2,FALSE),0)</f>
        <v>0</v>
      </c>
      <c r="BU729" s="319">
        <f t="shared" si="646"/>
        <v>0</v>
      </c>
      <c r="BV729" s="319">
        <f t="shared" si="646"/>
        <v>0</v>
      </c>
      <c r="BW729" s="319">
        <f t="shared" si="646"/>
        <v>0</v>
      </c>
      <c r="BX729" s="319">
        <f t="shared" si="646"/>
        <v>0</v>
      </c>
      <c r="BY729" s="319">
        <f t="shared" si="646"/>
        <v>0</v>
      </c>
      <c r="BZ729" s="319">
        <f t="shared" si="646"/>
        <v>0</v>
      </c>
    </row>
    <row r="730" spans="1:78" ht="15" x14ac:dyDescent="0.25">
      <c r="A730" s="228">
        <f t="shared" si="641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47">IF(H$700=$E726,VLOOKUP(H$9,$D$239:$E$310,2,FALSE),0)</f>
        <v>0</v>
      </c>
      <c r="I730" s="319">
        <f t="shared" si="647"/>
        <v>0</v>
      </c>
      <c r="J730" s="319">
        <f t="shared" si="647"/>
        <v>0</v>
      </c>
      <c r="K730" s="319">
        <f t="shared" si="647"/>
        <v>0</v>
      </c>
      <c r="L730" s="319">
        <f t="shared" si="647"/>
        <v>0</v>
      </c>
      <c r="M730" s="319">
        <f t="shared" si="647"/>
        <v>0</v>
      </c>
      <c r="N730" s="319">
        <f t="shared" si="647"/>
        <v>0</v>
      </c>
      <c r="O730" s="319">
        <f t="shared" si="647"/>
        <v>0</v>
      </c>
      <c r="P730" s="319">
        <f t="shared" si="647"/>
        <v>0</v>
      </c>
      <c r="Q730" s="319">
        <f t="shared" si="647"/>
        <v>0</v>
      </c>
      <c r="R730" s="319">
        <f t="shared" si="647"/>
        <v>0</v>
      </c>
      <c r="S730" s="319">
        <f t="shared" si="647"/>
        <v>0</v>
      </c>
      <c r="T730" s="319">
        <f t="shared" si="647"/>
        <v>0</v>
      </c>
      <c r="U730" s="319">
        <f t="shared" si="647"/>
        <v>0</v>
      </c>
      <c r="V730" s="319">
        <f t="shared" si="647"/>
        <v>0</v>
      </c>
      <c r="W730" s="319">
        <f t="shared" si="647"/>
        <v>0</v>
      </c>
      <c r="X730" s="319">
        <f t="shared" si="647"/>
        <v>0</v>
      </c>
      <c r="Y730" s="319">
        <f t="shared" si="647"/>
        <v>0</v>
      </c>
      <c r="Z730" s="319">
        <f t="shared" si="647"/>
        <v>0</v>
      </c>
      <c r="AA730" s="319">
        <f t="shared" si="647"/>
        <v>0</v>
      </c>
      <c r="AB730" s="319">
        <f t="shared" si="647"/>
        <v>0</v>
      </c>
      <c r="AC730" s="319">
        <f t="shared" si="647"/>
        <v>0</v>
      </c>
      <c r="AD730" s="319">
        <f t="shared" si="647"/>
        <v>0</v>
      </c>
      <c r="AE730" s="319">
        <f t="shared" si="647"/>
        <v>0</v>
      </c>
      <c r="AF730" s="319">
        <f t="shared" si="647"/>
        <v>0</v>
      </c>
      <c r="AG730" s="319">
        <f t="shared" si="647"/>
        <v>0</v>
      </c>
      <c r="AH730" s="319">
        <f t="shared" si="647"/>
        <v>0</v>
      </c>
      <c r="AI730" s="319">
        <f t="shared" si="647"/>
        <v>0</v>
      </c>
      <c r="AJ730" s="319">
        <f t="shared" si="647"/>
        <v>0</v>
      </c>
      <c r="AK730" s="319">
        <f t="shared" si="647"/>
        <v>0</v>
      </c>
      <c r="AL730" s="319">
        <f t="shared" si="647"/>
        <v>0</v>
      </c>
      <c r="AM730" s="319">
        <f t="shared" si="647"/>
        <v>0</v>
      </c>
      <c r="AN730" s="319">
        <f t="shared" si="647"/>
        <v>0</v>
      </c>
      <c r="AO730" s="319">
        <f t="shared" si="647"/>
        <v>0</v>
      </c>
      <c r="AP730" s="319">
        <f t="shared" si="647"/>
        <v>0</v>
      </c>
      <c r="AQ730" s="319">
        <f t="shared" si="647"/>
        <v>0</v>
      </c>
      <c r="AR730" s="319">
        <f t="shared" si="647"/>
        <v>0</v>
      </c>
      <c r="AS730" s="319">
        <f t="shared" si="647"/>
        <v>0</v>
      </c>
      <c r="AT730" s="319">
        <f t="shared" si="647"/>
        <v>0</v>
      </c>
      <c r="AU730" s="319">
        <f t="shared" si="647"/>
        <v>0</v>
      </c>
      <c r="AV730" s="319">
        <f t="shared" si="647"/>
        <v>0</v>
      </c>
      <c r="AW730" s="319">
        <f t="shared" si="647"/>
        <v>0</v>
      </c>
      <c r="AX730" s="319">
        <f t="shared" si="647"/>
        <v>0</v>
      </c>
      <c r="AY730" s="319">
        <f t="shared" si="647"/>
        <v>0</v>
      </c>
      <c r="AZ730" s="319">
        <f t="shared" si="647"/>
        <v>0</v>
      </c>
      <c r="BA730" s="319">
        <f t="shared" si="647"/>
        <v>0</v>
      </c>
      <c r="BB730" s="319">
        <f t="shared" si="647"/>
        <v>0</v>
      </c>
      <c r="BC730" s="319">
        <f t="shared" si="647"/>
        <v>0</v>
      </c>
      <c r="BD730" s="319">
        <f t="shared" si="647"/>
        <v>0</v>
      </c>
      <c r="BE730" s="319">
        <f t="shared" si="647"/>
        <v>0</v>
      </c>
      <c r="BF730" s="319">
        <f t="shared" si="647"/>
        <v>0</v>
      </c>
      <c r="BG730" s="319">
        <f t="shared" si="647"/>
        <v>0</v>
      </c>
      <c r="BH730" s="319">
        <f t="shared" si="647"/>
        <v>0</v>
      </c>
      <c r="BI730" s="319">
        <f t="shared" si="647"/>
        <v>0</v>
      </c>
      <c r="BJ730" s="319">
        <f t="shared" si="647"/>
        <v>0</v>
      </c>
      <c r="BK730" s="319">
        <f t="shared" si="647"/>
        <v>0</v>
      </c>
      <c r="BL730" s="319">
        <f t="shared" si="647"/>
        <v>0</v>
      </c>
      <c r="BM730" s="319">
        <f t="shared" si="647"/>
        <v>0</v>
      </c>
      <c r="BN730" s="319">
        <f t="shared" si="647"/>
        <v>0</v>
      </c>
      <c r="BO730" s="319">
        <f t="shared" si="647"/>
        <v>0</v>
      </c>
      <c r="BP730" s="319">
        <f t="shared" si="647"/>
        <v>0</v>
      </c>
      <c r="BQ730" s="319">
        <f t="shared" si="647"/>
        <v>0</v>
      </c>
      <c r="BR730" s="319">
        <f t="shared" si="647"/>
        <v>0</v>
      </c>
      <c r="BS730" s="319">
        <f t="shared" si="647"/>
        <v>0</v>
      </c>
      <c r="BT730" s="319">
        <f t="shared" ref="BT730:BZ730" si="648">IF(BT$700=$E726,VLOOKUP(BT$9,$D$239:$E$310,2,FALSE),0)</f>
        <v>0</v>
      </c>
      <c r="BU730" s="319">
        <f t="shared" si="648"/>
        <v>0</v>
      </c>
      <c r="BV730" s="319">
        <f t="shared" si="648"/>
        <v>0</v>
      </c>
      <c r="BW730" s="319">
        <f t="shared" si="648"/>
        <v>0</v>
      </c>
      <c r="BX730" s="319">
        <f t="shared" si="648"/>
        <v>0</v>
      </c>
      <c r="BY730" s="319">
        <f t="shared" si="648"/>
        <v>0</v>
      </c>
      <c r="BZ730" s="319">
        <f t="shared" si="648"/>
        <v>0</v>
      </c>
    </row>
    <row r="731" spans="1:78" ht="15" x14ac:dyDescent="0.25">
      <c r="B731" s="77">
        <f t="shared" si="642"/>
        <v>354.02632</v>
      </c>
      <c r="E731" s="170" t="s">
        <v>2</v>
      </c>
      <c r="G731" s="319">
        <f>IF(G$700=$E726,VLOOKUP(G$9,$D$316:$E$387,2,FALSE),0)</f>
        <v>0</v>
      </c>
      <c r="H731" s="319">
        <f t="shared" ref="H731:BS731" si="649">IF(H$700=$E726,VLOOKUP(H$9,$D$316:$E$387,2,FALSE),0)</f>
        <v>0</v>
      </c>
      <c r="I731" s="319">
        <f t="shared" si="649"/>
        <v>0</v>
      </c>
      <c r="J731" s="319">
        <f t="shared" si="649"/>
        <v>0</v>
      </c>
      <c r="K731" s="319">
        <f t="shared" si="649"/>
        <v>0</v>
      </c>
      <c r="L731" s="319">
        <f t="shared" si="649"/>
        <v>0</v>
      </c>
      <c r="M731" s="319">
        <f t="shared" si="649"/>
        <v>0</v>
      </c>
      <c r="N731" s="319">
        <f t="shared" si="649"/>
        <v>0</v>
      </c>
      <c r="O731" s="319">
        <f t="shared" si="649"/>
        <v>59.578969999999998</v>
      </c>
      <c r="P731" s="319">
        <f t="shared" si="649"/>
        <v>77.10263999999998</v>
      </c>
      <c r="Q731" s="319">
        <f t="shared" si="649"/>
        <v>93.348470000000006</v>
      </c>
      <c r="R731" s="319">
        <f t="shared" si="649"/>
        <v>62.951059999999998</v>
      </c>
      <c r="S731" s="319">
        <f t="shared" si="649"/>
        <v>18.929729999999999</v>
      </c>
      <c r="T731" s="319">
        <f t="shared" si="649"/>
        <v>42.115449999999996</v>
      </c>
      <c r="U731" s="319">
        <f t="shared" si="649"/>
        <v>0</v>
      </c>
      <c r="V731" s="319">
        <f t="shared" si="649"/>
        <v>0</v>
      </c>
      <c r="W731" s="319">
        <f t="shared" si="649"/>
        <v>0</v>
      </c>
      <c r="X731" s="319">
        <f t="shared" si="649"/>
        <v>0</v>
      </c>
      <c r="Y731" s="319">
        <f t="shared" si="649"/>
        <v>0</v>
      </c>
      <c r="Z731" s="319">
        <f t="shared" si="649"/>
        <v>0</v>
      </c>
      <c r="AA731" s="319">
        <f t="shared" si="649"/>
        <v>0</v>
      </c>
      <c r="AB731" s="319">
        <f t="shared" si="649"/>
        <v>0</v>
      </c>
      <c r="AC731" s="319">
        <f t="shared" si="649"/>
        <v>0</v>
      </c>
      <c r="AD731" s="319">
        <f t="shared" si="649"/>
        <v>0</v>
      </c>
      <c r="AE731" s="319">
        <f t="shared" si="649"/>
        <v>0</v>
      </c>
      <c r="AF731" s="319">
        <f t="shared" si="649"/>
        <v>0</v>
      </c>
      <c r="AG731" s="319">
        <f t="shared" si="649"/>
        <v>0</v>
      </c>
      <c r="AH731" s="319">
        <f t="shared" si="649"/>
        <v>0</v>
      </c>
      <c r="AI731" s="319">
        <f t="shared" si="649"/>
        <v>0</v>
      </c>
      <c r="AJ731" s="319">
        <f t="shared" si="649"/>
        <v>0</v>
      </c>
      <c r="AK731" s="319">
        <f t="shared" si="649"/>
        <v>0</v>
      </c>
      <c r="AL731" s="319">
        <f t="shared" si="649"/>
        <v>0</v>
      </c>
      <c r="AM731" s="319">
        <f t="shared" si="649"/>
        <v>0</v>
      </c>
      <c r="AN731" s="319">
        <f t="shared" si="649"/>
        <v>0</v>
      </c>
      <c r="AO731" s="319">
        <f t="shared" si="649"/>
        <v>0</v>
      </c>
      <c r="AP731" s="319">
        <f t="shared" si="649"/>
        <v>0</v>
      </c>
      <c r="AQ731" s="319">
        <f t="shared" si="649"/>
        <v>0</v>
      </c>
      <c r="AR731" s="319">
        <f t="shared" si="649"/>
        <v>0</v>
      </c>
      <c r="AS731" s="319">
        <f t="shared" si="649"/>
        <v>0</v>
      </c>
      <c r="AT731" s="319">
        <f t="shared" si="649"/>
        <v>0</v>
      </c>
      <c r="AU731" s="319">
        <f t="shared" si="649"/>
        <v>0</v>
      </c>
      <c r="AV731" s="319">
        <f t="shared" si="649"/>
        <v>0</v>
      </c>
      <c r="AW731" s="319">
        <f t="shared" si="649"/>
        <v>0</v>
      </c>
      <c r="AX731" s="319">
        <f t="shared" si="649"/>
        <v>0</v>
      </c>
      <c r="AY731" s="319">
        <f t="shared" si="649"/>
        <v>0</v>
      </c>
      <c r="AZ731" s="319">
        <f t="shared" si="649"/>
        <v>0</v>
      </c>
      <c r="BA731" s="319">
        <f t="shared" si="649"/>
        <v>0</v>
      </c>
      <c r="BB731" s="319">
        <f t="shared" si="649"/>
        <v>0</v>
      </c>
      <c r="BC731" s="319">
        <f t="shared" si="649"/>
        <v>0</v>
      </c>
      <c r="BD731" s="319">
        <f t="shared" si="649"/>
        <v>0</v>
      </c>
      <c r="BE731" s="319">
        <f t="shared" si="649"/>
        <v>0</v>
      </c>
      <c r="BF731" s="319">
        <f t="shared" si="649"/>
        <v>0</v>
      </c>
      <c r="BG731" s="319">
        <f t="shared" si="649"/>
        <v>0</v>
      </c>
      <c r="BH731" s="319">
        <f t="shared" si="649"/>
        <v>0</v>
      </c>
      <c r="BI731" s="319">
        <f t="shared" si="649"/>
        <v>0</v>
      </c>
      <c r="BJ731" s="319">
        <f t="shared" si="649"/>
        <v>0</v>
      </c>
      <c r="BK731" s="319">
        <f t="shared" si="649"/>
        <v>0</v>
      </c>
      <c r="BL731" s="319">
        <f t="shared" si="649"/>
        <v>0</v>
      </c>
      <c r="BM731" s="319">
        <f t="shared" si="649"/>
        <v>0</v>
      </c>
      <c r="BN731" s="319">
        <f t="shared" si="649"/>
        <v>0</v>
      </c>
      <c r="BO731" s="319">
        <f t="shared" si="649"/>
        <v>0</v>
      </c>
      <c r="BP731" s="319">
        <f t="shared" si="649"/>
        <v>0</v>
      </c>
      <c r="BQ731" s="319">
        <f t="shared" si="649"/>
        <v>0</v>
      </c>
      <c r="BR731" s="319">
        <f t="shared" si="649"/>
        <v>0</v>
      </c>
      <c r="BS731" s="319">
        <f t="shared" si="649"/>
        <v>0</v>
      </c>
      <c r="BT731" s="319">
        <f t="shared" ref="BT731:BZ731" si="650">IF(BT$700=$E726,VLOOKUP(BT$9,$D$316:$E$387,2,FALSE),0)</f>
        <v>0</v>
      </c>
      <c r="BU731" s="319">
        <f t="shared" si="650"/>
        <v>0</v>
      </c>
      <c r="BV731" s="319">
        <f t="shared" si="650"/>
        <v>0</v>
      </c>
      <c r="BW731" s="319">
        <f t="shared" si="650"/>
        <v>0</v>
      </c>
      <c r="BX731" s="319">
        <f t="shared" si="650"/>
        <v>0</v>
      </c>
      <c r="BY731" s="319">
        <f t="shared" si="650"/>
        <v>0</v>
      </c>
      <c r="BZ731" s="319">
        <f t="shared" si="650"/>
        <v>0</v>
      </c>
    </row>
    <row r="732" spans="1:78" ht="15" x14ac:dyDescent="0.25">
      <c r="B732" s="77">
        <f t="shared" si="642"/>
        <v>-104341.64721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-104341.64721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-354.02632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-354.02632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x14ac:dyDescent="0.2">
      <c r="A734" s="77">
        <f>SUM(A727:A730)</f>
        <v>1887.9572021184654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1022.9500948491204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16.894798884526104</v>
      </c>
      <c r="P735" s="322">
        <f>IF(P$9&gt;INPUTS!$C$42,0,SUMIF($A$12:$A$310,$E726,P$12:P$310))</f>
        <v>53.453698662307225</v>
      </c>
      <c r="Q735" s="322">
        <f>IF(Q$9&gt;INPUTS!$C$42,0,SUMIF($A$12:$A$310,$E726,Q$12:Q$310))</f>
        <v>88.209773432123285</v>
      </c>
      <c r="R735" s="322">
        <f>IF(R$9&gt;INPUTS!$C$42,0,SUMIF($A$12:$A$310,$E726,R$12:R$310))</f>
        <v>112.95460395886218</v>
      </c>
      <c r="S735" s="322">
        <f>IF(S$9&gt;INPUTS!$C$42,0,SUMIF($A$12:$A$310,$E726,S$12:S$310))</f>
        <v>131.0433831323013</v>
      </c>
      <c r="T735" s="322">
        <f>IF(T$9&gt;INPUTS!$C$42,0,SUMIF($A$12:$A$310,$E726,T$12:T$310))</f>
        <v>148.40453624938402</v>
      </c>
      <c r="U735" s="322">
        <f>IF(U$9&gt;INPUTS!$C$42,0,SUMIF($A$12:$A$310,$E726,U$12:U$310))</f>
        <v>157.32976684320548</v>
      </c>
      <c r="V735" s="322">
        <f>IF(V$9&gt;INPUTS!$C$42,0,SUMIF($A$12:$A$310,$E726,V$12:V$310))</f>
        <v>157.32976684320548</v>
      </c>
      <c r="W735" s="322">
        <f>IF(W$9&gt;INPUTS!$C$42,0,SUMIF($A$12:$A$310,$E726,W$12:W$310))</f>
        <v>157.32976684320548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-1022.9500948491204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-1022.9500948491204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51">SUMIF($A$12:$A$234,$E726,H$12:H$234)*(1-$D$5)+SUMIF($A$239:$A$310,$E726,H$239:H$310)</f>
        <v>0</v>
      </c>
      <c r="I737" s="320">
        <f t="shared" si="651"/>
        <v>0</v>
      </c>
      <c r="J737" s="320">
        <f t="shared" si="651"/>
        <v>0</v>
      </c>
      <c r="K737" s="320">
        <f t="shared" si="651"/>
        <v>0</v>
      </c>
      <c r="L737" s="320">
        <f t="shared" si="651"/>
        <v>0</v>
      </c>
      <c r="M737" s="320">
        <f t="shared" si="651"/>
        <v>0</v>
      </c>
      <c r="N737" s="320">
        <f t="shared" si="651"/>
        <v>0</v>
      </c>
      <c r="O737" s="320">
        <f t="shared" si="651"/>
        <v>12.145670918085816</v>
      </c>
      <c r="P737" s="320">
        <f t="shared" si="651"/>
        <v>38.427863968332666</v>
      </c>
      <c r="Q737" s="320">
        <f t="shared" si="651"/>
        <v>63.414006120353427</v>
      </c>
      <c r="R737" s="320">
        <f t="shared" si="651"/>
        <v>81.203064786026019</v>
      </c>
      <c r="S737" s="320">
        <f t="shared" si="651"/>
        <v>94.207088133811396</v>
      </c>
      <c r="T737" s="320">
        <f t="shared" si="651"/>
        <v>106.68802110968217</v>
      </c>
      <c r="U737" s="320">
        <f t="shared" si="651"/>
        <v>113.10436938358042</v>
      </c>
      <c r="V737" s="320">
        <f t="shared" si="651"/>
        <v>113.10436938358042</v>
      </c>
      <c r="W737" s="320">
        <f t="shared" si="651"/>
        <v>113.10436938358042</v>
      </c>
      <c r="X737" s="320">
        <f t="shared" si="651"/>
        <v>113.10436938358042</v>
      </c>
      <c r="Y737" s="320">
        <f t="shared" si="651"/>
        <v>113.10436938358042</v>
      </c>
      <c r="Z737" s="320">
        <f t="shared" si="651"/>
        <v>113.10436938358042</v>
      </c>
      <c r="AA737" s="320">
        <f t="shared" si="651"/>
        <v>113.10436938358042</v>
      </c>
      <c r="AB737" s="320">
        <f t="shared" si="651"/>
        <v>113.10436938358042</v>
      </c>
      <c r="AC737" s="320">
        <f t="shared" si="651"/>
        <v>113.10436938358042</v>
      </c>
      <c r="AD737" s="320">
        <f t="shared" si="651"/>
        <v>113.10436938358042</v>
      </c>
      <c r="AE737" s="320">
        <f t="shared" si="651"/>
        <v>113.10436938358042</v>
      </c>
      <c r="AF737" s="320">
        <f t="shared" si="651"/>
        <v>113.10436938358042</v>
      </c>
      <c r="AG737" s="320">
        <f t="shared" si="651"/>
        <v>113.10436938358042</v>
      </c>
      <c r="AH737" s="320">
        <f t="shared" si="651"/>
        <v>113.10436938358042</v>
      </c>
      <c r="AI737" s="320">
        <f t="shared" si="651"/>
        <v>113.10436938358042</v>
      </c>
      <c r="AJ737" s="320">
        <f t="shared" si="651"/>
        <v>113.10436938358042</v>
      </c>
      <c r="AK737" s="320">
        <f t="shared" si="651"/>
        <v>113.10436938358042</v>
      </c>
      <c r="AL737" s="320">
        <f t="shared" si="651"/>
        <v>113.10436938358042</v>
      </c>
      <c r="AM737" s="320">
        <f t="shared" si="651"/>
        <v>113.10436938358042</v>
      </c>
      <c r="AN737" s="320">
        <f t="shared" si="651"/>
        <v>113.10436938358042</v>
      </c>
      <c r="AO737" s="320">
        <f t="shared" si="651"/>
        <v>113.10436938358042</v>
      </c>
      <c r="AP737" s="320">
        <f t="shared" si="651"/>
        <v>113.10436938358042</v>
      </c>
      <c r="AQ737" s="320">
        <f t="shared" si="651"/>
        <v>113.10436938358042</v>
      </c>
      <c r="AR737" s="320">
        <f t="shared" si="651"/>
        <v>113.10436938358042</v>
      </c>
      <c r="AS737" s="320">
        <f t="shared" si="651"/>
        <v>113.10436938358042</v>
      </c>
      <c r="AT737" s="320">
        <f t="shared" si="651"/>
        <v>113.10436938358042</v>
      </c>
      <c r="AU737" s="320">
        <f t="shared" si="651"/>
        <v>113.10436938358042</v>
      </c>
      <c r="AV737" s="320">
        <f t="shared" si="651"/>
        <v>113.10436938358042</v>
      </c>
      <c r="AW737" s="320">
        <f t="shared" si="651"/>
        <v>113.10436938358042</v>
      </c>
      <c r="AX737" s="320">
        <f t="shared" si="651"/>
        <v>113.10436938358042</v>
      </c>
      <c r="AY737" s="320">
        <f t="shared" si="651"/>
        <v>113.10436938358042</v>
      </c>
      <c r="AZ737" s="320">
        <f t="shared" si="651"/>
        <v>113.10436938358042</v>
      </c>
      <c r="BA737" s="320">
        <f t="shared" si="651"/>
        <v>113.10436938358042</v>
      </c>
      <c r="BB737" s="320">
        <f t="shared" si="651"/>
        <v>113.10436938358042</v>
      </c>
      <c r="BC737" s="320">
        <f t="shared" si="651"/>
        <v>113.10436938358042</v>
      </c>
      <c r="BD737" s="320">
        <f t="shared" si="651"/>
        <v>113.10436938358042</v>
      </c>
      <c r="BE737" s="320">
        <f t="shared" si="651"/>
        <v>113.10436938358042</v>
      </c>
      <c r="BF737" s="320">
        <f t="shared" si="651"/>
        <v>113.10436938358042</v>
      </c>
      <c r="BG737" s="320">
        <f t="shared" si="651"/>
        <v>113.10436938358042</v>
      </c>
      <c r="BH737" s="320">
        <f t="shared" si="651"/>
        <v>113.10436938358042</v>
      </c>
      <c r="BI737" s="320">
        <f t="shared" si="651"/>
        <v>113.10436938358042</v>
      </c>
      <c r="BJ737" s="320">
        <f t="shared" si="651"/>
        <v>113.10436938358042</v>
      </c>
      <c r="BK737" s="320">
        <f t="shared" si="651"/>
        <v>113.10436938358042</v>
      </c>
      <c r="BL737" s="320">
        <f t="shared" si="651"/>
        <v>113.10436938358042</v>
      </c>
      <c r="BM737" s="320">
        <f t="shared" si="651"/>
        <v>113.10436938358042</v>
      </c>
      <c r="BN737" s="320">
        <f t="shared" si="651"/>
        <v>113.10436938358042</v>
      </c>
      <c r="BO737" s="320">
        <f t="shared" si="651"/>
        <v>113.10436938358042</v>
      </c>
      <c r="BP737" s="320">
        <f t="shared" si="651"/>
        <v>113.10436938358042</v>
      </c>
      <c r="BQ737" s="320">
        <f t="shared" si="651"/>
        <v>113.10436938358042</v>
      </c>
      <c r="BR737" s="320">
        <f t="shared" si="651"/>
        <v>113.10436938358042</v>
      </c>
      <c r="BS737" s="320">
        <f t="shared" si="651"/>
        <v>113.10436938358042</v>
      </c>
      <c r="BT737" s="320">
        <f t="shared" ref="BT737:BZ737" si="652">SUMIF($A$12:$A$234,$E726,BT$12:BT$234)*(1-$D$5)+SUMIF($A$239:$A$310,$E726,BT$239:BT$310)</f>
        <v>113.10436938358042</v>
      </c>
      <c r="BU737" s="320">
        <f t="shared" si="652"/>
        <v>113.10436938358042</v>
      </c>
      <c r="BV737" s="320">
        <f t="shared" si="652"/>
        <v>113.10436938358042</v>
      </c>
      <c r="BW737" s="320">
        <f t="shared" si="652"/>
        <v>113.10436938358042</v>
      </c>
      <c r="BX737" s="320">
        <f t="shared" si="652"/>
        <v>113.10436938358042</v>
      </c>
      <c r="BY737" s="320">
        <f t="shared" si="652"/>
        <v>113.10436938358042</v>
      </c>
      <c r="BZ737" s="320">
        <f t="shared" si="652"/>
        <v>113.10436938358042</v>
      </c>
    </row>
    <row r="738" spans="1:78" ht="15" collapsed="1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53">SUMIF($A$12:$A$234,$E726,H$12:H$234)</f>
        <v>0</v>
      </c>
      <c r="I739" s="320">
        <f t="shared" si="653"/>
        <v>0</v>
      </c>
      <c r="J739" s="320">
        <f t="shared" si="653"/>
        <v>0</v>
      </c>
      <c r="K739" s="320">
        <f t="shared" si="653"/>
        <v>0</v>
      </c>
      <c r="L739" s="320">
        <f t="shared" si="653"/>
        <v>0</v>
      </c>
      <c r="M739" s="320">
        <f t="shared" si="653"/>
        <v>0</v>
      </c>
      <c r="N739" s="320">
        <f t="shared" si="653"/>
        <v>0</v>
      </c>
      <c r="O739" s="320">
        <f t="shared" si="653"/>
        <v>16.894798884526104</v>
      </c>
      <c r="P739" s="320">
        <f t="shared" si="653"/>
        <v>53.453698662307225</v>
      </c>
      <c r="Q739" s="320">
        <f t="shared" si="653"/>
        <v>88.209773432123285</v>
      </c>
      <c r="R739" s="320">
        <f t="shared" si="653"/>
        <v>112.95460395886218</v>
      </c>
      <c r="S739" s="320">
        <f t="shared" si="653"/>
        <v>131.0433831323013</v>
      </c>
      <c r="T739" s="320">
        <f t="shared" si="653"/>
        <v>148.40453624938402</v>
      </c>
      <c r="U739" s="320">
        <f t="shared" si="653"/>
        <v>157.32976684320548</v>
      </c>
      <c r="V739" s="320">
        <f t="shared" si="653"/>
        <v>157.32976684320548</v>
      </c>
      <c r="W739" s="320">
        <f t="shared" si="653"/>
        <v>157.32976684320548</v>
      </c>
      <c r="X739" s="320">
        <f t="shared" si="653"/>
        <v>157.32976684320548</v>
      </c>
      <c r="Y739" s="320">
        <f t="shared" si="653"/>
        <v>157.32976684320548</v>
      </c>
      <c r="Z739" s="320">
        <f t="shared" si="653"/>
        <v>157.32976684320548</v>
      </c>
      <c r="AA739" s="320">
        <f t="shared" si="653"/>
        <v>157.32976684320548</v>
      </c>
      <c r="AB739" s="320">
        <f t="shared" si="653"/>
        <v>157.32976684320548</v>
      </c>
      <c r="AC739" s="320">
        <f t="shared" si="653"/>
        <v>157.32976684320548</v>
      </c>
      <c r="AD739" s="320">
        <f t="shared" si="653"/>
        <v>157.32976684320548</v>
      </c>
      <c r="AE739" s="320">
        <f t="shared" si="653"/>
        <v>157.32976684320548</v>
      </c>
      <c r="AF739" s="320">
        <f t="shared" si="653"/>
        <v>157.32976684320548</v>
      </c>
      <c r="AG739" s="320">
        <f t="shared" si="653"/>
        <v>157.32976684320548</v>
      </c>
      <c r="AH739" s="320">
        <f t="shared" si="653"/>
        <v>157.32976684320548</v>
      </c>
      <c r="AI739" s="320">
        <f t="shared" si="653"/>
        <v>157.32976684320548</v>
      </c>
      <c r="AJ739" s="320">
        <f t="shared" si="653"/>
        <v>157.32976684320548</v>
      </c>
      <c r="AK739" s="320">
        <f t="shared" si="653"/>
        <v>157.32976684320548</v>
      </c>
      <c r="AL739" s="320">
        <f t="shared" si="653"/>
        <v>157.32976684320548</v>
      </c>
      <c r="AM739" s="320">
        <f t="shared" si="653"/>
        <v>157.32976684320548</v>
      </c>
      <c r="AN739" s="320">
        <f t="shared" si="653"/>
        <v>157.32976684320548</v>
      </c>
      <c r="AO739" s="320">
        <f t="shared" si="653"/>
        <v>157.32976684320548</v>
      </c>
      <c r="AP739" s="320">
        <f t="shared" si="653"/>
        <v>157.32976684320548</v>
      </c>
      <c r="AQ739" s="320">
        <f t="shared" si="653"/>
        <v>157.32976684320548</v>
      </c>
      <c r="AR739" s="320">
        <f t="shared" si="653"/>
        <v>157.32976684320548</v>
      </c>
      <c r="AS739" s="320">
        <f t="shared" si="653"/>
        <v>157.32976684320548</v>
      </c>
      <c r="AT739" s="320">
        <f t="shared" si="653"/>
        <v>157.32976684320548</v>
      </c>
      <c r="AU739" s="320">
        <f t="shared" si="653"/>
        <v>157.32976684320548</v>
      </c>
      <c r="AV739" s="320">
        <f t="shared" si="653"/>
        <v>157.32976684320548</v>
      </c>
      <c r="AW739" s="320">
        <f t="shared" si="653"/>
        <v>157.32976684320548</v>
      </c>
      <c r="AX739" s="320">
        <f t="shared" si="653"/>
        <v>157.32976684320548</v>
      </c>
      <c r="AY739" s="320">
        <f t="shared" si="653"/>
        <v>157.32976684320548</v>
      </c>
      <c r="AZ739" s="320">
        <f t="shared" si="653"/>
        <v>157.32976684320548</v>
      </c>
      <c r="BA739" s="320">
        <f t="shared" si="653"/>
        <v>157.32976684320548</v>
      </c>
      <c r="BB739" s="320">
        <f t="shared" si="653"/>
        <v>157.32976684320548</v>
      </c>
      <c r="BC739" s="320">
        <f t="shared" si="653"/>
        <v>157.32976684320548</v>
      </c>
      <c r="BD739" s="320">
        <f t="shared" si="653"/>
        <v>157.32976684320548</v>
      </c>
      <c r="BE739" s="320">
        <f t="shared" si="653"/>
        <v>157.32976684320548</v>
      </c>
      <c r="BF739" s="320">
        <f t="shared" si="653"/>
        <v>157.32976684320548</v>
      </c>
      <c r="BG739" s="320">
        <f t="shared" si="653"/>
        <v>157.32976684320548</v>
      </c>
      <c r="BH739" s="320">
        <f t="shared" si="653"/>
        <v>157.32976684320548</v>
      </c>
      <c r="BI739" s="320">
        <f t="shared" si="653"/>
        <v>157.32976684320548</v>
      </c>
      <c r="BJ739" s="320">
        <f t="shared" si="653"/>
        <v>157.32976684320548</v>
      </c>
      <c r="BK739" s="320">
        <f t="shared" si="653"/>
        <v>157.32976684320548</v>
      </c>
      <c r="BL739" s="320">
        <f t="shared" si="653"/>
        <v>157.32976684320548</v>
      </c>
      <c r="BM739" s="320">
        <f t="shared" si="653"/>
        <v>157.32976684320548</v>
      </c>
      <c r="BN739" s="320">
        <f t="shared" si="653"/>
        <v>157.32976684320548</v>
      </c>
      <c r="BO739" s="320">
        <f t="shared" si="653"/>
        <v>157.32976684320548</v>
      </c>
      <c r="BP739" s="320">
        <f t="shared" si="653"/>
        <v>157.32976684320548</v>
      </c>
      <c r="BQ739" s="320">
        <f t="shared" si="653"/>
        <v>157.32976684320548</v>
      </c>
      <c r="BR739" s="320">
        <f t="shared" si="653"/>
        <v>157.32976684320548</v>
      </c>
      <c r="BS739" s="320">
        <f t="shared" si="653"/>
        <v>157.32976684320548</v>
      </c>
      <c r="BT739" s="320">
        <f t="shared" ref="BT739:BZ739" si="654">SUMIF($A$12:$A$234,$E726,BT$12:BT$234)</f>
        <v>157.32976684320548</v>
      </c>
      <c r="BU739" s="320">
        <f t="shared" si="654"/>
        <v>157.32976684320548</v>
      </c>
      <c r="BV739" s="320">
        <f t="shared" si="654"/>
        <v>157.32976684320548</v>
      </c>
      <c r="BW739" s="320">
        <f t="shared" si="654"/>
        <v>157.32976684320548</v>
      </c>
      <c r="BX739" s="320">
        <f t="shared" si="654"/>
        <v>157.32976684320548</v>
      </c>
      <c r="BY739" s="320">
        <f t="shared" si="654"/>
        <v>157.32976684320548</v>
      </c>
      <c r="BZ739" s="320">
        <f t="shared" si="654"/>
        <v>157.32976684320548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55">SUMIF($A$392:$A$539,$E726,H$392:H$539)</f>
        <v>0</v>
      </c>
      <c r="I741" s="277">
        <f t="shared" si="655"/>
        <v>0</v>
      </c>
      <c r="J741" s="277">
        <f t="shared" si="655"/>
        <v>0</v>
      </c>
      <c r="K741" s="277">
        <f t="shared" si="655"/>
        <v>0</v>
      </c>
      <c r="L741" s="277">
        <f t="shared" si="655"/>
        <v>0</v>
      </c>
      <c r="M741" s="277">
        <f t="shared" si="655"/>
        <v>0</v>
      </c>
      <c r="N741" s="277">
        <f t="shared" si="655"/>
        <v>0</v>
      </c>
      <c r="O741" s="277">
        <f t="shared" si="655"/>
        <v>210.08792315624999</v>
      </c>
      <c r="P741" s="277">
        <f t="shared" si="655"/>
        <v>536.12042153125003</v>
      </c>
      <c r="Q741" s="277">
        <f t="shared" si="655"/>
        <v>911.45977534375015</v>
      </c>
      <c r="R741" s="277">
        <f t="shared" si="655"/>
        <v>1391.5953768437498</v>
      </c>
      <c r="S741" s="277">
        <f t="shared" si="655"/>
        <v>524.13670809104167</v>
      </c>
      <c r="T741" s="277">
        <f t="shared" si="655"/>
        <v>564.49518919331445</v>
      </c>
      <c r="U741" s="277">
        <f t="shared" si="655"/>
        <v>564.49518919331445</v>
      </c>
      <c r="V741" s="277">
        <f t="shared" si="655"/>
        <v>564.49518919331445</v>
      </c>
      <c r="W741" s="277">
        <f t="shared" si="655"/>
        <v>564.49518919331445</v>
      </c>
      <c r="X741" s="277">
        <f t="shared" si="655"/>
        <v>564.49518919331445</v>
      </c>
      <c r="Y741" s="277">
        <f t="shared" si="655"/>
        <v>564.49518919331445</v>
      </c>
      <c r="Z741" s="277">
        <f t="shared" si="655"/>
        <v>564.49518919331445</v>
      </c>
      <c r="AA741" s="277">
        <f t="shared" si="655"/>
        <v>564.49518919331445</v>
      </c>
      <c r="AB741" s="277">
        <f t="shared" si="655"/>
        <v>564.49518919331445</v>
      </c>
      <c r="AC741" s="277">
        <f t="shared" si="655"/>
        <v>564.49518919331445</v>
      </c>
      <c r="AD741" s="277">
        <f t="shared" si="655"/>
        <v>564.49518919331445</v>
      </c>
      <c r="AE741" s="277">
        <f t="shared" si="655"/>
        <v>590.97527455624174</v>
      </c>
      <c r="AF741" s="277">
        <f t="shared" si="655"/>
        <v>590.97527455624174</v>
      </c>
      <c r="AG741" s="277">
        <f t="shared" si="655"/>
        <v>590.97527455624174</v>
      </c>
      <c r="AH741" s="277">
        <f t="shared" si="655"/>
        <v>590.97527455624174</v>
      </c>
      <c r="AI741" s="277">
        <f t="shared" si="655"/>
        <v>590.97527455624174</v>
      </c>
      <c r="AJ741" s="277">
        <f t="shared" si="655"/>
        <v>590.97527455624174</v>
      </c>
      <c r="AK741" s="277">
        <f t="shared" si="655"/>
        <v>590.97527455624174</v>
      </c>
      <c r="AL741" s="277">
        <f t="shared" si="655"/>
        <v>590.97527455624174</v>
      </c>
      <c r="AM741" s="277">
        <f t="shared" si="655"/>
        <v>590.97527455624174</v>
      </c>
      <c r="AN741" s="277">
        <f t="shared" si="655"/>
        <v>590.97527455624174</v>
      </c>
      <c r="AO741" s="277">
        <f t="shared" si="655"/>
        <v>590.97527455624174</v>
      </c>
      <c r="AP741" s="277">
        <f t="shared" si="655"/>
        <v>590.97527455624174</v>
      </c>
      <c r="AQ741" s="277">
        <f t="shared" si="655"/>
        <v>546.69360983014167</v>
      </c>
      <c r="AR741" s="277">
        <f t="shared" si="655"/>
        <v>546.69360983014167</v>
      </c>
      <c r="AS741" s="277">
        <f t="shared" si="655"/>
        <v>546.69360983014167</v>
      </c>
      <c r="AT741" s="277">
        <f t="shared" si="655"/>
        <v>546.69360983014167</v>
      </c>
      <c r="AU741" s="277">
        <f t="shared" si="655"/>
        <v>546.69360983014167</v>
      </c>
      <c r="AV741" s="277">
        <f t="shared" si="655"/>
        <v>546.69360983014167</v>
      </c>
      <c r="AW741" s="277">
        <f t="shared" si="655"/>
        <v>546.69360983014167</v>
      </c>
      <c r="AX741" s="277">
        <f t="shared" si="655"/>
        <v>546.69360983014167</v>
      </c>
      <c r="AY741" s="277">
        <f t="shared" si="655"/>
        <v>546.69360983014167</v>
      </c>
      <c r="AZ741" s="277">
        <f t="shared" si="655"/>
        <v>546.69360983014167</v>
      </c>
      <c r="BA741" s="277">
        <f t="shared" si="655"/>
        <v>546.69360983014167</v>
      </c>
      <c r="BB741" s="277">
        <f t="shared" si="655"/>
        <v>546.69360983014167</v>
      </c>
      <c r="BC741" s="277">
        <f t="shared" si="655"/>
        <v>505.65733429014176</v>
      </c>
      <c r="BD741" s="277">
        <f t="shared" si="655"/>
        <v>505.65733429014176</v>
      </c>
      <c r="BE741" s="277">
        <f t="shared" si="655"/>
        <v>505.65733429014176</v>
      </c>
      <c r="BF741" s="277">
        <f t="shared" si="655"/>
        <v>505.65733429014176</v>
      </c>
      <c r="BG741" s="277">
        <f t="shared" si="655"/>
        <v>505.65733429014176</v>
      </c>
      <c r="BH741" s="277">
        <f t="shared" si="655"/>
        <v>505.65733429014176</v>
      </c>
      <c r="BI741" s="277">
        <f t="shared" si="655"/>
        <v>505.65733429014176</v>
      </c>
      <c r="BJ741" s="277">
        <f t="shared" si="655"/>
        <v>505.65733429014176</v>
      </c>
      <c r="BK741" s="277">
        <f t="shared" si="655"/>
        <v>505.65733429014176</v>
      </c>
      <c r="BL741" s="277">
        <f t="shared" si="655"/>
        <v>505.65733429014176</v>
      </c>
      <c r="BM741" s="277">
        <f t="shared" si="655"/>
        <v>505.65733429014176</v>
      </c>
      <c r="BN741" s="277">
        <f t="shared" si="655"/>
        <v>505.65733429014176</v>
      </c>
      <c r="BO741" s="277">
        <f t="shared" si="655"/>
        <v>467.75130816644173</v>
      </c>
      <c r="BP741" s="277">
        <f t="shared" si="655"/>
        <v>467.75130816644173</v>
      </c>
      <c r="BQ741" s="277">
        <f t="shared" si="655"/>
        <v>467.75130816644173</v>
      </c>
      <c r="BR741" s="277">
        <f t="shared" si="655"/>
        <v>467.75130816644173</v>
      </c>
      <c r="BS741" s="277">
        <f t="shared" si="655"/>
        <v>467.75130816644173</v>
      </c>
      <c r="BT741" s="277">
        <f t="shared" ref="BT741:BZ741" si="656">SUMIF($A$392:$A$539,$E726,BT$392:BT$539)</f>
        <v>467.75130816644173</v>
      </c>
      <c r="BU741" s="277">
        <f t="shared" si="656"/>
        <v>467.75130816644173</v>
      </c>
      <c r="BV741" s="277">
        <f t="shared" si="656"/>
        <v>467.75130816644173</v>
      </c>
      <c r="BW741" s="277">
        <f t="shared" si="656"/>
        <v>467.75130816644173</v>
      </c>
      <c r="BX741" s="277">
        <f t="shared" si="656"/>
        <v>467.75130816644173</v>
      </c>
      <c r="BY741" s="277">
        <f t="shared" si="656"/>
        <v>467.75130816644173</v>
      </c>
      <c r="BZ741" s="277">
        <f t="shared" si="656"/>
        <v>467.75130816644173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57">SUMIF($A$544:$A$615,$E726,H$544:H$615)</f>
        <v>0</v>
      </c>
      <c r="I742" s="277">
        <f t="shared" si="657"/>
        <v>0</v>
      </c>
      <c r="J742" s="277">
        <f t="shared" si="657"/>
        <v>0</v>
      </c>
      <c r="K742" s="277">
        <f t="shared" si="657"/>
        <v>0</v>
      </c>
      <c r="L742" s="277">
        <f t="shared" si="657"/>
        <v>0</v>
      </c>
      <c r="M742" s="277">
        <f t="shared" si="657"/>
        <v>0</v>
      </c>
      <c r="N742" s="277">
        <f t="shared" si="657"/>
        <v>0</v>
      </c>
      <c r="O742" s="277">
        <f t="shared" si="657"/>
        <v>210.08792315624999</v>
      </c>
      <c r="P742" s="277">
        <f t="shared" si="657"/>
        <v>536.12042153125003</v>
      </c>
      <c r="Q742" s="277">
        <f t="shared" si="657"/>
        <v>911.45977534375015</v>
      </c>
      <c r="R742" s="277">
        <f t="shared" si="657"/>
        <v>1391.5953768437498</v>
      </c>
      <c r="S742" s="277">
        <f t="shared" si="657"/>
        <v>524.13670809104167</v>
      </c>
      <c r="T742" s="277">
        <f t="shared" si="657"/>
        <v>564.49518919331445</v>
      </c>
      <c r="U742" s="277">
        <f t="shared" si="657"/>
        <v>564.49518919331445</v>
      </c>
      <c r="V742" s="277">
        <f t="shared" si="657"/>
        <v>564.49518919331445</v>
      </c>
      <c r="W742" s="277">
        <f t="shared" si="657"/>
        <v>564.49518919331445</v>
      </c>
      <c r="X742" s="277">
        <f t="shared" si="657"/>
        <v>564.49518919331445</v>
      </c>
      <c r="Y742" s="277">
        <f t="shared" si="657"/>
        <v>564.49518919331445</v>
      </c>
      <c r="Z742" s="277">
        <f t="shared" si="657"/>
        <v>564.49518919331445</v>
      </c>
      <c r="AA742" s="277">
        <f t="shared" si="657"/>
        <v>564.49518919331445</v>
      </c>
      <c r="AB742" s="277">
        <f t="shared" si="657"/>
        <v>564.49518919331445</v>
      </c>
      <c r="AC742" s="277">
        <f t="shared" si="657"/>
        <v>564.49518919331445</v>
      </c>
      <c r="AD742" s="277">
        <f t="shared" si="657"/>
        <v>564.49518919331445</v>
      </c>
      <c r="AE742" s="277">
        <f t="shared" si="657"/>
        <v>590.97527455624174</v>
      </c>
      <c r="AF742" s="277">
        <f t="shared" si="657"/>
        <v>590.97527455624174</v>
      </c>
      <c r="AG742" s="277">
        <f t="shared" si="657"/>
        <v>590.97527455624174</v>
      </c>
      <c r="AH742" s="277">
        <f t="shared" si="657"/>
        <v>590.97527455624174</v>
      </c>
      <c r="AI742" s="277">
        <f t="shared" si="657"/>
        <v>590.97527455624174</v>
      </c>
      <c r="AJ742" s="277">
        <f t="shared" si="657"/>
        <v>590.97527455624174</v>
      </c>
      <c r="AK742" s="277">
        <f t="shared" si="657"/>
        <v>590.97527455624174</v>
      </c>
      <c r="AL742" s="277">
        <f t="shared" si="657"/>
        <v>590.97527455624174</v>
      </c>
      <c r="AM742" s="277">
        <f t="shared" si="657"/>
        <v>590.97527455624174</v>
      </c>
      <c r="AN742" s="277">
        <f t="shared" si="657"/>
        <v>590.97527455624174</v>
      </c>
      <c r="AO742" s="277">
        <f t="shared" si="657"/>
        <v>590.97527455624174</v>
      </c>
      <c r="AP742" s="277">
        <f t="shared" si="657"/>
        <v>590.97527455624174</v>
      </c>
      <c r="AQ742" s="277">
        <f t="shared" si="657"/>
        <v>546.69360983014167</v>
      </c>
      <c r="AR742" s="277">
        <f t="shared" si="657"/>
        <v>546.69360983014167</v>
      </c>
      <c r="AS742" s="277">
        <f t="shared" si="657"/>
        <v>546.69360983014167</v>
      </c>
      <c r="AT742" s="277">
        <f t="shared" si="657"/>
        <v>546.69360983014167</v>
      </c>
      <c r="AU742" s="277">
        <f t="shared" si="657"/>
        <v>546.69360983014167</v>
      </c>
      <c r="AV742" s="277">
        <f t="shared" si="657"/>
        <v>546.69360983014167</v>
      </c>
      <c r="AW742" s="277">
        <f t="shared" si="657"/>
        <v>546.69360983014167</v>
      </c>
      <c r="AX742" s="277">
        <f t="shared" si="657"/>
        <v>546.69360983014167</v>
      </c>
      <c r="AY742" s="277">
        <f t="shared" si="657"/>
        <v>546.69360983014167</v>
      </c>
      <c r="AZ742" s="277">
        <f t="shared" si="657"/>
        <v>546.69360983014167</v>
      </c>
      <c r="BA742" s="277">
        <f t="shared" si="657"/>
        <v>546.69360983014167</v>
      </c>
      <c r="BB742" s="277">
        <f t="shared" si="657"/>
        <v>546.69360983014167</v>
      </c>
      <c r="BC742" s="277">
        <f t="shared" si="657"/>
        <v>505.65733429014176</v>
      </c>
      <c r="BD742" s="277">
        <f t="shared" si="657"/>
        <v>505.65733429014176</v>
      </c>
      <c r="BE742" s="277">
        <f t="shared" si="657"/>
        <v>505.65733429014176</v>
      </c>
      <c r="BF742" s="277">
        <f t="shared" si="657"/>
        <v>505.65733429014176</v>
      </c>
      <c r="BG742" s="277">
        <f t="shared" si="657"/>
        <v>505.65733429014176</v>
      </c>
      <c r="BH742" s="277">
        <f t="shared" si="657"/>
        <v>505.65733429014176</v>
      </c>
      <c r="BI742" s="277">
        <f t="shared" si="657"/>
        <v>505.65733429014176</v>
      </c>
      <c r="BJ742" s="277">
        <f t="shared" si="657"/>
        <v>505.65733429014176</v>
      </c>
      <c r="BK742" s="277">
        <f t="shared" si="657"/>
        <v>505.65733429014176</v>
      </c>
      <c r="BL742" s="277">
        <f t="shared" si="657"/>
        <v>505.65733429014176</v>
      </c>
      <c r="BM742" s="277">
        <f t="shared" si="657"/>
        <v>505.65733429014176</v>
      </c>
      <c r="BN742" s="277">
        <f t="shared" si="657"/>
        <v>505.65733429014176</v>
      </c>
      <c r="BO742" s="277">
        <f t="shared" si="657"/>
        <v>467.75130816644173</v>
      </c>
      <c r="BP742" s="277">
        <f t="shared" si="657"/>
        <v>467.75130816644173</v>
      </c>
      <c r="BQ742" s="277">
        <f t="shared" si="657"/>
        <v>467.75130816644173</v>
      </c>
      <c r="BR742" s="277">
        <f t="shared" si="657"/>
        <v>467.75130816644173</v>
      </c>
      <c r="BS742" s="277">
        <f t="shared" si="657"/>
        <v>467.75130816644173</v>
      </c>
      <c r="BT742" s="277">
        <f t="shared" ref="BT742:BZ742" si="658">SUMIF($A$544:$A$615,$E726,BT$544:BT$615)</f>
        <v>467.75130816644173</v>
      </c>
      <c r="BU742" s="277">
        <f t="shared" si="658"/>
        <v>467.75130816644173</v>
      </c>
      <c r="BV742" s="277">
        <f t="shared" si="658"/>
        <v>467.75130816644173</v>
      </c>
      <c r="BW742" s="277">
        <f t="shared" si="658"/>
        <v>467.75130816644173</v>
      </c>
      <c r="BX742" s="277">
        <f t="shared" si="658"/>
        <v>467.75130816644173</v>
      </c>
      <c r="BY742" s="277">
        <f t="shared" si="658"/>
        <v>467.75130816644173</v>
      </c>
      <c r="BZ742" s="277">
        <f t="shared" si="658"/>
        <v>467.75130816644173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59">SUMIF($A$316:$A$387,$E726,H$316:H$387)</f>
        <v>0</v>
      </c>
      <c r="I743" s="277">
        <f t="shared" si="659"/>
        <v>0</v>
      </c>
      <c r="J743" s="277">
        <f t="shared" si="659"/>
        <v>0</v>
      </c>
      <c r="K743" s="277">
        <f t="shared" si="659"/>
        <v>0</v>
      </c>
      <c r="L743" s="277">
        <f t="shared" si="659"/>
        <v>0</v>
      </c>
      <c r="M743" s="277">
        <f t="shared" si="659"/>
        <v>0</v>
      </c>
      <c r="N743" s="277">
        <f t="shared" si="659"/>
        <v>0</v>
      </c>
      <c r="O743" s="277">
        <f t="shared" si="659"/>
        <v>59.578969999999998</v>
      </c>
      <c r="P743" s="277">
        <f t="shared" si="659"/>
        <v>77.10263999999998</v>
      </c>
      <c r="Q743" s="277">
        <f t="shared" si="659"/>
        <v>93.348470000000006</v>
      </c>
      <c r="R743" s="277">
        <f t="shared" si="659"/>
        <v>62.951059999999998</v>
      </c>
      <c r="S743" s="277">
        <f t="shared" si="659"/>
        <v>18.929729999999999</v>
      </c>
      <c r="T743" s="277">
        <f t="shared" si="659"/>
        <v>42.115449999999996</v>
      </c>
      <c r="U743" s="277">
        <f t="shared" si="659"/>
        <v>0</v>
      </c>
      <c r="V743" s="277">
        <f t="shared" si="659"/>
        <v>0</v>
      </c>
      <c r="W743" s="277">
        <f t="shared" si="659"/>
        <v>0</v>
      </c>
      <c r="X743" s="277">
        <f t="shared" si="659"/>
        <v>0</v>
      </c>
      <c r="Y743" s="277">
        <f t="shared" si="659"/>
        <v>0</v>
      </c>
      <c r="Z743" s="277">
        <f t="shared" si="659"/>
        <v>0</v>
      </c>
      <c r="AA743" s="277">
        <f t="shared" si="659"/>
        <v>0</v>
      </c>
      <c r="AB743" s="277">
        <f t="shared" si="659"/>
        <v>0</v>
      </c>
      <c r="AC743" s="277">
        <f t="shared" si="659"/>
        <v>0</v>
      </c>
      <c r="AD743" s="277">
        <f t="shared" si="659"/>
        <v>0</v>
      </c>
      <c r="AE743" s="277">
        <f t="shared" si="659"/>
        <v>0</v>
      </c>
      <c r="AF743" s="277">
        <f t="shared" si="659"/>
        <v>0</v>
      </c>
      <c r="AG743" s="277">
        <f t="shared" si="659"/>
        <v>0</v>
      </c>
      <c r="AH743" s="277">
        <f t="shared" si="659"/>
        <v>0</v>
      </c>
      <c r="AI743" s="277">
        <f t="shared" si="659"/>
        <v>0</v>
      </c>
      <c r="AJ743" s="277">
        <f t="shared" si="659"/>
        <v>0</v>
      </c>
      <c r="AK743" s="277">
        <f t="shared" si="659"/>
        <v>0</v>
      </c>
      <c r="AL743" s="277">
        <f t="shared" si="659"/>
        <v>0</v>
      </c>
      <c r="AM743" s="277">
        <f t="shared" si="659"/>
        <v>0</v>
      </c>
      <c r="AN743" s="277">
        <f t="shared" si="659"/>
        <v>0</v>
      </c>
      <c r="AO743" s="277">
        <f t="shared" si="659"/>
        <v>0</v>
      </c>
      <c r="AP743" s="277">
        <f t="shared" si="659"/>
        <v>0</v>
      </c>
      <c r="AQ743" s="277">
        <f t="shared" si="659"/>
        <v>0</v>
      </c>
      <c r="AR743" s="277">
        <f t="shared" si="659"/>
        <v>0</v>
      </c>
      <c r="AS743" s="277">
        <f t="shared" si="659"/>
        <v>0</v>
      </c>
      <c r="AT743" s="277">
        <f t="shared" si="659"/>
        <v>0</v>
      </c>
      <c r="AU743" s="277">
        <f t="shared" si="659"/>
        <v>0</v>
      </c>
      <c r="AV743" s="277">
        <f t="shared" si="659"/>
        <v>0</v>
      </c>
      <c r="AW743" s="277">
        <f t="shared" si="659"/>
        <v>0</v>
      </c>
      <c r="AX743" s="277">
        <f t="shared" si="659"/>
        <v>0</v>
      </c>
      <c r="AY743" s="277">
        <f t="shared" si="659"/>
        <v>0</v>
      </c>
      <c r="AZ743" s="277">
        <f t="shared" si="659"/>
        <v>0</v>
      </c>
      <c r="BA743" s="277">
        <f t="shared" si="659"/>
        <v>0</v>
      </c>
      <c r="BB743" s="277">
        <f t="shared" si="659"/>
        <v>0</v>
      </c>
      <c r="BC743" s="277">
        <f t="shared" si="659"/>
        <v>0</v>
      </c>
      <c r="BD743" s="277">
        <f t="shared" si="659"/>
        <v>0</v>
      </c>
      <c r="BE743" s="277">
        <f t="shared" si="659"/>
        <v>0</v>
      </c>
      <c r="BF743" s="277">
        <f t="shared" si="659"/>
        <v>0</v>
      </c>
      <c r="BG743" s="277">
        <f t="shared" si="659"/>
        <v>0</v>
      </c>
      <c r="BH743" s="277">
        <f t="shared" si="659"/>
        <v>0</v>
      </c>
      <c r="BI743" s="277">
        <f t="shared" si="659"/>
        <v>0</v>
      </c>
      <c r="BJ743" s="277">
        <f t="shared" si="659"/>
        <v>0</v>
      </c>
      <c r="BK743" s="277">
        <f t="shared" si="659"/>
        <v>0</v>
      </c>
      <c r="BL743" s="277">
        <f t="shared" si="659"/>
        <v>0</v>
      </c>
      <c r="BM743" s="277">
        <f t="shared" si="659"/>
        <v>0</v>
      </c>
      <c r="BN743" s="277">
        <f t="shared" si="659"/>
        <v>0</v>
      </c>
      <c r="BO743" s="277">
        <f t="shared" si="659"/>
        <v>0</v>
      </c>
      <c r="BP743" s="277">
        <f t="shared" si="659"/>
        <v>0</v>
      </c>
      <c r="BQ743" s="277">
        <f t="shared" si="659"/>
        <v>0</v>
      </c>
      <c r="BR743" s="277">
        <f t="shared" si="659"/>
        <v>0</v>
      </c>
      <c r="BS743" s="277">
        <f t="shared" si="659"/>
        <v>0</v>
      </c>
      <c r="BT743" s="277">
        <f t="shared" ref="BT743:BZ743" si="660">SUMIF($A$316:$A$387,$E726,BT$316:BT$387)</f>
        <v>0</v>
      </c>
      <c r="BU743" s="277">
        <f t="shared" si="660"/>
        <v>0</v>
      </c>
      <c r="BV743" s="277">
        <f t="shared" si="660"/>
        <v>0</v>
      </c>
      <c r="BW743" s="277">
        <f t="shared" si="660"/>
        <v>0</v>
      </c>
      <c r="BX743" s="277">
        <f t="shared" si="660"/>
        <v>0</v>
      </c>
      <c r="BY743" s="277">
        <f t="shared" si="660"/>
        <v>0</v>
      </c>
      <c r="BZ743" s="277">
        <f t="shared" si="660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61">(H739-H741-H746)*$B745</f>
        <v>0</v>
      </c>
      <c r="I745" s="83">
        <f t="shared" ref="I745" si="662">(I739-I741-I746)*$B745</f>
        <v>0</v>
      </c>
      <c r="J745" s="83">
        <f t="shared" ref="J745" si="663">(J739-J741-J746)*$B745</f>
        <v>0</v>
      </c>
      <c r="K745" s="83">
        <f t="shared" ref="K745" si="664">(K739-K741-K746)*$B745</f>
        <v>0</v>
      </c>
      <c r="L745" s="83">
        <f t="shared" ref="L745" si="665">(L739-L741-L746)*$B745</f>
        <v>0</v>
      </c>
      <c r="M745" s="83">
        <f t="shared" ref="M745" si="666">(M739-M741-M746)*$B745</f>
        <v>0</v>
      </c>
      <c r="N745" s="83">
        <f t="shared" ref="N745" si="667">(N739-N741-N746)*$B745</f>
        <v>0</v>
      </c>
      <c r="O745" s="83">
        <f t="shared" ref="O745" si="668">(O739-O741-O746)*$B745</f>
        <v>-36.919206048326437</v>
      </c>
      <c r="P745" s="83">
        <f t="shared" ref="P745" si="669">(P739-P741-P746)*$B745</f>
        <v>-92.237610740254965</v>
      </c>
      <c r="Q745" s="83">
        <f t="shared" ref="Q745" si="670">(Q739-Q741-Q746)*$B745</f>
        <v>-157.32307536531189</v>
      </c>
      <c r="R745" s="83">
        <f t="shared" ref="R745" si="671">(R739-R741-R746)*$B745</f>
        <v>-244.34825169830202</v>
      </c>
      <c r="S745" s="83">
        <f t="shared" ref="S745" si="672">(S739-S741-S746)*$B745</f>
        <v>-75.120134399615281</v>
      </c>
      <c r="T745" s="83">
        <f t="shared" ref="T745" si="673">(T739-T741-T746)*$B745</f>
        <v>-79.514923777585096</v>
      </c>
      <c r="U745" s="83">
        <f t="shared" ref="U745" si="674">(U739-U741-U746)*$B745</f>
        <v>-77.809312211105834</v>
      </c>
      <c r="V745" s="83">
        <f t="shared" ref="V745" si="675">(V739-V741-V746)*$B745</f>
        <v>-77.809312211105834</v>
      </c>
      <c r="W745" s="83">
        <f t="shared" ref="W745" si="676">(W739-W741-W746)*$B745</f>
        <v>-77.809312211105834</v>
      </c>
      <c r="X745" s="83">
        <f t="shared" ref="X745" si="677">(X739-X741-X746)*$B745</f>
        <v>-77.809312211105834</v>
      </c>
      <c r="Y745" s="83">
        <f t="shared" ref="Y745" si="678">(Y739-Y741-Y746)*$B745</f>
        <v>-77.809312211105834</v>
      </c>
      <c r="Z745" s="83">
        <f t="shared" ref="Z745" si="679">(Z739-Z741-Z746)*$B745</f>
        <v>-77.809312211105834</v>
      </c>
      <c r="AA745" s="83">
        <f t="shared" ref="AA745" si="680">(AA739-AA741-AA746)*$B745</f>
        <v>-77.809312211105834</v>
      </c>
      <c r="AB745" s="83">
        <f t="shared" ref="AB745" si="681">(AB739-AB741-AB746)*$B745</f>
        <v>-77.809312211105834</v>
      </c>
      <c r="AC745" s="83">
        <f t="shared" ref="AC745" si="682">(AC739-AC741-AC746)*$B745</f>
        <v>-77.809312211105834</v>
      </c>
      <c r="AD745" s="83">
        <f t="shared" ref="AD745" si="683">(AD739-AD741-AD746)*$B745</f>
        <v>-77.809312211105834</v>
      </c>
      <c r="AE745" s="83">
        <f t="shared" ref="AE745" si="684">(AE739-AE741-AE746)*$B745</f>
        <v>-82.86965652396124</v>
      </c>
      <c r="AF745" s="83">
        <f t="shared" ref="AF745" si="685">(AF739-AF741-AF746)*$B745</f>
        <v>-82.86965652396124</v>
      </c>
      <c r="AG745" s="83">
        <f t="shared" ref="AG745" si="686">(AG739-AG741-AG746)*$B745</f>
        <v>-82.86965652396124</v>
      </c>
      <c r="AH745" s="83">
        <f t="shared" ref="AH745" si="687">(AH739-AH741-AH746)*$B745</f>
        <v>-82.86965652396124</v>
      </c>
      <c r="AI745" s="83">
        <f t="shared" ref="AI745" si="688">(AI739-AI741-AI746)*$B745</f>
        <v>-82.86965652396124</v>
      </c>
      <c r="AJ745" s="83">
        <f t="shared" ref="AJ745" si="689">(AJ739-AJ741-AJ746)*$B745</f>
        <v>-82.86965652396124</v>
      </c>
      <c r="AK745" s="83">
        <f t="shared" ref="AK745" si="690">(AK739-AK741-AK746)*$B745</f>
        <v>-82.86965652396124</v>
      </c>
      <c r="AL745" s="83">
        <f t="shared" ref="AL745" si="691">(AL739-AL741-AL746)*$B745</f>
        <v>-82.86965652396124</v>
      </c>
      <c r="AM745" s="83">
        <f t="shared" ref="AM745" si="692">(AM739-AM741-AM746)*$B745</f>
        <v>-82.86965652396124</v>
      </c>
      <c r="AN745" s="83">
        <f t="shared" ref="AN745" si="693">(AN739-AN741-AN746)*$B745</f>
        <v>-82.86965652396124</v>
      </c>
      <c r="AO745" s="83">
        <f t="shared" ref="AO745" si="694">(AO739-AO741-AO746)*$B745</f>
        <v>-82.86965652396124</v>
      </c>
      <c r="AP745" s="83">
        <f t="shared" ref="AP745" si="695">(AP739-AP741-AP746)*$B745</f>
        <v>-82.86965652396124</v>
      </c>
      <c r="AQ745" s="83">
        <f t="shared" ref="AQ745" si="696">(AQ739-AQ741-AQ746)*$B745</f>
        <v>-74.407430394803512</v>
      </c>
      <c r="AR745" s="83">
        <f t="shared" ref="AR745" si="697">(AR739-AR741-AR746)*$B745</f>
        <v>-74.407430394803512</v>
      </c>
      <c r="AS745" s="83">
        <f t="shared" ref="AS745" si="698">(AS739-AS741-AS746)*$B745</f>
        <v>-74.407430394803512</v>
      </c>
      <c r="AT745" s="83">
        <f t="shared" ref="AT745" si="699">(AT739-AT741-AT746)*$B745</f>
        <v>-74.407430394803512</v>
      </c>
      <c r="AU745" s="83">
        <f t="shared" ref="AU745" si="700">(AU739-AU741-AU746)*$B745</f>
        <v>-74.407430394803512</v>
      </c>
      <c r="AV745" s="83">
        <f t="shared" ref="AV745" si="701">(AV739-AV741-AV746)*$B745</f>
        <v>-74.407430394803512</v>
      </c>
      <c r="AW745" s="83">
        <f t="shared" ref="AW745" si="702">(AW739-AW741-AW746)*$B745</f>
        <v>-74.407430394803512</v>
      </c>
      <c r="AX745" s="83">
        <f t="shared" ref="AX745" si="703">(AX739-AX741-AX746)*$B745</f>
        <v>-74.407430394803512</v>
      </c>
      <c r="AY745" s="83">
        <f t="shared" ref="AY745" si="704">(AY739-AY741-AY746)*$B745</f>
        <v>-74.407430394803512</v>
      </c>
      <c r="AZ745" s="83">
        <f t="shared" ref="AZ745" si="705">(AZ739-AZ741-AZ746)*$B745</f>
        <v>-74.407430394803512</v>
      </c>
      <c r="BA745" s="83">
        <f t="shared" ref="BA745" si="706">(BA739-BA741-BA746)*$B745</f>
        <v>-74.407430394803512</v>
      </c>
      <c r="BB745" s="83">
        <f t="shared" ref="BB745" si="707">(BB739-BB741-BB746)*$B745</f>
        <v>-74.407430394803512</v>
      </c>
      <c r="BC745" s="83">
        <f t="shared" ref="BC745" si="708">(BC739-BC741-BC746)*$B745</f>
        <v>-66.565398139109533</v>
      </c>
      <c r="BD745" s="83">
        <f t="shared" ref="BD745" si="709">(BD739-BD741-BD746)*$B745</f>
        <v>-66.565398139109533</v>
      </c>
      <c r="BE745" s="83">
        <f t="shared" ref="BE745" si="710">(BE739-BE741-BE746)*$B745</f>
        <v>-66.565398139109533</v>
      </c>
      <c r="BF745" s="83">
        <f t="shared" ref="BF745" si="711">(BF739-BF741-BF746)*$B745</f>
        <v>-66.565398139109533</v>
      </c>
      <c r="BG745" s="83">
        <f t="shared" ref="BG745" si="712">(BG739-BG741-BG746)*$B745</f>
        <v>-66.565398139109533</v>
      </c>
      <c r="BH745" s="83">
        <f t="shared" ref="BH745" si="713">(BH739-BH741-BH746)*$B745</f>
        <v>-66.565398139109533</v>
      </c>
      <c r="BI745" s="83">
        <f t="shared" ref="BI745" si="714">(BI739-BI741-BI746)*$B745</f>
        <v>-66.565398139109533</v>
      </c>
      <c r="BJ745" s="83">
        <f t="shared" ref="BJ745" si="715">(BJ739-BJ741-BJ746)*$B745</f>
        <v>-66.565398139109533</v>
      </c>
      <c r="BK745" s="83">
        <f t="shared" ref="BK745" si="716">(BK739-BK741-BK746)*$B745</f>
        <v>-66.565398139109533</v>
      </c>
      <c r="BL745" s="83">
        <f t="shared" ref="BL745" si="717">(BL739-BL741-BL746)*$B745</f>
        <v>-66.565398139109533</v>
      </c>
      <c r="BM745" s="83">
        <f t="shared" ref="BM745" si="718">(BM739-BM741-BM746)*$B745</f>
        <v>-66.565398139109533</v>
      </c>
      <c r="BN745" s="83">
        <f t="shared" ref="BN745" si="719">(BN739-BN741-BN746)*$B745</f>
        <v>-66.565398139109533</v>
      </c>
      <c r="BO745" s="83">
        <f t="shared" ref="BO745" si="720">(BO739-BO741-BO746)*$B745</f>
        <v>-59.321556546870447</v>
      </c>
      <c r="BP745" s="83">
        <f t="shared" ref="BP745" si="721">(BP739-BP741-BP746)*$B745</f>
        <v>-59.321556546870447</v>
      </c>
      <c r="BQ745" s="83">
        <f t="shared" ref="BQ745" si="722">(BQ739-BQ741-BQ746)*$B745</f>
        <v>-59.321556546870447</v>
      </c>
      <c r="BR745" s="83">
        <f t="shared" ref="BR745" si="723">(BR739-BR741-BR746)*$B745</f>
        <v>-59.321556546870447</v>
      </c>
      <c r="BS745" s="83">
        <f t="shared" ref="BS745" si="724">(BS739-BS741-BS746)*$B745</f>
        <v>-59.321556546870447</v>
      </c>
      <c r="BT745" s="83">
        <f t="shared" ref="BT745" si="725">(BT739-BT741-BT746)*$B745</f>
        <v>-59.321556546870447</v>
      </c>
      <c r="BU745" s="83">
        <f t="shared" ref="BU745" si="726">(BU739-BU741-BU746)*$B745</f>
        <v>-59.321556546870447</v>
      </c>
      <c r="BV745" s="83">
        <f t="shared" ref="BV745" si="727">(BV739-BV741-BV746)*$B745</f>
        <v>-59.321556546870447</v>
      </c>
      <c r="BW745" s="83">
        <f t="shared" ref="BW745" si="728">(BW739-BW741-BW746)*$B745</f>
        <v>-59.321556546870447</v>
      </c>
      <c r="BX745" s="83">
        <f t="shared" ref="BX745" si="729">(BX739-BX741-BX746)*$B745</f>
        <v>-59.321556546870447</v>
      </c>
      <c r="BY745" s="83">
        <f t="shared" ref="BY745" si="730">(BY739-BY741-BY746)*$B745</f>
        <v>-59.321556546870447</v>
      </c>
      <c r="BZ745" s="83">
        <f t="shared" ref="BZ745" si="731">(BZ739-BZ741-BZ746)*$B745</f>
        <v>-59.321556546870447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32">(H739-H742)*$B746</f>
        <v>0</v>
      </c>
      <c r="I746" s="83">
        <f t="shared" si="732"/>
        <v>0</v>
      </c>
      <c r="J746" s="83">
        <f t="shared" si="732"/>
        <v>0</v>
      </c>
      <c r="K746" s="83">
        <f t="shared" si="732"/>
        <v>0</v>
      </c>
      <c r="L746" s="83">
        <f t="shared" si="732"/>
        <v>0</v>
      </c>
      <c r="M746" s="83">
        <f t="shared" si="732"/>
        <v>0</v>
      </c>
      <c r="N746" s="83">
        <f t="shared" si="732"/>
        <v>0</v>
      </c>
      <c r="O746" s="83">
        <f t="shared" si="732"/>
        <v>-17.387381184455148</v>
      </c>
      <c r="P746" s="83">
        <f t="shared" si="732"/>
        <v>-43.440005058204854</v>
      </c>
      <c r="Q746" s="83">
        <f t="shared" si="732"/>
        <v>-74.092500172046414</v>
      </c>
      <c r="R746" s="83">
        <f t="shared" si="732"/>
        <v>-115.07766955963989</v>
      </c>
      <c r="S746" s="83">
        <f t="shared" si="732"/>
        <v>-35.378399246286634</v>
      </c>
      <c r="T746" s="83">
        <f t="shared" si="732"/>
        <v>-37.448158764953739</v>
      </c>
      <c r="U746" s="83">
        <f t="shared" si="732"/>
        <v>-36.644888011509806</v>
      </c>
      <c r="V746" s="83">
        <f t="shared" si="732"/>
        <v>-36.644888011509806</v>
      </c>
      <c r="W746" s="83">
        <f t="shared" si="732"/>
        <v>-36.644888011509806</v>
      </c>
      <c r="X746" s="83">
        <f t="shared" si="732"/>
        <v>-36.644888011509806</v>
      </c>
      <c r="Y746" s="83">
        <f t="shared" si="732"/>
        <v>-36.644888011509806</v>
      </c>
      <c r="Z746" s="83">
        <f t="shared" si="732"/>
        <v>-36.644888011509806</v>
      </c>
      <c r="AA746" s="83">
        <f t="shared" si="732"/>
        <v>-36.644888011509806</v>
      </c>
      <c r="AB746" s="83">
        <f t="shared" si="732"/>
        <v>-36.644888011509806</v>
      </c>
      <c r="AC746" s="83">
        <f t="shared" si="732"/>
        <v>-36.644888011509806</v>
      </c>
      <c r="AD746" s="83">
        <f t="shared" si="732"/>
        <v>-36.644888011509806</v>
      </c>
      <c r="AE746" s="83">
        <f t="shared" si="732"/>
        <v>-39.028095694173267</v>
      </c>
      <c r="AF746" s="83">
        <f t="shared" si="732"/>
        <v>-39.028095694173267</v>
      </c>
      <c r="AG746" s="83">
        <f t="shared" si="732"/>
        <v>-39.028095694173267</v>
      </c>
      <c r="AH746" s="83">
        <f t="shared" si="732"/>
        <v>-39.028095694173267</v>
      </c>
      <c r="AI746" s="83">
        <f t="shared" si="732"/>
        <v>-39.028095694173267</v>
      </c>
      <c r="AJ746" s="83">
        <f t="shared" si="732"/>
        <v>-39.028095694173267</v>
      </c>
      <c r="AK746" s="83">
        <f t="shared" si="732"/>
        <v>-39.028095694173267</v>
      </c>
      <c r="AL746" s="83">
        <f t="shared" si="732"/>
        <v>-39.028095694173267</v>
      </c>
      <c r="AM746" s="83">
        <f t="shared" si="732"/>
        <v>-39.028095694173267</v>
      </c>
      <c r="AN746" s="83">
        <f t="shared" si="732"/>
        <v>-39.028095694173267</v>
      </c>
      <c r="AO746" s="83">
        <f t="shared" si="732"/>
        <v>-39.028095694173267</v>
      </c>
      <c r="AP746" s="83">
        <f t="shared" si="732"/>
        <v>-39.028095694173267</v>
      </c>
      <c r="AQ746" s="83">
        <f t="shared" si="732"/>
        <v>-35.042745868824255</v>
      </c>
      <c r="AR746" s="83">
        <f t="shared" si="732"/>
        <v>-35.042745868824255</v>
      </c>
      <c r="AS746" s="83">
        <f t="shared" si="732"/>
        <v>-35.042745868824255</v>
      </c>
      <c r="AT746" s="83">
        <f t="shared" si="732"/>
        <v>-35.042745868824255</v>
      </c>
      <c r="AU746" s="83">
        <f t="shared" si="732"/>
        <v>-35.042745868824255</v>
      </c>
      <c r="AV746" s="83">
        <f t="shared" si="732"/>
        <v>-35.042745868824255</v>
      </c>
      <c r="AW746" s="83">
        <f t="shared" si="732"/>
        <v>-35.042745868824255</v>
      </c>
      <c r="AX746" s="83">
        <f t="shared" si="732"/>
        <v>-35.042745868824255</v>
      </c>
      <c r="AY746" s="83">
        <f t="shared" si="732"/>
        <v>-35.042745868824255</v>
      </c>
      <c r="AZ746" s="83">
        <f t="shared" si="732"/>
        <v>-35.042745868824255</v>
      </c>
      <c r="BA746" s="83">
        <f t="shared" si="732"/>
        <v>-35.042745868824255</v>
      </c>
      <c r="BB746" s="83">
        <f t="shared" si="732"/>
        <v>-35.042745868824255</v>
      </c>
      <c r="BC746" s="83">
        <f t="shared" si="732"/>
        <v>-31.349481070224268</v>
      </c>
      <c r="BD746" s="83">
        <f t="shared" si="732"/>
        <v>-31.349481070224268</v>
      </c>
      <c r="BE746" s="83">
        <f t="shared" si="732"/>
        <v>-31.349481070224268</v>
      </c>
      <c r="BF746" s="83">
        <f t="shared" si="732"/>
        <v>-31.349481070224268</v>
      </c>
      <c r="BG746" s="83">
        <f t="shared" si="732"/>
        <v>-31.349481070224268</v>
      </c>
      <c r="BH746" s="83">
        <f t="shared" si="732"/>
        <v>-31.349481070224268</v>
      </c>
      <c r="BI746" s="83">
        <f t="shared" si="732"/>
        <v>-31.349481070224268</v>
      </c>
      <c r="BJ746" s="83">
        <f t="shared" si="732"/>
        <v>-31.349481070224268</v>
      </c>
      <c r="BK746" s="83">
        <f t="shared" si="732"/>
        <v>-31.349481070224268</v>
      </c>
      <c r="BL746" s="83">
        <f t="shared" si="732"/>
        <v>-31.349481070224268</v>
      </c>
      <c r="BM746" s="83">
        <f t="shared" si="732"/>
        <v>-31.349481070224268</v>
      </c>
      <c r="BN746" s="83">
        <f t="shared" si="732"/>
        <v>-31.349481070224268</v>
      </c>
      <c r="BO746" s="83">
        <f t="shared" si="732"/>
        <v>-27.937938719091264</v>
      </c>
      <c r="BP746" s="83">
        <f t="shared" si="732"/>
        <v>-27.937938719091264</v>
      </c>
      <c r="BQ746" s="83">
        <f t="shared" si="732"/>
        <v>-27.937938719091264</v>
      </c>
      <c r="BR746" s="83">
        <f t="shared" si="732"/>
        <v>-27.937938719091264</v>
      </c>
      <c r="BS746" s="83">
        <f t="shared" si="732"/>
        <v>-27.937938719091264</v>
      </c>
      <c r="BT746" s="83">
        <f t="shared" ref="BT746:BZ746" si="733">(BT739-BT742)*$B746</f>
        <v>-27.937938719091264</v>
      </c>
      <c r="BU746" s="83">
        <f t="shared" si="733"/>
        <v>-27.937938719091264</v>
      </c>
      <c r="BV746" s="83">
        <f t="shared" si="733"/>
        <v>-27.937938719091264</v>
      </c>
      <c r="BW746" s="83">
        <f t="shared" si="733"/>
        <v>-27.937938719091264</v>
      </c>
      <c r="BX746" s="83">
        <f t="shared" si="733"/>
        <v>-27.937938719091264</v>
      </c>
      <c r="BY746" s="83">
        <f t="shared" si="733"/>
        <v>-27.937938719091264</v>
      </c>
      <c r="BZ746" s="83">
        <f t="shared" si="733"/>
        <v>-27.937938719091264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34">(-H743)*$B747</f>
        <v>0</v>
      </c>
      <c r="I747" s="65">
        <f t="shared" si="734"/>
        <v>0</v>
      </c>
      <c r="J747" s="65">
        <f t="shared" si="734"/>
        <v>0</v>
      </c>
      <c r="K747" s="65">
        <f t="shared" si="734"/>
        <v>0</v>
      </c>
      <c r="L747" s="65">
        <f t="shared" si="734"/>
        <v>0</v>
      </c>
      <c r="M747" s="65">
        <f t="shared" si="734"/>
        <v>0</v>
      </c>
      <c r="N747" s="65">
        <f t="shared" si="734"/>
        <v>0</v>
      </c>
      <c r="O747" s="65">
        <f t="shared" si="734"/>
        <v>-16.747648467000001</v>
      </c>
      <c r="P747" s="65">
        <f t="shared" si="734"/>
        <v>-21.673552103999995</v>
      </c>
      <c r="Q747" s="65">
        <f t="shared" si="734"/>
        <v>-26.240254917000005</v>
      </c>
      <c r="R747" s="65">
        <f t="shared" si="734"/>
        <v>-17.695542966000001</v>
      </c>
      <c r="S747" s="65">
        <f t="shared" si="734"/>
        <v>-5.3211471030000004</v>
      </c>
      <c r="T747" s="65">
        <f t="shared" si="734"/>
        <v>-11.838652995</v>
      </c>
      <c r="U747" s="65">
        <f t="shared" si="734"/>
        <v>0</v>
      </c>
      <c r="V747" s="65">
        <f t="shared" si="734"/>
        <v>0</v>
      </c>
      <c r="W747" s="65">
        <f t="shared" si="734"/>
        <v>0</v>
      </c>
      <c r="X747" s="65">
        <f t="shared" si="734"/>
        <v>0</v>
      </c>
      <c r="Y747" s="65">
        <f t="shared" si="734"/>
        <v>0</v>
      </c>
      <c r="Z747" s="65">
        <f t="shared" si="734"/>
        <v>0</v>
      </c>
      <c r="AA747" s="65">
        <f t="shared" si="734"/>
        <v>0</v>
      </c>
      <c r="AB747" s="65">
        <f t="shared" si="734"/>
        <v>0</v>
      </c>
      <c r="AC747" s="65">
        <f t="shared" si="734"/>
        <v>0</v>
      </c>
      <c r="AD747" s="65">
        <f t="shared" si="734"/>
        <v>0</v>
      </c>
      <c r="AE747" s="65">
        <f t="shared" si="734"/>
        <v>0</v>
      </c>
      <c r="AF747" s="65">
        <f t="shared" si="734"/>
        <v>0</v>
      </c>
      <c r="AG747" s="65">
        <f t="shared" si="734"/>
        <v>0</v>
      </c>
      <c r="AH747" s="65">
        <f t="shared" si="734"/>
        <v>0</v>
      </c>
      <c r="AI747" s="65">
        <f t="shared" si="734"/>
        <v>0</v>
      </c>
      <c r="AJ747" s="65">
        <f t="shared" si="734"/>
        <v>0</v>
      </c>
      <c r="AK747" s="65">
        <f t="shared" si="734"/>
        <v>0</v>
      </c>
      <c r="AL747" s="65">
        <f t="shared" si="734"/>
        <v>0</v>
      </c>
      <c r="AM747" s="65">
        <f t="shared" si="734"/>
        <v>0</v>
      </c>
      <c r="AN747" s="65">
        <f t="shared" si="734"/>
        <v>0</v>
      </c>
      <c r="AO747" s="65">
        <f t="shared" si="734"/>
        <v>0</v>
      </c>
      <c r="AP747" s="65">
        <f t="shared" si="734"/>
        <v>0</v>
      </c>
      <c r="AQ747" s="65">
        <f t="shared" si="734"/>
        <v>0</v>
      </c>
      <c r="AR747" s="65">
        <f t="shared" si="734"/>
        <v>0</v>
      </c>
      <c r="AS747" s="65">
        <f t="shared" si="734"/>
        <v>0</v>
      </c>
      <c r="AT747" s="65">
        <f t="shared" si="734"/>
        <v>0</v>
      </c>
      <c r="AU747" s="65">
        <f t="shared" si="734"/>
        <v>0</v>
      </c>
      <c r="AV747" s="65">
        <f t="shared" si="734"/>
        <v>0</v>
      </c>
      <c r="AW747" s="65">
        <f t="shared" si="734"/>
        <v>0</v>
      </c>
      <c r="AX747" s="65">
        <f t="shared" si="734"/>
        <v>0</v>
      </c>
      <c r="AY747" s="65">
        <f t="shared" si="734"/>
        <v>0</v>
      </c>
      <c r="AZ747" s="65">
        <f t="shared" si="734"/>
        <v>0</v>
      </c>
      <c r="BA747" s="65">
        <f t="shared" si="734"/>
        <v>0</v>
      </c>
      <c r="BB747" s="65">
        <f t="shared" si="734"/>
        <v>0</v>
      </c>
      <c r="BC747" s="65">
        <f t="shared" si="734"/>
        <v>0</v>
      </c>
      <c r="BD747" s="65">
        <f t="shared" si="734"/>
        <v>0</v>
      </c>
      <c r="BE747" s="65">
        <f t="shared" si="734"/>
        <v>0</v>
      </c>
      <c r="BF747" s="65">
        <f t="shared" si="734"/>
        <v>0</v>
      </c>
      <c r="BG747" s="65">
        <f t="shared" si="734"/>
        <v>0</v>
      </c>
      <c r="BH747" s="65">
        <f t="shared" si="734"/>
        <v>0</v>
      </c>
      <c r="BI747" s="65">
        <f t="shared" si="734"/>
        <v>0</v>
      </c>
      <c r="BJ747" s="65">
        <f t="shared" si="734"/>
        <v>0</v>
      </c>
      <c r="BK747" s="65">
        <f t="shared" si="734"/>
        <v>0</v>
      </c>
      <c r="BL747" s="65">
        <f t="shared" si="734"/>
        <v>0</v>
      </c>
      <c r="BM747" s="65">
        <f t="shared" si="734"/>
        <v>0</v>
      </c>
      <c r="BN747" s="65">
        <f t="shared" si="734"/>
        <v>0</v>
      </c>
      <c r="BO747" s="65">
        <f t="shared" si="734"/>
        <v>0</v>
      </c>
      <c r="BP747" s="65">
        <f t="shared" si="734"/>
        <v>0</v>
      </c>
      <c r="BQ747" s="65">
        <f t="shared" si="734"/>
        <v>0</v>
      </c>
      <c r="BR747" s="65">
        <f t="shared" si="734"/>
        <v>0</v>
      </c>
      <c r="BS747" s="65">
        <f t="shared" si="734"/>
        <v>0</v>
      </c>
      <c r="BT747" s="65">
        <f t="shared" ref="BT747:BZ747" si="735">(-BT743)*$B747</f>
        <v>0</v>
      </c>
      <c r="BU747" s="65">
        <f t="shared" si="735"/>
        <v>0</v>
      </c>
      <c r="BV747" s="65">
        <f t="shared" si="735"/>
        <v>0</v>
      </c>
      <c r="BW747" s="65">
        <f t="shared" si="735"/>
        <v>0</v>
      </c>
      <c r="BX747" s="65">
        <f t="shared" si="735"/>
        <v>0</v>
      </c>
      <c r="BY747" s="65">
        <f t="shared" si="735"/>
        <v>0</v>
      </c>
      <c r="BZ747" s="65">
        <f t="shared" si="735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36">SUM(H745:H747)</f>
        <v>0</v>
      </c>
      <c r="I748" s="188">
        <f t="shared" ref="I748" si="737">SUM(I745:I747)</f>
        <v>0</v>
      </c>
      <c r="J748" s="188">
        <f t="shared" ref="J748" si="738">SUM(J745:J747)</f>
        <v>0</v>
      </c>
      <c r="K748" s="188">
        <f t="shared" ref="K748" si="739">SUM(K745:K747)</f>
        <v>0</v>
      </c>
      <c r="L748" s="188">
        <f t="shared" ref="L748" si="740">SUM(L745:L747)</f>
        <v>0</v>
      </c>
      <c r="M748" s="188">
        <f t="shared" ref="M748" si="741">SUM(M745:M747)</f>
        <v>0</v>
      </c>
      <c r="N748" s="188">
        <f t="shared" ref="N748" si="742">SUM(N745:N747)</f>
        <v>0</v>
      </c>
      <c r="O748" s="188">
        <f t="shared" ref="O748" si="743">SUM(O745:O747)</f>
        <v>-71.054235699781586</v>
      </c>
      <c r="P748" s="188">
        <f t="shared" ref="P748" si="744">SUM(P745:P747)</f>
        <v>-157.35116790245979</v>
      </c>
      <c r="Q748" s="188">
        <f t="shared" ref="Q748" si="745">SUM(Q745:Q747)</f>
        <v>-257.65583045435829</v>
      </c>
      <c r="R748" s="188">
        <f t="shared" ref="R748" si="746">SUM(R745:R747)</f>
        <v>-377.12146422394193</v>
      </c>
      <c r="S748" s="188">
        <f t="shared" ref="S748" si="747">SUM(S745:S747)</f>
        <v>-115.81968074890192</v>
      </c>
      <c r="T748" s="188">
        <f t="shared" ref="T748" si="748">SUM(T745:T747)</f>
        <v>-128.80173553753883</v>
      </c>
      <c r="U748" s="188">
        <f t="shared" ref="U748" si="749">SUM(U745:U747)</f>
        <v>-114.45420022261564</v>
      </c>
      <c r="V748" s="188">
        <f t="shared" ref="V748" si="750">SUM(V745:V747)</f>
        <v>-114.45420022261564</v>
      </c>
      <c r="W748" s="188">
        <f t="shared" ref="W748" si="751">SUM(W745:W747)</f>
        <v>-114.45420022261564</v>
      </c>
      <c r="X748" s="188">
        <f t="shared" ref="X748" si="752">SUM(X745:X747)</f>
        <v>-114.45420022261564</v>
      </c>
      <c r="Y748" s="188">
        <f t="shared" ref="Y748" si="753">SUM(Y745:Y747)</f>
        <v>-114.45420022261564</v>
      </c>
      <c r="Z748" s="188">
        <f t="shared" ref="Z748" si="754">SUM(Z745:Z747)</f>
        <v>-114.45420022261564</v>
      </c>
      <c r="AA748" s="188">
        <f t="shared" ref="AA748" si="755">SUM(AA745:AA747)</f>
        <v>-114.45420022261564</v>
      </c>
      <c r="AB748" s="188">
        <f t="shared" ref="AB748" si="756">SUM(AB745:AB747)</f>
        <v>-114.45420022261564</v>
      </c>
      <c r="AC748" s="188">
        <f t="shared" ref="AC748" si="757">SUM(AC745:AC747)</f>
        <v>-114.45420022261564</v>
      </c>
      <c r="AD748" s="188">
        <f t="shared" ref="AD748" si="758">SUM(AD745:AD747)</f>
        <v>-114.45420022261564</v>
      </c>
      <c r="AE748" s="188">
        <f t="shared" ref="AE748" si="759">SUM(AE745:AE747)</f>
        <v>-121.89775221813451</v>
      </c>
      <c r="AF748" s="188">
        <f t="shared" ref="AF748" si="760">SUM(AF745:AF747)</f>
        <v>-121.89775221813451</v>
      </c>
      <c r="AG748" s="188">
        <f t="shared" ref="AG748" si="761">SUM(AG745:AG747)</f>
        <v>-121.89775221813451</v>
      </c>
      <c r="AH748" s="188">
        <f t="shared" ref="AH748" si="762">SUM(AH745:AH747)</f>
        <v>-121.89775221813451</v>
      </c>
      <c r="AI748" s="188">
        <f t="shared" ref="AI748" si="763">SUM(AI745:AI747)</f>
        <v>-121.89775221813451</v>
      </c>
      <c r="AJ748" s="188">
        <f t="shared" ref="AJ748" si="764">SUM(AJ745:AJ747)</f>
        <v>-121.89775221813451</v>
      </c>
      <c r="AK748" s="188">
        <f t="shared" ref="AK748" si="765">SUM(AK745:AK747)</f>
        <v>-121.89775221813451</v>
      </c>
      <c r="AL748" s="188">
        <f t="shared" ref="AL748" si="766">SUM(AL745:AL747)</f>
        <v>-121.89775221813451</v>
      </c>
      <c r="AM748" s="188">
        <f t="shared" ref="AM748" si="767">SUM(AM745:AM747)</f>
        <v>-121.89775221813451</v>
      </c>
      <c r="AN748" s="188">
        <f t="shared" ref="AN748" si="768">SUM(AN745:AN747)</f>
        <v>-121.89775221813451</v>
      </c>
      <c r="AO748" s="188">
        <f t="shared" ref="AO748" si="769">SUM(AO745:AO747)</f>
        <v>-121.89775221813451</v>
      </c>
      <c r="AP748" s="188">
        <f t="shared" ref="AP748" si="770">SUM(AP745:AP747)</f>
        <v>-121.89775221813451</v>
      </c>
      <c r="AQ748" s="188">
        <f t="shared" ref="AQ748" si="771">SUM(AQ745:AQ747)</f>
        <v>-109.45017626362777</v>
      </c>
      <c r="AR748" s="188">
        <f t="shared" ref="AR748" si="772">SUM(AR745:AR747)</f>
        <v>-109.45017626362777</v>
      </c>
      <c r="AS748" s="188">
        <f t="shared" ref="AS748" si="773">SUM(AS745:AS747)</f>
        <v>-109.45017626362777</v>
      </c>
      <c r="AT748" s="188">
        <f t="shared" ref="AT748" si="774">SUM(AT745:AT747)</f>
        <v>-109.45017626362777</v>
      </c>
      <c r="AU748" s="188">
        <f t="shared" ref="AU748" si="775">SUM(AU745:AU747)</f>
        <v>-109.45017626362777</v>
      </c>
      <c r="AV748" s="188">
        <f t="shared" ref="AV748" si="776">SUM(AV745:AV747)</f>
        <v>-109.45017626362777</v>
      </c>
      <c r="AW748" s="188">
        <f t="shared" ref="AW748" si="777">SUM(AW745:AW747)</f>
        <v>-109.45017626362777</v>
      </c>
      <c r="AX748" s="188">
        <f t="shared" ref="AX748" si="778">SUM(AX745:AX747)</f>
        <v>-109.45017626362777</v>
      </c>
      <c r="AY748" s="188">
        <f t="shared" ref="AY748" si="779">SUM(AY745:AY747)</f>
        <v>-109.45017626362777</v>
      </c>
      <c r="AZ748" s="188">
        <f t="shared" ref="AZ748" si="780">SUM(AZ745:AZ747)</f>
        <v>-109.45017626362777</v>
      </c>
      <c r="BA748" s="188">
        <f t="shared" ref="BA748" si="781">SUM(BA745:BA747)</f>
        <v>-109.45017626362777</v>
      </c>
      <c r="BB748" s="188">
        <f t="shared" ref="BB748" si="782">SUM(BB745:BB747)</f>
        <v>-109.45017626362777</v>
      </c>
      <c r="BC748" s="188">
        <f t="shared" ref="BC748" si="783">SUM(BC745:BC747)</f>
        <v>-97.914879209333805</v>
      </c>
      <c r="BD748" s="188">
        <f t="shared" ref="BD748" si="784">SUM(BD745:BD747)</f>
        <v>-97.914879209333805</v>
      </c>
      <c r="BE748" s="188">
        <f t="shared" ref="BE748" si="785">SUM(BE745:BE747)</f>
        <v>-97.914879209333805</v>
      </c>
      <c r="BF748" s="188">
        <f t="shared" ref="BF748" si="786">SUM(BF745:BF747)</f>
        <v>-97.914879209333805</v>
      </c>
      <c r="BG748" s="188">
        <f t="shared" ref="BG748" si="787">SUM(BG745:BG747)</f>
        <v>-97.914879209333805</v>
      </c>
      <c r="BH748" s="188">
        <f t="shared" ref="BH748" si="788">SUM(BH745:BH747)</f>
        <v>-97.914879209333805</v>
      </c>
      <c r="BI748" s="188">
        <f t="shared" ref="BI748" si="789">SUM(BI745:BI747)</f>
        <v>-97.914879209333805</v>
      </c>
      <c r="BJ748" s="188">
        <f t="shared" ref="BJ748" si="790">SUM(BJ745:BJ747)</f>
        <v>-97.914879209333805</v>
      </c>
      <c r="BK748" s="188">
        <f t="shared" ref="BK748" si="791">SUM(BK745:BK747)</f>
        <v>-97.914879209333805</v>
      </c>
      <c r="BL748" s="188">
        <f t="shared" ref="BL748" si="792">SUM(BL745:BL747)</f>
        <v>-97.914879209333805</v>
      </c>
      <c r="BM748" s="188">
        <f t="shared" ref="BM748" si="793">SUM(BM745:BM747)</f>
        <v>-97.914879209333805</v>
      </c>
      <c r="BN748" s="188">
        <f t="shared" ref="BN748" si="794">SUM(BN745:BN747)</f>
        <v>-97.914879209333805</v>
      </c>
      <c r="BO748" s="188">
        <f t="shared" ref="BO748" si="795">SUM(BO745:BO747)</f>
        <v>-87.259495265961704</v>
      </c>
      <c r="BP748" s="188">
        <f t="shared" ref="BP748" si="796">SUM(BP745:BP747)</f>
        <v>-87.259495265961704</v>
      </c>
      <c r="BQ748" s="188">
        <f t="shared" ref="BQ748" si="797">SUM(BQ745:BQ747)</f>
        <v>-87.259495265961704</v>
      </c>
      <c r="BR748" s="188">
        <f t="shared" ref="BR748" si="798">SUM(BR745:BR747)</f>
        <v>-87.259495265961704</v>
      </c>
      <c r="BS748" s="188">
        <f t="shared" ref="BS748" si="799">SUM(BS745:BS747)</f>
        <v>-87.259495265961704</v>
      </c>
      <c r="BT748" s="188">
        <f t="shared" ref="BT748" si="800">SUM(BT745:BT747)</f>
        <v>-87.259495265961704</v>
      </c>
      <c r="BU748" s="188">
        <f t="shared" ref="BU748" si="801">SUM(BU745:BU747)</f>
        <v>-87.259495265961704</v>
      </c>
      <c r="BV748" s="188">
        <f t="shared" ref="BV748" si="802">SUM(BV745:BV747)</f>
        <v>-87.259495265961704</v>
      </c>
      <c r="BW748" s="188">
        <f t="shared" ref="BW748" si="803">SUM(BW745:BW747)</f>
        <v>-87.259495265961704</v>
      </c>
      <c r="BX748" s="188">
        <f t="shared" ref="BX748" si="804">SUM(BX745:BX747)</f>
        <v>-87.259495265961704</v>
      </c>
      <c r="BY748" s="188">
        <f t="shared" ref="BY748" si="805">SUM(BY745:BY747)</f>
        <v>-87.259495265961704</v>
      </c>
      <c r="BZ748" s="188">
        <f t="shared" ref="BZ748" si="806">SUM(BZ745:BZ747)</f>
        <v>-87.259495265961704</v>
      </c>
    </row>
    <row r="749" spans="1:78" ht="15" x14ac:dyDescent="0.25">
      <c r="B749" s="77">
        <f>HLOOKUP(INPUTS!$C$42,$G$9:$BZ$949,ROW(C749)-8,FALSE)</f>
        <v>-1451.1667152348291</v>
      </c>
      <c r="E749" s="170" t="s">
        <v>16</v>
      </c>
      <c r="G749" s="188">
        <f>G748+F749</f>
        <v>0</v>
      </c>
      <c r="H749" s="188">
        <f t="shared" ref="H749" si="807">H748+G749</f>
        <v>0</v>
      </c>
      <c r="I749" s="188">
        <f t="shared" ref="I749" si="808">I748+H749</f>
        <v>0</v>
      </c>
      <c r="J749" s="188">
        <f t="shared" ref="J749" si="809">J748+I749</f>
        <v>0</v>
      </c>
      <c r="K749" s="188">
        <f t="shared" ref="K749" si="810">K748+J749</f>
        <v>0</v>
      </c>
      <c r="L749" s="188">
        <f t="shared" ref="L749" si="811">L748+K749</f>
        <v>0</v>
      </c>
      <c r="M749" s="188">
        <f t="shared" ref="M749" si="812">M748+L749</f>
        <v>0</v>
      </c>
      <c r="N749" s="188">
        <f t="shared" ref="N749" si="813">N748+M749</f>
        <v>0</v>
      </c>
      <c r="O749" s="188">
        <f t="shared" ref="O749" si="814">O748+N749</f>
        <v>-71.054235699781586</v>
      </c>
      <c r="P749" s="188">
        <f t="shared" ref="P749" si="815">P748+O749</f>
        <v>-228.40540360224139</v>
      </c>
      <c r="Q749" s="188">
        <f t="shared" ref="Q749" si="816">Q748+P749</f>
        <v>-486.06123405659969</v>
      </c>
      <c r="R749" s="188">
        <f t="shared" ref="R749" si="817">R748+Q749</f>
        <v>-863.18269828054167</v>
      </c>
      <c r="S749" s="188">
        <f t="shared" ref="S749" si="818">S748+R749</f>
        <v>-979.00237902944355</v>
      </c>
      <c r="T749" s="188">
        <f t="shared" ref="T749" si="819">T748+S749</f>
        <v>-1107.8041145669824</v>
      </c>
      <c r="U749" s="188">
        <f t="shared" ref="U749" si="820">U748+T749</f>
        <v>-1222.258314789598</v>
      </c>
      <c r="V749" s="188">
        <f t="shared" ref="V749" si="821">V748+U749</f>
        <v>-1336.7125150122135</v>
      </c>
      <c r="W749" s="188">
        <f t="shared" ref="W749" si="822">W748+V749</f>
        <v>-1451.1667152348291</v>
      </c>
      <c r="X749" s="188">
        <f t="shared" ref="X749" si="823">X748+W749</f>
        <v>-1565.6209154574447</v>
      </c>
      <c r="Y749" s="188">
        <f t="shared" ref="Y749" si="824">Y748+X749</f>
        <v>-1680.0751156800602</v>
      </c>
      <c r="Z749" s="188">
        <f t="shared" ref="Z749" si="825">Z748+Y749</f>
        <v>-1794.5293159026758</v>
      </c>
      <c r="AA749" s="188">
        <f t="shared" ref="AA749" si="826">AA748+Z749</f>
        <v>-1908.9835161252913</v>
      </c>
      <c r="AB749" s="188">
        <f t="shared" ref="AB749" si="827">AB748+AA749</f>
        <v>-2023.4377163479069</v>
      </c>
      <c r="AC749" s="188">
        <f t="shared" ref="AC749" si="828">AC748+AB749</f>
        <v>-2137.8919165705224</v>
      </c>
      <c r="AD749" s="188">
        <f t="shared" ref="AD749" si="829">AD748+AC749</f>
        <v>-2252.3461167931382</v>
      </c>
      <c r="AE749" s="188">
        <f t="shared" ref="AE749" si="830">AE748+AD749</f>
        <v>-2374.2438690112726</v>
      </c>
      <c r="AF749" s="188">
        <f t="shared" ref="AF749" si="831">AF748+AE749</f>
        <v>-2496.1416212294071</v>
      </c>
      <c r="AG749" s="188">
        <f t="shared" ref="AG749" si="832">AG748+AF749</f>
        <v>-2618.0393734475415</v>
      </c>
      <c r="AH749" s="188">
        <f t="shared" ref="AH749" si="833">AH748+AG749</f>
        <v>-2739.9371256656759</v>
      </c>
      <c r="AI749" s="188">
        <f t="shared" ref="AI749" si="834">AI748+AH749</f>
        <v>-2861.8348778838103</v>
      </c>
      <c r="AJ749" s="188">
        <f t="shared" ref="AJ749" si="835">AJ748+AI749</f>
        <v>-2983.7326301019448</v>
      </c>
      <c r="AK749" s="188">
        <f t="shared" ref="AK749" si="836">AK748+AJ749</f>
        <v>-3105.6303823200792</v>
      </c>
      <c r="AL749" s="188">
        <f t="shared" ref="AL749" si="837">AL748+AK749</f>
        <v>-3227.5281345382136</v>
      </c>
      <c r="AM749" s="188">
        <f t="shared" ref="AM749" si="838">AM748+AL749</f>
        <v>-3349.4258867563481</v>
      </c>
      <c r="AN749" s="188">
        <f t="shared" ref="AN749" si="839">AN748+AM749</f>
        <v>-3471.3236389744825</v>
      </c>
      <c r="AO749" s="188">
        <f t="shared" ref="AO749" si="840">AO748+AN749</f>
        <v>-3593.2213911926169</v>
      </c>
      <c r="AP749" s="188">
        <f t="shared" ref="AP749" si="841">AP748+AO749</f>
        <v>-3715.1191434107513</v>
      </c>
      <c r="AQ749" s="188">
        <f t="shared" ref="AQ749" si="842">AQ748+AP749</f>
        <v>-3824.5693196743791</v>
      </c>
      <c r="AR749" s="188">
        <f t="shared" ref="AR749" si="843">AR748+AQ749</f>
        <v>-3934.0194959380069</v>
      </c>
      <c r="AS749" s="188">
        <f t="shared" ref="AS749" si="844">AS748+AR749</f>
        <v>-4043.4696722016347</v>
      </c>
      <c r="AT749" s="188">
        <f t="shared" ref="AT749" si="845">AT748+AS749</f>
        <v>-4152.9198484652625</v>
      </c>
      <c r="AU749" s="188">
        <f t="shared" ref="AU749" si="846">AU748+AT749</f>
        <v>-4262.3700247288898</v>
      </c>
      <c r="AV749" s="188">
        <f t="shared" ref="AV749" si="847">AV748+AU749</f>
        <v>-4371.8202009925171</v>
      </c>
      <c r="AW749" s="188">
        <f t="shared" ref="AW749" si="848">AW748+AV749</f>
        <v>-4481.2703772561445</v>
      </c>
      <c r="AX749" s="188">
        <f t="shared" ref="AX749" si="849">AX748+AW749</f>
        <v>-4590.7205535197718</v>
      </c>
      <c r="AY749" s="188">
        <f t="shared" ref="AY749" si="850">AY748+AX749</f>
        <v>-4700.1707297833991</v>
      </c>
      <c r="AZ749" s="188">
        <f t="shared" ref="AZ749" si="851">AZ748+AY749</f>
        <v>-4809.6209060470264</v>
      </c>
      <c r="BA749" s="188">
        <f t="shared" ref="BA749" si="852">BA748+AZ749</f>
        <v>-4919.0710823106538</v>
      </c>
      <c r="BB749" s="188">
        <f t="shared" ref="BB749" si="853">BB748+BA749</f>
        <v>-5028.5212585742811</v>
      </c>
      <c r="BC749" s="188">
        <f t="shared" ref="BC749" si="854">BC748+BB749</f>
        <v>-5126.4361377836149</v>
      </c>
      <c r="BD749" s="188">
        <f t="shared" ref="BD749" si="855">BD748+BC749</f>
        <v>-5224.3510169929486</v>
      </c>
      <c r="BE749" s="188">
        <f t="shared" ref="BE749" si="856">BE748+BD749</f>
        <v>-5322.2658962022824</v>
      </c>
      <c r="BF749" s="188">
        <f t="shared" ref="BF749" si="857">BF748+BE749</f>
        <v>-5420.1807754116162</v>
      </c>
      <c r="BG749" s="188">
        <f t="shared" ref="BG749" si="858">BG748+BF749</f>
        <v>-5518.09565462095</v>
      </c>
      <c r="BH749" s="188">
        <f t="shared" ref="BH749" si="859">BH748+BG749</f>
        <v>-5616.0105338302837</v>
      </c>
      <c r="BI749" s="188">
        <f t="shared" ref="BI749" si="860">BI748+BH749</f>
        <v>-5713.9254130396175</v>
      </c>
      <c r="BJ749" s="188">
        <f t="shared" ref="BJ749" si="861">BJ748+BI749</f>
        <v>-5811.8402922489513</v>
      </c>
      <c r="BK749" s="188">
        <f t="shared" ref="BK749" si="862">BK748+BJ749</f>
        <v>-5909.7551714582851</v>
      </c>
      <c r="BL749" s="188">
        <f t="shared" ref="BL749" si="863">BL748+BK749</f>
        <v>-6007.6700506676189</v>
      </c>
      <c r="BM749" s="188">
        <f t="shared" ref="BM749" si="864">BM748+BL749</f>
        <v>-6105.5849298769526</v>
      </c>
      <c r="BN749" s="188">
        <f t="shared" ref="BN749" si="865">BN748+BM749</f>
        <v>-6203.4998090862864</v>
      </c>
      <c r="BO749" s="188">
        <f t="shared" ref="BO749" si="866">BO748+BN749</f>
        <v>-6290.7593043522484</v>
      </c>
      <c r="BP749" s="188">
        <f t="shared" ref="BP749" si="867">BP748+BO749</f>
        <v>-6378.0187996182103</v>
      </c>
      <c r="BQ749" s="188">
        <f t="shared" ref="BQ749" si="868">BQ748+BP749</f>
        <v>-6465.2782948841723</v>
      </c>
      <c r="BR749" s="188">
        <f t="shared" ref="BR749" si="869">BR748+BQ749</f>
        <v>-6552.5377901501342</v>
      </c>
      <c r="BS749" s="188">
        <f t="shared" ref="BS749" si="870">BS748+BR749</f>
        <v>-6639.7972854160962</v>
      </c>
      <c r="BT749" s="188">
        <f t="shared" ref="BT749" si="871">BT748+BS749</f>
        <v>-6727.0567806820582</v>
      </c>
      <c r="BU749" s="188">
        <f t="shared" ref="BU749" si="872">BU748+BT749</f>
        <v>-6814.3162759480201</v>
      </c>
      <c r="BV749" s="188">
        <f t="shared" ref="BV749" si="873">BV748+BU749</f>
        <v>-6901.5757712139821</v>
      </c>
      <c r="BW749" s="188">
        <f t="shared" ref="BW749" si="874">BW748+BV749</f>
        <v>-6988.835266479944</v>
      </c>
      <c r="BX749" s="188">
        <f t="shared" ref="BX749" si="875">BX748+BW749</f>
        <v>-7076.094761745906</v>
      </c>
      <c r="BY749" s="188">
        <f t="shared" ref="BY749" si="876">BY748+BX749</f>
        <v>-7163.354257011868</v>
      </c>
      <c r="BZ749" s="188">
        <f t="shared" ref="BZ749" si="877">BZ748+BY749</f>
        <v>-7250.6137522778299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1.8093994609062733E-2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collapsed="1" x14ac:dyDescent="0.25">
      <c r="A752" s="229">
        <f>B752*$A$751</f>
        <v>1530.4201291969084</v>
      </c>
      <c r="B752" s="77">
        <f>SUM(G752:BZ752)</f>
        <v>84581.66161000001</v>
      </c>
      <c r="E752" s="170" t="s">
        <v>8</v>
      </c>
      <c r="G752" s="319">
        <f>IF(G$700=$E751,VLOOKUP(G$9,$D$12:$E$83,2,FALSE),0)</f>
        <v>0</v>
      </c>
      <c r="H752" s="319">
        <f t="shared" ref="H752" si="878">IF(H$700=$E751,VLOOKUP(H$9,$D$12:$E$83,2,FALSE),0)</f>
        <v>0</v>
      </c>
      <c r="I752" s="319">
        <f t="shared" ref="I752" si="879">IF(I$700=$E751,VLOOKUP(I$9,$D$12:$E$83,2,FALSE),0)</f>
        <v>0</v>
      </c>
      <c r="J752" s="319">
        <f t="shared" ref="J752" si="880">IF(J$700=$E751,VLOOKUP(J$9,$D$12:$E$83,2,FALSE),0)</f>
        <v>0</v>
      </c>
      <c r="K752" s="319">
        <f t="shared" ref="K752" si="881">IF(K$700=$E751,VLOOKUP(K$9,$D$12:$E$83,2,FALSE),0)</f>
        <v>0</v>
      </c>
      <c r="L752" s="319">
        <f t="shared" ref="L752" si="882">IF(L$700=$E751,VLOOKUP(L$9,$D$12:$E$83,2,FALSE),0)</f>
        <v>0</v>
      </c>
      <c r="M752" s="319">
        <f t="shared" ref="M752" si="883">IF(M$700=$E751,VLOOKUP(M$9,$D$12:$E$83,2,FALSE),0)</f>
        <v>0</v>
      </c>
      <c r="N752" s="319">
        <f t="shared" ref="N752" si="884">IF(N$700=$E751,VLOOKUP(N$9,$D$12:$E$83,2,FALSE),0)</f>
        <v>0</v>
      </c>
      <c r="O752" s="319">
        <f t="shared" ref="O752" si="885">IF(O$700=$E751,VLOOKUP(O$9,$D$12:$E$83,2,FALSE),0)</f>
        <v>0</v>
      </c>
      <c r="P752" s="319">
        <f t="shared" ref="P752" si="886">IF(P$700=$E751,VLOOKUP(P$9,$D$12:$E$83,2,FALSE),0)</f>
        <v>0</v>
      </c>
      <c r="Q752" s="319">
        <f t="shared" ref="Q752" si="887">IF(Q$700=$E751,VLOOKUP(Q$9,$D$12:$E$83,2,FALSE),0)</f>
        <v>0</v>
      </c>
      <c r="R752" s="319">
        <f t="shared" ref="R752" si="888">IF(R$700=$E751,VLOOKUP(R$9,$D$12:$E$83,2,FALSE),0)</f>
        <v>0</v>
      </c>
      <c r="S752" s="319">
        <f t="shared" ref="S752" si="889">IF(S$700=$E751,VLOOKUP(S$9,$D$12:$E$83,2,FALSE),0)</f>
        <v>0</v>
      </c>
      <c r="T752" s="319">
        <f t="shared" ref="T752" si="890">IF(T$700=$E751,VLOOKUP(T$9,$D$12:$E$83,2,FALSE),0)</f>
        <v>0</v>
      </c>
      <c r="U752" s="319">
        <f t="shared" ref="U752" si="891">IF(U$700=$E751,VLOOKUP(U$9,$D$12:$E$83,2,FALSE),0)</f>
        <v>16403.305120000005</v>
      </c>
      <c r="V752" s="319">
        <f t="shared" ref="V752" si="892">IF(V$700=$E751,VLOOKUP(V$9,$D$12:$E$83,2,FALSE),0)</f>
        <v>13371.078689999968</v>
      </c>
      <c r="W752" s="319">
        <f t="shared" ref="W752" si="893">IF(W$700=$E751,VLOOKUP(W$9,$D$12:$E$83,2,FALSE),0)</f>
        <v>12971.626320000023</v>
      </c>
      <c r="X752" s="319">
        <f t="shared" ref="X752" si="894">IF(X$700=$E751,VLOOKUP(X$9,$D$12:$E$83,2,FALSE),0)</f>
        <v>18503.097090000032</v>
      </c>
      <c r="Y752" s="319">
        <f t="shared" ref="Y752" si="895">IF(Y$700=$E751,VLOOKUP(Y$9,$D$12:$E$83,2,FALSE),0)</f>
        <v>5530.5912899999621</v>
      </c>
      <c r="Z752" s="319">
        <f t="shared" ref="Z752" si="896">IF(Z$700=$E751,VLOOKUP(Z$9,$D$12:$E$83,2,FALSE),0)</f>
        <v>17801.963100000023</v>
      </c>
      <c r="AA752" s="319">
        <f t="shared" ref="AA752" si="897">IF(AA$700=$E751,VLOOKUP(AA$9,$D$12:$E$83,2,FALSE),0)</f>
        <v>0</v>
      </c>
      <c r="AB752" s="319">
        <f t="shared" ref="AB752" si="898">IF(AB$700=$E751,VLOOKUP(AB$9,$D$12:$E$83,2,FALSE),0)</f>
        <v>0</v>
      </c>
      <c r="AC752" s="319">
        <f t="shared" ref="AC752" si="899">IF(AC$700=$E751,VLOOKUP(AC$9,$D$12:$E$83,2,FALSE),0)</f>
        <v>0</v>
      </c>
      <c r="AD752" s="319">
        <f t="shared" ref="AD752" si="900">IF(AD$700=$E751,VLOOKUP(AD$9,$D$12:$E$83,2,FALSE),0)</f>
        <v>0</v>
      </c>
      <c r="AE752" s="319">
        <f t="shared" ref="AE752" si="901">IF(AE$700=$E751,VLOOKUP(AE$9,$D$12:$E$83,2,FALSE),0)</f>
        <v>0</v>
      </c>
      <c r="AF752" s="319">
        <f t="shared" ref="AF752" si="902">IF(AF$700=$E751,VLOOKUP(AF$9,$D$12:$E$83,2,FALSE),0)</f>
        <v>0</v>
      </c>
      <c r="AG752" s="319">
        <f t="shared" ref="AG752" si="903">IF(AG$700=$E751,VLOOKUP(AG$9,$D$12:$E$83,2,FALSE),0)</f>
        <v>0</v>
      </c>
      <c r="AH752" s="319">
        <f t="shared" ref="AH752" si="904">IF(AH$700=$E751,VLOOKUP(AH$9,$D$12:$E$83,2,FALSE),0)</f>
        <v>0</v>
      </c>
      <c r="AI752" s="319">
        <f t="shared" ref="AI752" si="905">IF(AI$700=$E751,VLOOKUP(AI$9,$D$12:$E$83,2,FALSE),0)</f>
        <v>0</v>
      </c>
      <c r="AJ752" s="319">
        <f t="shared" ref="AJ752" si="906">IF(AJ$700=$E751,VLOOKUP(AJ$9,$D$12:$E$83,2,FALSE),0)</f>
        <v>0</v>
      </c>
      <c r="AK752" s="319">
        <f t="shared" ref="AK752" si="907">IF(AK$700=$E751,VLOOKUP(AK$9,$D$12:$E$83,2,FALSE),0)</f>
        <v>0</v>
      </c>
      <c r="AL752" s="319">
        <f t="shared" ref="AL752" si="908">IF(AL$700=$E751,VLOOKUP(AL$9,$D$12:$E$83,2,FALSE),0)</f>
        <v>0</v>
      </c>
      <c r="AM752" s="319">
        <f t="shared" ref="AM752" si="909">IF(AM$700=$E751,VLOOKUP(AM$9,$D$12:$E$83,2,FALSE),0)</f>
        <v>0</v>
      </c>
      <c r="AN752" s="319">
        <f t="shared" ref="AN752" si="910">IF(AN$700=$E751,VLOOKUP(AN$9,$D$12:$E$83,2,FALSE),0)</f>
        <v>0</v>
      </c>
      <c r="AO752" s="319">
        <f t="shared" ref="AO752" si="911">IF(AO$700=$E751,VLOOKUP(AO$9,$D$12:$E$83,2,FALSE),0)</f>
        <v>0</v>
      </c>
      <c r="AP752" s="319">
        <f t="shared" ref="AP752" si="912">IF(AP$700=$E751,VLOOKUP(AP$9,$D$12:$E$83,2,FALSE),0)</f>
        <v>0</v>
      </c>
      <c r="AQ752" s="319">
        <f t="shared" ref="AQ752" si="913">IF(AQ$700=$E751,VLOOKUP(AQ$9,$D$12:$E$83,2,FALSE),0)</f>
        <v>0</v>
      </c>
      <c r="AR752" s="319">
        <f t="shared" ref="AR752" si="914">IF(AR$700=$E751,VLOOKUP(AR$9,$D$12:$E$83,2,FALSE),0)</f>
        <v>0</v>
      </c>
      <c r="AS752" s="319">
        <f t="shared" ref="AS752" si="915">IF(AS$700=$E751,VLOOKUP(AS$9,$D$12:$E$83,2,FALSE),0)</f>
        <v>0</v>
      </c>
      <c r="AT752" s="319">
        <f t="shared" ref="AT752" si="916">IF(AT$700=$E751,VLOOKUP(AT$9,$D$12:$E$83,2,FALSE),0)</f>
        <v>0</v>
      </c>
      <c r="AU752" s="319">
        <f t="shared" ref="AU752" si="917">IF(AU$700=$E751,VLOOKUP(AU$9,$D$12:$E$83,2,FALSE),0)</f>
        <v>0</v>
      </c>
      <c r="AV752" s="319">
        <f t="shared" ref="AV752" si="918">IF(AV$700=$E751,VLOOKUP(AV$9,$D$12:$E$83,2,FALSE),0)</f>
        <v>0</v>
      </c>
      <c r="AW752" s="319">
        <f t="shared" ref="AW752" si="919">IF(AW$700=$E751,VLOOKUP(AW$9,$D$12:$E$83,2,FALSE),0)</f>
        <v>0</v>
      </c>
      <c r="AX752" s="319">
        <f t="shared" ref="AX752" si="920">IF(AX$700=$E751,VLOOKUP(AX$9,$D$12:$E$83,2,FALSE),0)</f>
        <v>0</v>
      </c>
      <c r="AY752" s="319">
        <f t="shared" ref="AY752" si="921">IF(AY$700=$E751,VLOOKUP(AY$9,$D$12:$E$83,2,FALSE),0)</f>
        <v>0</v>
      </c>
      <c r="AZ752" s="319">
        <f t="shared" ref="AZ752" si="922">IF(AZ$700=$E751,VLOOKUP(AZ$9,$D$12:$E$83,2,FALSE),0)</f>
        <v>0</v>
      </c>
      <c r="BA752" s="319">
        <f t="shared" ref="BA752" si="923">IF(BA$700=$E751,VLOOKUP(BA$9,$D$12:$E$83,2,FALSE),0)</f>
        <v>0</v>
      </c>
      <c r="BB752" s="319">
        <f t="shared" ref="BB752" si="924">IF(BB$700=$E751,VLOOKUP(BB$9,$D$12:$E$83,2,FALSE),0)</f>
        <v>0</v>
      </c>
      <c r="BC752" s="319">
        <f t="shared" ref="BC752" si="925">IF(BC$700=$E751,VLOOKUP(BC$9,$D$12:$E$83,2,FALSE),0)</f>
        <v>0</v>
      </c>
      <c r="BD752" s="319">
        <f t="shared" ref="BD752" si="926">IF(BD$700=$E751,VLOOKUP(BD$9,$D$12:$E$83,2,FALSE),0)</f>
        <v>0</v>
      </c>
      <c r="BE752" s="319">
        <f t="shared" ref="BE752" si="927">IF(BE$700=$E751,VLOOKUP(BE$9,$D$12:$E$83,2,FALSE),0)</f>
        <v>0</v>
      </c>
      <c r="BF752" s="319">
        <f t="shared" ref="BF752" si="928">IF(BF$700=$E751,VLOOKUP(BF$9,$D$12:$E$83,2,FALSE),0)</f>
        <v>0</v>
      </c>
      <c r="BG752" s="319">
        <f t="shared" ref="BG752" si="929">IF(BG$700=$E751,VLOOKUP(BG$9,$D$12:$E$83,2,FALSE),0)</f>
        <v>0</v>
      </c>
      <c r="BH752" s="319">
        <f t="shared" ref="BH752" si="930">IF(BH$700=$E751,VLOOKUP(BH$9,$D$12:$E$83,2,FALSE),0)</f>
        <v>0</v>
      </c>
      <c r="BI752" s="319">
        <f t="shared" ref="BI752" si="931">IF(BI$700=$E751,VLOOKUP(BI$9,$D$12:$E$83,2,FALSE),0)</f>
        <v>0</v>
      </c>
      <c r="BJ752" s="319">
        <f t="shared" ref="BJ752" si="932">IF(BJ$700=$E751,VLOOKUP(BJ$9,$D$12:$E$83,2,FALSE),0)</f>
        <v>0</v>
      </c>
      <c r="BK752" s="319">
        <f t="shared" ref="BK752" si="933">IF(BK$700=$E751,VLOOKUP(BK$9,$D$12:$E$83,2,FALSE),0)</f>
        <v>0</v>
      </c>
      <c r="BL752" s="319">
        <f t="shared" ref="BL752" si="934">IF(BL$700=$E751,VLOOKUP(BL$9,$D$12:$E$83,2,FALSE),0)</f>
        <v>0</v>
      </c>
      <c r="BM752" s="319">
        <f t="shared" ref="BM752" si="935">IF(BM$700=$E751,VLOOKUP(BM$9,$D$12:$E$83,2,FALSE),0)</f>
        <v>0</v>
      </c>
      <c r="BN752" s="319">
        <f t="shared" ref="BN752" si="936">IF(BN$700=$E751,VLOOKUP(BN$9,$D$12:$E$83,2,FALSE),0)</f>
        <v>0</v>
      </c>
      <c r="BO752" s="319">
        <f t="shared" ref="BO752" si="937">IF(BO$700=$E751,VLOOKUP(BO$9,$D$12:$E$83,2,FALSE),0)</f>
        <v>0</v>
      </c>
      <c r="BP752" s="319">
        <f t="shared" ref="BP752" si="938">IF(BP$700=$E751,VLOOKUP(BP$9,$D$12:$E$83,2,FALSE),0)</f>
        <v>0</v>
      </c>
      <c r="BQ752" s="319">
        <f t="shared" ref="BQ752" si="939">IF(BQ$700=$E751,VLOOKUP(BQ$9,$D$12:$E$83,2,FALSE),0)</f>
        <v>0</v>
      </c>
      <c r="BR752" s="319">
        <f t="shared" ref="BR752" si="940">IF(BR$700=$E751,VLOOKUP(BR$9,$D$12:$E$83,2,FALSE),0)</f>
        <v>0</v>
      </c>
      <c r="BS752" s="319">
        <f t="shared" ref="BS752" si="941">IF(BS$700=$E751,VLOOKUP(BS$9,$D$12:$E$83,2,FALSE),0)</f>
        <v>0</v>
      </c>
      <c r="BT752" s="319">
        <f t="shared" ref="BT752" si="942">IF(BT$700=$E751,VLOOKUP(BT$9,$D$12:$E$83,2,FALSE),0)</f>
        <v>0</v>
      </c>
      <c r="BU752" s="319">
        <f t="shared" ref="BU752" si="943">IF(BU$700=$E751,VLOOKUP(BU$9,$D$12:$E$83,2,FALSE),0)</f>
        <v>0</v>
      </c>
      <c r="BV752" s="319">
        <f t="shared" ref="BV752" si="944">IF(BV$700=$E751,VLOOKUP(BV$9,$D$12:$E$83,2,FALSE),0)</f>
        <v>0</v>
      </c>
      <c r="BW752" s="319">
        <f t="shared" ref="BW752" si="945">IF(BW$700=$E751,VLOOKUP(BW$9,$D$12:$E$83,2,FALSE),0)</f>
        <v>0</v>
      </c>
      <c r="BX752" s="319">
        <f t="shared" ref="BX752" si="946">IF(BX$700=$E751,VLOOKUP(BX$9,$D$12:$E$83,2,FALSE),0)</f>
        <v>0</v>
      </c>
      <c r="BY752" s="319">
        <f t="shared" ref="BY752" si="947">IF(BY$700=$E751,VLOOKUP(BY$9,$D$12:$E$83,2,FALSE),0)</f>
        <v>0</v>
      </c>
      <c r="BZ752" s="319">
        <f t="shared" ref="BZ752" si="948">IF(BZ$700=$E751,VLOOKUP(BZ$9,$D$12:$E$83,2,FALSE),0)</f>
        <v>0</v>
      </c>
    </row>
    <row r="753" spans="1:78" ht="15" x14ac:dyDescent="0.25">
      <c r="A753" s="229">
        <f t="shared" ref="A753" si="949">B753*$A$751</f>
        <v>0</v>
      </c>
      <c r="B753" s="77">
        <f t="shared" ref="B753:B757" si="950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51">IF(H$700=$E751,VLOOKUP(H$9,$D$87:$E$158,2,FALSE),0)</f>
        <v>0</v>
      </c>
      <c r="I753" s="319">
        <f t="shared" si="951"/>
        <v>0</v>
      </c>
      <c r="J753" s="319">
        <f t="shared" si="951"/>
        <v>0</v>
      </c>
      <c r="K753" s="319">
        <f t="shared" si="951"/>
        <v>0</v>
      </c>
      <c r="L753" s="319">
        <f t="shared" si="951"/>
        <v>0</v>
      </c>
      <c r="M753" s="319">
        <f t="shared" si="951"/>
        <v>0</v>
      </c>
      <c r="N753" s="319">
        <f t="shared" si="951"/>
        <v>0</v>
      </c>
      <c r="O753" s="319">
        <f t="shared" si="951"/>
        <v>0</v>
      </c>
      <c r="P753" s="319">
        <f t="shared" si="951"/>
        <v>0</v>
      </c>
      <c r="Q753" s="319">
        <f t="shared" si="951"/>
        <v>0</v>
      </c>
      <c r="R753" s="319">
        <f t="shared" si="951"/>
        <v>0</v>
      </c>
      <c r="S753" s="319">
        <f t="shared" si="951"/>
        <v>0</v>
      </c>
      <c r="T753" s="319">
        <f t="shared" si="951"/>
        <v>0</v>
      </c>
      <c r="U753" s="319">
        <f t="shared" si="951"/>
        <v>0</v>
      </c>
      <c r="V753" s="319">
        <f t="shared" si="951"/>
        <v>0</v>
      </c>
      <c r="W753" s="319">
        <f t="shared" si="951"/>
        <v>0</v>
      </c>
      <c r="X753" s="319">
        <f t="shared" si="951"/>
        <v>0</v>
      </c>
      <c r="Y753" s="319">
        <f t="shared" si="951"/>
        <v>0</v>
      </c>
      <c r="Z753" s="319">
        <f t="shared" si="951"/>
        <v>0</v>
      </c>
      <c r="AA753" s="319">
        <f t="shared" si="951"/>
        <v>0</v>
      </c>
      <c r="AB753" s="319">
        <f t="shared" si="951"/>
        <v>0</v>
      </c>
      <c r="AC753" s="319">
        <f t="shared" si="951"/>
        <v>0</v>
      </c>
      <c r="AD753" s="319">
        <f t="shared" si="951"/>
        <v>0</v>
      </c>
      <c r="AE753" s="319">
        <f t="shared" si="951"/>
        <v>0</v>
      </c>
      <c r="AF753" s="319">
        <f t="shared" si="951"/>
        <v>0</v>
      </c>
      <c r="AG753" s="319">
        <f t="shared" si="951"/>
        <v>0</v>
      </c>
      <c r="AH753" s="319">
        <f t="shared" si="951"/>
        <v>0</v>
      </c>
      <c r="AI753" s="319">
        <f t="shared" si="951"/>
        <v>0</v>
      </c>
      <c r="AJ753" s="319">
        <f t="shared" si="951"/>
        <v>0</v>
      </c>
      <c r="AK753" s="319">
        <f t="shared" si="951"/>
        <v>0</v>
      </c>
      <c r="AL753" s="319">
        <f t="shared" si="951"/>
        <v>0</v>
      </c>
      <c r="AM753" s="319">
        <f t="shared" si="951"/>
        <v>0</v>
      </c>
      <c r="AN753" s="319">
        <f t="shared" si="951"/>
        <v>0</v>
      </c>
      <c r="AO753" s="319">
        <f t="shared" si="951"/>
        <v>0</v>
      </c>
      <c r="AP753" s="319">
        <f t="shared" si="951"/>
        <v>0</v>
      </c>
      <c r="AQ753" s="319">
        <f t="shared" si="951"/>
        <v>0</v>
      </c>
      <c r="AR753" s="319">
        <f t="shared" si="951"/>
        <v>0</v>
      </c>
      <c r="AS753" s="319">
        <f t="shared" si="951"/>
        <v>0</v>
      </c>
      <c r="AT753" s="319">
        <f t="shared" si="951"/>
        <v>0</v>
      </c>
      <c r="AU753" s="319">
        <f t="shared" si="951"/>
        <v>0</v>
      </c>
      <c r="AV753" s="319">
        <f t="shared" si="951"/>
        <v>0</v>
      </c>
      <c r="AW753" s="319">
        <f t="shared" si="951"/>
        <v>0</v>
      </c>
      <c r="AX753" s="319">
        <f t="shared" si="951"/>
        <v>0</v>
      </c>
      <c r="AY753" s="319">
        <f t="shared" si="951"/>
        <v>0</v>
      </c>
      <c r="AZ753" s="319">
        <f t="shared" si="951"/>
        <v>0</v>
      </c>
      <c r="BA753" s="319">
        <f t="shared" si="951"/>
        <v>0</v>
      </c>
      <c r="BB753" s="319">
        <f t="shared" si="951"/>
        <v>0</v>
      </c>
      <c r="BC753" s="319">
        <f t="shared" si="951"/>
        <v>0</v>
      </c>
      <c r="BD753" s="319">
        <f t="shared" si="951"/>
        <v>0</v>
      </c>
      <c r="BE753" s="319">
        <f t="shared" si="951"/>
        <v>0</v>
      </c>
      <c r="BF753" s="319">
        <f t="shared" si="951"/>
        <v>0</v>
      </c>
      <c r="BG753" s="319">
        <f t="shared" si="951"/>
        <v>0</v>
      </c>
      <c r="BH753" s="319">
        <f t="shared" si="951"/>
        <v>0</v>
      </c>
      <c r="BI753" s="319">
        <f t="shared" si="951"/>
        <v>0</v>
      </c>
      <c r="BJ753" s="319">
        <f t="shared" si="951"/>
        <v>0</v>
      </c>
      <c r="BK753" s="319">
        <f t="shared" si="951"/>
        <v>0</v>
      </c>
      <c r="BL753" s="319">
        <f t="shared" si="951"/>
        <v>0</v>
      </c>
      <c r="BM753" s="319">
        <f t="shared" si="951"/>
        <v>0</v>
      </c>
      <c r="BN753" s="319">
        <f t="shared" si="951"/>
        <v>0</v>
      </c>
      <c r="BO753" s="319">
        <f t="shared" si="951"/>
        <v>0</v>
      </c>
      <c r="BP753" s="319">
        <f t="shared" si="951"/>
        <v>0</v>
      </c>
      <c r="BQ753" s="319">
        <f t="shared" si="951"/>
        <v>0</v>
      </c>
      <c r="BR753" s="319">
        <f t="shared" si="951"/>
        <v>0</v>
      </c>
      <c r="BS753" s="319">
        <f t="shared" si="951"/>
        <v>0</v>
      </c>
      <c r="BT753" s="319">
        <f t="shared" ref="BT753:BZ753" si="952">IF(BT$700=$E751,VLOOKUP(BT$9,$D$87:$E$158,2,FALSE),0)</f>
        <v>0</v>
      </c>
      <c r="BU753" s="319">
        <f t="shared" si="952"/>
        <v>0</v>
      </c>
      <c r="BV753" s="319">
        <f t="shared" si="952"/>
        <v>0</v>
      </c>
      <c r="BW753" s="319">
        <f t="shared" si="952"/>
        <v>0</v>
      </c>
      <c r="BX753" s="319">
        <f t="shared" si="952"/>
        <v>0</v>
      </c>
      <c r="BY753" s="319">
        <f t="shared" si="952"/>
        <v>0</v>
      </c>
      <c r="BZ753" s="319">
        <f t="shared" si="952"/>
        <v>0</v>
      </c>
    </row>
    <row r="754" spans="1:78" ht="15" x14ac:dyDescent="0.25">
      <c r="A754" s="229">
        <f>B754*$A$751</f>
        <v>0</v>
      </c>
      <c r="B754" s="77">
        <f t="shared" si="950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53">IF(H$700=$E751,VLOOKUP(H$9,$D$163:$E$234,2,FALSE),0)</f>
        <v>0</v>
      </c>
      <c r="I754" s="319">
        <f t="shared" si="953"/>
        <v>0</v>
      </c>
      <c r="J754" s="319">
        <f t="shared" si="953"/>
        <v>0</v>
      </c>
      <c r="K754" s="319">
        <f t="shared" si="953"/>
        <v>0</v>
      </c>
      <c r="L754" s="319">
        <f t="shared" si="953"/>
        <v>0</v>
      </c>
      <c r="M754" s="319">
        <f t="shared" si="953"/>
        <v>0</v>
      </c>
      <c r="N754" s="319">
        <f t="shared" si="953"/>
        <v>0</v>
      </c>
      <c r="O754" s="319">
        <f t="shared" si="953"/>
        <v>0</v>
      </c>
      <c r="P754" s="319">
        <f t="shared" si="953"/>
        <v>0</v>
      </c>
      <c r="Q754" s="319">
        <f t="shared" si="953"/>
        <v>0</v>
      </c>
      <c r="R754" s="319">
        <f t="shared" si="953"/>
        <v>0</v>
      </c>
      <c r="S754" s="319">
        <f t="shared" si="953"/>
        <v>0</v>
      </c>
      <c r="T754" s="319">
        <f t="shared" si="953"/>
        <v>0</v>
      </c>
      <c r="U754" s="319">
        <f t="shared" si="953"/>
        <v>0</v>
      </c>
      <c r="V754" s="319">
        <f t="shared" si="953"/>
        <v>0</v>
      </c>
      <c r="W754" s="319">
        <f t="shared" si="953"/>
        <v>0</v>
      </c>
      <c r="X754" s="319">
        <f t="shared" si="953"/>
        <v>0</v>
      </c>
      <c r="Y754" s="319">
        <f t="shared" si="953"/>
        <v>0</v>
      </c>
      <c r="Z754" s="319">
        <f t="shared" si="953"/>
        <v>0</v>
      </c>
      <c r="AA754" s="319">
        <f t="shared" si="953"/>
        <v>0</v>
      </c>
      <c r="AB754" s="319">
        <f t="shared" si="953"/>
        <v>0</v>
      </c>
      <c r="AC754" s="319">
        <f t="shared" si="953"/>
        <v>0</v>
      </c>
      <c r="AD754" s="319">
        <f t="shared" si="953"/>
        <v>0</v>
      </c>
      <c r="AE754" s="319">
        <f t="shared" si="953"/>
        <v>0</v>
      </c>
      <c r="AF754" s="319">
        <f t="shared" si="953"/>
        <v>0</v>
      </c>
      <c r="AG754" s="319">
        <f t="shared" si="953"/>
        <v>0</v>
      </c>
      <c r="AH754" s="319">
        <f t="shared" si="953"/>
        <v>0</v>
      </c>
      <c r="AI754" s="319">
        <f t="shared" si="953"/>
        <v>0</v>
      </c>
      <c r="AJ754" s="319">
        <f t="shared" si="953"/>
        <v>0</v>
      </c>
      <c r="AK754" s="319">
        <f t="shared" si="953"/>
        <v>0</v>
      </c>
      <c r="AL754" s="319">
        <f t="shared" si="953"/>
        <v>0</v>
      </c>
      <c r="AM754" s="319">
        <f t="shared" si="953"/>
        <v>0</v>
      </c>
      <c r="AN754" s="319">
        <f t="shared" si="953"/>
        <v>0</v>
      </c>
      <c r="AO754" s="319">
        <f t="shared" si="953"/>
        <v>0</v>
      </c>
      <c r="AP754" s="319">
        <f t="shared" si="953"/>
        <v>0</v>
      </c>
      <c r="AQ754" s="319">
        <f t="shared" si="953"/>
        <v>0</v>
      </c>
      <c r="AR754" s="319">
        <f t="shared" si="953"/>
        <v>0</v>
      </c>
      <c r="AS754" s="319">
        <f t="shared" si="953"/>
        <v>0</v>
      </c>
      <c r="AT754" s="319">
        <f t="shared" si="953"/>
        <v>0</v>
      </c>
      <c r="AU754" s="319">
        <f t="shared" si="953"/>
        <v>0</v>
      </c>
      <c r="AV754" s="319">
        <f t="shared" si="953"/>
        <v>0</v>
      </c>
      <c r="AW754" s="319">
        <f t="shared" si="953"/>
        <v>0</v>
      </c>
      <c r="AX754" s="319">
        <f t="shared" si="953"/>
        <v>0</v>
      </c>
      <c r="AY754" s="319">
        <f t="shared" si="953"/>
        <v>0</v>
      </c>
      <c r="AZ754" s="319">
        <f t="shared" si="953"/>
        <v>0</v>
      </c>
      <c r="BA754" s="319">
        <f t="shared" si="953"/>
        <v>0</v>
      </c>
      <c r="BB754" s="319">
        <f t="shared" si="953"/>
        <v>0</v>
      </c>
      <c r="BC754" s="319">
        <f t="shared" si="953"/>
        <v>0</v>
      </c>
      <c r="BD754" s="319">
        <f t="shared" si="953"/>
        <v>0</v>
      </c>
      <c r="BE754" s="319">
        <f t="shared" si="953"/>
        <v>0</v>
      </c>
      <c r="BF754" s="319">
        <f t="shared" si="953"/>
        <v>0</v>
      </c>
      <c r="BG754" s="319">
        <f t="shared" si="953"/>
        <v>0</v>
      </c>
      <c r="BH754" s="319">
        <f t="shared" si="953"/>
        <v>0</v>
      </c>
      <c r="BI754" s="319">
        <f t="shared" si="953"/>
        <v>0</v>
      </c>
      <c r="BJ754" s="319">
        <f t="shared" si="953"/>
        <v>0</v>
      </c>
      <c r="BK754" s="319">
        <f t="shared" si="953"/>
        <v>0</v>
      </c>
      <c r="BL754" s="319">
        <f t="shared" si="953"/>
        <v>0</v>
      </c>
      <c r="BM754" s="319">
        <f t="shared" si="953"/>
        <v>0</v>
      </c>
      <c r="BN754" s="319">
        <f t="shared" si="953"/>
        <v>0</v>
      </c>
      <c r="BO754" s="319">
        <f t="shared" si="953"/>
        <v>0</v>
      </c>
      <c r="BP754" s="319">
        <f t="shared" si="953"/>
        <v>0</v>
      </c>
      <c r="BQ754" s="319">
        <f t="shared" si="953"/>
        <v>0</v>
      </c>
      <c r="BR754" s="319">
        <f t="shared" si="953"/>
        <v>0</v>
      </c>
      <c r="BS754" s="319">
        <f t="shared" si="953"/>
        <v>0</v>
      </c>
      <c r="BT754" s="319">
        <f t="shared" ref="BT754:BZ754" si="954">IF(BT$700=$E751,VLOOKUP(BT$9,$D$163:$E$234,2,FALSE),0)</f>
        <v>0</v>
      </c>
      <c r="BU754" s="319">
        <f t="shared" si="954"/>
        <v>0</v>
      </c>
      <c r="BV754" s="319">
        <f t="shared" si="954"/>
        <v>0</v>
      </c>
      <c r="BW754" s="319">
        <f t="shared" si="954"/>
        <v>0</v>
      </c>
      <c r="BX754" s="319">
        <f t="shared" si="954"/>
        <v>0</v>
      </c>
      <c r="BY754" s="319">
        <f t="shared" si="954"/>
        <v>0</v>
      </c>
      <c r="BZ754" s="319">
        <f t="shared" si="954"/>
        <v>0</v>
      </c>
    </row>
    <row r="755" spans="1:78" ht="15" x14ac:dyDescent="0.25">
      <c r="A755" s="228">
        <f>B755*$A$751</f>
        <v>0</v>
      </c>
      <c r="B755" s="77">
        <f t="shared" si="950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55">IF(H$700=$E751,VLOOKUP(H$9,$D$239:$E$310,2,FALSE),0)</f>
        <v>0</v>
      </c>
      <c r="I755" s="319">
        <f t="shared" si="955"/>
        <v>0</v>
      </c>
      <c r="J755" s="319">
        <f t="shared" si="955"/>
        <v>0</v>
      </c>
      <c r="K755" s="319">
        <f t="shared" si="955"/>
        <v>0</v>
      </c>
      <c r="L755" s="319">
        <f t="shared" si="955"/>
        <v>0</v>
      </c>
      <c r="M755" s="319">
        <f t="shared" si="955"/>
        <v>0</v>
      </c>
      <c r="N755" s="319">
        <f t="shared" si="955"/>
        <v>0</v>
      </c>
      <c r="O755" s="319">
        <f t="shared" si="955"/>
        <v>0</v>
      </c>
      <c r="P755" s="319">
        <f t="shared" si="955"/>
        <v>0</v>
      </c>
      <c r="Q755" s="319">
        <f t="shared" si="955"/>
        <v>0</v>
      </c>
      <c r="R755" s="319">
        <f t="shared" si="955"/>
        <v>0</v>
      </c>
      <c r="S755" s="319">
        <f t="shared" si="955"/>
        <v>0</v>
      </c>
      <c r="T755" s="319">
        <f t="shared" si="955"/>
        <v>0</v>
      </c>
      <c r="U755" s="319">
        <f t="shared" si="955"/>
        <v>0</v>
      </c>
      <c r="V755" s="319">
        <f t="shared" si="955"/>
        <v>0</v>
      </c>
      <c r="W755" s="319">
        <f t="shared" si="955"/>
        <v>0</v>
      </c>
      <c r="X755" s="319">
        <f t="shared" si="955"/>
        <v>0</v>
      </c>
      <c r="Y755" s="319">
        <f t="shared" si="955"/>
        <v>0</v>
      </c>
      <c r="Z755" s="319">
        <f t="shared" si="955"/>
        <v>0</v>
      </c>
      <c r="AA755" s="319">
        <f t="shared" si="955"/>
        <v>0</v>
      </c>
      <c r="AB755" s="319">
        <f t="shared" si="955"/>
        <v>0</v>
      </c>
      <c r="AC755" s="319">
        <f t="shared" si="955"/>
        <v>0</v>
      </c>
      <c r="AD755" s="319">
        <f t="shared" si="955"/>
        <v>0</v>
      </c>
      <c r="AE755" s="319">
        <f t="shared" si="955"/>
        <v>0</v>
      </c>
      <c r="AF755" s="319">
        <f t="shared" si="955"/>
        <v>0</v>
      </c>
      <c r="AG755" s="319">
        <f t="shared" si="955"/>
        <v>0</v>
      </c>
      <c r="AH755" s="319">
        <f t="shared" si="955"/>
        <v>0</v>
      </c>
      <c r="AI755" s="319">
        <f t="shared" si="955"/>
        <v>0</v>
      </c>
      <c r="AJ755" s="319">
        <f t="shared" si="955"/>
        <v>0</v>
      </c>
      <c r="AK755" s="319">
        <f t="shared" si="955"/>
        <v>0</v>
      </c>
      <c r="AL755" s="319">
        <f t="shared" si="955"/>
        <v>0</v>
      </c>
      <c r="AM755" s="319">
        <f t="shared" si="955"/>
        <v>0</v>
      </c>
      <c r="AN755" s="319">
        <f t="shared" si="955"/>
        <v>0</v>
      </c>
      <c r="AO755" s="319">
        <f t="shared" si="955"/>
        <v>0</v>
      </c>
      <c r="AP755" s="319">
        <f t="shared" si="955"/>
        <v>0</v>
      </c>
      <c r="AQ755" s="319">
        <f t="shared" si="955"/>
        <v>0</v>
      </c>
      <c r="AR755" s="319">
        <f t="shared" si="955"/>
        <v>0</v>
      </c>
      <c r="AS755" s="319">
        <f t="shared" si="955"/>
        <v>0</v>
      </c>
      <c r="AT755" s="319">
        <f t="shared" si="955"/>
        <v>0</v>
      </c>
      <c r="AU755" s="319">
        <f t="shared" si="955"/>
        <v>0</v>
      </c>
      <c r="AV755" s="319">
        <f t="shared" si="955"/>
        <v>0</v>
      </c>
      <c r="AW755" s="319">
        <f t="shared" si="955"/>
        <v>0</v>
      </c>
      <c r="AX755" s="319">
        <f t="shared" si="955"/>
        <v>0</v>
      </c>
      <c r="AY755" s="319">
        <f t="shared" si="955"/>
        <v>0</v>
      </c>
      <c r="AZ755" s="319">
        <f t="shared" si="955"/>
        <v>0</v>
      </c>
      <c r="BA755" s="319">
        <f t="shared" si="955"/>
        <v>0</v>
      </c>
      <c r="BB755" s="319">
        <f t="shared" si="955"/>
        <v>0</v>
      </c>
      <c r="BC755" s="319">
        <f t="shared" si="955"/>
        <v>0</v>
      </c>
      <c r="BD755" s="319">
        <f t="shared" si="955"/>
        <v>0</v>
      </c>
      <c r="BE755" s="319">
        <f t="shared" si="955"/>
        <v>0</v>
      </c>
      <c r="BF755" s="319">
        <f t="shared" si="955"/>
        <v>0</v>
      </c>
      <c r="BG755" s="319">
        <f t="shared" si="955"/>
        <v>0</v>
      </c>
      <c r="BH755" s="319">
        <f t="shared" si="955"/>
        <v>0</v>
      </c>
      <c r="BI755" s="319">
        <f t="shared" si="955"/>
        <v>0</v>
      </c>
      <c r="BJ755" s="319">
        <f t="shared" si="955"/>
        <v>0</v>
      </c>
      <c r="BK755" s="319">
        <f t="shared" si="955"/>
        <v>0</v>
      </c>
      <c r="BL755" s="319">
        <f t="shared" si="955"/>
        <v>0</v>
      </c>
      <c r="BM755" s="319">
        <f t="shared" si="955"/>
        <v>0</v>
      </c>
      <c r="BN755" s="319">
        <f t="shared" si="955"/>
        <v>0</v>
      </c>
      <c r="BO755" s="319">
        <f t="shared" si="955"/>
        <v>0</v>
      </c>
      <c r="BP755" s="319">
        <f t="shared" si="955"/>
        <v>0</v>
      </c>
      <c r="BQ755" s="319">
        <f t="shared" si="955"/>
        <v>0</v>
      </c>
      <c r="BR755" s="319">
        <f t="shared" si="955"/>
        <v>0</v>
      </c>
      <c r="BS755" s="319">
        <f t="shared" si="955"/>
        <v>0</v>
      </c>
      <c r="BT755" s="319">
        <f t="shared" ref="BT755:BZ755" si="956">IF(BT$700=$E751,VLOOKUP(BT$9,$D$239:$E$310,2,FALSE),0)</f>
        <v>0</v>
      </c>
      <c r="BU755" s="319">
        <f t="shared" si="956"/>
        <v>0</v>
      </c>
      <c r="BV755" s="319">
        <f t="shared" si="956"/>
        <v>0</v>
      </c>
      <c r="BW755" s="319">
        <f t="shared" si="956"/>
        <v>0</v>
      </c>
      <c r="BX755" s="319">
        <f t="shared" si="956"/>
        <v>0</v>
      </c>
      <c r="BY755" s="319">
        <f t="shared" si="956"/>
        <v>0</v>
      </c>
      <c r="BZ755" s="319">
        <f t="shared" si="956"/>
        <v>0</v>
      </c>
    </row>
    <row r="756" spans="1:78" ht="15" x14ac:dyDescent="0.25">
      <c r="B756" s="77">
        <f t="shared" si="950"/>
        <v>188.14005999999998</v>
      </c>
      <c r="E756" s="170" t="s">
        <v>2</v>
      </c>
      <c r="G756" s="319">
        <f>IF(G$700=$E751,VLOOKUP(G$9,$D$316:$E$387,2,FALSE),0)</f>
        <v>0</v>
      </c>
      <c r="H756" s="319">
        <f t="shared" ref="H756:BS756" si="957">IF(H$700=$E751,VLOOKUP(H$9,$D$316:$E$387,2,FALSE),0)</f>
        <v>0</v>
      </c>
      <c r="I756" s="319">
        <f t="shared" si="957"/>
        <v>0</v>
      </c>
      <c r="J756" s="319">
        <f t="shared" si="957"/>
        <v>0</v>
      </c>
      <c r="K756" s="319">
        <f t="shared" si="957"/>
        <v>0</v>
      </c>
      <c r="L756" s="319">
        <f t="shared" si="957"/>
        <v>0</v>
      </c>
      <c r="M756" s="319">
        <f t="shared" si="957"/>
        <v>0</v>
      </c>
      <c r="N756" s="319">
        <f t="shared" si="957"/>
        <v>0</v>
      </c>
      <c r="O756" s="319">
        <f t="shared" si="957"/>
        <v>0</v>
      </c>
      <c r="P756" s="319">
        <f t="shared" si="957"/>
        <v>0</v>
      </c>
      <c r="Q756" s="319">
        <f t="shared" si="957"/>
        <v>0</v>
      </c>
      <c r="R756" s="319">
        <f t="shared" si="957"/>
        <v>0</v>
      </c>
      <c r="S756" s="319">
        <f t="shared" si="957"/>
        <v>0</v>
      </c>
      <c r="T756" s="319">
        <f t="shared" si="957"/>
        <v>0</v>
      </c>
      <c r="U756" s="319">
        <f t="shared" si="957"/>
        <v>67.640539999999987</v>
      </c>
      <c r="V756" s="319">
        <f t="shared" si="957"/>
        <v>9.6178800000000013</v>
      </c>
      <c r="W756" s="319">
        <f t="shared" si="957"/>
        <v>0.26779000000000003</v>
      </c>
      <c r="X756" s="319">
        <f t="shared" si="957"/>
        <v>0</v>
      </c>
      <c r="Y756" s="319">
        <f t="shared" si="957"/>
        <v>67.782389999999992</v>
      </c>
      <c r="Z756" s="319">
        <f t="shared" si="957"/>
        <v>42.83146</v>
      </c>
      <c r="AA756" s="319">
        <f t="shared" si="957"/>
        <v>0</v>
      </c>
      <c r="AB756" s="319">
        <f t="shared" si="957"/>
        <v>0</v>
      </c>
      <c r="AC756" s="319">
        <f t="shared" si="957"/>
        <v>0</v>
      </c>
      <c r="AD756" s="319">
        <f t="shared" si="957"/>
        <v>0</v>
      </c>
      <c r="AE756" s="319">
        <f t="shared" si="957"/>
        <v>0</v>
      </c>
      <c r="AF756" s="319">
        <f t="shared" si="957"/>
        <v>0</v>
      </c>
      <c r="AG756" s="319">
        <f t="shared" si="957"/>
        <v>0</v>
      </c>
      <c r="AH756" s="319">
        <f t="shared" si="957"/>
        <v>0</v>
      </c>
      <c r="AI756" s="319">
        <f t="shared" si="957"/>
        <v>0</v>
      </c>
      <c r="AJ756" s="319">
        <f t="shared" si="957"/>
        <v>0</v>
      </c>
      <c r="AK756" s="319">
        <f t="shared" si="957"/>
        <v>0</v>
      </c>
      <c r="AL756" s="319">
        <f t="shared" si="957"/>
        <v>0</v>
      </c>
      <c r="AM756" s="319">
        <f t="shared" si="957"/>
        <v>0</v>
      </c>
      <c r="AN756" s="319">
        <f t="shared" si="957"/>
        <v>0</v>
      </c>
      <c r="AO756" s="319">
        <f t="shared" si="957"/>
        <v>0</v>
      </c>
      <c r="AP756" s="319">
        <f t="shared" si="957"/>
        <v>0</v>
      </c>
      <c r="AQ756" s="319">
        <f t="shared" si="957"/>
        <v>0</v>
      </c>
      <c r="AR756" s="319">
        <f t="shared" si="957"/>
        <v>0</v>
      </c>
      <c r="AS756" s="319">
        <f t="shared" si="957"/>
        <v>0</v>
      </c>
      <c r="AT756" s="319">
        <f t="shared" si="957"/>
        <v>0</v>
      </c>
      <c r="AU756" s="319">
        <f t="shared" si="957"/>
        <v>0</v>
      </c>
      <c r="AV756" s="319">
        <f t="shared" si="957"/>
        <v>0</v>
      </c>
      <c r="AW756" s="319">
        <f t="shared" si="957"/>
        <v>0</v>
      </c>
      <c r="AX756" s="319">
        <f t="shared" si="957"/>
        <v>0</v>
      </c>
      <c r="AY756" s="319">
        <f t="shared" si="957"/>
        <v>0</v>
      </c>
      <c r="AZ756" s="319">
        <f t="shared" si="957"/>
        <v>0</v>
      </c>
      <c r="BA756" s="319">
        <f t="shared" si="957"/>
        <v>0</v>
      </c>
      <c r="BB756" s="319">
        <f t="shared" si="957"/>
        <v>0</v>
      </c>
      <c r="BC756" s="319">
        <f t="shared" si="957"/>
        <v>0</v>
      </c>
      <c r="BD756" s="319">
        <f t="shared" si="957"/>
        <v>0</v>
      </c>
      <c r="BE756" s="319">
        <f t="shared" si="957"/>
        <v>0</v>
      </c>
      <c r="BF756" s="319">
        <f t="shared" si="957"/>
        <v>0</v>
      </c>
      <c r="BG756" s="319">
        <f t="shared" si="957"/>
        <v>0</v>
      </c>
      <c r="BH756" s="319">
        <f t="shared" si="957"/>
        <v>0</v>
      </c>
      <c r="BI756" s="319">
        <f t="shared" si="957"/>
        <v>0</v>
      </c>
      <c r="BJ756" s="319">
        <f t="shared" si="957"/>
        <v>0</v>
      </c>
      <c r="BK756" s="319">
        <f t="shared" si="957"/>
        <v>0</v>
      </c>
      <c r="BL756" s="319">
        <f t="shared" si="957"/>
        <v>0</v>
      </c>
      <c r="BM756" s="319">
        <f t="shared" si="957"/>
        <v>0</v>
      </c>
      <c r="BN756" s="319">
        <f t="shared" si="957"/>
        <v>0</v>
      </c>
      <c r="BO756" s="319">
        <f t="shared" si="957"/>
        <v>0</v>
      </c>
      <c r="BP756" s="319">
        <f t="shared" si="957"/>
        <v>0</v>
      </c>
      <c r="BQ756" s="319">
        <f t="shared" si="957"/>
        <v>0</v>
      </c>
      <c r="BR756" s="319">
        <f t="shared" si="957"/>
        <v>0</v>
      </c>
      <c r="BS756" s="319">
        <f t="shared" si="957"/>
        <v>0</v>
      </c>
      <c r="BT756" s="319">
        <f t="shared" ref="BT756:BZ756" si="958">IF(BT$700=$E751,VLOOKUP(BT$9,$D$316:$E$387,2,FALSE),0)</f>
        <v>0</v>
      </c>
      <c r="BU756" s="319">
        <f t="shared" si="958"/>
        <v>0</v>
      </c>
      <c r="BV756" s="319">
        <f t="shared" si="958"/>
        <v>0</v>
      </c>
      <c r="BW756" s="319">
        <f t="shared" si="958"/>
        <v>0</v>
      </c>
      <c r="BX756" s="319">
        <f t="shared" si="958"/>
        <v>0</v>
      </c>
      <c r="BY756" s="319">
        <f t="shared" si="958"/>
        <v>0</v>
      </c>
      <c r="BZ756" s="319">
        <f t="shared" si="958"/>
        <v>0</v>
      </c>
    </row>
    <row r="757" spans="1:78" ht="15" x14ac:dyDescent="0.25">
      <c r="B757" s="77">
        <f t="shared" si="950"/>
        <v>-84581.66161000001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-84581.66161000001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-188.14005999999998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-188.14005999999998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collapsed="1" x14ac:dyDescent="0.2">
      <c r="A759" s="77">
        <f>SUM(A752:A755)</f>
        <v>1530.4201291969084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773.50065869017476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12.366721433837133</v>
      </c>
      <c r="V760" s="322">
        <f>IF(V$9&gt;INPUTS!$C$43,0,SUMIF($A$12:$A$310,$E751,V$12:V$310))</f>
        <v>34.814118939933138</v>
      </c>
      <c r="W760" s="322">
        <f>IF(W$9&gt;INPUTS!$C$43,0,SUMIF($A$12:$A$310,$E751,W$12:W$310))</f>
        <v>54.674317374894379</v>
      </c>
      <c r="X760" s="322">
        <f>IF(X$9&gt;INPUTS!$C$43,0,SUMIF($A$12:$A$310,$E751,X$12:X$310))</f>
        <v>78.403628862489441</v>
      </c>
      <c r="Y760" s="322">
        <f>IF(Y$9&gt;INPUTS!$C$43,0,SUMIF($A$12:$A$310,$E751,Y$12:Y$310))</f>
        <v>96.523021695140002</v>
      </c>
      <c r="Z760" s="322">
        <f>IF(Z$9&gt;INPUTS!$C$43,0,SUMIF($A$12:$A$310,$E751,Z$12:Z$310))</f>
        <v>114.11381808465345</v>
      </c>
      <c r="AA760" s="322">
        <f>IF(AA$9&gt;INPUTS!$C$43,0,SUMIF($A$12:$A$310,$E751,AA$12:AA$310))</f>
        <v>127.53501076640903</v>
      </c>
      <c r="AB760" s="322">
        <f>IF(AB$9&gt;INPUTS!$C$43,0,SUMIF($A$12:$A$310,$E751,AB$12:AB$310))</f>
        <v>127.53501076640903</v>
      </c>
      <c r="AC760" s="322">
        <f>IF(AC$9&gt;INPUTS!$C$43,0,SUMIF($A$12:$A$310,$E751,AC$12:AC$310))</f>
        <v>127.53501076640903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-773.50065869017476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-773.50065869017476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59">SUMIF($A$12:$A$234,$E751,H$12:H$234)*(1-$D$5)+SUMIF($A$239:$A$310,$E751,H$239:H$310)</f>
        <v>0</v>
      </c>
      <c r="I762" s="320">
        <f t="shared" si="959"/>
        <v>0</v>
      </c>
      <c r="J762" s="320">
        <f t="shared" si="959"/>
        <v>0</v>
      </c>
      <c r="K762" s="320">
        <f t="shared" si="959"/>
        <v>0</v>
      </c>
      <c r="L762" s="320">
        <f t="shared" si="959"/>
        <v>0</v>
      </c>
      <c r="M762" s="320">
        <f t="shared" si="959"/>
        <v>0</v>
      </c>
      <c r="N762" s="320">
        <f t="shared" si="959"/>
        <v>0</v>
      </c>
      <c r="O762" s="320">
        <f t="shared" si="959"/>
        <v>0</v>
      </c>
      <c r="P762" s="320">
        <f t="shared" si="959"/>
        <v>0</v>
      </c>
      <c r="Q762" s="320">
        <f t="shared" si="959"/>
        <v>0</v>
      </c>
      <c r="R762" s="320">
        <f t="shared" si="959"/>
        <v>0</v>
      </c>
      <c r="S762" s="320">
        <f t="shared" si="959"/>
        <v>0</v>
      </c>
      <c r="T762" s="320">
        <f t="shared" si="959"/>
        <v>0</v>
      </c>
      <c r="U762" s="320">
        <f t="shared" si="959"/>
        <v>8.8904360387855146</v>
      </c>
      <c r="V762" s="320">
        <f t="shared" si="959"/>
        <v>25.027870105917934</v>
      </c>
      <c r="W762" s="320">
        <f t="shared" si="959"/>
        <v>39.305366760811566</v>
      </c>
      <c r="X762" s="320">
        <f t="shared" si="959"/>
        <v>56.364368789243656</v>
      </c>
      <c r="Y762" s="320">
        <f t="shared" si="959"/>
        <v>69.390400296636145</v>
      </c>
      <c r="Z762" s="320">
        <f t="shared" si="959"/>
        <v>82.036423821057355</v>
      </c>
      <c r="AA762" s="320">
        <f t="shared" si="959"/>
        <v>91.68491923997145</v>
      </c>
      <c r="AB762" s="320">
        <f t="shared" si="959"/>
        <v>91.68491923997145</v>
      </c>
      <c r="AC762" s="320">
        <f t="shared" si="959"/>
        <v>91.68491923997145</v>
      </c>
      <c r="AD762" s="320">
        <f t="shared" si="959"/>
        <v>91.68491923997145</v>
      </c>
      <c r="AE762" s="320">
        <f t="shared" si="959"/>
        <v>91.68491923997145</v>
      </c>
      <c r="AF762" s="320">
        <f t="shared" si="959"/>
        <v>91.68491923997145</v>
      </c>
      <c r="AG762" s="320">
        <f t="shared" si="959"/>
        <v>91.68491923997145</v>
      </c>
      <c r="AH762" s="320">
        <f t="shared" si="959"/>
        <v>91.68491923997145</v>
      </c>
      <c r="AI762" s="320">
        <f t="shared" si="959"/>
        <v>91.68491923997145</v>
      </c>
      <c r="AJ762" s="320">
        <f t="shared" si="959"/>
        <v>91.68491923997145</v>
      </c>
      <c r="AK762" s="320">
        <f t="shared" si="959"/>
        <v>91.68491923997145</v>
      </c>
      <c r="AL762" s="320">
        <f t="shared" si="959"/>
        <v>91.68491923997145</v>
      </c>
      <c r="AM762" s="320">
        <f t="shared" si="959"/>
        <v>91.68491923997145</v>
      </c>
      <c r="AN762" s="320">
        <f t="shared" si="959"/>
        <v>91.68491923997145</v>
      </c>
      <c r="AO762" s="320">
        <f t="shared" si="959"/>
        <v>91.68491923997145</v>
      </c>
      <c r="AP762" s="320">
        <f t="shared" si="959"/>
        <v>91.68491923997145</v>
      </c>
      <c r="AQ762" s="320">
        <f t="shared" si="959"/>
        <v>91.68491923997145</v>
      </c>
      <c r="AR762" s="320">
        <f t="shared" si="959"/>
        <v>91.68491923997145</v>
      </c>
      <c r="AS762" s="320">
        <f t="shared" si="959"/>
        <v>91.68491923997145</v>
      </c>
      <c r="AT762" s="320">
        <f t="shared" si="959"/>
        <v>91.68491923997145</v>
      </c>
      <c r="AU762" s="320">
        <f t="shared" si="959"/>
        <v>91.68491923997145</v>
      </c>
      <c r="AV762" s="320">
        <f t="shared" si="959"/>
        <v>91.68491923997145</v>
      </c>
      <c r="AW762" s="320">
        <f t="shared" si="959"/>
        <v>91.68491923997145</v>
      </c>
      <c r="AX762" s="320">
        <f t="shared" si="959"/>
        <v>91.68491923997145</v>
      </c>
      <c r="AY762" s="320">
        <f t="shared" si="959"/>
        <v>91.68491923997145</v>
      </c>
      <c r="AZ762" s="320">
        <f t="shared" si="959"/>
        <v>91.68491923997145</v>
      </c>
      <c r="BA762" s="320">
        <f t="shared" si="959"/>
        <v>91.68491923997145</v>
      </c>
      <c r="BB762" s="320">
        <f t="shared" si="959"/>
        <v>91.68491923997145</v>
      </c>
      <c r="BC762" s="320">
        <f t="shared" si="959"/>
        <v>91.68491923997145</v>
      </c>
      <c r="BD762" s="320">
        <f t="shared" si="959"/>
        <v>91.68491923997145</v>
      </c>
      <c r="BE762" s="320">
        <f t="shared" si="959"/>
        <v>91.68491923997145</v>
      </c>
      <c r="BF762" s="320">
        <f t="shared" si="959"/>
        <v>91.68491923997145</v>
      </c>
      <c r="BG762" s="320">
        <f t="shared" si="959"/>
        <v>91.68491923997145</v>
      </c>
      <c r="BH762" s="320">
        <f t="shared" si="959"/>
        <v>91.68491923997145</v>
      </c>
      <c r="BI762" s="320">
        <f t="shared" si="959"/>
        <v>91.68491923997145</v>
      </c>
      <c r="BJ762" s="320">
        <f t="shared" si="959"/>
        <v>91.68491923997145</v>
      </c>
      <c r="BK762" s="320">
        <f t="shared" si="959"/>
        <v>91.68491923997145</v>
      </c>
      <c r="BL762" s="320">
        <f t="shared" si="959"/>
        <v>91.68491923997145</v>
      </c>
      <c r="BM762" s="320">
        <f t="shared" si="959"/>
        <v>91.68491923997145</v>
      </c>
      <c r="BN762" s="320">
        <f t="shared" si="959"/>
        <v>91.68491923997145</v>
      </c>
      <c r="BO762" s="320">
        <f t="shared" si="959"/>
        <v>91.68491923997145</v>
      </c>
      <c r="BP762" s="320">
        <f t="shared" si="959"/>
        <v>91.68491923997145</v>
      </c>
      <c r="BQ762" s="320">
        <f t="shared" si="959"/>
        <v>91.68491923997145</v>
      </c>
      <c r="BR762" s="320">
        <f t="shared" si="959"/>
        <v>91.68491923997145</v>
      </c>
      <c r="BS762" s="320">
        <f t="shared" si="959"/>
        <v>91.68491923997145</v>
      </c>
      <c r="BT762" s="320">
        <f t="shared" ref="BT762:BZ762" si="960">SUMIF($A$12:$A$234,$E751,BT$12:BT$234)*(1-$D$5)+SUMIF($A$239:$A$310,$E751,BT$239:BT$310)</f>
        <v>91.68491923997145</v>
      </c>
      <c r="BU762" s="320">
        <f t="shared" si="960"/>
        <v>91.68491923997145</v>
      </c>
      <c r="BV762" s="320">
        <f t="shared" si="960"/>
        <v>91.68491923997145</v>
      </c>
      <c r="BW762" s="320">
        <f t="shared" si="960"/>
        <v>91.68491923997145</v>
      </c>
      <c r="BX762" s="320">
        <f t="shared" si="960"/>
        <v>91.68491923997145</v>
      </c>
      <c r="BY762" s="320">
        <f t="shared" si="960"/>
        <v>91.68491923997145</v>
      </c>
      <c r="BZ762" s="320">
        <f t="shared" si="960"/>
        <v>91.68491923997145</v>
      </c>
    </row>
    <row r="763" spans="1:78" ht="15" collapsed="1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61">SUMIF($A$12:$A$234,$E751,H$12:H$234)</f>
        <v>0</v>
      </c>
      <c r="I764" s="320">
        <f t="shared" si="961"/>
        <v>0</v>
      </c>
      <c r="J764" s="320">
        <f t="shared" si="961"/>
        <v>0</v>
      </c>
      <c r="K764" s="320">
        <f t="shared" si="961"/>
        <v>0</v>
      </c>
      <c r="L764" s="320">
        <f t="shared" si="961"/>
        <v>0</v>
      </c>
      <c r="M764" s="320">
        <f t="shared" si="961"/>
        <v>0</v>
      </c>
      <c r="N764" s="320">
        <f t="shared" si="961"/>
        <v>0</v>
      </c>
      <c r="O764" s="320">
        <f t="shared" si="961"/>
        <v>0</v>
      </c>
      <c r="P764" s="320">
        <f t="shared" si="961"/>
        <v>0</v>
      </c>
      <c r="Q764" s="320">
        <f t="shared" si="961"/>
        <v>0</v>
      </c>
      <c r="R764" s="320">
        <f t="shared" si="961"/>
        <v>0</v>
      </c>
      <c r="S764" s="320">
        <f t="shared" si="961"/>
        <v>0</v>
      </c>
      <c r="T764" s="320">
        <f t="shared" si="961"/>
        <v>0</v>
      </c>
      <c r="U764" s="320">
        <f t="shared" si="961"/>
        <v>12.366721433837133</v>
      </c>
      <c r="V764" s="320">
        <f t="shared" si="961"/>
        <v>34.814118939933138</v>
      </c>
      <c r="W764" s="320">
        <f t="shared" si="961"/>
        <v>54.674317374894379</v>
      </c>
      <c r="X764" s="320">
        <f t="shared" si="961"/>
        <v>78.403628862489441</v>
      </c>
      <c r="Y764" s="320">
        <f t="shared" si="961"/>
        <v>96.523021695140002</v>
      </c>
      <c r="Z764" s="320">
        <f t="shared" si="961"/>
        <v>114.11381808465345</v>
      </c>
      <c r="AA764" s="320">
        <f t="shared" si="961"/>
        <v>127.53501076640903</v>
      </c>
      <c r="AB764" s="320">
        <f t="shared" si="961"/>
        <v>127.53501076640903</v>
      </c>
      <c r="AC764" s="320">
        <f t="shared" si="961"/>
        <v>127.53501076640903</v>
      </c>
      <c r="AD764" s="320">
        <f t="shared" si="961"/>
        <v>127.53501076640903</v>
      </c>
      <c r="AE764" s="320">
        <f t="shared" si="961"/>
        <v>127.53501076640903</v>
      </c>
      <c r="AF764" s="320">
        <f t="shared" si="961"/>
        <v>127.53501076640903</v>
      </c>
      <c r="AG764" s="320">
        <f t="shared" si="961"/>
        <v>127.53501076640903</v>
      </c>
      <c r="AH764" s="320">
        <f t="shared" si="961"/>
        <v>127.53501076640903</v>
      </c>
      <c r="AI764" s="320">
        <f t="shared" si="961"/>
        <v>127.53501076640903</v>
      </c>
      <c r="AJ764" s="320">
        <f t="shared" si="961"/>
        <v>127.53501076640903</v>
      </c>
      <c r="AK764" s="320">
        <f t="shared" si="961"/>
        <v>127.53501076640903</v>
      </c>
      <c r="AL764" s="320">
        <f t="shared" si="961"/>
        <v>127.53501076640903</v>
      </c>
      <c r="AM764" s="320">
        <f t="shared" si="961"/>
        <v>127.53501076640903</v>
      </c>
      <c r="AN764" s="320">
        <f t="shared" si="961"/>
        <v>127.53501076640903</v>
      </c>
      <c r="AO764" s="320">
        <f t="shared" si="961"/>
        <v>127.53501076640903</v>
      </c>
      <c r="AP764" s="320">
        <f t="shared" si="961"/>
        <v>127.53501076640903</v>
      </c>
      <c r="AQ764" s="320">
        <f t="shared" si="961"/>
        <v>127.53501076640903</v>
      </c>
      <c r="AR764" s="320">
        <f t="shared" si="961"/>
        <v>127.53501076640903</v>
      </c>
      <c r="AS764" s="320">
        <f t="shared" si="961"/>
        <v>127.53501076640903</v>
      </c>
      <c r="AT764" s="320">
        <f t="shared" si="961"/>
        <v>127.53501076640903</v>
      </c>
      <c r="AU764" s="320">
        <f t="shared" si="961"/>
        <v>127.53501076640903</v>
      </c>
      <c r="AV764" s="320">
        <f t="shared" si="961"/>
        <v>127.53501076640903</v>
      </c>
      <c r="AW764" s="320">
        <f t="shared" si="961"/>
        <v>127.53501076640903</v>
      </c>
      <c r="AX764" s="320">
        <f t="shared" si="961"/>
        <v>127.53501076640903</v>
      </c>
      <c r="AY764" s="320">
        <f t="shared" si="961"/>
        <v>127.53501076640903</v>
      </c>
      <c r="AZ764" s="320">
        <f t="shared" si="961"/>
        <v>127.53501076640903</v>
      </c>
      <c r="BA764" s="320">
        <f t="shared" si="961"/>
        <v>127.53501076640903</v>
      </c>
      <c r="BB764" s="320">
        <f t="shared" si="961"/>
        <v>127.53501076640903</v>
      </c>
      <c r="BC764" s="320">
        <f t="shared" si="961"/>
        <v>127.53501076640903</v>
      </c>
      <c r="BD764" s="320">
        <f t="shared" si="961"/>
        <v>127.53501076640903</v>
      </c>
      <c r="BE764" s="320">
        <f t="shared" si="961"/>
        <v>127.53501076640903</v>
      </c>
      <c r="BF764" s="320">
        <f t="shared" si="961"/>
        <v>127.53501076640903</v>
      </c>
      <c r="BG764" s="320">
        <f t="shared" si="961"/>
        <v>127.53501076640903</v>
      </c>
      <c r="BH764" s="320">
        <f t="shared" si="961"/>
        <v>127.53501076640903</v>
      </c>
      <c r="BI764" s="320">
        <f t="shared" si="961"/>
        <v>127.53501076640903</v>
      </c>
      <c r="BJ764" s="320">
        <f t="shared" si="961"/>
        <v>127.53501076640903</v>
      </c>
      <c r="BK764" s="320">
        <f t="shared" si="961"/>
        <v>127.53501076640903</v>
      </c>
      <c r="BL764" s="320">
        <f t="shared" si="961"/>
        <v>127.53501076640903</v>
      </c>
      <c r="BM764" s="320">
        <f t="shared" si="961"/>
        <v>127.53501076640903</v>
      </c>
      <c r="BN764" s="320">
        <f t="shared" si="961"/>
        <v>127.53501076640903</v>
      </c>
      <c r="BO764" s="320">
        <f t="shared" si="961"/>
        <v>127.53501076640903</v>
      </c>
      <c r="BP764" s="320">
        <f t="shared" si="961"/>
        <v>127.53501076640903</v>
      </c>
      <c r="BQ764" s="320">
        <f t="shared" si="961"/>
        <v>127.53501076640903</v>
      </c>
      <c r="BR764" s="320">
        <f t="shared" si="961"/>
        <v>127.53501076640903</v>
      </c>
      <c r="BS764" s="320">
        <f t="shared" si="961"/>
        <v>127.53501076640903</v>
      </c>
      <c r="BT764" s="320">
        <f t="shared" ref="BT764:BZ764" si="962">SUMIF($A$12:$A$234,$E751,BT$12:BT$234)</f>
        <v>127.53501076640903</v>
      </c>
      <c r="BU764" s="320">
        <f t="shared" si="962"/>
        <v>127.53501076640903</v>
      </c>
      <c r="BV764" s="320">
        <f t="shared" si="962"/>
        <v>127.53501076640903</v>
      </c>
      <c r="BW764" s="320">
        <f t="shared" si="962"/>
        <v>127.53501076640903</v>
      </c>
      <c r="BX764" s="320">
        <f t="shared" si="962"/>
        <v>127.53501076640903</v>
      </c>
      <c r="BY764" s="320">
        <f t="shared" si="962"/>
        <v>127.53501076640903</v>
      </c>
      <c r="BZ764" s="320">
        <f t="shared" si="962"/>
        <v>127.53501076640903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63">SUMIF($A$392:$A$539,$E751,H$392:H$539)</f>
        <v>0</v>
      </c>
      <c r="I766" s="277">
        <f t="shared" si="963"/>
        <v>0</v>
      </c>
      <c r="J766" s="277">
        <f t="shared" si="963"/>
        <v>0</v>
      </c>
      <c r="K766" s="277">
        <f t="shared" si="963"/>
        <v>0</v>
      </c>
      <c r="L766" s="277">
        <f t="shared" si="963"/>
        <v>0</v>
      </c>
      <c r="M766" s="277">
        <f t="shared" si="963"/>
        <v>0</v>
      </c>
      <c r="N766" s="277">
        <f t="shared" si="963"/>
        <v>0</v>
      </c>
      <c r="O766" s="277">
        <f t="shared" si="963"/>
        <v>0</v>
      </c>
      <c r="P766" s="277">
        <f t="shared" si="963"/>
        <v>0</v>
      </c>
      <c r="Q766" s="277">
        <f t="shared" si="963"/>
        <v>0</v>
      </c>
      <c r="R766" s="277">
        <f t="shared" si="963"/>
        <v>0</v>
      </c>
      <c r="S766" s="277">
        <f t="shared" si="963"/>
        <v>0</v>
      </c>
      <c r="T766" s="277">
        <f t="shared" si="963"/>
        <v>0</v>
      </c>
      <c r="U766" s="277">
        <f t="shared" si="963"/>
        <v>61.512394200000017</v>
      </c>
      <c r="V766" s="277">
        <f t="shared" si="963"/>
        <v>117.22522207499989</v>
      </c>
      <c r="W766" s="277">
        <f t="shared" si="963"/>
        <v>178.02972045000001</v>
      </c>
      <c r="X766" s="277">
        <f t="shared" si="963"/>
        <v>277.15345486071448</v>
      </c>
      <c r="Y766" s="277">
        <f t="shared" si="963"/>
        <v>311.71965042321426</v>
      </c>
      <c r="Z766" s="277">
        <f t="shared" si="963"/>
        <v>445.23437367321441</v>
      </c>
      <c r="AA766" s="277">
        <f t="shared" si="963"/>
        <v>445.23437367321441</v>
      </c>
      <c r="AB766" s="277">
        <f t="shared" si="963"/>
        <v>445.23437367321441</v>
      </c>
      <c r="AC766" s="277">
        <f t="shared" si="963"/>
        <v>445.23437367321441</v>
      </c>
      <c r="AD766" s="277">
        <f t="shared" si="963"/>
        <v>445.23437367321441</v>
      </c>
      <c r="AE766" s="277">
        <f t="shared" si="963"/>
        <v>508.82917930215848</v>
      </c>
      <c r="AF766" s="277">
        <f t="shared" si="963"/>
        <v>508.82917930215848</v>
      </c>
      <c r="AG766" s="277">
        <f t="shared" si="963"/>
        <v>508.82917930215848</v>
      </c>
      <c r="AH766" s="277">
        <f t="shared" si="963"/>
        <v>508.82917930215848</v>
      </c>
      <c r="AI766" s="277">
        <f t="shared" si="963"/>
        <v>508.82917930215848</v>
      </c>
      <c r="AJ766" s="277">
        <f t="shared" si="963"/>
        <v>508.82917930215848</v>
      </c>
      <c r="AK766" s="277">
        <f t="shared" si="963"/>
        <v>508.82917930215848</v>
      </c>
      <c r="AL766" s="277">
        <f t="shared" si="963"/>
        <v>508.82917930215848</v>
      </c>
      <c r="AM766" s="277">
        <f t="shared" si="963"/>
        <v>508.82917930215848</v>
      </c>
      <c r="AN766" s="277">
        <f t="shared" si="963"/>
        <v>508.82917930215848</v>
      </c>
      <c r="AO766" s="277">
        <f t="shared" si="963"/>
        <v>508.82917930215848</v>
      </c>
      <c r="AP766" s="277">
        <f t="shared" si="963"/>
        <v>508.82917930215848</v>
      </c>
      <c r="AQ766" s="277">
        <f t="shared" si="963"/>
        <v>470.6264621416417</v>
      </c>
      <c r="AR766" s="277">
        <f t="shared" si="963"/>
        <v>470.6264621416417</v>
      </c>
      <c r="AS766" s="277">
        <f t="shared" si="963"/>
        <v>470.6264621416417</v>
      </c>
      <c r="AT766" s="277">
        <f t="shared" si="963"/>
        <v>470.6264621416417</v>
      </c>
      <c r="AU766" s="277">
        <f t="shared" si="963"/>
        <v>470.6264621416417</v>
      </c>
      <c r="AV766" s="277">
        <f t="shared" si="963"/>
        <v>470.6264621416417</v>
      </c>
      <c r="AW766" s="277">
        <f t="shared" si="963"/>
        <v>470.6264621416417</v>
      </c>
      <c r="AX766" s="277">
        <f t="shared" si="963"/>
        <v>470.6264621416417</v>
      </c>
      <c r="AY766" s="277">
        <f t="shared" si="963"/>
        <v>470.6264621416417</v>
      </c>
      <c r="AZ766" s="277">
        <f t="shared" si="963"/>
        <v>470.6264621416417</v>
      </c>
      <c r="BA766" s="277">
        <f t="shared" si="963"/>
        <v>470.6264621416417</v>
      </c>
      <c r="BB766" s="277">
        <f t="shared" si="963"/>
        <v>470.6264621416417</v>
      </c>
      <c r="BC766" s="277">
        <f t="shared" si="963"/>
        <v>435.38410313747505</v>
      </c>
      <c r="BD766" s="277">
        <f t="shared" si="963"/>
        <v>435.38410313747505</v>
      </c>
      <c r="BE766" s="277">
        <f t="shared" si="963"/>
        <v>435.38410313747505</v>
      </c>
      <c r="BF766" s="277">
        <f t="shared" si="963"/>
        <v>435.38410313747505</v>
      </c>
      <c r="BG766" s="277">
        <f t="shared" si="963"/>
        <v>435.38410313747505</v>
      </c>
      <c r="BH766" s="277">
        <f t="shared" si="963"/>
        <v>435.38410313747505</v>
      </c>
      <c r="BI766" s="277">
        <f t="shared" si="963"/>
        <v>435.38410313747505</v>
      </c>
      <c r="BJ766" s="277">
        <f t="shared" si="963"/>
        <v>435.38410313747505</v>
      </c>
      <c r="BK766" s="277">
        <f t="shared" si="963"/>
        <v>435.38410313747505</v>
      </c>
      <c r="BL766" s="277">
        <f t="shared" si="963"/>
        <v>435.38410313747505</v>
      </c>
      <c r="BM766" s="277">
        <f t="shared" si="963"/>
        <v>435.38410313747505</v>
      </c>
      <c r="BN766" s="277">
        <f t="shared" si="963"/>
        <v>435.38410313747505</v>
      </c>
      <c r="BO766" s="277">
        <f t="shared" si="963"/>
        <v>402.67919398160831</v>
      </c>
      <c r="BP766" s="277">
        <f t="shared" si="963"/>
        <v>402.67919398160831</v>
      </c>
      <c r="BQ766" s="277">
        <f t="shared" si="963"/>
        <v>402.67919398160831</v>
      </c>
      <c r="BR766" s="277">
        <f t="shared" si="963"/>
        <v>402.67919398160831</v>
      </c>
      <c r="BS766" s="277">
        <f t="shared" si="963"/>
        <v>402.67919398160831</v>
      </c>
      <c r="BT766" s="277">
        <f t="shared" ref="BT766:BZ766" si="964">SUMIF($A$392:$A$539,$E751,BT$392:BT$539)</f>
        <v>402.67919398160831</v>
      </c>
      <c r="BU766" s="277">
        <f t="shared" si="964"/>
        <v>402.67919398160831</v>
      </c>
      <c r="BV766" s="277">
        <f t="shared" si="964"/>
        <v>402.67919398160831</v>
      </c>
      <c r="BW766" s="277">
        <f t="shared" si="964"/>
        <v>402.67919398160831</v>
      </c>
      <c r="BX766" s="277">
        <f t="shared" si="964"/>
        <v>402.67919398160831</v>
      </c>
      <c r="BY766" s="277">
        <f t="shared" si="964"/>
        <v>402.67919398160831</v>
      </c>
      <c r="BZ766" s="277">
        <f t="shared" si="964"/>
        <v>402.67919398160831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65">SUMIF($A$544:$A$615,$E751,H$544:H$615)</f>
        <v>0</v>
      </c>
      <c r="I767" s="277">
        <f t="shared" si="965"/>
        <v>0</v>
      </c>
      <c r="J767" s="277">
        <f t="shared" si="965"/>
        <v>0</v>
      </c>
      <c r="K767" s="277">
        <f t="shared" si="965"/>
        <v>0</v>
      </c>
      <c r="L767" s="277">
        <f t="shared" si="965"/>
        <v>0</v>
      </c>
      <c r="M767" s="277">
        <f t="shared" si="965"/>
        <v>0</v>
      </c>
      <c r="N767" s="277">
        <f t="shared" si="965"/>
        <v>0</v>
      </c>
      <c r="O767" s="277">
        <f t="shared" si="965"/>
        <v>0</v>
      </c>
      <c r="P767" s="277">
        <f t="shared" si="965"/>
        <v>0</v>
      </c>
      <c r="Q767" s="277">
        <f t="shared" si="965"/>
        <v>0</v>
      </c>
      <c r="R767" s="277">
        <f t="shared" si="965"/>
        <v>0</v>
      </c>
      <c r="S767" s="277">
        <f t="shared" si="965"/>
        <v>0</v>
      </c>
      <c r="T767" s="277">
        <f t="shared" si="965"/>
        <v>0</v>
      </c>
      <c r="U767" s="277">
        <f t="shared" si="965"/>
        <v>61.512394200000017</v>
      </c>
      <c r="V767" s="277">
        <f t="shared" si="965"/>
        <v>117.22522207499989</v>
      </c>
      <c r="W767" s="277">
        <f t="shared" si="965"/>
        <v>178.02972045000001</v>
      </c>
      <c r="X767" s="277">
        <f t="shared" si="965"/>
        <v>277.15345486071448</v>
      </c>
      <c r="Y767" s="277">
        <f t="shared" si="965"/>
        <v>311.71965042321426</v>
      </c>
      <c r="Z767" s="277">
        <f t="shared" si="965"/>
        <v>445.23437367321441</v>
      </c>
      <c r="AA767" s="277">
        <f t="shared" si="965"/>
        <v>445.23437367321441</v>
      </c>
      <c r="AB767" s="277">
        <f t="shared" si="965"/>
        <v>445.23437367321441</v>
      </c>
      <c r="AC767" s="277">
        <f t="shared" si="965"/>
        <v>445.23437367321441</v>
      </c>
      <c r="AD767" s="277">
        <f t="shared" si="965"/>
        <v>445.23437367321441</v>
      </c>
      <c r="AE767" s="277">
        <f t="shared" si="965"/>
        <v>508.82917930215848</v>
      </c>
      <c r="AF767" s="277">
        <f t="shared" si="965"/>
        <v>508.82917930215848</v>
      </c>
      <c r="AG767" s="277">
        <f t="shared" si="965"/>
        <v>508.82917930215848</v>
      </c>
      <c r="AH767" s="277">
        <f t="shared" si="965"/>
        <v>508.82917930215848</v>
      </c>
      <c r="AI767" s="277">
        <f t="shared" si="965"/>
        <v>508.82917930215848</v>
      </c>
      <c r="AJ767" s="277">
        <f t="shared" si="965"/>
        <v>508.82917930215848</v>
      </c>
      <c r="AK767" s="277">
        <f t="shared" si="965"/>
        <v>508.82917930215848</v>
      </c>
      <c r="AL767" s="277">
        <f t="shared" si="965"/>
        <v>508.82917930215848</v>
      </c>
      <c r="AM767" s="277">
        <f t="shared" si="965"/>
        <v>508.82917930215848</v>
      </c>
      <c r="AN767" s="277">
        <f t="shared" si="965"/>
        <v>508.82917930215848</v>
      </c>
      <c r="AO767" s="277">
        <f t="shared" si="965"/>
        <v>508.82917930215848</v>
      </c>
      <c r="AP767" s="277">
        <f t="shared" si="965"/>
        <v>508.82917930215848</v>
      </c>
      <c r="AQ767" s="277">
        <f t="shared" si="965"/>
        <v>470.6264621416417</v>
      </c>
      <c r="AR767" s="277">
        <f t="shared" si="965"/>
        <v>470.6264621416417</v>
      </c>
      <c r="AS767" s="277">
        <f t="shared" si="965"/>
        <v>470.6264621416417</v>
      </c>
      <c r="AT767" s="277">
        <f t="shared" si="965"/>
        <v>470.6264621416417</v>
      </c>
      <c r="AU767" s="277">
        <f t="shared" si="965"/>
        <v>470.6264621416417</v>
      </c>
      <c r="AV767" s="277">
        <f t="shared" si="965"/>
        <v>470.6264621416417</v>
      </c>
      <c r="AW767" s="277">
        <f t="shared" si="965"/>
        <v>470.6264621416417</v>
      </c>
      <c r="AX767" s="277">
        <f t="shared" si="965"/>
        <v>470.6264621416417</v>
      </c>
      <c r="AY767" s="277">
        <f t="shared" si="965"/>
        <v>470.6264621416417</v>
      </c>
      <c r="AZ767" s="277">
        <f t="shared" si="965"/>
        <v>470.6264621416417</v>
      </c>
      <c r="BA767" s="277">
        <f t="shared" si="965"/>
        <v>470.6264621416417</v>
      </c>
      <c r="BB767" s="277">
        <f t="shared" si="965"/>
        <v>470.6264621416417</v>
      </c>
      <c r="BC767" s="277">
        <f t="shared" si="965"/>
        <v>435.38410313747505</v>
      </c>
      <c r="BD767" s="277">
        <f t="shared" si="965"/>
        <v>435.38410313747505</v>
      </c>
      <c r="BE767" s="277">
        <f t="shared" si="965"/>
        <v>435.38410313747505</v>
      </c>
      <c r="BF767" s="277">
        <f t="shared" si="965"/>
        <v>435.38410313747505</v>
      </c>
      <c r="BG767" s="277">
        <f t="shared" si="965"/>
        <v>435.38410313747505</v>
      </c>
      <c r="BH767" s="277">
        <f t="shared" si="965"/>
        <v>435.38410313747505</v>
      </c>
      <c r="BI767" s="277">
        <f t="shared" si="965"/>
        <v>435.38410313747505</v>
      </c>
      <c r="BJ767" s="277">
        <f t="shared" si="965"/>
        <v>435.38410313747505</v>
      </c>
      <c r="BK767" s="277">
        <f t="shared" si="965"/>
        <v>435.38410313747505</v>
      </c>
      <c r="BL767" s="277">
        <f t="shared" si="965"/>
        <v>435.38410313747505</v>
      </c>
      <c r="BM767" s="277">
        <f t="shared" si="965"/>
        <v>435.38410313747505</v>
      </c>
      <c r="BN767" s="277">
        <f t="shared" si="965"/>
        <v>435.38410313747505</v>
      </c>
      <c r="BO767" s="277">
        <f t="shared" si="965"/>
        <v>402.67919398160831</v>
      </c>
      <c r="BP767" s="277">
        <f t="shared" si="965"/>
        <v>402.67919398160831</v>
      </c>
      <c r="BQ767" s="277">
        <f t="shared" si="965"/>
        <v>402.67919398160831</v>
      </c>
      <c r="BR767" s="277">
        <f t="shared" si="965"/>
        <v>402.67919398160831</v>
      </c>
      <c r="BS767" s="277">
        <f t="shared" si="965"/>
        <v>402.67919398160831</v>
      </c>
      <c r="BT767" s="277">
        <f t="shared" ref="BT767:BZ767" si="966">SUMIF($A$544:$A$615,$E751,BT$544:BT$615)</f>
        <v>402.67919398160831</v>
      </c>
      <c r="BU767" s="277">
        <f t="shared" si="966"/>
        <v>402.67919398160831</v>
      </c>
      <c r="BV767" s="277">
        <f t="shared" si="966"/>
        <v>402.67919398160831</v>
      </c>
      <c r="BW767" s="277">
        <f t="shared" si="966"/>
        <v>402.67919398160831</v>
      </c>
      <c r="BX767" s="277">
        <f t="shared" si="966"/>
        <v>402.67919398160831</v>
      </c>
      <c r="BY767" s="277">
        <f t="shared" si="966"/>
        <v>402.67919398160831</v>
      </c>
      <c r="BZ767" s="277">
        <f t="shared" si="966"/>
        <v>402.67919398160831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67">SUMIF($A$316:$A$387,$E751,H$316:H$387)</f>
        <v>0</v>
      </c>
      <c r="I768" s="277">
        <f t="shared" si="967"/>
        <v>0</v>
      </c>
      <c r="J768" s="277">
        <f t="shared" si="967"/>
        <v>0</v>
      </c>
      <c r="K768" s="277">
        <f t="shared" si="967"/>
        <v>0</v>
      </c>
      <c r="L768" s="277">
        <f t="shared" si="967"/>
        <v>0</v>
      </c>
      <c r="M768" s="277">
        <f t="shared" si="967"/>
        <v>0</v>
      </c>
      <c r="N768" s="277">
        <f t="shared" si="967"/>
        <v>0</v>
      </c>
      <c r="O768" s="277">
        <f t="shared" si="967"/>
        <v>0</v>
      </c>
      <c r="P768" s="277">
        <f t="shared" si="967"/>
        <v>0</v>
      </c>
      <c r="Q768" s="277">
        <f t="shared" si="967"/>
        <v>0</v>
      </c>
      <c r="R768" s="277">
        <f t="shared" si="967"/>
        <v>0</v>
      </c>
      <c r="S768" s="277">
        <f t="shared" si="967"/>
        <v>0</v>
      </c>
      <c r="T768" s="277">
        <f t="shared" si="967"/>
        <v>0</v>
      </c>
      <c r="U768" s="277">
        <f t="shared" si="967"/>
        <v>67.640539999999987</v>
      </c>
      <c r="V768" s="277">
        <f t="shared" si="967"/>
        <v>9.6178800000000013</v>
      </c>
      <c r="W768" s="277">
        <f t="shared" si="967"/>
        <v>0.26779000000000003</v>
      </c>
      <c r="X768" s="277">
        <f t="shared" si="967"/>
        <v>0</v>
      </c>
      <c r="Y768" s="277">
        <f t="shared" si="967"/>
        <v>67.782389999999992</v>
      </c>
      <c r="Z768" s="277">
        <f t="shared" si="967"/>
        <v>42.83146</v>
      </c>
      <c r="AA768" s="277">
        <f t="shared" si="967"/>
        <v>0</v>
      </c>
      <c r="AB768" s="277">
        <f t="shared" si="967"/>
        <v>0</v>
      </c>
      <c r="AC768" s="277">
        <f t="shared" si="967"/>
        <v>0</v>
      </c>
      <c r="AD768" s="277">
        <f t="shared" si="967"/>
        <v>0</v>
      </c>
      <c r="AE768" s="277">
        <f t="shared" si="967"/>
        <v>0</v>
      </c>
      <c r="AF768" s="277">
        <f t="shared" si="967"/>
        <v>0</v>
      </c>
      <c r="AG768" s="277">
        <f t="shared" si="967"/>
        <v>0</v>
      </c>
      <c r="AH768" s="277">
        <f t="shared" si="967"/>
        <v>0</v>
      </c>
      <c r="AI768" s="277">
        <f t="shared" si="967"/>
        <v>0</v>
      </c>
      <c r="AJ768" s="277">
        <f t="shared" si="967"/>
        <v>0</v>
      </c>
      <c r="AK768" s="277">
        <f t="shared" si="967"/>
        <v>0</v>
      </c>
      <c r="AL768" s="277">
        <f t="shared" si="967"/>
        <v>0</v>
      </c>
      <c r="AM768" s="277">
        <f t="shared" si="967"/>
        <v>0</v>
      </c>
      <c r="AN768" s="277">
        <f t="shared" si="967"/>
        <v>0</v>
      </c>
      <c r="AO768" s="277">
        <f t="shared" si="967"/>
        <v>0</v>
      </c>
      <c r="AP768" s="277">
        <f t="shared" si="967"/>
        <v>0</v>
      </c>
      <c r="AQ768" s="277">
        <f t="shared" si="967"/>
        <v>0</v>
      </c>
      <c r="AR768" s="277">
        <f t="shared" si="967"/>
        <v>0</v>
      </c>
      <c r="AS768" s="277">
        <f t="shared" si="967"/>
        <v>0</v>
      </c>
      <c r="AT768" s="277">
        <f t="shared" si="967"/>
        <v>0</v>
      </c>
      <c r="AU768" s="277">
        <f t="shared" si="967"/>
        <v>0</v>
      </c>
      <c r="AV768" s="277">
        <f t="shared" si="967"/>
        <v>0</v>
      </c>
      <c r="AW768" s="277">
        <f t="shared" si="967"/>
        <v>0</v>
      </c>
      <c r="AX768" s="277">
        <f t="shared" si="967"/>
        <v>0</v>
      </c>
      <c r="AY768" s="277">
        <f t="shared" si="967"/>
        <v>0</v>
      </c>
      <c r="AZ768" s="277">
        <f t="shared" si="967"/>
        <v>0</v>
      </c>
      <c r="BA768" s="277">
        <f t="shared" si="967"/>
        <v>0</v>
      </c>
      <c r="BB768" s="277">
        <f t="shared" si="967"/>
        <v>0</v>
      </c>
      <c r="BC768" s="277">
        <f t="shared" si="967"/>
        <v>0</v>
      </c>
      <c r="BD768" s="277">
        <f t="shared" si="967"/>
        <v>0</v>
      </c>
      <c r="BE768" s="277">
        <f t="shared" si="967"/>
        <v>0</v>
      </c>
      <c r="BF768" s="277">
        <f t="shared" si="967"/>
        <v>0</v>
      </c>
      <c r="BG768" s="277">
        <f t="shared" si="967"/>
        <v>0</v>
      </c>
      <c r="BH768" s="277">
        <f t="shared" si="967"/>
        <v>0</v>
      </c>
      <c r="BI768" s="277">
        <f t="shared" si="967"/>
        <v>0</v>
      </c>
      <c r="BJ768" s="277">
        <f t="shared" si="967"/>
        <v>0</v>
      </c>
      <c r="BK768" s="277">
        <f t="shared" si="967"/>
        <v>0</v>
      </c>
      <c r="BL768" s="277">
        <f t="shared" si="967"/>
        <v>0</v>
      </c>
      <c r="BM768" s="277">
        <f t="shared" si="967"/>
        <v>0</v>
      </c>
      <c r="BN768" s="277">
        <f t="shared" si="967"/>
        <v>0</v>
      </c>
      <c r="BO768" s="277">
        <f t="shared" si="967"/>
        <v>0</v>
      </c>
      <c r="BP768" s="277">
        <f t="shared" si="967"/>
        <v>0</v>
      </c>
      <c r="BQ768" s="277">
        <f t="shared" si="967"/>
        <v>0</v>
      </c>
      <c r="BR768" s="277">
        <f t="shared" si="967"/>
        <v>0</v>
      </c>
      <c r="BS768" s="277">
        <f t="shared" si="967"/>
        <v>0</v>
      </c>
      <c r="BT768" s="277">
        <f t="shared" ref="BT768:BZ768" si="968">SUMIF($A$316:$A$387,$E751,BT$316:BT$387)</f>
        <v>0</v>
      </c>
      <c r="BU768" s="277">
        <f t="shared" si="968"/>
        <v>0</v>
      </c>
      <c r="BV768" s="277">
        <f t="shared" si="968"/>
        <v>0</v>
      </c>
      <c r="BW768" s="277">
        <f t="shared" si="968"/>
        <v>0</v>
      </c>
      <c r="BX768" s="277">
        <f t="shared" si="968"/>
        <v>0</v>
      </c>
      <c r="BY768" s="277">
        <f t="shared" si="968"/>
        <v>0</v>
      </c>
      <c r="BZ768" s="277">
        <f t="shared" si="968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69">(H764-H766-H771)*$B770</f>
        <v>0</v>
      </c>
      <c r="I770" s="83">
        <f t="shared" ref="I770" si="970">(I764-I766-I771)*$B770</f>
        <v>0</v>
      </c>
      <c r="J770" s="83">
        <f t="shared" ref="J770" si="971">(J764-J766-J771)*$B770</f>
        <v>0</v>
      </c>
      <c r="K770" s="83">
        <f t="shared" ref="K770" si="972">(K764-K766-K771)*$B770</f>
        <v>0</v>
      </c>
      <c r="L770" s="83">
        <f t="shared" ref="L770" si="973">(L764-L766-L771)*$B770</f>
        <v>0</v>
      </c>
      <c r="M770" s="83">
        <f t="shared" ref="M770" si="974">(M764-M766-M771)*$B770</f>
        <v>0</v>
      </c>
      <c r="N770" s="83">
        <f t="shared" ref="N770" si="975">(N764-N766-N771)*$B770</f>
        <v>0</v>
      </c>
      <c r="O770" s="83">
        <f t="shared" ref="O770" si="976">(O764-O766-O771)*$B770</f>
        <v>0</v>
      </c>
      <c r="P770" s="83">
        <f t="shared" ref="P770" si="977">(P764-P766-P771)*$B770</f>
        <v>0</v>
      </c>
      <c r="Q770" s="83">
        <f t="shared" ref="Q770" si="978">(Q764-Q766-Q771)*$B770</f>
        <v>0</v>
      </c>
      <c r="R770" s="83">
        <f t="shared" ref="R770" si="979">(R764-R766-R771)*$B770</f>
        <v>0</v>
      </c>
      <c r="S770" s="83">
        <f t="shared" ref="S770" si="980">(S764-S766-S771)*$B770</f>
        <v>0</v>
      </c>
      <c r="T770" s="83">
        <f t="shared" ref="T770" si="981">(T764-T766-T771)*$B770</f>
        <v>0</v>
      </c>
      <c r="U770" s="83">
        <f t="shared" ref="U770" si="982">(U764-U766-U771)*$B770</f>
        <v>-9.3917380656137261</v>
      </c>
      <c r="V770" s="83">
        <f t="shared" ref="V770" si="983">(V764-V766-V771)*$B770</f>
        <v>-15.748761809111254</v>
      </c>
      <c r="W770" s="83">
        <f t="shared" ref="W770" si="984">(W764-W766-W771)*$B770</f>
        <v>-23.573217527652687</v>
      </c>
      <c r="X770" s="83">
        <f t="shared" ref="X770" si="985">(X764-X766-X771)*$B770</f>
        <v>-37.981091748260802</v>
      </c>
      <c r="Y770" s="83">
        <f t="shared" ref="Y770" si="986">(Y764-Y766-Y771)*$B770</f>
        <v>-41.124075749934988</v>
      </c>
      <c r="Z770" s="83">
        <f t="shared" ref="Z770" si="987">(Z764-Z766-Z771)*$B770</f>
        <v>-63.277138172973991</v>
      </c>
      <c r="AA770" s="83">
        <f t="shared" ref="AA770" si="988">(AA764-AA766-AA771)*$B770</f>
        <v>-60.712348251490511</v>
      </c>
      <c r="AB770" s="83">
        <f t="shared" ref="AB770" si="989">(AB764-AB766-AB771)*$B770</f>
        <v>-60.712348251490511</v>
      </c>
      <c r="AC770" s="83">
        <f t="shared" ref="AC770" si="990">(AC764-AC766-AC771)*$B770</f>
        <v>-60.712348251490511</v>
      </c>
      <c r="AD770" s="83">
        <f t="shared" ref="AD770" si="991">(AD764-AD766-AD771)*$B770</f>
        <v>-60.712348251490511</v>
      </c>
      <c r="AE770" s="83">
        <f t="shared" ref="AE770" si="992">(AE764-AE766-AE771)*$B770</f>
        <v>-72.865315607181728</v>
      </c>
      <c r="AF770" s="83">
        <f t="shared" ref="AF770" si="993">(AF764-AF766-AF771)*$B770</f>
        <v>-72.865315607181728</v>
      </c>
      <c r="AG770" s="83">
        <f t="shared" ref="AG770" si="994">(AG764-AG766-AG771)*$B770</f>
        <v>-72.865315607181728</v>
      </c>
      <c r="AH770" s="83">
        <f t="shared" ref="AH770" si="995">(AH764-AH766-AH771)*$B770</f>
        <v>-72.865315607181728</v>
      </c>
      <c r="AI770" s="83">
        <f t="shared" ref="AI770" si="996">(AI764-AI766-AI771)*$B770</f>
        <v>-72.865315607181728</v>
      </c>
      <c r="AJ770" s="83">
        <f t="shared" ref="AJ770" si="997">(AJ764-AJ766-AJ771)*$B770</f>
        <v>-72.865315607181728</v>
      </c>
      <c r="AK770" s="83">
        <f t="shared" ref="AK770" si="998">(AK764-AK766-AK771)*$B770</f>
        <v>-72.865315607181728</v>
      </c>
      <c r="AL770" s="83">
        <f t="shared" ref="AL770" si="999">(AL764-AL766-AL771)*$B770</f>
        <v>-72.865315607181728</v>
      </c>
      <c r="AM770" s="83">
        <f t="shared" ref="AM770" si="1000">(AM764-AM766-AM771)*$B770</f>
        <v>-72.865315607181728</v>
      </c>
      <c r="AN770" s="83">
        <f t="shared" ref="AN770" si="1001">(AN764-AN766-AN771)*$B770</f>
        <v>-72.865315607181728</v>
      </c>
      <c r="AO770" s="83">
        <f t="shared" ref="AO770" si="1002">(AO764-AO766-AO771)*$B770</f>
        <v>-72.865315607181728</v>
      </c>
      <c r="AP770" s="83">
        <f t="shared" ref="AP770" si="1003">(AP764-AP766-AP771)*$B770</f>
        <v>-72.865315607181728</v>
      </c>
      <c r="AQ770" s="83">
        <f t="shared" ref="AQ770" si="1004">(AQ764-AQ766-AQ771)*$B770</f>
        <v>-65.564776357806963</v>
      </c>
      <c r="AR770" s="83">
        <f t="shared" ref="AR770" si="1005">(AR764-AR766-AR771)*$B770</f>
        <v>-65.564776357806963</v>
      </c>
      <c r="AS770" s="83">
        <f t="shared" ref="AS770" si="1006">(AS764-AS766-AS771)*$B770</f>
        <v>-65.564776357806963</v>
      </c>
      <c r="AT770" s="83">
        <f t="shared" ref="AT770" si="1007">(AT764-AT766-AT771)*$B770</f>
        <v>-65.564776357806963</v>
      </c>
      <c r="AU770" s="83">
        <f t="shared" ref="AU770" si="1008">(AU764-AU766-AU771)*$B770</f>
        <v>-65.564776357806963</v>
      </c>
      <c r="AV770" s="83">
        <f t="shared" ref="AV770" si="1009">(AV764-AV766-AV771)*$B770</f>
        <v>-65.564776357806963</v>
      </c>
      <c r="AW770" s="83">
        <f t="shared" ref="AW770" si="1010">(AW764-AW766-AW771)*$B770</f>
        <v>-65.564776357806963</v>
      </c>
      <c r="AX770" s="83">
        <f t="shared" ref="AX770" si="1011">(AX764-AX766-AX771)*$B770</f>
        <v>-65.564776357806963</v>
      </c>
      <c r="AY770" s="83">
        <f t="shared" ref="AY770" si="1012">(AY764-AY766-AY771)*$B770</f>
        <v>-65.564776357806963</v>
      </c>
      <c r="AZ770" s="83">
        <f t="shared" ref="AZ770" si="1013">(AZ764-AZ766-AZ771)*$B770</f>
        <v>-65.564776357806963</v>
      </c>
      <c r="BA770" s="83">
        <f t="shared" ref="BA770" si="1014">(BA764-BA766-BA771)*$B770</f>
        <v>-65.564776357806963</v>
      </c>
      <c r="BB770" s="83">
        <f t="shared" ref="BB770" si="1015">(BB764-BB766-BB771)*$B770</f>
        <v>-65.564776357806963</v>
      </c>
      <c r="BC770" s="83">
        <f t="shared" ref="BC770" si="1016">(BC764-BC766-BC771)*$B770</f>
        <v>-58.829961552110717</v>
      </c>
      <c r="BD770" s="83">
        <f t="shared" ref="BD770" si="1017">(BD764-BD766-BD771)*$B770</f>
        <v>-58.829961552110717</v>
      </c>
      <c r="BE770" s="83">
        <f t="shared" ref="BE770" si="1018">(BE764-BE766-BE771)*$B770</f>
        <v>-58.829961552110717</v>
      </c>
      <c r="BF770" s="83">
        <f t="shared" ref="BF770" si="1019">(BF764-BF766-BF771)*$B770</f>
        <v>-58.829961552110717</v>
      </c>
      <c r="BG770" s="83">
        <f t="shared" ref="BG770" si="1020">(BG764-BG766-BG771)*$B770</f>
        <v>-58.829961552110717</v>
      </c>
      <c r="BH770" s="83">
        <f t="shared" ref="BH770" si="1021">(BH764-BH766-BH771)*$B770</f>
        <v>-58.829961552110717</v>
      </c>
      <c r="BI770" s="83">
        <f t="shared" ref="BI770" si="1022">(BI764-BI766-BI771)*$B770</f>
        <v>-58.829961552110717</v>
      </c>
      <c r="BJ770" s="83">
        <f t="shared" ref="BJ770" si="1023">(BJ764-BJ766-BJ771)*$B770</f>
        <v>-58.829961552110717</v>
      </c>
      <c r="BK770" s="83">
        <f t="shared" ref="BK770" si="1024">(BK764-BK766-BK771)*$B770</f>
        <v>-58.829961552110717</v>
      </c>
      <c r="BL770" s="83">
        <f t="shared" ref="BL770" si="1025">(BL764-BL766-BL771)*$B770</f>
        <v>-58.829961552110717</v>
      </c>
      <c r="BM770" s="83">
        <f t="shared" ref="BM770" si="1026">(BM764-BM766-BM771)*$B770</f>
        <v>-58.829961552110717</v>
      </c>
      <c r="BN770" s="83">
        <f t="shared" ref="BN770" si="1027">(BN764-BN766-BN771)*$B770</f>
        <v>-58.829961552110717</v>
      </c>
      <c r="BO770" s="83">
        <f t="shared" ref="BO770" si="1028">(BO764-BO766-BO771)*$B770</f>
        <v>-52.580053412424583</v>
      </c>
      <c r="BP770" s="83">
        <f t="shared" ref="BP770" si="1029">(BP764-BP766-BP771)*$B770</f>
        <v>-52.580053412424583</v>
      </c>
      <c r="BQ770" s="83">
        <f t="shared" ref="BQ770" si="1030">(BQ764-BQ766-BQ771)*$B770</f>
        <v>-52.580053412424583</v>
      </c>
      <c r="BR770" s="83">
        <f t="shared" ref="BR770" si="1031">(BR764-BR766-BR771)*$B770</f>
        <v>-52.580053412424583</v>
      </c>
      <c r="BS770" s="83">
        <f t="shared" ref="BS770" si="1032">(BS764-BS766-BS771)*$B770</f>
        <v>-52.580053412424583</v>
      </c>
      <c r="BT770" s="83">
        <f t="shared" ref="BT770" si="1033">(BT764-BT766-BT771)*$B770</f>
        <v>-52.580053412424583</v>
      </c>
      <c r="BU770" s="83">
        <f t="shared" ref="BU770" si="1034">(BU764-BU766-BU771)*$B770</f>
        <v>-52.580053412424583</v>
      </c>
      <c r="BV770" s="83">
        <f t="shared" ref="BV770" si="1035">(BV764-BV766-BV771)*$B770</f>
        <v>-52.580053412424583</v>
      </c>
      <c r="BW770" s="83">
        <f t="shared" ref="BW770" si="1036">(BW764-BW766-BW771)*$B770</f>
        <v>-52.580053412424583</v>
      </c>
      <c r="BX770" s="83">
        <f t="shared" ref="BX770" si="1037">(BX764-BX766-BX771)*$B770</f>
        <v>-52.580053412424583</v>
      </c>
      <c r="BY770" s="83">
        <f t="shared" ref="BY770" si="1038">(BY764-BY766-BY771)*$B770</f>
        <v>-52.580053412424583</v>
      </c>
      <c r="BZ770" s="83">
        <f t="shared" ref="BZ770" si="1039">(BZ764-BZ766-BZ771)*$B770</f>
        <v>-52.580053412424583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40">(H764-H767)*$B771</f>
        <v>0</v>
      </c>
      <c r="I771" s="83">
        <f t="shared" si="1040"/>
        <v>0</v>
      </c>
      <c r="J771" s="83">
        <f t="shared" si="1040"/>
        <v>0</v>
      </c>
      <c r="K771" s="83">
        <f t="shared" si="1040"/>
        <v>0</v>
      </c>
      <c r="L771" s="83">
        <f t="shared" si="1040"/>
        <v>0</v>
      </c>
      <c r="M771" s="83">
        <f t="shared" si="1040"/>
        <v>0</v>
      </c>
      <c r="N771" s="83">
        <f t="shared" si="1040"/>
        <v>0</v>
      </c>
      <c r="O771" s="83">
        <f t="shared" si="1040"/>
        <v>0</v>
      </c>
      <c r="P771" s="83">
        <f t="shared" si="1040"/>
        <v>0</v>
      </c>
      <c r="Q771" s="83">
        <f t="shared" si="1040"/>
        <v>0</v>
      </c>
      <c r="R771" s="83">
        <f t="shared" si="1040"/>
        <v>0</v>
      </c>
      <c r="S771" s="83">
        <f t="shared" si="1040"/>
        <v>0</v>
      </c>
      <c r="T771" s="83">
        <f t="shared" si="1040"/>
        <v>0</v>
      </c>
      <c r="U771" s="83">
        <f t="shared" si="1040"/>
        <v>-4.4231105489546589</v>
      </c>
      <c r="V771" s="83">
        <f t="shared" si="1040"/>
        <v>-7.4169992821560076</v>
      </c>
      <c r="W771" s="83">
        <f t="shared" si="1040"/>
        <v>-11.101986276759508</v>
      </c>
      <c r="X771" s="83">
        <f t="shared" si="1040"/>
        <v>-17.887484339840253</v>
      </c>
      <c r="Y771" s="83">
        <f t="shared" si="1040"/>
        <v>-19.36769658552668</v>
      </c>
      <c r="Z771" s="83">
        <f t="shared" si="1040"/>
        <v>-29.800850002970481</v>
      </c>
      <c r="AA771" s="83">
        <f t="shared" si="1040"/>
        <v>-28.592942661612483</v>
      </c>
      <c r="AB771" s="83">
        <f t="shared" si="1040"/>
        <v>-28.592942661612483</v>
      </c>
      <c r="AC771" s="83">
        <f t="shared" si="1040"/>
        <v>-28.592942661612483</v>
      </c>
      <c r="AD771" s="83">
        <f t="shared" si="1040"/>
        <v>-28.592942661612483</v>
      </c>
      <c r="AE771" s="83">
        <f t="shared" si="1040"/>
        <v>-34.316475168217451</v>
      </c>
      <c r="AF771" s="83">
        <f t="shared" si="1040"/>
        <v>-34.316475168217451</v>
      </c>
      <c r="AG771" s="83">
        <f t="shared" si="1040"/>
        <v>-34.316475168217451</v>
      </c>
      <c r="AH771" s="83">
        <f t="shared" si="1040"/>
        <v>-34.316475168217451</v>
      </c>
      <c r="AI771" s="83">
        <f t="shared" si="1040"/>
        <v>-34.316475168217451</v>
      </c>
      <c r="AJ771" s="83">
        <f t="shared" si="1040"/>
        <v>-34.316475168217451</v>
      </c>
      <c r="AK771" s="83">
        <f t="shared" si="1040"/>
        <v>-34.316475168217451</v>
      </c>
      <c r="AL771" s="83">
        <f t="shared" si="1040"/>
        <v>-34.316475168217451</v>
      </c>
      <c r="AM771" s="83">
        <f t="shared" si="1040"/>
        <v>-34.316475168217451</v>
      </c>
      <c r="AN771" s="83">
        <f t="shared" si="1040"/>
        <v>-34.316475168217451</v>
      </c>
      <c r="AO771" s="83">
        <f t="shared" si="1040"/>
        <v>-34.316475168217451</v>
      </c>
      <c r="AP771" s="83">
        <f t="shared" si="1040"/>
        <v>-34.316475168217451</v>
      </c>
      <c r="AQ771" s="83">
        <f t="shared" si="1040"/>
        <v>-30.878230623770939</v>
      </c>
      <c r="AR771" s="83">
        <f t="shared" si="1040"/>
        <v>-30.878230623770939</v>
      </c>
      <c r="AS771" s="83">
        <f t="shared" si="1040"/>
        <v>-30.878230623770939</v>
      </c>
      <c r="AT771" s="83">
        <f t="shared" si="1040"/>
        <v>-30.878230623770939</v>
      </c>
      <c r="AU771" s="83">
        <f t="shared" si="1040"/>
        <v>-30.878230623770939</v>
      </c>
      <c r="AV771" s="83">
        <f t="shared" si="1040"/>
        <v>-30.878230623770939</v>
      </c>
      <c r="AW771" s="83">
        <f t="shared" si="1040"/>
        <v>-30.878230623770939</v>
      </c>
      <c r="AX771" s="83">
        <f t="shared" si="1040"/>
        <v>-30.878230623770939</v>
      </c>
      <c r="AY771" s="83">
        <f t="shared" si="1040"/>
        <v>-30.878230623770939</v>
      </c>
      <c r="AZ771" s="83">
        <f t="shared" si="1040"/>
        <v>-30.878230623770939</v>
      </c>
      <c r="BA771" s="83">
        <f t="shared" si="1040"/>
        <v>-30.878230623770939</v>
      </c>
      <c r="BB771" s="83">
        <f t="shared" si="1040"/>
        <v>-30.878230623770939</v>
      </c>
      <c r="BC771" s="83">
        <f t="shared" si="1040"/>
        <v>-27.706418313395943</v>
      </c>
      <c r="BD771" s="83">
        <f t="shared" si="1040"/>
        <v>-27.706418313395943</v>
      </c>
      <c r="BE771" s="83">
        <f t="shared" si="1040"/>
        <v>-27.706418313395943</v>
      </c>
      <c r="BF771" s="83">
        <f t="shared" si="1040"/>
        <v>-27.706418313395943</v>
      </c>
      <c r="BG771" s="83">
        <f t="shared" si="1040"/>
        <v>-27.706418313395943</v>
      </c>
      <c r="BH771" s="83">
        <f t="shared" si="1040"/>
        <v>-27.706418313395943</v>
      </c>
      <c r="BI771" s="83">
        <f t="shared" si="1040"/>
        <v>-27.706418313395943</v>
      </c>
      <c r="BJ771" s="83">
        <f t="shared" si="1040"/>
        <v>-27.706418313395943</v>
      </c>
      <c r="BK771" s="83">
        <f t="shared" si="1040"/>
        <v>-27.706418313395943</v>
      </c>
      <c r="BL771" s="83">
        <f t="shared" si="1040"/>
        <v>-27.706418313395943</v>
      </c>
      <c r="BM771" s="83">
        <f t="shared" si="1040"/>
        <v>-27.706418313395943</v>
      </c>
      <c r="BN771" s="83">
        <f t="shared" si="1040"/>
        <v>-27.706418313395943</v>
      </c>
      <c r="BO771" s="83">
        <f t="shared" si="1040"/>
        <v>-24.762976489367936</v>
      </c>
      <c r="BP771" s="83">
        <f t="shared" si="1040"/>
        <v>-24.762976489367936</v>
      </c>
      <c r="BQ771" s="83">
        <f t="shared" si="1040"/>
        <v>-24.762976489367936</v>
      </c>
      <c r="BR771" s="83">
        <f t="shared" si="1040"/>
        <v>-24.762976489367936</v>
      </c>
      <c r="BS771" s="83">
        <f t="shared" si="1040"/>
        <v>-24.762976489367936</v>
      </c>
      <c r="BT771" s="83">
        <f t="shared" ref="BT771:BZ771" si="1041">(BT764-BT767)*$B771</f>
        <v>-24.762976489367936</v>
      </c>
      <c r="BU771" s="83">
        <f t="shared" si="1041"/>
        <v>-24.762976489367936</v>
      </c>
      <c r="BV771" s="83">
        <f t="shared" si="1041"/>
        <v>-24.762976489367936</v>
      </c>
      <c r="BW771" s="83">
        <f t="shared" si="1041"/>
        <v>-24.762976489367936</v>
      </c>
      <c r="BX771" s="83">
        <f t="shared" si="1041"/>
        <v>-24.762976489367936</v>
      </c>
      <c r="BY771" s="83">
        <f t="shared" si="1041"/>
        <v>-24.762976489367936</v>
      </c>
      <c r="BZ771" s="83">
        <f t="shared" si="1041"/>
        <v>-24.762976489367936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42">(-H768)*$B772</f>
        <v>0</v>
      </c>
      <c r="I772" s="65">
        <f t="shared" si="1042"/>
        <v>0</v>
      </c>
      <c r="J772" s="65">
        <f t="shared" si="1042"/>
        <v>0</v>
      </c>
      <c r="K772" s="65">
        <f t="shared" si="1042"/>
        <v>0</v>
      </c>
      <c r="L772" s="65">
        <f t="shared" si="1042"/>
        <v>0</v>
      </c>
      <c r="M772" s="65">
        <f t="shared" si="1042"/>
        <v>0</v>
      </c>
      <c r="N772" s="65">
        <f t="shared" si="1042"/>
        <v>0</v>
      </c>
      <c r="O772" s="65">
        <f t="shared" si="1042"/>
        <v>0</v>
      </c>
      <c r="P772" s="65">
        <f t="shared" si="1042"/>
        <v>0</v>
      </c>
      <c r="Q772" s="65">
        <f t="shared" si="1042"/>
        <v>0</v>
      </c>
      <c r="R772" s="65">
        <f t="shared" si="1042"/>
        <v>0</v>
      </c>
      <c r="S772" s="65">
        <f t="shared" si="1042"/>
        <v>0</v>
      </c>
      <c r="T772" s="65">
        <f t="shared" si="1042"/>
        <v>0</v>
      </c>
      <c r="U772" s="65">
        <f t="shared" si="1042"/>
        <v>-19.013755793999998</v>
      </c>
      <c r="V772" s="65">
        <f t="shared" si="1042"/>
        <v>-2.7035860680000003</v>
      </c>
      <c r="W772" s="65">
        <f t="shared" si="1042"/>
        <v>-7.5275769000000006E-2</v>
      </c>
      <c r="X772" s="65">
        <f t="shared" si="1042"/>
        <v>0</v>
      </c>
      <c r="Y772" s="65">
        <f t="shared" si="1042"/>
        <v>-19.053629828999998</v>
      </c>
      <c r="Z772" s="65">
        <f t="shared" si="1042"/>
        <v>-12.039923406000002</v>
      </c>
      <c r="AA772" s="65">
        <f t="shared" si="1042"/>
        <v>0</v>
      </c>
      <c r="AB772" s="65">
        <f t="shared" si="1042"/>
        <v>0</v>
      </c>
      <c r="AC772" s="65">
        <f t="shared" si="1042"/>
        <v>0</v>
      </c>
      <c r="AD772" s="65">
        <f t="shared" si="1042"/>
        <v>0</v>
      </c>
      <c r="AE772" s="65">
        <f t="shared" si="1042"/>
        <v>0</v>
      </c>
      <c r="AF772" s="65">
        <f t="shared" si="1042"/>
        <v>0</v>
      </c>
      <c r="AG772" s="65">
        <f t="shared" si="1042"/>
        <v>0</v>
      </c>
      <c r="AH772" s="65">
        <f t="shared" si="1042"/>
        <v>0</v>
      </c>
      <c r="AI772" s="65">
        <f t="shared" si="1042"/>
        <v>0</v>
      </c>
      <c r="AJ772" s="65">
        <f t="shared" si="1042"/>
        <v>0</v>
      </c>
      <c r="AK772" s="65">
        <f t="shared" si="1042"/>
        <v>0</v>
      </c>
      <c r="AL772" s="65">
        <f t="shared" si="1042"/>
        <v>0</v>
      </c>
      <c r="AM772" s="65">
        <f t="shared" si="1042"/>
        <v>0</v>
      </c>
      <c r="AN772" s="65">
        <f t="shared" si="1042"/>
        <v>0</v>
      </c>
      <c r="AO772" s="65">
        <f t="shared" si="1042"/>
        <v>0</v>
      </c>
      <c r="AP772" s="65">
        <f t="shared" si="1042"/>
        <v>0</v>
      </c>
      <c r="AQ772" s="65">
        <f t="shared" si="1042"/>
        <v>0</v>
      </c>
      <c r="AR772" s="65">
        <f t="shared" si="1042"/>
        <v>0</v>
      </c>
      <c r="AS772" s="65">
        <f t="shared" si="1042"/>
        <v>0</v>
      </c>
      <c r="AT772" s="65">
        <f t="shared" si="1042"/>
        <v>0</v>
      </c>
      <c r="AU772" s="65">
        <f t="shared" si="1042"/>
        <v>0</v>
      </c>
      <c r="AV772" s="65">
        <f t="shared" si="1042"/>
        <v>0</v>
      </c>
      <c r="AW772" s="65">
        <f t="shared" si="1042"/>
        <v>0</v>
      </c>
      <c r="AX772" s="65">
        <f t="shared" si="1042"/>
        <v>0</v>
      </c>
      <c r="AY772" s="65">
        <f t="shared" si="1042"/>
        <v>0</v>
      </c>
      <c r="AZ772" s="65">
        <f t="shared" si="1042"/>
        <v>0</v>
      </c>
      <c r="BA772" s="65">
        <f t="shared" si="1042"/>
        <v>0</v>
      </c>
      <c r="BB772" s="65">
        <f t="shared" si="1042"/>
        <v>0</v>
      </c>
      <c r="BC772" s="65">
        <f t="shared" si="1042"/>
        <v>0</v>
      </c>
      <c r="BD772" s="65">
        <f t="shared" si="1042"/>
        <v>0</v>
      </c>
      <c r="BE772" s="65">
        <f t="shared" si="1042"/>
        <v>0</v>
      </c>
      <c r="BF772" s="65">
        <f t="shared" si="1042"/>
        <v>0</v>
      </c>
      <c r="BG772" s="65">
        <f t="shared" si="1042"/>
        <v>0</v>
      </c>
      <c r="BH772" s="65">
        <f t="shared" si="1042"/>
        <v>0</v>
      </c>
      <c r="BI772" s="65">
        <f t="shared" si="1042"/>
        <v>0</v>
      </c>
      <c r="BJ772" s="65">
        <f t="shared" si="1042"/>
        <v>0</v>
      </c>
      <c r="BK772" s="65">
        <f t="shared" si="1042"/>
        <v>0</v>
      </c>
      <c r="BL772" s="65">
        <f t="shared" si="1042"/>
        <v>0</v>
      </c>
      <c r="BM772" s="65">
        <f t="shared" si="1042"/>
        <v>0</v>
      </c>
      <c r="BN772" s="65">
        <f t="shared" si="1042"/>
        <v>0</v>
      </c>
      <c r="BO772" s="65">
        <f t="shared" si="1042"/>
        <v>0</v>
      </c>
      <c r="BP772" s="65">
        <f t="shared" si="1042"/>
        <v>0</v>
      </c>
      <c r="BQ772" s="65">
        <f t="shared" si="1042"/>
        <v>0</v>
      </c>
      <c r="BR772" s="65">
        <f t="shared" si="1042"/>
        <v>0</v>
      </c>
      <c r="BS772" s="65">
        <f t="shared" si="1042"/>
        <v>0</v>
      </c>
      <c r="BT772" s="65">
        <f t="shared" ref="BT772:BZ772" si="1043">(-BT768)*$B772</f>
        <v>0</v>
      </c>
      <c r="BU772" s="65">
        <f t="shared" si="1043"/>
        <v>0</v>
      </c>
      <c r="BV772" s="65">
        <f t="shared" si="1043"/>
        <v>0</v>
      </c>
      <c r="BW772" s="65">
        <f t="shared" si="1043"/>
        <v>0</v>
      </c>
      <c r="BX772" s="65">
        <f t="shared" si="1043"/>
        <v>0</v>
      </c>
      <c r="BY772" s="65">
        <f t="shared" si="1043"/>
        <v>0</v>
      </c>
      <c r="BZ772" s="65">
        <f t="shared" si="1043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44">SUM(H770:H772)</f>
        <v>0</v>
      </c>
      <c r="I773" s="188">
        <f t="shared" ref="I773" si="1045">SUM(I770:I772)</f>
        <v>0</v>
      </c>
      <c r="J773" s="188">
        <f t="shared" ref="J773" si="1046">SUM(J770:J772)</f>
        <v>0</v>
      </c>
      <c r="K773" s="188">
        <f t="shared" ref="K773" si="1047">SUM(K770:K772)</f>
        <v>0</v>
      </c>
      <c r="L773" s="188">
        <f t="shared" ref="L773" si="1048">SUM(L770:L772)</f>
        <v>0</v>
      </c>
      <c r="M773" s="188">
        <f t="shared" ref="M773" si="1049">SUM(M770:M772)</f>
        <v>0</v>
      </c>
      <c r="N773" s="188">
        <f t="shared" ref="N773" si="1050">SUM(N770:N772)</f>
        <v>0</v>
      </c>
      <c r="O773" s="188">
        <f t="shared" ref="O773" si="1051">SUM(O770:O772)</f>
        <v>0</v>
      </c>
      <c r="P773" s="188">
        <f t="shared" ref="P773" si="1052">SUM(P770:P772)</f>
        <v>0</v>
      </c>
      <c r="Q773" s="188">
        <f t="shared" ref="Q773" si="1053">SUM(Q770:Q772)</f>
        <v>0</v>
      </c>
      <c r="R773" s="188">
        <f t="shared" ref="R773" si="1054">SUM(R770:R772)</f>
        <v>0</v>
      </c>
      <c r="S773" s="188">
        <f t="shared" ref="S773" si="1055">SUM(S770:S772)</f>
        <v>0</v>
      </c>
      <c r="T773" s="188">
        <f t="shared" ref="T773" si="1056">SUM(T770:T772)</f>
        <v>0</v>
      </c>
      <c r="U773" s="188">
        <f t="shared" ref="U773" si="1057">SUM(U770:U772)</f>
        <v>-32.828604408568381</v>
      </c>
      <c r="V773" s="188">
        <f t="shared" ref="V773" si="1058">SUM(V770:V772)</f>
        <v>-25.869347159267264</v>
      </c>
      <c r="W773" s="188">
        <f t="shared" ref="W773" si="1059">SUM(W770:W772)</f>
        <v>-34.750479573412193</v>
      </c>
      <c r="X773" s="188">
        <f t="shared" ref="X773" si="1060">SUM(X770:X772)</f>
        <v>-55.868576088101051</v>
      </c>
      <c r="Y773" s="188">
        <f t="shared" ref="Y773" si="1061">SUM(Y770:Y772)</f>
        <v>-79.545402164461663</v>
      </c>
      <c r="Z773" s="188">
        <f t="shared" ref="Z773" si="1062">SUM(Z770:Z772)</f>
        <v>-105.11791158194447</v>
      </c>
      <c r="AA773" s="188">
        <f t="shared" ref="AA773" si="1063">SUM(AA770:AA772)</f>
        <v>-89.305290913102993</v>
      </c>
      <c r="AB773" s="188">
        <f t="shared" ref="AB773" si="1064">SUM(AB770:AB772)</f>
        <v>-89.305290913102993</v>
      </c>
      <c r="AC773" s="188">
        <f t="shared" ref="AC773" si="1065">SUM(AC770:AC772)</f>
        <v>-89.305290913102993</v>
      </c>
      <c r="AD773" s="188">
        <f t="shared" ref="AD773" si="1066">SUM(AD770:AD772)</f>
        <v>-89.305290913102993</v>
      </c>
      <c r="AE773" s="188">
        <f t="shared" ref="AE773" si="1067">SUM(AE770:AE772)</f>
        <v>-107.18179077539918</v>
      </c>
      <c r="AF773" s="188">
        <f t="shared" ref="AF773" si="1068">SUM(AF770:AF772)</f>
        <v>-107.18179077539918</v>
      </c>
      <c r="AG773" s="188">
        <f t="shared" ref="AG773" si="1069">SUM(AG770:AG772)</f>
        <v>-107.18179077539918</v>
      </c>
      <c r="AH773" s="188">
        <f t="shared" ref="AH773" si="1070">SUM(AH770:AH772)</f>
        <v>-107.18179077539918</v>
      </c>
      <c r="AI773" s="188">
        <f t="shared" ref="AI773" si="1071">SUM(AI770:AI772)</f>
        <v>-107.18179077539918</v>
      </c>
      <c r="AJ773" s="188">
        <f t="shared" ref="AJ773" si="1072">SUM(AJ770:AJ772)</f>
        <v>-107.18179077539918</v>
      </c>
      <c r="AK773" s="188">
        <f t="shared" ref="AK773" si="1073">SUM(AK770:AK772)</f>
        <v>-107.18179077539918</v>
      </c>
      <c r="AL773" s="188">
        <f t="shared" ref="AL773" si="1074">SUM(AL770:AL772)</f>
        <v>-107.18179077539918</v>
      </c>
      <c r="AM773" s="188">
        <f t="shared" ref="AM773" si="1075">SUM(AM770:AM772)</f>
        <v>-107.18179077539918</v>
      </c>
      <c r="AN773" s="188">
        <f t="shared" ref="AN773" si="1076">SUM(AN770:AN772)</f>
        <v>-107.18179077539918</v>
      </c>
      <c r="AO773" s="188">
        <f t="shared" ref="AO773" si="1077">SUM(AO770:AO772)</f>
        <v>-107.18179077539918</v>
      </c>
      <c r="AP773" s="188">
        <f t="shared" ref="AP773" si="1078">SUM(AP770:AP772)</f>
        <v>-107.18179077539918</v>
      </c>
      <c r="AQ773" s="188">
        <f t="shared" ref="AQ773" si="1079">SUM(AQ770:AQ772)</f>
        <v>-96.443006981577895</v>
      </c>
      <c r="AR773" s="188">
        <f t="shared" ref="AR773" si="1080">SUM(AR770:AR772)</f>
        <v>-96.443006981577895</v>
      </c>
      <c r="AS773" s="188">
        <f t="shared" ref="AS773" si="1081">SUM(AS770:AS772)</f>
        <v>-96.443006981577895</v>
      </c>
      <c r="AT773" s="188">
        <f t="shared" ref="AT773" si="1082">SUM(AT770:AT772)</f>
        <v>-96.443006981577895</v>
      </c>
      <c r="AU773" s="188">
        <f t="shared" ref="AU773" si="1083">SUM(AU770:AU772)</f>
        <v>-96.443006981577895</v>
      </c>
      <c r="AV773" s="188">
        <f t="shared" ref="AV773" si="1084">SUM(AV770:AV772)</f>
        <v>-96.443006981577895</v>
      </c>
      <c r="AW773" s="188">
        <f t="shared" ref="AW773" si="1085">SUM(AW770:AW772)</f>
        <v>-96.443006981577895</v>
      </c>
      <c r="AX773" s="188">
        <f t="shared" ref="AX773" si="1086">SUM(AX770:AX772)</f>
        <v>-96.443006981577895</v>
      </c>
      <c r="AY773" s="188">
        <f t="shared" ref="AY773" si="1087">SUM(AY770:AY772)</f>
        <v>-96.443006981577895</v>
      </c>
      <c r="AZ773" s="188">
        <f t="shared" ref="AZ773" si="1088">SUM(AZ770:AZ772)</f>
        <v>-96.443006981577895</v>
      </c>
      <c r="BA773" s="188">
        <f t="shared" ref="BA773" si="1089">SUM(BA770:BA772)</f>
        <v>-96.443006981577895</v>
      </c>
      <c r="BB773" s="188">
        <f t="shared" ref="BB773" si="1090">SUM(BB770:BB772)</f>
        <v>-96.443006981577895</v>
      </c>
      <c r="BC773" s="188">
        <f t="shared" ref="BC773" si="1091">SUM(BC770:BC772)</f>
        <v>-86.53637986550666</v>
      </c>
      <c r="BD773" s="188">
        <f t="shared" ref="BD773" si="1092">SUM(BD770:BD772)</f>
        <v>-86.53637986550666</v>
      </c>
      <c r="BE773" s="188">
        <f t="shared" ref="BE773" si="1093">SUM(BE770:BE772)</f>
        <v>-86.53637986550666</v>
      </c>
      <c r="BF773" s="188">
        <f t="shared" ref="BF773" si="1094">SUM(BF770:BF772)</f>
        <v>-86.53637986550666</v>
      </c>
      <c r="BG773" s="188">
        <f t="shared" ref="BG773" si="1095">SUM(BG770:BG772)</f>
        <v>-86.53637986550666</v>
      </c>
      <c r="BH773" s="188">
        <f t="shared" ref="BH773" si="1096">SUM(BH770:BH772)</f>
        <v>-86.53637986550666</v>
      </c>
      <c r="BI773" s="188">
        <f t="shared" ref="BI773" si="1097">SUM(BI770:BI772)</f>
        <v>-86.53637986550666</v>
      </c>
      <c r="BJ773" s="188">
        <f t="shared" ref="BJ773" si="1098">SUM(BJ770:BJ772)</f>
        <v>-86.53637986550666</v>
      </c>
      <c r="BK773" s="188">
        <f t="shared" ref="BK773" si="1099">SUM(BK770:BK772)</f>
        <v>-86.53637986550666</v>
      </c>
      <c r="BL773" s="188">
        <f t="shared" ref="BL773" si="1100">SUM(BL770:BL772)</f>
        <v>-86.53637986550666</v>
      </c>
      <c r="BM773" s="188">
        <f t="shared" ref="BM773" si="1101">SUM(BM770:BM772)</f>
        <v>-86.53637986550666</v>
      </c>
      <c r="BN773" s="188">
        <f t="shared" ref="BN773" si="1102">SUM(BN770:BN772)</f>
        <v>-86.53637986550666</v>
      </c>
      <c r="BO773" s="188">
        <f t="shared" ref="BO773" si="1103">SUM(BO770:BO772)</f>
        <v>-77.343029901792519</v>
      </c>
      <c r="BP773" s="188">
        <f t="shared" ref="BP773" si="1104">SUM(BP770:BP772)</f>
        <v>-77.343029901792519</v>
      </c>
      <c r="BQ773" s="188">
        <f t="shared" ref="BQ773" si="1105">SUM(BQ770:BQ772)</f>
        <v>-77.343029901792519</v>
      </c>
      <c r="BR773" s="188">
        <f t="shared" ref="BR773" si="1106">SUM(BR770:BR772)</f>
        <v>-77.343029901792519</v>
      </c>
      <c r="BS773" s="188">
        <f t="shared" ref="BS773" si="1107">SUM(BS770:BS772)</f>
        <v>-77.343029901792519</v>
      </c>
      <c r="BT773" s="188">
        <f t="shared" ref="BT773" si="1108">SUM(BT770:BT772)</f>
        <v>-77.343029901792519</v>
      </c>
      <c r="BU773" s="188">
        <f t="shared" ref="BU773" si="1109">SUM(BU770:BU772)</f>
        <v>-77.343029901792519</v>
      </c>
      <c r="BV773" s="188">
        <f t="shared" ref="BV773" si="1110">SUM(BV770:BV772)</f>
        <v>-77.343029901792519</v>
      </c>
      <c r="BW773" s="188">
        <f t="shared" ref="BW773" si="1111">SUM(BW770:BW772)</f>
        <v>-77.343029901792519</v>
      </c>
      <c r="BX773" s="188">
        <f t="shared" ref="BX773" si="1112">SUM(BX770:BX772)</f>
        <v>-77.343029901792519</v>
      </c>
      <c r="BY773" s="188">
        <f t="shared" ref="BY773" si="1113">SUM(BY770:BY772)</f>
        <v>-77.343029901792519</v>
      </c>
      <c r="BZ773" s="188">
        <f t="shared" ref="BZ773" si="1114">SUM(BZ770:BZ772)</f>
        <v>-77.343029901792519</v>
      </c>
    </row>
    <row r="774" spans="1:78" ht="15" x14ac:dyDescent="0.25">
      <c r="B774" s="77">
        <f>HLOOKUP(INPUTS!$C$43,$G$9:$BZ$949,ROW(C774)-8,FALSE)</f>
        <v>-601.8961937150641</v>
      </c>
      <c r="E774" s="170" t="s">
        <v>16</v>
      </c>
      <c r="G774" s="188">
        <f>G773+F774</f>
        <v>0</v>
      </c>
      <c r="H774" s="188">
        <f t="shared" ref="H774" si="1115">H773+G774</f>
        <v>0</v>
      </c>
      <c r="I774" s="188">
        <f t="shared" ref="I774" si="1116">I773+H774</f>
        <v>0</v>
      </c>
      <c r="J774" s="188">
        <f t="shared" ref="J774" si="1117">J773+I774</f>
        <v>0</v>
      </c>
      <c r="K774" s="188">
        <f t="shared" ref="K774" si="1118">K773+J774</f>
        <v>0</v>
      </c>
      <c r="L774" s="188">
        <f t="shared" ref="L774" si="1119">L773+K774</f>
        <v>0</v>
      </c>
      <c r="M774" s="188">
        <f t="shared" ref="M774" si="1120">M773+L774</f>
        <v>0</v>
      </c>
      <c r="N774" s="188">
        <f t="shared" ref="N774" si="1121">N773+M774</f>
        <v>0</v>
      </c>
      <c r="O774" s="188">
        <f t="shared" ref="O774" si="1122">O773+N774</f>
        <v>0</v>
      </c>
      <c r="P774" s="188">
        <f t="shared" ref="P774" si="1123">P773+O774</f>
        <v>0</v>
      </c>
      <c r="Q774" s="188">
        <f t="shared" ref="Q774" si="1124">Q773+P774</f>
        <v>0</v>
      </c>
      <c r="R774" s="188">
        <f t="shared" ref="R774" si="1125">R773+Q774</f>
        <v>0</v>
      </c>
      <c r="S774" s="188">
        <f t="shared" ref="S774" si="1126">S773+R774</f>
        <v>0</v>
      </c>
      <c r="T774" s="188">
        <f t="shared" ref="T774" si="1127">T773+S774</f>
        <v>0</v>
      </c>
      <c r="U774" s="188">
        <f t="shared" ref="U774" si="1128">U773+T774</f>
        <v>-32.828604408568381</v>
      </c>
      <c r="V774" s="188">
        <f t="shared" ref="V774" si="1129">V773+U774</f>
        <v>-58.697951567835645</v>
      </c>
      <c r="W774" s="188">
        <f t="shared" ref="W774" si="1130">W773+V774</f>
        <v>-93.448431141247838</v>
      </c>
      <c r="X774" s="188">
        <f t="shared" ref="X774" si="1131">X773+W774</f>
        <v>-149.31700722934889</v>
      </c>
      <c r="Y774" s="188">
        <f t="shared" ref="Y774" si="1132">Y773+X774</f>
        <v>-228.86240939381054</v>
      </c>
      <c r="Z774" s="188">
        <f t="shared" ref="Z774" si="1133">Z773+Y774</f>
        <v>-333.98032097575503</v>
      </c>
      <c r="AA774" s="188">
        <f t="shared" ref="AA774" si="1134">AA773+Z774</f>
        <v>-423.28561188885806</v>
      </c>
      <c r="AB774" s="188">
        <f t="shared" ref="AB774" si="1135">AB773+AA774</f>
        <v>-512.59090280196108</v>
      </c>
      <c r="AC774" s="188">
        <f t="shared" ref="AC774" si="1136">AC773+AB774</f>
        <v>-601.8961937150641</v>
      </c>
      <c r="AD774" s="188">
        <f t="shared" ref="AD774" si="1137">AD773+AC774</f>
        <v>-691.20148462816712</v>
      </c>
      <c r="AE774" s="188">
        <f t="shared" ref="AE774" si="1138">AE773+AD774</f>
        <v>-798.38327540356636</v>
      </c>
      <c r="AF774" s="188">
        <f t="shared" ref="AF774" si="1139">AF773+AE774</f>
        <v>-905.56506617896548</v>
      </c>
      <c r="AG774" s="188">
        <f t="shared" ref="AG774" si="1140">AG773+AF774</f>
        <v>-1012.7468569543646</v>
      </c>
      <c r="AH774" s="188">
        <f t="shared" ref="AH774" si="1141">AH773+AG774</f>
        <v>-1119.9286477297637</v>
      </c>
      <c r="AI774" s="188">
        <f t="shared" ref="AI774" si="1142">AI773+AH774</f>
        <v>-1227.1104385051628</v>
      </c>
      <c r="AJ774" s="188">
        <f t="shared" ref="AJ774" si="1143">AJ773+AI774</f>
        <v>-1334.292229280562</v>
      </c>
      <c r="AK774" s="188">
        <f t="shared" ref="AK774" si="1144">AK773+AJ774</f>
        <v>-1441.4740200559611</v>
      </c>
      <c r="AL774" s="188">
        <f t="shared" ref="AL774" si="1145">AL773+AK774</f>
        <v>-1548.6558108313602</v>
      </c>
      <c r="AM774" s="188">
        <f t="shared" ref="AM774" si="1146">AM773+AL774</f>
        <v>-1655.8376016067593</v>
      </c>
      <c r="AN774" s="188">
        <f t="shared" ref="AN774" si="1147">AN773+AM774</f>
        <v>-1763.0193923821585</v>
      </c>
      <c r="AO774" s="188">
        <f t="shared" ref="AO774" si="1148">AO773+AN774</f>
        <v>-1870.2011831575576</v>
      </c>
      <c r="AP774" s="188">
        <f t="shared" ref="AP774" si="1149">AP773+AO774</f>
        <v>-1977.3829739329567</v>
      </c>
      <c r="AQ774" s="188">
        <f t="shared" ref="AQ774" si="1150">AQ773+AP774</f>
        <v>-2073.8259809145347</v>
      </c>
      <c r="AR774" s="188">
        <f t="shared" ref="AR774" si="1151">AR773+AQ774</f>
        <v>-2170.2689878961128</v>
      </c>
      <c r="AS774" s="188">
        <f t="shared" ref="AS774" si="1152">AS773+AR774</f>
        <v>-2266.7119948776908</v>
      </c>
      <c r="AT774" s="188">
        <f t="shared" ref="AT774" si="1153">AT773+AS774</f>
        <v>-2363.1550018592689</v>
      </c>
      <c r="AU774" s="188">
        <f t="shared" ref="AU774" si="1154">AU773+AT774</f>
        <v>-2459.5980088408469</v>
      </c>
      <c r="AV774" s="188">
        <f t="shared" ref="AV774" si="1155">AV773+AU774</f>
        <v>-2556.0410158224249</v>
      </c>
      <c r="AW774" s="188">
        <f t="shared" ref="AW774" si="1156">AW773+AV774</f>
        <v>-2652.484022804003</v>
      </c>
      <c r="AX774" s="188">
        <f t="shared" ref="AX774" si="1157">AX773+AW774</f>
        <v>-2748.927029785581</v>
      </c>
      <c r="AY774" s="188">
        <f t="shared" ref="AY774" si="1158">AY773+AX774</f>
        <v>-2845.370036767159</v>
      </c>
      <c r="AZ774" s="188">
        <f t="shared" ref="AZ774" si="1159">AZ773+AY774</f>
        <v>-2941.8130437487371</v>
      </c>
      <c r="BA774" s="188">
        <f t="shared" ref="BA774" si="1160">BA773+AZ774</f>
        <v>-3038.2560507303151</v>
      </c>
      <c r="BB774" s="188">
        <f t="shared" ref="BB774" si="1161">BB773+BA774</f>
        <v>-3134.6990577118931</v>
      </c>
      <c r="BC774" s="188">
        <f t="shared" ref="BC774" si="1162">BC773+BB774</f>
        <v>-3221.2354375773998</v>
      </c>
      <c r="BD774" s="188">
        <f t="shared" ref="BD774" si="1163">BD773+BC774</f>
        <v>-3307.7718174429065</v>
      </c>
      <c r="BE774" s="188">
        <f t="shared" ref="BE774" si="1164">BE773+BD774</f>
        <v>-3394.3081973084131</v>
      </c>
      <c r="BF774" s="188">
        <f t="shared" ref="BF774" si="1165">BF773+BE774</f>
        <v>-3480.8445771739198</v>
      </c>
      <c r="BG774" s="188">
        <f t="shared" ref="BG774" si="1166">BG773+BF774</f>
        <v>-3567.3809570394264</v>
      </c>
      <c r="BH774" s="188">
        <f t="shared" ref="BH774" si="1167">BH773+BG774</f>
        <v>-3653.9173369049331</v>
      </c>
      <c r="BI774" s="188">
        <f t="shared" ref="BI774" si="1168">BI773+BH774</f>
        <v>-3740.4537167704398</v>
      </c>
      <c r="BJ774" s="188">
        <f t="shared" ref="BJ774" si="1169">BJ773+BI774</f>
        <v>-3826.9900966359464</v>
      </c>
      <c r="BK774" s="188">
        <f t="shared" ref="BK774" si="1170">BK773+BJ774</f>
        <v>-3913.5264765014531</v>
      </c>
      <c r="BL774" s="188">
        <f t="shared" ref="BL774" si="1171">BL773+BK774</f>
        <v>-4000.0628563669597</v>
      </c>
      <c r="BM774" s="188">
        <f t="shared" ref="BM774" si="1172">BM773+BL774</f>
        <v>-4086.5992362324664</v>
      </c>
      <c r="BN774" s="188">
        <f t="shared" ref="BN774" si="1173">BN773+BM774</f>
        <v>-4173.1356160979731</v>
      </c>
      <c r="BO774" s="188">
        <f t="shared" ref="BO774" si="1174">BO773+BN774</f>
        <v>-4250.4786459997658</v>
      </c>
      <c r="BP774" s="188">
        <f t="shared" ref="BP774" si="1175">BP773+BO774</f>
        <v>-4327.8216759015586</v>
      </c>
      <c r="BQ774" s="188">
        <f t="shared" ref="BQ774" si="1176">BQ773+BP774</f>
        <v>-4405.1647058033514</v>
      </c>
      <c r="BR774" s="188">
        <f t="shared" ref="BR774" si="1177">BR773+BQ774</f>
        <v>-4482.5077357051441</v>
      </c>
      <c r="BS774" s="188">
        <f t="shared" ref="BS774" si="1178">BS773+BR774</f>
        <v>-4559.8507656069369</v>
      </c>
      <c r="BT774" s="188">
        <f t="shared" ref="BT774" si="1179">BT773+BS774</f>
        <v>-4637.1937955087296</v>
      </c>
      <c r="BU774" s="188">
        <f t="shared" ref="BU774" si="1180">BU773+BT774</f>
        <v>-4714.5368254105224</v>
      </c>
      <c r="BV774" s="188">
        <f t="shared" ref="BV774" si="1181">BV773+BU774</f>
        <v>-4791.8798553123152</v>
      </c>
      <c r="BW774" s="188">
        <f t="shared" ref="BW774" si="1182">BW773+BV774</f>
        <v>-4869.2228852141079</v>
      </c>
      <c r="BX774" s="188">
        <f t="shared" ref="BX774" si="1183">BX773+BW774</f>
        <v>-4946.5659151159007</v>
      </c>
      <c r="BY774" s="188">
        <f t="shared" ref="BY774" si="1184">BY773+BX774</f>
        <v>-5023.9089450176934</v>
      </c>
      <c r="BZ774" s="188">
        <f t="shared" ref="BZ774" si="1185">BZ773+BY774</f>
        <v>-5101.2519749194862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1.8093994609062733E-2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collapsed="1" x14ac:dyDescent="0.25">
      <c r="A777" s="229">
        <f>B777*$A$776</f>
        <v>2443.67285471376</v>
      </c>
      <c r="B777" s="77">
        <f>SUM(G777:BZ777)</f>
        <v>135054.35961000001</v>
      </c>
      <c r="E777" s="170" t="s">
        <v>8</v>
      </c>
      <c r="G777" s="319">
        <f>IF(G$700=$E776,VLOOKUP(G$9,$D$12:$E$83,2,FALSE),0)</f>
        <v>0</v>
      </c>
      <c r="H777" s="319">
        <f t="shared" ref="H777" si="1186">IF(H$700=$E776,VLOOKUP(H$9,$D$12:$E$83,2,FALSE),0)</f>
        <v>0</v>
      </c>
      <c r="I777" s="319">
        <f t="shared" ref="I777" si="1187">IF(I$700=$E776,VLOOKUP(I$9,$D$12:$E$83,2,FALSE),0)</f>
        <v>0</v>
      </c>
      <c r="J777" s="319">
        <f t="shared" ref="J777" si="1188">IF(J$700=$E776,VLOOKUP(J$9,$D$12:$E$83,2,FALSE),0)</f>
        <v>0</v>
      </c>
      <c r="K777" s="319">
        <f t="shared" ref="K777" si="1189">IF(K$700=$E776,VLOOKUP(K$9,$D$12:$E$83,2,FALSE),0)</f>
        <v>0</v>
      </c>
      <c r="L777" s="319">
        <f t="shared" ref="L777" si="1190">IF(L$700=$E776,VLOOKUP(L$9,$D$12:$E$83,2,FALSE),0)</f>
        <v>0</v>
      </c>
      <c r="M777" s="319">
        <f t="shared" ref="M777" si="1191">IF(M$700=$E776,VLOOKUP(M$9,$D$12:$E$83,2,FALSE),0)</f>
        <v>0</v>
      </c>
      <c r="N777" s="319">
        <f t="shared" ref="N777" si="1192">IF(N$700=$E776,VLOOKUP(N$9,$D$12:$E$83,2,FALSE),0)</f>
        <v>0</v>
      </c>
      <c r="O777" s="319">
        <f t="shared" ref="O777" si="1193">IF(O$700=$E776,VLOOKUP(O$9,$D$12:$E$83,2,FALSE),0)</f>
        <v>0</v>
      </c>
      <c r="P777" s="319">
        <f t="shared" ref="P777" si="1194">IF(P$700=$E776,VLOOKUP(P$9,$D$12:$E$83,2,FALSE),0)</f>
        <v>0</v>
      </c>
      <c r="Q777" s="319">
        <f t="shared" ref="Q777" si="1195">IF(Q$700=$E776,VLOOKUP(Q$9,$D$12:$E$83,2,FALSE),0)</f>
        <v>0</v>
      </c>
      <c r="R777" s="319">
        <f t="shared" ref="R777" si="1196">IF(R$700=$E776,VLOOKUP(R$9,$D$12:$E$83,2,FALSE),0)</f>
        <v>0</v>
      </c>
      <c r="S777" s="319">
        <f t="shared" ref="S777" si="1197">IF(S$700=$E776,VLOOKUP(S$9,$D$12:$E$83,2,FALSE),0)</f>
        <v>0</v>
      </c>
      <c r="T777" s="319">
        <f t="shared" ref="T777" si="1198">IF(T$700=$E776,VLOOKUP(T$9,$D$12:$E$83,2,FALSE),0)</f>
        <v>0</v>
      </c>
      <c r="U777" s="319">
        <f t="shared" ref="U777" si="1199">IF(U$700=$E776,VLOOKUP(U$9,$D$12:$E$83,2,FALSE),0)</f>
        <v>0</v>
      </c>
      <c r="V777" s="319">
        <f t="shared" ref="V777" si="1200">IF(V$700=$E776,VLOOKUP(V$9,$D$12:$E$83,2,FALSE),0)</f>
        <v>0</v>
      </c>
      <c r="W777" s="319">
        <f t="shared" ref="W777" si="1201">IF(W$700=$E776,VLOOKUP(W$9,$D$12:$E$83,2,FALSE),0)</f>
        <v>0</v>
      </c>
      <c r="X777" s="319">
        <f t="shared" ref="X777" si="1202">IF(X$700=$E776,VLOOKUP(X$9,$D$12:$E$83,2,FALSE),0)</f>
        <v>0</v>
      </c>
      <c r="Y777" s="319">
        <f t="shared" ref="Y777" si="1203">IF(Y$700=$E776,VLOOKUP(Y$9,$D$12:$E$83,2,FALSE),0)</f>
        <v>0</v>
      </c>
      <c r="Z777" s="319">
        <f t="shared" ref="Z777" si="1204">IF(Z$700=$E776,VLOOKUP(Z$9,$D$12:$E$83,2,FALSE),0)</f>
        <v>0</v>
      </c>
      <c r="AA777" s="319">
        <f t="shared" ref="AA777" si="1205">IF(AA$700=$E776,VLOOKUP(AA$9,$D$12:$E$83,2,FALSE),0)</f>
        <v>11414.623889999986</v>
      </c>
      <c r="AB777" s="319">
        <f t="shared" ref="AB777" si="1206">IF(AB$700=$E776,VLOOKUP(AB$9,$D$12:$E$83,2,FALSE),0)</f>
        <v>33477.740139999987</v>
      </c>
      <c r="AC777" s="319">
        <f t="shared" ref="AC777" si="1207">IF(AC$700=$E776,VLOOKUP(AC$9,$D$12:$E$83,2,FALSE),0)</f>
        <v>25117.587810000001</v>
      </c>
      <c r="AD777" s="319">
        <f t="shared" ref="AD777" si="1208">IF(AD$700=$E776,VLOOKUP(AD$9,$D$12:$E$83,2,FALSE),0)</f>
        <v>22048.879579999983</v>
      </c>
      <c r="AE777" s="319">
        <f t="shared" ref="AE777" si="1209">IF(AE$700=$E776,VLOOKUP(AE$9,$D$12:$E$83,2,FALSE),0)</f>
        <v>22503.39323000002</v>
      </c>
      <c r="AF777" s="319">
        <f t="shared" ref="AF777" si="1210">IF(AF$700=$E776,VLOOKUP(AF$9,$D$12:$E$83,2,FALSE),0)</f>
        <v>20492.134960000039</v>
      </c>
      <c r="AG777" s="319">
        <f t="shared" ref="AG777" si="1211">IF(AG$700=$E776,VLOOKUP(AG$9,$D$12:$E$83,2,FALSE),0)</f>
        <v>0</v>
      </c>
      <c r="AH777" s="319">
        <f t="shared" ref="AH777" si="1212">IF(AH$700=$E776,VLOOKUP(AH$9,$D$12:$E$83,2,FALSE),0)</f>
        <v>0</v>
      </c>
      <c r="AI777" s="319">
        <f t="shared" ref="AI777" si="1213">IF(AI$700=$E776,VLOOKUP(AI$9,$D$12:$E$83,2,FALSE),0)</f>
        <v>0</v>
      </c>
      <c r="AJ777" s="319">
        <f t="shared" ref="AJ777" si="1214">IF(AJ$700=$E776,VLOOKUP(AJ$9,$D$12:$E$83,2,FALSE),0)</f>
        <v>0</v>
      </c>
      <c r="AK777" s="319">
        <f t="shared" ref="AK777" si="1215">IF(AK$700=$E776,VLOOKUP(AK$9,$D$12:$E$83,2,FALSE),0)</f>
        <v>0</v>
      </c>
      <c r="AL777" s="319">
        <f t="shared" ref="AL777" si="1216">IF(AL$700=$E776,VLOOKUP(AL$9,$D$12:$E$83,2,FALSE),0)</f>
        <v>0</v>
      </c>
      <c r="AM777" s="319">
        <f t="shared" ref="AM777" si="1217">IF(AM$700=$E776,VLOOKUP(AM$9,$D$12:$E$83,2,FALSE),0)</f>
        <v>0</v>
      </c>
      <c r="AN777" s="319">
        <f t="shared" ref="AN777" si="1218">IF(AN$700=$E776,VLOOKUP(AN$9,$D$12:$E$83,2,FALSE),0)</f>
        <v>0</v>
      </c>
      <c r="AO777" s="319">
        <f t="shared" ref="AO777" si="1219">IF(AO$700=$E776,VLOOKUP(AO$9,$D$12:$E$83,2,FALSE),0)</f>
        <v>0</v>
      </c>
      <c r="AP777" s="319">
        <f t="shared" ref="AP777" si="1220">IF(AP$700=$E776,VLOOKUP(AP$9,$D$12:$E$83,2,FALSE),0)</f>
        <v>0</v>
      </c>
      <c r="AQ777" s="319">
        <f t="shared" ref="AQ777" si="1221">IF(AQ$700=$E776,VLOOKUP(AQ$9,$D$12:$E$83,2,FALSE),0)</f>
        <v>0</v>
      </c>
      <c r="AR777" s="319">
        <f t="shared" ref="AR777" si="1222">IF(AR$700=$E776,VLOOKUP(AR$9,$D$12:$E$83,2,FALSE),0)</f>
        <v>0</v>
      </c>
      <c r="AS777" s="319">
        <f t="shared" ref="AS777" si="1223">IF(AS$700=$E776,VLOOKUP(AS$9,$D$12:$E$83,2,FALSE),0)</f>
        <v>0</v>
      </c>
      <c r="AT777" s="319">
        <f t="shared" ref="AT777" si="1224">IF(AT$700=$E776,VLOOKUP(AT$9,$D$12:$E$83,2,FALSE),0)</f>
        <v>0</v>
      </c>
      <c r="AU777" s="319">
        <f t="shared" ref="AU777" si="1225">IF(AU$700=$E776,VLOOKUP(AU$9,$D$12:$E$83,2,FALSE),0)</f>
        <v>0</v>
      </c>
      <c r="AV777" s="319">
        <f t="shared" ref="AV777" si="1226">IF(AV$700=$E776,VLOOKUP(AV$9,$D$12:$E$83,2,FALSE),0)</f>
        <v>0</v>
      </c>
      <c r="AW777" s="319">
        <f t="shared" ref="AW777" si="1227">IF(AW$700=$E776,VLOOKUP(AW$9,$D$12:$E$83,2,FALSE),0)</f>
        <v>0</v>
      </c>
      <c r="AX777" s="319">
        <f t="shared" ref="AX777" si="1228">IF(AX$700=$E776,VLOOKUP(AX$9,$D$12:$E$83,2,FALSE),0)</f>
        <v>0</v>
      </c>
      <c r="AY777" s="319">
        <f t="shared" ref="AY777" si="1229">IF(AY$700=$E776,VLOOKUP(AY$9,$D$12:$E$83,2,FALSE),0)</f>
        <v>0</v>
      </c>
      <c r="AZ777" s="319">
        <f t="shared" ref="AZ777" si="1230">IF(AZ$700=$E776,VLOOKUP(AZ$9,$D$12:$E$83,2,FALSE),0)</f>
        <v>0</v>
      </c>
      <c r="BA777" s="319">
        <f t="shared" ref="BA777" si="1231">IF(BA$700=$E776,VLOOKUP(BA$9,$D$12:$E$83,2,FALSE),0)</f>
        <v>0</v>
      </c>
      <c r="BB777" s="319">
        <f t="shared" ref="BB777" si="1232">IF(BB$700=$E776,VLOOKUP(BB$9,$D$12:$E$83,2,FALSE),0)</f>
        <v>0</v>
      </c>
      <c r="BC777" s="319">
        <f t="shared" ref="BC777" si="1233">IF(BC$700=$E776,VLOOKUP(BC$9,$D$12:$E$83,2,FALSE),0)</f>
        <v>0</v>
      </c>
      <c r="BD777" s="319">
        <f t="shared" ref="BD777" si="1234">IF(BD$700=$E776,VLOOKUP(BD$9,$D$12:$E$83,2,FALSE),0)</f>
        <v>0</v>
      </c>
      <c r="BE777" s="319">
        <f t="shared" ref="BE777" si="1235">IF(BE$700=$E776,VLOOKUP(BE$9,$D$12:$E$83,2,FALSE),0)</f>
        <v>0</v>
      </c>
      <c r="BF777" s="319">
        <f t="shared" ref="BF777" si="1236">IF(BF$700=$E776,VLOOKUP(BF$9,$D$12:$E$83,2,FALSE),0)</f>
        <v>0</v>
      </c>
      <c r="BG777" s="319">
        <f t="shared" ref="BG777" si="1237">IF(BG$700=$E776,VLOOKUP(BG$9,$D$12:$E$83,2,FALSE),0)</f>
        <v>0</v>
      </c>
      <c r="BH777" s="319">
        <f t="shared" ref="BH777" si="1238">IF(BH$700=$E776,VLOOKUP(BH$9,$D$12:$E$83,2,FALSE),0)</f>
        <v>0</v>
      </c>
      <c r="BI777" s="319">
        <f t="shared" ref="BI777" si="1239">IF(BI$700=$E776,VLOOKUP(BI$9,$D$12:$E$83,2,FALSE),0)</f>
        <v>0</v>
      </c>
      <c r="BJ777" s="319">
        <f t="shared" ref="BJ777" si="1240">IF(BJ$700=$E776,VLOOKUP(BJ$9,$D$12:$E$83,2,FALSE),0)</f>
        <v>0</v>
      </c>
      <c r="BK777" s="319">
        <f t="shared" ref="BK777" si="1241">IF(BK$700=$E776,VLOOKUP(BK$9,$D$12:$E$83,2,FALSE),0)</f>
        <v>0</v>
      </c>
      <c r="BL777" s="319">
        <f t="shared" ref="BL777" si="1242">IF(BL$700=$E776,VLOOKUP(BL$9,$D$12:$E$83,2,FALSE),0)</f>
        <v>0</v>
      </c>
      <c r="BM777" s="319">
        <f t="shared" ref="BM777" si="1243">IF(BM$700=$E776,VLOOKUP(BM$9,$D$12:$E$83,2,FALSE),0)</f>
        <v>0</v>
      </c>
      <c r="BN777" s="319">
        <f t="shared" ref="BN777" si="1244">IF(BN$700=$E776,VLOOKUP(BN$9,$D$12:$E$83,2,FALSE),0)</f>
        <v>0</v>
      </c>
      <c r="BO777" s="319">
        <f t="shared" ref="BO777" si="1245">IF(BO$700=$E776,VLOOKUP(BO$9,$D$12:$E$83,2,FALSE),0)</f>
        <v>0</v>
      </c>
      <c r="BP777" s="319">
        <f t="shared" ref="BP777" si="1246">IF(BP$700=$E776,VLOOKUP(BP$9,$D$12:$E$83,2,FALSE),0)</f>
        <v>0</v>
      </c>
      <c r="BQ777" s="319">
        <f t="shared" ref="BQ777" si="1247">IF(BQ$700=$E776,VLOOKUP(BQ$9,$D$12:$E$83,2,FALSE),0)</f>
        <v>0</v>
      </c>
      <c r="BR777" s="319">
        <f t="shared" ref="BR777" si="1248">IF(BR$700=$E776,VLOOKUP(BR$9,$D$12:$E$83,2,FALSE),0)</f>
        <v>0</v>
      </c>
      <c r="BS777" s="319">
        <f t="shared" ref="BS777" si="1249">IF(BS$700=$E776,VLOOKUP(BS$9,$D$12:$E$83,2,FALSE),0)</f>
        <v>0</v>
      </c>
      <c r="BT777" s="319">
        <f t="shared" ref="BT777" si="1250">IF(BT$700=$E776,VLOOKUP(BT$9,$D$12:$E$83,2,FALSE),0)</f>
        <v>0</v>
      </c>
      <c r="BU777" s="319">
        <f t="shared" ref="BU777" si="1251">IF(BU$700=$E776,VLOOKUP(BU$9,$D$12:$E$83,2,FALSE),0)</f>
        <v>0</v>
      </c>
      <c r="BV777" s="319">
        <f t="shared" ref="BV777" si="1252">IF(BV$700=$E776,VLOOKUP(BV$9,$D$12:$E$83,2,FALSE),0)</f>
        <v>0</v>
      </c>
      <c r="BW777" s="319">
        <f t="shared" ref="BW777" si="1253">IF(BW$700=$E776,VLOOKUP(BW$9,$D$12:$E$83,2,FALSE),0)</f>
        <v>0</v>
      </c>
      <c r="BX777" s="319">
        <f t="shared" ref="BX777" si="1254">IF(BX$700=$E776,VLOOKUP(BX$9,$D$12:$E$83,2,FALSE),0)</f>
        <v>0</v>
      </c>
      <c r="BY777" s="319">
        <f t="shared" ref="BY777" si="1255">IF(BY$700=$E776,VLOOKUP(BY$9,$D$12:$E$83,2,FALSE),0)</f>
        <v>0</v>
      </c>
      <c r="BZ777" s="319">
        <f t="shared" ref="BZ777" si="1256">IF(BZ$700=$E776,VLOOKUP(BZ$9,$D$12:$E$83,2,FALSE),0)</f>
        <v>0</v>
      </c>
    </row>
    <row r="778" spans="1:78" ht="15" x14ac:dyDescent="0.25">
      <c r="A778" s="229">
        <f t="shared" ref="A778:A780" si="1257">B778*$A$776</f>
        <v>0</v>
      </c>
      <c r="B778" s="77">
        <f t="shared" ref="B778:B782" si="1258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59">IF(H$700=$E776,VLOOKUP(H$9,$D$87:$E$158,2,FALSE),0)</f>
        <v>0</v>
      </c>
      <c r="I778" s="319">
        <f t="shared" si="1259"/>
        <v>0</v>
      </c>
      <c r="J778" s="319">
        <f t="shared" si="1259"/>
        <v>0</v>
      </c>
      <c r="K778" s="319">
        <f t="shared" si="1259"/>
        <v>0</v>
      </c>
      <c r="L778" s="319">
        <f t="shared" si="1259"/>
        <v>0</v>
      </c>
      <c r="M778" s="319">
        <f t="shared" si="1259"/>
        <v>0</v>
      </c>
      <c r="N778" s="319">
        <f t="shared" si="1259"/>
        <v>0</v>
      </c>
      <c r="O778" s="319">
        <f t="shared" si="1259"/>
        <v>0</v>
      </c>
      <c r="P778" s="319">
        <f t="shared" si="1259"/>
        <v>0</v>
      </c>
      <c r="Q778" s="319">
        <f t="shared" si="1259"/>
        <v>0</v>
      </c>
      <c r="R778" s="319">
        <f t="shared" si="1259"/>
        <v>0</v>
      </c>
      <c r="S778" s="319">
        <f t="shared" si="1259"/>
        <v>0</v>
      </c>
      <c r="T778" s="319">
        <f t="shared" si="1259"/>
        <v>0</v>
      </c>
      <c r="U778" s="319">
        <f t="shared" si="1259"/>
        <v>0</v>
      </c>
      <c r="V778" s="319">
        <f t="shared" si="1259"/>
        <v>0</v>
      </c>
      <c r="W778" s="319">
        <f t="shared" si="1259"/>
        <v>0</v>
      </c>
      <c r="X778" s="319">
        <f t="shared" si="1259"/>
        <v>0</v>
      </c>
      <c r="Y778" s="319">
        <f t="shared" si="1259"/>
        <v>0</v>
      </c>
      <c r="Z778" s="319">
        <f t="shared" si="1259"/>
        <v>0</v>
      </c>
      <c r="AA778" s="319">
        <f t="shared" si="1259"/>
        <v>0</v>
      </c>
      <c r="AB778" s="319">
        <f t="shared" si="1259"/>
        <v>0</v>
      </c>
      <c r="AC778" s="319">
        <f t="shared" si="1259"/>
        <v>0</v>
      </c>
      <c r="AD778" s="319">
        <f t="shared" si="1259"/>
        <v>0</v>
      </c>
      <c r="AE778" s="319">
        <f t="shared" si="1259"/>
        <v>0</v>
      </c>
      <c r="AF778" s="319">
        <f t="shared" si="1259"/>
        <v>0</v>
      </c>
      <c r="AG778" s="319">
        <f t="shared" si="1259"/>
        <v>0</v>
      </c>
      <c r="AH778" s="319">
        <f t="shared" si="1259"/>
        <v>0</v>
      </c>
      <c r="AI778" s="319">
        <f t="shared" si="1259"/>
        <v>0</v>
      </c>
      <c r="AJ778" s="319">
        <f t="shared" si="1259"/>
        <v>0</v>
      </c>
      <c r="AK778" s="319">
        <f t="shared" si="1259"/>
        <v>0</v>
      </c>
      <c r="AL778" s="319">
        <f t="shared" si="1259"/>
        <v>0</v>
      </c>
      <c r="AM778" s="319">
        <f t="shared" si="1259"/>
        <v>0</v>
      </c>
      <c r="AN778" s="319">
        <f t="shared" si="1259"/>
        <v>0</v>
      </c>
      <c r="AO778" s="319">
        <f t="shared" si="1259"/>
        <v>0</v>
      </c>
      <c r="AP778" s="319">
        <f t="shared" si="1259"/>
        <v>0</v>
      </c>
      <c r="AQ778" s="319">
        <f t="shared" si="1259"/>
        <v>0</v>
      </c>
      <c r="AR778" s="319">
        <f t="shared" si="1259"/>
        <v>0</v>
      </c>
      <c r="AS778" s="319">
        <f t="shared" si="1259"/>
        <v>0</v>
      </c>
      <c r="AT778" s="319">
        <f t="shared" si="1259"/>
        <v>0</v>
      </c>
      <c r="AU778" s="319">
        <f t="shared" si="1259"/>
        <v>0</v>
      </c>
      <c r="AV778" s="319">
        <f t="shared" si="1259"/>
        <v>0</v>
      </c>
      <c r="AW778" s="319">
        <f t="shared" si="1259"/>
        <v>0</v>
      </c>
      <c r="AX778" s="319">
        <f t="shared" si="1259"/>
        <v>0</v>
      </c>
      <c r="AY778" s="319">
        <f t="shared" si="1259"/>
        <v>0</v>
      </c>
      <c r="AZ778" s="319">
        <f t="shared" si="1259"/>
        <v>0</v>
      </c>
      <c r="BA778" s="319">
        <f t="shared" si="1259"/>
        <v>0</v>
      </c>
      <c r="BB778" s="319">
        <f t="shared" si="1259"/>
        <v>0</v>
      </c>
      <c r="BC778" s="319">
        <f t="shared" si="1259"/>
        <v>0</v>
      </c>
      <c r="BD778" s="319">
        <f t="shared" si="1259"/>
        <v>0</v>
      </c>
      <c r="BE778" s="319">
        <f t="shared" si="1259"/>
        <v>0</v>
      </c>
      <c r="BF778" s="319">
        <f t="shared" si="1259"/>
        <v>0</v>
      </c>
      <c r="BG778" s="319">
        <f t="shared" si="1259"/>
        <v>0</v>
      </c>
      <c r="BH778" s="319">
        <f t="shared" si="1259"/>
        <v>0</v>
      </c>
      <c r="BI778" s="319">
        <f t="shared" si="1259"/>
        <v>0</v>
      </c>
      <c r="BJ778" s="319">
        <f t="shared" si="1259"/>
        <v>0</v>
      </c>
      <c r="BK778" s="319">
        <f t="shared" si="1259"/>
        <v>0</v>
      </c>
      <c r="BL778" s="319">
        <f t="shared" si="1259"/>
        <v>0</v>
      </c>
      <c r="BM778" s="319">
        <f t="shared" si="1259"/>
        <v>0</v>
      </c>
      <c r="BN778" s="319">
        <f t="shared" si="1259"/>
        <v>0</v>
      </c>
      <c r="BO778" s="319">
        <f t="shared" si="1259"/>
        <v>0</v>
      </c>
      <c r="BP778" s="319">
        <f t="shared" si="1259"/>
        <v>0</v>
      </c>
      <c r="BQ778" s="319">
        <f t="shared" si="1259"/>
        <v>0</v>
      </c>
      <c r="BR778" s="319">
        <f t="shared" si="1259"/>
        <v>0</v>
      </c>
      <c r="BS778" s="319">
        <f t="shared" si="1259"/>
        <v>0</v>
      </c>
      <c r="BT778" s="319">
        <f t="shared" ref="BT778:BZ778" si="1260">IF(BT$700=$E776,VLOOKUP(BT$9,$D$87:$E$158,2,FALSE),0)</f>
        <v>0</v>
      </c>
      <c r="BU778" s="319">
        <f t="shared" si="1260"/>
        <v>0</v>
      </c>
      <c r="BV778" s="319">
        <f t="shared" si="1260"/>
        <v>0</v>
      </c>
      <c r="BW778" s="319">
        <f t="shared" si="1260"/>
        <v>0</v>
      </c>
      <c r="BX778" s="319">
        <f t="shared" si="1260"/>
        <v>0</v>
      </c>
      <c r="BY778" s="319">
        <f t="shared" si="1260"/>
        <v>0</v>
      </c>
      <c r="BZ778" s="319">
        <f t="shared" si="1260"/>
        <v>0</v>
      </c>
    </row>
    <row r="779" spans="1:78" ht="15" x14ac:dyDescent="0.25">
      <c r="A779" s="229">
        <f>B779*$A$776</f>
        <v>0</v>
      </c>
      <c r="B779" s="77">
        <f t="shared" si="1258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61">IF(H$700=$E776,VLOOKUP(H$9,$D$163:$E$234,2,FALSE),0)</f>
        <v>0</v>
      </c>
      <c r="I779" s="319">
        <f t="shared" si="1261"/>
        <v>0</v>
      </c>
      <c r="J779" s="319">
        <f t="shared" si="1261"/>
        <v>0</v>
      </c>
      <c r="K779" s="319">
        <f t="shared" si="1261"/>
        <v>0</v>
      </c>
      <c r="L779" s="319">
        <f t="shared" si="1261"/>
        <v>0</v>
      </c>
      <c r="M779" s="319">
        <f t="shared" si="1261"/>
        <v>0</v>
      </c>
      <c r="N779" s="319">
        <f t="shared" si="1261"/>
        <v>0</v>
      </c>
      <c r="O779" s="319">
        <f t="shared" si="1261"/>
        <v>0</v>
      </c>
      <c r="P779" s="319">
        <f t="shared" si="1261"/>
        <v>0</v>
      </c>
      <c r="Q779" s="319">
        <f t="shared" si="1261"/>
        <v>0</v>
      </c>
      <c r="R779" s="319">
        <f t="shared" si="1261"/>
        <v>0</v>
      </c>
      <c r="S779" s="319">
        <f t="shared" si="1261"/>
        <v>0</v>
      </c>
      <c r="T779" s="319">
        <f t="shared" si="1261"/>
        <v>0</v>
      </c>
      <c r="U779" s="319">
        <f t="shared" si="1261"/>
        <v>0</v>
      </c>
      <c r="V779" s="319">
        <f t="shared" si="1261"/>
        <v>0</v>
      </c>
      <c r="W779" s="319">
        <f t="shared" si="1261"/>
        <v>0</v>
      </c>
      <c r="X779" s="319">
        <f t="shared" si="1261"/>
        <v>0</v>
      </c>
      <c r="Y779" s="319">
        <f t="shared" si="1261"/>
        <v>0</v>
      </c>
      <c r="Z779" s="319">
        <f t="shared" si="1261"/>
        <v>0</v>
      </c>
      <c r="AA779" s="319">
        <f t="shared" si="1261"/>
        <v>0</v>
      </c>
      <c r="AB779" s="319">
        <f t="shared" si="1261"/>
        <v>0</v>
      </c>
      <c r="AC779" s="319">
        <f t="shared" si="1261"/>
        <v>0</v>
      </c>
      <c r="AD779" s="319">
        <f t="shared" si="1261"/>
        <v>0</v>
      </c>
      <c r="AE779" s="319">
        <f t="shared" si="1261"/>
        <v>0</v>
      </c>
      <c r="AF779" s="319">
        <f t="shared" si="1261"/>
        <v>0</v>
      </c>
      <c r="AG779" s="319">
        <f t="shared" si="1261"/>
        <v>0</v>
      </c>
      <c r="AH779" s="319">
        <f t="shared" si="1261"/>
        <v>0</v>
      </c>
      <c r="AI779" s="319">
        <f t="shared" si="1261"/>
        <v>0</v>
      </c>
      <c r="AJ779" s="319">
        <f t="shared" si="1261"/>
        <v>0</v>
      </c>
      <c r="AK779" s="319">
        <f t="shared" si="1261"/>
        <v>0</v>
      </c>
      <c r="AL779" s="319">
        <f t="shared" si="1261"/>
        <v>0</v>
      </c>
      <c r="AM779" s="319">
        <f t="shared" si="1261"/>
        <v>0</v>
      </c>
      <c r="AN779" s="319">
        <f t="shared" si="1261"/>
        <v>0</v>
      </c>
      <c r="AO779" s="319">
        <f t="shared" si="1261"/>
        <v>0</v>
      </c>
      <c r="AP779" s="319">
        <f t="shared" si="1261"/>
        <v>0</v>
      </c>
      <c r="AQ779" s="319">
        <f t="shared" si="1261"/>
        <v>0</v>
      </c>
      <c r="AR779" s="319">
        <f t="shared" si="1261"/>
        <v>0</v>
      </c>
      <c r="AS779" s="319">
        <f t="shared" si="1261"/>
        <v>0</v>
      </c>
      <c r="AT779" s="319">
        <f t="shared" si="1261"/>
        <v>0</v>
      </c>
      <c r="AU779" s="319">
        <f t="shared" si="1261"/>
        <v>0</v>
      </c>
      <c r="AV779" s="319">
        <f t="shared" si="1261"/>
        <v>0</v>
      </c>
      <c r="AW779" s="319">
        <f t="shared" si="1261"/>
        <v>0</v>
      </c>
      <c r="AX779" s="319">
        <f t="shared" si="1261"/>
        <v>0</v>
      </c>
      <c r="AY779" s="319">
        <f t="shared" si="1261"/>
        <v>0</v>
      </c>
      <c r="AZ779" s="319">
        <f t="shared" si="1261"/>
        <v>0</v>
      </c>
      <c r="BA779" s="319">
        <f t="shared" si="1261"/>
        <v>0</v>
      </c>
      <c r="BB779" s="319">
        <f t="shared" si="1261"/>
        <v>0</v>
      </c>
      <c r="BC779" s="319">
        <f t="shared" si="1261"/>
        <v>0</v>
      </c>
      <c r="BD779" s="319">
        <f t="shared" si="1261"/>
        <v>0</v>
      </c>
      <c r="BE779" s="319">
        <f t="shared" si="1261"/>
        <v>0</v>
      </c>
      <c r="BF779" s="319">
        <f t="shared" si="1261"/>
        <v>0</v>
      </c>
      <c r="BG779" s="319">
        <f t="shared" si="1261"/>
        <v>0</v>
      </c>
      <c r="BH779" s="319">
        <f t="shared" si="1261"/>
        <v>0</v>
      </c>
      <c r="BI779" s="319">
        <f t="shared" si="1261"/>
        <v>0</v>
      </c>
      <c r="BJ779" s="319">
        <f t="shared" si="1261"/>
        <v>0</v>
      </c>
      <c r="BK779" s="319">
        <f t="shared" si="1261"/>
        <v>0</v>
      </c>
      <c r="BL779" s="319">
        <f t="shared" si="1261"/>
        <v>0</v>
      </c>
      <c r="BM779" s="319">
        <f t="shared" si="1261"/>
        <v>0</v>
      </c>
      <c r="BN779" s="319">
        <f t="shared" si="1261"/>
        <v>0</v>
      </c>
      <c r="BO779" s="319">
        <f t="shared" si="1261"/>
        <v>0</v>
      </c>
      <c r="BP779" s="319">
        <f t="shared" si="1261"/>
        <v>0</v>
      </c>
      <c r="BQ779" s="319">
        <f t="shared" si="1261"/>
        <v>0</v>
      </c>
      <c r="BR779" s="319">
        <f t="shared" si="1261"/>
        <v>0</v>
      </c>
      <c r="BS779" s="319">
        <f t="shared" si="1261"/>
        <v>0</v>
      </c>
      <c r="BT779" s="319">
        <f t="shared" ref="BT779:BZ779" si="1262">IF(BT$700=$E776,VLOOKUP(BT$9,$D$163:$E$234,2,FALSE),0)</f>
        <v>0</v>
      </c>
      <c r="BU779" s="319">
        <f t="shared" si="1262"/>
        <v>0</v>
      </c>
      <c r="BV779" s="319">
        <f t="shared" si="1262"/>
        <v>0</v>
      </c>
      <c r="BW779" s="319">
        <f t="shared" si="1262"/>
        <v>0</v>
      </c>
      <c r="BX779" s="319">
        <f t="shared" si="1262"/>
        <v>0</v>
      </c>
      <c r="BY779" s="319">
        <f t="shared" si="1262"/>
        <v>0</v>
      </c>
      <c r="BZ779" s="319">
        <f t="shared" si="1262"/>
        <v>0</v>
      </c>
    </row>
    <row r="780" spans="1:78" ht="15" x14ac:dyDescent="0.25">
      <c r="A780" s="228">
        <f t="shared" si="1257"/>
        <v>0</v>
      </c>
      <c r="B780" s="77">
        <f t="shared" si="1258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63">IF(H$700=$E776,VLOOKUP(H$9,$D$239:$E$310,2,FALSE),0)</f>
        <v>0</v>
      </c>
      <c r="I780" s="319">
        <f t="shared" si="1263"/>
        <v>0</v>
      </c>
      <c r="J780" s="319">
        <f t="shared" si="1263"/>
        <v>0</v>
      </c>
      <c r="K780" s="319">
        <f t="shared" si="1263"/>
        <v>0</v>
      </c>
      <c r="L780" s="319">
        <f t="shared" si="1263"/>
        <v>0</v>
      </c>
      <c r="M780" s="319">
        <f t="shared" si="1263"/>
        <v>0</v>
      </c>
      <c r="N780" s="319">
        <f t="shared" si="1263"/>
        <v>0</v>
      </c>
      <c r="O780" s="319">
        <f t="shared" si="1263"/>
        <v>0</v>
      </c>
      <c r="P780" s="319">
        <f t="shared" si="1263"/>
        <v>0</v>
      </c>
      <c r="Q780" s="319">
        <f t="shared" si="1263"/>
        <v>0</v>
      </c>
      <c r="R780" s="319">
        <f t="shared" si="1263"/>
        <v>0</v>
      </c>
      <c r="S780" s="319">
        <f t="shared" si="1263"/>
        <v>0</v>
      </c>
      <c r="T780" s="319">
        <f t="shared" si="1263"/>
        <v>0</v>
      </c>
      <c r="U780" s="319">
        <f t="shared" si="1263"/>
        <v>0</v>
      </c>
      <c r="V780" s="319">
        <f t="shared" si="1263"/>
        <v>0</v>
      </c>
      <c r="W780" s="319">
        <f t="shared" si="1263"/>
        <v>0</v>
      </c>
      <c r="X780" s="319">
        <f t="shared" si="1263"/>
        <v>0</v>
      </c>
      <c r="Y780" s="319">
        <f t="shared" si="1263"/>
        <v>0</v>
      </c>
      <c r="Z780" s="319">
        <f t="shared" si="1263"/>
        <v>0</v>
      </c>
      <c r="AA780" s="319">
        <f t="shared" si="1263"/>
        <v>0</v>
      </c>
      <c r="AB780" s="319">
        <f t="shared" si="1263"/>
        <v>0</v>
      </c>
      <c r="AC780" s="319">
        <f t="shared" si="1263"/>
        <v>0</v>
      </c>
      <c r="AD780" s="319">
        <f t="shared" si="1263"/>
        <v>0</v>
      </c>
      <c r="AE780" s="319">
        <f t="shared" si="1263"/>
        <v>0</v>
      </c>
      <c r="AF780" s="319">
        <f t="shared" si="1263"/>
        <v>0</v>
      </c>
      <c r="AG780" s="319">
        <f t="shared" si="1263"/>
        <v>0</v>
      </c>
      <c r="AH780" s="319">
        <f t="shared" si="1263"/>
        <v>0</v>
      </c>
      <c r="AI780" s="319">
        <f t="shared" si="1263"/>
        <v>0</v>
      </c>
      <c r="AJ780" s="319">
        <f t="shared" si="1263"/>
        <v>0</v>
      </c>
      <c r="AK780" s="319">
        <f t="shared" si="1263"/>
        <v>0</v>
      </c>
      <c r="AL780" s="319">
        <f t="shared" si="1263"/>
        <v>0</v>
      </c>
      <c r="AM780" s="319">
        <f t="shared" si="1263"/>
        <v>0</v>
      </c>
      <c r="AN780" s="319">
        <f t="shared" si="1263"/>
        <v>0</v>
      </c>
      <c r="AO780" s="319">
        <f t="shared" si="1263"/>
        <v>0</v>
      </c>
      <c r="AP780" s="319">
        <f t="shared" si="1263"/>
        <v>0</v>
      </c>
      <c r="AQ780" s="319">
        <f t="shared" si="1263"/>
        <v>0</v>
      </c>
      <c r="AR780" s="319">
        <f t="shared" si="1263"/>
        <v>0</v>
      </c>
      <c r="AS780" s="319">
        <f t="shared" si="1263"/>
        <v>0</v>
      </c>
      <c r="AT780" s="319">
        <f t="shared" si="1263"/>
        <v>0</v>
      </c>
      <c r="AU780" s="319">
        <f t="shared" si="1263"/>
        <v>0</v>
      </c>
      <c r="AV780" s="319">
        <f t="shared" si="1263"/>
        <v>0</v>
      </c>
      <c r="AW780" s="319">
        <f t="shared" si="1263"/>
        <v>0</v>
      </c>
      <c r="AX780" s="319">
        <f t="shared" si="1263"/>
        <v>0</v>
      </c>
      <c r="AY780" s="319">
        <f t="shared" si="1263"/>
        <v>0</v>
      </c>
      <c r="AZ780" s="319">
        <f t="shared" si="1263"/>
        <v>0</v>
      </c>
      <c r="BA780" s="319">
        <f t="shared" si="1263"/>
        <v>0</v>
      </c>
      <c r="BB780" s="319">
        <f t="shared" si="1263"/>
        <v>0</v>
      </c>
      <c r="BC780" s="319">
        <f t="shared" si="1263"/>
        <v>0</v>
      </c>
      <c r="BD780" s="319">
        <f t="shared" si="1263"/>
        <v>0</v>
      </c>
      <c r="BE780" s="319">
        <f t="shared" si="1263"/>
        <v>0</v>
      </c>
      <c r="BF780" s="319">
        <f t="shared" si="1263"/>
        <v>0</v>
      </c>
      <c r="BG780" s="319">
        <f t="shared" si="1263"/>
        <v>0</v>
      </c>
      <c r="BH780" s="319">
        <f t="shared" si="1263"/>
        <v>0</v>
      </c>
      <c r="BI780" s="319">
        <f t="shared" si="1263"/>
        <v>0</v>
      </c>
      <c r="BJ780" s="319">
        <f t="shared" si="1263"/>
        <v>0</v>
      </c>
      <c r="BK780" s="319">
        <f t="shared" si="1263"/>
        <v>0</v>
      </c>
      <c r="BL780" s="319">
        <f t="shared" si="1263"/>
        <v>0</v>
      </c>
      <c r="BM780" s="319">
        <f t="shared" si="1263"/>
        <v>0</v>
      </c>
      <c r="BN780" s="319">
        <f t="shared" si="1263"/>
        <v>0</v>
      </c>
      <c r="BO780" s="319">
        <f t="shared" si="1263"/>
        <v>0</v>
      </c>
      <c r="BP780" s="319">
        <f t="shared" si="1263"/>
        <v>0</v>
      </c>
      <c r="BQ780" s="319">
        <f t="shared" si="1263"/>
        <v>0</v>
      </c>
      <c r="BR780" s="319">
        <f t="shared" si="1263"/>
        <v>0</v>
      </c>
      <c r="BS780" s="319">
        <f t="shared" si="1263"/>
        <v>0</v>
      </c>
      <c r="BT780" s="319">
        <f t="shared" ref="BT780:BZ780" si="1264">IF(BT$700=$E776,VLOOKUP(BT$9,$D$239:$E$310,2,FALSE),0)</f>
        <v>0</v>
      </c>
      <c r="BU780" s="319">
        <f t="shared" si="1264"/>
        <v>0</v>
      </c>
      <c r="BV780" s="319">
        <f t="shared" si="1264"/>
        <v>0</v>
      </c>
      <c r="BW780" s="319">
        <f t="shared" si="1264"/>
        <v>0</v>
      </c>
      <c r="BX780" s="319">
        <f t="shared" si="1264"/>
        <v>0</v>
      </c>
      <c r="BY780" s="319">
        <f t="shared" si="1264"/>
        <v>0</v>
      </c>
      <c r="BZ780" s="319">
        <f t="shared" si="1264"/>
        <v>0</v>
      </c>
    </row>
    <row r="781" spans="1:78" ht="15" x14ac:dyDescent="0.25">
      <c r="B781" s="77">
        <f t="shared" si="1258"/>
        <v>279.99581999999998</v>
      </c>
      <c r="E781" s="170" t="s">
        <v>2</v>
      </c>
      <c r="G781" s="319">
        <f>IF(G$700=$E776,VLOOKUP(G$9,$D$316:$E$387,2,FALSE),0)</f>
        <v>0</v>
      </c>
      <c r="H781" s="319">
        <f t="shared" ref="H781:BS781" si="1265">IF(H$700=$E776,VLOOKUP(H$9,$D$316:$E$387,2,FALSE),0)</f>
        <v>0</v>
      </c>
      <c r="I781" s="319">
        <f t="shared" si="1265"/>
        <v>0</v>
      </c>
      <c r="J781" s="319">
        <f t="shared" si="1265"/>
        <v>0</v>
      </c>
      <c r="K781" s="319">
        <f t="shared" si="1265"/>
        <v>0</v>
      </c>
      <c r="L781" s="319">
        <f t="shared" si="1265"/>
        <v>0</v>
      </c>
      <c r="M781" s="319">
        <f t="shared" si="1265"/>
        <v>0</v>
      </c>
      <c r="N781" s="319">
        <f t="shared" si="1265"/>
        <v>0</v>
      </c>
      <c r="O781" s="319">
        <f t="shared" si="1265"/>
        <v>0</v>
      </c>
      <c r="P781" s="319">
        <f t="shared" si="1265"/>
        <v>0</v>
      </c>
      <c r="Q781" s="319">
        <f t="shared" si="1265"/>
        <v>0</v>
      </c>
      <c r="R781" s="319">
        <f t="shared" si="1265"/>
        <v>0</v>
      </c>
      <c r="S781" s="319">
        <f t="shared" si="1265"/>
        <v>0</v>
      </c>
      <c r="T781" s="319">
        <f t="shared" si="1265"/>
        <v>0</v>
      </c>
      <c r="U781" s="319">
        <f t="shared" si="1265"/>
        <v>0</v>
      </c>
      <c r="V781" s="319">
        <f t="shared" si="1265"/>
        <v>0</v>
      </c>
      <c r="W781" s="319">
        <f t="shared" si="1265"/>
        <v>0</v>
      </c>
      <c r="X781" s="319">
        <f t="shared" si="1265"/>
        <v>0</v>
      </c>
      <c r="Y781" s="319">
        <f t="shared" si="1265"/>
        <v>0</v>
      </c>
      <c r="Z781" s="319">
        <f t="shared" si="1265"/>
        <v>0</v>
      </c>
      <c r="AA781" s="319">
        <f t="shared" si="1265"/>
        <v>85.831199999999995</v>
      </c>
      <c r="AB781" s="319">
        <f t="shared" si="1265"/>
        <v>20.083550000000002</v>
      </c>
      <c r="AC781" s="319">
        <f t="shared" si="1265"/>
        <v>112.46982</v>
      </c>
      <c r="AD781" s="319">
        <f t="shared" si="1265"/>
        <v>29.479959999999998</v>
      </c>
      <c r="AE781" s="319">
        <f t="shared" si="1265"/>
        <v>22.147929999999999</v>
      </c>
      <c r="AF781" s="319">
        <f t="shared" si="1265"/>
        <v>9.9833600000000011</v>
      </c>
      <c r="AG781" s="319">
        <f t="shared" si="1265"/>
        <v>0</v>
      </c>
      <c r="AH781" s="319">
        <f t="shared" si="1265"/>
        <v>0</v>
      </c>
      <c r="AI781" s="319">
        <f t="shared" si="1265"/>
        <v>0</v>
      </c>
      <c r="AJ781" s="319">
        <f t="shared" si="1265"/>
        <v>0</v>
      </c>
      <c r="AK781" s="319">
        <f t="shared" si="1265"/>
        <v>0</v>
      </c>
      <c r="AL781" s="319">
        <f t="shared" si="1265"/>
        <v>0</v>
      </c>
      <c r="AM781" s="319">
        <f t="shared" si="1265"/>
        <v>0</v>
      </c>
      <c r="AN781" s="319">
        <f t="shared" si="1265"/>
        <v>0</v>
      </c>
      <c r="AO781" s="319">
        <f t="shared" si="1265"/>
        <v>0</v>
      </c>
      <c r="AP781" s="319">
        <f t="shared" si="1265"/>
        <v>0</v>
      </c>
      <c r="AQ781" s="319">
        <f t="shared" si="1265"/>
        <v>0</v>
      </c>
      <c r="AR781" s="319">
        <f t="shared" si="1265"/>
        <v>0</v>
      </c>
      <c r="AS781" s="319">
        <f t="shared" si="1265"/>
        <v>0</v>
      </c>
      <c r="AT781" s="319">
        <f t="shared" si="1265"/>
        <v>0</v>
      </c>
      <c r="AU781" s="319">
        <f t="shared" si="1265"/>
        <v>0</v>
      </c>
      <c r="AV781" s="319">
        <f t="shared" si="1265"/>
        <v>0</v>
      </c>
      <c r="AW781" s="319">
        <f t="shared" si="1265"/>
        <v>0</v>
      </c>
      <c r="AX781" s="319">
        <f t="shared" si="1265"/>
        <v>0</v>
      </c>
      <c r="AY781" s="319">
        <f t="shared" si="1265"/>
        <v>0</v>
      </c>
      <c r="AZ781" s="319">
        <f t="shared" si="1265"/>
        <v>0</v>
      </c>
      <c r="BA781" s="319">
        <f t="shared" si="1265"/>
        <v>0</v>
      </c>
      <c r="BB781" s="319">
        <f t="shared" si="1265"/>
        <v>0</v>
      </c>
      <c r="BC781" s="319">
        <f t="shared" si="1265"/>
        <v>0</v>
      </c>
      <c r="BD781" s="319">
        <f t="shared" si="1265"/>
        <v>0</v>
      </c>
      <c r="BE781" s="319">
        <f t="shared" si="1265"/>
        <v>0</v>
      </c>
      <c r="BF781" s="319">
        <f t="shared" si="1265"/>
        <v>0</v>
      </c>
      <c r="BG781" s="319">
        <f t="shared" si="1265"/>
        <v>0</v>
      </c>
      <c r="BH781" s="319">
        <f t="shared" si="1265"/>
        <v>0</v>
      </c>
      <c r="BI781" s="319">
        <f t="shared" si="1265"/>
        <v>0</v>
      </c>
      <c r="BJ781" s="319">
        <f t="shared" si="1265"/>
        <v>0</v>
      </c>
      <c r="BK781" s="319">
        <f t="shared" si="1265"/>
        <v>0</v>
      </c>
      <c r="BL781" s="319">
        <f t="shared" si="1265"/>
        <v>0</v>
      </c>
      <c r="BM781" s="319">
        <f t="shared" si="1265"/>
        <v>0</v>
      </c>
      <c r="BN781" s="319">
        <f t="shared" si="1265"/>
        <v>0</v>
      </c>
      <c r="BO781" s="319">
        <f t="shared" si="1265"/>
        <v>0</v>
      </c>
      <c r="BP781" s="319">
        <f t="shared" si="1265"/>
        <v>0</v>
      </c>
      <c r="BQ781" s="319">
        <f t="shared" si="1265"/>
        <v>0</v>
      </c>
      <c r="BR781" s="319">
        <f t="shared" si="1265"/>
        <v>0</v>
      </c>
      <c r="BS781" s="319">
        <f t="shared" si="1265"/>
        <v>0</v>
      </c>
      <c r="BT781" s="319">
        <f t="shared" ref="BT781:BZ781" si="1266">IF(BT$700=$E776,VLOOKUP(BT$9,$D$316:$E$387,2,FALSE),0)</f>
        <v>0</v>
      </c>
      <c r="BU781" s="319">
        <f t="shared" si="1266"/>
        <v>0</v>
      </c>
      <c r="BV781" s="319">
        <f t="shared" si="1266"/>
        <v>0</v>
      </c>
      <c r="BW781" s="319">
        <f t="shared" si="1266"/>
        <v>0</v>
      </c>
      <c r="BX781" s="319">
        <f t="shared" si="1266"/>
        <v>0</v>
      </c>
      <c r="BY781" s="319">
        <f t="shared" si="1266"/>
        <v>0</v>
      </c>
      <c r="BZ781" s="319">
        <f t="shared" si="1266"/>
        <v>0</v>
      </c>
    </row>
    <row r="782" spans="1:78" ht="15" x14ac:dyDescent="0.25">
      <c r="B782" s="77">
        <f t="shared" si="1258"/>
        <v>-135054.35961000001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-135054.35961000001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-279.99581999999998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-279.99581999999998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collapsed="1" x14ac:dyDescent="0.2">
      <c r="A784" s="77">
        <f>SUM(A777:A780)</f>
        <v>2443.67285471376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1214.7527744331942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8.6056726304224345</v>
      </c>
      <c r="AB785" s="322">
        <f>IF(AB$9&gt;INPUTS!$C$44,0,SUMIF($A$12:$A$310,$E776,AB$12:AB$310))</f>
        <v>42.450763994876652</v>
      </c>
      <c r="AC785" s="322">
        <f>IF(AC$9&gt;INPUTS!$C$44,0,SUMIF($A$12:$A$310,$E776,AC$12:AC$310))</f>
        <v>86.626745163358436</v>
      </c>
      <c r="AD785" s="322">
        <f>IF(AD$9&gt;INPUTS!$C$44,0,SUMIF($A$12:$A$310,$E776,AD$12:AD$310))</f>
        <v>122.1863204418248</v>
      </c>
      <c r="AE785" s="322">
        <f>IF(AE$9&gt;INPUTS!$C$44,0,SUMIF($A$12:$A$310,$E776,AE$12:AE$310))</f>
        <v>155.77501144372613</v>
      </c>
      <c r="AF785" s="322">
        <f>IF(AF$9&gt;INPUTS!$C$44,0,SUMIF($A$12:$A$310,$E776,AF$12:AF$310))</f>
        <v>188.19004708054555</v>
      </c>
      <c r="AG785" s="322">
        <f>IF(AG$9&gt;INPUTS!$C$44,0,SUMIF($A$12:$A$310,$E776,AG$12:AG$310))</f>
        <v>203.63940455948</v>
      </c>
      <c r="AH785" s="322">
        <f>IF(AH$9&gt;INPUTS!$C$44,0,SUMIF($A$12:$A$310,$E776,AH$12:AH$310))</f>
        <v>203.63940455948</v>
      </c>
      <c r="AI785" s="322">
        <f>IF(AI$9&gt;INPUTS!$C$44,0,SUMIF($A$12:$A$310,$E776,AI$12:AI$310))</f>
        <v>203.63940455948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-1214.7527744331942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-1214.7527744331942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67">SUMIF($A$12:$A$234,$E776,H$12:H$234)*(1-$D$5)+SUMIF($A$239:$A$310,$E776,H$239:H$310)</f>
        <v>0</v>
      </c>
      <c r="I787" s="320">
        <f t="shared" si="1267"/>
        <v>0</v>
      </c>
      <c r="J787" s="320">
        <f t="shared" si="1267"/>
        <v>0</v>
      </c>
      <c r="K787" s="320">
        <f t="shared" si="1267"/>
        <v>0</v>
      </c>
      <c r="L787" s="320">
        <f t="shared" si="1267"/>
        <v>0</v>
      </c>
      <c r="M787" s="320">
        <f t="shared" si="1267"/>
        <v>0</v>
      </c>
      <c r="N787" s="320">
        <f t="shared" si="1267"/>
        <v>0</v>
      </c>
      <c r="O787" s="320">
        <f t="shared" si="1267"/>
        <v>0</v>
      </c>
      <c r="P787" s="320">
        <f t="shared" si="1267"/>
        <v>0</v>
      </c>
      <c r="Q787" s="320">
        <f t="shared" si="1267"/>
        <v>0</v>
      </c>
      <c r="R787" s="320">
        <f t="shared" si="1267"/>
        <v>0</v>
      </c>
      <c r="S787" s="320">
        <f t="shared" si="1267"/>
        <v>0</v>
      </c>
      <c r="T787" s="320">
        <f t="shared" si="1267"/>
        <v>0</v>
      </c>
      <c r="U787" s="320">
        <f t="shared" si="1267"/>
        <v>0</v>
      </c>
      <c r="V787" s="320">
        <f t="shared" si="1267"/>
        <v>0</v>
      </c>
      <c r="W787" s="320">
        <f t="shared" si="1267"/>
        <v>0</v>
      </c>
      <c r="X787" s="320">
        <f t="shared" si="1267"/>
        <v>0</v>
      </c>
      <c r="Y787" s="320">
        <f t="shared" si="1267"/>
        <v>0</v>
      </c>
      <c r="Z787" s="320">
        <f t="shared" si="1267"/>
        <v>0</v>
      </c>
      <c r="AA787" s="320">
        <f t="shared" si="1267"/>
        <v>6.1866180540106877</v>
      </c>
      <c r="AB787" s="320">
        <f t="shared" si="1267"/>
        <v>30.517854235916825</v>
      </c>
      <c r="AC787" s="320">
        <f t="shared" si="1267"/>
        <v>62.275967097938377</v>
      </c>
      <c r="AD787" s="320">
        <f t="shared" si="1267"/>
        <v>87.839745765627853</v>
      </c>
      <c r="AE787" s="320">
        <f t="shared" si="1267"/>
        <v>111.98665572689471</v>
      </c>
      <c r="AF787" s="320">
        <f t="shared" si="1267"/>
        <v>135.2898248462042</v>
      </c>
      <c r="AG787" s="320">
        <f t="shared" si="1267"/>
        <v>146.39636793781017</v>
      </c>
      <c r="AH787" s="320">
        <f t="shared" si="1267"/>
        <v>146.39636793781017</v>
      </c>
      <c r="AI787" s="320">
        <f t="shared" si="1267"/>
        <v>146.39636793781017</v>
      </c>
      <c r="AJ787" s="320">
        <f t="shared" si="1267"/>
        <v>146.39636793781017</v>
      </c>
      <c r="AK787" s="320">
        <f t="shared" si="1267"/>
        <v>146.39636793781017</v>
      </c>
      <c r="AL787" s="320">
        <f t="shared" si="1267"/>
        <v>146.39636793781017</v>
      </c>
      <c r="AM787" s="320">
        <f t="shared" si="1267"/>
        <v>146.39636793781017</v>
      </c>
      <c r="AN787" s="320">
        <f t="shared" si="1267"/>
        <v>146.39636793781017</v>
      </c>
      <c r="AO787" s="320">
        <f t="shared" si="1267"/>
        <v>146.39636793781017</v>
      </c>
      <c r="AP787" s="320">
        <f t="shared" si="1267"/>
        <v>146.39636793781017</v>
      </c>
      <c r="AQ787" s="320">
        <f t="shared" si="1267"/>
        <v>146.39636793781017</v>
      </c>
      <c r="AR787" s="320">
        <f t="shared" si="1267"/>
        <v>146.39636793781017</v>
      </c>
      <c r="AS787" s="320">
        <f t="shared" si="1267"/>
        <v>146.39636793781017</v>
      </c>
      <c r="AT787" s="320">
        <f t="shared" si="1267"/>
        <v>146.39636793781017</v>
      </c>
      <c r="AU787" s="320">
        <f t="shared" si="1267"/>
        <v>146.39636793781017</v>
      </c>
      <c r="AV787" s="320">
        <f t="shared" si="1267"/>
        <v>146.39636793781017</v>
      </c>
      <c r="AW787" s="320">
        <f t="shared" si="1267"/>
        <v>146.39636793781017</v>
      </c>
      <c r="AX787" s="320">
        <f t="shared" si="1267"/>
        <v>146.39636793781017</v>
      </c>
      <c r="AY787" s="320">
        <f t="shared" si="1267"/>
        <v>146.39636793781017</v>
      </c>
      <c r="AZ787" s="320">
        <f t="shared" si="1267"/>
        <v>146.39636793781017</v>
      </c>
      <c r="BA787" s="320">
        <f t="shared" si="1267"/>
        <v>146.39636793781017</v>
      </c>
      <c r="BB787" s="320">
        <f t="shared" si="1267"/>
        <v>146.39636793781017</v>
      </c>
      <c r="BC787" s="320">
        <f t="shared" si="1267"/>
        <v>146.39636793781017</v>
      </c>
      <c r="BD787" s="320">
        <f t="shared" si="1267"/>
        <v>146.39636793781017</v>
      </c>
      <c r="BE787" s="320">
        <f t="shared" si="1267"/>
        <v>146.39636793781017</v>
      </c>
      <c r="BF787" s="320">
        <f t="shared" si="1267"/>
        <v>146.39636793781017</v>
      </c>
      <c r="BG787" s="320">
        <f t="shared" si="1267"/>
        <v>146.39636793781017</v>
      </c>
      <c r="BH787" s="320">
        <f t="shared" si="1267"/>
        <v>146.39636793781017</v>
      </c>
      <c r="BI787" s="320">
        <f t="shared" si="1267"/>
        <v>146.39636793781017</v>
      </c>
      <c r="BJ787" s="320">
        <f t="shared" si="1267"/>
        <v>146.39636793781017</v>
      </c>
      <c r="BK787" s="320">
        <f t="shared" si="1267"/>
        <v>146.39636793781017</v>
      </c>
      <c r="BL787" s="320">
        <f t="shared" si="1267"/>
        <v>146.39636793781017</v>
      </c>
      <c r="BM787" s="320">
        <f t="shared" si="1267"/>
        <v>146.39636793781017</v>
      </c>
      <c r="BN787" s="320">
        <f t="shared" si="1267"/>
        <v>146.39636793781017</v>
      </c>
      <c r="BO787" s="320">
        <f t="shared" si="1267"/>
        <v>146.39636793781017</v>
      </c>
      <c r="BP787" s="320">
        <f t="shared" si="1267"/>
        <v>146.39636793781017</v>
      </c>
      <c r="BQ787" s="320">
        <f t="shared" si="1267"/>
        <v>146.39636793781017</v>
      </c>
      <c r="BR787" s="320">
        <f t="shared" si="1267"/>
        <v>146.39636793781017</v>
      </c>
      <c r="BS787" s="320">
        <f t="shared" si="1267"/>
        <v>146.39636793781017</v>
      </c>
      <c r="BT787" s="320">
        <f t="shared" ref="BT787:BZ787" si="1268">SUMIF($A$12:$A$234,$E776,BT$12:BT$234)*(1-$D$5)+SUMIF($A$239:$A$310,$E776,BT$239:BT$310)</f>
        <v>146.39636793781017</v>
      </c>
      <c r="BU787" s="320">
        <f t="shared" si="1268"/>
        <v>146.39636793781017</v>
      </c>
      <c r="BV787" s="320">
        <f t="shared" si="1268"/>
        <v>146.39636793781017</v>
      </c>
      <c r="BW787" s="320">
        <f t="shared" si="1268"/>
        <v>146.39636793781017</v>
      </c>
      <c r="BX787" s="320">
        <f t="shared" si="1268"/>
        <v>146.39636793781017</v>
      </c>
      <c r="BY787" s="320">
        <f t="shared" si="1268"/>
        <v>146.39636793781017</v>
      </c>
      <c r="BZ787" s="320">
        <f t="shared" si="1268"/>
        <v>146.39636793781017</v>
      </c>
    </row>
    <row r="788" spans="2:78" ht="15" collapsed="1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69">SUMIF($A$12:$A$234,$E776,H$12:H$234)</f>
        <v>0</v>
      </c>
      <c r="I789" s="320">
        <f t="shared" si="1269"/>
        <v>0</v>
      </c>
      <c r="J789" s="320">
        <f t="shared" si="1269"/>
        <v>0</v>
      </c>
      <c r="K789" s="320">
        <f t="shared" si="1269"/>
        <v>0</v>
      </c>
      <c r="L789" s="320">
        <f t="shared" si="1269"/>
        <v>0</v>
      </c>
      <c r="M789" s="320">
        <f t="shared" si="1269"/>
        <v>0</v>
      </c>
      <c r="N789" s="320">
        <f t="shared" si="1269"/>
        <v>0</v>
      </c>
      <c r="O789" s="320">
        <f t="shared" si="1269"/>
        <v>0</v>
      </c>
      <c r="P789" s="320">
        <f t="shared" si="1269"/>
        <v>0</v>
      </c>
      <c r="Q789" s="320">
        <f t="shared" si="1269"/>
        <v>0</v>
      </c>
      <c r="R789" s="320">
        <f t="shared" si="1269"/>
        <v>0</v>
      </c>
      <c r="S789" s="320">
        <f t="shared" si="1269"/>
        <v>0</v>
      </c>
      <c r="T789" s="320">
        <f t="shared" si="1269"/>
        <v>0</v>
      </c>
      <c r="U789" s="320">
        <f t="shared" si="1269"/>
        <v>0</v>
      </c>
      <c r="V789" s="320">
        <f t="shared" si="1269"/>
        <v>0</v>
      </c>
      <c r="W789" s="320">
        <f t="shared" si="1269"/>
        <v>0</v>
      </c>
      <c r="X789" s="320">
        <f t="shared" si="1269"/>
        <v>0</v>
      </c>
      <c r="Y789" s="320">
        <f t="shared" si="1269"/>
        <v>0</v>
      </c>
      <c r="Z789" s="320">
        <f t="shared" si="1269"/>
        <v>0</v>
      </c>
      <c r="AA789" s="320">
        <f t="shared" si="1269"/>
        <v>8.6056726304224345</v>
      </c>
      <c r="AB789" s="320">
        <f t="shared" si="1269"/>
        <v>42.450763994876652</v>
      </c>
      <c r="AC789" s="320">
        <f t="shared" si="1269"/>
        <v>86.626745163358436</v>
      </c>
      <c r="AD789" s="320">
        <f t="shared" si="1269"/>
        <v>122.1863204418248</v>
      </c>
      <c r="AE789" s="320">
        <f t="shared" si="1269"/>
        <v>155.77501144372613</v>
      </c>
      <c r="AF789" s="320">
        <f t="shared" si="1269"/>
        <v>188.19004708054555</v>
      </c>
      <c r="AG789" s="320">
        <f t="shared" si="1269"/>
        <v>203.63940455948</v>
      </c>
      <c r="AH789" s="320">
        <f t="shared" si="1269"/>
        <v>203.63940455948</v>
      </c>
      <c r="AI789" s="320">
        <f t="shared" si="1269"/>
        <v>203.63940455948</v>
      </c>
      <c r="AJ789" s="320">
        <f t="shared" si="1269"/>
        <v>203.63940455948</v>
      </c>
      <c r="AK789" s="320">
        <f t="shared" si="1269"/>
        <v>203.63940455948</v>
      </c>
      <c r="AL789" s="320">
        <f t="shared" si="1269"/>
        <v>203.63940455948</v>
      </c>
      <c r="AM789" s="320">
        <f t="shared" si="1269"/>
        <v>203.63940455948</v>
      </c>
      <c r="AN789" s="320">
        <f t="shared" si="1269"/>
        <v>203.63940455948</v>
      </c>
      <c r="AO789" s="320">
        <f t="shared" si="1269"/>
        <v>203.63940455948</v>
      </c>
      <c r="AP789" s="320">
        <f t="shared" si="1269"/>
        <v>203.63940455948</v>
      </c>
      <c r="AQ789" s="320">
        <f t="shared" si="1269"/>
        <v>203.63940455948</v>
      </c>
      <c r="AR789" s="320">
        <f t="shared" si="1269"/>
        <v>203.63940455948</v>
      </c>
      <c r="AS789" s="320">
        <f t="shared" si="1269"/>
        <v>203.63940455948</v>
      </c>
      <c r="AT789" s="320">
        <f t="shared" si="1269"/>
        <v>203.63940455948</v>
      </c>
      <c r="AU789" s="320">
        <f t="shared" si="1269"/>
        <v>203.63940455948</v>
      </c>
      <c r="AV789" s="320">
        <f t="shared" si="1269"/>
        <v>203.63940455948</v>
      </c>
      <c r="AW789" s="320">
        <f t="shared" si="1269"/>
        <v>203.63940455948</v>
      </c>
      <c r="AX789" s="320">
        <f t="shared" si="1269"/>
        <v>203.63940455948</v>
      </c>
      <c r="AY789" s="320">
        <f t="shared" si="1269"/>
        <v>203.63940455948</v>
      </c>
      <c r="AZ789" s="320">
        <f t="shared" si="1269"/>
        <v>203.63940455948</v>
      </c>
      <c r="BA789" s="320">
        <f t="shared" si="1269"/>
        <v>203.63940455948</v>
      </c>
      <c r="BB789" s="320">
        <f t="shared" si="1269"/>
        <v>203.63940455948</v>
      </c>
      <c r="BC789" s="320">
        <f t="shared" si="1269"/>
        <v>203.63940455948</v>
      </c>
      <c r="BD789" s="320">
        <f t="shared" si="1269"/>
        <v>203.63940455948</v>
      </c>
      <c r="BE789" s="320">
        <f t="shared" si="1269"/>
        <v>203.63940455948</v>
      </c>
      <c r="BF789" s="320">
        <f t="shared" si="1269"/>
        <v>203.63940455948</v>
      </c>
      <c r="BG789" s="320">
        <f t="shared" si="1269"/>
        <v>203.63940455948</v>
      </c>
      <c r="BH789" s="320">
        <f t="shared" si="1269"/>
        <v>203.63940455948</v>
      </c>
      <c r="BI789" s="320">
        <f t="shared" si="1269"/>
        <v>203.63940455948</v>
      </c>
      <c r="BJ789" s="320">
        <f t="shared" si="1269"/>
        <v>203.63940455948</v>
      </c>
      <c r="BK789" s="320">
        <f t="shared" si="1269"/>
        <v>203.63940455948</v>
      </c>
      <c r="BL789" s="320">
        <f t="shared" si="1269"/>
        <v>203.63940455948</v>
      </c>
      <c r="BM789" s="320">
        <f t="shared" si="1269"/>
        <v>203.63940455948</v>
      </c>
      <c r="BN789" s="320">
        <f t="shared" si="1269"/>
        <v>203.63940455948</v>
      </c>
      <c r="BO789" s="320">
        <f t="shared" si="1269"/>
        <v>203.63940455948</v>
      </c>
      <c r="BP789" s="320">
        <f t="shared" si="1269"/>
        <v>203.63940455948</v>
      </c>
      <c r="BQ789" s="320">
        <f t="shared" si="1269"/>
        <v>203.63940455948</v>
      </c>
      <c r="BR789" s="320">
        <f t="shared" si="1269"/>
        <v>203.63940455948</v>
      </c>
      <c r="BS789" s="320">
        <f t="shared" si="1269"/>
        <v>203.63940455948</v>
      </c>
      <c r="BT789" s="320">
        <f t="shared" ref="BT789:BZ789" si="1270">SUMIF($A$12:$A$234,$E776,BT$12:BT$234)</f>
        <v>203.63940455948</v>
      </c>
      <c r="BU789" s="320">
        <f t="shared" si="1270"/>
        <v>203.63940455948</v>
      </c>
      <c r="BV789" s="320">
        <f t="shared" si="1270"/>
        <v>203.63940455948</v>
      </c>
      <c r="BW789" s="320">
        <f t="shared" si="1270"/>
        <v>203.63940455948</v>
      </c>
      <c r="BX789" s="320">
        <f t="shared" si="1270"/>
        <v>203.63940455948</v>
      </c>
      <c r="BY789" s="320">
        <f t="shared" si="1270"/>
        <v>203.63940455948</v>
      </c>
      <c r="BZ789" s="320">
        <f t="shared" si="1270"/>
        <v>203.63940455948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71">SUMIF($A$392:$A$539,$E776,H$392:H$539)</f>
        <v>0</v>
      </c>
      <c r="I791" s="277">
        <f t="shared" si="1271"/>
        <v>0</v>
      </c>
      <c r="J791" s="277">
        <f t="shared" si="1271"/>
        <v>0</v>
      </c>
      <c r="K791" s="277">
        <f t="shared" si="1271"/>
        <v>0</v>
      </c>
      <c r="L791" s="277">
        <f t="shared" si="1271"/>
        <v>0</v>
      </c>
      <c r="M791" s="277">
        <f t="shared" si="1271"/>
        <v>0</v>
      </c>
      <c r="N791" s="277">
        <f t="shared" si="1271"/>
        <v>0</v>
      </c>
      <c r="O791" s="277">
        <f t="shared" si="1271"/>
        <v>0</v>
      </c>
      <c r="P791" s="277">
        <f t="shared" si="1271"/>
        <v>0</v>
      </c>
      <c r="Q791" s="277">
        <f t="shared" si="1271"/>
        <v>0</v>
      </c>
      <c r="R791" s="277">
        <f t="shared" si="1271"/>
        <v>0</v>
      </c>
      <c r="S791" s="277">
        <f t="shared" si="1271"/>
        <v>0</v>
      </c>
      <c r="T791" s="277">
        <f t="shared" si="1271"/>
        <v>0</v>
      </c>
      <c r="U791" s="277">
        <f t="shared" si="1271"/>
        <v>0</v>
      </c>
      <c r="V791" s="277">
        <f t="shared" si="1271"/>
        <v>0</v>
      </c>
      <c r="W791" s="277">
        <f t="shared" si="1271"/>
        <v>0</v>
      </c>
      <c r="X791" s="277">
        <f t="shared" si="1271"/>
        <v>0</v>
      </c>
      <c r="Y791" s="277">
        <f t="shared" si="1271"/>
        <v>0</v>
      </c>
      <c r="Z791" s="277">
        <f t="shared" si="1271"/>
        <v>0</v>
      </c>
      <c r="AA791" s="277">
        <f t="shared" si="1271"/>
        <v>107.01209896874987</v>
      </c>
      <c r="AB791" s="277">
        <f t="shared" si="1271"/>
        <v>525.48385071874975</v>
      </c>
      <c r="AC791" s="277">
        <f t="shared" si="1271"/>
        <v>996.43862215624972</v>
      </c>
      <c r="AD791" s="277">
        <f t="shared" si="1271"/>
        <v>1823.271606406249</v>
      </c>
      <c r="AE791" s="277">
        <f t="shared" si="1271"/>
        <v>624.13369052789994</v>
      </c>
      <c r="AF791" s="277">
        <f t="shared" si="1271"/>
        <v>693.99324152790007</v>
      </c>
      <c r="AG791" s="277">
        <f t="shared" si="1271"/>
        <v>693.99324152790007</v>
      </c>
      <c r="AH791" s="277">
        <f t="shared" si="1271"/>
        <v>693.99324152790007</v>
      </c>
      <c r="AI791" s="277">
        <f t="shared" si="1271"/>
        <v>693.99324152790007</v>
      </c>
      <c r="AJ791" s="277">
        <f t="shared" si="1271"/>
        <v>693.99324152790007</v>
      </c>
      <c r="AK791" s="277">
        <f t="shared" si="1271"/>
        <v>693.99324152790007</v>
      </c>
      <c r="AL791" s="277">
        <f t="shared" si="1271"/>
        <v>693.99324152790007</v>
      </c>
      <c r="AM791" s="277">
        <f t="shared" si="1271"/>
        <v>693.99324152790007</v>
      </c>
      <c r="AN791" s="277">
        <f t="shared" si="1271"/>
        <v>693.99324152790007</v>
      </c>
      <c r="AO791" s="277">
        <f t="shared" si="1271"/>
        <v>693.99324152790007</v>
      </c>
      <c r="AP791" s="277">
        <f t="shared" si="1271"/>
        <v>693.99324152790007</v>
      </c>
      <c r="AQ791" s="277">
        <f t="shared" si="1271"/>
        <v>770.8846128291251</v>
      </c>
      <c r="AR791" s="277">
        <f t="shared" si="1271"/>
        <v>770.8846128291251</v>
      </c>
      <c r="AS791" s="277">
        <f t="shared" si="1271"/>
        <v>770.8846128291251</v>
      </c>
      <c r="AT791" s="277">
        <f t="shared" si="1271"/>
        <v>770.8846128291251</v>
      </c>
      <c r="AU791" s="277">
        <f t="shared" si="1271"/>
        <v>770.8846128291251</v>
      </c>
      <c r="AV791" s="277">
        <f t="shared" si="1271"/>
        <v>770.8846128291251</v>
      </c>
      <c r="AW791" s="277">
        <f t="shared" si="1271"/>
        <v>770.8846128291251</v>
      </c>
      <c r="AX791" s="277">
        <f t="shared" si="1271"/>
        <v>770.8846128291251</v>
      </c>
      <c r="AY791" s="277">
        <f t="shared" si="1271"/>
        <v>770.8846128291251</v>
      </c>
      <c r="AZ791" s="277">
        <f t="shared" si="1271"/>
        <v>770.8846128291251</v>
      </c>
      <c r="BA791" s="277">
        <f t="shared" si="1271"/>
        <v>770.8846128291251</v>
      </c>
      <c r="BB791" s="277">
        <f t="shared" si="1271"/>
        <v>770.8846128291251</v>
      </c>
      <c r="BC791" s="277">
        <f t="shared" si="1271"/>
        <v>713.10711950497512</v>
      </c>
      <c r="BD791" s="277">
        <f t="shared" si="1271"/>
        <v>713.10711950497512</v>
      </c>
      <c r="BE791" s="277">
        <f t="shared" si="1271"/>
        <v>713.10711950497512</v>
      </c>
      <c r="BF791" s="277">
        <f t="shared" si="1271"/>
        <v>713.10711950497512</v>
      </c>
      <c r="BG791" s="277">
        <f t="shared" si="1271"/>
        <v>713.10711950497512</v>
      </c>
      <c r="BH791" s="277">
        <f t="shared" si="1271"/>
        <v>713.10711950497512</v>
      </c>
      <c r="BI791" s="277">
        <f t="shared" si="1271"/>
        <v>713.10711950497512</v>
      </c>
      <c r="BJ791" s="277">
        <f t="shared" si="1271"/>
        <v>713.10711950497512</v>
      </c>
      <c r="BK791" s="277">
        <f t="shared" si="1271"/>
        <v>713.10711950497512</v>
      </c>
      <c r="BL791" s="277">
        <f t="shared" si="1271"/>
        <v>713.10711950497512</v>
      </c>
      <c r="BM791" s="277">
        <f t="shared" si="1271"/>
        <v>713.10711950497512</v>
      </c>
      <c r="BN791" s="277">
        <f t="shared" si="1271"/>
        <v>713.10711950497512</v>
      </c>
      <c r="BO791" s="277">
        <f t="shared" si="1271"/>
        <v>659.59623461007504</v>
      </c>
      <c r="BP791" s="277">
        <f t="shared" si="1271"/>
        <v>659.59623461007504</v>
      </c>
      <c r="BQ791" s="277">
        <f t="shared" si="1271"/>
        <v>659.59623461007504</v>
      </c>
      <c r="BR791" s="277">
        <f t="shared" si="1271"/>
        <v>659.59623461007504</v>
      </c>
      <c r="BS791" s="277">
        <f t="shared" si="1271"/>
        <v>659.59623461007504</v>
      </c>
      <c r="BT791" s="277">
        <f t="shared" ref="BT791:BZ791" si="1272">SUMIF($A$392:$A$539,$E776,BT$392:BT$539)</f>
        <v>659.59623461007504</v>
      </c>
      <c r="BU791" s="277">
        <f t="shared" si="1272"/>
        <v>659.59623461007504</v>
      </c>
      <c r="BV791" s="277">
        <f t="shared" si="1272"/>
        <v>659.59623461007504</v>
      </c>
      <c r="BW791" s="277">
        <f t="shared" si="1272"/>
        <v>659.59623461007504</v>
      </c>
      <c r="BX791" s="277">
        <f t="shared" si="1272"/>
        <v>659.59623461007504</v>
      </c>
      <c r="BY791" s="277">
        <f t="shared" si="1272"/>
        <v>659.59623461007504</v>
      </c>
      <c r="BZ791" s="277">
        <f t="shared" si="1272"/>
        <v>659.59623461007504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73">SUMIF($A$544:$A$615,$E776,H$544:H$615)</f>
        <v>0</v>
      </c>
      <c r="I792" s="277">
        <f t="shared" si="1273"/>
        <v>0</v>
      </c>
      <c r="J792" s="277">
        <f t="shared" si="1273"/>
        <v>0</v>
      </c>
      <c r="K792" s="277">
        <f t="shared" si="1273"/>
        <v>0</v>
      </c>
      <c r="L792" s="277">
        <f t="shared" si="1273"/>
        <v>0</v>
      </c>
      <c r="M792" s="277">
        <f t="shared" si="1273"/>
        <v>0</v>
      </c>
      <c r="N792" s="277">
        <f t="shared" si="1273"/>
        <v>0</v>
      </c>
      <c r="O792" s="277">
        <f t="shared" si="1273"/>
        <v>0</v>
      </c>
      <c r="P792" s="277">
        <f t="shared" si="1273"/>
        <v>0</v>
      </c>
      <c r="Q792" s="277">
        <f t="shared" si="1273"/>
        <v>0</v>
      </c>
      <c r="R792" s="277">
        <f t="shared" si="1273"/>
        <v>0</v>
      </c>
      <c r="S792" s="277">
        <f t="shared" si="1273"/>
        <v>0</v>
      </c>
      <c r="T792" s="277">
        <f t="shared" si="1273"/>
        <v>0</v>
      </c>
      <c r="U792" s="277">
        <f t="shared" si="1273"/>
        <v>0</v>
      </c>
      <c r="V792" s="277">
        <f t="shared" si="1273"/>
        <v>0</v>
      </c>
      <c r="W792" s="277">
        <f t="shared" si="1273"/>
        <v>0</v>
      </c>
      <c r="X792" s="277">
        <f t="shared" si="1273"/>
        <v>0</v>
      </c>
      <c r="Y792" s="277">
        <f t="shared" si="1273"/>
        <v>0</v>
      </c>
      <c r="Z792" s="277">
        <f t="shared" si="1273"/>
        <v>0</v>
      </c>
      <c r="AA792" s="277">
        <f t="shared" si="1273"/>
        <v>107.01209896874987</v>
      </c>
      <c r="AB792" s="277">
        <f t="shared" si="1273"/>
        <v>525.48385071874975</v>
      </c>
      <c r="AC792" s="277">
        <f t="shared" si="1273"/>
        <v>996.43862215624972</v>
      </c>
      <c r="AD792" s="277">
        <f t="shared" si="1273"/>
        <v>1823.271606406249</v>
      </c>
      <c r="AE792" s="277">
        <f t="shared" si="1273"/>
        <v>624.13369052789994</v>
      </c>
      <c r="AF792" s="277">
        <f t="shared" si="1273"/>
        <v>693.99324152790007</v>
      </c>
      <c r="AG792" s="277">
        <f t="shared" si="1273"/>
        <v>693.99324152790007</v>
      </c>
      <c r="AH792" s="277">
        <f t="shared" si="1273"/>
        <v>693.99324152790007</v>
      </c>
      <c r="AI792" s="277">
        <f t="shared" si="1273"/>
        <v>693.99324152790007</v>
      </c>
      <c r="AJ792" s="277">
        <f t="shared" si="1273"/>
        <v>693.99324152790007</v>
      </c>
      <c r="AK792" s="277">
        <f t="shared" si="1273"/>
        <v>693.99324152790007</v>
      </c>
      <c r="AL792" s="277">
        <f t="shared" si="1273"/>
        <v>693.99324152790007</v>
      </c>
      <c r="AM792" s="277">
        <f t="shared" si="1273"/>
        <v>693.99324152790007</v>
      </c>
      <c r="AN792" s="277">
        <f t="shared" si="1273"/>
        <v>693.99324152790007</v>
      </c>
      <c r="AO792" s="277">
        <f t="shared" si="1273"/>
        <v>693.99324152790007</v>
      </c>
      <c r="AP792" s="277">
        <f t="shared" si="1273"/>
        <v>693.99324152790007</v>
      </c>
      <c r="AQ792" s="277">
        <f t="shared" si="1273"/>
        <v>770.8846128291251</v>
      </c>
      <c r="AR792" s="277">
        <f t="shared" si="1273"/>
        <v>770.8846128291251</v>
      </c>
      <c r="AS792" s="277">
        <f t="shared" si="1273"/>
        <v>770.8846128291251</v>
      </c>
      <c r="AT792" s="277">
        <f t="shared" si="1273"/>
        <v>770.8846128291251</v>
      </c>
      <c r="AU792" s="277">
        <f t="shared" si="1273"/>
        <v>770.8846128291251</v>
      </c>
      <c r="AV792" s="277">
        <f t="shared" si="1273"/>
        <v>770.8846128291251</v>
      </c>
      <c r="AW792" s="277">
        <f t="shared" si="1273"/>
        <v>770.8846128291251</v>
      </c>
      <c r="AX792" s="277">
        <f t="shared" si="1273"/>
        <v>770.8846128291251</v>
      </c>
      <c r="AY792" s="277">
        <f t="shared" si="1273"/>
        <v>770.8846128291251</v>
      </c>
      <c r="AZ792" s="277">
        <f t="shared" si="1273"/>
        <v>770.8846128291251</v>
      </c>
      <c r="BA792" s="277">
        <f t="shared" si="1273"/>
        <v>770.8846128291251</v>
      </c>
      <c r="BB792" s="277">
        <f t="shared" si="1273"/>
        <v>770.8846128291251</v>
      </c>
      <c r="BC792" s="277">
        <f t="shared" si="1273"/>
        <v>713.10711950497512</v>
      </c>
      <c r="BD792" s="277">
        <f t="shared" si="1273"/>
        <v>713.10711950497512</v>
      </c>
      <c r="BE792" s="277">
        <f t="shared" si="1273"/>
        <v>713.10711950497512</v>
      </c>
      <c r="BF792" s="277">
        <f t="shared" si="1273"/>
        <v>713.10711950497512</v>
      </c>
      <c r="BG792" s="277">
        <f t="shared" si="1273"/>
        <v>713.10711950497512</v>
      </c>
      <c r="BH792" s="277">
        <f t="shared" si="1273"/>
        <v>713.10711950497512</v>
      </c>
      <c r="BI792" s="277">
        <f t="shared" si="1273"/>
        <v>713.10711950497512</v>
      </c>
      <c r="BJ792" s="277">
        <f t="shared" si="1273"/>
        <v>713.10711950497512</v>
      </c>
      <c r="BK792" s="277">
        <f t="shared" si="1273"/>
        <v>713.10711950497512</v>
      </c>
      <c r="BL792" s="277">
        <f t="shared" si="1273"/>
        <v>713.10711950497512</v>
      </c>
      <c r="BM792" s="277">
        <f t="shared" si="1273"/>
        <v>713.10711950497512</v>
      </c>
      <c r="BN792" s="277">
        <f t="shared" si="1273"/>
        <v>713.10711950497512</v>
      </c>
      <c r="BO792" s="277">
        <f t="shared" si="1273"/>
        <v>659.59623461007504</v>
      </c>
      <c r="BP792" s="277">
        <f t="shared" si="1273"/>
        <v>659.59623461007504</v>
      </c>
      <c r="BQ792" s="277">
        <f t="shared" si="1273"/>
        <v>659.59623461007504</v>
      </c>
      <c r="BR792" s="277">
        <f t="shared" si="1273"/>
        <v>659.59623461007504</v>
      </c>
      <c r="BS792" s="277">
        <f t="shared" si="1273"/>
        <v>659.59623461007504</v>
      </c>
      <c r="BT792" s="277">
        <f t="shared" ref="BT792:BZ792" si="1274">SUMIF($A$544:$A$615,$E776,BT$544:BT$615)</f>
        <v>659.59623461007504</v>
      </c>
      <c r="BU792" s="277">
        <f t="shared" si="1274"/>
        <v>659.59623461007504</v>
      </c>
      <c r="BV792" s="277">
        <f t="shared" si="1274"/>
        <v>659.59623461007504</v>
      </c>
      <c r="BW792" s="277">
        <f t="shared" si="1274"/>
        <v>659.59623461007504</v>
      </c>
      <c r="BX792" s="277">
        <f t="shared" si="1274"/>
        <v>659.59623461007504</v>
      </c>
      <c r="BY792" s="277">
        <f t="shared" si="1274"/>
        <v>659.59623461007504</v>
      </c>
      <c r="BZ792" s="277">
        <f t="shared" si="1274"/>
        <v>659.59623461007504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75">SUMIF($A$316:$A$387,$E776,H$316:H$387)</f>
        <v>0</v>
      </c>
      <c r="I793" s="277">
        <f t="shared" si="1275"/>
        <v>0</v>
      </c>
      <c r="J793" s="277">
        <f t="shared" si="1275"/>
        <v>0</v>
      </c>
      <c r="K793" s="277">
        <f t="shared" si="1275"/>
        <v>0</v>
      </c>
      <c r="L793" s="277">
        <f t="shared" si="1275"/>
        <v>0</v>
      </c>
      <c r="M793" s="277">
        <f t="shared" si="1275"/>
        <v>0</v>
      </c>
      <c r="N793" s="277">
        <f t="shared" si="1275"/>
        <v>0</v>
      </c>
      <c r="O793" s="277">
        <f t="shared" si="1275"/>
        <v>0</v>
      </c>
      <c r="P793" s="277">
        <f t="shared" si="1275"/>
        <v>0</v>
      </c>
      <c r="Q793" s="277">
        <f t="shared" si="1275"/>
        <v>0</v>
      </c>
      <c r="R793" s="277">
        <f t="shared" si="1275"/>
        <v>0</v>
      </c>
      <c r="S793" s="277">
        <f t="shared" si="1275"/>
        <v>0</v>
      </c>
      <c r="T793" s="277">
        <f t="shared" si="1275"/>
        <v>0</v>
      </c>
      <c r="U793" s="277">
        <f t="shared" si="1275"/>
        <v>0</v>
      </c>
      <c r="V793" s="277">
        <f t="shared" si="1275"/>
        <v>0</v>
      </c>
      <c r="W793" s="277">
        <f t="shared" si="1275"/>
        <v>0</v>
      </c>
      <c r="X793" s="277">
        <f t="shared" si="1275"/>
        <v>0</v>
      </c>
      <c r="Y793" s="277">
        <f t="shared" si="1275"/>
        <v>0</v>
      </c>
      <c r="Z793" s="277">
        <f t="shared" si="1275"/>
        <v>0</v>
      </c>
      <c r="AA793" s="277">
        <f t="shared" si="1275"/>
        <v>85.831199999999995</v>
      </c>
      <c r="AB793" s="277">
        <f t="shared" si="1275"/>
        <v>20.083550000000002</v>
      </c>
      <c r="AC793" s="277">
        <f t="shared" si="1275"/>
        <v>112.46982</v>
      </c>
      <c r="AD793" s="277">
        <f t="shared" si="1275"/>
        <v>29.479959999999998</v>
      </c>
      <c r="AE793" s="277">
        <f t="shared" si="1275"/>
        <v>22.147929999999999</v>
      </c>
      <c r="AF793" s="277">
        <f t="shared" si="1275"/>
        <v>9.9833600000000011</v>
      </c>
      <c r="AG793" s="277">
        <f t="shared" si="1275"/>
        <v>0</v>
      </c>
      <c r="AH793" s="277">
        <f t="shared" si="1275"/>
        <v>0</v>
      </c>
      <c r="AI793" s="277">
        <f t="shared" si="1275"/>
        <v>0</v>
      </c>
      <c r="AJ793" s="277">
        <f t="shared" si="1275"/>
        <v>0</v>
      </c>
      <c r="AK793" s="277">
        <f t="shared" si="1275"/>
        <v>0</v>
      </c>
      <c r="AL793" s="277">
        <f t="shared" si="1275"/>
        <v>0</v>
      </c>
      <c r="AM793" s="277">
        <f t="shared" si="1275"/>
        <v>0</v>
      </c>
      <c r="AN793" s="277">
        <f t="shared" si="1275"/>
        <v>0</v>
      </c>
      <c r="AO793" s="277">
        <f t="shared" si="1275"/>
        <v>0</v>
      </c>
      <c r="AP793" s="277">
        <f t="shared" si="1275"/>
        <v>0</v>
      </c>
      <c r="AQ793" s="277">
        <f t="shared" si="1275"/>
        <v>0</v>
      </c>
      <c r="AR793" s="277">
        <f t="shared" si="1275"/>
        <v>0</v>
      </c>
      <c r="AS793" s="277">
        <f t="shared" si="1275"/>
        <v>0</v>
      </c>
      <c r="AT793" s="277">
        <f t="shared" si="1275"/>
        <v>0</v>
      </c>
      <c r="AU793" s="277">
        <f t="shared" si="1275"/>
        <v>0</v>
      </c>
      <c r="AV793" s="277">
        <f t="shared" si="1275"/>
        <v>0</v>
      </c>
      <c r="AW793" s="277">
        <f t="shared" si="1275"/>
        <v>0</v>
      </c>
      <c r="AX793" s="277">
        <f t="shared" si="1275"/>
        <v>0</v>
      </c>
      <c r="AY793" s="277">
        <f t="shared" si="1275"/>
        <v>0</v>
      </c>
      <c r="AZ793" s="277">
        <f t="shared" si="1275"/>
        <v>0</v>
      </c>
      <c r="BA793" s="277">
        <f t="shared" si="1275"/>
        <v>0</v>
      </c>
      <c r="BB793" s="277">
        <f t="shared" si="1275"/>
        <v>0</v>
      </c>
      <c r="BC793" s="277">
        <f t="shared" si="1275"/>
        <v>0</v>
      </c>
      <c r="BD793" s="277">
        <f t="shared" si="1275"/>
        <v>0</v>
      </c>
      <c r="BE793" s="277">
        <f t="shared" si="1275"/>
        <v>0</v>
      </c>
      <c r="BF793" s="277">
        <f t="shared" si="1275"/>
        <v>0</v>
      </c>
      <c r="BG793" s="277">
        <f t="shared" si="1275"/>
        <v>0</v>
      </c>
      <c r="BH793" s="277">
        <f t="shared" si="1275"/>
        <v>0</v>
      </c>
      <c r="BI793" s="277">
        <f t="shared" si="1275"/>
        <v>0</v>
      </c>
      <c r="BJ793" s="277">
        <f t="shared" si="1275"/>
        <v>0</v>
      </c>
      <c r="BK793" s="277">
        <f t="shared" si="1275"/>
        <v>0</v>
      </c>
      <c r="BL793" s="277">
        <f t="shared" si="1275"/>
        <v>0</v>
      </c>
      <c r="BM793" s="277">
        <f t="shared" si="1275"/>
        <v>0</v>
      </c>
      <c r="BN793" s="277">
        <f t="shared" si="1275"/>
        <v>0</v>
      </c>
      <c r="BO793" s="277">
        <f t="shared" si="1275"/>
        <v>0</v>
      </c>
      <c r="BP793" s="277">
        <f t="shared" si="1275"/>
        <v>0</v>
      </c>
      <c r="BQ793" s="277">
        <f t="shared" si="1275"/>
        <v>0</v>
      </c>
      <c r="BR793" s="277">
        <f t="shared" si="1275"/>
        <v>0</v>
      </c>
      <c r="BS793" s="277">
        <f t="shared" si="1275"/>
        <v>0</v>
      </c>
      <c r="BT793" s="277">
        <f t="shared" ref="BT793:BZ793" si="1276">SUMIF($A$316:$A$387,$E776,BT$316:BT$387)</f>
        <v>0</v>
      </c>
      <c r="BU793" s="277">
        <f t="shared" si="1276"/>
        <v>0</v>
      </c>
      <c r="BV793" s="277">
        <f t="shared" si="1276"/>
        <v>0</v>
      </c>
      <c r="BW793" s="277">
        <f t="shared" si="1276"/>
        <v>0</v>
      </c>
      <c r="BX793" s="277">
        <f t="shared" si="1276"/>
        <v>0</v>
      </c>
      <c r="BY793" s="277">
        <f t="shared" si="1276"/>
        <v>0</v>
      </c>
      <c r="BZ793" s="277">
        <f t="shared" si="1276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77">(H789-H791-H796)*$B795</f>
        <v>0</v>
      </c>
      <c r="I795" s="83">
        <f t="shared" ref="I795" si="1278">(I789-I791-I796)*$B795</f>
        <v>0</v>
      </c>
      <c r="J795" s="83">
        <f t="shared" ref="J795" si="1279">(J789-J791-J796)*$B795</f>
        <v>0</v>
      </c>
      <c r="K795" s="83">
        <f t="shared" ref="K795" si="1280">(K789-K791-K796)*$B795</f>
        <v>0</v>
      </c>
      <c r="L795" s="83">
        <f t="shared" ref="L795" si="1281">(L789-L791-L796)*$B795</f>
        <v>0</v>
      </c>
      <c r="M795" s="83">
        <f t="shared" ref="M795" si="1282">(M789-M791-M796)*$B795</f>
        <v>0</v>
      </c>
      <c r="N795" s="83">
        <f t="shared" ref="N795" si="1283">(N789-N791-N796)*$B795</f>
        <v>0</v>
      </c>
      <c r="O795" s="83">
        <f t="shared" ref="O795" si="1284">(O789-O791-O796)*$B795</f>
        <v>0</v>
      </c>
      <c r="P795" s="83">
        <f t="shared" ref="P795" si="1285">(P789-P791-P796)*$B795</f>
        <v>0</v>
      </c>
      <c r="Q795" s="83">
        <f t="shared" ref="Q795" si="1286">(Q789-Q791-Q796)*$B795</f>
        <v>0</v>
      </c>
      <c r="R795" s="83">
        <f t="shared" ref="R795" si="1287">(R789-R791-R796)*$B795</f>
        <v>0</v>
      </c>
      <c r="S795" s="83">
        <f t="shared" ref="S795" si="1288">(S789-S791-S796)*$B795</f>
        <v>0</v>
      </c>
      <c r="T795" s="83">
        <f t="shared" ref="T795" si="1289">(T789-T791-T796)*$B795</f>
        <v>0</v>
      </c>
      <c r="U795" s="83">
        <f t="shared" ref="U795" si="1290">(U789-U791-U796)*$B795</f>
        <v>0</v>
      </c>
      <c r="V795" s="83">
        <f t="shared" ref="V795" si="1291">(V789-V791-V796)*$B795</f>
        <v>0</v>
      </c>
      <c r="W795" s="83">
        <f t="shared" ref="W795" si="1292">(W789-W791-W796)*$B795</f>
        <v>0</v>
      </c>
      <c r="X795" s="83">
        <f t="shared" ref="X795" si="1293">(X789-X791-X796)*$B795</f>
        <v>0</v>
      </c>
      <c r="Y795" s="83">
        <f t="shared" ref="Y795" si="1294">(Y789-Y791-Y796)*$B795</f>
        <v>0</v>
      </c>
      <c r="Z795" s="83">
        <f t="shared" ref="Z795" si="1295">(Z789-Z791-Z796)*$B795</f>
        <v>0</v>
      </c>
      <c r="AA795" s="83">
        <f t="shared" ref="AA795" si="1296">(AA789-AA791-AA796)*$B795</f>
        <v>-18.805468073254371</v>
      </c>
      <c r="AB795" s="83">
        <f t="shared" ref="AB795" si="1297">(AB789-AB791-AB796)*$B795</f>
        <v>-92.307622872932157</v>
      </c>
      <c r="AC795" s="83">
        <f t="shared" ref="AC795" si="1298">(AC789-AC791-AC796)*$B795</f>
        <v>-173.86504969334152</v>
      </c>
      <c r="AD795" s="83">
        <f t="shared" ref="AD795" si="1299">(AD789-AD791-AD796)*$B795</f>
        <v>-325.07739814780143</v>
      </c>
      <c r="AE795" s="83">
        <f t="shared" ref="AE795" si="1300">(AE789-AE791-AE796)*$B795</f>
        <v>-89.503343572985614</v>
      </c>
      <c r="AF795" s="83">
        <f t="shared" ref="AF795" si="1301">(AF789-AF791-AF796)*$B795</f>
        <v>-96.658990458889448</v>
      </c>
      <c r="AG795" s="83">
        <f t="shared" ref="AG795" si="1302">(AG789-AG791-AG796)*$B795</f>
        <v>-93.706618244665066</v>
      </c>
      <c r="AH795" s="83">
        <f t="shared" ref="AH795" si="1303">(AH789-AH791-AH796)*$B795</f>
        <v>-93.706618244665066</v>
      </c>
      <c r="AI795" s="83">
        <f t="shared" ref="AI795" si="1304">(AI789-AI791-AI796)*$B795</f>
        <v>-93.706618244665066</v>
      </c>
      <c r="AJ795" s="83">
        <f t="shared" ref="AJ795" si="1305">(AJ789-AJ791-AJ796)*$B795</f>
        <v>-93.706618244665066</v>
      </c>
      <c r="AK795" s="83">
        <f t="shared" ref="AK795" si="1306">(AK789-AK791-AK796)*$B795</f>
        <v>-93.706618244665066</v>
      </c>
      <c r="AL795" s="83">
        <f t="shared" ref="AL795" si="1307">(AL789-AL791-AL796)*$B795</f>
        <v>-93.706618244665066</v>
      </c>
      <c r="AM795" s="83">
        <f t="shared" ref="AM795" si="1308">(AM789-AM791-AM796)*$B795</f>
        <v>-93.706618244665066</v>
      </c>
      <c r="AN795" s="83">
        <f t="shared" ref="AN795" si="1309">(AN789-AN791-AN796)*$B795</f>
        <v>-93.706618244665066</v>
      </c>
      <c r="AO795" s="83">
        <f t="shared" ref="AO795" si="1310">(AO789-AO791-AO796)*$B795</f>
        <v>-93.706618244665066</v>
      </c>
      <c r="AP795" s="83">
        <f t="shared" ref="AP795" si="1311">(AP789-AP791-AP796)*$B795</f>
        <v>-93.706618244665066</v>
      </c>
      <c r="AQ795" s="83">
        <f t="shared" ref="AQ795" si="1312">(AQ789-AQ791-AQ796)*$B795</f>
        <v>-108.40055930032919</v>
      </c>
      <c r="AR795" s="83">
        <f t="shared" ref="AR795" si="1313">(AR789-AR791-AR796)*$B795</f>
        <v>-108.40055930032919</v>
      </c>
      <c r="AS795" s="83">
        <f t="shared" ref="AS795" si="1314">(AS789-AS791-AS796)*$B795</f>
        <v>-108.40055930032919</v>
      </c>
      <c r="AT795" s="83">
        <f t="shared" ref="AT795" si="1315">(AT789-AT791-AT796)*$B795</f>
        <v>-108.40055930032919</v>
      </c>
      <c r="AU795" s="83">
        <f t="shared" ref="AU795" si="1316">(AU789-AU791-AU796)*$B795</f>
        <v>-108.40055930032919</v>
      </c>
      <c r="AV795" s="83">
        <f t="shared" ref="AV795" si="1317">(AV789-AV791-AV796)*$B795</f>
        <v>-108.40055930032919</v>
      </c>
      <c r="AW795" s="83">
        <f t="shared" ref="AW795" si="1318">(AW789-AW791-AW796)*$B795</f>
        <v>-108.40055930032919</v>
      </c>
      <c r="AX795" s="83">
        <f t="shared" ref="AX795" si="1319">(AX789-AX791-AX796)*$B795</f>
        <v>-108.40055930032919</v>
      </c>
      <c r="AY795" s="83">
        <f t="shared" ref="AY795" si="1320">(AY789-AY791-AY796)*$B795</f>
        <v>-108.40055930032919</v>
      </c>
      <c r="AZ795" s="83">
        <f t="shared" ref="AZ795" si="1321">(AZ789-AZ791-AZ796)*$B795</f>
        <v>-108.40055930032919</v>
      </c>
      <c r="BA795" s="83">
        <f t="shared" ref="BA795" si="1322">(BA789-BA791-BA796)*$B795</f>
        <v>-108.40055930032919</v>
      </c>
      <c r="BB795" s="83">
        <f t="shared" ref="BB795" si="1323">(BB789-BB791-BB796)*$B795</f>
        <v>-108.40055930032919</v>
      </c>
      <c r="BC795" s="83">
        <f t="shared" ref="BC795" si="1324">(BC789-BC791-BC796)*$B795</f>
        <v>-97.359280326084118</v>
      </c>
      <c r="BD795" s="83">
        <f t="shared" ref="BD795" si="1325">(BD789-BD791-BD796)*$B795</f>
        <v>-97.359280326084118</v>
      </c>
      <c r="BE795" s="83">
        <f t="shared" ref="BE795" si="1326">(BE789-BE791-BE796)*$B795</f>
        <v>-97.359280326084118</v>
      </c>
      <c r="BF795" s="83">
        <f t="shared" ref="BF795" si="1327">(BF789-BF791-BF796)*$B795</f>
        <v>-97.359280326084118</v>
      </c>
      <c r="BG795" s="83">
        <f t="shared" ref="BG795" si="1328">(BG789-BG791-BG796)*$B795</f>
        <v>-97.359280326084118</v>
      </c>
      <c r="BH795" s="83">
        <f t="shared" ref="BH795" si="1329">(BH789-BH791-BH796)*$B795</f>
        <v>-97.359280326084118</v>
      </c>
      <c r="BI795" s="83">
        <f t="shared" ref="BI795" si="1330">(BI789-BI791-BI796)*$B795</f>
        <v>-97.359280326084118</v>
      </c>
      <c r="BJ795" s="83">
        <f t="shared" ref="BJ795" si="1331">(BJ789-BJ791-BJ796)*$B795</f>
        <v>-97.359280326084118</v>
      </c>
      <c r="BK795" s="83">
        <f t="shared" ref="BK795" si="1332">(BK789-BK791-BK796)*$B795</f>
        <v>-97.359280326084118</v>
      </c>
      <c r="BL795" s="83">
        <f t="shared" ref="BL795" si="1333">(BL789-BL791-BL796)*$B795</f>
        <v>-97.359280326084118</v>
      </c>
      <c r="BM795" s="83">
        <f t="shared" ref="BM795" si="1334">(BM789-BM791-BM796)*$B795</f>
        <v>-97.359280326084118</v>
      </c>
      <c r="BN795" s="83">
        <f t="shared" ref="BN795" si="1335">(BN789-BN791-BN796)*$B795</f>
        <v>-97.359280326084118</v>
      </c>
      <c r="BO795" s="83">
        <f t="shared" ref="BO795" si="1336">(BO789-BO791-BO796)*$B795</f>
        <v>-87.13335022266871</v>
      </c>
      <c r="BP795" s="83">
        <f t="shared" ref="BP795" si="1337">(BP789-BP791-BP796)*$B795</f>
        <v>-87.13335022266871</v>
      </c>
      <c r="BQ795" s="83">
        <f t="shared" ref="BQ795" si="1338">(BQ789-BQ791-BQ796)*$B795</f>
        <v>-87.13335022266871</v>
      </c>
      <c r="BR795" s="83">
        <f t="shared" ref="BR795" si="1339">(BR789-BR791-BR796)*$B795</f>
        <v>-87.13335022266871</v>
      </c>
      <c r="BS795" s="83">
        <f t="shared" ref="BS795" si="1340">(BS789-BS791-BS796)*$B795</f>
        <v>-87.13335022266871</v>
      </c>
      <c r="BT795" s="83">
        <f t="shared" ref="BT795" si="1341">(BT789-BT791-BT796)*$B795</f>
        <v>-87.13335022266871</v>
      </c>
      <c r="BU795" s="83">
        <f t="shared" ref="BU795" si="1342">(BU789-BU791-BU796)*$B795</f>
        <v>-87.13335022266871</v>
      </c>
      <c r="BV795" s="83">
        <f t="shared" ref="BV795" si="1343">(BV789-BV791-BV796)*$B795</f>
        <v>-87.13335022266871</v>
      </c>
      <c r="BW795" s="83">
        <f t="shared" ref="BW795" si="1344">(BW789-BW791-BW796)*$B795</f>
        <v>-87.13335022266871</v>
      </c>
      <c r="BX795" s="83">
        <f t="shared" ref="BX795" si="1345">(BX789-BX791-BX796)*$B795</f>
        <v>-87.13335022266871</v>
      </c>
      <c r="BY795" s="83">
        <f t="shared" ref="BY795" si="1346">(BY789-BY791-BY796)*$B795</f>
        <v>-87.13335022266871</v>
      </c>
      <c r="BZ795" s="83">
        <f t="shared" ref="BZ795" si="1347">(BZ789-BZ791-BZ796)*$B795</f>
        <v>-87.13335022266871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48">(H789-H792)*$B796</f>
        <v>0</v>
      </c>
      <c r="I796" s="83">
        <f t="shared" si="1348"/>
        <v>0</v>
      </c>
      <c r="J796" s="83">
        <f t="shared" si="1348"/>
        <v>0</v>
      </c>
      <c r="K796" s="83">
        <f t="shared" si="1348"/>
        <v>0</v>
      </c>
      <c r="L796" s="83">
        <f t="shared" si="1348"/>
        <v>0</v>
      </c>
      <c r="M796" s="83">
        <f t="shared" si="1348"/>
        <v>0</v>
      </c>
      <c r="N796" s="83">
        <f t="shared" si="1348"/>
        <v>0</v>
      </c>
      <c r="O796" s="83">
        <f t="shared" si="1348"/>
        <v>0</v>
      </c>
      <c r="P796" s="83">
        <f t="shared" si="1348"/>
        <v>0</v>
      </c>
      <c r="Q796" s="83">
        <f t="shared" si="1348"/>
        <v>0</v>
      </c>
      <c r="R796" s="83">
        <f t="shared" si="1348"/>
        <v>0</v>
      </c>
      <c r="S796" s="83">
        <f t="shared" si="1348"/>
        <v>0</v>
      </c>
      <c r="T796" s="83">
        <f t="shared" si="1348"/>
        <v>0</v>
      </c>
      <c r="U796" s="83">
        <f t="shared" si="1348"/>
        <v>0</v>
      </c>
      <c r="V796" s="83">
        <f t="shared" si="1348"/>
        <v>0</v>
      </c>
      <c r="W796" s="83">
        <f t="shared" si="1348"/>
        <v>0</v>
      </c>
      <c r="X796" s="83">
        <f t="shared" si="1348"/>
        <v>0</v>
      </c>
      <c r="Y796" s="83">
        <f t="shared" si="1348"/>
        <v>0</v>
      </c>
      <c r="Z796" s="83">
        <f t="shared" si="1348"/>
        <v>0</v>
      </c>
      <c r="AA796" s="83">
        <f t="shared" si="1348"/>
        <v>-8.8565783704494692</v>
      </c>
      <c r="AB796" s="83">
        <f t="shared" si="1348"/>
        <v>-43.472977805148581</v>
      </c>
      <c r="AC796" s="83">
        <f t="shared" si="1348"/>
        <v>-81.883068929360206</v>
      </c>
      <c r="AD796" s="83">
        <f t="shared" si="1348"/>
        <v>-153.09767573679818</v>
      </c>
      <c r="AE796" s="83">
        <f t="shared" si="1348"/>
        <v>-42.15228111757564</v>
      </c>
      <c r="AF796" s="83">
        <f t="shared" si="1348"/>
        <v>-45.522287500261903</v>
      </c>
      <c r="AG796" s="83">
        <f t="shared" si="1348"/>
        <v>-44.131845327157805</v>
      </c>
      <c r="AH796" s="83">
        <f t="shared" si="1348"/>
        <v>-44.131845327157805</v>
      </c>
      <c r="AI796" s="83">
        <f t="shared" si="1348"/>
        <v>-44.131845327157805</v>
      </c>
      <c r="AJ796" s="83">
        <f t="shared" si="1348"/>
        <v>-44.131845327157805</v>
      </c>
      <c r="AK796" s="83">
        <f t="shared" si="1348"/>
        <v>-44.131845327157805</v>
      </c>
      <c r="AL796" s="83">
        <f t="shared" si="1348"/>
        <v>-44.131845327157805</v>
      </c>
      <c r="AM796" s="83">
        <f t="shared" si="1348"/>
        <v>-44.131845327157805</v>
      </c>
      <c r="AN796" s="83">
        <f t="shared" si="1348"/>
        <v>-44.131845327157805</v>
      </c>
      <c r="AO796" s="83">
        <f t="shared" si="1348"/>
        <v>-44.131845327157805</v>
      </c>
      <c r="AP796" s="83">
        <f t="shared" si="1348"/>
        <v>-44.131845327157805</v>
      </c>
      <c r="AQ796" s="83">
        <f t="shared" si="1348"/>
        <v>-51.052068744268055</v>
      </c>
      <c r="AR796" s="83">
        <f t="shared" si="1348"/>
        <v>-51.052068744268055</v>
      </c>
      <c r="AS796" s="83">
        <f t="shared" si="1348"/>
        <v>-51.052068744268055</v>
      </c>
      <c r="AT796" s="83">
        <f t="shared" si="1348"/>
        <v>-51.052068744268055</v>
      </c>
      <c r="AU796" s="83">
        <f t="shared" si="1348"/>
        <v>-51.052068744268055</v>
      </c>
      <c r="AV796" s="83">
        <f t="shared" si="1348"/>
        <v>-51.052068744268055</v>
      </c>
      <c r="AW796" s="83">
        <f t="shared" si="1348"/>
        <v>-51.052068744268055</v>
      </c>
      <c r="AX796" s="83">
        <f t="shared" si="1348"/>
        <v>-51.052068744268055</v>
      </c>
      <c r="AY796" s="83">
        <f t="shared" si="1348"/>
        <v>-51.052068744268055</v>
      </c>
      <c r="AZ796" s="83">
        <f t="shared" si="1348"/>
        <v>-51.052068744268055</v>
      </c>
      <c r="BA796" s="83">
        <f t="shared" si="1348"/>
        <v>-51.052068744268055</v>
      </c>
      <c r="BB796" s="83">
        <f t="shared" si="1348"/>
        <v>-51.052068744268055</v>
      </c>
      <c r="BC796" s="83">
        <f t="shared" si="1348"/>
        <v>-45.852094345094557</v>
      </c>
      <c r="BD796" s="83">
        <f t="shared" si="1348"/>
        <v>-45.852094345094557</v>
      </c>
      <c r="BE796" s="83">
        <f t="shared" si="1348"/>
        <v>-45.852094345094557</v>
      </c>
      <c r="BF796" s="83">
        <f t="shared" si="1348"/>
        <v>-45.852094345094557</v>
      </c>
      <c r="BG796" s="83">
        <f t="shared" si="1348"/>
        <v>-45.852094345094557</v>
      </c>
      <c r="BH796" s="83">
        <f t="shared" si="1348"/>
        <v>-45.852094345094557</v>
      </c>
      <c r="BI796" s="83">
        <f t="shared" si="1348"/>
        <v>-45.852094345094557</v>
      </c>
      <c r="BJ796" s="83">
        <f t="shared" si="1348"/>
        <v>-45.852094345094557</v>
      </c>
      <c r="BK796" s="83">
        <f t="shared" si="1348"/>
        <v>-45.852094345094557</v>
      </c>
      <c r="BL796" s="83">
        <f t="shared" si="1348"/>
        <v>-45.852094345094557</v>
      </c>
      <c r="BM796" s="83">
        <f t="shared" si="1348"/>
        <v>-45.852094345094557</v>
      </c>
      <c r="BN796" s="83">
        <f t="shared" si="1348"/>
        <v>-45.852094345094557</v>
      </c>
      <c r="BO796" s="83">
        <f t="shared" si="1348"/>
        <v>-41.036114704553555</v>
      </c>
      <c r="BP796" s="83">
        <f t="shared" si="1348"/>
        <v>-41.036114704553555</v>
      </c>
      <c r="BQ796" s="83">
        <f t="shared" si="1348"/>
        <v>-41.036114704553555</v>
      </c>
      <c r="BR796" s="83">
        <f t="shared" si="1348"/>
        <v>-41.036114704553555</v>
      </c>
      <c r="BS796" s="83">
        <f t="shared" si="1348"/>
        <v>-41.036114704553555</v>
      </c>
      <c r="BT796" s="83">
        <f t="shared" ref="BT796:BZ796" si="1349">(BT789-BT792)*$B796</f>
        <v>-41.036114704553555</v>
      </c>
      <c r="BU796" s="83">
        <f t="shared" si="1349"/>
        <v>-41.036114704553555</v>
      </c>
      <c r="BV796" s="83">
        <f t="shared" si="1349"/>
        <v>-41.036114704553555</v>
      </c>
      <c r="BW796" s="83">
        <f t="shared" si="1349"/>
        <v>-41.036114704553555</v>
      </c>
      <c r="BX796" s="83">
        <f t="shared" si="1349"/>
        <v>-41.036114704553555</v>
      </c>
      <c r="BY796" s="83">
        <f t="shared" si="1349"/>
        <v>-41.036114704553555</v>
      </c>
      <c r="BZ796" s="83">
        <f t="shared" si="1349"/>
        <v>-41.036114704553555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50">(-H793)*$B797</f>
        <v>0</v>
      </c>
      <c r="I797" s="65">
        <f t="shared" si="1350"/>
        <v>0</v>
      </c>
      <c r="J797" s="65">
        <f t="shared" si="1350"/>
        <v>0</v>
      </c>
      <c r="K797" s="65">
        <f t="shared" si="1350"/>
        <v>0</v>
      </c>
      <c r="L797" s="65">
        <f t="shared" si="1350"/>
        <v>0</v>
      </c>
      <c r="M797" s="65">
        <f t="shared" si="1350"/>
        <v>0</v>
      </c>
      <c r="N797" s="65">
        <f t="shared" si="1350"/>
        <v>0</v>
      </c>
      <c r="O797" s="65">
        <f t="shared" si="1350"/>
        <v>0</v>
      </c>
      <c r="P797" s="65">
        <f t="shared" si="1350"/>
        <v>0</v>
      </c>
      <c r="Q797" s="65">
        <f t="shared" si="1350"/>
        <v>0</v>
      </c>
      <c r="R797" s="65">
        <f t="shared" si="1350"/>
        <v>0</v>
      </c>
      <c r="S797" s="65">
        <f t="shared" si="1350"/>
        <v>0</v>
      </c>
      <c r="T797" s="65">
        <f t="shared" si="1350"/>
        <v>0</v>
      </c>
      <c r="U797" s="65">
        <f t="shared" si="1350"/>
        <v>0</v>
      </c>
      <c r="V797" s="65">
        <f t="shared" si="1350"/>
        <v>0</v>
      </c>
      <c r="W797" s="65">
        <f t="shared" si="1350"/>
        <v>0</v>
      </c>
      <c r="X797" s="65">
        <f t="shared" si="1350"/>
        <v>0</v>
      </c>
      <c r="Y797" s="65">
        <f t="shared" si="1350"/>
        <v>0</v>
      </c>
      <c r="Z797" s="65">
        <f t="shared" si="1350"/>
        <v>0</v>
      </c>
      <c r="AA797" s="65">
        <f t="shared" si="1350"/>
        <v>-24.127150320000002</v>
      </c>
      <c r="AB797" s="65">
        <f t="shared" si="1350"/>
        <v>-5.645485905000001</v>
      </c>
      <c r="AC797" s="65">
        <f t="shared" si="1350"/>
        <v>-31.615266402000003</v>
      </c>
      <c r="AD797" s="65">
        <f t="shared" si="1350"/>
        <v>-8.2868167560000003</v>
      </c>
      <c r="AE797" s="65">
        <f t="shared" si="1350"/>
        <v>-6.2257831230000003</v>
      </c>
      <c r="AF797" s="65">
        <f t="shared" si="1350"/>
        <v>-2.8063224960000004</v>
      </c>
      <c r="AG797" s="65">
        <f t="shared" si="1350"/>
        <v>0</v>
      </c>
      <c r="AH797" s="65">
        <f t="shared" si="1350"/>
        <v>0</v>
      </c>
      <c r="AI797" s="65">
        <f t="shared" si="1350"/>
        <v>0</v>
      </c>
      <c r="AJ797" s="65">
        <f t="shared" si="1350"/>
        <v>0</v>
      </c>
      <c r="AK797" s="65">
        <f t="shared" si="1350"/>
        <v>0</v>
      </c>
      <c r="AL797" s="65">
        <f t="shared" si="1350"/>
        <v>0</v>
      </c>
      <c r="AM797" s="65">
        <f t="shared" si="1350"/>
        <v>0</v>
      </c>
      <c r="AN797" s="65">
        <f t="shared" si="1350"/>
        <v>0</v>
      </c>
      <c r="AO797" s="65">
        <f t="shared" si="1350"/>
        <v>0</v>
      </c>
      <c r="AP797" s="65">
        <f t="shared" si="1350"/>
        <v>0</v>
      </c>
      <c r="AQ797" s="65">
        <f t="shared" si="1350"/>
        <v>0</v>
      </c>
      <c r="AR797" s="65">
        <f t="shared" si="1350"/>
        <v>0</v>
      </c>
      <c r="AS797" s="65">
        <f t="shared" si="1350"/>
        <v>0</v>
      </c>
      <c r="AT797" s="65">
        <f t="shared" si="1350"/>
        <v>0</v>
      </c>
      <c r="AU797" s="65">
        <f t="shared" si="1350"/>
        <v>0</v>
      </c>
      <c r="AV797" s="65">
        <f t="shared" si="1350"/>
        <v>0</v>
      </c>
      <c r="AW797" s="65">
        <f t="shared" si="1350"/>
        <v>0</v>
      </c>
      <c r="AX797" s="65">
        <f t="shared" si="1350"/>
        <v>0</v>
      </c>
      <c r="AY797" s="65">
        <f t="shared" si="1350"/>
        <v>0</v>
      </c>
      <c r="AZ797" s="65">
        <f t="shared" si="1350"/>
        <v>0</v>
      </c>
      <c r="BA797" s="65">
        <f t="shared" si="1350"/>
        <v>0</v>
      </c>
      <c r="BB797" s="65">
        <f t="shared" si="1350"/>
        <v>0</v>
      </c>
      <c r="BC797" s="65">
        <f t="shared" si="1350"/>
        <v>0</v>
      </c>
      <c r="BD797" s="65">
        <f t="shared" si="1350"/>
        <v>0</v>
      </c>
      <c r="BE797" s="65">
        <f t="shared" si="1350"/>
        <v>0</v>
      </c>
      <c r="BF797" s="65">
        <f t="shared" si="1350"/>
        <v>0</v>
      </c>
      <c r="BG797" s="65">
        <f t="shared" si="1350"/>
        <v>0</v>
      </c>
      <c r="BH797" s="65">
        <f t="shared" si="1350"/>
        <v>0</v>
      </c>
      <c r="BI797" s="65">
        <f t="shared" si="1350"/>
        <v>0</v>
      </c>
      <c r="BJ797" s="65">
        <f t="shared" si="1350"/>
        <v>0</v>
      </c>
      <c r="BK797" s="65">
        <f t="shared" si="1350"/>
        <v>0</v>
      </c>
      <c r="BL797" s="65">
        <f t="shared" si="1350"/>
        <v>0</v>
      </c>
      <c r="BM797" s="65">
        <f t="shared" si="1350"/>
        <v>0</v>
      </c>
      <c r="BN797" s="65">
        <f t="shared" si="1350"/>
        <v>0</v>
      </c>
      <c r="BO797" s="65">
        <f t="shared" si="1350"/>
        <v>0</v>
      </c>
      <c r="BP797" s="65">
        <f t="shared" si="1350"/>
        <v>0</v>
      </c>
      <c r="BQ797" s="65">
        <f t="shared" si="1350"/>
        <v>0</v>
      </c>
      <c r="BR797" s="65">
        <f t="shared" si="1350"/>
        <v>0</v>
      </c>
      <c r="BS797" s="65">
        <f t="shared" si="1350"/>
        <v>0</v>
      </c>
      <c r="BT797" s="65">
        <f t="shared" ref="BT797:BZ797" si="1351">(-BT793)*$B797</f>
        <v>0</v>
      </c>
      <c r="BU797" s="65">
        <f t="shared" si="1351"/>
        <v>0</v>
      </c>
      <c r="BV797" s="65">
        <f t="shared" si="1351"/>
        <v>0</v>
      </c>
      <c r="BW797" s="65">
        <f t="shared" si="1351"/>
        <v>0</v>
      </c>
      <c r="BX797" s="65">
        <f t="shared" si="1351"/>
        <v>0</v>
      </c>
      <c r="BY797" s="65">
        <f t="shared" si="1351"/>
        <v>0</v>
      </c>
      <c r="BZ797" s="65">
        <f t="shared" si="1351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52">SUM(H795:H797)</f>
        <v>0</v>
      </c>
      <c r="I798" s="188">
        <f t="shared" ref="I798" si="1353">SUM(I795:I797)</f>
        <v>0</v>
      </c>
      <c r="J798" s="188">
        <f t="shared" ref="J798" si="1354">SUM(J795:J797)</f>
        <v>0</v>
      </c>
      <c r="K798" s="188">
        <f t="shared" ref="K798" si="1355">SUM(K795:K797)</f>
        <v>0</v>
      </c>
      <c r="L798" s="188">
        <f t="shared" ref="L798" si="1356">SUM(L795:L797)</f>
        <v>0</v>
      </c>
      <c r="M798" s="188">
        <f t="shared" ref="M798" si="1357">SUM(M795:M797)</f>
        <v>0</v>
      </c>
      <c r="N798" s="188">
        <f t="shared" ref="N798" si="1358">SUM(N795:N797)</f>
        <v>0</v>
      </c>
      <c r="O798" s="188">
        <f t="shared" ref="O798" si="1359">SUM(O795:O797)</f>
        <v>0</v>
      </c>
      <c r="P798" s="188">
        <f t="shared" ref="P798" si="1360">SUM(P795:P797)</f>
        <v>0</v>
      </c>
      <c r="Q798" s="188">
        <f t="shared" ref="Q798" si="1361">SUM(Q795:Q797)</f>
        <v>0</v>
      </c>
      <c r="R798" s="188">
        <f t="shared" ref="R798" si="1362">SUM(R795:R797)</f>
        <v>0</v>
      </c>
      <c r="S798" s="188">
        <f t="shared" ref="S798" si="1363">SUM(S795:S797)</f>
        <v>0</v>
      </c>
      <c r="T798" s="188">
        <f t="shared" ref="T798" si="1364">SUM(T795:T797)</f>
        <v>0</v>
      </c>
      <c r="U798" s="188">
        <f t="shared" ref="U798" si="1365">SUM(U795:U797)</f>
        <v>0</v>
      </c>
      <c r="V798" s="188">
        <f t="shared" ref="V798" si="1366">SUM(V795:V797)</f>
        <v>0</v>
      </c>
      <c r="W798" s="188">
        <f t="shared" ref="W798" si="1367">SUM(W795:W797)</f>
        <v>0</v>
      </c>
      <c r="X798" s="188">
        <f t="shared" ref="X798" si="1368">SUM(X795:X797)</f>
        <v>0</v>
      </c>
      <c r="Y798" s="188">
        <f t="shared" ref="Y798" si="1369">SUM(Y795:Y797)</f>
        <v>0</v>
      </c>
      <c r="Z798" s="188">
        <f t="shared" ref="Z798" si="1370">SUM(Z795:Z797)</f>
        <v>0</v>
      </c>
      <c r="AA798" s="188">
        <f t="shared" ref="AA798" si="1371">SUM(AA795:AA797)</f>
        <v>-51.789196763703842</v>
      </c>
      <c r="AB798" s="188">
        <f t="shared" ref="AB798" si="1372">SUM(AB795:AB797)</f>
        <v>-141.42608658308075</v>
      </c>
      <c r="AC798" s="188">
        <f t="shared" ref="AC798" si="1373">SUM(AC795:AC797)</f>
        <v>-287.36338502470176</v>
      </c>
      <c r="AD798" s="188">
        <f t="shared" ref="AD798" si="1374">SUM(AD795:AD797)</f>
        <v>-486.46189064059962</v>
      </c>
      <c r="AE798" s="188">
        <f t="shared" ref="AE798" si="1375">SUM(AE795:AE797)</f>
        <v>-137.88140781356125</v>
      </c>
      <c r="AF798" s="188">
        <f t="shared" ref="AF798" si="1376">SUM(AF795:AF797)</f>
        <v>-144.98760045515135</v>
      </c>
      <c r="AG798" s="188">
        <f t="shared" ref="AG798" si="1377">SUM(AG795:AG797)</f>
        <v>-137.83846357182287</v>
      </c>
      <c r="AH798" s="188">
        <f t="shared" ref="AH798" si="1378">SUM(AH795:AH797)</f>
        <v>-137.83846357182287</v>
      </c>
      <c r="AI798" s="188">
        <f t="shared" ref="AI798" si="1379">SUM(AI795:AI797)</f>
        <v>-137.83846357182287</v>
      </c>
      <c r="AJ798" s="188">
        <f t="shared" ref="AJ798" si="1380">SUM(AJ795:AJ797)</f>
        <v>-137.83846357182287</v>
      </c>
      <c r="AK798" s="188">
        <f t="shared" ref="AK798" si="1381">SUM(AK795:AK797)</f>
        <v>-137.83846357182287</v>
      </c>
      <c r="AL798" s="188">
        <f t="shared" ref="AL798" si="1382">SUM(AL795:AL797)</f>
        <v>-137.83846357182287</v>
      </c>
      <c r="AM798" s="188">
        <f t="shared" ref="AM798" si="1383">SUM(AM795:AM797)</f>
        <v>-137.83846357182287</v>
      </c>
      <c r="AN798" s="188">
        <f t="shared" ref="AN798" si="1384">SUM(AN795:AN797)</f>
        <v>-137.83846357182287</v>
      </c>
      <c r="AO798" s="188">
        <f t="shared" ref="AO798" si="1385">SUM(AO795:AO797)</f>
        <v>-137.83846357182287</v>
      </c>
      <c r="AP798" s="188">
        <f t="shared" ref="AP798" si="1386">SUM(AP795:AP797)</f>
        <v>-137.83846357182287</v>
      </c>
      <c r="AQ798" s="188">
        <f t="shared" ref="AQ798" si="1387">SUM(AQ795:AQ797)</f>
        <v>-159.45262804459725</v>
      </c>
      <c r="AR798" s="188">
        <f t="shared" ref="AR798" si="1388">SUM(AR795:AR797)</f>
        <v>-159.45262804459725</v>
      </c>
      <c r="AS798" s="188">
        <f t="shared" ref="AS798" si="1389">SUM(AS795:AS797)</f>
        <v>-159.45262804459725</v>
      </c>
      <c r="AT798" s="188">
        <f t="shared" ref="AT798" si="1390">SUM(AT795:AT797)</f>
        <v>-159.45262804459725</v>
      </c>
      <c r="AU798" s="188">
        <f t="shared" ref="AU798" si="1391">SUM(AU795:AU797)</f>
        <v>-159.45262804459725</v>
      </c>
      <c r="AV798" s="188">
        <f t="shared" ref="AV798" si="1392">SUM(AV795:AV797)</f>
        <v>-159.45262804459725</v>
      </c>
      <c r="AW798" s="188">
        <f t="shared" ref="AW798" si="1393">SUM(AW795:AW797)</f>
        <v>-159.45262804459725</v>
      </c>
      <c r="AX798" s="188">
        <f t="shared" ref="AX798" si="1394">SUM(AX795:AX797)</f>
        <v>-159.45262804459725</v>
      </c>
      <c r="AY798" s="188">
        <f t="shared" ref="AY798" si="1395">SUM(AY795:AY797)</f>
        <v>-159.45262804459725</v>
      </c>
      <c r="AZ798" s="188">
        <f t="shared" ref="AZ798" si="1396">SUM(AZ795:AZ797)</f>
        <v>-159.45262804459725</v>
      </c>
      <c r="BA798" s="188">
        <f t="shared" ref="BA798" si="1397">SUM(BA795:BA797)</f>
        <v>-159.45262804459725</v>
      </c>
      <c r="BB798" s="188">
        <f t="shared" ref="BB798" si="1398">SUM(BB795:BB797)</f>
        <v>-159.45262804459725</v>
      </c>
      <c r="BC798" s="188">
        <f t="shared" ref="BC798" si="1399">SUM(BC795:BC797)</f>
        <v>-143.21137467117867</v>
      </c>
      <c r="BD798" s="188">
        <f t="shared" ref="BD798" si="1400">SUM(BD795:BD797)</f>
        <v>-143.21137467117867</v>
      </c>
      <c r="BE798" s="188">
        <f t="shared" ref="BE798" si="1401">SUM(BE795:BE797)</f>
        <v>-143.21137467117867</v>
      </c>
      <c r="BF798" s="188">
        <f t="shared" ref="BF798" si="1402">SUM(BF795:BF797)</f>
        <v>-143.21137467117867</v>
      </c>
      <c r="BG798" s="188">
        <f t="shared" ref="BG798" si="1403">SUM(BG795:BG797)</f>
        <v>-143.21137467117867</v>
      </c>
      <c r="BH798" s="188">
        <f t="shared" ref="BH798" si="1404">SUM(BH795:BH797)</f>
        <v>-143.21137467117867</v>
      </c>
      <c r="BI798" s="188">
        <f t="shared" ref="BI798" si="1405">SUM(BI795:BI797)</f>
        <v>-143.21137467117867</v>
      </c>
      <c r="BJ798" s="188">
        <f t="shared" ref="BJ798" si="1406">SUM(BJ795:BJ797)</f>
        <v>-143.21137467117867</v>
      </c>
      <c r="BK798" s="188">
        <f t="shared" ref="BK798" si="1407">SUM(BK795:BK797)</f>
        <v>-143.21137467117867</v>
      </c>
      <c r="BL798" s="188">
        <f t="shared" ref="BL798" si="1408">SUM(BL795:BL797)</f>
        <v>-143.21137467117867</v>
      </c>
      <c r="BM798" s="188">
        <f t="shared" ref="BM798" si="1409">SUM(BM795:BM797)</f>
        <v>-143.21137467117867</v>
      </c>
      <c r="BN798" s="188">
        <f t="shared" ref="BN798" si="1410">SUM(BN795:BN797)</f>
        <v>-143.21137467117867</v>
      </c>
      <c r="BO798" s="188">
        <f t="shared" ref="BO798" si="1411">SUM(BO795:BO797)</f>
        <v>-128.16946492722226</v>
      </c>
      <c r="BP798" s="188">
        <f t="shared" ref="BP798" si="1412">SUM(BP795:BP797)</f>
        <v>-128.16946492722226</v>
      </c>
      <c r="BQ798" s="188">
        <f t="shared" ref="BQ798" si="1413">SUM(BQ795:BQ797)</f>
        <v>-128.16946492722226</v>
      </c>
      <c r="BR798" s="188">
        <f t="shared" ref="BR798" si="1414">SUM(BR795:BR797)</f>
        <v>-128.16946492722226</v>
      </c>
      <c r="BS798" s="188">
        <f t="shared" ref="BS798" si="1415">SUM(BS795:BS797)</f>
        <v>-128.16946492722226</v>
      </c>
      <c r="BT798" s="188">
        <f t="shared" ref="BT798" si="1416">SUM(BT795:BT797)</f>
        <v>-128.16946492722226</v>
      </c>
      <c r="BU798" s="188">
        <f t="shared" ref="BU798" si="1417">SUM(BU795:BU797)</f>
        <v>-128.16946492722226</v>
      </c>
      <c r="BV798" s="188">
        <f t="shared" ref="BV798" si="1418">SUM(BV795:BV797)</f>
        <v>-128.16946492722226</v>
      </c>
      <c r="BW798" s="188">
        <f t="shared" ref="BW798" si="1419">SUM(BW795:BW797)</f>
        <v>-128.16946492722226</v>
      </c>
      <c r="BX798" s="188">
        <f t="shared" ref="BX798" si="1420">SUM(BX795:BX797)</f>
        <v>-128.16946492722226</v>
      </c>
      <c r="BY798" s="188">
        <f t="shared" ref="BY798" si="1421">SUM(BY795:BY797)</f>
        <v>-128.16946492722226</v>
      </c>
      <c r="BZ798" s="188">
        <f t="shared" ref="BZ798" si="1422">SUM(BZ795:BZ797)</f>
        <v>-128.16946492722226</v>
      </c>
    </row>
    <row r="799" spans="2:78" ht="15" x14ac:dyDescent="0.25">
      <c r="B799" s="77">
        <f>HLOOKUP(INPUTS!$C$44,$G$9:$BZ$949,ROW(C799)-8,FALSE)</f>
        <v>-1663.4249579962668</v>
      </c>
      <c r="E799" s="170" t="s">
        <v>16</v>
      </c>
      <c r="G799" s="188">
        <f>G798+F799</f>
        <v>0</v>
      </c>
      <c r="H799" s="188">
        <f t="shared" ref="H799" si="1423">H798+G799</f>
        <v>0</v>
      </c>
      <c r="I799" s="188">
        <f t="shared" ref="I799" si="1424">I798+H799</f>
        <v>0</v>
      </c>
      <c r="J799" s="188">
        <f t="shared" ref="J799" si="1425">J798+I799</f>
        <v>0</v>
      </c>
      <c r="K799" s="188">
        <f t="shared" ref="K799" si="1426">K798+J799</f>
        <v>0</v>
      </c>
      <c r="L799" s="188">
        <f t="shared" ref="L799" si="1427">L798+K799</f>
        <v>0</v>
      </c>
      <c r="M799" s="188">
        <f t="shared" ref="M799" si="1428">M798+L799</f>
        <v>0</v>
      </c>
      <c r="N799" s="188">
        <f t="shared" ref="N799" si="1429">N798+M799</f>
        <v>0</v>
      </c>
      <c r="O799" s="188">
        <f t="shared" ref="O799" si="1430">O798+N799</f>
        <v>0</v>
      </c>
      <c r="P799" s="188">
        <f t="shared" ref="P799" si="1431">P798+O799</f>
        <v>0</v>
      </c>
      <c r="Q799" s="188">
        <f t="shared" ref="Q799" si="1432">Q798+P799</f>
        <v>0</v>
      </c>
      <c r="R799" s="188">
        <f t="shared" ref="R799" si="1433">R798+Q799</f>
        <v>0</v>
      </c>
      <c r="S799" s="188">
        <f t="shared" ref="S799" si="1434">S798+R799</f>
        <v>0</v>
      </c>
      <c r="T799" s="188">
        <f t="shared" ref="T799" si="1435">T798+S799</f>
        <v>0</v>
      </c>
      <c r="U799" s="188">
        <f t="shared" ref="U799" si="1436">U798+T799</f>
        <v>0</v>
      </c>
      <c r="V799" s="188">
        <f t="shared" ref="V799" si="1437">V798+U799</f>
        <v>0</v>
      </c>
      <c r="W799" s="188">
        <f t="shared" ref="W799" si="1438">W798+V799</f>
        <v>0</v>
      </c>
      <c r="X799" s="188">
        <f t="shared" ref="X799" si="1439">X798+W799</f>
        <v>0</v>
      </c>
      <c r="Y799" s="188">
        <f t="shared" ref="Y799" si="1440">Y798+X799</f>
        <v>0</v>
      </c>
      <c r="Z799" s="188">
        <f t="shared" ref="Z799" si="1441">Z798+Y799</f>
        <v>0</v>
      </c>
      <c r="AA799" s="188">
        <f t="shared" ref="AA799" si="1442">AA798+Z799</f>
        <v>-51.789196763703842</v>
      </c>
      <c r="AB799" s="188">
        <f t="shared" ref="AB799" si="1443">AB798+AA799</f>
        <v>-193.21528334678459</v>
      </c>
      <c r="AC799" s="188">
        <f t="shared" ref="AC799" si="1444">AC798+AB799</f>
        <v>-480.57866837148634</v>
      </c>
      <c r="AD799" s="188">
        <f t="shared" ref="AD799" si="1445">AD798+AC799</f>
        <v>-967.04055901208596</v>
      </c>
      <c r="AE799" s="188">
        <f t="shared" ref="AE799" si="1446">AE798+AD799</f>
        <v>-1104.9219668256471</v>
      </c>
      <c r="AF799" s="188">
        <f t="shared" ref="AF799" si="1447">AF798+AE799</f>
        <v>-1249.9095672807985</v>
      </c>
      <c r="AG799" s="188">
        <f t="shared" ref="AG799" si="1448">AG798+AF799</f>
        <v>-1387.7480308526212</v>
      </c>
      <c r="AH799" s="188">
        <f t="shared" ref="AH799" si="1449">AH798+AG799</f>
        <v>-1525.586494424444</v>
      </c>
      <c r="AI799" s="188">
        <f t="shared" ref="AI799" si="1450">AI798+AH799</f>
        <v>-1663.4249579962668</v>
      </c>
      <c r="AJ799" s="188">
        <f t="shared" ref="AJ799" si="1451">AJ798+AI799</f>
        <v>-1801.2634215680896</v>
      </c>
      <c r="AK799" s="188">
        <f t="shared" ref="AK799" si="1452">AK798+AJ799</f>
        <v>-1939.1018851399124</v>
      </c>
      <c r="AL799" s="188">
        <f t="shared" ref="AL799" si="1453">AL798+AK799</f>
        <v>-2076.9403487117352</v>
      </c>
      <c r="AM799" s="188">
        <f t="shared" ref="AM799" si="1454">AM798+AL799</f>
        <v>-2214.7788122835582</v>
      </c>
      <c r="AN799" s="188">
        <f t="shared" ref="AN799" si="1455">AN798+AM799</f>
        <v>-2352.6172758553812</v>
      </c>
      <c r="AO799" s="188">
        <f t="shared" ref="AO799" si="1456">AO798+AN799</f>
        <v>-2490.4557394272042</v>
      </c>
      <c r="AP799" s="188">
        <f t="shared" ref="AP799" si="1457">AP798+AO799</f>
        <v>-2628.2942029990272</v>
      </c>
      <c r="AQ799" s="188">
        <f t="shared" ref="AQ799" si="1458">AQ798+AP799</f>
        <v>-2787.7468310436243</v>
      </c>
      <c r="AR799" s="188">
        <f t="shared" ref="AR799" si="1459">AR798+AQ799</f>
        <v>-2947.1994590882214</v>
      </c>
      <c r="AS799" s="188">
        <f t="shared" ref="AS799" si="1460">AS798+AR799</f>
        <v>-3106.6520871328185</v>
      </c>
      <c r="AT799" s="188">
        <f t="shared" ref="AT799" si="1461">AT798+AS799</f>
        <v>-3266.1047151774155</v>
      </c>
      <c r="AU799" s="188">
        <f t="shared" ref="AU799" si="1462">AU798+AT799</f>
        <v>-3425.5573432220126</v>
      </c>
      <c r="AV799" s="188">
        <f t="shared" ref="AV799" si="1463">AV798+AU799</f>
        <v>-3585.0099712666097</v>
      </c>
      <c r="AW799" s="188">
        <f t="shared" ref="AW799" si="1464">AW798+AV799</f>
        <v>-3744.4625993112068</v>
      </c>
      <c r="AX799" s="188">
        <f t="shared" ref="AX799" si="1465">AX798+AW799</f>
        <v>-3903.9152273558038</v>
      </c>
      <c r="AY799" s="188">
        <f t="shared" ref="AY799" si="1466">AY798+AX799</f>
        <v>-4063.3678554004009</v>
      </c>
      <c r="AZ799" s="188">
        <f t="shared" ref="AZ799" si="1467">AZ798+AY799</f>
        <v>-4222.820483444998</v>
      </c>
      <c r="BA799" s="188">
        <f t="shared" ref="BA799" si="1468">BA798+AZ799</f>
        <v>-4382.2731114895951</v>
      </c>
      <c r="BB799" s="188">
        <f t="shared" ref="BB799" si="1469">BB798+BA799</f>
        <v>-4541.7257395341921</v>
      </c>
      <c r="BC799" s="188">
        <f t="shared" ref="BC799" si="1470">BC798+BB799</f>
        <v>-4684.9371142053706</v>
      </c>
      <c r="BD799" s="188">
        <f t="shared" ref="BD799" si="1471">BD798+BC799</f>
        <v>-4828.148488876549</v>
      </c>
      <c r="BE799" s="188">
        <f t="shared" ref="BE799" si="1472">BE798+BD799</f>
        <v>-4971.3598635477274</v>
      </c>
      <c r="BF799" s="188">
        <f t="shared" ref="BF799" si="1473">BF798+BE799</f>
        <v>-5114.5712382189058</v>
      </c>
      <c r="BG799" s="188">
        <f t="shared" ref="BG799" si="1474">BG798+BF799</f>
        <v>-5257.7826128900842</v>
      </c>
      <c r="BH799" s="188">
        <f t="shared" ref="BH799" si="1475">BH798+BG799</f>
        <v>-5400.9939875612627</v>
      </c>
      <c r="BI799" s="188">
        <f t="shared" ref="BI799" si="1476">BI798+BH799</f>
        <v>-5544.2053622324411</v>
      </c>
      <c r="BJ799" s="188">
        <f t="shared" ref="BJ799" si="1477">BJ798+BI799</f>
        <v>-5687.4167369036195</v>
      </c>
      <c r="BK799" s="188">
        <f t="shared" ref="BK799" si="1478">BK798+BJ799</f>
        <v>-5830.6281115747979</v>
      </c>
      <c r="BL799" s="188">
        <f t="shared" ref="BL799" si="1479">BL798+BK799</f>
        <v>-5973.8394862459763</v>
      </c>
      <c r="BM799" s="188">
        <f t="shared" ref="BM799" si="1480">BM798+BL799</f>
        <v>-6117.0508609171548</v>
      </c>
      <c r="BN799" s="188">
        <f t="shared" ref="BN799" si="1481">BN798+BM799</f>
        <v>-6260.2622355883332</v>
      </c>
      <c r="BO799" s="188">
        <f t="shared" ref="BO799" si="1482">BO798+BN799</f>
        <v>-6388.4317005155553</v>
      </c>
      <c r="BP799" s="188">
        <f t="shared" ref="BP799" si="1483">BP798+BO799</f>
        <v>-6516.6011654427775</v>
      </c>
      <c r="BQ799" s="188">
        <f t="shared" ref="BQ799" si="1484">BQ798+BP799</f>
        <v>-6644.7706303699997</v>
      </c>
      <c r="BR799" s="188">
        <f t="shared" ref="BR799" si="1485">BR798+BQ799</f>
        <v>-6772.9400952972219</v>
      </c>
      <c r="BS799" s="188">
        <f t="shared" ref="BS799" si="1486">BS798+BR799</f>
        <v>-6901.1095602244441</v>
      </c>
      <c r="BT799" s="188">
        <f t="shared" ref="BT799" si="1487">BT798+BS799</f>
        <v>-7029.2790251516662</v>
      </c>
      <c r="BU799" s="188">
        <f t="shared" ref="BU799" si="1488">BU798+BT799</f>
        <v>-7157.4484900788884</v>
      </c>
      <c r="BV799" s="188">
        <f t="shared" ref="BV799" si="1489">BV798+BU799</f>
        <v>-7285.6179550061106</v>
      </c>
      <c r="BW799" s="188">
        <f t="shared" ref="BW799" si="1490">BW798+BV799</f>
        <v>-7413.7874199333328</v>
      </c>
      <c r="BX799" s="188">
        <f t="shared" ref="BX799" si="1491">BX798+BW799</f>
        <v>-7541.956884860555</v>
      </c>
      <c r="BY799" s="188">
        <f t="shared" ref="BY799" si="1492">BY798+BX799</f>
        <v>-7670.1263497877771</v>
      </c>
      <c r="BZ799" s="188">
        <f t="shared" ref="BZ799" si="1493">BZ798+BY799</f>
        <v>-7798.2958147149993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1.8093994609062733E-2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3061.3740370248624</v>
      </c>
      <c r="B802" s="77">
        <f>SUM(G802:BZ802)</f>
        <v>169192.82354000001</v>
      </c>
      <c r="E802" s="170" t="s">
        <v>8</v>
      </c>
      <c r="G802" s="319">
        <f>IF(G$700=$E801,VLOOKUP(G$9,$D$12:$E$83,2,FALSE),0)</f>
        <v>0</v>
      </c>
      <c r="H802" s="319">
        <f t="shared" ref="H802" si="1494">IF(H$700=$E801,VLOOKUP(H$9,$D$12:$E$83,2,FALSE),0)</f>
        <v>0</v>
      </c>
      <c r="I802" s="319">
        <f t="shared" ref="I802" si="1495">IF(I$700=$E801,VLOOKUP(I$9,$D$12:$E$83,2,FALSE),0)</f>
        <v>0</v>
      </c>
      <c r="J802" s="319">
        <f t="shared" ref="J802" si="1496">IF(J$700=$E801,VLOOKUP(J$9,$D$12:$E$83,2,FALSE),0)</f>
        <v>0</v>
      </c>
      <c r="K802" s="319">
        <f t="shared" ref="K802" si="1497">IF(K$700=$E801,VLOOKUP(K$9,$D$12:$E$83,2,FALSE),0)</f>
        <v>0</v>
      </c>
      <c r="L802" s="319">
        <f t="shared" ref="L802" si="1498">IF(L$700=$E801,VLOOKUP(L$9,$D$12:$E$83,2,FALSE),0)</f>
        <v>0</v>
      </c>
      <c r="M802" s="319">
        <f t="shared" ref="M802" si="1499">IF(M$700=$E801,VLOOKUP(M$9,$D$12:$E$83,2,FALSE),0)</f>
        <v>0</v>
      </c>
      <c r="N802" s="319">
        <f t="shared" ref="N802" si="1500">IF(N$700=$E801,VLOOKUP(N$9,$D$12:$E$83,2,FALSE),0)</f>
        <v>0</v>
      </c>
      <c r="O802" s="319">
        <f t="shared" ref="O802" si="1501">IF(O$700=$E801,VLOOKUP(O$9,$D$12:$E$83,2,FALSE),0)</f>
        <v>0</v>
      </c>
      <c r="P802" s="319">
        <f t="shared" ref="P802" si="1502">IF(P$700=$E801,VLOOKUP(P$9,$D$12:$E$83,2,FALSE),0)</f>
        <v>0</v>
      </c>
      <c r="Q802" s="319">
        <f t="shared" ref="Q802" si="1503">IF(Q$700=$E801,VLOOKUP(Q$9,$D$12:$E$83,2,FALSE),0)</f>
        <v>0</v>
      </c>
      <c r="R802" s="319">
        <f t="shared" ref="R802" si="1504">IF(R$700=$E801,VLOOKUP(R$9,$D$12:$E$83,2,FALSE),0)</f>
        <v>0</v>
      </c>
      <c r="S802" s="319">
        <f t="shared" ref="S802" si="1505">IF(S$700=$E801,VLOOKUP(S$9,$D$12:$E$83,2,FALSE),0)</f>
        <v>0</v>
      </c>
      <c r="T802" s="319">
        <f t="shared" ref="T802" si="1506">IF(T$700=$E801,VLOOKUP(T$9,$D$12:$E$83,2,FALSE),0)</f>
        <v>0</v>
      </c>
      <c r="U802" s="319">
        <f t="shared" ref="U802" si="1507">IF(U$700=$E801,VLOOKUP(U$9,$D$12:$E$83,2,FALSE),0)</f>
        <v>0</v>
      </c>
      <c r="V802" s="319">
        <f t="shared" ref="V802" si="1508">IF(V$700=$E801,VLOOKUP(V$9,$D$12:$E$83,2,FALSE),0)</f>
        <v>0</v>
      </c>
      <c r="W802" s="319">
        <f t="shared" ref="W802" si="1509">IF(W$700=$E801,VLOOKUP(W$9,$D$12:$E$83,2,FALSE),0)</f>
        <v>0</v>
      </c>
      <c r="X802" s="319">
        <f t="shared" ref="X802" si="1510">IF(X$700=$E801,VLOOKUP(X$9,$D$12:$E$83,2,FALSE),0)</f>
        <v>0</v>
      </c>
      <c r="Y802" s="319">
        <f t="shared" ref="Y802" si="1511">IF(Y$700=$E801,VLOOKUP(Y$9,$D$12:$E$83,2,FALSE),0)</f>
        <v>0</v>
      </c>
      <c r="Z802" s="319">
        <f t="shared" ref="Z802" si="1512">IF(Z$700=$E801,VLOOKUP(Z$9,$D$12:$E$83,2,FALSE),0)</f>
        <v>0</v>
      </c>
      <c r="AA802" s="319">
        <f t="shared" ref="AA802" si="1513">IF(AA$700=$E801,VLOOKUP(AA$9,$D$12:$E$83,2,FALSE),0)</f>
        <v>0</v>
      </c>
      <c r="AB802" s="319">
        <f t="shared" ref="AB802" si="1514">IF(AB$700=$E801,VLOOKUP(AB$9,$D$12:$E$83,2,FALSE),0)</f>
        <v>0</v>
      </c>
      <c r="AC802" s="319">
        <f t="shared" ref="AC802" si="1515">IF(AC$700=$E801,VLOOKUP(AC$9,$D$12:$E$83,2,FALSE),0)</f>
        <v>0</v>
      </c>
      <c r="AD802" s="319">
        <f t="shared" ref="AD802" si="1516">IF(AD$700=$E801,VLOOKUP(AD$9,$D$12:$E$83,2,FALSE),0)</f>
        <v>0</v>
      </c>
      <c r="AE802" s="319">
        <f t="shared" ref="AE802" si="1517">IF(AE$700=$E801,VLOOKUP(AE$9,$D$12:$E$83,2,FALSE),0)</f>
        <v>0</v>
      </c>
      <c r="AF802" s="319">
        <f t="shared" ref="AF802" si="1518">IF(AF$700=$E801,VLOOKUP(AF$9,$D$12:$E$83,2,FALSE),0)</f>
        <v>0</v>
      </c>
      <c r="AG802" s="319">
        <f t="shared" ref="AG802" si="1519">IF(AG$700=$E801,VLOOKUP(AG$9,$D$12:$E$83,2,FALSE),0)</f>
        <v>25839.045769999982</v>
      </c>
      <c r="AH802" s="319">
        <f t="shared" ref="AH802" si="1520">IF(AH$700=$E801,VLOOKUP(AH$9,$D$12:$E$83,2,FALSE),0)</f>
        <v>24004.783839999975</v>
      </c>
      <c r="AI802" s="319">
        <f t="shared" ref="AI802" si="1521">IF(AI$700=$E801,VLOOKUP(AI$9,$D$12:$E$83,2,FALSE),0)</f>
        <v>26936.166410000027</v>
      </c>
      <c r="AJ802" s="319">
        <f t="shared" ref="AJ802" si="1522">IF(AJ$700=$E801,VLOOKUP(AJ$9,$D$12:$E$83,2,FALSE),0)</f>
        <v>31308.349729999958</v>
      </c>
      <c r="AK802" s="319">
        <f t="shared" ref="AK802" si="1523">IF(AK$700=$E801,VLOOKUP(AK$9,$D$12:$E$83,2,FALSE),0)</f>
        <v>27713.123439999938</v>
      </c>
      <c r="AL802" s="319">
        <f t="shared" ref="AL802" si="1524">IF(AL$700=$E801,VLOOKUP(AL$9,$D$12:$E$83,2,FALSE),0)</f>
        <v>33391.35435000014</v>
      </c>
      <c r="AM802" s="319">
        <f t="shared" ref="AM802" si="1525">IF(AM$700=$E801,VLOOKUP(AM$9,$D$12:$E$83,2,FALSE),0)</f>
        <v>0</v>
      </c>
      <c r="AN802" s="319">
        <f t="shared" ref="AN802" si="1526">IF(AN$700=$E801,VLOOKUP(AN$9,$D$12:$E$83,2,FALSE),0)</f>
        <v>0</v>
      </c>
      <c r="AO802" s="319">
        <f t="shared" ref="AO802" si="1527">IF(AO$700=$E801,VLOOKUP(AO$9,$D$12:$E$83,2,FALSE),0)</f>
        <v>0</v>
      </c>
      <c r="AP802" s="319">
        <f t="shared" ref="AP802" si="1528">IF(AP$700=$E801,VLOOKUP(AP$9,$D$12:$E$83,2,FALSE),0)</f>
        <v>0</v>
      </c>
      <c r="AQ802" s="319">
        <f t="shared" ref="AQ802" si="1529">IF(AQ$700=$E801,VLOOKUP(AQ$9,$D$12:$E$83,2,FALSE),0)</f>
        <v>0</v>
      </c>
      <c r="AR802" s="319">
        <f t="shared" ref="AR802" si="1530">IF(AR$700=$E801,VLOOKUP(AR$9,$D$12:$E$83,2,FALSE),0)</f>
        <v>0</v>
      </c>
      <c r="AS802" s="319">
        <f t="shared" ref="AS802" si="1531">IF(AS$700=$E801,VLOOKUP(AS$9,$D$12:$E$83,2,FALSE),0)</f>
        <v>0</v>
      </c>
      <c r="AT802" s="319">
        <f t="shared" ref="AT802" si="1532">IF(AT$700=$E801,VLOOKUP(AT$9,$D$12:$E$83,2,FALSE),0)</f>
        <v>0</v>
      </c>
      <c r="AU802" s="319">
        <f t="shared" ref="AU802" si="1533">IF(AU$700=$E801,VLOOKUP(AU$9,$D$12:$E$83,2,FALSE),0)</f>
        <v>0</v>
      </c>
      <c r="AV802" s="319">
        <f t="shared" ref="AV802" si="1534">IF(AV$700=$E801,VLOOKUP(AV$9,$D$12:$E$83,2,FALSE),0)</f>
        <v>0</v>
      </c>
      <c r="AW802" s="319">
        <f t="shared" ref="AW802" si="1535">IF(AW$700=$E801,VLOOKUP(AW$9,$D$12:$E$83,2,FALSE),0)</f>
        <v>0</v>
      </c>
      <c r="AX802" s="319">
        <f t="shared" ref="AX802" si="1536">IF(AX$700=$E801,VLOOKUP(AX$9,$D$12:$E$83,2,FALSE),0)</f>
        <v>0</v>
      </c>
      <c r="AY802" s="319">
        <f t="shared" ref="AY802" si="1537">IF(AY$700=$E801,VLOOKUP(AY$9,$D$12:$E$83,2,FALSE),0)</f>
        <v>0</v>
      </c>
      <c r="AZ802" s="319">
        <f t="shared" ref="AZ802" si="1538">IF(AZ$700=$E801,VLOOKUP(AZ$9,$D$12:$E$83,2,FALSE),0)</f>
        <v>0</v>
      </c>
      <c r="BA802" s="319">
        <f t="shared" ref="BA802" si="1539">IF(BA$700=$E801,VLOOKUP(BA$9,$D$12:$E$83,2,FALSE),0)</f>
        <v>0</v>
      </c>
      <c r="BB802" s="319">
        <f t="shared" ref="BB802" si="1540">IF(BB$700=$E801,VLOOKUP(BB$9,$D$12:$E$83,2,FALSE),0)</f>
        <v>0</v>
      </c>
      <c r="BC802" s="319">
        <f t="shared" ref="BC802" si="1541">IF(BC$700=$E801,VLOOKUP(BC$9,$D$12:$E$83,2,FALSE),0)</f>
        <v>0</v>
      </c>
      <c r="BD802" s="319">
        <f t="shared" ref="BD802" si="1542">IF(BD$700=$E801,VLOOKUP(BD$9,$D$12:$E$83,2,FALSE),0)</f>
        <v>0</v>
      </c>
      <c r="BE802" s="319">
        <f t="shared" ref="BE802" si="1543">IF(BE$700=$E801,VLOOKUP(BE$9,$D$12:$E$83,2,FALSE),0)</f>
        <v>0</v>
      </c>
      <c r="BF802" s="319">
        <f t="shared" ref="BF802" si="1544">IF(BF$700=$E801,VLOOKUP(BF$9,$D$12:$E$83,2,FALSE),0)</f>
        <v>0</v>
      </c>
      <c r="BG802" s="319">
        <f t="shared" ref="BG802" si="1545">IF(BG$700=$E801,VLOOKUP(BG$9,$D$12:$E$83,2,FALSE),0)</f>
        <v>0</v>
      </c>
      <c r="BH802" s="319">
        <f t="shared" ref="BH802" si="1546">IF(BH$700=$E801,VLOOKUP(BH$9,$D$12:$E$83,2,FALSE),0)</f>
        <v>0</v>
      </c>
      <c r="BI802" s="319">
        <f t="shared" ref="BI802" si="1547">IF(BI$700=$E801,VLOOKUP(BI$9,$D$12:$E$83,2,FALSE),0)</f>
        <v>0</v>
      </c>
      <c r="BJ802" s="319">
        <f t="shared" ref="BJ802" si="1548">IF(BJ$700=$E801,VLOOKUP(BJ$9,$D$12:$E$83,2,FALSE),0)</f>
        <v>0</v>
      </c>
      <c r="BK802" s="319">
        <f t="shared" ref="BK802" si="1549">IF(BK$700=$E801,VLOOKUP(BK$9,$D$12:$E$83,2,FALSE),0)</f>
        <v>0</v>
      </c>
      <c r="BL802" s="319">
        <f t="shared" ref="BL802" si="1550">IF(BL$700=$E801,VLOOKUP(BL$9,$D$12:$E$83,2,FALSE),0)</f>
        <v>0</v>
      </c>
      <c r="BM802" s="319">
        <f t="shared" ref="BM802" si="1551">IF(BM$700=$E801,VLOOKUP(BM$9,$D$12:$E$83,2,FALSE),0)</f>
        <v>0</v>
      </c>
      <c r="BN802" s="319">
        <f t="shared" ref="BN802" si="1552">IF(BN$700=$E801,VLOOKUP(BN$9,$D$12:$E$83,2,FALSE),0)</f>
        <v>0</v>
      </c>
      <c r="BO802" s="319">
        <f t="shared" ref="BO802" si="1553">IF(BO$700=$E801,VLOOKUP(BO$9,$D$12:$E$83,2,FALSE),0)</f>
        <v>0</v>
      </c>
      <c r="BP802" s="319">
        <f t="shared" ref="BP802" si="1554">IF(BP$700=$E801,VLOOKUP(BP$9,$D$12:$E$83,2,FALSE),0)</f>
        <v>0</v>
      </c>
      <c r="BQ802" s="319">
        <f t="shared" ref="BQ802" si="1555">IF(BQ$700=$E801,VLOOKUP(BQ$9,$D$12:$E$83,2,FALSE),0)</f>
        <v>0</v>
      </c>
      <c r="BR802" s="319">
        <f t="shared" ref="BR802" si="1556">IF(BR$700=$E801,VLOOKUP(BR$9,$D$12:$E$83,2,FALSE),0)</f>
        <v>0</v>
      </c>
      <c r="BS802" s="319">
        <f t="shared" ref="BS802" si="1557">IF(BS$700=$E801,VLOOKUP(BS$9,$D$12:$E$83,2,FALSE),0)</f>
        <v>0</v>
      </c>
      <c r="BT802" s="319">
        <f t="shared" ref="BT802" si="1558">IF(BT$700=$E801,VLOOKUP(BT$9,$D$12:$E$83,2,FALSE),0)</f>
        <v>0</v>
      </c>
      <c r="BU802" s="319">
        <f t="shared" ref="BU802" si="1559">IF(BU$700=$E801,VLOOKUP(BU$9,$D$12:$E$83,2,FALSE),0)</f>
        <v>0</v>
      </c>
      <c r="BV802" s="319">
        <f t="shared" ref="BV802" si="1560">IF(BV$700=$E801,VLOOKUP(BV$9,$D$12:$E$83,2,FALSE),0)</f>
        <v>0</v>
      </c>
      <c r="BW802" s="319">
        <f t="shared" ref="BW802" si="1561">IF(BW$700=$E801,VLOOKUP(BW$9,$D$12:$E$83,2,FALSE),0)</f>
        <v>0</v>
      </c>
      <c r="BX802" s="319">
        <f t="shared" ref="BX802" si="1562">IF(BX$700=$E801,VLOOKUP(BX$9,$D$12:$E$83,2,FALSE),0)</f>
        <v>0</v>
      </c>
      <c r="BY802" s="319">
        <f t="shared" ref="BY802" si="1563">IF(BY$700=$E801,VLOOKUP(BY$9,$D$12:$E$83,2,FALSE),0)</f>
        <v>0</v>
      </c>
      <c r="BZ802" s="319">
        <f t="shared" ref="BZ802" si="1564">IF(BZ$700=$E801,VLOOKUP(BZ$9,$D$12:$E$83,2,FALSE),0)</f>
        <v>0</v>
      </c>
    </row>
    <row r="803" spans="1:78" ht="15" x14ac:dyDescent="0.25">
      <c r="A803" s="229">
        <f t="shared" ref="A803" si="1565">B803*$A$776</f>
        <v>0</v>
      </c>
      <c r="B803" s="77">
        <f t="shared" ref="B803:B807" si="1566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67">IF(H$700=$E801,VLOOKUP(H$9,$D$87:$E$158,2,FALSE),0)</f>
        <v>0</v>
      </c>
      <c r="I803" s="319">
        <f t="shared" si="1567"/>
        <v>0</v>
      </c>
      <c r="J803" s="319">
        <f t="shared" si="1567"/>
        <v>0</v>
      </c>
      <c r="K803" s="319">
        <f t="shared" si="1567"/>
        <v>0</v>
      </c>
      <c r="L803" s="319">
        <f t="shared" si="1567"/>
        <v>0</v>
      </c>
      <c r="M803" s="319">
        <f t="shared" si="1567"/>
        <v>0</v>
      </c>
      <c r="N803" s="319">
        <f t="shared" si="1567"/>
        <v>0</v>
      </c>
      <c r="O803" s="319">
        <f t="shared" si="1567"/>
        <v>0</v>
      </c>
      <c r="P803" s="319">
        <f t="shared" si="1567"/>
        <v>0</v>
      </c>
      <c r="Q803" s="319">
        <f t="shared" si="1567"/>
        <v>0</v>
      </c>
      <c r="R803" s="319">
        <f t="shared" si="1567"/>
        <v>0</v>
      </c>
      <c r="S803" s="319">
        <f t="shared" si="1567"/>
        <v>0</v>
      </c>
      <c r="T803" s="319">
        <f t="shared" si="1567"/>
        <v>0</v>
      </c>
      <c r="U803" s="319">
        <f t="shared" si="1567"/>
        <v>0</v>
      </c>
      <c r="V803" s="319">
        <f t="shared" si="1567"/>
        <v>0</v>
      </c>
      <c r="W803" s="319">
        <f t="shared" si="1567"/>
        <v>0</v>
      </c>
      <c r="X803" s="319">
        <f t="shared" si="1567"/>
        <v>0</v>
      </c>
      <c r="Y803" s="319">
        <f t="shared" si="1567"/>
        <v>0</v>
      </c>
      <c r="Z803" s="319">
        <f t="shared" si="1567"/>
        <v>0</v>
      </c>
      <c r="AA803" s="319">
        <f t="shared" si="1567"/>
        <v>0</v>
      </c>
      <c r="AB803" s="319">
        <f t="shared" si="1567"/>
        <v>0</v>
      </c>
      <c r="AC803" s="319">
        <f t="shared" si="1567"/>
        <v>0</v>
      </c>
      <c r="AD803" s="319">
        <f t="shared" si="1567"/>
        <v>0</v>
      </c>
      <c r="AE803" s="319">
        <f t="shared" si="1567"/>
        <v>0</v>
      </c>
      <c r="AF803" s="319">
        <f t="shared" si="1567"/>
        <v>0</v>
      </c>
      <c r="AG803" s="319">
        <f t="shared" si="1567"/>
        <v>0</v>
      </c>
      <c r="AH803" s="319">
        <f t="shared" si="1567"/>
        <v>0</v>
      </c>
      <c r="AI803" s="319">
        <f t="shared" si="1567"/>
        <v>0</v>
      </c>
      <c r="AJ803" s="319">
        <f t="shared" si="1567"/>
        <v>0</v>
      </c>
      <c r="AK803" s="319">
        <f t="shared" si="1567"/>
        <v>0</v>
      </c>
      <c r="AL803" s="319">
        <f t="shared" si="1567"/>
        <v>0</v>
      </c>
      <c r="AM803" s="319">
        <f t="shared" si="1567"/>
        <v>0</v>
      </c>
      <c r="AN803" s="319">
        <f t="shared" si="1567"/>
        <v>0</v>
      </c>
      <c r="AO803" s="319">
        <f t="shared" si="1567"/>
        <v>0</v>
      </c>
      <c r="AP803" s="319">
        <f t="shared" si="1567"/>
        <v>0</v>
      </c>
      <c r="AQ803" s="319">
        <f t="shared" si="1567"/>
        <v>0</v>
      </c>
      <c r="AR803" s="319">
        <f t="shared" si="1567"/>
        <v>0</v>
      </c>
      <c r="AS803" s="319">
        <f t="shared" si="1567"/>
        <v>0</v>
      </c>
      <c r="AT803" s="319">
        <f t="shared" si="1567"/>
        <v>0</v>
      </c>
      <c r="AU803" s="319">
        <f t="shared" si="1567"/>
        <v>0</v>
      </c>
      <c r="AV803" s="319">
        <f t="shared" si="1567"/>
        <v>0</v>
      </c>
      <c r="AW803" s="319">
        <f t="shared" si="1567"/>
        <v>0</v>
      </c>
      <c r="AX803" s="319">
        <f t="shared" si="1567"/>
        <v>0</v>
      </c>
      <c r="AY803" s="319">
        <f t="shared" si="1567"/>
        <v>0</v>
      </c>
      <c r="AZ803" s="319">
        <f t="shared" si="1567"/>
        <v>0</v>
      </c>
      <c r="BA803" s="319">
        <f t="shared" si="1567"/>
        <v>0</v>
      </c>
      <c r="BB803" s="319">
        <f t="shared" si="1567"/>
        <v>0</v>
      </c>
      <c r="BC803" s="319">
        <f t="shared" si="1567"/>
        <v>0</v>
      </c>
      <c r="BD803" s="319">
        <f t="shared" si="1567"/>
        <v>0</v>
      </c>
      <c r="BE803" s="319">
        <f t="shared" si="1567"/>
        <v>0</v>
      </c>
      <c r="BF803" s="319">
        <f t="shared" si="1567"/>
        <v>0</v>
      </c>
      <c r="BG803" s="319">
        <f t="shared" si="1567"/>
        <v>0</v>
      </c>
      <c r="BH803" s="319">
        <f t="shared" si="1567"/>
        <v>0</v>
      </c>
      <c r="BI803" s="319">
        <f t="shared" si="1567"/>
        <v>0</v>
      </c>
      <c r="BJ803" s="319">
        <f t="shared" si="1567"/>
        <v>0</v>
      </c>
      <c r="BK803" s="319">
        <f t="shared" si="1567"/>
        <v>0</v>
      </c>
      <c r="BL803" s="319">
        <f t="shared" si="1567"/>
        <v>0</v>
      </c>
      <c r="BM803" s="319">
        <f t="shared" si="1567"/>
        <v>0</v>
      </c>
      <c r="BN803" s="319">
        <f t="shared" si="1567"/>
        <v>0</v>
      </c>
      <c r="BO803" s="319">
        <f t="shared" si="1567"/>
        <v>0</v>
      </c>
      <c r="BP803" s="319">
        <f t="shared" si="1567"/>
        <v>0</v>
      </c>
      <c r="BQ803" s="319">
        <f t="shared" si="1567"/>
        <v>0</v>
      </c>
      <c r="BR803" s="319">
        <f t="shared" si="1567"/>
        <v>0</v>
      </c>
      <c r="BS803" s="319">
        <f t="shared" si="1567"/>
        <v>0</v>
      </c>
      <c r="BT803" s="319">
        <f t="shared" ref="BT803:BZ803" si="1568">IF(BT$700=$E801,VLOOKUP(BT$9,$D$87:$E$158,2,FALSE),0)</f>
        <v>0</v>
      </c>
      <c r="BU803" s="319">
        <f t="shared" si="1568"/>
        <v>0</v>
      </c>
      <c r="BV803" s="319">
        <f t="shared" si="1568"/>
        <v>0</v>
      </c>
      <c r="BW803" s="319">
        <f t="shared" si="1568"/>
        <v>0</v>
      </c>
      <c r="BX803" s="319">
        <f t="shared" si="1568"/>
        <v>0</v>
      </c>
      <c r="BY803" s="319">
        <f t="shared" si="1568"/>
        <v>0</v>
      </c>
      <c r="BZ803" s="319">
        <f t="shared" si="1568"/>
        <v>0</v>
      </c>
    </row>
    <row r="804" spans="1:78" ht="15" x14ac:dyDescent="0.25">
      <c r="A804" s="229">
        <f>B804*$A$776</f>
        <v>0</v>
      </c>
      <c r="B804" s="77">
        <f t="shared" si="1566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69">IF(H$700=$E801,VLOOKUP(H$9,$D$163:$E$234,2,FALSE),0)</f>
        <v>0</v>
      </c>
      <c r="I804" s="319">
        <f t="shared" si="1569"/>
        <v>0</v>
      </c>
      <c r="J804" s="319">
        <f t="shared" si="1569"/>
        <v>0</v>
      </c>
      <c r="K804" s="319">
        <f t="shared" si="1569"/>
        <v>0</v>
      </c>
      <c r="L804" s="319">
        <f t="shared" si="1569"/>
        <v>0</v>
      </c>
      <c r="M804" s="319">
        <f t="shared" si="1569"/>
        <v>0</v>
      </c>
      <c r="N804" s="319">
        <f t="shared" si="1569"/>
        <v>0</v>
      </c>
      <c r="O804" s="319">
        <f t="shared" si="1569"/>
        <v>0</v>
      </c>
      <c r="P804" s="319">
        <f t="shared" si="1569"/>
        <v>0</v>
      </c>
      <c r="Q804" s="319">
        <f t="shared" si="1569"/>
        <v>0</v>
      </c>
      <c r="R804" s="319">
        <f t="shared" si="1569"/>
        <v>0</v>
      </c>
      <c r="S804" s="319">
        <f t="shared" si="1569"/>
        <v>0</v>
      </c>
      <c r="T804" s="319">
        <f t="shared" si="1569"/>
        <v>0</v>
      </c>
      <c r="U804" s="319">
        <f t="shared" si="1569"/>
        <v>0</v>
      </c>
      <c r="V804" s="319">
        <f t="shared" si="1569"/>
        <v>0</v>
      </c>
      <c r="W804" s="319">
        <f t="shared" si="1569"/>
        <v>0</v>
      </c>
      <c r="X804" s="319">
        <f t="shared" si="1569"/>
        <v>0</v>
      </c>
      <c r="Y804" s="319">
        <f t="shared" si="1569"/>
        <v>0</v>
      </c>
      <c r="Z804" s="319">
        <f t="shared" si="1569"/>
        <v>0</v>
      </c>
      <c r="AA804" s="319">
        <f t="shared" si="1569"/>
        <v>0</v>
      </c>
      <c r="AB804" s="319">
        <f t="shared" si="1569"/>
        <v>0</v>
      </c>
      <c r="AC804" s="319">
        <f t="shared" si="1569"/>
        <v>0</v>
      </c>
      <c r="AD804" s="319">
        <f t="shared" si="1569"/>
        <v>0</v>
      </c>
      <c r="AE804" s="319">
        <f t="shared" si="1569"/>
        <v>0</v>
      </c>
      <c r="AF804" s="319">
        <f t="shared" si="1569"/>
        <v>0</v>
      </c>
      <c r="AG804" s="319">
        <f t="shared" si="1569"/>
        <v>0</v>
      </c>
      <c r="AH804" s="319">
        <f t="shared" si="1569"/>
        <v>0</v>
      </c>
      <c r="AI804" s="319">
        <f t="shared" si="1569"/>
        <v>0</v>
      </c>
      <c r="AJ804" s="319">
        <f t="shared" si="1569"/>
        <v>0</v>
      </c>
      <c r="AK804" s="319">
        <f t="shared" si="1569"/>
        <v>0</v>
      </c>
      <c r="AL804" s="319">
        <f t="shared" si="1569"/>
        <v>0</v>
      </c>
      <c r="AM804" s="319">
        <f t="shared" si="1569"/>
        <v>0</v>
      </c>
      <c r="AN804" s="319">
        <f t="shared" si="1569"/>
        <v>0</v>
      </c>
      <c r="AO804" s="319">
        <f t="shared" si="1569"/>
        <v>0</v>
      </c>
      <c r="AP804" s="319">
        <f t="shared" si="1569"/>
        <v>0</v>
      </c>
      <c r="AQ804" s="319">
        <f t="shared" si="1569"/>
        <v>0</v>
      </c>
      <c r="AR804" s="319">
        <f t="shared" si="1569"/>
        <v>0</v>
      </c>
      <c r="AS804" s="319">
        <f t="shared" si="1569"/>
        <v>0</v>
      </c>
      <c r="AT804" s="319">
        <f t="shared" si="1569"/>
        <v>0</v>
      </c>
      <c r="AU804" s="319">
        <f t="shared" si="1569"/>
        <v>0</v>
      </c>
      <c r="AV804" s="319">
        <f t="shared" si="1569"/>
        <v>0</v>
      </c>
      <c r="AW804" s="319">
        <f t="shared" si="1569"/>
        <v>0</v>
      </c>
      <c r="AX804" s="319">
        <f t="shared" si="1569"/>
        <v>0</v>
      </c>
      <c r="AY804" s="319">
        <f t="shared" si="1569"/>
        <v>0</v>
      </c>
      <c r="AZ804" s="319">
        <f t="shared" si="1569"/>
        <v>0</v>
      </c>
      <c r="BA804" s="319">
        <f t="shared" si="1569"/>
        <v>0</v>
      </c>
      <c r="BB804" s="319">
        <f t="shared" si="1569"/>
        <v>0</v>
      </c>
      <c r="BC804" s="319">
        <f t="shared" si="1569"/>
        <v>0</v>
      </c>
      <c r="BD804" s="319">
        <f t="shared" si="1569"/>
        <v>0</v>
      </c>
      <c r="BE804" s="319">
        <f t="shared" si="1569"/>
        <v>0</v>
      </c>
      <c r="BF804" s="319">
        <f t="shared" si="1569"/>
        <v>0</v>
      </c>
      <c r="BG804" s="319">
        <f t="shared" si="1569"/>
        <v>0</v>
      </c>
      <c r="BH804" s="319">
        <f t="shared" si="1569"/>
        <v>0</v>
      </c>
      <c r="BI804" s="319">
        <f t="shared" si="1569"/>
        <v>0</v>
      </c>
      <c r="BJ804" s="319">
        <f t="shared" si="1569"/>
        <v>0</v>
      </c>
      <c r="BK804" s="319">
        <f t="shared" si="1569"/>
        <v>0</v>
      </c>
      <c r="BL804" s="319">
        <f t="shared" si="1569"/>
        <v>0</v>
      </c>
      <c r="BM804" s="319">
        <f t="shared" si="1569"/>
        <v>0</v>
      </c>
      <c r="BN804" s="319">
        <f t="shared" si="1569"/>
        <v>0</v>
      </c>
      <c r="BO804" s="319">
        <f t="shared" si="1569"/>
        <v>0</v>
      </c>
      <c r="BP804" s="319">
        <f t="shared" si="1569"/>
        <v>0</v>
      </c>
      <c r="BQ804" s="319">
        <f t="shared" si="1569"/>
        <v>0</v>
      </c>
      <c r="BR804" s="319">
        <f t="shared" si="1569"/>
        <v>0</v>
      </c>
      <c r="BS804" s="319">
        <f t="shared" si="1569"/>
        <v>0</v>
      </c>
      <c r="BT804" s="319">
        <f t="shared" ref="BT804:BZ804" si="1570">IF(BT$700=$E801,VLOOKUP(BT$9,$D$163:$E$234,2,FALSE),0)</f>
        <v>0</v>
      </c>
      <c r="BU804" s="319">
        <f t="shared" si="1570"/>
        <v>0</v>
      </c>
      <c r="BV804" s="319">
        <f t="shared" si="1570"/>
        <v>0</v>
      </c>
      <c r="BW804" s="319">
        <f t="shared" si="1570"/>
        <v>0</v>
      </c>
      <c r="BX804" s="319">
        <f t="shared" si="1570"/>
        <v>0</v>
      </c>
      <c r="BY804" s="319">
        <f t="shared" si="1570"/>
        <v>0</v>
      </c>
      <c r="BZ804" s="319">
        <f t="shared" si="1570"/>
        <v>0</v>
      </c>
    </row>
    <row r="805" spans="1:78" ht="15" x14ac:dyDescent="0.25">
      <c r="A805" s="228">
        <f t="shared" ref="A805" si="1571">B805*$A$776</f>
        <v>0</v>
      </c>
      <c r="B805" s="77">
        <f t="shared" si="1566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72">IF(H$700=$E801,VLOOKUP(H$9,$D$239:$E$310,2,FALSE),0)</f>
        <v>0</v>
      </c>
      <c r="I805" s="319">
        <f t="shared" si="1572"/>
        <v>0</v>
      </c>
      <c r="J805" s="319">
        <f t="shared" si="1572"/>
        <v>0</v>
      </c>
      <c r="K805" s="319">
        <f t="shared" si="1572"/>
        <v>0</v>
      </c>
      <c r="L805" s="319">
        <f t="shared" si="1572"/>
        <v>0</v>
      </c>
      <c r="M805" s="319">
        <f t="shared" si="1572"/>
        <v>0</v>
      </c>
      <c r="N805" s="319">
        <f t="shared" si="1572"/>
        <v>0</v>
      </c>
      <c r="O805" s="319">
        <f t="shared" si="1572"/>
        <v>0</v>
      </c>
      <c r="P805" s="319">
        <f t="shared" si="1572"/>
        <v>0</v>
      </c>
      <c r="Q805" s="319">
        <f t="shared" si="1572"/>
        <v>0</v>
      </c>
      <c r="R805" s="319">
        <f t="shared" si="1572"/>
        <v>0</v>
      </c>
      <c r="S805" s="319">
        <f t="shared" si="1572"/>
        <v>0</v>
      </c>
      <c r="T805" s="319">
        <f t="shared" si="1572"/>
        <v>0</v>
      </c>
      <c r="U805" s="319">
        <f t="shared" si="1572"/>
        <v>0</v>
      </c>
      <c r="V805" s="319">
        <f t="shared" si="1572"/>
        <v>0</v>
      </c>
      <c r="W805" s="319">
        <f t="shared" si="1572"/>
        <v>0</v>
      </c>
      <c r="X805" s="319">
        <f t="shared" si="1572"/>
        <v>0</v>
      </c>
      <c r="Y805" s="319">
        <f t="shared" si="1572"/>
        <v>0</v>
      </c>
      <c r="Z805" s="319">
        <f t="shared" si="1572"/>
        <v>0</v>
      </c>
      <c r="AA805" s="319">
        <f t="shared" si="1572"/>
        <v>0</v>
      </c>
      <c r="AB805" s="319">
        <f t="shared" si="1572"/>
        <v>0</v>
      </c>
      <c r="AC805" s="319">
        <f t="shared" si="1572"/>
        <v>0</v>
      </c>
      <c r="AD805" s="319">
        <f t="shared" si="1572"/>
        <v>0</v>
      </c>
      <c r="AE805" s="319">
        <f t="shared" si="1572"/>
        <v>0</v>
      </c>
      <c r="AF805" s="319">
        <f t="shared" si="1572"/>
        <v>0</v>
      </c>
      <c r="AG805" s="319">
        <f t="shared" si="1572"/>
        <v>0</v>
      </c>
      <c r="AH805" s="319">
        <f t="shared" si="1572"/>
        <v>0</v>
      </c>
      <c r="AI805" s="319">
        <f t="shared" si="1572"/>
        <v>0</v>
      </c>
      <c r="AJ805" s="319">
        <f t="shared" si="1572"/>
        <v>0</v>
      </c>
      <c r="AK805" s="319">
        <f t="shared" si="1572"/>
        <v>0</v>
      </c>
      <c r="AL805" s="319">
        <f t="shared" si="1572"/>
        <v>0</v>
      </c>
      <c r="AM805" s="319">
        <f t="shared" si="1572"/>
        <v>0</v>
      </c>
      <c r="AN805" s="319">
        <f t="shared" si="1572"/>
        <v>0</v>
      </c>
      <c r="AO805" s="319">
        <f t="shared" si="1572"/>
        <v>0</v>
      </c>
      <c r="AP805" s="319">
        <f t="shared" si="1572"/>
        <v>0</v>
      </c>
      <c r="AQ805" s="319">
        <f t="shared" si="1572"/>
        <v>0</v>
      </c>
      <c r="AR805" s="319">
        <f t="shared" si="1572"/>
        <v>0</v>
      </c>
      <c r="AS805" s="319">
        <f t="shared" si="1572"/>
        <v>0</v>
      </c>
      <c r="AT805" s="319">
        <f t="shared" si="1572"/>
        <v>0</v>
      </c>
      <c r="AU805" s="319">
        <f t="shared" si="1572"/>
        <v>0</v>
      </c>
      <c r="AV805" s="319">
        <f t="shared" si="1572"/>
        <v>0</v>
      </c>
      <c r="AW805" s="319">
        <f t="shared" si="1572"/>
        <v>0</v>
      </c>
      <c r="AX805" s="319">
        <f t="shared" si="1572"/>
        <v>0</v>
      </c>
      <c r="AY805" s="319">
        <f t="shared" si="1572"/>
        <v>0</v>
      </c>
      <c r="AZ805" s="319">
        <f t="shared" si="1572"/>
        <v>0</v>
      </c>
      <c r="BA805" s="319">
        <f t="shared" si="1572"/>
        <v>0</v>
      </c>
      <c r="BB805" s="319">
        <f t="shared" si="1572"/>
        <v>0</v>
      </c>
      <c r="BC805" s="319">
        <f t="shared" si="1572"/>
        <v>0</v>
      </c>
      <c r="BD805" s="319">
        <f t="shared" si="1572"/>
        <v>0</v>
      </c>
      <c r="BE805" s="319">
        <f t="shared" si="1572"/>
        <v>0</v>
      </c>
      <c r="BF805" s="319">
        <f t="shared" si="1572"/>
        <v>0</v>
      </c>
      <c r="BG805" s="319">
        <f t="shared" si="1572"/>
        <v>0</v>
      </c>
      <c r="BH805" s="319">
        <f t="shared" si="1572"/>
        <v>0</v>
      </c>
      <c r="BI805" s="319">
        <f t="shared" si="1572"/>
        <v>0</v>
      </c>
      <c r="BJ805" s="319">
        <f t="shared" si="1572"/>
        <v>0</v>
      </c>
      <c r="BK805" s="319">
        <f t="shared" si="1572"/>
        <v>0</v>
      </c>
      <c r="BL805" s="319">
        <f t="shared" si="1572"/>
        <v>0</v>
      </c>
      <c r="BM805" s="319">
        <f t="shared" si="1572"/>
        <v>0</v>
      </c>
      <c r="BN805" s="319">
        <f t="shared" si="1572"/>
        <v>0</v>
      </c>
      <c r="BO805" s="319">
        <f t="shared" si="1572"/>
        <v>0</v>
      </c>
      <c r="BP805" s="319">
        <f t="shared" si="1572"/>
        <v>0</v>
      </c>
      <c r="BQ805" s="319">
        <f t="shared" si="1572"/>
        <v>0</v>
      </c>
      <c r="BR805" s="319">
        <f t="shared" si="1572"/>
        <v>0</v>
      </c>
      <c r="BS805" s="319">
        <f t="shared" si="1572"/>
        <v>0</v>
      </c>
      <c r="BT805" s="319">
        <f t="shared" ref="BT805:BZ805" si="1573">IF(BT$700=$E801,VLOOKUP(BT$9,$D$239:$E$310,2,FALSE),0)</f>
        <v>0</v>
      </c>
      <c r="BU805" s="319">
        <f t="shared" si="1573"/>
        <v>0</v>
      </c>
      <c r="BV805" s="319">
        <f t="shared" si="1573"/>
        <v>0</v>
      </c>
      <c r="BW805" s="319">
        <f t="shared" si="1573"/>
        <v>0</v>
      </c>
      <c r="BX805" s="319">
        <f t="shared" si="1573"/>
        <v>0</v>
      </c>
      <c r="BY805" s="319">
        <f t="shared" si="1573"/>
        <v>0</v>
      </c>
      <c r="BZ805" s="319">
        <f t="shared" si="1573"/>
        <v>0</v>
      </c>
    </row>
    <row r="806" spans="1:78" ht="15" x14ac:dyDescent="0.25">
      <c r="B806" s="77">
        <f t="shared" si="1566"/>
        <v>468.58367999999996</v>
      </c>
      <c r="E806" s="170" t="s">
        <v>2</v>
      </c>
      <c r="G806" s="319">
        <f>IF(G$700=$E801,VLOOKUP(G$9,$D$316:$E$387,2,FALSE),0)</f>
        <v>0</v>
      </c>
      <c r="H806" s="319">
        <f t="shared" ref="H806:BS806" si="1574">IF(H$700=$E801,VLOOKUP(H$9,$D$316:$E$387,2,FALSE),0)</f>
        <v>0</v>
      </c>
      <c r="I806" s="319">
        <f t="shared" si="1574"/>
        <v>0</v>
      </c>
      <c r="J806" s="319">
        <f t="shared" si="1574"/>
        <v>0</v>
      </c>
      <c r="K806" s="319">
        <f t="shared" si="1574"/>
        <v>0</v>
      </c>
      <c r="L806" s="319">
        <f t="shared" si="1574"/>
        <v>0</v>
      </c>
      <c r="M806" s="319">
        <f t="shared" si="1574"/>
        <v>0</v>
      </c>
      <c r="N806" s="319">
        <f t="shared" si="1574"/>
        <v>0</v>
      </c>
      <c r="O806" s="319">
        <f t="shared" si="1574"/>
        <v>0</v>
      </c>
      <c r="P806" s="319">
        <f t="shared" si="1574"/>
        <v>0</v>
      </c>
      <c r="Q806" s="319">
        <f t="shared" si="1574"/>
        <v>0</v>
      </c>
      <c r="R806" s="319">
        <f t="shared" si="1574"/>
        <v>0</v>
      </c>
      <c r="S806" s="319">
        <f t="shared" si="1574"/>
        <v>0</v>
      </c>
      <c r="T806" s="319">
        <f t="shared" si="1574"/>
        <v>0</v>
      </c>
      <c r="U806" s="319">
        <f t="shared" si="1574"/>
        <v>0</v>
      </c>
      <c r="V806" s="319">
        <f t="shared" si="1574"/>
        <v>0</v>
      </c>
      <c r="W806" s="319">
        <f t="shared" si="1574"/>
        <v>0</v>
      </c>
      <c r="X806" s="319">
        <f t="shared" si="1574"/>
        <v>0</v>
      </c>
      <c r="Y806" s="319">
        <f t="shared" si="1574"/>
        <v>0</v>
      </c>
      <c r="Z806" s="319">
        <f t="shared" si="1574"/>
        <v>0</v>
      </c>
      <c r="AA806" s="319">
        <f t="shared" si="1574"/>
        <v>0</v>
      </c>
      <c r="AB806" s="319">
        <f t="shared" si="1574"/>
        <v>0</v>
      </c>
      <c r="AC806" s="319">
        <f t="shared" si="1574"/>
        <v>0</v>
      </c>
      <c r="AD806" s="319">
        <f t="shared" si="1574"/>
        <v>0</v>
      </c>
      <c r="AE806" s="319">
        <f t="shared" si="1574"/>
        <v>0</v>
      </c>
      <c r="AF806" s="319">
        <f t="shared" si="1574"/>
        <v>0</v>
      </c>
      <c r="AG806" s="319">
        <f t="shared" si="1574"/>
        <v>25.87021</v>
      </c>
      <c r="AH806" s="319">
        <f t="shared" si="1574"/>
        <v>42.532119999999992</v>
      </c>
      <c r="AI806" s="319">
        <f t="shared" si="1574"/>
        <v>131.50372999999999</v>
      </c>
      <c r="AJ806" s="319">
        <f t="shared" si="1574"/>
        <v>174.11326000000003</v>
      </c>
      <c r="AK806" s="319">
        <f t="shared" si="1574"/>
        <v>85.285899999999998</v>
      </c>
      <c r="AL806" s="319">
        <f t="shared" si="1574"/>
        <v>9.278459999999999</v>
      </c>
      <c r="AM806" s="319">
        <f t="shared" si="1574"/>
        <v>0</v>
      </c>
      <c r="AN806" s="319">
        <f t="shared" si="1574"/>
        <v>0</v>
      </c>
      <c r="AO806" s="319">
        <f t="shared" si="1574"/>
        <v>0</v>
      </c>
      <c r="AP806" s="319">
        <f t="shared" si="1574"/>
        <v>0</v>
      </c>
      <c r="AQ806" s="319">
        <f t="shared" si="1574"/>
        <v>0</v>
      </c>
      <c r="AR806" s="319">
        <f t="shared" si="1574"/>
        <v>0</v>
      </c>
      <c r="AS806" s="319">
        <f t="shared" si="1574"/>
        <v>0</v>
      </c>
      <c r="AT806" s="319">
        <f t="shared" si="1574"/>
        <v>0</v>
      </c>
      <c r="AU806" s="319">
        <f t="shared" si="1574"/>
        <v>0</v>
      </c>
      <c r="AV806" s="319">
        <f t="shared" si="1574"/>
        <v>0</v>
      </c>
      <c r="AW806" s="319">
        <f t="shared" si="1574"/>
        <v>0</v>
      </c>
      <c r="AX806" s="319">
        <f t="shared" si="1574"/>
        <v>0</v>
      </c>
      <c r="AY806" s="319">
        <f t="shared" si="1574"/>
        <v>0</v>
      </c>
      <c r="AZ806" s="319">
        <f t="shared" si="1574"/>
        <v>0</v>
      </c>
      <c r="BA806" s="319">
        <f t="shared" si="1574"/>
        <v>0</v>
      </c>
      <c r="BB806" s="319">
        <f t="shared" si="1574"/>
        <v>0</v>
      </c>
      <c r="BC806" s="319">
        <f t="shared" si="1574"/>
        <v>0</v>
      </c>
      <c r="BD806" s="319">
        <f t="shared" si="1574"/>
        <v>0</v>
      </c>
      <c r="BE806" s="319">
        <f t="shared" si="1574"/>
        <v>0</v>
      </c>
      <c r="BF806" s="319">
        <f t="shared" si="1574"/>
        <v>0</v>
      </c>
      <c r="BG806" s="319">
        <f t="shared" si="1574"/>
        <v>0</v>
      </c>
      <c r="BH806" s="319">
        <f t="shared" si="1574"/>
        <v>0</v>
      </c>
      <c r="BI806" s="319">
        <f t="shared" si="1574"/>
        <v>0</v>
      </c>
      <c r="BJ806" s="319">
        <f t="shared" si="1574"/>
        <v>0</v>
      </c>
      <c r="BK806" s="319">
        <f t="shared" si="1574"/>
        <v>0</v>
      </c>
      <c r="BL806" s="319">
        <f t="shared" si="1574"/>
        <v>0</v>
      </c>
      <c r="BM806" s="319">
        <f t="shared" si="1574"/>
        <v>0</v>
      </c>
      <c r="BN806" s="319">
        <f t="shared" si="1574"/>
        <v>0</v>
      </c>
      <c r="BO806" s="319">
        <f t="shared" si="1574"/>
        <v>0</v>
      </c>
      <c r="BP806" s="319">
        <f t="shared" si="1574"/>
        <v>0</v>
      </c>
      <c r="BQ806" s="319">
        <f t="shared" si="1574"/>
        <v>0</v>
      </c>
      <c r="BR806" s="319">
        <f t="shared" si="1574"/>
        <v>0</v>
      </c>
      <c r="BS806" s="319">
        <f t="shared" si="1574"/>
        <v>0</v>
      </c>
      <c r="BT806" s="319">
        <f t="shared" ref="BT806:BZ806" si="1575">IF(BT$700=$E801,VLOOKUP(BT$9,$D$316:$E$387,2,FALSE),0)</f>
        <v>0</v>
      </c>
      <c r="BU806" s="319">
        <f t="shared" si="1575"/>
        <v>0</v>
      </c>
      <c r="BV806" s="319">
        <f t="shared" si="1575"/>
        <v>0</v>
      </c>
      <c r="BW806" s="319">
        <f t="shared" si="1575"/>
        <v>0</v>
      </c>
      <c r="BX806" s="319">
        <f t="shared" si="1575"/>
        <v>0</v>
      </c>
      <c r="BY806" s="319">
        <f t="shared" si="1575"/>
        <v>0</v>
      </c>
      <c r="BZ806" s="319">
        <f t="shared" si="1575"/>
        <v>0</v>
      </c>
    </row>
    <row r="807" spans="1:78" ht="15" x14ac:dyDescent="0.25">
      <c r="B807" s="77">
        <f t="shared" si="1566"/>
        <v>-169192.82354000001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-169192.82354000001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-468.58367999999996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-468.58367999999996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3061.3740370248624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1490.5343749592089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19.480481452737703</v>
      </c>
      <c r="AH810" s="322">
        <f>IF(AH$9&gt;INPUTS!$C$45,0,SUMIF($A$12:$A$310,$E801,AH$12:AH$310))</f>
        <v>57.058564130170225</v>
      </c>
      <c r="AI810" s="322">
        <f>IF(AI$9&gt;INPUTS!$C$45,0,SUMIF($A$12:$A$310,$E801,AI$12:AI$310))</f>
        <v>95.463784097004933</v>
      </c>
      <c r="AJ810" s="322">
        <f>IF(AJ$9&gt;INPUTS!$C$45,0,SUMIF($A$12:$A$310,$E801,AJ$12:AJ$310))</f>
        <v>139.37528247386439</v>
      </c>
      <c r="AK810" s="322">
        <f>IF(AK$9&gt;INPUTS!$C$45,0,SUMIF($A$12:$A$310,$E801,AK$12:AK$310))</f>
        <v>183.87254153040269</v>
      </c>
      <c r="AL810" s="322">
        <f>IF(AL$9&gt;INPUTS!$C$45,0,SUMIF($A$12:$A$310,$E801,AL$12:AL$310))</f>
        <v>229.9402120188133</v>
      </c>
      <c r="AM810" s="322">
        <f>IF(AM$9&gt;INPUTS!$C$45,0,SUMIF($A$12:$A$310,$E801,AM$12:AM$310))</f>
        <v>255.1145030854052</v>
      </c>
      <c r="AN810" s="322">
        <f>IF(AN$9&gt;INPUTS!$C$45,0,SUMIF($A$12:$A$310,$E801,AN$12:AN$310))</f>
        <v>255.1145030854052</v>
      </c>
      <c r="AO810" s="322">
        <f>IF(AO$9&gt;INPUTS!$C$45,0,SUMIF($A$12:$A$310,$E801,AO$12:AO$310))</f>
        <v>255.1145030854052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-1490.5343749592089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-1490.5343749592089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76">SUMIF($A$12:$A$234,$E801,H$12:H$234)*(1-$D$5)+SUMIF($A$239:$A$310,$E801,H$239:H$310)</f>
        <v>0</v>
      </c>
      <c r="I812" s="320">
        <f t="shared" si="1576"/>
        <v>0</v>
      </c>
      <c r="J812" s="320">
        <f t="shared" si="1576"/>
        <v>0</v>
      </c>
      <c r="K812" s="320">
        <f t="shared" si="1576"/>
        <v>0</v>
      </c>
      <c r="L812" s="320">
        <f t="shared" si="1576"/>
        <v>0</v>
      </c>
      <c r="M812" s="320">
        <f t="shared" si="1576"/>
        <v>0</v>
      </c>
      <c r="N812" s="320">
        <f t="shared" si="1576"/>
        <v>0</v>
      </c>
      <c r="O812" s="320">
        <f t="shared" si="1576"/>
        <v>0</v>
      </c>
      <c r="P812" s="320">
        <f t="shared" si="1576"/>
        <v>0</v>
      </c>
      <c r="Q812" s="320">
        <f t="shared" si="1576"/>
        <v>0</v>
      </c>
      <c r="R812" s="320">
        <f t="shared" si="1576"/>
        <v>0</v>
      </c>
      <c r="S812" s="320">
        <f t="shared" si="1576"/>
        <v>0</v>
      </c>
      <c r="T812" s="320">
        <f t="shared" si="1576"/>
        <v>0</v>
      </c>
      <c r="U812" s="320">
        <f t="shared" si="1576"/>
        <v>0</v>
      </c>
      <c r="V812" s="320">
        <f t="shared" si="1576"/>
        <v>0</v>
      </c>
      <c r="W812" s="320">
        <f t="shared" si="1576"/>
        <v>0</v>
      </c>
      <c r="X812" s="320">
        <f t="shared" si="1576"/>
        <v>0</v>
      </c>
      <c r="Y812" s="320">
        <f t="shared" si="1576"/>
        <v>0</v>
      </c>
      <c r="Z812" s="320">
        <f t="shared" si="1576"/>
        <v>0</v>
      </c>
      <c r="AA812" s="320">
        <f t="shared" si="1576"/>
        <v>0</v>
      </c>
      <c r="AB812" s="320">
        <f t="shared" si="1576"/>
        <v>0</v>
      </c>
      <c r="AC812" s="320">
        <f t="shared" si="1576"/>
        <v>0</v>
      </c>
      <c r="AD812" s="320">
        <f t="shared" si="1576"/>
        <v>0</v>
      </c>
      <c r="AE812" s="320">
        <f t="shared" si="1576"/>
        <v>0</v>
      </c>
      <c r="AF812" s="320">
        <f t="shared" si="1576"/>
        <v>0</v>
      </c>
      <c r="AG812" s="320">
        <f t="shared" si="1576"/>
        <v>14.004518116373134</v>
      </c>
      <c r="AH812" s="320">
        <f t="shared" si="1576"/>
        <v>41.019401753179373</v>
      </c>
      <c r="AI812" s="320">
        <f t="shared" si="1576"/>
        <v>68.628914387336849</v>
      </c>
      <c r="AJ812" s="320">
        <f t="shared" si="1576"/>
        <v>100.19689057046111</v>
      </c>
      <c r="AK812" s="320">
        <f t="shared" si="1576"/>
        <v>132.1859701062065</v>
      </c>
      <c r="AL812" s="320">
        <f t="shared" si="1576"/>
        <v>165.30401842032487</v>
      </c>
      <c r="AM812" s="320">
        <f t="shared" si="1576"/>
        <v>183.4018162680978</v>
      </c>
      <c r="AN812" s="320">
        <f t="shared" si="1576"/>
        <v>183.4018162680978</v>
      </c>
      <c r="AO812" s="320">
        <f t="shared" si="1576"/>
        <v>183.4018162680978</v>
      </c>
      <c r="AP812" s="320">
        <f t="shared" si="1576"/>
        <v>183.4018162680978</v>
      </c>
      <c r="AQ812" s="320">
        <f t="shared" si="1576"/>
        <v>183.4018162680978</v>
      </c>
      <c r="AR812" s="320">
        <f t="shared" si="1576"/>
        <v>183.4018162680978</v>
      </c>
      <c r="AS812" s="320">
        <f t="shared" si="1576"/>
        <v>183.4018162680978</v>
      </c>
      <c r="AT812" s="320">
        <f t="shared" si="1576"/>
        <v>183.4018162680978</v>
      </c>
      <c r="AU812" s="320">
        <f t="shared" si="1576"/>
        <v>183.4018162680978</v>
      </c>
      <c r="AV812" s="320">
        <f t="shared" si="1576"/>
        <v>183.4018162680978</v>
      </c>
      <c r="AW812" s="320">
        <f t="shared" si="1576"/>
        <v>183.4018162680978</v>
      </c>
      <c r="AX812" s="320">
        <f t="shared" si="1576"/>
        <v>183.4018162680978</v>
      </c>
      <c r="AY812" s="320">
        <f t="shared" si="1576"/>
        <v>183.4018162680978</v>
      </c>
      <c r="AZ812" s="320">
        <f t="shared" si="1576"/>
        <v>183.4018162680978</v>
      </c>
      <c r="BA812" s="320">
        <f t="shared" si="1576"/>
        <v>183.4018162680978</v>
      </c>
      <c r="BB812" s="320">
        <f t="shared" si="1576"/>
        <v>183.4018162680978</v>
      </c>
      <c r="BC812" s="320">
        <f t="shared" si="1576"/>
        <v>183.4018162680978</v>
      </c>
      <c r="BD812" s="320">
        <f t="shared" si="1576"/>
        <v>183.4018162680978</v>
      </c>
      <c r="BE812" s="320">
        <f t="shared" si="1576"/>
        <v>183.4018162680978</v>
      </c>
      <c r="BF812" s="320">
        <f t="shared" si="1576"/>
        <v>183.4018162680978</v>
      </c>
      <c r="BG812" s="320">
        <f t="shared" si="1576"/>
        <v>183.4018162680978</v>
      </c>
      <c r="BH812" s="320">
        <f t="shared" si="1576"/>
        <v>183.4018162680978</v>
      </c>
      <c r="BI812" s="320">
        <f t="shared" si="1576"/>
        <v>183.4018162680978</v>
      </c>
      <c r="BJ812" s="320">
        <f t="shared" si="1576"/>
        <v>183.4018162680978</v>
      </c>
      <c r="BK812" s="320">
        <f t="shared" si="1576"/>
        <v>183.4018162680978</v>
      </c>
      <c r="BL812" s="320">
        <f t="shared" si="1576"/>
        <v>183.4018162680978</v>
      </c>
      <c r="BM812" s="320">
        <f t="shared" si="1576"/>
        <v>183.4018162680978</v>
      </c>
      <c r="BN812" s="320">
        <f t="shared" si="1576"/>
        <v>183.4018162680978</v>
      </c>
      <c r="BO812" s="320">
        <f t="shared" si="1576"/>
        <v>183.4018162680978</v>
      </c>
      <c r="BP812" s="320">
        <f t="shared" si="1576"/>
        <v>183.4018162680978</v>
      </c>
      <c r="BQ812" s="320">
        <f t="shared" si="1576"/>
        <v>183.4018162680978</v>
      </c>
      <c r="BR812" s="320">
        <f t="shared" si="1576"/>
        <v>183.4018162680978</v>
      </c>
      <c r="BS812" s="320">
        <f t="shared" si="1576"/>
        <v>183.4018162680978</v>
      </c>
      <c r="BT812" s="320">
        <f t="shared" ref="BT812:BZ812" si="1577">SUMIF($A$12:$A$234,$E801,BT$12:BT$234)*(1-$D$5)+SUMIF($A$239:$A$310,$E801,BT$239:BT$310)</f>
        <v>183.4018162680978</v>
      </c>
      <c r="BU812" s="320">
        <f t="shared" si="1577"/>
        <v>183.4018162680978</v>
      </c>
      <c r="BV812" s="320">
        <f t="shared" si="1577"/>
        <v>183.4018162680978</v>
      </c>
      <c r="BW812" s="320">
        <f t="shared" si="1577"/>
        <v>183.4018162680978</v>
      </c>
      <c r="BX812" s="320">
        <f t="shared" si="1577"/>
        <v>183.4018162680978</v>
      </c>
      <c r="BY812" s="320">
        <f t="shared" si="1577"/>
        <v>183.4018162680978</v>
      </c>
      <c r="BZ812" s="320">
        <f t="shared" si="1577"/>
        <v>183.4018162680978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78">SUMIF($A$12:$A$234,$E801,H$12:H$234)</f>
        <v>0</v>
      </c>
      <c r="I814" s="320">
        <f t="shared" si="1578"/>
        <v>0</v>
      </c>
      <c r="J814" s="320">
        <f t="shared" si="1578"/>
        <v>0</v>
      </c>
      <c r="K814" s="320">
        <f t="shared" si="1578"/>
        <v>0</v>
      </c>
      <c r="L814" s="320">
        <f t="shared" si="1578"/>
        <v>0</v>
      </c>
      <c r="M814" s="320">
        <f t="shared" si="1578"/>
        <v>0</v>
      </c>
      <c r="N814" s="320">
        <f t="shared" si="1578"/>
        <v>0</v>
      </c>
      <c r="O814" s="320">
        <f t="shared" si="1578"/>
        <v>0</v>
      </c>
      <c r="P814" s="320">
        <f t="shared" si="1578"/>
        <v>0</v>
      </c>
      <c r="Q814" s="320">
        <f t="shared" si="1578"/>
        <v>0</v>
      </c>
      <c r="R814" s="320">
        <f t="shared" si="1578"/>
        <v>0</v>
      </c>
      <c r="S814" s="320">
        <f t="shared" si="1578"/>
        <v>0</v>
      </c>
      <c r="T814" s="320">
        <f t="shared" si="1578"/>
        <v>0</v>
      </c>
      <c r="U814" s="320">
        <f t="shared" si="1578"/>
        <v>0</v>
      </c>
      <c r="V814" s="320">
        <f t="shared" si="1578"/>
        <v>0</v>
      </c>
      <c r="W814" s="320">
        <f t="shared" si="1578"/>
        <v>0</v>
      </c>
      <c r="X814" s="320">
        <f t="shared" si="1578"/>
        <v>0</v>
      </c>
      <c r="Y814" s="320">
        <f t="shared" si="1578"/>
        <v>0</v>
      </c>
      <c r="Z814" s="320">
        <f t="shared" si="1578"/>
        <v>0</v>
      </c>
      <c r="AA814" s="320">
        <f t="shared" si="1578"/>
        <v>0</v>
      </c>
      <c r="AB814" s="320">
        <f t="shared" si="1578"/>
        <v>0</v>
      </c>
      <c r="AC814" s="320">
        <f t="shared" si="1578"/>
        <v>0</v>
      </c>
      <c r="AD814" s="320">
        <f t="shared" si="1578"/>
        <v>0</v>
      </c>
      <c r="AE814" s="320">
        <f t="shared" si="1578"/>
        <v>0</v>
      </c>
      <c r="AF814" s="320">
        <f t="shared" si="1578"/>
        <v>0</v>
      </c>
      <c r="AG814" s="320">
        <f t="shared" si="1578"/>
        <v>19.480481452737703</v>
      </c>
      <c r="AH814" s="320">
        <f t="shared" si="1578"/>
        <v>57.058564130170225</v>
      </c>
      <c r="AI814" s="320">
        <f t="shared" si="1578"/>
        <v>95.463784097004933</v>
      </c>
      <c r="AJ814" s="320">
        <f t="shared" si="1578"/>
        <v>139.37528247386439</v>
      </c>
      <c r="AK814" s="320">
        <f t="shared" si="1578"/>
        <v>183.87254153040269</v>
      </c>
      <c r="AL814" s="320">
        <f t="shared" si="1578"/>
        <v>229.9402120188133</v>
      </c>
      <c r="AM814" s="320">
        <f t="shared" si="1578"/>
        <v>255.1145030854052</v>
      </c>
      <c r="AN814" s="320">
        <f t="shared" si="1578"/>
        <v>255.1145030854052</v>
      </c>
      <c r="AO814" s="320">
        <f t="shared" si="1578"/>
        <v>255.1145030854052</v>
      </c>
      <c r="AP814" s="320">
        <f t="shared" si="1578"/>
        <v>255.1145030854052</v>
      </c>
      <c r="AQ814" s="320">
        <f t="shared" si="1578"/>
        <v>255.1145030854052</v>
      </c>
      <c r="AR814" s="320">
        <f t="shared" si="1578"/>
        <v>255.1145030854052</v>
      </c>
      <c r="AS814" s="320">
        <f t="shared" si="1578"/>
        <v>255.1145030854052</v>
      </c>
      <c r="AT814" s="320">
        <f t="shared" si="1578"/>
        <v>255.1145030854052</v>
      </c>
      <c r="AU814" s="320">
        <f t="shared" si="1578"/>
        <v>255.1145030854052</v>
      </c>
      <c r="AV814" s="320">
        <f t="shared" si="1578"/>
        <v>255.1145030854052</v>
      </c>
      <c r="AW814" s="320">
        <f t="shared" si="1578"/>
        <v>255.1145030854052</v>
      </c>
      <c r="AX814" s="320">
        <f t="shared" si="1578"/>
        <v>255.1145030854052</v>
      </c>
      <c r="AY814" s="320">
        <f t="shared" si="1578"/>
        <v>255.1145030854052</v>
      </c>
      <c r="AZ814" s="320">
        <f t="shared" si="1578"/>
        <v>255.1145030854052</v>
      </c>
      <c r="BA814" s="320">
        <f t="shared" si="1578"/>
        <v>255.1145030854052</v>
      </c>
      <c r="BB814" s="320">
        <f t="shared" si="1578"/>
        <v>255.1145030854052</v>
      </c>
      <c r="BC814" s="320">
        <f t="shared" si="1578"/>
        <v>255.1145030854052</v>
      </c>
      <c r="BD814" s="320">
        <f t="shared" si="1578"/>
        <v>255.1145030854052</v>
      </c>
      <c r="BE814" s="320">
        <f t="shared" si="1578"/>
        <v>255.1145030854052</v>
      </c>
      <c r="BF814" s="320">
        <f t="shared" si="1578"/>
        <v>255.1145030854052</v>
      </c>
      <c r="BG814" s="320">
        <f t="shared" si="1578"/>
        <v>255.1145030854052</v>
      </c>
      <c r="BH814" s="320">
        <f t="shared" si="1578"/>
        <v>255.1145030854052</v>
      </c>
      <c r="BI814" s="320">
        <f t="shared" si="1578"/>
        <v>255.1145030854052</v>
      </c>
      <c r="BJ814" s="320">
        <f t="shared" si="1578"/>
        <v>255.1145030854052</v>
      </c>
      <c r="BK814" s="320">
        <f t="shared" si="1578"/>
        <v>255.1145030854052</v>
      </c>
      <c r="BL814" s="320">
        <f t="shared" si="1578"/>
        <v>255.1145030854052</v>
      </c>
      <c r="BM814" s="320">
        <f t="shared" si="1578"/>
        <v>255.1145030854052</v>
      </c>
      <c r="BN814" s="320">
        <f t="shared" si="1578"/>
        <v>255.1145030854052</v>
      </c>
      <c r="BO814" s="320">
        <f t="shared" si="1578"/>
        <v>255.1145030854052</v>
      </c>
      <c r="BP814" s="320">
        <f t="shared" si="1578"/>
        <v>255.1145030854052</v>
      </c>
      <c r="BQ814" s="320">
        <f t="shared" si="1578"/>
        <v>255.1145030854052</v>
      </c>
      <c r="BR814" s="320">
        <f t="shared" si="1578"/>
        <v>255.1145030854052</v>
      </c>
      <c r="BS814" s="320">
        <f t="shared" si="1578"/>
        <v>255.1145030854052</v>
      </c>
      <c r="BT814" s="320">
        <f t="shared" ref="BT814:BZ814" si="1579">SUMIF($A$12:$A$234,$E801,BT$12:BT$234)</f>
        <v>255.1145030854052</v>
      </c>
      <c r="BU814" s="320">
        <f t="shared" si="1579"/>
        <v>255.1145030854052</v>
      </c>
      <c r="BV814" s="320">
        <f t="shared" si="1579"/>
        <v>255.1145030854052</v>
      </c>
      <c r="BW814" s="320">
        <f t="shared" si="1579"/>
        <v>255.1145030854052</v>
      </c>
      <c r="BX814" s="320">
        <f t="shared" si="1579"/>
        <v>255.1145030854052</v>
      </c>
      <c r="BY814" s="320">
        <f t="shared" si="1579"/>
        <v>255.1145030854052</v>
      </c>
      <c r="BZ814" s="320">
        <f t="shared" si="1579"/>
        <v>255.1145030854052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80">SUMIF($A$392:$A$539,$E801,H$392:H$539)</f>
        <v>0</v>
      </c>
      <c r="I816" s="277">
        <f t="shared" si="1580"/>
        <v>0</v>
      </c>
      <c r="J816" s="277">
        <f t="shared" si="1580"/>
        <v>0</v>
      </c>
      <c r="K816" s="277">
        <f t="shared" si="1580"/>
        <v>0</v>
      </c>
      <c r="L816" s="277">
        <f t="shared" si="1580"/>
        <v>0</v>
      </c>
      <c r="M816" s="277">
        <f t="shared" si="1580"/>
        <v>0</v>
      </c>
      <c r="N816" s="277">
        <f t="shared" si="1580"/>
        <v>0</v>
      </c>
      <c r="O816" s="277">
        <f t="shared" si="1580"/>
        <v>0</v>
      </c>
      <c r="P816" s="277">
        <f t="shared" si="1580"/>
        <v>0</v>
      </c>
      <c r="Q816" s="277">
        <f t="shared" si="1580"/>
        <v>0</v>
      </c>
      <c r="R816" s="277">
        <f t="shared" si="1580"/>
        <v>0</v>
      </c>
      <c r="S816" s="277">
        <f t="shared" si="1580"/>
        <v>0</v>
      </c>
      <c r="T816" s="277">
        <f t="shared" si="1580"/>
        <v>0</v>
      </c>
      <c r="U816" s="277">
        <f t="shared" si="1580"/>
        <v>0</v>
      </c>
      <c r="V816" s="277">
        <f t="shared" si="1580"/>
        <v>0</v>
      </c>
      <c r="W816" s="277">
        <f t="shared" si="1580"/>
        <v>0</v>
      </c>
      <c r="X816" s="277">
        <f t="shared" si="1580"/>
        <v>0</v>
      </c>
      <c r="Y816" s="277">
        <f t="shared" si="1580"/>
        <v>0</v>
      </c>
      <c r="Z816" s="277">
        <f t="shared" si="1580"/>
        <v>0</v>
      </c>
      <c r="AA816" s="277">
        <f t="shared" si="1580"/>
        <v>0</v>
      </c>
      <c r="AB816" s="277">
        <f t="shared" si="1580"/>
        <v>0</v>
      </c>
      <c r="AC816" s="277">
        <f t="shared" si="1580"/>
        <v>0</v>
      </c>
      <c r="AD816" s="277">
        <f t="shared" si="1580"/>
        <v>0</v>
      </c>
      <c r="AE816" s="277">
        <f t="shared" si="1580"/>
        <v>0</v>
      </c>
      <c r="AF816" s="277">
        <f t="shared" si="1580"/>
        <v>0</v>
      </c>
      <c r="AG816" s="277">
        <f t="shared" si="1580"/>
        <v>96.896421637499927</v>
      </c>
      <c r="AH816" s="277">
        <f t="shared" si="1580"/>
        <v>196.91635430416648</v>
      </c>
      <c r="AI816" s="277">
        <f t="shared" si="1580"/>
        <v>323.17963435104161</v>
      </c>
      <c r="AJ816" s="277">
        <f t="shared" si="1580"/>
        <v>490.90293647604136</v>
      </c>
      <c r="AK816" s="277">
        <f t="shared" si="1580"/>
        <v>664.10995797604096</v>
      </c>
      <c r="AL816" s="277">
        <f t="shared" si="1580"/>
        <v>914.54511560104197</v>
      </c>
      <c r="AM816" s="277">
        <f t="shared" si="1580"/>
        <v>914.54511560104197</v>
      </c>
      <c r="AN816" s="277">
        <f t="shared" si="1580"/>
        <v>914.54511560104197</v>
      </c>
      <c r="AO816" s="277">
        <f t="shared" si="1580"/>
        <v>914.54511560104197</v>
      </c>
      <c r="AP816" s="277">
        <f t="shared" si="1580"/>
        <v>914.54511560104197</v>
      </c>
      <c r="AQ816" s="277">
        <f t="shared" si="1580"/>
        <v>1017.8358276127168</v>
      </c>
      <c r="AR816" s="277">
        <f t="shared" si="1580"/>
        <v>1017.8358276127168</v>
      </c>
      <c r="AS816" s="277">
        <f t="shared" si="1580"/>
        <v>1017.8358276127168</v>
      </c>
      <c r="AT816" s="277">
        <f t="shared" si="1580"/>
        <v>1017.8358276127168</v>
      </c>
      <c r="AU816" s="277">
        <f t="shared" si="1580"/>
        <v>1017.8358276127168</v>
      </c>
      <c r="AV816" s="277">
        <f t="shared" si="1580"/>
        <v>1017.8358276127168</v>
      </c>
      <c r="AW816" s="277">
        <f t="shared" si="1580"/>
        <v>1017.8358276127168</v>
      </c>
      <c r="AX816" s="277">
        <f t="shared" si="1580"/>
        <v>1017.8358276127168</v>
      </c>
      <c r="AY816" s="277">
        <f t="shared" si="1580"/>
        <v>1017.8358276127168</v>
      </c>
      <c r="AZ816" s="277">
        <f t="shared" si="1580"/>
        <v>1017.8358276127168</v>
      </c>
      <c r="BA816" s="277">
        <f t="shared" si="1580"/>
        <v>1017.8358276127168</v>
      </c>
      <c r="BB816" s="277">
        <f t="shared" si="1580"/>
        <v>1017.8358276127168</v>
      </c>
      <c r="BC816" s="277">
        <f t="shared" si="1580"/>
        <v>941.41706898048335</v>
      </c>
      <c r="BD816" s="277">
        <f t="shared" si="1580"/>
        <v>941.41706898048335</v>
      </c>
      <c r="BE816" s="277">
        <f t="shared" si="1580"/>
        <v>941.41706898048335</v>
      </c>
      <c r="BF816" s="277">
        <f t="shared" si="1580"/>
        <v>941.41706898048335</v>
      </c>
      <c r="BG816" s="277">
        <f t="shared" si="1580"/>
        <v>941.41706898048335</v>
      </c>
      <c r="BH816" s="277">
        <f t="shared" si="1580"/>
        <v>941.41706898048335</v>
      </c>
      <c r="BI816" s="277">
        <f t="shared" si="1580"/>
        <v>941.41706898048335</v>
      </c>
      <c r="BJ816" s="277">
        <f t="shared" si="1580"/>
        <v>941.41706898048335</v>
      </c>
      <c r="BK816" s="277">
        <f t="shared" si="1580"/>
        <v>941.41706898048335</v>
      </c>
      <c r="BL816" s="277">
        <f t="shared" si="1580"/>
        <v>941.41706898048335</v>
      </c>
      <c r="BM816" s="277">
        <f t="shared" si="1580"/>
        <v>941.41706898048335</v>
      </c>
      <c r="BN816" s="277">
        <f t="shared" si="1580"/>
        <v>941.41706898048335</v>
      </c>
      <c r="BO816" s="277">
        <f t="shared" si="1580"/>
        <v>870.92005917214999</v>
      </c>
      <c r="BP816" s="277">
        <f t="shared" si="1580"/>
        <v>870.92005917214999</v>
      </c>
      <c r="BQ816" s="277">
        <f t="shared" si="1580"/>
        <v>870.92005917214999</v>
      </c>
      <c r="BR816" s="277">
        <f t="shared" si="1580"/>
        <v>870.92005917214999</v>
      </c>
      <c r="BS816" s="277">
        <f t="shared" si="1580"/>
        <v>870.92005917214999</v>
      </c>
      <c r="BT816" s="277">
        <f t="shared" ref="BT816:BZ816" si="1581">SUMIF($A$392:$A$539,$E801,BT$392:BT$539)</f>
        <v>870.92005917214999</v>
      </c>
      <c r="BU816" s="277">
        <f t="shared" si="1581"/>
        <v>870.92005917214999</v>
      </c>
      <c r="BV816" s="277">
        <f t="shared" si="1581"/>
        <v>870.92005917214999</v>
      </c>
      <c r="BW816" s="277">
        <f t="shared" si="1581"/>
        <v>870.92005917214999</v>
      </c>
      <c r="BX816" s="277">
        <f t="shared" si="1581"/>
        <v>870.92005917214999</v>
      </c>
      <c r="BY816" s="277">
        <f t="shared" si="1581"/>
        <v>870.92005917214999</v>
      </c>
      <c r="BZ816" s="277">
        <f t="shared" si="1581"/>
        <v>870.92005917214999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82">SUMIF($A$544:$A$615,$E801,H$544:H$615)</f>
        <v>0</v>
      </c>
      <c r="I817" s="277">
        <f t="shared" si="1582"/>
        <v>0</v>
      </c>
      <c r="J817" s="277">
        <f t="shared" si="1582"/>
        <v>0</v>
      </c>
      <c r="K817" s="277">
        <f t="shared" si="1582"/>
        <v>0</v>
      </c>
      <c r="L817" s="277">
        <f t="shared" si="1582"/>
        <v>0</v>
      </c>
      <c r="M817" s="277">
        <f t="shared" si="1582"/>
        <v>0</v>
      </c>
      <c r="N817" s="277">
        <f t="shared" si="1582"/>
        <v>0</v>
      </c>
      <c r="O817" s="277">
        <f t="shared" si="1582"/>
        <v>0</v>
      </c>
      <c r="P817" s="277">
        <f t="shared" si="1582"/>
        <v>0</v>
      </c>
      <c r="Q817" s="277">
        <f t="shared" si="1582"/>
        <v>0</v>
      </c>
      <c r="R817" s="277">
        <f t="shared" si="1582"/>
        <v>0</v>
      </c>
      <c r="S817" s="277">
        <f t="shared" si="1582"/>
        <v>0</v>
      </c>
      <c r="T817" s="277">
        <f t="shared" si="1582"/>
        <v>0</v>
      </c>
      <c r="U817" s="277">
        <f t="shared" si="1582"/>
        <v>0</v>
      </c>
      <c r="V817" s="277">
        <f t="shared" si="1582"/>
        <v>0</v>
      </c>
      <c r="W817" s="277">
        <f t="shared" si="1582"/>
        <v>0</v>
      </c>
      <c r="X817" s="277">
        <f t="shared" si="1582"/>
        <v>0</v>
      </c>
      <c r="Y817" s="277">
        <f t="shared" si="1582"/>
        <v>0</v>
      </c>
      <c r="Z817" s="277">
        <f t="shared" si="1582"/>
        <v>0</v>
      </c>
      <c r="AA817" s="277">
        <f t="shared" si="1582"/>
        <v>0</v>
      </c>
      <c r="AB817" s="277">
        <f t="shared" si="1582"/>
        <v>0</v>
      </c>
      <c r="AC817" s="277">
        <f t="shared" si="1582"/>
        <v>0</v>
      </c>
      <c r="AD817" s="277">
        <f t="shared" si="1582"/>
        <v>0</v>
      </c>
      <c r="AE817" s="277">
        <f t="shared" si="1582"/>
        <v>0</v>
      </c>
      <c r="AF817" s="277">
        <f t="shared" si="1582"/>
        <v>0</v>
      </c>
      <c r="AG817" s="277">
        <f t="shared" si="1582"/>
        <v>96.896421637499927</v>
      </c>
      <c r="AH817" s="277">
        <f t="shared" si="1582"/>
        <v>196.91635430416648</v>
      </c>
      <c r="AI817" s="277">
        <f t="shared" si="1582"/>
        <v>323.17963435104161</v>
      </c>
      <c r="AJ817" s="277">
        <f t="shared" si="1582"/>
        <v>490.90293647604136</v>
      </c>
      <c r="AK817" s="277">
        <f t="shared" si="1582"/>
        <v>664.10995797604096</v>
      </c>
      <c r="AL817" s="277">
        <f t="shared" si="1582"/>
        <v>914.54511560104197</v>
      </c>
      <c r="AM817" s="277">
        <f t="shared" si="1582"/>
        <v>914.54511560104197</v>
      </c>
      <c r="AN817" s="277">
        <f t="shared" si="1582"/>
        <v>914.54511560104197</v>
      </c>
      <c r="AO817" s="277">
        <f t="shared" si="1582"/>
        <v>914.54511560104197</v>
      </c>
      <c r="AP817" s="277">
        <f t="shared" si="1582"/>
        <v>914.54511560104197</v>
      </c>
      <c r="AQ817" s="277">
        <f t="shared" si="1582"/>
        <v>1017.8358276127168</v>
      </c>
      <c r="AR817" s="277">
        <f t="shared" si="1582"/>
        <v>1017.8358276127168</v>
      </c>
      <c r="AS817" s="277">
        <f t="shared" si="1582"/>
        <v>1017.8358276127168</v>
      </c>
      <c r="AT817" s="277">
        <f t="shared" si="1582"/>
        <v>1017.8358276127168</v>
      </c>
      <c r="AU817" s="277">
        <f t="shared" si="1582"/>
        <v>1017.8358276127168</v>
      </c>
      <c r="AV817" s="277">
        <f t="shared" si="1582"/>
        <v>1017.8358276127168</v>
      </c>
      <c r="AW817" s="277">
        <f t="shared" si="1582"/>
        <v>1017.8358276127168</v>
      </c>
      <c r="AX817" s="277">
        <f t="shared" si="1582"/>
        <v>1017.8358276127168</v>
      </c>
      <c r="AY817" s="277">
        <f t="shared" si="1582"/>
        <v>1017.8358276127168</v>
      </c>
      <c r="AZ817" s="277">
        <f t="shared" si="1582"/>
        <v>1017.8358276127168</v>
      </c>
      <c r="BA817" s="277">
        <f t="shared" si="1582"/>
        <v>1017.8358276127168</v>
      </c>
      <c r="BB817" s="277">
        <f t="shared" si="1582"/>
        <v>1017.8358276127168</v>
      </c>
      <c r="BC817" s="277">
        <f t="shared" si="1582"/>
        <v>941.41706898048335</v>
      </c>
      <c r="BD817" s="277">
        <f t="shared" si="1582"/>
        <v>941.41706898048335</v>
      </c>
      <c r="BE817" s="277">
        <f t="shared" si="1582"/>
        <v>941.41706898048335</v>
      </c>
      <c r="BF817" s="277">
        <f t="shared" si="1582"/>
        <v>941.41706898048335</v>
      </c>
      <c r="BG817" s="277">
        <f t="shared" si="1582"/>
        <v>941.41706898048335</v>
      </c>
      <c r="BH817" s="277">
        <f t="shared" si="1582"/>
        <v>941.41706898048335</v>
      </c>
      <c r="BI817" s="277">
        <f t="shared" si="1582"/>
        <v>941.41706898048335</v>
      </c>
      <c r="BJ817" s="277">
        <f t="shared" si="1582"/>
        <v>941.41706898048335</v>
      </c>
      <c r="BK817" s="277">
        <f t="shared" si="1582"/>
        <v>941.41706898048335</v>
      </c>
      <c r="BL817" s="277">
        <f t="shared" si="1582"/>
        <v>941.41706898048335</v>
      </c>
      <c r="BM817" s="277">
        <f t="shared" si="1582"/>
        <v>941.41706898048335</v>
      </c>
      <c r="BN817" s="277">
        <f t="shared" si="1582"/>
        <v>941.41706898048335</v>
      </c>
      <c r="BO817" s="277">
        <f t="shared" si="1582"/>
        <v>870.92005917214999</v>
      </c>
      <c r="BP817" s="277">
        <f t="shared" si="1582"/>
        <v>870.92005917214999</v>
      </c>
      <c r="BQ817" s="277">
        <f t="shared" si="1582"/>
        <v>870.92005917214999</v>
      </c>
      <c r="BR817" s="277">
        <f t="shared" si="1582"/>
        <v>870.92005917214999</v>
      </c>
      <c r="BS817" s="277">
        <f t="shared" si="1582"/>
        <v>870.92005917214999</v>
      </c>
      <c r="BT817" s="277">
        <f t="shared" ref="BT817:BZ817" si="1583">SUMIF($A$544:$A$615,$E801,BT$544:BT$615)</f>
        <v>870.92005917214999</v>
      </c>
      <c r="BU817" s="277">
        <f t="shared" si="1583"/>
        <v>870.92005917214999</v>
      </c>
      <c r="BV817" s="277">
        <f t="shared" si="1583"/>
        <v>870.92005917214999</v>
      </c>
      <c r="BW817" s="277">
        <f t="shared" si="1583"/>
        <v>870.92005917214999</v>
      </c>
      <c r="BX817" s="277">
        <f t="shared" si="1583"/>
        <v>870.92005917214999</v>
      </c>
      <c r="BY817" s="277">
        <f t="shared" si="1583"/>
        <v>870.92005917214999</v>
      </c>
      <c r="BZ817" s="277">
        <f t="shared" si="1583"/>
        <v>870.92005917214999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84">SUMIF($A$316:$A$387,$E801,H$316:H$387)</f>
        <v>0</v>
      </c>
      <c r="I818" s="277">
        <f t="shared" si="1584"/>
        <v>0</v>
      </c>
      <c r="J818" s="277">
        <f t="shared" si="1584"/>
        <v>0</v>
      </c>
      <c r="K818" s="277">
        <f t="shared" si="1584"/>
        <v>0</v>
      </c>
      <c r="L818" s="277">
        <f t="shared" si="1584"/>
        <v>0</v>
      </c>
      <c r="M818" s="277">
        <f t="shared" si="1584"/>
        <v>0</v>
      </c>
      <c r="N818" s="277">
        <f t="shared" si="1584"/>
        <v>0</v>
      </c>
      <c r="O818" s="277">
        <f t="shared" si="1584"/>
        <v>0</v>
      </c>
      <c r="P818" s="277">
        <f t="shared" si="1584"/>
        <v>0</v>
      </c>
      <c r="Q818" s="277">
        <f t="shared" si="1584"/>
        <v>0</v>
      </c>
      <c r="R818" s="277">
        <f t="shared" si="1584"/>
        <v>0</v>
      </c>
      <c r="S818" s="277">
        <f t="shared" si="1584"/>
        <v>0</v>
      </c>
      <c r="T818" s="277">
        <f t="shared" si="1584"/>
        <v>0</v>
      </c>
      <c r="U818" s="277">
        <f t="shared" si="1584"/>
        <v>0</v>
      </c>
      <c r="V818" s="277">
        <f t="shared" si="1584"/>
        <v>0</v>
      </c>
      <c r="W818" s="277">
        <f t="shared" si="1584"/>
        <v>0</v>
      </c>
      <c r="X818" s="277">
        <f t="shared" si="1584"/>
        <v>0</v>
      </c>
      <c r="Y818" s="277">
        <f t="shared" si="1584"/>
        <v>0</v>
      </c>
      <c r="Z818" s="277">
        <f t="shared" si="1584"/>
        <v>0</v>
      </c>
      <c r="AA818" s="277">
        <f t="shared" si="1584"/>
        <v>0</v>
      </c>
      <c r="AB818" s="277">
        <f t="shared" si="1584"/>
        <v>0</v>
      </c>
      <c r="AC818" s="277">
        <f t="shared" si="1584"/>
        <v>0</v>
      </c>
      <c r="AD818" s="277">
        <f t="shared" si="1584"/>
        <v>0</v>
      </c>
      <c r="AE818" s="277">
        <f t="shared" si="1584"/>
        <v>0</v>
      </c>
      <c r="AF818" s="277">
        <f t="shared" si="1584"/>
        <v>0</v>
      </c>
      <c r="AG818" s="277">
        <f t="shared" si="1584"/>
        <v>25.87021</v>
      </c>
      <c r="AH818" s="277">
        <f t="shared" si="1584"/>
        <v>42.532119999999992</v>
      </c>
      <c r="AI818" s="277">
        <f t="shared" si="1584"/>
        <v>131.50372999999999</v>
      </c>
      <c r="AJ818" s="277">
        <f t="shared" si="1584"/>
        <v>174.11326000000003</v>
      </c>
      <c r="AK818" s="277">
        <f t="shared" si="1584"/>
        <v>85.285899999999998</v>
      </c>
      <c r="AL818" s="277">
        <f t="shared" si="1584"/>
        <v>9.278459999999999</v>
      </c>
      <c r="AM818" s="277">
        <f t="shared" si="1584"/>
        <v>0</v>
      </c>
      <c r="AN818" s="277">
        <f t="shared" si="1584"/>
        <v>0</v>
      </c>
      <c r="AO818" s="277">
        <f t="shared" si="1584"/>
        <v>0</v>
      </c>
      <c r="AP818" s="277">
        <f t="shared" si="1584"/>
        <v>0</v>
      </c>
      <c r="AQ818" s="277">
        <f t="shared" si="1584"/>
        <v>0</v>
      </c>
      <c r="AR818" s="277">
        <f t="shared" si="1584"/>
        <v>0</v>
      </c>
      <c r="AS818" s="277">
        <f t="shared" si="1584"/>
        <v>0</v>
      </c>
      <c r="AT818" s="277">
        <f t="shared" si="1584"/>
        <v>0</v>
      </c>
      <c r="AU818" s="277">
        <f t="shared" si="1584"/>
        <v>0</v>
      </c>
      <c r="AV818" s="277">
        <f t="shared" si="1584"/>
        <v>0</v>
      </c>
      <c r="AW818" s="277">
        <f t="shared" si="1584"/>
        <v>0</v>
      </c>
      <c r="AX818" s="277">
        <f t="shared" si="1584"/>
        <v>0</v>
      </c>
      <c r="AY818" s="277">
        <f t="shared" si="1584"/>
        <v>0</v>
      </c>
      <c r="AZ818" s="277">
        <f t="shared" si="1584"/>
        <v>0</v>
      </c>
      <c r="BA818" s="277">
        <f t="shared" si="1584"/>
        <v>0</v>
      </c>
      <c r="BB818" s="277">
        <f t="shared" si="1584"/>
        <v>0</v>
      </c>
      <c r="BC818" s="277">
        <f t="shared" si="1584"/>
        <v>0</v>
      </c>
      <c r="BD818" s="277">
        <f t="shared" si="1584"/>
        <v>0</v>
      </c>
      <c r="BE818" s="277">
        <f t="shared" si="1584"/>
        <v>0</v>
      </c>
      <c r="BF818" s="277">
        <f t="shared" si="1584"/>
        <v>0</v>
      </c>
      <c r="BG818" s="277">
        <f t="shared" si="1584"/>
        <v>0</v>
      </c>
      <c r="BH818" s="277">
        <f t="shared" si="1584"/>
        <v>0</v>
      </c>
      <c r="BI818" s="277">
        <f t="shared" si="1584"/>
        <v>0</v>
      </c>
      <c r="BJ818" s="277">
        <f t="shared" si="1584"/>
        <v>0</v>
      </c>
      <c r="BK818" s="277">
        <f t="shared" si="1584"/>
        <v>0</v>
      </c>
      <c r="BL818" s="277">
        <f t="shared" si="1584"/>
        <v>0</v>
      </c>
      <c r="BM818" s="277">
        <f t="shared" si="1584"/>
        <v>0</v>
      </c>
      <c r="BN818" s="277">
        <f t="shared" si="1584"/>
        <v>0</v>
      </c>
      <c r="BO818" s="277">
        <f t="shared" si="1584"/>
        <v>0</v>
      </c>
      <c r="BP818" s="277">
        <f t="shared" si="1584"/>
        <v>0</v>
      </c>
      <c r="BQ818" s="277">
        <f t="shared" si="1584"/>
        <v>0</v>
      </c>
      <c r="BR818" s="277">
        <f t="shared" si="1584"/>
        <v>0</v>
      </c>
      <c r="BS818" s="277">
        <f t="shared" si="1584"/>
        <v>0</v>
      </c>
      <c r="BT818" s="277">
        <f t="shared" ref="BT818:BZ818" si="1585">SUMIF($A$316:$A$387,$E801,BT$316:BT$387)</f>
        <v>0</v>
      </c>
      <c r="BU818" s="277">
        <f t="shared" si="1585"/>
        <v>0</v>
      </c>
      <c r="BV818" s="277">
        <f t="shared" si="1585"/>
        <v>0</v>
      </c>
      <c r="BW818" s="277">
        <f t="shared" si="1585"/>
        <v>0</v>
      </c>
      <c r="BX818" s="277">
        <f t="shared" si="1585"/>
        <v>0</v>
      </c>
      <c r="BY818" s="277">
        <f t="shared" si="1585"/>
        <v>0</v>
      </c>
      <c r="BZ818" s="277">
        <f t="shared" si="1585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86">(H814-H816-H821)*$B820</f>
        <v>0</v>
      </c>
      <c r="I820" s="83">
        <f t="shared" ref="I820" si="1587">(I814-I816-I821)*$B820</f>
        <v>0</v>
      </c>
      <c r="J820" s="83">
        <f t="shared" ref="J820" si="1588">(J814-J816-J821)*$B820</f>
        <v>0</v>
      </c>
      <c r="K820" s="83">
        <f t="shared" ref="K820" si="1589">(K814-K816-K821)*$B820</f>
        <v>0</v>
      </c>
      <c r="L820" s="83">
        <f t="shared" ref="L820" si="1590">(L814-L816-L821)*$B820</f>
        <v>0</v>
      </c>
      <c r="M820" s="83">
        <f t="shared" ref="M820" si="1591">(M814-M816-M821)*$B820</f>
        <v>0</v>
      </c>
      <c r="N820" s="83">
        <f t="shared" ref="N820" si="1592">(N814-N816-N821)*$B820</f>
        <v>0</v>
      </c>
      <c r="O820" s="83">
        <f t="shared" ref="O820" si="1593">(O814-O816-O821)*$B820</f>
        <v>0</v>
      </c>
      <c r="P820" s="83">
        <f t="shared" ref="P820" si="1594">(P814-P816-P821)*$B820</f>
        <v>0</v>
      </c>
      <c r="Q820" s="83">
        <f t="shared" ref="Q820" si="1595">(Q814-Q816-Q821)*$B820</f>
        <v>0</v>
      </c>
      <c r="R820" s="83">
        <f t="shared" ref="R820" si="1596">(R814-R816-R821)*$B820</f>
        <v>0</v>
      </c>
      <c r="S820" s="83">
        <f t="shared" ref="S820" si="1597">(S814-S816-S821)*$B820</f>
        <v>0</v>
      </c>
      <c r="T820" s="83">
        <f t="shared" ref="T820" si="1598">(T814-T816-T821)*$B820</f>
        <v>0</v>
      </c>
      <c r="U820" s="83">
        <f t="shared" ref="U820" si="1599">(U814-U816-U821)*$B820</f>
        <v>0</v>
      </c>
      <c r="V820" s="83">
        <f t="shared" ref="V820" si="1600">(V814-V816-V821)*$B820</f>
        <v>0</v>
      </c>
      <c r="W820" s="83">
        <f t="shared" ref="W820" si="1601">(W814-W816-W821)*$B820</f>
        <v>0</v>
      </c>
      <c r="X820" s="83">
        <f t="shared" ref="X820" si="1602">(X814-X816-X821)*$B820</f>
        <v>0</v>
      </c>
      <c r="Y820" s="83">
        <f t="shared" ref="Y820" si="1603">(Y814-Y816-Y821)*$B820</f>
        <v>0</v>
      </c>
      <c r="Z820" s="83">
        <f t="shared" ref="Z820" si="1604">(Z814-Z816-Z821)*$B820</f>
        <v>0</v>
      </c>
      <c r="AA820" s="83">
        <f t="shared" ref="AA820" si="1605">(AA814-AA816-AA821)*$B820</f>
        <v>0</v>
      </c>
      <c r="AB820" s="83">
        <f t="shared" ref="AB820" si="1606">(AB814-AB816-AB821)*$B820</f>
        <v>0</v>
      </c>
      <c r="AC820" s="83">
        <f t="shared" ref="AC820" si="1607">(AC814-AC816-AC821)*$B820</f>
        <v>0</v>
      </c>
      <c r="AD820" s="83">
        <f t="shared" ref="AD820" si="1608">(AD814-AD816-AD821)*$B820</f>
        <v>0</v>
      </c>
      <c r="AE820" s="83">
        <f t="shared" ref="AE820" si="1609">(AE814-AE816-AE821)*$B820</f>
        <v>0</v>
      </c>
      <c r="AF820" s="83">
        <f t="shared" ref="AF820" si="1610">(AF814-AF816-AF821)*$B820</f>
        <v>0</v>
      </c>
      <c r="AG820" s="83">
        <f t="shared" ref="AG820" si="1611">(AG814-AG816-AG821)*$B820</f>
        <v>-14.794186169308061</v>
      </c>
      <c r="AH820" s="83">
        <f t="shared" ref="AH820" si="1612">(AH814-AH816-AH821)*$B820</f>
        <v>-26.72682370225068</v>
      </c>
      <c r="AI820" s="83">
        <f t="shared" ref="AI820" si="1613">(AI814-AI816-AI821)*$B820</f>
        <v>-43.516498983546413</v>
      </c>
      <c r="AJ820" s="83">
        <f t="shared" ref="AJ820" si="1614">(AJ814-AJ816-AJ821)*$B820</f>
        <v>-67.176934679816029</v>
      </c>
      <c r="AK820" s="83">
        <f t="shared" ref="AK820" si="1615">(AK814-AK816-AK821)*$B820</f>
        <v>-91.773370282761462</v>
      </c>
      <c r="AL820" s="83">
        <f t="shared" ref="AL820" si="1616">(AL814-AL816-AL821)*$B820</f>
        <v>-130.82799707456388</v>
      </c>
      <c r="AM820" s="83">
        <f t="shared" ref="AM820" si="1617">(AM814-AM816-AM821)*$B820</f>
        <v>-126.01719005173817</v>
      </c>
      <c r="AN820" s="83">
        <f t="shared" ref="AN820" si="1618">(AN814-AN816-AN821)*$B820</f>
        <v>-126.01719005173817</v>
      </c>
      <c r="AO820" s="83">
        <f t="shared" ref="AO820" si="1619">(AO814-AO816-AO821)*$B820</f>
        <v>-126.01719005173817</v>
      </c>
      <c r="AP820" s="83">
        <f t="shared" ref="AP820" si="1620">(AP814-AP816-AP821)*$B820</f>
        <v>-126.01719005173817</v>
      </c>
      <c r="AQ820" s="83">
        <f t="shared" ref="AQ820" si="1621">(AQ814-AQ816-AQ821)*$B820</f>
        <v>-145.75604511716924</v>
      </c>
      <c r="AR820" s="83">
        <f t="shared" ref="AR820" si="1622">(AR814-AR816-AR821)*$B820</f>
        <v>-145.75604511716924</v>
      </c>
      <c r="AS820" s="83">
        <f t="shared" ref="AS820" si="1623">(AS814-AS816-AS821)*$B820</f>
        <v>-145.75604511716924</v>
      </c>
      <c r="AT820" s="83">
        <f t="shared" ref="AT820" si="1624">(AT814-AT816-AT821)*$B820</f>
        <v>-145.75604511716924</v>
      </c>
      <c r="AU820" s="83">
        <f t="shared" ref="AU820" si="1625">(AU814-AU816-AU821)*$B820</f>
        <v>-145.75604511716924</v>
      </c>
      <c r="AV820" s="83">
        <f t="shared" ref="AV820" si="1626">(AV814-AV816-AV821)*$B820</f>
        <v>-145.75604511716924</v>
      </c>
      <c r="AW820" s="83">
        <f t="shared" ref="AW820" si="1627">(AW814-AW816-AW821)*$B820</f>
        <v>-145.75604511716924</v>
      </c>
      <c r="AX820" s="83">
        <f t="shared" ref="AX820" si="1628">(AX814-AX816-AX821)*$B820</f>
        <v>-145.75604511716924</v>
      </c>
      <c r="AY820" s="83">
        <f t="shared" ref="AY820" si="1629">(AY814-AY816-AY821)*$B820</f>
        <v>-145.75604511716924</v>
      </c>
      <c r="AZ820" s="83">
        <f t="shared" ref="AZ820" si="1630">(AZ814-AZ816-AZ821)*$B820</f>
        <v>-145.75604511716924</v>
      </c>
      <c r="BA820" s="83">
        <f t="shared" ref="BA820" si="1631">(BA814-BA816-BA821)*$B820</f>
        <v>-145.75604511716924</v>
      </c>
      <c r="BB820" s="83">
        <f t="shared" ref="BB820" si="1632">(BB814-BB816-BB821)*$B820</f>
        <v>-145.75604511716924</v>
      </c>
      <c r="BC820" s="83">
        <f t="shared" ref="BC820" si="1633">(BC814-BC816-BC821)*$B820</f>
        <v>-131.15242034254942</v>
      </c>
      <c r="BD820" s="83">
        <f t="shared" ref="BD820" si="1634">(BD814-BD816-BD821)*$B820</f>
        <v>-131.15242034254942</v>
      </c>
      <c r="BE820" s="83">
        <f t="shared" ref="BE820" si="1635">(BE814-BE816-BE821)*$B820</f>
        <v>-131.15242034254942</v>
      </c>
      <c r="BF820" s="83">
        <f t="shared" ref="BF820" si="1636">(BF814-BF816-BF821)*$B820</f>
        <v>-131.15242034254942</v>
      </c>
      <c r="BG820" s="83">
        <f t="shared" ref="BG820" si="1637">(BG814-BG816-BG821)*$B820</f>
        <v>-131.15242034254942</v>
      </c>
      <c r="BH820" s="83">
        <f t="shared" ref="BH820" si="1638">(BH814-BH816-BH821)*$B820</f>
        <v>-131.15242034254942</v>
      </c>
      <c r="BI820" s="83">
        <f t="shared" ref="BI820" si="1639">(BI814-BI816-BI821)*$B820</f>
        <v>-131.15242034254942</v>
      </c>
      <c r="BJ820" s="83">
        <f t="shared" ref="BJ820" si="1640">(BJ814-BJ816-BJ821)*$B820</f>
        <v>-131.15242034254942</v>
      </c>
      <c r="BK820" s="83">
        <f t="shared" ref="BK820" si="1641">(BK814-BK816-BK821)*$B820</f>
        <v>-131.15242034254942</v>
      </c>
      <c r="BL820" s="83">
        <f t="shared" ref="BL820" si="1642">(BL814-BL816-BL821)*$B820</f>
        <v>-131.15242034254942</v>
      </c>
      <c r="BM820" s="83">
        <f t="shared" ref="BM820" si="1643">(BM814-BM816-BM821)*$B820</f>
        <v>-131.15242034254942</v>
      </c>
      <c r="BN820" s="83">
        <f t="shared" ref="BN820" si="1644">(BN814-BN816-BN821)*$B820</f>
        <v>-131.15242034254942</v>
      </c>
      <c r="BO820" s="83">
        <f t="shared" ref="BO820" si="1645">(BO814-BO816-BO821)*$B820</f>
        <v>-117.68044176817692</v>
      </c>
      <c r="BP820" s="83">
        <f t="shared" ref="BP820" si="1646">(BP814-BP816-BP821)*$B820</f>
        <v>-117.68044176817692</v>
      </c>
      <c r="BQ820" s="83">
        <f t="shared" ref="BQ820" si="1647">(BQ814-BQ816-BQ821)*$B820</f>
        <v>-117.68044176817692</v>
      </c>
      <c r="BR820" s="83">
        <f t="shared" ref="BR820" si="1648">(BR814-BR816-BR821)*$B820</f>
        <v>-117.68044176817692</v>
      </c>
      <c r="BS820" s="83">
        <f t="shared" ref="BS820" si="1649">(BS814-BS816-BS821)*$B820</f>
        <v>-117.68044176817692</v>
      </c>
      <c r="BT820" s="83">
        <f t="shared" ref="BT820" si="1650">(BT814-BT816-BT821)*$B820</f>
        <v>-117.68044176817692</v>
      </c>
      <c r="BU820" s="83">
        <f t="shared" ref="BU820" si="1651">(BU814-BU816-BU821)*$B820</f>
        <v>-117.68044176817692</v>
      </c>
      <c r="BV820" s="83">
        <f t="shared" ref="BV820" si="1652">(BV814-BV816-BV821)*$B820</f>
        <v>-117.68044176817692</v>
      </c>
      <c r="BW820" s="83">
        <f t="shared" ref="BW820" si="1653">(BW814-BW816-BW821)*$B820</f>
        <v>-117.68044176817692</v>
      </c>
      <c r="BX820" s="83">
        <f t="shared" ref="BX820" si="1654">(BX814-BX816-BX821)*$B820</f>
        <v>-117.68044176817692</v>
      </c>
      <c r="BY820" s="83">
        <f t="shared" ref="BY820" si="1655">(BY814-BY816-BY821)*$B820</f>
        <v>-117.68044176817692</v>
      </c>
      <c r="BZ820" s="83">
        <f t="shared" ref="BZ820" si="1656">(BZ814-BZ816-BZ821)*$B820</f>
        <v>-117.68044176817692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57">(H814-H817)*$B821</f>
        <v>0</v>
      </c>
      <c r="I821" s="83">
        <f t="shared" si="1657"/>
        <v>0</v>
      </c>
      <c r="J821" s="83">
        <f t="shared" si="1657"/>
        <v>0</v>
      </c>
      <c r="K821" s="83">
        <f t="shared" si="1657"/>
        <v>0</v>
      </c>
      <c r="L821" s="83">
        <f t="shared" si="1657"/>
        <v>0</v>
      </c>
      <c r="M821" s="83">
        <f t="shared" si="1657"/>
        <v>0</v>
      </c>
      <c r="N821" s="83">
        <f t="shared" si="1657"/>
        <v>0</v>
      </c>
      <c r="O821" s="83">
        <f t="shared" si="1657"/>
        <v>0</v>
      </c>
      <c r="P821" s="83">
        <f t="shared" si="1657"/>
        <v>0</v>
      </c>
      <c r="Q821" s="83">
        <f t="shared" si="1657"/>
        <v>0</v>
      </c>
      <c r="R821" s="83">
        <f t="shared" si="1657"/>
        <v>0</v>
      </c>
      <c r="S821" s="83">
        <f t="shared" si="1657"/>
        <v>0</v>
      </c>
      <c r="T821" s="83">
        <f t="shared" si="1657"/>
        <v>0</v>
      </c>
      <c r="U821" s="83">
        <f t="shared" si="1657"/>
        <v>0</v>
      </c>
      <c r="V821" s="83">
        <f t="shared" si="1657"/>
        <v>0</v>
      </c>
      <c r="W821" s="83">
        <f t="shared" si="1657"/>
        <v>0</v>
      </c>
      <c r="X821" s="83">
        <f t="shared" si="1657"/>
        <v>0</v>
      </c>
      <c r="Y821" s="83">
        <f t="shared" si="1657"/>
        <v>0</v>
      </c>
      <c r="Z821" s="83">
        <f t="shared" si="1657"/>
        <v>0</v>
      </c>
      <c r="AA821" s="83">
        <f t="shared" si="1657"/>
        <v>0</v>
      </c>
      <c r="AB821" s="83">
        <f t="shared" si="1657"/>
        <v>0</v>
      </c>
      <c r="AC821" s="83">
        <f t="shared" si="1657"/>
        <v>0</v>
      </c>
      <c r="AD821" s="83">
        <f t="shared" si="1657"/>
        <v>0</v>
      </c>
      <c r="AE821" s="83">
        <f t="shared" si="1657"/>
        <v>0</v>
      </c>
      <c r="AF821" s="83">
        <f t="shared" si="1657"/>
        <v>0</v>
      </c>
      <c r="AG821" s="83">
        <f t="shared" si="1657"/>
        <v>-6.9674346166285996</v>
      </c>
      <c r="AH821" s="83">
        <f t="shared" si="1657"/>
        <v>-12.587201115659662</v>
      </c>
      <c r="AI821" s="83">
        <f t="shared" si="1657"/>
        <v>-20.494426522863304</v>
      </c>
      <c r="AJ821" s="83">
        <f t="shared" si="1657"/>
        <v>-31.637488860195926</v>
      </c>
      <c r="AK821" s="83">
        <f t="shared" si="1657"/>
        <v>-43.221367480107439</v>
      </c>
      <c r="AL821" s="83">
        <f t="shared" si="1657"/>
        <v>-61.614441322400573</v>
      </c>
      <c r="AM821" s="83">
        <f t="shared" si="1657"/>
        <v>-59.348755126407305</v>
      </c>
      <c r="AN821" s="83">
        <f t="shared" si="1657"/>
        <v>-59.348755126407305</v>
      </c>
      <c r="AO821" s="83">
        <f t="shared" si="1657"/>
        <v>-59.348755126407305</v>
      </c>
      <c r="AP821" s="83">
        <f t="shared" si="1657"/>
        <v>-59.348755126407305</v>
      </c>
      <c r="AQ821" s="83">
        <f t="shared" si="1657"/>
        <v>-68.644919207458045</v>
      </c>
      <c r="AR821" s="83">
        <f t="shared" si="1657"/>
        <v>-68.644919207458045</v>
      </c>
      <c r="AS821" s="83">
        <f t="shared" si="1657"/>
        <v>-68.644919207458045</v>
      </c>
      <c r="AT821" s="83">
        <f t="shared" si="1657"/>
        <v>-68.644919207458045</v>
      </c>
      <c r="AU821" s="83">
        <f t="shared" si="1657"/>
        <v>-68.644919207458045</v>
      </c>
      <c r="AV821" s="83">
        <f t="shared" si="1657"/>
        <v>-68.644919207458045</v>
      </c>
      <c r="AW821" s="83">
        <f t="shared" si="1657"/>
        <v>-68.644919207458045</v>
      </c>
      <c r="AX821" s="83">
        <f t="shared" si="1657"/>
        <v>-68.644919207458045</v>
      </c>
      <c r="AY821" s="83">
        <f t="shared" si="1657"/>
        <v>-68.644919207458045</v>
      </c>
      <c r="AZ821" s="83">
        <f t="shared" si="1657"/>
        <v>-68.644919207458045</v>
      </c>
      <c r="BA821" s="83">
        <f t="shared" si="1657"/>
        <v>-68.644919207458045</v>
      </c>
      <c r="BB821" s="83">
        <f t="shared" si="1657"/>
        <v>-68.644919207458045</v>
      </c>
      <c r="BC821" s="83">
        <f t="shared" si="1657"/>
        <v>-61.767230930557034</v>
      </c>
      <c r="BD821" s="83">
        <f t="shared" si="1657"/>
        <v>-61.767230930557034</v>
      </c>
      <c r="BE821" s="83">
        <f t="shared" si="1657"/>
        <v>-61.767230930557034</v>
      </c>
      <c r="BF821" s="83">
        <f t="shared" si="1657"/>
        <v>-61.767230930557034</v>
      </c>
      <c r="BG821" s="83">
        <f t="shared" si="1657"/>
        <v>-61.767230930557034</v>
      </c>
      <c r="BH821" s="83">
        <f t="shared" si="1657"/>
        <v>-61.767230930557034</v>
      </c>
      <c r="BI821" s="83">
        <f t="shared" si="1657"/>
        <v>-61.767230930557034</v>
      </c>
      <c r="BJ821" s="83">
        <f t="shared" si="1657"/>
        <v>-61.767230930557034</v>
      </c>
      <c r="BK821" s="83">
        <f t="shared" si="1657"/>
        <v>-61.767230930557034</v>
      </c>
      <c r="BL821" s="83">
        <f t="shared" si="1657"/>
        <v>-61.767230930557034</v>
      </c>
      <c r="BM821" s="83">
        <f t="shared" si="1657"/>
        <v>-61.767230930557034</v>
      </c>
      <c r="BN821" s="83">
        <f t="shared" si="1657"/>
        <v>-61.767230930557034</v>
      </c>
      <c r="BO821" s="83">
        <f t="shared" si="1657"/>
        <v>-55.422500047807027</v>
      </c>
      <c r="BP821" s="83">
        <f t="shared" si="1657"/>
        <v>-55.422500047807027</v>
      </c>
      <c r="BQ821" s="83">
        <f t="shared" si="1657"/>
        <v>-55.422500047807027</v>
      </c>
      <c r="BR821" s="83">
        <f t="shared" si="1657"/>
        <v>-55.422500047807027</v>
      </c>
      <c r="BS821" s="83">
        <f t="shared" si="1657"/>
        <v>-55.422500047807027</v>
      </c>
      <c r="BT821" s="83">
        <f t="shared" ref="BT821:BZ821" si="1658">(BT814-BT817)*$B821</f>
        <v>-55.422500047807027</v>
      </c>
      <c r="BU821" s="83">
        <f t="shared" si="1658"/>
        <v>-55.422500047807027</v>
      </c>
      <c r="BV821" s="83">
        <f t="shared" si="1658"/>
        <v>-55.422500047807027</v>
      </c>
      <c r="BW821" s="83">
        <f t="shared" si="1658"/>
        <v>-55.422500047807027</v>
      </c>
      <c r="BX821" s="83">
        <f t="shared" si="1658"/>
        <v>-55.422500047807027</v>
      </c>
      <c r="BY821" s="83">
        <f t="shared" si="1658"/>
        <v>-55.422500047807027</v>
      </c>
      <c r="BZ821" s="83">
        <f t="shared" si="1658"/>
        <v>-55.422500047807027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59">(-H818)*$B822</f>
        <v>0</v>
      </c>
      <c r="I822" s="65">
        <f t="shared" si="1659"/>
        <v>0</v>
      </c>
      <c r="J822" s="65">
        <f t="shared" si="1659"/>
        <v>0</v>
      </c>
      <c r="K822" s="65">
        <f t="shared" si="1659"/>
        <v>0</v>
      </c>
      <c r="L822" s="65">
        <f t="shared" si="1659"/>
        <v>0</v>
      </c>
      <c r="M822" s="65">
        <f t="shared" si="1659"/>
        <v>0</v>
      </c>
      <c r="N822" s="65">
        <f t="shared" si="1659"/>
        <v>0</v>
      </c>
      <c r="O822" s="65">
        <f t="shared" si="1659"/>
        <v>0</v>
      </c>
      <c r="P822" s="65">
        <f t="shared" si="1659"/>
        <v>0</v>
      </c>
      <c r="Q822" s="65">
        <f t="shared" si="1659"/>
        <v>0</v>
      </c>
      <c r="R822" s="65">
        <f t="shared" si="1659"/>
        <v>0</v>
      </c>
      <c r="S822" s="65">
        <f t="shared" si="1659"/>
        <v>0</v>
      </c>
      <c r="T822" s="65">
        <f t="shared" si="1659"/>
        <v>0</v>
      </c>
      <c r="U822" s="65">
        <f t="shared" si="1659"/>
        <v>0</v>
      </c>
      <c r="V822" s="65">
        <f t="shared" si="1659"/>
        <v>0</v>
      </c>
      <c r="W822" s="65">
        <f t="shared" si="1659"/>
        <v>0</v>
      </c>
      <c r="X822" s="65">
        <f t="shared" si="1659"/>
        <v>0</v>
      </c>
      <c r="Y822" s="65">
        <f t="shared" si="1659"/>
        <v>0</v>
      </c>
      <c r="Z822" s="65">
        <f t="shared" si="1659"/>
        <v>0</v>
      </c>
      <c r="AA822" s="65">
        <f t="shared" si="1659"/>
        <v>0</v>
      </c>
      <c r="AB822" s="65">
        <f t="shared" si="1659"/>
        <v>0</v>
      </c>
      <c r="AC822" s="65">
        <f t="shared" si="1659"/>
        <v>0</v>
      </c>
      <c r="AD822" s="65">
        <f t="shared" si="1659"/>
        <v>0</v>
      </c>
      <c r="AE822" s="65">
        <f t="shared" si="1659"/>
        <v>0</v>
      </c>
      <c r="AF822" s="65">
        <f t="shared" si="1659"/>
        <v>0</v>
      </c>
      <c r="AG822" s="65">
        <f t="shared" si="1659"/>
        <v>-7.2721160310000004</v>
      </c>
      <c r="AH822" s="65">
        <f t="shared" si="1659"/>
        <v>-11.955778931999998</v>
      </c>
      <c r="AI822" s="65">
        <f t="shared" si="1659"/>
        <v>-36.965698502999999</v>
      </c>
      <c r="AJ822" s="65">
        <f t="shared" si="1659"/>
        <v>-48.943237386000007</v>
      </c>
      <c r="AK822" s="65">
        <f t="shared" si="1659"/>
        <v>-23.973866490000002</v>
      </c>
      <c r="AL822" s="65">
        <f t="shared" si="1659"/>
        <v>-2.608175106</v>
      </c>
      <c r="AM822" s="65">
        <f t="shared" si="1659"/>
        <v>0</v>
      </c>
      <c r="AN822" s="65">
        <f t="shared" si="1659"/>
        <v>0</v>
      </c>
      <c r="AO822" s="65">
        <f t="shared" si="1659"/>
        <v>0</v>
      </c>
      <c r="AP822" s="65">
        <f t="shared" si="1659"/>
        <v>0</v>
      </c>
      <c r="AQ822" s="65">
        <f t="shared" si="1659"/>
        <v>0</v>
      </c>
      <c r="AR822" s="65">
        <f t="shared" si="1659"/>
        <v>0</v>
      </c>
      <c r="AS822" s="65">
        <f t="shared" si="1659"/>
        <v>0</v>
      </c>
      <c r="AT822" s="65">
        <f t="shared" si="1659"/>
        <v>0</v>
      </c>
      <c r="AU822" s="65">
        <f t="shared" si="1659"/>
        <v>0</v>
      </c>
      <c r="AV822" s="65">
        <f t="shared" si="1659"/>
        <v>0</v>
      </c>
      <c r="AW822" s="65">
        <f t="shared" si="1659"/>
        <v>0</v>
      </c>
      <c r="AX822" s="65">
        <f t="shared" si="1659"/>
        <v>0</v>
      </c>
      <c r="AY822" s="65">
        <f t="shared" si="1659"/>
        <v>0</v>
      </c>
      <c r="AZ822" s="65">
        <f t="shared" si="1659"/>
        <v>0</v>
      </c>
      <c r="BA822" s="65">
        <f t="shared" si="1659"/>
        <v>0</v>
      </c>
      <c r="BB822" s="65">
        <f t="shared" si="1659"/>
        <v>0</v>
      </c>
      <c r="BC822" s="65">
        <f t="shared" si="1659"/>
        <v>0</v>
      </c>
      <c r="BD822" s="65">
        <f t="shared" si="1659"/>
        <v>0</v>
      </c>
      <c r="BE822" s="65">
        <f t="shared" si="1659"/>
        <v>0</v>
      </c>
      <c r="BF822" s="65">
        <f t="shared" si="1659"/>
        <v>0</v>
      </c>
      <c r="BG822" s="65">
        <f t="shared" si="1659"/>
        <v>0</v>
      </c>
      <c r="BH822" s="65">
        <f t="shared" si="1659"/>
        <v>0</v>
      </c>
      <c r="BI822" s="65">
        <f t="shared" si="1659"/>
        <v>0</v>
      </c>
      <c r="BJ822" s="65">
        <f t="shared" si="1659"/>
        <v>0</v>
      </c>
      <c r="BK822" s="65">
        <f t="shared" si="1659"/>
        <v>0</v>
      </c>
      <c r="BL822" s="65">
        <f t="shared" si="1659"/>
        <v>0</v>
      </c>
      <c r="BM822" s="65">
        <f t="shared" si="1659"/>
        <v>0</v>
      </c>
      <c r="BN822" s="65">
        <f t="shared" si="1659"/>
        <v>0</v>
      </c>
      <c r="BO822" s="65">
        <f t="shared" si="1659"/>
        <v>0</v>
      </c>
      <c r="BP822" s="65">
        <f t="shared" si="1659"/>
        <v>0</v>
      </c>
      <c r="BQ822" s="65">
        <f t="shared" si="1659"/>
        <v>0</v>
      </c>
      <c r="BR822" s="65">
        <f t="shared" si="1659"/>
        <v>0</v>
      </c>
      <c r="BS822" s="65">
        <f t="shared" si="1659"/>
        <v>0</v>
      </c>
      <c r="BT822" s="65">
        <f t="shared" ref="BT822:BZ822" si="1660">(-BT818)*$B822</f>
        <v>0</v>
      </c>
      <c r="BU822" s="65">
        <f t="shared" si="1660"/>
        <v>0</v>
      </c>
      <c r="BV822" s="65">
        <f t="shared" si="1660"/>
        <v>0</v>
      </c>
      <c r="BW822" s="65">
        <f t="shared" si="1660"/>
        <v>0</v>
      </c>
      <c r="BX822" s="65">
        <f t="shared" si="1660"/>
        <v>0</v>
      </c>
      <c r="BY822" s="65">
        <f t="shared" si="1660"/>
        <v>0</v>
      </c>
      <c r="BZ822" s="65">
        <f t="shared" si="1660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61">SUM(H820:H822)</f>
        <v>0</v>
      </c>
      <c r="I823" s="188">
        <f t="shared" ref="I823" si="1662">SUM(I820:I822)</f>
        <v>0</v>
      </c>
      <c r="J823" s="188">
        <f t="shared" ref="J823" si="1663">SUM(J820:J822)</f>
        <v>0</v>
      </c>
      <c r="K823" s="188">
        <f t="shared" ref="K823" si="1664">SUM(K820:K822)</f>
        <v>0</v>
      </c>
      <c r="L823" s="188">
        <f t="shared" ref="L823" si="1665">SUM(L820:L822)</f>
        <v>0</v>
      </c>
      <c r="M823" s="188">
        <f t="shared" ref="M823" si="1666">SUM(M820:M822)</f>
        <v>0</v>
      </c>
      <c r="N823" s="188">
        <f t="shared" ref="N823" si="1667">SUM(N820:N822)</f>
        <v>0</v>
      </c>
      <c r="O823" s="188">
        <f t="shared" ref="O823" si="1668">SUM(O820:O822)</f>
        <v>0</v>
      </c>
      <c r="P823" s="188">
        <f t="shared" ref="P823" si="1669">SUM(P820:P822)</f>
        <v>0</v>
      </c>
      <c r="Q823" s="188">
        <f t="shared" ref="Q823" si="1670">SUM(Q820:Q822)</f>
        <v>0</v>
      </c>
      <c r="R823" s="188">
        <f t="shared" ref="R823" si="1671">SUM(R820:R822)</f>
        <v>0</v>
      </c>
      <c r="S823" s="188">
        <f t="shared" ref="S823" si="1672">SUM(S820:S822)</f>
        <v>0</v>
      </c>
      <c r="T823" s="188">
        <f t="shared" ref="T823" si="1673">SUM(T820:T822)</f>
        <v>0</v>
      </c>
      <c r="U823" s="188">
        <f t="shared" ref="U823" si="1674">SUM(U820:U822)</f>
        <v>0</v>
      </c>
      <c r="V823" s="188">
        <f t="shared" ref="V823" si="1675">SUM(V820:V822)</f>
        <v>0</v>
      </c>
      <c r="W823" s="188">
        <f t="shared" ref="W823" si="1676">SUM(W820:W822)</f>
        <v>0</v>
      </c>
      <c r="X823" s="188">
        <f t="shared" ref="X823" si="1677">SUM(X820:X822)</f>
        <v>0</v>
      </c>
      <c r="Y823" s="188">
        <f t="shared" ref="Y823" si="1678">SUM(Y820:Y822)</f>
        <v>0</v>
      </c>
      <c r="Z823" s="188">
        <f t="shared" ref="Z823" si="1679">SUM(Z820:Z822)</f>
        <v>0</v>
      </c>
      <c r="AA823" s="188">
        <f t="shared" ref="AA823" si="1680">SUM(AA820:AA822)</f>
        <v>0</v>
      </c>
      <c r="AB823" s="188">
        <f t="shared" ref="AB823" si="1681">SUM(AB820:AB822)</f>
        <v>0</v>
      </c>
      <c r="AC823" s="188">
        <f t="shared" ref="AC823" si="1682">SUM(AC820:AC822)</f>
        <v>0</v>
      </c>
      <c r="AD823" s="188">
        <f t="shared" ref="AD823" si="1683">SUM(AD820:AD822)</f>
        <v>0</v>
      </c>
      <c r="AE823" s="188">
        <f t="shared" ref="AE823" si="1684">SUM(AE820:AE822)</f>
        <v>0</v>
      </c>
      <c r="AF823" s="188">
        <f t="shared" ref="AF823" si="1685">SUM(AF820:AF822)</f>
        <v>0</v>
      </c>
      <c r="AG823" s="188">
        <f t="shared" ref="AG823" si="1686">SUM(AG820:AG822)</f>
        <v>-29.03373681693666</v>
      </c>
      <c r="AH823" s="188">
        <f t="shared" ref="AH823" si="1687">SUM(AH820:AH822)</f>
        <v>-51.269803749910338</v>
      </c>
      <c r="AI823" s="188">
        <f t="shared" ref="AI823" si="1688">SUM(AI820:AI822)</f>
        <v>-100.97662400940972</v>
      </c>
      <c r="AJ823" s="188">
        <f t="shared" ref="AJ823" si="1689">SUM(AJ820:AJ822)</f>
        <v>-147.75766092601197</v>
      </c>
      <c r="AK823" s="188">
        <f t="shared" ref="AK823" si="1690">SUM(AK820:AK822)</f>
        <v>-158.96860425286891</v>
      </c>
      <c r="AL823" s="188">
        <f t="shared" ref="AL823" si="1691">SUM(AL820:AL822)</f>
        <v>-195.05061350296447</v>
      </c>
      <c r="AM823" s="188">
        <f t="shared" ref="AM823" si="1692">SUM(AM820:AM822)</f>
        <v>-185.36594517814547</v>
      </c>
      <c r="AN823" s="188">
        <f t="shared" ref="AN823" si="1693">SUM(AN820:AN822)</f>
        <v>-185.36594517814547</v>
      </c>
      <c r="AO823" s="188">
        <f t="shared" ref="AO823" si="1694">SUM(AO820:AO822)</f>
        <v>-185.36594517814547</v>
      </c>
      <c r="AP823" s="188">
        <f t="shared" ref="AP823" si="1695">SUM(AP820:AP822)</f>
        <v>-185.36594517814547</v>
      </c>
      <c r="AQ823" s="188">
        <f t="shared" ref="AQ823" si="1696">SUM(AQ820:AQ822)</f>
        <v>-214.4009643246273</v>
      </c>
      <c r="AR823" s="188">
        <f t="shared" ref="AR823" si="1697">SUM(AR820:AR822)</f>
        <v>-214.4009643246273</v>
      </c>
      <c r="AS823" s="188">
        <f t="shared" ref="AS823" si="1698">SUM(AS820:AS822)</f>
        <v>-214.4009643246273</v>
      </c>
      <c r="AT823" s="188">
        <f t="shared" ref="AT823" si="1699">SUM(AT820:AT822)</f>
        <v>-214.4009643246273</v>
      </c>
      <c r="AU823" s="188">
        <f t="shared" ref="AU823" si="1700">SUM(AU820:AU822)</f>
        <v>-214.4009643246273</v>
      </c>
      <c r="AV823" s="188">
        <f t="shared" ref="AV823" si="1701">SUM(AV820:AV822)</f>
        <v>-214.4009643246273</v>
      </c>
      <c r="AW823" s="188">
        <f t="shared" ref="AW823" si="1702">SUM(AW820:AW822)</f>
        <v>-214.4009643246273</v>
      </c>
      <c r="AX823" s="188">
        <f t="shared" ref="AX823" si="1703">SUM(AX820:AX822)</f>
        <v>-214.4009643246273</v>
      </c>
      <c r="AY823" s="188">
        <f t="shared" ref="AY823" si="1704">SUM(AY820:AY822)</f>
        <v>-214.4009643246273</v>
      </c>
      <c r="AZ823" s="188">
        <f t="shared" ref="AZ823" si="1705">SUM(AZ820:AZ822)</f>
        <v>-214.4009643246273</v>
      </c>
      <c r="BA823" s="188">
        <f t="shared" ref="BA823" si="1706">SUM(BA820:BA822)</f>
        <v>-214.4009643246273</v>
      </c>
      <c r="BB823" s="188">
        <f t="shared" ref="BB823" si="1707">SUM(BB820:BB822)</f>
        <v>-214.4009643246273</v>
      </c>
      <c r="BC823" s="188">
        <f t="shared" ref="BC823" si="1708">SUM(BC820:BC822)</f>
        <v>-192.91965127310647</v>
      </c>
      <c r="BD823" s="188">
        <f t="shared" ref="BD823" si="1709">SUM(BD820:BD822)</f>
        <v>-192.91965127310647</v>
      </c>
      <c r="BE823" s="188">
        <f t="shared" ref="BE823" si="1710">SUM(BE820:BE822)</f>
        <v>-192.91965127310647</v>
      </c>
      <c r="BF823" s="188">
        <f t="shared" ref="BF823" si="1711">SUM(BF820:BF822)</f>
        <v>-192.91965127310647</v>
      </c>
      <c r="BG823" s="188">
        <f t="shared" ref="BG823" si="1712">SUM(BG820:BG822)</f>
        <v>-192.91965127310647</v>
      </c>
      <c r="BH823" s="188">
        <f t="shared" ref="BH823" si="1713">SUM(BH820:BH822)</f>
        <v>-192.91965127310647</v>
      </c>
      <c r="BI823" s="188">
        <f t="shared" ref="BI823" si="1714">SUM(BI820:BI822)</f>
        <v>-192.91965127310647</v>
      </c>
      <c r="BJ823" s="188">
        <f t="shared" ref="BJ823" si="1715">SUM(BJ820:BJ822)</f>
        <v>-192.91965127310647</v>
      </c>
      <c r="BK823" s="188">
        <f t="shared" ref="BK823" si="1716">SUM(BK820:BK822)</f>
        <v>-192.91965127310647</v>
      </c>
      <c r="BL823" s="188">
        <f t="shared" ref="BL823" si="1717">SUM(BL820:BL822)</f>
        <v>-192.91965127310647</v>
      </c>
      <c r="BM823" s="188">
        <f t="shared" ref="BM823" si="1718">SUM(BM820:BM822)</f>
        <v>-192.91965127310647</v>
      </c>
      <c r="BN823" s="188">
        <f t="shared" ref="BN823" si="1719">SUM(BN820:BN822)</f>
        <v>-192.91965127310647</v>
      </c>
      <c r="BO823" s="188">
        <f t="shared" ref="BO823" si="1720">SUM(BO820:BO822)</f>
        <v>-173.10294181598394</v>
      </c>
      <c r="BP823" s="188">
        <f t="shared" ref="BP823" si="1721">SUM(BP820:BP822)</f>
        <v>-173.10294181598394</v>
      </c>
      <c r="BQ823" s="188">
        <f t="shared" ref="BQ823" si="1722">SUM(BQ820:BQ822)</f>
        <v>-173.10294181598394</v>
      </c>
      <c r="BR823" s="188">
        <f t="shared" ref="BR823" si="1723">SUM(BR820:BR822)</f>
        <v>-173.10294181598394</v>
      </c>
      <c r="BS823" s="188">
        <f t="shared" ref="BS823" si="1724">SUM(BS820:BS822)</f>
        <v>-173.10294181598394</v>
      </c>
      <c r="BT823" s="188">
        <f t="shared" ref="BT823" si="1725">SUM(BT820:BT822)</f>
        <v>-173.10294181598394</v>
      </c>
      <c r="BU823" s="188">
        <f t="shared" ref="BU823" si="1726">SUM(BU820:BU822)</f>
        <v>-173.10294181598394</v>
      </c>
      <c r="BV823" s="188">
        <f t="shared" ref="BV823" si="1727">SUM(BV820:BV822)</f>
        <v>-173.10294181598394</v>
      </c>
      <c r="BW823" s="188">
        <f t="shared" ref="BW823" si="1728">SUM(BW820:BW822)</f>
        <v>-173.10294181598394</v>
      </c>
      <c r="BX823" s="188">
        <f t="shared" ref="BX823" si="1729">SUM(BX820:BX822)</f>
        <v>-173.10294181598394</v>
      </c>
      <c r="BY823" s="188">
        <f t="shared" ref="BY823" si="1730">SUM(BY820:BY822)</f>
        <v>-173.10294181598394</v>
      </c>
      <c r="BZ823" s="188">
        <f t="shared" ref="BZ823" si="1731">SUM(BZ820:BZ822)</f>
        <v>-173.10294181598394</v>
      </c>
    </row>
    <row r="824" spans="1:78" ht="15" x14ac:dyDescent="0.25">
      <c r="B824" s="77">
        <f>HLOOKUP(INPUTS!$C$45,$G$9:$BZ$949,ROW(C824)-8,FALSE)</f>
        <v>-1239.1548787925385</v>
      </c>
      <c r="E824" s="170" t="s">
        <v>16</v>
      </c>
      <c r="G824" s="188">
        <f>G823+F824</f>
        <v>0</v>
      </c>
      <c r="H824" s="188">
        <f t="shared" ref="H824" si="1732">H823+G824</f>
        <v>0</v>
      </c>
      <c r="I824" s="188">
        <f t="shared" ref="I824" si="1733">I823+H824</f>
        <v>0</v>
      </c>
      <c r="J824" s="188">
        <f t="shared" ref="J824" si="1734">J823+I824</f>
        <v>0</v>
      </c>
      <c r="K824" s="188">
        <f t="shared" ref="K824" si="1735">K823+J824</f>
        <v>0</v>
      </c>
      <c r="L824" s="188">
        <f t="shared" ref="L824" si="1736">L823+K824</f>
        <v>0</v>
      </c>
      <c r="M824" s="188">
        <f t="shared" ref="M824" si="1737">M823+L824</f>
        <v>0</v>
      </c>
      <c r="N824" s="188">
        <f t="shared" ref="N824" si="1738">N823+M824</f>
        <v>0</v>
      </c>
      <c r="O824" s="188">
        <f t="shared" ref="O824" si="1739">O823+N824</f>
        <v>0</v>
      </c>
      <c r="P824" s="188">
        <f t="shared" ref="P824" si="1740">P823+O824</f>
        <v>0</v>
      </c>
      <c r="Q824" s="188">
        <f t="shared" ref="Q824" si="1741">Q823+P824</f>
        <v>0</v>
      </c>
      <c r="R824" s="188">
        <f t="shared" ref="R824" si="1742">R823+Q824</f>
        <v>0</v>
      </c>
      <c r="S824" s="188">
        <f t="shared" ref="S824" si="1743">S823+R824</f>
        <v>0</v>
      </c>
      <c r="T824" s="188">
        <f t="shared" ref="T824" si="1744">T823+S824</f>
        <v>0</v>
      </c>
      <c r="U824" s="188">
        <f t="shared" ref="U824" si="1745">U823+T824</f>
        <v>0</v>
      </c>
      <c r="V824" s="188">
        <f t="shared" ref="V824" si="1746">V823+U824</f>
        <v>0</v>
      </c>
      <c r="W824" s="188">
        <f t="shared" ref="W824" si="1747">W823+V824</f>
        <v>0</v>
      </c>
      <c r="X824" s="188">
        <f t="shared" ref="X824" si="1748">X823+W824</f>
        <v>0</v>
      </c>
      <c r="Y824" s="188">
        <f t="shared" ref="Y824" si="1749">Y823+X824</f>
        <v>0</v>
      </c>
      <c r="Z824" s="188">
        <f t="shared" ref="Z824" si="1750">Z823+Y824</f>
        <v>0</v>
      </c>
      <c r="AA824" s="188">
        <f t="shared" ref="AA824" si="1751">AA823+Z824</f>
        <v>0</v>
      </c>
      <c r="AB824" s="188">
        <f t="shared" ref="AB824" si="1752">AB823+AA824</f>
        <v>0</v>
      </c>
      <c r="AC824" s="188">
        <f t="shared" ref="AC824" si="1753">AC823+AB824</f>
        <v>0</v>
      </c>
      <c r="AD824" s="188">
        <f t="shared" ref="AD824" si="1754">AD823+AC824</f>
        <v>0</v>
      </c>
      <c r="AE824" s="188">
        <f t="shared" ref="AE824" si="1755">AE823+AD824</f>
        <v>0</v>
      </c>
      <c r="AF824" s="188">
        <f t="shared" ref="AF824" si="1756">AF823+AE824</f>
        <v>0</v>
      </c>
      <c r="AG824" s="188">
        <f t="shared" ref="AG824" si="1757">AG823+AF824</f>
        <v>-29.03373681693666</v>
      </c>
      <c r="AH824" s="188">
        <f t="shared" ref="AH824" si="1758">AH823+AG824</f>
        <v>-80.303540566847005</v>
      </c>
      <c r="AI824" s="188">
        <f t="shared" ref="AI824" si="1759">AI823+AH824</f>
        <v>-181.28016457625671</v>
      </c>
      <c r="AJ824" s="188">
        <f t="shared" ref="AJ824" si="1760">AJ823+AI824</f>
        <v>-329.03782550226867</v>
      </c>
      <c r="AK824" s="188">
        <f t="shared" ref="AK824" si="1761">AK823+AJ824</f>
        <v>-488.00642975513756</v>
      </c>
      <c r="AL824" s="188">
        <f t="shared" ref="AL824" si="1762">AL823+AK824</f>
        <v>-683.057043258102</v>
      </c>
      <c r="AM824" s="188">
        <f t="shared" ref="AM824" si="1763">AM823+AL824</f>
        <v>-868.42298843624746</v>
      </c>
      <c r="AN824" s="188">
        <f t="shared" ref="AN824" si="1764">AN823+AM824</f>
        <v>-1053.788933614393</v>
      </c>
      <c r="AO824" s="188">
        <f t="shared" ref="AO824" si="1765">AO823+AN824</f>
        <v>-1239.1548787925385</v>
      </c>
      <c r="AP824" s="188">
        <f t="shared" ref="AP824" si="1766">AP823+AO824</f>
        <v>-1424.520823970684</v>
      </c>
      <c r="AQ824" s="188">
        <f t="shared" ref="AQ824" si="1767">AQ823+AP824</f>
        <v>-1638.9217882953112</v>
      </c>
      <c r="AR824" s="188">
        <f t="shared" ref="AR824" si="1768">AR823+AQ824</f>
        <v>-1853.3227526199385</v>
      </c>
      <c r="AS824" s="188">
        <f t="shared" ref="AS824" si="1769">AS823+AR824</f>
        <v>-2067.7237169445657</v>
      </c>
      <c r="AT824" s="188">
        <f t="shared" ref="AT824" si="1770">AT823+AS824</f>
        <v>-2282.1246812691929</v>
      </c>
      <c r="AU824" s="188">
        <f t="shared" ref="AU824" si="1771">AU823+AT824</f>
        <v>-2496.5256455938202</v>
      </c>
      <c r="AV824" s="188">
        <f t="shared" ref="AV824" si="1772">AV823+AU824</f>
        <v>-2710.9266099184474</v>
      </c>
      <c r="AW824" s="188">
        <f t="shared" ref="AW824" si="1773">AW823+AV824</f>
        <v>-2925.3275742430747</v>
      </c>
      <c r="AX824" s="188">
        <f t="shared" ref="AX824" si="1774">AX823+AW824</f>
        <v>-3139.7285385677019</v>
      </c>
      <c r="AY824" s="188">
        <f t="shared" ref="AY824" si="1775">AY823+AX824</f>
        <v>-3354.1295028923291</v>
      </c>
      <c r="AZ824" s="188">
        <f t="shared" ref="AZ824" si="1776">AZ823+AY824</f>
        <v>-3568.5304672169564</v>
      </c>
      <c r="BA824" s="188">
        <f t="shared" ref="BA824" si="1777">BA823+AZ824</f>
        <v>-3782.9314315415836</v>
      </c>
      <c r="BB824" s="188">
        <f t="shared" ref="BB824" si="1778">BB823+BA824</f>
        <v>-3997.3323958662108</v>
      </c>
      <c r="BC824" s="188">
        <f t="shared" ref="BC824" si="1779">BC823+BB824</f>
        <v>-4190.2520471393173</v>
      </c>
      <c r="BD824" s="188">
        <f t="shared" ref="BD824" si="1780">BD823+BC824</f>
        <v>-4383.1716984124241</v>
      </c>
      <c r="BE824" s="188">
        <f t="shared" ref="BE824" si="1781">BE823+BD824</f>
        <v>-4576.091349685531</v>
      </c>
      <c r="BF824" s="188">
        <f t="shared" ref="BF824" si="1782">BF823+BE824</f>
        <v>-4769.0110009586379</v>
      </c>
      <c r="BG824" s="188">
        <f t="shared" ref="BG824" si="1783">BG823+BF824</f>
        <v>-4961.9306522317447</v>
      </c>
      <c r="BH824" s="188">
        <f t="shared" ref="BH824" si="1784">BH823+BG824</f>
        <v>-5154.8503035048516</v>
      </c>
      <c r="BI824" s="188">
        <f t="shared" ref="BI824" si="1785">BI823+BH824</f>
        <v>-5347.7699547779584</v>
      </c>
      <c r="BJ824" s="188">
        <f t="shared" ref="BJ824" si="1786">BJ823+BI824</f>
        <v>-5540.6896060510653</v>
      </c>
      <c r="BK824" s="188">
        <f t="shared" ref="BK824" si="1787">BK823+BJ824</f>
        <v>-5733.6092573241722</v>
      </c>
      <c r="BL824" s="188">
        <f t="shared" ref="BL824" si="1788">BL823+BK824</f>
        <v>-5926.528908597279</v>
      </c>
      <c r="BM824" s="188">
        <f t="shared" ref="BM824" si="1789">BM823+BL824</f>
        <v>-6119.4485598703859</v>
      </c>
      <c r="BN824" s="188">
        <f t="shared" ref="BN824" si="1790">BN823+BM824</f>
        <v>-6312.3682111434928</v>
      </c>
      <c r="BO824" s="188">
        <f t="shared" ref="BO824" si="1791">BO823+BN824</f>
        <v>-6485.471152959477</v>
      </c>
      <c r="BP824" s="188">
        <f t="shared" ref="BP824" si="1792">BP823+BO824</f>
        <v>-6658.5740947754612</v>
      </c>
      <c r="BQ824" s="188">
        <f t="shared" ref="BQ824" si="1793">BQ823+BP824</f>
        <v>-6831.6770365914454</v>
      </c>
      <c r="BR824" s="188">
        <f t="shared" ref="BR824" si="1794">BR823+BQ824</f>
        <v>-7004.7799784074296</v>
      </c>
      <c r="BS824" s="188">
        <f t="shared" ref="BS824" si="1795">BS823+BR824</f>
        <v>-7177.8829202234137</v>
      </c>
      <c r="BT824" s="188">
        <f t="shared" ref="BT824" si="1796">BT823+BS824</f>
        <v>-7350.9858620393979</v>
      </c>
      <c r="BU824" s="188">
        <f t="shared" ref="BU824" si="1797">BU823+BT824</f>
        <v>-7524.0888038553821</v>
      </c>
      <c r="BV824" s="188">
        <f t="shared" ref="BV824" si="1798">BV823+BU824</f>
        <v>-7697.1917456713663</v>
      </c>
      <c r="BW824" s="188">
        <f t="shared" ref="BW824" si="1799">BW823+BV824</f>
        <v>-7870.2946874873505</v>
      </c>
      <c r="BX824" s="188">
        <f t="shared" ref="BX824" si="1800">BX823+BW824</f>
        <v>-8043.3976293033347</v>
      </c>
      <c r="BY824" s="188">
        <f t="shared" ref="BY824" si="1801">BY823+BX824</f>
        <v>-8216.5005711193189</v>
      </c>
      <c r="BZ824" s="188">
        <f t="shared" ref="BZ824" si="1802">BZ823+BY824</f>
        <v>-8389.6035129353022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1.8093994609062733E-2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2178.0487284710352</v>
      </c>
      <c r="B827" s="77">
        <f>SUM(G827:BZ827)</f>
        <v>120374.12276999999</v>
      </c>
      <c r="E827" s="170" t="s">
        <v>8</v>
      </c>
      <c r="G827" s="319">
        <f>IF(G$700=$E826,VLOOKUP(G$9,$D$12:$E$83,2,FALSE),0)</f>
        <v>0</v>
      </c>
      <c r="H827" s="319">
        <f t="shared" ref="H827" si="1803">IF(H$700=$E826,VLOOKUP(H$9,$D$12:$E$83,2,FALSE),0)</f>
        <v>0</v>
      </c>
      <c r="I827" s="319">
        <f t="shared" ref="I827" si="1804">IF(I$700=$E826,VLOOKUP(I$9,$D$12:$E$83,2,FALSE),0)</f>
        <v>0</v>
      </c>
      <c r="J827" s="319">
        <f t="shared" ref="J827" si="1805">IF(J$700=$E826,VLOOKUP(J$9,$D$12:$E$83,2,FALSE),0)</f>
        <v>0</v>
      </c>
      <c r="K827" s="319">
        <f t="shared" ref="K827" si="1806">IF(K$700=$E826,VLOOKUP(K$9,$D$12:$E$83,2,FALSE),0)</f>
        <v>0</v>
      </c>
      <c r="L827" s="319">
        <f t="shared" ref="L827" si="1807">IF(L$700=$E826,VLOOKUP(L$9,$D$12:$E$83,2,FALSE),0)</f>
        <v>0</v>
      </c>
      <c r="M827" s="319">
        <f t="shared" ref="M827" si="1808">IF(M$700=$E826,VLOOKUP(M$9,$D$12:$E$83,2,FALSE),0)</f>
        <v>0</v>
      </c>
      <c r="N827" s="319">
        <f t="shared" ref="N827" si="1809">IF(N$700=$E826,VLOOKUP(N$9,$D$12:$E$83,2,FALSE),0)</f>
        <v>0</v>
      </c>
      <c r="O827" s="319">
        <f t="shared" ref="O827" si="1810">IF(O$700=$E826,VLOOKUP(O$9,$D$12:$E$83,2,FALSE),0)</f>
        <v>0</v>
      </c>
      <c r="P827" s="319">
        <f t="shared" ref="P827" si="1811">IF(P$700=$E826,VLOOKUP(P$9,$D$12:$E$83,2,FALSE),0)</f>
        <v>0</v>
      </c>
      <c r="Q827" s="319">
        <f t="shared" ref="Q827" si="1812">IF(Q$700=$E826,VLOOKUP(Q$9,$D$12:$E$83,2,FALSE),0)</f>
        <v>0</v>
      </c>
      <c r="R827" s="319">
        <f t="shared" ref="R827" si="1813">IF(R$700=$E826,VLOOKUP(R$9,$D$12:$E$83,2,FALSE),0)</f>
        <v>0</v>
      </c>
      <c r="S827" s="319">
        <f t="shared" ref="S827" si="1814">IF(S$700=$E826,VLOOKUP(S$9,$D$12:$E$83,2,FALSE),0)</f>
        <v>0</v>
      </c>
      <c r="T827" s="319">
        <f t="shared" ref="T827" si="1815">IF(T$700=$E826,VLOOKUP(T$9,$D$12:$E$83,2,FALSE),0)</f>
        <v>0</v>
      </c>
      <c r="U827" s="319">
        <f t="shared" ref="U827" si="1816">IF(U$700=$E826,VLOOKUP(U$9,$D$12:$E$83,2,FALSE),0)</f>
        <v>0</v>
      </c>
      <c r="V827" s="319">
        <f t="shared" ref="V827" si="1817">IF(V$700=$E826,VLOOKUP(V$9,$D$12:$E$83,2,FALSE),0)</f>
        <v>0</v>
      </c>
      <c r="W827" s="319">
        <f t="shared" ref="W827" si="1818">IF(W$700=$E826,VLOOKUP(W$9,$D$12:$E$83,2,FALSE),0)</f>
        <v>0</v>
      </c>
      <c r="X827" s="319">
        <f t="shared" ref="X827" si="1819">IF(X$700=$E826,VLOOKUP(X$9,$D$12:$E$83,2,FALSE),0)</f>
        <v>0</v>
      </c>
      <c r="Y827" s="319">
        <f t="shared" ref="Y827" si="1820">IF(Y$700=$E826,VLOOKUP(Y$9,$D$12:$E$83,2,FALSE),0)</f>
        <v>0</v>
      </c>
      <c r="Z827" s="319">
        <f t="shared" ref="Z827" si="1821">IF(Z$700=$E826,VLOOKUP(Z$9,$D$12:$E$83,2,FALSE),0)</f>
        <v>0</v>
      </c>
      <c r="AA827" s="319">
        <f t="shared" ref="AA827" si="1822">IF(AA$700=$E826,VLOOKUP(AA$9,$D$12:$E$83,2,FALSE),0)</f>
        <v>0</v>
      </c>
      <c r="AB827" s="319">
        <f t="shared" ref="AB827" si="1823">IF(AB$700=$E826,VLOOKUP(AB$9,$D$12:$E$83,2,FALSE),0)</f>
        <v>0</v>
      </c>
      <c r="AC827" s="319">
        <f t="shared" ref="AC827" si="1824">IF(AC$700=$E826,VLOOKUP(AC$9,$D$12:$E$83,2,FALSE),0)</f>
        <v>0</v>
      </c>
      <c r="AD827" s="319">
        <f t="shared" ref="AD827" si="1825">IF(AD$700=$E826,VLOOKUP(AD$9,$D$12:$E$83,2,FALSE),0)</f>
        <v>0</v>
      </c>
      <c r="AE827" s="319">
        <f t="shared" ref="AE827" si="1826">IF(AE$700=$E826,VLOOKUP(AE$9,$D$12:$E$83,2,FALSE),0)</f>
        <v>0</v>
      </c>
      <c r="AF827" s="319">
        <f t="shared" ref="AF827" si="1827">IF(AF$700=$E826,VLOOKUP(AF$9,$D$12:$E$83,2,FALSE),0)</f>
        <v>0</v>
      </c>
      <c r="AG827" s="319">
        <f t="shared" ref="AG827" si="1828">IF(AG$700=$E826,VLOOKUP(AG$9,$D$12:$E$83,2,FALSE),0)</f>
        <v>0</v>
      </c>
      <c r="AH827" s="319">
        <f t="shared" ref="AH827" si="1829">IF(AH$700=$E826,VLOOKUP(AH$9,$D$12:$E$83,2,FALSE),0)</f>
        <v>0</v>
      </c>
      <c r="AI827" s="319">
        <f t="shared" ref="AI827" si="1830">IF(AI$700=$E826,VLOOKUP(AI$9,$D$12:$E$83,2,FALSE),0)</f>
        <v>0</v>
      </c>
      <c r="AJ827" s="319">
        <f t="shared" ref="AJ827" si="1831">IF(AJ$700=$E826,VLOOKUP(AJ$9,$D$12:$E$83,2,FALSE),0)</f>
        <v>0</v>
      </c>
      <c r="AK827" s="319">
        <f t="shared" ref="AK827" si="1832">IF(AK$700=$E826,VLOOKUP(AK$9,$D$12:$E$83,2,FALSE),0)</f>
        <v>0</v>
      </c>
      <c r="AL827" s="319">
        <f t="shared" ref="AL827" si="1833">IF(AL$700=$E826,VLOOKUP(AL$9,$D$12:$E$83,2,FALSE),0)</f>
        <v>0</v>
      </c>
      <c r="AM827" s="319">
        <f t="shared" ref="AM827" si="1834">IF(AM$700=$E826,VLOOKUP(AM$9,$D$12:$E$83,2,FALSE),0)</f>
        <v>31885.821149999858</v>
      </c>
      <c r="AN827" s="319">
        <f t="shared" ref="AN827" si="1835">IF(AN$700=$E826,VLOOKUP(AN$9,$D$12:$E$83,2,FALSE),0)</f>
        <v>33823.41905000007</v>
      </c>
      <c r="AO827" s="319">
        <f t="shared" ref="AO827" si="1836">IF(AO$700=$E826,VLOOKUP(AO$9,$D$12:$E$83,2,FALSE),0)</f>
        <v>25751.882570000053</v>
      </c>
      <c r="AP827" s="319">
        <f t="shared" ref="AP827" si="1837">IF(AP$700=$E826,VLOOKUP(AP$9,$D$12:$E$83,2,FALSE),0)</f>
        <v>8973</v>
      </c>
      <c r="AQ827" s="319">
        <f t="shared" ref="AQ827" si="1838">IF(AQ$700=$E826,VLOOKUP(AQ$9,$D$12:$E$83,2,FALSE),0)</f>
        <v>9970</v>
      </c>
      <c r="AR827" s="319">
        <f t="shared" ref="AR827" si="1839">IF(AR$700=$E826,VLOOKUP(AR$9,$D$12:$E$83,2,FALSE),0)</f>
        <v>9970</v>
      </c>
      <c r="AS827" s="319">
        <f t="shared" ref="AS827" si="1840">IF(AS$700=$E826,VLOOKUP(AS$9,$D$12:$E$83,2,FALSE),0)</f>
        <v>0</v>
      </c>
      <c r="AT827" s="319">
        <f t="shared" ref="AT827" si="1841">IF(AT$700=$E826,VLOOKUP(AT$9,$D$12:$E$83,2,FALSE),0)</f>
        <v>0</v>
      </c>
      <c r="AU827" s="319">
        <f t="shared" ref="AU827" si="1842">IF(AU$700=$E826,VLOOKUP(AU$9,$D$12:$E$83,2,FALSE),0)</f>
        <v>0</v>
      </c>
      <c r="AV827" s="319">
        <f t="shared" ref="AV827" si="1843">IF(AV$700=$E826,VLOOKUP(AV$9,$D$12:$E$83,2,FALSE),0)</f>
        <v>0</v>
      </c>
      <c r="AW827" s="319">
        <f t="shared" ref="AW827" si="1844">IF(AW$700=$E826,VLOOKUP(AW$9,$D$12:$E$83,2,FALSE),0)</f>
        <v>0</v>
      </c>
      <c r="AX827" s="319">
        <f t="shared" ref="AX827" si="1845">IF(AX$700=$E826,VLOOKUP(AX$9,$D$12:$E$83,2,FALSE),0)</f>
        <v>0</v>
      </c>
      <c r="AY827" s="319">
        <f t="shared" ref="AY827" si="1846">IF(AY$700=$E826,VLOOKUP(AY$9,$D$12:$E$83,2,FALSE),0)</f>
        <v>0</v>
      </c>
      <c r="AZ827" s="319">
        <f t="shared" ref="AZ827" si="1847">IF(AZ$700=$E826,VLOOKUP(AZ$9,$D$12:$E$83,2,FALSE),0)</f>
        <v>0</v>
      </c>
      <c r="BA827" s="319">
        <f t="shared" ref="BA827" si="1848">IF(BA$700=$E826,VLOOKUP(BA$9,$D$12:$E$83,2,FALSE),0)</f>
        <v>0</v>
      </c>
      <c r="BB827" s="319">
        <f t="shared" ref="BB827" si="1849">IF(BB$700=$E826,VLOOKUP(BB$9,$D$12:$E$83,2,FALSE),0)</f>
        <v>0</v>
      </c>
      <c r="BC827" s="319">
        <f t="shared" ref="BC827" si="1850">IF(BC$700=$E826,VLOOKUP(BC$9,$D$12:$E$83,2,FALSE),0)</f>
        <v>0</v>
      </c>
      <c r="BD827" s="319">
        <f t="shared" ref="BD827" si="1851">IF(BD$700=$E826,VLOOKUP(BD$9,$D$12:$E$83,2,FALSE),0)</f>
        <v>0</v>
      </c>
      <c r="BE827" s="319">
        <f t="shared" ref="BE827" si="1852">IF(BE$700=$E826,VLOOKUP(BE$9,$D$12:$E$83,2,FALSE),0)</f>
        <v>0</v>
      </c>
      <c r="BF827" s="319">
        <f t="shared" ref="BF827" si="1853">IF(BF$700=$E826,VLOOKUP(BF$9,$D$12:$E$83,2,FALSE),0)</f>
        <v>0</v>
      </c>
      <c r="BG827" s="319">
        <f t="shared" ref="BG827" si="1854">IF(BG$700=$E826,VLOOKUP(BG$9,$D$12:$E$83,2,FALSE),0)</f>
        <v>0</v>
      </c>
      <c r="BH827" s="319">
        <f t="shared" ref="BH827" si="1855">IF(BH$700=$E826,VLOOKUP(BH$9,$D$12:$E$83,2,FALSE),0)</f>
        <v>0</v>
      </c>
      <c r="BI827" s="319">
        <f t="shared" ref="BI827" si="1856">IF(BI$700=$E826,VLOOKUP(BI$9,$D$12:$E$83,2,FALSE),0)</f>
        <v>0</v>
      </c>
      <c r="BJ827" s="319">
        <f t="shared" ref="BJ827" si="1857">IF(BJ$700=$E826,VLOOKUP(BJ$9,$D$12:$E$83,2,FALSE),0)</f>
        <v>0</v>
      </c>
      <c r="BK827" s="319">
        <f t="shared" ref="BK827" si="1858">IF(BK$700=$E826,VLOOKUP(BK$9,$D$12:$E$83,2,FALSE),0)</f>
        <v>0</v>
      </c>
      <c r="BL827" s="319">
        <f t="shared" ref="BL827" si="1859">IF(BL$700=$E826,VLOOKUP(BL$9,$D$12:$E$83,2,FALSE),0)</f>
        <v>0</v>
      </c>
      <c r="BM827" s="319">
        <f t="shared" ref="BM827" si="1860">IF(BM$700=$E826,VLOOKUP(BM$9,$D$12:$E$83,2,FALSE),0)</f>
        <v>0</v>
      </c>
      <c r="BN827" s="319">
        <f t="shared" ref="BN827" si="1861">IF(BN$700=$E826,VLOOKUP(BN$9,$D$12:$E$83,2,FALSE),0)</f>
        <v>0</v>
      </c>
      <c r="BO827" s="319">
        <f t="shared" ref="BO827" si="1862">IF(BO$700=$E826,VLOOKUP(BO$9,$D$12:$E$83,2,FALSE),0)</f>
        <v>0</v>
      </c>
      <c r="BP827" s="319">
        <f t="shared" ref="BP827" si="1863">IF(BP$700=$E826,VLOOKUP(BP$9,$D$12:$E$83,2,FALSE),0)</f>
        <v>0</v>
      </c>
      <c r="BQ827" s="319">
        <f t="shared" ref="BQ827" si="1864">IF(BQ$700=$E826,VLOOKUP(BQ$9,$D$12:$E$83,2,FALSE),0)</f>
        <v>0</v>
      </c>
      <c r="BR827" s="319">
        <f t="shared" ref="BR827" si="1865">IF(BR$700=$E826,VLOOKUP(BR$9,$D$12:$E$83,2,FALSE),0)</f>
        <v>0</v>
      </c>
      <c r="BS827" s="319">
        <f t="shared" ref="BS827" si="1866">IF(BS$700=$E826,VLOOKUP(BS$9,$D$12:$E$83,2,FALSE),0)</f>
        <v>0</v>
      </c>
      <c r="BT827" s="319">
        <f t="shared" ref="BT827" si="1867">IF(BT$700=$E826,VLOOKUP(BT$9,$D$12:$E$83,2,FALSE),0)</f>
        <v>0</v>
      </c>
      <c r="BU827" s="319">
        <f t="shared" ref="BU827" si="1868">IF(BU$700=$E826,VLOOKUP(BU$9,$D$12:$E$83,2,FALSE),0)</f>
        <v>0</v>
      </c>
      <c r="BV827" s="319">
        <f t="shared" ref="BV827" si="1869">IF(BV$700=$E826,VLOOKUP(BV$9,$D$12:$E$83,2,FALSE),0)</f>
        <v>0</v>
      </c>
      <c r="BW827" s="319">
        <f t="shared" ref="BW827" si="1870">IF(BW$700=$E826,VLOOKUP(BW$9,$D$12:$E$83,2,FALSE),0)</f>
        <v>0</v>
      </c>
      <c r="BX827" s="319">
        <f t="shared" ref="BX827" si="1871">IF(BX$700=$E826,VLOOKUP(BX$9,$D$12:$E$83,2,FALSE),0)</f>
        <v>0</v>
      </c>
      <c r="BY827" s="319">
        <f t="shared" ref="BY827" si="1872">IF(BY$700=$E826,VLOOKUP(BY$9,$D$12:$E$83,2,FALSE),0)</f>
        <v>0</v>
      </c>
      <c r="BZ827" s="319">
        <f t="shared" ref="BZ827" si="1873">IF(BZ$700=$E826,VLOOKUP(BZ$9,$D$12:$E$83,2,FALSE),0)</f>
        <v>0</v>
      </c>
    </row>
    <row r="828" spans="1:78" ht="15" x14ac:dyDescent="0.25">
      <c r="A828" s="229">
        <f t="shared" ref="A828" si="1874">B828*$A$776</f>
        <v>0</v>
      </c>
      <c r="B828" s="77">
        <f t="shared" ref="B828:B832" si="1875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76">IF(H$700=$E826,VLOOKUP(H$9,$D$87:$E$158,2,FALSE),0)</f>
        <v>0</v>
      </c>
      <c r="I828" s="319">
        <f t="shared" si="1876"/>
        <v>0</v>
      </c>
      <c r="J828" s="319">
        <f t="shared" si="1876"/>
        <v>0</v>
      </c>
      <c r="K828" s="319">
        <f t="shared" si="1876"/>
        <v>0</v>
      </c>
      <c r="L828" s="319">
        <f t="shared" si="1876"/>
        <v>0</v>
      </c>
      <c r="M828" s="319">
        <f t="shared" si="1876"/>
        <v>0</v>
      </c>
      <c r="N828" s="319">
        <f t="shared" si="1876"/>
        <v>0</v>
      </c>
      <c r="O828" s="319">
        <f t="shared" si="1876"/>
        <v>0</v>
      </c>
      <c r="P828" s="319">
        <f t="shared" si="1876"/>
        <v>0</v>
      </c>
      <c r="Q828" s="319">
        <f t="shared" si="1876"/>
        <v>0</v>
      </c>
      <c r="R828" s="319">
        <f t="shared" si="1876"/>
        <v>0</v>
      </c>
      <c r="S828" s="319">
        <f t="shared" si="1876"/>
        <v>0</v>
      </c>
      <c r="T828" s="319">
        <f t="shared" si="1876"/>
        <v>0</v>
      </c>
      <c r="U828" s="319">
        <f t="shared" si="1876"/>
        <v>0</v>
      </c>
      <c r="V828" s="319">
        <f t="shared" si="1876"/>
        <v>0</v>
      </c>
      <c r="W828" s="319">
        <f t="shared" si="1876"/>
        <v>0</v>
      </c>
      <c r="X828" s="319">
        <f t="shared" si="1876"/>
        <v>0</v>
      </c>
      <c r="Y828" s="319">
        <f t="shared" si="1876"/>
        <v>0</v>
      </c>
      <c r="Z828" s="319">
        <f t="shared" si="1876"/>
        <v>0</v>
      </c>
      <c r="AA828" s="319">
        <f t="shared" si="1876"/>
        <v>0</v>
      </c>
      <c r="AB828" s="319">
        <f t="shared" si="1876"/>
        <v>0</v>
      </c>
      <c r="AC828" s="319">
        <f t="shared" si="1876"/>
        <v>0</v>
      </c>
      <c r="AD828" s="319">
        <f t="shared" si="1876"/>
        <v>0</v>
      </c>
      <c r="AE828" s="319">
        <f t="shared" si="1876"/>
        <v>0</v>
      </c>
      <c r="AF828" s="319">
        <f t="shared" si="1876"/>
        <v>0</v>
      </c>
      <c r="AG828" s="319">
        <f t="shared" si="1876"/>
        <v>0</v>
      </c>
      <c r="AH828" s="319">
        <f t="shared" si="1876"/>
        <v>0</v>
      </c>
      <c r="AI828" s="319">
        <f t="shared" si="1876"/>
        <v>0</v>
      </c>
      <c r="AJ828" s="319">
        <f t="shared" si="1876"/>
        <v>0</v>
      </c>
      <c r="AK828" s="319">
        <f t="shared" si="1876"/>
        <v>0</v>
      </c>
      <c r="AL828" s="319">
        <f t="shared" si="1876"/>
        <v>0</v>
      </c>
      <c r="AM828" s="319">
        <f t="shared" si="1876"/>
        <v>0</v>
      </c>
      <c r="AN828" s="319">
        <f t="shared" si="1876"/>
        <v>0</v>
      </c>
      <c r="AO828" s="319">
        <f t="shared" si="1876"/>
        <v>0</v>
      </c>
      <c r="AP828" s="319">
        <f t="shared" si="1876"/>
        <v>0</v>
      </c>
      <c r="AQ828" s="319">
        <f t="shared" si="1876"/>
        <v>0</v>
      </c>
      <c r="AR828" s="319">
        <f t="shared" si="1876"/>
        <v>0</v>
      </c>
      <c r="AS828" s="319">
        <f t="shared" si="1876"/>
        <v>0</v>
      </c>
      <c r="AT828" s="319">
        <f t="shared" si="1876"/>
        <v>0</v>
      </c>
      <c r="AU828" s="319">
        <f t="shared" si="1876"/>
        <v>0</v>
      </c>
      <c r="AV828" s="319">
        <f t="shared" si="1876"/>
        <v>0</v>
      </c>
      <c r="AW828" s="319">
        <f t="shared" si="1876"/>
        <v>0</v>
      </c>
      <c r="AX828" s="319">
        <f t="shared" si="1876"/>
        <v>0</v>
      </c>
      <c r="AY828" s="319">
        <f t="shared" si="1876"/>
        <v>0</v>
      </c>
      <c r="AZ828" s="319">
        <f t="shared" si="1876"/>
        <v>0</v>
      </c>
      <c r="BA828" s="319">
        <f t="shared" si="1876"/>
        <v>0</v>
      </c>
      <c r="BB828" s="319">
        <f t="shared" si="1876"/>
        <v>0</v>
      </c>
      <c r="BC828" s="319">
        <f t="shared" si="1876"/>
        <v>0</v>
      </c>
      <c r="BD828" s="319">
        <f t="shared" si="1876"/>
        <v>0</v>
      </c>
      <c r="BE828" s="319">
        <f t="shared" si="1876"/>
        <v>0</v>
      </c>
      <c r="BF828" s="319">
        <f t="shared" si="1876"/>
        <v>0</v>
      </c>
      <c r="BG828" s="319">
        <f t="shared" si="1876"/>
        <v>0</v>
      </c>
      <c r="BH828" s="319">
        <f t="shared" si="1876"/>
        <v>0</v>
      </c>
      <c r="BI828" s="319">
        <f t="shared" si="1876"/>
        <v>0</v>
      </c>
      <c r="BJ828" s="319">
        <f t="shared" si="1876"/>
        <v>0</v>
      </c>
      <c r="BK828" s="319">
        <f t="shared" si="1876"/>
        <v>0</v>
      </c>
      <c r="BL828" s="319">
        <f t="shared" si="1876"/>
        <v>0</v>
      </c>
      <c r="BM828" s="319">
        <f t="shared" si="1876"/>
        <v>0</v>
      </c>
      <c r="BN828" s="319">
        <f t="shared" si="1876"/>
        <v>0</v>
      </c>
      <c r="BO828" s="319">
        <f t="shared" si="1876"/>
        <v>0</v>
      </c>
      <c r="BP828" s="319">
        <f t="shared" si="1876"/>
        <v>0</v>
      </c>
      <c r="BQ828" s="319">
        <f t="shared" si="1876"/>
        <v>0</v>
      </c>
      <c r="BR828" s="319">
        <f t="shared" si="1876"/>
        <v>0</v>
      </c>
      <c r="BS828" s="319">
        <f t="shared" si="1876"/>
        <v>0</v>
      </c>
      <c r="BT828" s="319">
        <f t="shared" ref="BT828:BZ828" si="1877">IF(BT$700=$E826,VLOOKUP(BT$9,$D$87:$E$158,2,FALSE),0)</f>
        <v>0</v>
      </c>
      <c r="BU828" s="319">
        <f t="shared" si="1877"/>
        <v>0</v>
      </c>
      <c r="BV828" s="319">
        <f t="shared" si="1877"/>
        <v>0</v>
      </c>
      <c r="BW828" s="319">
        <f t="shared" si="1877"/>
        <v>0</v>
      </c>
      <c r="BX828" s="319">
        <f t="shared" si="1877"/>
        <v>0</v>
      </c>
      <c r="BY828" s="319">
        <f t="shared" si="1877"/>
        <v>0</v>
      </c>
      <c r="BZ828" s="319">
        <f t="shared" si="1877"/>
        <v>0</v>
      </c>
    </row>
    <row r="829" spans="1:78" ht="15" x14ac:dyDescent="0.25">
      <c r="A829" s="229">
        <f>B829*$A$776</f>
        <v>0</v>
      </c>
      <c r="B829" s="77">
        <f t="shared" si="1875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78">IF(H$700=$E826,VLOOKUP(H$9,$D$163:$E$234,2,FALSE),0)</f>
        <v>0</v>
      </c>
      <c r="I829" s="319">
        <f t="shared" si="1878"/>
        <v>0</v>
      </c>
      <c r="J829" s="319">
        <f t="shared" si="1878"/>
        <v>0</v>
      </c>
      <c r="K829" s="319">
        <f t="shared" si="1878"/>
        <v>0</v>
      </c>
      <c r="L829" s="319">
        <f t="shared" si="1878"/>
        <v>0</v>
      </c>
      <c r="M829" s="319">
        <f t="shared" si="1878"/>
        <v>0</v>
      </c>
      <c r="N829" s="319">
        <f t="shared" si="1878"/>
        <v>0</v>
      </c>
      <c r="O829" s="319">
        <f t="shared" si="1878"/>
        <v>0</v>
      </c>
      <c r="P829" s="319">
        <f t="shared" si="1878"/>
        <v>0</v>
      </c>
      <c r="Q829" s="319">
        <f t="shared" si="1878"/>
        <v>0</v>
      </c>
      <c r="R829" s="319">
        <f t="shared" si="1878"/>
        <v>0</v>
      </c>
      <c r="S829" s="319">
        <f t="shared" si="1878"/>
        <v>0</v>
      </c>
      <c r="T829" s="319">
        <f t="shared" si="1878"/>
        <v>0</v>
      </c>
      <c r="U829" s="319">
        <f t="shared" si="1878"/>
        <v>0</v>
      </c>
      <c r="V829" s="319">
        <f t="shared" si="1878"/>
        <v>0</v>
      </c>
      <c r="W829" s="319">
        <f t="shared" si="1878"/>
        <v>0</v>
      </c>
      <c r="X829" s="319">
        <f t="shared" si="1878"/>
        <v>0</v>
      </c>
      <c r="Y829" s="319">
        <f t="shared" si="1878"/>
        <v>0</v>
      </c>
      <c r="Z829" s="319">
        <f t="shared" si="1878"/>
        <v>0</v>
      </c>
      <c r="AA829" s="319">
        <f t="shared" si="1878"/>
        <v>0</v>
      </c>
      <c r="AB829" s="319">
        <f t="shared" si="1878"/>
        <v>0</v>
      </c>
      <c r="AC829" s="319">
        <f t="shared" si="1878"/>
        <v>0</v>
      </c>
      <c r="AD829" s="319">
        <f t="shared" si="1878"/>
        <v>0</v>
      </c>
      <c r="AE829" s="319">
        <f t="shared" si="1878"/>
        <v>0</v>
      </c>
      <c r="AF829" s="319">
        <f t="shared" si="1878"/>
        <v>0</v>
      </c>
      <c r="AG829" s="319">
        <f t="shared" si="1878"/>
        <v>0</v>
      </c>
      <c r="AH829" s="319">
        <f t="shared" si="1878"/>
        <v>0</v>
      </c>
      <c r="AI829" s="319">
        <f t="shared" si="1878"/>
        <v>0</v>
      </c>
      <c r="AJ829" s="319">
        <f t="shared" si="1878"/>
        <v>0</v>
      </c>
      <c r="AK829" s="319">
        <f t="shared" si="1878"/>
        <v>0</v>
      </c>
      <c r="AL829" s="319">
        <f t="shared" si="1878"/>
        <v>0</v>
      </c>
      <c r="AM829" s="319">
        <f t="shared" si="1878"/>
        <v>0</v>
      </c>
      <c r="AN829" s="319">
        <f t="shared" si="1878"/>
        <v>0</v>
      </c>
      <c r="AO829" s="319">
        <f t="shared" si="1878"/>
        <v>0</v>
      </c>
      <c r="AP829" s="319">
        <f t="shared" si="1878"/>
        <v>0</v>
      </c>
      <c r="AQ829" s="319">
        <f t="shared" si="1878"/>
        <v>0</v>
      </c>
      <c r="AR829" s="319">
        <f t="shared" si="1878"/>
        <v>0</v>
      </c>
      <c r="AS829" s="319">
        <f t="shared" si="1878"/>
        <v>0</v>
      </c>
      <c r="AT829" s="319">
        <f t="shared" si="1878"/>
        <v>0</v>
      </c>
      <c r="AU829" s="319">
        <f t="shared" si="1878"/>
        <v>0</v>
      </c>
      <c r="AV829" s="319">
        <f t="shared" si="1878"/>
        <v>0</v>
      </c>
      <c r="AW829" s="319">
        <f t="shared" si="1878"/>
        <v>0</v>
      </c>
      <c r="AX829" s="319">
        <f t="shared" si="1878"/>
        <v>0</v>
      </c>
      <c r="AY829" s="319">
        <f t="shared" si="1878"/>
        <v>0</v>
      </c>
      <c r="AZ829" s="319">
        <f t="shared" si="1878"/>
        <v>0</v>
      </c>
      <c r="BA829" s="319">
        <f t="shared" si="1878"/>
        <v>0</v>
      </c>
      <c r="BB829" s="319">
        <f t="shared" si="1878"/>
        <v>0</v>
      </c>
      <c r="BC829" s="319">
        <f t="shared" si="1878"/>
        <v>0</v>
      </c>
      <c r="BD829" s="319">
        <f t="shared" si="1878"/>
        <v>0</v>
      </c>
      <c r="BE829" s="319">
        <f t="shared" si="1878"/>
        <v>0</v>
      </c>
      <c r="BF829" s="319">
        <f t="shared" si="1878"/>
        <v>0</v>
      </c>
      <c r="BG829" s="319">
        <f t="shared" si="1878"/>
        <v>0</v>
      </c>
      <c r="BH829" s="319">
        <f t="shared" si="1878"/>
        <v>0</v>
      </c>
      <c r="BI829" s="319">
        <f t="shared" si="1878"/>
        <v>0</v>
      </c>
      <c r="BJ829" s="319">
        <f t="shared" si="1878"/>
        <v>0</v>
      </c>
      <c r="BK829" s="319">
        <f t="shared" si="1878"/>
        <v>0</v>
      </c>
      <c r="BL829" s="319">
        <f t="shared" si="1878"/>
        <v>0</v>
      </c>
      <c r="BM829" s="319">
        <f t="shared" si="1878"/>
        <v>0</v>
      </c>
      <c r="BN829" s="319">
        <f t="shared" si="1878"/>
        <v>0</v>
      </c>
      <c r="BO829" s="319">
        <f t="shared" si="1878"/>
        <v>0</v>
      </c>
      <c r="BP829" s="319">
        <f t="shared" si="1878"/>
        <v>0</v>
      </c>
      <c r="BQ829" s="319">
        <f t="shared" si="1878"/>
        <v>0</v>
      </c>
      <c r="BR829" s="319">
        <f t="shared" si="1878"/>
        <v>0</v>
      </c>
      <c r="BS829" s="319">
        <f t="shared" si="1878"/>
        <v>0</v>
      </c>
      <c r="BT829" s="319">
        <f t="shared" ref="BT829:BZ829" si="1879">IF(BT$700=$E826,VLOOKUP(BT$9,$D$163:$E$234,2,FALSE),0)</f>
        <v>0</v>
      </c>
      <c r="BU829" s="319">
        <f t="shared" si="1879"/>
        <v>0</v>
      </c>
      <c r="BV829" s="319">
        <f t="shared" si="1879"/>
        <v>0</v>
      </c>
      <c r="BW829" s="319">
        <f t="shared" si="1879"/>
        <v>0</v>
      </c>
      <c r="BX829" s="319">
        <f t="shared" si="1879"/>
        <v>0</v>
      </c>
      <c r="BY829" s="319">
        <f t="shared" si="1879"/>
        <v>0</v>
      </c>
      <c r="BZ829" s="319">
        <f t="shared" si="1879"/>
        <v>0</v>
      </c>
    </row>
    <row r="830" spans="1:78" ht="15" x14ac:dyDescent="0.25">
      <c r="A830" s="228">
        <f t="shared" ref="A830" si="1880">B830*$A$776</f>
        <v>0</v>
      </c>
      <c r="B830" s="77">
        <f t="shared" si="1875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81">IF(H$700=$E826,VLOOKUP(H$9,$D$239:$E$310,2,FALSE),0)</f>
        <v>0</v>
      </c>
      <c r="I830" s="319">
        <f t="shared" si="1881"/>
        <v>0</v>
      </c>
      <c r="J830" s="319">
        <f t="shared" si="1881"/>
        <v>0</v>
      </c>
      <c r="K830" s="319">
        <f t="shared" si="1881"/>
        <v>0</v>
      </c>
      <c r="L830" s="319">
        <f t="shared" si="1881"/>
        <v>0</v>
      </c>
      <c r="M830" s="319">
        <f t="shared" si="1881"/>
        <v>0</v>
      </c>
      <c r="N830" s="319">
        <f t="shared" si="1881"/>
        <v>0</v>
      </c>
      <c r="O830" s="319">
        <f t="shared" si="1881"/>
        <v>0</v>
      </c>
      <c r="P830" s="319">
        <f t="shared" si="1881"/>
        <v>0</v>
      </c>
      <c r="Q830" s="319">
        <f t="shared" si="1881"/>
        <v>0</v>
      </c>
      <c r="R830" s="319">
        <f t="shared" si="1881"/>
        <v>0</v>
      </c>
      <c r="S830" s="319">
        <f t="shared" si="1881"/>
        <v>0</v>
      </c>
      <c r="T830" s="319">
        <f t="shared" si="1881"/>
        <v>0</v>
      </c>
      <c r="U830" s="319">
        <f t="shared" si="1881"/>
        <v>0</v>
      </c>
      <c r="V830" s="319">
        <f t="shared" si="1881"/>
        <v>0</v>
      </c>
      <c r="W830" s="319">
        <f t="shared" si="1881"/>
        <v>0</v>
      </c>
      <c r="X830" s="319">
        <f t="shared" si="1881"/>
        <v>0</v>
      </c>
      <c r="Y830" s="319">
        <f t="shared" si="1881"/>
        <v>0</v>
      </c>
      <c r="Z830" s="319">
        <f t="shared" si="1881"/>
        <v>0</v>
      </c>
      <c r="AA830" s="319">
        <f t="shared" si="1881"/>
        <v>0</v>
      </c>
      <c r="AB830" s="319">
        <f t="shared" si="1881"/>
        <v>0</v>
      </c>
      <c r="AC830" s="319">
        <f t="shared" si="1881"/>
        <v>0</v>
      </c>
      <c r="AD830" s="319">
        <f t="shared" si="1881"/>
        <v>0</v>
      </c>
      <c r="AE830" s="319">
        <f t="shared" si="1881"/>
        <v>0</v>
      </c>
      <c r="AF830" s="319">
        <f t="shared" si="1881"/>
        <v>0</v>
      </c>
      <c r="AG830" s="319">
        <f t="shared" si="1881"/>
        <v>0</v>
      </c>
      <c r="AH830" s="319">
        <f t="shared" si="1881"/>
        <v>0</v>
      </c>
      <c r="AI830" s="319">
        <f t="shared" si="1881"/>
        <v>0</v>
      </c>
      <c r="AJ830" s="319">
        <f t="shared" si="1881"/>
        <v>0</v>
      </c>
      <c r="AK830" s="319">
        <f t="shared" si="1881"/>
        <v>0</v>
      </c>
      <c r="AL830" s="319">
        <f t="shared" si="1881"/>
        <v>0</v>
      </c>
      <c r="AM830" s="319">
        <f t="shared" si="1881"/>
        <v>0</v>
      </c>
      <c r="AN830" s="319">
        <f t="shared" si="1881"/>
        <v>0</v>
      </c>
      <c r="AO830" s="319">
        <f t="shared" si="1881"/>
        <v>0</v>
      </c>
      <c r="AP830" s="319">
        <f t="shared" si="1881"/>
        <v>0</v>
      </c>
      <c r="AQ830" s="319">
        <f t="shared" si="1881"/>
        <v>0</v>
      </c>
      <c r="AR830" s="319">
        <f t="shared" si="1881"/>
        <v>0</v>
      </c>
      <c r="AS830" s="319">
        <f t="shared" si="1881"/>
        <v>0</v>
      </c>
      <c r="AT830" s="319">
        <f t="shared" si="1881"/>
        <v>0</v>
      </c>
      <c r="AU830" s="319">
        <f t="shared" si="1881"/>
        <v>0</v>
      </c>
      <c r="AV830" s="319">
        <f t="shared" si="1881"/>
        <v>0</v>
      </c>
      <c r="AW830" s="319">
        <f t="shared" si="1881"/>
        <v>0</v>
      </c>
      <c r="AX830" s="319">
        <f t="shared" si="1881"/>
        <v>0</v>
      </c>
      <c r="AY830" s="319">
        <f t="shared" si="1881"/>
        <v>0</v>
      </c>
      <c r="AZ830" s="319">
        <f t="shared" si="1881"/>
        <v>0</v>
      </c>
      <c r="BA830" s="319">
        <f t="shared" si="1881"/>
        <v>0</v>
      </c>
      <c r="BB830" s="319">
        <f t="shared" si="1881"/>
        <v>0</v>
      </c>
      <c r="BC830" s="319">
        <f t="shared" si="1881"/>
        <v>0</v>
      </c>
      <c r="BD830" s="319">
        <f t="shared" si="1881"/>
        <v>0</v>
      </c>
      <c r="BE830" s="319">
        <f t="shared" si="1881"/>
        <v>0</v>
      </c>
      <c r="BF830" s="319">
        <f t="shared" si="1881"/>
        <v>0</v>
      </c>
      <c r="BG830" s="319">
        <f t="shared" si="1881"/>
        <v>0</v>
      </c>
      <c r="BH830" s="319">
        <f t="shared" si="1881"/>
        <v>0</v>
      </c>
      <c r="BI830" s="319">
        <f t="shared" si="1881"/>
        <v>0</v>
      </c>
      <c r="BJ830" s="319">
        <f t="shared" si="1881"/>
        <v>0</v>
      </c>
      <c r="BK830" s="319">
        <f t="shared" si="1881"/>
        <v>0</v>
      </c>
      <c r="BL830" s="319">
        <f t="shared" si="1881"/>
        <v>0</v>
      </c>
      <c r="BM830" s="319">
        <f t="shared" si="1881"/>
        <v>0</v>
      </c>
      <c r="BN830" s="319">
        <f t="shared" si="1881"/>
        <v>0</v>
      </c>
      <c r="BO830" s="319">
        <f t="shared" si="1881"/>
        <v>0</v>
      </c>
      <c r="BP830" s="319">
        <f t="shared" si="1881"/>
        <v>0</v>
      </c>
      <c r="BQ830" s="319">
        <f t="shared" si="1881"/>
        <v>0</v>
      </c>
      <c r="BR830" s="319">
        <f t="shared" si="1881"/>
        <v>0</v>
      </c>
      <c r="BS830" s="319">
        <f t="shared" si="1881"/>
        <v>0</v>
      </c>
      <c r="BT830" s="319">
        <f t="shared" ref="BT830:BZ830" si="1882">IF(BT$700=$E826,VLOOKUP(BT$9,$D$239:$E$310,2,FALSE),0)</f>
        <v>0</v>
      </c>
      <c r="BU830" s="319">
        <f t="shared" si="1882"/>
        <v>0</v>
      </c>
      <c r="BV830" s="319">
        <f t="shared" si="1882"/>
        <v>0</v>
      </c>
      <c r="BW830" s="319">
        <f t="shared" si="1882"/>
        <v>0</v>
      </c>
      <c r="BX830" s="319">
        <f t="shared" si="1882"/>
        <v>0</v>
      </c>
      <c r="BY830" s="319">
        <f t="shared" si="1882"/>
        <v>0</v>
      </c>
      <c r="BZ830" s="319">
        <f t="shared" si="1882"/>
        <v>0</v>
      </c>
    </row>
    <row r="831" spans="1:78" ht="15" x14ac:dyDescent="0.25">
      <c r="B831" s="77">
        <f t="shared" si="1875"/>
        <v>381.11892999999998</v>
      </c>
      <c r="E831" s="170" t="s">
        <v>2</v>
      </c>
      <c r="G831" s="319">
        <f>IF(G$700=$E826,VLOOKUP(G$9,$D$316:$E$387,2,FALSE),0)</f>
        <v>0</v>
      </c>
      <c r="H831" s="319">
        <f t="shared" ref="H831:BS831" si="1883">IF(H$700=$E826,VLOOKUP(H$9,$D$316:$E$387,2,FALSE),0)</f>
        <v>0</v>
      </c>
      <c r="I831" s="319">
        <f t="shared" si="1883"/>
        <v>0</v>
      </c>
      <c r="J831" s="319">
        <f t="shared" si="1883"/>
        <v>0</v>
      </c>
      <c r="K831" s="319">
        <f t="shared" si="1883"/>
        <v>0</v>
      </c>
      <c r="L831" s="319">
        <f t="shared" si="1883"/>
        <v>0</v>
      </c>
      <c r="M831" s="319">
        <f t="shared" si="1883"/>
        <v>0</v>
      </c>
      <c r="N831" s="319">
        <f t="shared" si="1883"/>
        <v>0</v>
      </c>
      <c r="O831" s="319">
        <f t="shared" si="1883"/>
        <v>0</v>
      </c>
      <c r="P831" s="319">
        <f t="shared" si="1883"/>
        <v>0</v>
      </c>
      <c r="Q831" s="319">
        <f t="shared" si="1883"/>
        <v>0</v>
      </c>
      <c r="R831" s="319">
        <f t="shared" si="1883"/>
        <v>0</v>
      </c>
      <c r="S831" s="319">
        <f t="shared" si="1883"/>
        <v>0</v>
      </c>
      <c r="T831" s="319">
        <f t="shared" si="1883"/>
        <v>0</v>
      </c>
      <c r="U831" s="319">
        <f t="shared" si="1883"/>
        <v>0</v>
      </c>
      <c r="V831" s="319">
        <f t="shared" si="1883"/>
        <v>0</v>
      </c>
      <c r="W831" s="319">
        <f t="shared" si="1883"/>
        <v>0</v>
      </c>
      <c r="X831" s="319">
        <f t="shared" si="1883"/>
        <v>0</v>
      </c>
      <c r="Y831" s="319">
        <f t="shared" si="1883"/>
        <v>0</v>
      </c>
      <c r="Z831" s="319">
        <f t="shared" si="1883"/>
        <v>0</v>
      </c>
      <c r="AA831" s="319">
        <f t="shared" si="1883"/>
        <v>0</v>
      </c>
      <c r="AB831" s="319">
        <f t="shared" si="1883"/>
        <v>0</v>
      </c>
      <c r="AC831" s="319">
        <f t="shared" si="1883"/>
        <v>0</v>
      </c>
      <c r="AD831" s="319">
        <f t="shared" si="1883"/>
        <v>0</v>
      </c>
      <c r="AE831" s="319">
        <f t="shared" si="1883"/>
        <v>0</v>
      </c>
      <c r="AF831" s="319">
        <f t="shared" si="1883"/>
        <v>0</v>
      </c>
      <c r="AG831" s="319">
        <f t="shared" si="1883"/>
        <v>0</v>
      </c>
      <c r="AH831" s="319">
        <f t="shared" si="1883"/>
        <v>0</v>
      </c>
      <c r="AI831" s="319">
        <f t="shared" si="1883"/>
        <v>0</v>
      </c>
      <c r="AJ831" s="319">
        <f t="shared" si="1883"/>
        <v>0</v>
      </c>
      <c r="AK831" s="319">
        <f t="shared" si="1883"/>
        <v>0</v>
      </c>
      <c r="AL831" s="319">
        <f t="shared" si="1883"/>
        <v>0</v>
      </c>
      <c r="AM831" s="319">
        <f t="shared" si="1883"/>
        <v>116.60493</v>
      </c>
      <c r="AN831" s="319">
        <f t="shared" si="1883"/>
        <v>44.417620000000007</v>
      </c>
      <c r="AO831" s="319">
        <f t="shared" si="1883"/>
        <v>133.09638000000001</v>
      </c>
      <c r="AP831" s="319">
        <f t="shared" si="1883"/>
        <v>27</v>
      </c>
      <c r="AQ831" s="319">
        <f t="shared" si="1883"/>
        <v>30</v>
      </c>
      <c r="AR831" s="319">
        <f t="shared" si="1883"/>
        <v>30</v>
      </c>
      <c r="AS831" s="319">
        <f t="shared" si="1883"/>
        <v>0</v>
      </c>
      <c r="AT831" s="319">
        <f t="shared" si="1883"/>
        <v>0</v>
      </c>
      <c r="AU831" s="319">
        <f t="shared" si="1883"/>
        <v>0</v>
      </c>
      <c r="AV831" s="319">
        <f t="shared" si="1883"/>
        <v>0</v>
      </c>
      <c r="AW831" s="319">
        <f t="shared" si="1883"/>
        <v>0</v>
      </c>
      <c r="AX831" s="319">
        <f t="shared" si="1883"/>
        <v>0</v>
      </c>
      <c r="AY831" s="319">
        <f t="shared" si="1883"/>
        <v>0</v>
      </c>
      <c r="AZ831" s="319">
        <f t="shared" si="1883"/>
        <v>0</v>
      </c>
      <c r="BA831" s="319">
        <f t="shared" si="1883"/>
        <v>0</v>
      </c>
      <c r="BB831" s="319">
        <f t="shared" si="1883"/>
        <v>0</v>
      </c>
      <c r="BC831" s="319">
        <f t="shared" si="1883"/>
        <v>0</v>
      </c>
      <c r="BD831" s="319">
        <f t="shared" si="1883"/>
        <v>0</v>
      </c>
      <c r="BE831" s="319">
        <f t="shared" si="1883"/>
        <v>0</v>
      </c>
      <c r="BF831" s="319">
        <f t="shared" si="1883"/>
        <v>0</v>
      </c>
      <c r="BG831" s="319">
        <f t="shared" si="1883"/>
        <v>0</v>
      </c>
      <c r="BH831" s="319">
        <f t="shared" si="1883"/>
        <v>0</v>
      </c>
      <c r="BI831" s="319">
        <f t="shared" si="1883"/>
        <v>0</v>
      </c>
      <c r="BJ831" s="319">
        <f t="shared" si="1883"/>
        <v>0</v>
      </c>
      <c r="BK831" s="319">
        <f t="shared" si="1883"/>
        <v>0</v>
      </c>
      <c r="BL831" s="319">
        <f t="shared" si="1883"/>
        <v>0</v>
      </c>
      <c r="BM831" s="319">
        <f t="shared" si="1883"/>
        <v>0</v>
      </c>
      <c r="BN831" s="319">
        <f t="shared" si="1883"/>
        <v>0</v>
      </c>
      <c r="BO831" s="319">
        <f t="shared" si="1883"/>
        <v>0</v>
      </c>
      <c r="BP831" s="319">
        <f t="shared" si="1883"/>
        <v>0</v>
      </c>
      <c r="BQ831" s="319">
        <f t="shared" si="1883"/>
        <v>0</v>
      </c>
      <c r="BR831" s="319">
        <f t="shared" si="1883"/>
        <v>0</v>
      </c>
      <c r="BS831" s="319">
        <f t="shared" si="1883"/>
        <v>0</v>
      </c>
      <c r="BT831" s="319">
        <f t="shared" ref="BT831:BZ831" si="1884">IF(BT$700=$E826,VLOOKUP(BT$9,$D$316:$E$387,2,FALSE),0)</f>
        <v>0</v>
      </c>
      <c r="BU831" s="319">
        <f t="shared" si="1884"/>
        <v>0</v>
      </c>
      <c r="BV831" s="319">
        <f t="shared" si="1884"/>
        <v>0</v>
      </c>
      <c r="BW831" s="319">
        <f t="shared" si="1884"/>
        <v>0</v>
      </c>
      <c r="BX831" s="319">
        <f t="shared" si="1884"/>
        <v>0</v>
      </c>
      <c r="BY831" s="319">
        <f t="shared" si="1884"/>
        <v>0</v>
      </c>
      <c r="BZ831" s="319">
        <f t="shared" si="1884"/>
        <v>0</v>
      </c>
    </row>
    <row r="832" spans="1:78" ht="15" x14ac:dyDescent="0.25">
      <c r="B832" s="77">
        <f t="shared" si="1875"/>
        <v>-120374.12276999999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-120374.12276999999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-381.11892999999998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-381.11892999999998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2178.0487284710352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1238.2381836759062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24.03924483306816</v>
      </c>
      <c r="AN835" s="322">
        <f>IF(AN$9&gt;INPUTS!$C$46,0,SUMIF($A$12:$A$310,$E826,AN$12:AN$310))</f>
        <v>73.578521414085117</v>
      </c>
      <c r="AO835" s="322">
        <f>IF(AO$9&gt;INPUTS!$C$46,0,SUMIF($A$12:$A$310,$E826,AO$12:AO$310))</f>
        <v>118.49332084515046</v>
      </c>
      <c r="AP835" s="322">
        <f>IF(AP$9&gt;INPUTS!$C$46,0,SUMIF($A$12:$A$310,$E826,AP$12:AP$310))</f>
        <v>144.67298076273036</v>
      </c>
      <c r="AQ835" s="322">
        <f>IF(AQ$9&gt;INPUTS!$C$46,0,SUMIF($A$12:$A$310,$E826,AQ$12:AQ$310))</f>
        <v>158.95441992437517</v>
      </c>
      <c r="AR835" s="322">
        <f>IF(AR$9&gt;INPUTS!$C$46,0,SUMIF($A$12:$A$310,$E826,AR$12:AR$310))</f>
        <v>173.98751377873813</v>
      </c>
      <c r="AS835" s="322">
        <f>IF(AS$9&gt;INPUTS!$C$46,0,SUMIF($A$12:$A$310,$E826,AS$12:AS$310))</f>
        <v>181.50406070591961</v>
      </c>
      <c r="AT835" s="322">
        <f>IF(AT$9&gt;INPUTS!$C$46,0,SUMIF($A$12:$A$310,$E826,AT$12:AT$310))</f>
        <v>181.50406070591961</v>
      </c>
      <c r="AU835" s="322">
        <f>IF(AU$9&gt;INPUTS!$C$46,0,SUMIF($A$12:$A$310,$E826,AU$12:AU$310))</f>
        <v>181.50406070591961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-1238.2381836759062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-1238.2381836759062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85">SUMIF($A$12:$A$234,$E826,H$12:H$234)*(1-$D$5)+SUMIF($A$239:$A$310,$E826,H$239:H$310)</f>
        <v>0</v>
      </c>
      <c r="I837" s="320">
        <f t="shared" si="1885"/>
        <v>0</v>
      </c>
      <c r="J837" s="320">
        <f t="shared" si="1885"/>
        <v>0</v>
      </c>
      <c r="K837" s="320">
        <f t="shared" si="1885"/>
        <v>0</v>
      </c>
      <c r="L837" s="320">
        <f t="shared" si="1885"/>
        <v>0</v>
      </c>
      <c r="M837" s="320">
        <f t="shared" si="1885"/>
        <v>0</v>
      </c>
      <c r="N837" s="320">
        <f t="shared" si="1885"/>
        <v>0</v>
      </c>
      <c r="O837" s="320">
        <f t="shared" si="1885"/>
        <v>0</v>
      </c>
      <c r="P837" s="320">
        <f t="shared" si="1885"/>
        <v>0</v>
      </c>
      <c r="Q837" s="320">
        <f t="shared" si="1885"/>
        <v>0</v>
      </c>
      <c r="R837" s="320">
        <f t="shared" si="1885"/>
        <v>0</v>
      </c>
      <c r="S837" s="320">
        <f t="shared" si="1885"/>
        <v>0</v>
      </c>
      <c r="T837" s="320">
        <f t="shared" si="1885"/>
        <v>0</v>
      </c>
      <c r="U837" s="320">
        <f t="shared" si="1885"/>
        <v>0</v>
      </c>
      <c r="V837" s="320">
        <f t="shared" si="1885"/>
        <v>0</v>
      </c>
      <c r="W837" s="320">
        <f t="shared" si="1885"/>
        <v>0</v>
      </c>
      <c r="X837" s="320">
        <f t="shared" si="1885"/>
        <v>0</v>
      </c>
      <c r="Y837" s="320">
        <f t="shared" si="1885"/>
        <v>0</v>
      </c>
      <c r="Z837" s="320">
        <f t="shared" si="1885"/>
        <v>0</v>
      </c>
      <c r="AA837" s="320">
        <f t="shared" si="1885"/>
        <v>0</v>
      </c>
      <c r="AB837" s="320">
        <f t="shared" si="1885"/>
        <v>0</v>
      </c>
      <c r="AC837" s="320">
        <f t="shared" si="1885"/>
        <v>0</v>
      </c>
      <c r="AD837" s="320">
        <f t="shared" si="1885"/>
        <v>0</v>
      </c>
      <c r="AE837" s="320">
        <f t="shared" si="1885"/>
        <v>0</v>
      </c>
      <c r="AF837" s="320">
        <f t="shared" si="1885"/>
        <v>0</v>
      </c>
      <c r="AG837" s="320">
        <f t="shared" si="1885"/>
        <v>0</v>
      </c>
      <c r="AH837" s="320">
        <f t="shared" si="1885"/>
        <v>0</v>
      </c>
      <c r="AI837" s="320">
        <f t="shared" si="1885"/>
        <v>0</v>
      </c>
      <c r="AJ837" s="320">
        <f t="shared" si="1885"/>
        <v>0</v>
      </c>
      <c r="AK837" s="320">
        <f t="shared" si="1885"/>
        <v>0</v>
      </c>
      <c r="AL837" s="320">
        <f t="shared" si="1885"/>
        <v>0</v>
      </c>
      <c r="AM837" s="320">
        <f t="shared" si="1885"/>
        <v>17.281813110492699</v>
      </c>
      <c r="AN837" s="320">
        <f t="shared" si="1885"/>
        <v>52.895599044585786</v>
      </c>
      <c r="AO837" s="320">
        <f t="shared" si="1885"/>
        <v>85.184848355578666</v>
      </c>
      <c r="AP837" s="320">
        <f t="shared" si="1885"/>
        <v>104.00540587032685</v>
      </c>
      <c r="AQ837" s="320">
        <f t="shared" si="1885"/>
        <v>114.27233248363331</v>
      </c>
      <c r="AR837" s="320">
        <f t="shared" si="1885"/>
        <v>125.07962365553485</v>
      </c>
      <c r="AS837" s="320">
        <f t="shared" si="1885"/>
        <v>130.4832692414856</v>
      </c>
      <c r="AT837" s="320">
        <f t="shared" si="1885"/>
        <v>130.4832692414856</v>
      </c>
      <c r="AU837" s="320">
        <f t="shared" si="1885"/>
        <v>130.4832692414856</v>
      </c>
      <c r="AV837" s="320">
        <f t="shared" si="1885"/>
        <v>130.4832692414856</v>
      </c>
      <c r="AW837" s="320">
        <f t="shared" si="1885"/>
        <v>130.4832692414856</v>
      </c>
      <c r="AX837" s="320">
        <f t="shared" si="1885"/>
        <v>130.4832692414856</v>
      </c>
      <c r="AY837" s="320">
        <f t="shared" si="1885"/>
        <v>130.4832692414856</v>
      </c>
      <c r="AZ837" s="320">
        <f t="shared" si="1885"/>
        <v>130.4832692414856</v>
      </c>
      <c r="BA837" s="320">
        <f t="shared" si="1885"/>
        <v>130.4832692414856</v>
      </c>
      <c r="BB837" s="320">
        <f t="shared" si="1885"/>
        <v>130.4832692414856</v>
      </c>
      <c r="BC837" s="320">
        <f t="shared" si="1885"/>
        <v>130.4832692414856</v>
      </c>
      <c r="BD837" s="320">
        <f t="shared" si="1885"/>
        <v>130.4832692414856</v>
      </c>
      <c r="BE837" s="320">
        <f t="shared" si="1885"/>
        <v>130.4832692414856</v>
      </c>
      <c r="BF837" s="320">
        <f t="shared" si="1885"/>
        <v>130.4832692414856</v>
      </c>
      <c r="BG837" s="320">
        <f t="shared" si="1885"/>
        <v>130.4832692414856</v>
      </c>
      <c r="BH837" s="320">
        <f t="shared" si="1885"/>
        <v>130.4832692414856</v>
      </c>
      <c r="BI837" s="320">
        <f t="shared" si="1885"/>
        <v>130.4832692414856</v>
      </c>
      <c r="BJ837" s="320">
        <f t="shared" si="1885"/>
        <v>130.4832692414856</v>
      </c>
      <c r="BK837" s="320">
        <f t="shared" si="1885"/>
        <v>130.4832692414856</v>
      </c>
      <c r="BL837" s="320">
        <f t="shared" si="1885"/>
        <v>130.4832692414856</v>
      </c>
      <c r="BM837" s="320">
        <f t="shared" si="1885"/>
        <v>130.4832692414856</v>
      </c>
      <c r="BN837" s="320">
        <f t="shared" si="1885"/>
        <v>130.4832692414856</v>
      </c>
      <c r="BO837" s="320">
        <f t="shared" si="1885"/>
        <v>130.4832692414856</v>
      </c>
      <c r="BP837" s="320">
        <f t="shared" si="1885"/>
        <v>130.4832692414856</v>
      </c>
      <c r="BQ837" s="320">
        <f t="shared" si="1885"/>
        <v>130.4832692414856</v>
      </c>
      <c r="BR837" s="320">
        <f t="shared" si="1885"/>
        <v>130.4832692414856</v>
      </c>
      <c r="BS837" s="320">
        <f t="shared" si="1885"/>
        <v>130.4832692414856</v>
      </c>
      <c r="BT837" s="320">
        <f t="shared" ref="BT837:BZ837" si="1886">SUMIF($A$12:$A$234,$E826,BT$12:BT$234)*(1-$D$5)+SUMIF($A$239:$A$310,$E826,BT$239:BT$310)</f>
        <v>130.4832692414856</v>
      </c>
      <c r="BU837" s="320">
        <f t="shared" si="1886"/>
        <v>130.4832692414856</v>
      </c>
      <c r="BV837" s="320">
        <f t="shared" si="1886"/>
        <v>130.4832692414856</v>
      </c>
      <c r="BW837" s="320">
        <f t="shared" si="1886"/>
        <v>130.4832692414856</v>
      </c>
      <c r="BX837" s="320">
        <f t="shared" si="1886"/>
        <v>130.4832692414856</v>
      </c>
      <c r="BY837" s="320">
        <f t="shared" si="1886"/>
        <v>130.4832692414856</v>
      </c>
      <c r="BZ837" s="320">
        <f t="shared" si="1886"/>
        <v>130.4832692414856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87">SUMIF($A$12:$A$234,$E826,H$12:H$234)</f>
        <v>0</v>
      </c>
      <c r="I839" s="320">
        <f t="shared" si="1887"/>
        <v>0</v>
      </c>
      <c r="J839" s="320">
        <f t="shared" si="1887"/>
        <v>0</v>
      </c>
      <c r="K839" s="320">
        <f t="shared" si="1887"/>
        <v>0</v>
      </c>
      <c r="L839" s="320">
        <f t="shared" si="1887"/>
        <v>0</v>
      </c>
      <c r="M839" s="320">
        <f t="shared" si="1887"/>
        <v>0</v>
      </c>
      <c r="N839" s="320">
        <f t="shared" si="1887"/>
        <v>0</v>
      </c>
      <c r="O839" s="320">
        <f t="shared" si="1887"/>
        <v>0</v>
      </c>
      <c r="P839" s="320">
        <f t="shared" si="1887"/>
        <v>0</v>
      </c>
      <c r="Q839" s="320">
        <f t="shared" si="1887"/>
        <v>0</v>
      </c>
      <c r="R839" s="320">
        <f t="shared" si="1887"/>
        <v>0</v>
      </c>
      <c r="S839" s="320">
        <f t="shared" si="1887"/>
        <v>0</v>
      </c>
      <c r="T839" s="320">
        <f t="shared" si="1887"/>
        <v>0</v>
      </c>
      <c r="U839" s="320">
        <f t="shared" si="1887"/>
        <v>0</v>
      </c>
      <c r="V839" s="320">
        <f t="shared" si="1887"/>
        <v>0</v>
      </c>
      <c r="W839" s="320">
        <f t="shared" si="1887"/>
        <v>0</v>
      </c>
      <c r="X839" s="320">
        <f t="shared" si="1887"/>
        <v>0</v>
      </c>
      <c r="Y839" s="320">
        <f t="shared" si="1887"/>
        <v>0</v>
      </c>
      <c r="Z839" s="320">
        <f t="shared" si="1887"/>
        <v>0</v>
      </c>
      <c r="AA839" s="320">
        <f t="shared" si="1887"/>
        <v>0</v>
      </c>
      <c r="AB839" s="320">
        <f t="shared" si="1887"/>
        <v>0</v>
      </c>
      <c r="AC839" s="320">
        <f t="shared" si="1887"/>
        <v>0</v>
      </c>
      <c r="AD839" s="320">
        <f t="shared" si="1887"/>
        <v>0</v>
      </c>
      <c r="AE839" s="320">
        <f t="shared" si="1887"/>
        <v>0</v>
      </c>
      <c r="AF839" s="320">
        <f t="shared" si="1887"/>
        <v>0</v>
      </c>
      <c r="AG839" s="320">
        <f t="shared" si="1887"/>
        <v>0</v>
      </c>
      <c r="AH839" s="320">
        <f t="shared" si="1887"/>
        <v>0</v>
      </c>
      <c r="AI839" s="320">
        <f t="shared" si="1887"/>
        <v>0</v>
      </c>
      <c r="AJ839" s="320">
        <f t="shared" si="1887"/>
        <v>0</v>
      </c>
      <c r="AK839" s="320">
        <f t="shared" si="1887"/>
        <v>0</v>
      </c>
      <c r="AL839" s="320">
        <f t="shared" si="1887"/>
        <v>0</v>
      </c>
      <c r="AM839" s="320">
        <f t="shared" si="1887"/>
        <v>24.03924483306816</v>
      </c>
      <c r="AN839" s="320">
        <f t="shared" si="1887"/>
        <v>73.578521414085117</v>
      </c>
      <c r="AO839" s="320">
        <f t="shared" si="1887"/>
        <v>118.49332084515046</v>
      </c>
      <c r="AP839" s="320">
        <f t="shared" si="1887"/>
        <v>144.67298076273036</v>
      </c>
      <c r="AQ839" s="320">
        <f t="shared" si="1887"/>
        <v>158.95441992437517</v>
      </c>
      <c r="AR839" s="320">
        <f t="shared" si="1887"/>
        <v>173.98751377873813</v>
      </c>
      <c r="AS839" s="320">
        <f t="shared" si="1887"/>
        <v>181.50406070591961</v>
      </c>
      <c r="AT839" s="320">
        <f t="shared" si="1887"/>
        <v>181.50406070591961</v>
      </c>
      <c r="AU839" s="320">
        <f t="shared" si="1887"/>
        <v>181.50406070591961</v>
      </c>
      <c r="AV839" s="320">
        <f t="shared" si="1887"/>
        <v>181.50406070591961</v>
      </c>
      <c r="AW839" s="320">
        <f t="shared" si="1887"/>
        <v>181.50406070591961</v>
      </c>
      <c r="AX839" s="320">
        <f t="shared" si="1887"/>
        <v>181.50406070591961</v>
      </c>
      <c r="AY839" s="320">
        <f t="shared" si="1887"/>
        <v>181.50406070591961</v>
      </c>
      <c r="AZ839" s="320">
        <f t="shared" si="1887"/>
        <v>181.50406070591961</v>
      </c>
      <c r="BA839" s="320">
        <f t="shared" si="1887"/>
        <v>181.50406070591961</v>
      </c>
      <c r="BB839" s="320">
        <f t="shared" si="1887"/>
        <v>181.50406070591961</v>
      </c>
      <c r="BC839" s="320">
        <f t="shared" si="1887"/>
        <v>181.50406070591961</v>
      </c>
      <c r="BD839" s="320">
        <f t="shared" si="1887"/>
        <v>181.50406070591961</v>
      </c>
      <c r="BE839" s="320">
        <f t="shared" si="1887"/>
        <v>181.50406070591961</v>
      </c>
      <c r="BF839" s="320">
        <f t="shared" si="1887"/>
        <v>181.50406070591961</v>
      </c>
      <c r="BG839" s="320">
        <f t="shared" si="1887"/>
        <v>181.50406070591961</v>
      </c>
      <c r="BH839" s="320">
        <f t="shared" si="1887"/>
        <v>181.50406070591961</v>
      </c>
      <c r="BI839" s="320">
        <f t="shared" si="1887"/>
        <v>181.50406070591961</v>
      </c>
      <c r="BJ839" s="320">
        <f t="shared" si="1887"/>
        <v>181.50406070591961</v>
      </c>
      <c r="BK839" s="320">
        <f t="shared" si="1887"/>
        <v>181.50406070591961</v>
      </c>
      <c r="BL839" s="320">
        <f t="shared" si="1887"/>
        <v>181.50406070591961</v>
      </c>
      <c r="BM839" s="320">
        <f t="shared" si="1887"/>
        <v>181.50406070591961</v>
      </c>
      <c r="BN839" s="320">
        <f t="shared" si="1887"/>
        <v>181.50406070591961</v>
      </c>
      <c r="BO839" s="320">
        <f t="shared" si="1887"/>
        <v>181.50406070591961</v>
      </c>
      <c r="BP839" s="320">
        <f t="shared" si="1887"/>
        <v>181.50406070591961</v>
      </c>
      <c r="BQ839" s="320">
        <f t="shared" si="1887"/>
        <v>181.50406070591961</v>
      </c>
      <c r="BR839" s="320">
        <f t="shared" si="1887"/>
        <v>181.50406070591961</v>
      </c>
      <c r="BS839" s="320">
        <f t="shared" si="1887"/>
        <v>181.50406070591961</v>
      </c>
      <c r="BT839" s="320">
        <f t="shared" ref="BT839:BZ839" si="1888">SUMIF($A$12:$A$234,$E826,BT$12:BT$234)</f>
        <v>181.50406070591961</v>
      </c>
      <c r="BU839" s="320">
        <f t="shared" si="1888"/>
        <v>181.50406070591961</v>
      </c>
      <c r="BV839" s="320">
        <f t="shared" si="1888"/>
        <v>181.50406070591961</v>
      </c>
      <c r="BW839" s="320">
        <f t="shared" si="1888"/>
        <v>181.50406070591961</v>
      </c>
      <c r="BX839" s="320">
        <f t="shared" si="1888"/>
        <v>181.50406070591961</v>
      </c>
      <c r="BY839" s="320">
        <f t="shared" si="1888"/>
        <v>181.50406070591961</v>
      </c>
      <c r="BZ839" s="320">
        <f t="shared" si="1888"/>
        <v>181.50406070591961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889">SUMIF($A$392:$A$539,$E826,H$392:H$539)</f>
        <v>0</v>
      </c>
      <c r="I841" s="277">
        <f t="shared" si="1889"/>
        <v>0</v>
      </c>
      <c r="J841" s="277">
        <f t="shared" si="1889"/>
        <v>0</v>
      </c>
      <c r="K841" s="277">
        <f t="shared" si="1889"/>
        <v>0</v>
      </c>
      <c r="L841" s="277">
        <f t="shared" si="1889"/>
        <v>0</v>
      </c>
      <c r="M841" s="277">
        <f t="shared" si="1889"/>
        <v>0</v>
      </c>
      <c r="N841" s="277">
        <f t="shared" si="1889"/>
        <v>0</v>
      </c>
      <c r="O841" s="277">
        <f t="shared" si="1889"/>
        <v>0</v>
      </c>
      <c r="P841" s="277">
        <f t="shared" si="1889"/>
        <v>0</v>
      </c>
      <c r="Q841" s="277">
        <f t="shared" si="1889"/>
        <v>0</v>
      </c>
      <c r="R841" s="277">
        <f t="shared" si="1889"/>
        <v>0</v>
      </c>
      <c r="S841" s="277">
        <f t="shared" si="1889"/>
        <v>0</v>
      </c>
      <c r="T841" s="277">
        <f t="shared" si="1889"/>
        <v>0</v>
      </c>
      <c r="U841" s="277">
        <f t="shared" si="1889"/>
        <v>0</v>
      </c>
      <c r="V841" s="277">
        <f t="shared" si="1889"/>
        <v>0</v>
      </c>
      <c r="W841" s="277">
        <f t="shared" si="1889"/>
        <v>0</v>
      </c>
      <c r="X841" s="277">
        <f t="shared" si="1889"/>
        <v>0</v>
      </c>
      <c r="Y841" s="277">
        <f t="shared" si="1889"/>
        <v>0</v>
      </c>
      <c r="Z841" s="277">
        <f t="shared" si="1889"/>
        <v>0</v>
      </c>
      <c r="AA841" s="277">
        <f t="shared" si="1889"/>
        <v>0</v>
      </c>
      <c r="AB841" s="277">
        <f t="shared" si="1889"/>
        <v>0</v>
      </c>
      <c r="AC841" s="277">
        <f t="shared" si="1889"/>
        <v>0</v>
      </c>
      <c r="AD841" s="277">
        <f t="shared" si="1889"/>
        <v>0</v>
      </c>
      <c r="AE841" s="277">
        <f t="shared" si="1889"/>
        <v>0</v>
      </c>
      <c r="AF841" s="277">
        <f t="shared" si="1889"/>
        <v>0</v>
      </c>
      <c r="AG841" s="277">
        <f t="shared" si="1889"/>
        <v>0</v>
      </c>
      <c r="AH841" s="277">
        <f t="shared" si="1889"/>
        <v>0</v>
      </c>
      <c r="AI841" s="277">
        <f t="shared" si="1889"/>
        <v>0</v>
      </c>
      <c r="AJ841" s="277">
        <f t="shared" si="1889"/>
        <v>0</v>
      </c>
      <c r="AK841" s="277">
        <f t="shared" si="1889"/>
        <v>0</v>
      </c>
      <c r="AL841" s="277">
        <f t="shared" si="1889"/>
        <v>0</v>
      </c>
      <c r="AM841" s="277">
        <f t="shared" si="1889"/>
        <v>298.92957328124868</v>
      </c>
      <c r="AN841" s="277">
        <f t="shared" si="1889"/>
        <v>721.72231140624945</v>
      </c>
      <c r="AO841" s="277">
        <f t="shared" si="1889"/>
        <v>1204.5701095937504</v>
      </c>
      <c r="AP841" s="277">
        <f t="shared" si="1889"/>
        <v>1541.0576095937504</v>
      </c>
      <c r="AQ841" s="277">
        <f t="shared" si="1889"/>
        <v>635.35119356385826</v>
      </c>
      <c r="AR841" s="277">
        <f t="shared" si="1889"/>
        <v>669.33982992749463</v>
      </c>
      <c r="AS841" s="277">
        <f t="shared" si="1889"/>
        <v>669.33982992749463</v>
      </c>
      <c r="AT841" s="277">
        <f t="shared" si="1889"/>
        <v>669.33982992749463</v>
      </c>
      <c r="AU841" s="277">
        <f t="shared" si="1889"/>
        <v>669.33982992749463</v>
      </c>
      <c r="AV841" s="277">
        <f t="shared" si="1889"/>
        <v>669.33982992749463</v>
      </c>
      <c r="AW841" s="277">
        <f t="shared" si="1889"/>
        <v>669.33982992749463</v>
      </c>
      <c r="AX841" s="277">
        <f t="shared" si="1889"/>
        <v>669.33982992749463</v>
      </c>
      <c r="AY841" s="277">
        <f t="shared" si="1889"/>
        <v>669.33982992749463</v>
      </c>
      <c r="AZ841" s="277">
        <f t="shared" si="1889"/>
        <v>669.33982992749463</v>
      </c>
      <c r="BA841" s="277">
        <f t="shared" si="1889"/>
        <v>669.33982992749463</v>
      </c>
      <c r="BB841" s="277">
        <f t="shared" si="1889"/>
        <v>669.33982992749463</v>
      </c>
      <c r="BC841" s="277">
        <f t="shared" si="1889"/>
        <v>678.7879147794082</v>
      </c>
      <c r="BD841" s="277">
        <f t="shared" si="1889"/>
        <v>678.7879147794082</v>
      </c>
      <c r="BE841" s="277">
        <f t="shared" si="1889"/>
        <v>678.7879147794082</v>
      </c>
      <c r="BF841" s="277">
        <f t="shared" si="1889"/>
        <v>678.7879147794082</v>
      </c>
      <c r="BG841" s="277">
        <f t="shared" si="1889"/>
        <v>678.7879147794082</v>
      </c>
      <c r="BH841" s="277">
        <f t="shared" si="1889"/>
        <v>678.7879147794082</v>
      </c>
      <c r="BI841" s="277">
        <f t="shared" si="1889"/>
        <v>678.7879147794082</v>
      </c>
      <c r="BJ841" s="277">
        <f t="shared" si="1889"/>
        <v>678.7879147794082</v>
      </c>
      <c r="BK841" s="277">
        <f t="shared" si="1889"/>
        <v>678.7879147794082</v>
      </c>
      <c r="BL841" s="277">
        <f t="shared" si="1889"/>
        <v>678.7879147794082</v>
      </c>
      <c r="BM841" s="277">
        <f t="shared" si="1889"/>
        <v>678.7879147794082</v>
      </c>
      <c r="BN841" s="277">
        <f t="shared" si="1889"/>
        <v>678.7879147794082</v>
      </c>
      <c r="BO841" s="277">
        <f t="shared" si="1889"/>
        <v>627.93413029190822</v>
      </c>
      <c r="BP841" s="277">
        <f t="shared" si="1889"/>
        <v>627.93413029190822</v>
      </c>
      <c r="BQ841" s="277">
        <f t="shared" si="1889"/>
        <v>627.93413029190822</v>
      </c>
      <c r="BR841" s="277">
        <f t="shared" si="1889"/>
        <v>627.93413029190822</v>
      </c>
      <c r="BS841" s="277">
        <f t="shared" si="1889"/>
        <v>627.93413029190822</v>
      </c>
      <c r="BT841" s="277">
        <f t="shared" ref="BT841:BZ841" si="1890">SUMIF($A$392:$A$539,$E826,BT$392:BT$539)</f>
        <v>627.93413029190822</v>
      </c>
      <c r="BU841" s="277">
        <f t="shared" si="1890"/>
        <v>627.93413029190822</v>
      </c>
      <c r="BV841" s="277">
        <f t="shared" si="1890"/>
        <v>627.93413029190822</v>
      </c>
      <c r="BW841" s="277">
        <f t="shared" si="1890"/>
        <v>627.93413029190822</v>
      </c>
      <c r="BX841" s="277">
        <f t="shared" si="1890"/>
        <v>627.93413029190822</v>
      </c>
      <c r="BY841" s="277">
        <f t="shared" si="1890"/>
        <v>627.93413029190822</v>
      </c>
      <c r="BZ841" s="277">
        <f t="shared" si="1890"/>
        <v>627.93413029190822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891">SUMIF($A$544:$A$615,$E826,H$544:H$615)</f>
        <v>0</v>
      </c>
      <c r="I842" s="277">
        <f t="shared" si="1891"/>
        <v>0</v>
      </c>
      <c r="J842" s="277">
        <f t="shared" si="1891"/>
        <v>0</v>
      </c>
      <c r="K842" s="277">
        <f t="shared" si="1891"/>
        <v>0</v>
      </c>
      <c r="L842" s="277">
        <f t="shared" si="1891"/>
        <v>0</v>
      </c>
      <c r="M842" s="277">
        <f t="shared" si="1891"/>
        <v>0</v>
      </c>
      <c r="N842" s="277">
        <f t="shared" si="1891"/>
        <v>0</v>
      </c>
      <c r="O842" s="277">
        <f t="shared" si="1891"/>
        <v>0</v>
      </c>
      <c r="P842" s="277">
        <f t="shared" si="1891"/>
        <v>0</v>
      </c>
      <c r="Q842" s="277">
        <f t="shared" si="1891"/>
        <v>0</v>
      </c>
      <c r="R842" s="277">
        <f t="shared" si="1891"/>
        <v>0</v>
      </c>
      <c r="S842" s="277">
        <f t="shared" si="1891"/>
        <v>0</v>
      </c>
      <c r="T842" s="277">
        <f t="shared" si="1891"/>
        <v>0</v>
      </c>
      <c r="U842" s="277">
        <f t="shared" si="1891"/>
        <v>0</v>
      </c>
      <c r="V842" s="277">
        <f t="shared" si="1891"/>
        <v>0</v>
      </c>
      <c r="W842" s="277">
        <f t="shared" si="1891"/>
        <v>0</v>
      </c>
      <c r="X842" s="277">
        <f t="shared" si="1891"/>
        <v>0</v>
      </c>
      <c r="Y842" s="277">
        <f t="shared" si="1891"/>
        <v>0</v>
      </c>
      <c r="Z842" s="277">
        <f t="shared" si="1891"/>
        <v>0</v>
      </c>
      <c r="AA842" s="277">
        <f t="shared" si="1891"/>
        <v>0</v>
      </c>
      <c r="AB842" s="277">
        <f t="shared" si="1891"/>
        <v>0</v>
      </c>
      <c r="AC842" s="277">
        <f t="shared" si="1891"/>
        <v>0</v>
      </c>
      <c r="AD842" s="277">
        <f t="shared" si="1891"/>
        <v>0</v>
      </c>
      <c r="AE842" s="277">
        <f t="shared" si="1891"/>
        <v>0</v>
      </c>
      <c r="AF842" s="277">
        <f t="shared" si="1891"/>
        <v>0</v>
      </c>
      <c r="AG842" s="277">
        <f t="shared" si="1891"/>
        <v>0</v>
      </c>
      <c r="AH842" s="277">
        <f t="shared" si="1891"/>
        <v>0</v>
      </c>
      <c r="AI842" s="277">
        <f t="shared" si="1891"/>
        <v>0</v>
      </c>
      <c r="AJ842" s="277">
        <f t="shared" si="1891"/>
        <v>0</v>
      </c>
      <c r="AK842" s="277">
        <f t="shared" si="1891"/>
        <v>0</v>
      </c>
      <c r="AL842" s="277">
        <f t="shared" si="1891"/>
        <v>0</v>
      </c>
      <c r="AM842" s="277">
        <f t="shared" si="1891"/>
        <v>298.92957328124868</v>
      </c>
      <c r="AN842" s="277">
        <f t="shared" si="1891"/>
        <v>721.72231140624945</v>
      </c>
      <c r="AO842" s="277">
        <f t="shared" si="1891"/>
        <v>1204.5701095937504</v>
      </c>
      <c r="AP842" s="277">
        <f t="shared" si="1891"/>
        <v>1541.0576095937504</v>
      </c>
      <c r="AQ842" s="277">
        <f t="shared" si="1891"/>
        <v>635.35119356385826</v>
      </c>
      <c r="AR842" s="277">
        <f t="shared" si="1891"/>
        <v>669.33982992749463</v>
      </c>
      <c r="AS842" s="277">
        <f t="shared" si="1891"/>
        <v>669.33982992749463</v>
      </c>
      <c r="AT842" s="277">
        <f t="shared" si="1891"/>
        <v>669.33982992749463</v>
      </c>
      <c r="AU842" s="277">
        <f t="shared" si="1891"/>
        <v>669.33982992749463</v>
      </c>
      <c r="AV842" s="277">
        <f t="shared" si="1891"/>
        <v>669.33982992749463</v>
      </c>
      <c r="AW842" s="277">
        <f t="shared" si="1891"/>
        <v>669.33982992749463</v>
      </c>
      <c r="AX842" s="277">
        <f t="shared" si="1891"/>
        <v>669.33982992749463</v>
      </c>
      <c r="AY842" s="277">
        <f t="shared" si="1891"/>
        <v>669.33982992749463</v>
      </c>
      <c r="AZ842" s="277">
        <f t="shared" si="1891"/>
        <v>669.33982992749463</v>
      </c>
      <c r="BA842" s="277">
        <f t="shared" si="1891"/>
        <v>669.33982992749463</v>
      </c>
      <c r="BB842" s="277">
        <f t="shared" si="1891"/>
        <v>669.33982992749463</v>
      </c>
      <c r="BC842" s="277">
        <f t="shared" si="1891"/>
        <v>678.7879147794082</v>
      </c>
      <c r="BD842" s="277">
        <f t="shared" si="1891"/>
        <v>678.7879147794082</v>
      </c>
      <c r="BE842" s="277">
        <f t="shared" si="1891"/>
        <v>678.7879147794082</v>
      </c>
      <c r="BF842" s="277">
        <f t="shared" si="1891"/>
        <v>678.7879147794082</v>
      </c>
      <c r="BG842" s="277">
        <f t="shared" si="1891"/>
        <v>678.7879147794082</v>
      </c>
      <c r="BH842" s="277">
        <f t="shared" si="1891"/>
        <v>678.7879147794082</v>
      </c>
      <c r="BI842" s="277">
        <f t="shared" si="1891"/>
        <v>678.7879147794082</v>
      </c>
      <c r="BJ842" s="277">
        <f t="shared" si="1891"/>
        <v>678.7879147794082</v>
      </c>
      <c r="BK842" s="277">
        <f t="shared" si="1891"/>
        <v>678.7879147794082</v>
      </c>
      <c r="BL842" s="277">
        <f t="shared" si="1891"/>
        <v>678.7879147794082</v>
      </c>
      <c r="BM842" s="277">
        <f t="shared" si="1891"/>
        <v>678.7879147794082</v>
      </c>
      <c r="BN842" s="277">
        <f t="shared" si="1891"/>
        <v>678.7879147794082</v>
      </c>
      <c r="BO842" s="277">
        <f t="shared" si="1891"/>
        <v>627.93413029190822</v>
      </c>
      <c r="BP842" s="277">
        <f t="shared" si="1891"/>
        <v>627.93413029190822</v>
      </c>
      <c r="BQ842" s="277">
        <f t="shared" si="1891"/>
        <v>627.93413029190822</v>
      </c>
      <c r="BR842" s="277">
        <f t="shared" si="1891"/>
        <v>627.93413029190822</v>
      </c>
      <c r="BS842" s="277">
        <f t="shared" si="1891"/>
        <v>627.93413029190822</v>
      </c>
      <c r="BT842" s="277">
        <f t="shared" ref="BT842:BZ842" si="1892">SUMIF($A$544:$A$615,$E826,BT$544:BT$615)</f>
        <v>627.93413029190822</v>
      </c>
      <c r="BU842" s="277">
        <f t="shared" si="1892"/>
        <v>627.93413029190822</v>
      </c>
      <c r="BV842" s="277">
        <f t="shared" si="1892"/>
        <v>627.93413029190822</v>
      </c>
      <c r="BW842" s="277">
        <f t="shared" si="1892"/>
        <v>627.93413029190822</v>
      </c>
      <c r="BX842" s="277">
        <f t="shared" si="1892"/>
        <v>627.93413029190822</v>
      </c>
      <c r="BY842" s="277">
        <f t="shared" si="1892"/>
        <v>627.93413029190822</v>
      </c>
      <c r="BZ842" s="277">
        <f t="shared" si="1892"/>
        <v>627.93413029190822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893">SUMIF($A$316:$A$387,$E826,H$316:H$387)</f>
        <v>0</v>
      </c>
      <c r="I843" s="277">
        <f t="shared" si="1893"/>
        <v>0</v>
      </c>
      <c r="J843" s="277">
        <f t="shared" si="1893"/>
        <v>0</v>
      </c>
      <c r="K843" s="277">
        <f t="shared" si="1893"/>
        <v>0</v>
      </c>
      <c r="L843" s="277">
        <f t="shared" si="1893"/>
        <v>0</v>
      </c>
      <c r="M843" s="277">
        <f t="shared" si="1893"/>
        <v>0</v>
      </c>
      <c r="N843" s="277">
        <f t="shared" si="1893"/>
        <v>0</v>
      </c>
      <c r="O843" s="277">
        <f t="shared" si="1893"/>
        <v>0</v>
      </c>
      <c r="P843" s="277">
        <f t="shared" si="1893"/>
        <v>0</v>
      </c>
      <c r="Q843" s="277">
        <f t="shared" si="1893"/>
        <v>0</v>
      </c>
      <c r="R843" s="277">
        <f t="shared" si="1893"/>
        <v>0</v>
      </c>
      <c r="S843" s="277">
        <f t="shared" si="1893"/>
        <v>0</v>
      </c>
      <c r="T843" s="277">
        <f t="shared" si="1893"/>
        <v>0</v>
      </c>
      <c r="U843" s="277">
        <f t="shared" si="1893"/>
        <v>0</v>
      </c>
      <c r="V843" s="277">
        <f t="shared" si="1893"/>
        <v>0</v>
      </c>
      <c r="W843" s="277">
        <f t="shared" si="1893"/>
        <v>0</v>
      </c>
      <c r="X843" s="277">
        <f t="shared" si="1893"/>
        <v>0</v>
      </c>
      <c r="Y843" s="277">
        <f t="shared" si="1893"/>
        <v>0</v>
      </c>
      <c r="Z843" s="277">
        <f t="shared" si="1893"/>
        <v>0</v>
      </c>
      <c r="AA843" s="277">
        <f t="shared" si="1893"/>
        <v>0</v>
      </c>
      <c r="AB843" s="277">
        <f t="shared" si="1893"/>
        <v>0</v>
      </c>
      <c r="AC843" s="277">
        <f t="shared" si="1893"/>
        <v>0</v>
      </c>
      <c r="AD843" s="277">
        <f t="shared" si="1893"/>
        <v>0</v>
      </c>
      <c r="AE843" s="277">
        <f t="shared" si="1893"/>
        <v>0</v>
      </c>
      <c r="AF843" s="277">
        <f t="shared" si="1893"/>
        <v>0</v>
      </c>
      <c r="AG843" s="277">
        <f t="shared" si="1893"/>
        <v>0</v>
      </c>
      <c r="AH843" s="277">
        <f t="shared" si="1893"/>
        <v>0</v>
      </c>
      <c r="AI843" s="277">
        <f t="shared" si="1893"/>
        <v>0</v>
      </c>
      <c r="AJ843" s="277">
        <f t="shared" si="1893"/>
        <v>0</v>
      </c>
      <c r="AK843" s="277">
        <f t="shared" si="1893"/>
        <v>0</v>
      </c>
      <c r="AL843" s="277">
        <f t="shared" si="1893"/>
        <v>0</v>
      </c>
      <c r="AM843" s="277">
        <f t="shared" si="1893"/>
        <v>116.60493</v>
      </c>
      <c r="AN843" s="277">
        <f t="shared" si="1893"/>
        <v>44.417620000000007</v>
      </c>
      <c r="AO843" s="277">
        <f t="shared" si="1893"/>
        <v>133.09638000000001</v>
      </c>
      <c r="AP843" s="277">
        <f t="shared" si="1893"/>
        <v>27</v>
      </c>
      <c r="AQ843" s="277">
        <f t="shared" si="1893"/>
        <v>30</v>
      </c>
      <c r="AR843" s="277">
        <f t="shared" si="1893"/>
        <v>30</v>
      </c>
      <c r="AS843" s="277">
        <f t="shared" si="1893"/>
        <v>0</v>
      </c>
      <c r="AT843" s="277">
        <f t="shared" si="1893"/>
        <v>0</v>
      </c>
      <c r="AU843" s="277">
        <f t="shared" si="1893"/>
        <v>0</v>
      </c>
      <c r="AV843" s="277">
        <f t="shared" si="1893"/>
        <v>0</v>
      </c>
      <c r="AW843" s="277">
        <f t="shared" si="1893"/>
        <v>0</v>
      </c>
      <c r="AX843" s="277">
        <f t="shared" si="1893"/>
        <v>0</v>
      </c>
      <c r="AY843" s="277">
        <f t="shared" si="1893"/>
        <v>0</v>
      </c>
      <c r="AZ843" s="277">
        <f t="shared" si="1893"/>
        <v>0</v>
      </c>
      <c r="BA843" s="277">
        <f t="shared" si="1893"/>
        <v>0</v>
      </c>
      <c r="BB843" s="277">
        <f t="shared" si="1893"/>
        <v>0</v>
      </c>
      <c r="BC843" s="277">
        <f t="shared" si="1893"/>
        <v>0</v>
      </c>
      <c r="BD843" s="277">
        <f t="shared" si="1893"/>
        <v>0</v>
      </c>
      <c r="BE843" s="277">
        <f t="shared" si="1893"/>
        <v>0</v>
      </c>
      <c r="BF843" s="277">
        <f t="shared" si="1893"/>
        <v>0</v>
      </c>
      <c r="BG843" s="277">
        <f t="shared" si="1893"/>
        <v>0</v>
      </c>
      <c r="BH843" s="277">
        <f t="shared" si="1893"/>
        <v>0</v>
      </c>
      <c r="BI843" s="277">
        <f t="shared" si="1893"/>
        <v>0</v>
      </c>
      <c r="BJ843" s="277">
        <f t="shared" si="1893"/>
        <v>0</v>
      </c>
      <c r="BK843" s="277">
        <f t="shared" si="1893"/>
        <v>0</v>
      </c>
      <c r="BL843" s="277">
        <f t="shared" si="1893"/>
        <v>0</v>
      </c>
      <c r="BM843" s="277">
        <f t="shared" si="1893"/>
        <v>0</v>
      </c>
      <c r="BN843" s="277">
        <f t="shared" si="1893"/>
        <v>0</v>
      </c>
      <c r="BO843" s="277">
        <f t="shared" si="1893"/>
        <v>0</v>
      </c>
      <c r="BP843" s="277">
        <f t="shared" si="1893"/>
        <v>0</v>
      </c>
      <c r="BQ843" s="277">
        <f t="shared" si="1893"/>
        <v>0</v>
      </c>
      <c r="BR843" s="277">
        <f t="shared" si="1893"/>
        <v>0</v>
      </c>
      <c r="BS843" s="277">
        <f t="shared" si="1893"/>
        <v>0</v>
      </c>
      <c r="BT843" s="277">
        <f t="shared" ref="BT843:BZ843" si="1894">SUMIF($A$316:$A$387,$E826,BT$316:BT$387)</f>
        <v>0</v>
      </c>
      <c r="BU843" s="277">
        <f t="shared" si="1894"/>
        <v>0</v>
      </c>
      <c r="BV843" s="277">
        <f t="shared" si="1894"/>
        <v>0</v>
      </c>
      <c r="BW843" s="277">
        <f t="shared" si="1894"/>
        <v>0</v>
      </c>
      <c r="BX843" s="277">
        <f t="shared" si="1894"/>
        <v>0</v>
      </c>
      <c r="BY843" s="277">
        <f t="shared" si="1894"/>
        <v>0</v>
      </c>
      <c r="BZ843" s="277">
        <f t="shared" si="1894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895">(H839-H841-H846)*$B845</f>
        <v>0</v>
      </c>
      <c r="I845" s="83">
        <f t="shared" ref="I845" si="1896">(I839-I841-I846)*$B845</f>
        <v>0</v>
      </c>
      <c r="J845" s="83">
        <f t="shared" ref="J845" si="1897">(J839-J841-J846)*$B845</f>
        <v>0</v>
      </c>
      <c r="K845" s="83">
        <f t="shared" ref="K845" si="1898">(K839-K841-K846)*$B845</f>
        <v>0</v>
      </c>
      <c r="L845" s="83">
        <f t="shared" ref="L845" si="1899">(L839-L841-L846)*$B845</f>
        <v>0</v>
      </c>
      <c r="M845" s="83">
        <f t="shared" ref="M845" si="1900">(M839-M841-M846)*$B845</f>
        <v>0</v>
      </c>
      <c r="N845" s="83">
        <f t="shared" ref="N845" si="1901">(N839-N841-N846)*$B845</f>
        <v>0</v>
      </c>
      <c r="O845" s="83">
        <f t="shared" ref="O845" si="1902">(O839-O841-O846)*$B845</f>
        <v>0</v>
      </c>
      <c r="P845" s="83">
        <f t="shared" ref="P845" si="1903">(P839-P841-P846)*$B845</f>
        <v>0</v>
      </c>
      <c r="Q845" s="83">
        <f t="shared" ref="Q845" si="1904">(Q839-Q841-Q846)*$B845</f>
        <v>0</v>
      </c>
      <c r="R845" s="83">
        <f t="shared" ref="R845" si="1905">(R839-R841-R846)*$B845</f>
        <v>0</v>
      </c>
      <c r="S845" s="83">
        <f t="shared" ref="S845" si="1906">(S839-S841-S846)*$B845</f>
        <v>0</v>
      </c>
      <c r="T845" s="83">
        <f t="shared" ref="T845" si="1907">(T839-T841-T846)*$B845</f>
        <v>0</v>
      </c>
      <c r="U845" s="83">
        <f t="shared" ref="U845" si="1908">(U839-U841-U846)*$B845</f>
        <v>0</v>
      </c>
      <c r="V845" s="83">
        <f t="shared" ref="V845" si="1909">(V839-V841-V846)*$B845</f>
        <v>0</v>
      </c>
      <c r="W845" s="83">
        <f t="shared" ref="W845" si="1910">(W839-W841-W846)*$B845</f>
        <v>0</v>
      </c>
      <c r="X845" s="83">
        <f t="shared" ref="X845" si="1911">(X839-X841-X846)*$B845</f>
        <v>0</v>
      </c>
      <c r="Y845" s="83">
        <f t="shared" ref="Y845" si="1912">(Y839-Y841-Y846)*$B845</f>
        <v>0</v>
      </c>
      <c r="Z845" s="83">
        <f t="shared" ref="Z845" si="1913">(Z839-Z841-Z846)*$B845</f>
        <v>0</v>
      </c>
      <c r="AA845" s="83">
        <f t="shared" ref="AA845" si="1914">(AA839-AA841-AA846)*$B845</f>
        <v>0</v>
      </c>
      <c r="AB845" s="83">
        <f t="shared" ref="AB845" si="1915">(AB839-AB841-AB846)*$B845</f>
        <v>0</v>
      </c>
      <c r="AC845" s="83">
        <f t="shared" ref="AC845" si="1916">(AC839-AC841-AC846)*$B845</f>
        <v>0</v>
      </c>
      <c r="AD845" s="83">
        <f t="shared" ref="AD845" si="1917">(AD839-AD841-AD846)*$B845</f>
        <v>0</v>
      </c>
      <c r="AE845" s="83">
        <f t="shared" ref="AE845" si="1918">(AE839-AE841-AE846)*$B845</f>
        <v>0</v>
      </c>
      <c r="AF845" s="83">
        <f t="shared" ref="AF845" si="1919">(AF839-AF841-AF846)*$B845</f>
        <v>0</v>
      </c>
      <c r="AG845" s="83">
        <f t="shared" ref="AG845" si="1920">(AG839-AG841-AG846)*$B845</f>
        <v>0</v>
      </c>
      <c r="AH845" s="83">
        <f t="shared" ref="AH845" si="1921">(AH839-AH841-AH846)*$B845</f>
        <v>0</v>
      </c>
      <c r="AI845" s="83">
        <f t="shared" ref="AI845" si="1922">(AI839-AI841-AI846)*$B845</f>
        <v>0</v>
      </c>
      <c r="AJ845" s="83">
        <f t="shared" ref="AJ845" si="1923">(AJ839-AJ841-AJ846)*$B845</f>
        <v>0</v>
      </c>
      <c r="AK845" s="83">
        <f t="shared" ref="AK845" si="1924">(AK839-AK841-AK846)*$B845</f>
        <v>0</v>
      </c>
      <c r="AL845" s="83">
        <f t="shared" ref="AL845" si="1925">(AL839-AL841-AL846)*$B845</f>
        <v>0</v>
      </c>
      <c r="AM845" s="83">
        <f t="shared" ref="AM845" si="1926">(AM839-AM841-AM846)*$B845</f>
        <v>-52.531541766447297</v>
      </c>
      <c r="AN845" s="83">
        <f t="shared" ref="AN845" si="1927">(AN839-AN841-AN846)*$B845</f>
        <v>-123.86027826750261</v>
      </c>
      <c r="AO845" s="83">
        <f t="shared" ref="AO845" si="1928">(AO839-AO841-AO846)*$B845</f>
        <v>-207.54927432985744</v>
      </c>
      <c r="AP845" s="83">
        <f t="shared" ref="AP845" si="1929">(AP839-AP841-AP846)*$B845</f>
        <v>-266.84910256960791</v>
      </c>
      <c r="AQ845" s="83">
        <f t="shared" ref="AQ845" si="1930">(AQ839-AQ841-AQ846)*$B845</f>
        <v>-91.03942344250521</v>
      </c>
      <c r="AR845" s="83">
        <f t="shared" ref="AR845" si="1931">(AR839-AR841-AR846)*$B845</f>
        <v>-94.661827616027352</v>
      </c>
      <c r="AS845" s="83">
        <f t="shared" ref="AS845" si="1932">(AS839-AS841-AS846)*$B845</f>
        <v>-93.225415498242981</v>
      </c>
      <c r="AT845" s="83">
        <f t="shared" ref="AT845" si="1933">(AT839-AT841-AT846)*$B845</f>
        <v>-93.225415498242981</v>
      </c>
      <c r="AU845" s="83">
        <f t="shared" ref="AU845" si="1934">(AU839-AU841-AU846)*$B845</f>
        <v>-93.225415498242981</v>
      </c>
      <c r="AV845" s="83">
        <f t="shared" ref="AV845" si="1935">(AV839-AV841-AV846)*$B845</f>
        <v>-93.225415498242981</v>
      </c>
      <c r="AW845" s="83">
        <f t="shared" ref="AW845" si="1936">(AW839-AW841-AW846)*$B845</f>
        <v>-93.225415498242981</v>
      </c>
      <c r="AX845" s="83">
        <f t="shared" ref="AX845" si="1937">(AX839-AX841-AX846)*$B845</f>
        <v>-93.225415498242981</v>
      </c>
      <c r="AY845" s="83">
        <f t="shared" ref="AY845" si="1938">(AY839-AY841-AY846)*$B845</f>
        <v>-93.225415498242981</v>
      </c>
      <c r="AZ845" s="83">
        <f t="shared" ref="AZ845" si="1939">(AZ839-AZ841-AZ846)*$B845</f>
        <v>-93.225415498242981</v>
      </c>
      <c r="BA845" s="83">
        <f t="shared" ref="BA845" si="1940">(BA839-BA841-BA846)*$B845</f>
        <v>-93.225415498242981</v>
      </c>
      <c r="BB845" s="83">
        <f t="shared" ref="BB845" si="1941">(BB839-BB841-BB846)*$B845</f>
        <v>-93.225415498242981</v>
      </c>
      <c r="BC845" s="83">
        <f t="shared" ref="BC845" si="1942">(BC839-BC841-BC846)*$B845</f>
        <v>-95.030944513443671</v>
      </c>
      <c r="BD845" s="83">
        <f t="shared" ref="BD845" si="1943">(BD839-BD841-BD846)*$B845</f>
        <v>-95.030944513443671</v>
      </c>
      <c r="BE845" s="83">
        <f t="shared" ref="BE845" si="1944">(BE839-BE841-BE846)*$B845</f>
        <v>-95.030944513443671</v>
      </c>
      <c r="BF845" s="83">
        <f t="shared" ref="BF845" si="1945">(BF839-BF841-BF846)*$B845</f>
        <v>-95.030944513443671</v>
      </c>
      <c r="BG845" s="83">
        <f t="shared" ref="BG845" si="1946">(BG839-BG841-BG846)*$B845</f>
        <v>-95.030944513443671</v>
      </c>
      <c r="BH845" s="83">
        <f t="shared" ref="BH845" si="1947">(BH839-BH841-BH846)*$B845</f>
        <v>-95.030944513443671</v>
      </c>
      <c r="BI845" s="83">
        <f t="shared" ref="BI845" si="1948">(BI839-BI841-BI846)*$B845</f>
        <v>-95.030944513443671</v>
      </c>
      <c r="BJ845" s="83">
        <f t="shared" ref="BJ845" si="1949">(BJ839-BJ841-BJ846)*$B845</f>
        <v>-95.030944513443671</v>
      </c>
      <c r="BK845" s="83">
        <f t="shared" ref="BK845" si="1950">(BK839-BK841-BK846)*$B845</f>
        <v>-95.030944513443671</v>
      </c>
      <c r="BL845" s="83">
        <f t="shared" ref="BL845" si="1951">(BL839-BL841-BL846)*$B845</f>
        <v>-95.030944513443671</v>
      </c>
      <c r="BM845" s="83">
        <f t="shared" ref="BM845" si="1952">(BM839-BM841-BM846)*$B845</f>
        <v>-95.030944513443671</v>
      </c>
      <c r="BN845" s="83">
        <f t="shared" ref="BN845" si="1953">(BN839-BN841-BN846)*$B845</f>
        <v>-95.030944513443671</v>
      </c>
      <c r="BO845" s="83">
        <f t="shared" ref="BO845" si="1954">(BO839-BO841-BO846)*$B845</f>
        <v>-85.312786297882411</v>
      </c>
      <c r="BP845" s="83">
        <f t="shared" ref="BP845" si="1955">(BP839-BP841-BP846)*$B845</f>
        <v>-85.312786297882411</v>
      </c>
      <c r="BQ845" s="83">
        <f t="shared" ref="BQ845" si="1956">(BQ839-BQ841-BQ846)*$B845</f>
        <v>-85.312786297882411</v>
      </c>
      <c r="BR845" s="83">
        <f t="shared" ref="BR845" si="1957">(BR839-BR841-BR846)*$B845</f>
        <v>-85.312786297882411</v>
      </c>
      <c r="BS845" s="83">
        <f t="shared" ref="BS845" si="1958">(BS839-BS841-BS846)*$B845</f>
        <v>-85.312786297882411</v>
      </c>
      <c r="BT845" s="83">
        <f t="shared" ref="BT845" si="1959">(BT839-BT841-BT846)*$B845</f>
        <v>-85.312786297882411</v>
      </c>
      <c r="BU845" s="83">
        <f t="shared" ref="BU845" si="1960">(BU839-BU841-BU846)*$B845</f>
        <v>-85.312786297882411</v>
      </c>
      <c r="BV845" s="83">
        <f t="shared" ref="BV845" si="1961">(BV839-BV841-BV846)*$B845</f>
        <v>-85.312786297882411</v>
      </c>
      <c r="BW845" s="83">
        <f t="shared" ref="BW845" si="1962">(BW839-BW841-BW846)*$B845</f>
        <v>-85.312786297882411</v>
      </c>
      <c r="BX845" s="83">
        <f t="shared" ref="BX845" si="1963">(BX839-BX841-BX846)*$B845</f>
        <v>-85.312786297882411</v>
      </c>
      <c r="BY845" s="83">
        <f t="shared" ref="BY845" si="1964">(BY839-BY841-BY846)*$B845</f>
        <v>-85.312786297882411</v>
      </c>
      <c r="BZ845" s="83">
        <f t="shared" ref="BZ845" si="1965">(BZ839-BZ841-BZ846)*$B845</f>
        <v>-85.312786297882411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66">(H839-H842)*$B846</f>
        <v>0</v>
      </c>
      <c r="I846" s="83">
        <f t="shared" si="1966"/>
        <v>0</v>
      </c>
      <c r="J846" s="83">
        <f t="shared" si="1966"/>
        <v>0</v>
      </c>
      <c r="K846" s="83">
        <f t="shared" si="1966"/>
        <v>0</v>
      </c>
      <c r="L846" s="83">
        <f t="shared" si="1966"/>
        <v>0</v>
      </c>
      <c r="M846" s="83">
        <f t="shared" si="1966"/>
        <v>0</v>
      </c>
      <c r="N846" s="83">
        <f t="shared" si="1966"/>
        <v>0</v>
      </c>
      <c r="O846" s="83">
        <f t="shared" si="1966"/>
        <v>0</v>
      </c>
      <c r="P846" s="83">
        <f t="shared" si="1966"/>
        <v>0</v>
      </c>
      <c r="Q846" s="83">
        <f t="shared" si="1966"/>
        <v>0</v>
      </c>
      <c r="R846" s="83">
        <f t="shared" si="1966"/>
        <v>0</v>
      </c>
      <c r="S846" s="83">
        <f t="shared" si="1966"/>
        <v>0</v>
      </c>
      <c r="T846" s="83">
        <f t="shared" si="1966"/>
        <v>0</v>
      </c>
      <c r="U846" s="83">
        <f t="shared" si="1966"/>
        <v>0</v>
      </c>
      <c r="V846" s="83">
        <f t="shared" si="1966"/>
        <v>0</v>
      </c>
      <c r="W846" s="83">
        <f t="shared" si="1966"/>
        <v>0</v>
      </c>
      <c r="X846" s="83">
        <f t="shared" si="1966"/>
        <v>0</v>
      </c>
      <c r="Y846" s="83">
        <f t="shared" si="1966"/>
        <v>0</v>
      </c>
      <c r="Z846" s="83">
        <f t="shared" si="1966"/>
        <v>0</v>
      </c>
      <c r="AA846" s="83">
        <f t="shared" si="1966"/>
        <v>0</v>
      </c>
      <c r="AB846" s="83">
        <f t="shared" si="1966"/>
        <v>0</v>
      </c>
      <c r="AC846" s="83">
        <f t="shared" si="1966"/>
        <v>0</v>
      </c>
      <c r="AD846" s="83">
        <f t="shared" si="1966"/>
        <v>0</v>
      </c>
      <c r="AE846" s="83">
        <f t="shared" si="1966"/>
        <v>0</v>
      </c>
      <c r="AF846" s="83">
        <f t="shared" si="1966"/>
        <v>0</v>
      </c>
      <c r="AG846" s="83">
        <f t="shared" si="1966"/>
        <v>0</v>
      </c>
      <c r="AH846" s="83">
        <f t="shared" si="1966"/>
        <v>0</v>
      </c>
      <c r="AI846" s="83">
        <f t="shared" si="1966"/>
        <v>0</v>
      </c>
      <c r="AJ846" s="83">
        <f t="shared" si="1966"/>
        <v>0</v>
      </c>
      <c r="AK846" s="83">
        <f t="shared" si="1966"/>
        <v>0</v>
      </c>
      <c r="AL846" s="83">
        <f t="shared" si="1966"/>
        <v>0</v>
      </c>
      <c r="AM846" s="83">
        <f t="shared" si="1966"/>
        <v>-24.740129560336246</v>
      </c>
      <c r="AN846" s="83">
        <f t="shared" si="1966"/>
        <v>-58.332941099294786</v>
      </c>
      <c r="AO846" s="83">
        <f t="shared" si="1966"/>
        <v>-97.746910987373994</v>
      </c>
      <c r="AP846" s="83">
        <f t="shared" si="1966"/>
        <v>-125.6746165947918</v>
      </c>
      <c r="AQ846" s="83">
        <f t="shared" si="1966"/>
        <v>-42.875709627553476</v>
      </c>
      <c r="AR846" s="83">
        <f t="shared" si="1966"/>
        <v>-44.581708453388082</v>
      </c>
      <c r="AS846" s="83">
        <f t="shared" si="1966"/>
        <v>-43.90521922994175</v>
      </c>
      <c r="AT846" s="83">
        <f t="shared" si="1966"/>
        <v>-43.90521922994175</v>
      </c>
      <c r="AU846" s="83">
        <f t="shared" si="1966"/>
        <v>-43.90521922994175</v>
      </c>
      <c r="AV846" s="83">
        <f t="shared" si="1966"/>
        <v>-43.90521922994175</v>
      </c>
      <c r="AW846" s="83">
        <f t="shared" si="1966"/>
        <v>-43.90521922994175</v>
      </c>
      <c r="AX846" s="83">
        <f t="shared" si="1966"/>
        <v>-43.90521922994175</v>
      </c>
      <c r="AY846" s="83">
        <f t="shared" si="1966"/>
        <v>-43.90521922994175</v>
      </c>
      <c r="AZ846" s="83">
        <f t="shared" si="1966"/>
        <v>-43.90521922994175</v>
      </c>
      <c r="BA846" s="83">
        <f t="shared" si="1966"/>
        <v>-43.90521922994175</v>
      </c>
      <c r="BB846" s="83">
        <f t="shared" si="1966"/>
        <v>-43.90521922994175</v>
      </c>
      <c r="BC846" s="83">
        <f t="shared" si="1966"/>
        <v>-44.755546866613969</v>
      </c>
      <c r="BD846" s="83">
        <f t="shared" si="1966"/>
        <v>-44.755546866613969</v>
      </c>
      <c r="BE846" s="83">
        <f t="shared" si="1966"/>
        <v>-44.755546866613969</v>
      </c>
      <c r="BF846" s="83">
        <f t="shared" si="1966"/>
        <v>-44.755546866613969</v>
      </c>
      <c r="BG846" s="83">
        <f t="shared" si="1966"/>
        <v>-44.755546866613969</v>
      </c>
      <c r="BH846" s="83">
        <f t="shared" si="1966"/>
        <v>-44.755546866613969</v>
      </c>
      <c r="BI846" s="83">
        <f t="shared" si="1966"/>
        <v>-44.755546866613969</v>
      </c>
      <c r="BJ846" s="83">
        <f t="shared" si="1966"/>
        <v>-44.755546866613969</v>
      </c>
      <c r="BK846" s="83">
        <f t="shared" si="1966"/>
        <v>-44.755546866613969</v>
      </c>
      <c r="BL846" s="83">
        <f t="shared" si="1966"/>
        <v>-44.755546866613969</v>
      </c>
      <c r="BM846" s="83">
        <f t="shared" si="1966"/>
        <v>-44.755546866613969</v>
      </c>
      <c r="BN846" s="83">
        <f t="shared" si="1966"/>
        <v>-44.755546866613969</v>
      </c>
      <c r="BO846" s="83">
        <f t="shared" si="1966"/>
        <v>-40.17870626273897</v>
      </c>
      <c r="BP846" s="83">
        <f t="shared" si="1966"/>
        <v>-40.17870626273897</v>
      </c>
      <c r="BQ846" s="83">
        <f t="shared" si="1966"/>
        <v>-40.17870626273897</v>
      </c>
      <c r="BR846" s="83">
        <f t="shared" si="1966"/>
        <v>-40.17870626273897</v>
      </c>
      <c r="BS846" s="83">
        <f t="shared" si="1966"/>
        <v>-40.17870626273897</v>
      </c>
      <c r="BT846" s="83">
        <f t="shared" ref="BT846:BZ846" si="1967">(BT839-BT842)*$B846</f>
        <v>-40.17870626273897</v>
      </c>
      <c r="BU846" s="83">
        <f t="shared" si="1967"/>
        <v>-40.17870626273897</v>
      </c>
      <c r="BV846" s="83">
        <f t="shared" si="1967"/>
        <v>-40.17870626273897</v>
      </c>
      <c r="BW846" s="83">
        <f t="shared" si="1967"/>
        <v>-40.17870626273897</v>
      </c>
      <c r="BX846" s="83">
        <f t="shared" si="1967"/>
        <v>-40.17870626273897</v>
      </c>
      <c r="BY846" s="83">
        <f t="shared" si="1967"/>
        <v>-40.17870626273897</v>
      </c>
      <c r="BZ846" s="83">
        <f t="shared" si="1967"/>
        <v>-40.17870626273897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68">(-H843)*$B847</f>
        <v>0</v>
      </c>
      <c r="I847" s="65">
        <f t="shared" si="1968"/>
        <v>0</v>
      </c>
      <c r="J847" s="65">
        <f t="shared" si="1968"/>
        <v>0</v>
      </c>
      <c r="K847" s="65">
        <f t="shared" si="1968"/>
        <v>0</v>
      </c>
      <c r="L847" s="65">
        <f t="shared" si="1968"/>
        <v>0</v>
      </c>
      <c r="M847" s="65">
        <f t="shared" si="1968"/>
        <v>0</v>
      </c>
      <c r="N847" s="65">
        <f t="shared" si="1968"/>
        <v>0</v>
      </c>
      <c r="O847" s="65">
        <f t="shared" si="1968"/>
        <v>0</v>
      </c>
      <c r="P847" s="65">
        <f t="shared" si="1968"/>
        <v>0</v>
      </c>
      <c r="Q847" s="65">
        <f t="shared" si="1968"/>
        <v>0</v>
      </c>
      <c r="R847" s="65">
        <f t="shared" si="1968"/>
        <v>0</v>
      </c>
      <c r="S847" s="65">
        <f t="shared" si="1968"/>
        <v>0</v>
      </c>
      <c r="T847" s="65">
        <f t="shared" si="1968"/>
        <v>0</v>
      </c>
      <c r="U847" s="65">
        <f t="shared" si="1968"/>
        <v>0</v>
      </c>
      <c r="V847" s="65">
        <f t="shared" si="1968"/>
        <v>0</v>
      </c>
      <c r="W847" s="65">
        <f t="shared" si="1968"/>
        <v>0</v>
      </c>
      <c r="X847" s="65">
        <f t="shared" si="1968"/>
        <v>0</v>
      </c>
      <c r="Y847" s="65">
        <f t="shared" si="1968"/>
        <v>0</v>
      </c>
      <c r="Z847" s="65">
        <f t="shared" si="1968"/>
        <v>0</v>
      </c>
      <c r="AA847" s="65">
        <f t="shared" si="1968"/>
        <v>0</v>
      </c>
      <c r="AB847" s="65">
        <f t="shared" si="1968"/>
        <v>0</v>
      </c>
      <c r="AC847" s="65">
        <f t="shared" si="1968"/>
        <v>0</v>
      </c>
      <c r="AD847" s="65">
        <f t="shared" si="1968"/>
        <v>0</v>
      </c>
      <c r="AE847" s="65">
        <f t="shared" si="1968"/>
        <v>0</v>
      </c>
      <c r="AF847" s="65">
        <f t="shared" si="1968"/>
        <v>0</v>
      </c>
      <c r="AG847" s="65">
        <f t="shared" si="1968"/>
        <v>0</v>
      </c>
      <c r="AH847" s="65">
        <f t="shared" si="1968"/>
        <v>0</v>
      </c>
      <c r="AI847" s="65">
        <f t="shared" si="1968"/>
        <v>0</v>
      </c>
      <c r="AJ847" s="65">
        <f t="shared" si="1968"/>
        <v>0</v>
      </c>
      <c r="AK847" s="65">
        <f t="shared" si="1968"/>
        <v>0</v>
      </c>
      <c r="AL847" s="65">
        <f t="shared" si="1968"/>
        <v>0</v>
      </c>
      <c r="AM847" s="65">
        <f t="shared" si="1968"/>
        <v>-32.777645823</v>
      </c>
      <c r="AN847" s="65">
        <f t="shared" si="1968"/>
        <v>-12.485792982000003</v>
      </c>
      <c r="AO847" s="65">
        <f t="shared" si="1968"/>
        <v>-37.413392418000008</v>
      </c>
      <c r="AP847" s="65">
        <f t="shared" si="1968"/>
        <v>-7.5897000000000006</v>
      </c>
      <c r="AQ847" s="65">
        <f t="shared" si="1968"/>
        <v>-8.4329999999999998</v>
      </c>
      <c r="AR847" s="65">
        <f t="shared" si="1968"/>
        <v>-8.4329999999999998</v>
      </c>
      <c r="AS847" s="65">
        <f t="shared" si="1968"/>
        <v>0</v>
      </c>
      <c r="AT847" s="65">
        <f t="shared" si="1968"/>
        <v>0</v>
      </c>
      <c r="AU847" s="65">
        <f t="shared" si="1968"/>
        <v>0</v>
      </c>
      <c r="AV847" s="65">
        <f t="shared" si="1968"/>
        <v>0</v>
      </c>
      <c r="AW847" s="65">
        <f t="shared" si="1968"/>
        <v>0</v>
      </c>
      <c r="AX847" s="65">
        <f t="shared" si="1968"/>
        <v>0</v>
      </c>
      <c r="AY847" s="65">
        <f t="shared" si="1968"/>
        <v>0</v>
      </c>
      <c r="AZ847" s="65">
        <f t="shared" si="1968"/>
        <v>0</v>
      </c>
      <c r="BA847" s="65">
        <f t="shared" si="1968"/>
        <v>0</v>
      </c>
      <c r="BB847" s="65">
        <f t="shared" si="1968"/>
        <v>0</v>
      </c>
      <c r="BC847" s="65">
        <f t="shared" si="1968"/>
        <v>0</v>
      </c>
      <c r="BD847" s="65">
        <f t="shared" si="1968"/>
        <v>0</v>
      </c>
      <c r="BE847" s="65">
        <f t="shared" si="1968"/>
        <v>0</v>
      </c>
      <c r="BF847" s="65">
        <f t="shared" si="1968"/>
        <v>0</v>
      </c>
      <c r="BG847" s="65">
        <f t="shared" si="1968"/>
        <v>0</v>
      </c>
      <c r="BH847" s="65">
        <f t="shared" si="1968"/>
        <v>0</v>
      </c>
      <c r="BI847" s="65">
        <f t="shared" si="1968"/>
        <v>0</v>
      </c>
      <c r="BJ847" s="65">
        <f t="shared" si="1968"/>
        <v>0</v>
      </c>
      <c r="BK847" s="65">
        <f t="shared" si="1968"/>
        <v>0</v>
      </c>
      <c r="BL847" s="65">
        <f t="shared" si="1968"/>
        <v>0</v>
      </c>
      <c r="BM847" s="65">
        <f t="shared" si="1968"/>
        <v>0</v>
      </c>
      <c r="BN847" s="65">
        <f t="shared" si="1968"/>
        <v>0</v>
      </c>
      <c r="BO847" s="65">
        <f t="shared" si="1968"/>
        <v>0</v>
      </c>
      <c r="BP847" s="65">
        <f t="shared" si="1968"/>
        <v>0</v>
      </c>
      <c r="BQ847" s="65">
        <f t="shared" si="1968"/>
        <v>0</v>
      </c>
      <c r="BR847" s="65">
        <f t="shared" si="1968"/>
        <v>0</v>
      </c>
      <c r="BS847" s="65">
        <f t="shared" si="1968"/>
        <v>0</v>
      </c>
      <c r="BT847" s="65">
        <f t="shared" ref="BT847:BZ847" si="1969">(-BT843)*$B847</f>
        <v>0</v>
      </c>
      <c r="BU847" s="65">
        <f t="shared" si="1969"/>
        <v>0</v>
      </c>
      <c r="BV847" s="65">
        <f t="shared" si="1969"/>
        <v>0</v>
      </c>
      <c r="BW847" s="65">
        <f t="shared" si="1969"/>
        <v>0</v>
      </c>
      <c r="BX847" s="65">
        <f t="shared" si="1969"/>
        <v>0</v>
      </c>
      <c r="BY847" s="65">
        <f t="shared" si="1969"/>
        <v>0</v>
      </c>
      <c r="BZ847" s="65">
        <f t="shared" si="1969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70">SUM(H845:H847)</f>
        <v>0</v>
      </c>
      <c r="I848" s="188">
        <f t="shared" ref="I848" si="1971">SUM(I845:I847)</f>
        <v>0</v>
      </c>
      <c r="J848" s="188">
        <f t="shared" ref="J848" si="1972">SUM(J845:J847)</f>
        <v>0</v>
      </c>
      <c r="K848" s="188">
        <f t="shared" ref="K848" si="1973">SUM(K845:K847)</f>
        <v>0</v>
      </c>
      <c r="L848" s="188">
        <f t="shared" ref="L848" si="1974">SUM(L845:L847)</f>
        <v>0</v>
      </c>
      <c r="M848" s="188">
        <f t="shared" ref="M848" si="1975">SUM(M845:M847)</f>
        <v>0</v>
      </c>
      <c r="N848" s="188">
        <f t="shared" ref="N848" si="1976">SUM(N845:N847)</f>
        <v>0</v>
      </c>
      <c r="O848" s="188">
        <f t="shared" ref="O848" si="1977">SUM(O845:O847)</f>
        <v>0</v>
      </c>
      <c r="P848" s="188">
        <f t="shared" ref="P848" si="1978">SUM(P845:P847)</f>
        <v>0</v>
      </c>
      <c r="Q848" s="188">
        <f t="shared" ref="Q848" si="1979">SUM(Q845:Q847)</f>
        <v>0</v>
      </c>
      <c r="R848" s="188">
        <f t="shared" ref="R848" si="1980">SUM(R845:R847)</f>
        <v>0</v>
      </c>
      <c r="S848" s="188">
        <f t="shared" ref="S848" si="1981">SUM(S845:S847)</f>
        <v>0</v>
      </c>
      <c r="T848" s="188">
        <f t="shared" ref="T848" si="1982">SUM(T845:T847)</f>
        <v>0</v>
      </c>
      <c r="U848" s="188">
        <f t="shared" ref="U848" si="1983">SUM(U845:U847)</f>
        <v>0</v>
      </c>
      <c r="V848" s="188">
        <f t="shared" ref="V848" si="1984">SUM(V845:V847)</f>
        <v>0</v>
      </c>
      <c r="W848" s="188">
        <f t="shared" ref="W848" si="1985">SUM(W845:W847)</f>
        <v>0</v>
      </c>
      <c r="X848" s="188">
        <f t="shared" ref="X848" si="1986">SUM(X845:X847)</f>
        <v>0</v>
      </c>
      <c r="Y848" s="188">
        <f t="shared" ref="Y848" si="1987">SUM(Y845:Y847)</f>
        <v>0</v>
      </c>
      <c r="Z848" s="188">
        <f t="shared" ref="Z848" si="1988">SUM(Z845:Z847)</f>
        <v>0</v>
      </c>
      <c r="AA848" s="188">
        <f t="shared" ref="AA848" si="1989">SUM(AA845:AA847)</f>
        <v>0</v>
      </c>
      <c r="AB848" s="188">
        <f t="shared" ref="AB848" si="1990">SUM(AB845:AB847)</f>
        <v>0</v>
      </c>
      <c r="AC848" s="188">
        <f t="shared" ref="AC848" si="1991">SUM(AC845:AC847)</f>
        <v>0</v>
      </c>
      <c r="AD848" s="188">
        <f t="shared" ref="AD848" si="1992">SUM(AD845:AD847)</f>
        <v>0</v>
      </c>
      <c r="AE848" s="188">
        <f t="shared" ref="AE848" si="1993">SUM(AE845:AE847)</f>
        <v>0</v>
      </c>
      <c r="AF848" s="188">
        <f t="shared" ref="AF848" si="1994">SUM(AF845:AF847)</f>
        <v>0</v>
      </c>
      <c r="AG848" s="188">
        <f t="shared" ref="AG848" si="1995">SUM(AG845:AG847)</f>
        <v>0</v>
      </c>
      <c r="AH848" s="188">
        <f t="shared" ref="AH848" si="1996">SUM(AH845:AH847)</f>
        <v>0</v>
      </c>
      <c r="AI848" s="188">
        <f t="shared" ref="AI848" si="1997">SUM(AI845:AI847)</f>
        <v>0</v>
      </c>
      <c r="AJ848" s="188">
        <f t="shared" ref="AJ848" si="1998">SUM(AJ845:AJ847)</f>
        <v>0</v>
      </c>
      <c r="AK848" s="188">
        <f t="shared" ref="AK848" si="1999">SUM(AK845:AK847)</f>
        <v>0</v>
      </c>
      <c r="AL848" s="188">
        <f t="shared" ref="AL848" si="2000">SUM(AL845:AL847)</f>
        <v>0</v>
      </c>
      <c r="AM848" s="188">
        <f t="shared" ref="AM848" si="2001">SUM(AM845:AM847)</f>
        <v>-110.04931714978355</v>
      </c>
      <c r="AN848" s="188">
        <f t="shared" ref="AN848" si="2002">SUM(AN845:AN847)</f>
        <v>-194.67901234879739</v>
      </c>
      <c r="AO848" s="188">
        <f t="shared" ref="AO848" si="2003">SUM(AO845:AO847)</f>
        <v>-342.70957773523145</v>
      </c>
      <c r="AP848" s="188">
        <f t="shared" ref="AP848" si="2004">SUM(AP845:AP847)</f>
        <v>-400.11341916439972</v>
      </c>
      <c r="AQ848" s="188">
        <f t="shared" ref="AQ848" si="2005">SUM(AQ845:AQ847)</f>
        <v>-142.34813307005868</v>
      </c>
      <c r="AR848" s="188">
        <f t="shared" ref="AR848" si="2006">SUM(AR845:AR847)</f>
        <v>-147.67653606941542</v>
      </c>
      <c r="AS848" s="188">
        <f t="shared" ref="AS848" si="2007">SUM(AS845:AS847)</f>
        <v>-137.13063472818473</v>
      </c>
      <c r="AT848" s="188">
        <f t="shared" ref="AT848" si="2008">SUM(AT845:AT847)</f>
        <v>-137.13063472818473</v>
      </c>
      <c r="AU848" s="188">
        <f t="shared" ref="AU848" si="2009">SUM(AU845:AU847)</f>
        <v>-137.13063472818473</v>
      </c>
      <c r="AV848" s="188">
        <f t="shared" ref="AV848" si="2010">SUM(AV845:AV847)</f>
        <v>-137.13063472818473</v>
      </c>
      <c r="AW848" s="188">
        <f t="shared" ref="AW848" si="2011">SUM(AW845:AW847)</f>
        <v>-137.13063472818473</v>
      </c>
      <c r="AX848" s="188">
        <f t="shared" ref="AX848" si="2012">SUM(AX845:AX847)</f>
        <v>-137.13063472818473</v>
      </c>
      <c r="AY848" s="188">
        <f t="shared" ref="AY848" si="2013">SUM(AY845:AY847)</f>
        <v>-137.13063472818473</v>
      </c>
      <c r="AZ848" s="188">
        <f t="shared" ref="AZ848" si="2014">SUM(AZ845:AZ847)</f>
        <v>-137.13063472818473</v>
      </c>
      <c r="BA848" s="188">
        <f t="shared" ref="BA848" si="2015">SUM(BA845:BA847)</f>
        <v>-137.13063472818473</v>
      </c>
      <c r="BB848" s="188">
        <f t="shared" ref="BB848" si="2016">SUM(BB845:BB847)</f>
        <v>-137.13063472818473</v>
      </c>
      <c r="BC848" s="188">
        <f t="shared" ref="BC848" si="2017">SUM(BC845:BC847)</f>
        <v>-139.78649138005764</v>
      </c>
      <c r="BD848" s="188">
        <f t="shared" ref="BD848" si="2018">SUM(BD845:BD847)</f>
        <v>-139.78649138005764</v>
      </c>
      <c r="BE848" s="188">
        <f t="shared" ref="BE848" si="2019">SUM(BE845:BE847)</f>
        <v>-139.78649138005764</v>
      </c>
      <c r="BF848" s="188">
        <f t="shared" ref="BF848" si="2020">SUM(BF845:BF847)</f>
        <v>-139.78649138005764</v>
      </c>
      <c r="BG848" s="188">
        <f t="shared" ref="BG848" si="2021">SUM(BG845:BG847)</f>
        <v>-139.78649138005764</v>
      </c>
      <c r="BH848" s="188">
        <f t="shared" ref="BH848" si="2022">SUM(BH845:BH847)</f>
        <v>-139.78649138005764</v>
      </c>
      <c r="BI848" s="188">
        <f t="shared" ref="BI848" si="2023">SUM(BI845:BI847)</f>
        <v>-139.78649138005764</v>
      </c>
      <c r="BJ848" s="188">
        <f t="shared" ref="BJ848" si="2024">SUM(BJ845:BJ847)</f>
        <v>-139.78649138005764</v>
      </c>
      <c r="BK848" s="188">
        <f t="shared" ref="BK848" si="2025">SUM(BK845:BK847)</f>
        <v>-139.78649138005764</v>
      </c>
      <c r="BL848" s="188">
        <f t="shared" ref="BL848" si="2026">SUM(BL845:BL847)</f>
        <v>-139.78649138005764</v>
      </c>
      <c r="BM848" s="188">
        <f t="shared" ref="BM848" si="2027">SUM(BM845:BM847)</f>
        <v>-139.78649138005764</v>
      </c>
      <c r="BN848" s="188">
        <f t="shared" ref="BN848" si="2028">SUM(BN845:BN847)</f>
        <v>-139.78649138005764</v>
      </c>
      <c r="BO848" s="188">
        <f t="shared" ref="BO848" si="2029">SUM(BO845:BO847)</f>
        <v>-125.49149256062138</v>
      </c>
      <c r="BP848" s="188">
        <f t="shared" ref="BP848" si="2030">SUM(BP845:BP847)</f>
        <v>-125.49149256062138</v>
      </c>
      <c r="BQ848" s="188">
        <f t="shared" ref="BQ848" si="2031">SUM(BQ845:BQ847)</f>
        <v>-125.49149256062138</v>
      </c>
      <c r="BR848" s="188">
        <f t="shared" ref="BR848" si="2032">SUM(BR845:BR847)</f>
        <v>-125.49149256062138</v>
      </c>
      <c r="BS848" s="188">
        <f t="shared" ref="BS848" si="2033">SUM(BS845:BS847)</f>
        <v>-125.49149256062138</v>
      </c>
      <c r="BT848" s="188">
        <f t="shared" ref="BT848" si="2034">SUM(BT845:BT847)</f>
        <v>-125.49149256062138</v>
      </c>
      <c r="BU848" s="188">
        <f t="shared" ref="BU848" si="2035">SUM(BU845:BU847)</f>
        <v>-125.49149256062138</v>
      </c>
      <c r="BV848" s="188">
        <f t="shared" ref="BV848" si="2036">SUM(BV845:BV847)</f>
        <v>-125.49149256062138</v>
      </c>
      <c r="BW848" s="188">
        <f t="shared" ref="BW848" si="2037">SUM(BW845:BW847)</f>
        <v>-125.49149256062138</v>
      </c>
      <c r="BX848" s="188">
        <f t="shared" ref="BX848" si="2038">SUM(BX845:BX847)</f>
        <v>-125.49149256062138</v>
      </c>
      <c r="BY848" s="188">
        <f t="shared" ref="BY848" si="2039">SUM(BY845:BY847)</f>
        <v>-125.49149256062138</v>
      </c>
      <c r="BZ848" s="188">
        <f t="shared" ref="BZ848" si="2040">SUM(BZ845:BZ847)</f>
        <v>-125.49149256062138</v>
      </c>
    </row>
    <row r="849" spans="1:78" ht="15" x14ac:dyDescent="0.25">
      <c r="B849" s="77">
        <f>HLOOKUP(INPUTS!$C$46,$G$9:$BZ$949,ROW(C849)-8,FALSE)</f>
        <v>-1748.9678997222404</v>
      </c>
      <c r="E849" s="170" t="s">
        <v>16</v>
      </c>
      <c r="G849" s="188">
        <f>G848+F849</f>
        <v>0</v>
      </c>
      <c r="H849" s="188">
        <f t="shared" ref="H849" si="2041">H848+G849</f>
        <v>0</v>
      </c>
      <c r="I849" s="188">
        <f t="shared" ref="I849" si="2042">I848+H849</f>
        <v>0</v>
      </c>
      <c r="J849" s="188">
        <f t="shared" ref="J849" si="2043">J848+I849</f>
        <v>0</v>
      </c>
      <c r="K849" s="188">
        <f t="shared" ref="K849" si="2044">K848+J849</f>
        <v>0</v>
      </c>
      <c r="L849" s="188">
        <f t="shared" ref="L849" si="2045">L848+K849</f>
        <v>0</v>
      </c>
      <c r="M849" s="188">
        <f t="shared" ref="M849" si="2046">M848+L849</f>
        <v>0</v>
      </c>
      <c r="N849" s="188">
        <f t="shared" ref="N849" si="2047">N848+M849</f>
        <v>0</v>
      </c>
      <c r="O849" s="188">
        <f t="shared" ref="O849" si="2048">O848+N849</f>
        <v>0</v>
      </c>
      <c r="P849" s="188">
        <f t="shared" ref="P849" si="2049">P848+O849</f>
        <v>0</v>
      </c>
      <c r="Q849" s="188">
        <f t="shared" ref="Q849" si="2050">Q848+P849</f>
        <v>0</v>
      </c>
      <c r="R849" s="188">
        <f t="shared" ref="R849" si="2051">R848+Q849</f>
        <v>0</v>
      </c>
      <c r="S849" s="188">
        <f t="shared" ref="S849" si="2052">S848+R849</f>
        <v>0</v>
      </c>
      <c r="T849" s="188">
        <f t="shared" ref="T849" si="2053">T848+S849</f>
        <v>0</v>
      </c>
      <c r="U849" s="188">
        <f t="shared" ref="U849" si="2054">U848+T849</f>
        <v>0</v>
      </c>
      <c r="V849" s="188">
        <f t="shared" ref="V849" si="2055">V848+U849</f>
        <v>0</v>
      </c>
      <c r="W849" s="188">
        <f t="shared" ref="W849" si="2056">W848+V849</f>
        <v>0</v>
      </c>
      <c r="X849" s="188">
        <f t="shared" ref="X849" si="2057">X848+W849</f>
        <v>0</v>
      </c>
      <c r="Y849" s="188">
        <f t="shared" ref="Y849" si="2058">Y848+X849</f>
        <v>0</v>
      </c>
      <c r="Z849" s="188">
        <f t="shared" ref="Z849" si="2059">Z848+Y849</f>
        <v>0</v>
      </c>
      <c r="AA849" s="188">
        <f t="shared" ref="AA849" si="2060">AA848+Z849</f>
        <v>0</v>
      </c>
      <c r="AB849" s="188">
        <f t="shared" ref="AB849" si="2061">AB848+AA849</f>
        <v>0</v>
      </c>
      <c r="AC849" s="188">
        <f t="shared" ref="AC849" si="2062">AC848+AB849</f>
        <v>0</v>
      </c>
      <c r="AD849" s="188">
        <f t="shared" ref="AD849" si="2063">AD848+AC849</f>
        <v>0</v>
      </c>
      <c r="AE849" s="188">
        <f t="shared" ref="AE849" si="2064">AE848+AD849</f>
        <v>0</v>
      </c>
      <c r="AF849" s="188">
        <f t="shared" ref="AF849" si="2065">AF848+AE849</f>
        <v>0</v>
      </c>
      <c r="AG849" s="188">
        <f t="shared" ref="AG849" si="2066">AG848+AF849</f>
        <v>0</v>
      </c>
      <c r="AH849" s="188">
        <f t="shared" ref="AH849" si="2067">AH848+AG849</f>
        <v>0</v>
      </c>
      <c r="AI849" s="188">
        <f t="shared" ref="AI849" si="2068">AI848+AH849</f>
        <v>0</v>
      </c>
      <c r="AJ849" s="188">
        <f t="shared" ref="AJ849" si="2069">AJ848+AI849</f>
        <v>0</v>
      </c>
      <c r="AK849" s="188">
        <f t="shared" ref="AK849" si="2070">AK848+AJ849</f>
        <v>0</v>
      </c>
      <c r="AL849" s="188">
        <f t="shared" ref="AL849" si="2071">AL848+AK849</f>
        <v>0</v>
      </c>
      <c r="AM849" s="188">
        <f t="shared" ref="AM849" si="2072">AM848+AL849</f>
        <v>-110.04931714978355</v>
      </c>
      <c r="AN849" s="188">
        <f t="shared" ref="AN849" si="2073">AN848+AM849</f>
        <v>-304.72832949858093</v>
      </c>
      <c r="AO849" s="188">
        <f t="shared" ref="AO849" si="2074">AO848+AN849</f>
        <v>-647.43790723381244</v>
      </c>
      <c r="AP849" s="188">
        <f t="shared" ref="AP849" si="2075">AP848+AO849</f>
        <v>-1047.551326398212</v>
      </c>
      <c r="AQ849" s="188">
        <f t="shared" ref="AQ849" si="2076">AQ848+AP849</f>
        <v>-1189.8994594682708</v>
      </c>
      <c r="AR849" s="188">
        <f t="shared" ref="AR849" si="2077">AR848+AQ849</f>
        <v>-1337.5759955376861</v>
      </c>
      <c r="AS849" s="188">
        <f t="shared" ref="AS849" si="2078">AS848+AR849</f>
        <v>-1474.7066302658709</v>
      </c>
      <c r="AT849" s="188">
        <f t="shared" ref="AT849" si="2079">AT848+AS849</f>
        <v>-1611.8372649940557</v>
      </c>
      <c r="AU849" s="188">
        <f t="shared" ref="AU849" si="2080">AU848+AT849</f>
        <v>-1748.9678997222404</v>
      </c>
      <c r="AV849" s="188">
        <f t="shared" ref="AV849" si="2081">AV848+AU849</f>
        <v>-1886.0985344504252</v>
      </c>
      <c r="AW849" s="188">
        <f t="shared" ref="AW849" si="2082">AW848+AV849</f>
        <v>-2023.2291691786099</v>
      </c>
      <c r="AX849" s="188">
        <f t="shared" ref="AX849" si="2083">AX848+AW849</f>
        <v>-2160.3598039067947</v>
      </c>
      <c r="AY849" s="188">
        <f t="shared" ref="AY849" si="2084">AY848+AX849</f>
        <v>-2297.4904386349795</v>
      </c>
      <c r="AZ849" s="188">
        <f t="shared" ref="AZ849" si="2085">AZ848+AY849</f>
        <v>-2434.6210733631642</v>
      </c>
      <c r="BA849" s="188">
        <f t="shared" ref="BA849" si="2086">BA848+AZ849</f>
        <v>-2571.751708091349</v>
      </c>
      <c r="BB849" s="188">
        <f t="shared" ref="BB849" si="2087">BB848+BA849</f>
        <v>-2708.8823428195337</v>
      </c>
      <c r="BC849" s="188">
        <f t="shared" ref="BC849" si="2088">BC848+BB849</f>
        <v>-2848.6688341995914</v>
      </c>
      <c r="BD849" s="188">
        <f t="shared" ref="BD849" si="2089">BD848+BC849</f>
        <v>-2988.4553255796491</v>
      </c>
      <c r="BE849" s="188">
        <f t="shared" ref="BE849" si="2090">BE848+BD849</f>
        <v>-3128.2418169597067</v>
      </c>
      <c r="BF849" s="188">
        <f t="shared" ref="BF849" si="2091">BF848+BE849</f>
        <v>-3268.0283083397644</v>
      </c>
      <c r="BG849" s="188">
        <f t="shared" ref="BG849" si="2092">BG848+BF849</f>
        <v>-3407.8147997198221</v>
      </c>
      <c r="BH849" s="188">
        <f t="shared" ref="BH849" si="2093">BH848+BG849</f>
        <v>-3547.6012910998797</v>
      </c>
      <c r="BI849" s="188">
        <f t="shared" ref="BI849" si="2094">BI848+BH849</f>
        <v>-3687.3877824799374</v>
      </c>
      <c r="BJ849" s="188">
        <f t="shared" ref="BJ849" si="2095">BJ848+BI849</f>
        <v>-3827.1742738599951</v>
      </c>
      <c r="BK849" s="188">
        <f t="shared" ref="BK849" si="2096">BK848+BJ849</f>
        <v>-3966.9607652400528</v>
      </c>
      <c r="BL849" s="188">
        <f t="shared" ref="BL849" si="2097">BL848+BK849</f>
        <v>-4106.7472566201104</v>
      </c>
      <c r="BM849" s="188">
        <f t="shared" ref="BM849" si="2098">BM848+BL849</f>
        <v>-4246.5337480001681</v>
      </c>
      <c r="BN849" s="188">
        <f t="shared" ref="BN849" si="2099">BN848+BM849</f>
        <v>-4386.3202393802258</v>
      </c>
      <c r="BO849" s="188">
        <f t="shared" ref="BO849" si="2100">BO848+BN849</f>
        <v>-4511.8117319408475</v>
      </c>
      <c r="BP849" s="188">
        <f t="shared" ref="BP849" si="2101">BP848+BO849</f>
        <v>-4637.3032245014692</v>
      </c>
      <c r="BQ849" s="188">
        <f t="shared" ref="BQ849" si="2102">BQ848+BP849</f>
        <v>-4762.794717062091</v>
      </c>
      <c r="BR849" s="188">
        <f t="shared" ref="BR849" si="2103">BR848+BQ849</f>
        <v>-4888.2862096227127</v>
      </c>
      <c r="BS849" s="188">
        <f t="shared" ref="BS849" si="2104">BS848+BR849</f>
        <v>-5013.7777021833344</v>
      </c>
      <c r="BT849" s="188">
        <f t="shared" ref="BT849" si="2105">BT848+BS849</f>
        <v>-5139.2691947439562</v>
      </c>
      <c r="BU849" s="188">
        <f t="shared" ref="BU849" si="2106">BU848+BT849</f>
        <v>-5264.7606873045779</v>
      </c>
      <c r="BV849" s="188">
        <f t="shared" ref="BV849" si="2107">BV848+BU849</f>
        <v>-5390.2521798651997</v>
      </c>
      <c r="BW849" s="188">
        <f t="shared" ref="BW849" si="2108">BW848+BV849</f>
        <v>-5515.7436724258214</v>
      </c>
      <c r="BX849" s="188">
        <f t="shared" ref="BX849" si="2109">BX848+BW849</f>
        <v>-5641.2351649864431</v>
      </c>
      <c r="BY849" s="188">
        <f t="shared" ref="BY849" si="2110">BY848+BX849</f>
        <v>-5766.7266575470649</v>
      </c>
      <c r="BZ849" s="188">
        <f t="shared" ref="BZ849" si="2111">BZ848+BY849</f>
        <v>-5892.2181501076866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1.8093994609062733E-2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0</v>
      </c>
      <c r="B852" s="77">
        <f>SUM(G852:BZ852)</f>
        <v>0</v>
      </c>
      <c r="E852" s="170" t="s">
        <v>8</v>
      </c>
      <c r="G852" s="319">
        <f>IF(G$700=$E851,VLOOKUP(G$9,$D$12:$E$83,2,FALSE),0)</f>
        <v>0</v>
      </c>
      <c r="H852" s="319">
        <f t="shared" ref="H852" si="2112">IF(H$700=$E851,VLOOKUP(H$9,$D$12:$E$83,2,FALSE),0)</f>
        <v>0</v>
      </c>
      <c r="I852" s="319">
        <f t="shared" ref="I852" si="2113">IF(I$700=$E851,VLOOKUP(I$9,$D$12:$E$83,2,FALSE),0)</f>
        <v>0</v>
      </c>
      <c r="J852" s="319">
        <f t="shared" ref="J852" si="2114">IF(J$700=$E851,VLOOKUP(J$9,$D$12:$E$83,2,FALSE),0)</f>
        <v>0</v>
      </c>
      <c r="K852" s="319">
        <f t="shared" ref="K852" si="2115">IF(K$700=$E851,VLOOKUP(K$9,$D$12:$E$83,2,FALSE),0)</f>
        <v>0</v>
      </c>
      <c r="L852" s="319">
        <f t="shared" ref="L852" si="2116">IF(L$700=$E851,VLOOKUP(L$9,$D$12:$E$83,2,FALSE),0)</f>
        <v>0</v>
      </c>
      <c r="M852" s="319">
        <f t="shared" ref="M852" si="2117">IF(M$700=$E851,VLOOKUP(M$9,$D$12:$E$83,2,FALSE),0)</f>
        <v>0</v>
      </c>
      <c r="N852" s="319">
        <f t="shared" ref="N852" si="2118">IF(N$700=$E851,VLOOKUP(N$9,$D$12:$E$83,2,FALSE),0)</f>
        <v>0</v>
      </c>
      <c r="O852" s="319">
        <f t="shared" ref="O852" si="2119">IF(O$700=$E851,VLOOKUP(O$9,$D$12:$E$83,2,FALSE),0)</f>
        <v>0</v>
      </c>
      <c r="P852" s="319">
        <f t="shared" ref="P852" si="2120">IF(P$700=$E851,VLOOKUP(P$9,$D$12:$E$83,2,FALSE),0)</f>
        <v>0</v>
      </c>
      <c r="Q852" s="319">
        <f t="shared" ref="Q852" si="2121">IF(Q$700=$E851,VLOOKUP(Q$9,$D$12:$E$83,2,FALSE),0)</f>
        <v>0</v>
      </c>
      <c r="R852" s="319">
        <f t="shared" ref="R852" si="2122">IF(R$700=$E851,VLOOKUP(R$9,$D$12:$E$83,2,FALSE),0)</f>
        <v>0</v>
      </c>
      <c r="S852" s="319">
        <f t="shared" ref="S852" si="2123">IF(S$700=$E851,VLOOKUP(S$9,$D$12:$E$83,2,FALSE),0)</f>
        <v>0</v>
      </c>
      <c r="T852" s="319">
        <f t="shared" ref="T852" si="2124">IF(T$700=$E851,VLOOKUP(T$9,$D$12:$E$83,2,FALSE),0)</f>
        <v>0</v>
      </c>
      <c r="U852" s="319">
        <f t="shared" ref="U852" si="2125">IF(U$700=$E851,VLOOKUP(U$9,$D$12:$E$83,2,FALSE),0)</f>
        <v>0</v>
      </c>
      <c r="V852" s="319">
        <f t="shared" ref="V852" si="2126">IF(V$700=$E851,VLOOKUP(V$9,$D$12:$E$83,2,FALSE),0)</f>
        <v>0</v>
      </c>
      <c r="W852" s="319">
        <f t="shared" ref="W852" si="2127">IF(W$700=$E851,VLOOKUP(W$9,$D$12:$E$83,2,FALSE),0)</f>
        <v>0</v>
      </c>
      <c r="X852" s="319">
        <f t="shared" ref="X852" si="2128">IF(X$700=$E851,VLOOKUP(X$9,$D$12:$E$83,2,FALSE),0)</f>
        <v>0</v>
      </c>
      <c r="Y852" s="319">
        <f t="shared" ref="Y852" si="2129">IF(Y$700=$E851,VLOOKUP(Y$9,$D$12:$E$83,2,FALSE),0)</f>
        <v>0</v>
      </c>
      <c r="Z852" s="319">
        <f t="shared" ref="Z852" si="2130">IF(Z$700=$E851,VLOOKUP(Z$9,$D$12:$E$83,2,FALSE),0)</f>
        <v>0</v>
      </c>
      <c r="AA852" s="319">
        <f t="shared" ref="AA852" si="2131">IF(AA$700=$E851,VLOOKUP(AA$9,$D$12:$E$83,2,FALSE),0)</f>
        <v>0</v>
      </c>
      <c r="AB852" s="319">
        <f t="shared" ref="AB852" si="2132">IF(AB$700=$E851,VLOOKUP(AB$9,$D$12:$E$83,2,FALSE),0)</f>
        <v>0</v>
      </c>
      <c r="AC852" s="319">
        <f t="shared" ref="AC852" si="2133">IF(AC$700=$E851,VLOOKUP(AC$9,$D$12:$E$83,2,FALSE),0)</f>
        <v>0</v>
      </c>
      <c r="AD852" s="319">
        <f t="shared" ref="AD852" si="2134">IF(AD$700=$E851,VLOOKUP(AD$9,$D$12:$E$83,2,FALSE),0)</f>
        <v>0</v>
      </c>
      <c r="AE852" s="319">
        <f t="shared" ref="AE852" si="2135">IF(AE$700=$E851,VLOOKUP(AE$9,$D$12:$E$83,2,FALSE),0)</f>
        <v>0</v>
      </c>
      <c r="AF852" s="319">
        <f t="shared" ref="AF852" si="2136">IF(AF$700=$E851,VLOOKUP(AF$9,$D$12:$E$83,2,FALSE),0)</f>
        <v>0</v>
      </c>
      <c r="AG852" s="319">
        <f t="shared" ref="AG852" si="2137">IF(AG$700=$E851,VLOOKUP(AG$9,$D$12:$E$83,2,FALSE),0)</f>
        <v>0</v>
      </c>
      <c r="AH852" s="319">
        <f t="shared" ref="AH852" si="2138">IF(AH$700=$E851,VLOOKUP(AH$9,$D$12:$E$83,2,FALSE),0)</f>
        <v>0</v>
      </c>
      <c r="AI852" s="319">
        <f t="shared" ref="AI852" si="2139">IF(AI$700=$E851,VLOOKUP(AI$9,$D$12:$E$83,2,FALSE),0)</f>
        <v>0</v>
      </c>
      <c r="AJ852" s="319">
        <f t="shared" ref="AJ852" si="2140">IF(AJ$700=$E851,VLOOKUP(AJ$9,$D$12:$E$83,2,FALSE),0)</f>
        <v>0</v>
      </c>
      <c r="AK852" s="319">
        <f t="shared" ref="AK852" si="2141">IF(AK$700=$E851,VLOOKUP(AK$9,$D$12:$E$83,2,FALSE),0)</f>
        <v>0</v>
      </c>
      <c r="AL852" s="319">
        <f t="shared" ref="AL852" si="2142">IF(AL$700=$E851,VLOOKUP(AL$9,$D$12:$E$83,2,FALSE),0)</f>
        <v>0</v>
      </c>
      <c r="AM852" s="319">
        <f t="shared" ref="AM852" si="2143">IF(AM$700=$E851,VLOOKUP(AM$9,$D$12:$E$83,2,FALSE),0)</f>
        <v>0</v>
      </c>
      <c r="AN852" s="319">
        <f t="shared" ref="AN852" si="2144">IF(AN$700=$E851,VLOOKUP(AN$9,$D$12:$E$83,2,FALSE),0)</f>
        <v>0</v>
      </c>
      <c r="AO852" s="319">
        <f t="shared" ref="AO852" si="2145">IF(AO$700=$E851,VLOOKUP(AO$9,$D$12:$E$83,2,FALSE),0)</f>
        <v>0</v>
      </c>
      <c r="AP852" s="319">
        <f t="shared" ref="AP852" si="2146">IF(AP$700=$E851,VLOOKUP(AP$9,$D$12:$E$83,2,FALSE),0)</f>
        <v>0</v>
      </c>
      <c r="AQ852" s="319">
        <f t="shared" ref="AQ852" si="2147">IF(AQ$700=$E851,VLOOKUP(AQ$9,$D$12:$E$83,2,FALSE),0)</f>
        <v>0</v>
      </c>
      <c r="AR852" s="319">
        <f t="shared" ref="AR852" si="2148">IF(AR$700=$E851,VLOOKUP(AR$9,$D$12:$E$83,2,FALSE),0)</f>
        <v>0</v>
      </c>
      <c r="AS852" s="319">
        <f t="shared" ref="AS852" si="2149">IF(AS$700=$E851,VLOOKUP(AS$9,$D$12:$E$83,2,FALSE),0)</f>
        <v>0</v>
      </c>
      <c r="AT852" s="319">
        <f t="shared" ref="AT852" si="2150">IF(AT$700=$E851,VLOOKUP(AT$9,$D$12:$E$83,2,FALSE),0)</f>
        <v>0</v>
      </c>
      <c r="AU852" s="319">
        <f t="shared" ref="AU852" si="2151">IF(AU$700=$E851,VLOOKUP(AU$9,$D$12:$E$83,2,FALSE),0)</f>
        <v>0</v>
      </c>
      <c r="AV852" s="319">
        <f t="shared" ref="AV852" si="2152">IF(AV$700=$E851,VLOOKUP(AV$9,$D$12:$E$83,2,FALSE),0)</f>
        <v>0</v>
      </c>
      <c r="AW852" s="319">
        <f t="shared" ref="AW852" si="2153">IF(AW$700=$E851,VLOOKUP(AW$9,$D$12:$E$83,2,FALSE),0)</f>
        <v>0</v>
      </c>
      <c r="AX852" s="319">
        <f t="shared" ref="AX852" si="2154">IF(AX$700=$E851,VLOOKUP(AX$9,$D$12:$E$83,2,FALSE),0)</f>
        <v>0</v>
      </c>
      <c r="AY852" s="319">
        <f t="shared" ref="AY852" si="2155">IF(AY$700=$E851,VLOOKUP(AY$9,$D$12:$E$83,2,FALSE),0)</f>
        <v>0</v>
      </c>
      <c r="AZ852" s="319">
        <f t="shared" ref="AZ852" si="2156">IF(AZ$700=$E851,VLOOKUP(AZ$9,$D$12:$E$83,2,FALSE),0)</f>
        <v>0</v>
      </c>
      <c r="BA852" s="319">
        <f t="shared" ref="BA852" si="2157">IF(BA$700=$E851,VLOOKUP(BA$9,$D$12:$E$83,2,FALSE),0)</f>
        <v>0</v>
      </c>
      <c r="BB852" s="319">
        <f t="shared" ref="BB852" si="2158">IF(BB$700=$E851,VLOOKUP(BB$9,$D$12:$E$83,2,FALSE),0)</f>
        <v>0</v>
      </c>
      <c r="BC852" s="319">
        <f t="shared" ref="BC852" si="2159">IF(BC$700=$E851,VLOOKUP(BC$9,$D$12:$E$83,2,FALSE),0)</f>
        <v>0</v>
      </c>
      <c r="BD852" s="319">
        <f t="shared" ref="BD852" si="2160">IF(BD$700=$E851,VLOOKUP(BD$9,$D$12:$E$83,2,FALSE),0)</f>
        <v>0</v>
      </c>
      <c r="BE852" s="319">
        <f t="shared" ref="BE852" si="2161">IF(BE$700=$E851,VLOOKUP(BE$9,$D$12:$E$83,2,FALSE),0)</f>
        <v>0</v>
      </c>
      <c r="BF852" s="319">
        <f t="shared" ref="BF852" si="2162">IF(BF$700=$E851,VLOOKUP(BF$9,$D$12:$E$83,2,FALSE),0)</f>
        <v>0</v>
      </c>
      <c r="BG852" s="319">
        <f t="shared" ref="BG852" si="2163">IF(BG$700=$E851,VLOOKUP(BG$9,$D$12:$E$83,2,FALSE),0)</f>
        <v>0</v>
      </c>
      <c r="BH852" s="319">
        <f t="shared" ref="BH852" si="2164">IF(BH$700=$E851,VLOOKUP(BH$9,$D$12:$E$83,2,FALSE),0)</f>
        <v>0</v>
      </c>
      <c r="BI852" s="319">
        <f t="shared" ref="BI852" si="2165">IF(BI$700=$E851,VLOOKUP(BI$9,$D$12:$E$83,2,FALSE),0)</f>
        <v>0</v>
      </c>
      <c r="BJ852" s="319">
        <f t="shared" ref="BJ852" si="2166">IF(BJ$700=$E851,VLOOKUP(BJ$9,$D$12:$E$83,2,FALSE),0)</f>
        <v>0</v>
      </c>
      <c r="BK852" s="319">
        <f t="shared" ref="BK852" si="2167">IF(BK$700=$E851,VLOOKUP(BK$9,$D$12:$E$83,2,FALSE),0)</f>
        <v>0</v>
      </c>
      <c r="BL852" s="319">
        <f t="shared" ref="BL852" si="2168">IF(BL$700=$E851,VLOOKUP(BL$9,$D$12:$E$83,2,FALSE),0)</f>
        <v>0</v>
      </c>
      <c r="BM852" s="319">
        <f t="shared" ref="BM852" si="2169">IF(BM$700=$E851,VLOOKUP(BM$9,$D$12:$E$83,2,FALSE),0)</f>
        <v>0</v>
      </c>
      <c r="BN852" s="319">
        <f t="shared" ref="BN852" si="2170">IF(BN$700=$E851,VLOOKUP(BN$9,$D$12:$E$83,2,FALSE),0)</f>
        <v>0</v>
      </c>
      <c r="BO852" s="319">
        <f t="shared" ref="BO852" si="2171">IF(BO$700=$E851,VLOOKUP(BO$9,$D$12:$E$83,2,FALSE),0)</f>
        <v>0</v>
      </c>
      <c r="BP852" s="319">
        <f t="shared" ref="BP852" si="2172">IF(BP$700=$E851,VLOOKUP(BP$9,$D$12:$E$83,2,FALSE),0)</f>
        <v>0</v>
      </c>
      <c r="BQ852" s="319">
        <f t="shared" ref="BQ852" si="2173">IF(BQ$700=$E851,VLOOKUP(BQ$9,$D$12:$E$83,2,FALSE),0)</f>
        <v>0</v>
      </c>
      <c r="BR852" s="319">
        <f t="shared" ref="BR852" si="2174">IF(BR$700=$E851,VLOOKUP(BR$9,$D$12:$E$83,2,FALSE),0)</f>
        <v>0</v>
      </c>
      <c r="BS852" s="319">
        <f t="shared" ref="BS852" si="2175">IF(BS$700=$E851,VLOOKUP(BS$9,$D$12:$E$83,2,FALSE),0)</f>
        <v>0</v>
      </c>
      <c r="BT852" s="319">
        <f t="shared" ref="BT852" si="2176">IF(BT$700=$E851,VLOOKUP(BT$9,$D$12:$E$83,2,FALSE),0)</f>
        <v>0</v>
      </c>
      <c r="BU852" s="319">
        <f t="shared" ref="BU852" si="2177">IF(BU$700=$E851,VLOOKUP(BU$9,$D$12:$E$83,2,FALSE),0)</f>
        <v>0</v>
      </c>
      <c r="BV852" s="319">
        <f t="shared" ref="BV852" si="2178">IF(BV$700=$E851,VLOOKUP(BV$9,$D$12:$E$83,2,FALSE),0)</f>
        <v>0</v>
      </c>
      <c r="BW852" s="319">
        <f t="shared" ref="BW852" si="2179">IF(BW$700=$E851,VLOOKUP(BW$9,$D$12:$E$83,2,FALSE),0)</f>
        <v>0</v>
      </c>
      <c r="BX852" s="319">
        <f t="shared" ref="BX852" si="2180">IF(BX$700=$E851,VLOOKUP(BX$9,$D$12:$E$83,2,FALSE),0)</f>
        <v>0</v>
      </c>
      <c r="BY852" s="319">
        <f t="shared" ref="BY852" si="2181">IF(BY$700=$E851,VLOOKUP(BY$9,$D$12:$E$83,2,FALSE),0)</f>
        <v>0</v>
      </c>
      <c r="BZ852" s="319">
        <f t="shared" ref="BZ852" si="2182">IF(BZ$700=$E851,VLOOKUP(BZ$9,$D$12:$E$83,2,FALSE),0)</f>
        <v>0</v>
      </c>
    </row>
    <row r="853" spans="1:78" ht="15" x14ac:dyDescent="0.25">
      <c r="A853" s="229">
        <f t="shared" ref="A853" si="2183">B853*$A$776</f>
        <v>0</v>
      </c>
      <c r="B853" s="77">
        <f t="shared" ref="B853:B857" si="2184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85">IF(H$700=$E851,VLOOKUP(H$9,$D$87:$E$158,2,FALSE),0)</f>
        <v>0</v>
      </c>
      <c r="I853" s="319">
        <f t="shared" si="2185"/>
        <v>0</v>
      </c>
      <c r="J853" s="319">
        <f t="shared" si="2185"/>
        <v>0</v>
      </c>
      <c r="K853" s="319">
        <f t="shared" si="2185"/>
        <v>0</v>
      </c>
      <c r="L853" s="319">
        <f t="shared" si="2185"/>
        <v>0</v>
      </c>
      <c r="M853" s="319">
        <f t="shared" si="2185"/>
        <v>0</v>
      </c>
      <c r="N853" s="319">
        <f t="shared" si="2185"/>
        <v>0</v>
      </c>
      <c r="O853" s="319">
        <f t="shared" si="2185"/>
        <v>0</v>
      </c>
      <c r="P853" s="319">
        <f t="shared" si="2185"/>
        <v>0</v>
      </c>
      <c r="Q853" s="319">
        <f t="shared" si="2185"/>
        <v>0</v>
      </c>
      <c r="R853" s="319">
        <f t="shared" si="2185"/>
        <v>0</v>
      </c>
      <c r="S853" s="319">
        <f t="shared" si="2185"/>
        <v>0</v>
      </c>
      <c r="T853" s="319">
        <f t="shared" si="2185"/>
        <v>0</v>
      </c>
      <c r="U853" s="319">
        <f t="shared" si="2185"/>
        <v>0</v>
      </c>
      <c r="V853" s="319">
        <f t="shared" si="2185"/>
        <v>0</v>
      </c>
      <c r="W853" s="319">
        <f t="shared" si="2185"/>
        <v>0</v>
      </c>
      <c r="X853" s="319">
        <f t="shared" si="2185"/>
        <v>0</v>
      </c>
      <c r="Y853" s="319">
        <f t="shared" si="2185"/>
        <v>0</v>
      </c>
      <c r="Z853" s="319">
        <f t="shared" si="2185"/>
        <v>0</v>
      </c>
      <c r="AA853" s="319">
        <f t="shared" si="2185"/>
        <v>0</v>
      </c>
      <c r="AB853" s="319">
        <f t="shared" si="2185"/>
        <v>0</v>
      </c>
      <c r="AC853" s="319">
        <f t="shared" si="2185"/>
        <v>0</v>
      </c>
      <c r="AD853" s="319">
        <f t="shared" si="2185"/>
        <v>0</v>
      </c>
      <c r="AE853" s="319">
        <f t="shared" si="2185"/>
        <v>0</v>
      </c>
      <c r="AF853" s="319">
        <f t="shared" si="2185"/>
        <v>0</v>
      </c>
      <c r="AG853" s="319">
        <f t="shared" si="2185"/>
        <v>0</v>
      </c>
      <c r="AH853" s="319">
        <f t="shared" si="2185"/>
        <v>0</v>
      </c>
      <c r="AI853" s="319">
        <f t="shared" si="2185"/>
        <v>0</v>
      </c>
      <c r="AJ853" s="319">
        <f t="shared" si="2185"/>
        <v>0</v>
      </c>
      <c r="AK853" s="319">
        <f t="shared" si="2185"/>
        <v>0</v>
      </c>
      <c r="AL853" s="319">
        <f t="shared" si="2185"/>
        <v>0</v>
      </c>
      <c r="AM853" s="319">
        <f t="shared" si="2185"/>
        <v>0</v>
      </c>
      <c r="AN853" s="319">
        <f t="shared" si="2185"/>
        <v>0</v>
      </c>
      <c r="AO853" s="319">
        <f t="shared" si="2185"/>
        <v>0</v>
      </c>
      <c r="AP853" s="319">
        <f t="shared" si="2185"/>
        <v>0</v>
      </c>
      <c r="AQ853" s="319">
        <f t="shared" si="2185"/>
        <v>0</v>
      </c>
      <c r="AR853" s="319">
        <f t="shared" si="2185"/>
        <v>0</v>
      </c>
      <c r="AS853" s="319">
        <f t="shared" si="2185"/>
        <v>0</v>
      </c>
      <c r="AT853" s="319">
        <f t="shared" si="2185"/>
        <v>0</v>
      </c>
      <c r="AU853" s="319">
        <f t="shared" si="2185"/>
        <v>0</v>
      </c>
      <c r="AV853" s="319">
        <f t="shared" si="2185"/>
        <v>0</v>
      </c>
      <c r="AW853" s="319">
        <f t="shared" si="2185"/>
        <v>0</v>
      </c>
      <c r="AX853" s="319">
        <f t="shared" si="2185"/>
        <v>0</v>
      </c>
      <c r="AY853" s="319">
        <f t="shared" si="2185"/>
        <v>0</v>
      </c>
      <c r="AZ853" s="319">
        <f t="shared" si="2185"/>
        <v>0</v>
      </c>
      <c r="BA853" s="319">
        <f t="shared" si="2185"/>
        <v>0</v>
      </c>
      <c r="BB853" s="319">
        <f t="shared" si="2185"/>
        <v>0</v>
      </c>
      <c r="BC853" s="319">
        <f t="shared" si="2185"/>
        <v>0</v>
      </c>
      <c r="BD853" s="319">
        <f t="shared" si="2185"/>
        <v>0</v>
      </c>
      <c r="BE853" s="319">
        <f t="shared" si="2185"/>
        <v>0</v>
      </c>
      <c r="BF853" s="319">
        <f t="shared" si="2185"/>
        <v>0</v>
      </c>
      <c r="BG853" s="319">
        <f t="shared" si="2185"/>
        <v>0</v>
      </c>
      <c r="BH853" s="319">
        <f t="shared" si="2185"/>
        <v>0</v>
      </c>
      <c r="BI853" s="319">
        <f t="shared" si="2185"/>
        <v>0</v>
      </c>
      <c r="BJ853" s="319">
        <f t="shared" si="2185"/>
        <v>0</v>
      </c>
      <c r="BK853" s="319">
        <f t="shared" si="2185"/>
        <v>0</v>
      </c>
      <c r="BL853" s="319">
        <f t="shared" si="2185"/>
        <v>0</v>
      </c>
      <c r="BM853" s="319">
        <f t="shared" si="2185"/>
        <v>0</v>
      </c>
      <c r="BN853" s="319">
        <f t="shared" si="2185"/>
        <v>0</v>
      </c>
      <c r="BO853" s="319">
        <f t="shared" si="2185"/>
        <v>0</v>
      </c>
      <c r="BP853" s="319">
        <f t="shared" si="2185"/>
        <v>0</v>
      </c>
      <c r="BQ853" s="319">
        <f t="shared" si="2185"/>
        <v>0</v>
      </c>
      <c r="BR853" s="319">
        <f t="shared" si="2185"/>
        <v>0</v>
      </c>
      <c r="BS853" s="319">
        <f t="shared" si="2185"/>
        <v>0</v>
      </c>
      <c r="BT853" s="319">
        <f t="shared" ref="BT853:BZ853" si="2186">IF(BT$700=$E851,VLOOKUP(BT$9,$D$87:$E$158,2,FALSE),0)</f>
        <v>0</v>
      </c>
      <c r="BU853" s="319">
        <f t="shared" si="2186"/>
        <v>0</v>
      </c>
      <c r="BV853" s="319">
        <f t="shared" si="2186"/>
        <v>0</v>
      </c>
      <c r="BW853" s="319">
        <f t="shared" si="2186"/>
        <v>0</v>
      </c>
      <c r="BX853" s="319">
        <f t="shared" si="2186"/>
        <v>0</v>
      </c>
      <c r="BY853" s="319">
        <f t="shared" si="2186"/>
        <v>0</v>
      </c>
      <c r="BZ853" s="319">
        <f t="shared" si="2186"/>
        <v>0</v>
      </c>
    </row>
    <row r="854" spans="1:78" ht="15" x14ac:dyDescent="0.25">
      <c r="A854" s="229">
        <f>B854*$A$776</f>
        <v>0</v>
      </c>
      <c r="B854" s="77">
        <f t="shared" si="2184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87">IF(H$700=$E851,VLOOKUP(H$9,$D$163:$E$234,2,FALSE),0)</f>
        <v>0</v>
      </c>
      <c r="I854" s="319">
        <f t="shared" si="2187"/>
        <v>0</v>
      </c>
      <c r="J854" s="319">
        <f t="shared" si="2187"/>
        <v>0</v>
      </c>
      <c r="K854" s="319">
        <f t="shared" si="2187"/>
        <v>0</v>
      </c>
      <c r="L854" s="319">
        <f t="shared" si="2187"/>
        <v>0</v>
      </c>
      <c r="M854" s="319">
        <f t="shared" si="2187"/>
        <v>0</v>
      </c>
      <c r="N854" s="319">
        <f t="shared" si="2187"/>
        <v>0</v>
      </c>
      <c r="O854" s="319">
        <f t="shared" si="2187"/>
        <v>0</v>
      </c>
      <c r="P854" s="319">
        <f t="shared" si="2187"/>
        <v>0</v>
      </c>
      <c r="Q854" s="319">
        <f t="shared" si="2187"/>
        <v>0</v>
      </c>
      <c r="R854" s="319">
        <f t="shared" si="2187"/>
        <v>0</v>
      </c>
      <c r="S854" s="319">
        <f t="shared" si="2187"/>
        <v>0</v>
      </c>
      <c r="T854" s="319">
        <f t="shared" si="2187"/>
        <v>0</v>
      </c>
      <c r="U854" s="319">
        <f t="shared" si="2187"/>
        <v>0</v>
      </c>
      <c r="V854" s="319">
        <f t="shared" si="2187"/>
        <v>0</v>
      </c>
      <c r="W854" s="319">
        <f t="shared" si="2187"/>
        <v>0</v>
      </c>
      <c r="X854" s="319">
        <f t="shared" si="2187"/>
        <v>0</v>
      </c>
      <c r="Y854" s="319">
        <f t="shared" si="2187"/>
        <v>0</v>
      </c>
      <c r="Z854" s="319">
        <f t="shared" si="2187"/>
        <v>0</v>
      </c>
      <c r="AA854" s="319">
        <f t="shared" si="2187"/>
        <v>0</v>
      </c>
      <c r="AB854" s="319">
        <f t="shared" si="2187"/>
        <v>0</v>
      </c>
      <c r="AC854" s="319">
        <f t="shared" si="2187"/>
        <v>0</v>
      </c>
      <c r="AD854" s="319">
        <f t="shared" si="2187"/>
        <v>0</v>
      </c>
      <c r="AE854" s="319">
        <f t="shared" si="2187"/>
        <v>0</v>
      </c>
      <c r="AF854" s="319">
        <f t="shared" si="2187"/>
        <v>0</v>
      </c>
      <c r="AG854" s="319">
        <f t="shared" si="2187"/>
        <v>0</v>
      </c>
      <c r="AH854" s="319">
        <f t="shared" si="2187"/>
        <v>0</v>
      </c>
      <c r="AI854" s="319">
        <f t="shared" si="2187"/>
        <v>0</v>
      </c>
      <c r="AJ854" s="319">
        <f t="shared" si="2187"/>
        <v>0</v>
      </c>
      <c r="AK854" s="319">
        <f t="shared" si="2187"/>
        <v>0</v>
      </c>
      <c r="AL854" s="319">
        <f t="shared" si="2187"/>
        <v>0</v>
      </c>
      <c r="AM854" s="319">
        <f t="shared" si="2187"/>
        <v>0</v>
      </c>
      <c r="AN854" s="319">
        <f t="shared" si="2187"/>
        <v>0</v>
      </c>
      <c r="AO854" s="319">
        <f t="shared" si="2187"/>
        <v>0</v>
      </c>
      <c r="AP854" s="319">
        <f t="shared" si="2187"/>
        <v>0</v>
      </c>
      <c r="AQ854" s="319">
        <f t="shared" si="2187"/>
        <v>0</v>
      </c>
      <c r="AR854" s="319">
        <f t="shared" si="2187"/>
        <v>0</v>
      </c>
      <c r="AS854" s="319">
        <f t="shared" si="2187"/>
        <v>0</v>
      </c>
      <c r="AT854" s="319">
        <f t="shared" si="2187"/>
        <v>0</v>
      </c>
      <c r="AU854" s="319">
        <f t="shared" si="2187"/>
        <v>0</v>
      </c>
      <c r="AV854" s="319">
        <f t="shared" si="2187"/>
        <v>0</v>
      </c>
      <c r="AW854" s="319">
        <f t="shared" si="2187"/>
        <v>0</v>
      </c>
      <c r="AX854" s="319">
        <f t="shared" si="2187"/>
        <v>0</v>
      </c>
      <c r="AY854" s="319">
        <f t="shared" si="2187"/>
        <v>0</v>
      </c>
      <c r="AZ854" s="319">
        <f t="shared" si="2187"/>
        <v>0</v>
      </c>
      <c r="BA854" s="319">
        <f t="shared" si="2187"/>
        <v>0</v>
      </c>
      <c r="BB854" s="319">
        <f t="shared" si="2187"/>
        <v>0</v>
      </c>
      <c r="BC854" s="319">
        <f t="shared" si="2187"/>
        <v>0</v>
      </c>
      <c r="BD854" s="319">
        <f t="shared" si="2187"/>
        <v>0</v>
      </c>
      <c r="BE854" s="319">
        <f t="shared" si="2187"/>
        <v>0</v>
      </c>
      <c r="BF854" s="319">
        <f t="shared" si="2187"/>
        <v>0</v>
      </c>
      <c r="BG854" s="319">
        <f t="shared" si="2187"/>
        <v>0</v>
      </c>
      <c r="BH854" s="319">
        <f t="shared" si="2187"/>
        <v>0</v>
      </c>
      <c r="BI854" s="319">
        <f t="shared" si="2187"/>
        <v>0</v>
      </c>
      <c r="BJ854" s="319">
        <f t="shared" si="2187"/>
        <v>0</v>
      </c>
      <c r="BK854" s="319">
        <f t="shared" si="2187"/>
        <v>0</v>
      </c>
      <c r="BL854" s="319">
        <f t="shared" si="2187"/>
        <v>0</v>
      </c>
      <c r="BM854" s="319">
        <f t="shared" si="2187"/>
        <v>0</v>
      </c>
      <c r="BN854" s="319">
        <f t="shared" si="2187"/>
        <v>0</v>
      </c>
      <c r="BO854" s="319">
        <f t="shared" si="2187"/>
        <v>0</v>
      </c>
      <c r="BP854" s="319">
        <f t="shared" si="2187"/>
        <v>0</v>
      </c>
      <c r="BQ854" s="319">
        <f t="shared" si="2187"/>
        <v>0</v>
      </c>
      <c r="BR854" s="319">
        <f t="shared" si="2187"/>
        <v>0</v>
      </c>
      <c r="BS854" s="319">
        <f t="shared" si="2187"/>
        <v>0</v>
      </c>
      <c r="BT854" s="319">
        <f t="shared" ref="BT854:BZ854" si="2188">IF(BT$700=$E851,VLOOKUP(BT$9,$D$163:$E$234,2,FALSE),0)</f>
        <v>0</v>
      </c>
      <c r="BU854" s="319">
        <f t="shared" si="2188"/>
        <v>0</v>
      </c>
      <c r="BV854" s="319">
        <f t="shared" si="2188"/>
        <v>0</v>
      </c>
      <c r="BW854" s="319">
        <f t="shared" si="2188"/>
        <v>0</v>
      </c>
      <c r="BX854" s="319">
        <f t="shared" si="2188"/>
        <v>0</v>
      </c>
      <c r="BY854" s="319">
        <f t="shared" si="2188"/>
        <v>0</v>
      </c>
      <c r="BZ854" s="319">
        <f t="shared" si="2188"/>
        <v>0</v>
      </c>
    </row>
    <row r="855" spans="1:78" ht="15" x14ac:dyDescent="0.25">
      <c r="A855" s="228">
        <f t="shared" ref="A855" si="2189">B855*$A$776</f>
        <v>0</v>
      </c>
      <c r="B855" s="77">
        <f t="shared" si="2184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190">IF(H$700=$E851,VLOOKUP(H$9,$D$239:$E$310,2,FALSE),0)</f>
        <v>0</v>
      </c>
      <c r="I855" s="319">
        <f t="shared" si="2190"/>
        <v>0</v>
      </c>
      <c r="J855" s="319">
        <f t="shared" si="2190"/>
        <v>0</v>
      </c>
      <c r="K855" s="319">
        <f t="shared" si="2190"/>
        <v>0</v>
      </c>
      <c r="L855" s="319">
        <f t="shared" si="2190"/>
        <v>0</v>
      </c>
      <c r="M855" s="319">
        <f t="shared" si="2190"/>
        <v>0</v>
      </c>
      <c r="N855" s="319">
        <f t="shared" si="2190"/>
        <v>0</v>
      </c>
      <c r="O855" s="319">
        <f t="shared" si="2190"/>
        <v>0</v>
      </c>
      <c r="P855" s="319">
        <f t="shared" si="2190"/>
        <v>0</v>
      </c>
      <c r="Q855" s="319">
        <f t="shared" si="2190"/>
        <v>0</v>
      </c>
      <c r="R855" s="319">
        <f t="shared" si="2190"/>
        <v>0</v>
      </c>
      <c r="S855" s="319">
        <f t="shared" si="2190"/>
        <v>0</v>
      </c>
      <c r="T855" s="319">
        <f t="shared" si="2190"/>
        <v>0</v>
      </c>
      <c r="U855" s="319">
        <f t="shared" si="2190"/>
        <v>0</v>
      </c>
      <c r="V855" s="319">
        <f t="shared" si="2190"/>
        <v>0</v>
      </c>
      <c r="W855" s="319">
        <f t="shared" si="2190"/>
        <v>0</v>
      </c>
      <c r="X855" s="319">
        <f t="shared" si="2190"/>
        <v>0</v>
      </c>
      <c r="Y855" s="319">
        <f t="shared" si="2190"/>
        <v>0</v>
      </c>
      <c r="Z855" s="319">
        <f t="shared" si="2190"/>
        <v>0</v>
      </c>
      <c r="AA855" s="319">
        <f t="shared" si="2190"/>
        <v>0</v>
      </c>
      <c r="AB855" s="319">
        <f t="shared" si="2190"/>
        <v>0</v>
      </c>
      <c r="AC855" s="319">
        <f t="shared" si="2190"/>
        <v>0</v>
      </c>
      <c r="AD855" s="319">
        <f t="shared" si="2190"/>
        <v>0</v>
      </c>
      <c r="AE855" s="319">
        <f t="shared" si="2190"/>
        <v>0</v>
      </c>
      <c r="AF855" s="319">
        <f t="shared" si="2190"/>
        <v>0</v>
      </c>
      <c r="AG855" s="319">
        <f t="shared" si="2190"/>
        <v>0</v>
      </c>
      <c r="AH855" s="319">
        <f t="shared" si="2190"/>
        <v>0</v>
      </c>
      <c r="AI855" s="319">
        <f t="shared" si="2190"/>
        <v>0</v>
      </c>
      <c r="AJ855" s="319">
        <f t="shared" si="2190"/>
        <v>0</v>
      </c>
      <c r="AK855" s="319">
        <f t="shared" si="2190"/>
        <v>0</v>
      </c>
      <c r="AL855" s="319">
        <f t="shared" si="2190"/>
        <v>0</v>
      </c>
      <c r="AM855" s="319">
        <f t="shared" si="2190"/>
        <v>0</v>
      </c>
      <c r="AN855" s="319">
        <f t="shared" si="2190"/>
        <v>0</v>
      </c>
      <c r="AO855" s="319">
        <f t="shared" si="2190"/>
        <v>0</v>
      </c>
      <c r="AP855" s="319">
        <f t="shared" si="2190"/>
        <v>0</v>
      </c>
      <c r="AQ855" s="319">
        <f t="shared" si="2190"/>
        <v>0</v>
      </c>
      <c r="AR855" s="319">
        <f t="shared" si="2190"/>
        <v>0</v>
      </c>
      <c r="AS855" s="319">
        <f t="shared" si="2190"/>
        <v>0</v>
      </c>
      <c r="AT855" s="319">
        <f t="shared" si="2190"/>
        <v>0</v>
      </c>
      <c r="AU855" s="319">
        <f t="shared" si="2190"/>
        <v>0</v>
      </c>
      <c r="AV855" s="319">
        <f t="shared" si="2190"/>
        <v>0</v>
      </c>
      <c r="AW855" s="319">
        <f t="shared" si="2190"/>
        <v>0</v>
      </c>
      <c r="AX855" s="319">
        <f t="shared" si="2190"/>
        <v>0</v>
      </c>
      <c r="AY855" s="319">
        <f t="shared" si="2190"/>
        <v>0</v>
      </c>
      <c r="AZ855" s="319">
        <f t="shared" si="2190"/>
        <v>0</v>
      </c>
      <c r="BA855" s="319">
        <f t="shared" si="2190"/>
        <v>0</v>
      </c>
      <c r="BB855" s="319">
        <f t="shared" si="2190"/>
        <v>0</v>
      </c>
      <c r="BC855" s="319">
        <f t="shared" si="2190"/>
        <v>0</v>
      </c>
      <c r="BD855" s="319">
        <f t="shared" si="2190"/>
        <v>0</v>
      </c>
      <c r="BE855" s="319">
        <f t="shared" si="2190"/>
        <v>0</v>
      </c>
      <c r="BF855" s="319">
        <f t="shared" si="2190"/>
        <v>0</v>
      </c>
      <c r="BG855" s="319">
        <f t="shared" si="2190"/>
        <v>0</v>
      </c>
      <c r="BH855" s="319">
        <f t="shared" si="2190"/>
        <v>0</v>
      </c>
      <c r="BI855" s="319">
        <f t="shared" si="2190"/>
        <v>0</v>
      </c>
      <c r="BJ855" s="319">
        <f t="shared" si="2190"/>
        <v>0</v>
      </c>
      <c r="BK855" s="319">
        <f t="shared" si="2190"/>
        <v>0</v>
      </c>
      <c r="BL855" s="319">
        <f t="shared" si="2190"/>
        <v>0</v>
      </c>
      <c r="BM855" s="319">
        <f t="shared" si="2190"/>
        <v>0</v>
      </c>
      <c r="BN855" s="319">
        <f t="shared" si="2190"/>
        <v>0</v>
      </c>
      <c r="BO855" s="319">
        <f t="shared" si="2190"/>
        <v>0</v>
      </c>
      <c r="BP855" s="319">
        <f t="shared" si="2190"/>
        <v>0</v>
      </c>
      <c r="BQ855" s="319">
        <f t="shared" si="2190"/>
        <v>0</v>
      </c>
      <c r="BR855" s="319">
        <f t="shared" si="2190"/>
        <v>0</v>
      </c>
      <c r="BS855" s="319">
        <f t="shared" si="2190"/>
        <v>0</v>
      </c>
      <c r="BT855" s="319">
        <f t="shared" ref="BT855:BZ855" si="2191">IF(BT$700=$E851,VLOOKUP(BT$9,$D$239:$E$310,2,FALSE),0)</f>
        <v>0</v>
      </c>
      <c r="BU855" s="319">
        <f t="shared" si="2191"/>
        <v>0</v>
      </c>
      <c r="BV855" s="319">
        <f t="shared" si="2191"/>
        <v>0</v>
      </c>
      <c r="BW855" s="319">
        <f t="shared" si="2191"/>
        <v>0</v>
      </c>
      <c r="BX855" s="319">
        <f t="shared" si="2191"/>
        <v>0</v>
      </c>
      <c r="BY855" s="319">
        <f t="shared" si="2191"/>
        <v>0</v>
      </c>
      <c r="BZ855" s="319">
        <f t="shared" si="2191"/>
        <v>0</v>
      </c>
    </row>
    <row r="856" spans="1:78" ht="15" x14ac:dyDescent="0.25">
      <c r="B856" s="77">
        <f t="shared" si="2184"/>
        <v>0</v>
      </c>
      <c r="E856" s="170" t="s">
        <v>2</v>
      </c>
      <c r="G856" s="319">
        <f>IF(G$700=$E851,VLOOKUP(G$9,$D$316:$E$387,2,FALSE),0)</f>
        <v>0</v>
      </c>
      <c r="H856" s="319">
        <f t="shared" ref="H856:BS856" si="2192">IF(H$700=$E851,VLOOKUP(H$9,$D$316:$E$387,2,FALSE),0)</f>
        <v>0</v>
      </c>
      <c r="I856" s="319">
        <f t="shared" si="2192"/>
        <v>0</v>
      </c>
      <c r="J856" s="319">
        <f t="shared" si="2192"/>
        <v>0</v>
      </c>
      <c r="K856" s="319">
        <f t="shared" si="2192"/>
        <v>0</v>
      </c>
      <c r="L856" s="319">
        <f t="shared" si="2192"/>
        <v>0</v>
      </c>
      <c r="M856" s="319">
        <f t="shared" si="2192"/>
        <v>0</v>
      </c>
      <c r="N856" s="319">
        <f t="shared" si="2192"/>
        <v>0</v>
      </c>
      <c r="O856" s="319">
        <f t="shared" si="2192"/>
        <v>0</v>
      </c>
      <c r="P856" s="319">
        <f t="shared" si="2192"/>
        <v>0</v>
      </c>
      <c r="Q856" s="319">
        <f t="shared" si="2192"/>
        <v>0</v>
      </c>
      <c r="R856" s="319">
        <f t="shared" si="2192"/>
        <v>0</v>
      </c>
      <c r="S856" s="319">
        <f t="shared" si="2192"/>
        <v>0</v>
      </c>
      <c r="T856" s="319">
        <f t="shared" si="2192"/>
        <v>0</v>
      </c>
      <c r="U856" s="319">
        <f t="shared" si="2192"/>
        <v>0</v>
      </c>
      <c r="V856" s="319">
        <f t="shared" si="2192"/>
        <v>0</v>
      </c>
      <c r="W856" s="319">
        <f t="shared" si="2192"/>
        <v>0</v>
      </c>
      <c r="X856" s="319">
        <f t="shared" si="2192"/>
        <v>0</v>
      </c>
      <c r="Y856" s="319">
        <f t="shared" si="2192"/>
        <v>0</v>
      </c>
      <c r="Z856" s="319">
        <f t="shared" si="2192"/>
        <v>0</v>
      </c>
      <c r="AA856" s="319">
        <f t="shared" si="2192"/>
        <v>0</v>
      </c>
      <c r="AB856" s="319">
        <f t="shared" si="2192"/>
        <v>0</v>
      </c>
      <c r="AC856" s="319">
        <f t="shared" si="2192"/>
        <v>0</v>
      </c>
      <c r="AD856" s="319">
        <f t="shared" si="2192"/>
        <v>0</v>
      </c>
      <c r="AE856" s="319">
        <f t="shared" si="2192"/>
        <v>0</v>
      </c>
      <c r="AF856" s="319">
        <f t="shared" si="2192"/>
        <v>0</v>
      </c>
      <c r="AG856" s="319">
        <f t="shared" si="2192"/>
        <v>0</v>
      </c>
      <c r="AH856" s="319">
        <f t="shared" si="2192"/>
        <v>0</v>
      </c>
      <c r="AI856" s="319">
        <f t="shared" si="2192"/>
        <v>0</v>
      </c>
      <c r="AJ856" s="319">
        <f t="shared" si="2192"/>
        <v>0</v>
      </c>
      <c r="AK856" s="319">
        <f t="shared" si="2192"/>
        <v>0</v>
      </c>
      <c r="AL856" s="319">
        <f t="shared" si="2192"/>
        <v>0</v>
      </c>
      <c r="AM856" s="319">
        <f t="shared" si="2192"/>
        <v>0</v>
      </c>
      <c r="AN856" s="319">
        <f t="shared" si="2192"/>
        <v>0</v>
      </c>
      <c r="AO856" s="319">
        <f t="shared" si="2192"/>
        <v>0</v>
      </c>
      <c r="AP856" s="319">
        <f t="shared" si="2192"/>
        <v>0</v>
      </c>
      <c r="AQ856" s="319">
        <f t="shared" si="2192"/>
        <v>0</v>
      </c>
      <c r="AR856" s="319">
        <f t="shared" si="2192"/>
        <v>0</v>
      </c>
      <c r="AS856" s="319">
        <f t="shared" si="2192"/>
        <v>0</v>
      </c>
      <c r="AT856" s="319">
        <f t="shared" si="2192"/>
        <v>0</v>
      </c>
      <c r="AU856" s="319">
        <f t="shared" si="2192"/>
        <v>0</v>
      </c>
      <c r="AV856" s="319">
        <f t="shared" si="2192"/>
        <v>0</v>
      </c>
      <c r="AW856" s="319">
        <f t="shared" si="2192"/>
        <v>0</v>
      </c>
      <c r="AX856" s="319">
        <f t="shared" si="2192"/>
        <v>0</v>
      </c>
      <c r="AY856" s="319">
        <f t="shared" si="2192"/>
        <v>0</v>
      </c>
      <c r="AZ856" s="319">
        <f t="shared" si="2192"/>
        <v>0</v>
      </c>
      <c r="BA856" s="319">
        <f t="shared" si="2192"/>
        <v>0</v>
      </c>
      <c r="BB856" s="319">
        <f t="shared" si="2192"/>
        <v>0</v>
      </c>
      <c r="BC856" s="319">
        <f t="shared" si="2192"/>
        <v>0</v>
      </c>
      <c r="BD856" s="319">
        <f t="shared" si="2192"/>
        <v>0</v>
      </c>
      <c r="BE856" s="319">
        <f t="shared" si="2192"/>
        <v>0</v>
      </c>
      <c r="BF856" s="319">
        <f t="shared" si="2192"/>
        <v>0</v>
      </c>
      <c r="BG856" s="319">
        <f t="shared" si="2192"/>
        <v>0</v>
      </c>
      <c r="BH856" s="319">
        <f t="shared" si="2192"/>
        <v>0</v>
      </c>
      <c r="BI856" s="319">
        <f t="shared" si="2192"/>
        <v>0</v>
      </c>
      <c r="BJ856" s="319">
        <f t="shared" si="2192"/>
        <v>0</v>
      </c>
      <c r="BK856" s="319">
        <f t="shared" si="2192"/>
        <v>0</v>
      </c>
      <c r="BL856" s="319">
        <f t="shared" si="2192"/>
        <v>0</v>
      </c>
      <c r="BM856" s="319">
        <f t="shared" si="2192"/>
        <v>0</v>
      </c>
      <c r="BN856" s="319">
        <f t="shared" si="2192"/>
        <v>0</v>
      </c>
      <c r="BO856" s="319">
        <f t="shared" si="2192"/>
        <v>0</v>
      </c>
      <c r="BP856" s="319">
        <f t="shared" si="2192"/>
        <v>0</v>
      </c>
      <c r="BQ856" s="319">
        <f t="shared" si="2192"/>
        <v>0</v>
      </c>
      <c r="BR856" s="319">
        <f t="shared" si="2192"/>
        <v>0</v>
      </c>
      <c r="BS856" s="319">
        <f t="shared" si="2192"/>
        <v>0</v>
      </c>
      <c r="BT856" s="319">
        <f t="shared" ref="BT856:BZ856" si="2193">IF(BT$700=$E851,VLOOKUP(BT$9,$D$316:$E$387,2,FALSE),0)</f>
        <v>0</v>
      </c>
      <c r="BU856" s="319">
        <f t="shared" si="2193"/>
        <v>0</v>
      </c>
      <c r="BV856" s="319">
        <f t="shared" si="2193"/>
        <v>0</v>
      </c>
      <c r="BW856" s="319">
        <f t="shared" si="2193"/>
        <v>0</v>
      </c>
      <c r="BX856" s="319">
        <f t="shared" si="2193"/>
        <v>0</v>
      </c>
      <c r="BY856" s="319">
        <f t="shared" si="2193"/>
        <v>0</v>
      </c>
      <c r="BZ856" s="319">
        <f t="shared" si="2193"/>
        <v>0</v>
      </c>
    </row>
    <row r="857" spans="1:78" ht="15" x14ac:dyDescent="0.25">
      <c r="B857" s="77">
        <f t="shared" si="2184"/>
        <v>0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0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0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0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0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0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0</v>
      </c>
      <c r="AT860" s="322">
        <f>IF(AT$9&gt;INPUTS!$C$47,0,SUMIF($A$12:$A$310,$E851,AT$12:AT$310))</f>
        <v>0</v>
      </c>
      <c r="AU860" s="322">
        <f>IF(AU$9&gt;INPUTS!$C$47,0,SUMIF($A$12:$A$310,$E851,AU$12:AU$310))</f>
        <v>0</v>
      </c>
      <c r="AV860" s="322">
        <f>IF(AV$9&gt;INPUTS!$C$47,0,SUMIF($A$12:$A$310,$E851,AV$12:AV$310))</f>
        <v>0</v>
      </c>
      <c r="AW860" s="322">
        <f>IF(AW$9&gt;INPUTS!$C$47,0,SUMIF($A$12:$A$310,$E851,AW$12:AW$310))</f>
        <v>0</v>
      </c>
      <c r="AX860" s="322">
        <f>IF(AX$9&gt;INPUTS!$C$47,0,SUMIF($A$12:$A$310,$E851,AX$12:AX$310))</f>
        <v>0</v>
      </c>
      <c r="AY860" s="322">
        <f>IF(AY$9&gt;INPUTS!$C$47,0,SUMIF($A$12:$A$310,$E851,AY$12:AY$310))</f>
        <v>0</v>
      </c>
      <c r="AZ860" s="322">
        <f>IF(AZ$9&gt;INPUTS!$C$47,0,SUMIF($A$12:$A$310,$E851,AZ$12:AZ$310))</f>
        <v>0</v>
      </c>
      <c r="BA860" s="322">
        <f>IF(BA$9&gt;INPUTS!$C$47,0,SUMIF($A$12:$A$310,$E851,BA$12:BA$310))</f>
        <v>0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0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0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194">SUMIF($A$12:$A$234,$E851,H$12:H$234)*(1-$D$5)+SUMIF($A$239:$A$310,$E851,H$239:H$310)</f>
        <v>0</v>
      </c>
      <c r="I862" s="320">
        <f t="shared" si="2194"/>
        <v>0</v>
      </c>
      <c r="J862" s="320">
        <f t="shared" si="2194"/>
        <v>0</v>
      </c>
      <c r="K862" s="320">
        <f t="shared" si="2194"/>
        <v>0</v>
      </c>
      <c r="L862" s="320">
        <f t="shared" si="2194"/>
        <v>0</v>
      </c>
      <c r="M862" s="320">
        <f t="shared" si="2194"/>
        <v>0</v>
      </c>
      <c r="N862" s="320">
        <f t="shared" si="2194"/>
        <v>0</v>
      </c>
      <c r="O862" s="320">
        <f t="shared" si="2194"/>
        <v>0</v>
      </c>
      <c r="P862" s="320">
        <f t="shared" si="2194"/>
        <v>0</v>
      </c>
      <c r="Q862" s="320">
        <f t="shared" si="2194"/>
        <v>0</v>
      </c>
      <c r="R862" s="320">
        <f t="shared" si="2194"/>
        <v>0</v>
      </c>
      <c r="S862" s="320">
        <f t="shared" si="2194"/>
        <v>0</v>
      </c>
      <c r="T862" s="320">
        <f t="shared" si="2194"/>
        <v>0</v>
      </c>
      <c r="U862" s="320">
        <f t="shared" si="2194"/>
        <v>0</v>
      </c>
      <c r="V862" s="320">
        <f t="shared" si="2194"/>
        <v>0</v>
      </c>
      <c r="W862" s="320">
        <f t="shared" si="2194"/>
        <v>0</v>
      </c>
      <c r="X862" s="320">
        <f t="shared" si="2194"/>
        <v>0</v>
      </c>
      <c r="Y862" s="320">
        <f t="shared" si="2194"/>
        <v>0</v>
      </c>
      <c r="Z862" s="320">
        <f t="shared" si="2194"/>
        <v>0</v>
      </c>
      <c r="AA862" s="320">
        <f t="shared" si="2194"/>
        <v>0</v>
      </c>
      <c r="AB862" s="320">
        <f t="shared" si="2194"/>
        <v>0</v>
      </c>
      <c r="AC862" s="320">
        <f t="shared" si="2194"/>
        <v>0</v>
      </c>
      <c r="AD862" s="320">
        <f t="shared" si="2194"/>
        <v>0</v>
      </c>
      <c r="AE862" s="320">
        <f t="shared" si="2194"/>
        <v>0</v>
      </c>
      <c r="AF862" s="320">
        <f t="shared" si="2194"/>
        <v>0</v>
      </c>
      <c r="AG862" s="320">
        <f t="shared" si="2194"/>
        <v>0</v>
      </c>
      <c r="AH862" s="320">
        <f t="shared" si="2194"/>
        <v>0</v>
      </c>
      <c r="AI862" s="320">
        <f t="shared" si="2194"/>
        <v>0</v>
      </c>
      <c r="AJ862" s="320">
        <f t="shared" si="2194"/>
        <v>0</v>
      </c>
      <c r="AK862" s="320">
        <f t="shared" si="2194"/>
        <v>0</v>
      </c>
      <c r="AL862" s="320">
        <f t="shared" si="2194"/>
        <v>0</v>
      </c>
      <c r="AM862" s="320">
        <f t="shared" si="2194"/>
        <v>0</v>
      </c>
      <c r="AN862" s="320">
        <f t="shared" si="2194"/>
        <v>0</v>
      </c>
      <c r="AO862" s="320">
        <f t="shared" si="2194"/>
        <v>0</v>
      </c>
      <c r="AP862" s="320">
        <f t="shared" si="2194"/>
        <v>0</v>
      </c>
      <c r="AQ862" s="320">
        <f t="shared" si="2194"/>
        <v>0</v>
      </c>
      <c r="AR862" s="320">
        <f t="shared" si="2194"/>
        <v>0</v>
      </c>
      <c r="AS862" s="320">
        <f t="shared" si="2194"/>
        <v>0</v>
      </c>
      <c r="AT862" s="320">
        <f t="shared" si="2194"/>
        <v>0</v>
      </c>
      <c r="AU862" s="320">
        <f t="shared" si="2194"/>
        <v>0</v>
      </c>
      <c r="AV862" s="320">
        <f t="shared" si="2194"/>
        <v>0</v>
      </c>
      <c r="AW862" s="320">
        <f t="shared" si="2194"/>
        <v>0</v>
      </c>
      <c r="AX862" s="320">
        <f t="shared" si="2194"/>
        <v>0</v>
      </c>
      <c r="AY862" s="320">
        <f t="shared" si="2194"/>
        <v>0</v>
      </c>
      <c r="AZ862" s="320">
        <f t="shared" si="2194"/>
        <v>0</v>
      </c>
      <c r="BA862" s="320">
        <f t="shared" si="2194"/>
        <v>0</v>
      </c>
      <c r="BB862" s="320">
        <f t="shared" si="2194"/>
        <v>0</v>
      </c>
      <c r="BC862" s="320">
        <f t="shared" si="2194"/>
        <v>0</v>
      </c>
      <c r="BD862" s="320">
        <f t="shared" si="2194"/>
        <v>0</v>
      </c>
      <c r="BE862" s="320">
        <f t="shared" si="2194"/>
        <v>0</v>
      </c>
      <c r="BF862" s="320">
        <f t="shared" si="2194"/>
        <v>0</v>
      </c>
      <c r="BG862" s="320">
        <f t="shared" si="2194"/>
        <v>0</v>
      </c>
      <c r="BH862" s="320">
        <f t="shared" si="2194"/>
        <v>0</v>
      </c>
      <c r="BI862" s="320">
        <f t="shared" si="2194"/>
        <v>0</v>
      </c>
      <c r="BJ862" s="320">
        <f t="shared" si="2194"/>
        <v>0</v>
      </c>
      <c r="BK862" s="320">
        <f t="shared" si="2194"/>
        <v>0</v>
      </c>
      <c r="BL862" s="320">
        <f t="shared" si="2194"/>
        <v>0</v>
      </c>
      <c r="BM862" s="320">
        <f t="shared" si="2194"/>
        <v>0</v>
      </c>
      <c r="BN862" s="320">
        <f t="shared" si="2194"/>
        <v>0</v>
      </c>
      <c r="BO862" s="320">
        <f t="shared" si="2194"/>
        <v>0</v>
      </c>
      <c r="BP862" s="320">
        <f t="shared" si="2194"/>
        <v>0</v>
      </c>
      <c r="BQ862" s="320">
        <f t="shared" si="2194"/>
        <v>0</v>
      </c>
      <c r="BR862" s="320">
        <f t="shared" si="2194"/>
        <v>0</v>
      </c>
      <c r="BS862" s="320">
        <f t="shared" si="2194"/>
        <v>0</v>
      </c>
      <c r="BT862" s="320">
        <f t="shared" ref="BT862:BZ862" si="2195">SUMIF($A$12:$A$234,$E851,BT$12:BT$234)*(1-$D$5)+SUMIF($A$239:$A$310,$E851,BT$239:BT$310)</f>
        <v>0</v>
      </c>
      <c r="BU862" s="320">
        <f t="shared" si="2195"/>
        <v>0</v>
      </c>
      <c r="BV862" s="320">
        <f t="shared" si="2195"/>
        <v>0</v>
      </c>
      <c r="BW862" s="320">
        <f t="shared" si="2195"/>
        <v>0</v>
      </c>
      <c r="BX862" s="320">
        <f t="shared" si="2195"/>
        <v>0</v>
      </c>
      <c r="BY862" s="320">
        <f t="shared" si="2195"/>
        <v>0</v>
      </c>
      <c r="BZ862" s="320">
        <f t="shared" si="2195"/>
        <v>0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196">SUMIF($A$12:$A$234,$E851,H$12:H$234)</f>
        <v>0</v>
      </c>
      <c r="I864" s="320">
        <f t="shared" si="2196"/>
        <v>0</v>
      </c>
      <c r="J864" s="320">
        <f t="shared" si="2196"/>
        <v>0</v>
      </c>
      <c r="K864" s="320">
        <f t="shared" si="2196"/>
        <v>0</v>
      </c>
      <c r="L864" s="320">
        <f t="shared" si="2196"/>
        <v>0</v>
      </c>
      <c r="M864" s="320">
        <f t="shared" si="2196"/>
        <v>0</v>
      </c>
      <c r="N864" s="320">
        <f t="shared" si="2196"/>
        <v>0</v>
      </c>
      <c r="O864" s="320">
        <f t="shared" si="2196"/>
        <v>0</v>
      </c>
      <c r="P864" s="320">
        <f t="shared" si="2196"/>
        <v>0</v>
      </c>
      <c r="Q864" s="320">
        <f t="shared" si="2196"/>
        <v>0</v>
      </c>
      <c r="R864" s="320">
        <f t="shared" si="2196"/>
        <v>0</v>
      </c>
      <c r="S864" s="320">
        <f t="shared" si="2196"/>
        <v>0</v>
      </c>
      <c r="T864" s="320">
        <f t="shared" si="2196"/>
        <v>0</v>
      </c>
      <c r="U864" s="320">
        <f t="shared" si="2196"/>
        <v>0</v>
      </c>
      <c r="V864" s="320">
        <f t="shared" si="2196"/>
        <v>0</v>
      </c>
      <c r="W864" s="320">
        <f t="shared" si="2196"/>
        <v>0</v>
      </c>
      <c r="X864" s="320">
        <f t="shared" si="2196"/>
        <v>0</v>
      </c>
      <c r="Y864" s="320">
        <f t="shared" si="2196"/>
        <v>0</v>
      </c>
      <c r="Z864" s="320">
        <f t="shared" si="2196"/>
        <v>0</v>
      </c>
      <c r="AA864" s="320">
        <f t="shared" si="2196"/>
        <v>0</v>
      </c>
      <c r="AB864" s="320">
        <f t="shared" si="2196"/>
        <v>0</v>
      </c>
      <c r="AC864" s="320">
        <f t="shared" si="2196"/>
        <v>0</v>
      </c>
      <c r="AD864" s="320">
        <f t="shared" si="2196"/>
        <v>0</v>
      </c>
      <c r="AE864" s="320">
        <f t="shared" si="2196"/>
        <v>0</v>
      </c>
      <c r="AF864" s="320">
        <f t="shared" si="2196"/>
        <v>0</v>
      </c>
      <c r="AG864" s="320">
        <f t="shared" si="2196"/>
        <v>0</v>
      </c>
      <c r="AH864" s="320">
        <f t="shared" si="2196"/>
        <v>0</v>
      </c>
      <c r="AI864" s="320">
        <f t="shared" si="2196"/>
        <v>0</v>
      </c>
      <c r="AJ864" s="320">
        <f t="shared" si="2196"/>
        <v>0</v>
      </c>
      <c r="AK864" s="320">
        <f t="shared" si="2196"/>
        <v>0</v>
      </c>
      <c r="AL864" s="320">
        <f t="shared" si="2196"/>
        <v>0</v>
      </c>
      <c r="AM864" s="320">
        <f t="shared" si="2196"/>
        <v>0</v>
      </c>
      <c r="AN864" s="320">
        <f t="shared" si="2196"/>
        <v>0</v>
      </c>
      <c r="AO864" s="320">
        <f t="shared" si="2196"/>
        <v>0</v>
      </c>
      <c r="AP864" s="320">
        <f t="shared" si="2196"/>
        <v>0</v>
      </c>
      <c r="AQ864" s="320">
        <f t="shared" si="2196"/>
        <v>0</v>
      </c>
      <c r="AR864" s="320">
        <f t="shared" si="2196"/>
        <v>0</v>
      </c>
      <c r="AS864" s="320">
        <f t="shared" si="2196"/>
        <v>0</v>
      </c>
      <c r="AT864" s="320">
        <f t="shared" si="2196"/>
        <v>0</v>
      </c>
      <c r="AU864" s="320">
        <f t="shared" si="2196"/>
        <v>0</v>
      </c>
      <c r="AV864" s="320">
        <f t="shared" si="2196"/>
        <v>0</v>
      </c>
      <c r="AW864" s="320">
        <f t="shared" si="2196"/>
        <v>0</v>
      </c>
      <c r="AX864" s="320">
        <f t="shared" si="2196"/>
        <v>0</v>
      </c>
      <c r="AY864" s="320">
        <f t="shared" si="2196"/>
        <v>0</v>
      </c>
      <c r="AZ864" s="320">
        <f t="shared" si="2196"/>
        <v>0</v>
      </c>
      <c r="BA864" s="320">
        <f t="shared" si="2196"/>
        <v>0</v>
      </c>
      <c r="BB864" s="320">
        <f t="shared" si="2196"/>
        <v>0</v>
      </c>
      <c r="BC864" s="320">
        <f t="shared" si="2196"/>
        <v>0</v>
      </c>
      <c r="BD864" s="320">
        <f t="shared" si="2196"/>
        <v>0</v>
      </c>
      <c r="BE864" s="320">
        <f t="shared" si="2196"/>
        <v>0</v>
      </c>
      <c r="BF864" s="320">
        <f t="shared" si="2196"/>
        <v>0</v>
      </c>
      <c r="BG864" s="320">
        <f t="shared" si="2196"/>
        <v>0</v>
      </c>
      <c r="BH864" s="320">
        <f t="shared" si="2196"/>
        <v>0</v>
      </c>
      <c r="BI864" s="320">
        <f t="shared" si="2196"/>
        <v>0</v>
      </c>
      <c r="BJ864" s="320">
        <f t="shared" si="2196"/>
        <v>0</v>
      </c>
      <c r="BK864" s="320">
        <f t="shared" si="2196"/>
        <v>0</v>
      </c>
      <c r="BL864" s="320">
        <f t="shared" si="2196"/>
        <v>0</v>
      </c>
      <c r="BM864" s="320">
        <f t="shared" si="2196"/>
        <v>0</v>
      </c>
      <c r="BN864" s="320">
        <f t="shared" si="2196"/>
        <v>0</v>
      </c>
      <c r="BO864" s="320">
        <f t="shared" si="2196"/>
        <v>0</v>
      </c>
      <c r="BP864" s="320">
        <f t="shared" si="2196"/>
        <v>0</v>
      </c>
      <c r="BQ864" s="320">
        <f t="shared" si="2196"/>
        <v>0</v>
      </c>
      <c r="BR864" s="320">
        <f t="shared" si="2196"/>
        <v>0</v>
      </c>
      <c r="BS864" s="320">
        <f t="shared" si="2196"/>
        <v>0</v>
      </c>
      <c r="BT864" s="320">
        <f t="shared" ref="BT864:BZ864" si="2197">SUMIF($A$12:$A$234,$E851,BT$12:BT$234)</f>
        <v>0</v>
      </c>
      <c r="BU864" s="320">
        <f t="shared" si="2197"/>
        <v>0</v>
      </c>
      <c r="BV864" s="320">
        <f t="shared" si="2197"/>
        <v>0</v>
      </c>
      <c r="BW864" s="320">
        <f t="shared" si="2197"/>
        <v>0</v>
      </c>
      <c r="BX864" s="320">
        <f t="shared" si="2197"/>
        <v>0</v>
      </c>
      <c r="BY864" s="320">
        <f t="shared" si="2197"/>
        <v>0</v>
      </c>
      <c r="BZ864" s="320">
        <f t="shared" si="2197"/>
        <v>0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198">SUMIF($A$392:$A$539,$E851,H$392:H$539)</f>
        <v>0</v>
      </c>
      <c r="I866" s="277">
        <f t="shared" si="2198"/>
        <v>0</v>
      </c>
      <c r="J866" s="277">
        <f t="shared" si="2198"/>
        <v>0</v>
      </c>
      <c r="K866" s="277">
        <f t="shared" si="2198"/>
        <v>0</v>
      </c>
      <c r="L866" s="277">
        <f t="shared" si="2198"/>
        <v>0</v>
      </c>
      <c r="M866" s="277">
        <f t="shared" si="2198"/>
        <v>0</v>
      </c>
      <c r="N866" s="277">
        <f t="shared" si="2198"/>
        <v>0</v>
      </c>
      <c r="O866" s="277">
        <f t="shared" si="2198"/>
        <v>0</v>
      </c>
      <c r="P866" s="277">
        <f t="shared" si="2198"/>
        <v>0</v>
      </c>
      <c r="Q866" s="277">
        <f t="shared" si="2198"/>
        <v>0</v>
      </c>
      <c r="R866" s="277">
        <f t="shared" si="2198"/>
        <v>0</v>
      </c>
      <c r="S866" s="277">
        <f t="shared" si="2198"/>
        <v>0</v>
      </c>
      <c r="T866" s="277">
        <f t="shared" si="2198"/>
        <v>0</v>
      </c>
      <c r="U866" s="277">
        <f t="shared" si="2198"/>
        <v>0</v>
      </c>
      <c r="V866" s="277">
        <f t="shared" si="2198"/>
        <v>0</v>
      </c>
      <c r="W866" s="277">
        <f t="shared" si="2198"/>
        <v>0</v>
      </c>
      <c r="X866" s="277">
        <f t="shared" si="2198"/>
        <v>0</v>
      </c>
      <c r="Y866" s="277">
        <f t="shared" si="2198"/>
        <v>0</v>
      </c>
      <c r="Z866" s="277">
        <f t="shared" si="2198"/>
        <v>0</v>
      </c>
      <c r="AA866" s="277">
        <f t="shared" si="2198"/>
        <v>0</v>
      </c>
      <c r="AB866" s="277">
        <f t="shared" si="2198"/>
        <v>0</v>
      </c>
      <c r="AC866" s="277">
        <f t="shared" si="2198"/>
        <v>0</v>
      </c>
      <c r="AD866" s="277">
        <f t="shared" si="2198"/>
        <v>0</v>
      </c>
      <c r="AE866" s="277">
        <f t="shared" si="2198"/>
        <v>0</v>
      </c>
      <c r="AF866" s="277">
        <f t="shared" si="2198"/>
        <v>0</v>
      </c>
      <c r="AG866" s="277">
        <f t="shared" si="2198"/>
        <v>0</v>
      </c>
      <c r="AH866" s="277">
        <f t="shared" si="2198"/>
        <v>0</v>
      </c>
      <c r="AI866" s="277">
        <f t="shared" si="2198"/>
        <v>0</v>
      </c>
      <c r="AJ866" s="277">
        <f t="shared" si="2198"/>
        <v>0</v>
      </c>
      <c r="AK866" s="277">
        <f t="shared" si="2198"/>
        <v>0</v>
      </c>
      <c r="AL866" s="277">
        <f t="shared" si="2198"/>
        <v>0</v>
      </c>
      <c r="AM866" s="277">
        <f t="shared" si="2198"/>
        <v>0</v>
      </c>
      <c r="AN866" s="277">
        <f t="shared" si="2198"/>
        <v>0</v>
      </c>
      <c r="AO866" s="277">
        <f t="shared" si="2198"/>
        <v>0</v>
      </c>
      <c r="AP866" s="277">
        <f t="shared" si="2198"/>
        <v>0</v>
      </c>
      <c r="AQ866" s="277">
        <f t="shared" si="2198"/>
        <v>0</v>
      </c>
      <c r="AR866" s="277">
        <f t="shared" si="2198"/>
        <v>0</v>
      </c>
      <c r="AS866" s="277">
        <f t="shared" si="2198"/>
        <v>0</v>
      </c>
      <c r="AT866" s="277">
        <f t="shared" si="2198"/>
        <v>0</v>
      </c>
      <c r="AU866" s="277">
        <f t="shared" si="2198"/>
        <v>0</v>
      </c>
      <c r="AV866" s="277">
        <f t="shared" si="2198"/>
        <v>0</v>
      </c>
      <c r="AW866" s="277">
        <f t="shared" si="2198"/>
        <v>0</v>
      </c>
      <c r="AX866" s="277">
        <f t="shared" si="2198"/>
        <v>0</v>
      </c>
      <c r="AY866" s="277">
        <f t="shared" si="2198"/>
        <v>0</v>
      </c>
      <c r="AZ866" s="277">
        <f t="shared" si="2198"/>
        <v>0</v>
      </c>
      <c r="BA866" s="277">
        <f t="shared" si="2198"/>
        <v>0</v>
      </c>
      <c r="BB866" s="277">
        <f t="shared" si="2198"/>
        <v>0</v>
      </c>
      <c r="BC866" s="277">
        <f t="shared" si="2198"/>
        <v>0</v>
      </c>
      <c r="BD866" s="277">
        <f t="shared" si="2198"/>
        <v>0</v>
      </c>
      <c r="BE866" s="277">
        <f t="shared" si="2198"/>
        <v>0</v>
      </c>
      <c r="BF866" s="277">
        <f t="shared" si="2198"/>
        <v>0</v>
      </c>
      <c r="BG866" s="277">
        <f t="shared" si="2198"/>
        <v>0</v>
      </c>
      <c r="BH866" s="277">
        <f t="shared" si="2198"/>
        <v>0</v>
      </c>
      <c r="BI866" s="277">
        <f t="shared" si="2198"/>
        <v>0</v>
      </c>
      <c r="BJ866" s="277">
        <f t="shared" si="2198"/>
        <v>0</v>
      </c>
      <c r="BK866" s="277">
        <f t="shared" si="2198"/>
        <v>0</v>
      </c>
      <c r="BL866" s="277">
        <f t="shared" si="2198"/>
        <v>0</v>
      </c>
      <c r="BM866" s="277">
        <f t="shared" si="2198"/>
        <v>0</v>
      </c>
      <c r="BN866" s="277">
        <f t="shared" si="2198"/>
        <v>0</v>
      </c>
      <c r="BO866" s="277">
        <f t="shared" si="2198"/>
        <v>0</v>
      </c>
      <c r="BP866" s="277">
        <f t="shared" si="2198"/>
        <v>0</v>
      </c>
      <c r="BQ866" s="277">
        <f t="shared" si="2198"/>
        <v>0</v>
      </c>
      <c r="BR866" s="277">
        <f t="shared" si="2198"/>
        <v>0</v>
      </c>
      <c r="BS866" s="277">
        <f t="shared" si="2198"/>
        <v>0</v>
      </c>
      <c r="BT866" s="277">
        <f t="shared" ref="BT866:BZ866" si="2199">SUMIF($A$392:$A$539,$E851,BT$392:BT$539)</f>
        <v>0</v>
      </c>
      <c r="BU866" s="277">
        <f t="shared" si="2199"/>
        <v>0</v>
      </c>
      <c r="BV866" s="277">
        <f t="shared" si="2199"/>
        <v>0</v>
      </c>
      <c r="BW866" s="277">
        <f t="shared" si="2199"/>
        <v>0</v>
      </c>
      <c r="BX866" s="277">
        <f t="shared" si="2199"/>
        <v>0</v>
      </c>
      <c r="BY866" s="277">
        <f t="shared" si="2199"/>
        <v>0</v>
      </c>
      <c r="BZ866" s="277">
        <f t="shared" si="2199"/>
        <v>0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00">SUMIF($A$544:$A$615,$E851,H$544:H$615)</f>
        <v>0</v>
      </c>
      <c r="I867" s="277">
        <f t="shared" si="2200"/>
        <v>0</v>
      </c>
      <c r="J867" s="277">
        <f t="shared" si="2200"/>
        <v>0</v>
      </c>
      <c r="K867" s="277">
        <f t="shared" si="2200"/>
        <v>0</v>
      </c>
      <c r="L867" s="277">
        <f t="shared" si="2200"/>
        <v>0</v>
      </c>
      <c r="M867" s="277">
        <f t="shared" si="2200"/>
        <v>0</v>
      </c>
      <c r="N867" s="277">
        <f t="shared" si="2200"/>
        <v>0</v>
      </c>
      <c r="O867" s="277">
        <f t="shared" si="2200"/>
        <v>0</v>
      </c>
      <c r="P867" s="277">
        <f t="shared" si="2200"/>
        <v>0</v>
      </c>
      <c r="Q867" s="277">
        <f t="shared" si="2200"/>
        <v>0</v>
      </c>
      <c r="R867" s="277">
        <f t="shared" si="2200"/>
        <v>0</v>
      </c>
      <c r="S867" s="277">
        <f t="shared" si="2200"/>
        <v>0</v>
      </c>
      <c r="T867" s="277">
        <f t="shared" si="2200"/>
        <v>0</v>
      </c>
      <c r="U867" s="277">
        <f t="shared" si="2200"/>
        <v>0</v>
      </c>
      <c r="V867" s="277">
        <f t="shared" si="2200"/>
        <v>0</v>
      </c>
      <c r="W867" s="277">
        <f t="shared" si="2200"/>
        <v>0</v>
      </c>
      <c r="X867" s="277">
        <f t="shared" si="2200"/>
        <v>0</v>
      </c>
      <c r="Y867" s="277">
        <f t="shared" si="2200"/>
        <v>0</v>
      </c>
      <c r="Z867" s="277">
        <f t="shared" si="2200"/>
        <v>0</v>
      </c>
      <c r="AA867" s="277">
        <f t="shared" si="2200"/>
        <v>0</v>
      </c>
      <c r="AB867" s="277">
        <f t="shared" si="2200"/>
        <v>0</v>
      </c>
      <c r="AC867" s="277">
        <f t="shared" si="2200"/>
        <v>0</v>
      </c>
      <c r="AD867" s="277">
        <f t="shared" si="2200"/>
        <v>0</v>
      </c>
      <c r="AE867" s="277">
        <f t="shared" si="2200"/>
        <v>0</v>
      </c>
      <c r="AF867" s="277">
        <f t="shared" si="2200"/>
        <v>0</v>
      </c>
      <c r="AG867" s="277">
        <f t="shared" si="2200"/>
        <v>0</v>
      </c>
      <c r="AH867" s="277">
        <f t="shared" si="2200"/>
        <v>0</v>
      </c>
      <c r="AI867" s="277">
        <f t="shared" si="2200"/>
        <v>0</v>
      </c>
      <c r="AJ867" s="277">
        <f t="shared" si="2200"/>
        <v>0</v>
      </c>
      <c r="AK867" s="277">
        <f t="shared" si="2200"/>
        <v>0</v>
      </c>
      <c r="AL867" s="277">
        <f t="shared" si="2200"/>
        <v>0</v>
      </c>
      <c r="AM867" s="277">
        <f t="shared" si="2200"/>
        <v>0</v>
      </c>
      <c r="AN867" s="277">
        <f t="shared" si="2200"/>
        <v>0</v>
      </c>
      <c r="AO867" s="277">
        <f t="shared" si="2200"/>
        <v>0</v>
      </c>
      <c r="AP867" s="277">
        <f t="shared" si="2200"/>
        <v>0</v>
      </c>
      <c r="AQ867" s="277">
        <f t="shared" si="2200"/>
        <v>0</v>
      </c>
      <c r="AR867" s="277">
        <f t="shared" si="2200"/>
        <v>0</v>
      </c>
      <c r="AS867" s="277">
        <f t="shared" si="2200"/>
        <v>0</v>
      </c>
      <c r="AT867" s="277">
        <f t="shared" si="2200"/>
        <v>0</v>
      </c>
      <c r="AU867" s="277">
        <f t="shared" si="2200"/>
        <v>0</v>
      </c>
      <c r="AV867" s="277">
        <f t="shared" si="2200"/>
        <v>0</v>
      </c>
      <c r="AW867" s="277">
        <f t="shared" si="2200"/>
        <v>0</v>
      </c>
      <c r="AX867" s="277">
        <f t="shared" si="2200"/>
        <v>0</v>
      </c>
      <c r="AY867" s="277">
        <f t="shared" si="2200"/>
        <v>0</v>
      </c>
      <c r="AZ867" s="277">
        <f t="shared" si="2200"/>
        <v>0</v>
      </c>
      <c r="BA867" s="277">
        <f t="shared" si="2200"/>
        <v>0</v>
      </c>
      <c r="BB867" s="277">
        <f t="shared" si="2200"/>
        <v>0</v>
      </c>
      <c r="BC867" s="277">
        <f t="shared" si="2200"/>
        <v>0</v>
      </c>
      <c r="BD867" s="277">
        <f t="shared" si="2200"/>
        <v>0</v>
      </c>
      <c r="BE867" s="277">
        <f t="shared" si="2200"/>
        <v>0</v>
      </c>
      <c r="BF867" s="277">
        <f t="shared" si="2200"/>
        <v>0</v>
      </c>
      <c r="BG867" s="277">
        <f t="shared" si="2200"/>
        <v>0</v>
      </c>
      <c r="BH867" s="277">
        <f t="shared" si="2200"/>
        <v>0</v>
      </c>
      <c r="BI867" s="277">
        <f t="shared" si="2200"/>
        <v>0</v>
      </c>
      <c r="BJ867" s="277">
        <f t="shared" si="2200"/>
        <v>0</v>
      </c>
      <c r="BK867" s="277">
        <f t="shared" si="2200"/>
        <v>0</v>
      </c>
      <c r="BL867" s="277">
        <f t="shared" si="2200"/>
        <v>0</v>
      </c>
      <c r="BM867" s="277">
        <f t="shared" si="2200"/>
        <v>0</v>
      </c>
      <c r="BN867" s="277">
        <f t="shared" si="2200"/>
        <v>0</v>
      </c>
      <c r="BO867" s="277">
        <f t="shared" si="2200"/>
        <v>0</v>
      </c>
      <c r="BP867" s="277">
        <f t="shared" si="2200"/>
        <v>0</v>
      </c>
      <c r="BQ867" s="277">
        <f t="shared" si="2200"/>
        <v>0</v>
      </c>
      <c r="BR867" s="277">
        <f t="shared" si="2200"/>
        <v>0</v>
      </c>
      <c r="BS867" s="277">
        <f t="shared" si="2200"/>
        <v>0</v>
      </c>
      <c r="BT867" s="277">
        <f t="shared" ref="BT867:BZ867" si="2201">SUMIF($A$544:$A$615,$E851,BT$544:BT$615)</f>
        <v>0</v>
      </c>
      <c r="BU867" s="277">
        <f t="shared" si="2201"/>
        <v>0</v>
      </c>
      <c r="BV867" s="277">
        <f t="shared" si="2201"/>
        <v>0</v>
      </c>
      <c r="BW867" s="277">
        <f t="shared" si="2201"/>
        <v>0</v>
      </c>
      <c r="BX867" s="277">
        <f t="shared" si="2201"/>
        <v>0</v>
      </c>
      <c r="BY867" s="277">
        <f t="shared" si="2201"/>
        <v>0</v>
      </c>
      <c r="BZ867" s="277">
        <f t="shared" si="2201"/>
        <v>0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02">SUMIF($A$316:$A$387,$E851,H$316:H$387)</f>
        <v>0</v>
      </c>
      <c r="I868" s="277">
        <f t="shared" si="2202"/>
        <v>0</v>
      </c>
      <c r="J868" s="277">
        <f t="shared" si="2202"/>
        <v>0</v>
      </c>
      <c r="K868" s="277">
        <f t="shared" si="2202"/>
        <v>0</v>
      </c>
      <c r="L868" s="277">
        <f t="shared" si="2202"/>
        <v>0</v>
      </c>
      <c r="M868" s="277">
        <f t="shared" si="2202"/>
        <v>0</v>
      </c>
      <c r="N868" s="277">
        <f t="shared" si="2202"/>
        <v>0</v>
      </c>
      <c r="O868" s="277">
        <f t="shared" si="2202"/>
        <v>0</v>
      </c>
      <c r="P868" s="277">
        <f t="shared" si="2202"/>
        <v>0</v>
      </c>
      <c r="Q868" s="277">
        <f t="shared" si="2202"/>
        <v>0</v>
      </c>
      <c r="R868" s="277">
        <f t="shared" si="2202"/>
        <v>0</v>
      </c>
      <c r="S868" s="277">
        <f t="shared" si="2202"/>
        <v>0</v>
      </c>
      <c r="T868" s="277">
        <f t="shared" si="2202"/>
        <v>0</v>
      </c>
      <c r="U868" s="277">
        <f t="shared" si="2202"/>
        <v>0</v>
      </c>
      <c r="V868" s="277">
        <f t="shared" si="2202"/>
        <v>0</v>
      </c>
      <c r="W868" s="277">
        <f t="shared" si="2202"/>
        <v>0</v>
      </c>
      <c r="X868" s="277">
        <f t="shared" si="2202"/>
        <v>0</v>
      </c>
      <c r="Y868" s="277">
        <f t="shared" si="2202"/>
        <v>0</v>
      </c>
      <c r="Z868" s="277">
        <f t="shared" si="2202"/>
        <v>0</v>
      </c>
      <c r="AA868" s="277">
        <f t="shared" si="2202"/>
        <v>0</v>
      </c>
      <c r="AB868" s="277">
        <f t="shared" si="2202"/>
        <v>0</v>
      </c>
      <c r="AC868" s="277">
        <f t="shared" si="2202"/>
        <v>0</v>
      </c>
      <c r="AD868" s="277">
        <f t="shared" si="2202"/>
        <v>0</v>
      </c>
      <c r="AE868" s="277">
        <f t="shared" si="2202"/>
        <v>0</v>
      </c>
      <c r="AF868" s="277">
        <f t="shared" si="2202"/>
        <v>0</v>
      </c>
      <c r="AG868" s="277">
        <f t="shared" si="2202"/>
        <v>0</v>
      </c>
      <c r="AH868" s="277">
        <f t="shared" si="2202"/>
        <v>0</v>
      </c>
      <c r="AI868" s="277">
        <f t="shared" si="2202"/>
        <v>0</v>
      </c>
      <c r="AJ868" s="277">
        <f t="shared" si="2202"/>
        <v>0</v>
      </c>
      <c r="AK868" s="277">
        <f t="shared" si="2202"/>
        <v>0</v>
      </c>
      <c r="AL868" s="277">
        <f t="shared" si="2202"/>
        <v>0</v>
      </c>
      <c r="AM868" s="277">
        <f t="shared" si="2202"/>
        <v>0</v>
      </c>
      <c r="AN868" s="277">
        <f t="shared" si="2202"/>
        <v>0</v>
      </c>
      <c r="AO868" s="277">
        <f t="shared" si="2202"/>
        <v>0</v>
      </c>
      <c r="AP868" s="277">
        <f t="shared" si="2202"/>
        <v>0</v>
      </c>
      <c r="AQ868" s="277">
        <f t="shared" si="2202"/>
        <v>0</v>
      </c>
      <c r="AR868" s="277">
        <f t="shared" si="2202"/>
        <v>0</v>
      </c>
      <c r="AS868" s="277">
        <f t="shared" si="2202"/>
        <v>0</v>
      </c>
      <c r="AT868" s="277">
        <f t="shared" si="2202"/>
        <v>0</v>
      </c>
      <c r="AU868" s="277">
        <f t="shared" si="2202"/>
        <v>0</v>
      </c>
      <c r="AV868" s="277">
        <f t="shared" si="2202"/>
        <v>0</v>
      </c>
      <c r="AW868" s="277">
        <f t="shared" si="2202"/>
        <v>0</v>
      </c>
      <c r="AX868" s="277">
        <f t="shared" si="2202"/>
        <v>0</v>
      </c>
      <c r="AY868" s="277">
        <f t="shared" si="2202"/>
        <v>0</v>
      </c>
      <c r="AZ868" s="277">
        <f t="shared" si="2202"/>
        <v>0</v>
      </c>
      <c r="BA868" s="277">
        <f t="shared" si="2202"/>
        <v>0</v>
      </c>
      <c r="BB868" s="277">
        <f t="shared" si="2202"/>
        <v>0</v>
      </c>
      <c r="BC868" s="277">
        <f t="shared" si="2202"/>
        <v>0</v>
      </c>
      <c r="BD868" s="277">
        <f t="shared" si="2202"/>
        <v>0</v>
      </c>
      <c r="BE868" s="277">
        <f t="shared" si="2202"/>
        <v>0</v>
      </c>
      <c r="BF868" s="277">
        <f t="shared" si="2202"/>
        <v>0</v>
      </c>
      <c r="BG868" s="277">
        <f t="shared" si="2202"/>
        <v>0</v>
      </c>
      <c r="BH868" s="277">
        <f t="shared" si="2202"/>
        <v>0</v>
      </c>
      <c r="BI868" s="277">
        <f t="shared" si="2202"/>
        <v>0</v>
      </c>
      <c r="BJ868" s="277">
        <f t="shared" si="2202"/>
        <v>0</v>
      </c>
      <c r="BK868" s="277">
        <f t="shared" si="2202"/>
        <v>0</v>
      </c>
      <c r="BL868" s="277">
        <f t="shared" si="2202"/>
        <v>0</v>
      </c>
      <c r="BM868" s="277">
        <f t="shared" si="2202"/>
        <v>0</v>
      </c>
      <c r="BN868" s="277">
        <f t="shared" si="2202"/>
        <v>0</v>
      </c>
      <c r="BO868" s="277">
        <f t="shared" si="2202"/>
        <v>0</v>
      </c>
      <c r="BP868" s="277">
        <f t="shared" si="2202"/>
        <v>0</v>
      </c>
      <c r="BQ868" s="277">
        <f t="shared" si="2202"/>
        <v>0</v>
      </c>
      <c r="BR868" s="277">
        <f t="shared" si="2202"/>
        <v>0</v>
      </c>
      <c r="BS868" s="277">
        <f t="shared" si="2202"/>
        <v>0</v>
      </c>
      <c r="BT868" s="277">
        <f t="shared" ref="BT868:BZ868" si="2203">SUMIF($A$316:$A$387,$E851,BT$316:BT$387)</f>
        <v>0</v>
      </c>
      <c r="BU868" s="277">
        <f t="shared" si="2203"/>
        <v>0</v>
      </c>
      <c r="BV868" s="277">
        <f t="shared" si="2203"/>
        <v>0</v>
      </c>
      <c r="BW868" s="277">
        <f t="shared" si="2203"/>
        <v>0</v>
      </c>
      <c r="BX868" s="277">
        <f t="shared" si="2203"/>
        <v>0</v>
      </c>
      <c r="BY868" s="277">
        <f t="shared" si="2203"/>
        <v>0</v>
      </c>
      <c r="BZ868" s="277">
        <f t="shared" si="2203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04">(H864-H866-H871)*$B870</f>
        <v>0</v>
      </c>
      <c r="I870" s="83">
        <f t="shared" ref="I870" si="2205">(I864-I866-I871)*$B870</f>
        <v>0</v>
      </c>
      <c r="J870" s="83">
        <f t="shared" ref="J870" si="2206">(J864-J866-J871)*$B870</f>
        <v>0</v>
      </c>
      <c r="K870" s="83">
        <f t="shared" ref="K870" si="2207">(K864-K866-K871)*$B870</f>
        <v>0</v>
      </c>
      <c r="L870" s="83">
        <f t="shared" ref="L870" si="2208">(L864-L866-L871)*$B870</f>
        <v>0</v>
      </c>
      <c r="M870" s="83">
        <f t="shared" ref="M870" si="2209">(M864-M866-M871)*$B870</f>
        <v>0</v>
      </c>
      <c r="N870" s="83">
        <f t="shared" ref="N870" si="2210">(N864-N866-N871)*$B870</f>
        <v>0</v>
      </c>
      <c r="O870" s="83">
        <f t="shared" ref="O870" si="2211">(O864-O866-O871)*$B870</f>
        <v>0</v>
      </c>
      <c r="P870" s="83">
        <f t="shared" ref="P870" si="2212">(P864-P866-P871)*$B870</f>
        <v>0</v>
      </c>
      <c r="Q870" s="83">
        <f t="shared" ref="Q870" si="2213">(Q864-Q866-Q871)*$B870</f>
        <v>0</v>
      </c>
      <c r="R870" s="83">
        <f t="shared" ref="R870" si="2214">(R864-R866-R871)*$B870</f>
        <v>0</v>
      </c>
      <c r="S870" s="83">
        <f t="shared" ref="S870" si="2215">(S864-S866-S871)*$B870</f>
        <v>0</v>
      </c>
      <c r="T870" s="83">
        <f t="shared" ref="T870" si="2216">(T864-T866-T871)*$B870</f>
        <v>0</v>
      </c>
      <c r="U870" s="83">
        <f t="shared" ref="U870" si="2217">(U864-U866-U871)*$B870</f>
        <v>0</v>
      </c>
      <c r="V870" s="83">
        <f t="shared" ref="V870" si="2218">(V864-V866-V871)*$B870</f>
        <v>0</v>
      </c>
      <c r="W870" s="83">
        <f t="shared" ref="W870" si="2219">(W864-W866-W871)*$B870</f>
        <v>0</v>
      </c>
      <c r="X870" s="83">
        <f t="shared" ref="X870" si="2220">(X864-X866-X871)*$B870</f>
        <v>0</v>
      </c>
      <c r="Y870" s="83">
        <f t="shared" ref="Y870" si="2221">(Y864-Y866-Y871)*$B870</f>
        <v>0</v>
      </c>
      <c r="Z870" s="83">
        <f t="shared" ref="Z870" si="2222">(Z864-Z866-Z871)*$B870</f>
        <v>0</v>
      </c>
      <c r="AA870" s="83">
        <f t="shared" ref="AA870" si="2223">(AA864-AA866-AA871)*$B870</f>
        <v>0</v>
      </c>
      <c r="AB870" s="83">
        <f t="shared" ref="AB870" si="2224">(AB864-AB866-AB871)*$B870</f>
        <v>0</v>
      </c>
      <c r="AC870" s="83">
        <f t="shared" ref="AC870" si="2225">(AC864-AC866-AC871)*$B870</f>
        <v>0</v>
      </c>
      <c r="AD870" s="83">
        <f t="shared" ref="AD870" si="2226">(AD864-AD866-AD871)*$B870</f>
        <v>0</v>
      </c>
      <c r="AE870" s="83">
        <f t="shared" ref="AE870" si="2227">(AE864-AE866-AE871)*$B870</f>
        <v>0</v>
      </c>
      <c r="AF870" s="83">
        <f t="shared" ref="AF870" si="2228">(AF864-AF866-AF871)*$B870</f>
        <v>0</v>
      </c>
      <c r="AG870" s="83">
        <f t="shared" ref="AG870" si="2229">(AG864-AG866-AG871)*$B870</f>
        <v>0</v>
      </c>
      <c r="AH870" s="83">
        <f t="shared" ref="AH870" si="2230">(AH864-AH866-AH871)*$B870</f>
        <v>0</v>
      </c>
      <c r="AI870" s="83">
        <f t="shared" ref="AI870" si="2231">(AI864-AI866-AI871)*$B870</f>
        <v>0</v>
      </c>
      <c r="AJ870" s="83">
        <f t="shared" ref="AJ870" si="2232">(AJ864-AJ866-AJ871)*$B870</f>
        <v>0</v>
      </c>
      <c r="AK870" s="83">
        <f t="shared" ref="AK870" si="2233">(AK864-AK866-AK871)*$B870</f>
        <v>0</v>
      </c>
      <c r="AL870" s="83">
        <f t="shared" ref="AL870" si="2234">(AL864-AL866-AL871)*$B870</f>
        <v>0</v>
      </c>
      <c r="AM870" s="83">
        <f t="shared" ref="AM870" si="2235">(AM864-AM866-AM871)*$B870</f>
        <v>0</v>
      </c>
      <c r="AN870" s="83">
        <f t="shared" ref="AN870" si="2236">(AN864-AN866-AN871)*$B870</f>
        <v>0</v>
      </c>
      <c r="AO870" s="83">
        <f t="shared" ref="AO870" si="2237">(AO864-AO866-AO871)*$B870</f>
        <v>0</v>
      </c>
      <c r="AP870" s="83">
        <f t="shared" ref="AP870" si="2238">(AP864-AP866-AP871)*$B870</f>
        <v>0</v>
      </c>
      <c r="AQ870" s="83">
        <f t="shared" ref="AQ870" si="2239">(AQ864-AQ866-AQ871)*$B870</f>
        <v>0</v>
      </c>
      <c r="AR870" s="83">
        <f t="shared" ref="AR870" si="2240">(AR864-AR866-AR871)*$B870</f>
        <v>0</v>
      </c>
      <c r="AS870" s="83">
        <f t="shared" ref="AS870" si="2241">(AS864-AS866-AS871)*$B870</f>
        <v>0</v>
      </c>
      <c r="AT870" s="83">
        <f t="shared" ref="AT870" si="2242">(AT864-AT866-AT871)*$B870</f>
        <v>0</v>
      </c>
      <c r="AU870" s="83">
        <f t="shared" ref="AU870" si="2243">(AU864-AU866-AU871)*$B870</f>
        <v>0</v>
      </c>
      <c r="AV870" s="83">
        <f t="shared" ref="AV870" si="2244">(AV864-AV866-AV871)*$B870</f>
        <v>0</v>
      </c>
      <c r="AW870" s="83">
        <f t="shared" ref="AW870" si="2245">(AW864-AW866-AW871)*$B870</f>
        <v>0</v>
      </c>
      <c r="AX870" s="83">
        <f t="shared" ref="AX870" si="2246">(AX864-AX866-AX871)*$B870</f>
        <v>0</v>
      </c>
      <c r="AY870" s="83">
        <f t="shared" ref="AY870" si="2247">(AY864-AY866-AY871)*$B870</f>
        <v>0</v>
      </c>
      <c r="AZ870" s="83">
        <f t="shared" ref="AZ870" si="2248">(AZ864-AZ866-AZ871)*$B870</f>
        <v>0</v>
      </c>
      <c r="BA870" s="83">
        <f t="shared" ref="BA870" si="2249">(BA864-BA866-BA871)*$B870</f>
        <v>0</v>
      </c>
      <c r="BB870" s="83">
        <f t="shared" ref="BB870" si="2250">(BB864-BB866-BB871)*$B870</f>
        <v>0</v>
      </c>
      <c r="BC870" s="83">
        <f t="shared" ref="BC870" si="2251">(BC864-BC866-BC871)*$B870</f>
        <v>0</v>
      </c>
      <c r="BD870" s="83">
        <f t="shared" ref="BD870" si="2252">(BD864-BD866-BD871)*$B870</f>
        <v>0</v>
      </c>
      <c r="BE870" s="83">
        <f t="shared" ref="BE870" si="2253">(BE864-BE866-BE871)*$B870</f>
        <v>0</v>
      </c>
      <c r="BF870" s="83">
        <f t="shared" ref="BF870" si="2254">(BF864-BF866-BF871)*$B870</f>
        <v>0</v>
      </c>
      <c r="BG870" s="83">
        <f t="shared" ref="BG870" si="2255">(BG864-BG866-BG871)*$B870</f>
        <v>0</v>
      </c>
      <c r="BH870" s="83">
        <f t="shared" ref="BH870" si="2256">(BH864-BH866-BH871)*$B870</f>
        <v>0</v>
      </c>
      <c r="BI870" s="83">
        <f t="shared" ref="BI870" si="2257">(BI864-BI866-BI871)*$B870</f>
        <v>0</v>
      </c>
      <c r="BJ870" s="83">
        <f t="shared" ref="BJ870" si="2258">(BJ864-BJ866-BJ871)*$B870</f>
        <v>0</v>
      </c>
      <c r="BK870" s="83">
        <f t="shared" ref="BK870" si="2259">(BK864-BK866-BK871)*$B870</f>
        <v>0</v>
      </c>
      <c r="BL870" s="83">
        <f t="shared" ref="BL870" si="2260">(BL864-BL866-BL871)*$B870</f>
        <v>0</v>
      </c>
      <c r="BM870" s="83">
        <f t="shared" ref="BM870" si="2261">(BM864-BM866-BM871)*$B870</f>
        <v>0</v>
      </c>
      <c r="BN870" s="83">
        <f t="shared" ref="BN870" si="2262">(BN864-BN866-BN871)*$B870</f>
        <v>0</v>
      </c>
      <c r="BO870" s="83">
        <f t="shared" ref="BO870" si="2263">(BO864-BO866-BO871)*$B870</f>
        <v>0</v>
      </c>
      <c r="BP870" s="83">
        <f t="shared" ref="BP870" si="2264">(BP864-BP866-BP871)*$B870</f>
        <v>0</v>
      </c>
      <c r="BQ870" s="83">
        <f t="shared" ref="BQ870" si="2265">(BQ864-BQ866-BQ871)*$B870</f>
        <v>0</v>
      </c>
      <c r="BR870" s="83">
        <f t="shared" ref="BR870" si="2266">(BR864-BR866-BR871)*$B870</f>
        <v>0</v>
      </c>
      <c r="BS870" s="83">
        <f t="shared" ref="BS870" si="2267">(BS864-BS866-BS871)*$B870</f>
        <v>0</v>
      </c>
      <c r="BT870" s="83">
        <f t="shared" ref="BT870" si="2268">(BT864-BT866-BT871)*$B870</f>
        <v>0</v>
      </c>
      <c r="BU870" s="83">
        <f t="shared" ref="BU870" si="2269">(BU864-BU866-BU871)*$B870</f>
        <v>0</v>
      </c>
      <c r="BV870" s="83">
        <f t="shared" ref="BV870" si="2270">(BV864-BV866-BV871)*$B870</f>
        <v>0</v>
      </c>
      <c r="BW870" s="83">
        <f t="shared" ref="BW870" si="2271">(BW864-BW866-BW871)*$B870</f>
        <v>0</v>
      </c>
      <c r="BX870" s="83">
        <f t="shared" ref="BX870" si="2272">(BX864-BX866-BX871)*$B870</f>
        <v>0</v>
      </c>
      <c r="BY870" s="83">
        <f t="shared" ref="BY870" si="2273">(BY864-BY866-BY871)*$B870</f>
        <v>0</v>
      </c>
      <c r="BZ870" s="83">
        <f t="shared" ref="BZ870" si="2274">(BZ864-BZ866-BZ871)*$B870</f>
        <v>0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75">(H864-H867)*$B871</f>
        <v>0</v>
      </c>
      <c r="I871" s="83">
        <f t="shared" si="2275"/>
        <v>0</v>
      </c>
      <c r="J871" s="83">
        <f t="shared" si="2275"/>
        <v>0</v>
      </c>
      <c r="K871" s="83">
        <f t="shared" si="2275"/>
        <v>0</v>
      </c>
      <c r="L871" s="83">
        <f t="shared" si="2275"/>
        <v>0</v>
      </c>
      <c r="M871" s="83">
        <f t="shared" si="2275"/>
        <v>0</v>
      </c>
      <c r="N871" s="83">
        <f t="shared" si="2275"/>
        <v>0</v>
      </c>
      <c r="O871" s="83">
        <f t="shared" si="2275"/>
        <v>0</v>
      </c>
      <c r="P871" s="83">
        <f t="shared" si="2275"/>
        <v>0</v>
      </c>
      <c r="Q871" s="83">
        <f t="shared" si="2275"/>
        <v>0</v>
      </c>
      <c r="R871" s="83">
        <f t="shared" si="2275"/>
        <v>0</v>
      </c>
      <c r="S871" s="83">
        <f t="shared" si="2275"/>
        <v>0</v>
      </c>
      <c r="T871" s="83">
        <f t="shared" si="2275"/>
        <v>0</v>
      </c>
      <c r="U871" s="83">
        <f t="shared" si="2275"/>
        <v>0</v>
      </c>
      <c r="V871" s="83">
        <f t="shared" si="2275"/>
        <v>0</v>
      </c>
      <c r="W871" s="83">
        <f t="shared" si="2275"/>
        <v>0</v>
      </c>
      <c r="X871" s="83">
        <f t="shared" si="2275"/>
        <v>0</v>
      </c>
      <c r="Y871" s="83">
        <f t="shared" si="2275"/>
        <v>0</v>
      </c>
      <c r="Z871" s="83">
        <f t="shared" si="2275"/>
        <v>0</v>
      </c>
      <c r="AA871" s="83">
        <f t="shared" si="2275"/>
        <v>0</v>
      </c>
      <c r="AB871" s="83">
        <f t="shared" si="2275"/>
        <v>0</v>
      </c>
      <c r="AC871" s="83">
        <f t="shared" si="2275"/>
        <v>0</v>
      </c>
      <c r="AD871" s="83">
        <f t="shared" si="2275"/>
        <v>0</v>
      </c>
      <c r="AE871" s="83">
        <f t="shared" si="2275"/>
        <v>0</v>
      </c>
      <c r="AF871" s="83">
        <f t="shared" si="2275"/>
        <v>0</v>
      </c>
      <c r="AG871" s="83">
        <f t="shared" si="2275"/>
        <v>0</v>
      </c>
      <c r="AH871" s="83">
        <f t="shared" si="2275"/>
        <v>0</v>
      </c>
      <c r="AI871" s="83">
        <f t="shared" si="2275"/>
        <v>0</v>
      </c>
      <c r="AJ871" s="83">
        <f t="shared" si="2275"/>
        <v>0</v>
      </c>
      <c r="AK871" s="83">
        <f t="shared" si="2275"/>
        <v>0</v>
      </c>
      <c r="AL871" s="83">
        <f t="shared" si="2275"/>
        <v>0</v>
      </c>
      <c r="AM871" s="83">
        <f t="shared" si="2275"/>
        <v>0</v>
      </c>
      <c r="AN871" s="83">
        <f t="shared" si="2275"/>
        <v>0</v>
      </c>
      <c r="AO871" s="83">
        <f t="shared" si="2275"/>
        <v>0</v>
      </c>
      <c r="AP871" s="83">
        <f t="shared" si="2275"/>
        <v>0</v>
      </c>
      <c r="AQ871" s="83">
        <f t="shared" si="2275"/>
        <v>0</v>
      </c>
      <c r="AR871" s="83">
        <f t="shared" si="2275"/>
        <v>0</v>
      </c>
      <c r="AS871" s="83">
        <f t="shared" si="2275"/>
        <v>0</v>
      </c>
      <c r="AT871" s="83">
        <f t="shared" si="2275"/>
        <v>0</v>
      </c>
      <c r="AU871" s="83">
        <f t="shared" si="2275"/>
        <v>0</v>
      </c>
      <c r="AV871" s="83">
        <f t="shared" si="2275"/>
        <v>0</v>
      </c>
      <c r="AW871" s="83">
        <f t="shared" si="2275"/>
        <v>0</v>
      </c>
      <c r="AX871" s="83">
        <f t="shared" si="2275"/>
        <v>0</v>
      </c>
      <c r="AY871" s="83">
        <f t="shared" si="2275"/>
        <v>0</v>
      </c>
      <c r="AZ871" s="83">
        <f t="shared" si="2275"/>
        <v>0</v>
      </c>
      <c r="BA871" s="83">
        <f t="shared" si="2275"/>
        <v>0</v>
      </c>
      <c r="BB871" s="83">
        <f t="shared" si="2275"/>
        <v>0</v>
      </c>
      <c r="BC871" s="83">
        <f t="shared" si="2275"/>
        <v>0</v>
      </c>
      <c r="BD871" s="83">
        <f t="shared" si="2275"/>
        <v>0</v>
      </c>
      <c r="BE871" s="83">
        <f t="shared" si="2275"/>
        <v>0</v>
      </c>
      <c r="BF871" s="83">
        <f t="shared" si="2275"/>
        <v>0</v>
      </c>
      <c r="BG871" s="83">
        <f t="shared" si="2275"/>
        <v>0</v>
      </c>
      <c r="BH871" s="83">
        <f t="shared" si="2275"/>
        <v>0</v>
      </c>
      <c r="BI871" s="83">
        <f t="shared" si="2275"/>
        <v>0</v>
      </c>
      <c r="BJ871" s="83">
        <f t="shared" si="2275"/>
        <v>0</v>
      </c>
      <c r="BK871" s="83">
        <f t="shared" si="2275"/>
        <v>0</v>
      </c>
      <c r="BL871" s="83">
        <f t="shared" si="2275"/>
        <v>0</v>
      </c>
      <c r="BM871" s="83">
        <f t="shared" si="2275"/>
        <v>0</v>
      </c>
      <c r="BN871" s="83">
        <f t="shared" si="2275"/>
        <v>0</v>
      </c>
      <c r="BO871" s="83">
        <f t="shared" si="2275"/>
        <v>0</v>
      </c>
      <c r="BP871" s="83">
        <f t="shared" si="2275"/>
        <v>0</v>
      </c>
      <c r="BQ871" s="83">
        <f t="shared" si="2275"/>
        <v>0</v>
      </c>
      <c r="BR871" s="83">
        <f t="shared" si="2275"/>
        <v>0</v>
      </c>
      <c r="BS871" s="83">
        <f t="shared" si="2275"/>
        <v>0</v>
      </c>
      <c r="BT871" s="83">
        <f t="shared" ref="BT871:BZ871" si="2276">(BT864-BT867)*$B871</f>
        <v>0</v>
      </c>
      <c r="BU871" s="83">
        <f t="shared" si="2276"/>
        <v>0</v>
      </c>
      <c r="BV871" s="83">
        <f t="shared" si="2276"/>
        <v>0</v>
      </c>
      <c r="BW871" s="83">
        <f t="shared" si="2276"/>
        <v>0</v>
      </c>
      <c r="BX871" s="83">
        <f t="shared" si="2276"/>
        <v>0</v>
      </c>
      <c r="BY871" s="83">
        <f t="shared" si="2276"/>
        <v>0</v>
      </c>
      <c r="BZ871" s="83">
        <f t="shared" si="2276"/>
        <v>0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77">(-H868)*$B872</f>
        <v>0</v>
      </c>
      <c r="I872" s="65">
        <f t="shared" si="2277"/>
        <v>0</v>
      </c>
      <c r="J872" s="65">
        <f t="shared" si="2277"/>
        <v>0</v>
      </c>
      <c r="K872" s="65">
        <f t="shared" si="2277"/>
        <v>0</v>
      </c>
      <c r="L872" s="65">
        <f t="shared" si="2277"/>
        <v>0</v>
      </c>
      <c r="M872" s="65">
        <f t="shared" si="2277"/>
        <v>0</v>
      </c>
      <c r="N872" s="65">
        <f t="shared" si="2277"/>
        <v>0</v>
      </c>
      <c r="O872" s="65">
        <f t="shared" si="2277"/>
        <v>0</v>
      </c>
      <c r="P872" s="65">
        <f t="shared" si="2277"/>
        <v>0</v>
      </c>
      <c r="Q872" s="65">
        <f t="shared" si="2277"/>
        <v>0</v>
      </c>
      <c r="R872" s="65">
        <f t="shared" si="2277"/>
        <v>0</v>
      </c>
      <c r="S872" s="65">
        <f t="shared" si="2277"/>
        <v>0</v>
      </c>
      <c r="T872" s="65">
        <f t="shared" si="2277"/>
        <v>0</v>
      </c>
      <c r="U872" s="65">
        <f t="shared" si="2277"/>
        <v>0</v>
      </c>
      <c r="V872" s="65">
        <f t="shared" si="2277"/>
        <v>0</v>
      </c>
      <c r="W872" s="65">
        <f t="shared" si="2277"/>
        <v>0</v>
      </c>
      <c r="X872" s="65">
        <f t="shared" si="2277"/>
        <v>0</v>
      </c>
      <c r="Y872" s="65">
        <f t="shared" si="2277"/>
        <v>0</v>
      </c>
      <c r="Z872" s="65">
        <f t="shared" si="2277"/>
        <v>0</v>
      </c>
      <c r="AA872" s="65">
        <f t="shared" si="2277"/>
        <v>0</v>
      </c>
      <c r="AB872" s="65">
        <f t="shared" si="2277"/>
        <v>0</v>
      </c>
      <c r="AC872" s="65">
        <f t="shared" si="2277"/>
        <v>0</v>
      </c>
      <c r="AD872" s="65">
        <f t="shared" si="2277"/>
        <v>0</v>
      </c>
      <c r="AE872" s="65">
        <f t="shared" si="2277"/>
        <v>0</v>
      </c>
      <c r="AF872" s="65">
        <f t="shared" si="2277"/>
        <v>0</v>
      </c>
      <c r="AG872" s="65">
        <f t="shared" si="2277"/>
        <v>0</v>
      </c>
      <c r="AH872" s="65">
        <f t="shared" si="2277"/>
        <v>0</v>
      </c>
      <c r="AI872" s="65">
        <f t="shared" si="2277"/>
        <v>0</v>
      </c>
      <c r="AJ872" s="65">
        <f t="shared" si="2277"/>
        <v>0</v>
      </c>
      <c r="AK872" s="65">
        <f t="shared" si="2277"/>
        <v>0</v>
      </c>
      <c r="AL872" s="65">
        <f t="shared" si="2277"/>
        <v>0</v>
      </c>
      <c r="AM872" s="65">
        <f t="shared" si="2277"/>
        <v>0</v>
      </c>
      <c r="AN872" s="65">
        <f t="shared" si="2277"/>
        <v>0</v>
      </c>
      <c r="AO872" s="65">
        <f t="shared" si="2277"/>
        <v>0</v>
      </c>
      <c r="AP872" s="65">
        <f t="shared" si="2277"/>
        <v>0</v>
      </c>
      <c r="AQ872" s="65">
        <f t="shared" si="2277"/>
        <v>0</v>
      </c>
      <c r="AR872" s="65">
        <f t="shared" si="2277"/>
        <v>0</v>
      </c>
      <c r="AS872" s="65">
        <f t="shared" si="2277"/>
        <v>0</v>
      </c>
      <c r="AT872" s="65">
        <f t="shared" si="2277"/>
        <v>0</v>
      </c>
      <c r="AU872" s="65">
        <f t="shared" si="2277"/>
        <v>0</v>
      </c>
      <c r="AV872" s="65">
        <f t="shared" si="2277"/>
        <v>0</v>
      </c>
      <c r="AW872" s="65">
        <f t="shared" si="2277"/>
        <v>0</v>
      </c>
      <c r="AX872" s="65">
        <f t="shared" si="2277"/>
        <v>0</v>
      </c>
      <c r="AY872" s="65">
        <f t="shared" si="2277"/>
        <v>0</v>
      </c>
      <c r="AZ872" s="65">
        <f t="shared" si="2277"/>
        <v>0</v>
      </c>
      <c r="BA872" s="65">
        <f t="shared" si="2277"/>
        <v>0</v>
      </c>
      <c r="BB872" s="65">
        <f t="shared" si="2277"/>
        <v>0</v>
      </c>
      <c r="BC872" s="65">
        <f t="shared" si="2277"/>
        <v>0</v>
      </c>
      <c r="BD872" s="65">
        <f t="shared" si="2277"/>
        <v>0</v>
      </c>
      <c r="BE872" s="65">
        <f t="shared" si="2277"/>
        <v>0</v>
      </c>
      <c r="BF872" s="65">
        <f t="shared" si="2277"/>
        <v>0</v>
      </c>
      <c r="BG872" s="65">
        <f t="shared" si="2277"/>
        <v>0</v>
      </c>
      <c r="BH872" s="65">
        <f t="shared" si="2277"/>
        <v>0</v>
      </c>
      <c r="BI872" s="65">
        <f t="shared" si="2277"/>
        <v>0</v>
      </c>
      <c r="BJ872" s="65">
        <f t="shared" si="2277"/>
        <v>0</v>
      </c>
      <c r="BK872" s="65">
        <f t="shared" si="2277"/>
        <v>0</v>
      </c>
      <c r="BL872" s="65">
        <f t="shared" si="2277"/>
        <v>0</v>
      </c>
      <c r="BM872" s="65">
        <f t="shared" si="2277"/>
        <v>0</v>
      </c>
      <c r="BN872" s="65">
        <f t="shared" si="2277"/>
        <v>0</v>
      </c>
      <c r="BO872" s="65">
        <f t="shared" si="2277"/>
        <v>0</v>
      </c>
      <c r="BP872" s="65">
        <f t="shared" si="2277"/>
        <v>0</v>
      </c>
      <c r="BQ872" s="65">
        <f t="shared" si="2277"/>
        <v>0</v>
      </c>
      <c r="BR872" s="65">
        <f t="shared" si="2277"/>
        <v>0</v>
      </c>
      <c r="BS872" s="65">
        <f t="shared" si="2277"/>
        <v>0</v>
      </c>
      <c r="BT872" s="65">
        <f t="shared" ref="BT872:BZ872" si="2278">(-BT868)*$B872</f>
        <v>0</v>
      </c>
      <c r="BU872" s="65">
        <f t="shared" si="2278"/>
        <v>0</v>
      </c>
      <c r="BV872" s="65">
        <f t="shared" si="2278"/>
        <v>0</v>
      </c>
      <c r="BW872" s="65">
        <f t="shared" si="2278"/>
        <v>0</v>
      </c>
      <c r="BX872" s="65">
        <f t="shared" si="2278"/>
        <v>0</v>
      </c>
      <c r="BY872" s="65">
        <f t="shared" si="2278"/>
        <v>0</v>
      </c>
      <c r="BZ872" s="65">
        <f t="shared" si="2278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79">SUM(H870:H872)</f>
        <v>0</v>
      </c>
      <c r="I873" s="188">
        <f t="shared" ref="I873" si="2280">SUM(I870:I872)</f>
        <v>0</v>
      </c>
      <c r="J873" s="188">
        <f t="shared" ref="J873" si="2281">SUM(J870:J872)</f>
        <v>0</v>
      </c>
      <c r="K873" s="188">
        <f t="shared" ref="K873" si="2282">SUM(K870:K872)</f>
        <v>0</v>
      </c>
      <c r="L873" s="188">
        <f t="shared" ref="L873" si="2283">SUM(L870:L872)</f>
        <v>0</v>
      </c>
      <c r="M873" s="188">
        <f t="shared" ref="M873" si="2284">SUM(M870:M872)</f>
        <v>0</v>
      </c>
      <c r="N873" s="188">
        <f t="shared" ref="N873" si="2285">SUM(N870:N872)</f>
        <v>0</v>
      </c>
      <c r="O873" s="188">
        <f t="shared" ref="O873" si="2286">SUM(O870:O872)</f>
        <v>0</v>
      </c>
      <c r="P873" s="188">
        <f t="shared" ref="P873" si="2287">SUM(P870:P872)</f>
        <v>0</v>
      </c>
      <c r="Q873" s="188">
        <f t="shared" ref="Q873" si="2288">SUM(Q870:Q872)</f>
        <v>0</v>
      </c>
      <c r="R873" s="188">
        <f t="shared" ref="R873" si="2289">SUM(R870:R872)</f>
        <v>0</v>
      </c>
      <c r="S873" s="188">
        <f t="shared" ref="S873" si="2290">SUM(S870:S872)</f>
        <v>0</v>
      </c>
      <c r="T873" s="188">
        <f t="shared" ref="T873" si="2291">SUM(T870:T872)</f>
        <v>0</v>
      </c>
      <c r="U873" s="188">
        <f t="shared" ref="U873" si="2292">SUM(U870:U872)</f>
        <v>0</v>
      </c>
      <c r="V873" s="188">
        <f t="shared" ref="V873" si="2293">SUM(V870:V872)</f>
        <v>0</v>
      </c>
      <c r="W873" s="188">
        <f t="shared" ref="W873" si="2294">SUM(W870:W872)</f>
        <v>0</v>
      </c>
      <c r="X873" s="188">
        <f t="shared" ref="X873" si="2295">SUM(X870:X872)</f>
        <v>0</v>
      </c>
      <c r="Y873" s="188">
        <f t="shared" ref="Y873" si="2296">SUM(Y870:Y872)</f>
        <v>0</v>
      </c>
      <c r="Z873" s="188">
        <f t="shared" ref="Z873" si="2297">SUM(Z870:Z872)</f>
        <v>0</v>
      </c>
      <c r="AA873" s="188">
        <f t="shared" ref="AA873" si="2298">SUM(AA870:AA872)</f>
        <v>0</v>
      </c>
      <c r="AB873" s="188">
        <f t="shared" ref="AB873" si="2299">SUM(AB870:AB872)</f>
        <v>0</v>
      </c>
      <c r="AC873" s="188">
        <f t="shared" ref="AC873" si="2300">SUM(AC870:AC872)</f>
        <v>0</v>
      </c>
      <c r="AD873" s="188">
        <f t="shared" ref="AD873" si="2301">SUM(AD870:AD872)</f>
        <v>0</v>
      </c>
      <c r="AE873" s="188">
        <f t="shared" ref="AE873" si="2302">SUM(AE870:AE872)</f>
        <v>0</v>
      </c>
      <c r="AF873" s="188">
        <f t="shared" ref="AF873" si="2303">SUM(AF870:AF872)</f>
        <v>0</v>
      </c>
      <c r="AG873" s="188">
        <f t="shared" ref="AG873" si="2304">SUM(AG870:AG872)</f>
        <v>0</v>
      </c>
      <c r="AH873" s="188">
        <f t="shared" ref="AH873" si="2305">SUM(AH870:AH872)</f>
        <v>0</v>
      </c>
      <c r="AI873" s="188">
        <f t="shared" ref="AI873" si="2306">SUM(AI870:AI872)</f>
        <v>0</v>
      </c>
      <c r="AJ873" s="188">
        <f t="shared" ref="AJ873" si="2307">SUM(AJ870:AJ872)</f>
        <v>0</v>
      </c>
      <c r="AK873" s="188">
        <f t="shared" ref="AK873" si="2308">SUM(AK870:AK872)</f>
        <v>0</v>
      </c>
      <c r="AL873" s="188">
        <f t="shared" ref="AL873" si="2309">SUM(AL870:AL872)</f>
        <v>0</v>
      </c>
      <c r="AM873" s="188">
        <f t="shared" ref="AM873" si="2310">SUM(AM870:AM872)</f>
        <v>0</v>
      </c>
      <c r="AN873" s="188">
        <f t="shared" ref="AN873" si="2311">SUM(AN870:AN872)</f>
        <v>0</v>
      </c>
      <c r="AO873" s="188">
        <f t="shared" ref="AO873" si="2312">SUM(AO870:AO872)</f>
        <v>0</v>
      </c>
      <c r="AP873" s="188">
        <f t="shared" ref="AP873" si="2313">SUM(AP870:AP872)</f>
        <v>0</v>
      </c>
      <c r="AQ873" s="188">
        <f t="shared" ref="AQ873" si="2314">SUM(AQ870:AQ872)</f>
        <v>0</v>
      </c>
      <c r="AR873" s="188">
        <f t="shared" ref="AR873" si="2315">SUM(AR870:AR872)</f>
        <v>0</v>
      </c>
      <c r="AS873" s="188">
        <f t="shared" ref="AS873" si="2316">SUM(AS870:AS872)</f>
        <v>0</v>
      </c>
      <c r="AT873" s="188">
        <f t="shared" ref="AT873" si="2317">SUM(AT870:AT872)</f>
        <v>0</v>
      </c>
      <c r="AU873" s="188">
        <f t="shared" ref="AU873" si="2318">SUM(AU870:AU872)</f>
        <v>0</v>
      </c>
      <c r="AV873" s="188">
        <f t="shared" ref="AV873" si="2319">SUM(AV870:AV872)</f>
        <v>0</v>
      </c>
      <c r="AW873" s="188">
        <f t="shared" ref="AW873" si="2320">SUM(AW870:AW872)</f>
        <v>0</v>
      </c>
      <c r="AX873" s="188">
        <f t="shared" ref="AX873" si="2321">SUM(AX870:AX872)</f>
        <v>0</v>
      </c>
      <c r="AY873" s="188">
        <f t="shared" ref="AY873" si="2322">SUM(AY870:AY872)</f>
        <v>0</v>
      </c>
      <c r="AZ873" s="188">
        <f t="shared" ref="AZ873" si="2323">SUM(AZ870:AZ872)</f>
        <v>0</v>
      </c>
      <c r="BA873" s="188">
        <f t="shared" ref="BA873" si="2324">SUM(BA870:BA872)</f>
        <v>0</v>
      </c>
      <c r="BB873" s="188">
        <f t="shared" ref="BB873" si="2325">SUM(BB870:BB872)</f>
        <v>0</v>
      </c>
      <c r="BC873" s="188">
        <f t="shared" ref="BC873" si="2326">SUM(BC870:BC872)</f>
        <v>0</v>
      </c>
      <c r="BD873" s="188">
        <f t="shared" ref="BD873" si="2327">SUM(BD870:BD872)</f>
        <v>0</v>
      </c>
      <c r="BE873" s="188">
        <f t="shared" ref="BE873" si="2328">SUM(BE870:BE872)</f>
        <v>0</v>
      </c>
      <c r="BF873" s="188">
        <f t="shared" ref="BF873" si="2329">SUM(BF870:BF872)</f>
        <v>0</v>
      </c>
      <c r="BG873" s="188">
        <f t="shared" ref="BG873" si="2330">SUM(BG870:BG872)</f>
        <v>0</v>
      </c>
      <c r="BH873" s="188">
        <f t="shared" ref="BH873" si="2331">SUM(BH870:BH872)</f>
        <v>0</v>
      </c>
      <c r="BI873" s="188">
        <f t="shared" ref="BI873" si="2332">SUM(BI870:BI872)</f>
        <v>0</v>
      </c>
      <c r="BJ873" s="188">
        <f t="shared" ref="BJ873" si="2333">SUM(BJ870:BJ872)</f>
        <v>0</v>
      </c>
      <c r="BK873" s="188">
        <f t="shared" ref="BK873" si="2334">SUM(BK870:BK872)</f>
        <v>0</v>
      </c>
      <c r="BL873" s="188">
        <f t="shared" ref="BL873" si="2335">SUM(BL870:BL872)</f>
        <v>0</v>
      </c>
      <c r="BM873" s="188">
        <f t="shared" ref="BM873" si="2336">SUM(BM870:BM872)</f>
        <v>0</v>
      </c>
      <c r="BN873" s="188">
        <f t="shared" ref="BN873" si="2337">SUM(BN870:BN872)</f>
        <v>0</v>
      </c>
      <c r="BO873" s="188">
        <f t="shared" ref="BO873" si="2338">SUM(BO870:BO872)</f>
        <v>0</v>
      </c>
      <c r="BP873" s="188">
        <f t="shared" ref="BP873" si="2339">SUM(BP870:BP872)</f>
        <v>0</v>
      </c>
      <c r="BQ873" s="188">
        <f t="shared" ref="BQ873" si="2340">SUM(BQ870:BQ872)</f>
        <v>0</v>
      </c>
      <c r="BR873" s="188">
        <f t="shared" ref="BR873" si="2341">SUM(BR870:BR872)</f>
        <v>0</v>
      </c>
      <c r="BS873" s="188">
        <f t="shared" ref="BS873" si="2342">SUM(BS870:BS872)</f>
        <v>0</v>
      </c>
      <c r="BT873" s="188">
        <f t="shared" ref="BT873" si="2343">SUM(BT870:BT872)</f>
        <v>0</v>
      </c>
      <c r="BU873" s="188">
        <f t="shared" ref="BU873" si="2344">SUM(BU870:BU872)</f>
        <v>0</v>
      </c>
      <c r="BV873" s="188">
        <f t="shared" ref="BV873" si="2345">SUM(BV870:BV872)</f>
        <v>0</v>
      </c>
      <c r="BW873" s="188">
        <f t="shared" ref="BW873" si="2346">SUM(BW870:BW872)</f>
        <v>0</v>
      </c>
      <c r="BX873" s="188">
        <f t="shared" ref="BX873" si="2347">SUM(BX870:BX872)</f>
        <v>0</v>
      </c>
      <c r="BY873" s="188">
        <f t="shared" ref="BY873" si="2348">SUM(BY870:BY872)</f>
        <v>0</v>
      </c>
      <c r="BZ873" s="188">
        <f t="shared" ref="BZ873" si="2349">SUM(BZ870:BZ872)</f>
        <v>0</v>
      </c>
    </row>
    <row r="874" spans="1:78" ht="15" x14ac:dyDescent="0.25">
      <c r="B874" s="77">
        <f>HLOOKUP(INPUTS!$C$47,$G$9:$BZ$949,ROW(C874)-8,FALSE)</f>
        <v>0</v>
      </c>
      <c r="E874" s="170" t="s">
        <v>16</v>
      </c>
      <c r="G874" s="188">
        <f>G873+F874</f>
        <v>0</v>
      </c>
      <c r="H874" s="188">
        <f t="shared" ref="H874" si="2350">H873+G874</f>
        <v>0</v>
      </c>
      <c r="I874" s="188">
        <f t="shared" ref="I874" si="2351">I873+H874</f>
        <v>0</v>
      </c>
      <c r="J874" s="188">
        <f t="shared" ref="J874" si="2352">J873+I874</f>
        <v>0</v>
      </c>
      <c r="K874" s="188">
        <f t="shared" ref="K874" si="2353">K873+J874</f>
        <v>0</v>
      </c>
      <c r="L874" s="188">
        <f t="shared" ref="L874" si="2354">L873+K874</f>
        <v>0</v>
      </c>
      <c r="M874" s="188">
        <f t="shared" ref="M874" si="2355">M873+L874</f>
        <v>0</v>
      </c>
      <c r="N874" s="188">
        <f t="shared" ref="N874" si="2356">N873+M874</f>
        <v>0</v>
      </c>
      <c r="O874" s="188">
        <f t="shared" ref="O874" si="2357">O873+N874</f>
        <v>0</v>
      </c>
      <c r="P874" s="188">
        <f t="shared" ref="P874" si="2358">P873+O874</f>
        <v>0</v>
      </c>
      <c r="Q874" s="188">
        <f t="shared" ref="Q874" si="2359">Q873+P874</f>
        <v>0</v>
      </c>
      <c r="R874" s="188">
        <f t="shared" ref="R874" si="2360">R873+Q874</f>
        <v>0</v>
      </c>
      <c r="S874" s="188">
        <f t="shared" ref="S874" si="2361">S873+R874</f>
        <v>0</v>
      </c>
      <c r="T874" s="188">
        <f t="shared" ref="T874" si="2362">T873+S874</f>
        <v>0</v>
      </c>
      <c r="U874" s="188">
        <f t="shared" ref="U874" si="2363">U873+T874</f>
        <v>0</v>
      </c>
      <c r="V874" s="188">
        <f t="shared" ref="V874" si="2364">V873+U874</f>
        <v>0</v>
      </c>
      <c r="W874" s="188">
        <f t="shared" ref="W874" si="2365">W873+V874</f>
        <v>0</v>
      </c>
      <c r="X874" s="188">
        <f t="shared" ref="X874" si="2366">X873+W874</f>
        <v>0</v>
      </c>
      <c r="Y874" s="188">
        <f t="shared" ref="Y874" si="2367">Y873+X874</f>
        <v>0</v>
      </c>
      <c r="Z874" s="188">
        <f t="shared" ref="Z874" si="2368">Z873+Y874</f>
        <v>0</v>
      </c>
      <c r="AA874" s="188">
        <f t="shared" ref="AA874" si="2369">AA873+Z874</f>
        <v>0</v>
      </c>
      <c r="AB874" s="188">
        <f t="shared" ref="AB874" si="2370">AB873+AA874</f>
        <v>0</v>
      </c>
      <c r="AC874" s="188">
        <f t="shared" ref="AC874" si="2371">AC873+AB874</f>
        <v>0</v>
      </c>
      <c r="AD874" s="188">
        <f t="shared" ref="AD874" si="2372">AD873+AC874</f>
        <v>0</v>
      </c>
      <c r="AE874" s="188">
        <f t="shared" ref="AE874" si="2373">AE873+AD874</f>
        <v>0</v>
      </c>
      <c r="AF874" s="188">
        <f t="shared" ref="AF874" si="2374">AF873+AE874</f>
        <v>0</v>
      </c>
      <c r="AG874" s="188">
        <f t="shared" ref="AG874" si="2375">AG873+AF874</f>
        <v>0</v>
      </c>
      <c r="AH874" s="188">
        <f t="shared" ref="AH874" si="2376">AH873+AG874</f>
        <v>0</v>
      </c>
      <c r="AI874" s="188">
        <f t="shared" ref="AI874" si="2377">AI873+AH874</f>
        <v>0</v>
      </c>
      <c r="AJ874" s="188">
        <f t="shared" ref="AJ874" si="2378">AJ873+AI874</f>
        <v>0</v>
      </c>
      <c r="AK874" s="188">
        <f t="shared" ref="AK874" si="2379">AK873+AJ874</f>
        <v>0</v>
      </c>
      <c r="AL874" s="188">
        <f t="shared" ref="AL874" si="2380">AL873+AK874</f>
        <v>0</v>
      </c>
      <c r="AM874" s="188">
        <f t="shared" ref="AM874" si="2381">AM873+AL874</f>
        <v>0</v>
      </c>
      <c r="AN874" s="188">
        <f t="shared" ref="AN874" si="2382">AN873+AM874</f>
        <v>0</v>
      </c>
      <c r="AO874" s="188">
        <f t="shared" ref="AO874" si="2383">AO873+AN874</f>
        <v>0</v>
      </c>
      <c r="AP874" s="188">
        <f t="shared" ref="AP874" si="2384">AP873+AO874</f>
        <v>0</v>
      </c>
      <c r="AQ874" s="188">
        <f t="shared" ref="AQ874" si="2385">AQ873+AP874</f>
        <v>0</v>
      </c>
      <c r="AR874" s="188">
        <f t="shared" ref="AR874" si="2386">AR873+AQ874</f>
        <v>0</v>
      </c>
      <c r="AS874" s="188">
        <f t="shared" ref="AS874" si="2387">AS873+AR874</f>
        <v>0</v>
      </c>
      <c r="AT874" s="188">
        <f t="shared" ref="AT874" si="2388">AT873+AS874</f>
        <v>0</v>
      </c>
      <c r="AU874" s="188">
        <f t="shared" ref="AU874" si="2389">AU873+AT874</f>
        <v>0</v>
      </c>
      <c r="AV874" s="188">
        <f t="shared" ref="AV874" si="2390">AV873+AU874</f>
        <v>0</v>
      </c>
      <c r="AW874" s="188">
        <f t="shared" ref="AW874" si="2391">AW873+AV874</f>
        <v>0</v>
      </c>
      <c r="AX874" s="188">
        <f t="shared" ref="AX874" si="2392">AX873+AW874</f>
        <v>0</v>
      </c>
      <c r="AY874" s="188">
        <f t="shared" ref="AY874" si="2393">AY873+AX874</f>
        <v>0</v>
      </c>
      <c r="AZ874" s="188">
        <f t="shared" ref="AZ874" si="2394">AZ873+AY874</f>
        <v>0</v>
      </c>
      <c r="BA874" s="188">
        <f t="shared" ref="BA874" si="2395">BA873+AZ874</f>
        <v>0</v>
      </c>
      <c r="BB874" s="188">
        <f t="shared" ref="BB874" si="2396">BB873+BA874</f>
        <v>0</v>
      </c>
      <c r="BC874" s="188">
        <f t="shared" ref="BC874" si="2397">BC873+BB874</f>
        <v>0</v>
      </c>
      <c r="BD874" s="188">
        <f t="shared" ref="BD874" si="2398">BD873+BC874</f>
        <v>0</v>
      </c>
      <c r="BE874" s="188">
        <f t="shared" ref="BE874" si="2399">BE873+BD874</f>
        <v>0</v>
      </c>
      <c r="BF874" s="188">
        <f t="shared" ref="BF874" si="2400">BF873+BE874</f>
        <v>0</v>
      </c>
      <c r="BG874" s="188">
        <f t="shared" ref="BG874" si="2401">BG873+BF874</f>
        <v>0</v>
      </c>
      <c r="BH874" s="188">
        <f t="shared" ref="BH874" si="2402">BH873+BG874</f>
        <v>0</v>
      </c>
      <c r="BI874" s="188">
        <f t="shared" ref="BI874" si="2403">BI873+BH874</f>
        <v>0</v>
      </c>
      <c r="BJ874" s="188">
        <f t="shared" ref="BJ874" si="2404">BJ873+BI874</f>
        <v>0</v>
      </c>
      <c r="BK874" s="188">
        <f t="shared" ref="BK874" si="2405">BK873+BJ874</f>
        <v>0</v>
      </c>
      <c r="BL874" s="188">
        <f t="shared" ref="BL874" si="2406">BL873+BK874</f>
        <v>0</v>
      </c>
      <c r="BM874" s="188">
        <f t="shared" ref="BM874" si="2407">BM873+BL874</f>
        <v>0</v>
      </c>
      <c r="BN874" s="188">
        <f t="shared" ref="BN874" si="2408">BN873+BM874</f>
        <v>0</v>
      </c>
      <c r="BO874" s="188">
        <f t="shared" ref="BO874" si="2409">BO873+BN874</f>
        <v>0</v>
      </c>
      <c r="BP874" s="188">
        <f t="shared" ref="BP874" si="2410">BP873+BO874</f>
        <v>0</v>
      </c>
      <c r="BQ874" s="188">
        <f t="shared" ref="BQ874" si="2411">BQ873+BP874</f>
        <v>0</v>
      </c>
      <c r="BR874" s="188">
        <f t="shared" ref="BR874" si="2412">BR873+BQ874</f>
        <v>0</v>
      </c>
      <c r="BS874" s="188">
        <f t="shared" ref="BS874" si="2413">BS873+BR874</f>
        <v>0</v>
      </c>
      <c r="BT874" s="188">
        <f t="shared" ref="BT874" si="2414">BT873+BS874</f>
        <v>0</v>
      </c>
      <c r="BU874" s="188">
        <f t="shared" ref="BU874" si="2415">BU873+BT874</f>
        <v>0</v>
      </c>
      <c r="BV874" s="188">
        <f t="shared" ref="BV874" si="2416">BV873+BU874</f>
        <v>0</v>
      </c>
      <c r="BW874" s="188">
        <f t="shared" ref="BW874" si="2417">BW873+BV874</f>
        <v>0</v>
      </c>
      <c r="BX874" s="188">
        <f t="shared" ref="BX874" si="2418">BX873+BW874</f>
        <v>0</v>
      </c>
      <c r="BY874" s="188">
        <f t="shared" ref="BY874" si="2419">BY873+BX874</f>
        <v>0</v>
      </c>
      <c r="BZ874" s="188">
        <f t="shared" ref="BZ874" si="2420">BZ873+BY874</f>
        <v>0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1.8093994609062733E-2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0</v>
      </c>
      <c r="B877" s="77">
        <f>SUM(G877:BZ877)</f>
        <v>0</v>
      </c>
      <c r="E877" s="170" t="s">
        <v>8</v>
      </c>
      <c r="G877" s="319">
        <f>IF(G$700=$E876,VLOOKUP(G$9,$D$12:$E$83,2,FALSE),0)</f>
        <v>0</v>
      </c>
      <c r="H877" s="319">
        <f t="shared" ref="H877" si="2421">IF(H$700=$E876,VLOOKUP(H$9,$D$12:$E$83,2,FALSE),0)</f>
        <v>0</v>
      </c>
      <c r="I877" s="319">
        <f t="shared" ref="I877" si="2422">IF(I$700=$E876,VLOOKUP(I$9,$D$12:$E$83,2,FALSE),0)</f>
        <v>0</v>
      </c>
      <c r="J877" s="319">
        <f t="shared" ref="J877" si="2423">IF(J$700=$E876,VLOOKUP(J$9,$D$12:$E$83,2,FALSE),0)</f>
        <v>0</v>
      </c>
      <c r="K877" s="319">
        <f t="shared" ref="K877" si="2424">IF(K$700=$E876,VLOOKUP(K$9,$D$12:$E$83,2,FALSE),0)</f>
        <v>0</v>
      </c>
      <c r="L877" s="319">
        <f t="shared" ref="L877" si="2425">IF(L$700=$E876,VLOOKUP(L$9,$D$12:$E$83,2,FALSE),0)</f>
        <v>0</v>
      </c>
      <c r="M877" s="319">
        <f t="shared" ref="M877" si="2426">IF(M$700=$E876,VLOOKUP(M$9,$D$12:$E$83,2,FALSE),0)</f>
        <v>0</v>
      </c>
      <c r="N877" s="319">
        <f t="shared" ref="N877" si="2427">IF(N$700=$E876,VLOOKUP(N$9,$D$12:$E$83,2,FALSE),0)</f>
        <v>0</v>
      </c>
      <c r="O877" s="319">
        <f t="shared" ref="O877" si="2428">IF(O$700=$E876,VLOOKUP(O$9,$D$12:$E$83,2,FALSE),0)</f>
        <v>0</v>
      </c>
      <c r="P877" s="319">
        <f t="shared" ref="P877" si="2429">IF(P$700=$E876,VLOOKUP(P$9,$D$12:$E$83,2,FALSE),0)</f>
        <v>0</v>
      </c>
      <c r="Q877" s="319">
        <f t="shared" ref="Q877" si="2430">IF(Q$700=$E876,VLOOKUP(Q$9,$D$12:$E$83,2,FALSE),0)</f>
        <v>0</v>
      </c>
      <c r="R877" s="319">
        <f t="shared" ref="R877" si="2431">IF(R$700=$E876,VLOOKUP(R$9,$D$12:$E$83,2,FALSE),0)</f>
        <v>0</v>
      </c>
      <c r="S877" s="319">
        <f t="shared" ref="S877" si="2432">IF(S$700=$E876,VLOOKUP(S$9,$D$12:$E$83,2,FALSE),0)</f>
        <v>0</v>
      </c>
      <c r="T877" s="319">
        <f t="shared" ref="T877" si="2433">IF(T$700=$E876,VLOOKUP(T$9,$D$12:$E$83,2,FALSE),0)</f>
        <v>0</v>
      </c>
      <c r="U877" s="319">
        <f t="shared" ref="U877" si="2434">IF(U$700=$E876,VLOOKUP(U$9,$D$12:$E$83,2,FALSE),0)</f>
        <v>0</v>
      </c>
      <c r="V877" s="319">
        <f t="shared" ref="V877" si="2435">IF(V$700=$E876,VLOOKUP(V$9,$D$12:$E$83,2,FALSE),0)</f>
        <v>0</v>
      </c>
      <c r="W877" s="319">
        <f t="shared" ref="W877" si="2436">IF(W$700=$E876,VLOOKUP(W$9,$D$12:$E$83,2,FALSE),0)</f>
        <v>0</v>
      </c>
      <c r="X877" s="319">
        <f t="shared" ref="X877" si="2437">IF(X$700=$E876,VLOOKUP(X$9,$D$12:$E$83,2,FALSE),0)</f>
        <v>0</v>
      </c>
      <c r="Y877" s="319">
        <f t="shared" ref="Y877" si="2438">IF(Y$700=$E876,VLOOKUP(Y$9,$D$12:$E$83,2,FALSE),0)</f>
        <v>0</v>
      </c>
      <c r="Z877" s="319">
        <f t="shared" ref="Z877" si="2439">IF(Z$700=$E876,VLOOKUP(Z$9,$D$12:$E$83,2,FALSE),0)</f>
        <v>0</v>
      </c>
      <c r="AA877" s="319">
        <f t="shared" ref="AA877" si="2440">IF(AA$700=$E876,VLOOKUP(AA$9,$D$12:$E$83,2,FALSE),0)</f>
        <v>0</v>
      </c>
      <c r="AB877" s="319">
        <f t="shared" ref="AB877" si="2441">IF(AB$700=$E876,VLOOKUP(AB$9,$D$12:$E$83,2,FALSE),0)</f>
        <v>0</v>
      </c>
      <c r="AC877" s="319">
        <f t="shared" ref="AC877" si="2442">IF(AC$700=$E876,VLOOKUP(AC$9,$D$12:$E$83,2,FALSE),0)</f>
        <v>0</v>
      </c>
      <c r="AD877" s="319">
        <f t="shared" ref="AD877" si="2443">IF(AD$700=$E876,VLOOKUP(AD$9,$D$12:$E$83,2,FALSE),0)</f>
        <v>0</v>
      </c>
      <c r="AE877" s="319">
        <f t="shared" ref="AE877" si="2444">IF(AE$700=$E876,VLOOKUP(AE$9,$D$12:$E$83,2,FALSE),0)</f>
        <v>0</v>
      </c>
      <c r="AF877" s="319">
        <f t="shared" ref="AF877" si="2445">IF(AF$700=$E876,VLOOKUP(AF$9,$D$12:$E$83,2,FALSE),0)</f>
        <v>0</v>
      </c>
      <c r="AG877" s="319">
        <f t="shared" ref="AG877" si="2446">IF(AG$700=$E876,VLOOKUP(AG$9,$D$12:$E$83,2,FALSE),0)</f>
        <v>0</v>
      </c>
      <c r="AH877" s="319">
        <f t="shared" ref="AH877" si="2447">IF(AH$700=$E876,VLOOKUP(AH$9,$D$12:$E$83,2,FALSE),0)</f>
        <v>0</v>
      </c>
      <c r="AI877" s="319">
        <f t="shared" ref="AI877" si="2448">IF(AI$700=$E876,VLOOKUP(AI$9,$D$12:$E$83,2,FALSE),0)</f>
        <v>0</v>
      </c>
      <c r="AJ877" s="319">
        <f t="shared" ref="AJ877" si="2449">IF(AJ$700=$E876,VLOOKUP(AJ$9,$D$12:$E$83,2,FALSE),0)</f>
        <v>0</v>
      </c>
      <c r="AK877" s="319">
        <f t="shared" ref="AK877" si="2450">IF(AK$700=$E876,VLOOKUP(AK$9,$D$12:$E$83,2,FALSE),0)</f>
        <v>0</v>
      </c>
      <c r="AL877" s="319">
        <f t="shared" ref="AL877" si="2451">IF(AL$700=$E876,VLOOKUP(AL$9,$D$12:$E$83,2,FALSE),0)</f>
        <v>0</v>
      </c>
      <c r="AM877" s="319">
        <f t="shared" ref="AM877" si="2452">IF(AM$700=$E876,VLOOKUP(AM$9,$D$12:$E$83,2,FALSE),0)</f>
        <v>0</v>
      </c>
      <c r="AN877" s="319">
        <f t="shared" ref="AN877" si="2453">IF(AN$700=$E876,VLOOKUP(AN$9,$D$12:$E$83,2,FALSE),0)</f>
        <v>0</v>
      </c>
      <c r="AO877" s="319">
        <f t="shared" ref="AO877" si="2454">IF(AO$700=$E876,VLOOKUP(AO$9,$D$12:$E$83,2,FALSE),0)</f>
        <v>0</v>
      </c>
      <c r="AP877" s="319">
        <f t="shared" ref="AP877" si="2455">IF(AP$700=$E876,VLOOKUP(AP$9,$D$12:$E$83,2,FALSE),0)</f>
        <v>0</v>
      </c>
      <c r="AQ877" s="319">
        <f t="shared" ref="AQ877" si="2456">IF(AQ$700=$E876,VLOOKUP(AQ$9,$D$12:$E$83,2,FALSE),0)</f>
        <v>0</v>
      </c>
      <c r="AR877" s="319">
        <f t="shared" ref="AR877" si="2457">IF(AR$700=$E876,VLOOKUP(AR$9,$D$12:$E$83,2,FALSE),0)</f>
        <v>0</v>
      </c>
      <c r="AS877" s="319">
        <f t="shared" ref="AS877" si="2458">IF(AS$700=$E876,VLOOKUP(AS$9,$D$12:$E$83,2,FALSE),0)</f>
        <v>0</v>
      </c>
      <c r="AT877" s="319">
        <f t="shared" ref="AT877" si="2459">IF(AT$700=$E876,VLOOKUP(AT$9,$D$12:$E$83,2,FALSE),0)</f>
        <v>0</v>
      </c>
      <c r="AU877" s="319">
        <f t="shared" ref="AU877" si="2460">IF(AU$700=$E876,VLOOKUP(AU$9,$D$12:$E$83,2,FALSE),0)</f>
        <v>0</v>
      </c>
      <c r="AV877" s="319">
        <f t="shared" ref="AV877" si="2461">IF(AV$700=$E876,VLOOKUP(AV$9,$D$12:$E$83,2,FALSE),0)</f>
        <v>0</v>
      </c>
      <c r="AW877" s="319">
        <f t="shared" ref="AW877" si="2462">IF(AW$700=$E876,VLOOKUP(AW$9,$D$12:$E$83,2,FALSE),0)</f>
        <v>0</v>
      </c>
      <c r="AX877" s="319">
        <f t="shared" ref="AX877" si="2463">IF(AX$700=$E876,VLOOKUP(AX$9,$D$12:$E$83,2,FALSE),0)</f>
        <v>0</v>
      </c>
      <c r="AY877" s="319">
        <f t="shared" ref="AY877" si="2464">IF(AY$700=$E876,VLOOKUP(AY$9,$D$12:$E$83,2,FALSE),0)</f>
        <v>0</v>
      </c>
      <c r="AZ877" s="319">
        <f t="shared" ref="AZ877" si="2465">IF(AZ$700=$E876,VLOOKUP(AZ$9,$D$12:$E$83,2,FALSE),0)</f>
        <v>0</v>
      </c>
      <c r="BA877" s="319">
        <f t="shared" ref="BA877" si="2466">IF(BA$700=$E876,VLOOKUP(BA$9,$D$12:$E$83,2,FALSE),0)</f>
        <v>0</v>
      </c>
      <c r="BB877" s="319">
        <f t="shared" ref="BB877" si="2467">IF(BB$700=$E876,VLOOKUP(BB$9,$D$12:$E$83,2,FALSE),0)</f>
        <v>0</v>
      </c>
      <c r="BC877" s="319">
        <f t="shared" ref="BC877" si="2468">IF(BC$700=$E876,VLOOKUP(BC$9,$D$12:$E$83,2,FALSE),0)</f>
        <v>0</v>
      </c>
      <c r="BD877" s="319">
        <f t="shared" ref="BD877" si="2469">IF(BD$700=$E876,VLOOKUP(BD$9,$D$12:$E$83,2,FALSE),0)</f>
        <v>0</v>
      </c>
      <c r="BE877" s="319">
        <f t="shared" ref="BE877" si="2470">IF(BE$700=$E876,VLOOKUP(BE$9,$D$12:$E$83,2,FALSE),0)</f>
        <v>0</v>
      </c>
      <c r="BF877" s="319">
        <f t="shared" ref="BF877" si="2471">IF(BF$700=$E876,VLOOKUP(BF$9,$D$12:$E$83,2,FALSE),0)</f>
        <v>0</v>
      </c>
      <c r="BG877" s="319">
        <f t="shared" ref="BG877" si="2472">IF(BG$700=$E876,VLOOKUP(BG$9,$D$12:$E$83,2,FALSE),0)</f>
        <v>0</v>
      </c>
      <c r="BH877" s="319">
        <f t="shared" ref="BH877" si="2473">IF(BH$700=$E876,VLOOKUP(BH$9,$D$12:$E$83,2,FALSE),0)</f>
        <v>0</v>
      </c>
      <c r="BI877" s="319">
        <f t="shared" ref="BI877" si="2474">IF(BI$700=$E876,VLOOKUP(BI$9,$D$12:$E$83,2,FALSE),0)</f>
        <v>0</v>
      </c>
      <c r="BJ877" s="319">
        <f t="shared" ref="BJ877" si="2475">IF(BJ$700=$E876,VLOOKUP(BJ$9,$D$12:$E$83,2,FALSE),0)</f>
        <v>0</v>
      </c>
      <c r="BK877" s="319">
        <f t="shared" ref="BK877" si="2476">IF(BK$700=$E876,VLOOKUP(BK$9,$D$12:$E$83,2,FALSE),0)</f>
        <v>0</v>
      </c>
      <c r="BL877" s="319">
        <f t="shared" ref="BL877" si="2477">IF(BL$700=$E876,VLOOKUP(BL$9,$D$12:$E$83,2,FALSE),0)</f>
        <v>0</v>
      </c>
      <c r="BM877" s="319">
        <f t="shared" ref="BM877" si="2478">IF(BM$700=$E876,VLOOKUP(BM$9,$D$12:$E$83,2,FALSE),0)</f>
        <v>0</v>
      </c>
      <c r="BN877" s="319">
        <f t="shared" ref="BN877" si="2479">IF(BN$700=$E876,VLOOKUP(BN$9,$D$12:$E$83,2,FALSE),0)</f>
        <v>0</v>
      </c>
      <c r="BO877" s="319">
        <f t="shared" ref="BO877" si="2480">IF(BO$700=$E876,VLOOKUP(BO$9,$D$12:$E$83,2,FALSE),0)</f>
        <v>0</v>
      </c>
      <c r="BP877" s="319">
        <f t="shared" ref="BP877" si="2481">IF(BP$700=$E876,VLOOKUP(BP$9,$D$12:$E$83,2,FALSE),0)</f>
        <v>0</v>
      </c>
      <c r="BQ877" s="319">
        <f t="shared" ref="BQ877" si="2482">IF(BQ$700=$E876,VLOOKUP(BQ$9,$D$12:$E$83,2,FALSE),0)</f>
        <v>0</v>
      </c>
      <c r="BR877" s="319">
        <f t="shared" ref="BR877" si="2483">IF(BR$700=$E876,VLOOKUP(BR$9,$D$12:$E$83,2,FALSE),0)</f>
        <v>0</v>
      </c>
      <c r="BS877" s="319">
        <f t="shared" ref="BS877" si="2484">IF(BS$700=$E876,VLOOKUP(BS$9,$D$12:$E$83,2,FALSE),0)</f>
        <v>0</v>
      </c>
      <c r="BT877" s="319">
        <f t="shared" ref="BT877" si="2485">IF(BT$700=$E876,VLOOKUP(BT$9,$D$12:$E$83,2,FALSE),0)</f>
        <v>0</v>
      </c>
      <c r="BU877" s="319">
        <f t="shared" ref="BU877" si="2486">IF(BU$700=$E876,VLOOKUP(BU$9,$D$12:$E$83,2,FALSE),0)</f>
        <v>0</v>
      </c>
      <c r="BV877" s="319">
        <f t="shared" ref="BV877" si="2487">IF(BV$700=$E876,VLOOKUP(BV$9,$D$12:$E$83,2,FALSE),0)</f>
        <v>0</v>
      </c>
      <c r="BW877" s="319">
        <f t="shared" ref="BW877" si="2488">IF(BW$700=$E876,VLOOKUP(BW$9,$D$12:$E$83,2,FALSE),0)</f>
        <v>0</v>
      </c>
      <c r="BX877" s="319">
        <f t="shared" ref="BX877" si="2489">IF(BX$700=$E876,VLOOKUP(BX$9,$D$12:$E$83,2,FALSE),0)</f>
        <v>0</v>
      </c>
      <c r="BY877" s="319">
        <f t="shared" ref="BY877" si="2490">IF(BY$700=$E876,VLOOKUP(BY$9,$D$12:$E$83,2,FALSE),0)</f>
        <v>0</v>
      </c>
      <c r="BZ877" s="319">
        <f t="shared" ref="BZ877" si="2491">IF(BZ$700=$E876,VLOOKUP(BZ$9,$D$12:$E$83,2,FALSE),0)</f>
        <v>0</v>
      </c>
    </row>
    <row r="878" spans="1:78" ht="15" x14ac:dyDescent="0.25">
      <c r="A878" s="229">
        <f t="shared" ref="A878" si="2492">B878*$A$776</f>
        <v>0</v>
      </c>
      <c r="B878" s="77">
        <f t="shared" ref="B878:B882" si="2493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494">IF(H$700=$E876,VLOOKUP(H$9,$D$87:$E$158,2,FALSE),0)</f>
        <v>0</v>
      </c>
      <c r="I878" s="319">
        <f t="shared" si="2494"/>
        <v>0</v>
      </c>
      <c r="J878" s="319">
        <f t="shared" si="2494"/>
        <v>0</v>
      </c>
      <c r="K878" s="319">
        <f t="shared" si="2494"/>
        <v>0</v>
      </c>
      <c r="L878" s="319">
        <f t="shared" si="2494"/>
        <v>0</v>
      </c>
      <c r="M878" s="319">
        <f t="shared" si="2494"/>
        <v>0</v>
      </c>
      <c r="N878" s="319">
        <f t="shared" si="2494"/>
        <v>0</v>
      </c>
      <c r="O878" s="319">
        <f t="shared" si="2494"/>
        <v>0</v>
      </c>
      <c r="P878" s="319">
        <f t="shared" si="2494"/>
        <v>0</v>
      </c>
      <c r="Q878" s="319">
        <f t="shared" si="2494"/>
        <v>0</v>
      </c>
      <c r="R878" s="319">
        <f t="shared" si="2494"/>
        <v>0</v>
      </c>
      <c r="S878" s="319">
        <f t="shared" si="2494"/>
        <v>0</v>
      </c>
      <c r="T878" s="319">
        <f t="shared" si="2494"/>
        <v>0</v>
      </c>
      <c r="U878" s="319">
        <f t="shared" si="2494"/>
        <v>0</v>
      </c>
      <c r="V878" s="319">
        <f t="shared" si="2494"/>
        <v>0</v>
      </c>
      <c r="W878" s="319">
        <f t="shared" si="2494"/>
        <v>0</v>
      </c>
      <c r="X878" s="319">
        <f t="shared" si="2494"/>
        <v>0</v>
      </c>
      <c r="Y878" s="319">
        <f t="shared" si="2494"/>
        <v>0</v>
      </c>
      <c r="Z878" s="319">
        <f t="shared" si="2494"/>
        <v>0</v>
      </c>
      <c r="AA878" s="319">
        <f t="shared" si="2494"/>
        <v>0</v>
      </c>
      <c r="AB878" s="319">
        <f t="shared" si="2494"/>
        <v>0</v>
      </c>
      <c r="AC878" s="319">
        <f t="shared" si="2494"/>
        <v>0</v>
      </c>
      <c r="AD878" s="319">
        <f t="shared" si="2494"/>
        <v>0</v>
      </c>
      <c r="AE878" s="319">
        <f t="shared" si="2494"/>
        <v>0</v>
      </c>
      <c r="AF878" s="319">
        <f t="shared" si="2494"/>
        <v>0</v>
      </c>
      <c r="AG878" s="319">
        <f t="shared" si="2494"/>
        <v>0</v>
      </c>
      <c r="AH878" s="319">
        <f t="shared" si="2494"/>
        <v>0</v>
      </c>
      <c r="AI878" s="319">
        <f t="shared" si="2494"/>
        <v>0</v>
      </c>
      <c r="AJ878" s="319">
        <f t="shared" si="2494"/>
        <v>0</v>
      </c>
      <c r="AK878" s="319">
        <f t="shared" si="2494"/>
        <v>0</v>
      </c>
      <c r="AL878" s="319">
        <f t="shared" si="2494"/>
        <v>0</v>
      </c>
      <c r="AM878" s="319">
        <f t="shared" si="2494"/>
        <v>0</v>
      </c>
      <c r="AN878" s="319">
        <f t="shared" si="2494"/>
        <v>0</v>
      </c>
      <c r="AO878" s="319">
        <f t="shared" si="2494"/>
        <v>0</v>
      </c>
      <c r="AP878" s="319">
        <f t="shared" si="2494"/>
        <v>0</v>
      </c>
      <c r="AQ878" s="319">
        <f t="shared" si="2494"/>
        <v>0</v>
      </c>
      <c r="AR878" s="319">
        <f t="shared" si="2494"/>
        <v>0</v>
      </c>
      <c r="AS878" s="319">
        <f t="shared" si="2494"/>
        <v>0</v>
      </c>
      <c r="AT878" s="319">
        <f t="shared" si="2494"/>
        <v>0</v>
      </c>
      <c r="AU878" s="319">
        <f t="shared" si="2494"/>
        <v>0</v>
      </c>
      <c r="AV878" s="319">
        <f t="shared" si="2494"/>
        <v>0</v>
      </c>
      <c r="AW878" s="319">
        <f t="shared" si="2494"/>
        <v>0</v>
      </c>
      <c r="AX878" s="319">
        <f t="shared" si="2494"/>
        <v>0</v>
      </c>
      <c r="AY878" s="319">
        <f t="shared" si="2494"/>
        <v>0</v>
      </c>
      <c r="AZ878" s="319">
        <f t="shared" si="2494"/>
        <v>0</v>
      </c>
      <c r="BA878" s="319">
        <f t="shared" si="2494"/>
        <v>0</v>
      </c>
      <c r="BB878" s="319">
        <f t="shared" si="2494"/>
        <v>0</v>
      </c>
      <c r="BC878" s="319">
        <f t="shared" si="2494"/>
        <v>0</v>
      </c>
      <c r="BD878" s="319">
        <f t="shared" si="2494"/>
        <v>0</v>
      </c>
      <c r="BE878" s="319">
        <f t="shared" si="2494"/>
        <v>0</v>
      </c>
      <c r="BF878" s="319">
        <f t="shared" si="2494"/>
        <v>0</v>
      </c>
      <c r="BG878" s="319">
        <f t="shared" si="2494"/>
        <v>0</v>
      </c>
      <c r="BH878" s="319">
        <f t="shared" si="2494"/>
        <v>0</v>
      </c>
      <c r="BI878" s="319">
        <f t="shared" si="2494"/>
        <v>0</v>
      </c>
      <c r="BJ878" s="319">
        <f t="shared" si="2494"/>
        <v>0</v>
      </c>
      <c r="BK878" s="319">
        <f t="shared" si="2494"/>
        <v>0</v>
      </c>
      <c r="BL878" s="319">
        <f t="shared" si="2494"/>
        <v>0</v>
      </c>
      <c r="BM878" s="319">
        <f t="shared" si="2494"/>
        <v>0</v>
      </c>
      <c r="BN878" s="319">
        <f t="shared" si="2494"/>
        <v>0</v>
      </c>
      <c r="BO878" s="319">
        <f t="shared" si="2494"/>
        <v>0</v>
      </c>
      <c r="BP878" s="319">
        <f t="shared" si="2494"/>
        <v>0</v>
      </c>
      <c r="BQ878" s="319">
        <f t="shared" si="2494"/>
        <v>0</v>
      </c>
      <c r="BR878" s="319">
        <f t="shared" si="2494"/>
        <v>0</v>
      </c>
      <c r="BS878" s="319">
        <f t="shared" si="2494"/>
        <v>0</v>
      </c>
      <c r="BT878" s="319">
        <f t="shared" ref="BT878:BZ878" si="2495">IF(BT$700=$E876,VLOOKUP(BT$9,$D$87:$E$158,2,FALSE),0)</f>
        <v>0</v>
      </c>
      <c r="BU878" s="319">
        <f t="shared" si="2495"/>
        <v>0</v>
      </c>
      <c r="BV878" s="319">
        <f t="shared" si="2495"/>
        <v>0</v>
      </c>
      <c r="BW878" s="319">
        <f t="shared" si="2495"/>
        <v>0</v>
      </c>
      <c r="BX878" s="319">
        <f t="shared" si="2495"/>
        <v>0</v>
      </c>
      <c r="BY878" s="319">
        <f t="shared" si="2495"/>
        <v>0</v>
      </c>
      <c r="BZ878" s="319">
        <f t="shared" si="2495"/>
        <v>0</v>
      </c>
    </row>
    <row r="879" spans="1:78" ht="15" x14ac:dyDescent="0.25">
      <c r="A879" s="229">
        <f>B879*$A$776</f>
        <v>0</v>
      </c>
      <c r="B879" s="77">
        <f t="shared" si="2493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496">IF(H$700=$E876,VLOOKUP(H$9,$D$163:$E$234,2,FALSE),0)</f>
        <v>0</v>
      </c>
      <c r="I879" s="319">
        <f t="shared" si="2496"/>
        <v>0</v>
      </c>
      <c r="J879" s="319">
        <f t="shared" si="2496"/>
        <v>0</v>
      </c>
      <c r="K879" s="319">
        <f t="shared" si="2496"/>
        <v>0</v>
      </c>
      <c r="L879" s="319">
        <f t="shared" si="2496"/>
        <v>0</v>
      </c>
      <c r="M879" s="319">
        <f t="shared" si="2496"/>
        <v>0</v>
      </c>
      <c r="N879" s="319">
        <f t="shared" si="2496"/>
        <v>0</v>
      </c>
      <c r="O879" s="319">
        <f t="shared" si="2496"/>
        <v>0</v>
      </c>
      <c r="P879" s="319">
        <f t="shared" si="2496"/>
        <v>0</v>
      </c>
      <c r="Q879" s="319">
        <f t="shared" si="2496"/>
        <v>0</v>
      </c>
      <c r="R879" s="319">
        <f t="shared" si="2496"/>
        <v>0</v>
      </c>
      <c r="S879" s="319">
        <f t="shared" si="2496"/>
        <v>0</v>
      </c>
      <c r="T879" s="319">
        <f t="shared" si="2496"/>
        <v>0</v>
      </c>
      <c r="U879" s="319">
        <f t="shared" si="2496"/>
        <v>0</v>
      </c>
      <c r="V879" s="319">
        <f t="shared" si="2496"/>
        <v>0</v>
      </c>
      <c r="W879" s="319">
        <f t="shared" si="2496"/>
        <v>0</v>
      </c>
      <c r="X879" s="319">
        <f t="shared" si="2496"/>
        <v>0</v>
      </c>
      <c r="Y879" s="319">
        <f t="shared" si="2496"/>
        <v>0</v>
      </c>
      <c r="Z879" s="319">
        <f t="shared" si="2496"/>
        <v>0</v>
      </c>
      <c r="AA879" s="319">
        <f t="shared" si="2496"/>
        <v>0</v>
      </c>
      <c r="AB879" s="319">
        <f t="shared" si="2496"/>
        <v>0</v>
      </c>
      <c r="AC879" s="319">
        <f t="shared" si="2496"/>
        <v>0</v>
      </c>
      <c r="AD879" s="319">
        <f t="shared" si="2496"/>
        <v>0</v>
      </c>
      <c r="AE879" s="319">
        <f t="shared" si="2496"/>
        <v>0</v>
      </c>
      <c r="AF879" s="319">
        <f t="shared" si="2496"/>
        <v>0</v>
      </c>
      <c r="AG879" s="319">
        <f t="shared" si="2496"/>
        <v>0</v>
      </c>
      <c r="AH879" s="319">
        <f t="shared" si="2496"/>
        <v>0</v>
      </c>
      <c r="AI879" s="319">
        <f t="shared" si="2496"/>
        <v>0</v>
      </c>
      <c r="AJ879" s="319">
        <f t="shared" si="2496"/>
        <v>0</v>
      </c>
      <c r="AK879" s="319">
        <f t="shared" si="2496"/>
        <v>0</v>
      </c>
      <c r="AL879" s="319">
        <f t="shared" si="2496"/>
        <v>0</v>
      </c>
      <c r="AM879" s="319">
        <f t="shared" si="2496"/>
        <v>0</v>
      </c>
      <c r="AN879" s="319">
        <f t="shared" si="2496"/>
        <v>0</v>
      </c>
      <c r="AO879" s="319">
        <f t="shared" si="2496"/>
        <v>0</v>
      </c>
      <c r="AP879" s="319">
        <f t="shared" si="2496"/>
        <v>0</v>
      </c>
      <c r="AQ879" s="319">
        <f t="shared" si="2496"/>
        <v>0</v>
      </c>
      <c r="AR879" s="319">
        <f t="shared" si="2496"/>
        <v>0</v>
      </c>
      <c r="AS879" s="319">
        <f t="shared" si="2496"/>
        <v>0</v>
      </c>
      <c r="AT879" s="319">
        <f t="shared" si="2496"/>
        <v>0</v>
      </c>
      <c r="AU879" s="319">
        <f t="shared" si="2496"/>
        <v>0</v>
      </c>
      <c r="AV879" s="319">
        <f t="shared" si="2496"/>
        <v>0</v>
      </c>
      <c r="AW879" s="319">
        <f t="shared" si="2496"/>
        <v>0</v>
      </c>
      <c r="AX879" s="319">
        <f t="shared" si="2496"/>
        <v>0</v>
      </c>
      <c r="AY879" s="319">
        <f t="shared" si="2496"/>
        <v>0</v>
      </c>
      <c r="AZ879" s="319">
        <f t="shared" si="2496"/>
        <v>0</v>
      </c>
      <c r="BA879" s="319">
        <f t="shared" si="2496"/>
        <v>0</v>
      </c>
      <c r="BB879" s="319">
        <f t="shared" si="2496"/>
        <v>0</v>
      </c>
      <c r="BC879" s="319">
        <f t="shared" si="2496"/>
        <v>0</v>
      </c>
      <c r="BD879" s="319">
        <f t="shared" si="2496"/>
        <v>0</v>
      </c>
      <c r="BE879" s="319">
        <f t="shared" si="2496"/>
        <v>0</v>
      </c>
      <c r="BF879" s="319">
        <f t="shared" si="2496"/>
        <v>0</v>
      </c>
      <c r="BG879" s="319">
        <f t="shared" si="2496"/>
        <v>0</v>
      </c>
      <c r="BH879" s="319">
        <f t="shared" si="2496"/>
        <v>0</v>
      </c>
      <c r="BI879" s="319">
        <f t="shared" si="2496"/>
        <v>0</v>
      </c>
      <c r="BJ879" s="319">
        <f t="shared" si="2496"/>
        <v>0</v>
      </c>
      <c r="BK879" s="319">
        <f t="shared" si="2496"/>
        <v>0</v>
      </c>
      <c r="BL879" s="319">
        <f t="shared" si="2496"/>
        <v>0</v>
      </c>
      <c r="BM879" s="319">
        <f t="shared" si="2496"/>
        <v>0</v>
      </c>
      <c r="BN879" s="319">
        <f t="shared" si="2496"/>
        <v>0</v>
      </c>
      <c r="BO879" s="319">
        <f t="shared" si="2496"/>
        <v>0</v>
      </c>
      <c r="BP879" s="319">
        <f t="shared" si="2496"/>
        <v>0</v>
      </c>
      <c r="BQ879" s="319">
        <f t="shared" si="2496"/>
        <v>0</v>
      </c>
      <c r="BR879" s="319">
        <f t="shared" si="2496"/>
        <v>0</v>
      </c>
      <c r="BS879" s="319">
        <f t="shared" si="2496"/>
        <v>0</v>
      </c>
      <c r="BT879" s="319">
        <f t="shared" ref="BT879:BZ879" si="2497">IF(BT$700=$E876,VLOOKUP(BT$9,$D$163:$E$234,2,FALSE),0)</f>
        <v>0</v>
      </c>
      <c r="BU879" s="319">
        <f t="shared" si="2497"/>
        <v>0</v>
      </c>
      <c r="BV879" s="319">
        <f t="shared" si="2497"/>
        <v>0</v>
      </c>
      <c r="BW879" s="319">
        <f t="shared" si="2497"/>
        <v>0</v>
      </c>
      <c r="BX879" s="319">
        <f t="shared" si="2497"/>
        <v>0</v>
      </c>
      <c r="BY879" s="319">
        <f t="shared" si="2497"/>
        <v>0</v>
      </c>
      <c r="BZ879" s="319">
        <f t="shared" si="2497"/>
        <v>0</v>
      </c>
    </row>
    <row r="880" spans="1:78" ht="15" x14ac:dyDescent="0.25">
      <c r="A880" s="228">
        <f t="shared" ref="A880" si="2498">B880*$A$776</f>
        <v>0</v>
      </c>
      <c r="B880" s="77">
        <f t="shared" si="2493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499">IF(H$700=$E876,VLOOKUP(H$9,$D$239:$E$310,2,FALSE),0)</f>
        <v>0</v>
      </c>
      <c r="I880" s="319">
        <f t="shared" si="2499"/>
        <v>0</v>
      </c>
      <c r="J880" s="319">
        <f t="shared" si="2499"/>
        <v>0</v>
      </c>
      <c r="K880" s="319">
        <f t="shared" si="2499"/>
        <v>0</v>
      </c>
      <c r="L880" s="319">
        <f t="shared" si="2499"/>
        <v>0</v>
      </c>
      <c r="M880" s="319">
        <f t="shared" si="2499"/>
        <v>0</v>
      </c>
      <c r="N880" s="319">
        <f t="shared" si="2499"/>
        <v>0</v>
      </c>
      <c r="O880" s="319">
        <f t="shared" si="2499"/>
        <v>0</v>
      </c>
      <c r="P880" s="319">
        <f t="shared" si="2499"/>
        <v>0</v>
      </c>
      <c r="Q880" s="319">
        <f t="shared" si="2499"/>
        <v>0</v>
      </c>
      <c r="R880" s="319">
        <f t="shared" si="2499"/>
        <v>0</v>
      </c>
      <c r="S880" s="319">
        <f t="shared" si="2499"/>
        <v>0</v>
      </c>
      <c r="T880" s="319">
        <f t="shared" si="2499"/>
        <v>0</v>
      </c>
      <c r="U880" s="319">
        <f t="shared" si="2499"/>
        <v>0</v>
      </c>
      <c r="V880" s="319">
        <f t="shared" si="2499"/>
        <v>0</v>
      </c>
      <c r="W880" s="319">
        <f t="shared" si="2499"/>
        <v>0</v>
      </c>
      <c r="X880" s="319">
        <f t="shared" si="2499"/>
        <v>0</v>
      </c>
      <c r="Y880" s="319">
        <f t="shared" si="2499"/>
        <v>0</v>
      </c>
      <c r="Z880" s="319">
        <f t="shared" si="2499"/>
        <v>0</v>
      </c>
      <c r="AA880" s="319">
        <f t="shared" si="2499"/>
        <v>0</v>
      </c>
      <c r="AB880" s="319">
        <f t="shared" si="2499"/>
        <v>0</v>
      </c>
      <c r="AC880" s="319">
        <f t="shared" si="2499"/>
        <v>0</v>
      </c>
      <c r="AD880" s="319">
        <f t="shared" si="2499"/>
        <v>0</v>
      </c>
      <c r="AE880" s="319">
        <f t="shared" si="2499"/>
        <v>0</v>
      </c>
      <c r="AF880" s="319">
        <f t="shared" si="2499"/>
        <v>0</v>
      </c>
      <c r="AG880" s="319">
        <f t="shared" si="2499"/>
        <v>0</v>
      </c>
      <c r="AH880" s="319">
        <f t="shared" si="2499"/>
        <v>0</v>
      </c>
      <c r="AI880" s="319">
        <f t="shared" si="2499"/>
        <v>0</v>
      </c>
      <c r="AJ880" s="319">
        <f t="shared" si="2499"/>
        <v>0</v>
      </c>
      <c r="AK880" s="319">
        <f t="shared" si="2499"/>
        <v>0</v>
      </c>
      <c r="AL880" s="319">
        <f t="shared" si="2499"/>
        <v>0</v>
      </c>
      <c r="AM880" s="319">
        <f t="shared" si="2499"/>
        <v>0</v>
      </c>
      <c r="AN880" s="319">
        <f t="shared" si="2499"/>
        <v>0</v>
      </c>
      <c r="AO880" s="319">
        <f t="shared" si="2499"/>
        <v>0</v>
      </c>
      <c r="AP880" s="319">
        <f t="shared" si="2499"/>
        <v>0</v>
      </c>
      <c r="AQ880" s="319">
        <f t="shared" si="2499"/>
        <v>0</v>
      </c>
      <c r="AR880" s="319">
        <f t="shared" si="2499"/>
        <v>0</v>
      </c>
      <c r="AS880" s="319">
        <f t="shared" si="2499"/>
        <v>0</v>
      </c>
      <c r="AT880" s="319">
        <f t="shared" si="2499"/>
        <v>0</v>
      </c>
      <c r="AU880" s="319">
        <f t="shared" si="2499"/>
        <v>0</v>
      </c>
      <c r="AV880" s="319">
        <f t="shared" si="2499"/>
        <v>0</v>
      </c>
      <c r="AW880" s="319">
        <f t="shared" si="2499"/>
        <v>0</v>
      </c>
      <c r="AX880" s="319">
        <f t="shared" si="2499"/>
        <v>0</v>
      </c>
      <c r="AY880" s="319">
        <f t="shared" si="2499"/>
        <v>0</v>
      </c>
      <c r="AZ880" s="319">
        <f t="shared" si="2499"/>
        <v>0</v>
      </c>
      <c r="BA880" s="319">
        <f t="shared" si="2499"/>
        <v>0</v>
      </c>
      <c r="BB880" s="319">
        <f t="shared" si="2499"/>
        <v>0</v>
      </c>
      <c r="BC880" s="319">
        <f t="shared" si="2499"/>
        <v>0</v>
      </c>
      <c r="BD880" s="319">
        <f t="shared" si="2499"/>
        <v>0</v>
      </c>
      <c r="BE880" s="319">
        <f t="shared" si="2499"/>
        <v>0</v>
      </c>
      <c r="BF880" s="319">
        <f t="shared" si="2499"/>
        <v>0</v>
      </c>
      <c r="BG880" s="319">
        <f t="shared" si="2499"/>
        <v>0</v>
      </c>
      <c r="BH880" s="319">
        <f t="shared" si="2499"/>
        <v>0</v>
      </c>
      <c r="BI880" s="319">
        <f t="shared" si="2499"/>
        <v>0</v>
      </c>
      <c r="BJ880" s="319">
        <f t="shared" si="2499"/>
        <v>0</v>
      </c>
      <c r="BK880" s="319">
        <f t="shared" si="2499"/>
        <v>0</v>
      </c>
      <c r="BL880" s="319">
        <f t="shared" si="2499"/>
        <v>0</v>
      </c>
      <c r="BM880" s="319">
        <f t="shared" si="2499"/>
        <v>0</v>
      </c>
      <c r="BN880" s="319">
        <f t="shared" si="2499"/>
        <v>0</v>
      </c>
      <c r="BO880" s="319">
        <f t="shared" si="2499"/>
        <v>0</v>
      </c>
      <c r="BP880" s="319">
        <f t="shared" si="2499"/>
        <v>0</v>
      </c>
      <c r="BQ880" s="319">
        <f t="shared" si="2499"/>
        <v>0</v>
      </c>
      <c r="BR880" s="319">
        <f t="shared" si="2499"/>
        <v>0</v>
      </c>
      <c r="BS880" s="319">
        <f t="shared" si="2499"/>
        <v>0</v>
      </c>
      <c r="BT880" s="319">
        <f t="shared" ref="BT880:BZ880" si="2500">IF(BT$700=$E876,VLOOKUP(BT$9,$D$239:$E$310,2,FALSE),0)</f>
        <v>0</v>
      </c>
      <c r="BU880" s="319">
        <f t="shared" si="2500"/>
        <v>0</v>
      </c>
      <c r="BV880" s="319">
        <f t="shared" si="2500"/>
        <v>0</v>
      </c>
      <c r="BW880" s="319">
        <f t="shared" si="2500"/>
        <v>0</v>
      </c>
      <c r="BX880" s="319">
        <f t="shared" si="2500"/>
        <v>0</v>
      </c>
      <c r="BY880" s="319">
        <f t="shared" si="2500"/>
        <v>0</v>
      </c>
      <c r="BZ880" s="319">
        <f t="shared" si="2500"/>
        <v>0</v>
      </c>
    </row>
    <row r="881" spans="1:78" ht="15" x14ac:dyDescent="0.25">
      <c r="B881" s="77">
        <f t="shared" si="2493"/>
        <v>0</v>
      </c>
      <c r="E881" s="170" t="s">
        <v>2</v>
      </c>
      <c r="G881" s="319">
        <f>IF(G$700=$E876,VLOOKUP(G$9,$D$316:$E$387,2,FALSE),0)</f>
        <v>0</v>
      </c>
      <c r="H881" s="319">
        <f t="shared" ref="H881:BS881" si="2501">IF(H$700=$E876,VLOOKUP(H$9,$D$316:$E$387,2,FALSE),0)</f>
        <v>0</v>
      </c>
      <c r="I881" s="319">
        <f t="shared" si="2501"/>
        <v>0</v>
      </c>
      <c r="J881" s="319">
        <f t="shared" si="2501"/>
        <v>0</v>
      </c>
      <c r="K881" s="319">
        <f t="shared" si="2501"/>
        <v>0</v>
      </c>
      <c r="L881" s="319">
        <f t="shared" si="2501"/>
        <v>0</v>
      </c>
      <c r="M881" s="319">
        <f t="shared" si="2501"/>
        <v>0</v>
      </c>
      <c r="N881" s="319">
        <f t="shared" si="2501"/>
        <v>0</v>
      </c>
      <c r="O881" s="319">
        <f t="shared" si="2501"/>
        <v>0</v>
      </c>
      <c r="P881" s="319">
        <f t="shared" si="2501"/>
        <v>0</v>
      </c>
      <c r="Q881" s="319">
        <f t="shared" si="2501"/>
        <v>0</v>
      </c>
      <c r="R881" s="319">
        <f t="shared" si="2501"/>
        <v>0</v>
      </c>
      <c r="S881" s="319">
        <f t="shared" si="2501"/>
        <v>0</v>
      </c>
      <c r="T881" s="319">
        <f t="shared" si="2501"/>
        <v>0</v>
      </c>
      <c r="U881" s="319">
        <f t="shared" si="2501"/>
        <v>0</v>
      </c>
      <c r="V881" s="319">
        <f t="shared" si="2501"/>
        <v>0</v>
      </c>
      <c r="W881" s="319">
        <f t="shared" si="2501"/>
        <v>0</v>
      </c>
      <c r="X881" s="319">
        <f t="shared" si="2501"/>
        <v>0</v>
      </c>
      <c r="Y881" s="319">
        <f t="shared" si="2501"/>
        <v>0</v>
      </c>
      <c r="Z881" s="319">
        <f t="shared" si="2501"/>
        <v>0</v>
      </c>
      <c r="AA881" s="319">
        <f t="shared" si="2501"/>
        <v>0</v>
      </c>
      <c r="AB881" s="319">
        <f t="shared" si="2501"/>
        <v>0</v>
      </c>
      <c r="AC881" s="319">
        <f t="shared" si="2501"/>
        <v>0</v>
      </c>
      <c r="AD881" s="319">
        <f t="shared" si="2501"/>
        <v>0</v>
      </c>
      <c r="AE881" s="319">
        <f t="shared" si="2501"/>
        <v>0</v>
      </c>
      <c r="AF881" s="319">
        <f t="shared" si="2501"/>
        <v>0</v>
      </c>
      <c r="AG881" s="319">
        <f t="shared" si="2501"/>
        <v>0</v>
      </c>
      <c r="AH881" s="319">
        <f t="shared" si="2501"/>
        <v>0</v>
      </c>
      <c r="AI881" s="319">
        <f t="shared" si="2501"/>
        <v>0</v>
      </c>
      <c r="AJ881" s="319">
        <f t="shared" si="2501"/>
        <v>0</v>
      </c>
      <c r="AK881" s="319">
        <f t="shared" si="2501"/>
        <v>0</v>
      </c>
      <c r="AL881" s="319">
        <f t="shared" si="2501"/>
        <v>0</v>
      </c>
      <c r="AM881" s="319">
        <f t="shared" si="2501"/>
        <v>0</v>
      </c>
      <c r="AN881" s="319">
        <f t="shared" si="2501"/>
        <v>0</v>
      </c>
      <c r="AO881" s="319">
        <f t="shared" si="2501"/>
        <v>0</v>
      </c>
      <c r="AP881" s="319">
        <f t="shared" si="2501"/>
        <v>0</v>
      </c>
      <c r="AQ881" s="319">
        <f t="shared" si="2501"/>
        <v>0</v>
      </c>
      <c r="AR881" s="319">
        <f t="shared" si="2501"/>
        <v>0</v>
      </c>
      <c r="AS881" s="319">
        <f t="shared" si="2501"/>
        <v>0</v>
      </c>
      <c r="AT881" s="319">
        <f t="shared" si="2501"/>
        <v>0</v>
      </c>
      <c r="AU881" s="319">
        <f t="shared" si="2501"/>
        <v>0</v>
      </c>
      <c r="AV881" s="319">
        <f t="shared" si="2501"/>
        <v>0</v>
      </c>
      <c r="AW881" s="319">
        <f t="shared" si="2501"/>
        <v>0</v>
      </c>
      <c r="AX881" s="319">
        <f t="shared" si="2501"/>
        <v>0</v>
      </c>
      <c r="AY881" s="319">
        <f t="shared" si="2501"/>
        <v>0</v>
      </c>
      <c r="AZ881" s="319">
        <f t="shared" si="2501"/>
        <v>0</v>
      </c>
      <c r="BA881" s="319">
        <f t="shared" si="2501"/>
        <v>0</v>
      </c>
      <c r="BB881" s="319">
        <f t="shared" si="2501"/>
        <v>0</v>
      </c>
      <c r="BC881" s="319">
        <f t="shared" si="2501"/>
        <v>0</v>
      </c>
      <c r="BD881" s="319">
        <f t="shared" si="2501"/>
        <v>0</v>
      </c>
      <c r="BE881" s="319">
        <f t="shared" si="2501"/>
        <v>0</v>
      </c>
      <c r="BF881" s="319">
        <f t="shared" si="2501"/>
        <v>0</v>
      </c>
      <c r="BG881" s="319">
        <f t="shared" si="2501"/>
        <v>0</v>
      </c>
      <c r="BH881" s="319">
        <f t="shared" si="2501"/>
        <v>0</v>
      </c>
      <c r="BI881" s="319">
        <f t="shared" si="2501"/>
        <v>0</v>
      </c>
      <c r="BJ881" s="319">
        <f t="shared" si="2501"/>
        <v>0</v>
      </c>
      <c r="BK881" s="319">
        <f t="shared" si="2501"/>
        <v>0</v>
      </c>
      <c r="BL881" s="319">
        <f t="shared" si="2501"/>
        <v>0</v>
      </c>
      <c r="BM881" s="319">
        <f t="shared" si="2501"/>
        <v>0</v>
      </c>
      <c r="BN881" s="319">
        <f t="shared" si="2501"/>
        <v>0</v>
      </c>
      <c r="BO881" s="319">
        <f t="shared" si="2501"/>
        <v>0</v>
      </c>
      <c r="BP881" s="319">
        <f t="shared" si="2501"/>
        <v>0</v>
      </c>
      <c r="BQ881" s="319">
        <f t="shared" si="2501"/>
        <v>0</v>
      </c>
      <c r="BR881" s="319">
        <f t="shared" si="2501"/>
        <v>0</v>
      </c>
      <c r="BS881" s="319">
        <f t="shared" si="2501"/>
        <v>0</v>
      </c>
      <c r="BT881" s="319">
        <f t="shared" ref="BT881:BZ881" si="2502">IF(BT$700=$E876,VLOOKUP(BT$9,$D$316:$E$387,2,FALSE),0)</f>
        <v>0</v>
      </c>
      <c r="BU881" s="319">
        <f t="shared" si="2502"/>
        <v>0</v>
      </c>
      <c r="BV881" s="319">
        <f t="shared" si="2502"/>
        <v>0</v>
      </c>
      <c r="BW881" s="319">
        <f t="shared" si="2502"/>
        <v>0</v>
      </c>
      <c r="BX881" s="319">
        <f t="shared" si="2502"/>
        <v>0</v>
      </c>
      <c r="BY881" s="319">
        <f t="shared" si="2502"/>
        <v>0</v>
      </c>
      <c r="BZ881" s="319">
        <f t="shared" si="2502"/>
        <v>0</v>
      </c>
    </row>
    <row r="882" spans="1:78" ht="15" x14ac:dyDescent="0.25">
      <c r="B882" s="77">
        <f t="shared" si="2493"/>
        <v>0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0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0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0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0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0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0</v>
      </c>
      <c r="AZ885" s="322">
        <f>IF(AZ$9&gt;INPUTS!$C$48,0,SUMIF($A$12:$A$310,$E876,AZ$12:AZ$310))</f>
        <v>0</v>
      </c>
      <c r="BA885" s="322">
        <f>IF(BA$9&gt;INPUTS!$C$48,0,SUMIF($A$12:$A$310,$E876,BA$12:BA$310))</f>
        <v>0</v>
      </c>
      <c r="BB885" s="322">
        <f>IF(BB$9&gt;INPUTS!$C$48,0,SUMIF($A$12:$A$310,$E876,BB$12:BB$310))</f>
        <v>0</v>
      </c>
      <c r="BC885" s="322">
        <f>IF(BC$9&gt;INPUTS!$C$48,0,SUMIF($A$12:$A$310,$E876,BC$12:BC$310))</f>
        <v>0</v>
      </c>
      <c r="BD885" s="322">
        <f>IF(BD$9&gt;INPUTS!$C$48,0,SUMIF($A$12:$A$310,$E876,BD$12:BD$310))</f>
        <v>0</v>
      </c>
      <c r="BE885" s="322">
        <f>IF(BE$9&gt;INPUTS!$C$48,0,SUMIF($A$12:$A$310,$E876,BE$12:BE$310))</f>
        <v>0</v>
      </c>
      <c r="BF885" s="322">
        <f>IF(BF$9&gt;INPUTS!$C$48,0,SUMIF($A$12:$A$310,$E876,BF$12:BF$310))</f>
        <v>0</v>
      </c>
      <c r="BG885" s="322">
        <f>IF(BG$9&gt;INPUTS!$C$48,0,SUMIF($A$12:$A$310,$E876,BG$12:BG$310))</f>
        <v>0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0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0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03">SUMIF($A$12:$A$234,$E876,H$12:H$234)*(1-$D$5)+SUMIF($A$239:$A$310,$E876,H$239:H$310)</f>
        <v>0</v>
      </c>
      <c r="I887" s="320">
        <f t="shared" si="2503"/>
        <v>0</v>
      </c>
      <c r="J887" s="320">
        <f t="shared" si="2503"/>
        <v>0</v>
      </c>
      <c r="K887" s="320">
        <f t="shared" si="2503"/>
        <v>0</v>
      </c>
      <c r="L887" s="320">
        <f t="shared" si="2503"/>
        <v>0</v>
      </c>
      <c r="M887" s="320">
        <f t="shared" si="2503"/>
        <v>0</v>
      </c>
      <c r="N887" s="320">
        <f t="shared" si="2503"/>
        <v>0</v>
      </c>
      <c r="O887" s="320">
        <f t="shared" si="2503"/>
        <v>0</v>
      </c>
      <c r="P887" s="320">
        <f t="shared" si="2503"/>
        <v>0</v>
      </c>
      <c r="Q887" s="320">
        <f t="shared" si="2503"/>
        <v>0</v>
      </c>
      <c r="R887" s="320">
        <f t="shared" si="2503"/>
        <v>0</v>
      </c>
      <c r="S887" s="320">
        <f t="shared" si="2503"/>
        <v>0</v>
      </c>
      <c r="T887" s="320">
        <f t="shared" si="2503"/>
        <v>0</v>
      </c>
      <c r="U887" s="320">
        <f t="shared" si="2503"/>
        <v>0</v>
      </c>
      <c r="V887" s="320">
        <f t="shared" si="2503"/>
        <v>0</v>
      </c>
      <c r="W887" s="320">
        <f t="shared" si="2503"/>
        <v>0</v>
      </c>
      <c r="X887" s="320">
        <f t="shared" si="2503"/>
        <v>0</v>
      </c>
      <c r="Y887" s="320">
        <f t="shared" si="2503"/>
        <v>0</v>
      </c>
      <c r="Z887" s="320">
        <f t="shared" si="2503"/>
        <v>0</v>
      </c>
      <c r="AA887" s="320">
        <f t="shared" si="2503"/>
        <v>0</v>
      </c>
      <c r="AB887" s="320">
        <f t="shared" si="2503"/>
        <v>0</v>
      </c>
      <c r="AC887" s="320">
        <f t="shared" si="2503"/>
        <v>0</v>
      </c>
      <c r="AD887" s="320">
        <f t="shared" si="2503"/>
        <v>0</v>
      </c>
      <c r="AE887" s="320">
        <f t="shared" si="2503"/>
        <v>0</v>
      </c>
      <c r="AF887" s="320">
        <f t="shared" si="2503"/>
        <v>0</v>
      </c>
      <c r="AG887" s="320">
        <f t="shared" si="2503"/>
        <v>0</v>
      </c>
      <c r="AH887" s="320">
        <f t="shared" si="2503"/>
        <v>0</v>
      </c>
      <c r="AI887" s="320">
        <f t="shared" si="2503"/>
        <v>0</v>
      </c>
      <c r="AJ887" s="320">
        <f t="shared" si="2503"/>
        <v>0</v>
      </c>
      <c r="AK887" s="320">
        <f t="shared" si="2503"/>
        <v>0</v>
      </c>
      <c r="AL887" s="320">
        <f t="shared" si="2503"/>
        <v>0</v>
      </c>
      <c r="AM887" s="320">
        <f t="shared" si="2503"/>
        <v>0</v>
      </c>
      <c r="AN887" s="320">
        <f t="shared" si="2503"/>
        <v>0</v>
      </c>
      <c r="AO887" s="320">
        <f t="shared" si="2503"/>
        <v>0</v>
      </c>
      <c r="AP887" s="320">
        <f t="shared" si="2503"/>
        <v>0</v>
      </c>
      <c r="AQ887" s="320">
        <f t="shared" si="2503"/>
        <v>0</v>
      </c>
      <c r="AR887" s="320">
        <f t="shared" si="2503"/>
        <v>0</v>
      </c>
      <c r="AS887" s="320">
        <f t="shared" si="2503"/>
        <v>0</v>
      </c>
      <c r="AT887" s="320">
        <f t="shared" si="2503"/>
        <v>0</v>
      </c>
      <c r="AU887" s="320">
        <f t="shared" si="2503"/>
        <v>0</v>
      </c>
      <c r="AV887" s="320">
        <f t="shared" si="2503"/>
        <v>0</v>
      </c>
      <c r="AW887" s="320">
        <f t="shared" si="2503"/>
        <v>0</v>
      </c>
      <c r="AX887" s="320">
        <f t="shared" si="2503"/>
        <v>0</v>
      </c>
      <c r="AY887" s="320">
        <f t="shared" si="2503"/>
        <v>0</v>
      </c>
      <c r="AZ887" s="320">
        <f t="shared" si="2503"/>
        <v>0</v>
      </c>
      <c r="BA887" s="320">
        <f t="shared" si="2503"/>
        <v>0</v>
      </c>
      <c r="BB887" s="320">
        <f t="shared" si="2503"/>
        <v>0</v>
      </c>
      <c r="BC887" s="320">
        <f t="shared" si="2503"/>
        <v>0</v>
      </c>
      <c r="BD887" s="320">
        <f t="shared" si="2503"/>
        <v>0</v>
      </c>
      <c r="BE887" s="320">
        <f t="shared" si="2503"/>
        <v>0</v>
      </c>
      <c r="BF887" s="320">
        <f t="shared" si="2503"/>
        <v>0</v>
      </c>
      <c r="BG887" s="320">
        <f t="shared" si="2503"/>
        <v>0</v>
      </c>
      <c r="BH887" s="320">
        <f t="shared" si="2503"/>
        <v>0</v>
      </c>
      <c r="BI887" s="320">
        <f t="shared" si="2503"/>
        <v>0</v>
      </c>
      <c r="BJ887" s="320">
        <f t="shared" si="2503"/>
        <v>0</v>
      </c>
      <c r="BK887" s="320">
        <f t="shared" si="2503"/>
        <v>0</v>
      </c>
      <c r="BL887" s="320">
        <f t="shared" si="2503"/>
        <v>0</v>
      </c>
      <c r="BM887" s="320">
        <f t="shared" si="2503"/>
        <v>0</v>
      </c>
      <c r="BN887" s="320">
        <f t="shared" si="2503"/>
        <v>0</v>
      </c>
      <c r="BO887" s="320">
        <f t="shared" si="2503"/>
        <v>0</v>
      </c>
      <c r="BP887" s="320">
        <f t="shared" si="2503"/>
        <v>0</v>
      </c>
      <c r="BQ887" s="320">
        <f t="shared" si="2503"/>
        <v>0</v>
      </c>
      <c r="BR887" s="320">
        <f t="shared" si="2503"/>
        <v>0</v>
      </c>
      <c r="BS887" s="320">
        <f t="shared" si="2503"/>
        <v>0</v>
      </c>
      <c r="BT887" s="320">
        <f t="shared" ref="BT887:BZ887" si="2504">SUMIF($A$12:$A$234,$E876,BT$12:BT$234)*(1-$D$5)+SUMIF($A$239:$A$310,$E876,BT$239:BT$310)</f>
        <v>0</v>
      </c>
      <c r="BU887" s="320">
        <f t="shared" si="2504"/>
        <v>0</v>
      </c>
      <c r="BV887" s="320">
        <f t="shared" si="2504"/>
        <v>0</v>
      </c>
      <c r="BW887" s="320">
        <f t="shared" si="2504"/>
        <v>0</v>
      </c>
      <c r="BX887" s="320">
        <f t="shared" si="2504"/>
        <v>0</v>
      </c>
      <c r="BY887" s="320">
        <f t="shared" si="2504"/>
        <v>0</v>
      </c>
      <c r="BZ887" s="320">
        <f t="shared" si="2504"/>
        <v>0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05">SUMIF($A$12:$A$234,$E876,H$12:H$234)</f>
        <v>0</v>
      </c>
      <c r="I889" s="320">
        <f t="shared" si="2505"/>
        <v>0</v>
      </c>
      <c r="J889" s="320">
        <f t="shared" si="2505"/>
        <v>0</v>
      </c>
      <c r="K889" s="320">
        <f t="shared" si="2505"/>
        <v>0</v>
      </c>
      <c r="L889" s="320">
        <f t="shared" si="2505"/>
        <v>0</v>
      </c>
      <c r="M889" s="320">
        <f t="shared" si="2505"/>
        <v>0</v>
      </c>
      <c r="N889" s="320">
        <f t="shared" si="2505"/>
        <v>0</v>
      </c>
      <c r="O889" s="320">
        <f t="shared" si="2505"/>
        <v>0</v>
      </c>
      <c r="P889" s="320">
        <f t="shared" si="2505"/>
        <v>0</v>
      </c>
      <c r="Q889" s="320">
        <f t="shared" si="2505"/>
        <v>0</v>
      </c>
      <c r="R889" s="320">
        <f t="shared" si="2505"/>
        <v>0</v>
      </c>
      <c r="S889" s="320">
        <f t="shared" si="2505"/>
        <v>0</v>
      </c>
      <c r="T889" s="320">
        <f t="shared" si="2505"/>
        <v>0</v>
      </c>
      <c r="U889" s="320">
        <f t="shared" si="2505"/>
        <v>0</v>
      </c>
      <c r="V889" s="320">
        <f t="shared" si="2505"/>
        <v>0</v>
      </c>
      <c r="W889" s="320">
        <f t="shared" si="2505"/>
        <v>0</v>
      </c>
      <c r="X889" s="320">
        <f t="shared" si="2505"/>
        <v>0</v>
      </c>
      <c r="Y889" s="320">
        <f t="shared" si="2505"/>
        <v>0</v>
      </c>
      <c r="Z889" s="320">
        <f t="shared" si="2505"/>
        <v>0</v>
      </c>
      <c r="AA889" s="320">
        <f t="shared" si="2505"/>
        <v>0</v>
      </c>
      <c r="AB889" s="320">
        <f t="shared" si="2505"/>
        <v>0</v>
      </c>
      <c r="AC889" s="320">
        <f t="shared" si="2505"/>
        <v>0</v>
      </c>
      <c r="AD889" s="320">
        <f t="shared" si="2505"/>
        <v>0</v>
      </c>
      <c r="AE889" s="320">
        <f t="shared" si="2505"/>
        <v>0</v>
      </c>
      <c r="AF889" s="320">
        <f t="shared" si="2505"/>
        <v>0</v>
      </c>
      <c r="AG889" s="320">
        <f t="shared" si="2505"/>
        <v>0</v>
      </c>
      <c r="AH889" s="320">
        <f t="shared" si="2505"/>
        <v>0</v>
      </c>
      <c r="AI889" s="320">
        <f t="shared" si="2505"/>
        <v>0</v>
      </c>
      <c r="AJ889" s="320">
        <f t="shared" si="2505"/>
        <v>0</v>
      </c>
      <c r="AK889" s="320">
        <f t="shared" si="2505"/>
        <v>0</v>
      </c>
      <c r="AL889" s="320">
        <f t="shared" si="2505"/>
        <v>0</v>
      </c>
      <c r="AM889" s="320">
        <f t="shared" si="2505"/>
        <v>0</v>
      </c>
      <c r="AN889" s="320">
        <f t="shared" si="2505"/>
        <v>0</v>
      </c>
      <c r="AO889" s="320">
        <f t="shared" si="2505"/>
        <v>0</v>
      </c>
      <c r="AP889" s="320">
        <f t="shared" si="2505"/>
        <v>0</v>
      </c>
      <c r="AQ889" s="320">
        <f t="shared" si="2505"/>
        <v>0</v>
      </c>
      <c r="AR889" s="320">
        <f t="shared" si="2505"/>
        <v>0</v>
      </c>
      <c r="AS889" s="320">
        <f t="shared" si="2505"/>
        <v>0</v>
      </c>
      <c r="AT889" s="320">
        <f t="shared" si="2505"/>
        <v>0</v>
      </c>
      <c r="AU889" s="320">
        <f t="shared" si="2505"/>
        <v>0</v>
      </c>
      <c r="AV889" s="320">
        <f t="shared" si="2505"/>
        <v>0</v>
      </c>
      <c r="AW889" s="320">
        <f t="shared" si="2505"/>
        <v>0</v>
      </c>
      <c r="AX889" s="320">
        <f t="shared" si="2505"/>
        <v>0</v>
      </c>
      <c r="AY889" s="320">
        <f t="shared" si="2505"/>
        <v>0</v>
      </c>
      <c r="AZ889" s="320">
        <f t="shared" si="2505"/>
        <v>0</v>
      </c>
      <c r="BA889" s="320">
        <f t="shared" si="2505"/>
        <v>0</v>
      </c>
      <c r="BB889" s="320">
        <f t="shared" si="2505"/>
        <v>0</v>
      </c>
      <c r="BC889" s="320">
        <f t="shared" si="2505"/>
        <v>0</v>
      </c>
      <c r="BD889" s="320">
        <f t="shared" si="2505"/>
        <v>0</v>
      </c>
      <c r="BE889" s="320">
        <f t="shared" si="2505"/>
        <v>0</v>
      </c>
      <c r="BF889" s="320">
        <f t="shared" si="2505"/>
        <v>0</v>
      </c>
      <c r="BG889" s="320">
        <f t="shared" si="2505"/>
        <v>0</v>
      </c>
      <c r="BH889" s="320">
        <f t="shared" si="2505"/>
        <v>0</v>
      </c>
      <c r="BI889" s="320">
        <f t="shared" si="2505"/>
        <v>0</v>
      </c>
      <c r="BJ889" s="320">
        <f t="shared" si="2505"/>
        <v>0</v>
      </c>
      <c r="BK889" s="320">
        <f t="shared" si="2505"/>
        <v>0</v>
      </c>
      <c r="BL889" s="320">
        <f t="shared" si="2505"/>
        <v>0</v>
      </c>
      <c r="BM889" s="320">
        <f t="shared" si="2505"/>
        <v>0</v>
      </c>
      <c r="BN889" s="320">
        <f t="shared" si="2505"/>
        <v>0</v>
      </c>
      <c r="BO889" s="320">
        <f t="shared" si="2505"/>
        <v>0</v>
      </c>
      <c r="BP889" s="320">
        <f t="shared" si="2505"/>
        <v>0</v>
      </c>
      <c r="BQ889" s="320">
        <f t="shared" si="2505"/>
        <v>0</v>
      </c>
      <c r="BR889" s="320">
        <f t="shared" si="2505"/>
        <v>0</v>
      </c>
      <c r="BS889" s="320">
        <f t="shared" si="2505"/>
        <v>0</v>
      </c>
      <c r="BT889" s="320">
        <f t="shared" ref="BT889:BZ889" si="2506">SUMIF($A$12:$A$234,$E876,BT$12:BT$234)</f>
        <v>0</v>
      </c>
      <c r="BU889" s="320">
        <f t="shared" si="2506"/>
        <v>0</v>
      </c>
      <c r="BV889" s="320">
        <f t="shared" si="2506"/>
        <v>0</v>
      </c>
      <c r="BW889" s="320">
        <f t="shared" si="2506"/>
        <v>0</v>
      </c>
      <c r="BX889" s="320">
        <f t="shared" si="2506"/>
        <v>0</v>
      </c>
      <c r="BY889" s="320">
        <f t="shared" si="2506"/>
        <v>0</v>
      </c>
      <c r="BZ889" s="320">
        <f t="shared" si="2506"/>
        <v>0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07">SUMIF($A$392:$A$539,$E876,H$392:H$539)</f>
        <v>0</v>
      </c>
      <c r="I891" s="277">
        <f t="shared" si="2507"/>
        <v>0</v>
      </c>
      <c r="J891" s="277">
        <f t="shared" si="2507"/>
        <v>0</v>
      </c>
      <c r="K891" s="277">
        <f t="shared" si="2507"/>
        <v>0</v>
      </c>
      <c r="L891" s="277">
        <f t="shared" si="2507"/>
        <v>0</v>
      </c>
      <c r="M891" s="277">
        <f t="shared" si="2507"/>
        <v>0</v>
      </c>
      <c r="N891" s="277">
        <f t="shared" si="2507"/>
        <v>0</v>
      </c>
      <c r="O891" s="277">
        <f t="shared" si="2507"/>
        <v>0</v>
      </c>
      <c r="P891" s="277">
        <f t="shared" si="2507"/>
        <v>0</v>
      </c>
      <c r="Q891" s="277">
        <f t="shared" si="2507"/>
        <v>0</v>
      </c>
      <c r="R891" s="277">
        <f t="shared" si="2507"/>
        <v>0</v>
      </c>
      <c r="S891" s="277">
        <f t="shared" si="2507"/>
        <v>0</v>
      </c>
      <c r="T891" s="277">
        <f t="shared" si="2507"/>
        <v>0</v>
      </c>
      <c r="U891" s="277">
        <f t="shared" si="2507"/>
        <v>0</v>
      </c>
      <c r="V891" s="277">
        <f t="shared" si="2507"/>
        <v>0</v>
      </c>
      <c r="W891" s="277">
        <f t="shared" si="2507"/>
        <v>0</v>
      </c>
      <c r="X891" s="277">
        <f t="shared" si="2507"/>
        <v>0</v>
      </c>
      <c r="Y891" s="277">
        <f t="shared" si="2507"/>
        <v>0</v>
      </c>
      <c r="Z891" s="277">
        <f t="shared" si="2507"/>
        <v>0</v>
      </c>
      <c r="AA891" s="277">
        <f t="shared" si="2507"/>
        <v>0</v>
      </c>
      <c r="AB891" s="277">
        <f t="shared" si="2507"/>
        <v>0</v>
      </c>
      <c r="AC891" s="277">
        <f t="shared" si="2507"/>
        <v>0</v>
      </c>
      <c r="AD891" s="277">
        <f t="shared" si="2507"/>
        <v>0</v>
      </c>
      <c r="AE891" s="277">
        <f t="shared" si="2507"/>
        <v>0</v>
      </c>
      <c r="AF891" s="277">
        <f t="shared" si="2507"/>
        <v>0</v>
      </c>
      <c r="AG891" s="277">
        <f t="shared" si="2507"/>
        <v>0</v>
      </c>
      <c r="AH891" s="277">
        <f t="shared" si="2507"/>
        <v>0</v>
      </c>
      <c r="AI891" s="277">
        <f t="shared" si="2507"/>
        <v>0</v>
      </c>
      <c r="AJ891" s="277">
        <f t="shared" si="2507"/>
        <v>0</v>
      </c>
      <c r="AK891" s="277">
        <f t="shared" si="2507"/>
        <v>0</v>
      </c>
      <c r="AL891" s="277">
        <f t="shared" si="2507"/>
        <v>0</v>
      </c>
      <c r="AM891" s="277">
        <f t="shared" si="2507"/>
        <v>0</v>
      </c>
      <c r="AN891" s="277">
        <f t="shared" si="2507"/>
        <v>0</v>
      </c>
      <c r="AO891" s="277">
        <f t="shared" si="2507"/>
        <v>0</v>
      </c>
      <c r="AP891" s="277">
        <f t="shared" si="2507"/>
        <v>0</v>
      </c>
      <c r="AQ891" s="277">
        <f t="shared" si="2507"/>
        <v>0</v>
      </c>
      <c r="AR891" s="277">
        <f t="shared" si="2507"/>
        <v>0</v>
      </c>
      <c r="AS891" s="277">
        <f t="shared" si="2507"/>
        <v>0</v>
      </c>
      <c r="AT891" s="277">
        <f t="shared" si="2507"/>
        <v>0</v>
      </c>
      <c r="AU891" s="277">
        <f t="shared" si="2507"/>
        <v>0</v>
      </c>
      <c r="AV891" s="277">
        <f t="shared" si="2507"/>
        <v>0</v>
      </c>
      <c r="AW891" s="277">
        <f t="shared" si="2507"/>
        <v>0</v>
      </c>
      <c r="AX891" s="277">
        <f t="shared" si="2507"/>
        <v>0</v>
      </c>
      <c r="AY891" s="277">
        <f t="shared" si="2507"/>
        <v>0</v>
      </c>
      <c r="AZ891" s="277">
        <f t="shared" si="2507"/>
        <v>0</v>
      </c>
      <c r="BA891" s="277">
        <f t="shared" si="2507"/>
        <v>0</v>
      </c>
      <c r="BB891" s="277">
        <f t="shared" si="2507"/>
        <v>0</v>
      </c>
      <c r="BC891" s="277">
        <f t="shared" si="2507"/>
        <v>0</v>
      </c>
      <c r="BD891" s="277">
        <f t="shared" si="2507"/>
        <v>0</v>
      </c>
      <c r="BE891" s="277">
        <f t="shared" si="2507"/>
        <v>0</v>
      </c>
      <c r="BF891" s="277">
        <f t="shared" si="2507"/>
        <v>0</v>
      </c>
      <c r="BG891" s="277">
        <f t="shared" si="2507"/>
        <v>0</v>
      </c>
      <c r="BH891" s="277">
        <f t="shared" si="2507"/>
        <v>0</v>
      </c>
      <c r="BI891" s="277">
        <f t="shared" si="2507"/>
        <v>0</v>
      </c>
      <c r="BJ891" s="277">
        <f t="shared" si="2507"/>
        <v>0</v>
      </c>
      <c r="BK891" s="277">
        <f t="shared" si="2507"/>
        <v>0</v>
      </c>
      <c r="BL891" s="277">
        <f t="shared" si="2507"/>
        <v>0</v>
      </c>
      <c r="BM891" s="277">
        <f t="shared" si="2507"/>
        <v>0</v>
      </c>
      <c r="BN891" s="277">
        <f t="shared" si="2507"/>
        <v>0</v>
      </c>
      <c r="BO891" s="277">
        <f t="shared" si="2507"/>
        <v>0</v>
      </c>
      <c r="BP891" s="277">
        <f t="shared" si="2507"/>
        <v>0</v>
      </c>
      <c r="BQ891" s="277">
        <f t="shared" si="2507"/>
        <v>0</v>
      </c>
      <c r="BR891" s="277">
        <f t="shared" si="2507"/>
        <v>0</v>
      </c>
      <c r="BS891" s="277">
        <f t="shared" si="2507"/>
        <v>0</v>
      </c>
      <c r="BT891" s="277">
        <f t="shared" ref="BT891:BZ891" si="2508">SUMIF($A$392:$A$539,$E876,BT$392:BT$539)</f>
        <v>0</v>
      </c>
      <c r="BU891" s="277">
        <f t="shared" si="2508"/>
        <v>0</v>
      </c>
      <c r="BV891" s="277">
        <f t="shared" si="2508"/>
        <v>0</v>
      </c>
      <c r="BW891" s="277">
        <f t="shared" si="2508"/>
        <v>0</v>
      </c>
      <c r="BX891" s="277">
        <f t="shared" si="2508"/>
        <v>0</v>
      </c>
      <c r="BY891" s="277">
        <f t="shared" si="2508"/>
        <v>0</v>
      </c>
      <c r="BZ891" s="277">
        <f t="shared" si="2508"/>
        <v>0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09">SUMIF($A$544:$A$615,$E876,H$544:H$615)</f>
        <v>0</v>
      </c>
      <c r="I892" s="277">
        <f t="shared" si="2509"/>
        <v>0</v>
      </c>
      <c r="J892" s="277">
        <f t="shared" si="2509"/>
        <v>0</v>
      </c>
      <c r="K892" s="277">
        <f t="shared" si="2509"/>
        <v>0</v>
      </c>
      <c r="L892" s="277">
        <f t="shared" si="2509"/>
        <v>0</v>
      </c>
      <c r="M892" s="277">
        <f t="shared" si="2509"/>
        <v>0</v>
      </c>
      <c r="N892" s="277">
        <f t="shared" si="2509"/>
        <v>0</v>
      </c>
      <c r="O892" s="277">
        <f t="shared" si="2509"/>
        <v>0</v>
      </c>
      <c r="P892" s="277">
        <f t="shared" si="2509"/>
        <v>0</v>
      </c>
      <c r="Q892" s="277">
        <f t="shared" si="2509"/>
        <v>0</v>
      </c>
      <c r="R892" s="277">
        <f t="shared" si="2509"/>
        <v>0</v>
      </c>
      <c r="S892" s="277">
        <f t="shared" si="2509"/>
        <v>0</v>
      </c>
      <c r="T892" s="277">
        <f t="shared" si="2509"/>
        <v>0</v>
      </c>
      <c r="U892" s="277">
        <f t="shared" si="2509"/>
        <v>0</v>
      </c>
      <c r="V892" s="277">
        <f t="shared" si="2509"/>
        <v>0</v>
      </c>
      <c r="W892" s="277">
        <f t="shared" si="2509"/>
        <v>0</v>
      </c>
      <c r="X892" s="277">
        <f t="shared" si="2509"/>
        <v>0</v>
      </c>
      <c r="Y892" s="277">
        <f t="shared" si="2509"/>
        <v>0</v>
      </c>
      <c r="Z892" s="277">
        <f t="shared" si="2509"/>
        <v>0</v>
      </c>
      <c r="AA892" s="277">
        <f t="shared" si="2509"/>
        <v>0</v>
      </c>
      <c r="AB892" s="277">
        <f t="shared" si="2509"/>
        <v>0</v>
      </c>
      <c r="AC892" s="277">
        <f t="shared" si="2509"/>
        <v>0</v>
      </c>
      <c r="AD892" s="277">
        <f t="shared" si="2509"/>
        <v>0</v>
      </c>
      <c r="AE892" s="277">
        <f t="shared" si="2509"/>
        <v>0</v>
      </c>
      <c r="AF892" s="277">
        <f t="shared" si="2509"/>
        <v>0</v>
      </c>
      <c r="AG892" s="277">
        <f t="shared" si="2509"/>
        <v>0</v>
      </c>
      <c r="AH892" s="277">
        <f t="shared" si="2509"/>
        <v>0</v>
      </c>
      <c r="AI892" s="277">
        <f t="shared" si="2509"/>
        <v>0</v>
      </c>
      <c r="AJ892" s="277">
        <f t="shared" si="2509"/>
        <v>0</v>
      </c>
      <c r="AK892" s="277">
        <f t="shared" si="2509"/>
        <v>0</v>
      </c>
      <c r="AL892" s="277">
        <f t="shared" si="2509"/>
        <v>0</v>
      </c>
      <c r="AM892" s="277">
        <f t="shared" si="2509"/>
        <v>0</v>
      </c>
      <c r="AN892" s="277">
        <f t="shared" si="2509"/>
        <v>0</v>
      </c>
      <c r="AO892" s="277">
        <f t="shared" si="2509"/>
        <v>0</v>
      </c>
      <c r="AP892" s="277">
        <f t="shared" si="2509"/>
        <v>0</v>
      </c>
      <c r="AQ892" s="277">
        <f t="shared" si="2509"/>
        <v>0</v>
      </c>
      <c r="AR892" s="277">
        <f t="shared" si="2509"/>
        <v>0</v>
      </c>
      <c r="AS892" s="277">
        <f t="shared" si="2509"/>
        <v>0</v>
      </c>
      <c r="AT892" s="277">
        <f t="shared" si="2509"/>
        <v>0</v>
      </c>
      <c r="AU892" s="277">
        <f t="shared" si="2509"/>
        <v>0</v>
      </c>
      <c r="AV892" s="277">
        <f t="shared" si="2509"/>
        <v>0</v>
      </c>
      <c r="AW892" s="277">
        <f t="shared" si="2509"/>
        <v>0</v>
      </c>
      <c r="AX892" s="277">
        <f t="shared" si="2509"/>
        <v>0</v>
      </c>
      <c r="AY892" s="277">
        <f t="shared" si="2509"/>
        <v>0</v>
      </c>
      <c r="AZ892" s="277">
        <f t="shared" si="2509"/>
        <v>0</v>
      </c>
      <c r="BA892" s="277">
        <f t="shared" si="2509"/>
        <v>0</v>
      </c>
      <c r="BB892" s="277">
        <f t="shared" si="2509"/>
        <v>0</v>
      </c>
      <c r="BC892" s="277">
        <f t="shared" si="2509"/>
        <v>0</v>
      </c>
      <c r="BD892" s="277">
        <f t="shared" si="2509"/>
        <v>0</v>
      </c>
      <c r="BE892" s="277">
        <f t="shared" si="2509"/>
        <v>0</v>
      </c>
      <c r="BF892" s="277">
        <f t="shared" si="2509"/>
        <v>0</v>
      </c>
      <c r="BG892" s="277">
        <f t="shared" si="2509"/>
        <v>0</v>
      </c>
      <c r="BH892" s="277">
        <f t="shared" si="2509"/>
        <v>0</v>
      </c>
      <c r="BI892" s="277">
        <f t="shared" si="2509"/>
        <v>0</v>
      </c>
      <c r="BJ892" s="277">
        <f t="shared" si="2509"/>
        <v>0</v>
      </c>
      <c r="BK892" s="277">
        <f t="shared" si="2509"/>
        <v>0</v>
      </c>
      <c r="BL892" s="277">
        <f t="shared" si="2509"/>
        <v>0</v>
      </c>
      <c r="BM892" s="277">
        <f t="shared" si="2509"/>
        <v>0</v>
      </c>
      <c r="BN892" s="277">
        <f t="shared" si="2509"/>
        <v>0</v>
      </c>
      <c r="BO892" s="277">
        <f t="shared" si="2509"/>
        <v>0</v>
      </c>
      <c r="BP892" s="277">
        <f t="shared" si="2509"/>
        <v>0</v>
      </c>
      <c r="BQ892" s="277">
        <f t="shared" si="2509"/>
        <v>0</v>
      </c>
      <c r="BR892" s="277">
        <f t="shared" si="2509"/>
        <v>0</v>
      </c>
      <c r="BS892" s="277">
        <f t="shared" si="2509"/>
        <v>0</v>
      </c>
      <c r="BT892" s="277">
        <f t="shared" ref="BT892:BZ892" si="2510">SUMIF($A$544:$A$615,$E876,BT$544:BT$615)</f>
        <v>0</v>
      </c>
      <c r="BU892" s="277">
        <f t="shared" si="2510"/>
        <v>0</v>
      </c>
      <c r="BV892" s="277">
        <f t="shared" si="2510"/>
        <v>0</v>
      </c>
      <c r="BW892" s="277">
        <f t="shared" si="2510"/>
        <v>0</v>
      </c>
      <c r="BX892" s="277">
        <f t="shared" si="2510"/>
        <v>0</v>
      </c>
      <c r="BY892" s="277">
        <f t="shared" si="2510"/>
        <v>0</v>
      </c>
      <c r="BZ892" s="277">
        <f t="shared" si="2510"/>
        <v>0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11">SUMIF($A$316:$A$387,$E876,H$316:H$387)</f>
        <v>0</v>
      </c>
      <c r="I893" s="277">
        <f t="shared" si="2511"/>
        <v>0</v>
      </c>
      <c r="J893" s="277">
        <f t="shared" si="2511"/>
        <v>0</v>
      </c>
      <c r="K893" s="277">
        <f t="shared" si="2511"/>
        <v>0</v>
      </c>
      <c r="L893" s="277">
        <f t="shared" si="2511"/>
        <v>0</v>
      </c>
      <c r="M893" s="277">
        <f t="shared" si="2511"/>
        <v>0</v>
      </c>
      <c r="N893" s="277">
        <f t="shared" si="2511"/>
        <v>0</v>
      </c>
      <c r="O893" s="277">
        <f t="shared" si="2511"/>
        <v>0</v>
      </c>
      <c r="P893" s="277">
        <f t="shared" si="2511"/>
        <v>0</v>
      </c>
      <c r="Q893" s="277">
        <f t="shared" si="2511"/>
        <v>0</v>
      </c>
      <c r="R893" s="277">
        <f t="shared" si="2511"/>
        <v>0</v>
      </c>
      <c r="S893" s="277">
        <f t="shared" si="2511"/>
        <v>0</v>
      </c>
      <c r="T893" s="277">
        <f t="shared" si="2511"/>
        <v>0</v>
      </c>
      <c r="U893" s="277">
        <f t="shared" si="2511"/>
        <v>0</v>
      </c>
      <c r="V893" s="277">
        <f t="shared" si="2511"/>
        <v>0</v>
      </c>
      <c r="W893" s="277">
        <f t="shared" si="2511"/>
        <v>0</v>
      </c>
      <c r="X893" s="277">
        <f t="shared" si="2511"/>
        <v>0</v>
      </c>
      <c r="Y893" s="277">
        <f t="shared" si="2511"/>
        <v>0</v>
      </c>
      <c r="Z893" s="277">
        <f t="shared" si="2511"/>
        <v>0</v>
      </c>
      <c r="AA893" s="277">
        <f t="shared" si="2511"/>
        <v>0</v>
      </c>
      <c r="AB893" s="277">
        <f t="shared" si="2511"/>
        <v>0</v>
      </c>
      <c r="AC893" s="277">
        <f t="shared" si="2511"/>
        <v>0</v>
      </c>
      <c r="AD893" s="277">
        <f t="shared" si="2511"/>
        <v>0</v>
      </c>
      <c r="AE893" s="277">
        <f t="shared" si="2511"/>
        <v>0</v>
      </c>
      <c r="AF893" s="277">
        <f t="shared" si="2511"/>
        <v>0</v>
      </c>
      <c r="AG893" s="277">
        <f t="shared" si="2511"/>
        <v>0</v>
      </c>
      <c r="AH893" s="277">
        <f t="shared" si="2511"/>
        <v>0</v>
      </c>
      <c r="AI893" s="277">
        <f t="shared" si="2511"/>
        <v>0</v>
      </c>
      <c r="AJ893" s="277">
        <f t="shared" si="2511"/>
        <v>0</v>
      </c>
      <c r="AK893" s="277">
        <f t="shared" si="2511"/>
        <v>0</v>
      </c>
      <c r="AL893" s="277">
        <f t="shared" si="2511"/>
        <v>0</v>
      </c>
      <c r="AM893" s="277">
        <f t="shared" si="2511"/>
        <v>0</v>
      </c>
      <c r="AN893" s="277">
        <f t="shared" si="2511"/>
        <v>0</v>
      </c>
      <c r="AO893" s="277">
        <f t="shared" si="2511"/>
        <v>0</v>
      </c>
      <c r="AP893" s="277">
        <f t="shared" si="2511"/>
        <v>0</v>
      </c>
      <c r="AQ893" s="277">
        <f t="shared" si="2511"/>
        <v>0</v>
      </c>
      <c r="AR893" s="277">
        <f t="shared" si="2511"/>
        <v>0</v>
      </c>
      <c r="AS893" s="277">
        <f t="shared" si="2511"/>
        <v>0</v>
      </c>
      <c r="AT893" s="277">
        <f t="shared" si="2511"/>
        <v>0</v>
      </c>
      <c r="AU893" s="277">
        <f t="shared" si="2511"/>
        <v>0</v>
      </c>
      <c r="AV893" s="277">
        <f t="shared" si="2511"/>
        <v>0</v>
      </c>
      <c r="AW893" s="277">
        <f t="shared" si="2511"/>
        <v>0</v>
      </c>
      <c r="AX893" s="277">
        <f t="shared" si="2511"/>
        <v>0</v>
      </c>
      <c r="AY893" s="277">
        <f t="shared" si="2511"/>
        <v>0</v>
      </c>
      <c r="AZ893" s="277">
        <f t="shared" si="2511"/>
        <v>0</v>
      </c>
      <c r="BA893" s="277">
        <f t="shared" si="2511"/>
        <v>0</v>
      </c>
      <c r="BB893" s="277">
        <f t="shared" si="2511"/>
        <v>0</v>
      </c>
      <c r="BC893" s="277">
        <f t="shared" si="2511"/>
        <v>0</v>
      </c>
      <c r="BD893" s="277">
        <f t="shared" si="2511"/>
        <v>0</v>
      </c>
      <c r="BE893" s="277">
        <f t="shared" si="2511"/>
        <v>0</v>
      </c>
      <c r="BF893" s="277">
        <f t="shared" si="2511"/>
        <v>0</v>
      </c>
      <c r="BG893" s="277">
        <f t="shared" si="2511"/>
        <v>0</v>
      </c>
      <c r="BH893" s="277">
        <f t="shared" si="2511"/>
        <v>0</v>
      </c>
      <c r="BI893" s="277">
        <f t="shared" si="2511"/>
        <v>0</v>
      </c>
      <c r="BJ893" s="277">
        <f t="shared" si="2511"/>
        <v>0</v>
      </c>
      <c r="BK893" s="277">
        <f t="shared" si="2511"/>
        <v>0</v>
      </c>
      <c r="BL893" s="277">
        <f t="shared" si="2511"/>
        <v>0</v>
      </c>
      <c r="BM893" s="277">
        <f t="shared" si="2511"/>
        <v>0</v>
      </c>
      <c r="BN893" s="277">
        <f t="shared" si="2511"/>
        <v>0</v>
      </c>
      <c r="BO893" s="277">
        <f t="shared" si="2511"/>
        <v>0</v>
      </c>
      <c r="BP893" s="277">
        <f t="shared" si="2511"/>
        <v>0</v>
      </c>
      <c r="BQ893" s="277">
        <f t="shared" si="2511"/>
        <v>0</v>
      </c>
      <c r="BR893" s="277">
        <f t="shared" si="2511"/>
        <v>0</v>
      </c>
      <c r="BS893" s="277">
        <f t="shared" si="2511"/>
        <v>0</v>
      </c>
      <c r="BT893" s="277">
        <f t="shared" ref="BT893:BZ893" si="2512">SUMIF($A$316:$A$387,$E876,BT$316:BT$387)</f>
        <v>0</v>
      </c>
      <c r="BU893" s="277">
        <f t="shared" si="2512"/>
        <v>0</v>
      </c>
      <c r="BV893" s="277">
        <f t="shared" si="2512"/>
        <v>0</v>
      </c>
      <c r="BW893" s="277">
        <f t="shared" si="2512"/>
        <v>0</v>
      </c>
      <c r="BX893" s="277">
        <f t="shared" si="2512"/>
        <v>0</v>
      </c>
      <c r="BY893" s="277">
        <f t="shared" si="2512"/>
        <v>0</v>
      </c>
      <c r="BZ893" s="277">
        <f t="shared" si="2512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13">(H889-H891-H896)*$B895</f>
        <v>0</v>
      </c>
      <c r="I895" s="83">
        <f t="shared" ref="I895" si="2514">(I889-I891-I896)*$B895</f>
        <v>0</v>
      </c>
      <c r="J895" s="83">
        <f t="shared" ref="J895" si="2515">(J889-J891-J896)*$B895</f>
        <v>0</v>
      </c>
      <c r="K895" s="83">
        <f t="shared" ref="K895" si="2516">(K889-K891-K896)*$B895</f>
        <v>0</v>
      </c>
      <c r="L895" s="83">
        <f t="shared" ref="L895" si="2517">(L889-L891-L896)*$B895</f>
        <v>0</v>
      </c>
      <c r="M895" s="83">
        <f t="shared" ref="M895" si="2518">(M889-M891-M896)*$B895</f>
        <v>0</v>
      </c>
      <c r="N895" s="83">
        <f t="shared" ref="N895" si="2519">(N889-N891-N896)*$B895</f>
        <v>0</v>
      </c>
      <c r="O895" s="83">
        <f t="shared" ref="O895" si="2520">(O889-O891-O896)*$B895</f>
        <v>0</v>
      </c>
      <c r="P895" s="83">
        <f t="shared" ref="P895" si="2521">(P889-P891-P896)*$B895</f>
        <v>0</v>
      </c>
      <c r="Q895" s="83">
        <f t="shared" ref="Q895" si="2522">(Q889-Q891-Q896)*$B895</f>
        <v>0</v>
      </c>
      <c r="R895" s="83">
        <f t="shared" ref="R895" si="2523">(R889-R891-R896)*$B895</f>
        <v>0</v>
      </c>
      <c r="S895" s="83">
        <f t="shared" ref="S895" si="2524">(S889-S891-S896)*$B895</f>
        <v>0</v>
      </c>
      <c r="T895" s="83">
        <f t="shared" ref="T895" si="2525">(T889-T891-T896)*$B895</f>
        <v>0</v>
      </c>
      <c r="U895" s="83">
        <f t="shared" ref="U895" si="2526">(U889-U891-U896)*$B895</f>
        <v>0</v>
      </c>
      <c r="V895" s="83">
        <f t="shared" ref="V895" si="2527">(V889-V891-V896)*$B895</f>
        <v>0</v>
      </c>
      <c r="W895" s="83">
        <f t="shared" ref="W895" si="2528">(W889-W891-W896)*$B895</f>
        <v>0</v>
      </c>
      <c r="X895" s="83">
        <f t="shared" ref="X895" si="2529">(X889-X891-X896)*$B895</f>
        <v>0</v>
      </c>
      <c r="Y895" s="83">
        <f t="shared" ref="Y895" si="2530">(Y889-Y891-Y896)*$B895</f>
        <v>0</v>
      </c>
      <c r="Z895" s="83">
        <f t="shared" ref="Z895" si="2531">(Z889-Z891-Z896)*$B895</f>
        <v>0</v>
      </c>
      <c r="AA895" s="83">
        <f t="shared" ref="AA895" si="2532">(AA889-AA891-AA896)*$B895</f>
        <v>0</v>
      </c>
      <c r="AB895" s="83">
        <f t="shared" ref="AB895" si="2533">(AB889-AB891-AB896)*$B895</f>
        <v>0</v>
      </c>
      <c r="AC895" s="83">
        <f t="shared" ref="AC895" si="2534">(AC889-AC891-AC896)*$B895</f>
        <v>0</v>
      </c>
      <c r="AD895" s="83">
        <f t="shared" ref="AD895" si="2535">(AD889-AD891-AD896)*$B895</f>
        <v>0</v>
      </c>
      <c r="AE895" s="83">
        <f t="shared" ref="AE895" si="2536">(AE889-AE891-AE896)*$B895</f>
        <v>0</v>
      </c>
      <c r="AF895" s="83">
        <f t="shared" ref="AF895" si="2537">(AF889-AF891-AF896)*$B895</f>
        <v>0</v>
      </c>
      <c r="AG895" s="83">
        <f t="shared" ref="AG895" si="2538">(AG889-AG891-AG896)*$B895</f>
        <v>0</v>
      </c>
      <c r="AH895" s="83">
        <f t="shared" ref="AH895" si="2539">(AH889-AH891-AH896)*$B895</f>
        <v>0</v>
      </c>
      <c r="AI895" s="83">
        <f t="shared" ref="AI895" si="2540">(AI889-AI891-AI896)*$B895</f>
        <v>0</v>
      </c>
      <c r="AJ895" s="83">
        <f t="shared" ref="AJ895" si="2541">(AJ889-AJ891-AJ896)*$B895</f>
        <v>0</v>
      </c>
      <c r="AK895" s="83">
        <f t="shared" ref="AK895" si="2542">(AK889-AK891-AK896)*$B895</f>
        <v>0</v>
      </c>
      <c r="AL895" s="83">
        <f t="shared" ref="AL895" si="2543">(AL889-AL891-AL896)*$B895</f>
        <v>0</v>
      </c>
      <c r="AM895" s="83">
        <f t="shared" ref="AM895" si="2544">(AM889-AM891-AM896)*$B895</f>
        <v>0</v>
      </c>
      <c r="AN895" s="83">
        <f t="shared" ref="AN895" si="2545">(AN889-AN891-AN896)*$B895</f>
        <v>0</v>
      </c>
      <c r="AO895" s="83">
        <f t="shared" ref="AO895" si="2546">(AO889-AO891-AO896)*$B895</f>
        <v>0</v>
      </c>
      <c r="AP895" s="83">
        <f t="shared" ref="AP895" si="2547">(AP889-AP891-AP896)*$B895</f>
        <v>0</v>
      </c>
      <c r="AQ895" s="83">
        <f t="shared" ref="AQ895" si="2548">(AQ889-AQ891-AQ896)*$B895</f>
        <v>0</v>
      </c>
      <c r="AR895" s="83">
        <f t="shared" ref="AR895" si="2549">(AR889-AR891-AR896)*$B895</f>
        <v>0</v>
      </c>
      <c r="AS895" s="83">
        <f t="shared" ref="AS895" si="2550">(AS889-AS891-AS896)*$B895</f>
        <v>0</v>
      </c>
      <c r="AT895" s="83">
        <f t="shared" ref="AT895" si="2551">(AT889-AT891-AT896)*$B895</f>
        <v>0</v>
      </c>
      <c r="AU895" s="83">
        <f t="shared" ref="AU895" si="2552">(AU889-AU891-AU896)*$B895</f>
        <v>0</v>
      </c>
      <c r="AV895" s="83">
        <f t="shared" ref="AV895" si="2553">(AV889-AV891-AV896)*$B895</f>
        <v>0</v>
      </c>
      <c r="AW895" s="83">
        <f t="shared" ref="AW895" si="2554">(AW889-AW891-AW896)*$B895</f>
        <v>0</v>
      </c>
      <c r="AX895" s="83">
        <f t="shared" ref="AX895" si="2555">(AX889-AX891-AX896)*$B895</f>
        <v>0</v>
      </c>
      <c r="AY895" s="83">
        <f t="shared" ref="AY895" si="2556">(AY889-AY891-AY896)*$B895</f>
        <v>0</v>
      </c>
      <c r="AZ895" s="83">
        <f t="shared" ref="AZ895" si="2557">(AZ889-AZ891-AZ896)*$B895</f>
        <v>0</v>
      </c>
      <c r="BA895" s="83">
        <f t="shared" ref="BA895" si="2558">(BA889-BA891-BA896)*$B895</f>
        <v>0</v>
      </c>
      <c r="BB895" s="83">
        <f t="shared" ref="BB895" si="2559">(BB889-BB891-BB896)*$B895</f>
        <v>0</v>
      </c>
      <c r="BC895" s="83">
        <f t="shared" ref="BC895" si="2560">(BC889-BC891-BC896)*$B895</f>
        <v>0</v>
      </c>
      <c r="BD895" s="83">
        <f t="shared" ref="BD895" si="2561">(BD889-BD891-BD896)*$B895</f>
        <v>0</v>
      </c>
      <c r="BE895" s="83">
        <f t="shared" ref="BE895" si="2562">(BE889-BE891-BE896)*$B895</f>
        <v>0</v>
      </c>
      <c r="BF895" s="83">
        <f t="shared" ref="BF895" si="2563">(BF889-BF891-BF896)*$B895</f>
        <v>0</v>
      </c>
      <c r="BG895" s="83">
        <f t="shared" ref="BG895" si="2564">(BG889-BG891-BG896)*$B895</f>
        <v>0</v>
      </c>
      <c r="BH895" s="83">
        <f t="shared" ref="BH895" si="2565">(BH889-BH891-BH896)*$B895</f>
        <v>0</v>
      </c>
      <c r="BI895" s="83">
        <f t="shared" ref="BI895" si="2566">(BI889-BI891-BI896)*$B895</f>
        <v>0</v>
      </c>
      <c r="BJ895" s="83">
        <f t="shared" ref="BJ895" si="2567">(BJ889-BJ891-BJ896)*$B895</f>
        <v>0</v>
      </c>
      <c r="BK895" s="83">
        <f t="shared" ref="BK895" si="2568">(BK889-BK891-BK896)*$B895</f>
        <v>0</v>
      </c>
      <c r="BL895" s="83">
        <f t="shared" ref="BL895" si="2569">(BL889-BL891-BL896)*$B895</f>
        <v>0</v>
      </c>
      <c r="BM895" s="83">
        <f t="shared" ref="BM895" si="2570">(BM889-BM891-BM896)*$B895</f>
        <v>0</v>
      </c>
      <c r="BN895" s="83">
        <f t="shared" ref="BN895" si="2571">(BN889-BN891-BN896)*$B895</f>
        <v>0</v>
      </c>
      <c r="BO895" s="83">
        <f t="shared" ref="BO895" si="2572">(BO889-BO891-BO896)*$B895</f>
        <v>0</v>
      </c>
      <c r="BP895" s="83">
        <f t="shared" ref="BP895" si="2573">(BP889-BP891-BP896)*$B895</f>
        <v>0</v>
      </c>
      <c r="BQ895" s="83">
        <f t="shared" ref="BQ895" si="2574">(BQ889-BQ891-BQ896)*$B895</f>
        <v>0</v>
      </c>
      <c r="BR895" s="83">
        <f t="shared" ref="BR895" si="2575">(BR889-BR891-BR896)*$B895</f>
        <v>0</v>
      </c>
      <c r="BS895" s="83">
        <f t="shared" ref="BS895" si="2576">(BS889-BS891-BS896)*$B895</f>
        <v>0</v>
      </c>
      <c r="BT895" s="83">
        <f t="shared" ref="BT895" si="2577">(BT889-BT891-BT896)*$B895</f>
        <v>0</v>
      </c>
      <c r="BU895" s="83">
        <f t="shared" ref="BU895" si="2578">(BU889-BU891-BU896)*$B895</f>
        <v>0</v>
      </c>
      <c r="BV895" s="83">
        <f t="shared" ref="BV895" si="2579">(BV889-BV891-BV896)*$B895</f>
        <v>0</v>
      </c>
      <c r="BW895" s="83">
        <f t="shared" ref="BW895" si="2580">(BW889-BW891-BW896)*$B895</f>
        <v>0</v>
      </c>
      <c r="BX895" s="83">
        <f t="shared" ref="BX895" si="2581">(BX889-BX891-BX896)*$B895</f>
        <v>0</v>
      </c>
      <c r="BY895" s="83">
        <f t="shared" ref="BY895" si="2582">(BY889-BY891-BY896)*$B895</f>
        <v>0</v>
      </c>
      <c r="BZ895" s="83">
        <f t="shared" ref="BZ895" si="2583">(BZ889-BZ891-BZ896)*$B895</f>
        <v>0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84">(H889-H892)*$B896</f>
        <v>0</v>
      </c>
      <c r="I896" s="83">
        <f t="shared" si="2584"/>
        <v>0</v>
      </c>
      <c r="J896" s="83">
        <f t="shared" si="2584"/>
        <v>0</v>
      </c>
      <c r="K896" s="83">
        <f t="shared" si="2584"/>
        <v>0</v>
      </c>
      <c r="L896" s="83">
        <f t="shared" si="2584"/>
        <v>0</v>
      </c>
      <c r="M896" s="83">
        <f t="shared" si="2584"/>
        <v>0</v>
      </c>
      <c r="N896" s="83">
        <f t="shared" si="2584"/>
        <v>0</v>
      </c>
      <c r="O896" s="83">
        <f t="shared" si="2584"/>
        <v>0</v>
      </c>
      <c r="P896" s="83">
        <f t="shared" si="2584"/>
        <v>0</v>
      </c>
      <c r="Q896" s="83">
        <f t="shared" si="2584"/>
        <v>0</v>
      </c>
      <c r="R896" s="83">
        <f t="shared" si="2584"/>
        <v>0</v>
      </c>
      <c r="S896" s="83">
        <f t="shared" si="2584"/>
        <v>0</v>
      </c>
      <c r="T896" s="83">
        <f t="shared" si="2584"/>
        <v>0</v>
      </c>
      <c r="U896" s="83">
        <f t="shared" si="2584"/>
        <v>0</v>
      </c>
      <c r="V896" s="83">
        <f t="shared" si="2584"/>
        <v>0</v>
      </c>
      <c r="W896" s="83">
        <f t="shared" si="2584"/>
        <v>0</v>
      </c>
      <c r="X896" s="83">
        <f t="shared" si="2584"/>
        <v>0</v>
      </c>
      <c r="Y896" s="83">
        <f t="shared" si="2584"/>
        <v>0</v>
      </c>
      <c r="Z896" s="83">
        <f t="shared" si="2584"/>
        <v>0</v>
      </c>
      <c r="AA896" s="83">
        <f t="shared" si="2584"/>
        <v>0</v>
      </c>
      <c r="AB896" s="83">
        <f t="shared" si="2584"/>
        <v>0</v>
      </c>
      <c r="AC896" s="83">
        <f t="shared" si="2584"/>
        <v>0</v>
      </c>
      <c r="AD896" s="83">
        <f t="shared" si="2584"/>
        <v>0</v>
      </c>
      <c r="AE896" s="83">
        <f t="shared" si="2584"/>
        <v>0</v>
      </c>
      <c r="AF896" s="83">
        <f t="shared" si="2584"/>
        <v>0</v>
      </c>
      <c r="AG896" s="83">
        <f t="shared" si="2584"/>
        <v>0</v>
      </c>
      <c r="AH896" s="83">
        <f t="shared" si="2584"/>
        <v>0</v>
      </c>
      <c r="AI896" s="83">
        <f t="shared" si="2584"/>
        <v>0</v>
      </c>
      <c r="AJ896" s="83">
        <f t="shared" si="2584"/>
        <v>0</v>
      </c>
      <c r="AK896" s="83">
        <f t="shared" si="2584"/>
        <v>0</v>
      </c>
      <c r="AL896" s="83">
        <f t="shared" si="2584"/>
        <v>0</v>
      </c>
      <c r="AM896" s="83">
        <f t="shared" si="2584"/>
        <v>0</v>
      </c>
      <c r="AN896" s="83">
        <f t="shared" si="2584"/>
        <v>0</v>
      </c>
      <c r="AO896" s="83">
        <f t="shared" si="2584"/>
        <v>0</v>
      </c>
      <c r="AP896" s="83">
        <f t="shared" si="2584"/>
        <v>0</v>
      </c>
      <c r="AQ896" s="83">
        <f t="shared" si="2584"/>
        <v>0</v>
      </c>
      <c r="AR896" s="83">
        <f t="shared" si="2584"/>
        <v>0</v>
      </c>
      <c r="AS896" s="83">
        <f t="shared" si="2584"/>
        <v>0</v>
      </c>
      <c r="AT896" s="83">
        <f t="shared" si="2584"/>
        <v>0</v>
      </c>
      <c r="AU896" s="83">
        <f t="shared" si="2584"/>
        <v>0</v>
      </c>
      <c r="AV896" s="83">
        <f t="shared" si="2584"/>
        <v>0</v>
      </c>
      <c r="AW896" s="83">
        <f t="shared" si="2584"/>
        <v>0</v>
      </c>
      <c r="AX896" s="83">
        <f t="shared" si="2584"/>
        <v>0</v>
      </c>
      <c r="AY896" s="83">
        <f t="shared" si="2584"/>
        <v>0</v>
      </c>
      <c r="AZ896" s="83">
        <f t="shared" si="2584"/>
        <v>0</v>
      </c>
      <c r="BA896" s="83">
        <f t="shared" si="2584"/>
        <v>0</v>
      </c>
      <c r="BB896" s="83">
        <f t="shared" si="2584"/>
        <v>0</v>
      </c>
      <c r="BC896" s="83">
        <f t="shared" si="2584"/>
        <v>0</v>
      </c>
      <c r="BD896" s="83">
        <f t="shared" si="2584"/>
        <v>0</v>
      </c>
      <c r="BE896" s="83">
        <f t="shared" si="2584"/>
        <v>0</v>
      </c>
      <c r="BF896" s="83">
        <f t="shared" si="2584"/>
        <v>0</v>
      </c>
      <c r="BG896" s="83">
        <f t="shared" si="2584"/>
        <v>0</v>
      </c>
      <c r="BH896" s="83">
        <f t="shared" si="2584"/>
        <v>0</v>
      </c>
      <c r="BI896" s="83">
        <f t="shared" si="2584"/>
        <v>0</v>
      </c>
      <c r="BJ896" s="83">
        <f t="shared" si="2584"/>
        <v>0</v>
      </c>
      <c r="BK896" s="83">
        <f t="shared" si="2584"/>
        <v>0</v>
      </c>
      <c r="BL896" s="83">
        <f t="shared" si="2584"/>
        <v>0</v>
      </c>
      <c r="BM896" s="83">
        <f t="shared" si="2584"/>
        <v>0</v>
      </c>
      <c r="BN896" s="83">
        <f t="shared" si="2584"/>
        <v>0</v>
      </c>
      <c r="BO896" s="83">
        <f t="shared" si="2584"/>
        <v>0</v>
      </c>
      <c r="BP896" s="83">
        <f t="shared" si="2584"/>
        <v>0</v>
      </c>
      <c r="BQ896" s="83">
        <f t="shared" si="2584"/>
        <v>0</v>
      </c>
      <c r="BR896" s="83">
        <f t="shared" si="2584"/>
        <v>0</v>
      </c>
      <c r="BS896" s="83">
        <f t="shared" si="2584"/>
        <v>0</v>
      </c>
      <c r="BT896" s="83">
        <f t="shared" ref="BT896:BZ896" si="2585">(BT889-BT892)*$B896</f>
        <v>0</v>
      </c>
      <c r="BU896" s="83">
        <f t="shared" si="2585"/>
        <v>0</v>
      </c>
      <c r="BV896" s="83">
        <f t="shared" si="2585"/>
        <v>0</v>
      </c>
      <c r="BW896" s="83">
        <f t="shared" si="2585"/>
        <v>0</v>
      </c>
      <c r="BX896" s="83">
        <f t="shared" si="2585"/>
        <v>0</v>
      </c>
      <c r="BY896" s="83">
        <f t="shared" si="2585"/>
        <v>0</v>
      </c>
      <c r="BZ896" s="83">
        <f t="shared" si="2585"/>
        <v>0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86">(-H893)*$B897</f>
        <v>0</v>
      </c>
      <c r="I897" s="65">
        <f t="shared" si="2586"/>
        <v>0</v>
      </c>
      <c r="J897" s="65">
        <f t="shared" si="2586"/>
        <v>0</v>
      </c>
      <c r="K897" s="65">
        <f t="shared" si="2586"/>
        <v>0</v>
      </c>
      <c r="L897" s="65">
        <f t="shared" si="2586"/>
        <v>0</v>
      </c>
      <c r="M897" s="65">
        <f t="shared" si="2586"/>
        <v>0</v>
      </c>
      <c r="N897" s="65">
        <f t="shared" si="2586"/>
        <v>0</v>
      </c>
      <c r="O897" s="65">
        <f t="shared" si="2586"/>
        <v>0</v>
      </c>
      <c r="P897" s="65">
        <f t="shared" si="2586"/>
        <v>0</v>
      </c>
      <c r="Q897" s="65">
        <f t="shared" si="2586"/>
        <v>0</v>
      </c>
      <c r="R897" s="65">
        <f t="shared" si="2586"/>
        <v>0</v>
      </c>
      <c r="S897" s="65">
        <f t="shared" si="2586"/>
        <v>0</v>
      </c>
      <c r="T897" s="65">
        <f t="shared" si="2586"/>
        <v>0</v>
      </c>
      <c r="U897" s="65">
        <f t="shared" si="2586"/>
        <v>0</v>
      </c>
      <c r="V897" s="65">
        <f t="shared" si="2586"/>
        <v>0</v>
      </c>
      <c r="W897" s="65">
        <f t="shared" si="2586"/>
        <v>0</v>
      </c>
      <c r="X897" s="65">
        <f t="shared" si="2586"/>
        <v>0</v>
      </c>
      <c r="Y897" s="65">
        <f t="shared" si="2586"/>
        <v>0</v>
      </c>
      <c r="Z897" s="65">
        <f t="shared" si="2586"/>
        <v>0</v>
      </c>
      <c r="AA897" s="65">
        <f t="shared" si="2586"/>
        <v>0</v>
      </c>
      <c r="AB897" s="65">
        <f t="shared" si="2586"/>
        <v>0</v>
      </c>
      <c r="AC897" s="65">
        <f t="shared" si="2586"/>
        <v>0</v>
      </c>
      <c r="AD897" s="65">
        <f t="shared" si="2586"/>
        <v>0</v>
      </c>
      <c r="AE897" s="65">
        <f t="shared" si="2586"/>
        <v>0</v>
      </c>
      <c r="AF897" s="65">
        <f t="shared" si="2586"/>
        <v>0</v>
      </c>
      <c r="AG897" s="65">
        <f t="shared" si="2586"/>
        <v>0</v>
      </c>
      <c r="AH897" s="65">
        <f t="shared" si="2586"/>
        <v>0</v>
      </c>
      <c r="AI897" s="65">
        <f t="shared" si="2586"/>
        <v>0</v>
      </c>
      <c r="AJ897" s="65">
        <f t="shared" si="2586"/>
        <v>0</v>
      </c>
      <c r="AK897" s="65">
        <f t="shared" si="2586"/>
        <v>0</v>
      </c>
      <c r="AL897" s="65">
        <f t="shared" si="2586"/>
        <v>0</v>
      </c>
      <c r="AM897" s="65">
        <f t="shared" si="2586"/>
        <v>0</v>
      </c>
      <c r="AN897" s="65">
        <f t="shared" si="2586"/>
        <v>0</v>
      </c>
      <c r="AO897" s="65">
        <f t="shared" si="2586"/>
        <v>0</v>
      </c>
      <c r="AP897" s="65">
        <f t="shared" si="2586"/>
        <v>0</v>
      </c>
      <c r="AQ897" s="65">
        <f t="shared" si="2586"/>
        <v>0</v>
      </c>
      <c r="AR897" s="65">
        <f t="shared" si="2586"/>
        <v>0</v>
      </c>
      <c r="AS897" s="65">
        <f t="shared" si="2586"/>
        <v>0</v>
      </c>
      <c r="AT897" s="65">
        <f t="shared" si="2586"/>
        <v>0</v>
      </c>
      <c r="AU897" s="65">
        <f t="shared" si="2586"/>
        <v>0</v>
      </c>
      <c r="AV897" s="65">
        <f t="shared" si="2586"/>
        <v>0</v>
      </c>
      <c r="AW897" s="65">
        <f t="shared" si="2586"/>
        <v>0</v>
      </c>
      <c r="AX897" s="65">
        <f t="shared" si="2586"/>
        <v>0</v>
      </c>
      <c r="AY897" s="65">
        <f t="shared" si="2586"/>
        <v>0</v>
      </c>
      <c r="AZ897" s="65">
        <f t="shared" si="2586"/>
        <v>0</v>
      </c>
      <c r="BA897" s="65">
        <f t="shared" si="2586"/>
        <v>0</v>
      </c>
      <c r="BB897" s="65">
        <f t="shared" si="2586"/>
        <v>0</v>
      </c>
      <c r="BC897" s="65">
        <f t="shared" si="2586"/>
        <v>0</v>
      </c>
      <c r="BD897" s="65">
        <f t="shared" si="2586"/>
        <v>0</v>
      </c>
      <c r="BE897" s="65">
        <f t="shared" si="2586"/>
        <v>0</v>
      </c>
      <c r="BF897" s="65">
        <f t="shared" si="2586"/>
        <v>0</v>
      </c>
      <c r="BG897" s="65">
        <f t="shared" si="2586"/>
        <v>0</v>
      </c>
      <c r="BH897" s="65">
        <f t="shared" si="2586"/>
        <v>0</v>
      </c>
      <c r="BI897" s="65">
        <f t="shared" si="2586"/>
        <v>0</v>
      </c>
      <c r="BJ897" s="65">
        <f t="shared" si="2586"/>
        <v>0</v>
      </c>
      <c r="BK897" s="65">
        <f t="shared" si="2586"/>
        <v>0</v>
      </c>
      <c r="BL897" s="65">
        <f t="shared" si="2586"/>
        <v>0</v>
      </c>
      <c r="BM897" s="65">
        <f t="shared" si="2586"/>
        <v>0</v>
      </c>
      <c r="BN897" s="65">
        <f t="shared" si="2586"/>
        <v>0</v>
      </c>
      <c r="BO897" s="65">
        <f t="shared" si="2586"/>
        <v>0</v>
      </c>
      <c r="BP897" s="65">
        <f t="shared" si="2586"/>
        <v>0</v>
      </c>
      <c r="BQ897" s="65">
        <f t="shared" si="2586"/>
        <v>0</v>
      </c>
      <c r="BR897" s="65">
        <f t="shared" si="2586"/>
        <v>0</v>
      </c>
      <c r="BS897" s="65">
        <f t="shared" si="2586"/>
        <v>0</v>
      </c>
      <c r="BT897" s="65">
        <f t="shared" ref="BT897:BZ897" si="2587">(-BT893)*$B897</f>
        <v>0</v>
      </c>
      <c r="BU897" s="65">
        <f t="shared" si="2587"/>
        <v>0</v>
      </c>
      <c r="BV897" s="65">
        <f t="shared" si="2587"/>
        <v>0</v>
      </c>
      <c r="BW897" s="65">
        <f t="shared" si="2587"/>
        <v>0</v>
      </c>
      <c r="BX897" s="65">
        <f t="shared" si="2587"/>
        <v>0</v>
      </c>
      <c r="BY897" s="65">
        <f t="shared" si="2587"/>
        <v>0</v>
      </c>
      <c r="BZ897" s="65">
        <f t="shared" si="2587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588">SUM(H895:H897)</f>
        <v>0</v>
      </c>
      <c r="I898" s="188">
        <f t="shared" ref="I898" si="2589">SUM(I895:I897)</f>
        <v>0</v>
      </c>
      <c r="J898" s="188">
        <f t="shared" ref="J898" si="2590">SUM(J895:J897)</f>
        <v>0</v>
      </c>
      <c r="K898" s="188">
        <f t="shared" ref="K898" si="2591">SUM(K895:K897)</f>
        <v>0</v>
      </c>
      <c r="L898" s="188">
        <f t="shared" ref="L898" si="2592">SUM(L895:L897)</f>
        <v>0</v>
      </c>
      <c r="M898" s="188">
        <f t="shared" ref="M898" si="2593">SUM(M895:M897)</f>
        <v>0</v>
      </c>
      <c r="N898" s="188">
        <f t="shared" ref="N898" si="2594">SUM(N895:N897)</f>
        <v>0</v>
      </c>
      <c r="O898" s="188">
        <f t="shared" ref="O898" si="2595">SUM(O895:O897)</f>
        <v>0</v>
      </c>
      <c r="P898" s="188">
        <f t="shared" ref="P898" si="2596">SUM(P895:P897)</f>
        <v>0</v>
      </c>
      <c r="Q898" s="188">
        <f t="shared" ref="Q898" si="2597">SUM(Q895:Q897)</f>
        <v>0</v>
      </c>
      <c r="R898" s="188">
        <f t="shared" ref="R898" si="2598">SUM(R895:R897)</f>
        <v>0</v>
      </c>
      <c r="S898" s="188">
        <f t="shared" ref="S898" si="2599">SUM(S895:S897)</f>
        <v>0</v>
      </c>
      <c r="T898" s="188">
        <f t="shared" ref="T898" si="2600">SUM(T895:T897)</f>
        <v>0</v>
      </c>
      <c r="U898" s="188">
        <f t="shared" ref="U898" si="2601">SUM(U895:U897)</f>
        <v>0</v>
      </c>
      <c r="V898" s="188">
        <f t="shared" ref="V898" si="2602">SUM(V895:V897)</f>
        <v>0</v>
      </c>
      <c r="W898" s="188">
        <f t="shared" ref="W898" si="2603">SUM(W895:W897)</f>
        <v>0</v>
      </c>
      <c r="X898" s="188">
        <f t="shared" ref="X898" si="2604">SUM(X895:X897)</f>
        <v>0</v>
      </c>
      <c r="Y898" s="188">
        <f t="shared" ref="Y898" si="2605">SUM(Y895:Y897)</f>
        <v>0</v>
      </c>
      <c r="Z898" s="188">
        <f t="shared" ref="Z898" si="2606">SUM(Z895:Z897)</f>
        <v>0</v>
      </c>
      <c r="AA898" s="188">
        <f t="shared" ref="AA898" si="2607">SUM(AA895:AA897)</f>
        <v>0</v>
      </c>
      <c r="AB898" s="188">
        <f t="shared" ref="AB898" si="2608">SUM(AB895:AB897)</f>
        <v>0</v>
      </c>
      <c r="AC898" s="188">
        <f t="shared" ref="AC898" si="2609">SUM(AC895:AC897)</f>
        <v>0</v>
      </c>
      <c r="AD898" s="188">
        <f t="shared" ref="AD898" si="2610">SUM(AD895:AD897)</f>
        <v>0</v>
      </c>
      <c r="AE898" s="188">
        <f t="shared" ref="AE898" si="2611">SUM(AE895:AE897)</f>
        <v>0</v>
      </c>
      <c r="AF898" s="188">
        <f t="shared" ref="AF898" si="2612">SUM(AF895:AF897)</f>
        <v>0</v>
      </c>
      <c r="AG898" s="188">
        <f t="shared" ref="AG898" si="2613">SUM(AG895:AG897)</f>
        <v>0</v>
      </c>
      <c r="AH898" s="188">
        <f t="shared" ref="AH898" si="2614">SUM(AH895:AH897)</f>
        <v>0</v>
      </c>
      <c r="AI898" s="188">
        <f t="shared" ref="AI898" si="2615">SUM(AI895:AI897)</f>
        <v>0</v>
      </c>
      <c r="AJ898" s="188">
        <f t="shared" ref="AJ898" si="2616">SUM(AJ895:AJ897)</f>
        <v>0</v>
      </c>
      <c r="AK898" s="188">
        <f t="shared" ref="AK898" si="2617">SUM(AK895:AK897)</f>
        <v>0</v>
      </c>
      <c r="AL898" s="188">
        <f t="shared" ref="AL898" si="2618">SUM(AL895:AL897)</f>
        <v>0</v>
      </c>
      <c r="AM898" s="188">
        <f t="shared" ref="AM898" si="2619">SUM(AM895:AM897)</f>
        <v>0</v>
      </c>
      <c r="AN898" s="188">
        <f t="shared" ref="AN898" si="2620">SUM(AN895:AN897)</f>
        <v>0</v>
      </c>
      <c r="AO898" s="188">
        <f t="shared" ref="AO898" si="2621">SUM(AO895:AO897)</f>
        <v>0</v>
      </c>
      <c r="AP898" s="188">
        <f t="shared" ref="AP898" si="2622">SUM(AP895:AP897)</f>
        <v>0</v>
      </c>
      <c r="AQ898" s="188">
        <f t="shared" ref="AQ898" si="2623">SUM(AQ895:AQ897)</f>
        <v>0</v>
      </c>
      <c r="AR898" s="188">
        <f t="shared" ref="AR898" si="2624">SUM(AR895:AR897)</f>
        <v>0</v>
      </c>
      <c r="AS898" s="188">
        <f t="shared" ref="AS898" si="2625">SUM(AS895:AS897)</f>
        <v>0</v>
      </c>
      <c r="AT898" s="188">
        <f t="shared" ref="AT898" si="2626">SUM(AT895:AT897)</f>
        <v>0</v>
      </c>
      <c r="AU898" s="188">
        <f t="shared" ref="AU898" si="2627">SUM(AU895:AU897)</f>
        <v>0</v>
      </c>
      <c r="AV898" s="188">
        <f t="shared" ref="AV898" si="2628">SUM(AV895:AV897)</f>
        <v>0</v>
      </c>
      <c r="AW898" s="188">
        <f t="shared" ref="AW898" si="2629">SUM(AW895:AW897)</f>
        <v>0</v>
      </c>
      <c r="AX898" s="188">
        <f t="shared" ref="AX898" si="2630">SUM(AX895:AX897)</f>
        <v>0</v>
      </c>
      <c r="AY898" s="188">
        <f t="shared" ref="AY898" si="2631">SUM(AY895:AY897)</f>
        <v>0</v>
      </c>
      <c r="AZ898" s="188">
        <f t="shared" ref="AZ898" si="2632">SUM(AZ895:AZ897)</f>
        <v>0</v>
      </c>
      <c r="BA898" s="188">
        <f t="shared" ref="BA898" si="2633">SUM(BA895:BA897)</f>
        <v>0</v>
      </c>
      <c r="BB898" s="188">
        <f t="shared" ref="BB898" si="2634">SUM(BB895:BB897)</f>
        <v>0</v>
      </c>
      <c r="BC898" s="188">
        <f t="shared" ref="BC898" si="2635">SUM(BC895:BC897)</f>
        <v>0</v>
      </c>
      <c r="BD898" s="188">
        <f t="shared" ref="BD898" si="2636">SUM(BD895:BD897)</f>
        <v>0</v>
      </c>
      <c r="BE898" s="188">
        <f t="shared" ref="BE898" si="2637">SUM(BE895:BE897)</f>
        <v>0</v>
      </c>
      <c r="BF898" s="188">
        <f t="shared" ref="BF898" si="2638">SUM(BF895:BF897)</f>
        <v>0</v>
      </c>
      <c r="BG898" s="188">
        <f t="shared" ref="BG898" si="2639">SUM(BG895:BG897)</f>
        <v>0</v>
      </c>
      <c r="BH898" s="188">
        <f t="shared" ref="BH898" si="2640">SUM(BH895:BH897)</f>
        <v>0</v>
      </c>
      <c r="BI898" s="188">
        <f t="shared" ref="BI898" si="2641">SUM(BI895:BI897)</f>
        <v>0</v>
      </c>
      <c r="BJ898" s="188">
        <f t="shared" ref="BJ898" si="2642">SUM(BJ895:BJ897)</f>
        <v>0</v>
      </c>
      <c r="BK898" s="188">
        <f t="shared" ref="BK898" si="2643">SUM(BK895:BK897)</f>
        <v>0</v>
      </c>
      <c r="BL898" s="188">
        <f t="shared" ref="BL898" si="2644">SUM(BL895:BL897)</f>
        <v>0</v>
      </c>
      <c r="BM898" s="188">
        <f t="shared" ref="BM898" si="2645">SUM(BM895:BM897)</f>
        <v>0</v>
      </c>
      <c r="BN898" s="188">
        <f t="shared" ref="BN898" si="2646">SUM(BN895:BN897)</f>
        <v>0</v>
      </c>
      <c r="BO898" s="188">
        <f t="shared" ref="BO898" si="2647">SUM(BO895:BO897)</f>
        <v>0</v>
      </c>
      <c r="BP898" s="188">
        <f t="shared" ref="BP898" si="2648">SUM(BP895:BP897)</f>
        <v>0</v>
      </c>
      <c r="BQ898" s="188">
        <f t="shared" ref="BQ898" si="2649">SUM(BQ895:BQ897)</f>
        <v>0</v>
      </c>
      <c r="BR898" s="188">
        <f t="shared" ref="BR898" si="2650">SUM(BR895:BR897)</f>
        <v>0</v>
      </c>
      <c r="BS898" s="188">
        <f t="shared" ref="BS898" si="2651">SUM(BS895:BS897)</f>
        <v>0</v>
      </c>
      <c r="BT898" s="188">
        <f t="shared" ref="BT898" si="2652">SUM(BT895:BT897)</f>
        <v>0</v>
      </c>
      <c r="BU898" s="188">
        <f t="shared" ref="BU898" si="2653">SUM(BU895:BU897)</f>
        <v>0</v>
      </c>
      <c r="BV898" s="188">
        <f t="shared" ref="BV898" si="2654">SUM(BV895:BV897)</f>
        <v>0</v>
      </c>
      <c r="BW898" s="188">
        <f t="shared" ref="BW898" si="2655">SUM(BW895:BW897)</f>
        <v>0</v>
      </c>
      <c r="BX898" s="188">
        <f t="shared" ref="BX898" si="2656">SUM(BX895:BX897)</f>
        <v>0</v>
      </c>
      <c r="BY898" s="188">
        <f t="shared" ref="BY898" si="2657">SUM(BY895:BY897)</f>
        <v>0</v>
      </c>
      <c r="BZ898" s="188">
        <f t="shared" ref="BZ898" si="2658">SUM(BZ895:BZ897)</f>
        <v>0</v>
      </c>
    </row>
    <row r="899" spans="1:78" ht="15" x14ac:dyDescent="0.25">
      <c r="B899" s="77">
        <f>HLOOKUP(INPUTS!$C$48,$G$9:$BZ$949,ROW(C899)-8,FALSE)</f>
        <v>0</v>
      </c>
      <c r="E899" s="170" t="s">
        <v>16</v>
      </c>
      <c r="G899" s="188">
        <f>G898+F899</f>
        <v>0</v>
      </c>
      <c r="H899" s="188">
        <f t="shared" ref="H899" si="2659">H898+G899</f>
        <v>0</v>
      </c>
      <c r="I899" s="188">
        <f t="shared" ref="I899" si="2660">I898+H899</f>
        <v>0</v>
      </c>
      <c r="J899" s="188">
        <f t="shared" ref="J899" si="2661">J898+I899</f>
        <v>0</v>
      </c>
      <c r="K899" s="188">
        <f t="shared" ref="K899" si="2662">K898+J899</f>
        <v>0</v>
      </c>
      <c r="L899" s="188">
        <f t="shared" ref="L899" si="2663">L898+K899</f>
        <v>0</v>
      </c>
      <c r="M899" s="188">
        <f t="shared" ref="M899" si="2664">M898+L899</f>
        <v>0</v>
      </c>
      <c r="N899" s="188">
        <f t="shared" ref="N899" si="2665">N898+M899</f>
        <v>0</v>
      </c>
      <c r="O899" s="188">
        <f t="shared" ref="O899" si="2666">O898+N899</f>
        <v>0</v>
      </c>
      <c r="P899" s="188">
        <f t="shared" ref="P899" si="2667">P898+O899</f>
        <v>0</v>
      </c>
      <c r="Q899" s="188">
        <f t="shared" ref="Q899" si="2668">Q898+P899</f>
        <v>0</v>
      </c>
      <c r="R899" s="188">
        <f t="shared" ref="R899" si="2669">R898+Q899</f>
        <v>0</v>
      </c>
      <c r="S899" s="188">
        <f t="shared" ref="S899" si="2670">S898+R899</f>
        <v>0</v>
      </c>
      <c r="T899" s="188">
        <f t="shared" ref="T899" si="2671">T898+S899</f>
        <v>0</v>
      </c>
      <c r="U899" s="188">
        <f t="shared" ref="U899" si="2672">U898+T899</f>
        <v>0</v>
      </c>
      <c r="V899" s="188">
        <f t="shared" ref="V899" si="2673">V898+U899</f>
        <v>0</v>
      </c>
      <c r="W899" s="188">
        <f t="shared" ref="W899" si="2674">W898+V899</f>
        <v>0</v>
      </c>
      <c r="X899" s="188">
        <f t="shared" ref="X899" si="2675">X898+W899</f>
        <v>0</v>
      </c>
      <c r="Y899" s="188">
        <f t="shared" ref="Y899" si="2676">Y898+X899</f>
        <v>0</v>
      </c>
      <c r="Z899" s="188">
        <f t="shared" ref="Z899" si="2677">Z898+Y899</f>
        <v>0</v>
      </c>
      <c r="AA899" s="188">
        <f t="shared" ref="AA899" si="2678">AA898+Z899</f>
        <v>0</v>
      </c>
      <c r="AB899" s="188">
        <f t="shared" ref="AB899" si="2679">AB898+AA899</f>
        <v>0</v>
      </c>
      <c r="AC899" s="188">
        <f t="shared" ref="AC899" si="2680">AC898+AB899</f>
        <v>0</v>
      </c>
      <c r="AD899" s="188">
        <f t="shared" ref="AD899" si="2681">AD898+AC899</f>
        <v>0</v>
      </c>
      <c r="AE899" s="188">
        <f t="shared" ref="AE899" si="2682">AE898+AD899</f>
        <v>0</v>
      </c>
      <c r="AF899" s="188">
        <f t="shared" ref="AF899" si="2683">AF898+AE899</f>
        <v>0</v>
      </c>
      <c r="AG899" s="188">
        <f t="shared" ref="AG899" si="2684">AG898+AF899</f>
        <v>0</v>
      </c>
      <c r="AH899" s="188">
        <f t="shared" ref="AH899" si="2685">AH898+AG899</f>
        <v>0</v>
      </c>
      <c r="AI899" s="188">
        <f t="shared" ref="AI899" si="2686">AI898+AH899</f>
        <v>0</v>
      </c>
      <c r="AJ899" s="188">
        <f t="shared" ref="AJ899" si="2687">AJ898+AI899</f>
        <v>0</v>
      </c>
      <c r="AK899" s="188">
        <f t="shared" ref="AK899" si="2688">AK898+AJ899</f>
        <v>0</v>
      </c>
      <c r="AL899" s="188">
        <f t="shared" ref="AL899" si="2689">AL898+AK899</f>
        <v>0</v>
      </c>
      <c r="AM899" s="188">
        <f t="shared" ref="AM899" si="2690">AM898+AL899</f>
        <v>0</v>
      </c>
      <c r="AN899" s="188">
        <f t="shared" ref="AN899" si="2691">AN898+AM899</f>
        <v>0</v>
      </c>
      <c r="AO899" s="188">
        <f t="shared" ref="AO899" si="2692">AO898+AN899</f>
        <v>0</v>
      </c>
      <c r="AP899" s="188">
        <f t="shared" ref="AP899" si="2693">AP898+AO899</f>
        <v>0</v>
      </c>
      <c r="AQ899" s="188">
        <f t="shared" ref="AQ899" si="2694">AQ898+AP899</f>
        <v>0</v>
      </c>
      <c r="AR899" s="188">
        <f t="shared" ref="AR899" si="2695">AR898+AQ899</f>
        <v>0</v>
      </c>
      <c r="AS899" s="188">
        <f t="shared" ref="AS899" si="2696">AS898+AR899</f>
        <v>0</v>
      </c>
      <c r="AT899" s="188">
        <f t="shared" ref="AT899" si="2697">AT898+AS899</f>
        <v>0</v>
      </c>
      <c r="AU899" s="188">
        <f t="shared" ref="AU899" si="2698">AU898+AT899</f>
        <v>0</v>
      </c>
      <c r="AV899" s="188">
        <f t="shared" ref="AV899" si="2699">AV898+AU899</f>
        <v>0</v>
      </c>
      <c r="AW899" s="188">
        <f t="shared" ref="AW899" si="2700">AW898+AV899</f>
        <v>0</v>
      </c>
      <c r="AX899" s="188">
        <f t="shared" ref="AX899" si="2701">AX898+AW899</f>
        <v>0</v>
      </c>
      <c r="AY899" s="188">
        <f t="shared" ref="AY899" si="2702">AY898+AX899</f>
        <v>0</v>
      </c>
      <c r="AZ899" s="188">
        <f t="shared" ref="AZ899" si="2703">AZ898+AY899</f>
        <v>0</v>
      </c>
      <c r="BA899" s="188">
        <f t="shared" ref="BA899" si="2704">BA898+AZ899</f>
        <v>0</v>
      </c>
      <c r="BB899" s="188">
        <f t="shared" ref="BB899" si="2705">BB898+BA899</f>
        <v>0</v>
      </c>
      <c r="BC899" s="188">
        <f t="shared" ref="BC899" si="2706">BC898+BB899</f>
        <v>0</v>
      </c>
      <c r="BD899" s="188">
        <f t="shared" ref="BD899" si="2707">BD898+BC899</f>
        <v>0</v>
      </c>
      <c r="BE899" s="188">
        <f t="shared" ref="BE899" si="2708">BE898+BD899</f>
        <v>0</v>
      </c>
      <c r="BF899" s="188">
        <f t="shared" ref="BF899" si="2709">BF898+BE899</f>
        <v>0</v>
      </c>
      <c r="BG899" s="188">
        <f t="shared" ref="BG899" si="2710">BG898+BF899</f>
        <v>0</v>
      </c>
      <c r="BH899" s="188">
        <f t="shared" ref="BH899" si="2711">BH898+BG899</f>
        <v>0</v>
      </c>
      <c r="BI899" s="188">
        <f t="shared" ref="BI899" si="2712">BI898+BH899</f>
        <v>0</v>
      </c>
      <c r="BJ899" s="188">
        <f t="shared" ref="BJ899" si="2713">BJ898+BI899</f>
        <v>0</v>
      </c>
      <c r="BK899" s="188">
        <f t="shared" ref="BK899" si="2714">BK898+BJ899</f>
        <v>0</v>
      </c>
      <c r="BL899" s="188">
        <f t="shared" ref="BL899" si="2715">BL898+BK899</f>
        <v>0</v>
      </c>
      <c r="BM899" s="188">
        <f t="shared" ref="BM899" si="2716">BM898+BL899</f>
        <v>0</v>
      </c>
      <c r="BN899" s="188">
        <f t="shared" ref="BN899" si="2717">BN898+BM899</f>
        <v>0</v>
      </c>
      <c r="BO899" s="188">
        <f t="shared" ref="BO899" si="2718">BO898+BN899</f>
        <v>0</v>
      </c>
      <c r="BP899" s="188">
        <f t="shared" ref="BP899" si="2719">BP898+BO899</f>
        <v>0</v>
      </c>
      <c r="BQ899" s="188">
        <f t="shared" ref="BQ899" si="2720">BQ898+BP899</f>
        <v>0</v>
      </c>
      <c r="BR899" s="188">
        <f t="shared" ref="BR899" si="2721">BR898+BQ899</f>
        <v>0</v>
      </c>
      <c r="BS899" s="188">
        <f t="shared" ref="BS899" si="2722">BS898+BR899</f>
        <v>0</v>
      </c>
      <c r="BT899" s="188">
        <f t="shared" ref="BT899" si="2723">BT898+BS899</f>
        <v>0</v>
      </c>
      <c r="BU899" s="188">
        <f t="shared" ref="BU899" si="2724">BU898+BT899</f>
        <v>0</v>
      </c>
      <c r="BV899" s="188">
        <f t="shared" ref="BV899" si="2725">BV898+BU899</f>
        <v>0</v>
      </c>
      <c r="BW899" s="188">
        <f t="shared" ref="BW899" si="2726">BW898+BV899</f>
        <v>0</v>
      </c>
      <c r="BX899" s="188">
        <f t="shared" ref="BX899" si="2727">BX898+BW899</f>
        <v>0</v>
      </c>
      <c r="BY899" s="188">
        <f t="shared" ref="BY899" si="2728">BY898+BX899</f>
        <v>0</v>
      </c>
      <c r="BZ899" s="188">
        <f t="shared" ref="BZ899" si="2729">BZ898+BY899</f>
        <v>0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1.8093994609062733E-2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30">IF(H$700=$E901,VLOOKUP(H$9,$D$12:$E$83,2,FALSE),0)</f>
        <v>0</v>
      </c>
      <c r="I902" s="319">
        <f t="shared" ref="I902" si="2731">IF(I$700=$E901,VLOOKUP(I$9,$D$12:$E$83,2,FALSE),0)</f>
        <v>0</v>
      </c>
      <c r="J902" s="319">
        <f t="shared" ref="J902" si="2732">IF(J$700=$E901,VLOOKUP(J$9,$D$12:$E$83,2,FALSE),0)</f>
        <v>0</v>
      </c>
      <c r="K902" s="319">
        <f t="shared" ref="K902" si="2733">IF(K$700=$E901,VLOOKUP(K$9,$D$12:$E$83,2,FALSE),0)</f>
        <v>0</v>
      </c>
      <c r="L902" s="319">
        <f t="shared" ref="L902" si="2734">IF(L$700=$E901,VLOOKUP(L$9,$D$12:$E$83,2,FALSE),0)</f>
        <v>0</v>
      </c>
      <c r="M902" s="319">
        <f t="shared" ref="M902" si="2735">IF(M$700=$E901,VLOOKUP(M$9,$D$12:$E$83,2,FALSE),0)</f>
        <v>0</v>
      </c>
      <c r="N902" s="319">
        <f t="shared" ref="N902" si="2736">IF(N$700=$E901,VLOOKUP(N$9,$D$12:$E$83,2,FALSE),0)</f>
        <v>0</v>
      </c>
      <c r="O902" s="319">
        <f t="shared" ref="O902" si="2737">IF(O$700=$E901,VLOOKUP(O$9,$D$12:$E$83,2,FALSE),0)</f>
        <v>0</v>
      </c>
      <c r="P902" s="319">
        <f t="shared" ref="P902" si="2738">IF(P$700=$E901,VLOOKUP(P$9,$D$12:$E$83,2,FALSE),0)</f>
        <v>0</v>
      </c>
      <c r="Q902" s="319">
        <f t="shared" ref="Q902" si="2739">IF(Q$700=$E901,VLOOKUP(Q$9,$D$12:$E$83,2,FALSE),0)</f>
        <v>0</v>
      </c>
      <c r="R902" s="319">
        <f t="shared" ref="R902" si="2740">IF(R$700=$E901,VLOOKUP(R$9,$D$12:$E$83,2,FALSE),0)</f>
        <v>0</v>
      </c>
      <c r="S902" s="319">
        <f t="shared" ref="S902" si="2741">IF(S$700=$E901,VLOOKUP(S$9,$D$12:$E$83,2,FALSE),0)</f>
        <v>0</v>
      </c>
      <c r="T902" s="319">
        <f t="shared" ref="T902" si="2742">IF(T$700=$E901,VLOOKUP(T$9,$D$12:$E$83,2,FALSE),0)</f>
        <v>0</v>
      </c>
      <c r="U902" s="319">
        <f t="shared" ref="U902" si="2743">IF(U$700=$E901,VLOOKUP(U$9,$D$12:$E$83,2,FALSE),0)</f>
        <v>0</v>
      </c>
      <c r="V902" s="319">
        <f t="shared" ref="V902" si="2744">IF(V$700=$E901,VLOOKUP(V$9,$D$12:$E$83,2,FALSE),0)</f>
        <v>0</v>
      </c>
      <c r="W902" s="319">
        <f t="shared" ref="W902" si="2745">IF(W$700=$E901,VLOOKUP(W$9,$D$12:$E$83,2,FALSE),0)</f>
        <v>0</v>
      </c>
      <c r="X902" s="319">
        <f t="shared" ref="X902" si="2746">IF(X$700=$E901,VLOOKUP(X$9,$D$12:$E$83,2,FALSE),0)</f>
        <v>0</v>
      </c>
      <c r="Y902" s="319">
        <f t="shared" ref="Y902" si="2747">IF(Y$700=$E901,VLOOKUP(Y$9,$D$12:$E$83,2,FALSE),0)</f>
        <v>0</v>
      </c>
      <c r="Z902" s="319">
        <f t="shared" ref="Z902" si="2748">IF(Z$700=$E901,VLOOKUP(Z$9,$D$12:$E$83,2,FALSE),0)</f>
        <v>0</v>
      </c>
      <c r="AA902" s="319">
        <f t="shared" ref="AA902" si="2749">IF(AA$700=$E901,VLOOKUP(AA$9,$D$12:$E$83,2,FALSE),0)</f>
        <v>0</v>
      </c>
      <c r="AB902" s="319">
        <f t="shared" ref="AB902" si="2750">IF(AB$700=$E901,VLOOKUP(AB$9,$D$12:$E$83,2,FALSE),0)</f>
        <v>0</v>
      </c>
      <c r="AC902" s="319">
        <f t="shared" ref="AC902" si="2751">IF(AC$700=$E901,VLOOKUP(AC$9,$D$12:$E$83,2,FALSE),0)</f>
        <v>0</v>
      </c>
      <c r="AD902" s="319">
        <f t="shared" ref="AD902" si="2752">IF(AD$700=$E901,VLOOKUP(AD$9,$D$12:$E$83,2,FALSE),0)</f>
        <v>0</v>
      </c>
      <c r="AE902" s="319">
        <f t="shared" ref="AE902" si="2753">IF(AE$700=$E901,VLOOKUP(AE$9,$D$12:$E$83,2,FALSE),0)</f>
        <v>0</v>
      </c>
      <c r="AF902" s="319">
        <f t="shared" ref="AF902" si="2754">IF(AF$700=$E901,VLOOKUP(AF$9,$D$12:$E$83,2,FALSE),0)</f>
        <v>0</v>
      </c>
      <c r="AG902" s="319">
        <f t="shared" ref="AG902" si="2755">IF(AG$700=$E901,VLOOKUP(AG$9,$D$12:$E$83,2,FALSE),0)</f>
        <v>0</v>
      </c>
      <c r="AH902" s="319">
        <f t="shared" ref="AH902" si="2756">IF(AH$700=$E901,VLOOKUP(AH$9,$D$12:$E$83,2,FALSE),0)</f>
        <v>0</v>
      </c>
      <c r="AI902" s="319">
        <f t="shared" ref="AI902" si="2757">IF(AI$700=$E901,VLOOKUP(AI$9,$D$12:$E$83,2,FALSE),0)</f>
        <v>0</v>
      </c>
      <c r="AJ902" s="319">
        <f t="shared" ref="AJ902" si="2758">IF(AJ$700=$E901,VLOOKUP(AJ$9,$D$12:$E$83,2,FALSE),0)</f>
        <v>0</v>
      </c>
      <c r="AK902" s="319">
        <f t="shared" ref="AK902" si="2759">IF(AK$700=$E901,VLOOKUP(AK$9,$D$12:$E$83,2,FALSE),0)</f>
        <v>0</v>
      </c>
      <c r="AL902" s="319">
        <f t="shared" ref="AL902" si="2760">IF(AL$700=$E901,VLOOKUP(AL$9,$D$12:$E$83,2,FALSE),0)</f>
        <v>0</v>
      </c>
      <c r="AM902" s="319">
        <f t="shared" ref="AM902" si="2761">IF(AM$700=$E901,VLOOKUP(AM$9,$D$12:$E$83,2,FALSE),0)</f>
        <v>0</v>
      </c>
      <c r="AN902" s="319">
        <f t="shared" ref="AN902" si="2762">IF(AN$700=$E901,VLOOKUP(AN$9,$D$12:$E$83,2,FALSE),0)</f>
        <v>0</v>
      </c>
      <c r="AO902" s="319">
        <f t="shared" ref="AO902" si="2763">IF(AO$700=$E901,VLOOKUP(AO$9,$D$12:$E$83,2,FALSE),0)</f>
        <v>0</v>
      </c>
      <c r="AP902" s="319">
        <f t="shared" ref="AP902" si="2764">IF(AP$700=$E901,VLOOKUP(AP$9,$D$12:$E$83,2,FALSE),0)</f>
        <v>0</v>
      </c>
      <c r="AQ902" s="319">
        <f t="shared" ref="AQ902" si="2765">IF(AQ$700=$E901,VLOOKUP(AQ$9,$D$12:$E$83,2,FALSE),0)</f>
        <v>0</v>
      </c>
      <c r="AR902" s="319">
        <f t="shared" ref="AR902" si="2766">IF(AR$700=$E901,VLOOKUP(AR$9,$D$12:$E$83,2,FALSE),0)</f>
        <v>0</v>
      </c>
      <c r="AS902" s="319">
        <f t="shared" ref="AS902" si="2767">IF(AS$700=$E901,VLOOKUP(AS$9,$D$12:$E$83,2,FALSE),0)</f>
        <v>0</v>
      </c>
      <c r="AT902" s="319">
        <f t="shared" ref="AT902" si="2768">IF(AT$700=$E901,VLOOKUP(AT$9,$D$12:$E$83,2,FALSE),0)</f>
        <v>0</v>
      </c>
      <c r="AU902" s="319">
        <f t="shared" ref="AU902" si="2769">IF(AU$700=$E901,VLOOKUP(AU$9,$D$12:$E$83,2,FALSE),0)</f>
        <v>0</v>
      </c>
      <c r="AV902" s="319">
        <f t="shared" ref="AV902" si="2770">IF(AV$700=$E901,VLOOKUP(AV$9,$D$12:$E$83,2,FALSE),0)</f>
        <v>0</v>
      </c>
      <c r="AW902" s="319">
        <f t="shared" ref="AW902" si="2771">IF(AW$700=$E901,VLOOKUP(AW$9,$D$12:$E$83,2,FALSE),0)</f>
        <v>0</v>
      </c>
      <c r="AX902" s="319">
        <f t="shared" ref="AX902" si="2772">IF(AX$700=$E901,VLOOKUP(AX$9,$D$12:$E$83,2,FALSE),0)</f>
        <v>0</v>
      </c>
      <c r="AY902" s="319">
        <f t="shared" ref="AY902" si="2773">IF(AY$700=$E901,VLOOKUP(AY$9,$D$12:$E$83,2,FALSE),0)</f>
        <v>0</v>
      </c>
      <c r="AZ902" s="319">
        <f t="shared" ref="AZ902" si="2774">IF(AZ$700=$E901,VLOOKUP(AZ$9,$D$12:$E$83,2,FALSE),0)</f>
        <v>0</v>
      </c>
      <c r="BA902" s="319">
        <f t="shared" ref="BA902" si="2775">IF(BA$700=$E901,VLOOKUP(BA$9,$D$12:$E$83,2,FALSE),0)</f>
        <v>0</v>
      </c>
      <c r="BB902" s="319">
        <f t="shared" ref="BB902" si="2776">IF(BB$700=$E901,VLOOKUP(BB$9,$D$12:$E$83,2,FALSE),0)</f>
        <v>0</v>
      </c>
      <c r="BC902" s="319">
        <f t="shared" ref="BC902" si="2777">IF(BC$700=$E901,VLOOKUP(BC$9,$D$12:$E$83,2,FALSE),0)</f>
        <v>0</v>
      </c>
      <c r="BD902" s="319">
        <f t="shared" ref="BD902" si="2778">IF(BD$700=$E901,VLOOKUP(BD$9,$D$12:$E$83,2,FALSE),0)</f>
        <v>0</v>
      </c>
      <c r="BE902" s="319">
        <f t="shared" ref="BE902" si="2779">IF(BE$700=$E901,VLOOKUP(BE$9,$D$12:$E$83,2,FALSE),0)</f>
        <v>0</v>
      </c>
      <c r="BF902" s="319">
        <f t="shared" ref="BF902" si="2780">IF(BF$700=$E901,VLOOKUP(BF$9,$D$12:$E$83,2,FALSE),0)</f>
        <v>0</v>
      </c>
      <c r="BG902" s="319">
        <f t="shared" ref="BG902" si="2781">IF(BG$700=$E901,VLOOKUP(BG$9,$D$12:$E$83,2,FALSE),0)</f>
        <v>0</v>
      </c>
      <c r="BH902" s="319">
        <f t="shared" ref="BH902" si="2782">IF(BH$700=$E901,VLOOKUP(BH$9,$D$12:$E$83,2,FALSE),0)</f>
        <v>0</v>
      </c>
      <c r="BI902" s="319">
        <f t="shared" ref="BI902" si="2783">IF(BI$700=$E901,VLOOKUP(BI$9,$D$12:$E$83,2,FALSE),0)</f>
        <v>0</v>
      </c>
      <c r="BJ902" s="319">
        <f t="shared" ref="BJ902" si="2784">IF(BJ$700=$E901,VLOOKUP(BJ$9,$D$12:$E$83,2,FALSE),0)</f>
        <v>0</v>
      </c>
      <c r="BK902" s="319">
        <f t="shared" ref="BK902" si="2785">IF(BK$700=$E901,VLOOKUP(BK$9,$D$12:$E$83,2,FALSE),0)</f>
        <v>0</v>
      </c>
      <c r="BL902" s="319">
        <f t="shared" ref="BL902" si="2786">IF(BL$700=$E901,VLOOKUP(BL$9,$D$12:$E$83,2,FALSE),0)</f>
        <v>0</v>
      </c>
      <c r="BM902" s="319">
        <f t="shared" ref="BM902" si="2787">IF(BM$700=$E901,VLOOKUP(BM$9,$D$12:$E$83,2,FALSE),0)</f>
        <v>0</v>
      </c>
      <c r="BN902" s="319">
        <f t="shared" ref="BN902" si="2788">IF(BN$700=$E901,VLOOKUP(BN$9,$D$12:$E$83,2,FALSE),0)</f>
        <v>0</v>
      </c>
      <c r="BO902" s="319">
        <f t="shared" ref="BO902" si="2789">IF(BO$700=$E901,VLOOKUP(BO$9,$D$12:$E$83,2,FALSE),0)</f>
        <v>0</v>
      </c>
      <c r="BP902" s="319">
        <f t="shared" ref="BP902" si="2790">IF(BP$700=$E901,VLOOKUP(BP$9,$D$12:$E$83,2,FALSE),0)</f>
        <v>0</v>
      </c>
      <c r="BQ902" s="319">
        <f t="shared" ref="BQ902" si="2791">IF(BQ$700=$E901,VLOOKUP(BQ$9,$D$12:$E$83,2,FALSE),0)</f>
        <v>0</v>
      </c>
      <c r="BR902" s="319">
        <f t="shared" ref="BR902" si="2792">IF(BR$700=$E901,VLOOKUP(BR$9,$D$12:$E$83,2,FALSE),0)</f>
        <v>0</v>
      </c>
      <c r="BS902" s="319">
        <f t="shared" ref="BS902" si="2793">IF(BS$700=$E901,VLOOKUP(BS$9,$D$12:$E$83,2,FALSE),0)</f>
        <v>0</v>
      </c>
      <c r="BT902" s="319">
        <f t="shared" ref="BT902" si="2794">IF(BT$700=$E901,VLOOKUP(BT$9,$D$12:$E$83,2,FALSE),0)</f>
        <v>0</v>
      </c>
      <c r="BU902" s="319">
        <f t="shared" ref="BU902" si="2795">IF(BU$700=$E901,VLOOKUP(BU$9,$D$12:$E$83,2,FALSE),0)</f>
        <v>0</v>
      </c>
      <c r="BV902" s="319">
        <f t="shared" ref="BV902" si="2796">IF(BV$700=$E901,VLOOKUP(BV$9,$D$12:$E$83,2,FALSE),0)</f>
        <v>0</v>
      </c>
      <c r="BW902" s="319">
        <f t="shared" ref="BW902" si="2797">IF(BW$700=$E901,VLOOKUP(BW$9,$D$12:$E$83,2,FALSE),0)</f>
        <v>0</v>
      </c>
      <c r="BX902" s="319">
        <f t="shared" ref="BX902" si="2798">IF(BX$700=$E901,VLOOKUP(BX$9,$D$12:$E$83,2,FALSE),0)</f>
        <v>0</v>
      </c>
      <c r="BY902" s="319">
        <f t="shared" ref="BY902" si="2799">IF(BY$700=$E901,VLOOKUP(BY$9,$D$12:$E$83,2,FALSE),0)</f>
        <v>0</v>
      </c>
      <c r="BZ902" s="319">
        <f t="shared" ref="BZ902" si="2800">IF(BZ$700=$E901,VLOOKUP(BZ$9,$D$12:$E$83,2,FALSE),0)</f>
        <v>0</v>
      </c>
    </row>
    <row r="903" spans="1:78" ht="15" x14ac:dyDescent="0.25">
      <c r="A903" s="229">
        <f t="shared" ref="A903" si="2801">B903*$A$776</f>
        <v>0</v>
      </c>
      <c r="B903" s="77">
        <f t="shared" ref="B903:B907" si="2802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03">IF(H$700=$E901,VLOOKUP(H$9,$D$87:$E$158,2,FALSE),0)</f>
        <v>0</v>
      </c>
      <c r="I903" s="319">
        <f t="shared" si="2803"/>
        <v>0</v>
      </c>
      <c r="J903" s="319">
        <f t="shared" si="2803"/>
        <v>0</v>
      </c>
      <c r="K903" s="319">
        <f t="shared" si="2803"/>
        <v>0</v>
      </c>
      <c r="L903" s="319">
        <f t="shared" si="2803"/>
        <v>0</v>
      </c>
      <c r="M903" s="319">
        <f t="shared" si="2803"/>
        <v>0</v>
      </c>
      <c r="N903" s="319">
        <f t="shared" si="2803"/>
        <v>0</v>
      </c>
      <c r="O903" s="319">
        <f t="shared" si="2803"/>
        <v>0</v>
      </c>
      <c r="P903" s="319">
        <f t="shared" si="2803"/>
        <v>0</v>
      </c>
      <c r="Q903" s="319">
        <f t="shared" si="2803"/>
        <v>0</v>
      </c>
      <c r="R903" s="319">
        <f t="shared" si="2803"/>
        <v>0</v>
      </c>
      <c r="S903" s="319">
        <f t="shared" si="2803"/>
        <v>0</v>
      </c>
      <c r="T903" s="319">
        <f t="shared" si="2803"/>
        <v>0</v>
      </c>
      <c r="U903" s="319">
        <f t="shared" si="2803"/>
        <v>0</v>
      </c>
      <c r="V903" s="319">
        <f t="shared" si="2803"/>
        <v>0</v>
      </c>
      <c r="W903" s="319">
        <f t="shared" si="2803"/>
        <v>0</v>
      </c>
      <c r="X903" s="319">
        <f t="shared" si="2803"/>
        <v>0</v>
      </c>
      <c r="Y903" s="319">
        <f t="shared" si="2803"/>
        <v>0</v>
      </c>
      <c r="Z903" s="319">
        <f t="shared" si="2803"/>
        <v>0</v>
      </c>
      <c r="AA903" s="319">
        <f t="shared" si="2803"/>
        <v>0</v>
      </c>
      <c r="AB903" s="319">
        <f t="shared" si="2803"/>
        <v>0</v>
      </c>
      <c r="AC903" s="319">
        <f t="shared" si="2803"/>
        <v>0</v>
      </c>
      <c r="AD903" s="319">
        <f t="shared" si="2803"/>
        <v>0</v>
      </c>
      <c r="AE903" s="319">
        <f t="shared" si="2803"/>
        <v>0</v>
      </c>
      <c r="AF903" s="319">
        <f t="shared" si="2803"/>
        <v>0</v>
      </c>
      <c r="AG903" s="319">
        <f t="shared" si="2803"/>
        <v>0</v>
      </c>
      <c r="AH903" s="319">
        <f t="shared" si="2803"/>
        <v>0</v>
      </c>
      <c r="AI903" s="319">
        <f t="shared" si="2803"/>
        <v>0</v>
      </c>
      <c r="AJ903" s="319">
        <f t="shared" si="2803"/>
        <v>0</v>
      </c>
      <c r="AK903" s="319">
        <f t="shared" si="2803"/>
        <v>0</v>
      </c>
      <c r="AL903" s="319">
        <f t="shared" si="2803"/>
        <v>0</v>
      </c>
      <c r="AM903" s="319">
        <f t="shared" si="2803"/>
        <v>0</v>
      </c>
      <c r="AN903" s="319">
        <f t="shared" si="2803"/>
        <v>0</v>
      </c>
      <c r="AO903" s="319">
        <f t="shared" si="2803"/>
        <v>0</v>
      </c>
      <c r="AP903" s="319">
        <f t="shared" si="2803"/>
        <v>0</v>
      </c>
      <c r="AQ903" s="319">
        <f t="shared" si="2803"/>
        <v>0</v>
      </c>
      <c r="AR903" s="319">
        <f t="shared" si="2803"/>
        <v>0</v>
      </c>
      <c r="AS903" s="319">
        <f t="shared" si="2803"/>
        <v>0</v>
      </c>
      <c r="AT903" s="319">
        <f t="shared" si="2803"/>
        <v>0</v>
      </c>
      <c r="AU903" s="319">
        <f t="shared" si="2803"/>
        <v>0</v>
      </c>
      <c r="AV903" s="319">
        <f t="shared" si="2803"/>
        <v>0</v>
      </c>
      <c r="AW903" s="319">
        <f t="shared" si="2803"/>
        <v>0</v>
      </c>
      <c r="AX903" s="319">
        <f t="shared" si="2803"/>
        <v>0</v>
      </c>
      <c r="AY903" s="319">
        <f t="shared" si="2803"/>
        <v>0</v>
      </c>
      <c r="AZ903" s="319">
        <f t="shared" si="2803"/>
        <v>0</v>
      </c>
      <c r="BA903" s="319">
        <f t="shared" si="2803"/>
        <v>0</v>
      </c>
      <c r="BB903" s="319">
        <f t="shared" si="2803"/>
        <v>0</v>
      </c>
      <c r="BC903" s="319">
        <f t="shared" si="2803"/>
        <v>0</v>
      </c>
      <c r="BD903" s="319">
        <f t="shared" si="2803"/>
        <v>0</v>
      </c>
      <c r="BE903" s="319">
        <f t="shared" si="2803"/>
        <v>0</v>
      </c>
      <c r="BF903" s="319">
        <f t="shared" si="2803"/>
        <v>0</v>
      </c>
      <c r="BG903" s="319">
        <f t="shared" si="2803"/>
        <v>0</v>
      </c>
      <c r="BH903" s="319">
        <f t="shared" si="2803"/>
        <v>0</v>
      </c>
      <c r="BI903" s="319">
        <f t="shared" si="2803"/>
        <v>0</v>
      </c>
      <c r="BJ903" s="319">
        <f t="shared" si="2803"/>
        <v>0</v>
      </c>
      <c r="BK903" s="319">
        <f t="shared" si="2803"/>
        <v>0</v>
      </c>
      <c r="BL903" s="319">
        <f t="shared" si="2803"/>
        <v>0</v>
      </c>
      <c r="BM903" s="319">
        <f t="shared" si="2803"/>
        <v>0</v>
      </c>
      <c r="BN903" s="319">
        <f t="shared" si="2803"/>
        <v>0</v>
      </c>
      <c r="BO903" s="319">
        <f t="shared" si="2803"/>
        <v>0</v>
      </c>
      <c r="BP903" s="319">
        <f t="shared" si="2803"/>
        <v>0</v>
      </c>
      <c r="BQ903" s="319">
        <f t="shared" si="2803"/>
        <v>0</v>
      </c>
      <c r="BR903" s="319">
        <f t="shared" si="2803"/>
        <v>0</v>
      </c>
      <c r="BS903" s="319">
        <f t="shared" si="2803"/>
        <v>0</v>
      </c>
      <c r="BT903" s="319">
        <f t="shared" ref="BT903:BZ903" si="2804">IF(BT$700=$E901,VLOOKUP(BT$9,$D$87:$E$158,2,FALSE),0)</f>
        <v>0</v>
      </c>
      <c r="BU903" s="319">
        <f t="shared" si="2804"/>
        <v>0</v>
      </c>
      <c r="BV903" s="319">
        <f t="shared" si="2804"/>
        <v>0</v>
      </c>
      <c r="BW903" s="319">
        <f t="shared" si="2804"/>
        <v>0</v>
      </c>
      <c r="BX903" s="319">
        <f t="shared" si="2804"/>
        <v>0</v>
      </c>
      <c r="BY903" s="319">
        <f t="shared" si="2804"/>
        <v>0</v>
      </c>
      <c r="BZ903" s="319">
        <f t="shared" si="2804"/>
        <v>0</v>
      </c>
    </row>
    <row r="904" spans="1:78" ht="15" x14ac:dyDescent="0.25">
      <c r="A904" s="229">
        <f>B904*$A$776</f>
        <v>0</v>
      </c>
      <c r="B904" s="77">
        <f t="shared" si="2802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05">IF(H$700=$E901,VLOOKUP(H$9,$D$163:$E$234,2,FALSE),0)</f>
        <v>0</v>
      </c>
      <c r="I904" s="319">
        <f t="shared" si="2805"/>
        <v>0</v>
      </c>
      <c r="J904" s="319">
        <f t="shared" si="2805"/>
        <v>0</v>
      </c>
      <c r="K904" s="319">
        <f t="shared" si="2805"/>
        <v>0</v>
      </c>
      <c r="L904" s="319">
        <f t="shared" si="2805"/>
        <v>0</v>
      </c>
      <c r="M904" s="319">
        <f t="shared" si="2805"/>
        <v>0</v>
      </c>
      <c r="N904" s="319">
        <f t="shared" si="2805"/>
        <v>0</v>
      </c>
      <c r="O904" s="319">
        <f t="shared" si="2805"/>
        <v>0</v>
      </c>
      <c r="P904" s="319">
        <f t="shared" si="2805"/>
        <v>0</v>
      </c>
      <c r="Q904" s="319">
        <f t="shared" si="2805"/>
        <v>0</v>
      </c>
      <c r="R904" s="319">
        <f t="shared" si="2805"/>
        <v>0</v>
      </c>
      <c r="S904" s="319">
        <f t="shared" si="2805"/>
        <v>0</v>
      </c>
      <c r="T904" s="319">
        <f t="shared" si="2805"/>
        <v>0</v>
      </c>
      <c r="U904" s="319">
        <f t="shared" si="2805"/>
        <v>0</v>
      </c>
      <c r="V904" s="319">
        <f t="shared" si="2805"/>
        <v>0</v>
      </c>
      <c r="W904" s="319">
        <f t="shared" si="2805"/>
        <v>0</v>
      </c>
      <c r="X904" s="319">
        <f t="shared" si="2805"/>
        <v>0</v>
      </c>
      <c r="Y904" s="319">
        <f t="shared" si="2805"/>
        <v>0</v>
      </c>
      <c r="Z904" s="319">
        <f t="shared" si="2805"/>
        <v>0</v>
      </c>
      <c r="AA904" s="319">
        <f t="shared" si="2805"/>
        <v>0</v>
      </c>
      <c r="AB904" s="319">
        <f t="shared" si="2805"/>
        <v>0</v>
      </c>
      <c r="AC904" s="319">
        <f t="shared" si="2805"/>
        <v>0</v>
      </c>
      <c r="AD904" s="319">
        <f t="shared" si="2805"/>
        <v>0</v>
      </c>
      <c r="AE904" s="319">
        <f t="shared" si="2805"/>
        <v>0</v>
      </c>
      <c r="AF904" s="319">
        <f t="shared" si="2805"/>
        <v>0</v>
      </c>
      <c r="AG904" s="319">
        <f t="shared" si="2805"/>
        <v>0</v>
      </c>
      <c r="AH904" s="319">
        <f t="shared" si="2805"/>
        <v>0</v>
      </c>
      <c r="AI904" s="319">
        <f t="shared" si="2805"/>
        <v>0</v>
      </c>
      <c r="AJ904" s="319">
        <f t="shared" si="2805"/>
        <v>0</v>
      </c>
      <c r="AK904" s="319">
        <f t="shared" si="2805"/>
        <v>0</v>
      </c>
      <c r="AL904" s="319">
        <f t="shared" si="2805"/>
        <v>0</v>
      </c>
      <c r="AM904" s="319">
        <f t="shared" si="2805"/>
        <v>0</v>
      </c>
      <c r="AN904" s="319">
        <f t="shared" si="2805"/>
        <v>0</v>
      </c>
      <c r="AO904" s="319">
        <f t="shared" si="2805"/>
        <v>0</v>
      </c>
      <c r="AP904" s="319">
        <f t="shared" si="2805"/>
        <v>0</v>
      </c>
      <c r="AQ904" s="319">
        <f t="shared" si="2805"/>
        <v>0</v>
      </c>
      <c r="AR904" s="319">
        <f t="shared" si="2805"/>
        <v>0</v>
      </c>
      <c r="AS904" s="319">
        <f t="shared" si="2805"/>
        <v>0</v>
      </c>
      <c r="AT904" s="319">
        <f t="shared" si="2805"/>
        <v>0</v>
      </c>
      <c r="AU904" s="319">
        <f t="shared" si="2805"/>
        <v>0</v>
      </c>
      <c r="AV904" s="319">
        <f t="shared" si="2805"/>
        <v>0</v>
      </c>
      <c r="AW904" s="319">
        <f t="shared" si="2805"/>
        <v>0</v>
      </c>
      <c r="AX904" s="319">
        <f t="shared" si="2805"/>
        <v>0</v>
      </c>
      <c r="AY904" s="319">
        <f t="shared" si="2805"/>
        <v>0</v>
      </c>
      <c r="AZ904" s="319">
        <f t="shared" si="2805"/>
        <v>0</v>
      </c>
      <c r="BA904" s="319">
        <f t="shared" si="2805"/>
        <v>0</v>
      </c>
      <c r="BB904" s="319">
        <f t="shared" si="2805"/>
        <v>0</v>
      </c>
      <c r="BC904" s="319">
        <f t="shared" si="2805"/>
        <v>0</v>
      </c>
      <c r="BD904" s="319">
        <f t="shared" si="2805"/>
        <v>0</v>
      </c>
      <c r="BE904" s="319">
        <f t="shared" si="2805"/>
        <v>0</v>
      </c>
      <c r="BF904" s="319">
        <f t="shared" si="2805"/>
        <v>0</v>
      </c>
      <c r="BG904" s="319">
        <f t="shared" si="2805"/>
        <v>0</v>
      </c>
      <c r="BH904" s="319">
        <f t="shared" si="2805"/>
        <v>0</v>
      </c>
      <c r="BI904" s="319">
        <f t="shared" si="2805"/>
        <v>0</v>
      </c>
      <c r="BJ904" s="319">
        <f t="shared" si="2805"/>
        <v>0</v>
      </c>
      <c r="BK904" s="319">
        <f t="shared" si="2805"/>
        <v>0</v>
      </c>
      <c r="BL904" s="319">
        <f t="shared" si="2805"/>
        <v>0</v>
      </c>
      <c r="BM904" s="319">
        <f t="shared" si="2805"/>
        <v>0</v>
      </c>
      <c r="BN904" s="319">
        <f t="shared" si="2805"/>
        <v>0</v>
      </c>
      <c r="BO904" s="319">
        <f t="shared" si="2805"/>
        <v>0</v>
      </c>
      <c r="BP904" s="319">
        <f t="shared" si="2805"/>
        <v>0</v>
      </c>
      <c r="BQ904" s="319">
        <f t="shared" si="2805"/>
        <v>0</v>
      </c>
      <c r="BR904" s="319">
        <f t="shared" si="2805"/>
        <v>0</v>
      </c>
      <c r="BS904" s="319">
        <f t="shared" si="2805"/>
        <v>0</v>
      </c>
      <c r="BT904" s="319">
        <f t="shared" ref="BT904:BZ904" si="2806">IF(BT$700=$E901,VLOOKUP(BT$9,$D$163:$E$234,2,FALSE),0)</f>
        <v>0</v>
      </c>
      <c r="BU904" s="319">
        <f t="shared" si="2806"/>
        <v>0</v>
      </c>
      <c r="BV904" s="319">
        <f t="shared" si="2806"/>
        <v>0</v>
      </c>
      <c r="BW904" s="319">
        <f t="shared" si="2806"/>
        <v>0</v>
      </c>
      <c r="BX904" s="319">
        <f t="shared" si="2806"/>
        <v>0</v>
      </c>
      <c r="BY904" s="319">
        <f t="shared" si="2806"/>
        <v>0</v>
      </c>
      <c r="BZ904" s="319">
        <f t="shared" si="2806"/>
        <v>0</v>
      </c>
    </row>
    <row r="905" spans="1:78" ht="15" x14ac:dyDescent="0.25">
      <c r="A905" s="228">
        <f t="shared" ref="A905" si="2807">B905*$A$776</f>
        <v>0</v>
      </c>
      <c r="B905" s="77">
        <f t="shared" si="2802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08">IF(H$700=$E901,VLOOKUP(H$9,$D$239:$E$310,2,FALSE),0)</f>
        <v>0</v>
      </c>
      <c r="I905" s="319">
        <f t="shared" si="2808"/>
        <v>0</v>
      </c>
      <c r="J905" s="319">
        <f t="shared" si="2808"/>
        <v>0</v>
      </c>
      <c r="K905" s="319">
        <f t="shared" si="2808"/>
        <v>0</v>
      </c>
      <c r="L905" s="319">
        <f t="shared" si="2808"/>
        <v>0</v>
      </c>
      <c r="M905" s="319">
        <f t="shared" si="2808"/>
        <v>0</v>
      </c>
      <c r="N905" s="319">
        <f t="shared" si="2808"/>
        <v>0</v>
      </c>
      <c r="O905" s="319">
        <f t="shared" si="2808"/>
        <v>0</v>
      </c>
      <c r="P905" s="319">
        <f t="shared" si="2808"/>
        <v>0</v>
      </c>
      <c r="Q905" s="319">
        <f t="shared" si="2808"/>
        <v>0</v>
      </c>
      <c r="R905" s="319">
        <f t="shared" si="2808"/>
        <v>0</v>
      </c>
      <c r="S905" s="319">
        <f t="shared" si="2808"/>
        <v>0</v>
      </c>
      <c r="T905" s="319">
        <f t="shared" si="2808"/>
        <v>0</v>
      </c>
      <c r="U905" s="319">
        <f t="shared" si="2808"/>
        <v>0</v>
      </c>
      <c r="V905" s="319">
        <f t="shared" si="2808"/>
        <v>0</v>
      </c>
      <c r="W905" s="319">
        <f t="shared" si="2808"/>
        <v>0</v>
      </c>
      <c r="X905" s="319">
        <f t="shared" si="2808"/>
        <v>0</v>
      </c>
      <c r="Y905" s="319">
        <f t="shared" si="2808"/>
        <v>0</v>
      </c>
      <c r="Z905" s="319">
        <f t="shared" si="2808"/>
        <v>0</v>
      </c>
      <c r="AA905" s="319">
        <f t="shared" si="2808"/>
        <v>0</v>
      </c>
      <c r="AB905" s="319">
        <f t="shared" si="2808"/>
        <v>0</v>
      </c>
      <c r="AC905" s="319">
        <f t="shared" si="2808"/>
        <v>0</v>
      </c>
      <c r="AD905" s="319">
        <f t="shared" si="2808"/>
        <v>0</v>
      </c>
      <c r="AE905" s="319">
        <f t="shared" si="2808"/>
        <v>0</v>
      </c>
      <c r="AF905" s="319">
        <f t="shared" si="2808"/>
        <v>0</v>
      </c>
      <c r="AG905" s="319">
        <f t="shared" si="2808"/>
        <v>0</v>
      </c>
      <c r="AH905" s="319">
        <f t="shared" si="2808"/>
        <v>0</v>
      </c>
      <c r="AI905" s="319">
        <f t="shared" si="2808"/>
        <v>0</v>
      </c>
      <c r="AJ905" s="319">
        <f t="shared" si="2808"/>
        <v>0</v>
      </c>
      <c r="AK905" s="319">
        <f t="shared" si="2808"/>
        <v>0</v>
      </c>
      <c r="AL905" s="319">
        <f t="shared" si="2808"/>
        <v>0</v>
      </c>
      <c r="AM905" s="319">
        <f t="shared" si="2808"/>
        <v>0</v>
      </c>
      <c r="AN905" s="319">
        <f t="shared" si="2808"/>
        <v>0</v>
      </c>
      <c r="AO905" s="319">
        <f t="shared" si="2808"/>
        <v>0</v>
      </c>
      <c r="AP905" s="319">
        <f t="shared" si="2808"/>
        <v>0</v>
      </c>
      <c r="AQ905" s="319">
        <f t="shared" si="2808"/>
        <v>0</v>
      </c>
      <c r="AR905" s="319">
        <f t="shared" si="2808"/>
        <v>0</v>
      </c>
      <c r="AS905" s="319">
        <f t="shared" si="2808"/>
        <v>0</v>
      </c>
      <c r="AT905" s="319">
        <f t="shared" si="2808"/>
        <v>0</v>
      </c>
      <c r="AU905" s="319">
        <f t="shared" si="2808"/>
        <v>0</v>
      </c>
      <c r="AV905" s="319">
        <f t="shared" si="2808"/>
        <v>0</v>
      </c>
      <c r="AW905" s="319">
        <f t="shared" si="2808"/>
        <v>0</v>
      </c>
      <c r="AX905" s="319">
        <f t="shared" si="2808"/>
        <v>0</v>
      </c>
      <c r="AY905" s="319">
        <f t="shared" si="2808"/>
        <v>0</v>
      </c>
      <c r="AZ905" s="319">
        <f t="shared" si="2808"/>
        <v>0</v>
      </c>
      <c r="BA905" s="319">
        <f t="shared" si="2808"/>
        <v>0</v>
      </c>
      <c r="BB905" s="319">
        <f t="shared" si="2808"/>
        <v>0</v>
      </c>
      <c r="BC905" s="319">
        <f t="shared" si="2808"/>
        <v>0</v>
      </c>
      <c r="BD905" s="319">
        <f t="shared" si="2808"/>
        <v>0</v>
      </c>
      <c r="BE905" s="319">
        <f t="shared" si="2808"/>
        <v>0</v>
      </c>
      <c r="BF905" s="319">
        <f t="shared" si="2808"/>
        <v>0</v>
      </c>
      <c r="BG905" s="319">
        <f t="shared" si="2808"/>
        <v>0</v>
      </c>
      <c r="BH905" s="319">
        <f t="shared" si="2808"/>
        <v>0</v>
      </c>
      <c r="BI905" s="319">
        <f t="shared" si="2808"/>
        <v>0</v>
      </c>
      <c r="BJ905" s="319">
        <f t="shared" si="2808"/>
        <v>0</v>
      </c>
      <c r="BK905" s="319">
        <f t="shared" si="2808"/>
        <v>0</v>
      </c>
      <c r="BL905" s="319">
        <f t="shared" si="2808"/>
        <v>0</v>
      </c>
      <c r="BM905" s="319">
        <f t="shared" si="2808"/>
        <v>0</v>
      </c>
      <c r="BN905" s="319">
        <f t="shared" si="2808"/>
        <v>0</v>
      </c>
      <c r="BO905" s="319">
        <f t="shared" si="2808"/>
        <v>0</v>
      </c>
      <c r="BP905" s="319">
        <f t="shared" si="2808"/>
        <v>0</v>
      </c>
      <c r="BQ905" s="319">
        <f t="shared" si="2808"/>
        <v>0</v>
      </c>
      <c r="BR905" s="319">
        <f t="shared" si="2808"/>
        <v>0</v>
      </c>
      <c r="BS905" s="319">
        <f t="shared" si="2808"/>
        <v>0</v>
      </c>
      <c r="BT905" s="319">
        <f t="shared" ref="BT905:BZ905" si="2809">IF(BT$700=$E901,VLOOKUP(BT$9,$D$239:$E$310,2,FALSE),0)</f>
        <v>0</v>
      </c>
      <c r="BU905" s="319">
        <f t="shared" si="2809"/>
        <v>0</v>
      </c>
      <c r="BV905" s="319">
        <f t="shared" si="2809"/>
        <v>0</v>
      </c>
      <c r="BW905" s="319">
        <f t="shared" si="2809"/>
        <v>0</v>
      </c>
      <c r="BX905" s="319">
        <f t="shared" si="2809"/>
        <v>0</v>
      </c>
      <c r="BY905" s="319">
        <f t="shared" si="2809"/>
        <v>0</v>
      </c>
      <c r="BZ905" s="319">
        <f t="shared" si="2809"/>
        <v>0</v>
      </c>
    </row>
    <row r="906" spans="1:78" ht="15" x14ac:dyDescent="0.25">
      <c r="B906" s="77">
        <f t="shared" si="2802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10">IF(H$700=$E901,VLOOKUP(H$9,$D$316:$E$387,2,FALSE),0)</f>
        <v>0</v>
      </c>
      <c r="I906" s="319">
        <f t="shared" si="2810"/>
        <v>0</v>
      </c>
      <c r="J906" s="319">
        <f t="shared" si="2810"/>
        <v>0</v>
      </c>
      <c r="K906" s="319">
        <f t="shared" si="2810"/>
        <v>0</v>
      </c>
      <c r="L906" s="319">
        <f t="shared" si="2810"/>
        <v>0</v>
      </c>
      <c r="M906" s="319">
        <f t="shared" si="2810"/>
        <v>0</v>
      </c>
      <c r="N906" s="319">
        <f t="shared" si="2810"/>
        <v>0</v>
      </c>
      <c r="O906" s="319">
        <f t="shared" si="2810"/>
        <v>0</v>
      </c>
      <c r="P906" s="319">
        <f t="shared" si="2810"/>
        <v>0</v>
      </c>
      <c r="Q906" s="319">
        <f t="shared" si="2810"/>
        <v>0</v>
      </c>
      <c r="R906" s="319">
        <f t="shared" si="2810"/>
        <v>0</v>
      </c>
      <c r="S906" s="319">
        <f t="shared" si="2810"/>
        <v>0</v>
      </c>
      <c r="T906" s="319">
        <f t="shared" si="2810"/>
        <v>0</v>
      </c>
      <c r="U906" s="319">
        <f t="shared" si="2810"/>
        <v>0</v>
      </c>
      <c r="V906" s="319">
        <f t="shared" si="2810"/>
        <v>0</v>
      </c>
      <c r="W906" s="319">
        <f t="shared" si="2810"/>
        <v>0</v>
      </c>
      <c r="X906" s="319">
        <f t="shared" si="2810"/>
        <v>0</v>
      </c>
      <c r="Y906" s="319">
        <f t="shared" si="2810"/>
        <v>0</v>
      </c>
      <c r="Z906" s="319">
        <f t="shared" si="2810"/>
        <v>0</v>
      </c>
      <c r="AA906" s="319">
        <f t="shared" si="2810"/>
        <v>0</v>
      </c>
      <c r="AB906" s="319">
        <f t="shared" si="2810"/>
        <v>0</v>
      </c>
      <c r="AC906" s="319">
        <f t="shared" si="2810"/>
        <v>0</v>
      </c>
      <c r="AD906" s="319">
        <f t="shared" si="2810"/>
        <v>0</v>
      </c>
      <c r="AE906" s="319">
        <f t="shared" si="2810"/>
        <v>0</v>
      </c>
      <c r="AF906" s="319">
        <f t="shared" si="2810"/>
        <v>0</v>
      </c>
      <c r="AG906" s="319">
        <f t="shared" si="2810"/>
        <v>0</v>
      </c>
      <c r="AH906" s="319">
        <f t="shared" si="2810"/>
        <v>0</v>
      </c>
      <c r="AI906" s="319">
        <f t="shared" si="2810"/>
        <v>0</v>
      </c>
      <c r="AJ906" s="319">
        <f t="shared" si="2810"/>
        <v>0</v>
      </c>
      <c r="AK906" s="319">
        <f t="shared" si="2810"/>
        <v>0</v>
      </c>
      <c r="AL906" s="319">
        <f t="shared" si="2810"/>
        <v>0</v>
      </c>
      <c r="AM906" s="319">
        <f t="shared" si="2810"/>
        <v>0</v>
      </c>
      <c r="AN906" s="319">
        <f t="shared" si="2810"/>
        <v>0</v>
      </c>
      <c r="AO906" s="319">
        <f t="shared" si="2810"/>
        <v>0</v>
      </c>
      <c r="AP906" s="319">
        <f t="shared" si="2810"/>
        <v>0</v>
      </c>
      <c r="AQ906" s="319">
        <f t="shared" si="2810"/>
        <v>0</v>
      </c>
      <c r="AR906" s="319">
        <f t="shared" si="2810"/>
        <v>0</v>
      </c>
      <c r="AS906" s="319">
        <f t="shared" si="2810"/>
        <v>0</v>
      </c>
      <c r="AT906" s="319">
        <f t="shared" si="2810"/>
        <v>0</v>
      </c>
      <c r="AU906" s="319">
        <f t="shared" si="2810"/>
        <v>0</v>
      </c>
      <c r="AV906" s="319">
        <f t="shared" si="2810"/>
        <v>0</v>
      </c>
      <c r="AW906" s="319">
        <f t="shared" si="2810"/>
        <v>0</v>
      </c>
      <c r="AX906" s="319">
        <f t="shared" si="2810"/>
        <v>0</v>
      </c>
      <c r="AY906" s="319">
        <f t="shared" si="2810"/>
        <v>0</v>
      </c>
      <c r="AZ906" s="319">
        <f t="shared" si="2810"/>
        <v>0</v>
      </c>
      <c r="BA906" s="319">
        <f t="shared" si="2810"/>
        <v>0</v>
      </c>
      <c r="BB906" s="319">
        <f t="shared" si="2810"/>
        <v>0</v>
      </c>
      <c r="BC906" s="319">
        <f t="shared" si="2810"/>
        <v>0</v>
      </c>
      <c r="BD906" s="319">
        <f t="shared" si="2810"/>
        <v>0</v>
      </c>
      <c r="BE906" s="319">
        <f t="shared" si="2810"/>
        <v>0</v>
      </c>
      <c r="BF906" s="319">
        <f t="shared" si="2810"/>
        <v>0</v>
      </c>
      <c r="BG906" s="319">
        <f t="shared" si="2810"/>
        <v>0</v>
      </c>
      <c r="BH906" s="319">
        <f t="shared" si="2810"/>
        <v>0</v>
      </c>
      <c r="BI906" s="319">
        <f t="shared" si="2810"/>
        <v>0</v>
      </c>
      <c r="BJ906" s="319">
        <f t="shared" si="2810"/>
        <v>0</v>
      </c>
      <c r="BK906" s="319">
        <f t="shared" si="2810"/>
        <v>0</v>
      </c>
      <c r="BL906" s="319">
        <f t="shared" si="2810"/>
        <v>0</v>
      </c>
      <c r="BM906" s="319">
        <f t="shared" si="2810"/>
        <v>0</v>
      </c>
      <c r="BN906" s="319">
        <f t="shared" si="2810"/>
        <v>0</v>
      </c>
      <c r="BO906" s="319">
        <f t="shared" si="2810"/>
        <v>0</v>
      </c>
      <c r="BP906" s="319">
        <f t="shared" si="2810"/>
        <v>0</v>
      </c>
      <c r="BQ906" s="319">
        <f t="shared" si="2810"/>
        <v>0</v>
      </c>
      <c r="BR906" s="319">
        <f t="shared" si="2810"/>
        <v>0</v>
      </c>
      <c r="BS906" s="319">
        <f t="shared" si="2810"/>
        <v>0</v>
      </c>
      <c r="BT906" s="319">
        <f t="shared" ref="BT906:BZ906" si="2811">IF(BT$700=$E901,VLOOKUP(BT$9,$D$316:$E$387,2,FALSE),0)</f>
        <v>0</v>
      </c>
      <c r="BU906" s="319">
        <f t="shared" si="2811"/>
        <v>0</v>
      </c>
      <c r="BV906" s="319">
        <f t="shared" si="2811"/>
        <v>0</v>
      </c>
      <c r="BW906" s="319">
        <f t="shared" si="2811"/>
        <v>0</v>
      </c>
      <c r="BX906" s="319">
        <f t="shared" si="2811"/>
        <v>0</v>
      </c>
      <c r="BY906" s="319">
        <f t="shared" si="2811"/>
        <v>0</v>
      </c>
      <c r="BZ906" s="319">
        <f t="shared" si="2811"/>
        <v>0</v>
      </c>
    </row>
    <row r="907" spans="1:78" ht="15" x14ac:dyDescent="0.25">
      <c r="B907" s="77">
        <f t="shared" si="2802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12">SUMIF($A$12:$A$234,$E901,H$12:H$234)*(1-$D$5)+SUMIF($A$239:$A$310,$E901,H$239:H$310)</f>
        <v>0</v>
      </c>
      <c r="I912" s="320">
        <f t="shared" si="2812"/>
        <v>0</v>
      </c>
      <c r="J912" s="320">
        <f t="shared" si="2812"/>
        <v>0</v>
      </c>
      <c r="K912" s="320">
        <f t="shared" si="2812"/>
        <v>0</v>
      </c>
      <c r="L912" s="320">
        <f t="shared" si="2812"/>
        <v>0</v>
      </c>
      <c r="M912" s="320">
        <f t="shared" si="2812"/>
        <v>0</v>
      </c>
      <c r="N912" s="320">
        <f t="shared" si="2812"/>
        <v>0</v>
      </c>
      <c r="O912" s="320">
        <f t="shared" si="2812"/>
        <v>0</v>
      </c>
      <c r="P912" s="320">
        <f t="shared" si="2812"/>
        <v>0</v>
      </c>
      <c r="Q912" s="320">
        <f t="shared" si="2812"/>
        <v>0</v>
      </c>
      <c r="R912" s="320">
        <f t="shared" si="2812"/>
        <v>0</v>
      </c>
      <c r="S912" s="320">
        <f t="shared" si="2812"/>
        <v>0</v>
      </c>
      <c r="T912" s="320">
        <f t="shared" si="2812"/>
        <v>0</v>
      </c>
      <c r="U912" s="320">
        <f t="shared" si="2812"/>
        <v>0</v>
      </c>
      <c r="V912" s="320">
        <f t="shared" si="2812"/>
        <v>0</v>
      </c>
      <c r="W912" s="320">
        <f t="shared" si="2812"/>
        <v>0</v>
      </c>
      <c r="X912" s="320">
        <f t="shared" si="2812"/>
        <v>0</v>
      </c>
      <c r="Y912" s="320">
        <f t="shared" si="2812"/>
        <v>0</v>
      </c>
      <c r="Z912" s="320">
        <f t="shared" si="2812"/>
        <v>0</v>
      </c>
      <c r="AA912" s="320">
        <f t="shared" si="2812"/>
        <v>0</v>
      </c>
      <c r="AB912" s="320">
        <f t="shared" si="2812"/>
        <v>0</v>
      </c>
      <c r="AC912" s="320">
        <f t="shared" si="2812"/>
        <v>0</v>
      </c>
      <c r="AD912" s="320">
        <f t="shared" si="2812"/>
        <v>0</v>
      </c>
      <c r="AE912" s="320">
        <f t="shared" si="2812"/>
        <v>0</v>
      </c>
      <c r="AF912" s="320">
        <f t="shared" si="2812"/>
        <v>0</v>
      </c>
      <c r="AG912" s="320">
        <f t="shared" si="2812"/>
        <v>0</v>
      </c>
      <c r="AH912" s="320">
        <f t="shared" si="2812"/>
        <v>0</v>
      </c>
      <c r="AI912" s="320">
        <f t="shared" si="2812"/>
        <v>0</v>
      </c>
      <c r="AJ912" s="320">
        <f t="shared" si="2812"/>
        <v>0</v>
      </c>
      <c r="AK912" s="320">
        <f t="shared" si="2812"/>
        <v>0</v>
      </c>
      <c r="AL912" s="320">
        <f t="shared" si="2812"/>
        <v>0</v>
      </c>
      <c r="AM912" s="320">
        <f t="shared" si="2812"/>
        <v>0</v>
      </c>
      <c r="AN912" s="320">
        <f t="shared" si="2812"/>
        <v>0</v>
      </c>
      <c r="AO912" s="320">
        <f t="shared" si="2812"/>
        <v>0</v>
      </c>
      <c r="AP912" s="320">
        <f t="shared" si="2812"/>
        <v>0</v>
      </c>
      <c r="AQ912" s="320">
        <f t="shared" si="2812"/>
        <v>0</v>
      </c>
      <c r="AR912" s="320">
        <f t="shared" si="2812"/>
        <v>0</v>
      </c>
      <c r="AS912" s="320">
        <f t="shared" si="2812"/>
        <v>0</v>
      </c>
      <c r="AT912" s="320">
        <f t="shared" si="2812"/>
        <v>0</v>
      </c>
      <c r="AU912" s="320">
        <f t="shared" si="2812"/>
        <v>0</v>
      </c>
      <c r="AV912" s="320">
        <f t="shared" si="2812"/>
        <v>0</v>
      </c>
      <c r="AW912" s="320">
        <f t="shared" si="2812"/>
        <v>0</v>
      </c>
      <c r="AX912" s="320">
        <f t="shared" si="2812"/>
        <v>0</v>
      </c>
      <c r="AY912" s="320">
        <f t="shared" si="2812"/>
        <v>0</v>
      </c>
      <c r="AZ912" s="320">
        <f t="shared" si="2812"/>
        <v>0</v>
      </c>
      <c r="BA912" s="320">
        <f t="shared" si="2812"/>
        <v>0</v>
      </c>
      <c r="BB912" s="320">
        <f t="shared" si="2812"/>
        <v>0</v>
      </c>
      <c r="BC912" s="320">
        <f t="shared" si="2812"/>
        <v>0</v>
      </c>
      <c r="BD912" s="320">
        <f t="shared" si="2812"/>
        <v>0</v>
      </c>
      <c r="BE912" s="320">
        <f t="shared" si="2812"/>
        <v>0</v>
      </c>
      <c r="BF912" s="320">
        <f t="shared" si="2812"/>
        <v>0</v>
      </c>
      <c r="BG912" s="320">
        <f t="shared" si="2812"/>
        <v>0</v>
      </c>
      <c r="BH912" s="320">
        <f t="shared" si="2812"/>
        <v>0</v>
      </c>
      <c r="BI912" s="320">
        <f t="shared" si="2812"/>
        <v>0</v>
      </c>
      <c r="BJ912" s="320">
        <f t="shared" si="2812"/>
        <v>0</v>
      </c>
      <c r="BK912" s="320">
        <f t="shared" si="2812"/>
        <v>0</v>
      </c>
      <c r="BL912" s="320">
        <f t="shared" si="2812"/>
        <v>0</v>
      </c>
      <c r="BM912" s="320">
        <f t="shared" si="2812"/>
        <v>0</v>
      </c>
      <c r="BN912" s="320">
        <f t="shared" si="2812"/>
        <v>0</v>
      </c>
      <c r="BO912" s="320">
        <f t="shared" si="2812"/>
        <v>0</v>
      </c>
      <c r="BP912" s="320">
        <f t="shared" si="2812"/>
        <v>0</v>
      </c>
      <c r="BQ912" s="320">
        <f t="shared" si="2812"/>
        <v>0</v>
      </c>
      <c r="BR912" s="320">
        <f t="shared" si="2812"/>
        <v>0</v>
      </c>
      <c r="BS912" s="320">
        <f t="shared" si="2812"/>
        <v>0</v>
      </c>
      <c r="BT912" s="320">
        <f t="shared" ref="BT912:BZ912" si="2813">SUMIF($A$12:$A$234,$E901,BT$12:BT$234)*(1-$D$5)+SUMIF($A$239:$A$310,$E901,BT$239:BT$310)</f>
        <v>0</v>
      </c>
      <c r="BU912" s="320">
        <f t="shared" si="2813"/>
        <v>0</v>
      </c>
      <c r="BV912" s="320">
        <f t="shared" si="2813"/>
        <v>0</v>
      </c>
      <c r="BW912" s="320">
        <f t="shared" si="2813"/>
        <v>0</v>
      </c>
      <c r="BX912" s="320">
        <f t="shared" si="2813"/>
        <v>0</v>
      </c>
      <c r="BY912" s="320">
        <f t="shared" si="2813"/>
        <v>0</v>
      </c>
      <c r="BZ912" s="320">
        <f t="shared" si="2813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14">SUMIF($A$12:$A$234,$E901,H$12:H$234)</f>
        <v>0</v>
      </c>
      <c r="I914" s="320">
        <f t="shared" si="2814"/>
        <v>0</v>
      </c>
      <c r="J914" s="320">
        <f t="shared" si="2814"/>
        <v>0</v>
      </c>
      <c r="K914" s="320">
        <f t="shared" si="2814"/>
        <v>0</v>
      </c>
      <c r="L914" s="320">
        <f t="shared" si="2814"/>
        <v>0</v>
      </c>
      <c r="M914" s="320">
        <f t="shared" si="2814"/>
        <v>0</v>
      </c>
      <c r="N914" s="320">
        <f t="shared" si="2814"/>
        <v>0</v>
      </c>
      <c r="O914" s="320">
        <f t="shared" si="2814"/>
        <v>0</v>
      </c>
      <c r="P914" s="320">
        <f t="shared" si="2814"/>
        <v>0</v>
      </c>
      <c r="Q914" s="320">
        <f t="shared" si="2814"/>
        <v>0</v>
      </c>
      <c r="R914" s="320">
        <f t="shared" si="2814"/>
        <v>0</v>
      </c>
      <c r="S914" s="320">
        <f t="shared" si="2814"/>
        <v>0</v>
      </c>
      <c r="T914" s="320">
        <f t="shared" si="2814"/>
        <v>0</v>
      </c>
      <c r="U914" s="320">
        <f t="shared" si="2814"/>
        <v>0</v>
      </c>
      <c r="V914" s="320">
        <f t="shared" si="2814"/>
        <v>0</v>
      </c>
      <c r="W914" s="320">
        <f t="shared" si="2814"/>
        <v>0</v>
      </c>
      <c r="X914" s="320">
        <f t="shared" si="2814"/>
        <v>0</v>
      </c>
      <c r="Y914" s="320">
        <f t="shared" si="2814"/>
        <v>0</v>
      </c>
      <c r="Z914" s="320">
        <f t="shared" si="2814"/>
        <v>0</v>
      </c>
      <c r="AA914" s="320">
        <f t="shared" si="2814"/>
        <v>0</v>
      </c>
      <c r="AB914" s="320">
        <f t="shared" si="2814"/>
        <v>0</v>
      </c>
      <c r="AC914" s="320">
        <f t="shared" si="2814"/>
        <v>0</v>
      </c>
      <c r="AD914" s="320">
        <f t="shared" si="2814"/>
        <v>0</v>
      </c>
      <c r="AE914" s="320">
        <f t="shared" si="2814"/>
        <v>0</v>
      </c>
      <c r="AF914" s="320">
        <f t="shared" si="2814"/>
        <v>0</v>
      </c>
      <c r="AG914" s="320">
        <f t="shared" si="2814"/>
        <v>0</v>
      </c>
      <c r="AH914" s="320">
        <f t="shared" si="2814"/>
        <v>0</v>
      </c>
      <c r="AI914" s="320">
        <f t="shared" si="2814"/>
        <v>0</v>
      </c>
      <c r="AJ914" s="320">
        <f t="shared" si="2814"/>
        <v>0</v>
      </c>
      <c r="AK914" s="320">
        <f t="shared" si="2814"/>
        <v>0</v>
      </c>
      <c r="AL914" s="320">
        <f t="shared" si="2814"/>
        <v>0</v>
      </c>
      <c r="AM914" s="320">
        <f t="shared" si="2814"/>
        <v>0</v>
      </c>
      <c r="AN914" s="320">
        <f t="shared" si="2814"/>
        <v>0</v>
      </c>
      <c r="AO914" s="320">
        <f t="shared" si="2814"/>
        <v>0</v>
      </c>
      <c r="AP914" s="320">
        <f t="shared" si="2814"/>
        <v>0</v>
      </c>
      <c r="AQ914" s="320">
        <f t="shared" si="2814"/>
        <v>0</v>
      </c>
      <c r="AR914" s="320">
        <f t="shared" si="2814"/>
        <v>0</v>
      </c>
      <c r="AS914" s="320">
        <f t="shared" si="2814"/>
        <v>0</v>
      </c>
      <c r="AT914" s="320">
        <f t="shared" si="2814"/>
        <v>0</v>
      </c>
      <c r="AU914" s="320">
        <f t="shared" si="2814"/>
        <v>0</v>
      </c>
      <c r="AV914" s="320">
        <f t="shared" si="2814"/>
        <v>0</v>
      </c>
      <c r="AW914" s="320">
        <f t="shared" si="2814"/>
        <v>0</v>
      </c>
      <c r="AX914" s="320">
        <f t="shared" si="2814"/>
        <v>0</v>
      </c>
      <c r="AY914" s="320">
        <f t="shared" si="2814"/>
        <v>0</v>
      </c>
      <c r="AZ914" s="320">
        <f t="shared" si="2814"/>
        <v>0</v>
      </c>
      <c r="BA914" s="320">
        <f t="shared" si="2814"/>
        <v>0</v>
      </c>
      <c r="BB914" s="320">
        <f t="shared" si="2814"/>
        <v>0</v>
      </c>
      <c r="BC914" s="320">
        <f t="shared" si="2814"/>
        <v>0</v>
      </c>
      <c r="BD914" s="320">
        <f t="shared" si="2814"/>
        <v>0</v>
      </c>
      <c r="BE914" s="320">
        <f t="shared" si="2814"/>
        <v>0</v>
      </c>
      <c r="BF914" s="320">
        <f t="shared" si="2814"/>
        <v>0</v>
      </c>
      <c r="BG914" s="320">
        <f t="shared" si="2814"/>
        <v>0</v>
      </c>
      <c r="BH914" s="320">
        <f t="shared" si="2814"/>
        <v>0</v>
      </c>
      <c r="BI914" s="320">
        <f t="shared" si="2814"/>
        <v>0</v>
      </c>
      <c r="BJ914" s="320">
        <f t="shared" si="2814"/>
        <v>0</v>
      </c>
      <c r="BK914" s="320">
        <f t="shared" si="2814"/>
        <v>0</v>
      </c>
      <c r="BL914" s="320">
        <f t="shared" si="2814"/>
        <v>0</v>
      </c>
      <c r="BM914" s="320">
        <f t="shared" si="2814"/>
        <v>0</v>
      </c>
      <c r="BN914" s="320">
        <f t="shared" si="2814"/>
        <v>0</v>
      </c>
      <c r="BO914" s="320">
        <f t="shared" si="2814"/>
        <v>0</v>
      </c>
      <c r="BP914" s="320">
        <f t="shared" si="2814"/>
        <v>0</v>
      </c>
      <c r="BQ914" s="320">
        <f t="shared" si="2814"/>
        <v>0</v>
      </c>
      <c r="BR914" s="320">
        <f t="shared" si="2814"/>
        <v>0</v>
      </c>
      <c r="BS914" s="320">
        <f t="shared" si="2814"/>
        <v>0</v>
      </c>
      <c r="BT914" s="320">
        <f t="shared" ref="BT914:BZ914" si="2815">SUMIF($A$12:$A$234,$E901,BT$12:BT$234)</f>
        <v>0</v>
      </c>
      <c r="BU914" s="320">
        <f t="shared" si="2815"/>
        <v>0</v>
      </c>
      <c r="BV914" s="320">
        <f t="shared" si="2815"/>
        <v>0</v>
      </c>
      <c r="BW914" s="320">
        <f t="shared" si="2815"/>
        <v>0</v>
      </c>
      <c r="BX914" s="320">
        <f t="shared" si="2815"/>
        <v>0</v>
      </c>
      <c r="BY914" s="320">
        <f t="shared" si="2815"/>
        <v>0</v>
      </c>
      <c r="BZ914" s="320">
        <f t="shared" si="2815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16">SUMIF($A$392:$A$539,$E901,H$392:H$539)</f>
        <v>0</v>
      </c>
      <c r="I916" s="277">
        <f t="shared" si="2816"/>
        <v>0</v>
      </c>
      <c r="J916" s="277">
        <f t="shared" si="2816"/>
        <v>0</v>
      </c>
      <c r="K916" s="277">
        <f t="shared" si="2816"/>
        <v>0</v>
      </c>
      <c r="L916" s="277">
        <f t="shared" si="2816"/>
        <v>0</v>
      </c>
      <c r="M916" s="277">
        <f t="shared" si="2816"/>
        <v>0</v>
      </c>
      <c r="N916" s="277">
        <f t="shared" si="2816"/>
        <v>0</v>
      </c>
      <c r="O916" s="277">
        <f t="shared" si="2816"/>
        <v>0</v>
      </c>
      <c r="P916" s="277">
        <f t="shared" si="2816"/>
        <v>0</v>
      </c>
      <c r="Q916" s="277">
        <f t="shared" si="2816"/>
        <v>0</v>
      </c>
      <c r="R916" s="277">
        <f t="shared" si="2816"/>
        <v>0</v>
      </c>
      <c r="S916" s="277">
        <f t="shared" si="2816"/>
        <v>0</v>
      </c>
      <c r="T916" s="277">
        <f t="shared" si="2816"/>
        <v>0</v>
      </c>
      <c r="U916" s="277">
        <f t="shared" si="2816"/>
        <v>0</v>
      </c>
      <c r="V916" s="277">
        <f t="shared" si="2816"/>
        <v>0</v>
      </c>
      <c r="W916" s="277">
        <f t="shared" si="2816"/>
        <v>0</v>
      </c>
      <c r="X916" s="277">
        <f t="shared" si="2816"/>
        <v>0</v>
      </c>
      <c r="Y916" s="277">
        <f t="shared" si="2816"/>
        <v>0</v>
      </c>
      <c r="Z916" s="277">
        <f t="shared" si="2816"/>
        <v>0</v>
      </c>
      <c r="AA916" s="277">
        <f t="shared" si="2816"/>
        <v>0</v>
      </c>
      <c r="AB916" s="277">
        <f t="shared" si="2816"/>
        <v>0</v>
      </c>
      <c r="AC916" s="277">
        <f t="shared" si="2816"/>
        <v>0</v>
      </c>
      <c r="AD916" s="277">
        <f t="shared" si="2816"/>
        <v>0</v>
      </c>
      <c r="AE916" s="277">
        <f t="shared" si="2816"/>
        <v>0</v>
      </c>
      <c r="AF916" s="277">
        <f t="shared" si="2816"/>
        <v>0</v>
      </c>
      <c r="AG916" s="277">
        <f t="shared" si="2816"/>
        <v>0</v>
      </c>
      <c r="AH916" s="277">
        <f t="shared" si="2816"/>
        <v>0</v>
      </c>
      <c r="AI916" s="277">
        <f t="shared" si="2816"/>
        <v>0</v>
      </c>
      <c r="AJ916" s="277">
        <f t="shared" si="2816"/>
        <v>0</v>
      </c>
      <c r="AK916" s="277">
        <f t="shared" si="2816"/>
        <v>0</v>
      </c>
      <c r="AL916" s="277">
        <f t="shared" si="2816"/>
        <v>0</v>
      </c>
      <c r="AM916" s="277">
        <f t="shared" si="2816"/>
        <v>0</v>
      </c>
      <c r="AN916" s="277">
        <f t="shared" si="2816"/>
        <v>0</v>
      </c>
      <c r="AO916" s="277">
        <f t="shared" si="2816"/>
        <v>0</v>
      </c>
      <c r="AP916" s="277">
        <f t="shared" si="2816"/>
        <v>0</v>
      </c>
      <c r="AQ916" s="277">
        <f t="shared" si="2816"/>
        <v>0</v>
      </c>
      <c r="AR916" s="277">
        <f t="shared" si="2816"/>
        <v>0</v>
      </c>
      <c r="AS916" s="277">
        <f t="shared" si="2816"/>
        <v>0</v>
      </c>
      <c r="AT916" s="277">
        <f t="shared" si="2816"/>
        <v>0</v>
      </c>
      <c r="AU916" s="277">
        <f t="shared" si="2816"/>
        <v>0</v>
      </c>
      <c r="AV916" s="277">
        <f t="shared" si="2816"/>
        <v>0</v>
      </c>
      <c r="AW916" s="277">
        <f t="shared" si="2816"/>
        <v>0</v>
      </c>
      <c r="AX916" s="277">
        <f t="shared" si="2816"/>
        <v>0</v>
      </c>
      <c r="AY916" s="277">
        <f t="shared" si="2816"/>
        <v>0</v>
      </c>
      <c r="AZ916" s="277">
        <f t="shared" si="2816"/>
        <v>0</v>
      </c>
      <c r="BA916" s="277">
        <f t="shared" si="2816"/>
        <v>0</v>
      </c>
      <c r="BB916" s="277">
        <f t="shared" si="2816"/>
        <v>0</v>
      </c>
      <c r="BC916" s="277">
        <f t="shared" si="2816"/>
        <v>0</v>
      </c>
      <c r="BD916" s="277">
        <f t="shared" si="2816"/>
        <v>0</v>
      </c>
      <c r="BE916" s="277">
        <f t="shared" si="2816"/>
        <v>0</v>
      </c>
      <c r="BF916" s="277">
        <f t="shared" si="2816"/>
        <v>0</v>
      </c>
      <c r="BG916" s="277">
        <f t="shared" si="2816"/>
        <v>0</v>
      </c>
      <c r="BH916" s="277">
        <f t="shared" si="2816"/>
        <v>0</v>
      </c>
      <c r="BI916" s="277">
        <f t="shared" si="2816"/>
        <v>0</v>
      </c>
      <c r="BJ916" s="277">
        <f t="shared" si="2816"/>
        <v>0</v>
      </c>
      <c r="BK916" s="277">
        <f t="shared" si="2816"/>
        <v>0</v>
      </c>
      <c r="BL916" s="277">
        <f t="shared" si="2816"/>
        <v>0</v>
      </c>
      <c r="BM916" s="277">
        <f t="shared" si="2816"/>
        <v>0</v>
      </c>
      <c r="BN916" s="277">
        <f t="shared" si="2816"/>
        <v>0</v>
      </c>
      <c r="BO916" s="277">
        <f t="shared" si="2816"/>
        <v>0</v>
      </c>
      <c r="BP916" s="277">
        <f t="shared" si="2816"/>
        <v>0</v>
      </c>
      <c r="BQ916" s="277">
        <f t="shared" si="2816"/>
        <v>0</v>
      </c>
      <c r="BR916" s="277">
        <f t="shared" si="2816"/>
        <v>0</v>
      </c>
      <c r="BS916" s="277">
        <f t="shared" si="2816"/>
        <v>0</v>
      </c>
      <c r="BT916" s="277">
        <f t="shared" ref="BT916:BZ916" si="2817">SUMIF($A$392:$A$539,$E901,BT$392:BT$539)</f>
        <v>0</v>
      </c>
      <c r="BU916" s="277">
        <f t="shared" si="2817"/>
        <v>0</v>
      </c>
      <c r="BV916" s="277">
        <f t="shared" si="2817"/>
        <v>0</v>
      </c>
      <c r="BW916" s="277">
        <f t="shared" si="2817"/>
        <v>0</v>
      </c>
      <c r="BX916" s="277">
        <f t="shared" si="2817"/>
        <v>0</v>
      </c>
      <c r="BY916" s="277">
        <f t="shared" si="2817"/>
        <v>0</v>
      </c>
      <c r="BZ916" s="277">
        <f t="shared" si="2817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18">SUMIF($A$544:$A$615,$E901,H$544:H$615)</f>
        <v>0</v>
      </c>
      <c r="I917" s="277">
        <f t="shared" si="2818"/>
        <v>0</v>
      </c>
      <c r="J917" s="277">
        <f t="shared" si="2818"/>
        <v>0</v>
      </c>
      <c r="K917" s="277">
        <f t="shared" si="2818"/>
        <v>0</v>
      </c>
      <c r="L917" s="277">
        <f t="shared" si="2818"/>
        <v>0</v>
      </c>
      <c r="M917" s="277">
        <f t="shared" si="2818"/>
        <v>0</v>
      </c>
      <c r="N917" s="277">
        <f t="shared" si="2818"/>
        <v>0</v>
      </c>
      <c r="O917" s="277">
        <f t="shared" si="2818"/>
        <v>0</v>
      </c>
      <c r="P917" s="277">
        <f t="shared" si="2818"/>
        <v>0</v>
      </c>
      <c r="Q917" s="277">
        <f t="shared" si="2818"/>
        <v>0</v>
      </c>
      <c r="R917" s="277">
        <f t="shared" si="2818"/>
        <v>0</v>
      </c>
      <c r="S917" s="277">
        <f t="shared" si="2818"/>
        <v>0</v>
      </c>
      <c r="T917" s="277">
        <f t="shared" si="2818"/>
        <v>0</v>
      </c>
      <c r="U917" s="277">
        <f t="shared" si="2818"/>
        <v>0</v>
      </c>
      <c r="V917" s="277">
        <f t="shared" si="2818"/>
        <v>0</v>
      </c>
      <c r="W917" s="277">
        <f t="shared" si="2818"/>
        <v>0</v>
      </c>
      <c r="X917" s="277">
        <f t="shared" si="2818"/>
        <v>0</v>
      </c>
      <c r="Y917" s="277">
        <f t="shared" si="2818"/>
        <v>0</v>
      </c>
      <c r="Z917" s="277">
        <f t="shared" si="2818"/>
        <v>0</v>
      </c>
      <c r="AA917" s="277">
        <f t="shared" si="2818"/>
        <v>0</v>
      </c>
      <c r="AB917" s="277">
        <f t="shared" si="2818"/>
        <v>0</v>
      </c>
      <c r="AC917" s="277">
        <f t="shared" si="2818"/>
        <v>0</v>
      </c>
      <c r="AD917" s="277">
        <f t="shared" si="2818"/>
        <v>0</v>
      </c>
      <c r="AE917" s="277">
        <f t="shared" si="2818"/>
        <v>0</v>
      </c>
      <c r="AF917" s="277">
        <f t="shared" si="2818"/>
        <v>0</v>
      </c>
      <c r="AG917" s="277">
        <f t="shared" si="2818"/>
        <v>0</v>
      </c>
      <c r="AH917" s="277">
        <f t="shared" si="2818"/>
        <v>0</v>
      </c>
      <c r="AI917" s="277">
        <f t="shared" si="2818"/>
        <v>0</v>
      </c>
      <c r="AJ917" s="277">
        <f t="shared" si="2818"/>
        <v>0</v>
      </c>
      <c r="AK917" s="277">
        <f t="shared" si="2818"/>
        <v>0</v>
      </c>
      <c r="AL917" s="277">
        <f t="shared" si="2818"/>
        <v>0</v>
      </c>
      <c r="AM917" s="277">
        <f t="shared" si="2818"/>
        <v>0</v>
      </c>
      <c r="AN917" s="277">
        <f t="shared" si="2818"/>
        <v>0</v>
      </c>
      <c r="AO917" s="277">
        <f t="shared" si="2818"/>
        <v>0</v>
      </c>
      <c r="AP917" s="277">
        <f t="shared" si="2818"/>
        <v>0</v>
      </c>
      <c r="AQ917" s="277">
        <f t="shared" si="2818"/>
        <v>0</v>
      </c>
      <c r="AR917" s="277">
        <f t="shared" si="2818"/>
        <v>0</v>
      </c>
      <c r="AS917" s="277">
        <f t="shared" si="2818"/>
        <v>0</v>
      </c>
      <c r="AT917" s="277">
        <f t="shared" si="2818"/>
        <v>0</v>
      </c>
      <c r="AU917" s="277">
        <f t="shared" si="2818"/>
        <v>0</v>
      </c>
      <c r="AV917" s="277">
        <f t="shared" si="2818"/>
        <v>0</v>
      </c>
      <c r="AW917" s="277">
        <f t="shared" si="2818"/>
        <v>0</v>
      </c>
      <c r="AX917" s="277">
        <f t="shared" si="2818"/>
        <v>0</v>
      </c>
      <c r="AY917" s="277">
        <f t="shared" si="2818"/>
        <v>0</v>
      </c>
      <c r="AZ917" s="277">
        <f t="shared" si="2818"/>
        <v>0</v>
      </c>
      <c r="BA917" s="277">
        <f t="shared" si="2818"/>
        <v>0</v>
      </c>
      <c r="BB917" s="277">
        <f t="shared" si="2818"/>
        <v>0</v>
      </c>
      <c r="BC917" s="277">
        <f t="shared" si="2818"/>
        <v>0</v>
      </c>
      <c r="BD917" s="277">
        <f t="shared" si="2818"/>
        <v>0</v>
      </c>
      <c r="BE917" s="277">
        <f t="shared" si="2818"/>
        <v>0</v>
      </c>
      <c r="BF917" s="277">
        <f t="shared" si="2818"/>
        <v>0</v>
      </c>
      <c r="BG917" s="277">
        <f t="shared" si="2818"/>
        <v>0</v>
      </c>
      <c r="BH917" s="277">
        <f t="shared" si="2818"/>
        <v>0</v>
      </c>
      <c r="BI917" s="277">
        <f t="shared" si="2818"/>
        <v>0</v>
      </c>
      <c r="BJ917" s="277">
        <f t="shared" si="2818"/>
        <v>0</v>
      </c>
      <c r="BK917" s="277">
        <f t="shared" si="2818"/>
        <v>0</v>
      </c>
      <c r="BL917" s="277">
        <f t="shared" si="2818"/>
        <v>0</v>
      </c>
      <c r="BM917" s="277">
        <f t="shared" si="2818"/>
        <v>0</v>
      </c>
      <c r="BN917" s="277">
        <f t="shared" si="2818"/>
        <v>0</v>
      </c>
      <c r="BO917" s="277">
        <f t="shared" si="2818"/>
        <v>0</v>
      </c>
      <c r="BP917" s="277">
        <f t="shared" si="2818"/>
        <v>0</v>
      </c>
      <c r="BQ917" s="277">
        <f t="shared" si="2818"/>
        <v>0</v>
      </c>
      <c r="BR917" s="277">
        <f t="shared" si="2818"/>
        <v>0</v>
      </c>
      <c r="BS917" s="277">
        <f t="shared" si="2818"/>
        <v>0</v>
      </c>
      <c r="BT917" s="277">
        <f t="shared" ref="BT917:BZ917" si="2819">SUMIF($A$544:$A$615,$E901,BT$544:BT$615)</f>
        <v>0</v>
      </c>
      <c r="BU917" s="277">
        <f t="shared" si="2819"/>
        <v>0</v>
      </c>
      <c r="BV917" s="277">
        <f t="shared" si="2819"/>
        <v>0</v>
      </c>
      <c r="BW917" s="277">
        <f t="shared" si="2819"/>
        <v>0</v>
      </c>
      <c r="BX917" s="277">
        <f t="shared" si="2819"/>
        <v>0</v>
      </c>
      <c r="BY917" s="277">
        <f t="shared" si="2819"/>
        <v>0</v>
      </c>
      <c r="BZ917" s="277">
        <f t="shared" si="2819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20">SUMIF($A$316:$A$387,$E901,H$316:H$387)</f>
        <v>0</v>
      </c>
      <c r="I918" s="277">
        <f t="shared" si="2820"/>
        <v>0</v>
      </c>
      <c r="J918" s="277">
        <f t="shared" si="2820"/>
        <v>0</v>
      </c>
      <c r="K918" s="277">
        <f t="shared" si="2820"/>
        <v>0</v>
      </c>
      <c r="L918" s="277">
        <f t="shared" si="2820"/>
        <v>0</v>
      </c>
      <c r="M918" s="277">
        <f t="shared" si="2820"/>
        <v>0</v>
      </c>
      <c r="N918" s="277">
        <f t="shared" si="2820"/>
        <v>0</v>
      </c>
      <c r="O918" s="277">
        <f t="shared" si="2820"/>
        <v>0</v>
      </c>
      <c r="P918" s="277">
        <f t="shared" si="2820"/>
        <v>0</v>
      </c>
      <c r="Q918" s="277">
        <f t="shared" si="2820"/>
        <v>0</v>
      </c>
      <c r="R918" s="277">
        <f t="shared" si="2820"/>
        <v>0</v>
      </c>
      <c r="S918" s="277">
        <f t="shared" si="2820"/>
        <v>0</v>
      </c>
      <c r="T918" s="277">
        <f t="shared" si="2820"/>
        <v>0</v>
      </c>
      <c r="U918" s="277">
        <f t="shared" si="2820"/>
        <v>0</v>
      </c>
      <c r="V918" s="277">
        <f t="shared" si="2820"/>
        <v>0</v>
      </c>
      <c r="W918" s="277">
        <f t="shared" si="2820"/>
        <v>0</v>
      </c>
      <c r="X918" s="277">
        <f t="shared" si="2820"/>
        <v>0</v>
      </c>
      <c r="Y918" s="277">
        <f t="shared" si="2820"/>
        <v>0</v>
      </c>
      <c r="Z918" s="277">
        <f t="shared" si="2820"/>
        <v>0</v>
      </c>
      <c r="AA918" s="277">
        <f t="shared" si="2820"/>
        <v>0</v>
      </c>
      <c r="AB918" s="277">
        <f t="shared" si="2820"/>
        <v>0</v>
      </c>
      <c r="AC918" s="277">
        <f t="shared" si="2820"/>
        <v>0</v>
      </c>
      <c r="AD918" s="277">
        <f t="shared" si="2820"/>
        <v>0</v>
      </c>
      <c r="AE918" s="277">
        <f t="shared" si="2820"/>
        <v>0</v>
      </c>
      <c r="AF918" s="277">
        <f t="shared" si="2820"/>
        <v>0</v>
      </c>
      <c r="AG918" s="277">
        <f t="shared" si="2820"/>
        <v>0</v>
      </c>
      <c r="AH918" s="277">
        <f t="shared" si="2820"/>
        <v>0</v>
      </c>
      <c r="AI918" s="277">
        <f t="shared" si="2820"/>
        <v>0</v>
      </c>
      <c r="AJ918" s="277">
        <f t="shared" si="2820"/>
        <v>0</v>
      </c>
      <c r="AK918" s="277">
        <f t="shared" si="2820"/>
        <v>0</v>
      </c>
      <c r="AL918" s="277">
        <f t="shared" si="2820"/>
        <v>0</v>
      </c>
      <c r="AM918" s="277">
        <f t="shared" si="2820"/>
        <v>0</v>
      </c>
      <c r="AN918" s="277">
        <f t="shared" si="2820"/>
        <v>0</v>
      </c>
      <c r="AO918" s="277">
        <f t="shared" si="2820"/>
        <v>0</v>
      </c>
      <c r="AP918" s="277">
        <f t="shared" si="2820"/>
        <v>0</v>
      </c>
      <c r="AQ918" s="277">
        <f t="shared" si="2820"/>
        <v>0</v>
      </c>
      <c r="AR918" s="277">
        <f t="shared" si="2820"/>
        <v>0</v>
      </c>
      <c r="AS918" s="277">
        <f t="shared" si="2820"/>
        <v>0</v>
      </c>
      <c r="AT918" s="277">
        <f t="shared" si="2820"/>
        <v>0</v>
      </c>
      <c r="AU918" s="277">
        <f t="shared" si="2820"/>
        <v>0</v>
      </c>
      <c r="AV918" s="277">
        <f t="shared" si="2820"/>
        <v>0</v>
      </c>
      <c r="AW918" s="277">
        <f t="shared" si="2820"/>
        <v>0</v>
      </c>
      <c r="AX918" s="277">
        <f t="shared" si="2820"/>
        <v>0</v>
      </c>
      <c r="AY918" s="277">
        <f t="shared" si="2820"/>
        <v>0</v>
      </c>
      <c r="AZ918" s="277">
        <f t="shared" si="2820"/>
        <v>0</v>
      </c>
      <c r="BA918" s="277">
        <f t="shared" si="2820"/>
        <v>0</v>
      </c>
      <c r="BB918" s="277">
        <f t="shared" si="2820"/>
        <v>0</v>
      </c>
      <c r="BC918" s="277">
        <f t="shared" si="2820"/>
        <v>0</v>
      </c>
      <c r="BD918" s="277">
        <f t="shared" si="2820"/>
        <v>0</v>
      </c>
      <c r="BE918" s="277">
        <f t="shared" si="2820"/>
        <v>0</v>
      </c>
      <c r="BF918" s="277">
        <f t="shared" si="2820"/>
        <v>0</v>
      </c>
      <c r="BG918" s="277">
        <f t="shared" si="2820"/>
        <v>0</v>
      </c>
      <c r="BH918" s="277">
        <f t="shared" si="2820"/>
        <v>0</v>
      </c>
      <c r="BI918" s="277">
        <f t="shared" si="2820"/>
        <v>0</v>
      </c>
      <c r="BJ918" s="277">
        <f t="shared" si="2820"/>
        <v>0</v>
      </c>
      <c r="BK918" s="277">
        <f t="shared" si="2820"/>
        <v>0</v>
      </c>
      <c r="BL918" s="277">
        <f t="shared" si="2820"/>
        <v>0</v>
      </c>
      <c r="BM918" s="277">
        <f t="shared" si="2820"/>
        <v>0</v>
      </c>
      <c r="BN918" s="277">
        <f t="shared" si="2820"/>
        <v>0</v>
      </c>
      <c r="BO918" s="277">
        <f t="shared" si="2820"/>
        <v>0</v>
      </c>
      <c r="BP918" s="277">
        <f t="shared" si="2820"/>
        <v>0</v>
      </c>
      <c r="BQ918" s="277">
        <f t="shared" si="2820"/>
        <v>0</v>
      </c>
      <c r="BR918" s="277">
        <f t="shared" si="2820"/>
        <v>0</v>
      </c>
      <c r="BS918" s="277">
        <f t="shared" si="2820"/>
        <v>0</v>
      </c>
      <c r="BT918" s="277">
        <f t="shared" ref="BT918:BZ918" si="2821">SUMIF($A$316:$A$387,$E901,BT$316:BT$387)</f>
        <v>0</v>
      </c>
      <c r="BU918" s="277">
        <f t="shared" si="2821"/>
        <v>0</v>
      </c>
      <c r="BV918" s="277">
        <f t="shared" si="2821"/>
        <v>0</v>
      </c>
      <c r="BW918" s="277">
        <f t="shared" si="2821"/>
        <v>0</v>
      </c>
      <c r="BX918" s="277">
        <f t="shared" si="2821"/>
        <v>0</v>
      </c>
      <c r="BY918" s="277">
        <f t="shared" si="2821"/>
        <v>0</v>
      </c>
      <c r="BZ918" s="277">
        <f t="shared" si="2821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22">(H914-H916-H921)*$B920</f>
        <v>0</v>
      </c>
      <c r="I920" s="83">
        <f t="shared" ref="I920" si="2823">(I914-I916-I921)*$B920</f>
        <v>0</v>
      </c>
      <c r="J920" s="83">
        <f t="shared" ref="J920" si="2824">(J914-J916-J921)*$B920</f>
        <v>0</v>
      </c>
      <c r="K920" s="83">
        <f t="shared" ref="K920" si="2825">(K914-K916-K921)*$B920</f>
        <v>0</v>
      </c>
      <c r="L920" s="83">
        <f t="shared" ref="L920" si="2826">(L914-L916-L921)*$B920</f>
        <v>0</v>
      </c>
      <c r="M920" s="83">
        <f t="shared" ref="M920" si="2827">(M914-M916-M921)*$B920</f>
        <v>0</v>
      </c>
      <c r="N920" s="83">
        <f t="shared" ref="N920" si="2828">(N914-N916-N921)*$B920</f>
        <v>0</v>
      </c>
      <c r="O920" s="83">
        <f t="shared" ref="O920" si="2829">(O914-O916-O921)*$B920</f>
        <v>0</v>
      </c>
      <c r="P920" s="83">
        <f t="shared" ref="P920" si="2830">(P914-P916-P921)*$B920</f>
        <v>0</v>
      </c>
      <c r="Q920" s="83">
        <f t="shared" ref="Q920" si="2831">(Q914-Q916-Q921)*$B920</f>
        <v>0</v>
      </c>
      <c r="R920" s="83">
        <f t="shared" ref="R920" si="2832">(R914-R916-R921)*$B920</f>
        <v>0</v>
      </c>
      <c r="S920" s="83">
        <f t="shared" ref="S920" si="2833">(S914-S916-S921)*$B920</f>
        <v>0</v>
      </c>
      <c r="T920" s="83">
        <f t="shared" ref="T920" si="2834">(T914-T916-T921)*$B920</f>
        <v>0</v>
      </c>
      <c r="U920" s="83">
        <f t="shared" ref="U920" si="2835">(U914-U916-U921)*$B920</f>
        <v>0</v>
      </c>
      <c r="V920" s="83">
        <f t="shared" ref="V920" si="2836">(V914-V916-V921)*$B920</f>
        <v>0</v>
      </c>
      <c r="W920" s="83">
        <f t="shared" ref="W920" si="2837">(W914-W916-W921)*$B920</f>
        <v>0</v>
      </c>
      <c r="X920" s="83">
        <f t="shared" ref="X920" si="2838">(X914-X916-X921)*$B920</f>
        <v>0</v>
      </c>
      <c r="Y920" s="83">
        <f t="shared" ref="Y920" si="2839">(Y914-Y916-Y921)*$B920</f>
        <v>0</v>
      </c>
      <c r="Z920" s="83">
        <f t="shared" ref="Z920" si="2840">(Z914-Z916-Z921)*$B920</f>
        <v>0</v>
      </c>
      <c r="AA920" s="83">
        <f t="shared" ref="AA920" si="2841">(AA914-AA916-AA921)*$B920</f>
        <v>0</v>
      </c>
      <c r="AB920" s="83">
        <f t="shared" ref="AB920" si="2842">(AB914-AB916-AB921)*$B920</f>
        <v>0</v>
      </c>
      <c r="AC920" s="83">
        <f t="shared" ref="AC920" si="2843">(AC914-AC916-AC921)*$B920</f>
        <v>0</v>
      </c>
      <c r="AD920" s="83">
        <f t="shared" ref="AD920" si="2844">(AD914-AD916-AD921)*$B920</f>
        <v>0</v>
      </c>
      <c r="AE920" s="83">
        <f t="shared" ref="AE920" si="2845">(AE914-AE916-AE921)*$B920</f>
        <v>0</v>
      </c>
      <c r="AF920" s="83">
        <f t="shared" ref="AF920" si="2846">(AF914-AF916-AF921)*$B920</f>
        <v>0</v>
      </c>
      <c r="AG920" s="83">
        <f t="shared" ref="AG920" si="2847">(AG914-AG916-AG921)*$B920</f>
        <v>0</v>
      </c>
      <c r="AH920" s="83">
        <f t="shared" ref="AH920" si="2848">(AH914-AH916-AH921)*$B920</f>
        <v>0</v>
      </c>
      <c r="AI920" s="83">
        <f t="shared" ref="AI920" si="2849">(AI914-AI916-AI921)*$B920</f>
        <v>0</v>
      </c>
      <c r="AJ920" s="83">
        <f t="shared" ref="AJ920" si="2850">(AJ914-AJ916-AJ921)*$B920</f>
        <v>0</v>
      </c>
      <c r="AK920" s="83">
        <f t="shared" ref="AK920" si="2851">(AK914-AK916-AK921)*$B920</f>
        <v>0</v>
      </c>
      <c r="AL920" s="83">
        <f t="shared" ref="AL920" si="2852">(AL914-AL916-AL921)*$B920</f>
        <v>0</v>
      </c>
      <c r="AM920" s="83">
        <f t="shared" ref="AM920" si="2853">(AM914-AM916-AM921)*$B920</f>
        <v>0</v>
      </c>
      <c r="AN920" s="83">
        <f t="shared" ref="AN920" si="2854">(AN914-AN916-AN921)*$B920</f>
        <v>0</v>
      </c>
      <c r="AO920" s="83">
        <f t="shared" ref="AO920" si="2855">(AO914-AO916-AO921)*$B920</f>
        <v>0</v>
      </c>
      <c r="AP920" s="83">
        <f t="shared" ref="AP920" si="2856">(AP914-AP916-AP921)*$B920</f>
        <v>0</v>
      </c>
      <c r="AQ920" s="83">
        <f t="shared" ref="AQ920" si="2857">(AQ914-AQ916-AQ921)*$B920</f>
        <v>0</v>
      </c>
      <c r="AR920" s="83">
        <f t="shared" ref="AR920" si="2858">(AR914-AR916-AR921)*$B920</f>
        <v>0</v>
      </c>
      <c r="AS920" s="83">
        <f t="shared" ref="AS920" si="2859">(AS914-AS916-AS921)*$B920</f>
        <v>0</v>
      </c>
      <c r="AT920" s="83">
        <f t="shared" ref="AT920" si="2860">(AT914-AT916-AT921)*$B920</f>
        <v>0</v>
      </c>
      <c r="AU920" s="83">
        <f t="shared" ref="AU920" si="2861">(AU914-AU916-AU921)*$B920</f>
        <v>0</v>
      </c>
      <c r="AV920" s="83">
        <f t="shared" ref="AV920" si="2862">(AV914-AV916-AV921)*$B920</f>
        <v>0</v>
      </c>
      <c r="AW920" s="83">
        <f t="shared" ref="AW920" si="2863">(AW914-AW916-AW921)*$B920</f>
        <v>0</v>
      </c>
      <c r="AX920" s="83">
        <f t="shared" ref="AX920" si="2864">(AX914-AX916-AX921)*$B920</f>
        <v>0</v>
      </c>
      <c r="AY920" s="83">
        <f t="shared" ref="AY920" si="2865">(AY914-AY916-AY921)*$B920</f>
        <v>0</v>
      </c>
      <c r="AZ920" s="83">
        <f t="shared" ref="AZ920" si="2866">(AZ914-AZ916-AZ921)*$B920</f>
        <v>0</v>
      </c>
      <c r="BA920" s="83">
        <f t="shared" ref="BA920" si="2867">(BA914-BA916-BA921)*$B920</f>
        <v>0</v>
      </c>
      <c r="BB920" s="83">
        <f t="shared" ref="BB920" si="2868">(BB914-BB916-BB921)*$B920</f>
        <v>0</v>
      </c>
      <c r="BC920" s="83">
        <f t="shared" ref="BC920" si="2869">(BC914-BC916-BC921)*$B920</f>
        <v>0</v>
      </c>
      <c r="BD920" s="83">
        <f t="shared" ref="BD920" si="2870">(BD914-BD916-BD921)*$B920</f>
        <v>0</v>
      </c>
      <c r="BE920" s="83">
        <f t="shared" ref="BE920" si="2871">(BE914-BE916-BE921)*$B920</f>
        <v>0</v>
      </c>
      <c r="BF920" s="83">
        <f t="shared" ref="BF920" si="2872">(BF914-BF916-BF921)*$B920</f>
        <v>0</v>
      </c>
      <c r="BG920" s="83">
        <f t="shared" ref="BG920" si="2873">(BG914-BG916-BG921)*$B920</f>
        <v>0</v>
      </c>
      <c r="BH920" s="83">
        <f t="shared" ref="BH920" si="2874">(BH914-BH916-BH921)*$B920</f>
        <v>0</v>
      </c>
      <c r="BI920" s="83">
        <f t="shared" ref="BI920" si="2875">(BI914-BI916-BI921)*$B920</f>
        <v>0</v>
      </c>
      <c r="BJ920" s="83">
        <f t="shared" ref="BJ920" si="2876">(BJ914-BJ916-BJ921)*$B920</f>
        <v>0</v>
      </c>
      <c r="BK920" s="83">
        <f t="shared" ref="BK920" si="2877">(BK914-BK916-BK921)*$B920</f>
        <v>0</v>
      </c>
      <c r="BL920" s="83">
        <f t="shared" ref="BL920" si="2878">(BL914-BL916-BL921)*$B920</f>
        <v>0</v>
      </c>
      <c r="BM920" s="83">
        <f t="shared" ref="BM920" si="2879">(BM914-BM916-BM921)*$B920</f>
        <v>0</v>
      </c>
      <c r="BN920" s="83">
        <f t="shared" ref="BN920" si="2880">(BN914-BN916-BN921)*$B920</f>
        <v>0</v>
      </c>
      <c r="BO920" s="83">
        <f t="shared" ref="BO920" si="2881">(BO914-BO916-BO921)*$B920</f>
        <v>0</v>
      </c>
      <c r="BP920" s="83">
        <f t="shared" ref="BP920" si="2882">(BP914-BP916-BP921)*$B920</f>
        <v>0</v>
      </c>
      <c r="BQ920" s="83">
        <f t="shared" ref="BQ920" si="2883">(BQ914-BQ916-BQ921)*$B920</f>
        <v>0</v>
      </c>
      <c r="BR920" s="83">
        <f t="shared" ref="BR920" si="2884">(BR914-BR916-BR921)*$B920</f>
        <v>0</v>
      </c>
      <c r="BS920" s="83">
        <f t="shared" ref="BS920" si="2885">(BS914-BS916-BS921)*$B920</f>
        <v>0</v>
      </c>
      <c r="BT920" s="83">
        <f t="shared" ref="BT920" si="2886">(BT914-BT916-BT921)*$B920</f>
        <v>0</v>
      </c>
      <c r="BU920" s="83">
        <f t="shared" ref="BU920" si="2887">(BU914-BU916-BU921)*$B920</f>
        <v>0</v>
      </c>
      <c r="BV920" s="83">
        <f t="shared" ref="BV920" si="2888">(BV914-BV916-BV921)*$B920</f>
        <v>0</v>
      </c>
      <c r="BW920" s="83">
        <f t="shared" ref="BW920" si="2889">(BW914-BW916-BW921)*$B920</f>
        <v>0</v>
      </c>
      <c r="BX920" s="83">
        <f t="shared" ref="BX920" si="2890">(BX914-BX916-BX921)*$B920</f>
        <v>0</v>
      </c>
      <c r="BY920" s="83">
        <f t="shared" ref="BY920" si="2891">(BY914-BY916-BY921)*$B920</f>
        <v>0</v>
      </c>
      <c r="BZ920" s="83">
        <f t="shared" ref="BZ920" si="2892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893">(H914-H917)*$B921</f>
        <v>0</v>
      </c>
      <c r="I921" s="83">
        <f t="shared" si="2893"/>
        <v>0</v>
      </c>
      <c r="J921" s="83">
        <f t="shared" si="2893"/>
        <v>0</v>
      </c>
      <c r="K921" s="83">
        <f t="shared" si="2893"/>
        <v>0</v>
      </c>
      <c r="L921" s="83">
        <f t="shared" si="2893"/>
        <v>0</v>
      </c>
      <c r="M921" s="83">
        <f t="shared" si="2893"/>
        <v>0</v>
      </c>
      <c r="N921" s="83">
        <f t="shared" si="2893"/>
        <v>0</v>
      </c>
      <c r="O921" s="83">
        <f t="shared" si="2893"/>
        <v>0</v>
      </c>
      <c r="P921" s="83">
        <f t="shared" si="2893"/>
        <v>0</v>
      </c>
      <c r="Q921" s="83">
        <f t="shared" si="2893"/>
        <v>0</v>
      </c>
      <c r="R921" s="83">
        <f t="shared" si="2893"/>
        <v>0</v>
      </c>
      <c r="S921" s="83">
        <f t="shared" si="2893"/>
        <v>0</v>
      </c>
      <c r="T921" s="83">
        <f t="shared" si="2893"/>
        <v>0</v>
      </c>
      <c r="U921" s="83">
        <f t="shared" si="2893"/>
        <v>0</v>
      </c>
      <c r="V921" s="83">
        <f t="shared" si="2893"/>
        <v>0</v>
      </c>
      <c r="W921" s="83">
        <f t="shared" si="2893"/>
        <v>0</v>
      </c>
      <c r="X921" s="83">
        <f t="shared" si="2893"/>
        <v>0</v>
      </c>
      <c r="Y921" s="83">
        <f t="shared" si="2893"/>
        <v>0</v>
      </c>
      <c r="Z921" s="83">
        <f t="shared" si="2893"/>
        <v>0</v>
      </c>
      <c r="AA921" s="83">
        <f t="shared" si="2893"/>
        <v>0</v>
      </c>
      <c r="AB921" s="83">
        <f t="shared" si="2893"/>
        <v>0</v>
      </c>
      <c r="AC921" s="83">
        <f t="shared" si="2893"/>
        <v>0</v>
      </c>
      <c r="AD921" s="83">
        <f t="shared" si="2893"/>
        <v>0</v>
      </c>
      <c r="AE921" s="83">
        <f t="shared" si="2893"/>
        <v>0</v>
      </c>
      <c r="AF921" s="83">
        <f t="shared" si="2893"/>
        <v>0</v>
      </c>
      <c r="AG921" s="83">
        <f t="shared" si="2893"/>
        <v>0</v>
      </c>
      <c r="AH921" s="83">
        <f t="shared" si="2893"/>
        <v>0</v>
      </c>
      <c r="AI921" s="83">
        <f t="shared" si="2893"/>
        <v>0</v>
      </c>
      <c r="AJ921" s="83">
        <f t="shared" si="2893"/>
        <v>0</v>
      </c>
      <c r="AK921" s="83">
        <f t="shared" si="2893"/>
        <v>0</v>
      </c>
      <c r="AL921" s="83">
        <f t="shared" si="2893"/>
        <v>0</v>
      </c>
      <c r="AM921" s="83">
        <f t="shared" si="2893"/>
        <v>0</v>
      </c>
      <c r="AN921" s="83">
        <f t="shared" si="2893"/>
        <v>0</v>
      </c>
      <c r="AO921" s="83">
        <f t="shared" si="2893"/>
        <v>0</v>
      </c>
      <c r="AP921" s="83">
        <f t="shared" si="2893"/>
        <v>0</v>
      </c>
      <c r="AQ921" s="83">
        <f t="shared" si="2893"/>
        <v>0</v>
      </c>
      <c r="AR921" s="83">
        <f t="shared" si="2893"/>
        <v>0</v>
      </c>
      <c r="AS921" s="83">
        <f t="shared" si="2893"/>
        <v>0</v>
      </c>
      <c r="AT921" s="83">
        <f t="shared" si="2893"/>
        <v>0</v>
      </c>
      <c r="AU921" s="83">
        <f t="shared" si="2893"/>
        <v>0</v>
      </c>
      <c r="AV921" s="83">
        <f t="shared" si="2893"/>
        <v>0</v>
      </c>
      <c r="AW921" s="83">
        <f t="shared" si="2893"/>
        <v>0</v>
      </c>
      <c r="AX921" s="83">
        <f t="shared" si="2893"/>
        <v>0</v>
      </c>
      <c r="AY921" s="83">
        <f t="shared" si="2893"/>
        <v>0</v>
      </c>
      <c r="AZ921" s="83">
        <f t="shared" si="2893"/>
        <v>0</v>
      </c>
      <c r="BA921" s="83">
        <f t="shared" si="2893"/>
        <v>0</v>
      </c>
      <c r="BB921" s="83">
        <f t="shared" si="2893"/>
        <v>0</v>
      </c>
      <c r="BC921" s="83">
        <f t="shared" si="2893"/>
        <v>0</v>
      </c>
      <c r="BD921" s="83">
        <f t="shared" si="2893"/>
        <v>0</v>
      </c>
      <c r="BE921" s="83">
        <f t="shared" si="2893"/>
        <v>0</v>
      </c>
      <c r="BF921" s="83">
        <f t="shared" si="2893"/>
        <v>0</v>
      </c>
      <c r="BG921" s="83">
        <f t="shared" si="2893"/>
        <v>0</v>
      </c>
      <c r="BH921" s="83">
        <f t="shared" si="2893"/>
        <v>0</v>
      </c>
      <c r="BI921" s="83">
        <f t="shared" si="2893"/>
        <v>0</v>
      </c>
      <c r="BJ921" s="83">
        <f t="shared" si="2893"/>
        <v>0</v>
      </c>
      <c r="BK921" s="83">
        <f t="shared" si="2893"/>
        <v>0</v>
      </c>
      <c r="BL921" s="83">
        <f t="shared" si="2893"/>
        <v>0</v>
      </c>
      <c r="BM921" s="83">
        <f t="shared" si="2893"/>
        <v>0</v>
      </c>
      <c r="BN921" s="83">
        <f t="shared" si="2893"/>
        <v>0</v>
      </c>
      <c r="BO921" s="83">
        <f t="shared" si="2893"/>
        <v>0</v>
      </c>
      <c r="BP921" s="83">
        <f t="shared" si="2893"/>
        <v>0</v>
      </c>
      <c r="BQ921" s="83">
        <f t="shared" si="2893"/>
        <v>0</v>
      </c>
      <c r="BR921" s="83">
        <f t="shared" si="2893"/>
        <v>0</v>
      </c>
      <c r="BS921" s="83">
        <f t="shared" si="2893"/>
        <v>0</v>
      </c>
      <c r="BT921" s="83">
        <f t="shared" ref="BT921:BZ921" si="2894">(BT914-BT917)*$B921</f>
        <v>0</v>
      </c>
      <c r="BU921" s="83">
        <f t="shared" si="2894"/>
        <v>0</v>
      </c>
      <c r="BV921" s="83">
        <f t="shared" si="2894"/>
        <v>0</v>
      </c>
      <c r="BW921" s="83">
        <f t="shared" si="2894"/>
        <v>0</v>
      </c>
      <c r="BX921" s="83">
        <f t="shared" si="2894"/>
        <v>0</v>
      </c>
      <c r="BY921" s="83">
        <f t="shared" si="2894"/>
        <v>0</v>
      </c>
      <c r="BZ921" s="83">
        <f t="shared" si="2894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895">(-H918)*$B922</f>
        <v>0</v>
      </c>
      <c r="I922" s="65">
        <f t="shared" si="2895"/>
        <v>0</v>
      </c>
      <c r="J922" s="65">
        <f t="shared" si="2895"/>
        <v>0</v>
      </c>
      <c r="K922" s="65">
        <f t="shared" si="2895"/>
        <v>0</v>
      </c>
      <c r="L922" s="65">
        <f t="shared" si="2895"/>
        <v>0</v>
      </c>
      <c r="M922" s="65">
        <f t="shared" si="2895"/>
        <v>0</v>
      </c>
      <c r="N922" s="65">
        <f t="shared" si="2895"/>
        <v>0</v>
      </c>
      <c r="O922" s="65">
        <f t="shared" si="2895"/>
        <v>0</v>
      </c>
      <c r="P922" s="65">
        <f t="shared" si="2895"/>
        <v>0</v>
      </c>
      <c r="Q922" s="65">
        <f t="shared" si="2895"/>
        <v>0</v>
      </c>
      <c r="R922" s="65">
        <f t="shared" si="2895"/>
        <v>0</v>
      </c>
      <c r="S922" s="65">
        <f t="shared" si="2895"/>
        <v>0</v>
      </c>
      <c r="T922" s="65">
        <f t="shared" si="2895"/>
        <v>0</v>
      </c>
      <c r="U922" s="65">
        <f t="shared" si="2895"/>
        <v>0</v>
      </c>
      <c r="V922" s="65">
        <f t="shared" si="2895"/>
        <v>0</v>
      </c>
      <c r="W922" s="65">
        <f t="shared" si="2895"/>
        <v>0</v>
      </c>
      <c r="X922" s="65">
        <f t="shared" si="2895"/>
        <v>0</v>
      </c>
      <c r="Y922" s="65">
        <f t="shared" si="2895"/>
        <v>0</v>
      </c>
      <c r="Z922" s="65">
        <f t="shared" si="2895"/>
        <v>0</v>
      </c>
      <c r="AA922" s="65">
        <f t="shared" si="2895"/>
        <v>0</v>
      </c>
      <c r="AB922" s="65">
        <f t="shared" si="2895"/>
        <v>0</v>
      </c>
      <c r="AC922" s="65">
        <f t="shared" si="2895"/>
        <v>0</v>
      </c>
      <c r="AD922" s="65">
        <f t="shared" si="2895"/>
        <v>0</v>
      </c>
      <c r="AE922" s="65">
        <f t="shared" si="2895"/>
        <v>0</v>
      </c>
      <c r="AF922" s="65">
        <f t="shared" si="2895"/>
        <v>0</v>
      </c>
      <c r="AG922" s="65">
        <f t="shared" si="2895"/>
        <v>0</v>
      </c>
      <c r="AH922" s="65">
        <f t="shared" si="2895"/>
        <v>0</v>
      </c>
      <c r="AI922" s="65">
        <f t="shared" si="2895"/>
        <v>0</v>
      </c>
      <c r="AJ922" s="65">
        <f t="shared" si="2895"/>
        <v>0</v>
      </c>
      <c r="AK922" s="65">
        <f t="shared" si="2895"/>
        <v>0</v>
      </c>
      <c r="AL922" s="65">
        <f t="shared" si="2895"/>
        <v>0</v>
      </c>
      <c r="AM922" s="65">
        <f t="shared" si="2895"/>
        <v>0</v>
      </c>
      <c r="AN922" s="65">
        <f t="shared" si="2895"/>
        <v>0</v>
      </c>
      <c r="AO922" s="65">
        <f t="shared" si="2895"/>
        <v>0</v>
      </c>
      <c r="AP922" s="65">
        <f t="shared" si="2895"/>
        <v>0</v>
      </c>
      <c r="AQ922" s="65">
        <f t="shared" si="2895"/>
        <v>0</v>
      </c>
      <c r="AR922" s="65">
        <f t="shared" si="2895"/>
        <v>0</v>
      </c>
      <c r="AS922" s="65">
        <f t="shared" si="2895"/>
        <v>0</v>
      </c>
      <c r="AT922" s="65">
        <f t="shared" si="2895"/>
        <v>0</v>
      </c>
      <c r="AU922" s="65">
        <f t="shared" si="2895"/>
        <v>0</v>
      </c>
      <c r="AV922" s="65">
        <f t="shared" si="2895"/>
        <v>0</v>
      </c>
      <c r="AW922" s="65">
        <f t="shared" si="2895"/>
        <v>0</v>
      </c>
      <c r="AX922" s="65">
        <f t="shared" si="2895"/>
        <v>0</v>
      </c>
      <c r="AY922" s="65">
        <f t="shared" si="2895"/>
        <v>0</v>
      </c>
      <c r="AZ922" s="65">
        <f t="shared" si="2895"/>
        <v>0</v>
      </c>
      <c r="BA922" s="65">
        <f t="shared" si="2895"/>
        <v>0</v>
      </c>
      <c r="BB922" s="65">
        <f t="shared" si="2895"/>
        <v>0</v>
      </c>
      <c r="BC922" s="65">
        <f t="shared" si="2895"/>
        <v>0</v>
      </c>
      <c r="BD922" s="65">
        <f t="shared" si="2895"/>
        <v>0</v>
      </c>
      <c r="BE922" s="65">
        <f t="shared" si="2895"/>
        <v>0</v>
      </c>
      <c r="BF922" s="65">
        <f t="shared" si="2895"/>
        <v>0</v>
      </c>
      <c r="BG922" s="65">
        <f t="shared" si="2895"/>
        <v>0</v>
      </c>
      <c r="BH922" s="65">
        <f t="shared" si="2895"/>
        <v>0</v>
      </c>
      <c r="BI922" s="65">
        <f t="shared" si="2895"/>
        <v>0</v>
      </c>
      <c r="BJ922" s="65">
        <f t="shared" si="2895"/>
        <v>0</v>
      </c>
      <c r="BK922" s="65">
        <f t="shared" si="2895"/>
        <v>0</v>
      </c>
      <c r="BL922" s="65">
        <f t="shared" si="2895"/>
        <v>0</v>
      </c>
      <c r="BM922" s="65">
        <f t="shared" si="2895"/>
        <v>0</v>
      </c>
      <c r="BN922" s="65">
        <f t="shared" si="2895"/>
        <v>0</v>
      </c>
      <c r="BO922" s="65">
        <f t="shared" si="2895"/>
        <v>0</v>
      </c>
      <c r="BP922" s="65">
        <f t="shared" si="2895"/>
        <v>0</v>
      </c>
      <c r="BQ922" s="65">
        <f t="shared" si="2895"/>
        <v>0</v>
      </c>
      <c r="BR922" s="65">
        <f t="shared" si="2895"/>
        <v>0</v>
      </c>
      <c r="BS922" s="65">
        <f t="shared" si="2895"/>
        <v>0</v>
      </c>
      <c r="BT922" s="65">
        <f t="shared" ref="BT922:BZ922" si="2896">(-BT918)*$B922</f>
        <v>0</v>
      </c>
      <c r="BU922" s="65">
        <f t="shared" si="2896"/>
        <v>0</v>
      </c>
      <c r="BV922" s="65">
        <f t="shared" si="2896"/>
        <v>0</v>
      </c>
      <c r="BW922" s="65">
        <f t="shared" si="2896"/>
        <v>0</v>
      </c>
      <c r="BX922" s="65">
        <f t="shared" si="2896"/>
        <v>0</v>
      </c>
      <c r="BY922" s="65">
        <f t="shared" si="2896"/>
        <v>0</v>
      </c>
      <c r="BZ922" s="65">
        <f t="shared" si="2896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897">SUM(H920:H922)</f>
        <v>0</v>
      </c>
      <c r="I923" s="188">
        <f t="shared" ref="I923" si="2898">SUM(I920:I922)</f>
        <v>0</v>
      </c>
      <c r="J923" s="188">
        <f t="shared" ref="J923" si="2899">SUM(J920:J922)</f>
        <v>0</v>
      </c>
      <c r="K923" s="188">
        <f t="shared" ref="K923" si="2900">SUM(K920:K922)</f>
        <v>0</v>
      </c>
      <c r="L923" s="188">
        <f t="shared" ref="L923" si="2901">SUM(L920:L922)</f>
        <v>0</v>
      </c>
      <c r="M923" s="188">
        <f t="shared" ref="M923" si="2902">SUM(M920:M922)</f>
        <v>0</v>
      </c>
      <c r="N923" s="188">
        <f t="shared" ref="N923" si="2903">SUM(N920:N922)</f>
        <v>0</v>
      </c>
      <c r="O923" s="188">
        <f t="shared" ref="O923" si="2904">SUM(O920:O922)</f>
        <v>0</v>
      </c>
      <c r="P923" s="188">
        <f t="shared" ref="P923" si="2905">SUM(P920:P922)</f>
        <v>0</v>
      </c>
      <c r="Q923" s="188">
        <f t="shared" ref="Q923" si="2906">SUM(Q920:Q922)</f>
        <v>0</v>
      </c>
      <c r="R923" s="188">
        <f t="shared" ref="R923" si="2907">SUM(R920:R922)</f>
        <v>0</v>
      </c>
      <c r="S923" s="188">
        <f t="shared" ref="S923" si="2908">SUM(S920:S922)</f>
        <v>0</v>
      </c>
      <c r="T923" s="188">
        <f t="shared" ref="T923" si="2909">SUM(T920:T922)</f>
        <v>0</v>
      </c>
      <c r="U923" s="188">
        <f t="shared" ref="U923" si="2910">SUM(U920:U922)</f>
        <v>0</v>
      </c>
      <c r="V923" s="188">
        <f t="shared" ref="V923" si="2911">SUM(V920:V922)</f>
        <v>0</v>
      </c>
      <c r="W923" s="188">
        <f t="shared" ref="W923" si="2912">SUM(W920:W922)</f>
        <v>0</v>
      </c>
      <c r="X923" s="188">
        <f t="shared" ref="X923" si="2913">SUM(X920:X922)</f>
        <v>0</v>
      </c>
      <c r="Y923" s="188">
        <f t="shared" ref="Y923" si="2914">SUM(Y920:Y922)</f>
        <v>0</v>
      </c>
      <c r="Z923" s="188">
        <f t="shared" ref="Z923" si="2915">SUM(Z920:Z922)</f>
        <v>0</v>
      </c>
      <c r="AA923" s="188">
        <f t="shared" ref="AA923" si="2916">SUM(AA920:AA922)</f>
        <v>0</v>
      </c>
      <c r="AB923" s="188">
        <f t="shared" ref="AB923" si="2917">SUM(AB920:AB922)</f>
        <v>0</v>
      </c>
      <c r="AC923" s="188">
        <f t="shared" ref="AC923" si="2918">SUM(AC920:AC922)</f>
        <v>0</v>
      </c>
      <c r="AD923" s="188">
        <f t="shared" ref="AD923" si="2919">SUM(AD920:AD922)</f>
        <v>0</v>
      </c>
      <c r="AE923" s="188">
        <f t="shared" ref="AE923" si="2920">SUM(AE920:AE922)</f>
        <v>0</v>
      </c>
      <c r="AF923" s="188">
        <f t="shared" ref="AF923" si="2921">SUM(AF920:AF922)</f>
        <v>0</v>
      </c>
      <c r="AG923" s="188">
        <f t="shared" ref="AG923" si="2922">SUM(AG920:AG922)</f>
        <v>0</v>
      </c>
      <c r="AH923" s="188">
        <f t="shared" ref="AH923" si="2923">SUM(AH920:AH922)</f>
        <v>0</v>
      </c>
      <c r="AI923" s="188">
        <f t="shared" ref="AI923" si="2924">SUM(AI920:AI922)</f>
        <v>0</v>
      </c>
      <c r="AJ923" s="188">
        <f t="shared" ref="AJ923" si="2925">SUM(AJ920:AJ922)</f>
        <v>0</v>
      </c>
      <c r="AK923" s="188">
        <f t="shared" ref="AK923" si="2926">SUM(AK920:AK922)</f>
        <v>0</v>
      </c>
      <c r="AL923" s="188">
        <f t="shared" ref="AL923" si="2927">SUM(AL920:AL922)</f>
        <v>0</v>
      </c>
      <c r="AM923" s="188">
        <f t="shared" ref="AM923" si="2928">SUM(AM920:AM922)</f>
        <v>0</v>
      </c>
      <c r="AN923" s="188">
        <f t="shared" ref="AN923" si="2929">SUM(AN920:AN922)</f>
        <v>0</v>
      </c>
      <c r="AO923" s="188">
        <f t="shared" ref="AO923" si="2930">SUM(AO920:AO922)</f>
        <v>0</v>
      </c>
      <c r="AP923" s="188">
        <f t="shared" ref="AP923" si="2931">SUM(AP920:AP922)</f>
        <v>0</v>
      </c>
      <c r="AQ923" s="188">
        <f t="shared" ref="AQ923" si="2932">SUM(AQ920:AQ922)</f>
        <v>0</v>
      </c>
      <c r="AR923" s="188">
        <f t="shared" ref="AR923" si="2933">SUM(AR920:AR922)</f>
        <v>0</v>
      </c>
      <c r="AS923" s="188">
        <f t="shared" ref="AS923" si="2934">SUM(AS920:AS922)</f>
        <v>0</v>
      </c>
      <c r="AT923" s="188">
        <f t="shared" ref="AT923" si="2935">SUM(AT920:AT922)</f>
        <v>0</v>
      </c>
      <c r="AU923" s="188">
        <f t="shared" ref="AU923" si="2936">SUM(AU920:AU922)</f>
        <v>0</v>
      </c>
      <c r="AV923" s="188">
        <f t="shared" ref="AV923" si="2937">SUM(AV920:AV922)</f>
        <v>0</v>
      </c>
      <c r="AW923" s="188">
        <f t="shared" ref="AW923" si="2938">SUM(AW920:AW922)</f>
        <v>0</v>
      </c>
      <c r="AX923" s="188">
        <f t="shared" ref="AX923" si="2939">SUM(AX920:AX922)</f>
        <v>0</v>
      </c>
      <c r="AY923" s="188">
        <f t="shared" ref="AY923" si="2940">SUM(AY920:AY922)</f>
        <v>0</v>
      </c>
      <c r="AZ923" s="188">
        <f t="shared" ref="AZ923" si="2941">SUM(AZ920:AZ922)</f>
        <v>0</v>
      </c>
      <c r="BA923" s="188">
        <f t="shared" ref="BA923" si="2942">SUM(BA920:BA922)</f>
        <v>0</v>
      </c>
      <c r="BB923" s="188">
        <f t="shared" ref="BB923" si="2943">SUM(BB920:BB922)</f>
        <v>0</v>
      </c>
      <c r="BC923" s="188">
        <f t="shared" ref="BC923" si="2944">SUM(BC920:BC922)</f>
        <v>0</v>
      </c>
      <c r="BD923" s="188">
        <f t="shared" ref="BD923" si="2945">SUM(BD920:BD922)</f>
        <v>0</v>
      </c>
      <c r="BE923" s="188">
        <f t="shared" ref="BE923" si="2946">SUM(BE920:BE922)</f>
        <v>0</v>
      </c>
      <c r="BF923" s="188">
        <f t="shared" ref="BF923" si="2947">SUM(BF920:BF922)</f>
        <v>0</v>
      </c>
      <c r="BG923" s="188">
        <f t="shared" ref="BG923" si="2948">SUM(BG920:BG922)</f>
        <v>0</v>
      </c>
      <c r="BH923" s="188">
        <f t="shared" ref="BH923" si="2949">SUM(BH920:BH922)</f>
        <v>0</v>
      </c>
      <c r="BI923" s="188">
        <f t="shared" ref="BI923" si="2950">SUM(BI920:BI922)</f>
        <v>0</v>
      </c>
      <c r="BJ923" s="188">
        <f t="shared" ref="BJ923" si="2951">SUM(BJ920:BJ922)</f>
        <v>0</v>
      </c>
      <c r="BK923" s="188">
        <f t="shared" ref="BK923" si="2952">SUM(BK920:BK922)</f>
        <v>0</v>
      </c>
      <c r="BL923" s="188">
        <f t="shared" ref="BL923" si="2953">SUM(BL920:BL922)</f>
        <v>0</v>
      </c>
      <c r="BM923" s="188">
        <f t="shared" ref="BM923" si="2954">SUM(BM920:BM922)</f>
        <v>0</v>
      </c>
      <c r="BN923" s="188">
        <f t="shared" ref="BN923" si="2955">SUM(BN920:BN922)</f>
        <v>0</v>
      </c>
      <c r="BO923" s="188">
        <f t="shared" ref="BO923" si="2956">SUM(BO920:BO922)</f>
        <v>0</v>
      </c>
      <c r="BP923" s="188">
        <f t="shared" ref="BP923" si="2957">SUM(BP920:BP922)</f>
        <v>0</v>
      </c>
      <c r="BQ923" s="188">
        <f t="shared" ref="BQ923" si="2958">SUM(BQ920:BQ922)</f>
        <v>0</v>
      </c>
      <c r="BR923" s="188">
        <f t="shared" ref="BR923" si="2959">SUM(BR920:BR922)</f>
        <v>0</v>
      </c>
      <c r="BS923" s="188">
        <f t="shared" ref="BS923" si="2960">SUM(BS920:BS922)</f>
        <v>0</v>
      </c>
      <c r="BT923" s="188">
        <f t="shared" ref="BT923" si="2961">SUM(BT920:BT922)</f>
        <v>0</v>
      </c>
      <c r="BU923" s="188">
        <f t="shared" ref="BU923" si="2962">SUM(BU920:BU922)</f>
        <v>0</v>
      </c>
      <c r="BV923" s="188">
        <f t="shared" ref="BV923" si="2963">SUM(BV920:BV922)</f>
        <v>0</v>
      </c>
      <c r="BW923" s="188">
        <f t="shared" ref="BW923" si="2964">SUM(BW920:BW922)</f>
        <v>0</v>
      </c>
      <c r="BX923" s="188">
        <f t="shared" ref="BX923" si="2965">SUM(BX920:BX922)</f>
        <v>0</v>
      </c>
      <c r="BY923" s="188">
        <f t="shared" ref="BY923" si="2966">SUM(BY920:BY922)</f>
        <v>0</v>
      </c>
      <c r="BZ923" s="188">
        <f t="shared" ref="BZ923" si="2967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68">H923+G924</f>
        <v>0</v>
      </c>
      <c r="I924" s="188">
        <f t="shared" ref="I924" si="2969">I923+H924</f>
        <v>0</v>
      </c>
      <c r="J924" s="188">
        <f t="shared" ref="J924" si="2970">J923+I924</f>
        <v>0</v>
      </c>
      <c r="K924" s="188">
        <f t="shared" ref="K924" si="2971">K923+J924</f>
        <v>0</v>
      </c>
      <c r="L924" s="188">
        <f t="shared" ref="L924" si="2972">L923+K924</f>
        <v>0</v>
      </c>
      <c r="M924" s="188">
        <f t="shared" ref="M924" si="2973">M923+L924</f>
        <v>0</v>
      </c>
      <c r="N924" s="188">
        <f t="shared" ref="N924" si="2974">N923+M924</f>
        <v>0</v>
      </c>
      <c r="O924" s="188">
        <f t="shared" ref="O924" si="2975">O923+N924</f>
        <v>0</v>
      </c>
      <c r="P924" s="188">
        <f t="shared" ref="P924" si="2976">P923+O924</f>
        <v>0</v>
      </c>
      <c r="Q924" s="188">
        <f t="shared" ref="Q924" si="2977">Q923+P924</f>
        <v>0</v>
      </c>
      <c r="R924" s="188">
        <f t="shared" ref="R924" si="2978">R923+Q924</f>
        <v>0</v>
      </c>
      <c r="S924" s="188">
        <f t="shared" ref="S924" si="2979">S923+R924</f>
        <v>0</v>
      </c>
      <c r="T924" s="188">
        <f t="shared" ref="T924" si="2980">T923+S924</f>
        <v>0</v>
      </c>
      <c r="U924" s="188">
        <f t="shared" ref="U924" si="2981">U923+T924</f>
        <v>0</v>
      </c>
      <c r="V924" s="188">
        <f t="shared" ref="V924" si="2982">V923+U924</f>
        <v>0</v>
      </c>
      <c r="W924" s="188">
        <f t="shared" ref="W924" si="2983">W923+V924</f>
        <v>0</v>
      </c>
      <c r="X924" s="188">
        <f t="shared" ref="X924" si="2984">X923+W924</f>
        <v>0</v>
      </c>
      <c r="Y924" s="188">
        <f t="shared" ref="Y924" si="2985">Y923+X924</f>
        <v>0</v>
      </c>
      <c r="Z924" s="188">
        <f t="shared" ref="Z924" si="2986">Z923+Y924</f>
        <v>0</v>
      </c>
      <c r="AA924" s="188">
        <f t="shared" ref="AA924" si="2987">AA923+Z924</f>
        <v>0</v>
      </c>
      <c r="AB924" s="188">
        <f t="shared" ref="AB924" si="2988">AB923+AA924</f>
        <v>0</v>
      </c>
      <c r="AC924" s="188">
        <f t="shared" ref="AC924" si="2989">AC923+AB924</f>
        <v>0</v>
      </c>
      <c r="AD924" s="188">
        <f t="shared" ref="AD924" si="2990">AD923+AC924</f>
        <v>0</v>
      </c>
      <c r="AE924" s="188">
        <f t="shared" ref="AE924" si="2991">AE923+AD924</f>
        <v>0</v>
      </c>
      <c r="AF924" s="188">
        <f t="shared" ref="AF924" si="2992">AF923+AE924</f>
        <v>0</v>
      </c>
      <c r="AG924" s="188">
        <f t="shared" ref="AG924" si="2993">AG923+AF924</f>
        <v>0</v>
      </c>
      <c r="AH924" s="188">
        <f t="shared" ref="AH924" si="2994">AH923+AG924</f>
        <v>0</v>
      </c>
      <c r="AI924" s="188">
        <f t="shared" ref="AI924" si="2995">AI923+AH924</f>
        <v>0</v>
      </c>
      <c r="AJ924" s="188">
        <f t="shared" ref="AJ924" si="2996">AJ923+AI924</f>
        <v>0</v>
      </c>
      <c r="AK924" s="188">
        <f t="shared" ref="AK924" si="2997">AK923+AJ924</f>
        <v>0</v>
      </c>
      <c r="AL924" s="188">
        <f t="shared" ref="AL924" si="2998">AL923+AK924</f>
        <v>0</v>
      </c>
      <c r="AM924" s="188">
        <f t="shared" ref="AM924" si="2999">AM923+AL924</f>
        <v>0</v>
      </c>
      <c r="AN924" s="188">
        <f t="shared" ref="AN924" si="3000">AN923+AM924</f>
        <v>0</v>
      </c>
      <c r="AO924" s="188">
        <f t="shared" ref="AO924" si="3001">AO923+AN924</f>
        <v>0</v>
      </c>
      <c r="AP924" s="188">
        <f t="shared" ref="AP924" si="3002">AP923+AO924</f>
        <v>0</v>
      </c>
      <c r="AQ924" s="188">
        <f t="shared" ref="AQ924" si="3003">AQ923+AP924</f>
        <v>0</v>
      </c>
      <c r="AR924" s="188">
        <f t="shared" ref="AR924" si="3004">AR923+AQ924</f>
        <v>0</v>
      </c>
      <c r="AS924" s="188">
        <f t="shared" ref="AS924" si="3005">AS923+AR924</f>
        <v>0</v>
      </c>
      <c r="AT924" s="188">
        <f t="shared" ref="AT924" si="3006">AT923+AS924</f>
        <v>0</v>
      </c>
      <c r="AU924" s="188">
        <f t="shared" ref="AU924" si="3007">AU923+AT924</f>
        <v>0</v>
      </c>
      <c r="AV924" s="188">
        <f t="shared" ref="AV924" si="3008">AV923+AU924</f>
        <v>0</v>
      </c>
      <c r="AW924" s="188">
        <f t="shared" ref="AW924" si="3009">AW923+AV924</f>
        <v>0</v>
      </c>
      <c r="AX924" s="188">
        <f t="shared" ref="AX924" si="3010">AX923+AW924</f>
        <v>0</v>
      </c>
      <c r="AY924" s="188">
        <f t="shared" ref="AY924" si="3011">AY923+AX924</f>
        <v>0</v>
      </c>
      <c r="AZ924" s="188">
        <f t="shared" ref="AZ924" si="3012">AZ923+AY924</f>
        <v>0</v>
      </c>
      <c r="BA924" s="188">
        <f t="shared" ref="BA924" si="3013">BA923+AZ924</f>
        <v>0</v>
      </c>
      <c r="BB924" s="188">
        <f t="shared" ref="BB924" si="3014">BB923+BA924</f>
        <v>0</v>
      </c>
      <c r="BC924" s="188">
        <f t="shared" ref="BC924" si="3015">BC923+BB924</f>
        <v>0</v>
      </c>
      <c r="BD924" s="188">
        <f t="shared" ref="BD924" si="3016">BD923+BC924</f>
        <v>0</v>
      </c>
      <c r="BE924" s="188">
        <f t="shared" ref="BE924" si="3017">BE923+BD924</f>
        <v>0</v>
      </c>
      <c r="BF924" s="188">
        <f t="shared" ref="BF924" si="3018">BF923+BE924</f>
        <v>0</v>
      </c>
      <c r="BG924" s="188">
        <f t="shared" ref="BG924" si="3019">BG923+BF924</f>
        <v>0</v>
      </c>
      <c r="BH924" s="188">
        <f t="shared" ref="BH924" si="3020">BH923+BG924</f>
        <v>0</v>
      </c>
      <c r="BI924" s="188">
        <f t="shared" ref="BI924" si="3021">BI923+BH924</f>
        <v>0</v>
      </c>
      <c r="BJ924" s="188">
        <f t="shared" ref="BJ924" si="3022">BJ923+BI924</f>
        <v>0</v>
      </c>
      <c r="BK924" s="188">
        <f t="shared" ref="BK924" si="3023">BK923+BJ924</f>
        <v>0</v>
      </c>
      <c r="BL924" s="188">
        <f t="shared" ref="BL924" si="3024">BL923+BK924</f>
        <v>0</v>
      </c>
      <c r="BM924" s="188">
        <f t="shared" ref="BM924" si="3025">BM923+BL924</f>
        <v>0</v>
      </c>
      <c r="BN924" s="188">
        <f t="shared" ref="BN924" si="3026">BN923+BM924</f>
        <v>0</v>
      </c>
      <c r="BO924" s="188">
        <f t="shared" ref="BO924" si="3027">BO923+BN924</f>
        <v>0</v>
      </c>
      <c r="BP924" s="188">
        <f t="shared" ref="BP924" si="3028">BP923+BO924</f>
        <v>0</v>
      </c>
      <c r="BQ924" s="188">
        <f t="shared" ref="BQ924" si="3029">BQ923+BP924</f>
        <v>0</v>
      </c>
      <c r="BR924" s="188">
        <f t="shared" ref="BR924" si="3030">BR923+BQ924</f>
        <v>0</v>
      </c>
      <c r="BS924" s="188">
        <f t="shared" ref="BS924" si="3031">BS923+BR924</f>
        <v>0</v>
      </c>
      <c r="BT924" s="188">
        <f t="shared" ref="BT924" si="3032">BT923+BS924</f>
        <v>0</v>
      </c>
      <c r="BU924" s="188">
        <f t="shared" ref="BU924" si="3033">BU923+BT924</f>
        <v>0</v>
      </c>
      <c r="BV924" s="188">
        <f t="shared" ref="BV924" si="3034">BV923+BU924</f>
        <v>0</v>
      </c>
      <c r="BW924" s="188">
        <f t="shared" ref="BW924" si="3035">BW923+BV924</f>
        <v>0</v>
      </c>
      <c r="BX924" s="188">
        <f t="shared" ref="BX924" si="3036">BX923+BW924</f>
        <v>0</v>
      </c>
      <c r="BY924" s="188">
        <f t="shared" ref="BY924" si="3037">BY923+BX924</f>
        <v>0</v>
      </c>
      <c r="BZ924" s="188">
        <f t="shared" ref="BZ924" si="3038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1.8093994609062733E-2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39">IF(H$700=$E926,VLOOKUP(H$9,$D$12:$E$83,2,FALSE),0)</f>
        <v>0</v>
      </c>
      <c r="I927" s="319">
        <f t="shared" ref="I927" si="3040">IF(I$700=$E926,VLOOKUP(I$9,$D$12:$E$83,2,FALSE),0)</f>
        <v>0</v>
      </c>
      <c r="J927" s="319">
        <f t="shared" ref="J927" si="3041">IF(J$700=$E926,VLOOKUP(J$9,$D$12:$E$83,2,FALSE),0)</f>
        <v>0</v>
      </c>
      <c r="K927" s="319">
        <f t="shared" ref="K927" si="3042">IF(K$700=$E926,VLOOKUP(K$9,$D$12:$E$83,2,FALSE),0)</f>
        <v>0</v>
      </c>
      <c r="L927" s="319">
        <f t="shared" ref="L927" si="3043">IF(L$700=$E926,VLOOKUP(L$9,$D$12:$E$83,2,FALSE),0)</f>
        <v>0</v>
      </c>
      <c r="M927" s="319">
        <f t="shared" ref="M927" si="3044">IF(M$700=$E926,VLOOKUP(M$9,$D$12:$E$83,2,FALSE),0)</f>
        <v>0</v>
      </c>
      <c r="N927" s="319">
        <f t="shared" ref="N927" si="3045">IF(N$700=$E926,VLOOKUP(N$9,$D$12:$E$83,2,FALSE),0)</f>
        <v>0</v>
      </c>
      <c r="O927" s="319">
        <f t="shared" ref="O927" si="3046">IF(O$700=$E926,VLOOKUP(O$9,$D$12:$E$83,2,FALSE),0)</f>
        <v>0</v>
      </c>
      <c r="P927" s="319">
        <f t="shared" ref="P927" si="3047">IF(P$700=$E926,VLOOKUP(P$9,$D$12:$E$83,2,FALSE),0)</f>
        <v>0</v>
      </c>
      <c r="Q927" s="319">
        <f t="shared" ref="Q927" si="3048">IF(Q$700=$E926,VLOOKUP(Q$9,$D$12:$E$83,2,FALSE),0)</f>
        <v>0</v>
      </c>
      <c r="R927" s="319">
        <f t="shared" ref="R927" si="3049">IF(R$700=$E926,VLOOKUP(R$9,$D$12:$E$83,2,FALSE),0)</f>
        <v>0</v>
      </c>
      <c r="S927" s="319">
        <f t="shared" ref="S927" si="3050">IF(S$700=$E926,VLOOKUP(S$9,$D$12:$E$83,2,FALSE),0)</f>
        <v>0</v>
      </c>
      <c r="T927" s="319">
        <f t="shared" ref="T927" si="3051">IF(T$700=$E926,VLOOKUP(T$9,$D$12:$E$83,2,FALSE),0)</f>
        <v>0</v>
      </c>
      <c r="U927" s="319">
        <f t="shared" ref="U927" si="3052">IF(U$700=$E926,VLOOKUP(U$9,$D$12:$E$83,2,FALSE),0)</f>
        <v>0</v>
      </c>
      <c r="V927" s="319">
        <f t="shared" ref="V927" si="3053">IF(V$700=$E926,VLOOKUP(V$9,$D$12:$E$83,2,FALSE),0)</f>
        <v>0</v>
      </c>
      <c r="W927" s="319">
        <f t="shared" ref="W927" si="3054">IF(W$700=$E926,VLOOKUP(W$9,$D$12:$E$83,2,FALSE),0)</f>
        <v>0</v>
      </c>
      <c r="X927" s="319">
        <f t="shared" ref="X927" si="3055">IF(X$700=$E926,VLOOKUP(X$9,$D$12:$E$83,2,FALSE),0)</f>
        <v>0</v>
      </c>
      <c r="Y927" s="319">
        <f t="shared" ref="Y927" si="3056">IF(Y$700=$E926,VLOOKUP(Y$9,$D$12:$E$83,2,FALSE),0)</f>
        <v>0</v>
      </c>
      <c r="Z927" s="319">
        <f t="shared" ref="Z927" si="3057">IF(Z$700=$E926,VLOOKUP(Z$9,$D$12:$E$83,2,FALSE),0)</f>
        <v>0</v>
      </c>
      <c r="AA927" s="319">
        <f t="shared" ref="AA927" si="3058">IF(AA$700=$E926,VLOOKUP(AA$9,$D$12:$E$83,2,FALSE),0)</f>
        <v>0</v>
      </c>
      <c r="AB927" s="319">
        <f t="shared" ref="AB927" si="3059">IF(AB$700=$E926,VLOOKUP(AB$9,$D$12:$E$83,2,FALSE),0)</f>
        <v>0</v>
      </c>
      <c r="AC927" s="319">
        <f t="shared" ref="AC927" si="3060">IF(AC$700=$E926,VLOOKUP(AC$9,$D$12:$E$83,2,FALSE),0)</f>
        <v>0</v>
      </c>
      <c r="AD927" s="319">
        <f t="shared" ref="AD927" si="3061">IF(AD$700=$E926,VLOOKUP(AD$9,$D$12:$E$83,2,FALSE),0)</f>
        <v>0</v>
      </c>
      <c r="AE927" s="319">
        <f t="shared" ref="AE927" si="3062">IF(AE$700=$E926,VLOOKUP(AE$9,$D$12:$E$83,2,FALSE),0)</f>
        <v>0</v>
      </c>
      <c r="AF927" s="319">
        <f t="shared" ref="AF927" si="3063">IF(AF$700=$E926,VLOOKUP(AF$9,$D$12:$E$83,2,FALSE),0)</f>
        <v>0</v>
      </c>
      <c r="AG927" s="319">
        <f t="shared" ref="AG927" si="3064">IF(AG$700=$E926,VLOOKUP(AG$9,$D$12:$E$83,2,FALSE),0)</f>
        <v>0</v>
      </c>
      <c r="AH927" s="319">
        <f t="shared" ref="AH927" si="3065">IF(AH$700=$E926,VLOOKUP(AH$9,$D$12:$E$83,2,FALSE),0)</f>
        <v>0</v>
      </c>
      <c r="AI927" s="319">
        <f t="shared" ref="AI927" si="3066">IF(AI$700=$E926,VLOOKUP(AI$9,$D$12:$E$83,2,FALSE),0)</f>
        <v>0</v>
      </c>
      <c r="AJ927" s="319">
        <f t="shared" ref="AJ927" si="3067">IF(AJ$700=$E926,VLOOKUP(AJ$9,$D$12:$E$83,2,FALSE),0)</f>
        <v>0</v>
      </c>
      <c r="AK927" s="319">
        <f t="shared" ref="AK927" si="3068">IF(AK$700=$E926,VLOOKUP(AK$9,$D$12:$E$83,2,FALSE),0)</f>
        <v>0</v>
      </c>
      <c r="AL927" s="319">
        <f t="shared" ref="AL927" si="3069">IF(AL$700=$E926,VLOOKUP(AL$9,$D$12:$E$83,2,FALSE),0)</f>
        <v>0</v>
      </c>
      <c r="AM927" s="319">
        <f t="shared" ref="AM927" si="3070">IF(AM$700=$E926,VLOOKUP(AM$9,$D$12:$E$83,2,FALSE),0)</f>
        <v>0</v>
      </c>
      <c r="AN927" s="319">
        <f t="shared" ref="AN927" si="3071">IF(AN$700=$E926,VLOOKUP(AN$9,$D$12:$E$83,2,FALSE),0)</f>
        <v>0</v>
      </c>
      <c r="AO927" s="319">
        <f t="shared" ref="AO927" si="3072">IF(AO$700=$E926,VLOOKUP(AO$9,$D$12:$E$83,2,FALSE),0)</f>
        <v>0</v>
      </c>
      <c r="AP927" s="319">
        <f t="shared" ref="AP927" si="3073">IF(AP$700=$E926,VLOOKUP(AP$9,$D$12:$E$83,2,FALSE),0)</f>
        <v>0</v>
      </c>
      <c r="AQ927" s="319">
        <f t="shared" ref="AQ927" si="3074">IF(AQ$700=$E926,VLOOKUP(AQ$9,$D$12:$E$83,2,FALSE),0)</f>
        <v>0</v>
      </c>
      <c r="AR927" s="319">
        <f t="shared" ref="AR927" si="3075">IF(AR$700=$E926,VLOOKUP(AR$9,$D$12:$E$83,2,FALSE),0)</f>
        <v>0</v>
      </c>
      <c r="AS927" s="319">
        <f t="shared" ref="AS927" si="3076">IF(AS$700=$E926,VLOOKUP(AS$9,$D$12:$E$83,2,FALSE),0)</f>
        <v>0</v>
      </c>
      <c r="AT927" s="319">
        <f t="shared" ref="AT927" si="3077">IF(AT$700=$E926,VLOOKUP(AT$9,$D$12:$E$83,2,FALSE),0)</f>
        <v>0</v>
      </c>
      <c r="AU927" s="319">
        <f t="shared" ref="AU927" si="3078">IF(AU$700=$E926,VLOOKUP(AU$9,$D$12:$E$83,2,FALSE),0)</f>
        <v>0</v>
      </c>
      <c r="AV927" s="319">
        <f t="shared" ref="AV927" si="3079">IF(AV$700=$E926,VLOOKUP(AV$9,$D$12:$E$83,2,FALSE),0)</f>
        <v>0</v>
      </c>
      <c r="AW927" s="319">
        <f t="shared" ref="AW927" si="3080">IF(AW$700=$E926,VLOOKUP(AW$9,$D$12:$E$83,2,FALSE),0)</f>
        <v>0</v>
      </c>
      <c r="AX927" s="319">
        <f t="shared" ref="AX927" si="3081">IF(AX$700=$E926,VLOOKUP(AX$9,$D$12:$E$83,2,FALSE),0)</f>
        <v>0</v>
      </c>
      <c r="AY927" s="319">
        <f t="shared" ref="AY927" si="3082">IF(AY$700=$E926,VLOOKUP(AY$9,$D$12:$E$83,2,FALSE),0)</f>
        <v>0</v>
      </c>
      <c r="AZ927" s="319">
        <f t="shared" ref="AZ927" si="3083">IF(AZ$700=$E926,VLOOKUP(AZ$9,$D$12:$E$83,2,FALSE),0)</f>
        <v>0</v>
      </c>
      <c r="BA927" s="319">
        <f t="shared" ref="BA927" si="3084">IF(BA$700=$E926,VLOOKUP(BA$9,$D$12:$E$83,2,FALSE),0)</f>
        <v>0</v>
      </c>
      <c r="BB927" s="319">
        <f t="shared" ref="BB927" si="3085">IF(BB$700=$E926,VLOOKUP(BB$9,$D$12:$E$83,2,FALSE),0)</f>
        <v>0</v>
      </c>
      <c r="BC927" s="319">
        <f t="shared" ref="BC927" si="3086">IF(BC$700=$E926,VLOOKUP(BC$9,$D$12:$E$83,2,FALSE),0)</f>
        <v>0</v>
      </c>
      <c r="BD927" s="319">
        <f t="shared" ref="BD927" si="3087">IF(BD$700=$E926,VLOOKUP(BD$9,$D$12:$E$83,2,FALSE),0)</f>
        <v>0</v>
      </c>
      <c r="BE927" s="319">
        <f t="shared" ref="BE927" si="3088">IF(BE$700=$E926,VLOOKUP(BE$9,$D$12:$E$83,2,FALSE),0)</f>
        <v>0</v>
      </c>
      <c r="BF927" s="319">
        <f t="shared" ref="BF927" si="3089">IF(BF$700=$E926,VLOOKUP(BF$9,$D$12:$E$83,2,FALSE),0)</f>
        <v>0</v>
      </c>
      <c r="BG927" s="319">
        <f t="shared" ref="BG927" si="3090">IF(BG$700=$E926,VLOOKUP(BG$9,$D$12:$E$83,2,FALSE),0)</f>
        <v>0</v>
      </c>
      <c r="BH927" s="319">
        <f t="shared" ref="BH927" si="3091">IF(BH$700=$E926,VLOOKUP(BH$9,$D$12:$E$83,2,FALSE),0)</f>
        <v>0</v>
      </c>
      <c r="BI927" s="319">
        <f t="shared" ref="BI927" si="3092">IF(BI$700=$E926,VLOOKUP(BI$9,$D$12:$E$83,2,FALSE),0)</f>
        <v>0</v>
      </c>
      <c r="BJ927" s="319">
        <f t="shared" ref="BJ927" si="3093">IF(BJ$700=$E926,VLOOKUP(BJ$9,$D$12:$E$83,2,FALSE),0)</f>
        <v>0</v>
      </c>
      <c r="BK927" s="319">
        <f t="shared" ref="BK927" si="3094">IF(BK$700=$E926,VLOOKUP(BK$9,$D$12:$E$83,2,FALSE),0)</f>
        <v>0</v>
      </c>
      <c r="BL927" s="319">
        <f t="shared" ref="BL927" si="3095">IF(BL$700=$E926,VLOOKUP(BL$9,$D$12:$E$83,2,FALSE),0)</f>
        <v>0</v>
      </c>
      <c r="BM927" s="319">
        <f t="shared" ref="BM927" si="3096">IF(BM$700=$E926,VLOOKUP(BM$9,$D$12:$E$83,2,FALSE),0)</f>
        <v>0</v>
      </c>
      <c r="BN927" s="319">
        <f t="shared" ref="BN927" si="3097">IF(BN$700=$E926,VLOOKUP(BN$9,$D$12:$E$83,2,FALSE),0)</f>
        <v>0</v>
      </c>
      <c r="BO927" s="319">
        <f t="shared" ref="BO927" si="3098">IF(BO$700=$E926,VLOOKUP(BO$9,$D$12:$E$83,2,FALSE),0)</f>
        <v>0</v>
      </c>
      <c r="BP927" s="319">
        <f t="shared" ref="BP927" si="3099">IF(BP$700=$E926,VLOOKUP(BP$9,$D$12:$E$83,2,FALSE),0)</f>
        <v>0</v>
      </c>
      <c r="BQ927" s="319">
        <f t="shared" ref="BQ927" si="3100">IF(BQ$700=$E926,VLOOKUP(BQ$9,$D$12:$E$83,2,FALSE),0)</f>
        <v>0</v>
      </c>
      <c r="BR927" s="319">
        <f t="shared" ref="BR927" si="3101">IF(BR$700=$E926,VLOOKUP(BR$9,$D$12:$E$83,2,FALSE),0)</f>
        <v>0</v>
      </c>
      <c r="BS927" s="319">
        <f t="shared" ref="BS927" si="3102">IF(BS$700=$E926,VLOOKUP(BS$9,$D$12:$E$83,2,FALSE),0)</f>
        <v>0</v>
      </c>
      <c r="BT927" s="319">
        <f t="shared" ref="BT927" si="3103">IF(BT$700=$E926,VLOOKUP(BT$9,$D$12:$E$83,2,FALSE),0)</f>
        <v>0</v>
      </c>
      <c r="BU927" s="319">
        <f t="shared" ref="BU927" si="3104">IF(BU$700=$E926,VLOOKUP(BU$9,$D$12:$E$83,2,FALSE),0)</f>
        <v>0</v>
      </c>
      <c r="BV927" s="319">
        <f t="shared" ref="BV927" si="3105">IF(BV$700=$E926,VLOOKUP(BV$9,$D$12:$E$83,2,FALSE),0)</f>
        <v>0</v>
      </c>
      <c r="BW927" s="319">
        <f t="shared" ref="BW927" si="3106">IF(BW$700=$E926,VLOOKUP(BW$9,$D$12:$E$83,2,FALSE),0)</f>
        <v>0</v>
      </c>
      <c r="BX927" s="319">
        <f t="shared" ref="BX927" si="3107">IF(BX$700=$E926,VLOOKUP(BX$9,$D$12:$E$83,2,FALSE),0)</f>
        <v>0</v>
      </c>
      <c r="BY927" s="319">
        <f t="shared" ref="BY927" si="3108">IF(BY$700=$E926,VLOOKUP(BY$9,$D$12:$E$83,2,FALSE),0)</f>
        <v>0</v>
      </c>
      <c r="BZ927" s="319">
        <f t="shared" ref="BZ927" si="3109">IF(BZ$700=$E926,VLOOKUP(BZ$9,$D$12:$E$83,2,FALSE),0)</f>
        <v>0</v>
      </c>
    </row>
    <row r="928" spans="1:78" ht="15" x14ac:dyDescent="0.25">
      <c r="A928" s="229">
        <f t="shared" ref="A928" si="3110">B928*$A$776</f>
        <v>0</v>
      </c>
      <c r="B928" s="77">
        <f t="shared" ref="B928:B932" si="3111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12">IF(H$700=$E926,VLOOKUP(H$9,$D$87:$E$158,2,FALSE),0)</f>
        <v>0</v>
      </c>
      <c r="I928" s="319">
        <f t="shared" si="3112"/>
        <v>0</v>
      </c>
      <c r="J928" s="319">
        <f t="shared" si="3112"/>
        <v>0</v>
      </c>
      <c r="K928" s="319">
        <f t="shared" si="3112"/>
        <v>0</v>
      </c>
      <c r="L928" s="319">
        <f t="shared" si="3112"/>
        <v>0</v>
      </c>
      <c r="M928" s="319">
        <f t="shared" si="3112"/>
        <v>0</v>
      </c>
      <c r="N928" s="319">
        <f t="shared" si="3112"/>
        <v>0</v>
      </c>
      <c r="O928" s="319">
        <f t="shared" si="3112"/>
        <v>0</v>
      </c>
      <c r="P928" s="319">
        <f t="shared" si="3112"/>
        <v>0</v>
      </c>
      <c r="Q928" s="319">
        <f t="shared" si="3112"/>
        <v>0</v>
      </c>
      <c r="R928" s="319">
        <f t="shared" si="3112"/>
        <v>0</v>
      </c>
      <c r="S928" s="319">
        <f t="shared" si="3112"/>
        <v>0</v>
      </c>
      <c r="T928" s="319">
        <f t="shared" si="3112"/>
        <v>0</v>
      </c>
      <c r="U928" s="319">
        <f t="shared" si="3112"/>
        <v>0</v>
      </c>
      <c r="V928" s="319">
        <f t="shared" si="3112"/>
        <v>0</v>
      </c>
      <c r="W928" s="319">
        <f t="shared" si="3112"/>
        <v>0</v>
      </c>
      <c r="X928" s="319">
        <f t="shared" si="3112"/>
        <v>0</v>
      </c>
      <c r="Y928" s="319">
        <f t="shared" si="3112"/>
        <v>0</v>
      </c>
      <c r="Z928" s="319">
        <f t="shared" si="3112"/>
        <v>0</v>
      </c>
      <c r="AA928" s="319">
        <f t="shared" si="3112"/>
        <v>0</v>
      </c>
      <c r="AB928" s="319">
        <f t="shared" si="3112"/>
        <v>0</v>
      </c>
      <c r="AC928" s="319">
        <f t="shared" si="3112"/>
        <v>0</v>
      </c>
      <c r="AD928" s="319">
        <f t="shared" si="3112"/>
        <v>0</v>
      </c>
      <c r="AE928" s="319">
        <f t="shared" si="3112"/>
        <v>0</v>
      </c>
      <c r="AF928" s="319">
        <f t="shared" si="3112"/>
        <v>0</v>
      </c>
      <c r="AG928" s="319">
        <f t="shared" si="3112"/>
        <v>0</v>
      </c>
      <c r="AH928" s="319">
        <f t="shared" si="3112"/>
        <v>0</v>
      </c>
      <c r="AI928" s="319">
        <f t="shared" si="3112"/>
        <v>0</v>
      </c>
      <c r="AJ928" s="319">
        <f t="shared" si="3112"/>
        <v>0</v>
      </c>
      <c r="AK928" s="319">
        <f t="shared" si="3112"/>
        <v>0</v>
      </c>
      <c r="AL928" s="319">
        <f t="shared" si="3112"/>
        <v>0</v>
      </c>
      <c r="AM928" s="319">
        <f t="shared" si="3112"/>
        <v>0</v>
      </c>
      <c r="AN928" s="319">
        <f t="shared" si="3112"/>
        <v>0</v>
      </c>
      <c r="AO928" s="319">
        <f t="shared" si="3112"/>
        <v>0</v>
      </c>
      <c r="AP928" s="319">
        <f t="shared" si="3112"/>
        <v>0</v>
      </c>
      <c r="AQ928" s="319">
        <f t="shared" si="3112"/>
        <v>0</v>
      </c>
      <c r="AR928" s="319">
        <f t="shared" si="3112"/>
        <v>0</v>
      </c>
      <c r="AS928" s="319">
        <f t="shared" si="3112"/>
        <v>0</v>
      </c>
      <c r="AT928" s="319">
        <f t="shared" si="3112"/>
        <v>0</v>
      </c>
      <c r="AU928" s="319">
        <f t="shared" si="3112"/>
        <v>0</v>
      </c>
      <c r="AV928" s="319">
        <f t="shared" si="3112"/>
        <v>0</v>
      </c>
      <c r="AW928" s="319">
        <f t="shared" si="3112"/>
        <v>0</v>
      </c>
      <c r="AX928" s="319">
        <f t="shared" si="3112"/>
        <v>0</v>
      </c>
      <c r="AY928" s="319">
        <f t="shared" si="3112"/>
        <v>0</v>
      </c>
      <c r="AZ928" s="319">
        <f t="shared" si="3112"/>
        <v>0</v>
      </c>
      <c r="BA928" s="319">
        <f t="shared" si="3112"/>
        <v>0</v>
      </c>
      <c r="BB928" s="319">
        <f t="shared" si="3112"/>
        <v>0</v>
      </c>
      <c r="BC928" s="319">
        <f t="shared" si="3112"/>
        <v>0</v>
      </c>
      <c r="BD928" s="319">
        <f t="shared" si="3112"/>
        <v>0</v>
      </c>
      <c r="BE928" s="319">
        <f t="shared" si="3112"/>
        <v>0</v>
      </c>
      <c r="BF928" s="319">
        <f t="shared" si="3112"/>
        <v>0</v>
      </c>
      <c r="BG928" s="319">
        <f t="shared" si="3112"/>
        <v>0</v>
      </c>
      <c r="BH928" s="319">
        <f t="shared" si="3112"/>
        <v>0</v>
      </c>
      <c r="BI928" s="319">
        <f t="shared" si="3112"/>
        <v>0</v>
      </c>
      <c r="BJ928" s="319">
        <f t="shared" si="3112"/>
        <v>0</v>
      </c>
      <c r="BK928" s="319">
        <f t="shared" si="3112"/>
        <v>0</v>
      </c>
      <c r="BL928" s="319">
        <f t="shared" si="3112"/>
        <v>0</v>
      </c>
      <c r="BM928" s="319">
        <f t="shared" si="3112"/>
        <v>0</v>
      </c>
      <c r="BN928" s="319">
        <f t="shared" si="3112"/>
        <v>0</v>
      </c>
      <c r="BO928" s="319">
        <f t="shared" si="3112"/>
        <v>0</v>
      </c>
      <c r="BP928" s="319">
        <f t="shared" si="3112"/>
        <v>0</v>
      </c>
      <c r="BQ928" s="319">
        <f t="shared" si="3112"/>
        <v>0</v>
      </c>
      <c r="BR928" s="319">
        <f t="shared" si="3112"/>
        <v>0</v>
      </c>
      <c r="BS928" s="319">
        <f t="shared" si="3112"/>
        <v>0</v>
      </c>
      <c r="BT928" s="319">
        <f t="shared" ref="BT928:BZ928" si="3113">IF(BT$700=$E926,VLOOKUP(BT$9,$D$87:$E$158,2,FALSE),0)</f>
        <v>0</v>
      </c>
      <c r="BU928" s="319">
        <f t="shared" si="3113"/>
        <v>0</v>
      </c>
      <c r="BV928" s="319">
        <f t="shared" si="3113"/>
        <v>0</v>
      </c>
      <c r="BW928" s="319">
        <f t="shared" si="3113"/>
        <v>0</v>
      </c>
      <c r="BX928" s="319">
        <f t="shared" si="3113"/>
        <v>0</v>
      </c>
      <c r="BY928" s="319">
        <f t="shared" si="3113"/>
        <v>0</v>
      </c>
      <c r="BZ928" s="319">
        <f t="shared" si="3113"/>
        <v>0</v>
      </c>
    </row>
    <row r="929" spans="1:78" ht="15" x14ac:dyDescent="0.25">
      <c r="A929" s="229">
        <f>B929*$A$776</f>
        <v>0</v>
      </c>
      <c r="B929" s="77">
        <f t="shared" si="3111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14">IF(H$700=$E926,VLOOKUP(H$9,$D$163:$E$234,2,FALSE),0)</f>
        <v>0</v>
      </c>
      <c r="I929" s="319">
        <f t="shared" si="3114"/>
        <v>0</v>
      </c>
      <c r="J929" s="319">
        <f t="shared" si="3114"/>
        <v>0</v>
      </c>
      <c r="K929" s="319">
        <f t="shared" si="3114"/>
        <v>0</v>
      </c>
      <c r="L929" s="319">
        <f t="shared" si="3114"/>
        <v>0</v>
      </c>
      <c r="M929" s="319">
        <f t="shared" si="3114"/>
        <v>0</v>
      </c>
      <c r="N929" s="319">
        <f t="shared" si="3114"/>
        <v>0</v>
      </c>
      <c r="O929" s="319">
        <f t="shared" si="3114"/>
        <v>0</v>
      </c>
      <c r="P929" s="319">
        <f t="shared" si="3114"/>
        <v>0</v>
      </c>
      <c r="Q929" s="319">
        <f t="shared" si="3114"/>
        <v>0</v>
      </c>
      <c r="R929" s="319">
        <f t="shared" si="3114"/>
        <v>0</v>
      </c>
      <c r="S929" s="319">
        <f t="shared" si="3114"/>
        <v>0</v>
      </c>
      <c r="T929" s="319">
        <f t="shared" si="3114"/>
        <v>0</v>
      </c>
      <c r="U929" s="319">
        <f t="shared" si="3114"/>
        <v>0</v>
      </c>
      <c r="V929" s="319">
        <f t="shared" si="3114"/>
        <v>0</v>
      </c>
      <c r="W929" s="319">
        <f t="shared" si="3114"/>
        <v>0</v>
      </c>
      <c r="X929" s="319">
        <f t="shared" si="3114"/>
        <v>0</v>
      </c>
      <c r="Y929" s="319">
        <f t="shared" si="3114"/>
        <v>0</v>
      </c>
      <c r="Z929" s="319">
        <f t="shared" si="3114"/>
        <v>0</v>
      </c>
      <c r="AA929" s="319">
        <f t="shared" si="3114"/>
        <v>0</v>
      </c>
      <c r="AB929" s="319">
        <f t="shared" si="3114"/>
        <v>0</v>
      </c>
      <c r="AC929" s="319">
        <f t="shared" si="3114"/>
        <v>0</v>
      </c>
      <c r="AD929" s="319">
        <f t="shared" si="3114"/>
        <v>0</v>
      </c>
      <c r="AE929" s="319">
        <f t="shared" si="3114"/>
        <v>0</v>
      </c>
      <c r="AF929" s="319">
        <f t="shared" si="3114"/>
        <v>0</v>
      </c>
      <c r="AG929" s="319">
        <f t="shared" si="3114"/>
        <v>0</v>
      </c>
      <c r="AH929" s="319">
        <f t="shared" si="3114"/>
        <v>0</v>
      </c>
      <c r="AI929" s="319">
        <f t="shared" si="3114"/>
        <v>0</v>
      </c>
      <c r="AJ929" s="319">
        <f t="shared" si="3114"/>
        <v>0</v>
      </c>
      <c r="AK929" s="319">
        <f t="shared" si="3114"/>
        <v>0</v>
      </c>
      <c r="AL929" s="319">
        <f t="shared" si="3114"/>
        <v>0</v>
      </c>
      <c r="AM929" s="319">
        <f t="shared" si="3114"/>
        <v>0</v>
      </c>
      <c r="AN929" s="319">
        <f t="shared" si="3114"/>
        <v>0</v>
      </c>
      <c r="AO929" s="319">
        <f t="shared" si="3114"/>
        <v>0</v>
      </c>
      <c r="AP929" s="319">
        <f t="shared" si="3114"/>
        <v>0</v>
      </c>
      <c r="AQ929" s="319">
        <f t="shared" si="3114"/>
        <v>0</v>
      </c>
      <c r="AR929" s="319">
        <f t="shared" si="3114"/>
        <v>0</v>
      </c>
      <c r="AS929" s="319">
        <f t="shared" si="3114"/>
        <v>0</v>
      </c>
      <c r="AT929" s="319">
        <f t="shared" si="3114"/>
        <v>0</v>
      </c>
      <c r="AU929" s="319">
        <f t="shared" si="3114"/>
        <v>0</v>
      </c>
      <c r="AV929" s="319">
        <f t="shared" si="3114"/>
        <v>0</v>
      </c>
      <c r="AW929" s="319">
        <f t="shared" si="3114"/>
        <v>0</v>
      </c>
      <c r="AX929" s="319">
        <f t="shared" si="3114"/>
        <v>0</v>
      </c>
      <c r="AY929" s="319">
        <f t="shared" si="3114"/>
        <v>0</v>
      </c>
      <c r="AZ929" s="319">
        <f t="shared" si="3114"/>
        <v>0</v>
      </c>
      <c r="BA929" s="319">
        <f t="shared" si="3114"/>
        <v>0</v>
      </c>
      <c r="BB929" s="319">
        <f t="shared" si="3114"/>
        <v>0</v>
      </c>
      <c r="BC929" s="319">
        <f t="shared" si="3114"/>
        <v>0</v>
      </c>
      <c r="BD929" s="319">
        <f t="shared" si="3114"/>
        <v>0</v>
      </c>
      <c r="BE929" s="319">
        <f t="shared" si="3114"/>
        <v>0</v>
      </c>
      <c r="BF929" s="319">
        <f t="shared" si="3114"/>
        <v>0</v>
      </c>
      <c r="BG929" s="319">
        <f t="shared" si="3114"/>
        <v>0</v>
      </c>
      <c r="BH929" s="319">
        <f t="shared" si="3114"/>
        <v>0</v>
      </c>
      <c r="BI929" s="319">
        <f t="shared" si="3114"/>
        <v>0</v>
      </c>
      <c r="BJ929" s="319">
        <f t="shared" si="3114"/>
        <v>0</v>
      </c>
      <c r="BK929" s="319">
        <f t="shared" si="3114"/>
        <v>0</v>
      </c>
      <c r="BL929" s="319">
        <f t="shared" si="3114"/>
        <v>0</v>
      </c>
      <c r="BM929" s="319">
        <f t="shared" si="3114"/>
        <v>0</v>
      </c>
      <c r="BN929" s="319">
        <f t="shared" si="3114"/>
        <v>0</v>
      </c>
      <c r="BO929" s="319">
        <f t="shared" si="3114"/>
        <v>0</v>
      </c>
      <c r="BP929" s="319">
        <f t="shared" si="3114"/>
        <v>0</v>
      </c>
      <c r="BQ929" s="319">
        <f t="shared" si="3114"/>
        <v>0</v>
      </c>
      <c r="BR929" s="319">
        <f t="shared" si="3114"/>
        <v>0</v>
      </c>
      <c r="BS929" s="319">
        <f t="shared" si="3114"/>
        <v>0</v>
      </c>
      <c r="BT929" s="319">
        <f t="shared" ref="BT929:BZ929" si="3115">IF(BT$700=$E926,VLOOKUP(BT$9,$D$163:$E$234,2,FALSE),0)</f>
        <v>0</v>
      </c>
      <c r="BU929" s="319">
        <f t="shared" si="3115"/>
        <v>0</v>
      </c>
      <c r="BV929" s="319">
        <f t="shared" si="3115"/>
        <v>0</v>
      </c>
      <c r="BW929" s="319">
        <f t="shared" si="3115"/>
        <v>0</v>
      </c>
      <c r="BX929" s="319">
        <f t="shared" si="3115"/>
        <v>0</v>
      </c>
      <c r="BY929" s="319">
        <f t="shared" si="3115"/>
        <v>0</v>
      </c>
      <c r="BZ929" s="319">
        <f t="shared" si="3115"/>
        <v>0</v>
      </c>
    </row>
    <row r="930" spans="1:78" ht="15" x14ac:dyDescent="0.25">
      <c r="A930" s="228">
        <f t="shared" ref="A930" si="3116">B930*$A$776</f>
        <v>0</v>
      </c>
      <c r="B930" s="77">
        <f t="shared" si="3111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17">IF(H$700=$E926,VLOOKUP(H$9,$D$239:$E$310,2,FALSE),0)</f>
        <v>0</v>
      </c>
      <c r="I930" s="319">
        <f t="shared" si="3117"/>
        <v>0</v>
      </c>
      <c r="J930" s="319">
        <f t="shared" si="3117"/>
        <v>0</v>
      </c>
      <c r="K930" s="319">
        <f t="shared" si="3117"/>
        <v>0</v>
      </c>
      <c r="L930" s="319">
        <f t="shared" si="3117"/>
        <v>0</v>
      </c>
      <c r="M930" s="319">
        <f t="shared" si="3117"/>
        <v>0</v>
      </c>
      <c r="N930" s="319">
        <f t="shared" si="3117"/>
        <v>0</v>
      </c>
      <c r="O930" s="319">
        <f t="shared" si="3117"/>
        <v>0</v>
      </c>
      <c r="P930" s="319">
        <f t="shared" si="3117"/>
        <v>0</v>
      </c>
      <c r="Q930" s="319">
        <f t="shared" si="3117"/>
        <v>0</v>
      </c>
      <c r="R930" s="319">
        <f t="shared" si="3117"/>
        <v>0</v>
      </c>
      <c r="S930" s="319">
        <f t="shared" si="3117"/>
        <v>0</v>
      </c>
      <c r="T930" s="319">
        <f t="shared" si="3117"/>
        <v>0</v>
      </c>
      <c r="U930" s="319">
        <f t="shared" si="3117"/>
        <v>0</v>
      </c>
      <c r="V930" s="319">
        <f t="shared" si="3117"/>
        <v>0</v>
      </c>
      <c r="W930" s="319">
        <f t="shared" si="3117"/>
        <v>0</v>
      </c>
      <c r="X930" s="319">
        <f t="shared" si="3117"/>
        <v>0</v>
      </c>
      <c r="Y930" s="319">
        <f t="shared" si="3117"/>
        <v>0</v>
      </c>
      <c r="Z930" s="319">
        <f t="shared" si="3117"/>
        <v>0</v>
      </c>
      <c r="AA930" s="319">
        <f t="shared" si="3117"/>
        <v>0</v>
      </c>
      <c r="AB930" s="319">
        <f t="shared" si="3117"/>
        <v>0</v>
      </c>
      <c r="AC930" s="319">
        <f t="shared" si="3117"/>
        <v>0</v>
      </c>
      <c r="AD930" s="319">
        <f t="shared" si="3117"/>
        <v>0</v>
      </c>
      <c r="AE930" s="319">
        <f t="shared" si="3117"/>
        <v>0</v>
      </c>
      <c r="AF930" s="319">
        <f t="shared" si="3117"/>
        <v>0</v>
      </c>
      <c r="AG930" s="319">
        <f t="shared" si="3117"/>
        <v>0</v>
      </c>
      <c r="AH930" s="319">
        <f t="shared" si="3117"/>
        <v>0</v>
      </c>
      <c r="AI930" s="319">
        <f t="shared" si="3117"/>
        <v>0</v>
      </c>
      <c r="AJ930" s="319">
        <f t="shared" si="3117"/>
        <v>0</v>
      </c>
      <c r="AK930" s="319">
        <f t="shared" si="3117"/>
        <v>0</v>
      </c>
      <c r="AL930" s="319">
        <f t="shared" si="3117"/>
        <v>0</v>
      </c>
      <c r="AM930" s="319">
        <f t="shared" si="3117"/>
        <v>0</v>
      </c>
      <c r="AN930" s="319">
        <f t="shared" si="3117"/>
        <v>0</v>
      </c>
      <c r="AO930" s="319">
        <f t="shared" si="3117"/>
        <v>0</v>
      </c>
      <c r="AP930" s="319">
        <f t="shared" si="3117"/>
        <v>0</v>
      </c>
      <c r="AQ930" s="319">
        <f t="shared" si="3117"/>
        <v>0</v>
      </c>
      <c r="AR930" s="319">
        <f t="shared" si="3117"/>
        <v>0</v>
      </c>
      <c r="AS930" s="319">
        <f t="shared" si="3117"/>
        <v>0</v>
      </c>
      <c r="AT930" s="319">
        <f t="shared" si="3117"/>
        <v>0</v>
      </c>
      <c r="AU930" s="319">
        <f t="shared" si="3117"/>
        <v>0</v>
      </c>
      <c r="AV930" s="319">
        <f t="shared" si="3117"/>
        <v>0</v>
      </c>
      <c r="AW930" s="319">
        <f t="shared" si="3117"/>
        <v>0</v>
      </c>
      <c r="AX930" s="319">
        <f t="shared" si="3117"/>
        <v>0</v>
      </c>
      <c r="AY930" s="319">
        <f t="shared" si="3117"/>
        <v>0</v>
      </c>
      <c r="AZ930" s="319">
        <f t="shared" si="3117"/>
        <v>0</v>
      </c>
      <c r="BA930" s="319">
        <f t="shared" si="3117"/>
        <v>0</v>
      </c>
      <c r="BB930" s="319">
        <f t="shared" si="3117"/>
        <v>0</v>
      </c>
      <c r="BC930" s="319">
        <f t="shared" si="3117"/>
        <v>0</v>
      </c>
      <c r="BD930" s="319">
        <f t="shared" si="3117"/>
        <v>0</v>
      </c>
      <c r="BE930" s="319">
        <f t="shared" si="3117"/>
        <v>0</v>
      </c>
      <c r="BF930" s="319">
        <f t="shared" si="3117"/>
        <v>0</v>
      </c>
      <c r="BG930" s="319">
        <f t="shared" si="3117"/>
        <v>0</v>
      </c>
      <c r="BH930" s="319">
        <f t="shared" si="3117"/>
        <v>0</v>
      </c>
      <c r="BI930" s="319">
        <f t="shared" si="3117"/>
        <v>0</v>
      </c>
      <c r="BJ930" s="319">
        <f t="shared" si="3117"/>
        <v>0</v>
      </c>
      <c r="BK930" s="319">
        <f t="shared" si="3117"/>
        <v>0</v>
      </c>
      <c r="BL930" s="319">
        <f t="shared" si="3117"/>
        <v>0</v>
      </c>
      <c r="BM930" s="319">
        <f t="shared" si="3117"/>
        <v>0</v>
      </c>
      <c r="BN930" s="319">
        <f t="shared" si="3117"/>
        <v>0</v>
      </c>
      <c r="BO930" s="319">
        <f t="shared" si="3117"/>
        <v>0</v>
      </c>
      <c r="BP930" s="319">
        <f t="shared" si="3117"/>
        <v>0</v>
      </c>
      <c r="BQ930" s="319">
        <f t="shared" si="3117"/>
        <v>0</v>
      </c>
      <c r="BR930" s="319">
        <f t="shared" si="3117"/>
        <v>0</v>
      </c>
      <c r="BS930" s="319">
        <f t="shared" si="3117"/>
        <v>0</v>
      </c>
      <c r="BT930" s="319">
        <f t="shared" ref="BT930:BZ930" si="3118">IF(BT$700=$E926,VLOOKUP(BT$9,$D$239:$E$310,2,FALSE),0)</f>
        <v>0</v>
      </c>
      <c r="BU930" s="319">
        <f t="shared" si="3118"/>
        <v>0</v>
      </c>
      <c r="BV930" s="319">
        <f t="shared" si="3118"/>
        <v>0</v>
      </c>
      <c r="BW930" s="319">
        <f t="shared" si="3118"/>
        <v>0</v>
      </c>
      <c r="BX930" s="319">
        <f t="shared" si="3118"/>
        <v>0</v>
      </c>
      <c r="BY930" s="319">
        <f t="shared" si="3118"/>
        <v>0</v>
      </c>
      <c r="BZ930" s="319">
        <f t="shared" si="3118"/>
        <v>0</v>
      </c>
    </row>
    <row r="931" spans="1:78" ht="15" x14ac:dyDescent="0.25">
      <c r="B931" s="77">
        <f t="shared" si="3111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19">IF(H$700=$E926,VLOOKUP(H$9,$D$316:$E$387,2,FALSE),0)</f>
        <v>0</v>
      </c>
      <c r="I931" s="319">
        <f t="shared" si="3119"/>
        <v>0</v>
      </c>
      <c r="J931" s="319">
        <f t="shared" si="3119"/>
        <v>0</v>
      </c>
      <c r="K931" s="319">
        <f t="shared" si="3119"/>
        <v>0</v>
      </c>
      <c r="L931" s="319">
        <f t="shared" si="3119"/>
        <v>0</v>
      </c>
      <c r="M931" s="319">
        <f t="shared" si="3119"/>
        <v>0</v>
      </c>
      <c r="N931" s="319">
        <f t="shared" si="3119"/>
        <v>0</v>
      </c>
      <c r="O931" s="319">
        <f t="shared" si="3119"/>
        <v>0</v>
      </c>
      <c r="P931" s="319">
        <f t="shared" si="3119"/>
        <v>0</v>
      </c>
      <c r="Q931" s="319">
        <f t="shared" si="3119"/>
        <v>0</v>
      </c>
      <c r="R931" s="319">
        <f t="shared" si="3119"/>
        <v>0</v>
      </c>
      <c r="S931" s="319">
        <f t="shared" si="3119"/>
        <v>0</v>
      </c>
      <c r="T931" s="319">
        <f t="shared" si="3119"/>
        <v>0</v>
      </c>
      <c r="U931" s="319">
        <f t="shared" si="3119"/>
        <v>0</v>
      </c>
      <c r="V931" s="319">
        <f t="shared" si="3119"/>
        <v>0</v>
      </c>
      <c r="W931" s="319">
        <f t="shared" si="3119"/>
        <v>0</v>
      </c>
      <c r="X931" s="319">
        <f t="shared" si="3119"/>
        <v>0</v>
      </c>
      <c r="Y931" s="319">
        <f t="shared" si="3119"/>
        <v>0</v>
      </c>
      <c r="Z931" s="319">
        <f t="shared" si="3119"/>
        <v>0</v>
      </c>
      <c r="AA931" s="319">
        <f t="shared" si="3119"/>
        <v>0</v>
      </c>
      <c r="AB931" s="319">
        <f t="shared" si="3119"/>
        <v>0</v>
      </c>
      <c r="AC931" s="319">
        <f t="shared" si="3119"/>
        <v>0</v>
      </c>
      <c r="AD931" s="319">
        <f t="shared" si="3119"/>
        <v>0</v>
      </c>
      <c r="AE931" s="319">
        <f t="shared" si="3119"/>
        <v>0</v>
      </c>
      <c r="AF931" s="319">
        <f t="shared" si="3119"/>
        <v>0</v>
      </c>
      <c r="AG931" s="319">
        <f t="shared" si="3119"/>
        <v>0</v>
      </c>
      <c r="AH931" s="319">
        <f t="shared" si="3119"/>
        <v>0</v>
      </c>
      <c r="AI931" s="319">
        <f t="shared" si="3119"/>
        <v>0</v>
      </c>
      <c r="AJ931" s="319">
        <f t="shared" si="3119"/>
        <v>0</v>
      </c>
      <c r="AK931" s="319">
        <f t="shared" si="3119"/>
        <v>0</v>
      </c>
      <c r="AL931" s="319">
        <f t="shared" si="3119"/>
        <v>0</v>
      </c>
      <c r="AM931" s="319">
        <f t="shared" si="3119"/>
        <v>0</v>
      </c>
      <c r="AN931" s="319">
        <f t="shared" si="3119"/>
        <v>0</v>
      </c>
      <c r="AO931" s="319">
        <f t="shared" si="3119"/>
        <v>0</v>
      </c>
      <c r="AP931" s="319">
        <f t="shared" si="3119"/>
        <v>0</v>
      </c>
      <c r="AQ931" s="319">
        <f t="shared" si="3119"/>
        <v>0</v>
      </c>
      <c r="AR931" s="319">
        <f t="shared" si="3119"/>
        <v>0</v>
      </c>
      <c r="AS931" s="319">
        <f t="shared" si="3119"/>
        <v>0</v>
      </c>
      <c r="AT931" s="319">
        <f t="shared" si="3119"/>
        <v>0</v>
      </c>
      <c r="AU931" s="319">
        <f t="shared" si="3119"/>
        <v>0</v>
      </c>
      <c r="AV931" s="319">
        <f t="shared" si="3119"/>
        <v>0</v>
      </c>
      <c r="AW931" s="319">
        <f t="shared" si="3119"/>
        <v>0</v>
      </c>
      <c r="AX931" s="319">
        <f t="shared" si="3119"/>
        <v>0</v>
      </c>
      <c r="AY931" s="319">
        <f t="shared" si="3119"/>
        <v>0</v>
      </c>
      <c r="AZ931" s="319">
        <f t="shared" si="3119"/>
        <v>0</v>
      </c>
      <c r="BA931" s="319">
        <f t="shared" si="3119"/>
        <v>0</v>
      </c>
      <c r="BB931" s="319">
        <f t="shared" si="3119"/>
        <v>0</v>
      </c>
      <c r="BC931" s="319">
        <f t="shared" si="3119"/>
        <v>0</v>
      </c>
      <c r="BD931" s="319">
        <f t="shared" si="3119"/>
        <v>0</v>
      </c>
      <c r="BE931" s="319">
        <f t="shared" si="3119"/>
        <v>0</v>
      </c>
      <c r="BF931" s="319">
        <f t="shared" si="3119"/>
        <v>0</v>
      </c>
      <c r="BG931" s="319">
        <f t="shared" si="3119"/>
        <v>0</v>
      </c>
      <c r="BH931" s="319">
        <f t="shared" si="3119"/>
        <v>0</v>
      </c>
      <c r="BI931" s="319">
        <f t="shared" si="3119"/>
        <v>0</v>
      </c>
      <c r="BJ931" s="319">
        <f t="shared" si="3119"/>
        <v>0</v>
      </c>
      <c r="BK931" s="319">
        <f t="shared" si="3119"/>
        <v>0</v>
      </c>
      <c r="BL931" s="319">
        <f t="shared" si="3119"/>
        <v>0</v>
      </c>
      <c r="BM931" s="319">
        <f t="shared" si="3119"/>
        <v>0</v>
      </c>
      <c r="BN931" s="319">
        <f t="shared" si="3119"/>
        <v>0</v>
      </c>
      <c r="BO931" s="319">
        <f t="shared" si="3119"/>
        <v>0</v>
      </c>
      <c r="BP931" s="319">
        <f t="shared" si="3119"/>
        <v>0</v>
      </c>
      <c r="BQ931" s="319">
        <f t="shared" si="3119"/>
        <v>0</v>
      </c>
      <c r="BR931" s="319">
        <f t="shared" si="3119"/>
        <v>0</v>
      </c>
      <c r="BS931" s="319">
        <f t="shared" si="3119"/>
        <v>0</v>
      </c>
      <c r="BT931" s="319">
        <f t="shared" ref="BT931:BZ931" si="3120">IF(BT$700=$E926,VLOOKUP(BT$9,$D$316:$E$387,2,FALSE),0)</f>
        <v>0</v>
      </c>
      <c r="BU931" s="319">
        <f t="shared" si="3120"/>
        <v>0</v>
      </c>
      <c r="BV931" s="319">
        <f t="shared" si="3120"/>
        <v>0</v>
      </c>
      <c r="BW931" s="319">
        <f t="shared" si="3120"/>
        <v>0</v>
      </c>
      <c r="BX931" s="319">
        <f t="shared" si="3120"/>
        <v>0</v>
      </c>
      <c r="BY931" s="319">
        <f t="shared" si="3120"/>
        <v>0</v>
      </c>
      <c r="BZ931" s="319">
        <f t="shared" si="3120"/>
        <v>0</v>
      </c>
    </row>
    <row r="932" spans="1:78" ht="15" x14ac:dyDescent="0.25">
      <c r="B932" s="77">
        <f t="shared" si="3111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21">SUMIF($A$12:$A$234,$E926,H$12:H$234)*(1-$D$5)+SUMIF($A$239:$A$310,$E926,H$239:H$310)</f>
        <v>0</v>
      </c>
      <c r="I937" s="320">
        <f t="shared" si="3121"/>
        <v>0</v>
      </c>
      <c r="J937" s="320">
        <f t="shared" si="3121"/>
        <v>0</v>
      </c>
      <c r="K937" s="320">
        <f t="shared" si="3121"/>
        <v>0</v>
      </c>
      <c r="L937" s="320">
        <f t="shared" si="3121"/>
        <v>0</v>
      </c>
      <c r="M937" s="320">
        <f t="shared" si="3121"/>
        <v>0</v>
      </c>
      <c r="N937" s="320">
        <f t="shared" si="3121"/>
        <v>0</v>
      </c>
      <c r="O937" s="320">
        <f t="shared" si="3121"/>
        <v>0</v>
      </c>
      <c r="P937" s="320">
        <f t="shared" si="3121"/>
        <v>0</v>
      </c>
      <c r="Q937" s="320">
        <f t="shared" si="3121"/>
        <v>0</v>
      </c>
      <c r="R937" s="320">
        <f t="shared" si="3121"/>
        <v>0</v>
      </c>
      <c r="S937" s="320">
        <f t="shared" si="3121"/>
        <v>0</v>
      </c>
      <c r="T937" s="320">
        <f t="shared" si="3121"/>
        <v>0</v>
      </c>
      <c r="U937" s="320">
        <f t="shared" si="3121"/>
        <v>0</v>
      </c>
      <c r="V937" s="320">
        <f t="shared" si="3121"/>
        <v>0</v>
      </c>
      <c r="W937" s="320">
        <f t="shared" si="3121"/>
        <v>0</v>
      </c>
      <c r="X937" s="320">
        <f t="shared" si="3121"/>
        <v>0</v>
      </c>
      <c r="Y937" s="320">
        <f t="shared" si="3121"/>
        <v>0</v>
      </c>
      <c r="Z937" s="320">
        <f t="shared" si="3121"/>
        <v>0</v>
      </c>
      <c r="AA937" s="320">
        <f t="shared" si="3121"/>
        <v>0</v>
      </c>
      <c r="AB937" s="320">
        <f t="shared" si="3121"/>
        <v>0</v>
      </c>
      <c r="AC937" s="320">
        <f t="shared" si="3121"/>
        <v>0</v>
      </c>
      <c r="AD937" s="320">
        <f t="shared" si="3121"/>
        <v>0</v>
      </c>
      <c r="AE937" s="320">
        <f t="shared" si="3121"/>
        <v>0</v>
      </c>
      <c r="AF937" s="320">
        <f t="shared" si="3121"/>
        <v>0</v>
      </c>
      <c r="AG937" s="320">
        <f t="shared" si="3121"/>
        <v>0</v>
      </c>
      <c r="AH937" s="320">
        <f t="shared" si="3121"/>
        <v>0</v>
      </c>
      <c r="AI937" s="320">
        <f t="shared" si="3121"/>
        <v>0</v>
      </c>
      <c r="AJ937" s="320">
        <f t="shared" si="3121"/>
        <v>0</v>
      </c>
      <c r="AK937" s="320">
        <f t="shared" si="3121"/>
        <v>0</v>
      </c>
      <c r="AL937" s="320">
        <f t="shared" si="3121"/>
        <v>0</v>
      </c>
      <c r="AM937" s="320">
        <f t="shared" si="3121"/>
        <v>0</v>
      </c>
      <c r="AN937" s="320">
        <f t="shared" si="3121"/>
        <v>0</v>
      </c>
      <c r="AO937" s="320">
        <f t="shared" si="3121"/>
        <v>0</v>
      </c>
      <c r="AP937" s="320">
        <f t="shared" si="3121"/>
        <v>0</v>
      </c>
      <c r="AQ937" s="320">
        <f t="shared" si="3121"/>
        <v>0</v>
      </c>
      <c r="AR937" s="320">
        <f t="shared" si="3121"/>
        <v>0</v>
      </c>
      <c r="AS937" s="320">
        <f t="shared" si="3121"/>
        <v>0</v>
      </c>
      <c r="AT937" s="320">
        <f t="shared" si="3121"/>
        <v>0</v>
      </c>
      <c r="AU937" s="320">
        <f t="shared" si="3121"/>
        <v>0</v>
      </c>
      <c r="AV937" s="320">
        <f t="shared" si="3121"/>
        <v>0</v>
      </c>
      <c r="AW937" s="320">
        <f t="shared" si="3121"/>
        <v>0</v>
      </c>
      <c r="AX937" s="320">
        <f t="shared" si="3121"/>
        <v>0</v>
      </c>
      <c r="AY937" s="320">
        <f t="shared" si="3121"/>
        <v>0</v>
      </c>
      <c r="AZ937" s="320">
        <f t="shared" si="3121"/>
        <v>0</v>
      </c>
      <c r="BA937" s="320">
        <f t="shared" si="3121"/>
        <v>0</v>
      </c>
      <c r="BB937" s="320">
        <f t="shared" si="3121"/>
        <v>0</v>
      </c>
      <c r="BC937" s="320">
        <f t="shared" si="3121"/>
        <v>0</v>
      </c>
      <c r="BD937" s="320">
        <f t="shared" si="3121"/>
        <v>0</v>
      </c>
      <c r="BE937" s="320">
        <f t="shared" si="3121"/>
        <v>0</v>
      </c>
      <c r="BF937" s="320">
        <f t="shared" si="3121"/>
        <v>0</v>
      </c>
      <c r="BG937" s="320">
        <f t="shared" si="3121"/>
        <v>0</v>
      </c>
      <c r="BH937" s="320">
        <f t="shared" si="3121"/>
        <v>0</v>
      </c>
      <c r="BI937" s="320">
        <f t="shared" si="3121"/>
        <v>0</v>
      </c>
      <c r="BJ937" s="320">
        <f t="shared" si="3121"/>
        <v>0</v>
      </c>
      <c r="BK937" s="320">
        <f t="shared" si="3121"/>
        <v>0</v>
      </c>
      <c r="BL937" s="320">
        <f t="shared" si="3121"/>
        <v>0</v>
      </c>
      <c r="BM937" s="320">
        <f t="shared" si="3121"/>
        <v>0</v>
      </c>
      <c r="BN937" s="320">
        <f t="shared" si="3121"/>
        <v>0</v>
      </c>
      <c r="BO937" s="320">
        <f t="shared" si="3121"/>
        <v>0</v>
      </c>
      <c r="BP937" s="320">
        <f t="shared" si="3121"/>
        <v>0</v>
      </c>
      <c r="BQ937" s="320">
        <f t="shared" si="3121"/>
        <v>0</v>
      </c>
      <c r="BR937" s="320">
        <f t="shared" si="3121"/>
        <v>0</v>
      </c>
      <c r="BS937" s="320">
        <f t="shared" si="3121"/>
        <v>0</v>
      </c>
      <c r="BT937" s="320">
        <f t="shared" ref="BT937:BZ937" si="3122">SUMIF($A$12:$A$234,$E926,BT$12:BT$234)*(1-$D$5)+SUMIF($A$239:$A$310,$E926,BT$239:BT$310)</f>
        <v>0</v>
      </c>
      <c r="BU937" s="320">
        <f t="shared" si="3122"/>
        <v>0</v>
      </c>
      <c r="BV937" s="320">
        <f t="shared" si="3122"/>
        <v>0</v>
      </c>
      <c r="BW937" s="320">
        <f t="shared" si="3122"/>
        <v>0</v>
      </c>
      <c r="BX937" s="320">
        <f t="shared" si="3122"/>
        <v>0</v>
      </c>
      <c r="BY937" s="320">
        <f t="shared" si="3122"/>
        <v>0</v>
      </c>
      <c r="BZ937" s="320">
        <f t="shared" si="3122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23">SUMIF($A$12:$A$234,$E926,H$12:H$234)</f>
        <v>0</v>
      </c>
      <c r="I939" s="320">
        <f t="shared" si="3123"/>
        <v>0</v>
      </c>
      <c r="J939" s="320">
        <f t="shared" si="3123"/>
        <v>0</v>
      </c>
      <c r="K939" s="320">
        <f t="shared" si="3123"/>
        <v>0</v>
      </c>
      <c r="L939" s="320">
        <f t="shared" si="3123"/>
        <v>0</v>
      </c>
      <c r="M939" s="320">
        <f t="shared" si="3123"/>
        <v>0</v>
      </c>
      <c r="N939" s="320">
        <f t="shared" si="3123"/>
        <v>0</v>
      </c>
      <c r="O939" s="320">
        <f t="shared" si="3123"/>
        <v>0</v>
      </c>
      <c r="P939" s="320">
        <f t="shared" si="3123"/>
        <v>0</v>
      </c>
      <c r="Q939" s="320">
        <f t="shared" si="3123"/>
        <v>0</v>
      </c>
      <c r="R939" s="320">
        <f t="shared" si="3123"/>
        <v>0</v>
      </c>
      <c r="S939" s="320">
        <f t="shared" si="3123"/>
        <v>0</v>
      </c>
      <c r="T939" s="320">
        <f t="shared" si="3123"/>
        <v>0</v>
      </c>
      <c r="U939" s="320">
        <f t="shared" si="3123"/>
        <v>0</v>
      </c>
      <c r="V939" s="320">
        <f t="shared" si="3123"/>
        <v>0</v>
      </c>
      <c r="W939" s="320">
        <f t="shared" si="3123"/>
        <v>0</v>
      </c>
      <c r="X939" s="320">
        <f t="shared" si="3123"/>
        <v>0</v>
      </c>
      <c r="Y939" s="320">
        <f t="shared" si="3123"/>
        <v>0</v>
      </c>
      <c r="Z939" s="320">
        <f t="shared" si="3123"/>
        <v>0</v>
      </c>
      <c r="AA939" s="320">
        <f t="shared" si="3123"/>
        <v>0</v>
      </c>
      <c r="AB939" s="320">
        <f t="shared" si="3123"/>
        <v>0</v>
      </c>
      <c r="AC939" s="320">
        <f t="shared" si="3123"/>
        <v>0</v>
      </c>
      <c r="AD939" s="320">
        <f t="shared" si="3123"/>
        <v>0</v>
      </c>
      <c r="AE939" s="320">
        <f t="shared" si="3123"/>
        <v>0</v>
      </c>
      <c r="AF939" s="320">
        <f t="shared" si="3123"/>
        <v>0</v>
      </c>
      <c r="AG939" s="320">
        <f t="shared" si="3123"/>
        <v>0</v>
      </c>
      <c r="AH939" s="320">
        <f t="shared" si="3123"/>
        <v>0</v>
      </c>
      <c r="AI939" s="320">
        <f t="shared" si="3123"/>
        <v>0</v>
      </c>
      <c r="AJ939" s="320">
        <f t="shared" si="3123"/>
        <v>0</v>
      </c>
      <c r="AK939" s="320">
        <f t="shared" si="3123"/>
        <v>0</v>
      </c>
      <c r="AL939" s="320">
        <f t="shared" si="3123"/>
        <v>0</v>
      </c>
      <c r="AM939" s="320">
        <f t="shared" si="3123"/>
        <v>0</v>
      </c>
      <c r="AN939" s="320">
        <f t="shared" si="3123"/>
        <v>0</v>
      </c>
      <c r="AO939" s="320">
        <f t="shared" si="3123"/>
        <v>0</v>
      </c>
      <c r="AP939" s="320">
        <f t="shared" si="3123"/>
        <v>0</v>
      </c>
      <c r="AQ939" s="320">
        <f t="shared" si="3123"/>
        <v>0</v>
      </c>
      <c r="AR939" s="320">
        <f t="shared" si="3123"/>
        <v>0</v>
      </c>
      <c r="AS939" s="320">
        <f t="shared" si="3123"/>
        <v>0</v>
      </c>
      <c r="AT939" s="320">
        <f t="shared" si="3123"/>
        <v>0</v>
      </c>
      <c r="AU939" s="320">
        <f t="shared" si="3123"/>
        <v>0</v>
      </c>
      <c r="AV939" s="320">
        <f t="shared" si="3123"/>
        <v>0</v>
      </c>
      <c r="AW939" s="320">
        <f t="shared" si="3123"/>
        <v>0</v>
      </c>
      <c r="AX939" s="320">
        <f t="shared" si="3123"/>
        <v>0</v>
      </c>
      <c r="AY939" s="320">
        <f t="shared" si="3123"/>
        <v>0</v>
      </c>
      <c r="AZ939" s="320">
        <f t="shared" si="3123"/>
        <v>0</v>
      </c>
      <c r="BA939" s="320">
        <f t="shared" si="3123"/>
        <v>0</v>
      </c>
      <c r="BB939" s="320">
        <f t="shared" si="3123"/>
        <v>0</v>
      </c>
      <c r="BC939" s="320">
        <f t="shared" si="3123"/>
        <v>0</v>
      </c>
      <c r="BD939" s="320">
        <f t="shared" si="3123"/>
        <v>0</v>
      </c>
      <c r="BE939" s="320">
        <f t="shared" si="3123"/>
        <v>0</v>
      </c>
      <c r="BF939" s="320">
        <f t="shared" si="3123"/>
        <v>0</v>
      </c>
      <c r="BG939" s="320">
        <f t="shared" si="3123"/>
        <v>0</v>
      </c>
      <c r="BH939" s="320">
        <f t="shared" si="3123"/>
        <v>0</v>
      </c>
      <c r="BI939" s="320">
        <f t="shared" si="3123"/>
        <v>0</v>
      </c>
      <c r="BJ939" s="320">
        <f t="shared" si="3123"/>
        <v>0</v>
      </c>
      <c r="BK939" s="320">
        <f t="shared" si="3123"/>
        <v>0</v>
      </c>
      <c r="BL939" s="320">
        <f t="shared" si="3123"/>
        <v>0</v>
      </c>
      <c r="BM939" s="320">
        <f t="shared" si="3123"/>
        <v>0</v>
      </c>
      <c r="BN939" s="320">
        <f t="shared" si="3123"/>
        <v>0</v>
      </c>
      <c r="BO939" s="320">
        <f t="shared" si="3123"/>
        <v>0</v>
      </c>
      <c r="BP939" s="320">
        <f t="shared" si="3123"/>
        <v>0</v>
      </c>
      <c r="BQ939" s="320">
        <f t="shared" si="3123"/>
        <v>0</v>
      </c>
      <c r="BR939" s="320">
        <f t="shared" si="3123"/>
        <v>0</v>
      </c>
      <c r="BS939" s="320">
        <f t="shared" si="3123"/>
        <v>0</v>
      </c>
      <c r="BT939" s="320">
        <f t="shared" ref="BT939:BZ939" si="3124">SUMIF($A$12:$A$234,$E926,BT$12:BT$234)</f>
        <v>0</v>
      </c>
      <c r="BU939" s="320">
        <f t="shared" si="3124"/>
        <v>0</v>
      </c>
      <c r="BV939" s="320">
        <f t="shared" si="3124"/>
        <v>0</v>
      </c>
      <c r="BW939" s="320">
        <f t="shared" si="3124"/>
        <v>0</v>
      </c>
      <c r="BX939" s="320">
        <f t="shared" si="3124"/>
        <v>0</v>
      </c>
      <c r="BY939" s="320">
        <f t="shared" si="3124"/>
        <v>0</v>
      </c>
      <c r="BZ939" s="320">
        <f t="shared" si="3124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25">SUMIF($A$392:$A$539,$E926,H$392:H$539)</f>
        <v>0</v>
      </c>
      <c r="I941" s="277">
        <f t="shared" si="3125"/>
        <v>0</v>
      </c>
      <c r="J941" s="277">
        <f t="shared" si="3125"/>
        <v>0</v>
      </c>
      <c r="K941" s="277">
        <f t="shared" si="3125"/>
        <v>0</v>
      </c>
      <c r="L941" s="277">
        <f t="shared" si="3125"/>
        <v>0</v>
      </c>
      <c r="M941" s="277">
        <f t="shared" si="3125"/>
        <v>0</v>
      </c>
      <c r="N941" s="277">
        <f t="shared" si="3125"/>
        <v>0</v>
      </c>
      <c r="O941" s="277">
        <f t="shared" si="3125"/>
        <v>0</v>
      </c>
      <c r="P941" s="277">
        <f t="shared" si="3125"/>
        <v>0</v>
      </c>
      <c r="Q941" s="277">
        <f t="shared" si="3125"/>
        <v>0</v>
      </c>
      <c r="R941" s="277">
        <f t="shared" si="3125"/>
        <v>0</v>
      </c>
      <c r="S941" s="277">
        <f t="shared" si="3125"/>
        <v>0</v>
      </c>
      <c r="T941" s="277">
        <f t="shared" si="3125"/>
        <v>0</v>
      </c>
      <c r="U941" s="277">
        <f t="shared" si="3125"/>
        <v>0</v>
      </c>
      <c r="V941" s="277">
        <f t="shared" si="3125"/>
        <v>0</v>
      </c>
      <c r="W941" s="277">
        <f t="shared" si="3125"/>
        <v>0</v>
      </c>
      <c r="X941" s="277">
        <f t="shared" si="3125"/>
        <v>0</v>
      </c>
      <c r="Y941" s="277">
        <f t="shared" si="3125"/>
        <v>0</v>
      </c>
      <c r="Z941" s="277">
        <f t="shared" si="3125"/>
        <v>0</v>
      </c>
      <c r="AA941" s="277">
        <f t="shared" si="3125"/>
        <v>0</v>
      </c>
      <c r="AB941" s="277">
        <f t="shared" si="3125"/>
        <v>0</v>
      </c>
      <c r="AC941" s="277">
        <f t="shared" si="3125"/>
        <v>0</v>
      </c>
      <c r="AD941" s="277">
        <f t="shared" si="3125"/>
        <v>0</v>
      </c>
      <c r="AE941" s="277">
        <f t="shared" si="3125"/>
        <v>0</v>
      </c>
      <c r="AF941" s="277">
        <f t="shared" si="3125"/>
        <v>0</v>
      </c>
      <c r="AG941" s="277">
        <f t="shared" si="3125"/>
        <v>0</v>
      </c>
      <c r="AH941" s="277">
        <f t="shared" si="3125"/>
        <v>0</v>
      </c>
      <c r="AI941" s="277">
        <f t="shared" si="3125"/>
        <v>0</v>
      </c>
      <c r="AJ941" s="277">
        <f t="shared" si="3125"/>
        <v>0</v>
      </c>
      <c r="AK941" s="277">
        <f t="shared" si="3125"/>
        <v>0</v>
      </c>
      <c r="AL941" s="277">
        <f t="shared" si="3125"/>
        <v>0</v>
      </c>
      <c r="AM941" s="277">
        <f t="shared" si="3125"/>
        <v>0</v>
      </c>
      <c r="AN941" s="277">
        <f t="shared" si="3125"/>
        <v>0</v>
      </c>
      <c r="AO941" s="277">
        <f t="shared" si="3125"/>
        <v>0</v>
      </c>
      <c r="AP941" s="277">
        <f t="shared" si="3125"/>
        <v>0</v>
      </c>
      <c r="AQ941" s="277">
        <f t="shared" si="3125"/>
        <v>0</v>
      </c>
      <c r="AR941" s="277">
        <f t="shared" si="3125"/>
        <v>0</v>
      </c>
      <c r="AS941" s="277">
        <f t="shared" si="3125"/>
        <v>0</v>
      </c>
      <c r="AT941" s="277">
        <f t="shared" si="3125"/>
        <v>0</v>
      </c>
      <c r="AU941" s="277">
        <f t="shared" si="3125"/>
        <v>0</v>
      </c>
      <c r="AV941" s="277">
        <f t="shared" si="3125"/>
        <v>0</v>
      </c>
      <c r="AW941" s="277">
        <f t="shared" si="3125"/>
        <v>0</v>
      </c>
      <c r="AX941" s="277">
        <f t="shared" si="3125"/>
        <v>0</v>
      </c>
      <c r="AY941" s="277">
        <f t="shared" si="3125"/>
        <v>0</v>
      </c>
      <c r="AZ941" s="277">
        <f t="shared" si="3125"/>
        <v>0</v>
      </c>
      <c r="BA941" s="277">
        <f t="shared" si="3125"/>
        <v>0</v>
      </c>
      <c r="BB941" s="277">
        <f t="shared" si="3125"/>
        <v>0</v>
      </c>
      <c r="BC941" s="277">
        <f t="shared" si="3125"/>
        <v>0</v>
      </c>
      <c r="BD941" s="277">
        <f t="shared" si="3125"/>
        <v>0</v>
      </c>
      <c r="BE941" s="277">
        <f t="shared" si="3125"/>
        <v>0</v>
      </c>
      <c r="BF941" s="277">
        <f t="shared" si="3125"/>
        <v>0</v>
      </c>
      <c r="BG941" s="277">
        <f t="shared" si="3125"/>
        <v>0</v>
      </c>
      <c r="BH941" s="277">
        <f t="shared" si="3125"/>
        <v>0</v>
      </c>
      <c r="BI941" s="277">
        <f t="shared" si="3125"/>
        <v>0</v>
      </c>
      <c r="BJ941" s="277">
        <f t="shared" si="3125"/>
        <v>0</v>
      </c>
      <c r="BK941" s="277">
        <f t="shared" si="3125"/>
        <v>0</v>
      </c>
      <c r="BL941" s="277">
        <f t="shared" si="3125"/>
        <v>0</v>
      </c>
      <c r="BM941" s="277">
        <f t="shared" si="3125"/>
        <v>0</v>
      </c>
      <c r="BN941" s="277">
        <f t="shared" si="3125"/>
        <v>0</v>
      </c>
      <c r="BO941" s="277">
        <f t="shared" si="3125"/>
        <v>0</v>
      </c>
      <c r="BP941" s="277">
        <f t="shared" si="3125"/>
        <v>0</v>
      </c>
      <c r="BQ941" s="277">
        <f t="shared" si="3125"/>
        <v>0</v>
      </c>
      <c r="BR941" s="277">
        <f t="shared" si="3125"/>
        <v>0</v>
      </c>
      <c r="BS941" s="277">
        <f t="shared" si="3125"/>
        <v>0</v>
      </c>
      <c r="BT941" s="277">
        <f t="shared" ref="BT941:BZ941" si="3126">SUMIF($A$392:$A$539,$E926,BT$392:BT$539)</f>
        <v>0</v>
      </c>
      <c r="BU941" s="277">
        <f t="shared" si="3126"/>
        <v>0</v>
      </c>
      <c r="BV941" s="277">
        <f t="shared" si="3126"/>
        <v>0</v>
      </c>
      <c r="BW941" s="277">
        <f t="shared" si="3126"/>
        <v>0</v>
      </c>
      <c r="BX941" s="277">
        <f t="shared" si="3126"/>
        <v>0</v>
      </c>
      <c r="BY941" s="277">
        <f t="shared" si="3126"/>
        <v>0</v>
      </c>
      <c r="BZ941" s="277">
        <f t="shared" si="3126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27">SUMIF($A$544:$A$615,$E926,H$544:H$615)</f>
        <v>0</v>
      </c>
      <c r="I942" s="277">
        <f t="shared" si="3127"/>
        <v>0</v>
      </c>
      <c r="J942" s="277">
        <f t="shared" si="3127"/>
        <v>0</v>
      </c>
      <c r="K942" s="277">
        <f t="shared" si="3127"/>
        <v>0</v>
      </c>
      <c r="L942" s="277">
        <f t="shared" si="3127"/>
        <v>0</v>
      </c>
      <c r="M942" s="277">
        <f t="shared" si="3127"/>
        <v>0</v>
      </c>
      <c r="N942" s="277">
        <f t="shared" si="3127"/>
        <v>0</v>
      </c>
      <c r="O942" s="277">
        <f t="shared" si="3127"/>
        <v>0</v>
      </c>
      <c r="P942" s="277">
        <f t="shared" si="3127"/>
        <v>0</v>
      </c>
      <c r="Q942" s="277">
        <f t="shared" si="3127"/>
        <v>0</v>
      </c>
      <c r="R942" s="277">
        <f t="shared" si="3127"/>
        <v>0</v>
      </c>
      <c r="S942" s="277">
        <f t="shared" si="3127"/>
        <v>0</v>
      </c>
      <c r="T942" s="277">
        <f t="shared" si="3127"/>
        <v>0</v>
      </c>
      <c r="U942" s="277">
        <f t="shared" si="3127"/>
        <v>0</v>
      </c>
      <c r="V942" s="277">
        <f t="shared" si="3127"/>
        <v>0</v>
      </c>
      <c r="W942" s="277">
        <f t="shared" si="3127"/>
        <v>0</v>
      </c>
      <c r="X942" s="277">
        <f t="shared" si="3127"/>
        <v>0</v>
      </c>
      <c r="Y942" s="277">
        <f t="shared" si="3127"/>
        <v>0</v>
      </c>
      <c r="Z942" s="277">
        <f t="shared" si="3127"/>
        <v>0</v>
      </c>
      <c r="AA942" s="277">
        <f t="shared" si="3127"/>
        <v>0</v>
      </c>
      <c r="AB942" s="277">
        <f t="shared" si="3127"/>
        <v>0</v>
      </c>
      <c r="AC942" s="277">
        <f t="shared" si="3127"/>
        <v>0</v>
      </c>
      <c r="AD942" s="277">
        <f t="shared" si="3127"/>
        <v>0</v>
      </c>
      <c r="AE942" s="277">
        <f t="shared" si="3127"/>
        <v>0</v>
      </c>
      <c r="AF942" s="277">
        <f t="shared" si="3127"/>
        <v>0</v>
      </c>
      <c r="AG942" s="277">
        <f t="shared" si="3127"/>
        <v>0</v>
      </c>
      <c r="AH942" s="277">
        <f t="shared" si="3127"/>
        <v>0</v>
      </c>
      <c r="AI942" s="277">
        <f t="shared" si="3127"/>
        <v>0</v>
      </c>
      <c r="AJ942" s="277">
        <f t="shared" si="3127"/>
        <v>0</v>
      </c>
      <c r="AK942" s="277">
        <f t="shared" si="3127"/>
        <v>0</v>
      </c>
      <c r="AL942" s="277">
        <f t="shared" si="3127"/>
        <v>0</v>
      </c>
      <c r="AM942" s="277">
        <f t="shared" si="3127"/>
        <v>0</v>
      </c>
      <c r="AN942" s="277">
        <f t="shared" si="3127"/>
        <v>0</v>
      </c>
      <c r="AO942" s="277">
        <f t="shared" si="3127"/>
        <v>0</v>
      </c>
      <c r="AP942" s="277">
        <f t="shared" si="3127"/>
        <v>0</v>
      </c>
      <c r="AQ942" s="277">
        <f t="shared" si="3127"/>
        <v>0</v>
      </c>
      <c r="AR942" s="277">
        <f t="shared" si="3127"/>
        <v>0</v>
      </c>
      <c r="AS942" s="277">
        <f t="shared" si="3127"/>
        <v>0</v>
      </c>
      <c r="AT942" s="277">
        <f t="shared" si="3127"/>
        <v>0</v>
      </c>
      <c r="AU942" s="277">
        <f t="shared" si="3127"/>
        <v>0</v>
      </c>
      <c r="AV942" s="277">
        <f t="shared" si="3127"/>
        <v>0</v>
      </c>
      <c r="AW942" s="277">
        <f t="shared" si="3127"/>
        <v>0</v>
      </c>
      <c r="AX942" s="277">
        <f t="shared" si="3127"/>
        <v>0</v>
      </c>
      <c r="AY942" s="277">
        <f t="shared" si="3127"/>
        <v>0</v>
      </c>
      <c r="AZ942" s="277">
        <f t="shared" si="3127"/>
        <v>0</v>
      </c>
      <c r="BA942" s="277">
        <f t="shared" si="3127"/>
        <v>0</v>
      </c>
      <c r="BB942" s="277">
        <f t="shared" si="3127"/>
        <v>0</v>
      </c>
      <c r="BC942" s="277">
        <f t="shared" si="3127"/>
        <v>0</v>
      </c>
      <c r="BD942" s="277">
        <f t="shared" si="3127"/>
        <v>0</v>
      </c>
      <c r="BE942" s="277">
        <f t="shared" si="3127"/>
        <v>0</v>
      </c>
      <c r="BF942" s="277">
        <f t="shared" si="3127"/>
        <v>0</v>
      </c>
      <c r="BG942" s="277">
        <f t="shared" si="3127"/>
        <v>0</v>
      </c>
      <c r="BH942" s="277">
        <f t="shared" si="3127"/>
        <v>0</v>
      </c>
      <c r="BI942" s="277">
        <f t="shared" si="3127"/>
        <v>0</v>
      </c>
      <c r="BJ942" s="277">
        <f t="shared" si="3127"/>
        <v>0</v>
      </c>
      <c r="BK942" s="277">
        <f t="shared" si="3127"/>
        <v>0</v>
      </c>
      <c r="BL942" s="277">
        <f t="shared" si="3127"/>
        <v>0</v>
      </c>
      <c r="BM942" s="277">
        <f t="shared" si="3127"/>
        <v>0</v>
      </c>
      <c r="BN942" s="277">
        <f t="shared" si="3127"/>
        <v>0</v>
      </c>
      <c r="BO942" s="277">
        <f t="shared" si="3127"/>
        <v>0</v>
      </c>
      <c r="BP942" s="277">
        <f t="shared" si="3127"/>
        <v>0</v>
      </c>
      <c r="BQ942" s="277">
        <f t="shared" si="3127"/>
        <v>0</v>
      </c>
      <c r="BR942" s="277">
        <f t="shared" si="3127"/>
        <v>0</v>
      </c>
      <c r="BS942" s="277">
        <f t="shared" si="3127"/>
        <v>0</v>
      </c>
      <c r="BT942" s="277">
        <f t="shared" ref="BT942:BZ942" si="3128">SUMIF($A$544:$A$615,$E926,BT$544:BT$615)</f>
        <v>0</v>
      </c>
      <c r="BU942" s="277">
        <f t="shared" si="3128"/>
        <v>0</v>
      </c>
      <c r="BV942" s="277">
        <f t="shared" si="3128"/>
        <v>0</v>
      </c>
      <c r="BW942" s="277">
        <f t="shared" si="3128"/>
        <v>0</v>
      </c>
      <c r="BX942" s="277">
        <f t="shared" si="3128"/>
        <v>0</v>
      </c>
      <c r="BY942" s="277">
        <f t="shared" si="3128"/>
        <v>0</v>
      </c>
      <c r="BZ942" s="277">
        <f t="shared" si="3128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29">SUMIF($A$316:$A$387,$E926,H$316:H$387)</f>
        <v>0</v>
      </c>
      <c r="I943" s="277">
        <f t="shared" si="3129"/>
        <v>0</v>
      </c>
      <c r="J943" s="277">
        <f t="shared" si="3129"/>
        <v>0</v>
      </c>
      <c r="K943" s="277">
        <f t="shared" si="3129"/>
        <v>0</v>
      </c>
      <c r="L943" s="277">
        <f t="shared" si="3129"/>
        <v>0</v>
      </c>
      <c r="M943" s="277">
        <f t="shared" si="3129"/>
        <v>0</v>
      </c>
      <c r="N943" s="277">
        <f t="shared" si="3129"/>
        <v>0</v>
      </c>
      <c r="O943" s="277">
        <f t="shared" si="3129"/>
        <v>0</v>
      </c>
      <c r="P943" s="277">
        <f t="shared" si="3129"/>
        <v>0</v>
      </c>
      <c r="Q943" s="277">
        <f t="shared" si="3129"/>
        <v>0</v>
      </c>
      <c r="R943" s="277">
        <f t="shared" si="3129"/>
        <v>0</v>
      </c>
      <c r="S943" s="277">
        <f t="shared" si="3129"/>
        <v>0</v>
      </c>
      <c r="T943" s="277">
        <f t="shared" si="3129"/>
        <v>0</v>
      </c>
      <c r="U943" s="277">
        <f t="shared" si="3129"/>
        <v>0</v>
      </c>
      <c r="V943" s="277">
        <f t="shared" si="3129"/>
        <v>0</v>
      </c>
      <c r="W943" s="277">
        <f t="shared" si="3129"/>
        <v>0</v>
      </c>
      <c r="X943" s="277">
        <f t="shared" si="3129"/>
        <v>0</v>
      </c>
      <c r="Y943" s="277">
        <f t="shared" si="3129"/>
        <v>0</v>
      </c>
      <c r="Z943" s="277">
        <f t="shared" si="3129"/>
        <v>0</v>
      </c>
      <c r="AA943" s="277">
        <f t="shared" si="3129"/>
        <v>0</v>
      </c>
      <c r="AB943" s="277">
        <f t="shared" si="3129"/>
        <v>0</v>
      </c>
      <c r="AC943" s="277">
        <f t="shared" si="3129"/>
        <v>0</v>
      </c>
      <c r="AD943" s="277">
        <f t="shared" si="3129"/>
        <v>0</v>
      </c>
      <c r="AE943" s="277">
        <f t="shared" si="3129"/>
        <v>0</v>
      </c>
      <c r="AF943" s="277">
        <f t="shared" si="3129"/>
        <v>0</v>
      </c>
      <c r="AG943" s="277">
        <f t="shared" si="3129"/>
        <v>0</v>
      </c>
      <c r="AH943" s="277">
        <f t="shared" si="3129"/>
        <v>0</v>
      </c>
      <c r="AI943" s="277">
        <f t="shared" si="3129"/>
        <v>0</v>
      </c>
      <c r="AJ943" s="277">
        <f t="shared" si="3129"/>
        <v>0</v>
      </c>
      <c r="AK943" s="277">
        <f t="shared" si="3129"/>
        <v>0</v>
      </c>
      <c r="AL943" s="277">
        <f t="shared" si="3129"/>
        <v>0</v>
      </c>
      <c r="AM943" s="277">
        <f t="shared" si="3129"/>
        <v>0</v>
      </c>
      <c r="AN943" s="277">
        <f t="shared" si="3129"/>
        <v>0</v>
      </c>
      <c r="AO943" s="277">
        <f t="shared" si="3129"/>
        <v>0</v>
      </c>
      <c r="AP943" s="277">
        <f t="shared" si="3129"/>
        <v>0</v>
      </c>
      <c r="AQ943" s="277">
        <f t="shared" si="3129"/>
        <v>0</v>
      </c>
      <c r="AR943" s="277">
        <f t="shared" si="3129"/>
        <v>0</v>
      </c>
      <c r="AS943" s="277">
        <f t="shared" si="3129"/>
        <v>0</v>
      </c>
      <c r="AT943" s="277">
        <f t="shared" si="3129"/>
        <v>0</v>
      </c>
      <c r="AU943" s="277">
        <f t="shared" si="3129"/>
        <v>0</v>
      </c>
      <c r="AV943" s="277">
        <f t="shared" si="3129"/>
        <v>0</v>
      </c>
      <c r="AW943" s="277">
        <f t="shared" si="3129"/>
        <v>0</v>
      </c>
      <c r="AX943" s="277">
        <f t="shared" si="3129"/>
        <v>0</v>
      </c>
      <c r="AY943" s="277">
        <f t="shared" si="3129"/>
        <v>0</v>
      </c>
      <c r="AZ943" s="277">
        <f t="shared" si="3129"/>
        <v>0</v>
      </c>
      <c r="BA943" s="277">
        <f t="shared" si="3129"/>
        <v>0</v>
      </c>
      <c r="BB943" s="277">
        <f t="shared" si="3129"/>
        <v>0</v>
      </c>
      <c r="BC943" s="277">
        <f t="shared" si="3129"/>
        <v>0</v>
      </c>
      <c r="BD943" s="277">
        <f t="shared" si="3129"/>
        <v>0</v>
      </c>
      <c r="BE943" s="277">
        <f t="shared" si="3129"/>
        <v>0</v>
      </c>
      <c r="BF943" s="277">
        <f t="shared" si="3129"/>
        <v>0</v>
      </c>
      <c r="BG943" s="277">
        <f t="shared" si="3129"/>
        <v>0</v>
      </c>
      <c r="BH943" s="277">
        <f t="shared" si="3129"/>
        <v>0</v>
      </c>
      <c r="BI943" s="277">
        <f t="shared" si="3129"/>
        <v>0</v>
      </c>
      <c r="BJ943" s="277">
        <f t="shared" si="3129"/>
        <v>0</v>
      </c>
      <c r="BK943" s="277">
        <f t="shared" si="3129"/>
        <v>0</v>
      </c>
      <c r="BL943" s="277">
        <f t="shared" si="3129"/>
        <v>0</v>
      </c>
      <c r="BM943" s="277">
        <f t="shared" si="3129"/>
        <v>0</v>
      </c>
      <c r="BN943" s="277">
        <f t="shared" si="3129"/>
        <v>0</v>
      </c>
      <c r="BO943" s="277">
        <f t="shared" si="3129"/>
        <v>0</v>
      </c>
      <c r="BP943" s="277">
        <f t="shared" si="3129"/>
        <v>0</v>
      </c>
      <c r="BQ943" s="277">
        <f t="shared" si="3129"/>
        <v>0</v>
      </c>
      <c r="BR943" s="277">
        <f t="shared" si="3129"/>
        <v>0</v>
      </c>
      <c r="BS943" s="277">
        <f t="shared" si="3129"/>
        <v>0</v>
      </c>
      <c r="BT943" s="277">
        <f t="shared" ref="BT943:BZ943" si="3130">SUMIF($A$316:$A$387,$E926,BT$316:BT$387)</f>
        <v>0</v>
      </c>
      <c r="BU943" s="277">
        <f t="shared" si="3130"/>
        <v>0</v>
      </c>
      <c r="BV943" s="277">
        <f t="shared" si="3130"/>
        <v>0</v>
      </c>
      <c r="BW943" s="277">
        <f t="shared" si="3130"/>
        <v>0</v>
      </c>
      <c r="BX943" s="277">
        <f t="shared" si="3130"/>
        <v>0</v>
      </c>
      <c r="BY943" s="277">
        <f t="shared" si="3130"/>
        <v>0</v>
      </c>
      <c r="BZ943" s="277">
        <f t="shared" si="3130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31">(H939-H941-H946)*$B945</f>
        <v>0</v>
      </c>
      <c r="I945" s="83">
        <f t="shared" ref="I945" si="3132">(I939-I941-I946)*$B945</f>
        <v>0</v>
      </c>
      <c r="J945" s="83">
        <f t="shared" ref="J945" si="3133">(J939-J941-J946)*$B945</f>
        <v>0</v>
      </c>
      <c r="K945" s="83">
        <f t="shared" ref="K945" si="3134">(K939-K941-K946)*$B945</f>
        <v>0</v>
      </c>
      <c r="L945" s="83">
        <f t="shared" ref="L945" si="3135">(L939-L941-L946)*$B945</f>
        <v>0</v>
      </c>
      <c r="M945" s="83">
        <f t="shared" ref="M945" si="3136">(M939-M941-M946)*$B945</f>
        <v>0</v>
      </c>
      <c r="N945" s="83">
        <f t="shared" ref="N945" si="3137">(N939-N941-N946)*$B945</f>
        <v>0</v>
      </c>
      <c r="O945" s="83">
        <f t="shared" ref="O945" si="3138">(O939-O941-O946)*$B945</f>
        <v>0</v>
      </c>
      <c r="P945" s="83">
        <f t="shared" ref="P945" si="3139">(P939-P941-P946)*$B945</f>
        <v>0</v>
      </c>
      <c r="Q945" s="83">
        <f t="shared" ref="Q945" si="3140">(Q939-Q941-Q946)*$B945</f>
        <v>0</v>
      </c>
      <c r="R945" s="83">
        <f t="shared" ref="R945" si="3141">(R939-R941-R946)*$B945</f>
        <v>0</v>
      </c>
      <c r="S945" s="83">
        <f t="shared" ref="S945" si="3142">(S939-S941-S946)*$B945</f>
        <v>0</v>
      </c>
      <c r="T945" s="83">
        <f t="shared" ref="T945" si="3143">(T939-T941-T946)*$B945</f>
        <v>0</v>
      </c>
      <c r="U945" s="83">
        <f t="shared" ref="U945" si="3144">(U939-U941-U946)*$B945</f>
        <v>0</v>
      </c>
      <c r="V945" s="83">
        <f t="shared" ref="V945" si="3145">(V939-V941-V946)*$B945</f>
        <v>0</v>
      </c>
      <c r="W945" s="83">
        <f t="shared" ref="W945" si="3146">(W939-W941-W946)*$B945</f>
        <v>0</v>
      </c>
      <c r="X945" s="83">
        <f t="shared" ref="X945" si="3147">(X939-X941-X946)*$B945</f>
        <v>0</v>
      </c>
      <c r="Y945" s="83">
        <f t="shared" ref="Y945" si="3148">(Y939-Y941-Y946)*$B945</f>
        <v>0</v>
      </c>
      <c r="Z945" s="83">
        <f t="shared" ref="Z945" si="3149">(Z939-Z941-Z946)*$B945</f>
        <v>0</v>
      </c>
      <c r="AA945" s="83">
        <f t="shared" ref="AA945" si="3150">(AA939-AA941-AA946)*$B945</f>
        <v>0</v>
      </c>
      <c r="AB945" s="83">
        <f t="shared" ref="AB945" si="3151">(AB939-AB941-AB946)*$B945</f>
        <v>0</v>
      </c>
      <c r="AC945" s="83">
        <f t="shared" ref="AC945" si="3152">(AC939-AC941-AC946)*$B945</f>
        <v>0</v>
      </c>
      <c r="AD945" s="83">
        <f t="shared" ref="AD945" si="3153">(AD939-AD941-AD946)*$B945</f>
        <v>0</v>
      </c>
      <c r="AE945" s="83">
        <f t="shared" ref="AE945" si="3154">(AE939-AE941-AE946)*$B945</f>
        <v>0</v>
      </c>
      <c r="AF945" s="83">
        <f t="shared" ref="AF945" si="3155">(AF939-AF941-AF946)*$B945</f>
        <v>0</v>
      </c>
      <c r="AG945" s="83">
        <f t="shared" ref="AG945" si="3156">(AG939-AG941-AG946)*$B945</f>
        <v>0</v>
      </c>
      <c r="AH945" s="83">
        <f t="shared" ref="AH945" si="3157">(AH939-AH941-AH946)*$B945</f>
        <v>0</v>
      </c>
      <c r="AI945" s="83">
        <f t="shared" ref="AI945" si="3158">(AI939-AI941-AI946)*$B945</f>
        <v>0</v>
      </c>
      <c r="AJ945" s="83">
        <f t="shared" ref="AJ945" si="3159">(AJ939-AJ941-AJ946)*$B945</f>
        <v>0</v>
      </c>
      <c r="AK945" s="83">
        <f t="shared" ref="AK945" si="3160">(AK939-AK941-AK946)*$B945</f>
        <v>0</v>
      </c>
      <c r="AL945" s="83">
        <f t="shared" ref="AL945" si="3161">(AL939-AL941-AL946)*$B945</f>
        <v>0</v>
      </c>
      <c r="AM945" s="83">
        <f t="shared" ref="AM945" si="3162">(AM939-AM941-AM946)*$B945</f>
        <v>0</v>
      </c>
      <c r="AN945" s="83">
        <f t="shared" ref="AN945" si="3163">(AN939-AN941-AN946)*$B945</f>
        <v>0</v>
      </c>
      <c r="AO945" s="83">
        <f t="shared" ref="AO945" si="3164">(AO939-AO941-AO946)*$B945</f>
        <v>0</v>
      </c>
      <c r="AP945" s="83">
        <f t="shared" ref="AP945" si="3165">(AP939-AP941-AP946)*$B945</f>
        <v>0</v>
      </c>
      <c r="AQ945" s="83">
        <f t="shared" ref="AQ945" si="3166">(AQ939-AQ941-AQ946)*$B945</f>
        <v>0</v>
      </c>
      <c r="AR945" s="83">
        <f t="shared" ref="AR945" si="3167">(AR939-AR941-AR946)*$B945</f>
        <v>0</v>
      </c>
      <c r="AS945" s="83">
        <f t="shared" ref="AS945" si="3168">(AS939-AS941-AS946)*$B945</f>
        <v>0</v>
      </c>
      <c r="AT945" s="83">
        <f t="shared" ref="AT945" si="3169">(AT939-AT941-AT946)*$B945</f>
        <v>0</v>
      </c>
      <c r="AU945" s="83">
        <f t="shared" ref="AU945" si="3170">(AU939-AU941-AU946)*$B945</f>
        <v>0</v>
      </c>
      <c r="AV945" s="83">
        <f t="shared" ref="AV945" si="3171">(AV939-AV941-AV946)*$B945</f>
        <v>0</v>
      </c>
      <c r="AW945" s="83">
        <f t="shared" ref="AW945" si="3172">(AW939-AW941-AW946)*$B945</f>
        <v>0</v>
      </c>
      <c r="AX945" s="83">
        <f t="shared" ref="AX945" si="3173">(AX939-AX941-AX946)*$B945</f>
        <v>0</v>
      </c>
      <c r="AY945" s="83">
        <f t="shared" ref="AY945" si="3174">(AY939-AY941-AY946)*$B945</f>
        <v>0</v>
      </c>
      <c r="AZ945" s="83">
        <f t="shared" ref="AZ945" si="3175">(AZ939-AZ941-AZ946)*$B945</f>
        <v>0</v>
      </c>
      <c r="BA945" s="83">
        <f t="shared" ref="BA945" si="3176">(BA939-BA941-BA946)*$B945</f>
        <v>0</v>
      </c>
      <c r="BB945" s="83">
        <f t="shared" ref="BB945" si="3177">(BB939-BB941-BB946)*$B945</f>
        <v>0</v>
      </c>
      <c r="BC945" s="83">
        <f t="shared" ref="BC945" si="3178">(BC939-BC941-BC946)*$B945</f>
        <v>0</v>
      </c>
      <c r="BD945" s="83">
        <f t="shared" ref="BD945" si="3179">(BD939-BD941-BD946)*$B945</f>
        <v>0</v>
      </c>
      <c r="BE945" s="83">
        <f t="shared" ref="BE945" si="3180">(BE939-BE941-BE946)*$B945</f>
        <v>0</v>
      </c>
      <c r="BF945" s="83">
        <f t="shared" ref="BF945" si="3181">(BF939-BF941-BF946)*$B945</f>
        <v>0</v>
      </c>
      <c r="BG945" s="83">
        <f t="shared" ref="BG945" si="3182">(BG939-BG941-BG946)*$B945</f>
        <v>0</v>
      </c>
      <c r="BH945" s="83">
        <f t="shared" ref="BH945" si="3183">(BH939-BH941-BH946)*$B945</f>
        <v>0</v>
      </c>
      <c r="BI945" s="83">
        <f t="shared" ref="BI945" si="3184">(BI939-BI941-BI946)*$B945</f>
        <v>0</v>
      </c>
      <c r="BJ945" s="83">
        <f t="shared" ref="BJ945" si="3185">(BJ939-BJ941-BJ946)*$B945</f>
        <v>0</v>
      </c>
      <c r="BK945" s="83">
        <f t="shared" ref="BK945" si="3186">(BK939-BK941-BK946)*$B945</f>
        <v>0</v>
      </c>
      <c r="BL945" s="83">
        <f t="shared" ref="BL945" si="3187">(BL939-BL941-BL946)*$B945</f>
        <v>0</v>
      </c>
      <c r="BM945" s="83">
        <f t="shared" ref="BM945" si="3188">(BM939-BM941-BM946)*$B945</f>
        <v>0</v>
      </c>
      <c r="BN945" s="83">
        <f t="shared" ref="BN945" si="3189">(BN939-BN941-BN946)*$B945</f>
        <v>0</v>
      </c>
      <c r="BO945" s="83">
        <f t="shared" ref="BO945" si="3190">(BO939-BO941-BO946)*$B945</f>
        <v>0</v>
      </c>
      <c r="BP945" s="83">
        <f t="shared" ref="BP945" si="3191">(BP939-BP941-BP946)*$B945</f>
        <v>0</v>
      </c>
      <c r="BQ945" s="83">
        <f t="shared" ref="BQ945" si="3192">(BQ939-BQ941-BQ946)*$B945</f>
        <v>0</v>
      </c>
      <c r="BR945" s="83">
        <f t="shared" ref="BR945" si="3193">(BR939-BR941-BR946)*$B945</f>
        <v>0</v>
      </c>
      <c r="BS945" s="83">
        <f t="shared" ref="BS945" si="3194">(BS939-BS941-BS946)*$B945</f>
        <v>0</v>
      </c>
      <c r="BT945" s="83">
        <f t="shared" ref="BT945" si="3195">(BT939-BT941-BT946)*$B945</f>
        <v>0</v>
      </c>
      <c r="BU945" s="83">
        <f t="shared" ref="BU945" si="3196">(BU939-BU941-BU946)*$B945</f>
        <v>0</v>
      </c>
      <c r="BV945" s="83">
        <f t="shared" ref="BV945" si="3197">(BV939-BV941-BV946)*$B945</f>
        <v>0</v>
      </c>
      <c r="BW945" s="83">
        <f t="shared" ref="BW945" si="3198">(BW939-BW941-BW946)*$B945</f>
        <v>0</v>
      </c>
      <c r="BX945" s="83">
        <f t="shared" ref="BX945" si="3199">(BX939-BX941-BX946)*$B945</f>
        <v>0</v>
      </c>
      <c r="BY945" s="83">
        <f t="shared" ref="BY945" si="3200">(BY939-BY941-BY946)*$B945</f>
        <v>0</v>
      </c>
      <c r="BZ945" s="83">
        <f t="shared" ref="BZ945" si="3201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02">(H939-H942)*$B946</f>
        <v>0</v>
      </c>
      <c r="I946" s="83">
        <f t="shared" si="3202"/>
        <v>0</v>
      </c>
      <c r="J946" s="83">
        <f t="shared" si="3202"/>
        <v>0</v>
      </c>
      <c r="K946" s="83">
        <f t="shared" si="3202"/>
        <v>0</v>
      </c>
      <c r="L946" s="83">
        <f t="shared" si="3202"/>
        <v>0</v>
      </c>
      <c r="M946" s="83">
        <f t="shared" si="3202"/>
        <v>0</v>
      </c>
      <c r="N946" s="83">
        <f t="shared" si="3202"/>
        <v>0</v>
      </c>
      <c r="O946" s="83">
        <f t="shared" si="3202"/>
        <v>0</v>
      </c>
      <c r="P946" s="83">
        <f t="shared" si="3202"/>
        <v>0</v>
      </c>
      <c r="Q946" s="83">
        <f t="shared" si="3202"/>
        <v>0</v>
      </c>
      <c r="R946" s="83">
        <f t="shared" si="3202"/>
        <v>0</v>
      </c>
      <c r="S946" s="83">
        <f t="shared" si="3202"/>
        <v>0</v>
      </c>
      <c r="T946" s="83">
        <f t="shared" si="3202"/>
        <v>0</v>
      </c>
      <c r="U946" s="83">
        <f t="shared" si="3202"/>
        <v>0</v>
      </c>
      <c r="V946" s="83">
        <f t="shared" si="3202"/>
        <v>0</v>
      </c>
      <c r="W946" s="83">
        <f t="shared" si="3202"/>
        <v>0</v>
      </c>
      <c r="X946" s="83">
        <f t="shared" si="3202"/>
        <v>0</v>
      </c>
      <c r="Y946" s="83">
        <f t="shared" si="3202"/>
        <v>0</v>
      </c>
      <c r="Z946" s="83">
        <f t="shared" si="3202"/>
        <v>0</v>
      </c>
      <c r="AA946" s="83">
        <f t="shared" si="3202"/>
        <v>0</v>
      </c>
      <c r="AB946" s="83">
        <f t="shared" si="3202"/>
        <v>0</v>
      </c>
      <c r="AC946" s="83">
        <f t="shared" si="3202"/>
        <v>0</v>
      </c>
      <c r="AD946" s="83">
        <f t="shared" si="3202"/>
        <v>0</v>
      </c>
      <c r="AE946" s="83">
        <f t="shared" si="3202"/>
        <v>0</v>
      </c>
      <c r="AF946" s="83">
        <f t="shared" si="3202"/>
        <v>0</v>
      </c>
      <c r="AG946" s="83">
        <f t="shared" si="3202"/>
        <v>0</v>
      </c>
      <c r="AH946" s="83">
        <f t="shared" si="3202"/>
        <v>0</v>
      </c>
      <c r="AI946" s="83">
        <f t="shared" si="3202"/>
        <v>0</v>
      </c>
      <c r="AJ946" s="83">
        <f t="shared" si="3202"/>
        <v>0</v>
      </c>
      <c r="AK946" s="83">
        <f t="shared" si="3202"/>
        <v>0</v>
      </c>
      <c r="AL946" s="83">
        <f t="shared" si="3202"/>
        <v>0</v>
      </c>
      <c r="AM946" s="83">
        <f t="shared" si="3202"/>
        <v>0</v>
      </c>
      <c r="AN946" s="83">
        <f t="shared" si="3202"/>
        <v>0</v>
      </c>
      <c r="AO946" s="83">
        <f t="shared" si="3202"/>
        <v>0</v>
      </c>
      <c r="AP946" s="83">
        <f t="shared" si="3202"/>
        <v>0</v>
      </c>
      <c r="AQ946" s="83">
        <f t="shared" si="3202"/>
        <v>0</v>
      </c>
      <c r="AR946" s="83">
        <f t="shared" si="3202"/>
        <v>0</v>
      </c>
      <c r="AS946" s="83">
        <f t="shared" si="3202"/>
        <v>0</v>
      </c>
      <c r="AT946" s="83">
        <f t="shared" si="3202"/>
        <v>0</v>
      </c>
      <c r="AU946" s="83">
        <f t="shared" si="3202"/>
        <v>0</v>
      </c>
      <c r="AV946" s="83">
        <f t="shared" si="3202"/>
        <v>0</v>
      </c>
      <c r="AW946" s="83">
        <f t="shared" si="3202"/>
        <v>0</v>
      </c>
      <c r="AX946" s="83">
        <f t="shared" si="3202"/>
        <v>0</v>
      </c>
      <c r="AY946" s="83">
        <f t="shared" si="3202"/>
        <v>0</v>
      </c>
      <c r="AZ946" s="83">
        <f t="shared" si="3202"/>
        <v>0</v>
      </c>
      <c r="BA946" s="83">
        <f t="shared" si="3202"/>
        <v>0</v>
      </c>
      <c r="BB946" s="83">
        <f t="shared" si="3202"/>
        <v>0</v>
      </c>
      <c r="BC946" s="83">
        <f t="shared" si="3202"/>
        <v>0</v>
      </c>
      <c r="BD946" s="83">
        <f t="shared" si="3202"/>
        <v>0</v>
      </c>
      <c r="BE946" s="83">
        <f t="shared" si="3202"/>
        <v>0</v>
      </c>
      <c r="BF946" s="83">
        <f t="shared" si="3202"/>
        <v>0</v>
      </c>
      <c r="BG946" s="83">
        <f t="shared" si="3202"/>
        <v>0</v>
      </c>
      <c r="BH946" s="83">
        <f t="shared" si="3202"/>
        <v>0</v>
      </c>
      <c r="BI946" s="83">
        <f t="shared" si="3202"/>
        <v>0</v>
      </c>
      <c r="BJ946" s="83">
        <f t="shared" si="3202"/>
        <v>0</v>
      </c>
      <c r="BK946" s="83">
        <f t="shared" si="3202"/>
        <v>0</v>
      </c>
      <c r="BL946" s="83">
        <f t="shared" si="3202"/>
        <v>0</v>
      </c>
      <c r="BM946" s="83">
        <f t="shared" si="3202"/>
        <v>0</v>
      </c>
      <c r="BN946" s="83">
        <f t="shared" si="3202"/>
        <v>0</v>
      </c>
      <c r="BO946" s="83">
        <f t="shared" si="3202"/>
        <v>0</v>
      </c>
      <c r="BP946" s="83">
        <f t="shared" si="3202"/>
        <v>0</v>
      </c>
      <c r="BQ946" s="83">
        <f t="shared" si="3202"/>
        <v>0</v>
      </c>
      <c r="BR946" s="83">
        <f t="shared" si="3202"/>
        <v>0</v>
      </c>
      <c r="BS946" s="83">
        <f t="shared" si="3202"/>
        <v>0</v>
      </c>
      <c r="BT946" s="83">
        <f t="shared" ref="BT946:BZ946" si="3203">(BT939-BT942)*$B946</f>
        <v>0</v>
      </c>
      <c r="BU946" s="83">
        <f t="shared" si="3203"/>
        <v>0</v>
      </c>
      <c r="BV946" s="83">
        <f t="shared" si="3203"/>
        <v>0</v>
      </c>
      <c r="BW946" s="83">
        <f t="shared" si="3203"/>
        <v>0</v>
      </c>
      <c r="BX946" s="83">
        <f t="shared" si="3203"/>
        <v>0</v>
      </c>
      <c r="BY946" s="83">
        <f t="shared" si="3203"/>
        <v>0</v>
      </c>
      <c r="BZ946" s="83">
        <f t="shared" si="3203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04">(-H943)*$B947</f>
        <v>0</v>
      </c>
      <c r="I947" s="65">
        <f t="shared" si="3204"/>
        <v>0</v>
      </c>
      <c r="J947" s="65">
        <f t="shared" si="3204"/>
        <v>0</v>
      </c>
      <c r="K947" s="65">
        <f t="shared" si="3204"/>
        <v>0</v>
      </c>
      <c r="L947" s="65">
        <f t="shared" si="3204"/>
        <v>0</v>
      </c>
      <c r="M947" s="65">
        <f t="shared" si="3204"/>
        <v>0</v>
      </c>
      <c r="N947" s="65">
        <f t="shared" si="3204"/>
        <v>0</v>
      </c>
      <c r="O947" s="65">
        <f t="shared" si="3204"/>
        <v>0</v>
      </c>
      <c r="P947" s="65">
        <f t="shared" si="3204"/>
        <v>0</v>
      </c>
      <c r="Q947" s="65">
        <f t="shared" si="3204"/>
        <v>0</v>
      </c>
      <c r="R947" s="65">
        <f t="shared" si="3204"/>
        <v>0</v>
      </c>
      <c r="S947" s="65">
        <f t="shared" si="3204"/>
        <v>0</v>
      </c>
      <c r="T947" s="65">
        <f t="shared" si="3204"/>
        <v>0</v>
      </c>
      <c r="U947" s="65">
        <f t="shared" si="3204"/>
        <v>0</v>
      </c>
      <c r="V947" s="65">
        <f t="shared" si="3204"/>
        <v>0</v>
      </c>
      <c r="W947" s="65">
        <f t="shared" si="3204"/>
        <v>0</v>
      </c>
      <c r="X947" s="65">
        <f t="shared" si="3204"/>
        <v>0</v>
      </c>
      <c r="Y947" s="65">
        <f t="shared" si="3204"/>
        <v>0</v>
      </c>
      <c r="Z947" s="65">
        <f t="shared" si="3204"/>
        <v>0</v>
      </c>
      <c r="AA947" s="65">
        <f t="shared" si="3204"/>
        <v>0</v>
      </c>
      <c r="AB947" s="65">
        <f t="shared" si="3204"/>
        <v>0</v>
      </c>
      <c r="AC947" s="65">
        <f t="shared" si="3204"/>
        <v>0</v>
      </c>
      <c r="AD947" s="65">
        <f t="shared" si="3204"/>
        <v>0</v>
      </c>
      <c r="AE947" s="65">
        <f t="shared" si="3204"/>
        <v>0</v>
      </c>
      <c r="AF947" s="65">
        <f t="shared" si="3204"/>
        <v>0</v>
      </c>
      <c r="AG947" s="65">
        <f t="shared" si="3204"/>
        <v>0</v>
      </c>
      <c r="AH947" s="65">
        <f t="shared" si="3204"/>
        <v>0</v>
      </c>
      <c r="AI947" s="65">
        <f t="shared" si="3204"/>
        <v>0</v>
      </c>
      <c r="AJ947" s="65">
        <f t="shared" si="3204"/>
        <v>0</v>
      </c>
      <c r="AK947" s="65">
        <f t="shared" si="3204"/>
        <v>0</v>
      </c>
      <c r="AL947" s="65">
        <f t="shared" si="3204"/>
        <v>0</v>
      </c>
      <c r="AM947" s="65">
        <f t="shared" si="3204"/>
        <v>0</v>
      </c>
      <c r="AN947" s="65">
        <f t="shared" si="3204"/>
        <v>0</v>
      </c>
      <c r="AO947" s="65">
        <f t="shared" si="3204"/>
        <v>0</v>
      </c>
      <c r="AP947" s="65">
        <f t="shared" si="3204"/>
        <v>0</v>
      </c>
      <c r="AQ947" s="65">
        <f t="shared" si="3204"/>
        <v>0</v>
      </c>
      <c r="AR947" s="65">
        <f t="shared" si="3204"/>
        <v>0</v>
      </c>
      <c r="AS947" s="65">
        <f t="shared" si="3204"/>
        <v>0</v>
      </c>
      <c r="AT947" s="65">
        <f t="shared" si="3204"/>
        <v>0</v>
      </c>
      <c r="AU947" s="65">
        <f t="shared" si="3204"/>
        <v>0</v>
      </c>
      <c r="AV947" s="65">
        <f t="shared" si="3204"/>
        <v>0</v>
      </c>
      <c r="AW947" s="65">
        <f t="shared" si="3204"/>
        <v>0</v>
      </c>
      <c r="AX947" s="65">
        <f t="shared" si="3204"/>
        <v>0</v>
      </c>
      <c r="AY947" s="65">
        <f t="shared" si="3204"/>
        <v>0</v>
      </c>
      <c r="AZ947" s="65">
        <f t="shared" si="3204"/>
        <v>0</v>
      </c>
      <c r="BA947" s="65">
        <f t="shared" si="3204"/>
        <v>0</v>
      </c>
      <c r="BB947" s="65">
        <f t="shared" si="3204"/>
        <v>0</v>
      </c>
      <c r="BC947" s="65">
        <f t="shared" si="3204"/>
        <v>0</v>
      </c>
      <c r="BD947" s="65">
        <f t="shared" si="3204"/>
        <v>0</v>
      </c>
      <c r="BE947" s="65">
        <f t="shared" si="3204"/>
        <v>0</v>
      </c>
      <c r="BF947" s="65">
        <f t="shared" si="3204"/>
        <v>0</v>
      </c>
      <c r="BG947" s="65">
        <f t="shared" si="3204"/>
        <v>0</v>
      </c>
      <c r="BH947" s="65">
        <f t="shared" si="3204"/>
        <v>0</v>
      </c>
      <c r="BI947" s="65">
        <f t="shared" si="3204"/>
        <v>0</v>
      </c>
      <c r="BJ947" s="65">
        <f t="shared" si="3204"/>
        <v>0</v>
      </c>
      <c r="BK947" s="65">
        <f t="shared" si="3204"/>
        <v>0</v>
      </c>
      <c r="BL947" s="65">
        <f t="shared" si="3204"/>
        <v>0</v>
      </c>
      <c r="BM947" s="65">
        <f t="shared" si="3204"/>
        <v>0</v>
      </c>
      <c r="BN947" s="65">
        <f t="shared" si="3204"/>
        <v>0</v>
      </c>
      <c r="BO947" s="65">
        <f t="shared" si="3204"/>
        <v>0</v>
      </c>
      <c r="BP947" s="65">
        <f t="shared" si="3204"/>
        <v>0</v>
      </c>
      <c r="BQ947" s="65">
        <f t="shared" si="3204"/>
        <v>0</v>
      </c>
      <c r="BR947" s="65">
        <f t="shared" si="3204"/>
        <v>0</v>
      </c>
      <c r="BS947" s="65">
        <f t="shared" si="3204"/>
        <v>0</v>
      </c>
      <c r="BT947" s="65">
        <f t="shared" ref="BT947:BZ947" si="3205">(-BT943)*$B947</f>
        <v>0</v>
      </c>
      <c r="BU947" s="65">
        <f t="shared" si="3205"/>
        <v>0</v>
      </c>
      <c r="BV947" s="65">
        <f t="shared" si="3205"/>
        <v>0</v>
      </c>
      <c r="BW947" s="65">
        <f t="shared" si="3205"/>
        <v>0</v>
      </c>
      <c r="BX947" s="65">
        <f t="shared" si="3205"/>
        <v>0</v>
      </c>
      <c r="BY947" s="65">
        <f t="shared" si="3205"/>
        <v>0</v>
      </c>
      <c r="BZ947" s="65">
        <f t="shared" si="3205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06">SUM(H945:H947)</f>
        <v>0</v>
      </c>
      <c r="I948" s="188">
        <f t="shared" ref="I948" si="3207">SUM(I945:I947)</f>
        <v>0</v>
      </c>
      <c r="J948" s="188">
        <f t="shared" ref="J948" si="3208">SUM(J945:J947)</f>
        <v>0</v>
      </c>
      <c r="K948" s="188">
        <f t="shared" ref="K948" si="3209">SUM(K945:K947)</f>
        <v>0</v>
      </c>
      <c r="L948" s="188">
        <f t="shared" ref="L948" si="3210">SUM(L945:L947)</f>
        <v>0</v>
      </c>
      <c r="M948" s="188">
        <f t="shared" ref="M948" si="3211">SUM(M945:M947)</f>
        <v>0</v>
      </c>
      <c r="N948" s="188">
        <f t="shared" ref="N948" si="3212">SUM(N945:N947)</f>
        <v>0</v>
      </c>
      <c r="O948" s="188">
        <f t="shared" ref="O948" si="3213">SUM(O945:O947)</f>
        <v>0</v>
      </c>
      <c r="P948" s="188">
        <f t="shared" ref="P948" si="3214">SUM(P945:P947)</f>
        <v>0</v>
      </c>
      <c r="Q948" s="188">
        <f t="shared" ref="Q948" si="3215">SUM(Q945:Q947)</f>
        <v>0</v>
      </c>
      <c r="R948" s="188">
        <f t="shared" ref="R948" si="3216">SUM(R945:R947)</f>
        <v>0</v>
      </c>
      <c r="S948" s="188">
        <f t="shared" ref="S948" si="3217">SUM(S945:S947)</f>
        <v>0</v>
      </c>
      <c r="T948" s="188">
        <f t="shared" ref="T948" si="3218">SUM(T945:T947)</f>
        <v>0</v>
      </c>
      <c r="U948" s="188">
        <f t="shared" ref="U948" si="3219">SUM(U945:U947)</f>
        <v>0</v>
      </c>
      <c r="V948" s="188">
        <f t="shared" ref="V948" si="3220">SUM(V945:V947)</f>
        <v>0</v>
      </c>
      <c r="W948" s="188">
        <f t="shared" ref="W948" si="3221">SUM(W945:W947)</f>
        <v>0</v>
      </c>
      <c r="X948" s="188">
        <f t="shared" ref="X948" si="3222">SUM(X945:X947)</f>
        <v>0</v>
      </c>
      <c r="Y948" s="188">
        <f t="shared" ref="Y948" si="3223">SUM(Y945:Y947)</f>
        <v>0</v>
      </c>
      <c r="Z948" s="188">
        <f t="shared" ref="Z948" si="3224">SUM(Z945:Z947)</f>
        <v>0</v>
      </c>
      <c r="AA948" s="188">
        <f t="shared" ref="AA948" si="3225">SUM(AA945:AA947)</f>
        <v>0</v>
      </c>
      <c r="AB948" s="188">
        <f t="shared" ref="AB948" si="3226">SUM(AB945:AB947)</f>
        <v>0</v>
      </c>
      <c r="AC948" s="188">
        <f t="shared" ref="AC948" si="3227">SUM(AC945:AC947)</f>
        <v>0</v>
      </c>
      <c r="AD948" s="188">
        <f t="shared" ref="AD948" si="3228">SUM(AD945:AD947)</f>
        <v>0</v>
      </c>
      <c r="AE948" s="188">
        <f t="shared" ref="AE948" si="3229">SUM(AE945:AE947)</f>
        <v>0</v>
      </c>
      <c r="AF948" s="188">
        <f t="shared" ref="AF948" si="3230">SUM(AF945:AF947)</f>
        <v>0</v>
      </c>
      <c r="AG948" s="188">
        <f t="shared" ref="AG948" si="3231">SUM(AG945:AG947)</f>
        <v>0</v>
      </c>
      <c r="AH948" s="188">
        <f t="shared" ref="AH948" si="3232">SUM(AH945:AH947)</f>
        <v>0</v>
      </c>
      <c r="AI948" s="188">
        <f t="shared" ref="AI948" si="3233">SUM(AI945:AI947)</f>
        <v>0</v>
      </c>
      <c r="AJ948" s="188">
        <f t="shared" ref="AJ948" si="3234">SUM(AJ945:AJ947)</f>
        <v>0</v>
      </c>
      <c r="AK948" s="188">
        <f t="shared" ref="AK948" si="3235">SUM(AK945:AK947)</f>
        <v>0</v>
      </c>
      <c r="AL948" s="188">
        <f t="shared" ref="AL948" si="3236">SUM(AL945:AL947)</f>
        <v>0</v>
      </c>
      <c r="AM948" s="188">
        <f t="shared" ref="AM948" si="3237">SUM(AM945:AM947)</f>
        <v>0</v>
      </c>
      <c r="AN948" s="188">
        <f t="shared" ref="AN948" si="3238">SUM(AN945:AN947)</f>
        <v>0</v>
      </c>
      <c r="AO948" s="188">
        <f t="shared" ref="AO948" si="3239">SUM(AO945:AO947)</f>
        <v>0</v>
      </c>
      <c r="AP948" s="188">
        <f t="shared" ref="AP948" si="3240">SUM(AP945:AP947)</f>
        <v>0</v>
      </c>
      <c r="AQ948" s="188">
        <f t="shared" ref="AQ948" si="3241">SUM(AQ945:AQ947)</f>
        <v>0</v>
      </c>
      <c r="AR948" s="188">
        <f t="shared" ref="AR948" si="3242">SUM(AR945:AR947)</f>
        <v>0</v>
      </c>
      <c r="AS948" s="188">
        <f t="shared" ref="AS948" si="3243">SUM(AS945:AS947)</f>
        <v>0</v>
      </c>
      <c r="AT948" s="188">
        <f t="shared" ref="AT948" si="3244">SUM(AT945:AT947)</f>
        <v>0</v>
      </c>
      <c r="AU948" s="188">
        <f t="shared" ref="AU948" si="3245">SUM(AU945:AU947)</f>
        <v>0</v>
      </c>
      <c r="AV948" s="188">
        <f t="shared" ref="AV948" si="3246">SUM(AV945:AV947)</f>
        <v>0</v>
      </c>
      <c r="AW948" s="188">
        <f t="shared" ref="AW948" si="3247">SUM(AW945:AW947)</f>
        <v>0</v>
      </c>
      <c r="AX948" s="188">
        <f t="shared" ref="AX948" si="3248">SUM(AX945:AX947)</f>
        <v>0</v>
      </c>
      <c r="AY948" s="188">
        <f t="shared" ref="AY948" si="3249">SUM(AY945:AY947)</f>
        <v>0</v>
      </c>
      <c r="AZ948" s="188">
        <f t="shared" ref="AZ948" si="3250">SUM(AZ945:AZ947)</f>
        <v>0</v>
      </c>
      <c r="BA948" s="188">
        <f t="shared" ref="BA948" si="3251">SUM(BA945:BA947)</f>
        <v>0</v>
      </c>
      <c r="BB948" s="188">
        <f t="shared" ref="BB948" si="3252">SUM(BB945:BB947)</f>
        <v>0</v>
      </c>
      <c r="BC948" s="188">
        <f t="shared" ref="BC948" si="3253">SUM(BC945:BC947)</f>
        <v>0</v>
      </c>
      <c r="BD948" s="188">
        <f t="shared" ref="BD948" si="3254">SUM(BD945:BD947)</f>
        <v>0</v>
      </c>
      <c r="BE948" s="188">
        <f t="shared" ref="BE948" si="3255">SUM(BE945:BE947)</f>
        <v>0</v>
      </c>
      <c r="BF948" s="188">
        <f t="shared" ref="BF948" si="3256">SUM(BF945:BF947)</f>
        <v>0</v>
      </c>
      <c r="BG948" s="188">
        <f t="shared" ref="BG948" si="3257">SUM(BG945:BG947)</f>
        <v>0</v>
      </c>
      <c r="BH948" s="188">
        <f t="shared" ref="BH948" si="3258">SUM(BH945:BH947)</f>
        <v>0</v>
      </c>
      <c r="BI948" s="188">
        <f t="shared" ref="BI948" si="3259">SUM(BI945:BI947)</f>
        <v>0</v>
      </c>
      <c r="BJ948" s="188">
        <f t="shared" ref="BJ948" si="3260">SUM(BJ945:BJ947)</f>
        <v>0</v>
      </c>
      <c r="BK948" s="188">
        <f t="shared" ref="BK948" si="3261">SUM(BK945:BK947)</f>
        <v>0</v>
      </c>
      <c r="BL948" s="188">
        <f t="shared" ref="BL948" si="3262">SUM(BL945:BL947)</f>
        <v>0</v>
      </c>
      <c r="BM948" s="188">
        <f t="shared" ref="BM948" si="3263">SUM(BM945:BM947)</f>
        <v>0</v>
      </c>
      <c r="BN948" s="188">
        <f t="shared" ref="BN948" si="3264">SUM(BN945:BN947)</f>
        <v>0</v>
      </c>
      <c r="BO948" s="188">
        <f t="shared" ref="BO948" si="3265">SUM(BO945:BO947)</f>
        <v>0</v>
      </c>
      <c r="BP948" s="188">
        <f t="shared" ref="BP948" si="3266">SUM(BP945:BP947)</f>
        <v>0</v>
      </c>
      <c r="BQ948" s="188">
        <f t="shared" ref="BQ948" si="3267">SUM(BQ945:BQ947)</f>
        <v>0</v>
      </c>
      <c r="BR948" s="188">
        <f t="shared" ref="BR948" si="3268">SUM(BR945:BR947)</f>
        <v>0</v>
      </c>
      <c r="BS948" s="188">
        <f t="shared" ref="BS948" si="3269">SUM(BS945:BS947)</f>
        <v>0</v>
      </c>
      <c r="BT948" s="188">
        <f t="shared" ref="BT948" si="3270">SUM(BT945:BT947)</f>
        <v>0</v>
      </c>
      <c r="BU948" s="188">
        <f t="shared" ref="BU948" si="3271">SUM(BU945:BU947)</f>
        <v>0</v>
      </c>
      <c r="BV948" s="188">
        <f t="shared" ref="BV948" si="3272">SUM(BV945:BV947)</f>
        <v>0</v>
      </c>
      <c r="BW948" s="188">
        <f t="shared" ref="BW948" si="3273">SUM(BW945:BW947)</f>
        <v>0</v>
      </c>
      <c r="BX948" s="188">
        <f t="shared" ref="BX948" si="3274">SUM(BX945:BX947)</f>
        <v>0</v>
      </c>
      <c r="BY948" s="188">
        <f t="shared" ref="BY948" si="3275">SUM(BY945:BY947)</f>
        <v>0</v>
      </c>
      <c r="BZ948" s="188">
        <f t="shared" ref="BZ948" si="3276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77">H948+G949</f>
        <v>0</v>
      </c>
      <c r="I949" s="188">
        <f t="shared" ref="I949" si="3278">I948+H949</f>
        <v>0</v>
      </c>
      <c r="J949" s="188">
        <f t="shared" ref="J949" si="3279">J948+I949</f>
        <v>0</v>
      </c>
      <c r="K949" s="188">
        <f t="shared" ref="K949" si="3280">K948+J949</f>
        <v>0</v>
      </c>
      <c r="L949" s="188">
        <f t="shared" ref="L949" si="3281">L948+K949</f>
        <v>0</v>
      </c>
      <c r="M949" s="188">
        <f t="shared" ref="M949" si="3282">M948+L949</f>
        <v>0</v>
      </c>
      <c r="N949" s="188">
        <f t="shared" ref="N949" si="3283">N948+M949</f>
        <v>0</v>
      </c>
      <c r="O949" s="188">
        <f t="shared" ref="O949" si="3284">O948+N949</f>
        <v>0</v>
      </c>
      <c r="P949" s="188">
        <f t="shared" ref="P949" si="3285">P948+O949</f>
        <v>0</v>
      </c>
      <c r="Q949" s="188">
        <f t="shared" ref="Q949" si="3286">Q948+P949</f>
        <v>0</v>
      </c>
      <c r="R949" s="188">
        <f t="shared" ref="R949" si="3287">R948+Q949</f>
        <v>0</v>
      </c>
      <c r="S949" s="188">
        <f t="shared" ref="S949" si="3288">S948+R949</f>
        <v>0</v>
      </c>
      <c r="T949" s="188">
        <f t="shared" ref="T949" si="3289">T948+S949</f>
        <v>0</v>
      </c>
      <c r="U949" s="188">
        <f t="shared" ref="U949" si="3290">U948+T949</f>
        <v>0</v>
      </c>
      <c r="V949" s="188">
        <f t="shared" ref="V949" si="3291">V948+U949</f>
        <v>0</v>
      </c>
      <c r="W949" s="188">
        <f t="shared" ref="W949" si="3292">W948+V949</f>
        <v>0</v>
      </c>
      <c r="X949" s="188">
        <f t="shared" ref="X949" si="3293">X948+W949</f>
        <v>0</v>
      </c>
      <c r="Y949" s="188">
        <f t="shared" ref="Y949" si="3294">Y948+X949</f>
        <v>0</v>
      </c>
      <c r="Z949" s="188">
        <f t="shared" ref="Z949" si="3295">Z948+Y949</f>
        <v>0</v>
      </c>
      <c r="AA949" s="188">
        <f t="shared" ref="AA949" si="3296">AA948+Z949</f>
        <v>0</v>
      </c>
      <c r="AB949" s="188">
        <f t="shared" ref="AB949" si="3297">AB948+AA949</f>
        <v>0</v>
      </c>
      <c r="AC949" s="188">
        <f t="shared" ref="AC949" si="3298">AC948+AB949</f>
        <v>0</v>
      </c>
      <c r="AD949" s="188">
        <f t="shared" ref="AD949" si="3299">AD948+AC949</f>
        <v>0</v>
      </c>
      <c r="AE949" s="188">
        <f t="shared" ref="AE949" si="3300">AE948+AD949</f>
        <v>0</v>
      </c>
      <c r="AF949" s="188">
        <f t="shared" ref="AF949" si="3301">AF948+AE949</f>
        <v>0</v>
      </c>
      <c r="AG949" s="188">
        <f t="shared" ref="AG949" si="3302">AG948+AF949</f>
        <v>0</v>
      </c>
      <c r="AH949" s="188">
        <f t="shared" ref="AH949" si="3303">AH948+AG949</f>
        <v>0</v>
      </c>
      <c r="AI949" s="188">
        <f t="shared" ref="AI949" si="3304">AI948+AH949</f>
        <v>0</v>
      </c>
      <c r="AJ949" s="188">
        <f t="shared" ref="AJ949" si="3305">AJ948+AI949</f>
        <v>0</v>
      </c>
      <c r="AK949" s="188">
        <f t="shared" ref="AK949" si="3306">AK948+AJ949</f>
        <v>0</v>
      </c>
      <c r="AL949" s="188">
        <f t="shared" ref="AL949" si="3307">AL948+AK949</f>
        <v>0</v>
      </c>
      <c r="AM949" s="188">
        <f t="shared" ref="AM949" si="3308">AM948+AL949</f>
        <v>0</v>
      </c>
      <c r="AN949" s="188">
        <f t="shared" ref="AN949" si="3309">AN948+AM949</f>
        <v>0</v>
      </c>
      <c r="AO949" s="188">
        <f t="shared" ref="AO949" si="3310">AO948+AN949</f>
        <v>0</v>
      </c>
      <c r="AP949" s="188">
        <f t="shared" ref="AP949" si="3311">AP948+AO949</f>
        <v>0</v>
      </c>
      <c r="AQ949" s="188">
        <f t="shared" ref="AQ949" si="3312">AQ948+AP949</f>
        <v>0</v>
      </c>
      <c r="AR949" s="188">
        <f t="shared" ref="AR949" si="3313">AR948+AQ949</f>
        <v>0</v>
      </c>
      <c r="AS949" s="188">
        <f t="shared" ref="AS949" si="3314">AS948+AR949</f>
        <v>0</v>
      </c>
      <c r="AT949" s="188">
        <f t="shared" ref="AT949" si="3315">AT948+AS949</f>
        <v>0</v>
      </c>
      <c r="AU949" s="188">
        <f t="shared" ref="AU949" si="3316">AU948+AT949</f>
        <v>0</v>
      </c>
      <c r="AV949" s="188">
        <f t="shared" ref="AV949" si="3317">AV948+AU949</f>
        <v>0</v>
      </c>
      <c r="AW949" s="188">
        <f t="shared" ref="AW949" si="3318">AW948+AV949</f>
        <v>0</v>
      </c>
      <c r="AX949" s="188">
        <f t="shared" ref="AX949" si="3319">AX948+AW949</f>
        <v>0</v>
      </c>
      <c r="AY949" s="188">
        <f t="shared" ref="AY949" si="3320">AY948+AX949</f>
        <v>0</v>
      </c>
      <c r="AZ949" s="188">
        <f t="shared" ref="AZ949" si="3321">AZ948+AY949</f>
        <v>0</v>
      </c>
      <c r="BA949" s="188">
        <f t="shared" ref="BA949" si="3322">BA948+AZ949</f>
        <v>0</v>
      </c>
      <c r="BB949" s="188">
        <f t="shared" ref="BB949" si="3323">BB948+BA949</f>
        <v>0</v>
      </c>
      <c r="BC949" s="188">
        <f t="shared" ref="BC949" si="3324">BC948+BB949</f>
        <v>0</v>
      </c>
      <c r="BD949" s="188">
        <f t="shared" ref="BD949" si="3325">BD948+BC949</f>
        <v>0</v>
      </c>
      <c r="BE949" s="188">
        <f t="shared" ref="BE949" si="3326">BE948+BD949</f>
        <v>0</v>
      </c>
      <c r="BF949" s="188">
        <f t="shared" ref="BF949" si="3327">BF948+BE949</f>
        <v>0</v>
      </c>
      <c r="BG949" s="188">
        <f t="shared" ref="BG949" si="3328">BG948+BF949</f>
        <v>0</v>
      </c>
      <c r="BH949" s="188">
        <f t="shared" ref="BH949" si="3329">BH948+BG949</f>
        <v>0</v>
      </c>
      <c r="BI949" s="188">
        <f t="shared" ref="BI949" si="3330">BI948+BH949</f>
        <v>0</v>
      </c>
      <c r="BJ949" s="188">
        <f t="shared" ref="BJ949" si="3331">BJ948+BI949</f>
        <v>0</v>
      </c>
      <c r="BK949" s="188">
        <f t="shared" ref="BK949" si="3332">BK948+BJ949</f>
        <v>0</v>
      </c>
      <c r="BL949" s="188">
        <f t="shared" ref="BL949" si="3333">BL948+BK949</f>
        <v>0</v>
      </c>
      <c r="BM949" s="188">
        <f t="shared" ref="BM949" si="3334">BM948+BL949</f>
        <v>0</v>
      </c>
      <c r="BN949" s="188">
        <f t="shared" ref="BN949" si="3335">BN948+BM949</f>
        <v>0</v>
      </c>
      <c r="BO949" s="188">
        <f t="shared" ref="BO949" si="3336">BO948+BN949</f>
        <v>0</v>
      </c>
      <c r="BP949" s="188">
        <f t="shared" ref="BP949" si="3337">BP948+BO949</f>
        <v>0</v>
      </c>
      <c r="BQ949" s="188">
        <f t="shared" ref="BQ949" si="3338">BQ948+BP949</f>
        <v>0</v>
      </c>
      <c r="BR949" s="188">
        <f t="shared" ref="BR949" si="3339">BR948+BQ949</f>
        <v>0</v>
      </c>
      <c r="BS949" s="188">
        <f t="shared" ref="BS949" si="3340">BS948+BR949</f>
        <v>0</v>
      </c>
      <c r="BT949" s="188">
        <f t="shared" ref="BT949" si="3341">BT948+BS949</f>
        <v>0</v>
      </c>
      <c r="BU949" s="188">
        <f t="shared" ref="BU949" si="3342">BU948+BT949</f>
        <v>0</v>
      </c>
      <c r="BV949" s="188">
        <f t="shared" ref="BV949" si="3343">BV948+BU949</f>
        <v>0</v>
      </c>
      <c r="BW949" s="188">
        <f t="shared" ref="BW949" si="3344">BW948+BV949</f>
        <v>0</v>
      </c>
      <c r="BX949" s="188">
        <f t="shared" ref="BX949" si="3345">BX948+BW949</f>
        <v>0</v>
      </c>
      <c r="BY949" s="188">
        <f t="shared" ref="BY949" si="3346">BY948+BX949</f>
        <v>0</v>
      </c>
      <c r="BZ949" s="188">
        <f t="shared" ref="BZ949" si="3347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723855.78821000003</v>
      </c>
      <c r="C957" s="325"/>
      <c r="D957" s="325"/>
      <c r="E957" s="170" t="s">
        <v>8</v>
      </c>
      <c r="F957" s="325"/>
      <c r="G957" s="277">
        <f>G702+G727+G752+G777+G802+G827+G852+G877+G902+G927</f>
        <v>1523.5275799999999</v>
      </c>
      <c r="H957" s="277">
        <f t="shared" ref="H957:BS958" si="3348">H702+H727+H752+H777+H802+H827+H852+H877+H902+H927</f>
        <v>1490.7900400000003</v>
      </c>
      <c r="I957" s="277">
        <f t="shared" si="3348"/>
        <v>4469.9369899999992</v>
      </c>
      <c r="J957" s="277">
        <f t="shared" si="3348"/>
        <v>8555.0795399999988</v>
      </c>
      <c r="K957" s="277">
        <f t="shared" si="3348"/>
        <v>16473.61479</v>
      </c>
      <c r="L957" s="277">
        <f t="shared" si="3348"/>
        <v>17313.78471</v>
      </c>
      <c r="M957" s="277">
        <f t="shared" si="3348"/>
        <v>25745.395390000009</v>
      </c>
      <c r="N957" s="277">
        <f t="shared" si="3348"/>
        <v>34739.044429999994</v>
      </c>
      <c r="O957" s="277">
        <f t="shared" si="3348"/>
        <v>22409.37847</v>
      </c>
      <c r="P957" s="277">
        <f t="shared" si="3348"/>
        <v>26082.599870000005</v>
      </c>
      <c r="Q957" s="277">
        <f t="shared" si="3348"/>
        <v>20018.098870000005</v>
      </c>
      <c r="R957" s="277">
        <f t="shared" si="3348"/>
        <v>12803.616039999992</v>
      </c>
      <c r="S957" s="277">
        <f t="shared" si="3348"/>
        <v>11189.466169999987</v>
      </c>
      <c r="T957" s="277">
        <f t="shared" si="3348"/>
        <v>11838.487790000021</v>
      </c>
      <c r="U957" s="277">
        <f t="shared" si="3348"/>
        <v>16403.305120000005</v>
      </c>
      <c r="V957" s="277">
        <f t="shared" si="3348"/>
        <v>13371.078689999968</v>
      </c>
      <c r="W957" s="277">
        <f t="shared" si="3348"/>
        <v>12971.626320000023</v>
      </c>
      <c r="X957" s="277">
        <f t="shared" si="3348"/>
        <v>18503.097090000032</v>
      </c>
      <c r="Y957" s="277">
        <f t="shared" si="3348"/>
        <v>5530.5912899999621</v>
      </c>
      <c r="Z957" s="277">
        <f t="shared" si="3348"/>
        <v>17801.963100000023</v>
      </c>
      <c r="AA957" s="277">
        <f t="shared" si="3348"/>
        <v>11414.623889999986</v>
      </c>
      <c r="AB957" s="277">
        <f t="shared" si="3348"/>
        <v>33477.740139999987</v>
      </c>
      <c r="AC957" s="277">
        <f t="shared" si="3348"/>
        <v>25117.587810000001</v>
      </c>
      <c r="AD957" s="277">
        <f t="shared" si="3348"/>
        <v>22048.879579999983</v>
      </c>
      <c r="AE957" s="277">
        <f t="shared" si="3348"/>
        <v>22503.39323000002</v>
      </c>
      <c r="AF957" s="277">
        <f t="shared" si="3348"/>
        <v>20492.134960000039</v>
      </c>
      <c r="AG957" s="277">
        <f t="shared" si="3348"/>
        <v>25839.045769999982</v>
      </c>
      <c r="AH957" s="277">
        <f t="shared" si="3348"/>
        <v>24004.783839999975</v>
      </c>
      <c r="AI957" s="277">
        <f t="shared" si="3348"/>
        <v>26936.166410000027</v>
      </c>
      <c r="AJ957" s="277">
        <f t="shared" si="3348"/>
        <v>31308.349729999958</v>
      </c>
      <c r="AK957" s="277">
        <f t="shared" si="3348"/>
        <v>27713.123439999938</v>
      </c>
      <c r="AL957" s="277">
        <f t="shared" si="3348"/>
        <v>33391.35435000014</v>
      </c>
      <c r="AM957" s="277">
        <f t="shared" si="3348"/>
        <v>31885.821149999858</v>
      </c>
      <c r="AN957" s="277">
        <f t="shared" si="3348"/>
        <v>33823.41905000007</v>
      </c>
      <c r="AO957" s="277">
        <f t="shared" si="3348"/>
        <v>25751.882570000053</v>
      </c>
      <c r="AP957" s="277">
        <f t="shared" si="3348"/>
        <v>8973</v>
      </c>
      <c r="AQ957" s="277">
        <f t="shared" si="3348"/>
        <v>9970</v>
      </c>
      <c r="AR957" s="277">
        <f t="shared" si="3348"/>
        <v>9970</v>
      </c>
      <c r="AS957" s="277">
        <f t="shared" si="3348"/>
        <v>0</v>
      </c>
      <c r="AT957" s="277">
        <f t="shared" si="3348"/>
        <v>0</v>
      </c>
      <c r="AU957" s="277">
        <f t="shared" si="3348"/>
        <v>0</v>
      </c>
      <c r="AV957" s="277">
        <f t="shared" si="3348"/>
        <v>0</v>
      </c>
      <c r="AW957" s="277">
        <f t="shared" si="3348"/>
        <v>0</v>
      </c>
      <c r="AX957" s="277">
        <f t="shared" si="3348"/>
        <v>0</v>
      </c>
      <c r="AY957" s="277">
        <f t="shared" si="3348"/>
        <v>0</v>
      </c>
      <c r="AZ957" s="277">
        <f t="shared" si="3348"/>
        <v>0</v>
      </c>
      <c r="BA957" s="277">
        <f t="shared" si="3348"/>
        <v>0</v>
      </c>
      <c r="BB957" s="277">
        <f t="shared" si="3348"/>
        <v>0</v>
      </c>
      <c r="BC957" s="277">
        <f t="shared" si="3348"/>
        <v>0</v>
      </c>
      <c r="BD957" s="277">
        <f t="shared" si="3348"/>
        <v>0</v>
      </c>
      <c r="BE957" s="277">
        <f t="shared" si="3348"/>
        <v>0</v>
      </c>
      <c r="BF957" s="277">
        <f t="shared" si="3348"/>
        <v>0</v>
      </c>
      <c r="BG957" s="277">
        <f t="shared" si="3348"/>
        <v>0</v>
      </c>
      <c r="BH957" s="277">
        <f t="shared" si="3348"/>
        <v>0</v>
      </c>
      <c r="BI957" s="277">
        <f t="shared" si="3348"/>
        <v>0</v>
      </c>
      <c r="BJ957" s="277">
        <f t="shared" si="3348"/>
        <v>0</v>
      </c>
      <c r="BK957" s="277">
        <f t="shared" si="3348"/>
        <v>0</v>
      </c>
      <c r="BL957" s="277">
        <f t="shared" si="3348"/>
        <v>0</v>
      </c>
      <c r="BM957" s="277">
        <f t="shared" si="3348"/>
        <v>0</v>
      </c>
      <c r="BN957" s="277">
        <f t="shared" si="3348"/>
        <v>0</v>
      </c>
      <c r="BO957" s="277">
        <f t="shared" si="3348"/>
        <v>0</v>
      </c>
      <c r="BP957" s="277">
        <f t="shared" si="3348"/>
        <v>0</v>
      </c>
      <c r="BQ957" s="277">
        <f t="shared" si="3348"/>
        <v>0</v>
      </c>
      <c r="BR957" s="277">
        <f t="shared" si="3348"/>
        <v>0</v>
      </c>
      <c r="BS957" s="277">
        <f t="shared" si="3348"/>
        <v>0</v>
      </c>
      <c r="BT957" s="277">
        <f t="shared" ref="BT957:BZ961" si="3349">BT702+BT727+BT752+BT777+BT802+BT827+BT852+BT877+BT902+BT927</f>
        <v>0</v>
      </c>
      <c r="BU957" s="277">
        <f t="shared" si="3349"/>
        <v>0</v>
      </c>
      <c r="BV957" s="277">
        <f t="shared" si="3349"/>
        <v>0</v>
      </c>
      <c r="BW957" s="277">
        <f t="shared" si="3349"/>
        <v>0</v>
      </c>
      <c r="BX957" s="277">
        <f t="shared" si="3349"/>
        <v>0</v>
      </c>
      <c r="BY957" s="277">
        <f t="shared" si="3349"/>
        <v>0</v>
      </c>
      <c r="BZ957" s="277">
        <f t="shared" si="3349"/>
        <v>0</v>
      </c>
    </row>
    <row r="958" spans="1:78" ht="15" x14ac:dyDescent="0.25">
      <c r="A958" s="325"/>
      <c r="B958" s="77">
        <f t="shared" ref="B958:B962" si="3350">SUM(G958:BZ958)</f>
        <v>0</v>
      </c>
      <c r="C958" s="325"/>
      <c r="D958" s="325"/>
      <c r="E958" s="170" t="s">
        <v>47</v>
      </c>
      <c r="F958" s="325"/>
      <c r="G958" s="277">
        <f t="shared" ref="G958:V963" si="3351">G703+G728+G753+G778+G803+G828+G853+G878+G903+G928</f>
        <v>0</v>
      </c>
      <c r="H958" s="277">
        <f t="shared" si="3351"/>
        <v>0</v>
      </c>
      <c r="I958" s="277">
        <f t="shared" si="3351"/>
        <v>0</v>
      </c>
      <c r="J958" s="277">
        <f t="shared" si="3351"/>
        <v>0</v>
      </c>
      <c r="K958" s="277">
        <f t="shared" si="3351"/>
        <v>0</v>
      </c>
      <c r="L958" s="277">
        <f t="shared" si="3351"/>
        <v>0</v>
      </c>
      <c r="M958" s="277">
        <f t="shared" si="3351"/>
        <v>0</v>
      </c>
      <c r="N958" s="277">
        <f t="shared" si="3351"/>
        <v>0</v>
      </c>
      <c r="O958" s="277">
        <f t="shared" si="3351"/>
        <v>0</v>
      </c>
      <c r="P958" s="277">
        <f t="shared" si="3351"/>
        <v>0</v>
      </c>
      <c r="Q958" s="277">
        <f t="shared" si="3351"/>
        <v>0</v>
      </c>
      <c r="R958" s="277">
        <f t="shared" si="3351"/>
        <v>0</v>
      </c>
      <c r="S958" s="277">
        <f t="shared" si="3351"/>
        <v>0</v>
      </c>
      <c r="T958" s="277">
        <f t="shared" si="3351"/>
        <v>0</v>
      </c>
      <c r="U958" s="277">
        <f t="shared" si="3351"/>
        <v>0</v>
      </c>
      <c r="V958" s="277">
        <f t="shared" si="3351"/>
        <v>0</v>
      </c>
      <c r="W958" s="277">
        <f t="shared" si="3348"/>
        <v>0</v>
      </c>
      <c r="X958" s="277">
        <f t="shared" si="3348"/>
        <v>0</v>
      </c>
      <c r="Y958" s="277">
        <f t="shared" si="3348"/>
        <v>0</v>
      </c>
      <c r="Z958" s="277">
        <f t="shared" si="3348"/>
        <v>0</v>
      </c>
      <c r="AA958" s="277">
        <f t="shared" si="3348"/>
        <v>0</v>
      </c>
      <c r="AB958" s="277">
        <f t="shared" si="3348"/>
        <v>0</v>
      </c>
      <c r="AC958" s="277">
        <f t="shared" si="3348"/>
        <v>0</v>
      </c>
      <c r="AD958" s="277">
        <f t="shared" si="3348"/>
        <v>0</v>
      </c>
      <c r="AE958" s="277">
        <f t="shared" si="3348"/>
        <v>0</v>
      </c>
      <c r="AF958" s="277">
        <f t="shared" si="3348"/>
        <v>0</v>
      </c>
      <c r="AG958" s="277">
        <f t="shared" si="3348"/>
        <v>0</v>
      </c>
      <c r="AH958" s="277">
        <f t="shared" si="3348"/>
        <v>0</v>
      </c>
      <c r="AI958" s="277">
        <f t="shared" si="3348"/>
        <v>0</v>
      </c>
      <c r="AJ958" s="277">
        <f t="shared" si="3348"/>
        <v>0</v>
      </c>
      <c r="AK958" s="277">
        <f t="shared" si="3348"/>
        <v>0</v>
      </c>
      <c r="AL958" s="277">
        <f t="shared" si="3348"/>
        <v>0</v>
      </c>
      <c r="AM958" s="277">
        <f t="shared" si="3348"/>
        <v>0</v>
      </c>
      <c r="AN958" s="277">
        <f t="shared" si="3348"/>
        <v>0</v>
      </c>
      <c r="AO958" s="277">
        <f t="shared" si="3348"/>
        <v>0</v>
      </c>
      <c r="AP958" s="277">
        <f t="shared" si="3348"/>
        <v>0</v>
      </c>
      <c r="AQ958" s="277">
        <f t="shared" si="3348"/>
        <v>0</v>
      </c>
      <c r="AR958" s="277">
        <f t="shared" si="3348"/>
        <v>0</v>
      </c>
      <c r="AS958" s="277">
        <f t="shared" si="3348"/>
        <v>0</v>
      </c>
      <c r="AT958" s="277">
        <f t="shared" si="3348"/>
        <v>0</v>
      </c>
      <c r="AU958" s="277">
        <f t="shared" si="3348"/>
        <v>0</v>
      </c>
      <c r="AV958" s="277">
        <f t="shared" si="3348"/>
        <v>0</v>
      </c>
      <c r="AW958" s="277">
        <f t="shared" si="3348"/>
        <v>0</v>
      </c>
      <c r="AX958" s="277">
        <f t="shared" si="3348"/>
        <v>0</v>
      </c>
      <c r="AY958" s="277">
        <f t="shared" si="3348"/>
        <v>0</v>
      </c>
      <c r="AZ958" s="277">
        <f t="shared" si="3348"/>
        <v>0</v>
      </c>
      <c r="BA958" s="277">
        <f t="shared" si="3348"/>
        <v>0</v>
      </c>
      <c r="BB958" s="277">
        <f t="shared" si="3348"/>
        <v>0</v>
      </c>
      <c r="BC958" s="277">
        <f t="shared" si="3348"/>
        <v>0</v>
      </c>
      <c r="BD958" s="277">
        <f t="shared" si="3348"/>
        <v>0</v>
      </c>
      <c r="BE958" s="277">
        <f t="shared" si="3348"/>
        <v>0</v>
      </c>
      <c r="BF958" s="277">
        <f t="shared" si="3348"/>
        <v>0</v>
      </c>
      <c r="BG958" s="277">
        <f t="shared" si="3348"/>
        <v>0</v>
      </c>
      <c r="BH958" s="277">
        <f t="shared" si="3348"/>
        <v>0</v>
      </c>
      <c r="BI958" s="277">
        <f t="shared" si="3348"/>
        <v>0</v>
      </c>
      <c r="BJ958" s="277">
        <f t="shared" si="3348"/>
        <v>0</v>
      </c>
      <c r="BK958" s="277">
        <f t="shared" si="3348"/>
        <v>0</v>
      </c>
      <c r="BL958" s="277">
        <f t="shared" si="3348"/>
        <v>0</v>
      </c>
      <c r="BM958" s="277">
        <f t="shared" si="3348"/>
        <v>0</v>
      </c>
      <c r="BN958" s="277">
        <f t="shared" si="3348"/>
        <v>0</v>
      </c>
      <c r="BO958" s="277">
        <f t="shared" si="3348"/>
        <v>0</v>
      </c>
      <c r="BP958" s="277">
        <f t="shared" si="3348"/>
        <v>0</v>
      </c>
      <c r="BQ958" s="277">
        <f t="shared" si="3348"/>
        <v>0</v>
      </c>
      <c r="BR958" s="277">
        <f t="shared" si="3348"/>
        <v>0</v>
      </c>
      <c r="BS958" s="277">
        <f t="shared" si="3348"/>
        <v>0</v>
      </c>
      <c r="BT958" s="277">
        <f t="shared" si="3349"/>
        <v>0</v>
      </c>
      <c r="BU958" s="277">
        <f t="shared" si="3349"/>
        <v>0</v>
      </c>
      <c r="BV958" s="277">
        <f t="shared" si="3349"/>
        <v>0</v>
      </c>
      <c r="BW958" s="277">
        <f t="shared" si="3349"/>
        <v>0</v>
      </c>
      <c r="BX958" s="277">
        <f t="shared" si="3349"/>
        <v>0</v>
      </c>
      <c r="BY958" s="277">
        <f t="shared" si="3349"/>
        <v>0</v>
      </c>
      <c r="BZ958" s="277">
        <f t="shared" si="3349"/>
        <v>0</v>
      </c>
    </row>
    <row r="959" spans="1:78" ht="15" x14ac:dyDescent="0.25">
      <c r="A959" s="325"/>
      <c r="B959" s="77">
        <f t="shared" si="3350"/>
        <v>0</v>
      </c>
      <c r="C959" s="325"/>
      <c r="D959" s="325"/>
      <c r="E959" s="170" t="s">
        <v>56</v>
      </c>
      <c r="F959" s="325"/>
      <c r="G959" s="277">
        <f t="shared" si="3351"/>
        <v>0</v>
      </c>
      <c r="H959" s="277">
        <f t="shared" ref="H959:BS962" si="3352">H704+H729+H754+H779+H804+H829+H854+H879+H904+H929</f>
        <v>0</v>
      </c>
      <c r="I959" s="277">
        <f t="shared" si="3352"/>
        <v>0</v>
      </c>
      <c r="J959" s="277">
        <f t="shared" si="3352"/>
        <v>0</v>
      </c>
      <c r="K959" s="277">
        <f t="shared" si="3352"/>
        <v>0</v>
      </c>
      <c r="L959" s="277">
        <f t="shared" si="3352"/>
        <v>0</v>
      </c>
      <c r="M959" s="277">
        <f t="shared" si="3352"/>
        <v>0</v>
      </c>
      <c r="N959" s="277">
        <f t="shared" si="3352"/>
        <v>0</v>
      </c>
      <c r="O959" s="277">
        <f t="shared" si="3352"/>
        <v>0</v>
      </c>
      <c r="P959" s="277">
        <f t="shared" si="3352"/>
        <v>0</v>
      </c>
      <c r="Q959" s="277">
        <f t="shared" si="3352"/>
        <v>0</v>
      </c>
      <c r="R959" s="277">
        <f t="shared" si="3352"/>
        <v>0</v>
      </c>
      <c r="S959" s="277">
        <f t="shared" si="3352"/>
        <v>0</v>
      </c>
      <c r="T959" s="277">
        <f t="shared" si="3352"/>
        <v>0</v>
      </c>
      <c r="U959" s="277">
        <f t="shared" si="3352"/>
        <v>0</v>
      </c>
      <c r="V959" s="277">
        <f t="shared" si="3352"/>
        <v>0</v>
      </c>
      <c r="W959" s="277">
        <f t="shared" si="3352"/>
        <v>0</v>
      </c>
      <c r="X959" s="277">
        <f t="shared" si="3352"/>
        <v>0</v>
      </c>
      <c r="Y959" s="277">
        <f t="shared" si="3352"/>
        <v>0</v>
      </c>
      <c r="Z959" s="277">
        <f t="shared" si="3352"/>
        <v>0</v>
      </c>
      <c r="AA959" s="277">
        <f t="shared" si="3352"/>
        <v>0</v>
      </c>
      <c r="AB959" s="277">
        <f t="shared" si="3352"/>
        <v>0</v>
      </c>
      <c r="AC959" s="277">
        <f t="shared" si="3352"/>
        <v>0</v>
      </c>
      <c r="AD959" s="277">
        <f t="shared" si="3352"/>
        <v>0</v>
      </c>
      <c r="AE959" s="277">
        <f t="shared" si="3352"/>
        <v>0</v>
      </c>
      <c r="AF959" s="277">
        <f t="shared" si="3352"/>
        <v>0</v>
      </c>
      <c r="AG959" s="277">
        <f t="shared" si="3352"/>
        <v>0</v>
      </c>
      <c r="AH959" s="277">
        <f t="shared" si="3352"/>
        <v>0</v>
      </c>
      <c r="AI959" s="277">
        <f t="shared" si="3352"/>
        <v>0</v>
      </c>
      <c r="AJ959" s="277">
        <f t="shared" si="3352"/>
        <v>0</v>
      </c>
      <c r="AK959" s="277">
        <f t="shared" si="3352"/>
        <v>0</v>
      </c>
      <c r="AL959" s="277">
        <f t="shared" si="3352"/>
        <v>0</v>
      </c>
      <c r="AM959" s="277">
        <f t="shared" si="3352"/>
        <v>0</v>
      </c>
      <c r="AN959" s="277">
        <f t="shared" si="3352"/>
        <v>0</v>
      </c>
      <c r="AO959" s="277">
        <f t="shared" si="3352"/>
        <v>0</v>
      </c>
      <c r="AP959" s="277">
        <f t="shared" si="3352"/>
        <v>0</v>
      </c>
      <c r="AQ959" s="277">
        <f t="shared" si="3352"/>
        <v>0</v>
      </c>
      <c r="AR959" s="277">
        <f t="shared" si="3352"/>
        <v>0</v>
      </c>
      <c r="AS959" s="277">
        <f t="shared" si="3352"/>
        <v>0</v>
      </c>
      <c r="AT959" s="277">
        <f t="shared" si="3352"/>
        <v>0</v>
      </c>
      <c r="AU959" s="277">
        <f t="shared" si="3352"/>
        <v>0</v>
      </c>
      <c r="AV959" s="277">
        <f t="shared" si="3352"/>
        <v>0</v>
      </c>
      <c r="AW959" s="277">
        <f t="shared" si="3352"/>
        <v>0</v>
      </c>
      <c r="AX959" s="277">
        <f t="shared" si="3352"/>
        <v>0</v>
      </c>
      <c r="AY959" s="277">
        <f t="shared" si="3352"/>
        <v>0</v>
      </c>
      <c r="AZ959" s="277">
        <f t="shared" si="3352"/>
        <v>0</v>
      </c>
      <c r="BA959" s="277">
        <f t="shared" si="3352"/>
        <v>0</v>
      </c>
      <c r="BB959" s="277">
        <f t="shared" si="3352"/>
        <v>0</v>
      </c>
      <c r="BC959" s="277">
        <f t="shared" si="3352"/>
        <v>0</v>
      </c>
      <c r="BD959" s="277">
        <f t="shared" si="3352"/>
        <v>0</v>
      </c>
      <c r="BE959" s="277">
        <f t="shared" si="3352"/>
        <v>0</v>
      </c>
      <c r="BF959" s="277">
        <f t="shared" si="3352"/>
        <v>0</v>
      </c>
      <c r="BG959" s="277">
        <f t="shared" si="3352"/>
        <v>0</v>
      </c>
      <c r="BH959" s="277">
        <f t="shared" si="3352"/>
        <v>0</v>
      </c>
      <c r="BI959" s="277">
        <f t="shared" si="3352"/>
        <v>0</v>
      </c>
      <c r="BJ959" s="277">
        <f t="shared" si="3352"/>
        <v>0</v>
      </c>
      <c r="BK959" s="277">
        <f t="shared" si="3352"/>
        <v>0</v>
      </c>
      <c r="BL959" s="277">
        <f t="shared" si="3352"/>
        <v>0</v>
      </c>
      <c r="BM959" s="277">
        <f t="shared" si="3352"/>
        <v>0</v>
      </c>
      <c r="BN959" s="277">
        <f t="shared" si="3352"/>
        <v>0</v>
      </c>
      <c r="BO959" s="277">
        <f t="shared" si="3352"/>
        <v>0</v>
      </c>
      <c r="BP959" s="277">
        <f t="shared" si="3352"/>
        <v>0</v>
      </c>
      <c r="BQ959" s="277">
        <f t="shared" si="3352"/>
        <v>0</v>
      </c>
      <c r="BR959" s="277">
        <f t="shared" si="3352"/>
        <v>0</v>
      </c>
      <c r="BS959" s="277">
        <f t="shared" si="3352"/>
        <v>0</v>
      </c>
      <c r="BT959" s="277">
        <f t="shared" si="3349"/>
        <v>0</v>
      </c>
      <c r="BU959" s="277">
        <f t="shared" si="3349"/>
        <v>0</v>
      </c>
      <c r="BV959" s="277">
        <f t="shared" si="3349"/>
        <v>0</v>
      </c>
      <c r="BW959" s="277">
        <f t="shared" si="3349"/>
        <v>0</v>
      </c>
      <c r="BX959" s="277">
        <f t="shared" si="3349"/>
        <v>0</v>
      </c>
      <c r="BY959" s="277">
        <f t="shared" si="3349"/>
        <v>0</v>
      </c>
      <c r="BZ959" s="277">
        <f t="shared" si="3349"/>
        <v>0</v>
      </c>
    </row>
    <row r="960" spans="1:78" ht="15" x14ac:dyDescent="0.25">
      <c r="A960" s="325"/>
      <c r="B960" s="77">
        <f t="shared" si="3350"/>
        <v>0</v>
      </c>
      <c r="C960" s="325"/>
      <c r="D960" s="325"/>
      <c r="E960" s="170" t="s">
        <v>55</v>
      </c>
      <c r="F960" s="325"/>
      <c r="G960" s="277">
        <f t="shared" si="3351"/>
        <v>0</v>
      </c>
      <c r="H960" s="277">
        <f t="shared" si="3352"/>
        <v>0</v>
      </c>
      <c r="I960" s="277">
        <f t="shared" si="3352"/>
        <v>0</v>
      </c>
      <c r="J960" s="277">
        <f t="shared" si="3352"/>
        <v>0</v>
      </c>
      <c r="K960" s="277">
        <f t="shared" si="3352"/>
        <v>0</v>
      </c>
      <c r="L960" s="277">
        <f t="shared" si="3352"/>
        <v>0</v>
      </c>
      <c r="M960" s="277">
        <f t="shared" si="3352"/>
        <v>0</v>
      </c>
      <c r="N960" s="277">
        <f t="shared" si="3352"/>
        <v>0</v>
      </c>
      <c r="O960" s="277">
        <f t="shared" si="3352"/>
        <v>0</v>
      </c>
      <c r="P960" s="277">
        <f t="shared" si="3352"/>
        <v>0</v>
      </c>
      <c r="Q960" s="277">
        <f t="shared" si="3352"/>
        <v>0</v>
      </c>
      <c r="R960" s="277">
        <f t="shared" si="3352"/>
        <v>0</v>
      </c>
      <c r="S960" s="277">
        <f t="shared" si="3352"/>
        <v>0</v>
      </c>
      <c r="T960" s="277">
        <f t="shared" si="3352"/>
        <v>0</v>
      </c>
      <c r="U960" s="277">
        <f t="shared" si="3352"/>
        <v>0</v>
      </c>
      <c r="V960" s="277">
        <f t="shared" si="3352"/>
        <v>0</v>
      </c>
      <c r="W960" s="277">
        <f t="shared" si="3352"/>
        <v>0</v>
      </c>
      <c r="X960" s="277">
        <f t="shared" si="3352"/>
        <v>0</v>
      </c>
      <c r="Y960" s="277">
        <f t="shared" si="3352"/>
        <v>0</v>
      </c>
      <c r="Z960" s="277">
        <f t="shared" si="3352"/>
        <v>0</v>
      </c>
      <c r="AA960" s="277">
        <f t="shared" si="3352"/>
        <v>0</v>
      </c>
      <c r="AB960" s="277">
        <f t="shared" si="3352"/>
        <v>0</v>
      </c>
      <c r="AC960" s="277">
        <f t="shared" si="3352"/>
        <v>0</v>
      </c>
      <c r="AD960" s="277">
        <f t="shared" si="3352"/>
        <v>0</v>
      </c>
      <c r="AE960" s="277">
        <f t="shared" si="3352"/>
        <v>0</v>
      </c>
      <c r="AF960" s="277">
        <f t="shared" si="3352"/>
        <v>0</v>
      </c>
      <c r="AG960" s="277">
        <f t="shared" si="3352"/>
        <v>0</v>
      </c>
      <c r="AH960" s="277">
        <f t="shared" si="3352"/>
        <v>0</v>
      </c>
      <c r="AI960" s="277">
        <f t="shared" si="3352"/>
        <v>0</v>
      </c>
      <c r="AJ960" s="277">
        <f t="shared" si="3352"/>
        <v>0</v>
      </c>
      <c r="AK960" s="277">
        <f t="shared" si="3352"/>
        <v>0</v>
      </c>
      <c r="AL960" s="277">
        <f t="shared" si="3352"/>
        <v>0</v>
      </c>
      <c r="AM960" s="277">
        <f t="shared" si="3352"/>
        <v>0</v>
      </c>
      <c r="AN960" s="277">
        <f t="shared" si="3352"/>
        <v>0</v>
      </c>
      <c r="AO960" s="277">
        <f t="shared" si="3352"/>
        <v>0</v>
      </c>
      <c r="AP960" s="277">
        <f t="shared" si="3352"/>
        <v>0</v>
      </c>
      <c r="AQ960" s="277">
        <f t="shared" si="3352"/>
        <v>0</v>
      </c>
      <c r="AR960" s="277">
        <f t="shared" si="3352"/>
        <v>0</v>
      </c>
      <c r="AS960" s="277">
        <f t="shared" si="3352"/>
        <v>0</v>
      </c>
      <c r="AT960" s="277">
        <f t="shared" si="3352"/>
        <v>0</v>
      </c>
      <c r="AU960" s="277">
        <f t="shared" si="3352"/>
        <v>0</v>
      </c>
      <c r="AV960" s="277">
        <f t="shared" si="3352"/>
        <v>0</v>
      </c>
      <c r="AW960" s="277">
        <f t="shared" si="3352"/>
        <v>0</v>
      </c>
      <c r="AX960" s="277">
        <f t="shared" si="3352"/>
        <v>0</v>
      </c>
      <c r="AY960" s="277">
        <f t="shared" si="3352"/>
        <v>0</v>
      </c>
      <c r="AZ960" s="277">
        <f t="shared" si="3352"/>
        <v>0</v>
      </c>
      <c r="BA960" s="277">
        <f t="shared" si="3352"/>
        <v>0</v>
      </c>
      <c r="BB960" s="277">
        <f t="shared" si="3352"/>
        <v>0</v>
      </c>
      <c r="BC960" s="277">
        <f t="shared" si="3352"/>
        <v>0</v>
      </c>
      <c r="BD960" s="277">
        <f t="shared" si="3352"/>
        <v>0</v>
      </c>
      <c r="BE960" s="277">
        <f t="shared" si="3352"/>
        <v>0</v>
      </c>
      <c r="BF960" s="277">
        <f t="shared" si="3352"/>
        <v>0</v>
      </c>
      <c r="BG960" s="277">
        <f t="shared" si="3352"/>
        <v>0</v>
      </c>
      <c r="BH960" s="277">
        <f t="shared" si="3352"/>
        <v>0</v>
      </c>
      <c r="BI960" s="277">
        <f t="shared" si="3352"/>
        <v>0</v>
      </c>
      <c r="BJ960" s="277">
        <f t="shared" si="3352"/>
        <v>0</v>
      </c>
      <c r="BK960" s="277">
        <f t="shared" si="3352"/>
        <v>0</v>
      </c>
      <c r="BL960" s="277">
        <f t="shared" si="3352"/>
        <v>0</v>
      </c>
      <c r="BM960" s="277">
        <f t="shared" si="3352"/>
        <v>0</v>
      </c>
      <c r="BN960" s="277">
        <f t="shared" si="3352"/>
        <v>0</v>
      </c>
      <c r="BO960" s="277">
        <f t="shared" si="3352"/>
        <v>0</v>
      </c>
      <c r="BP960" s="277">
        <f t="shared" si="3352"/>
        <v>0</v>
      </c>
      <c r="BQ960" s="277">
        <f t="shared" si="3352"/>
        <v>0</v>
      </c>
      <c r="BR960" s="277">
        <f t="shared" si="3352"/>
        <v>0</v>
      </c>
      <c r="BS960" s="277">
        <f t="shared" si="3352"/>
        <v>0</v>
      </c>
      <c r="BT960" s="277">
        <f t="shared" si="3349"/>
        <v>0</v>
      </c>
      <c r="BU960" s="277">
        <f t="shared" si="3349"/>
        <v>0</v>
      </c>
      <c r="BV960" s="277">
        <f t="shared" si="3349"/>
        <v>0</v>
      </c>
      <c r="BW960" s="277">
        <f t="shared" si="3349"/>
        <v>0</v>
      </c>
      <c r="BX960" s="277">
        <f t="shared" si="3349"/>
        <v>0</v>
      </c>
      <c r="BY960" s="277">
        <f t="shared" si="3349"/>
        <v>0</v>
      </c>
      <c r="BZ960" s="277">
        <f t="shared" si="3349"/>
        <v>0</v>
      </c>
    </row>
    <row r="961" spans="1:78" ht="15" x14ac:dyDescent="0.25">
      <c r="A961" s="325"/>
      <c r="B961" s="77">
        <f t="shared" si="3350"/>
        <v>1798.3283199999998</v>
      </c>
      <c r="C961" s="325"/>
      <c r="D961" s="325"/>
      <c r="E961" s="170" t="s">
        <v>2</v>
      </c>
      <c r="F961" s="325"/>
      <c r="G961" s="277">
        <f t="shared" si="3351"/>
        <v>0</v>
      </c>
      <c r="H961" s="277">
        <f t="shared" si="3352"/>
        <v>0</v>
      </c>
      <c r="I961" s="277">
        <f t="shared" si="3352"/>
        <v>0</v>
      </c>
      <c r="J961" s="277">
        <f t="shared" si="3352"/>
        <v>5.7407399999999997</v>
      </c>
      <c r="K961" s="277">
        <f t="shared" si="3352"/>
        <v>55.383770000000005</v>
      </c>
      <c r="L961" s="277">
        <f t="shared" si="3352"/>
        <v>4.3295300000000028</v>
      </c>
      <c r="M961" s="277">
        <f t="shared" si="3352"/>
        <v>32.962579999999996</v>
      </c>
      <c r="N961" s="277">
        <f t="shared" si="3352"/>
        <v>28.046889999999998</v>
      </c>
      <c r="O961" s="277">
        <f t="shared" si="3352"/>
        <v>59.578969999999998</v>
      </c>
      <c r="P961" s="277">
        <f t="shared" si="3352"/>
        <v>77.10263999999998</v>
      </c>
      <c r="Q961" s="277">
        <f t="shared" si="3352"/>
        <v>93.348470000000006</v>
      </c>
      <c r="R961" s="277">
        <f t="shared" si="3352"/>
        <v>62.951059999999998</v>
      </c>
      <c r="S961" s="277">
        <f t="shared" si="3352"/>
        <v>18.929729999999999</v>
      </c>
      <c r="T961" s="277">
        <f t="shared" si="3352"/>
        <v>42.115449999999996</v>
      </c>
      <c r="U961" s="277">
        <f t="shared" si="3352"/>
        <v>67.640539999999987</v>
      </c>
      <c r="V961" s="277">
        <f t="shared" si="3352"/>
        <v>9.6178800000000013</v>
      </c>
      <c r="W961" s="277">
        <f t="shared" si="3352"/>
        <v>0.26779000000000003</v>
      </c>
      <c r="X961" s="277">
        <f t="shared" si="3352"/>
        <v>0</v>
      </c>
      <c r="Y961" s="277">
        <f t="shared" si="3352"/>
        <v>67.782389999999992</v>
      </c>
      <c r="Z961" s="277">
        <f t="shared" si="3352"/>
        <v>42.83146</v>
      </c>
      <c r="AA961" s="277">
        <f t="shared" si="3352"/>
        <v>85.831199999999995</v>
      </c>
      <c r="AB961" s="277">
        <f t="shared" si="3352"/>
        <v>20.083550000000002</v>
      </c>
      <c r="AC961" s="277">
        <f t="shared" si="3352"/>
        <v>112.46982</v>
      </c>
      <c r="AD961" s="277">
        <f t="shared" si="3352"/>
        <v>29.479959999999998</v>
      </c>
      <c r="AE961" s="277">
        <f t="shared" si="3352"/>
        <v>22.147929999999999</v>
      </c>
      <c r="AF961" s="277">
        <f t="shared" si="3352"/>
        <v>9.9833600000000011</v>
      </c>
      <c r="AG961" s="277">
        <f t="shared" si="3352"/>
        <v>25.87021</v>
      </c>
      <c r="AH961" s="277">
        <f t="shared" si="3352"/>
        <v>42.532119999999992</v>
      </c>
      <c r="AI961" s="277">
        <f t="shared" si="3352"/>
        <v>131.50372999999999</v>
      </c>
      <c r="AJ961" s="277">
        <f t="shared" si="3352"/>
        <v>174.11326000000003</v>
      </c>
      <c r="AK961" s="277">
        <f t="shared" si="3352"/>
        <v>85.285899999999998</v>
      </c>
      <c r="AL961" s="277">
        <f t="shared" si="3352"/>
        <v>9.278459999999999</v>
      </c>
      <c r="AM961" s="277">
        <f t="shared" si="3352"/>
        <v>116.60493</v>
      </c>
      <c r="AN961" s="277">
        <f t="shared" si="3352"/>
        <v>44.417620000000007</v>
      </c>
      <c r="AO961" s="277">
        <f t="shared" si="3352"/>
        <v>133.09638000000001</v>
      </c>
      <c r="AP961" s="277">
        <f t="shared" si="3352"/>
        <v>27</v>
      </c>
      <c r="AQ961" s="277">
        <f t="shared" si="3352"/>
        <v>30</v>
      </c>
      <c r="AR961" s="277">
        <f t="shared" si="3352"/>
        <v>30</v>
      </c>
      <c r="AS961" s="277">
        <f t="shared" si="3352"/>
        <v>0</v>
      </c>
      <c r="AT961" s="277">
        <f t="shared" si="3352"/>
        <v>0</v>
      </c>
      <c r="AU961" s="277">
        <f t="shared" si="3352"/>
        <v>0</v>
      </c>
      <c r="AV961" s="277">
        <f t="shared" si="3352"/>
        <v>0</v>
      </c>
      <c r="AW961" s="277">
        <f t="shared" si="3352"/>
        <v>0</v>
      </c>
      <c r="AX961" s="277">
        <f t="shared" si="3352"/>
        <v>0</v>
      </c>
      <c r="AY961" s="277">
        <f t="shared" si="3352"/>
        <v>0</v>
      </c>
      <c r="AZ961" s="277">
        <f t="shared" si="3352"/>
        <v>0</v>
      </c>
      <c r="BA961" s="277">
        <f t="shared" si="3352"/>
        <v>0</v>
      </c>
      <c r="BB961" s="277">
        <f t="shared" si="3352"/>
        <v>0</v>
      </c>
      <c r="BC961" s="277">
        <f t="shared" si="3352"/>
        <v>0</v>
      </c>
      <c r="BD961" s="277">
        <f t="shared" si="3352"/>
        <v>0</v>
      </c>
      <c r="BE961" s="277">
        <f t="shared" si="3352"/>
        <v>0</v>
      </c>
      <c r="BF961" s="277">
        <f t="shared" si="3352"/>
        <v>0</v>
      </c>
      <c r="BG961" s="277">
        <f t="shared" si="3352"/>
        <v>0</v>
      </c>
      <c r="BH961" s="277">
        <f t="shared" si="3352"/>
        <v>0</v>
      </c>
      <c r="BI961" s="277">
        <f t="shared" si="3352"/>
        <v>0</v>
      </c>
      <c r="BJ961" s="277">
        <f t="shared" si="3352"/>
        <v>0</v>
      </c>
      <c r="BK961" s="277">
        <f t="shared" si="3352"/>
        <v>0</v>
      </c>
      <c r="BL961" s="277">
        <f t="shared" si="3352"/>
        <v>0</v>
      </c>
      <c r="BM961" s="277">
        <f t="shared" si="3352"/>
        <v>0</v>
      </c>
      <c r="BN961" s="277">
        <f t="shared" si="3352"/>
        <v>0</v>
      </c>
      <c r="BO961" s="277">
        <f t="shared" si="3352"/>
        <v>0</v>
      </c>
      <c r="BP961" s="277">
        <f t="shared" si="3352"/>
        <v>0</v>
      </c>
      <c r="BQ961" s="277">
        <f t="shared" si="3352"/>
        <v>0</v>
      </c>
      <c r="BR961" s="277">
        <f t="shared" si="3352"/>
        <v>0</v>
      </c>
      <c r="BS961" s="277">
        <f t="shared" si="3352"/>
        <v>0</v>
      </c>
      <c r="BT961" s="277">
        <f t="shared" si="3349"/>
        <v>0</v>
      </c>
      <c r="BU961" s="277">
        <f t="shared" si="3349"/>
        <v>0</v>
      </c>
      <c r="BV961" s="277">
        <f t="shared" si="3349"/>
        <v>0</v>
      </c>
      <c r="BW961" s="277">
        <f t="shared" si="3349"/>
        <v>0</v>
      </c>
      <c r="BX961" s="277">
        <f t="shared" si="3349"/>
        <v>0</v>
      </c>
      <c r="BY961" s="277">
        <f t="shared" si="3349"/>
        <v>0</v>
      </c>
      <c r="BZ961" s="277">
        <f t="shared" si="3349"/>
        <v>0</v>
      </c>
    </row>
    <row r="962" spans="1:78" ht="15" x14ac:dyDescent="0.25">
      <c r="A962" s="325"/>
      <c r="B962" s="77">
        <f t="shared" si="3350"/>
        <v>-723855.78821000003</v>
      </c>
      <c r="C962" s="325"/>
      <c r="D962" s="325"/>
      <c r="E962" s="170" t="s">
        <v>83</v>
      </c>
      <c r="F962" s="325"/>
      <c r="G962" s="277">
        <f t="shared" si="3351"/>
        <v>0</v>
      </c>
      <c r="H962" s="277">
        <f t="shared" si="3352"/>
        <v>0</v>
      </c>
      <c r="I962" s="277">
        <f t="shared" si="3352"/>
        <v>0</v>
      </c>
      <c r="J962" s="277">
        <f t="shared" si="3352"/>
        <v>0</v>
      </c>
      <c r="K962" s="277">
        <f t="shared" si="3352"/>
        <v>0</v>
      </c>
      <c r="L962" s="277">
        <f t="shared" si="3352"/>
        <v>0</v>
      </c>
      <c r="M962" s="277">
        <f t="shared" si="3352"/>
        <v>0</v>
      </c>
      <c r="N962" s="277">
        <f t="shared" si="3352"/>
        <v>0</v>
      </c>
      <c r="O962" s="277">
        <f t="shared" si="3352"/>
        <v>0</v>
      </c>
      <c r="P962" s="277">
        <f t="shared" si="3352"/>
        <v>0</v>
      </c>
      <c r="Q962" s="277">
        <f t="shared" si="3352"/>
        <v>0</v>
      </c>
      <c r="R962" s="277">
        <f t="shared" si="3352"/>
        <v>-110311.17346999999</v>
      </c>
      <c r="S962" s="277">
        <f t="shared" si="3352"/>
        <v>0</v>
      </c>
      <c r="T962" s="277">
        <f t="shared" si="3352"/>
        <v>0</v>
      </c>
      <c r="U962" s="277">
        <f t="shared" si="3352"/>
        <v>0</v>
      </c>
      <c r="V962" s="277">
        <f t="shared" si="3352"/>
        <v>0</v>
      </c>
      <c r="W962" s="277">
        <f t="shared" si="3352"/>
        <v>0</v>
      </c>
      <c r="X962" s="277">
        <f t="shared" si="3352"/>
        <v>-104341.64721</v>
      </c>
      <c r="Y962" s="277">
        <f t="shared" si="3352"/>
        <v>0</v>
      </c>
      <c r="Z962" s="277">
        <f t="shared" si="3352"/>
        <v>0</v>
      </c>
      <c r="AA962" s="277">
        <f t="shared" si="3352"/>
        <v>0</v>
      </c>
      <c r="AB962" s="277">
        <f t="shared" si="3352"/>
        <v>0</v>
      </c>
      <c r="AC962" s="277">
        <f t="shared" si="3352"/>
        <v>0</v>
      </c>
      <c r="AD962" s="277">
        <f t="shared" si="3352"/>
        <v>-84581.66161000001</v>
      </c>
      <c r="AE962" s="277">
        <f t="shared" si="3352"/>
        <v>0</v>
      </c>
      <c r="AF962" s="277">
        <f t="shared" si="3352"/>
        <v>0</v>
      </c>
      <c r="AG962" s="277">
        <f t="shared" si="3352"/>
        <v>0</v>
      </c>
      <c r="AH962" s="277">
        <f t="shared" si="3352"/>
        <v>0</v>
      </c>
      <c r="AI962" s="277">
        <f t="shared" si="3352"/>
        <v>0</v>
      </c>
      <c r="AJ962" s="277">
        <f t="shared" si="3352"/>
        <v>-135054.35961000001</v>
      </c>
      <c r="AK962" s="277">
        <f t="shared" si="3352"/>
        <v>0</v>
      </c>
      <c r="AL962" s="277">
        <f t="shared" si="3352"/>
        <v>0</v>
      </c>
      <c r="AM962" s="277">
        <f t="shared" si="3352"/>
        <v>0</v>
      </c>
      <c r="AN962" s="277">
        <f t="shared" si="3352"/>
        <v>0</v>
      </c>
      <c r="AO962" s="277">
        <f t="shared" si="3352"/>
        <v>0</v>
      </c>
      <c r="AP962" s="277">
        <f t="shared" si="3352"/>
        <v>-169192.82354000001</v>
      </c>
      <c r="AQ962" s="277">
        <f t="shared" si="3352"/>
        <v>0</v>
      </c>
      <c r="AR962" s="277">
        <f t="shared" si="3352"/>
        <v>0</v>
      </c>
      <c r="AS962" s="277">
        <f t="shared" si="3352"/>
        <v>0</v>
      </c>
      <c r="AT962" s="277">
        <f t="shared" si="3352"/>
        <v>0</v>
      </c>
      <c r="AU962" s="277">
        <f t="shared" si="3352"/>
        <v>0</v>
      </c>
      <c r="AV962" s="277">
        <f t="shared" si="3352"/>
        <v>-120374.12276999999</v>
      </c>
      <c r="AW962" s="277">
        <f t="shared" si="3352"/>
        <v>0</v>
      </c>
      <c r="AX962" s="277">
        <f t="shared" si="3352"/>
        <v>0</v>
      </c>
      <c r="AY962" s="277">
        <f t="shared" si="3352"/>
        <v>0</v>
      </c>
      <c r="AZ962" s="277">
        <f t="shared" si="3352"/>
        <v>0</v>
      </c>
      <c r="BA962" s="277">
        <f t="shared" si="3352"/>
        <v>0</v>
      </c>
      <c r="BB962" s="277">
        <f t="shared" si="3352"/>
        <v>0</v>
      </c>
      <c r="BC962" s="277">
        <f t="shared" si="3352"/>
        <v>0</v>
      </c>
      <c r="BD962" s="277">
        <f t="shared" si="3352"/>
        <v>0</v>
      </c>
      <c r="BE962" s="277">
        <f t="shared" si="3352"/>
        <v>0</v>
      </c>
      <c r="BF962" s="277">
        <f t="shared" si="3352"/>
        <v>0</v>
      </c>
      <c r="BG962" s="277">
        <f t="shared" si="3352"/>
        <v>0</v>
      </c>
      <c r="BH962" s="277">
        <f t="shared" si="3352"/>
        <v>0</v>
      </c>
      <c r="BI962" s="277">
        <f t="shared" si="3352"/>
        <v>0</v>
      </c>
      <c r="BJ962" s="277">
        <f t="shared" si="3352"/>
        <v>0</v>
      </c>
      <c r="BK962" s="277">
        <f t="shared" si="3352"/>
        <v>0</v>
      </c>
      <c r="BL962" s="277">
        <f t="shared" si="3352"/>
        <v>0</v>
      </c>
      <c r="BM962" s="277">
        <f t="shared" si="3352"/>
        <v>0</v>
      </c>
      <c r="BN962" s="277">
        <f t="shared" si="3352"/>
        <v>0</v>
      </c>
      <c r="BO962" s="277">
        <f t="shared" si="3352"/>
        <v>0</v>
      </c>
      <c r="BP962" s="277">
        <f t="shared" si="3352"/>
        <v>0</v>
      </c>
      <c r="BQ962" s="277">
        <f t="shared" si="3352"/>
        <v>0</v>
      </c>
      <c r="BR962" s="277">
        <f t="shared" si="3352"/>
        <v>0</v>
      </c>
      <c r="BS962" s="277">
        <f t="shared" ref="BS962:BZ963" si="3353">BS707+BS732+BS757+BS782+BS807+BS832+BS857+BS882+BS907+BS932</f>
        <v>0</v>
      </c>
      <c r="BT962" s="277">
        <f t="shared" si="3353"/>
        <v>0</v>
      </c>
      <c r="BU962" s="277">
        <f t="shared" si="3353"/>
        <v>0</v>
      </c>
      <c r="BV962" s="277">
        <f t="shared" si="3353"/>
        <v>0</v>
      </c>
      <c r="BW962" s="277">
        <f t="shared" si="3353"/>
        <v>0</v>
      </c>
      <c r="BX962" s="277">
        <f t="shared" si="3353"/>
        <v>0</v>
      </c>
      <c r="BY962" s="277">
        <f t="shared" si="3353"/>
        <v>0</v>
      </c>
      <c r="BZ962" s="277">
        <f t="shared" si="3353"/>
        <v>0</v>
      </c>
    </row>
    <row r="963" spans="1:78" ht="15" x14ac:dyDescent="0.25">
      <c r="A963" s="325"/>
      <c r="B963" s="77">
        <f>SUM(G963:BZ963)</f>
        <v>-1798.3283200000001</v>
      </c>
      <c r="C963" s="325"/>
      <c r="D963" s="325"/>
      <c r="E963" s="170" t="s">
        <v>84</v>
      </c>
      <c r="F963" s="325"/>
      <c r="G963" s="277">
        <f t="shared" si="3351"/>
        <v>0</v>
      </c>
      <c r="H963" s="277">
        <f t="shared" ref="H963:BS963" si="3354">H708+H733+H758+H783+H808+H833+H858+H883+H908+H933</f>
        <v>0</v>
      </c>
      <c r="I963" s="277">
        <f t="shared" si="3354"/>
        <v>0</v>
      </c>
      <c r="J963" s="277">
        <f t="shared" si="3354"/>
        <v>0</v>
      </c>
      <c r="K963" s="277">
        <f t="shared" si="3354"/>
        <v>0</v>
      </c>
      <c r="L963" s="277">
        <f t="shared" si="3354"/>
        <v>0</v>
      </c>
      <c r="M963" s="277">
        <f t="shared" si="3354"/>
        <v>0</v>
      </c>
      <c r="N963" s="277">
        <f t="shared" si="3354"/>
        <v>0</v>
      </c>
      <c r="O963" s="277">
        <f t="shared" si="3354"/>
        <v>0</v>
      </c>
      <c r="P963" s="277">
        <f t="shared" si="3354"/>
        <v>0</v>
      </c>
      <c r="Q963" s="277">
        <f t="shared" si="3354"/>
        <v>0</v>
      </c>
      <c r="R963" s="277">
        <f t="shared" si="3354"/>
        <v>-126.46350999999999</v>
      </c>
      <c r="S963" s="277">
        <f t="shared" si="3354"/>
        <v>0</v>
      </c>
      <c r="T963" s="277">
        <f t="shared" si="3354"/>
        <v>0</v>
      </c>
      <c r="U963" s="277">
        <f t="shared" si="3354"/>
        <v>0</v>
      </c>
      <c r="V963" s="277">
        <f t="shared" si="3354"/>
        <v>0</v>
      </c>
      <c r="W963" s="277">
        <f t="shared" si="3354"/>
        <v>0</v>
      </c>
      <c r="X963" s="277">
        <f t="shared" si="3354"/>
        <v>-354.02632</v>
      </c>
      <c r="Y963" s="277">
        <f t="shared" si="3354"/>
        <v>0</v>
      </c>
      <c r="Z963" s="277">
        <f t="shared" si="3354"/>
        <v>0</v>
      </c>
      <c r="AA963" s="277">
        <f t="shared" si="3354"/>
        <v>0</v>
      </c>
      <c r="AB963" s="277">
        <f t="shared" si="3354"/>
        <v>0</v>
      </c>
      <c r="AC963" s="277">
        <f t="shared" si="3354"/>
        <v>0</v>
      </c>
      <c r="AD963" s="277">
        <f t="shared" si="3354"/>
        <v>-188.14005999999998</v>
      </c>
      <c r="AE963" s="277">
        <f t="shared" si="3354"/>
        <v>0</v>
      </c>
      <c r="AF963" s="277">
        <f t="shared" si="3354"/>
        <v>0</v>
      </c>
      <c r="AG963" s="277">
        <f t="shared" si="3354"/>
        <v>0</v>
      </c>
      <c r="AH963" s="277">
        <f t="shared" si="3354"/>
        <v>0</v>
      </c>
      <c r="AI963" s="277">
        <f t="shared" si="3354"/>
        <v>0</v>
      </c>
      <c r="AJ963" s="277">
        <f t="shared" si="3354"/>
        <v>-279.99581999999998</v>
      </c>
      <c r="AK963" s="277">
        <f t="shared" si="3354"/>
        <v>0</v>
      </c>
      <c r="AL963" s="277">
        <f t="shared" si="3354"/>
        <v>0</v>
      </c>
      <c r="AM963" s="277">
        <f t="shared" si="3354"/>
        <v>0</v>
      </c>
      <c r="AN963" s="277">
        <f t="shared" si="3354"/>
        <v>0</v>
      </c>
      <c r="AO963" s="277">
        <f t="shared" si="3354"/>
        <v>0</v>
      </c>
      <c r="AP963" s="277">
        <f t="shared" si="3354"/>
        <v>-468.58367999999996</v>
      </c>
      <c r="AQ963" s="277">
        <f t="shared" si="3354"/>
        <v>0</v>
      </c>
      <c r="AR963" s="277">
        <f t="shared" si="3354"/>
        <v>0</v>
      </c>
      <c r="AS963" s="277">
        <f t="shared" si="3354"/>
        <v>0</v>
      </c>
      <c r="AT963" s="277">
        <f t="shared" si="3354"/>
        <v>0</v>
      </c>
      <c r="AU963" s="277">
        <f t="shared" si="3354"/>
        <v>0</v>
      </c>
      <c r="AV963" s="277">
        <f t="shared" si="3354"/>
        <v>-381.11892999999998</v>
      </c>
      <c r="AW963" s="277">
        <f t="shared" si="3354"/>
        <v>0</v>
      </c>
      <c r="AX963" s="277">
        <f t="shared" si="3354"/>
        <v>0</v>
      </c>
      <c r="AY963" s="277">
        <f t="shared" si="3354"/>
        <v>0</v>
      </c>
      <c r="AZ963" s="277">
        <f t="shared" si="3354"/>
        <v>0</v>
      </c>
      <c r="BA963" s="277">
        <f t="shared" si="3354"/>
        <v>0</v>
      </c>
      <c r="BB963" s="277">
        <f t="shared" si="3354"/>
        <v>0</v>
      </c>
      <c r="BC963" s="277">
        <f t="shared" si="3354"/>
        <v>0</v>
      </c>
      <c r="BD963" s="277">
        <f t="shared" si="3354"/>
        <v>0</v>
      </c>
      <c r="BE963" s="277">
        <f t="shared" si="3354"/>
        <v>0</v>
      </c>
      <c r="BF963" s="277">
        <f t="shared" si="3354"/>
        <v>0</v>
      </c>
      <c r="BG963" s="277">
        <f t="shared" si="3354"/>
        <v>0</v>
      </c>
      <c r="BH963" s="277">
        <f t="shared" si="3354"/>
        <v>0</v>
      </c>
      <c r="BI963" s="277">
        <f t="shared" si="3354"/>
        <v>0</v>
      </c>
      <c r="BJ963" s="277">
        <f t="shared" si="3354"/>
        <v>0</v>
      </c>
      <c r="BK963" s="277">
        <f t="shared" si="3354"/>
        <v>0</v>
      </c>
      <c r="BL963" s="277">
        <f t="shared" si="3354"/>
        <v>0</v>
      </c>
      <c r="BM963" s="277">
        <f t="shared" si="3354"/>
        <v>0</v>
      </c>
      <c r="BN963" s="277">
        <f t="shared" si="3354"/>
        <v>0</v>
      </c>
      <c r="BO963" s="277">
        <f t="shared" si="3354"/>
        <v>0</v>
      </c>
      <c r="BP963" s="277">
        <f t="shared" si="3354"/>
        <v>0</v>
      </c>
      <c r="BQ963" s="277">
        <f t="shared" si="3354"/>
        <v>0</v>
      </c>
      <c r="BR963" s="277">
        <f t="shared" si="3354"/>
        <v>0</v>
      </c>
      <c r="BS963" s="277">
        <f t="shared" si="3354"/>
        <v>0</v>
      </c>
      <c r="BT963" s="277">
        <f t="shared" si="3353"/>
        <v>0</v>
      </c>
      <c r="BU963" s="277">
        <f t="shared" si="3353"/>
        <v>0</v>
      </c>
      <c r="BV963" s="277">
        <f t="shared" si="3353"/>
        <v>0</v>
      </c>
      <c r="BW963" s="277">
        <f t="shared" si="3353"/>
        <v>0</v>
      </c>
      <c r="BX963" s="277">
        <f t="shared" si="3353"/>
        <v>0</v>
      </c>
      <c r="BY963" s="277">
        <f t="shared" si="3353"/>
        <v>0</v>
      </c>
      <c r="BZ963" s="277">
        <f t="shared" si="3353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6602.5505138105073</v>
      </c>
      <c r="C965" s="325"/>
      <c r="D965" s="325"/>
      <c r="E965" s="170" t="s">
        <v>5</v>
      </c>
      <c r="F965" s="325"/>
      <c r="G965" s="277">
        <f>G710+G735+G760+G785+G810+G835+G860+G885+G910+G935</f>
        <v>1.1486124924699328</v>
      </c>
      <c r="H965" s="277">
        <f t="shared" ref="H965:BS966" si="3355">H710+H735+H760+H785+H810+H835+H860+H885+H910+H935</f>
        <v>3.4211561077317167</v>
      </c>
      <c r="I965" s="277">
        <f t="shared" si="3355"/>
        <v>7.9150462221864872</v>
      </c>
      <c r="J965" s="277">
        <f t="shared" si="3355"/>
        <v>17.734820342052025</v>
      </c>
      <c r="K965" s="277">
        <f t="shared" si="3355"/>
        <v>36.604364520339487</v>
      </c>
      <c r="L965" s="277">
        <f t="shared" si="3355"/>
        <v>62.077240537308185</v>
      </c>
      <c r="M965" s="277">
        <f t="shared" si="3355"/>
        <v>94.540264395644073</v>
      </c>
      <c r="N965" s="277">
        <f t="shared" si="3355"/>
        <v>140.14047806377988</v>
      </c>
      <c r="O965" s="277">
        <f t="shared" si="3355"/>
        <v>183.22561372498976</v>
      </c>
      <c r="P965" s="277">
        <f t="shared" si="3355"/>
        <v>219.78451350277089</v>
      </c>
      <c r="Q965" s="277">
        <f t="shared" si="3355"/>
        <v>254.54058827258694</v>
      </c>
      <c r="R965" s="277">
        <f t="shared" si="3355"/>
        <v>112.95460395886218</v>
      </c>
      <c r="S965" s="277">
        <f t="shared" si="3355"/>
        <v>131.0433831323013</v>
      </c>
      <c r="T965" s="277">
        <f t="shared" si="3355"/>
        <v>148.40453624938402</v>
      </c>
      <c r="U965" s="277">
        <f t="shared" si="3355"/>
        <v>169.69648827704262</v>
      </c>
      <c r="V965" s="277">
        <f t="shared" si="3355"/>
        <v>192.14388578313861</v>
      </c>
      <c r="W965" s="277">
        <f t="shared" si="3355"/>
        <v>212.00408421809985</v>
      </c>
      <c r="X965" s="277">
        <f t="shared" si="3355"/>
        <v>78.403628862489441</v>
      </c>
      <c r="Y965" s="277">
        <f t="shared" si="3355"/>
        <v>96.523021695140002</v>
      </c>
      <c r="Z965" s="277">
        <f t="shared" si="3355"/>
        <v>114.11381808465345</v>
      </c>
      <c r="AA965" s="277">
        <f t="shared" si="3355"/>
        <v>136.14068339683146</v>
      </c>
      <c r="AB965" s="277">
        <f t="shared" si="3355"/>
        <v>169.98577476128568</v>
      </c>
      <c r="AC965" s="277">
        <f t="shared" si="3355"/>
        <v>214.16175592976748</v>
      </c>
      <c r="AD965" s="277">
        <f t="shared" si="3355"/>
        <v>122.1863204418248</v>
      </c>
      <c r="AE965" s="277">
        <f t="shared" si="3355"/>
        <v>155.77501144372613</v>
      </c>
      <c r="AF965" s="277">
        <f t="shared" si="3355"/>
        <v>188.19004708054555</v>
      </c>
      <c r="AG965" s="277">
        <f t="shared" si="3355"/>
        <v>223.11988601221771</v>
      </c>
      <c r="AH965" s="277">
        <f t="shared" si="3355"/>
        <v>260.69796868965022</v>
      </c>
      <c r="AI965" s="277">
        <f t="shared" si="3355"/>
        <v>299.10318865648492</v>
      </c>
      <c r="AJ965" s="277">
        <f t="shared" si="3355"/>
        <v>139.37528247386439</v>
      </c>
      <c r="AK965" s="277">
        <f t="shared" si="3355"/>
        <v>183.87254153040269</v>
      </c>
      <c r="AL965" s="277">
        <f t="shared" si="3355"/>
        <v>229.9402120188133</v>
      </c>
      <c r="AM965" s="277">
        <f t="shared" si="3355"/>
        <v>279.15374791847336</v>
      </c>
      <c r="AN965" s="277">
        <f t="shared" si="3355"/>
        <v>328.69302449949032</v>
      </c>
      <c r="AO965" s="277">
        <f t="shared" si="3355"/>
        <v>373.6078239305557</v>
      </c>
      <c r="AP965" s="277">
        <f t="shared" si="3355"/>
        <v>144.67298076273036</v>
      </c>
      <c r="AQ965" s="277">
        <f t="shared" si="3355"/>
        <v>158.95441992437517</v>
      </c>
      <c r="AR965" s="277">
        <f t="shared" si="3355"/>
        <v>173.98751377873813</v>
      </c>
      <c r="AS965" s="277">
        <f t="shared" si="3355"/>
        <v>181.50406070591961</v>
      </c>
      <c r="AT965" s="277">
        <f t="shared" si="3355"/>
        <v>181.50406070591961</v>
      </c>
      <c r="AU965" s="277">
        <f t="shared" si="3355"/>
        <v>181.50406070591961</v>
      </c>
      <c r="AV965" s="277">
        <f t="shared" si="3355"/>
        <v>0</v>
      </c>
      <c r="AW965" s="277">
        <f t="shared" si="3355"/>
        <v>0</v>
      </c>
      <c r="AX965" s="277">
        <f t="shared" si="3355"/>
        <v>0</v>
      </c>
      <c r="AY965" s="277">
        <f t="shared" si="3355"/>
        <v>0</v>
      </c>
      <c r="AZ965" s="277">
        <f t="shared" si="3355"/>
        <v>0</v>
      </c>
      <c r="BA965" s="277">
        <f t="shared" si="3355"/>
        <v>0</v>
      </c>
      <c r="BB965" s="277">
        <f t="shared" si="3355"/>
        <v>0</v>
      </c>
      <c r="BC965" s="277">
        <f t="shared" si="3355"/>
        <v>0</v>
      </c>
      <c r="BD965" s="277">
        <f t="shared" si="3355"/>
        <v>0</v>
      </c>
      <c r="BE965" s="277">
        <f t="shared" si="3355"/>
        <v>0</v>
      </c>
      <c r="BF965" s="277">
        <f t="shared" si="3355"/>
        <v>0</v>
      </c>
      <c r="BG965" s="277">
        <f t="shared" si="3355"/>
        <v>0</v>
      </c>
      <c r="BH965" s="277">
        <f t="shared" si="3355"/>
        <v>0</v>
      </c>
      <c r="BI965" s="277">
        <f t="shared" si="3355"/>
        <v>0</v>
      </c>
      <c r="BJ965" s="277">
        <f t="shared" si="3355"/>
        <v>0</v>
      </c>
      <c r="BK965" s="277">
        <f t="shared" si="3355"/>
        <v>0</v>
      </c>
      <c r="BL965" s="277">
        <f t="shared" si="3355"/>
        <v>0</v>
      </c>
      <c r="BM965" s="277">
        <f t="shared" si="3355"/>
        <v>0</v>
      </c>
      <c r="BN965" s="277">
        <f t="shared" si="3355"/>
        <v>0</v>
      </c>
      <c r="BO965" s="277">
        <f t="shared" si="3355"/>
        <v>0</v>
      </c>
      <c r="BP965" s="277">
        <f t="shared" si="3355"/>
        <v>0</v>
      </c>
      <c r="BQ965" s="277">
        <f t="shared" si="3355"/>
        <v>0</v>
      </c>
      <c r="BR965" s="277">
        <f t="shared" si="3355"/>
        <v>0</v>
      </c>
      <c r="BS965" s="277">
        <f t="shared" si="3355"/>
        <v>0</v>
      </c>
      <c r="BT965" s="277">
        <f t="shared" ref="BT965:BZ967" si="3356">BT710+BT735+BT760+BT785+BT810+BT835+BT860+BT885+BT910+BT935</f>
        <v>0</v>
      </c>
      <c r="BU965" s="277">
        <f t="shared" si="3356"/>
        <v>0</v>
      </c>
      <c r="BV965" s="277">
        <f t="shared" si="3356"/>
        <v>0</v>
      </c>
      <c r="BW965" s="277">
        <f t="shared" si="3356"/>
        <v>0</v>
      </c>
      <c r="BX965" s="277">
        <f t="shared" si="3356"/>
        <v>0</v>
      </c>
      <c r="BY965" s="277">
        <f t="shared" si="3356"/>
        <v>0</v>
      </c>
      <c r="BZ965" s="277">
        <f t="shared" si="3356"/>
        <v>0</v>
      </c>
    </row>
    <row r="966" spans="1:78" ht="15" x14ac:dyDescent="0.25">
      <c r="A966" s="325"/>
      <c r="B966" s="77">
        <f>SUM(G966:BZ966)</f>
        <v>-6602.5505138105073</v>
      </c>
      <c r="C966" s="325"/>
      <c r="D966" s="325"/>
      <c r="E966" s="170" t="s">
        <v>82</v>
      </c>
      <c r="F966" s="325"/>
      <c r="G966" s="277">
        <f t="shared" ref="G966:V969" si="3357">G711+G736+G761+G786+G811+G836+G861+G886+G911+G936</f>
        <v>0</v>
      </c>
      <c r="H966" s="277">
        <f t="shared" si="3357"/>
        <v>0</v>
      </c>
      <c r="I966" s="277">
        <f t="shared" si="3357"/>
        <v>0</v>
      </c>
      <c r="J966" s="277">
        <f t="shared" si="3357"/>
        <v>0</v>
      </c>
      <c r="K966" s="277">
        <f t="shared" si="3357"/>
        <v>0</v>
      </c>
      <c r="L966" s="277">
        <f t="shared" si="3357"/>
        <v>0</v>
      </c>
      <c r="M966" s="277">
        <f t="shared" si="3357"/>
        <v>0</v>
      </c>
      <c r="N966" s="277">
        <f t="shared" si="3357"/>
        <v>0</v>
      </c>
      <c r="O966" s="277">
        <f t="shared" si="3357"/>
        <v>0</v>
      </c>
      <c r="P966" s="277">
        <f t="shared" si="3357"/>
        <v>0</v>
      </c>
      <c r="Q966" s="277">
        <f t="shared" si="3357"/>
        <v>0</v>
      </c>
      <c r="R966" s="277">
        <f t="shared" si="3357"/>
        <v>-862.57442720290271</v>
      </c>
      <c r="S966" s="277">
        <f t="shared" si="3357"/>
        <v>0</v>
      </c>
      <c r="T966" s="277">
        <f t="shared" si="3357"/>
        <v>0</v>
      </c>
      <c r="U966" s="277">
        <f t="shared" si="3357"/>
        <v>0</v>
      </c>
      <c r="V966" s="277">
        <f t="shared" si="3357"/>
        <v>0</v>
      </c>
      <c r="W966" s="277">
        <f t="shared" si="3355"/>
        <v>0</v>
      </c>
      <c r="X966" s="277">
        <f t="shared" si="3355"/>
        <v>-1022.9500948491204</v>
      </c>
      <c r="Y966" s="277">
        <f t="shared" si="3355"/>
        <v>0</v>
      </c>
      <c r="Z966" s="277">
        <f t="shared" si="3355"/>
        <v>0</v>
      </c>
      <c r="AA966" s="277">
        <f t="shared" si="3355"/>
        <v>0</v>
      </c>
      <c r="AB966" s="277">
        <f t="shared" si="3355"/>
        <v>0</v>
      </c>
      <c r="AC966" s="277">
        <f t="shared" si="3355"/>
        <v>0</v>
      </c>
      <c r="AD966" s="277">
        <f t="shared" si="3355"/>
        <v>-773.50065869017476</v>
      </c>
      <c r="AE966" s="277">
        <f t="shared" si="3355"/>
        <v>0</v>
      </c>
      <c r="AF966" s="277">
        <f t="shared" si="3355"/>
        <v>0</v>
      </c>
      <c r="AG966" s="277">
        <f t="shared" si="3355"/>
        <v>0</v>
      </c>
      <c r="AH966" s="277">
        <f t="shared" si="3355"/>
        <v>0</v>
      </c>
      <c r="AI966" s="277">
        <f t="shared" si="3355"/>
        <v>0</v>
      </c>
      <c r="AJ966" s="277">
        <f t="shared" si="3355"/>
        <v>-1214.7527744331942</v>
      </c>
      <c r="AK966" s="277">
        <f t="shared" si="3355"/>
        <v>0</v>
      </c>
      <c r="AL966" s="277">
        <f t="shared" si="3355"/>
        <v>0</v>
      </c>
      <c r="AM966" s="277">
        <f t="shared" si="3355"/>
        <v>0</v>
      </c>
      <c r="AN966" s="277">
        <f t="shared" si="3355"/>
        <v>0</v>
      </c>
      <c r="AO966" s="277">
        <f t="shared" si="3355"/>
        <v>0</v>
      </c>
      <c r="AP966" s="277">
        <f t="shared" si="3355"/>
        <v>-1490.5343749592089</v>
      </c>
      <c r="AQ966" s="277">
        <f t="shared" si="3355"/>
        <v>0</v>
      </c>
      <c r="AR966" s="277">
        <f t="shared" si="3355"/>
        <v>0</v>
      </c>
      <c r="AS966" s="277">
        <f t="shared" si="3355"/>
        <v>0</v>
      </c>
      <c r="AT966" s="277">
        <f t="shared" si="3355"/>
        <v>0</v>
      </c>
      <c r="AU966" s="277">
        <f t="shared" si="3355"/>
        <v>0</v>
      </c>
      <c r="AV966" s="277">
        <f t="shared" si="3355"/>
        <v>-1238.2381836759062</v>
      </c>
      <c r="AW966" s="277">
        <f t="shared" si="3355"/>
        <v>0</v>
      </c>
      <c r="AX966" s="277">
        <f t="shared" si="3355"/>
        <v>0</v>
      </c>
      <c r="AY966" s="277">
        <f t="shared" si="3355"/>
        <v>0</v>
      </c>
      <c r="AZ966" s="277">
        <f t="shared" si="3355"/>
        <v>0</v>
      </c>
      <c r="BA966" s="277">
        <f t="shared" si="3355"/>
        <v>0</v>
      </c>
      <c r="BB966" s="277">
        <f t="shared" si="3355"/>
        <v>0</v>
      </c>
      <c r="BC966" s="277">
        <f t="shared" si="3355"/>
        <v>0</v>
      </c>
      <c r="BD966" s="277">
        <f t="shared" si="3355"/>
        <v>0</v>
      </c>
      <c r="BE966" s="277">
        <f t="shared" si="3355"/>
        <v>0</v>
      </c>
      <c r="BF966" s="277">
        <f t="shared" si="3355"/>
        <v>0</v>
      </c>
      <c r="BG966" s="277">
        <f t="shared" si="3355"/>
        <v>0</v>
      </c>
      <c r="BH966" s="277">
        <f t="shared" si="3355"/>
        <v>0</v>
      </c>
      <c r="BI966" s="277">
        <f t="shared" si="3355"/>
        <v>0</v>
      </c>
      <c r="BJ966" s="277">
        <f t="shared" si="3355"/>
        <v>0</v>
      </c>
      <c r="BK966" s="277">
        <f t="shared" si="3355"/>
        <v>0</v>
      </c>
      <c r="BL966" s="277">
        <f t="shared" si="3355"/>
        <v>0</v>
      </c>
      <c r="BM966" s="277">
        <f t="shared" si="3355"/>
        <v>0</v>
      </c>
      <c r="BN966" s="277">
        <f t="shared" si="3355"/>
        <v>0</v>
      </c>
      <c r="BO966" s="277">
        <f t="shared" si="3355"/>
        <v>0</v>
      </c>
      <c r="BP966" s="277">
        <f t="shared" si="3355"/>
        <v>0</v>
      </c>
      <c r="BQ966" s="277">
        <f t="shared" si="3355"/>
        <v>0</v>
      </c>
      <c r="BR966" s="277">
        <f t="shared" si="3355"/>
        <v>0</v>
      </c>
      <c r="BS966" s="277">
        <f t="shared" si="3355"/>
        <v>0</v>
      </c>
      <c r="BT966" s="277">
        <f t="shared" si="3356"/>
        <v>0</v>
      </c>
      <c r="BU966" s="277">
        <f t="shared" si="3356"/>
        <v>0</v>
      </c>
      <c r="BV966" s="277">
        <f t="shared" si="3356"/>
        <v>0</v>
      </c>
      <c r="BW966" s="277">
        <f t="shared" si="3356"/>
        <v>0</v>
      </c>
      <c r="BX966" s="277">
        <f t="shared" si="3356"/>
        <v>0</v>
      </c>
      <c r="BY966" s="277">
        <f t="shared" si="3356"/>
        <v>0</v>
      </c>
      <c r="BZ966" s="277">
        <f t="shared" si="3356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57"/>
        <v>0.82573752083663465</v>
      </c>
      <c r="H967" s="277">
        <f t="shared" ref="H967:BS967" si="3358">H712+H737+H762+H787+H812+H837+H862+H887+H912+H937</f>
        <v>2.4594691258483312</v>
      </c>
      <c r="I967" s="277">
        <f t="shared" si="3358"/>
        <v>5.6901267291298652</v>
      </c>
      <c r="J967" s="277">
        <f t="shared" si="3358"/>
        <v>12.7495623439012</v>
      </c>
      <c r="K967" s="277">
        <f t="shared" si="3358"/>
        <v>26.314877653672056</v>
      </c>
      <c r="L967" s="277">
        <f t="shared" si="3358"/>
        <v>44.627328222270854</v>
      </c>
      <c r="M967" s="277">
        <f t="shared" si="3358"/>
        <v>67.96499607402852</v>
      </c>
      <c r="N967" s="277">
        <f t="shared" si="3358"/>
        <v>100.74698968005136</v>
      </c>
      <c r="O967" s="277">
        <f t="shared" si="3358"/>
        <v>131.72089370689514</v>
      </c>
      <c r="P967" s="277">
        <f t="shared" si="3358"/>
        <v>158.003086757142</v>
      </c>
      <c r="Q967" s="277">
        <f t="shared" si="3358"/>
        <v>182.98922890916276</v>
      </c>
      <c r="R967" s="277">
        <f t="shared" si="3358"/>
        <v>200.77828757483536</v>
      </c>
      <c r="S967" s="277">
        <f t="shared" si="3358"/>
        <v>213.78231092262072</v>
      </c>
      <c r="T967" s="277">
        <f t="shared" si="3358"/>
        <v>226.26324389849151</v>
      </c>
      <c r="U967" s="277">
        <f t="shared" si="3358"/>
        <v>241.57002821117524</v>
      </c>
      <c r="V967" s="277">
        <f t="shared" si="3358"/>
        <v>257.70746227830767</v>
      </c>
      <c r="W967" s="277">
        <f t="shared" si="3358"/>
        <v>271.98495893320131</v>
      </c>
      <c r="X967" s="277">
        <f t="shared" si="3358"/>
        <v>289.04396096163339</v>
      </c>
      <c r="Y967" s="277">
        <f t="shared" si="3358"/>
        <v>302.06999246902586</v>
      </c>
      <c r="Z967" s="277">
        <f t="shared" si="3358"/>
        <v>314.71601599344706</v>
      </c>
      <c r="AA967" s="277">
        <f t="shared" si="3358"/>
        <v>330.55112946637189</v>
      </c>
      <c r="AB967" s="277">
        <f t="shared" si="3358"/>
        <v>354.88236564827804</v>
      </c>
      <c r="AC967" s="277">
        <f t="shared" si="3358"/>
        <v>386.64047851029954</v>
      </c>
      <c r="AD967" s="277">
        <f t="shared" si="3358"/>
        <v>412.20425717798906</v>
      </c>
      <c r="AE967" s="277">
        <f t="shared" si="3358"/>
        <v>436.35116713925589</v>
      </c>
      <c r="AF967" s="277">
        <f t="shared" si="3358"/>
        <v>459.65433625856542</v>
      </c>
      <c r="AG967" s="277">
        <f t="shared" si="3358"/>
        <v>484.76539746654453</v>
      </c>
      <c r="AH967" s="277">
        <f t="shared" si="3358"/>
        <v>511.78028110335072</v>
      </c>
      <c r="AI967" s="277">
        <f t="shared" si="3358"/>
        <v>539.38979373750817</v>
      </c>
      <c r="AJ967" s="277">
        <f t="shared" si="3358"/>
        <v>570.95776992063247</v>
      </c>
      <c r="AK967" s="277">
        <f t="shared" si="3358"/>
        <v>602.94684945637789</v>
      </c>
      <c r="AL967" s="277">
        <f t="shared" si="3358"/>
        <v>636.06489777049626</v>
      </c>
      <c r="AM967" s="277">
        <f t="shared" si="3358"/>
        <v>671.44450872876189</v>
      </c>
      <c r="AN967" s="277">
        <f t="shared" si="3358"/>
        <v>707.05829466285491</v>
      </c>
      <c r="AO967" s="277">
        <f t="shared" si="3358"/>
        <v>739.34754397384779</v>
      </c>
      <c r="AP967" s="277">
        <f t="shared" si="3358"/>
        <v>758.16810148859599</v>
      </c>
      <c r="AQ967" s="277">
        <f t="shared" si="3358"/>
        <v>768.43502810190239</v>
      </c>
      <c r="AR967" s="277">
        <f t="shared" si="3358"/>
        <v>779.24231927380401</v>
      </c>
      <c r="AS967" s="277">
        <f t="shared" si="3358"/>
        <v>784.64596485975471</v>
      </c>
      <c r="AT967" s="277">
        <f t="shared" si="3358"/>
        <v>784.64596485975471</v>
      </c>
      <c r="AU967" s="277">
        <f t="shared" si="3358"/>
        <v>784.64596485975471</v>
      </c>
      <c r="AV967" s="277">
        <f t="shared" si="3358"/>
        <v>784.64596485975471</v>
      </c>
      <c r="AW967" s="277">
        <f t="shared" si="3358"/>
        <v>784.64596485975471</v>
      </c>
      <c r="AX967" s="277">
        <f t="shared" si="3358"/>
        <v>784.64596485975471</v>
      </c>
      <c r="AY967" s="277">
        <f t="shared" si="3358"/>
        <v>784.64596485975471</v>
      </c>
      <c r="AZ967" s="277">
        <f t="shared" si="3358"/>
        <v>784.64596485975471</v>
      </c>
      <c r="BA967" s="277">
        <f t="shared" si="3358"/>
        <v>784.64596485975471</v>
      </c>
      <c r="BB967" s="277">
        <f t="shared" si="3358"/>
        <v>784.64596485975471</v>
      </c>
      <c r="BC967" s="277">
        <f t="shared" si="3358"/>
        <v>784.64596485975471</v>
      </c>
      <c r="BD967" s="277">
        <f t="shared" si="3358"/>
        <v>784.64596485975471</v>
      </c>
      <c r="BE967" s="277">
        <f t="shared" si="3358"/>
        <v>784.64596485975471</v>
      </c>
      <c r="BF967" s="277">
        <f t="shared" si="3358"/>
        <v>784.64596485975471</v>
      </c>
      <c r="BG967" s="277">
        <f t="shared" si="3358"/>
        <v>784.64596485975471</v>
      </c>
      <c r="BH967" s="277">
        <f t="shared" si="3358"/>
        <v>784.64596485975471</v>
      </c>
      <c r="BI967" s="277">
        <f t="shared" si="3358"/>
        <v>784.64596485975471</v>
      </c>
      <c r="BJ967" s="277">
        <f t="shared" si="3358"/>
        <v>784.64596485975471</v>
      </c>
      <c r="BK967" s="277">
        <f t="shared" si="3358"/>
        <v>784.64596485975471</v>
      </c>
      <c r="BL967" s="277">
        <f t="shared" si="3358"/>
        <v>784.64596485975471</v>
      </c>
      <c r="BM967" s="277">
        <f t="shared" si="3358"/>
        <v>784.64596485975471</v>
      </c>
      <c r="BN967" s="277">
        <f t="shared" si="3358"/>
        <v>784.64596485975471</v>
      </c>
      <c r="BO967" s="277">
        <f t="shared" si="3358"/>
        <v>784.64596485975471</v>
      </c>
      <c r="BP967" s="277">
        <f t="shared" si="3358"/>
        <v>784.64596485975471</v>
      </c>
      <c r="BQ967" s="277">
        <f t="shared" si="3358"/>
        <v>784.64596485975471</v>
      </c>
      <c r="BR967" s="277">
        <f t="shared" si="3358"/>
        <v>784.64596485975471</v>
      </c>
      <c r="BS967" s="277">
        <f t="shared" si="3358"/>
        <v>784.64596485975471</v>
      </c>
      <c r="BT967" s="277">
        <f t="shared" si="3356"/>
        <v>784.64596485975471</v>
      </c>
      <c r="BU967" s="277">
        <f t="shared" si="3356"/>
        <v>784.64596485975471</v>
      </c>
      <c r="BV967" s="277">
        <f t="shared" si="3356"/>
        <v>784.64596485975471</v>
      </c>
      <c r="BW967" s="277">
        <f t="shared" si="3356"/>
        <v>784.64596485975471</v>
      </c>
      <c r="BX967" s="277">
        <f t="shared" si="3356"/>
        <v>784.64596485975471</v>
      </c>
      <c r="BY967" s="277">
        <f t="shared" si="3356"/>
        <v>784.64596485975471</v>
      </c>
      <c r="BZ967" s="277">
        <f t="shared" si="3356"/>
        <v>784.64596485975471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57"/>
        <v>1.1486124924699328</v>
      </c>
      <c r="H969" s="277">
        <f t="shared" ref="H969:BS969" si="3359">H714+H739+H764+H789+H814+H839+H864+H889+H914+H939</f>
        <v>3.4211561077317167</v>
      </c>
      <c r="I969" s="277">
        <f t="shared" si="3359"/>
        <v>7.9150462221864872</v>
      </c>
      <c r="J969" s="277">
        <f t="shared" si="3359"/>
        <v>17.734820342052025</v>
      </c>
      <c r="K969" s="277">
        <f t="shared" si="3359"/>
        <v>36.604364520339487</v>
      </c>
      <c r="L969" s="277">
        <f t="shared" si="3359"/>
        <v>62.077240537308185</v>
      </c>
      <c r="M969" s="277">
        <f t="shared" si="3359"/>
        <v>94.540264395644073</v>
      </c>
      <c r="N969" s="277">
        <f t="shared" si="3359"/>
        <v>140.14047806377988</v>
      </c>
      <c r="O969" s="277">
        <f t="shared" si="3359"/>
        <v>183.22561372498976</v>
      </c>
      <c r="P969" s="277">
        <f t="shared" si="3359"/>
        <v>219.78451350277089</v>
      </c>
      <c r="Q969" s="277">
        <f t="shared" si="3359"/>
        <v>254.54058827258694</v>
      </c>
      <c r="R969" s="277">
        <f t="shared" si="3359"/>
        <v>279.28541879932584</v>
      </c>
      <c r="S969" s="277">
        <f t="shared" si="3359"/>
        <v>297.37419797276493</v>
      </c>
      <c r="T969" s="277">
        <f t="shared" si="3359"/>
        <v>314.73535108984765</v>
      </c>
      <c r="U969" s="277">
        <f t="shared" si="3359"/>
        <v>336.02730311750628</v>
      </c>
      <c r="V969" s="277">
        <f t="shared" si="3359"/>
        <v>358.4747006236023</v>
      </c>
      <c r="W969" s="277">
        <f t="shared" si="3359"/>
        <v>378.33489905856351</v>
      </c>
      <c r="X969" s="277">
        <f t="shared" si="3359"/>
        <v>402.06421054615856</v>
      </c>
      <c r="Y969" s="277">
        <f t="shared" si="3359"/>
        <v>420.18360337880915</v>
      </c>
      <c r="Z969" s="277">
        <f t="shared" si="3359"/>
        <v>437.77439976832261</v>
      </c>
      <c r="AA969" s="277">
        <f t="shared" si="3359"/>
        <v>459.80126508050057</v>
      </c>
      <c r="AB969" s="277">
        <f t="shared" si="3359"/>
        <v>493.64635644495479</v>
      </c>
      <c r="AC969" s="277">
        <f t="shared" si="3359"/>
        <v>537.82233761343662</v>
      </c>
      <c r="AD969" s="277">
        <f t="shared" si="3359"/>
        <v>573.38191289190297</v>
      </c>
      <c r="AE969" s="277">
        <f t="shared" si="3359"/>
        <v>606.97060389380431</v>
      </c>
      <c r="AF969" s="277">
        <f t="shared" si="3359"/>
        <v>639.38563953062373</v>
      </c>
      <c r="AG969" s="277">
        <f t="shared" si="3359"/>
        <v>674.3154784622958</v>
      </c>
      <c r="AH969" s="277">
        <f t="shared" si="3359"/>
        <v>711.89356113972838</v>
      </c>
      <c r="AI969" s="277">
        <f t="shared" si="3359"/>
        <v>750.29878110656307</v>
      </c>
      <c r="AJ969" s="277">
        <f t="shared" si="3359"/>
        <v>794.21027948342248</v>
      </c>
      <c r="AK969" s="277">
        <f t="shared" si="3359"/>
        <v>838.70753853996086</v>
      </c>
      <c r="AL969" s="277">
        <f t="shared" si="3359"/>
        <v>884.77520902837148</v>
      </c>
      <c r="AM969" s="277">
        <f t="shared" si="3359"/>
        <v>933.98874492803156</v>
      </c>
      <c r="AN969" s="277">
        <f t="shared" si="3359"/>
        <v>983.52802150904847</v>
      </c>
      <c r="AO969" s="277">
        <f t="shared" si="3359"/>
        <v>1028.4428209401137</v>
      </c>
      <c r="AP969" s="277">
        <f t="shared" si="3359"/>
        <v>1054.6224808576937</v>
      </c>
      <c r="AQ969" s="277">
        <f t="shared" si="3359"/>
        <v>1068.9039200193386</v>
      </c>
      <c r="AR969" s="277">
        <f t="shared" si="3359"/>
        <v>1083.9370138737015</v>
      </c>
      <c r="AS969" s="277">
        <f t="shared" si="3359"/>
        <v>1091.453560800883</v>
      </c>
      <c r="AT969" s="277">
        <f t="shared" si="3359"/>
        <v>1091.453560800883</v>
      </c>
      <c r="AU969" s="277">
        <f t="shared" si="3359"/>
        <v>1091.453560800883</v>
      </c>
      <c r="AV969" s="277">
        <f t="shared" si="3359"/>
        <v>1091.453560800883</v>
      </c>
      <c r="AW969" s="277">
        <f t="shared" si="3359"/>
        <v>1091.453560800883</v>
      </c>
      <c r="AX969" s="277">
        <f t="shared" si="3359"/>
        <v>1091.453560800883</v>
      </c>
      <c r="AY969" s="277">
        <f t="shared" si="3359"/>
        <v>1091.453560800883</v>
      </c>
      <c r="AZ969" s="277">
        <f t="shared" si="3359"/>
        <v>1091.453560800883</v>
      </c>
      <c r="BA969" s="277">
        <f t="shared" si="3359"/>
        <v>1091.453560800883</v>
      </c>
      <c r="BB969" s="277">
        <f t="shared" si="3359"/>
        <v>1091.453560800883</v>
      </c>
      <c r="BC969" s="277">
        <f t="shared" si="3359"/>
        <v>1091.453560800883</v>
      </c>
      <c r="BD969" s="277">
        <f t="shared" si="3359"/>
        <v>1091.453560800883</v>
      </c>
      <c r="BE969" s="277">
        <f t="shared" si="3359"/>
        <v>1091.453560800883</v>
      </c>
      <c r="BF969" s="277">
        <f t="shared" si="3359"/>
        <v>1091.453560800883</v>
      </c>
      <c r="BG969" s="277">
        <f t="shared" si="3359"/>
        <v>1091.453560800883</v>
      </c>
      <c r="BH969" s="277">
        <f t="shared" si="3359"/>
        <v>1091.453560800883</v>
      </c>
      <c r="BI969" s="277">
        <f t="shared" si="3359"/>
        <v>1091.453560800883</v>
      </c>
      <c r="BJ969" s="277">
        <f t="shared" si="3359"/>
        <v>1091.453560800883</v>
      </c>
      <c r="BK969" s="277">
        <f t="shared" si="3359"/>
        <v>1091.453560800883</v>
      </c>
      <c r="BL969" s="277">
        <f t="shared" si="3359"/>
        <v>1091.453560800883</v>
      </c>
      <c r="BM969" s="277">
        <f t="shared" si="3359"/>
        <v>1091.453560800883</v>
      </c>
      <c r="BN969" s="277">
        <f t="shared" si="3359"/>
        <v>1091.453560800883</v>
      </c>
      <c r="BO969" s="277">
        <f t="shared" si="3359"/>
        <v>1091.453560800883</v>
      </c>
      <c r="BP969" s="277">
        <f t="shared" si="3359"/>
        <v>1091.453560800883</v>
      </c>
      <c r="BQ969" s="277">
        <f t="shared" si="3359"/>
        <v>1091.453560800883</v>
      </c>
      <c r="BR969" s="277">
        <f t="shared" si="3359"/>
        <v>1091.453560800883</v>
      </c>
      <c r="BS969" s="277">
        <f t="shared" si="3359"/>
        <v>1091.453560800883</v>
      </c>
      <c r="BT969" s="277">
        <f t="shared" ref="BT969:BZ969" si="3360">BT714+BT739+BT764+BT789+BT814+BT839+BT864+BT889+BT914+BT939</f>
        <v>1091.453560800883</v>
      </c>
      <c r="BU969" s="277">
        <f t="shared" si="3360"/>
        <v>1091.453560800883</v>
      </c>
      <c r="BV969" s="277">
        <f t="shared" si="3360"/>
        <v>1091.453560800883</v>
      </c>
      <c r="BW969" s="277">
        <f t="shared" si="3360"/>
        <v>1091.453560800883</v>
      </c>
      <c r="BX969" s="277">
        <f t="shared" si="3360"/>
        <v>1091.453560800883</v>
      </c>
      <c r="BY969" s="277">
        <f t="shared" si="3360"/>
        <v>1091.453560800883</v>
      </c>
      <c r="BZ969" s="277">
        <f t="shared" si="3360"/>
        <v>1091.453560800883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O972"/>
  <sheetViews>
    <sheetView workbookViewId="0">
      <pane xSplit="5" ySplit="9" topLeftCell="F10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.75" x14ac:dyDescent="0.2"/>
  <cols>
    <col min="1" max="1" width="9.140625" style="7"/>
    <col min="2" max="2" width="11.5703125" style="7" customWidth="1"/>
    <col min="3" max="4" width="9.140625" style="7"/>
    <col min="5" max="5" width="17.85546875" style="7" customWidth="1"/>
    <col min="6" max="6" width="11.7109375" style="7" customWidth="1"/>
    <col min="7" max="7" width="14.140625" style="7" customWidth="1"/>
    <col min="8" max="9" width="9.7109375" style="7" bestFit="1" customWidth="1"/>
    <col min="10" max="11" width="13.85546875" style="7" bestFit="1" customWidth="1"/>
    <col min="12" max="12" width="10" style="7" customWidth="1"/>
    <col min="13" max="13" width="10.140625" style="7" bestFit="1" customWidth="1"/>
    <col min="14" max="15" width="10.85546875" style="7" bestFit="1" customWidth="1"/>
    <col min="16" max="16" width="12.5703125" style="7" customWidth="1"/>
    <col min="17" max="33" width="10.85546875" style="7" customWidth="1"/>
    <col min="34" max="34" width="11.85546875" style="7" bestFit="1" customWidth="1"/>
    <col min="35" max="65" width="10.85546875" style="7" customWidth="1"/>
    <col min="66" max="66" width="10.5703125" style="7" customWidth="1"/>
    <col min="67" max="78" width="10.85546875" style="7" customWidth="1"/>
    <col min="79" max="16384" width="9.140625" style="7"/>
  </cols>
  <sheetData>
    <row r="1" spans="1:769" ht="20.25" x14ac:dyDescent="0.3">
      <c r="C1" s="290" t="s">
        <v>209</v>
      </c>
    </row>
    <row r="2" spans="1:769" x14ac:dyDescent="0.2">
      <c r="C2" s="291" t="s">
        <v>53</v>
      </c>
      <c r="F2" s="203" t="s">
        <v>106</v>
      </c>
      <c r="G2" s="203" t="s">
        <v>107</v>
      </c>
    </row>
    <row r="3" spans="1:769" ht="15" x14ac:dyDescent="0.25">
      <c r="C3" s="292" t="s">
        <v>9</v>
      </c>
      <c r="D3" s="293">
        <f>1/F3</f>
        <v>30.553062301820223</v>
      </c>
      <c r="E3" s="294">
        <f>ROUND(D3*12,0)</f>
        <v>367</v>
      </c>
      <c r="F3" s="202">
        <f>INPUTS!C95</f>
        <v>3.2729943405392273E-2</v>
      </c>
      <c r="G3" s="202">
        <f>F3/12</f>
        <v>2.7274952837826895E-3</v>
      </c>
      <c r="H3" s="203"/>
      <c r="I3" s="295" t="s">
        <v>132</v>
      </c>
    </row>
    <row r="4" spans="1:769" x14ac:dyDescent="0.2">
      <c r="C4" s="292" t="s">
        <v>10</v>
      </c>
      <c r="D4" s="7">
        <v>20</v>
      </c>
      <c r="E4" s="7">
        <f>IF(D4=20,2,IF(D4=15,7,IF(D4=3,5,3)))</f>
        <v>2</v>
      </c>
      <c r="F4" s="146"/>
      <c r="G4" s="202"/>
      <c r="H4" s="203"/>
    </row>
    <row r="5" spans="1:769" ht="15" x14ac:dyDescent="0.25">
      <c r="C5" s="296" t="s">
        <v>10</v>
      </c>
      <c r="D5" s="297">
        <f>'SS-GSMPII-3'!C17</f>
        <v>0.28110000000000002</v>
      </c>
      <c r="F5" s="204"/>
      <c r="H5" s="203"/>
    </row>
    <row r="6" spans="1:769" ht="15" x14ac:dyDescent="0.25">
      <c r="C6" s="292" t="s">
        <v>49</v>
      </c>
      <c r="D6" s="298">
        <f>INPUTS!C66</f>
        <v>0</v>
      </c>
      <c r="E6" s="203" t="s">
        <v>132</v>
      </c>
      <c r="F6" s="204"/>
    </row>
    <row r="7" spans="1:769" x14ac:dyDescent="0.2">
      <c r="C7" s="292" t="s">
        <v>50</v>
      </c>
      <c r="D7" s="299">
        <f>INPUTS!C67</f>
        <v>5</v>
      </c>
      <c r="F7" s="165"/>
      <c r="G7" s="7">
        <f>YEAR(G9)</f>
        <v>2019</v>
      </c>
      <c r="H7" s="7">
        <f t="shared" ref="H7:BN7" si="0">YEAR(H9)</f>
        <v>2019</v>
      </c>
      <c r="I7" s="7">
        <f t="shared" si="0"/>
        <v>2019</v>
      </c>
      <c r="J7" s="7">
        <f t="shared" si="0"/>
        <v>2019</v>
      </c>
      <c r="K7" s="7">
        <f t="shared" si="0"/>
        <v>2019</v>
      </c>
      <c r="L7" s="7">
        <f t="shared" si="0"/>
        <v>2019</v>
      </c>
      <c r="M7" s="7">
        <f t="shared" si="0"/>
        <v>2019</v>
      </c>
      <c r="N7" s="7">
        <f t="shared" si="0"/>
        <v>2019</v>
      </c>
      <c r="O7" s="7">
        <f t="shared" si="0"/>
        <v>2019</v>
      </c>
      <c r="P7" s="7">
        <f t="shared" si="0"/>
        <v>2019</v>
      </c>
      <c r="Q7" s="7">
        <f t="shared" si="0"/>
        <v>2019</v>
      </c>
      <c r="R7" s="7">
        <f t="shared" si="0"/>
        <v>2019</v>
      </c>
      <c r="S7" s="7">
        <f t="shared" si="0"/>
        <v>2020</v>
      </c>
      <c r="T7" s="7">
        <f t="shared" si="0"/>
        <v>2020</v>
      </c>
      <c r="U7" s="7">
        <f t="shared" si="0"/>
        <v>2020</v>
      </c>
      <c r="V7" s="7">
        <f t="shared" si="0"/>
        <v>2020</v>
      </c>
      <c r="W7" s="7">
        <f t="shared" si="0"/>
        <v>2020</v>
      </c>
      <c r="X7" s="7">
        <f t="shared" si="0"/>
        <v>2020</v>
      </c>
      <c r="Y7" s="7">
        <f t="shared" si="0"/>
        <v>2020</v>
      </c>
      <c r="Z7" s="7">
        <f t="shared" si="0"/>
        <v>2020</v>
      </c>
      <c r="AA7" s="7">
        <f t="shared" si="0"/>
        <v>2020</v>
      </c>
      <c r="AB7" s="7">
        <f t="shared" si="0"/>
        <v>2020</v>
      </c>
      <c r="AC7" s="7">
        <f t="shared" si="0"/>
        <v>2020</v>
      </c>
      <c r="AD7" s="7">
        <f t="shared" si="0"/>
        <v>2020</v>
      </c>
      <c r="AE7" s="7">
        <f t="shared" si="0"/>
        <v>2021</v>
      </c>
      <c r="AF7" s="7">
        <f t="shared" si="0"/>
        <v>2021</v>
      </c>
      <c r="AG7" s="7">
        <f t="shared" si="0"/>
        <v>2021</v>
      </c>
      <c r="AH7" s="7">
        <f t="shared" si="0"/>
        <v>2021</v>
      </c>
      <c r="AI7" s="7">
        <f t="shared" si="0"/>
        <v>2021</v>
      </c>
      <c r="AJ7" s="7">
        <f t="shared" si="0"/>
        <v>2021</v>
      </c>
      <c r="AK7" s="7">
        <f t="shared" si="0"/>
        <v>2021</v>
      </c>
      <c r="AL7" s="7">
        <f t="shared" si="0"/>
        <v>2021</v>
      </c>
      <c r="AM7" s="7">
        <f t="shared" si="0"/>
        <v>2021</v>
      </c>
      <c r="AN7" s="7">
        <f t="shared" si="0"/>
        <v>2021</v>
      </c>
      <c r="AO7" s="7">
        <f t="shared" si="0"/>
        <v>2021</v>
      </c>
      <c r="AP7" s="7">
        <f t="shared" si="0"/>
        <v>2021</v>
      </c>
      <c r="AQ7" s="7">
        <f t="shared" si="0"/>
        <v>2022</v>
      </c>
      <c r="AR7" s="7">
        <f t="shared" si="0"/>
        <v>2022</v>
      </c>
      <c r="AS7" s="7">
        <f t="shared" si="0"/>
        <v>2022</v>
      </c>
      <c r="AT7" s="7">
        <f t="shared" si="0"/>
        <v>2022</v>
      </c>
      <c r="AU7" s="7">
        <f t="shared" si="0"/>
        <v>2022</v>
      </c>
      <c r="AV7" s="7">
        <f t="shared" si="0"/>
        <v>2022</v>
      </c>
      <c r="AW7" s="7">
        <f t="shared" si="0"/>
        <v>2022</v>
      </c>
      <c r="AX7" s="7">
        <f t="shared" si="0"/>
        <v>2022</v>
      </c>
      <c r="AY7" s="7">
        <f t="shared" si="0"/>
        <v>2022</v>
      </c>
      <c r="AZ7" s="7">
        <f t="shared" si="0"/>
        <v>2022</v>
      </c>
      <c r="BA7" s="7">
        <f t="shared" si="0"/>
        <v>2022</v>
      </c>
      <c r="BB7" s="7">
        <f t="shared" si="0"/>
        <v>2022</v>
      </c>
      <c r="BC7" s="7">
        <f t="shared" si="0"/>
        <v>2023</v>
      </c>
      <c r="BD7" s="7">
        <f t="shared" si="0"/>
        <v>2023</v>
      </c>
      <c r="BE7" s="7">
        <f t="shared" si="0"/>
        <v>2023</v>
      </c>
      <c r="BF7" s="7">
        <f t="shared" si="0"/>
        <v>2023</v>
      </c>
      <c r="BG7" s="7">
        <f t="shared" si="0"/>
        <v>2023</v>
      </c>
      <c r="BH7" s="7">
        <f t="shared" si="0"/>
        <v>2023</v>
      </c>
      <c r="BI7" s="7">
        <f t="shared" si="0"/>
        <v>2023</v>
      </c>
      <c r="BJ7" s="7">
        <f t="shared" si="0"/>
        <v>2023</v>
      </c>
      <c r="BK7" s="7">
        <f t="shared" si="0"/>
        <v>2023</v>
      </c>
      <c r="BL7" s="7">
        <f t="shared" si="0"/>
        <v>2023</v>
      </c>
      <c r="BM7" s="7">
        <f t="shared" si="0"/>
        <v>2023</v>
      </c>
      <c r="BN7" s="7">
        <f t="shared" si="0"/>
        <v>2023</v>
      </c>
      <c r="BO7" s="7">
        <f t="shared" ref="BO7:BZ7" si="1">YEAR(BO9)</f>
        <v>2024</v>
      </c>
      <c r="BP7" s="7">
        <f t="shared" si="1"/>
        <v>2024</v>
      </c>
      <c r="BQ7" s="7">
        <f t="shared" si="1"/>
        <v>2024</v>
      </c>
      <c r="BR7" s="7">
        <f t="shared" si="1"/>
        <v>2024</v>
      </c>
      <c r="BS7" s="7">
        <f t="shared" si="1"/>
        <v>2024</v>
      </c>
      <c r="BT7" s="7">
        <f t="shared" si="1"/>
        <v>2024</v>
      </c>
      <c r="BU7" s="7">
        <f t="shared" si="1"/>
        <v>2024</v>
      </c>
      <c r="BV7" s="7">
        <f t="shared" si="1"/>
        <v>2024</v>
      </c>
      <c r="BW7" s="7">
        <f t="shared" si="1"/>
        <v>2024</v>
      </c>
      <c r="BX7" s="7">
        <f t="shared" si="1"/>
        <v>2024</v>
      </c>
      <c r="BY7" s="7">
        <f t="shared" si="1"/>
        <v>2024</v>
      </c>
      <c r="BZ7" s="7">
        <f t="shared" si="1"/>
        <v>2024</v>
      </c>
    </row>
    <row r="8" spans="1:769" x14ac:dyDescent="0.2">
      <c r="F8" s="289" t="s">
        <v>132</v>
      </c>
      <c r="G8" s="7">
        <v>1</v>
      </c>
      <c r="H8" s="7">
        <f>G8+1</f>
        <v>2</v>
      </c>
      <c r="I8" s="7">
        <f t="shared" ref="I8:BN8" si="2">H8+1</f>
        <v>3</v>
      </c>
      <c r="J8" s="7">
        <f t="shared" si="2"/>
        <v>4</v>
      </c>
      <c r="K8" s="7">
        <f t="shared" si="2"/>
        <v>5</v>
      </c>
      <c r="L8" s="7">
        <f t="shared" si="2"/>
        <v>6</v>
      </c>
      <c r="M8" s="7">
        <f t="shared" si="2"/>
        <v>7</v>
      </c>
      <c r="N8" s="7">
        <f t="shared" si="2"/>
        <v>8</v>
      </c>
      <c r="O8" s="7">
        <f t="shared" si="2"/>
        <v>9</v>
      </c>
      <c r="P8" s="7">
        <f t="shared" si="2"/>
        <v>10</v>
      </c>
      <c r="Q8" s="7">
        <f t="shared" si="2"/>
        <v>11</v>
      </c>
      <c r="R8" s="7">
        <f t="shared" si="2"/>
        <v>12</v>
      </c>
      <c r="S8" s="7">
        <f t="shared" si="2"/>
        <v>13</v>
      </c>
      <c r="T8" s="7">
        <f t="shared" si="2"/>
        <v>14</v>
      </c>
      <c r="U8" s="7">
        <f t="shared" si="2"/>
        <v>15</v>
      </c>
      <c r="V8" s="7">
        <f t="shared" si="2"/>
        <v>16</v>
      </c>
      <c r="W8" s="7">
        <f t="shared" si="2"/>
        <v>17</v>
      </c>
      <c r="X8" s="7">
        <f t="shared" si="2"/>
        <v>18</v>
      </c>
      <c r="Y8" s="7">
        <f t="shared" si="2"/>
        <v>19</v>
      </c>
      <c r="Z8" s="7">
        <f t="shared" si="2"/>
        <v>20</v>
      </c>
      <c r="AA8" s="7">
        <f t="shared" si="2"/>
        <v>21</v>
      </c>
      <c r="AB8" s="7">
        <f t="shared" si="2"/>
        <v>22</v>
      </c>
      <c r="AC8" s="7">
        <f t="shared" si="2"/>
        <v>23</v>
      </c>
      <c r="AD8" s="7">
        <f t="shared" si="2"/>
        <v>24</v>
      </c>
      <c r="AE8" s="7">
        <f t="shared" si="2"/>
        <v>25</v>
      </c>
      <c r="AF8" s="7">
        <f t="shared" si="2"/>
        <v>26</v>
      </c>
      <c r="AG8" s="7">
        <f t="shared" si="2"/>
        <v>27</v>
      </c>
      <c r="AH8" s="7">
        <f t="shared" si="2"/>
        <v>28</v>
      </c>
      <c r="AI8" s="7">
        <f t="shared" si="2"/>
        <v>29</v>
      </c>
      <c r="AJ8" s="7">
        <f t="shared" si="2"/>
        <v>30</v>
      </c>
      <c r="AK8" s="7">
        <f t="shared" si="2"/>
        <v>31</v>
      </c>
      <c r="AL8" s="7">
        <f t="shared" si="2"/>
        <v>32</v>
      </c>
      <c r="AM8" s="7">
        <f t="shared" si="2"/>
        <v>33</v>
      </c>
      <c r="AN8" s="7">
        <f t="shared" si="2"/>
        <v>34</v>
      </c>
      <c r="AO8" s="7">
        <f t="shared" si="2"/>
        <v>35</v>
      </c>
      <c r="AP8" s="7">
        <f t="shared" si="2"/>
        <v>36</v>
      </c>
      <c r="AQ8" s="7">
        <f t="shared" si="2"/>
        <v>37</v>
      </c>
      <c r="AR8" s="7">
        <f t="shared" si="2"/>
        <v>38</v>
      </c>
      <c r="AS8" s="7">
        <f t="shared" si="2"/>
        <v>39</v>
      </c>
      <c r="AT8" s="7">
        <f t="shared" si="2"/>
        <v>40</v>
      </c>
      <c r="AU8" s="7">
        <f t="shared" si="2"/>
        <v>41</v>
      </c>
      <c r="AV8" s="7">
        <f t="shared" si="2"/>
        <v>42</v>
      </c>
      <c r="AW8" s="7">
        <f t="shared" si="2"/>
        <v>43</v>
      </c>
      <c r="AX8" s="7">
        <f t="shared" si="2"/>
        <v>44</v>
      </c>
      <c r="AY8" s="7">
        <f t="shared" si="2"/>
        <v>45</v>
      </c>
      <c r="AZ8" s="7">
        <f t="shared" si="2"/>
        <v>46</v>
      </c>
      <c r="BA8" s="7">
        <f t="shared" si="2"/>
        <v>47</v>
      </c>
      <c r="BB8" s="7">
        <f t="shared" si="2"/>
        <v>48</v>
      </c>
      <c r="BC8" s="7">
        <f t="shared" si="2"/>
        <v>49</v>
      </c>
      <c r="BD8" s="7">
        <f t="shared" si="2"/>
        <v>50</v>
      </c>
      <c r="BE8" s="7">
        <f t="shared" si="2"/>
        <v>51</v>
      </c>
      <c r="BF8" s="7">
        <f t="shared" si="2"/>
        <v>52</v>
      </c>
      <c r="BG8" s="7">
        <f t="shared" si="2"/>
        <v>53</v>
      </c>
      <c r="BH8" s="7">
        <f t="shared" si="2"/>
        <v>54</v>
      </c>
      <c r="BI8" s="7">
        <f t="shared" si="2"/>
        <v>55</v>
      </c>
      <c r="BJ8" s="7">
        <f t="shared" si="2"/>
        <v>56</v>
      </c>
      <c r="BK8" s="7">
        <f t="shared" si="2"/>
        <v>57</v>
      </c>
      <c r="BL8" s="7">
        <f t="shared" si="2"/>
        <v>58</v>
      </c>
      <c r="BM8" s="7">
        <f t="shared" si="2"/>
        <v>59</v>
      </c>
      <c r="BN8" s="7">
        <f t="shared" si="2"/>
        <v>60</v>
      </c>
      <c r="BO8" s="7">
        <f t="shared" ref="BO8" si="3">BN8+1</f>
        <v>61</v>
      </c>
      <c r="BP8" s="7">
        <f t="shared" ref="BP8" si="4">BO8+1</f>
        <v>62</v>
      </c>
      <c r="BQ8" s="7">
        <f t="shared" ref="BQ8" si="5">BP8+1</f>
        <v>63</v>
      </c>
      <c r="BR8" s="7">
        <f t="shared" ref="BR8" si="6">BQ8+1</f>
        <v>64</v>
      </c>
      <c r="BS8" s="7">
        <f t="shared" ref="BS8" si="7">BR8+1</f>
        <v>65</v>
      </c>
      <c r="BT8" s="7">
        <f t="shared" ref="BT8" si="8">BS8+1</f>
        <v>66</v>
      </c>
      <c r="BU8" s="7">
        <f t="shared" ref="BU8" si="9">BT8+1</f>
        <v>67</v>
      </c>
      <c r="BV8" s="7">
        <f t="shared" ref="BV8" si="10">BU8+1</f>
        <v>68</v>
      </c>
      <c r="BW8" s="7">
        <f t="shared" ref="BW8" si="11">BV8+1</f>
        <v>69</v>
      </c>
      <c r="BX8" s="7">
        <f t="shared" ref="BX8" si="12">BW8+1</f>
        <v>70</v>
      </c>
      <c r="BY8" s="7">
        <f t="shared" ref="BY8" si="13">BX8+1</f>
        <v>71</v>
      </c>
      <c r="BZ8" s="7">
        <f t="shared" ref="BZ8" si="14">BY8+1</f>
        <v>72</v>
      </c>
    </row>
    <row r="9" spans="1:769" x14ac:dyDescent="0.2">
      <c r="G9" s="165">
        <f>D12</f>
        <v>43496</v>
      </c>
      <c r="H9" s="165">
        <f>EOMONTH(G9,1)</f>
        <v>43524</v>
      </c>
      <c r="I9" s="165">
        <f t="shared" ref="I9:BN9" si="15">EOMONTH(H9,1)</f>
        <v>43555</v>
      </c>
      <c r="J9" s="165">
        <f t="shared" si="15"/>
        <v>43585</v>
      </c>
      <c r="K9" s="165">
        <f t="shared" si="15"/>
        <v>43616</v>
      </c>
      <c r="L9" s="165">
        <f t="shared" si="15"/>
        <v>43646</v>
      </c>
      <c r="M9" s="165">
        <f t="shared" si="15"/>
        <v>43677</v>
      </c>
      <c r="N9" s="165">
        <f t="shared" si="15"/>
        <v>43708</v>
      </c>
      <c r="O9" s="165">
        <f t="shared" si="15"/>
        <v>43738</v>
      </c>
      <c r="P9" s="165">
        <f t="shared" si="15"/>
        <v>43769</v>
      </c>
      <c r="Q9" s="165">
        <f t="shared" si="15"/>
        <v>43799</v>
      </c>
      <c r="R9" s="165">
        <f t="shared" si="15"/>
        <v>43830</v>
      </c>
      <c r="S9" s="165">
        <f t="shared" si="15"/>
        <v>43861</v>
      </c>
      <c r="T9" s="165">
        <f t="shared" si="15"/>
        <v>43890</v>
      </c>
      <c r="U9" s="165">
        <f t="shared" si="15"/>
        <v>43921</v>
      </c>
      <c r="V9" s="165">
        <f t="shared" si="15"/>
        <v>43951</v>
      </c>
      <c r="W9" s="165">
        <f t="shared" si="15"/>
        <v>43982</v>
      </c>
      <c r="X9" s="165">
        <f t="shared" si="15"/>
        <v>44012</v>
      </c>
      <c r="Y9" s="165">
        <f t="shared" si="15"/>
        <v>44043</v>
      </c>
      <c r="Z9" s="165">
        <f t="shared" si="15"/>
        <v>44074</v>
      </c>
      <c r="AA9" s="165">
        <f t="shared" si="15"/>
        <v>44104</v>
      </c>
      <c r="AB9" s="165">
        <f t="shared" si="15"/>
        <v>44135</v>
      </c>
      <c r="AC9" s="165">
        <f t="shared" si="15"/>
        <v>44165</v>
      </c>
      <c r="AD9" s="165">
        <f t="shared" si="15"/>
        <v>44196</v>
      </c>
      <c r="AE9" s="165">
        <f t="shared" si="15"/>
        <v>44227</v>
      </c>
      <c r="AF9" s="165">
        <f t="shared" si="15"/>
        <v>44255</v>
      </c>
      <c r="AG9" s="165">
        <f t="shared" si="15"/>
        <v>44286</v>
      </c>
      <c r="AH9" s="165">
        <f t="shared" si="15"/>
        <v>44316</v>
      </c>
      <c r="AI9" s="165">
        <f t="shared" si="15"/>
        <v>44347</v>
      </c>
      <c r="AJ9" s="165">
        <f t="shared" si="15"/>
        <v>44377</v>
      </c>
      <c r="AK9" s="165">
        <f t="shared" si="15"/>
        <v>44408</v>
      </c>
      <c r="AL9" s="165">
        <f t="shared" si="15"/>
        <v>44439</v>
      </c>
      <c r="AM9" s="165">
        <f t="shared" si="15"/>
        <v>44469</v>
      </c>
      <c r="AN9" s="165">
        <f t="shared" si="15"/>
        <v>44500</v>
      </c>
      <c r="AO9" s="165">
        <f t="shared" si="15"/>
        <v>44530</v>
      </c>
      <c r="AP9" s="165">
        <f t="shared" si="15"/>
        <v>44561</v>
      </c>
      <c r="AQ9" s="165">
        <f t="shared" si="15"/>
        <v>44592</v>
      </c>
      <c r="AR9" s="165">
        <f t="shared" si="15"/>
        <v>44620</v>
      </c>
      <c r="AS9" s="165">
        <f t="shared" si="15"/>
        <v>44651</v>
      </c>
      <c r="AT9" s="165">
        <f t="shared" si="15"/>
        <v>44681</v>
      </c>
      <c r="AU9" s="165">
        <f t="shared" si="15"/>
        <v>44712</v>
      </c>
      <c r="AV9" s="165">
        <f t="shared" si="15"/>
        <v>44742</v>
      </c>
      <c r="AW9" s="165">
        <f t="shared" si="15"/>
        <v>44773</v>
      </c>
      <c r="AX9" s="165">
        <f t="shared" si="15"/>
        <v>44804</v>
      </c>
      <c r="AY9" s="165">
        <f t="shared" si="15"/>
        <v>44834</v>
      </c>
      <c r="AZ9" s="165">
        <f t="shared" si="15"/>
        <v>44865</v>
      </c>
      <c r="BA9" s="165">
        <f t="shared" si="15"/>
        <v>44895</v>
      </c>
      <c r="BB9" s="165">
        <f t="shared" si="15"/>
        <v>44926</v>
      </c>
      <c r="BC9" s="165">
        <f t="shared" si="15"/>
        <v>44957</v>
      </c>
      <c r="BD9" s="165">
        <f t="shared" si="15"/>
        <v>44985</v>
      </c>
      <c r="BE9" s="165">
        <f t="shared" si="15"/>
        <v>45016</v>
      </c>
      <c r="BF9" s="165">
        <f t="shared" si="15"/>
        <v>45046</v>
      </c>
      <c r="BG9" s="165">
        <f t="shared" si="15"/>
        <v>45077</v>
      </c>
      <c r="BH9" s="165">
        <f t="shared" si="15"/>
        <v>45107</v>
      </c>
      <c r="BI9" s="165">
        <f t="shared" si="15"/>
        <v>45138</v>
      </c>
      <c r="BJ9" s="165">
        <f t="shared" si="15"/>
        <v>45169</v>
      </c>
      <c r="BK9" s="165">
        <f t="shared" si="15"/>
        <v>45199</v>
      </c>
      <c r="BL9" s="165">
        <f t="shared" si="15"/>
        <v>45230</v>
      </c>
      <c r="BM9" s="165">
        <f t="shared" si="15"/>
        <v>45260</v>
      </c>
      <c r="BN9" s="165">
        <f t="shared" si="15"/>
        <v>45291</v>
      </c>
      <c r="BO9" s="165">
        <f t="shared" ref="BO9" si="16">EOMONTH(BN9,1)</f>
        <v>45322</v>
      </c>
      <c r="BP9" s="165">
        <f t="shared" ref="BP9" si="17">EOMONTH(BO9,1)</f>
        <v>45351</v>
      </c>
      <c r="BQ9" s="165">
        <f t="shared" ref="BQ9" si="18">EOMONTH(BP9,1)</f>
        <v>45382</v>
      </c>
      <c r="BR9" s="165">
        <f t="shared" ref="BR9" si="19">EOMONTH(BQ9,1)</f>
        <v>45412</v>
      </c>
      <c r="BS9" s="165">
        <f t="shared" ref="BS9" si="20">EOMONTH(BR9,1)</f>
        <v>45443</v>
      </c>
      <c r="BT9" s="165">
        <f t="shared" ref="BT9" si="21">EOMONTH(BS9,1)</f>
        <v>45473</v>
      </c>
      <c r="BU9" s="165">
        <f t="shared" ref="BU9" si="22">EOMONTH(BT9,1)</f>
        <v>45504</v>
      </c>
      <c r="BV9" s="165">
        <f t="shared" ref="BV9" si="23">EOMONTH(BU9,1)</f>
        <v>45535</v>
      </c>
      <c r="BW9" s="165">
        <f t="shared" ref="BW9" si="24">EOMONTH(BV9,1)</f>
        <v>45565</v>
      </c>
      <c r="BX9" s="165">
        <f t="shared" ref="BX9" si="25">EOMONTH(BW9,1)</f>
        <v>45596</v>
      </c>
      <c r="BY9" s="165">
        <f t="shared" ref="BY9" si="26">EOMONTH(BX9,1)</f>
        <v>45626</v>
      </c>
      <c r="BZ9" s="165">
        <f t="shared" ref="BZ9" si="27">EOMONTH(BY9,1)</f>
        <v>45657</v>
      </c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  <c r="GO9" s="165"/>
      <c r="GP9" s="165"/>
      <c r="GQ9" s="165"/>
      <c r="GR9" s="165"/>
      <c r="GS9" s="165"/>
      <c r="GT9" s="165"/>
      <c r="GU9" s="165"/>
      <c r="GV9" s="165"/>
      <c r="GW9" s="165"/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W9" s="165"/>
      <c r="HX9" s="165"/>
      <c r="HY9" s="165"/>
      <c r="HZ9" s="165"/>
      <c r="IA9" s="165"/>
      <c r="IB9" s="165"/>
      <c r="IC9" s="165"/>
      <c r="ID9" s="165"/>
      <c r="IE9" s="165"/>
      <c r="IF9" s="165"/>
      <c r="IG9" s="165"/>
      <c r="IH9" s="165"/>
      <c r="II9" s="165"/>
      <c r="IJ9" s="165"/>
      <c r="IK9" s="165"/>
      <c r="IL9" s="165"/>
      <c r="IM9" s="165"/>
      <c r="IN9" s="165"/>
      <c r="IO9" s="165"/>
      <c r="IP9" s="165"/>
      <c r="IQ9" s="165"/>
      <c r="IR9" s="165"/>
      <c r="IS9" s="165"/>
      <c r="IT9" s="165"/>
      <c r="IU9" s="165"/>
      <c r="IV9" s="165"/>
      <c r="IW9" s="165"/>
      <c r="IX9" s="165"/>
      <c r="IY9" s="165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65"/>
      <c r="JL9" s="165"/>
      <c r="JM9" s="165"/>
      <c r="JN9" s="165"/>
      <c r="JO9" s="165"/>
      <c r="JP9" s="165"/>
      <c r="JQ9" s="165"/>
      <c r="JR9" s="165"/>
      <c r="JS9" s="165"/>
      <c r="JT9" s="165"/>
      <c r="JU9" s="165"/>
      <c r="JV9" s="165"/>
      <c r="JW9" s="165"/>
      <c r="JX9" s="165"/>
      <c r="JY9" s="165"/>
      <c r="JZ9" s="165"/>
      <c r="KA9" s="165"/>
      <c r="KB9" s="165"/>
      <c r="KC9" s="165"/>
      <c r="KD9" s="165"/>
      <c r="KE9" s="165"/>
      <c r="KF9" s="165"/>
      <c r="KG9" s="165"/>
      <c r="KH9" s="165"/>
      <c r="KI9" s="165"/>
      <c r="KJ9" s="165"/>
      <c r="KK9" s="165"/>
      <c r="KL9" s="165"/>
      <c r="KM9" s="165"/>
      <c r="KN9" s="165"/>
      <c r="KO9" s="165"/>
      <c r="KP9" s="165"/>
      <c r="KQ9" s="165"/>
      <c r="KR9" s="165"/>
      <c r="KS9" s="165"/>
      <c r="KT9" s="165"/>
      <c r="KU9" s="165"/>
      <c r="KV9" s="165"/>
      <c r="KW9" s="165"/>
      <c r="KX9" s="165"/>
      <c r="KY9" s="165"/>
      <c r="KZ9" s="165"/>
      <c r="LA9" s="165"/>
      <c r="LB9" s="165"/>
      <c r="LC9" s="165"/>
      <c r="LD9" s="165"/>
      <c r="LE9" s="165"/>
      <c r="LF9" s="165"/>
      <c r="LG9" s="165"/>
      <c r="LH9" s="165"/>
      <c r="LI9" s="165"/>
      <c r="LJ9" s="165"/>
      <c r="LK9" s="165"/>
      <c r="LL9" s="165"/>
      <c r="LM9" s="165"/>
      <c r="LN9" s="165"/>
      <c r="LO9" s="165"/>
      <c r="LP9" s="165"/>
      <c r="LQ9" s="165"/>
      <c r="LR9" s="165"/>
      <c r="LS9" s="165"/>
      <c r="LT9" s="165"/>
      <c r="LU9" s="165"/>
      <c r="LV9" s="165"/>
      <c r="LW9" s="165"/>
      <c r="LX9" s="165"/>
      <c r="LY9" s="165"/>
      <c r="LZ9" s="165"/>
      <c r="MA9" s="165"/>
      <c r="MB9" s="165"/>
      <c r="MC9" s="165"/>
      <c r="MD9" s="165"/>
      <c r="ME9" s="165"/>
      <c r="MF9" s="165"/>
      <c r="MG9" s="165"/>
      <c r="MH9" s="165"/>
      <c r="MI9" s="165"/>
      <c r="MJ9" s="165"/>
      <c r="MK9" s="165"/>
      <c r="ML9" s="165"/>
      <c r="MM9" s="165"/>
      <c r="MN9" s="165"/>
      <c r="MO9" s="165"/>
      <c r="MP9" s="165"/>
      <c r="MQ9" s="165"/>
      <c r="MR9" s="165"/>
      <c r="MS9" s="165"/>
      <c r="MT9" s="165"/>
      <c r="MU9" s="165"/>
      <c r="MV9" s="165"/>
      <c r="MW9" s="165"/>
      <c r="MX9" s="165"/>
      <c r="MY9" s="165"/>
      <c r="MZ9" s="165"/>
      <c r="NA9" s="165"/>
      <c r="NB9" s="165"/>
      <c r="NC9" s="165"/>
      <c r="ND9" s="165"/>
      <c r="NE9" s="165"/>
      <c r="NF9" s="165"/>
      <c r="NG9" s="165"/>
      <c r="NH9" s="165"/>
      <c r="NI9" s="165"/>
      <c r="NJ9" s="165"/>
      <c r="NK9" s="165"/>
      <c r="NL9" s="165"/>
      <c r="NM9" s="165"/>
      <c r="NN9" s="165"/>
      <c r="NO9" s="165"/>
      <c r="NP9" s="165"/>
      <c r="NQ9" s="165"/>
      <c r="NR9" s="165"/>
      <c r="NS9" s="165"/>
      <c r="NT9" s="165"/>
      <c r="NU9" s="165"/>
      <c r="NV9" s="165"/>
      <c r="NW9" s="165"/>
      <c r="NX9" s="165"/>
      <c r="NY9" s="165"/>
      <c r="NZ9" s="165"/>
      <c r="OA9" s="165"/>
      <c r="OB9" s="165"/>
      <c r="OC9" s="165"/>
      <c r="OD9" s="165"/>
      <c r="OE9" s="165"/>
      <c r="OF9" s="165"/>
      <c r="OG9" s="165"/>
      <c r="OH9" s="165"/>
      <c r="OI9" s="165"/>
      <c r="OJ9" s="165"/>
      <c r="OK9" s="165"/>
      <c r="OL9" s="165"/>
      <c r="OM9" s="165"/>
      <c r="ON9" s="165"/>
      <c r="OO9" s="165"/>
      <c r="OP9" s="165"/>
      <c r="OQ9" s="165"/>
      <c r="OR9" s="165"/>
      <c r="OS9" s="165"/>
      <c r="OT9" s="165"/>
      <c r="OU9" s="165"/>
      <c r="OV9" s="165"/>
      <c r="OW9" s="165"/>
      <c r="OX9" s="165"/>
      <c r="OY9" s="165"/>
      <c r="OZ9" s="165"/>
      <c r="PA9" s="165"/>
      <c r="PB9" s="165"/>
      <c r="PC9" s="165"/>
      <c r="PD9" s="165"/>
      <c r="PE9" s="165"/>
      <c r="PF9" s="165"/>
      <c r="PG9" s="165"/>
      <c r="PH9" s="165"/>
      <c r="PI9" s="165"/>
      <c r="PJ9" s="165"/>
      <c r="PK9" s="165"/>
      <c r="PL9" s="165"/>
      <c r="PM9" s="165"/>
      <c r="PN9" s="165"/>
      <c r="PO9" s="165"/>
      <c r="PP9" s="165"/>
      <c r="PQ9" s="165"/>
      <c r="PR9" s="165"/>
      <c r="PS9" s="165"/>
      <c r="PT9" s="165"/>
      <c r="PU9" s="165"/>
      <c r="PV9" s="165"/>
      <c r="PW9" s="165"/>
      <c r="PX9" s="165"/>
      <c r="PY9" s="165"/>
      <c r="PZ9" s="165"/>
      <c r="QA9" s="165"/>
      <c r="QB9" s="165"/>
      <c r="QC9" s="165"/>
      <c r="QD9" s="165"/>
      <c r="QE9" s="165"/>
      <c r="QF9" s="165"/>
      <c r="QG9" s="165"/>
      <c r="QH9" s="165"/>
      <c r="QI9" s="165"/>
      <c r="QJ9" s="165"/>
      <c r="QK9" s="165"/>
      <c r="QL9" s="165"/>
      <c r="QM9" s="165"/>
      <c r="QN9" s="165"/>
      <c r="QO9" s="165"/>
      <c r="QP9" s="165"/>
      <c r="QQ9" s="165"/>
      <c r="QR9" s="165"/>
      <c r="QS9" s="165"/>
      <c r="QT9" s="165"/>
      <c r="QU9" s="165"/>
      <c r="QV9" s="165"/>
      <c r="QW9" s="165"/>
      <c r="QX9" s="165"/>
      <c r="QY9" s="165"/>
      <c r="QZ9" s="165"/>
      <c r="RA9" s="165"/>
      <c r="RB9" s="165"/>
      <c r="RC9" s="165"/>
      <c r="RD9" s="165"/>
      <c r="RE9" s="165"/>
      <c r="RF9" s="165"/>
      <c r="RG9" s="165"/>
      <c r="RH9" s="165"/>
      <c r="RI9" s="165"/>
      <c r="RJ9" s="165"/>
      <c r="RK9" s="165"/>
      <c r="RL9" s="165"/>
      <c r="RM9" s="165"/>
      <c r="RN9" s="165"/>
      <c r="RO9" s="165"/>
      <c r="RP9" s="165"/>
      <c r="RQ9" s="165"/>
      <c r="RR9" s="165"/>
      <c r="RS9" s="165"/>
      <c r="RT9" s="165"/>
      <c r="RU9" s="165"/>
      <c r="RV9" s="165"/>
      <c r="RW9" s="165"/>
      <c r="RX9" s="165"/>
      <c r="RY9" s="165"/>
      <c r="RZ9" s="165"/>
      <c r="SA9" s="165"/>
      <c r="SB9" s="165"/>
      <c r="SC9" s="165"/>
      <c r="SD9" s="165"/>
      <c r="SE9" s="165"/>
      <c r="SF9" s="165"/>
      <c r="SG9" s="165"/>
      <c r="SH9" s="165"/>
      <c r="SI9" s="165"/>
      <c r="SJ9" s="165"/>
      <c r="SK9" s="165"/>
      <c r="SL9" s="165"/>
      <c r="SM9" s="165"/>
      <c r="SN9" s="165"/>
      <c r="SO9" s="165"/>
      <c r="SP9" s="165"/>
      <c r="SQ9" s="165"/>
      <c r="SR9" s="165"/>
      <c r="SS9" s="165"/>
      <c r="ST9" s="165"/>
      <c r="SU9" s="165"/>
      <c r="SV9" s="165"/>
      <c r="SW9" s="165"/>
      <c r="SX9" s="165"/>
      <c r="SY9" s="165"/>
      <c r="SZ9" s="165"/>
      <c r="TA9" s="165"/>
      <c r="TB9" s="165"/>
      <c r="TC9" s="165"/>
      <c r="TD9" s="165"/>
      <c r="TE9" s="165"/>
      <c r="TF9" s="165"/>
      <c r="TG9" s="165"/>
      <c r="TH9" s="165"/>
      <c r="TI9" s="165"/>
      <c r="TJ9" s="165"/>
      <c r="TK9" s="165"/>
      <c r="TL9" s="165"/>
      <c r="TM9" s="165"/>
      <c r="TN9" s="165"/>
      <c r="TO9" s="165"/>
      <c r="TP9" s="165"/>
      <c r="TQ9" s="165"/>
      <c r="TR9" s="165"/>
      <c r="TS9" s="165"/>
      <c r="TT9" s="165"/>
      <c r="TU9" s="165"/>
      <c r="TV9" s="165"/>
      <c r="TW9" s="165"/>
      <c r="TX9" s="165"/>
      <c r="TY9" s="165"/>
      <c r="TZ9" s="165"/>
      <c r="UA9" s="165"/>
      <c r="UB9" s="165"/>
      <c r="UC9" s="165"/>
      <c r="UD9" s="165"/>
      <c r="UE9" s="165"/>
      <c r="UF9" s="165"/>
      <c r="UG9" s="165"/>
      <c r="UH9" s="165"/>
      <c r="UI9" s="165"/>
      <c r="UJ9" s="165"/>
      <c r="UK9" s="165"/>
      <c r="UL9" s="165"/>
      <c r="UM9" s="165"/>
      <c r="UN9" s="165"/>
      <c r="UO9" s="165"/>
      <c r="UP9" s="165"/>
      <c r="UQ9" s="165"/>
      <c r="UR9" s="165"/>
      <c r="US9" s="165"/>
      <c r="UT9" s="165"/>
      <c r="UU9" s="165"/>
      <c r="UV9" s="165"/>
      <c r="UW9" s="165"/>
      <c r="UX9" s="165"/>
      <c r="UY9" s="165"/>
      <c r="UZ9" s="165"/>
      <c r="VA9" s="165"/>
      <c r="VB9" s="165"/>
      <c r="VC9" s="165"/>
      <c r="VD9" s="165"/>
      <c r="VE9" s="165"/>
      <c r="VF9" s="165"/>
      <c r="VG9" s="165"/>
      <c r="VH9" s="165"/>
      <c r="VI9" s="165"/>
      <c r="VJ9" s="165"/>
      <c r="VK9" s="165"/>
      <c r="VL9" s="165"/>
      <c r="VM9" s="165"/>
      <c r="VN9" s="165"/>
      <c r="VO9" s="165"/>
      <c r="VP9" s="165"/>
      <c r="VQ9" s="165"/>
      <c r="VR9" s="165"/>
      <c r="VS9" s="165"/>
      <c r="VT9" s="165"/>
      <c r="VU9" s="165"/>
      <c r="VV9" s="165"/>
      <c r="VW9" s="165"/>
      <c r="VX9" s="165"/>
      <c r="VY9" s="165"/>
      <c r="VZ9" s="165"/>
      <c r="WA9" s="165"/>
      <c r="WB9" s="165"/>
      <c r="WC9" s="165"/>
      <c r="WD9" s="165"/>
      <c r="WE9" s="165"/>
      <c r="WF9" s="165"/>
      <c r="WG9" s="165"/>
      <c r="WH9" s="165"/>
      <c r="WI9" s="165"/>
      <c r="WJ9" s="165"/>
      <c r="WK9" s="165"/>
      <c r="WL9" s="165"/>
      <c r="WM9" s="165"/>
      <c r="WN9" s="165"/>
      <c r="WO9" s="165"/>
      <c r="WP9" s="165"/>
      <c r="WQ9" s="165"/>
      <c r="WR9" s="165"/>
      <c r="WS9" s="165"/>
      <c r="WT9" s="165"/>
      <c r="WU9" s="165"/>
      <c r="WV9" s="165"/>
      <c r="WW9" s="165"/>
      <c r="WX9" s="165"/>
      <c r="WY9" s="165"/>
      <c r="WZ9" s="165"/>
      <c r="XA9" s="165"/>
      <c r="XB9" s="165"/>
      <c r="XC9" s="165"/>
      <c r="XD9" s="165"/>
      <c r="XE9" s="165"/>
      <c r="XF9" s="165"/>
      <c r="XG9" s="165"/>
      <c r="XH9" s="165"/>
      <c r="XI9" s="165"/>
      <c r="XJ9" s="165"/>
      <c r="XK9" s="165"/>
      <c r="XL9" s="165"/>
      <c r="XM9" s="165"/>
      <c r="XN9" s="165"/>
      <c r="XO9" s="165"/>
      <c r="XP9" s="165"/>
      <c r="XQ9" s="165"/>
      <c r="XR9" s="165"/>
      <c r="XS9" s="165"/>
      <c r="XT9" s="165"/>
      <c r="XU9" s="165"/>
      <c r="XV9" s="165"/>
      <c r="XW9" s="165"/>
      <c r="XX9" s="165"/>
      <c r="XY9" s="165"/>
      <c r="XZ9" s="165"/>
      <c r="YA9" s="165"/>
      <c r="YB9" s="165"/>
      <c r="YC9" s="165"/>
      <c r="YD9" s="165"/>
      <c r="YE9" s="165"/>
      <c r="YF9" s="165"/>
      <c r="YG9" s="165"/>
      <c r="YH9" s="165"/>
      <c r="YI9" s="165"/>
      <c r="YJ9" s="165"/>
      <c r="YK9" s="165"/>
      <c r="YL9" s="165"/>
      <c r="YM9" s="165"/>
      <c r="YN9" s="165"/>
      <c r="YO9" s="165"/>
      <c r="YP9" s="165"/>
      <c r="YQ9" s="165"/>
      <c r="YR9" s="165"/>
      <c r="YS9" s="165"/>
      <c r="YT9" s="165"/>
      <c r="YU9" s="165"/>
      <c r="YV9" s="165"/>
      <c r="YW9" s="165"/>
      <c r="YX9" s="165"/>
      <c r="YY9" s="165"/>
      <c r="YZ9" s="165"/>
      <c r="ZA9" s="165"/>
      <c r="ZB9" s="165"/>
      <c r="ZC9" s="165"/>
      <c r="ZD9" s="165"/>
      <c r="ZE9" s="165"/>
      <c r="ZF9" s="165"/>
      <c r="ZG9" s="165"/>
      <c r="ZH9" s="165"/>
      <c r="ZI9" s="165"/>
      <c r="ZJ9" s="165"/>
      <c r="ZK9" s="165"/>
      <c r="ZL9" s="165"/>
      <c r="ZM9" s="165"/>
      <c r="ZN9" s="165"/>
      <c r="ZO9" s="165"/>
      <c r="ZP9" s="165"/>
      <c r="ZQ9" s="165"/>
      <c r="ZR9" s="165"/>
      <c r="ZS9" s="165"/>
      <c r="ZT9" s="165"/>
      <c r="ZU9" s="165"/>
      <c r="ZV9" s="165"/>
      <c r="ZW9" s="165"/>
      <c r="ZX9" s="165"/>
      <c r="ZY9" s="165"/>
      <c r="ZZ9" s="165"/>
      <c r="AAA9" s="165"/>
      <c r="AAB9" s="165"/>
      <c r="AAC9" s="165"/>
      <c r="AAD9" s="165"/>
      <c r="AAE9" s="165"/>
      <c r="AAF9" s="165"/>
      <c r="AAG9" s="165"/>
      <c r="AAH9" s="165"/>
      <c r="AAI9" s="165"/>
      <c r="AAJ9" s="165"/>
      <c r="AAK9" s="165"/>
      <c r="AAL9" s="165"/>
      <c r="AAM9" s="165"/>
      <c r="AAN9" s="165"/>
      <c r="AAO9" s="165"/>
      <c r="AAP9" s="165"/>
      <c r="AAQ9" s="165"/>
      <c r="AAR9" s="165"/>
      <c r="AAS9" s="165"/>
      <c r="AAT9" s="165"/>
      <c r="AAU9" s="165"/>
      <c r="AAV9" s="165"/>
      <c r="AAW9" s="165"/>
      <c r="AAX9" s="165"/>
      <c r="AAY9" s="165"/>
      <c r="AAZ9" s="165"/>
      <c r="ABA9" s="165"/>
      <c r="ABB9" s="165"/>
      <c r="ABC9" s="165"/>
      <c r="ABD9" s="165"/>
      <c r="ABE9" s="165"/>
      <c r="ABF9" s="165"/>
      <c r="ABG9" s="165"/>
      <c r="ABH9" s="165"/>
      <c r="ABI9" s="165"/>
      <c r="ABJ9" s="165"/>
      <c r="ABK9" s="165"/>
      <c r="ABL9" s="165"/>
      <c r="ABM9" s="165"/>
      <c r="ABN9" s="165"/>
      <c r="ABO9" s="165"/>
      <c r="ABP9" s="165"/>
      <c r="ABQ9" s="165"/>
      <c r="ABR9" s="165"/>
      <c r="ABS9" s="165"/>
      <c r="ABT9" s="165"/>
      <c r="ABU9" s="165"/>
      <c r="ABV9" s="165"/>
      <c r="ABW9" s="165"/>
      <c r="ABX9" s="165"/>
      <c r="ABY9" s="165"/>
      <c r="ABZ9" s="165"/>
      <c r="ACA9" s="165"/>
      <c r="ACB9" s="165"/>
      <c r="ACC9" s="165"/>
      <c r="ACD9" s="165"/>
      <c r="ACE9" s="165"/>
      <c r="ACF9" s="165"/>
      <c r="ACG9" s="165"/>
      <c r="ACH9" s="165"/>
      <c r="ACI9" s="165"/>
      <c r="ACJ9" s="165"/>
      <c r="ACK9" s="165"/>
      <c r="ACL9" s="165"/>
      <c r="ACM9" s="165"/>
      <c r="ACN9" s="165"/>
      <c r="ACO9" s="165"/>
    </row>
    <row r="10" spans="1:769" ht="24.75" customHeight="1" x14ac:dyDescent="0.3">
      <c r="D10" s="300" t="s">
        <v>132</v>
      </c>
    </row>
    <row r="11" spans="1:769" ht="23.25" x14ac:dyDescent="0.35">
      <c r="D11" s="165"/>
      <c r="E11" s="161" t="s">
        <v>133</v>
      </c>
      <c r="F11" s="138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</row>
    <row r="12" spans="1:769" x14ac:dyDescent="0.2">
      <c r="A12" s="7" t="str">
        <f t="array" ref="A12:A83">TRANSPOSE(INPUTS!D5:BW5)</f>
        <v>Roll-in 1</v>
      </c>
      <c r="B12" s="7">
        <f t="array" ref="B12:B83">TRANSPOSE(INPUTS!D9:BW9)</f>
        <v>1</v>
      </c>
      <c r="C12" s="203">
        <v>1</v>
      </c>
      <c r="D12" s="301">
        <f>INPUTS!D8</f>
        <v>43496</v>
      </c>
      <c r="E12" s="313">
        <f>HLOOKUP(D12,INPUTS!$D$86:$BW$93,IF(B12=1,3,7),FALSE)</f>
        <v>0</v>
      </c>
      <c r="F12" s="303"/>
      <c r="G12" s="229">
        <f>IF($D12=G$9,$E$12*$G$3/2,IF(AND($C12+$E$3&gt;G$8,G$9&gt;$D12),$E$12*$G$3,0))</f>
        <v>0</v>
      </c>
      <c r="H12" s="229">
        <f t="shared" ref="H12:AM12" si="28">IF($D12=H$9,$E$12*$G$3/2,IF(AND($C12+$E$3&gt;H$8,H$9&gt;$D12),$E$12*$G$3,0))</f>
        <v>0</v>
      </c>
      <c r="I12" s="229">
        <f t="shared" si="28"/>
        <v>0</v>
      </c>
      <c r="J12" s="229">
        <f t="shared" si="28"/>
        <v>0</v>
      </c>
      <c r="K12" s="229">
        <f t="shared" si="28"/>
        <v>0</v>
      </c>
      <c r="L12" s="229">
        <f t="shared" si="28"/>
        <v>0</v>
      </c>
      <c r="M12" s="229">
        <f t="shared" si="28"/>
        <v>0</v>
      </c>
      <c r="N12" s="229">
        <f t="shared" si="28"/>
        <v>0</v>
      </c>
      <c r="O12" s="229">
        <f t="shared" si="28"/>
        <v>0</v>
      </c>
      <c r="P12" s="229">
        <f t="shared" si="28"/>
        <v>0</v>
      </c>
      <c r="Q12" s="229">
        <f t="shared" si="28"/>
        <v>0</v>
      </c>
      <c r="R12" s="229">
        <f t="shared" si="28"/>
        <v>0</v>
      </c>
      <c r="S12" s="229">
        <f t="shared" si="28"/>
        <v>0</v>
      </c>
      <c r="T12" s="229">
        <f t="shared" si="28"/>
        <v>0</v>
      </c>
      <c r="U12" s="229">
        <f t="shared" si="28"/>
        <v>0</v>
      </c>
      <c r="V12" s="229">
        <f t="shared" si="28"/>
        <v>0</v>
      </c>
      <c r="W12" s="229">
        <f t="shared" si="28"/>
        <v>0</v>
      </c>
      <c r="X12" s="229">
        <f t="shared" si="28"/>
        <v>0</v>
      </c>
      <c r="Y12" s="229">
        <f t="shared" si="28"/>
        <v>0</v>
      </c>
      <c r="Z12" s="229">
        <f t="shared" si="28"/>
        <v>0</v>
      </c>
      <c r="AA12" s="229">
        <f t="shared" si="28"/>
        <v>0</v>
      </c>
      <c r="AB12" s="229">
        <f t="shared" si="28"/>
        <v>0</v>
      </c>
      <c r="AC12" s="229">
        <f t="shared" si="28"/>
        <v>0</v>
      </c>
      <c r="AD12" s="229">
        <f t="shared" si="28"/>
        <v>0</v>
      </c>
      <c r="AE12" s="229">
        <f t="shared" si="28"/>
        <v>0</v>
      </c>
      <c r="AF12" s="229">
        <f t="shared" si="28"/>
        <v>0</v>
      </c>
      <c r="AG12" s="229">
        <f t="shared" si="28"/>
        <v>0</v>
      </c>
      <c r="AH12" s="229">
        <f t="shared" si="28"/>
        <v>0</v>
      </c>
      <c r="AI12" s="229">
        <f t="shared" si="28"/>
        <v>0</v>
      </c>
      <c r="AJ12" s="229">
        <f t="shared" si="28"/>
        <v>0</v>
      </c>
      <c r="AK12" s="229">
        <f t="shared" si="28"/>
        <v>0</v>
      </c>
      <c r="AL12" s="229">
        <f t="shared" si="28"/>
        <v>0</v>
      </c>
      <c r="AM12" s="229">
        <f t="shared" si="28"/>
        <v>0</v>
      </c>
      <c r="AN12" s="229">
        <f>IF($D12=AN$9,$E$12*$G$3/2,IF(AND($C12+$E$3&gt;AN$8,AN$9&gt;$D12),$E$12*$G$3,0))</f>
        <v>0</v>
      </c>
      <c r="AO12" s="229">
        <f t="shared" ref="AO12:BZ12" si="29">IF($D12=AO$9,$E$12*$G$3/2,IF(AND($C12+$E$3&gt;AO$8,AO$9&gt;$D12),$E$12*$G$3,0))</f>
        <v>0</v>
      </c>
      <c r="AP12" s="229">
        <f t="shared" si="29"/>
        <v>0</v>
      </c>
      <c r="AQ12" s="229">
        <f t="shared" si="29"/>
        <v>0</v>
      </c>
      <c r="AR12" s="229">
        <f t="shared" si="29"/>
        <v>0</v>
      </c>
      <c r="AS12" s="229">
        <f t="shared" si="29"/>
        <v>0</v>
      </c>
      <c r="AT12" s="229">
        <f t="shared" si="29"/>
        <v>0</v>
      </c>
      <c r="AU12" s="229">
        <f t="shared" si="29"/>
        <v>0</v>
      </c>
      <c r="AV12" s="229">
        <f t="shared" si="29"/>
        <v>0</v>
      </c>
      <c r="AW12" s="229">
        <f t="shared" si="29"/>
        <v>0</v>
      </c>
      <c r="AX12" s="229">
        <f t="shared" si="29"/>
        <v>0</v>
      </c>
      <c r="AY12" s="229">
        <f t="shared" si="29"/>
        <v>0</v>
      </c>
      <c r="AZ12" s="229">
        <f t="shared" si="29"/>
        <v>0</v>
      </c>
      <c r="BA12" s="229">
        <f t="shared" si="29"/>
        <v>0</v>
      </c>
      <c r="BB12" s="229">
        <f t="shared" si="29"/>
        <v>0</v>
      </c>
      <c r="BC12" s="229">
        <f t="shared" si="29"/>
        <v>0</v>
      </c>
      <c r="BD12" s="229">
        <f t="shared" si="29"/>
        <v>0</v>
      </c>
      <c r="BE12" s="229">
        <f t="shared" si="29"/>
        <v>0</v>
      </c>
      <c r="BF12" s="229">
        <f t="shared" si="29"/>
        <v>0</v>
      </c>
      <c r="BG12" s="229">
        <f t="shared" si="29"/>
        <v>0</v>
      </c>
      <c r="BH12" s="229">
        <f t="shared" si="29"/>
        <v>0</v>
      </c>
      <c r="BI12" s="229">
        <f t="shared" si="29"/>
        <v>0</v>
      </c>
      <c r="BJ12" s="229">
        <f t="shared" si="29"/>
        <v>0</v>
      </c>
      <c r="BK12" s="229">
        <f t="shared" si="29"/>
        <v>0</v>
      </c>
      <c r="BL12" s="229">
        <f t="shared" si="29"/>
        <v>0</v>
      </c>
      <c r="BM12" s="229">
        <f t="shared" si="29"/>
        <v>0</v>
      </c>
      <c r="BN12" s="229">
        <f t="shared" si="29"/>
        <v>0</v>
      </c>
      <c r="BO12" s="229">
        <f t="shared" si="29"/>
        <v>0</v>
      </c>
      <c r="BP12" s="229">
        <f t="shared" si="29"/>
        <v>0</v>
      </c>
      <c r="BQ12" s="229">
        <f t="shared" si="29"/>
        <v>0</v>
      </c>
      <c r="BR12" s="229">
        <f t="shared" si="29"/>
        <v>0</v>
      </c>
      <c r="BS12" s="229">
        <f t="shared" si="29"/>
        <v>0</v>
      </c>
      <c r="BT12" s="229">
        <f t="shared" si="29"/>
        <v>0</v>
      </c>
      <c r="BU12" s="229">
        <f t="shared" si="29"/>
        <v>0</v>
      </c>
      <c r="BV12" s="229">
        <f t="shared" si="29"/>
        <v>0</v>
      </c>
      <c r="BW12" s="229">
        <f t="shared" si="29"/>
        <v>0</v>
      </c>
      <c r="BX12" s="229">
        <f t="shared" si="29"/>
        <v>0</v>
      </c>
      <c r="BY12" s="229">
        <f t="shared" si="29"/>
        <v>0</v>
      </c>
      <c r="BZ12" s="229">
        <f t="shared" si="29"/>
        <v>0</v>
      </c>
      <c r="CA12" s="304"/>
      <c r="CB12" s="304"/>
      <c r="CC12" s="304"/>
      <c r="CD12" s="304"/>
      <c r="CE12" s="304"/>
      <c r="CF12" s="304"/>
      <c r="CG12" s="304"/>
      <c r="CH12" s="304"/>
      <c r="CI12" s="304"/>
      <c r="CJ12" s="304"/>
      <c r="CK12" s="304"/>
      <c r="CL12" s="304"/>
      <c r="CM12" s="304"/>
      <c r="CN12" s="304"/>
      <c r="CO12" s="304"/>
      <c r="CP12" s="304"/>
      <c r="CQ12" s="304"/>
      <c r="CR12" s="304"/>
      <c r="CS12" s="304"/>
      <c r="CT12" s="304"/>
      <c r="CU12" s="304"/>
      <c r="CV12" s="304"/>
      <c r="CW12" s="304"/>
      <c r="CX12" s="304"/>
      <c r="CY12" s="304"/>
      <c r="CZ12" s="304"/>
      <c r="DA12" s="304"/>
      <c r="DB12" s="304"/>
      <c r="DC12" s="304"/>
      <c r="DD12" s="304"/>
      <c r="DE12" s="304"/>
      <c r="DF12" s="304"/>
      <c r="DG12" s="304"/>
      <c r="DH12" s="304"/>
      <c r="DI12" s="304"/>
      <c r="DJ12" s="304"/>
      <c r="DK12" s="304"/>
      <c r="DL12" s="304"/>
      <c r="DM12" s="304"/>
      <c r="DN12" s="304"/>
      <c r="DO12" s="304"/>
      <c r="DP12" s="304"/>
      <c r="DQ12" s="304"/>
      <c r="DR12" s="304"/>
      <c r="DS12" s="304"/>
      <c r="DT12" s="304"/>
      <c r="DU12" s="304"/>
      <c r="DV12" s="304"/>
      <c r="DW12" s="304"/>
      <c r="DX12" s="304"/>
      <c r="DY12" s="304"/>
      <c r="DZ12" s="304"/>
      <c r="EA12" s="304"/>
      <c r="EB12" s="304"/>
      <c r="EC12" s="304"/>
      <c r="ED12" s="304"/>
      <c r="EE12" s="304"/>
      <c r="EF12" s="304"/>
      <c r="EG12" s="304"/>
      <c r="EH12" s="304"/>
      <c r="EI12" s="304"/>
      <c r="EJ12" s="304"/>
      <c r="EK12" s="304"/>
      <c r="EL12" s="304"/>
      <c r="EM12" s="304"/>
      <c r="EN12" s="304"/>
      <c r="EO12" s="304"/>
      <c r="EP12" s="304"/>
      <c r="EQ12" s="304"/>
      <c r="ER12" s="304"/>
      <c r="ES12" s="304"/>
      <c r="ET12" s="304"/>
      <c r="EU12" s="304"/>
      <c r="EV12" s="304"/>
      <c r="EW12" s="304"/>
      <c r="EX12" s="304"/>
      <c r="EY12" s="304"/>
      <c r="EZ12" s="304"/>
      <c r="FA12" s="304"/>
      <c r="FB12" s="304"/>
      <c r="FC12" s="304"/>
      <c r="FD12" s="304"/>
      <c r="FE12" s="304"/>
      <c r="FF12" s="304"/>
      <c r="FG12" s="304"/>
      <c r="FH12" s="304"/>
      <c r="FI12" s="304"/>
      <c r="FJ12" s="304"/>
      <c r="FK12" s="304"/>
      <c r="FL12" s="304"/>
      <c r="FM12" s="304"/>
      <c r="FN12" s="304"/>
      <c r="FO12" s="304"/>
      <c r="FP12" s="304"/>
      <c r="FQ12" s="304"/>
      <c r="FR12" s="304"/>
      <c r="FS12" s="304"/>
      <c r="FT12" s="304"/>
      <c r="FU12" s="304"/>
      <c r="FV12" s="304"/>
      <c r="FW12" s="304"/>
      <c r="FX12" s="304"/>
      <c r="FY12" s="304"/>
      <c r="FZ12" s="304"/>
      <c r="GA12" s="304"/>
      <c r="GB12" s="304"/>
      <c r="GC12" s="304"/>
      <c r="GD12" s="304"/>
      <c r="GE12" s="304"/>
      <c r="GF12" s="304"/>
      <c r="GG12" s="304"/>
      <c r="GH12" s="304"/>
      <c r="GI12" s="304"/>
      <c r="GJ12" s="304"/>
      <c r="GK12" s="304"/>
      <c r="GL12" s="304"/>
      <c r="GM12" s="304"/>
      <c r="GN12" s="304"/>
      <c r="GO12" s="304"/>
      <c r="GP12" s="304"/>
      <c r="GQ12" s="304"/>
      <c r="GR12" s="304"/>
      <c r="GS12" s="304"/>
      <c r="GT12" s="304"/>
      <c r="GU12" s="304"/>
      <c r="GV12" s="304"/>
      <c r="GW12" s="304"/>
      <c r="GX12" s="304"/>
      <c r="GY12" s="304"/>
      <c r="GZ12" s="304"/>
      <c r="HA12" s="304"/>
      <c r="HB12" s="304"/>
      <c r="HC12" s="304"/>
      <c r="HD12" s="304"/>
      <c r="HE12" s="304"/>
      <c r="HF12" s="304"/>
      <c r="HG12" s="304"/>
      <c r="HH12" s="304"/>
      <c r="HI12" s="304"/>
      <c r="HJ12" s="304"/>
      <c r="HK12" s="304"/>
      <c r="HL12" s="304"/>
      <c r="HM12" s="304"/>
      <c r="HN12" s="304"/>
      <c r="HO12" s="304"/>
      <c r="HP12" s="304"/>
      <c r="HQ12" s="304"/>
      <c r="HR12" s="304"/>
      <c r="HS12" s="304"/>
      <c r="HT12" s="304"/>
      <c r="HU12" s="304"/>
      <c r="HV12" s="304"/>
      <c r="HW12" s="304"/>
      <c r="HX12" s="304"/>
      <c r="HY12" s="304"/>
      <c r="HZ12" s="304"/>
      <c r="IA12" s="304"/>
      <c r="IB12" s="304"/>
      <c r="IC12" s="304"/>
      <c r="ID12" s="304"/>
      <c r="IE12" s="304"/>
      <c r="IF12" s="304"/>
      <c r="IG12" s="304"/>
      <c r="IH12" s="304"/>
      <c r="II12" s="304"/>
      <c r="IJ12" s="304"/>
      <c r="IK12" s="304"/>
      <c r="IL12" s="304"/>
      <c r="IM12" s="304"/>
      <c r="IN12" s="304"/>
      <c r="IO12" s="304"/>
      <c r="IP12" s="304"/>
      <c r="IQ12" s="304"/>
      <c r="IR12" s="304"/>
      <c r="IS12" s="304"/>
      <c r="IT12" s="304"/>
      <c r="IU12" s="304"/>
      <c r="IV12" s="304"/>
      <c r="IW12" s="304"/>
      <c r="IX12" s="304"/>
      <c r="IY12" s="304"/>
      <c r="IZ12" s="304"/>
      <c r="JA12" s="304"/>
      <c r="JB12" s="304"/>
      <c r="JC12" s="304"/>
      <c r="JD12" s="304"/>
      <c r="JE12" s="304"/>
      <c r="JF12" s="304"/>
      <c r="JG12" s="304"/>
      <c r="JH12" s="304"/>
      <c r="JI12" s="304"/>
      <c r="JJ12" s="304"/>
      <c r="JK12" s="304"/>
      <c r="JL12" s="304"/>
      <c r="JM12" s="304"/>
      <c r="JN12" s="304"/>
      <c r="JO12" s="304"/>
      <c r="JP12" s="304"/>
      <c r="JQ12" s="304"/>
      <c r="JR12" s="304"/>
      <c r="JS12" s="304"/>
      <c r="JT12" s="304"/>
      <c r="JU12" s="304"/>
      <c r="JV12" s="304"/>
      <c r="JW12" s="304"/>
      <c r="JX12" s="304"/>
      <c r="JY12" s="304"/>
      <c r="JZ12" s="304"/>
      <c r="KA12" s="304"/>
      <c r="KB12" s="304"/>
      <c r="KC12" s="304"/>
      <c r="KD12" s="304"/>
      <c r="KE12" s="304"/>
      <c r="KF12" s="304"/>
      <c r="KG12" s="304"/>
      <c r="KH12" s="304"/>
      <c r="KI12" s="304"/>
      <c r="KJ12" s="304"/>
      <c r="KK12" s="304"/>
      <c r="KL12" s="304"/>
      <c r="KM12" s="304"/>
      <c r="KN12" s="304"/>
      <c r="KO12" s="304"/>
      <c r="KP12" s="304"/>
      <c r="KQ12" s="304"/>
      <c r="KR12" s="304"/>
      <c r="KS12" s="304"/>
      <c r="KT12" s="304"/>
      <c r="KU12" s="304"/>
      <c r="KV12" s="304"/>
      <c r="KW12" s="304"/>
      <c r="KX12" s="304"/>
      <c r="KY12" s="304"/>
      <c r="KZ12" s="304"/>
      <c r="LA12" s="304"/>
      <c r="LB12" s="304"/>
      <c r="LC12" s="304"/>
      <c r="LD12" s="304"/>
      <c r="LE12" s="304"/>
      <c r="LF12" s="304"/>
      <c r="LG12" s="304"/>
      <c r="LH12" s="304"/>
      <c r="LI12" s="304"/>
      <c r="LJ12" s="304"/>
      <c r="LK12" s="304"/>
      <c r="LL12" s="304"/>
      <c r="LM12" s="304"/>
      <c r="LN12" s="304"/>
      <c r="LO12" s="304"/>
      <c r="LP12" s="304"/>
      <c r="LQ12" s="304"/>
      <c r="LR12" s="304"/>
      <c r="LS12" s="304"/>
      <c r="LT12" s="304"/>
      <c r="LU12" s="304"/>
      <c r="LV12" s="304"/>
      <c r="LW12" s="304"/>
      <c r="LX12" s="304"/>
      <c r="LY12" s="304"/>
      <c r="LZ12" s="304"/>
      <c r="MA12" s="304"/>
      <c r="MB12" s="304"/>
      <c r="MC12" s="304"/>
      <c r="MD12" s="304"/>
      <c r="ME12" s="304"/>
      <c r="MF12" s="304"/>
      <c r="MG12" s="304"/>
      <c r="MH12" s="304"/>
      <c r="MI12" s="304"/>
      <c r="MJ12" s="304"/>
      <c r="MK12" s="304"/>
      <c r="ML12" s="304"/>
      <c r="MM12" s="304"/>
      <c r="MN12" s="304"/>
      <c r="MO12" s="304"/>
      <c r="MP12" s="304"/>
      <c r="MQ12" s="304"/>
      <c r="MR12" s="304"/>
      <c r="MS12" s="304"/>
      <c r="MT12" s="304"/>
      <c r="MU12" s="304"/>
      <c r="MV12" s="304"/>
      <c r="MW12" s="304"/>
      <c r="MX12" s="304"/>
      <c r="MY12" s="304"/>
      <c r="MZ12" s="304"/>
      <c r="NA12" s="304"/>
      <c r="NB12" s="304"/>
      <c r="NC12" s="304"/>
      <c r="ND12" s="304"/>
      <c r="NE12" s="304"/>
      <c r="NF12" s="304"/>
      <c r="NG12" s="304"/>
      <c r="NH12" s="304"/>
      <c r="NI12" s="304"/>
      <c r="NJ12" s="304"/>
      <c r="NK12" s="304"/>
      <c r="NL12" s="304"/>
      <c r="NM12" s="304"/>
      <c r="NN12" s="304"/>
      <c r="NO12" s="304"/>
      <c r="NP12" s="304"/>
      <c r="NQ12" s="304"/>
      <c r="NR12" s="304"/>
      <c r="NS12" s="304"/>
      <c r="NT12" s="304"/>
      <c r="NU12" s="304"/>
      <c r="NV12" s="304"/>
      <c r="NW12" s="304"/>
      <c r="NX12" s="304"/>
      <c r="NY12" s="304"/>
      <c r="NZ12" s="304"/>
      <c r="OA12" s="304"/>
      <c r="OB12" s="304"/>
      <c r="OC12" s="304"/>
      <c r="OD12" s="304"/>
      <c r="OE12" s="304"/>
      <c r="OF12" s="304"/>
      <c r="OG12" s="304"/>
      <c r="OH12" s="304"/>
      <c r="OI12" s="304"/>
      <c r="OJ12" s="304"/>
      <c r="OK12" s="304"/>
      <c r="OL12" s="304"/>
      <c r="OM12" s="304"/>
      <c r="ON12" s="304"/>
      <c r="OO12" s="304"/>
      <c r="OP12" s="304"/>
      <c r="OQ12" s="304"/>
      <c r="OR12" s="304"/>
      <c r="OS12" s="304"/>
      <c r="OT12" s="304"/>
      <c r="OU12" s="304"/>
      <c r="OV12" s="304"/>
      <c r="OW12" s="304"/>
      <c r="OX12" s="304"/>
      <c r="OY12" s="304"/>
      <c r="OZ12" s="304"/>
      <c r="PA12" s="304"/>
      <c r="PB12" s="304"/>
      <c r="PC12" s="304"/>
      <c r="PD12" s="304"/>
      <c r="PE12" s="304"/>
      <c r="PF12" s="304"/>
      <c r="PG12" s="304"/>
      <c r="PH12" s="304"/>
      <c r="PI12" s="304"/>
      <c r="PJ12" s="304"/>
      <c r="PK12" s="304"/>
      <c r="PL12" s="304"/>
      <c r="PM12" s="304"/>
      <c r="PN12" s="304"/>
      <c r="PO12" s="304"/>
      <c r="PP12" s="304"/>
      <c r="PQ12" s="304"/>
      <c r="PR12" s="304"/>
      <c r="PS12" s="304"/>
      <c r="PT12" s="304"/>
      <c r="PU12" s="304"/>
      <c r="PV12" s="304"/>
      <c r="PW12" s="304"/>
      <c r="PX12" s="304"/>
      <c r="PY12" s="304"/>
      <c r="PZ12" s="304"/>
      <c r="QA12" s="304"/>
      <c r="QB12" s="304"/>
      <c r="QC12" s="304"/>
      <c r="QD12" s="304"/>
      <c r="QE12" s="304"/>
      <c r="QF12" s="304"/>
      <c r="QG12" s="304"/>
      <c r="QH12" s="304"/>
      <c r="QI12" s="304"/>
      <c r="QJ12" s="304"/>
      <c r="QK12" s="304"/>
      <c r="QL12" s="304"/>
      <c r="QM12" s="304"/>
      <c r="QN12" s="304"/>
      <c r="QO12" s="304"/>
      <c r="QP12" s="304"/>
      <c r="QQ12" s="304"/>
      <c r="QR12" s="304"/>
      <c r="QS12" s="304"/>
      <c r="QT12" s="304"/>
      <c r="QU12" s="304"/>
      <c r="QV12" s="304"/>
      <c r="QW12" s="304"/>
      <c r="QX12" s="304"/>
      <c r="QY12" s="304"/>
      <c r="QZ12" s="304"/>
      <c r="RA12" s="304"/>
      <c r="RB12" s="304"/>
      <c r="RC12" s="304"/>
      <c r="RD12" s="304"/>
      <c r="RE12" s="304"/>
      <c r="RF12" s="304"/>
      <c r="RG12" s="304"/>
      <c r="RH12" s="304"/>
      <c r="RI12" s="304"/>
      <c r="RJ12" s="304"/>
      <c r="RK12" s="304"/>
      <c r="RL12" s="304"/>
      <c r="RM12" s="304"/>
      <c r="RN12" s="304"/>
      <c r="RO12" s="304"/>
      <c r="RP12" s="304"/>
      <c r="RQ12" s="304"/>
      <c r="RR12" s="304"/>
      <c r="RS12" s="304"/>
      <c r="RT12" s="304"/>
      <c r="RU12" s="304"/>
      <c r="RV12" s="304"/>
      <c r="RW12" s="304"/>
      <c r="RX12" s="304"/>
      <c r="RY12" s="304"/>
      <c r="RZ12" s="304"/>
      <c r="SA12" s="304"/>
      <c r="SB12" s="304"/>
      <c r="SC12" s="304"/>
      <c r="SD12" s="304"/>
      <c r="SE12" s="304"/>
      <c r="SF12" s="304"/>
      <c r="SG12" s="304"/>
      <c r="SH12" s="304"/>
      <c r="SI12" s="304"/>
      <c r="SJ12" s="304"/>
      <c r="SK12" s="304"/>
      <c r="SL12" s="304"/>
      <c r="SM12" s="304"/>
      <c r="SN12" s="304"/>
      <c r="SO12" s="304"/>
      <c r="SP12" s="304"/>
      <c r="SQ12" s="304"/>
      <c r="SR12" s="304"/>
      <c r="SS12" s="304"/>
      <c r="ST12" s="304"/>
      <c r="SU12" s="304"/>
      <c r="SV12" s="304"/>
      <c r="SW12" s="304"/>
      <c r="SX12" s="304"/>
      <c r="SY12" s="304"/>
      <c r="SZ12" s="304"/>
      <c r="TA12" s="304"/>
      <c r="TB12" s="304"/>
      <c r="TC12" s="304"/>
      <c r="TD12" s="304"/>
      <c r="TE12" s="304"/>
      <c r="TF12" s="304"/>
      <c r="TG12" s="304"/>
      <c r="TH12" s="304"/>
      <c r="TI12" s="304"/>
      <c r="TJ12" s="304"/>
      <c r="TK12" s="304"/>
      <c r="TL12" s="304"/>
      <c r="TM12" s="304"/>
      <c r="TN12" s="304"/>
      <c r="TO12" s="304"/>
      <c r="TP12" s="304"/>
      <c r="TQ12" s="304"/>
      <c r="TR12" s="304"/>
      <c r="TS12" s="304"/>
      <c r="TT12" s="304"/>
      <c r="TU12" s="304"/>
      <c r="TV12" s="304"/>
      <c r="TW12" s="304"/>
      <c r="TX12" s="304"/>
      <c r="TY12" s="304"/>
      <c r="TZ12" s="304"/>
      <c r="UA12" s="304"/>
      <c r="UB12" s="304"/>
      <c r="UC12" s="304"/>
      <c r="UD12" s="304"/>
      <c r="UE12" s="304"/>
      <c r="UF12" s="304"/>
      <c r="UG12" s="304"/>
      <c r="UH12" s="304"/>
      <c r="UI12" s="304"/>
      <c r="UJ12" s="304"/>
      <c r="UK12" s="304"/>
      <c r="UL12" s="304"/>
      <c r="UM12" s="304"/>
      <c r="UN12" s="304"/>
      <c r="UO12" s="304"/>
      <c r="UP12" s="304"/>
      <c r="UQ12" s="304"/>
      <c r="UR12" s="304"/>
      <c r="US12" s="304"/>
      <c r="UT12" s="304"/>
      <c r="UU12" s="304"/>
      <c r="UV12" s="304"/>
      <c r="UW12" s="304"/>
      <c r="UX12" s="304"/>
      <c r="UY12" s="304"/>
      <c r="UZ12" s="304"/>
      <c r="VA12" s="304"/>
      <c r="VB12" s="304"/>
      <c r="VC12" s="304"/>
      <c r="VD12" s="304"/>
      <c r="VE12" s="304"/>
      <c r="VF12" s="304"/>
      <c r="VG12" s="304"/>
      <c r="VH12" s="304"/>
      <c r="VI12" s="304"/>
      <c r="VJ12" s="304"/>
      <c r="VK12" s="304"/>
      <c r="VL12" s="304"/>
      <c r="VM12" s="304"/>
      <c r="VN12" s="304"/>
      <c r="VO12" s="304"/>
      <c r="VP12" s="304"/>
      <c r="VQ12" s="304"/>
      <c r="VR12" s="304"/>
      <c r="VS12" s="304"/>
      <c r="VT12" s="304"/>
      <c r="VU12" s="304"/>
      <c r="VV12" s="304"/>
      <c r="VW12" s="304"/>
      <c r="VX12" s="304"/>
      <c r="VY12" s="304"/>
      <c r="VZ12" s="304"/>
      <c r="WA12" s="304"/>
      <c r="WB12" s="304"/>
      <c r="WC12" s="304"/>
      <c r="WD12" s="304"/>
      <c r="WE12" s="304"/>
      <c r="WF12" s="304"/>
      <c r="WG12" s="304"/>
      <c r="WH12" s="304"/>
      <c r="WI12" s="304"/>
      <c r="WJ12" s="304"/>
      <c r="WK12" s="304"/>
      <c r="WL12" s="304"/>
      <c r="WM12" s="304"/>
      <c r="WN12" s="304"/>
      <c r="WO12" s="304"/>
      <c r="WP12" s="304"/>
      <c r="WQ12" s="304"/>
      <c r="WR12" s="304"/>
      <c r="WS12" s="304"/>
      <c r="WT12" s="304"/>
      <c r="WU12" s="304"/>
      <c r="WV12" s="304"/>
      <c r="WW12" s="304"/>
      <c r="WX12" s="304"/>
      <c r="WY12" s="304"/>
      <c r="WZ12" s="304"/>
      <c r="XA12" s="304"/>
      <c r="XB12" s="304"/>
      <c r="XC12" s="304"/>
      <c r="XD12" s="304"/>
      <c r="XE12" s="304"/>
      <c r="XF12" s="304"/>
      <c r="XG12" s="304"/>
      <c r="XH12" s="304"/>
      <c r="XI12" s="304"/>
      <c r="XJ12" s="304"/>
      <c r="XK12" s="304"/>
      <c r="XL12" s="304"/>
      <c r="XM12" s="304"/>
      <c r="XN12" s="304"/>
      <c r="XO12" s="304"/>
      <c r="XP12" s="304"/>
      <c r="XQ12" s="304"/>
      <c r="XR12" s="304"/>
      <c r="XS12" s="304"/>
      <c r="XT12" s="304"/>
      <c r="XU12" s="304"/>
      <c r="XV12" s="304"/>
      <c r="XW12" s="304"/>
      <c r="XX12" s="304"/>
      <c r="XY12" s="304"/>
      <c r="XZ12" s="304"/>
      <c r="YA12" s="304"/>
      <c r="YB12" s="304"/>
      <c r="YC12" s="304"/>
      <c r="YD12" s="304"/>
      <c r="YE12" s="304"/>
      <c r="YF12" s="304"/>
      <c r="YG12" s="304"/>
      <c r="YH12" s="304"/>
      <c r="YI12" s="304"/>
      <c r="YJ12" s="304"/>
      <c r="YK12" s="304"/>
      <c r="YL12" s="304"/>
      <c r="YM12" s="304"/>
      <c r="YN12" s="304"/>
      <c r="YO12" s="304"/>
      <c r="YP12" s="304"/>
      <c r="YQ12" s="304"/>
      <c r="YR12" s="304"/>
      <c r="YS12" s="304"/>
      <c r="YT12" s="304"/>
      <c r="YU12" s="304"/>
      <c r="YV12" s="304"/>
      <c r="YW12" s="304"/>
      <c r="YX12" s="304"/>
      <c r="YY12" s="304"/>
      <c r="YZ12" s="304"/>
      <c r="ZA12" s="304"/>
      <c r="ZB12" s="304"/>
      <c r="ZC12" s="304"/>
      <c r="ZD12" s="304"/>
      <c r="ZE12" s="304"/>
      <c r="ZF12" s="304"/>
      <c r="ZG12" s="304"/>
      <c r="ZH12" s="304"/>
      <c r="ZI12" s="304"/>
      <c r="ZJ12" s="304"/>
      <c r="ZK12" s="304"/>
      <c r="ZL12" s="304"/>
      <c r="ZM12" s="304"/>
      <c r="ZN12" s="304"/>
      <c r="ZO12" s="304"/>
      <c r="ZP12" s="304"/>
      <c r="ZQ12" s="304"/>
      <c r="ZR12" s="304"/>
      <c r="ZS12" s="304"/>
      <c r="ZT12" s="304"/>
      <c r="ZU12" s="304"/>
      <c r="ZV12" s="304"/>
      <c r="ZW12" s="304"/>
      <c r="ZX12" s="304"/>
      <c r="ZY12" s="304"/>
      <c r="ZZ12" s="304"/>
      <c r="AAA12" s="304"/>
      <c r="AAB12" s="304"/>
      <c r="AAC12" s="304"/>
      <c r="AAD12" s="304"/>
      <c r="AAE12" s="304"/>
      <c r="AAF12" s="304"/>
      <c r="AAG12" s="304"/>
      <c r="AAH12" s="304"/>
      <c r="AAI12" s="304"/>
      <c r="AAJ12" s="304"/>
      <c r="AAK12" s="304"/>
      <c r="AAL12" s="304"/>
      <c r="AAM12" s="304"/>
      <c r="AAN12" s="304"/>
      <c r="AAO12" s="304"/>
      <c r="AAP12" s="304"/>
      <c r="AAQ12" s="304"/>
      <c r="AAR12" s="304"/>
      <c r="AAS12" s="304"/>
      <c r="AAT12" s="304"/>
      <c r="AAU12" s="304"/>
      <c r="AAV12" s="304"/>
      <c r="AAW12" s="304"/>
      <c r="AAX12" s="304"/>
      <c r="AAY12" s="304"/>
      <c r="AAZ12" s="304"/>
      <c r="ABA12" s="304"/>
      <c r="ABB12" s="304"/>
      <c r="ABC12" s="304"/>
      <c r="ABD12" s="304"/>
      <c r="ABE12" s="304"/>
      <c r="ABF12" s="304"/>
      <c r="ABG12" s="304"/>
      <c r="ABH12" s="304"/>
      <c r="ABI12" s="304"/>
      <c r="ABJ12" s="304"/>
      <c r="ABK12" s="304"/>
      <c r="ABL12" s="304"/>
      <c r="ABM12" s="304"/>
      <c r="ABN12" s="304"/>
      <c r="ABO12" s="304"/>
      <c r="ABP12" s="304"/>
      <c r="ABQ12" s="304"/>
      <c r="ABR12" s="304"/>
      <c r="ABS12" s="304"/>
      <c r="ABT12" s="304"/>
      <c r="ABU12" s="304"/>
      <c r="ABV12" s="304"/>
      <c r="ABW12" s="304"/>
      <c r="ABX12" s="304"/>
      <c r="ABY12" s="304"/>
      <c r="ABZ12" s="304"/>
      <c r="ACA12" s="304"/>
      <c r="ACB12" s="304"/>
      <c r="ACC12" s="304"/>
      <c r="ACD12" s="304"/>
      <c r="ACE12" s="304"/>
      <c r="ACF12" s="304"/>
      <c r="ACG12" s="304"/>
      <c r="ACH12" s="304"/>
      <c r="ACI12" s="304"/>
      <c r="ACJ12" s="304"/>
      <c r="ACK12" s="304"/>
      <c r="ACL12" s="304"/>
      <c r="ACM12" s="304"/>
      <c r="ACN12" s="304"/>
      <c r="ACO12" s="304"/>
    </row>
    <row r="13" spans="1:769" x14ac:dyDescent="0.2">
      <c r="A13" s="7" t="str">
        <v>Roll-in 1</v>
      </c>
      <c r="B13" s="7">
        <v>1</v>
      </c>
      <c r="C13" s="7">
        <f>C12+1</f>
        <v>2</v>
      </c>
      <c r="D13" s="165">
        <f>EOMONTH(D12,1)</f>
        <v>43524</v>
      </c>
      <c r="E13" s="313">
        <f>HLOOKUP(D13,INPUTS!$D$86:$BW$93,IF(B13=1,3,7),FALSE)</f>
        <v>0</v>
      </c>
      <c r="F13" s="303"/>
      <c r="G13" s="229">
        <f t="shared" ref="G13:BR13" si="30">IF($D13=G$9,$E$13*$G$3/2,IF(AND($C13+$E$3&gt;G$8,G$9&gt;$D13),$E$13*$G$3,0))</f>
        <v>0</v>
      </c>
      <c r="H13" s="229">
        <f t="shared" si="30"/>
        <v>0</v>
      </c>
      <c r="I13" s="229">
        <f t="shared" si="30"/>
        <v>0</v>
      </c>
      <c r="J13" s="229">
        <f t="shared" si="30"/>
        <v>0</v>
      </c>
      <c r="K13" s="229">
        <f t="shared" si="30"/>
        <v>0</v>
      </c>
      <c r="L13" s="229">
        <f t="shared" si="30"/>
        <v>0</v>
      </c>
      <c r="M13" s="229">
        <f t="shared" si="30"/>
        <v>0</v>
      </c>
      <c r="N13" s="229">
        <f t="shared" si="30"/>
        <v>0</v>
      </c>
      <c r="O13" s="229">
        <f t="shared" si="30"/>
        <v>0</v>
      </c>
      <c r="P13" s="229">
        <f t="shared" si="30"/>
        <v>0</v>
      </c>
      <c r="Q13" s="229">
        <f t="shared" si="30"/>
        <v>0</v>
      </c>
      <c r="R13" s="229">
        <f t="shared" si="30"/>
        <v>0</v>
      </c>
      <c r="S13" s="229">
        <f t="shared" si="30"/>
        <v>0</v>
      </c>
      <c r="T13" s="229">
        <f t="shared" si="30"/>
        <v>0</v>
      </c>
      <c r="U13" s="229">
        <f t="shared" si="30"/>
        <v>0</v>
      </c>
      <c r="V13" s="229">
        <f t="shared" si="30"/>
        <v>0</v>
      </c>
      <c r="W13" s="229">
        <f t="shared" si="30"/>
        <v>0</v>
      </c>
      <c r="X13" s="229">
        <f t="shared" si="30"/>
        <v>0</v>
      </c>
      <c r="Y13" s="229">
        <f t="shared" si="30"/>
        <v>0</v>
      </c>
      <c r="Z13" s="229">
        <f t="shared" si="30"/>
        <v>0</v>
      </c>
      <c r="AA13" s="229">
        <f t="shared" si="30"/>
        <v>0</v>
      </c>
      <c r="AB13" s="229">
        <f t="shared" si="30"/>
        <v>0</v>
      </c>
      <c r="AC13" s="229">
        <f t="shared" si="30"/>
        <v>0</v>
      </c>
      <c r="AD13" s="229">
        <f t="shared" si="30"/>
        <v>0</v>
      </c>
      <c r="AE13" s="229">
        <f t="shared" si="30"/>
        <v>0</v>
      </c>
      <c r="AF13" s="229">
        <f t="shared" si="30"/>
        <v>0</v>
      </c>
      <c r="AG13" s="229">
        <f t="shared" si="30"/>
        <v>0</v>
      </c>
      <c r="AH13" s="229">
        <f t="shared" si="30"/>
        <v>0</v>
      </c>
      <c r="AI13" s="229">
        <f t="shared" si="30"/>
        <v>0</v>
      </c>
      <c r="AJ13" s="229">
        <f t="shared" si="30"/>
        <v>0</v>
      </c>
      <c r="AK13" s="229">
        <f t="shared" si="30"/>
        <v>0</v>
      </c>
      <c r="AL13" s="229">
        <f t="shared" si="30"/>
        <v>0</v>
      </c>
      <c r="AM13" s="229">
        <f t="shared" si="30"/>
        <v>0</v>
      </c>
      <c r="AN13" s="229">
        <f t="shared" si="30"/>
        <v>0</v>
      </c>
      <c r="AO13" s="229">
        <f t="shared" si="30"/>
        <v>0</v>
      </c>
      <c r="AP13" s="229">
        <f t="shared" si="30"/>
        <v>0</v>
      </c>
      <c r="AQ13" s="229">
        <f t="shared" si="30"/>
        <v>0</v>
      </c>
      <c r="AR13" s="229">
        <f t="shared" si="30"/>
        <v>0</v>
      </c>
      <c r="AS13" s="229">
        <f t="shared" si="30"/>
        <v>0</v>
      </c>
      <c r="AT13" s="229">
        <f t="shared" si="30"/>
        <v>0</v>
      </c>
      <c r="AU13" s="229">
        <f t="shared" si="30"/>
        <v>0</v>
      </c>
      <c r="AV13" s="229">
        <f t="shared" si="30"/>
        <v>0</v>
      </c>
      <c r="AW13" s="229">
        <f t="shared" si="30"/>
        <v>0</v>
      </c>
      <c r="AX13" s="229">
        <f t="shared" si="30"/>
        <v>0</v>
      </c>
      <c r="AY13" s="229">
        <f t="shared" si="30"/>
        <v>0</v>
      </c>
      <c r="AZ13" s="229">
        <f t="shared" si="30"/>
        <v>0</v>
      </c>
      <c r="BA13" s="229">
        <f t="shared" si="30"/>
        <v>0</v>
      </c>
      <c r="BB13" s="229">
        <f t="shared" si="30"/>
        <v>0</v>
      </c>
      <c r="BC13" s="229">
        <f t="shared" si="30"/>
        <v>0</v>
      </c>
      <c r="BD13" s="229">
        <f t="shared" si="30"/>
        <v>0</v>
      </c>
      <c r="BE13" s="229">
        <f t="shared" si="30"/>
        <v>0</v>
      </c>
      <c r="BF13" s="229">
        <f t="shared" si="30"/>
        <v>0</v>
      </c>
      <c r="BG13" s="229">
        <f t="shared" si="30"/>
        <v>0</v>
      </c>
      <c r="BH13" s="229">
        <f t="shared" si="30"/>
        <v>0</v>
      </c>
      <c r="BI13" s="229">
        <f t="shared" si="30"/>
        <v>0</v>
      </c>
      <c r="BJ13" s="229">
        <f t="shared" si="30"/>
        <v>0</v>
      </c>
      <c r="BK13" s="229">
        <f t="shared" si="30"/>
        <v>0</v>
      </c>
      <c r="BL13" s="229">
        <f t="shared" si="30"/>
        <v>0</v>
      </c>
      <c r="BM13" s="229">
        <f t="shared" si="30"/>
        <v>0</v>
      </c>
      <c r="BN13" s="229">
        <f t="shared" si="30"/>
        <v>0</v>
      </c>
      <c r="BO13" s="229">
        <f t="shared" si="30"/>
        <v>0</v>
      </c>
      <c r="BP13" s="229">
        <f t="shared" si="30"/>
        <v>0</v>
      </c>
      <c r="BQ13" s="229">
        <f t="shared" si="30"/>
        <v>0</v>
      </c>
      <c r="BR13" s="229">
        <f t="shared" si="30"/>
        <v>0</v>
      </c>
      <c r="BS13" s="229">
        <f t="shared" ref="BS13:BZ13" si="31">IF($D13=BS$9,$E$13*$G$3/2,IF(AND($C13+$E$3&gt;BS$8,BS$9&gt;$D13),$E$13*$G$3,0))</f>
        <v>0</v>
      </c>
      <c r="BT13" s="229">
        <f t="shared" si="31"/>
        <v>0</v>
      </c>
      <c r="BU13" s="229">
        <f t="shared" si="31"/>
        <v>0</v>
      </c>
      <c r="BV13" s="229">
        <f t="shared" si="31"/>
        <v>0</v>
      </c>
      <c r="BW13" s="229">
        <f t="shared" si="31"/>
        <v>0</v>
      </c>
      <c r="BX13" s="229">
        <f t="shared" si="31"/>
        <v>0</v>
      </c>
      <c r="BY13" s="229">
        <f t="shared" si="31"/>
        <v>0</v>
      </c>
      <c r="BZ13" s="229">
        <f t="shared" si="31"/>
        <v>0</v>
      </c>
    </row>
    <row r="14" spans="1:769" x14ac:dyDescent="0.2">
      <c r="A14" s="7" t="str">
        <v>Roll-in 1</v>
      </c>
      <c r="B14" s="7">
        <v>1</v>
      </c>
      <c r="C14" s="7">
        <f t="shared" ref="C14:C77" si="32">C13+1</f>
        <v>3</v>
      </c>
      <c r="D14" s="165">
        <f t="shared" ref="D14:D77" si="33">EOMONTH(D13,1)</f>
        <v>43555</v>
      </c>
      <c r="E14" s="313">
        <f>HLOOKUP(D14,INPUTS!$D$86:$BW$93,IF(B14=1,3,7),FALSE)</f>
        <v>0</v>
      </c>
      <c r="F14" s="303"/>
      <c r="G14" s="229">
        <f t="shared" ref="G14:BR14" si="34">IF($D14=G$9,$E$14*$G$3/2,IF(AND($C14+$E$3&gt;G$8,G$9&gt;$D14),$E$14*$G$3,0))</f>
        <v>0</v>
      </c>
      <c r="H14" s="229">
        <f t="shared" si="34"/>
        <v>0</v>
      </c>
      <c r="I14" s="229">
        <f t="shared" si="34"/>
        <v>0</v>
      </c>
      <c r="J14" s="229">
        <f t="shared" si="34"/>
        <v>0</v>
      </c>
      <c r="K14" s="229">
        <f t="shared" si="34"/>
        <v>0</v>
      </c>
      <c r="L14" s="229">
        <f t="shared" si="34"/>
        <v>0</v>
      </c>
      <c r="M14" s="229">
        <f t="shared" si="34"/>
        <v>0</v>
      </c>
      <c r="N14" s="229">
        <f t="shared" si="34"/>
        <v>0</v>
      </c>
      <c r="O14" s="229">
        <f t="shared" si="34"/>
        <v>0</v>
      </c>
      <c r="P14" s="229">
        <f t="shared" si="34"/>
        <v>0</v>
      </c>
      <c r="Q14" s="229">
        <f t="shared" si="34"/>
        <v>0</v>
      </c>
      <c r="R14" s="229">
        <f t="shared" si="34"/>
        <v>0</v>
      </c>
      <c r="S14" s="229">
        <f t="shared" si="34"/>
        <v>0</v>
      </c>
      <c r="T14" s="229">
        <f t="shared" si="34"/>
        <v>0</v>
      </c>
      <c r="U14" s="229">
        <f t="shared" si="34"/>
        <v>0</v>
      </c>
      <c r="V14" s="229">
        <f t="shared" si="34"/>
        <v>0</v>
      </c>
      <c r="W14" s="229">
        <f t="shared" si="34"/>
        <v>0</v>
      </c>
      <c r="X14" s="229">
        <f t="shared" si="34"/>
        <v>0</v>
      </c>
      <c r="Y14" s="229">
        <f t="shared" si="34"/>
        <v>0</v>
      </c>
      <c r="Z14" s="229">
        <f t="shared" si="34"/>
        <v>0</v>
      </c>
      <c r="AA14" s="229">
        <f t="shared" si="34"/>
        <v>0</v>
      </c>
      <c r="AB14" s="229">
        <f t="shared" si="34"/>
        <v>0</v>
      </c>
      <c r="AC14" s="229">
        <f t="shared" si="34"/>
        <v>0</v>
      </c>
      <c r="AD14" s="229">
        <f t="shared" si="34"/>
        <v>0</v>
      </c>
      <c r="AE14" s="229">
        <f t="shared" si="34"/>
        <v>0</v>
      </c>
      <c r="AF14" s="229">
        <f t="shared" si="34"/>
        <v>0</v>
      </c>
      <c r="AG14" s="229">
        <f t="shared" si="34"/>
        <v>0</v>
      </c>
      <c r="AH14" s="229">
        <f t="shared" si="34"/>
        <v>0</v>
      </c>
      <c r="AI14" s="229">
        <f t="shared" si="34"/>
        <v>0</v>
      </c>
      <c r="AJ14" s="229">
        <f t="shared" si="34"/>
        <v>0</v>
      </c>
      <c r="AK14" s="229">
        <f t="shared" si="34"/>
        <v>0</v>
      </c>
      <c r="AL14" s="229">
        <f t="shared" si="34"/>
        <v>0</v>
      </c>
      <c r="AM14" s="229">
        <f t="shared" si="34"/>
        <v>0</v>
      </c>
      <c r="AN14" s="229">
        <f t="shared" si="34"/>
        <v>0</v>
      </c>
      <c r="AO14" s="229">
        <f t="shared" si="34"/>
        <v>0</v>
      </c>
      <c r="AP14" s="229">
        <f t="shared" si="34"/>
        <v>0</v>
      </c>
      <c r="AQ14" s="229">
        <f t="shared" si="34"/>
        <v>0</v>
      </c>
      <c r="AR14" s="229">
        <f t="shared" si="34"/>
        <v>0</v>
      </c>
      <c r="AS14" s="229">
        <f t="shared" si="34"/>
        <v>0</v>
      </c>
      <c r="AT14" s="229">
        <f t="shared" si="34"/>
        <v>0</v>
      </c>
      <c r="AU14" s="229">
        <f t="shared" si="34"/>
        <v>0</v>
      </c>
      <c r="AV14" s="229">
        <f t="shared" si="34"/>
        <v>0</v>
      </c>
      <c r="AW14" s="229">
        <f t="shared" si="34"/>
        <v>0</v>
      </c>
      <c r="AX14" s="229">
        <f t="shared" si="34"/>
        <v>0</v>
      </c>
      <c r="AY14" s="229">
        <f t="shared" si="34"/>
        <v>0</v>
      </c>
      <c r="AZ14" s="229">
        <f t="shared" si="34"/>
        <v>0</v>
      </c>
      <c r="BA14" s="229">
        <f t="shared" si="34"/>
        <v>0</v>
      </c>
      <c r="BB14" s="229">
        <f t="shared" si="34"/>
        <v>0</v>
      </c>
      <c r="BC14" s="229">
        <f t="shared" si="34"/>
        <v>0</v>
      </c>
      <c r="BD14" s="229">
        <f t="shared" si="34"/>
        <v>0</v>
      </c>
      <c r="BE14" s="229">
        <f t="shared" si="34"/>
        <v>0</v>
      </c>
      <c r="BF14" s="229">
        <f t="shared" si="34"/>
        <v>0</v>
      </c>
      <c r="BG14" s="229">
        <f t="shared" si="34"/>
        <v>0</v>
      </c>
      <c r="BH14" s="229">
        <f t="shared" si="34"/>
        <v>0</v>
      </c>
      <c r="BI14" s="229">
        <f t="shared" si="34"/>
        <v>0</v>
      </c>
      <c r="BJ14" s="229">
        <f t="shared" si="34"/>
        <v>0</v>
      </c>
      <c r="BK14" s="229">
        <f t="shared" si="34"/>
        <v>0</v>
      </c>
      <c r="BL14" s="229">
        <f t="shared" si="34"/>
        <v>0</v>
      </c>
      <c r="BM14" s="229">
        <f t="shared" si="34"/>
        <v>0</v>
      </c>
      <c r="BN14" s="229">
        <f t="shared" si="34"/>
        <v>0</v>
      </c>
      <c r="BO14" s="229">
        <f t="shared" si="34"/>
        <v>0</v>
      </c>
      <c r="BP14" s="229">
        <f t="shared" si="34"/>
        <v>0</v>
      </c>
      <c r="BQ14" s="229">
        <f t="shared" si="34"/>
        <v>0</v>
      </c>
      <c r="BR14" s="229">
        <f t="shared" si="34"/>
        <v>0</v>
      </c>
      <c r="BS14" s="229">
        <f t="shared" ref="BS14:BZ14" si="35">IF($D14=BS$9,$E$14*$G$3/2,IF(AND($C14+$E$3&gt;BS$8,BS$9&gt;$D14),$E$14*$G$3,0))</f>
        <v>0</v>
      </c>
      <c r="BT14" s="229">
        <f t="shared" si="35"/>
        <v>0</v>
      </c>
      <c r="BU14" s="229">
        <f t="shared" si="35"/>
        <v>0</v>
      </c>
      <c r="BV14" s="229">
        <f t="shared" si="35"/>
        <v>0</v>
      </c>
      <c r="BW14" s="229">
        <f t="shared" si="35"/>
        <v>0</v>
      </c>
      <c r="BX14" s="229">
        <f t="shared" si="35"/>
        <v>0</v>
      </c>
      <c r="BY14" s="229">
        <f t="shared" si="35"/>
        <v>0</v>
      </c>
      <c r="BZ14" s="229">
        <f t="shared" si="35"/>
        <v>0</v>
      </c>
    </row>
    <row r="15" spans="1:769" x14ac:dyDescent="0.2">
      <c r="A15" s="7" t="str">
        <v>Roll-in 1</v>
      </c>
      <c r="B15" s="7">
        <v>1</v>
      </c>
      <c r="C15" s="7">
        <f t="shared" si="32"/>
        <v>4</v>
      </c>
      <c r="D15" s="165">
        <f t="shared" si="33"/>
        <v>43585</v>
      </c>
      <c r="E15" s="313">
        <f>HLOOKUP(D15,INPUTS!$D$86:$BW$93,IF(B15=1,3,7),FALSE)</f>
        <v>0</v>
      </c>
      <c r="F15" s="303"/>
      <c r="G15" s="229">
        <f t="shared" ref="G15:BR15" si="36">IF($D15=G$9,$E$15*$G$3/2,IF(AND($C15+$E$3&gt;G$8,G$9&gt;$D15),$E$15*$G$3,0))</f>
        <v>0</v>
      </c>
      <c r="H15" s="229">
        <f t="shared" si="36"/>
        <v>0</v>
      </c>
      <c r="I15" s="229">
        <f t="shared" si="36"/>
        <v>0</v>
      </c>
      <c r="J15" s="229">
        <f t="shared" si="36"/>
        <v>0</v>
      </c>
      <c r="K15" s="229">
        <f t="shared" si="36"/>
        <v>0</v>
      </c>
      <c r="L15" s="229">
        <f t="shared" si="36"/>
        <v>0</v>
      </c>
      <c r="M15" s="229">
        <f t="shared" si="36"/>
        <v>0</v>
      </c>
      <c r="N15" s="229">
        <f t="shared" si="36"/>
        <v>0</v>
      </c>
      <c r="O15" s="229">
        <f t="shared" si="36"/>
        <v>0</v>
      </c>
      <c r="P15" s="229">
        <f t="shared" si="36"/>
        <v>0</v>
      </c>
      <c r="Q15" s="229">
        <f t="shared" si="36"/>
        <v>0</v>
      </c>
      <c r="R15" s="229">
        <f t="shared" si="36"/>
        <v>0</v>
      </c>
      <c r="S15" s="229">
        <f t="shared" si="36"/>
        <v>0</v>
      </c>
      <c r="T15" s="229">
        <f t="shared" si="36"/>
        <v>0</v>
      </c>
      <c r="U15" s="229">
        <f t="shared" si="36"/>
        <v>0</v>
      </c>
      <c r="V15" s="229">
        <f t="shared" si="36"/>
        <v>0</v>
      </c>
      <c r="W15" s="229">
        <f t="shared" si="36"/>
        <v>0</v>
      </c>
      <c r="X15" s="229">
        <f t="shared" si="36"/>
        <v>0</v>
      </c>
      <c r="Y15" s="229">
        <f t="shared" si="36"/>
        <v>0</v>
      </c>
      <c r="Z15" s="229">
        <f t="shared" si="36"/>
        <v>0</v>
      </c>
      <c r="AA15" s="229">
        <f t="shared" si="36"/>
        <v>0</v>
      </c>
      <c r="AB15" s="229">
        <f t="shared" si="36"/>
        <v>0</v>
      </c>
      <c r="AC15" s="229">
        <f t="shared" si="36"/>
        <v>0</v>
      </c>
      <c r="AD15" s="229">
        <f t="shared" si="36"/>
        <v>0</v>
      </c>
      <c r="AE15" s="229">
        <f t="shared" si="36"/>
        <v>0</v>
      </c>
      <c r="AF15" s="229">
        <f t="shared" si="36"/>
        <v>0</v>
      </c>
      <c r="AG15" s="229">
        <f t="shared" si="36"/>
        <v>0</v>
      </c>
      <c r="AH15" s="229">
        <f t="shared" si="36"/>
        <v>0</v>
      </c>
      <c r="AI15" s="229">
        <f t="shared" si="36"/>
        <v>0</v>
      </c>
      <c r="AJ15" s="229">
        <f t="shared" si="36"/>
        <v>0</v>
      </c>
      <c r="AK15" s="229">
        <f t="shared" si="36"/>
        <v>0</v>
      </c>
      <c r="AL15" s="229">
        <f t="shared" si="36"/>
        <v>0</v>
      </c>
      <c r="AM15" s="229">
        <f t="shared" si="36"/>
        <v>0</v>
      </c>
      <c r="AN15" s="229">
        <f t="shared" si="36"/>
        <v>0</v>
      </c>
      <c r="AO15" s="229">
        <f t="shared" si="36"/>
        <v>0</v>
      </c>
      <c r="AP15" s="229">
        <f t="shared" si="36"/>
        <v>0</v>
      </c>
      <c r="AQ15" s="229">
        <f t="shared" si="36"/>
        <v>0</v>
      </c>
      <c r="AR15" s="229">
        <f t="shared" si="36"/>
        <v>0</v>
      </c>
      <c r="AS15" s="229">
        <f t="shared" si="36"/>
        <v>0</v>
      </c>
      <c r="AT15" s="229">
        <f t="shared" si="36"/>
        <v>0</v>
      </c>
      <c r="AU15" s="229">
        <f t="shared" si="36"/>
        <v>0</v>
      </c>
      <c r="AV15" s="229">
        <f t="shared" si="36"/>
        <v>0</v>
      </c>
      <c r="AW15" s="229">
        <f t="shared" si="36"/>
        <v>0</v>
      </c>
      <c r="AX15" s="229">
        <f t="shared" si="36"/>
        <v>0</v>
      </c>
      <c r="AY15" s="229">
        <f t="shared" si="36"/>
        <v>0</v>
      </c>
      <c r="AZ15" s="229">
        <f t="shared" si="36"/>
        <v>0</v>
      </c>
      <c r="BA15" s="229">
        <f t="shared" si="36"/>
        <v>0</v>
      </c>
      <c r="BB15" s="229">
        <f t="shared" si="36"/>
        <v>0</v>
      </c>
      <c r="BC15" s="229">
        <f t="shared" si="36"/>
        <v>0</v>
      </c>
      <c r="BD15" s="229">
        <f t="shared" si="36"/>
        <v>0</v>
      </c>
      <c r="BE15" s="229">
        <f t="shared" si="36"/>
        <v>0</v>
      </c>
      <c r="BF15" s="229">
        <f t="shared" si="36"/>
        <v>0</v>
      </c>
      <c r="BG15" s="229">
        <f t="shared" si="36"/>
        <v>0</v>
      </c>
      <c r="BH15" s="229">
        <f t="shared" si="36"/>
        <v>0</v>
      </c>
      <c r="BI15" s="229">
        <f t="shared" si="36"/>
        <v>0</v>
      </c>
      <c r="BJ15" s="229">
        <f t="shared" si="36"/>
        <v>0</v>
      </c>
      <c r="BK15" s="229">
        <f t="shared" si="36"/>
        <v>0</v>
      </c>
      <c r="BL15" s="229">
        <f t="shared" si="36"/>
        <v>0</v>
      </c>
      <c r="BM15" s="229">
        <f t="shared" si="36"/>
        <v>0</v>
      </c>
      <c r="BN15" s="229">
        <f t="shared" si="36"/>
        <v>0</v>
      </c>
      <c r="BO15" s="229">
        <f t="shared" si="36"/>
        <v>0</v>
      </c>
      <c r="BP15" s="229">
        <f t="shared" si="36"/>
        <v>0</v>
      </c>
      <c r="BQ15" s="229">
        <f t="shared" si="36"/>
        <v>0</v>
      </c>
      <c r="BR15" s="229">
        <f t="shared" si="36"/>
        <v>0</v>
      </c>
      <c r="BS15" s="229">
        <f t="shared" ref="BS15:BZ15" si="37">IF($D15=BS$9,$E$15*$G$3/2,IF(AND($C15+$E$3&gt;BS$8,BS$9&gt;$D15),$E$15*$G$3,0))</f>
        <v>0</v>
      </c>
      <c r="BT15" s="229">
        <f t="shared" si="37"/>
        <v>0</v>
      </c>
      <c r="BU15" s="229">
        <f t="shared" si="37"/>
        <v>0</v>
      </c>
      <c r="BV15" s="229">
        <f t="shared" si="37"/>
        <v>0</v>
      </c>
      <c r="BW15" s="229">
        <f t="shared" si="37"/>
        <v>0</v>
      </c>
      <c r="BX15" s="229">
        <f t="shared" si="37"/>
        <v>0</v>
      </c>
      <c r="BY15" s="229">
        <f t="shared" si="37"/>
        <v>0</v>
      </c>
      <c r="BZ15" s="229">
        <f t="shared" si="37"/>
        <v>0</v>
      </c>
    </row>
    <row r="16" spans="1:769" x14ac:dyDescent="0.2">
      <c r="A16" s="7" t="str">
        <v>Roll-in 1</v>
      </c>
      <c r="B16" s="7">
        <v>1</v>
      </c>
      <c r="C16" s="7">
        <f t="shared" si="32"/>
        <v>5</v>
      </c>
      <c r="D16" s="165">
        <f t="shared" si="33"/>
        <v>43616</v>
      </c>
      <c r="E16" s="313">
        <f>HLOOKUP(D16,INPUTS!$D$86:$BW$93,IF(B16=1,3,7),FALSE)</f>
        <v>0</v>
      </c>
      <c r="F16" s="303"/>
      <c r="G16" s="229">
        <f t="shared" ref="G16:BR16" si="38">IF($D16=G$9,$E$16*$G$3/2,IF(AND($C16+$E$3&gt;G$8,G$9&gt;$D16),$E$16*$G$3,0))</f>
        <v>0</v>
      </c>
      <c r="H16" s="229">
        <f t="shared" si="38"/>
        <v>0</v>
      </c>
      <c r="I16" s="229">
        <f t="shared" si="38"/>
        <v>0</v>
      </c>
      <c r="J16" s="229">
        <f t="shared" si="38"/>
        <v>0</v>
      </c>
      <c r="K16" s="229">
        <f t="shared" si="38"/>
        <v>0</v>
      </c>
      <c r="L16" s="229">
        <f t="shared" si="38"/>
        <v>0</v>
      </c>
      <c r="M16" s="229">
        <f t="shared" si="38"/>
        <v>0</v>
      </c>
      <c r="N16" s="229">
        <f t="shared" si="38"/>
        <v>0</v>
      </c>
      <c r="O16" s="229">
        <f t="shared" si="38"/>
        <v>0</v>
      </c>
      <c r="P16" s="229">
        <f t="shared" si="38"/>
        <v>0</v>
      </c>
      <c r="Q16" s="229">
        <f t="shared" si="38"/>
        <v>0</v>
      </c>
      <c r="R16" s="229">
        <f t="shared" si="38"/>
        <v>0</v>
      </c>
      <c r="S16" s="229">
        <f t="shared" si="38"/>
        <v>0</v>
      </c>
      <c r="T16" s="229">
        <f t="shared" si="38"/>
        <v>0</v>
      </c>
      <c r="U16" s="229">
        <f t="shared" si="38"/>
        <v>0</v>
      </c>
      <c r="V16" s="229">
        <f t="shared" si="38"/>
        <v>0</v>
      </c>
      <c r="W16" s="229">
        <f t="shared" si="38"/>
        <v>0</v>
      </c>
      <c r="X16" s="229">
        <f t="shared" si="38"/>
        <v>0</v>
      </c>
      <c r="Y16" s="229">
        <f t="shared" si="38"/>
        <v>0</v>
      </c>
      <c r="Z16" s="229">
        <f t="shared" si="38"/>
        <v>0</v>
      </c>
      <c r="AA16" s="229">
        <f t="shared" si="38"/>
        <v>0</v>
      </c>
      <c r="AB16" s="229">
        <f t="shared" si="38"/>
        <v>0</v>
      </c>
      <c r="AC16" s="229">
        <f t="shared" si="38"/>
        <v>0</v>
      </c>
      <c r="AD16" s="229">
        <f t="shared" si="38"/>
        <v>0</v>
      </c>
      <c r="AE16" s="229">
        <f t="shared" si="38"/>
        <v>0</v>
      </c>
      <c r="AF16" s="229">
        <f t="shared" si="38"/>
        <v>0</v>
      </c>
      <c r="AG16" s="229">
        <f t="shared" si="38"/>
        <v>0</v>
      </c>
      <c r="AH16" s="229">
        <f t="shared" si="38"/>
        <v>0</v>
      </c>
      <c r="AI16" s="229">
        <f t="shared" si="38"/>
        <v>0</v>
      </c>
      <c r="AJ16" s="229">
        <f t="shared" si="38"/>
        <v>0</v>
      </c>
      <c r="AK16" s="229">
        <f t="shared" si="38"/>
        <v>0</v>
      </c>
      <c r="AL16" s="229">
        <f t="shared" si="38"/>
        <v>0</v>
      </c>
      <c r="AM16" s="229">
        <f t="shared" si="38"/>
        <v>0</v>
      </c>
      <c r="AN16" s="229">
        <f t="shared" si="38"/>
        <v>0</v>
      </c>
      <c r="AO16" s="229">
        <f t="shared" si="38"/>
        <v>0</v>
      </c>
      <c r="AP16" s="229">
        <f t="shared" si="38"/>
        <v>0</v>
      </c>
      <c r="AQ16" s="229">
        <f t="shared" si="38"/>
        <v>0</v>
      </c>
      <c r="AR16" s="229">
        <f t="shared" si="38"/>
        <v>0</v>
      </c>
      <c r="AS16" s="229">
        <f t="shared" si="38"/>
        <v>0</v>
      </c>
      <c r="AT16" s="229">
        <f t="shared" si="38"/>
        <v>0</v>
      </c>
      <c r="AU16" s="229">
        <f t="shared" si="38"/>
        <v>0</v>
      </c>
      <c r="AV16" s="229">
        <f t="shared" si="38"/>
        <v>0</v>
      </c>
      <c r="AW16" s="229">
        <f t="shared" si="38"/>
        <v>0</v>
      </c>
      <c r="AX16" s="229">
        <f t="shared" si="38"/>
        <v>0</v>
      </c>
      <c r="AY16" s="229">
        <f t="shared" si="38"/>
        <v>0</v>
      </c>
      <c r="AZ16" s="229">
        <f t="shared" si="38"/>
        <v>0</v>
      </c>
      <c r="BA16" s="229">
        <f t="shared" si="38"/>
        <v>0</v>
      </c>
      <c r="BB16" s="229">
        <f t="shared" si="38"/>
        <v>0</v>
      </c>
      <c r="BC16" s="229">
        <f t="shared" si="38"/>
        <v>0</v>
      </c>
      <c r="BD16" s="229">
        <f t="shared" si="38"/>
        <v>0</v>
      </c>
      <c r="BE16" s="229">
        <f t="shared" si="38"/>
        <v>0</v>
      </c>
      <c r="BF16" s="229">
        <f t="shared" si="38"/>
        <v>0</v>
      </c>
      <c r="BG16" s="229">
        <f t="shared" si="38"/>
        <v>0</v>
      </c>
      <c r="BH16" s="229">
        <f t="shared" si="38"/>
        <v>0</v>
      </c>
      <c r="BI16" s="229">
        <f t="shared" si="38"/>
        <v>0</v>
      </c>
      <c r="BJ16" s="229">
        <f t="shared" si="38"/>
        <v>0</v>
      </c>
      <c r="BK16" s="229">
        <f t="shared" si="38"/>
        <v>0</v>
      </c>
      <c r="BL16" s="229">
        <f t="shared" si="38"/>
        <v>0</v>
      </c>
      <c r="BM16" s="229">
        <f t="shared" si="38"/>
        <v>0</v>
      </c>
      <c r="BN16" s="229">
        <f t="shared" si="38"/>
        <v>0</v>
      </c>
      <c r="BO16" s="229">
        <f t="shared" si="38"/>
        <v>0</v>
      </c>
      <c r="BP16" s="229">
        <f t="shared" si="38"/>
        <v>0</v>
      </c>
      <c r="BQ16" s="229">
        <f t="shared" si="38"/>
        <v>0</v>
      </c>
      <c r="BR16" s="229">
        <f t="shared" si="38"/>
        <v>0</v>
      </c>
      <c r="BS16" s="229">
        <f t="shared" ref="BS16:BZ16" si="39">IF($D16=BS$9,$E$16*$G$3/2,IF(AND($C16+$E$3&gt;BS$8,BS$9&gt;$D16),$E$16*$G$3,0))</f>
        <v>0</v>
      </c>
      <c r="BT16" s="229">
        <f t="shared" si="39"/>
        <v>0</v>
      </c>
      <c r="BU16" s="229">
        <f t="shared" si="39"/>
        <v>0</v>
      </c>
      <c r="BV16" s="229">
        <f t="shared" si="39"/>
        <v>0</v>
      </c>
      <c r="BW16" s="229">
        <f t="shared" si="39"/>
        <v>0</v>
      </c>
      <c r="BX16" s="229">
        <f t="shared" si="39"/>
        <v>0</v>
      </c>
      <c r="BY16" s="229">
        <f t="shared" si="39"/>
        <v>0</v>
      </c>
      <c r="BZ16" s="229">
        <f t="shared" si="39"/>
        <v>0</v>
      </c>
    </row>
    <row r="17" spans="1:78" x14ac:dyDescent="0.2">
      <c r="A17" s="7" t="str">
        <v>Roll-in 1</v>
      </c>
      <c r="B17" s="7">
        <v>1</v>
      </c>
      <c r="C17" s="7">
        <f t="shared" si="32"/>
        <v>6</v>
      </c>
      <c r="D17" s="165">
        <f t="shared" si="33"/>
        <v>43646</v>
      </c>
      <c r="E17" s="313">
        <f>HLOOKUP(D17,INPUTS!$D$86:$BW$93,IF(B17=1,3,7),FALSE)</f>
        <v>0.26761000000000001</v>
      </c>
      <c r="F17" s="303"/>
      <c r="G17" s="229">
        <f t="shared" ref="G17:BR17" si="40">IF($D17=G$9,$E$17*$G$3/2,IF(AND($C17+$E$3&gt;G$8,G$9&gt;$D17),$E$17*$G$3,0))</f>
        <v>0</v>
      </c>
      <c r="H17" s="229">
        <f t="shared" si="40"/>
        <v>0</v>
      </c>
      <c r="I17" s="229">
        <f t="shared" si="40"/>
        <v>0</v>
      </c>
      <c r="J17" s="229">
        <f t="shared" si="40"/>
        <v>0</v>
      </c>
      <c r="K17" s="229">
        <f t="shared" si="40"/>
        <v>0</v>
      </c>
      <c r="L17" s="229">
        <f t="shared" si="40"/>
        <v>3.6495250644654278E-4</v>
      </c>
      <c r="M17" s="229">
        <f t="shared" si="40"/>
        <v>7.2990501289308556E-4</v>
      </c>
      <c r="N17" s="229">
        <f t="shared" si="40"/>
        <v>7.2990501289308556E-4</v>
      </c>
      <c r="O17" s="229">
        <f t="shared" si="40"/>
        <v>7.2990501289308556E-4</v>
      </c>
      <c r="P17" s="229">
        <f t="shared" si="40"/>
        <v>7.2990501289308556E-4</v>
      </c>
      <c r="Q17" s="229">
        <f t="shared" si="40"/>
        <v>7.2990501289308556E-4</v>
      </c>
      <c r="R17" s="229">
        <f t="shared" si="40"/>
        <v>7.2990501289308556E-4</v>
      </c>
      <c r="S17" s="229">
        <f t="shared" si="40"/>
        <v>7.2990501289308556E-4</v>
      </c>
      <c r="T17" s="229">
        <f t="shared" si="40"/>
        <v>7.2990501289308556E-4</v>
      </c>
      <c r="U17" s="229">
        <f t="shared" si="40"/>
        <v>7.2990501289308556E-4</v>
      </c>
      <c r="V17" s="229">
        <f t="shared" si="40"/>
        <v>7.2990501289308556E-4</v>
      </c>
      <c r="W17" s="229">
        <f t="shared" si="40"/>
        <v>7.2990501289308556E-4</v>
      </c>
      <c r="X17" s="229">
        <f t="shared" si="40"/>
        <v>7.2990501289308556E-4</v>
      </c>
      <c r="Y17" s="229">
        <f t="shared" si="40"/>
        <v>7.2990501289308556E-4</v>
      </c>
      <c r="Z17" s="229">
        <f t="shared" si="40"/>
        <v>7.2990501289308556E-4</v>
      </c>
      <c r="AA17" s="229">
        <f t="shared" si="40"/>
        <v>7.2990501289308556E-4</v>
      </c>
      <c r="AB17" s="229">
        <f t="shared" si="40"/>
        <v>7.2990501289308556E-4</v>
      </c>
      <c r="AC17" s="229">
        <f t="shared" si="40"/>
        <v>7.2990501289308556E-4</v>
      </c>
      <c r="AD17" s="229">
        <f t="shared" si="40"/>
        <v>7.2990501289308556E-4</v>
      </c>
      <c r="AE17" s="229">
        <f t="shared" si="40"/>
        <v>7.2990501289308556E-4</v>
      </c>
      <c r="AF17" s="229">
        <f t="shared" si="40"/>
        <v>7.2990501289308556E-4</v>
      </c>
      <c r="AG17" s="229">
        <f t="shared" si="40"/>
        <v>7.2990501289308556E-4</v>
      </c>
      <c r="AH17" s="229">
        <f t="shared" si="40"/>
        <v>7.2990501289308556E-4</v>
      </c>
      <c r="AI17" s="229">
        <f t="shared" si="40"/>
        <v>7.2990501289308556E-4</v>
      </c>
      <c r="AJ17" s="229">
        <f t="shared" si="40"/>
        <v>7.2990501289308556E-4</v>
      </c>
      <c r="AK17" s="229">
        <f t="shared" si="40"/>
        <v>7.2990501289308556E-4</v>
      </c>
      <c r="AL17" s="229">
        <f t="shared" si="40"/>
        <v>7.2990501289308556E-4</v>
      </c>
      <c r="AM17" s="229">
        <f t="shared" si="40"/>
        <v>7.2990501289308556E-4</v>
      </c>
      <c r="AN17" s="229">
        <f t="shared" si="40"/>
        <v>7.2990501289308556E-4</v>
      </c>
      <c r="AO17" s="229">
        <f t="shared" si="40"/>
        <v>7.2990501289308556E-4</v>
      </c>
      <c r="AP17" s="229">
        <f t="shared" si="40"/>
        <v>7.2990501289308556E-4</v>
      </c>
      <c r="AQ17" s="229">
        <f t="shared" si="40"/>
        <v>7.2990501289308556E-4</v>
      </c>
      <c r="AR17" s="229">
        <f t="shared" si="40"/>
        <v>7.2990501289308556E-4</v>
      </c>
      <c r="AS17" s="229">
        <f t="shared" si="40"/>
        <v>7.2990501289308556E-4</v>
      </c>
      <c r="AT17" s="229">
        <f t="shared" si="40"/>
        <v>7.2990501289308556E-4</v>
      </c>
      <c r="AU17" s="229">
        <f t="shared" si="40"/>
        <v>7.2990501289308556E-4</v>
      </c>
      <c r="AV17" s="229">
        <f t="shared" si="40"/>
        <v>7.2990501289308556E-4</v>
      </c>
      <c r="AW17" s="229">
        <f t="shared" si="40"/>
        <v>7.2990501289308556E-4</v>
      </c>
      <c r="AX17" s="229">
        <f t="shared" si="40"/>
        <v>7.2990501289308556E-4</v>
      </c>
      <c r="AY17" s="229">
        <f t="shared" si="40"/>
        <v>7.2990501289308556E-4</v>
      </c>
      <c r="AZ17" s="229">
        <f t="shared" si="40"/>
        <v>7.2990501289308556E-4</v>
      </c>
      <c r="BA17" s="229">
        <f t="shared" si="40"/>
        <v>7.2990501289308556E-4</v>
      </c>
      <c r="BB17" s="229">
        <f t="shared" si="40"/>
        <v>7.2990501289308556E-4</v>
      </c>
      <c r="BC17" s="229">
        <f t="shared" si="40"/>
        <v>7.2990501289308556E-4</v>
      </c>
      <c r="BD17" s="229">
        <f t="shared" si="40"/>
        <v>7.2990501289308556E-4</v>
      </c>
      <c r="BE17" s="229">
        <f t="shared" si="40"/>
        <v>7.2990501289308556E-4</v>
      </c>
      <c r="BF17" s="229">
        <f t="shared" si="40"/>
        <v>7.2990501289308556E-4</v>
      </c>
      <c r="BG17" s="229">
        <f t="shared" si="40"/>
        <v>7.2990501289308556E-4</v>
      </c>
      <c r="BH17" s="229">
        <f t="shared" si="40"/>
        <v>7.2990501289308556E-4</v>
      </c>
      <c r="BI17" s="229">
        <f t="shared" si="40"/>
        <v>7.2990501289308556E-4</v>
      </c>
      <c r="BJ17" s="229">
        <f t="shared" si="40"/>
        <v>7.2990501289308556E-4</v>
      </c>
      <c r="BK17" s="229">
        <f t="shared" si="40"/>
        <v>7.2990501289308556E-4</v>
      </c>
      <c r="BL17" s="229">
        <f t="shared" si="40"/>
        <v>7.2990501289308556E-4</v>
      </c>
      <c r="BM17" s="229">
        <f t="shared" si="40"/>
        <v>7.2990501289308556E-4</v>
      </c>
      <c r="BN17" s="229">
        <f t="shared" si="40"/>
        <v>7.2990501289308556E-4</v>
      </c>
      <c r="BO17" s="229">
        <f t="shared" si="40"/>
        <v>7.2990501289308556E-4</v>
      </c>
      <c r="BP17" s="229">
        <f t="shared" si="40"/>
        <v>7.2990501289308556E-4</v>
      </c>
      <c r="BQ17" s="229">
        <f t="shared" si="40"/>
        <v>7.2990501289308556E-4</v>
      </c>
      <c r="BR17" s="229">
        <f t="shared" si="40"/>
        <v>7.2990501289308556E-4</v>
      </c>
      <c r="BS17" s="229">
        <f t="shared" ref="BS17:BZ17" si="41">IF($D17=BS$9,$E$17*$G$3/2,IF(AND($C17+$E$3&gt;BS$8,BS$9&gt;$D17),$E$17*$G$3,0))</f>
        <v>7.2990501289308556E-4</v>
      </c>
      <c r="BT17" s="229">
        <f t="shared" si="41"/>
        <v>7.2990501289308556E-4</v>
      </c>
      <c r="BU17" s="229">
        <f t="shared" si="41"/>
        <v>7.2990501289308556E-4</v>
      </c>
      <c r="BV17" s="229">
        <f t="shared" si="41"/>
        <v>7.2990501289308556E-4</v>
      </c>
      <c r="BW17" s="229">
        <f t="shared" si="41"/>
        <v>7.2990501289308556E-4</v>
      </c>
      <c r="BX17" s="229">
        <f t="shared" si="41"/>
        <v>7.2990501289308556E-4</v>
      </c>
      <c r="BY17" s="229">
        <f t="shared" si="41"/>
        <v>7.2990501289308556E-4</v>
      </c>
      <c r="BZ17" s="229">
        <f t="shared" si="41"/>
        <v>7.2990501289308556E-4</v>
      </c>
    </row>
    <row r="18" spans="1:78" x14ac:dyDescent="0.2">
      <c r="A18" s="7" t="str">
        <v>Roll-in 1</v>
      </c>
      <c r="B18" s="7">
        <v>1</v>
      </c>
      <c r="C18" s="7">
        <f t="shared" si="32"/>
        <v>7</v>
      </c>
      <c r="D18" s="165">
        <f t="shared" si="33"/>
        <v>43677</v>
      </c>
      <c r="E18" s="313">
        <f>HLOOKUP(D18,INPUTS!$D$86:$BW$93,IF(B18=1,3,7),FALSE)</f>
        <v>37.820700000000002</v>
      </c>
      <c r="F18" s="303"/>
      <c r="G18" s="229">
        <f t="shared" ref="G18:BR18" si="42">IF($D18=G$9,$E$18*$G$3/2,IF(AND($C18+$E$3&gt;G$8,G$9&gt;$D18),$E$18*$G$3,0))</f>
        <v>0</v>
      </c>
      <c r="H18" s="229">
        <f t="shared" si="42"/>
        <v>0</v>
      </c>
      <c r="I18" s="229">
        <f t="shared" si="42"/>
        <v>0</v>
      </c>
      <c r="J18" s="229">
        <f t="shared" si="42"/>
        <v>0</v>
      </c>
      <c r="K18" s="229">
        <f t="shared" si="42"/>
        <v>0</v>
      </c>
      <c r="L18" s="229">
        <f t="shared" si="42"/>
        <v>0</v>
      </c>
      <c r="M18" s="229">
        <f t="shared" si="42"/>
        <v>5.1577890439679988E-2</v>
      </c>
      <c r="N18" s="229">
        <f t="shared" si="42"/>
        <v>0.10315578087935998</v>
      </c>
      <c r="O18" s="229">
        <f t="shared" si="42"/>
        <v>0.10315578087935998</v>
      </c>
      <c r="P18" s="229">
        <f t="shared" si="42"/>
        <v>0.10315578087935998</v>
      </c>
      <c r="Q18" s="229">
        <f t="shared" si="42"/>
        <v>0.10315578087935998</v>
      </c>
      <c r="R18" s="229">
        <f t="shared" si="42"/>
        <v>0.10315578087935998</v>
      </c>
      <c r="S18" s="229">
        <f t="shared" si="42"/>
        <v>0.10315578087935998</v>
      </c>
      <c r="T18" s="229">
        <f t="shared" si="42"/>
        <v>0.10315578087935998</v>
      </c>
      <c r="U18" s="229">
        <f t="shared" si="42"/>
        <v>0.10315578087935998</v>
      </c>
      <c r="V18" s="229">
        <f t="shared" si="42"/>
        <v>0.10315578087935998</v>
      </c>
      <c r="W18" s="229">
        <f t="shared" si="42"/>
        <v>0.10315578087935998</v>
      </c>
      <c r="X18" s="229">
        <f t="shared" si="42"/>
        <v>0.10315578087935998</v>
      </c>
      <c r="Y18" s="229">
        <f t="shared" si="42"/>
        <v>0.10315578087935998</v>
      </c>
      <c r="Z18" s="229">
        <f t="shared" si="42"/>
        <v>0.10315578087935998</v>
      </c>
      <c r="AA18" s="229">
        <f t="shared" si="42"/>
        <v>0.10315578087935998</v>
      </c>
      <c r="AB18" s="229">
        <f t="shared" si="42"/>
        <v>0.10315578087935998</v>
      </c>
      <c r="AC18" s="229">
        <f t="shared" si="42"/>
        <v>0.10315578087935998</v>
      </c>
      <c r="AD18" s="229">
        <f t="shared" si="42"/>
        <v>0.10315578087935998</v>
      </c>
      <c r="AE18" s="229">
        <f t="shared" si="42"/>
        <v>0.10315578087935998</v>
      </c>
      <c r="AF18" s="229">
        <f t="shared" si="42"/>
        <v>0.10315578087935998</v>
      </c>
      <c r="AG18" s="229">
        <f t="shared" si="42"/>
        <v>0.10315578087935998</v>
      </c>
      <c r="AH18" s="229">
        <f t="shared" si="42"/>
        <v>0.10315578087935998</v>
      </c>
      <c r="AI18" s="229">
        <f t="shared" si="42"/>
        <v>0.10315578087935998</v>
      </c>
      <c r="AJ18" s="229">
        <f t="shared" si="42"/>
        <v>0.10315578087935998</v>
      </c>
      <c r="AK18" s="229">
        <f t="shared" si="42"/>
        <v>0.10315578087935998</v>
      </c>
      <c r="AL18" s="229">
        <f t="shared" si="42"/>
        <v>0.10315578087935998</v>
      </c>
      <c r="AM18" s="229">
        <f t="shared" si="42"/>
        <v>0.10315578087935998</v>
      </c>
      <c r="AN18" s="229">
        <f t="shared" si="42"/>
        <v>0.10315578087935998</v>
      </c>
      <c r="AO18" s="229">
        <f t="shared" si="42"/>
        <v>0.10315578087935998</v>
      </c>
      <c r="AP18" s="229">
        <f t="shared" si="42"/>
        <v>0.10315578087935998</v>
      </c>
      <c r="AQ18" s="229">
        <f t="shared" si="42"/>
        <v>0.10315578087935998</v>
      </c>
      <c r="AR18" s="229">
        <f t="shared" si="42"/>
        <v>0.10315578087935998</v>
      </c>
      <c r="AS18" s="229">
        <f t="shared" si="42"/>
        <v>0.10315578087935998</v>
      </c>
      <c r="AT18" s="229">
        <f t="shared" si="42"/>
        <v>0.10315578087935998</v>
      </c>
      <c r="AU18" s="229">
        <f t="shared" si="42"/>
        <v>0.10315578087935998</v>
      </c>
      <c r="AV18" s="229">
        <f t="shared" si="42"/>
        <v>0.10315578087935998</v>
      </c>
      <c r="AW18" s="229">
        <f t="shared" si="42"/>
        <v>0.10315578087935998</v>
      </c>
      <c r="AX18" s="229">
        <f t="shared" si="42"/>
        <v>0.10315578087935998</v>
      </c>
      <c r="AY18" s="229">
        <f t="shared" si="42"/>
        <v>0.10315578087935998</v>
      </c>
      <c r="AZ18" s="229">
        <f t="shared" si="42"/>
        <v>0.10315578087935998</v>
      </c>
      <c r="BA18" s="229">
        <f t="shared" si="42"/>
        <v>0.10315578087935998</v>
      </c>
      <c r="BB18" s="229">
        <f t="shared" si="42"/>
        <v>0.10315578087935998</v>
      </c>
      <c r="BC18" s="229">
        <f t="shared" si="42"/>
        <v>0.10315578087935998</v>
      </c>
      <c r="BD18" s="229">
        <f t="shared" si="42"/>
        <v>0.10315578087935998</v>
      </c>
      <c r="BE18" s="229">
        <f t="shared" si="42"/>
        <v>0.10315578087935998</v>
      </c>
      <c r="BF18" s="229">
        <f t="shared" si="42"/>
        <v>0.10315578087935998</v>
      </c>
      <c r="BG18" s="229">
        <f t="shared" si="42"/>
        <v>0.10315578087935998</v>
      </c>
      <c r="BH18" s="229">
        <f t="shared" si="42"/>
        <v>0.10315578087935998</v>
      </c>
      <c r="BI18" s="229">
        <f t="shared" si="42"/>
        <v>0.10315578087935998</v>
      </c>
      <c r="BJ18" s="229">
        <f t="shared" si="42"/>
        <v>0.10315578087935998</v>
      </c>
      <c r="BK18" s="229">
        <f t="shared" si="42"/>
        <v>0.10315578087935998</v>
      </c>
      <c r="BL18" s="229">
        <f t="shared" si="42"/>
        <v>0.10315578087935998</v>
      </c>
      <c r="BM18" s="229">
        <f t="shared" si="42"/>
        <v>0.10315578087935998</v>
      </c>
      <c r="BN18" s="229">
        <f t="shared" si="42"/>
        <v>0.10315578087935998</v>
      </c>
      <c r="BO18" s="229">
        <f t="shared" si="42"/>
        <v>0.10315578087935998</v>
      </c>
      <c r="BP18" s="229">
        <f t="shared" si="42"/>
        <v>0.10315578087935998</v>
      </c>
      <c r="BQ18" s="229">
        <f t="shared" si="42"/>
        <v>0.10315578087935998</v>
      </c>
      <c r="BR18" s="229">
        <f t="shared" si="42"/>
        <v>0.10315578087935998</v>
      </c>
      <c r="BS18" s="229">
        <f t="shared" ref="BS18:BZ18" si="43">IF($D18=BS$9,$E$18*$G$3/2,IF(AND($C18+$E$3&gt;BS$8,BS$9&gt;$D18),$E$18*$G$3,0))</f>
        <v>0.10315578087935998</v>
      </c>
      <c r="BT18" s="229">
        <f t="shared" si="43"/>
        <v>0.10315578087935998</v>
      </c>
      <c r="BU18" s="229">
        <f t="shared" si="43"/>
        <v>0.10315578087935998</v>
      </c>
      <c r="BV18" s="229">
        <f t="shared" si="43"/>
        <v>0.10315578087935998</v>
      </c>
      <c r="BW18" s="229">
        <f t="shared" si="43"/>
        <v>0.10315578087935998</v>
      </c>
      <c r="BX18" s="229">
        <f t="shared" si="43"/>
        <v>0.10315578087935998</v>
      </c>
      <c r="BY18" s="229">
        <f t="shared" si="43"/>
        <v>0.10315578087935998</v>
      </c>
      <c r="BZ18" s="229">
        <f t="shared" si="43"/>
        <v>0.10315578087935998</v>
      </c>
    </row>
    <row r="19" spans="1:78" x14ac:dyDescent="0.2">
      <c r="A19" s="7" t="str">
        <v>Roll-in 1</v>
      </c>
      <c r="B19" s="7">
        <v>1</v>
      </c>
      <c r="C19" s="7">
        <f t="shared" si="32"/>
        <v>8</v>
      </c>
      <c r="D19" s="165">
        <f t="shared" si="33"/>
        <v>43708</v>
      </c>
      <c r="E19" s="313">
        <f>HLOOKUP(D19,INPUTS!$D$86:$BW$93,IF(B19=1,3,7),FALSE)</f>
        <v>68.251109999999983</v>
      </c>
      <c r="F19" s="303"/>
      <c r="G19" s="229">
        <f>IF($D19=G$9,$E$19*$G$3/2,IF(AND($C19+$E$3&gt;G$8,G$9&gt;$D19),$E$19*$G$3,0))</f>
        <v>0</v>
      </c>
      <c r="H19" s="229">
        <f t="shared" ref="H19:BS19" si="44">IF($D19=H$9,$E$19*$G$3/2,IF(AND($C19+$E$3&gt;H$8,H$9&gt;$D19),$E$19*$G$3,0))</f>
        <v>0</v>
      </c>
      <c r="I19" s="229">
        <f t="shared" si="44"/>
        <v>0</v>
      </c>
      <c r="J19" s="229">
        <f t="shared" si="44"/>
        <v>0</v>
      </c>
      <c r="K19" s="229">
        <f t="shared" si="44"/>
        <v>0</v>
      </c>
      <c r="L19" s="229">
        <f t="shared" si="44"/>
        <v>0</v>
      </c>
      <c r="M19" s="229">
        <f t="shared" si="44"/>
        <v>0</v>
      </c>
      <c r="N19" s="229">
        <f t="shared" si="44"/>
        <v>9.3077290318966763E-2</v>
      </c>
      <c r="O19" s="229">
        <f t="shared" si="44"/>
        <v>0.18615458063793353</v>
      </c>
      <c r="P19" s="229">
        <f t="shared" si="44"/>
        <v>0.18615458063793353</v>
      </c>
      <c r="Q19" s="229">
        <f t="shared" si="44"/>
        <v>0.18615458063793353</v>
      </c>
      <c r="R19" s="229">
        <f t="shared" si="44"/>
        <v>0.18615458063793353</v>
      </c>
      <c r="S19" s="229">
        <f t="shared" si="44"/>
        <v>0.18615458063793353</v>
      </c>
      <c r="T19" s="229">
        <f t="shared" si="44"/>
        <v>0.18615458063793353</v>
      </c>
      <c r="U19" s="229">
        <f t="shared" si="44"/>
        <v>0.18615458063793353</v>
      </c>
      <c r="V19" s="229">
        <f t="shared" si="44"/>
        <v>0.18615458063793353</v>
      </c>
      <c r="W19" s="229">
        <f t="shared" si="44"/>
        <v>0.18615458063793353</v>
      </c>
      <c r="X19" s="229">
        <f t="shared" si="44"/>
        <v>0.18615458063793353</v>
      </c>
      <c r="Y19" s="229">
        <f t="shared" si="44"/>
        <v>0.18615458063793353</v>
      </c>
      <c r="Z19" s="229">
        <f t="shared" si="44"/>
        <v>0.18615458063793353</v>
      </c>
      <c r="AA19" s="229">
        <f t="shared" si="44"/>
        <v>0.18615458063793353</v>
      </c>
      <c r="AB19" s="229">
        <f t="shared" si="44"/>
        <v>0.18615458063793353</v>
      </c>
      <c r="AC19" s="229">
        <f t="shared" si="44"/>
        <v>0.18615458063793353</v>
      </c>
      <c r="AD19" s="229">
        <f t="shared" si="44"/>
        <v>0.18615458063793353</v>
      </c>
      <c r="AE19" s="229">
        <f t="shared" si="44"/>
        <v>0.18615458063793353</v>
      </c>
      <c r="AF19" s="229">
        <f t="shared" si="44"/>
        <v>0.18615458063793353</v>
      </c>
      <c r="AG19" s="229">
        <f t="shared" si="44"/>
        <v>0.18615458063793353</v>
      </c>
      <c r="AH19" s="229">
        <f t="shared" si="44"/>
        <v>0.18615458063793353</v>
      </c>
      <c r="AI19" s="229">
        <f t="shared" si="44"/>
        <v>0.18615458063793353</v>
      </c>
      <c r="AJ19" s="229">
        <f t="shared" si="44"/>
        <v>0.18615458063793353</v>
      </c>
      <c r="AK19" s="229">
        <f t="shared" si="44"/>
        <v>0.18615458063793353</v>
      </c>
      <c r="AL19" s="229">
        <f t="shared" si="44"/>
        <v>0.18615458063793353</v>
      </c>
      <c r="AM19" s="229">
        <f t="shared" si="44"/>
        <v>0.18615458063793353</v>
      </c>
      <c r="AN19" s="229">
        <f t="shared" si="44"/>
        <v>0.18615458063793353</v>
      </c>
      <c r="AO19" s="229">
        <f t="shared" si="44"/>
        <v>0.18615458063793353</v>
      </c>
      <c r="AP19" s="229">
        <f t="shared" si="44"/>
        <v>0.18615458063793353</v>
      </c>
      <c r="AQ19" s="229">
        <f t="shared" si="44"/>
        <v>0.18615458063793353</v>
      </c>
      <c r="AR19" s="229">
        <f t="shared" si="44"/>
        <v>0.18615458063793353</v>
      </c>
      <c r="AS19" s="229">
        <f t="shared" si="44"/>
        <v>0.18615458063793353</v>
      </c>
      <c r="AT19" s="229">
        <f t="shared" si="44"/>
        <v>0.18615458063793353</v>
      </c>
      <c r="AU19" s="229">
        <f t="shared" si="44"/>
        <v>0.18615458063793353</v>
      </c>
      <c r="AV19" s="229">
        <f t="shared" si="44"/>
        <v>0.18615458063793353</v>
      </c>
      <c r="AW19" s="229">
        <f t="shared" si="44"/>
        <v>0.18615458063793353</v>
      </c>
      <c r="AX19" s="229">
        <f t="shared" si="44"/>
        <v>0.18615458063793353</v>
      </c>
      <c r="AY19" s="229">
        <f t="shared" si="44"/>
        <v>0.18615458063793353</v>
      </c>
      <c r="AZ19" s="229">
        <f t="shared" si="44"/>
        <v>0.18615458063793353</v>
      </c>
      <c r="BA19" s="229">
        <f t="shared" si="44"/>
        <v>0.18615458063793353</v>
      </c>
      <c r="BB19" s="229">
        <f t="shared" si="44"/>
        <v>0.18615458063793353</v>
      </c>
      <c r="BC19" s="229">
        <f t="shared" si="44"/>
        <v>0.18615458063793353</v>
      </c>
      <c r="BD19" s="229">
        <f t="shared" si="44"/>
        <v>0.18615458063793353</v>
      </c>
      <c r="BE19" s="229">
        <f t="shared" si="44"/>
        <v>0.18615458063793353</v>
      </c>
      <c r="BF19" s="229">
        <f t="shared" si="44"/>
        <v>0.18615458063793353</v>
      </c>
      <c r="BG19" s="229">
        <f t="shared" si="44"/>
        <v>0.18615458063793353</v>
      </c>
      <c r="BH19" s="229">
        <f t="shared" si="44"/>
        <v>0.18615458063793353</v>
      </c>
      <c r="BI19" s="229">
        <f t="shared" si="44"/>
        <v>0.18615458063793353</v>
      </c>
      <c r="BJ19" s="229">
        <f t="shared" si="44"/>
        <v>0.18615458063793353</v>
      </c>
      <c r="BK19" s="229">
        <f t="shared" si="44"/>
        <v>0.18615458063793353</v>
      </c>
      <c r="BL19" s="229">
        <f t="shared" si="44"/>
        <v>0.18615458063793353</v>
      </c>
      <c r="BM19" s="229">
        <f t="shared" si="44"/>
        <v>0.18615458063793353</v>
      </c>
      <c r="BN19" s="229">
        <f t="shared" si="44"/>
        <v>0.18615458063793353</v>
      </c>
      <c r="BO19" s="229">
        <f t="shared" si="44"/>
        <v>0.18615458063793353</v>
      </c>
      <c r="BP19" s="229">
        <f t="shared" si="44"/>
        <v>0.18615458063793353</v>
      </c>
      <c r="BQ19" s="229">
        <f t="shared" si="44"/>
        <v>0.18615458063793353</v>
      </c>
      <c r="BR19" s="229">
        <f t="shared" si="44"/>
        <v>0.18615458063793353</v>
      </c>
      <c r="BS19" s="229">
        <f t="shared" si="44"/>
        <v>0.18615458063793353</v>
      </c>
      <c r="BT19" s="229">
        <f t="shared" ref="BT19:BZ19" si="45">IF($D19=BT$9,$E$19*$G$3/2,IF(AND($C19+$E$3&gt;BT$8,BT$9&gt;$D19),$E$19*$G$3,0))</f>
        <v>0.18615458063793353</v>
      </c>
      <c r="BU19" s="229">
        <f t="shared" si="45"/>
        <v>0.18615458063793353</v>
      </c>
      <c r="BV19" s="229">
        <f t="shared" si="45"/>
        <v>0.18615458063793353</v>
      </c>
      <c r="BW19" s="229">
        <f t="shared" si="45"/>
        <v>0.18615458063793353</v>
      </c>
      <c r="BX19" s="229">
        <f t="shared" si="45"/>
        <v>0.18615458063793353</v>
      </c>
      <c r="BY19" s="229">
        <f t="shared" si="45"/>
        <v>0.18615458063793353</v>
      </c>
      <c r="BZ19" s="229">
        <f t="shared" si="45"/>
        <v>0.18615458063793353</v>
      </c>
    </row>
    <row r="20" spans="1:78" x14ac:dyDescent="0.2">
      <c r="A20" s="7" t="str">
        <v>Roll-in 2</v>
      </c>
      <c r="B20" s="7">
        <v>1</v>
      </c>
      <c r="C20" s="7">
        <f t="shared" si="32"/>
        <v>9</v>
      </c>
      <c r="D20" s="165">
        <f t="shared" si="33"/>
        <v>43738</v>
      </c>
      <c r="E20" s="313">
        <f>HLOOKUP(D20,INPUTS!$D$86:$BW$93,IF(B20=1,3,7),FALSE)</f>
        <v>146.05515000000003</v>
      </c>
      <c r="F20" s="303"/>
      <c r="G20" s="229">
        <f t="shared" ref="G20:BR20" si="46">IF($D20=G$9,$E$20*$G$3/2,IF(AND($C20+$E$3&gt;G$8,G$9&gt;$D20),$E$20*$G$3,0))</f>
        <v>0</v>
      </c>
      <c r="H20" s="229">
        <f t="shared" si="46"/>
        <v>0</v>
      </c>
      <c r="I20" s="229">
        <f t="shared" si="46"/>
        <v>0</v>
      </c>
      <c r="J20" s="229">
        <f t="shared" si="46"/>
        <v>0</v>
      </c>
      <c r="K20" s="229">
        <f t="shared" si="46"/>
        <v>0</v>
      </c>
      <c r="L20" s="229">
        <f t="shared" si="46"/>
        <v>0</v>
      </c>
      <c r="M20" s="229">
        <f t="shared" si="46"/>
        <v>0</v>
      </c>
      <c r="N20" s="229">
        <f t="shared" si="46"/>
        <v>0</v>
      </c>
      <c r="O20" s="229">
        <f t="shared" si="46"/>
        <v>0.19918236639858669</v>
      </c>
      <c r="P20" s="229">
        <f t="shared" si="46"/>
        <v>0.39836473279717338</v>
      </c>
      <c r="Q20" s="229">
        <f t="shared" si="46"/>
        <v>0.39836473279717338</v>
      </c>
      <c r="R20" s="229">
        <f t="shared" si="46"/>
        <v>0.39836473279717338</v>
      </c>
      <c r="S20" s="229">
        <f t="shared" si="46"/>
        <v>0.39836473279717338</v>
      </c>
      <c r="T20" s="229">
        <f t="shared" si="46"/>
        <v>0.39836473279717338</v>
      </c>
      <c r="U20" s="229">
        <f t="shared" si="46"/>
        <v>0.39836473279717338</v>
      </c>
      <c r="V20" s="229">
        <f t="shared" si="46"/>
        <v>0.39836473279717338</v>
      </c>
      <c r="W20" s="229">
        <f t="shared" si="46"/>
        <v>0.39836473279717338</v>
      </c>
      <c r="X20" s="229">
        <f t="shared" si="46"/>
        <v>0.39836473279717338</v>
      </c>
      <c r="Y20" s="229">
        <f t="shared" si="46"/>
        <v>0.39836473279717338</v>
      </c>
      <c r="Z20" s="229">
        <f t="shared" si="46"/>
        <v>0.39836473279717338</v>
      </c>
      <c r="AA20" s="229">
        <f t="shared" si="46"/>
        <v>0.39836473279717338</v>
      </c>
      <c r="AB20" s="229">
        <f t="shared" si="46"/>
        <v>0.39836473279717338</v>
      </c>
      <c r="AC20" s="229">
        <f t="shared" si="46"/>
        <v>0.39836473279717338</v>
      </c>
      <c r="AD20" s="229">
        <f t="shared" si="46"/>
        <v>0.39836473279717338</v>
      </c>
      <c r="AE20" s="229">
        <f t="shared" si="46"/>
        <v>0.39836473279717338</v>
      </c>
      <c r="AF20" s="229">
        <f t="shared" si="46"/>
        <v>0.39836473279717338</v>
      </c>
      <c r="AG20" s="229">
        <f t="shared" si="46"/>
        <v>0.39836473279717338</v>
      </c>
      <c r="AH20" s="229">
        <f t="shared" si="46"/>
        <v>0.39836473279717338</v>
      </c>
      <c r="AI20" s="229">
        <f t="shared" si="46"/>
        <v>0.39836473279717338</v>
      </c>
      <c r="AJ20" s="229">
        <f t="shared" si="46"/>
        <v>0.39836473279717338</v>
      </c>
      <c r="AK20" s="229">
        <f t="shared" si="46"/>
        <v>0.39836473279717338</v>
      </c>
      <c r="AL20" s="229">
        <f t="shared" si="46"/>
        <v>0.39836473279717338</v>
      </c>
      <c r="AM20" s="229">
        <f t="shared" si="46"/>
        <v>0.39836473279717338</v>
      </c>
      <c r="AN20" s="229">
        <f t="shared" si="46"/>
        <v>0.39836473279717338</v>
      </c>
      <c r="AO20" s="229">
        <f t="shared" si="46"/>
        <v>0.39836473279717338</v>
      </c>
      <c r="AP20" s="229">
        <f t="shared" si="46"/>
        <v>0.39836473279717338</v>
      </c>
      <c r="AQ20" s="229">
        <f t="shared" si="46"/>
        <v>0.39836473279717338</v>
      </c>
      <c r="AR20" s="229">
        <f t="shared" si="46"/>
        <v>0.39836473279717338</v>
      </c>
      <c r="AS20" s="229">
        <f t="shared" si="46"/>
        <v>0.39836473279717338</v>
      </c>
      <c r="AT20" s="229">
        <f t="shared" si="46"/>
        <v>0.39836473279717338</v>
      </c>
      <c r="AU20" s="229">
        <f t="shared" si="46"/>
        <v>0.39836473279717338</v>
      </c>
      <c r="AV20" s="229">
        <f t="shared" si="46"/>
        <v>0.39836473279717338</v>
      </c>
      <c r="AW20" s="229">
        <f t="shared" si="46"/>
        <v>0.39836473279717338</v>
      </c>
      <c r="AX20" s="229">
        <f t="shared" si="46"/>
        <v>0.39836473279717338</v>
      </c>
      <c r="AY20" s="229">
        <f t="shared" si="46"/>
        <v>0.39836473279717338</v>
      </c>
      <c r="AZ20" s="229">
        <f t="shared" si="46"/>
        <v>0.39836473279717338</v>
      </c>
      <c r="BA20" s="229">
        <f t="shared" si="46"/>
        <v>0.39836473279717338</v>
      </c>
      <c r="BB20" s="229">
        <f t="shared" si="46"/>
        <v>0.39836473279717338</v>
      </c>
      <c r="BC20" s="229">
        <f t="shared" si="46"/>
        <v>0.39836473279717338</v>
      </c>
      <c r="BD20" s="229">
        <f t="shared" si="46"/>
        <v>0.39836473279717338</v>
      </c>
      <c r="BE20" s="229">
        <f t="shared" si="46"/>
        <v>0.39836473279717338</v>
      </c>
      <c r="BF20" s="229">
        <f t="shared" si="46"/>
        <v>0.39836473279717338</v>
      </c>
      <c r="BG20" s="229">
        <f t="shared" si="46"/>
        <v>0.39836473279717338</v>
      </c>
      <c r="BH20" s="229">
        <f t="shared" si="46"/>
        <v>0.39836473279717338</v>
      </c>
      <c r="BI20" s="229">
        <f t="shared" si="46"/>
        <v>0.39836473279717338</v>
      </c>
      <c r="BJ20" s="229">
        <f t="shared" si="46"/>
        <v>0.39836473279717338</v>
      </c>
      <c r="BK20" s="229">
        <f t="shared" si="46"/>
        <v>0.39836473279717338</v>
      </c>
      <c r="BL20" s="229">
        <f t="shared" si="46"/>
        <v>0.39836473279717338</v>
      </c>
      <c r="BM20" s="229">
        <f t="shared" si="46"/>
        <v>0.39836473279717338</v>
      </c>
      <c r="BN20" s="229">
        <f t="shared" si="46"/>
        <v>0.39836473279717338</v>
      </c>
      <c r="BO20" s="229">
        <f t="shared" si="46"/>
        <v>0.39836473279717338</v>
      </c>
      <c r="BP20" s="229">
        <f t="shared" si="46"/>
        <v>0.39836473279717338</v>
      </c>
      <c r="BQ20" s="229">
        <f t="shared" si="46"/>
        <v>0.39836473279717338</v>
      </c>
      <c r="BR20" s="229">
        <f t="shared" si="46"/>
        <v>0.39836473279717338</v>
      </c>
      <c r="BS20" s="229">
        <f t="shared" ref="BS20:BZ20" si="47">IF($D20=BS$9,$E$20*$G$3/2,IF(AND($C20+$E$3&gt;BS$8,BS$9&gt;$D20),$E$20*$G$3,0))</f>
        <v>0.39836473279717338</v>
      </c>
      <c r="BT20" s="229">
        <f t="shared" si="47"/>
        <v>0.39836473279717338</v>
      </c>
      <c r="BU20" s="229">
        <f t="shared" si="47"/>
        <v>0.39836473279717338</v>
      </c>
      <c r="BV20" s="229">
        <f t="shared" si="47"/>
        <v>0.39836473279717338</v>
      </c>
      <c r="BW20" s="229">
        <f t="shared" si="47"/>
        <v>0.39836473279717338</v>
      </c>
      <c r="BX20" s="229">
        <f t="shared" si="47"/>
        <v>0.39836473279717338</v>
      </c>
      <c r="BY20" s="229">
        <f t="shared" si="47"/>
        <v>0.39836473279717338</v>
      </c>
      <c r="BZ20" s="229">
        <f t="shared" si="47"/>
        <v>0.39836473279717338</v>
      </c>
    </row>
    <row r="21" spans="1:78" x14ac:dyDescent="0.2">
      <c r="A21" s="7" t="str">
        <v>Roll-in 2</v>
      </c>
      <c r="B21" s="7">
        <v>1</v>
      </c>
      <c r="C21" s="7">
        <f t="shared" si="32"/>
        <v>10</v>
      </c>
      <c r="D21" s="165">
        <f t="shared" si="33"/>
        <v>43769</v>
      </c>
      <c r="E21" s="313">
        <f>HLOOKUP(D21,INPUTS!$D$86:$BW$93,IF(B21=1,3,7),FALSE)</f>
        <v>265.44916000000001</v>
      </c>
      <c r="F21" s="303"/>
      <c r="G21" s="229">
        <f t="shared" ref="G21:BR21" si="48">IF($D21=G$9,$E$21*$G$3/2,IF(AND($C21+$E$3&gt;G$8,G$9&gt;$D21),$E$21*$G$3,0))</f>
        <v>0</v>
      </c>
      <c r="H21" s="229">
        <f t="shared" si="48"/>
        <v>0</v>
      </c>
      <c r="I21" s="229">
        <f t="shared" si="48"/>
        <v>0</v>
      </c>
      <c r="J21" s="229">
        <f t="shared" si="48"/>
        <v>0</v>
      </c>
      <c r="K21" s="229">
        <f t="shared" si="48"/>
        <v>0</v>
      </c>
      <c r="L21" s="229">
        <f t="shared" si="48"/>
        <v>0</v>
      </c>
      <c r="M21" s="229">
        <f t="shared" si="48"/>
        <v>0</v>
      </c>
      <c r="N21" s="229">
        <f t="shared" si="48"/>
        <v>0</v>
      </c>
      <c r="O21" s="229">
        <f t="shared" si="48"/>
        <v>0</v>
      </c>
      <c r="P21" s="229">
        <f t="shared" si="48"/>
        <v>0.36200566599203832</v>
      </c>
      <c r="Q21" s="229">
        <f t="shared" si="48"/>
        <v>0.72401133198407663</v>
      </c>
      <c r="R21" s="229">
        <f t="shared" si="48"/>
        <v>0.72401133198407663</v>
      </c>
      <c r="S21" s="229">
        <f t="shared" si="48"/>
        <v>0.72401133198407663</v>
      </c>
      <c r="T21" s="229">
        <f t="shared" si="48"/>
        <v>0.72401133198407663</v>
      </c>
      <c r="U21" s="229">
        <f t="shared" si="48"/>
        <v>0.72401133198407663</v>
      </c>
      <c r="V21" s="229">
        <f t="shared" si="48"/>
        <v>0.72401133198407663</v>
      </c>
      <c r="W21" s="229">
        <f t="shared" si="48"/>
        <v>0.72401133198407663</v>
      </c>
      <c r="X21" s="229">
        <f t="shared" si="48"/>
        <v>0.72401133198407663</v>
      </c>
      <c r="Y21" s="229">
        <f t="shared" si="48"/>
        <v>0.72401133198407663</v>
      </c>
      <c r="Z21" s="229">
        <f t="shared" si="48"/>
        <v>0.72401133198407663</v>
      </c>
      <c r="AA21" s="229">
        <f t="shared" si="48"/>
        <v>0.72401133198407663</v>
      </c>
      <c r="AB21" s="229">
        <f t="shared" si="48"/>
        <v>0.72401133198407663</v>
      </c>
      <c r="AC21" s="229">
        <f t="shared" si="48"/>
        <v>0.72401133198407663</v>
      </c>
      <c r="AD21" s="229">
        <f t="shared" si="48"/>
        <v>0.72401133198407663</v>
      </c>
      <c r="AE21" s="229">
        <f t="shared" si="48"/>
        <v>0.72401133198407663</v>
      </c>
      <c r="AF21" s="229">
        <f t="shared" si="48"/>
        <v>0.72401133198407663</v>
      </c>
      <c r="AG21" s="229">
        <f t="shared" si="48"/>
        <v>0.72401133198407663</v>
      </c>
      <c r="AH21" s="229">
        <f t="shared" si="48"/>
        <v>0.72401133198407663</v>
      </c>
      <c r="AI21" s="229">
        <f t="shared" si="48"/>
        <v>0.72401133198407663</v>
      </c>
      <c r="AJ21" s="229">
        <f t="shared" si="48"/>
        <v>0.72401133198407663</v>
      </c>
      <c r="AK21" s="229">
        <f t="shared" si="48"/>
        <v>0.72401133198407663</v>
      </c>
      <c r="AL21" s="229">
        <f t="shared" si="48"/>
        <v>0.72401133198407663</v>
      </c>
      <c r="AM21" s="229">
        <f t="shared" si="48"/>
        <v>0.72401133198407663</v>
      </c>
      <c r="AN21" s="229">
        <f t="shared" si="48"/>
        <v>0.72401133198407663</v>
      </c>
      <c r="AO21" s="229">
        <f t="shared" si="48"/>
        <v>0.72401133198407663</v>
      </c>
      <c r="AP21" s="229">
        <f t="shared" si="48"/>
        <v>0.72401133198407663</v>
      </c>
      <c r="AQ21" s="229">
        <f t="shared" si="48"/>
        <v>0.72401133198407663</v>
      </c>
      <c r="AR21" s="229">
        <f t="shared" si="48"/>
        <v>0.72401133198407663</v>
      </c>
      <c r="AS21" s="229">
        <f t="shared" si="48"/>
        <v>0.72401133198407663</v>
      </c>
      <c r="AT21" s="229">
        <f t="shared" si="48"/>
        <v>0.72401133198407663</v>
      </c>
      <c r="AU21" s="229">
        <f t="shared" si="48"/>
        <v>0.72401133198407663</v>
      </c>
      <c r="AV21" s="229">
        <f t="shared" si="48"/>
        <v>0.72401133198407663</v>
      </c>
      <c r="AW21" s="229">
        <f t="shared" si="48"/>
        <v>0.72401133198407663</v>
      </c>
      <c r="AX21" s="229">
        <f t="shared" si="48"/>
        <v>0.72401133198407663</v>
      </c>
      <c r="AY21" s="229">
        <f t="shared" si="48"/>
        <v>0.72401133198407663</v>
      </c>
      <c r="AZ21" s="229">
        <f t="shared" si="48"/>
        <v>0.72401133198407663</v>
      </c>
      <c r="BA21" s="229">
        <f t="shared" si="48"/>
        <v>0.72401133198407663</v>
      </c>
      <c r="BB21" s="229">
        <f t="shared" si="48"/>
        <v>0.72401133198407663</v>
      </c>
      <c r="BC21" s="229">
        <f t="shared" si="48"/>
        <v>0.72401133198407663</v>
      </c>
      <c r="BD21" s="229">
        <f t="shared" si="48"/>
        <v>0.72401133198407663</v>
      </c>
      <c r="BE21" s="229">
        <f t="shared" si="48"/>
        <v>0.72401133198407663</v>
      </c>
      <c r="BF21" s="229">
        <f t="shared" si="48"/>
        <v>0.72401133198407663</v>
      </c>
      <c r="BG21" s="229">
        <f t="shared" si="48"/>
        <v>0.72401133198407663</v>
      </c>
      <c r="BH21" s="229">
        <f t="shared" si="48"/>
        <v>0.72401133198407663</v>
      </c>
      <c r="BI21" s="229">
        <f t="shared" si="48"/>
        <v>0.72401133198407663</v>
      </c>
      <c r="BJ21" s="229">
        <f t="shared" si="48"/>
        <v>0.72401133198407663</v>
      </c>
      <c r="BK21" s="229">
        <f t="shared" si="48"/>
        <v>0.72401133198407663</v>
      </c>
      <c r="BL21" s="229">
        <f t="shared" si="48"/>
        <v>0.72401133198407663</v>
      </c>
      <c r="BM21" s="229">
        <f t="shared" si="48"/>
        <v>0.72401133198407663</v>
      </c>
      <c r="BN21" s="229">
        <f t="shared" si="48"/>
        <v>0.72401133198407663</v>
      </c>
      <c r="BO21" s="229">
        <f t="shared" si="48"/>
        <v>0.72401133198407663</v>
      </c>
      <c r="BP21" s="229">
        <f t="shared" si="48"/>
        <v>0.72401133198407663</v>
      </c>
      <c r="BQ21" s="229">
        <f t="shared" si="48"/>
        <v>0.72401133198407663</v>
      </c>
      <c r="BR21" s="229">
        <f t="shared" si="48"/>
        <v>0.72401133198407663</v>
      </c>
      <c r="BS21" s="229">
        <f t="shared" ref="BS21:BZ21" si="49">IF($D21=BS$9,$E$21*$G$3/2,IF(AND($C21+$E$3&gt;BS$8,BS$9&gt;$D21),$E$21*$G$3,0))</f>
        <v>0.72401133198407663</v>
      </c>
      <c r="BT21" s="229">
        <f t="shared" si="49"/>
        <v>0.72401133198407663</v>
      </c>
      <c r="BU21" s="229">
        <f t="shared" si="49"/>
        <v>0.72401133198407663</v>
      </c>
      <c r="BV21" s="229">
        <f t="shared" si="49"/>
        <v>0.72401133198407663</v>
      </c>
      <c r="BW21" s="229">
        <f t="shared" si="49"/>
        <v>0.72401133198407663</v>
      </c>
      <c r="BX21" s="229">
        <f t="shared" si="49"/>
        <v>0.72401133198407663</v>
      </c>
      <c r="BY21" s="229">
        <f t="shared" si="49"/>
        <v>0.72401133198407663</v>
      </c>
      <c r="BZ21" s="229">
        <f t="shared" si="49"/>
        <v>0.72401133198407663</v>
      </c>
    </row>
    <row r="22" spans="1:78" x14ac:dyDescent="0.2">
      <c r="A22" s="7" t="str">
        <v>Roll-in 2</v>
      </c>
      <c r="B22" s="7">
        <v>1</v>
      </c>
      <c r="C22" s="7">
        <f t="shared" si="32"/>
        <v>11</v>
      </c>
      <c r="D22" s="165">
        <f t="shared" si="33"/>
        <v>43799</v>
      </c>
      <c r="E22" s="313">
        <f>HLOOKUP(D22,INPUTS!$D$86:$BW$93,IF(B22=1,3,7),FALSE)</f>
        <v>-9.6154600000000201</v>
      </c>
      <c r="F22" s="303"/>
      <c r="G22" s="229">
        <f t="shared" ref="G22:BR22" si="50">IF($D22=G$9,$E$22*$G$3/2,IF(AND($C22+$E$3&gt;G$8,G$9&gt;$D22),$E$22*$G$3,0))</f>
        <v>0</v>
      </c>
      <c r="H22" s="229">
        <f t="shared" si="50"/>
        <v>0</v>
      </c>
      <c r="I22" s="229">
        <f t="shared" si="50"/>
        <v>0</v>
      </c>
      <c r="J22" s="229">
        <f t="shared" si="50"/>
        <v>0</v>
      </c>
      <c r="K22" s="229">
        <f t="shared" si="50"/>
        <v>0</v>
      </c>
      <c r="L22" s="229">
        <f t="shared" si="50"/>
        <v>0</v>
      </c>
      <c r="M22" s="229">
        <f t="shared" si="50"/>
        <v>0</v>
      </c>
      <c r="N22" s="229">
        <f t="shared" si="50"/>
        <v>0</v>
      </c>
      <c r="O22" s="229">
        <f t="shared" si="50"/>
        <v>0</v>
      </c>
      <c r="P22" s="229">
        <f t="shared" si="50"/>
        <v>0</v>
      </c>
      <c r="Q22" s="229">
        <f t="shared" si="50"/>
        <v>-1.3113060900700578E-2</v>
      </c>
      <c r="R22" s="229">
        <f t="shared" si="50"/>
        <v>-2.6226121801401155E-2</v>
      </c>
      <c r="S22" s="229">
        <f t="shared" si="50"/>
        <v>-2.6226121801401155E-2</v>
      </c>
      <c r="T22" s="229">
        <f t="shared" si="50"/>
        <v>-2.6226121801401155E-2</v>
      </c>
      <c r="U22" s="229">
        <f t="shared" si="50"/>
        <v>-2.6226121801401155E-2</v>
      </c>
      <c r="V22" s="229">
        <f t="shared" si="50"/>
        <v>-2.6226121801401155E-2</v>
      </c>
      <c r="W22" s="229">
        <f t="shared" si="50"/>
        <v>-2.6226121801401155E-2</v>
      </c>
      <c r="X22" s="229">
        <f t="shared" si="50"/>
        <v>-2.6226121801401155E-2</v>
      </c>
      <c r="Y22" s="229">
        <f t="shared" si="50"/>
        <v>-2.6226121801401155E-2</v>
      </c>
      <c r="Z22" s="229">
        <f t="shared" si="50"/>
        <v>-2.6226121801401155E-2</v>
      </c>
      <c r="AA22" s="229">
        <f t="shared" si="50"/>
        <v>-2.6226121801401155E-2</v>
      </c>
      <c r="AB22" s="229">
        <f t="shared" si="50"/>
        <v>-2.6226121801401155E-2</v>
      </c>
      <c r="AC22" s="229">
        <f t="shared" si="50"/>
        <v>-2.6226121801401155E-2</v>
      </c>
      <c r="AD22" s="229">
        <f t="shared" si="50"/>
        <v>-2.6226121801401155E-2</v>
      </c>
      <c r="AE22" s="229">
        <f t="shared" si="50"/>
        <v>-2.6226121801401155E-2</v>
      </c>
      <c r="AF22" s="229">
        <f t="shared" si="50"/>
        <v>-2.6226121801401155E-2</v>
      </c>
      <c r="AG22" s="229">
        <f t="shared" si="50"/>
        <v>-2.6226121801401155E-2</v>
      </c>
      <c r="AH22" s="229">
        <f t="shared" si="50"/>
        <v>-2.6226121801401155E-2</v>
      </c>
      <c r="AI22" s="229">
        <f t="shared" si="50"/>
        <v>-2.6226121801401155E-2</v>
      </c>
      <c r="AJ22" s="229">
        <f t="shared" si="50"/>
        <v>-2.6226121801401155E-2</v>
      </c>
      <c r="AK22" s="229">
        <f t="shared" si="50"/>
        <v>-2.6226121801401155E-2</v>
      </c>
      <c r="AL22" s="229">
        <f t="shared" si="50"/>
        <v>-2.6226121801401155E-2</v>
      </c>
      <c r="AM22" s="229">
        <f t="shared" si="50"/>
        <v>-2.6226121801401155E-2</v>
      </c>
      <c r="AN22" s="229">
        <f t="shared" si="50"/>
        <v>-2.6226121801401155E-2</v>
      </c>
      <c r="AO22" s="229">
        <f t="shared" si="50"/>
        <v>-2.6226121801401155E-2</v>
      </c>
      <c r="AP22" s="229">
        <f t="shared" si="50"/>
        <v>-2.6226121801401155E-2</v>
      </c>
      <c r="AQ22" s="229">
        <f t="shared" si="50"/>
        <v>-2.6226121801401155E-2</v>
      </c>
      <c r="AR22" s="229">
        <f t="shared" si="50"/>
        <v>-2.6226121801401155E-2</v>
      </c>
      <c r="AS22" s="229">
        <f t="shared" si="50"/>
        <v>-2.6226121801401155E-2</v>
      </c>
      <c r="AT22" s="229">
        <f t="shared" si="50"/>
        <v>-2.6226121801401155E-2</v>
      </c>
      <c r="AU22" s="229">
        <f t="shared" si="50"/>
        <v>-2.6226121801401155E-2</v>
      </c>
      <c r="AV22" s="229">
        <f t="shared" si="50"/>
        <v>-2.6226121801401155E-2</v>
      </c>
      <c r="AW22" s="229">
        <f t="shared" si="50"/>
        <v>-2.6226121801401155E-2</v>
      </c>
      <c r="AX22" s="229">
        <f t="shared" si="50"/>
        <v>-2.6226121801401155E-2</v>
      </c>
      <c r="AY22" s="229">
        <f t="shared" si="50"/>
        <v>-2.6226121801401155E-2</v>
      </c>
      <c r="AZ22" s="229">
        <f t="shared" si="50"/>
        <v>-2.6226121801401155E-2</v>
      </c>
      <c r="BA22" s="229">
        <f t="shared" si="50"/>
        <v>-2.6226121801401155E-2</v>
      </c>
      <c r="BB22" s="229">
        <f t="shared" si="50"/>
        <v>-2.6226121801401155E-2</v>
      </c>
      <c r="BC22" s="229">
        <f t="shared" si="50"/>
        <v>-2.6226121801401155E-2</v>
      </c>
      <c r="BD22" s="229">
        <f t="shared" si="50"/>
        <v>-2.6226121801401155E-2</v>
      </c>
      <c r="BE22" s="229">
        <f t="shared" si="50"/>
        <v>-2.6226121801401155E-2</v>
      </c>
      <c r="BF22" s="229">
        <f t="shared" si="50"/>
        <v>-2.6226121801401155E-2</v>
      </c>
      <c r="BG22" s="229">
        <f t="shared" si="50"/>
        <v>-2.6226121801401155E-2</v>
      </c>
      <c r="BH22" s="229">
        <f t="shared" si="50"/>
        <v>-2.6226121801401155E-2</v>
      </c>
      <c r="BI22" s="229">
        <f t="shared" si="50"/>
        <v>-2.6226121801401155E-2</v>
      </c>
      <c r="BJ22" s="229">
        <f t="shared" si="50"/>
        <v>-2.6226121801401155E-2</v>
      </c>
      <c r="BK22" s="229">
        <f t="shared" si="50"/>
        <v>-2.6226121801401155E-2</v>
      </c>
      <c r="BL22" s="229">
        <f t="shared" si="50"/>
        <v>-2.6226121801401155E-2</v>
      </c>
      <c r="BM22" s="229">
        <f t="shared" si="50"/>
        <v>-2.6226121801401155E-2</v>
      </c>
      <c r="BN22" s="229">
        <f t="shared" si="50"/>
        <v>-2.6226121801401155E-2</v>
      </c>
      <c r="BO22" s="229">
        <f t="shared" si="50"/>
        <v>-2.6226121801401155E-2</v>
      </c>
      <c r="BP22" s="229">
        <f t="shared" si="50"/>
        <v>-2.6226121801401155E-2</v>
      </c>
      <c r="BQ22" s="229">
        <f t="shared" si="50"/>
        <v>-2.6226121801401155E-2</v>
      </c>
      <c r="BR22" s="229">
        <f t="shared" si="50"/>
        <v>-2.6226121801401155E-2</v>
      </c>
      <c r="BS22" s="229">
        <f t="shared" ref="BS22:BZ22" si="51">IF($D22=BS$9,$E$22*$G$3/2,IF(AND($C22+$E$3&gt;BS$8,BS$9&gt;$D22),$E$22*$G$3,0))</f>
        <v>-2.6226121801401155E-2</v>
      </c>
      <c r="BT22" s="229">
        <f t="shared" si="51"/>
        <v>-2.6226121801401155E-2</v>
      </c>
      <c r="BU22" s="229">
        <f t="shared" si="51"/>
        <v>-2.6226121801401155E-2</v>
      </c>
      <c r="BV22" s="229">
        <f t="shared" si="51"/>
        <v>-2.6226121801401155E-2</v>
      </c>
      <c r="BW22" s="229">
        <f t="shared" si="51"/>
        <v>-2.6226121801401155E-2</v>
      </c>
      <c r="BX22" s="229">
        <f t="shared" si="51"/>
        <v>-2.6226121801401155E-2</v>
      </c>
      <c r="BY22" s="229">
        <f t="shared" si="51"/>
        <v>-2.6226121801401155E-2</v>
      </c>
      <c r="BZ22" s="229">
        <f t="shared" si="51"/>
        <v>-2.6226121801401155E-2</v>
      </c>
    </row>
    <row r="23" spans="1:78" x14ac:dyDescent="0.2">
      <c r="A23" s="7" t="str">
        <v>Roll-in 2</v>
      </c>
      <c r="B23" s="7">
        <v>1</v>
      </c>
      <c r="C23" s="7">
        <f t="shared" si="32"/>
        <v>12</v>
      </c>
      <c r="D23" s="165">
        <f t="shared" si="33"/>
        <v>43830</v>
      </c>
      <c r="E23" s="313">
        <f>HLOOKUP(D23,INPUTS!$D$86:$BW$93,IF(B23=1,3,7),FALSE)</f>
        <v>-508.22827000000001</v>
      </c>
      <c r="F23" s="303"/>
      <c r="G23" s="229">
        <f t="shared" ref="G23:BR23" si="52">IF($D23=G$9,$E$23*$G$3/2,IF(AND($C23+$E$3&gt;G$8,G$9&gt;$D23),$E$23*$G$3,0))</f>
        <v>0</v>
      </c>
      <c r="H23" s="229">
        <f t="shared" si="52"/>
        <v>0</v>
      </c>
      <c r="I23" s="229">
        <f t="shared" si="52"/>
        <v>0</v>
      </c>
      <c r="J23" s="229">
        <f t="shared" si="52"/>
        <v>0</v>
      </c>
      <c r="K23" s="229">
        <f t="shared" si="52"/>
        <v>0</v>
      </c>
      <c r="L23" s="229">
        <f t="shared" si="52"/>
        <v>0</v>
      </c>
      <c r="M23" s="229">
        <f t="shared" si="52"/>
        <v>0</v>
      </c>
      <c r="N23" s="229">
        <f t="shared" si="52"/>
        <v>0</v>
      </c>
      <c r="O23" s="229">
        <f t="shared" si="52"/>
        <v>0</v>
      </c>
      <c r="P23" s="229">
        <f t="shared" si="52"/>
        <v>0</v>
      </c>
      <c r="Q23" s="229">
        <f t="shared" si="52"/>
        <v>0</v>
      </c>
      <c r="R23" s="229">
        <f t="shared" si="52"/>
        <v>-0.69309510475501768</v>
      </c>
      <c r="S23" s="229">
        <f t="shared" si="52"/>
        <v>-1.3861902095100354</v>
      </c>
      <c r="T23" s="229">
        <f t="shared" si="52"/>
        <v>-1.3861902095100354</v>
      </c>
      <c r="U23" s="229">
        <f t="shared" si="52"/>
        <v>-1.3861902095100354</v>
      </c>
      <c r="V23" s="229">
        <f t="shared" si="52"/>
        <v>-1.3861902095100354</v>
      </c>
      <c r="W23" s="229">
        <f t="shared" si="52"/>
        <v>-1.3861902095100354</v>
      </c>
      <c r="X23" s="229">
        <f t="shared" si="52"/>
        <v>-1.3861902095100354</v>
      </c>
      <c r="Y23" s="229">
        <f t="shared" si="52"/>
        <v>-1.3861902095100354</v>
      </c>
      <c r="Z23" s="229">
        <f t="shared" si="52"/>
        <v>-1.3861902095100354</v>
      </c>
      <c r="AA23" s="229">
        <f t="shared" si="52"/>
        <v>-1.3861902095100354</v>
      </c>
      <c r="AB23" s="229">
        <f t="shared" si="52"/>
        <v>-1.3861902095100354</v>
      </c>
      <c r="AC23" s="229">
        <f t="shared" si="52"/>
        <v>-1.3861902095100354</v>
      </c>
      <c r="AD23" s="229">
        <f t="shared" si="52"/>
        <v>-1.3861902095100354</v>
      </c>
      <c r="AE23" s="229">
        <f t="shared" si="52"/>
        <v>-1.3861902095100354</v>
      </c>
      <c r="AF23" s="229">
        <f t="shared" si="52"/>
        <v>-1.3861902095100354</v>
      </c>
      <c r="AG23" s="229">
        <f t="shared" si="52"/>
        <v>-1.3861902095100354</v>
      </c>
      <c r="AH23" s="229">
        <f t="shared" si="52"/>
        <v>-1.3861902095100354</v>
      </c>
      <c r="AI23" s="229">
        <f t="shared" si="52"/>
        <v>-1.3861902095100354</v>
      </c>
      <c r="AJ23" s="229">
        <f t="shared" si="52"/>
        <v>-1.3861902095100354</v>
      </c>
      <c r="AK23" s="229">
        <f t="shared" si="52"/>
        <v>-1.3861902095100354</v>
      </c>
      <c r="AL23" s="229">
        <f t="shared" si="52"/>
        <v>-1.3861902095100354</v>
      </c>
      <c r="AM23" s="229">
        <f t="shared" si="52"/>
        <v>-1.3861902095100354</v>
      </c>
      <c r="AN23" s="229">
        <f t="shared" si="52"/>
        <v>-1.3861902095100354</v>
      </c>
      <c r="AO23" s="229">
        <f t="shared" si="52"/>
        <v>-1.3861902095100354</v>
      </c>
      <c r="AP23" s="229">
        <f t="shared" si="52"/>
        <v>-1.3861902095100354</v>
      </c>
      <c r="AQ23" s="229">
        <f t="shared" si="52"/>
        <v>-1.3861902095100354</v>
      </c>
      <c r="AR23" s="229">
        <f t="shared" si="52"/>
        <v>-1.3861902095100354</v>
      </c>
      <c r="AS23" s="229">
        <f t="shared" si="52"/>
        <v>-1.3861902095100354</v>
      </c>
      <c r="AT23" s="229">
        <f t="shared" si="52"/>
        <v>-1.3861902095100354</v>
      </c>
      <c r="AU23" s="229">
        <f t="shared" si="52"/>
        <v>-1.3861902095100354</v>
      </c>
      <c r="AV23" s="229">
        <f t="shared" si="52"/>
        <v>-1.3861902095100354</v>
      </c>
      <c r="AW23" s="229">
        <f t="shared" si="52"/>
        <v>-1.3861902095100354</v>
      </c>
      <c r="AX23" s="229">
        <f t="shared" si="52"/>
        <v>-1.3861902095100354</v>
      </c>
      <c r="AY23" s="229">
        <f t="shared" si="52"/>
        <v>-1.3861902095100354</v>
      </c>
      <c r="AZ23" s="229">
        <f t="shared" si="52"/>
        <v>-1.3861902095100354</v>
      </c>
      <c r="BA23" s="229">
        <f t="shared" si="52"/>
        <v>-1.3861902095100354</v>
      </c>
      <c r="BB23" s="229">
        <f t="shared" si="52"/>
        <v>-1.3861902095100354</v>
      </c>
      <c r="BC23" s="229">
        <f t="shared" si="52"/>
        <v>-1.3861902095100354</v>
      </c>
      <c r="BD23" s="229">
        <f t="shared" si="52"/>
        <v>-1.3861902095100354</v>
      </c>
      <c r="BE23" s="229">
        <f t="shared" si="52"/>
        <v>-1.3861902095100354</v>
      </c>
      <c r="BF23" s="229">
        <f t="shared" si="52"/>
        <v>-1.3861902095100354</v>
      </c>
      <c r="BG23" s="229">
        <f t="shared" si="52"/>
        <v>-1.3861902095100354</v>
      </c>
      <c r="BH23" s="229">
        <f t="shared" si="52"/>
        <v>-1.3861902095100354</v>
      </c>
      <c r="BI23" s="229">
        <f t="shared" si="52"/>
        <v>-1.3861902095100354</v>
      </c>
      <c r="BJ23" s="229">
        <f t="shared" si="52"/>
        <v>-1.3861902095100354</v>
      </c>
      <c r="BK23" s="229">
        <f t="shared" si="52"/>
        <v>-1.3861902095100354</v>
      </c>
      <c r="BL23" s="229">
        <f t="shared" si="52"/>
        <v>-1.3861902095100354</v>
      </c>
      <c r="BM23" s="229">
        <f t="shared" si="52"/>
        <v>-1.3861902095100354</v>
      </c>
      <c r="BN23" s="229">
        <f t="shared" si="52"/>
        <v>-1.3861902095100354</v>
      </c>
      <c r="BO23" s="229">
        <f t="shared" si="52"/>
        <v>-1.3861902095100354</v>
      </c>
      <c r="BP23" s="229">
        <f t="shared" si="52"/>
        <v>-1.3861902095100354</v>
      </c>
      <c r="BQ23" s="229">
        <f t="shared" si="52"/>
        <v>-1.3861902095100354</v>
      </c>
      <c r="BR23" s="229">
        <f t="shared" si="52"/>
        <v>-1.3861902095100354</v>
      </c>
      <c r="BS23" s="229">
        <f t="shared" ref="BS23:BZ23" si="53">IF($D23=BS$9,$E$23*$G$3/2,IF(AND($C23+$E$3&gt;BS$8,BS$9&gt;$D23),$E$23*$G$3,0))</f>
        <v>-1.3861902095100354</v>
      </c>
      <c r="BT23" s="229">
        <f t="shared" si="53"/>
        <v>-1.3861902095100354</v>
      </c>
      <c r="BU23" s="229">
        <f t="shared" si="53"/>
        <v>-1.3861902095100354</v>
      </c>
      <c r="BV23" s="229">
        <f t="shared" si="53"/>
        <v>-1.3861902095100354</v>
      </c>
      <c r="BW23" s="229">
        <f t="shared" si="53"/>
        <v>-1.3861902095100354</v>
      </c>
      <c r="BX23" s="229">
        <f t="shared" si="53"/>
        <v>-1.3861902095100354</v>
      </c>
      <c r="BY23" s="229">
        <f t="shared" si="53"/>
        <v>-1.3861902095100354</v>
      </c>
      <c r="BZ23" s="229">
        <f t="shared" si="53"/>
        <v>-1.3861902095100354</v>
      </c>
    </row>
    <row r="24" spans="1:78" x14ac:dyDescent="0.2">
      <c r="A24" s="7" t="str">
        <v>Roll-in 2</v>
      </c>
      <c r="B24" s="7">
        <v>1</v>
      </c>
      <c r="C24" s="7">
        <f t="shared" si="32"/>
        <v>13</v>
      </c>
      <c r="D24" s="165">
        <f t="shared" si="33"/>
        <v>43861</v>
      </c>
      <c r="E24" s="313">
        <f>HLOOKUP(D24,INPUTS!$D$86:$BW$93,IF(B24=1,3,7),FALSE)</f>
        <v>355.47258999999997</v>
      </c>
      <c r="F24" s="303"/>
      <c r="G24" s="229">
        <f t="shared" ref="G24:BR24" si="54">IF($D24=G$9,$E$24*$G$3/2,IF(AND($C24+$E$3&gt;G$8,G$9&gt;$D24),$E$24*$G$3,0))</f>
        <v>0</v>
      </c>
      <c r="H24" s="229">
        <f t="shared" si="54"/>
        <v>0</v>
      </c>
      <c r="I24" s="229">
        <f t="shared" si="54"/>
        <v>0</v>
      </c>
      <c r="J24" s="229">
        <f t="shared" si="54"/>
        <v>0</v>
      </c>
      <c r="K24" s="229">
        <f t="shared" si="54"/>
        <v>0</v>
      </c>
      <c r="L24" s="229">
        <f t="shared" si="54"/>
        <v>0</v>
      </c>
      <c r="M24" s="229">
        <f t="shared" si="54"/>
        <v>0</v>
      </c>
      <c r="N24" s="229">
        <f t="shared" si="54"/>
        <v>0</v>
      </c>
      <c r="O24" s="229">
        <f t="shared" si="54"/>
        <v>0</v>
      </c>
      <c r="P24" s="229">
        <f t="shared" si="54"/>
        <v>0</v>
      </c>
      <c r="Q24" s="229">
        <f t="shared" si="54"/>
        <v>0</v>
      </c>
      <c r="R24" s="229">
        <f t="shared" si="54"/>
        <v>0</v>
      </c>
      <c r="S24" s="229">
        <f t="shared" si="54"/>
        <v>0.48477490636950876</v>
      </c>
      <c r="T24" s="229">
        <f t="shared" si="54"/>
        <v>0.96954981273901752</v>
      </c>
      <c r="U24" s="229">
        <f t="shared" si="54"/>
        <v>0.96954981273901752</v>
      </c>
      <c r="V24" s="229">
        <f t="shared" si="54"/>
        <v>0.96954981273901752</v>
      </c>
      <c r="W24" s="229">
        <f t="shared" si="54"/>
        <v>0.96954981273901752</v>
      </c>
      <c r="X24" s="229">
        <f t="shared" si="54"/>
        <v>0.96954981273901752</v>
      </c>
      <c r="Y24" s="229">
        <f t="shared" si="54"/>
        <v>0.96954981273901752</v>
      </c>
      <c r="Z24" s="229">
        <f t="shared" si="54"/>
        <v>0.96954981273901752</v>
      </c>
      <c r="AA24" s="229">
        <f t="shared" si="54"/>
        <v>0.96954981273901752</v>
      </c>
      <c r="AB24" s="229">
        <f t="shared" si="54"/>
        <v>0.96954981273901752</v>
      </c>
      <c r="AC24" s="229">
        <f t="shared" si="54"/>
        <v>0.96954981273901752</v>
      </c>
      <c r="AD24" s="229">
        <f t="shared" si="54"/>
        <v>0.96954981273901752</v>
      </c>
      <c r="AE24" s="229">
        <f t="shared" si="54"/>
        <v>0.96954981273901752</v>
      </c>
      <c r="AF24" s="229">
        <f t="shared" si="54"/>
        <v>0.96954981273901752</v>
      </c>
      <c r="AG24" s="229">
        <f t="shared" si="54"/>
        <v>0.96954981273901752</v>
      </c>
      <c r="AH24" s="229">
        <f t="shared" si="54"/>
        <v>0.96954981273901752</v>
      </c>
      <c r="AI24" s="229">
        <f t="shared" si="54"/>
        <v>0.96954981273901752</v>
      </c>
      <c r="AJ24" s="229">
        <f t="shared" si="54"/>
        <v>0.96954981273901752</v>
      </c>
      <c r="AK24" s="229">
        <f t="shared" si="54"/>
        <v>0.96954981273901752</v>
      </c>
      <c r="AL24" s="229">
        <f t="shared" si="54"/>
        <v>0.96954981273901752</v>
      </c>
      <c r="AM24" s="229">
        <f t="shared" si="54"/>
        <v>0.96954981273901752</v>
      </c>
      <c r="AN24" s="229">
        <f t="shared" si="54"/>
        <v>0.96954981273901752</v>
      </c>
      <c r="AO24" s="229">
        <f t="shared" si="54"/>
        <v>0.96954981273901752</v>
      </c>
      <c r="AP24" s="229">
        <f t="shared" si="54"/>
        <v>0.96954981273901752</v>
      </c>
      <c r="AQ24" s="229">
        <f t="shared" si="54"/>
        <v>0.96954981273901752</v>
      </c>
      <c r="AR24" s="229">
        <f t="shared" si="54"/>
        <v>0.96954981273901752</v>
      </c>
      <c r="AS24" s="229">
        <f t="shared" si="54"/>
        <v>0.96954981273901752</v>
      </c>
      <c r="AT24" s="229">
        <f t="shared" si="54"/>
        <v>0.96954981273901752</v>
      </c>
      <c r="AU24" s="229">
        <f t="shared" si="54"/>
        <v>0.96954981273901752</v>
      </c>
      <c r="AV24" s="229">
        <f t="shared" si="54"/>
        <v>0.96954981273901752</v>
      </c>
      <c r="AW24" s="229">
        <f t="shared" si="54"/>
        <v>0.96954981273901752</v>
      </c>
      <c r="AX24" s="229">
        <f t="shared" si="54"/>
        <v>0.96954981273901752</v>
      </c>
      <c r="AY24" s="229">
        <f t="shared" si="54"/>
        <v>0.96954981273901752</v>
      </c>
      <c r="AZ24" s="229">
        <f t="shared" si="54"/>
        <v>0.96954981273901752</v>
      </c>
      <c r="BA24" s="229">
        <f t="shared" si="54"/>
        <v>0.96954981273901752</v>
      </c>
      <c r="BB24" s="229">
        <f t="shared" si="54"/>
        <v>0.96954981273901752</v>
      </c>
      <c r="BC24" s="229">
        <f t="shared" si="54"/>
        <v>0.96954981273901752</v>
      </c>
      <c r="BD24" s="229">
        <f t="shared" si="54"/>
        <v>0.96954981273901752</v>
      </c>
      <c r="BE24" s="229">
        <f t="shared" si="54"/>
        <v>0.96954981273901752</v>
      </c>
      <c r="BF24" s="229">
        <f t="shared" si="54"/>
        <v>0.96954981273901752</v>
      </c>
      <c r="BG24" s="229">
        <f t="shared" si="54"/>
        <v>0.96954981273901752</v>
      </c>
      <c r="BH24" s="229">
        <f t="shared" si="54"/>
        <v>0.96954981273901752</v>
      </c>
      <c r="BI24" s="229">
        <f t="shared" si="54"/>
        <v>0.96954981273901752</v>
      </c>
      <c r="BJ24" s="229">
        <f t="shared" si="54"/>
        <v>0.96954981273901752</v>
      </c>
      <c r="BK24" s="229">
        <f t="shared" si="54"/>
        <v>0.96954981273901752</v>
      </c>
      <c r="BL24" s="229">
        <f t="shared" si="54"/>
        <v>0.96954981273901752</v>
      </c>
      <c r="BM24" s="229">
        <f t="shared" si="54"/>
        <v>0.96954981273901752</v>
      </c>
      <c r="BN24" s="229">
        <f t="shared" si="54"/>
        <v>0.96954981273901752</v>
      </c>
      <c r="BO24" s="229">
        <f t="shared" si="54"/>
        <v>0.96954981273901752</v>
      </c>
      <c r="BP24" s="229">
        <f t="shared" si="54"/>
        <v>0.96954981273901752</v>
      </c>
      <c r="BQ24" s="229">
        <f t="shared" si="54"/>
        <v>0.96954981273901752</v>
      </c>
      <c r="BR24" s="229">
        <f t="shared" si="54"/>
        <v>0.96954981273901752</v>
      </c>
      <c r="BS24" s="229">
        <f t="shared" ref="BS24:BZ24" si="55">IF($D24=BS$9,$E$24*$G$3/2,IF(AND($C24+$E$3&gt;BS$8,BS$9&gt;$D24),$E$24*$G$3,0))</f>
        <v>0.96954981273901752</v>
      </c>
      <c r="BT24" s="229">
        <f t="shared" si="55"/>
        <v>0.96954981273901752</v>
      </c>
      <c r="BU24" s="229">
        <f t="shared" si="55"/>
        <v>0.96954981273901752</v>
      </c>
      <c r="BV24" s="229">
        <f t="shared" si="55"/>
        <v>0.96954981273901752</v>
      </c>
      <c r="BW24" s="229">
        <f t="shared" si="55"/>
        <v>0.96954981273901752</v>
      </c>
      <c r="BX24" s="229">
        <f t="shared" si="55"/>
        <v>0.96954981273901752</v>
      </c>
      <c r="BY24" s="229">
        <f t="shared" si="55"/>
        <v>0.96954981273901752</v>
      </c>
      <c r="BZ24" s="229">
        <f t="shared" si="55"/>
        <v>0.96954981273901752</v>
      </c>
    </row>
    <row r="25" spans="1:78" x14ac:dyDescent="0.2">
      <c r="A25" s="7" t="str">
        <v>Roll-in 2</v>
      </c>
      <c r="B25" s="7">
        <v>1</v>
      </c>
      <c r="C25" s="7">
        <f t="shared" si="32"/>
        <v>14</v>
      </c>
      <c r="D25" s="165">
        <f t="shared" si="33"/>
        <v>43890</v>
      </c>
      <c r="E25" s="313">
        <f>HLOOKUP(D25,INPUTS!$D$86:$BW$93,IF(B25=1,3,7),FALSE)</f>
        <v>569.15312000000006</v>
      </c>
      <c r="F25" s="303"/>
      <c r="G25" s="229">
        <f t="shared" ref="G25:BR25" si="56">IF($D25=G$9,$E$25*$G$3/2,IF(AND($C25+$E$3&gt;G$8,G$9&gt;$D25),$E$25*$G$3,0))</f>
        <v>0</v>
      </c>
      <c r="H25" s="229">
        <f t="shared" si="56"/>
        <v>0</v>
      </c>
      <c r="I25" s="229">
        <f t="shared" si="56"/>
        <v>0</v>
      </c>
      <c r="J25" s="229">
        <f t="shared" si="56"/>
        <v>0</v>
      </c>
      <c r="K25" s="229">
        <f t="shared" si="56"/>
        <v>0</v>
      </c>
      <c r="L25" s="229">
        <f t="shared" si="56"/>
        <v>0</v>
      </c>
      <c r="M25" s="229">
        <f t="shared" si="56"/>
        <v>0</v>
      </c>
      <c r="N25" s="229">
        <f t="shared" si="56"/>
        <v>0</v>
      </c>
      <c r="O25" s="229">
        <f t="shared" si="56"/>
        <v>0</v>
      </c>
      <c r="P25" s="229">
        <f t="shared" si="56"/>
        <v>0</v>
      </c>
      <c r="Q25" s="229">
        <f t="shared" si="56"/>
        <v>0</v>
      </c>
      <c r="R25" s="229">
        <f t="shared" si="56"/>
        <v>0</v>
      </c>
      <c r="S25" s="229">
        <f t="shared" si="56"/>
        <v>0</v>
      </c>
      <c r="T25" s="229">
        <f t="shared" si="56"/>
        <v>0.77618122527510169</v>
      </c>
      <c r="U25" s="229">
        <f t="shared" si="56"/>
        <v>1.5523624505502034</v>
      </c>
      <c r="V25" s="229">
        <f t="shared" si="56"/>
        <v>1.5523624505502034</v>
      </c>
      <c r="W25" s="229">
        <f t="shared" si="56"/>
        <v>1.5523624505502034</v>
      </c>
      <c r="X25" s="229">
        <f t="shared" si="56"/>
        <v>1.5523624505502034</v>
      </c>
      <c r="Y25" s="229">
        <f t="shared" si="56"/>
        <v>1.5523624505502034</v>
      </c>
      <c r="Z25" s="229">
        <f t="shared" si="56"/>
        <v>1.5523624505502034</v>
      </c>
      <c r="AA25" s="229">
        <f t="shared" si="56"/>
        <v>1.5523624505502034</v>
      </c>
      <c r="AB25" s="229">
        <f t="shared" si="56"/>
        <v>1.5523624505502034</v>
      </c>
      <c r="AC25" s="229">
        <f t="shared" si="56"/>
        <v>1.5523624505502034</v>
      </c>
      <c r="AD25" s="229">
        <f t="shared" si="56"/>
        <v>1.5523624505502034</v>
      </c>
      <c r="AE25" s="229">
        <f t="shared" si="56"/>
        <v>1.5523624505502034</v>
      </c>
      <c r="AF25" s="229">
        <f t="shared" si="56"/>
        <v>1.5523624505502034</v>
      </c>
      <c r="AG25" s="229">
        <f t="shared" si="56"/>
        <v>1.5523624505502034</v>
      </c>
      <c r="AH25" s="229">
        <f t="shared" si="56"/>
        <v>1.5523624505502034</v>
      </c>
      <c r="AI25" s="229">
        <f t="shared" si="56"/>
        <v>1.5523624505502034</v>
      </c>
      <c r="AJ25" s="229">
        <f t="shared" si="56"/>
        <v>1.5523624505502034</v>
      </c>
      <c r="AK25" s="229">
        <f t="shared" si="56"/>
        <v>1.5523624505502034</v>
      </c>
      <c r="AL25" s="229">
        <f t="shared" si="56"/>
        <v>1.5523624505502034</v>
      </c>
      <c r="AM25" s="229">
        <f t="shared" si="56"/>
        <v>1.5523624505502034</v>
      </c>
      <c r="AN25" s="229">
        <f t="shared" si="56"/>
        <v>1.5523624505502034</v>
      </c>
      <c r="AO25" s="229">
        <f t="shared" si="56"/>
        <v>1.5523624505502034</v>
      </c>
      <c r="AP25" s="229">
        <f t="shared" si="56"/>
        <v>1.5523624505502034</v>
      </c>
      <c r="AQ25" s="229">
        <f t="shared" si="56"/>
        <v>1.5523624505502034</v>
      </c>
      <c r="AR25" s="229">
        <f t="shared" si="56"/>
        <v>1.5523624505502034</v>
      </c>
      <c r="AS25" s="229">
        <f t="shared" si="56"/>
        <v>1.5523624505502034</v>
      </c>
      <c r="AT25" s="229">
        <f t="shared" si="56"/>
        <v>1.5523624505502034</v>
      </c>
      <c r="AU25" s="229">
        <f t="shared" si="56"/>
        <v>1.5523624505502034</v>
      </c>
      <c r="AV25" s="229">
        <f t="shared" si="56"/>
        <v>1.5523624505502034</v>
      </c>
      <c r="AW25" s="229">
        <f t="shared" si="56"/>
        <v>1.5523624505502034</v>
      </c>
      <c r="AX25" s="229">
        <f t="shared" si="56"/>
        <v>1.5523624505502034</v>
      </c>
      <c r="AY25" s="229">
        <f t="shared" si="56"/>
        <v>1.5523624505502034</v>
      </c>
      <c r="AZ25" s="229">
        <f t="shared" si="56"/>
        <v>1.5523624505502034</v>
      </c>
      <c r="BA25" s="229">
        <f t="shared" si="56"/>
        <v>1.5523624505502034</v>
      </c>
      <c r="BB25" s="229">
        <f t="shared" si="56"/>
        <v>1.5523624505502034</v>
      </c>
      <c r="BC25" s="229">
        <f t="shared" si="56"/>
        <v>1.5523624505502034</v>
      </c>
      <c r="BD25" s="229">
        <f t="shared" si="56"/>
        <v>1.5523624505502034</v>
      </c>
      <c r="BE25" s="229">
        <f t="shared" si="56"/>
        <v>1.5523624505502034</v>
      </c>
      <c r="BF25" s="229">
        <f t="shared" si="56"/>
        <v>1.5523624505502034</v>
      </c>
      <c r="BG25" s="229">
        <f t="shared" si="56"/>
        <v>1.5523624505502034</v>
      </c>
      <c r="BH25" s="229">
        <f t="shared" si="56"/>
        <v>1.5523624505502034</v>
      </c>
      <c r="BI25" s="229">
        <f t="shared" si="56"/>
        <v>1.5523624505502034</v>
      </c>
      <c r="BJ25" s="229">
        <f t="shared" si="56"/>
        <v>1.5523624505502034</v>
      </c>
      <c r="BK25" s="229">
        <f t="shared" si="56"/>
        <v>1.5523624505502034</v>
      </c>
      <c r="BL25" s="229">
        <f t="shared" si="56"/>
        <v>1.5523624505502034</v>
      </c>
      <c r="BM25" s="229">
        <f t="shared" si="56"/>
        <v>1.5523624505502034</v>
      </c>
      <c r="BN25" s="229">
        <f t="shared" si="56"/>
        <v>1.5523624505502034</v>
      </c>
      <c r="BO25" s="229">
        <f t="shared" si="56"/>
        <v>1.5523624505502034</v>
      </c>
      <c r="BP25" s="229">
        <f t="shared" si="56"/>
        <v>1.5523624505502034</v>
      </c>
      <c r="BQ25" s="229">
        <f t="shared" si="56"/>
        <v>1.5523624505502034</v>
      </c>
      <c r="BR25" s="229">
        <f t="shared" si="56"/>
        <v>1.5523624505502034</v>
      </c>
      <c r="BS25" s="229">
        <f t="shared" ref="BS25:BZ25" si="57">IF($D25=BS$9,$E$25*$G$3/2,IF(AND($C25+$E$3&gt;BS$8,BS$9&gt;$D25),$E$25*$G$3,0))</f>
        <v>1.5523624505502034</v>
      </c>
      <c r="BT25" s="229">
        <f t="shared" si="57"/>
        <v>1.5523624505502034</v>
      </c>
      <c r="BU25" s="229">
        <f t="shared" si="57"/>
        <v>1.5523624505502034</v>
      </c>
      <c r="BV25" s="229">
        <f t="shared" si="57"/>
        <v>1.5523624505502034</v>
      </c>
      <c r="BW25" s="229">
        <f t="shared" si="57"/>
        <v>1.5523624505502034</v>
      </c>
      <c r="BX25" s="229">
        <f t="shared" si="57"/>
        <v>1.5523624505502034</v>
      </c>
      <c r="BY25" s="229">
        <f t="shared" si="57"/>
        <v>1.5523624505502034</v>
      </c>
      <c r="BZ25" s="229">
        <f t="shared" si="57"/>
        <v>1.5523624505502034</v>
      </c>
    </row>
    <row r="26" spans="1:78" x14ac:dyDescent="0.2">
      <c r="A26" s="7" t="str">
        <v>Roll-in 3</v>
      </c>
      <c r="B26" s="7">
        <v>1</v>
      </c>
      <c r="C26" s="7">
        <f t="shared" si="32"/>
        <v>15</v>
      </c>
      <c r="D26" s="165">
        <f t="shared" si="33"/>
        <v>43921</v>
      </c>
      <c r="E26" s="313">
        <f>HLOOKUP(D26,INPUTS!$D$86:$BW$93,IF(B26=1,3,7),FALSE)</f>
        <v>-302.92527000000013</v>
      </c>
      <c r="F26" s="303"/>
      <c r="G26" s="229">
        <f t="shared" ref="G26:BR26" si="58">IF($D26=G$9,$E$26*$G$3/2,IF(AND($C26+$E$3&gt;G$8,G$9&gt;$D26),$E$26*$G$3,0))</f>
        <v>0</v>
      </c>
      <c r="H26" s="229">
        <f t="shared" si="58"/>
        <v>0</v>
      </c>
      <c r="I26" s="229">
        <f t="shared" si="58"/>
        <v>0</v>
      </c>
      <c r="J26" s="229">
        <f t="shared" si="58"/>
        <v>0</v>
      </c>
      <c r="K26" s="229">
        <f t="shared" si="58"/>
        <v>0</v>
      </c>
      <c r="L26" s="229">
        <f t="shared" si="58"/>
        <v>0</v>
      </c>
      <c r="M26" s="229">
        <f t="shared" si="58"/>
        <v>0</v>
      </c>
      <c r="N26" s="229">
        <f t="shared" si="58"/>
        <v>0</v>
      </c>
      <c r="O26" s="229">
        <f t="shared" si="58"/>
        <v>0</v>
      </c>
      <c r="P26" s="229">
        <f t="shared" si="58"/>
        <v>0</v>
      </c>
      <c r="Q26" s="229">
        <f t="shared" si="58"/>
        <v>0</v>
      </c>
      <c r="R26" s="229">
        <f t="shared" si="58"/>
        <v>0</v>
      </c>
      <c r="S26" s="229">
        <f t="shared" si="58"/>
        <v>0</v>
      </c>
      <c r="T26" s="229">
        <f t="shared" si="58"/>
        <v>0</v>
      </c>
      <c r="U26" s="229">
        <f t="shared" si="58"/>
        <v>-0.41311362263179907</v>
      </c>
      <c r="V26" s="229">
        <f t="shared" si="58"/>
        <v>-0.82622724526359814</v>
      </c>
      <c r="W26" s="229">
        <f t="shared" si="58"/>
        <v>-0.82622724526359814</v>
      </c>
      <c r="X26" s="229">
        <f t="shared" si="58"/>
        <v>-0.82622724526359814</v>
      </c>
      <c r="Y26" s="229">
        <f t="shared" si="58"/>
        <v>-0.82622724526359814</v>
      </c>
      <c r="Z26" s="229">
        <f t="shared" si="58"/>
        <v>-0.82622724526359814</v>
      </c>
      <c r="AA26" s="229">
        <f t="shared" si="58"/>
        <v>-0.82622724526359814</v>
      </c>
      <c r="AB26" s="229">
        <f t="shared" si="58"/>
        <v>-0.82622724526359814</v>
      </c>
      <c r="AC26" s="229">
        <f t="shared" si="58"/>
        <v>-0.82622724526359814</v>
      </c>
      <c r="AD26" s="229">
        <f t="shared" si="58"/>
        <v>-0.82622724526359814</v>
      </c>
      <c r="AE26" s="229">
        <f t="shared" si="58"/>
        <v>-0.82622724526359814</v>
      </c>
      <c r="AF26" s="229">
        <f t="shared" si="58"/>
        <v>-0.82622724526359814</v>
      </c>
      <c r="AG26" s="229">
        <f t="shared" si="58"/>
        <v>-0.82622724526359814</v>
      </c>
      <c r="AH26" s="229">
        <f t="shared" si="58"/>
        <v>-0.82622724526359814</v>
      </c>
      <c r="AI26" s="229">
        <f t="shared" si="58"/>
        <v>-0.82622724526359814</v>
      </c>
      <c r="AJ26" s="229">
        <f t="shared" si="58"/>
        <v>-0.82622724526359814</v>
      </c>
      <c r="AK26" s="229">
        <f t="shared" si="58"/>
        <v>-0.82622724526359814</v>
      </c>
      <c r="AL26" s="229">
        <f t="shared" si="58"/>
        <v>-0.82622724526359814</v>
      </c>
      <c r="AM26" s="229">
        <f t="shared" si="58"/>
        <v>-0.82622724526359814</v>
      </c>
      <c r="AN26" s="229">
        <f t="shared" si="58"/>
        <v>-0.82622724526359814</v>
      </c>
      <c r="AO26" s="229">
        <f t="shared" si="58"/>
        <v>-0.82622724526359814</v>
      </c>
      <c r="AP26" s="229">
        <f t="shared" si="58"/>
        <v>-0.82622724526359814</v>
      </c>
      <c r="AQ26" s="229">
        <f t="shared" si="58"/>
        <v>-0.82622724526359814</v>
      </c>
      <c r="AR26" s="229">
        <f t="shared" si="58"/>
        <v>-0.82622724526359814</v>
      </c>
      <c r="AS26" s="229">
        <f t="shared" si="58"/>
        <v>-0.82622724526359814</v>
      </c>
      <c r="AT26" s="229">
        <f t="shared" si="58"/>
        <v>-0.82622724526359814</v>
      </c>
      <c r="AU26" s="229">
        <f t="shared" si="58"/>
        <v>-0.82622724526359814</v>
      </c>
      <c r="AV26" s="229">
        <f t="shared" si="58"/>
        <v>-0.82622724526359814</v>
      </c>
      <c r="AW26" s="229">
        <f t="shared" si="58"/>
        <v>-0.82622724526359814</v>
      </c>
      <c r="AX26" s="229">
        <f t="shared" si="58"/>
        <v>-0.82622724526359814</v>
      </c>
      <c r="AY26" s="229">
        <f t="shared" si="58"/>
        <v>-0.82622724526359814</v>
      </c>
      <c r="AZ26" s="229">
        <f t="shared" si="58"/>
        <v>-0.82622724526359814</v>
      </c>
      <c r="BA26" s="229">
        <f t="shared" si="58"/>
        <v>-0.82622724526359814</v>
      </c>
      <c r="BB26" s="229">
        <f t="shared" si="58"/>
        <v>-0.82622724526359814</v>
      </c>
      <c r="BC26" s="229">
        <f t="shared" si="58"/>
        <v>-0.82622724526359814</v>
      </c>
      <c r="BD26" s="229">
        <f t="shared" si="58"/>
        <v>-0.82622724526359814</v>
      </c>
      <c r="BE26" s="229">
        <f t="shared" si="58"/>
        <v>-0.82622724526359814</v>
      </c>
      <c r="BF26" s="229">
        <f t="shared" si="58"/>
        <v>-0.82622724526359814</v>
      </c>
      <c r="BG26" s="229">
        <f t="shared" si="58"/>
        <v>-0.82622724526359814</v>
      </c>
      <c r="BH26" s="229">
        <f t="shared" si="58"/>
        <v>-0.82622724526359814</v>
      </c>
      <c r="BI26" s="229">
        <f t="shared" si="58"/>
        <v>-0.82622724526359814</v>
      </c>
      <c r="BJ26" s="229">
        <f t="shared" si="58"/>
        <v>-0.82622724526359814</v>
      </c>
      <c r="BK26" s="229">
        <f t="shared" si="58"/>
        <v>-0.82622724526359814</v>
      </c>
      <c r="BL26" s="229">
        <f t="shared" si="58"/>
        <v>-0.82622724526359814</v>
      </c>
      <c r="BM26" s="229">
        <f t="shared" si="58"/>
        <v>-0.82622724526359814</v>
      </c>
      <c r="BN26" s="229">
        <f t="shared" si="58"/>
        <v>-0.82622724526359814</v>
      </c>
      <c r="BO26" s="229">
        <f t="shared" si="58"/>
        <v>-0.82622724526359814</v>
      </c>
      <c r="BP26" s="229">
        <f t="shared" si="58"/>
        <v>-0.82622724526359814</v>
      </c>
      <c r="BQ26" s="229">
        <f t="shared" si="58"/>
        <v>-0.82622724526359814</v>
      </c>
      <c r="BR26" s="229">
        <f t="shared" si="58"/>
        <v>-0.82622724526359814</v>
      </c>
      <c r="BS26" s="229">
        <f t="shared" ref="BS26:BZ26" si="59">IF($D26=BS$9,$E$26*$G$3/2,IF(AND($C26+$E$3&gt;BS$8,BS$9&gt;$D26),$E$26*$G$3,0))</f>
        <v>-0.82622724526359814</v>
      </c>
      <c r="BT26" s="229">
        <f t="shared" si="59"/>
        <v>-0.82622724526359814</v>
      </c>
      <c r="BU26" s="229">
        <f t="shared" si="59"/>
        <v>-0.82622724526359814</v>
      </c>
      <c r="BV26" s="229">
        <f t="shared" si="59"/>
        <v>-0.82622724526359814</v>
      </c>
      <c r="BW26" s="229">
        <f t="shared" si="59"/>
        <v>-0.82622724526359814</v>
      </c>
      <c r="BX26" s="229">
        <f t="shared" si="59"/>
        <v>-0.82622724526359814</v>
      </c>
      <c r="BY26" s="229">
        <f t="shared" si="59"/>
        <v>-0.82622724526359814</v>
      </c>
      <c r="BZ26" s="229">
        <f t="shared" si="59"/>
        <v>-0.82622724526359814</v>
      </c>
    </row>
    <row r="27" spans="1:78" x14ac:dyDescent="0.2">
      <c r="A27" s="7" t="str">
        <v>Roll-in 3</v>
      </c>
      <c r="B27" s="7">
        <v>1</v>
      </c>
      <c r="C27" s="7">
        <f t="shared" si="32"/>
        <v>16</v>
      </c>
      <c r="D27" s="165">
        <f t="shared" si="33"/>
        <v>43951</v>
      </c>
      <c r="E27" s="313">
        <f>HLOOKUP(D27,INPUTS!$D$86:$BW$93,IF(B27=1,3,7),FALSE)</f>
        <v>14.189600000000093</v>
      </c>
      <c r="F27" s="303"/>
      <c r="G27" s="229">
        <f t="shared" ref="G27:BR27" si="60">IF($D27=G$9,$E$27*$G$3/2,IF(AND($C27+$E$3&gt;G$8,G$9&gt;$D27),$E$27*$G$3,0))</f>
        <v>0</v>
      </c>
      <c r="H27" s="229">
        <f t="shared" si="60"/>
        <v>0</v>
      </c>
      <c r="I27" s="229">
        <f t="shared" si="60"/>
        <v>0</v>
      </c>
      <c r="J27" s="229">
        <f t="shared" si="60"/>
        <v>0</v>
      </c>
      <c r="K27" s="229">
        <f t="shared" si="60"/>
        <v>0</v>
      </c>
      <c r="L27" s="229">
        <f t="shared" si="60"/>
        <v>0</v>
      </c>
      <c r="M27" s="229">
        <f t="shared" si="60"/>
        <v>0</v>
      </c>
      <c r="N27" s="229">
        <f t="shared" si="60"/>
        <v>0</v>
      </c>
      <c r="O27" s="229">
        <f t="shared" si="60"/>
        <v>0</v>
      </c>
      <c r="P27" s="229">
        <f t="shared" si="60"/>
        <v>0</v>
      </c>
      <c r="Q27" s="229">
        <f t="shared" si="60"/>
        <v>0</v>
      </c>
      <c r="R27" s="229">
        <f t="shared" si="60"/>
        <v>0</v>
      </c>
      <c r="S27" s="229">
        <f t="shared" si="60"/>
        <v>0</v>
      </c>
      <c r="T27" s="229">
        <f t="shared" si="60"/>
        <v>0</v>
      </c>
      <c r="U27" s="229">
        <f t="shared" si="60"/>
        <v>0</v>
      </c>
      <c r="V27" s="229">
        <f t="shared" si="60"/>
        <v>1.9351033539381553E-2</v>
      </c>
      <c r="W27" s="229">
        <f t="shared" si="60"/>
        <v>3.8702067078763107E-2</v>
      </c>
      <c r="X27" s="229">
        <f t="shared" si="60"/>
        <v>3.8702067078763107E-2</v>
      </c>
      <c r="Y27" s="229">
        <f t="shared" si="60"/>
        <v>3.8702067078763107E-2</v>
      </c>
      <c r="Z27" s="229">
        <f t="shared" si="60"/>
        <v>3.8702067078763107E-2</v>
      </c>
      <c r="AA27" s="229">
        <f t="shared" si="60"/>
        <v>3.8702067078763107E-2</v>
      </c>
      <c r="AB27" s="229">
        <f t="shared" si="60"/>
        <v>3.8702067078763107E-2</v>
      </c>
      <c r="AC27" s="229">
        <f t="shared" si="60"/>
        <v>3.8702067078763107E-2</v>
      </c>
      <c r="AD27" s="229">
        <f t="shared" si="60"/>
        <v>3.8702067078763107E-2</v>
      </c>
      <c r="AE27" s="229">
        <f t="shared" si="60"/>
        <v>3.8702067078763107E-2</v>
      </c>
      <c r="AF27" s="229">
        <f t="shared" si="60"/>
        <v>3.8702067078763107E-2</v>
      </c>
      <c r="AG27" s="229">
        <f t="shared" si="60"/>
        <v>3.8702067078763107E-2</v>
      </c>
      <c r="AH27" s="229">
        <f t="shared" si="60"/>
        <v>3.8702067078763107E-2</v>
      </c>
      <c r="AI27" s="229">
        <f t="shared" si="60"/>
        <v>3.8702067078763107E-2</v>
      </c>
      <c r="AJ27" s="229">
        <f t="shared" si="60"/>
        <v>3.8702067078763107E-2</v>
      </c>
      <c r="AK27" s="229">
        <f t="shared" si="60"/>
        <v>3.8702067078763107E-2</v>
      </c>
      <c r="AL27" s="229">
        <f t="shared" si="60"/>
        <v>3.8702067078763107E-2</v>
      </c>
      <c r="AM27" s="229">
        <f t="shared" si="60"/>
        <v>3.8702067078763107E-2</v>
      </c>
      <c r="AN27" s="229">
        <f t="shared" si="60"/>
        <v>3.8702067078763107E-2</v>
      </c>
      <c r="AO27" s="229">
        <f t="shared" si="60"/>
        <v>3.8702067078763107E-2</v>
      </c>
      <c r="AP27" s="229">
        <f t="shared" si="60"/>
        <v>3.8702067078763107E-2</v>
      </c>
      <c r="AQ27" s="229">
        <f t="shared" si="60"/>
        <v>3.8702067078763107E-2</v>
      </c>
      <c r="AR27" s="229">
        <f t="shared" si="60"/>
        <v>3.8702067078763107E-2</v>
      </c>
      <c r="AS27" s="229">
        <f t="shared" si="60"/>
        <v>3.8702067078763107E-2</v>
      </c>
      <c r="AT27" s="229">
        <f t="shared" si="60"/>
        <v>3.8702067078763107E-2</v>
      </c>
      <c r="AU27" s="229">
        <f t="shared" si="60"/>
        <v>3.8702067078763107E-2</v>
      </c>
      <c r="AV27" s="229">
        <f t="shared" si="60"/>
        <v>3.8702067078763107E-2</v>
      </c>
      <c r="AW27" s="229">
        <f t="shared" si="60"/>
        <v>3.8702067078763107E-2</v>
      </c>
      <c r="AX27" s="229">
        <f t="shared" si="60"/>
        <v>3.8702067078763107E-2</v>
      </c>
      <c r="AY27" s="229">
        <f t="shared" si="60"/>
        <v>3.8702067078763107E-2</v>
      </c>
      <c r="AZ27" s="229">
        <f t="shared" si="60"/>
        <v>3.8702067078763107E-2</v>
      </c>
      <c r="BA27" s="229">
        <f t="shared" si="60"/>
        <v>3.8702067078763107E-2</v>
      </c>
      <c r="BB27" s="229">
        <f t="shared" si="60"/>
        <v>3.8702067078763107E-2</v>
      </c>
      <c r="BC27" s="229">
        <f t="shared" si="60"/>
        <v>3.8702067078763107E-2</v>
      </c>
      <c r="BD27" s="229">
        <f t="shared" si="60"/>
        <v>3.8702067078763107E-2</v>
      </c>
      <c r="BE27" s="229">
        <f t="shared" si="60"/>
        <v>3.8702067078763107E-2</v>
      </c>
      <c r="BF27" s="229">
        <f t="shared" si="60"/>
        <v>3.8702067078763107E-2</v>
      </c>
      <c r="BG27" s="229">
        <f t="shared" si="60"/>
        <v>3.8702067078763107E-2</v>
      </c>
      <c r="BH27" s="229">
        <f t="shared" si="60"/>
        <v>3.8702067078763107E-2</v>
      </c>
      <c r="BI27" s="229">
        <f t="shared" si="60"/>
        <v>3.8702067078763107E-2</v>
      </c>
      <c r="BJ27" s="229">
        <f t="shared" si="60"/>
        <v>3.8702067078763107E-2</v>
      </c>
      <c r="BK27" s="229">
        <f t="shared" si="60"/>
        <v>3.8702067078763107E-2</v>
      </c>
      <c r="BL27" s="229">
        <f t="shared" si="60"/>
        <v>3.8702067078763107E-2</v>
      </c>
      <c r="BM27" s="229">
        <f t="shared" si="60"/>
        <v>3.8702067078763107E-2</v>
      </c>
      <c r="BN27" s="229">
        <f t="shared" si="60"/>
        <v>3.8702067078763107E-2</v>
      </c>
      <c r="BO27" s="229">
        <f t="shared" si="60"/>
        <v>3.8702067078763107E-2</v>
      </c>
      <c r="BP27" s="229">
        <f t="shared" si="60"/>
        <v>3.8702067078763107E-2</v>
      </c>
      <c r="BQ27" s="229">
        <f t="shared" si="60"/>
        <v>3.8702067078763107E-2</v>
      </c>
      <c r="BR27" s="229">
        <f t="shared" si="60"/>
        <v>3.8702067078763107E-2</v>
      </c>
      <c r="BS27" s="229">
        <f t="shared" ref="BS27:BZ27" si="61">IF($D27=BS$9,$E$27*$G$3/2,IF(AND($C27+$E$3&gt;BS$8,BS$9&gt;$D27),$E$27*$G$3,0))</f>
        <v>3.8702067078763107E-2</v>
      </c>
      <c r="BT27" s="229">
        <f t="shared" si="61"/>
        <v>3.8702067078763107E-2</v>
      </c>
      <c r="BU27" s="229">
        <f t="shared" si="61"/>
        <v>3.8702067078763107E-2</v>
      </c>
      <c r="BV27" s="229">
        <f t="shared" si="61"/>
        <v>3.8702067078763107E-2</v>
      </c>
      <c r="BW27" s="229">
        <f t="shared" si="61"/>
        <v>3.8702067078763107E-2</v>
      </c>
      <c r="BX27" s="229">
        <f t="shared" si="61"/>
        <v>3.8702067078763107E-2</v>
      </c>
      <c r="BY27" s="229">
        <f t="shared" si="61"/>
        <v>3.8702067078763107E-2</v>
      </c>
      <c r="BZ27" s="229">
        <f t="shared" si="61"/>
        <v>3.8702067078763107E-2</v>
      </c>
    </row>
    <row r="28" spans="1:78" x14ac:dyDescent="0.2">
      <c r="A28" s="7" t="str">
        <v>Roll-in 3</v>
      </c>
      <c r="B28" s="7">
        <v>1</v>
      </c>
      <c r="C28" s="7">
        <f t="shared" si="32"/>
        <v>17</v>
      </c>
      <c r="D28" s="165">
        <f t="shared" si="33"/>
        <v>43982</v>
      </c>
      <c r="E28" s="313">
        <f>HLOOKUP(D28,INPUTS!$D$86:$BW$93,IF(B28=1,3,7),FALSE)</f>
        <v>1.8624599999999627</v>
      </c>
      <c r="F28" s="303"/>
      <c r="G28" s="229">
        <f t="shared" ref="G28:BR28" si="62">IF($D28=G$9,$E$28*$G$3/2,IF(AND($C28+$E$3&gt;G$8,G$9&gt;$D28),$E$28*$G$3,0))</f>
        <v>0</v>
      </c>
      <c r="H28" s="229">
        <f t="shared" si="62"/>
        <v>0</v>
      </c>
      <c r="I28" s="229">
        <f t="shared" si="62"/>
        <v>0</v>
      </c>
      <c r="J28" s="229">
        <f t="shared" si="62"/>
        <v>0</v>
      </c>
      <c r="K28" s="229">
        <f t="shared" si="62"/>
        <v>0</v>
      </c>
      <c r="L28" s="229">
        <f t="shared" si="62"/>
        <v>0</v>
      </c>
      <c r="M28" s="229">
        <f t="shared" si="62"/>
        <v>0</v>
      </c>
      <c r="N28" s="229">
        <f t="shared" si="62"/>
        <v>0</v>
      </c>
      <c r="O28" s="229">
        <f t="shared" si="62"/>
        <v>0</v>
      </c>
      <c r="P28" s="229">
        <f t="shared" si="62"/>
        <v>0</v>
      </c>
      <c r="Q28" s="229">
        <f t="shared" si="62"/>
        <v>0</v>
      </c>
      <c r="R28" s="229">
        <f t="shared" si="62"/>
        <v>0</v>
      </c>
      <c r="S28" s="229">
        <f t="shared" si="62"/>
        <v>0</v>
      </c>
      <c r="T28" s="229">
        <f t="shared" si="62"/>
        <v>0</v>
      </c>
      <c r="U28" s="229">
        <f t="shared" si="62"/>
        <v>0</v>
      </c>
      <c r="V28" s="229">
        <f t="shared" si="62"/>
        <v>0</v>
      </c>
      <c r="W28" s="229">
        <f t="shared" si="62"/>
        <v>2.5399254331169032E-3</v>
      </c>
      <c r="X28" s="229">
        <f t="shared" si="62"/>
        <v>5.0798508662338064E-3</v>
      </c>
      <c r="Y28" s="229">
        <f t="shared" si="62"/>
        <v>5.0798508662338064E-3</v>
      </c>
      <c r="Z28" s="229">
        <f t="shared" si="62"/>
        <v>5.0798508662338064E-3</v>
      </c>
      <c r="AA28" s="229">
        <f t="shared" si="62"/>
        <v>5.0798508662338064E-3</v>
      </c>
      <c r="AB28" s="229">
        <f t="shared" si="62"/>
        <v>5.0798508662338064E-3</v>
      </c>
      <c r="AC28" s="229">
        <f t="shared" si="62"/>
        <v>5.0798508662338064E-3</v>
      </c>
      <c r="AD28" s="229">
        <f t="shared" si="62"/>
        <v>5.0798508662338064E-3</v>
      </c>
      <c r="AE28" s="229">
        <f t="shared" si="62"/>
        <v>5.0798508662338064E-3</v>
      </c>
      <c r="AF28" s="229">
        <f t="shared" si="62"/>
        <v>5.0798508662338064E-3</v>
      </c>
      <c r="AG28" s="229">
        <f t="shared" si="62"/>
        <v>5.0798508662338064E-3</v>
      </c>
      <c r="AH28" s="229">
        <f t="shared" si="62"/>
        <v>5.0798508662338064E-3</v>
      </c>
      <c r="AI28" s="229">
        <f t="shared" si="62"/>
        <v>5.0798508662338064E-3</v>
      </c>
      <c r="AJ28" s="229">
        <f t="shared" si="62"/>
        <v>5.0798508662338064E-3</v>
      </c>
      <c r="AK28" s="229">
        <f t="shared" si="62"/>
        <v>5.0798508662338064E-3</v>
      </c>
      <c r="AL28" s="229">
        <f t="shared" si="62"/>
        <v>5.0798508662338064E-3</v>
      </c>
      <c r="AM28" s="229">
        <f t="shared" si="62"/>
        <v>5.0798508662338064E-3</v>
      </c>
      <c r="AN28" s="229">
        <f t="shared" si="62"/>
        <v>5.0798508662338064E-3</v>
      </c>
      <c r="AO28" s="229">
        <f t="shared" si="62"/>
        <v>5.0798508662338064E-3</v>
      </c>
      <c r="AP28" s="229">
        <f t="shared" si="62"/>
        <v>5.0798508662338064E-3</v>
      </c>
      <c r="AQ28" s="229">
        <f t="shared" si="62"/>
        <v>5.0798508662338064E-3</v>
      </c>
      <c r="AR28" s="229">
        <f t="shared" si="62"/>
        <v>5.0798508662338064E-3</v>
      </c>
      <c r="AS28" s="229">
        <f t="shared" si="62"/>
        <v>5.0798508662338064E-3</v>
      </c>
      <c r="AT28" s="229">
        <f t="shared" si="62"/>
        <v>5.0798508662338064E-3</v>
      </c>
      <c r="AU28" s="229">
        <f t="shared" si="62"/>
        <v>5.0798508662338064E-3</v>
      </c>
      <c r="AV28" s="229">
        <f t="shared" si="62"/>
        <v>5.0798508662338064E-3</v>
      </c>
      <c r="AW28" s="229">
        <f t="shared" si="62"/>
        <v>5.0798508662338064E-3</v>
      </c>
      <c r="AX28" s="229">
        <f t="shared" si="62"/>
        <v>5.0798508662338064E-3</v>
      </c>
      <c r="AY28" s="229">
        <f t="shared" si="62"/>
        <v>5.0798508662338064E-3</v>
      </c>
      <c r="AZ28" s="229">
        <f t="shared" si="62"/>
        <v>5.0798508662338064E-3</v>
      </c>
      <c r="BA28" s="229">
        <f t="shared" si="62"/>
        <v>5.0798508662338064E-3</v>
      </c>
      <c r="BB28" s="229">
        <f t="shared" si="62"/>
        <v>5.0798508662338064E-3</v>
      </c>
      <c r="BC28" s="229">
        <f t="shared" si="62"/>
        <v>5.0798508662338064E-3</v>
      </c>
      <c r="BD28" s="229">
        <f t="shared" si="62"/>
        <v>5.0798508662338064E-3</v>
      </c>
      <c r="BE28" s="229">
        <f t="shared" si="62"/>
        <v>5.0798508662338064E-3</v>
      </c>
      <c r="BF28" s="229">
        <f t="shared" si="62"/>
        <v>5.0798508662338064E-3</v>
      </c>
      <c r="BG28" s="229">
        <f t="shared" si="62"/>
        <v>5.0798508662338064E-3</v>
      </c>
      <c r="BH28" s="229">
        <f t="shared" si="62"/>
        <v>5.0798508662338064E-3</v>
      </c>
      <c r="BI28" s="229">
        <f t="shared" si="62"/>
        <v>5.0798508662338064E-3</v>
      </c>
      <c r="BJ28" s="229">
        <f t="shared" si="62"/>
        <v>5.0798508662338064E-3</v>
      </c>
      <c r="BK28" s="229">
        <f t="shared" si="62"/>
        <v>5.0798508662338064E-3</v>
      </c>
      <c r="BL28" s="229">
        <f t="shared" si="62"/>
        <v>5.0798508662338064E-3</v>
      </c>
      <c r="BM28" s="229">
        <f t="shared" si="62"/>
        <v>5.0798508662338064E-3</v>
      </c>
      <c r="BN28" s="229">
        <f t="shared" si="62"/>
        <v>5.0798508662338064E-3</v>
      </c>
      <c r="BO28" s="229">
        <f t="shared" si="62"/>
        <v>5.0798508662338064E-3</v>
      </c>
      <c r="BP28" s="229">
        <f t="shared" si="62"/>
        <v>5.0798508662338064E-3</v>
      </c>
      <c r="BQ28" s="229">
        <f t="shared" si="62"/>
        <v>5.0798508662338064E-3</v>
      </c>
      <c r="BR28" s="229">
        <f t="shared" si="62"/>
        <v>5.0798508662338064E-3</v>
      </c>
      <c r="BS28" s="229">
        <f t="shared" ref="BS28:BZ28" si="63">IF($D28=BS$9,$E$28*$G$3/2,IF(AND($C28+$E$3&gt;BS$8,BS$9&gt;$D28),$E$28*$G$3,0))</f>
        <v>5.0798508662338064E-3</v>
      </c>
      <c r="BT28" s="229">
        <f t="shared" si="63"/>
        <v>5.0798508662338064E-3</v>
      </c>
      <c r="BU28" s="229">
        <f t="shared" si="63"/>
        <v>5.0798508662338064E-3</v>
      </c>
      <c r="BV28" s="229">
        <f t="shared" si="63"/>
        <v>5.0798508662338064E-3</v>
      </c>
      <c r="BW28" s="229">
        <f t="shared" si="63"/>
        <v>5.0798508662338064E-3</v>
      </c>
      <c r="BX28" s="229">
        <f t="shared" si="63"/>
        <v>5.0798508662338064E-3</v>
      </c>
      <c r="BY28" s="229">
        <f t="shared" si="63"/>
        <v>5.0798508662338064E-3</v>
      </c>
      <c r="BZ28" s="229">
        <f t="shared" si="63"/>
        <v>5.0798508662338064E-3</v>
      </c>
    </row>
    <row r="29" spans="1:78" x14ac:dyDescent="0.2">
      <c r="A29" s="7" t="str">
        <v>Roll-in 3</v>
      </c>
      <c r="B29" s="7">
        <v>1</v>
      </c>
      <c r="C29" s="7">
        <f t="shared" si="32"/>
        <v>18</v>
      </c>
      <c r="D29" s="165">
        <f t="shared" si="33"/>
        <v>44012</v>
      </c>
      <c r="E29" s="313">
        <f>HLOOKUP(D29,INPUTS!$D$86:$BW$93,IF(B29=1,3,7),FALSE)</f>
        <v>382.31593999999996</v>
      </c>
      <c r="F29" s="303"/>
      <c r="G29" s="229">
        <f t="shared" ref="G29:BR29" si="64">IF($D29=G$9,$E$29*$G$3/2,IF(AND($C29+$E$3&gt;G$8,G$9&gt;$D29),$E$29*$G$3,0))</f>
        <v>0</v>
      </c>
      <c r="H29" s="229">
        <f t="shared" si="64"/>
        <v>0</v>
      </c>
      <c r="I29" s="229">
        <f t="shared" si="64"/>
        <v>0</v>
      </c>
      <c r="J29" s="229">
        <f t="shared" si="64"/>
        <v>0</v>
      </c>
      <c r="K29" s="229">
        <f t="shared" si="64"/>
        <v>0</v>
      </c>
      <c r="L29" s="229">
        <f t="shared" si="64"/>
        <v>0</v>
      </c>
      <c r="M29" s="229">
        <f t="shared" si="64"/>
        <v>0</v>
      </c>
      <c r="N29" s="229">
        <f t="shared" si="64"/>
        <v>0</v>
      </c>
      <c r="O29" s="229">
        <f t="shared" si="64"/>
        <v>0</v>
      </c>
      <c r="P29" s="229">
        <f t="shared" si="64"/>
        <v>0</v>
      </c>
      <c r="Q29" s="229">
        <f t="shared" si="64"/>
        <v>0</v>
      </c>
      <c r="R29" s="229">
        <f t="shared" si="64"/>
        <v>0</v>
      </c>
      <c r="S29" s="229">
        <f t="shared" si="64"/>
        <v>0</v>
      </c>
      <c r="T29" s="229">
        <f t="shared" si="64"/>
        <v>0</v>
      </c>
      <c r="U29" s="229">
        <f t="shared" si="64"/>
        <v>0</v>
      </c>
      <c r="V29" s="229">
        <f t="shared" si="64"/>
        <v>0</v>
      </c>
      <c r="W29" s="229">
        <f t="shared" si="64"/>
        <v>0</v>
      </c>
      <c r="X29" s="229">
        <f t="shared" si="64"/>
        <v>0.52138246163247282</v>
      </c>
      <c r="Y29" s="229">
        <f t="shared" si="64"/>
        <v>1.0427649232649456</v>
      </c>
      <c r="Z29" s="229">
        <f t="shared" si="64"/>
        <v>1.0427649232649456</v>
      </c>
      <c r="AA29" s="229">
        <f t="shared" si="64"/>
        <v>1.0427649232649456</v>
      </c>
      <c r="AB29" s="229">
        <f t="shared" si="64"/>
        <v>1.0427649232649456</v>
      </c>
      <c r="AC29" s="229">
        <f t="shared" si="64"/>
        <v>1.0427649232649456</v>
      </c>
      <c r="AD29" s="229">
        <f t="shared" si="64"/>
        <v>1.0427649232649456</v>
      </c>
      <c r="AE29" s="229">
        <f t="shared" si="64"/>
        <v>1.0427649232649456</v>
      </c>
      <c r="AF29" s="229">
        <f t="shared" si="64"/>
        <v>1.0427649232649456</v>
      </c>
      <c r="AG29" s="229">
        <f t="shared" si="64"/>
        <v>1.0427649232649456</v>
      </c>
      <c r="AH29" s="229">
        <f t="shared" si="64"/>
        <v>1.0427649232649456</v>
      </c>
      <c r="AI29" s="229">
        <f t="shared" si="64"/>
        <v>1.0427649232649456</v>
      </c>
      <c r="AJ29" s="229">
        <f t="shared" si="64"/>
        <v>1.0427649232649456</v>
      </c>
      <c r="AK29" s="229">
        <f t="shared" si="64"/>
        <v>1.0427649232649456</v>
      </c>
      <c r="AL29" s="229">
        <f t="shared" si="64"/>
        <v>1.0427649232649456</v>
      </c>
      <c r="AM29" s="229">
        <f t="shared" si="64"/>
        <v>1.0427649232649456</v>
      </c>
      <c r="AN29" s="229">
        <f t="shared" si="64"/>
        <v>1.0427649232649456</v>
      </c>
      <c r="AO29" s="229">
        <f t="shared" si="64"/>
        <v>1.0427649232649456</v>
      </c>
      <c r="AP29" s="229">
        <f t="shared" si="64"/>
        <v>1.0427649232649456</v>
      </c>
      <c r="AQ29" s="229">
        <f t="shared" si="64"/>
        <v>1.0427649232649456</v>
      </c>
      <c r="AR29" s="229">
        <f t="shared" si="64"/>
        <v>1.0427649232649456</v>
      </c>
      <c r="AS29" s="229">
        <f t="shared" si="64"/>
        <v>1.0427649232649456</v>
      </c>
      <c r="AT29" s="229">
        <f t="shared" si="64"/>
        <v>1.0427649232649456</v>
      </c>
      <c r="AU29" s="229">
        <f t="shared" si="64"/>
        <v>1.0427649232649456</v>
      </c>
      <c r="AV29" s="229">
        <f t="shared" si="64"/>
        <v>1.0427649232649456</v>
      </c>
      <c r="AW29" s="229">
        <f t="shared" si="64"/>
        <v>1.0427649232649456</v>
      </c>
      <c r="AX29" s="229">
        <f t="shared" si="64"/>
        <v>1.0427649232649456</v>
      </c>
      <c r="AY29" s="229">
        <f t="shared" si="64"/>
        <v>1.0427649232649456</v>
      </c>
      <c r="AZ29" s="229">
        <f t="shared" si="64"/>
        <v>1.0427649232649456</v>
      </c>
      <c r="BA29" s="229">
        <f t="shared" si="64"/>
        <v>1.0427649232649456</v>
      </c>
      <c r="BB29" s="229">
        <f t="shared" si="64"/>
        <v>1.0427649232649456</v>
      </c>
      <c r="BC29" s="229">
        <f t="shared" si="64"/>
        <v>1.0427649232649456</v>
      </c>
      <c r="BD29" s="229">
        <f t="shared" si="64"/>
        <v>1.0427649232649456</v>
      </c>
      <c r="BE29" s="229">
        <f t="shared" si="64"/>
        <v>1.0427649232649456</v>
      </c>
      <c r="BF29" s="229">
        <f t="shared" si="64"/>
        <v>1.0427649232649456</v>
      </c>
      <c r="BG29" s="229">
        <f t="shared" si="64"/>
        <v>1.0427649232649456</v>
      </c>
      <c r="BH29" s="229">
        <f t="shared" si="64"/>
        <v>1.0427649232649456</v>
      </c>
      <c r="BI29" s="229">
        <f t="shared" si="64"/>
        <v>1.0427649232649456</v>
      </c>
      <c r="BJ29" s="229">
        <f t="shared" si="64"/>
        <v>1.0427649232649456</v>
      </c>
      <c r="BK29" s="229">
        <f t="shared" si="64"/>
        <v>1.0427649232649456</v>
      </c>
      <c r="BL29" s="229">
        <f t="shared" si="64"/>
        <v>1.0427649232649456</v>
      </c>
      <c r="BM29" s="229">
        <f t="shared" si="64"/>
        <v>1.0427649232649456</v>
      </c>
      <c r="BN29" s="229">
        <f t="shared" si="64"/>
        <v>1.0427649232649456</v>
      </c>
      <c r="BO29" s="229">
        <f t="shared" si="64"/>
        <v>1.0427649232649456</v>
      </c>
      <c r="BP29" s="229">
        <f t="shared" si="64"/>
        <v>1.0427649232649456</v>
      </c>
      <c r="BQ29" s="229">
        <f t="shared" si="64"/>
        <v>1.0427649232649456</v>
      </c>
      <c r="BR29" s="229">
        <f t="shared" si="64"/>
        <v>1.0427649232649456</v>
      </c>
      <c r="BS29" s="229">
        <f t="shared" ref="BS29:BZ29" si="65">IF($D29=BS$9,$E$29*$G$3/2,IF(AND($C29+$E$3&gt;BS$8,BS$9&gt;$D29),$E$29*$G$3,0))</f>
        <v>1.0427649232649456</v>
      </c>
      <c r="BT29" s="229">
        <f t="shared" si="65"/>
        <v>1.0427649232649456</v>
      </c>
      <c r="BU29" s="229">
        <f t="shared" si="65"/>
        <v>1.0427649232649456</v>
      </c>
      <c r="BV29" s="229">
        <f t="shared" si="65"/>
        <v>1.0427649232649456</v>
      </c>
      <c r="BW29" s="229">
        <f t="shared" si="65"/>
        <v>1.0427649232649456</v>
      </c>
      <c r="BX29" s="229">
        <f t="shared" si="65"/>
        <v>1.0427649232649456</v>
      </c>
      <c r="BY29" s="229">
        <f t="shared" si="65"/>
        <v>1.0427649232649456</v>
      </c>
      <c r="BZ29" s="229">
        <f t="shared" si="65"/>
        <v>1.0427649232649456</v>
      </c>
    </row>
    <row r="30" spans="1:78" x14ac:dyDescent="0.2">
      <c r="A30" s="7" t="str">
        <v>Roll-in 3</v>
      </c>
      <c r="B30" s="7">
        <v>1</v>
      </c>
      <c r="C30" s="7">
        <f t="shared" si="32"/>
        <v>19</v>
      </c>
      <c r="D30" s="165">
        <f t="shared" si="33"/>
        <v>44043</v>
      </c>
      <c r="E30" s="313">
        <f>HLOOKUP(D30,INPUTS!$D$86:$BW$93,IF(B30=1,3,7),FALSE)</f>
        <v>669.1926900000002</v>
      </c>
      <c r="F30" s="303"/>
      <c r="G30" s="229">
        <f t="shared" ref="G30:BR30" si="66">IF($D30=G$9,$E$30*$G$3/2,IF(AND($C30+$E$3&gt;G$8,G$9&gt;$D30),$E$30*$G$3,0))</f>
        <v>0</v>
      </c>
      <c r="H30" s="229">
        <f t="shared" si="66"/>
        <v>0</v>
      </c>
      <c r="I30" s="229">
        <f t="shared" si="66"/>
        <v>0</v>
      </c>
      <c r="J30" s="229">
        <f t="shared" si="66"/>
        <v>0</v>
      </c>
      <c r="K30" s="229">
        <f t="shared" si="66"/>
        <v>0</v>
      </c>
      <c r="L30" s="229">
        <f t="shared" si="66"/>
        <v>0</v>
      </c>
      <c r="M30" s="229">
        <f t="shared" si="66"/>
        <v>0</v>
      </c>
      <c r="N30" s="229">
        <f t="shared" si="66"/>
        <v>0</v>
      </c>
      <c r="O30" s="229">
        <f t="shared" si="66"/>
        <v>0</v>
      </c>
      <c r="P30" s="229">
        <f t="shared" si="66"/>
        <v>0</v>
      </c>
      <c r="Q30" s="229">
        <f t="shared" si="66"/>
        <v>0</v>
      </c>
      <c r="R30" s="229">
        <f t="shared" si="66"/>
        <v>0</v>
      </c>
      <c r="S30" s="229">
        <f t="shared" si="66"/>
        <v>0</v>
      </c>
      <c r="T30" s="229">
        <f t="shared" si="66"/>
        <v>0</v>
      </c>
      <c r="U30" s="229">
        <f t="shared" si="66"/>
        <v>0</v>
      </c>
      <c r="V30" s="229">
        <f t="shared" si="66"/>
        <v>0</v>
      </c>
      <c r="W30" s="229">
        <f t="shared" si="66"/>
        <v>0</v>
      </c>
      <c r="X30" s="229">
        <f t="shared" si="66"/>
        <v>0</v>
      </c>
      <c r="Y30" s="229">
        <f t="shared" si="66"/>
        <v>0.91260995295842595</v>
      </c>
      <c r="Z30" s="229">
        <f t="shared" si="66"/>
        <v>1.8252199059168519</v>
      </c>
      <c r="AA30" s="229">
        <f t="shared" si="66"/>
        <v>1.8252199059168519</v>
      </c>
      <c r="AB30" s="229">
        <f t="shared" si="66"/>
        <v>1.8252199059168519</v>
      </c>
      <c r="AC30" s="229">
        <f t="shared" si="66"/>
        <v>1.8252199059168519</v>
      </c>
      <c r="AD30" s="229">
        <f t="shared" si="66"/>
        <v>1.8252199059168519</v>
      </c>
      <c r="AE30" s="229">
        <f t="shared" si="66"/>
        <v>1.8252199059168519</v>
      </c>
      <c r="AF30" s="229">
        <f t="shared" si="66"/>
        <v>1.8252199059168519</v>
      </c>
      <c r="AG30" s="229">
        <f t="shared" si="66"/>
        <v>1.8252199059168519</v>
      </c>
      <c r="AH30" s="229">
        <f t="shared" si="66"/>
        <v>1.8252199059168519</v>
      </c>
      <c r="AI30" s="229">
        <f t="shared" si="66"/>
        <v>1.8252199059168519</v>
      </c>
      <c r="AJ30" s="229">
        <f t="shared" si="66"/>
        <v>1.8252199059168519</v>
      </c>
      <c r="AK30" s="229">
        <f t="shared" si="66"/>
        <v>1.8252199059168519</v>
      </c>
      <c r="AL30" s="229">
        <f t="shared" si="66"/>
        <v>1.8252199059168519</v>
      </c>
      <c r="AM30" s="229">
        <f t="shared" si="66"/>
        <v>1.8252199059168519</v>
      </c>
      <c r="AN30" s="229">
        <f t="shared" si="66"/>
        <v>1.8252199059168519</v>
      </c>
      <c r="AO30" s="229">
        <f t="shared" si="66"/>
        <v>1.8252199059168519</v>
      </c>
      <c r="AP30" s="229">
        <f t="shared" si="66"/>
        <v>1.8252199059168519</v>
      </c>
      <c r="AQ30" s="229">
        <f t="shared" si="66"/>
        <v>1.8252199059168519</v>
      </c>
      <c r="AR30" s="229">
        <f t="shared" si="66"/>
        <v>1.8252199059168519</v>
      </c>
      <c r="AS30" s="229">
        <f t="shared" si="66"/>
        <v>1.8252199059168519</v>
      </c>
      <c r="AT30" s="229">
        <f t="shared" si="66"/>
        <v>1.8252199059168519</v>
      </c>
      <c r="AU30" s="229">
        <f t="shared" si="66"/>
        <v>1.8252199059168519</v>
      </c>
      <c r="AV30" s="229">
        <f t="shared" si="66"/>
        <v>1.8252199059168519</v>
      </c>
      <c r="AW30" s="229">
        <f t="shared" si="66"/>
        <v>1.8252199059168519</v>
      </c>
      <c r="AX30" s="229">
        <f t="shared" si="66"/>
        <v>1.8252199059168519</v>
      </c>
      <c r="AY30" s="229">
        <f t="shared" si="66"/>
        <v>1.8252199059168519</v>
      </c>
      <c r="AZ30" s="229">
        <f t="shared" si="66"/>
        <v>1.8252199059168519</v>
      </c>
      <c r="BA30" s="229">
        <f t="shared" si="66"/>
        <v>1.8252199059168519</v>
      </c>
      <c r="BB30" s="229">
        <f t="shared" si="66"/>
        <v>1.8252199059168519</v>
      </c>
      <c r="BC30" s="229">
        <f t="shared" si="66"/>
        <v>1.8252199059168519</v>
      </c>
      <c r="BD30" s="229">
        <f t="shared" si="66"/>
        <v>1.8252199059168519</v>
      </c>
      <c r="BE30" s="229">
        <f t="shared" si="66"/>
        <v>1.8252199059168519</v>
      </c>
      <c r="BF30" s="229">
        <f t="shared" si="66"/>
        <v>1.8252199059168519</v>
      </c>
      <c r="BG30" s="229">
        <f t="shared" si="66"/>
        <v>1.8252199059168519</v>
      </c>
      <c r="BH30" s="229">
        <f t="shared" si="66"/>
        <v>1.8252199059168519</v>
      </c>
      <c r="BI30" s="229">
        <f t="shared" si="66"/>
        <v>1.8252199059168519</v>
      </c>
      <c r="BJ30" s="229">
        <f t="shared" si="66"/>
        <v>1.8252199059168519</v>
      </c>
      <c r="BK30" s="229">
        <f t="shared" si="66"/>
        <v>1.8252199059168519</v>
      </c>
      <c r="BL30" s="229">
        <f t="shared" si="66"/>
        <v>1.8252199059168519</v>
      </c>
      <c r="BM30" s="229">
        <f t="shared" si="66"/>
        <v>1.8252199059168519</v>
      </c>
      <c r="BN30" s="229">
        <f t="shared" si="66"/>
        <v>1.8252199059168519</v>
      </c>
      <c r="BO30" s="229">
        <f t="shared" si="66"/>
        <v>1.8252199059168519</v>
      </c>
      <c r="BP30" s="229">
        <f t="shared" si="66"/>
        <v>1.8252199059168519</v>
      </c>
      <c r="BQ30" s="229">
        <f t="shared" si="66"/>
        <v>1.8252199059168519</v>
      </c>
      <c r="BR30" s="229">
        <f t="shared" si="66"/>
        <v>1.8252199059168519</v>
      </c>
      <c r="BS30" s="229">
        <f t="shared" ref="BS30:BZ30" si="67">IF($D30=BS$9,$E$30*$G$3/2,IF(AND($C30+$E$3&gt;BS$8,BS$9&gt;$D30),$E$30*$G$3,0))</f>
        <v>1.8252199059168519</v>
      </c>
      <c r="BT30" s="229">
        <f t="shared" si="67"/>
        <v>1.8252199059168519</v>
      </c>
      <c r="BU30" s="229">
        <f t="shared" si="67"/>
        <v>1.8252199059168519</v>
      </c>
      <c r="BV30" s="229">
        <f t="shared" si="67"/>
        <v>1.8252199059168519</v>
      </c>
      <c r="BW30" s="229">
        <f t="shared" si="67"/>
        <v>1.8252199059168519</v>
      </c>
      <c r="BX30" s="229">
        <f t="shared" si="67"/>
        <v>1.8252199059168519</v>
      </c>
      <c r="BY30" s="229">
        <f t="shared" si="67"/>
        <v>1.8252199059168519</v>
      </c>
      <c r="BZ30" s="229">
        <f t="shared" si="67"/>
        <v>1.8252199059168519</v>
      </c>
    </row>
    <row r="31" spans="1:78" x14ac:dyDescent="0.2">
      <c r="A31" s="7" t="str">
        <v>Roll-in 3</v>
      </c>
      <c r="B31" s="7">
        <v>1</v>
      </c>
      <c r="C31" s="7">
        <f t="shared" si="32"/>
        <v>20</v>
      </c>
      <c r="D31" s="165">
        <f t="shared" si="33"/>
        <v>44074</v>
      </c>
      <c r="E31" s="313">
        <f>HLOOKUP(D31,INPUTS!$D$86:$BW$93,IF(B31=1,3,7),FALSE)</f>
        <v>792.76817999999992</v>
      </c>
      <c r="F31" s="303"/>
      <c r="G31" s="229">
        <f t="shared" ref="G31:BR31" si="68">IF($D31=G$9,$E$31*$G$3/2,IF(AND($C31+$E$3&gt;G$8,G$9&gt;$D31),$E$31*$G$3,0))</f>
        <v>0</v>
      </c>
      <c r="H31" s="229">
        <f t="shared" si="68"/>
        <v>0</v>
      </c>
      <c r="I31" s="229">
        <f t="shared" si="68"/>
        <v>0</v>
      </c>
      <c r="J31" s="229">
        <f t="shared" si="68"/>
        <v>0</v>
      </c>
      <c r="K31" s="229">
        <f t="shared" si="68"/>
        <v>0</v>
      </c>
      <c r="L31" s="229">
        <f t="shared" si="68"/>
        <v>0</v>
      </c>
      <c r="M31" s="229">
        <f t="shared" si="68"/>
        <v>0</v>
      </c>
      <c r="N31" s="229">
        <f t="shared" si="68"/>
        <v>0</v>
      </c>
      <c r="O31" s="229">
        <f t="shared" si="68"/>
        <v>0</v>
      </c>
      <c r="P31" s="229">
        <f t="shared" si="68"/>
        <v>0</v>
      </c>
      <c r="Q31" s="229">
        <f t="shared" si="68"/>
        <v>0</v>
      </c>
      <c r="R31" s="229">
        <f t="shared" si="68"/>
        <v>0</v>
      </c>
      <c r="S31" s="229">
        <f t="shared" si="68"/>
        <v>0</v>
      </c>
      <c r="T31" s="229">
        <f t="shared" si="68"/>
        <v>0</v>
      </c>
      <c r="U31" s="229">
        <f t="shared" si="68"/>
        <v>0</v>
      </c>
      <c r="V31" s="229">
        <f t="shared" si="68"/>
        <v>0</v>
      </c>
      <c r="W31" s="229">
        <f t="shared" si="68"/>
        <v>0</v>
      </c>
      <c r="X31" s="229">
        <f t="shared" si="68"/>
        <v>0</v>
      </c>
      <c r="Y31" s="229">
        <f t="shared" si="68"/>
        <v>0</v>
      </c>
      <c r="Z31" s="229">
        <f t="shared" si="68"/>
        <v>1.081135736041493</v>
      </c>
      <c r="AA31" s="229">
        <f t="shared" si="68"/>
        <v>2.1622714720829861</v>
      </c>
      <c r="AB31" s="229">
        <f t="shared" si="68"/>
        <v>2.1622714720829861</v>
      </c>
      <c r="AC31" s="229">
        <f t="shared" si="68"/>
        <v>2.1622714720829861</v>
      </c>
      <c r="AD31" s="229">
        <f t="shared" si="68"/>
        <v>2.1622714720829861</v>
      </c>
      <c r="AE31" s="229">
        <f t="shared" si="68"/>
        <v>2.1622714720829861</v>
      </c>
      <c r="AF31" s="229">
        <f t="shared" si="68"/>
        <v>2.1622714720829861</v>
      </c>
      <c r="AG31" s="229">
        <f t="shared" si="68"/>
        <v>2.1622714720829861</v>
      </c>
      <c r="AH31" s="229">
        <f t="shared" si="68"/>
        <v>2.1622714720829861</v>
      </c>
      <c r="AI31" s="229">
        <f t="shared" si="68"/>
        <v>2.1622714720829861</v>
      </c>
      <c r="AJ31" s="229">
        <f t="shared" si="68"/>
        <v>2.1622714720829861</v>
      </c>
      <c r="AK31" s="229">
        <f t="shared" si="68"/>
        <v>2.1622714720829861</v>
      </c>
      <c r="AL31" s="229">
        <f t="shared" si="68"/>
        <v>2.1622714720829861</v>
      </c>
      <c r="AM31" s="229">
        <f t="shared" si="68"/>
        <v>2.1622714720829861</v>
      </c>
      <c r="AN31" s="229">
        <f t="shared" si="68"/>
        <v>2.1622714720829861</v>
      </c>
      <c r="AO31" s="229">
        <f t="shared" si="68"/>
        <v>2.1622714720829861</v>
      </c>
      <c r="AP31" s="229">
        <f t="shared" si="68"/>
        <v>2.1622714720829861</v>
      </c>
      <c r="AQ31" s="229">
        <f t="shared" si="68"/>
        <v>2.1622714720829861</v>
      </c>
      <c r="AR31" s="229">
        <f t="shared" si="68"/>
        <v>2.1622714720829861</v>
      </c>
      <c r="AS31" s="229">
        <f t="shared" si="68"/>
        <v>2.1622714720829861</v>
      </c>
      <c r="AT31" s="229">
        <f t="shared" si="68"/>
        <v>2.1622714720829861</v>
      </c>
      <c r="AU31" s="229">
        <f t="shared" si="68"/>
        <v>2.1622714720829861</v>
      </c>
      <c r="AV31" s="229">
        <f t="shared" si="68"/>
        <v>2.1622714720829861</v>
      </c>
      <c r="AW31" s="229">
        <f t="shared" si="68"/>
        <v>2.1622714720829861</v>
      </c>
      <c r="AX31" s="229">
        <f t="shared" si="68"/>
        <v>2.1622714720829861</v>
      </c>
      <c r="AY31" s="229">
        <f t="shared" si="68"/>
        <v>2.1622714720829861</v>
      </c>
      <c r="AZ31" s="229">
        <f t="shared" si="68"/>
        <v>2.1622714720829861</v>
      </c>
      <c r="BA31" s="229">
        <f t="shared" si="68"/>
        <v>2.1622714720829861</v>
      </c>
      <c r="BB31" s="229">
        <f t="shared" si="68"/>
        <v>2.1622714720829861</v>
      </c>
      <c r="BC31" s="229">
        <f t="shared" si="68"/>
        <v>2.1622714720829861</v>
      </c>
      <c r="BD31" s="229">
        <f t="shared" si="68"/>
        <v>2.1622714720829861</v>
      </c>
      <c r="BE31" s="229">
        <f t="shared" si="68"/>
        <v>2.1622714720829861</v>
      </c>
      <c r="BF31" s="229">
        <f t="shared" si="68"/>
        <v>2.1622714720829861</v>
      </c>
      <c r="BG31" s="229">
        <f t="shared" si="68"/>
        <v>2.1622714720829861</v>
      </c>
      <c r="BH31" s="229">
        <f t="shared" si="68"/>
        <v>2.1622714720829861</v>
      </c>
      <c r="BI31" s="229">
        <f t="shared" si="68"/>
        <v>2.1622714720829861</v>
      </c>
      <c r="BJ31" s="229">
        <f t="shared" si="68"/>
        <v>2.1622714720829861</v>
      </c>
      <c r="BK31" s="229">
        <f t="shared" si="68"/>
        <v>2.1622714720829861</v>
      </c>
      <c r="BL31" s="229">
        <f t="shared" si="68"/>
        <v>2.1622714720829861</v>
      </c>
      <c r="BM31" s="229">
        <f t="shared" si="68"/>
        <v>2.1622714720829861</v>
      </c>
      <c r="BN31" s="229">
        <f t="shared" si="68"/>
        <v>2.1622714720829861</v>
      </c>
      <c r="BO31" s="229">
        <f t="shared" si="68"/>
        <v>2.1622714720829861</v>
      </c>
      <c r="BP31" s="229">
        <f t="shared" si="68"/>
        <v>2.1622714720829861</v>
      </c>
      <c r="BQ31" s="229">
        <f t="shared" si="68"/>
        <v>2.1622714720829861</v>
      </c>
      <c r="BR31" s="229">
        <f t="shared" si="68"/>
        <v>2.1622714720829861</v>
      </c>
      <c r="BS31" s="229">
        <f t="shared" ref="BS31:BZ31" si="69">IF($D31=BS$9,$E$31*$G$3/2,IF(AND($C31+$E$3&gt;BS$8,BS$9&gt;$D31),$E$31*$G$3,0))</f>
        <v>2.1622714720829861</v>
      </c>
      <c r="BT31" s="229">
        <f t="shared" si="69"/>
        <v>2.1622714720829861</v>
      </c>
      <c r="BU31" s="229">
        <f t="shared" si="69"/>
        <v>2.1622714720829861</v>
      </c>
      <c r="BV31" s="229">
        <f t="shared" si="69"/>
        <v>2.1622714720829861</v>
      </c>
      <c r="BW31" s="229">
        <f t="shared" si="69"/>
        <v>2.1622714720829861</v>
      </c>
      <c r="BX31" s="229">
        <f t="shared" si="69"/>
        <v>2.1622714720829861</v>
      </c>
      <c r="BY31" s="229">
        <f t="shared" si="69"/>
        <v>2.1622714720829861</v>
      </c>
      <c r="BZ31" s="229">
        <f t="shared" si="69"/>
        <v>2.1622714720829861</v>
      </c>
    </row>
    <row r="32" spans="1:78" x14ac:dyDescent="0.2">
      <c r="A32" s="7" t="str">
        <v>Roll-in 4</v>
      </c>
      <c r="B32" s="7">
        <v>1</v>
      </c>
      <c r="C32" s="7">
        <f t="shared" si="32"/>
        <v>21</v>
      </c>
      <c r="D32" s="165">
        <f t="shared" si="33"/>
        <v>44104</v>
      </c>
      <c r="E32" s="313">
        <f>HLOOKUP(D32,INPUTS!$D$86:$BW$93,IF(B32=1,3,7),FALSE)</f>
        <v>1339.1225900000009</v>
      </c>
      <c r="F32" s="303"/>
      <c r="G32" s="229">
        <f t="shared" ref="G32:BR32" si="70">IF($D32=G$9,$E$32*$G$3/2,IF(AND($C32+$E$3&gt;G$8,G$9&gt;$D32),$E$32*$G$3,0))</f>
        <v>0</v>
      </c>
      <c r="H32" s="229">
        <f t="shared" si="70"/>
        <v>0</v>
      </c>
      <c r="I32" s="229">
        <f t="shared" si="70"/>
        <v>0</v>
      </c>
      <c r="J32" s="229">
        <f t="shared" si="70"/>
        <v>0</v>
      </c>
      <c r="K32" s="229">
        <f t="shared" si="70"/>
        <v>0</v>
      </c>
      <c r="L32" s="229">
        <f t="shared" si="70"/>
        <v>0</v>
      </c>
      <c r="M32" s="229">
        <f t="shared" si="70"/>
        <v>0</v>
      </c>
      <c r="N32" s="229">
        <f t="shared" si="70"/>
        <v>0</v>
      </c>
      <c r="O32" s="229">
        <f t="shared" si="70"/>
        <v>0</v>
      </c>
      <c r="P32" s="229">
        <f t="shared" si="70"/>
        <v>0</v>
      </c>
      <c r="Q32" s="229">
        <f t="shared" si="70"/>
        <v>0</v>
      </c>
      <c r="R32" s="229">
        <f t="shared" si="70"/>
        <v>0</v>
      </c>
      <c r="S32" s="229">
        <f t="shared" si="70"/>
        <v>0</v>
      </c>
      <c r="T32" s="229">
        <f t="shared" si="70"/>
        <v>0</v>
      </c>
      <c r="U32" s="229">
        <f t="shared" si="70"/>
        <v>0</v>
      </c>
      <c r="V32" s="229">
        <f t="shared" si="70"/>
        <v>0</v>
      </c>
      <c r="W32" s="229">
        <f t="shared" si="70"/>
        <v>0</v>
      </c>
      <c r="X32" s="229">
        <f t="shared" si="70"/>
        <v>0</v>
      </c>
      <c r="Y32" s="229">
        <f t="shared" si="70"/>
        <v>0</v>
      </c>
      <c r="Z32" s="229">
        <f t="shared" si="70"/>
        <v>0</v>
      </c>
      <c r="AA32" s="229">
        <f t="shared" si="70"/>
        <v>1.8262252743159313</v>
      </c>
      <c r="AB32" s="229">
        <f t="shared" si="70"/>
        <v>3.6524505486318626</v>
      </c>
      <c r="AC32" s="229">
        <f t="shared" si="70"/>
        <v>3.6524505486318626</v>
      </c>
      <c r="AD32" s="229">
        <f t="shared" si="70"/>
        <v>3.6524505486318626</v>
      </c>
      <c r="AE32" s="229">
        <f t="shared" si="70"/>
        <v>3.6524505486318626</v>
      </c>
      <c r="AF32" s="229">
        <f t="shared" si="70"/>
        <v>3.6524505486318626</v>
      </c>
      <c r="AG32" s="229">
        <f t="shared" si="70"/>
        <v>3.6524505486318626</v>
      </c>
      <c r="AH32" s="229">
        <f t="shared" si="70"/>
        <v>3.6524505486318626</v>
      </c>
      <c r="AI32" s="229">
        <f t="shared" si="70"/>
        <v>3.6524505486318626</v>
      </c>
      <c r="AJ32" s="229">
        <f t="shared" si="70"/>
        <v>3.6524505486318626</v>
      </c>
      <c r="AK32" s="229">
        <f t="shared" si="70"/>
        <v>3.6524505486318626</v>
      </c>
      <c r="AL32" s="229">
        <f t="shared" si="70"/>
        <v>3.6524505486318626</v>
      </c>
      <c r="AM32" s="229">
        <f t="shared" si="70"/>
        <v>3.6524505486318626</v>
      </c>
      <c r="AN32" s="229">
        <f t="shared" si="70"/>
        <v>3.6524505486318626</v>
      </c>
      <c r="AO32" s="229">
        <f t="shared" si="70"/>
        <v>3.6524505486318626</v>
      </c>
      <c r="AP32" s="229">
        <f t="shared" si="70"/>
        <v>3.6524505486318626</v>
      </c>
      <c r="AQ32" s="229">
        <f t="shared" si="70"/>
        <v>3.6524505486318626</v>
      </c>
      <c r="AR32" s="229">
        <f t="shared" si="70"/>
        <v>3.6524505486318626</v>
      </c>
      <c r="AS32" s="229">
        <f t="shared" si="70"/>
        <v>3.6524505486318626</v>
      </c>
      <c r="AT32" s="229">
        <f t="shared" si="70"/>
        <v>3.6524505486318626</v>
      </c>
      <c r="AU32" s="229">
        <f t="shared" si="70"/>
        <v>3.6524505486318626</v>
      </c>
      <c r="AV32" s="229">
        <f t="shared" si="70"/>
        <v>3.6524505486318626</v>
      </c>
      <c r="AW32" s="229">
        <f t="shared" si="70"/>
        <v>3.6524505486318626</v>
      </c>
      <c r="AX32" s="229">
        <f t="shared" si="70"/>
        <v>3.6524505486318626</v>
      </c>
      <c r="AY32" s="229">
        <f t="shared" si="70"/>
        <v>3.6524505486318626</v>
      </c>
      <c r="AZ32" s="229">
        <f t="shared" si="70"/>
        <v>3.6524505486318626</v>
      </c>
      <c r="BA32" s="229">
        <f t="shared" si="70"/>
        <v>3.6524505486318626</v>
      </c>
      <c r="BB32" s="229">
        <f t="shared" si="70"/>
        <v>3.6524505486318626</v>
      </c>
      <c r="BC32" s="229">
        <f t="shared" si="70"/>
        <v>3.6524505486318626</v>
      </c>
      <c r="BD32" s="229">
        <f t="shared" si="70"/>
        <v>3.6524505486318626</v>
      </c>
      <c r="BE32" s="229">
        <f t="shared" si="70"/>
        <v>3.6524505486318626</v>
      </c>
      <c r="BF32" s="229">
        <f t="shared" si="70"/>
        <v>3.6524505486318626</v>
      </c>
      <c r="BG32" s="229">
        <f t="shared" si="70"/>
        <v>3.6524505486318626</v>
      </c>
      <c r="BH32" s="229">
        <f t="shared" si="70"/>
        <v>3.6524505486318626</v>
      </c>
      <c r="BI32" s="229">
        <f t="shared" si="70"/>
        <v>3.6524505486318626</v>
      </c>
      <c r="BJ32" s="229">
        <f t="shared" si="70"/>
        <v>3.6524505486318626</v>
      </c>
      <c r="BK32" s="229">
        <f t="shared" si="70"/>
        <v>3.6524505486318626</v>
      </c>
      <c r="BL32" s="229">
        <f t="shared" si="70"/>
        <v>3.6524505486318626</v>
      </c>
      <c r="BM32" s="229">
        <f t="shared" si="70"/>
        <v>3.6524505486318626</v>
      </c>
      <c r="BN32" s="229">
        <f t="shared" si="70"/>
        <v>3.6524505486318626</v>
      </c>
      <c r="BO32" s="229">
        <f t="shared" si="70"/>
        <v>3.6524505486318626</v>
      </c>
      <c r="BP32" s="229">
        <f t="shared" si="70"/>
        <v>3.6524505486318626</v>
      </c>
      <c r="BQ32" s="229">
        <f t="shared" si="70"/>
        <v>3.6524505486318626</v>
      </c>
      <c r="BR32" s="229">
        <f t="shared" si="70"/>
        <v>3.6524505486318626</v>
      </c>
      <c r="BS32" s="229">
        <f t="shared" ref="BS32:BZ32" si="71">IF($D32=BS$9,$E$32*$G$3/2,IF(AND($C32+$E$3&gt;BS$8,BS$9&gt;$D32),$E$32*$G$3,0))</f>
        <v>3.6524505486318626</v>
      </c>
      <c r="BT32" s="229">
        <f t="shared" si="71"/>
        <v>3.6524505486318626</v>
      </c>
      <c r="BU32" s="229">
        <f t="shared" si="71"/>
        <v>3.6524505486318626</v>
      </c>
      <c r="BV32" s="229">
        <f t="shared" si="71"/>
        <v>3.6524505486318626</v>
      </c>
      <c r="BW32" s="229">
        <f t="shared" si="71"/>
        <v>3.6524505486318626</v>
      </c>
      <c r="BX32" s="229">
        <f t="shared" si="71"/>
        <v>3.6524505486318626</v>
      </c>
      <c r="BY32" s="229">
        <f t="shared" si="71"/>
        <v>3.6524505486318626</v>
      </c>
      <c r="BZ32" s="229">
        <f t="shared" si="71"/>
        <v>3.6524505486318626</v>
      </c>
    </row>
    <row r="33" spans="1:78" x14ac:dyDescent="0.2">
      <c r="A33" s="7" t="str">
        <v>Roll-in 4</v>
      </c>
      <c r="B33" s="7">
        <v>1</v>
      </c>
      <c r="C33" s="7">
        <f t="shared" si="32"/>
        <v>22</v>
      </c>
      <c r="D33" s="165">
        <f t="shared" si="33"/>
        <v>44135</v>
      </c>
      <c r="E33" s="313">
        <f>HLOOKUP(D33,INPUTS!$D$86:$BW$93,IF(B33=1,3,7),FALSE)</f>
        <v>-724.88203000000078</v>
      </c>
      <c r="F33" s="303"/>
      <c r="G33" s="229">
        <f t="shared" ref="G33:BR33" si="72">IF($D33=G$9,$E$33*$G$3/2,IF(AND($C33+$E$3&gt;G$8,G$9&gt;$D33),$E$33*$G$3,0))</f>
        <v>0</v>
      </c>
      <c r="H33" s="229">
        <f t="shared" si="72"/>
        <v>0</v>
      </c>
      <c r="I33" s="229">
        <f t="shared" si="72"/>
        <v>0</v>
      </c>
      <c r="J33" s="229">
        <f t="shared" si="72"/>
        <v>0</v>
      </c>
      <c r="K33" s="229">
        <f t="shared" si="72"/>
        <v>0</v>
      </c>
      <c r="L33" s="229">
        <f t="shared" si="72"/>
        <v>0</v>
      </c>
      <c r="M33" s="229">
        <f t="shared" si="72"/>
        <v>0</v>
      </c>
      <c r="N33" s="229">
        <f t="shared" si="72"/>
        <v>0</v>
      </c>
      <c r="O33" s="229">
        <f t="shared" si="72"/>
        <v>0</v>
      </c>
      <c r="P33" s="229">
        <f t="shared" si="72"/>
        <v>0</v>
      </c>
      <c r="Q33" s="229">
        <f t="shared" si="72"/>
        <v>0</v>
      </c>
      <c r="R33" s="229">
        <f t="shared" si="72"/>
        <v>0</v>
      </c>
      <c r="S33" s="229">
        <f t="shared" si="72"/>
        <v>0</v>
      </c>
      <c r="T33" s="229">
        <f t="shared" si="72"/>
        <v>0</v>
      </c>
      <c r="U33" s="229">
        <f t="shared" si="72"/>
        <v>0</v>
      </c>
      <c r="V33" s="229">
        <f t="shared" si="72"/>
        <v>0</v>
      </c>
      <c r="W33" s="229">
        <f t="shared" si="72"/>
        <v>0</v>
      </c>
      <c r="X33" s="229">
        <f t="shared" si="72"/>
        <v>0</v>
      </c>
      <c r="Y33" s="229">
        <f t="shared" si="72"/>
        <v>0</v>
      </c>
      <c r="Z33" s="229">
        <f t="shared" si="72"/>
        <v>0</v>
      </c>
      <c r="AA33" s="229">
        <f t="shared" si="72"/>
        <v>0</v>
      </c>
      <c r="AB33" s="229">
        <f t="shared" si="72"/>
        <v>-0.98855615906191208</v>
      </c>
      <c r="AC33" s="229">
        <f t="shared" si="72"/>
        <v>-1.9771123181238242</v>
      </c>
      <c r="AD33" s="229">
        <f t="shared" si="72"/>
        <v>-1.9771123181238242</v>
      </c>
      <c r="AE33" s="229">
        <f t="shared" si="72"/>
        <v>-1.9771123181238242</v>
      </c>
      <c r="AF33" s="229">
        <f t="shared" si="72"/>
        <v>-1.9771123181238242</v>
      </c>
      <c r="AG33" s="229">
        <f t="shared" si="72"/>
        <v>-1.9771123181238242</v>
      </c>
      <c r="AH33" s="229">
        <f t="shared" si="72"/>
        <v>-1.9771123181238242</v>
      </c>
      <c r="AI33" s="229">
        <f t="shared" si="72"/>
        <v>-1.9771123181238242</v>
      </c>
      <c r="AJ33" s="229">
        <f t="shared" si="72"/>
        <v>-1.9771123181238242</v>
      </c>
      <c r="AK33" s="229">
        <f t="shared" si="72"/>
        <v>-1.9771123181238242</v>
      </c>
      <c r="AL33" s="229">
        <f t="shared" si="72"/>
        <v>-1.9771123181238242</v>
      </c>
      <c r="AM33" s="229">
        <f t="shared" si="72"/>
        <v>-1.9771123181238242</v>
      </c>
      <c r="AN33" s="229">
        <f t="shared" si="72"/>
        <v>-1.9771123181238242</v>
      </c>
      <c r="AO33" s="229">
        <f t="shared" si="72"/>
        <v>-1.9771123181238242</v>
      </c>
      <c r="AP33" s="229">
        <f t="shared" si="72"/>
        <v>-1.9771123181238242</v>
      </c>
      <c r="AQ33" s="229">
        <f t="shared" si="72"/>
        <v>-1.9771123181238242</v>
      </c>
      <c r="AR33" s="229">
        <f t="shared" si="72"/>
        <v>-1.9771123181238242</v>
      </c>
      <c r="AS33" s="229">
        <f t="shared" si="72"/>
        <v>-1.9771123181238242</v>
      </c>
      <c r="AT33" s="229">
        <f t="shared" si="72"/>
        <v>-1.9771123181238242</v>
      </c>
      <c r="AU33" s="229">
        <f t="shared" si="72"/>
        <v>-1.9771123181238242</v>
      </c>
      <c r="AV33" s="229">
        <f t="shared" si="72"/>
        <v>-1.9771123181238242</v>
      </c>
      <c r="AW33" s="229">
        <f t="shared" si="72"/>
        <v>-1.9771123181238242</v>
      </c>
      <c r="AX33" s="229">
        <f t="shared" si="72"/>
        <v>-1.9771123181238242</v>
      </c>
      <c r="AY33" s="229">
        <f t="shared" si="72"/>
        <v>-1.9771123181238242</v>
      </c>
      <c r="AZ33" s="229">
        <f t="shared" si="72"/>
        <v>-1.9771123181238242</v>
      </c>
      <c r="BA33" s="229">
        <f t="shared" si="72"/>
        <v>-1.9771123181238242</v>
      </c>
      <c r="BB33" s="229">
        <f t="shared" si="72"/>
        <v>-1.9771123181238242</v>
      </c>
      <c r="BC33" s="229">
        <f t="shared" si="72"/>
        <v>-1.9771123181238242</v>
      </c>
      <c r="BD33" s="229">
        <f t="shared" si="72"/>
        <v>-1.9771123181238242</v>
      </c>
      <c r="BE33" s="229">
        <f t="shared" si="72"/>
        <v>-1.9771123181238242</v>
      </c>
      <c r="BF33" s="229">
        <f t="shared" si="72"/>
        <v>-1.9771123181238242</v>
      </c>
      <c r="BG33" s="229">
        <f t="shared" si="72"/>
        <v>-1.9771123181238242</v>
      </c>
      <c r="BH33" s="229">
        <f t="shared" si="72"/>
        <v>-1.9771123181238242</v>
      </c>
      <c r="BI33" s="229">
        <f t="shared" si="72"/>
        <v>-1.9771123181238242</v>
      </c>
      <c r="BJ33" s="229">
        <f t="shared" si="72"/>
        <v>-1.9771123181238242</v>
      </c>
      <c r="BK33" s="229">
        <f t="shared" si="72"/>
        <v>-1.9771123181238242</v>
      </c>
      <c r="BL33" s="229">
        <f t="shared" si="72"/>
        <v>-1.9771123181238242</v>
      </c>
      <c r="BM33" s="229">
        <f t="shared" si="72"/>
        <v>-1.9771123181238242</v>
      </c>
      <c r="BN33" s="229">
        <f t="shared" si="72"/>
        <v>-1.9771123181238242</v>
      </c>
      <c r="BO33" s="229">
        <f t="shared" si="72"/>
        <v>-1.9771123181238242</v>
      </c>
      <c r="BP33" s="229">
        <f t="shared" si="72"/>
        <v>-1.9771123181238242</v>
      </c>
      <c r="BQ33" s="229">
        <f t="shared" si="72"/>
        <v>-1.9771123181238242</v>
      </c>
      <c r="BR33" s="229">
        <f t="shared" si="72"/>
        <v>-1.9771123181238242</v>
      </c>
      <c r="BS33" s="229">
        <f t="shared" ref="BS33:BZ33" si="73">IF($D33=BS$9,$E$33*$G$3/2,IF(AND($C33+$E$3&gt;BS$8,BS$9&gt;$D33),$E$33*$G$3,0))</f>
        <v>-1.9771123181238242</v>
      </c>
      <c r="BT33" s="229">
        <f t="shared" si="73"/>
        <v>-1.9771123181238242</v>
      </c>
      <c r="BU33" s="229">
        <f t="shared" si="73"/>
        <v>-1.9771123181238242</v>
      </c>
      <c r="BV33" s="229">
        <f t="shared" si="73"/>
        <v>-1.9771123181238242</v>
      </c>
      <c r="BW33" s="229">
        <f t="shared" si="73"/>
        <v>-1.9771123181238242</v>
      </c>
      <c r="BX33" s="229">
        <f t="shared" si="73"/>
        <v>-1.9771123181238242</v>
      </c>
      <c r="BY33" s="229">
        <f t="shared" si="73"/>
        <v>-1.9771123181238242</v>
      </c>
      <c r="BZ33" s="229">
        <f t="shared" si="73"/>
        <v>-1.9771123181238242</v>
      </c>
    </row>
    <row r="34" spans="1:78" x14ac:dyDescent="0.2">
      <c r="A34" s="7" t="str">
        <v>Roll-in 4</v>
      </c>
      <c r="B34" s="7">
        <v>1</v>
      </c>
      <c r="C34" s="7">
        <f t="shared" si="32"/>
        <v>23</v>
      </c>
      <c r="D34" s="165">
        <f t="shared" si="33"/>
        <v>44165</v>
      </c>
      <c r="E34" s="313">
        <f>HLOOKUP(D34,INPUTS!$D$86:$BW$93,IF(B34=1,3,7),FALSE)</f>
        <v>4237.1517799999983</v>
      </c>
      <c r="F34" s="303"/>
      <c r="G34" s="229">
        <f t="shared" ref="G34:BR34" si="74">IF($D34=G$9,$E$34*$G$3/2,IF(AND($C34+$E$3&gt;G$8,G$9&gt;$D34),$E$34*$G$3,0))</f>
        <v>0</v>
      </c>
      <c r="H34" s="229">
        <f t="shared" si="74"/>
        <v>0</v>
      </c>
      <c r="I34" s="229">
        <f t="shared" si="74"/>
        <v>0</v>
      </c>
      <c r="J34" s="229">
        <f t="shared" si="74"/>
        <v>0</v>
      </c>
      <c r="K34" s="229">
        <f t="shared" si="74"/>
        <v>0</v>
      </c>
      <c r="L34" s="229">
        <f t="shared" si="74"/>
        <v>0</v>
      </c>
      <c r="M34" s="229">
        <f t="shared" si="74"/>
        <v>0</v>
      </c>
      <c r="N34" s="229">
        <f t="shared" si="74"/>
        <v>0</v>
      </c>
      <c r="O34" s="229">
        <f t="shared" si="74"/>
        <v>0</v>
      </c>
      <c r="P34" s="229">
        <f t="shared" si="74"/>
        <v>0</v>
      </c>
      <c r="Q34" s="229">
        <f t="shared" si="74"/>
        <v>0</v>
      </c>
      <c r="R34" s="229">
        <f t="shared" si="74"/>
        <v>0</v>
      </c>
      <c r="S34" s="229">
        <f t="shared" si="74"/>
        <v>0</v>
      </c>
      <c r="T34" s="229">
        <f t="shared" si="74"/>
        <v>0</v>
      </c>
      <c r="U34" s="229">
        <f t="shared" si="74"/>
        <v>0</v>
      </c>
      <c r="V34" s="229">
        <f t="shared" si="74"/>
        <v>0</v>
      </c>
      <c r="W34" s="229">
        <f t="shared" si="74"/>
        <v>0</v>
      </c>
      <c r="X34" s="229">
        <f t="shared" si="74"/>
        <v>0</v>
      </c>
      <c r="Y34" s="229">
        <f t="shared" si="74"/>
        <v>0</v>
      </c>
      <c r="Z34" s="229">
        <f t="shared" si="74"/>
        <v>0</v>
      </c>
      <c r="AA34" s="229">
        <f t="shared" si="74"/>
        <v>0</v>
      </c>
      <c r="AB34" s="229">
        <f t="shared" si="74"/>
        <v>0</v>
      </c>
      <c r="AC34" s="229">
        <f t="shared" si="74"/>
        <v>5.7784057483107114</v>
      </c>
      <c r="AD34" s="229">
        <f t="shared" si="74"/>
        <v>11.556811496621423</v>
      </c>
      <c r="AE34" s="229">
        <f t="shared" si="74"/>
        <v>11.556811496621423</v>
      </c>
      <c r="AF34" s="229">
        <f t="shared" si="74"/>
        <v>11.556811496621423</v>
      </c>
      <c r="AG34" s="229">
        <f t="shared" si="74"/>
        <v>11.556811496621423</v>
      </c>
      <c r="AH34" s="229">
        <f t="shared" si="74"/>
        <v>11.556811496621423</v>
      </c>
      <c r="AI34" s="229">
        <f t="shared" si="74"/>
        <v>11.556811496621423</v>
      </c>
      <c r="AJ34" s="229">
        <f t="shared" si="74"/>
        <v>11.556811496621423</v>
      </c>
      <c r="AK34" s="229">
        <f t="shared" si="74"/>
        <v>11.556811496621423</v>
      </c>
      <c r="AL34" s="229">
        <f t="shared" si="74"/>
        <v>11.556811496621423</v>
      </c>
      <c r="AM34" s="229">
        <f t="shared" si="74"/>
        <v>11.556811496621423</v>
      </c>
      <c r="AN34" s="229">
        <f t="shared" si="74"/>
        <v>11.556811496621423</v>
      </c>
      <c r="AO34" s="229">
        <f t="shared" si="74"/>
        <v>11.556811496621423</v>
      </c>
      <c r="AP34" s="229">
        <f t="shared" si="74"/>
        <v>11.556811496621423</v>
      </c>
      <c r="AQ34" s="229">
        <f t="shared" si="74"/>
        <v>11.556811496621423</v>
      </c>
      <c r="AR34" s="229">
        <f t="shared" si="74"/>
        <v>11.556811496621423</v>
      </c>
      <c r="AS34" s="229">
        <f t="shared" si="74"/>
        <v>11.556811496621423</v>
      </c>
      <c r="AT34" s="229">
        <f t="shared" si="74"/>
        <v>11.556811496621423</v>
      </c>
      <c r="AU34" s="229">
        <f t="shared" si="74"/>
        <v>11.556811496621423</v>
      </c>
      <c r="AV34" s="229">
        <f t="shared" si="74"/>
        <v>11.556811496621423</v>
      </c>
      <c r="AW34" s="229">
        <f t="shared" si="74"/>
        <v>11.556811496621423</v>
      </c>
      <c r="AX34" s="229">
        <f t="shared" si="74"/>
        <v>11.556811496621423</v>
      </c>
      <c r="AY34" s="229">
        <f t="shared" si="74"/>
        <v>11.556811496621423</v>
      </c>
      <c r="AZ34" s="229">
        <f t="shared" si="74"/>
        <v>11.556811496621423</v>
      </c>
      <c r="BA34" s="229">
        <f t="shared" si="74"/>
        <v>11.556811496621423</v>
      </c>
      <c r="BB34" s="229">
        <f t="shared" si="74"/>
        <v>11.556811496621423</v>
      </c>
      <c r="BC34" s="229">
        <f t="shared" si="74"/>
        <v>11.556811496621423</v>
      </c>
      <c r="BD34" s="229">
        <f t="shared" si="74"/>
        <v>11.556811496621423</v>
      </c>
      <c r="BE34" s="229">
        <f t="shared" si="74"/>
        <v>11.556811496621423</v>
      </c>
      <c r="BF34" s="229">
        <f t="shared" si="74"/>
        <v>11.556811496621423</v>
      </c>
      <c r="BG34" s="229">
        <f t="shared" si="74"/>
        <v>11.556811496621423</v>
      </c>
      <c r="BH34" s="229">
        <f t="shared" si="74"/>
        <v>11.556811496621423</v>
      </c>
      <c r="BI34" s="229">
        <f t="shared" si="74"/>
        <v>11.556811496621423</v>
      </c>
      <c r="BJ34" s="229">
        <f t="shared" si="74"/>
        <v>11.556811496621423</v>
      </c>
      <c r="BK34" s="229">
        <f t="shared" si="74"/>
        <v>11.556811496621423</v>
      </c>
      <c r="BL34" s="229">
        <f t="shared" si="74"/>
        <v>11.556811496621423</v>
      </c>
      <c r="BM34" s="229">
        <f t="shared" si="74"/>
        <v>11.556811496621423</v>
      </c>
      <c r="BN34" s="229">
        <f t="shared" si="74"/>
        <v>11.556811496621423</v>
      </c>
      <c r="BO34" s="229">
        <f t="shared" si="74"/>
        <v>11.556811496621423</v>
      </c>
      <c r="BP34" s="229">
        <f t="shared" si="74"/>
        <v>11.556811496621423</v>
      </c>
      <c r="BQ34" s="229">
        <f t="shared" si="74"/>
        <v>11.556811496621423</v>
      </c>
      <c r="BR34" s="229">
        <f t="shared" si="74"/>
        <v>11.556811496621423</v>
      </c>
      <c r="BS34" s="229">
        <f t="shared" ref="BS34:BZ34" si="75">IF($D34=BS$9,$E$34*$G$3/2,IF(AND($C34+$E$3&gt;BS$8,BS$9&gt;$D34),$E$34*$G$3,0))</f>
        <v>11.556811496621423</v>
      </c>
      <c r="BT34" s="229">
        <f t="shared" si="75"/>
        <v>11.556811496621423</v>
      </c>
      <c r="BU34" s="229">
        <f t="shared" si="75"/>
        <v>11.556811496621423</v>
      </c>
      <c r="BV34" s="229">
        <f t="shared" si="75"/>
        <v>11.556811496621423</v>
      </c>
      <c r="BW34" s="229">
        <f t="shared" si="75"/>
        <v>11.556811496621423</v>
      </c>
      <c r="BX34" s="229">
        <f t="shared" si="75"/>
        <v>11.556811496621423</v>
      </c>
      <c r="BY34" s="229">
        <f t="shared" si="75"/>
        <v>11.556811496621423</v>
      </c>
      <c r="BZ34" s="229">
        <f t="shared" si="75"/>
        <v>11.556811496621423</v>
      </c>
    </row>
    <row r="35" spans="1:78" x14ac:dyDescent="0.2">
      <c r="A35" s="7" t="str">
        <v>Roll-in 4</v>
      </c>
      <c r="B35" s="7">
        <v>1</v>
      </c>
      <c r="C35" s="7">
        <f t="shared" si="32"/>
        <v>24</v>
      </c>
      <c r="D35" s="165">
        <f t="shared" si="33"/>
        <v>44196</v>
      </c>
      <c r="E35" s="313">
        <f>HLOOKUP(D35,INPUTS!$D$86:$BW$93,IF(B35=1,3,7),FALSE)</f>
        <v>-1607.4766899999986</v>
      </c>
      <c r="F35" s="303"/>
      <c r="G35" s="229">
        <f t="shared" ref="G35:BR35" si="76">IF($D35=G$9,$E$35*$G$3/2,IF(AND($C35+$E$3&gt;G$8,G$9&gt;$D35),$E$35*$G$3,0))</f>
        <v>0</v>
      </c>
      <c r="H35" s="229">
        <f t="shared" si="76"/>
        <v>0</v>
      </c>
      <c r="I35" s="229">
        <f t="shared" si="76"/>
        <v>0</v>
      </c>
      <c r="J35" s="229">
        <f t="shared" si="76"/>
        <v>0</v>
      </c>
      <c r="K35" s="229">
        <f t="shared" si="76"/>
        <v>0</v>
      </c>
      <c r="L35" s="229">
        <f t="shared" si="76"/>
        <v>0</v>
      </c>
      <c r="M35" s="229">
        <f t="shared" si="76"/>
        <v>0</v>
      </c>
      <c r="N35" s="229">
        <f t="shared" si="76"/>
        <v>0</v>
      </c>
      <c r="O35" s="229">
        <f t="shared" si="76"/>
        <v>0</v>
      </c>
      <c r="P35" s="229">
        <f t="shared" si="76"/>
        <v>0</v>
      </c>
      <c r="Q35" s="229">
        <f t="shared" si="76"/>
        <v>0</v>
      </c>
      <c r="R35" s="229">
        <f t="shared" si="76"/>
        <v>0</v>
      </c>
      <c r="S35" s="229">
        <f t="shared" si="76"/>
        <v>0</v>
      </c>
      <c r="T35" s="229">
        <f t="shared" si="76"/>
        <v>0</v>
      </c>
      <c r="U35" s="229">
        <f t="shared" si="76"/>
        <v>0</v>
      </c>
      <c r="V35" s="229">
        <f t="shared" si="76"/>
        <v>0</v>
      </c>
      <c r="W35" s="229">
        <f t="shared" si="76"/>
        <v>0</v>
      </c>
      <c r="X35" s="229">
        <f t="shared" si="76"/>
        <v>0</v>
      </c>
      <c r="Y35" s="229">
        <f t="shared" si="76"/>
        <v>0</v>
      </c>
      <c r="Z35" s="229">
        <f t="shared" si="76"/>
        <v>0</v>
      </c>
      <c r="AA35" s="229">
        <f t="shared" si="76"/>
        <v>0</v>
      </c>
      <c r="AB35" s="229">
        <f t="shared" si="76"/>
        <v>0</v>
      </c>
      <c r="AC35" s="229">
        <f t="shared" si="76"/>
        <v>0</v>
      </c>
      <c r="AD35" s="229">
        <f t="shared" si="76"/>
        <v>-2.1921925453828024</v>
      </c>
      <c r="AE35" s="229">
        <f t="shared" si="76"/>
        <v>-4.3843850907656048</v>
      </c>
      <c r="AF35" s="229">
        <f t="shared" si="76"/>
        <v>-4.3843850907656048</v>
      </c>
      <c r="AG35" s="229">
        <f t="shared" si="76"/>
        <v>-4.3843850907656048</v>
      </c>
      <c r="AH35" s="229">
        <f t="shared" si="76"/>
        <v>-4.3843850907656048</v>
      </c>
      <c r="AI35" s="229">
        <f t="shared" si="76"/>
        <v>-4.3843850907656048</v>
      </c>
      <c r="AJ35" s="229">
        <f t="shared" si="76"/>
        <v>-4.3843850907656048</v>
      </c>
      <c r="AK35" s="229">
        <f t="shared" si="76"/>
        <v>-4.3843850907656048</v>
      </c>
      <c r="AL35" s="229">
        <f t="shared" si="76"/>
        <v>-4.3843850907656048</v>
      </c>
      <c r="AM35" s="229">
        <f t="shared" si="76"/>
        <v>-4.3843850907656048</v>
      </c>
      <c r="AN35" s="229">
        <f t="shared" si="76"/>
        <v>-4.3843850907656048</v>
      </c>
      <c r="AO35" s="229">
        <f t="shared" si="76"/>
        <v>-4.3843850907656048</v>
      </c>
      <c r="AP35" s="229">
        <f t="shared" si="76"/>
        <v>-4.3843850907656048</v>
      </c>
      <c r="AQ35" s="229">
        <f t="shared" si="76"/>
        <v>-4.3843850907656048</v>
      </c>
      <c r="AR35" s="229">
        <f t="shared" si="76"/>
        <v>-4.3843850907656048</v>
      </c>
      <c r="AS35" s="229">
        <f t="shared" si="76"/>
        <v>-4.3843850907656048</v>
      </c>
      <c r="AT35" s="229">
        <f t="shared" si="76"/>
        <v>-4.3843850907656048</v>
      </c>
      <c r="AU35" s="229">
        <f t="shared" si="76"/>
        <v>-4.3843850907656048</v>
      </c>
      <c r="AV35" s="229">
        <f t="shared" si="76"/>
        <v>-4.3843850907656048</v>
      </c>
      <c r="AW35" s="229">
        <f t="shared" si="76"/>
        <v>-4.3843850907656048</v>
      </c>
      <c r="AX35" s="229">
        <f t="shared" si="76"/>
        <v>-4.3843850907656048</v>
      </c>
      <c r="AY35" s="229">
        <f t="shared" si="76"/>
        <v>-4.3843850907656048</v>
      </c>
      <c r="AZ35" s="229">
        <f t="shared" si="76"/>
        <v>-4.3843850907656048</v>
      </c>
      <c r="BA35" s="229">
        <f t="shared" si="76"/>
        <v>-4.3843850907656048</v>
      </c>
      <c r="BB35" s="229">
        <f t="shared" si="76"/>
        <v>-4.3843850907656048</v>
      </c>
      <c r="BC35" s="229">
        <f t="shared" si="76"/>
        <v>-4.3843850907656048</v>
      </c>
      <c r="BD35" s="229">
        <f t="shared" si="76"/>
        <v>-4.3843850907656048</v>
      </c>
      <c r="BE35" s="229">
        <f t="shared" si="76"/>
        <v>-4.3843850907656048</v>
      </c>
      <c r="BF35" s="229">
        <f t="shared" si="76"/>
        <v>-4.3843850907656048</v>
      </c>
      <c r="BG35" s="229">
        <f t="shared" si="76"/>
        <v>-4.3843850907656048</v>
      </c>
      <c r="BH35" s="229">
        <f t="shared" si="76"/>
        <v>-4.3843850907656048</v>
      </c>
      <c r="BI35" s="229">
        <f t="shared" si="76"/>
        <v>-4.3843850907656048</v>
      </c>
      <c r="BJ35" s="229">
        <f t="shared" si="76"/>
        <v>-4.3843850907656048</v>
      </c>
      <c r="BK35" s="229">
        <f t="shared" si="76"/>
        <v>-4.3843850907656048</v>
      </c>
      <c r="BL35" s="229">
        <f t="shared" si="76"/>
        <v>-4.3843850907656048</v>
      </c>
      <c r="BM35" s="229">
        <f t="shared" si="76"/>
        <v>-4.3843850907656048</v>
      </c>
      <c r="BN35" s="229">
        <f t="shared" si="76"/>
        <v>-4.3843850907656048</v>
      </c>
      <c r="BO35" s="229">
        <f t="shared" si="76"/>
        <v>-4.3843850907656048</v>
      </c>
      <c r="BP35" s="229">
        <f t="shared" si="76"/>
        <v>-4.3843850907656048</v>
      </c>
      <c r="BQ35" s="229">
        <f t="shared" si="76"/>
        <v>-4.3843850907656048</v>
      </c>
      <c r="BR35" s="229">
        <f t="shared" si="76"/>
        <v>-4.3843850907656048</v>
      </c>
      <c r="BS35" s="229">
        <f t="shared" ref="BS35:BZ35" si="77">IF($D35=BS$9,$E$35*$G$3/2,IF(AND($C35+$E$3&gt;BS$8,BS$9&gt;$D35),$E$35*$G$3,0))</f>
        <v>-4.3843850907656048</v>
      </c>
      <c r="BT35" s="229">
        <f t="shared" si="77"/>
        <v>-4.3843850907656048</v>
      </c>
      <c r="BU35" s="229">
        <f t="shared" si="77"/>
        <v>-4.3843850907656048</v>
      </c>
      <c r="BV35" s="229">
        <f t="shared" si="77"/>
        <v>-4.3843850907656048</v>
      </c>
      <c r="BW35" s="229">
        <f t="shared" si="77"/>
        <v>-4.3843850907656048</v>
      </c>
      <c r="BX35" s="229">
        <f t="shared" si="77"/>
        <v>-4.3843850907656048</v>
      </c>
      <c r="BY35" s="229">
        <f t="shared" si="77"/>
        <v>-4.3843850907656048</v>
      </c>
      <c r="BZ35" s="229">
        <f t="shared" si="77"/>
        <v>-4.3843850907656048</v>
      </c>
    </row>
    <row r="36" spans="1:78" x14ac:dyDescent="0.2">
      <c r="A36" s="7" t="str">
        <v>Roll-in 4</v>
      </c>
      <c r="B36" s="7">
        <v>1</v>
      </c>
      <c r="C36" s="7">
        <f t="shared" si="32"/>
        <v>25</v>
      </c>
      <c r="D36" s="165">
        <f t="shared" si="33"/>
        <v>44227</v>
      </c>
      <c r="E36" s="313">
        <f>HLOOKUP(D36,INPUTS!$D$86:$BW$93,IF(B36=1,3,7),FALSE)</f>
        <v>-1441.8048399999998</v>
      </c>
      <c r="F36" s="303"/>
      <c r="G36" s="229">
        <f t="shared" ref="G36:BR36" si="78">IF($D36=G$9,$E$36*$G$3/2,IF(AND($C36+$E$3&gt;G$8,G$9&gt;$D36),$E$36*$G$3,0))</f>
        <v>0</v>
      </c>
      <c r="H36" s="229">
        <f t="shared" si="78"/>
        <v>0</v>
      </c>
      <c r="I36" s="229">
        <f t="shared" si="78"/>
        <v>0</v>
      </c>
      <c r="J36" s="229">
        <f t="shared" si="78"/>
        <v>0</v>
      </c>
      <c r="K36" s="229">
        <f t="shared" si="78"/>
        <v>0</v>
      </c>
      <c r="L36" s="229">
        <f t="shared" si="78"/>
        <v>0</v>
      </c>
      <c r="M36" s="229">
        <f t="shared" si="78"/>
        <v>0</v>
      </c>
      <c r="N36" s="229">
        <f t="shared" si="78"/>
        <v>0</v>
      </c>
      <c r="O36" s="229">
        <f t="shared" si="78"/>
        <v>0</v>
      </c>
      <c r="P36" s="229">
        <f t="shared" si="78"/>
        <v>0</v>
      </c>
      <c r="Q36" s="229">
        <f t="shared" si="78"/>
        <v>0</v>
      </c>
      <c r="R36" s="229">
        <f t="shared" si="78"/>
        <v>0</v>
      </c>
      <c r="S36" s="229">
        <f t="shared" si="78"/>
        <v>0</v>
      </c>
      <c r="T36" s="229">
        <f t="shared" si="78"/>
        <v>0</v>
      </c>
      <c r="U36" s="229">
        <f t="shared" si="78"/>
        <v>0</v>
      </c>
      <c r="V36" s="229">
        <f t="shared" si="78"/>
        <v>0</v>
      </c>
      <c r="W36" s="229">
        <f t="shared" si="78"/>
        <v>0</v>
      </c>
      <c r="X36" s="229">
        <f t="shared" si="78"/>
        <v>0</v>
      </c>
      <c r="Y36" s="229">
        <f t="shared" si="78"/>
        <v>0</v>
      </c>
      <c r="Z36" s="229">
        <f t="shared" si="78"/>
        <v>0</v>
      </c>
      <c r="AA36" s="229">
        <f t="shared" si="78"/>
        <v>0</v>
      </c>
      <c r="AB36" s="229">
        <f t="shared" si="78"/>
        <v>0</v>
      </c>
      <c r="AC36" s="229">
        <f t="shared" si="78"/>
        <v>0</v>
      </c>
      <c r="AD36" s="229">
        <f t="shared" si="78"/>
        <v>0</v>
      </c>
      <c r="AE36" s="229">
        <f t="shared" si="78"/>
        <v>-1.9662579506175273</v>
      </c>
      <c r="AF36" s="229">
        <f t="shared" si="78"/>
        <v>-3.9325159012350546</v>
      </c>
      <c r="AG36" s="229">
        <f t="shared" si="78"/>
        <v>-3.9325159012350546</v>
      </c>
      <c r="AH36" s="229">
        <f t="shared" si="78"/>
        <v>-3.9325159012350546</v>
      </c>
      <c r="AI36" s="229">
        <f t="shared" si="78"/>
        <v>-3.9325159012350546</v>
      </c>
      <c r="AJ36" s="229">
        <f t="shared" si="78"/>
        <v>-3.9325159012350546</v>
      </c>
      <c r="AK36" s="229">
        <f t="shared" si="78"/>
        <v>-3.9325159012350546</v>
      </c>
      <c r="AL36" s="229">
        <f t="shared" si="78"/>
        <v>-3.9325159012350546</v>
      </c>
      <c r="AM36" s="229">
        <f t="shared" si="78"/>
        <v>-3.9325159012350546</v>
      </c>
      <c r="AN36" s="229">
        <f t="shared" si="78"/>
        <v>-3.9325159012350546</v>
      </c>
      <c r="AO36" s="229">
        <f t="shared" si="78"/>
        <v>-3.9325159012350546</v>
      </c>
      <c r="AP36" s="229">
        <f t="shared" si="78"/>
        <v>-3.9325159012350546</v>
      </c>
      <c r="AQ36" s="229">
        <f t="shared" si="78"/>
        <v>-3.9325159012350546</v>
      </c>
      <c r="AR36" s="229">
        <f t="shared" si="78"/>
        <v>-3.9325159012350546</v>
      </c>
      <c r="AS36" s="229">
        <f t="shared" si="78"/>
        <v>-3.9325159012350546</v>
      </c>
      <c r="AT36" s="229">
        <f t="shared" si="78"/>
        <v>-3.9325159012350546</v>
      </c>
      <c r="AU36" s="229">
        <f t="shared" si="78"/>
        <v>-3.9325159012350546</v>
      </c>
      <c r="AV36" s="229">
        <f t="shared" si="78"/>
        <v>-3.9325159012350546</v>
      </c>
      <c r="AW36" s="229">
        <f t="shared" si="78"/>
        <v>-3.9325159012350546</v>
      </c>
      <c r="AX36" s="229">
        <f t="shared" si="78"/>
        <v>-3.9325159012350546</v>
      </c>
      <c r="AY36" s="229">
        <f t="shared" si="78"/>
        <v>-3.9325159012350546</v>
      </c>
      <c r="AZ36" s="229">
        <f t="shared" si="78"/>
        <v>-3.9325159012350546</v>
      </c>
      <c r="BA36" s="229">
        <f t="shared" si="78"/>
        <v>-3.9325159012350546</v>
      </c>
      <c r="BB36" s="229">
        <f t="shared" si="78"/>
        <v>-3.9325159012350546</v>
      </c>
      <c r="BC36" s="229">
        <f t="shared" si="78"/>
        <v>-3.9325159012350546</v>
      </c>
      <c r="BD36" s="229">
        <f t="shared" si="78"/>
        <v>-3.9325159012350546</v>
      </c>
      <c r="BE36" s="229">
        <f t="shared" si="78"/>
        <v>-3.9325159012350546</v>
      </c>
      <c r="BF36" s="229">
        <f t="shared" si="78"/>
        <v>-3.9325159012350546</v>
      </c>
      <c r="BG36" s="229">
        <f t="shared" si="78"/>
        <v>-3.9325159012350546</v>
      </c>
      <c r="BH36" s="229">
        <f t="shared" si="78"/>
        <v>-3.9325159012350546</v>
      </c>
      <c r="BI36" s="229">
        <f t="shared" si="78"/>
        <v>-3.9325159012350546</v>
      </c>
      <c r="BJ36" s="229">
        <f t="shared" si="78"/>
        <v>-3.9325159012350546</v>
      </c>
      <c r="BK36" s="229">
        <f t="shared" si="78"/>
        <v>-3.9325159012350546</v>
      </c>
      <c r="BL36" s="229">
        <f t="shared" si="78"/>
        <v>-3.9325159012350546</v>
      </c>
      <c r="BM36" s="229">
        <f t="shared" si="78"/>
        <v>-3.9325159012350546</v>
      </c>
      <c r="BN36" s="229">
        <f t="shared" si="78"/>
        <v>-3.9325159012350546</v>
      </c>
      <c r="BO36" s="229">
        <f t="shared" si="78"/>
        <v>-3.9325159012350546</v>
      </c>
      <c r="BP36" s="229">
        <f t="shared" si="78"/>
        <v>-3.9325159012350546</v>
      </c>
      <c r="BQ36" s="229">
        <f t="shared" si="78"/>
        <v>-3.9325159012350546</v>
      </c>
      <c r="BR36" s="229">
        <f t="shared" si="78"/>
        <v>-3.9325159012350546</v>
      </c>
      <c r="BS36" s="229">
        <f t="shared" ref="BS36:BZ36" si="79">IF($D36=BS$9,$E$36*$G$3/2,IF(AND($C36+$E$3&gt;BS$8,BS$9&gt;$D36),$E$36*$G$3,0))</f>
        <v>-3.9325159012350546</v>
      </c>
      <c r="BT36" s="229">
        <f t="shared" si="79"/>
        <v>-3.9325159012350546</v>
      </c>
      <c r="BU36" s="229">
        <f t="shared" si="79"/>
        <v>-3.9325159012350546</v>
      </c>
      <c r="BV36" s="229">
        <f t="shared" si="79"/>
        <v>-3.9325159012350546</v>
      </c>
      <c r="BW36" s="229">
        <f t="shared" si="79"/>
        <v>-3.9325159012350546</v>
      </c>
      <c r="BX36" s="229">
        <f t="shared" si="79"/>
        <v>-3.9325159012350546</v>
      </c>
      <c r="BY36" s="229">
        <f t="shared" si="79"/>
        <v>-3.9325159012350546</v>
      </c>
      <c r="BZ36" s="229">
        <f t="shared" si="79"/>
        <v>-3.9325159012350546</v>
      </c>
    </row>
    <row r="37" spans="1:78" x14ac:dyDescent="0.2">
      <c r="A37" s="7" t="str">
        <v>Roll-in 4</v>
      </c>
      <c r="B37" s="7">
        <v>1</v>
      </c>
      <c r="C37" s="7">
        <f t="shared" si="32"/>
        <v>26</v>
      </c>
      <c r="D37" s="165">
        <f t="shared" si="33"/>
        <v>44255</v>
      </c>
      <c r="E37" s="313">
        <f>HLOOKUP(D37,INPUTS!$D$86:$BW$93,IF(B37=1,3,7),FALSE)</f>
        <v>-1057.8010700000002</v>
      </c>
      <c r="F37" s="303"/>
      <c r="G37" s="229">
        <f t="shared" ref="G37:BR37" si="80">IF($D37=G$9,$E$37*$G$3/2,IF(AND($C37+$E$3&gt;G$8,G$9&gt;$D37),$E$37*$G$3,0))</f>
        <v>0</v>
      </c>
      <c r="H37" s="229">
        <f t="shared" si="80"/>
        <v>0</v>
      </c>
      <c r="I37" s="229">
        <f t="shared" si="80"/>
        <v>0</v>
      </c>
      <c r="J37" s="229">
        <f t="shared" si="80"/>
        <v>0</v>
      </c>
      <c r="K37" s="229">
        <f t="shared" si="80"/>
        <v>0</v>
      </c>
      <c r="L37" s="229">
        <f t="shared" si="80"/>
        <v>0</v>
      </c>
      <c r="M37" s="229">
        <f t="shared" si="80"/>
        <v>0</v>
      </c>
      <c r="N37" s="229">
        <f t="shared" si="80"/>
        <v>0</v>
      </c>
      <c r="O37" s="229">
        <f t="shared" si="80"/>
        <v>0</v>
      </c>
      <c r="P37" s="229">
        <f t="shared" si="80"/>
        <v>0</v>
      </c>
      <c r="Q37" s="229">
        <f t="shared" si="80"/>
        <v>0</v>
      </c>
      <c r="R37" s="229">
        <f t="shared" si="80"/>
        <v>0</v>
      </c>
      <c r="S37" s="229">
        <f t="shared" si="80"/>
        <v>0</v>
      </c>
      <c r="T37" s="229">
        <f t="shared" si="80"/>
        <v>0</v>
      </c>
      <c r="U37" s="229">
        <f t="shared" si="80"/>
        <v>0</v>
      </c>
      <c r="V37" s="229">
        <f t="shared" si="80"/>
        <v>0</v>
      </c>
      <c r="W37" s="229">
        <f t="shared" si="80"/>
        <v>0</v>
      </c>
      <c r="X37" s="229">
        <f t="shared" si="80"/>
        <v>0</v>
      </c>
      <c r="Y37" s="229">
        <f t="shared" si="80"/>
        <v>0</v>
      </c>
      <c r="Z37" s="229">
        <f t="shared" si="80"/>
        <v>0</v>
      </c>
      <c r="AA37" s="229">
        <f t="shared" si="80"/>
        <v>0</v>
      </c>
      <c r="AB37" s="229">
        <f t="shared" si="80"/>
        <v>0</v>
      </c>
      <c r="AC37" s="229">
        <f t="shared" si="80"/>
        <v>0</v>
      </c>
      <c r="AD37" s="229">
        <f t="shared" si="80"/>
        <v>0</v>
      </c>
      <c r="AE37" s="229">
        <f t="shared" si="80"/>
        <v>0</v>
      </c>
      <c r="AF37" s="229">
        <f t="shared" si="80"/>
        <v>-1.4425737148026416</v>
      </c>
      <c r="AG37" s="229">
        <f t="shared" si="80"/>
        <v>-2.8851474296052833</v>
      </c>
      <c r="AH37" s="229">
        <f t="shared" si="80"/>
        <v>-2.8851474296052833</v>
      </c>
      <c r="AI37" s="229">
        <f t="shared" si="80"/>
        <v>-2.8851474296052833</v>
      </c>
      <c r="AJ37" s="229">
        <f t="shared" si="80"/>
        <v>-2.8851474296052833</v>
      </c>
      <c r="AK37" s="229">
        <f t="shared" si="80"/>
        <v>-2.8851474296052833</v>
      </c>
      <c r="AL37" s="229">
        <f t="shared" si="80"/>
        <v>-2.8851474296052833</v>
      </c>
      <c r="AM37" s="229">
        <f t="shared" si="80"/>
        <v>-2.8851474296052833</v>
      </c>
      <c r="AN37" s="229">
        <f t="shared" si="80"/>
        <v>-2.8851474296052833</v>
      </c>
      <c r="AO37" s="229">
        <f t="shared" si="80"/>
        <v>-2.8851474296052833</v>
      </c>
      <c r="AP37" s="229">
        <f t="shared" si="80"/>
        <v>-2.8851474296052833</v>
      </c>
      <c r="AQ37" s="229">
        <f t="shared" si="80"/>
        <v>-2.8851474296052833</v>
      </c>
      <c r="AR37" s="229">
        <f t="shared" si="80"/>
        <v>-2.8851474296052833</v>
      </c>
      <c r="AS37" s="229">
        <f t="shared" si="80"/>
        <v>-2.8851474296052833</v>
      </c>
      <c r="AT37" s="229">
        <f t="shared" si="80"/>
        <v>-2.8851474296052833</v>
      </c>
      <c r="AU37" s="229">
        <f t="shared" si="80"/>
        <v>-2.8851474296052833</v>
      </c>
      <c r="AV37" s="229">
        <f t="shared" si="80"/>
        <v>-2.8851474296052833</v>
      </c>
      <c r="AW37" s="229">
        <f t="shared" si="80"/>
        <v>-2.8851474296052833</v>
      </c>
      <c r="AX37" s="229">
        <f t="shared" si="80"/>
        <v>-2.8851474296052833</v>
      </c>
      <c r="AY37" s="229">
        <f t="shared" si="80"/>
        <v>-2.8851474296052833</v>
      </c>
      <c r="AZ37" s="229">
        <f t="shared" si="80"/>
        <v>-2.8851474296052833</v>
      </c>
      <c r="BA37" s="229">
        <f t="shared" si="80"/>
        <v>-2.8851474296052833</v>
      </c>
      <c r="BB37" s="229">
        <f t="shared" si="80"/>
        <v>-2.8851474296052833</v>
      </c>
      <c r="BC37" s="229">
        <f t="shared" si="80"/>
        <v>-2.8851474296052833</v>
      </c>
      <c r="BD37" s="229">
        <f t="shared" si="80"/>
        <v>-2.8851474296052833</v>
      </c>
      <c r="BE37" s="229">
        <f t="shared" si="80"/>
        <v>-2.8851474296052833</v>
      </c>
      <c r="BF37" s="229">
        <f t="shared" si="80"/>
        <v>-2.8851474296052833</v>
      </c>
      <c r="BG37" s="229">
        <f t="shared" si="80"/>
        <v>-2.8851474296052833</v>
      </c>
      <c r="BH37" s="229">
        <f t="shared" si="80"/>
        <v>-2.8851474296052833</v>
      </c>
      <c r="BI37" s="229">
        <f t="shared" si="80"/>
        <v>-2.8851474296052833</v>
      </c>
      <c r="BJ37" s="229">
        <f t="shared" si="80"/>
        <v>-2.8851474296052833</v>
      </c>
      <c r="BK37" s="229">
        <f t="shared" si="80"/>
        <v>-2.8851474296052833</v>
      </c>
      <c r="BL37" s="229">
        <f t="shared" si="80"/>
        <v>-2.8851474296052833</v>
      </c>
      <c r="BM37" s="229">
        <f t="shared" si="80"/>
        <v>-2.8851474296052833</v>
      </c>
      <c r="BN37" s="229">
        <f t="shared" si="80"/>
        <v>-2.8851474296052833</v>
      </c>
      <c r="BO37" s="229">
        <f t="shared" si="80"/>
        <v>-2.8851474296052833</v>
      </c>
      <c r="BP37" s="229">
        <f t="shared" si="80"/>
        <v>-2.8851474296052833</v>
      </c>
      <c r="BQ37" s="229">
        <f t="shared" si="80"/>
        <v>-2.8851474296052833</v>
      </c>
      <c r="BR37" s="229">
        <f t="shared" si="80"/>
        <v>-2.8851474296052833</v>
      </c>
      <c r="BS37" s="229">
        <f t="shared" ref="BS37:BZ37" si="81">IF($D37=BS$9,$E$37*$G$3/2,IF(AND($C37+$E$3&gt;BS$8,BS$9&gt;$D37),$E$37*$G$3,0))</f>
        <v>-2.8851474296052833</v>
      </c>
      <c r="BT37" s="229">
        <f t="shared" si="81"/>
        <v>-2.8851474296052833</v>
      </c>
      <c r="BU37" s="229">
        <f t="shared" si="81"/>
        <v>-2.8851474296052833</v>
      </c>
      <c r="BV37" s="229">
        <f t="shared" si="81"/>
        <v>-2.8851474296052833</v>
      </c>
      <c r="BW37" s="229">
        <f t="shared" si="81"/>
        <v>-2.8851474296052833</v>
      </c>
      <c r="BX37" s="229">
        <f t="shared" si="81"/>
        <v>-2.8851474296052833</v>
      </c>
      <c r="BY37" s="229">
        <f t="shared" si="81"/>
        <v>-2.8851474296052833</v>
      </c>
      <c r="BZ37" s="229">
        <f t="shared" si="81"/>
        <v>-2.8851474296052833</v>
      </c>
    </row>
    <row r="38" spans="1:78" x14ac:dyDescent="0.2">
      <c r="A38" s="7" t="str">
        <v>Roll-in 5</v>
      </c>
      <c r="B38" s="7">
        <v>1</v>
      </c>
      <c r="C38" s="7">
        <f t="shared" si="32"/>
        <v>27</v>
      </c>
      <c r="D38" s="165">
        <f t="shared" si="33"/>
        <v>44286</v>
      </c>
      <c r="E38" s="313">
        <f>HLOOKUP(D38,INPUTS!$D$86:$BW$93,IF(B38=1,3,7),FALSE)</f>
        <v>989.59645000000023</v>
      </c>
      <c r="F38" s="303"/>
      <c r="G38" s="229">
        <f t="shared" ref="G38:BR38" si="82">IF($D38=G$9,$E$38*$G$3/2,IF(AND($C38+$E$3&gt;G$8,G$9&gt;$D38),$E$38*$G$3,0))</f>
        <v>0</v>
      </c>
      <c r="H38" s="229">
        <f t="shared" si="82"/>
        <v>0</v>
      </c>
      <c r="I38" s="229">
        <f t="shared" si="82"/>
        <v>0</v>
      </c>
      <c r="J38" s="229">
        <f t="shared" si="82"/>
        <v>0</v>
      </c>
      <c r="K38" s="229">
        <f t="shared" si="82"/>
        <v>0</v>
      </c>
      <c r="L38" s="229">
        <f t="shared" si="82"/>
        <v>0</v>
      </c>
      <c r="M38" s="229">
        <f t="shared" si="82"/>
        <v>0</v>
      </c>
      <c r="N38" s="229">
        <f t="shared" si="82"/>
        <v>0</v>
      </c>
      <c r="O38" s="229">
        <f t="shared" si="82"/>
        <v>0</v>
      </c>
      <c r="P38" s="229">
        <f t="shared" si="82"/>
        <v>0</v>
      </c>
      <c r="Q38" s="229">
        <f t="shared" si="82"/>
        <v>0</v>
      </c>
      <c r="R38" s="229">
        <f t="shared" si="82"/>
        <v>0</v>
      </c>
      <c r="S38" s="229">
        <f t="shared" si="82"/>
        <v>0</v>
      </c>
      <c r="T38" s="229">
        <f t="shared" si="82"/>
        <v>0</v>
      </c>
      <c r="U38" s="229">
        <f t="shared" si="82"/>
        <v>0</v>
      </c>
      <c r="V38" s="229">
        <f t="shared" si="82"/>
        <v>0</v>
      </c>
      <c r="W38" s="229">
        <f t="shared" si="82"/>
        <v>0</v>
      </c>
      <c r="X38" s="229">
        <f t="shared" si="82"/>
        <v>0</v>
      </c>
      <c r="Y38" s="229">
        <f t="shared" si="82"/>
        <v>0</v>
      </c>
      <c r="Z38" s="229">
        <f t="shared" si="82"/>
        <v>0</v>
      </c>
      <c r="AA38" s="229">
        <f t="shared" si="82"/>
        <v>0</v>
      </c>
      <c r="AB38" s="229">
        <f t="shared" si="82"/>
        <v>0</v>
      </c>
      <c r="AC38" s="229">
        <f t="shared" si="82"/>
        <v>0</v>
      </c>
      <c r="AD38" s="229">
        <f t="shared" si="82"/>
        <v>0</v>
      </c>
      <c r="AE38" s="229">
        <f t="shared" si="82"/>
        <v>0</v>
      </c>
      <c r="AF38" s="229">
        <f t="shared" si="82"/>
        <v>0</v>
      </c>
      <c r="AG38" s="229">
        <f t="shared" si="82"/>
        <v>1.3495598251115464</v>
      </c>
      <c r="AH38" s="229">
        <f t="shared" si="82"/>
        <v>2.6991196502230927</v>
      </c>
      <c r="AI38" s="229">
        <f t="shared" si="82"/>
        <v>2.6991196502230927</v>
      </c>
      <c r="AJ38" s="229">
        <f t="shared" si="82"/>
        <v>2.6991196502230927</v>
      </c>
      <c r="AK38" s="229">
        <f t="shared" si="82"/>
        <v>2.6991196502230927</v>
      </c>
      <c r="AL38" s="229">
        <f t="shared" si="82"/>
        <v>2.6991196502230927</v>
      </c>
      <c r="AM38" s="229">
        <f t="shared" si="82"/>
        <v>2.6991196502230927</v>
      </c>
      <c r="AN38" s="229">
        <f t="shared" si="82"/>
        <v>2.6991196502230927</v>
      </c>
      <c r="AO38" s="229">
        <f t="shared" si="82"/>
        <v>2.6991196502230927</v>
      </c>
      <c r="AP38" s="229">
        <f t="shared" si="82"/>
        <v>2.6991196502230927</v>
      </c>
      <c r="AQ38" s="229">
        <f t="shared" si="82"/>
        <v>2.6991196502230927</v>
      </c>
      <c r="AR38" s="229">
        <f t="shared" si="82"/>
        <v>2.6991196502230927</v>
      </c>
      <c r="AS38" s="229">
        <f t="shared" si="82"/>
        <v>2.6991196502230927</v>
      </c>
      <c r="AT38" s="229">
        <f t="shared" si="82"/>
        <v>2.6991196502230927</v>
      </c>
      <c r="AU38" s="229">
        <f t="shared" si="82"/>
        <v>2.6991196502230927</v>
      </c>
      <c r="AV38" s="229">
        <f t="shared" si="82"/>
        <v>2.6991196502230927</v>
      </c>
      <c r="AW38" s="229">
        <f t="shared" si="82"/>
        <v>2.6991196502230927</v>
      </c>
      <c r="AX38" s="229">
        <f t="shared" si="82"/>
        <v>2.6991196502230927</v>
      </c>
      <c r="AY38" s="229">
        <f t="shared" si="82"/>
        <v>2.6991196502230927</v>
      </c>
      <c r="AZ38" s="229">
        <f t="shared" si="82"/>
        <v>2.6991196502230927</v>
      </c>
      <c r="BA38" s="229">
        <f t="shared" si="82"/>
        <v>2.6991196502230927</v>
      </c>
      <c r="BB38" s="229">
        <f t="shared" si="82"/>
        <v>2.6991196502230927</v>
      </c>
      <c r="BC38" s="229">
        <f t="shared" si="82"/>
        <v>2.6991196502230927</v>
      </c>
      <c r="BD38" s="229">
        <f t="shared" si="82"/>
        <v>2.6991196502230927</v>
      </c>
      <c r="BE38" s="229">
        <f t="shared" si="82"/>
        <v>2.6991196502230927</v>
      </c>
      <c r="BF38" s="229">
        <f t="shared" si="82"/>
        <v>2.6991196502230927</v>
      </c>
      <c r="BG38" s="229">
        <f t="shared" si="82"/>
        <v>2.6991196502230927</v>
      </c>
      <c r="BH38" s="229">
        <f t="shared" si="82"/>
        <v>2.6991196502230927</v>
      </c>
      <c r="BI38" s="229">
        <f t="shared" si="82"/>
        <v>2.6991196502230927</v>
      </c>
      <c r="BJ38" s="229">
        <f t="shared" si="82"/>
        <v>2.6991196502230927</v>
      </c>
      <c r="BK38" s="229">
        <f t="shared" si="82"/>
        <v>2.6991196502230927</v>
      </c>
      <c r="BL38" s="229">
        <f t="shared" si="82"/>
        <v>2.6991196502230927</v>
      </c>
      <c r="BM38" s="229">
        <f t="shared" si="82"/>
        <v>2.6991196502230927</v>
      </c>
      <c r="BN38" s="229">
        <f t="shared" si="82"/>
        <v>2.6991196502230927</v>
      </c>
      <c r="BO38" s="229">
        <f t="shared" si="82"/>
        <v>2.6991196502230927</v>
      </c>
      <c r="BP38" s="229">
        <f t="shared" si="82"/>
        <v>2.6991196502230927</v>
      </c>
      <c r="BQ38" s="229">
        <f t="shared" si="82"/>
        <v>2.6991196502230927</v>
      </c>
      <c r="BR38" s="229">
        <f t="shared" si="82"/>
        <v>2.6991196502230927</v>
      </c>
      <c r="BS38" s="229">
        <f t="shared" ref="BS38:BZ38" si="83">IF($D38=BS$9,$E$38*$G$3/2,IF(AND($C38+$E$3&gt;BS$8,BS$9&gt;$D38),$E$38*$G$3,0))</f>
        <v>2.6991196502230927</v>
      </c>
      <c r="BT38" s="229">
        <f t="shared" si="83"/>
        <v>2.6991196502230927</v>
      </c>
      <c r="BU38" s="229">
        <f t="shared" si="83"/>
        <v>2.6991196502230927</v>
      </c>
      <c r="BV38" s="229">
        <f t="shared" si="83"/>
        <v>2.6991196502230927</v>
      </c>
      <c r="BW38" s="229">
        <f t="shared" si="83"/>
        <v>2.6991196502230927</v>
      </c>
      <c r="BX38" s="229">
        <f t="shared" si="83"/>
        <v>2.6991196502230927</v>
      </c>
      <c r="BY38" s="229">
        <f t="shared" si="83"/>
        <v>2.6991196502230927</v>
      </c>
      <c r="BZ38" s="229">
        <f t="shared" si="83"/>
        <v>2.6991196502230927</v>
      </c>
    </row>
    <row r="39" spans="1:78" x14ac:dyDescent="0.2">
      <c r="A39" s="7" t="str">
        <v>Roll-in 5</v>
      </c>
      <c r="B39" s="7">
        <v>1</v>
      </c>
      <c r="C39" s="7">
        <f t="shared" si="32"/>
        <v>28</v>
      </c>
      <c r="D39" s="165">
        <f t="shared" si="33"/>
        <v>44316</v>
      </c>
      <c r="E39" s="313">
        <f>HLOOKUP(D39,INPUTS!$D$86:$BW$93,IF(B39=1,3,7),FALSE)</f>
        <v>536.65787999999895</v>
      </c>
      <c r="F39" s="303"/>
      <c r="G39" s="229">
        <f t="shared" ref="G39:BR39" si="84">IF($D39=G$9,$E$39*$G$3/2,IF(AND($C39+$E$3&gt;G$8,G$9&gt;$D39),$E$39*$G$3,0))</f>
        <v>0</v>
      </c>
      <c r="H39" s="229">
        <f t="shared" si="84"/>
        <v>0</v>
      </c>
      <c r="I39" s="229">
        <f t="shared" si="84"/>
        <v>0</v>
      </c>
      <c r="J39" s="229">
        <f t="shared" si="84"/>
        <v>0</v>
      </c>
      <c r="K39" s="229">
        <f t="shared" si="84"/>
        <v>0</v>
      </c>
      <c r="L39" s="229">
        <f t="shared" si="84"/>
        <v>0</v>
      </c>
      <c r="M39" s="229">
        <f t="shared" si="84"/>
        <v>0</v>
      </c>
      <c r="N39" s="229">
        <f t="shared" si="84"/>
        <v>0</v>
      </c>
      <c r="O39" s="229">
        <f t="shared" si="84"/>
        <v>0</v>
      </c>
      <c r="P39" s="229">
        <f t="shared" si="84"/>
        <v>0</v>
      </c>
      <c r="Q39" s="229">
        <f t="shared" si="84"/>
        <v>0</v>
      </c>
      <c r="R39" s="229">
        <f t="shared" si="84"/>
        <v>0</v>
      </c>
      <c r="S39" s="229">
        <f t="shared" si="84"/>
        <v>0</v>
      </c>
      <c r="T39" s="229">
        <f t="shared" si="84"/>
        <v>0</v>
      </c>
      <c r="U39" s="229">
        <f t="shared" si="84"/>
        <v>0</v>
      </c>
      <c r="V39" s="229">
        <f t="shared" si="84"/>
        <v>0</v>
      </c>
      <c r="W39" s="229">
        <f t="shared" si="84"/>
        <v>0</v>
      </c>
      <c r="X39" s="229">
        <f t="shared" si="84"/>
        <v>0</v>
      </c>
      <c r="Y39" s="229">
        <f t="shared" si="84"/>
        <v>0</v>
      </c>
      <c r="Z39" s="229">
        <f t="shared" si="84"/>
        <v>0</v>
      </c>
      <c r="AA39" s="229">
        <f t="shared" si="84"/>
        <v>0</v>
      </c>
      <c r="AB39" s="229">
        <f t="shared" si="84"/>
        <v>0</v>
      </c>
      <c r="AC39" s="229">
        <f t="shared" si="84"/>
        <v>0</v>
      </c>
      <c r="AD39" s="229">
        <f t="shared" si="84"/>
        <v>0</v>
      </c>
      <c r="AE39" s="229">
        <f t="shared" si="84"/>
        <v>0</v>
      </c>
      <c r="AF39" s="229">
        <f t="shared" si="84"/>
        <v>0</v>
      </c>
      <c r="AG39" s="229">
        <f t="shared" si="84"/>
        <v>0</v>
      </c>
      <c r="AH39" s="229">
        <f t="shared" si="84"/>
        <v>0.73186591835240689</v>
      </c>
      <c r="AI39" s="229">
        <f t="shared" si="84"/>
        <v>1.4637318367048138</v>
      </c>
      <c r="AJ39" s="229">
        <f t="shared" si="84"/>
        <v>1.4637318367048138</v>
      </c>
      <c r="AK39" s="229">
        <f t="shared" si="84"/>
        <v>1.4637318367048138</v>
      </c>
      <c r="AL39" s="229">
        <f t="shared" si="84"/>
        <v>1.4637318367048138</v>
      </c>
      <c r="AM39" s="229">
        <f t="shared" si="84"/>
        <v>1.4637318367048138</v>
      </c>
      <c r="AN39" s="229">
        <f t="shared" si="84"/>
        <v>1.4637318367048138</v>
      </c>
      <c r="AO39" s="229">
        <f t="shared" si="84"/>
        <v>1.4637318367048138</v>
      </c>
      <c r="AP39" s="229">
        <f t="shared" si="84"/>
        <v>1.4637318367048138</v>
      </c>
      <c r="AQ39" s="229">
        <f t="shared" si="84"/>
        <v>1.4637318367048138</v>
      </c>
      <c r="AR39" s="229">
        <f t="shared" si="84"/>
        <v>1.4637318367048138</v>
      </c>
      <c r="AS39" s="229">
        <f t="shared" si="84"/>
        <v>1.4637318367048138</v>
      </c>
      <c r="AT39" s="229">
        <f t="shared" si="84"/>
        <v>1.4637318367048138</v>
      </c>
      <c r="AU39" s="229">
        <f t="shared" si="84"/>
        <v>1.4637318367048138</v>
      </c>
      <c r="AV39" s="229">
        <f t="shared" si="84"/>
        <v>1.4637318367048138</v>
      </c>
      <c r="AW39" s="229">
        <f t="shared" si="84"/>
        <v>1.4637318367048138</v>
      </c>
      <c r="AX39" s="229">
        <f t="shared" si="84"/>
        <v>1.4637318367048138</v>
      </c>
      <c r="AY39" s="229">
        <f t="shared" si="84"/>
        <v>1.4637318367048138</v>
      </c>
      <c r="AZ39" s="229">
        <f t="shared" si="84"/>
        <v>1.4637318367048138</v>
      </c>
      <c r="BA39" s="229">
        <f t="shared" si="84"/>
        <v>1.4637318367048138</v>
      </c>
      <c r="BB39" s="229">
        <f t="shared" si="84"/>
        <v>1.4637318367048138</v>
      </c>
      <c r="BC39" s="229">
        <f t="shared" si="84"/>
        <v>1.4637318367048138</v>
      </c>
      <c r="BD39" s="229">
        <f t="shared" si="84"/>
        <v>1.4637318367048138</v>
      </c>
      <c r="BE39" s="229">
        <f t="shared" si="84"/>
        <v>1.4637318367048138</v>
      </c>
      <c r="BF39" s="229">
        <f t="shared" si="84"/>
        <v>1.4637318367048138</v>
      </c>
      <c r="BG39" s="229">
        <f t="shared" si="84"/>
        <v>1.4637318367048138</v>
      </c>
      <c r="BH39" s="229">
        <f t="shared" si="84"/>
        <v>1.4637318367048138</v>
      </c>
      <c r="BI39" s="229">
        <f t="shared" si="84"/>
        <v>1.4637318367048138</v>
      </c>
      <c r="BJ39" s="229">
        <f t="shared" si="84"/>
        <v>1.4637318367048138</v>
      </c>
      <c r="BK39" s="229">
        <f t="shared" si="84"/>
        <v>1.4637318367048138</v>
      </c>
      <c r="BL39" s="229">
        <f t="shared" si="84"/>
        <v>1.4637318367048138</v>
      </c>
      <c r="BM39" s="229">
        <f t="shared" si="84"/>
        <v>1.4637318367048138</v>
      </c>
      <c r="BN39" s="229">
        <f t="shared" si="84"/>
        <v>1.4637318367048138</v>
      </c>
      <c r="BO39" s="229">
        <f t="shared" si="84"/>
        <v>1.4637318367048138</v>
      </c>
      <c r="BP39" s="229">
        <f t="shared" si="84"/>
        <v>1.4637318367048138</v>
      </c>
      <c r="BQ39" s="229">
        <f t="shared" si="84"/>
        <v>1.4637318367048138</v>
      </c>
      <c r="BR39" s="229">
        <f t="shared" si="84"/>
        <v>1.4637318367048138</v>
      </c>
      <c r="BS39" s="229">
        <f t="shared" ref="BS39:BZ39" si="85">IF($D39=BS$9,$E$39*$G$3/2,IF(AND($C39+$E$3&gt;BS$8,BS$9&gt;$D39),$E$39*$G$3,0))</f>
        <v>1.4637318367048138</v>
      </c>
      <c r="BT39" s="229">
        <f t="shared" si="85"/>
        <v>1.4637318367048138</v>
      </c>
      <c r="BU39" s="229">
        <f t="shared" si="85"/>
        <v>1.4637318367048138</v>
      </c>
      <c r="BV39" s="229">
        <f t="shared" si="85"/>
        <v>1.4637318367048138</v>
      </c>
      <c r="BW39" s="229">
        <f t="shared" si="85"/>
        <v>1.4637318367048138</v>
      </c>
      <c r="BX39" s="229">
        <f t="shared" si="85"/>
        <v>1.4637318367048138</v>
      </c>
      <c r="BY39" s="229">
        <f t="shared" si="85"/>
        <v>1.4637318367048138</v>
      </c>
      <c r="BZ39" s="229">
        <f t="shared" si="85"/>
        <v>1.4637318367048138</v>
      </c>
    </row>
    <row r="40" spans="1:78" x14ac:dyDescent="0.2">
      <c r="A40" s="7" t="str">
        <v>Roll-in 5</v>
      </c>
      <c r="B40" s="7">
        <v>1</v>
      </c>
      <c r="C40" s="7">
        <f t="shared" si="32"/>
        <v>29</v>
      </c>
      <c r="D40" s="165">
        <f t="shared" si="33"/>
        <v>44347</v>
      </c>
      <c r="E40" s="313">
        <f>HLOOKUP(D40,INPUTS!$D$86:$BW$93,IF(B40=1,3,7),FALSE)</f>
        <v>1448.4623200000003</v>
      </c>
      <c r="F40" s="303"/>
      <c r="G40" s="229">
        <f t="shared" ref="G40:BR40" si="86">IF($D40=G$9,$E$40*$G$3/2,IF(AND($C40+$E$3&gt;G$8,G$9&gt;$D40),$E$40*$G$3,0))</f>
        <v>0</v>
      </c>
      <c r="H40" s="229">
        <f t="shared" si="86"/>
        <v>0</v>
      </c>
      <c r="I40" s="229">
        <f t="shared" si="86"/>
        <v>0</v>
      </c>
      <c r="J40" s="229">
        <f t="shared" si="86"/>
        <v>0</v>
      </c>
      <c r="K40" s="229">
        <f t="shared" si="86"/>
        <v>0</v>
      </c>
      <c r="L40" s="229">
        <f t="shared" si="86"/>
        <v>0</v>
      </c>
      <c r="M40" s="229">
        <f t="shared" si="86"/>
        <v>0</v>
      </c>
      <c r="N40" s="229">
        <f t="shared" si="86"/>
        <v>0</v>
      </c>
      <c r="O40" s="229">
        <f t="shared" si="86"/>
        <v>0</v>
      </c>
      <c r="P40" s="229">
        <f t="shared" si="86"/>
        <v>0</v>
      </c>
      <c r="Q40" s="229">
        <f t="shared" si="86"/>
        <v>0</v>
      </c>
      <c r="R40" s="229">
        <f t="shared" si="86"/>
        <v>0</v>
      </c>
      <c r="S40" s="229">
        <f t="shared" si="86"/>
        <v>0</v>
      </c>
      <c r="T40" s="229">
        <f t="shared" si="86"/>
        <v>0</v>
      </c>
      <c r="U40" s="229">
        <f t="shared" si="86"/>
        <v>0</v>
      </c>
      <c r="V40" s="229">
        <f t="shared" si="86"/>
        <v>0</v>
      </c>
      <c r="W40" s="229">
        <f t="shared" si="86"/>
        <v>0</v>
      </c>
      <c r="X40" s="229">
        <f t="shared" si="86"/>
        <v>0</v>
      </c>
      <c r="Y40" s="229">
        <f t="shared" si="86"/>
        <v>0</v>
      </c>
      <c r="Z40" s="229">
        <f t="shared" si="86"/>
        <v>0</v>
      </c>
      <c r="AA40" s="229">
        <f t="shared" si="86"/>
        <v>0</v>
      </c>
      <c r="AB40" s="229">
        <f t="shared" si="86"/>
        <v>0</v>
      </c>
      <c r="AC40" s="229">
        <f t="shared" si="86"/>
        <v>0</v>
      </c>
      <c r="AD40" s="229">
        <f t="shared" si="86"/>
        <v>0</v>
      </c>
      <c r="AE40" s="229">
        <f t="shared" si="86"/>
        <v>0</v>
      </c>
      <c r="AF40" s="229">
        <f t="shared" si="86"/>
        <v>0</v>
      </c>
      <c r="AG40" s="229">
        <f t="shared" si="86"/>
        <v>0</v>
      </c>
      <c r="AH40" s="229">
        <f t="shared" si="86"/>
        <v>0</v>
      </c>
      <c r="AI40" s="229">
        <f t="shared" si="86"/>
        <v>1.975337073268467</v>
      </c>
      <c r="AJ40" s="229">
        <f t="shared" si="86"/>
        <v>3.9506741465369339</v>
      </c>
      <c r="AK40" s="229">
        <f t="shared" si="86"/>
        <v>3.9506741465369339</v>
      </c>
      <c r="AL40" s="229">
        <f t="shared" si="86"/>
        <v>3.9506741465369339</v>
      </c>
      <c r="AM40" s="229">
        <f t="shared" si="86"/>
        <v>3.9506741465369339</v>
      </c>
      <c r="AN40" s="229">
        <f t="shared" si="86"/>
        <v>3.9506741465369339</v>
      </c>
      <c r="AO40" s="229">
        <f t="shared" si="86"/>
        <v>3.9506741465369339</v>
      </c>
      <c r="AP40" s="229">
        <f t="shared" si="86"/>
        <v>3.9506741465369339</v>
      </c>
      <c r="AQ40" s="229">
        <f t="shared" si="86"/>
        <v>3.9506741465369339</v>
      </c>
      <c r="AR40" s="229">
        <f t="shared" si="86"/>
        <v>3.9506741465369339</v>
      </c>
      <c r="AS40" s="229">
        <f t="shared" si="86"/>
        <v>3.9506741465369339</v>
      </c>
      <c r="AT40" s="229">
        <f t="shared" si="86"/>
        <v>3.9506741465369339</v>
      </c>
      <c r="AU40" s="229">
        <f t="shared" si="86"/>
        <v>3.9506741465369339</v>
      </c>
      <c r="AV40" s="229">
        <f t="shared" si="86"/>
        <v>3.9506741465369339</v>
      </c>
      <c r="AW40" s="229">
        <f t="shared" si="86"/>
        <v>3.9506741465369339</v>
      </c>
      <c r="AX40" s="229">
        <f t="shared" si="86"/>
        <v>3.9506741465369339</v>
      </c>
      <c r="AY40" s="229">
        <f t="shared" si="86"/>
        <v>3.9506741465369339</v>
      </c>
      <c r="AZ40" s="229">
        <f t="shared" si="86"/>
        <v>3.9506741465369339</v>
      </c>
      <c r="BA40" s="229">
        <f t="shared" si="86"/>
        <v>3.9506741465369339</v>
      </c>
      <c r="BB40" s="229">
        <f t="shared" si="86"/>
        <v>3.9506741465369339</v>
      </c>
      <c r="BC40" s="229">
        <f t="shared" si="86"/>
        <v>3.9506741465369339</v>
      </c>
      <c r="BD40" s="229">
        <f t="shared" si="86"/>
        <v>3.9506741465369339</v>
      </c>
      <c r="BE40" s="229">
        <f t="shared" si="86"/>
        <v>3.9506741465369339</v>
      </c>
      <c r="BF40" s="229">
        <f t="shared" si="86"/>
        <v>3.9506741465369339</v>
      </c>
      <c r="BG40" s="229">
        <f t="shared" si="86"/>
        <v>3.9506741465369339</v>
      </c>
      <c r="BH40" s="229">
        <f t="shared" si="86"/>
        <v>3.9506741465369339</v>
      </c>
      <c r="BI40" s="229">
        <f t="shared" si="86"/>
        <v>3.9506741465369339</v>
      </c>
      <c r="BJ40" s="229">
        <f t="shared" si="86"/>
        <v>3.9506741465369339</v>
      </c>
      <c r="BK40" s="229">
        <f t="shared" si="86"/>
        <v>3.9506741465369339</v>
      </c>
      <c r="BL40" s="229">
        <f t="shared" si="86"/>
        <v>3.9506741465369339</v>
      </c>
      <c r="BM40" s="229">
        <f t="shared" si="86"/>
        <v>3.9506741465369339</v>
      </c>
      <c r="BN40" s="229">
        <f t="shared" si="86"/>
        <v>3.9506741465369339</v>
      </c>
      <c r="BO40" s="229">
        <f t="shared" si="86"/>
        <v>3.9506741465369339</v>
      </c>
      <c r="BP40" s="229">
        <f t="shared" si="86"/>
        <v>3.9506741465369339</v>
      </c>
      <c r="BQ40" s="229">
        <f t="shared" si="86"/>
        <v>3.9506741465369339</v>
      </c>
      <c r="BR40" s="229">
        <f t="shared" si="86"/>
        <v>3.9506741465369339</v>
      </c>
      <c r="BS40" s="229">
        <f t="shared" ref="BS40:BZ40" si="87">IF($D40=BS$9,$E$40*$G$3/2,IF(AND($C40+$E$3&gt;BS$8,BS$9&gt;$D40),$E$40*$G$3,0))</f>
        <v>3.9506741465369339</v>
      </c>
      <c r="BT40" s="229">
        <f t="shared" si="87"/>
        <v>3.9506741465369339</v>
      </c>
      <c r="BU40" s="229">
        <f t="shared" si="87"/>
        <v>3.9506741465369339</v>
      </c>
      <c r="BV40" s="229">
        <f t="shared" si="87"/>
        <v>3.9506741465369339</v>
      </c>
      <c r="BW40" s="229">
        <f t="shared" si="87"/>
        <v>3.9506741465369339</v>
      </c>
      <c r="BX40" s="229">
        <f t="shared" si="87"/>
        <v>3.9506741465369339</v>
      </c>
      <c r="BY40" s="229">
        <f t="shared" si="87"/>
        <v>3.9506741465369339</v>
      </c>
      <c r="BZ40" s="229">
        <f t="shared" si="87"/>
        <v>3.9506741465369339</v>
      </c>
    </row>
    <row r="41" spans="1:78" x14ac:dyDescent="0.2">
      <c r="A41" s="7" t="str">
        <v>Roll-in 5</v>
      </c>
      <c r="B41" s="7">
        <v>1</v>
      </c>
      <c r="C41" s="7">
        <f t="shared" si="32"/>
        <v>30</v>
      </c>
      <c r="D41" s="165">
        <f t="shared" si="33"/>
        <v>44377</v>
      </c>
      <c r="E41" s="313">
        <f>HLOOKUP(D41,INPUTS!$D$86:$BW$93,IF(B41=1,3,7),FALSE)</f>
        <v>2040.0636700000009</v>
      </c>
      <c r="F41" s="303"/>
      <c r="G41" s="229">
        <f t="shared" ref="G41:BR41" si="88">IF($D41=G$9,$E$41*$G$3/2,IF(AND($C41+$E$3&gt;G$8,G$9&gt;$D41),$E$41*$G$3,0))</f>
        <v>0</v>
      </c>
      <c r="H41" s="229">
        <f t="shared" si="88"/>
        <v>0</v>
      </c>
      <c r="I41" s="229">
        <f t="shared" si="88"/>
        <v>0</v>
      </c>
      <c r="J41" s="229">
        <f t="shared" si="88"/>
        <v>0</v>
      </c>
      <c r="K41" s="229">
        <f t="shared" si="88"/>
        <v>0</v>
      </c>
      <c r="L41" s="229">
        <f t="shared" si="88"/>
        <v>0</v>
      </c>
      <c r="M41" s="229">
        <f t="shared" si="88"/>
        <v>0</v>
      </c>
      <c r="N41" s="229">
        <f t="shared" si="88"/>
        <v>0</v>
      </c>
      <c r="O41" s="229">
        <f t="shared" si="88"/>
        <v>0</v>
      </c>
      <c r="P41" s="229">
        <f t="shared" si="88"/>
        <v>0</v>
      </c>
      <c r="Q41" s="229">
        <f t="shared" si="88"/>
        <v>0</v>
      </c>
      <c r="R41" s="229">
        <f t="shared" si="88"/>
        <v>0</v>
      </c>
      <c r="S41" s="229">
        <f t="shared" si="88"/>
        <v>0</v>
      </c>
      <c r="T41" s="229">
        <f t="shared" si="88"/>
        <v>0</v>
      </c>
      <c r="U41" s="229">
        <f t="shared" si="88"/>
        <v>0</v>
      </c>
      <c r="V41" s="229">
        <f t="shared" si="88"/>
        <v>0</v>
      </c>
      <c r="W41" s="229">
        <f t="shared" si="88"/>
        <v>0</v>
      </c>
      <c r="X41" s="229">
        <f t="shared" si="88"/>
        <v>0</v>
      </c>
      <c r="Y41" s="229">
        <f t="shared" si="88"/>
        <v>0</v>
      </c>
      <c r="Z41" s="229">
        <f t="shared" si="88"/>
        <v>0</v>
      </c>
      <c r="AA41" s="229">
        <f t="shared" si="88"/>
        <v>0</v>
      </c>
      <c r="AB41" s="229">
        <f t="shared" si="88"/>
        <v>0</v>
      </c>
      <c r="AC41" s="229">
        <f t="shared" si="88"/>
        <v>0</v>
      </c>
      <c r="AD41" s="229">
        <f t="shared" si="88"/>
        <v>0</v>
      </c>
      <c r="AE41" s="229">
        <f t="shared" si="88"/>
        <v>0</v>
      </c>
      <c r="AF41" s="229">
        <f t="shared" si="88"/>
        <v>0</v>
      </c>
      <c r="AG41" s="229">
        <f t="shared" si="88"/>
        <v>0</v>
      </c>
      <c r="AH41" s="229">
        <f t="shared" si="88"/>
        <v>0</v>
      </c>
      <c r="AI41" s="229">
        <f t="shared" si="88"/>
        <v>0</v>
      </c>
      <c r="AJ41" s="229">
        <f t="shared" si="88"/>
        <v>2.782132019270704</v>
      </c>
      <c r="AK41" s="229">
        <f t="shared" si="88"/>
        <v>5.5642640385414079</v>
      </c>
      <c r="AL41" s="229">
        <f t="shared" si="88"/>
        <v>5.5642640385414079</v>
      </c>
      <c r="AM41" s="229">
        <f t="shared" si="88"/>
        <v>5.5642640385414079</v>
      </c>
      <c r="AN41" s="229">
        <f t="shared" si="88"/>
        <v>5.5642640385414079</v>
      </c>
      <c r="AO41" s="229">
        <f t="shared" si="88"/>
        <v>5.5642640385414079</v>
      </c>
      <c r="AP41" s="229">
        <f t="shared" si="88"/>
        <v>5.5642640385414079</v>
      </c>
      <c r="AQ41" s="229">
        <f t="shared" si="88"/>
        <v>5.5642640385414079</v>
      </c>
      <c r="AR41" s="229">
        <f t="shared" si="88"/>
        <v>5.5642640385414079</v>
      </c>
      <c r="AS41" s="229">
        <f t="shared" si="88"/>
        <v>5.5642640385414079</v>
      </c>
      <c r="AT41" s="229">
        <f t="shared" si="88"/>
        <v>5.5642640385414079</v>
      </c>
      <c r="AU41" s="229">
        <f t="shared" si="88"/>
        <v>5.5642640385414079</v>
      </c>
      <c r="AV41" s="229">
        <f t="shared" si="88"/>
        <v>5.5642640385414079</v>
      </c>
      <c r="AW41" s="229">
        <f t="shared" si="88"/>
        <v>5.5642640385414079</v>
      </c>
      <c r="AX41" s="229">
        <f t="shared" si="88"/>
        <v>5.5642640385414079</v>
      </c>
      <c r="AY41" s="229">
        <f t="shared" si="88"/>
        <v>5.5642640385414079</v>
      </c>
      <c r="AZ41" s="229">
        <f t="shared" si="88"/>
        <v>5.5642640385414079</v>
      </c>
      <c r="BA41" s="229">
        <f t="shared" si="88"/>
        <v>5.5642640385414079</v>
      </c>
      <c r="BB41" s="229">
        <f t="shared" si="88"/>
        <v>5.5642640385414079</v>
      </c>
      <c r="BC41" s="229">
        <f t="shared" si="88"/>
        <v>5.5642640385414079</v>
      </c>
      <c r="BD41" s="229">
        <f t="shared" si="88"/>
        <v>5.5642640385414079</v>
      </c>
      <c r="BE41" s="229">
        <f t="shared" si="88"/>
        <v>5.5642640385414079</v>
      </c>
      <c r="BF41" s="229">
        <f t="shared" si="88"/>
        <v>5.5642640385414079</v>
      </c>
      <c r="BG41" s="229">
        <f t="shared" si="88"/>
        <v>5.5642640385414079</v>
      </c>
      <c r="BH41" s="229">
        <f t="shared" si="88"/>
        <v>5.5642640385414079</v>
      </c>
      <c r="BI41" s="229">
        <f t="shared" si="88"/>
        <v>5.5642640385414079</v>
      </c>
      <c r="BJ41" s="229">
        <f t="shared" si="88"/>
        <v>5.5642640385414079</v>
      </c>
      <c r="BK41" s="229">
        <f t="shared" si="88"/>
        <v>5.5642640385414079</v>
      </c>
      <c r="BL41" s="229">
        <f t="shared" si="88"/>
        <v>5.5642640385414079</v>
      </c>
      <c r="BM41" s="229">
        <f t="shared" si="88"/>
        <v>5.5642640385414079</v>
      </c>
      <c r="BN41" s="229">
        <f t="shared" si="88"/>
        <v>5.5642640385414079</v>
      </c>
      <c r="BO41" s="229">
        <f t="shared" si="88"/>
        <v>5.5642640385414079</v>
      </c>
      <c r="BP41" s="229">
        <f t="shared" si="88"/>
        <v>5.5642640385414079</v>
      </c>
      <c r="BQ41" s="229">
        <f t="shared" si="88"/>
        <v>5.5642640385414079</v>
      </c>
      <c r="BR41" s="229">
        <f t="shared" si="88"/>
        <v>5.5642640385414079</v>
      </c>
      <c r="BS41" s="229">
        <f t="shared" ref="BS41:BZ41" si="89">IF($D41=BS$9,$E$41*$G$3/2,IF(AND($C41+$E$3&gt;BS$8,BS$9&gt;$D41),$E$41*$G$3,0))</f>
        <v>5.5642640385414079</v>
      </c>
      <c r="BT41" s="229">
        <f t="shared" si="89"/>
        <v>5.5642640385414079</v>
      </c>
      <c r="BU41" s="229">
        <f t="shared" si="89"/>
        <v>5.5642640385414079</v>
      </c>
      <c r="BV41" s="229">
        <f t="shared" si="89"/>
        <v>5.5642640385414079</v>
      </c>
      <c r="BW41" s="229">
        <f t="shared" si="89"/>
        <v>5.5642640385414079</v>
      </c>
      <c r="BX41" s="229">
        <f t="shared" si="89"/>
        <v>5.5642640385414079</v>
      </c>
      <c r="BY41" s="229">
        <f t="shared" si="89"/>
        <v>5.5642640385414079</v>
      </c>
      <c r="BZ41" s="229">
        <f t="shared" si="89"/>
        <v>5.5642640385414079</v>
      </c>
    </row>
    <row r="42" spans="1:78" x14ac:dyDescent="0.2">
      <c r="A42" s="7" t="str">
        <v>Roll-in 5</v>
      </c>
      <c r="B42" s="7">
        <v>1</v>
      </c>
      <c r="C42" s="7">
        <f t="shared" si="32"/>
        <v>31</v>
      </c>
      <c r="D42" s="165">
        <f t="shared" si="33"/>
        <v>44408</v>
      </c>
      <c r="E42" s="313">
        <f>HLOOKUP(D42,INPUTS!$D$86:$BW$93,IF(B42=1,3,7),FALSE)</f>
        <v>-1161.3823200000004</v>
      </c>
      <c r="F42" s="303"/>
      <c r="G42" s="229">
        <f t="shared" ref="G42:BR42" si="90">IF($D42=G$9,$E$42*$G$3/2,IF(AND($C42+$E$3&gt;G$8,G$9&gt;$D42),$E$42*$G$3,0))</f>
        <v>0</v>
      </c>
      <c r="H42" s="229">
        <f t="shared" si="90"/>
        <v>0</v>
      </c>
      <c r="I42" s="229">
        <f t="shared" si="90"/>
        <v>0</v>
      </c>
      <c r="J42" s="229">
        <f t="shared" si="90"/>
        <v>0</v>
      </c>
      <c r="K42" s="229">
        <f t="shared" si="90"/>
        <v>0</v>
      </c>
      <c r="L42" s="229">
        <f t="shared" si="90"/>
        <v>0</v>
      </c>
      <c r="M42" s="229">
        <f t="shared" si="90"/>
        <v>0</v>
      </c>
      <c r="N42" s="229">
        <f t="shared" si="90"/>
        <v>0</v>
      </c>
      <c r="O42" s="229">
        <f t="shared" si="90"/>
        <v>0</v>
      </c>
      <c r="P42" s="229">
        <f t="shared" si="90"/>
        <v>0</v>
      </c>
      <c r="Q42" s="229">
        <f t="shared" si="90"/>
        <v>0</v>
      </c>
      <c r="R42" s="229">
        <f t="shared" si="90"/>
        <v>0</v>
      </c>
      <c r="S42" s="229">
        <f t="shared" si="90"/>
        <v>0</v>
      </c>
      <c r="T42" s="229">
        <f t="shared" si="90"/>
        <v>0</v>
      </c>
      <c r="U42" s="229">
        <f t="shared" si="90"/>
        <v>0</v>
      </c>
      <c r="V42" s="229">
        <f t="shared" si="90"/>
        <v>0</v>
      </c>
      <c r="W42" s="229">
        <f t="shared" si="90"/>
        <v>0</v>
      </c>
      <c r="X42" s="229">
        <f t="shared" si="90"/>
        <v>0</v>
      </c>
      <c r="Y42" s="229">
        <f t="shared" si="90"/>
        <v>0</v>
      </c>
      <c r="Z42" s="229">
        <f t="shared" si="90"/>
        <v>0</v>
      </c>
      <c r="AA42" s="229">
        <f t="shared" si="90"/>
        <v>0</v>
      </c>
      <c r="AB42" s="229">
        <f t="shared" si="90"/>
        <v>0</v>
      </c>
      <c r="AC42" s="229">
        <f t="shared" si="90"/>
        <v>0</v>
      </c>
      <c r="AD42" s="229">
        <f t="shared" si="90"/>
        <v>0</v>
      </c>
      <c r="AE42" s="229">
        <f t="shared" si="90"/>
        <v>0</v>
      </c>
      <c r="AF42" s="229">
        <f t="shared" si="90"/>
        <v>0</v>
      </c>
      <c r="AG42" s="229">
        <f t="shared" si="90"/>
        <v>0</v>
      </c>
      <c r="AH42" s="229">
        <f t="shared" si="90"/>
        <v>0</v>
      </c>
      <c r="AI42" s="229">
        <f t="shared" si="90"/>
        <v>0</v>
      </c>
      <c r="AJ42" s="229">
        <f t="shared" si="90"/>
        <v>0</v>
      </c>
      <c r="AK42" s="229">
        <f t="shared" si="90"/>
        <v>-1.5838324002342996</v>
      </c>
      <c r="AL42" s="229">
        <f t="shared" si="90"/>
        <v>-3.1676648004685992</v>
      </c>
      <c r="AM42" s="229">
        <f t="shared" si="90"/>
        <v>-3.1676648004685992</v>
      </c>
      <c r="AN42" s="229">
        <f t="shared" si="90"/>
        <v>-3.1676648004685992</v>
      </c>
      <c r="AO42" s="229">
        <f t="shared" si="90"/>
        <v>-3.1676648004685992</v>
      </c>
      <c r="AP42" s="229">
        <f t="shared" si="90"/>
        <v>-3.1676648004685992</v>
      </c>
      <c r="AQ42" s="229">
        <f t="shared" si="90"/>
        <v>-3.1676648004685992</v>
      </c>
      <c r="AR42" s="229">
        <f t="shared" si="90"/>
        <v>-3.1676648004685992</v>
      </c>
      <c r="AS42" s="229">
        <f t="shared" si="90"/>
        <v>-3.1676648004685992</v>
      </c>
      <c r="AT42" s="229">
        <f t="shared" si="90"/>
        <v>-3.1676648004685992</v>
      </c>
      <c r="AU42" s="229">
        <f t="shared" si="90"/>
        <v>-3.1676648004685992</v>
      </c>
      <c r="AV42" s="229">
        <f t="shared" si="90"/>
        <v>-3.1676648004685992</v>
      </c>
      <c r="AW42" s="229">
        <f t="shared" si="90"/>
        <v>-3.1676648004685992</v>
      </c>
      <c r="AX42" s="229">
        <f t="shared" si="90"/>
        <v>-3.1676648004685992</v>
      </c>
      <c r="AY42" s="229">
        <f t="shared" si="90"/>
        <v>-3.1676648004685992</v>
      </c>
      <c r="AZ42" s="229">
        <f t="shared" si="90"/>
        <v>-3.1676648004685992</v>
      </c>
      <c r="BA42" s="229">
        <f t="shared" si="90"/>
        <v>-3.1676648004685992</v>
      </c>
      <c r="BB42" s="229">
        <f t="shared" si="90"/>
        <v>-3.1676648004685992</v>
      </c>
      <c r="BC42" s="229">
        <f t="shared" si="90"/>
        <v>-3.1676648004685992</v>
      </c>
      <c r="BD42" s="229">
        <f t="shared" si="90"/>
        <v>-3.1676648004685992</v>
      </c>
      <c r="BE42" s="229">
        <f t="shared" si="90"/>
        <v>-3.1676648004685992</v>
      </c>
      <c r="BF42" s="229">
        <f t="shared" si="90"/>
        <v>-3.1676648004685992</v>
      </c>
      <c r="BG42" s="229">
        <f t="shared" si="90"/>
        <v>-3.1676648004685992</v>
      </c>
      <c r="BH42" s="229">
        <f t="shared" si="90"/>
        <v>-3.1676648004685992</v>
      </c>
      <c r="BI42" s="229">
        <f t="shared" si="90"/>
        <v>-3.1676648004685992</v>
      </c>
      <c r="BJ42" s="229">
        <f t="shared" si="90"/>
        <v>-3.1676648004685992</v>
      </c>
      <c r="BK42" s="229">
        <f t="shared" si="90"/>
        <v>-3.1676648004685992</v>
      </c>
      <c r="BL42" s="229">
        <f t="shared" si="90"/>
        <v>-3.1676648004685992</v>
      </c>
      <c r="BM42" s="229">
        <f t="shared" si="90"/>
        <v>-3.1676648004685992</v>
      </c>
      <c r="BN42" s="229">
        <f t="shared" si="90"/>
        <v>-3.1676648004685992</v>
      </c>
      <c r="BO42" s="229">
        <f t="shared" si="90"/>
        <v>-3.1676648004685992</v>
      </c>
      <c r="BP42" s="229">
        <f t="shared" si="90"/>
        <v>-3.1676648004685992</v>
      </c>
      <c r="BQ42" s="229">
        <f t="shared" si="90"/>
        <v>-3.1676648004685992</v>
      </c>
      <c r="BR42" s="229">
        <f t="shared" si="90"/>
        <v>-3.1676648004685992</v>
      </c>
      <c r="BS42" s="229">
        <f t="shared" ref="BS42:BZ42" si="91">IF($D42=BS$9,$E$42*$G$3/2,IF(AND($C42+$E$3&gt;BS$8,BS$9&gt;$D42),$E$42*$G$3,0))</f>
        <v>-3.1676648004685992</v>
      </c>
      <c r="BT42" s="229">
        <f t="shared" si="91"/>
        <v>-3.1676648004685992</v>
      </c>
      <c r="BU42" s="229">
        <f t="shared" si="91"/>
        <v>-3.1676648004685992</v>
      </c>
      <c r="BV42" s="229">
        <f t="shared" si="91"/>
        <v>-3.1676648004685992</v>
      </c>
      <c r="BW42" s="229">
        <f t="shared" si="91"/>
        <v>-3.1676648004685992</v>
      </c>
      <c r="BX42" s="229">
        <f t="shared" si="91"/>
        <v>-3.1676648004685992</v>
      </c>
      <c r="BY42" s="229">
        <f t="shared" si="91"/>
        <v>-3.1676648004685992</v>
      </c>
      <c r="BZ42" s="229">
        <f t="shared" si="91"/>
        <v>-3.1676648004685992</v>
      </c>
    </row>
    <row r="43" spans="1:78" x14ac:dyDescent="0.2">
      <c r="A43" s="7" t="str">
        <v>Roll-in 5</v>
      </c>
      <c r="B43" s="7">
        <v>1</v>
      </c>
      <c r="C43" s="7">
        <f t="shared" si="32"/>
        <v>32</v>
      </c>
      <c r="D43" s="165">
        <f t="shared" si="33"/>
        <v>44439</v>
      </c>
      <c r="E43" s="313">
        <f>HLOOKUP(D43,INPUTS!$D$86:$BW$93,IF(B43=1,3,7),FALSE)</f>
        <v>2729.7551800000006</v>
      </c>
      <c r="F43" s="303"/>
      <c r="G43" s="229">
        <f t="shared" ref="G43:BR43" si="92">IF($D43=G$9,$E$43*$G$3/2,IF(AND($C43+$E$3&gt;G$8,G$9&gt;$D43),$E$43*$G$3,0))</f>
        <v>0</v>
      </c>
      <c r="H43" s="229">
        <f t="shared" si="92"/>
        <v>0</v>
      </c>
      <c r="I43" s="229">
        <f t="shared" si="92"/>
        <v>0</v>
      </c>
      <c r="J43" s="229">
        <f t="shared" si="92"/>
        <v>0</v>
      </c>
      <c r="K43" s="229">
        <f t="shared" si="92"/>
        <v>0</v>
      </c>
      <c r="L43" s="229">
        <f t="shared" si="92"/>
        <v>0</v>
      </c>
      <c r="M43" s="229">
        <f t="shared" si="92"/>
        <v>0</v>
      </c>
      <c r="N43" s="229">
        <f t="shared" si="92"/>
        <v>0</v>
      </c>
      <c r="O43" s="229">
        <f t="shared" si="92"/>
        <v>0</v>
      </c>
      <c r="P43" s="229">
        <f t="shared" si="92"/>
        <v>0</v>
      </c>
      <c r="Q43" s="229">
        <f t="shared" si="92"/>
        <v>0</v>
      </c>
      <c r="R43" s="229">
        <f t="shared" si="92"/>
        <v>0</v>
      </c>
      <c r="S43" s="229">
        <f t="shared" si="92"/>
        <v>0</v>
      </c>
      <c r="T43" s="229">
        <f t="shared" si="92"/>
        <v>0</v>
      </c>
      <c r="U43" s="229">
        <f t="shared" si="92"/>
        <v>0</v>
      </c>
      <c r="V43" s="229">
        <f t="shared" si="92"/>
        <v>0</v>
      </c>
      <c r="W43" s="229">
        <f t="shared" si="92"/>
        <v>0</v>
      </c>
      <c r="X43" s="229">
        <f t="shared" si="92"/>
        <v>0</v>
      </c>
      <c r="Y43" s="229">
        <f t="shared" si="92"/>
        <v>0</v>
      </c>
      <c r="Z43" s="229">
        <f t="shared" si="92"/>
        <v>0</v>
      </c>
      <c r="AA43" s="229">
        <f t="shared" si="92"/>
        <v>0</v>
      </c>
      <c r="AB43" s="229">
        <f t="shared" si="92"/>
        <v>0</v>
      </c>
      <c r="AC43" s="229">
        <f t="shared" si="92"/>
        <v>0</v>
      </c>
      <c r="AD43" s="229">
        <f t="shared" si="92"/>
        <v>0</v>
      </c>
      <c r="AE43" s="229">
        <f t="shared" si="92"/>
        <v>0</v>
      </c>
      <c r="AF43" s="229">
        <f t="shared" si="92"/>
        <v>0</v>
      </c>
      <c r="AG43" s="229">
        <f t="shared" si="92"/>
        <v>0</v>
      </c>
      <c r="AH43" s="229">
        <f t="shared" si="92"/>
        <v>0</v>
      </c>
      <c r="AI43" s="229">
        <f t="shared" si="92"/>
        <v>0</v>
      </c>
      <c r="AJ43" s="229">
        <f t="shared" si="92"/>
        <v>0</v>
      </c>
      <c r="AK43" s="229">
        <f t="shared" si="92"/>
        <v>0</v>
      </c>
      <c r="AL43" s="229">
        <f t="shared" si="92"/>
        <v>3.7226971896656842</v>
      </c>
      <c r="AM43" s="229">
        <f t="shared" si="92"/>
        <v>7.4453943793313684</v>
      </c>
      <c r="AN43" s="229">
        <f t="shared" si="92"/>
        <v>7.4453943793313684</v>
      </c>
      <c r="AO43" s="229">
        <f t="shared" si="92"/>
        <v>7.4453943793313684</v>
      </c>
      <c r="AP43" s="229">
        <f t="shared" si="92"/>
        <v>7.4453943793313684</v>
      </c>
      <c r="AQ43" s="229">
        <f t="shared" si="92"/>
        <v>7.4453943793313684</v>
      </c>
      <c r="AR43" s="229">
        <f t="shared" si="92"/>
        <v>7.4453943793313684</v>
      </c>
      <c r="AS43" s="229">
        <f t="shared" si="92"/>
        <v>7.4453943793313684</v>
      </c>
      <c r="AT43" s="229">
        <f t="shared" si="92"/>
        <v>7.4453943793313684</v>
      </c>
      <c r="AU43" s="229">
        <f t="shared" si="92"/>
        <v>7.4453943793313684</v>
      </c>
      <c r="AV43" s="229">
        <f t="shared" si="92"/>
        <v>7.4453943793313684</v>
      </c>
      <c r="AW43" s="229">
        <f t="shared" si="92"/>
        <v>7.4453943793313684</v>
      </c>
      <c r="AX43" s="229">
        <f t="shared" si="92"/>
        <v>7.4453943793313684</v>
      </c>
      <c r="AY43" s="229">
        <f t="shared" si="92"/>
        <v>7.4453943793313684</v>
      </c>
      <c r="AZ43" s="229">
        <f t="shared" si="92"/>
        <v>7.4453943793313684</v>
      </c>
      <c r="BA43" s="229">
        <f t="shared" si="92"/>
        <v>7.4453943793313684</v>
      </c>
      <c r="BB43" s="229">
        <f t="shared" si="92"/>
        <v>7.4453943793313684</v>
      </c>
      <c r="BC43" s="229">
        <f t="shared" si="92"/>
        <v>7.4453943793313684</v>
      </c>
      <c r="BD43" s="229">
        <f t="shared" si="92"/>
        <v>7.4453943793313684</v>
      </c>
      <c r="BE43" s="229">
        <f t="shared" si="92"/>
        <v>7.4453943793313684</v>
      </c>
      <c r="BF43" s="229">
        <f t="shared" si="92"/>
        <v>7.4453943793313684</v>
      </c>
      <c r="BG43" s="229">
        <f t="shared" si="92"/>
        <v>7.4453943793313684</v>
      </c>
      <c r="BH43" s="229">
        <f t="shared" si="92"/>
        <v>7.4453943793313684</v>
      </c>
      <c r="BI43" s="229">
        <f t="shared" si="92"/>
        <v>7.4453943793313684</v>
      </c>
      <c r="BJ43" s="229">
        <f t="shared" si="92"/>
        <v>7.4453943793313684</v>
      </c>
      <c r="BK43" s="229">
        <f t="shared" si="92"/>
        <v>7.4453943793313684</v>
      </c>
      <c r="BL43" s="229">
        <f t="shared" si="92"/>
        <v>7.4453943793313684</v>
      </c>
      <c r="BM43" s="229">
        <f t="shared" si="92"/>
        <v>7.4453943793313684</v>
      </c>
      <c r="BN43" s="229">
        <f t="shared" si="92"/>
        <v>7.4453943793313684</v>
      </c>
      <c r="BO43" s="229">
        <f t="shared" si="92"/>
        <v>7.4453943793313684</v>
      </c>
      <c r="BP43" s="229">
        <f t="shared" si="92"/>
        <v>7.4453943793313684</v>
      </c>
      <c r="BQ43" s="229">
        <f t="shared" si="92"/>
        <v>7.4453943793313684</v>
      </c>
      <c r="BR43" s="229">
        <f t="shared" si="92"/>
        <v>7.4453943793313684</v>
      </c>
      <c r="BS43" s="229">
        <f t="shared" ref="BS43:BZ43" si="93">IF($D43=BS$9,$E$43*$G$3/2,IF(AND($C43+$E$3&gt;BS$8,BS$9&gt;$D43),$E$43*$G$3,0))</f>
        <v>7.4453943793313684</v>
      </c>
      <c r="BT43" s="229">
        <f t="shared" si="93"/>
        <v>7.4453943793313684</v>
      </c>
      <c r="BU43" s="229">
        <f t="shared" si="93"/>
        <v>7.4453943793313684</v>
      </c>
      <c r="BV43" s="229">
        <f t="shared" si="93"/>
        <v>7.4453943793313684</v>
      </c>
      <c r="BW43" s="229">
        <f t="shared" si="93"/>
        <v>7.4453943793313684</v>
      </c>
      <c r="BX43" s="229">
        <f t="shared" si="93"/>
        <v>7.4453943793313684</v>
      </c>
      <c r="BY43" s="229">
        <f t="shared" si="93"/>
        <v>7.4453943793313684</v>
      </c>
      <c r="BZ43" s="229">
        <f t="shared" si="93"/>
        <v>7.4453943793313684</v>
      </c>
    </row>
    <row r="44" spans="1:78" x14ac:dyDescent="0.2">
      <c r="A44" s="7" t="str">
        <v>Roll-in 6</v>
      </c>
      <c r="B44" s="7">
        <v>1</v>
      </c>
      <c r="C44" s="7">
        <f t="shared" si="32"/>
        <v>33</v>
      </c>
      <c r="D44" s="165">
        <f t="shared" si="33"/>
        <v>44469</v>
      </c>
      <c r="E44" s="313">
        <f>HLOOKUP(D44,INPUTS!$D$86:$BW$93,IF(B44=1,3,7),FALSE)</f>
        <v>633.7073900000006</v>
      </c>
      <c r="F44" s="303"/>
      <c r="G44" s="229">
        <f t="shared" ref="G44:BR44" si="94">IF($D44=G$9,$E$44*$G$3/2,IF(AND($C44+$E$3&gt;G$8,G$9&gt;$D44),$E$44*$G$3,0))</f>
        <v>0</v>
      </c>
      <c r="H44" s="229">
        <f t="shared" si="94"/>
        <v>0</v>
      </c>
      <c r="I44" s="229">
        <f t="shared" si="94"/>
        <v>0</v>
      </c>
      <c r="J44" s="229">
        <f t="shared" si="94"/>
        <v>0</v>
      </c>
      <c r="K44" s="229">
        <f t="shared" si="94"/>
        <v>0</v>
      </c>
      <c r="L44" s="229">
        <f t="shared" si="94"/>
        <v>0</v>
      </c>
      <c r="M44" s="229">
        <f t="shared" si="94"/>
        <v>0</v>
      </c>
      <c r="N44" s="229">
        <f t="shared" si="94"/>
        <v>0</v>
      </c>
      <c r="O44" s="229">
        <f t="shared" si="94"/>
        <v>0</v>
      </c>
      <c r="P44" s="229">
        <f t="shared" si="94"/>
        <v>0</v>
      </c>
      <c r="Q44" s="229">
        <f t="shared" si="94"/>
        <v>0</v>
      </c>
      <c r="R44" s="229">
        <f t="shared" si="94"/>
        <v>0</v>
      </c>
      <c r="S44" s="229">
        <f t="shared" si="94"/>
        <v>0</v>
      </c>
      <c r="T44" s="229">
        <f t="shared" si="94"/>
        <v>0</v>
      </c>
      <c r="U44" s="229">
        <f t="shared" si="94"/>
        <v>0</v>
      </c>
      <c r="V44" s="229">
        <f t="shared" si="94"/>
        <v>0</v>
      </c>
      <c r="W44" s="229">
        <f t="shared" si="94"/>
        <v>0</v>
      </c>
      <c r="X44" s="229">
        <f t="shared" si="94"/>
        <v>0</v>
      </c>
      <c r="Y44" s="229">
        <f t="shared" si="94"/>
        <v>0</v>
      </c>
      <c r="Z44" s="229">
        <f t="shared" si="94"/>
        <v>0</v>
      </c>
      <c r="AA44" s="229">
        <f t="shared" si="94"/>
        <v>0</v>
      </c>
      <c r="AB44" s="229">
        <f t="shared" si="94"/>
        <v>0</v>
      </c>
      <c r="AC44" s="229">
        <f t="shared" si="94"/>
        <v>0</v>
      </c>
      <c r="AD44" s="229">
        <f t="shared" si="94"/>
        <v>0</v>
      </c>
      <c r="AE44" s="229">
        <f t="shared" si="94"/>
        <v>0</v>
      </c>
      <c r="AF44" s="229">
        <f t="shared" si="94"/>
        <v>0</v>
      </c>
      <c r="AG44" s="229">
        <f t="shared" si="94"/>
        <v>0</v>
      </c>
      <c r="AH44" s="229">
        <f t="shared" si="94"/>
        <v>0</v>
      </c>
      <c r="AI44" s="229">
        <f t="shared" si="94"/>
        <v>0</v>
      </c>
      <c r="AJ44" s="229">
        <f t="shared" si="94"/>
        <v>0</v>
      </c>
      <c r="AK44" s="229">
        <f t="shared" si="94"/>
        <v>0</v>
      </c>
      <c r="AL44" s="229">
        <f t="shared" si="94"/>
        <v>0</v>
      </c>
      <c r="AM44" s="229">
        <f t="shared" si="94"/>
        <v>0.86421695876161952</v>
      </c>
      <c r="AN44" s="229">
        <f t="shared" si="94"/>
        <v>1.728433917523239</v>
      </c>
      <c r="AO44" s="229">
        <f t="shared" si="94"/>
        <v>1.728433917523239</v>
      </c>
      <c r="AP44" s="229">
        <f t="shared" si="94"/>
        <v>1.728433917523239</v>
      </c>
      <c r="AQ44" s="229">
        <f t="shared" si="94"/>
        <v>1.728433917523239</v>
      </c>
      <c r="AR44" s="229">
        <f t="shared" si="94"/>
        <v>1.728433917523239</v>
      </c>
      <c r="AS44" s="229">
        <f t="shared" si="94"/>
        <v>1.728433917523239</v>
      </c>
      <c r="AT44" s="229">
        <f t="shared" si="94"/>
        <v>1.728433917523239</v>
      </c>
      <c r="AU44" s="229">
        <f t="shared" si="94"/>
        <v>1.728433917523239</v>
      </c>
      <c r="AV44" s="229">
        <f t="shared" si="94"/>
        <v>1.728433917523239</v>
      </c>
      <c r="AW44" s="229">
        <f t="shared" si="94"/>
        <v>1.728433917523239</v>
      </c>
      <c r="AX44" s="229">
        <f t="shared" si="94"/>
        <v>1.728433917523239</v>
      </c>
      <c r="AY44" s="229">
        <f t="shared" si="94"/>
        <v>1.728433917523239</v>
      </c>
      <c r="AZ44" s="229">
        <f t="shared" si="94"/>
        <v>1.728433917523239</v>
      </c>
      <c r="BA44" s="229">
        <f t="shared" si="94"/>
        <v>1.728433917523239</v>
      </c>
      <c r="BB44" s="229">
        <f t="shared" si="94"/>
        <v>1.728433917523239</v>
      </c>
      <c r="BC44" s="229">
        <f t="shared" si="94"/>
        <v>1.728433917523239</v>
      </c>
      <c r="BD44" s="229">
        <f t="shared" si="94"/>
        <v>1.728433917523239</v>
      </c>
      <c r="BE44" s="229">
        <f t="shared" si="94"/>
        <v>1.728433917523239</v>
      </c>
      <c r="BF44" s="229">
        <f t="shared" si="94"/>
        <v>1.728433917523239</v>
      </c>
      <c r="BG44" s="229">
        <f t="shared" si="94"/>
        <v>1.728433917523239</v>
      </c>
      <c r="BH44" s="229">
        <f t="shared" si="94"/>
        <v>1.728433917523239</v>
      </c>
      <c r="BI44" s="229">
        <f t="shared" si="94"/>
        <v>1.728433917523239</v>
      </c>
      <c r="BJ44" s="229">
        <f t="shared" si="94"/>
        <v>1.728433917523239</v>
      </c>
      <c r="BK44" s="229">
        <f t="shared" si="94"/>
        <v>1.728433917523239</v>
      </c>
      <c r="BL44" s="229">
        <f t="shared" si="94"/>
        <v>1.728433917523239</v>
      </c>
      <c r="BM44" s="229">
        <f t="shared" si="94"/>
        <v>1.728433917523239</v>
      </c>
      <c r="BN44" s="229">
        <f t="shared" si="94"/>
        <v>1.728433917523239</v>
      </c>
      <c r="BO44" s="229">
        <f t="shared" si="94"/>
        <v>1.728433917523239</v>
      </c>
      <c r="BP44" s="229">
        <f t="shared" si="94"/>
        <v>1.728433917523239</v>
      </c>
      <c r="BQ44" s="229">
        <f t="shared" si="94"/>
        <v>1.728433917523239</v>
      </c>
      <c r="BR44" s="229">
        <f t="shared" si="94"/>
        <v>1.728433917523239</v>
      </c>
      <c r="BS44" s="229">
        <f t="shared" ref="BS44:BZ44" si="95">IF($D44=BS$9,$E$44*$G$3/2,IF(AND($C44+$E$3&gt;BS$8,BS$9&gt;$D44),$E$44*$G$3,0))</f>
        <v>1.728433917523239</v>
      </c>
      <c r="BT44" s="229">
        <f t="shared" si="95"/>
        <v>1.728433917523239</v>
      </c>
      <c r="BU44" s="229">
        <f t="shared" si="95"/>
        <v>1.728433917523239</v>
      </c>
      <c r="BV44" s="229">
        <f t="shared" si="95"/>
        <v>1.728433917523239</v>
      </c>
      <c r="BW44" s="229">
        <f t="shared" si="95"/>
        <v>1.728433917523239</v>
      </c>
      <c r="BX44" s="229">
        <f t="shared" si="95"/>
        <v>1.728433917523239</v>
      </c>
      <c r="BY44" s="229">
        <f t="shared" si="95"/>
        <v>1.728433917523239</v>
      </c>
      <c r="BZ44" s="229">
        <f t="shared" si="95"/>
        <v>1.728433917523239</v>
      </c>
    </row>
    <row r="45" spans="1:78" x14ac:dyDescent="0.2">
      <c r="A45" s="7" t="str">
        <v>Roll-in 6</v>
      </c>
      <c r="B45" s="7">
        <v>1</v>
      </c>
      <c r="C45" s="7">
        <f t="shared" si="32"/>
        <v>34</v>
      </c>
      <c r="D45" s="165">
        <f t="shared" si="33"/>
        <v>44500</v>
      </c>
      <c r="E45" s="313">
        <f>HLOOKUP(D45,INPUTS!$D$86:$BW$93,IF(B45=1,3,7),FALSE)</f>
        <v>878.61908000000005</v>
      </c>
      <c r="F45" s="303"/>
      <c r="G45" s="229">
        <f t="shared" ref="G45:BR45" si="96">IF($D45=G$9,$E$45*$G$3/2,IF(AND($C45+$E$3&gt;G$8,G$9&gt;$D45),$E$45*$G$3,0))</f>
        <v>0</v>
      </c>
      <c r="H45" s="229">
        <f t="shared" si="96"/>
        <v>0</v>
      </c>
      <c r="I45" s="229">
        <f t="shared" si="96"/>
        <v>0</v>
      </c>
      <c r="J45" s="229">
        <f t="shared" si="96"/>
        <v>0</v>
      </c>
      <c r="K45" s="229">
        <f t="shared" si="96"/>
        <v>0</v>
      </c>
      <c r="L45" s="229">
        <f t="shared" si="96"/>
        <v>0</v>
      </c>
      <c r="M45" s="229">
        <f t="shared" si="96"/>
        <v>0</v>
      </c>
      <c r="N45" s="229">
        <f t="shared" si="96"/>
        <v>0</v>
      </c>
      <c r="O45" s="229">
        <f t="shared" si="96"/>
        <v>0</v>
      </c>
      <c r="P45" s="229">
        <f t="shared" si="96"/>
        <v>0</v>
      </c>
      <c r="Q45" s="229">
        <f t="shared" si="96"/>
        <v>0</v>
      </c>
      <c r="R45" s="229">
        <f t="shared" si="96"/>
        <v>0</v>
      </c>
      <c r="S45" s="229">
        <f t="shared" si="96"/>
        <v>0</v>
      </c>
      <c r="T45" s="229">
        <f t="shared" si="96"/>
        <v>0</v>
      </c>
      <c r="U45" s="229">
        <f t="shared" si="96"/>
        <v>0</v>
      </c>
      <c r="V45" s="229">
        <f t="shared" si="96"/>
        <v>0</v>
      </c>
      <c r="W45" s="229">
        <f t="shared" si="96"/>
        <v>0</v>
      </c>
      <c r="X45" s="229">
        <f t="shared" si="96"/>
        <v>0</v>
      </c>
      <c r="Y45" s="229">
        <f t="shared" si="96"/>
        <v>0</v>
      </c>
      <c r="Z45" s="229">
        <f t="shared" si="96"/>
        <v>0</v>
      </c>
      <c r="AA45" s="229">
        <f t="shared" si="96"/>
        <v>0</v>
      </c>
      <c r="AB45" s="229">
        <f t="shared" si="96"/>
        <v>0</v>
      </c>
      <c r="AC45" s="229">
        <f t="shared" si="96"/>
        <v>0</v>
      </c>
      <c r="AD45" s="229">
        <f t="shared" si="96"/>
        <v>0</v>
      </c>
      <c r="AE45" s="229">
        <f t="shared" si="96"/>
        <v>0</v>
      </c>
      <c r="AF45" s="229">
        <f t="shared" si="96"/>
        <v>0</v>
      </c>
      <c r="AG45" s="229">
        <f t="shared" si="96"/>
        <v>0</v>
      </c>
      <c r="AH45" s="229">
        <f t="shared" si="96"/>
        <v>0</v>
      </c>
      <c r="AI45" s="229">
        <f t="shared" si="96"/>
        <v>0</v>
      </c>
      <c r="AJ45" s="229">
        <f t="shared" si="96"/>
        <v>0</v>
      </c>
      <c r="AK45" s="229">
        <f t="shared" si="96"/>
        <v>0</v>
      </c>
      <c r="AL45" s="229">
        <f t="shared" si="96"/>
        <v>0</v>
      </c>
      <c r="AM45" s="229">
        <f t="shared" si="96"/>
        <v>0</v>
      </c>
      <c r="AN45" s="229">
        <f t="shared" si="96"/>
        <v>1.1982146984707429</v>
      </c>
      <c r="AO45" s="229">
        <f t="shared" si="96"/>
        <v>2.3964293969414858</v>
      </c>
      <c r="AP45" s="229">
        <f t="shared" si="96"/>
        <v>2.3964293969414858</v>
      </c>
      <c r="AQ45" s="229">
        <f t="shared" si="96"/>
        <v>2.3964293969414858</v>
      </c>
      <c r="AR45" s="229">
        <f t="shared" si="96"/>
        <v>2.3964293969414858</v>
      </c>
      <c r="AS45" s="229">
        <f t="shared" si="96"/>
        <v>2.3964293969414858</v>
      </c>
      <c r="AT45" s="229">
        <f t="shared" si="96"/>
        <v>2.3964293969414858</v>
      </c>
      <c r="AU45" s="229">
        <f t="shared" si="96"/>
        <v>2.3964293969414858</v>
      </c>
      <c r="AV45" s="229">
        <f t="shared" si="96"/>
        <v>2.3964293969414858</v>
      </c>
      <c r="AW45" s="229">
        <f t="shared" si="96"/>
        <v>2.3964293969414858</v>
      </c>
      <c r="AX45" s="229">
        <f t="shared" si="96"/>
        <v>2.3964293969414858</v>
      </c>
      <c r="AY45" s="229">
        <f t="shared" si="96"/>
        <v>2.3964293969414858</v>
      </c>
      <c r="AZ45" s="229">
        <f t="shared" si="96"/>
        <v>2.3964293969414858</v>
      </c>
      <c r="BA45" s="229">
        <f t="shared" si="96"/>
        <v>2.3964293969414858</v>
      </c>
      <c r="BB45" s="229">
        <f t="shared" si="96"/>
        <v>2.3964293969414858</v>
      </c>
      <c r="BC45" s="229">
        <f t="shared" si="96"/>
        <v>2.3964293969414858</v>
      </c>
      <c r="BD45" s="229">
        <f t="shared" si="96"/>
        <v>2.3964293969414858</v>
      </c>
      <c r="BE45" s="229">
        <f t="shared" si="96"/>
        <v>2.3964293969414858</v>
      </c>
      <c r="BF45" s="229">
        <f t="shared" si="96"/>
        <v>2.3964293969414858</v>
      </c>
      <c r="BG45" s="229">
        <f t="shared" si="96"/>
        <v>2.3964293969414858</v>
      </c>
      <c r="BH45" s="229">
        <f t="shared" si="96"/>
        <v>2.3964293969414858</v>
      </c>
      <c r="BI45" s="229">
        <f t="shared" si="96"/>
        <v>2.3964293969414858</v>
      </c>
      <c r="BJ45" s="229">
        <f t="shared" si="96"/>
        <v>2.3964293969414858</v>
      </c>
      <c r="BK45" s="229">
        <f t="shared" si="96"/>
        <v>2.3964293969414858</v>
      </c>
      <c r="BL45" s="229">
        <f t="shared" si="96"/>
        <v>2.3964293969414858</v>
      </c>
      <c r="BM45" s="229">
        <f t="shared" si="96"/>
        <v>2.3964293969414858</v>
      </c>
      <c r="BN45" s="229">
        <f t="shared" si="96"/>
        <v>2.3964293969414858</v>
      </c>
      <c r="BO45" s="229">
        <f t="shared" si="96"/>
        <v>2.3964293969414858</v>
      </c>
      <c r="BP45" s="229">
        <f t="shared" si="96"/>
        <v>2.3964293969414858</v>
      </c>
      <c r="BQ45" s="229">
        <f t="shared" si="96"/>
        <v>2.3964293969414858</v>
      </c>
      <c r="BR45" s="229">
        <f t="shared" si="96"/>
        <v>2.3964293969414858</v>
      </c>
      <c r="BS45" s="229">
        <f t="shared" ref="BS45:BZ45" si="97">IF($D45=BS$9,$E$45*$G$3/2,IF(AND($C45+$E$3&gt;BS$8,BS$9&gt;$D45),$E$45*$G$3,0))</f>
        <v>2.3964293969414858</v>
      </c>
      <c r="BT45" s="229">
        <f t="shared" si="97"/>
        <v>2.3964293969414858</v>
      </c>
      <c r="BU45" s="229">
        <f t="shared" si="97"/>
        <v>2.3964293969414858</v>
      </c>
      <c r="BV45" s="229">
        <f t="shared" si="97"/>
        <v>2.3964293969414858</v>
      </c>
      <c r="BW45" s="229">
        <f t="shared" si="97"/>
        <v>2.3964293969414858</v>
      </c>
      <c r="BX45" s="229">
        <f t="shared" si="97"/>
        <v>2.3964293969414858</v>
      </c>
      <c r="BY45" s="229">
        <f t="shared" si="97"/>
        <v>2.3964293969414858</v>
      </c>
      <c r="BZ45" s="229">
        <f t="shared" si="97"/>
        <v>2.3964293969414858</v>
      </c>
    </row>
    <row r="46" spans="1:78" x14ac:dyDescent="0.2">
      <c r="A46" s="7" t="str">
        <v>Roll-in 6</v>
      </c>
      <c r="B46" s="7">
        <v>1</v>
      </c>
      <c r="C46" s="7">
        <f t="shared" si="32"/>
        <v>35</v>
      </c>
      <c r="D46" s="165">
        <f t="shared" si="33"/>
        <v>44530</v>
      </c>
      <c r="E46" s="313">
        <f>HLOOKUP(D46,INPUTS!$D$86:$BW$93,IF(B46=1,3,7),FALSE)</f>
        <v>1211.6460199999995</v>
      </c>
      <c r="F46" s="303"/>
      <c r="G46" s="229">
        <f t="shared" ref="G46:BR46" si="98">IF($D46=G$9,$E$46*$G$3/2,IF(AND($C46+$E$3&gt;G$8,G$9&gt;$D46),$E$46*$G$3,0))</f>
        <v>0</v>
      </c>
      <c r="H46" s="229">
        <f t="shared" si="98"/>
        <v>0</v>
      </c>
      <c r="I46" s="229">
        <f t="shared" si="98"/>
        <v>0</v>
      </c>
      <c r="J46" s="229">
        <f t="shared" si="98"/>
        <v>0</v>
      </c>
      <c r="K46" s="229">
        <f t="shared" si="98"/>
        <v>0</v>
      </c>
      <c r="L46" s="229">
        <f t="shared" si="98"/>
        <v>0</v>
      </c>
      <c r="M46" s="229">
        <f t="shared" si="98"/>
        <v>0</v>
      </c>
      <c r="N46" s="229">
        <f t="shared" si="98"/>
        <v>0</v>
      </c>
      <c r="O46" s="229">
        <f t="shared" si="98"/>
        <v>0</v>
      </c>
      <c r="P46" s="229">
        <f t="shared" si="98"/>
        <v>0</v>
      </c>
      <c r="Q46" s="229">
        <f t="shared" si="98"/>
        <v>0</v>
      </c>
      <c r="R46" s="229">
        <f t="shared" si="98"/>
        <v>0</v>
      </c>
      <c r="S46" s="229">
        <f t="shared" si="98"/>
        <v>0</v>
      </c>
      <c r="T46" s="229">
        <f t="shared" si="98"/>
        <v>0</v>
      </c>
      <c r="U46" s="229">
        <f t="shared" si="98"/>
        <v>0</v>
      </c>
      <c r="V46" s="229">
        <f t="shared" si="98"/>
        <v>0</v>
      </c>
      <c r="W46" s="229">
        <f t="shared" si="98"/>
        <v>0</v>
      </c>
      <c r="X46" s="229">
        <f t="shared" si="98"/>
        <v>0</v>
      </c>
      <c r="Y46" s="229">
        <f t="shared" si="98"/>
        <v>0</v>
      </c>
      <c r="Z46" s="229">
        <f t="shared" si="98"/>
        <v>0</v>
      </c>
      <c r="AA46" s="229">
        <f t="shared" si="98"/>
        <v>0</v>
      </c>
      <c r="AB46" s="229">
        <f t="shared" si="98"/>
        <v>0</v>
      </c>
      <c r="AC46" s="229">
        <f t="shared" si="98"/>
        <v>0</v>
      </c>
      <c r="AD46" s="229">
        <f t="shared" si="98"/>
        <v>0</v>
      </c>
      <c r="AE46" s="229">
        <f t="shared" si="98"/>
        <v>0</v>
      </c>
      <c r="AF46" s="229">
        <f t="shared" si="98"/>
        <v>0</v>
      </c>
      <c r="AG46" s="229">
        <f t="shared" si="98"/>
        <v>0</v>
      </c>
      <c r="AH46" s="229">
        <f t="shared" si="98"/>
        <v>0</v>
      </c>
      <c r="AI46" s="229">
        <f t="shared" si="98"/>
        <v>0</v>
      </c>
      <c r="AJ46" s="229">
        <f t="shared" si="98"/>
        <v>0</v>
      </c>
      <c r="AK46" s="229">
        <f t="shared" si="98"/>
        <v>0</v>
      </c>
      <c r="AL46" s="229">
        <f t="shared" si="98"/>
        <v>0</v>
      </c>
      <c r="AM46" s="229">
        <f t="shared" si="98"/>
        <v>0</v>
      </c>
      <c r="AN46" s="229">
        <f t="shared" si="98"/>
        <v>0</v>
      </c>
      <c r="AO46" s="229">
        <f t="shared" si="98"/>
        <v>1.6523794025820324</v>
      </c>
      <c r="AP46" s="229">
        <f t="shared" si="98"/>
        <v>3.3047588051640648</v>
      </c>
      <c r="AQ46" s="229">
        <f t="shared" si="98"/>
        <v>3.3047588051640648</v>
      </c>
      <c r="AR46" s="229">
        <f t="shared" si="98"/>
        <v>3.3047588051640648</v>
      </c>
      <c r="AS46" s="229">
        <f t="shared" si="98"/>
        <v>3.3047588051640648</v>
      </c>
      <c r="AT46" s="229">
        <f t="shared" si="98"/>
        <v>3.3047588051640648</v>
      </c>
      <c r="AU46" s="229">
        <f t="shared" si="98"/>
        <v>3.3047588051640648</v>
      </c>
      <c r="AV46" s="229">
        <f t="shared" si="98"/>
        <v>3.3047588051640648</v>
      </c>
      <c r="AW46" s="229">
        <f t="shared" si="98"/>
        <v>3.3047588051640648</v>
      </c>
      <c r="AX46" s="229">
        <f t="shared" si="98"/>
        <v>3.3047588051640648</v>
      </c>
      <c r="AY46" s="229">
        <f t="shared" si="98"/>
        <v>3.3047588051640648</v>
      </c>
      <c r="AZ46" s="229">
        <f t="shared" si="98"/>
        <v>3.3047588051640648</v>
      </c>
      <c r="BA46" s="229">
        <f t="shared" si="98"/>
        <v>3.3047588051640648</v>
      </c>
      <c r="BB46" s="229">
        <f t="shared" si="98"/>
        <v>3.3047588051640648</v>
      </c>
      <c r="BC46" s="229">
        <f t="shared" si="98"/>
        <v>3.3047588051640648</v>
      </c>
      <c r="BD46" s="229">
        <f t="shared" si="98"/>
        <v>3.3047588051640648</v>
      </c>
      <c r="BE46" s="229">
        <f t="shared" si="98"/>
        <v>3.3047588051640648</v>
      </c>
      <c r="BF46" s="229">
        <f t="shared" si="98"/>
        <v>3.3047588051640648</v>
      </c>
      <c r="BG46" s="229">
        <f t="shared" si="98"/>
        <v>3.3047588051640648</v>
      </c>
      <c r="BH46" s="229">
        <f t="shared" si="98"/>
        <v>3.3047588051640648</v>
      </c>
      <c r="BI46" s="229">
        <f t="shared" si="98"/>
        <v>3.3047588051640648</v>
      </c>
      <c r="BJ46" s="229">
        <f t="shared" si="98"/>
        <v>3.3047588051640648</v>
      </c>
      <c r="BK46" s="229">
        <f t="shared" si="98"/>
        <v>3.3047588051640648</v>
      </c>
      <c r="BL46" s="229">
        <f t="shared" si="98"/>
        <v>3.3047588051640648</v>
      </c>
      <c r="BM46" s="229">
        <f t="shared" si="98"/>
        <v>3.3047588051640648</v>
      </c>
      <c r="BN46" s="229">
        <f t="shared" si="98"/>
        <v>3.3047588051640648</v>
      </c>
      <c r="BO46" s="229">
        <f t="shared" si="98"/>
        <v>3.3047588051640648</v>
      </c>
      <c r="BP46" s="229">
        <f t="shared" si="98"/>
        <v>3.3047588051640648</v>
      </c>
      <c r="BQ46" s="229">
        <f t="shared" si="98"/>
        <v>3.3047588051640648</v>
      </c>
      <c r="BR46" s="229">
        <f t="shared" si="98"/>
        <v>3.3047588051640648</v>
      </c>
      <c r="BS46" s="229">
        <f t="shared" ref="BS46:BZ46" si="99">IF($D46=BS$9,$E$46*$G$3/2,IF(AND($C46+$E$3&gt;BS$8,BS$9&gt;$D46),$E$46*$G$3,0))</f>
        <v>3.3047588051640648</v>
      </c>
      <c r="BT46" s="229">
        <f t="shared" si="99"/>
        <v>3.3047588051640648</v>
      </c>
      <c r="BU46" s="229">
        <f t="shared" si="99"/>
        <v>3.3047588051640648</v>
      </c>
      <c r="BV46" s="229">
        <f t="shared" si="99"/>
        <v>3.3047588051640648</v>
      </c>
      <c r="BW46" s="229">
        <f t="shared" si="99"/>
        <v>3.3047588051640648</v>
      </c>
      <c r="BX46" s="229">
        <f t="shared" si="99"/>
        <v>3.3047588051640648</v>
      </c>
      <c r="BY46" s="229">
        <f t="shared" si="99"/>
        <v>3.3047588051640648</v>
      </c>
      <c r="BZ46" s="229">
        <f t="shared" si="99"/>
        <v>3.3047588051640648</v>
      </c>
    </row>
    <row r="47" spans="1:78" x14ac:dyDescent="0.2">
      <c r="A47" s="7" t="str">
        <v>Roll-in 6</v>
      </c>
      <c r="B47" s="7">
        <v>0</v>
      </c>
      <c r="C47" s="7">
        <f t="shared" si="32"/>
        <v>36</v>
      </c>
      <c r="D47" s="165">
        <f t="shared" si="33"/>
        <v>44561</v>
      </c>
      <c r="E47" s="313">
        <f>HLOOKUP(D47,INPUTS!$D$86:$BW$93,IF(B47=1,3,7),FALSE)</f>
        <v>200</v>
      </c>
      <c r="F47" s="303"/>
      <c r="G47" s="229">
        <f t="shared" ref="G47:BR47" si="100">IF($D47=G$9,$E$47*$G$3/2,IF(AND($C47+$E$3&gt;G$8,G$9&gt;$D47),$E$47*$G$3,0))</f>
        <v>0</v>
      </c>
      <c r="H47" s="229">
        <f t="shared" si="100"/>
        <v>0</v>
      </c>
      <c r="I47" s="229">
        <f t="shared" si="100"/>
        <v>0</v>
      </c>
      <c r="J47" s="229">
        <f t="shared" si="100"/>
        <v>0</v>
      </c>
      <c r="K47" s="229">
        <f t="shared" si="100"/>
        <v>0</v>
      </c>
      <c r="L47" s="229">
        <f t="shared" si="100"/>
        <v>0</v>
      </c>
      <c r="M47" s="229">
        <f t="shared" si="100"/>
        <v>0</v>
      </c>
      <c r="N47" s="229">
        <f t="shared" si="100"/>
        <v>0</v>
      </c>
      <c r="O47" s="229">
        <f t="shared" si="100"/>
        <v>0</v>
      </c>
      <c r="P47" s="229">
        <f t="shared" si="100"/>
        <v>0</v>
      </c>
      <c r="Q47" s="229">
        <f t="shared" si="100"/>
        <v>0</v>
      </c>
      <c r="R47" s="229">
        <f t="shared" si="100"/>
        <v>0</v>
      </c>
      <c r="S47" s="229">
        <f t="shared" si="100"/>
        <v>0</v>
      </c>
      <c r="T47" s="229">
        <f t="shared" si="100"/>
        <v>0</v>
      </c>
      <c r="U47" s="229">
        <f t="shared" si="100"/>
        <v>0</v>
      </c>
      <c r="V47" s="229">
        <f t="shared" si="100"/>
        <v>0</v>
      </c>
      <c r="W47" s="229">
        <f t="shared" si="100"/>
        <v>0</v>
      </c>
      <c r="X47" s="229">
        <f t="shared" si="100"/>
        <v>0</v>
      </c>
      <c r="Y47" s="229">
        <f t="shared" si="100"/>
        <v>0</v>
      </c>
      <c r="Z47" s="229">
        <f t="shared" si="100"/>
        <v>0</v>
      </c>
      <c r="AA47" s="229">
        <f t="shared" si="100"/>
        <v>0</v>
      </c>
      <c r="AB47" s="229">
        <f t="shared" si="100"/>
        <v>0</v>
      </c>
      <c r="AC47" s="229">
        <f t="shared" si="100"/>
        <v>0</v>
      </c>
      <c r="AD47" s="229">
        <f t="shared" si="100"/>
        <v>0</v>
      </c>
      <c r="AE47" s="229">
        <f t="shared" si="100"/>
        <v>0</v>
      </c>
      <c r="AF47" s="229">
        <f t="shared" si="100"/>
        <v>0</v>
      </c>
      <c r="AG47" s="229">
        <f t="shared" si="100"/>
        <v>0</v>
      </c>
      <c r="AH47" s="229">
        <f t="shared" si="100"/>
        <v>0</v>
      </c>
      <c r="AI47" s="229">
        <f t="shared" si="100"/>
        <v>0</v>
      </c>
      <c r="AJ47" s="229">
        <f t="shared" si="100"/>
        <v>0</v>
      </c>
      <c r="AK47" s="229">
        <f t="shared" si="100"/>
        <v>0</v>
      </c>
      <c r="AL47" s="229">
        <f t="shared" si="100"/>
        <v>0</v>
      </c>
      <c r="AM47" s="229">
        <f t="shared" si="100"/>
        <v>0</v>
      </c>
      <c r="AN47" s="229">
        <f t="shared" si="100"/>
        <v>0</v>
      </c>
      <c r="AO47" s="229">
        <f t="shared" si="100"/>
        <v>0</v>
      </c>
      <c r="AP47" s="229">
        <f t="shared" si="100"/>
        <v>0.27274952837826894</v>
      </c>
      <c r="AQ47" s="229">
        <f t="shared" si="100"/>
        <v>0.54549905675653787</v>
      </c>
      <c r="AR47" s="229">
        <f t="shared" si="100"/>
        <v>0.54549905675653787</v>
      </c>
      <c r="AS47" s="229">
        <f t="shared" si="100"/>
        <v>0.54549905675653787</v>
      </c>
      <c r="AT47" s="229">
        <f t="shared" si="100"/>
        <v>0.54549905675653787</v>
      </c>
      <c r="AU47" s="229">
        <f t="shared" si="100"/>
        <v>0.54549905675653787</v>
      </c>
      <c r="AV47" s="229">
        <f t="shared" si="100"/>
        <v>0.54549905675653787</v>
      </c>
      <c r="AW47" s="229">
        <f t="shared" si="100"/>
        <v>0.54549905675653787</v>
      </c>
      <c r="AX47" s="229">
        <f t="shared" si="100"/>
        <v>0.54549905675653787</v>
      </c>
      <c r="AY47" s="229">
        <f t="shared" si="100"/>
        <v>0.54549905675653787</v>
      </c>
      <c r="AZ47" s="229">
        <f t="shared" si="100"/>
        <v>0.54549905675653787</v>
      </c>
      <c r="BA47" s="229">
        <f t="shared" si="100"/>
        <v>0.54549905675653787</v>
      </c>
      <c r="BB47" s="229">
        <f t="shared" si="100"/>
        <v>0.54549905675653787</v>
      </c>
      <c r="BC47" s="229">
        <f t="shared" si="100"/>
        <v>0.54549905675653787</v>
      </c>
      <c r="BD47" s="229">
        <f t="shared" si="100"/>
        <v>0.54549905675653787</v>
      </c>
      <c r="BE47" s="229">
        <f t="shared" si="100"/>
        <v>0.54549905675653787</v>
      </c>
      <c r="BF47" s="229">
        <f t="shared" si="100"/>
        <v>0.54549905675653787</v>
      </c>
      <c r="BG47" s="229">
        <f t="shared" si="100"/>
        <v>0.54549905675653787</v>
      </c>
      <c r="BH47" s="229">
        <f t="shared" si="100"/>
        <v>0.54549905675653787</v>
      </c>
      <c r="BI47" s="229">
        <f t="shared" si="100"/>
        <v>0.54549905675653787</v>
      </c>
      <c r="BJ47" s="229">
        <f t="shared" si="100"/>
        <v>0.54549905675653787</v>
      </c>
      <c r="BK47" s="229">
        <f t="shared" si="100"/>
        <v>0.54549905675653787</v>
      </c>
      <c r="BL47" s="229">
        <f t="shared" si="100"/>
        <v>0.54549905675653787</v>
      </c>
      <c r="BM47" s="229">
        <f t="shared" si="100"/>
        <v>0.54549905675653787</v>
      </c>
      <c r="BN47" s="229">
        <f t="shared" si="100"/>
        <v>0.54549905675653787</v>
      </c>
      <c r="BO47" s="229">
        <f t="shared" si="100"/>
        <v>0.54549905675653787</v>
      </c>
      <c r="BP47" s="229">
        <f t="shared" si="100"/>
        <v>0.54549905675653787</v>
      </c>
      <c r="BQ47" s="229">
        <f t="shared" si="100"/>
        <v>0.54549905675653787</v>
      </c>
      <c r="BR47" s="229">
        <f t="shared" si="100"/>
        <v>0.54549905675653787</v>
      </c>
      <c r="BS47" s="229">
        <f t="shared" ref="BS47:BZ47" si="101">IF($D47=BS$9,$E$47*$G$3/2,IF(AND($C47+$E$3&gt;BS$8,BS$9&gt;$D47),$E$47*$G$3,0))</f>
        <v>0.54549905675653787</v>
      </c>
      <c r="BT47" s="229">
        <f t="shared" si="101"/>
        <v>0.54549905675653787</v>
      </c>
      <c r="BU47" s="229">
        <f t="shared" si="101"/>
        <v>0.54549905675653787</v>
      </c>
      <c r="BV47" s="229">
        <f t="shared" si="101"/>
        <v>0.54549905675653787</v>
      </c>
      <c r="BW47" s="229">
        <f t="shared" si="101"/>
        <v>0.54549905675653787</v>
      </c>
      <c r="BX47" s="229">
        <f t="shared" si="101"/>
        <v>0.54549905675653787</v>
      </c>
      <c r="BY47" s="229">
        <f t="shared" si="101"/>
        <v>0.54549905675653787</v>
      </c>
      <c r="BZ47" s="229">
        <f t="shared" si="101"/>
        <v>0.54549905675653787</v>
      </c>
    </row>
    <row r="48" spans="1:78" x14ac:dyDescent="0.2">
      <c r="A48" s="7" t="str">
        <v>Roll-in 6</v>
      </c>
      <c r="B48" s="7">
        <v>0</v>
      </c>
      <c r="C48" s="7">
        <f t="shared" si="32"/>
        <v>37</v>
      </c>
      <c r="D48" s="165">
        <f t="shared" si="33"/>
        <v>44592</v>
      </c>
      <c r="E48" s="313">
        <f>HLOOKUP(D48,INPUTS!$D$86:$BW$93,IF(B48=1,3,7),FALSE)</f>
        <v>200</v>
      </c>
      <c r="F48" s="303"/>
      <c r="G48" s="229">
        <f t="shared" ref="G48:BR48" si="102">IF($D48=G$9,$E$48*$G$3/2,IF(AND($C48+$E$3&gt;G$8,G$9&gt;$D48),$E$48*$G$3,0))</f>
        <v>0</v>
      </c>
      <c r="H48" s="229">
        <f t="shared" si="102"/>
        <v>0</v>
      </c>
      <c r="I48" s="229">
        <f t="shared" si="102"/>
        <v>0</v>
      </c>
      <c r="J48" s="229">
        <f t="shared" si="102"/>
        <v>0</v>
      </c>
      <c r="K48" s="229">
        <f t="shared" si="102"/>
        <v>0</v>
      </c>
      <c r="L48" s="229">
        <f t="shared" si="102"/>
        <v>0</v>
      </c>
      <c r="M48" s="229">
        <f t="shared" si="102"/>
        <v>0</v>
      </c>
      <c r="N48" s="229">
        <f t="shared" si="102"/>
        <v>0</v>
      </c>
      <c r="O48" s="229">
        <f t="shared" si="102"/>
        <v>0</v>
      </c>
      <c r="P48" s="229">
        <f t="shared" si="102"/>
        <v>0</v>
      </c>
      <c r="Q48" s="229">
        <f t="shared" si="102"/>
        <v>0</v>
      </c>
      <c r="R48" s="229">
        <f t="shared" si="102"/>
        <v>0</v>
      </c>
      <c r="S48" s="229">
        <f t="shared" si="102"/>
        <v>0</v>
      </c>
      <c r="T48" s="229">
        <f t="shared" si="102"/>
        <v>0</v>
      </c>
      <c r="U48" s="229">
        <f t="shared" si="102"/>
        <v>0</v>
      </c>
      <c r="V48" s="229">
        <f t="shared" si="102"/>
        <v>0</v>
      </c>
      <c r="W48" s="229">
        <f t="shared" si="102"/>
        <v>0</v>
      </c>
      <c r="X48" s="229">
        <f t="shared" si="102"/>
        <v>0</v>
      </c>
      <c r="Y48" s="229">
        <f t="shared" si="102"/>
        <v>0</v>
      </c>
      <c r="Z48" s="229">
        <f t="shared" si="102"/>
        <v>0</v>
      </c>
      <c r="AA48" s="229">
        <f t="shared" si="102"/>
        <v>0</v>
      </c>
      <c r="AB48" s="229">
        <f t="shared" si="102"/>
        <v>0</v>
      </c>
      <c r="AC48" s="229">
        <f t="shared" si="102"/>
        <v>0</v>
      </c>
      <c r="AD48" s="229">
        <f t="shared" si="102"/>
        <v>0</v>
      </c>
      <c r="AE48" s="229">
        <f t="shared" si="102"/>
        <v>0</v>
      </c>
      <c r="AF48" s="229">
        <f t="shared" si="102"/>
        <v>0</v>
      </c>
      <c r="AG48" s="229">
        <f t="shared" si="102"/>
        <v>0</v>
      </c>
      <c r="AH48" s="229">
        <f t="shared" si="102"/>
        <v>0</v>
      </c>
      <c r="AI48" s="229">
        <f t="shared" si="102"/>
        <v>0</v>
      </c>
      <c r="AJ48" s="229">
        <f t="shared" si="102"/>
        <v>0</v>
      </c>
      <c r="AK48" s="229">
        <f t="shared" si="102"/>
        <v>0</v>
      </c>
      <c r="AL48" s="229">
        <f t="shared" si="102"/>
        <v>0</v>
      </c>
      <c r="AM48" s="229">
        <f t="shared" si="102"/>
        <v>0</v>
      </c>
      <c r="AN48" s="229">
        <f t="shared" si="102"/>
        <v>0</v>
      </c>
      <c r="AO48" s="229">
        <f t="shared" si="102"/>
        <v>0</v>
      </c>
      <c r="AP48" s="229">
        <f t="shared" si="102"/>
        <v>0</v>
      </c>
      <c r="AQ48" s="229">
        <f t="shared" si="102"/>
        <v>0.27274952837826894</v>
      </c>
      <c r="AR48" s="229">
        <f t="shared" si="102"/>
        <v>0.54549905675653787</v>
      </c>
      <c r="AS48" s="229">
        <f t="shared" si="102"/>
        <v>0.54549905675653787</v>
      </c>
      <c r="AT48" s="229">
        <f t="shared" si="102"/>
        <v>0.54549905675653787</v>
      </c>
      <c r="AU48" s="229">
        <f t="shared" si="102"/>
        <v>0.54549905675653787</v>
      </c>
      <c r="AV48" s="229">
        <f t="shared" si="102"/>
        <v>0.54549905675653787</v>
      </c>
      <c r="AW48" s="229">
        <f t="shared" si="102"/>
        <v>0.54549905675653787</v>
      </c>
      <c r="AX48" s="229">
        <f t="shared" si="102"/>
        <v>0.54549905675653787</v>
      </c>
      <c r="AY48" s="229">
        <f t="shared" si="102"/>
        <v>0.54549905675653787</v>
      </c>
      <c r="AZ48" s="229">
        <f t="shared" si="102"/>
        <v>0.54549905675653787</v>
      </c>
      <c r="BA48" s="229">
        <f t="shared" si="102"/>
        <v>0.54549905675653787</v>
      </c>
      <c r="BB48" s="229">
        <f t="shared" si="102"/>
        <v>0.54549905675653787</v>
      </c>
      <c r="BC48" s="229">
        <f t="shared" si="102"/>
        <v>0.54549905675653787</v>
      </c>
      <c r="BD48" s="229">
        <f t="shared" si="102"/>
        <v>0.54549905675653787</v>
      </c>
      <c r="BE48" s="229">
        <f t="shared" si="102"/>
        <v>0.54549905675653787</v>
      </c>
      <c r="BF48" s="229">
        <f t="shared" si="102"/>
        <v>0.54549905675653787</v>
      </c>
      <c r="BG48" s="229">
        <f t="shared" si="102"/>
        <v>0.54549905675653787</v>
      </c>
      <c r="BH48" s="229">
        <f t="shared" si="102"/>
        <v>0.54549905675653787</v>
      </c>
      <c r="BI48" s="229">
        <f t="shared" si="102"/>
        <v>0.54549905675653787</v>
      </c>
      <c r="BJ48" s="229">
        <f t="shared" si="102"/>
        <v>0.54549905675653787</v>
      </c>
      <c r="BK48" s="229">
        <f t="shared" si="102"/>
        <v>0.54549905675653787</v>
      </c>
      <c r="BL48" s="229">
        <f t="shared" si="102"/>
        <v>0.54549905675653787</v>
      </c>
      <c r="BM48" s="229">
        <f t="shared" si="102"/>
        <v>0.54549905675653787</v>
      </c>
      <c r="BN48" s="229">
        <f t="shared" si="102"/>
        <v>0.54549905675653787</v>
      </c>
      <c r="BO48" s="229">
        <f t="shared" si="102"/>
        <v>0.54549905675653787</v>
      </c>
      <c r="BP48" s="229">
        <f t="shared" si="102"/>
        <v>0.54549905675653787</v>
      </c>
      <c r="BQ48" s="229">
        <f t="shared" si="102"/>
        <v>0.54549905675653787</v>
      </c>
      <c r="BR48" s="229">
        <f t="shared" si="102"/>
        <v>0.54549905675653787</v>
      </c>
      <c r="BS48" s="229">
        <f t="shared" ref="BS48:BZ48" si="103">IF($D48=BS$9,$E$48*$G$3/2,IF(AND($C48+$E$3&gt;BS$8,BS$9&gt;$D48),$E$48*$G$3,0))</f>
        <v>0.54549905675653787</v>
      </c>
      <c r="BT48" s="229">
        <f t="shared" si="103"/>
        <v>0.54549905675653787</v>
      </c>
      <c r="BU48" s="229">
        <f t="shared" si="103"/>
        <v>0.54549905675653787</v>
      </c>
      <c r="BV48" s="229">
        <f t="shared" si="103"/>
        <v>0.54549905675653787</v>
      </c>
      <c r="BW48" s="229">
        <f t="shared" si="103"/>
        <v>0.54549905675653787</v>
      </c>
      <c r="BX48" s="229">
        <f t="shared" si="103"/>
        <v>0.54549905675653787</v>
      </c>
      <c r="BY48" s="229">
        <f t="shared" si="103"/>
        <v>0.54549905675653787</v>
      </c>
      <c r="BZ48" s="229">
        <f t="shared" si="103"/>
        <v>0.54549905675653787</v>
      </c>
    </row>
    <row r="49" spans="1:78" x14ac:dyDescent="0.2">
      <c r="A49" s="7" t="str">
        <v>Roll-in 6</v>
      </c>
      <c r="B49" s="7">
        <v>0</v>
      </c>
      <c r="C49" s="7">
        <f t="shared" si="32"/>
        <v>38</v>
      </c>
      <c r="D49" s="165">
        <f t="shared" si="33"/>
        <v>44620</v>
      </c>
      <c r="E49" s="313">
        <f>HLOOKUP(D49,INPUTS!$D$86:$BW$93,IF(B49=1,3,7),FALSE)</f>
        <v>200</v>
      </c>
      <c r="F49" s="303"/>
      <c r="G49" s="229">
        <f t="shared" ref="G49:BR49" si="104">IF($D49=G$9,$E$49*$G$3/2,IF(AND($C49+$E$3&gt;G$8,G$9&gt;$D49),$E$49*$G$3,0))</f>
        <v>0</v>
      </c>
      <c r="H49" s="229">
        <f t="shared" si="104"/>
        <v>0</v>
      </c>
      <c r="I49" s="229">
        <f t="shared" si="104"/>
        <v>0</v>
      </c>
      <c r="J49" s="229">
        <f t="shared" si="104"/>
        <v>0</v>
      </c>
      <c r="K49" s="229">
        <f t="shared" si="104"/>
        <v>0</v>
      </c>
      <c r="L49" s="229">
        <f t="shared" si="104"/>
        <v>0</v>
      </c>
      <c r="M49" s="229">
        <f t="shared" si="104"/>
        <v>0</v>
      </c>
      <c r="N49" s="229">
        <f t="shared" si="104"/>
        <v>0</v>
      </c>
      <c r="O49" s="229">
        <f t="shared" si="104"/>
        <v>0</v>
      </c>
      <c r="P49" s="229">
        <f t="shared" si="104"/>
        <v>0</v>
      </c>
      <c r="Q49" s="229">
        <f t="shared" si="104"/>
        <v>0</v>
      </c>
      <c r="R49" s="229">
        <f t="shared" si="104"/>
        <v>0</v>
      </c>
      <c r="S49" s="229">
        <f t="shared" si="104"/>
        <v>0</v>
      </c>
      <c r="T49" s="229">
        <f t="shared" si="104"/>
        <v>0</v>
      </c>
      <c r="U49" s="229">
        <f t="shared" si="104"/>
        <v>0</v>
      </c>
      <c r="V49" s="229">
        <f t="shared" si="104"/>
        <v>0</v>
      </c>
      <c r="W49" s="229">
        <f t="shared" si="104"/>
        <v>0</v>
      </c>
      <c r="X49" s="229">
        <f t="shared" si="104"/>
        <v>0</v>
      </c>
      <c r="Y49" s="229">
        <f t="shared" si="104"/>
        <v>0</v>
      </c>
      <c r="Z49" s="229">
        <f t="shared" si="104"/>
        <v>0</v>
      </c>
      <c r="AA49" s="229">
        <f t="shared" si="104"/>
        <v>0</v>
      </c>
      <c r="AB49" s="229">
        <f t="shared" si="104"/>
        <v>0</v>
      </c>
      <c r="AC49" s="229">
        <f t="shared" si="104"/>
        <v>0</v>
      </c>
      <c r="AD49" s="229">
        <f t="shared" si="104"/>
        <v>0</v>
      </c>
      <c r="AE49" s="229">
        <f t="shared" si="104"/>
        <v>0</v>
      </c>
      <c r="AF49" s="229">
        <f t="shared" si="104"/>
        <v>0</v>
      </c>
      <c r="AG49" s="229">
        <f t="shared" si="104"/>
        <v>0</v>
      </c>
      <c r="AH49" s="229">
        <f t="shared" si="104"/>
        <v>0</v>
      </c>
      <c r="AI49" s="229">
        <f t="shared" si="104"/>
        <v>0</v>
      </c>
      <c r="AJ49" s="229">
        <f t="shared" si="104"/>
        <v>0</v>
      </c>
      <c r="AK49" s="229">
        <f t="shared" si="104"/>
        <v>0</v>
      </c>
      <c r="AL49" s="229">
        <f t="shared" si="104"/>
        <v>0</v>
      </c>
      <c r="AM49" s="229">
        <f t="shared" si="104"/>
        <v>0</v>
      </c>
      <c r="AN49" s="229">
        <f t="shared" si="104"/>
        <v>0</v>
      </c>
      <c r="AO49" s="229">
        <f t="shared" si="104"/>
        <v>0</v>
      </c>
      <c r="AP49" s="229">
        <f t="shared" si="104"/>
        <v>0</v>
      </c>
      <c r="AQ49" s="229">
        <f t="shared" si="104"/>
        <v>0</v>
      </c>
      <c r="AR49" s="229">
        <f t="shared" si="104"/>
        <v>0.27274952837826894</v>
      </c>
      <c r="AS49" s="229">
        <f t="shared" si="104"/>
        <v>0.54549905675653787</v>
      </c>
      <c r="AT49" s="229">
        <f t="shared" si="104"/>
        <v>0.54549905675653787</v>
      </c>
      <c r="AU49" s="229">
        <f t="shared" si="104"/>
        <v>0.54549905675653787</v>
      </c>
      <c r="AV49" s="229">
        <f t="shared" si="104"/>
        <v>0.54549905675653787</v>
      </c>
      <c r="AW49" s="229">
        <f t="shared" si="104"/>
        <v>0.54549905675653787</v>
      </c>
      <c r="AX49" s="229">
        <f t="shared" si="104"/>
        <v>0.54549905675653787</v>
      </c>
      <c r="AY49" s="229">
        <f t="shared" si="104"/>
        <v>0.54549905675653787</v>
      </c>
      <c r="AZ49" s="229">
        <f t="shared" si="104"/>
        <v>0.54549905675653787</v>
      </c>
      <c r="BA49" s="229">
        <f t="shared" si="104"/>
        <v>0.54549905675653787</v>
      </c>
      <c r="BB49" s="229">
        <f t="shared" si="104"/>
        <v>0.54549905675653787</v>
      </c>
      <c r="BC49" s="229">
        <f t="shared" si="104"/>
        <v>0.54549905675653787</v>
      </c>
      <c r="BD49" s="229">
        <f t="shared" si="104"/>
        <v>0.54549905675653787</v>
      </c>
      <c r="BE49" s="229">
        <f t="shared" si="104"/>
        <v>0.54549905675653787</v>
      </c>
      <c r="BF49" s="229">
        <f t="shared" si="104"/>
        <v>0.54549905675653787</v>
      </c>
      <c r="BG49" s="229">
        <f t="shared" si="104"/>
        <v>0.54549905675653787</v>
      </c>
      <c r="BH49" s="229">
        <f t="shared" si="104"/>
        <v>0.54549905675653787</v>
      </c>
      <c r="BI49" s="229">
        <f t="shared" si="104"/>
        <v>0.54549905675653787</v>
      </c>
      <c r="BJ49" s="229">
        <f t="shared" si="104"/>
        <v>0.54549905675653787</v>
      </c>
      <c r="BK49" s="229">
        <f t="shared" si="104"/>
        <v>0.54549905675653787</v>
      </c>
      <c r="BL49" s="229">
        <f t="shared" si="104"/>
        <v>0.54549905675653787</v>
      </c>
      <c r="BM49" s="229">
        <f t="shared" si="104"/>
        <v>0.54549905675653787</v>
      </c>
      <c r="BN49" s="229">
        <f t="shared" si="104"/>
        <v>0.54549905675653787</v>
      </c>
      <c r="BO49" s="229">
        <f t="shared" si="104"/>
        <v>0.54549905675653787</v>
      </c>
      <c r="BP49" s="229">
        <f t="shared" si="104"/>
        <v>0.54549905675653787</v>
      </c>
      <c r="BQ49" s="229">
        <f t="shared" si="104"/>
        <v>0.54549905675653787</v>
      </c>
      <c r="BR49" s="229">
        <f t="shared" si="104"/>
        <v>0.54549905675653787</v>
      </c>
      <c r="BS49" s="229">
        <f t="shared" ref="BS49:BZ49" si="105">IF($D49=BS$9,$E$49*$G$3/2,IF(AND($C49+$E$3&gt;BS$8,BS$9&gt;$D49),$E$49*$G$3,0))</f>
        <v>0.54549905675653787</v>
      </c>
      <c r="BT49" s="229">
        <f t="shared" si="105"/>
        <v>0.54549905675653787</v>
      </c>
      <c r="BU49" s="229">
        <f t="shared" si="105"/>
        <v>0.54549905675653787</v>
      </c>
      <c r="BV49" s="229">
        <f t="shared" si="105"/>
        <v>0.54549905675653787</v>
      </c>
      <c r="BW49" s="229">
        <f t="shared" si="105"/>
        <v>0.54549905675653787</v>
      </c>
      <c r="BX49" s="229">
        <f t="shared" si="105"/>
        <v>0.54549905675653787</v>
      </c>
      <c r="BY49" s="229">
        <f t="shared" si="105"/>
        <v>0.54549905675653787</v>
      </c>
      <c r="BZ49" s="229">
        <f t="shared" si="105"/>
        <v>0.54549905675653787</v>
      </c>
    </row>
    <row r="50" spans="1:78" x14ac:dyDescent="0.2">
      <c r="A50" s="7" t="str">
        <v>Roll-in 7</v>
      </c>
      <c r="B50" s="7">
        <v>0</v>
      </c>
      <c r="C50" s="7">
        <f t="shared" si="32"/>
        <v>39</v>
      </c>
      <c r="D50" s="165">
        <f t="shared" si="33"/>
        <v>44651</v>
      </c>
      <c r="E50" s="313">
        <f>HLOOKUP(D50,INPUTS!$D$86:$BW$93,IF(B50=1,3,7),FALSE)</f>
        <v>0</v>
      </c>
      <c r="F50" s="303"/>
      <c r="G50" s="229">
        <f t="shared" ref="G50:BR50" si="106">IF($D50=G$9,$E$50*$G$3/2,IF(AND($C50+$E$3&gt;G$8,G$9&gt;$D50),$E$50*$G$3,0))</f>
        <v>0</v>
      </c>
      <c r="H50" s="229">
        <f t="shared" si="106"/>
        <v>0</v>
      </c>
      <c r="I50" s="229">
        <f t="shared" si="106"/>
        <v>0</v>
      </c>
      <c r="J50" s="229">
        <f t="shared" si="106"/>
        <v>0</v>
      </c>
      <c r="K50" s="229">
        <f t="shared" si="106"/>
        <v>0</v>
      </c>
      <c r="L50" s="229">
        <f t="shared" si="106"/>
        <v>0</v>
      </c>
      <c r="M50" s="229">
        <f t="shared" si="106"/>
        <v>0</v>
      </c>
      <c r="N50" s="229">
        <f t="shared" si="106"/>
        <v>0</v>
      </c>
      <c r="O50" s="229">
        <f t="shared" si="106"/>
        <v>0</v>
      </c>
      <c r="P50" s="229">
        <f t="shared" si="106"/>
        <v>0</v>
      </c>
      <c r="Q50" s="229">
        <f t="shared" si="106"/>
        <v>0</v>
      </c>
      <c r="R50" s="229">
        <f t="shared" si="106"/>
        <v>0</v>
      </c>
      <c r="S50" s="229">
        <f t="shared" si="106"/>
        <v>0</v>
      </c>
      <c r="T50" s="229">
        <f t="shared" si="106"/>
        <v>0</v>
      </c>
      <c r="U50" s="229">
        <f t="shared" si="106"/>
        <v>0</v>
      </c>
      <c r="V50" s="229">
        <f t="shared" si="106"/>
        <v>0</v>
      </c>
      <c r="W50" s="229">
        <f t="shared" si="106"/>
        <v>0</v>
      </c>
      <c r="X50" s="229">
        <f t="shared" si="106"/>
        <v>0</v>
      </c>
      <c r="Y50" s="229">
        <f t="shared" si="106"/>
        <v>0</v>
      </c>
      <c r="Z50" s="229">
        <f t="shared" si="106"/>
        <v>0</v>
      </c>
      <c r="AA50" s="229">
        <f t="shared" si="106"/>
        <v>0</v>
      </c>
      <c r="AB50" s="229">
        <f t="shared" si="106"/>
        <v>0</v>
      </c>
      <c r="AC50" s="229">
        <f t="shared" si="106"/>
        <v>0</v>
      </c>
      <c r="AD50" s="229">
        <f t="shared" si="106"/>
        <v>0</v>
      </c>
      <c r="AE50" s="229">
        <f t="shared" si="106"/>
        <v>0</v>
      </c>
      <c r="AF50" s="229">
        <f t="shared" si="106"/>
        <v>0</v>
      </c>
      <c r="AG50" s="229">
        <f t="shared" si="106"/>
        <v>0</v>
      </c>
      <c r="AH50" s="229">
        <f t="shared" si="106"/>
        <v>0</v>
      </c>
      <c r="AI50" s="229">
        <f t="shared" si="106"/>
        <v>0</v>
      </c>
      <c r="AJ50" s="229">
        <f t="shared" si="106"/>
        <v>0</v>
      </c>
      <c r="AK50" s="229">
        <f t="shared" si="106"/>
        <v>0</v>
      </c>
      <c r="AL50" s="229">
        <f t="shared" si="106"/>
        <v>0</v>
      </c>
      <c r="AM50" s="229">
        <f t="shared" si="106"/>
        <v>0</v>
      </c>
      <c r="AN50" s="229">
        <f t="shared" si="106"/>
        <v>0</v>
      </c>
      <c r="AO50" s="229">
        <f t="shared" si="106"/>
        <v>0</v>
      </c>
      <c r="AP50" s="229">
        <f t="shared" si="106"/>
        <v>0</v>
      </c>
      <c r="AQ50" s="229">
        <f t="shared" si="106"/>
        <v>0</v>
      </c>
      <c r="AR50" s="229">
        <f t="shared" si="106"/>
        <v>0</v>
      </c>
      <c r="AS50" s="229">
        <f t="shared" si="106"/>
        <v>0</v>
      </c>
      <c r="AT50" s="229">
        <f t="shared" si="106"/>
        <v>0</v>
      </c>
      <c r="AU50" s="229">
        <f t="shared" si="106"/>
        <v>0</v>
      </c>
      <c r="AV50" s="229">
        <f t="shared" si="106"/>
        <v>0</v>
      </c>
      <c r="AW50" s="229">
        <f t="shared" si="106"/>
        <v>0</v>
      </c>
      <c r="AX50" s="229">
        <f t="shared" si="106"/>
        <v>0</v>
      </c>
      <c r="AY50" s="229">
        <f t="shared" si="106"/>
        <v>0</v>
      </c>
      <c r="AZ50" s="229">
        <f t="shared" si="106"/>
        <v>0</v>
      </c>
      <c r="BA50" s="229">
        <f t="shared" si="106"/>
        <v>0</v>
      </c>
      <c r="BB50" s="229">
        <f t="shared" si="106"/>
        <v>0</v>
      </c>
      <c r="BC50" s="229">
        <f t="shared" si="106"/>
        <v>0</v>
      </c>
      <c r="BD50" s="229">
        <f t="shared" si="106"/>
        <v>0</v>
      </c>
      <c r="BE50" s="229">
        <f t="shared" si="106"/>
        <v>0</v>
      </c>
      <c r="BF50" s="229">
        <f t="shared" si="106"/>
        <v>0</v>
      </c>
      <c r="BG50" s="229">
        <f t="shared" si="106"/>
        <v>0</v>
      </c>
      <c r="BH50" s="229">
        <f t="shared" si="106"/>
        <v>0</v>
      </c>
      <c r="BI50" s="229">
        <f t="shared" si="106"/>
        <v>0</v>
      </c>
      <c r="BJ50" s="229">
        <f t="shared" si="106"/>
        <v>0</v>
      </c>
      <c r="BK50" s="229">
        <f t="shared" si="106"/>
        <v>0</v>
      </c>
      <c r="BL50" s="229">
        <f t="shared" si="106"/>
        <v>0</v>
      </c>
      <c r="BM50" s="229">
        <f t="shared" si="106"/>
        <v>0</v>
      </c>
      <c r="BN50" s="229">
        <f t="shared" si="106"/>
        <v>0</v>
      </c>
      <c r="BO50" s="229">
        <f t="shared" si="106"/>
        <v>0</v>
      </c>
      <c r="BP50" s="229">
        <f t="shared" si="106"/>
        <v>0</v>
      </c>
      <c r="BQ50" s="229">
        <f t="shared" si="106"/>
        <v>0</v>
      </c>
      <c r="BR50" s="229">
        <f t="shared" si="106"/>
        <v>0</v>
      </c>
      <c r="BS50" s="229">
        <f t="shared" ref="BS50:BZ50" si="107">IF($D50=BS$9,$E$50*$G$3/2,IF(AND($C50+$E$3&gt;BS$8,BS$9&gt;$D50),$E$50*$G$3,0))</f>
        <v>0</v>
      </c>
      <c r="BT50" s="229">
        <f t="shared" si="107"/>
        <v>0</v>
      </c>
      <c r="BU50" s="229">
        <f t="shared" si="107"/>
        <v>0</v>
      </c>
      <c r="BV50" s="229">
        <f t="shared" si="107"/>
        <v>0</v>
      </c>
      <c r="BW50" s="229">
        <f t="shared" si="107"/>
        <v>0</v>
      </c>
      <c r="BX50" s="229">
        <f t="shared" si="107"/>
        <v>0</v>
      </c>
      <c r="BY50" s="229">
        <f t="shared" si="107"/>
        <v>0</v>
      </c>
      <c r="BZ50" s="229">
        <f t="shared" si="107"/>
        <v>0</v>
      </c>
    </row>
    <row r="51" spans="1:78" x14ac:dyDescent="0.2">
      <c r="A51" s="7" t="str">
        <v>Roll-in 7</v>
      </c>
      <c r="B51" s="7">
        <v>0</v>
      </c>
      <c r="C51" s="7">
        <f t="shared" si="32"/>
        <v>40</v>
      </c>
      <c r="D51" s="165">
        <f t="shared" si="33"/>
        <v>44681</v>
      </c>
      <c r="E51" s="313">
        <f>HLOOKUP(D51,INPUTS!$D$86:$BW$93,IF(B51=1,3,7),FALSE)</f>
        <v>0</v>
      </c>
      <c r="F51" s="303"/>
      <c r="G51" s="229">
        <f t="shared" ref="G51:BR51" si="108">IF($D51=G$9,$E$51*$G$3/2,IF(AND($C51+$E$3&gt;G$8,G$9&gt;$D51),$E$51*$G$3,0))</f>
        <v>0</v>
      </c>
      <c r="H51" s="229">
        <f t="shared" si="108"/>
        <v>0</v>
      </c>
      <c r="I51" s="229">
        <f t="shared" si="108"/>
        <v>0</v>
      </c>
      <c r="J51" s="229">
        <f t="shared" si="108"/>
        <v>0</v>
      </c>
      <c r="K51" s="229">
        <f t="shared" si="108"/>
        <v>0</v>
      </c>
      <c r="L51" s="229">
        <f t="shared" si="108"/>
        <v>0</v>
      </c>
      <c r="M51" s="229">
        <f t="shared" si="108"/>
        <v>0</v>
      </c>
      <c r="N51" s="229">
        <f t="shared" si="108"/>
        <v>0</v>
      </c>
      <c r="O51" s="229">
        <f t="shared" si="108"/>
        <v>0</v>
      </c>
      <c r="P51" s="229">
        <f t="shared" si="108"/>
        <v>0</v>
      </c>
      <c r="Q51" s="229">
        <f t="shared" si="108"/>
        <v>0</v>
      </c>
      <c r="R51" s="229">
        <f t="shared" si="108"/>
        <v>0</v>
      </c>
      <c r="S51" s="229">
        <f t="shared" si="108"/>
        <v>0</v>
      </c>
      <c r="T51" s="229">
        <f t="shared" si="108"/>
        <v>0</v>
      </c>
      <c r="U51" s="229">
        <f t="shared" si="108"/>
        <v>0</v>
      </c>
      <c r="V51" s="229">
        <f t="shared" si="108"/>
        <v>0</v>
      </c>
      <c r="W51" s="229">
        <f t="shared" si="108"/>
        <v>0</v>
      </c>
      <c r="X51" s="229">
        <f t="shared" si="108"/>
        <v>0</v>
      </c>
      <c r="Y51" s="229">
        <f t="shared" si="108"/>
        <v>0</v>
      </c>
      <c r="Z51" s="229">
        <f t="shared" si="108"/>
        <v>0</v>
      </c>
      <c r="AA51" s="229">
        <f t="shared" si="108"/>
        <v>0</v>
      </c>
      <c r="AB51" s="229">
        <f t="shared" si="108"/>
        <v>0</v>
      </c>
      <c r="AC51" s="229">
        <f t="shared" si="108"/>
        <v>0</v>
      </c>
      <c r="AD51" s="229">
        <f t="shared" si="108"/>
        <v>0</v>
      </c>
      <c r="AE51" s="229">
        <f t="shared" si="108"/>
        <v>0</v>
      </c>
      <c r="AF51" s="229">
        <f t="shared" si="108"/>
        <v>0</v>
      </c>
      <c r="AG51" s="229">
        <f t="shared" si="108"/>
        <v>0</v>
      </c>
      <c r="AH51" s="229">
        <f t="shared" si="108"/>
        <v>0</v>
      </c>
      <c r="AI51" s="229">
        <f t="shared" si="108"/>
        <v>0</v>
      </c>
      <c r="AJ51" s="229">
        <f t="shared" si="108"/>
        <v>0</v>
      </c>
      <c r="AK51" s="229">
        <f t="shared" si="108"/>
        <v>0</v>
      </c>
      <c r="AL51" s="229">
        <f t="shared" si="108"/>
        <v>0</v>
      </c>
      <c r="AM51" s="229">
        <f t="shared" si="108"/>
        <v>0</v>
      </c>
      <c r="AN51" s="229">
        <f t="shared" si="108"/>
        <v>0</v>
      </c>
      <c r="AO51" s="229">
        <f t="shared" si="108"/>
        <v>0</v>
      </c>
      <c r="AP51" s="229">
        <f t="shared" si="108"/>
        <v>0</v>
      </c>
      <c r="AQ51" s="229">
        <f t="shared" si="108"/>
        <v>0</v>
      </c>
      <c r="AR51" s="229">
        <f t="shared" si="108"/>
        <v>0</v>
      </c>
      <c r="AS51" s="229">
        <f t="shared" si="108"/>
        <v>0</v>
      </c>
      <c r="AT51" s="229">
        <f t="shared" si="108"/>
        <v>0</v>
      </c>
      <c r="AU51" s="229">
        <f t="shared" si="108"/>
        <v>0</v>
      </c>
      <c r="AV51" s="229">
        <f t="shared" si="108"/>
        <v>0</v>
      </c>
      <c r="AW51" s="229">
        <f t="shared" si="108"/>
        <v>0</v>
      </c>
      <c r="AX51" s="229">
        <f t="shared" si="108"/>
        <v>0</v>
      </c>
      <c r="AY51" s="229">
        <f t="shared" si="108"/>
        <v>0</v>
      </c>
      <c r="AZ51" s="229">
        <f t="shared" si="108"/>
        <v>0</v>
      </c>
      <c r="BA51" s="229">
        <f t="shared" si="108"/>
        <v>0</v>
      </c>
      <c r="BB51" s="229">
        <f t="shared" si="108"/>
        <v>0</v>
      </c>
      <c r="BC51" s="229">
        <f t="shared" si="108"/>
        <v>0</v>
      </c>
      <c r="BD51" s="229">
        <f t="shared" si="108"/>
        <v>0</v>
      </c>
      <c r="BE51" s="229">
        <f t="shared" si="108"/>
        <v>0</v>
      </c>
      <c r="BF51" s="229">
        <f t="shared" si="108"/>
        <v>0</v>
      </c>
      <c r="BG51" s="229">
        <f t="shared" si="108"/>
        <v>0</v>
      </c>
      <c r="BH51" s="229">
        <f t="shared" si="108"/>
        <v>0</v>
      </c>
      <c r="BI51" s="229">
        <f t="shared" si="108"/>
        <v>0</v>
      </c>
      <c r="BJ51" s="229">
        <f t="shared" si="108"/>
        <v>0</v>
      </c>
      <c r="BK51" s="229">
        <f t="shared" si="108"/>
        <v>0</v>
      </c>
      <c r="BL51" s="229">
        <f t="shared" si="108"/>
        <v>0</v>
      </c>
      <c r="BM51" s="229">
        <f t="shared" si="108"/>
        <v>0</v>
      </c>
      <c r="BN51" s="229">
        <f t="shared" si="108"/>
        <v>0</v>
      </c>
      <c r="BO51" s="229">
        <f t="shared" si="108"/>
        <v>0</v>
      </c>
      <c r="BP51" s="229">
        <f t="shared" si="108"/>
        <v>0</v>
      </c>
      <c r="BQ51" s="229">
        <f t="shared" si="108"/>
        <v>0</v>
      </c>
      <c r="BR51" s="229">
        <f t="shared" si="108"/>
        <v>0</v>
      </c>
      <c r="BS51" s="229">
        <f t="shared" ref="BS51:BZ51" si="109">IF($D51=BS$9,$E$51*$G$3/2,IF(AND($C51+$E$3&gt;BS$8,BS$9&gt;$D51),$E$51*$G$3,0))</f>
        <v>0</v>
      </c>
      <c r="BT51" s="229">
        <f t="shared" si="109"/>
        <v>0</v>
      </c>
      <c r="BU51" s="229">
        <f t="shared" si="109"/>
        <v>0</v>
      </c>
      <c r="BV51" s="229">
        <f t="shared" si="109"/>
        <v>0</v>
      </c>
      <c r="BW51" s="229">
        <f t="shared" si="109"/>
        <v>0</v>
      </c>
      <c r="BX51" s="229">
        <f t="shared" si="109"/>
        <v>0</v>
      </c>
      <c r="BY51" s="229">
        <f t="shared" si="109"/>
        <v>0</v>
      </c>
      <c r="BZ51" s="229">
        <f t="shared" si="109"/>
        <v>0</v>
      </c>
    </row>
    <row r="52" spans="1:78" x14ac:dyDescent="0.2">
      <c r="A52" s="7" t="str">
        <v>Roll-in 7</v>
      </c>
      <c r="B52" s="7">
        <v>0</v>
      </c>
      <c r="C52" s="7">
        <f t="shared" si="32"/>
        <v>41</v>
      </c>
      <c r="D52" s="165">
        <f t="shared" si="33"/>
        <v>44712</v>
      </c>
      <c r="E52" s="313">
        <f>HLOOKUP(D52,INPUTS!$D$86:$BW$93,IF(B52=1,3,7),FALSE)</f>
        <v>0</v>
      </c>
      <c r="F52" s="303"/>
      <c r="G52" s="229">
        <f t="shared" ref="G52:BR52" si="110">IF($D52=G$9,$E$52*$G$3/2,IF(AND($C52+$E$3&gt;G$8,G$9&gt;$D52),$E$52*$G$3,0))</f>
        <v>0</v>
      </c>
      <c r="H52" s="229">
        <f t="shared" si="110"/>
        <v>0</v>
      </c>
      <c r="I52" s="229">
        <f t="shared" si="110"/>
        <v>0</v>
      </c>
      <c r="J52" s="229">
        <f t="shared" si="110"/>
        <v>0</v>
      </c>
      <c r="K52" s="229">
        <f t="shared" si="110"/>
        <v>0</v>
      </c>
      <c r="L52" s="229">
        <f t="shared" si="110"/>
        <v>0</v>
      </c>
      <c r="M52" s="229">
        <f t="shared" si="110"/>
        <v>0</v>
      </c>
      <c r="N52" s="229">
        <f t="shared" si="110"/>
        <v>0</v>
      </c>
      <c r="O52" s="229">
        <f t="shared" si="110"/>
        <v>0</v>
      </c>
      <c r="P52" s="229">
        <f t="shared" si="110"/>
        <v>0</v>
      </c>
      <c r="Q52" s="229">
        <f t="shared" si="110"/>
        <v>0</v>
      </c>
      <c r="R52" s="229">
        <f t="shared" si="110"/>
        <v>0</v>
      </c>
      <c r="S52" s="229">
        <f t="shared" si="110"/>
        <v>0</v>
      </c>
      <c r="T52" s="229">
        <f t="shared" si="110"/>
        <v>0</v>
      </c>
      <c r="U52" s="229">
        <f t="shared" si="110"/>
        <v>0</v>
      </c>
      <c r="V52" s="229">
        <f t="shared" si="110"/>
        <v>0</v>
      </c>
      <c r="W52" s="229">
        <f t="shared" si="110"/>
        <v>0</v>
      </c>
      <c r="X52" s="229">
        <f t="shared" si="110"/>
        <v>0</v>
      </c>
      <c r="Y52" s="229">
        <f t="shared" si="110"/>
        <v>0</v>
      </c>
      <c r="Z52" s="229">
        <f t="shared" si="110"/>
        <v>0</v>
      </c>
      <c r="AA52" s="229">
        <f t="shared" si="110"/>
        <v>0</v>
      </c>
      <c r="AB52" s="229">
        <f t="shared" si="110"/>
        <v>0</v>
      </c>
      <c r="AC52" s="229">
        <f t="shared" si="110"/>
        <v>0</v>
      </c>
      <c r="AD52" s="229">
        <f t="shared" si="110"/>
        <v>0</v>
      </c>
      <c r="AE52" s="229">
        <f t="shared" si="110"/>
        <v>0</v>
      </c>
      <c r="AF52" s="229">
        <f t="shared" si="110"/>
        <v>0</v>
      </c>
      <c r="AG52" s="229">
        <f t="shared" si="110"/>
        <v>0</v>
      </c>
      <c r="AH52" s="229">
        <f t="shared" si="110"/>
        <v>0</v>
      </c>
      <c r="AI52" s="229">
        <f t="shared" si="110"/>
        <v>0</v>
      </c>
      <c r="AJ52" s="229">
        <f t="shared" si="110"/>
        <v>0</v>
      </c>
      <c r="AK52" s="229">
        <f t="shared" si="110"/>
        <v>0</v>
      </c>
      <c r="AL52" s="229">
        <f t="shared" si="110"/>
        <v>0</v>
      </c>
      <c r="AM52" s="229">
        <f t="shared" si="110"/>
        <v>0</v>
      </c>
      <c r="AN52" s="229">
        <f t="shared" si="110"/>
        <v>0</v>
      </c>
      <c r="AO52" s="229">
        <f t="shared" si="110"/>
        <v>0</v>
      </c>
      <c r="AP52" s="229">
        <f t="shared" si="110"/>
        <v>0</v>
      </c>
      <c r="AQ52" s="229">
        <f t="shared" si="110"/>
        <v>0</v>
      </c>
      <c r="AR52" s="229">
        <f t="shared" si="110"/>
        <v>0</v>
      </c>
      <c r="AS52" s="229">
        <f t="shared" si="110"/>
        <v>0</v>
      </c>
      <c r="AT52" s="229">
        <f t="shared" si="110"/>
        <v>0</v>
      </c>
      <c r="AU52" s="229">
        <f t="shared" si="110"/>
        <v>0</v>
      </c>
      <c r="AV52" s="229">
        <f t="shared" si="110"/>
        <v>0</v>
      </c>
      <c r="AW52" s="229">
        <f t="shared" si="110"/>
        <v>0</v>
      </c>
      <c r="AX52" s="229">
        <f t="shared" si="110"/>
        <v>0</v>
      </c>
      <c r="AY52" s="229">
        <f t="shared" si="110"/>
        <v>0</v>
      </c>
      <c r="AZ52" s="229">
        <f t="shared" si="110"/>
        <v>0</v>
      </c>
      <c r="BA52" s="229">
        <f t="shared" si="110"/>
        <v>0</v>
      </c>
      <c r="BB52" s="229">
        <f t="shared" si="110"/>
        <v>0</v>
      </c>
      <c r="BC52" s="229">
        <f t="shared" si="110"/>
        <v>0</v>
      </c>
      <c r="BD52" s="229">
        <f t="shared" si="110"/>
        <v>0</v>
      </c>
      <c r="BE52" s="229">
        <f t="shared" si="110"/>
        <v>0</v>
      </c>
      <c r="BF52" s="229">
        <f t="shared" si="110"/>
        <v>0</v>
      </c>
      <c r="BG52" s="229">
        <f t="shared" si="110"/>
        <v>0</v>
      </c>
      <c r="BH52" s="229">
        <f t="shared" si="110"/>
        <v>0</v>
      </c>
      <c r="BI52" s="229">
        <f t="shared" si="110"/>
        <v>0</v>
      </c>
      <c r="BJ52" s="229">
        <f t="shared" si="110"/>
        <v>0</v>
      </c>
      <c r="BK52" s="229">
        <f t="shared" si="110"/>
        <v>0</v>
      </c>
      <c r="BL52" s="229">
        <f t="shared" si="110"/>
        <v>0</v>
      </c>
      <c r="BM52" s="229">
        <f t="shared" si="110"/>
        <v>0</v>
      </c>
      <c r="BN52" s="229">
        <f t="shared" si="110"/>
        <v>0</v>
      </c>
      <c r="BO52" s="229">
        <f t="shared" si="110"/>
        <v>0</v>
      </c>
      <c r="BP52" s="229">
        <f t="shared" si="110"/>
        <v>0</v>
      </c>
      <c r="BQ52" s="229">
        <f t="shared" si="110"/>
        <v>0</v>
      </c>
      <c r="BR52" s="229">
        <f t="shared" si="110"/>
        <v>0</v>
      </c>
      <c r="BS52" s="229">
        <f t="shared" ref="BS52:BZ52" si="111">IF($D52=BS$9,$E$52*$G$3/2,IF(AND($C52+$E$3&gt;BS$8,BS$9&gt;$D52),$E$52*$G$3,0))</f>
        <v>0</v>
      </c>
      <c r="BT52" s="229">
        <f t="shared" si="111"/>
        <v>0</v>
      </c>
      <c r="BU52" s="229">
        <f t="shared" si="111"/>
        <v>0</v>
      </c>
      <c r="BV52" s="229">
        <f t="shared" si="111"/>
        <v>0</v>
      </c>
      <c r="BW52" s="229">
        <f t="shared" si="111"/>
        <v>0</v>
      </c>
      <c r="BX52" s="229">
        <f t="shared" si="111"/>
        <v>0</v>
      </c>
      <c r="BY52" s="229">
        <f t="shared" si="111"/>
        <v>0</v>
      </c>
      <c r="BZ52" s="229">
        <f t="shared" si="111"/>
        <v>0</v>
      </c>
    </row>
    <row r="53" spans="1:78" x14ac:dyDescent="0.2">
      <c r="A53" s="7" t="str">
        <v>Roll-in 7</v>
      </c>
      <c r="B53" s="7">
        <v>0</v>
      </c>
      <c r="C53" s="7">
        <f t="shared" si="32"/>
        <v>42</v>
      </c>
      <c r="D53" s="165">
        <f t="shared" si="33"/>
        <v>44742</v>
      </c>
      <c r="E53" s="313">
        <f>HLOOKUP(D53,INPUTS!$D$86:$BW$93,IF(B53=1,3,7),FALSE)</f>
        <v>0</v>
      </c>
      <c r="F53" s="303"/>
      <c r="G53" s="229">
        <f t="shared" ref="G53:BR53" si="112">IF($D53=G$9,$E$53*$G$3/2,IF(AND($C53+$E$3&gt;G$8,G$9&gt;$D53),$E$53*$G$3,0))</f>
        <v>0</v>
      </c>
      <c r="H53" s="229">
        <f t="shared" si="112"/>
        <v>0</v>
      </c>
      <c r="I53" s="229">
        <f t="shared" si="112"/>
        <v>0</v>
      </c>
      <c r="J53" s="229">
        <f t="shared" si="112"/>
        <v>0</v>
      </c>
      <c r="K53" s="229">
        <f t="shared" si="112"/>
        <v>0</v>
      </c>
      <c r="L53" s="229">
        <f t="shared" si="112"/>
        <v>0</v>
      </c>
      <c r="M53" s="229">
        <f t="shared" si="112"/>
        <v>0</v>
      </c>
      <c r="N53" s="229">
        <f t="shared" si="112"/>
        <v>0</v>
      </c>
      <c r="O53" s="229">
        <f t="shared" si="112"/>
        <v>0</v>
      </c>
      <c r="P53" s="229">
        <f t="shared" si="112"/>
        <v>0</v>
      </c>
      <c r="Q53" s="229">
        <f t="shared" si="112"/>
        <v>0</v>
      </c>
      <c r="R53" s="229">
        <f t="shared" si="112"/>
        <v>0</v>
      </c>
      <c r="S53" s="229">
        <f t="shared" si="112"/>
        <v>0</v>
      </c>
      <c r="T53" s="229">
        <f t="shared" si="112"/>
        <v>0</v>
      </c>
      <c r="U53" s="229">
        <f t="shared" si="112"/>
        <v>0</v>
      </c>
      <c r="V53" s="229">
        <f t="shared" si="112"/>
        <v>0</v>
      </c>
      <c r="W53" s="229">
        <f t="shared" si="112"/>
        <v>0</v>
      </c>
      <c r="X53" s="229">
        <f t="shared" si="112"/>
        <v>0</v>
      </c>
      <c r="Y53" s="229">
        <f t="shared" si="112"/>
        <v>0</v>
      </c>
      <c r="Z53" s="229">
        <f t="shared" si="112"/>
        <v>0</v>
      </c>
      <c r="AA53" s="229">
        <f t="shared" si="112"/>
        <v>0</v>
      </c>
      <c r="AB53" s="229">
        <f t="shared" si="112"/>
        <v>0</v>
      </c>
      <c r="AC53" s="229">
        <f t="shared" si="112"/>
        <v>0</v>
      </c>
      <c r="AD53" s="229">
        <f t="shared" si="112"/>
        <v>0</v>
      </c>
      <c r="AE53" s="229">
        <f t="shared" si="112"/>
        <v>0</v>
      </c>
      <c r="AF53" s="229">
        <f t="shared" si="112"/>
        <v>0</v>
      </c>
      <c r="AG53" s="229">
        <f t="shared" si="112"/>
        <v>0</v>
      </c>
      <c r="AH53" s="229">
        <f t="shared" si="112"/>
        <v>0</v>
      </c>
      <c r="AI53" s="229">
        <f t="shared" si="112"/>
        <v>0</v>
      </c>
      <c r="AJ53" s="229">
        <f t="shared" si="112"/>
        <v>0</v>
      </c>
      <c r="AK53" s="229">
        <f t="shared" si="112"/>
        <v>0</v>
      </c>
      <c r="AL53" s="229">
        <f t="shared" si="112"/>
        <v>0</v>
      </c>
      <c r="AM53" s="229">
        <f t="shared" si="112"/>
        <v>0</v>
      </c>
      <c r="AN53" s="229">
        <f t="shared" si="112"/>
        <v>0</v>
      </c>
      <c r="AO53" s="229">
        <f t="shared" si="112"/>
        <v>0</v>
      </c>
      <c r="AP53" s="229">
        <f t="shared" si="112"/>
        <v>0</v>
      </c>
      <c r="AQ53" s="229">
        <f t="shared" si="112"/>
        <v>0</v>
      </c>
      <c r="AR53" s="229">
        <f t="shared" si="112"/>
        <v>0</v>
      </c>
      <c r="AS53" s="229">
        <f t="shared" si="112"/>
        <v>0</v>
      </c>
      <c r="AT53" s="229">
        <f t="shared" si="112"/>
        <v>0</v>
      </c>
      <c r="AU53" s="229">
        <f t="shared" si="112"/>
        <v>0</v>
      </c>
      <c r="AV53" s="229">
        <f t="shared" si="112"/>
        <v>0</v>
      </c>
      <c r="AW53" s="229">
        <f t="shared" si="112"/>
        <v>0</v>
      </c>
      <c r="AX53" s="229">
        <f t="shared" si="112"/>
        <v>0</v>
      </c>
      <c r="AY53" s="229">
        <f t="shared" si="112"/>
        <v>0</v>
      </c>
      <c r="AZ53" s="229">
        <f t="shared" si="112"/>
        <v>0</v>
      </c>
      <c r="BA53" s="229">
        <f t="shared" si="112"/>
        <v>0</v>
      </c>
      <c r="BB53" s="229">
        <f t="shared" si="112"/>
        <v>0</v>
      </c>
      <c r="BC53" s="229">
        <f t="shared" si="112"/>
        <v>0</v>
      </c>
      <c r="BD53" s="229">
        <f t="shared" si="112"/>
        <v>0</v>
      </c>
      <c r="BE53" s="229">
        <f t="shared" si="112"/>
        <v>0</v>
      </c>
      <c r="BF53" s="229">
        <f t="shared" si="112"/>
        <v>0</v>
      </c>
      <c r="BG53" s="229">
        <f t="shared" si="112"/>
        <v>0</v>
      </c>
      <c r="BH53" s="229">
        <f t="shared" si="112"/>
        <v>0</v>
      </c>
      <c r="BI53" s="229">
        <f t="shared" si="112"/>
        <v>0</v>
      </c>
      <c r="BJ53" s="229">
        <f t="shared" si="112"/>
        <v>0</v>
      </c>
      <c r="BK53" s="229">
        <f t="shared" si="112"/>
        <v>0</v>
      </c>
      <c r="BL53" s="229">
        <f t="shared" si="112"/>
        <v>0</v>
      </c>
      <c r="BM53" s="229">
        <f t="shared" si="112"/>
        <v>0</v>
      </c>
      <c r="BN53" s="229">
        <f t="shared" si="112"/>
        <v>0</v>
      </c>
      <c r="BO53" s="229">
        <f t="shared" si="112"/>
        <v>0</v>
      </c>
      <c r="BP53" s="229">
        <f t="shared" si="112"/>
        <v>0</v>
      </c>
      <c r="BQ53" s="229">
        <f t="shared" si="112"/>
        <v>0</v>
      </c>
      <c r="BR53" s="229">
        <f t="shared" si="112"/>
        <v>0</v>
      </c>
      <c r="BS53" s="229">
        <f t="shared" ref="BS53:BZ53" si="113">IF($D53=BS$9,$E$53*$G$3/2,IF(AND($C53+$E$3&gt;BS$8,BS$9&gt;$D53),$E$53*$G$3,0))</f>
        <v>0</v>
      </c>
      <c r="BT53" s="229">
        <f t="shared" si="113"/>
        <v>0</v>
      </c>
      <c r="BU53" s="229">
        <f t="shared" si="113"/>
        <v>0</v>
      </c>
      <c r="BV53" s="229">
        <f t="shared" si="113"/>
        <v>0</v>
      </c>
      <c r="BW53" s="229">
        <f t="shared" si="113"/>
        <v>0</v>
      </c>
      <c r="BX53" s="229">
        <f t="shared" si="113"/>
        <v>0</v>
      </c>
      <c r="BY53" s="229">
        <f t="shared" si="113"/>
        <v>0</v>
      </c>
      <c r="BZ53" s="229">
        <f t="shared" si="113"/>
        <v>0</v>
      </c>
    </row>
    <row r="54" spans="1:78" x14ac:dyDescent="0.2">
      <c r="A54" s="7" t="str">
        <v>Roll-in 7</v>
      </c>
      <c r="B54" s="7">
        <v>0</v>
      </c>
      <c r="C54" s="7">
        <f t="shared" si="32"/>
        <v>43</v>
      </c>
      <c r="D54" s="165">
        <f t="shared" si="33"/>
        <v>44773</v>
      </c>
      <c r="E54" s="313">
        <f>HLOOKUP(D54,INPUTS!$D$86:$BW$93,IF(B54=1,3,7),FALSE)</f>
        <v>0</v>
      </c>
      <c r="F54" s="303"/>
      <c r="G54" s="229">
        <f t="shared" ref="G54:BR54" si="114">IF($D54=G$9,$E$54*$G$3/2,IF(AND($C54+$E$3&gt;G$8,G$9&gt;$D54),$E$54*$G$3,0))</f>
        <v>0</v>
      </c>
      <c r="H54" s="229">
        <f t="shared" si="114"/>
        <v>0</v>
      </c>
      <c r="I54" s="229">
        <f t="shared" si="114"/>
        <v>0</v>
      </c>
      <c r="J54" s="229">
        <f t="shared" si="114"/>
        <v>0</v>
      </c>
      <c r="K54" s="229">
        <f t="shared" si="114"/>
        <v>0</v>
      </c>
      <c r="L54" s="229">
        <f t="shared" si="114"/>
        <v>0</v>
      </c>
      <c r="M54" s="229">
        <f t="shared" si="114"/>
        <v>0</v>
      </c>
      <c r="N54" s="229">
        <f t="shared" si="114"/>
        <v>0</v>
      </c>
      <c r="O54" s="229">
        <f t="shared" si="114"/>
        <v>0</v>
      </c>
      <c r="P54" s="229">
        <f t="shared" si="114"/>
        <v>0</v>
      </c>
      <c r="Q54" s="229">
        <f t="shared" si="114"/>
        <v>0</v>
      </c>
      <c r="R54" s="229">
        <f t="shared" si="114"/>
        <v>0</v>
      </c>
      <c r="S54" s="229">
        <f t="shared" si="114"/>
        <v>0</v>
      </c>
      <c r="T54" s="229">
        <f t="shared" si="114"/>
        <v>0</v>
      </c>
      <c r="U54" s="229">
        <f t="shared" si="114"/>
        <v>0</v>
      </c>
      <c r="V54" s="229">
        <f t="shared" si="114"/>
        <v>0</v>
      </c>
      <c r="W54" s="229">
        <f t="shared" si="114"/>
        <v>0</v>
      </c>
      <c r="X54" s="229">
        <f t="shared" si="114"/>
        <v>0</v>
      </c>
      <c r="Y54" s="229">
        <f t="shared" si="114"/>
        <v>0</v>
      </c>
      <c r="Z54" s="229">
        <f t="shared" si="114"/>
        <v>0</v>
      </c>
      <c r="AA54" s="229">
        <f t="shared" si="114"/>
        <v>0</v>
      </c>
      <c r="AB54" s="229">
        <f t="shared" si="114"/>
        <v>0</v>
      </c>
      <c r="AC54" s="229">
        <f t="shared" si="114"/>
        <v>0</v>
      </c>
      <c r="AD54" s="229">
        <f t="shared" si="114"/>
        <v>0</v>
      </c>
      <c r="AE54" s="229">
        <f t="shared" si="114"/>
        <v>0</v>
      </c>
      <c r="AF54" s="229">
        <f t="shared" si="114"/>
        <v>0</v>
      </c>
      <c r="AG54" s="229">
        <f t="shared" si="114"/>
        <v>0</v>
      </c>
      <c r="AH54" s="229">
        <f t="shared" si="114"/>
        <v>0</v>
      </c>
      <c r="AI54" s="229">
        <f t="shared" si="114"/>
        <v>0</v>
      </c>
      <c r="AJ54" s="229">
        <f t="shared" si="114"/>
        <v>0</v>
      </c>
      <c r="AK54" s="229">
        <f t="shared" si="114"/>
        <v>0</v>
      </c>
      <c r="AL54" s="229">
        <f t="shared" si="114"/>
        <v>0</v>
      </c>
      <c r="AM54" s="229">
        <f t="shared" si="114"/>
        <v>0</v>
      </c>
      <c r="AN54" s="229">
        <f t="shared" si="114"/>
        <v>0</v>
      </c>
      <c r="AO54" s="229">
        <f t="shared" si="114"/>
        <v>0</v>
      </c>
      <c r="AP54" s="229">
        <f t="shared" si="114"/>
        <v>0</v>
      </c>
      <c r="AQ54" s="229">
        <f t="shared" si="114"/>
        <v>0</v>
      </c>
      <c r="AR54" s="229">
        <f t="shared" si="114"/>
        <v>0</v>
      </c>
      <c r="AS54" s="229">
        <f t="shared" si="114"/>
        <v>0</v>
      </c>
      <c r="AT54" s="229">
        <f t="shared" si="114"/>
        <v>0</v>
      </c>
      <c r="AU54" s="229">
        <f t="shared" si="114"/>
        <v>0</v>
      </c>
      <c r="AV54" s="229">
        <f t="shared" si="114"/>
        <v>0</v>
      </c>
      <c r="AW54" s="229">
        <f t="shared" si="114"/>
        <v>0</v>
      </c>
      <c r="AX54" s="229">
        <f t="shared" si="114"/>
        <v>0</v>
      </c>
      <c r="AY54" s="229">
        <f t="shared" si="114"/>
        <v>0</v>
      </c>
      <c r="AZ54" s="229">
        <f t="shared" si="114"/>
        <v>0</v>
      </c>
      <c r="BA54" s="229">
        <f t="shared" si="114"/>
        <v>0</v>
      </c>
      <c r="BB54" s="229">
        <f t="shared" si="114"/>
        <v>0</v>
      </c>
      <c r="BC54" s="229">
        <f t="shared" si="114"/>
        <v>0</v>
      </c>
      <c r="BD54" s="229">
        <f t="shared" si="114"/>
        <v>0</v>
      </c>
      <c r="BE54" s="229">
        <f t="shared" si="114"/>
        <v>0</v>
      </c>
      <c r="BF54" s="229">
        <f t="shared" si="114"/>
        <v>0</v>
      </c>
      <c r="BG54" s="229">
        <f t="shared" si="114"/>
        <v>0</v>
      </c>
      <c r="BH54" s="229">
        <f t="shared" si="114"/>
        <v>0</v>
      </c>
      <c r="BI54" s="229">
        <f t="shared" si="114"/>
        <v>0</v>
      </c>
      <c r="BJ54" s="229">
        <f t="shared" si="114"/>
        <v>0</v>
      </c>
      <c r="BK54" s="229">
        <f t="shared" si="114"/>
        <v>0</v>
      </c>
      <c r="BL54" s="229">
        <f t="shared" si="114"/>
        <v>0</v>
      </c>
      <c r="BM54" s="229">
        <f t="shared" si="114"/>
        <v>0</v>
      </c>
      <c r="BN54" s="229">
        <f t="shared" si="114"/>
        <v>0</v>
      </c>
      <c r="BO54" s="229">
        <f t="shared" si="114"/>
        <v>0</v>
      </c>
      <c r="BP54" s="229">
        <f t="shared" si="114"/>
        <v>0</v>
      </c>
      <c r="BQ54" s="229">
        <f t="shared" si="114"/>
        <v>0</v>
      </c>
      <c r="BR54" s="229">
        <f t="shared" si="114"/>
        <v>0</v>
      </c>
      <c r="BS54" s="229">
        <f t="shared" ref="BS54:BZ54" si="115">IF($D54=BS$9,$E$54*$G$3/2,IF(AND($C54+$E$3&gt;BS$8,BS$9&gt;$D54),$E$54*$G$3,0))</f>
        <v>0</v>
      </c>
      <c r="BT54" s="229">
        <f t="shared" si="115"/>
        <v>0</v>
      </c>
      <c r="BU54" s="229">
        <f t="shared" si="115"/>
        <v>0</v>
      </c>
      <c r="BV54" s="229">
        <f t="shared" si="115"/>
        <v>0</v>
      </c>
      <c r="BW54" s="229">
        <f t="shared" si="115"/>
        <v>0</v>
      </c>
      <c r="BX54" s="229">
        <f t="shared" si="115"/>
        <v>0</v>
      </c>
      <c r="BY54" s="229">
        <f t="shared" si="115"/>
        <v>0</v>
      </c>
      <c r="BZ54" s="229">
        <f t="shared" si="115"/>
        <v>0</v>
      </c>
    </row>
    <row r="55" spans="1:78" x14ac:dyDescent="0.2">
      <c r="A55" s="7" t="str">
        <v>Roll-in 7</v>
      </c>
      <c r="B55" s="7">
        <v>0</v>
      </c>
      <c r="C55" s="7">
        <f t="shared" si="32"/>
        <v>44</v>
      </c>
      <c r="D55" s="165">
        <f t="shared" si="33"/>
        <v>44804</v>
      </c>
      <c r="E55" s="313">
        <f>HLOOKUP(D55,INPUTS!$D$86:$BW$93,IF(B55=1,3,7),FALSE)</f>
        <v>0</v>
      </c>
      <c r="F55" s="303"/>
      <c r="G55" s="229">
        <f t="shared" ref="G55:BR55" si="116">IF($D55=G$9,$E$55*$G$3/2,IF(AND($C55+$E$3&gt;G$8,G$9&gt;$D55),$E$55*$G$3,0))</f>
        <v>0</v>
      </c>
      <c r="H55" s="229">
        <f t="shared" si="116"/>
        <v>0</v>
      </c>
      <c r="I55" s="229">
        <f t="shared" si="116"/>
        <v>0</v>
      </c>
      <c r="J55" s="229">
        <f t="shared" si="116"/>
        <v>0</v>
      </c>
      <c r="K55" s="229">
        <f t="shared" si="116"/>
        <v>0</v>
      </c>
      <c r="L55" s="229">
        <f t="shared" si="116"/>
        <v>0</v>
      </c>
      <c r="M55" s="229">
        <f t="shared" si="116"/>
        <v>0</v>
      </c>
      <c r="N55" s="229">
        <f t="shared" si="116"/>
        <v>0</v>
      </c>
      <c r="O55" s="229">
        <f t="shared" si="116"/>
        <v>0</v>
      </c>
      <c r="P55" s="229">
        <f t="shared" si="116"/>
        <v>0</v>
      </c>
      <c r="Q55" s="229">
        <f t="shared" si="116"/>
        <v>0</v>
      </c>
      <c r="R55" s="229">
        <f t="shared" si="116"/>
        <v>0</v>
      </c>
      <c r="S55" s="229">
        <f t="shared" si="116"/>
        <v>0</v>
      </c>
      <c r="T55" s="229">
        <f t="shared" si="116"/>
        <v>0</v>
      </c>
      <c r="U55" s="229">
        <f t="shared" si="116"/>
        <v>0</v>
      </c>
      <c r="V55" s="229">
        <f t="shared" si="116"/>
        <v>0</v>
      </c>
      <c r="W55" s="229">
        <f t="shared" si="116"/>
        <v>0</v>
      </c>
      <c r="X55" s="229">
        <f t="shared" si="116"/>
        <v>0</v>
      </c>
      <c r="Y55" s="229">
        <f t="shared" si="116"/>
        <v>0</v>
      </c>
      <c r="Z55" s="229">
        <f t="shared" si="116"/>
        <v>0</v>
      </c>
      <c r="AA55" s="229">
        <f t="shared" si="116"/>
        <v>0</v>
      </c>
      <c r="AB55" s="229">
        <f t="shared" si="116"/>
        <v>0</v>
      </c>
      <c r="AC55" s="229">
        <f t="shared" si="116"/>
        <v>0</v>
      </c>
      <c r="AD55" s="229">
        <f t="shared" si="116"/>
        <v>0</v>
      </c>
      <c r="AE55" s="229">
        <f t="shared" si="116"/>
        <v>0</v>
      </c>
      <c r="AF55" s="229">
        <f t="shared" si="116"/>
        <v>0</v>
      </c>
      <c r="AG55" s="229">
        <f t="shared" si="116"/>
        <v>0</v>
      </c>
      <c r="AH55" s="229">
        <f t="shared" si="116"/>
        <v>0</v>
      </c>
      <c r="AI55" s="229">
        <f t="shared" si="116"/>
        <v>0</v>
      </c>
      <c r="AJ55" s="229">
        <f t="shared" si="116"/>
        <v>0</v>
      </c>
      <c r="AK55" s="229">
        <f t="shared" si="116"/>
        <v>0</v>
      </c>
      <c r="AL55" s="229">
        <f t="shared" si="116"/>
        <v>0</v>
      </c>
      <c r="AM55" s="229">
        <f t="shared" si="116"/>
        <v>0</v>
      </c>
      <c r="AN55" s="229">
        <f t="shared" si="116"/>
        <v>0</v>
      </c>
      <c r="AO55" s="229">
        <f t="shared" si="116"/>
        <v>0</v>
      </c>
      <c r="AP55" s="229">
        <f t="shared" si="116"/>
        <v>0</v>
      </c>
      <c r="AQ55" s="229">
        <f t="shared" si="116"/>
        <v>0</v>
      </c>
      <c r="AR55" s="229">
        <f t="shared" si="116"/>
        <v>0</v>
      </c>
      <c r="AS55" s="229">
        <f t="shared" si="116"/>
        <v>0</v>
      </c>
      <c r="AT55" s="229">
        <f t="shared" si="116"/>
        <v>0</v>
      </c>
      <c r="AU55" s="229">
        <f t="shared" si="116"/>
        <v>0</v>
      </c>
      <c r="AV55" s="229">
        <f t="shared" si="116"/>
        <v>0</v>
      </c>
      <c r="AW55" s="229">
        <f t="shared" si="116"/>
        <v>0</v>
      </c>
      <c r="AX55" s="229">
        <f t="shared" si="116"/>
        <v>0</v>
      </c>
      <c r="AY55" s="229">
        <f t="shared" si="116"/>
        <v>0</v>
      </c>
      <c r="AZ55" s="229">
        <f t="shared" si="116"/>
        <v>0</v>
      </c>
      <c r="BA55" s="229">
        <f t="shared" si="116"/>
        <v>0</v>
      </c>
      <c r="BB55" s="229">
        <f t="shared" si="116"/>
        <v>0</v>
      </c>
      <c r="BC55" s="229">
        <f t="shared" si="116"/>
        <v>0</v>
      </c>
      <c r="BD55" s="229">
        <f t="shared" si="116"/>
        <v>0</v>
      </c>
      <c r="BE55" s="229">
        <f t="shared" si="116"/>
        <v>0</v>
      </c>
      <c r="BF55" s="229">
        <f t="shared" si="116"/>
        <v>0</v>
      </c>
      <c r="BG55" s="229">
        <f t="shared" si="116"/>
        <v>0</v>
      </c>
      <c r="BH55" s="229">
        <f t="shared" si="116"/>
        <v>0</v>
      </c>
      <c r="BI55" s="229">
        <f t="shared" si="116"/>
        <v>0</v>
      </c>
      <c r="BJ55" s="229">
        <f t="shared" si="116"/>
        <v>0</v>
      </c>
      <c r="BK55" s="229">
        <f t="shared" si="116"/>
        <v>0</v>
      </c>
      <c r="BL55" s="229">
        <f t="shared" si="116"/>
        <v>0</v>
      </c>
      <c r="BM55" s="229">
        <f t="shared" si="116"/>
        <v>0</v>
      </c>
      <c r="BN55" s="229">
        <f t="shared" si="116"/>
        <v>0</v>
      </c>
      <c r="BO55" s="229">
        <f t="shared" si="116"/>
        <v>0</v>
      </c>
      <c r="BP55" s="229">
        <f t="shared" si="116"/>
        <v>0</v>
      </c>
      <c r="BQ55" s="229">
        <f t="shared" si="116"/>
        <v>0</v>
      </c>
      <c r="BR55" s="229">
        <f t="shared" si="116"/>
        <v>0</v>
      </c>
      <c r="BS55" s="229">
        <f t="shared" ref="BS55:BZ55" si="117">IF($D55=BS$9,$E$55*$G$3/2,IF(AND($C55+$E$3&gt;BS$8,BS$9&gt;$D55),$E$55*$G$3,0))</f>
        <v>0</v>
      </c>
      <c r="BT55" s="229">
        <f t="shared" si="117"/>
        <v>0</v>
      </c>
      <c r="BU55" s="229">
        <f t="shared" si="117"/>
        <v>0</v>
      </c>
      <c r="BV55" s="229">
        <f t="shared" si="117"/>
        <v>0</v>
      </c>
      <c r="BW55" s="229">
        <f t="shared" si="117"/>
        <v>0</v>
      </c>
      <c r="BX55" s="229">
        <f t="shared" si="117"/>
        <v>0</v>
      </c>
      <c r="BY55" s="229">
        <f t="shared" si="117"/>
        <v>0</v>
      </c>
      <c r="BZ55" s="229">
        <f t="shared" si="117"/>
        <v>0</v>
      </c>
    </row>
    <row r="56" spans="1:78" x14ac:dyDescent="0.2">
      <c r="A56" s="7" t="str">
        <v>Roll-in 8</v>
      </c>
      <c r="B56" s="7">
        <v>0</v>
      </c>
      <c r="C56" s="7">
        <f t="shared" si="32"/>
        <v>45</v>
      </c>
      <c r="D56" s="165">
        <f t="shared" si="33"/>
        <v>44834</v>
      </c>
      <c r="E56" s="313">
        <f>HLOOKUP(D56,INPUTS!$D$86:$BW$93,IF(B56=1,3,7),FALSE)</f>
        <v>0</v>
      </c>
      <c r="F56" s="303"/>
      <c r="G56" s="229">
        <f t="shared" ref="G56:AM56" si="118">IF($D56=G$9,$E$56*$G$3/2,IF(AND($C56+$E$3&gt;G$8,G$9&gt;$D56),$E$56*$G$3,0))</f>
        <v>0</v>
      </c>
      <c r="H56" s="229">
        <f t="shared" si="118"/>
        <v>0</v>
      </c>
      <c r="I56" s="229">
        <f t="shared" si="118"/>
        <v>0</v>
      </c>
      <c r="J56" s="229">
        <f t="shared" si="118"/>
        <v>0</v>
      </c>
      <c r="K56" s="229">
        <f t="shared" si="118"/>
        <v>0</v>
      </c>
      <c r="L56" s="229">
        <f t="shared" si="118"/>
        <v>0</v>
      </c>
      <c r="M56" s="229">
        <f t="shared" si="118"/>
        <v>0</v>
      </c>
      <c r="N56" s="229">
        <f t="shared" si="118"/>
        <v>0</v>
      </c>
      <c r="O56" s="229">
        <f t="shared" si="118"/>
        <v>0</v>
      </c>
      <c r="P56" s="229">
        <f t="shared" si="118"/>
        <v>0</v>
      </c>
      <c r="Q56" s="229">
        <f t="shared" si="118"/>
        <v>0</v>
      </c>
      <c r="R56" s="229">
        <f t="shared" si="118"/>
        <v>0</v>
      </c>
      <c r="S56" s="229">
        <f t="shared" si="118"/>
        <v>0</v>
      </c>
      <c r="T56" s="229">
        <f t="shared" si="118"/>
        <v>0</v>
      </c>
      <c r="U56" s="229">
        <f t="shared" si="118"/>
        <v>0</v>
      </c>
      <c r="V56" s="229">
        <f t="shared" si="118"/>
        <v>0</v>
      </c>
      <c r="W56" s="229">
        <f t="shared" si="118"/>
        <v>0</v>
      </c>
      <c r="X56" s="229">
        <f t="shared" si="118"/>
        <v>0</v>
      </c>
      <c r="Y56" s="229">
        <f t="shared" si="118"/>
        <v>0</v>
      </c>
      <c r="Z56" s="229">
        <f t="shared" si="118"/>
        <v>0</v>
      </c>
      <c r="AA56" s="229">
        <f t="shared" si="118"/>
        <v>0</v>
      </c>
      <c r="AB56" s="229">
        <f t="shared" si="118"/>
        <v>0</v>
      </c>
      <c r="AC56" s="229">
        <f t="shared" si="118"/>
        <v>0</v>
      </c>
      <c r="AD56" s="229">
        <f t="shared" si="118"/>
        <v>0</v>
      </c>
      <c r="AE56" s="229">
        <f t="shared" si="118"/>
        <v>0</v>
      </c>
      <c r="AF56" s="229">
        <f t="shared" si="118"/>
        <v>0</v>
      </c>
      <c r="AG56" s="229">
        <f t="shared" si="118"/>
        <v>0</v>
      </c>
      <c r="AH56" s="229">
        <f t="shared" si="118"/>
        <v>0</v>
      </c>
      <c r="AI56" s="229">
        <f t="shared" si="118"/>
        <v>0</v>
      </c>
      <c r="AJ56" s="229">
        <f t="shared" si="118"/>
        <v>0</v>
      </c>
      <c r="AK56" s="229">
        <f t="shared" si="118"/>
        <v>0</v>
      </c>
      <c r="AL56" s="229">
        <f t="shared" si="118"/>
        <v>0</v>
      </c>
      <c r="AM56" s="229">
        <f t="shared" si="118"/>
        <v>0</v>
      </c>
      <c r="AN56" s="229">
        <f>IF($D56=AN$9,$E$56*$G$3/2,IF(AND($C56+$E$3&gt;AN$8,AN$9&gt;$D56),$E$56*$G$3,0))</f>
        <v>0</v>
      </c>
      <c r="AO56" s="229">
        <f t="shared" ref="AO56:BZ56" si="119">IF($D56=AO$9,$E$56*$G$3/2,IF(AND($C56+$E$3&gt;AO$8,AO$9&gt;$D56),$E$56*$G$3,0))</f>
        <v>0</v>
      </c>
      <c r="AP56" s="229">
        <f t="shared" si="119"/>
        <v>0</v>
      </c>
      <c r="AQ56" s="229">
        <f t="shared" si="119"/>
        <v>0</v>
      </c>
      <c r="AR56" s="229">
        <f t="shared" si="119"/>
        <v>0</v>
      </c>
      <c r="AS56" s="229">
        <f t="shared" si="119"/>
        <v>0</v>
      </c>
      <c r="AT56" s="229">
        <f t="shared" si="119"/>
        <v>0</v>
      </c>
      <c r="AU56" s="229">
        <f t="shared" si="119"/>
        <v>0</v>
      </c>
      <c r="AV56" s="229">
        <f t="shared" si="119"/>
        <v>0</v>
      </c>
      <c r="AW56" s="229">
        <f t="shared" si="119"/>
        <v>0</v>
      </c>
      <c r="AX56" s="229">
        <f t="shared" si="119"/>
        <v>0</v>
      </c>
      <c r="AY56" s="229">
        <f t="shared" si="119"/>
        <v>0</v>
      </c>
      <c r="AZ56" s="229">
        <f t="shared" si="119"/>
        <v>0</v>
      </c>
      <c r="BA56" s="229">
        <f t="shared" si="119"/>
        <v>0</v>
      </c>
      <c r="BB56" s="229">
        <f t="shared" si="119"/>
        <v>0</v>
      </c>
      <c r="BC56" s="229">
        <f t="shared" si="119"/>
        <v>0</v>
      </c>
      <c r="BD56" s="229">
        <f t="shared" si="119"/>
        <v>0</v>
      </c>
      <c r="BE56" s="229">
        <f t="shared" si="119"/>
        <v>0</v>
      </c>
      <c r="BF56" s="229">
        <f t="shared" si="119"/>
        <v>0</v>
      </c>
      <c r="BG56" s="229">
        <f t="shared" si="119"/>
        <v>0</v>
      </c>
      <c r="BH56" s="229">
        <f t="shared" si="119"/>
        <v>0</v>
      </c>
      <c r="BI56" s="229">
        <f t="shared" si="119"/>
        <v>0</v>
      </c>
      <c r="BJ56" s="229">
        <f t="shared" si="119"/>
        <v>0</v>
      </c>
      <c r="BK56" s="229">
        <f t="shared" si="119"/>
        <v>0</v>
      </c>
      <c r="BL56" s="229">
        <f t="shared" si="119"/>
        <v>0</v>
      </c>
      <c r="BM56" s="229">
        <f t="shared" si="119"/>
        <v>0</v>
      </c>
      <c r="BN56" s="229">
        <f t="shared" si="119"/>
        <v>0</v>
      </c>
      <c r="BO56" s="229">
        <f t="shared" si="119"/>
        <v>0</v>
      </c>
      <c r="BP56" s="229">
        <f t="shared" si="119"/>
        <v>0</v>
      </c>
      <c r="BQ56" s="229">
        <f t="shared" si="119"/>
        <v>0</v>
      </c>
      <c r="BR56" s="229">
        <f t="shared" si="119"/>
        <v>0</v>
      </c>
      <c r="BS56" s="229">
        <f t="shared" si="119"/>
        <v>0</v>
      </c>
      <c r="BT56" s="229">
        <f t="shared" si="119"/>
        <v>0</v>
      </c>
      <c r="BU56" s="229">
        <f t="shared" si="119"/>
        <v>0</v>
      </c>
      <c r="BV56" s="229">
        <f t="shared" si="119"/>
        <v>0</v>
      </c>
      <c r="BW56" s="229">
        <f t="shared" si="119"/>
        <v>0</v>
      </c>
      <c r="BX56" s="229">
        <f t="shared" si="119"/>
        <v>0</v>
      </c>
      <c r="BY56" s="229">
        <f t="shared" si="119"/>
        <v>0</v>
      </c>
      <c r="BZ56" s="229">
        <f t="shared" si="119"/>
        <v>0</v>
      </c>
    </row>
    <row r="57" spans="1:78" x14ac:dyDescent="0.2">
      <c r="A57" s="7" t="str">
        <v>Roll-in 8</v>
      </c>
      <c r="B57" s="7">
        <v>0</v>
      </c>
      <c r="C57" s="7">
        <f t="shared" si="32"/>
        <v>46</v>
      </c>
      <c r="D57" s="165">
        <f t="shared" si="33"/>
        <v>44865</v>
      </c>
      <c r="E57" s="313">
        <f>HLOOKUP(D57,INPUTS!$D$86:$BW$93,IF(B57=1,3,7),FALSE)</f>
        <v>0</v>
      </c>
      <c r="F57" s="303"/>
      <c r="G57" s="229">
        <f t="shared" ref="G57:BR57" si="120">IF($D57=G$9,$E$57*$G$3/2,IF(AND($C57+$E$3&gt;G$8,G$9&gt;$D57),$E$57*$G$3,0))</f>
        <v>0</v>
      </c>
      <c r="H57" s="229">
        <f t="shared" si="120"/>
        <v>0</v>
      </c>
      <c r="I57" s="229">
        <f t="shared" si="120"/>
        <v>0</v>
      </c>
      <c r="J57" s="229">
        <f t="shared" si="120"/>
        <v>0</v>
      </c>
      <c r="K57" s="229">
        <f t="shared" si="120"/>
        <v>0</v>
      </c>
      <c r="L57" s="229">
        <f t="shared" si="120"/>
        <v>0</v>
      </c>
      <c r="M57" s="229">
        <f t="shared" si="120"/>
        <v>0</v>
      </c>
      <c r="N57" s="229">
        <f t="shared" si="120"/>
        <v>0</v>
      </c>
      <c r="O57" s="229">
        <f t="shared" si="120"/>
        <v>0</v>
      </c>
      <c r="P57" s="229">
        <f t="shared" si="120"/>
        <v>0</v>
      </c>
      <c r="Q57" s="229">
        <f t="shared" si="120"/>
        <v>0</v>
      </c>
      <c r="R57" s="229">
        <f t="shared" si="120"/>
        <v>0</v>
      </c>
      <c r="S57" s="229">
        <f t="shared" si="120"/>
        <v>0</v>
      </c>
      <c r="T57" s="229">
        <f t="shared" si="120"/>
        <v>0</v>
      </c>
      <c r="U57" s="229">
        <f t="shared" si="120"/>
        <v>0</v>
      </c>
      <c r="V57" s="229">
        <f t="shared" si="120"/>
        <v>0</v>
      </c>
      <c r="W57" s="229">
        <f t="shared" si="120"/>
        <v>0</v>
      </c>
      <c r="X57" s="229">
        <f t="shared" si="120"/>
        <v>0</v>
      </c>
      <c r="Y57" s="229">
        <f t="shared" si="120"/>
        <v>0</v>
      </c>
      <c r="Z57" s="229">
        <f t="shared" si="120"/>
        <v>0</v>
      </c>
      <c r="AA57" s="229">
        <f t="shared" si="120"/>
        <v>0</v>
      </c>
      <c r="AB57" s="229">
        <f t="shared" si="120"/>
        <v>0</v>
      </c>
      <c r="AC57" s="229">
        <f t="shared" si="120"/>
        <v>0</v>
      </c>
      <c r="AD57" s="229">
        <f t="shared" si="120"/>
        <v>0</v>
      </c>
      <c r="AE57" s="229">
        <f t="shared" si="120"/>
        <v>0</v>
      </c>
      <c r="AF57" s="229">
        <f t="shared" si="120"/>
        <v>0</v>
      </c>
      <c r="AG57" s="229">
        <f t="shared" si="120"/>
        <v>0</v>
      </c>
      <c r="AH57" s="229">
        <f t="shared" si="120"/>
        <v>0</v>
      </c>
      <c r="AI57" s="229">
        <f t="shared" si="120"/>
        <v>0</v>
      </c>
      <c r="AJ57" s="229">
        <f t="shared" si="120"/>
        <v>0</v>
      </c>
      <c r="AK57" s="229">
        <f t="shared" si="120"/>
        <v>0</v>
      </c>
      <c r="AL57" s="229">
        <f t="shared" si="120"/>
        <v>0</v>
      </c>
      <c r="AM57" s="229">
        <f t="shared" si="120"/>
        <v>0</v>
      </c>
      <c r="AN57" s="229">
        <f t="shared" si="120"/>
        <v>0</v>
      </c>
      <c r="AO57" s="229">
        <f t="shared" si="120"/>
        <v>0</v>
      </c>
      <c r="AP57" s="229">
        <f t="shared" si="120"/>
        <v>0</v>
      </c>
      <c r="AQ57" s="229">
        <f t="shared" si="120"/>
        <v>0</v>
      </c>
      <c r="AR57" s="229">
        <f t="shared" si="120"/>
        <v>0</v>
      </c>
      <c r="AS57" s="229">
        <f t="shared" si="120"/>
        <v>0</v>
      </c>
      <c r="AT57" s="229">
        <f t="shared" si="120"/>
        <v>0</v>
      </c>
      <c r="AU57" s="229">
        <f t="shared" si="120"/>
        <v>0</v>
      </c>
      <c r="AV57" s="229">
        <f t="shared" si="120"/>
        <v>0</v>
      </c>
      <c r="AW57" s="229">
        <f t="shared" si="120"/>
        <v>0</v>
      </c>
      <c r="AX57" s="229">
        <f t="shared" si="120"/>
        <v>0</v>
      </c>
      <c r="AY57" s="229">
        <f t="shared" si="120"/>
        <v>0</v>
      </c>
      <c r="AZ57" s="229">
        <f t="shared" si="120"/>
        <v>0</v>
      </c>
      <c r="BA57" s="229">
        <f t="shared" si="120"/>
        <v>0</v>
      </c>
      <c r="BB57" s="229">
        <f t="shared" si="120"/>
        <v>0</v>
      </c>
      <c r="BC57" s="229">
        <f t="shared" si="120"/>
        <v>0</v>
      </c>
      <c r="BD57" s="229">
        <f t="shared" si="120"/>
        <v>0</v>
      </c>
      <c r="BE57" s="229">
        <f t="shared" si="120"/>
        <v>0</v>
      </c>
      <c r="BF57" s="229">
        <f t="shared" si="120"/>
        <v>0</v>
      </c>
      <c r="BG57" s="229">
        <f t="shared" si="120"/>
        <v>0</v>
      </c>
      <c r="BH57" s="229">
        <f t="shared" si="120"/>
        <v>0</v>
      </c>
      <c r="BI57" s="229">
        <f t="shared" si="120"/>
        <v>0</v>
      </c>
      <c r="BJ57" s="229">
        <f t="shared" si="120"/>
        <v>0</v>
      </c>
      <c r="BK57" s="229">
        <f t="shared" si="120"/>
        <v>0</v>
      </c>
      <c r="BL57" s="229">
        <f t="shared" si="120"/>
        <v>0</v>
      </c>
      <c r="BM57" s="229">
        <f t="shared" si="120"/>
        <v>0</v>
      </c>
      <c r="BN57" s="229">
        <f t="shared" si="120"/>
        <v>0</v>
      </c>
      <c r="BO57" s="229">
        <f t="shared" si="120"/>
        <v>0</v>
      </c>
      <c r="BP57" s="229">
        <f t="shared" si="120"/>
        <v>0</v>
      </c>
      <c r="BQ57" s="229">
        <f t="shared" si="120"/>
        <v>0</v>
      </c>
      <c r="BR57" s="229">
        <f t="shared" si="120"/>
        <v>0</v>
      </c>
      <c r="BS57" s="229">
        <f t="shared" ref="BS57:BZ57" si="121">IF($D57=BS$9,$E$57*$G$3/2,IF(AND($C57+$E$3&gt;BS$8,BS$9&gt;$D57),$E$57*$G$3,0))</f>
        <v>0</v>
      </c>
      <c r="BT57" s="229">
        <f t="shared" si="121"/>
        <v>0</v>
      </c>
      <c r="BU57" s="229">
        <f t="shared" si="121"/>
        <v>0</v>
      </c>
      <c r="BV57" s="229">
        <f t="shared" si="121"/>
        <v>0</v>
      </c>
      <c r="BW57" s="229">
        <f t="shared" si="121"/>
        <v>0</v>
      </c>
      <c r="BX57" s="229">
        <f t="shared" si="121"/>
        <v>0</v>
      </c>
      <c r="BY57" s="229">
        <f t="shared" si="121"/>
        <v>0</v>
      </c>
      <c r="BZ57" s="229">
        <f t="shared" si="121"/>
        <v>0</v>
      </c>
    </row>
    <row r="58" spans="1:78" x14ac:dyDescent="0.2">
      <c r="A58" s="7" t="str">
        <v>Roll-in 8</v>
      </c>
      <c r="B58" s="7">
        <v>0</v>
      </c>
      <c r="C58" s="7">
        <f t="shared" si="32"/>
        <v>47</v>
      </c>
      <c r="D58" s="165">
        <f t="shared" si="33"/>
        <v>44895</v>
      </c>
      <c r="E58" s="313">
        <f>HLOOKUP(D58,INPUTS!$D$86:$BW$93,IF(B58=1,3,7),FALSE)</f>
        <v>0</v>
      </c>
      <c r="F58" s="303"/>
      <c r="G58" s="229">
        <f t="shared" ref="G58:AM58" si="122">IF($D58=G$9,$E$58*$G$3/2,IF(AND($C58+$E$3&gt;G$8,G$9&gt;$D58),$E$58*$G$3,0))</f>
        <v>0</v>
      </c>
      <c r="H58" s="229">
        <f t="shared" si="122"/>
        <v>0</v>
      </c>
      <c r="I58" s="229">
        <f t="shared" si="122"/>
        <v>0</v>
      </c>
      <c r="J58" s="229">
        <f t="shared" si="122"/>
        <v>0</v>
      </c>
      <c r="K58" s="229">
        <f t="shared" si="122"/>
        <v>0</v>
      </c>
      <c r="L58" s="229">
        <f t="shared" si="122"/>
        <v>0</v>
      </c>
      <c r="M58" s="229">
        <f t="shared" si="122"/>
        <v>0</v>
      </c>
      <c r="N58" s="229">
        <f t="shared" si="122"/>
        <v>0</v>
      </c>
      <c r="O58" s="229">
        <f t="shared" si="122"/>
        <v>0</v>
      </c>
      <c r="P58" s="229">
        <f t="shared" si="122"/>
        <v>0</v>
      </c>
      <c r="Q58" s="229">
        <f t="shared" si="122"/>
        <v>0</v>
      </c>
      <c r="R58" s="229">
        <f t="shared" si="122"/>
        <v>0</v>
      </c>
      <c r="S58" s="229">
        <f t="shared" si="122"/>
        <v>0</v>
      </c>
      <c r="T58" s="229">
        <f t="shared" si="122"/>
        <v>0</v>
      </c>
      <c r="U58" s="229">
        <f t="shared" si="122"/>
        <v>0</v>
      </c>
      <c r="V58" s="229">
        <f t="shared" si="122"/>
        <v>0</v>
      </c>
      <c r="W58" s="229">
        <f t="shared" si="122"/>
        <v>0</v>
      </c>
      <c r="X58" s="229">
        <f t="shared" si="122"/>
        <v>0</v>
      </c>
      <c r="Y58" s="229">
        <f t="shared" si="122"/>
        <v>0</v>
      </c>
      <c r="Z58" s="229">
        <f t="shared" si="122"/>
        <v>0</v>
      </c>
      <c r="AA58" s="229">
        <f t="shared" si="122"/>
        <v>0</v>
      </c>
      <c r="AB58" s="229">
        <f t="shared" si="122"/>
        <v>0</v>
      </c>
      <c r="AC58" s="229">
        <f t="shared" si="122"/>
        <v>0</v>
      </c>
      <c r="AD58" s="229">
        <f t="shared" si="122"/>
        <v>0</v>
      </c>
      <c r="AE58" s="229">
        <f t="shared" si="122"/>
        <v>0</v>
      </c>
      <c r="AF58" s="229">
        <f t="shared" si="122"/>
        <v>0</v>
      </c>
      <c r="AG58" s="229">
        <f t="shared" si="122"/>
        <v>0</v>
      </c>
      <c r="AH58" s="229">
        <f t="shared" si="122"/>
        <v>0</v>
      </c>
      <c r="AI58" s="229">
        <f t="shared" si="122"/>
        <v>0</v>
      </c>
      <c r="AJ58" s="229">
        <f t="shared" si="122"/>
        <v>0</v>
      </c>
      <c r="AK58" s="229">
        <f t="shared" si="122"/>
        <v>0</v>
      </c>
      <c r="AL58" s="229">
        <f t="shared" si="122"/>
        <v>0</v>
      </c>
      <c r="AM58" s="229">
        <f t="shared" si="122"/>
        <v>0</v>
      </c>
      <c r="AN58" s="229">
        <f>IF($D58=AN$9,$E$58*$G$3/2,IF(AND($C58+$E$3&gt;AN$8,AN$9&gt;$D58),$E$58*$G$3,0))</f>
        <v>0</v>
      </c>
      <c r="AO58" s="229">
        <f t="shared" ref="AO58:BZ58" si="123">IF($D58=AO$9,$E$58*$G$3/2,IF(AND($C58+$E$3&gt;AO$8,AO$9&gt;$D58),$E$58*$G$3,0))</f>
        <v>0</v>
      </c>
      <c r="AP58" s="229">
        <f t="shared" si="123"/>
        <v>0</v>
      </c>
      <c r="AQ58" s="229">
        <f t="shared" si="123"/>
        <v>0</v>
      </c>
      <c r="AR58" s="229">
        <f t="shared" si="123"/>
        <v>0</v>
      </c>
      <c r="AS58" s="229">
        <f t="shared" si="123"/>
        <v>0</v>
      </c>
      <c r="AT58" s="229">
        <f t="shared" si="123"/>
        <v>0</v>
      </c>
      <c r="AU58" s="229">
        <f t="shared" si="123"/>
        <v>0</v>
      </c>
      <c r="AV58" s="229">
        <f t="shared" si="123"/>
        <v>0</v>
      </c>
      <c r="AW58" s="229">
        <f t="shared" si="123"/>
        <v>0</v>
      </c>
      <c r="AX58" s="229">
        <f t="shared" si="123"/>
        <v>0</v>
      </c>
      <c r="AY58" s="229">
        <f t="shared" si="123"/>
        <v>0</v>
      </c>
      <c r="AZ58" s="229">
        <f t="shared" si="123"/>
        <v>0</v>
      </c>
      <c r="BA58" s="229">
        <f t="shared" si="123"/>
        <v>0</v>
      </c>
      <c r="BB58" s="229">
        <f t="shared" si="123"/>
        <v>0</v>
      </c>
      <c r="BC58" s="229">
        <f t="shared" si="123"/>
        <v>0</v>
      </c>
      <c r="BD58" s="229">
        <f t="shared" si="123"/>
        <v>0</v>
      </c>
      <c r="BE58" s="229">
        <f t="shared" si="123"/>
        <v>0</v>
      </c>
      <c r="BF58" s="229">
        <f t="shared" si="123"/>
        <v>0</v>
      </c>
      <c r="BG58" s="229">
        <f t="shared" si="123"/>
        <v>0</v>
      </c>
      <c r="BH58" s="229">
        <f t="shared" si="123"/>
        <v>0</v>
      </c>
      <c r="BI58" s="229">
        <f t="shared" si="123"/>
        <v>0</v>
      </c>
      <c r="BJ58" s="229">
        <f t="shared" si="123"/>
        <v>0</v>
      </c>
      <c r="BK58" s="229">
        <f t="shared" si="123"/>
        <v>0</v>
      </c>
      <c r="BL58" s="229">
        <f t="shared" si="123"/>
        <v>0</v>
      </c>
      <c r="BM58" s="229">
        <f t="shared" si="123"/>
        <v>0</v>
      </c>
      <c r="BN58" s="229">
        <f t="shared" si="123"/>
        <v>0</v>
      </c>
      <c r="BO58" s="229">
        <f t="shared" si="123"/>
        <v>0</v>
      </c>
      <c r="BP58" s="229">
        <f t="shared" si="123"/>
        <v>0</v>
      </c>
      <c r="BQ58" s="229">
        <f t="shared" si="123"/>
        <v>0</v>
      </c>
      <c r="BR58" s="229">
        <f t="shared" si="123"/>
        <v>0</v>
      </c>
      <c r="BS58" s="229">
        <f t="shared" si="123"/>
        <v>0</v>
      </c>
      <c r="BT58" s="229">
        <f t="shared" si="123"/>
        <v>0</v>
      </c>
      <c r="BU58" s="229">
        <f t="shared" si="123"/>
        <v>0</v>
      </c>
      <c r="BV58" s="229">
        <f t="shared" si="123"/>
        <v>0</v>
      </c>
      <c r="BW58" s="229">
        <f t="shared" si="123"/>
        <v>0</v>
      </c>
      <c r="BX58" s="229">
        <f t="shared" si="123"/>
        <v>0</v>
      </c>
      <c r="BY58" s="229">
        <f t="shared" si="123"/>
        <v>0</v>
      </c>
      <c r="BZ58" s="229">
        <f t="shared" si="123"/>
        <v>0</v>
      </c>
    </row>
    <row r="59" spans="1:78" x14ac:dyDescent="0.2">
      <c r="A59" s="7" t="str">
        <v>Roll-in 8</v>
      </c>
      <c r="B59" s="7">
        <v>0</v>
      </c>
      <c r="C59" s="7">
        <f t="shared" si="32"/>
        <v>48</v>
      </c>
      <c r="D59" s="165">
        <f t="shared" si="33"/>
        <v>44926</v>
      </c>
      <c r="E59" s="313">
        <f>HLOOKUP(D59,INPUTS!$D$86:$BW$93,IF(B59=1,3,7),FALSE)</f>
        <v>0</v>
      </c>
      <c r="F59" s="305"/>
      <c r="G59" s="229">
        <f t="shared" ref="G59:BR59" si="124">IF($D59=G$9,$E$59*$G$3/2,IF(AND($C59+$E$3&gt;G$8,G$9&gt;$D59),$E$59*$G$3,0))</f>
        <v>0</v>
      </c>
      <c r="H59" s="229">
        <f t="shared" si="124"/>
        <v>0</v>
      </c>
      <c r="I59" s="229">
        <f t="shared" si="124"/>
        <v>0</v>
      </c>
      <c r="J59" s="229">
        <f t="shared" si="124"/>
        <v>0</v>
      </c>
      <c r="K59" s="229">
        <f t="shared" si="124"/>
        <v>0</v>
      </c>
      <c r="L59" s="229">
        <f t="shared" si="124"/>
        <v>0</v>
      </c>
      <c r="M59" s="229">
        <f t="shared" si="124"/>
        <v>0</v>
      </c>
      <c r="N59" s="229">
        <f t="shared" si="124"/>
        <v>0</v>
      </c>
      <c r="O59" s="229">
        <f t="shared" si="124"/>
        <v>0</v>
      </c>
      <c r="P59" s="229">
        <f t="shared" si="124"/>
        <v>0</v>
      </c>
      <c r="Q59" s="229">
        <f t="shared" si="124"/>
        <v>0</v>
      </c>
      <c r="R59" s="229">
        <f t="shared" si="124"/>
        <v>0</v>
      </c>
      <c r="S59" s="229">
        <f t="shared" si="124"/>
        <v>0</v>
      </c>
      <c r="T59" s="229">
        <f t="shared" si="124"/>
        <v>0</v>
      </c>
      <c r="U59" s="229">
        <f t="shared" si="124"/>
        <v>0</v>
      </c>
      <c r="V59" s="229">
        <f t="shared" si="124"/>
        <v>0</v>
      </c>
      <c r="W59" s="229">
        <f t="shared" si="124"/>
        <v>0</v>
      </c>
      <c r="X59" s="229">
        <f t="shared" si="124"/>
        <v>0</v>
      </c>
      <c r="Y59" s="229">
        <f t="shared" si="124"/>
        <v>0</v>
      </c>
      <c r="Z59" s="229">
        <f t="shared" si="124"/>
        <v>0</v>
      </c>
      <c r="AA59" s="229">
        <f t="shared" si="124"/>
        <v>0</v>
      </c>
      <c r="AB59" s="229">
        <f t="shared" si="124"/>
        <v>0</v>
      </c>
      <c r="AC59" s="229">
        <f t="shared" si="124"/>
        <v>0</v>
      </c>
      <c r="AD59" s="229">
        <f t="shared" si="124"/>
        <v>0</v>
      </c>
      <c r="AE59" s="229">
        <f t="shared" si="124"/>
        <v>0</v>
      </c>
      <c r="AF59" s="229">
        <f t="shared" si="124"/>
        <v>0</v>
      </c>
      <c r="AG59" s="229">
        <f t="shared" si="124"/>
        <v>0</v>
      </c>
      <c r="AH59" s="229">
        <f t="shared" si="124"/>
        <v>0</v>
      </c>
      <c r="AI59" s="229">
        <f t="shared" si="124"/>
        <v>0</v>
      </c>
      <c r="AJ59" s="229">
        <f t="shared" si="124"/>
        <v>0</v>
      </c>
      <c r="AK59" s="229">
        <f t="shared" si="124"/>
        <v>0</v>
      </c>
      <c r="AL59" s="229">
        <f t="shared" si="124"/>
        <v>0</v>
      </c>
      <c r="AM59" s="229">
        <f t="shared" si="124"/>
        <v>0</v>
      </c>
      <c r="AN59" s="229">
        <f t="shared" si="124"/>
        <v>0</v>
      </c>
      <c r="AO59" s="229">
        <f t="shared" si="124"/>
        <v>0</v>
      </c>
      <c r="AP59" s="229">
        <f t="shared" si="124"/>
        <v>0</v>
      </c>
      <c r="AQ59" s="229">
        <f t="shared" si="124"/>
        <v>0</v>
      </c>
      <c r="AR59" s="229">
        <f t="shared" si="124"/>
        <v>0</v>
      </c>
      <c r="AS59" s="229">
        <f t="shared" si="124"/>
        <v>0</v>
      </c>
      <c r="AT59" s="229">
        <f t="shared" si="124"/>
        <v>0</v>
      </c>
      <c r="AU59" s="229">
        <f t="shared" si="124"/>
        <v>0</v>
      </c>
      <c r="AV59" s="229">
        <f t="shared" si="124"/>
        <v>0</v>
      </c>
      <c r="AW59" s="229">
        <f t="shared" si="124"/>
        <v>0</v>
      </c>
      <c r="AX59" s="229">
        <f t="shared" si="124"/>
        <v>0</v>
      </c>
      <c r="AY59" s="229">
        <f t="shared" si="124"/>
        <v>0</v>
      </c>
      <c r="AZ59" s="229">
        <f t="shared" si="124"/>
        <v>0</v>
      </c>
      <c r="BA59" s="229">
        <f t="shared" si="124"/>
        <v>0</v>
      </c>
      <c r="BB59" s="229">
        <f t="shared" si="124"/>
        <v>0</v>
      </c>
      <c r="BC59" s="229">
        <f t="shared" si="124"/>
        <v>0</v>
      </c>
      <c r="BD59" s="229">
        <f t="shared" si="124"/>
        <v>0</v>
      </c>
      <c r="BE59" s="229">
        <f t="shared" si="124"/>
        <v>0</v>
      </c>
      <c r="BF59" s="229">
        <f t="shared" si="124"/>
        <v>0</v>
      </c>
      <c r="BG59" s="229">
        <f t="shared" si="124"/>
        <v>0</v>
      </c>
      <c r="BH59" s="229">
        <f t="shared" si="124"/>
        <v>0</v>
      </c>
      <c r="BI59" s="229">
        <f t="shared" si="124"/>
        <v>0</v>
      </c>
      <c r="BJ59" s="229">
        <f t="shared" si="124"/>
        <v>0</v>
      </c>
      <c r="BK59" s="229">
        <f t="shared" si="124"/>
        <v>0</v>
      </c>
      <c r="BL59" s="229">
        <f t="shared" si="124"/>
        <v>0</v>
      </c>
      <c r="BM59" s="229">
        <f t="shared" si="124"/>
        <v>0</v>
      </c>
      <c r="BN59" s="229">
        <f t="shared" si="124"/>
        <v>0</v>
      </c>
      <c r="BO59" s="229">
        <f t="shared" si="124"/>
        <v>0</v>
      </c>
      <c r="BP59" s="229">
        <f t="shared" si="124"/>
        <v>0</v>
      </c>
      <c r="BQ59" s="229">
        <f t="shared" si="124"/>
        <v>0</v>
      </c>
      <c r="BR59" s="229">
        <f t="shared" si="124"/>
        <v>0</v>
      </c>
      <c r="BS59" s="229">
        <f t="shared" ref="BS59:BZ59" si="125">IF($D59=BS$9,$E$59*$G$3/2,IF(AND($C59+$E$3&gt;BS$8,BS$9&gt;$D59),$E$59*$G$3,0))</f>
        <v>0</v>
      </c>
      <c r="BT59" s="229">
        <f t="shared" si="125"/>
        <v>0</v>
      </c>
      <c r="BU59" s="229">
        <f t="shared" si="125"/>
        <v>0</v>
      </c>
      <c r="BV59" s="229">
        <f t="shared" si="125"/>
        <v>0</v>
      </c>
      <c r="BW59" s="229">
        <f t="shared" si="125"/>
        <v>0</v>
      </c>
      <c r="BX59" s="229">
        <f t="shared" si="125"/>
        <v>0</v>
      </c>
      <c r="BY59" s="229">
        <f t="shared" si="125"/>
        <v>0</v>
      </c>
      <c r="BZ59" s="229">
        <f t="shared" si="125"/>
        <v>0</v>
      </c>
    </row>
    <row r="60" spans="1:78" x14ac:dyDescent="0.2">
      <c r="A60" s="7" t="str">
        <v>Roll-in 8</v>
      </c>
      <c r="B60" s="7">
        <v>0</v>
      </c>
      <c r="C60" s="7">
        <f t="shared" si="32"/>
        <v>49</v>
      </c>
      <c r="D60" s="165">
        <f t="shared" si="33"/>
        <v>44957</v>
      </c>
      <c r="E60" s="313">
        <f>HLOOKUP(D60,INPUTS!$D$86:$BW$93,IF(B60=1,3,7),FALSE)</f>
        <v>0</v>
      </c>
      <c r="F60" s="303"/>
      <c r="G60" s="229">
        <f t="shared" ref="G60:BR60" si="126">IF($D60=G$9,$E$60*$G$3/2,IF(AND($C60+$E$3&gt;G$8,G$9&gt;$D60),$E$60*$G$3,0))</f>
        <v>0</v>
      </c>
      <c r="H60" s="229">
        <f t="shared" si="126"/>
        <v>0</v>
      </c>
      <c r="I60" s="229">
        <f t="shared" si="126"/>
        <v>0</v>
      </c>
      <c r="J60" s="229">
        <f t="shared" si="126"/>
        <v>0</v>
      </c>
      <c r="K60" s="229">
        <f t="shared" si="126"/>
        <v>0</v>
      </c>
      <c r="L60" s="229">
        <f t="shared" si="126"/>
        <v>0</v>
      </c>
      <c r="M60" s="229">
        <f t="shared" si="126"/>
        <v>0</v>
      </c>
      <c r="N60" s="229">
        <f t="shared" si="126"/>
        <v>0</v>
      </c>
      <c r="O60" s="229">
        <f t="shared" si="126"/>
        <v>0</v>
      </c>
      <c r="P60" s="229">
        <f t="shared" si="126"/>
        <v>0</v>
      </c>
      <c r="Q60" s="229">
        <f t="shared" si="126"/>
        <v>0</v>
      </c>
      <c r="R60" s="229">
        <f t="shared" si="126"/>
        <v>0</v>
      </c>
      <c r="S60" s="229">
        <f t="shared" si="126"/>
        <v>0</v>
      </c>
      <c r="T60" s="229">
        <f t="shared" si="126"/>
        <v>0</v>
      </c>
      <c r="U60" s="229">
        <f t="shared" si="126"/>
        <v>0</v>
      </c>
      <c r="V60" s="229">
        <f t="shared" si="126"/>
        <v>0</v>
      </c>
      <c r="W60" s="229">
        <f t="shared" si="126"/>
        <v>0</v>
      </c>
      <c r="X60" s="229">
        <f t="shared" si="126"/>
        <v>0</v>
      </c>
      <c r="Y60" s="229">
        <f t="shared" si="126"/>
        <v>0</v>
      </c>
      <c r="Z60" s="229">
        <f t="shared" si="126"/>
        <v>0</v>
      </c>
      <c r="AA60" s="229">
        <f t="shared" si="126"/>
        <v>0</v>
      </c>
      <c r="AB60" s="229">
        <f t="shared" si="126"/>
        <v>0</v>
      </c>
      <c r="AC60" s="229">
        <f t="shared" si="126"/>
        <v>0</v>
      </c>
      <c r="AD60" s="229">
        <f t="shared" si="126"/>
        <v>0</v>
      </c>
      <c r="AE60" s="229">
        <f t="shared" si="126"/>
        <v>0</v>
      </c>
      <c r="AF60" s="229">
        <f t="shared" si="126"/>
        <v>0</v>
      </c>
      <c r="AG60" s="229">
        <f t="shared" si="126"/>
        <v>0</v>
      </c>
      <c r="AH60" s="229">
        <f t="shared" si="126"/>
        <v>0</v>
      </c>
      <c r="AI60" s="229">
        <f t="shared" si="126"/>
        <v>0</v>
      </c>
      <c r="AJ60" s="229">
        <f t="shared" si="126"/>
        <v>0</v>
      </c>
      <c r="AK60" s="229">
        <f t="shared" si="126"/>
        <v>0</v>
      </c>
      <c r="AL60" s="229">
        <f t="shared" si="126"/>
        <v>0</v>
      </c>
      <c r="AM60" s="229">
        <f t="shared" si="126"/>
        <v>0</v>
      </c>
      <c r="AN60" s="229">
        <f t="shared" si="126"/>
        <v>0</v>
      </c>
      <c r="AO60" s="229">
        <f t="shared" si="126"/>
        <v>0</v>
      </c>
      <c r="AP60" s="229">
        <f t="shared" si="126"/>
        <v>0</v>
      </c>
      <c r="AQ60" s="229">
        <f t="shared" si="126"/>
        <v>0</v>
      </c>
      <c r="AR60" s="229">
        <f t="shared" si="126"/>
        <v>0</v>
      </c>
      <c r="AS60" s="229">
        <f t="shared" si="126"/>
        <v>0</v>
      </c>
      <c r="AT60" s="229">
        <f t="shared" si="126"/>
        <v>0</v>
      </c>
      <c r="AU60" s="229">
        <f t="shared" si="126"/>
        <v>0</v>
      </c>
      <c r="AV60" s="229">
        <f t="shared" si="126"/>
        <v>0</v>
      </c>
      <c r="AW60" s="229">
        <f t="shared" si="126"/>
        <v>0</v>
      </c>
      <c r="AX60" s="229">
        <f t="shared" si="126"/>
        <v>0</v>
      </c>
      <c r="AY60" s="229">
        <f t="shared" si="126"/>
        <v>0</v>
      </c>
      <c r="AZ60" s="229">
        <f t="shared" si="126"/>
        <v>0</v>
      </c>
      <c r="BA60" s="229">
        <f t="shared" si="126"/>
        <v>0</v>
      </c>
      <c r="BB60" s="229">
        <f t="shared" si="126"/>
        <v>0</v>
      </c>
      <c r="BC60" s="229">
        <f t="shared" si="126"/>
        <v>0</v>
      </c>
      <c r="BD60" s="229">
        <f t="shared" si="126"/>
        <v>0</v>
      </c>
      <c r="BE60" s="229">
        <f t="shared" si="126"/>
        <v>0</v>
      </c>
      <c r="BF60" s="229">
        <f t="shared" si="126"/>
        <v>0</v>
      </c>
      <c r="BG60" s="229">
        <f t="shared" si="126"/>
        <v>0</v>
      </c>
      <c r="BH60" s="229">
        <f t="shared" si="126"/>
        <v>0</v>
      </c>
      <c r="BI60" s="229">
        <f t="shared" si="126"/>
        <v>0</v>
      </c>
      <c r="BJ60" s="229">
        <f t="shared" si="126"/>
        <v>0</v>
      </c>
      <c r="BK60" s="229">
        <f t="shared" si="126"/>
        <v>0</v>
      </c>
      <c r="BL60" s="229">
        <f t="shared" si="126"/>
        <v>0</v>
      </c>
      <c r="BM60" s="229">
        <f t="shared" si="126"/>
        <v>0</v>
      </c>
      <c r="BN60" s="229">
        <f t="shared" si="126"/>
        <v>0</v>
      </c>
      <c r="BO60" s="229">
        <f t="shared" si="126"/>
        <v>0</v>
      </c>
      <c r="BP60" s="229">
        <f t="shared" si="126"/>
        <v>0</v>
      </c>
      <c r="BQ60" s="229">
        <f t="shared" si="126"/>
        <v>0</v>
      </c>
      <c r="BR60" s="229">
        <f t="shared" si="126"/>
        <v>0</v>
      </c>
      <c r="BS60" s="229">
        <f t="shared" ref="BS60:BZ60" si="127">IF($D60=BS$9,$E$60*$G$3/2,IF(AND($C60+$E$3&gt;BS$8,BS$9&gt;$D60),$E$60*$G$3,0))</f>
        <v>0</v>
      </c>
      <c r="BT60" s="229">
        <f t="shared" si="127"/>
        <v>0</v>
      </c>
      <c r="BU60" s="229">
        <f t="shared" si="127"/>
        <v>0</v>
      </c>
      <c r="BV60" s="229">
        <f t="shared" si="127"/>
        <v>0</v>
      </c>
      <c r="BW60" s="229">
        <f t="shared" si="127"/>
        <v>0</v>
      </c>
      <c r="BX60" s="229">
        <f t="shared" si="127"/>
        <v>0</v>
      </c>
      <c r="BY60" s="229">
        <f t="shared" si="127"/>
        <v>0</v>
      </c>
      <c r="BZ60" s="229">
        <f t="shared" si="127"/>
        <v>0</v>
      </c>
    </row>
    <row r="61" spans="1:78" x14ac:dyDescent="0.2">
      <c r="A61" s="7" t="str">
        <v>Roll-in 8</v>
      </c>
      <c r="B61" s="7">
        <v>0</v>
      </c>
      <c r="C61" s="7">
        <f t="shared" si="32"/>
        <v>50</v>
      </c>
      <c r="D61" s="165">
        <f t="shared" si="33"/>
        <v>44985</v>
      </c>
      <c r="E61" s="313">
        <f>HLOOKUP(D61,INPUTS!$D$86:$BW$93,IF(B61=1,3,7),FALSE)</f>
        <v>0</v>
      </c>
      <c r="F61" s="303"/>
      <c r="G61" s="229">
        <f t="shared" ref="G61:BR61" si="128">IF($D61=G$9,$E$61*$G$3/2,IF(AND($C61+$E$3&gt;G$8,G$9&gt;$D61),$E$61*$G$3,0))</f>
        <v>0</v>
      </c>
      <c r="H61" s="229">
        <f t="shared" si="128"/>
        <v>0</v>
      </c>
      <c r="I61" s="229">
        <f t="shared" si="128"/>
        <v>0</v>
      </c>
      <c r="J61" s="229">
        <f t="shared" si="128"/>
        <v>0</v>
      </c>
      <c r="K61" s="229">
        <f t="shared" si="128"/>
        <v>0</v>
      </c>
      <c r="L61" s="229">
        <f t="shared" si="128"/>
        <v>0</v>
      </c>
      <c r="M61" s="229">
        <f t="shared" si="128"/>
        <v>0</v>
      </c>
      <c r="N61" s="229">
        <f t="shared" si="128"/>
        <v>0</v>
      </c>
      <c r="O61" s="229">
        <f t="shared" si="128"/>
        <v>0</v>
      </c>
      <c r="P61" s="229">
        <f t="shared" si="128"/>
        <v>0</v>
      </c>
      <c r="Q61" s="229">
        <f t="shared" si="128"/>
        <v>0</v>
      </c>
      <c r="R61" s="229">
        <f t="shared" si="128"/>
        <v>0</v>
      </c>
      <c r="S61" s="229">
        <f t="shared" si="128"/>
        <v>0</v>
      </c>
      <c r="T61" s="229">
        <f t="shared" si="128"/>
        <v>0</v>
      </c>
      <c r="U61" s="229">
        <f t="shared" si="128"/>
        <v>0</v>
      </c>
      <c r="V61" s="229">
        <f t="shared" si="128"/>
        <v>0</v>
      </c>
      <c r="W61" s="229">
        <f t="shared" si="128"/>
        <v>0</v>
      </c>
      <c r="X61" s="229">
        <f t="shared" si="128"/>
        <v>0</v>
      </c>
      <c r="Y61" s="229">
        <f t="shared" si="128"/>
        <v>0</v>
      </c>
      <c r="Z61" s="229">
        <f t="shared" si="128"/>
        <v>0</v>
      </c>
      <c r="AA61" s="229">
        <f t="shared" si="128"/>
        <v>0</v>
      </c>
      <c r="AB61" s="229">
        <f t="shared" si="128"/>
        <v>0</v>
      </c>
      <c r="AC61" s="229">
        <f t="shared" si="128"/>
        <v>0</v>
      </c>
      <c r="AD61" s="229">
        <f t="shared" si="128"/>
        <v>0</v>
      </c>
      <c r="AE61" s="229">
        <f t="shared" si="128"/>
        <v>0</v>
      </c>
      <c r="AF61" s="229">
        <f t="shared" si="128"/>
        <v>0</v>
      </c>
      <c r="AG61" s="229">
        <f t="shared" si="128"/>
        <v>0</v>
      </c>
      <c r="AH61" s="229">
        <f t="shared" si="128"/>
        <v>0</v>
      </c>
      <c r="AI61" s="229">
        <f t="shared" si="128"/>
        <v>0</v>
      </c>
      <c r="AJ61" s="229">
        <f t="shared" si="128"/>
        <v>0</v>
      </c>
      <c r="AK61" s="229">
        <f t="shared" si="128"/>
        <v>0</v>
      </c>
      <c r="AL61" s="229">
        <f t="shared" si="128"/>
        <v>0</v>
      </c>
      <c r="AM61" s="229">
        <f t="shared" si="128"/>
        <v>0</v>
      </c>
      <c r="AN61" s="229">
        <f t="shared" si="128"/>
        <v>0</v>
      </c>
      <c r="AO61" s="229">
        <f t="shared" si="128"/>
        <v>0</v>
      </c>
      <c r="AP61" s="229">
        <f t="shared" si="128"/>
        <v>0</v>
      </c>
      <c r="AQ61" s="229">
        <f t="shared" si="128"/>
        <v>0</v>
      </c>
      <c r="AR61" s="229">
        <f t="shared" si="128"/>
        <v>0</v>
      </c>
      <c r="AS61" s="229">
        <f t="shared" si="128"/>
        <v>0</v>
      </c>
      <c r="AT61" s="229">
        <f t="shared" si="128"/>
        <v>0</v>
      </c>
      <c r="AU61" s="229">
        <f t="shared" si="128"/>
        <v>0</v>
      </c>
      <c r="AV61" s="229">
        <f t="shared" si="128"/>
        <v>0</v>
      </c>
      <c r="AW61" s="229">
        <f t="shared" si="128"/>
        <v>0</v>
      </c>
      <c r="AX61" s="229">
        <f t="shared" si="128"/>
        <v>0</v>
      </c>
      <c r="AY61" s="229">
        <f t="shared" si="128"/>
        <v>0</v>
      </c>
      <c r="AZ61" s="229">
        <f t="shared" si="128"/>
        <v>0</v>
      </c>
      <c r="BA61" s="229">
        <f t="shared" si="128"/>
        <v>0</v>
      </c>
      <c r="BB61" s="229">
        <f t="shared" si="128"/>
        <v>0</v>
      </c>
      <c r="BC61" s="229">
        <f t="shared" si="128"/>
        <v>0</v>
      </c>
      <c r="BD61" s="229">
        <f t="shared" si="128"/>
        <v>0</v>
      </c>
      <c r="BE61" s="229">
        <f t="shared" si="128"/>
        <v>0</v>
      </c>
      <c r="BF61" s="229">
        <f t="shared" si="128"/>
        <v>0</v>
      </c>
      <c r="BG61" s="229">
        <f t="shared" si="128"/>
        <v>0</v>
      </c>
      <c r="BH61" s="229">
        <f t="shared" si="128"/>
        <v>0</v>
      </c>
      <c r="BI61" s="229">
        <f t="shared" si="128"/>
        <v>0</v>
      </c>
      <c r="BJ61" s="229">
        <f t="shared" si="128"/>
        <v>0</v>
      </c>
      <c r="BK61" s="229">
        <f t="shared" si="128"/>
        <v>0</v>
      </c>
      <c r="BL61" s="229">
        <f t="shared" si="128"/>
        <v>0</v>
      </c>
      <c r="BM61" s="229">
        <f t="shared" si="128"/>
        <v>0</v>
      </c>
      <c r="BN61" s="229">
        <f t="shared" si="128"/>
        <v>0</v>
      </c>
      <c r="BO61" s="229">
        <f t="shared" si="128"/>
        <v>0</v>
      </c>
      <c r="BP61" s="229">
        <f t="shared" si="128"/>
        <v>0</v>
      </c>
      <c r="BQ61" s="229">
        <f t="shared" si="128"/>
        <v>0</v>
      </c>
      <c r="BR61" s="229">
        <f t="shared" si="128"/>
        <v>0</v>
      </c>
      <c r="BS61" s="229">
        <f t="shared" ref="BS61:BZ61" si="129">IF($D61=BS$9,$E$61*$G$3/2,IF(AND($C61+$E$3&gt;BS$8,BS$9&gt;$D61),$E$61*$G$3,0))</f>
        <v>0</v>
      </c>
      <c r="BT61" s="229">
        <f t="shared" si="129"/>
        <v>0</v>
      </c>
      <c r="BU61" s="229">
        <f t="shared" si="129"/>
        <v>0</v>
      </c>
      <c r="BV61" s="229">
        <f t="shared" si="129"/>
        <v>0</v>
      </c>
      <c r="BW61" s="229">
        <f t="shared" si="129"/>
        <v>0</v>
      </c>
      <c r="BX61" s="229">
        <f t="shared" si="129"/>
        <v>0</v>
      </c>
      <c r="BY61" s="229">
        <f t="shared" si="129"/>
        <v>0</v>
      </c>
      <c r="BZ61" s="229">
        <f t="shared" si="129"/>
        <v>0</v>
      </c>
    </row>
    <row r="62" spans="1:78" x14ac:dyDescent="0.2">
      <c r="A62" s="7" t="str">
        <v>Roll-in 9</v>
      </c>
      <c r="B62" s="7">
        <v>0</v>
      </c>
      <c r="C62" s="7">
        <f t="shared" si="32"/>
        <v>51</v>
      </c>
      <c r="D62" s="165">
        <f t="shared" si="33"/>
        <v>45016</v>
      </c>
      <c r="E62" s="313">
        <f>HLOOKUP(D62,INPUTS!$D$86:$BW$93,IF(B62=1,3,7),FALSE)</f>
        <v>0</v>
      </c>
      <c r="F62" s="303"/>
      <c r="G62" s="229">
        <f t="shared" ref="G62:BR62" si="130">IF($D62=G$9,$E$62*$G$3/2,IF(AND($C62+$E$3&gt;G$8,G$9&gt;$D62),$E$62*$G$3,0))</f>
        <v>0</v>
      </c>
      <c r="H62" s="229">
        <f t="shared" si="130"/>
        <v>0</v>
      </c>
      <c r="I62" s="229">
        <f t="shared" si="130"/>
        <v>0</v>
      </c>
      <c r="J62" s="229">
        <f t="shared" si="130"/>
        <v>0</v>
      </c>
      <c r="K62" s="229">
        <f t="shared" si="130"/>
        <v>0</v>
      </c>
      <c r="L62" s="229">
        <f t="shared" si="130"/>
        <v>0</v>
      </c>
      <c r="M62" s="229">
        <f t="shared" si="130"/>
        <v>0</v>
      </c>
      <c r="N62" s="229">
        <f t="shared" si="130"/>
        <v>0</v>
      </c>
      <c r="O62" s="229">
        <f t="shared" si="130"/>
        <v>0</v>
      </c>
      <c r="P62" s="229">
        <f t="shared" si="130"/>
        <v>0</v>
      </c>
      <c r="Q62" s="229">
        <f t="shared" si="130"/>
        <v>0</v>
      </c>
      <c r="R62" s="229">
        <f t="shared" si="130"/>
        <v>0</v>
      </c>
      <c r="S62" s="229">
        <f t="shared" si="130"/>
        <v>0</v>
      </c>
      <c r="T62" s="229">
        <f t="shared" si="130"/>
        <v>0</v>
      </c>
      <c r="U62" s="229">
        <f t="shared" si="130"/>
        <v>0</v>
      </c>
      <c r="V62" s="229">
        <f t="shared" si="130"/>
        <v>0</v>
      </c>
      <c r="W62" s="229">
        <f t="shared" si="130"/>
        <v>0</v>
      </c>
      <c r="X62" s="229">
        <f t="shared" si="130"/>
        <v>0</v>
      </c>
      <c r="Y62" s="229">
        <f t="shared" si="130"/>
        <v>0</v>
      </c>
      <c r="Z62" s="229">
        <f t="shared" si="130"/>
        <v>0</v>
      </c>
      <c r="AA62" s="229">
        <f t="shared" si="130"/>
        <v>0</v>
      </c>
      <c r="AB62" s="229">
        <f t="shared" si="130"/>
        <v>0</v>
      </c>
      <c r="AC62" s="229">
        <f t="shared" si="130"/>
        <v>0</v>
      </c>
      <c r="AD62" s="229">
        <f t="shared" si="130"/>
        <v>0</v>
      </c>
      <c r="AE62" s="229">
        <f t="shared" si="130"/>
        <v>0</v>
      </c>
      <c r="AF62" s="229">
        <f t="shared" si="130"/>
        <v>0</v>
      </c>
      <c r="AG62" s="229">
        <f t="shared" si="130"/>
        <v>0</v>
      </c>
      <c r="AH62" s="229">
        <f t="shared" si="130"/>
        <v>0</v>
      </c>
      <c r="AI62" s="229">
        <f t="shared" si="130"/>
        <v>0</v>
      </c>
      <c r="AJ62" s="229">
        <f t="shared" si="130"/>
        <v>0</v>
      </c>
      <c r="AK62" s="229">
        <f t="shared" si="130"/>
        <v>0</v>
      </c>
      <c r="AL62" s="229">
        <f t="shared" si="130"/>
        <v>0</v>
      </c>
      <c r="AM62" s="229">
        <f t="shared" si="130"/>
        <v>0</v>
      </c>
      <c r="AN62" s="229">
        <f t="shared" si="130"/>
        <v>0</v>
      </c>
      <c r="AO62" s="229">
        <f t="shared" si="130"/>
        <v>0</v>
      </c>
      <c r="AP62" s="229">
        <f t="shared" si="130"/>
        <v>0</v>
      </c>
      <c r="AQ62" s="229">
        <f t="shared" si="130"/>
        <v>0</v>
      </c>
      <c r="AR62" s="229">
        <f t="shared" si="130"/>
        <v>0</v>
      </c>
      <c r="AS62" s="229">
        <f t="shared" si="130"/>
        <v>0</v>
      </c>
      <c r="AT62" s="229">
        <f t="shared" si="130"/>
        <v>0</v>
      </c>
      <c r="AU62" s="229">
        <f t="shared" si="130"/>
        <v>0</v>
      </c>
      <c r="AV62" s="229">
        <f t="shared" si="130"/>
        <v>0</v>
      </c>
      <c r="AW62" s="229">
        <f t="shared" si="130"/>
        <v>0</v>
      </c>
      <c r="AX62" s="229">
        <f t="shared" si="130"/>
        <v>0</v>
      </c>
      <c r="AY62" s="229">
        <f t="shared" si="130"/>
        <v>0</v>
      </c>
      <c r="AZ62" s="229">
        <f t="shared" si="130"/>
        <v>0</v>
      </c>
      <c r="BA62" s="229">
        <f t="shared" si="130"/>
        <v>0</v>
      </c>
      <c r="BB62" s="229">
        <f t="shared" si="130"/>
        <v>0</v>
      </c>
      <c r="BC62" s="229">
        <f t="shared" si="130"/>
        <v>0</v>
      </c>
      <c r="BD62" s="229">
        <f t="shared" si="130"/>
        <v>0</v>
      </c>
      <c r="BE62" s="229">
        <f t="shared" si="130"/>
        <v>0</v>
      </c>
      <c r="BF62" s="229">
        <f t="shared" si="130"/>
        <v>0</v>
      </c>
      <c r="BG62" s="229">
        <f t="shared" si="130"/>
        <v>0</v>
      </c>
      <c r="BH62" s="229">
        <f t="shared" si="130"/>
        <v>0</v>
      </c>
      <c r="BI62" s="229">
        <f t="shared" si="130"/>
        <v>0</v>
      </c>
      <c r="BJ62" s="229">
        <f t="shared" si="130"/>
        <v>0</v>
      </c>
      <c r="BK62" s="229">
        <f t="shared" si="130"/>
        <v>0</v>
      </c>
      <c r="BL62" s="229">
        <f t="shared" si="130"/>
        <v>0</v>
      </c>
      <c r="BM62" s="229">
        <f t="shared" si="130"/>
        <v>0</v>
      </c>
      <c r="BN62" s="229">
        <f t="shared" si="130"/>
        <v>0</v>
      </c>
      <c r="BO62" s="229">
        <f t="shared" si="130"/>
        <v>0</v>
      </c>
      <c r="BP62" s="229">
        <f t="shared" si="130"/>
        <v>0</v>
      </c>
      <c r="BQ62" s="229">
        <f t="shared" si="130"/>
        <v>0</v>
      </c>
      <c r="BR62" s="229">
        <f t="shared" si="130"/>
        <v>0</v>
      </c>
      <c r="BS62" s="229">
        <f t="shared" ref="BS62:BZ62" si="131">IF($D62=BS$9,$E$62*$G$3/2,IF(AND($C62+$E$3&gt;BS$8,BS$9&gt;$D62),$E$62*$G$3,0))</f>
        <v>0</v>
      </c>
      <c r="BT62" s="229">
        <f t="shared" si="131"/>
        <v>0</v>
      </c>
      <c r="BU62" s="229">
        <f t="shared" si="131"/>
        <v>0</v>
      </c>
      <c r="BV62" s="229">
        <f t="shared" si="131"/>
        <v>0</v>
      </c>
      <c r="BW62" s="229">
        <f t="shared" si="131"/>
        <v>0</v>
      </c>
      <c r="BX62" s="229">
        <f t="shared" si="131"/>
        <v>0</v>
      </c>
      <c r="BY62" s="229">
        <f t="shared" si="131"/>
        <v>0</v>
      </c>
      <c r="BZ62" s="229">
        <f t="shared" si="131"/>
        <v>0</v>
      </c>
    </row>
    <row r="63" spans="1:78" x14ac:dyDescent="0.2">
      <c r="A63" s="7" t="str">
        <v>Roll-in 9</v>
      </c>
      <c r="B63" s="7">
        <v>0</v>
      </c>
      <c r="C63" s="7">
        <f t="shared" si="32"/>
        <v>52</v>
      </c>
      <c r="D63" s="165">
        <f t="shared" si="33"/>
        <v>45046</v>
      </c>
      <c r="E63" s="313">
        <f>HLOOKUP(D63,INPUTS!$D$86:$BW$93,IF(B63=1,3,7),FALSE)</f>
        <v>0</v>
      </c>
      <c r="F63" s="303"/>
      <c r="G63" s="229">
        <f t="shared" ref="G63:BR63" si="132">IF($D63=G$9,$E$63*$G$3/2,IF(AND($C63+$E$3&gt;G$8,G$9&gt;$D63),$E$63*$G$3,0))</f>
        <v>0</v>
      </c>
      <c r="H63" s="229">
        <f t="shared" si="132"/>
        <v>0</v>
      </c>
      <c r="I63" s="229">
        <f t="shared" si="132"/>
        <v>0</v>
      </c>
      <c r="J63" s="229">
        <f t="shared" si="132"/>
        <v>0</v>
      </c>
      <c r="K63" s="229">
        <f t="shared" si="132"/>
        <v>0</v>
      </c>
      <c r="L63" s="229">
        <f t="shared" si="132"/>
        <v>0</v>
      </c>
      <c r="M63" s="229">
        <f t="shared" si="132"/>
        <v>0</v>
      </c>
      <c r="N63" s="229">
        <f t="shared" si="132"/>
        <v>0</v>
      </c>
      <c r="O63" s="229">
        <f t="shared" si="132"/>
        <v>0</v>
      </c>
      <c r="P63" s="229">
        <f t="shared" si="132"/>
        <v>0</v>
      </c>
      <c r="Q63" s="229">
        <f t="shared" si="132"/>
        <v>0</v>
      </c>
      <c r="R63" s="229">
        <f t="shared" si="132"/>
        <v>0</v>
      </c>
      <c r="S63" s="229">
        <f t="shared" si="132"/>
        <v>0</v>
      </c>
      <c r="T63" s="229">
        <f t="shared" si="132"/>
        <v>0</v>
      </c>
      <c r="U63" s="229">
        <f t="shared" si="132"/>
        <v>0</v>
      </c>
      <c r="V63" s="229">
        <f t="shared" si="132"/>
        <v>0</v>
      </c>
      <c r="W63" s="229">
        <f t="shared" si="132"/>
        <v>0</v>
      </c>
      <c r="X63" s="229">
        <f t="shared" si="132"/>
        <v>0</v>
      </c>
      <c r="Y63" s="229">
        <f t="shared" si="132"/>
        <v>0</v>
      </c>
      <c r="Z63" s="229">
        <f t="shared" si="132"/>
        <v>0</v>
      </c>
      <c r="AA63" s="229">
        <f t="shared" si="132"/>
        <v>0</v>
      </c>
      <c r="AB63" s="229">
        <f t="shared" si="132"/>
        <v>0</v>
      </c>
      <c r="AC63" s="229">
        <f t="shared" si="132"/>
        <v>0</v>
      </c>
      <c r="AD63" s="229">
        <f t="shared" si="132"/>
        <v>0</v>
      </c>
      <c r="AE63" s="229">
        <f t="shared" si="132"/>
        <v>0</v>
      </c>
      <c r="AF63" s="229">
        <f t="shared" si="132"/>
        <v>0</v>
      </c>
      <c r="AG63" s="229">
        <f t="shared" si="132"/>
        <v>0</v>
      </c>
      <c r="AH63" s="229">
        <f t="shared" si="132"/>
        <v>0</v>
      </c>
      <c r="AI63" s="229">
        <f t="shared" si="132"/>
        <v>0</v>
      </c>
      <c r="AJ63" s="229">
        <f t="shared" si="132"/>
        <v>0</v>
      </c>
      <c r="AK63" s="229">
        <f t="shared" si="132"/>
        <v>0</v>
      </c>
      <c r="AL63" s="229">
        <f t="shared" si="132"/>
        <v>0</v>
      </c>
      <c r="AM63" s="229">
        <f t="shared" si="132"/>
        <v>0</v>
      </c>
      <c r="AN63" s="229">
        <f t="shared" si="132"/>
        <v>0</v>
      </c>
      <c r="AO63" s="229">
        <f t="shared" si="132"/>
        <v>0</v>
      </c>
      <c r="AP63" s="229">
        <f t="shared" si="132"/>
        <v>0</v>
      </c>
      <c r="AQ63" s="229">
        <f t="shared" si="132"/>
        <v>0</v>
      </c>
      <c r="AR63" s="229">
        <f t="shared" si="132"/>
        <v>0</v>
      </c>
      <c r="AS63" s="229">
        <f t="shared" si="132"/>
        <v>0</v>
      </c>
      <c r="AT63" s="229">
        <f t="shared" si="132"/>
        <v>0</v>
      </c>
      <c r="AU63" s="229">
        <f t="shared" si="132"/>
        <v>0</v>
      </c>
      <c r="AV63" s="229">
        <f t="shared" si="132"/>
        <v>0</v>
      </c>
      <c r="AW63" s="229">
        <f t="shared" si="132"/>
        <v>0</v>
      </c>
      <c r="AX63" s="229">
        <f t="shared" si="132"/>
        <v>0</v>
      </c>
      <c r="AY63" s="229">
        <f t="shared" si="132"/>
        <v>0</v>
      </c>
      <c r="AZ63" s="229">
        <f t="shared" si="132"/>
        <v>0</v>
      </c>
      <c r="BA63" s="229">
        <f t="shared" si="132"/>
        <v>0</v>
      </c>
      <c r="BB63" s="229">
        <f t="shared" si="132"/>
        <v>0</v>
      </c>
      <c r="BC63" s="229">
        <f t="shared" si="132"/>
        <v>0</v>
      </c>
      <c r="BD63" s="229">
        <f t="shared" si="132"/>
        <v>0</v>
      </c>
      <c r="BE63" s="229">
        <f t="shared" si="132"/>
        <v>0</v>
      </c>
      <c r="BF63" s="229">
        <f t="shared" si="132"/>
        <v>0</v>
      </c>
      <c r="BG63" s="229">
        <f t="shared" si="132"/>
        <v>0</v>
      </c>
      <c r="BH63" s="229">
        <f t="shared" si="132"/>
        <v>0</v>
      </c>
      <c r="BI63" s="229">
        <f t="shared" si="132"/>
        <v>0</v>
      </c>
      <c r="BJ63" s="229">
        <f t="shared" si="132"/>
        <v>0</v>
      </c>
      <c r="BK63" s="229">
        <f t="shared" si="132"/>
        <v>0</v>
      </c>
      <c r="BL63" s="229">
        <f t="shared" si="132"/>
        <v>0</v>
      </c>
      <c r="BM63" s="229">
        <f t="shared" si="132"/>
        <v>0</v>
      </c>
      <c r="BN63" s="229">
        <f t="shared" si="132"/>
        <v>0</v>
      </c>
      <c r="BO63" s="229">
        <f t="shared" si="132"/>
        <v>0</v>
      </c>
      <c r="BP63" s="229">
        <f t="shared" si="132"/>
        <v>0</v>
      </c>
      <c r="BQ63" s="229">
        <f t="shared" si="132"/>
        <v>0</v>
      </c>
      <c r="BR63" s="229">
        <f t="shared" si="132"/>
        <v>0</v>
      </c>
      <c r="BS63" s="229">
        <f t="shared" ref="BS63:BZ63" si="133">IF($D63=BS$9,$E$63*$G$3/2,IF(AND($C63+$E$3&gt;BS$8,BS$9&gt;$D63),$E$63*$G$3,0))</f>
        <v>0</v>
      </c>
      <c r="BT63" s="229">
        <f t="shared" si="133"/>
        <v>0</v>
      </c>
      <c r="BU63" s="229">
        <f t="shared" si="133"/>
        <v>0</v>
      </c>
      <c r="BV63" s="229">
        <f t="shared" si="133"/>
        <v>0</v>
      </c>
      <c r="BW63" s="229">
        <f t="shared" si="133"/>
        <v>0</v>
      </c>
      <c r="BX63" s="229">
        <f t="shared" si="133"/>
        <v>0</v>
      </c>
      <c r="BY63" s="229">
        <f t="shared" si="133"/>
        <v>0</v>
      </c>
      <c r="BZ63" s="229">
        <f t="shared" si="133"/>
        <v>0</v>
      </c>
    </row>
    <row r="64" spans="1:78" x14ac:dyDescent="0.2">
      <c r="A64" s="7" t="str">
        <v>Roll-in 9</v>
      </c>
      <c r="B64" s="7">
        <v>0</v>
      </c>
      <c r="C64" s="7">
        <f t="shared" si="32"/>
        <v>53</v>
      </c>
      <c r="D64" s="165">
        <f t="shared" si="33"/>
        <v>45077</v>
      </c>
      <c r="E64" s="313">
        <f>HLOOKUP(D64,INPUTS!$D$86:$BW$93,IF(B64=1,3,7),FALSE)</f>
        <v>0</v>
      </c>
      <c r="F64" s="303"/>
      <c r="G64" s="229">
        <f t="shared" ref="G64:BR64" si="134">IF($D64=G$9,$E$64*$G$3/2,IF(AND($C64+$E$3&gt;G$8,G$9&gt;$D64),$E$64*$G$3,0))</f>
        <v>0</v>
      </c>
      <c r="H64" s="229">
        <f t="shared" si="134"/>
        <v>0</v>
      </c>
      <c r="I64" s="229">
        <f t="shared" si="134"/>
        <v>0</v>
      </c>
      <c r="J64" s="229">
        <f t="shared" si="134"/>
        <v>0</v>
      </c>
      <c r="K64" s="229">
        <f t="shared" si="134"/>
        <v>0</v>
      </c>
      <c r="L64" s="229">
        <f t="shared" si="134"/>
        <v>0</v>
      </c>
      <c r="M64" s="229">
        <f t="shared" si="134"/>
        <v>0</v>
      </c>
      <c r="N64" s="229">
        <f t="shared" si="134"/>
        <v>0</v>
      </c>
      <c r="O64" s="229">
        <f t="shared" si="134"/>
        <v>0</v>
      </c>
      <c r="P64" s="229">
        <f t="shared" si="134"/>
        <v>0</v>
      </c>
      <c r="Q64" s="229">
        <f t="shared" si="134"/>
        <v>0</v>
      </c>
      <c r="R64" s="229">
        <f t="shared" si="134"/>
        <v>0</v>
      </c>
      <c r="S64" s="229">
        <f t="shared" si="134"/>
        <v>0</v>
      </c>
      <c r="T64" s="229">
        <f t="shared" si="134"/>
        <v>0</v>
      </c>
      <c r="U64" s="229">
        <f t="shared" si="134"/>
        <v>0</v>
      </c>
      <c r="V64" s="229">
        <f t="shared" si="134"/>
        <v>0</v>
      </c>
      <c r="W64" s="229">
        <f t="shared" si="134"/>
        <v>0</v>
      </c>
      <c r="X64" s="229">
        <f t="shared" si="134"/>
        <v>0</v>
      </c>
      <c r="Y64" s="229">
        <f t="shared" si="134"/>
        <v>0</v>
      </c>
      <c r="Z64" s="229">
        <f t="shared" si="134"/>
        <v>0</v>
      </c>
      <c r="AA64" s="229">
        <f t="shared" si="134"/>
        <v>0</v>
      </c>
      <c r="AB64" s="229">
        <f t="shared" si="134"/>
        <v>0</v>
      </c>
      <c r="AC64" s="229">
        <f t="shared" si="134"/>
        <v>0</v>
      </c>
      <c r="AD64" s="229">
        <f t="shared" si="134"/>
        <v>0</v>
      </c>
      <c r="AE64" s="229">
        <f t="shared" si="134"/>
        <v>0</v>
      </c>
      <c r="AF64" s="229">
        <f t="shared" si="134"/>
        <v>0</v>
      </c>
      <c r="AG64" s="229">
        <f t="shared" si="134"/>
        <v>0</v>
      </c>
      <c r="AH64" s="229">
        <f t="shared" si="134"/>
        <v>0</v>
      </c>
      <c r="AI64" s="229">
        <f t="shared" si="134"/>
        <v>0</v>
      </c>
      <c r="AJ64" s="229">
        <f t="shared" si="134"/>
        <v>0</v>
      </c>
      <c r="AK64" s="229">
        <f t="shared" si="134"/>
        <v>0</v>
      </c>
      <c r="AL64" s="229">
        <f t="shared" si="134"/>
        <v>0</v>
      </c>
      <c r="AM64" s="229">
        <f t="shared" si="134"/>
        <v>0</v>
      </c>
      <c r="AN64" s="229">
        <f t="shared" si="134"/>
        <v>0</v>
      </c>
      <c r="AO64" s="229">
        <f t="shared" si="134"/>
        <v>0</v>
      </c>
      <c r="AP64" s="229">
        <f t="shared" si="134"/>
        <v>0</v>
      </c>
      <c r="AQ64" s="229">
        <f t="shared" si="134"/>
        <v>0</v>
      </c>
      <c r="AR64" s="229">
        <f t="shared" si="134"/>
        <v>0</v>
      </c>
      <c r="AS64" s="229">
        <f t="shared" si="134"/>
        <v>0</v>
      </c>
      <c r="AT64" s="229">
        <f t="shared" si="134"/>
        <v>0</v>
      </c>
      <c r="AU64" s="229">
        <f t="shared" si="134"/>
        <v>0</v>
      </c>
      <c r="AV64" s="229">
        <f t="shared" si="134"/>
        <v>0</v>
      </c>
      <c r="AW64" s="229">
        <f t="shared" si="134"/>
        <v>0</v>
      </c>
      <c r="AX64" s="229">
        <f t="shared" si="134"/>
        <v>0</v>
      </c>
      <c r="AY64" s="229">
        <f t="shared" si="134"/>
        <v>0</v>
      </c>
      <c r="AZ64" s="229">
        <f t="shared" si="134"/>
        <v>0</v>
      </c>
      <c r="BA64" s="229">
        <f t="shared" si="134"/>
        <v>0</v>
      </c>
      <c r="BB64" s="229">
        <f t="shared" si="134"/>
        <v>0</v>
      </c>
      <c r="BC64" s="229">
        <f t="shared" si="134"/>
        <v>0</v>
      </c>
      <c r="BD64" s="229">
        <f t="shared" si="134"/>
        <v>0</v>
      </c>
      <c r="BE64" s="229">
        <f t="shared" si="134"/>
        <v>0</v>
      </c>
      <c r="BF64" s="229">
        <f t="shared" si="134"/>
        <v>0</v>
      </c>
      <c r="BG64" s="229">
        <f t="shared" si="134"/>
        <v>0</v>
      </c>
      <c r="BH64" s="229">
        <f t="shared" si="134"/>
        <v>0</v>
      </c>
      <c r="BI64" s="229">
        <f t="shared" si="134"/>
        <v>0</v>
      </c>
      <c r="BJ64" s="229">
        <f t="shared" si="134"/>
        <v>0</v>
      </c>
      <c r="BK64" s="229">
        <f t="shared" si="134"/>
        <v>0</v>
      </c>
      <c r="BL64" s="229">
        <f t="shared" si="134"/>
        <v>0</v>
      </c>
      <c r="BM64" s="229">
        <f t="shared" si="134"/>
        <v>0</v>
      </c>
      <c r="BN64" s="229">
        <f t="shared" si="134"/>
        <v>0</v>
      </c>
      <c r="BO64" s="229">
        <f t="shared" si="134"/>
        <v>0</v>
      </c>
      <c r="BP64" s="229">
        <f t="shared" si="134"/>
        <v>0</v>
      </c>
      <c r="BQ64" s="229">
        <f t="shared" si="134"/>
        <v>0</v>
      </c>
      <c r="BR64" s="229">
        <f t="shared" si="134"/>
        <v>0</v>
      </c>
      <c r="BS64" s="229">
        <f t="shared" ref="BS64:BZ64" si="135">IF($D64=BS$9,$E$64*$G$3/2,IF(AND($C64+$E$3&gt;BS$8,BS$9&gt;$D64),$E$64*$G$3,0))</f>
        <v>0</v>
      </c>
      <c r="BT64" s="229">
        <f t="shared" si="135"/>
        <v>0</v>
      </c>
      <c r="BU64" s="229">
        <f t="shared" si="135"/>
        <v>0</v>
      </c>
      <c r="BV64" s="229">
        <f t="shared" si="135"/>
        <v>0</v>
      </c>
      <c r="BW64" s="229">
        <f t="shared" si="135"/>
        <v>0</v>
      </c>
      <c r="BX64" s="229">
        <f t="shared" si="135"/>
        <v>0</v>
      </c>
      <c r="BY64" s="229">
        <f t="shared" si="135"/>
        <v>0</v>
      </c>
      <c r="BZ64" s="229">
        <f t="shared" si="135"/>
        <v>0</v>
      </c>
    </row>
    <row r="65" spans="1:78" x14ac:dyDescent="0.2">
      <c r="A65" s="7" t="str">
        <v>Roll-in 9</v>
      </c>
      <c r="B65" s="7">
        <v>0</v>
      </c>
      <c r="C65" s="7">
        <f t="shared" si="32"/>
        <v>54</v>
      </c>
      <c r="D65" s="165">
        <f t="shared" si="33"/>
        <v>45107</v>
      </c>
      <c r="E65" s="313">
        <f>HLOOKUP(D65,INPUTS!$D$86:$BW$93,IF(B65=1,3,7),FALSE)</f>
        <v>0</v>
      </c>
      <c r="F65" s="303"/>
      <c r="G65" s="229">
        <f t="shared" ref="G65:BR65" si="136">IF($D65=G$9,$E$65*$G$3/2,IF(AND($C65+$E$3&gt;G$8,G$9&gt;$D65),$E$65*$G$3,0))</f>
        <v>0</v>
      </c>
      <c r="H65" s="229">
        <f t="shared" si="136"/>
        <v>0</v>
      </c>
      <c r="I65" s="229">
        <f t="shared" si="136"/>
        <v>0</v>
      </c>
      <c r="J65" s="229">
        <f t="shared" si="136"/>
        <v>0</v>
      </c>
      <c r="K65" s="229">
        <f t="shared" si="136"/>
        <v>0</v>
      </c>
      <c r="L65" s="229">
        <f t="shared" si="136"/>
        <v>0</v>
      </c>
      <c r="M65" s="229">
        <f t="shared" si="136"/>
        <v>0</v>
      </c>
      <c r="N65" s="229">
        <f t="shared" si="136"/>
        <v>0</v>
      </c>
      <c r="O65" s="229">
        <f t="shared" si="136"/>
        <v>0</v>
      </c>
      <c r="P65" s="229">
        <f t="shared" si="136"/>
        <v>0</v>
      </c>
      <c r="Q65" s="229">
        <f t="shared" si="136"/>
        <v>0</v>
      </c>
      <c r="R65" s="229">
        <f t="shared" si="136"/>
        <v>0</v>
      </c>
      <c r="S65" s="229">
        <f t="shared" si="136"/>
        <v>0</v>
      </c>
      <c r="T65" s="229">
        <f t="shared" si="136"/>
        <v>0</v>
      </c>
      <c r="U65" s="229">
        <f t="shared" si="136"/>
        <v>0</v>
      </c>
      <c r="V65" s="229">
        <f t="shared" si="136"/>
        <v>0</v>
      </c>
      <c r="W65" s="229">
        <f t="shared" si="136"/>
        <v>0</v>
      </c>
      <c r="X65" s="229">
        <f t="shared" si="136"/>
        <v>0</v>
      </c>
      <c r="Y65" s="229">
        <f t="shared" si="136"/>
        <v>0</v>
      </c>
      <c r="Z65" s="229">
        <f t="shared" si="136"/>
        <v>0</v>
      </c>
      <c r="AA65" s="229">
        <f t="shared" si="136"/>
        <v>0</v>
      </c>
      <c r="AB65" s="229">
        <f t="shared" si="136"/>
        <v>0</v>
      </c>
      <c r="AC65" s="229">
        <f t="shared" si="136"/>
        <v>0</v>
      </c>
      <c r="AD65" s="229">
        <f t="shared" si="136"/>
        <v>0</v>
      </c>
      <c r="AE65" s="229">
        <f t="shared" si="136"/>
        <v>0</v>
      </c>
      <c r="AF65" s="229">
        <f t="shared" si="136"/>
        <v>0</v>
      </c>
      <c r="AG65" s="229">
        <f t="shared" si="136"/>
        <v>0</v>
      </c>
      <c r="AH65" s="229">
        <f t="shared" si="136"/>
        <v>0</v>
      </c>
      <c r="AI65" s="229">
        <f t="shared" si="136"/>
        <v>0</v>
      </c>
      <c r="AJ65" s="229">
        <f t="shared" si="136"/>
        <v>0</v>
      </c>
      <c r="AK65" s="229">
        <f t="shared" si="136"/>
        <v>0</v>
      </c>
      <c r="AL65" s="229">
        <f t="shared" si="136"/>
        <v>0</v>
      </c>
      <c r="AM65" s="229">
        <f t="shared" si="136"/>
        <v>0</v>
      </c>
      <c r="AN65" s="229">
        <f t="shared" si="136"/>
        <v>0</v>
      </c>
      <c r="AO65" s="229">
        <f t="shared" si="136"/>
        <v>0</v>
      </c>
      <c r="AP65" s="229">
        <f t="shared" si="136"/>
        <v>0</v>
      </c>
      <c r="AQ65" s="229">
        <f t="shared" si="136"/>
        <v>0</v>
      </c>
      <c r="AR65" s="229">
        <f t="shared" si="136"/>
        <v>0</v>
      </c>
      <c r="AS65" s="229">
        <f t="shared" si="136"/>
        <v>0</v>
      </c>
      <c r="AT65" s="229">
        <f t="shared" si="136"/>
        <v>0</v>
      </c>
      <c r="AU65" s="229">
        <f t="shared" si="136"/>
        <v>0</v>
      </c>
      <c r="AV65" s="229">
        <f t="shared" si="136"/>
        <v>0</v>
      </c>
      <c r="AW65" s="229">
        <f t="shared" si="136"/>
        <v>0</v>
      </c>
      <c r="AX65" s="229">
        <f t="shared" si="136"/>
        <v>0</v>
      </c>
      <c r="AY65" s="229">
        <f t="shared" si="136"/>
        <v>0</v>
      </c>
      <c r="AZ65" s="229">
        <f t="shared" si="136"/>
        <v>0</v>
      </c>
      <c r="BA65" s="229">
        <f t="shared" si="136"/>
        <v>0</v>
      </c>
      <c r="BB65" s="229">
        <f t="shared" si="136"/>
        <v>0</v>
      </c>
      <c r="BC65" s="229">
        <f t="shared" si="136"/>
        <v>0</v>
      </c>
      <c r="BD65" s="229">
        <f t="shared" si="136"/>
        <v>0</v>
      </c>
      <c r="BE65" s="229">
        <f t="shared" si="136"/>
        <v>0</v>
      </c>
      <c r="BF65" s="229">
        <f t="shared" si="136"/>
        <v>0</v>
      </c>
      <c r="BG65" s="229">
        <f t="shared" si="136"/>
        <v>0</v>
      </c>
      <c r="BH65" s="229">
        <f t="shared" si="136"/>
        <v>0</v>
      </c>
      <c r="BI65" s="229">
        <f t="shared" si="136"/>
        <v>0</v>
      </c>
      <c r="BJ65" s="229">
        <f t="shared" si="136"/>
        <v>0</v>
      </c>
      <c r="BK65" s="229">
        <f t="shared" si="136"/>
        <v>0</v>
      </c>
      <c r="BL65" s="229">
        <f t="shared" si="136"/>
        <v>0</v>
      </c>
      <c r="BM65" s="229">
        <f t="shared" si="136"/>
        <v>0</v>
      </c>
      <c r="BN65" s="229">
        <f t="shared" si="136"/>
        <v>0</v>
      </c>
      <c r="BO65" s="229">
        <f t="shared" si="136"/>
        <v>0</v>
      </c>
      <c r="BP65" s="229">
        <f t="shared" si="136"/>
        <v>0</v>
      </c>
      <c r="BQ65" s="229">
        <f t="shared" si="136"/>
        <v>0</v>
      </c>
      <c r="BR65" s="229">
        <f t="shared" si="136"/>
        <v>0</v>
      </c>
      <c r="BS65" s="229">
        <f t="shared" ref="BS65:BZ65" si="137">IF($D65=BS$9,$E$65*$G$3/2,IF(AND($C65+$E$3&gt;BS$8,BS$9&gt;$D65),$E$65*$G$3,0))</f>
        <v>0</v>
      </c>
      <c r="BT65" s="229">
        <f t="shared" si="137"/>
        <v>0</v>
      </c>
      <c r="BU65" s="229">
        <f t="shared" si="137"/>
        <v>0</v>
      </c>
      <c r="BV65" s="229">
        <f t="shared" si="137"/>
        <v>0</v>
      </c>
      <c r="BW65" s="229">
        <f t="shared" si="137"/>
        <v>0</v>
      </c>
      <c r="BX65" s="229">
        <f t="shared" si="137"/>
        <v>0</v>
      </c>
      <c r="BY65" s="229">
        <f t="shared" si="137"/>
        <v>0</v>
      </c>
      <c r="BZ65" s="229">
        <f t="shared" si="137"/>
        <v>0</v>
      </c>
    </row>
    <row r="66" spans="1:78" x14ac:dyDescent="0.2">
      <c r="A66" s="7" t="str">
        <v>Roll-in 9</v>
      </c>
      <c r="B66" s="7">
        <v>0</v>
      </c>
      <c r="C66" s="7">
        <f t="shared" si="32"/>
        <v>55</v>
      </c>
      <c r="D66" s="165">
        <f t="shared" si="33"/>
        <v>45138</v>
      </c>
      <c r="E66" s="313">
        <f>HLOOKUP(D66,INPUTS!$D$86:$BW$93,IF(B66=1,3,7),FALSE)</f>
        <v>0</v>
      </c>
      <c r="F66" s="303"/>
      <c r="G66" s="229">
        <f t="shared" ref="G66:BR66" si="138">IF($D66=G$9,$E$66*$G$3/2,IF(AND($C66+$E$3&gt;G$8,G$9&gt;$D66),$E$66*$G$3,0))</f>
        <v>0</v>
      </c>
      <c r="H66" s="229">
        <f t="shared" si="138"/>
        <v>0</v>
      </c>
      <c r="I66" s="229">
        <f t="shared" si="138"/>
        <v>0</v>
      </c>
      <c r="J66" s="229">
        <f t="shared" si="138"/>
        <v>0</v>
      </c>
      <c r="K66" s="229">
        <f t="shared" si="138"/>
        <v>0</v>
      </c>
      <c r="L66" s="229">
        <f t="shared" si="138"/>
        <v>0</v>
      </c>
      <c r="M66" s="229">
        <f t="shared" si="138"/>
        <v>0</v>
      </c>
      <c r="N66" s="229">
        <f t="shared" si="138"/>
        <v>0</v>
      </c>
      <c r="O66" s="229">
        <f t="shared" si="138"/>
        <v>0</v>
      </c>
      <c r="P66" s="229">
        <f t="shared" si="138"/>
        <v>0</v>
      </c>
      <c r="Q66" s="229">
        <f t="shared" si="138"/>
        <v>0</v>
      </c>
      <c r="R66" s="229">
        <f t="shared" si="138"/>
        <v>0</v>
      </c>
      <c r="S66" s="229">
        <f t="shared" si="138"/>
        <v>0</v>
      </c>
      <c r="T66" s="229">
        <f t="shared" si="138"/>
        <v>0</v>
      </c>
      <c r="U66" s="229">
        <f t="shared" si="138"/>
        <v>0</v>
      </c>
      <c r="V66" s="229">
        <f t="shared" si="138"/>
        <v>0</v>
      </c>
      <c r="W66" s="229">
        <f t="shared" si="138"/>
        <v>0</v>
      </c>
      <c r="X66" s="229">
        <f t="shared" si="138"/>
        <v>0</v>
      </c>
      <c r="Y66" s="229">
        <f t="shared" si="138"/>
        <v>0</v>
      </c>
      <c r="Z66" s="229">
        <f t="shared" si="138"/>
        <v>0</v>
      </c>
      <c r="AA66" s="229">
        <f t="shared" si="138"/>
        <v>0</v>
      </c>
      <c r="AB66" s="229">
        <f t="shared" si="138"/>
        <v>0</v>
      </c>
      <c r="AC66" s="229">
        <f t="shared" si="138"/>
        <v>0</v>
      </c>
      <c r="AD66" s="229">
        <f t="shared" si="138"/>
        <v>0</v>
      </c>
      <c r="AE66" s="229">
        <f t="shared" si="138"/>
        <v>0</v>
      </c>
      <c r="AF66" s="229">
        <f t="shared" si="138"/>
        <v>0</v>
      </c>
      <c r="AG66" s="229">
        <f t="shared" si="138"/>
        <v>0</v>
      </c>
      <c r="AH66" s="229">
        <f t="shared" si="138"/>
        <v>0</v>
      </c>
      <c r="AI66" s="229">
        <f t="shared" si="138"/>
        <v>0</v>
      </c>
      <c r="AJ66" s="229">
        <f t="shared" si="138"/>
        <v>0</v>
      </c>
      <c r="AK66" s="229">
        <f t="shared" si="138"/>
        <v>0</v>
      </c>
      <c r="AL66" s="229">
        <f t="shared" si="138"/>
        <v>0</v>
      </c>
      <c r="AM66" s="229">
        <f t="shared" si="138"/>
        <v>0</v>
      </c>
      <c r="AN66" s="229">
        <f t="shared" si="138"/>
        <v>0</v>
      </c>
      <c r="AO66" s="229">
        <f t="shared" si="138"/>
        <v>0</v>
      </c>
      <c r="AP66" s="229">
        <f t="shared" si="138"/>
        <v>0</v>
      </c>
      <c r="AQ66" s="229">
        <f t="shared" si="138"/>
        <v>0</v>
      </c>
      <c r="AR66" s="229">
        <f t="shared" si="138"/>
        <v>0</v>
      </c>
      <c r="AS66" s="229">
        <f t="shared" si="138"/>
        <v>0</v>
      </c>
      <c r="AT66" s="229">
        <f t="shared" si="138"/>
        <v>0</v>
      </c>
      <c r="AU66" s="229">
        <f t="shared" si="138"/>
        <v>0</v>
      </c>
      <c r="AV66" s="229">
        <f t="shared" si="138"/>
        <v>0</v>
      </c>
      <c r="AW66" s="229">
        <f t="shared" si="138"/>
        <v>0</v>
      </c>
      <c r="AX66" s="229">
        <f t="shared" si="138"/>
        <v>0</v>
      </c>
      <c r="AY66" s="229">
        <f t="shared" si="138"/>
        <v>0</v>
      </c>
      <c r="AZ66" s="229">
        <f t="shared" si="138"/>
        <v>0</v>
      </c>
      <c r="BA66" s="229">
        <f t="shared" si="138"/>
        <v>0</v>
      </c>
      <c r="BB66" s="229">
        <f t="shared" si="138"/>
        <v>0</v>
      </c>
      <c r="BC66" s="229">
        <f t="shared" si="138"/>
        <v>0</v>
      </c>
      <c r="BD66" s="229">
        <f t="shared" si="138"/>
        <v>0</v>
      </c>
      <c r="BE66" s="229">
        <f t="shared" si="138"/>
        <v>0</v>
      </c>
      <c r="BF66" s="229">
        <f t="shared" si="138"/>
        <v>0</v>
      </c>
      <c r="BG66" s="229">
        <f t="shared" si="138"/>
        <v>0</v>
      </c>
      <c r="BH66" s="229">
        <f t="shared" si="138"/>
        <v>0</v>
      </c>
      <c r="BI66" s="229">
        <f t="shared" si="138"/>
        <v>0</v>
      </c>
      <c r="BJ66" s="229">
        <f t="shared" si="138"/>
        <v>0</v>
      </c>
      <c r="BK66" s="229">
        <f t="shared" si="138"/>
        <v>0</v>
      </c>
      <c r="BL66" s="229">
        <f t="shared" si="138"/>
        <v>0</v>
      </c>
      <c r="BM66" s="229">
        <f t="shared" si="138"/>
        <v>0</v>
      </c>
      <c r="BN66" s="229">
        <f t="shared" si="138"/>
        <v>0</v>
      </c>
      <c r="BO66" s="229">
        <f t="shared" si="138"/>
        <v>0</v>
      </c>
      <c r="BP66" s="229">
        <f t="shared" si="138"/>
        <v>0</v>
      </c>
      <c r="BQ66" s="229">
        <f t="shared" si="138"/>
        <v>0</v>
      </c>
      <c r="BR66" s="229">
        <f t="shared" si="138"/>
        <v>0</v>
      </c>
      <c r="BS66" s="229">
        <f t="shared" ref="BS66:BZ66" si="139">IF($D66=BS$9,$E$66*$G$3/2,IF(AND($C66+$E$3&gt;BS$8,BS$9&gt;$D66),$E$66*$G$3,0))</f>
        <v>0</v>
      </c>
      <c r="BT66" s="229">
        <f t="shared" si="139"/>
        <v>0</v>
      </c>
      <c r="BU66" s="229">
        <f t="shared" si="139"/>
        <v>0</v>
      </c>
      <c r="BV66" s="229">
        <f t="shared" si="139"/>
        <v>0</v>
      </c>
      <c r="BW66" s="229">
        <f t="shared" si="139"/>
        <v>0</v>
      </c>
      <c r="BX66" s="229">
        <f t="shared" si="139"/>
        <v>0</v>
      </c>
      <c r="BY66" s="229">
        <f t="shared" si="139"/>
        <v>0</v>
      </c>
      <c r="BZ66" s="229">
        <f t="shared" si="139"/>
        <v>0</v>
      </c>
    </row>
    <row r="67" spans="1:78" x14ac:dyDescent="0.2">
      <c r="A67" s="7" t="str">
        <v>Roll-in 9</v>
      </c>
      <c r="B67" s="7">
        <v>0</v>
      </c>
      <c r="C67" s="7">
        <f t="shared" si="32"/>
        <v>56</v>
      </c>
      <c r="D67" s="165">
        <f t="shared" si="33"/>
        <v>45169</v>
      </c>
      <c r="E67" s="313">
        <f>HLOOKUP(D67,INPUTS!$D$86:$BW$93,IF(B67=1,3,7),FALSE)</f>
        <v>0</v>
      </c>
      <c r="F67" s="303"/>
      <c r="G67" s="229">
        <f t="shared" ref="G67:BR67" si="140">IF($D67=G$9,$E$67*$G$3/2,IF(AND($C67+$E$3&gt;G$8,G$9&gt;$D67),$E$67*$G$3,0))</f>
        <v>0</v>
      </c>
      <c r="H67" s="229">
        <f t="shared" si="140"/>
        <v>0</v>
      </c>
      <c r="I67" s="229">
        <f t="shared" si="140"/>
        <v>0</v>
      </c>
      <c r="J67" s="229">
        <f t="shared" si="140"/>
        <v>0</v>
      </c>
      <c r="K67" s="229">
        <f t="shared" si="140"/>
        <v>0</v>
      </c>
      <c r="L67" s="229">
        <f t="shared" si="140"/>
        <v>0</v>
      </c>
      <c r="M67" s="229">
        <f t="shared" si="140"/>
        <v>0</v>
      </c>
      <c r="N67" s="229">
        <f t="shared" si="140"/>
        <v>0</v>
      </c>
      <c r="O67" s="229">
        <f t="shared" si="140"/>
        <v>0</v>
      </c>
      <c r="P67" s="229">
        <f t="shared" si="140"/>
        <v>0</v>
      </c>
      <c r="Q67" s="229">
        <f t="shared" si="140"/>
        <v>0</v>
      </c>
      <c r="R67" s="229">
        <f t="shared" si="140"/>
        <v>0</v>
      </c>
      <c r="S67" s="229">
        <f t="shared" si="140"/>
        <v>0</v>
      </c>
      <c r="T67" s="229">
        <f t="shared" si="140"/>
        <v>0</v>
      </c>
      <c r="U67" s="229">
        <f t="shared" si="140"/>
        <v>0</v>
      </c>
      <c r="V67" s="229">
        <f t="shared" si="140"/>
        <v>0</v>
      </c>
      <c r="W67" s="229">
        <f t="shared" si="140"/>
        <v>0</v>
      </c>
      <c r="X67" s="229">
        <f t="shared" si="140"/>
        <v>0</v>
      </c>
      <c r="Y67" s="229">
        <f t="shared" si="140"/>
        <v>0</v>
      </c>
      <c r="Z67" s="229">
        <f t="shared" si="140"/>
        <v>0</v>
      </c>
      <c r="AA67" s="229">
        <f t="shared" si="140"/>
        <v>0</v>
      </c>
      <c r="AB67" s="229">
        <f t="shared" si="140"/>
        <v>0</v>
      </c>
      <c r="AC67" s="229">
        <f t="shared" si="140"/>
        <v>0</v>
      </c>
      <c r="AD67" s="229">
        <f t="shared" si="140"/>
        <v>0</v>
      </c>
      <c r="AE67" s="229">
        <f t="shared" si="140"/>
        <v>0</v>
      </c>
      <c r="AF67" s="229">
        <f t="shared" si="140"/>
        <v>0</v>
      </c>
      <c r="AG67" s="229">
        <f t="shared" si="140"/>
        <v>0</v>
      </c>
      <c r="AH67" s="229">
        <f t="shared" si="140"/>
        <v>0</v>
      </c>
      <c r="AI67" s="229">
        <f t="shared" si="140"/>
        <v>0</v>
      </c>
      <c r="AJ67" s="229">
        <f t="shared" si="140"/>
        <v>0</v>
      </c>
      <c r="AK67" s="229">
        <f t="shared" si="140"/>
        <v>0</v>
      </c>
      <c r="AL67" s="229">
        <f t="shared" si="140"/>
        <v>0</v>
      </c>
      <c r="AM67" s="229">
        <f t="shared" si="140"/>
        <v>0</v>
      </c>
      <c r="AN67" s="229">
        <f t="shared" si="140"/>
        <v>0</v>
      </c>
      <c r="AO67" s="229">
        <f t="shared" si="140"/>
        <v>0</v>
      </c>
      <c r="AP67" s="229">
        <f t="shared" si="140"/>
        <v>0</v>
      </c>
      <c r="AQ67" s="229">
        <f t="shared" si="140"/>
        <v>0</v>
      </c>
      <c r="AR67" s="229">
        <f t="shared" si="140"/>
        <v>0</v>
      </c>
      <c r="AS67" s="229">
        <f t="shared" si="140"/>
        <v>0</v>
      </c>
      <c r="AT67" s="229">
        <f t="shared" si="140"/>
        <v>0</v>
      </c>
      <c r="AU67" s="229">
        <f t="shared" si="140"/>
        <v>0</v>
      </c>
      <c r="AV67" s="229">
        <f t="shared" si="140"/>
        <v>0</v>
      </c>
      <c r="AW67" s="229">
        <f t="shared" si="140"/>
        <v>0</v>
      </c>
      <c r="AX67" s="229">
        <f t="shared" si="140"/>
        <v>0</v>
      </c>
      <c r="AY67" s="229">
        <f t="shared" si="140"/>
        <v>0</v>
      </c>
      <c r="AZ67" s="229">
        <f t="shared" si="140"/>
        <v>0</v>
      </c>
      <c r="BA67" s="229">
        <f t="shared" si="140"/>
        <v>0</v>
      </c>
      <c r="BB67" s="229">
        <f t="shared" si="140"/>
        <v>0</v>
      </c>
      <c r="BC67" s="229">
        <f t="shared" si="140"/>
        <v>0</v>
      </c>
      <c r="BD67" s="229">
        <f t="shared" si="140"/>
        <v>0</v>
      </c>
      <c r="BE67" s="229">
        <f t="shared" si="140"/>
        <v>0</v>
      </c>
      <c r="BF67" s="229">
        <f t="shared" si="140"/>
        <v>0</v>
      </c>
      <c r="BG67" s="229">
        <f t="shared" si="140"/>
        <v>0</v>
      </c>
      <c r="BH67" s="229">
        <f t="shared" si="140"/>
        <v>0</v>
      </c>
      <c r="BI67" s="229">
        <f t="shared" si="140"/>
        <v>0</v>
      </c>
      <c r="BJ67" s="229">
        <f t="shared" si="140"/>
        <v>0</v>
      </c>
      <c r="BK67" s="229">
        <f t="shared" si="140"/>
        <v>0</v>
      </c>
      <c r="BL67" s="229">
        <f t="shared" si="140"/>
        <v>0</v>
      </c>
      <c r="BM67" s="229">
        <f t="shared" si="140"/>
        <v>0</v>
      </c>
      <c r="BN67" s="229">
        <f t="shared" si="140"/>
        <v>0</v>
      </c>
      <c r="BO67" s="229">
        <f t="shared" si="140"/>
        <v>0</v>
      </c>
      <c r="BP67" s="229">
        <f t="shared" si="140"/>
        <v>0</v>
      </c>
      <c r="BQ67" s="229">
        <f t="shared" si="140"/>
        <v>0</v>
      </c>
      <c r="BR67" s="229">
        <f t="shared" si="140"/>
        <v>0</v>
      </c>
      <c r="BS67" s="229">
        <f t="shared" ref="BS67:BZ67" si="141">IF($D67=BS$9,$E$67*$G$3/2,IF(AND($C67+$E$3&gt;BS$8,BS$9&gt;$D67),$E$67*$G$3,0))</f>
        <v>0</v>
      </c>
      <c r="BT67" s="229">
        <f t="shared" si="141"/>
        <v>0</v>
      </c>
      <c r="BU67" s="229">
        <f t="shared" si="141"/>
        <v>0</v>
      </c>
      <c r="BV67" s="229">
        <f t="shared" si="141"/>
        <v>0</v>
      </c>
      <c r="BW67" s="229">
        <f t="shared" si="141"/>
        <v>0</v>
      </c>
      <c r="BX67" s="229">
        <f t="shared" si="141"/>
        <v>0</v>
      </c>
      <c r="BY67" s="229">
        <f t="shared" si="141"/>
        <v>0</v>
      </c>
      <c r="BZ67" s="229">
        <f t="shared" si="141"/>
        <v>0</v>
      </c>
    </row>
    <row r="68" spans="1:78" x14ac:dyDescent="0.2">
      <c r="A68" s="7" t="str">
        <v>Roll-in 10</v>
      </c>
      <c r="B68" s="7">
        <v>0</v>
      </c>
      <c r="C68" s="7">
        <f t="shared" si="32"/>
        <v>57</v>
      </c>
      <c r="D68" s="165">
        <f t="shared" si="33"/>
        <v>45199</v>
      </c>
      <c r="E68" s="313">
        <f>HLOOKUP(D68,INPUTS!$D$86:$BW$93,IF(B68=1,3,7),FALSE)</f>
        <v>0</v>
      </c>
      <c r="F68" s="303"/>
      <c r="G68" s="229">
        <f t="shared" ref="G68:AM68" si="142">IF($D68=G$9,$E$68*$G$3/2,IF(AND($C68+$E$3&gt;G$8,G$9&gt;$D68),$E$68*$G$3,0))</f>
        <v>0</v>
      </c>
      <c r="H68" s="229">
        <f t="shared" si="142"/>
        <v>0</v>
      </c>
      <c r="I68" s="229">
        <f t="shared" si="142"/>
        <v>0</v>
      </c>
      <c r="J68" s="229">
        <f t="shared" si="142"/>
        <v>0</v>
      </c>
      <c r="K68" s="229">
        <f t="shared" si="142"/>
        <v>0</v>
      </c>
      <c r="L68" s="229">
        <f t="shared" si="142"/>
        <v>0</v>
      </c>
      <c r="M68" s="229">
        <f t="shared" si="142"/>
        <v>0</v>
      </c>
      <c r="N68" s="229">
        <f t="shared" si="142"/>
        <v>0</v>
      </c>
      <c r="O68" s="229">
        <f t="shared" si="142"/>
        <v>0</v>
      </c>
      <c r="P68" s="229">
        <f t="shared" si="142"/>
        <v>0</v>
      </c>
      <c r="Q68" s="229">
        <f t="shared" si="142"/>
        <v>0</v>
      </c>
      <c r="R68" s="229">
        <f t="shared" si="142"/>
        <v>0</v>
      </c>
      <c r="S68" s="229">
        <f t="shared" si="142"/>
        <v>0</v>
      </c>
      <c r="T68" s="229">
        <f t="shared" si="142"/>
        <v>0</v>
      </c>
      <c r="U68" s="229">
        <f t="shared" si="142"/>
        <v>0</v>
      </c>
      <c r="V68" s="229">
        <f t="shared" si="142"/>
        <v>0</v>
      </c>
      <c r="W68" s="229">
        <f t="shared" si="142"/>
        <v>0</v>
      </c>
      <c r="X68" s="229">
        <f t="shared" si="142"/>
        <v>0</v>
      </c>
      <c r="Y68" s="229">
        <f t="shared" si="142"/>
        <v>0</v>
      </c>
      <c r="Z68" s="229">
        <f t="shared" si="142"/>
        <v>0</v>
      </c>
      <c r="AA68" s="229">
        <f t="shared" si="142"/>
        <v>0</v>
      </c>
      <c r="AB68" s="229">
        <f t="shared" si="142"/>
        <v>0</v>
      </c>
      <c r="AC68" s="229">
        <f t="shared" si="142"/>
        <v>0</v>
      </c>
      <c r="AD68" s="229">
        <f t="shared" si="142"/>
        <v>0</v>
      </c>
      <c r="AE68" s="229">
        <f t="shared" si="142"/>
        <v>0</v>
      </c>
      <c r="AF68" s="229">
        <f t="shared" si="142"/>
        <v>0</v>
      </c>
      <c r="AG68" s="229">
        <f t="shared" si="142"/>
        <v>0</v>
      </c>
      <c r="AH68" s="229">
        <f t="shared" si="142"/>
        <v>0</v>
      </c>
      <c r="AI68" s="229">
        <f t="shared" si="142"/>
        <v>0</v>
      </c>
      <c r="AJ68" s="229">
        <f t="shared" si="142"/>
        <v>0</v>
      </c>
      <c r="AK68" s="229">
        <f t="shared" si="142"/>
        <v>0</v>
      </c>
      <c r="AL68" s="229">
        <f t="shared" si="142"/>
        <v>0</v>
      </c>
      <c r="AM68" s="229">
        <f t="shared" si="142"/>
        <v>0</v>
      </c>
      <c r="AN68" s="229">
        <f>IF($D68=AN$9,$E$68*$G$3/2,IF(AND($C68+$E$3&gt;AN$8,AN$9&gt;$D68),$E$68*$G$3,0))</f>
        <v>0</v>
      </c>
      <c r="AO68" s="229">
        <f t="shared" ref="AO68:BZ68" si="143">IF($D68=AO$9,$E$68*$G$3/2,IF(AND($C68+$E$3&gt;AO$8,AO$9&gt;$D68),$E$68*$G$3,0))</f>
        <v>0</v>
      </c>
      <c r="AP68" s="229">
        <f t="shared" si="143"/>
        <v>0</v>
      </c>
      <c r="AQ68" s="229">
        <f t="shared" si="143"/>
        <v>0</v>
      </c>
      <c r="AR68" s="229">
        <f t="shared" si="143"/>
        <v>0</v>
      </c>
      <c r="AS68" s="229">
        <f t="shared" si="143"/>
        <v>0</v>
      </c>
      <c r="AT68" s="229">
        <f t="shared" si="143"/>
        <v>0</v>
      </c>
      <c r="AU68" s="229">
        <f t="shared" si="143"/>
        <v>0</v>
      </c>
      <c r="AV68" s="229">
        <f t="shared" si="143"/>
        <v>0</v>
      </c>
      <c r="AW68" s="229">
        <f t="shared" si="143"/>
        <v>0</v>
      </c>
      <c r="AX68" s="229">
        <f t="shared" si="143"/>
        <v>0</v>
      </c>
      <c r="AY68" s="229">
        <f t="shared" si="143"/>
        <v>0</v>
      </c>
      <c r="AZ68" s="229">
        <f t="shared" si="143"/>
        <v>0</v>
      </c>
      <c r="BA68" s="229">
        <f t="shared" si="143"/>
        <v>0</v>
      </c>
      <c r="BB68" s="229">
        <f t="shared" si="143"/>
        <v>0</v>
      </c>
      <c r="BC68" s="229">
        <f t="shared" si="143"/>
        <v>0</v>
      </c>
      <c r="BD68" s="229">
        <f t="shared" si="143"/>
        <v>0</v>
      </c>
      <c r="BE68" s="229">
        <f t="shared" si="143"/>
        <v>0</v>
      </c>
      <c r="BF68" s="229">
        <f t="shared" si="143"/>
        <v>0</v>
      </c>
      <c r="BG68" s="229">
        <f t="shared" si="143"/>
        <v>0</v>
      </c>
      <c r="BH68" s="229">
        <f t="shared" si="143"/>
        <v>0</v>
      </c>
      <c r="BI68" s="229">
        <f t="shared" si="143"/>
        <v>0</v>
      </c>
      <c r="BJ68" s="229">
        <f t="shared" si="143"/>
        <v>0</v>
      </c>
      <c r="BK68" s="229">
        <f t="shared" si="143"/>
        <v>0</v>
      </c>
      <c r="BL68" s="229">
        <f t="shared" si="143"/>
        <v>0</v>
      </c>
      <c r="BM68" s="229">
        <f t="shared" si="143"/>
        <v>0</v>
      </c>
      <c r="BN68" s="229">
        <f t="shared" si="143"/>
        <v>0</v>
      </c>
      <c r="BO68" s="229">
        <f t="shared" si="143"/>
        <v>0</v>
      </c>
      <c r="BP68" s="229">
        <f t="shared" si="143"/>
        <v>0</v>
      </c>
      <c r="BQ68" s="229">
        <f t="shared" si="143"/>
        <v>0</v>
      </c>
      <c r="BR68" s="229">
        <f t="shared" si="143"/>
        <v>0</v>
      </c>
      <c r="BS68" s="229">
        <f t="shared" si="143"/>
        <v>0</v>
      </c>
      <c r="BT68" s="229">
        <f t="shared" si="143"/>
        <v>0</v>
      </c>
      <c r="BU68" s="229">
        <f t="shared" si="143"/>
        <v>0</v>
      </c>
      <c r="BV68" s="229">
        <f t="shared" si="143"/>
        <v>0</v>
      </c>
      <c r="BW68" s="229">
        <f t="shared" si="143"/>
        <v>0</v>
      </c>
      <c r="BX68" s="229">
        <f t="shared" si="143"/>
        <v>0</v>
      </c>
      <c r="BY68" s="229">
        <f t="shared" si="143"/>
        <v>0</v>
      </c>
      <c r="BZ68" s="229">
        <f t="shared" si="143"/>
        <v>0</v>
      </c>
    </row>
    <row r="69" spans="1:78" x14ac:dyDescent="0.2">
      <c r="A69" s="7" t="str">
        <v>Roll-in 10</v>
      </c>
      <c r="B69" s="7">
        <v>0</v>
      </c>
      <c r="C69" s="7">
        <f t="shared" si="32"/>
        <v>58</v>
      </c>
      <c r="D69" s="165">
        <f t="shared" si="33"/>
        <v>45230</v>
      </c>
      <c r="E69" s="313">
        <f>HLOOKUP(D69,INPUTS!$D$86:$BW$93,IF(B69=1,3,7),FALSE)</f>
        <v>0</v>
      </c>
      <c r="F69" s="303"/>
      <c r="G69" s="229">
        <f t="shared" ref="G69:BR69" si="144">IF($D69=G$9,$E$69*$G$3/2,IF(AND($C69+$E$3&gt;G$8,G$9&gt;$D69),$E$69*$G$3,0))</f>
        <v>0</v>
      </c>
      <c r="H69" s="229">
        <f t="shared" si="144"/>
        <v>0</v>
      </c>
      <c r="I69" s="229">
        <f t="shared" si="144"/>
        <v>0</v>
      </c>
      <c r="J69" s="229">
        <f t="shared" si="144"/>
        <v>0</v>
      </c>
      <c r="K69" s="229">
        <f t="shared" si="144"/>
        <v>0</v>
      </c>
      <c r="L69" s="229">
        <f t="shared" si="144"/>
        <v>0</v>
      </c>
      <c r="M69" s="229">
        <f t="shared" si="144"/>
        <v>0</v>
      </c>
      <c r="N69" s="229">
        <f t="shared" si="144"/>
        <v>0</v>
      </c>
      <c r="O69" s="229">
        <f t="shared" si="144"/>
        <v>0</v>
      </c>
      <c r="P69" s="229">
        <f t="shared" si="144"/>
        <v>0</v>
      </c>
      <c r="Q69" s="229">
        <f t="shared" si="144"/>
        <v>0</v>
      </c>
      <c r="R69" s="229">
        <f t="shared" si="144"/>
        <v>0</v>
      </c>
      <c r="S69" s="229">
        <f t="shared" si="144"/>
        <v>0</v>
      </c>
      <c r="T69" s="229">
        <f t="shared" si="144"/>
        <v>0</v>
      </c>
      <c r="U69" s="229">
        <f t="shared" si="144"/>
        <v>0</v>
      </c>
      <c r="V69" s="229">
        <f t="shared" si="144"/>
        <v>0</v>
      </c>
      <c r="W69" s="229">
        <f t="shared" si="144"/>
        <v>0</v>
      </c>
      <c r="X69" s="229">
        <f t="shared" si="144"/>
        <v>0</v>
      </c>
      <c r="Y69" s="229">
        <f t="shared" si="144"/>
        <v>0</v>
      </c>
      <c r="Z69" s="229">
        <f t="shared" si="144"/>
        <v>0</v>
      </c>
      <c r="AA69" s="229">
        <f t="shared" si="144"/>
        <v>0</v>
      </c>
      <c r="AB69" s="229">
        <f t="shared" si="144"/>
        <v>0</v>
      </c>
      <c r="AC69" s="229">
        <f t="shared" si="144"/>
        <v>0</v>
      </c>
      <c r="AD69" s="229">
        <f t="shared" si="144"/>
        <v>0</v>
      </c>
      <c r="AE69" s="229">
        <f t="shared" si="144"/>
        <v>0</v>
      </c>
      <c r="AF69" s="229">
        <f t="shared" si="144"/>
        <v>0</v>
      </c>
      <c r="AG69" s="229">
        <f t="shared" si="144"/>
        <v>0</v>
      </c>
      <c r="AH69" s="229">
        <f t="shared" si="144"/>
        <v>0</v>
      </c>
      <c r="AI69" s="229">
        <f t="shared" si="144"/>
        <v>0</v>
      </c>
      <c r="AJ69" s="229">
        <f t="shared" si="144"/>
        <v>0</v>
      </c>
      <c r="AK69" s="229">
        <f t="shared" si="144"/>
        <v>0</v>
      </c>
      <c r="AL69" s="229">
        <f t="shared" si="144"/>
        <v>0</v>
      </c>
      <c r="AM69" s="229">
        <f t="shared" si="144"/>
        <v>0</v>
      </c>
      <c r="AN69" s="229">
        <f t="shared" si="144"/>
        <v>0</v>
      </c>
      <c r="AO69" s="229">
        <f t="shared" si="144"/>
        <v>0</v>
      </c>
      <c r="AP69" s="229">
        <f t="shared" si="144"/>
        <v>0</v>
      </c>
      <c r="AQ69" s="229">
        <f t="shared" si="144"/>
        <v>0</v>
      </c>
      <c r="AR69" s="229">
        <f t="shared" si="144"/>
        <v>0</v>
      </c>
      <c r="AS69" s="229">
        <f t="shared" si="144"/>
        <v>0</v>
      </c>
      <c r="AT69" s="229">
        <f t="shared" si="144"/>
        <v>0</v>
      </c>
      <c r="AU69" s="229">
        <f t="shared" si="144"/>
        <v>0</v>
      </c>
      <c r="AV69" s="229">
        <f t="shared" si="144"/>
        <v>0</v>
      </c>
      <c r="AW69" s="229">
        <f t="shared" si="144"/>
        <v>0</v>
      </c>
      <c r="AX69" s="229">
        <f t="shared" si="144"/>
        <v>0</v>
      </c>
      <c r="AY69" s="229">
        <f t="shared" si="144"/>
        <v>0</v>
      </c>
      <c r="AZ69" s="229">
        <f t="shared" si="144"/>
        <v>0</v>
      </c>
      <c r="BA69" s="229">
        <f t="shared" si="144"/>
        <v>0</v>
      </c>
      <c r="BB69" s="229">
        <f t="shared" si="144"/>
        <v>0</v>
      </c>
      <c r="BC69" s="229">
        <f t="shared" si="144"/>
        <v>0</v>
      </c>
      <c r="BD69" s="229">
        <f t="shared" si="144"/>
        <v>0</v>
      </c>
      <c r="BE69" s="229">
        <f t="shared" si="144"/>
        <v>0</v>
      </c>
      <c r="BF69" s="229">
        <f t="shared" si="144"/>
        <v>0</v>
      </c>
      <c r="BG69" s="229">
        <f t="shared" si="144"/>
        <v>0</v>
      </c>
      <c r="BH69" s="229">
        <f t="shared" si="144"/>
        <v>0</v>
      </c>
      <c r="BI69" s="229">
        <f t="shared" si="144"/>
        <v>0</v>
      </c>
      <c r="BJ69" s="229">
        <f t="shared" si="144"/>
        <v>0</v>
      </c>
      <c r="BK69" s="229">
        <f t="shared" si="144"/>
        <v>0</v>
      </c>
      <c r="BL69" s="229">
        <f t="shared" si="144"/>
        <v>0</v>
      </c>
      <c r="BM69" s="229">
        <f t="shared" si="144"/>
        <v>0</v>
      </c>
      <c r="BN69" s="229">
        <f t="shared" si="144"/>
        <v>0</v>
      </c>
      <c r="BO69" s="229">
        <f t="shared" si="144"/>
        <v>0</v>
      </c>
      <c r="BP69" s="229">
        <f t="shared" si="144"/>
        <v>0</v>
      </c>
      <c r="BQ69" s="229">
        <f t="shared" si="144"/>
        <v>0</v>
      </c>
      <c r="BR69" s="229">
        <f t="shared" si="144"/>
        <v>0</v>
      </c>
      <c r="BS69" s="229">
        <f t="shared" ref="BS69:BZ69" si="145">IF($D69=BS$9,$E$69*$G$3/2,IF(AND($C69+$E$3&gt;BS$8,BS$9&gt;$D69),$E$69*$G$3,0))</f>
        <v>0</v>
      </c>
      <c r="BT69" s="229">
        <f t="shared" si="145"/>
        <v>0</v>
      </c>
      <c r="BU69" s="229">
        <f t="shared" si="145"/>
        <v>0</v>
      </c>
      <c r="BV69" s="229">
        <f t="shared" si="145"/>
        <v>0</v>
      </c>
      <c r="BW69" s="229">
        <f t="shared" si="145"/>
        <v>0</v>
      </c>
      <c r="BX69" s="229">
        <f t="shared" si="145"/>
        <v>0</v>
      </c>
      <c r="BY69" s="229">
        <f t="shared" si="145"/>
        <v>0</v>
      </c>
      <c r="BZ69" s="229">
        <f t="shared" si="145"/>
        <v>0</v>
      </c>
    </row>
    <row r="70" spans="1:78" x14ac:dyDescent="0.2">
      <c r="A70" s="7" t="str">
        <v>Roll-in 10</v>
      </c>
      <c r="B70" s="7">
        <v>0</v>
      </c>
      <c r="C70" s="7">
        <f t="shared" si="32"/>
        <v>59</v>
      </c>
      <c r="D70" s="165">
        <f t="shared" si="33"/>
        <v>45260</v>
      </c>
      <c r="E70" s="313">
        <f>HLOOKUP(D70,INPUTS!$D$86:$BW$93,IF(B70=1,3,7),FALSE)</f>
        <v>0</v>
      </c>
      <c r="F70" s="303"/>
      <c r="G70" s="229">
        <f t="shared" ref="G70:BR70" si="146">IF($D70=G$9,$E$70*$G$3/2,IF(AND($C70+$E$3&gt;G$8,G$9&gt;$D70),$E$70*$G$3,0))</f>
        <v>0</v>
      </c>
      <c r="H70" s="229">
        <f t="shared" si="146"/>
        <v>0</v>
      </c>
      <c r="I70" s="229">
        <f t="shared" si="146"/>
        <v>0</v>
      </c>
      <c r="J70" s="229">
        <f t="shared" si="146"/>
        <v>0</v>
      </c>
      <c r="K70" s="229">
        <f t="shared" si="146"/>
        <v>0</v>
      </c>
      <c r="L70" s="229">
        <f t="shared" si="146"/>
        <v>0</v>
      </c>
      <c r="M70" s="229">
        <f t="shared" si="146"/>
        <v>0</v>
      </c>
      <c r="N70" s="229">
        <f t="shared" si="146"/>
        <v>0</v>
      </c>
      <c r="O70" s="229">
        <f t="shared" si="146"/>
        <v>0</v>
      </c>
      <c r="P70" s="229">
        <f t="shared" si="146"/>
        <v>0</v>
      </c>
      <c r="Q70" s="229">
        <f t="shared" si="146"/>
        <v>0</v>
      </c>
      <c r="R70" s="229">
        <f t="shared" si="146"/>
        <v>0</v>
      </c>
      <c r="S70" s="229">
        <f t="shared" si="146"/>
        <v>0</v>
      </c>
      <c r="T70" s="229">
        <f t="shared" si="146"/>
        <v>0</v>
      </c>
      <c r="U70" s="229">
        <f t="shared" si="146"/>
        <v>0</v>
      </c>
      <c r="V70" s="229">
        <f t="shared" si="146"/>
        <v>0</v>
      </c>
      <c r="W70" s="229">
        <f t="shared" si="146"/>
        <v>0</v>
      </c>
      <c r="X70" s="229">
        <f t="shared" si="146"/>
        <v>0</v>
      </c>
      <c r="Y70" s="229">
        <f t="shared" si="146"/>
        <v>0</v>
      </c>
      <c r="Z70" s="229">
        <f t="shared" si="146"/>
        <v>0</v>
      </c>
      <c r="AA70" s="229">
        <f t="shared" si="146"/>
        <v>0</v>
      </c>
      <c r="AB70" s="229">
        <f t="shared" si="146"/>
        <v>0</v>
      </c>
      <c r="AC70" s="229">
        <f t="shared" si="146"/>
        <v>0</v>
      </c>
      <c r="AD70" s="229">
        <f t="shared" si="146"/>
        <v>0</v>
      </c>
      <c r="AE70" s="229">
        <f t="shared" si="146"/>
        <v>0</v>
      </c>
      <c r="AF70" s="229">
        <f t="shared" si="146"/>
        <v>0</v>
      </c>
      <c r="AG70" s="229">
        <f t="shared" si="146"/>
        <v>0</v>
      </c>
      <c r="AH70" s="229">
        <f t="shared" si="146"/>
        <v>0</v>
      </c>
      <c r="AI70" s="229">
        <f t="shared" si="146"/>
        <v>0</v>
      </c>
      <c r="AJ70" s="229">
        <f t="shared" si="146"/>
        <v>0</v>
      </c>
      <c r="AK70" s="229">
        <f t="shared" si="146"/>
        <v>0</v>
      </c>
      <c r="AL70" s="229">
        <f t="shared" si="146"/>
        <v>0</v>
      </c>
      <c r="AM70" s="229">
        <f t="shared" si="146"/>
        <v>0</v>
      </c>
      <c r="AN70" s="229">
        <f t="shared" si="146"/>
        <v>0</v>
      </c>
      <c r="AO70" s="229">
        <f t="shared" si="146"/>
        <v>0</v>
      </c>
      <c r="AP70" s="229">
        <f t="shared" si="146"/>
        <v>0</v>
      </c>
      <c r="AQ70" s="229">
        <f t="shared" si="146"/>
        <v>0</v>
      </c>
      <c r="AR70" s="229">
        <f t="shared" si="146"/>
        <v>0</v>
      </c>
      <c r="AS70" s="229">
        <f t="shared" si="146"/>
        <v>0</v>
      </c>
      <c r="AT70" s="229">
        <f t="shared" si="146"/>
        <v>0</v>
      </c>
      <c r="AU70" s="229">
        <f t="shared" si="146"/>
        <v>0</v>
      </c>
      <c r="AV70" s="229">
        <f t="shared" si="146"/>
        <v>0</v>
      </c>
      <c r="AW70" s="229">
        <f t="shared" si="146"/>
        <v>0</v>
      </c>
      <c r="AX70" s="229">
        <f t="shared" si="146"/>
        <v>0</v>
      </c>
      <c r="AY70" s="229">
        <f t="shared" si="146"/>
        <v>0</v>
      </c>
      <c r="AZ70" s="229">
        <f t="shared" si="146"/>
        <v>0</v>
      </c>
      <c r="BA70" s="229">
        <f t="shared" si="146"/>
        <v>0</v>
      </c>
      <c r="BB70" s="229">
        <f t="shared" si="146"/>
        <v>0</v>
      </c>
      <c r="BC70" s="229">
        <f t="shared" si="146"/>
        <v>0</v>
      </c>
      <c r="BD70" s="229">
        <f t="shared" si="146"/>
        <v>0</v>
      </c>
      <c r="BE70" s="229">
        <f t="shared" si="146"/>
        <v>0</v>
      </c>
      <c r="BF70" s="229">
        <f t="shared" si="146"/>
        <v>0</v>
      </c>
      <c r="BG70" s="229">
        <f t="shared" si="146"/>
        <v>0</v>
      </c>
      <c r="BH70" s="229">
        <f t="shared" si="146"/>
        <v>0</v>
      </c>
      <c r="BI70" s="229">
        <f t="shared" si="146"/>
        <v>0</v>
      </c>
      <c r="BJ70" s="229">
        <f t="shared" si="146"/>
        <v>0</v>
      </c>
      <c r="BK70" s="229">
        <f t="shared" si="146"/>
        <v>0</v>
      </c>
      <c r="BL70" s="229">
        <f t="shared" si="146"/>
        <v>0</v>
      </c>
      <c r="BM70" s="229">
        <f t="shared" si="146"/>
        <v>0</v>
      </c>
      <c r="BN70" s="229">
        <f t="shared" si="146"/>
        <v>0</v>
      </c>
      <c r="BO70" s="229">
        <f t="shared" si="146"/>
        <v>0</v>
      </c>
      <c r="BP70" s="229">
        <f t="shared" si="146"/>
        <v>0</v>
      </c>
      <c r="BQ70" s="229">
        <f t="shared" si="146"/>
        <v>0</v>
      </c>
      <c r="BR70" s="229">
        <f t="shared" si="146"/>
        <v>0</v>
      </c>
      <c r="BS70" s="229">
        <f t="shared" ref="BS70:BZ70" si="147">IF($D70=BS$9,$E$70*$G$3/2,IF(AND($C70+$E$3&gt;BS$8,BS$9&gt;$D70),$E$70*$G$3,0))</f>
        <v>0</v>
      </c>
      <c r="BT70" s="229">
        <f t="shared" si="147"/>
        <v>0</v>
      </c>
      <c r="BU70" s="229">
        <f t="shared" si="147"/>
        <v>0</v>
      </c>
      <c r="BV70" s="229">
        <f t="shared" si="147"/>
        <v>0</v>
      </c>
      <c r="BW70" s="229">
        <f t="shared" si="147"/>
        <v>0</v>
      </c>
      <c r="BX70" s="229">
        <f t="shared" si="147"/>
        <v>0</v>
      </c>
      <c r="BY70" s="229">
        <f t="shared" si="147"/>
        <v>0</v>
      </c>
      <c r="BZ70" s="229">
        <f t="shared" si="147"/>
        <v>0</v>
      </c>
    </row>
    <row r="71" spans="1:78" x14ac:dyDescent="0.2">
      <c r="A71" s="7" t="str">
        <v>Roll-in 10</v>
      </c>
      <c r="B71" s="7">
        <v>0</v>
      </c>
      <c r="C71" s="7">
        <f t="shared" si="32"/>
        <v>60</v>
      </c>
      <c r="D71" s="165">
        <f t="shared" si="33"/>
        <v>45291</v>
      </c>
      <c r="E71" s="313">
        <f>HLOOKUP(D71,INPUTS!$D$86:$BW$93,IF(B71=1,3,7),FALSE)</f>
        <v>0</v>
      </c>
      <c r="F71" s="303"/>
      <c r="G71" s="229">
        <f t="shared" ref="G71:AL71" si="148">IF($D71=G$9,$E71*$G$3/2,IF(AND($C71+$E$3&gt;G$8,G$9&gt;$D71),$E71*$G$3,0))</f>
        <v>0</v>
      </c>
      <c r="H71" s="229">
        <f t="shared" si="148"/>
        <v>0</v>
      </c>
      <c r="I71" s="229">
        <f t="shared" si="148"/>
        <v>0</v>
      </c>
      <c r="J71" s="229">
        <f t="shared" si="148"/>
        <v>0</v>
      </c>
      <c r="K71" s="229">
        <f t="shared" si="148"/>
        <v>0</v>
      </c>
      <c r="L71" s="229">
        <f t="shared" si="148"/>
        <v>0</v>
      </c>
      <c r="M71" s="229">
        <f t="shared" si="148"/>
        <v>0</v>
      </c>
      <c r="N71" s="229">
        <f t="shared" si="148"/>
        <v>0</v>
      </c>
      <c r="O71" s="229">
        <f t="shared" si="148"/>
        <v>0</v>
      </c>
      <c r="P71" s="229">
        <f t="shared" si="148"/>
        <v>0</v>
      </c>
      <c r="Q71" s="229">
        <f t="shared" si="148"/>
        <v>0</v>
      </c>
      <c r="R71" s="229">
        <f t="shared" si="148"/>
        <v>0</v>
      </c>
      <c r="S71" s="229">
        <f t="shared" si="148"/>
        <v>0</v>
      </c>
      <c r="T71" s="229">
        <f t="shared" si="148"/>
        <v>0</v>
      </c>
      <c r="U71" s="229">
        <f t="shared" si="148"/>
        <v>0</v>
      </c>
      <c r="V71" s="229">
        <f t="shared" si="148"/>
        <v>0</v>
      </c>
      <c r="W71" s="229">
        <f t="shared" si="148"/>
        <v>0</v>
      </c>
      <c r="X71" s="229">
        <f t="shared" si="148"/>
        <v>0</v>
      </c>
      <c r="Y71" s="229">
        <f t="shared" si="148"/>
        <v>0</v>
      </c>
      <c r="Z71" s="229">
        <f t="shared" si="148"/>
        <v>0</v>
      </c>
      <c r="AA71" s="229">
        <f t="shared" si="148"/>
        <v>0</v>
      </c>
      <c r="AB71" s="229">
        <f t="shared" si="148"/>
        <v>0</v>
      </c>
      <c r="AC71" s="229">
        <f t="shared" si="148"/>
        <v>0</v>
      </c>
      <c r="AD71" s="229">
        <f t="shared" si="148"/>
        <v>0</v>
      </c>
      <c r="AE71" s="229">
        <f t="shared" si="148"/>
        <v>0</v>
      </c>
      <c r="AF71" s="229">
        <f t="shared" si="148"/>
        <v>0</v>
      </c>
      <c r="AG71" s="229">
        <f t="shared" si="148"/>
        <v>0</v>
      </c>
      <c r="AH71" s="229">
        <f t="shared" si="148"/>
        <v>0</v>
      </c>
      <c r="AI71" s="229">
        <f t="shared" si="148"/>
        <v>0</v>
      </c>
      <c r="AJ71" s="229">
        <f t="shared" si="148"/>
        <v>0</v>
      </c>
      <c r="AK71" s="229">
        <f t="shared" si="148"/>
        <v>0</v>
      </c>
      <c r="AL71" s="229">
        <f t="shared" si="148"/>
        <v>0</v>
      </c>
      <c r="AM71" s="229">
        <f t="shared" ref="AM71:BZ77" si="149">IF($D71=AM$9,$E71*$G$3/2,IF(AND($C71+$E$3&gt;AM$8,AM$9&gt;$D71),$E71*$G$3,0))</f>
        <v>0</v>
      </c>
      <c r="AN71" s="229">
        <f t="shared" si="149"/>
        <v>0</v>
      </c>
      <c r="AO71" s="229">
        <f t="shared" si="149"/>
        <v>0</v>
      </c>
      <c r="AP71" s="229">
        <f t="shared" si="149"/>
        <v>0</v>
      </c>
      <c r="AQ71" s="229">
        <f t="shared" si="149"/>
        <v>0</v>
      </c>
      <c r="AR71" s="229">
        <f t="shared" si="149"/>
        <v>0</v>
      </c>
      <c r="AS71" s="229">
        <f t="shared" si="149"/>
        <v>0</v>
      </c>
      <c r="AT71" s="229">
        <f t="shared" si="149"/>
        <v>0</v>
      </c>
      <c r="AU71" s="229">
        <f t="shared" si="149"/>
        <v>0</v>
      </c>
      <c r="AV71" s="229">
        <f t="shared" si="149"/>
        <v>0</v>
      </c>
      <c r="AW71" s="229">
        <f t="shared" si="149"/>
        <v>0</v>
      </c>
      <c r="AX71" s="229">
        <f t="shared" si="149"/>
        <v>0</v>
      </c>
      <c r="AY71" s="229">
        <f t="shared" si="149"/>
        <v>0</v>
      </c>
      <c r="AZ71" s="229">
        <f t="shared" si="149"/>
        <v>0</v>
      </c>
      <c r="BA71" s="229">
        <f t="shared" si="149"/>
        <v>0</v>
      </c>
      <c r="BB71" s="229">
        <f t="shared" si="149"/>
        <v>0</v>
      </c>
      <c r="BC71" s="229">
        <f t="shared" si="149"/>
        <v>0</v>
      </c>
      <c r="BD71" s="229">
        <f t="shared" si="149"/>
        <v>0</v>
      </c>
      <c r="BE71" s="229">
        <f t="shared" si="149"/>
        <v>0</v>
      </c>
      <c r="BF71" s="229">
        <f t="shared" si="149"/>
        <v>0</v>
      </c>
      <c r="BG71" s="229">
        <f t="shared" si="149"/>
        <v>0</v>
      </c>
      <c r="BH71" s="229">
        <f t="shared" si="149"/>
        <v>0</v>
      </c>
      <c r="BI71" s="229">
        <f t="shared" si="149"/>
        <v>0</v>
      </c>
      <c r="BJ71" s="229">
        <f t="shared" si="149"/>
        <v>0</v>
      </c>
      <c r="BK71" s="229">
        <f t="shared" si="149"/>
        <v>0</v>
      </c>
      <c r="BL71" s="229">
        <f t="shared" si="149"/>
        <v>0</v>
      </c>
      <c r="BM71" s="229">
        <f t="shared" si="149"/>
        <v>0</v>
      </c>
      <c r="BN71" s="229">
        <f t="shared" si="149"/>
        <v>0</v>
      </c>
      <c r="BO71" s="229">
        <f t="shared" si="149"/>
        <v>0</v>
      </c>
      <c r="BP71" s="229">
        <f t="shared" si="149"/>
        <v>0</v>
      </c>
      <c r="BQ71" s="229">
        <f t="shared" si="149"/>
        <v>0</v>
      </c>
      <c r="BR71" s="229">
        <f t="shared" si="149"/>
        <v>0</v>
      </c>
      <c r="BS71" s="229">
        <f t="shared" si="149"/>
        <v>0</v>
      </c>
      <c r="BT71" s="229">
        <f t="shared" si="149"/>
        <v>0</v>
      </c>
      <c r="BU71" s="229">
        <f t="shared" si="149"/>
        <v>0</v>
      </c>
      <c r="BV71" s="229">
        <f t="shared" si="149"/>
        <v>0</v>
      </c>
      <c r="BW71" s="229">
        <f t="shared" si="149"/>
        <v>0</v>
      </c>
      <c r="BX71" s="229">
        <f t="shared" si="149"/>
        <v>0</v>
      </c>
      <c r="BY71" s="229">
        <f t="shared" si="149"/>
        <v>0</v>
      </c>
      <c r="BZ71" s="229">
        <f t="shared" si="149"/>
        <v>0</v>
      </c>
    </row>
    <row r="72" spans="1:78" x14ac:dyDescent="0.2">
      <c r="A72" s="7" t="str">
        <v>Roll-in 10</v>
      </c>
      <c r="B72" s="7">
        <v>0</v>
      </c>
      <c r="C72" s="7">
        <f t="shared" si="32"/>
        <v>61</v>
      </c>
      <c r="D72" s="165">
        <f t="shared" si="33"/>
        <v>45322</v>
      </c>
      <c r="E72" s="313">
        <f>HLOOKUP(D72,INPUTS!$D$86:$BW$93,IF(B72=1,3,7),FALSE)</f>
        <v>0</v>
      </c>
      <c r="F72" s="303"/>
      <c r="G72" s="229">
        <f t="shared" ref="G72:V83" si="150">IF($D72=G$9,$E72*$G$3/2,IF(AND($C72+$E$3&gt;G$8,G$9&gt;$D72),$E72*$G$3,0))</f>
        <v>0</v>
      </c>
      <c r="H72" s="229">
        <f t="shared" si="150"/>
        <v>0</v>
      </c>
      <c r="I72" s="229">
        <f t="shared" si="150"/>
        <v>0</v>
      </c>
      <c r="J72" s="229">
        <f t="shared" si="150"/>
        <v>0</v>
      </c>
      <c r="K72" s="229">
        <f t="shared" si="150"/>
        <v>0</v>
      </c>
      <c r="L72" s="229">
        <f t="shared" si="150"/>
        <v>0</v>
      </c>
      <c r="M72" s="229">
        <f t="shared" si="150"/>
        <v>0</v>
      </c>
      <c r="N72" s="229">
        <f t="shared" si="150"/>
        <v>0</v>
      </c>
      <c r="O72" s="229">
        <f t="shared" si="150"/>
        <v>0</v>
      </c>
      <c r="P72" s="229">
        <f t="shared" si="150"/>
        <v>0</v>
      </c>
      <c r="Q72" s="229">
        <f t="shared" si="150"/>
        <v>0</v>
      </c>
      <c r="R72" s="229">
        <f t="shared" si="150"/>
        <v>0</v>
      </c>
      <c r="S72" s="229">
        <f t="shared" si="150"/>
        <v>0</v>
      </c>
      <c r="T72" s="229">
        <f t="shared" si="150"/>
        <v>0</v>
      </c>
      <c r="U72" s="229">
        <f t="shared" si="150"/>
        <v>0</v>
      </c>
      <c r="V72" s="229">
        <f t="shared" si="150"/>
        <v>0</v>
      </c>
      <c r="W72" s="229">
        <f t="shared" ref="W72:AL83" si="151">IF($D72=W$9,$E72*$G$3/2,IF(AND($C72+$E$3&gt;W$8,W$9&gt;$D72),$E72*$G$3,0))</f>
        <v>0</v>
      </c>
      <c r="X72" s="229">
        <f t="shared" si="151"/>
        <v>0</v>
      </c>
      <c r="Y72" s="229">
        <f t="shared" si="151"/>
        <v>0</v>
      </c>
      <c r="Z72" s="229">
        <f t="shared" si="151"/>
        <v>0</v>
      </c>
      <c r="AA72" s="229">
        <f t="shared" si="151"/>
        <v>0</v>
      </c>
      <c r="AB72" s="229">
        <f t="shared" si="151"/>
        <v>0</v>
      </c>
      <c r="AC72" s="229">
        <f t="shared" si="151"/>
        <v>0</v>
      </c>
      <c r="AD72" s="229">
        <f t="shared" si="151"/>
        <v>0</v>
      </c>
      <c r="AE72" s="229">
        <f t="shared" si="151"/>
        <v>0</v>
      </c>
      <c r="AF72" s="229">
        <f t="shared" si="151"/>
        <v>0</v>
      </c>
      <c r="AG72" s="229">
        <f t="shared" si="151"/>
        <v>0</v>
      </c>
      <c r="AH72" s="229">
        <f t="shared" si="151"/>
        <v>0</v>
      </c>
      <c r="AI72" s="229">
        <f t="shared" si="151"/>
        <v>0</v>
      </c>
      <c r="AJ72" s="229">
        <f t="shared" si="151"/>
        <v>0</v>
      </c>
      <c r="AK72" s="229">
        <f t="shared" si="151"/>
        <v>0</v>
      </c>
      <c r="AL72" s="229">
        <f t="shared" si="151"/>
        <v>0</v>
      </c>
      <c r="AM72" s="229">
        <f t="shared" ref="AM72:BB83" si="152">IF($D72=AM$9,$E72*$G$3/2,IF(AND($C72+$E$3&gt;AM$8,AM$9&gt;$D72),$E72*$G$3,0))</f>
        <v>0</v>
      </c>
      <c r="AN72" s="229">
        <f t="shared" si="152"/>
        <v>0</v>
      </c>
      <c r="AO72" s="229">
        <f t="shared" si="152"/>
        <v>0</v>
      </c>
      <c r="AP72" s="229">
        <f t="shared" si="152"/>
        <v>0</v>
      </c>
      <c r="AQ72" s="229">
        <f t="shared" si="152"/>
        <v>0</v>
      </c>
      <c r="AR72" s="229">
        <f t="shared" si="152"/>
        <v>0</v>
      </c>
      <c r="AS72" s="229">
        <f t="shared" si="152"/>
        <v>0</v>
      </c>
      <c r="AT72" s="229">
        <f t="shared" si="152"/>
        <v>0</v>
      </c>
      <c r="AU72" s="229">
        <f t="shared" si="152"/>
        <v>0</v>
      </c>
      <c r="AV72" s="229">
        <f t="shared" si="152"/>
        <v>0</v>
      </c>
      <c r="AW72" s="229">
        <f t="shared" si="152"/>
        <v>0</v>
      </c>
      <c r="AX72" s="229">
        <f t="shared" si="152"/>
        <v>0</v>
      </c>
      <c r="AY72" s="229">
        <f t="shared" si="152"/>
        <v>0</v>
      </c>
      <c r="AZ72" s="229">
        <f t="shared" si="152"/>
        <v>0</v>
      </c>
      <c r="BA72" s="229">
        <f t="shared" si="152"/>
        <v>0</v>
      </c>
      <c r="BB72" s="229">
        <f t="shared" si="152"/>
        <v>0</v>
      </c>
      <c r="BC72" s="229">
        <f t="shared" si="149"/>
        <v>0</v>
      </c>
      <c r="BD72" s="229">
        <f t="shared" si="149"/>
        <v>0</v>
      </c>
      <c r="BE72" s="229">
        <f t="shared" si="149"/>
        <v>0</v>
      </c>
      <c r="BF72" s="229">
        <f t="shared" si="149"/>
        <v>0</v>
      </c>
      <c r="BG72" s="229">
        <f t="shared" si="149"/>
        <v>0</v>
      </c>
      <c r="BH72" s="229">
        <f t="shared" si="149"/>
        <v>0</v>
      </c>
      <c r="BI72" s="229">
        <f t="shared" si="149"/>
        <v>0</v>
      </c>
      <c r="BJ72" s="229">
        <f t="shared" si="149"/>
        <v>0</v>
      </c>
      <c r="BK72" s="229">
        <f t="shared" si="149"/>
        <v>0</v>
      </c>
      <c r="BL72" s="229">
        <f t="shared" si="149"/>
        <v>0</v>
      </c>
      <c r="BM72" s="229">
        <f t="shared" si="149"/>
        <v>0</v>
      </c>
      <c r="BN72" s="229">
        <f t="shared" si="149"/>
        <v>0</v>
      </c>
      <c r="BO72" s="229">
        <f t="shared" si="149"/>
        <v>0</v>
      </c>
      <c r="BP72" s="229">
        <f t="shared" si="149"/>
        <v>0</v>
      </c>
      <c r="BQ72" s="229">
        <f t="shared" si="149"/>
        <v>0</v>
      </c>
      <c r="BR72" s="229">
        <f t="shared" si="149"/>
        <v>0</v>
      </c>
      <c r="BS72" s="229">
        <f t="shared" si="149"/>
        <v>0</v>
      </c>
      <c r="BT72" s="229">
        <f t="shared" si="149"/>
        <v>0</v>
      </c>
      <c r="BU72" s="229">
        <f t="shared" si="149"/>
        <v>0</v>
      </c>
      <c r="BV72" s="229">
        <f t="shared" si="149"/>
        <v>0</v>
      </c>
      <c r="BW72" s="229">
        <f t="shared" si="149"/>
        <v>0</v>
      </c>
      <c r="BX72" s="229">
        <f t="shared" si="149"/>
        <v>0</v>
      </c>
      <c r="BY72" s="229">
        <f t="shared" si="149"/>
        <v>0</v>
      </c>
      <c r="BZ72" s="229">
        <f t="shared" si="149"/>
        <v>0</v>
      </c>
    </row>
    <row r="73" spans="1:78" x14ac:dyDescent="0.2">
      <c r="A73" s="7" t="str">
        <v>Roll-in 10</v>
      </c>
      <c r="B73" s="7">
        <v>0</v>
      </c>
      <c r="C73" s="7">
        <f t="shared" si="32"/>
        <v>62</v>
      </c>
      <c r="D73" s="165">
        <f t="shared" si="33"/>
        <v>45351</v>
      </c>
      <c r="E73" s="313">
        <f>HLOOKUP(D73,INPUTS!$D$86:$BW$93,IF(B73=1,3,7),FALSE)</f>
        <v>0</v>
      </c>
      <c r="F73" s="303"/>
      <c r="G73" s="229">
        <f t="shared" si="150"/>
        <v>0</v>
      </c>
      <c r="H73" s="229">
        <f t="shared" si="150"/>
        <v>0</v>
      </c>
      <c r="I73" s="229">
        <f t="shared" si="150"/>
        <v>0</v>
      </c>
      <c r="J73" s="229">
        <f t="shared" si="150"/>
        <v>0</v>
      </c>
      <c r="K73" s="229">
        <f t="shared" si="150"/>
        <v>0</v>
      </c>
      <c r="L73" s="229">
        <f t="shared" si="150"/>
        <v>0</v>
      </c>
      <c r="M73" s="229">
        <f t="shared" si="150"/>
        <v>0</v>
      </c>
      <c r="N73" s="229">
        <f t="shared" si="150"/>
        <v>0</v>
      </c>
      <c r="O73" s="229">
        <f t="shared" si="150"/>
        <v>0</v>
      </c>
      <c r="P73" s="229">
        <f t="shared" si="150"/>
        <v>0</v>
      </c>
      <c r="Q73" s="229">
        <f t="shared" si="150"/>
        <v>0</v>
      </c>
      <c r="R73" s="229">
        <f t="shared" si="150"/>
        <v>0</v>
      </c>
      <c r="S73" s="229">
        <f t="shared" si="150"/>
        <v>0</v>
      </c>
      <c r="T73" s="229">
        <f t="shared" si="150"/>
        <v>0</v>
      </c>
      <c r="U73" s="229">
        <f t="shared" si="150"/>
        <v>0</v>
      </c>
      <c r="V73" s="229">
        <f t="shared" si="150"/>
        <v>0</v>
      </c>
      <c r="W73" s="229">
        <f t="shared" si="151"/>
        <v>0</v>
      </c>
      <c r="X73" s="229">
        <f t="shared" si="151"/>
        <v>0</v>
      </c>
      <c r="Y73" s="229">
        <f t="shared" si="151"/>
        <v>0</v>
      </c>
      <c r="Z73" s="229">
        <f t="shared" si="151"/>
        <v>0</v>
      </c>
      <c r="AA73" s="229">
        <f t="shared" si="151"/>
        <v>0</v>
      </c>
      <c r="AB73" s="229">
        <f t="shared" si="151"/>
        <v>0</v>
      </c>
      <c r="AC73" s="229">
        <f t="shared" si="151"/>
        <v>0</v>
      </c>
      <c r="AD73" s="229">
        <f t="shared" si="151"/>
        <v>0</v>
      </c>
      <c r="AE73" s="229">
        <f t="shared" si="151"/>
        <v>0</v>
      </c>
      <c r="AF73" s="229">
        <f t="shared" si="151"/>
        <v>0</v>
      </c>
      <c r="AG73" s="229">
        <f t="shared" si="151"/>
        <v>0</v>
      </c>
      <c r="AH73" s="229">
        <f t="shared" si="151"/>
        <v>0</v>
      </c>
      <c r="AI73" s="229">
        <f t="shared" si="151"/>
        <v>0</v>
      </c>
      <c r="AJ73" s="229">
        <f t="shared" si="151"/>
        <v>0</v>
      </c>
      <c r="AK73" s="229">
        <f t="shared" si="151"/>
        <v>0</v>
      </c>
      <c r="AL73" s="229">
        <f t="shared" si="151"/>
        <v>0</v>
      </c>
      <c r="AM73" s="229">
        <f t="shared" si="152"/>
        <v>0</v>
      </c>
      <c r="AN73" s="229">
        <f t="shared" si="152"/>
        <v>0</v>
      </c>
      <c r="AO73" s="229">
        <f t="shared" si="149"/>
        <v>0</v>
      </c>
      <c r="AP73" s="229">
        <f t="shared" si="149"/>
        <v>0</v>
      </c>
      <c r="AQ73" s="229">
        <f t="shared" si="149"/>
        <v>0</v>
      </c>
      <c r="AR73" s="229">
        <f t="shared" si="149"/>
        <v>0</v>
      </c>
      <c r="AS73" s="229">
        <f t="shared" si="149"/>
        <v>0</v>
      </c>
      <c r="AT73" s="229">
        <f t="shared" si="149"/>
        <v>0</v>
      </c>
      <c r="AU73" s="229">
        <f t="shared" si="149"/>
        <v>0</v>
      </c>
      <c r="AV73" s="229">
        <f t="shared" si="149"/>
        <v>0</v>
      </c>
      <c r="AW73" s="229">
        <f t="shared" si="149"/>
        <v>0</v>
      </c>
      <c r="AX73" s="229">
        <f t="shared" si="149"/>
        <v>0</v>
      </c>
      <c r="AY73" s="229">
        <f t="shared" si="149"/>
        <v>0</v>
      </c>
      <c r="AZ73" s="229">
        <f t="shared" si="149"/>
        <v>0</v>
      </c>
      <c r="BA73" s="229">
        <f t="shared" si="149"/>
        <v>0</v>
      </c>
      <c r="BB73" s="229">
        <f t="shared" si="149"/>
        <v>0</v>
      </c>
      <c r="BC73" s="229">
        <f t="shared" si="149"/>
        <v>0</v>
      </c>
      <c r="BD73" s="229">
        <f t="shared" si="149"/>
        <v>0</v>
      </c>
      <c r="BE73" s="229">
        <f t="shared" si="149"/>
        <v>0</v>
      </c>
      <c r="BF73" s="229">
        <f t="shared" si="149"/>
        <v>0</v>
      </c>
      <c r="BG73" s="229">
        <f t="shared" si="149"/>
        <v>0</v>
      </c>
      <c r="BH73" s="229">
        <f t="shared" si="149"/>
        <v>0</v>
      </c>
      <c r="BI73" s="229">
        <f t="shared" si="149"/>
        <v>0</v>
      </c>
      <c r="BJ73" s="229">
        <f t="shared" si="149"/>
        <v>0</v>
      </c>
      <c r="BK73" s="229">
        <f t="shared" si="149"/>
        <v>0</v>
      </c>
      <c r="BL73" s="229">
        <f t="shared" si="149"/>
        <v>0</v>
      </c>
      <c r="BM73" s="229">
        <f t="shared" si="149"/>
        <v>0</v>
      </c>
      <c r="BN73" s="229">
        <f t="shared" si="149"/>
        <v>0</v>
      </c>
      <c r="BO73" s="229">
        <f t="shared" si="149"/>
        <v>0</v>
      </c>
      <c r="BP73" s="229">
        <f t="shared" si="149"/>
        <v>0</v>
      </c>
      <c r="BQ73" s="229">
        <f t="shared" si="149"/>
        <v>0</v>
      </c>
      <c r="BR73" s="229">
        <f t="shared" si="149"/>
        <v>0</v>
      </c>
      <c r="BS73" s="229">
        <f t="shared" si="149"/>
        <v>0</v>
      </c>
      <c r="BT73" s="229">
        <f t="shared" si="149"/>
        <v>0</v>
      </c>
      <c r="BU73" s="229">
        <f t="shared" si="149"/>
        <v>0</v>
      </c>
      <c r="BV73" s="229">
        <f t="shared" si="149"/>
        <v>0</v>
      </c>
      <c r="BW73" s="229">
        <f t="shared" si="149"/>
        <v>0</v>
      </c>
      <c r="BX73" s="229">
        <f t="shared" si="149"/>
        <v>0</v>
      </c>
      <c r="BY73" s="229">
        <f t="shared" si="149"/>
        <v>0</v>
      </c>
      <c r="BZ73" s="229">
        <f t="shared" si="149"/>
        <v>0</v>
      </c>
    </row>
    <row r="74" spans="1:78" x14ac:dyDescent="0.2">
      <c r="A74" s="7" t="str">
        <v>Roll-in 10</v>
      </c>
      <c r="B74" s="7">
        <v>0</v>
      </c>
      <c r="C74" s="7">
        <f t="shared" si="32"/>
        <v>63</v>
      </c>
      <c r="D74" s="165">
        <f t="shared" si="33"/>
        <v>45382</v>
      </c>
      <c r="E74" s="313">
        <f>HLOOKUP(D74,INPUTS!$D$86:$BW$93,IF(B74=1,3,7),FALSE)</f>
        <v>0</v>
      </c>
      <c r="F74" s="303"/>
      <c r="G74" s="229">
        <f t="shared" si="150"/>
        <v>0</v>
      </c>
      <c r="H74" s="229">
        <f t="shared" si="150"/>
        <v>0</v>
      </c>
      <c r="I74" s="229">
        <f t="shared" si="150"/>
        <v>0</v>
      </c>
      <c r="J74" s="229">
        <f t="shared" si="150"/>
        <v>0</v>
      </c>
      <c r="K74" s="229">
        <f t="shared" si="150"/>
        <v>0</v>
      </c>
      <c r="L74" s="229">
        <f t="shared" si="150"/>
        <v>0</v>
      </c>
      <c r="M74" s="229">
        <f t="shared" si="150"/>
        <v>0</v>
      </c>
      <c r="N74" s="229">
        <f t="shared" si="150"/>
        <v>0</v>
      </c>
      <c r="O74" s="229">
        <f t="shared" si="150"/>
        <v>0</v>
      </c>
      <c r="P74" s="229">
        <f t="shared" si="150"/>
        <v>0</v>
      </c>
      <c r="Q74" s="229">
        <f t="shared" si="150"/>
        <v>0</v>
      </c>
      <c r="R74" s="229">
        <f t="shared" si="150"/>
        <v>0</v>
      </c>
      <c r="S74" s="229">
        <f t="shared" si="150"/>
        <v>0</v>
      </c>
      <c r="T74" s="229">
        <f t="shared" si="150"/>
        <v>0</v>
      </c>
      <c r="U74" s="229">
        <f t="shared" si="150"/>
        <v>0</v>
      </c>
      <c r="V74" s="229">
        <f t="shared" si="150"/>
        <v>0</v>
      </c>
      <c r="W74" s="229">
        <f t="shared" si="151"/>
        <v>0</v>
      </c>
      <c r="X74" s="229">
        <f t="shared" si="151"/>
        <v>0</v>
      </c>
      <c r="Y74" s="229">
        <f t="shared" si="151"/>
        <v>0</v>
      </c>
      <c r="Z74" s="229">
        <f t="shared" si="151"/>
        <v>0</v>
      </c>
      <c r="AA74" s="229">
        <f t="shared" si="151"/>
        <v>0</v>
      </c>
      <c r="AB74" s="229">
        <f t="shared" si="151"/>
        <v>0</v>
      </c>
      <c r="AC74" s="229">
        <f t="shared" si="151"/>
        <v>0</v>
      </c>
      <c r="AD74" s="229">
        <f t="shared" si="151"/>
        <v>0</v>
      </c>
      <c r="AE74" s="229">
        <f t="shared" si="151"/>
        <v>0</v>
      </c>
      <c r="AF74" s="229">
        <f t="shared" si="151"/>
        <v>0</v>
      </c>
      <c r="AG74" s="229">
        <f t="shared" si="151"/>
        <v>0</v>
      </c>
      <c r="AH74" s="229">
        <f t="shared" si="151"/>
        <v>0</v>
      </c>
      <c r="AI74" s="229">
        <f t="shared" si="151"/>
        <v>0</v>
      </c>
      <c r="AJ74" s="229">
        <f t="shared" si="151"/>
        <v>0</v>
      </c>
      <c r="AK74" s="229">
        <f t="shared" si="151"/>
        <v>0</v>
      </c>
      <c r="AL74" s="229">
        <f t="shared" si="151"/>
        <v>0</v>
      </c>
      <c r="AM74" s="229">
        <f t="shared" si="152"/>
        <v>0</v>
      </c>
      <c r="AN74" s="229">
        <f t="shared" si="152"/>
        <v>0</v>
      </c>
      <c r="AO74" s="229">
        <f t="shared" si="149"/>
        <v>0</v>
      </c>
      <c r="AP74" s="229">
        <f t="shared" si="149"/>
        <v>0</v>
      </c>
      <c r="AQ74" s="229">
        <f t="shared" si="149"/>
        <v>0</v>
      </c>
      <c r="AR74" s="229">
        <f t="shared" si="149"/>
        <v>0</v>
      </c>
      <c r="AS74" s="229">
        <f t="shared" si="149"/>
        <v>0</v>
      </c>
      <c r="AT74" s="229">
        <f t="shared" si="149"/>
        <v>0</v>
      </c>
      <c r="AU74" s="229">
        <f t="shared" si="149"/>
        <v>0</v>
      </c>
      <c r="AV74" s="229">
        <f t="shared" si="149"/>
        <v>0</v>
      </c>
      <c r="AW74" s="229">
        <f t="shared" si="149"/>
        <v>0</v>
      </c>
      <c r="AX74" s="229">
        <f t="shared" si="149"/>
        <v>0</v>
      </c>
      <c r="AY74" s="229">
        <f t="shared" si="149"/>
        <v>0</v>
      </c>
      <c r="AZ74" s="229">
        <f t="shared" si="149"/>
        <v>0</v>
      </c>
      <c r="BA74" s="229">
        <f t="shared" si="149"/>
        <v>0</v>
      </c>
      <c r="BB74" s="229">
        <f t="shared" si="149"/>
        <v>0</v>
      </c>
      <c r="BC74" s="229">
        <f t="shared" si="149"/>
        <v>0</v>
      </c>
      <c r="BD74" s="229">
        <f t="shared" si="149"/>
        <v>0</v>
      </c>
      <c r="BE74" s="229">
        <f t="shared" si="149"/>
        <v>0</v>
      </c>
      <c r="BF74" s="229">
        <f t="shared" si="149"/>
        <v>0</v>
      </c>
      <c r="BG74" s="229">
        <f t="shared" si="149"/>
        <v>0</v>
      </c>
      <c r="BH74" s="229">
        <f t="shared" si="149"/>
        <v>0</v>
      </c>
      <c r="BI74" s="229">
        <f t="shared" si="149"/>
        <v>0</v>
      </c>
      <c r="BJ74" s="229">
        <f t="shared" si="149"/>
        <v>0</v>
      </c>
      <c r="BK74" s="229">
        <f t="shared" si="149"/>
        <v>0</v>
      </c>
      <c r="BL74" s="229">
        <f t="shared" si="149"/>
        <v>0</v>
      </c>
      <c r="BM74" s="229">
        <f t="shared" si="149"/>
        <v>0</v>
      </c>
      <c r="BN74" s="229">
        <f t="shared" si="149"/>
        <v>0</v>
      </c>
      <c r="BO74" s="229">
        <f t="shared" si="149"/>
        <v>0</v>
      </c>
      <c r="BP74" s="229">
        <f t="shared" si="149"/>
        <v>0</v>
      </c>
      <c r="BQ74" s="229">
        <f t="shared" si="149"/>
        <v>0</v>
      </c>
      <c r="BR74" s="229">
        <f t="shared" si="149"/>
        <v>0</v>
      </c>
      <c r="BS74" s="229">
        <f t="shared" si="149"/>
        <v>0</v>
      </c>
      <c r="BT74" s="229">
        <f t="shared" si="149"/>
        <v>0</v>
      </c>
      <c r="BU74" s="229">
        <f t="shared" si="149"/>
        <v>0</v>
      </c>
      <c r="BV74" s="229">
        <f t="shared" si="149"/>
        <v>0</v>
      </c>
      <c r="BW74" s="229">
        <f t="shared" si="149"/>
        <v>0</v>
      </c>
      <c r="BX74" s="229">
        <f t="shared" si="149"/>
        <v>0</v>
      </c>
      <c r="BY74" s="229">
        <f t="shared" si="149"/>
        <v>0</v>
      </c>
      <c r="BZ74" s="229">
        <f t="shared" si="149"/>
        <v>0</v>
      </c>
    </row>
    <row r="75" spans="1:78" x14ac:dyDescent="0.2">
      <c r="A75" s="7" t="str">
        <v>Roll-in 10</v>
      </c>
      <c r="B75" s="7">
        <v>0</v>
      </c>
      <c r="C75" s="7">
        <f t="shared" si="32"/>
        <v>64</v>
      </c>
      <c r="D75" s="165">
        <f t="shared" si="33"/>
        <v>45412</v>
      </c>
      <c r="E75" s="313">
        <f>HLOOKUP(D75,INPUTS!$D$86:$BW$93,IF(B75=1,3,7),FALSE)</f>
        <v>0</v>
      </c>
      <c r="F75" s="303"/>
      <c r="G75" s="229">
        <f t="shared" si="150"/>
        <v>0</v>
      </c>
      <c r="H75" s="229">
        <f t="shared" si="150"/>
        <v>0</v>
      </c>
      <c r="I75" s="229">
        <f t="shared" si="150"/>
        <v>0</v>
      </c>
      <c r="J75" s="229">
        <f t="shared" si="150"/>
        <v>0</v>
      </c>
      <c r="K75" s="229">
        <f t="shared" si="150"/>
        <v>0</v>
      </c>
      <c r="L75" s="229">
        <f t="shared" si="150"/>
        <v>0</v>
      </c>
      <c r="M75" s="229">
        <f t="shared" si="150"/>
        <v>0</v>
      </c>
      <c r="N75" s="229">
        <f t="shared" si="150"/>
        <v>0</v>
      </c>
      <c r="O75" s="229">
        <f t="shared" si="150"/>
        <v>0</v>
      </c>
      <c r="P75" s="229">
        <f t="shared" si="150"/>
        <v>0</v>
      </c>
      <c r="Q75" s="229">
        <f t="shared" si="150"/>
        <v>0</v>
      </c>
      <c r="R75" s="229">
        <f t="shared" si="150"/>
        <v>0</v>
      </c>
      <c r="S75" s="229">
        <f t="shared" si="150"/>
        <v>0</v>
      </c>
      <c r="T75" s="229">
        <f t="shared" si="150"/>
        <v>0</v>
      </c>
      <c r="U75" s="229">
        <f t="shared" si="150"/>
        <v>0</v>
      </c>
      <c r="V75" s="229">
        <f t="shared" si="150"/>
        <v>0</v>
      </c>
      <c r="W75" s="229">
        <f t="shared" si="151"/>
        <v>0</v>
      </c>
      <c r="X75" s="229">
        <f t="shared" si="151"/>
        <v>0</v>
      </c>
      <c r="Y75" s="229">
        <f t="shared" si="151"/>
        <v>0</v>
      </c>
      <c r="Z75" s="229">
        <f t="shared" si="151"/>
        <v>0</v>
      </c>
      <c r="AA75" s="229">
        <f t="shared" si="151"/>
        <v>0</v>
      </c>
      <c r="AB75" s="229">
        <f t="shared" si="151"/>
        <v>0</v>
      </c>
      <c r="AC75" s="229">
        <f t="shared" si="151"/>
        <v>0</v>
      </c>
      <c r="AD75" s="229">
        <f t="shared" si="151"/>
        <v>0</v>
      </c>
      <c r="AE75" s="229">
        <f t="shared" si="151"/>
        <v>0</v>
      </c>
      <c r="AF75" s="229">
        <f t="shared" si="151"/>
        <v>0</v>
      </c>
      <c r="AG75" s="229">
        <f t="shared" si="151"/>
        <v>0</v>
      </c>
      <c r="AH75" s="229">
        <f t="shared" si="151"/>
        <v>0</v>
      </c>
      <c r="AI75" s="229">
        <f t="shared" si="151"/>
        <v>0</v>
      </c>
      <c r="AJ75" s="229">
        <f t="shared" si="151"/>
        <v>0</v>
      </c>
      <c r="AK75" s="229">
        <f t="shared" si="151"/>
        <v>0</v>
      </c>
      <c r="AL75" s="229">
        <f t="shared" si="151"/>
        <v>0</v>
      </c>
      <c r="AM75" s="229">
        <f t="shared" si="152"/>
        <v>0</v>
      </c>
      <c r="AN75" s="229">
        <f t="shared" si="152"/>
        <v>0</v>
      </c>
      <c r="AO75" s="229">
        <f t="shared" si="149"/>
        <v>0</v>
      </c>
      <c r="AP75" s="229">
        <f t="shared" si="149"/>
        <v>0</v>
      </c>
      <c r="AQ75" s="229">
        <f t="shared" si="149"/>
        <v>0</v>
      </c>
      <c r="AR75" s="229">
        <f t="shared" si="149"/>
        <v>0</v>
      </c>
      <c r="AS75" s="229">
        <f t="shared" si="149"/>
        <v>0</v>
      </c>
      <c r="AT75" s="229">
        <f t="shared" si="149"/>
        <v>0</v>
      </c>
      <c r="AU75" s="229">
        <f t="shared" si="149"/>
        <v>0</v>
      </c>
      <c r="AV75" s="229">
        <f t="shared" si="149"/>
        <v>0</v>
      </c>
      <c r="AW75" s="229">
        <f t="shared" si="149"/>
        <v>0</v>
      </c>
      <c r="AX75" s="229">
        <f t="shared" si="149"/>
        <v>0</v>
      </c>
      <c r="AY75" s="229">
        <f t="shared" si="149"/>
        <v>0</v>
      </c>
      <c r="AZ75" s="229">
        <f t="shared" si="149"/>
        <v>0</v>
      </c>
      <c r="BA75" s="229">
        <f t="shared" si="149"/>
        <v>0</v>
      </c>
      <c r="BB75" s="229">
        <f t="shared" si="149"/>
        <v>0</v>
      </c>
      <c r="BC75" s="229">
        <f t="shared" si="149"/>
        <v>0</v>
      </c>
      <c r="BD75" s="229">
        <f t="shared" si="149"/>
        <v>0</v>
      </c>
      <c r="BE75" s="229">
        <f t="shared" si="149"/>
        <v>0</v>
      </c>
      <c r="BF75" s="229">
        <f t="shared" si="149"/>
        <v>0</v>
      </c>
      <c r="BG75" s="229">
        <f t="shared" si="149"/>
        <v>0</v>
      </c>
      <c r="BH75" s="229">
        <f t="shared" si="149"/>
        <v>0</v>
      </c>
      <c r="BI75" s="229">
        <f t="shared" si="149"/>
        <v>0</v>
      </c>
      <c r="BJ75" s="229">
        <f t="shared" si="149"/>
        <v>0</v>
      </c>
      <c r="BK75" s="229">
        <f t="shared" si="149"/>
        <v>0</v>
      </c>
      <c r="BL75" s="229">
        <f t="shared" si="149"/>
        <v>0</v>
      </c>
      <c r="BM75" s="229">
        <f t="shared" si="149"/>
        <v>0</v>
      </c>
      <c r="BN75" s="229">
        <f t="shared" si="149"/>
        <v>0</v>
      </c>
      <c r="BO75" s="229">
        <f t="shared" si="149"/>
        <v>0</v>
      </c>
      <c r="BP75" s="229">
        <f t="shared" si="149"/>
        <v>0</v>
      </c>
      <c r="BQ75" s="229">
        <f t="shared" si="149"/>
        <v>0</v>
      </c>
      <c r="BR75" s="229">
        <f t="shared" si="149"/>
        <v>0</v>
      </c>
      <c r="BS75" s="229">
        <f t="shared" si="149"/>
        <v>0</v>
      </c>
      <c r="BT75" s="229">
        <f t="shared" si="149"/>
        <v>0</v>
      </c>
      <c r="BU75" s="229">
        <f t="shared" si="149"/>
        <v>0</v>
      </c>
      <c r="BV75" s="229">
        <f t="shared" si="149"/>
        <v>0</v>
      </c>
      <c r="BW75" s="229">
        <f t="shared" si="149"/>
        <v>0</v>
      </c>
      <c r="BX75" s="229">
        <f t="shared" si="149"/>
        <v>0</v>
      </c>
      <c r="BY75" s="229">
        <f t="shared" si="149"/>
        <v>0</v>
      </c>
      <c r="BZ75" s="229">
        <f t="shared" si="149"/>
        <v>0</v>
      </c>
    </row>
    <row r="76" spans="1:78" x14ac:dyDescent="0.2">
      <c r="A76" s="7" t="str">
        <v>Roll-in 10</v>
      </c>
      <c r="B76" s="7">
        <v>0</v>
      </c>
      <c r="C76" s="7">
        <f t="shared" si="32"/>
        <v>65</v>
      </c>
      <c r="D76" s="165">
        <f t="shared" si="33"/>
        <v>45443</v>
      </c>
      <c r="E76" s="313">
        <f>HLOOKUP(D76,INPUTS!$D$86:$BW$93,IF(B76=1,3,7),FALSE)</f>
        <v>0</v>
      </c>
      <c r="F76" s="303"/>
      <c r="G76" s="229">
        <f t="shared" si="150"/>
        <v>0</v>
      </c>
      <c r="H76" s="229">
        <f t="shared" si="150"/>
        <v>0</v>
      </c>
      <c r="I76" s="229">
        <f t="shared" si="150"/>
        <v>0</v>
      </c>
      <c r="J76" s="229">
        <f t="shared" si="150"/>
        <v>0</v>
      </c>
      <c r="K76" s="229">
        <f t="shared" si="150"/>
        <v>0</v>
      </c>
      <c r="L76" s="229">
        <f t="shared" si="150"/>
        <v>0</v>
      </c>
      <c r="M76" s="229">
        <f t="shared" si="150"/>
        <v>0</v>
      </c>
      <c r="N76" s="229">
        <f t="shared" si="150"/>
        <v>0</v>
      </c>
      <c r="O76" s="229">
        <f t="shared" si="150"/>
        <v>0</v>
      </c>
      <c r="P76" s="229">
        <f t="shared" si="150"/>
        <v>0</v>
      </c>
      <c r="Q76" s="229">
        <f t="shared" si="150"/>
        <v>0</v>
      </c>
      <c r="R76" s="229">
        <f t="shared" si="150"/>
        <v>0</v>
      </c>
      <c r="S76" s="229">
        <f t="shared" si="150"/>
        <v>0</v>
      </c>
      <c r="T76" s="229">
        <f t="shared" si="150"/>
        <v>0</v>
      </c>
      <c r="U76" s="229">
        <f t="shared" si="150"/>
        <v>0</v>
      </c>
      <c r="V76" s="229">
        <f t="shared" si="150"/>
        <v>0</v>
      </c>
      <c r="W76" s="229">
        <f t="shared" si="151"/>
        <v>0</v>
      </c>
      <c r="X76" s="229">
        <f t="shared" si="151"/>
        <v>0</v>
      </c>
      <c r="Y76" s="229">
        <f t="shared" si="151"/>
        <v>0</v>
      </c>
      <c r="Z76" s="229">
        <f t="shared" si="151"/>
        <v>0</v>
      </c>
      <c r="AA76" s="229">
        <f t="shared" si="151"/>
        <v>0</v>
      </c>
      <c r="AB76" s="229">
        <f t="shared" si="151"/>
        <v>0</v>
      </c>
      <c r="AC76" s="229">
        <f t="shared" si="151"/>
        <v>0</v>
      </c>
      <c r="AD76" s="229">
        <f t="shared" si="151"/>
        <v>0</v>
      </c>
      <c r="AE76" s="229">
        <f t="shared" si="151"/>
        <v>0</v>
      </c>
      <c r="AF76" s="229">
        <f t="shared" si="151"/>
        <v>0</v>
      </c>
      <c r="AG76" s="229">
        <f t="shared" si="151"/>
        <v>0</v>
      </c>
      <c r="AH76" s="229">
        <f t="shared" si="151"/>
        <v>0</v>
      </c>
      <c r="AI76" s="229">
        <f t="shared" si="151"/>
        <v>0</v>
      </c>
      <c r="AJ76" s="229">
        <f t="shared" si="151"/>
        <v>0</v>
      </c>
      <c r="AK76" s="229">
        <f t="shared" si="151"/>
        <v>0</v>
      </c>
      <c r="AL76" s="229">
        <f t="shared" si="151"/>
        <v>0</v>
      </c>
      <c r="AM76" s="229">
        <f t="shared" si="152"/>
        <v>0</v>
      </c>
      <c r="AN76" s="229">
        <f t="shared" si="152"/>
        <v>0</v>
      </c>
      <c r="AO76" s="229">
        <f t="shared" si="149"/>
        <v>0</v>
      </c>
      <c r="AP76" s="229">
        <f t="shared" si="149"/>
        <v>0</v>
      </c>
      <c r="AQ76" s="229">
        <f t="shared" si="149"/>
        <v>0</v>
      </c>
      <c r="AR76" s="229">
        <f t="shared" si="149"/>
        <v>0</v>
      </c>
      <c r="AS76" s="229">
        <f t="shared" si="149"/>
        <v>0</v>
      </c>
      <c r="AT76" s="229">
        <f t="shared" si="149"/>
        <v>0</v>
      </c>
      <c r="AU76" s="229">
        <f t="shared" si="149"/>
        <v>0</v>
      </c>
      <c r="AV76" s="229">
        <f t="shared" si="149"/>
        <v>0</v>
      </c>
      <c r="AW76" s="229">
        <f t="shared" si="149"/>
        <v>0</v>
      </c>
      <c r="AX76" s="229">
        <f t="shared" si="149"/>
        <v>0</v>
      </c>
      <c r="AY76" s="229">
        <f t="shared" si="149"/>
        <v>0</v>
      </c>
      <c r="AZ76" s="229">
        <f t="shared" si="149"/>
        <v>0</v>
      </c>
      <c r="BA76" s="229">
        <f t="shared" si="149"/>
        <v>0</v>
      </c>
      <c r="BB76" s="229">
        <f t="shared" si="149"/>
        <v>0</v>
      </c>
      <c r="BC76" s="229">
        <f t="shared" si="149"/>
        <v>0</v>
      </c>
      <c r="BD76" s="229">
        <f t="shared" si="149"/>
        <v>0</v>
      </c>
      <c r="BE76" s="229">
        <f t="shared" si="149"/>
        <v>0</v>
      </c>
      <c r="BF76" s="229">
        <f t="shared" si="149"/>
        <v>0</v>
      </c>
      <c r="BG76" s="229">
        <f t="shared" si="149"/>
        <v>0</v>
      </c>
      <c r="BH76" s="229">
        <f t="shared" si="149"/>
        <v>0</v>
      </c>
      <c r="BI76" s="229">
        <f t="shared" si="149"/>
        <v>0</v>
      </c>
      <c r="BJ76" s="229">
        <f t="shared" si="149"/>
        <v>0</v>
      </c>
      <c r="BK76" s="229">
        <f t="shared" si="149"/>
        <v>0</v>
      </c>
      <c r="BL76" s="229">
        <f t="shared" si="149"/>
        <v>0</v>
      </c>
      <c r="BM76" s="229">
        <f t="shared" si="149"/>
        <v>0</v>
      </c>
      <c r="BN76" s="229">
        <f t="shared" si="149"/>
        <v>0</v>
      </c>
      <c r="BO76" s="229">
        <f t="shared" si="149"/>
        <v>0</v>
      </c>
      <c r="BP76" s="229">
        <f t="shared" si="149"/>
        <v>0</v>
      </c>
      <c r="BQ76" s="229">
        <f t="shared" si="149"/>
        <v>0</v>
      </c>
      <c r="BR76" s="229">
        <f t="shared" si="149"/>
        <v>0</v>
      </c>
      <c r="BS76" s="229">
        <f t="shared" si="149"/>
        <v>0</v>
      </c>
      <c r="BT76" s="229">
        <f t="shared" si="149"/>
        <v>0</v>
      </c>
      <c r="BU76" s="229">
        <f t="shared" si="149"/>
        <v>0</v>
      </c>
      <c r="BV76" s="229">
        <f t="shared" si="149"/>
        <v>0</v>
      </c>
      <c r="BW76" s="229">
        <f t="shared" si="149"/>
        <v>0</v>
      </c>
      <c r="BX76" s="229">
        <f t="shared" si="149"/>
        <v>0</v>
      </c>
      <c r="BY76" s="229">
        <f t="shared" si="149"/>
        <v>0</v>
      </c>
      <c r="BZ76" s="229">
        <f t="shared" si="149"/>
        <v>0</v>
      </c>
    </row>
    <row r="77" spans="1:78" x14ac:dyDescent="0.2">
      <c r="A77" s="7" t="str">
        <v>Roll-in 10</v>
      </c>
      <c r="B77" s="7">
        <v>0</v>
      </c>
      <c r="C77" s="7">
        <f t="shared" si="32"/>
        <v>66</v>
      </c>
      <c r="D77" s="165">
        <f t="shared" si="33"/>
        <v>45473</v>
      </c>
      <c r="E77" s="313">
        <f>HLOOKUP(D77,INPUTS!$D$86:$BW$93,IF(B77=1,3,7),FALSE)</f>
        <v>0</v>
      </c>
      <c r="F77" s="303"/>
      <c r="G77" s="229">
        <f t="shared" si="150"/>
        <v>0</v>
      </c>
      <c r="H77" s="229">
        <f t="shared" si="150"/>
        <v>0</v>
      </c>
      <c r="I77" s="229">
        <f t="shared" si="150"/>
        <v>0</v>
      </c>
      <c r="J77" s="229">
        <f t="shared" si="150"/>
        <v>0</v>
      </c>
      <c r="K77" s="229">
        <f t="shared" si="150"/>
        <v>0</v>
      </c>
      <c r="L77" s="229">
        <f t="shared" si="150"/>
        <v>0</v>
      </c>
      <c r="M77" s="229">
        <f t="shared" si="150"/>
        <v>0</v>
      </c>
      <c r="N77" s="229">
        <f t="shared" si="150"/>
        <v>0</v>
      </c>
      <c r="O77" s="229">
        <f t="shared" si="150"/>
        <v>0</v>
      </c>
      <c r="P77" s="229">
        <f t="shared" si="150"/>
        <v>0</v>
      </c>
      <c r="Q77" s="229">
        <f t="shared" si="150"/>
        <v>0</v>
      </c>
      <c r="R77" s="229">
        <f t="shared" si="150"/>
        <v>0</v>
      </c>
      <c r="S77" s="229">
        <f t="shared" si="150"/>
        <v>0</v>
      </c>
      <c r="T77" s="229">
        <f t="shared" si="150"/>
        <v>0</v>
      </c>
      <c r="U77" s="229">
        <f t="shared" si="150"/>
        <v>0</v>
      </c>
      <c r="V77" s="229">
        <f t="shared" si="150"/>
        <v>0</v>
      </c>
      <c r="W77" s="229">
        <f t="shared" si="151"/>
        <v>0</v>
      </c>
      <c r="X77" s="229">
        <f t="shared" si="151"/>
        <v>0</v>
      </c>
      <c r="Y77" s="229">
        <f t="shared" si="151"/>
        <v>0</v>
      </c>
      <c r="Z77" s="229">
        <f t="shared" si="151"/>
        <v>0</v>
      </c>
      <c r="AA77" s="229">
        <f t="shared" si="151"/>
        <v>0</v>
      </c>
      <c r="AB77" s="229">
        <f t="shared" si="151"/>
        <v>0</v>
      </c>
      <c r="AC77" s="229">
        <f t="shared" si="151"/>
        <v>0</v>
      </c>
      <c r="AD77" s="229">
        <f t="shared" si="151"/>
        <v>0</v>
      </c>
      <c r="AE77" s="229">
        <f t="shared" si="151"/>
        <v>0</v>
      </c>
      <c r="AF77" s="229">
        <f t="shared" si="151"/>
        <v>0</v>
      </c>
      <c r="AG77" s="229">
        <f t="shared" si="151"/>
        <v>0</v>
      </c>
      <c r="AH77" s="229">
        <f t="shared" si="151"/>
        <v>0</v>
      </c>
      <c r="AI77" s="229">
        <f t="shared" si="151"/>
        <v>0</v>
      </c>
      <c r="AJ77" s="229">
        <f t="shared" si="151"/>
        <v>0</v>
      </c>
      <c r="AK77" s="229">
        <f t="shared" si="151"/>
        <v>0</v>
      </c>
      <c r="AL77" s="229">
        <f t="shared" si="151"/>
        <v>0</v>
      </c>
      <c r="AM77" s="229">
        <f t="shared" si="152"/>
        <v>0</v>
      </c>
      <c r="AN77" s="229">
        <f t="shared" si="152"/>
        <v>0</v>
      </c>
      <c r="AO77" s="229">
        <f t="shared" si="149"/>
        <v>0</v>
      </c>
      <c r="AP77" s="229">
        <f t="shared" si="149"/>
        <v>0</v>
      </c>
      <c r="AQ77" s="229">
        <f t="shared" si="149"/>
        <v>0</v>
      </c>
      <c r="AR77" s="229">
        <f t="shared" si="149"/>
        <v>0</v>
      </c>
      <c r="AS77" s="229">
        <f t="shared" si="149"/>
        <v>0</v>
      </c>
      <c r="AT77" s="229">
        <f t="shared" si="149"/>
        <v>0</v>
      </c>
      <c r="AU77" s="229">
        <f t="shared" si="149"/>
        <v>0</v>
      </c>
      <c r="AV77" s="229">
        <f t="shared" si="149"/>
        <v>0</v>
      </c>
      <c r="AW77" s="229">
        <f t="shared" si="149"/>
        <v>0</v>
      </c>
      <c r="AX77" s="229">
        <f t="shared" ref="AO77:BZ83" si="153">IF($D77=AX$9,$E77*$G$3/2,IF(AND($C77+$E$3&gt;AX$8,AX$9&gt;$D77),$E77*$G$3,0))</f>
        <v>0</v>
      </c>
      <c r="AY77" s="229">
        <f t="shared" si="153"/>
        <v>0</v>
      </c>
      <c r="AZ77" s="229">
        <f t="shared" si="153"/>
        <v>0</v>
      </c>
      <c r="BA77" s="229">
        <f t="shared" si="153"/>
        <v>0</v>
      </c>
      <c r="BB77" s="229">
        <f t="shared" si="153"/>
        <v>0</v>
      </c>
      <c r="BC77" s="229">
        <f t="shared" si="153"/>
        <v>0</v>
      </c>
      <c r="BD77" s="229">
        <f t="shared" si="153"/>
        <v>0</v>
      </c>
      <c r="BE77" s="229">
        <f t="shared" si="153"/>
        <v>0</v>
      </c>
      <c r="BF77" s="229">
        <f t="shared" si="153"/>
        <v>0</v>
      </c>
      <c r="BG77" s="229">
        <f t="shared" si="153"/>
        <v>0</v>
      </c>
      <c r="BH77" s="229">
        <f t="shared" si="153"/>
        <v>0</v>
      </c>
      <c r="BI77" s="229">
        <f t="shared" si="153"/>
        <v>0</v>
      </c>
      <c r="BJ77" s="229">
        <f t="shared" si="153"/>
        <v>0</v>
      </c>
      <c r="BK77" s="229">
        <f t="shared" si="153"/>
        <v>0</v>
      </c>
      <c r="BL77" s="229">
        <f t="shared" si="153"/>
        <v>0</v>
      </c>
      <c r="BM77" s="229">
        <f t="shared" si="153"/>
        <v>0</v>
      </c>
      <c r="BN77" s="229">
        <f t="shared" si="153"/>
        <v>0</v>
      </c>
      <c r="BO77" s="229">
        <f t="shared" si="153"/>
        <v>0</v>
      </c>
      <c r="BP77" s="229">
        <f t="shared" si="153"/>
        <v>0</v>
      </c>
      <c r="BQ77" s="229">
        <f t="shared" si="153"/>
        <v>0</v>
      </c>
      <c r="BR77" s="229">
        <f t="shared" si="153"/>
        <v>0</v>
      </c>
      <c r="BS77" s="229">
        <f t="shared" si="153"/>
        <v>0</v>
      </c>
      <c r="BT77" s="229">
        <f t="shared" si="153"/>
        <v>0</v>
      </c>
      <c r="BU77" s="229">
        <f t="shared" si="153"/>
        <v>0</v>
      </c>
      <c r="BV77" s="229">
        <f t="shared" si="153"/>
        <v>0</v>
      </c>
      <c r="BW77" s="229">
        <f t="shared" si="153"/>
        <v>0</v>
      </c>
      <c r="BX77" s="229">
        <f t="shared" si="153"/>
        <v>0</v>
      </c>
      <c r="BY77" s="229">
        <f t="shared" si="153"/>
        <v>0</v>
      </c>
      <c r="BZ77" s="229">
        <f t="shared" si="153"/>
        <v>0</v>
      </c>
    </row>
    <row r="78" spans="1:78" x14ac:dyDescent="0.2">
      <c r="A78" s="7" t="str">
        <v>Roll-in 10</v>
      </c>
      <c r="B78" s="7">
        <v>0</v>
      </c>
      <c r="C78" s="7">
        <f t="shared" ref="C78:C83" si="154">C77+1</f>
        <v>67</v>
      </c>
      <c r="D78" s="165">
        <f t="shared" ref="D78:D83" si="155">EOMONTH(D77,1)</f>
        <v>45504</v>
      </c>
      <c r="E78" s="313">
        <f>HLOOKUP(D78,INPUTS!$D$86:$BW$93,IF(B78=1,3,7),FALSE)</f>
        <v>0</v>
      </c>
      <c r="F78" s="303"/>
      <c r="G78" s="229">
        <f t="shared" si="150"/>
        <v>0</v>
      </c>
      <c r="H78" s="229">
        <f t="shared" si="150"/>
        <v>0</v>
      </c>
      <c r="I78" s="229">
        <f t="shared" si="150"/>
        <v>0</v>
      </c>
      <c r="J78" s="229">
        <f t="shared" si="150"/>
        <v>0</v>
      </c>
      <c r="K78" s="229">
        <f t="shared" si="150"/>
        <v>0</v>
      </c>
      <c r="L78" s="229">
        <f t="shared" si="150"/>
        <v>0</v>
      </c>
      <c r="M78" s="229">
        <f t="shared" si="150"/>
        <v>0</v>
      </c>
      <c r="N78" s="229">
        <f t="shared" si="150"/>
        <v>0</v>
      </c>
      <c r="O78" s="229">
        <f t="shared" si="150"/>
        <v>0</v>
      </c>
      <c r="P78" s="229">
        <f t="shared" si="150"/>
        <v>0</v>
      </c>
      <c r="Q78" s="229">
        <f t="shared" si="150"/>
        <v>0</v>
      </c>
      <c r="R78" s="229">
        <f t="shared" si="150"/>
        <v>0</v>
      </c>
      <c r="S78" s="229">
        <f t="shared" si="150"/>
        <v>0</v>
      </c>
      <c r="T78" s="229">
        <f t="shared" si="150"/>
        <v>0</v>
      </c>
      <c r="U78" s="229">
        <f t="shared" si="150"/>
        <v>0</v>
      </c>
      <c r="V78" s="229">
        <f t="shared" si="150"/>
        <v>0</v>
      </c>
      <c r="W78" s="229">
        <f t="shared" si="151"/>
        <v>0</v>
      </c>
      <c r="X78" s="229">
        <f t="shared" si="151"/>
        <v>0</v>
      </c>
      <c r="Y78" s="229">
        <f t="shared" si="151"/>
        <v>0</v>
      </c>
      <c r="Z78" s="229">
        <f t="shared" si="151"/>
        <v>0</v>
      </c>
      <c r="AA78" s="229">
        <f t="shared" si="151"/>
        <v>0</v>
      </c>
      <c r="AB78" s="229">
        <f t="shared" si="151"/>
        <v>0</v>
      </c>
      <c r="AC78" s="229">
        <f t="shared" si="151"/>
        <v>0</v>
      </c>
      <c r="AD78" s="229">
        <f t="shared" si="151"/>
        <v>0</v>
      </c>
      <c r="AE78" s="229">
        <f t="shared" si="151"/>
        <v>0</v>
      </c>
      <c r="AF78" s="229">
        <f t="shared" si="151"/>
        <v>0</v>
      </c>
      <c r="AG78" s="229">
        <f t="shared" si="151"/>
        <v>0</v>
      </c>
      <c r="AH78" s="229">
        <f t="shared" si="151"/>
        <v>0</v>
      </c>
      <c r="AI78" s="229">
        <f t="shared" si="151"/>
        <v>0</v>
      </c>
      <c r="AJ78" s="229">
        <f t="shared" si="151"/>
        <v>0</v>
      </c>
      <c r="AK78" s="229">
        <f t="shared" si="151"/>
        <v>0</v>
      </c>
      <c r="AL78" s="229">
        <f t="shared" si="151"/>
        <v>0</v>
      </c>
      <c r="AM78" s="229">
        <f t="shared" si="152"/>
        <v>0</v>
      </c>
      <c r="AN78" s="229">
        <f t="shared" si="152"/>
        <v>0</v>
      </c>
      <c r="AO78" s="229">
        <f t="shared" si="153"/>
        <v>0</v>
      </c>
      <c r="AP78" s="229">
        <f t="shared" si="153"/>
        <v>0</v>
      </c>
      <c r="AQ78" s="229">
        <f t="shared" si="153"/>
        <v>0</v>
      </c>
      <c r="AR78" s="229">
        <f t="shared" si="153"/>
        <v>0</v>
      </c>
      <c r="AS78" s="229">
        <f t="shared" si="153"/>
        <v>0</v>
      </c>
      <c r="AT78" s="229">
        <f t="shared" si="153"/>
        <v>0</v>
      </c>
      <c r="AU78" s="229">
        <f t="shared" si="153"/>
        <v>0</v>
      </c>
      <c r="AV78" s="229">
        <f t="shared" si="153"/>
        <v>0</v>
      </c>
      <c r="AW78" s="229">
        <f t="shared" si="153"/>
        <v>0</v>
      </c>
      <c r="AX78" s="229">
        <f t="shared" si="153"/>
        <v>0</v>
      </c>
      <c r="AY78" s="229">
        <f t="shared" si="153"/>
        <v>0</v>
      </c>
      <c r="AZ78" s="229">
        <f t="shared" si="153"/>
        <v>0</v>
      </c>
      <c r="BA78" s="229">
        <f t="shared" si="153"/>
        <v>0</v>
      </c>
      <c r="BB78" s="229">
        <f t="shared" si="153"/>
        <v>0</v>
      </c>
      <c r="BC78" s="229">
        <f t="shared" si="153"/>
        <v>0</v>
      </c>
      <c r="BD78" s="229">
        <f t="shared" si="153"/>
        <v>0</v>
      </c>
      <c r="BE78" s="229">
        <f t="shared" si="153"/>
        <v>0</v>
      </c>
      <c r="BF78" s="229">
        <f t="shared" si="153"/>
        <v>0</v>
      </c>
      <c r="BG78" s="229">
        <f t="shared" si="153"/>
        <v>0</v>
      </c>
      <c r="BH78" s="229">
        <f t="shared" si="153"/>
        <v>0</v>
      </c>
      <c r="BI78" s="229">
        <f t="shared" si="153"/>
        <v>0</v>
      </c>
      <c r="BJ78" s="229">
        <f t="shared" si="153"/>
        <v>0</v>
      </c>
      <c r="BK78" s="229">
        <f t="shared" si="153"/>
        <v>0</v>
      </c>
      <c r="BL78" s="229">
        <f t="shared" si="153"/>
        <v>0</v>
      </c>
      <c r="BM78" s="229">
        <f t="shared" si="153"/>
        <v>0</v>
      </c>
      <c r="BN78" s="229">
        <f t="shared" si="153"/>
        <v>0</v>
      </c>
      <c r="BO78" s="229">
        <f t="shared" si="153"/>
        <v>0</v>
      </c>
      <c r="BP78" s="229">
        <f t="shared" si="153"/>
        <v>0</v>
      </c>
      <c r="BQ78" s="229">
        <f t="shared" si="153"/>
        <v>0</v>
      </c>
      <c r="BR78" s="229">
        <f t="shared" si="153"/>
        <v>0</v>
      </c>
      <c r="BS78" s="229">
        <f t="shared" si="153"/>
        <v>0</v>
      </c>
      <c r="BT78" s="229">
        <f t="shared" si="153"/>
        <v>0</v>
      </c>
      <c r="BU78" s="229">
        <f t="shared" si="153"/>
        <v>0</v>
      </c>
      <c r="BV78" s="229">
        <f t="shared" si="153"/>
        <v>0</v>
      </c>
      <c r="BW78" s="229">
        <f t="shared" si="153"/>
        <v>0</v>
      </c>
      <c r="BX78" s="229">
        <f t="shared" si="153"/>
        <v>0</v>
      </c>
      <c r="BY78" s="229">
        <f t="shared" si="153"/>
        <v>0</v>
      </c>
      <c r="BZ78" s="229">
        <f t="shared" si="153"/>
        <v>0</v>
      </c>
    </row>
    <row r="79" spans="1:78" x14ac:dyDescent="0.2">
      <c r="A79" s="7" t="str">
        <v>Roll-in 10</v>
      </c>
      <c r="B79" s="7">
        <v>0</v>
      </c>
      <c r="C79" s="7">
        <f t="shared" si="154"/>
        <v>68</v>
      </c>
      <c r="D79" s="165">
        <f t="shared" si="155"/>
        <v>45535</v>
      </c>
      <c r="E79" s="313">
        <f>HLOOKUP(D79,INPUTS!$D$86:$BW$93,IF(B79=1,3,7),FALSE)</f>
        <v>0</v>
      </c>
      <c r="F79" s="303"/>
      <c r="G79" s="229">
        <f t="shared" si="150"/>
        <v>0</v>
      </c>
      <c r="H79" s="229">
        <f t="shared" si="150"/>
        <v>0</v>
      </c>
      <c r="I79" s="229">
        <f t="shared" si="150"/>
        <v>0</v>
      </c>
      <c r="J79" s="229">
        <f t="shared" si="150"/>
        <v>0</v>
      </c>
      <c r="K79" s="229">
        <f t="shared" si="150"/>
        <v>0</v>
      </c>
      <c r="L79" s="229">
        <f t="shared" si="150"/>
        <v>0</v>
      </c>
      <c r="M79" s="229">
        <f t="shared" si="150"/>
        <v>0</v>
      </c>
      <c r="N79" s="229">
        <f t="shared" si="150"/>
        <v>0</v>
      </c>
      <c r="O79" s="229">
        <f t="shared" si="150"/>
        <v>0</v>
      </c>
      <c r="P79" s="229">
        <f t="shared" si="150"/>
        <v>0</v>
      </c>
      <c r="Q79" s="229">
        <f t="shared" si="150"/>
        <v>0</v>
      </c>
      <c r="R79" s="229">
        <f t="shared" si="150"/>
        <v>0</v>
      </c>
      <c r="S79" s="229">
        <f t="shared" si="150"/>
        <v>0</v>
      </c>
      <c r="T79" s="229">
        <f t="shared" si="150"/>
        <v>0</v>
      </c>
      <c r="U79" s="229">
        <f t="shared" si="150"/>
        <v>0</v>
      </c>
      <c r="V79" s="229">
        <f t="shared" si="150"/>
        <v>0</v>
      </c>
      <c r="W79" s="229">
        <f t="shared" si="151"/>
        <v>0</v>
      </c>
      <c r="X79" s="229">
        <f t="shared" si="151"/>
        <v>0</v>
      </c>
      <c r="Y79" s="229">
        <f t="shared" si="151"/>
        <v>0</v>
      </c>
      <c r="Z79" s="229">
        <f t="shared" si="151"/>
        <v>0</v>
      </c>
      <c r="AA79" s="229">
        <f t="shared" si="151"/>
        <v>0</v>
      </c>
      <c r="AB79" s="229">
        <f t="shared" si="151"/>
        <v>0</v>
      </c>
      <c r="AC79" s="229">
        <f t="shared" si="151"/>
        <v>0</v>
      </c>
      <c r="AD79" s="229">
        <f t="shared" si="151"/>
        <v>0</v>
      </c>
      <c r="AE79" s="229">
        <f t="shared" si="151"/>
        <v>0</v>
      </c>
      <c r="AF79" s="229">
        <f t="shared" si="151"/>
        <v>0</v>
      </c>
      <c r="AG79" s="229">
        <f t="shared" si="151"/>
        <v>0</v>
      </c>
      <c r="AH79" s="229">
        <f t="shared" si="151"/>
        <v>0</v>
      </c>
      <c r="AI79" s="229">
        <f t="shared" si="151"/>
        <v>0</v>
      </c>
      <c r="AJ79" s="229">
        <f t="shared" si="151"/>
        <v>0</v>
      </c>
      <c r="AK79" s="229">
        <f t="shared" si="151"/>
        <v>0</v>
      </c>
      <c r="AL79" s="229">
        <f t="shared" si="151"/>
        <v>0</v>
      </c>
      <c r="AM79" s="229">
        <f t="shared" si="152"/>
        <v>0</v>
      </c>
      <c r="AN79" s="229">
        <f t="shared" si="152"/>
        <v>0</v>
      </c>
      <c r="AO79" s="229">
        <f t="shared" si="153"/>
        <v>0</v>
      </c>
      <c r="AP79" s="229">
        <f t="shared" si="153"/>
        <v>0</v>
      </c>
      <c r="AQ79" s="229">
        <f t="shared" si="153"/>
        <v>0</v>
      </c>
      <c r="AR79" s="229">
        <f t="shared" si="153"/>
        <v>0</v>
      </c>
      <c r="AS79" s="229">
        <f t="shared" si="153"/>
        <v>0</v>
      </c>
      <c r="AT79" s="229">
        <f t="shared" si="153"/>
        <v>0</v>
      </c>
      <c r="AU79" s="229">
        <f t="shared" si="153"/>
        <v>0</v>
      </c>
      <c r="AV79" s="229">
        <f t="shared" si="153"/>
        <v>0</v>
      </c>
      <c r="AW79" s="229">
        <f t="shared" si="153"/>
        <v>0</v>
      </c>
      <c r="AX79" s="229">
        <f t="shared" si="153"/>
        <v>0</v>
      </c>
      <c r="AY79" s="229">
        <f t="shared" si="153"/>
        <v>0</v>
      </c>
      <c r="AZ79" s="229">
        <f t="shared" si="153"/>
        <v>0</v>
      </c>
      <c r="BA79" s="229">
        <f t="shared" si="153"/>
        <v>0</v>
      </c>
      <c r="BB79" s="229">
        <f t="shared" si="153"/>
        <v>0</v>
      </c>
      <c r="BC79" s="229">
        <f t="shared" si="153"/>
        <v>0</v>
      </c>
      <c r="BD79" s="229">
        <f t="shared" si="153"/>
        <v>0</v>
      </c>
      <c r="BE79" s="229">
        <f t="shared" si="153"/>
        <v>0</v>
      </c>
      <c r="BF79" s="229">
        <f t="shared" si="153"/>
        <v>0</v>
      </c>
      <c r="BG79" s="229">
        <f t="shared" si="153"/>
        <v>0</v>
      </c>
      <c r="BH79" s="229">
        <f t="shared" si="153"/>
        <v>0</v>
      </c>
      <c r="BI79" s="229">
        <f t="shared" si="153"/>
        <v>0</v>
      </c>
      <c r="BJ79" s="229">
        <f t="shared" si="153"/>
        <v>0</v>
      </c>
      <c r="BK79" s="229">
        <f t="shared" si="153"/>
        <v>0</v>
      </c>
      <c r="BL79" s="229">
        <f t="shared" si="153"/>
        <v>0</v>
      </c>
      <c r="BM79" s="229">
        <f t="shared" si="153"/>
        <v>0</v>
      </c>
      <c r="BN79" s="229">
        <f t="shared" si="153"/>
        <v>0</v>
      </c>
      <c r="BO79" s="229">
        <f t="shared" si="153"/>
        <v>0</v>
      </c>
      <c r="BP79" s="229">
        <f t="shared" si="153"/>
        <v>0</v>
      </c>
      <c r="BQ79" s="229">
        <f t="shared" si="153"/>
        <v>0</v>
      </c>
      <c r="BR79" s="229">
        <f t="shared" si="153"/>
        <v>0</v>
      </c>
      <c r="BS79" s="229">
        <f t="shared" si="153"/>
        <v>0</v>
      </c>
      <c r="BT79" s="229">
        <f t="shared" si="153"/>
        <v>0</v>
      </c>
      <c r="BU79" s="229">
        <f t="shared" si="153"/>
        <v>0</v>
      </c>
      <c r="BV79" s="229">
        <f t="shared" si="153"/>
        <v>0</v>
      </c>
      <c r="BW79" s="229">
        <f t="shared" si="153"/>
        <v>0</v>
      </c>
      <c r="BX79" s="229">
        <f t="shared" si="153"/>
        <v>0</v>
      </c>
      <c r="BY79" s="229">
        <f t="shared" si="153"/>
        <v>0</v>
      </c>
      <c r="BZ79" s="229">
        <f t="shared" si="153"/>
        <v>0</v>
      </c>
    </row>
    <row r="80" spans="1:78" x14ac:dyDescent="0.2">
      <c r="A80" s="7" t="str">
        <v>Roll-in 10</v>
      </c>
      <c r="B80" s="7">
        <v>0</v>
      </c>
      <c r="C80" s="7">
        <f t="shared" si="154"/>
        <v>69</v>
      </c>
      <c r="D80" s="165">
        <f t="shared" si="155"/>
        <v>45565</v>
      </c>
      <c r="E80" s="313">
        <f>HLOOKUP(D80,INPUTS!$D$86:$BW$93,IF(B80=1,3,7),FALSE)</f>
        <v>0</v>
      </c>
      <c r="F80" s="303"/>
      <c r="G80" s="229">
        <f t="shared" si="150"/>
        <v>0</v>
      </c>
      <c r="H80" s="229">
        <f t="shared" si="150"/>
        <v>0</v>
      </c>
      <c r="I80" s="229">
        <f t="shared" si="150"/>
        <v>0</v>
      </c>
      <c r="J80" s="229">
        <f t="shared" si="150"/>
        <v>0</v>
      </c>
      <c r="K80" s="229">
        <f t="shared" si="150"/>
        <v>0</v>
      </c>
      <c r="L80" s="229">
        <f t="shared" si="150"/>
        <v>0</v>
      </c>
      <c r="M80" s="229">
        <f t="shared" si="150"/>
        <v>0</v>
      </c>
      <c r="N80" s="229">
        <f t="shared" si="150"/>
        <v>0</v>
      </c>
      <c r="O80" s="229">
        <f t="shared" si="150"/>
        <v>0</v>
      </c>
      <c r="P80" s="229">
        <f t="shared" si="150"/>
        <v>0</v>
      </c>
      <c r="Q80" s="229">
        <f t="shared" si="150"/>
        <v>0</v>
      </c>
      <c r="R80" s="229">
        <f t="shared" si="150"/>
        <v>0</v>
      </c>
      <c r="S80" s="229">
        <f t="shared" si="150"/>
        <v>0</v>
      </c>
      <c r="T80" s="229">
        <f t="shared" si="150"/>
        <v>0</v>
      </c>
      <c r="U80" s="229">
        <f t="shared" si="150"/>
        <v>0</v>
      </c>
      <c r="V80" s="229">
        <f t="shared" si="150"/>
        <v>0</v>
      </c>
      <c r="W80" s="229">
        <f t="shared" si="151"/>
        <v>0</v>
      </c>
      <c r="X80" s="229">
        <f t="shared" si="151"/>
        <v>0</v>
      </c>
      <c r="Y80" s="229">
        <f t="shared" si="151"/>
        <v>0</v>
      </c>
      <c r="Z80" s="229">
        <f t="shared" si="151"/>
        <v>0</v>
      </c>
      <c r="AA80" s="229">
        <f t="shared" si="151"/>
        <v>0</v>
      </c>
      <c r="AB80" s="229">
        <f t="shared" si="151"/>
        <v>0</v>
      </c>
      <c r="AC80" s="229">
        <f t="shared" si="151"/>
        <v>0</v>
      </c>
      <c r="AD80" s="229">
        <f t="shared" si="151"/>
        <v>0</v>
      </c>
      <c r="AE80" s="229">
        <f t="shared" si="151"/>
        <v>0</v>
      </c>
      <c r="AF80" s="229">
        <f t="shared" si="151"/>
        <v>0</v>
      </c>
      <c r="AG80" s="229">
        <f t="shared" si="151"/>
        <v>0</v>
      </c>
      <c r="AH80" s="229">
        <f t="shared" si="151"/>
        <v>0</v>
      </c>
      <c r="AI80" s="229">
        <f t="shared" si="151"/>
        <v>0</v>
      </c>
      <c r="AJ80" s="229">
        <f t="shared" si="151"/>
        <v>0</v>
      </c>
      <c r="AK80" s="229">
        <f t="shared" si="151"/>
        <v>0</v>
      </c>
      <c r="AL80" s="229">
        <f t="shared" si="151"/>
        <v>0</v>
      </c>
      <c r="AM80" s="229">
        <f t="shared" si="152"/>
        <v>0</v>
      </c>
      <c r="AN80" s="229">
        <f t="shared" si="152"/>
        <v>0</v>
      </c>
      <c r="AO80" s="229">
        <f t="shared" si="153"/>
        <v>0</v>
      </c>
      <c r="AP80" s="229">
        <f t="shared" si="153"/>
        <v>0</v>
      </c>
      <c r="AQ80" s="229">
        <f t="shared" si="153"/>
        <v>0</v>
      </c>
      <c r="AR80" s="229">
        <f t="shared" si="153"/>
        <v>0</v>
      </c>
      <c r="AS80" s="229">
        <f t="shared" si="153"/>
        <v>0</v>
      </c>
      <c r="AT80" s="229">
        <f t="shared" si="153"/>
        <v>0</v>
      </c>
      <c r="AU80" s="229">
        <f t="shared" si="153"/>
        <v>0</v>
      </c>
      <c r="AV80" s="229">
        <f t="shared" si="153"/>
        <v>0</v>
      </c>
      <c r="AW80" s="229">
        <f t="shared" si="153"/>
        <v>0</v>
      </c>
      <c r="AX80" s="229">
        <f t="shared" si="153"/>
        <v>0</v>
      </c>
      <c r="AY80" s="229">
        <f t="shared" si="153"/>
        <v>0</v>
      </c>
      <c r="AZ80" s="229">
        <f t="shared" si="153"/>
        <v>0</v>
      </c>
      <c r="BA80" s="229">
        <f t="shared" si="153"/>
        <v>0</v>
      </c>
      <c r="BB80" s="229">
        <f t="shared" si="153"/>
        <v>0</v>
      </c>
      <c r="BC80" s="229">
        <f t="shared" si="153"/>
        <v>0</v>
      </c>
      <c r="BD80" s="229">
        <f t="shared" si="153"/>
        <v>0</v>
      </c>
      <c r="BE80" s="229">
        <f t="shared" si="153"/>
        <v>0</v>
      </c>
      <c r="BF80" s="229">
        <f t="shared" si="153"/>
        <v>0</v>
      </c>
      <c r="BG80" s="229">
        <f t="shared" si="153"/>
        <v>0</v>
      </c>
      <c r="BH80" s="229">
        <f t="shared" si="153"/>
        <v>0</v>
      </c>
      <c r="BI80" s="229">
        <f t="shared" si="153"/>
        <v>0</v>
      </c>
      <c r="BJ80" s="229">
        <f t="shared" si="153"/>
        <v>0</v>
      </c>
      <c r="BK80" s="229">
        <f t="shared" si="153"/>
        <v>0</v>
      </c>
      <c r="BL80" s="229">
        <f t="shared" si="153"/>
        <v>0</v>
      </c>
      <c r="BM80" s="229">
        <f t="shared" si="153"/>
        <v>0</v>
      </c>
      <c r="BN80" s="229">
        <f t="shared" si="153"/>
        <v>0</v>
      </c>
      <c r="BO80" s="229">
        <f t="shared" si="153"/>
        <v>0</v>
      </c>
      <c r="BP80" s="229">
        <f t="shared" si="153"/>
        <v>0</v>
      </c>
      <c r="BQ80" s="229">
        <f t="shared" si="153"/>
        <v>0</v>
      </c>
      <c r="BR80" s="229">
        <f t="shared" si="153"/>
        <v>0</v>
      </c>
      <c r="BS80" s="229">
        <f t="shared" si="153"/>
        <v>0</v>
      </c>
      <c r="BT80" s="229">
        <f t="shared" si="153"/>
        <v>0</v>
      </c>
      <c r="BU80" s="229">
        <f t="shared" si="153"/>
        <v>0</v>
      </c>
      <c r="BV80" s="229">
        <f t="shared" si="153"/>
        <v>0</v>
      </c>
      <c r="BW80" s="229">
        <f t="shared" si="153"/>
        <v>0</v>
      </c>
      <c r="BX80" s="229">
        <f t="shared" si="153"/>
        <v>0</v>
      </c>
      <c r="BY80" s="229">
        <f t="shared" si="153"/>
        <v>0</v>
      </c>
      <c r="BZ80" s="229">
        <f t="shared" si="153"/>
        <v>0</v>
      </c>
    </row>
    <row r="81" spans="1:78" x14ac:dyDescent="0.2">
      <c r="A81" s="7" t="str">
        <v>Roll-in 10</v>
      </c>
      <c r="B81" s="7">
        <v>0</v>
      </c>
      <c r="C81" s="7">
        <f t="shared" si="154"/>
        <v>70</v>
      </c>
      <c r="D81" s="165">
        <f t="shared" si="155"/>
        <v>45596</v>
      </c>
      <c r="E81" s="313">
        <f>HLOOKUP(D81,INPUTS!$D$86:$BW$93,IF(B81=1,3,7),FALSE)</f>
        <v>0</v>
      </c>
      <c r="F81" s="303"/>
      <c r="G81" s="229">
        <f t="shared" si="150"/>
        <v>0</v>
      </c>
      <c r="H81" s="229">
        <f t="shared" si="150"/>
        <v>0</v>
      </c>
      <c r="I81" s="229">
        <f t="shared" si="150"/>
        <v>0</v>
      </c>
      <c r="J81" s="229">
        <f t="shared" si="150"/>
        <v>0</v>
      </c>
      <c r="K81" s="229">
        <f t="shared" si="150"/>
        <v>0</v>
      </c>
      <c r="L81" s="229">
        <f t="shared" si="150"/>
        <v>0</v>
      </c>
      <c r="M81" s="229">
        <f t="shared" si="150"/>
        <v>0</v>
      </c>
      <c r="N81" s="229">
        <f t="shared" si="150"/>
        <v>0</v>
      </c>
      <c r="O81" s="229">
        <f t="shared" si="150"/>
        <v>0</v>
      </c>
      <c r="P81" s="229">
        <f t="shared" si="150"/>
        <v>0</v>
      </c>
      <c r="Q81" s="229">
        <f t="shared" si="150"/>
        <v>0</v>
      </c>
      <c r="R81" s="229">
        <f t="shared" si="150"/>
        <v>0</v>
      </c>
      <c r="S81" s="229">
        <f t="shared" si="150"/>
        <v>0</v>
      </c>
      <c r="T81" s="229">
        <f t="shared" si="150"/>
        <v>0</v>
      </c>
      <c r="U81" s="229">
        <f t="shared" si="150"/>
        <v>0</v>
      </c>
      <c r="V81" s="229">
        <f t="shared" si="150"/>
        <v>0</v>
      </c>
      <c r="W81" s="229">
        <f t="shared" si="151"/>
        <v>0</v>
      </c>
      <c r="X81" s="229">
        <f t="shared" si="151"/>
        <v>0</v>
      </c>
      <c r="Y81" s="229">
        <f t="shared" si="151"/>
        <v>0</v>
      </c>
      <c r="Z81" s="229">
        <f t="shared" si="151"/>
        <v>0</v>
      </c>
      <c r="AA81" s="229">
        <f t="shared" si="151"/>
        <v>0</v>
      </c>
      <c r="AB81" s="229">
        <f t="shared" si="151"/>
        <v>0</v>
      </c>
      <c r="AC81" s="229">
        <f t="shared" si="151"/>
        <v>0</v>
      </c>
      <c r="AD81" s="229">
        <f t="shared" si="151"/>
        <v>0</v>
      </c>
      <c r="AE81" s="229">
        <f t="shared" si="151"/>
        <v>0</v>
      </c>
      <c r="AF81" s="229">
        <f t="shared" si="151"/>
        <v>0</v>
      </c>
      <c r="AG81" s="229">
        <f t="shared" si="151"/>
        <v>0</v>
      </c>
      <c r="AH81" s="229">
        <f t="shared" si="151"/>
        <v>0</v>
      </c>
      <c r="AI81" s="229">
        <f t="shared" si="151"/>
        <v>0</v>
      </c>
      <c r="AJ81" s="229">
        <f t="shared" si="151"/>
        <v>0</v>
      </c>
      <c r="AK81" s="229">
        <f t="shared" si="151"/>
        <v>0</v>
      </c>
      <c r="AL81" s="229">
        <f t="shared" si="151"/>
        <v>0</v>
      </c>
      <c r="AM81" s="229">
        <f t="shared" si="152"/>
        <v>0</v>
      </c>
      <c r="AN81" s="229">
        <f t="shared" si="152"/>
        <v>0</v>
      </c>
      <c r="AO81" s="229">
        <f t="shared" si="153"/>
        <v>0</v>
      </c>
      <c r="AP81" s="229">
        <f t="shared" si="153"/>
        <v>0</v>
      </c>
      <c r="AQ81" s="229">
        <f t="shared" si="153"/>
        <v>0</v>
      </c>
      <c r="AR81" s="229">
        <f t="shared" si="153"/>
        <v>0</v>
      </c>
      <c r="AS81" s="229">
        <f t="shared" si="153"/>
        <v>0</v>
      </c>
      <c r="AT81" s="229">
        <f t="shared" si="153"/>
        <v>0</v>
      </c>
      <c r="AU81" s="229">
        <f t="shared" si="153"/>
        <v>0</v>
      </c>
      <c r="AV81" s="229">
        <f t="shared" si="153"/>
        <v>0</v>
      </c>
      <c r="AW81" s="229">
        <f t="shared" si="153"/>
        <v>0</v>
      </c>
      <c r="AX81" s="229">
        <f t="shared" si="153"/>
        <v>0</v>
      </c>
      <c r="AY81" s="229">
        <f t="shared" si="153"/>
        <v>0</v>
      </c>
      <c r="AZ81" s="229">
        <f t="shared" si="153"/>
        <v>0</v>
      </c>
      <c r="BA81" s="229">
        <f t="shared" si="153"/>
        <v>0</v>
      </c>
      <c r="BB81" s="229">
        <f t="shared" si="153"/>
        <v>0</v>
      </c>
      <c r="BC81" s="229">
        <f t="shared" si="153"/>
        <v>0</v>
      </c>
      <c r="BD81" s="229">
        <f t="shared" si="153"/>
        <v>0</v>
      </c>
      <c r="BE81" s="229">
        <f t="shared" si="153"/>
        <v>0</v>
      </c>
      <c r="BF81" s="229">
        <f t="shared" si="153"/>
        <v>0</v>
      </c>
      <c r="BG81" s="229">
        <f t="shared" si="153"/>
        <v>0</v>
      </c>
      <c r="BH81" s="229">
        <f t="shared" si="153"/>
        <v>0</v>
      </c>
      <c r="BI81" s="229">
        <f t="shared" si="153"/>
        <v>0</v>
      </c>
      <c r="BJ81" s="229">
        <f t="shared" si="153"/>
        <v>0</v>
      </c>
      <c r="BK81" s="229">
        <f t="shared" si="153"/>
        <v>0</v>
      </c>
      <c r="BL81" s="229">
        <f t="shared" si="153"/>
        <v>0</v>
      </c>
      <c r="BM81" s="229">
        <f t="shared" si="153"/>
        <v>0</v>
      </c>
      <c r="BN81" s="229">
        <f t="shared" si="153"/>
        <v>0</v>
      </c>
      <c r="BO81" s="229">
        <f t="shared" si="153"/>
        <v>0</v>
      </c>
      <c r="BP81" s="229">
        <f t="shared" si="153"/>
        <v>0</v>
      </c>
      <c r="BQ81" s="229">
        <f t="shared" si="153"/>
        <v>0</v>
      </c>
      <c r="BR81" s="229">
        <f t="shared" si="153"/>
        <v>0</v>
      </c>
      <c r="BS81" s="229">
        <f t="shared" si="153"/>
        <v>0</v>
      </c>
      <c r="BT81" s="229">
        <f t="shared" si="153"/>
        <v>0</v>
      </c>
      <c r="BU81" s="229">
        <f t="shared" si="153"/>
        <v>0</v>
      </c>
      <c r="BV81" s="229">
        <f t="shared" si="153"/>
        <v>0</v>
      </c>
      <c r="BW81" s="229">
        <f t="shared" si="153"/>
        <v>0</v>
      </c>
      <c r="BX81" s="229">
        <f t="shared" si="153"/>
        <v>0</v>
      </c>
      <c r="BY81" s="229">
        <f t="shared" si="153"/>
        <v>0</v>
      </c>
      <c r="BZ81" s="229">
        <f t="shared" si="153"/>
        <v>0</v>
      </c>
    </row>
    <row r="82" spans="1:78" x14ac:dyDescent="0.2">
      <c r="A82" s="7" t="str">
        <v>Roll-in 10</v>
      </c>
      <c r="B82" s="7">
        <v>0</v>
      </c>
      <c r="C82" s="7">
        <f t="shared" si="154"/>
        <v>71</v>
      </c>
      <c r="D82" s="165">
        <f t="shared" si="155"/>
        <v>45626</v>
      </c>
      <c r="E82" s="313">
        <f>HLOOKUP(D82,INPUTS!$D$86:$BW$93,IF(B82=1,3,7),FALSE)</f>
        <v>0</v>
      </c>
      <c r="F82" s="303"/>
      <c r="G82" s="229">
        <f t="shared" si="150"/>
        <v>0</v>
      </c>
      <c r="H82" s="229">
        <f t="shared" si="150"/>
        <v>0</v>
      </c>
      <c r="I82" s="229">
        <f t="shared" si="150"/>
        <v>0</v>
      </c>
      <c r="J82" s="229">
        <f t="shared" si="150"/>
        <v>0</v>
      </c>
      <c r="K82" s="229">
        <f t="shared" si="150"/>
        <v>0</v>
      </c>
      <c r="L82" s="229">
        <f t="shared" si="150"/>
        <v>0</v>
      </c>
      <c r="M82" s="229">
        <f t="shared" si="150"/>
        <v>0</v>
      </c>
      <c r="N82" s="229">
        <f t="shared" si="150"/>
        <v>0</v>
      </c>
      <c r="O82" s="229">
        <f t="shared" si="150"/>
        <v>0</v>
      </c>
      <c r="P82" s="229">
        <f t="shared" si="150"/>
        <v>0</v>
      </c>
      <c r="Q82" s="229">
        <f t="shared" si="150"/>
        <v>0</v>
      </c>
      <c r="R82" s="229">
        <f t="shared" si="150"/>
        <v>0</v>
      </c>
      <c r="S82" s="229">
        <f t="shared" si="150"/>
        <v>0</v>
      </c>
      <c r="T82" s="229">
        <f t="shared" si="150"/>
        <v>0</v>
      </c>
      <c r="U82" s="229">
        <f t="shared" si="150"/>
        <v>0</v>
      </c>
      <c r="V82" s="229">
        <f t="shared" si="150"/>
        <v>0</v>
      </c>
      <c r="W82" s="229">
        <f t="shared" si="151"/>
        <v>0</v>
      </c>
      <c r="X82" s="229">
        <f t="shared" si="151"/>
        <v>0</v>
      </c>
      <c r="Y82" s="229">
        <f t="shared" si="151"/>
        <v>0</v>
      </c>
      <c r="Z82" s="229">
        <f t="shared" si="151"/>
        <v>0</v>
      </c>
      <c r="AA82" s="229">
        <f t="shared" si="151"/>
        <v>0</v>
      </c>
      <c r="AB82" s="229">
        <f t="shared" si="151"/>
        <v>0</v>
      </c>
      <c r="AC82" s="229">
        <f t="shared" si="151"/>
        <v>0</v>
      </c>
      <c r="AD82" s="229">
        <f t="shared" si="151"/>
        <v>0</v>
      </c>
      <c r="AE82" s="229">
        <f t="shared" si="151"/>
        <v>0</v>
      </c>
      <c r="AF82" s="229">
        <f t="shared" si="151"/>
        <v>0</v>
      </c>
      <c r="AG82" s="229">
        <f t="shared" si="151"/>
        <v>0</v>
      </c>
      <c r="AH82" s="229">
        <f t="shared" si="151"/>
        <v>0</v>
      </c>
      <c r="AI82" s="229">
        <f t="shared" si="151"/>
        <v>0</v>
      </c>
      <c r="AJ82" s="229">
        <f t="shared" si="151"/>
        <v>0</v>
      </c>
      <c r="AK82" s="229">
        <f t="shared" si="151"/>
        <v>0</v>
      </c>
      <c r="AL82" s="229">
        <f t="shared" si="151"/>
        <v>0</v>
      </c>
      <c r="AM82" s="229">
        <f t="shared" si="152"/>
        <v>0</v>
      </c>
      <c r="AN82" s="229">
        <f t="shared" si="152"/>
        <v>0</v>
      </c>
      <c r="AO82" s="229">
        <f t="shared" si="153"/>
        <v>0</v>
      </c>
      <c r="AP82" s="229">
        <f t="shared" si="153"/>
        <v>0</v>
      </c>
      <c r="AQ82" s="229">
        <f t="shared" si="153"/>
        <v>0</v>
      </c>
      <c r="AR82" s="229">
        <f t="shared" si="153"/>
        <v>0</v>
      </c>
      <c r="AS82" s="229">
        <f t="shared" si="153"/>
        <v>0</v>
      </c>
      <c r="AT82" s="229">
        <f t="shared" si="153"/>
        <v>0</v>
      </c>
      <c r="AU82" s="229">
        <f t="shared" si="153"/>
        <v>0</v>
      </c>
      <c r="AV82" s="229">
        <f t="shared" si="153"/>
        <v>0</v>
      </c>
      <c r="AW82" s="229">
        <f t="shared" si="153"/>
        <v>0</v>
      </c>
      <c r="AX82" s="229">
        <f t="shared" si="153"/>
        <v>0</v>
      </c>
      <c r="AY82" s="229">
        <f t="shared" si="153"/>
        <v>0</v>
      </c>
      <c r="AZ82" s="229">
        <f t="shared" si="153"/>
        <v>0</v>
      </c>
      <c r="BA82" s="229">
        <f t="shared" si="153"/>
        <v>0</v>
      </c>
      <c r="BB82" s="229">
        <f t="shared" si="153"/>
        <v>0</v>
      </c>
      <c r="BC82" s="229">
        <f t="shared" si="153"/>
        <v>0</v>
      </c>
      <c r="BD82" s="229">
        <f t="shared" si="153"/>
        <v>0</v>
      </c>
      <c r="BE82" s="229">
        <f t="shared" si="153"/>
        <v>0</v>
      </c>
      <c r="BF82" s="229">
        <f t="shared" si="153"/>
        <v>0</v>
      </c>
      <c r="BG82" s="229">
        <f t="shared" si="153"/>
        <v>0</v>
      </c>
      <c r="BH82" s="229">
        <f t="shared" si="153"/>
        <v>0</v>
      </c>
      <c r="BI82" s="229">
        <f t="shared" si="153"/>
        <v>0</v>
      </c>
      <c r="BJ82" s="229">
        <f t="shared" si="153"/>
        <v>0</v>
      </c>
      <c r="BK82" s="229">
        <f t="shared" si="153"/>
        <v>0</v>
      </c>
      <c r="BL82" s="229">
        <f t="shared" si="153"/>
        <v>0</v>
      </c>
      <c r="BM82" s="229">
        <f t="shared" si="153"/>
        <v>0</v>
      </c>
      <c r="BN82" s="229">
        <f t="shared" si="153"/>
        <v>0</v>
      </c>
      <c r="BO82" s="229">
        <f t="shared" si="153"/>
        <v>0</v>
      </c>
      <c r="BP82" s="229">
        <f t="shared" si="153"/>
        <v>0</v>
      </c>
      <c r="BQ82" s="229">
        <f t="shared" si="153"/>
        <v>0</v>
      </c>
      <c r="BR82" s="229">
        <f t="shared" si="153"/>
        <v>0</v>
      </c>
      <c r="BS82" s="229">
        <f t="shared" si="153"/>
        <v>0</v>
      </c>
      <c r="BT82" s="229">
        <f t="shared" si="153"/>
        <v>0</v>
      </c>
      <c r="BU82" s="229">
        <f t="shared" si="153"/>
        <v>0</v>
      </c>
      <c r="BV82" s="229">
        <f t="shared" si="153"/>
        <v>0</v>
      </c>
      <c r="BW82" s="229">
        <f t="shared" si="153"/>
        <v>0</v>
      </c>
      <c r="BX82" s="229">
        <f t="shared" si="153"/>
        <v>0</v>
      </c>
      <c r="BY82" s="229">
        <f t="shared" si="153"/>
        <v>0</v>
      </c>
      <c r="BZ82" s="229">
        <f t="shared" si="153"/>
        <v>0</v>
      </c>
    </row>
    <row r="83" spans="1:78" x14ac:dyDescent="0.2">
      <c r="A83" s="7" t="str">
        <v>Roll-in 10</v>
      </c>
      <c r="B83" s="7">
        <v>0</v>
      </c>
      <c r="C83" s="7">
        <f t="shared" si="154"/>
        <v>72</v>
      </c>
      <c r="D83" s="165">
        <f t="shared" si="155"/>
        <v>45657</v>
      </c>
      <c r="E83" s="306">
        <f>HLOOKUP(D83,INPUTS!$D$86:$BW$93,IF(B83=1,3,7),FALSE)</f>
        <v>0</v>
      </c>
      <c r="F83" s="303"/>
      <c r="G83" s="228">
        <f>IF($D83=G$9,$E83*$G$3/2,IF(AND($C83+$E$3&gt;G$8,G$9&gt;$D83),$E83*$G$3,0))</f>
        <v>0</v>
      </c>
      <c r="H83" s="228">
        <f t="shared" si="150"/>
        <v>0</v>
      </c>
      <c r="I83" s="228">
        <f t="shared" si="150"/>
        <v>0</v>
      </c>
      <c r="J83" s="228">
        <f t="shared" si="150"/>
        <v>0</v>
      </c>
      <c r="K83" s="228">
        <f t="shared" si="150"/>
        <v>0</v>
      </c>
      <c r="L83" s="228">
        <f t="shared" si="150"/>
        <v>0</v>
      </c>
      <c r="M83" s="228">
        <f t="shared" si="150"/>
        <v>0</v>
      </c>
      <c r="N83" s="228">
        <f t="shared" si="150"/>
        <v>0</v>
      </c>
      <c r="O83" s="228">
        <f t="shared" si="150"/>
        <v>0</v>
      </c>
      <c r="P83" s="228">
        <f t="shared" si="150"/>
        <v>0</v>
      </c>
      <c r="Q83" s="228">
        <f t="shared" si="150"/>
        <v>0</v>
      </c>
      <c r="R83" s="228">
        <f t="shared" si="150"/>
        <v>0</v>
      </c>
      <c r="S83" s="228">
        <f t="shared" si="150"/>
        <v>0</v>
      </c>
      <c r="T83" s="228">
        <f t="shared" si="150"/>
        <v>0</v>
      </c>
      <c r="U83" s="228">
        <f t="shared" si="150"/>
        <v>0</v>
      </c>
      <c r="V83" s="228">
        <f t="shared" si="150"/>
        <v>0</v>
      </c>
      <c r="W83" s="228">
        <f t="shared" si="151"/>
        <v>0</v>
      </c>
      <c r="X83" s="228">
        <f t="shared" si="151"/>
        <v>0</v>
      </c>
      <c r="Y83" s="228">
        <f t="shared" si="151"/>
        <v>0</v>
      </c>
      <c r="Z83" s="228">
        <f t="shared" si="151"/>
        <v>0</v>
      </c>
      <c r="AA83" s="228">
        <f t="shared" si="151"/>
        <v>0</v>
      </c>
      <c r="AB83" s="228">
        <f t="shared" si="151"/>
        <v>0</v>
      </c>
      <c r="AC83" s="228">
        <f t="shared" si="151"/>
        <v>0</v>
      </c>
      <c r="AD83" s="228">
        <f t="shared" si="151"/>
        <v>0</v>
      </c>
      <c r="AE83" s="228">
        <f t="shared" si="151"/>
        <v>0</v>
      </c>
      <c r="AF83" s="228">
        <f t="shared" si="151"/>
        <v>0</v>
      </c>
      <c r="AG83" s="228">
        <f t="shared" si="151"/>
        <v>0</v>
      </c>
      <c r="AH83" s="228">
        <f t="shared" si="151"/>
        <v>0</v>
      </c>
      <c r="AI83" s="228">
        <f t="shared" si="151"/>
        <v>0</v>
      </c>
      <c r="AJ83" s="228">
        <f t="shared" si="151"/>
        <v>0</v>
      </c>
      <c r="AK83" s="228">
        <f t="shared" si="151"/>
        <v>0</v>
      </c>
      <c r="AL83" s="228">
        <f t="shared" si="151"/>
        <v>0</v>
      </c>
      <c r="AM83" s="228">
        <f t="shared" si="152"/>
        <v>0</v>
      </c>
      <c r="AN83" s="228">
        <f t="shared" si="152"/>
        <v>0</v>
      </c>
      <c r="AO83" s="228">
        <f t="shared" si="153"/>
        <v>0</v>
      </c>
      <c r="AP83" s="228">
        <f t="shared" si="153"/>
        <v>0</v>
      </c>
      <c r="AQ83" s="228">
        <f t="shared" si="153"/>
        <v>0</v>
      </c>
      <c r="AR83" s="228">
        <f t="shared" si="153"/>
        <v>0</v>
      </c>
      <c r="AS83" s="228">
        <f t="shared" si="153"/>
        <v>0</v>
      </c>
      <c r="AT83" s="228">
        <f t="shared" si="153"/>
        <v>0</v>
      </c>
      <c r="AU83" s="228">
        <f t="shared" si="153"/>
        <v>0</v>
      </c>
      <c r="AV83" s="228">
        <f t="shared" si="153"/>
        <v>0</v>
      </c>
      <c r="AW83" s="228">
        <f t="shared" si="153"/>
        <v>0</v>
      </c>
      <c r="AX83" s="228">
        <f t="shared" si="153"/>
        <v>0</v>
      </c>
      <c r="AY83" s="228">
        <f t="shared" si="153"/>
        <v>0</v>
      </c>
      <c r="AZ83" s="228">
        <f t="shared" si="153"/>
        <v>0</v>
      </c>
      <c r="BA83" s="228">
        <f t="shared" si="153"/>
        <v>0</v>
      </c>
      <c r="BB83" s="228">
        <f t="shared" si="153"/>
        <v>0</v>
      </c>
      <c r="BC83" s="228">
        <f t="shared" si="153"/>
        <v>0</v>
      </c>
      <c r="BD83" s="228">
        <f t="shared" si="153"/>
        <v>0</v>
      </c>
      <c r="BE83" s="228">
        <f t="shared" si="153"/>
        <v>0</v>
      </c>
      <c r="BF83" s="228">
        <f t="shared" si="153"/>
        <v>0</v>
      </c>
      <c r="BG83" s="228">
        <f t="shared" si="153"/>
        <v>0</v>
      </c>
      <c r="BH83" s="228">
        <f t="shared" si="153"/>
        <v>0</v>
      </c>
      <c r="BI83" s="228">
        <f t="shared" si="153"/>
        <v>0</v>
      </c>
      <c r="BJ83" s="228">
        <f t="shared" si="153"/>
        <v>0</v>
      </c>
      <c r="BK83" s="228">
        <f t="shared" si="153"/>
        <v>0</v>
      </c>
      <c r="BL83" s="228">
        <f t="shared" si="153"/>
        <v>0</v>
      </c>
      <c r="BM83" s="228">
        <f t="shared" si="153"/>
        <v>0</v>
      </c>
      <c r="BN83" s="228">
        <f t="shared" si="153"/>
        <v>0</v>
      </c>
      <c r="BO83" s="228">
        <f t="shared" si="153"/>
        <v>0</v>
      </c>
      <c r="BP83" s="228">
        <f t="shared" si="153"/>
        <v>0</v>
      </c>
      <c r="BQ83" s="228">
        <f t="shared" si="153"/>
        <v>0</v>
      </c>
      <c r="BR83" s="228">
        <f t="shared" si="153"/>
        <v>0</v>
      </c>
      <c r="BS83" s="228">
        <f t="shared" si="153"/>
        <v>0</v>
      </c>
      <c r="BT83" s="228">
        <f t="shared" si="153"/>
        <v>0</v>
      </c>
      <c r="BU83" s="228">
        <f t="shared" si="153"/>
        <v>0</v>
      </c>
      <c r="BV83" s="228">
        <f t="shared" si="153"/>
        <v>0</v>
      </c>
      <c r="BW83" s="228">
        <f t="shared" si="153"/>
        <v>0</v>
      </c>
      <c r="BX83" s="228">
        <f t="shared" si="153"/>
        <v>0</v>
      </c>
      <c r="BY83" s="228">
        <f t="shared" ref="BY83:BZ83" si="156">IF($D83=BY$9,$E83*$G$3/2,IF(AND($C83+$E$3&gt;BY$8,BY$9&gt;$D83),$E83*$G$3,0))</f>
        <v>0</v>
      </c>
      <c r="BZ83" s="228">
        <f t="shared" si="156"/>
        <v>0</v>
      </c>
    </row>
    <row r="84" spans="1:78" x14ac:dyDescent="0.2">
      <c r="D84" s="90"/>
      <c r="E84" s="91">
        <f>SUM(E12:E83)</f>
        <v>13133.464720000002</v>
      </c>
      <c r="G84" s="68">
        <f>SUM(G12:G83)</f>
        <v>0</v>
      </c>
      <c r="H84" s="68">
        <f t="shared" ref="H84:AN84" si="157">SUM(H12:H83)</f>
        <v>0</v>
      </c>
      <c r="I84" s="68">
        <f t="shared" si="157"/>
        <v>0</v>
      </c>
      <c r="J84" s="68">
        <f t="shared" si="157"/>
        <v>0</v>
      </c>
      <c r="K84" s="68">
        <f t="shared" si="157"/>
        <v>0</v>
      </c>
      <c r="L84" s="68">
        <f t="shared" si="157"/>
        <v>3.6495250644654278E-4</v>
      </c>
      <c r="M84" s="68">
        <f t="shared" si="157"/>
        <v>5.2307795452573073E-2</v>
      </c>
      <c r="N84" s="68">
        <f t="shared" si="157"/>
        <v>0.19696297621121983</v>
      </c>
      <c r="O84" s="68">
        <f t="shared" si="157"/>
        <v>0.48922263292877333</v>
      </c>
      <c r="P84" s="68">
        <f t="shared" si="157"/>
        <v>1.0504106653193983</v>
      </c>
      <c r="Q84" s="68">
        <f t="shared" si="157"/>
        <v>1.399303270410736</v>
      </c>
      <c r="R84" s="68">
        <f t="shared" si="157"/>
        <v>0.6930951047550179</v>
      </c>
      <c r="S84" s="68">
        <f t="shared" si="157"/>
        <v>0.48477490636950898</v>
      </c>
      <c r="T84" s="68">
        <f t="shared" si="157"/>
        <v>1.7457310380141196</v>
      </c>
      <c r="U84" s="68">
        <f t="shared" si="157"/>
        <v>2.108798640657422</v>
      </c>
      <c r="V84" s="68">
        <f t="shared" si="157"/>
        <v>1.7150360515650045</v>
      </c>
      <c r="W84" s="68">
        <f t="shared" si="157"/>
        <v>1.7369270105375028</v>
      </c>
      <c r="X84" s="68">
        <f t="shared" si="157"/>
        <v>2.2608493976030926</v>
      </c>
      <c r="Y84" s="68">
        <f t="shared" si="157"/>
        <v>3.6948418121939914</v>
      </c>
      <c r="Z84" s="68">
        <f t="shared" si="157"/>
        <v>5.6885875011939104</v>
      </c>
      <c r="AA84" s="68">
        <f t="shared" si="157"/>
        <v>8.5959485115513345</v>
      </c>
      <c r="AB84" s="68">
        <f t="shared" si="157"/>
        <v>9.4336176268053542</v>
      </c>
      <c r="AC84" s="68">
        <f t="shared" si="157"/>
        <v>14.223467216054154</v>
      </c>
      <c r="AD84" s="68">
        <f t="shared" si="157"/>
        <v>17.809680418982062</v>
      </c>
      <c r="AE84" s="68">
        <f t="shared" si="157"/>
        <v>13.651229922981733</v>
      </c>
      <c r="AF84" s="68">
        <f t="shared" si="157"/>
        <v>10.242398257561563</v>
      </c>
      <c r="AG84" s="68">
        <f t="shared" si="157"/>
        <v>10.149384367870468</v>
      </c>
      <c r="AH84" s="68">
        <f t="shared" si="157"/>
        <v>12.230810111334421</v>
      </c>
      <c r="AI84" s="68">
        <f t="shared" si="157"/>
        <v>14.938013102955294</v>
      </c>
      <c r="AJ84" s="68">
        <f t="shared" si="157"/>
        <v>19.695482195494467</v>
      </c>
      <c r="AK84" s="68">
        <f t="shared" si="157"/>
        <v>20.893781814530868</v>
      </c>
      <c r="AL84" s="68">
        <f t="shared" si="157"/>
        <v>23.032646603962252</v>
      </c>
      <c r="AM84" s="68">
        <f t="shared" si="157"/>
        <v>27.619560752389557</v>
      </c>
      <c r="AN84" s="68">
        <f t="shared" si="157"/>
        <v>29.68199240962192</v>
      </c>
      <c r="AO84" s="68">
        <f t="shared" ref="AO84:BZ84" si="158">SUM(AO12:AO83)</f>
        <v>32.532586510674697</v>
      </c>
      <c r="AP84" s="68">
        <f t="shared" si="158"/>
        <v>34.457715441634996</v>
      </c>
      <c r="AQ84" s="68">
        <f t="shared" si="158"/>
        <v>35.003214498391536</v>
      </c>
      <c r="AR84" s="68">
        <f t="shared" si="158"/>
        <v>35.548713555148076</v>
      </c>
      <c r="AS84" s="68">
        <f t="shared" si="158"/>
        <v>35.821463083526346</v>
      </c>
      <c r="AT84" s="68">
        <f t="shared" si="158"/>
        <v>35.821463083526346</v>
      </c>
      <c r="AU84" s="68">
        <f t="shared" si="158"/>
        <v>35.821463083526346</v>
      </c>
      <c r="AV84" s="68">
        <f t="shared" si="158"/>
        <v>35.821463083526346</v>
      </c>
      <c r="AW84" s="68">
        <f t="shared" si="158"/>
        <v>35.821463083526346</v>
      </c>
      <c r="AX84" s="68">
        <f t="shared" si="158"/>
        <v>35.821463083526346</v>
      </c>
      <c r="AY84" s="68">
        <f t="shared" si="158"/>
        <v>35.821463083526346</v>
      </c>
      <c r="AZ84" s="68">
        <f t="shared" si="158"/>
        <v>35.821463083526346</v>
      </c>
      <c r="BA84" s="68">
        <f t="shared" si="158"/>
        <v>35.821463083526346</v>
      </c>
      <c r="BB84" s="68">
        <f t="shared" si="158"/>
        <v>35.821463083526346</v>
      </c>
      <c r="BC84" s="68">
        <f t="shared" si="158"/>
        <v>35.821463083526346</v>
      </c>
      <c r="BD84" s="68">
        <f t="shared" si="158"/>
        <v>35.821463083526346</v>
      </c>
      <c r="BE84" s="68">
        <f t="shared" si="158"/>
        <v>35.821463083526346</v>
      </c>
      <c r="BF84" s="68">
        <f t="shared" si="158"/>
        <v>35.821463083526346</v>
      </c>
      <c r="BG84" s="68">
        <f t="shared" si="158"/>
        <v>35.821463083526346</v>
      </c>
      <c r="BH84" s="68">
        <f t="shared" si="158"/>
        <v>35.821463083526346</v>
      </c>
      <c r="BI84" s="68">
        <f t="shared" si="158"/>
        <v>35.821463083526346</v>
      </c>
      <c r="BJ84" s="68">
        <f t="shared" si="158"/>
        <v>35.821463083526346</v>
      </c>
      <c r="BK84" s="68">
        <f t="shared" si="158"/>
        <v>35.821463083526346</v>
      </c>
      <c r="BL84" s="68">
        <f t="shared" si="158"/>
        <v>35.821463083526346</v>
      </c>
      <c r="BM84" s="68">
        <f t="shared" si="158"/>
        <v>35.821463083526346</v>
      </c>
      <c r="BN84" s="68">
        <f t="shared" si="158"/>
        <v>35.821463083526346</v>
      </c>
      <c r="BO84" s="68">
        <f t="shared" si="158"/>
        <v>35.821463083526346</v>
      </c>
      <c r="BP84" s="68">
        <f t="shared" si="158"/>
        <v>35.821463083526346</v>
      </c>
      <c r="BQ84" s="68">
        <f t="shared" si="158"/>
        <v>35.821463083526346</v>
      </c>
      <c r="BR84" s="68">
        <f t="shared" si="158"/>
        <v>35.821463083526346</v>
      </c>
      <c r="BS84" s="68">
        <f t="shared" si="158"/>
        <v>35.821463083526346</v>
      </c>
      <c r="BT84" s="68">
        <f t="shared" si="158"/>
        <v>35.821463083526346</v>
      </c>
      <c r="BU84" s="68">
        <f t="shared" si="158"/>
        <v>35.821463083526346</v>
      </c>
      <c r="BV84" s="68">
        <f t="shared" si="158"/>
        <v>35.821463083526346</v>
      </c>
      <c r="BW84" s="68">
        <f t="shared" si="158"/>
        <v>35.821463083526346</v>
      </c>
      <c r="BX84" s="68">
        <f t="shared" si="158"/>
        <v>35.821463083526346</v>
      </c>
      <c r="BY84" s="68">
        <f t="shared" si="158"/>
        <v>35.821463083526346</v>
      </c>
      <c r="BZ84" s="68">
        <f t="shared" si="158"/>
        <v>35.821463083526346</v>
      </c>
    </row>
    <row r="85" spans="1:78" ht="24.75" customHeight="1" x14ac:dyDescent="0.2">
      <c r="D85" s="90"/>
      <c r="E85" s="92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  <c r="AJ85" s="307"/>
      <c r="AK85" s="307"/>
      <c r="AL85" s="307"/>
      <c r="AM85" s="307"/>
      <c r="AN85" s="307"/>
      <c r="AO85" s="307"/>
      <c r="AP85" s="307"/>
      <c r="AQ85" s="307"/>
      <c r="AR85" s="307"/>
      <c r="AS85" s="307"/>
      <c r="AT85" s="307"/>
      <c r="AU85" s="307"/>
      <c r="AV85" s="307"/>
      <c r="AW85" s="307"/>
      <c r="AX85" s="307"/>
      <c r="AY85" s="307"/>
      <c r="AZ85" s="307"/>
      <c r="BA85" s="307"/>
      <c r="BB85" s="307"/>
      <c r="BC85" s="307"/>
      <c r="BD85" s="307"/>
      <c r="BE85" s="307"/>
      <c r="BF85" s="307"/>
      <c r="BG85" s="307"/>
      <c r="BH85" s="307"/>
      <c r="BI85" s="307"/>
      <c r="BJ85" s="307"/>
      <c r="BK85" s="307"/>
      <c r="BL85" s="307"/>
      <c r="BM85" s="307"/>
      <c r="BN85" s="307"/>
      <c r="BO85" s="307"/>
      <c r="BP85" s="307"/>
      <c r="BQ85" s="307"/>
      <c r="BR85" s="307"/>
      <c r="BS85" s="307"/>
      <c r="BT85" s="307"/>
      <c r="BU85" s="307"/>
      <c r="BV85" s="307"/>
      <c r="BW85" s="307"/>
      <c r="BX85" s="307"/>
      <c r="BY85" s="307"/>
      <c r="BZ85" s="307"/>
    </row>
    <row r="86" spans="1:78" ht="42.75" customHeight="1" x14ac:dyDescent="0.35">
      <c r="D86" s="165"/>
      <c r="E86" s="163" t="s">
        <v>137</v>
      </c>
      <c r="F86" s="137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  <c r="BQ86" s="141"/>
      <c r="BR86" s="141"/>
      <c r="BS86" s="141"/>
      <c r="BT86" s="141"/>
      <c r="BU86" s="141"/>
      <c r="BV86" s="141"/>
      <c r="BW86" s="141"/>
      <c r="BX86" s="141"/>
      <c r="BY86" s="141"/>
      <c r="BZ86" s="141"/>
    </row>
    <row r="87" spans="1:78" x14ac:dyDescent="0.2">
      <c r="A87" s="7" t="str">
        <f>A12</f>
        <v>Roll-in 1</v>
      </c>
      <c r="B87" s="7">
        <f>B12</f>
        <v>1</v>
      </c>
      <c r="C87" s="7">
        <f>C12</f>
        <v>1</v>
      </c>
      <c r="D87" s="165">
        <f>D12</f>
        <v>43496</v>
      </c>
      <c r="E87" s="77"/>
      <c r="F87" s="68"/>
      <c r="G87" s="229">
        <f t="shared" ref="G87:V102" si="159">IF($D87=G$9,$E87*$G$3/2,IF(AND($C87+$E$3&gt;G$8,G$9&gt;$D87),$E87*$G$3,0))</f>
        <v>0</v>
      </c>
      <c r="H87" s="229">
        <f t="shared" si="159"/>
        <v>0</v>
      </c>
      <c r="I87" s="229">
        <f t="shared" si="159"/>
        <v>0</v>
      </c>
      <c r="J87" s="229">
        <f t="shared" si="159"/>
        <v>0</v>
      </c>
      <c r="K87" s="229">
        <f t="shared" si="159"/>
        <v>0</v>
      </c>
      <c r="L87" s="229">
        <f t="shared" si="159"/>
        <v>0</v>
      </c>
      <c r="M87" s="229">
        <f t="shared" si="159"/>
        <v>0</v>
      </c>
      <c r="N87" s="229">
        <f t="shared" si="159"/>
        <v>0</v>
      </c>
      <c r="O87" s="229">
        <f t="shared" si="159"/>
        <v>0</v>
      </c>
      <c r="P87" s="229">
        <f t="shared" si="159"/>
        <v>0</v>
      </c>
      <c r="Q87" s="229">
        <f t="shared" si="159"/>
        <v>0</v>
      </c>
      <c r="R87" s="229">
        <f t="shared" si="159"/>
        <v>0</v>
      </c>
      <c r="S87" s="229">
        <f t="shared" si="159"/>
        <v>0</v>
      </c>
      <c r="T87" s="229">
        <f t="shared" si="159"/>
        <v>0</v>
      </c>
      <c r="U87" s="229">
        <f t="shared" si="159"/>
        <v>0</v>
      </c>
      <c r="V87" s="229">
        <f t="shared" si="159"/>
        <v>0</v>
      </c>
      <c r="W87" s="229">
        <f t="shared" ref="W87:AL102" si="160">IF($D87=W$9,$E87*$G$3/2,IF(AND($C87+$E$3&gt;W$8,W$9&gt;$D87),$E87*$G$3,0))</f>
        <v>0</v>
      </c>
      <c r="X87" s="229">
        <f t="shared" si="160"/>
        <v>0</v>
      </c>
      <c r="Y87" s="229">
        <f t="shared" si="160"/>
        <v>0</v>
      </c>
      <c r="Z87" s="229">
        <f t="shared" si="160"/>
        <v>0</v>
      </c>
      <c r="AA87" s="229">
        <f t="shared" si="160"/>
        <v>0</v>
      </c>
      <c r="AB87" s="229">
        <f t="shared" si="160"/>
        <v>0</v>
      </c>
      <c r="AC87" s="229">
        <f t="shared" si="160"/>
        <v>0</v>
      </c>
      <c r="AD87" s="229">
        <f t="shared" si="160"/>
        <v>0</v>
      </c>
      <c r="AE87" s="229">
        <f t="shared" si="160"/>
        <v>0</v>
      </c>
      <c r="AF87" s="229">
        <f t="shared" si="160"/>
        <v>0</v>
      </c>
      <c r="AG87" s="229">
        <f t="shared" si="160"/>
        <v>0</v>
      </c>
      <c r="AH87" s="229">
        <f t="shared" si="160"/>
        <v>0</v>
      </c>
      <c r="AI87" s="229">
        <f t="shared" si="160"/>
        <v>0</v>
      </c>
      <c r="AJ87" s="229">
        <f t="shared" si="160"/>
        <v>0</v>
      </c>
      <c r="AK87" s="229">
        <f t="shared" si="160"/>
        <v>0</v>
      </c>
      <c r="AL87" s="229">
        <f t="shared" si="160"/>
        <v>0</v>
      </c>
      <c r="AM87" s="229">
        <f t="shared" ref="AM87:AN102" si="161">IF($D87=AM$9,$E87*$G$3/2,IF(AND($C87+$E$3&gt;AM$8,AM$9&gt;$D87),$E87*$G$3,0))</f>
        <v>0</v>
      </c>
      <c r="AN87" s="229">
        <f t="shared" si="161"/>
        <v>0</v>
      </c>
      <c r="AO87" s="229">
        <f t="shared" ref="AO87:BZ93" si="162">IF($D87=AO$9,$E87*$G$3/2,IF(AND($C87+$E$3&gt;AO$8,AO$9&gt;$D87),$E87*$G$3,0))</f>
        <v>0</v>
      </c>
      <c r="AP87" s="229">
        <f t="shared" si="162"/>
        <v>0</v>
      </c>
      <c r="AQ87" s="229">
        <f t="shared" si="162"/>
        <v>0</v>
      </c>
      <c r="AR87" s="229">
        <f t="shared" si="162"/>
        <v>0</v>
      </c>
      <c r="AS87" s="229">
        <f t="shared" si="162"/>
        <v>0</v>
      </c>
      <c r="AT87" s="229">
        <f t="shared" si="162"/>
        <v>0</v>
      </c>
      <c r="AU87" s="229">
        <f t="shared" si="162"/>
        <v>0</v>
      </c>
      <c r="AV87" s="229">
        <f t="shared" si="162"/>
        <v>0</v>
      </c>
      <c r="AW87" s="229">
        <f t="shared" si="162"/>
        <v>0</v>
      </c>
      <c r="AX87" s="229">
        <f t="shared" si="162"/>
        <v>0</v>
      </c>
      <c r="AY87" s="229">
        <f t="shared" si="162"/>
        <v>0</v>
      </c>
      <c r="AZ87" s="229">
        <f t="shared" si="162"/>
        <v>0</v>
      </c>
      <c r="BA87" s="229">
        <f t="shared" si="162"/>
        <v>0</v>
      </c>
      <c r="BB87" s="229">
        <f t="shared" si="162"/>
        <v>0</v>
      </c>
      <c r="BC87" s="229">
        <f t="shared" si="162"/>
        <v>0</v>
      </c>
      <c r="BD87" s="229">
        <f t="shared" si="162"/>
        <v>0</v>
      </c>
      <c r="BE87" s="229">
        <f t="shared" si="162"/>
        <v>0</v>
      </c>
      <c r="BF87" s="229">
        <f t="shared" si="162"/>
        <v>0</v>
      </c>
      <c r="BG87" s="229">
        <f t="shared" si="162"/>
        <v>0</v>
      </c>
      <c r="BH87" s="229">
        <f t="shared" si="162"/>
        <v>0</v>
      </c>
      <c r="BI87" s="229">
        <f t="shared" si="162"/>
        <v>0</v>
      </c>
      <c r="BJ87" s="229">
        <f t="shared" si="162"/>
        <v>0</v>
      </c>
      <c r="BK87" s="229">
        <f t="shared" si="162"/>
        <v>0</v>
      </c>
      <c r="BL87" s="229">
        <f t="shared" si="162"/>
        <v>0</v>
      </c>
      <c r="BM87" s="229">
        <f t="shared" si="162"/>
        <v>0</v>
      </c>
      <c r="BN87" s="229">
        <f t="shared" si="162"/>
        <v>0</v>
      </c>
      <c r="BO87" s="229">
        <f t="shared" si="162"/>
        <v>0</v>
      </c>
      <c r="BP87" s="229">
        <f t="shared" si="162"/>
        <v>0</v>
      </c>
      <c r="BQ87" s="229">
        <f t="shared" si="162"/>
        <v>0</v>
      </c>
      <c r="BR87" s="229">
        <f t="shared" si="162"/>
        <v>0</v>
      </c>
      <c r="BS87" s="229">
        <f t="shared" si="162"/>
        <v>0</v>
      </c>
      <c r="BT87" s="229">
        <f t="shared" si="162"/>
        <v>0</v>
      </c>
      <c r="BU87" s="229">
        <f t="shared" si="162"/>
        <v>0</v>
      </c>
      <c r="BV87" s="229">
        <f t="shared" si="162"/>
        <v>0</v>
      </c>
      <c r="BW87" s="229">
        <f t="shared" si="162"/>
        <v>0</v>
      </c>
      <c r="BX87" s="229">
        <f t="shared" si="162"/>
        <v>0</v>
      </c>
      <c r="BY87" s="229">
        <f t="shared" si="162"/>
        <v>0</v>
      </c>
      <c r="BZ87" s="229">
        <f t="shared" si="162"/>
        <v>0</v>
      </c>
    </row>
    <row r="88" spans="1:78" x14ac:dyDescent="0.2">
      <c r="A88" s="7" t="str">
        <f t="shared" ref="A88:B107" si="163">A13</f>
        <v>Roll-in 1</v>
      </c>
      <c r="B88" s="7">
        <f t="shared" si="163"/>
        <v>1</v>
      </c>
      <c r="C88" s="7">
        <f>C87+1</f>
        <v>2</v>
      </c>
      <c r="D88" s="165">
        <f t="shared" ref="D88:D119" si="164">D13</f>
        <v>43524</v>
      </c>
      <c r="E88" s="77"/>
      <c r="F88" s="68"/>
      <c r="G88" s="229">
        <f t="shared" si="159"/>
        <v>0</v>
      </c>
      <c r="H88" s="229">
        <f t="shared" si="159"/>
        <v>0</v>
      </c>
      <c r="I88" s="229">
        <f t="shared" si="159"/>
        <v>0</v>
      </c>
      <c r="J88" s="229">
        <f t="shared" si="159"/>
        <v>0</v>
      </c>
      <c r="K88" s="229">
        <f t="shared" si="159"/>
        <v>0</v>
      </c>
      <c r="L88" s="229">
        <f t="shared" si="159"/>
        <v>0</v>
      </c>
      <c r="M88" s="229">
        <f t="shared" si="159"/>
        <v>0</v>
      </c>
      <c r="N88" s="229">
        <f t="shared" si="159"/>
        <v>0</v>
      </c>
      <c r="O88" s="229">
        <f t="shared" si="159"/>
        <v>0</v>
      </c>
      <c r="P88" s="229">
        <f t="shared" si="159"/>
        <v>0</v>
      </c>
      <c r="Q88" s="229">
        <f t="shared" si="159"/>
        <v>0</v>
      </c>
      <c r="R88" s="229">
        <f t="shared" si="159"/>
        <v>0</v>
      </c>
      <c r="S88" s="229">
        <f t="shared" si="159"/>
        <v>0</v>
      </c>
      <c r="T88" s="229">
        <f t="shared" si="159"/>
        <v>0</v>
      </c>
      <c r="U88" s="229">
        <f t="shared" si="159"/>
        <v>0</v>
      </c>
      <c r="V88" s="229">
        <f t="shared" si="159"/>
        <v>0</v>
      </c>
      <c r="W88" s="229">
        <f t="shared" si="160"/>
        <v>0</v>
      </c>
      <c r="X88" s="229">
        <f t="shared" si="160"/>
        <v>0</v>
      </c>
      <c r="Y88" s="229">
        <f t="shared" si="160"/>
        <v>0</v>
      </c>
      <c r="Z88" s="229">
        <f t="shared" si="160"/>
        <v>0</v>
      </c>
      <c r="AA88" s="229">
        <f t="shared" si="160"/>
        <v>0</v>
      </c>
      <c r="AB88" s="229">
        <f t="shared" si="160"/>
        <v>0</v>
      </c>
      <c r="AC88" s="229">
        <f t="shared" si="160"/>
        <v>0</v>
      </c>
      <c r="AD88" s="229">
        <f t="shared" si="160"/>
        <v>0</v>
      </c>
      <c r="AE88" s="229">
        <f t="shared" si="160"/>
        <v>0</v>
      </c>
      <c r="AF88" s="229">
        <f t="shared" si="160"/>
        <v>0</v>
      </c>
      <c r="AG88" s="229">
        <f t="shared" si="160"/>
        <v>0</v>
      </c>
      <c r="AH88" s="229">
        <f t="shared" si="160"/>
        <v>0</v>
      </c>
      <c r="AI88" s="229">
        <f t="shared" si="160"/>
        <v>0</v>
      </c>
      <c r="AJ88" s="229">
        <f t="shared" si="160"/>
        <v>0</v>
      </c>
      <c r="AK88" s="229">
        <f t="shared" si="160"/>
        <v>0</v>
      </c>
      <c r="AL88" s="229">
        <f t="shared" si="160"/>
        <v>0</v>
      </c>
      <c r="AM88" s="229">
        <f t="shared" si="161"/>
        <v>0</v>
      </c>
      <c r="AN88" s="229">
        <f t="shared" si="161"/>
        <v>0</v>
      </c>
      <c r="AO88" s="229">
        <f t="shared" si="162"/>
        <v>0</v>
      </c>
      <c r="AP88" s="229">
        <f t="shared" si="162"/>
        <v>0</v>
      </c>
      <c r="AQ88" s="229">
        <f t="shared" si="162"/>
        <v>0</v>
      </c>
      <c r="AR88" s="229">
        <f t="shared" si="162"/>
        <v>0</v>
      </c>
      <c r="AS88" s="229">
        <f t="shared" si="162"/>
        <v>0</v>
      </c>
      <c r="AT88" s="229">
        <f t="shared" si="162"/>
        <v>0</v>
      </c>
      <c r="AU88" s="229">
        <f t="shared" si="162"/>
        <v>0</v>
      </c>
      <c r="AV88" s="229">
        <f t="shared" si="162"/>
        <v>0</v>
      </c>
      <c r="AW88" s="229">
        <f t="shared" si="162"/>
        <v>0</v>
      </c>
      <c r="AX88" s="229">
        <f t="shared" si="162"/>
        <v>0</v>
      </c>
      <c r="AY88" s="229">
        <f t="shared" si="162"/>
        <v>0</v>
      </c>
      <c r="AZ88" s="229">
        <f t="shared" si="162"/>
        <v>0</v>
      </c>
      <c r="BA88" s="229">
        <f t="shared" si="162"/>
        <v>0</v>
      </c>
      <c r="BB88" s="229">
        <f t="shared" si="162"/>
        <v>0</v>
      </c>
      <c r="BC88" s="229">
        <f t="shared" si="162"/>
        <v>0</v>
      </c>
      <c r="BD88" s="229">
        <f t="shared" si="162"/>
        <v>0</v>
      </c>
      <c r="BE88" s="229">
        <f t="shared" si="162"/>
        <v>0</v>
      </c>
      <c r="BF88" s="229">
        <f t="shared" si="162"/>
        <v>0</v>
      </c>
      <c r="BG88" s="229">
        <f t="shared" si="162"/>
        <v>0</v>
      </c>
      <c r="BH88" s="229">
        <f t="shared" si="162"/>
        <v>0</v>
      </c>
      <c r="BI88" s="229">
        <f t="shared" si="162"/>
        <v>0</v>
      </c>
      <c r="BJ88" s="229">
        <f t="shared" si="162"/>
        <v>0</v>
      </c>
      <c r="BK88" s="229">
        <f t="shared" si="162"/>
        <v>0</v>
      </c>
      <c r="BL88" s="229">
        <f t="shared" si="162"/>
        <v>0</v>
      </c>
      <c r="BM88" s="229">
        <f t="shared" si="162"/>
        <v>0</v>
      </c>
      <c r="BN88" s="229">
        <f t="shared" si="162"/>
        <v>0</v>
      </c>
      <c r="BO88" s="229">
        <f t="shared" si="162"/>
        <v>0</v>
      </c>
      <c r="BP88" s="229">
        <f t="shared" si="162"/>
        <v>0</v>
      </c>
      <c r="BQ88" s="229">
        <f t="shared" si="162"/>
        <v>0</v>
      </c>
      <c r="BR88" s="229">
        <f t="shared" si="162"/>
        <v>0</v>
      </c>
      <c r="BS88" s="229">
        <f t="shared" si="162"/>
        <v>0</v>
      </c>
      <c r="BT88" s="229">
        <f t="shared" si="162"/>
        <v>0</v>
      </c>
      <c r="BU88" s="229">
        <f t="shared" si="162"/>
        <v>0</v>
      </c>
      <c r="BV88" s="229">
        <f t="shared" si="162"/>
        <v>0</v>
      </c>
      <c r="BW88" s="229">
        <f t="shared" si="162"/>
        <v>0</v>
      </c>
      <c r="BX88" s="229">
        <f t="shared" si="162"/>
        <v>0</v>
      </c>
      <c r="BY88" s="229">
        <f t="shared" si="162"/>
        <v>0</v>
      </c>
      <c r="BZ88" s="229">
        <f t="shared" si="162"/>
        <v>0</v>
      </c>
    </row>
    <row r="89" spans="1:78" x14ac:dyDescent="0.2">
      <c r="A89" s="7" t="str">
        <f t="shared" si="163"/>
        <v>Roll-in 1</v>
      </c>
      <c r="B89" s="7">
        <f t="shared" si="163"/>
        <v>1</v>
      </c>
      <c r="C89" s="7">
        <f t="shared" ref="C89:C152" si="165">C88+1</f>
        <v>3</v>
      </c>
      <c r="D89" s="165">
        <f t="shared" si="164"/>
        <v>43555</v>
      </c>
      <c r="E89" s="77"/>
      <c r="F89" s="68"/>
      <c r="G89" s="229">
        <f t="shared" si="159"/>
        <v>0</v>
      </c>
      <c r="H89" s="229">
        <f t="shared" si="159"/>
        <v>0</v>
      </c>
      <c r="I89" s="229">
        <f t="shared" si="159"/>
        <v>0</v>
      </c>
      <c r="J89" s="229">
        <f t="shared" si="159"/>
        <v>0</v>
      </c>
      <c r="K89" s="229">
        <f t="shared" si="159"/>
        <v>0</v>
      </c>
      <c r="L89" s="229">
        <f t="shared" si="159"/>
        <v>0</v>
      </c>
      <c r="M89" s="229">
        <f t="shared" si="159"/>
        <v>0</v>
      </c>
      <c r="N89" s="229">
        <f t="shared" si="159"/>
        <v>0</v>
      </c>
      <c r="O89" s="229">
        <f t="shared" si="159"/>
        <v>0</v>
      </c>
      <c r="P89" s="229">
        <f t="shared" si="159"/>
        <v>0</v>
      </c>
      <c r="Q89" s="229">
        <f t="shared" si="159"/>
        <v>0</v>
      </c>
      <c r="R89" s="229">
        <f t="shared" si="159"/>
        <v>0</v>
      </c>
      <c r="S89" s="229">
        <f t="shared" si="159"/>
        <v>0</v>
      </c>
      <c r="T89" s="229">
        <f t="shared" si="159"/>
        <v>0</v>
      </c>
      <c r="U89" s="229">
        <f t="shared" si="159"/>
        <v>0</v>
      </c>
      <c r="V89" s="229">
        <f t="shared" si="159"/>
        <v>0</v>
      </c>
      <c r="W89" s="229">
        <f t="shared" si="160"/>
        <v>0</v>
      </c>
      <c r="X89" s="229">
        <f t="shared" si="160"/>
        <v>0</v>
      </c>
      <c r="Y89" s="229">
        <f t="shared" si="160"/>
        <v>0</v>
      </c>
      <c r="Z89" s="229">
        <f t="shared" si="160"/>
        <v>0</v>
      </c>
      <c r="AA89" s="229">
        <f t="shared" si="160"/>
        <v>0</v>
      </c>
      <c r="AB89" s="229">
        <f t="shared" si="160"/>
        <v>0</v>
      </c>
      <c r="AC89" s="229">
        <f t="shared" si="160"/>
        <v>0</v>
      </c>
      <c r="AD89" s="229">
        <f t="shared" si="160"/>
        <v>0</v>
      </c>
      <c r="AE89" s="229">
        <f t="shared" si="160"/>
        <v>0</v>
      </c>
      <c r="AF89" s="229">
        <f t="shared" si="160"/>
        <v>0</v>
      </c>
      <c r="AG89" s="229">
        <f t="shared" si="160"/>
        <v>0</v>
      </c>
      <c r="AH89" s="229">
        <f t="shared" si="160"/>
        <v>0</v>
      </c>
      <c r="AI89" s="229">
        <f t="shared" si="160"/>
        <v>0</v>
      </c>
      <c r="AJ89" s="229">
        <f t="shared" si="160"/>
        <v>0</v>
      </c>
      <c r="AK89" s="229">
        <f t="shared" si="160"/>
        <v>0</v>
      </c>
      <c r="AL89" s="229">
        <f t="shared" si="160"/>
        <v>0</v>
      </c>
      <c r="AM89" s="229">
        <f t="shared" si="161"/>
        <v>0</v>
      </c>
      <c r="AN89" s="229">
        <f t="shared" si="161"/>
        <v>0</v>
      </c>
      <c r="AO89" s="229">
        <f t="shared" si="162"/>
        <v>0</v>
      </c>
      <c r="AP89" s="229">
        <f t="shared" si="162"/>
        <v>0</v>
      </c>
      <c r="AQ89" s="229">
        <f t="shared" si="162"/>
        <v>0</v>
      </c>
      <c r="AR89" s="229">
        <f t="shared" si="162"/>
        <v>0</v>
      </c>
      <c r="AS89" s="229">
        <f t="shared" si="162"/>
        <v>0</v>
      </c>
      <c r="AT89" s="229">
        <f t="shared" si="162"/>
        <v>0</v>
      </c>
      <c r="AU89" s="229">
        <f t="shared" si="162"/>
        <v>0</v>
      </c>
      <c r="AV89" s="229">
        <f t="shared" si="162"/>
        <v>0</v>
      </c>
      <c r="AW89" s="229">
        <f t="shared" si="162"/>
        <v>0</v>
      </c>
      <c r="AX89" s="229">
        <f t="shared" si="162"/>
        <v>0</v>
      </c>
      <c r="AY89" s="229">
        <f t="shared" si="162"/>
        <v>0</v>
      </c>
      <c r="AZ89" s="229">
        <f t="shared" si="162"/>
        <v>0</v>
      </c>
      <c r="BA89" s="229">
        <f t="shared" si="162"/>
        <v>0</v>
      </c>
      <c r="BB89" s="229">
        <f t="shared" si="162"/>
        <v>0</v>
      </c>
      <c r="BC89" s="229">
        <f t="shared" si="162"/>
        <v>0</v>
      </c>
      <c r="BD89" s="229">
        <f t="shared" si="162"/>
        <v>0</v>
      </c>
      <c r="BE89" s="229">
        <f t="shared" si="162"/>
        <v>0</v>
      </c>
      <c r="BF89" s="229">
        <f t="shared" si="162"/>
        <v>0</v>
      </c>
      <c r="BG89" s="229">
        <f t="shared" si="162"/>
        <v>0</v>
      </c>
      <c r="BH89" s="229">
        <f t="shared" si="162"/>
        <v>0</v>
      </c>
      <c r="BI89" s="229">
        <f t="shared" si="162"/>
        <v>0</v>
      </c>
      <c r="BJ89" s="229">
        <f t="shared" si="162"/>
        <v>0</v>
      </c>
      <c r="BK89" s="229">
        <f t="shared" si="162"/>
        <v>0</v>
      </c>
      <c r="BL89" s="229">
        <f t="shared" si="162"/>
        <v>0</v>
      </c>
      <c r="BM89" s="229">
        <f t="shared" si="162"/>
        <v>0</v>
      </c>
      <c r="BN89" s="229">
        <f t="shared" si="162"/>
        <v>0</v>
      </c>
      <c r="BO89" s="229">
        <f t="shared" si="162"/>
        <v>0</v>
      </c>
      <c r="BP89" s="229">
        <f t="shared" si="162"/>
        <v>0</v>
      </c>
      <c r="BQ89" s="229">
        <f t="shared" si="162"/>
        <v>0</v>
      </c>
      <c r="BR89" s="229">
        <f t="shared" si="162"/>
        <v>0</v>
      </c>
      <c r="BS89" s="229">
        <f t="shared" si="162"/>
        <v>0</v>
      </c>
      <c r="BT89" s="229">
        <f t="shared" si="162"/>
        <v>0</v>
      </c>
      <c r="BU89" s="229">
        <f t="shared" si="162"/>
        <v>0</v>
      </c>
      <c r="BV89" s="229">
        <f t="shared" si="162"/>
        <v>0</v>
      </c>
      <c r="BW89" s="229">
        <f t="shared" si="162"/>
        <v>0</v>
      </c>
      <c r="BX89" s="229">
        <f t="shared" si="162"/>
        <v>0</v>
      </c>
      <c r="BY89" s="229">
        <f t="shared" si="162"/>
        <v>0</v>
      </c>
      <c r="BZ89" s="229">
        <f t="shared" si="162"/>
        <v>0</v>
      </c>
    </row>
    <row r="90" spans="1:78" x14ac:dyDescent="0.2">
      <c r="A90" s="7" t="str">
        <f t="shared" si="163"/>
        <v>Roll-in 1</v>
      </c>
      <c r="B90" s="7">
        <f t="shared" si="163"/>
        <v>1</v>
      </c>
      <c r="C90" s="7">
        <f t="shared" si="165"/>
        <v>4</v>
      </c>
      <c r="D90" s="165">
        <f t="shared" si="164"/>
        <v>43585</v>
      </c>
      <c r="E90" s="77"/>
      <c r="F90" s="68"/>
      <c r="G90" s="229">
        <f t="shared" si="159"/>
        <v>0</v>
      </c>
      <c r="H90" s="229">
        <f t="shared" si="159"/>
        <v>0</v>
      </c>
      <c r="I90" s="229">
        <f t="shared" si="159"/>
        <v>0</v>
      </c>
      <c r="J90" s="229">
        <f t="shared" si="159"/>
        <v>0</v>
      </c>
      <c r="K90" s="229">
        <f t="shared" si="159"/>
        <v>0</v>
      </c>
      <c r="L90" s="229">
        <f t="shared" si="159"/>
        <v>0</v>
      </c>
      <c r="M90" s="229">
        <f t="shared" si="159"/>
        <v>0</v>
      </c>
      <c r="N90" s="229">
        <f t="shared" si="159"/>
        <v>0</v>
      </c>
      <c r="O90" s="229">
        <f t="shared" si="159"/>
        <v>0</v>
      </c>
      <c r="P90" s="229">
        <f t="shared" si="159"/>
        <v>0</v>
      </c>
      <c r="Q90" s="229">
        <f t="shared" si="159"/>
        <v>0</v>
      </c>
      <c r="R90" s="229">
        <f t="shared" si="159"/>
        <v>0</v>
      </c>
      <c r="S90" s="229">
        <f t="shared" si="159"/>
        <v>0</v>
      </c>
      <c r="T90" s="229">
        <f t="shared" si="159"/>
        <v>0</v>
      </c>
      <c r="U90" s="229">
        <f t="shared" si="159"/>
        <v>0</v>
      </c>
      <c r="V90" s="229">
        <f t="shared" si="159"/>
        <v>0</v>
      </c>
      <c r="W90" s="229">
        <f t="shared" si="160"/>
        <v>0</v>
      </c>
      <c r="X90" s="229">
        <f t="shared" si="160"/>
        <v>0</v>
      </c>
      <c r="Y90" s="229">
        <f t="shared" si="160"/>
        <v>0</v>
      </c>
      <c r="Z90" s="229">
        <f t="shared" si="160"/>
        <v>0</v>
      </c>
      <c r="AA90" s="229">
        <f t="shared" si="160"/>
        <v>0</v>
      </c>
      <c r="AB90" s="229">
        <f t="shared" si="160"/>
        <v>0</v>
      </c>
      <c r="AC90" s="229">
        <f t="shared" si="160"/>
        <v>0</v>
      </c>
      <c r="AD90" s="229">
        <f t="shared" si="160"/>
        <v>0</v>
      </c>
      <c r="AE90" s="229">
        <f t="shared" si="160"/>
        <v>0</v>
      </c>
      <c r="AF90" s="229">
        <f t="shared" si="160"/>
        <v>0</v>
      </c>
      <c r="AG90" s="229">
        <f t="shared" si="160"/>
        <v>0</v>
      </c>
      <c r="AH90" s="229">
        <f t="shared" si="160"/>
        <v>0</v>
      </c>
      <c r="AI90" s="229">
        <f t="shared" si="160"/>
        <v>0</v>
      </c>
      <c r="AJ90" s="229">
        <f t="shared" si="160"/>
        <v>0</v>
      </c>
      <c r="AK90" s="229">
        <f t="shared" si="160"/>
        <v>0</v>
      </c>
      <c r="AL90" s="229">
        <f t="shared" si="160"/>
        <v>0</v>
      </c>
      <c r="AM90" s="229">
        <f t="shared" si="161"/>
        <v>0</v>
      </c>
      <c r="AN90" s="229">
        <f t="shared" si="161"/>
        <v>0</v>
      </c>
      <c r="AO90" s="229">
        <f t="shared" si="162"/>
        <v>0</v>
      </c>
      <c r="AP90" s="229">
        <f t="shared" si="162"/>
        <v>0</v>
      </c>
      <c r="AQ90" s="229">
        <f t="shared" si="162"/>
        <v>0</v>
      </c>
      <c r="AR90" s="229">
        <f t="shared" si="162"/>
        <v>0</v>
      </c>
      <c r="AS90" s="229">
        <f t="shared" si="162"/>
        <v>0</v>
      </c>
      <c r="AT90" s="229">
        <f t="shared" si="162"/>
        <v>0</v>
      </c>
      <c r="AU90" s="229">
        <f t="shared" si="162"/>
        <v>0</v>
      </c>
      <c r="AV90" s="229">
        <f t="shared" si="162"/>
        <v>0</v>
      </c>
      <c r="AW90" s="229">
        <f t="shared" si="162"/>
        <v>0</v>
      </c>
      <c r="AX90" s="229">
        <f t="shared" si="162"/>
        <v>0</v>
      </c>
      <c r="AY90" s="229">
        <f t="shared" si="162"/>
        <v>0</v>
      </c>
      <c r="AZ90" s="229">
        <f t="shared" si="162"/>
        <v>0</v>
      </c>
      <c r="BA90" s="229">
        <f t="shared" si="162"/>
        <v>0</v>
      </c>
      <c r="BB90" s="229">
        <f t="shared" si="162"/>
        <v>0</v>
      </c>
      <c r="BC90" s="229">
        <f t="shared" si="162"/>
        <v>0</v>
      </c>
      <c r="BD90" s="229">
        <f t="shared" si="162"/>
        <v>0</v>
      </c>
      <c r="BE90" s="229">
        <f t="shared" si="162"/>
        <v>0</v>
      </c>
      <c r="BF90" s="229">
        <f t="shared" si="162"/>
        <v>0</v>
      </c>
      <c r="BG90" s="229">
        <f t="shared" si="162"/>
        <v>0</v>
      </c>
      <c r="BH90" s="229">
        <f t="shared" si="162"/>
        <v>0</v>
      </c>
      <c r="BI90" s="229">
        <f t="shared" si="162"/>
        <v>0</v>
      </c>
      <c r="BJ90" s="229">
        <f t="shared" si="162"/>
        <v>0</v>
      </c>
      <c r="BK90" s="229">
        <f t="shared" si="162"/>
        <v>0</v>
      </c>
      <c r="BL90" s="229">
        <f t="shared" si="162"/>
        <v>0</v>
      </c>
      <c r="BM90" s="229">
        <f t="shared" si="162"/>
        <v>0</v>
      </c>
      <c r="BN90" s="229">
        <f t="shared" si="162"/>
        <v>0</v>
      </c>
      <c r="BO90" s="229">
        <f t="shared" si="162"/>
        <v>0</v>
      </c>
      <c r="BP90" s="229">
        <f t="shared" si="162"/>
        <v>0</v>
      </c>
      <c r="BQ90" s="229">
        <f t="shared" si="162"/>
        <v>0</v>
      </c>
      <c r="BR90" s="229">
        <f t="shared" si="162"/>
        <v>0</v>
      </c>
      <c r="BS90" s="229">
        <f t="shared" si="162"/>
        <v>0</v>
      </c>
      <c r="BT90" s="229">
        <f t="shared" si="162"/>
        <v>0</v>
      </c>
      <c r="BU90" s="229">
        <f t="shared" si="162"/>
        <v>0</v>
      </c>
      <c r="BV90" s="229">
        <f t="shared" si="162"/>
        <v>0</v>
      </c>
      <c r="BW90" s="229">
        <f t="shared" si="162"/>
        <v>0</v>
      </c>
      <c r="BX90" s="229">
        <f t="shared" si="162"/>
        <v>0</v>
      </c>
      <c r="BY90" s="229">
        <f t="shared" si="162"/>
        <v>0</v>
      </c>
      <c r="BZ90" s="229">
        <f t="shared" si="162"/>
        <v>0</v>
      </c>
    </row>
    <row r="91" spans="1:78" x14ac:dyDescent="0.2">
      <c r="A91" s="7" t="str">
        <f t="shared" si="163"/>
        <v>Roll-in 1</v>
      </c>
      <c r="B91" s="7">
        <f t="shared" si="163"/>
        <v>1</v>
      </c>
      <c r="C91" s="7">
        <f t="shared" si="165"/>
        <v>5</v>
      </c>
      <c r="D91" s="165">
        <f t="shared" si="164"/>
        <v>43616</v>
      </c>
      <c r="E91" s="77"/>
      <c r="F91" s="68"/>
      <c r="G91" s="229">
        <f t="shared" si="159"/>
        <v>0</v>
      </c>
      <c r="H91" s="229">
        <f t="shared" si="159"/>
        <v>0</v>
      </c>
      <c r="I91" s="229">
        <f t="shared" si="159"/>
        <v>0</v>
      </c>
      <c r="J91" s="229">
        <f t="shared" si="159"/>
        <v>0</v>
      </c>
      <c r="K91" s="229">
        <f t="shared" si="159"/>
        <v>0</v>
      </c>
      <c r="L91" s="229">
        <f t="shared" si="159"/>
        <v>0</v>
      </c>
      <c r="M91" s="229">
        <f t="shared" si="159"/>
        <v>0</v>
      </c>
      <c r="N91" s="229">
        <f t="shared" si="159"/>
        <v>0</v>
      </c>
      <c r="O91" s="229">
        <f t="shared" si="159"/>
        <v>0</v>
      </c>
      <c r="P91" s="229">
        <f t="shared" si="159"/>
        <v>0</v>
      </c>
      <c r="Q91" s="229">
        <f t="shared" si="159"/>
        <v>0</v>
      </c>
      <c r="R91" s="229">
        <f t="shared" si="159"/>
        <v>0</v>
      </c>
      <c r="S91" s="229">
        <f t="shared" si="159"/>
        <v>0</v>
      </c>
      <c r="T91" s="229">
        <f t="shared" si="159"/>
        <v>0</v>
      </c>
      <c r="U91" s="229">
        <f t="shared" si="159"/>
        <v>0</v>
      </c>
      <c r="V91" s="229">
        <f t="shared" si="159"/>
        <v>0</v>
      </c>
      <c r="W91" s="229">
        <f t="shared" si="160"/>
        <v>0</v>
      </c>
      <c r="X91" s="229">
        <f t="shared" si="160"/>
        <v>0</v>
      </c>
      <c r="Y91" s="229">
        <f t="shared" si="160"/>
        <v>0</v>
      </c>
      <c r="Z91" s="229">
        <f t="shared" si="160"/>
        <v>0</v>
      </c>
      <c r="AA91" s="229">
        <f t="shared" si="160"/>
        <v>0</v>
      </c>
      <c r="AB91" s="229">
        <f t="shared" si="160"/>
        <v>0</v>
      </c>
      <c r="AC91" s="229">
        <f t="shared" si="160"/>
        <v>0</v>
      </c>
      <c r="AD91" s="229">
        <f t="shared" si="160"/>
        <v>0</v>
      </c>
      <c r="AE91" s="229">
        <f t="shared" si="160"/>
        <v>0</v>
      </c>
      <c r="AF91" s="229">
        <f t="shared" si="160"/>
        <v>0</v>
      </c>
      <c r="AG91" s="229">
        <f t="shared" si="160"/>
        <v>0</v>
      </c>
      <c r="AH91" s="229">
        <f t="shared" si="160"/>
        <v>0</v>
      </c>
      <c r="AI91" s="229">
        <f t="shared" si="160"/>
        <v>0</v>
      </c>
      <c r="AJ91" s="229">
        <f t="shared" si="160"/>
        <v>0</v>
      </c>
      <c r="AK91" s="229">
        <f t="shared" si="160"/>
        <v>0</v>
      </c>
      <c r="AL91" s="229">
        <f t="shared" si="160"/>
        <v>0</v>
      </c>
      <c r="AM91" s="229">
        <f t="shared" si="161"/>
        <v>0</v>
      </c>
      <c r="AN91" s="229">
        <f t="shared" si="161"/>
        <v>0</v>
      </c>
      <c r="AO91" s="229">
        <f t="shared" si="162"/>
        <v>0</v>
      </c>
      <c r="AP91" s="229">
        <f t="shared" si="162"/>
        <v>0</v>
      </c>
      <c r="AQ91" s="229">
        <f t="shared" si="162"/>
        <v>0</v>
      </c>
      <c r="AR91" s="229">
        <f t="shared" si="162"/>
        <v>0</v>
      </c>
      <c r="AS91" s="229">
        <f t="shared" si="162"/>
        <v>0</v>
      </c>
      <c r="AT91" s="229">
        <f t="shared" si="162"/>
        <v>0</v>
      </c>
      <c r="AU91" s="229">
        <f t="shared" si="162"/>
        <v>0</v>
      </c>
      <c r="AV91" s="229">
        <f t="shared" si="162"/>
        <v>0</v>
      </c>
      <c r="AW91" s="229">
        <f t="shared" si="162"/>
        <v>0</v>
      </c>
      <c r="AX91" s="229">
        <f t="shared" si="162"/>
        <v>0</v>
      </c>
      <c r="AY91" s="229">
        <f t="shared" si="162"/>
        <v>0</v>
      </c>
      <c r="AZ91" s="229">
        <f t="shared" si="162"/>
        <v>0</v>
      </c>
      <c r="BA91" s="229">
        <f t="shared" si="162"/>
        <v>0</v>
      </c>
      <c r="BB91" s="229">
        <f t="shared" si="162"/>
        <v>0</v>
      </c>
      <c r="BC91" s="229">
        <f t="shared" si="162"/>
        <v>0</v>
      </c>
      <c r="BD91" s="229">
        <f t="shared" si="162"/>
        <v>0</v>
      </c>
      <c r="BE91" s="229">
        <f t="shared" si="162"/>
        <v>0</v>
      </c>
      <c r="BF91" s="229">
        <f t="shared" si="162"/>
        <v>0</v>
      </c>
      <c r="BG91" s="229">
        <f t="shared" si="162"/>
        <v>0</v>
      </c>
      <c r="BH91" s="229">
        <f t="shared" si="162"/>
        <v>0</v>
      </c>
      <c r="BI91" s="229">
        <f t="shared" si="162"/>
        <v>0</v>
      </c>
      <c r="BJ91" s="229">
        <f t="shared" si="162"/>
        <v>0</v>
      </c>
      <c r="BK91" s="229">
        <f t="shared" si="162"/>
        <v>0</v>
      </c>
      <c r="BL91" s="229">
        <f t="shared" si="162"/>
        <v>0</v>
      </c>
      <c r="BM91" s="229">
        <f t="shared" si="162"/>
        <v>0</v>
      </c>
      <c r="BN91" s="229">
        <f t="shared" si="162"/>
        <v>0</v>
      </c>
      <c r="BO91" s="229">
        <f t="shared" si="162"/>
        <v>0</v>
      </c>
      <c r="BP91" s="229">
        <f t="shared" si="162"/>
        <v>0</v>
      </c>
      <c r="BQ91" s="229">
        <f t="shared" si="162"/>
        <v>0</v>
      </c>
      <c r="BR91" s="229">
        <f t="shared" si="162"/>
        <v>0</v>
      </c>
      <c r="BS91" s="229">
        <f t="shared" si="162"/>
        <v>0</v>
      </c>
      <c r="BT91" s="229">
        <f t="shared" si="162"/>
        <v>0</v>
      </c>
      <c r="BU91" s="229">
        <f t="shared" si="162"/>
        <v>0</v>
      </c>
      <c r="BV91" s="229">
        <f t="shared" si="162"/>
        <v>0</v>
      </c>
      <c r="BW91" s="229">
        <f t="shared" si="162"/>
        <v>0</v>
      </c>
      <c r="BX91" s="229">
        <f t="shared" si="162"/>
        <v>0</v>
      </c>
      <c r="BY91" s="229">
        <f t="shared" si="162"/>
        <v>0</v>
      </c>
      <c r="BZ91" s="229">
        <f t="shared" si="162"/>
        <v>0</v>
      </c>
    </row>
    <row r="92" spans="1:78" x14ac:dyDescent="0.2">
      <c r="A92" s="7" t="str">
        <f t="shared" si="163"/>
        <v>Roll-in 1</v>
      </c>
      <c r="B92" s="7">
        <f t="shared" si="163"/>
        <v>1</v>
      </c>
      <c r="C92" s="7">
        <f t="shared" si="165"/>
        <v>6</v>
      </c>
      <c r="D92" s="165">
        <f t="shared" si="164"/>
        <v>43646</v>
      </c>
      <c r="E92" s="77"/>
      <c r="F92" s="68"/>
      <c r="G92" s="229">
        <f t="shared" si="159"/>
        <v>0</v>
      </c>
      <c r="H92" s="229">
        <f t="shared" si="159"/>
        <v>0</v>
      </c>
      <c r="I92" s="229">
        <f t="shared" si="159"/>
        <v>0</v>
      </c>
      <c r="J92" s="229">
        <f t="shared" si="159"/>
        <v>0</v>
      </c>
      <c r="K92" s="229">
        <f t="shared" si="159"/>
        <v>0</v>
      </c>
      <c r="L92" s="229">
        <f t="shared" si="159"/>
        <v>0</v>
      </c>
      <c r="M92" s="229">
        <f t="shared" si="159"/>
        <v>0</v>
      </c>
      <c r="N92" s="229">
        <f t="shared" si="159"/>
        <v>0</v>
      </c>
      <c r="O92" s="229">
        <f t="shared" si="159"/>
        <v>0</v>
      </c>
      <c r="P92" s="229">
        <f t="shared" si="159"/>
        <v>0</v>
      </c>
      <c r="Q92" s="229">
        <f t="shared" si="159"/>
        <v>0</v>
      </c>
      <c r="R92" s="229">
        <f t="shared" si="159"/>
        <v>0</v>
      </c>
      <c r="S92" s="229">
        <f t="shared" si="159"/>
        <v>0</v>
      </c>
      <c r="T92" s="229">
        <f t="shared" si="159"/>
        <v>0</v>
      </c>
      <c r="U92" s="229">
        <f t="shared" si="159"/>
        <v>0</v>
      </c>
      <c r="V92" s="229">
        <f t="shared" si="159"/>
        <v>0</v>
      </c>
      <c r="W92" s="229">
        <f t="shared" si="160"/>
        <v>0</v>
      </c>
      <c r="X92" s="229">
        <f t="shared" si="160"/>
        <v>0</v>
      </c>
      <c r="Y92" s="229">
        <f t="shared" si="160"/>
        <v>0</v>
      </c>
      <c r="Z92" s="229">
        <f t="shared" si="160"/>
        <v>0</v>
      </c>
      <c r="AA92" s="229">
        <f t="shared" si="160"/>
        <v>0</v>
      </c>
      <c r="AB92" s="229">
        <f t="shared" si="160"/>
        <v>0</v>
      </c>
      <c r="AC92" s="229">
        <f t="shared" si="160"/>
        <v>0</v>
      </c>
      <c r="AD92" s="229">
        <f t="shared" si="160"/>
        <v>0</v>
      </c>
      <c r="AE92" s="229">
        <f t="shared" si="160"/>
        <v>0</v>
      </c>
      <c r="AF92" s="229">
        <f t="shared" si="160"/>
        <v>0</v>
      </c>
      <c r="AG92" s="229">
        <f t="shared" si="160"/>
        <v>0</v>
      </c>
      <c r="AH92" s="229">
        <f t="shared" si="160"/>
        <v>0</v>
      </c>
      <c r="AI92" s="229">
        <f t="shared" si="160"/>
        <v>0</v>
      </c>
      <c r="AJ92" s="229">
        <f t="shared" si="160"/>
        <v>0</v>
      </c>
      <c r="AK92" s="229">
        <f t="shared" si="160"/>
        <v>0</v>
      </c>
      <c r="AL92" s="229">
        <f t="shared" si="160"/>
        <v>0</v>
      </c>
      <c r="AM92" s="229">
        <f t="shared" si="161"/>
        <v>0</v>
      </c>
      <c r="AN92" s="229">
        <f t="shared" si="161"/>
        <v>0</v>
      </c>
      <c r="AO92" s="229">
        <f t="shared" si="162"/>
        <v>0</v>
      </c>
      <c r="AP92" s="229">
        <f t="shared" si="162"/>
        <v>0</v>
      </c>
      <c r="AQ92" s="229">
        <f t="shared" si="162"/>
        <v>0</v>
      </c>
      <c r="AR92" s="229">
        <f t="shared" si="162"/>
        <v>0</v>
      </c>
      <c r="AS92" s="229">
        <f t="shared" si="162"/>
        <v>0</v>
      </c>
      <c r="AT92" s="229">
        <f t="shared" si="162"/>
        <v>0</v>
      </c>
      <c r="AU92" s="229">
        <f t="shared" si="162"/>
        <v>0</v>
      </c>
      <c r="AV92" s="229">
        <f t="shared" si="162"/>
        <v>0</v>
      </c>
      <c r="AW92" s="229">
        <f t="shared" si="162"/>
        <v>0</v>
      </c>
      <c r="AX92" s="229">
        <f t="shared" si="162"/>
        <v>0</v>
      </c>
      <c r="AY92" s="229">
        <f t="shared" si="162"/>
        <v>0</v>
      </c>
      <c r="AZ92" s="229">
        <f t="shared" si="162"/>
        <v>0</v>
      </c>
      <c r="BA92" s="229">
        <f t="shared" si="162"/>
        <v>0</v>
      </c>
      <c r="BB92" s="229">
        <f t="shared" si="162"/>
        <v>0</v>
      </c>
      <c r="BC92" s="229">
        <f t="shared" si="162"/>
        <v>0</v>
      </c>
      <c r="BD92" s="229">
        <f t="shared" si="162"/>
        <v>0</v>
      </c>
      <c r="BE92" s="229">
        <f t="shared" si="162"/>
        <v>0</v>
      </c>
      <c r="BF92" s="229">
        <f t="shared" si="162"/>
        <v>0</v>
      </c>
      <c r="BG92" s="229">
        <f t="shared" si="162"/>
        <v>0</v>
      </c>
      <c r="BH92" s="229">
        <f t="shared" si="162"/>
        <v>0</v>
      </c>
      <c r="BI92" s="229">
        <f t="shared" si="162"/>
        <v>0</v>
      </c>
      <c r="BJ92" s="229">
        <f t="shared" si="162"/>
        <v>0</v>
      </c>
      <c r="BK92" s="229">
        <f t="shared" si="162"/>
        <v>0</v>
      </c>
      <c r="BL92" s="229">
        <f t="shared" si="162"/>
        <v>0</v>
      </c>
      <c r="BM92" s="229">
        <f t="shared" si="162"/>
        <v>0</v>
      </c>
      <c r="BN92" s="229">
        <f t="shared" si="162"/>
        <v>0</v>
      </c>
      <c r="BO92" s="229">
        <f t="shared" si="162"/>
        <v>0</v>
      </c>
      <c r="BP92" s="229">
        <f t="shared" si="162"/>
        <v>0</v>
      </c>
      <c r="BQ92" s="229">
        <f t="shared" si="162"/>
        <v>0</v>
      </c>
      <c r="BR92" s="229">
        <f t="shared" si="162"/>
        <v>0</v>
      </c>
      <c r="BS92" s="229">
        <f t="shared" si="162"/>
        <v>0</v>
      </c>
      <c r="BT92" s="229">
        <f t="shared" si="162"/>
        <v>0</v>
      </c>
      <c r="BU92" s="229">
        <f t="shared" si="162"/>
        <v>0</v>
      </c>
      <c r="BV92" s="229">
        <f t="shared" si="162"/>
        <v>0</v>
      </c>
      <c r="BW92" s="229">
        <f t="shared" si="162"/>
        <v>0</v>
      </c>
      <c r="BX92" s="229">
        <f t="shared" si="162"/>
        <v>0</v>
      </c>
      <c r="BY92" s="229">
        <f t="shared" si="162"/>
        <v>0</v>
      </c>
      <c r="BZ92" s="229">
        <f t="shared" si="162"/>
        <v>0</v>
      </c>
    </row>
    <row r="93" spans="1:78" x14ac:dyDescent="0.2">
      <c r="A93" s="7" t="str">
        <f t="shared" si="163"/>
        <v>Roll-in 1</v>
      </c>
      <c r="B93" s="7">
        <f t="shared" si="163"/>
        <v>1</v>
      </c>
      <c r="C93" s="7">
        <f t="shared" si="165"/>
        <v>7</v>
      </c>
      <c r="D93" s="165">
        <f t="shared" si="164"/>
        <v>43677</v>
      </c>
      <c r="E93" s="77"/>
      <c r="F93" s="68"/>
      <c r="G93" s="229">
        <f t="shared" si="159"/>
        <v>0</v>
      </c>
      <c r="H93" s="229">
        <f t="shared" si="159"/>
        <v>0</v>
      </c>
      <c r="I93" s="229">
        <f t="shared" si="159"/>
        <v>0</v>
      </c>
      <c r="J93" s="229">
        <f t="shared" si="159"/>
        <v>0</v>
      </c>
      <c r="K93" s="229">
        <f t="shared" si="159"/>
        <v>0</v>
      </c>
      <c r="L93" s="229">
        <f t="shared" si="159"/>
        <v>0</v>
      </c>
      <c r="M93" s="229">
        <f t="shared" si="159"/>
        <v>0</v>
      </c>
      <c r="N93" s="229">
        <f t="shared" si="159"/>
        <v>0</v>
      </c>
      <c r="O93" s="229">
        <f t="shared" si="159"/>
        <v>0</v>
      </c>
      <c r="P93" s="229">
        <f t="shared" si="159"/>
        <v>0</v>
      </c>
      <c r="Q93" s="229">
        <f t="shared" si="159"/>
        <v>0</v>
      </c>
      <c r="R93" s="229">
        <f t="shared" si="159"/>
        <v>0</v>
      </c>
      <c r="S93" s="229">
        <f t="shared" si="159"/>
        <v>0</v>
      </c>
      <c r="T93" s="229">
        <f t="shared" si="159"/>
        <v>0</v>
      </c>
      <c r="U93" s="229">
        <f t="shared" si="159"/>
        <v>0</v>
      </c>
      <c r="V93" s="229">
        <f t="shared" si="159"/>
        <v>0</v>
      </c>
      <c r="W93" s="229">
        <f t="shared" si="160"/>
        <v>0</v>
      </c>
      <c r="X93" s="229">
        <f t="shared" si="160"/>
        <v>0</v>
      </c>
      <c r="Y93" s="229">
        <f t="shared" si="160"/>
        <v>0</v>
      </c>
      <c r="Z93" s="229">
        <f t="shared" si="160"/>
        <v>0</v>
      </c>
      <c r="AA93" s="229">
        <f t="shared" si="160"/>
        <v>0</v>
      </c>
      <c r="AB93" s="229">
        <f t="shared" si="160"/>
        <v>0</v>
      </c>
      <c r="AC93" s="229">
        <f t="shared" si="160"/>
        <v>0</v>
      </c>
      <c r="AD93" s="229">
        <f t="shared" si="160"/>
        <v>0</v>
      </c>
      <c r="AE93" s="229">
        <f t="shared" si="160"/>
        <v>0</v>
      </c>
      <c r="AF93" s="229">
        <f t="shared" si="160"/>
        <v>0</v>
      </c>
      <c r="AG93" s="229">
        <f t="shared" si="160"/>
        <v>0</v>
      </c>
      <c r="AH93" s="229">
        <f t="shared" si="160"/>
        <v>0</v>
      </c>
      <c r="AI93" s="229">
        <f t="shared" si="160"/>
        <v>0</v>
      </c>
      <c r="AJ93" s="229">
        <f t="shared" si="160"/>
        <v>0</v>
      </c>
      <c r="AK93" s="229">
        <f t="shared" si="160"/>
        <v>0</v>
      </c>
      <c r="AL93" s="229">
        <f t="shared" si="160"/>
        <v>0</v>
      </c>
      <c r="AM93" s="229">
        <f t="shared" si="161"/>
        <v>0</v>
      </c>
      <c r="AN93" s="229">
        <f t="shared" si="161"/>
        <v>0</v>
      </c>
      <c r="AO93" s="229">
        <f t="shared" si="162"/>
        <v>0</v>
      </c>
      <c r="AP93" s="229">
        <f t="shared" si="162"/>
        <v>0</v>
      </c>
      <c r="AQ93" s="229">
        <f t="shared" si="162"/>
        <v>0</v>
      </c>
      <c r="AR93" s="229">
        <f t="shared" si="162"/>
        <v>0</v>
      </c>
      <c r="AS93" s="229">
        <f t="shared" si="162"/>
        <v>0</v>
      </c>
      <c r="AT93" s="229">
        <f t="shared" si="162"/>
        <v>0</v>
      </c>
      <c r="AU93" s="229">
        <f t="shared" si="162"/>
        <v>0</v>
      </c>
      <c r="AV93" s="229">
        <f t="shared" si="162"/>
        <v>0</v>
      </c>
      <c r="AW93" s="229">
        <f t="shared" si="162"/>
        <v>0</v>
      </c>
      <c r="AX93" s="229">
        <f t="shared" si="162"/>
        <v>0</v>
      </c>
      <c r="AY93" s="229">
        <f t="shared" si="162"/>
        <v>0</v>
      </c>
      <c r="AZ93" s="229">
        <f t="shared" si="162"/>
        <v>0</v>
      </c>
      <c r="BA93" s="229">
        <f t="shared" si="162"/>
        <v>0</v>
      </c>
      <c r="BB93" s="229">
        <f t="shared" si="162"/>
        <v>0</v>
      </c>
      <c r="BC93" s="229">
        <f t="shared" si="162"/>
        <v>0</v>
      </c>
      <c r="BD93" s="229">
        <f t="shared" si="162"/>
        <v>0</v>
      </c>
      <c r="BE93" s="229">
        <f t="shared" si="162"/>
        <v>0</v>
      </c>
      <c r="BF93" s="229">
        <f t="shared" si="162"/>
        <v>0</v>
      </c>
      <c r="BG93" s="229">
        <f t="shared" si="162"/>
        <v>0</v>
      </c>
      <c r="BH93" s="229">
        <f t="shared" si="162"/>
        <v>0</v>
      </c>
      <c r="BI93" s="229">
        <f t="shared" si="162"/>
        <v>0</v>
      </c>
      <c r="BJ93" s="229">
        <f t="shared" si="162"/>
        <v>0</v>
      </c>
      <c r="BK93" s="229">
        <f t="shared" si="162"/>
        <v>0</v>
      </c>
      <c r="BL93" s="229">
        <f t="shared" si="162"/>
        <v>0</v>
      </c>
      <c r="BM93" s="229">
        <f t="shared" si="162"/>
        <v>0</v>
      </c>
      <c r="BN93" s="229">
        <f t="shared" si="162"/>
        <v>0</v>
      </c>
      <c r="BO93" s="229">
        <f t="shared" si="162"/>
        <v>0</v>
      </c>
      <c r="BP93" s="229">
        <f t="shared" ref="AO93:BZ100" si="166">IF($D93=BP$9,$E93*$G$3/2,IF(AND($C93+$E$3&gt;BP$8,BP$9&gt;$D93),$E93*$G$3,0))</f>
        <v>0</v>
      </c>
      <c r="BQ93" s="229">
        <f t="shared" si="166"/>
        <v>0</v>
      </c>
      <c r="BR93" s="229">
        <f t="shared" si="166"/>
        <v>0</v>
      </c>
      <c r="BS93" s="229">
        <f t="shared" si="166"/>
        <v>0</v>
      </c>
      <c r="BT93" s="229">
        <f t="shared" si="166"/>
        <v>0</v>
      </c>
      <c r="BU93" s="229">
        <f t="shared" si="166"/>
        <v>0</v>
      </c>
      <c r="BV93" s="229">
        <f t="shared" si="166"/>
        <v>0</v>
      </c>
      <c r="BW93" s="229">
        <f t="shared" si="166"/>
        <v>0</v>
      </c>
      <c r="BX93" s="229">
        <f t="shared" si="166"/>
        <v>0</v>
      </c>
      <c r="BY93" s="229">
        <f t="shared" si="166"/>
        <v>0</v>
      </c>
      <c r="BZ93" s="229">
        <f t="shared" si="166"/>
        <v>0</v>
      </c>
    </row>
    <row r="94" spans="1:78" x14ac:dyDescent="0.2">
      <c r="A94" s="7" t="str">
        <f t="shared" si="163"/>
        <v>Roll-in 1</v>
      </c>
      <c r="B94" s="7">
        <f t="shared" si="163"/>
        <v>1</v>
      </c>
      <c r="C94" s="7">
        <f t="shared" si="165"/>
        <v>8</v>
      </c>
      <c r="D94" s="165">
        <f t="shared" si="164"/>
        <v>43708</v>
      </c>
      <c r="E94" s="77"/>
      <c r="F94" s="68"/>
      <c r="G94" s="229">
        <f t="shared" si="159"/>
        <v>0</v>
      </c>
      <c r="H94" s="229">
        <f t="shared" si="159"/>
        <v>0</v>
      </c>
      <c r="I94" s="229">
        <f t="shared" si="159"/>
        <v>0</v>
      </c>
      <c r="J94" s="229">
        <f t="shared" si="159"/>
        <v>0</v>
      </c>
      <c r="K94" s="229">
        <f t="shared" si="159"/>
        <v>0</v>
      </c>
      <c r="L94" s="229">
        <f t="shared" si="159"/>
        <v>0</v>
      </c>
      <c r="M94" s="229">
        <f t="shared" si="159"/>
        <v>0</v>
      </c>
      <c r="N94" s="229">
        <f t="shared" si="159"/>
        <v>0</v>
      </c>
      <c r="O94" s="229">
        <f t="shared" si="159"/>
        <v>0</v>
      </c>
      <c r="P94" s="229">
        <f t="shared" si="159"/>
        <v>0</v>
      </c>
      <c r="Q94" s="229">
        <f t="shared" si="159"/>
        <v>0</v>
      </c>
      <c r="R94" s="229">
        <f t="shared" si="159"/>
        <v>0</v>
      </c>
      <c r="S94" s="229">
        <f t="shared" si="159"/>
        <v>0</v>
      </c>
      <c r="T94" s="229">
        <f t="shared" si="159"/>
        <v>0</v>
      </c>
      <c r="U94" s="229">
        <f t="shared" si="159"/>
        <v>0</v>
      </c>
      <c r="V94" s="229">
        <f t="shared" si="159"/>
        <v>0</v>
      </c>
      <c r="W94" s="229">
        <f t="shared" si="160"/>
        <v>0</v>
      </c>
      <c r="X94" s="229">
        <f t="shared" si="160"/>
        <v>0</v>
      </c>
      <c r="Y94" s="229">
        <f t="shared" si="160"/>
        <v>0</v>
      </c>
      <c r="Z94" s="229">
        <f t="shared" si="160"/>
        <v>0</v>
      </c>
      <c r="AA94" s="229">
        <f t="shared" si="160"/>
        <v>0</v>
      </c>
      <c r="AB94" s="229">
        <f t="shared" si="160"/>
        <v>0</v>
      </c>
      <c r="AC94" s="229">
        <f t="shared" si="160"/>
        <v>0</v>
      </c>
      <c r="AD94" s="229">
        <f t="shared" si="160"/>
        <v>0</v>
      </c>
      <c r="AE94" s="229">
        <f t="shared" si="160"/>
        <v>0</v>
      </c>
      <c r="AF94" s="229">
        <f t="shared" si="160"/>
        <v>0</v>
      </c>
      <c r="AG94" s="229">
        <f t="shared" si="160"/>
        <v>0</v>
      </c>
      <c r="AH94" s="229">
        <f t="shared" si="160"/>
        <v>0</v>
      </c>
      <c r="AI94" s="229">
        <f t="shared" si="160"/>
        <v>0</v>
      </c>
      <c r="AJ94" s="229">
        <f t="shared" si="160"/>
        <v>0</v>
      </c>
      <c r="AK94" s="229">
        <f t="shared" si="160"/>
        <v>0</v>
      </c>
      <c r="AL94" s="229">
        <f t="shared" si="160"/>
        <v>0</v>
      </c>
      <c r="AM94" s="229">
        <f t="shared" si="161"/>
        <v>0</v>
      </c>
      <c r="AN94" s="229">
        <f t="shared" si="161"/>
        <v>0</v>
      </c>
      <c r="AO94" s="229">
        <f t="shared" si="166"/>
        <v>0</v>
      </c>
      <c r="AP94" s="229">
        <f t="shared" si="166"/>
        <v>0</v>
      </c>
      <c r="AQ94" s="229">
        <f t="shared" si="166"/>
        <v>0</v>
      </c>
      <c r="AR94" s="229">
        <f t="shared" si="166"/>
        <v>0</v>
      </c>
      <c r="AS94" s="229">
        <f t="shared" si="166"/>
        <v>0</v>
      </c>
      <c r="AT94" s="229">
        <f t="shared" si="166"/>
        <v>0</v>
      </c>
      <c r="AU94" s="229">
        <f t="shared" si="166"/>
        <v>0</v>
      </c>
      <c r="AV94" s="229">
        <f t="shared" si="166"/>
        <v>0</v>
      </c>
      <c r="AW94" s="229">
        <f t="shared" si="166"/>
        <v>0</v>
      </c>
      <c r="AX94" s="229">
        <f t="shared" si="166"/>
        <v>0</v>
      </c>
      <c r="AY94" s="229">
        <f t="shared" si="166"/>
        <v>0</v>
      </c>
      <c r="AZ94" s="229">
        <f t="shared" si="166"/>
        <v>0</v>
      </c>
      <c r="BA94" s="229">
        <f t="shared" si="166"/>
        <v>0</v>
      </c>
      <c r="BB94" s="229">
        <f t="shared" si="166"/>
        <v>0</v>
      </c>
      <c r="BC94" s="229">
        <f t="shared" si="166"/>
        <v>0</v>
      </c>
      <c r="BD94" s="229">
        <f t="shared" si="166"/>
        <v>0</v>
      </c>
      <c r="BE94" s="229">
        <f t="shared" si="166"/>
        <v>0</v>
      </c>
      <c r="BF94" s="229">
        <f t="shared" si="166"/>
        <v>0</v>
      </c>
      <c r="BG94" s="229">
        <f t="shared" si="166"/>
        <v>0</v>
      </c>
      <c r="BH94" s="229">
        <f t="shared" si="166"/>
        <v>0</v>
      </c>
      <c r="BI94" s="229">
        <f t="shared" si="166"/>
        <v>0</v>
      </c>
      <c r="BJ94" s="229">
        <f t="shared" si="166"/>
        <v>0</v>
      </c>
      <c r="BK94" s="229">
        <f t="shared" si="166"/>
        <v>0</v>
      </c>
      <c r="BL94" s="229">
        <f t="shared" si="166"/>
        <v>0</v>
      </c>
      <c r="BM94" s="229">
        <f t="shared" si="166"/>
        <v>0</v>
      </c>
      <c r="BN94" s="229">
        <f t="shared" si="166"/>
        <v>0</v>
      </c>
      <c r="BO94" s="229">
        <f t="shared" si="166"/>
        <v>0</v>
      </c>
      <c r="BP94" s="229">
        <f t="shared" si="166"/>
        <v>0</v>
      </c>
      <c r="BQ94" s="229">
        <f t="shared" si="166"/>
        <v>0</v>
      </c>
      <c r="BR94" s="229">
        <f t="shared" si="166"/>
        <v>0</v>
      </c>
      <c r="BS94" s="229">
        <f t="shared" si="166"/>
        <v>0</v>
      </c>
      <c r="BT94" s="229">
        <f t="shared" si="166"/>
        <v>0</v>
      </c>
      <c r="BU94" s="229">
        <f t="shared" si="166"/>
        <v>0</v>
      </c>
      <c r="BV94" s="229">
        <f t="shared" si="166"/>
        <v>0</v>
      </c>
      <c r="BW94" s="229">
        <f t="shared" si="166"/>
        <v>0</v>
      </c>
      <c r="BX94" s="229">
        <f t="shared" si="166"/>
        <v>0</v>
      </c>
      <c r="BY94" s="229">
        <f t="shared" si="166"/>
        <v>0</v>
      </c>
      <c r="BZ94" s="229">
        <f t="shared" si="166"/>
        <v>0</v>
      </c>
    </row>
    <row r="95" spans="1:78" x14ac:dyDescent="0.2">
      <c r="A95" s="7" t="str">
        <f t="shared" si="163"/>
        <v>Roll-in 2</v>
      </c>
      <c r="B95" s="7">
        <f t="shared" si="163"/>
        <v>1</v>
      </c>
      <c r="C95" s="7">
        <f t="shared" si="165"/>
        <v>9</v>
      </c>
      <c r="D95" s="165">
        <f t="shared" si="164"/>
        <v>43738</v>
      </c>
      <c r="E95" s="77"/>
      <c r="F95" s="68"/>
      <c r="G95" s="229">
        <f t="shared" si="159"/>
        <v>0</v>
      </c>
      <c r="H95" s="229">
        <f t="shared" si="159"/>
        <v>0</v>
      </c>
      <c r="I95" s="229">
        <f t="shared" si="159"/>
        <v>0</v>
      </c>
      <c r="J95" s="229">
        <f t="shared" si="159"/>
        <v>0</v>
      </c>
      <c r="K95" s="229">
        <f t="shared" si="159"/>
        <v>0</v>
      </c>
      <c r="L95" s="229">
        <f t="shared" si="159"/>
        <v>0</v>
      </c>
      <c r="M95" s="229">
        <f t="shared" si="159"/>
        <v>0</v>
      </c>
      <c r="N95" s="229">
        <f t="shared" si="159"/>
        <v>0</v>
      </c>
      <c r="O95" s="229">
        <f t="shared" si="159"/>
        <v>0</v>
      </c>
      <c r="P95" s="229">
        <f t="shared" si="159"/>
        <v>0</v>
      </c>
      <c r="Q95" s="229">
        <f t="shared" si="159"/>
        <v>0</v>
      </c>
      <c r="R95" s="229">
        <f t="shared" si="159"/>
        <v>0</v>
      </c>
      <c r="S95" s="229">
        <f t="shared" si="159"/>
        <v>0</v>
      </c>
      <c r="T95" s="229">
        <f t="shared" si="159"/>
        <v>0</v>
      </c>
      <c r="U95" s="229">
        <f t="shared" si="159"/>
        <v>0</v>
      </c>
      <c r="V95" s="229">
        <f t="shared" si="159"/>
        <v>0</v>
      </c>
      <c r="W95" s="229">
        <f t="shared" si="160"/>
        <v>0</v>
      </c>
      <c r="X95" s="229">
        <f t="shared" si="160"/>
        <v>0</v>
      </c>
      <c r="Y95" s="229">
        <f t="shared" si="160"/>
        <v>0</v>
      </c>
      <c r="Z95" s="229">
        <f t="shared" si="160"/>
        <v>0</v>
      </c>
      <c r="AA95" s="229">
        <f t="shared" si="160"/>
        <v>0</v>
      </c>
      <c r="AB95" s="229">
        <f t="shared" si="160"/>
        <v>0</v>
      </c>
      <c r="AC95" s="229">
        <f t="shared" si="160"/>
        <v>0</v>
      </c>
      <c r="AD95" s="229">
        <f t="shared" si="160"/>
        <v>0</v>
      </c>
      <c r="AE95" s="229">
        <f t="shared" si="160"/>
        <v>0</v>
      </c>
      <c r="AF95" s="229">
        <f t="shared" si="160"/>
        <v>0</v>
      </c>
      <c r="AG95" s="229">
        <f t="shared" si="160"/>
        <v>0</v>
      </c>
      <c r="AH95" s="229">
        <f t="shared" si="160"/>
        <v>0</v>
      </c>
      <c r="AI95" s="229">
        <f t="shared" si="160"/>
        <v>0</v>
      </c>
      <c r="AJ95" s="229">
        <f t="shared" si="160"/>
        <v>0</v>
      </c>
      <c r="AK95" s="229">
        <f t="shared" si="160"/>
        <v>0</v>
      </c>
      <c r="AL95" s="229">
        <f t="shared" si="160"/>
        <v>0</v>
      </c>
      <c r="AM95" s="229">
        <f t="shared" si="161"/>
        <v>0</v>
      </c>
      <c r="AN95" s="229">
        <f t="shared" si="161"/>
        <v>0</v>
      </c>
      <c r="AO95" s="229">
        <f t="shared" si="166"/>
        <v>0</v>
      </c>
      <c r="AP95" s="229">
        <f t="shared" si="166"/>
        <v>0</v>
      </c>
      <c r="AQ95" s="229">
        <f t="shared" si="166"/>
        <v>0</v>
      </c>
      <c r="AR95" s="229">
        <f t="shared" si="166"/>
        <v>0</v>
      </c>
      <c r="AS95" s="229">
        <f t="shared" si="166"/>
        <v>0</v>
      </c>
      <c r="AT95" s="229">
        <f t="shared" si="166"/>
        <v>0</v>
      </c>
      <c r="AU95" s="229">
        <f t="shared" si="166"/>
        <v>0</v>
      </c>
      <c r="AV95" s="229">
        <f t="shared" si="166"/>
        <v>0</v>
      </c>
      <c r="AW95" s="229">
        <f t="shared" si="166"/>
        <v>0</v>
      </c>
      <c r="AX95" s="229">
        <f t="shared" si="166"/>
        <v>0</v>
      </c>
      <c r="AY95" s="229">
        <f t="shared" si="166"/>
        <v>0</v>
      </c>
      <c r="AZ95" s="229">
        <f t="shared" si="166"/>
        <v>0</v>
      </c>
      <c r="BA95" s="229">
        <f t="shared" si="166"/>
        <v>0</v>
      </c>
      <c r="BB95" s="229">
        <f t="shared" si="166"/>
        <v>0</v>
      </c>
      <c r="BC95" s="229">
        <f t="shared" si="166"/>
        <v>0</v>
      </c>
      <c r="BD95" s="229">
        <f t="shared" si="166"/>
        <v>0</v>
      </c>
      <c r="BE95" s="229">
        <f t="shared" si="166"/>
        <v>0</v>
      </c>
      <c r="BF95" s="229">
        <f t="shared" si="166"/>
        <v>0</v>
      </c>
      <c r="BG95" s="229">
        <f t="shared" si="166"/>
        <v>0</v>
      </c>
      <c r="BH95" s="229">
        <f t="shared" si="166"/>
        <v>0</v>
      </c>
      <c r="BI95" s="229">
        <f t="shared" si="166"/>
        <v>0</v>
      </c>
      <c r="BJ95" s="229">
        <f t="shared" si="166"/>
        <v>0</v>
      </c>
      <c r="BK95" s="229">
        <f t="shared" si="166"/>
        <v>0</v>
      </c>
      <c r="BL95" s="229">
        <f t="shared" si="166"/>
        <v>0</v>
      </c>
      <c r="BM95" s="229">
        <f t="shared" si="166"/>
        <v>0</v>
      </c>
      <c r="BN95" s="229">
        <f t="shared" si="166"/>
        <v>0</v>
      </c>
      <c r="BO95" s="229">
        <f t="shared" si="166"/>
        <v>0</v>
      </c>
      <c r="BP95" s="229">
        <f t="shared" si="166"/>
        <v>0</v>
      </c>
      <c r="BQ95" s="229">
        <f t="shared" si="166"/>
        <v>0</v>
      </c>
      <c r="BR95" s="229">
        <f t="shared" si="166"/>
        <v>0</v>
      </c>
      <c r="BS95" s="229">
        <f t="shared" si="166"/>
        <v>0</v>
      </c>
      <c r="BT95" s="229">
        <f t="shared" si="166"/>
        <v>0</v>
      </c>
      <c r="BU95" s="229">
        <f t="shared" si="166"/>
        <v>0</v>
      </c>
      <c r="BV95" s="229">
        <f t="shared" si="166"/>
        <v>0</v>
      </c>
      <c r="BW95" s="229">
        <f t="shared" si="166"/>
        <v>0</v>
      </c>
      <c r="BX95" s="229">
        <f t="shared" si="166"/>
        <v>0</v>
      </c>
      <c r="BY95" s="229">
        <f t="shared" si="166"/>
        <v>0</v>
      </c>
      <c r="BZ95" s="229">
        <f t="shared" si="166"/>
        <v>0</v>
      </c>
    </row>
    <row r="96" spans="1:78" x14ac:dyDescent="0.2">
      <c r="A96" s="7" t="str">
        <f t="shared" si="163"/>
        <v>Roll-in 2</v>
      </c>
      <c r="B96" s="7">
        <f t="shared" si="163"/>
        <v>1</v>
      </c>
      <c r="C96" s="7">
        <f t="shared" si="165"/>
        <v>10</v>
      </c>
      <c r="D96" s="165">
        <f t="shared" si="164"/>
        <v>43769</v>
      </c>
      <c r="E96" s="77"/>
      <c r="F96" s="68"/>
      <c r="G96" s="229">
        <f t="shared" si="159"/>
        <v>0</v>
      </c>
      <c r="H96" s="229">
        <f t="shared" si="159"/>
        <v>0</v>
      </c>
      <c r="I96" s="229">
        <f t="shared" si="159"/>
        <v>0</v>
      </c>
      <c r="J96" s="229">
        <f t="shared" si="159"/>
        <v>0</v>
      </c>
      <c r="K96" s="229">
        <f t="shared" si="159"/>
        <v>0</v>
      </c>
      <c r="L96" s="229">
        <f t="shared" si="159"/>
        <v>0</v>
      </c>
      <c r="M96" s="229">
        <f t="shared" si="159"/>
        <v>0</v>
      </c>
      <c r="N96" s="229">
        <f t="shared" si="159"/>
        <v>0</v>
      </c>
      <c r="O96" s="229">
        <f t="shared" si="159"/>
        <v>0</v>
      </c>
      <c r="P96" s="229">
        <f t="shared" si="159"/>
        <v>0</v>
      </c>
      <c r="Q96" s="229">
        <f t="shared" si="159"/>
        <v>0</v>
      </c>
      <c r="R96" s="229">
        <f t="shared" si="159"/>
        <v>0</v>
      </c>
      <c r="S96" s="229">
        <f t="shared" si="159"/>
        <v>0</v>
      </c>
      <c r="T96" s="229">
        <f t="shared" si="159"/>
        <v>0</v>
      </c>
      <c r="U96" s="229">
        <f t="shared" si="159"/>
        <v>0</v>
      </c>
      <c r="V96" s="229">
        <f t="shared" si="159"/>
        <v>0</v>
      </c>
      <c r="W96" s="229">
        <f t="shared" si="160"/>
        <v>0</v>
      </c>
      <c r="X96" s="229">
        <f t="shared" si="160"/>
        <v>0</v>
      </c>
      <c r="Y96" s="229">
        <f t="shared" si="160"/>
        <v>0</v>
      </c>
      <c r="Z96" s="229">
        <f t="shared" si="160"/>
        <v>0</v>
      </c>
      <c r="AA96" s="229">
        <f t="shared" si="160"/>
        <v>0</v>
      </c>
      <c r="AB96" s="229">
        <f t="shared" si="160"/>
        <v>0</v>
      </c>
      <c r="AC96" s="229">
        <f t="shared" si="160"/>
        <v>0</v>
      </c>
      <c r="AD96" s="229">
        <f t="shared" si="160"/>
        <v>0</v>
      </c>
      <c r="AE96" s="229">
        <f t="shared" si="160"/>
        <v>0</v>
      </c>
      <c r="AF96" s="229">
        <f t="shared" si="160"/>
        <v>0</v>
      </c>
      <c r="AG96" s="229">
        <f t="shared" si="160"/>
        <v>0</v>
      </c>
      <c r="AH96" s="229">
        <f t="shared" si="160"/>
        <v>0</v>
      </c>
      <c r="AI96" s="229">
        <f t="shared" si="160"/>
        <v>0</v>
      </c>
      <c r="AJ96" s="229">
        <f t="shared" si="160"/>
        <v>0</v>
      </c>
      <c r="AK96" s="229">
        <f t="shared" si="160"/>
        <v>0</v>
      </c>
      <c r="AL96" s="229">
        <f t="shared" si="160"/>
        <v>0</v>
      </c>
      <c r="AM96" s="229">
        <f t="shared" si="161"/>
        <v>0</v>
      </c>
      <c r="AN96" s="229">
        <f t="shared" si="161"/>
        <v>0</v>
      </c>
      <c r="AO96" s="229">
        <f t="shared" si="166"/>
        <v>0</v>
      </c>
      <c r="AP96" s="229">
        <f t="shared" si="166"/>
        <v>0</v>
      </c>
      <c r="AQ96" s="229">
        <f t="shared" si="166"/>
        <v>0</v>
      </c>
      <c r="AR96" s="229">
        <f t="shared" si="166"/>
        <v>0</v>
      </c>
      <c r="AS96" s="229">
        <f t="shared" si="166"/>
        <v>0</v>
      </c>
      <c r="AT96" s="229">
        <f t="shared" si="166"/>
        <v>0</v>
      </c>
      <c r="AU96" s="229">
        <f t="shared" si="166"/>
        <v>0</v>
      </c>
      <c r="AV96" s="229">
        <f t="shared" si="166"/>
        <v>0</v>
      </c>
      <c r="AW96" s="229">
        <f t="shared" si="166"/>
        <v>0</v>
      </c>
      <c r="AX96" s="229">
        <f t="shared" si="166"/>
        <v>0</v>
      </c>
      <c r="AY96" s="229">
        <f t="shared" si="166"/>
        <v>0</v>
      </c>
      <c r="AZ96" s="229">
        <f t="shared" si="166"/>
        <v>0</v>
      </c>
      <c r="BA96" s="229">
        <f t="shared" si="166"/>
        <v>0</v>
      </c>
      <c r="BB96" s="229">
        <f t="shared" si="166"/>
        <v>0</v>
      </c>
      <c r="BC96" s="229">
        <f t="shared" si="166"/>
        <v>0</v>
      </c>
      <c r="BD96" s="229">
        <f t="shared" si="166"/>
        <v>0</v>
      </c>
      <c r="BE96" s="229">
        <f t="shared" si="166"/>
        <v>0</v>
      </c>
      <c r="BF96" s="229">
        <f t="shared" si="166"/>
        <v>0</v>
      </c>
      <c r="BG96" s="229">
        <f t="shared" si="166"/>
        <v>0</v>
      </c>
      <c r="BH96" s="229">
        <f t="shared" si="166"/>
        <v>0</v>
      </c>
      <c r="BI96" s="229">
        <f t="shared" si="166"/>
        <v>0</v>
      </c>
      <c r="BJ96" s="229">
        <f t="shared" si="166"/>
        <v>0</v>
      </c>
      <c r="BK96" s="229">
        <f t="shared" si="166"/>
        <v>0</v>
      </c>
      <c r="BL96" s="229">
        <f t="shared" si="166"/>
        <v>0</v>
      </c>
      <c r="BM96" s="229">
        <f t="shared" si="166"/>
        <v>0</v>
      </c>
      <c r="BN96" s="229">
        <f t="shared" si="166"/>
        <v>0</v>
      </c>
      <c r="BO96" s="229">
        <f t="shared" si="166"/>
        <v>0</v>
      </c>
      <c r="BP96" s="229">
        <f t="shared" si="166"/>
        <v>0</v>
      </c>
      <c r="BQ96" s="229">
        <f t="shared" si="166"/>
        <v>0</v>
      </c>
      <c r="BR96" s="229">
        <f t="shared" si="166"/>
        <v>0</v>
      </c>
      <c r="BS96" s="229">
        <f t="shared" si="166"/>
        <v>0</v>
      </c>
      <c r="BT96" s="229">
        <f t="shared" si="166"/>
        <v>0</v>
      </c>
      <c r="BU96" s="229">
        <f t="shared" si="166"/>
        <v>0</v>
      </c>
      <c r="BV96" s="229">
        <f t="shared" si="166"/>
        <v>0</v>
      </c>
      <c r="BW96" s="229">
        <f t="shared" si="166"/>
        <v>0</v>
      </c>
      <c r="BX96" s="229">
        <f t="shared" si="166"/>
        <v>0</v>
      </c>
      <c r="BY96" s="229">
        <f t="shared" si="166"/>
        <v>0</v>
      </c>
      <c r="BZ96" s="229">
        <f t="shared" si="166"/>
        <v>0</v>
      </c>
    </row>
    <row r="97" spans="1:78" x14ac:dyDescent="0.2">
      <c r="A97" s="7" t="str">
        <f t="shared" si="163"/>
        <v>Roll-in 2</v>
      </c>
      <c r="B97" s="7">
        <f t="shared" si="163"/>
        <v>1</v>
      </c>
      <c r="C97" s="7">
        <f t="shared" si="165"/>
        <v>11</v>
      </c>
      <c r="D97" s="165">
        <f t="shared" si="164"/>
        <v>43799</v>
      </c>
      <c r="E97" s="77"/>
      <c r="F97" s="68"/>
      <c r="G97" s="229">
        <f t="shared" si="159"/>
        <v>0</v>
      </c>
      <c r="H97" s="229">
        <f t="shared" si="159"/>
        <v>0</v>
      </c>
      <c r="I97" s="229">
        <f t="shared" si="159"/>
        <v>0</v>
      </c>
      <c r="J97" s="229">
        <f t="shared" si="159"/>
        <v>0</v>
      </c>
      <c r="K97" s="229">
        <f t="shared" si="159"/>
        <v>0</v>
      </c>
      <c r="L97" s="229">
        <f t="shared" si="159"/>
        <v>0</v>
      </c>
      <c r="M97" s="229">
        <f t="shared" si="159"/>
        <v>0</v>
      </c>
      <c r="N97" s="229">
        <f t="shared" si="159"/>
        <v>0</v>
      </c>
      <c r="O97" s="229">
        <f t="shared" si="159"/>
        <v>0</v>
      </c>
      <c r="P97" s="229">
        <f t="shared" si="159"/>
        <v>0</v>
      </c>
      <c r="Q97" s="229">
        <f t="shared" si="159"/>
        <v>0</v>
      </c>
      <c r="R97" s="229">
        <f t="shared" si="159"/>
        <v>0</v>
      </c>
      <c r="S97" s="229">
        <f t="shared" si="159"/>
        <v>0</v>
      </c>
      <c r="T97" s="229">
        <f t="shared" si="159"/>
        <v>0</v>
      </c>
      <c r="U97" s="229">
        <f t="shared" si="159"/>
        <v>0</v>
      </c>
      <c r="V97" s="229">
        <f t="shared" si="159"/>
        <v>0</v>
      </c>
      <c r="W97" s="229">
        <f t="shared" si="160"/>
        <v>0</v>
      </c>
      <c r="X97" s="229">
        <f t="shared" si="160"/>
        <v>0</v>
      </c>
      <c r="Y97" s="229">
        <f t="shared" si="160"/>
        <v>0</v>
      </c>
      <c r="Z97" s="229">
        <f t="shared" si="160"/>
        <v>0</v>
      </c>
      <c r="AA97" s="229">
        <f t="shared" si="160"/>
        <v>0</v>
      </c>
      <c r="AB97" s="229">
        <f t="shared" si="160"/>
        <v>0</v>
      </c>
      <c r="AC97" s="229">
        <f t="shared" si="160"/>
        <v>0</v>
      </c>
      <c r="AD97" s="229">
        <f t="shared" si="160"/>
        <v>0</v>
      </c>
      <c r="AE97" s="229">
        <f t="shared" si="160"/>
        <v>0</v>
      </c>
      <c r="AF97" s="229">
        <f t="shared" si="160"/>
        <v>0</v>
      </c>
      <c r="AG97" s="229">
        <f t="shared" si="160"/>
        <v>0</v>
      </c>
      <c r="AH97" s="229">
        <f t="shared" si="160"/>
        <v>0</v>
      </c>
      <c r="AI97" s="229">
        <f t="shared" si="160"/>
        <v>0</v>
      </c>
      <c r="AJ97" s="229">
        <f t="shared" si="160"/>
        <v>0</v>
      </c>
      <c r="AK97" s="229">
        <f t="shared" si="160"/>
        <v>0</v>
      </c>
      <c r="AL97" s="229">
        <f t="shared" si="160"/>
        <v>0</v>
      </c>
      <c r="AM97" s="229">
        <f t="shared" si="161"/>
        <v>0</v>
      </c>
      <c r="AN97" s="229">
        <f t="shared" si="161"/>
        <v>0</v>
      </c>
      <c r="AO97" s="229">
        <f t="shared" si="166"/>
        <v>0</v>
      </c>
      <c r="AP97" s="229">
        <f t="shared" si="166"/>
        <v>0</v>
      </c>
      <c r="AQ97" s="229">
        <f t="shared" si="166"/>
        <v>0</v>
      </c>
      <c r="AR97" s="229">
        <f t="shared" si="166"/>
        <v>0</v>
      </c>
      <c r="AS97" s="229">
        <f t="shared" si="166"/>
        <v>0</v>
      </c>
      <c r="AT97" s="229">
        <f t="shared" si="166"/>
        <v>0</v>
      </c>
      <c r="AU97" s="229">
        <f t="shared" si="166"/>
        <v>0</v>
      </c>
      <c r="AV97" s="229">
        <f t="shared" si="166"/>
        <v>0</v>
      </c>
      <c r="AW97" s="229">
        <f t="shared" si="166"/>
        <v>0</v>
      </c>
      <c r="AX97" s="229">
        <f t="shared" si="166"/>
        <v>0</v>
      </c>
      <c r="AY97" s="229">
        <f t="shared" si="166"/>
        <v>0</v>
      </c>
      <c r="AZ97" s="229">
        <f t="shared" si="166"/>
        <v>0</v>
      </c>
      <c r="BA97" s="229">
        <f t="shared" si="166"/>
        <v>0</v>
      </c>
      <c r="BB97" s="229">
        <f t="shared" si="166"/>
        <v>0</v>
      </c>
      <c r="BC97" s="229">
        <f t="shared" si="166"/>
        <v>0</v>
      </c>
      <c r="BD97" s="229">
        <f t="shared" si="166"/>
        <v>0</v>
      </c>
      <c r="BE97" s="229">
        <f t="shared" si="166"/>
        <v>0</v>
      </c>
      <c r="BF97" s="229">
        <f t="shared" si="166"/>
        <v>0</v>
      </c>
      <c r="BG97" s="229">
        <f t="shared" si="166"/>
        <v>0</v>
      </c>
      <c r="BH97" s="229">
        <f t="shared" si="166"/>
        <v>0</v>
      </c>
      <c r="BI97" s="229">
        <f t="shared" si="166"/>
        <v>0</v>
      </c>
      <c r="BJ97" s="229">
        <f t="shared" si="166"/>
        <v>0</v>
      </c>
      <c r="BK97" s="229">
        <f t="shared" si="166"/>
        <v>0</v>
      </c>
      <c r="BL97" s="229">
        <f t="shared" si="166"/>
        <v>0</v>
      </c>
      <c r="BM97" s="229">
        <f t="shared" si="166"/>
        <v>0</v>
      </c>
      <c r="BN97" s="229">
        <f t="shared" si="166"/>
        <v>0</v>
      </c>
      <c r="BO97" s="229">
        <f t="shared" si="166"/>
        <v>0</v>
      </c>
      <c r="BP97" s="229">
        <f t="shared" si="166"/>
        <v>0</v>
      </c>
      <c r="BQ97" s="229">
        <f t="shared" si="166"/>
        <v>0</v>
      </c>
      <c r="BR97" s="229">
        <f t="shared" si="166"/>
        <v>0</v>
      </c>
      <c r="BS97" s="229">
        <f t="shared" si="166"/>
        <v>0</v>
      </c>
      <c r="BT97" s="229">
        <f t="shared" si="166"/>
        <v>0</v>
      </c>
      <c r="BU97" s="229">
        <f t="shared" si="166"/>
        <v>0</v>
      </c>
      <c r="BV97" s="229">
        <f t="shared" si="166"/>
        <v>0</v>
      </c>
      <c r="BW97" s="229">
        <f t="shared" si="166"/>
        <v>0</v>
      </c>
      <c r="BX97" s="229">
        <f t="shared" si="166"/>
        <v>0</v>
      </c>
      <c r="BY97" s="229">
        <f t="shared" si="166"/>
        <v>0</v>
      </c>
      <c r="BZ97" s="229">
        <f t="shared" si="166"/>
        <v>0</v>
      </c>
    </row>
    <row r="98" spans="1:78" x14ac:dyDescent="0.2">
      <c r="A98" s="7" t="str">
        <f t="shared" si="163"/>
        <v>Roll-in 2</v>
      </c>
      <c r="B98" s="7">
        <f t="shared" si="163"/>
        <v>1</v>
      </c>
      <c r="C98" s="7">
        <f t="shared" si="165"/>
        <v>12</v>
      </c>
      <c r="D98" s="165">
        <f t="shared" si="164"/>
        <v>43830</v>
      </c>
      <c r="E98" s="77"/>
      <c r="F98" s="68"/>
      <c r="G98" s="229">
        <f t="shared" si="159"/>
        <v>0</v>
      </c>
      <c r="H98" s="229">
        <f t="shared" si="159"/>
        <v>0</v>
      </c>
      <c r="I98" s="229">
        <f t="shared" si="159"/>
        <v>0</v>
      </c>
      <c r="J98" s="229">
        <f t="shared" si="159"/>
        <v>0</v>
      </c>
      <c r="K98" s="229">
        <f t="shared" si="159"/>
        <v>0</v>
      </c>
      <c r="L98" s="229">
        <f t="shared" si="159"/>
        <v>0</v>
      </c>
      <c r="M98" s="229">
        <f t="shared" si="159"/>
        <v>0</v>
      </c>
      <c r="N98" s="229">
        <f t="shared" si="159"/>
        <v>0</v>
      </c>
      <c r="O98" s="229">
        <f t="shared" si="159"/>
        <v>0</v>
      </c>
      <c r="P98" s="229">
        <f t="shared" si="159"/>
        <v>0</v>
      </c>
      <c r="Q98" s="229">
        <f t="shared" si="159"/>
        <v>0</v>
      </c>
      <c r="R98" s="229">
        <f t="shared" si="159"/>
        <v>0</v>
      </c>
      <c r="S98" s="229">
        <f t="shared" si="159"/>
        <v>0</v>
      </c>
      <c r="T98" s="229">
        <f t="shared" si="159"/>
        <v>0</v>
      </c>
      <c r="U98" s="229">
        <f t="shared" si="159"/>
        <v>0</v>
      </c>
      <c r="V98" s="229">
        <f t="shared" si="159"/>
        <v>0</v>
      </c>
      <c r="W98" s="229">
        <f t="shared" si="160"/>
        <v>0</v>
      </c>
      <c r="X98" s="229">
        <f t="shared" si="160"/>
        <v>0</v>
      </c>
      <c r="Y98" s="229">
        <f t="shared" si="160"/>
        <v>0</v>
      </c>
      <c r="Z98" s="229">
        <f t="shared" si="160"/>
        <v>0</v>
      </c>
      <c r="AA98" s="229">
        <f t="shared" si="160"/>
        <v>0</v>
      </c>
      <c r="AB98" s="229">
        <f t="shared" si="160"/>
        <v>0</v>
      </c>
      <c r="AC98" s="229">
        <f t="shared" si="160"/>
        <v>0</v>
      </c>
      <c r="AD98" s="229">
        <f t="shared" si="160"/>
        <v>0</v>
      </c>
      <c r="AE98" s="229">
        <f t="shared" si="160"/>
        <v>0</v>
      </c>
      <c r="AF98" s="229">
        <f t="shared" si="160"/>
        <v>0</v>
      </c>
      <c r="AG98" s="229">
        <f t="shared" si="160"/>
        <v>0</v>
      </c>
      <c r="AH98" s="229">
        <f t="shared" si="160"/>
        <v>0</v>
      </c>
      <c r="AI98" s="229">
        <f t="shared" si="160"/>
        <v>0</v>
      </c>
      <c r="AJ98" s="229">
        <f t="shared" si="160"/>
        <v>0</v>
      </c>
      <c r="AK98" s="229">
        <f t="shared" si="160"/>
        <v>0</v>
      </c>
      <c r="AL98" s="229">
        <f t="shared" si="160"/>
        <v>0</v>
      </c>
      <c r="AM98" s="229">
        <f t="shared" si="161"/>
        <v>0</v>
      </c>
      <c r="AN98" s="229">
        <f t="shared" si="161"/>
        <v>0</v>
      </c>
      <c r="AO98" s="229">
        <f t="shared" si="166"/>
        <v>0</v>
      </c>
      <c r="AP98" s="229">
        <f t="shared" si="166"/>
        <v>0</v>
      </c>
      <c r="AQ98" s="229">
        <f t="shared" si="166"/>
        <v>0</v>
      </c>
      <c r="AR98" s="229">
        <f t="shared" si="166"/>
        <v>0</v>
      </c>
      <c r="AS98" s="229">
        <f t="shared" si="166"/>
        <v>0</v>
      </c>
      <c r="AT98" s="229">
        <f t="shared" si="166"/>
        <v>0</v>
      </c>
      <c r="AU98" s="229">
        <f t="shared" si="166"/>
        <v>0</v>
      </c>
      <c r="AV98" s="229">
        <f t="shared" si="166"/>
        <v>0</v>
      </c>
      <c r="AW98" s="229">
        <f t="shared" si="166"/>
        <v>0</v>
      </c>
      <c r="AX98" s="229">
        <f t="shared" si="166"/>
        <v>0</v>
      </c>
      <c r="AY98" s="229">
        <f t="shared" si="166"/>
        <v>0</v>
      </c>
      <c r="AZ98" s="229">
        <f t="shared" si="166"/>
        <v>0</v>
      </c>
      <c r="BA98" s="229">
        <f t="shared" si="166"/>
        <v>0</v>
      </c>
      <c r="BB98" s="229">
        <f t="shared" si="166"/>
        <v>0</v>
      </c>
      <c r="BC98" s="229">
        <f t="shared" si="166"/>
        <v>0</v>
      </c>
      <c r="BD98" s="229">
        <f t="shared" si="166"/>
        <v>0</v>
      </c>
      <c r="BE98" s="229">
        <f t="shared" si="166"/>
        <v>0</v>
      </c>
      <c r="BF98" s="229">
        <f t="shared" si="166"/>
        <v>0</v>
      </c>
      <c r="BG98" s="229">
        <f t="shared" si="166"/>
        <v>0</v>
      </c>
      <c r="BH98" s="229">
        <f t="shared" si="166"/>
        <v>0</v>
      </c>
      <c r="BI98" s="229">
        <f t="shared" si="166"/>
        <v>0</v>
      </c>
      <c r="BJ98" s="229">
        <f t="shared" si="166"/>
        <v>0</v>
      </c>
      <c r="BK98" s="229">
        <f t="shared" si="166"/>
        <v>0</v>
      </c>
      <c r="BL98" s="229">
        <f t="shared" si="166"/>
        <v>0</v>
      </c>
      <c r="BM98" s="229">
        <f t="shared" si="166"/>
        <v>0</v>
      </c>
      <c r="BN98" s="229">
        <f t="shared" si="166"/>
        <v>0</v>
      </c>
      <c r="BO98" s="229">
        <f t="shared" si="166"/>
        <v>0</v>
      </c>
      <c r="BP98" s="229">
        <f t="shared" si="166"/>
        <v>0</v>
      </c>
      <c r="BQ98" s="229">
        <f t="shared" si="166"/>
        <v>0</v>
      </c>
      <c r="BR98" s="229">
        <f t="shared" si="166"/>
        <v>0</v>
      </c>
      <c r="BS98" s="229">
        <f t="shared" si="166"/>
        <v>0</v>
      </c>
      <c r="BT98" s="229">
        <f t="shared" si="166"/>
        <v>0</v>
      </c>
      <c r="BU98" s="229">
        <f t="shared" si="166"/>
        <v>0</v>
      </c>
      <c r="BV98" s="229">
        <f t="shared" si="166"/>
        <v>0</v>
      </c>
      <c r="BW98" s="229">
        <f t="shared" si="166"/>
        <v>0</v>
      </c>
      <c r="BX98" s="229">
        <f t="shared" si="166"/>
        <v>0</v>
      </c>
      <c r="BY98" s="229">
        <f t="shared" si="166"/>
        <v>0</v>
      </c>
      <c r="BZ98" s="229">
        <f t="shared" si="166"/>
        <v>0</v>
      </c>
    </row>
    <row r="99" spans="1:78" x14ac:dyDescent="0.2">
      <c r="A99" s="7" t="str">
        <f t="shared" si="163"/>
        <v>Roll-in 2</v>
      </c>
      <c r="B99" s="7">
        <f t="shared" si="163"/>
        <v>1</v>
      </c>
      <c r="C99" s="7">
        <f t="shared" si="165"/>
        <v>13</v>
      </c>
      <c r="D99" s="165">
        <f t="shared" si="164"/>
        <v>43861</v>
      </c>
      <c r="E99" s="77"/>
      <c r="F99" s="68"/>
      <c r="G99" s="229">
        <f t="shared" si="159"/>
        <v>0</v>
      </c>
      <c r="H99" s="229">
        <f t="shared" si="159"/>
        <v>0</v>
      </c>
      <c r="I99" s="229">
        <f t="shared" si="159"/>
        <v>0</v>
      </c>
      <c r="J99" s="229">
        <f t="shared" si="159"/>
        <v>0</v>
      </c>
      <c r="K99" s="229">
        <f t="shared" si="159"/>
        <v>0</v>
      </c>
      <c r="L99" s="229">
        <f t="shared" si="159"/>
        <v>0</v>
      </c>
      <c r="M99" s="229">
        <f t="shared" si="159"/>
        <v>0</v>
      </c>
      <c r="N99" s="229">
        <f t="shared" si="159"/>
        <v>0</v>
      </c>
      <c r="O99" s="229">
        <f t="shared" si="159"/>
        <v>0</v>
      </c>
      <c r="P99" s="229">
        <f t="shared" si="159"/>
        <v>0</v>
      </c>
      <c r="Q99" s="229">
        <f t="shared" si="159"/>
        <v>0</v>
      </c>
      <c r="R99" s="229">
        <f t="shared" si="159"/>
        <v>0</v>
      </c>
      <c r="S99" s="229">
        <f t="shared" si="159"/>
        <v>0</v>
      </c>
      <c r="T99" s="229">
        <f t="shared" si="159"/>
        <v>0</v>
      </c>
      <c r="U99" s="229">
        <f t="shared" si="159"/>
        <v>0</v>
      </c>
      <c r="V99" s="229">
        <f t="shared" si="159"/>
        <v>0</v>
      </c>
      <c r="W99" s="229">
        <f t="shared" si="160"/>
        <v>0</v>
      </c>
      <c r="X99" s="229">
        <f t="shared" si="160"/>
        <v>0</v>
      </c>
      <c r="Y99" s="229">
        <f t="shared" si="160"/>
        <v>0</v>
      </c>
      <c r="Z99" s="229">
        <f t="shared" si="160"/>
        <v>0</v>
      </c>
      <c r="AA99" s="229">
        <f t="shared" si="160"/>
        <v>0</v>
      </c>
      <c r="AB99" s="229">
        <f t="shared" si="160"/>
        <v>0</v>
      </c>
      <c r="AC99" s="229">
        <f t="shared" si="160"/>
        <v>0</v>
      </c>
      <c r="AD99" s="229">
        <f t="shared" si="160"/>
        <v>0</v>
      </c>
      <c r="AE99" s="229">
        <f t="shared" si="160"/>
        <v>0</v>
      </c>
      <c r="AF99" s="229">
        <f t="shared" si="160"/>
        <v>0</v>
      </c>
      <c r="AG99" s="229">
        <f t="shared" si="160"/>
        <v>0</v>
      </c>
      <c r="AH99" s="229">
        <f t="shared" si="160"/>
        <v>0</v>
      </c>
      <c r="AI99" s="229">
        <f t="shared" si="160"/>
        <v>0</v>
      </c>
      <c r="AJ99" s="229">
        <f t="shared" si="160"/>
        <v>0</v>
      </c>
      <c r="AK99" s="229">
        <f t="shared" si="160"/>
        <v>0</v>
      </c>
      <c r="AL99" s="229">
        <f t="shared" si="160"/>
        <v>0</v>
      </c>
      <c r="AM99" s="229">
        <f t="shared" si="161"/>
        <v>0</v>
      </c>
      <c r="AN99" s="229">
        <f t="shared" si="161"/>
        <v>0</v>
      </c>
      <c r="AO99" s="229">
        <f t="shared" si="166"/>
        <v>0</v>
      </c>
      <c r="AP99" s="229">
        <f t="shared" si="166"/>
        <v>0</v>
      </c>
      <c r="AQ99" s="229">
        <f t="shared" si="166"/>
        <v>0</v>
      </c>
      <c r="AR99" s="229">
        <f t="shared" si="166"/>
        <v>0</v>
      </c>
      <c r="AS99" s="229">
        <f t="shared" si="166"/>
        <v>0</v>
      </c>
      <c r="AT99" s="229">
        <f t="shared" si="166"/>
        <v>0</v>
      </c>
      <c r="AU99" s="229">
        <f t="shared" si="166"/>
        <v>0</v>
      </c>
      <c r="AV99" s="229">
        <f t="shared" si="166"/>
        <v>0</v>
      </c>
      <c r="AW99" s="229">
        <f t="shared" si="166"/>
        <v>0</v>
      </c>
      <c r="AX99" s="229">
        <f t="shared" si="166"/>
        <v>0</v>
      </c>
      <c r="AY99" s="229">
        <f t="shared" si="166"/>
        <v>0</v>
      </c>
      <c r="AZ99" s="229">
        <f t="shared" si="166"/>
        <v>0</v>
      </c>
      <c r="BA99" s="229">
        <f t="shared" si="166"/>
        <v>0</v>
      </c>
      <c r="BB99" s="229">
        <f t="shared" si="166"/>
        <v>0</v>
      </c>
      <c r="BC99" s="229">
        <f t="shared" si="166"/>
        <v>0</v>
      </c>
      <c r="BD99" s="229">
        <f t="shared" si="166"/>
        <v>0</v>
      </c>
      <c r="BE99" s="229">
        <f t="shared" si="166"/>
        <v>0</v>
      </c>
      <c r="BF99" s="229">
        <f t="shared" si="166"/>
        <v>0</v>
      </c>
      <c r="BG99" s="229">
        <f t="shared" si="166"/>
        <v>0</v>
      </c>
      <c r="BH99" s="229">
        <f t="shared" si="166"/>
        <v>0</v>
      </c>
      <c r="BI99" s="229">
        <f t="shared" si="166"/>
        <v>0</v>
      </c>
      <c r="BJ99" s="229">
        <f t="shared" si="166"/>
        <v>0</v>
      </c>
      <c r="BK99" s="229">
        <f t="shared" si="166"/>
        <v>0</v>
      </c>
      <c r="BL99" s="229">
        <f t="shared" si="166"/>
        <v>0</v>
      </c>
      <c r="BM99" s="229">
        <f t="shared" si="166"/>
        <v>0</v>
      </c>
      <c r="BN99" s="229">
        <f t="shared" si="166"/>
        <v>0</v>
      </c>
      <c r="BO99" s="229">
        <f t="shared" si="166"/>
        <v>0</v>
      </c>
      <c r="BP99" s="229">
        <f t="shared" si="166"/>
        <v>0</v>
      </c>
      <c r="BQ99" s="229">
        <f t="shared" si="166"/>
        <v>0</v>
      </c>
      <c r="BR99" s="229">
        <f t="shared" si="166"/>
        <v>0</v>
      </c>
      <c r="BS99" s="229">
        <f t="shared" si="166"/>
        <v>0</v>
      </c>
      <c r="BT99" s="229">
        <f t="shared" si="166"/>
        <v>0</v>
      </c>
      <c r="BU99" s="229">
        <f t="shared" si="166"/>
        <v>0</v>
      </c>
      <c r="BV99" s="229">
        <f t="shared" si="166"/>
        <v>0</v>
      </c>
      <c r="BW99" s="229">
        <f t="shared" si="166"/>
        <v>0</v>
      </c>
      <c r="BX99" s="229">
        <f t="shared" si="166"/>
        <v>0</v>
      </c>
      <c r="BY99" s="229">
        <f t="shared" si="166"/>
        <v>0</v>
      </c>
      <c r="BZ99" s="229">
        <f t="shared" si="166"/>
        <v>0</v>
      </c>
    </row>
    <row r="100" spans="1:78" x14ac:dyDescent="0.2">
      <c r="A100" s="7" t="str">
        <f t="shared" si="163"/>
        <v>Roll-in 2</v>
      </c>
      <c r="B100" s="7">
        <f t="shared" si="163"/>
        <v>1</v>
      </c>
      <c r="C100" s="7">
        <f t="shared" si="165"/>
        <v>14</v>
      </c>
      <c r="D100" s="165">
        <f t="shared" si="164"/>
        <v>43890</v>
      </c>
      <c r="E100" s="77"/>
      <c r="F100" s="68"/>
      <c r="G100" s="229">
        <f t="shared" si="159"/>
        <v>0</v>
      </c>
      <c r="H100" s="229">
        <f t="shared" si="159"/>
        <v>0</v>
      </c>
      <c r="I100" s="229">
        <f t="shared" si="159"/>
        <v>0</v>
      </c>
      <c r="J100" s="229">
        <f t="shared" si="159"/>
        <v>0</v>
      </c>
      <c r="K100" s="229">
        <f t="shared" si="159"/>
        <v>0</v>
      </c>
      <c r="L100" s="229">
        <f t="shared" si="159"/>
        <v>0</v>
      </c>
      <c r="M100" s="229">
        <f t="shared" si="159"/>
        <v>0</v>
      </c>
      <c r="N100" s="229">
        <f t="shared" si="159"/>
        <v>0</v>
      </c>
      <c r="O100" s="229">
        <f t="shared" si="159"/>
        <v>0</v>
      </c>
      <c r="P100" s="229">
        <f t="shared" si="159"/>
        <v>0</v>
      </c>
      <c r="Q100" s="229">
        <f t="shared" si="159"/>
        <v>0</v>
      </c>
      <c r="R100" s="229">
        <f t="shared" si="159"/>
        <v>0</v>
      </c>
      <c r="S100" s="229">
        <f t="shared" si="159"/>
        <v>0</v>
      </c>
      <c r="T100" s="229">
        <f t="shared" si="159"/>
        <v>0</v>
      </c>
      <c r="U100" s="229">
        <f t="shared" si="159"/>
        <v>0</v>
      </c>
      <c r="V100" s="229">
        <f t="shared" si="159"/>
        <v>0</v>
      </c>
      <c r="W100" s="229">
        <f t="shared" si="160"/>
        <v>0</v>
      </c>
      <c r="X100" s="229">
        <f t="shared" si="160"/>
        <v>0</v>
      </c>
      <c r="Y100" s="229">
        <f t="shared" si="160"/>
        <v>0</v>
      </c>
      <c r="Z100" s="229">
        <f t="shared" si="160"/>
        <v>0</v>
      </c>
      <c r="AA100" s="229">
        <f t="shared" si="160"/>
        <v>0</v>
      </c>
      <c r="AB100" s="229">
        <f t="shared" si="160"/>
        <v>0</v>
      </c>
      <c r="AC100" s="229">
        <f t="shared" si="160"/>
        <v>0</v>
      </c>
      <c r="AD100" s="229">
        <f t="shared" si="160"/>
        <v>0</v>
      </c>
      <c r="AE100" s="229">
        <f t="shared" si="160"/>
        <v>0</v>
      </c>
      <c r="AF100" s="229">
        <f t="shared" si="160"/>
        <v>0</v>
      </c>
      <c r="AG100" s="229">
        <f t="shared" si="160"/>
        <v>0</v>
      </c>
      <c r="AH100" s="229">
        <f t="shared" si="160"/>
        <v>0</v>
      </c>
      <c r="AI100" s="229">
        <f t="shared" si="160"/>
        <v>0</v>
      </c>
      <c r="AJ100" s="229">
        <f t="shared" si="160"/>
        <v>0</v>
      </c>
      <c r="AK100" s="229">
        <f t="shared" si="160"/>
        <v>0</v>
      </c>
      <c r="AL100" s="229">
        <f t="shared" si="160"/>
        <v>0</v>
      </c>
      <c r="AM100" s="229">
        <f t="shared" si="161"/>
        <v>0</v>
      </c>
      <c r="AN100" s="229">
        <f t="shared" si="161"/>
        <v>0</v>
      </c>
      <c r="AO100" s="229">
        <f t="shared" si="166"/>
        <v>0</v>
      </c>
      <c r="AP100" s="229">
        <f t="shared" si="166"/>
        <v>0</v>
      </c>
      <c r="AQ100" s="229">
        <f t="shared" si="166"/>
        <v>0</v>
      </c>
      <c r="AR100" s="229">
        <f t="shared" si="166"/>
        <v>0</v>
      </c>
      <c r="AS100" s="229">
        <f t="shared" si="166"/>
        <v>0</v>
      </c>
      <c r="AT100" s="229">
        <f t="shared" si="166"/>
        <v>0</v>
      </c>
      <c r="AU100" s="229">
        <f t="shared" si="166"/>
        <v>0</v>
      </c>
      <c r="AV100" s="229">
        <f t="shared" si="166"/>
        <v>0</v>
      </c>
      <c r="AW100" s="229">
        <f t="shared" si="166"/>
        <v>0</v>
      </c>
      <c r="AX100" s="229">
        <f t="shared" si="166"/>
        <v>0</v>
      </c>
      <c r="AY100" s="229">
        <f t="shared" si="166"/>
        <v>0</v>
      </c>
      <c r="AZ100" s="229">
        <f t="shared" si="166"/>
        <v>0</v>
      </c>
      <c r="BA100" s="229">
        <f t="shared" si="166"/>
        <v>0</v>
      </c>
      <c r="BB100" s="229">
        <f t="shared" si="166"/>
        <v>0</v>
      </c>
      <c r="BC100" s="229">
        <f t="shared" si="166"/>
        <v>0</v>
      </c>
      <c r="BD100" s="229">
        <f t="shared" si="166"/>
        <v>0</v>
      </c>
      <c r="BE100" s="229">
        <f t="shared" ref="AO100:BZ107" si="167">IF($D100=BE$9,$E100*$G$3/2,IF(AND($C100+$E$3&gt;BE$8,BE$9&gt;$D100),$E100*$G$3,0))</f>
        <v>0</v>
      </c>
      <c r="BF100" s="229">
        <f t="shared" si="167"/>
        <v>0</v>
      </c>
      <c r="BG100" s="229">
        <f t="shared" si="167"/>
        <v>0</v>
      </c>
      <c r="BH100" s="229">
        <f t="shared" si="167"/>
        <v>0</v>
      </c>
      <c r="BI100" s="229">
        <f t="shared" si="167"/>
        <v>0</v>
      </c>
      <c r="BJ100" s="229">
        <f t="shared" si="167"/>
        <v>0</v>
      </c>
      <c r="BK100" s="229">
        <f t="shared" si="167"/>
        <v>0</v>
      </c>
      <c r="BL100" s="229">
        <f t="shared" si="167"/>
        <v>0</v>
      </c>
      <c r="BM100" s="229">
        <f t="shared" si="167"/>
        <v>0</v>
      </c>
      <c r="BN100" s="229">
        <f t="shared" si="167"/>
        <v>0</v>
      </c>
      <c r="BO100" s="229">
        <f t="shared" si="167"/>
        <v>0</v>
      </c>
      <c r="BP100" s="229">
        <f t="shared" si="167"/>
        <v>0</v>
      </c>
      <c r="BQ100" s="229">
        <f t="shared" si="167"/>
        <v>0</v>
      </c>
      <c r="BR100" s="229">
        <f t="shared" si="167"/>
        <v>0</v>
      </c>
      <c r="BS100" s="229">
        <f t="shared" si="167"/>
        <v>0</v>
      </c>
      <c r="BT100" s="229">
        <f t="shared" si="167"/>
        <v>0</v>
      </c>
      <c r="BU100" s="229">
        <f t="shared" si="167"/>
        <v>0</v>
      </c>
      <c r="BV100" s="229">
        <f t="shared" si="167"/>
        <v>0</v>
      </c>
      <c r="BW100" s="229">
        <f t="shared" si="167"/>
        <v>0</v>
      </c>
      <c r="BX100" s="229">
        <f t="shared" si="167"/>
        <v>0</v>
      </c>
      <c r="BY100" s="229">
        <f t="shared" si="167"/>
        <v>0</v>
      </c>
      <c r="BZ100" s="229">
        <f t="shared" si="167"/>
        <v>0</v>
      </c>
    </row>
    <row r="101" spans="1:78" x14ac:dyDescent="0.2">
      <c r="A101" s="7" t="str">
        <f t="shared" si="163"/>
        <v>Roll-in 3</v>
      </c>
      <c r="B101" s="7">
        <f t="shared" si="163"/>
        <v>1</v>
      </c>
      <c r="C101" s="7">
        <f t="shared" si="165"/>
        <v>15</v>
      </c>
      <c r="D101" s="165">
        <f t="shared" si="164"/>
        <v>43921</v>
      </c>
      <c r="E101" s="77"/>
      <c r="F101" s="68"/>
      <c r="G101" s="229">
        <f t="shared" si="159"/>
        <v>0</v>
      </c>
      <c r="H101" s="229">
        <f t="shared" si="159"/>
        <v>0</v>
      </c>
      <c r="I101" s="229">
        <f t="shared" si="159"/>
        <v>0</v>
      </c>
      <c r="J101" s="229">
        <f t="shared" si="159"/>
        <v>0</v>
      </c>
      <c r="K101" s="229">
        <f t="shared" si="159"/>
        <v>0</v>
      </c>
      <c r="L101" s="229">
        <f t="shared" si="159"/>
        <v>0</v>
      </c>
      <c r="M101" s="229">
        <f t="shared" si="159"/>
        <v>0</v>
      </c>
      <c r="N101" s="229">
        <f t="shared" si="159"/>
        <v>0</v>
      </c>
      <c r="O101" s="229">
        <f t="shared" si="159"/>
        <v>0</v>
      </c>
      <c r="P101" s="229">
        <f t="shared" si="159"/>
        <v>0</v>
      </c>
      <c r="Q101" s="229">
        <f t="shared" si="159"/>
        <v>0</v>
      </c>
      <c r="R101" s="229">
        <f t="shared" si="159"/>
        <v>0</v>
      </c>
      <c r="S101" s="229">
        <f t="shared" si="159"/>
        <v>0</v>
      </c>
      <c r="T101" s="229">
        <f t="shared" si="159"/>
        <v>0</v>
      </c>
      <c r="U101" s="229">
        <f t="shared" si="159"/>
        <v>0</v>
      </c>
      <c r="V101" s="229">
        <f t="shared" si="159"/>
        <v>0</v>
      </c>
      <c r="W101" s="229">
        <f t="shared" si="160"/>
        <v>0</v>
      </c>
      <c r="X101" s="229">
        <f t="shared" si="160"/>
        <v>0</v>
      </c>
      <c r="Y101" s="229">
        <f t="shared" si="160"/>
        <v>0</v>
      </c>
      <c r="Z101" s="229">
        <f t="shared" si="160"/>
        <v>0</v>
      </c>
      <c r="AA101" s="229">
        <f t="shared" si="160"/>
        <v>0</v>
      </c>
      <c r="AB101" s="229">
        <f t="shared" si="160"/>
        <v>0</v>
      </c>
      <c r="AC101" s="229">
        <f t="shared" si="160"/>
        <v>0</v>
      </c>
      <c r="AD101" s="229">
        <f t="shared" si="160"/>
        <v>0</v>
      </c>
      <c r="AE101" s="229">
        <f t="shared" si="160"/>
        <v>0</v>
      </c>
      <c r="AF101" s="229">
        <f t="shared" si="160"/>
        <v>0</v>
      </c>
      <c r="AG101" s="229">
        <f t="shared" si="160"/>
        <v>0</v>
      </c>
      <c r="AH101" s="229">
        <f t="shared" si="160"/>
        <v>0</v>
      </c>
      <c r="AI101" s="229">
        <f t="shared" si="160"/>
        <v>0</v>
      </c>
      <c r="AJ101" s="229">
        <f t="shared" si="160"/>
        <v>0</v>
      </c>
      <c r="AK101" s="229">
        <f t="shared" si="160"/>
        <v>0</v>
      </c>
      <c r="AL101" s="229">
        <f t="shared" si="160"/>
        <v>0</v>
      </c>
      <c r="AM101" s="229">
        <f t="shared" si="161"/>
        <v>0</v>
      </c>
      <c r="AN101" s="229">
        <f t="shared" si="161"/>
        <v>0</v>
      </c>
      <c r="AO101" s="229">
        <f t="shared" si="167"/>
        <v>0</v>
      </c>
      <c r="AP101" s="229">
        <f t="shared" si="167"/>
        <v>0</v>
      </c>
      <c r="AQ101" s="229">
        <f t="shared" si="167"/>
        <v>0</v>
      </c>
      <c r="AR101" s="229">
        <f t="shared" si="167"/>
        <v>0</v>
      </c>
      <c r="AS101" s="229">
        <f t="shared" si="167"/>
        <v>0</v>
      </c>
      <c r="AT101" s="229">
        <f t="shared" si="167"/>
        <v>0</v>
      </c>
      <c r="AU101" s="229">
        <f t="shared" si="167"/>
        <v>0</v>
      </c>
      <c r="AV101" s="229">
        <f t="shared" si="167"/>
        <v>0</v>
      </c>
      <c r="AW101" s="229">
        <f t="shared" si="167"/>
        <v>0</v>
      </c>
      <c r="AX101" s="229">
        <f t="shared" si="167"/>
        <v>0</v>
      </c>
      <c r="AY101" s="229">
        <f t="shared" si="167"/>
        <v>0</v>
      </c>
      <c r="AZ101" s="229">
        <f t="shared" si="167"/>
        <v>0</v>
      </c>
      <c r="BA101" s="229">
        <f t="shared" si="167"/>
        <v>0</v>
      </c>
      <c r="BB101" s="229">
        <f t="shared" si="167"/>
        <v>0</v>
      </c>
      <c r="BC101" s="229">
        <f t="shared" si="167"/>
        <v>0</v>
      </c>
      <c r="BD101" s="229">
        <f t="shared" si="167"/>
        <v>0</v>
      </c>
      <c r="BE101" s="229">
        <f t="shared" si="167"/>
        <v>0</v>
      </c>
      <c r="BF101" s="229">
        <f t="shared" si="167"/>
        <v>0</v>
      </c>
      <c r="BG101" s="229">
        <f t="shared" si="167"/>
        <v>0</v>
      </c>
      <c r="BH101" s="229">
        <f t="shared" si="167"/>
        <v>0</v>
      </c>
      <c r="BI101" s="229">
        <f t="shared" si="167"/>
        <v>0</v>
      </c>
      <c r="BJ101" s="229">
        <f t="shared" si="167"/>
        <v>0</v>
      </c>
      <c r="BK101" s="229">
        <f t="shared" si="167"/>
        <v>0</v>
      </c>
      <c r="BL101" s="229">
        <f t="shared" si="167"/>
        <v>0</v>
      </c>
      <c r="BM101" s="229">
        <f t="shared" si="167"/>
        <v>0</v>
      </c>
      <c r="BN101" s="229">
        <f t="shared" si="167"/>
        <v>0</v>
      </c>
      <c r="BO101" s="229">
        <f t="shared" si="167"/>
        <v>0</v>
      </c>
      <c r="BP101" s="229">
        <f t="shared" si="167"/>
        <v>0</v>
      </c>
      <c r="BQ101" s="229">
        <f t="shared" si="167"/>
        <v>0</v>
      </c>
      <c r="BR101" s="229">
        <f t="shared" si="167"/>
        <v>0</v>
      </c>
      <c r="BS101" s="229">
        <f t="shared" si="167"/>
        <v>0</v>
      </c>
      <c r="BT101" s="229">
        <f t="shared" si="167"/>
        <v>0</v>
      </c>
      <c r="BU101" s="229">
        <f t="shared" si="167"/>
        <v>0</v>
      </c>
      <c r="BV101" s="229">
        <f t="shared" si="167"/>
        <v>0</v>
      </c>
      <c r="BW101" s="229">
        <f t="shared" si="167"/>
        <v>0</v>
      </c>
      <c r="BX101" s="229">
        <f t="shared" si="167"/>
        <v>0</v>
      </c>
      <c r="BY101" s="229">
        <f t="shared" si="167"/>
        <v>0</v>
      </c>
      <c r="BZ101" s="229">
        <f t="shared" si="167"/>
        <v>0</v>
      </c>
    </row>
    <row r="102" spans="1:78" x14ac:dyDescent="0.2">
      <c r="A102" s="7" t="str">
        <f t="shared" si="163"/>
        <v>Roll-in 3</v>
      </c>
      <c r="B102" s="7">
        <f t="shared" si="163"/>
        <v>1</v>
      </c>
      <c r="C102" s="7">
        <f t="shared" si="165"/>
        <v>16</v>
      </c>
      <c r="D102" s="165">
        <f t="shared" si="164"/>
        <v>43951</v>
      </c>
      <c r="E102" s="77"/>
      <c r="F102" s="68"/>
      <c r="G102" s="229">
        <f t="shared" si="159"/>
        <v>0</v>
      </c>
      <c r="H102" s="229">
        <f t="shared" si="159"/>
        <v>0</v>
      </c>
      <c r="I102" s="229">
        <f t="shared" si="159"/>
        <v>0</v>
      </c>
      <c r="J102" s="229">
        <f t="shared" si="159"/>
        <v>0</v>
      </c>
      <c r="K102" s="229">
        <f t="shared" si="159"/>
        <v>0</v>
      </c>
      <c r="L102" s="229">
        <f t="shared" si="159"/>
        <v>0</v>
      </c>
      <c r="M102" s="229">
        <f t="shared" si="159"/>
        <v>0</v>
      </c>
      <c r="N102" s="229">
        <f t="shared" si="159"/>
        <v>0</v>
      </c>
      <c r="O102" s="229">
        <f t="shared" si="159"/>
        <v>0</v>
      </c>
      <c r="P102" s="229">
        <f t="shared" si="159"/>
        <v>0</v>
      </c>
      <c r="Q102" s="229">
        <f t="shared" si="159"/>
        <v>0</v>
      </c>
      <c r="R102" s="229">
        <f t="shared" si="159"/>
        <v>0</v>
      </c>
      <c r="S102" s="229">
        <f t="shared" si="159"/>
        <v>0</v>
      </c>
      <c r="T102" s="229">
        <f t="shared" si="159"/>
        <v>0</v>
      </c>
      <c r="U102" s="229">
        <f t="shared" si="159"/>
        <v>0</v>
      </c>
      <c r="V102" s="229">
        <f t="shared" ref="Q102:AF117" si="168">IF($D102=V$9,$E102*$G$3/2,IF(AND($C102+$E$3&gt;V$8,V$9&gt;$D102),$E102*$G$3,0))</f>
        <v>0</v>
      </c>
      <c r="W102" s="229">
        <f t="shared" si="168"/>
        <v>0</v>
      </c>
      <c r="X102" s="229">
        <f t="shared" si="168"/>
        <v>0</v>
      </c>
      <c r="Y102" s="229">
        <f t="shared" si="168"/>
        <v>0</v>
      </c>
      <c r="Z102" s="229">
        <f t="shared" si="168"/>
        <v>0</v>
      </c>
      <c r="AA102" s="229">
        <f t="shared" si="160"/>
        <v>0</v>
      </c>
      <c r="AB102" s="229">
        <f t="shared" si="160"/>
        <v>0</v>
      </c>
      <c r="AC102" s="229">
        <f t="shared" si="160"/>
        <v>0</v>
      </c>
      <c r="AD102" s="229">
        <f t="shared" si="160"/>
        <v>0</v>
      </c>
      <c r="AE102" s="229">
        <f t="shared" si="160"/>
        <v>0</v>
      </c>
      <c r="AF102" s="229">
        <f t="shared" si="160"/>
        <v>0</v>
      </c>
      <c r="AG102" s="229">
        <f t="shared" si="160"/>
        <v>0</v>
      </c>
      <c r="AH102" s="229">
        <f t="shared" si="160"/>
        <v>0</v>
      </c>
      <c r="AI102" s="229">
        <f t="shared" si="160"/>
        <v>0</v>
      </c>
      <c r="AJ102" s="229">
        <f t="shared" si="160"/>
        <v>0</v>
      </c>
      <c r="AK102" s="229">
        <f t="shared" si="160"/>
        <v>0</v>
      </c>
      <c r="AL102" s="229">
        <f t="shared" si="160"/>
        <v>0</v>
      </c>
      <c r="AM102" s="229">
        <f t="shared" si="161"/>
        <v>0</v>
      </c>
      <c r="AN102" s="229">
        <f t="shared" si="161"/>
        <v>0</v>
      </c>
      <c r="AO102" s="229">
        <f t="shared" si="167"/>
        <v>0</v>
      </c>
      <c r="AP102" s="229">
        <f t="shared" si="167"/>
        <v>0</v>
      </c>
      <c r="AQ102" s="229">
        <f t="shared" si="167"/>
        <v>0</v>
      </c>
      <c r="AR102" s="229">
        <f t="shared" si="167"/>
        <v>0</v>
      </c>
      <c r="AS102" s="229">
        <f t="shared" si="167"/>
        <v>0</v>
      </c>
      <c r="AT102" s="229">
        <f t="shared" si="167"/>
        <v>0</v>
      </c>
      <c r="AU102" s="229">
        <f t="shared" si="167"/>
        <v>0</v>
      </c>
      <c r="AV102" s="229">
        <f t="shared" si="167"/>
        <v>0</v>
      </c>
      <c r="AW102" s="229">
        <f t="shared" si="167"/>
        <v>0</v>
      </c>
      <c r="AX102" s="229">
        <f t="shared" si="167"/>
        <v>0</v>
      </c>
      <c r="AY102" s="229">
        <f t="shared" si="167"/>
        <v>0</v>
      </c>
      <c r="AZ102" s="229">
        <f t="shared" si="167"/>
        <v>0</v>
      </c>
      <c r="BA102" s="229">
        <f t="shared" si="167"/>
        <v>0</v>
      </c>
      <c r="BB102" s="229">
        <f t="shared" si="167"/>
        <v>0</v>
      </c>
      <c r="BC102" s="229">
        <f t="shared" si="167"/>
        <v>0</v>
      </c>
      <c r="BD102" s="229">
        <f t="shared" si="167"/>
        <v>0</v>
      </c>
      <c r="BE102" s="229">
        <f t="shared" si="167"/>
        <v>0</v>
      </c>
      <c r="BF102" s="229">
        <f t="shared" si="167"/>
        <v>0</v>
      </c>
      <c r="BG102" s="229">
        <f t="shared" si="167"/>
        <v>0</v>
      </c>
      <c r="BH102" s="229">
        <f t="shared" si="167"/>
        <v>0</v>
      </c>
      <c r="BI102" s="229">
        <f t="shared" si="167"/>
        <v>0</v>
      </c>
      <c r="BJ102" s="229">
        <f t="shared" si="167"/>
        <v>0</v>
      </c>
      <c r="BK102" s="229">
        <f t="shared" si="167"/>
        <v>0</v>
      </c>
      <c r="BL102" s="229">
        <f t="shared" si="167"/>
        <v>0</v>
      </c>
      <c r="BM102" s="229">
        <f t="shared" si="167"/>
        <v>0</v>
      </c>
      <c r="BN102" s="229">
        <f t="shared" si="167"/>
        <v>0</v>
      </c>
      <c r="BO102" s="229">
        <f t="shared" si="167"/>
        <v>0</v>
      </c>
      <c r="BP102" s="229">
        <f t="shared" si="167"/>
        <v>0</v>
      </c>
      <c r="BQ102" s="229">
        <f t="shared" si="167"/>
        <v>0</v>
      </c>
      <c r="BR102" s="229">
        <f t="shared" si="167"/>
        <v>0</v>
      </c>
      <c r="BS102" s="229">
        <f t="shared" si="167"/>
        <v>0</v>
      </c>
      <c r="BT102" s="229">
        <f t="shared" si="167"/>
        <v>0</v>
      </c>
      <c r="BU102" s="229">
        <f t="shared" si="167"/>
        <v>0</v>
      </c>
      <c r="BV102" s="229">
        <f t="shared" si="167"/>
        <v>0</v>
      </c>
      <c r="BW102" s="229">
        <f t="shared" si="167"/>
        <v>0</v>
      </c>
      <c r="BX102" s="229">
        <f t="shared" si="167"/>
        <v>0</v>
      </c>
      <c r="BY102" s="229">
        <f t="shared" si="167"/>
        <v>0</v>
      </c>
      <c r="BZ102" s="229">
        <f t="shared" si="167"/>
        <v>0</v>
      </c>
    </row>
    <row r="103" spans="1:78" x14ac:dyDescent="0.2">
      <c r="A103" s="7" t="str">
        <f t="shared" si="163"/>
        <v>Roll-in 3</v>
      </c>
      <c r="B103" s="7">
        <f t="shared" si="163"/>
        <v>1</v>
      </c>
      <c r="C103" s="7">
        <f t="shared" si="165"/>
        <v>17</v>
      </c>
      <c r="D103" s="165">
        <f t="shared" si="164"/>
        <v>43982</v>
      </c>
      <c r="E103" s="77"/>
      <c r="F103" s="68"/>
      <c r="G103" s="229">
        <f t="shared" ref="G103:V118" si="169">IF($D103=G$9,$E103*$G$3/2,IF(AND($C103+$E$3&gt;G$8,G$9&gt;$D103),$E103*$G$3,0))</f>
        <v>0</v>
      </c>
      <c r="H103" s="229">
        <f t="shared" si="169"/>
        <v>0</v>
      </c>
      <c r="I103" s="229">
        <f t="shared" si="169"/>
        <v>0</v>
      </c>
      <c r="J103" s="229">
        <f t="shared" si="169"/>
        <v>0</v>
      </c>
      <c r="K103" s="229">
        <f t="shared" si="169"/>
        <v>0</v>
      </c>
      <c r="L103" s="229">
        <f t="shared" si="169"/>
        <v>0</v>
      </c>
      <c r="M103" s="229">
        <f t="shared" si="169"/>
        <v>0</v>
      </c>
      <c r="N103" s="229">
        <f t="shared" si="169"/>
        <v>0</v>
      </c>
      <c r="O103" s="229">
        <f t="shared" si="169"/>
        <v>0</v>
      </c>
      <c r="P103" s="229">
        <f t="shared" si="169"/>
        <v>0</v>
      </c>
      <c r="Q103" s="229">
        <f t="shared" si="168"/>
        <v>0</v>
      </c>
      <c r="R103" s="229">
        <f t="shared" si="168"/>
        <v>0</v>
      </c>
      <c r="S103" s="229">
        <f t="shared" si="168"/>
        <v>0</v>
      </c>
      <c r="T103" s="229">
        <f t="shared" si="168"/>
        <v>0</v>
      </c>
      <c r="U103" s="229">
        <f t="shared" si="168"/>
        <v>0</v>
      </c>
      <c r="V103" s="229">
        <f t="shared" si="168"/>
        <v>0</v>
      </c>
      <c r="W103" s="229">
        <f t="shared" si="168"/>
        <v>0</v>
      </c>
      <c r="X103" s="229">
        <f t="shared" si="168"/>
        <v>0</v>
      </c>
      <c r="Y103" s="229">
        <f t="shared" si="168"/>
        <v>0</v>
      </c>
      <c r="Z103" s="229">
        <f t="shared" si="168"/>
        <v>0</v>
      </c>
      <c r="AA103" s="229">
        <f t="shared" si="168"/>
        <v>0</v>
      </c>
      <c r="AB103" s="229">
        <f t="shared" si="168"/>
        <v>0</v>
      </c>
      <c r="AC103" s="229">
        <f t="shared" si="168"/>
        <v>0</v>
      </c>
      <c r="AD103" s="229">
        <f t="shared" si="168"/>
        <v>0</v>
      </c>
      <c r="AE103" s="229">
        <f t="shared" si="168"/>
        <v>0</v>
      </c>
      <c r="AF103" s="229">
        <f t="shared" si="168"/>
        <v>0</v>
      </c>
      <c r="AG103" s="229">
        <f t="shared" ref="AG103:AQ118" si="170">IF($D103=AG$9,$E103*$G$3/2,IF(AND($C103+$E$3&gt;AG$8,AG$9&gt;$D103),$E103*$G$3,0))</f>
        <v>0</v>
      </c>
      <c r="AH103" s="229">
        <f t="shared" si="170"/>
        <v>0</v>
      </c>
      <c r="AI103" s="229">
        <f t="shared" si="170"/>
        <v>0</v>
      </c>
      <c r="AJ103" s="229">
        <f t="shared" si="170"/>
        <v>0</v>
      </c>
      <c r="AK103" s="229">
        <f t="shared" si="170"/>
        <v>0</v>
      </c>
      <c r="AL103" s="229">
        <f t="shared" si="170"/>
        <v>0</v>
      </c>
      <c r="AM103" s="229">
        <f t="shared" si="170"/>
        <v>0</v>
      </c>
      <c r="AN103" s="229">
        <f t="shared" si="170"/>
        <v>0</v>
      </c>
      <c r="AO103" s="229">
        <f t="shared" si="170"/>
        <v>0</v>
      </c>
      <c r="AP103" s="229">
        <f t="shared" si="170"/>
        <v>0</v>
      </c>
      <c r="AQ103" s="229">
        <f t="shared" si="170"/>
        <v>0</v>
      </c>
      <c r="AR103" s="229">
        <f t="shared" si="167"/>
        <v>0</v>
      </c>
      <c r="AS103" s="229">
        <f t="shared" si="167"/>
        <v>0</v>
      </c>
      <c r="AT103" s="229">
        <f t="shared" si="167"/>
        <v>0</v>
      </c>
      <c r="AU103" s="229">
        <f t="shared" si="167"/>
        <v>0</v>
      </c>
      <c r="AV103" s="229">
        <f t="shared" si="167"/>
        <v>0</v>
      </c>
      <c r="AW103" s="229">
        <f t="shared" si="167"/>
        <v>0</v>
      </c>
      <c r="AX103" s="229">
        <f t="shared" si="167"/>
        <v>0</v>
      </c>
      <c r="AY103" s="229">
        <f t="shared" si="167"/>
        <v>0</v>
      </c>
      <c r="AZ103" s="229">
        <f t="shared" si="167"/>
        <v>0</v>
      </c>
      <c r="BA103" s="229">
        <f t="shared" si="167"/>
        <v>0</v>
      </c>
      <c r="BB103" s="229">
        <f t="shared" si="167"/>
        <v>0</v>
      </c>
      <c r="BC103" s="229">
        <f t="shared" si="167"/>
        <v>0</v>
      </c>
      <c r="BD103" s="229">
        <f t="shared" si="167"/>
        <v>0</v>
      </c>
      <c r="BE103" s="229">
        <f t="shared" si="167"/>
        <v>0</v>
      </c>
      <c r="BF103" s="229">
        <f t="shared" si="167"/>
        <v>0</v>
      </c>
      <c r="BG103" s="229">
        <f t="shared" si="167"/>
        <v>0</v>
      </c>
      <c r="BH103" s="229">
        <f t="shared" si="167"/>
        <v>0</v>
      </c>
      <c r="BI103" s="229">
        <f t="shared" si="167"/>
        <v>0</v>
      </c>
      <c r="BJ103" s="229">
        <f t="shared" si="167"/>
        <v>0</v>
      </c>
      <c r="BK103" s="229">
        <f t="shared" si="167"/>
        <v>0</v>
      </c>
      <c r="BL103" s="229">
        <f t="shared" si="167"/>
        <v>0</v>
      </c>
      <c r="BM103" s="229">
        <f t="shared" si="167"/>
        <v>0</v>
      </c>
      <c r="BN103" s="229">
        <f t="shared" si="167"/>
        <v>0</v>
      </c>
      <c r="BO103" s="229">
        <f t="shared" si="167"/>
        <v>0</v>
      </c>
      <c r="BP103" s="229">
        <f t="shared" si="167"/>
        <v>0</v>
      </c>
      <c r="BQ103" s="229">
        <f t="shared" si="167"/>
        <v>0</v>
      </c>
      <c r="BR103" s="229">
        <f t="shared" si="167"/>
        <v>0</v>
      </c>
      <c r="BS103" s="229">
        <f t="shared" si="167"/>
        <v>0</v>
      </c>
      <c r="BT103" s="229">
        <f t="shared" si="167"/>
        <v>0</v>
      </c>
      <c r="BU103" s="229">
        <f t="shared" si="167"/>
        <v>0</v>
      </c>
      <c r="BV103" s="229">
        <f t="shared" si="167"/>
        <v>0</v>
      </c>
      <c r="BW103" s="229">
        <f t="shared" si="167"/>
        <v>0</v>
      </c>
      <c r="BX103" s="229">
        <f t="shared" si="167"/>
        <v>0</v>
      </c>
      <c r="BY103" s="229">
        <f t="shared" si="167"/>
        <v>0</v>
      </c>
      <c r="BZ103" s="229">
        <f t="shared" si="167"/>
        <v>0</v>
      </c>
    </row>
    <row r="104" spans="1:78" x14ac:dyDescent="0.2">
      <c r="A104" s="7" t="str">
        <f t="shared" si="163"/>
        <v>Roll-in 3</v>
      </c>
      <c r="B104" s="7">
        <f t="shared" si="163"/>
        <v>1</v>
      </c>
      <c r="C104" s="7">
        <f t="shared" si="165"/>
        <v>18</v>
      </c>
      <c r="D104" s="165">
        <f t="shared" si="164"/>
        <v>44012</v>
      </c>
      <c r="E104" s="77"/>
      <c r="F104" s="68"/>
      <c r="G104" s="229">
        <f t="shared" si="169"/>
        <v>0</v>
      </c>
      <c r="H104" s="229">
        <f t="shared" si="169"/>
        <v>0</v>
      </c>
      <c r="I104" s="229">
        <f t="shared" si="169"/>
        <v>0</v>
      </c>
      <c r="J104" s="229">
        <f t="shared" si="169"/>
        <v>0</v>
      </c>
      <c r="K104" s="229">
        <f t="shared" si="169"/>
        <v>0</v>
      </c>
      <c r="L104" s="229">
        <f t="shared" si="169"/>
        <v>0</v>
      </c>
      <c r="M104" s="229">
        <f t="shared" si="169"/>
        <v>0</v>
      </c>
      <c r="N104" s="229">
        <f t="shared" si="169"/>
        <v>0</v>
      </c>
      <c r="O104" s="229">
        <f t="shared" si="169"/>
        <v>0</v>
      </c>
      <c r="P104" s="229">
        <f t="shared" si="169"/>
        <v>0</v>
      </c>
      <c r="Q104" s="229">
        <f t="shared" si="168"/>
        <v>0</v>
      </c>
      <c r="R104" s="229">
        <f t="shared" si="168"/>
        <v>0</v>
      </c>
      <c r="S104" s="229">
        <f t="shared" si="168"/>
        <v>0</v>
      </c>
      <c r="T104" s="229">
        <f t="shared" si="168"/>
        <v>0</v>
      </c>
      <c r="U104" s="229">
        <f t="shared" si="168"/>
        <v>0</v>
      </c>
      <c r="V104" s="229">
        <f t="shared" si="168"/>
        <v>0</v>
      </c>
      <c r="W104" s="229">
        <f t="shared" si="168"/>
        <v>0</v>
      </c>
      <c r="X104" s="229">
        <f t="shared" si="168"/>
        <v>0</v>
      </c>
      <c r="Y104" s="229">
        <f t="shared" si="168"/>
        <v>0</v>
      </c>
      <c r="Z104" s="229">
        <f t="shared" si="168"/>
        <v>0</v>
      </c>
      <c r="AA104" s="229">
        <f t="shared" si="168"/>
        <v>0</v>
      </c>
      <c r="AB104" s="229">
        <f t="shared" si="168"/>
        <v>0</v>
      </c>
      <c r="AC104" s="229">
        <f t="shared" si="168"/>
        <v>0</v>
      </c>
      <c r="AD104" s="229">
        <f t="shared" si="168"/>
        <v>0</v>
      </c>
      <c r="AE104" s="229">
        <f t="shared" si="168"/>
        <v>0</v>
      </c>
      <c r="AF104" s="229">
        <f t="shared" si="168"/>
        <v>0</v>
      </c>
      <c r="AG104" s="229">
        <f t="shared" si="170"/>
        <v>0</v>
      </c>
      <c r="AH104" s="229">
        <f t="shared" si="170"/>
        <v>0</v>
      </c>
      <c r="AI104" s="229">
        <f t="shared" si="170"/>
        <v>0</v>
      </c>
      <c r="AJ104" s="229">
        <f t="shared" si="170"/>
        <v>0</v>
      </c>
      <c r="AK104" s="229">
        <f t="shared" si="170"/>
        <v>0</v>
      </c>
      <c r="AL104" s="229">
        <f t="shared" si="170"/>
        <v>0</v>
      </c>
      <c r="AM104" s="229">
        <f t="shared" si="170"/>
        <v>0</v>
      </c>
      <c r="AN104" s="229">
        <f t="shared" si="170"/>
        <v>0</v>
      </c>
      <c r="AO104" s="229">
        <f t="shared" si="167"/>
        <v>0</v>
      </c>
      <c r="AP104" s="229">
        <f t="shared" si="167"/>
        <v>0</v>
      </c>
      <c r="AQ104" s="229">
        <f t="shared" si="167"/>
        <v>0</v>
      </c>
      <c r="AR104" s="229">
        <f t="shared" si="167"/>
        <v>0</v>
      </c>
      <c r="AS104" s="229">
        <f t="shared" si="167"/>
        <v>0</v>
      </c>
      <c r="AT104" s="229">
        <f t="shared" si="167"/>
        <v>0</v>
      </c>
      <c r="AU104" s="229">
        <f t="shared" si="167"/>
        <v>0</v>
      </c>
      <c r="AV104" s="229">
        <f t="shared" si="167"/>
        <v>0</v>
      </c>
      <c r="AW104" s="229">
        <f t="shared" si="167"/>
        <v>0</v>
      </c>
      <c r="AX104" s="229">
        <f t="shared" si="167"/>
        <v>0</v>
      </c>
      <c r="AY104" s="229">
        <f t="shared" si="167"/>
        <v>0</v>
      </c>
      <c r="AZ104" s="229">
        <f t="shared" si="167"/>
        <v>0</v>
      </c>
      <c r="BA104" s="229">
        <f t="shared" si="167"/>
        <v>0</v>
      </c>
      <c r="BB104" s="229">
        <f t="shared" si="167"/>
        <v>0</v>
      </c>
      <c r="BC104" s="229">
        <f t="shared" si="167"/>
        <v>0</v>
      </c>
      <c r="BD104" s="229">
        <f t="shared" si="167"/>
        <v>0</v>
      </c>
      <c r="BE104" s="229">
        <f t="shared" si="167"/>
        <v>0</v>
      </c>
      <c r="BF104" s="229">
        <f t="shared" si="167"/>
        <v>0</v>
      </c>
      <c r="BG104" s="229">
        <f t="shared" si="167"/>
        <v>0</v>
      </c>
      <c r="BH104" s="229">
        <f t="shared" si="167"/>
        <v>0</v>
      </c>
      <c r="BI104" s="229">
        <f t="shared" si="167"/>
        <v>0</v>
      </c>
      <c r="BJ104" s="229">
        <f t="shared" si="167"/>
        <v>0</v>
      </c>
      <c r="BK104" s="229">
        <f t="shared" si="167"/>
        <v>0</v>
      </c>
      <c r="BL104" s="229">
        <f t="shared" si="167"/>
        <v>0</v>
      </c>
      <c r="BM104" s="229">
        <f t="shared" si="167"/>
        <v>0</v>
      </c>
      <c r="BN104" s="229">
        <f t="shared" si="167"/>
        <v>0</v>
      </c>
      <c r="BO104" s="229">
        <f t="shared" si="167"/>
        <v>0</v>
      </c>
      <c r="BP104" s="229">
        <f t="shared" si="167"/>
        <v>0</v>
      </c>
      <c r="BQ104" s="229">
        <f t="shared" si="167"/>
        <v>0</v>
      </c>
      <c r="BR104" s="229">
        <f t="shared" si="167"/>
        <v>0</v>
      </c>
      <c r="BS104" s="229">
        <f t="shared" si="167"/>
        <v>0</v>
      </c>
      <c r="BT104" s="229">
        <f t="shared" si="167"/>
        <v>0</v>
      </c>
      <c r="BU104" s="229">
        <f t="shared" si="167"/>
        <v>0</v>
      </c>
      <c r="BV104" s="229">
        <f t="shared" si="167"/>
        <v>0</v>
      </c>
      <c r="BW104" s="229">
        <f t="shared" si="167"/>
        <v>0</v>
      </c>
      <c r="BX104" s="229">
        <f t="shared" si="167"/>
        <v>0</v>
      </c>
      <c r="BY104" s="229">
        <f t="shared" si="167"/>
        <v>0</v>
      </c>
      <c r="BZ104" s="229">
        <f t="shared" si="167"/>
        <v>0</v>
      </c>
    </row>
    <row r="105" spans="1:78" x14ac:dyDescent="0.2">
      <c r="A105" s="7" t="str">
        <f t="shared" si="163"/>
        <v>Roll-in 3</v>
      </c>
      <c r="B105" s="7">
        <f t="shared" si="163"/>
        <v>1</v>
      </c>
      <c r="C105" s="7">
        <f t="shared" si="165"/>
        <v>19</v>
      </c>
      <c r="D105" s="165">
        <f t="shared" si="164"/>
        <v>44043</v>
      </c>
      <c r="E105" s="77"/>
      <c r="F105" s="68"/>
      <c r="G105" s="229">
        <f t="shared" si="169"/>
        <v>0</v>
      </c>
      <c r="H105" s="229">
        <f t="shared" si="169"/>
        <v>0</v>
      </c>
      <c r="I105" s="229">
        <f t="shared" si="169"/>
        <v>0</v>
      </c>
      <c r="J105" s="229">
        <f t="shared" si="169"/>
        <v>0</v>
      </c>
      <c r="K105" s="229">
        <f t="shared" si="169"/>
        <v>0</v>
      </c>
      <c r="L105" s="229">
        <f t="shared" si="169"/>
        <v>0</v>
      </c>
      <c r="M105" s="229">
        <f t="shared" si="169"/>
        <v>0</v>
      </c>
      <c r="N105" s="229">
        <f t="shared" si="169"/>
        <v>0</v>
      </c>
      <c r="O105" s="229">
        <f t="shared" si="169"/>
        <v>0</v>
      </c>
      <c r="P105" s="229">
        <f t="shared" si="169"/>
        <v>0</v>
      </c>
      <c r="Q105" s="229">
        <f t="shared" si="168"/>
        <v>0</v>
      </c>
      <c r="R105" s="229">
        <f t="shared" si="168"/>
        <v>0</v>
      </c>
      <c r="S105" s="229">
        <f t="shared" si="168"/>
        <v>0</v>
      </c>
      <c r="T105" s="229">
        <f t="shared" si="168"/>
        <v>0</v>
      </c>
      <c r="U105" s="229">
        <f t="shared" si="168"/>
        <v>0</v>
      </c>
      <c r="V105" s="229">
        <f t="shared" si="168"/>
        <v>0</v>
      </c>
      <c r="W105" s="229">
        <f t="shared" si="168"/>
        <v>0</v>
      </c>
      <c r="X105" s="229">
        <f t="shared" si="168"/>
        <v>0</v>
      </c>
      <c r="Y105" s="229">
        <f t="shared" si="168"/>
        <v>0</v>
      </c>
      <c r="Z105" s="229">
        <f t="shared" si="168"/>
        <v>0</v>
      </c>
      <c r="AA105" s="229">
        <f t="shared" si="168"/>
        <v>0</v>
      </c>
      <c r="AB105" s="229">
        <f t="shared" si="168"/>
        <v>0</v>
      </c>
      <c r="AC105" s="229">
        <f t="shared" si="168"/>
        <v>0</v>
      </c>
      <c r="AD105" s="229">
        <f t="shared" si="168"/>
        <v>0</v>
      </c>
      <c r="AE105" s="229">
        <f t="shared" si="168"/>
        <v>0</v>
      </c>
      <c r="AF105" s="229">
        <f t="shared" si="168"/>
        <v>0</v>
      </c>
      <c r="AG105" s="229">
        <f t="shared" si="170"/>
        <v>0</v>
      </c>
      <c r="AH105" s="229">
        <f t="shared" si="170"/>
        <v>0</v>
      </c>
      <c r="AI105" s="229">
        <f t="shared" si="170"/>
        <v>0</v>
      </c>
      <c r="AJ105" s="229">
        <f t="shared" si="170"/>
        <v>0</v>
      </c>
      <c r="AK105" s="229">
        <f t="shared" si="170"/>
        <v>0</v>
      </c>
      <c r="AL105" s="229">
        <f t="shared" si="170"/>
        <v>0</v>
      </c>
      <c r="AM105" s="229">
        <f t="shared" si="170"/>
        <v>0</v>
      </c>
      <c r="AN105" s="229">
        <f t="shared" si="170"/>
        <v>0</v>
      </c>
      <c r="AO105" s="229">
        <f t="shared" si="167"/>
        <v>0</v>
      </c>
      <c r="AP105" s="229">
        <f t="shared" si="167"/>
        <v>0</v>
      </c>
      <c r="AQ105" s="229">
        <f t="shared" si="167"/>
        <v>0</v>
      </c>
      <c r="AR105" s="229">
        <f t="shared" si="167"/>
        <v>0</v>
      </c>
      <c r="AS105" s="229">
        <f t="shared" si="167"/>
        <v>0</v>
      </c>
      <c r="AT105" s="229">
        <f t="shared" si="167"/>
        <v>0</v>
      </c>
      <c r="AU105" s="229">
        <f t="shared" si="167"/>
        <v>0</v>
      </c>
      <c r="AV105" s="229">
        <f t="shared" si="167"/>
        <v>0</v>
      </c>
      <c r="AW105" s="229">
        <f t="shared" si="167"/>
        <v>0</v>
      </c>
      <c r="AX105" s="229">
        <f t="shared" si="167"/>
        <v>0</v>
      </c>
      <c r="AY105" s="229">
        <f t="shared" si="167"/>
        <v>0</v>
      </c>
      <c r="AZ105" s="229">
        <f t="shared" si="167"/>
        <v>0</v>
      </c>
      <c r="BA105" s="229">
        <f t="shared" si="167"/>
        <v>0</v>
      </c>
      <c r="BB105" s="229">
        <f t="shared" si="167"/>
        <v>0</v>
      </c>
      <c r="BC105" s="229">
        <f t="shared" si="167"/>
        <v>0</v>
      </c>
      <c r="BD105" s="229">
        <f t="shared" si="167"/>
        <v>0</v>
      </c>
      <c r="BE105" s="229">
        <f t="shared" si="167"/>
        <v>0</v>
      </c>
      <c r="BF105" s="229">
        <f t="shared" si="167"/>
        <v>0</v>
      </c>
      <c r="BG105" s="229">
        <f t="shared" si="167"/>
        <v>0</v>
      </c>
      <c r="BH105" s="229">
        <f t="shared" si="167"/>
        <v>0</v>
      </c>
      <c r="BI105" s="229">
        <f t="shared" si="167"/>
        <v>0</v>
      </c>
      <c r="BJ105" s="229">
        <f t="shared" si="167"/>
        <v>0</v>
      </c>
      <c r="BK105" s="229">
        <f t="shared" si="167"/>
        <v>0</v>
      </c>
      <c r="BL105" s="229">
        <f t="shared" si="167"/>
        <v>0</v>
      </c>
      <c r="BM105" s="229">
        <f t="shared" si="167"/>
        <v>0</v>
      </c>
      <c r="BN105" s="229">
        <f t="shared" si="167"/>
        <v>0</v>
      </c>
      <c r="BO105" s="229">
        <f t="shared" si="167"/>
        <v>0</v>
      </c>
      <c r="BP105" s="229">
        <f t="shared" si="167"/>
        <v>0</v>
      </c>
      <c r="BQ105" s="229">
        <f t="shared" si="167"/>
        <v>0</v>
      </c>
      <c r="BR105" s="229">
        <f t="shared" si="167"/>
        <v>0</v>
      </c>
      <c r="BS105" s="229">
        <f t="shared" si="167"/>
        <v>0</v>
      </c>
      <c r="BT105" s="229">
        <f t="shared" si="167"/>
        <v>0</v>
      </c>
      <c r="BU105" s="229">
        <f t="shared" si="167"/>
        <v>0</v>
      </c>
      <c r="BV105" s="229">
        <f t="shared" si="167"/>
        <v>0</v>
      </c>
      <c r="BW105" s="229">
        <f t="shared" si="167"/>
        <v>0</v>
      </c>
      <c r="BX105" s="229">
        <f t="shared" si="167"/>
        <v>0</v>
      </c>
      <c r="BY105" s="229">
        <f t="shared" si="167"/>
        <v>0</v>
      </c>
      <c r="BZ105" s="229">
        <f t="shared" si="167"/>
        <v>0</v>
      </c>
    </row>
    <row r="106" spans="1:78" x14ac:dyDescent="0.2">
      <c r="A106" s="7" t="str">
        <f t="shared" si="163"/>
        <v>Roll-in 3</v>
      </c>
      <c r="B106" s="7">
        <f t="shared" si="163"/>
        <v>1</v>
      </c>
      <c r="C106" s="7">
        <f t="shared" si="165"/>
        <v>20</v>
      </c>
      <c r="D106" s="165">
        <f t="shared" si="164"/>
        <v>44074</v>
      </c>
      <c r="E106" s="77"/>
      <c r="F106" s="68"/>
      <c r="G106" s="229">
        <f t="shared" si="169"/>
        <v>0</v>
      </c>
      <c r="H106" s="229">
        <f t="shared" si="169"/>
        <v>0</v>
      </c>
      <c r="I106" s="229">
        <f t="shared" si="169"/>
        <v>0</v>
      </c>
      <c r="J106" s="229">
        <f t="shared" si="169"/>
        <v>0</v>
      </c>
      <c r="K106" s="229">
        <f t="shared" si="169"/>
        <v>0</v>
      </c>
      <c r="L106" s="229">
        <f t="shared" si="169"/>
        <v>0</v>
      </c>
      <c r="M106" s="229">
        <f t="shared" si="169"/>
        <v>0</v>
      </c>
      <c r="N106" s="229">
        <f t="shared" si="169"/>
        <v>0</v>
      </c>
      <c r="O106" s="229">
        <f t="shared" si="169"/>
        <v>0</v>
      </c>
      <c r="P106" s="229">
        <f t="shared" si="169"/>
        <v>0</v>
      </c>
      <c r="Q106" s="229">
        <f t="shared" si="168"/>
        <v>0</v>
      </c>
      <c r="R106" s="229">
        <f t="shared" si="168"/>
        <v>0</v>
      </c>
      <c r="S106" s="229">
        <f t="shared" si="168"/>
        <v>0</v>
      </c>
      <c r="T106" s="229">
        <f t="shared" si="168"/>
        <v>0</v>
      </c>
      <c r="U106" s="229">
        <f t="shared" si="168"/>
        <v>0</v>
      </c>
      <c r="V106" s="229">
        <f t="shared" si="168"/>
        <v>0</v>
      </c>
      <c r="W106" s="229">
        <f t="shared" si="168"/>
        <v>0</v>
      </c>
      <c r="X106" s="229">
        <f t="shared" si="168"/>
        <v>0</v>
      </c>
      <c r="Y106" s="229">
        <f t="shared" si="168"/>
        <v>0</v>
      </c>
      <c r="Z106" s="229">
        <f t="shared" si="168"/>
        <v>0</v>
      </c>
      <c r="AA106" s="229">
        <f t="shared" si="168"/>
        <v>0</v>
      </c>
      <c r="AB106" s="229">
        <f t="shared" si="168"/>
        <v>0</v>
      </c>
      <c r="AC106" s="229">
        <f t="shared" si="168"/>
        <v>0</v>
      </c>
      <c r="AD106" s="229">
        <f t="shared" si="168"/>
        <v>0</v>
      </c>
      <c r="AE106" s="229">
        <f t="shared" si="168"/>
        <v>0</v>
      </c>
      <c r="AF106" s="229">
        <f t="shared" si="168"/>
        <v>0</v>
      </c>
      <c r="AG106" s="229">
        <f t="shared" si="170"/>
        <v>0</v>
      </c>
      <c r="AH106" s="229">
        <f t="shared" si="170"/>
        <v>0</v>
      </c>
      <c r="AI106" s="229">
        <f t="shared" si="170"/>
        <v>0</v>
      </c>
      <c r="AJ106" s="229">
        <f t="shared" si="170"/>
        <v>0</v>
      </c>
      <c r="AK106" s="229">
        <f t="shared" si="170"/>
        <v>0</v>
      </c>
      <c r="AL106" s="229">
        <f t="shared" si="170"/>
        <v>0</v>
      </c>
      <c r="AM106" s="229">
        <f t="shared" si="170"/>
        <v>0</v>
      </c>
      <c r="AN106" s="229">
        <f t="shared" si="170"/>
        <v>0</v>
      </c>
      <c r="AO106" s="229">
        <f t="shared" si="167"/>
        <v>0</v>
      </c>
      <c r="AP106" s="229">
        <f t="shared" si="167"/>
        <v>0</v>
      </c>
      <c r="AQ106" s="229">
        <f t="shared" si="167"/>
        <v>0</v>
      </c>
      <c r="AR106" s="229">
        <f t="shared" si="167"/>
        <v>0</v>
      </c>
      <c r="AS106" s="229">
        <f t="shared" si="167"/>
        <v>0</v>
      </c>
      <c r="AT106" s="229">
        <f t="shared" si="167"/>
        <v>0</v>
      </c>
      <c r="AU106" s="229">
        <f t="shared" si="167"/>
        <v>0</v>
      </c>
      <c r="AV106" s="229">
        <f t="shared" si="167"/>
        <v>0</v>
      </c>
      <c r="AW106" s="229">
        <f t="shared" si="167"/>
        <v>0</v>
      </c>
      <c r="AX106" s="229">
        <f t="shared" si="167"/>
        <v>0</v>
      </c>
      <c r="AY106" s="229">
        <f t="shared" si="167"/>
        <v>0</v>
      </c>
      <c r="AZ106" s="229">
        <f t="shared" si="167"/>
        <v>0</v>
      </c>
      <c r="BA106" s="229">
        <f t="shared" si="167"/>
        <v>0</v>
      </c>
      <c r="BB106" s="229">
        <f t="shared" si="167"/>
        <v>0</v>
      </c>
      <c r="BC106" s="229">
        <f t="shared" si="167"/>
        <v>0</v>
      </c>
      <c r="BD106" s="229">
        <f t="shared" si="167"/>
        <v>0</v>
      </c>
      <c r="BE106" s="229">
        <f t="shared" si="167"/>
        <v>0</v>
      </c>
      <c r="BF106" s="229">
        <f t="shared" si="167"/>
        <v>0</v>
      </c>
      <c r="BG106" s="229">
        <f t="shared" si="167"/>
        <v>0</v>
      </c>
      <c r="BH106" s="229">
        <f t="shared" si="167"/>
        <v>0</v>
      </c>
      <c r="BI106" s="229">
        <f t="shared" si="167"/>
        <v>0</v>
      </c>
      <c r="BJ106" s="229">
        <f t="shared" si="167"/>
        <v>0</v>
      </c>
      <c r="BK106" s="229">
        <f t="shared" si="167"/>
        <v>0</v>
      </c>
      <c r="BL106" s="229">
        <f t="shared" si="167"/>
        <v>0</v>
      </c>
      <c r="BM106" s="229">
        <f t="shared" si="167"/>
        <v>0</v>
      </c>
      <c r="BN106" s="229">
        <f t="shared" si="167"/>
        <v>0</v>
      </c>
      <c r="BO106" s="229">
        <f t="shared" si="167"/>
        <v>0</v>
      </c>
      <c r="BP106" s="229">
        <f t="shared" si="167"/>
        <v>0</v>
      </c>
      <c r="BQ106" s="229">
        <f t="shared" si="167"/>
        <v>0</v>
      </c>
      <c r="BR106" s="229">
        <f t="shared" si="167"/>
        <v>0</v>
      </c>
      <c r="BS106" s="229">
        <f t="shared" si="167"/>
        <v>0</v>
      </c>
      <c r="BT106" s="229">
        <f t="shared" si="167"/>
        <v>0</v>
      </c>
      <c r="BU106" s="229">
        <f t="shared" si="167"/>
        <v>0</v>
      </c>
      <c r="BV106" s="229">
        <f t="shared" si="167"/>
        <v>0</v>
      </c>
      <c r="BW106" s="229">
        <f t="shared" si="167"/>
        <v>0</v>
      </c>
      <c r="BX106" s="229">
        <f t="shared" si="167"/>
        <v>0</v>
      </c>
      <c r="BY106" s="229">
        <f t="shared" si="167"/>
        <v>0</v>
      </c>
      <c r="BZ106" s="229">
        <f t="shared" si="167"/>
        <v>0</v>
      </c>
    </row>
    <row r="107" spans="1:78" x14ac:dyDescent="0.2">
      <c r="A107" s="7" t="str">
        <f t="shared" si="163"/>
        <v>Roll-in 4</v>
      </c>
      <c r="B107" s="7">
        <f t="shared" si="163"/>
        <v>1</v>
      </c>
      <c r="C107" s="7">
        <f t="shared" si="165"/>
        <v>21</v>
      </c>
      <c r="D107" s="165">
        <f t="shared" si="164"/>
        <v>44104</v>
      </c>
      <c r="E107" s="77"/>
      <c r="F107" s="68"/>
      <c r="G107" s="229">
        <f t="shared" si="169"/>
        <v>0</v>
      </c>
      <c r="H107" s="229">
        <f t="shared" si="169"/>
        <v>0</v>
      </c>
      <c r="I107" s="229">
        <f t="shared" si="169"/>
        <v>0</v>
      </c>
      <c r="J107" s="229">
        <f t="shared" si="169"/>
        <v>0</v>
      </c>
      <c r="K107" s="229">
        <f t="shared" si="169"/>
        <v>0</v>
      </c>
      <c r="L107" s="229">
        <f t="shared" si="169"/>
        <v>0</v>
      </c>
      <c r="M107" s="229">
        <f t="shared" si="169"/>
        <v>0</v>
      </c>
      <c r="N107" s="229">
        <f t="shared" si="169"/>
        <v>0</v>
      </c>
      <c r="O107" s="229">
        <f t="shared" si="169"/>
        <v>0</v>
      </c>
      <c r="P107" s="229">
        <f t="shared" si="169"/>
        <v>0</v>
      </c>
      <c r="Q107" s="229">
        <f t="shared" si="168"/>
        <v>0</v>
      </c>
      <c r="R107" s="229">
        <f t="shared" si="168"/>
        <v>0</v>
      </c>
      <c r="S107" s="229">
        <f t="shared" si="168"/>
        <v>0</v>
      </c>
      <c r="T107" s="229">
        <f t="shared" si="168"/>
        <v>0</v>
      </c>
      <c r="U107" s="229">
        <f t="shared" si="168"/>
        <v>0</v>
      </c>
      <c r="V107" s="229">
        <f t="shared" si="168"/>
        <v>0</v>
      </c>
      <c r="W107" s="229">
        <f t="shared" si="168"/>
        <v>0</v>
      </c>
      <c r="X107" s="229">
        <f t="shared" si="168"/>
        <v>0</v>
      </c>
      <c r="Y107" s="229">
        <f t="shared" si="168"/>
        <v>0</v>
      </c>
      <c r="Z107" s="229">
        <f t="shared" si="168"/>
        <v>0</v>
      </c>
      <c r="AA107" s="229">
        <f t="shared" si="168"/>
        <v>0</v>
      </c>
      <c r="AB107" s="229">
        <f t="shared" si="168"/>
        <v>0</v>
      </c>
      <c r="AC107" s="229">
        <f t="shared" si="168"/>
        <v>0</v>
      </c>
      <c r="AD107" s="229">
        <f t="shared" si="168"/>
        <v>0</v>
      </c>
      <c r="AE107" s="229">
        <f t="shared" si="168"/>
        <v>0</v>
      </c>
      <c r="AF107" s="229">
        <f t="shared" si="168"/>
        <v>0</v>
      </c>
      <c r="AG107" s="229">
        <f t="shared" si="170"/>
        <v>0</v>
      </c>
      <c r="AH107" s="229">
        <f t="shared" si="170"/>
        <v>0</v>
      </c>
      <c r="AI107" s="229">
        <f t="shared" si="170"/>
        <v>0</v>
      </c>
      <c r="AJ107" s="229">
        <f t="shared" si="170"/>
        <v>0</v>
      </c>
      <c r="AK107" s="229">
        <f t="shared" si="170"/>
        <v>0</v>
      </c>
      <c r="AL107" s="229">
        <f t="shared" si="170"/>
        <v>0</v>
      </c>
      <c r="AM107" s="229">
        <f t="shared" si="170"/>
        <v>0</v>
      </c>
      <c r="AN107" s="229">
        <f t="shared" si="170"/>
        <v>0</v>
      </c>
      <c r="AO107" s="229">
        <f t="shared" si="167"/>
        <v>0</v>
      </c>
      <c r="AP107" s="229">
        <f t="shared" si="167"/>
        <v>0</v>
      </c>
      <c r="AQ107" s="229">
        <f t="shared" si="167"/>
        <v>0</v>
      </c>
      <c r="AR107" s="229">
        <f t="shared" si="167"/>
        <v>0</v>
      </c>
      <c r="AS107" s="229">
        <f t="shared" si="167"/>
        <v>0</v>
      </c>
      <c r="AT107" s="229">
        <f t="shared" si="167"/>
        <v>0</v>
      </c>
      <c r="AU107" s="229">
        <f t="shared" si="167"/>
        <v>0</v>
      </c>
      <c r="AV107" s="229">
        <f t="shared" si="167"/>
        <v>0</v>
      </c>
      <c r="AW107" s="229">
        <f t="shared" ref="AO107:BZ113" si="171">IF($D107=AW$9,$E107*$G$3/2,IF(AND($C107+$E$3&gt;AW$8,AW$9&gt;$D107),$E107*$G$3,0))</f>
        <v>0</v>
      </c>
      <c r="AX107" s="229">
        <f t="shared" si="171"/>
        <v>0</v>
      </c>
      <c r="AY107" s="229">
        <f t="shared" si="171"/>
        <v>0</v>
      </c>
      <c r="AZ107" s="229">
        <f t="shared" si="171"/>
        <v>0</v>
      </c>
      <c r="BA107" s="229">
        <f t="shared" si="171"/>
        <v>0</v>
      </c>
      <c r="BB107" s="229">
        <f t="shared" si="171"/>
        <v>0</v>
      </c>
      <c r="BC107" s="229">
        <f t="shared" si="171"/>
        <v>0</v>
      </c>
      <c r="BD107" s="229">
        <f t="shared" si="171"/>
        <v>0</v>
      </c>
      <c r="BE107" s="229">
        <f t="shared" si="171"/>
        <v>0</v>
      </c>
      <c r="BF107" s="229">
        <f t="shared" si="171"/>
        <v>0</v>
      </c>
      <c r="BG107" s="229">
        <f t="shared" si="171"/>
        <v>0</v>
      </c>
      <c r="BH107" s="229">
        <f t="shared" si="171"/>
        <v>0</v>
      </c>
      <c r="BI107" s="229">
        <f t="shared" si="171"/>
        <v>0</v>
      </c>
      <c r="BJ107" s="229">
        <f t="shared" si="171"/>
        <v>0</v>
      </c>
      <c r="BK107" s="229">
        <f t="shared" si="171"/>
        <v>0</v>
      </c>
      <c r="BL107" s="229">
        <f t="shared" si="171"/>
        <v>0</v>
      </c>
      <c r="BM107" s="229">
        <f t="shared" si="171"/>
        <v>0</v>
      </c>
      <c r="BN107" s="229">
        <f t="shared" si="171"/>
        <v>0</v>
      </c>
      <c r="BO107" s="229">
        <f t="shared" si="171"/>
        <v>0</v>
      </c>
      <c r="BP107" s="229">
        <f t="shared" si="171"/>
        <v>0</v>
      </c>
      <c r="BQ107" s="229">
        <f t="shared" si="171"/>
        <v>0</v>
      </c>
      <c r="BR107" s="229">
        <f t="shared" si="171"/>
        <v>0</v>
      </c>
      <c r="BS107" s="229">
        <f t="shared" si="171"/>
        <v>0</v>
      </c>
      <c r="BT107" s="229">
        <f t="shared" si="171"/>
        <v>0</v>
      </c>
      <c r="BU107" s="229">
        <f t="shared" si="171"/>
        <v>0</v>
      </c>
      <c r="BV107" s="229">
        <f t="shared" si="171"/>
        <v>0</v>
      </c>
      <c r="BW107" s="229">
        <f t="shared" si="171"/>
        <v>0</v>
      </c>
      <c r="BX107" s="229">
        <f t="shared" si="171"/>
        <v>0</v>
      </c>
      <c r="BY107" s="229">
        <f t="shared" si="171"/>
        <v>0</v>
      </c>
      <c r="BZ107" s="229">
        <f t="shared" si="171"/>
        <v>0</v>
      </c>
    </row>
    <row r="108" spans="1:78" x14ac:dyDescent="0.2">
      <c r="A108" s="7" t="str">
        <f t="shared" ref="A108:B127" si="172">A33</f>
        <v>Roll-in 4</v>
      </c>
      <c r="B108" s="7">
        <f t="shared" si="172"/>
        <v>1</v>
      </c>
      <c r="C108" s="7">
        <f t="shared" si="165"/>
        <v>22</v>
      </c>
      <c r="D108" s="165">
        <f t="shared" si="164"/>
        <v>44135</v>
      </c>
      <c r="E108" s="77"/>
      <c r="F108" s="68"/>
      <c r="G108" s="229">
        <f t="shared" si="169"/>
        <v>0</v>
      </c>
      <c r="H108" s="229">
        <f t="shared" si="169"/>
        <v>0</v>
      </c>
      <c r="I108" s="229">
        <f t="shared" si="169"/>
        <v>0</v>
      </c>
      <c r="J108" s="229">
        <f t="shared" si="169"/>
        <v>0</v>
      </c>
      <c r="K108" s="229">
        <f t="shared" si="169"/>
        <v>0</v>
      </c>
      <c r="L108" s="229">
        <f t="shared" si="169"/>
        <v>0</v>
      </c>
      <c r="M108" s="229">
        <f t="shared" si="169"/>
        <v>0</v>
      </c>
      <c r="N108" s="229">
        <f t="shared" si="169"/>
        <v>0</v>
      </c>
      <c r="O108" s="229">
        <f t="shared" si="169"/>
        <v>0</v>
      </c>
      <c r="P108" s="229">
        <f t="shared" si="169"/>
        <v>0</v>
      </c>
      <c r="Q108" s="229">
        <f t="shared" si="168"/>
        <v>0</v>
      </c>
      <c r="R108" s="229">
        <f t="shared" si="168"/>
        <v>0</v>
      </c>
      <c r="S108" s="229">
        <f t="shared" si="168"/>
        <v>0</v>
      </c>
      <c r="T108" s="229">
        <f t="shared" si="168"/>
        <v>0</v>
      </c>
      <c r="U108" s="229">
        <f t="shared" si="168"/>
        <v>0</v>
      </c>
      <c r="V108" s="229">
        <f t="shared" si="168"/>
        <v>0</v>
      </c>
      <c r="W108" s="229">
        <f t="shared" si="168"/>
        <v>0</v>
      </c>
      <c r="X108" s="229">
        <f t="shared" si="168"/>
        <v>0</v>
      </c>
      <c r="Y108" s="229">
        <f t="shared" si="168"/>
        <v>0</v>
      </c>
      <c r="Z108" s="229">
        <f t="shared" si="168"/>
        <v>0</v>
      </c>
      <c r="AA108" s="229">
        <f t="shared" si="168"/>
        <v>0</v>
      </c>
      <c r="AB108" s="229">
        <f t="shared" si="168"/>
        <v>0</v>
      </c>
      <c r="AC108" s="229">
        <f t="shared" si="168"/>
        <v>0</v>
      </c>
      <c r="AD108" s="229">
        <f t="shared" si="168"/>
        <v>0</v>
      </c>
      <c r="AE108" s="229">
        <f t="shared" si="168"/>
        <v>0</v>
      </c>
      <c r="AF108" s="229">
        <f t="shared" si="168"/>
        <v>0</v>
      </c>
      <c r="AG108" s="229">
        <f t="shared" si="170"/>
        <v>0</v>
      </c>
      <c r="AH108" s="229">
        <f t="shared" si="170"/>
        <v>0</v>
      </c>
      <c r="AI108" s="229">
        <f t="shared" si="170"/>
        <v>0</v>
      </c>
      <c r="AJ108" s="229">
        <f t="shared" si="170"/>
        <v>0</v>
      </c>
      <c r="AK108" s="229">
        <f t="shared" si="170"/>
        <v>0</v>
      </c>
      <c r="AL108" s="229">
        <f t="shared" si="170"/>
        <v>0</v>
      </c>
      <c r="AM108" s="229">
        <f t="shared" si="170"/>
        <v>0</v>
      </c>
      <c r="AN108" s="229">
        <f t="shared" si="170"/>
        <v>0</v>
      </c>
      <c r="AO108" s="229">
        <f t="shared" si="171"/>
        <v>0</v>
      </c>
      <c r="AP108" s="229">
        <f t="shared" si="171"/>
        <v>0</v>
      </c>
      <c r="AQ108" s="229">
        <f t="shared" si="171"/>
        <v>0</v>
      </c>
      <c r="AR108" s="229">
        <f t="shared" si="171"/>
        <v>0</v>
      </c>
      <c r="AS108" s="229">
        <f t="shared" si="171"/>
        <v>0</v>
      </c>
      <c r="AT108" s="229">
        <f t="shared" si="171"/>
        <v>0</v>
      </c>
      <c r="AU108" s="229">
        <f t="shared" si="171"/>
        <v>0</v>
      </c>
      <c r="AV108" s="229">
        <f t="shared" si="171"/>
        <v>0</v>
      </c>
      <c r="AW108" s="229">
        <f t="shared" si="171"/>
        <v>0</v>
      </c>
      <c r="AX108" s="229">
        <f t="shared" si="171"/>
        <v>0</v>
      </c>
      <c r="AY108" s="229">
        <f t="shared" si="171"/>
        <v>0</v>
      </c>
      <c r="AZ108" s="229">
        <f t="shared" si="171"/>
        <v>0</v>
      </c>
      <c r="BA108" s="229">
        <f t="shared" si="171"/>
        <v>0</v>
      </c>
      <c r="BB108" s="229">
        <f t="shared" si="171"/>
        <v>0</v>
      </c>
      <c r="BC108" s="229">
        <f t="shared" si="171"/>
        <v>0</v>
      </c>
      <c r="BD108" s="229">
        <f t="shared" si="171"/>
        <v>0</v>
      </c>
      <c r="BE108" s="229">
        <f t="shared" si="171"/>
        <v>0</v>
      </c>
      <c r="BF108" s="229">
        <f t="shared" si="171"/>
        <v>0</v>
      </c>
      <c r="BG108" s="229">
        <f t="shared" si="171"/>
        <v>0</v>
      </c>
      <c r="BH108" s="229">
        <f t="shared" si="171"/>
        <v>0</v>
      </c>
      <c r="BI108" s="229">
        <f t="shared" si="171"/>
        <v>0</v>
      </c>
      <c r="BJ108" s="229">
        <f t="shared" si="171"/>
        <v>0</v>
      </c>
      <c r="BK108" s="229">
        <f t="shared" si="171"/>
        <v>0</v>
      </c>
      <c r="BL108" s="229">
        <f t="shared" si="171"/>
        <v>0</v>
      </c>
      <c r="BM108" s="229">
        <f t="shared" si="171"/>
        <v>0</v>
      </c>
      <c r="BN108" s="229">
        <f t="shared" si="171"/>
        <v>0</v>
      </c>
      <c r="BO108" s="229">
        <f t="shared" si="171"/>
        <v>0</v>
      </c>
      <c r="BP108" s="229">
        <f t="shared" si="171"/>
        <v>0</v>
      </c>
      <c r="BQ108" s="229">
        <f t="shared" si="171"/>
        <v>0</v>
      </c>
      <c r="BR108" s="229">
        <f t="shared" si="171"/>
        <v>0</v>
      </c>
      <c r="BS108" s="229">
        <f t="shared" si="171"/>
        <v>0</v>
      </c>
      <c r="BT108" s="229">
        <f t="shared" si="171"/>
        <v>0</v>
      </c>
      <c r="BU108" s="229">
        <f t="shared" si="171"/>
        <v>0</v>
      </c>
      <c r="BV108" s="229">
        <f t="shared" si="171"/>
        <v>0</v>
      </c>
      <c r="BW108" s="229">
        <f t="shared" si="171"/>
        <v>0</v>
      </c>
      <c r="BX108" s="229">
        <f t="shared" si="171"/>
        <v>0</v>
      </c>
      <c r="BY108" s="229">
        <f t="shared" si="171"/>
        <v>0</v>
      </c>
      <c r="BZ108" s="229">
        <f t="shared" si="171"/>
        <v>0</v>
      </c>
    </row>
    <row r="109" spans="1:78" x14ac:dyDescent="0.2">
      <c r="A109" s="7" t="str">
        <f t="shared" si="172"/>
        <v>Roll-in 4</v>
      </c>
      <c r="B109" s="7">
        <f t="shared" si="172"/>
        <v>1</v>
      </c>
      <c r="C109" s="7">
        <f t="shared" si="165"/>
        <v>23</v>
      </c>
      <c r="D109" s="165">
        <f t="shared" si="164"/>
        <v>44165</v>
      </c>
      <c r="E109" s="77"/>
      <c r="F109" s="68"/>
      <c r="G109" s="229">
        <f t="shared" si="169"/>
        <v>0</v>
      </c>
      <c r="H109" s="229">
        <f t="shared" si="169"/>
        <v>0</v>
      </c>
      <c r="I109" s="229">
        <f t="shared" si="169"/>
        <v>0</v>
      </c>
      <c r="J109" s="229">
        <f t="shared" si="169"/>
        <v>0</v>
      </c>
      <c r="K109" s="229">
        <f t="shared" si="169"/>
        <v>0</v>
      </c>
      <c r="L109" s="229">
        <f t="shared" si="169"/>
        <v>0</v>
      </c>
      <c r="M109" s="229">
        <f t="shared" si="169"/>
        <v>0</v>
      </c>
      <c r="N109" s="229">
        <f t="shared" si="169"/>
        <v>0</v>
      </c>
      <c r="O109" s="229">
        <f t="shared" si="169"/>
        <v>0</v>
      </c>
      <c r="P109" s="229">
        <f t="shared" si="169"/>
        <v>0</v>
      </c>
      <c r="Q109" s="229">
        <f t="shared" si="168"/>
        <v>0</v>
      </c>
      <c r="R109" s="229">
        <f t="shared" si="168"/>
        <v>0</v>
      </c>
      <c r="S109" s="229">
        <f t="shared" si="168"/>
        <v>0</v>
      </c>
      <c r="T109" s="229">
        <f t="shared" si="168"/>
        <v>0</v>
      </c>
      <c r="U109" s="229">
        <f t="shared" si="168"/>
        <v>0</v>
      </c>
      <c r="V109" s="229">
        <f t="shared" si="168"/>
        <v>0</v>
      </c>
      <c r="W109" s="229">
        <f t="shared" si="168"/>
        <v>0</v>
      </c>
      <c r="X109" s="229">
        <f t="shared" si="168"/>
        <v>0</v>
      </c>
      <c r="Y109" s="229">
        <f t="shared" si="168"/>
        <v>0</v>
      </c>
      <c r="Z109" s="229">
        <f t="shared" si="168"/>
        <v>0</v>
      </c>
      <c r="AA109" s="229">
        <f t="shared" si="168"/>
        <v>0</v>
      </c>
      <c r="AB109" s="229">
        <f t="shared" si="168"/>
        <v>0</v>
      </c>
      <c r="AC109" s="229">
        <f t="shared" si="168"/>
        <v>0</v>
      </c>
      <c r="AD109" s="229">
        <f t="shared" si="168"/>
        <v>0</v>
      </c>
      <c r="AE109" s="229">
        <f t="shared" si="168"/>
        <v>0</v>
      </c>
      <c r="AF109" s="229">
        <f t="shared" si="168"/>
        <v>0</v>
      </c>
      <c r="AG109" s="229">
        <f t="shared" si="170"/>
        <v>0</v>
      </c>
      <c r="AH109" s="229">
        <f t="shared" si="170"/>
        <v>0</v>
      </c>
      <c r="AI109" s="229">
        <f t="shared" si="170"/>
        <v>0</v>
      </c>
      <c r="AJ109" s="229">
        <f t="shared" si="170"/>
        <v>0</v>
      </c>
      <c r="AK109" s="229">
        <f t="shared" si="170"/>
        <v>0</v>
      </c>
      <c r="AL109" s="229">
        <f t="shared" si="170"/>
        <v>0</v>
      </c>
      <c r="AM109" s="229">
        <f t="shared" si="170"/>
        <v>0</v>
      </c>
      <c r="AN109" s="229">
        <f t="shared" si="170"/>
        <v>0</v>
      </c>
      <c r="AO109" s="229">
        <f t="shared" si="171"/>
        <v>0</v>
      </c>
      <c r="AP109" s="229">
        <f t="shared" si="171"/>
        <v>0</v>
      </c>
      <c r="AQ109" s="229">
        <f t="shared" si="171"/>
        <v>0</v>
      </c>
      <c r="AR109" s="229">
        <f t="shared" si="171"/>
        <v>0</v>
      </c>
      <c r="AS109" s="229">
        <f t="shared" si="171"/>
        <v>0</v>
      </c>
      <c r="AT109" s="229">
        <f t="shared" si="171"/>
        <v>0</v>
      </c>
      <c r="AU109" s="229">
        <f t="shared" si="171"/>
        <v>0</v>
      </c>
      <c r="AV109" s="229">
        <f t="shared" si="171"/>
        <v>0</v>
      </c>
      <c r="AW109" s="229">
        <f t="shared" si="171"/>
        <v>0</v>
      </c>
      <c r="AX109" s="229">
        <f t="shared" si="171"/>
        <v>0</v>
      </c>
      <c r="AY109" s="229">
        <f t="shared" si="171"/>
        <v>0</v>
      </c>
      <c r="AZ109" s="229">
        <f t="shared" si="171"/>
        <v>0</v>
      </c>
      <c r="BA109" s="229">
        <f t="shared" si="171"/>
        <v>0</v>
      </c>
      <c r="BB109" s="229">
        <f t="shared" si="171"/>
        <v>0</v>
      </c>
      <c r="BC109" s="229">
        <f t="shared" si="171"/>
        <v>0</v>
      </c>
      <c r="BD109" s="229">
        <f t="shared" si="171"/>
        <v>0</v>
      </c>
      <c r="BE109" s="229">
        <f t="shared" si="171"/>
        <v>0</v>
      </c>
      <c r="BF109" s="229">
        <f t="shared" si="171"/>
        <v>0</v>
      </c>
      <c r="BG109" s="229">
        <f t="shared" si="171"/>
        <v>0</v>
      </c>
      <c r="BH109" s="229">
        <f t="shared" si="171"/>
        <v>0</v>
      </c>
      <c r="BI109" s="229">
        <f t="shared" si="171"/>
        <v>0</v>
      </c>
      <c r="BJ109" s="229">
        <f t="shared" si="171"/>
        <v>0</v>
      </c>
      <c r="BK109" s="229">
        <f t="shared" si="171"/>
        <v>0</v>
      </c>
      <c r="BL109" s="229">
        <f t="shared" si="171"/>
        <v>0</v>
      </c>
      <c r="BM109" s="229">
        <f t="shared" si="171"/>
        <v>0</v>
      </c>
      <c r="BN109" s="229">
        <f t="shared" si="171"/>
        <v>0</v>
      </c>
      <c r="BO109" s="229">
        <f t="shared" si="171"/>
        <v>0</v>
      </c>
      <c r="BP109" s="229">
        <f t="shared" si="171"/>
        <v>0</v>
      </c>
      <c r="BQ109" s="229">
        <f t="shared" si="171"/>
        <v>0</v>
      </c>
      <c r="BR109" s="229">
        <f t="shared" si="171"/>
        <v>0</v>
      </c>
      <c r="BS109" s="229">
        <f t="shared" si="171"/>
        <v>0</v>
      </c>
      <c r="BT109" s="229">
        <f t="shared" si="171"/>
        <v>0</v>
      </c>
      <c r="BU109" s="229">
        <f t="shared" si="171"/>
        <v>0</v>
      </c>
      <c r="BV109" s="229">
        <f t="shared" si="171"/>
        <v>0</v>
      </c>
      <c r="BW109" s="229">
        <f t="shared" si="171"/>
        <v>0</v>
      </c>
      <c r="BX109" s="229">
        <f t="shared" si="171"/>
        <v>0</v>
      </c>
      <c r="BY109" s="229">
        <f t="shared" si="171"/>
        <v>0</v>
      </c>
      <c r="BZ109" s="229">
        <f t="shared" si="171"/>
        <v>0</v>
      </c>
    </row>
    <row r="110" spans="1:78" x14ac:dyDescent="0.2">
      <c r="A110" s="7" t="str">
        <f t="shared" si="172"/>
        <v>Roll-in 4</v>
      </c>
      <c r="B110" s="7">
        <f t="shared" si="172"/>
        <v>1</v>
      </c>
      <c r="C110" s="7">
        <f t="shared" si="165"/>
        <v>24</v>
      </c>
      <c r="D110" s="165">
        <f t="shared" si="164"/>
        <v>44196</v>
      </c>
      <c r="E110" s="77"/>
      <c r="F110" s="68"/>
      <c r="G110" s="229">
        <f t="shared" si="169"/>
        <v>0</v>
      </c>
      <c r="H110" s="229">
        <f t="shared" si="169"/>
        <v>0</v>
      </c>
      <c r="I110" s="229">
        <f t="shared" si="169"/>
        <v>0</v>
      </c>
      <c r="J110" s="229">
        <f t="shared" si="169"/>
        <v>0</v>
      </c>
      <c r="K110" s="229">
        <f t="shared" si="169"/>
        <v>0</v>
      </c>
      <c r="L110" s="229">
        <f t="shared" si="169"/>
        <v>0</v>
      </c>
      <c r="M110" s="229">
        <f t="shared" si="169"/>
        <v>0</v>
      </c>
      <c r="N110" s="229">
        <f t="shared" si="169"/>
        <v>0</v>
      </c>
      <c r="O110" s="229">
        <f t="shared" si="169"/>
        <v>0</v>
      </c>
      <c r="P110" s="229">
        <f t="shared" si="169"/>
        <v>0</v>
      </c>
      <c r="Q110" s="229">
        <f t="shared" si="168"/>
        <v>0</v>
      </c>
      <c r="R110" s="229">
        <f t="shared" si="168"/>
        <v>0</v>
      </c>
      <c r="S110" s="229">
        <f t="shared" si="168"/>
        <v>0</v>
      </c>
      <c r="T110" s="229">
        <f t="shared" si="168"/>
        <v>0</v>
      </c>
      <c r="U110" s="229">
        <f t="shared" si="168"/>
        <v>0</v>
      </c>
      <c r="V110" s="229">
        <f t="shared" si="168"/>
        <v>0</v>
      </c>
      <c r="W110" s="229">
        <f t="shared" si="168"/>
        <v>0</v>
      </c>
      <c r="X110" s="229">
        <f t="shared" si="168"/>
        <v>0</v>
      </c>
      <c r="Y110" s="229">
        <f t="shared" si="168"/>
        <v>0</v>
      </c>
      <c r="Z110" s="229">
        <f t="shared" si="168"/>
        <v>0</v>
      </c>
      <c r="AA110" s="229">
        <f t="shared" si="168"/>
        <v>0</v>
      </c>
      <c r="AB110" s="229">
        <f t="shared" si="168"/>
        <v>0</v>
      </c>
      <c r="AC110" s="229">
        <f t="shared" si="168"/>
        <v>0</v>
      </c>
      <c r="AD110" s="229">
        <f t="shared" si="168"/>
        <v>0</v>
      </c>
      <c r="AE110" s="229">
        <f t="shared" si="168"/>
        <v>0</v>
      </c>
      <c r="AF110" s="229">
        <f t="shared" si="168"/>
        <v>0</v>
      </c>
      <c r="AG110" s="229">
        <f t="shared" si="170"/>
        <v>0</v>
      </c>
      <c r="AH110" s="229">
        <f t="shared" si="170"/>
        <v>0</v>
      </c>
      <c r="AI110" s="229">
        <f t="shared" si="170"/>
        <v>0</v>
      </c>
      <c r="AJ110" s="229">
        <f t="shared" si="170"/>
        <v>0</v>
      </c>
      <c r="AK110" s="229">
        <f t="shared" si="170"/>
        <v>0</v>
      </c>
      <c r="AL110" s="229">
        <f t="shared" si="170"/>
        <v>0</v>
      </c>
      <c r="AM110" s="229">
        <f t="shared" si="170"/>
        <v>0</v>
      </c>
      <c r="AN110" s="229">
        <f t="shared" si="170"/>
        <v>0</v>
      </c>
      <c r="AO110" s="229">
        <f t="shared" si="171"/>
        <v>0</v>
      </c>
      <c r="AP110" s="229">
        <f t="shared" si="171"/>
        <v>0</v>
      </c>
      <c r="AQ110" s="229">
        <f t="shared" si="171"/>
        <v>0</v>
      </c>
      <c r="AR110" s="229">
        <f t="shared" si="171"/>
        <v>0</v>
      </c>
      <c r="AS110" s="229">
        <f t="shared" si="171"/>
        <v>0</v>
      </c>
      <c r="AT110" s="229">
        <f t="shared" si="171"/>
        <v>0</v>
      </c>
      <c r="AU110" s="229">
        <f t="shared" si="171"/>
        <v>0</v>
      </c>
      <c r="AV110" s="229">
        <f t="shared" si="171"/>
        <v>0</v>
      </c>
      <c r="AW110" s="229">
        <f t="shared" si="171"/>
        <v>0</v>
      </c>
      <c r="AX110" s="229">
        <f t="shared" si="171"/>
        <v>0</v>
      </c>
      <c r="AY110" s="229">
        <f t="shared" si="171"/>
        <v>0</v>
      </c>
      <c r="AZ110" s="229">
        <f t="shared" si="171"/>
        <v>0</v>
      </c>
      <c r="BA110" s="229">
        <f t="shared" si="171"/>
        <v>0</v>
      </c>
      <c r="BB110" s="229">
        <f t="shared" si="171"/>
        <v>0</v>
      </c>
      <c r="BC110" s="229">
        <f t="shared" si="171"/>
        <v>0</v>
      </c>
      <c r="BD110" s="229">
        <f t="shared" si="171"/>
        <v>0</v>
      </c>
      <c r="BE110" s="229">
        <f t="shared" si="171"/>
        <v>0</v>
      </c>
      <c r="BF110" s="229">
        <f t="shared" si="171"/>
        <v>0</v>
      </c>
      <c r="BG110" s="229">
        <f t="shared" si="171"/>
        <v>0</v>
      </c>
      <c r="BH110" s="229">
        <f t="shared" si="171"/>
        <v>0</v>
      </c>
      <c r="BI110" s="229">
        <f t="shared" si="171"/>
        <v>0</v>
      </c>
      <c r="BJ110" s="229">
        <f t="shared" si="171"/>
        <v>0</v>
      </c>
      <c r="BK110" s="229">
        <f t="shared" si="171"/>
        <v>0</v>
      </c>
      <c r="BL110" s="229">
        <f t="shared" si="171"/>
        <v>0</v>
      </c>
      <c r="BM110" s="229">
        <f t="shared" si="171"/>
        <v>0</v>
      </c>
      <c r="BN110" s="229">
        <f t="shared" si="171"/>
        <v>0</v>
      </c>
      <c r="BO110" s="229">
        <f t="shared" si="171"/>
        <v>0</v>
      </c>
      <c r="BP110" s="229">
        <f t="shared" si="171"/>
        <v>0</v>
      </c>
      <c r="BQ110" s="229">
        <f t="shared" si="171"/>
        <v>0</v>
      </c>
      <c r="BR110" s="229">
        <f t="shared" si="171"/>
        <v>0</v>
      </c>
      <c r="BS110" s="229">
        <f t="shared" si="171"/>
        <v>0</v>
      </c>
      <c r="BT110" s="229">
        <f t="shared" si="171"/>
        <v>0</v>
      </c>
      <c r="BU110" s="229">
        <f t="shared" si="171"/>
        <v>0</v>
      </c>
      <c r="BV110" s="229">
        <f t="shared" si="171"/>
        <v>0</v>
      </c>
      <c r="BW110" s="229">
        <f t="shared" si="171"/>
        <v>0</v>
      </c>
      <c r="BX110" s="229">
        <f t="shared" si="171"/>
        <v>0</v>
      </c>
      <c r="BY110" s="229">
        <f t="shared" si="171"/>
        <v>0</v>
      </c>
      <c r="BZ110" s="229">
        <f t="shared" si="171"/>
        <v>0</v>
      </c>
    </row>
    <row r="111" spans="1:78" x14ac:dyDescent="0.2">
      <c r="A111" s="7" t="str">
        <f t="shared" si="172"/>
        <v>Roll-in 4</v>
      </c>
      <c r="B111" s="7">
        <f t="shared" si="172"/>
        <v>1</v>
      </c>
      <c r="C111" s="7">
        <f t="shared" si="165"/>
        <v>25</v>
      </c>
      <c r="D111" s="165">
        <f t="shared" si="164"/>
        <v>44227</v>
      </c>
      <c r="E111" s="77"/>
      <c r="F111" s="68"/>
      <c r="G111" s="229">
        <f t="shared" si="169"/>
        <v>0</v>
      </c>
      <c r="H111" s="229">
        <f t="shared" si="169"/>
        <v>0</v>
      </c>
      <c r="I111" s="229">
        <f t="shared" si="169"/>
        <v>0</v>
      </c>
      <c r="J111" s="229">
        <f t="shared" si="169"/>
        <v>0</v>
      </c>
      <c r="K111" s="229">
        <f t="shared" si="169"/>
        <v>0</v>
      </c>
      <c r="L111" s="229">
        <f t="shared" si="169"/>
        <v>0</v>
      </c>
      <c r="M111" s="229">
        <f t="shared" si="169"/>
        <v>0</v>
      </c>
      <c r="N111" s="229">
        <f t="shared" si="169"/>
        <v>0</v>
      </c>
      <c r="O111" s="229">
        <f t="shared" si="169"/>
        <v>0</v>
      </c>
      <c r="P111" s="229">
        <f t="shared" si="169"/>
        <v>0</v>
      </c>
      <c r="Q111" s="229">
        <f t="shared" si="168"/>
        <v>0</v>
      </c>
      <c r="R111" s="229">
        <f t="shared" si="168"/>
        <v>0</v>
      </c>
      <c r="S111" s="229">
        <f t="shared" si="168"/>
        <v>0</v>
      </c>
      <c r="T111" s="229">
        <f t="shared" si="168"/>
        <v>0</v>
      </c>
      <c r="U111" s="229">
        <f t="shared" si="168"/>
        <v>0</v>
      </c>
      <c r="V111" s="229">
        <f t="shared" si="168"/>
        <v>0</v>
      </c>
      <c r="W111" s="229">
        <f t="shared" si="168"/>
        <v>0</v>
      </c>
      <c r="X111" s="229">
        <f t="shared" si="168"/>
        <v>0</v>
      </c>
      <c r="Y111" s="229">
        <f t="shared" si="168"/>
        <v>0</v>
      </c>
      <c r="Z111" s="229">
        <f t="shared" si="168"/>
        <v>0</v>
      </c>
      <c r="AA111" s="229">
        <f t="shared" si="168"/>
        <v>0</v>
      </c>
      <c r="AB111" s="229">
        <f t="shared" si="168"/>
        <v>0</v>
      </c>
      <c r="AC111" s="229">
        <f t="shared" si="168"/>
        <v>0</v>
      </c>
      <c r="AD111" s="229">
        <f t="shared" si="168"/>
        <v>0</v>
      </c>
      <c r="AE111" s="229">
        <f t="shared" si="168"/>
        <v>0</v>
      </c>
      <c r="AF111" s="229">
        <f t="shared" si="168"/>
        <v>0</v>
      </c>
      <c r="AG111" s="229">
        <f t="shared" si="170"/>
        <v>0</v>
      </c>
      <c r="AH111" s="229">
        <f t="shared" si="170"/>
        <v>0</v>
      </c>
      <c r="AI111" s="229">
        <f t="shared" si="170"/>
        <v>0</v>
      </c>
      <c r="AJ111" s="229">
        <f t="shared" si="170"/>
        <v>0</v>
      </c>
      <c r="AK111" s="229">
        <f t="shared" si="170"/>
        <v>0</v>
      </c>
      <c r="AL111" s="229">
        <f t="shared" si="170"/>
        <v>0</v>
      </c>
      <c r="AM111" s="229">
        <f t="shared" si="170"/>
        <v>0</v>
      </c>
      <c r="AN111" s="229">
        <f t="shared" si="170"/>
        <v>0</v>
      </c>
      <c r="AO111" s="229">
        <f t="shared" si="171"/>
        <v>0</v>
      </c>
      <c r="AP111" s="229">
        <f t="shared" si="171"/>
        <v>0</v>
      </c>
      <c r="AQ111" s="229">
        <f t="shared" si="171"/>
        <v>0</v>
      </c>
      <c r="AR111" s="229">
        <f t="shared" si="171"/>
        <v>0</v>
      </c>
      <c r="AS111" s="229">
        <f t="shared" si="171"/>
        <v>0</v>
      </c>
      <c r="AT111" s="229">
        <f t="shared" si="171"/>
        <v>0</v>
      </c>
      <c r="AU111" s="229">
        <f t="shared" si="171"/>
        <v>0</v>
      </c>
      <c r="AV111" s="229">
        <f t="shared" si="171"/>
        <v>0</v>
      </c>
      <c r="AW111" s="229">
        <f t="shared" si="171"/>
        <v>0</v>
      </c>
      <c r="AX111" s="229">
        <f t="shared" si="171"/>
        <v>0</v>
      </c>
      <c r="AY111" s="229">
        <f t="shared" si="171"/>
        <v>0</v>
      </c>
      <c r="AZ111" s="229">
        <f t="shared" si="171"/>
        <v>0</v>
      </c>
      <c r="BA111" s="229">
        <f t="shared" si="171"/>
        <v>0</v>
      </c>
      <c r="BB111" s="229">
        <f t="shared" si="171"/>
        <v>0</v>
      </c>
      <c r="BC111" s="229">
        <f t="shared" si="171"/>
        <v>0</v>
      </c>
      <c r="BD111" s="229">
        <f t="shared" si="171"/>
        <v>0</v>
      </c>
      <c r="BE111" s="229">
        <f t="shared" si="171"/>
        <v>0</v>
      </c>
      <c r="BF111" s="229">
        <f t="shared" si="171"/>
        <v>0</v>
      </c>
      <c r="BG111" s="229">
        <f t="shared" si="171"/>
        <v>0</v>
      </c>
      <c r="BH111" s="229">
        <f t="shared" si="171"/>
        <v>0</v>
      </c>
      <c r="BI111" s="229">
        <f t="shared" si="171"/>
        <v>0</v>
      </c>
      <c r="BJ111" s="229">
        <f t="shared" si="171"/>
        <v>0</v>
      </c>
      <c r="BK111" s="229">
        <f t="shared" si="171"/>
        <v>0</v>
      </c>
      <c r="BL111" s="229">
        <f t="shared" si="171"/>
        <v>0</v>
      </c>
      <c r="BM111" s="229">
        <f t="shared" si="171"/>
        <v>0</v>
      </c>
      <c r="BN111" s="229">
        <f t="shared" si="171"/>
        <v>0</v>
      </c>
      <c r="BO111" s="229">
        <f t="shared" si="171"/>
        <v>0</v>
      </c>
      <c r="BP111" s="229">
        <f t="shared" si="171"/>
        <v>0</v>
      </c>
      <c r="BQ111" s="229">
        <f t="shared" si="171"/>
        <v>0</v>
      </c>
      <c r="BR111" s="229">
        <f t="shared" si="171"/>
        <v>0</v>
      </c>
      <c r="BS111" s="229">
        <f t="shared" si="171"/>
        <v>0</v>
      </c>
      <c r="BT111" s="229">
        <f t="shared" si="171"/>
        <v>0</v>
      </c>
      <c r="BU111" s="229">
        <f t="shared" si="171"/>
        <v>0</v>
      </c>
      <c r="BV111" s="229">
        <f t="shared" si="171"/>
        <v>0</v>
      </c>
      <c r="BW111" s="229">
        <f t="shared" si="171"/>
        <v>0</v>
      </c>
      <c r="BX111" s="229">
        <f t="shared" si="171"/>
        <v>0</v>
      </c>
      <c r="BY111" s="229">
        <f t="shared" si="171"/>
        <v>0</v>
      </c>
      <c r="BZ111" s="229">
        <f t="shared" si="171"/>
        <v>0</v>
      </c>
    </row>
    <row r="112" spans="1:78" x14ac:dyDescent="0.2">
      <c r="A112" s="7" t="str">
        <f t="shared" si="172"/>
        <v>Roll-in 4</v>
      </c>
      <c r="B112" s="7">
        <f t="shared" si="172"/>
        <v>1</v>
      </c>
      <c r="C112" s="7">
        <f t="shared" si="165"/>
        <v>26</v>
      </c>
      <c r="D112" s="165">
        <f t="shared" si="164"/>
        <v>44255</v>
      </c>
      <c r="E112" s="77"/>
      <c r="F112" s="68"/>
      <c r="G112" s="229">
        <f t="shared" si="169"/>
        <v>0</v>
      </c>
      <c r="H112" s="229">
        <f t="shared" si="169"/>
        <v>0</v>
      </c>
      <c r="I112" s="229">
        <f t="shared" si="169"/>
        <v>0</v>
      </c>
      <c r="J112" s="229">
        <f t="shared" si="169"/>
        <v>0</v>
      </c>
      <c r="K112" s="229">
        <f t="shared" si="169"/>
        <v>0</v>
      </c>
      <c r="L112" s="229">
        <f t="shared" si="169"/>
        <v>0</v>
      </c>
      <c r="M112" s="229">
        <f t="shared" si="169"/>
        <v>0</v>
      </c>
      <c r="N112" s="229">
        <f t="shared" si="169"/>
        <v>0</v>
      </c>
      <c r="O112" s="229">
        <f t="shared" si="169"/>
        <v>0</v>
      </c>
      <c r="P112" s="229">
        <f t="shared" si="169"/>
        <v>0</v>
      </c>
      <c r="Q112" s="229">
        <f t="shared" si="168"/>
        <v>0</v>
      </c>
      <c r="R112" s="229">
        <f t="shared" si="168"/>
        <v>0</v>
      </c>
      <c r="S112" s="229">
        <f t="shared" si="168"/>
        <v>0</v>
      </c>
      <c r="T112" s="229">
        <f t="shared" si="168"/>
        <v>0</v>
      </c>
      <c r="U112" s="229">
        <f t="shared" si="168"/>
        <v>0</v>
      </c>
      <c r="V112" s="229">
        <f t="shared" si="168"/>
        <v>0</v>
      </c>
      <c r="W112" s="229">
        <f t="shared" si="168"/>
        <v>0</v>
      </c>
      <c r="X112" s="229">
        <f t="shared" si="168"/>
        <v>0</v>
      </c>
      <c r="Y112" s="229">
        <f t="shared" si="168"/>
        <v>0</v>
      </c>
      <c r="Z112" s="229">
        <f t="shared" si="168"/>
        <v>0</v>
      </c>
      <c r="AA112" s="229">
        <f t="shared" si="168"/>
        <v>0</v>
      </c>
      <c r="AB112" s="229">
        <f t="shared" si="168"/>
        <v>0</v>
      </c>
      <c r="AC112" s="229">
        <f t="shared" si="168"/>
        <v>0</v>
      </c>
      <c r="AD112" s="229">
        <f t="shared" si="168"/>
        <v>0</v>
      </c>
      <c r="AE112" s="229">
        <f t="shared" si="168"/>
        <v>0</v>
      </c>
      <c r="AF112" s="229">
        <f t="shared" si="168"/>
        <v>0</v>
      </c>
      <c r="AG112" s="229">
        <f t="shared" si="170"/>
        <v>0</v>
      </c>
      <c r="AH112" s="229">
        <f t="shared" si="170"/>
        <v>0</v>
      </c>
      <c r="AI112" s="229">
        <f t="shared" si="170"/>
        <v>0</v>
      </c>
      <c r="AJ112" s="229">
        <f t="shared" si="170"/>
        <v>0</v>
      </c>
      <c r="AK112" s="229">
        <f t="shared" si="170"/>
        <v>0</v>
      </c>
      <c r="AL112" s="229">
        <f t="shared" si="170"/>
        <v>0</v>
      </c>
      <c r="AM112" s="229">
        <f t="shared" si="170"/>
        <v>0</v>
      </c>
      <c r="AN112" s="229">
        <f t="shared" si="170"/>
        <v>0</v>
      </c>
      <c r="AO112" s="229">
        <f t="shared" si="171"/>
        <v>0</v>
      </c>
      <c r="AP112" s="229">
        <f t="shared" si="171"/>
        <v>0</v>
      </c>
      <c r="AQ112" s="229">
        <f t="shared" si="171"/>
        <v>0</v>
      </c>
      <c r="AR112" s="229">
        <f t="shared" si="171"/>
        <v>0</v>
      </c>
      <c r="AS112" s="229">
        <f t="shared" si="171"/>
        <v>0</v>
      </c>
      <c r="AT112" s="229">
        <f t="shared" si="171"/>
        <v>0</v>
      </c>
      <c r="AU112" s="229">
        <f t="shared" si="171"/>
        <v>0</v>
      </c>
      <c r="AV112" s="229">
        <f t="shared" si="171"/>
        <v>0</v>
      </c>
      <c r="AW112" s="229">
        <f t="shared" si="171"/>
        <v>0</v>
      </c>
      <c r="AX112" s="229">
        <f t="shared" si="171"/>
        <v>0</v>
      </c>
      <c r="AY112" s="229">
        <f t="shared" si="171"/>
        <v>0</v>
      </c>
      <c r="AZ112" s="229">
        <f t="shared" si="171"/>
        <v>0</v>
      </c>
      <c r="BA112" s="229">
        <f t="shared" si="171"/>
        <v>0</v>
      </c>
      <c r="BB112" s="229">
        <f t="shared" si="171"/>
        <v>0</v>
      </c>
      <c r="BC112" s="229">
        <f t="shared" si="171"/>
        <v>0</v>
      </c>
      <c r="BD112" s="229">
        <f t="shared" si="171"/>
        <v>0</v>
      </c>
      <c r="BE112" s="229">
        <f t="shared" si="171"/>
        <v>0</v>
      </c>
      <c r="BF112" s="229">
        <f t="shared" si="171"/>
        <v>0</v>
      </c>
      <c r="BG112" s="229">
        <f t="shared" si="171"/>
        <v>0</v>
      </c>
      <c r="BH112" s="229">
        <f t="shared" si="171"/>
        <v>0</v>
      </c>
      <c r="BI112" s="229">
        <f t="shared" si="171"/>
        <v>0</v>
      </c>
      <c r="BJ112" s="229">
        <f t="shared" si="171"/>
        <v>0</v>
      </c>
      <c r="BK112" s="229">
        <f t="shared" si="171"/>
        <v>0</v>
      </c>
      <c r="BL112" s="229">
        <f t="shared" si="171"/>
        <v>0</v>
      </c>
      <c r="BM112" s="229">
        <f t="shared" si="171"/>
        <v>0</v>
      </c>
      <c r="BN112" s="229">
        <f t="shared" si="171"/>
        <v>0</v>
      </c>
      <c r="BO112" s="229">
        <f t="shared" si="171"/>
        <v>0</v>
      </c>
      <c r="BP112" s="229">
        <f t="shared" si="171"/>
        <v>0</v>
      </c>
      <c r="BQ112" s="229">
        <f t="shared" si="171"/>
        <v>0</v>
      </c>
      <c r="BR112" s="229">
        <f t="shared" si="171"/>
        <v>0</v>
      </c>
      <c r="BS112" s="229">
        <f t="shared" si="171"/>
        <v>0</v>
      </c>
      <c r="BT112" s="229">
        <f t="shared" si="171"/>
        <v>0</v>
      </c>
      <c r="BU112" s="229">
        <f t="shared" si="171"/>
        <v>0</v>
      </c>
      <c r="BV112" s="229">
        <f t="shared" si="171"/>
        <v>0</v>
      </c>
      <c r="BW112" s="229">
        <f t="shared" si="171"/>
        <v>0</v>
      </c>
      <c r="BX112" s="229">
        <f t="shared" si="171"/>
        <v>0</v>
      </c>
      <c r="BY112" s="229">
        <f t="shared" si="171"/>
        <v>0</v>
      </c>
      <c r="BZ112" s="229">
        <f t="shared" si="171"/>
        <v>0</v>
      </c>
    </row>
    <row r="113" spans="1:78" x14ac:dyDescent="0.2">
      <c r="A113" s="7" t="str">
        <f t="shared" si="172"/>
        <v>Roll-in 5</v>
      </c>
      <c r="B113" s="7">
        <f t="shared" si="172"/>
        <v>1</v>
      </c>
      <c r="C113" s="7">
        <f t="shared" si="165"/>
        <v>27</v>
      </c>
      <c r="D113" s="165">
        <f t="shared" si="164"/>
        <v>44286</v>
      </c>
      <c r="E113" s="77"/>
      <c r="F113" s="68"/>
      <c r="G113" s="229">
        <f t="shared" si="169"/>
        <v>0</v>
      </c>
      <c r="H113" s="229">
        <f t="shared" si="169"/>
        <v>0</v>
      </c>
      <c r="I113" s="229">
        <f t="shared" si="169"/>
        <v>0</v>
      </c>
      <c r="J113" s="229">
        <f t="shared" si="169"/>
        <v>0</v>
      </c>
      <c r="K113" s="229">
        <f t="shared" si="169"/>
        <v>0</v>
      </c>
      <c r="L113" s="229">
        <f t="shared" si="169"/>
        <v>0</v>
      </c>
      <c r="M113" s="229">
        <f t="shared" si="169"/>
        <v>0</v>
      </c>
      <c r="N113" s="229">
        <f t="shared" si="169"/>
        <v>0</v>
      </c>
      <c r="O113" s="229">
        <f t="shared" si="169"/>
        <v>0</v>
      </c>
      <c r="P113" s="229">
        <f t="shared" si="169"/>
        <v>0</v>
      </c>
      <c r="Q113" s="229">
        <f t="shared" si="168"/>
        <v>0</v>
      </c>
      <c r="R113" s="229">
        <f t="shared" si="168"/>
        <v>0</v>
      </c>
      <c r="S113" s="229">
        <f t="shared" si="168"/>
        <v>0</v>
      </c>
      <c r="T113" s="229">
        <f t="shared" si="168"/>
        <v>0</v>
      </c>
      <c r="U113" s="229">
        <f t="shared" si="168"/>
        <v>0</v>
      </c>
      <c r="V113" s="229">
        <f t="shared" si="168"/>
        <v>0</v>
      </c>
      <c r="W113" s="229">
        <f t="shared" si="168"/>
        <v>0</v>
      </c>
      <c r="X113" s="229">
        <f t="shared" si="168"/>
        <v>0</v>
      </c>
      <c r="Y113" s="229">
        <f t="shared" si="168"/>
        <v>0</v>
      </c>
      <c r="Z113" s="229">
        <f t="shared" si="168"/>
        <v>0</v>
      </c>
      <c r="AA113" s="229">
        <f t="shared" si="168"/>
        <v>0</v>
      </c>
      <c r="AB113" s="229">
        <f t="shared" si="168"/>
        <v>0</v>
      </c>
      <c r="AC113" s="229">
        <f t="shared" si="168"/>
        <v>0</v>
      </c>
      <c r="AD113" s="229">
        <f t="shared" si="168"/>
        <v>0</v>
      </c>
      <c r="AE113" s="229">
        <f t="shared" si="168"/>
        <v>0</v>
      </c>
      <c r="AF113" s="229">
        <f t="shared" si="168"/>
        <v>0</v>
      </c>
      <c r="AG113" s="229">
        <f t="shared" si="170"/>
        <v>0</v>
      </c>
      <c r="AH113" s="229">
        <f t="shared" si="170"/>
        <v>0</v>
      </c>
      <c r="AI113" s="229">
        <f t="shared" si="170"/>
        <v>0</v>
      </c>
      <c r="AJ113" s="229">
        <f t="shared" si="170"/>
        <v>0</v>
      </c>
      <c r="AK113" s="229">
        <f t="shared" si="170"/>
        <v>0</v>
      </c>
      <c r="AL113" s="229">
        <f t="shared" si="170"/>
        <v>0</v>
      </c>
      <c r="AM113" s="229">
        <f t="shared" si="170"/>
        <v>0</v>
      </c>
      <c r="AN113" s="229">
        <f t="shared" si="170"/>
        <v>0</v>
      </c>
      <c r="AO113" s="229">
        <f t="shared" si="171"/>
        <v>0</v>
      </c>
      <c r="AP113" s="229">
        <f t="shared" si="171"/>
        <v>0</v>
      </c>
      <c r="AQ113" s="229">
        <f t="shared" si="171"/>
        <v>0</v>
      </c>
      <c r="AR113" s="229">
        <f t="shared" si="171"/>
        <v>0</v>
      </c>
      <c r="AS113" s="229">
        <f t="shared" si="171"/>
        <v>0</v>
      </c>
      <c r="AT113" s="229">
        <f t="shared" si="171"/>
        <v>0</v>
      </c>
      <c r="AU113" s="229">
        <f t="shared" si="171"/>
        <v>0</v>
      </c>
      <c r="AV113" s="229">
        <f t="shared" si="171"/>
        <v>0</v>
      </c>
      <c r="AW113" s="229">
        <f t="shared" si="171"/>
        <v>0</v>
      </c>
      <c r="AX113" s="229">
        <f t="shared" si="171"/>
        <v>0</v>
      </c>
      <c r="AY113" s="229">
        <f t="shared" si="171"/>
        <v>0</v>
      </c>
      <c r="AZ113" s="229">
        <f t="shared" si="171"/>
        <v>0</v>
      </c>
      <c r="BA113" s="229">
        <f t="shared" si="171"/>
        <v>0</v>
      </c>
      <c r="BB113" s="229">
        <f t="shared" si="171"/>
        <v>0</v>
      </c>
      <c r="BC113" s="229">
        <f t="shared" si="171"/>
        <v>0</v>
      </c>
      <c r="BD113" s="229">
        <f t="shared" si="171"/>
        <v>0</v>
      </c>
      <c r="BE113" s="229">
        <f t="shared" si="171"/>
        <v>0</v>
      </c>
      <c r="BF113" s="229">
        <f t="shared" si="171"/>
        <v>0</v>
      </c>
      <c r="BG113" s="229">
        <f t="shared" si="171"/>
        <v>0</v>
      </c>
      <c r="BH113" s="229">
        <f t="shared" si="171"/>
        <v>0</v>
      </c>
      <c r="BI113" s="229">
        <f t="shared" si="171"/>
        <v>0</v>
      </c>
      <c r="BJ113" s="229">
        <f t="shared" si="171"/>
        <v>0</v>
      </c>
      <c r="BK113" s="229">
        <f t="shared" si="171"/>
        <v>0</v>
      </c>
      <c r="BL113" s="229">
        <f t="shared" si="171"/>
        <v>0</v>
      </c>
      <c r="BM113" s="229">
        <f t="shared" si="171"/>
        <v>0</v>
      </c>
      <c r="BN113" s="229">
        <f t="shared" si="171"/>
        <v>0</v>
      </c>
      <c r="BO113" s="229">
        <f t="shared" si="171"/>
        <v>0</v>
      </c>
      <c r="BP113" s="229">
        <f t="shared" si="171"/>
        <v>0</v>
      </c>
      <c r="BQ113" s="229">
        <f t="shared" si="171"/>
        <v>0</v>
      </c>
      <c r="BR113" s="229">
        <f t="shared" si="171"/>
        <v>0</v>
      </c>
      <c r="BS113" s="229">
        <f t="shared" si="171"/>
        <v>0</v>
      </c>
      <c r="BT113" s="229">
        <f t="shared" si="171"/>
        <v>0</v>
      </c>
      <c r="BU113" s="229">
        <f t="shared" si="171"/>
        <v>0</v>
      </c>
      <c r="BV113" s="229">
        <f t="shared" si="171"/>
        <v>0</v>
      </c>
      <c r="BW113" s="229">
        <f t="shared" si="171"/>
        <v>0</v>
      </c>
      <c r="BX113" s="229">
        <f t="shared" ref="AO113:BZ120" si="173">IF($D113=BX$9,$E113*$G$3/2,IF(AND($C113+$E$3&gt;BX$8,BX$9&gt;$D113),$E113*$G$3,0))</f>
        <v>0</v>
      </c>
      <c r="BY113" s="229">
        <f t="shared" si="173"/>
        <v>0</v>
      </c>
      <c r="BZ113" s="229">
        <f t="shared" si="173"/>
        <v>0</v>
      </c>
    </row>
    <row r="114" spans="1:78" x14ac:dyDescent="0.2">
      <c r="A114" s="7" t="str">
        <f t="shared" si="172"/>
        <v>Roll-in 5</v>
      </c>
      <c r="B114" s="7">
        <f t="shared" si="172"/>
        <v>1</v>
      </c>
      <c r="C114" s="7">
        <f t="shared" si="165"/>
        <v>28</v>
      </c>
      <c r="D114" s="165">
        <f t="shared" si="164"/>
        <v>44316</v>
      </c>
      <c r="E114" s="77"/>
      <c r="F114" s="68"/>
      <c r="G114" s="229">
        <f t="shared" si="169"/>
        <v>0</v>
      </c>
      <c r="H114" s="229">
        <f t="shared" si="169"/>
        <v>0</v>
      </c>
      <c r="I114" s="229">
        <f t="shared" si="169"/>
        <v>0</v>
      </c>
      <c r="J114" s="229">
        <f t="shared" si="169"/>
        <v>0</v>
      </c>
      <c r="K114" s="229">
        <f t="shared" si="169"/>
        <v>0</v>
      </c>
      <c r="L114" s="229">
        <f t="shared" si="169"/>
        <v>0</v>
      </c>
      <c r="M114" s="229">
        <f t="shared" si="169"/>
        <v>0</v>
      </c>
      <c r="N114" s="229">
        <f t="shared" si="169"/>
        <v>0</v>
      </c>
      <c r="O114" s="229">
        <f t="shared" si="169"/>
        <v>0</v>
      </c>
      <c r="P114" s="229">
        <f t="shared" si="169"/>
        <v>0</v>
      </c>
      <c r="Q114" s="229">
        <f t="shared" si="168"/>
        <v>0</v>
      </c>
      <c r="R114" s="229">
        <f t="shared" si="168"/>
        <v>0</v>
      </c>
      <c r="S114" s="229">
        <f t="shared" si="168"/>
        <v>0</v>
      </c>
      <c r="T114" s="229">
        <f t="shared" si="168"/>
        <v>0</v>
      </c>
      <c r="U114" s="229">
        <f t="shared" si="168"/>
        <v>0</v>
      </c>
      <c r="V114" s="229">
        <f t="shared" si="168"/>
        <v>0</v>
      </c>
      <c r="W114" s="229">
        <f t="shared" si="168"/>
        <v>0</v>
      </c>
      <c r="X114" s="229">
        <f t="shared" si="168"/>
        <v>0</v>
      </c>
      <c r="Y114" s="229">
        <f t="shared" si="168"/>
        <v>0</v>
      </c>
      <c r="Z114" s="229">
        <f t="shared" si="168"/>
        <v>0</v>
      </c>
      <c r="AA114" s="229">
        <f t="shared" si="168"/>
        <v>0</v>
      </c>
      <c r="AB114" s="229">
        <f t="shared" si="168"/>
        <v>0</v>
      </c>
      <c r="AC114" s="229">
        <f t="shared" si="168"/>
        <v>0</v>
      </c>
      <c r="AD114" s="229">
        <f t="shared" si="168"/>
        <v>0</v>
      </c>
      <c r="AE114" s="229">
        <f t="shared" si="168"/>
        <v>0</v>
      </c>
      <c r="AF114" s="229">
        <f t="shared" si="168"/>
        <v>0</v>
      </c>
      <c r="AG114" s="229">
        <f t="shared" si="170"/>
        <v>0</v>
      </c>
      <c r="AH114" s="229">
        <f t="shared" si="170"/>
        <v>0</v>
      </c>
      <c r="AI114" s="229">
        <f t="shared" si="170"/>
        <v>0</v>
      </c>
      <c r="AJ114" s="229">
        <f t="shared" si="170"/>
        <v>0</v>
      </c>
      <c r="AK114" s="229">
        <f t="shared" si="170"/>
        <v>0</v>
      </c>
      <c r="AL114" s="229">
        <f t="shared" si="170"/>
        <v>0</v>
      </c>
      <c r="AM114" s="229">
        <f t="shared" si="170"/>
        <v>0</v>
      </c>
      <c r="AN114" s="229">
        <f t="shared" si="170"/>
        <v>0</v>
      </c>
      <c r="AO114" s="229">
        <f t="shared" si="173"/>
        <v>0</v>
      </c>
      <c r="AP114" s="229">
        <f t="shared" si="173"/>
        <v>0</v>
      </c>
      <c r="AQ114" s="229">
        <f t="shared" si="173"/>
        <v>0</v>
      </c>
      <c r="AR114" s="229">
        <f t="shared" si="173"/>
        <v>0</v>
      </c>
      <c r="AS114" s="229">
        <f t="shared" si="173"/>
        <v>0</v>
      </c>
      <c r="AT114" s="229">
        <f t="shared" si="173"/>
        <v>0</v>
      </c>
      <c r="AU114" s="229">
        <f t="shared" si="173"/>
        <v>0</v>
      </c>
      <c r="AV114" s="229">
        <f t="shared" si="173"/>
        <v>0</v>
      </c>
      <c r="AW114" s="229">
        <f t="shared" si="173"/>
        <v>0</v>
      </c>
      <c r="AX114" s="229">
        <f t="shared" si="173"/>
        <v>0</v>
      </c>
      <c r="AY114" s="229">
        <f t="shared" si="173"/>
        <v>0</v>
      </c>
      <c r="AZ114" s="229">
        <f t="shared" si="173"/>
        <v>0</v>
      </c>
      <c r="BA114" s="229">
        <f t="shared" si="173"/>
        <v>0</v>
      </c>
      <c r="BB114" s="229">
        <f t="shared" si="173"/>
        <v>0</v>
      </c>
      <c r="BC114" s="229">
        <f t="shared" si="173"/>
        <v>0</v>
      </c>
      <c r="BD114" s="229">
        <f t="shared" si="173"/>
        <v>0</v>
      </c>
      <c r="BE114" s="229">
        <f t="shared" si="173"/>
        <v>0</v>
      </c>
      <c r="BF114" s="229">
        <f t="shared" si="173"/>
        <v>0</v>
      </c>
      <c r="BG114" s="229">
        <f t="shared" si="173"/>
        <v>0</v>
      </c>
      <c r="BH114" s="229">
        <f t="shared" si="173"/>
        <v>0</v>
      </c>
      <c r="BI114" s="229">
        <f t="shared" si="173"/>
        <v>0</v>
      </c>
      <c r="BJ114" s="229">
        <f t="shared" si="173"/>
        <v>0</v>
      </c>
      <c r="BK114" s="229">
        <f t="shared" si="173"/>
        <v>0</v>
      </c>
      <c r="BL114" s="229">
        <f t="shared" si="173"/>
        <v>0</v>
      </c>
      <c r="BM114" s="229">
        <f t="shared" si="173"/>
        <v>0</v>
      </c>
      <c r="BN114" s="229">
        <f t="shared" si="173"/>
        <v>0</v>
      </c>
      <c r="BO114" s="229">
        <f t="shared" si="173"/>
        <v>0</v>
      </c>
      <c r="BP114" s="229">
        <f t="shared" si="173"/>
        <v>0</v>
      </c>
      <c r="BQ114" s="229">
        <f t="shared" si="173"/>
        <v>0</v>
      </c>
      <c r="BR114" s="229">
        <f t="shared" si="173"/>
        <v>0</v>
      </c>
      <c r="BS114" s="229">
        <f t="shared" si="173"/>
        <v>0</v>
      </c>
      <c r="BT114" s="229">
        <f t="shared" si="173"/>
        <v>0</v>
      </c>
      <c r="BU114" s="229">
        <f t="shared" si="173"/>
        <v>0</v>
      </c>
      <c r="BV114" s="229">
        <f t="shared" si="173"/>
        <v>0</v>
      </c>
      <c r="BW114" s="229">
        <f t="shared" si="173"/>
        <v>0</v>
      </c>
      <c r="BX114" s="229">
        <f t="shared" si="173"/>
        <v>0</v>
      </c>
      <c r="BY114" s="229">
        <f t="shared" si="173"/>
        <v>0</v>
      </c>
      <c r="BZ114" s="229">
        <f t="shared" si="173"/>
        <v>0</v>
      </c>
    </row>
    <row r="115" spans="1:78" x14ac:dyDescent="0.2">
      <c r="A115" s="7" t="str">
        <f t="shared" si="172"/>
        <v>Roll-in 5</v>
      </c>
      <c r="B115" s="7">
        <f t="shared" si="172"/>
        <v>1</v>
      </c>
      <c r="C115" s="7">
        <f t="shared" si="165"/>
        <v>29</v>
      </c>
      <c r="D115" s="165">
        <f t="shared" si="164"/>
        <v>44347</v>
      </c>
      <c r="E115" s="77"/>
      <c r="F115" s="68"/>
      <c r="G115" s="229">
        <f t="shared" si="169"/>
        <v>0</v>
      </c>
      <c r="H115" s="229">
        <f t="shared" si="169"/>
        <v>0</v>
      </c>
      <c r="I115" s="229">
        <f t="shared" si="169"/>
        <v>0</v>
      </c>
      <c r="J115" s="229">
        <f t="shared" si="169"/>
        <v>0</v>
      </c>
      <c r="K115" s="229">
        <f t="shared" si="169"/>
        <v>0</v>
      </c>
      <c r="L115" s="229">
        <f t="shared" si="169"/>
        <v>0</v>
      </c>
      <c r="M115" s="229">
        <f t="shared" si="169"/>
        <v>0</v>
      </c>
      <c r="N115" s="229">
        <f t="shared" si="169"/>
        <v>0</v>
      </c>
      <c r="O115" s="229">
        <f t="shared" si="169"/>
        <v>0</v>
      </c>
      <c r="P115" s="229">
        <f t="shared" si="169"/>
        <v>0</v>
      </c>
      <c r="Q115" s="229">
        <f t="shared" si="168"/>
        <v>0</v>
      </c>
      <c r="R115" s="229">
        <f t="shared" si="168"/>
        <v>0</v>
      </c>
      <c r="S115" s="229">
        <f t="shared" si="168"/>
        <v>0</v>
      </c>
      <c r="T115" s="229">
        <f t="shared" si="168"/>
        <v>0</v>
      </c>
      <c r="U115" s="229">
        <f t="shared" si="168"/>
        <v>0</v>
      </c>
      <c r="V115" s="229">
        <f t="shared" si="168"/>
        <v>0</v>
      </c>
      <c r="W115" s="229">
        <f t="shared" si="168"/>
        <v>0</v>
      </c>
      <c r="X115" s="229">
        <f t="shared" si="168"/>
        <v>0</v>
      </c>
      <c r="Y115" s="229">
        <f t="shared" si="168"/>
        <v>0</v>
      </c>
      <c r="Z115" s="229">
        <f t="shared" si="168"/>
        <v>0</v>
      </c>
      <c r="AA115" s="229">
        <f t="shared" si="168"/>
        <v>0</v>
      </c>
      <c r="AB115" s="229">
        <f t="shared" si="168"/>
        <v>0</v>
      </c>
      <c r="AC115" s="229">
        <f t="shared" si="168"/>
        <v>0</v>
      </c>
      <c r="AD115" s="229">
        <f t="shared" si="168"/>
        <v>0</v>
      </c>
      <c r="AE115" s="229">
        <f t="shared" si="168"/>
        <v>0</v>
      </c>
      <c r="AF115" s="229">
        <f t="shared" si="168"/>
        <v>0</v>
      </c>
      <c r="AG115" s="229">
        <f t="shared" si="170"/>
        <v>0</v>
      </c>
      <c r="AH115" s="229">
        <f t="shared" si="170"/>
        <v>0</v>
      </c>
      <c r="AI115" s="229">
        <f t="shared" si="170"/>
        <v>0</v>
      </c>
      <c r="AJ115" s="229">
        <f t="shared" si="170"/>
        <v>0</v>
      </c>
      <c r="AK115" s="229">
        <f t="shared" si="170"/>
        <v>0</v>
      </c>
      <c r="AL115" s="229">
        <f t="shared" si="170"/>
        <v>0</v>
      </c>
      <c r="AM115" s="229">
        <f t="shared" si="170"/>
        <v>0</v>
      </c>
      <c r="AN115" s="229">
        <f t="shared" si="170"/>
        <v>0</v>
      </c>
      <c r="AO115" s="229">
        <f t="shared" si="173"/>
        <v>0</v>
      </c>
      <c r="AP115" s="229">
        <f t="shared" si="173"/>
        <v>0</v>
      </c>
      <c r="AQ115" s="229">
        <f t="shared" si="173"/>
        <v>0</v>
      </c>
      <c r="AR115" s="229">
        <f t="shared" si="173"/>
        <v>0</v>
      </c>
      <c r="AS115" s="229">
        <f t="shared" si="173"/>
        <v>0</v>
      </c>
      <c r="AT115" s="229">
        <f t="shared" si="173"/>
        <v>0</v>
      </c>
      <c r="AU115" s="229">
        <f t="shared" si="173"/>
        <v>0</v>
      </c>
      <c r="AV115" s="229">
        <f t="shared" si="173"/>
        <v>0</v>
      </c>
      <c r="AW115" s="229">
        <f t="shared" si="173"/>
        <v>0</v>
      </c>
      <c r="AX115" s="229">
        <f t="shared" si="173"/>
        <v>0</v>
      </c>
      <c r="AY115" s="229">
        <f t="shared" si="173"/>
        <v>0</v>
      </c>
      <c r="AZ115" s="229">
        <f t="shared" si="173"/>
        <v>0</v>
      </c>
      <c r="BA115" s="229">
        <f t="shared" si="173"/>
        <v>0</v>
      </c>
      <c r="BB115" s="229">
        <f t="shared" si="173"/>
        <v>0</v>
      </c>
      <c r="BC115" s="229">
        <f t="shared" si="173"/>
        <v>0</v>
      </c>
      <c r="BD115" s="229">
        <f t="shared" si="173"/>
        <v>0</v>
      </c>
      <c r="BE115" s="229">
        <f t="shared" si="173"/>
        <v>0</v>
      </c>
      <c r="BF115" s="229">
        <f t="shared" si="173"/>
        <v>0</v>
      </c>
      <c r="BG115" s="229">
        <f t="shared" si="173"/>
        <v>0</v>
      </c>
      <c r="BH115" s="229">
        <f t="shared" si="173"/>
        <v>0</v>
      </c>
      <c r="BI115" s="229">
        <f t="shared" si="173"/>
        <v>0</v>
      </c>
      <c r="BJ115" s="229">
        <f t="shared" si="173"/>
        <v>0</v>
      </c>
      <c r="BK115" s="229">
        <f t="shared" si="173"/>
        <v>0</v>
      </c>
      <c r="BL115" s="229">
        <f t="shared" si="173"/>
        <v>0</v>
      </c>
      <c r="BM115" s="229">
        <f t="shared" si="173"/>
        <v>0</v>
      </c>
      <c r="BN115" s="229">
        <f t="shared" si="173"/>
        <v>0</v>
      </c>
      <c r="BO115" s="229">
        <f t="shared" si="173"/>
        <v>0</v>
      </c>
      <c r="BP115" s="229">
        <f t="shared" si="173"/>
        <v>0</v>
      </c>
      <c r="BQ115" s="229">
        <f t="shared" si="173"/>
        <v>0</v>
      </c>
      <c r="BR115" s="229">
        <f t="shared" si="173"/>
        <v>0</v>
      </c>
      <c r="BS115" s="229">
        <f t="shared" si="173"/>
        <v>0</v>
      </c>
      <c r="BT115" s="229">
        <f t="shared" si="173"/>
        <v>0</v>
      </c>
      <c r="BU115" s="229">
        <f t="shared" si="173"/>
        <v>0</v>
      </c>
      <c r="BV115" s="229">
        <f t="shared" si="173"/>
        <v>0</v>
      </c>
      <c r="BW115" s="229">
        <f t="shared" si="173"/>
        <v>0</v>
      </c>
      <c r="BX115" s="229">
        <f t="shared" si="173"/>
        <v>0</v>
      </c>
      <c r="BY115" s="229">
        <f t="shared" si="173"/>
        <v>0</v>
      </c>
      <c r="BZ115" s="229">
        <f t="shared" si="173"/>
        <v>0</v>
      </c>
    </row>
    <row r="116" spans="1:78" x14ac:dyDescent="0.2">
      <c r="A116" s="7" t="str">
        <f t="shared" si="172"/>
        <v>Roll-in 5</v>
      </c>
      <c r="B116" s="7">
        <f t="shared" si="172"/>
        <v>1</v>
      </c>
      <c r="C116" s="7">
        <f t="shared" si="165"/>
        <v>30</v>
      </c>
      <c r="D116" s="165">
        <f t="shared" si="164"/>
        <v>44377</v>
      </c>
      <c r="E116" s="77"/>
      <c r="F116" s="68"/>
      <c r="G116" s="229">
        <f t="shared" si="169"/>
        <v>0</v>
      </c>
      <c r="H116" s="229">
        <f t="shared" si="169"/>
        <v>0</v>
      </c>
      <c r="I116" s="229">
        <f t="shared" si="169"/>
        <v>0</v>
      </c>
      <c r="J116" s="229">
        <f t="shared" si="169"/>
        <v>0</v>
      </c>
      <c r="K116" s="229">
        <f t="shared" si="169"/>
        <v>0</v>
      </c>
      <c r="L116" s="229">
        <f t="shared" si="169"/>
        <v>0</v>
      </c>
      <c r="M116" s="229">
        <f t="shared" si="169"/>
        <v>0</v>
      </c>
      <c r="N116" s="229">
        <f t="shared" si="169"/>
        <v>0</v>
      </c>
      <c r="O116" s="229">
        <f t="shared" si="169"/>
        <v>0</v>
      </c>
      <c r="P116" s="229">
        <f t="shared" si="169"/>
        <v>0</v>
      </c>
      <c r="Q116" s="229">
        <f t="shared" si="168"/>
        <v>0</v>
      </c>
      <c r="R116" s="229">
        <f t="shared" si="168"/>
        <v>0</v>
      </c>
      <c r="S116" s="229">
        <f t="shared" si="168"/>
        <v>0</v>
      </c>
      <c r="T116" s="229">
        <f t="shared" si="168"/>
        <v>0</v>
      </c>
      <c r="U116" s="229">
        <f t="shared" si="168"/>
        <v>0</v>
      </c>
      <c r="V116" s="229">
        <f t="shared" si="168"/>
        <v>0</v>
      </c>
      <c r="W116" s="229">
        <f t="shared" si="168"/>
        <v>0</v>
      </c>
      <c r="X116" s="229">
        <f t="shared" si="168"/>
        <v>0</v>
      </c>
      <c r="Y116" s="229">
        <f t="shared" si="168"/>
        <v>0</v>
      </c>
      <c r="Z116" s="229">
        <f t="shared" si="168"/>
        <v>0</v>
      </c>
      <c r="AA116" s="229">
        <f t="shared" si="168"/>
        <v>0</v>
      </c>
      <c r="AB116" s="229">
        <f t="shared" si="168"/>
        <v>0</v>
      </c>
      <c r="AC116" s="229">
        <f t="shared" si="168"/>
        <v>0</v>
      </c>
      <c r="AD116" s="229">
        <f t="shared" si="168"/>
        <v>0</v>
      </c>
      <c r="AE116" s="229">
        <f t="shared" si="168"/>
        <v>0</v>
      </c>
      <c r="AF116" s="229">
        <f t="shared" si="168"/>
        <v>0</v>
      </c>
      <c r="AG116" s="229">
        <f t="shared" si="170"/>
        <v>0</v>
      </c>
      <c r="AH116" s="229">
        <f t="shared" si="170"/>
        <v>0</v>
      </c>
      <c r="AI116" s="229">
        <f t="shared" si="170"/>
        <v>0</v>
      </c>
      <c r="AJ116" s="229">
        <f t="shared" si="170"/>
        <v>0</v>
      </c>
      <c r="AK116" s="229">
        <f t="shared" si="170"/>
        <v>0</v>
      </c>
      <c r="AL116" s="229">
        <f t="shared" si="170"/>
        <v>0</v>
      </c>
      <c r="AM116" s="229">
        <f t="shared" si="170"/>
        <v>0</v>
      </c>
      <c r="AN116" s="229">
        <f t="shared" si="170"/>
        <v>0</v>
      </c>
      <c r="AO116" s="229">
        <f t="shared" si="173"/>
        <v>0</v>
      </c>
      <c r="AP116" s="229">
        <f t="shared" si="173"/>
        <v>0</v>
      </c>
      <c r="AQ116" s="229">
        <f t="shared" si="173"/>
        <v>0</v>
      </c>
      <c r="AR116" s="229">
        <f t="shared" si="173"/>
        <v>0</v>
      </c>
      <c r="AS116" s="229">
        <f t="shared" si="173"/>
        <v>0</v>
      </c>
      <c r="AT116" s="229">
        <f t="shared" si="173"/>
        <v>0</v>
      </c>
      <c r="AU116" s="229">
        <f t="shared" si="173"/>
        <v>0</v>
      </c>
      <c r="AV116" s="229">
        <f t="shared" si="173"/>
        <v>0</v>
      </c>
      <c r="AW116" s="229">
        <f t="shared" si="173"/>
        <v>0</v>
      </c>
      <c r="AX116" s="229">
        <f t="shared" si="173"/>
        <v>0</v>
      </c>
      <c r="AY116" s="229">
        <f t="shared" si="173"/>
        <v>0</v>
      </c>
      <c r="AZ116" s="229">
        <f t="shared" si="173"/>
        <v>0</v>
      </c>
      <c r="BA116" s="229">
        <f t="shared" si="173"/>
        <v>0</v>
      </c>
      <c r="BB116" s="229">
        <f t="shared" si="173"/>
        <v>0</v>
      </c>
      <c r="BC116" s="229">
        <f t="shared" si="173"/>
        <v>0</v>
      </c>
      <c r="BD116" s="229">
        <f t="shared" si="173"/>
        <v>0</v>
      </c>
      <c r="BE116" s="229">
        <f t="shared" si="173"/>
        <v>0</v>
      </c>
      <c r="BF116" s="229">
        <f t="shared" si="173"/>
        <v>0</v>
      </c>
      <c r="BG116" s="229">
        <f t="shared" si="173"/>
        <v>0</v>
      </c>
      <c r="BH116" s="229">
        <f t="shared" si="173"/>
        <v>0</v>
      </c>
      <c r="BI116" s="229">
        <f t="shared" si="173"/>
        <v>0</v>
      </c>
      <c r="BJ116" s="229">
        <f t="shared" si="173"/>
        <v>0</v>
      </c>
      <c r="BK116" s="229">
        <f t="shared" si="173"/>
        <v>0</v>
      </c>
      <c r="BL116" s="229">
        <f t="shared" si="173"/>
        <v>0</v>
      </c>
      <c r="BM116" s="229">
        <f t="shared" si="173"/>
        <v>0</v>
      </c>
      <c r="BN116" s="229">
        <f t="shared" si="173"/>
        <v>0</v>
      </c>
      <c r="BO116" s="229">
        <f t="shared" si="173"/>
        <v>0</v>
      </c>
      <c r="BP116" s="229">
        <f t="shared" si="173"/>
        <v>0</v>
      </c>
      <c r="BQ116" s="229">
        <f t="shared" si="173"/>
        <v>0</v>
      </c>
      <c r="BR116" s="229">
        <f t="shared" si="173"/>
        <v>0</v>
      </c>
      <c r="BS116" s="229">
        <f t="shared" si="173"/>
        <v>0</v>
      </c>
      <c r="BT116" s="229">
        <f t="shared" si="173"/>
        <v>0</v>
      </c>
      <c r="BU116" s="229">
        <f t="shared" si="173"/>
        <v>0</v>
      </c>
      <c r="BV116" s="229">
        <f t="shared" si="173"/>
        <v>0</v>
      </c>
      <c r="BW116" s="229">
        <f t="shared" si="173"/>
        <v>0</v>
      </c>
      <c r="BX116" s="229">
        <f t="shared" si="173"/>
        <v>0</v>
      </c>
      <c r="BY116" s="229">
        <f t="shared" si="173"/>
        <v>0</v>
      </c>
      <c r="BZ116" s="229">
        <f t="shared" si="173"/>
        <v>0</v>
      </c>
    </row>
    <row r="117" spans="1:78" x14ac:dyDescent="0.2">
      <c r="A117" s="7" t="str">
        <f t="shared" si="172"/>
        <v>Roll-in 5</v>
      </c>
      <c r="B117" s="7">
        <f t="shared" si="172"/>
        <v>1</v>
      </c>
      <c r="C117" s="7">
        <f t="shared" si="165"/>
        <v>31</v>
      </c>
      <c r="D117" s="165">
        <f t="shared" si="164"/>
        <v>44408</v>
      </c>
      <c r="E117" s="77"/>
      <c r="F117" s="68"/>
      <c r="G117" s="229">
        <f t="shared" si="169"/>
        <v>0</v>
      </c>
      <c r="H117" s="229">
        <f t="shared" si="169"/>
        <v>0</v>
      </c>
      <c r="I117" s="229">
        <f t="shared" si="169"/>
        <v>0</v>
      </c>
      <c r="J117" s="229">
        <f t="shared" si="169"/>
        <v>0</v>
      </c>
      <c r="K117" s="229">
        <f t="shared" si="169"/>
        <v>0</v>
      </c>
      <c r="L117" s="229">
        <f t="shared" si="169"/>
        <v>0</v>
      </c>
      <c r="M117" s="229">
        <f t="shared" si="169"/>
        <v>0</v>
      </c>
      <c r="N117" s="229">
        <f t="shared" si="169"/>
        <v>0</v>
      </c>
      <c r="O117" s="229">
        <f t="shared" si="169"/>
        <v>0</v>
      </c>
      <c r="P117" s="229">
        <f t="shared" si="169"/>
        <v>0</v>
      </c>
      <c r="Q117" s="229">
        <f t="shared" si="168"/>
        <v>0</v>
      </c>
      <c r="R117" s="229">
        <f t="shared" si="168"/>
        <v>0</v>
      </c>
      <c r="S117" s="229">
        <f t="shared" si="168"/>
        <v>0</v>
      </c>
      <c r="T117" s="229">
        <f t="shared" si="168"/>
        <v>0</v>
      </c>
      <c r="U117" s="229">
        <f t="shared" si="168"/>
        <v>0</v>
      </c>
      <c r="V117" s="229">
        <f t="shared" si="168"/>
        <v>0</v>
      </c>
      <c r="W117" s="229">
        <f t="shared" si="168"/>
        <v>0</v>
      </c>
      <c r="X117" s="229">
        <f t="shared" si="168"/>
        <v>0</v>
      </c>
      <c r="Y117" s="229">
        <f t="shared" si="168"/>
        <v>0</v>
      </c>
      <c r="Z117" s="229">
        <f t="shared" si="168"/>
        <v>0</v>
      </c>
      <c r="AA117" s="229">
        <f t="shared" si="168"/>
        <v>0</v>
      </c>
      <c r="AB117" s="229">
        <f t="shared" si="168"/>
        <v>0</v>
      </c>
      <c r="AC117" s="229">
        <f t="shared" si="168"/>
        <v>0</v>
      </c>
      <c r="AD117" s="229">
        <f t="shared" si="168"/>
        <v>0</v>
      </c>
      <c r="AE117" s="229">
        <f t="shared" si="168"/>
        <v>0</v>
      </c>
      <c r="AF117" s="229">
        <f t="shared" si="168"/>
        <v>0</v>
      </c>
      <c r="AG117" s="229">
        <f t="shared" si="170"/>
        <v>0</v>
      </c>
      <c r="AH117" s="229">
        <f t="shared" si="170"/>
        <v>0</v>
      </c>
      <c r="AI117" s="229">
        <f t="shared" si="170"/>
        <v>0</v>
      </c>
      <c r="AJ117" s="229">
        <f t="shared" si="170"/>
        <v>0</v>
      </c>
      <c r="AK117" s="229">
        <f t="shared" si="170"/>
        <v>0</v>
      </c>
      <c r="AL117" s="229">
        <f t="shared" si="170"/>
        <v>0</v>
      </c>
      <c r="AM117" s="229">
        <f t="shared" si="170"/>
        <v>0</v>
      </c>
      <c r="AN117" s="229">
        <f t="shared" si="170"/>
        <v>0</v>
      </c>
      <c r="AO117" s="229">
        <f t="shared" si="173"/>
        <v>0</v>
      </c>
      <c r="AP117" s="229">
        <f t="shared" si="173"/>
        <v>0</v>
      </c>
      <c r="AQ117" s="229">
        <f t="shared" si="173"/>
        <v>0</v>
      </c>
      <c r="AR117" s="229">
        <f t="shared" si="173"/>
        <v>0</v>
      </c>
      <c r="AS117" s="229">
        <f t="shared" si="173"/>
        <v>0</v>
      </c>
      <c r="AT117" s="229">
        <f t="shared" si="173"/>
        <v>0</v>
      </c>
      <c r="AU117" s="229">
        <f t="shared" si="173"/>
        <v>0</v>
      </c>
      <c r="AV117" s="229">
        <f t="shared" si="173"/>
        <v>0</v>
      </c>
      <c r="AW117" s="229">
        <f t="shared" si="173"/>
        <v>0</v>
      </c>
      <c r="AX117" s="229">
        <f t="shared" si="173"/>
        <v>0</v>
      </c>
      <c r="AY117" s="229">
        <f t="shared" si="173"/>
        <v>0</v>
      </c>
      <c r="AZ117" s="229">
        <f t="shared" si="173"/>
        <v>0</v>
      </c>
      <c r="BA117" s="229">
        <f t="shared" si="173"/>
        <v>0</v>
      </c>
      <c r="BB117" s="229">
        <f t="shared" si="173"/>
        <v>0</v>
      </c>
      <c r="BC117" s="229">
        <f t="shared" si="173"/>
        <v>0</v>
      </c>
      <c r="BD117" s="229">
        <f t="shared" si="173"/>
        <v>0</v>
      </c>
      <c r="BE117" s="229">
        <f t="shared" si="173"/>
        <v>0</v>
      </c>
      <c r="BF117" s="229">
        <f t="shared" si="173"/>
        <v>0</v>
      </c>
      <c r="BG117" s="229">
        <f t="shared" si="173"/>
        <v>0</v>
      </c>
      <c r="BH117" s="229">
        <f t="shared" si="173"/>
        <v>0</v>
      </c>
      <c r="BI117" s="229">
        <f t="shared" si="173"/>
        <v>0</v>
      </c>
      <c r="BJ117" s="229">
        <f t="shared" si="173"/>
        <v>0</v>
      </c>
      <c r="BK117" s="229">
        <f t="shared" si="173"/>
        <v>0</v>
      </c>
      <c r="BL117" s="229">
        <f t="shared" si="173"/>
        <v>0</v>
      </c>
      <c r="BM117" s="229">
        <f t="shared" si="173"/>
        <v>0</v>
      </c>
      <c r="BN117" s="229">
        <f t="shared" si="173"/>
        <v>0</v>
      </c>
      <c r="BO117" s="229">
        <f t="shared" si="173"/>
        <v>0</v>
      </c>
      <c r="BP117" s="229">
        <f t="shared" si="173"/>
        <v>0</v>
      </c>
      <c r="BQ117" s="229">
        <f t="shared" si="173"/>
        <v>0</v>
      </c>
      <c r="BR117" s="229">
        <f t="shared" si="173"/>
        <v>0</v>
      </c>
      <c r="BS117" s="229">
        <f t="shared" si="173"/>
        <v>0</v>
      </c>
      <c r="BT117" s="229">
        <f t="shared" si="173"/>
        <v>0</v>
      </c>
      <c r="BU117" s="229">
        <f t="shared" si="173"/>
        <v>0</v>
      </c>
      <c r="BV117" s="229">
        <f t="shared" si="173"/>
        <v>0</v>
      </c>
      <c r="BW117" s="229">
        <f t="shared" si="173"/>
        <v>0</v>
      </c>
      <c r="BX117" s="229">
        <f t="shared" si="173"/>
        <v>0</v>
      </c>
      <c r="BY117" s="229">
        <f t="shared" si="173"/>
        <v>0</v>
      </c>
      <c r="BZ117" s="229">
        <f t="shared" si="173"/>
        <v>0</v>
      </c>
    </row>
    <row r="118" spans="1:78" x14ac:dyDescent="0.2">
      <c r="A118" s="7" t="str">
        <f t="shared" si="172"/>
        <v>Roll-in 5</v>
      </c>
      <c r="B118" s="7">
        <f t="shared" si="172"/>
        <v>1</v>
      </c>
      <c r="C118" s="7">
        <f t="shared" si="165"/>
        <v>32</v>
      </c>
      <c r="D118" s="165">
        <f t="shared" si="164"/>
        <v>44439</v>
      </c>
      <c r="E118" s="77"/>
      <c r="F118" s="68"/>
      <c r="G118" s="229">
        <f t="shared" si="169"/>
        <v>0</v>
      </c>
      <c r="H118" s="229">
        <f t="shared" si="169"/>
        <v>0</v>
      </c>
      <c r="I118" s="229">
        <f t="shared" si="169"/>
        <v>0</v>
      </c>
      <c r="J118" s="229">
        <f t="shared" si="169"/>
        <v>0</v>
      </c>
      <c r="K118" s="229">
        <f t="shared" si="169"/>
        <v>0</v>
      </c>
      <c r="L118" s="229">
        <f t="shared" si="169"/>
        <v>0</v>
      </c>
      <c r="M118" s="229">
        <f t="shared" si="169"/>
        <v>0</v>
      </c>
      <c r="N118" s="229">
        <f t="shared" si="169"/>
        <v>0</v>
      </c>
      <c r="O118" s="229">
        <f t="shared" si="169"/>
        <v>0</v>
      </c>
      <c r="P118" s="229">
        <f t="shared" si="169"/>
        <v>0</v>
      </c>
      <c r="Q118" s="229">
        <f t="shared" si="169"/>
        <v>0</v>
      </c>
      <c r="R118" s="229">
        <f t="shared" si="169"/>
        <v>0</v>
      </c>
      <c r="S118" s="229">
        <f t="shared" si="169"/>
        <v>0</v>
      </c>
      <c r="T118" s="229">
        <f t="shared" si="169"/>
        <v>0</v>
      </c>
      <c r="U118" s="229">
        <f t="shared" si="169"/>
        <v>0</v>
      </c>
      <c r="V118" s="229">
        <f t="shared" si="169"/>
        <v>0</v>
      </c>
      <c r="W118" s="229">
        <f t="shared" ref="W118:AL133" si="174">IF($D118=W$9,$E118*$G$3/2,IF(AND($C118+$E$3&gt;W$8,W$9&gt;$D118),$E118*$G$3,0))</f>
        <v>0</v>
      </c>
      <c r="X118" s="229">
        <f t="shared" si="174"/>
        <v>0</v>
      </c>
      <c r="Y118" s="229">
        <f t="shared" si="174"/>
        <v>0</v>
      </c>
      <c r="Z118" s="229">
        <f t="shared" si="174"/>
        <v>0</v>
      </c>
      <c r="AA118" s="229">
        <f t="shared" si="174"/>
        <v>0</v>
      </c>
      <c r="AB118" s="229">
        <f t="shared" si="174"/>
        <v>0</v>
      </c>
      <c r="AC118" s="229">
        <f t="shared" si="174"/>
        <v>0</v>
      </c>
      <c r="AD118" s="229">
        <f t="shared" si="174"/>
        <v>0</v>
      </c>
      <c r="AE118" s="229">
        <f t="shared" si="174"/>
        <v>0</v>
      </c>
      <c r="AF118" s="229">
        <f t="shared" si="174"/>
        <v>0</v>
      </c>
      <c r="AG118" s="229">
        <f t="shared" si="174"/>
        <v>0</v>
      </c>
      <c r="AH118" s="229">
        <f t="shared" si="174"/>
        <v>0</v>
      </c>
      <c r="AI118" s="229">
        <f t="shared" si="174"/>
        <v>0</v>
      </c>
      <c r="AJ118" s="229">
        <f t="shared" si="174"/>
        <v>0</v>
      </c>
      <c r="AK118" s="229">
        <f t="shared" si="170"/>
        <v>0</v>
      </c>
      <c r="AL118" s="229">
        <f t="shared" si="170"/>
        <v>0</v>
      </c>
      <c r="AM118" s="229">
        <f t="shared" si="170"/>
        <v>0</v>
      </c>
      <c r="AN118" s="229">
        <f t="shared" si="170"/>
        <v>0</v>
      </c>
      <c r="AO118" s="229">
        <f t="shared" si="173"/>
        <v>0</v>
      </c>
      <c r="AP118" s="229">
        <f t="shared" si="173"/>
        <v>0</v>
      </c>
      <c r="AQ118" s="229">
        <f t="shared" si="173"/>
        <v>0</v>
      </c>
      <c r="AR118" s="229">
        <f t="shared" si="173"/>
        <v>0</v>
      </c>
      <c r="AS118" s="229">
        <f t="shared" si="173"/>
        <v>0</v>
      </c>
      <c r="AT118" s="229">
        <f t="shared" si="173"/>
        <v>0</v>
      </c>
      <c r="AU118" s="229">
        <f t="shared" si="173"/>
        <v>0</v>
      </c>
      <c r="AV118" s="229">
        <f t="shared" si="173"/>
        <v>0</v>
      </c>
      <c r="AW118" s="229">
        <f t="shared" si="173"/>
        <v>0</v>
      </c>
      <c r="AX118" s="229">
        <f t="shared" si="173"/>
        <v>0</v>
      </c>
      <c r="AY118" s="229">
        <f t="shared" si="173"/>
        <v>0</v>
      </c>
      <c r="AZ118" s="229">
        <f t="shared" si="173"/>
        <v>0</v>
      </c>
      <c r="BA118" s="229">
        <f t="shared" si="173"/>
        <v>0</v>
      </c>
      <c r="BB118" s="229">
        <f t="shared" si="173"/>
        <v>0</v>
      </c>
      <c r="BC118" s="229">
        <f t="shared" si="173"/>
        <v>0</v>
      </c>
      <c r="BD118" s="229">
        <f t="shared" si="173"/>
        <v>0</v>
      </c>
      <c r="BE118" s="229">
        <f t="shared" si="173"/>
        <v>0</v>
      </c>
      <c r="BF118" s="229">
        <f t="shared" si="173"/>
        <v>0</v>
      </c>
      <c r="BG118" s="229">
        <f t="shared" si="173"/>
        <v>0</v>
      </c>
      <c r="BH118" s="229">
        <f t="shared" si="173"/>
        <v>0</v>
      </c>
      <c r="BI118" s="229">
        <f t="shared" si="173"/>
        <v>0</v>
      </c>
      <c r="BJ118" s="229">
        <f t="shared" si="173"/>
        <v>0</v>
      </c>
      <c r="BK118" s="229">
        <f t="shared" si="173"/>
        <v>0</v>
      </c>
      <c r="BL118" s="229">
        <f t="shared" si="173"/>
        <v>0</v>
      </c>
      <c r="BM118" s="229">
        <f t="shared" si="173"/>
        <v>0</v>
      </c>
      <c r="BN118" s="229">
        <f t="shared" si="173"/>
        <v>0</v>
      </c>
      <c r="BO118" s="229">
        <f t="shared" si="173"/>
        <v>0</v>
      </c>
      <c r="BP118" s="229">
        <f t="shared" si="173"/>
        <v>0</v>
      </c>
      <c r="BQ118" s="229">
        <f t="shared" si="173"/>
        <v>0</v>
      </c>
      <c r="BR118" s="229">
        <f t="shared" si="173"/>
        <v>0</v>
      </c>
      <c r="BS118" s="229">
        <f t="shared" si="173"/>
        <v>0</v>
      </c>
      <c r="BT118" s="229">
        <f t="shared" si="173"/>
        <v>0</v>
      </c>
      <c r="BU118" s="229">
        <f t="shared" si="173"/>
        <v>0</v>
      </c>
      <c r="BV118" s="229">
        <f t="shared" si="173"/>
        <v>0</v>
      </c>
      <c r="BW118" s="229">
        <f t="shared" si="173"/>
        <v>0</v>
      </c>
      <c r="BX118" s="229">
        <f t="shared" si="173"/>
        <v>0</v>
      </c>
      <c r="BY118" s="229">
        <f t="shared" si="173"/>
        <v>0</v>
      </c>
      <c r="BZ118" s="229">
        <f t="shared" si="173"/>
        <v>0</v>
      </c>
    </row>
    <row r="119" spans="1:78" x14ac:dyDescent="0.2">
      <c r="A119" s="7" t="str">
        <f t="shared" si="172"/>
        <v>Roll-in 6</v>
      </c>
      <c r="B119" s="7">
        <f t="shared" si="172"/>
        <v>1</v>
      </c>
      <c r="C119" s="7">
        <f t="shared" si="165"/>
        <v>33</v>
      </c>
      <c r="D119" s="165">
        <f t="shared" si="164"/>
        <v>44469</v>
      </c>
      <c r="E119" s="77"/>
      <c r="F119" s="68"/>
      <c r="G119" s="229">
        <f t="shared" ref="G119:V134" si="175">IF($D119=G$9,$E119*$G$3/2,IF(AND($C119+$E$3&gt;G$8,G$9&gt;$D119),$E119*$G$3,0))</f>
        <v>0</v>
      </c>
      <c r="H119" s="229">
        <f t="shared" si="175"/>
        <v>0</v>
      </c>
      <c r="I119" s="229">
        <f t="shared" si="175"/>
        <v>0</v>
      </c>
      <c r="J119" s="229">
        <f t="shared" si="175"/>
        <v>0</v>
      </c>
      <c r="K119" s="229">
        <f t="shared" si="175"/>
        <v>0</v>
      </c>
      <c r="L119" s="229">
        <f t="shared" si="175"/>
        <v>0</v>
      </c>
      <c r="M119" s="229">
        <f t="shared" si="175"/>
        <v>0</v>
      </c>
      <c r="N119" s="229">
        <f t="shared" si="175"/>
        <v>0</v>
      </c>
      <c r="O119" s="229">
        <f t="shared" si="175"/>
        <v>0</v>
      </c>
      <c r="P119" s="229">
        <f t="shared" si="175"/>
        <v>0</v>
      </c>
      <c r="Q119" s="229">
        <f t="shared" si="175"/>
        <v>0</v>
      </c>
      <c r="R119" s="229">
        <f t="shared" si="175"/>
        <v>0</v>
      </c>
      <c r="S119" s="229">
        <f t="shared" si="175"/>
        <v>0</v>
      </c>
      <c r="T119" s="229">
        <f t="shared" si="175"/>
        <v>0</v>
      </c>
      <c r="U119" s="229">
        <f t="shared" si="175"/>
        <v>0</v>
      </c>
      <c r="V119" s="229">
        <f t="shared" si="175"/>
        <v>0</v>
      </c>
      <c r="W119" s="229">
        <f t="shared" si="174"/>
        <v>0</v>
      </c>
      <c r="X119" s="229">
        <f t="shared" si="174"/>
        <v>0</v>
      </c>
      <c r="Y119" s="229">
        <f t="shared" si="174"/>
        <v>0</v>
      </c>
      <c r="Z119" s="229">
        <f t="shared" si="174"/>
        <v>0</v>
      </c>
      <c r="AA119" s="229">
        <f t="shared" si="174"/>
        <v>0</v>
      </c>
      <c r="AB119" s="229">
        <f t="shared" si="174"/>
        <v>0</v>
      </c>
      <c r="AC119" s="229">
        <f t="shared" si="174"/>
        <v>0</v>
      </c>
      <c r="AD119" s="229">
        <f t="shared" si="174"/>
        <v>0</v>
      </c>
      <c r="AE119" s="229">
        <f t="shared" si="174"/>
        <v>0</v>
      </c>
      <c r="AF119" s="229">
        <f t="shared" si="174"/>
        <v>0</v>
      </c>
      <c r="AG119" s="229">
        <f t="shared" si="174"/>
        <v>0</v>
      </c>
      <c r="AH119" s="229">
        <f t="shared" si="174"/>
        <v>0</v>
      </c>
      <c r="AI119" s="229">
        <f t="shared" si="174"/>
        <v>0</v>
      </c>
      <c r="AJ119" s="229">
        <f t="shared" si="174"/>
        <v>0</v>
      </c>
      <c r="AK119" s="229">
        <f t="shared" si="174"/>
        <v>0</v>
      </c>
      <c r="AL119" s="229">
        <f t="shared" si="174"/>
        <v>0</v>
      </c>
      <c r="AM119" s="229">
        <f t="shared" ref="AM119:AU133" si="176">IF($D119=AM$9,$E119*$G$3/2,IF(AND($C119+$E$3&gt;AM$8,AM$9&gt;$D119),$E119*$G$3,0))</f>
        <v>0</v>
      </c>
      <c r="AN119" s="229">
        <f t="shared" si="176"/>
        <v>0</v>
      </c>
      <c r="AO119" s="229">
        <f t="shared" si="176"/>
        <v>0</v>
      </c>
      <c r="AP119" s="229">
        <f t="shared" si="176"/>
        <v>0</v>
      </c>
      <c r="AQ119" s="229">
        <f t="shared" si="176"/>
        <v>0</v>
      </c>
      <c r="AR119" s="229">
        <f t="shared" si="176"/>
        <v>0</v>
      </c>
      <c r="AS119" s="229">
        <f t="shared" si="176"/>
        <v>0</v>
      </c>
      <c r="AT119" s="229">
        <f t="shared" si="176"/>
        <v>0</v>
      </c>
      <c r="AU119" s="229">
        <f t="shared" si="176"/>
        <v>0</v>
      </c>
      <c r="AV119" s="229">
        <f t="shared" si="173"/>
        <v>0</v>
      </c>
      <c r="AW119" s="229">
        <f t="shared" si="173"/>
        <v>0</v>
      </c>
      <c r="AX119" s="229">
        <f t="shared" si="173"/>
        <v>0</v>
      </c>
      <c r="AY119" s="229">
        <f t="shared" si="173"/>
        <v>0</v>
      </c>
      <c r="AZ119" s="229">
        <f t="shared" si="173"/>
        <v>0</v>
      </c>
      <c r="BA119" s="229">
        <f t="shared" si="173"/>
        <v>0</v>
      </c>
      <c r="BB119" s="229">
        <f t="shared" si="173"/>
        <v>0</v>
      </c>
      <c r="BC119" s="229">
        <f t="shared" si="173"/>
        <v>0</v>
      </c>
      <c r="BD119" s="229">
        <f t="shared" si="173"/>
        <v>0</v>
      </c>
      <c r="BE119" s="229">
        <f t="shared" si="173"/>
        <v>0</v>
      </c>
      <c r="BF119" s="229">
        <f t="shared" si="173"/>
        <v>0</v>
      </c>
      <c r="BG119" s="229">
        <f t="shared" si="173"/>
        <v>0</v>
      </c>
      <c r="BH119" s="229">
        <f t="shared" si="173"/>
        <v>0</v>
      </c>
      <c r="BI119" s="229">
        <f t="shared" si="173"/>
        <v>0</v>
      </c>
      <c r="BJ119" s="229">
        <f t="shared" si="173"/>
        <v>0</v>
      </c>
      <c r="BK119" s="229">
        <f t="shared" si="173"/>
        <v>0</v>
      </c>
      <c r="BL119" s="229">
        <f t="shared" si="173"/>
        <v>0</v>
      </c>
      <c r="BM119" s="229">
        <f t="shared" si="173"/>
        <v>0</v>
      </c>
      <c r="BN119" s="229">
        <f t="shared" si="173"/>
        <v>0</v>
      </c>
      <c r="BO119" s="229">
        <f t="shared" si="173"/>
        <v>0</v>
      </c>
      <c r="BP119" s="229">
        <f t="shared" si="173"/>
        <v>0</v>
      </c>
      <c r="BQ119" s="229">
        <f t="shared" si="173"/>
        <v>0</v>
      </c>
      <c r="BR119" s="229">
        <f t="shared" si="173"/>
        <v>0</v>
      </c>
      <c r="BS119" s="229">
        <f t="shared" si="173"/>
        <v>0</v>
      </c>
      <c r="BT119" s="229">
        <f t="shared" si="173"/>
        <v>0</v>
      </c>
      <c r="BU119" s="229">
        <f t="shared" si="173"/>
        <v>0</v>
      </c>
      <c r="BV119" s="229">
        <f t="shared" si="173"/>
        <v>0</v>
      </c>
      <c r="BW119" s="229">
        <f t="shared" si="173"/>
        <v>0</v>
      </c>
      <c r="BX119" s="229">
        <f t="shared" si="173"/>
        <v>0</v>
      </c>
      <c r="BY119" s="229">
        <f t="shared" si="173"/>
        <v>0</v>
      </c>
      <c r="BZ119" s="229">
        <f t="shared" si="173"/>
        <v>0</v>
      </c>
    </row>
    <row r="120" spans="1:78" x14ac:dyDescent="0.2">
      <c r="A120" s="7" t="str">
        <f t="shared" si="172"/>
        <v>Roll-in 6</v>
      </c>
      <c r="B120" s="7">
        <f t="shared" si="172"/>
        <v>1</v>
      </c>
      <c r="C120" s="7">
        <f t="shared" si="165"/>
        <v>34</v>
      </c>
      <c r="D120" s="165">
        <f t="shared" ref="D120:D146" si="177">D45</f>
        <v>44500</v>
      </c>
      <c r="E120" s="77"/>
      <c r="F120" s="68"/>
      <c r="G120" s="229">
        <f t="shared" si="175"/>
        <v>0</v>
      </c>
      <c r="H120" s="229">
        <f t="shared" si="175"/>
        <v>0</v>
      </c>
      <c r="I120" s="229">
        <f t="shared" si="175"/>
        <v>0</v>
      </c>
      <c r="J120" s="229">
        <f t="shared" si="175"/>
        <v>0</v>
      </c>
      <c r="K120" s="229">
        <f t="shared" si="175"/>
        <v>0</v>
      </c>
      <c r="L120" s="229">
        <f t="shared" si="175"/>
        <v>0</v>
      </c>
      <c r="M120" s="229">
        <f t="shared" si="175"/>
        <v>0</v>
      </c>
      <c r="N120" s="229">
        <f t="shared" si="175"/>
        <v>0</v>
      </c>
      <c r="O120" s="229">
        <f t="shared" si="175"/>
        <v>0</v>
      </c>
      <c r="P120" s="229">
        <f t="shared" si="175"/>
        <v>0</v>
      </c>
      <c r="Q120" s="229">
        <f t="shared" si="175"/>
        <v>0</v>
      </c>
      <c r="R120" s="229">
        <f t="shared" si="175"/>
        <v>0</v>
      </c>
      <c r="S120" s="229">
        <f t="shared" si="175"/>
        <v>0</v>
      </c>
      <c r="T120" s="229">
        <f t="shared" si="175"/>
        <v>0</v>
      </c>
      <c r="U120" s="229">
        <f t="shared" si="175"/>
        <v>0</v>
      </c>
      <c r="V120" s="229">
        <f t="shared" si="175"/>
        <v>0</v>
      </c>
      <c r="W120" s="229">
        <f t="shared" si="174"/>
        <v>0</v>
      </c>
      <c r="X120" s="229">
        <f t="shared" si="174"/>
        <v>0</v>
      </c>
      <c r="Y120" s="229">
        <f t="shared" si="174"/>
        <v>0</v>
      </c>
      <c r="Z120" s="229">
        <f t="shared" si="174"/>
        <v>0</v>
      </c>
      <c r="AA120" s="229">
        <f t="shared" si="174"/>
        <v>0</v>
      </c>
      <c r="AB120" s="229">
        <f t="shared" si="174"/>
        <v>0</v>
      </c>
      <c r="AC120" s="229">
        <f t="shared" si="174"/>
        <v>0</v>
      </c>
      <c r="AD120" s="229">
        <f t="shared" si="174"/>
        <v>0</v>
      </c>
      <c r="AE120" s="229">
        <f t="shared" si="174"/>
        <v>0</v>
      </c>
      <c r="AF120" s="229">
        <f t="shared" si="174"/>
        <v>0</v>
      </c>
      <c r="AG120" s="229">
        <f t="shared" si="174"/>
        <v>0</v>
      </c>
      <c r="AH120" s="229">
        <f t="shared" si="174"/>
        <v>0</v>
      </c>
      <c r="AI120" s="229">
        <f t="shared" si="174"/>
        <v>0</v>
      </c>
      <c r="AJ120" s="229">
        <f t="shared" si="174"/>
        <v>0</v>
      </c>
      <c r="AK120" s="229">
        <f t="shared" si="174"/>
        <v>0</v>
      </c>
      <c r="AL120" s="229">
        <f t="shared" si="174"/>
        <v>0</v>
      </c>
      <c r="AM120" s="229">
        <f t="shared" si="176"/>
        <v>0</v>
      </c>
      <c r="AN120" s="229">
        <f t="shared" si="176"/>
        <v>0</v>
      </c>
      <c r="AO120" s="229">
        <f t="shared" si="173"/>
        <v>0</v>
      </c>
      <c r="AP120" s="229">
        <f t="shared" si="173"/>
        <v>0</v>
      </c>
      <c r="AQ120" s="229">
        <f t="shared" si="173"/>
        <v>0</v>
      </c>
      <c r="AR120" s="229">
        <f t="shared" si="173"/>
        <v>0</v>
      </c>
      <c r="AS120" s="229">
        <f t="shared" si="173"/>
        <v>0</v>
      </c>
      <c r="AT120" s="229">
        <f t="shared" si="173"/>
        <v>0</v>
      </c>
      <c r="AU120" s="229">
        <f t="shared" si="173"/>
        <v>0</v>
      </c>
      <c r="AV120" s="229">
        <f t="shared" si="173"/>
        <v>0</v>
      </c>
      <c r="AW120" s="229">
        <f t="shared" si="173"/>
        <v>0</v>
      </c>
      <c r="AX120" s="229">
        <f t="shared" si="173"/>
        <v>0</v>
      </c>
      <c r="AY120" s="229">
        <f t="shared" si="173"/>
        <v>0</v>
      </c>
      <c r="AZ120" s="229">
        <f t="shared" si="173"/>
        <v>0</v>
      </c>
      <c r="BA120" s="229">
        <f t="shared" si="173"/>
        <v>0</v>
      </c>
      <c r="BB120" s="229">
        <f t="shared" si="173"/>
        <v>0</v>
      </c>
      <c r="BC120" s="229">
        <f t="shared" si="173"/>
        <v>0</v>
      </c>
      <c r="BD120" s="229">
        <f t="shared" si="173"/>
        <v>0</v>
      </c>
      <c r="BE120" s="229">
        <f t="shared" si="173"/>
        <v>0</v>
      </c>
      <c r="BF120" s="229">
        <f t="shared" si="173"/>
        <v>0</v>
      </c>
      <c r="BG120" s="229">
        <f t="shared" si="173"/>
        <v>0</v>
      </c>
      <c r="BH120" s="229">
        <f t="shared" si="173"/>
        <v>0</v>
      </c>
      <c r="BI120" s="229">
        <f t="shared" si="173"/>
        <v>0</v>
      </c>
      <c r="BJ120" s="229">
        <f t="shared" si="173"/>
        <v>0</v>
      </c>
      <c r="BK120" s="229">
        <f t="shared" si="173"/>
        <v>0</v>
      </c>
      <c r="BL120" s="229">
        <f t="shared" si="173"/>
        <v>0</v>
      </c>
      <c r="BM120" s="229">
        <f t="shared" si="173"/>
        <v>0</v>
      </c>
      <c r="BN120" s="229">
        <f t="shared" si="173"/>
        <v>0</v>
      </c>
      <c r="BO120" s="229">
        <f t="shared" si="173"/>
        <v>0</v>
      </c>
      <c r="BP120" s="229">
        <f t="shared" si="173"/>
        <v>0</v>
      </c>
      <c r="BQ120" s="229">
        <f t="shared" si="173"/>
        <v>0</v>
      </c>
      <c r="BR120" s="229">
        <f t="shared" si="173"/>
        <v>0</v>
      </c>
      <c r="BS120" s="229">
        <f t="shared" si="173"/>
        <v>0</v>
      </c>
      <c r="BT120" s="229">
        <f t="shared" ref="AO120:BZ127" si="178">IF($D120=BT$9,$E120*$G$3/2,IF(AND($C120+$E$3&gt;BT$8,BT$9&gt;$D120),$E120*$G$3,0))</f>
        <v>0</v>
      </c>
      <c r="BU120" s="229">
        <f t="shared" si="178"/>
        <v>0</v>
      </c>
      <c r="BV120" s="229">
        <f t="shared" si="178"/>
        <v>0</v>
      </c>
      <c r="BW120" s="229">
        <f t="shared" si="178"/>
        <v>0</v>
      </c>
      <c r="BX120" s="229">
        <f t="shared" si="178"/>
        <v>0</v>
      </c>
      <c r="BY120" s="229">
        <f t="shared" si="178"/>
        <v>0</v>
      </c>
      <c r="BZ120" s="229">
        <f t="shared" si="178"/>
        <v>0</v>
      </c>
    </row>
    <row r="121" spans="1:78" x14ac:dyDescent="0.2">
      <c r="A121" s="7" t="str">
        <f t="shared" si="172"/>
        <v>Roll-in 6</v>
      </c>
      <c r="B121" s="7">
        <f t="shared" si="172"/>
        <v>1</v>
      </c>
      <c r="C121" s="7">
        <f t="shared" si="165"/>
        <v>35</v>
      </c>
      <c r="D121" s="165">
        <f t="shared" si="177"/>
        <v>44530</v>
      </c>
      <c r="E121" s="77"/>
      <c r="F121" s="68"/>
      <c r="G121" s="229">
        <f t="shared" si="175"/>
        <v>0</v>
      </c>
      <c r="H121" s="229">
        <f t="shared" si="175"/>
        <v>0</v>
      </c>
      <c r="I121" s="229">
        <f t="shared" si="175"/>
        <v>0</v>
      </c>
      <c r="J121" s="229">
        <f t="shared" si="175"/>
        <v>0</v>
      </c>
      <c r="K121" s="229">
        <f t="shared" si="175"/>
        <v>0</v>
      </c>
      <c r="L121" s="229">
        <f t="shared" si="175"/>
        <v>0</v>
      </c>
      <c r="M121" s="229">
        <f t="shared" si="175"/>
        <v>0</v>
      </c>
      <c r="N121" s="229">
        <f t="shared" si="175"/>
        <v>0</v>
      </c>
      <c r="O121" s="229">
        <f t="shared" si="175"/>
        <v>0</v>
      </c>
      <c r="P121" s="229">
        <f t="shared" si="175"/>
        <v>0</v>
      </c>
      <c r="Q121" s="229">
        <f t="shared" si="175"/>
        <v>0</v>
      </c>
      <c r="R121" s="229">
        <f t="shared" si="175"/>
        <v>0</v>
      </c>
      <c r="S121" s="229">
        <f t="shared" si="175"/>
        <v>0</v>
      </c>
      <c r="T121" s="229">
        <f t="shared" si="175"/>
        <v>0</v>
      </c>
      <c r="U121" s="229">
        <f t="shared" si="175"/>
        <v>0</v>
      </c>
      <c r="V121" s="229">
        <f t="shared" si="175"/>
        <v>0</v>
      </c>
      <c r="W121" s="229">
        <f t="shared" si="174"/>
        <v>0</v>
      </c>
      <c r="X121" s="229">
        <f t="shared" si="174"/>
        <v>0</v>
      </c>
      <c r="Y121" s="229">
        <f t="shared" si="174"/>
        <v>0</v>
      </c>
      <c r="Z121" s="229">
        <f t="shared" si="174"/>
        <v>0</v>
      </c>
      <c r="AA121" s="229">
        <f t="shared" si="174"/>
        <v>0</v>
      </c>
      <c r="AB121" s="229">
        <f t="shared" si="174"/>
        <v>0</v>
      </c>
      <c r="AC121" s="229">
        <f t="shared" si="174"/>
        <v>0</v>
      </c>
      <c r="AD121" s="229">
        <f t="shared" si="174"/>
        <v>0</v>
      </c>
      <c r="AE121" s="229">
        <f t="shared" si="174"/>
        <v>0</v>
      </c>
      <c r="AF121" s="229">
        <f t="shared" si="174"/>
        <v>0</v>
      </c>
      <c r="AG121" s="229">
        <f t="shared" si="174"/>
        <v>0</v>
      </c>
      <c r="AH121" s="229">
        <f t="shared" si="174"/>
        <v>0</v>
      </c>
      <c r="AI121" s="229">
        <f t="shared" si="174"/>
        <v>0</v>
      </c>
      <c r="AJ121" s="229">
        <f t="shared" si="174"/>
        <v>0</v>
      </c>
      <c r="AK121" s="229">
        <f t="shared" si="174"/>
        <v>0</v>
      </c>
      <c r="AL121" s="229">
        <f t="shared" si="174"/>
        <v>0</v>
      </c>
      <c r="AM121" s="229">
        <f t="shared" si="176"/>
        <v>0</v>
      </c>
      <c r="AN121" s="229">
        <f t="shared" si="176"/>
        <v>0</v>
      </c>
      <c r="AO121" s="229">
        <f t="shared" si="178"/>
        <v>0</v>
      </c>
      <c r="AP121" s="229">
        <f t="shared" si="178"/>
        <v>0</v>
      </c>
      <c r="AQ121" s="229">
        <f t="shared" si="178"/>
        <v>0</v>
      </c>
      <c r="AR121" s="229">
        <f t="shared" si="178"/>
        <v>0</v>
      </c>
      <c r="AS121" s="229">
        <f t="shared" si="178"/>
        <v>0</v>
      </c>
      <c r="AT121" s="229">
        <f t="shared" si="178"/>
        <v>0</v>
      </c>
      <c r="AU121" s="229">
        <f t="shared" si="178"/>
        <v>0</v>
      </c>
      <c r="AV121" s="229">
        <f t="shared" si="178"/>
        <v>0</v>
      </c>
      <c r="AW121" s="229">
        <f t="shared" si="178"/>
        <v>0</v>
      </c>
      <c r="AX121" s="229">
        <f t="shared" si="178"/>
        <v>0</v>
      </c>
      <c r="AY121" s="229">
        <f t="shared" si="178"/>
        <v>0</v>
      </c>
      <c r="AZ121" s="229">
        <f t="shared" si="178"/>
        <v>0</v>
      </c>
      <c r="BA121" s="229">
        <f t="shared" si="178"/>
        <v>0</v>
      </c>
      <c r="BB121" s="229">
        <f t="shared" si="178"/>
        <v>0</v>
      </c>
      <c r="BC121" s="229">
        <f t="shared" si="178"/>
        <v>0</v>
      </c>
      <c r="BD121" s="229">
        <f t="shared" si="178"/>
        <v>0</v>
      </c>
      <c r="BE121" s="229">
        <f t="shared" si="178"/>
        <v>0</v>
      </c>
      <c r="BF121" s="229">
        <f t="shared" si="178"/>
        <v>0</v>
      </c>
      <c r="BG121" s="229">
        <f t="shared" si="178"/>
        <v>0</v>
      </c>
      <c r="BH121" s="229">
        <f t="shared" si="178"/>
        <v>0</v>
      </c>
      <c r="BI121" s="229">
        <f t="shared" si="178"/>
        <v>0</v>
      </c>
      <c r="BJ121" s="229">
        <f t="shared" si="178"/>
        <v>0</v>
      </c>
      <c r="BK121" s="229">
        <f t="shared" si="178"/>
        <v>0</v>
      </c>
      <c r="BL121" s="229">
        <f t="shared" si="178"/>
        <v>0</v>
      </c>
      <c r="BM121" s="229">
        <f t="shared" si="178"/>
        <v>0</v>
      </c>
      <c r="BN121" s="229">
        <f t="shared" si="178"/>
        <v>0</v>
      </c>
      <c r="BO121" s="229">
        <f t="shared" si="178"/>
        <v>0</v>
      </c>
      <c r="BP121" s="229">
        <f t="shared" si="178"/>
        <v>0</v>
      </c>
      <c r="BQ121" s="229">
        <f t="shared" si="178"/>
        <v>0</v>
      </c>
      <c r="BR121" s="229">
        <f t="shared" si="178"/>
        <v>0</v>
      </c>
      <c r="BS121" s="229">
        <f t="shared" si="178"/>
        <v>0</v>
      </c>
      <c r="BT121" s="229">
        <f t="shared" si="178"/>
        <v>0</v>
      </c>
      <c r="BU121" s="229">
        <f t="shared" si="178"/>
        <v>0</v>
      </c>
      <c r="BV121" s="229">
        <f t="shared" si="178"/>
        <v>0</v>
      </c>
      <c r="BW121" s="229">
        <f t="shared" si="178"/>
        <v>0</v>
      </c>
      <c r="BX121" s="229">
        <f t="shared" si="178"/>
        <v>0</v>
      </c>
      <c r="BY121" s="229">
        <f t="shared" si="178"/>
        <v>0</v>
      </c>
      <c r="BZ121" s="229">
        <f t="shared" si="178"/>
        <v>0</v>
      </c>
    </row>
    <row r="122" spans="1:78" x14ac:dyDescent="0.2">
      <c r="A122" s="7" t="str">
        <f t="shared" si="172"/>
        <v>Roll-in 6</v>
      </c>
      <c r="B122" s="7">
        <f t="shared" si="172"/>
        <v>0</v>
      </c>
      <c r="C122" s="7">
        <f t="shared" si="165"/>
        <v>36</v>
      </c>
      <c r="D122" s="165">
        <f t="shared" si="177"/>
        <v>44561</v>
      </c>
      <c r="E122" s="77"/>
      <c r="F122" s="68"/>
      <c r="G122" s="229">
        <f t="shared" si="175"/>
        <v>0</v>
      </c>
      <c r="H122" s="229">
        <f t="shared" si="175"/>
        <v>0</v>
      </c>
      <c r="I122" s="229">
        <f t="shared" si="175"/>
        <v>0</v>
      </c>
      <c r="J122" s="229">
        <f t="shared" si="175"/>
        <v>0</v>
      </c>
      <c r="K122" s="229">
        <f t="shared" si="175"/>
        <v>0</v>
      </c>
      <c r="L122" s="229">
        <f t="shared" si="175"/>
        <v>0</v>
      </c>
      <c r="M122" s="229">
        <f t="shared" si="175"/>
        <v>0</v>
      </c>
      <c r="N122" s="229">
        <f t="shared" si="175"/>
        <v>0</v>
      </c>
      <c r="O122" s="229">
        <f t="shared" si="175"/>
        <v>0</v>
      </c>
      <c r="P122" s="229">
        <f t="shared" si="175"/>
        <v>0</v>
      </c>
      <c r="Q122" s="229">
        <f t="shared" si="175"/>
        <v>0</v>
      </c>
      <c r="R122" s="229">
        <f t="shared" si="175"/>
        <v>0</v>
      </c>
      <c r="S122" s="229">
        <f t="shared" si="175"/>
        <v>0</v>
      </c>
      <c r="T122" s="229">
        <f t="shared" si="175"/>
        <v>0</v>
      </c>
      <c r="U122" s="229">
        <f t="shared" si="175"/>
        <v>0</v>
      </c>
      <c r="V122" s="229">
        <f t="shared" si="175"/>
        <v>0</v>
      </c>
      <c r="W122" s="229">
        <f t="shared" si="174"/>
        <v>0</v>
      </c>
      <c r="X122" s="229">
        <f t="shared" si="174"/>
        <v>0</v>
      </c>
      <c r="Y122" s="229">
        <f t="shared" si="174"/>
        <v>0</v>
      </c>
      <c r="Z122" s="229">
        <f t="shared" si="174"/>
        <v>0</v>
      </c>
      <c r="AA122" s="229">
        <f t="shared" si="174"/>
        <v>0</v>
      </c>
      <c r="AB122" s="229">
        <f t="shared" si="174"/>
        <v>0</v>
      </c>
      <c r="AC122" s="229">
        <f t="shared" si="174"/>
        <v>0</v>
      </c>
      <c r="AD122" s="229">
        <f t="shared" si="174"/>
        <v>0</v>
      </c>
      <c r="AE122" s="229">
        <f t="shared" si="174"/>
        <v>0</v>
      </c>
      <c r="AF122" s="229">
        <f t="shared" si="174"/>
        <v>0</v>
      </c>
      <c r="AG122" s="229">
        <f t="shared" si="174"/>
        <v>0</v>
      </c>
      <c r="AH122" s="229">
        <f t="shared" si="174"/>
        <v>0</v>
      </c>
      <c r="AI122" s="229">
        <f t="shared" si="174"/>
        <v>0</v>
      </c>
      <c r="AJ122" s="229">
        <f t="shared" si="174"/>
        <v>0</v>
      </c>
      <c r="AK122" s="229">
        <f t="shared" si="174"/>
        <v>0</v>
      </c>
      <c r="AL122" s="229">
        <f t="shared" si="174"/>
        <v>0</v>
      </c>
      <c r="AM122" s="229">
        <f t="shared" si="176"/>
        <v>0</v>
      </c>
      <c r="AN122" s="229">
        <f t="shared" si="176"/>
        <v>0</v>
      </c>
      <c r="AO122" s="229">
        <f t="shared" si="178"/>
        <v>0</v>
      </c>
      <c r="AP122" s="229">
        <f t="shared" si="178"/>
        <v>0</v>
      </c>
      <c r="AQ122" s="229">
        <f t="shared" si="178"/>
        <v>0</v>
      </c>
      <c r="AR122" s="229">
        <f t="shared" si="178"/>
        <v>0</v>
      </c>
      <c r="AS122" s="229">
        <f t="shared" si="178"/>
        <v>0</v>
      </c>
      <c r="AT122" s="229">
        <f t="shared" si="178"/>
        <v>0</v>
      </c>
      <c r="AU122" s="229">
        <f t="shared" si="178"/>
        <v>0</v>
      </c>
      <c r="AV122" s="229">
        <f t="shared" si="178"/>
        <v>0</v>
      </c>
      <c r="AW122" s="229">
        <f t="shared" si="178"/>
        <v>0</v>
      </c>
      <c r="AX122" s="229">
        <f t="shared" si="178"/>
        <v>0</v>
      </c>
      <c r="AY122" s="229">
        <f t="shared" si="178"/>
        <v>0</v>
      </c>
      <c r="AZ122" s="229">
        <f t="shared" si="178"/>
        <v>0</v>
      </c>
      <c r="BA122" s="229">
        <f t="shared" si="178"/>
        <v>0</v>
      </c>
      <c r="BB122" s="229">
        <f t="shared" si="178"/>
        <v>0</v>
      </c>
      <c r="BC122" s="229">
        <f t="shared" si="178"/>
        <v>0</v>
      </c>
      <c r="BD122" s="229">
        <f t="shared" si="178"/>
        <v>0</v>
      </c>
      <c r="BE122" s="229">
        <f t="shared" si="178"/>
        <v>0</v>
      </c>
      <c r="BF122" s="229">
        <f t="shared" si="178"/>
        <v>0</v>
      </c>
      <c r="BG122" s="229">
        <f t="shared" si="178"/>
        <v>0</v>
      </c>
      <c r="BH122" s="229">
        <f t="shared" si="178"/>
        <v>0</v>
      </c>
      <c r="BI122" s="229">
        <f t="shared" si="178"/>
        <v>0</v>
      </c>
      <c r="BJ122" s="229">
        <f t="shared" si="178"/>
        <v>0</v>
      </c>
      <c r="BK122" s="229">
        <f t="shared" si="178"/>
        <v>0</v>
      </c>
      <c r="BL122" s="229">
        <f t="shared" si="178"/>
        <v>0</v>
      </c>
      <c r="BM122" s="229">
        <f t="shared" si="178"/>
        <v>0</v>
      </c>
      <c r="BN122" s="229">
        <f t="shared" si="178"/>
        <v>0</v>
      </c>
      <c r="BO122" s="229">
        <f t="shared" si="178"/>
        <v>0</v>
      </c>
      <c r="BP122" s="229">
        <f t="shared" si="178"/>
        <v>0</v>
      </c>
      <c r="BQ122" s="229">
        <f t="shared" si="178"/>
        <v>0</v>
      </c>
      <c r="BR122" s="229">
        <f t="shared" si="178"/>
        <v>0</v>
      </c>
      <c r="BS122" s="229">
        <f t="shared" si="178"/>
        <v>0</v>
      </c>
      <c r="BT122" s="229">
        <f t="shared" si="178"/>
        <v>0</v>
      </c>
      <c r="BU122" s="229">
        <f t="shared" si="178"/>
        <v>0</v>
      </c>
      <c r="BV122" s="229">
        <f t="shared" si="178"/>
        <v>0</v>
      </c>
      <c r="BW122" s="229">
        <f t="shared" si="178"/>
        <v>0</v>
      </c>
      <c r="BX122" s="229">
        <f t="shared" si="178"/>
        <v>0</v>
      </c>
      <c r="BY122" s="229">
        <f t="shared" si="178"/>
        <v>0</v>
      </c>
      <c r="BZ122" s="229">
        <f t="shared" si="178"/>
        <v>0</v>
      </c>
    </row>
    <row r="123" spans="1:78" x14ac:dyDescent="0.2">
      <c r="A123" s="7" t="str">
        <f t="shared" si="172"/>
        <v>Roll-in 6</v>
      </c>
      <c r="B123" s="7">
        <f t="shared" si="172"/>
        <v>0</v>
      </c>
      <c r="C123" s="7">
        <f t="shared" si="165"/>
        <v>37</v>
      </c>
      <c r="D123" s="165">
        <f t="shared" si="177"/>
        <v>44592</v>
      </c>
      <c r="E123" s="77"/>
      <c r="F123" s="68"/>
      <c r="G123" s="229">
        <f t="shared" si="175"/>
        <v>0</v>
      </c>
      <c r="H123" s="229">
        <f t="shared" si="175"/>
        <v>0</v>
      </c>
      <c r="I123" s="229">
        <f t="shared" si="175"/>
        <v>0</v>
      </c>
      <c r="J123" s="229">
        <f t="shared" si="175"/>
        <v>0</v>
      </c>
      <c r="K123" s="229">
        <f t="shared" si="175"/>
        <v>0</v>
      </c>
      <c r="L123" s="229">
        <f t="shared" si="175"/>
        <v>0</v>
      </c>
      <c r="M123" s="229">
        <f t="shared" si="175"/>
        <v>0</v>
      </c>
      <c r="N123" s="229">
        <f t="shared" si="175"/>
        <v>0</v>
      </c>
      <c r="O123" s="229">
        <f t="shared" si="175"/>
        <v>0</v>
      </c>
      <c r="P123" s="229">
        <f t="shared" si="175"/>
        <v>0</v>
      </c>
      <c r="Q123" s="229">
        <f t="shared" si="175"/>
        <v>0</v>
      </c>
      <c r="R123" s="229">
        <f t="shared" si="175"/>
        <v>0</v>
      </c>
      <c r="S123" s="229">
        <f t="shared" si="175"/>
        <v>0</v>
      </c>
      <c r="T123" s="229">
        <f t="shared" si="175"/>
        <v>0</v>
      </c>
      <c r="U123" s="229">
        <f t="shared" si="175"/>
        <v>0</v>
      </c>
      <c r="V123" s="229">
        <f t="shared" si="175"/>
        <v>0</v>
      </c>
      <c r="W123" s="229">
        <f t="shared" si="174"/>
        <v>0</v>
      </c>
      <c r="X123" s="229">
        <f t="shared" si="174"/>
        <v>0</v>
      </c>
      <c r="Y123" s="229">
        <f t="shared" si="174"/>
        <v>0</v>
      </c>
      <c r="Z123" s="229">
        <f t="shared" si="174"/>
        <v>0</v>
      </c>
      <c r="AA123" s="229">
        <f t="shared" si="174"/>
        <v>0</v>
      </c>
      <c r="AB123" s="229">
        <f t="shared" si="174"/>
        <v>0</v>
      </c>
      <c r="AC123" s="229">
        <f t="shared" si="174"/>
        <v>0</v>
      </c>
      <c r="AD123" s="229">
        <f t="shared" si="174"/>
        <v>0</v>
      </c>
      <c r="AE123" s="229">
        <f t="shared" si="174"/>
        <v>0</v>
      </c>
      <c r="AF123" s="229">
        <f t="shared" si="174"/>
        <v>0</v>
      </c>
      <c r="AG123" s="229">
        <f t="shared" si="174"/>
        <v>0</v>
      </c>
      <c r="AH123" s="229">
        <f t="shared" si="174"/>
        <v>0</v>
      </c>
      <c r="AI123" s="229">
        <f t="shared" si="174"/>
        <v>0</v>
      </c>
      <c r="AJ123" s="229">
        <f t="shared" si="174"/>
        <v>0</v>
      </c>
      <c r="AK123" s="229">
        <f t="shared" si="174"/>
        <v>0</v>
      </c>
      <c r="AL123" s="229">
        <f t="shared" si="174"/>
        <v>0</v>
      </c>
      <c r="AM123" s="229">
        <f t="shared" si="176"/>
        <v>0</v>
      </c>
      <c r="AN123" s="229">
        <f t="shared" si="176"/>
        <v>0</v>
      </c>
      <c r="AO123" s="229">
        <f t="shared" si="178"/>
        <v>0</v>
      </c>
      <c r="AP123" s="229">
        <f t="shared" si="178"/>
        <v>0</v>
      </c>
      <c r="AQ123" s="229">
        <f t="shared" si="178"/>
        <v>0</v>
      </c>
      <c r="AR123" s="229">
        <f t="shared" si="178"/>
        <v>0</v>
      </c>
      <c r="AS123" s="229">
        <f t="shared" si="178"/>
        <v>0</v>
      </c>
      <c r="AT123" s="229">
        <f t="shared" si="178"/>
        <v>0</v>
      </c>
      <c r="AU123" s="229">
        <f t="shared" si="178"/>
        <v>0</v>
      </c>
      <c r="AV123" s="229">
        <f t="shared" si="178"/>
        <v>0</v>
      </c>
      <c r="AW123" s="229">
        <f t="shared" si="178"/>
        <v>0</v>
      </c>
      <c r="AX123" s="229">
        <f t="shared" si="178"/>
        <v>0</v>
      </c>
      <c r="AY123" s="229">
        <f t="shared" si="178"/>
        <v>0</v>
      </c>
      <c r="AZ123" s="229">
        <f t="shared" si="178"/>
        <v>0</v>
      </c>
      <c r="BA123" s="229">
        <f t="shared" si="178"/>
        <v>0</v>
      </c>
      <c r="BB123" s="229">
        <f t="shared" si="178"/>
        <v>0</v>
      </c>
      <c r="BC123" s="229">
        <f t="shared" si="178"/>
        <v>0</v>
      </c>
      <c r="BD123" s="229">
        <f t="shared" si="178"/>
        <v>0</v>
      </c>
      <c r="BE123" s="229">
        <f t="shared" si="178"/>
        <v>0</v>
      </c>
      <c r="BF123" s="229">
        <f t="shared" si="178"/>
        <v>0</v>
      </c>
      <c r="BG123" s="229">
        <f t="shared" si="178"/>
        <v>0</v>
      </c>
      <c r="BH123" s="229">
        <f t="shared" si="178"/>
        <v>0</v>
      </c>
      <c r="BI123" s="229">
        <f t="shared" si="178"/>
        <v>0</v>
      </c>
      <c r="BJ123" s="229">
        <f t="shared" si="178"/>
        <v>0</v>
      </c>
      <c r="BK123" s="229">
        <f t="shared" si="178"/>
        <v>0</v>
      </c>
      <c r="BL123" s="229">
        <f t="shared" si="178"/>
        <v>0</v>
      </c>
      <c r="BM123" s="229">
        <f t="shared" si="178"/>
        <v>0</v>
      </c>
      <c r="BN123" s="229">
        <f t="shared" si="178"/>
        <v>0</v>
      </c>
      <c r="BO123" s="229">
        <f t="shared" si="178"/>
        <v>0</v>
      </c>
      <c r="BP123" s="229">
        <f t="shared" si="178"/>
        <v>0</v>
      </c>
      <c r="BQ123" s="229">
        <f t="shared" si="178"/>
        <v>0</v>
      </c>
      <c r="BR123" s="229">
        <f t="shared" si="178"/>
        <v>0</v>
      </c>
      <c r="BS123" s="229">
        <f t="shared" si="178"/>
        <v>0</v>
      </c>
      <c r="BT123" s="229">
        <f t="shared" si="178"/>
        <v>0</v>
      </c>
      <c r="BU123" s="229">
        <f t="shared" si="178"/>
        <v>0</v>
      </c>
      <c r="BV123" s="229">
        <f t="shared" si="178"/>
        <v>0</v>
      </c>
      <c r="BW123" s="229">
        <f t="shared" si="178"/>
        <v>0</v>
      </c>
      <c r="BX123" s="229">
        <f t="shared" si="178"/>
        <v>0</v>
      </c>
      <c r="BY123" s="229">
        <f t="shared" si="178"/>
        <v>0</v>
      </c>
      <c r="BZ123" s="229">
        <f t="shared" si="178"/>
        <v>0</v>
      </c>
    </row>
    <row r="124" spans="1:78" x14ac:dyDescent="0.2">
      <c r="A124" s="7" t="str">
        <f t="shared" si="172"/>
        <v>Roll-in 6</v>
      </c>
      <c r="B124" s="7">
        <f t="shared" si="172"/>
        <v>0</v>
      </c>
      <c r="C124" s="7">
        <f t="shared" si="165"/>
        <v>38</v>
      </c>
      <c r="D124" s="165">
        <f t="shared" si="177"/>
        <v>44620</v>
      </c>
      <c r="E124" s="77"/>
      <c r="F124" s="68"/>
      <c r="G124" s="229">
        <f t="shared" si="175"/>
        <v>0</v>
      </c>
      <c r="H124" s="229">
        <f t="shared" si="175"/>
        <v>0</v>
      </c>
      <c r="I124" s="229">
        <f t="shared" si="175"/>
        <v>0</v>
      </c>
      <c r="J124" s="229">
        <f t="shared" si="175"/>
        <v>0</v>
      </c>
      <c r="K124" s="229">
        <f t="shared" si="175"/>
        <v>0</v>
      </c>
      <c r="L124" s="229">
        <f t="shared" si="175"/>
        <v>0</v>
      </c>
      <c r="M124" s="229">
        <f t="shared" si="175"/>
        <v>0</v>
      </c>
      <c r="N124" s="229">
        <f t="shared" si="175"/>
        <v>0</v>
      </c>
      <c r="O124" s="229">
        <f t="shared" si="175"/>
        <v>0</v>
      </c>
      <c r="P124" s="229">
        <f t="shared" si="175"/>
        <v>0</v>
      </c>
      <c r="Q124" s="229">
        <f t="shared" si="175"/>
        <v>0</v>
      </c>
      <c r="R124" s="229">
        <f t="shared" si="175"/>
        <v>0</v>
      </c>
      <c r="S124" s="229">
        <f t="shared" si="175"/>
        <v>0</v>
      </c>
      <c r="T124" s="229">
        <f t="shared" si="175"/>
        <v>0</v>
      </c>
      <c r="U124" s="229">
        <f t="shared" si="175"/>
        <v>0</v>
      </c>
      <c r="V124" s="229">
        <f t="shared" si="175"/>
        <v>0</v>
      </c>
      <c r="W124" s="229">
        <f t="shared" si="174"/>
        <v>0</v>
      </c>
      <c r="X124" s="229">
        <f t="shared" si="174"/>
        <v>0</v>
      </c>
      <c r="Y124" s="229">
        <f t="shared" si="174"/>
        <v>0</v>
      </c>
      <c r="Z124" s="229">
        <f t="shared" si="174"/>
        <v>0</v>
      </c>
      <c r="AA124" s="229">
        <f t="shared" si="174"/>
        <v>0</v>
      </c>
      <c r="AB124" s="229">
        <f t="shared" si="174"/>
        <v>0</v>
      </c>
      <c r="AC124" s="229">
        <f t="shared" si="174"/>
        <v>0</v>
      </c>
      <c r="AD124" s="229">
        <f t="shared" si="174"/>
        <v>0</v>
      </c>
      <c r="AE124" s="229">
        <f t="shared" si="174"/>
        <v>0</v>
      </c>
      <c r="AF124" s="229">
        <f t="shared" si="174"/>
        <v>0</v>
      </c>
      <c r="AG124" s="229">
        <f t="shared" si="174"/>
        <v>0</v>
      </c>
      <c r="AH124" s="229">
        <f t="shared" si="174"/>
        <v>0</v>
      </c>
      <c r="AI124" s="229">
        <f t="shared" si="174"/>
        <v>0</v>
      </c>
      <c r="AJ124" s="229">
        <f t="shared" si="174"/>
        <v>0</v>
      </c>
      <c r="AK124" s="229">
        <f t="shared" si="174"/>
        <v>0</v>
      </c>
      <c r="AL124" s="229">
        <f t="shared" si="174"/>
        <v>0</v>
      </c>
      <c r="AM124" s="229">
        <f t="shared" si="176"/>
        <v>0</v>
      </c>
      <c r="AN124" s="229">
        <f t="shared" si="176"/>
        <v>0</v>
      </c>
      <c r="AO124" s="229">
        <f t="shared" si="178"/>
        <v>0</v>
      </c>
      <c r="AP124" s="229">
        <f t="shared" si="178"/>
        <v>0</v>
      </c>
      <c r="AQ124" s="229">
        <f t="shared" si="178"/>
        <v>0</v>
      </c>
      <c r="AR124" s="229">
        <f t="shared" si="178"/>
        <v>0</v>
      </c>
      <c r="AS124" s="229">
        <f t="shared" si="178"/>
        <v>0</v>
      </c>
      <c r="AT124" s="229">
        <f t="shared" si="178"/>
        <v>0</v>
      </c>
      <c r="AU124" s="229">
        <f t="shared" si="178"/>
        <v>0</v>
      </c>
      <c r="AV124" s="229">
        <f t="shared" si="178"/>
        <v>0</v>
      </c>
      <c r="AW124" s="229">
        <f t="shared" si="178"/>
        <v>0</v>
      </c>
      <c r="AX124" s="229">
        <f t="shared" si="178"/>
        <v>0</v>
      </c>
      <c r="AY124" s="229">
        <f t="shared" si="178"/>
        <v>0</v>
      </c>
      <c r="AZ124" s="229">
        <f t="shared" si="178"/>
        <v>0</v>
      </c>
      <c r="BA124" s="229">
        <f t="shared" si="178"/>
        <v>0</v>
      </c>
      <c r="BB124" s="229">
        <f t="shared" si="178"/>
        <v>0</v>
      </c>
      <c r="BC124" s="229">
        <f t="shared" si="178"/>
        <v>0</v>
      </c>
      <c r="BD124" s="229">
        <f t="shared" si="178"/>
        <v>0</v>
      </c>
      <c r="BE124" s="229">
        <f t="shared" si="178"/>
        <v>0</v>
      </c>
      <c r="BF124" s="229">
        <f t="shared" si="178"/>
        <v>0</v>
      </c>
      <c r="BG124" s="229">
        <f t="shared" si="178"/>
        <v>0</v>
      </c>
      <c r="BH124" s="229">
        <f t="shared" si="178"/>
        <v>0</v>
      </c>
      <c r="BI124" s="229">
        <f t="shared" si="178"/>
        <v>0</v>
      </c>
      <c r="BJ124" s="229">
        <f t="shared" si="178"/>
        <v>0</v>
      </c>
      <c r="BK124" s="229">
        <f t="shared" si="178"/>
        <v>0</v>
      </c>
      <c r="BL124" s="229">
        <f t="shared" si="178"/>
        <v>0</v>
      </c>
      <c r="BM124" s="229">
        <f t="shared" si="178"/>
        <v>0</v>
      </c>
      <c r="BN124" s="229">
        <f t="shared" si="178"/>
        <v>0</v>
      </c>
      <c r="BO124" s="229">
        <f t="shared" si="178"/>
        <v>0</v>
      </c>
      <c r="BP124" s="229">
        <f t="shared" si="178"/>
        <v>0</v>
      </c>
      <c r="BQ124" s="229">
        <f t="shared" si="178"/>
        <v>0</v>
      </c>
      <c r="BR124" s="229">
        <f t="shared" si="178"/>
        <v>0</v>
      </c>
      <c r="BS124" s="229">
        <f t="shared" si="178"/>
        <v>0</v>
      </c>
      <c r="BT124" s="229">
        <f t="shared" si="178"/>
        <v>0</v>
      </c>
      <c r="BU124" s="229">
        <f t="shared" si="178"/>
        <v>0</v>
      </c>
      <c r="BV124" s="229">
        <f t="shared" si="178"/>
        <v>0</v>
      </c>
      <c r="BW124" s="229">
        <f t="shared" si="178"/>
        <v>0</v>
      </c>
      <c r="BX124" s="229">
        <f t="shared" si="178"/>
        <v>0</v>
      </c>
      <c r="BY124" s="229">
        <f t="shared" si="178"/>
        <v>0</v>
      </c>
      <c r="BZ124" s="229">
        <f t="shared" si="178"/>
        <v>0</v>
      </c>
    </row>
    <row r="125" spans="1:78" x14ac:dyDescent="0.2">
      <c r="A125" s="7" t="str">
        <f t="shared" si="172"/>
        <v>Roll-in 7</v>
      </c>
      <c r="B125" s="7">
        <f t="shared" si="172"/>
        <v>0</v>
      </c>
      <c r="C125" s="7">
        <f t="shared" si="165"/>
        <v>39</v>
      </c>
      <c r="D125" s="165">
        <f t="shared" si="177"/>
        <v>44651</v>
      </c>
      <c r="E125" s="77"/>
      <c r="F125" s="68"/>
      <c r="G125" s="229">
        <f t="shared" si="175"/>
        <v>0</v>
      </c>
      <c r="H125" s="229">
        <f t="shared" si="175"/>
        <v>0</v>
      </c>
      <c r="I125" s="229">
        <f t="shared" si="175"/>
        <v>0</v>
      </c>
      <c r="J125" s="229">
        <f t="shared" si="175"/>
        <v>0</v>
      </c>
      <c r="K125" s="229">
        <f t="shared" si="175"/>
        <v>0</v>
      </c>
      <c r="L125" s="229">
        <f t="shared" si="175"/>
        <v>0</v>
      </c>
      <c r="M125" s="229">
        <f t="shared" si="175"/>
        <v>0</v>
      </c>
      <c r="N125" s="229">
        <f t="shared" si="175"/>
        <v>0</v>
      </c>
      <c r="O125" s="229">
        <f t="shared" si="175"/>
        <v>0</v>
      </c>
      <c r="P125" s="229">
        <f t="shared" si="175"/>
        <v>0</v>
      </c>
      <c r="Q125" s="229">
        <f t="shared" si="175"/>
        <v>0</v>
      </c>
      <c r="R125" s="229">
        <f t="shared" si="175"/>
        <v>0</v>
      </c>
      <c r="S125" s="229">
        <f t="shared" si="175"/>
        <v>0</v>
      </c>
      <c r="T125" s="229">
        <f t="shared" si="175"/>
        <v>0</v>
      </c>
      <c r="U125" s="229">
        <f t="shared" si="175"/>
        <v>0</v>
      </c>
      <c r="V125" s="229">
        <f t="shared" si="175"/>
        <v>0</v>
      </c>
      <c r="W125" s="229">
        <f t="shared" si="174"/>
        <v>0</v>
      </c>
      <c r="X125" s="229">
        <f t="shared" si="174"/>
        <v>0</v>
      </c>
      <c r="Y125" s="229">
        <f t="shared" si="174"/>
        <v>0</v>
      </c>
      <c r="Z125" s="229">
        <f t="shared" si="174"/>
        <v>0</v>
      </c>
      <c r="AA125" s="229">
        <f t="shared" si="174"/>
        <v>0</v>
      </c>
      <c r="AB125" s="229">
        <f t="shared" si="174"/>
        <v>0</v>
      </c>
      <c r="AC125" s="229">
        <f t="shared" si="174"/>
        <v>0</v>
      </c>
      <c r="AD125" s="229">
        <f t="shared" si="174"/>
        <v>0</v>
      </c>
      <c r="AE125" s="229">
        <f t="shared" si="174"/>
        <v>0</v>
      </c>
      <c r="AF125" s="229">
        <f t="shared" si="174"/>
        <v>0</v>
      </c>
      <c r="AG125" s="229">
        <f t="shared" si="174"/>
        <v>0</v>
      </c>
      <c r="AH125" s="229">
        <f t="shared" si="174"/>
        <v>0</v>
      </c>
      <c r="AI125" s="229">
        <f t="shared" si="174"/>
        <v>0</v>
      </c>
      <c r="AJ125" s="229">
        <f t="shared" si="174"/>
        <v>0</v>
      </c>
      <c r="AK125" s="229">
        <f t="shared" si="174"/>
        <v>0</v>
      </c>
      <c r="AL125" s="229">
        <f t="shared" si="174"/>
        <v>0</v>
      </c>
      <c r="AM125" s="229">
        <f t="shared" si="176"/>
        <v>0</v>
      </c>
      <c r="AN125" s="229">
        <f t="shared" si="176"/>
        <v>0</v>
      </c>
      <c r="AO125" s="229">
        <f t="shared" si="178"/>
        <v>0</v>
      </c>
      <c r="AP125" s="229">
        <f t="shared" si="178"/>
        <v>0</v>
      </c>
      <c r="AQ125" s="229">
        <f t="shared" si="178"/>
        <v>0</v>
      </c>
      <c r="AR125" s="229">
        <f t="shared" si="178"/>
        <v>0</v>
      </c>
      <c r="AS125" s="229">
        <f t="shared" si="178"/>
        <v>0</v>
      </c>
      <c r="AT125" s="229">
        <f t="shared" si="178"/>
        <v>0</v>
      </c>
      <c r="AU125" s="229">
        <f t="shared" si="178"/>
        <v>0</v>
      </c>
      <c r="AV125" s="229">
        <f t="shared" si="178"/>
        <v>0</v>
      </c>
      <c r="AW125" s="229">
        <f t="shared" si="178"/>
        <v>0</v>
      </c>
      <c r="AX125" s="229">
        <f t="shared" si="178"/>
        <v>0</v>
      </c>
      <c r="AY125" s="229">
        <f t="shared" si="178"/>
        <v>0</v>
      </c>
      <c r="AZ125" s="229">
        <f t="shared" si="178"/>
        <v>0</v>
      </c>
      <c r="BA125" s="229">
        <f t="shared" si="178"/>
        <v>0</v>
      </c>
      <c r="BB125" s="229">
        <f t="shared" si="178"/>
        <v>0</v>
      </c>
      <c r="BC125" s="229">
        <f t="shared" si="178"/>
        <v>0</v>
      </c>
      <c r="BD125" s="229">
        <f t="shared" si="178"/>
        <v>0</v>
      </c>
      <c r="BE125" s="229">
        <f t="shared" si="178"/>
        <v>0</v>
      </c>
      <c r="BF125" s="229">
        <f t="shared" si="178"/>
        <v>0</v>
      </c>
      <c r="BG125" s="229">
        <f t="shared" si="178"/>
        <v>0</v>
      </c>
      <c r="BH125" s="229">
        <f t="shared" si="178"/>
        <v>0</v>
      </c>
      <c r="BI125" s="229">
        <f t="shared" si="178"/>
        <v>0</v>
      </c>
      <c r="BJ125" s="229">
        <f t="shared" si="178"/>
        <v>0</v>
      </c>
      <c r="BK125" s="229">
        <f t="shared" si="178"/>
        <v>0</v>
      </c>
      <c r="BL125" s="229">
        <f t="shared" si="178"/>
        <v>0</v>
      </c>
      <c r="BM125" s="229">
        <f t="shared" si="178"/>
        <v>0</v>
      </c>
      <c r="BN125" s="229">
        <f t="shared" si="178"/>
        <v>0</v>
      </c>
      <c r="BO125" s="229">
        <f t="shared" si="178"/>
        <v>0</v>
      </c>
      <c r="BP125" s="229">
        <f t="shared" si="178"/>
        <v>0</v>
      </c>
      <c r="BQ125" s="229">
        <f t="shared" si="178"/>
        <v>0</v>
      </c>
      <c r="BR125" s="229">
        <f t="shared" si="178"/>
        <v>0</v>
      </c>
      <c r="BS125" s="229">
        <f t="shared" si="178"/>
        <v>0</v>
      </c>
      <c r="BT125" s="229">
        <f t="shared" si="178"/>
        <v>0</v>
      </c>
      <c r="BU125" s="229">
        <f t="shared" si="178"/>
        <v>0</v>
      </c>
      <c r="BV125" s="229">
        <f t="shared" si="178"/>
        <v>0</v>
      </c>
      <c r="BW125" s="229">
        <f t="shared" si="178"/>
        <v>0</v>
      </c>
      <c r="BX125" s="229">
        <f t="shared" si="178"/>
        <v>0</v>
      </c>
      <c r="BY125" s="229">
        <f t="shared" si="178"/>
        <v>0</v>
      </c>
      <c r="BZ125" s="229">
        <f t="shared" si="178"/>
        <v>0</v>
      </c>
    </row>
    <row r="126" spans="1:78" x14ac:dyDescent="0.2">
      <c r="A126" s="7" t="str">
        <f t="shared" si="172"/>
        <v>Roll-in 7</v>
      </c>
      <c r="B126" s="7">
        <f t="shared" si="172"/>
        <v>0</v>
      </c>
      <c r="C126" s="7">
        <f t="shared" si="165"/>
        <v>40</v>
      </c>
      <c r="D126" s="165">
        <f t="shared" si="177"/>
        <v>44681</v>
      </c>
      <c r="E126" s="77"/>
      <c r="F126" s="68"/>
      <c r="G126" s="229">
        <f t="shared" si="175"/>
        <v>0</v>
      </c>
      <c r="H126" s="229">
        <f t="shared" si="175"/>
        <v>0</v>
      </c>
      <c r="I126" s="229">
        <f t="shared" si="175"/>
        <v>0</v>
      </c>
      <c r="J126" s="229">
        <f t="shared" si="175"/>
        <v>0</v>
      </c>
      <c r="K126" s="229">
        <f t="shared" si="175"/>
        <v>0</v>
      </c>
      <c r="L126" s="229">
        <f t="shared" si="175"/>
        <v>0</v>
      </c>
      <c r="M126" s="229">
        <f t="shared" si="175"/>
        <v>0</v>
      </c>
      <c r="N126" s="229">
        <f t="shared" si="175"/>
        <v>0</v>
      </c>
      <c r="O126" s="229">
        <f t="shared" si="175"/>
        <v>0</v>
      </c>
      <c r="P126" s="229">
        <f t="shared" si="175"/>
        <v>0</v>
      </c>
      <c r="Q126" s="229">
        <f t="shared" si="175"/>
        <v>0</v>
      </c>
      <c r="R126" s="229">
        <f t="shared" si="175"/>
        <v>0</v>
      </c>
      <c r="S126" s="229">
        <f t="shared" si="175"/>
        <v>0</v>
      </c>
      <c r="T126" s="229">
        <f t="shared" si="175"/>
        <v>0</v>
      </c>
      <c r="U126" s="229">
        <f t="shared" si="175"/>
        <v>0</v>
      </c>
      <c r="V126" s="229">
        <f t="shared" si="175"/>
        <v>0</v>
      </c>
      <c r="W126" s="229">
        <f t="shared" si="174"/>
        <v>0</v>
      </c>
      <c r="X126" s="229">
        <f t="shared" si="174"/>
        <v>0</v>
      </c>
      <c r="Y126" s="229">
        <f t="shared" si="174"/>
        <v>0</v>
      </c>
      <c r="Z126" s="229">
        <f t="shared" si="174"/>
        <v>0</v>
      </c>
      <c r="AA126" s="229">
        <f t="shared" si="174"/>
        <v>0</v>
      </c>
      <c r="AB126" s="229">
        <f t="shared" si="174"/>
        <v>0</v>
      </c>
      <c r="AC126" s="229">
        <f t="shared" si="174"/>
        <v>0</v>
      </c>
      <c r="AD126" s="229">
        <f t="shared" si="174"/>
        <v>0</v>
      </c>
      <c r="AE126" s="229">
        <f t="shared" si="174"/>
        <v>0</v>
      </c>
      <c r="AF126" s="229">
        <f t="shared" si="174"/>
        <v>0</v>
      </c>
      <c r="AG126" s="229">
        <f t="shared" si="174"/>
        <v>0</v>
      </c>
      <c r="AH126" s="229">
        <f t="shared" si="174"/>
        <v>0</v>
      </c>
      <c r="AI126" s="229">
        <f t="shared" si="174"/>
        <v>0</v>
      </c>
      <c r="AJ126" s="229">
        <f t="shared" si="174"/>
        <v>0</v>
      </c>
      <c r="AK126" s="229">
        <f t="shared" si="174"/>
        <v>0</v>
      </c>
      <c r="AL126" s="229">
        <f t="shared" si="174"/>
        <v>0</v>
      </c>
      <c r="AM126" s="229">
        <f t="shared" si="176"/>
        <v>0</v>
      </c>
      <c r="AN126" s="229">
        <f t="shared" si="176"/>
        <v>0</v>
      </c>
      <c r="AO126" s="229">
        <f t="shared" si="178"/>
        <v>0</v>
      </c>
      <c r="AP126" s="229">
        <f t="shared" si="178"/>
        <v>0</v>
      </c>
      <c r="AQ126" s="229">
        <f t="shared" si="178"/>
        <v>0</v>
      </c>
      <c r="AR126" s="229">
        <f t="shared" si="178"/>
        <v>0</v>
      </c>
      <c r="AS126" s="229">
        <f t="shared" si="178"/>
        <v>0</v>
      </c>
      <c r="AT126" s="229">
        <f t="shared" si="178"/>
        <v>0</v>
      </c>
      <c r="AU126" s="229">
        <f t="shared" si="178"/>
        <v>0</v>
      </c>
      <c r="AV126" s="229">
        <f t="shared" si="178"/>
        <v>0</v>
      </c>
      <c r="AW126" s="229">
        <f t="shared" si="178"/>
        <v>0</v>
      </c>
      <c r="AX126" s="229">
        <f t="shared" si="178"/>
        <v>0</v>
      </c>
      <c r="AY126" s="229">
        <f t="shared" si="178"/>
        <v>0</v>
      </c>
      <c r="AZ126" s="229">
        <f t="shared" si="178"/>
        <v>0</v>
      </c>
      <c r="BA126" s="229">
        <f t="shared" si="178"/>
        <v>0</v>
      </c>
      <c r="BB126" s="229">
        <f t="shared" si="178"/>
        <v>0</v>
      </c>
      <c r="BC126" s="229">
        <f t="shared" si="178"/>
        <v>0</v>
      </c>
      <c r="BD126" s="229">
        <f t="shared" si="178"/>
        <v>0</v>
      </c>
      <c r="BE126" s="229">
        <f t="shared" si="178"/>
        <v>0</v>
      </c>
      <c r="BF126" s="229">
        <f t="shared" si="178"/>
        <v>0</v>
      </c>
      <c r="BG126" s="229">
        <f t="shared" si="178"/>
        <v>0</v>
      </c>
      <c r="BH126" s="229">
        <f t="shared" si="178"/>
        <v>0</v>
      </c>
      <c r="BI126" s="229">
        <f t="shared" si="178"/>
        <v>0</v>
      </c>
      <c r="BJ126" s="229">
        <f t="shared" si="178"/>
        <v>0</v>
      </c>
      <c r="BK126" s="229">
        <f t="shared" si="178"/>
        <v>0</v>
      </c>
      <c r="BL126" s="229">
        <f t="shared" si="178"/>
        <v>0</v>
      </c>
      <c r="BM126" s="229">
        <f t="shared" si="178"/>
        <v>0</v>
      </c>
      <c r="BN126" s="229">
        <f t="shared" si="178"/>
        <v>0</v>
      </c>
      <c r="BO126" s="229">
        <f t="shared" si="178"/>
        <v>0</v>
      </c>
      <c r="BP126" s="229">
        <f t="shared" si="178"/>
        <v>0</v>
      </c>
      <c r="BQ126" s="229">
        <f t="shared" si="178"/>
        <v>0</v>
      </c>
      <c r="BR126" s="229">
        <f t="shared" si="178"/>
        <v>0</v>
      </c>
      <c r="BS126" s="229">
        <f t="shared" si="178"/>
        <v>0</v>
      </c>
      <c r="BT126" s="229">
        <f t="shared" si="178"/>
        <v>0</v>
      </c>
      <c r="BU126" s="229">
        <f t="shared" si="178"/>
        <v>0</v>
      </c>
      <c r="BV126" s="229">
        <f t="shared" si="178"/>
        <v>0</v>
      </c>
      <c r="BW126" s="229">
        <f t="shared" si="178"/>
        <v>0</v>
      </c>
      <c r="BX126" s="229">
        <f t="shared" si="178"/>
        <v>0</v>
      </c>
      <c r="BY126" s="229">
        <f t="shared" si="178"/>
        <v>0</v>
      </c>
      <c r="BZ126" s="229">
        <f t="shared" si="178"/>
        <v>0</v>
      </c>
    </row>
    <row r="127" spans="1:78" x14ac:dyDescent="0.2">
      <c r="A127" s="7" t="str">
        <f t="shared" si="172"/>
        <v>Roll-in 7</v>
      </c>
      <c r="B127" s="7">
        <f t="shared" si="172"/>
        <v>0</v>
      </c>
      <c r="C127" s="7">
        <f t="shared" si="165"/>
        <v>41</v>
      </c>
      <c r="D127" s="165">
        <f t="shared" si="177"/>
        <v>44712</v>
      </c>
      <c r="E127" s="77"/>
      <c r="F127" s="68"/>
      <c r="G127" s="229">
        <f t="shared" si="175"/>
        <v>0</v>
      </c>
      <c r="H127" s="229">
        <f t="shared" si="175"/>
        <v>0</v>
      </c>
      <c r="I127" s="229">
        <f t="shared" si="175"/>
        <v>0</v>
      </c>
      <c r="J127" s="229">
        <f t="shared" si="175"/>
        <v>0</v>
      </c>
      <c r="K127" s="229">
        <f t="shared" si="175"/>
        <v>0</v>
      </c>
      <c r="L127" s="229">
        <f t="shared" si="175"/>
        <v>0</v>
      </c>
      <c r="M127" s="229">
        <f t="shared" si="175"/>
        <v>0</v>
      </c>
      <c r="N127" s="229">
        <f t="shared" si="175"/>
        <v>0</v>
      </c>
      <c r="O127" s="229">
        <f t="shared" si="175"/>
        <v>0</v>
      </c>
      <c r="P127" s="229">
        <f t="shared" si="175"/>
        <v>0</v>
      </c>
      <c r="Q127" s="229">
        <f t="shared" si="175"/>
        <v>0</v>
      </c>
      <c r="R127" s="229">
        <f t="shared" si="175"/>
        <v>0</v>
      </c>
      <c r="S127" s="229">
        <f t="shared" si="175"/>
        <v>0</v>
      </c>
      <c r="T127" s="229">
        <f t="shared" si="175"/>
        <v>0</v>
      </c>
      <c r="U127" s="229">
        <f t="shared" si="175"/>
        <v>0</v>
      </c>
      <c r="V127" s="229">
        <f t="shared" si="175"/>
        <v>0</v>
      </c>
      <c r="W127" s="229">
        <f t="shared" si="174"/>
        <v>0</v>
      </c>
      <c r="X127" s="229">
        <f t="shared" si="174"/>
        <v>0</v>
      </c>
      <c r="Y127" s="229">
        <f t="shared" si="174"/>
        <v>0</v>
      </c>
      <c r="Z127" s="229">
        <f t="shared" si="174"/>
        <v>0</v>
      </c>
      <c r="AA127" s="229">
        <f t="shared" si="174"/>
        <v>0</v>
      </c>
      <c r="AB127" s="229">
        <f t="shared" si="174"/>
        <v>0</v>
      </c>
      <c r="AC127" s="229">
        <f t="shared" si="174"/>
        <v>0</v>
      </c>
      <c r="AD127" s="229">
        <f t="shared" si="174"/>
        <v>0</v>
      </c>
      <c r="AE127" s="229">
        <f t="shared" si="174"/>
        <v>0</v>
      </c>
      <c r="AF127" s="229">
        <f t="shared" si="174"/>
        <v>0</v>
      </c>
      <c r="AG127" s="229">
        <f t="shared" si="174"/>
        <v>0</v>
      </c>
      <c r="AH127" s="229">
        <f t="shared" si="174"/>
        <v>0</v>
      </c>
      <c r="AI127" s="229">
        <f t="shared" si="174"/>
        <v>0</v>
      </c>
      <c r="AJ127" s="229">
        <f t="shared" si="174"/>
        <v>0</v>
      </c>
      <c r="AK127" s="229">
        <f t="shared" si="174"/>
        <v>0</v>
      </c>
      <c r="AL127" s="229">
        <f t="shared" si="174"/>
        <v>0</v>
      </c>
      <c r="AM127" s="229">
        <f t="shared" si="176"/>
        <v>0</v>
      </c>
      <c r="AN127" s="229">
        <f t="shared" si="176"/>
        <v>0</v>
      </c>
      <c r="AO127" s="229">
        <f t="shared" si="178"/>
        <v>0</v>
      </c>
      <c r="AP127" s="229">
        <f t="shared" si="178"/>
        <v>0</v>
      </c>
      <c r="AQ127" s="229">
        <f t="shared" si="178"/>
        <v>0</v>
      </c>
      <c r="AR127" s="229">
        <f t="shared" si="178"/>
        <v>0</v>
      </c>
      <c r="AS127" s="229">
        <f t="shared" si="178"/>
        <v>0</v>
      </c>
      <c r="AT127" s="229">
        <f t="shared" si="178"/>
        <v>0</v>
      </c>
      <c r="AU127" s="229">
        <f t="shared" si="178"/>
        <v>0</v>
      </c>
      <c r="AV127" s="229">
        <f t="shared" si="178"/>
        <v>0</v>
      </c>
      <c r="AW127" s="229">
        <f t="shared" si="178"/>
        <v>0</v>
      </c>
      <c r="AX127" s="229">
        <f t="shared" si="178"/>
        <v>0</v>
      </c>
      <c r="AY127" s="229">
        <f t="shared" si="178"/>
        <v>0</v>
      </c>
      <c r="AZ127" s="229">
        <f t="shared" si="178"/>
        <v>0</v>
      </c>
      <c r="BA127" s="229">
        <f t="shared" si="178"/>
        <v>0</v>
      </c>
      <c r="BB127" s="229">
        <f t="shared" si="178"/>
        <v>0</v>
      </c>
      <c r="BC127" s="229">
        <f t="shared" si="178"/>
        <v>0</v>
      </c>
      <c r="BD127" s="229">
        <f t="shared" si="178"/>
        <v>0</v>
      </c>
      <c r="BE127" s="229">
        <f t="shared" si="178"/>
        <v>0</v>
      </c>
      <c r="BF127" s="229">
        <f t="shared" si="178"/>
        <v>0</v>
      </c>
      <c r="BG127" s="229">
        <f t="shared" si="178"/>
        <v>0</v>
      </c>
      <c r="BH127" s="229">
        <f t="shared" si="178"/>
        <v>0</v>
      </c>
      <c r="BI127" s="229">
        <f t="shared" ref="AO127:BZ134" si="179">IF($D127=BI$9,$E127*$G$3/2,IF(AND($C127+$E$3&gt;BI$8,BI$9&gt;$D127),$E127*$G$3,0))</f>
        <v>0</v>
      </c>
      <c r="BJ127" s="229">
        <f t="shared" si="179"/>
        <v>0</v>
      </c>
      <c r="BK127" s="229">
        <f t="shared" si="179"/>
        <v>0</v>
      </c>
      <c r="BL127" s="229">
        <f t="shared" si="179"/>
        <v>0</v>
      </c>
      <c r="BM127" s="229">
        <f t="shared" si="179"/>
        <v>0</v>
      </c>
      <c r="BN127" s="229">
        <f t="shared" si="179"/>
        <v>0</v>
      </c>
      <c r="BO127" s="229">
        <f t="shared" si="179"/>
        <v>0</v>
      </c>
      <c r="BP127" s="229">
        <f t="shared" si="179"/>
        <v>0</v>
      </c>
      <c r="BQ127" s="229">
        <f t="shared" si="179"/>
        <v>0</v>
      </c>
      <c r="BR127" s="229">
        <f t="shared" si="179"/>
        <v>0</v>
      </c>
      <c r="BS127" s="229">
        <f t="shared" si="179"/>
        <v>0</v>
      </c>
      <c r="BT127" s="229">
        <f t="shared" si="179"/>
        <v>0</v>
      </c>
      <c r="BU127" s="229">
        <f t="shared" si="179"/>
        <v>0</v>
      </c>
      <c r="BV127" s="229">
        <f t="shared" si="179"/>
        <v>0</v>
      </c>
      <c r="BW127" s="229">
        <f t="shared" si="179"/>
        <v>0</v>
      </c>
      <c r="BX127" s="229">
        <f t="shared" si="179"/>
        <v>0</v>
      </c>
      <c r="BY127" s="229">
        <f t="shared" si="179"/>
        <v>0</v>
      </c>
      <c r="BZ127" s="229">
        <f t="shared" si="179"/>
        <v>0</v>
      </c>
    </row>
    <row r="128" spans="1:78" x14ac:dyDescent="0.2">
      <c r="A128" s="7" t="str">
        <f t="shared" ref="A128:B146" si="180">A53</f>
        <v>Roll-in 7</v>
      </c>
      <c r="B128" s="7">
        <f t="shared" si="180"/>
        <v>0</v>
      </c>
      <c r="C128" s="7">
        <f t="shared" si="165"/>
        <v>42</v>
      </c>
      <c r="D128" s="165">
        <f t="shared" si="177"/>
        <v>44742</v>
      </c>
      <c r="E128" s="77"/>
      <c r="F128" s="68"/>
      <c r="G128" s="229">
        <f t="shared" si="175"/>
        <v>0</v>
      </c>
      <c r="H128" s="229">
        <f t="shared" si="175"/>
        <v>0</v>
      </c>
      <c r="I128" s="229">
        <f t="shared" si="175"/>
        <v>0</v>
      </c>
      <c r="J128" s="229">
        <f t="shared" si="175"/>
        <v>0</v>
      </c>
      <c r="K128" s="229">
        <f t="shared" si="175"/>
        <v>0</v>
      </c>
      <c r="L128" s="229">
        <f t="shared" si="175"/>
        <v>0</v>
      </c>
      <c r="M128" s="229">
        <f t="shared" si="175"/>
        <v>0</v>
      </c>
      <c r="N128" s="229">
        <f t="shared" si="175"/>
        <v>0</v>
      </c>
      <c r="O128" s="229">
        <f t="shared" si="175"/>
        <v>0</v>
      </c>
      <c r="P128" s="229">
        <f t="shared" si="175"/>
        <v>0</v>
      </c>
      <c r="Q128" s="229">
        <f t="shared" si="175"/>
        <v>0</v>
      </c>
      <c r="R128" s="229">
        <f t="shared" si="175"/>
        <v>0</v>
      </c>
      <c r="S128" s="229">
        <f t="shared" si="175"/>
        <v>0</v>
      </c>
      <c r="T128" s="229">
        <f t="shared" si="175"/>
        <v>0</v>
      </c>
      <c r="U128" s="229">
        <f t="shared" si="175"/>
        <v>0</v>
      </c>
      <c r="V128" s="229">
        <f t="shared" si="175"/>
        <v>0</v>
      </c>
      <c r="W128" s="229">
        <f t="shared" si="174"/>
        <v>0</v>
      </c>
      <c r="X128" s="229">
        <f t="shared" si="174"/>
        <v>0</v>
      </c>
      <c r="Y128" s="229">
        <f t="shared" si="174"/>
        <v>0</v>
      </c>
      <c r="Z128" s="229">
        <f t="shared" si="174"/>
        <v>0</v>
      </c>
      <c r="AA128" s="229">
        <f t="shared" si="174"/>
        <v>0</v>
      </c>
      <c r="AB128" s="229">
        <f t="shared" si="174"/>
        <v>0</v>
      </c>
      <c r="AC128" s="229">
        <f t="shared" si="174"/>
        <v>0</v>
      </c>
      <c r="AD128" s="229">
        <f t="shared" si="174"/>
        <v>0</v>
      </c>
      <c r="AE128" s="229">
        <f t="shared" si="174"/>
        <v>0</v>
      </c>
      <c r="AF128" s="229">
        <f t="shared" si="174"/>
        <v>0</v>
      </c>
      <c r="AG128" s="229">
        <f t="shared" si="174"/>
        <v>0</v>
      </c>
      <c r="AH128" s="229">
        <f t="shared" si="174"/>
        <v>0</v>
      </c>
      <c r="AI128" s="229">
        <f t="shared" si="174"/>
        <v>0</v>
      </c>
      <c r="AJ128" s="229">
        <f t="shared" si="174"/>
        <v>0</v>
      </c>
      <c r="AK128" s="229">
        <f t="shared" si="174"/>
        <v>0</v>
      </c>
      <c r="AL128" s="229">
        <f t="shared" si="174"/>
        <v>0</v>
      </c>
      <c r="AM128" s="229">
        <f t="shared" si="176"/>
        <v>0</v>
      </c>
      <c r="AN128" s="229">
        <f t="shared" si="176"/>
        <v>0</v>
      </c>
      <c r="AO128" s="229">
        <f t="shared" si="179"/>
        <v>0</v>
      </c>
      <c r="AP128" s="229">
        <f t="shared" si="179"/>
        <v>0</v>
      </c>
      <c r="AQ128" s="229">
        <f t="shared" si="179"/>
        <v>0</v>
      </c>
      <c r="AR128" s="229">
        <f t="shared" si="179"/>
        <v>0</v>
      </c>
      <c r="AS128" s="229">
        <f t="shared" si="179"/>
        <v>0</v>
      </c>
      <c r="AT128" s="229">
        <f t="shared" si="179"/>
        <v>0</v>
      </c>
      <c r="AU128" s="229">
        <f t="shared" si="179"/>
        <v>0</v>
      </c>
      <c r="AV128" s="229">
        <f t="shared" si="179"/>
        <v>0</v>
      </c>
      <c r="AW128" s="229">
        <f t="shared" si="179"/>
        <v>0</v>
      </c>
      <c r="AX128" s="229">
        <f t="shared" si="179"/>
        <v>0</v>
      </c>
      <c r="AY128" s="229">
        <f t="shared" si="179"/>
        <v>0</v>
      </c>
      <c r="AZ128" s="229">
        <f t="shared" si="179"/>
        <v>0</v>
      </c>
      <c r="BA128" s="229">
        <f t="shared" si="179"/>
        <v>0</v>
      </c>
      <c r="BB128" s="229">
        <f t="shared" si="179"/>
        <v>0</v>
      </c>
      <c r="BC128" s="229">
        <f t="shared" si="179"/>
        <v>0</v>
      </c>
      <c r="BD128" s="229">
        <f t="shared" si="179"/>
        <v>0</v>
      </c>
      <c r="BE128" s="229">
        <f t="shared" si="179"/>
        <v>0</v>
      </c>
      <c r="BF128" s="229">
        <f t="shared" si="179"/>
        <v>0</v>
      </c>
      <c r="BG128" s="229">
        <f t="shared" si="179"/>
        <v>0</v>
      </c>
      <c r="BH128" s="229">
        <f t="shared" si="179"/>
        <v>0</v>
      </c>
      <c r="BI128" s="229">
        <f t="shared" si="179"/>
        <v>0</v>
      </c>
      <c r="BJ128" s="229">
        <f t="shared" si="179"/>
        <v>0</v>
      </c>
      <c r="BK128" s="229">
        <f t="shared" si="179"/>
        <v>0</v>
      </c>
      <c r="BL128" s="229">
        <f t="shared" si="179"/>
        <v>0</v>
      </c>
      <c r="BM128" s="229">
        <f t="shared" si="179"/>
        <v>0</v>
      </c>
      <c r="BN128" s="229">
        <f t="shared" si="179"/>
        <v>0</v>
      </c>
      <c r="BO128" s="229">
        <f t="shared" si="179"/>
        <v>0</v>
      </c>
      <c r="BP128" s="229">
        <f t="shared" si="179"/>
        <v>0</v>
      </c>
      <c r="BQ128" s="229">
        <f t="shared" si="179"/>
        <v>0</v>
      </c>
      <c r="BR128" s="229">
        <f t="shared" si="179"/>
        <v>0</v>
      </c>
      <c r="BS128" s="229">
        <f t="shared" si="179"/>
        <v>0</v>
      </c>
      <c r="BT128" s="229">
        <f t="shared" si="179"/>
        <v>0</v>
      </c>
      <c r="BU128" s="229">
        <f t="shared" si="179"/>
        <v>0</v>
      </c>
      <c r="BV128" s="229">
        <f t="shared" si="179"/>
        <v>0</v>
      </c>
      <c r="BW128" s="229">
        <f t="shared" si="179"/>
        <v>0</v>
      </c>
      <c r="BX128" s="229">
        <f t="shared" si="179"/>
        <v>0</v>
      </c>
      <c r="BY128" s="229">
        <f t="shared" si="179"/>
        <v>0</v>
      </c>
      <c r="BZ128" s="229">
        <f t="shared" si="179"/>
        <v>0</v>
      </c>
    </row>
    <row r="129" spans="1:78" x14ac:dyDescent="0.2">
      <c r="A129" s="7" t="str">
        <f t="shared" si="180"/>
        <v>Roll-in 7</v>
      </c>
      <c r="B129" s="7">
        <f t="shared" si="180"/>
        <v>0</v>
      </c>
      <c r="C129" s="7">
        <f t="shared" si="165"/>
        <v>43</v>
      </c>
      <c r="D129" s="165">
        <f t="shared" si="177"/>
        <v>44773</v>
      </c>
      <c r="E129" s="77"/>
      <c r="F129" s="68"/>
      <c r="G129" s="229">
        <f t="shared" si="175"/>
        <v>0</v>
      </c>
      <c r="H129" s="229">
        <f t="shared" si="175"/>
        <v>0</v>
      </c>
      <c r="I129" s="229">
        <f t="shared" si="175"/>
        <v>0</v>
      </c>
      <c r="J129" s="229">
        <f t="shared" si="175"/>
        <v>0</v>
      </c>
      <c r="K129" s="229">
        <f t="shared" si="175"/>
        <v>0</v>
      </c>
      <c r="L129" s="229">
        <f t="shared" si="175"/>
        <v>0</v>
      </c>
      <c r="M129" s="229">
        <f t="shared" si="175"/>
        <v>0</v>
      </c>
      <c r="N129" s="229">
        <f t="shared" si="175"/>
        <v>0</v>
      </c>
      <c r="O129" s="229">
        <f t="shared" si="175"/>
        <v>0</v>
      </c>
      <c r="P129" s="229">
        <f t="shared" si="175"/>
        <v>0</v>
      </c>
      <c r="Q129" s="229">
        <f t="shared" si="175"/>
        <v>0</v>
      </c>
      <c r="R129" s="229">
        <f t="shared" si="175"/>
        <v>0</v>
      </c>
      <c r="S129" s="229">
        <f t="shared" si="175"/>
        <v>0</v>
      </c>
      <c r="T129" s="229">
        <f t="shared" si="175"/>
        <v>0</v>
      </c>
      <c r="U129" s="229">
        <f t="shared" si="175"/>
        <v>0</v>
      </c>
      <c r="V129" s="229">
        <f t="shared" si="175"/>
        <v>0</v>
      </c>
      <c r="W129" s="229">
        <f t="shared" si="174"/>
        <v>0</v>
      </c>
      <c r="X129" s="229">
        <f t="shared" si="174"/>
        <v>0</v>
      </c>
      <c r="Y129" s="229">
        <f t="shared" si="174"/>
        <v>0</v>
      </c>
      <c r="Z129" s="229">
        <f t="shared" si="174"/>
        <v>0</v>
      </c>
      <c r="AA129" s="229">
        <f t="shared" si="174"/>
        <v>0</v>
      </c>
      <c r="AB129" s="229">
        <f t="shared" si="174"/>
        <v>0</v>
      </c>
      <c r="AC129" s="229">
        <f t="shared" si="174"/>
        <v>0</v>
      </c>
      <c r="AD129" s="229">
        <f t="shared" si="174"/>
        <v>0</v>
      </c>
      <c r="AE129" s="229">
        <f t="shared" si="174"/>
        <v>0</v>
      </c>
      <c r="AF129" s="229">
        <f t="shared" si="174"/>
        <v>0</v>
      </c>
      <c r="AG129" s="229">
        <f t="shared" si="174"/>
        <v>0</v>
      </c>
      <c r="AH129" s="229">
        <f t="shared" si="174"/>
        <v>0</v>
      </c>
      <c r="AI129" s="229">
        <f t="shared" si="174"/>
        <v>0</v>
      </c>
      <c r="AJ129" s="229">
        <f t="shared" si="174"/>
        <v>0</v>
      </c>
      <c r="AK129" s="229">
        <f t="shared" si="174"/>
        <v>0</v>
      </c>
      <c r="AL129" s="229">
        <f t="shared" si="174"/>
        <v>0</v>
      </c>
      <c r="AM129" s="229">
        <f t="shared" si="176"/>
        <v>0</v>
      </c>
      <c r="AN129" s="229">
        <f t="shared" si="176"/>
        <v>0</v>
      </c>
      <c r="AO129" s="229">
        <f t="shared" si="179"/>
        <v>0</v>
      </c>
      <c r="AP129" s="229">
        <f t="shared" si="179"/>
        <v>0</v>
      </c>
      <c r="AQ129" s="229">
        <f t="shared" si="179"/>
        <v>0</v>
      </c>
      <c r="AR129" s="229">
        <f t="shared" si="179"/>
        <v>0</v>
      </c>
      <c r="AS129" s="229">
        <f t="shared" si="179"/>
        <v>0</v>
      </c>
      <c r="AT129" s="229">
        <f t="shared" si="179"/>
        <v>0</v>
      </c>
      <c r="AU129" s="229">
        <f t="shared" si="179"/>
        <v>0</v>
      </c>
      <c r="AV129" s="229">
        <f t="shared" si="179"/>
        <v>0</v>
      </c>
      <c r="AW129" s="229">
        <f t="shared" si="179"/>
        <v>0</v>
      </c>
      <c r="AX129" s="229">
        <f t="shared" si="179"/>
        <v>0</v>
      </c>
      <c r="AY129" s="229">
        <f t="shared" si="179"/>
        <v>0</v>
      </c>
      <c r="AZ129" s="229">
        <f t="shared" si="179"/>
        <v>0</v>
      </c>
      <c r="BA129" s="229">
        <f t="shared" si="179"/>
        <v>0</v>
      </c>
      <c r="BB129" s="229">
        <f t="shared" si="179"/>
        <v>0</v>
      </c>
      <c r="BC129" s="229">
        <f t="shared" si="179"/>
        <v>0</v>
      </c>
      <c r="BD129" s="229">
        <f t="shared" si="179"/>
        <v>0</v>
      </c>
      <c r="BE129" s="229">
        <f t="shared" si="179"/>
        <v>0</v>
      </c>
      <c r="BF129" s="229">
        <f t="shared" si="179"/>
        <v>0</v>
      </c>
      <c r="BG129" s="229">
        <f t="shared" si="179"/>
        <v>0</v>
      </c>
      <c r="BH129" s="229">
        <f t="shared" si="179"/>
        <v>0</v>
      </c>
      <c r="BI129" s="229">
        <f t="shared" si="179"/>
        <v>0</v>
      </c>
      <c r="BJ129" s="229">
        <f t="shared" si="179"/>
        <v>0</v>
      </c>
      <c r="BK129" s="229">
        <f t="shared" si="179"/>
        <v>0</v>
      </c>
      <c r="BL129" s="229">
        <f t="shared" si="179"/>
        <v>0</v>
      </c>
      <c r="BM129" s="229">
        <f t="shared" si="179"/>
        <v>0</v>
      </c>
      <c r="BN129" s="229">
        <f t="shared" si="179"/>
        <v>0</v>
      </c>
      <c r="BO129" s="229">
        <f t="shared" si="179"/>
        <v>0</v>
      </c>
      <c r="BP129" s="229">
        <f t="shared" si="179"/>
        <v>0</v>
      </c>
      <c r="BQ129" s="229">
        <f t="shared" si="179"/>
        <v>0</v>
      </c>
      <c r="BR129" s="229">
        <f t="shared" si="179"/>
        <v>0</v>
      </c>
      <c r="BS129" s="229">
        <f t="shared" si="179"/>
        <v>0</v>
      </c>
      <c r="BT129" s="229">
        <f t="shared" si="179"/>
        <v>0</v>
      </c>
      <c r="BU129" s="229">
        <f t="shared" si="179"/>
        <v>0</v>
      </c>
      <c r="BV129" s="229">
        <f t="shared" si="179"/>
        <v>0</v>
      </c>
      <c r="BW129" s="229">
        <f t="shared" si="179"/>
        <v>0</v>
      </c>
      <c r="BX129" s="229">
        <f t="shared" si="179"/>
        <v>0</v>
      </c>
      <c r="BY129" s="229">
        <f t="shared" si="179"/>
        <v>0</v>
      </c>
      <c r="BZ129" s="229">
        <f t="shared" si="179"/>
        <v>0</v>
      </c>
    </row>
    <row r="130" spans="1:78" x14ac:dyDescent="0.2">
      <c r="A130" s="7" t="str">
        <f t="shared" si="180"/>
        <v>Roll-in 7</v>
      </c>
      <c r="B130" s="7">
        <f t="shared" si="180"/>
        <v>0</v>
      </c>
      <c r="C130" s="7">
        <f t="shared" si="165"/>
        <v>44</v>
      </c>
      <c r="D130" s="165">
        <f t="shared" si="177"/>
        <v>44804</v>
      </c>
      <c r="E130" s="77"/>
      <c r="F130" s="68"/>
      <c r="G130" s="229">
        <f t="shared" si="175"/>
        <v>0</v>
      </c>
      <c r="H130" s="229">
        <f t="shared" si="175"/>
        <v>0</v>
      </c>
      <c r="I130" s="229">
        <f t="shared" si="175"/>
        <v>0</v>
      </c>
      <c r="J130" s="229">
        <f t="shared" si="175"/>
        <v>0</v>
      </c>
      <c r="K130" s="229">
        <f t="shared" si="175"/>
        <v>0</v>
      </c>
      <c r="L130" s="229">
        <f t="shared" si="175"/>
        <v>0</v>
      </c>
      <c r="M130" s="229">
        <f t="shared" si="175"/>
        <v>0</v>
      </c>
      <c r="N130" s="229">
        <f t="shared" si="175"/>
        <v>0</v>
      </c>
      <c r="O130" s="229">
        <f t="shared" si="175"/>
        <v>0</v>
      </c>
      <c r="P130" s="229">
        <f t="shared" si="175"/>
        <v>0</v>
      </c>
      <c r="Q130" s="229">
        <f t="shared" si="175"/>
        <v>0</v>
      </c>
      <c r="R130" s="229">
        <f t="shared" si="175"/>
        <v>0</v>
      </c>
      <c r="S130" s="229">
        <f t="shared" si="175"/>
        <v>0</v>
      </c>
      <c r="T130" s="229">
        <f t="shared" si="175"/>
        <v>0</v>
      </c>
      <c r="U130" s="229">
        <f t="shared" si="175"/>
        <v>0</v>
      </c>
      <c r="V130" s="229">
        <f t="shared" si="175"/>
        <v>0</v>
      </c>
      <c r="W130" s="229">
        <f t="shared" si="174"/>
        <v>0</v>
      </c>
      <c r="X130" s="229">
        <f t="shared" si="174"/>
        <v>0</v>
      </c>
      <c r="Y130" s="229">
        <f t="shared" si="174"/>
        <v>0</v>
      </c>
      <c r="Z130" s="229">
        <f t="shared" si="174"/>
        <v>0</v>
      </c>
      <c r="AA130" s="229">
        <f t="shared" si="174"/>
        <v>0</v>
      </c>
      <c r="AB130" s="229">
        <f t="shared" si="174"/>
        <v>0</v>
      </c>
      <c r="AC130" s="229">
        <f t="shared" si="174"/>
        <v>0</v>
      </c>
      <c r="AD130" s="229">
        <f t="shared" si="174"/>
        <v>0</v>
      </c>
      <c r="AE130" s="229">
        <f t="shared" si="174"/>
        <v>0</v>
      </c>
      <c r="AF130" s="229">
        <f t="shared" si="174"/>
        <v>0</v>
      </c>
      <c r="AG130" s="229">
        <f t="shared" si="174"/>
        <v>0</v>
      </c>
      <c r="AH130" s="229">
        <f t="shared" si="174"/>
        <v>0</v>
      </c>
      <c r="AI130" s="229">
        <f t="shared" si="174"/>
        <v>0</v>
      </c>
      <c r="AJ130" s="229">
        <f t="shared" si="174"/>
        <v>0</v>
      </c>
      <c r="AK130" s="229">
        <f t="shared" si="174"/>
        <v>0</v>
      </c>
      <c r="AL130" s="229">
        <f t="shared" si="174"/>
        <v>0</v>
      </c>
      <c r="AM130" s="229">
        <f t="shared" si="176"/>
        <v>0</v>
      </c>
      <c r="AN130" s="229">
        <f t="shared" si="176"/>
        <v>0</v>
      </c>
      <c r="AO130" s="229">
        <f t="shared" si="179"/>
        <v>0</v>
      </c>
      <c r="AP130" s="229">
        <f t="shared" si="179"/>
        <v>0</v>
      </c>
      <c r="AQ130" s="229">
        <f t="shared" si="179"/>
        <v>0</v>
      </c>
      <c r="AR130" s="229">
        <f t="shared" si="179"/>
        <v>0</v>
      </c>
      <c r="AS130" s="229">
        <f t="shared" si="179"/>
        <v>0</v>
      </c>
      <c r="AT130" s="229">
        <f t="shared" si="179"/>
        <v>0</v>
      </c>
      <c r="AU130" s="229">
        <f t="shared" si="179"/>
        <v>0</v>
      </c>
      <c r="AV130" s="229">
        <f t="shared" si="179"/>
        <v>0</v>
      </c>
      <c r="AW130" s="229">
        <f t="shared" si="179"/>
        <v>0</v>
      </c>
      <c r="AX130" s="229">
        <f t="shared" si="179"/>
        <v>0</v>
      </c>
      <c r="AY130" s="229">
        <f t="shared" si="179"/>
        <v>0</v>
      </c>
      <c r="AZ130" s="229">
        <f t="shared" si="179"/>
        <v>0</v>
      </c>
      <c r="BA130" s="229">
        <f t="shared" si="179"/>
        <v>0</v>
      </c>
      <c r="BB130" s="229">
        <f t="shared" si="179"/>
        <v>0</v>
      </c>
      <c r="BC130" s="229">
        <f t="shared" si="179"/>
        <v>0</v>
      </c>
      <c r="BD130" s="229">
        <f t="shared" si="179"/>
        <v>0</v>
      </c>
      <c r="BE130" s="229">
        <f t="shared" si="179"/>
        <v>0</v>
      </c>
      <c r="BF130" s="229">
        <f t="shared" si="179"/>
        <v>0</v>
      </c>
      <c r="BG130" s="229">
        <f t="shared" si="179"/>
        <v>0</v>
      </c>
      <c r="BH130" s="229">
        <f t="shared" si="179"/>
        <v>0</v>
      </c>
      <c r="BI130" s="229">
        <f t="shared" si="179"/>
        <v>0</v>
      </c>
      <c r="BJ130" s="229">
        <f t="shared" si="179"/>
        <v>0</v>
      </c>
      <c r="BK130" s="229">
        <f t="shared" si="179"/>
        <v>0</v>
      </c>
      <c r="BL130" s="229">
        <f t="shared" si="179"/>
        <v>0</v>
      </c>
      <c r="BM130" s="229">
        <f t="shared" si="179"/>
        <v>0</v>
      </c>
      <c r="BN130" s="229">
        <f t="shared" si="179"/>
        <v>0</v>
      </c>
      <c r="BO130" s="229">
        <f t="shared" si="179"/>
        <v>0</v>
      </c>
      <c r="BP130" s="229">
        <f t="shared" si="179"/>
        <v>0</v>
      </c>
      <c r="BQ130" s="229">
        <f t="shared" si="179"/>
        <v>0</v>
      </c>
      <c r="BR130" s="229">
        <f t="shared" si="179"/>
        <v>0</v>
      </c>
      <c r="BS130" s="229">
        <f t="shared" si="179"/>
        <v>0</v>
      </c>
      <c r="BT130" s="229">
        <f t="shared" si="179"/>
        <v>0</v>
      </c>
      <c r="BU130" s="229">
        <f t="shared" si="179"/>
        <v>0</v>
      </c>
      <c r="BV130" s="229">
        <f t="shared" si="179"/>
        <v>0</v>
      </c>
      <c r="BW130" s="229">
        <f t="shared" si="179"/>
        <v>0</v>
      </c>
      <c r="BX130" s="229">
        <f t="shared" si="179"/>
        <v>0</v>
      </c>
      <c r="BY130" s="229">
        <f t="shared" si="179"/>
        <v>0</v>
      </c>
      <c r="BZ130" s="229">
        <f t="shared" si="179"/>
        <v>0</v>
      </c>
    </row>
    <row r="131" spans="1:78" x14ac:dyDescent="0.2">
      <c r="A131" s="7" t="str">
        <f t="shared" si="180"/>
        <v>Roll-in 8</v>
      </c>
      <c r="B131" s="7">
        <f t="shared" si="180"/>
        <v>0</v>
      </c>
      <c r="C131" s="7">
        <f t="shared" si="165"/>
        <v>45</v>
      </c>
      <c r="D131" s="165">
        <f t="shared" si="177"/>
        <v>44834</v>
      </c>
      <c r="E131" s="77"/>
      <c r="F131" s="68"/>
      <c r="G131" s="229">
        <f t="shared" si="175"/>
        <v>0</v>
      </c>
      <c r="H131" s="229">
        <f t="shared" si="175"/>
        <v>0</v>
      </c>
      <c r="I131" s="229">
        <f t="shared" si="175"/>
        <v>0</v>
      </c>
      <c r="J131" s="229">
        <f t="shared" si="175"/>
        <v>0</v>
      </c>
      <c r="K131" s="229">
        <f t="shared" si="175"/>
        <v>0</v>
      </c>
      <c r="L131" s="229">
        <f t="shared" si="175"/>
        <v>0</v>
      </c>
      <c r="M131" s="229">
        <f t="shared" si="175"/>
        <v>0</v>
      </c>
      <c r="N131" s="229">
        <f t="shared" si="175"/>
        <v>0</v>
      </c>
      <c r="O131" s="229">
        <f t="shared" si="175"/>
        <v>0</v>
      </c>
      <c r="P131" s="229">
        <f t="shared" si="175"/>
        <v>0</v>
      </c>
      <c r="Q131" s="229">
        <f t="shared" si="175"/>
        <v>0</v>
      </c>
      <c r="R131" s="229">
        <f t="shared" si="175"/>
        <v>0</v>
      </c>
      <c r="S131" s="229">
        <f t="shared" si="175"/>
        <v>0</v>
      </c>
      <c r="T131" s="229">
        <f t="shared" si="175"/>
        <v>0</v>
      </c>
      <c r="U131" s="229">
        <f t="shared" si="175"/>
        <v>0</v>
      </c>
      <c r="V131" s="229">
        <f t="shared" si="175"/>
        <v>0</v>
      </c>
      <c r="W131" s="229">
        <f t="shared" si="174"/>
        <v>0</v>
      </c>
      <c r="X131" s="229">
        <f t="shared" si="174"/>
        <v>0</v>
      </c>
      <c r="Y131" s="229">
        <f t="shared" si="174"/>
        <v>0</v>
      </c>
      <c r="Z131" s="229">
        <f t="shared" si="174"/>
        <v>0</v>
      </c>
      <c r="AA131" s="229">
        <f t="shared" si="174"/>
        <v>0</v>
      </c>
      <c r="AB131" s="229">
        <f t="shared" si="174"/>
        <v>0</v>
      </c>
      <c r="AC131" s="229">
        <f t="shared" si="174"/>
        <v>0</v>
      </c>
      <c r="AD131" s="229">
        <f t="shared" si="174"/>
        <v>0</v>
      </c>
      <c r="AE131" s="229">
        <f t="shared" si="174"/>
        <v>0</v>
      </c>
      <c r="AF131" s="229">
        <f t="shared" si="174"/>
        <v>0</v>
      </c>
      <c r="AG131" s="229">
        <f t="shared" si="174"/>
        <v>0</v>
      </c>
      <c r="AH131" s="229">
        <f t="shared" si="174"/>
        <v>0</v>
      </c>
      <c r="AI131" s="229">
        <f t="shared" si="174"/>
        <v>0</v>
      </c>
      <c r="AJ131" s="229">
        <f t="shared" si="174"/>
        <v>0</v>
      </c>
      <c r="AK131" s="229">
        <f t="shared" si="174"/>
        <v>0</v>
      </c>
      <c r="AL131" s="229">
        <f t="shared" si="174"/>
        <v>0</v>
      </c>
      <c r="AM131" s="229">
        <f t="shared" si="176"/>
        <v>0</v>
      </c>
      <c r="AN131" s="229">
        <f t="shared" si="176"/>
        <v>0</v>
      </c>
      <c r="AO131" s="229">
        <f t="shared" si="179"/>
        <v>0</v>
      </c>
      <c r="AP131" s="229">
        <f t="shared" si="179"/>
        <v>0</v>
      </c>
      <c r="AQ131" s="229">
        <f t="shared" si="179"/>
        <v>0</v>
      </c>
      <c r="AR131" s="229">
        <f t="shared" si="179"/>
        <v>0</v>
      </c>
      <c r="AS131" s="229">
        <f t="shared" si="179"/>
        <v>0</v>
      </c>
      <c r="AT131" s="229">
        <f t="shared" si="179"/>
        <v>0</v>
      </c>
      <c r="AU131" s="229">
        <f t="shared" si="179"/>
        <v>0</v>
      </c>
      <c r="AV131" s="229">
        <f t="shared" si="179"/>
        <v>0</v>
      </c>
      <c r="AW131" s="229">
        <f t="shared" si="179"/>
        <v>0</v>
      </c>
      <c r="AX131" s="229">
        <f t="shared" si="179"/>
        <v>0</v>
      </c>
      <c r="AY131" s="229">
        <f t="shared" si="179"/>
        <v>0</v>
      </c>
      <c r="AZ131" s="229">
        <f t="shared" si="179"/>
        <v>0</v>
      </c>
      <c r="BA131" s="229">
        <f t="shared" si="179"/>
        <v>0</v>
      </c>
      <c r="BB131" s="229">
        <f t="shared" si="179"/>
        <v>0</v>
      </c>
      <c r="BC131" s="229">
        <f t="shared" si="179"/>
        <v>0</v>
      </c>
      <c r="BD131" s="229">
        <f t="shared" si="179"/>
        <v>0</v>
      </c>
      <c r="BE131" s="229">
        <f t="shared" si="179"/>
        <v>0</v>
      </c>
      <c r="BF131" s="229">
        <f t="shared" si="179"/>
        <v>0</v>
      </c>
      <c r="BG131" s="229">
        <f t="shared" si="179"/>
        <v>0</v>
      </c>
      <c r="BH131" s="229">
        <f t="shared" si="179"/>
        <v>0</v>
      </c>
      <c r="BI131" s="229">
        <f t="shared" si="179"/>
        <v>0</v>
      </c>
      <c r="BJ131" s="229">
        <f t="shared" si="179"/>
        <v>0</v>
      </c>
      <c r="BK131" s="229">
        <f t="shared" si="179"/>
        <v>0</v>
      </c>
      <c r="BL131" s="229">
        <f t="shared" si="179"/>
        <v>0</v>
      </c>
      <c r="BM131" s="229">
        <f t="shared" si="179"/>
        <v>0</v>
      </c>
      <c r="BN131" s="229">
        <f t="shared" si="179"/>
        <v>0</v>
      </c>
      <c r="BO131" s="229">
        <f t="shared" si="179"/>
        <v>0</v>
      </c>
      <c r="BP131" s="229">
        <f t="shared" si="179"/>
        <v>0</v>
      </c>
      <c r="BQ131" s="229">
        <f t="shared" si="179"/>
        <v>0</v>
      </c>
      <c r="BR131" s="229">
        <f t="shared" si="179"/>
        <v>0</v>
      </c>
      <c r="BS131" s="229">
        <f t="shared" si="179"/>
        <v>0</v>
      </c>
      <c r="BT131" s="229">
        <f t="shared" si="179"/>
        <v>0</v>
      </c>
      <c r="BU131" s="229">
        <f t="shared" si="179"/>
        <v>0</v>
      </c>
      <c r="BV131" s="229">
        <f t="shared" si="179"/>
        <v>0</v>
      </c>
      <c r="BW131" s="229">
        <f t="shared" si="179"/>
        <v>0</v>
      </c>
      <c r="BX131" s="229">
        <f t="shared" si="179"/>
        <v>0</v>
      </c>
      <c r="BY131" s="229">
        <f t="shared" si="179"/>
        <v>0</v>
      </c>
      <c r="BZ131" s="229">
        <f t="shared" si="179"/>
        <v>0</v>
      </c>
    </row>
    <row r="132" spans="1:78" x14ac:dyDescent="0.2">
      <c r="A132" s="7" t="str">
        <f t="shared" si="180"/>
        <v>Roll-in 8</v>
      </c>
      <c r="B132" s="7">
        <f t="shared" si="180"/>
        <v>0</v>
      </c>
      <c r="C132" s="7">
        <f t="shared" si="165"/>
        <v>46</v>
      </c>
      <c r="D132" s="165">
        <f t="shared" si="177"/>
        <v>44865</v>
      </c>
      <c r="E132" s="77"/>
      <c r="F132" s="68"/>
      <c r="G132" s="229">
        <f t="shared" si="175"/>
        <v>0</v>
      </c>
      <c r="H132" s="229">
        <f t="shared" si="175"/>
        <v>0</v>
      </c>
      <c r="I132" s="229">
        <f t="shared" si="175"/>
        <v>0</v>
      </c>
      <c r="J132" s="229">
        <f t="shared" si="175"/>
        <v>0</v>
      </c>
      <c r="K132" s="229">
        <f t="shared" si="175"/>
        <v>0</v>
      </c>
      <c r="L132" s="229">
        <f t="shared" si="175"/>
        <v>0</v>
      </c>
      <c r="M132" s="229">
        <f t="shared" si="175"/>
        <v>0</v>
      </c>
      <c r="N132" s="229">
        <f t="shared" si="175"/>
        <v>0</v>
      </c>
      <c r="O132" s="229">
        <f t="shared" si="175"/>
        <v>0</v>
      </c>
      <c r="P132" s="229">
        <f t="shared" si="175"/>
        <v>0</v>
      </c>
      <c r="Q132" s="229">
        <f t="shared" si="175"/>
        <v>0</v>
      </c>
      <c r="R132" s="229">
        <f t="shared" si="175"/>
        <v>0</v>
      </c>
      <c r="S132" s="229">
        <f t="shared" si="175"/>
        <v>0</v>
      </c>
      <c r="T132" s="229">
        <f t="shared" si="175"/>
        <v>0</v>
      </c>
      <c r="U132" s="229">
        <f t="shared" si="175"/>
        <v>0</v>
      </c>
      <c r="V132" s="229">
        <f t="shared" si="175"/>
        <v>0</v>
      </c>
      <c r="W132" s="229">
        <f t="shared" si="174"/>
        <v>0</v>
      </c>
      <c r="X132" s="229">
        <f t="shared" si="174"/>
        <v>0</v>
      </c>
      <c r="Y132" s="229">
        <f t="shared" si="174"/>
        <v>0</v>
      </c>
      <c r="Z132" s="229">
        <f t="shared" si="174"/>
        <v>0</v>
      </c>
      <c r="AA132" s="229">
        <f t="shared" si="174"/>
        <v>0</v>
      </c>
      <c r="AB132" s="229">
        <f t="shared" si="174"/>
        <v>0</v>
      </c>
      <c r="AC132" s="229">
        <f t="shared" si="174"/>
        <v>0</v>
      </c>
      <c r="AD132" s="229">
        <f t="shared" si="174"/>
        <v>0</v>
      </c>
      <c r="AE132" s="229">
        <f t="shared" si="174"/>
        <v>0</v>
      </c>
      <c r="AF132" s="229">
        <f t="shared" si="174"/>
        <v>0</v>
      </c>
      <c r="AG132" s="229">
        <f t="shared" si="174"/>
        <v>0</v>
      </c>
      <c r="AH132" s="229">
        <f t="shared" si="174"/>
        <v>0</v>
      </c>
      <c r="AI132" s="229">
        <f t="shared" si="174"/>
        <v>0</v>
      </c>
      <c r="AJ132" s="229">
        <f t="shared" si="174"/>
        <v>0</v>
      </c>
      <c r="AK132" s="229">
        <f t="shared" si="174"/>
        <v>0</v>
      </c>
      <c r="AL132" s="229">
        <f t="shared" si="174"/>
        <v>0</v>
      </c>
      <c r="AM132" s="229">
        <f t="shared" si="176"/>
        <v>0</v>
      </c>
      <c r="AN132" s="229">
        <f t="shared" si="176"/>
        <v>0</v>
      </c>
      <c r="AO132" s="229">
        <f t="shared" si="179"/>
        <v>0</v>
      </c>
      <c r="AP132" s="229">
        <f t="shared" si="179"/>
        <v>0</v>
      </c>
      <c r="AQ132" s="229">
        <f t="shared" si="179"/>
        <v>0</v>
      </c>
      <c r="AR132" s="229">
        <f t="shared" si="179"/>
        <v>0</v>
      </c>
      <c r="AS132" s="229">
        <f t="shared" si="179"/>
        <v>0</v>
      </c>
      <c r="AT132" s="229">
        <f t="shared" si="179"/>
        <v>0</v>
      </c>
      <c r="AU132" s="229">
        <f t="shared" si="179"/>
        <v>0</v>
      </c>
      <c r="AV132" s="229">
        <f t="shared" si="179"/>
        <v>0</v>
      </c>
      <c r="AW132" s="229">
        <f t="shared" si="179"/>
        <v>0</v>
      </c>
      <c r="AX132" s="229">
        <f t="shared" si="179"/>
        <v>0</v>
      </c>
      <c r="AY132" s="229">
        <f t="shared" si="179"/>
        <v>0</v>
      </c>
      <c r="AZ132" s="229">
        <f t="shared" si="179"/>
        <v>0</v>
      </c>
      <c r="BA132" s="229">
        <f t="shared" si="179"/>
        <v>0</v>
      </c>
      <c r="BB132" s="229">
        <f t="shared" si="179"/>
        <v>0</v>
      </c>
      <c r="BC132" s="229">
        <f t="shared" si="179"/>
        <v>0</v>
      </c>
      <c r="BD132" s="229">
        <f t="shared" si="179"/>
        <v>0</v>
      </c>
      <c r="BE132" s="229">
        <f t="shared" si="179"/>
        <v>0</v>
      </c>
      <c r="BF132" s="229">
        <f t="shared" si="179"/>
        <v>0</v>
      </c>
      <c r="BG132" s="229">
        <f t="shared" si="179"/>
        <v>0</v>
      </c>
      <c r="BH132" s="229">
        <f t="shared" si="179"/>
        <v>0</v>
      </c>
      <c r="BI132" s="229">
        <f t="shared" si="179"/>
        <v>0</v>
      </c>
      <c r="BJ132" s="229">
        <f t="shared" si="179"/>
        <v>0</v>
      </c>
      <c r="BK132" s="229">
        <f t="shared" si="179"/>
        <v>0</v>
      </c>
      <c r="BL132" s="229">
        <f t="shared" si="179"/>
        <v>0</v>
      </c>
      <c r="BM132" s="229">
        <f t="shared" si="179"/>
        <v>0</v>
      </c>
      <c r="BN132" s="229">
        <f t="shared" si="179"/>
        <v>0</v>
      </c>
      <c r="BO132" s="229">
        <f t="shared" si="179"/>
        <v>0</v>
      </c>
      <c r="BP132" s="229">
        <f t="shared" si="179"/>
        <v>0</v>
      </c>
      <c r="BQ132" s="229">
        <f t="shared" si="179"/>
        <v>0</v>
      </c>
      <c r="BR132" s="229">
        <f t="shared" si="179"/>
        <v>0</v>
      </c>
      <c r="BS132" s="229">
        <f t="shared" si="179"/>
        <v>0</v>
      </c>
      <c r="BT132" s="229">
        <f t="shared" si="179"/>
        <v>0</v>
      </c>
      <c r="BU132" s="229">
        <f t="shared" si="179"/>
        <v>0</v>
      </c>
      <c r="BV132" s="229">
        <f t="shared" si="179"/>
        <v>0</v>
      </c>
      <c r="BW132" s="229">
        <f t="shared" si="179"/>
        <v>0</v>
      </c>
      <c r="BX132" s="229">
        <f t="shared" si="179"/>
        <v>0</v>
      </c>
      <c r="BY132" s="229">
        <f t="shared" si="179"/>
        <v>0</v>
      </c>
      <c r="BZ132" s="229">
        <f t="shared" si="179"/>
        <v>0</v>
      </c>
    </row>
    <row r="133" spans="1:78" x14ac:dyDescent="0.2">
      <c r="A133" s="7" t="str">
        <f t="shared" si="180"/>
        <v>Roll-in 8</v>
      </c>
      <c r="B133" s="7">
        <f t="shared" si="180"/>
        <v>0</v>
      </c>
      <c r="C133" s="7">
        <f t="shared" si="165"/>
        <v>47</v>
      </c>
      <c r="D133" s="165">
        <f t="shared" si="177"/>
        <v>44895</v>
      </c>
      <c r="E133" s="77"/>
      <c r="F133" s="68"/>
      <c r="G133" s="229">
        <f t="shared" si="175"/>
        <v>0</v>
      </c>
      <c r="H133" s="229">
        <f t="shared" si="175"/>
        <v>0</v>
      </c>
      <c r="I133" s="229">
        <f t="shared" si="175"/>
        <v>0</v>
      </c>
      <c r="J133" s="229">
        <f t="shared" si="175"/>
        <v>0</v>
      </c>
      <c r="K133" s="229">
        <f t="shared" si="175"/>
        <v>0</v>
      </c>
      <c r="L133" s="229">
        <f t="shared" si="175"/>
        <v>0</v>
      </c>
      <c r="M133" s="229">
        <f t="shared" si="175"/>
        <v>0</v>
      </c>
      <c r="N133" s="229">
        <f t="shared" si="175"/>
        <v>0</v>
      </c>
      <c r="O133" s="229">
        <f t="shared" si="175"/>
        <v>0</v>
      </c>
      <c r="P133" s="229">
        <f t="shared" si="175"/>
        <v>0</v>
      </c>
      <c r="Q133" s="229">
        <f t="shared" si="175"/>
        <v>0</v>
      </c>
      <c r="R133" s="229">
        <f t="shared" si="175"/>
        <v>0</v>
      </c>
      <c r="S133" s="229">
        <f t="shared" si="175"/>
        <v>0</v>
      </c>
      <c r="T133" s="229">
        <f t="shared" si="175"/>
        <v>0</v>
      </c>
      <c r="U133" s="229">
        <f t="shared" si="175"/>
        <v>0</v>
      </c>
      <c r="V133" s="229">
        <f t="shared" si="175"/>
        <v>0</v>
      </c>
      <c r="W133" s="229">
        <f t="shared" si="174"/>
        <v>0</v>
      </c>
      <c r="X133" s="229">
        <f t="shared" si="174"/>
        <v>0</v>
      </c>
      <c r="Y133" s="229">
        <f t="shared" si="174"/>
        <v>0</v>
      </c>
      <c r="Z133" s="229">
        <f t="shared" si="174"/>
        <v>0</v>
      </c>
      <c r="AA133" s="229">
        <f t="shared" si="174"/>
        <v>0</v>
      </c>
      <c r="AB133" s="229">
        <f t="shared" si="174"/>
        <v>0</v>
      </c>
      <c r="AC133" s="229">
        <f t="shared" si="174"/>
        <v>0</v>
      </c>
      <c r="AD133" s="229">
        <f t="shared" si="174"/>
        <v>0</v>
      </c>
      <c r="AE133" s="229">
        <f t="shared" si="174"/>
        <v>0</v>
      </c>
      <c r="AF133" s="229">
        <f t="shared" si="174"/>
        <v>0</v>
      </c>
      <c r="AG133" s="229">
        <f t="shared" si="174"/>
        <v>0</v>
      </c>
      <c r="AH133" s="229">
        <f t="shared" si="174"/>
        <v>0</v>
      </c>
      <c r="AI133" s="229">
        <f t="shared" si="174"/>
        <v>0</v>
      </c>
      <c r="AJ133" s="229">
        <f t="shared" si="174"/>
        <v>0</v>
      </c>
      <c r="AK133" s="229">
        <f t="shared" si="174"/>
        <v>0</v>
      </c>
      <c r="AL133" s="229">
        <f t="shared" si="174"/>
        <v>0</v>
      </c>
      <c r="AM133" s="229">
        <f t="shared" si="176"/>
        <v>0</v>
      </c>
      <c r="AN133" s="229">
        <f t="shared" si="176"/>
        <v>0</v>
      </c>
      <c r="AO133" s="229">
        <f t="shared" si="179"/>
        <v>0</v>
      </c>
      <c r="AP133" s="229">
        <f t="shared" si="179"/>
        <v>0</v>
      </c>
      <c r="AQ133" s="229">
        <f t="shared" si="179"/>
        <v>0</v>
      </c>
      <c r="AR133" s="229">
        <f t="shared" si="179"/>
        <v>0</v>
      </c>
      <c r="AS133" s="229">
        <f t="shared" si="179"/>
        <v>0</v>
      </c>
      <c r="AT133" s="229">
        <f t="shared" si="179"/>
        <v>0</v>
      </c>
      <c r="AU133" s="229">
        <f t="shared" si="179"/>
        <v>0</v>
      </c>
      <c r="AV133" s="229">
        <f t="shared" si="179"/>
        <v>0</v>
      </c>
      <c r="AW133" s="229">
        <f t="shared" si="179"/>
        <v>0</v>
      </c>
      <c r="AX133" s="229">
        <f t="shared" si="179"/>
        <v>0</v>
      </c>
      <c r="AY133" s="229">
        <f t="shared" si="179"/>
        <v>0</v>
      </c>
      <c r="AZ133" s="229">
        <f t="shared" si="179"/>
        <v>0</v>
      </c>
      <c r="BA133" s="229">
        <f t="shared" si="179"/>
        <v>0</v>
      </c>
      <c r="BB133" s="229">
        <f t="shared" si="179"/>
        <v>0</v>
      </c>
      <c r="BC133" s="229">
        <f t="shared" si="179"/>
        <v>0</v>
      </c>
      <c r="BD133" s="229">
        <f t="shared" si="179"/>
        <v>0</v>
      </c>
      <c r="BE133" s="229">
        <f t="shared" si="179"/>
        <v>0</v>
      </c>
      <c r="BF133" s="229">
        <f t="shared" si="179"/>
        <v>0</v>
      </c>
      <c r="BG133" s="229">
        <f t="shared" si="179"/>
        <v>0</v>
      </c>
      <c r="BH133" s="229">
        <f t="shared" si="179"/>
        <v>0</v>
      </c>
      <c r="BI133" s="229">
        <f t="shared" si="179"/>
        <v>0</v>
      </c>
      <c r="BJ133" s="229">
        <f t="shared" si="179"/>
        <v>0</v>
      </c>
      <c r="BK133" s="229">
        <f t="shared" si="179"/>
        <v>0</v>
      </c>
      <c r="BL133" s="229">
        <f t="shared" si="179"/>
        <v>0</v>
      </c>
      <c r="BM133" s="229">
        <f t="shared" si="179"/>
        <v>0</v>
      </c>
      <c r="BN133" s="229">
        <f t="shared" si="179"/>
        <v>0</v>
      </c>
      <c r="BO133" s="229">
        <f t="shared" si="179"/>
        <v>0</v>
      </c>
      <c r="BP133" s="229">
        <f t="shared" si="179"/>
        <v>0</v>
      </c>
      <c r="BQ133" s="229">
        <f t="shared" si="179"/>
        <v>0</v>
      </c>
      <c r="BR133" s="229">
        <f t="shared" si="179"/>
        <v>0</v>
      </c>
      <c r="BS133" s="229">
        <f t="shared" si="179"/>
        <v>0</v>
      </c>
      <c r="BT133" s="229">
        <f t="shared" si="179"/>
        <v>0</v>
      </c>
      <c r="BU133" s="229">
        <f t="shared" si="179"/>
        <v>0</v>
      </c>
      <c r="BV133" s="229">
        <f t="shared" si="179"/>
        <v>0</v>
      </c>
      <c r="BW133" s="229">
        <f t="shared" si="179"/>
        <v>0</v>
      </c>
      <c r="BX133" s="229">
        <f t="shared" si="179"/>
        <v>0</v>
      </c>
      <c r="BY133" s="229">
        <f t="shared" si="179"/>
        <v>0</v>
      </c>
      <c r="BZ133" s="229">
        <f t="shared" si="179"/>
        <v>0</v>
      </c>
    </row>
    <row r="134" spans="1:78" x14ac:dyDescent="0.2">
      <c r="A134" s="7" t="str">
        <f t="shared" si="180"/>
        <v>Roll-in 8</v>
      </c>
      <c r="B134" s="7">
        <f t="shared" si="180"/>
        <v>0</v>
      </c>
      <c r="C134" s="7">
        <f t="shared" si="165"/>
        <v>48</v>
      </c>
      <c r="D134" s="165">
        <f t="shared" si="177"/>
        <v>44926</v>
      </c>
      <c r="E134" s="77"/>
      <c r="F134" s="68"/>
      <c r="G134" s="229">
        <f t="shared" si="175"/>
        <v>0</v>
      </c>
      <c r="H134" s="229">
        <f t="shared" si="175"/>
        <v>0</v>
      </c>
      <c r="I134" s="229">
        <f t="shared" si="175"/>
        <v>0</v>
      </c>
      <c r="J134" s="229">
        <f t="shared" si="175"/>
        <v>0</v>
      </c>
      <c r="K134" s="229">
        <f t="shared" si="175"/>
        <v>0</v>
      </c>
      <c r="L134" s="229">
        <f t="shared" si="175"/>
        <v>0</v>
      </c>
      <c r="M134" s="229">
        <f t="shared" si="175"/>
        <v>0</v>
      </c>
      <c r="N134" s="229">
        <f t="shared" si="175"/>
        <v>0</v>
      </c>
      <c r="O134" s="229">
        <f t="shared" si="175"/>
        <v>0</v>
      </c>
      <c r="P134" s="229">
        <f t="shared" si="175"/>
        <v>0</v>
      </c>
      <c r="Q134" s="229">
        <f t="shared" si="175"/>
        <v>0</v>
      </c>
      <c r="R134" s="229">
        <f t="shared" si="175"/>
        <v>0</v>
      </c>
      <c r="S134" s="229">
        <f t="shared" si="175"/>
        <v>0</v>
      </c>
      <c r="T134" s="229">
        <f t="shared" si="175"/>
        <v>0</v>
      </c>
      <c r="U134" s="229">
        <f t="shared" si="175"/>
        <v>0</v>
      </c>
      <c r="V134" s="229">
        <f t="shared" ref="V134:AK149" si="181">IF($D134=V$9,$E134*$G$3/2,IF(AND($C134+$E$3&gt;V$8,V$9&gt;$D134),$E134*$G$3,0))</f>
        <v>0</v>
      </c>
      <c r="W134" s="229">
        <f t="shared" si="181"/>
        <v>0</v>
      </c>
      <c r="X134" s="229">
        <f t="shared" si="181"/>
        <v>0</v>
      </c>
      <c r="Y134" s="229">
        <f t="shared" si="181"/>
        <v>0</v>
      </c>
      <c r="Z134" s="229">
        <f t="shared" si="181"/>
        <v>0</v>
      </c>
      <c r="AA134" s="229">
        <f t="shared" si="181"/>
        <v>0</v>
      </c>
      <c r="AB134" s="229">
        <f t="shared" si="181"/>
        <v>0</v>
      </c>
      <c r="AC134" s="229">
        <f t="shared" si="181"/>
        <v>0</v>
      </c>
      <c r="AD134" s="229">
        <f t="shared" si="181"/>
        <v>0</v>
      </c>
      <c r="AE134" s="229">
        <f t="shared" si="181"/>
        <v>0</v>
      </c>
      <c r="AF134" s="229">
        <f t="shared" si="181"/>
        <v>0</v>
      </c>
      <c r="AG134" s="229">
        <f t="shared" si="181"/>
        <v>0</v>
      </c>
      <c r="AH134" s="229">
        <f t="shared" si="181"/>
        <v>0</v>
      </c>
      <c r="AI134" s="229">
        <f t="shared" si="181"/>
        <v>0</v>
      </c>
      <c r="AJ134" s="229">
        <f t="shared" si="181"/>
        <v>0</v>
      </c>
      <c r="AK134" s="229">
        <f t="shared" si="181"/>
        <v>0</v>
      </c>
      <c r="AL134" s="229">
        <f t="shared" ref="AK134:AT149" si="182">IF($D134=AL$9,$E134*$G$3/2,IF(AND($C134+$E$3&gt;AL$8,AL$9&gt;$D134),$E134*$G$3,0))</f>
        <v>0</v>
      </c>
      <c r="AM134" s="229">
        <f t="shared" si="182"/>
        <v>0</v>
      </c>
      <c r="AN134" s="229">
        <f t="shared" si="182"/>
        <v>0</v>
      </c>
      <c r="AO134" s="229">
        <f t="shared" si="182"/>
        <v>0</v>
      </c>
      <c r="AP134" s="229">
        <f t="shared" si="182"/>
        <v>0</v>
      </c>
      <c r="AQ134" s="229">
        <f t="shared" si="182"/>
        <v>0</v>
      </c>
      <c r="AR134" s="229">
        <f t="shared" si="182"/>
        <v>0</v>
      </c>
      <c r="AS134" s="229">
        <f t="shared" si="182"/>
        <v>0</v>
      </c>
      <c r="AT134" s="229">
        <f t="shared" si="182"/>
        <v>0</v>
      </c>
      <c r="AU134" s="229">
        <f t="shared" si="179"/>
        <v>0</v>
      </c>
      <c r="AV134" s="229">
        <f t="shared" si="179"/>
        <v>0</v>
      </c>
      <c r="AW134" s="229">
        <f t="shared" si="179"/>
        <v>0</v>
      </c>
      <c r="AX134" s="229">
        <f t="shared" si="179"/>
        <v>0</v>
      </c>
      <c r="AY134" s="229">
        <f t="shared" si="179"/>
        <v>0</v>
      </c>
      <c r="AZ134" s="229">
        <f t="shared" si="179"/>
        <v>0</v>
      </c>
      <c r="BA134" s="229">
        <f t="shared" si="179"/>
        <v>0</v>
      </c>
      <c r="BB134" s="229">
        <f t="shared" si="179"/>
        <v>0</v>
      </c>
      <c r="BC134" s="229">
        <f t="shared" si="179"/>
        <v>0</v>
      </c>
      <c r="BD134" s="229">
        <f t="shared" ref="AO134:BZ141" si="183">IF($D134=BD$9,$E134*$G$3/2,IF(AND($C134+$E$3&gt;BD$8,BD$9&gt;$D134),$E134*$G$3,0))</f>
        <v>0</v>
      </c>
      <c r="BE134" s="229">
        <f t="shared" si="183"/>
        <v>0</v>
      </c>
      <c r="BF134" s="229">
        <f t="shared" si="183"/>
        <v>0</v>
      </c>
      <c r="BG134" s="229">
        <f t="shared" si="183"/>
        <v>0</v>
      </c>
      <c r="BH134" s="229">
        <f t="shared" si="183"/>
        <v>0</v>
      </c>
      <c r="BI134" s="229">
        <f t="shared" si="183"/>
        <v>0</v>
      </c>
      <c r="BJ134" s="229">
        <f t="shared" si="183"/>
        <v>0</v>
      </c>
      <c r="BK134" s="229">
        <f t="shared" si="183"/>
        <v>0</v>
      </c>
      <c r="BL134" s="229">
        <f t="shared" si="183"/>
        <v>0</v>
      </c>
      <c r="BM134" s="229">
        <f t="shared" si="183"/>
        <v>0</v>
      </c>
      <c r="BN134" s="229">
        <f t="shared" si="183"/>
        <v>0</v>
      </c>
      <c r="BO134" s="229">
        <f t="shared" si="183"/>
        <v>0</v>
      </c>
      <c r="BP134" s="229">
        <f t="shared" si="183"/>
        <v>0</v>
      </c>
      <c r="BQ134" s="229">
        <f t="shared" si="183"/>
        <v>0</v>
      </c>
      <c r="BR134" s="229">
        <f t="shared" si="183"/>
        <v>0</v>
      </c>
      <c r="BS134" s="229">
        <f t="shared" si="183"/>
        <v>0</v>
      </c>
      <c r="BT134" s="229">
        <f t="shared" si="183"/>
        <v>0</v>
      </c>
      <c r="BU134" s="229">
        <f t="shared" si="183"/>
        <v>0</v>
      </c>
      <c r="BV134" s="229">
        <f t="shared" si="183"/>
        <v>0</v>
      </c>
      <c r="BW134" s="229">
        <f t="shared" si="183"/>
        <v>0</v>
      </c>
      <c r="BX134" s="229">
        <f t="shared" si="183"/>
        <v>0</v>
      </c>
      <c r="BY134" s="229">
        <f t="shared" si="183"/>
        <v>0</v>
      </c>
      <c r="BZ134" s="229">
        <f t="shared" si="183"/>
        <v>0</v>
      </c>
    </row>
    <row r="135" spans="1:78" x14ac:dyDescent="0.2">
      <c r="A135" s="7" t="str">
        <f t="shared" si="180"/>
        <v>Roll-in 8</v>
      </c>
      <c r="B135" s="7">
        <f t="shared" si="180"/>
        <v>0</v>
      </c>
      <c r="C135" s="7">
        <f t="shared" si="165"/>
        <v>49</v>
      </c>
      <c r="D135" s="165">
        <f t="shared" si="177"/>
        <v>44957</v>
      </c>
      <c r="E135" s="77"/>
      <c r="F135" s="68"/>
      <c r="G135" s="229">
        <f t="shared" ref="G135:V150" si="184">IF($D135=G$9,$E135*$G$3/2,IF(AND($C135+$E$3&gt;G$8,G$9&gt;$D135),$E135*$G$3,0))</f>
        <v>0</v>
      </c>
      <c r="H135" s="229">
        <f t="shared" si="184"/>
        <v>0</v>
      </c>
      <c r="I135" s="229">
        <f t="shared" si="184"/>
        <v>0</v>
      </c>
      <c r="J135" s="229">
        <f t="shared" si="184"/>
        <v>0</v>
      </c>
      <c r="K135" s="229">
        <f t="shared" si="184"/>
        <v>0</v>
      </c>
      <c r="L135" s="229">
        <f t="shared" si="184"/>
        <v>0</v>
      </c>
      <c r="M135" s="229">
        <f t="shared" si="184"/>
        <v>0</v>
      </c>
      <c r="N135" s="229">
        <f t="shared" si="184"/>
        <v>0</v>
      </c>
      <c r="O135" s="229">
        <f t="shared" si="184"/>
        <v>0</v>
      </c>
      <c r="P135" s="229">
        <f t="shared" si="184"/>
        <v>0</v>
      </c>
      <c r="Q135" s="229">
        <f t="shared" si="184"/>
        <v>0</v>
      </c>
      <c r="R135" s="229">
        <f t="shared" si="184"/>
        <v>0</v>
      </c>
      <c r="S135" s="229">
        <f t="shared" si="184"/>
        <v>0</v>
      </c>
      <c r="T135" s="229">
        <f t="shared" si="184"/>
        <v>0</v>
      </c>
      <c r="U135" s="229">
        <f t="shared" si="184"/>
        <v>0</v>
      </c>
      <c r="V135" s="229">
        <f t="shared" si="184"/>
        <v>0</v>
      </c>
      <c r="W135" s="229">
        <f t="shared" si="181"/>
        <v>0</v>
      </c>
      <c r="X135" s="229">
        <f t="shared" si="181"/>
        <v>0</v>
      </c>
      <c r="Y135" s="229">
        <f t="shared" si="181"/>
        <v>0</v>
      </c>
      <c r="Z135" s="229">
        <f t="shared" si="181"/>
        <v>0</v>
      </c>
      <c r="AA135" s="229">
        <f t="shared" si="181"/>
        <v>0</v>
      </c>
      <c r="AB135" s="229">
        <f t="shared" si="181"/>
        <v>0</v>
      </c>
      <c r="AC135" s="229">
        <f t="shared" si="181"/>
        <v>0</v>
      </c>
      <c r="AD135" s="229">
        <f t="shared" si="181"/>
        <v>0</v>
      </c>
      <c r="AE135" s="229">
        <f t="shared" si="181"/>
        <v>0</v>
      </c>
      <c r="AF135" s="229">
        <f t="shared" si="181"/>
        <v>0</v>
      </c>
      <c r="AG135" s="229">
        <f t="shared" si="181"/>
        <v>0</v>
      </c>
      <c r="AH135" s="229">
        <f t="shared" si="181"/>
        <v>0</v>
      </c>
      <c r="AI135" s="229">
        <f t="shared" si="181"/>
        <v>0</v>
      </c>
      <c r="AJ135" s="229">
        <f t="shared" si="181"/>
        <v>0</v>
      </c>
      <c r="AK135" s="229">
        <f t="shared" si="182"/>
        <v>0</v>
      </c>
      <c r="AL135" s="229">
        <f t="shared" si="182"/>
        <v>0</v>
      </c>
      <c r="AM135" s="229">
        <f t="shared" si="182"/>
        <v>0</v>
      </c>
      <c r="AN135" s="229">
        <f t="shared" si="182"/>
        <v>0</v>
      </c>
      <c r="AO135" s="229">
        <f t="shared" si="183"/>
        <v>0</v>
      </c>
      <c r="AP135" s="229">
        <f t="shared" si="183"/>
        <v>0</v>
      </c>
      <c r="AQ135" s="229">
        <f t="shared" si="183"/>
        <v>0</v>
      </c>
      <c r="AR135" s="229">
        <f t="shared" si="183"/>
        <v>0</v>
      </c>
      <c r="AS135" s="229">
        <f t="shared" si="183"/>
        <v>0</v>
      </c>
      <c r="AT135" s="229">
        <f t="shared" si="183"/>
        <v>0</v>
      </c>
      <c r="AU135" s="229">
        <f t="shared" si="183"/>
        <v>0</v>
      </c>
      <c r="AV135" s="229">
        <f t="shared" si="183"/>
        <v>0</v>
      </c>
      <c r="AW135" s="229">
        <f t="shared" si="183"/>
        <v>0</v>
      </c>
      <c r="AX135" s="229">
        <f t="shared" si="183"/>
        <v>0</v>
      </c>
      <c r="AY135" s="229">
        <f t="shared" si="183"/>
        <v>0</v>
      </c>
      <c r="AZ135" s="229">
        <f t="shared" si="183"/>
        <v>0</v>
      </c>
      <c r="BA135" s="229">
        <f t="shared" si="183"/>
        <v>0</v>
      </c>
      <c r="BB135" s="229">
        <f t="shared" si="183"/>
        <v>0</v>
      </c>
      <c r="BC135" s="229">
        <f t="shared" si="183"/>
        <v>0</v>
      </c>
      <c r="BD135" s="229">
        <f t="shared" si="183"/>
        <v>0</v>
      </c>
      <c r="BE135" s="229">
        <f t="shared" si="183"/>
        <v>0</v>
      </c>
      <c r="BF135" s="229">
        <f t="shared" si="183"/>
        <v>0</v>
      </c>
      <c r="BG135" s="229">
        <f t="shared" si="183"/>
        <v>0</v>
      </c>
      <c r="BH135" s="229">
        <f t="shared" si="183"/>
        <v>0</v>
      </c>
      <c r="BI135" s="229">
        <f t="shared" si="183"/>
        <v>0</v>
      </c>
      <c r="BJ135" s="229">
        <f t="shared" si="183"/>
        <v>0</v>
      </c>
      <c r="BK135" s="229">
        <f t="shared" si="183"/>
        <v>0</v>
      </c>
      <c r="BL135" s="229">
        <f t="shared" si="183"/>
        <v>0</v>
      </c>
      <c r="BM135" s="229">
        <f t="shared" si="183"/>
        <v>0</v>
      </c>
      <c r="BN135" s="229">
        <f t="shared" si="183"/>
        <v>0</v>
      </c>
      <c r="BO135" s="229">
        <f t="shared" si="183"/>
        <v>0</v>
      </c>
      <c r="BP135" s="229">
        <f t="shared" si="183"/>
        <v>0</v>
      </c>
      <c r="BQ135" s="229">
        <f t="shared" si="183"/>
        <v>0</v>
      </c>
      <c r="BR135" s="229">
        <f t="shared" si="183"/>
        <v>0</v>
      </c>
      <c r="BS135" s="229">
        <f t="shared" si="183"/>
        <v>0</v>
      </c>
      <c r="BT135" s="229">
        <f t="shared" si="183"/>
        <v>0</v>
      </c>
      <c r="BU135" s="229">
        <f t="shared" si="183"/>
        <v>0</v>
      </c>
      <c r="BV135" s="229">
        <f t="shared" si="183"/>
        <v>0</v>
      </c>
      <c r="BW135" s="229">
        <f t="shared" si="183"/>
        <v>0</v>
      </c>
      <c r="BX135" s="229">
        <f t="shared" si="183"/>
        <v>0</v>
      </c>
      <c r="BY135" s="229">
        <f t="shared" si="183"/>
        <v>0</v>
      </c>
      <c r="BZ135" s="229">
        <f t="shared" si="183"/>
        <v>0</v>
      </c>
    </row>
    <row r="136" spans="1:78" x14ac:dyDescent="0.2">
      <c r="A136" s="7" t="str">
        <f t="shared" si="180"/>
        <v>Roll-in 8</v>
      </c>
      <c r="B136" s="7">
        <f t="shared" si="180"/>
        <v>0</v>
      </c>
      <c r="C136" s="7">
        <f t="shared" si="165"/>
        <v>50</v>
      </c>
      <c r="D136" s="165">
        <f t="shared" si="177"/>
        <v>44985</v>
      </c>
      <c r="E136" s="77"/>
      <c r="F136" s="68"/>
      <c r="G136" s="229">
        <f t="shared" si="184"/>
        <v>0</v>
      </c>
      <c r="H136" s="229">
        <f t="shared" si="184"/>
        <v>0</v>
      </c>
      <c r="I136" s="229">
        <f t="shared" si="184"/>
        <v>0</v>
      </c>
      <c r="J136" s="229">
        <f t="shared" si="184"/>
        <v>0</v>
      </c>
      <c r="K136" s="229">
        <f t="shared" si="184"/>
        <v>0</v>
      </c>
      <c r="L136" s="229">
        <f t="shared" si="184"/>
        <v>0</v>
      </c>
      <c r="M136" s="229">
        <f t="shared" si="184"/>
        <v>0</v>
      </c>
      <c r="N136" s="229">
        <f t="shared" si="184"/>
        <v>0</v>
      </c>
      <c r="O136" s="229">
        <f t="shared" si="184"/>
        <v>0</v>
      </c>
      <c r="P136" s="229">
        <f t="shared" si="184"/>
        <v>0</v>
      </c>
      <c r="Q136" s="229">
        <f t="shared" si="184"/>
        <v>0</v>
      </c>
      <c r="R136" s="229">
        <f t="shared" si="184"/>
        <v>0</v>
      </c>
      <c r="S136" s="229">
        <f t="shared" si="184"/>
        <v>0</v>
      </c>
      <c r="T136" s="229">
        <f t="shared" si="184"/>
        <v>0</v>
      </c>
      <c r="U136" s="229">
        <f t="shared" si="184"/>
        <v>0</v>
      </c>
      <c r="V136" s="229">
        <f t="shared" si="184"/>
        <v>0</v>
      </c>
      <c r="W136" s="229">
        <f t="shared" si="181"/>
        <v>0</v>
      </c>
      <c r="X136" s="229">
        <f t="shared" si="181"/>
        <v>0</v>
      </c>
      <c r="Y136" s="229">
        <f t="shared" si="181"/>
        <v>0</v>
      </c>
      <c r="Z136" s="229">
        <f t="shared" si="181"/>
        <v>0</v>
      </c>
      <c r="AA136" s="229">
        <f t="shared" si="181"/>
        <v>0</v>
      </c>
      <c r="AB136" s="229">
        <f t="shared" si="181"/>
        <v>0</v>
      </c>
      <c r="AC136" s="229">
        <f t="shared" si="181"/>
        <v>0</v>
      </c>
      <c r="AD136" s="229">
        <f t="shared" si="181"/>
        <v>0</v>
      </c>
      <c r="AE136" s="229">
        <f t="shared" si="181"/>
        <v>0</v>
      </c>
      <c r="AF136" s="229">
        <f t="shared" si="181"/>
        <v>0</v>
      </c>
      <c r="AG136" s="229">
        <f t="shared" si="181"/>
        <v>0</v>
      </c>
      <c r="AH136" s="229">
        <f t="shared" si="181"/>
        <v>0</v>
      </c>
      <c r="AI136" s="229">
        <f t="shared" si="181"/>
        <v>0</v>
      </c>
      <c r="AJ136" s="229">
        <f t="shared" si="181"/>
        <v>0</v>
      </c>
      <c r="AK136" s="229">
        <f t="shared" si="182"/>
        <v>0</v>
      </c>
      <c r="AL136" s="229">
        <f t="shared" si="182"/>
        <v>0</v>
      </c>
      <c r="AM136" s="229">
        <f t="shared" si="182"/>
        <v>0</v>
      </c>
      <c r="AN136" s="229">
        <f t="shared" si="182"/>
        <v>0</v>
      </c>
      <c r="AO136" s="229">
        <f t="shared" si="183"/>
        <v>0</v>
      </c>
      <c r="AP136" s="229">
        <f t="shared" si="183"/>
        <v>0</v>
      </c>
      <c r="AQ136" s="229">
        <f t="shared" si="183"/>
        <v>0</v>
      </c>
      <c r="AR136" s="229">
        <f t="shared" si="183"/>
        <v>0</v>
      </c>
      <c r="AS136" s="229">
        <f t="shared" si="183"/>
        <v>0</v>
      </c>
      <c r="AT136" s="229">
        <f t="shared" si="183"/>
        <v>0</v>
      </c>
      <c r="AU136" s="229">
        <f t="shared" si="183"/>
        <v>0</v>
      </c>
      <c r="AV136" s="229">
        <f t="shared" si="183"/>
        <v>0</v>
      </c>
      <c r="AW136" s="229">
        <f t="shared" si="183"/>
        <v>0</v>
      </c>
      <c r="AX136" s="229">
        <f t="shared" si="183"/>
        <v>0</v>
      </c>
      <c r="AY136" s="229">
        <f t="shared" si="183"/>
        <v>0</v>
      </c>
      <c r="AZ136" s="229">
        <f t="shared" si="183"/>
        <v>0</v>
      </c>
      <c r="BA136" s="229">
        <f t="shared" si="183"/>
        <v>0</v>
      </c>
      <c r="BB136" s="229">
        <f t="shared" si="183"/>
        <v>0</v>
      </c>
      <c r="BC136" s="229">
        <f t="shared" si="183"/>
        <v>0</v>
      </c>
      <c r="BD136" s="229">
        <f t="shared" si="183"/>
        <v>0</v>
      </c>
      <c r="BE136" s="229">
        <f t="shared" si="183"/>
        <v>0</v>
      </c>
      <c r="BF136" s="229">
        <f t="shared" si="183"/>
        <v>0</v>
      </c>
      <c r="BG136" s="229">
        <f t="shared" si="183"/>
        <v>0</v>
      </c>
      <c r="BH136" s="229">
        <f t="shared" si="183"/>
        <v>0</v>
      </c>
      <c r="BI136" s="229">
        <f t="shared" si="183"/>
        <v>0</v>
      </c>
      <c r="BJ136" s="229">
        <f t="shared" si="183"/>
        <v>0</v>
      </c>
      <c r="BK136" s="229">
        <f t="shared" si="183"/>
        <v>0</v>
      </c>
      <c r="BL136" s="229">
        <f t="shared" si="183"/>
        <v>0</v>
      </c>
      <c r="BM136" s="229">
        <f t="shared" si="183"/>
        <v>0</v>
      </c>
      <c r="BN136" s="229">
        <f t="shared" si="183"/>
        <v>0</v>
      </c>
      <c r="BO136" s="229">
        <f t="shared" si="183"/>
        <v>0</v>
      </c>
      <c r="BP136" s="229">
        <f t="shared" si="183"/>
        <v>0</v>
      </c>
      <c r="BQ136" s="229">
        <f t="shared" si="183"/>
        <v>0</v>
      </c>
      <c r="BR136" s="229">
        <f t="shared" si="183"/>
        <v>0</v>
      </c>
      <c r="BS136" s="229">
        <f t="shared" si="183"/>
        <v>0</v>
      </c>
      <c r="BT136" s="229">
        <f t="shared" si="183"/>
        <v>0</v>
      </c>
      <c r="BU136" s="229">
        <f t="shared" si="183"/>
        <v>0</v>
      </c>
      <c r="BV136" s="229">
        <f t="shared" si="183"/>
        <v>0</v>
      </c>
      <c r="BW136" s="229">
        <f t="shared" si="183"/>
        <v>0</v>
      </c>
      <c r="BX136" s="229">
        <f t="shared" si="183"/>
        <v>0</v>
      </c>
      <c r="BY136" s="229">
        <f t="shared" si="183"/>
        <v>0</v>
      </c>
      <c r="BZ136" s="229">
        <f t="shared" si="183"/>
        <v>0</v>
      </c>
    </row>
    <row r="137" spans="1:78" x14ac:dyDescent="0.2">
      <c r="A137" s="7" t="str">
        <f t="shared" si="180"/>
        <v>Roll-in 9</v>
      </c>
      <c r="B137" s="7">
        <f t="shared" si="180"/>
        <v>0</v>
      </c>
      <c r="C137" s="7">
        <f t="shared" si="165"/>
        <v>51</v>
      </c>
      <c r="D137" s="165">
        <f t="shared" si="177"/>
        <v>45016</v>
      </c>
      <c r="E137" s="77"/>
      <c r="F137" s="68"/>
      <c r="G137" s="229">
        <f t="shared" si="184"/>
        <v>0</v>
      </c>
      <c r="H137" s="229">
        <f t="shared" si="184"/>
        <v>0</v>
      </c>
      <c r="I137" s="229">
        <f t="shared" si="184"/>
        <v>0</v>
      </c>
      <c r="J137" s="229">
        <f t="shared" si="184"/>
        <v>0</v>
      </c>
      <c r="K137" s="229">
        <f t="shared" si="184"/>
        <v>0</v>
      </c>
      <c r="L137" s="229">
        <f t="shared" si="184"/>
        <v>0</v>
      </c>
      <c r="M137" s="229">
        <f t="shared" si="184"/>
        <v>0</v>
      </c>
      <c r="N137" s="229">
        <f t="shared" si="184"/>
        <v>0</v>
      </c>
      <c r="O137" s="229">
        <f t="shared" si="184"/>
        <v>0</v>
      </c>
      <c r="P137" s="229">
        <f t="shared" si="184"/>
        <v>0</v>
      </c>
      <c r="Q137" s="229">
        <f t="shared" si="184"/>
        <v>0</v>
      </c>
      <c r="R137" s="229">
        <f t="shared" si="184"/>
        <v>0</v>
      </c>
      <c r="S137" s="229">
        <f t="shared" si="184"/>
        <v>0</v>
      </c>
      <c r="T137" s="229">
        <f t="shared" si="184"/>
        <v>0</v>
      </c>
      <c r="U137" s="229">
        <f t="shared" si="184"/>
        <v>0</v>
      </c>
      <c r="V137" s="229">
        <f t="shared" si="184"/>
        <v>0</v>
      </c>
      <c r="W137" s="229">
        <f t="shared" si="181"/>
        <v>0</v>
      </c>
      <c r="X137" s="229">
        <f t="shared" si="181"/>
        <v>0</v>
      </c>
      <c r="Y137" s="229">
        <f t="shared" si="181"/>
        <v>0</v>
      </c>
      <c r="Z137" s="229">
        <f t="shared" si="181"/>
        <v>0</v>
      </c>
      <c r="AA137" s="229">
        <f t="shared" si="181"/>
        <v>0</v>
      </c>
      <c r="AB137" s="229">
        <f t="shared" si="181"/>
        <v>0</v>
      </c>
      <c r="AC137" s="229">
        <f t="shared" si="181"/>
        <v>0</v>
      </c>
      <c r="AD137" s="229">
        <f t="shared" si="181"/>
        <v>0</v>
      </c>
      <c r="AE137" s="229">
        <f t="shared" si="181"/>
        <v>0</v>
      </c>
      <c r="AF137" s="229">
        <f t="shared" si="181"/>
        <v>0</v>
      </c>
      <c r="AG137" s="229">
        <f t="shared" si="181"/>
        <v>0</v>
      </c>
      <c r="AH137" s="229">
        <f t="shared" si="181"/>
        <v>0</v>
      </c>
      <c r="AI137" s="229">
        <f t="shared" si="181"/>
        <v>0</v>
      </c>
      <c r="AJ137" s="229">
        <f t="shared" si="181"/>
        <v>0</v>
      </c>
      <c r="AK137" s="229">
        <f t="shared" si="182"/>
        <v>0</v>
      </c>
      <c r="AL137" s="229">
        <f t="shared" si="182"/>
        <v>0</v>
      </c>
      <c r="AM137" s="229">
        <f t="shared" si="182"/>
        <v>0</v>
      </c>
      <c r="AN137" s="229">
        <f t="shared" si="182"/>
        <v>0</v>
      </c>
      <c r="AO137" s="229">
        <f t="shared" si="183"/>
        <v>0</v>
      </c>
      <c r="AP137" s="229">
        <f t="shared" si="183"/>
        <v>0</v>
      </c>
      <c r="AQ137" s="229">
        <f t="shared" si="183"/>
        <v>0</v>
      </c>
      <c r="AR137" s="229">
        <f t="shared" si="183"/>
        <v>0</v>
      </c>
      <c r="AS137" s="229">
        <f t="shared" si="183"/>
        <v>0</v>
      </c>
      <c r="AT137" s="229">
        <f t="shared" si="183"/>
        <v>0</v>
      </c>
      <c r="AU137" s="229">
        <f t="shared" si="183"/>
        <v>0</v>
      </c>
      <c r="AV137" s="229">
        <f t="shared" si="183"/>
        <v>0</v>
      </c>
      <c r="AW137" s="229">
        <f t="shared" si="183"/>
        <v>0</v>
      </c>
      <c r="AX137" s="229">
        <f t="shared" si="183"/>
        <v>0</v>
      </c>
      <c r="AY137" s="229">
        <f t="shared" si="183"/>
        <v>0</v>
      </c>
      <c r="AZ137" s="229">
        <f t="shared" si="183"/>
        <v>0</v>
      </c>
      <c r="BA137" s="229">
        <f t="shared" si="183"/>
        <v>0</v>
      </c>
      <c r="BB137" s="229">
        <f t="shared" si="183"/>
        <v>0</v>
      </c>
      <c r="BC137" s="229">
        <f t="shared" si="183"/>
        <v>0</v>
      </c>
      <c r="BD137" s="229">
        <f t="shared" si="183"/>
        <v>0</v>
      </c>
      <c r="BE137" s="229">
        <f t="shared" si="183"/>
        <v>0</v>
      </c>
      <c r="BF137" s="229">
        <f t="shared" si="183"/>
        <v>0</v>
      </c>
      <c r="BG137" s="229">
        <f t="shared" si="183"/>
        <v>0</v>
      </c>
      <c r="BH137" s="229">
        <f t="shared" si="183"/>
        <v>0</v>
      </c>
      <c r="BI137" s="229">
        <f t="shared" si="183"/>
        <v>0</v>
      </c>
      <c r="BJ137" s="229">
        <f t="shared" si="183"/>
        <v>0</v>
      </c>
      <c r="BK137" s="229">
        <f t="shared" si="183"/>
        <v>0</v>
      </c>
      <c r="BL137" s="229">
        <f t="shared" si="183"/>
        <v>0</v>
      </c>
      <c r="BM137" s="229">
        <f t="shared" si="183"/>
        <v>0</v>
      </c>
      <c r="BN137" s="229">
        <f t="shared" si="183"/>
        <v>0</v>
      </c>
      <c r="BO137" s="229">
        <f t="shared" si="183"/>
        <v>0</v>
      </c>
      <c r="BP137" s="229">
        <f t="shared" si="183"/>
        <v>0</v>
      </c>
      <c r="BQ137" s="229">
        <f t="shared" si="183"/>
        <v>0</v>
      </c>
      <c r="BR137" s="229">
        <f t="shared" si="183"/>
        <v>0</v>
      </c>
      <c r="BS137" s="229">
        <f t="shared" si="183"/>
        <v>0</v>
      </c>
      <c r="BT137" s="229">
        <f t="shared" si="183"/>
        <v>0</v>
      </c>
      <c r="BU137" s="229">
        <f t="shared" si="183"/>
        <v>0</v>
      </c>
      <c r="BV137" s="229">
        <f t="shared" si="183"/>
        <v>0</v>
      </c>
      <c r="BW137" s="229">
        <f t="shared" si="183"/>
        <v>0</v>
      </c>
      <c r="BX137" s="229">
        <f t="shared" si="183"/>
        <v>0</v>
      </c>
      <c r="BY137" s="229">
        <f t="shared" si="183"/>
        <v>0</v>
      </c>
      <c r="BZ137" s="229">
        <f t="shared" si="183"/>
        <v>0</v>
      </c>
    </row>
    <row r="138" spans="1:78" x14ac:dyDescent="0.2">
      <c r="A138" s="7" t="str">
        <f t="shared" si="180"/>
        <v>Roll-in 9</v>
      </c>
      <c r="B138" s="7">
        <f t="shared" si="180"/>
        <v>0</v>
      </c>
      <c r="C138" s="7">
        <f t="shared" si="165"/>
        <v>52</v>
      </c>
      <c r="D138" s="165">
        <f t="shared" si="177"/>
        <v>45046</v>
      </c>
      <c r="E138" s="77"/>
      <c r="F138" s="68"/>
      <c r="G138" s="229">
        <f t="shared" si="184"/>
        <v>0</v>
      </c>
      <c r="H138" s="229">
        <f t="shared" si="184"/>
        <v>0</v>
      </c>
      <c r="I138" s="229">
        <f t="shared" si="184"/>
        <v>0</v>
      </c>
      <c r="J138" s="229">
        <f t="shared" si="184"/>
        <v>0</v>
      </c>
      <c r="K138" s="229">
        <f t="shared" si="184"/>
        <v>0</v>
      </c>
      <c r="L138" s="229">
        <f t="shared" si="184"/>
        <v>0</v>
      </c>
      <c r="M138" s="229">
        <f t="shared" si="184"/>
        <v>0</v>
      </c>
      <c r="N138" s="229">
        <f t="shared" si="184"/>
        <v>0</v>
      </c>
      <c r="O138" s="229">
        <f t="shared" si="184"/>
        <v>0</v>
      </c>
      <c r="P138" s="229">
        <f t="shared" si="184"/>
        <v>0</v>
      </c>
      <c r="Q138" s="229">
        <f t="shared" si="184"/>
        <v>0</v>
      </c>
      <c r="R138" s="229">
        <f t="shared" si="184"/>
        <v>0</v>
      </c>
      <c r="S138" s="229">
        <f t="shared" si="184"/>
        <v>0</v>
      </c>
      <c r="T138" s="229">
        <f t="shared" si="184"/>
        <v>0</v>
      </c>
      <c r="U138" s="229">
        <f t="shared" si="184"/>
        <v>0</v>
      </c>
      <c r="V138" s="229">
        <f t="shared" si="184"/>
        <v>0</v>
      </c>
      <c r="W138" s="229">
        <f t="shared" si="181"/>
        <v>0</v>
      </c>
      <c r="X138" s="229">
        <f t="shared" si="181"/>
        <v>0</v>
      </c>
      <c r="Y138" s="229">
        <f t="shared" si="181"/>
        <v>0</v>
      </c>
      <c r="Z138" s="229">
        <f t="shared" si="181"/>
        <v>0</v>
      </c>
      <c r="AA138" s="229">
        <f t="shared" si="181"/>
        <v>0</v>
      </c>
      <c r="AB138" s="229">
        <f t="shared" si="181"/>
        <v>0</v>
      </c>
      <c r="AC138" s="229">
        <f t="shared" si="181"/>
        <v>0</v>
      </c>
      <c r="AD138" s="229">
        <f t="shared" si="181"/>
        <v>0</v>
      </c>
      <c r="AE138" s="229">
        <f t="shared" si="181"/>
        <v>0</v>
      </c>
      <c r="AF138" s="229">
        <f t="shared" si="181"/>
        <v>0</v>
      </c>
      <c r="AG138" s="229">
        <f t="shared" si="181"/>
        <v>0</v>
      </c>
      <c r="AH138" s="229">
        <f t="shared" si="181"/>
        <v>0</v>
      </c>
      <c r="AI138" s="229">
        <f t="shared" si="181"/>
        <v>0</v>
      </c>
      <c r="AJ138" s="229">
        <f t="shared" si="181"/>
        <v>0</v>
      </c>
      <c r="AK138" s="229">
        <f t="shared" si="182"/>
        <v>0</v>
      </c>
      <c r="AL138" s="229">
        <f t="shared" si="182"/>
        <v>0</v>
      </c>
      <c r="AM138" s="229">
        <f t="shared" si="182"/>
        <v>0</v>
      </c>
      <c r="AN138" s="229">
        <f t="shared" si="182"/>
        <v>0</v>
      </c>
      <c r="AO138" s="229">
        <f t="shared" si="183"/>
        <v>0</v>
      </c>
      <c r="AP138" s="229">
        <f t="shared" si="183"/>
        <v>0</v>
      </c>
      <c r="AQ138" s="229">
        <f t="shared" si="183"/>
        <v>0</v>
      </c>
      <c r="AR138" s="229">
        <f t="shared" si="183"/>
        <v>0</v>
      </c>
      <c r="AS138" s="229">
        <f t="shared" si="183"/>
        <v>0</v>
      </c>
      <c r="AT138" s="229">
        <f t="shared" si="183"/>
        <v>0</v>
      </c>
      <c r="AU138" s="229">
        <f t="shared" si="183"/>
        <v>0</v>
      </c>
      <c r="AV138" s="229">
        <f t="shared" si="183"/>
        <v>0</v>
      </c>
      <c r="AW138" s="229">
        <f t="shared" si="183"/>
        <v>0</v>
      </c>
      <c r="AX138" s="229">
        <f t="shared" si="183"/>
        <v>0</v>
      </c>
      <c r="AY138" s="229">
        <f t="shared" si="183"/>
        <v>0</v>
      </c>
      <c r="AZ138" s="229">
        <f t="shared" si="183"/>
        <v>0</v>
      </c>
      <c r="BA138" s="229">
        <f t="shared" si="183"/>
        <v>0</v>
      </c>
      <c r="BB138" s="229">
        <f t="shared" si="183"/>
        <v>0</v>
      </c>
      <c r="BC138" s="229">
        <f t="shared" si="183"/>
        <v>0</v>
      </c>
      <c r="BD138" s="229">
        <f t="shared" si="183"/>
        <v>0</v>
      </c>
      <c r="BE138" s="229">
        <f t="shared" si="183"/>
        <v>0</v>
      </c>
      <c r="BF138" s="229">
        <f t="shared" si="183"/>
        <v>0</v>
      </c>
      <c r="BG138" s="229">
        <f t="shared" si="183"/>
        <v>0</v>
      </c>
      <c r="BH138" s="229">
        <f t="shared" si="183"/>
        <v>0</v>
      </c>
      <c r="BI138" s="229">
        <f t="shared" si="183"/>
        <v>0</v>
      </c>
      <c r="BJ138" s="229">
        <f t="shared" si="183"/>
        <v>0</v>
      </c>
      <c r="BK138" s="229">
        <f t="shared" si="183"/>
        <v>0</v>
      </c>
      <c r="BL138" s="229">
        <f t="shared" si="183"/>
        <v>0</v>
      </c>
      <c r="BM138" s="229">
        <f t="shared" si="183"/>
        <v>0</v>
      </c>
      <c r="BN138" s="229">
        <f t="shared" si="183"/>
        <v>0</v>
      </c>
      <c r="BO138" s="229">
        <f t="shared" si="183"/>
        <v>0</v>
      </c>
      <c r="BP138" s="229">
        <f t="shared" si="183"/>
        <v>0</v>
      </c>
      <c r="BQ138" s="229">
        <f t="shared" si="183"/>
        <v>0</v>
      </c>
      <c r="BR138" s="229">
        <f t="shared" si="183"/>
        <v>0</v>
      </c>
      <c r="BS138" s="229">
        <f t="shared" si="183"/>
        <v>0</v>
      </c>
      <c r="BT138" s="229">
        <f t="shared" si="183"/>
        <v>0</v>
      </c>
      <c r="BU138" s="229">
        <f t="shared" si="183"/>
        <v>0</v>
      </c>
      <c r="BV138" s="229">
        <f t="shared" si="183"/>
        <v>0</v>
      </c>
      <c r="BW138" s="229">
        <f t="shared" si="183"/>
        <v>0</v>
      </c>
      <c r="BX138" s="229">
        <f t="shared" si="183"/>
        <v>0</v>
      </c>
      <c r="BY138" s="229">
        <f t="shared" si="183"/>
        <v>0</v>
      </c>
      <c r="BZ138" s="229">
        <f t="shared" si="183"/>
        <v>0</v>
      </c>
    </row>
    <row r="139" spans="1:78" x14ac:dyDescent="0.2">
      <c r="A139" s="7" t="str">
        <f t="shared" si="180"/>
        <v>Roll-in 9</v>
      </c>
      <c r="B139" s="7">
        <f t="shared" si="180"/>
        <v>0</v>
      </c>
      <c r="C139" s="7">
        <f t="shared" si="165"/>
        <v>53</v>
      </c>
      <c r="D139" s="165">
        <f t="shared" si="177"/>
        <v>45077</v>
      </c>
      <c r="E139" s="77"/>
      <c r="F139" s="68"/>
      <c r="G139" s="229">
        <f t="shared" si="184"/>
        <v>0</v>
      </c>
      <c r="H139" s="229">
        <f t="shared" si="184"/>
        <v>0</v>
      </c>
      <c r="I139" s="229">
        <f t="shared" si="184"/>
        <v>0</v>
      </c>
      <c r="J139" s="229">
        <f t="shared" si="184"/>
        <v>0</v>
      </c>
      <c r="K139" s="229">
        <f t="shared" si="184"/>
        <v>0</v>
      </c>
      <c r="L139" s="229">
        <f t="shared" si="184"/>
        <v>0</v>
      </c>
      <c r="M139" s="229">
        <f t="shared" si="184"/>
        <v>0</v>
      </c>
      <c r="N139" s="229">
        <f t="shared" si="184"/>
        <v>0</v>
      </c>
      <c r="O139" s="229">
        <f t="shared" si="184"/>
        <v>0</v>
      </c>
      <c r="P139" s="229">
        <f t="shared" si="184"/>
        <v>0</v>
      </c>
      <c r="Q139" s="229">
        <f t="shared" si="184"/>
        <v>0</v>
      </c>
      <c r="R139" s="229">
        <f t="shared" si="184"/>
        <v>0</v>
      </c>
      <c r="S139" s="229">
        <f t="shared" si="184"/>
        <v>0</v>
      </c>
      <c r="T139" s="229">
        <f t="shared" si="184"/>
        <v>0</v>
      </c>
      <c r="U139" s="229">
        <f t="shared" si="184"/>
        <v>0</v>
      </c>
      <c r="V139" s="229">
        <f t="shared" si="184"/>
        <v>0</v>
      </c>
      <c r="W139" s="229">
        <f t="shared" si="181"/>
        <v>0</v>
      </c>
      <c r="X139" s="229">
        <f t="shared" si="181"/>
        <v>0</v>
      </c>
      <c r="Y139" s="229">
        <f t="shared" si="181"/>
        <v>0</v>
      </c>
      <c r="Z139" s="229">
        <f t="shared" si="181"/>
        <v>0</v>
      </c>
      <c r="AA139" s="229">
        <f t="shared" si="181"/>
        <v>0</v>
      </c>
      <c r="AB139" s="229">
        <f t="shared" si="181"/>
        <v>0</v>
      </c>
      <c r="AC139" s="229">
        <f t="shared" si="181"/>
        <v>0</v>
      </c>
      <c r="AD139" s="229">
        <f t="shared" si="181"/>
        <v>0</v>
      </c>
      <c r="AE139" s="229">
        <f t="shared" si="181"/>
        <v>0</v>
      </c>
      <c r="AF139" s="229">
        <f t="shared" si="181"/>
        <v>0</v>
      </c>
      <c r="AG139" s="229">
        <f t="shared" si="181"/>
        <v>0</v>
      </c>
      <c r="AH139" s="229">
        <f t="shared" si="181"/>
        <v>0</v>
      </c>
      <c r="AI139" s="229">
        <f t="shared" si="181"/>
        <v>0</v>
      </c>
      <c r="AJ139" s="229">
        <f t="shared" si="181"/>
        <v>0</v>
      </c>
      <c r="AK139" s="229">
        <f t="shared" si="182"/>
        <v>0</v>
      </c>
      <c r="AL139" s="229">
        <f t="shared" si="182"/>
        <v>0</v>
      </c>
      <c r="AM139" s="229">
        <f t="shared" si="182"/>
        <v>0</v>
      </c>
      <c r="AN139" s="229">
        <f t="shared" si="182"/>
        <v>0</v>
      </c>
      <c r="AO139" s="229">
        <f t="shared" si="183"/>
        <v>0</v>
      </c>
      <c r="AP139" s="229">
        <f t="shared" si="183"/>
        <v>0</v>
      </c>
      <c r="AQ139" s="229">
        <f t="shared" si="183"/>
        <v>0</v>
      </c>
      <c r="AR139" s="229">
        <f t="shared" si="183"/>
        <v>0</v>
      </c>
      <c r="AS139" s="229">
        <f t="shared" si="183"/>
        <v>0</v>
      </c>
      <c r="AT139" s="229">
        <f t="shared" si="183"/>
        <v>0</v>
      </c>
      <c r="AU139" s="229">
        <f t="shared" si="183"/>
        <v>0</v>
      </c>
      <c r="AV139" s="229">
        <f t="shared" si="183"/>
        <v>0</v>
      </c>
      <c r="AW139" s="229">
        <f t="shared" si="183"/>
        <v>0</v>
      </c>
      <c r="AX139" s="229">
        <f t="shared" si="183"/>
        <v>0</v>
      </c>
      <c r="AY139" s="229">
        <f t="shared" si="183"/>
        <v>0</v>
      </c>
      <c r="AZ139" s="229">
        <f t="shared" si="183"/>
        <v>0</v>
      </c>
      <c r="BA139" s="229">
        <f t="shared" si="183"/>
        <v>0</v>
      </c>
      <c r="BB139" s="229">
        <f t="shared" si="183"/>
        <v>0</v>
      </c>
      <c r="BC139" s="229">
        <f t="shared" si="183"/>
        <v>0</v>
      </c>
      <c r="BD139" s="229">
        <f t="shared" si="183"/>
        <v>0</v>
      </c>
      <c r="BE139" s="229">
        <f t="shared" si="183"/>
        <v>0</v>
      </c>
      <c r="BF139" s="229">
        <f t="shared" si="183"/>
        <v>0</v>
      </c>
      <c r="BG139" s="229">
        <f t="shared" si="183"/>
        <v>0</v>
      </c>
      <c r="BH139" s="229">
        <f t="shared" si="183"/>
        <v>0</v>
      </c>
      <c r="BI139" s="229">
        <f t="shared" si="183"/>
        <v>0</v>
      </c>
      <c r="BJ139" s="229">
        <f t="shared" si="183"/>
        <v>0</v>
      </c>
      <c r="BK139" s="229">
        <f t="shared" si="183"/>
        <v>0</v>
      </c>
      <c r="BL139" s="229">
        <f t="shared" si="183"/>
        <v>0</v>
      </c>
      <c r="BM139" s="229">
        <f t="shared" si="183"/>
        <v>0</v>
      </c>
      <c r="BN139" s="229">
        <f t="shared" si="183"/>
        <v>0</v>
      </c>
      <c r="BO139" s="229">
        <f t="shared" si="183"/>
        <v>0</v>
      </c>
      <c r="BP139" s="229">
        <f t="shared" si="183"/>
        <v>0</v>
      </c>
      <c r="BQ139" s="229">
        <f t="shared" si="183"/>
        <v>0</v>
      </c>
      <c r="BR139" s="229">
        <f t="shared" si="183"/>
        <v>0</v>
      </c>
      <c r="BS139" s="229">
        <f t="shared" si="183"/>
        <v>0</v>
      </c>
      <c r="BT139" s="229">
        <f t="shared" si="183"/>
        <v>0</v>
      </c>
      <c r="BU139" s="229">
        <f t="shared" si="183"/>
        <v>0</v>
      </c>
      <c r="BV139" s="229">
        <f t="shared" si="183"/>
        <v>0</v>
      </c>
      <c r="BW139" s="229">
        <f t="shared" si="183"/>
        <v>0</v>
      </c>
      <c r="BX139" s="229">
        <f t="shared" si="183"/>
        <v>0</v>
      </c>
      <c r="BY139" s="229">
        <f t="shared" si="183"/>
        <v>0</v>
      </c>
      <c r="BZ139" s="229">
        <f t="shared" si="183"/>
        <v>0</v>
      </c>
    </row>
    <row r="140" spans="1:78" x14ac:dyDescent="0.2">
      <c r="A140" s="7" t="str">
        <f t="shared" si="180"/>
        <v>Roll-in 9</v>
      </c>
      <c r="B140" s="7">
        <f t="shared" si="180"/>
        <v>0</v>
      </c>
      <c r="C140" s="7">
        <f t="shared" si="165"/>
        <v>54</v>
      </c>
      <c r="D140" s="165">
        <f t="shared" si="177"/>
        <v>45107</v>
      </c>
      <c r="E140" s="77"/>
      <c r="F140" s="68"/>
      <c r="G140" s="229">
        <f t="shared" si="184"/>
        <v>0</v>
      </c>
      <c r="H140" s="229">
        <f t="shared" si="184"/>
        <v>0</v>
      </c>
      <c r="I140" s="229">
        <f t="shared" si="184"/>
        <v>0</v>
      </c>
      <c r="J140" s="229">
        <f t="shared" si="184"/>
        <v>0</v>
      </c>
      <c r="K140" s="229">
        <f t="shared" si="184"/>
        <v>0</v>
      </c>
      <c r="L140" s="229">
        <f t="shared" si="184"/>
        <v>0</v>
      </c>
      <c r="M140" s="229">
        <f t="shared" si="184"/>
        <v>0</v>
      </c>
      <c r="N140" s="229">
        <f t="shared" si="184"/>
        <v>0</v>
      </c>
      <c r="O140" s="229">
        <f t="shared" si="184"/>
        <v>0</v>
      </c>
      <c r="P140" s="229">
        <f t="shared" si="184"/>
        <v>0</v>
      </c>
      <c r="Q140" s="229">
        <f t="shared" si="184"/>
        <v>0</v>
      </c>
      <c r="R140" s="229">
        <f t="shared" si="184"/>
        <v>0</v>
      </c>
      <c r="S140" s="229">
        <f t="shared" si="184"/>
        <v>0</v>
      </c>
      <c r="T140" s="229">
        <f t="shared" si="184"/>
        <v>0</v>
      </c>
      <c r="U140" s="229">
        <f t="shared" si="184"/>
        <v>0</v>
      </c>
      <c r="V140" s="229">
        <f t="shared" si="184"/>
        <v>0</v>
      </c>
      <c r="W140" s="229">
        <f t="shared" si="181"/>
        <v>0</v>
      </c>
      <c r="X140" s="229">
        <f t="shared" si="181"/>
        <v>0</v>
      </c>
      <c r="Y140" s="229">
        <f t="shared" si="181"/>
        <v>0</v>
      </c>
      <c r="Z140" s="229">
        <f t="shared" si="181"/>
        <v>0</v>
      </c>
      <c r="AA140" s="229">
        <f t="shared" si="181"/>
        <v>0</v>
      </c>
      <c r="AB140" s="229">
        <f t="shared" si="181"/>
        <v>0</v>
      </c>
      <c r="AC140" s="229">
        <f t="shared" si="181"/>
        <v>0</v>
      </c>
      <c r="AD140" s="229">
        <f t="shared" si="181"/>
        <v>0</v>
      </c>
      <c r="AE140" s="229">
        <f t="shared" si="181"/>
        <v>0</v>
      </c>
      <c r="AF140" s="229">
        <f t="shared" si="181"/>
        <v>0</v>
      </c>
      <c r="AG140" s="229">
        <f t="shared" si="181"/>
        <v>0</v>
      </c>
      <c r="AH140" s="229">
        <f t="shared" si="181"/>
        <v>0</v>
      </c>
      <c r="AI140" s="229">
        <f t="shared" si="181"/>
        <v>0</v>
      </c>
      <c r="AJ140" s="229">
        <f t="shared" si="181"/>
        <v>0</v>
      </c>
      <c r="AK140" s="229">
        <f t="shared" si="182"/>
        <v>0</v>
      </c>
      <c r="AL140" s="229">
        <f t="shared" si="182"/>
        <v>0</v>
      </c>
      <c r="AM140" s="229">
        <f t="shared" si="182"/>
        <v>0</v>
      </c>
      <c r="AN140" s="229">
        <f t="shared" si="182"/>
        <v>0</v>
      </c>
      <c r="AO140" s="229">
        <f t="shared" si="183"/>
        <v>0</v>
      </c>
      <c r="AP140" s="229">
        <f t="shared" si="183"/>
        <v>0</v>
      </c>
      <c r="AQ140" s="229">
        <f t="shared" si="183"/>
        <v>0</v>
      </c>
      <c r="AR140" s="229">
        <f t="shared" si="183"/>
        <v>0</v>
      </c>
      <c r="AS140" s="229">
        <f t="shared" si="183"/>
        <v>0</v>
      </c>
      <c r="AT140" s="229">
        <f t="shared" si="183"/>
        <v>0</v>
      </c>
      <c r="AU140" s="229">
        <f t="shared" si="183"/>
        <v>0</v>
      </c>
      <c r="AV140" s="229">
        <f t="shared" si="183"/>
        <v>0</v>
      </c>
      <c r="AW140" s="229">
        <f t="shared" si="183"/>
        <v>0</v>
      </c>
      <c r="AX140" s="229">
        <f t="shared" si="183"/>
        <v>0</v>
      </c>
      <c r="AY140" s="229">
        <f t="shared" si="183"/>
        <v>0</v>
      </c>
      <c r="AZ140" s="229">
        <f t="shared" si="183"/>
        <v>0</v>
      </c>
      <c r="BA140" s="229">
        <f t="shared" si="183"/>
        <v>0</v>
      </c>
      <c r="BB140" s="229">
        <f t="shared" si="183"/>
        <v>0</v>
      </c>
      <c r="BC140" s="229">
        <f t="shared" si="183"/>
        <v>0</v>
      </c>
      <c r="BD140" s="229">
        <f t="shared" si="183"/>
        <v>0</v>
      </c>
      <c r="BE140" s="229">
        <f t="shared" si="183"/>
        <v>0</v>
      </c>
      <c r="BF140" s="229">
        <f t="shared" si="183"/>
        <v>0</v>
      </c>
      <c r="BG140" s="229">
        <f t="shared" si="183"/>
        <v>0</v>
      </c>
      <c r="BH140" s="229">
        <f t="shared" si="183"/>
        <v>0</v>
      </c>
      <c r="BI140" s="229">
        <f t="shared" si="183"/>
        <v>0</v>
      </c>
      <c r="BJ140" s="229">
        <f t="shared" si="183"/>
        <v>0</v>
      </c>
      <c r="BK140" s="229">
        <f t="shared" si="183"/>
        <v>0</v>
      </c>
      <c r="BL140" s="229">
        <f t="shared" si="183"/>
        <v>0</v>
      </c>
      <c r="BM140" s="229">
        <f t="shared" si="183"/>
        <v>0</v>
      </c>
      <c r="BN140" s="229">
        <f t="shared" si="183"/>
        <v>0</v>
      </c>
      <c r="BO140" s="229">
        <f t="shared" si="183"/>
        <v>0</v>
      </c>
      <c r="BP140" s="229">
        <f t="shared" si="183"/>
        <v>0</v>
      </c>
      <c r="BQ140" s="229">
        <f t="shared" si="183"/>
        <v>0</v>
      </c>
      <c r="BR140" s="229">
        <f t="shared" si="183"/>
        <v>0</v>
      </c>
      <c r="BS140" s="229">
        <f t="shared" si="183"/>
        <v>0</v>
      </c>
      <c r="BT140" s="229">
        <f t="shared" si="183"/>
        <v>0</v>
      </c>
      <c r="BU140" s="229">
        <f t="shared" si="183"/>
        <v>0</v>
      </c>
      <c r="BV140" s="229">
        <f t="shared" si="183"/>
        <v>0</v>
      </c>
      <c r="BW140" s="229">
        <f t="shared" si="183"/>
        <v>0</v>
      </c>
      <c r="BX140" s="229">
        <f t="shared" si="183"/>
        <v>0</v>
      </c>
      <c r="BY140" s="229">
        <f t="shared" si="183"/>
        <v>0</v>
      </c>
      <c r="BZ140" s="229">
        <f t="shared" si="183"/>
        <v>0</v>
      </c>
    </row>
    <row r="141" spans="1:78" x14ac:dyDescent="0.2">
      <c r="A141" s="7" t="str">
        <f t="shared" si="180"/>
        <v>Roll-in 9</v>
      </c>
      <c r="B141" s="7">
        <f t="shared" si="180"/>
        <v>0</v>
      </c>
      <c r="C141" s="7">
        <f t="shared" si="165"/>
        <v>55</v>
      </c>
      <c r="D141" s="165">
        <f t="shared" si="177"/>
        <v>45138</v>
      </c>
      <c r="E141" s="77"/>
      <c r="F141" s="68"/>
      <c r="G141" s="229">
        <f t="shared" si="184"/>
        <v>0</v>
      </c>
      <c r="H141" s="229">
        <f t="shared" si="184"/>
        <v>0</v>
      </c>
      <c r="I141" s="229">
        <f t="shared" si="184"/>
        <v>0</v>
      </c>
      <c r="J141" s="229">
        <f t="shared" si="184"/>
        <v>0</v>
      </c>
      <c r="K141" s="229">
        <f t="shared" si="184"/>
        <v>0</v>
      </c>
      <c r="L141" s="229">
        <f t="shared" si="184"/>
        <v>0</v>
      </c>
      <c r="M141" s="229">
        <f t="shared" si="184"/>
        <v>0</v>
      </c>
      <c r="N141" s="229">
        <f t="shared" si="184"/>
        <v>0</v>
      </c>
      <c r="O141" s="229">
        <f t="shared" si="184"/>
        <v>0</v>
      </c>
      <c r="P141" s="229">
        <f t="shared" si="184"/>
        <v>0</v>
      </c>
      <c r="Q141" s="229">
        <f t="shared" si="184"/>
        <v>0</v>
      </c>
      <c r="R141" s="229">
        <f t="shared" si="184"/>
        <v>0</v>
      </c>
      <c r="S141" s="229">
        <f t="shared" si="184"/>
        <v>0</v>
      </c>
      <c r="T141" s="229">
        <f t="shared" si="184"/>
        <v>0</v>
      </c>
      <c r="U141" s="229">
        <f t="shared" si="184"/>
        <v>0</v>
      </c>
      <c r="V141" s="229">
        <f t="shared" si="184"/>
        <v>0</v>
      </c>
      <c r="W141" s="229">
        <f t="shared" si="181"/>
        <v>0</v>
      </c>
      <c r="X141" s="229">
        <f t="shared" si="181"/>
        <v>0</v>
      </c>
      <c r="Y141" s="229">
        <f t="shared" si="181"/>
        <v>0</v>
      </c>
      <c r="Z141" s="229">
        <f t="shared" si="181"/>
        <v>0</v>
      </c>
      <c r="AA141" s="229">
        <f t="shared" si="181"/>
        <v>0</v>
      </c>
      <c r="AB141" s="229">
        <f t="shared" si="181"/>
        <v>0</v>
      </c>
      <c r="AC141" s="229">
        <f t="shared" si="181"/>
        <v>0</v>
      </c>
      <c r="AD141" s="229">
        <f t="shared" si="181"/>
        <v>0</v>
      </c>
      <c r="AE141" s="229">
        <f t="shared" si="181"/>
        <v>0</v>
      </c>
      <c r="AF141" s="229">
        <f t="shared" si="181"/>
        <v>0</v>
      </c>
      <c r="AG141" s="229">
        <f t="shared" si="181"/>
        <v>0</v>
      </c>
      <c r="AH141" s="229">
        <f t="shared" si="181"/>
        <v>0</v>
      </c>
      <c r="AI141" s="229">
        <f t="shared" si="181"/>
        <v>0</v>
      </c>
      <c r="AJ141" s="229">
        <f t="shared" si="181"/>
        <v>0</v>
      </c>
      <c r="AK141" s="229">
        <f t="shared" si="182"/>
        <v>0</v>
      </c>
      <c r="AL141" s="229">
        <f t="shared" si="182"/>
        <v>0</v>
      </c>
      <c r="AM141" s="229">
        <f t="shared" si="182"/>
        <v>0</v>
      </c>
      <c r="AN141" s="229">
        <f t="shared" si="182"/>
        <v>0</v>
      </c>
      <c r="AO141" s="229">
        <f t="shared" si="183"/>
        <v>0</v>
      </c>
      <c r="AP141" s="229">
        <f t="shared" si="183"/>
        <v>0</v>
      </c>
      <c r="AQ141" s="229">
        <f t="shared" si="183"/>
        <v>0</v>
      </c>
      <c r="AR141" s="229">
        <f t="shared" si="183"/>
        <v>0</v>
      </c>
      <c r="AS141" s="229">
        <f t="shared" ref="AO141:BZ147" si="185">IF($D141=AS$9,$E141*$G$3/2,IF(AND($C141+$E$3&gt;AS$8,AS$9&gt;$D141),$E141*$G$3,0))</f>
        <v>0</v>
      </c>
      <c r="AT141" s="229">
        <f t="shared" si="185"/>
        <v>0</v>
      </c>
      <c r="AU141" s="229">
        <f t="shared" si="185"/>
        <v>0</v>
      </c>
      <c r="AV141" s="229">
        <f t="shared" si="185"/>
        <v>0</v>
      </c>
      <c r="AW141" s="229">
        <f t="shared" si="185"/>
        <v>0</v>
      </c>
      <c r="AX141" s="229">
        <f t="shared" si="185"/>
        <v>0</v>
      </c>
      <c r="AY141" s="229">
        <f t="shared" si="185"/>
        <v>0</v>
      </c>
      <c r="AZ141" s="229">
        <f t="shared" si="185"/>
        <v>0</v>
      </c>
      <c r="BA141" s="229">
        <f t="shared" si="185"/>
        <v>0</v>
      </c>
      <c r="BB141" s="229">
        <f t="shared" si="185"/>
        <v>0</v>
      </c>
      <c r="BC141" s="229">
        <f t="shared" si="185"/>
        <v>0</v>
      </c>
      <c r="BD141" s="229">
        <f t="shared" si="185"/>
        <v>0</v>
      </c>
      <c r="BE141" s="229">
        <f t="shared" si="185"/>
        <v>0</v>
      </c>
      <c r="BF141" s="229">
        <f t="shared" si="185"/>
        <v>0</v>
      </c>
      <c r="BG141" s="229">
        <f t="shared" si="185"/>
        <v>0</v>
      </c>
      <c r="BH141" s="229">
        <f t="shared" si="185"/>
        <v>0</v>
      </c>
      <c r="BI141" s="229">
        <f t="shared" si="185"/>
        <v>0</v>
      </c>
      <c r="BJ141" s="229">
        <f t="shared" si="185"/>
        <v>0</v>
      </c>
      <c r="BK141" s="229">
        <f t="shared" si="185"/>
        <v>0</v>
      </c>
      <c r="BL141" s="229">
        <f t="shared" si="185"/>
        <v>0</v>
      </c>
      <c r="BM141" s="229">
        <f t="shared" si="185"/>
        <v>0</v>
      </c>
      <c r="BN141" s="229">
        <f t="shared" si="185"/>
        <v>0</v>
      </c>
      <c r="BO141" s="229">
        <f t="shared" si="185"/>
        <v>0</v>
      </c>
      <c r="BP141" s="229">
        <f t="shared" si="185"/>
        <v>0</v>
      </c>
      <c r="BQ141" s="229">
        <f t="shared" si="185"/>
        <v>0</v>
      </c>
      <c r="BR141" s="229">
        <f t="shared" si="185"/>
        <v>0</v>
      </c>
      <c r="BS141" s="229">
        <f t="shared" si="185"/>
        <v>0</v>
      </c>
      <c r="BT141" s="229">
        <f t="shared" si="185"/>
        <v>0</v>
      </c>
      <c r="BU141" s="229">
        <f t="shared" si="185"/>
        <v>0</v>
      </c>
      <c r="BV141" s="229">
        <f t="shared" si="185"/>
        <v>0</v>
      </c>
      <c r="BW141" s="229">
        <f t="shared" si="185"/>
        <v>0</v>
      </c>
      <c r="BX141" s="229">
        <f t="shared" si="185"/>
        <v>0</v>
      </c>
      <c r="BY141" s="229">
        <f t="shared" si="185"/>
        <v>0</v>
      </c>
      <c r="BZ141" s="229">
        <f t="shared" si="185"/>
        <v>0</v>
      </c>
    </row>
    <row r="142" spans="1:78" x14ac:dyDescent="0.2">
      <c r="A142" s="7" t="str">
        <f t="shared" si="180"/>
        <v>Roll-in 9</v>
      </c>
      <c r="B142" s="7">
        <f t="shared" si="180"/>
        <v>0</v>
      </c>
      <c r="C142" s="7">
        <f t="shared" si="165"/>
        <v>56</v>
      </c>
      <c r="D142" s="165">
        <f t="shared" si="177"/>
        <v>45169</v>
      </c>
      <c r="E142" s="77"/>
      <c r="F142" s="68"/>
      <c r="G142" s="229">
        <f t="shared" si="184"/>
        <v>0</v>
      </c>
      <c r="H142" s="229">
        <f t="shared" si="184"/>
        <v>0</v>
      </c>
      <c r="I142" s="229">
        <f t="shared" si="184"/>
        <v>0</v>
      </c>
      <c r="J142" s="229">
        <f t="shared" si="184"/>
        <v>0</v>
      </c>
      <c r="K142" s="229">
        <f t="shared" si="184"/>
        <v>0</v>
      </c>
      <c r="L142" s="229">
        <f t="shared" si="184"/>
        <v>0</v>
      </c>
      <c r="M142" s="229">
        <f t="shared" si="184"/>
        <v>0</v>
      </c>
      <c r="N142" s="229">
        <f t="shared" si="184"/>
        <v>0</v>
      </c>
      <c r="O142" s="229">
        <f t="shared" si="184"/>
        <v>0</v>
      </c>
      <c r="P142" s="229">
        <f t="shared" si="184"/>
        <v>0</v>
      </c>
      <c r="Q142" s="229">
        <f t="shared" si="184"/>
        <v>0</v>
      </c>
      <c r="R142" s="229">
        <f t="shared" si="184"/>
        <v>0</v>
      </c>
      <c r="S142" s="229">
        <f t="shared" si="184"/>
        <v>0</v>
      </c>
      <c r="T142" s="229">
        <f t="shared" si="184"/>
        <v>0</v>
      </c>
      <c r="U142" s="229">
        <f t="shared" si="184"/>
        <v>0</v>
      </c>
      <c r="V142" s="229">
        <f t="shared" si="184"/>
        <v>0</v>
      </c>
      <c r="W142" s="229">
        <f t="shared" si="181"/>
        <v>0</v>
      </c>
      <c r="X142" s="229">
        <f t="shared" si="181"/>
        <v>0</v>
      </c>
      <c r="Y142" s="229">
        <f t="shared" si="181"/>
        <v>0</v>
      </c>
      <c r="Z142" s="229">
        <f t="shared" si="181"/>
        <v>0</v>
      </c>
      <c r="AA142" s="229">
        <f t="shared" si="181"/>
        <v>0</v>
      </c>
      <c r="AB142" s="229">
        <f t="shared" si="181"/>
        <v>0</v>
      </c>
      <c r="AC142" s="229">
        <f t="shared" si="181"/>
        <v>0</v>
      </c>
      <c r="AD142" s="229">
        <f t="shared" si="181"/>
        <v>0</v>
      </c>
      <c r="AE142" s="229">
        <f t="shared" si="181"/>
        <v>0</v>
      </c>
      <c r="AF142" s="229">
        <f t="shared" si="181"/>
        <v>0</v>
      </c>
      <c r="AG142" s="229">
        <f t="shared" si="181"/>
        <v>0</v>
      </c>
      <c r="AH142" s="229">
        <f t="shared" si="181"/>
        <v>0</v>
      </c>
      <c r="AI142" s="229">
        <f t="shared" si="181"/>
        <v>0</v>
      </c>
      <c r="AJ142" s="229">
        <f t="shared" si="181"/>
        <v>0</v>
      </c>
      <c r="AK142" s="229">
        <f t="shared" si="182"/>
        <v>0</v>
      </c>
      <c r="AL142" s="229">
        <f t="shared" si="182"/>
        <v>0</v>
      </c>
      <c r="AM142" s="229">
        <f t="shared" si="182"/>
        <v>0</v>
      </c>
      <c r="AN142" s="229">
        <f t="shared" si="182"/>
        <v>0</v>
      </c>
      <c r="AO142" s="229">
        <f t="shared" si="185"/>
        <v>0</v>
      </c>
      <c r="AP142" s="229">
        <f t="shared" si="185"/>
        <v>0</v>
      </c>
      <c r="AQ142" s="229">
        <f t="shared" si="185"/>
        <v>0</v>
      </c>
      <c r="AR142" s="229">
        <f t="shared" si="185"/>
        <v>0</v>
      </c>
      <c r="AS142" s="229">
        <f t="shared" si="185"/>
        <v>0</v>
      </c>
      <c r="AT142" s="229">
        <f t="shared" si="185"/>
        <v>0</v>
      </c>
      <c r="AU142" s="229">
        <f t="shared" si="185"/>
        <v>0</v>
      </c>
      <c r="AV142" s="229">
        <f t="shared" si="185"/>
        <v>0</v>
      </c>
      <c r="AW142" s="229">
        <f t="shared" si="185"/>
        <v>0</v>
      </c>
      <c r="AX142" s="229">
        <f t="shared" si="185"/>
        <v>0</v>
      </c>
      <c r="AY142" s="229">
        <f t="shared" si="185"/>
        <v>0</v>
      </c>
      <c r="AZ142" s="229">
        <f t="shared" si="185"/>
        <v>0</v>
      </c>
      <c r="BA142" s="229">
        <f t="shared" si="185"/>
        <v>0</v>
      </c>
      <c r="BB142" s="229">
        <f t="shared" si="185"/>
        <v>0</v>
      </c>
      <c r="BC142" s="229">
        <f t="shared" si="185"/>
        <v>0</v>
      </c>
      <c r="BD142" s="229">
        <f t="shared" si="185"/>
        <v>0</v>
      </c>
      <c r="BE142" s="229">
        <f t="shared" si="185"/>
        <v>0</v>
      </c>
      <c r="BF142" s="229">
        <f t="shared" si="185"/>
        <v>0</v>
      </c>
      <c r="BG142" s="229">
        <f t="shared" si="185"/>
        <v>0</v>
      </c>
      <c r="BH142" s="229">
        <f t="shared" si="185"/>
        <v>0</v>
      </c>
      <c r="BI142" s="229">
        <f t="shared" si="185"/>
        <v>0</v>
      </c>
      <c r="BJ142" s="229">
        <f t="shared" si="185"/>
        <v>0</v>
      </c>
      <c r="BK142" s="229">
        <f t="shared" si="185"/>
        <v>0</v>
      </c>
      <c r="BL142" s="229">
        <f t="shared" si="185"/>
        <v>0</v>
      </c>
      <c r="BM142" s="229">
        <f t="shared" si="185"/>
        <v>0</v>
      </c>
      <c r="BN142" s="229">
        <f t="shared" si="185"/>
        <v>0</v>
      </c>
      <c r="BO142" s="229">
        <f t="shared" si="185"/>
        <v>0</v>
      </c>
      <c r="BP142" s="229">
        <f t="shared" si="185"/>
        <v>0</v>
      </c>
      <c r="BQ142" s="229">
        <f t="shared" si="185"/>
        <v>0</v>
      </c>
      <c r="BR142" s="229">
        <f t="shared" si="185"/>
        <v>0</v>
      </c>
      <c r="BS142" s="229">
        <f t="shared" si="185"/>
        <v>0</v>
      </c>
      <c r="BT142" s="229">
        <f t="shared" si="185"/>
        <v>0</v>
      </c>
      <c r="BU142" s="229">
        <f t="shared" si="185"/>
        <v>0</v>
      </c>
      <c r="BV142" s="229">
        <f t="shared" si="185"/>
        <v>0</v>
      </c>
      <c r="BW142" s="229">
        <f t="shared" si="185"/>
        <v>0</v>
      </c>
      <c r="BX142" s="229">
        <f t="shared" si="185"/>
        <v>0</v>
      </c>
      <c r="BY142" s="229">
        <f t="shared" si="185"/>
        <v>0</v>
      </c>
      <c r="BZ142" s="229">
        <f t="shared" si="185"/>
        <v>0</v>
      </c>
    </row>
    <row r="143" spans="1:78" x14ac:dyDescent="0.2">
      <c r="A143" s="7" t="str">
        <f t="shared" si="180"/>
        <v>Roll-in 10</v>
      </c>
      <c r="B143" s="7">
        <f t="shared" si="180"/>
        <v>0</v>
      </c>
      <c r="C143" s="7">
        <f t="shared" si="165"/>
        <v>57</v>
      </c>
      <c r="D143" s="165">
        <f t="shared" si="177"/>
        <v>45199</v>
      </c>
      <c r="E143" s="77"/>
      <c r="F143" s="68"/>
      <c r="G143" s="229">
        <f t="shared" si="184"/>
        <v>0</v>
      </c>
      <c r="H143" s="229">
        <f t="shared" si="184"/>
        <v>0</v>
      </c>
      <c r="I143" s="229">
        <f t="shared" si="184"/>
        <v>0</v>
      </c>
      <c r="J143" s="229">
        <f t="shared" si="184"/>
        <v>0</v>
      </c>
      <c r="K143" s="229">
        <f t="shared" si="184"/>
        <v>0</v>
      </c>
      <c r="L143" s="229">
        <f t="shared" si="184"/>
        <v>0</v>
      </c>
      <c r="M143" s="229">
        <f t="shared" si="184"/>
        <v>0</v>
      </c>
      <c r="N143" s="229">
        <f t="shared" si="184"/>
        <v>0</v>
      </c>
      <c r="O143" s="229">
        <f t="shared" si="184"/>
        <v>0</v>
      </c>
      <c r="P143" s="229">
        <f t="shared" si="184"/>
        <v>0</v>
      </c>
      <c r="Q143" s="229">
        <f t="shared" si="184"/>
        <v>0</v>
      </c>
      <c r="R143" s="229">
        <f t="shared" si="184"/>
        <v>0</v>
      </c>
      <c r="S143" s="229">
        <f t="shared" si="184"/>
        <v>0</v>
      </c>
      <c r="T143" s="229">
        <f t="shared" si="184"/>
        <v>0</v>
      </c>
      <c r="U143" s="229">
        <f t="shared" si="184"/>
        <v>0</v>
      </c>
      <c r="V143" s="229">
        <f t="shared" si="184"/>
        <v>0</v>
      </c>
      <c r="W143" s="229">
        <f t="shared" si="181"/>
        <v>0</v>
      </c>
      <c r="X143" s="229">
        <f t="shared" si="181"/>
        <v>0</v>
      </c>
      <c r="Y143" s="229">
        <f t="shared" si="181"/>
        <v>0</v>
      </c>
      <c r="Z143" s="229">
        <f t="shared" si="181"/>
        <v>0</v>
      </c>
      <c r="AA143" s="229">
        <f t="shared" si="181"/>
        <v>0</v>
      </c>
      <c r="AB143" s="229">
        <f t="shared" si="181"/>
        <v>0</v>
      </c>
      <c r="AC143" s="229">
        <f t="shared" si="181"/>
        <v>0</v>
      </c>
      <c r="AD143" s="229">
        <f t="shared" si="181"/>
        <v>0</v>
      </c>
      <c r="AE143" s="229">
        <f t="shared" si="181"/>
        <v>0</v>
      </c>
      <c r="AF143" s="229">
        <f t="shared" si="181"/>
        <v>0</v>
      </c>
      <c r="AG143" s="229">
        <f t="shared" si="181"/>
        <v>0</v>
      </c>
      <c r="AH143" s="229">
        <f t="shared" si="181"/>
        <v>0</v>
      </c>
      <c r="AI143" s="229">
        <f t="shared" si="181"/>
        <v>0</v>
      </c>
      <c r="AJ143" s="229">
        <f t="shared" si="181"/>
        <v>0</v>
      </c>
      <c r="AK143" s="229">
        <f t="shared" si="182"/>
        <v>0</v>
      </c>
      <c r="AL143" s="229">
        <f t="shared" si="182"/>
        <v>0</v>
      </c>
      <c r="AM143" s="229">
        <f t="shared" si="182"/>
        <v>0</v>
      </c>
      <c r="AN143" s="229">
        <f t="shared" si="182"/>
        <v>0</v>
      </c>
      <c r="AO143" s="229">
        <f t="shared" si="185"/>
        <v>0</v>
      </c>
      <c r="AP143" s="229">
        <f t="shared" si="185"/>
        <v>0</v>
      </c>
      <c r="AQ143" s="229">
        <f t="shared" si="185"/>
        <v>0</v>
      </c>
      <c r="AR143" s="229">
        <f t="shared" si="185"/>
        <v>0</v>
      </c>
      <c r="AS143" s="229">
        <f t="shared" si="185"/>
        <v>0</v>
      </c>
      <c r="AT143" s="229">
        <f t="shared" si="185"/>
        <v>0</v>
      </c>
      <c r="AU143" s="229">
        <f t="shared" si="185"/>
        <v>0</v>
      </c>
      <c r="AV143" s="229">
        <f t="shared" si="185"/>
        <v>0</v>
      </c>
      <c r="AW143" s="229">
        <f t="shared" si="185"/>
        <v>0</v>
      </c>
      <c r="AX143" s="229">
        <f t="shared" si="185"/>
        <v>0</v>
      </c>
      <c r="AY143" s="229">
        <f t="shared" si="185"/>
        <v>0</v>
      </c>
      <c r="AZ143" s="229">
        <f t="shared" si="185"/>
        <v>0</v>
      </c>
      <c r="BA143" s="229">
        <f t="shared" si="185"/>
        <v>0</v>
      </c>
      <c r="BB143" s="229">
        <f t="shared" si="185"/>
        <v>0</v>
      </c>
      <c r="BC143" s="229">
        <f t="shared" si="185"/>
        <v>0</v>
      </c>
      <c r="BD143" s="229">
        <f t="shared" si="185"/>
        <v>0</v>
      </c>
      <c r="BE143" s="229">
        <f t="shared" si="185"/>
        <v>0</v>
      </c>
      <c r="BF143" s="229">
        <f t="shared" si="185"/>
        <v>0</v>
      </c>
      <c r="BG143" s="229">
        <f t="shared" si="185"/>
        <v>0</v>
      </c>
      <c r="BH143" s="229">
        <f t="shared" si="185"/>
        <v>0</v>
      </c>
      <c r="BI143" s="229">
        <f t="shared" si="185"/>
        <v>0</v>
      </c>
      <c r="BJ143" s="229">
        <f t="shared" si="185"/>
        <v>0</v>
      </c>
      <c r="BK143" s="229">
        <f t="shared" si="185"/>
        <v>0</v>
      </c>
      <c r="BL143" s="229">
        <f t="shared" si="185"/>
        <v>0</v>
      </c>
      <c r="BM143" s="229">
        <f t="shared" si="185"/>
        <v>0</v>
      </c>
      <c r="BN143" s="229">
        <f t="shared" si="185"/>
        <v>0</v>
      </c>
      <c r="BO143" s="229">
        <f t="shared" si="185"/>
        <v>0</v>
      </c>
      <c r="BP143" s="229">
        <f t="shared" si="185"/>
        <v>0</v>
      </c>
      <c r="BQ143" s="229">
        <f t="shared" si="185"/>
        <v>0</v>
      </c>
      <c r="BR143" s="229">
        <f t="shared" si="185"/>
        <v>0</v>
      </c>
      <c r="BS143" s="229">
        <f t="shared" si="185"/>
        <v>0</v>
      </c>
      <c r="BT143" s="229">
        <f t="shared" si="185"/>
        <v>0</v>
      </c>
      <c r="BU143" s="229">
        <f t="shared" si="185"/>
        <v>0</v>
      </c>
      <c r="BV143" s="229">
        <f t="shared" si="185"/>
        <v>0</v>
      </c>
      <c r="BW143" s="229">
        <f t="shared" si="185"/>
        <v>0</v>
      </c>
      <c r="BX143" s="229">
        <f t="shared" si="185"/>
        <v>0</v>
      </c>
      <c r="BY143" s="229">
        <f t="shared" si="185"/>
        <v>0</v>
      </c>
      <c r="BZ143" s="229">
        <f t="shared" si="185"/>
        <v>0</v>
      </c>
    </row>
    <row r="144" spans="1:78" x14ac:dyDescent="0.2">
      <c r="A144" s="7" t="str">
        <f t="shared" si="180"/>
        <v>Roll-in 10</v>
      </c>
      <c r="B144" s="7">
        <f t="shared" si="180"/>
        <v>0</v>
      </c>
      <c r="C144" s="7">
        <f t="shared" si="165"/>
        <v>58</v>
      </c>
      <c r="D144" s="165">
        <f t="shared" si="177"/>
        <v>45230</v>
      </c>
      <c r="E144" s="77"/>
      <c r="F144" s="68"/>
      <c r="G144" s="229">
        <f t="shared" si="184"/>
        <v>0</v>
      </c>
      <c r="H144" s="229">
        <f t="shared" si="184"/>
        <v>0</v>
      </c>
      <c r="I144" s="229">
        <f t="shared" si="184"/>
        <v>0</v>
      </c>
      <c r="J144" s="229">
        <f t="shared" si="184"/>
        <v>0</v>
      </c>
      <c r="K144" s="229">
        <f t="shared" si="184"/>
        <v>0</v>
      </c>
      <c r="L144" s="229">
        <f t="shared" si="184"/>
        <v>0</v>
      </c>
      <c r="M144" s="229">
        <f t="shared" si="184"/>
        <v>0</v>
      </c>
      <c r="N144" s="229">
        <f t="shared" si="184"/>
        <v>0</v>
      </c>
      <c r="O144" s="229">
        <f t="shared" si="184"/>
        <v>0</v>
      </c>
      <c r="P144" s="229">
        <f t="shared" si="184"/>
        <v>0</v>
      </c>
      <c r="Q144" s="229">
        <f t="shared" si="184"/>
        <v>0</v>
      </c>
      <c r="R144" s="229">
        <f t="shared" si="184"/>
        <v>0</v>
      </c>
      <c r="S144" s="229">
        <f t="shared" si="184"/>
        <v>0</v>
      </c>
      <c r="T144" s="229">
        <f t="shared" si="184"/>
        <v>0</v>
      </c>
      <c r="U144" s="229">
        <f t="shared" si="184"/>
        <v>0</v>
      </c>
      <c r="V144" s="229">
        <f t="shared" si="184"/>
        <v>0</v>
      </c>
      <c r="W144" s="229">
        <f t="shared" si="181"/>
        <v>0</v>
      </c>
      <c r="X144" s="229">
        <f t="shared" si="181"/>
        <v>0</v>
      </c>
      <c r="Y144" s="229">
        <f t="shared" si="181"/>
        <v>0</v>
      </c>
      <c r="Z144" s="229">
        <f t="shared" si="181"/>
        <v>0</v>
      </c>
      <c r="AA144" s="229">
        <f t="shared" si="181"/>
        <v>0</v>
      </c>
      <c r="AB144" s="229">
        <f t="shared" si="181"/>
        <v>0</v>
      </c>
      <c r="AC144" s="229">
        <f t="shared" si="181"/>
        <v>0</v>
      </c>
      <c r="AD144" s="229">
        <f t="shared" si="181"/>
        <v>0</v>
      </c>
      <c r="AE144" s="229">
        <f t="shared" si="181"/>
        <v>0</v>
      </c>
      <c r="AF144" s="229">
        <f t="shared" si="181"/>
        <v>0</v>
      </c>
      <c r="AG144" s="229">
        <f t="shared" si="181"/>
        <v>0</v>
      </c>
      <c r="AH144" s="229">
        <f t="shared" si="181"/>
        <v>0</v>
      </c>
      <c r="AI144" s="229">
        <f t="shared" si="181"/>
        <v>0</v>
      </c>
      <c r="AJ144" s="229">
        <f t="shared" si="181"/>
        <v>0</v>
      </c>
      <c r="AK144" s="229">
        <f t="shared" si="182"/>
        <v>0</v>
      </c>
      <c r="AL144" s="229">
        <f t="shared" si="182"/>
        <v>0</v>
      </c>
      <c r="AM144" s="229">
        <f t="shared" si="182"/>
        <v>0</v>
      </c>
      <c r="AN144" s="229">
        <f t="shared" si="182"/>
        <v>0</v>
      </c>
      <c r="AO144" s="229">
        <f t="shared" si="185"/>
        <v>0</v>
      </c>
      <c r="AP144" s="229">
        <f t="shared" si="185"/>
        <v>0</v>
      </c>
      <c r="AQ144" s="229">
        <f t="shared" si="185"/>
        <v>0</v>
      </c>
      <c r="AR144" s="229">
        <f t="shared" si="185"/>
        <v>0</v>
      </c>
      <c r="AS144" s="229">
        <f t="shared" si="185"/>
        <v>0</v>
      </c>
      <c r="AT144" s="229">
        <f t="shared" si="185"/>
        <v>0</v>
      </c>
      <c r="AU144" s="229">
        <f t="shared" si="185"/>
        <v>0</v>
      </c>
      <c r="AV144" s="229">
        <f t="shared" si="185"/>
        <v>0</v>
      </c>
      <c r="AW144" s="229">
        <f t="shared" si="185"/>
        <v>0</v>
      </c>
      <c r="AX144" s="229">
        <f t="shared" si="185"/>
        <v>0</v>
      </c>
      <c r="AY144" s="229">
        <f t="shared" si="185"/>
        <v>0</v>
      </c>
      <c r="AZ144" s="229">
        <f t="shared" si="185"/>
        <v>0</v>
      </c>
      <c r="BA144" s="229">
        <f t="shared" si="185"/>
        <v>0</v>
      </c>
      <c r="BB144" s="229">
        <f t="shared" si="185"/>
        <v>0</v>
      </c>
      <c r="BC144" s="229">
        <f t="shared" si="185"/>
        <v>0</v>
      </c>
      <c r="BD144" s="229">
        <f t="shared" si="185"/>
        <v>0</v>
      </c>
      <c r="BE144" s="229">
        <f t="shared" si="185"/>
        <v>0</v>
      </c>
      <c r="BF144" s="229">
        <f t="shared" si="185"/>
        <v>0</v>
      </c>
      <c r="BG144" s="229">
        <f t="shared" si="185"/>
        <v>0</v>
      </c>
      <c r="BH144" s="229">
        <f t="shared" si="185"/>
        <v>0</v>
      </c>
      <c r="BI144" s="229">
        <f t="shared" si="185"/>
        <v>0</v>
      </c>
      <c r="BJ144" s="229">
        <f t="shared" si="185"/>
        <v>0</v>
      </c>
      <c r="BK144" s="229">
        <f t="shared" si="185"/>
        <v>0</v>
      </c>
      <c r="BL144" s="229">
        <f t="shared" si="185"/>
        <v>0</v>
      </c>
      <c r="BM144" s="229">
        <f t="shared" si="185"/>
        <v>0</v>
      </c>
      <c r="BN144" s="229">
        <f t="shared" si="185"/>
        <v>0</v>
      </c>
      <c r="BO144" s="229">
        <f t="shared" si="185"/>
        <v>0</v>
      </c>
      <c r="BP144" s="229">
        <f t="shared" si="185"/>
        <v>0</v>
      </c>
      <c r="BQ144" s="229">
        <f t="shared" si="185"/>
        <v>0</v>
      </c>
      <c r="BR144" s="229">
        <f t="shared" si="185"/>
        <v>0</v>
      </c>
      <c r="BS144" s="229">
        <f t="shared" si="185"/>
        <v>0</v>
      </c>
      <c r="BT144" s="229">
        <f t="shared" si="185"/>
        <v>0</v>
      </c>
      <c r="BU144" s="229">
        <f t="shared" si="185"/>
        <v>0</v>
      </c>
      <c r="BV144" s="229">
        <f t="shared" si="185"/>
        <v>0</v>
      </c>
      <c r="BW144" s="229">
        <f t="shared" si="185"/>
        <v>0</v>
      </c>
      <c r="BX144" s="229">
        <f t="shared" si="185"/>
        <v>0</v>
      </c>
      <c r="BY144" s="229">
        <f t="shared" si="185"/>
        <v>0</v>
      </c>
      <c r="BZ144" s="229">
        <f t="shared" si="185"/>
        <v>0</v>
      </c>
    </row>
    <row r="145" spans="1:78" x14ac:dyDescent="0.2">
      <c r="A145" s="7" t="str">
        <f t="shared" si="180"/>
        <v>Roll-in 10</v>
      </c>
      <c r="B145" s="7">
        <f t="shared" si="180"/>
        <v>0</v>
      </c>
      <c r="C145" s="7">
        <f t="shared" si="165"/>
        <v>59</v>
      </c>
      <c r="D145" s="165">
        <f t="shared" si="177"/>
        <v>45260</v>
      </c>
      <c r="E145" s="77"/>
      <c r="F145" s="68"/>
      <c r="G145" s="229">
        <f t="shared" si="184"/>
        <v>0</v>
      </c>
      <c r="H145" s="229">
        <f t="shared" si="184"/>
        <v>0</v>
      </c>
      <c r="I145" s="229">
        <f t="shared" si="184"/>
        <v>0</v>
      </c>
      <c r="J145" s="229">
        <f t="shared" si="184"/>
        <v>0</v>
      </c>
      <c r="K145" s="229">
        <f t="shared" si="184"/>
        <v>0</v>
      </c>
      <c r="L145" s="229">
        <f t="shared" si="184"/>
        <v>0</v>
      </c>
      <c r="M145" s="229">
        <f t="shared" si="184"/>
        <v>0</v>
      </c>
      <c r="N145" s="229">
        <f t="shared" si="184"/>
        <v>0</v>
      </c>
      <c r="O145" s="229">
        <f t="shared" si="184"/>
        <v>0</v>
      </c>
      <c r="P145" s="229">
        <f t="shared" si="184"/>
        <v>0</v>
      </c>
      <c r="Q145" s="229">
        <f t="shared" si="184"/>
        <v>0</v>
      </c>
      <c r="R145" s="229">
        <f t="shared" si="184"/>
        <v>0</v>
      </c>
      <c r="S145" s="229">
        <f t="shared" si="184"/>
        <v>0</v>
      </c>
      <c r="T145" s="229">
        <f t="shared" si="184"/>
        <v>0</v>
      </c>
      <c r="U145" s="229">
        <f t="shared" si="184"/>
        <v>0</v>
      </c>
      <c r="V145" s="229">
        <f t="shared" si="184"/>
        <v>0</v>
      </c>
      <c r="W145" s="229">
        <f t="shared" si="181"/>
        <v>0</v>
      </c>
      <c r="X145" s="229">
        <f t="shared" si="181"/>
        <v>0</v>
      </c>
      <c r="Y145" s="229">
        <f t="shared" si="181"/>
        <v>0</v>
      </c>
      <c r="Z145" s="229">
        <f t="shared" si="181"/>
        <v>0</v>
      </c>
      <c r="AA145" s="229">
        <f t="shared" si="181"/>
        <v>0</v>
      </c>
      <c r="AB145" s="229">
        <f t="shared" si="181"/>
        <v>0</v>
      </c>
      <c r="AC145" s="229">
        <f t="shared" si="181"/>
        <v>0</v>
      </c>
      <c r="AD145" s="229">
        <f t="shared" si="181"/>
        <v>0</v>
      </c>
      <c r="AE145" s="229">
        <f t="shared" si="181"/>
        <v>0</v>
      </c>
      <c r="AF145" s="229">
        <f t="shared" si="181"/>
        <v>0</v>
      </c>
      <c r="AG145" s="229">
        <f t="shared" si="181"/>
        <v>0</v>
      </c>
      <c r="AH145" s="229">
        <f t="shared" si="181"/>
        <v>0</v>
      </c>
      <c r="AI145" s="229">
        <f t="shared" si="181"/>
        <v>0</v>
      </c>
      <c r="AJ145" s="229">
        <f t="shared" si="181"/>
        <v>0</v>
      </c>
      <c r="AK145" s="229">
        <f t="shared" si="182"/>
        <v>0</v>
      </c>
      <c r="AL145" s="229">
        <f t="shared" si="182"/>
        <v>0</v>
      </c>
      <c r="AM145" s="229">
        <f t="shared" si="182"/>
        <v>0</v>
      </c>
      <c r="AN145" s="229">
        <f t="shared" si="182"/>
        <v>0</v>
      </c>
      <c r="AO145" s="229">
        <f t="shared" si="185"/>
        <v>0</v>
      </c>
      <c r="AP145" s="229">
        <f t="shared" si="185"/>
        <v>0</v>
      </c>
      <c r="AQ145" s="229">
        <f t="shared" si="185"/>
        <v>0</v>
      </c>
      <c r="AR145" s="229">
        <f t="shared" si="185"/>
        <v>0</v>
      </c>
      <c r="AS145" s="229">
        <f t="shared" si="185"/>
        <v>0</v>
      </c>
      <c r="AT145" s="229">
        <f t="shared" si="185"/>
        <v>0</v>
      </c>
      <c r="AU145" s="229">
        <f t="shared" si="185"/>
        <v>0</v>
      </c>
      <c r="AV145" s="229">
        <f t="shared" si="185"/>
        <v>0</v>
      </c>
      <c r="AW145" s="229">
        <f t="shared" si="185"/>
        <v>0</v>
      </c>
      <c r="AX145" s="229">
        <f t="shared" si="185"/>
        <v>0</v>
      </c>
      <c r="AY145" s="229">
        <f t="shared" si="185"/>
        <v>0</v>
      </c>
      <c r="AZ145" s="229">
        <f t="shared" si="185"/>
        <v>0</v>
      </c>
      <c r="BA145" s="229">
        <f t="shared" si="185"/>
        <v>0</v>
      </c>
      <c r="BB145" s="229">
        <f t="shared" si="185"/>
        <v>0</v>
      </c>
      <c r="BC145" s="229">
        <f t="shared" si="185"/>
        <v>0</v>
      </c>
      <c r="BD145" s="229">
        <f t="shared" si="185"/>
        <v>0</v>
      </c>
      <c r="BE145" s="229">
        <f t="shared" si="185"/>
        <v>0</v>
      </c>
      <c r="BF145" s="229">
        <f t="shared" si="185"/>
        <v>0</v>
      </c>
      <c r="BG145" s="229">
        <f t="shared" si="185"/>
        <v>0</v>
      </c>
      <c r="BH145" s="229">
        <f t="shared" si="185"/>
        <v>0</v>
      </c>
      <c r="BI145" s="229">
        <f t="shared" si="185"/>
        <v>0</v>
      </c>
      <c r="BJ145" s="229">
        <f t="shared" si="185"/>
        <v>0</v>
      </c>
      <c r="BK145" s="229">
        <f t="shared" si="185"/>
        <v>0</v>
      </c>
      <c r="BL145" s="229">
        <f t="shared" si="185"/>
        <v>0</v>
      </c>
      <c r="BM145" s="229">
        <f t="shared" si="185"/>
        <v>0</v>
      </c>
      <c r="BN145" s="229">
        <f t="shared" si="185"/>
        <v>0</v>
      </c>
      <c r="BO145" s="229">
        <f t="shared" si="185"/>
        <v>0</v>
      </c>
      <c r="BP145" s="229">
        <f t="shared" si="185"/>
        <v>0</v>
      </c>
      <c r="BQ145" s="229">
        <f t="shared" si="185"/>
        <v>0</v>
      </c>
      <c r="BR145" s="229">
        <f t="shared" si="185"/>
        <v>0</v>
      </c>
      <c r="BS145" s="229">
        <f t="shared" si="185"/>
        <v>0</v>
      </c>
      <c r="BT145" s="229">
        <f t="shared" si="185"/>
        <v>0</v>
      </c>
      <c r="BU145" s="229">
        <f t="shared" si="185"/>
        <v>0</v>
      </c>
      <c r="BV145" s="229">
        <f t="shared" si="185"/>
        <v>0</v>
      </c>
      <c r="BW145" s="229">
        <f t="shared" si="185"/>
        <v>0</v>
      </c>
      <c r="BX145" s="229">
        <f t="shared" si="185"/>
        <v>0</v>
      </c>
      <c r="BY145" s="229">
        <f t="shared" si="185"/>
        <v>0</v>
      </c>
      <c r="BZ145" s="229">
        <f t="shared" si="185"/>
        <v>0</v>
      </c>
    </row>
    <row r="146" spans="1:78" x14ac:dyDescent="0.2">
      <c r="A146" s="7" t="str">
        <f t="shared" si="180"/>
        <v>Roll-in 10</v>
      </c>
      <c r="B146" s="7">
        <f t="shared" si="180"/>
        <v>0</v>
      </c>
      <c r="C146" s="7">
        <f t="shared" si="165"/>
        <v>60</v>
      </c>
      <c r="D146" s="165">
        <f t="shared" si="177"/>
        <v>45291</v>
      </c>
      <c r="E146" s="229"/>
      <c r="F146" s="68"/>
      <c r="G146" s="229">
        <f t="shared" si="184"/>
        <v>0</v>
      </c>
      <c r="H146" s="229">
        <f t="shared" si="184"/>
        <v>0</v>
      </c>
      <c r="I146" s="229">
        <f t="shared" si="184"/>
        <v>0</v>
      </c>
      <c r="J146" s="229">
        <f t="shared" si="184"/>
        <v>0</v>
      </c>
      <c r="K146" s="229">
        <f t="shared" si="184"/>
        <v>0</v>
      </c>
      <c r="L146" s="229">
        <f t="shared" si="184"/>
        <v>0</v>
      </c>
      <c r="M146" s="229">
        <f t="shared" si="184"/>
        <v>0</v>
      </c>
      <c r="N146" s="229">
        <f t="shared" si="184"/>
        <v>0</v>
      </c>
      <c r="O146" s="229">
        <f t="shared" si="184"/>
        <v>0</v>
      </c>
      <c r="P146" s="229">
        <f t="shared" si="184"/>
        <v>0</v>
      </c>
      <c r="Q146" s="229">
        <f t="shared" si="184"/>
        <v>0</v>
      </c>
      <c r="R146" s="229">
        <f t="shared" si="184"/>
        <v>0</v>
      </c>
      <c r="S146" s="229">
        <f t="shared" si="184"/>
        <v>0</v>
      </c>
      <c r="T146" s="229">
        <f t="shared" si="184"/>
        <v>0</v>
      </c>
      <c r="U146" s="229">
        <f t="shared" si="184"/>
        <v>0</v>
      </c>
      <c r="V146" s="229">
        <f t="shared" si="184"/>
        <v>0</v>
      </c>
      <c r="W146" s="229">
        <f t="shared" si="181"/>
        <v>0</v>
      </c>
      <c r="X146" s="229">
        <f t="shared" si="181"/>
        <v>0</v>
      </c>
      <c r="Y146" s="229">
        <f t="shared" si="181"/>
        <v>0</v>
      </c>
      <c r="Z146" s="229">
        <f t="shared" si="181"/>
        <v>0</v>
      </c>
      <c r="AA146" s="229">
        <f t="shared" si="181"/>
        <v>0</v>
      </c>
      <c r="AB146" s="229">
        <f t="shared" si="181"/>
        <v>0</v>
      </c>
      <c r="AC146" s="229">
        <f t="shared" si="181"/>
        <v>0</v>
      </c>
      <c r="AD146" s="229">
        <f t="shared" si="181"/>
        <v>0</v>
      </c>
      <c r="AE146" s="229">
        <f t="shared" si="181"/>
        <v>0</v>
      </c>
      <c r="AF146" s="229">
        <f t="shared" si="181"/>
        <v>0</v>
      </c>
      <c r="AG146" s="229">
        <f t="shared" si="181"/>
        <v>0</v>
      </c>
      <c r="AH146" s="229">
        <f t="shared" si="181"/>
        <v>0</v>
      </c>
      <c r="AI146" s="229">
        <f t="shared" si="181"/>
        <v>0</v>
      </c>
      <c r="AJ146" s="229">
        <f t="shared" si="181"/>
        <v>0</v>
      </c>
      <c r="AK146" s="229">
        <f t="shared" si="182"/>
        <v>0</v>
      </c>
      <c r="AL146" s="229">
        <f t="shared" si="182"/>
        <v>0</v>
      </c>
      <c r="AM146" s="229">
        <f t="shared" si="182"/>
        <v>0</v>
      </c>
      <c r="AN146" s="229">
        <f t="shared" si="182"/>
        <v>0</v>
      </c>
      <c r="AO146" s="229">
        <f t="shared" si="185"/>
        <v>0</v>
      </c>
      <c r="AP146" s="229">
        <f t="shared" si="185"/>
        <v>0</v>
      </c>
      <c r="AQ146" s="229">
        <f t="shared" si="185"/>
        <v>0</v>
      </c>
      <c r="AR146" s="229">
        <f t="shared" si="185"/>
        <v>0</v>
      </c>
      <c r="AS146" s="229">
        <f t="shared" si="185"/>
        <v>0</v>
      </c>
      <c r="AT146" s="229">
        <f t="shared" si="185"/>
        <v>0</v>
      </c>
      <c r="AU146" s="229">
        <f t="shared" si="185"/>
        <v>0</v>
      </c>
      <c r="AV146" s="229">
        <f t="shared" si="185"/>
        <v>0</v>
      </c>
      <c r="AW146" s="229">
        <f t="shared" si="185"/>
        <v>0</v>
      </c>
      <c r="AX146" s="229">
        <f t="shared" si="185"/>
        <v>0</v>
      </c>
      <c r="AY146" s="229">
        <f t="shared" si="185"/>
        <v>0</v>
      </c>
      <c r="AZ146" s="229">
        <f t="shared" si="185"/>
        <v>0</v>
      </c>
      <c r="BA146" s="229">
        <f t="shared" si="185"/>
        <v>0</v>
      </c>
      <c r="BB146" s="229">
        <f t="shared" si="185"/>
        <v>0</v>
      </c>
      <c r="BC146" s="229">
        <f t="shared" si="185"/>
        <v>0</v>
      </c>
      <c r="BD146" s="229">
        <f t="shared" si="185"/>
        <v>0</v>
      </c>
      <c r="BE146" s="229">
        <f t="shared" si="185"/>
        <v>0</v>
      </c>
      <c r="BF146" s="229">
        <f t="shared" si="185"/>
        <v>0</v>
      </c>
      <c r="BG146" s="229">
        <f t="shared" si="185"/>
        <v>0</v>
      </c>
      <c r="BH146" s="229">
        <f t="shared" si="185"/>
        <v>0</v>
      </c>
      <c r="BI146" s="229">
        <f t="shared" si="185"/>
        <v>0</v>
      </c>
      <c r="BJ146" s="229">
        <f t="shared" si="185"/>
        <v>0</v>
      </c>
      <c r="BK146" s="229">
        <f t="shared" si="185"/>
        <v>0</v>
      </c>
      <c r="BL146" s="229">
        <f t="shared" si="185"/>
        <v>0</v>
      </c>
      <c r="BM146" s="229">
        <f t="shared" si="185"/>
        <v>0</v>
      </c>
      <c r="BN146" s="229">
        <f t="shared" si="185"/>
        <v>0</v>
      </c>
      <c r="BO146" s="229">
        <f t="shared" si="185"/>
        <v>0</v>
      </c>
      <c r="BP146" s="229">
        <f t="shared" si="185"/>
        <v>0</v>
      </c>
      <c r="BQ146" s="229">
        <f t="shared" si="185"/>
        <v>0</v>
      </c>
      <c r="BR146" s="229">
        <f t="shared" si="185"/>
        <v>0</v>
      </c>
      <c r="BS146" s="229">
        <f t="shared" si="185"/>
        <v>0</v>
      </c>
      <c r="BT146" s="229">
        <f t="shared" si="185"/>
        <v>0</v>
      </c>
      <c r="BU146" s="229">
        <f t="shared" si="185"/>
        <v>0</v>
      </c>
      <c r="BV146" s="229">
        <f t="shared" si="185"/>
        <v>0</v>
      </c>
      <c r="BW146" s="229">
        <f t="shared" si="185"/>
        <v>0</v>
      </c>
      <c r="BX146" s="229">
        <f t="shared" si="185"/>
        <v>0</v>
      </c>
      <c r="BY146" s="229">
        <f t="shared" si="185"/>
        <v>0</v>
      </c>
      <c r="BZ146" s="229">
        <f t="shared" si="185"/>
        <v>0</v>
      </c>
    </row>
    <row r="147" spans="1:78" x14ac:dyDescent="0.2">
      <c r="A147" s="7" t="str">
        <f t="shared" ref="A147:B147" si="186">A72</f>
        <v>Roll-in 10</v>
      </c>
      <c r="B147" s="7">
        <f t="shared" si="186"/>
        <v>0</v>
      </c>
      <c r="C147" s="7">
        <f t="shared" si="165"/>
        <v>61</v>
      </c>
      <c r="D147" s="165">
        <f t="shared" ref="D147:D158" si="187">D72</f>
        <v>45322</v>
      </c>
      <c r="E147" s="229"/>
      <c r="F147" s="68"/>
      <c r="G147" s="229">
        <f t="shared" si="184"/>
        <v>0</v>
      </c>
      <c r="H147" s="229">
        <f t="shared" si="184"/>
        <v>0</v>
      </c>
      <c r="I147" s="229">
        <f t="shared" si="184"/>
        <v>0</v>
      </c>
      <c r="J147" s="229">
        <f t="shared" si="184"/>
        <v>0</v>
      </c>
      <c r="K147" s="229">
        <f t="shared" si="184"/>
        <v>0</v>
      </c>
      <c r="L147" s="229">
        <f t="shared" si="184"/>
        <v>0</v>
      </c>
      <c r="M147" s="229">
        <f t="shared" si="184"/>
        <v>0</v>
      </c>
      <c r="N147" s="229">
        <f t="shared" si="184"/>
        <v>0</v>
      </c>
      <c r="O147" s="229">
        <f t="shared" si="184"/>
        <v>0</v>
      </c>
      <c r="P147" s="229">
        <f t="shared" si="184"/>
        <v>0</v>
      </c>
      <c r="Q147" s="229">
        <f t="shared" si="184"/>
        <v>0</v>
      </c>
      <c r="R147" s="229">
        <f t="shared" si="184"/>
        <v>0</v>
      </c>
      <c r="S147" s="229">
        <f t="shared" si="184"/>
        <v>0</v>
      </c>
      <c r="T147" s="229">
        <f t="shared" si="184"/>
        <v>0</v>
      </c>
      <c r="U147" s="229">
        <f t="shared" si="184"/>
        <v>0</v>
      </c>
      <c r="V147" s="229">
        <f t="shared" si="184"/>
        <v>0</v>
      </c>
      <c r="W147" s="229">
        <f t="shared" si="181"/>
        <v>0</v>
      </c>
      <c r="X147" s="229">
        <f t="shared" si="181"/>
        <v>0</v>
      </c>
      <c r="Y147" s="229">
        <f t="shared" si="181"/>
        <v>0</v>
      </c>
      <c r="Z147" s="229">
        <f t="shared" si="181"/>
        <v>0</v>
      </c>
      <c r="AA147" s="229">
        <f t="shared" si="181"/>
        <v>0</v>
      </c>
      <c r="AB147" s="229">
        <f t="shared" si="181"/>
        <v>0</v>
      </c>
      <c r="AC147" s="229">
        <f t="shared" si="181"/>
        <v>0</v>
      </c>
      <c r="AD147" s="229">
        <f>IF($D147=AD$9,$E147*$G$3/2,IF(AND($C147+$E$3&gt;AD$8,AD$9&gt;$D147),$E147*$G$3,0))</f>
        <v>0</v>
      </c>
      <c r="AE147" s="229">
        <f t="shared" si="181"/>
        <v>0</v>
      </c>
      <c r="AF147" s="229">
        <f t="shared" si="181"/>
        <v>0</v>
      </c>
      <c r="AG147" s="229">
        <f t="shared" si="181"/>
        <v>0</v>
      </c>
      <c r="AH147" s="229">
        <f t="shared" si="181"/>
        <v>0</v>
      </c>
      <c r="AI147" s="229">
        <f t="shared" si="181"/>
        <v>0</v>
      </c>
      <c r="AJ147" s="229">
        <f t="shared" si="181"/>
        <v>0</v>
      </c>
      <c r="AK147" s="229">
        <f t="shared" si="182"/>
        <v>0</v>
      </c>
      <c r="AL147" s="229">
        <f t="shared" si="182"/>
        <v>0</v>
      </c>
      <c r="AM147" s="229">
        <f t="shared" si="182"/>
        <v>0</v>
      </c>
      <c r="AN147" s="229">
        <f t="shared" si="182"/>
        <v>0</v>
      </c>
      <c r="AO147" s="229">
        <f t="shared" si="185"/>
        <v>0</v>
      </c>
      <c r="AP147" s="229">
        <f t="shared" si="185"/>
        <v>0</v>
      </c>
      <c r="AQ147" s="229">
        <f t="shared" si="185"/>
        <v>0</v>
      </c>
      <c r="AR147" s="229">
        <f t="shared" si="185"/>
        <v>0</v>
      </c>
      <c r="AS147" s="229">
        <f t="shared" si="185"/>
        <v>0</v>
      </c>
      <c r="AT147" s="229">
        <f t="shared" si="185"/>
        <v>0</v>
      </c>
      <c r="AU147" s="229">
        <f t="shared" si="185"/>
        <v>0</v>
      </c>
      <c r="AV147" s="229">
        <f t="shared" si="185"/>
        <v>0</v>
      </c>
      <c r="AW147" s="229">
        <f t="shared" si="185"/>
        <v>0</v>
      </c>
      <c r="AX147" s="229">
        <f t="shared" si="185"/>
        <v>0</v>
      </c>
      <c r="AY147" s="229">
        <f t="shared" si="185"/>
        <v>0</v>
      </c>
      <c r="AZ147" s="229">
        <f t="shared" si="185"/>
        <v>0</v>
      </c>
      <c r="BA147" s="229">
        <f t="shared" si="185"/>
        <v>0</v>
      </c>
      <c r="BB147" s="229">
        <f t="shared" si="185"/>
        <v>0</v>
      </c>
      <c r="BC147" s="229">
        <f t="shared" si="185"/>
        <v>0</v>
      </c>
      <c r="BD147" s="229">
        <f t="shared" si="185"/>
        <v>0</v>
      </c>
      <c r="BE147" s="229">
        <f t="shared" si="185"/>
        <v>0</v>
      </c>
      <c r="BF147" s="229">
        <f t="shared" si="185"/>
        <v>0</v>
      </c>
      <c r="BG147" s="229">
        <f t="shared" si="185"/>
        <v>0</v>
      </c>
      <c r="BH147" s="229">
        <f t="shared" si="185"/>
        <v>0</v>
      </c>
      <c r="BI147" s="229">
        <f t="shared" si="185"/>
        <v>0</v>
      </c>
      <c r="BJ147" s="229">
        <f t="shared" si="185"/>
        <v>0</v>
      </c>
      <c r="BK147" s="229">
        <f t="shared" si="185"/>
        <v>0</v>
      </c>
      <c r="BL147" s="229">
        <f t="shared" si="185"/>
        <v>0</v>
      </c>
      <c r="BM147" s="229">
        <f t="shared" si="185"/>
        <v>0</v>
      </c>
      <c r="BN147" s="229">
        <f t="shared" si="185"/>
        <v>0</v>
      </c>
      <c r="BO147" s="229">
        <f t="shared" si="185"/>
        <v>0</v>
      </c>
      <c r="BP147" s="229">
        <f t="shared" si="185"/>
        <v>0</v>
      </c>
      <c r="BQ147" s="229">
        <f t="shared" si="185"/>
        <v>0</v>
      </c>
      <c r="BR147" s="229">
        <f t="shared" si="185"/>
        <v>0</v>
      </c>
      <c r="BS147" s="229">
        <f t="shared" si="185"/>
        <v>0</v>
      </c>
      <c r="BT147" s="229">
        <f t="shared" ref="AO147:BZ154" si="188">IF($D147=BT$9,$E147*$G$3/2,IF(AND($C147+$E$3&gt;BT$8,BT$9&gt;$D147),$E147*$G$3,0))</f>
        <v>0</v>
      </c>
      <c r="BU147" s="229">
        <f t="shared" si="188"/>
        <v>0</v>
      </c>
      <c r="BV147" s="229">
        <f t="shared" si="188"/>
        <v>0</v>
      </c>
      <c r="BW147" s="229">
        <f t="shared" si="188"/>
        <v>0</v>
      </c>
      <c r="BX147" s="229">
        <f t="shared" si="188"/>
        <v>0</v>
      </c>
      <c r="BY147" s="229">
        <f t="shared" si="188"/>
        <v>0</v>
      </c>
      <c r="BZ147" s="229">
        <f t="shared" si="188"/>
        <v>0</v>
      </c>
    </row>
    <row r="148" spans="1:78" x14ac:dyDescent="0.2">
      <c r="A148" s="7" t="str">
        <f t="shared" ref="A148:B148" si="189">A73</f>
        <v>Roll-in 10</v>
      </c>
      <c r="B148" s="7">
        <f t="shared" si="189"/>
        <v>0</v>
      </c>
      <c r="C148" s="7">
        <f t="shared" si="165"/>
        <v>62</v>
      </c>
      <c r="D148" s="165">
        <f t="shared" si="187"/>
        <v>45351</v>
      </c>
      <c r="E148" s="229"/>
      <c r="F148" s="68"/>
      <c r="G148" s="229">
        <f t="shared" si="184"/>
        <v>0</v>
      </c>
      <c r="H148" s="229">
        <f t="shared" si="184"/>
        <v>0</v>
      </c>
      <c r="I148" s="229">
        <f t="shared" si="184"/>
        <v>0</v>
      </c>
      <c r="J148" s="229">
        <f t="shared" si="184"/>
        <v>0</v>
      </c>
      <c r="K148" s="229">
        <f t="shared" si="184"/>
        <v>0</v>
      </c>
      <c r="L148" s="229">
        <f t="shared" si="184"/>
        <v>0</v>
      </c>
      <c r="M148" s="229">
        <f t="shared" si="184"/>
        <v>0</v>
      </c>
      <c r="N148" s="229">
        <f t="shared" si="184"/>
        <v>0</v>
      </c>
      <c r="O148" s="229">
        <f t="shared" si="184"/>
        <v>0</v>
      </c>
      <c r="P148" s="229">
        <f t="shared" si="184"/>
        <v>0</v>
      </c>
      <c r="Q148" s="229">
        <f t="shared" si="184"/>
        <v>0</v>
      </c>
      <c r="R148" s="229">
        <f t="shared" si="184"/>
        <v>0</v>
      </c>
      <c r="S148" s="229">
        <f t="shared" si="184"/>
        <v>0</v>
      </c>
      <c r="T148" s="229">
        <f t="shared" si="184"/>
        <v>0</v>
      </c>
      <c r="U148" s="229">
        <f t="shared" si="184"/>
        <v>0</v>
      </c>
      <c r="V148" s="229">
        <f t="shared" si="184"/>
        <v>0</v>
      </c>
      <c r="W148" s="229">
        <f t="shared" si="181"/>
        <v>0</v>
      </c>
      <c r="X148" s="229">
        <f t="shared" si="181"/>
        <v>0</v>
      </c>
      <c r="Y148" s="229">
        <f t="shared" si="181"/>
        <v>0</v>
      </c>
      <c r="Z148" s="229">
        <f t="shared" si="181"/>
        <v>0</v>
      </c>
      <c r="AA148" s="229">
        <f t="shared" si="181"/>
        <v>0</v>
      </c>
      <c r="AB148" s="229">
        <f t="shared" si="181"/>
        <v>0</v>
      </c>
      <c r="AC148" s="229">
        <f t="shared" si="181"/>
        <v>0</v>
      </c>
      <c r="AD148" s="229">
        <f>IF($D148=AD$9,$E148*$G$3/2,IF(AND($C148+$E$3&gt;AD$8,AD$9&gt;$D148),$E148*$G$3,0))</f>
        <v>0</v>
      </c>
      <c r="AE148" s="229">
        <f t="shared" si="181"/>
        <v>0</v>
      </c>
      <c r="AF148" s="229">
        <f t="shared" si="181"/>
        <v>0</v>
      </c>
      <c r="AG148" s="229">
        <f t="shared" si="181"/>
        <v>0</v>
      </c>
      <c r="AH148" s="229">
        <f t="shared" si="181"/>
        <v>0</v>
      </c>
      <c r="AI148" s="229">
        <f t="shared" si="181"/>
        <v>0</v>
      </c>
      <c r="AJ148" s="229">
        <f t="shared" si="181"/>
        <v>0</v>
      </c>
      <c r="AK148" s="229">
        <f t="shared" si="182"/>
        <v>0</v>
      </c>
      <c r="AL148" s="229">
        <f t="shared" si="182"/>
        <v>0</v>
      </c>
      <c r="AM148" s="229">
        <f t="shared" si="182"/>
        <v>0</v>
      </c>
      <c r="AN148" s="229">
        <f t="shared" si="182"/>
        <v>0</v>
      </c>
      <c r="AO148" s="229">
        <f t="shared" si="188"/>
        <v>0</v>
      </c>
      <c r="AP148" s="229">
        <f t="shared" si="188"/>
        <v>0</v>
      </c>
      <c r="AQ148" s="229">
        <f t="shared" si="188"/>
        <v>0</v>
      </c>
      <c r="AR148" s="229">
        <f t="shared" si="188"/>
        <v>0</v>
      </c>
      <c r="AS148" s="229">
        <f t="shared" si="188"/>
        <v>0</v>
      </c>
      <c r="AT148" s="229">
        <f t="shared" si="188"/>
        <v>0</v>
      </c>
      <c r="AU148" s="229">
        <f t="shared" si="188"/>
        <v>0</v>
      </c>
      <c r="AV148" s="229">
        <f t="shared" si="188"/>
        <v>0</v>
      </c>
      <c r="AW148" s="229">
        <f t="shared" si="188"/>
        <v>0</v>
      </c>
      <c r="AX148" s="229">
        <f t="shared" si="188"/>
        <v>0</v>
      </c>
      <c r="AY148" s="229">
        <f t="shared" si="188"/>
        <v>0</v>
      </c>
      <c r="AZ148" s="229">
        <f t="shared" si="188"/>
        <v>0</v>
      </c>
      <c r="BA148" s="229">
        <f t="shared" si="188"/>
        <v>0</v>
      </c>
      <c r="BB148" s="229">
        <f t="shared" si="188"/>
        <v>0</v>
      </c>
      <c r="BC148" s="229">
        <f t="shared" si="188"/>
        <v>0</v>
      </c>
      <c r="BD148" s="229">
        <f t="shared" si="188"/>
        <v>0</v>
      </c>
      <c r="BE148" s="229">
        <f t="shared" si="188"/>
        <v>0</v>
      </c>
      <c r="BF148" s="229">
        <f t="shared" si="188"/>
        <v>0</v>
      </c>
      <c r="BG148" s="229">
        <f t="shared" si="188"/>
        <v>0</v>
      </c>
      <c r="BH148" s="229">
        <f t="shared" si="188"/>
        <v>0</v>
      </c>
      <c r="BI148" s="229">
        <f t="shared" si="188"/>
        <v>0</v>
      </c>
      <c r="BJ148" s="229">
        <f t="shared" si="188"/>
        <v>0</v>
      </c>
      <c r="BK148" s="229">
        <f t="shared" si="188"/>
        <v>0</v>
      </c>
      <c r="BL148" s="229">
        <f t="shared" si="188"/>
        <v>0</v>
      </c>
      <c r="BM148" s="229">
        <f t="shared" si="188"/>
        <v>0</v>
      </c>
      <c r="BN148" s="229">
        <f t="shared" si="188"/>
        <v>0</v>
      </c>
      <c r="BO148" s="229">
        <f t="shared" si="188"/>
        <v>0</v>
      </c>
      <c r="BP148" s="229">
        <f t="shared" si="188"/>
        <v>0</v>
      </c>
      <c r="BQ148" s="229">
        <f t="shared" si="188"/>
        <v>0</v>
      </c>
      <c r="BR148" s="229">
        <f t="shared" si="188"/>
        <v>0</v>
      </c>
      <c r="BS148" s="229">
        <f t="shared" si="188"/>
        <v>0</v>
      </c>
      <c r="BT148" s="229">
        <f t="shared" si="188"/>
        <v>0</v>
      </c>
      <c r="BU148" s="229">
        <f t="shared" si="188"/>
        <v>0</v>
      </c>
      <c r="BV148" s="229">
        <f t="shared" si="188"/>
        <v>0</v>
      </c>
      <c r="BW148" s="229">
        <f t="shared" si="188"/>
        <v>0</v>
      </c>
      <c r="BX148" s="229">
        <f t="shared" si="188"/>
        <v>0</v>
      </c>
      <c r="BY148" s="229">
        <f t="shared" si="188"/>
        <v>0</v>
      </c>
      <c r="BZ148" s="229">
        <f t="shared" si="188"/>
        <v>0</v>
      </c>
    </row>
    <row r="149" spans="1:78" x14ac:dyDescent="0.2">
      <c r="A149" s="7" t="str">
        <f t="shared" ref="A149:B149" si="190">A74</f>
        <v>Roll-in 10</v>
      </c>
      <c r="B149" s="7">
        <f t="shared" si="190"/>
        <v>0</v>
      </c>
      <c r="C149" s="7">
        <f t="shared" si="165"/>
        <v>63</v>
      </c>
      <c r="D149" s="165">
        <f t="shared" si="187"/>
        <v>45382</v>
      </c>
      <c r="E149" s="229"/>
      <c r="F149" s="68"/>
      <c r="G149" s="229">
        <f t="shared" si="184"/>
        <v>0</v>
      </c>
      <c r="H149" s="229">
        <f t="shared" si="184"/>
        <v>0</v>
      </c>
      <c r="I149" s="229">
        <f t="shared" si="184"/>
        <v>0</v>
      </c>
      <c r="J149" s="229">
        <f t="shared" si="184"/>
        <v>0</v>
      </c>
      <c r="K149" s="229">
        <f t="shared" si="184"/>
        <v>0</v>
      </c>
      <c r="L149" s="229">
        <f t="shared" si="184"/>
        <v>0</v>
      </c>
      <c r="M149" s="229">
        <f t="shared" si="184"/>
        <v>0</v>
      </c>
      <c r="N149" s="229">
        <f t="shared" si="184"/>
        <v>0</v>
      </c>
      <c r="O149" s="229">
        <f t="shared" si="184"/>
        <v>0</v>
      </c>
      <c r="P149" s="229">
        <f t="shared" si="184"/>
        <v>0</v>
      </c>
      <c r="Q149" s="229">
        <f t="shared" si="184"/>
        <v>0</v>
      </c>
      <c r="R149" s="229">
        <f t="shared" si="184"/>
        <v>0</v>
      </c>
      <c r="S149" s="229">
        <f t="shared" si="184"/>
        <v>0</v>
      </c>
      <c r="T149" s="229">
        <f t="shared" si="184"/>
        <v>0</v>
      </c>
      <c r="U149" s="229">
        <f t="shared" si="184"/>
        <v>0</v>
      </c>
      <c r="V149" s="229">
        <f t="shared" si="184"/>
        <v>0</v>
      </c>
      <c r="W149" s="229">
        <f t="shared" si="181"/>
        <v>0</v>
      </c>
      <c r="X149" s="229">
        <f t="shared" si="181"/>
        <v>0</v>
      </c>
      <c r="Y149" s="229">
        <f t="shared" si="181"/>
        <v>0</v>
      </c>
      <c r="Z149" s="229">
        <f t="shared" si="181"/>
        <v>0</v>
      </c>
      <c r="AA149" s="229">
        <f t="shared" si="181"/>
        <v>0</v>
      </c>
      <c r="AB149" s="229">
        <f t="shared" si="181"/>
        <v>0</v>
      </c>
      <c r="AC149" s="229">
        <f t="shared" si="181"/>
        <v>0</v>
      </c>
      <c r="AD149" s="229">
        <f t="shared" si="181"/>
        <v>0</v>
      </c>
      <c r="AE149" s="229">
        <f t="shared" si="181"/>
        <v>0</v>
      </c>
      <c r="AF149" s="229">
        <f t="shared" si="181"/>
        <v>0</v>
      </c>
      <c r="AG149" s="229">
        <f t="shared" si="181"/>
        <v>0</v>
      </c>
      <c r="AH149" s="229">
        <f t="shared" si="181"/>
        <v>0</v>
      </c>
      <c r="AI149" s="229">
        <f t="shared" si="181"/>
        <v>0</v>
      </c>
      <c r="AJ149" s="229">
        <f t="shared" si="181"/>
        <v>0</v>
      </c>
      <c r="AK149" s="229">
        <f t="shared" si="182"/>
        <v>0</v>
      </c>
      <c r="AL149" s="229">
        <f t="shared" si="182"/>
        <v>0</v>
      </c>
      <c r="AM149" s="229">
        <f t="shared" si="182"/>
        <v>0</v>
      </c>
      <c r="AN149" s="229">
        <f t="shared" si="182"/>
        <v>0</v>
      </c>
      <c r="AO149" s="229">
        <f t="shared" si="188"/>
        <v>0</v>
      </c>
      <c r="AP149" s="229">
        <f t="shared" si="188"/>
        <v>0</v>
      </c>
      <c r="AQ149" s="229">
        <f t="shared" si="188"/>
        <v>0</v>
      </c>
      <c r="AR149" s="229">
        <f t="shared" si="188"/>
        <v>0</v>
      </c>
      <c r="AS149" s="229">
        <f t="shared" si="188"/>
        <v>0</v>
      </c>
      <c r="AT149" s="229">
        <f t="shared" si="188"/>
        <v>0</v>
      </c>
      <c r="AU149" s="229">
        <f t="shared" si="188"/>
        <v>0</v>
      </c>
      <c r="AV149" s="229">
        <f t="shared" si="188"/>
        <v>0</v>
      </c>
      <c r="AW149" s="229">
        <f t="shared" si="188"/>
        <v>0</v>
      </c>
      <c r="AX149" s="229">
        <f t="shared" si="188"/>
        <v>0</v>
      </c>
      <c r="AY149" s="229">
        <f t="shared" si="188"/>
        <v>0</v>
      </c>
      <c r="AZ149" s="229">
        <f t="shared" si="188"/>
        <v>0</v>
      </c>
      <c r="BA149" s="229">
        <f t="shared" si="188"/>
        <v>0</v>
      </c>
      <c r="BB149" s="229">
        <f t="shared" si="188"/>
        <v>0</v>
      </c>
      <c r="BC149" s="229">
        <f t="shared" si="188"/>
        <v>0</v>
      </c>
      <c r="BD149" s="229">
        <f t="shared" si="188"/>
        <v>0</v>
      </c>
      <c r="BE149" s="229">
        <f t="shared" si="188"/>
        <v>0</v>
      </c>
      <c r="BF149" s="229">
        <f t="shared" si="188"/>
        <v>0</v>
      </c>
      <c r="BG149" s="229">
        <f t="shared" si="188"/>
        <v>0</v>
      </c>
      <c r="BH149" s="229">
        <f t="shared" si="188"/>
        <v>0</v>
      </c>
      <c r="BI149" s="229">
        <f t="shared" si="188"/>
        <v>0</v>
      </c>
      <c r="BJ149" s="229">
        <f t="shared" si="188"/>
        <v>0</v>
      </c>
      <c r="BK149" s="229">
        <f t="shared" si="188"/>
        <v>0</v>
      </c>
      <c r="BL149" s="229">
        <f t="shared" si="188"/>
        <v>0</v>
      </c>
      <c r="BM149" s="229">
        <f t="shared" si="188"/>
        <v>0</v>
      </c>
      <c r="BN149" s="229">
        <f t="shared" si="188"/>
        <v>0</v>
      </c>
      <c r="BO149" s="229">
        <f t="shared" si="188"/>
        <v>0</v>
      </c>
      <c r="BP149" s="229">
        <f t="shared" si="188"/>
        <v>0</v>
      </c>
      <c r="BQ149" s="229">
        <f t="shared" si="188"/>
        <v>0</v>
      </c>
      <c r="BR149" s="229">
        <f t="shared" si="188"/>
        <v>0</v>
      </c>
      <c r="BS149" s="229">
        <f t="shared" si="188"/>
        <v>0</v>
      </c>
      <c r="BT149" s="229">
        <f t="shared" si="188"/>
        <v>0</v>
      </c>
      <c r="BU149" s="229">
        <f t="shared" si="188"/>
        <v>0</v>
      </c>
      <c r="BV149" s="229">
        <f t="shared" si="188"/>
        <v>0</v>
      </c>
      <c r="BW149" s="229">
        <f t="shared" si="188"/>
        <v>0</v>
      </c>
      <c r="BX149" s="229">
        <f t="shared" si="188"/>
        <v>0</v>
      </c>
      <c r="BY149" s="229">
        <f t="shared" si="188"/>
        <v>0</v>
      </c>
      <c r="BZ149" s="229">
        <f t="shared" si="188"/>
        <v>0</v>
      </c>
    </row>
    <row r="150" spans="1:78" x14ac:dyDescent="0.2">
      <c r="A150" s="7" t="str">
        <f t="shared" ref="A150:B150" si="191">A75</f>
        <v>Roll-in 10</v>
      </c>
      <c r="B150" s="7">
        <f t="shared" si="191"/>
        <v>0</v>
      </c>
      <c r="C150" s="7">
        <f t="shared" si="165"/>
        <v>64</v>
      </c>
      <c r="D150" s="165">
        <f t="shared" si="187"/>
        <v>45412</v>
      </c>
      <c r="E150" s="229"/>
      <c r="F150" s="68"/>
      <c r="G150" s="229">
        <f t="shared" si="184"/>
        <v>0</v>
      </c>
      <c r="H150" s="229">
        <f t="shared" si="184"/>
        <v>0</v>
      </c>
      <c r="I150" s="229">
        <f t="shared" si="184"/>
        <v>0</v>
      </c>
      <c r="J150" s="229">
        <f t="shared" si="184"/>
        <v>0</v>
      </c>
      <c r="K150" s="229">
        <f t="shared" si="184"/>
        <v>0</v>
      </c>
      <c r="L150" s="229">
        <f t="shared" si="184"/>
        <v>0</v>
      </c>
      <c r="M150" s="229">
        <f t="shared" si="184"/>
        <v>0</v>
      </c>
      <c r="N150" s="229">
        <f t="shared" si="184"/>
        <v>0</v>
      </c>
      <c r="O150" s="229">
        <f t="shared" si="184"/>
        <v>0</v>
      </c>
      <c r="P150" s="229">
        <f t="shared" si="184"/>
        <v>0</v>
      </c>
      <c r="Q150" s="229">
        <f t="shared" si="184"/>
        <v>0</v>
      </c>
      <c r="R150" s="229">
        <f t="shared" si="184"/>
        <v>0</v>
      </c>
      <c r="S150" s="229">
        <f t="shared" si="184"/>
        <v>0</v>
      </c>
      <c r="T150" s="229">
        <f t="shared" si="184"/>
        <v>0</v>
      </c>
      <c r="U150" s="229">
        <f t="shared" si="184"/>
        <v>0</v>
      </c>
      <c r="V150" s="229">
        <f t="shared" ref="V150:AK158" si="192">IF($D150=V$9,$E150*$G$3/2,IF(AND($C150+$E$3&gt;V$8,V$9&gt;$D150),$E150*$G$3,0))</f>
        <v>0</v>
      </c>
      <c r="W150" s="229">
        <f t="shared" si="192"/>
        <v>0</v>
      </c>
      <c r="X150" s="229">
        <f t="shared" si="192"/>
        <v>0</v>
      </c>
      <c r="Y150" s="229">
        <f t="shared" si="192"/>
        <v>0</v>
      </c>
      <c r="Z150" s="229">
        <f t="shared" si="192"/>
        <v>0</v>
      </c>
      <c r="AA150" s="229">
        <f t="shared" si="192"/>
        <v>0</v>
      </c>
      <c r="AB150" s="229">
        <f t="shared" si="192"/>
        <v>0</v>
      </c>
      <c r="AC150" s="229">
        <f t="shared" si="192"/>
        <v>0</v>
      </c>
      <c r="AD150" s="229">
        <f t="shared" si="192"/>
        <v>0</v>
      </c>
      <c r="AE150" s="229">
        <f t="shared" si="192"/>
        <v>0</v>
      </c>
      <c r="AF150" s="229">
        <f t="shared" si="192"/>
        <v>0</v>
      </c>
      <c r="AG150" s="229">
        <f t="shared" si="192"/>
        <v>0</v>
      </c>
      <c r="AH150" s="229">
        <f t="shared" si="192"/>
        <v>0</v>
      </c>
      <c r="AI150" s="229">
        <f t="shared" si="192"/>
        <v>0</v>
      </c>
      <c r="AJ150" s="229">
        <f t="shared" si="192"/>
        <v>0</v>
      </c>
      <c r="AK150" s="229">
        <f t="shared" si="192"/>
        <v>0</v>
      </c>
      <c r="AL150" s="229">
        <f t="shared" ref="AK150:AZ158" si="193">IF($D150=AL$9,$E150*$G$3/2,IF(AND($C150+$E$3&gt;AL$8,AL$9&gt;$D150),$E150*$G$3,0))</f>
        <v>0</v>
      </c>
      <c r="AM150" s="229">
        <f t="shared" si="193"/>
        <v>0</v>
      </c>
      <c r="AN150" s="229">
        <f t="shared" si="193"/>
        <v>0</v>
      </c>
      <c r="AO150" s="229">
        <f t="shared" si="193"/>
        <v>0</v>
      </c>
      <c r="AP150" s="229">
        <f t="shared" si="193"/>
        <v>0</v>
      </c>
      <c r="AQ150" s="229">
        <f t="shared" si="193"/>
        <v>0</v>
      </c>
      <c r="AR150" s="229">
        <f t="shared" si="193"/>
        <v>0</v>
      </c>
      <c r="AS150" s="229">
        <f t="shared" si="193"/>
        <v>0</v>
      </c>
      <c r="AT150" s="229">
        <f t="shared" si="193"/>
        <v>0</v>
      </c>
      <c r="AU150" s="229">
        <f t="shared" si="193"/>
        <v>0</v>
      </c>
      <c r="AV150" s="229">
        <f t="shared" si="193"/>
        <v>0</v>
      </c>
      <c r="AW150" s="229">
        <f t="shared" si="193"/>
        <v>0</v>
      </c>
      <c r="AX150" s="229">
        <f t="shared" si="193"/>
        <v>0</v>
      </c>
      <c r="AY150" s="229">
        <f t="shared" si="193"/>
        <v>0</v>
      </c>
      <c r="AZ150" s="229">
        <f t="shared" si="193"/>
        <v>0</v>
      </c>
      <c r="BA150" s="229">
        <f t="shared" si="188"/>
        <v>0</v>
      </c>
      <c r="BB150" s="229">
        <f t="shared" si="188"/>
        <v>0</v>
      </c>
      <c r="BC150" s="229">
        <f t="shared" si="188"/>
        <v>0</v>
      </c>
      <c r="BD150" s="229">
        <f t="shared" si="188"/>
        <v>0</v>
      </c>
      <c r="BE150" s="229">
        <f t="shared" si="188"/>
        <v>0</v>
      </c>
      <c r="BF150" s="229">
        <f t="shared" si="188"/>
        <v>0</v>
      </c>
      <c r="BG150" s="229">
        <f t="shared" si="188"/>
        <v>0</v>
      </c>
      <c r="BH150" s="229">
        <f t="shared" si="188"/>
        <v>0</v>
      </c>
      <c r="BI150" s="229">
        <f t="shared" si="188"/>
        <v>0</v>
      </c>
      <c r="BJ150" s="229">
        <f t="shared" si="188"/>
        <v>0</v>
      </c>
      <c r="BK150" s="229">
        <f t="shared" si="188"/>
        <v>0</v>
      </c>
      <c r="BL150" s="229">
        <f t="shared" si="188"/>
        <v>0</v>
      </c>
      <c r="BM150" s="229">
        <f t="shared" si="188"/>
        <v>0</v>
      </c>
      <c r="BN150" s="229">
        <f t="shared" si="188"/>
        <v>0</v>
      </c>
      <c r="BO150" s="229">
        <f t="shared" si="188"/>
        <v>0</v>
      </c>
      <c r="BP150" s="229">
        <f t="shared" si="188"/>
        <v>0</v>
      </c>
      <c r="BQ150" s="229">
        <f t="shared" si="188"/>
        <v>0</v>
      </c>
      <c r="BR150" s="229">
        <f t="shared" si="188"/>
        <v>0</v>
      </c>
      <c r="BS150" s="229">
        <f t="shared" si="188"/>
        <v>0</v>
      </c>
      <c r="BT150" s="229">
        <f t="shared" si="188"/>
        <v>0</v>
      </c>
      <c r="BU150" s="229">
        <f t="shared" si="188"/>
        <v>0</v>
      </c>
      <c r="BV150" s="229">
        <f t="shared" si="188"/>
        <v>0</v>
      </c>
      <c r="BW150" s="229">
        <f t="shared" si="188"/>
        <v>0</v>
      </c>
      <c r="BX150" s="229">
        <f t="shared" si="188"/>
        <v>0</v>
      </c>
      <c r="BY150" s="229">
        <f t="shared" si="188"/>
        <v>0</v>
      </c>
      <c r="BZ150" s="229">
        <f t="shared" si="188"/>
        <v>0</v>
      </c>
    </row>
    <row r="151" spans="1:78" x14ac:dyDescent="0.2">
      <c r="A151" s="7" t="str">
        <f t="shared" ref="A151:B151" si="194">A76</f>
        <v>Roll-in 10</v>
      </c>
      <c r="B151" s="7">
        <f t="shared" si="194"/>
        <v>0</v>
      </c>
      <c r="C151" s="7">
        <f t="shared" si="165"/>
        <v>65</v>
      </c>
      <c r="D151" s="165">
        <f t="shared" si="187"/>
        <v>45443</v>
      </c>
      <c r="E151" s="229"/>
      <c r="F151" s="68"/>
      <c r="G151" s="229">
        <f t="shared" ref="G151:V158" si="195">IF($D151=G$9,$E151*$G$3/2,IF(AND($C151+$E$3&gt;G$8,G$9&gt;$D151),$E151*$G$3,0))</f>
        <v>0</v>
      </c>
      <c r="H151" s="229">
        <f t="shared" si="195"/>
        <v>0</v>
      </c>
      <c r="I151" s="229">
        <f t="shared" si="195"/>
        <v>0</v>
      </c>
      <c r="J151" s="229">
        <f t="shared" si="195"/>
        <v>0</v>
      </c>
      <c r="K151" s="229">
        <f t="shared" si="195"/>
        <v>0</v>
      </c>
      <c r="L151" s="229">
        <f t="shared" si="195"/>
        <v>0</v>
      </c>
      <c r="M151" s="229">
        <f t="shared" si="195"/>
        <v>0</v>
      </c>
      <c r="N151" s="229">
        <f t="shared" si="195"/>
        <v>0</v>
      </c>
      <c r="O151" s="229">
        <f t="shared" si="195"/>
        <v>0</v>
      </c>
      <c r="P151" s="229">
        <f t="shared" si="195"/>
        <v>0</v>
      </c>
      <c r="Q151" s="229">
        <f t="shared" si="195"/>
        <v>0</v>
      </c>
      <c r="R151" s="229">
        <f t="shared" si="195"/>
        <v>0</v>
      </c>
      <c r="S151" s="229">
        <f t="shared" si="195"/>
        <v>0</v>
      </c>
      <c r="T151" s="229">
        <f t="shared" si="195"/>
        <v>0</v>
      </c>
      <c r="U151" s="229">
        <f t="shared" si="195"/>
        <v>0</v>
      </c>
      <c r="V151" s="229">
        <f t="shared" si="195"/>
        <v>0</v>
      </c>
      <c r="W151" s="229">
        <f t="shared" si="192"/>
        <v>0</v>
      </c>
      <c r="X151" s="229">
        <f t="shared" si="192"/>
        <v>0</v>
      </c>
      <c r="Y151" s="229">
        <f t="shared" si="192"/>
        <v>0</v>
      </c>
      <c r="Z151" s="229">
        <f t="shared" si="192"/>
        <v>0</v>
      </c>
      <c r="AA151" s="229">
        <f t="shared" si="192"/>
        <v>0</v>
      </c>
      <c r="AB151" s="229">
        <f t="shared" si="192"/>
        <v>0</v>
      </c>
      <c r="AC151" s="229">
        <f t="shared" si="192"/>
        <v>0</v>
      </c>
      <c r="AD151" s="229">
        <f t="shared" si="192"/>
        <v>0</v>
      </c>
      <c r="AE151" s="229">
        <f t="shared" si="192"/>
        <v>0</v>
      </c>
      <c r="AF151" s="229">
        <f t="shared" si="192"/>
        <v>0</v>
      </c>
      <c r="AG151" s="229">
        <f t="shared" si="192"/>
        <v>0</v>
      </c>
      <c r="AH151" s="229">
        <f t="shared" si="192"/>
        <v>0</v>
      </c>
      <c r="AI151" s="229">
        <f t="shared" si="192"/>
        <v>0</v>
      </c>
      <c r="AJ151" s="229">
        <f t="shared" si="192"/>
        <v>0</v>
      </c>
      <c r="AK151" s="229">
        <f t="shared" si="193"/>
        <v>0</v>
      </c>
      <c r="AL151" s="229">
        <f t="shared" si="193"/>
        <v>0</v>
      </c>
      <c r="AM151" s="229">
        <f t="shared" si="193"/>
        <v>0</v>
      </c>
      <c r="AN151" s="229">
        <f t="shared" si="193"/>
        <v>0</v>
      </c>
      <c r="AO151" s="229">
        <f t="shared" si="188"/>
        <v>0</v>
      </c>
      <c r="AP151" s="229">
        <f t="shared" si="188"/>
        <v>0</v>
      </c>
      <c r="AQ151" s="229">
        <f t="shared" si="188"/>
        <v>0</v>
      </c>
      <c r="AR151" s="229">
        <f t="shared" si="188"/>
        <v>0</v>
      </c>
      <c r="AS151" s="229">
        <f t="shared" si="188"/>
        <v>0</v>
      </c>
      <c r="AT151" s="229">
        <f t="shared" si="188"/>
        <v>0</v>
      </c>
      <c r="AU151" s="229">
        <f t="shared" si="188"/>
        <v>0</v>
      </c>
      <c r="AV151" s="229">
        <f t="shared" si="188"/>
        <v>0</v>
      </c>
      <c r="AW151" s="229">
        <f t="shared" si="188"/>
        <v>0</v>
      </c>
      <c r="AX151" s="229">
        <f t="shared" si="188"/>
        <v>0</v>
      </c>
      <c r="AY151" s="229">
        <f t="shared" si="188"/>
        <v>0</v>
      </c>
      <c r="AZ151" s="229">
        <f t="shared" si="188"/>
        <v>0</v>
      </c>
      <c r="BA151" s="229">
        <f t="shared" si="188"/>
        <v>0</v>
      </c>
      <c r="BB151" s="229">
        <f t="shared" si="188"/>
        <v>0</v>
      </c>
      <c r="BC151" s="229">
        <f t="shared" si="188"/>
        <v>0</v>
      </c>
      <c r="BD151" s="229">
        <f t="shared" si="188"/>
        <v>0</v>
      </c>
      <c r="BE151" s="229">
        <f t="shared" si="188"/>
        <v>0</v>
      </c>
      <c r="BF151" s="229">
        <f t="shared" si="188"/>
        <v>0</v>
      </c>
      <c r="BG151" s="229">
        <f t="shared" si="188"/>
        <v>0</v>
      </c>
      <c r="BH151" s="229">
        <f t="shared" si="188"/>
        <v>0</v>
      </c>
      <c r="BI151" s="229">
        <f t="shared" si="188"/>
        <v>0</v>
      </c>
      <c r="BJ151" s="229">
        <f t="shared" si="188"/>
        <v>0</v>
      </c>
      <c r="BK151" s="229">
        <f t="shared" si="188"/>
        <v>0</v>
      </c>
      <c r="BL151" s="229">
        <f t="shared" si="188"/>
        <v>0</v>
      </c>
      <c r="BM151" s="229">
        <f t="shared" si="188"/>
        <v>0</v>
      </c>
      <c r="BN151" s="229">
        <f t="shared" si="188"/>
        <v>0</v>
      </c>
      <c r="BO151" s="229">
        <f t="shared" si="188"/>
        <v>0</v>
      </c>
      <c r="BP151" s="229">
        <f t="shared" si="188"/>
        <v>0</v>
      </c>
      <c r="BQ151" s="229">
        <f t="shared" si="188"/>
        <v>0</v>
      </c>
      <c r="BR151" s="229">
        <f t="shared" si="188"/>
        <v>0</v>
      </c>
      <c r="BS151" s="229">
        <f t="shared" si="188"/>
        <v>0</v>
      </c>
      <c r="BT151" s="229">
        <f t="shared" si="188"/>
        <v>0</v>
      </c>
      <c r="BU151" s="229">
        <f t="shared" si="188"/>
        <v>0</v>
      </c>
      <c r="BV151" s="229">
        <f t="shared" si="188"/>
        <v>0</v>
      </c>
      <c r="BW151" s="229">
        <f t="shared" si="188"/>
        <v>0</v>
      </c>
      <c r="BX151" s="229">
        <f t="shared" si="188"/>
        <v>0</v>
      </c>
      <c r="BY151" s="229">
        <f t="shared" si="188"/>
        <v>0</v>
      </c>
      <c r="BZ151" s="229">
        <f t="shared" si="188"/>
        <v>0</v>
      </c>
    </row>
    <row r="152" spans="1:78" x14ac:dyDescent="0.2">
      <c r="A152" s="7" t="str">
        <f t="shared" ref="A152:B152" si="196">A77</f>
        <v>Roll-in 10</v>
      </c>
      <c r="B152" s="7">
        <f t="shared" si="196"/>
        <v>0</v>
      </c>
      <c r="C152" s="7">
        <f t="shared" si="165"/>
        <v>66</v>
      </c>
      <c r="D152" s="165">
        <f t="shared" si="187"/>
        <v>45473</v>
      </c>
      <c r="E152" s="229"/>
      <c r="F152" s="68"/>
      <c r="G152" s="229">
        <f t="shared" si="195"/>
        <v>0</v>
      </c>
      <c r="H152" s="229">
        <f t="shared" si="195"/>
        <v>0</v>
      </c>
      <c r="I152" s="229">
        <f t="shared" si="195"/>
        <v>0</v>
      </c>
      <c r="J152" s="229">
        <f t="shared" si="195"/>
        <v>0</v>
      </c>
      <c r="K152" s="229">
        <f t="shared" si="195"/>
        <v>0</v>
      </c>
      <c r="L152" s="229">
        <f t="shared" si="195"/>
        <v>0</v>
      </c>
      <c r="M152" s="229">
        <f t="shared" si="195"/>
        <v>0</v>
      </c>
      <c r="N152" s="229">
        <f t="shared" si="195"/>
        <v>0</v>
      </c>
      <c r="O152" s="229">
        <f t="shared" si="195"/>
        <v>0</v>
      </c>
      <c r="P152" s="229">
        <f t="shared" si="195"/>
        <v>0</v>
      </c>
      <c r="Q152" s="229">
        <f t="shared" si="195"/>
        <v>0</v>
      </c>
      <c r="R152" s="229">
        <f t="shared" si="195"/>
        <v>0</v>
      </c>
      <c r="S152" s="229">
        <f t="shared" si="195"/>
        <v>0</v>
      </c>
      <c r="T152" s="229">
        <f t="shared" si="195"/>
        <v>0</v>
      </c>
      <c r="U152" s="229">
        <f t="shared" si="195"/>
        <v>0</v>
      </c>
      <c r="V152" s="229">
        <f t="shared" si="195"/>
        <v>0</v>
      </c>
      <c r="W152" s="229">
        <f t="shared" si="192"/>
        <v>0</v>
      </c>
      <c r="X152" s="229">
        <f t="shared" si="192"/>
        <v>0</v>
      </c>
      <c r="Y152" s="229">
        <f t="shared" si="192"/>
        <v>0</v>
      </c>
      <c r="Z152" s="229">
        <f t="shared" si="192"/>
        <v>0</v>
      </c>
      <c r="AA152" s="229">
        <f t="shared" si="192"/>
        <v>0</v>
      </c>
      <c r="AB152" s="229">
        <f t="shared" si="192"/>
        <v>0</v>
      </c>
      <c r="AC152" s="229">
        <f t="shared" si="192"/>
        <v>0</v>
      </c>
      <c r="AD152" s="229">
        <f>IF($D152=AD$9,$E152*$G$3/2,IF(AND($C152+$E$3&gt;AD$8,AD$9&gt;$D152),$E152*$G$3,0))</f>
        <v>0</v>
      </c>
      <c r="AE152" s="229">
        <f t="shared" si="192"/>
        <v>0</v>
      </c>
      <c r="AF152" s="229">
        <f t="shared" si="192"/>
        <v>0</v>
      </c>
      <c r="AG152" s="229">
        <f t="shared" si="192"/>
        <v>0</v>
      </c>
      <c r="AH152" s="229">
        <f t="shared" si="192"/>
        <v>0</v>
      </c>
      <c r="AI152" s="229">
        <f t="shared" si="192"/>
        <v>0</v>
      </c>
      <c r="AJ152" s="229">
        <f t="shared" si="192"/>
        <v>0</v>
      </c>
      <c r="AK152" s="229">
        <f t="shared" si="193"/>
        <v>0</v>
      </c>
      <c r="AL152" s="229">
        <f t="shared" si="193"/>
        <v>0</v>
      </c>
      <c r="AM152" s="229">
        <f t="shared" si="193"/>
        <v>0</v>
      </c>
      <c r="AN152" s="229">
        <f t="shared" si="193"/>
        <v>0</v>
      </c>
      <c r="AO152" s="229">
        <f t="shared" si="188"/>
        <v>0</v>
      </c>
      <c r="AP152" s="229">
        <f t="shared" si="188"/>
        <v>0</v>
      </c>
      <c r="AQ152" s="229">
        <f t="shared" si="188"/>
        <v>0</v>
      </c>
      <c r="AR152" s="229">
        <f t="shared" si="188"/>
        <v>0</v>
      </c>
      <c r="AS152" s="229">
        <f t="shared" si="188"/>
        <v>0</v>
      </c>
      <c r="AT152" s="229">
        <f t="shared" si="188"/>
        <v>0</v>
      </c>
      <c r="AU152" s="229">
        <f t="shared" si="188"/>
        <v>0</v>
      </c>
      <c r="AV152" s="229">
        <f t="shared" si="188"/>
        <v>0</v>
      </c>
      <c r="AW152" s="229">
        <f t="shared" si="188"/>
        <v>0</v>
      </c>
      <c r="AX152" s="229">
        <f t="shared" si="188"/>
        <v>0</v>
      </c>
      <c r="AY152" s="229">
        <f t="shared" si="188"/>
        <v>0</v>
      </c>
      <c r="AZ152" s="229">
        <f t="shared" si="188"/>
        <v>0</v>
      </c>
      <c r="BA152" s="229">
        <f t="shared" si="188"/>
        <v>0</v>
      </c>
      <c r="BB152" s="229">
        <f t="shared" si="188"/>
        <v>0</v>
      </c>
      <c r="BC152" s="229">
        <f t="shared" si="188"/>
        <v>0</v>
      </c>
      <c r="BD152" s="229">
        <f t="shared" si="188"/>
        <v>0</v>
      </c>
      <c r="BE152" s="229">
        <f t="shared" si="188"/>
        <v>0</v>
      </c>
      <c r="BF152" s="229">
        <f t="shared" si="188"/>
        <v>0</v>
      </c>
      <c r="BG152" s="229">
        <f t="shared" si="188"/>
        <v>0</v>
      </c>
      <c r="BH152" s="229">
        <f t="shared" si="188"/>
        <v>0</v>
      </c>
      <c r="BI152" s="229">
        <f t="shared" si="188"/>
        <v>0</v>
      </c>
      <c r="BJ152" s="229">
        <f t="shared" si="188"/>
        <v>0</v>
      </c>
      <c r="BK152" s="229">
        <f t="shared" si="188"/>
        <v>0</v>
      </c>
      <c r="BL152" s="229">
        <f t="shared" si="188"/>
        <v>0</v>
      </c>
      <c r="BM152" s="229">
        <f t="shared" si="188"/>
        <v>0</v>
      </c>
      <c r="BN152" s="229">
        <f t="shared" si="188"/>
        <v>0</v>
      </c>
      <c r="BO152" s="229">
        <f t="shared" si="188"/>
        <v>0</v>
      </c>
      <c r="BP152" s="229">
        <f t="shared" si="188"/>
        <v>0</v>
      </c>
      <c r="BQ152" s="229">
        <f t="shared" si="188"/>
        <v>0</v>
      </c>
      <c r="BR152" s="229">
        <f t="shared" si="188"/>
        <v>0</v>
      </c>
      <c r="BS152" s="229">
        <f t="shared" si="188"/>
        <v>0</v>
      </c>
      <c r="BT152" s="229">
        <f t="shared" si="188"/>
        <v>0</v>
      </c>
      <c r="BU152" s="229">
        <f t="shared" si="188"/>
        <v>0</v>
      </c>
      <c r="BV152" s="229">
        <f t="shared" si="188"/>
        <v>0</v>
      </c>
      <c r="BW152" s="229">
        <f t="shared" si="188"/>
        <v>0</v>
      </c>
      <c r="BX152" s="229">
        <f t="shared" si="188"/>
        <v>0</v>
      </c>
      <c r="BY152" s="229">
        <f t="shared" si="188"/>
        <v>0</v>
      </c>
      <c r="BZ152" s="229">
        <f t="shared" si="188"/>
        <v>0</v>
      </c>
    </row>
    <row r="153" spans="1:78" x14ac:dyDescent="0.2">
      <c r="A153" s="7" t="str">
        <f t="shared" ref="A153:B153" si="197">A78</f>
        <v>Roll-in 10</v>
      </c>
      <c r="B153" s="7">
        <f t="shared" si="197"/>
        <v>0</v>
      </c>
      <c r="C153" s="7">
        <f t="shared" ref="C153:C158" si="198">C152+1</f>
        <v>67</v>
      </c>
      <c r="D153" s="165">
        <f t="shared" si="187"/>
        <v>45504</v>
      </c>
      <c r="E153" s="229"/>
      <c r="F153" s="68"/>
      <c r="G153" s="229">
        <f t="shared" si="195"/>
        <v>0</v>
      </c>
      <c r="H153" s="229">
        <f t="shared" si="195"/>
        <v>0</v>
      </c>
      <c r="I153" s="229">
        <f t="shared" si="195"/>
        <v>0</v>
      </c>
      <c r="J153" s="229">
        <f t="shared" si="195"/>
        <v>0</v>
      </c>
      <c r="K153" s="229">
        <f t="shared" si="195"/>
        <v>0</v>
      </c>
      <c r="L153" s="229">
        <f t="shared" si="195"/>
        <v>0</v>
      </c>
      <c r="M153" s="229">
        <f t="shared" si="195"/>
        <v>0</v>
      </c>
      <c r="N153" s="229">
        <f t="shared" si="195"/>
        <v>0</v>
      </c>
      <c r="O153" s="229">
        <f t="shared" si="195"/>
        <v>0</v>
      </c>
      <c r="P153" s="229">
        <f t="shared" si="195"/>
        <v>0</v>
      </c>
      <c r="Q153" s="229">
        <f t="shared" si="195"/>
        <v>0</v>
      </c>
      <c r="R153" s="229">
        <f t="shared" si="195"/>
        <v>0</v>
      </c>
      <c r="S153" s="229">
        <f t="shared" si="195"/>
        <v>0</v>
      </c>
      <c r="T153" s="229">
        <f t="shared" si="195"/>
        <v>0</v>
      </c>
      <c r="U153" s="229">
        <f t="shared" si="195"/>
        <v>0</v>
      </c>
      <c r="V153" s="229">
        <f t="shared" si="195"/>
        <v>0</v>
      </c>
      <c r="W153" s="229">
        <f t="shared" si="192"/>
        <v>0</v>
      </c>
      <c r="X153" s="229">
        <f t="shared" si="192"/>
        <v>0</v>
      </c>
      <c r="Y153" s="229">
        <f t="shared" si="192"/>
        <v>0</v>
      </c>
      <c r="Z153" s="229">
        <f t="shared" si="192"/>
        <v>0</v>
      </c>
      <c r="AA153" s="229">
        <f t="shared" si="192"/>
        <v>0</v>
      </c>
      <c r="AB153" s="229">
        <f t="shared" si="192"/>
        <v>0</v>
      </c>
      <c r="AC153" s="229">
        <f t="shared" si="192"/>
        <v>0</v>
      </c>
      <c r="AD153" s="229">
        <f t="shared" si="192"/>
        <v>0</v>
      </c>
      <c r="AE153" s="229">
        <f t="shared" si="192"/>
        <v>0</v>
      </c>
      <c r="AF153" s="229">
        <f t="shared" si="192"/>
        <v>0</v>
      </c>
      <c r="AG153" s="229">
        <f t="shared" si="192"/>
        <v>0</v>
      </c>
      <c r="AH153" s="229">
        <f t="shared" si="192"/>
        <v>0</v>
      </c>
      <c r="AI153" s="229">
        <f t="shared" si="192"/>
        <v>0</v>
      </c>
      <c r="AJ153" s="229">
        <f t="shared" si="192"/>
        <v>0</v>
      </c>
      <c r="AK153" s="229">
        <f t="shared" si="193"/>
        <v>0</v>
      </c>
      <c r="AL153" s="229">
        <f t="shared" si="193"/>
        <v>0</v>
      </c>
      <c r="AM153" s="229">
        <f t="shared" si="193"/>
        <v>0</v>
      </c>
      <c r="AN153" s="229">
        <f t="shared" si="193"/>
        <v>0</v>
      </c>
      <c r="AO153" s="229">
        <f t="shared" si="188"/>
        <v>0</v>
      </c>
      <c r="AP153" s="229">
        <f t="shared" si="188"/>
        <v>0</v>
      </c>
      <c r="AQ153" s="229">
        <f t="shared" si="188"/>
        <v>0</v>
      </c>
      <c r="AR153" s="229">
        <f t="shared" si="188"/>
        <v>0</v>
      </c>
      <c r="AS153" s="229">
        <f t="shared" si="188"/>
        <v>0</v>
      </c>
      <c r="AT153" s="229">
        <f t="shared" si="188"/>
        <v>0</v>
      </c>
      <c r="AU153" s="229">
        <f t="shared" si="188"/>
        <v>0</v>
      </c>
      <c r="AV153" s="229">
        <f t="shared" si="188"/>
        <v>0</v>
      </c>
      <c r="AW153" s="229">
        <f t="shared" si="188"/>
        <v>0</v>
      </c>
      <c r="AX153" s="229">
        <f t="shared" si="188"/>
        <v>0</v>
      </c>
      <c r="AY153" s="229">
        <f t="shared" si="188"/>
        <v>0</v>
      </c>
      <c r="AZ153" s="229">
        <f t="shared" si="188"/>
        <v>0</v>
      </c>
      <c r="BA153" s="229">
        <f t="shared" si="188"/>
        <v>0</v>
      </c>
      <c r="BB153" s="229">
        <f t="shared" si="188"/>
        <v>0</v>
      </c>
      <c r="BC153" s="229">
        <f t="shared" si="188"/>
        <v>0</v>
      </c>
      <c r="BD153" s="229">
        <f t="shared" si="188"/>
        <v>0</v>
      </c>
      <c r="BE153" s="229">
        <f t="shared" si="188"/>
        <v>0</v>
      </c>
      <c r="BF153" s="229">
        <f t="shared" si="188"/>
        <v>0</v>
      </c>
      <c r="BG153" s="229">
        <f t="shared" si="188"/>
        <v>0</v>
      </c>
      <c r="BH153" s="229">
        <f t="shared" si="188"/>
        <v>0</v>
      </c>
      <c r="BI153" s="229">
        <f t="shared" si="188"/>
        <v>0</v>
      </c>
      <c r="BJ153" s="229">
        <f t="shared" si="188"/>
        <v>0</v>
      </c>
      <c r="BK153" s="229">
        <f t="shared" si="188"/>
        <v>0</v>
      </c>
      <c r="BL153" s="229">
        <f t="shared" si="188"/>
        <v>0</v>
      </c>
      <c r="BM153" s="229">
        <f t="shared" si="188"/>
        <v>0</v>
      </c>
      <c r="BN153" s="229">
        <f t="shared" si="188"/>
        <v>0</v>
      </c>
      <c r="BO153" s="229">
        <f t="shared" si="188"/>
        <v>0</v>
      </c>
      <c r="BP153" s="229">
        <f t="shared" si="188"/>
        <v>0</v>
      </c>
      <c r="BQ153" s="229">
        <f t="shared" si="188"/>
        <v>0</v>
      </c>
      <c r="BR153" s="229">
        <f t="shared" si="188"/>
        <v>0</v>
      </c>
      <c r="BS153" s="229">
        <f t="shared" si="188"/>
        <v>0</v>
      </c>
      <c r="BT153" s="229">
        <f t="shared" si="188"/>
        <v>0</v>
      </c>
      <c r="BU153" s="229">
        <f t="shared" si="188"/>
        <v>0</v>
      </c>
      <c r="BV153" s="229">
        <f t="shared" si="188"/>
        <v>0</v>
      </c>
      <c r="BW153" s="229">
        <f t="shared" si="188"/>
        <v>0</v>
      </c>
      <c r="BX153" s="229">
        <f t="shared" si="188"/>
        <v>0</v>
      </c>
      <c r="BY153" s="229">
        <f t="shared" si="188"/>
        <v>0</v>
      </c>
      <c r="BZ153" s="229">
        <f t="shared" si="188"/>
        <v>0</v>
      </c>
    </row>
    <row r="154" spans="1:78" x14ac:dyDescent="0.2">
      <c r="A154" s="7" t="str">
        <f t="shared" ref="A154:B154" si="199">A79</f>
        <v>Roll-in 10</v>
      </c>
      <c r="B154" s="7">
        <f t="shared" si="199"/>
        <v>0</v>
      </c>
      <c r="C154" s="7">
        <f t="shared" si="198"/>
        <v>68</v>
      </c>
      <c r="D154" s="165">
        <f t="shared" si="187"/>
        <v>45535</v>
      </c>
      <c r="E154" s="229"/>
      <c r="F154" s="68"/>
      <c r="G154" s="229">
        <f t="shared" si="195"/>
        <v>0</v>
      </c>
      <c r="H154" s="229">
        <f t="shared" si="195"/>
        <v>0</v>
      </c>
      <c r="I154" s="229">
        <f t="shared" si="195"/>
        <v>0</v>
      </c>
      <c r="J154" s="229">
        <f t="shared" si="195"/>
        <v>0</v>
      </c>
      <c r="K154" s="229">
        <f t="shared" si="195"/>
        <v>0</v>
      </c>
      <c r="L154" s="229">
        <f t="shared" si="195"/>
        <v>0</v>
      </c>
      <c r="M154" s="229">
        <f t="shared" si="195"/>
        <v>0</v>
      </c>
      <c r="N154" s="229">
        <f t="shared" si="195"/>
        <v>0</v>
      </c>
      <c r="O154" s="229">
        <f t="shared" si="195"/>
        <v>0</v>
      </c>
      <c r="P154" s="229">
        <f t="shared" si="195"/>
        <v>0</v>
      </c>
      <c r="Q154" s="229">
        <f t="shared" si="195"/>
        <v>0</v>
      </c>
      <c r="R154" s="229">
        <f t="shared" si="195"/>
        <v>0</v>
      </c>
      <c r="S154" s="229">
        <f t="shared" si="195"/>
        <v>0</v>
      </c>
      <c r="T154" s="229">
        <f t="shared" si="195"/>
        <v>0</v>
      </c>
      <c r="U154" s="229">
        <f t="shared" si="195"/>
        <v>0</v>
      </c>
      <c r="V154" s="229">
        <f t="shared" si="195"/>
        <v>0</v>
      </c>
      <c r="W154" s="229">
        <f t="shared" si="192"/>
        <v>0</v>
      </c>
      <c r="X154" s="229">
        <f t="shared" si="192"/>
        <v>0</v>
      </c>
      <c r="Y154" s="229">
        <f t="shared" si="192"/>
        <v>0</v>
      </c>
      <c r="Z154" s="229">
        <f t="shared" si="192"/>
        <v>0</v>
      </c>
      <c r="AA154" s="229">
        <f t="shared" si="192"/>
        <v>0</v>
      </c>
      <c r="AB154" s="229">
        <f t="shared" si="192"/>
        <v>0</v>
      </c>
      <c r="AC154" s="229">
        <f t="shared" si="192"/>
        <v>0</v>
      </c>
      <c r="AD154" s="229">
        <f t="shared" si="192"/>
        <v>0</v>
      </c>
      <c r="AE154" s="229">
        <f t="shared" si="192"/>
        <v>0</v>
      </c>
      <c r="AF154" s="229">
        <f t="shared" si="192"/>
        <v>0</v>
      </c>
      <c r="AG154" s="229">
        <f t="shared" si="192"/>
        <v>0</v>
      </c>
      <c r="AH154" s="229">
        <f t="shared" si="192"/>
        <v>0</v>
      </c>
      <c r="AI154" s="229">
        <f t="shared" si="192"/>
        <v>0</v>
      </c>
      <c r="AJ154" s="229">
        <f t="shared" si="192"/>
        <v>0</v>
      </c>
      <c r="AK154" s="229">
        <f t="shared" si="193"/>
        <v>0</v>
      </c>
      <c r="AL154" s="229">
        <f t="shared" si="193"/>
        <v>0</v>
      </c>
      <c r="AM154" s="229">
        <f t="shared" si="193"/>
        <v>0</v>
      </c>
      <c r="AN154" s="229">
        <f t="shared" si="193"/>
        <v>0</v>
      </c>
      <c r="AO154" s="229">
        <f t="shared" si="188"/>
        <v>0</v>
      </c>
      <c r="AP154" s="229">
        <f t="shared" si="188"/>
        <v>0</v>
      </c>
      <c r="AQ154" s="229">
        <f t="shared" si="188"/>
        <v>0</v>
      </c>
      <c r="AR154" s="229">
        <f t="shared" si="188"/>
        <v>0</v>
      </c>
      <c r="AS154" s="229">
        <f t="shared" si="188"/>
        <v>0</v>
      </c>
      <c r="AT154" s="229">
        <f t="shared" si="188"/>
        <v>0</v>
      </c>
      <c r="AU154" s="229">
        <f t="shared" si="188"/>
        <v>0</v>
      </c>
      <c r="AV154" s="229">
        <f t="shared" si="188"/>
        <v>0</v>
      </c>
      <c r="AW154" s="229">
        <f t="shared" si="188"/>
        <v>0</v>
      </c>
      <c r="AX154" s="229">
        <f t="shared" si="188"/>
        <v>0</v>
      </c>
      <c r="AY154" s="229">
        <f t="shared" si="188"/>
        <v>0</v>
      </c>
      <c r="AZ154" s="229">
        <f t="shared" si="188"/>
        <v>0</v>
      </c>
      <c r="BA154" s="229">
        <f t="shared" si="188"/>
        <v>0</v>
      </c>
      <c r="BB154" s="229">
        <f t="shared" si="188"/>
        <v>0</v>
      </c>
      <c r="BC154" s="229">
        <f t="shared" si="188"/>
        <v>0</v>
      </c>
      <c r="BD154" s="229">
        <f t="shared" si="188"/>
        <v>0</v>
      </c>
      <c r="BE154" s="229">
        <f t="shared" si="188"/>
        <v>0</v>
      </c>
      <c r="BF154" s="229">
        <f t="shared" si="188"/>
        <v>0</v>
      </c>
      <c r="BG154" s="229">
        <f t="shared" si="188"/>
        <v>0</v>
      </c>
      <c r="BH154" s="229">
        <f t="shared" si="188"/>
        <v>0</v>
      </c>
      <c r="BI154" s="229">
        <f t="shared" si="188"/>
        <v>0</v>
      </c>
      <c r="BJ154" s="229">
        <f t="shared" si="188"/>
        <v>0</v>
      </c>
      <c r="BK154" s="229">
        <f t="shared" si="188"/>
        <v>0</v>
      </c>
      <c r="BL154" s="229">
        <f t="shared" si="188"/>
        <v>0</v>
      </c>
      <c r="BM154" s="229">
        <f t="shared" si="188"/>
        <v>0</v>
      </c>
      <c r="BN154" s="229">
        <f t="shared" si="188"/>
        <v>0</v>
      </c>
      <c r="BO154" s="229">
        <f t="shared" si="188"/>
        <v>0</v>
      </c>
      <c r="BP154" s="229">
        <f t="shared" si="188"/>
        <v>0</v>
      </c>
      <c r="BQ154" s="229">
        <f t="shared" si="188"/>
        <v>0</v>
      </c>
      <c r="BR154" s="229">
        <f t="shared" si="188"/>
        <v>0</v>
      </c>
      <c r="BS154" s="229">
        <f t="shared" si="188"/>
        <v>0</v>
      </c>
      <c r="BT154" s="229">
        <f t="shared" si="188"/>
        <v>0</v>
      </c>
      <c r="BU154" s="229">
        <f t="shared" ref="AO154:BZ158" si="200">IF($D154=BU$9,$E154*$G$3/2,IF(AND($C154+$E$3&gt;BU$8,BU$9&gt;$D154),$E154*$G$3,0))</f>
        <v>0</v>
      </c>
      <c r="BV154" s="229">
        <f t="shared" si="200"/>
        <v>0</v>
      </c>
      <c r="BW154" s="229">
        <f t="shared" si="200"/>
        <v>0</v>
      </c>
      <c r="BX154" s="229">
        <f t="shared" si="200"/>
        <v>0</v>
      </c>
      <c r="BY154" s="229">
        <f t="shared" si="200"/>
        <v>0</v>
      </c>
      <c r="BZ154" s="229">
        <f t="shared" si="200"/>
        <v>0</v>
      </c>
    </row>
    <row r="155" spans="1:78" x14ac:dyDescent="0.2">
      <c r="A155" s="7" t="str">
        <f t="shared" ref="A155:B155" si="201">A80</f>
        <v>Roll-in 10</v>
      </c>
      <c r="B155" s="7">
        <f t="shared" si="201"/>
        <v>0</v>
      </c>
      <c r="C155" s="7">
        <f t="shared" si="198"/>
        <v>69</v>
      </c>
      <c r="D155" s="165">
        <f t="shared" si="187"/>
        <v>45565</v>
      </c>
      <c r="E155" s="229"/>
      <c r="F155" s="68"/>
      <c r="G155" s="229">
        <f t="shared" si="195"/>
        <v>0</v>
      </c>
      <c r="H155" s="229">
        <f t="shared" si="195"/>
        <v>0</v>
      </c>
      <c r="I155" s="229">
        <f t="shared" si="195"/>
        <v>0</v>
      </c>
      <c r="J155" s="229">
        <f t="shared" si="195"/>
        <v>0</v>
      </c>
      <c r="K155" s="229">
        <f t="shared" si="195"/>
        <v>0</v>
      </c>
      <c r="L155" s="229">
        <f t="shared" si="195"/>
        <v>0</v>
      </c>
      <c r="M155" s="229">
        <f t="shared" si="195"/>
        <v>0</v>
      </c>
      <c r="N155" s="229">
        <f t="shared" si="195"/>
        <v>0</v>
      </c>
      <c r="O155" s="229">
        <f t="shared" si="195"/>
        <v>0</v>
      </c>
      <c r="P155" s="229">
        <f t="shared" si="195"/>
        <v>0</v>
      </c>
      <c r="Q155" s="229">
        <f t="shared" si="195"/>
        <v>0</v>
      </c>
      <c r="R155" s="229">
        <f t="shared" si="195"/>
        <v>0</v>
      </c>
      <c r="S155" s="229">
        <f t="shared" si="195"/>
        <v>0</v>
      </c>
      <c r="T155" s="229">
        <f t="shared" si="195"/>
        <v>0</v>
      </c>
      <c r="U155" s="229">
        <f t="shared" si="195"/>
        <v>0</v>
      </c>
      <c r="V155" s="229">
        <f t="shared" si="195"/>
        <v>0</v>
      </c>
      <c r="W155" s="229">
        <f t="shared" si="192"/>
        <v>0</v>
      </c>
      <c r="X155" s="229">
        <f t="shared" si="192"/>
        <v>0</v>
      </c>
      <c r="Y155" s="229">
        <f t="shared" si="192"/>
        <v>0</v>
      </c>
      <c r="Z155" s="229">
        <f t="shared" si="192"/>
        <v>0</v>
      </c>
      <c r="AA155" s="229">
        <f t="shared" si="192"/>
        <v>0</v>
      </c>
      <c r="AB155" s="229">
        <f t="shared" si="192"/>
        <v>0</v>
      </c>
      <c r="AC155" s="229">
        <f t="shared" si="192"/>
        <v>0</v>
      </c>
      <c r="AD155" s="229">
        <f t="shared" si="192"/>
        <v>0</v>
      </c>
      <c r="AE155" s="229">
        <f t="shared" si="192"/>
        <v>0</v>
      </c>
      <c r="AF155" s="229">
        <f t="shared" si="192"/>
        <v>0</v>
      </c>
      <c r="AG155" s="229">
        <f t="shared" si="192"/>
        <v>0</v>
      </c>
      <c r="AH155" s="229">
        <f t="shared" si="192"/>
        <v>0</v>
      </c>
      <c r="AI155" s="229">
        <f t="shared" si="192"/>
        <v>0</v>
      </c>
      <c r="AJ155" s="229">
        <f t="shared" si="192"/>
        <v>0</v>
      </c>
      <c r="AK155" s="229">
        <f t="shared" si="193"/>
        <v>0</v>
      </c>
      <c r="AL155" s="229">
        <f t="shared" si="193"/>
        <v>0</v>
      </c>
      <c r="AM155" s="229">
        <f t="shared" si="193"/>
        <v>0</v>
      </c>
      <c r="AN155" s="229">
        <f t="shared" si="193"/>
        <v>0</v>
      </c>
      <c r="AO155" s="229">
        <f t="shared" si="200"/>
        <v>0</v>
      </c>
      <c r="AP155" s="229">
        <f t="shared" si="200"/>
        <v>0</v>
      </c>
      <c r="AQ155" s="229">
        <f t="shared" si="200"/>
        <v>0</v>
      </c>
      <c r="AR155" s="229">
        <f t="shared" si="200"/>
        <v>0</v>
      </c>
      <c r="AS155" s="229">
        <f t="shared" si="200"/>
        <v>0</v>
      </c>
      <c r="AT155" s="229">
        <f t="shared" si="200"/>
        <v>0</v>
      </c>
      <c r="AU155" s="229">
        <f t="shared" si="200"/>
        <v>0</v>
      </c>
      <c r="AV155" s="229">
        <f t="shared" si="200"/>
        <v>0</v>
      </c>
      <c r="AW155" s="229">
        <f t="shared" si="200"/>
        <v>0</v>
      </c>
      <c r="AX155" s="229">
        <f t="shared" si="200"/>
        <v>0</v>
      </c>
      <c r="AY155" s="229">
        <f t="shared" si="200"/>
        <v>0</v>
      </c>
      <c r="AZ155" s="229">
        <f t="shared" si="200"/>
        <v>0</v>
      </c>
      <c r="BA155" s="229">
        <f t="shared" si="200"/>
        <v>0</v>
      </c>
      <c r="BB155" s="229">
        <f t="shared" si="200"/>
        <v>0</v>
      </c>
      <c r="BC155" s="229">
        <f t="shared" si="200"/>
        <v>0</v>
      </c>
      <c r="BD155" s="229">
        <f t="shared" si="200"/>
        <v>0</v>
      </c>
      <c r="BE155" s="229">
        <f t="shared" si="200"/>
        <v>0</v>
      </c>
      <c r="BF155" s="229">
        <f t="shared" si="200"/>
        <v>0</v>
      </c>
      <c r="BG155" s="229">
        <f t="shared" si="200"/>
        <v>0</v>
      </c>
      <c r="BH155" s="229">
        <f t="shared" si="200"/>
        <v>0</v>
      </c>
      <c r="BI155" s="229">
        <f t="shared" si="200"/>
        <v>0</v>
      </c>
      <c r="BJ155" s="229">
        <f t="shared" si="200"/>
        <v>0</v>
      </c>
      <c r="BK155" s="229">
        <f t="shared" si="200"/>
        <v>0</v>
      </c>
      <c r="BL155" s="229">
        <f t="shared" si="200"/>
        <v>0</v>
      </c>
      <c r="BM155" s="229">
        <f t="shared" si="200"/>
        <v>0</v>
      </c>
      <c r="BN155" s="229">
        <f t="shared" si="200"/>
        <v>0</v>
      </c>
      <c r="BO155" s="229">
        <f t="shared" si="200"/>
        <v>0</v>
      </c>
      <c r="BP155" s="229">
        <f t="shared" si="200"/>
        <v>0</v>
      </c>
      <c r="BQ155" s="229">
        <f t="shared" si="200"/>
        <v>0</v>
      </c>
      <c r="BR155" s="229">
        <f t="shared" si="200"/>
        <v>0</v>
      </c>
      <c r="BS155" s="229">
        <f t="shared" si="200"/>
        <v>0</v>
      </c>
      <c r="BT155" s="229">
        <f t="shared" si="200"/>
        <v>0</v>
      </c>
      <c r="BU155" s="229">
        <f t="shared" si="200"/>
        <v>0</v>
      </c>
      <c r="BV155" s="229">
        <f t="shared" si="200"/>
        <v>0</v>
      </c>
      <c r="BW155" s="229">
        <f t="shared" si="200"/>
        <v>0</v>
      </c>
      <c r="BX155" s="229">
        <f t="shared" si="200"/>
        <v>0</v>
      </c>
      <c r="BY155" s="229">
        <f t="shared" si="200"/>
        <v>0</v>
      </c>
      <c r="BZ155" s="229">
        <f t="shared" si="200"/>
        <v>0</v>
      </c>
    </row>
    <row r="156" spans="1:78" x14ac:dyDescent="0.2">
      <c r="A156" s="7" t="str">
        <f t="shared" ref="A156:B156" si="202">A81</f>
        <v>Roll-in 10</v>
      </c>
      <c r="B156" s="7">
        <f t="shared" si="202"/>
        <v>0</v>
      </c>
      <c r="C156" s="7">
        <f t="shared" si="198"/>
        <v>70</v>
      </c>
      <c r="D156" s="165">
        <f t="shared" si="187"/>
        <v>45596</v>
      </c>
      <c r="E156" s="229"/>
      <c r="F156" s="68"/>
      <c r="G156" s="229">
        <f t="shared" si="195"/>
        <v>0</v>
      </c>
      <c r="H156" s="229">
        <f t="shared" si="195"/>
        <v>0</v>
      </c>
      <c r="I156" s="229">
        <f t="shared" si="195"/>
        <v>0</v>
      </c>
      <c r="J156" s="229">
        <f t="shared" si="195"/>
        <v>0</v>
      </c>
      <c r="K156" s="229">
        <f t="shared" si="195"/>
        <v>0</v>
      </c>
      <c r="L156" s="229">
        <f t="shared" si="195"/>
        <v>0</v>
      </c>
      <c r="M156" s="229">
        <f t="shared" si="195"/>
        <v>0</v>
      </c>
      <c r="N156" s="229">
        <f t="shared" si="195"/>
        <v>0</v>
      </c>
      <c r="O156" s="229">
        <f t="shared" si="195"/>
        <v>0</v>
      </c>
      <c r="P156" s="229">
        <f t="shared" si="195"/>
        <v>0</v>
      </c>
      <c r="Q156" s="229">
        <f t="shared" si="195"/>
        <v>0</v>
      </c>
      <c r="R156" s="229">
        <f t="shared" si="195"/>
        <v>0</v>
      </c>
      <c r="S156" s="229">
        <f t="shared" si="195"/>
        <v>0</v>
      </c>
      <c r="T156" s="229">
        <f t="shared" si="195"/>
        <v>0</v>
      </c>
      <c r="U156" s="229">
        <f t="shared" si="195"/>
        <v>0</v>
      </c>
      <c r="V156" s="229">
        <f t="shared" si="195"/>
        <v>0</v>
      </c>
      <c r="W156" s="229">
        <f t="shared" si="192"/>
        <v>0</v>
      </c>
      <c r="X156" s="229">
        <f t="shared" si="192"/>
        <v>0</v>
      </c>
      <c r="Y156" s="229">
        <f t="shared" si="192"/>
        <v>0</v>
      </c>
      <c r="Z156" s="229">
        <f t="shared" si="192"/>
        <v>0</v>
      </c>
      <c r="AA156" s="229">
        <f t="shared" si="192"/>
        <v>0</v>
      </c>
      <c r="AB156" s="229">
        <f t="shared" si="192"/>
        <v>0</v>
      </c>
      <c r="AC156" s="229">
        <f t="shared" si="192"/>
        <v>0</v>
      </c>
      <c r="AD156" s="229">
        <f t="shared" si="192"/>
        <v>0</v>
      </c>
      <c r="AE156" s="229">
        <f t="shared" si="192"/>
        <v>0</v>
      </c>
      <c r="AF156" s="229">
        <f t="shared" si="192"/>
        <v>0</v>
      </c>
      <c r="AG156" s="229">
        <f t="shared" si="192"/>
        <v>0</v>
      </c>
      <c r="AH156" s="229">
        <f t="shared" si="192"/>
        <v>0</v>
      </c>
      <c r="AI156" s="229">
        <f t="shared" si="192"/>
        <v>0</v>
      </c>
      <c r="AJ156" s="229">
        <f t="shared" si="192"/>
        <v>0</v>
      </c>
      <c r="AK156" s="229">
        <f t="shared" si="193"/>
        <v>0</v>
      </c>
      <c r="AL156" s="229">
        <f t="shared" si="193"/>
        <v>0</v>
      </c>
      <c r="AM156" s="229">
        <f t="shared" si="193"/>
        <v>0</v>
      </c>
      <c r="AN156" s="229">
        <f t="shared" si="193"/>
        <v>0</v>
      </c>
      <c r="AO156" s="229">
        <f t="shared" si="200"/>
        <v>0</v>
      </c>
      <c r="AP156" s="229">
        <f t="shared" si="200"/>
        <v>0</v>
      </c>
      <c r="AQ156" s="229">
        <f t="shared" si="200"/>
        <v>0</v>
      </c>
      <c r="AR156" s="229">
        <f t="shared" si="200"/>
        <v>0</v>
      </c>
      <c r="AS156" s="229">
        <f t="shared" si="200"/>
        <v>0</v>
      </c>
      <c r="AT156" s="229">
        <f t="shared" si="200"/>
        <v>0</v>
      </c>
      <c r="AU156" s="229">
        <f t="shared" si="200"/>
        <v>0</v>
      </c>
      <c r="AV156" s="229">
        <f t="shared" si="200"/>
        <v>0</v>
      </c>
      <c r="AW156" s="229">
        <f t="shared" si="200"/>
        <v>0</v>
      </c>
      <c r="AX156" s="229">
        <f t="shared" si="200"/>
        <v>0</v>
      </c>
      <c r="AY156" s="229">
        <f t="shared" si="200"/>
        <v>0</v>
      </c>
      <c r="AZ156" s="229">
        <f t="shared" si="200"/>
        <v>0</v>
      </c>
      <c r="BA156" s="229">
        <f t="shared" si="200"/>
        <v>0</v>
      </c>
      <c r="BB156" s="229">
        <f t="shared" si="200"/>
        <v>0</v>
      </c>
      <c r="BC156" s="229">
        <f t="shared" si="200"/>
        <v>0</v>
      </c>
      <c r="BD156" s="229">
        <f t="shared" si="200"/>
        <v>0</v>
      </c>
      <c r="BE156" s="229">
        <f t="shared" si="200"/>
        <v>0</v>
      </c>
      <c r="BF156" s="229">
        <f t="shared" si="200"/>
        <v>0</v>
      </c>
      <c r="BG156" s="229">
        <f t="shared" si="200"/>
        <v>0</v>
      </c>
      <c r="BH156" s="229">
        <f t="shared" si="200"/>
        <v>0</v>
      </c>
      <c r="BI156" s="229">
        <f t="shared" si="200"/>
        <v>0</v>
      </c>
      <c r="BJ156" s="229">
        <f t="shared" si="200"/>
        <v>0</v>
      </c>
      <c r="BK156" s="229">
        <f t="shared" si="200"/>
        <v>0</v>
      </c>
      <c r="BL156" s="229">
        <f t="shared" si="200"/>
        <v>0</v>
      </c>
      <c r="BM156" s="229">
        <f t="shared" si="200"/>
        <v>0</v>
      </c>
      <c r="BN156" s="229">
        <f t="shared" si="200"/>
        <v>0</v>
      </c>
      <c r="BO156" s="229">
        <f t="shared" si="200"/>
        <v>0</v>
      </c>
      <c r="BP156" s="229">
        <f t="shared" si="200"/>
        <v>0</v>
      </c>
      <c r="BQ156" s="229">
        <f t="shared" si="200"/>
        <v>0</v>
      </c>
      <c r="BR156" s="229">
        <f t="shared" si="200"/>
        <v>0</v>
      </c>
      <c r="BS156" s="229">
        <f t="shared" si="200"/>
        <v>0</v>
      </c>
      <c r="BT156" s="229">
        <f t="shared" si="200"/>
        <v>0</v>
      </c>
      <c r="BU156" s="229">
        <f t="shared" si="200"/>
        <v>0</v>
      </c>
      <c r="BV156" s="229">
        <f t="shared" si="200"/>
        <v>0</v>
      </c>
      <c r="BW156" s="229">
        <f t="shared" si="200"/>
        <v>0</v>
      </c>
      <c r="BX156" s="229">
        <f t="shared" si="200"/>
        <v>0</v>
      </c>
      <c r="BY156" s="229">
        <f t="shared" si="200"/>
        <v>0</v>
      </c>
      <c r="BZ156" s="229">
        <f t="shared" si="200"/>
        <v>0</v>
      </c>
    </row>
    <row r="157" spans="1:78" x14ac:dyDescent="0.2">
      <c r="A157" s="7" t="str">
        <f t="shared" ref="A157:B157" si="203">A82</f>
        <v>Roll-in 10</v>
      </c>
      <c r="B157" s="7">
        <f t="shared" si="203"/>
        <v>0</v>
      </c>
      <c r="C157" s="7">
        <f t="shared" si="198"/>
        <v>71</v>
      </c>
      <c r="D157" s="165">
        <f t="shared" si="187"/>
        <v>45626</v>
      </c>
      <c r="E157" s="229"/>
      <c r="F157" s="68"/>
      <c r="G157" s="229">
        <f t="shared" si="195"/>
        <v>0</v>
      </c>
      <c r="H157" s="229">
        <f t="shared" si="195"/>
        <v>0</v>
      </c>
      <c r="I157" s="229">
        <f t="shared" si="195"/>
        <v>0</v>
      </c>
      <c r="J157" s="229">
        <f t="shared" si="195"/>
        <v>0</v>
      </c>
      <c r="K157" s="229">
        <f t="shared" si="195"/>
        <v>0</v>
      </c>
      <c r="L157" s="229">
        <f t="shared" si="195"/>
        <v>0</v>
      </c>
      <c r="M157" s="229">
        <f t="shared" si="195"/>
        <v>0</v>
      </c>
      <c r="N157" s="229">
        <f t="shared" si="195"/>
        <v>0</v>
      </c>
      <c r="O157" s="229">
        <f t="shared" si="195"/>
        <v>0</v>
      </c>
      <c r="P157" s="229">
        <f t="shared" si="195"/>
        <v>0</v>
      </c>
      <c r="Q157" s="229">
        <f t="shared" si="195"/>
        <v>0</v>
      </c>
      <c r="R157" s="229">
        <f t="shared" si="195"/>
        <v>0</v>
      </c>
      <c r="S157" s="229">
        <f t="shared" si="195"/>
        <v>0</v>
      </c>
      <c r="T157" s="229">
        <f t="shared" si="195"/>
        <v>0</v>
      </c>
      <c r="U157" s="229">
        <f t="shared" si="195"/>
        <v>0</v>
      </c>
      <c r="V157" s="229">
        <f t="shared" si="195"/>
        <v>0</v>
      </c>
      <c r="W157" s="229">
        <f t="shared" si="192"/>
        <v>0</v>
      </c>
      <c r="X157" s="229">
        <f t="shared" si="192"/>
        <v>0</v>
      </c>
      <c r="Y157" s="229">
        <f t="shared" si="192"/>
        <v>0</v>
      </c>
      <c r="Z157" s="229">
        <f t="shared" si="192"/>
        <v>0</v>
      </c>
      <c r="AA157" s="229">
        <f t="shared" si="192"/>
        <v>0</v>
      </c>
      <c r="AB157" s="229">
        <f t="shared" si="192"/>
        <v>0</v>
      </c>
      <c r="AC157" s="229">
        <f t="shared" si="192"/>
        <v>0</v>
      </c>
      <c r="AD157" s="229">
        <f t="shared" si="192"/>
        <v>0</v>
      </c>
      <c r="AE157" s="229">
        <f t="shared" si="192"/>
        <v>0</v>
      </c>
      <c r="AF157" s="229">
        <f t="shared" si="192"/>
        <v>0</v>
      </c>
      <c r="AG157" s="229">
        <f t="shared" si="192"/>
        <v>0</v>
      </c>
      <c r="AH157" s="229">
        <f t="shared" si="192"/>
        <v>0</v>
      </c>
      <c r="AI157" s="229">
        <f t="shared" si="192"/>
        <v>0</v>
      </c>
      <c r="AJ157" s="229">
        <f t="shared" si="192"/>
        <v>0</v>
      </c>
      <c r="AK157" s="229">
        <f t="shared" si="193"/>
        <v>0</v>
      </c>
      <c r="AL157" s="229">
        <f t="shared" si="193"/>
        <v>0</v>
      </c>
      <c r="AM157" s="229">
        <f t="shared" si="193"/>
        <v>0</v>
      </c>
      <c r="AN157" s="229">
        <f t="shared" si="193"/>
        <v>0</v>
      </c>
      <c r="AO157" s="229">
        <f t="shared" si="200"/>
        <v>0</v>
      </c>
      <c r="AP157" s="229">
        <f t="shared" si="200"/>
        <v>0</v>
      </c>
      <c r="AQ157" s="229">
        <f t="shared" si="200"/>
        <v>0</v>
      </c>
      <c r="AR157" s="229">
        <f t="shared" si="200"/>
        <v>0</v>
      </c>
      <c r="AS157" s="229">
        <f t="shared" si="200"/>
        <v>0</v>
      </c>
      <c r="AT157" s="229">
        <f t="shared" si="200"/>
        <v>0</v>
      </c>
      <c r="AU157" s="229">
        <f t="shared" si="200"/>
        <v>0</v>
      </c>
      <c r="AV157" s="229">
        <f t="shared" si="200"/>
        <v>0</v>
      </c>
      <c r="AW157" s="229">
        <f t="shared" si="200"/>
        <v>0</v>
      </c>
      <c r="AX157" s="229">
        <f t="shared" si="200"/>
        <v>0</v>
      </c>
      <c r="AY157" s="229">
        <f t="shared" si="200"/>
        <v>0</v>
      </c>
      <c r="AZ157" s="229">
        <f t="shared" si="200"/>
        <v>0</v>
      </c>
      <c r="BA157" s="229">
        <f t="shared" si="200"/>
        <v>0</v>
      </c>
      <c r="BB157" s="229">
        <f t="shared" si="200"/>
        <v>0</v>
      </c>
      <c r="BC157" s="229">
        <f t="shared" si="200"/>
        <v>0</v>
      </c>
      <c r="BD157" s="229">
        <f t="shared" si="200"/>
        <v>0</v>
      </c>
      <c r="BE157" s="229">
        <f t="shared" si="200"/>
        <v>0</v>
      </c>
      <c r="BF157" s="229">
        <f t="shared" si="200"/>
        <v>0</v>
      </c>
      <c r="BG157" s="229">
        <f t="shared" si="200"/>
        <v>0</v>
      </c>
      <c r="BH157" s="229">
        <f t="shared" si="200"/>
        <v>0</v>
      </c>
      <c r="BI157" s="229">
        <f t="shared" si="200"/>
        <v>0</v>
      </c>
      <c r="BJ157" s="229">
        <f t="shared" si="200"/>
        <v>0</v>
      </c>
      <c r="BK157" s="229">
        <f t="shared" si="200"/>
        <v>0</v>
      </c>
      <c r="BL157" s="229">
        <f t="shared" si="200"/>
        <v>0</v>
      </c>
      <c r="BM157" s="229">
        <f t="shared" si="200"/>
        <v>0</v>
      </c>
      <c r="BN157" s="229">
        <f t="shared" si="200"/>
        <v>0</v>
      </c>
      <c r="BO157" s="229">
        <f t="shared" si="200"/>
        <v>0</v>
      </c>
      <c r="BP157" s="229">
        <f t="shared" si="200"/>
        <v>0</v>
      </c>
      <c r="BQ157" s="229">
        <f t="shared" si="200"/>
        <v>0</v>
      </c>
      <c r="BR157" s="229">
        <f t="shared" si="200"/>
        <v>0</v>
      </c>
      <c r="BS157" s="229">
        <f t="shared" si="200"/>
        <v>0</v>
      </c>
      <c r="BT157" s="229">
        <f t="shared" si="200"/>
        <v>0</v>
      </c>
      <c r="BU157" s="229">
        <f t="shared" si="200"/>
        <v>0</v>
      </c>
      <c r="BV157" s="229">
        <f t="shared" si="200"/>
        <v>0</v>
      </c>
      <c r="BW157" s="229">
        <f t="shared" si="200"/>
        <v>0</v>
      </c>
      <c r="BX157" s="229">
        <f t="shared" si="200"/>
        <v>0</v>
      </c>
      <c r="BY157" s="229">
        <f t="shared" si="200"/>
        <v>0</v>
      </c>
      <c r="BZ157" s="229">
        <f t="shared" si="200"/>
        <v>0</v>
      </c>
    </row>
    <row r="158" spans="1:78" x14ac:dyDescent="0.2">
      <c r="A158" s="7" t="str">
        <f t="shared" ref="A158:B158" si="204">A83</f>
        <v>Roll-in 10</v>
      </c>
      <c r="B158" s="7">
        <f t="shared" si="204"/>
        <v>0</v>
      </c>
      <c r="C158" s="7">
        <f t="shared" si="198"/>
        <v>72</v>
      </c>
      <c r="D158" s="165">
        <f t="shared" si="187"/>
        <v>45657</v>
      </c>
      <c r="E158" s="228"/>
      <c r="F158" s="68"/>
      <c r="G158" s="228">
        <f t="shared" si="195"/>
        <v>0</v>
      </c>
      <c r="H158" s="228">
        <f t="shared" si="195"/>
        <v>0</v>
      </c>
      <c r="I158" s="228">
        <f t="shared" si="195"/>
        <v>0</v>
      </c>
      <c r="J158" s="228">
        <f t="shared" si="195"/>
        <v>0</v>
      </c>
      <c r="K158" s="228">
        <f t="shared" si="195"/>
        <v>0</v>
      </c>
      <c r="L158" s="228">
        <f t="shared" si="195"/>
        <v>0</v>
      </c>
      <c r="M158" s="228">
        <f t="shared" si="195"/>
        <v>0</v>
      </c>
      <c r="N158" s="228">
        <f t="shared" si="195"/>
        <v>0</v>
      </c>
      <c r="O158" s="228">
        <f t="shared" si="195"/>
        <v>0</v>
      </c>
      <c r="P158" s="228">
        <f t="shared" si="195"/>
        <v>0</v>
      </c>
      <c r="Q158" s="228">
        <f t="shared" si="195"/>
        <v>0</v>
      </c>
      <c r="R158" s="228">
        <f t="shared" si="195"/>
        <v>0</v>
      </c>
      <c r="S158" s="228">
        <f t="shared" si="195"/>
        <v>0</v>
      </c>
      <c r="T158" s="228">
        <f t="shared" si="195"/>
        <v>0</v>
      </c>
      <c r="U158" s="228">
        <f t="shared" si="195"/>
        <v>0</v>
      </c>
      <c r="V158" s="228">
        <f t="shared" si="195"/>
        <v>0</v>
      </c>
      <c r="W158" s="228">
        <f t="shared" si="192"/>
        <v>0</v>
      </c>
      <c r="X158" s="228">
        <f t="shared" si="192"/>
        <v>0</v>
      </c>
      <c r="Y158" s="228">
        <f t="shared" si="192"/>
        <v>0</v>
      </c>
      <c r="Z158" s="228">
        <f t="shared" si="192"/>
        <v>0</v>
      </c>
      <c r="AA158" s="228">
        <f t="shared" si="192"/>
        <v>0</v>
      </c>
      <c r="AB158" s="228">
        <f t="shared" si="192"/>
        <v>0</v>
      </c>
      <c r="AC158" s="228">
        <f t="shared" si="192"/>
        <v>0</v>
      </c>
      <c r="AD158" s="228">
        <f t="shared" si="192"/>
        <v>0</v>
      </c>
      <c r="AE158" s="228">
        <f t="shared" si="192"/>
        <v>0</v>
      </c>
      <c r="AF158" s="228">
        <f t="shared" si="192"/>
        <v>0</v>
      </c>
      <c r="AG158" s="228">
        <f t="shared" si="192"/>
        <v>0</v>
      </c>
      <c r="AH158" s="228">
        <f t="shared" si="192"/>
        <v>0</v>
      </c>
      <c r="AI158" s="228">
        <f t="shared" si="192"/>
        <v>0</v>
      </c>
      <c r="AJ158" s="228">
        <f t="shared" si="192"/>
        <v>0</v>
      </c>
      <c r="AK158" s="228">
        <f t="shared" si="193"/>
        <v>0</v>
      </c>
      <c r="AL158" s="228">
        <f t="shared" si="193"/>
        <v>0</v>
      </c>
      <c r="AM158" s="228">
        <f t="shared" si="193"/>
        <v>0</v>
      </c>
      <c r="AN158" s="228">
        <f t="shared" si="193"/>
        <v>0</v>
      </c>
      <c r="AO158" s="228">
        <f t="shared" si="200"/>
        <v>0</v>
      </c>
      <c r="AP158" s="228">
        <f t="shared" si="200"/>
        <v>0</v>
      </c>
      <c r="AQ158" s="228">
        <f t="shared" si="200"/>
        <v>0</v>
      </c>
      <c r="AR158" s="228">
        <f t="shared" si="200"/>
        <v>0</v>
      </c>
      <c r="AS158" s="228">
        <f t="shared" si="200"/>
        <v>0</v>
      </c>
      <c r="AT158" s="228">
        <f t="shared" si="200"/>
        <v>0</v>
      </c>
      <c r="AU158" s="228">
        <f t="shared" si="200"/>
        <v>0</v>
      </c>
      <c r="AV158" s="228">
        <f t="shared" si="200"/>
        <v>0</v>
      </c>
      <c r="AW158" s="228">
        <f t="shared" si="200"/>
        <v>0</v>
      </c>
      <c r="AX158" s="228">
        <f t="shared" si="200"/>
        <v>0</v>
      </c>
      <c r="AY158" s="228">
        <f t="shared" si="200"/>
        <v>0</v>
      </c>
      <c r="AZ158" s="228">
        <f t="shared" si="200"/>
        <v>0</v>
      </c>
      <c r="BA158" s="228">
        <f t="shared" si="200"/>
        <v>0</v>
      </c>
      <c r="BB158" s="228">
        <f t="shared" si="200"/>
        <v>0</v>
      </c>
      <c r="BC158" s="228">
        <f t="shared" si="200"/>
        <v>0</v>
      </c>
      <c r="BD158" s="228">
        <f t="shared" si="200"/>
        <v>0</v>
      </c>
      <c r="BE158" s="228">
        <f t="shared" si="200"/>
        <v>0</v>
      </c>
      <c r="BF158" s="228">
        <f t="shared" si="200"/>
        <v>0</v>
      </c>
      <c r="BG158" s="228">
        <f t="shared" si="200"/>
        <v>0</v>
      </c>
      <c r="BH158" s="228">
        <f t="shared" si="200"/>
        <v>0</v>
      </c>
      <c r="BI158" s="228">
        <f t="shared" si="200"/>
        <v>0</v>
      </c>
      <c r="BJ158" s="228">
        <f t="shared" si="200"/>
        <v>0</v>
      </c>
      <c r="BK158" s="228">
        <f t="shared" si="200"/>
        <v>0</v>
      </c>
      <c r="BL158" s="228">
        <f t="shared" si="200"/>
        <v>0</v>
      </c>
      <c r="BM158" s="228">
        <f t="shared" si="200"/>
        <v>0</v>
      </c>
      <c r="BN158" s="228">
        <f t="shared" si="200"/>
        <v>0</v>
      </c>
      <c r="BO158" s="228">
        <f t="shared" si="200"/>
        <v>0</v>
      </c>
      <c r="BP158" s="228">
        <f t="shared" si="200"/>
        <v>0</v>
      </c>
      <c r="BQ158" s="228">
        <f t="shared" si="200"/>
        <v>0</v>
      </c>
      <c r="BR158" s="228">
        <f t="shared" si="200"/>
        <v>0</v>
      </c>
      <c r="BS158" s="228">
        <f t="shared" si="200"/>
        <v>0</v>
      </c>
      <c r="BT158" s="228">
        <f t="shared" si="200"/>
        <v>0</v>
      </c>
      <c r="BU158" s="228">
        <f t="shared" si="200"/>
        <v>0</v>
      </c>
      <c r="BV158" s="228">
        <f t="shared" si="200"/>
        <v>0</v>
      </c>
      <c r="BW158" s="228">
        <f t="shared" si="200"/>
        <v>0</v>
      </c>
      <c r="BX158" s="228">
        <f t="shared" si="200"/>
        <v>0</v>
      </c>
      <c r="BY158" s="228">
        <f t="shared" si="200"/>
        <v>0</v>
      </c>
      <c r="BZ158" s="228">
        <f t="shared" si="200"/>
        <v>0</v>
      </c>
    </row>
    <row r="159" spans="1:78" collapsed="1" x14ac:dyDescent="0.2">
      <c r="D159" s="90" t="s">
        <v>0</v>
      </c>
      <c r="E159" s="164">
        <f>SUM(E87:E146)</f>
        <v>0</v>
      </c>
      <c r="G159" s="69">
        <f>SUM(G87:G158)</f>
        <v>0</v>
      </c>
      <c r="H159" s="69">
        <f t="shared" ref="H159:AN159" si="205">SUM(H87:H158)</f>
        <v>0</v>
      </c>
      <c r="I159" s="69">
        <f t="shared" si="205"/>
        <v>0</v>
      </c>
      <c r="J159" s="69">
        <f t="shared" si="205"/>
        <v>0</v>
      </c>
      <c r="K159" s="69">
        <f t="shared" si="205"/>
        <v>0</v>
      </c>
      <c r="L159" s="69">
        <f t="shared" si="205"/>
        <v>0</v>
      </c>
      <c r="M159" s="69">
        <f t="shared" si="205"/>
        <v>0</v>
      </c>
      <c r="N159" s="69">
        <f t="shared" si="205"/>
        <v>0</v>
      </c>
      <c r="O159" s="69">
        <f t="shared" si="205"/>
        <v>0</v>
      </c>
      <c r="P159" s="69">
        <f t="shared" si="205"/>
        <v>0</v>
      </c>
      <c r="Q159" s="69">
        <f t="shared" si="205"/>
        <v>0</v>
      </c>
      <c r="R159" s="69">
        <f t="shared" si="205"/>
        <v>0</v>
      </c>
      <c r="S159" s="69">
        <f t="shared" si="205"/>
        <v>0</v>
      </c>
      <c r="T159" s="69">
        <f t="shared" si="205"/>
        <v>0</v>
      </c>
      <c r="U159" s="69">
        <f t="shared" si="205"/>
        <v>0</v>
      </c>
      <c r="V159" s="69">
        <f t="shared" si="205"/>
        <v>0</v>
      </c>
      <c r="W159" s="69">
        <f t="shared" si="205"/>
        <v>0</v>
      </c>
      <c r="X159" s="69">
        <f t="shared" si="205"/>
        <v>0</v>
      </c>
      <c r="Y159" s="69">
        <f t="shared" si="205"/>
        <v>0</v>
      </c>
      <c r="Z159" s="69">
        <f t="shared" si="205"/>
        <v>0</v>
      </c>
      <c r="AA159" s="69">
        <f t="shared" si="205"/>
        <v>0</v>
      </c>
      <c r="AB159" s="69">
        <f t="shared" si="205"/>
        <v>0</v>
      </c>
      <c r="AC159" s="69">
        <f t="shared" si="205"/>
        <v>0</v>
      </c>
      <c r="AD159" s="69">
        <f t="shared" si="205"/>
        <v>0</v>
      </c>
      <c r="AE159" s="69">
        <f t="shared" si="205"/>
        <v>0</v>
      </c>
      <c r="AF159" s="69">
        <f t="shared" si="205"/>
        <v>0</v>
      </c>
      <c r="AG159" s="69">
        <f t="shared" si="205"/>
        <v>0</v>
      </c>
      <c r="AH159" s="69">
        <f t="shared" si="205"/>
        <v>0</v>
      </c>
      <c r="AI159" s="69">
        <f t="shared" si="205"/>
        <v>0</v>
      </c>
      <c r="AJ159" s="69">
        <f t="shared" si="205"/>
        <v>0</v>
      </c>
      <c r="AK159" s="69">
        <f t="shared" si="205"/>
        <v>0</v>
      </c>
      <c r="AL159" s="69">
        <f t="shared" si="205"/>
        <v>0</v>
      </c>
      <c r="AM159" s="69">
        <f t="shared" si="205"/>
        <v>0</v>
      </c>
      <c r="AN159" s="69">
        <f t="shared" si="205"/>
        <v>0</v>
      </c>
      <c r="AO159" s="69">
        <f t="shared" ref="AO159:BZ159" si="206">SUM(AO87:AO158)</f>
        <v>0</v>
      </c>
      <c r="AP159" s="69">
        <f t="shared" si="206"/>
        <v>0</v>
      </c>
      <c r="AQ159" s="69">
        <f t="shared" si="206"/>
        <v>0</v>
      </c>
      <c r="AR159" s="69">
        <f t="shared" si="206"/>
        <v>0</v>
      </c>
      <c r="AS159" s="69">
        <f t="shared" si="206"/>
        <v>0</v>
      </c>
      <c r="AT159" s="69">
        <f t="shared" si="206"/>
        <v>0</v>
      </c>
      <c r="AU159" s="69">
        <f t="shared" si="206"/>
        <v>0</v>
      </c>
      <c r="AV159" s="69">
        <f t="shared" si="206"/>
        <v>0</v>
      </c>
      <c r="AW159" s="69">
        <f t="shared" si="206"/>
        <v>0</v>
      </c>
      <c r="AX159" s="69">
        <f t="shared" si="206"/>
        <v>0</v>
      </c>
      <c r="AY159" s="69">
        <f t="shared" si="206"/>
        <v>0</v>
      </c>
      <c r="AZ159" s="69">
        <f t="shared" si="206"/>
        <v>0</v>
      </c>
      <c r="BA159" s="69">
        <f t="shared" si="206"/>
        <v>0</v>
      </c>
      <c r="BB159" s="69">
        <f t="shared" si="206"/>
        <v>0</v>
      </c>
      <c r="BC159" s="69">
        <f t="shared" si="206"/>
        <v>0</v>
      </c>
      <c r="BD159" s="69">
        <f t="shared" si="206"/>
        <v>0</v>
      </c>
      <c r="BE159" s="69">
        <f t="shared" si="206"/>
        <v>0</v>
      </c>
      <c r="BF159" s="69">
        <f t="shared" si="206"/>
        <v>0</v>
      </c>
      <c r="BG159" s="69">
        <f t="shared" si="206"/>
        <v>0</v>
      </c>
      <c r="BH159" s="69">
        <f t="shared" si="206"/>
        <v>0</v>
      </c>
      <c r="BI159" s="69">
        <f t="shared" si="206"/>
        <v>0</v>
      </c>
      <c r="BJ159" s="69">
        <f t="shared" si="206"/>
        <v>0</v>
      </c>
      <c r="BK159" s="69">
        <f t="shared" si="206"/>
        <v>0</v>
      </c>
      <c r="BL159" s="69">
        <f t="shared" si="206"/>
        <v>0</v>
      </c>
      <c r="BM159" s="69">
        <f t="shared" si="206"/>
        <v>0</v>
      </c>
      <c r="BN159" s="69">
        <f t="shared" si="206"/>
        <v>0</v>
      </c>
      <c r="BO159" s="69">
        <f t="shared" si="206"/>
        <v>0</v>
      </c>
      <c r="BP159" s="69">
        <f t="shared" si="206"/>
        <v>0</v>
      </c>
      <c r="BQ159" s="69">
        <f t="shared" si="206"/>
        <v>0</v>
      </c>
      <c r="BR159" s="69">
        <f t="shared" si="206"/>
        <v>0</v>
      </c>
      <c r="BS159" s="69">
        <f t="shared" si="206"/>
        <v>0</v>
      </c>
      <c r="BT159" s="69">
        <f t="shared" si="206"/>
        <v>0</v>
      </c>
      <c r="BU159" s="69">
        <f t="shared" si="206"/>
        <v>0</v>
      </c>
      <c r="BV159" s="69">
        <f t="shared" si="206"/>
        <v>0</v>
      </c>
      <c r="BW159" s="69">
        <f t="shared" si="206"/>
        <v>0</v>
      </c>
      <c r="BX159" s="69">
        <f t="shared" si="206"/>
        <v>0</v>
      </c>
      <c r="BY159" s="69">
        <f t="shared" si="206"/>
        <v>0</v>
      </c>
      <c r="BZ159" s="69">
        <f t="shared" si="206"/>
        <v>0</v>
      </c>
    </row>
    <row r="160" spans="1:78" collapsed="1" x14ac:dyDescent="0.2">
      <c r="B160" s="90"/>
      <c r="C160" s="92"/>
      <c r="D160" s="90"/>
      <c r="E160" s="91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</row>
    <row r="161" spans="1:78" ht="20.25" x14ac:dyDescent="0.3">
      <c r="D161" s="300"/>
      <c r="E161" s="308" t="s">
        <v>11</v>
      </c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</row>
    <row r="162" spans="1:78" x14ac:dyDescent="0.2">
      <c r="D162" s="165"/>
      <c r="E162" s="309" t="s">
        <v>12</v>
      </c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</row>
    <row r="163" spans="1:78" x14ac:dyDescent="0.2">
      <c r="A163" s="7" t="str">
        <f>A12</f>
        <v>Roll-in 1</v>
      </c>
      <c r="B163" s="7">
        <f>B12</f>
        <v>1</v>
      </c>
      <c r="C163" s="7">
        <f>C12</f>
        <v>1</v>
      </c>
      <c r="D163" s="165">
        <f>D12</f>
        <v>43496</v>
      </c>
      <c r="E163" s="68"/>
      <c r="F163" s="77"/>
      <c r="G163" s="229">
        <f>IF($D163=G$9,$E163*$G$3/2,IF(AND($C163+$E$3&gt;G$8,G$9&gt;$D163),$E163*$G$3,0))</f>
        <v>0</v>
      </c>
      <c r="H163" s="229">
        <f t="shared" ref="H163:AN167" si="207">IF($D163=H$9,$E163*$G$3/2,IF(AND($C163+$E$3&gt;H$8,H$9&gt;$D163),$E163*$G$3,0))</f>
        <v>0</v>
      </c>
      <c r="I163" s="229">
        <f t="shared" si="207"/>
        <v>0</v>
      </c>
      <c r="J163" s="229">
        <f t="shared" si="207"/>
        <v>0</v>
      </c>
      <c r="K163" s="229">
        <f t="shared" si="207"/>
        <v>0</v>
      </c>
      <c r="L163" s="229">
        <f t="shared" si="207"/>
        <v>0</v>
      </c>
      <c r="M163" s="229">
        <f t="shared" si="207"/>
        <v>0</v>
      </c>
      <c r="N163" s="229">
        <f t="shared" si="207"/>
        <v>0</v>
      </c>
      <c r="O163" s="229">
        <f t="shared" si="207"/>
        <v>0</v>
      </c>
      <c r="P163" s="229">
        <f t="shared" si="207"/>
        <v>0</v>
      </c>
      <c r="Q163" s="229">
        <f t="shared" si="207"/>
        <v>0</v>
      </c>
      <c r="R163" s="229">
        <f t="shared" si="207"/>
        <v>0</v>
      </c>
      <c r="S163" s="229">
        <f t="shared" si="207"/>
        <v>0</v>
      </c>
      <c r="T163" s="229">
        <f t="shared" si="207"/>
        <v>0</v>
      </c>
      <c r="U163" s="229">
        <f t="shared" si="207"/>
        <v>0</v>
      </c>
      <c r="V163" s="229">
        <f t="shared" si="207"/>
        <v>0</v>
      </c>
      <c r="W163" s="229">
        <f t="shared" si="207"/>
        <v>0</v>
      </c>
      <c r="X163" s="229">
        <f t="shared" si="207"/>
        <v>0</v>
      </c>
      <c r="Y163" s="229">
        <f t="shared" si="207"/>
        <v>0</v>
      </c>
      <c r="Z163" s="229">
        <f t="shared" si="207"/>
        <v>0</v>
      </c>
      <c r="AA163" s="229">
        <f t="shared" si="207"/>
        <v>0</v>
      </c>
      <c r="AB163" s="229">
        <f t="shared" si="207"/>
        <v>0</v>
      </c>
      <c r="AC163" s="229">
        <f t="shared" si="207"/>
        <v>0</v>
      </c>
      <c r="AD163" s="229">
        <f t="shared" si="207"/>
        <v>0</v>
      </c>
      <c r="AE163" s="229">
        <f t="shared" si="207"/>
        <v>0</v>
      </c>
      <c r="AF163" s="229">
        <f t="shared" si="207"/>
        <v>0</v>
      </c>
      <c r="AG163" s="229">
        <f t="shared" si="207"/>
        <v>0</v>
      </c>
      <c r="AH163" s="229">
        <f t="shared" si="207"/>
        <v>0</v>
      </c>
      <c r="AI163" s="229">
        <f t="shared" si="207"/>
        <v>0</v>
      </c>
      <c r="AJ163" s="229">
        <f t="shared" si="207"/>
        <v>0</v>
      </c>
      <c r="AK163" s="229">
        <f t="shared" si="207"/>
        <v>0</v>
      </c>
      <c r="AL163" s="229">
        <f t="shared" si="207"/>
        <v>0</v>
      </c>
      <c r="AM163" s="229">
        <f t="shared" si="207"/>
        <v>0</v>
      </c>
      <c r="AN163" s="229">
        <f t="shared" si="207"/>
        <v>0</v>
      </c>
      <c r="AO163" s="229">
        <f t="shared" ref="AO163:BZ167" si="208">IF($D163=AO$9,$E163*$G$3/2,IF(AND($C163+$E$3&gt;AO$8,AO$9&gt;$D163),$E163*$G$3,0))</f>
        <v>0</v>
      </c>
      <c r="AP163" s="229">
        <f t="shared" si="208"/>
        <v>0</v>
      </c>
      <c r="AQ163" s="229">
        <f t="shared" si="208"/>
        <v>0</v>
      </c>
      <c r="AR163" s="229">
        <f t="shared" si="208"/>
        <v>0</v>
      </c>
      <c r="AS163" s="229">
        <f t="shared" si="208"/>
        <v>0</v>
      </c>
      <c r="AT163" s="229">
        <f t="shared" si="208"/>
        <v>0</v>
      </c>
      <c r="AU163" s="229">
        <f t="shared" si="208"/>
        <v>0</v>
      </c>
      <c r="AV163" s="229">
        <f t="shared" si="208"/>
        <v>0</v>
      </c>
      <c r="AW163" s="229">
        <f t="shared" si="208"/>
        <v>0</v>
      </c>
      <c r="AX163" s="229">
        <f t="shared" si="208"/>
        <v>0</v>
      </c>
      <c r="AY163" s="229">
        <f t="shared" si="208"/>
        <v>0</v>
      </c>
      <c r="AZ163" s="229">
        <f t="shared" si="208"/>
        <v>0</v>
      </c>
      <c r="BA163" s="229">
        <f t="shared" si="208"/>
        <v>0</v>
      </c>
      <c r="BB163" s="229">
        <f t="shared" si="208"/>
        <v>0</v>
      </c>
      <c r="BC163" s="229">
        <f t="shared" si="208"/>
        <v>0</v>
      </c>
      <c r="BD163" s="229">
        <f t="shared" si="208"/>
        <v>0</v>
      </c>
      <c r="BE163" s="229">
        <f t="shared" si="208"/>
        <v>0</v>
      </c>
      <c r="BF163" s="229">
        <f t="shared" si="208"/>
        <v>0</v>
      </c>
      <c r="BG163" s="229">
        <f t="shared" si="208"/>
        <v>0</v>
      </c>
      <c r="BH163" s="229">
        <f t="shared" si="208"/>
        <v>0</v>
      </c>
      <c r="BI163" s="229">
        <f t="shared" si="208"/>
        <v>0</v>
      </c>
      <c r="BJ163" s="229">
        <f t="shared" si="208"/>
        <v>0</v>
      </c>
      <c r="BK163" s="229">
        <f t="shared" si="208"/>
        <v>0</v>
      </c>
      <c r="BL163" s="229">
        <f t="shared" si="208"/>
        <v>0</v>
      </c>
      <c r="BM163" s="229">
        <f t="shared" si="208"/>
        <v>0</v>
      </c>
      <c r="BN163" s="229">
        <f t="shared" si="208"/>
        <v>0</v>
      </c>
      <c r="BO163" s="229">
        <f t="shared" si="208"/>
        <v>0</v>
      </c>
      <c r="BP163" s="229">
        <f t="shared" si="208"/>
        <v>0</v>
      </c>
      <c r="BQ163" s="229">
        <f t="shared" si="208"/>
        <v>0</v>
      </c>
      <c r="BR163" s="229">
        <f t="shared" si="208"/>
        <v>0</v>
      </c>
      <c r="BS163" s="229">
        <f t="shared" si="208"/>
        <v>0</v>
      </c>
      <c r="BT163" s="229">
        <f t="shared" si="208"/>
        <v>0</v>
      </c>
      <c r="BU163" s="229">
        <f t="shared" si="208"/>
        <v>0</v>
      </c>
      <c r="BV163" s="229">
        <f t="shared" si="208"/>
        <v>0</v>
      </c>
      <c r="BW163" s="229">
        <f t="shared" si="208"/>
        <v>0</v>
      </c>
      <c r="BX163" s="229">
        <f t="shared" si="208"/>
        <v>0</v>
      </c>
      <c r="BY163" s="229">
        <f t="shared" si="208"/>
        <v>0</v>
      </c>
      <c r="BZ163" s="229">
        <f t="shared" si="208"/>
        <v>0</v>
      </c>
    </row>
    <row r="164" spans="1:78" x14ac:dyDescent="0.2">
      <c r="A164" s="7" t="str">
        <f t="shared" ref="A164:B183" si="209">A13</f>
        <v>Roll-in 1</v>
      </c>
      <c r="B164" s="7">
        <f t="shared" si="209"/>
        <v>1</v>
      </c>
      <c r="C164" s="7">
        <f>C163+1</f>
        <v>2</v>
      </c>
      <c r="D164" s="165">
        <f t="shared" ref="D164:D195" si="210">D13</f>
        <v>43524</v>
      </c>
      <c r="E164" s="68"/>
      <c r="F164" s="77"/>
      <c r="G164" s="229">
        <f t="shared" ref="G164:V183" si="211">IF($D164=G$9,$E164*$G$3/2,IF(AND($C164+$E$3&gt;G$8,G$9&gt;$D164),$E164*$G$3,0))</f>
        <v>0</v>
      </c>
      <c r="H164" s="229">
        <f t="shared" si="207"/>
        <v>0</v>
      </c>
      <c r="I164" s="229">
        <f t="shared" si="207"/>
        <v>0</v>
      </c>
      <c r="J164" s="229">
        <f t="shared" si="207"/>
        <v>0</v>
      </c>
      <c r="K164" s="229">
        <f t="shared" si="207"/>
        <v>0</v>
      </c>
      <c r="L164" s="229">
        <f t="shared" si="207"/>
        <v>0</v>
      </c>
      <c r="M164" s="229">
        <f t="shared" si="207"/>
        <v>0</v>
      </c>
      <c r="N164" s="229">
        <f t="shared" si="207"/>
        <v>0</v>
      </c>
      <c r="O164" s="229">
        <f t="shared" si="207"/>
        <v>0</v>
      </c>
      <c r="P164" s="229">
        <f t="shared" si="207"/>
        <v>0</v>
      </c>
      <c r="Q164" s="229">
        <f t="shared" si="207"/>
        <v>0</v>
      </c>
      <c r="R164" s="229">
        <f t="shared" si="207"/>
        <v>0</v>
      </c>
      <c r="S164" s="229">
        <f t="shared" si="207"/>
        <v>0</v>
      </c>
      <c r="T164" s="229">
        <f t="shared" si="207"/>
        <v>0</v>
      </c>
      <c r="U164" s="229">
        <f t="shared" si="207"/>
        <v>0</v>
      </c>
      <c r="V164" s="229">
        <f t="shared" si="207"/>
        <v>0</v>
      </c>
      <c r="W164" s="229">
        <f t="shared" si="207"/>
        <v>0</v>
      </c>
      <c r="X164" s="229">
        <f t="shared" si="207"/>
        <v>0</v>
      </c>
      <c r="Y164" s="229">
        <f t="shared" si="207"/>
        <v>0</v>
      </c>
      <c r="Z164" s="229">
        <f t="shared" si="207"/>
        <v>0</v>
      </c>
      <c r="AA164" s="229">
        <f t="shared" si="207"/>
        <v>0</v>
      </c>
      <c r="AB164" s="229">
        <f t="shared" si="207"/>
        <v>0</v>
      </c>
      <c r="AC164" s="229">
        <f t="shared" si="207"/>
        <v>0</v>
      </c>
      <c r="AD164" s="229">
        <f t="shared" si="207"/>
        <v>0</v>
      </c>
      <c r="AE164" s="229">
        <f t="shared" si="207"/>
        <v>0</v>
      </c>
      <c r="AF164" s="229">
        <f t="shared" si="207"/>
        <v>0</v>
      </c>
      <c r="AG164" s="229">
        <f t="shared" si="207"/>
        <v>0</v>
      </c>
      <c r="AH164" s="229">
        <f t="shared" si="207"/>
        <v>0</v>
      </c>
      <c r="AI164" s="229">
        <f t="shared" si="207"/>
        <v>0</v>
      </c>
      <c r="AJ164" s="229">
        <f t="shared" si="207"/>
        <v>0</v>
      </c>
      <c r="AK164" s="229">
        <f t="shared" si="207"/>
        <v>0</v>
      </c>
      <c r="AL164" s="229">
        <f t="shared" si="207"/>
        <v>0</v>
      </c>
      <c r="AM164" s="229">
        <f t="shared" si="207"/>
        <v>0</v>
      </c>
      <c r="AN164" s="229">
        <f t="shared" si="207"/>
        <v>0</v>
      </c>
      <c r="AO164" s="229">
        <f t="shared" si="208"/>
        <v>0</v>
      </c>
      <c r="AP164" s="229">
        <f t="shared" si="208"/>
        <v>0</v>
      </c>
      <c r="AQ164" s="229">
        <f t="shared" si="208"/>
        <v>0</v>
      </c>
      <c r="AR164" s="229">
        <f t="shared" si="208"/>
        <v>0</v>
      </c>
      <c r="AS164" s="229">
        <f t="shared" si="208"/>
        <v>0</v>
      </c>
      <c r="AT164" s="229">
        <f t="shared" si="208"/>
        <v>0</v>
      </c>
      <c r="AU164" s="229">
        <f t="shared" si="208"/>
        <v>0</v>
      </c>
      <c r="AV164" s="229">
        <f t="shared" si="208"/>
        <v>0</v>
      </c>
      <c r="AW164" s="229">
        <f t="shared" si="208"/>
        <v>0</v>
      </c>
      <c r="AX164" s="229">
        <f t="shared" si="208"/>
        <v>0</v>
      </c>
      <c r="AY164" s="229">
        <f t="shared" si="208"/>
        <v>0</v>
      </c>
      <c r="AZ164" s="229">
        <f t="shared" si="208"/>
        <v>0</v>
      </c>
      <c r="BA164" s="229">
        <f t="shared" si="208"/>
        <v>0</v>
      </c>
      <c r="BB164" s="229">
        <f t="shared" si="208"/>
        <v>0</v>
      </c>
      <c r="BC164" s="229">
        <f t="shared" si="208"/>
        <v>0</v>
      </c>
      <c r="BD164" s="229">
        <f t="shared" si="208"/>
        <v>0</v>
      </c>
      <c r="BE164" s="229">
        <f t="shared" si="208"/>
        <v>0</v>
      </c>
      <c r="BF164" s="229">
        <f t="shared" si="208"/>
        <v>0</v>
      </c>
      <c r="BG164" s="229">
        <f t="shared" si="208"/>
        <v>0</v>
      </c>
      <c r="BH164" s="229">
        <f t="shared" si="208"/>
        <v>0</v>
      </c>
      <c r="BI164" s="229">
        <f t="shared" si="208"/>
        <v>0</v>
      </c>
      <c r="BJ164" s="229">
        <f t="shared" si="208"/>
        <v>0</v>
      </c>
      <c r="BK164" s="229">
        <f t="shared" si="208"/>
        <v>0</v>
      </c>
      <c r="BL164" s="229">
        <f t="shared" si="208"/>
        <v>0</v>
      </c>
      <c r="BM164" s="229">
        <f t="shared" si="208"/>
        <v>0</v>
      </c>
      <c r="BN164" s="229">
        <f t="shared" si="208"/>
        <v>0</v>
      </c>
      <c r="BO164" s="229">
        <f t="shared" si="208"/>
        <v>0</v>
      </c>
      <c r="BP164" s="229">
        <f t="shared" si="208"/>
        <v>0</v>
      </c>
      <c r="BQ164" s="229">
        <f t="shared" si="208"/>
        <v>0</v>
      </c>
      <c r="BR164" s="229">
        <f t="shared" si="208"/>
        <v>0</v>
      </c>
      <c r="BS164" s="229">
        <f t="shared" si="208"/>
        <v>0</v>
      </c>
      <c r="BT164" s="229">
        <f t="shared" si="208"/>
        <v>0</v>
      </c>
      <c r="BU164" s="229">
        <f t="shared" si="208"/>
        <v>0</v>
      </c>
      <c r="BV164" s="229">
        <f t="shared" si="208"/>
        <v>0</v>
      </c>
      <c r="BW164" s="229">
        <f t="shared" si="208"/>
        <v>0</v>
      </c>
      <c r="BX164" s="229">
        <f t="shared" si="208"/>
        <v>0</v>
      </c>
      <c r="BY164" s="229">
        <f t="shared" si="208"/>
        <v>0</v>
      </c>
      <c r="BZ164" s="229">
        <f t="shared" si="208"/>
        <v>0</v>
      </c>
    </row>
    <row r="165" spans="1:78" x14ac:dyDescent="0.2">
      <c r="A165" s="7" t="str">
        <f t="shared" si="209"/>
        <v>Roll-in 1</v>
      </c>
      <c r="B165" s="7">
        <f t="shared" si="209"/>
        <v>1</v>
      </c>
      <c r="C165" s="7">
        <f t="shared" ref="C165:C228" si="212">C164+1</f>
        <v>3</v>
      </c>
      <c r="D165" s="165">
        <f t="shared" si="210"/>
        <v>43555</v>
      </c>
      <c r="E165" s="68"/>
      <c r="F165" s="77"/>
      <c r="G165" s="229">
        <f t="shared" si="211"/>
        <v>0</v>
      </c>
      <c r="H165" s="229">
        <f t="shared" si="207"/>
        <v>0</v>
      </c>
      <c r="I165" s="229">
        <f t="shared" si="207"/>
        <v>0</v>
      </c>
      <c r="J165" s="229">
        <f t="shared" si="207"/>
        <v>0</v>
      </c>
      <c r="K165" s="229">
        <f t="shared" si="207"/>
        <v>0</v>
      </c>
      <c r="L165" s="229">
        <f t="shared" si="207"/>
        <v>0</v>
      </c>
      <c r="M165" s="229">
        <f t="shared" si="207"/>
        <v>0</v>
      </c>
      <c r="N165" s="229">
        <f t="shared" si="207"/>
        <v>0</v>
      </c>
      <c r="O165" s="229">
        <f t="shared" si="207"/>
        <v>0</v>
      </c>
      <c r="P165" s="229">
        <f t="shared" si="207"/>
        <v>0</v>
      </c>
      <c r="Q165" s="229">
        <f t="shared" si="207"/>
        <v>0</v>
      </c>
      <c r="R165" s="229">
        <f t="shared" si="207"/>
        <v>0</v>
      </c>
      <c r="S165" s="229">
        <f t="shared" si="207"/>
        <v>0</v>
      </c>
      <c r="T165" s="229">
        <f t="shared" si="207"/>
        <v>0</v>
      </c>
      <c r="U165" s="229">
        <f t="shared" si="207"/>
        <v>0</v>
      </c>
      <c r="V165" s="229">
        <f t="shared" si="207"/>
        <v>0</v>
      </c>
      <c r="W165" s="229">
        <f t="shared" si="207"/>
        <v>0</v>
      </c>
      <c r="X165" s="229">
        <f t="shared" si="207"/>
        <v>0</v>
      </c>
      <c r="Y165" s="229">
        <f t="shared" si="207"/>
        <v>0</v>
      </c>
      <c r="Z165" s="229">
        <f t="shared" si="207"/>
        <v>0</v>
      </c>
      <c r="AA165" s="229">
        <f t="shared" si="207"/>
        <v>0</v>
      </c>
      <c r="AB165" s="229">
        <f t="shared" si="207"/>
        <v>0</v>
      </c>
      <c r="AC165" s="229">
        <f t="shared" si="207"/>
        <v>0</v>
      </c>
      <c r="AD165" s="229">
        <f t="shared" si="207"/>
        <v>0</v>
      </c>
      <c r="AE165" s="229">
        <f t="shared" si="207"/>
        <v>0</v>
      </c>
      <c r="AF165" s="229">
        <f t="shared" si="207"/>
        <v>0</v>
      </c>
      <c r="AG165" s="229">
        <f t="shared" si="207"/>
        <v>0</v>
      </c>
      <c r="AH165" s="229">
        <f t="shared" si="207"/>
        <v>0</v>
      </c>
      <c r="AI165" s="229">
        <f t="shared" si="207"/>
        <v>0</v>
      </c>
      <c r="AJ165" s="229">
        <f t="shared" si="207"/>
        <v>0</v>
      </c>
      <c r="AK165" s="229">
        <f t="shared" si="207"/>
        <v>0</v>
      </c>
      <c r="AL165" s="229">
        <f t="shared" si="207"/>
        <v>0</v>
      </c>
      <c r="AM165" s="229">
        <f t="shared" si="207"/>
        <v>0</v>
      </c>
      <c r="AN165" s="229">
        <f t="shared" si="207"/>
        <v>0</v>
      </c>
      <c r="AO165" s="229">
        <f t="shared" si="208"/>
        <v>0</v>
      </c>
      <c r="AP165" s="229">
        <f t="shared" si="208"/>
        <v>0</v>
      </c>
      <c r="AQ165" s="229">
        <f t="shared" si="208"/>
        <v>0</v>
      </c>
      <c r="AR165" s="229">
        <f t="shared" si="208"/>
        <v>0</v>
      </c>
      <c r="AS165" s="229">
        <f t="shared" si="208"/>
        <v>0</v>
      </c>
      <c r="AT165" s="229">
        <f t="shared" si="208"/>
        <v>0</v>
      </c>
      <c r="AU165" s="229">
        <f t="shared" si="208"/>
        <v>0</v>
      </c>
      <c r="AV165" s="229">
        <f t="shared" si="208"/>
        <v>0</v>
      </c>
      <c r="AW165" s="229">
        <f t="shared" si="208"/>
        <v>0</v>
      </c>
      <c r="AX165" s="229">
        <f t="shared" si="208"/>
        <v>0</v>
      </c>
      <c r="AY165" s="229">
        <f t="shared" si="208"/>
        <v>0</v>
      </c>
      <c r="AZ165" s="229">
        <f t="shared" si="208"/>
        <v>0</v>
      </c>
      <c r="BA165" s="229">
        <f t="shared" si="208"/>
        <v>0</v>
      </c>
      <c r="BB165" s="229">
        <f t="shared" si="208"/>
        <v>0</v>
      </c>
      <c r="BC165" s="229">
        <f t="shared" si="208"/>
        <v>0</v>
      </c>
      <c r="BD165" s="229">
        <f t="shared" si="208"/>
        <v>0</v>
      </c>
      <c r="BE165" s="229">
        <f t="shared" si="208"/>
        <v>0</v>
      </c>
      <c r="BF165" s="229">
        <f t="shared" si="208"/>
        <v>0</v>
      </c>
      <c r="BG165" s="229">
        <f t="shared" si="208"/>
        <v>0</v>
      </c>
      <c r="BH165" s="229">
        <f t="shared" si="208"/>
        <v>0</v>
      </c>
      <c r="BI165" s="229">
        <f t="shared" si="208"/>
        <v>0</v>
      </c>
      <c r="BJ165" s="229">
        <f t="shared" si="208"/>
        <v>0</v>
      </c>
      <c r="BK165" s="229">
        <f t="shared" si="208"/>
        <v>0</v>
      </c>
      <c r="BL165" s="229">
        <f t="shared" si="208"/>
        <v>0</v>
      </c>
      <c r="BM165" s="229">
        <f t="shared" si="208"/>
        <v>0</v>
      </c>
      <c r="BN165" s="229">
        <f t="shared" si="208"/>
        <v>0</v>
      </c>
      <c r="BO165" s="229">
        <f t="shared" si="208"/>
        <v>0</v>
      </c>
      <c r="BP165" s="229">
        <f t="shared" si="208"/>
        <v>0</v>
      </c>
      <c r="BQ165" s="229">
        <f t="shared" si="208"/>
        <v>0</v>
      </c>
      <c r="BR165" s="229">
        <f t="shared" si="208"/>
        <v>0</v>
      </c>
      <c r="BS165" s="229">
        <f t="shared" si="208"/>
        <v>0</v>
      </c>
      <c r="BT165" s="229">
        <f t="shared" si="208"/>
        <v>0</v>
      </c>
      <c r="BU165" s="229">
        <f t="shared" si="208"/>
        <v>0</v>
      </c>
      <c r="BV165" s="229">
        <f t="shared" si="208"/>
        <v>0</v>
      </c>
      <c r="BW165" s="229">
        <f t="shared" si="208"/>
        <v>0</v>
      </c>
      <c r="BX165" s="229">
        <f t="shared" si="208"/>
        <v>0</v>
      </c>
      <c r="BY165" s="229">
        <f t="shared" si="208"/>
        <v>0</v>
      </c>
      <c r="BZ165" s="229">
        <f t="shared" si="208"/>
        <v>0</v>
      </c>
    </row>
    <row r="166" spans="1:78" s="203" customFormat="1" x14ac:dyDescent="0.2">
      <c r="A166" s="7" t="str">
        <f t="shared" si="209"/>
        <v>Roll-in 1</v>
      </c>
      <c r="B166" s="7">
        <f t="shared" si="209"/>
        <v>1</v>
      </c>
      <c r="C166" s="7">
        <f t="shared" si="212"/>
        <v>4</v>
      </c>
      <c r="D166" s="165">
        <f t="shared" si="210"/>
        <v>43585</v>
      </c>
      <c r="E166" s="68"/>
      <c r="F166" s="77"/>
      <c r="G166" s="229">
        <f t="shared" si="211"/>
        <v>0</v>
      </c>
      <c r="H166" s="229">
        <f t="shared" si="207"/>
        <v>0</v>
      </c>
      <c r="I166" s="229">
        <f t="shared" si="207"/>
        <v>0</v>
      </c>
      <c r="J166" s="229">
        <f t="shared" si="207"/>
        <v>0</v>
      </c>
      <c r="K166" s="229">
        <f t="shared" si="207"/>
        <v>0</v>
      </c>
      <c r="L166" s="229">
        <f t="shared" si="207"/>
        <v>0</v>
      </c>
      <c r="M166" s="229">
        <f t="shared" si="207"/>
        <v>0</v>
      </c>
      <c r="N166" s="229">
        <f t="shared" si="207"/>
        <v>0</v>
      </c>
      <c r="O166" s="229">
        <f t="shared" si="207"/>
        <v>0</v>
      </c>
      <c r="P166" s="229">
        <f t="shared" si="207"/>
        <v>0</v>
      </c>
      <c r="Q166" s="229">
        <f t="shared" si="207"/>
        <v>0</v>
      </c>
      <c r="R166" s="229">
        <f t="shared" si="207"/>
        <v>0</v>
      </c>
      <c r="S166" s="229">
        <f t="shared" si="207"/>
        <v>0</v>
      </c>
      <c r="T166" s="229">
        <f t="shared" si="207"/>
        <v>0</v>
      </c>
      <c r="U166" s="229">
        <f t="shared" si="207"/>
        <v>0</v>
      </c>
      <c r="V166" s="229">
        <f t="shared" si="207"/>
        <v>0</v>
      </c>
      <c r="W166" s="229">
        <f t="shared" si="207"/>
        <v>0</v>
      </c>
      <c r="X166" s="229">
        <f t="shared" si="207"/>
        <v>0</v>
      </c>
      <c r="Y166" s="229">
        <f t="shared" si="207"/>
        <v>0</v>
      </c>
      <c r="Z166" s="229">
        <f t="shared" si="207"/>
        <v>0</v>
      </c>
      <c r="AA166" s="229">
        <f t="shared" si="207"/>
        <v>0</v>
      </c>
      <c r="AB166" s="229">
        <f t="shared" si="207"/>
        <v>0</v>
      </c>
      <c r="AC166" s="229">
        <f t="shared" si="207"/>
        <v>0</v>
      </c>
      <c r="AD166" s="229">
        <f t="shared" si="207"/>
        <v>0</v>
      </c>
      <c r="AE166" s="229">
        <f t="shared" si="207"/>
        <v>0</v>
      </c>
      <c r="AF166" s="229">
        <f t="shared" si="207"/>
        <v>0</v>
      </c>
      <c r="AG166" s="229">
        <f t="shared" si="207"/>
        <v>0</v>
      </c>
      <c r="AH166" s="229">
        <f t="shared" si="207"/>
        <v>0</v>
      </c>
      <c r="AI166" s="229">
        <f t="shared" si="207"/>
        <v>0</v>
      </c>
      <c r="AJ166" s="229">
        <f t="shared" si="207"/>
        <v>0</v>
      </c>
      <c r="AK166" s="229">
        <f t="shared" si="207"/>
        <v>0</v>
      </c>
      <c r="AL166" s="229">
        <f t="shared" si="207"/>
        <v>0</v>
      </c>
      <c r="AM166" s="229">
        <f t="shared" si="207"/>
        <v>0</v>
      </c>
      <c r="AN166" s="229">
        <f t="shared" si="207"/>
        <v>0</v>
      </c>
      <c r="AO166" s="229">
        <f t="shared" si="208"/>
        <v>0</v>
      </c>
      <c r="AP166" s="229">
        <f t="shared" si="208"/>
        <v>0</v>
      </c>
      <c r="AQ166" s="229">
        <f t="shared" si="208"/>
        <v>0</v>
      </c>
      <c r="AR166" s="229">
        <f t="shared" si="208"/>
        <v>0</v>
      </c>
      <c r="AS166" s="229">
        <f t="shared" si="208"/>
        <v>0</v>
      </c>
      <c r="AT166" s="229">
        <f t="shared" si="208"/>
        <v>0</v>
      </c>
      <c r="AU166" s="229">
        <f t="shared" si="208"/>
        <v>0</v>
      </c>
      <c r="AV166" s="229">
        <f t="shared" si="208"/>
        <v>0</v>
      </c>
      <c r="AW166" s="229">
        <f t="shared" si="208"/>
        <v>0</v>
      </c>
      <c r="AX166" s="229">
        <f t="shared" si="208"/>
        <v>0</v>
      </c>
      <c r="AY166" s="229">
        <f t="shared" si="208"/>
        <v>0</v>
      </c>
      <c r="AZ166" s="229">
        <f t="shared" si="208"/>
        <v>0</v>
      </c>
      <c r="BA166" s="229">
        <f t="shared" si="208"/>
        <v>0</v>
      </c>
      <c r="BB166" s="229">
        <f t="shared" si="208"/>
        <v>0</v>
      </c>
      <c r="BC166" s="229">
        <f t="shared" si="208"/>
        <v>0</v>
      </c>
      <c r="BD166" s="229">
        <f t="shared" si="208"/>
        <v>0</v>
      </c>
      <c r="BE166" s="229">
        <f t="shared" si="208"/>
        <v>0</v>
      </c>
      <c r="BF166" s="229">
        <f t="shared" si="208"/>
        <v>0</v>
      </c>
      <c r="BG166" s="229">
        <f t="shared" si="208"/>
        <v>0</v>
      </c>
      <c r="BH166" s="229">
        <f t="shared" si="208"/>
        <v>0</v>
      </c>
      <c r="BI166" s="229">
        <f t="shared" si="208"/>
        <v>0</v>
      </c>
      <c r="BJ166" s="229">
        <f t="shared" si="208"/>
        <v>0</v>
      </c>
      <c r="BK166" s="229">
        <f t="shared" si="208"/>
        <v>0</v>
      </c>
      <c r="BL166" s="229">
        <f t="shared" si="208"/>
        <v>0</v>
      </c>
      <c r="BM166" s="229">
        <f t="shared" si="208"/>
        <v>0</v>
      </c>
      <c r="BN166" s="229">
        <f t="shared" si="208"/>
        <v>0</v>
      </c>
      <c r="BO166" s="229">
        <f t="shared" si="208"/>
        <v>0</v>
      </c>
      <c r="BP166" s="229">
        <f t="shared" si="208"/>
        <v>0</v>
      </c>
      <c r="BQ166" s="229">
        <f t="shared" si="208"/>
        <v>0</v>
      </c>
      <c r="BR166" s="229">
        <f t="shared" si="208"/>
        <v>0</v>
      </c>
      <c r="BS166" s="229">
        <f t="shared" si="208"/>
        <v>0</v>
      </c>
      <c r="BT166" s="229">
        <f t="shared" si="208"/>
        <v>0</v>
      </c>
      <c r="BU166" s="229">
        <f t="shared" si="208"/>
        <v>0</v>
      </c>
      <c r="BV166" s="229">
        <f t="shared" si="208"/>
        <v>0</v>
      </c>
      <c r="BW166" s="229">
        <f t="shared" si="208"/>
        <v>0</v>
      </c>
      <c r="BX166" s="229">
        <f t="shared" si="208"/>
        <v>0</v>
      </c>
      <c r="BY166" s="229">
        <f t="shared" si="208"/>
        <v>0</v>
      </c>
      <c r="BZ166" s="229">
        <f t="shared" si="208"/>
        <v>0</v>
      </c>
    </row>
    <row r="167" spans="1:78" x14ac:dyDescent="0.2">
      <c r="A167" s="7" t="str">
        <f t="shared" si="209"/>
        <v>Roll-in 1</v>
      </c>
      <c r="B167" s="7">
        <f t="shared" si="209"/>
        <v>1</v>
      </c>
      <c r="C167" s="7">
        <f t="shared" si="212"/>
        <v>5</v>
      </c>
      <c r="D167" s="165">
        <f t="shared" si="210"/>
        <v>43616</v>
      </c>
      <c r="E167" s="68"/>
      <c r="F167" s="77"/>
      <c r="G167" s="229">
        <f t="shared" si="211"/>
        <v>0</v>
      </c>
      <c r="H167" s="229">
        <f t="shared" si="207"/>
        <v>0</v>
      </c>
      <c r="I167" s="229">
        <f t="shared" si="207"/>
        <v>0</v>
      </c>
      <c r="J167" s="229">
        <f t="shared" si="207"/>
        <v>0</v>
      </c>
      <c r="K167" s="229">
        <f t="shared" si="207"/>
        <v>0</v>
      </c>
      <c r="L167" s="229">
        <f t="shared" si="207"/>
        <v>0</v>
      </c>
      <c r="M167" s="229">
        <f t="shared" si="207"/>
        <v>0</v>
      </c>
      <c r="N167" s="229">
        <f t="shared" si="207"/>
        <v>0</v>
      </c>
      <c r="O167" s="229">
        <f t="shared" si="207"/>
        <v>0</v>
      </c>
      <c r="P167" s="229">
        <f t="shared" si="207"/>
        <v>0</v>
      </c>
      <c r="Q167" s="229">
        <f t="shared" si="207"/>
        <v>0</v>
      </c>
      <c r="R167" s="229">
        <f t="shared" si="207"/>
        <v>0</v>
      </c>
      <c r="S167" s="229">
        <f t="shared" si="207"/>
        <v>0</v>
      </c>
      <c r="T167" s="229">
        <f t="shared" si="207"/>
        <v>0</v>
      </c>
      <c r="U167" s="229">
        <f t="shared" si="207"/>
        <v>0</v>
      </c>
      <c r="V167" s="229">
        <f t="shared" si="207"/>
        <v>0</v>
      </c>
      <c r="W167" s="229">
        <f t="shared" si="207"/>
        <v>0</v>
      </c>
      <c r="X167" s="229">
        <f t="shared" si="207"/>
        <v>0</v>
      </c>
      <c r="Y167" s="229">
        <f t="shared" si="207"/>
        <v>0</v>
      </c>
      <c r="Z167" s="229">
        <f t="shared" si="207"/>
        <v>0</v>
      </c>
      <c r="AA167" s="229">
        <f t="shared" ref="AA167:BN167" si="213">IF($D167=AA$9,$E167*$G$3/2,IF(AND($C167+$E$3&gt;AA$8,AA$9&gt;$D167),$E167*$G$3,0))</f>
        <v>0</v>
      </c>
      <c r="AB167" s="229">
        <f t="shared" si="213"/>
        <v>0</v>
      </c>
      <c r="AC167" s="229">
        <f t="shared" si="213"/>
        <v>0</v>
      </c>
      <c r="AD167" s="229">
        <f t="shared" si="213"/>
        <v>0</v>
      </c>
      <c r="AE167" s="229">
        <f t="shared" si="213"/>
        <v>0</v>
      </c>
      <c r="AF167" s="229">
        <f t="shared" si="213"/>
        <v>0</v>
      </c>
      <c r="AG167" s="229">
        <f t="shared" si="213"/>
        <v>0</v>
      </c>
      <c r="AH167" s="229">
        <f t="shared" si="213"/>
        <v>0</v>
      </c>
      <c r="AI167" s="229">
        <f t="shared" si="213"/>
        <v>0</v>
      </c>
      <c r="AJ167" s="229">
        <f t="shared" si="213"/>
        <v>0</v>
      </c>
      <c r="AK167" s="229">
        <f t="shared" si="213"/>
        <v>0</v>
      </c>
      <c r="AL167" s="229">
        <f t="shared" si="213"/>
        <v>0</v>
      </c>
      <c r="AM167" s="229">
        <f t="shared" si="213"/>
        <v>0</v>
      </c>
      <c r="AN167" s="229">
        <f t="shared" si="213"/>
        <v>0</v>
      </c>
      <c r="AO167" s="229">
        <f t="shared" si="213"/>
        <v>0</v>
      </c>
      <c r="AP167" s="229">
        <f t="shared" si="213"/>
        <v>0</v>
      </c>
      <c r="AQ167" s="229">
        <f t="shared" si="213"/>
        <v>0</v>
      </c>
      <c r="AR167" s="229">
        <f t="shared" si="213"/>
        <v>0</v>
      </c>
      <c r="AS167" s="229">
        <f t="shared" si="213"/>
        <v>0</v>
      </c>
      <c r="AT167" s="229">
        <f t="shared" si="213"/>
        <v>0</v>
      </c>
      <c r="AU167" s="229">
        <f t="shared" si="213"/>
        <v>0</v>
      </c>
      <c r="AV167" s="229">
        <f t="shared" si="213"/>
        <v>0</v>
      </c>
      <c r="AW167" s="229">
        <f t="shared" si="213"/>
        <v>0</v>
      </c>
      <c r="AX167" s="229">
        <f t="shared" si="213"/>
        <v>0</v>
      </c>
      <c r="AY167" s="229">
        <f t="shared" si="213"/>
        <v>0</v>
      </c>
      <c r="AZ167" s="229">
        <f t="shared" si="213"/>
        <v>0</v>
      </c>
      <c r="BA167" s="229">
        <f t="shared" si="213"/>
        <v>0</v>
      </c>
      <c r="BB167" s="229">
        <f t="shared" si="213"/>
        <v>0</v>
      </c>
      <c r="BC167" s="229">
        <f t="shared" si="213"/>
        <v>0</v>
      </c>
      <c r="BD167" s="229">
        <f t="shared" si="213"/>
        <v>0</v>
      </c>
      <c r="BE167" s="229">
        <f t="shared" si="213"/>
        <v>0</v>
      </c>
      <c r="BF167" s="229">
        <f t="shared" si="213"/>
        <v>0</v>
      </c>
      <c r="BG167" s="229">
        <f t="shared" si="213"/>
        <v>0</v>
      </c>
      <c r="BH167" s="229">
        <f t="shared" si="213"/>
        <v>0</v>
      </c>
      <c r="BI167" s="229">
        <f t="shared" si="213"/>
        <v>0</v>
      </c>
      <c r="BJ167" s="229">
        <f t="shared" si="213"/>
        <v>0</v>
      </c>
      <c r="BK167" s="229">
        <f t="shared" si="213"/>
        <v>0</v>
      </c>
      <c r="BL167" s="229">
        <f t="shared" si="213"/>
        <v>0</v>
      </c>
      <c r="BM167" s="229">
        <f t="shared" si="213"/>
        <v>0</v>
      </c>
      <c r="BN167" s="229">
        <f t="shared" si="213"/>
        <v>0</v>
      </c>
      <c r="BO167" s="229">
        <f t="shared" si="208"/>
        <v>0</v>
      </c>
      <c r="BP167" s="229">
        <f t="shared" si="208"/>
        <v>0</v>
      </c>
      <c r="BQ167" s="229">
        <f t="shared" si="208"/>
        <v>0</v>
      </c>
      <c r="BR167" s="229">
        <f t="shared" si="208"/>
        <v>0</v>
      </c>
      <c r="BS167" s="229">
        <f t="shared" si="208"/>
        <v>0</v>
      </c>
      <c r="BT167" s="229">
        <f t="shared" si="208"/>
        <v>0</v>
      </c>
      <c r="BU167" s="229">
        <f t="shared" si="208"/>
        <v>0</v>
      </c>
      <c r="BV167" s="229">
        <f t="shared" si="208"/>
        <v>0</v>
      </c>
      <c r="BW167" s="229">
        <f t="shared" si="208"/>
        <v>0</v>
      </c>
      <c r="BX167" s="229">
        <f t="shared" si="208"/>
        <v>0</v>
      </c>
      <c r="BY167" s="229">
        <f t="shared" si="208"/>
        <v>0</v>
      </c>
      <c r="BZ167" s="229">
        <f t="shared" si="208"/>
        <v>0</v>
      </c>
    </row>
    <row r="168" spans="1:78" s="310" customFormat="1" x14ac:dyDescent="0.2">
      <c r="A168" s="7" t="str">
        <f t="shared" si="209"/>
        <v>Roll-in 1</v>
      </c>
      <c r="B168" s="7">
        <f t="shared" si="209"/>
        <v>1</v>
      </c>
      <c r="C168" s="7">
        <f t="shared" si="212"/>
        <v>6</v>
      </c>
      <c r="D168" s="165">
        <f t="shared" si="210"/>
        <v>43646</v>
      </c>
      <c r="E168" s="68"/>
      <c r="F168" s="77"/>
      <c r="G168" s="229">
        <f t="shared" si="211"/>
        <v>0</v>
      </c>
      <c r="H168" s="229">
        <f t="shared" si="211"/>
        <v>0</v>
      </c>
      <c r="I168" s="229">
        <f t="shared" si="211"/>
        <v>0</v>
      </c>
      <c r="J168" s="229">
        <f t="shared" si="211"/>
        <v>0</v>
      </c>
      <c r="K168" s="229">
        <f t="shared" si="211"/>
        <v>0</v>
      </c>
      <c r="L168" s="229">
        <f t="shared" si="211"/>
        <v>0</v>
      </c>
      <c r="M168" s="229">
        <f t="shared" si="211"/>
        <v>0</v>
      </c>
      <c r="N168" s="229">
        <f t="shared" si="211"/>
        <v>0</v>
      </c>
      <c r="O168" s="229">
        <f t="shared" si="211"/>
        <v>0</v>
      </c>
      <c r="P168" s="229">
        <f t="shared" si="211"/>
        <v>0</v>
      </c>
      <c r="Q168" s="229">
        <f t="shared" si="211"/>
        <v>0</v>
      </c>
      <c r="R168" s="229">
        <f t="shared" si="211"/>
        <v>0</v>
      </c>
      <c r="S168" s="229">
        <f t="shared" si="211"/>
        <v>0</v>
      </c>
      <c r="T168" s="229">
        <f t="shared" si="211"/>
        <v>0</v>
      </c>
      <c r="U168" s="229">
        <f t="shared" si="211"/>
        <v>0</v>
      </c>
      <c r="V168" s="229">
        <f t="shared" si="211"/>
        <v>0</v>
      </c>
      <c r="W168" s="229">
        <f t="shared" ref="W168:AN173" si="214">IF($D168=W$9,$E168*$G$3/2,IF(AND($C168+$E$3&gt;W$8,W$9&gt;$D168),$E168*$G$3,0))</f>
        <v>0</v>
      </c>
      <c r="X168" s="229">
        <f t="shared" si="214"/>
        <v>0</v>
      </c>
      <c r="Y168" s="229">
        <f t="shared" si="214"/>
        <v>0</v>
      </c>
      <c r="Z168" s="229">
        <f t="shared" si="214"/>
        <v>0</v>
      </c>
      <c r="AA168" s="229">
        <f t="shared" si="214"/>
        <v>0</v>
      </c>
      <c r="AB168" s="229">
        <f t="shared" si="214"/>
        <v>0</v>
      </c>
      <c r="AC168" s="229">
        <f t="shared" si="214"/>
        <v>0</v>
      </c>
      <c r="AD168" s="229">
        <f t="shared" si="214"/>
        <v>0</v>
      </c>
      <c r="AE168" s="229">
        <f t="shared" si="214"/>
        <v>0</v>
      </c>
      <c r="AF168" s="229">
        <f t="shared" si="214"/>
        <v>0</v>
      </c>
      <c r="AG168" s="229">
        <f t="shared" si="214"/>
        <v>0</v>
      </c>
      <c r="AH168" s="229">
        <f t="shared" si="214"/>
        <v>0</v>
      </c>
      <c r="AI168" s="229">
        <f t="shared" si="214"/>
        <v>0</v>
      </c>
      <c r="AJ168" s="229">
        <f t="shared" si="214"/>
        <v>0</v>
      </c>
      <c r="AK168" s="229">
        <f t="shared" si="214"/>
        <v>0</v>
      </c>
      <c r="AL168" s="229">
        <f t="shared" si="214"/>
        <v>0</v>
      </c>
      <c r="AM168" s="229">
        <f t="shared" si="214"/>
        <v>0</v>
      </c>
      <c r="AN168" s="229">
        <f t="shared" si="214"/>
        <v>0</v>
      </c>
      <c r="AO168" s="229">
        <f t="shared" ref="AO168:BZ174" si="215">IF($D168=AO$9,$E168*$G$3/2,IF(AND($C168+$E$3&gt;AO$8,AO$9&gt;$D168),$E168*$G$3,0))</f>
        <v>0</v>
      </c>
      <c r="AP168" s="229">
        <f t="shared" si="215"/>
        <v>0</v>
      </c>
      <c r="AQ168" s="229">
        <f t="shared" si="215"/>
        <v>0</v>
      </c>
      <c r="AR168" s="229">
        <f t="shared" si="215"/>
        <v>0</v>
      </c>
      <c r="AS168" s="229">
        <f t="shared" si="215"/>
        <v>0</v>
      </c>
      <c r="AT168" s="229">
        <f t="shared" si="215"/>
        <v>0</v>
      </c>
      <c r="AU168" s="229">
        <f t="shared" si="215"/>
        <v>0</v>
      </c>
      <c r="AV168" s="229">
        <f t="shared" si="215"/>
        <v>0</v>
      </c>
      <c r="AW168" s="229">
        <f t="shared" si="215"/>
        <v>0</v>
      </c>
      <c r="AX168" s="229">
        <f t="shared" si="215"/>
        <v>0</v>
      </c>
      <c r="AY168" s="229">
        <f t="shared" si="215"/>
        <v>0</v>
      </c>
      <c r="AZ168" s="229">
        <f t="shared" si="215"/>
        <v>0</v>
      </c>
      <c r="BA168" s="229">
        <f t="shared" si="215"/>
        <v>0</v>
      </c>
      <c r="BB168" s="229">
        <f t="shared" si="215"/>
        <v>0</v>
      </c>
      <c r="BC168" s="229">
        <f t="shared" si="215"/>
        <v>0</v>
      </c>
      <c r="BD168" s="229">
        <f t="shared" si="215"/>
        <v>0</v>
      </c>
      <c r="BE168" s="229">
        <f t="shared" si="215"/>
        <v>0</v>
      </c>
      <c r="BF168" s="229">
        <f t="shared" si="215"/>
        <v>0</v>
      </c>
      <c r="BG168" s="229">
        <f t="shared" si="215"/>
        <v>0</v>
      </c>
      <c r="BH168" s="229">
        <f t="shared" si="215"/>
        <v>0</v>
      </c>
      <c r="BI168" s="229">
        <f t="shared" si="215"/>
        <v>0</v>
      </c>
      <c r="BJ168" s="229">
        <f t="shared" si="215"/>
        <v>0</v>
      </c>
      <c r="BK168" s="229">
        <f t="shared" si="215"/>
        <v>0</v>
      </c>
      <c r="BL168" s="229">
        <f t="shared" si="215"/>
        <v>0</v>
      </c>
      <c r="BM168" s="229">
        <f t="shared" si="215"/>
        <v>0</v>
      </c>
      <c r="BN168" s="229">
        <f t="shared" si="215"/>
        <v>0</v>
      </c>
      <c r="BO168" s="229">
        <f t="shared" si="215"/>
        <v>0</v>
      </c>
      <c r="BP168" s="229">
        <f t="shared" si="215"/>
        <v>0</v>
      </c>
      <c r="BQ168" s="229">
        <f t="shared" si="215"/>
        <v>0</v>
      </c>
      <c r="BR168" s="229">
        <f t="shared" si="215"/>
        <v>0</v>
      </c>
      <c r="BS168" s="229">
        <f t="shared" si="215"/>
        <v>0</v>
      </c>
      <c r="BT168" s="229">
        <f t="shared" si="215"/>
        <v>0</v>
      </c>
      <c r="BU168" s="229">
        <f t="shared" si="215"/>
        <v>0</v>
      </c>
      <c r="BV168" s="229">
        <f t="shared" si="215"/>
        <v>0</v>
      </c>
      <c r="BW168" s="229">
        <f t="shared" si="215"/>
        <v>0</v>
      </c>
      <c r="BX168" s="229">
        <f t="shared" si="215"/>
        <v>0</v>
      </c>
      <c r="BY168" s="229">
        <f t="shared" si="215"/>
        <v>0</v>
      </c>
      <c r="BZ168" s="229">
        <f t="shared" si="215"/>
        <v>0</v>
      </c>
    </row>
    <row r="169" spans="1:78" s="310" customFormat="1" x14ac:dyDescent="0.2">
      <c r="A169" s="7" t="str">
        <f t="shared" si="209"/>
        <v>Roll-in 1</v>
      </c>
      <c r="B169" s="7">
        <f t="shared" si="209"/>
        <v>1</v>
      </c>
      <c r="C169" s="7">
        <f t="shared" si="212"/>
        <v>7</v>
      </c>
      <c r="D169" s="165">
        <f t="shared" si="210"/>
        <v>43677</v>
      </c>
      <c r="E169" s="68"/>
      <c r="F169" s="77"/>
      <c r="G169" s="229">
        <f t="shared" si="211"/>
        <v>0</v>
      </c>
      <c r="H169" s="229">
        <f t="shared" si="211"/>
        <v>0</v>
      </c>
      <c r="I169" s="229">
        <f t="shared" si="211"/>
        <v>0</v>
      </c>
      <c r="J169" s="229">
        <f t="shared" si="211"/>
        <v>0</v>
      </c>
      <c r="K169" s="229">
        <f t="shared" si="211"/>
        <v>0</v>
      </c>
      <c r="L169" s="229">
        <f t="shared" si="211"/>
        <v>0</v>
      </c>
      <c r="M169" s="229">
        <f t="shared" si="211"/>
        <v>0</v>
      </c>
      <c r="N169" s="229">
        <f t="shared" si="211"/>
        <v>0</v>
      </c>
      <c r="O169" s="229">
        <f t="shared" si="211"/>
        <v>0</v>
      </c>
      <c r="P169" s="229">
        <f t="shared" si="211"/>
        <v>0</v>
      </c>
      <c r="Q169" s="229">
        <f t="shared" si="211"/>
        <v>0</v>
      </c>
      <c r="R169" s="229">
        <f t="shared" si="211"/>
        <v>0</v>
      </c>
      <c r="S169" s="229">
        <f t="shared" si="211"/>
        <v>0</v>
      </c>
      <c r="T169" s="229">
        <f t="shared" si="211"/>
        <v>0</v>
      </c>
      <c r="U169" s="229">
        <f t="shared" si="211"/>
        <v>0</v>
      </c>
      <c r="V169" s="229">
        <f t="shared" si="211"/>
        <v>0</v>
      </c>
      <c r="W169" s="229">
        <f t="shared" si="214"/>
        <v>0</v>
      </c>
      <c r="X169" s="229">
        <f t="shared" si="214"/>
        <v>0</v>
      </c>
      <c r="Y169" s="229">
        <f t="shared" si="214"/>
        <v>0</v>
      </c>
      <c r="Z169" s="229">
        <f t="shared" si="214"/>
        <v>0</v>
      </c>
      <c r="AA169" s="229">
        <f t="shared" si="214"/>
        <v>0</v>
      </c>
      <c r="AB169" s="229">
        <f t="shared" si="214"/>
        <v>0</v>
      </c>
      <c r="AC169" s="229">
        <f t="shared" si="214"/>
        <v>0</v>
      </c>
      <c r="AD169" s="229">
        <f t="shared" si="214"/>
        <v>0</v>
      </c>
      <c r="AE169" s="229">
        <f t="shared" si="214"/>
        <v>0</v>
      </c>
      <c r="AF169" s="229">
        <f t="shared" si="214"/>
        <v>0</v>
      </c>
      <c r="AG169" s="229">
        <f t="shared" si="214"/>
        <v>0</v>
      </c>
      <c r="AH169" s="229">
        <f t="shared" si="214"/>
        <v>0</v>
      </c>
      <c r="AI169" s="229">
        <f t="shared" si="214"/>
        <v>0</v>
      </c>
      <c r="AJ169" s="229">
        <f t="shared" si="214"/>
        <v>0</v>
      </c>
      <c r="AK169" s="229">
        <f t="shared" si="214"/>
        <v>0</v>
      </c>
      <c r="AL169" s="229">
        <f t="shared" si="214"/>
        <v>0</v>
      </c>
      <c r="AM169" s="229">
        <f t="shared" si="214"/>
        <v>0</v>
      </c>
      <c r="AN169" s="229">
        <f t="shared" si="214"/>
        <v>0</v>
      </c>
      <c r="AO169" s="229">
        <f t="shared" si="215"/>
        <v>0</v>
      </c>
      <c r="AP169" s="229">
        <f t="shared" si="215"/>
        <v>0</v>
      </c>
      <c r="AQ169" s="229">
        <f t="shared" si="215"/>
        <v>0</v>
      </c>
      <c r="AR169" s="229">
        <f t="shared" si="215"/>
        <v>0</v>
      </c>
      <c r="AS169" s="229">
        <f t="shared" si="215"/>
        <v>0</v>
      </c>
      <c r="AT169" s="229">
        <f t="shared" si="215"/>
        <v>0</v>
      </c>
      <c r="AU169" s="229">
        <f t="shared" si="215"/>
        <v>0</v>
      </c>
      <c r="AV169" s="229">
        <f t="shared" si="215"/>
        <v>0</v>
      </c>
      <c r="AW169" s="229">
        <f t="shared" si="215"/>
        <v>0</v>
      </c>
      <c r="AX169" s="229">
        <f t="shared" si="215"/>
        <v>0</v>
      </c>
      <c r="AY169" s="229">
        <f t="shared" si="215"/>
        <v>0</v>
      </c>
      <c r="AZ169" s="229">
        <f t="shared" si="215"/>
        <v>0</v>
      </c>
      <c r="BA169" s="229">
        <f t="shared" si="215"/>
        <v>0</v>
      </c>
      <c r="BB169" s="229">
        <f t="shared" si="215"/>
        <v>0</v>
      </c>
      <c r="BC169" s="229">
        <f t="shared" si="215"/>
        <v>0</v>
      </c>
      <c r="BD169" s="229">
        <f t="shared" si="215"/>
        <v>0</v>
      </c>
      <c r="BE169" s="229">
        <f t="shared" si="215"/>
        <v>0</v>
      </c>
      <c r="BF169" s="229">
        <f t="shared" si="215"/>
        <v>0</v>
      </c>
      <c r="BG169" s="229">
        <f t="shared" si="215"/>
        <v>0</v>
      </c>
      <c r="BH169" s="229">
        <f t="shared" si="215"/>
        <v>0</v>
      </c>
      <c r="BI169" s="229">
        <f t="shared" si="215"/>
        <v>0</v>
      </c>
      <c r="BJ169" s="229">
        <f t="shared" si="215"/>
        <v>0</v>
      </c>
      <c r="BK169" s="229">
        <f t="shared" si="215"/>
        <v>0</v>
      </c>
      <c r="BL169" s="229">
        <f t="shared" si="215"/>
        <v>0</v>
      </c>
      <c r="BM169" s="229">
        <f t="shared" si="215"/>
        <v>0</v>
      </c>
      <c r="BN169" s="229">
        <f t="shared" si="215"/>
        <v>0</v>
      </c>
      <c r="BO169" s="229">
        <f t="shared" si="215"/>
        <v>0</v>
      </c>
      <c r="BP169" s="229">
        <f t="shared" si="215"/>
        <v>0</v>
      </c>
      <c r="BQ169" s="229">
        <f t="shared" si="215"/>
        <v>0</v>
      </c>
      <c r="BR169" s="229">
        <f t="shared" si="215"/>
        <v>0</v>
      </c>
      <c r="BS169" s="229">
        <f t="shared" si="215"/>
        <v>0</v>
      </c>
      <c r="BT169" s="229">
        <f t="shared" si="215"/>
        <v>0</v>
      </c>
      <c r="BU169" s="229">
        <f t="shared" si="215"/>
        <v>0</v>
      </c>
      <c r="BV169" s="229">
        <f t="shared" si="215"/>
        <v>0</v>
      </c>
      <c r="BW169" s="229">
        <f t="shared" si="215"/>
        <v>0</v>
      </c>
      <c r="BX169" s="229">
        <f t="shared" si="215"/>
        <v>0</v>
      </c>
      <c r="BY169" s="229">
        <f t="shared" si="215"/>
        <v>0</v>
      </c>
      <c r="BZ169" s="229">
        <f t="shared" si="215"/>
        <v>0</v>
      </c>
    </row>
    <row r="170" spans="1:78" s="310" customFormat="1" x14ac:dyDescent="0.2">
      <c r="A170" s="7" t="str">
        <f t="shared" si="209"/>
        <v>Roll-in 1</v>
      </c>
      <c r="B170" s="7">
        <f t="shared" si="209"/>
        <v>1</v>
      </c>
      <c r="C170" s="7">
        <f t="shared" si="212"/>
        <v>8</v>
      </c>
      <c r="D170" s="165">
        <f t="shared" si="210"/>
        <v>43708</v>
      </c>
      <c r="E170" s="68"/>
      <c r="F170" s="77"/>
      <c r="G170" s="229">
        <f t="shared" si="211"/>
        <v>0</v>
      </c>
      <c r="H170" s="229">
        <f t="shared" si="211"/>
        <v>0</v>
      </c>
      <c r="I170" s="229">
        <f t="shared" si="211"/>
        <v>0</v>
      </c>
      <c r="J170" s="229">
        <f t="shared" si="211"/>
        <v>0</v>
      </c>
      <c r="K170" s="229">
        <f t="shared" si="211"/>
        <v>0</v>
      </c>
      <c r="L170" s="229">
        <f t="shared" si="211"/>
        <v>0</v>
      </c>
      <c r="M170" s="229">
        <f t="shared" si="211"/>
        <v>0</v>
      </c>
      <c r="N170" s="229">
        <f t="shared" si="211"/>
        <v>0</v>
      </c>
      <c r="O170" s="229">
        <f t="shared" si="211"/>
        <v>0</v>
      </c>
      <c r="P170" s="229">
        <f t="shared" si="211"/>
        <v>0</v>
      </c>
      <c r="Q170" s="229">
        <f t="shared" si="211"/>
        <v>0</v>
      </c>
      <c r="R170" s="229">
        <f t="shared" si="211"/>
        <v>0</v>
      </c>
      <c r="S170" s="229">
        <f t="shared" si="211"/>
        <v>0</v>
      </c>
      <c r="T170" s="229">
        <f t="shared" si="211"/>
        <v>0</v>
      </c>
      <c r="U170" s="229">
        <f t="shared" si="211"/>
        <v>0</v>
      </c>
      <c r="V170" s="229">
        <f t="shared" si="211"/>
        <v>0</v>
      </c>
      <c r="W170" s="229">
        <f t="shared" si="214"/>
        <v>0</v>
      </c>
      <c r="X170" s="229">
        <f t="shared" si="214"/>
        <v>0</v>
      </c>
      <c r="Y170" s="229">
        <f t="shared" si="214"/>
        <v>0</v>
      </c>
      <c r="Z170" s="229">
        <f t="shared" si="214"/>
        <v>0</v>
      </c>
      <c r="AA170" s="229">
        <f t="shared" si="214"/>
        <v>0</v>
      </c>
      <c r="AB170" s="229">
        <f t="shared" si="214"/>
        <v>0</v>
      </c>
      <c r="AC170" s="229">
        <f t="shared" si="214"/>
        <v>0</v>
      </c>
      <c r="AD170" s="229">
        <f t="shared" si="214"/>
        <v>0</v>
      </c>
      <c r="AE170" s="229">
        <f t="shared" si="214"/>
        <v>0</v>
      </c>
      <c r="AF170" s="229">
        <f t="shared" si="214"/>
        <v>0</v>
      </c>
      <c r="AG170" s="229">
        <f t="shared" si="214"/>
        <v>0</v>
      </c>
      <c r="AH170" s="229">
        <f t="shared" si="214"/>
        <v>0</v>
      </c>
      <c r="AI170" s="229">
        <f t="shared" si="214"/>
        <v>0</v>
      </c>
      <c r="AJ170" s="229">
        <f t="shared" si="214"/>
        <v>0</v>
      </c>
      <c r="AK170" s="229">
        <f t="shared" si="214"/>
        <v>0</v>
      </c>
      <c r="AL170" s="229">
        <f t="shared" si="214"/>
        <v>0</v>
      </c>
      <c r="AM170" s="229">
        <f t="shared" si="214"/>
        <v>0</v>
      </c>
      <c r="AN170" s="229">
        <f t="shared" si="214"/>
        <v>0</v>
      </c>
      <c r="AO170" s="229">
        <f t="shared" si="215"/>
        <v>0</v>
      </c>
      <c r="AP170" s="229">
        <f t="shared" si="215"/>
        <v>0</v>
      </c>
      <c r="AQ170" s="229">
        <f t="shared" si="215"/>
        <v>0</v>
      </c>
      <c r="AR170" s="229">
        <f t="shared" si="215"/>
        <v>0</v>
      </c>
      <c r="AS170" s="229">
        <f t="shared" si="215"/>
        <v>0</v>
      </c>
      <c r="AT170" s="229">
        <f t="shared" si="215"/>
        <v>0</v>
      </c>
      <c r="AU170" s="229">
        <f t="shared" si="215"/>
        <v>0</v>
      </c>
      <c r="AV170" s="229">
        <f t="shared" si="215"/>
        <v>0</v>
      </c>
      <c r="AW170" s="229">
        <f t="shared" si="215"/>
        <v>0</v>
      </c>
      <c r="AX170" s="229">
        <f t="shared" si="215"/>
        <v>0</v>
      </c>
      <c r="AY170" s="229">
        <f t="shared" si="215"/>
        <v>0</v>
      </c>
      <c r="AZ170" s="229">
        <f t="shared" si="215"/>
        <v>0</v>
      </c>
      <c r="BA170" s="229">
        <f t="shared" si="215"/>
        <v>0</v>
      </c>
      <c r="BB170" s="229">
        <f t="shared" si="215"/>
        <v>0</v>
      </c>
      <c r="BC170" s="229">
        <f t="shared" si="215"/>
        <v>0</v>
      </c>
      <c r="BD170" s="229">
        <f t="shared" si="215"/>
        <v>0</v>
      </c>
      <c r="BE170" s="229">
        <f t="shared" si="215"/>
        <v>0</v>
      </c>
      <c r="BF170" s="229">
        <f t="shared" si="215"/>
        <v>0</v>
      </c>
      <c r="BG170" s="229">
        <f t="shared" si="215"/>
        <v>0</v>
      </c>
      <c r="BH170" s="229">
        <f t="shared" si="215"/>
        <v>0</v>
      </c>
      <c r="BI170" s="229">
        <f t="shared" si="215"/>
        <v>0</v>
      </c>
      <c r="BJ170" s="229">
        <f t="shared" si="215"/>
        <v>0</v>
      </c>
      <c r="BK170" s="229">
        <f t="shared" si="215"/>
        <v>0</v>
      </c>
      <c r="BL170" s="229">
        <f t="shared" si="215"/>
        <v>0</v>
      </c>
      <c r="BM170" s="229">
        <f t="shared" si="215"/>
        <v>0</v>
      </c>
      <c r="BN170" s="229">
        <f t="shared" si="215"/>
        <v>0</v>
      </c>
      <c r="BO170" s="229">
        <f t="shared" si="215"/>
        <v>0</v>
      </c>
      <c r="BP170" s="229">
        <f t="shared" si="215"/>
        <v>0</v>
      </c>
      <c r="BQ170" s="229">
        <f t="shared" si="215"/>
        <v>0</v>
      </c>
      <c r="BR170" s="229">
        <f t="shared" si="215"/>
        <v>0</v>
      </c>
      <c r="BS170" s="229">
        <f t="shared" si="215"/>
        <v>0</v>
      </c>
      <c r="BT170" s="229">
        <f t="shared" si="215"/>
        <v>0</v>
      </c>
      <c r="BU170" s="229">
        <f t="shared" si="215"/>
        <v>0</v>
      </c>
      <c r="BV170" s="229">
        <f t="shared" si="215"/>
        <v>0</v>
      </c>
      <c r="BW170" s="229">
        <f t="shared" si="215"/>
        <v>0</v>
      </c>
      <c r="BX170" s="229">
        <f t="shared" si="215"/>
        <v>0</v>
      </c>
      <c r="BY170" s="229">
        <f t="shared" si="215"/>
        <v>0</v>
      </c>
      <c r="BZ170" s="229">
        <f t="shared" si="215"/>
        <v>0</v>
      </c>
    </row>
    <row r="171" spans="1:78" s="310" customFormat="1" x14ac:dyDescent="0.2">
      <c r="A171" s="7" t="str">
        <f t="shared" si="209"/>
        <v>Roll-in 2</v>
      </c>
      <c r="B171" s="7">
        <f t="shared" si="209"/>
        <v>1</v>
      </c>
      <c r="C171" s="7">
        <f t="shared" si="212"/>
        <v>9</v>
      </c>
      <c r="D171" s="165">
        <f t="shared" si="210"/>
        <v>43738</v>
      </c>
      <c r="E171" s="68"/>
      <c r="F171" s="77"/>
      <c r="G171" s="229">
        <f t="shared" si="211"/>
        <v>0</v>
      </c>
      <c r="H171" s="229">
        <f t="shared" si="211"/>
        <v>0</v>
      </c>
      <c r="I171" s="229">
        <f t="shared" si="211"/>
        <v>0</v>
      </c>
      <c r="J171" s="229">
        <f t="shared" si="211"/>
        <v>0</v>
      </c>
      <c r="K171" s="229">
        <f t="shared" si="211"/>
        <v>0</v>
      </c>
      <c r="L171" s="229">
        <f t="shared" si="211"/>
        <v>0</v>
      </c>
      <c r="M171" s="229">
        <f t="shared" si="211"/>
        <v>0</v>
      </c>
      <c r="N171" s="229">
        <f t="shared" si="211"/>
        <v>0</v>
      </c>
      <c r="O171" s="229">
        <f t="shared" si="211"/>
        <v>0</v>
      </c>
      <c r="P171" s="229">
        <f t="shared" si="211"/>
        <v>0</v>
      </c>
      <c r="Q171" s="229">
        <f t="shared" si="211"/>
        <v>0</v>
      </c>
      <c r="R171" s="229">
        <f t="shared" si="211"/>
        <v>0</v>
      </c>
      <c r="S171" s="229">
        <f t="shared" si="211"/>
        <v>0</v>
      </c>
      <c r="T171" s="229">
        <f t="shared" si="211"/>
        <v>0</v>
      </c>
      <c r="U171" s="229">
        <f t="shared" si="211"/>
        <v>0</v>
      </c>
      <c r="V171" s="229">
        <f t="shared" si="211"/>
        <v>0</v>
      </c>
      <c r="W171" s="229">
        <f t="shared" si="214"/>
        <v>0</v>
      </c>
      <c r="X171" s="229">
        <f t="shared" si="214"/>
        <v>0</v>
      </c>
      <c r="Y171" s="229">
        <f t="shared" si="214"/>
        <v>0</v>
      </c>
      <c r="Z171" s="229">
        <f t="shared" si="214"/>
        <v>0</v>
      </c>
      <c r="AA171" s="229">
        <f t="shared" si="214"/>
        <v>0</v>
      </c>
      <c r="AB171" s="229">
        <f t="shared" si="214"/>
        <v>0</v>
      </c>
      <c r="AC171" s="229">
        <f t="shared" si="214"/>
        <v>0</v>
      </c>
      <c r="AD171" s="229">
        <f t="shared" si="214"/>
        <v>0</v>
      </c>
      <c r="AE171" s="229">
        <f t="shared" si="214"/>
        <v>0</v>
      </c>
      <c r="AF171" s="229">
        <f t="shared" si="214"/>
        <v>0</v>
      </c>
      <c r="AG171" s="229">
        <f t="shared" si="214"/>
        <v>0</v>
      </c>
      <c r="AH171" s="229">
        <f t="shared" si="214"/>
        <v>0</v>
      </c>
      <c r="AI171" s="229">
        <f t="shared" si="214"/>
        <v>0</v>
      </c>
      <c r="AJ171" s="229">
        <f t="shared" si="214"/>
        <v>0</v>
      </c>
      <c r="AK171" s="229">
        <f t="shared" si="214"/>
        <v>0</v>
      </c>
      <c r="AL171" s="229">
        <f t="shared" si="214"/>
        <v>0</v>
      </c>
      <c r="AM171" s="229">
        <f t="shared" si="214"/>
        <v>0</v>
      </c>
      <c r="AN171" s="229">
        <f t="shared" si="214"/>
        <v>0</v>
      </c>
      <c r="AO171" s="229">
        <f t="shared" si="215"/>
        <v>0</v>
      </c>
      <c r="AP171" s="229">
        <f t="shared" si="215"/>
        <v>0</v>
      </c>
      <c r="AQ171" s="229">
        <f t="shared" si="215"/>
        <v>0</v>
      </c>
      <c r="AR171" s="229">
        <f t="shared" si="215"/>
        <v>0</v>
      </c>
      <c r="AS171" s="229">
        <f t="shared" si="215"/>
        <v>0</v>
      </c>
      <c r="AT171" s="229">
        <f t="shared" si="215"/>
        <v>0</v>
      </c>
      <c r="AU171" s="229">
        <f t="shared" si="215"/>
        <v>0</v>
      </c>
      <c r="AV171" s="229">
        <f t="shared" si="215"/>
        <v>0</v>
      </c>
      <c r="AW171" s="229">
        <f t="shared" si="215"/>
        <v>0</v>
      </c>
      <c r="AX171" s="229">
        <f t="shared" si="215"/>
        <v>0</v>
      </c>
      <c r="AY171" s="229">
        <f t="shared" si="215"/>
        <v>0</v>
      </c>
      <c r="AZ171" s="229">
        <f t="shared" si="215"/>
        <v>0</v>
      </c>
      <c r="BA171" s="229">
        <f t="shared" si="215"/>
        <v>0</v>
      </c>
      <c r="BB171" s="229">
        <f t="shared" si="215"/>
        <v>0</v>
      </c>
      <c r="BC171" s="229">
        <f t="shared" si="215"/>
        <v>0</v>
      </c>
      <c r="BD171" s="229">
        <f t="shared" si="215"/>
        <v>0</v>
      </c>
      <c r="BE171" s="229">
        <f t="shared" si="215"/>
        <v>0</v>
      </c>
      <c r="BF171" s="229">
        <f t="shared" si="215"/>
        <v>0</v>
      </c>
      <c r="BG171" s="229">
        <f t="shared" si="215"/>
        <v>0</v>
      </c>
      <c r="BH171" s="229">
        <f t="shared" si="215"/>
        <v>0</v>
      </c>
      <c r="BI171" s="229">
        <f t="shared" si="215"/>
        <v>0</v>
      </c>
      <c r="BJ171" s="229">
        <f t="shared" si="215"/>
        <v>0</v>
      </c>
      <c r="BK171" s="229">
        <f t="shared" si="215"/>
        <v>0</v>
      </c>
      <c r="BL171" s="229">
        <f t="shared" si="215"/>
        <v>0</v>
      </c>
      <c r="BM171" s="229">
        <f t="shared" si="215"/>
        <v>0</v>
      </c>
      <c r="BN171" s="229">
        <f t="shared" si="215"/>
        <v>0</v>
      </c>
      <c r="BO171" s="229">
        <f t="shared" si="215"/>
        <v>0</v>
      </c>
      <c r="BP171" s="229">
        <f t="shared" si="215"/>
        <v>0</v>
      </c>
      <c r="BQ171" s="229">
        <f t="shared" si="215"/>
        <v>0</v>
      </c>
      <c r="BR171" s="229">
        <f t="shared" si="215"/>
        <v>0</v>
      </c>
      <c r="BS171" s="229">
        <f t="shared" si="215"/>
        <v>0</v>
      </c>
      <c r="BT171" s="229">
        <f t="shared" si="215"/>
        <v>0</v>
      </c>
      <c r="BU171" s="229">
        <f t="shared" si="215"/>
        <v>0</v>
      </c>
      <c r="BV171" s="229">
        <f t="shared" si="215"/>
        <v>0</v>
      </c>
      <c r="BW171" s="229">
        <f t="shared" si="215"/>
        <v>0</v>
      </c>
      <c r="BX171" s="229">
        <f t="shared" si="215"/>
        <v>0</v>
      </c>
      <c r="BY171" s="229">
        <f t="shared" si="215"/>
        <v>0</v>
      </c>
      <c r="BZ171" s="229">
        <f t="shared" si="215"/>
        <v>0</v>
      </c>
    </row>
    <row r="172" spans="1:78" s="310" customFormat="1" x14ac:dyDescent="0.2">
      <c r="A172" s="7" t="str">
        <f t="shared" si="209"/>
        <v>Roll-in 2</v>
      </c>
      <c r="B172" s="7">
        <f t="shared" si="209"/>
        <v>1</v>
      </c>
      <c r="C172" s="7">
        <f t="shared" si="212"/>
        <v>10</v>
      </c>
      <c r="D172" s="165">
        <f t="shared" si="210"/>
        <v>43769</v>
      </c>
      <c r="E172" s="68"/>
      <c r="F172" s="77"/>
      <c r="G172" s="229">
        <f t="shared" si="211"/>
        <v>0</v>
      </c>
      <c r="H172" s="229">
        <f t="shared" si="211"/>
        <v>0</v>
      </c>
      <c r="I172" s="229">
        <f t="shared" si="211"/>
        <v>0</v>
      </c>
      <c r="J172" s="229">
        <f t="shared" si="211"/>
        <v>0</v>
      </c>
      <c r="K172" s="229">
        <f t="shared" si="211"/>
        <v>0</v>
      </c>
      <c r="L172" s="229">
        <f t="shared" si="211"/>
        <v>0</v>
      </c>
      <c r="M172" s="229">
        <f t="shared" si="211"/>
        <v>0</v>
      </c>
      <c r="N172" s="229">
        <f t="shared" si="211"/>
        <v>0</v>
      </c>
      <c r="O172" s="229">
        <f t="shared" si="211"/>
        <v>0</v>
      </c>
      <c r="P172" s="229">
        <f t="shared" si="211"/>
        <v>0</v>
      </c>
      <c r="Q172" s="229">
        <f t="shared" si="211"/>
        <v>0</v>
      </c>
      <c r="R172" s="229">
        <f t="shared" si="211"/>
        <v>0</v>
      </c>
      <c r="S172" s="229">
        <f t="shared" si="211"/>
        <v>0</v>
      </c>
      <c r="T172" s="229">
        <f t="shared" si="211"/>
        <v>0</v>
      </c>
      <c r="U172" s="229">
        <f t="shared" si="211"/>
        <v>0</v>
      </c>
      <c r="V172" s="229">
        <f t="shared" si="211"/>
        <v>0</v>
      </c>
      <c r="W172" s="229">
        <f t="shared" si="214"/>
        <v>0</v>
      </c>
      <c r="X172" s="229">
        <f t="shared" si="214"/>
        <v>0</v>
      </c>
      <c r="Y172" s="229">
        <f t="shared" si="214"/>
        <v>0</v>
      </c>
      <c r="Z172" s="229">
        <f t="shared" si="214"/>
        <v>0</v>
      </c>
      <c r="AA172" s="229">
        <f t="shared" si="214"/>
        <v>0</v>
      </c>
      <c r="AB172" s="229">
        <f t="shared" si="214"/>
        <v>0</v>
      </c>
      <c r="AC172" s="229">
        <f t="shared" si="214"/>
        <v>0</v>
      </c>
      <c r="AD172" s="229">
        <f t="shared" si="214"/>
        <v>0</v>
      </c>
      <c r="AE172" s="229">
        <f t="shared" si="214"/>
        <v>0</v>
      </c>
      <c r="AF172" s="229">
        <f t="shared" si="214"/>
        <v>0</v>
      </c>
      <c r="AG172" s="229">
        <f t="shared" si="214"/>
        <v>0</v>
      </c>
      <c r="AH172" s="229">
        <f t="shared" si="214"/>
        <v>0</v>
      </c>
      <c r="AI172" s="229">
        <f t="shared" si="214"/>
        <v>0</v>
      </c>
      <c r="AJ172" s="229">
        <f t="shared" si="214"/>
        <v>0</v>
      </c>
      <c r="AK172" s="229">
        <f t="shared" si="214"/>
        <v>0</v>
      </c>
      <c r="AL172" s="229">
        <f t="shared" si="214"/>
        <v>0</v>
      </c>
      <c r="AM172" s="229">
        <f t="shared" si="214"/>
        <v>0</v>
      </c>
      <c r="AN172" s="229">
        <f t="shared" si="214"/>
        <v>0</v>
      </c>
      <c r="AO172" s="229">
        <f t="shared" si="215"/>
        <v>0</v>
      </c>
      <c r="AP172" s="229">
        <f t="shared" si="215"/>
        <v>0</v>
      </c>
      <c r="AQ172" s="229">
        <f t="shared" si="215"/>
        <v>0</v>
      </c>
      <c r="AR172" s="229">
        <f t="shared" si="215"/>
        <v>0</v>
      </c>
      <c r="AS172" s="229">
        <f t="shared" si="215"/>
        <v>0</v>
      </c>
      <c r="AT172" s="229">
        <f t="shared" si="215"/>
        <v>0</v>
      </c>
      <c r="AU172" s="229">
        <f t="shared" si="215"/>
        <v>0</v>
      </c>
      <c r="AV172" s="229">
        <f t="shared" si="215"/>
        <v>0</v>
      </c>
      <c r="AW172" s="229">
        <f t="shared" si="215"/>
        <v>0</v>
      </c>
      <c r="AX172" s="229">
        <f t="shared" si="215"/>
        <v>0</v>
      </c>
      <c r="AY172" s="229">
        <f t="shared" si="215"/>
        <v>0</v>
      </c>
      <c r="AZ172" s="229">
        <f t="shared" si="215"/>
        <v>0</v>
      </c>
      <c r="BA172" s="229">
        <f t="shared" si="215"/>
        <v>0</v>
      </c>
      <c r="BB172" s="229">
        <f t="shared" si="215"/>
        <v>0</v>
      </c>
      <c r="BC172" s="229">
        <f t="shared" si="215"/>
        <v>0</v>
      </c>
      <c r="BD172" s="229">
        <f t="shared" si="215"/>
        <v>0</v>
      </c>
      <c r="BE172" s="229">
        <f t="shared" si="215"/>
        <v>0</v>
      </c>
      <c r="BF172" s="229">
        <f t="shared" si="215"/>
        <v>0</v>
      </c>
      <c r="BG172" s="229">
        <f t="shared" si="215"/>
        <v>0</v>
      </c>
      <c r="BH172" s="229">
        <f t="shared" si="215"/>
        <v>0</v>
      </c>
      <c r="BI172" s="229">
        <f t="shared" si="215"/>
        <v>0</v>
      </c>
      <c r="BJ172" s="229">
        <f t="shared" si="215"/>
        <v>0</v>
      </c>
      <c r="BK172" s="229">
        <f t="shared" si="215"/>
        <v>0</v>
      </c>
      <c r="BL172" s="229">
        <f t="shared" si="215"/>
        <v>0</v>
      </c>
      <c r="BM172" s="229">
        <f t="shared" si="215"/>
        <v>0</v>
      </c>
      <c r="BN172" s="229">
        <f t="shared" si="215"/>
        <v>0</v>
      </c>
      <c r="BO172" s="229">
        <f t="shared" si="215"/>
        <v>0</v>
      </c>
      <c r="BP172" s="229">
        <f t="shared" si="215"/>
        <v>0</v>
      </c>
      <c r="BQ172" s="229">
        <f t="shared" si="215"/>
        <v>0</v>
      </c>
      <c r="BR172" s="229">
        <f t="shared" si="215"/>
        <v>0</v>
      </c>
      <c r="BS172" s="229">
        <f t="shared" si="215"/>
        <v>0</v>
      </c>
      <c r="BT172" s="229">
        <f t="shared" si="215"/>
        <v>0</v>
      </c>
      <c r="BU172" s="229">
        <f t="shared" si="215"/>
        <v>0</v>
      </c>
      <c r="BV172" s="229">
        <f t="shared" si="215"/>
        <v>0</v>
      </c>
      <c r="BW172" s="229">
        <f t="shared" si="215"/>
        <v>0</v>
      </c>
      <c r="BX172" s="229">
        <f t="shared" si="215"/>
        <v>0</v>
      </c>
      <c r="BY172" s="229">
        <f t="shared" si="215"/>
        <v>0</v>
      </c>
      <c r="BZ172" s="229">
        <f t="shared" si="215"/>
        <v>0</v>
      </c>
    </row>
    <row r="173" spans="1:78" s="310" customFormat="1" x14ac:dyDescent="0.2">
      <c r="A173" s="7" t="str">
        <f t="shared" si="209"/>
        <v>Roll-in 2</v>
      </c>
      <c r="B173" s="7">
        <f t="shared" si="209"/>
        <v>1</v>
      </c>
      <c r="C173" s="7">
        <f t="shared" si="212"/>
        <v>11</v>
      </c>
      <c r="D173" s="165">
        <f t="shared" si="210"/>
        <v>43799</v>
      </c>
      <c r="E173" s="68"/>
      <c r="F173" s="77"/>
      <c r="G173" s="229">
        <f t="shared" si="211"/>
        <v>0</v>
      </c>
      <c r="H173" s="229">
        <f t="shared" si="211"/>
        <v>0</v>
      </c>
      <c r="I173" s="229">
        <f t="shared" si="211"/>
        <v>0</v>
      </c>
      <c r="J173" s="229">
        <f t="shared" si="211"/>
        <v>0</v>
      </c>
      <c r="K173" s="229">
        <f t="shared" si="211"/>
        <v>0</v>
      </c>
      <c r="L173" s="229">
        <f t="shared" si="211"/>
        <v>0</v>
      </c>
      <c r="M173" s="229">
        <f t="shared" si="211"/>
        <v>0</v>
      </c>
      <c r="N173" s="229">
        <f t="shared" si="211"/>
        <v>0</v>
      </c>
      <c r="O173" s="229">
        <f t="shared" si="211"/>
        <v>0</v>
      </c>
      <c r="P173" s="229">
        <f t="shared" si="211"/>
        <v>0</v>
      </c>
      <c r="Q173" s="229">
        <f t="shared" si="211"/>
        <v>0</v>
      </c>
      <c r="R173" s="229">
        <f t="shared" si="211"/>
        <v>0</v>
      </c>
      <c r="S173" s="229">
        <f t="shared" si="211"/>
        <v>0</v>
      </c>
      <c r="T173" s="229">
        <f t="shared" si="211"/>
        <v>0</v>
      </c>
      <c r="U173" s="229">
        <f t="shared" si="211"/>
        <v>0</v>
      </c>
      <c r="V173" s="229">
        <f t="shared" si="211"/>
        <v>0</v>
      </c>
      <c r="W173" s="229">
        <f t="shared" si="214"/>
        <v>0</v>
      </c>
      <c r="X173" s="229">
        <f t="shared" si="214"/>
        <v>0</v>
      </c>
      <c r="Y173" s="229">
        <f t="shared" si="214"/>
        <v>0</v>
      </c>
      <c r="Z173" s="229">
        <f t="shared" si="214"/>
        <v>0</v>
      </c>
      <c r="AA173" s="229">
        <f t="shared" si="214"/>
        <v>0</v>
      </c>
      <c r="AB173" s="229">
        <f t="shared" si="214"/>
        <v>0</v>
      </c>
      <c r="AC173" s="229">
        <f t="shared" si="214"/>
        <v>0</v>
      </c>
      <c r="AD173" s="229">
        <f t="shared" si="214"/>
        <v>0</v>
      </c>
      <c r="AE173" s="229">
        <f t="shared" si="214"/>
        <v>0</v>
      </c>
      <c r="AF173" s="229">
        <f t="shared" si="214"/>
        <v>0</v>
      </c>
      <c r="AG173" s="229">
        <f t="shared" si="214"/>
        <v>0</v>
      </c>
      <c r="AH173" s="229">
        <f t="shared" si="214"/>
        <v>0</v>
      </c>
      <c r="AI173" s="229">
        <f t="shared" si="214"/>
        <v>0</v>
      </c>
      <c r="AJ173" s="229">
        <f t="shared" si="214"/>
        <v>0</v>
      </c>
      <c r="AK173" s="229">
        <f t="shared" si="214"/>
        <v>0</v>
      </c>
      <c r="AL173" s="229">
        <f t="shared" si="214"/>
        <v>0</v>
      </c>
      <c r="AM173" s="229">
        <f t="shared" si="214"/>
        <v>0</v>
      </c>
      <c r="AN173" s="229">
        <f t="shared" si="214"/>
        <v>0</v>
      </c>
      <c r="AO173" s="229">
        <f t="shared" si="215"/>
        <v>0</v>
      </c>
      <c r="AP173" s="229">
        <f t="shared" si="215"/>
        <v>0</v>
      </c>
      <c r="AQ173" s="229">
        <f t="shared" si="215"/>
        <v>0</v>
      </c>
      <c r="AR173" s="229">
        <f t="shared" si="215"/>
        <v>0</v>
      </c>
      <c r="AS173" s="229">
        <f t="shared" si="215"/>
        <v>0</v>
      </c>
      <c r="AT173" s="229">
        <f t="shared" si="215"/>
        <v>0</v>
      </c>
      <c r="AU173" s="229">
        <f t="shared" si="215"/>
        <v>0</v>
      </c>
      <c r="AV173" s="229">
        <f t="shared" si="215"/>
        <v>0</v>
      </c>
      <c r="AW173" s="229">
        <f t="shared" si="215"/>
        <v>0</v>
      </c>
      <c r="AX173" s="229">
        <f t="shared" si="215"/>
        <v>0</v>
      </c>
      <c r="AY173" s="229">
        <f t="shared" si="215"/>
        <v>0</v>
      </c>
      <c r="AZ173" s="229">
        <f t="shared" si="215"/>
        <v>0</v>
      </c>
      <c r="BA173" s="229">
        <f t="shared" si="215"/>
        <v>0</v>
      </c>
      <c r="BB173" s="229">
        <f t="shared" si="215"/>
        <v>0</v>
      </c>
      <c r="BC173" s="229">
        <f t="shared" si="215"/>
        <v>0</v>
      </c>
      <c r="BD173" s="229">
        <f t="shared" si="215"/>
        <v>0</v>
      </c>
      <c r="BE173" s="229">
        <f t="shared" si="215"/>
        <v>0</v>
      </c>
      <c r="BF173" s="229">
        <f t="shared" si="215"/>
        <v>0</v>
      </c>
      <c r="BG173" s="229">
        <f t="shared" si="215"/>
        <v>0</v>
      </c>
      <c r="BH173" s="229">
        <f t="shared" si="215"/>
        <v>0</v>
      </c>
      <c r="BI173" s="229">
        <f t="shared" si="215"/>
        <v>0</v>
      </c>
      <c r="BJ173" s="229">
        <f t="shared" si="215"/>
        <v>0</v>
      </c>
      <c r="BK173" s="229">
        <f t="shared" si="215"/>
        <v>0</v>
      </c>
      <c r="BL173" s="229">
        <f t="shared" si="215"/>
        <v>0</v>
      </c>
      <c r="BM173" s="229">
        <f t="shared" si="215"/>
        <v>0</v>
      </c>
      <c r="BN173" s="229">
        <f t="shared" si="215"/>
        <v>0</v>
      </c>
      <c r="BO173" s="229">
        <f t="shared" si="215"/>
        <v>0</v>
      </c>
      <c r="BP173" s="229">
        <f t="shared" si="215"/>
        <v>0</v>
      </c>
      <c r="BQ173" s="229">
        <f t="shared" si="215"/>
        <v>0</v>
      </c>
      <c r="BR173" s="229">
        <f t="shared" si="215"/>
        <v>0</v>
      </c>
      <c r="BS173" s="229">
        <f t="shared" si="215"/>
        <v>0</v>
      </c>
      <c r="BT173" s="229">
        <f t="shared" si="215"/>
        <v>0</v>
      </c>
      <c r="BU173" s="229">
        <f t="shared" si="215"/>
        <v>0</v>
      </c>
      <c r="BV173" s="229">
        <f t="shared" si="215"/>
        <v>0</v>
      </c>
      <c r="BW173" s="229">
        <f t="shared" si="215"/>
        <v>0</v>
      </c>
      <c r="BX173" s="229">
        <f t="shared" si="215"/>
        <v>0</v>
      </c>
      <c r="BY173" s="229">
        <f t="shared" si="215"/>
        <v>0</v>
      </c>
      <c r="BZ173" s="229">
        <f t="shared" si="215"/>
        <v>0</v>
      </c>
    </row>
    <row r="174" spans="1:78" s="310" customFormat="1" x14ac:dyDescent="0.2">
      <c r="A174" s="7" t="str">
        <f t="shared" si="209"/>
        <v>Roll-in 2</v>
      </c>
      <c r="B174" s="7">
        <f t="shared" si="209"/>
        <v>1</v>
      </c>
      <c r="C174" s="7">
        <f t="shared" si="212"/>
        <v>12</v>
      </c>
      <c r="D174" s="165">
        <f t="shared" si="210"/>
        <v>43830</v>
      </c>
      <c r="E174" s="68"/>
      <c r="F174" s="77"/>
      <c r="G174" s="229">
        <f t="shared" si="211"/>
        <v>0</v>
      </c>
      <c r="H174" s="229">
        <f t="shared" si="211"/>
        <v>0</v>
      </c>
      <c r="I174" s="229">
        <f t="shared" si="211"/>
        <v>0</v>
      </c>
      <c r="J174" s="229">
        <f t="shared" si="211"/>
        <v>0</v>
      </c>
      <c r="K174" s="229">
        <f t="shared" si="211"/>
        <v>0</v>
      </c>
      <c r="L174" s="229">
        <f t="shared" si="211"/>
        <v>0</v>
      </c>
      <c r="M174" s="229">
        <f t="shared" si="211"/>
        <v>0</v>
      </c>
      <c r="N174" s="229">
        <f t="shared" si="211"/>
        <v>0</v>
      </c>
      <c r="O174" s="229">
        <f t="shared" si="211"/>
        <v>0</v>
      </c>
      <c r="P174" s="229">
        <f t="shared" si="211"/>
        <v>0</v>
      </c>
      <c r="Q174" s="229">
        <f t="shared" si="211"/>
        <v>0</v>
      </c>
      <c r="R174" s="229">
        <f t="shared" si="211"/>
        <v>0</v>
      </c>
      <c r="S174" s="229">
        <f t="shared" si="211"/>
        <v>0</v>
      </c>
      <c r="T174" s="229">
        <f t="shared" si="211"/>
        <v>0</v>
      </c>
      <c r="U174" s="229">
        <f t="shared" si="211"/>
        <v>0</v>
      </c>
      <c r="V174" s="229">
        <f t="shared" si="211"/>
        <v>0</v>
      </c>
      <c r="W174" s="229">
        <f t="shared" ref="W174:AL189" si="216">IF($D174=W$9,$E174*$G$3/2,IF(AND($C174+$E$3&gt;W$8,W$9&gt;$D174),$E174*$G$3,0))</f>
        <v>0</v>
      </c>
      <c r="X174" s="229">
        <f t="shared" si="216"/>
        <v>0</v>
      </c>
      <c r="Y174" s="229">
        <f t="shared" si="216"/>
        <v>0</v>
      </c>
      <c r="Z174" s="229">
        <f t="shared" si="216"/>
        <v>0</v>
      </c>
      <c r="AA174" s="229">
        <f t="shared" si="216"/>
        <v>0</v>
      </c>
      <c r="AB174" s="229">
        <f t="shared" si="216"/>
        <v>0</v>
      </c>
      <c r="AC174" s="229">
        <f t="shared" si="216"/>
        <v>0</v>
      </c>
      <c r="AD174" s="229">
        <f t="shared" si="216"/>
        <v>0</v>
      </c>
      <c r="AE174" s="229">
        <f t="shared" si="216"/>
        <v>0</v>
      </c>
      <c r="AF174" s="229">
        <f t="shared" si="216"/>
        <v>0</v>
      </c>
      <c r="AG174" s="229">
        <f t="shared" si="216"/>
        <v>0</v>
      </c>
      <c r="AH174" s="229">
        <f t="shared" si="216"/>
        <v>0</v>
      </c>
      <c r="AI174" s="229">
        <f t="shared" si="216"/>
        <v>0</v>
      </c>
      <c r="AJ174" s="229">
        <f t="shared" si="216"/>
        <v>0</v>
      </c>
      <c r="AK174" s="229">
        <f t="shared" si="216"/>
        <v>0</v>
      </c>
      <c r="AL174" s="229">
        <f t="shared" si="216"/>
        <v>0</v>
      </c>
      <c r="AM174" s="229">
        <f t="shared" ref="AM174:AW188" si="217">IF($D174=AM$9,$E174*$G$3/2,IF(AND($C174+$E$3&gt;AM$8,AM$9&gt;$D174),$E174*$G$3,0))</f>
        <v>0</v>
      </c>
      <c r="AN174" s="229">
        <f t="shared" si="217"/>
        <v>0</v>
      </c>
      <c r="AO174" s="229">
        <f t="shared" si="217"/>
        <v>0</v>
      </c>
      <c r="AP174" s="229">
        <f t="shared" si="217"/>
        <v>0</v>
      </c>
      <c r="AQ174" s="229">
        <f t="shared" si="217"/>
        <v>0</v>
      </c>
      <c r="AR174" s="229">
        <f t="shared" si="217"/>
        <v>0</v>
      </c>
      <c r="AS174" s="229">
        <f t="shared" si="217"/>
        <v>0</v>
      </c>
      <c r="AT174" s="229">
        <f t="shared" si="217"/>
        <v>0</v>
      </c>
      <c r="AU174" s="229">
        <f t="shared" si="217"/>
        <v>0</v>
      </c>
      <c r="AV174" s="229">
        <f t="shared" si="217"/>
        <v>0</v>
      </c>
      <c r="AW174" s="229">
        <f t="shared" si="217"/>
        <v>0</v>
      </c>
      <c r="AX174" s="229">
        <f t="shared" si="215"/>
        <v>0</v>
      </c>
      <c r="AY174" s="229">
        <f t="shared" si="215"/>
        <v>0</v>
      </c>
      <c r="AZ174" s="229">
        <f t="shared" si="215"/>
        <v>0</v>
      </c>
      <c r="BA174" s="229">
        <f t="shared" si="215"/>
        <v>0</v>
      </c>
      <c r="BB174" s="229">
        <f t="shared" si="215"/>
        <v>0</v>
      </c>
      <c r="BC174" s="229">
        <f t="shared" si="215"/>
        <v>0</v>
      </c>
      <c r="BD174" s="229">
        <f t="shared" si="215"/>
        <v>0</v>
      </c>
      <c r="BE174" s="229">
        <f t="shared" si="215"/>
        <v>0</v>
      </c>
      <c r="BF174" s="229">
        <f t="shared" si="215"/>
        <v>0</v>
      </c>
      <c r="BG174" s="229">
        <f t="shared" si="215"/>
        <v>0</v>
      </c>
      <c r="BH174" s="229">
        <f t="shared" si="215"/>
        <v>0</v>
      </c>
      <c r="BI174" s="229">
        <f t="shared" si="215"/>
        <v>0</v>
      </c>
      <c r="BJ174" s="229">
        <f t="shared" si="215"/>
        <v>0</v>
      </c>
      <c r="BK174" s="229">
        <f t="shared" si="215"/>
        <v>0</v>
      </c>
      <c r="BL174" s="229">
        <f t="shared" si="215"/>
        <v>0</v>
      </c>
      <c r="BM174" s="229">
        <f t="shared" si="215"/>
        <v>0</v>
      </c>
      <c r="BN174" s="229">
        <f t="shared" si="215"/>
        <v>0</v>
      </c>
      <c r="BO174" s="229">
        <f t="shared" si="215"/>
        <v>0</v>
      </c>
      <c r="BP174" s="229">
        <f t="shared" si="215"/>
        <v>0</v>
      </c>
      <c r="BQ174" s="229">
        <f t="shared" si="215"/>
        <v>0</v>
      </c>
      <c r="BR174" s="229">
        <f t="shared" si="215"/>
        <v>0</v>
      </c>
      <c r="BS174" s="229">
        <f t="shared" si="215"/>
        <v>0</v>
      </c>
      <c r="BT174" s="229">
        <f t="shared" si="215"/>
        <v>0</v>
      </c>
      <c r="BU174" s="229">
        <f t="shared" si="215"/>
        <v>0</v>
      </c>
      <c r="BV174" s="229">
        <f t="shared" si="215"/>
        <v>0</v>
      </c>
      <c r="BW174" s="229">
        <f t="shared" si="215"/>
        <v>0</v>
      </c>
      <c r="BX174" s="229">
        <f t="shared" si="215"/>
        <v>0</v>
      </c>
      <c r="BY174" s="229">
        <f t="shared" ref="AO174:BZ181" si="218">IF($D174=BY$9,$E174*$G$3/2,IF(AND($C174+$E$3&gt;BY$8,BY$9&gt;$D174),$E174*$G$3,0))</f>
        <v>0</v>
      </c>
      <c r="BZ174" s="229">
        <f t="shared" si="218"/>
        <v>0</v>
      </c>
    </row>
    <row r="175" spans="1:78" s="310" customFormat="1" x14ac:dyDescent="0.2">
      <c r="A175" s="7" t="str">
        <f t="shared" si="209"/>
        <v>Roll-in 2</v>
      </c>
      <c r="B175" s="7">
        <f t="shared" si="209"/>
        <v>1</v>
      </c>
      <c r="C175" s="7">
        <f t="shared" si="212"/>
        <v>13</v>
      </c>
      <c r="D175" s="165">
        <f t="shared" si="210"/>
        <v>43861</v>
      </c>
      <c r="E175" s="68"/>
      <c r="F175" s="77"/>
      <c r="G175" s="229">
        <f t="shared" si="211"/>
        <v>0</v>
      </c>
      <c r="H175" s="229">
        <f t="shared" si="211"/>
        <v>0</v>
      </c>
      <c r="I175" s="229">
        <f t="shared" si="211"/>
        <v>0</v>
      </c>
      <c r="J175" s="229">
        <f t="shared" si="211"/>
        <v>0</v>
      </c>
      <c r="K175" s="229">
        <f t="shared" si="211"/>
        <v>0</v>
      </c>
      <c r="L175" s="229">
        <f t="shared" si="211"/>
        <v>0</v>
      </c>
      <c r="M175" s="229">
        <f t="shared" si="211"/>
        <v>0</v>
      </c>
      <c r="N175" s="229">
        <f t="shared" si="211"/>
        <v>0</v>
      </c>
      <c r="O175" s="229">
        <f t="shared" si="211"/>
        <v>0</v>
      </c>
      <c r="P175" s="229">
        <f t="shared" si="211"/>
        <v>0</v>
      </c>
      <c r="Q175" s="229">
        <f t="shared" si="211"/>
        <v>0</v>
      </c>
      <c r="R175" s="229">
        <f t="shared" si="211"/>
        <v>0</v>
      </c>
      <c r="S175" s="229">
        <f t="shared" si="211"/>
        <v>0</v>
      </c>
      <c r="T175" s="229">
        <f t="shared" si="211"/>
        <v>0</v>
      </c>
      <c r="U175" s="229">
        <f t="shared" si="211"/>
        <v>0</v>
      </c>
      <c r="V175" s="229">
        <f t="shared" si="211"/>
        <v>0</v>
      </c>
      <c r="W175" s="229">
        <f t="shared" si="216"/>
        <v>0</v>
      </c>
      <c r="X175" s="229">
        <f t="shared" si="216"/>
        <v>0</v>
      </c>
      <c r="Y175" s="229">
        <f t="shared" si="216"/>
        <v>0</v>
      </c>
      <c r="Z175" s="229">
        <f t="shared" si="216"/>
        <v>0</v>
      </c>
      <c r="AA175" s="229">
        <f t="shared" si="216"/>
        <v>0</v>
      </c>
      <c r="AB175" s="229">
        <f t="shared" si="216"/>
        <v>0</v>
      </c>
      <c r="AC175" s="229">
        <f t="shared" si="216"/>
        <v>0</v>
      </c>
      <c r="AD175" s="229">
        <f t="shared" si="216"/>
        <v>0</v>
      </c>
      <c r="AE175" s="229">
        <f t="shared" si="216"/>
        <v>0</v>
      </c>
      <c r="AF175" s="229">
        <f t="shared" si="216"/>
        <v>0</v>
      </c>
      <c r="AG175" s="229">
        <f t="shared" si="216"/>
        <v>0</v>
      </c>
      <c r="AH175" s="229">
        <f t="shared" si="216"/>
        <v>0</v>
      </c>
      <c r="AI175" s="229">
        <f t="shared" si="216"/>
        <v>0</v>
      </c>
      <c r="AJ175" s="229">
        <f t="shared" si="216"/>
        <v>0</v>
      </c>
      <c r="AK175" s="229">
        <f t="shared" si="216"/>
        <v>0</v>
      </c>
      <c r="AL175" s="229">
        <f t="shared" si="216"/>
        <v>0</v>
      </c>
      <c r="AM175" s="229">
        <f t="shared" si="217"/>
        <v>0</v>
      </c>
      <c r="AN175" s="229">
        <f t="shared" si="217"/>
        <v>0</v>
      </c>
      <c r="AO175" s="229">
        <f t="shared" si="218"/>
        <v>0</v>
      </c>
      <c r="AP175" s="229">
        <f t="shared" si="218"/>
        <v>0</v>
      </c>
      <c r="AQ175" s="229">
        <f t="shared" si="218"/>
        <v>0</v>
      </c>
      <c r="AR175" s="229">
        <f t="shared" si="218"/>
        <v>0</v>
      </c>
      <c r="AS175" s="229">
        <f t="shared" si="218"/>
        <v>0</v>
      </c>
      <c r="AT175" s="229">
        <f t="shared" si="218"/>
        <v>0</v>
      </c>
      <c r="AU175" s="229">
        <f t="shared" si="218"/>
        <v>0</v>
      </c>
      <c r="AV175" s="229">
        <f t="shared" si="218"/>
        <v>0</v>
      </c>
      <c r="AW175" s="229">
        <f t="shared" si="218"/>
        <v>0</v>
      </c>
      <c r="AX175" s="229">
        <f t="shared" si="218"/>
        <v>0</v>
      </c>
      <c r="AY175" s="229">
        <f t="shared" si="218"/>
        <v>0</v>
      </c>
      <c r="AZ175" s="229">
        <f t="shared" si="218"/>
        <v>0</v>
      </c>
      <c r="BA175" s="229">
        <f t="shared" si="218"/>
        <v>0</v>
      </c>
      <c r="BB175" s="229">
        <f t="shared" si="218"/>
        <v>0</v>
      </c>
      <c r="BC175" s="229">
        <f t="shared" si="218"/>
        <v>0</v>
      </c>
      <c r="BD175" s="229">
        <f t="shared" si="218"/>
        <v>0</v>
      </c>
      <c r="BE175" s="229">
        <f t="shared" si="218"/>
        <v>0</v>
      </c>
      <c r="BF175" s="229">
        <f t="shared" si="218"/>
        <v>0</v>
      </c>
      <c r="BG175" s="229">
        <f t="shared" si="218"/>
        <v>0</v>
      </c>
      <c r="BH175" s="229">
        <f t="shared" si="218"/>
        <v>0</v>
      </c>
      <c r="BI175" s="229">
        <f t="shared" si="218"/>
        <v>0</v>
      </c>
      <c r="BJ175" s="229">
        <f t="shared" si="218"/>
        <v>0</v>
      </c>
      <c r="BK175" s="229">
        <f t="shared" si="218"/>
        <v>0</v>
      </c>
      <c r="BL175" s="229">
        <f t="shared" si="218"/>
        <v>0</v>
      </c>
      <c r="BM175" s="229">
        <f t="shared" si="218"/>
        <v>0</v>
      </c>
      <c r="BN175" s="229">
        <f t="shared" si="218"/>
        <v>0</v>
      </c>
      <c r="BO175" s="229">
        <f t="shared" si="218"/>
        <v>0</v>
      </c>
      <c r="BP175" s="229">
        <f t="shared" si="218"/>
        <v>0</v>
      </c>
      <c r="BQ175" s="229">
        <f t="shared" si="218"/>
        <v>0</v>
      </c>
      <c r="BR175" s="229">
        <f t="shared" si="218"/>
        <v>0</v>
      </c>
      <c r="BS175" s="229">
        <f t="shared" si="218"/>
        <v>0</v>
      </c>
      <c r="BT175" s="229">
        <f t="shared" si="218"/>
        <v>0</v>
      </c>
      <c r="BU175" s="229">
        <f t="shared" si="218"/>
        <v>0</v>
      </c>
      <c r="BV175" s="229">
        <f t="shared" si="218"/>
        <v>0</v>
      </c>
      <c r="BW175" s="229">
        <f t="shared" si="218"/>
        <v>0</v>
      </c>
      <c r="BX175" s="229">
        <f t="shared" si="218"/>
        <v>0</v>
      </c>
      <c r="BY175" s="229">
        <f t="shared" si="218"/>
        <v>0</v>
      </c>
      <c r="BZ175" s="229">
        <f t="shared" si="218"/>
        <v>0</v>
      </c>
    </row>
    <row r="176" spans="1:78" s="310" customFormat="1" x14ac:dyDescent="0.2">
      <c r="A176" s="7" t="str">
        <f t="shared" si="209"/>
        <v>Roll-in 2</v>
      </c>
      <c r="B176" s="7">
        <f t="shared" si="209"/>
        <v>1</v>
      </c>
      <c r="C176" s="7">
        <f t="shared" si="212"/>
        <v>14</v>
      </c>
      <c r="D176" s="165">
        <f t="shared" si="210"/>
        <v>43890</v>
      </c>
      <c r="E176" s="68"/>
      <c r="F176" s="77"/>
      <c r="G176" s="229">
        <f t="shared" si="211"/>
        <v>0</v>
      </c>
      <c r="H176" s="229">
        <f t="shared" si="211"/>
        <v>0</v>
      </c>
      <c r="I176" s="229">
        <f t="shared" si="211"/>
        <v>0</v>
      </c>
      <c r="J176" s="229">
        <f t="shared" si="211"/>
        <v>0</v>
      </c>
      <c r="K176" s="229">
        <f t="shared" si="211"/>
        <v>0</v>
      </c>
      <c r="L176" s="229">
        <f t="shared" si="211"/>
        <v>0</v>
      </c>
      <c r="M176" s="229">
        <f t="shared" si="211"/>
        <v>0</v>
      </c>
      <c r="N176" s="229">
        <f t="shared" si="211"/>
        <v>0</v>
      </c>
      <c r="O176" s="229">
        <f t="shared" si="211"/>
        <v>0</v>
      </c>
      <c r="P176" s="229">
        <f t="shared" si="211"/>
        <v>0</v>
      </c>
      <c r="Q176" s="229">
        <f t="shared" si="211"/>
        <v>0</v>
      </c>
      <c r="R176" s="229">
        <f t="shared" si="211"/>
        <v>0</v>
      </c>
      <c r="S176" s="229">
        <f t="shared" si="211"/>
        <v>0</v>
      </c>
      <c r="T176" s="229">
        <f t="shared" si="211"/>
        <v>0</v>
      </c>
      <c r="U176" s="229">
        <f t="shared" si="211"/>
        <v>0</v>
      </c>
      <c r="V176" s="229">
        <f t="shared" si="211"/>
        <v>0</v>
      </c>
      <c r="W176" s="229">
        <f t="shared" si="216"/>
        <v>0</v>
      </c>
      <c r="X176" s="229">
        <f t="shared" si="216"/>
        <v>0</v>
      </c>
      <c r="Y176" s="229">
        <f t="shared" si="216"/>
        <v>0</v>
      </c>
      <c r="Z176" s="229">
        <f t="shared" si="216"/>
        <v>0</v>
      </c>
      <c r="AA176" s="229">
        <f t="shared" si="216"/>
        <v>0</v>
      </c>
      <c r="AB176" s="229">
        <f t="shared" si="216"/>
        <v>0</v>
      </c>
      <c r="AC176" s="229">
        <f t="shared" si="216"/>
        <v>0</v>
      </c>
      <c r="AD176" s="229">
        <f t="shared" si="216"/>
        <v>0</v>
      </c>
      <c r="AE176" s="229">
        <f t="shared" si="216"/>
        <v>0</v>
      </c>
      <c r="AF176" s="229">
        <f t="shared" si="216"/>
        <v>0</v>
      </c>
      <c r="AG176" s="229">
        <f t="shared" si="216"/>
        <v>0</v>
      </c>
      <c r="AH176" s="229">
        <f t="shared" si="216"/>
        <v>0</v>
      </c>
      <c r="AI176" s="229">
        <f t="shared" si="216"/>
        <v>0</v>
      </c>
      <c r="AJ176" s="229">
        <f t="shared" si="216"/>
        <v>0</v>
      </c>
      <c r="AK176" s="229">
        <f t="shared" si="216"/>
        <v>0</v>
      </c>
      <c r="AL176" s="229">
        <f t="shared" si="216"/>
        <v>0</v>
      </c>
      <c r="AM176" s="229">
        <f t="shared" si="217"/>
        <v>0</v>
      </c>
      <c r="AN176" s="229">
        <f t="shared" si="217"/>
        <v>0</v>
      </c>
      <c r="AO176" s="229">
        <f t="shared" si="218"/>
        <v>0</v>
      </c>
      <c r="AP176" s="229">
        <f t="shared" si="218"/>
        <v>0</v>
      </c>
      <c r="AQ176" s="229">
        <f t="shared" si="218"/>
        <v>0</v>
      </c>
      <c r="AR176" s="229">
        <f t="shared" si="218"/>
        <v>0</v>
      </c>
      <c r="AS176" s="229">
        <f t="shared" si="218"/>
        <v>0</v>
      </c>
      <c r="AT176" s="229">
        <f t="shared" si="218"/>
        <v>0</v>
      </c>
      <c r="AU176" s="229">
        <f t="shared" si="218"/>
        <v>0</v>
      </c>
      <c r="AV176" s="229">
        <f t="shared" si="218"/>
        <v>0</v>
      </c>
      <c r="AW176" s="229">
        <f t="shared" si="218"/>
        <v>0</v>
      </c>
      <c r="AX176" s="229">
        <f t="shared" si="218"/>
        <v>0</v>
      </c>
      <c r="AY176" s="229">
        <f t="shared" si="218"/>
        <v>0</v>
      </c>
      <c r="AZ176" s="229">
        <f t="shared" si="218"/>
        <v>0</v>
      </c>
      <c r="BA176" s="229">
        <f t="shared" si="218"/>
        <v>0</v>
      </c>
      <c r="BB176" s="229">
        <f t="shared" si="218"/>
        <v>0</v>
      </c>
      <c r="BC176" s="229">
        <f t="shared" si="218"/>
        <v>0</v>
      </c>
      <c r="BD176" s="229">
        <f t="shared" si="218"/>
        <v>0</v>
      </c>
      <c r="BE176" s="229">
        <f t="shared" si="218"/>
        <v>0</v>
      </c>
      <c r="BF176" s="229">
        <f t="shared" si="218"/>
        <v>0</v>
      </c>
      <c r="BG176" s="229">
        <f t="shared" si="218"/>
        <v>0</v>
      </c>
      <c r="BH176" s="229">
        <f t="shared" si="218"/>
        <v>0</v>
      </c>
      <c r="BI176" s="229">
        <f t="shared" si="218"/>
        <v>0</v>
      </c>
      <c r="BJ176" s="229">
        <f t="shared" si="218"/>
        <v>0</v>
      </c>
      <c r="BK176" s="229">
        <f t="shared" si="218"/>
        <v>0</v>
      </c>
      <c r="BL176" s="229">
        <f t="shared" si="218"/>
        <v>0</v>
      </c>
      <c r="BM176" s="229">
        <f t="shared" si="218"/>
        <v>0</v>
      </c>
      <c r="BN176" s="229">
        <f t="shared" si="218"/>
        <v>0</v>
      </c>
      <c r="BO176" s="229">
        <f t="shared" si="218"/>
        <v>0</v>
      </c>
      <c r="BP176" s="229">
        <f t="shared" si="218"/>
        <v>0</v>
      </c>
      <c r="BQ176" s="229">
        <f t="shared" si="218"/>
        <v>0</v>
      </c>
      <c r="BR176" s="229">
        <f t="shared" si="218"/>
        <v>0</v>
      </c>
      <c r="BS176" s="229">
        <f t="shared" si="218"/>
        <v>0</v>
      </c>
      <c r="BT176" s="229">
        <f t="shared" si="218"/>
        <v>0</v>
      </c>
      <c r="BU176" s="229">
        <f t="shared" si="218"/>
        <v>0</v>
      </c>
      <c r="BV176" s="229">
        <f t="shared" si="218"/>
        <v>0</v>
      </c>
      <c r="BW176" s="229">
        <f t="shared" si="218"/>
        <v>0</v>
      </c>
      <c r="BX176" s="229">
        <f t="shared" si="218"/>
        <v>0</v>
      </c>
      <c r="BY176" s="229">
        <f t="shared" si="218"/>
        <v>0</v>
      </c>
      <c r="BZ176" s="229">
        <f t="shared" si="218"/>
        <v>0</v>
      </c>
    </row>
    <row r="177" spans="1:78" s="310" customFormat="1" x14ac:dyDescent="0.2">
      <c r="A177" s="7" t="str">
        <f t="shared" si="209"/>
        <v>Roll-in 3</v>
      </c>
      <c r="B177" s="7">
        <f t="shared" si="209"/>
        <v>1</v>
      </c>
      <c r="C177" s="7">
        <f t="shared" si="212"/>
        <v>15</v>
      </c>
      <c r="D177" s="165">
        <f t="shared" si="210"/>
        <v>43921</v>
      </c>
      <c r="E177" s="68"/>
      <c r="F177" s="77"/>
      <c r="G177" s="229">
        <f t="shared" si="211"/>
        <v>0</v>
      </c>
      <c r="H177" s="229">
        <f t="shared" si="211"/>
        <v>0</v>
      </c>
      <c r="I177" s="229">
        <f t="shared" si="211"/>
        <v>0</v>
      </c>
      <c r="J177" s="229">
        <f t="shared" si="211"/>
        <v>0</v>
      </c>
      <c r="K177" s="229">
        <f t="shared" si="211"/>
        <v>0</v>
      </c>
      <c r="L177" s="229">
        <f t="shared" si="211"/>
        <v>0</v>
      </c>
      <c r="M177" s="229">
        <f t="shared" si="211"/>
        <v>0</v>
      </c>
      <c r="N177" s="229">
        <f t="shared" si="211"/>
        <v>0</v>
      </c>
      <c r="O177" s="229">
        <f t="shared" si="211"/>
        <v>0</v>
      </c>
      <c r="P177" s="229">
        <f t="shared" si="211"/>
        <v>0</v>
      </c>
      <c r="Q177" s="229">
        <f t="shared" si="211"/>
        <v>0</v>
      </c>
      <c r="R177" s="229">
        <f t="shared" si="211"/>
        <v>0</v>
      </c>
      <c r="S177" s="229">
        <f t="shared" si="211"/>
        <v>0</v>
      </c>
      <c r="T177" s="229">
        <f t="shared" si="211"/>
        <v>0</v>
      </c>
      <c r="U177" s="229">
        <f t="shared" si="211"/>
        <v>0</v>
      </c>
      <c r="V177" s="229">
        <f t="shared" si="211"/>
        <v>0</v>
      </c>
      <c r="W177" s="229">
        <f t="shared" si="216"/>
        <v>0</v>
      </c>
      <c r="X177" s="229">
        <f t="shared" si="216"/>
        <v>0</v>
      </c>
      <c r="Y177" s="229">
        <f t="shared" si="216"/>
        <v>0</v>
      </c>
      <c r="Z177" s="229">
        <f t="shared" si="216"/>
        <v>0</v>
      </c>
      <c r="AA177" s="229">
        <f t="shared" si="216"/>
        <v>0</v>
      </c>
      <c r="AB177" s="229">
        <f t="shared" si="216"/>
        <v>0</v>
      </c>
      <c r="AC177" s="229">
        <f t="shared" si="216"/>
        <v>0</v>
      </c>
      <c r="AD177" s="229">
        <f t="shared" si="216"/>
        <v>0</v>
      </c>
      <c r="AE177" s="229">
        <f t="shared" si="216"/>
        <v>0</v>
      </c>
      <c r="AF177" s="229">
        <f t="shared" si="216"/>
        <v>0</v>
      </c>
      <c r="AG177" s="229">
        <f t="shared" si="216"/>
        <v>0</v>
      </c>
      <c r="AH177" s="229">
        <f t="shared" si="216"/>
        <v>0</v>
      </c>
      <c r="AI177" s="229">
        <f t="shared" si="216"/>
        <v>0</v>
      </c>
      <c r="AJ177" s="229">
        <f t="shared" si="216"/>
        <v>0</v>
      </c>
      <c r="AK177" s="229">
        <f t="shared" si="216"/>
        <v>0</v>
      </c>
      <c r="AL177" s="229">
        <f t="shared" si="216"/>
        <v>0</v>
      </c>
      <c r="AM177" s="229">
        <f t="shared" si="217"/>
        <v>0</v>
      </c>
      <c r="AN177" s="229">
        <f t="shared" si="217"/>
        <v>0</v>
      </c>
      <c r="AO177" s="229">
        <f t="shared" si="218"/>
        <v>0</v>
      </c>
      <c r="AP177" s="229">
        <f t="shared" si="218"/>
        <v>0</v>
      </c>
      <c r="AQ177" s="229">
        <f t="shared" si="218"/>
        <v>0</v>
      </c>
      <c r="AR177" s="229">
        <f t="shared" si="218"/>
        <v>0</v>
      </c>
      <c r="AS177" s="229">
        <f t="shared" si="218"/>
        <v>0</v>
      </c>
      <c r="AT177" s="229">
        <f t="shared" si="218"/>
        <v>0</v>
      </c>
      <c r="AU177" s="229">
        <f t="shared" si="218"/>
        <v>0</v>
      </c>
      <c r="AV177" s="229">
        <f t="shared" si="218"/>
        <v>0</v>
      </c>
      <c r="AW177" s="229">
        <f t="shared" si="218"/>
        <v>0</v>
      </c>
      <c r="AX177" s="229">
        <f t="shared" si="218"/>
        <v>0</v>
      </c>
      <c r="AY177" s="229">
        <f t="shared" si="218"/>
        <v>0</v>
      </c>
      <c r="AZ177" s="229">
        <f t="shared" si="218"/>
        <v>0</v>
      </c>
      <c r="BA177" s="229">
        <f t="shared" si="218"/>
        <v>0</v>
      </c>
      <c r="BB177" s="229">
        <f t="shared" si="218"/>
        <v>0</v>
      </c>
      <c r="BC177" s="229">
        <f t="shared" si="218"/>
        <v>0</v>
      </c>
      <c r="BD177" s="229">
        <f t="shared" si="218"/>
        <v>0</v>
      </c>
      <c r="BE177" s="229">
        <f t="shared" si="218"/>
        <v>0</v>
      </c>
      <c r="BF177" s="229">
        <f t="shared" si="218"/>
        <v>0</v>
      </c>
      <c r="BG177" s="229">
        <f t="shared" si="218"/>
        <v>0</v>
      </c>
      <c r="BH177" s="229">
        <f t="shared" si="218"/>
        <v>0</v>
      </c>
      <c r="BI177" s="229">
        <f t="shared" si="218"/>
        <v>0</v>
      </c>
      <c r="BJ177" s="229">
        <f t="shared" si="218"/>
        <v>0</v>
      </c>
      <c r="BK177" s="229">
        <f t="shared" si="218"/>
        <v>0</v>
      </c>
      <c r="BL177" s="229">
        <f t="shared" si="218"/>
        <v>0</v>
      </c>
      <c r="BM177" s="229">
        <f t="shared" si="218"/>
        <v>0</v>
      </c>
      <c r="BN177" s="229">
        <f t="shared" si="218"/>
        <v>0</v>
      </c>
      <c r="BO177" s="229">
        <f t="shared" si="218"/>
        <v>0</v>
      </c>
      <c r="BP177" s="229">
        <f t="shared" si="218"/>
        <v>0</v>
      </c>
      <c r="BQ177" s="229">
        <f t="shared" si="218"/>
        <v>0</v>
      </c>
      <c r="BR177" s="229">
        <f t="shared" si="218"/>
        <v>0</v>
      </c>
      <c r="BS177" s="229">
        <f t="shared" si="218"/>
        <v>0</v>
      </c>
      <c r="BT177" s="229">
        <f t="shared" si="218"/>
        <v>0</v>
      </c>
      <c r="BU177" s="229">
        <f t="shared" si="218"/>
        <v>0</v>
      </c>
      <c r="BV177" s="229">
        <f t="shared" si="218"/>
        <v>0</v>
      </c>
      <c r="BW177" s="229">
        <f t="shared" si="218"/>
        <v>0</v>
      </c>
      <c r="BX177" s="229">
        <f t="shared" si="218"/>
        <v>0</v>
      </c>
      <c r="BY177" s="229">
        <f t="shared" si="218"/>
        <v>0</v>
      </c>
      <c r="BZ177" s="229">
        <f t="shared" si="218"/>
        <v>0</v>
      </c>
    </row>
    <row r="178" spans="1:78" s="310" customFormat="1" x14ac:dyDescent="0.2">
      <c r="A178" s="7" t="str">
        <f t="shared" si="209"/>
        <v>Roll-in 3</v>
      </c>
      <c r="B178" s="7">
        <f t="shared" si="209"/>
        <v>1</v>
      </c>
      <c r="C178" s="7">
        <f t="shared" si="212"/>
        <v>16</v>
      </c>
      <c r="D178" s="165">
        <f t="shared" si="210"/>
        <v>43951</v>
      </c>
      <c r="E178" s="68"/>
      <c r="F178" s="77"/>
      <c r="G178" s="229">
        <f t="shared" si="211"/>
        <v>0</v>
      </c>
      <c r="H178" s="229">
        <f t="shared" si="211"/>
        <v>0</v>
      </c>
      <c r="I178" s="229">
        <f t="shared" si="211"/>
        <v>0</v>
      </c>
      <c r="J178" s="229">
        <f t="shared" si="211"/>
        <v>0</v>
      </c>
      <c r="K178" s="229">
        <f t="shared" si="211"/>
        <v>0</v>
      </c>
      <c r="L178" s="229">
        <f t="shared" si="211"/>
        <v>0</v>
      </c>
      <c r="M178" s="229">
        <f t="shared" si="211"/>
        <v>0</v>
      </c>
      <c r="N178" s="229">
        <f t="shared" si="211"/>
        <v>0</v>
      </c>
      <c r="O178" s="229">
        <f t="shared" si="211"/>
        <v>0</v>
      </c>
      <c r="P178" s="229">
        <f t="shared" si="211"/>
        <v>0</v>
      </c>
      <c r="Q178" s="229">
        <f t="shared" si="211"/>
        <v>0</v>
      </c>
      <c r="R178" s="229">
        <f t="shared" si="211"/>
        <v>0</v>
      </c>
      <c r="S178" s="229">
        <f t="shared" si="211"/>
        <v>0</v>
      </c>
      <c r="T178" s="229">
        <f t="shared" si="211"/>
        <v>0</v>
      </c>
      <c r="U178" s="229">
        <f t="shared" si="211"/>
        <v>0</v>
      </c>
      <c r="V178" s="229">
        <f t="shared" si="211"/>
        <v>0</v>
      </c>
      <c r="W178" s="229">
        <f t="shared" si="216"/>
        <v>0</v>
      </c>
      <c r="X178" s="229">
        <f t="shared" si="216"/>
        <v>0</v>
      </c>
      <c r="Y178" s="229">
        <f t="shared" si="216"/>
        <v>0</v>
      </c>
      <c r="Z178" s="229">
        <f t="shared" si="216"/>
        <v>0</v>
      </c>
      <c r="AA178" s="229">
        <f t="shared" si="216"/>
        <v>0</v>
      </c>
      <c r="AB178" s="229">
        <f t="shared" si="216"/>
        <v>0</v>
      </c>
      <c r="AC178" s="229">
        <f t="shared" si="216"/>
        <v>0</v>
      </c>
      <c r="AD178" s="229">
        <f t="shared" si="216"/>
        <v>0</v>
      </c>
      <c r="AE178" s="229">
        <f t="shared" si="216"/>
        <v>0</v>
      </c>
      <c r="AF178" s="229">
        <f t="shared" si="216"/>
        <v>0</v>
      </c>
      <c r="AG178" s="229">
        <f t="shared" si="216"/>
        <v>0</v>
      </c>
      <c r="AH178" s="229">
        <f t="shared" si="216"/>
        <v>0</v>
      </c>
      <c r="AI178" s="229">
        <f t="shared" si="216"/>
        <v>0</v>
      </c>
      <c r="AJ178" s="229">
        <f t="shared" si="216"/>
        <v>0</v>
      </c>
      <c r="AK178" s="229">
        <f t="shared" si="216"/>
        <v>0</v>
      </c>
      <c r="AL178" s="229">
        <f t="shared" si="216"/>
        <v>0</v>
      </c>
      <c r="AM178" s="229">
        <f t="shared" si="217"/>
        <v>0</v>
      </c>
      <c r="AN178" s="229">
        <f t="shared" si="217"/>
        <v>0</v>
      </c>
      <c r="AO178" s="229">
        <f t="shared" si="218"/>
        <v>0</v>
      </c>
      <c r="AP178" s="229">
        <f t="shared" si="218"/>
        <v>0</v>
      </c>
      <c r="AQ178" s="229">
        <f t="shared" si="218"/>
        <v>0</v>
      </c>
      <c r="AR178" s="229">
        <f t="shared" si="218"/>
        <v>0</v>
      </c>
      <c r="AS178" s="229">
        <f t="shared" si="218"/>
        <v>0</v>
      </c>
      <c r="AT178" s="229">
        <f t="shared" si="218"/>
        <v>0</v>
      </c>
      <c r="AU178" s="229">
        <f t="shared" si="218"/>
        <v>0</v>
      </c>
      <c r="AV178" s="229">
        <f t="shared" si="218"/>
        <v>0</v>
      </c>
      <c r="AW178" s="229">
        <f t="shared" si="218"/>
        <v>0</v>
      </c>
      <c r="AX178" s="229">
        <f t="shared" si="218"/>
        <v>0</v>
      </c>
      <c r="AY178" s="229">
        <f t="shared" si="218"/>
        <v>0</v>
      </c>
      <c r="AZ178" s="229">
        <f t="shared" si="218"/>
        <v>0</v>
      </c>
      <c r="BA178" s="229">
        <f t="shared" si="218"/>
        <v>0</v>
      </c>
      <c r="BB178" s="229">
        <f t="shared" si="218"/>
        <v>0</v>
      </c>
      <c r="BC178" s="229">
        <f t="shared" si="218"/>
        <v>0</v>
      </c>
      <c r="BD178" s="229">
        <f t="shared" si="218"/>
        <v>0</v>
      </c>
      <c r="BE178" s="229">
        <f t="shared" si="218"/>
        <v>0</v>
      </c>
      <c r="BF178" s="229">
        <f t="shared" si="218"/>
        <v>0</v>
      </c>
      <c r="BG178" s="229">
        <f t="shared" si="218"/>
        <v>0</v>
      </c>
      <c r="BH178" s="229">
        <f t="shared" si="218"/>
        <v>0</v>
      </c>
      <c r="BI178" s="229">
        <f t="shared" si="218"/>
        <v>0</v>
      </c>
      <c r="BJ178" s="229">
        <f t="shared" si="218"/>
        <v>0</v>
      </c>
      <c r="BK178" s="229">
        <f t="shared" si="218"/>
        <v>0</v>
      </c>
      <c r="BL178" s="229">
        <f t="shared" si="218"/>
        <v>0</v>
      </c>
      <c r="BM178" s="229">
        <f t="shared" si="218"/>
        <v>0</v>
      </c>
      <c r="BN178" s="229">
        <f t="shared" si="218"/>
        <v>0</v>
      </c>
      <c r="BO178" s="229">
        <f t="shared" si="218"/>
        <v>0</v>
      </c>
      <c r="BP178" s="229">
        <f t="shared" si="218"/>
        <v>0</v>
      </c>
      <c r="BQ178" s="229">
        <f t="shared" si="218"/>
        <v>0</v>
      </c>
      <c r="BR178" s="229">
        <f t="shared" si="218"/>
        <v>0</v>
      </c>
      <c r="BS178" s="229">
        <f t="shared" si="218"/>
        <v>0</v>
      </c>
      <c r="BT178" s="229">
        <f t="shared" si="218"/>
        <v>0</v>
      </c>
      <c r="BU178" s="229">
        <f t="shared" si="218"/>
        <v>0</v>
      </c>
      <c r="BV178" s="229">
        <f t="shared" si="218"/>
        <v>0</v>
      </c>
      <c r="BW178" s="229">
        <f t="shared" si="218"/>
        <v>0</v>
      </c>
      <c r="BX178" s="229">
        <f t="shared" si="218"/>
        <v>0</v>
      </c>
      <c r="BY178" s="229">
        <f t="shared" si="218"/>
        <v>0</v>
      </c>
      <c r="BZ178" s="229">
        <f t="shared" si="218"/>
        <v>0</v>
      </c>
    </row>
    <row r="179" spans="1:78" s="310" customFormat="1" x14ac:dyDescent="0.2">
      <c r="A179" s="7" t="str">
        <f t="shared" si="209"/>
        <v>Roll-in 3</v>
      </c>
      <c r="B179" s="7">
        <f t="shared" si="209"/>
        <v>1</v>
      </c>
      <c r="C179" s="7">
        <f t="shared" si="212"/>
        <v>17</v>
      </c>
      <c r="D179" s="165">
        <f t="shared" si="210"/>
        <v>43982</v>
      </c>
      <c r="E179" s="68"/>
      <c r="F179" s="77"/>
      <c r="G179" s="229">
        <f t="shared" si="211"/>
        <v>0</v>
      </c>
      <c r="H179" s="229">
        <f t="shared" si="211"/>
        <v>0</v>
      </c>
      <c r="I179" s="229">
        <f t="shared" si="211"/>
        <v>0</v>
      </c>
      <c r="J179" s="229">
        <f t="shared" si="211"/>
        <v>0</v>
      </c>
      <c r="K179" s="229">
        <f t="shared" si="211"/>
        <v>0</v>
      </c>
      <c r="L179" s="229">
        <f t="shared" si="211"/>
        <v>0</v>
      </c>
      <c r="M179" s="229">
        <f t="shared" si="211"/>
        <v>0</v>
      </c>
      <c r="N179" s="229">
        <f t="shared" si="211"/>
        <v>0</v>
      </c>
      <c r="O179" s="229">
        <f t="shared" si="211"/>
        <v>0</v>
      </c>
      <c r="P179" s="229">
        <f t="shared" si="211"/>
        <v>0</v>
      </c>
      <c r="Q179" s="229">
        <f t="shared" si="211"/>
        <v>0</v>
      </c>
      <c r="R179" s="229">
        <f t="shared" si="211"/>
        <v>0</v>
      </c>
      <c r="S179" s="229">
        <f t="shared" si="211"/>
        <v>0</v>
      </c>
      <c r="T179" s="229">
        <f t="shared" si="211"/>
        <v>0</v>
      </c>
      <c r="U179" s="229">
        <f t="shared" si="211"/>
        <v>0</v>
      </c>
      <c r="V179" s="229">
        <f t="shared" si="211"/>
        <v>0</v>
      </c>
      <c r="W179" s="229">
        <f t="shared" si="216"/>
        <v>0</v>
      </c>
      <c r="X179" s="229">
        <f t="shared" si="216"/>
        <v>0</v>
      </c>
      <c r="Y179" s="229">
        <f t="shared" si="216"/>
        <v>0</v>
      </c>
      <c r="Z179" s="229">
        <f t="shared" si="216"/>
        <v>0</v>
      </c>
      <c r="AA179" s="229">
        <f t="shared" si="216"/>
        <v>0</v>
      </c>
      <c r="AB179" s="229">
        <f t="shared" si="216"/>
        <v>0</v>
      </c>
      <c r="AC179" s="229">
        <f t="shared" si="216"/>
        <v>0</v>
      </c>
      <c r="AD179" s="229">
        <f t="shared" si="216"/>
        <v>0</v>
      </c>
      <c r="AE179" s="229">
        <f t="shared" si="216"/>
        <v>0</v>
      </c>
      <c r="AF179" s="229">
        <f t="shared" si="216"/>
        <v>0</v>
      </c>
      <c r="AG179" s="229">
        <f t="shared" si="216"/>
        <v>0</v>
      </c>
      <c r="AH179" s="229">
        <f t="shared" si="216"/>
        <v>0</v>
      </c>
      <c r="AI179" s="229">
        <f t="shared" si="216"/>
        <v>0</v>
      </c>
      <c r="AJ179" s="229">
        <f t="shared" si="216"/>
        <v>0</v>
      </c>
      <c r="AK179" s="229">
        <f t="shared" si="216"/>
        <v>0</v>
      </c>
      <c r="AL179" s="229">
        <f t="shared" si="216"/>
        <v>0</v>
      </c>
      <c r="AM179" s="229">
        <f t="shared" si="217"/>
        <v>0</v>
      </c>
      <c r="AN179" s="229">
        <f t="shared" si="217"/>
        <v>0</v>
      </c>
      <c r="AO179" s="229">
        <f t="shared" si="218"/>
        <v>0</v>
      </c>
      <c r="AP179" s="229">
        <f t="shared" si="218"/>
        <v>0</v>
      </c>
      <c r="AQ179" s="229">
        <f t="shared" si="218"/>
        <v>0</v>
      </c>
      <c r="AR179" s="229">
        <f t="shared" si="218"/>
        <v>0</v>
      </c>
      <c r="AS179" s="229">
        <f t="shared" si="218"/>
        <v>0</v>
      </c>
      <c r="AT179" s="229">
        <f t="shared" si="218"/>
        <v>0</v>
      </c>
      <c r="AU179" s="229">
        <f t="shared" si="218"/>
        <v>0</v>
      </c>
      <c r="AV179" s="229">
        <f t="shared" si="218"/>
        <v>0</v>
      </c>
      <c r="AW179" s="229">
        <f t="shared" si="218"/>
        <v>0</v>
      </c>
      <c r="AX179" s="229">
        <f t="shared" si="218"/>
        <v>0</v>
      </c>
      <c r="AY179" s="229">
        <f t="shared" si="218"/>
        <v>0</v>
      </c>
      <c r="AZ179" s="229">
        <f t="shared" si="218"/>
        <v>0</v>
      </c>
      <c r="BA179" s="229">
        <f t="shared" si="218"/>
        <v>0</v>
      </c>
      <c r="BB179" s="229">
        <f t="shared" si="218"/>
        <v>0</v>
      </c>
      <c r="BC179" s="229">
        <f t="shared" si="218"/>
        <v>0</v>
      </c>
      <c r="BD179" s="229">
        <f t="shared" si="218"/>
        <v>0</v>
      </c>
      <c r="BE179" s="229">
        <f t="shared" si="218"/>
        <v>0</v>
      </c>
      <c r="BF179" s="229">
        <f t="shared" si="218"/>
        <v>0</v>
      </c>
      <c r="BG179" s="229">
        <f t="shared" si="218"/>
        <v>0</v>
      </c>
      <c r="BH179" s="229">
        <f t="shared" si="218"/>
        <v>0</v>
      </c>
      <c r="BI179" s="229">
        <f t="shared" si="218"/>
        <v>0</v>
      </c>
      <c r="BJ179" s="229">
        <f t="shared" si="218"/>
        <v>0</v>
      </c>
      <c r="BK179" s="229">
        <f t="shared" si="218"/>
        <v>0</v>
      </c>
      <c r="BL179" s="229">
        <f t="shared" si="218"/>
        <v>0</v>
      </c>
      <c r="BM179" s="229">
        <f t="shared" si="218"/>
        <v>0</v>
      </c>
      <c r="BN179" s="229">
        <f t="shared" si="218"/>
        <v>0</v>
      </c>
      <c r="BO179" s="229">
        <f t="shared" si="218"/>
        <v>0</v>
      </c>
      <c r="BP179" s="229">
        <f t="shared" si="218"/>
        <v>0</v>
      </c>
      <c r="BQ179" s="229">
        <f t="shared" si="218"/>
        <v>0</v>
      </c>
      <c r="BR179" s="229">
        <f t="shared" si="218"/>
        <v>0</v>
      </c>
      <c r="BS179" s="229">
        <f t="shared" si="218"/>
        <v>0</v>
      </c>
      <c r="BT179" s="229">
        <f t="shared" si="218"/>
        <v>0</v>
      </c>
      <c r="BU179" s="229">
        <f t="shared" si="218"/>
        <v>0</v>
      </c>
      <c r="BV179" s="229">
        <f t="shared" si="218"/>
        <v>0</v>
      </c>
      <c r="BW179" s="229">
        <f t="shared" si="218"/>
        <v>0</v>
      </c>
      <c r="BX179" s="229">
        <f t="shared" si="218"/>
        <v>0</v>
      </c>
      <c r="BY179" s="229">
        <f t="shared" si="218"/>
        <v>0</v>
      </c>
      <c r="BZ179" s="229">
        <f t="shared" si="218"/>
        <v>0</v>
      </c>
    </row>
    <row r="180" spans="1:78" s="310" customFormat="1" x14ac:dyDescent="0.2">
      <c r="A180" s="7" t="str">
        <f t="shared" si="209"/>
        <v>Roll-in 3</v>
      </c>
      <c r="B180" s="7">
        <f t="shared" si="209"/>
        <v>1</v>
      </c>
      <c r="C180" s="7">
        <f t="shared" si="212"/>
        <v>18</v>
      </c>
      <c r="D180" s="165">
        <f t="shared" si="210"/>
        <v>44012</v>
      </c>
      <c r="E180" s="68"/>
      <c r="F180" s="77"/>
      <c r="G180" s="229">
        <f t="shared" si="211"/>
        <v>0</v>
      </c>
      <c r="H180" s="229">
        <f t="shared" si="211"/>
        <v>0</v>
      </c>
      <c r="I180" s="229">
        <f t="shared" si="211"/>
        <v>0</v>
      </c>
      <c r="J180" s="229">
        <f t="shared" si="211"/>
        <v>0</v>
      </c>
      <c r="K180" s="229">
        <f t="shared" si="211"/>
        <v>0</v>
      </c>
      <c r="L180" s="229">
        <f t="shared" si="211"/>
        <v>0</v>
      </c>
      <c r="M180" s="229">
        <f t="shared" si="211"/>
        <v>0</v>
      </c>
      <c r="N180" s="229">
        <f t="shared" si="211"/>
        <v>0</v>
      </c>
      <c r="O180" s="229">
        <f t="shared" si="211"/>
        <v>0</v>
      </c>
      <c r="P180" s="229">
        <f t="shared" si="211"/>
        <v>0</v>
      </c>
      <c r="Q180" s="229">
        <f t="shared" si="211"/>
        <v>0</v>
      </c>
      <c r="R180" s="229">
        <f t="shared" si="211"/>
        <v>0</v>
      </c>
      <c r="S180" s="229">
        <f t="shared" si="211"/>
        <v>0</v>
      </c>
      <c r="T180" s="229">
        <f t="shared" si="211"/>
        <v>0</v>
      </c>
      <c r="U180" s="229">
        <f t="shared" si="211"/>
        <v>0</v>
      </c>
      <c r="V180" s="229">
        <f t="shared" si="211"/>
        <v>0</v>
      </c>
      <c r="W180" s="229">
        <f t="shared" si="216"/>
        <v>0</v>
      </c>
      <c r="X180" s="229">
        <f t="shared" si="216"/>
        <v>0</v>
      </c>
      <c r="Y180" s="229">
        <f t="shared" si="216"/>
        <v>0</v>
      </c>
      <c r="Z180" s="229">
        <f t="shared" si="216"/>
        <v>0</v>
      </c>
      <c r="AA180" s="229">
        <f t="shared" si="216"/>
        <v>0</v>
      </c>
      <c r="AB180" s="229">
        <f t="shared" si="216"/>
        <v>0</v>
      </c>
      <c r="AC180" s="229">
        <f t="shared" si="216"/>
        <v>0</v>
      </c>
      <c r="AD180" s="229">
        <f t="shared" si="216"/>
        <v>0</v>
      </c>
      <c r="AE180" s="229">
        <f t="shared" si="216"/>
        <v>0</v>
      </c>
      <c r="AF180" s="229">
        <f t="shared" si="216"/>
        <v>0</v>
      </c>
      <c r="AG180" s="229">
        <f t="shared" si="216"/>
        <v>0</v>
      </c>
      <c r="AH180" s="229">
        <f t="shared" si="216"/>
        <v>0</v>
      </c>
      <c r="AI180" s="229">
        <f t="shared" si="216"/>
        <v>0</v>
      </c>
      <c r="AJ180" s="229">
        <f t="shared" si="216"/>
        <v>0</v>
      </c>
      <c r="AK180" s="229">
        <f t="shared" si="216"/>
        <v>0</v>
      </c>
      <c r="AL180" s="229">
        <f t="shared" si="216"/>
        <v>0</v>
      </c>
      <c r="AM180" s="229">
        <f t="shared" si="217"/>
        <v>0</v>
      </c>
      <c r="AN180" s="229">
        <f t="shared" si="217"/>
        <v>0</v>
      </c>
      <c r="AO180" s="229">
        <f t="shared" si="218"/>
        <v>0</v>
      </c>
      <c r="AP180" s="229">
        <f t="shared" si="218"/>
        <v>0</v>
      </c>
      <c r="AQ180" s="229">
        <f t="shared" si="218"/>
        <v>0</v>
      </c>
      <c r="AR180" s="229">
        <f t="shared" si="218"/>
        <v>0</v>
      </c>
      <c r="AS180" s="229">
        <f t="shared" si="218"/>
        <v>0</v>
      </c>
      <c r="AT180" s="229">
        <f t="shared" si="218"/>
        <v>0</v>
      </c>
      <c r="AU180" s="229">
        <f t="shared" si="218"/>
        <v>0</v>
      </c>
      <c r="AV180" s="229">
        <f t="shared" si="218"/>
        <v>0</v>
      </c>
      <c r="AW180" s="229">
        <f t="shared" si="218"/>
        <v>0</v>
      </c>
      <c r="AX180" s="229">
        <f t="shared" si="218"/>
        <v>0</v>
      </c>
      <c r="AY180" s="229">
        <f t="shared" si="218"/>
        <v>0</v>
      </c>
      <c r="AZ180" s="229">
        <f t="shared" si="218"/>
        <v>0</v>
      </c>
      <c r="BA180" s="229">
        <f t="shared" si="218"/>
        <v>0</v>
      </c>
      <c r="BB180" s="229">
        <f t="shared" si="218"/>
        <v>0</v>
      </c>
      <c r="BC180" s="229">
        <f t="shared" si="218"/>
        <v>0</v>
      </c>
      <c r="BD180" s="229">
        <f t="shared" si="218"/>
        <v>0</v>
      </c>
      <c r="BE180" s="229">
        <f t="shared" si="218"/>
        <v>0</v>
      </c>
      <c r="BF180" s="229">
        <f t="shared" si="218"/>
        <v>0</v>
      </c>
      <c r="BG180" s="229">
        <f t="shared" si="218"/>
        <v>0</v>
      </c>
      <c r="BH180" s="229">
        <f t="shared" si="218"/>
        <v>0</v>
      </c>
      <c r="BI180" s="229">
        <f t="shared" si="218"/>
        <v>0</v>
      </c>
      <c r="BJ180" s="229">
        <f t="shared" si="218"/>
        <v>0</v>
      </c>
      <c r="BK180" s="229">
        <f t="shared" si="218"/>
        <v>0</v>
      </c>
      <c r="BL180" s="229">
        <f t="shared" si="218"/>
        <v>0</v>
      </c>
      <c r="BM180" s="229">
        <f t="shared" si="218"/>
        <v>0</v>
      </c>
      <c r="BN180" s="229">
        <f t="shared" si="218"/>
        <v>0</v>
      </c>
      <c r="BO180" s="229">
        <f t="shared" si="218"/>
        <v>0</v>
      </c>
      <c r="BP180" s="229">
        <f t="shared" si="218"/>
        <v>0</v>
      </c>
      <c r="BQ180" s="229">
        <f t="shared" si="218"/>
        <v>0</v>
      </c>
      <c r="BR180" s="229">
        <f t="shared" si="218"/>
        <v>0</v>
      </c>
      <c r="BS180" s="229">
        <f t="shared" si="218"/>
        <v>0</v>
      </c>
      <c r="BT180" s="229">
        <f t="shared" si="218"/>
        <v>0</v>
      </c>
      <c r="BU180" s="229">
        <f t="shared" si="218"/>
        <v>0</v>
      </c>
      <c r="BV180" s="229">
        <f t="shared" si="218"/>
        <v>0</v>
      </c>
      <c r="BW180" s="229">
        <f t="shared" si="218"/>
        <v>0</v>
      </c>
      <c r="BX180" s="229">
        <f t="shared" si="218"/>
        <v>0</v>
      </c>
      <c r="BY180" s="229">
        <f t="shared" si="218"/>
        <v>0</v>
      </c>
      <c r="BZ180" s="229">
        <f t="shared" si="218"/>
        <v>0</v>
      </c>
    </row>
    <row r="181" spans="1:78" s="310" customFormat="1" x14ac:dyDescent="0.2">
      <c r="A181" s="7" t="str">
        <f t="shared" si="209"/>
        <v>Roll-in 3</v>
      </c>
      <c r="B181" s="7">
        <f t="shared" si="209"/>
        <v>1</v>
      </c>
      <c r="C181" s="7">
        <f t="shared" si="212"/>
        <v>19</v>
      </c>
      <c r="D181" s="165">
        <f t="shared" si="210"/>
        <v>44043</v>
      </c>
      <c r="E181" s="68"/>
      <c r="F181" s="77"/>
      <c r="G181" s="229">
        <f t="shared" si="211"/>
        <v>0</v>
      </c>
      <c r="H181" s="229">
        <f t="shared" si="211"/>
        <v>0</v>
      </c>
      <c r="I181" s="229">
        <f t="shared" si="211"/>
        <v>0</v>
      </c>
      <c r="J181" s="229">
        <f t="shared" si="211"/>
        <v>0</v>
      </c>
      <c r="K181" s="229">
        <f t="shared" si="211"/>
        <v>0</v>
      </c>
      <c r="L181" s="229">
        <f t="shared" si="211"/>
        <v>0</v>
      </c>
      <c r="M181" s="229">
        <f t="shared" si="211"/>
        <v>0</v>
      </c>
      <c r="N181" s="229">
        <f t="shared" si="211"/>
        <v>0</v>
      </c>
      <c r="O181" s="229">
        <f t="shared" si="211"/>
        <v>0</v>
      </c>
      <c r="P181" s="229">
        <f t="shared" si="211"/>
        <v>0</v>
      </c>
      <c r="Q181" s="229">
        <f t="shared" si="211"/>
        <v>0</v>
      </c>
      <c r="R181" s="229">
        <f t="shared" si="211"/>
        <v>0</v>
      </c>
      <c r="S181" s="229">
        <f t="shared" si="211"/>
        <v>0</v>
      </c>
      <c r="T181" s="229">
        <f t="shared" si="211"/>
        <v>0</v>
      </c>
      <c r="U181" s="229">
        <f t="shared" si="211"/>
        <v>0</v>
      </c>
      <c r="V181" s="229">
        <f t="shared" si="211"/>
        <v>0</v>
      </c>
      <c r="W181" s="229">
        <f t="shared" si="216"/>
        <v>0</v>
      </c>
      <c r="X181" s="229">
        <f t="shared" si="216"/>
        <v>0</v>
      </c>
      <c r="Y181" s="229">
        <f t="shared" si="216"/>
        <v>0</v>
      </c>
      <c r="Z181" s="229">
        <f t="shared" si="216"/>
        <v>0</v>
      </c>
      <c r="AA181" s="229">
        <f t="shared" si="216"/>
        <v>0</v>
      </c>
      <c r="AB181" s="229">
        <f t="shared" si="216"/>
        <v>0</v>
      </c>
      <c r="AC181" s="229">
        <f t="shared" si="216"/>
        <v>0</v>
      </c>
      <c r="AD181" s="229">
        <f t="shared" si="216"/>
        <v>0</v>
      </c>
      <c r="AE181" s="229">
        <f t="shared" si="216"/>
        <v>0</v>
      </c>
      <c r="AF181" s="229">
        <f t="shared" si="216"/>
        <v>0</v>
      </c>
      <c r="AG181" s="229">
        <f t="shared" si="216"/>
        <v>0</v>
      </c>
      <c r="AH181" s="229">
        <f t="shared" si="216"/>
        <v>0</v>
      </c>
      <c r="AI181" s="229">
        <f t="shared" si="216"/>
        <v>0</v>
      </c>
      <c r="AJ181" s="229">
        <f t="shared" si="216"/>
        <v>0</v>
      </c>
      <c r="AK181" s="229">
        <f t="shared" si="216"/>
        <v>0</v>
      </c>
      <c r="AL181" s="229">
        <f t="shared" si="216"/>
        <v>0</v>
      </c>
      <c r="AM181" s="229">
        <f t="shared" si="217"/>
        <v>0</v>
      </c>
      <c r="AN181" s="229">
        <f t="shared" si="217"/>
        <v>0</v>
      </c>
      <c r="AO181" s="229">
        <f t="shared" si="218"/>
        <v>0</v>
      </c>
      <c r="AP181" s="229">
        <f t="shared" si="218"/>
        <v>0</v>
      </c>
      <c r="AQ181" s="229">
        <f t="shared" si="218"/>
        <v>0</v>
      </c>
      <c r="AR181" s="229">
        <f t="shared" si="218"/>
        <v>0</v>
      </c>
      <c r="AS181" s="229">
        <f t="shared" si="218"/>
        <v>0</v>
      </c>
      <c r="AT181" s="229">
        <f t="shared" si="218"/>
        <v>0</v>
      </c>
      <c r="AU181" s="229">
        <f t="shared" si="218"/>
        <v>0</v>
      </c>
      <c r="AV181" s="229">
        <f t="shared" si="218"/>
        <v>0</v>
      </c>
      <c r="AW181" s="229">
        <f t="shared" si="218"/>
        <v>0</v>
      </c>
      <c r="AX181" s="229">
        <f t="shared" si="218"/>
        <v>0</v>
      </c>
      <c r="AY181" s="229">
        <f t="shared" si="218"/>
        <v>0</v>
      </c>
      <c r="AZ181" s="229">
        <f t="shared" si="218"/>
        <v>0</v>
      </c>
      <c r="BA181" s="229">
        <f t="shared" si="218"/>
        <v>0</v>
      </c>
      <c r="BB181" s="229">
        <f t="shared" si="218"/>
        <v>0</v>
      </c>
      <c r="BC181" s="229">
        <f t="shared" si="218"/>
        <v>0</v>
      </c>
      <c r="BD181" s="229">
        <f t="shared" si="218"/>
        <v>0</v>
      </c>
      <c r="BE181" s="229">
        <f t="shared" si="218"/>
        <v>0</v>
      </c>
      <c r="BF181" s="229">
        <f t="shared" si="218"/>
        <v>0</v>
      </c>
      <c r="BG181" s="229">
        <f t="shared" si="218"/>
        <v>0</v>
      </c>
      <c r="BH181" s="229">
        <f t="shared" si="218"/>
        <v>0</v>
      </c>
      <c r="BI181" s="229">
        <f t="shared" si="218"/>
        <v>0</v>
      </c>
      <c r="BJ181" s="229">
        <f t="shared" si="218"/>
        <v>0</v>
      </c>
      <c r="BK181" s="229">
        <f t="shared" si="218"/>
        <v>0</v>
      </c>
      <c r="BL181" s="229">
        <f t="shared" si="218"/>
        <v>0</v>
      </c>
      <c r="BM181" s="229">
        <f t="shared" si="218"/>
        <v>0</v>
      </c>
      <c r="BN181" s="229">
        <f t="shared" ref="AO181:BZ188" si="219">IF($D181=BN$9,$E181*$G$3/2,IF(AND($C181+$E$3&gt;BN$8,BN$9&gt;$D181),$E181*$G$3,0))</f>
        <v>0</v>
      </c>
      <c r="BO181" s="229">
        <f t="shared" si="219"/>
        <v>0</v>
      </c>
      <c r="BP181" s="229">
        <f t="shared" si="219"/>
        <v>0</v>
      </c>
      <c r="BQ181" s="229">
        <f t="shared" si="219"/>
        <v>0</v>
      </c>
      <c r="BR181" s="229">
        <f t="shared" si="219"/>
        <v>0</v>
      </c>
      <c r="BS181" s="229">
        <f t="shared" si="219"/>
        <v>0</v>
      </c>
      <c r="BT181" s="229">
        <f t="shared" si="219"/>
        <v>0</v>
      </c>
      <c r="BU181" s="229">
        <f t="shared" si="219"/>
        <v>0</v>
      </c>
      <c r="BV181" s="229">
        <f t="shared" si="219"/>
        <v>0</v>
      </c>
      <c r="BW181" s="229">
        <f t="shared" si="219"/>
        <v>0</v>
      </c>
      <c r="BX181" s="229">
        <f t="shared" si="219"/>
        <v>0</v>
      </c>
      <c r="BY181" s="229">
        <f t="shared" si="219"/>
        <v>0</v>
      </c>
      <c r="BZ181" s="229">
        <f t="shared" si="219"/>
        <v>0</v>
      </c>
    </row>
    <row r="182" spans="1:78" s="310" customFormat="1" x14ac:dyDescent="0.2">
      <c r="A182" s="7" t="str">
        <f t="shared" si="209"/>
        <v>Roll-in 3</v>
      </c>
      <c r="B182" s="7">
        <f t="shared" si="209"/>
        <v>1</v>
      </c>
      <c r="C182" s="7">
        <f t="shared" si="212"/>
        <v>20</v>
      </c>
      <c r="D182" s="165">
        <f t="shared" si="210"/>
        <v>44074</v>
      </c>
      <c r="E182" s="68"/>
      <c r="F182" s="77"/>
      <c r="G182" s="229">
        <f t="shared" si="211"/>
        <v>0</v>
      </c>
      <c r="H182" s="229">
        <f t="shared" si="211"/>
        <v>0</v>
      </c>
      <c r="I182" s="229">
        <f t="shared" si="211"/>
        <v>0</v>
      </c>
      <c r="J182" s="229">
        <f t="shared" si="211"/>
        <v>0</v>
      </c>
      <c r="K182" s="229">
        <f t="shared" si="211"/>
        <v>0</v>
      </c>
      <c r="L182" s="229">
        <f t="shared" si="211"/>
        <v>0</v>
      </c>
      <c r="M182" s="229">
        <f t="shared" si="211"/>
        <v>0</v>
      </c>
      <c r="N182" s="229">
        <f t="shared" si="211"/>
        <v>0</v>
      </c>
      <c r="O182" s="229">
        <f t="shared" si="211"/>
        <v>0</v>
      </c>
      <c r="P182" s="229">
        <f t="shared" si="211"/>
        <v>0</v>
      </c>
      <c r="Q182" s="229">
        <f t="shared" si="211"/>
        <v>0</v>
      </c>
      <c r="R182" s="229">
        <f t="shared" si="211"/>
        <v>0</v>
      </c>
      <c r="S182" s="229">
        <f t="shared" si="211"/>
        <v>0</v>
      </c>
      <c r="T182" s="229">
        <f t="shared" si="211"/>
        <v>0</v>
      </c>
      <c r="U182" s="229">
        <f t="shared" si="211"/>
        <v>0</v>
      </c>
      <c r="V182" s="229">
        <f t="shared" si="211"/>
        <v>0</v>
      </c>
      <c r="W182" s="229">
        <f t="shared" si="216"/>
        <v>0</v>
      </c>
      <c r="X182" s="229">
        <f t="shared" si="216"/>
        <v>0</v>
      </c>
      <c r="Y182" s="229">
        <f t="shared" si="216"/>
        <v>0</v>
      </c>
      <c r="Z182" s="229">
        <f t="shared" si="216"/>
        <v>0</v>
      </c>
      <c r="AA182" s="229">
        <f t="shared" si="216"/>
        <v>0</v>
      </c>
      <c r="AB182" s="229">
        <f t="shared" si="216"/>
        <v>0</v>
      </c>
      <c r="AC182" s="229">
        <f t="shared" si="216"/>
        <v>0</v>
      </c>
      <c r="AD182" s="229">
        <f t="shared" si="216"/>
        <v>0</v>
      </c>
      <c r="AE182" s="229">
        <f t="shared" si="216"/>
        <v>0</v>
      </c>
      <c r="AF182" s="229">
        <f t="shared" si="216"/>
        <v>0</v>
      </c>
      <c r="AG182" s="229">
        <f t="shared" si="216"/>
        <v>0</v>
      </c>
      <c r="AH182" s="229">
        <f t="shared" si="216"/>
        <v>0</v>
      </c>
      <c r="AI182" s="229">
        <f t="shared" si="216"/>
        <v>0</v>
      </c>
      <c r="AJ182" s="229">
        <f t="shared" si="216"/>
        <v>0</v>
      </c>
      <c r="AK182" s="229">
        <f t="shared" si="216"/>
        <v>0</v>
      </c>
      <c r="AL182" s="229">
        <f t="shared" si="216"/>
        <v>0</v>
      </c>
      <c r="AM182" s="229">
        <f t="shared" si="217"/>
        <v>0</v>
      </c>
      <c r="AN182" s="229">
        <f t="shared" si="217"/>
        <v>0</v>
      </c>
      <c r="AO182" s="229">
        <f t="shared" si="219"/>
        <v>0</v>
      </c>
      <c r="AP182" s="229">
        <f t="shared" si="219"/>
        <v>0</v>
      </c>
      <c r="AQ182" s="229">
        <f t="shared" si="219"/>
        <v>0</v>
      </c>
      <c r="AR182" s="229">
        <f t="shared" si="219"/>
        <v>0</v>
      </c>
      <c r="AS182" s="229">
        <f t="shared" si="219"/>
        <v>0</v>
      </c>
      <c r="AT182" s="229">
        <f t="shared" si="219"/>
        <v>0</v>
      </c>
      <c r="AU182" s="229">
        <f t="shared" si="219"/>
        <v>0</v>
      </c>
      <c r="AV182" s="229">
        <f t="shared" si="219"/>
        <v>0</v>
      </c>
      <c r="AW182" s="229">
        <f t="shared" si="219"/>
        <v>0</v>
      </c>
      <c r="AX182" s="229">
        <f t="shared" si="219"/>
        <v>0</v>
      </c>
      <c r="AY182" s="229">
        <f t="shared" si="219"/>
        <v>0</v>
      </c>
      <c r="AZ182" s="229">
        <f t="shared" si="219"/>
        <v>0</v>
      </c>
      <c r="BA182" s="229">
        <f t="shared" si="219"/>
        <v>0</v>
      </c>
      <c r="BB182" s="229">
        <f t="shared" si="219"/>
        <v>0</v>
      </c>
      <c r="BC182" s="229">
        <f t="shared" si="219"/>
        <v>0</v>
      </c>
      <c r="BD182" s="229">
        <f t="shared" si="219"/>
        <v>0</v>
      </c>
      <c r="BE182" s="229">
        <f t="shared" si="219"/>
        <v>0</v>
      </c>
      <c r="BF182" s="229">
        <f t="shared" si="219"/>
        <v>0</v>
      </c>
      <c r="BG182" s="229">
        <f t="shared" si="219"/>
        <v>0</v>
      </c>
      <c r="BH182" s="229">
        <f t="shared" si="219"/>
        <v>0</v>
      </c>
      <c r="BI182" s="229">
        <f t="shared" si="219"/>
        <v>0</v>
      </c>
      <c r="BJ182" s="229">
        <f t="shared" si="219"/>
        <v>0</v>
      </c>
      <c r="BK182" s="229">
        <f t="shared" si="219"/>
        <v>0</v>
      </c>
      <c r="BL182" s="229">
        <f t="shared" si="219"/>
        <v>0</v>
      </c>
      <c r="BM182" s="229">
        <f t="shared" si="219"/>
        <v>0</v>
      </c>
      <c r="BN182" s="229">
        <f t="shared" si="219"/>
        <v>0</v>
      </c>
      <c r="BO182" s="229">
        <f t="shared" si="219"/>
        <v>0</v>
      </c>
      <c r="BP182" s="229">
        <f t="shared" si="219"/>
        <v>0</v>
      </c>
      <c r="BQ182" s="229">
        <f t="shared" si="219"/>
        <v>0</v>
      </c>
      <c r="BR182" s="229">
        <f t="shared" si="219"/>
        <v>0</v>
      </c>
      <c r="BS182" s="229">
        <f t="shared" si="219"/>
        <v>0</v>
      </c>
      <c r="BT182" s="229">
        <f t="shared" si="219"/>
        <v>0</v>
      </c>
      <c r="BU182" s="229">
        <f t="shared" si="219"/>
        <v>0</v>
      </c>
      <c r="BV182" s="229">
        <f t="shared" si="219"/>
        <v>0</v>
      </c>
      <c r="BW182" s="229">
        <f t="shared" si="219"/>
        <v>0</v>
      </c>
      <c r="BX182" s="229">
        <f t="shared" si="219"/>
        <v>0</v>
      </c>
      <c r="BY182" s="229">
        <f t="shared" si="219"/>
        <v>0</v>
      </c>
      <c r="BZ182" s="229">
        <f t="shared" si="219"/>
        <v>0</v>
      </c>
    </row>
    <row r="183" spans="1:78" s="310" customFormat="1" x14ac:dyDescent="0.2">
      <c r="A183" s="7" t="str">
        <f t="shared" si="209"/>
        <v>Roll-in 4</v>
      </c>
      <c r="B183" s="7">
        <f t="shared" si="209"/>
        <v>1</v>
      </c>
      <c r="C183" s="7">
        <f t="shared" si="212"/>
        <v>21</v>
      </c>
      <c r="D183" s="165">
        <f t="shared" si="210"/>
        <v>44104</v>
      </c>
      <c r="E183" s="68"/>
      <c r="F183" s="77"/>
      <c r="G183" s="229">
        <f t="shared" si="211"/>
        <v>0</v>
      </c>
      <c r="H183" s="229">
        <f t="shared" si="211"/>
        <v>0</v>
      </c>
      <c r="I183" s="229">
        <f t="shared" si="211"/>
        <v>0</v>
      </c>
      <c r="J183" s="229">
        <f t="shared" si="211"/>
        <v>0</v>
      </c>
      <c r="K183" s="229">
        <f t="shared" si="211"/>
        <v>0</v>
      </c>
      <c r="L183" s="229">
        <f t="shared" si="211"/>
        <v>0</v>
      </c>
      <c r="M183" s="229">
        <f t="shared" si="211"/>
        <v>0</v>
      </c>
      <c r="N183" s="229">
        <f t="shared" si="211"/>
        <v>0</v>
      </c>
      <c r="O183" s="229">
        <f t="shared" si="211"/>
        <v>0</v>
      </c>
      <c r="P183" s="229">
        <f t="shared" si="211"/>
        <v>0</v>
      </c>
      <c r="Q183" s="229">
        <f t="shared" si="211"/>
        <v>0</v>
      </c>
      <c r="R183" s="229">
        <f t="shared" ref="R183:V183" si="220">IF($D183=R$9,$E183*$G$3/2,IF(AND($C183+$E$3&gt;R$8,R$9&gt;$D183),$E183*$G$3,0))</f>
        <v>0</v>
      </c>
      <c r="S183" s="229">
        <f t="shared" si="220"/>
        <v>0</v>
      </c>
      <c r="T183" s="229">
        <f t="shared" si="220"/>
        <v>0</v>
      </c>
      <c r="U183" s="229">
        <f t="shared" si="220"/>
        <v>0</v>
      </c>
      <c r="V183" s="229">
        <f t="shared" si="220"/>
        <v>0</v>
      </c>
      <c r="W183" s="229">
        <f t="shared" si="216"/>
        <v>0</v>
      </c>
      <c r="X183" s="229">
        <f t="shared" si="216"/>
        <v>0</v>
      </c>
      <c r="Y183" s="229">
        <f t="shared" si="216"/>
        <v>0</v>
      </c>
      <c r="Z183" s="229">
        <f t="shared" si="216"/>
        <v>0</v>
      </c>
      <c r="AA183" s="229">
        <f t="shared" si="216"/>
        <v>0</v>
      </c>
      <c r="AB183" s="229">
        <f t="shared" si="216"/>
        <v>0</v>
      </c>
      <c r="AC183" s="229">
        <f t="shared" si="216"/>
        <v>0</v>
      </c>
      <c r="AD183" s="229">
        <f t="shared" si="216"/>
        <v>0</v>
      </c>
      <c r="AE183" s="229">
        <f t="shared" si="216"/>
        <v>0</v>
      </c>
      <c r="AF183" s="229">
        <f t="shared" si="216"/>
        <v>0</v>
      </c>
      <c r="AG183" s="229">
        <f t="shared" si="216"/>
        <v>0</v>
      </c>
      <c r="AH183" s="229">
        <f t="shared" si="216"/>
        <v>0</v>
      </c>
      <c r="AI183" s="229">
        <f t="shared" si="216"/>
        <v>0</v>
      </c>
      <c r="AJ183" s="229">
        <f t="shared" si="216"/>
        <v>0</v>
      </c>
      <c r="AK183" s="229">
        <f t="shared" si="216"/>
        <v>0</v>
      </c>
      <c r="AL183" s="229">
        <f t="shared" si="216"/>
        <v>0</v>
      </c>
      <c r="AM183" s="229">
        <f t="shared" si="217"/>
        <v>0</v>
      </c>
      <c r="AN183" s="229">
        <f t="shared" si="217"/>
        <v>0</v>
      </c>
      <c r="AO183" s="229">
        <f t="shared" si="219"/>
        <v>0</v>
      </c>
      <c r="AP183" s="229">
        <f t="shared" si="219"/>
        <v>0</v>
      </c>
      <c r="AQ183" s="229">
        <f t="shared" si="219"/>
        <v>0</v>
      </c>
      <c r="AR183" s="229">
        <f t="shared" si="219"/>
        <v>0</v>
      </c>
      <c r="AS183" s="229">
        <f t="shared" si="219"/>
        <v>0</v>
      </c>
      <c r="AT183" s="229">
        <f t="shared" si="219"/>
        <v>0</v>
      </c>
      <c r="AU183" s="229">
        <f t="shared" si="219"/>
        <v>0</v>
      </c>
      <c r="AV183" s="229">
        <f t="shared" si="219"/>
        <v>0</v>
      </c>
      <c r="AW183" s="229">
        <f t="shared" si="219"/>
        <v>0</v>
      </c>
      <c r="AX183" s="229">
        <f t="shared" si="219"/>
        <v>0</v>
      </c>
      <c r="AY183" s="229">
        <f t="shared" si="219"/>
        <v>0</v>
      </c>
      <c r="AZ183" s="229">
        <f t="shared" si="219"/>
        <v>0</v>
      </c>
      <c r="BA183" s="229">
        <f t="shared" si="219"/>
        <v>0</v>
      </c>
      <c r="BB183" s="229">
        <f t="shared" si="219"/>
        <v>0</v>
      </c>
      <c r="BC183" s="229">
        <f t="shared" si="219"/>
        <v>0</v>
      </c>
      <c r="BD183" s="229">
        <f t="shared" si="219"/>
        <v>0</v>
      </c>
      <c r="BE183" s="229">
        <f t="shared" si="219"/>
        <v>0</v>
      </c>
      <c r="BF183" s="229">
        <f t="shared" si="219"/>
        <v>0</v>
      </c>
      <c r="BG183" s="229">
        <f t="shared" si="219"/>
        <v>0</v>
      </c>
      <c r="BH183" s="229">
        <f t="shared" si="219"/>
        <v>0</v>
      </c>
      <c r="BI183" s="229">
        <f t="shared" si="219"/>
        <v>0</v>
      </c>
      <c r="BJ183" s="229">
        <f t="shared" si="219"/>
        <v>0</v>
      </c>
      <c r="BK183" s="229">
        <f t="shared" si="219"/>
        <v>0</v>
      </c>
      <c r="BL183" s="229">
        <f t="shared" si="219"/>
        <v>0</v>
      </c>
      <c r="BM183" s="229">
        <f t="shared" si="219"/>
        <v>0</v>
      </c>
      <c r="BN183" s="229">
        <f t="shared" si="219"/>
        <v>0</v>
      </c>
      <c r="BO183" s="229">
        <f t="shared" si="219"/>
        <v>0</v>
      </c>
      <c r="BP183" s="229">
        <f t="shared" si="219"/>
        <v>0</v>
      </c>
      <c r="BQ183" s="229">
        <f t="shared" si="219"/>
        <v>0</v>
      </c>
      <c r="BR183" s="229">
        <f t="shared" si="219"/>
        <v>0</v>
      </c>
      <c r="BS183" s="229">
        <f t="shared" si="219"/>
        <v>0</v>
      </c>
      <c r="BT183" s="229">
        <f t="shared" si="219"/>
        <v>0</v>
      </c>
      <c r="BU183" s="229">
        <f t="shared" si="219"/>
        <v>0</v>
      </c>
      <c r="BV183" s="229">
        <f t="shared" si="219"/>
        <v>0</v>
      </c>
      <c r="BW183" s="229">
        <f t="shared" si="219"/>
        <v>0</v>
      </c>
      <c r="BX183" s="229">
        <f t="shared" si="219"/>
        <v>0</v>
      </c>
      <c r="BY183" s="229">
        <f t="shared" si="219"/>
        <v>0</v>
      </c>
      <c r="BZ183" s="229">
        <f t="shared" si="219"/>
        <v>0</v>
      </c>
    </row>
    <row r="184" spans="1:78" s="310" customFormat="1" x14ac:dyDescent="0.2">
      <c r="A184" s="7" t="str">
        <f t="shared" ref="A184:B203" si="221">A33</f>
        <v>Roll-in 4</v>
      </c>
      <c r="B184" s="7">
        <f t="shared" si="221"/>
        <v>1</v>
      </c>
      <c r="C184" s="7">
        <f t="shared" si="212"/>
        <v>22</v>
      </c>
      <c r="D184" s="165">
        <f t="shared" si="210"/>
        <v>44135</v>
      </c>
      <c r="E184" s="68"/>
      <c r="F184" s="77"/>
      <c r="G184" s="229">
        <f t="shared" ref="G184:V199" si="222">IF($D184=G$9,$E184*$G$3/2,IF(AND($C184+$E$3&gt;G$8,G$9&gt;$D184),$E184*$G$3,0))</f>
        <v>0</v>
      </c>
      <c r="H184" s="229">
        <f t="shared" si="222"/>
        <v>0</v>
      </c>
      <c r="I184" s="229">
        <f t="shared" si="222"/>
        <v>0</v>
      </c>
      <c r="J184" s="229">
        <f t="shared" si="222"/>
        <v>0</v>
      </c>
      <c r="K184" s="229">
        <f t="shared" si="222"/>
        <v>0</v>
      </c>
      <c r="L184" s="229">
        <f t="shared" si="222"/>
        <v>0</v>
      </c>
      <c r="M184" s="229">
        <f t="shared" si="222"/>
        <v>0</v>
      </c>
      <c r="N184" s="229">
        <f t="shared" si="222"/>
        <v>0</v>
      </c>
      <c r="O184" s="229">
        <f t="shared" si="222"/>
        <v>0</v>
      </c>
      <c r="P184" s="229">
        <f t="shared" si="222"/>
        <v>0</v>
      </c>
      <c r="Q184" s="229">
        <f t="shared" si="222"/>
        <v>0</v>
      </c>
      <c r="R184" s="229">
        <f t="shared" si="222"/>
        <v>0</v>
      </c>
      <c r="S184" s="229">
        <f t="shared" si="222"/>
        <v>0</v>
      </c>
      <c r="T184" s="229">
        <f t="shared" si="222"/>
        <v>0</v>
      </c>
      <c r="U184" s="229">
        <f t="shared" si="222"/>
        <v>0</v>
      </c>
      <c r="V184" s="229">
        <f t="shared" si="222"/>
        <v>0</v>
      </c>
      <c r="W184" s="229">
        <f t="shared" si="216"/>
        <v>0</v>
      </c>
      <c r="X184" s="229">
        <f t="shared" si="216"/>
        <v>0</v>
      </c>
      <c r="Y184" s="229">
        <f t="shared" si="216"/>
        <v>0</v>
      </c>
      <c r="Z184" s="229">
        <f t="shared" si="216"/>
        <v>0</v>
      </c>
      <c r="AA184" s="229">
        <f t="shared" si="216"/>
        <v>0</v>
      </c>
      <c r="AB184" s="229">
        <f t="shared" si="216"/>
        <v>0</v>
      </c>
      <c r="AC184" s="229">
        <f t="shared" si="216"/>
        <v>0</v>
      </c>
      <c r="AD184" s="229">
        <f t="shared" si="216"/>
        <v>0</v>
      </c>
      <c r="AE184" s="229">
        <f t="shared" si="216"/>
        <v>0</v>
      </c>
      <c r="AF184" s="229">
        <f t="shared" si="216"/>
        <v>0</v>
      </c>
      <c r="AG184" s="229">
        <f t="shared" si="216"/>
        <v>0</v>
      </c>
      <c r="AH184" s="229">
        <f t="shared" si="216"/>
        <v>0</v>
      </c>
      <c r="AI184" s="229">
        <f t="shared" si="216"/>
        <v>0</v>
      </c>
      <c r="AJ184" s="229">
        <f t="shared" si="216"/>
        <v>0</v>
      </c>
      <c r="AK184" s="229">
        <f t="shared" si="216"/>
        <v>0</v>
      </c>
      <c r="AL184" s="229">
        <f t="shared" si="216"/>
        <v>0</v>
      </c>
      <c r="AM184" s="229">
        <f t="shared" si="217"/>
        <v>0</v>
      </c>
      <c r="AN184" s="229">
        <f t="shared" si="217"/>
        <v>0</v>
      </c>
      <c r="AO184" s="229">
        <f t="shared" si="219"/>
        <v>0</v>
      </c>
      <c r="AP184" s="229">
        <f t="shared" si="219"/>
        <v>0</v>
      </c>
      <c r="AQ184" s="229">
        <f t="shared" si="219"/>
        <v>0</v>
      </c>
      <c r="AR184" s="229">
        <f t="shared" si="219"/>
        <v>0</v>
      </c>
      <c r="AS184" s="229">
        <f t="shared" si="219"/>
        <v>0</v>
      </c>
      <c r="AT184" s="229">
        <f t="shared" si="219"/>
        <v>0</v>
      </c>
      <c r="AU184" s="229">
        <f t="shared" si="219"/>
        <v>0</v>
      </c>
      <c r="AV184" s="229">
        <f t="shared" si="219"/>
        <v>0</v>
      </c>
      <c r="AW184" s="229">
        <f t="shared" si="219"/>
        <v>0</v>
      </c>
      <c r="AX184" s="229">
        <f t="shared" si="219"/>
        <v>0</v>
      </c>
      <c r="AY184" s="229">
        <f t="shared" si="219"/>
        <v>0</v>
      </c>
      <c r="AZ184" s="229">
        <f t="shared" si="219"/>
        <v>0</v>
      </c>
      <c r="BA184" s="229">
        <f t="shared" si="219"/>
        <v>0</v>
      </c>
      <c r="BB184" s="229">
        <f t="shared" si="219"/>
        <v>0</v>
      </c>
      <c r="BC184" s="229">
        <f t="shared" si="219"/>
        <v>0</v>
      </c>
      <c r="BD184" s="229">
        <f t="shared" si="219"/>
        <v>0</v>
      </c>
      <c r="BE184" s="229">
        <f t="shared" si="219"/>
        <v>0</v>
      </c>
      <c r="BF184" s="229">
        <f t="shared" si="219"/>
        <v>0</v>
      </c>
      <c r="BG184" s="229">
        <f t="shared" si="219"/>
        <v>0</v>
      </c>
      <c r="BH184" s="229">
        <f t="shared" si="219"/>
        <v>0</v>
      </c>
      <c r="BI184" s="229">
        <f t="shared" si="219"/>
        <v>0</v>
      </c>
      <c r="BJ184" s="229">
        <f t="shared" si="219"/>
        <v>0</v>
      </c>
      <c r="BK184" s="229">
        <f t="shared" si="219"/>
        <v>0</v>
      </c>
      <c r="BL184" s="229">
        <f t="shared" si="219"/>
        <v>0</v>
      </c>
      <c r="BM184" s="229">
        <f t="shared" si="219"/>
        <v>0</v>
      </c>
      <c r="BN184" s="229">
        <f t="shared" si="219"/>
        <v>0</v>
      </c>
      <c r="BO184" s="229">
        <f t="shared" si="219"/>
        <v>0</v>
      </c>
      <c r="BP184" s="229">
        <f t="shared" si="219"/>
        <v>0</v>
      </c>
      <c r="BQ184" s="229">
        <f t="shared" si="219"/>
        <v>0</v>
      </c>
      <c r="BR184" s="229">
        <f t="shared" si="219"/>
        <v>0</v>
      </c>
      <c r="BS184" s="229">
        <f t="shared" si="219"/>
        <v>0</v>
      </c>
      <c r="BT184" s="229">
        <f t="shared" si="219"/>
        <v>0</v>
      </c>
      <c r="BU184" s="229">
        <f t="shared" si="219"/>
        <v>0</v>
      </c>
      <c r="BV184" s="229">
        <f t="shared" si="219"/>
        <v>0</v>
      </c>
      <c r="BW184" s="229">
        <f t="shared" si="219"/>
        <v>0</v>
      </c>
      <c r="BX184" s="229">
        <f t="shared" si="219"/>
        <v>0</v>
      </c>
      <c r="BY184" s="229">
        <f t="shared" si="219"/>
        <v>0</v>
      </c>
      <c r="BZ184" s="229">
        <f t="shared" si="219"/>
        <v>0</v>
      </c>
    </row>
    <row r="185" spans="1:78" s="310" customFormat="1" x14ac:dyDescent="0.2">
      <c r="A185" s="7" t="str">
        <f t="shared" si="221"/>
        <v>Roll-in 4</v>
      </c>
      <c r="B185" s="7">
        <f t="shared" si="221"/>
        <v>1</v>
      </c>
      <c r="C185" s="7">
        <f t="shared" si="212"/>
        <v>23</v>
      </c>
      <c r="D185" s="165">
        <f t="shared" si="210"/>
        <v>44165</v>
      </c>
      <c r="E185" s="68"/>
      <c r="F185" s="77"/>
      <c r="G185" s="229">
        <f t="shared" si="222"/>
        <v>0</v>
      </c>
      <c r="H185" s="229">
        <f t="shared" si="222"/>
        <v>0</v>
      </c>
      <c r="I185" s="229">
        <f t="shared" si="222"/>
        <v>0</v>
      </c>
      <c r="J185" s="229">
        <f t="shared" si="222"/>
        <v>0</v>
      </c>
      <c r="K185" s="229">
        <f t="shared" si="222"/>
        <v>0</v>
      </c>
      <c r="L185" s="229">
        <f t="shared" si="222"/>
        <v>0</v>
      </c>
      <c r="M185" s="229">
        <f t="shared" si="222"/>
        <v>0</v>
      </c>
      <c r="N185" s="229">
        <f t="shared" si="222"/>
        <v>0</v>
      </c>
      <c r="O185" s="229">
        <f t="shared" si="222"/>
        <v>0</v>
      </c>
      <c r="P185" s="229">
        <f t="shared" si="222"/>
        <v>0</v>
      </c>
      <c r="Q185" s="229">
        <f t="shared" si="222"/>
        <v>0</v>
      </c>
      <c r="R185" s="229">
        <f t="shared" si="222"/>
        <v>0</v>
      </c>
      <c r="S185" s="229">
        <f t="shared" si="222"/>
        <v>0</v>
      </c>
      <c r="T185" s="229">
        <f t="shared" si="222"/>
        <v>0</v>
      </c>
      <c r="U185" s="229">
        <f t="shared" si="222"/>
        <v>0</v>
      </c>
      <c r="V185" s="229">
        <f t="shared" si="222"/>
        <v>0</v>
      </c>
      <c r="W185" s="229">
        <f t="shared" si="216"/>
        <v>0</v>
      </c>
      <c r="X185" s="229">
        <f t="shared" si="216"/>
        <v>0</v>
      </c>
      <c r="Y185" s="229">
        <f t="shared" si="216"/>
        <v>0</v>
      </c>
      <c r="Z185" s="229">
        <f t="shared" si="216"/>
        <v>0</v>
      </c>
      <c r="AA185" s="229">
        <f t="shared" si="216"/>
        <v>0</v>
      </c>
      <c r="AB185" s="229">
        <f t="shared" si="216"/>
        <v>0</v>
      </c>
      <c r="AC185" s="229">
        <f t="shared" si="216"/>
        <v>0</v>
      </c>
      <c r="AD185" s="229">
        <f t="shared" si="216"/>
        <v>0</v>
      </c>
      <c r="AE185" s="229">
        <f t="shared" si="216"/>
        <v>0</v>
      </c>
      <c r="AF185" s="229">
        <f t="shared" si="216"/>
        <v>0</v>
      </c>
      <c r="AG185" s="229">
        <f t="shared" si="216"/>
        <v>0</v>
      </c>
      <c r="AH185" s="229">
        <f t="shared" si="216"/>
        <v>0</v>
      </c>
      <c r="AI185" s="229">
        <f t="shared" si="216"/>
        <v>0</v>
      </c>
      <c r="AJ185" s="229">
        <f t="shared" si="216"/>
        <v>0</v>
      </c>
      <c r="AK185" s="229">
        <f t="shared" si="216"/>
        <v>0</v>
      </c>
      <c r="AL185" s="229">
        <f t="shared" si="216"/>
        <v>0</v>
      </c>
      <c r="AM185" s="229">
        <f t="shared" si="217"/>
        <v>0</v>
      </c>
      <c r="AN185" s="229">
        <f t="shared" si="217"/>
        <v>0</v>
      </c>
      <c r="AO185" s="229">
        <f t="shared" si="219"/>
        <v>0</v>
      </c>
      <c r="AP185" s="229">
        <f t="shared" si="219"/>
        <v>0</v>
      </c>
      <c r="AQ185" s="229">
        <f t="shared" si="219"/>
        <v>0</v>
      </c>
      <c r="AR185" s="229">
        <f t="shared" si="219"/>
        <v>0</v>
      </c>
      <c r="AS185" s="229">
        <f t="shared" si="219"/>
        <v>0</v>
      </c>
      <c r="AT185" s="229">
        <f t="shared" si="219"/>
        <v>0</v>
      </c>
      <c r="AU185" s="229">
        <f t="shared" si="219"/>
        <v>0</v>
      </c>
      <c r="AV185" s="229">
        <f t="shared" si="219"/>
        <v>0</v>
      </c>
      <c r="AW185" s="229">
        <f t="shared" si="219"/>
        <v>0</v>
      </c>
      <c r="AX185" s="229">
        <f t="shared" si="219"/>
        <v>0</v>
      </c>
      <c r="AY185" s="229">
        <f t="shared" si="219"/>
        <v>0</v>
      </c>
      <c r="AZ185" s="229">
        <f t="shared" si="219"/>
        <v>0</v>
      </c>
      <c r="BA185" s="229">
        <f t="shared" si="219"/>
        <v>0</v>
      </c>
      <c r="BB185" s="229">
        <f t="shared" si="219"/>
        <v>0</v>
      </c>
      <c r="BC185" s="229">
        <f t="shared" si="219"/>
        <v>0</v>
      </c>
      <c r="BD185" s="229">
        <f t="shared" si="219"/>
        <v>0</v>
      </c>
      <c r="BE185" s="229">
        <f t="shared" si="219"/>
        <v>0</v>
      </c>
      <c r="BF185" s="229">
        <f t="shared" si="219"/>
        <v>0</v>
      </c>
      <c r="BG185" s="229">
        <f t="shared" si="219"/>
        <v>0</v>
      </c>
      <c r="BH185" s="229">
        <f t="shared" si="219"/>
        <v>0</v>
      </c>
      <c r="BI185" s="229">
        <f t="shared" si="219"/>
        <v>0</v>
      </c>
      <c r="BJ185" s="229">
        <f t="shared" si="219"/>
        <v>0</v>
      </c>
      <c r="BK185" s="229">
        <f t="shared" si="219"/>
        <v>0</v>
      </c>
      <c r="BL185" s="229">
        <f t="shared" si="219"/>
        <v>0</v>
      </c>
      <c r="BM185" s="229">
        <f t="shared" si="219"/>
        <v>0</v>
      </c>
      <c r="BN185" s="229">
        <f t="shared" si="219"/>
        <v>0</v>
      </c>
      <c r="BO185" s="229">
        <f t="shared" si="219"/>
        <v>0</v>
      </c>
      <c r="BP185" s="229">
        <f t="shared" si="219"/>
        <v>0</v>
      </c>
      <c r="BQ185" s="229">
        <f t="shared" si="219"/>
        <v>0</v>
      </c>
      <c r="BR185" s="229">
        <f t="shared" si="219"/>
        <v>0</v>
      </c>
      <c r="BS185" s="229">
        <f t="shared" si="219"/>
        <v>0</v>
      </c>
      <c r="BT185" s="229">
        <f t="shared" si="219"/>
        <v>0</v>
      </c>
      <c r="BU185" s="229">
        <f t="shared" si="219"/>
        <v>0</v>
      </c>
      <c r="BV185" s="229">
        <f t="shared" si="219"/>
        <v>0</v>
      </c>
      <c r="BW185" s="229">
        <f t="shared" si="219"/>
        <v>0</v>
      </c>
      <c r="BX185" s="229">
        <f t="shared" si="219"/>
        <v>0</v>
      </c>
      <c r="BY185" s="229">
        <f t="shared" si="219"/>
        <v>0</v>
      </c>
      <c r="BZ185" s="229">
        <f t="shared" si="219"/>
        <v>0</v>
      </c>
    </row>
    <row r="186" spans="1:78" s="310" customFormat="1" x14ac:dyDescent="0.2">
      <c r="A186" s="7" t="str">
        <f t="shared" si="221"/>
        <v>Roll-in 4</v>
      </c>
      <c r="B186" s="7">
        <f t="shared" si="221"/>
        <v>1</v>
      </c>
      <c r="C186" s="7">
        <f t="shared" si="212"/>
        <v>24</v>
      </c>
      <c r="D186" s="165">
        <f t="shared" si="210"/>
        <v>44196</v>
      </c>
      <c r="E186" s="68"/>
      <c r="F186" s="77"/>
      <c r="G186" s="229">
        <f t="shared" si="222"/>
        <v>0</v>
      </c>
      <c r="H186" s="229">
        <f t="shared" si="222"/>
        <v>0</v>
      </c>
      <c r="I186" s="229">
        <f t="shared" si="222"/>
        <v>0</v>
      </c>
      <c r="J186" s="229">
        <f t="shared" si="222"/>
        <v>0</v>
      </c>
      <c r="K186" s="229">
        <f t="shared" si="222"/>
        <v>0</v>
      </c>
      <c r="L186" s="229">
        <f t="shared" si="222"/>
        <v>0</v>
      </c>
      <c r="M186" s="229">
        <f t="shared" si="222"/>
        <v>0</v>
      </c>
      <c r="N186" s="229">
        <f t="shared" si="222"/>
        <v>0</v>
      </c>
      <c r="O186" s="229">
        <f t="shared" si="222"/>
        <v>0</v>
      </c>
      <c r="P186" s="229">
        <f t="shared" si="222"/>
        <v>0</v>
      </c>
      <c r="Q186" s="229">
        <f t="shared" si="222"/>
        <v>0</v>
      </c>
      <c r="R186" s="229">
        <f t="shared" si="222"/>
        <v>0</v>
      </c>
      <c r="S186" s="229">
        <f t="shared" si="222"/>
        <v>0</v>
      </c>
      <c r="T186" s="229">
        <f t="shared" si="222"/>
        <v>0</v>
      </c>
      <c r="U186" s="229">
        <f t="shared" si="222"/>
        <v>0</v>
      </c>
      <c r="V186" s="229">
        <f t="shared" si="222"/>
        <v>0</v>
      </c>
      <c r="W186" s="229">
        <f t="shared" si="216"/>
        <v>0</v>
      </c>
      <c r="X186" s="229">
        <f t="shared" si="216"/>
        <v>0</v>
      </c>
      <c r="Y186" s="229">
        <f t="shared" si="216"/>
        <v>0</v>
      </c>
      <c r="Z186" s="229">
        <f t="shared" si="216"/>
        <v>0</v>
      </c>
      <c r="AA186" s="229">
        <f t="shared" si="216"/>
        <v>0</v>
      </c>
      <c r="AB186" s="229">
        <f t="shared" si="216"/>
        <v>0</v>
      </c>
      <c r="AC186" s="229">
        <f t="shared" si="216"/>
        <v>0</v>
      </c>
      <c r="AD186" s="229">
        <f t="shared" si="216"/>
        <v>0</v>
      </c>
      <c r="AE186" s="229">
        <f t="shared" si="216"/>
        <v>0</v>
      </c>
      <c r="AF186" s="229">
        <f t="shared" si="216"/>
        <v>0</v>
      </c>
      <c r="AG186" s="229">
        <f t="shared" si="216"/>
        <v>0</v>
      </c>
      <c r="AH186" s="229">
        <f t="shared" si="216"/>
        <v>0</v>
      </c>
      <c r="AI186" s="229">
        <f t="shared" si="216"/>
        <v>0</v>
      </c>
      <c r="AJ186" s="229">
        <f t="shared" si="216"/>
        <v>0</v>
      </c>
      <c r="AK186" s="229">
        <f t="shared" si="216"/>
        <v>0</v>
      </c>
      <c r="AL186" s="229">
        <f t="shared" si="216"/>
        <v>0</v>
      </c>
      <c r="AM186" s="229">
        <f t="shared" si="217"/>
        <v>0</v>
      </c>
      <c r="AN186" s="229">
        <f t="shared" si="217"/>
        <v>0</v>
      </c>
      <c r="AO186" s="229">
        <f t="shared" si="219"/>
        <v>0</v>
      </c>
      <c r="AP186" s="229">
        <f t="shared" si="219"/>
        <v>0</v>
      </c>
      <c r="AQ186" s="229">
        <f t="shared" si="219"/>
        <v>0</v>
      </c>
      <c r="AR186" s="229">
        <f t="shared" si="219"/>
        <v>0</v>
      </c>
      <c r="AS186" s="229">
        <f t="shared" si="219"/>
        <v>0</v>
      </c>
      <c r="AT186" s="229">
        <f t="shared" si="219"/>
        <v>0</v>
      </c>
      <c r="AU186" s="229">
        <f t="shared" si="219"/>
        <v>0</v>
      </c>
      <c r="AV186" s="229">
        <f t="shared" si="219"/>
        <v>0</v>
      </c>
      <c r="AW186" s="229">
        <f t="shared" si="219"/>
        <v>0</v>
      </c>
      <c r="AX186" s="229">
        <f t="shared" si="219"/>
        <v>0</v>
      </c>
      <c r="AY186" s="229">
        <f t="shared" si="219"/>
        <v>0</v>
      </c>
      <c r="AZ186" s="229">
        <f t="shared" si="219"/>
        <v>0</v>
      </c>
      <c r="BA186" s="229">
        <f t="shared" si="219"/>
        <v>0</v>
      </c>
      <c r="BB186" s="229">
        <f t="shared" si="219"/>
        <v>0</v>
      </c>
      <c r="BC186" s="229">
        <f t="shared" si="219"/>
        <v>0</v>
      </c>
      <c r="BD186" s="229">
        <f t="shared" si="219"/>
        <v>0</v>
      </c>
      <c r="BE186" s="229">
        <f t="shared" si="219"/>
        <v>0</v>
      </c>
      <c r="BF186" s="229">
        <f t="shared" si="219"/>
        <v>0</v>
      </c>
      <c r="BG186" s="229">
        <f t="shared" si="219"/>
        <v>0</v>
      </c>
      <c r="BH186" s="229">
        <f t="shared" si="219"/>
        <v>0</v>
      </c>
      <c r="BI186" s="229">
        <f t="shared" si="219"/>
        <v>0</v>
      </c>
      <c r="BJ186" s="229">
        <f t="shared" si="219"/>
        <v>0</v>
      </c>
      <c r="BK186" s="229">
        <f t="shared" si="219"/>
        <v>0</v>
      </c>
      <c r="BL186" s="229">
        <f t="shared" si="219"/>
        <v>0</v>
      </c>
      <c r="BM186" s="229">
        <f t="shared" si="219"/>
        <v>0</v>
      </c>
      <c r="BN186" s="229">
        <f t="shared" si="219"/>
        <v>0</v>
      </c>
      <c r="BO186" s="229">
        <f t="shared" si="219"/>
        <v>0</v>
      </c>
      <c r="BP186" s="229">
        <f t="shared" si="219"/>
        <v>0</v>
      </c>
      <c r="BQ186" s="229">
        <f t="shared" si="219"/>
        <v>0</v>
      </c>
      <c r="BR186" s="229">
        <f t="shared" si="219"/>
        <v>0</v>
      </c>
      <c r="BS186" s="229">
        <f t="shared" si="219"/>
        <v>0</v>
      </c>
      <c r="BT186" s="229">
        <f t="shared" si="219"/>
        <v>0</v>
      </c>
      <c r="BU186" s="229">
        <f t="shared" si="219"/>
        <v>0</v>
      </c>
      <c r="BV186" s="229">
        <f t="shared" si="219"/>
        <v>0</v>
      </c>
      <c r="BW186" s="229">
        <f t="shared" si="219"/>
        <v>0</v>
      </c>
      <c r="BX186" s="229">
        <f t="shared" si="219"/>
        <v>0</v>
      </c>
      <c r="BY186" s="229">
        <f t="shared" si="219"/>
        <v>0</v>
      </c>
      <c r="BZ186" s="229">
        <f t="shared" si="219"/>
        <v>0</v>
      </c>
    </row>
    <row r="187" spans="1:78" s="310" customFormat="1" x14ac:dyDescent="0.2">
      <c r="A187" s="7" t="str">
        <f t="shared" si="221"/>
        <v>Roll-in 4</v>
      </c>
      <c r="B187" s="7">
        <f t="shared" si="221"/>
        <v>1</v>
      </c>
      <c r="C187" s="7">
        <f t="shared" si="212"/>
        <v>25</v>
      </c>
      <c r="D187" s="165">
        <f t="shared" si="210"/>
        <v>44227</v>
      </c>
      <c r="E187" s="68"/>
      <c r="F187" s="77"/>
      <c r="G187" s="229">
        <f t="shared" si="222"/>
        <v>0</v>
      </c>
      <c r="H187" s="229">
        <f t="shared" si="222"/>
        <v>0</v>
      </c>
      <c r="I187" s="229">
        <f t="shared" si="222"/>
        <v>0</v>
      </c>
      <c r="J187" s="229">
        <f t="shared" si="222"/>
        <v>0</v>
      </c>
      <c r="K187" s="229">
        <f t="shared" si="222"/>
        <v>0</v>
      </c>
      <c r="L187" s="229">
        <f t="shared" si="222"/>
        <v>0</v>
      </c>
      <c r="M187" s="229">
        <f t="shared" si="222"/>
        <v>0</v>
      </c>
      <c r="N187" s="229">
        <f t="shared" si="222"/>
        <v>0</v>
      </c>
      <c r="O187" s="229">
        <f t="shared" si="222"/>
        <v>0</v>
      </c>
      <c r="P187" s="229">
        <f t="shared" si="222"/>
        <v>0</v>
      </c>
      <c r="Q187" s="229">
        <f t="shared" si="222"/>
        <v>0</v>
      </c>
      <c r="R187" s="229">
        <f t="shared" si="222"/>
        <v>0</v>
      </c>
      <c r="S187" s="229">
        <f t="shared" si="222"/>
        <v>0</v>
      </c>
      <c r="T187" s="229">
        <f t="shared" si="222"/>
        <v>0</v>
      </c>
      <c r="U187" s="229">
        <f t="shared" si="222"/>
        <v>0</v>
      </c>
      <c r="V187" s="229">
        <f t="shared" si="222"/>
        <v>0</v>
      </c>
      <c r="W187" s="229">
        <f t="shared" si="216"/>
        <v>0</v>
      </c>
      <c r="X187" s="229">
        <f t="shared" si="216"/>
        <v>0</v>
      </c>
      <c r="Y187" s="229">
        <f t="shared" si="216"/>
        <v>0</v>
      </c>
      <c r="Z187" s="229">
        <f t="shared" si="216"/>
        <v>0</v>
      </c>
      <c r="AA187" s="229">
        <f t="shared" si="216"/>
        <v>0</v>
      </c>
      <c r="AB187" s="229">
        <f t="shared" si="216"/>
        <v>0</v>
      </c>
      <c r="AC187" s="229">
        <f t="shared" si="216"/>
        <v>0</v>
      </c>
      <c r="AD187" s="229">
        <f t="shared" si="216"/>
        <v>0</v>
      </c>
      <c r="AE187" s="229">
        <f t="shared" si="216"/>
        <v>0</v>
      </c>
      <c r="AF187" s="229">
        <f t="shared" si="216"/>
        <v>0</v>
      </c>
      <c r="AG187" s="229">
        <f t="shared" si="216"/>
        <v>0</v>
      </c>
      <c r="AH187" s="229">
        <f t="shared" si="216"/>
        <v>0</v>
      </c>
      <c r="AI187" s="229">
        <f t="shared" si="216"/>
        <v>0</v>
      </c>
      <c r="AJ187" s="229">
        <f t="shared" si="216"/>
        <v>0</v>
      </c>
      <c r="AK187" s="229">
        <f t="shared" si="216"/>
        <v>0</v>
      </c>
      <c r="AL187" s="229">
        <f t="shared" si="216"/>
        <v>0</v>
      </c>
      <c r="AM187" s="229">
        <f t="shared" si="217"/>
        <v>0</v>
      </c>
      <c r="AN187" s="229">
        <f t="shared" si="217"/>
        <v>0</v>
      </c>
      <c r="AO187" s="229">
        <f t="shared" si="219"/>
        <v>0</v>
      </c>
      <c r="AP187" s="229">
        <f t="shared" si="219"/>
        <v>0</v>
      </c>
      <c r="AQ187" s="229">
        <f t="shared" si="219"/>
        <v>0</v>
      </c>
      <c r="AR187" s="229">
        <f t="shared" si="219"/>
        <v>0</v>
      </c>
      <c r="AS187" s="229">
        <f t="shared" si="219"/>
        <v>0</v>
      </c>
      <c r="AT187" s="229">
        <f t="shared" si="219"/>
        <v>0</v>
      </c>
      <c r="AU187" s="229">
        <f t="shared" si="219"/>
        <v>0</v>
      </c>
      <c r="AV187" s="229">
        <f t="shared" si="219"/>
        <v>0</v>
      </c>
      <c r="AW187" s="229">
        <f t="shared" si="219"/>
        <v>0</v>
      </c>
      <c r="AX187" s="229">
        <f t="shared" si="219"/>
        <v>0</v>
      </c>
      <c r="AY187" s="229">
        <f t="shared" si="219"/>
        <v>0</v>
      </c>
      <c r="AZ187" s="229">
        <f t="shared" si="219"/>
        <v>0</v>
      </c>
      <c r="BA187" s="229">
        <f t="shared" si="219"/>
        <v>0</v>
      </c>
      <c r="BB187" s="229">
        <f t="shared" si="219"/>
        <v>0</v>
      </c>
      <c r="BC187" s="229">
        <f t="shared" si="219"/>
        <v>0</v>
      </c>
      <c r="BD187" s="229">
        <f t="shared" si="219"/>
        <v>0</v>
      </c>
      <c r="BE187" s="229">
        <f t="shared" si="219"/>
        <v>0</v>
      </c>
      <c r="BF187" s="229">
        <f t="shared" si="219"/>
        <v>0</v>
      </c>
      <c r="BG187" s="229">
        <f t="shared" si="219"/>
        <v>0</v>
      </c>
      <c r="BH187" s="229">
        <f t="shared" si="219"/>
        <v>0</v>
      </c>
      <c r="BI187" s="229">
        <f t="shared" si="219"/>
        <v>0</v>
      </c>
      <c r="BJ187" s="229">
        <f t="shared" si="219"/>
        <v>0</v>
      </c>
      <c r="BK187" s="229">
        <f t="shared" si="219"/>
        <v>0</v>
      </c>
      <c r="BL187" s="229">
        <f t="shared" si="219"/>
        <v>0</v>
      </c>
      <c r="BM187" s="229">
        <f t="shared" si="219"/>
        <v>0</v>
      </c>
      <c r="BN187" s="229">
        <f t="shared" si="219"/>
        <v>0</v>
      </c>
      <c r="BO187" s="229">
        <f t="shared" si="219"/>
        <v>0</v>
      </c>
      <c r="BP187" s="229">
        <f t="shared" si="219"/>
        <v>0</v>
      </c>
      <c r="BQ187" s="229">
        <f t="shared" si="219"/>
        <v>0</v>
      </c>
      <c r="BR187" s="229">
        <f t="shared" si="219"/>
        <v>0</v>
      </c>
      <c r="BS187" s="229">
        <f t="shared" si="219"/>
        <v>0</v>
      </c>
      <c r="BT187" s="229">
        <f t="shared" si="219"/>
        <v>0</v>
      </c>
      <c r="BU187" s="229">
        <f t="shared" si="219"/>
        <v>0</v>
      </c>
      <c r="BV187" s="229">
        <f t="shared" si="219"/>
        <v>0</v>
      </c>
      <c r="BW187" s="229">
        <f t="shared" si="219"/>
        <v>0</v>
      </c>
      <c r="BX187" s="229">
        <f t="shared" si="219"/>
        <v>0</v>
      </c>
      <c r="BY187" s="229">
        <f t="shared" si="219"/>
        <v>0</v>
      </c>
      <c r="BZ187" s="229">
        <f t="shared" si="219"/>
        <v>0</v>
      </c>
    </row>
    <row r="188" spans="1:78" s="310" customFormat="1" x14ac:dyDescent="0.2">
      <c r="A188" s="7" t="str">
        <f t="shared" si="221"/>
        <v>Roll-in 4</v>
      </c>
      <c r="B188" s="7">
        <f t="shared" si="221"/>
        <v>1</v>
      </c>
      <c r="C188" s="7">
        <f t="shared" si="212"/>
        <v>26</v>
      </c>
      <c r="D188" s="165">
        <f t="shared" si="210"/>
        <v>44255</v>
      </c>
      <c r="E188" s="68"/>
      <c r="F188" s="77"/>
      <c r="G188" s="229">
        <f t="shared" si="222"/>
        <v>0</v>
      </c>
      <c r="H188" s="229">
        <f t="shared" si="222"/>
        <v>0</v>
      </c>
      <c r="I188" s="229">
        <f t="shared" si="222"/>
        <v>0</v>
      </c>
      <c r="J188" s="229">
        <f t="shared" si="222"/>
        <v>0</v>
      </c>
      <c r="K188" s="229">
        <f t="shared" si="222"/>
        <v>0</v>
      </c>
      <c r="L188" s="229">
        <f t="shared" si="222"/>
        <v>0</v>
      </c>
      <c r="M188" s="229">
        <f t="shared" si="222"/>
        <v>0</v>
      </c>
      <c r="N188" s="229">
        <f t="shared" si="222"/>
        <v>0</v>
      </c>
      <c r="O188" s="229">
        <f t="shared" si="222"/>
        <v>0</v>
      </c>
      <c r="P188" s="229">
        <f t="shared" si="222"/>
        <v>0</v>
      </c>
      <c r="Q188" s="229">
        <f t="shared" si="222"/>
        <v>0</v>
      </c>
      <c r="R188" s="229">
        <f t="shared" si="222"/>
        <v>0</v>
      </c>
      <c r="S188" s="229">
        <f t="shared" si="222"/>
        <v>0</v>
      </c>
      <c r="T188" s="229">
        <f t="shared" si="222"/>
        <v>0</v>
      </c>
      <c r="U188" s="229">
        <f t="shared" si="222"/>
        <v>0</v>
      </c>
      <c r="V188" s="229">
        <f t="shared" si="222"/>
        <v>0</v>
      </c>
      <c r="W188" s="229">
        <f t="shared" si="216"/>
        <v>0</v>
      </c>
      <c r="X188" s="229">
        <f t="shared" si="216"/>
        <v>0</v>
      </c>
      <c r="Y188" s="229">
        <f t="shared" si="216"/>
        <v>0</v>
      </c>
      <c r="Z188" s="229">
        <f t="shared" si="216"/>
        <v>0</v>
      </c>
      <c r="AA188" s="229">
        <f t="shared" si="216"/>
        <v>0</v>
      </c>
      <c r="AB188" s="229">
        <f t="shared" si="216"/>
        <v>0</v>
      </c>
      <c r="AC188" s="229">
        <f t="shared" si="216"/>
        <v>0</v>
      </c>
      <c r="AD188" s="229">
        <f t="shared" si="216"/>
        <v>0</v>
      </c>
      <c r="AE188" s="229">
        <f t="shared" si="216"/>
        <v>0</v>
      </c>
      <c r="AF188" s="229">
        <f t="shared" si="216"/>
        <v>0</v>
      </c>
      <c r="AG188" s="229">
        <f t="shared" si="216"/>
        <v>0</v>
      </c>
      <c r="AH188" s="229">
        <f t="shared" si="216"/>
        <v>0</v>
      </c>
      <c r="AI188" s="229">
        <f t="shared" si="216"/>
        <v>0</v>
      </c>
      <c r="AJ188" s="229">
        <f t="shared" si="216"/>
        <v>0</v>
      </c>
      <c r="AK188" s="229">
        <f t="shared" si="216"/>
        <v>0</v>
      </c>
      <c r="AL188" s="229">
        <f t="shared" si="216"/>
        <v>0</v>
      </c>
      <c r="AM188" s="229">
        <f t="shared" si="217"/>
        <v>0</v>
      </c>
      <c r="AN188" s="229">
        <f t="shared" si="217"/>
        <v>0</v>
      </c>
      <c r="AO188" s="229">
        <f t="shared" si="219"/>
        <v>0</v>
      </c>
      <c r="AP188" s="229">
        <f t="shared" si="219"/>
        <v>0</v>
      </c>
      <c r="AQ188" s="229">
        <f t="shared" si="219"/>
        <v>0</v>
      </c>
      <c r="AR188" s="229">
        <f t="shared" si="219"/>
        <v>0</v>
      </c>
      <c r="AS188" s="229">
        <f t="shared" si="219"/>
        <v>0</v>
      </c>
      <c r="AT188" s="229">
        <f t="shared" si="219"/>
        <v>0</v>
      </c>
      <c r="AU188" s="229">
        <f t="shared" si="219"/>
        <v>0</v>
      </c>
      <c r="AV188" s="229">
        <f t="shared" si="219"/>
        <v>0</v>
      </c>
      <c r="AW188" s="229">
        <f t="shared" si="219"/>
        <v>0</v>
      </c>
      <c r="AX188" s="229">
        <f t="shared" si="219"/>
        <v>0</v>
      </c>
      <c r="AY188" s="229">
        <f t="shared" si="219"/>
        <v>0</v>
      </c>
      <c r="AZ188" s="229">
        <f t="shared" si="219"/>
        <v>0</v>
      </c>
      <c r="BA188" s="229">
        <f t="shared" si="219"/>
        <v>0</v>
      </c>
      <c r="BB188" s="229">
        <f t="shared" si="219"/>
        <v>0</v>
      </c>
      <c r="BC188" s="229">
        <f t="shared" ref="BC188:BZ188" si="223">IF($D188=BC$9,$E188*$G$3/2,IF(AND($C188+$E$3&gt;BC$8,BC$9&gt;$D188),$E188*$G$3,0))</f>
        <v>0</v>
      </c>
      <c r="BD188" s="229">
        <f t="shared" si="223"/>
        <v>0</v>
      </c>
      <c r="BE188" s="229">
        <f t="shared" si="223"/>
        <v>0</v>
      </c>
      <c r="BF188" s="229">
        <f t="shared" si="223"/>
        <v>0</v>
      </c>
      <c r="BG188" s="229">
        <f t="shared" si="223"/>
        <v>0</v>
      </c>
      <c r="BH188" s="229">
        <f t="shared" si="223"/>
        <v>0</v>
      </c>
      <c r="BI188" s="229">
        <f t="shared" si="223"/>
        <v>0</v>
      </c>
      <c r="BJ188" s="229">
        <f t="shared" si="223"/>
        <v>0</v>
      </c>
      <c r="BK188" s="229">
        <f t="shared" si="223"/>
        <v>0</v>
      </c>
      <c r="BL188" s="229">
        <f t="shared" si="223"/>
        <v>0</v>
      </c>
      <c r="BM188" s="229">
        <f t="shared" si="223"/>
        <v>0</v>
      </c>
      <c r="BN188" s="229">
        <f t="shared" si="223"/>
        <v>0</v>
      </c>
      <c r="BO188" s="229">
        <f t="shared" si="223"/>
        <v>0</v>
      </c>
      <c r="BP188" s="229">
        <f t="shared" si="223"/>
        <v>0</v>
      </c>
      <c r="BQ188" s="229">
        <f t="shared" si="223"/>
        <v>0</v>
      </c>
      <c r="BR188" s="229">
        <f t="shared" si="223"/>
        <v>0</v>
      </c>
      <c r="BS188" s="229">
        <f t="shared" si="223"/>
        <v>0</v>
      </c>
      <c r="BT188" s="229">
        <f t="shared" si="223"/>
        <v>0</v>
      </c>
      <c r="BU188" s="229">
        <f t="shared" si="223"/>
        <v>0</v>
      </c>
      <c r="BV188" s="229">
        <f t="shared" si="223"/>
        <v>0</v>
      </c>
      <c r="BW188" s="229">
        <f t="shared" si="223"/>
        <v>0</v>
      </c>
      <c r="BX188" s="229">
        <f t="shared" si="223"/>
        <v>0</v>
      </c>
      <c r="BY188" s="229">
        <f t="shared" si="223"/>
        <v>0</v>
      </c>
      <c r="BZ188" s="229">
        <f t="shared" si="223"/>
        <v>0</v>
      </c>
    </row>
    <row r="189" spans="1:78" s="310" customFormat="1" x14ac:dyDescent="0.2">
      <c r="A189" s="7" t="str">
        <f t="shared" si="221"/>
        <v>Roll-in 5</v>
      </c>
      <c r="B189" s="7">
        <f t="shared" si="221"/>
        <v>1</v>
      </c>
      <c r="C189" s="7">
        <f t="shared" si="212"/>
        <v>27</v>
      </c>
      <c r="D189" s="165">
        <f t="shared" si="210"/>
        <v>44286</v>
      </c>
      <c r="E189" s="68"/>
      <c r="F189" s="77"/>
      <c r="G189" s="229">
        <f t="shared" si="222"/>
        <v>0</v>
      </c>
      <c r="H189" s="229">
        <f t="shared" si="222"/>
        <v>0</v>
      </c>
      <c r="I189" s="229">
        <f t="shared" si="222"/>
        <v>0</v>
      </c>
      <c r="J189" s="229">
        <f t="shared" si="222"/>
        <v>0</v>
      </c>
      <c r="K189" s="229">
        <f t="shared" si="222"/>
        <v>0</v>
      </c>
      <c r="L189" s="229">
        <f t="shared" si="222"/>
        <v>0</v>
      </c>
      <c r="M189" s="229">
        <f t="shared" si="222"/>
        <v>0</v>
      </c>
      <c r="N189" s="229">
        <f t="shared" si="222"/>
        <v>0</v>
      </c>
      <c r="O189" s="229">
        <f t="shared" si="222"/>
        <v>0</v>
      </c>
      <c r="P189" s="229">
        <f t="shared" si="222"/>
        <v>0</v>
      </c>
      <c r="Q189" s="229">
        <f t="shared" si="222"/>
        <v>0</v>
      </c>
      <c r="R189" s="229">
        <f t="shared" si="222"/>
        <v>0</v>
      </c>
      <c r="S189" s="229">
        <f t="shared" si="222"/>
        <v>0</v>
      </c>
      <c r="T189" s="229">
        <f t="shared" si="222"/>
        <v>0</v>
      </c>
      <c r="U189" s="229">
        <f t="shared" si="222"/>
        <v>0</v>
      </c>
      <c r="V189" s="229">
        <f t="shared" si="222"/>
        <v>0</v>
      </c>
      <c r="W189" s="229">
        <f t="shared" si="216"/>
        <v>0</v>
      </c>
      <c r="X189" s="229">
        <f t="shared" si="216"/>
        <v>0</v>
      </c>
      <c r="Y189" s="229">
        <f t="shared" si="216"/>
        <v>0</v>
      </c>
      <c r="Z189" s="229">
        <f t="shared" si="216"/>
        <v>0</v>
      </c>
      <c r="AA189" s="229">
        <f t="shared" si="216"/>
        <v>0</v>
      </c>
      <c r="AB189" s="229">
        <f t="shared" si="216"/>
        <v>0</v>
      </c>
      <c r="AC189" s="229">
        <f t="shared" si="216"/>
        <v>0</v>
      </c>
      <c r="AD189" s="229">
        <f t="shared" si="216"/>
        <v>0</v>
      </c>
      <c r="AE189" s="229">
        <f t="shared" si="216"/>
        <v>0</v>
      </c>
      <c r="AF189" s="229">
        <f t="shared" si="216"/>
        <v>0</v>
      </c>
      <c r="AG189" s="229">
        <f t="shared" si="216"/>
        <v>0</v>
      </c>
      <c r="AH189" s="229">
        <f t="shared" si="216"/>
        <v>0</v>
      </c>
      <c r="AI189" s="229">
        <f t="shared" si="216"/>
        <v>0</v>
      </c>
      <c r="AJ189" s="229">
        <f t="shared" si="216"/>
        <v>0</v>
      </c>
      <c r="AK189" s="229">
        <f t="shared" si="216"/>
        <v>0</v>
      </c>
      <c r="AL189" s="229">
        <f t="shared" ref="AL189:AN206" si="224">IF($D189=AL$9,$E189*$G$3/2,IF(AND($C189+$E$3&gt;AL$8,AL$9&gt;$D189),$E189*$G$3,0))</f>
        <v>0</v>
      </c>
      <c r="AM189" s="229">
        <f t="shared" si="224"/>
        <v>0</v>
      </c>
      <c r="AN189" s="229">
        <f t="shared" si="224"/>
        <v>0</v>
      </c>
      <c r="AO189" s="229">
        <f t="shared" ref="AO189:BZ195" si="225">IF($D189=AO$9,$E189*$G$3/2,IF(AND($C189+$E$3&gt;AO$8,AO$9&gt;$D189),$E189*$G$3,0))</f>
        <v>0</v>
      </c>
      <c r="AP189" s="229">
        <f t="shared" si="225"/>
        <v>0</v>
      </c>
      <c r="AQ189" s="229">
        <f t="shared" si="225"/>
        <v>0</v>
      </c>
      <c r="AR189" s="229">
        <f t="shared" si="225"/>
        <v>0</v>
      </c>
      <c r="AS189" s="229">
        <f t="shared" si="225"/>
        <v>0</v>
      </c>
      <c r="AT189" s="229">
        <f t="shared" si="225"/>
        <v>0</v>
      </c>
      <c r="AU189" s="229">
        <f t="shared" si="225"/>
        <v>0</v>
      </c>
      <c r="AV189" s="229">
        <f t="shared" si="225"/>
        <v>0</v>
      </c>
      <c r="AW189" s="229">
        <f t="shared" si="225"/>
        <v>0</v>
      </c>
      <c r="AX189" s="229">
        <f t="shared" si="225"/>
        <v>0</v>
      </c>
      <c r="AY189" s="229">
        <f t="shared" si="225"/>
        <v>0</v>
      </c>
      <c r="AZ189" s="229">
        <f t="shared" si="225"/>
        <v>0</v>
      </c>
      <c r="BA189" s="229">
        <f t="shared" si="225"/>
        <v>0</v>
      </c>
      <c r="BB189" s="229">
        <f t="shared" si="225"/>
        <v>0</v>
      </c>
      <c r="BC189" s="229">
        <f t="shared" si="225"/>
        <v>0</v>
      </c>
      <c r="BD189" s="229">
        <f t="shared" si="225"/>
        <v>0</v>
      </c>
      <c r="BE189" s="229">
        <f t="shared" si="225"/>
        <v>0</v>
      </c>
      <c r="BF189" s="229">
        <f t="shared" si="225"/>
        <v>0</v>
      </c>
      <c r="BG189" s="229">
        <f t="shared" si="225"/>
        <v>0</v>
      </c>
      <c r="BH189" s="229">
        <f t="shared" si="225"/>
        <v>0</v>
      </c>
      <c r="BI189" s="229">
        <f t="shared" si="225"/>
        <v>0</v>
      </c>
      <c r="BJ189" s="229">
        <f t="shared" si="225"/>
        <v>0</v>
      </c>
      <c r="BK189" s="229">
        <f t="shared" si="225"/>
        <v>0</v>
      </c>
      <c r="BL189" s="229">
        <f t="shared" si="225"/>
        <v>0</v>
      </c>
      <c r="BM189" s="229">
        <f t="shared" si="225"/>
        <v>0</v>
      </c>
      <c r="BN189" s="229">
        <f t="shared" si="225"/>
        <v>0</v>
      </c>
      <c r="BO189" s="229">
        <f t="shared" si="225"/>
        <v>0</v>
      </c>
      <c r="BP189" s="229">
        <f t="shared" si="225"/>
        <v>0</v>
      </c>
      <c r="BQ189" s="229">
        <f t="shared" si="225"/>
        <v>0</v>
      </c>
      <c r="BR189" s="229">
        <f t="shared" si="225"/>
        <v>0</v>
      </c>
      <c r="BS189" s="229">
        <f t="shared" si="225"/>
        <v>0</v>
      </c>
      <c r="BT189" s="229">
        <f t="shared" si="225"/>
        <v>0</v>
      </c>
      <c r="BU189" s="229">
        <f t="shared" si="225"/>
        <v>0</v>
      </c>
      <c r="BV189" s="229">
        <f t="shared" si="225"/>
        <v>0</v>
      </c>
      <c r="BW189" s="229">
        <f t="shared" si="225"/>
        <v>0</v>
      </c>
      <c r="BX189" s="229">
        <f t="shared" si="225"/>
        <v>0</v>
      </c>
      <c r="BY189" s="229">
        <f t="shared" si="225"/>
        <v>0</v>
      </c>
      <c r="BZ189" s="229">
        <f t="shared" si="225"/>
        <v>0</v>
      </c>
    </row>
    <row r="190" spans="1:78" s="310" customFormat="1" x14ac:dyDescent="0.2">
      <c r="A190" s="7" t="str">
        <f t="shared" si="221"/>
        <v>Roll-in 5</v>
      </c>
      <c r="B190" s="7">
        <f t="shared" si="221"/>
        <v>1</v>
      </c>
      <c r="C190" s="7">
        <f t="shared" si="212"/>
        <v>28</v>
      </c>
      <c r="D190" s="165">
        <f t="shared" si="210"/>
        <v>44316</v>
      </c>
      <c r="E190" s="68"/>
      <c r="F190" s="77"/>
      <c r="G190" s="229">
        <f t="shared" si="222"/>
        <v>0</v>
      </c>
      <c r="H190" s="229">
        <f t="shared" si="222"/>
        <v>0</v>
      </c>
      <c r="I190" s="229">
        <f t="shared" si="222"/>
        <v>0</v>
      </c>
      <c r="J190" s="229">
        <f t="shared" si="222"/>
        <v>0</v>
      </c>
      <c r="K190" s="229">
        <f t="shared" si="222"/>
        <v>0</v>
      </c>
      <c r="L190" s="229">
        <f t="shared" si="222"/>
        <v>0</v>
      </c>
      <c r="M190" s="229">
        <f t="shared" si="222"/>
        <v>0</v>
      </c>
      <c r="N190" s="229">
        <f t="shared" si="222"/>
        <v>0</v>
      </c>
      <c r="O190" s="229">
        <f t="shared" si="222"/>
        <v>0</v>
      </c>
      <c r="P190" s="229">
        <f t="shared" si="222"/>
        <v>0</v>
      </c>
      <c r="Q190" s="229">
        <f t="shared" si="222"/>
        <v>0</v>
      </c>
      <c r="R190" s="229">
        <f t="shared" si="222"/>
        <v>0</v>
      </c>
      <c r="S190" s="229">
        <f t="shared" si="222"/>
        <v>0</v>
      </c>
      <c r="T190" s="229">
        <f t="shared" si="222"/>
        <v>0</v>
      </c>
      <c r="U190" s="229">
        <f t="shared" si="222"/>
        <v>0</v>
      </c>
      <c r="V190" s="229">
        <f t="shared" si="222"/>
        <v>0</v>
      </c>
      <c r="W190" s="229">
        <f t="shared" ref="W190:AL205" si="226">IF($D190=W$9,$E190*$G$3/2,IF(AND($C190+$E$3&gt;W$8,W$9&gt;$D190),$E190*$G$3,0))</f>
        <v>0</v>
      </c>
      <c r="X190" s="229">
        <f t="shared" si="226"/>
        <v>0</v>
      </c>
      <c r="Y190" s="229">
        <f t="shared" si="226"/>
        <v>0</v>
      </c>
      <c r="Z190" s="229">
        <f t="shared" si="226"/>
        <v>0</v>
      </c>
      <c r="AA190" s="229">
        <f t="shared" si="226"/>
        <v>0</v>
      </c>
      <c r="AB190" s="229">
        <f t="shared" si="226"/>
        <v>0</v>
      </c>
      <c r="AC190" s="229">
        <f t="shared" si="226"/>
        <v>0</v>
      </c>
      <c r="AD190" s="229">
        <f t="shared" si="226"/>
        <v>0</v>
      </c>
      <c r="AE190" s="229">
        <f t="shared" si="226"/>
        <v>0</v>
      </c>
      <c r="AF190" s="229">
        <f t="shared" si="226"/>
        <v>0</v>
      </c>
      <c r="AG190" s="229">
        <f t="shared" si="226"/>
        <v>0</v>
      </c>
      <c r="AH190" s="229">
        <f t="shared" si="226"/>
        <v>0</v>
      </c>
      <c r="AI190" s="229">
        <f t="shared" si="226"/>
        <v>0</v>
      </c>
      <c r="AJ190" s="229">
        <f t="shared" si="226"/>
        <v>0</v>
      </c>
      <c r="AK190" s="229">
        <f t="shared" si="226"/>
        <v>0</v>
      </c>
      <c r="AL190" s="229">
        <f t="shared" si="226"/>
        <v>0</v>
      </c>
      <c r="AM190" s="229">
        <f t="shared" si="224"/>
        <v>0</v>
      </c>
      <c r="AN190" s="229">
        <f t="shared" si="224"/>
        <v>0</v>
      </c>
      <c r="AO190" s="229">
        <f t="shared" si="225"/>
        <v>0</v>
      </c>
      <c r="AP190" s="229">
        <f t="shared" si="225"/>
        <v>0</v>
      </c>
      <c r="AQ190" s="229">
        <f t="shared" si="225"/>
        <v>0</v>
      </c>
      <c r="AR190" s="229">
        <f t="shared" si="225"/>
        <v>0</v>
      </c>
      <c r="AS190" s="229">
        <f t="shared" si="225"/>
        <v>0</v>
      </c>
      <c r="AT190" s="229">
        <f t="shared" si="225"/>
        <v>0</v>
      </c>
      <c r="AU190" s="229">
        <f t="shared" si="225"/>
        <v>0</v>
      </c>
      <c r="AV190" s="229">
        <f t="shared" si="225"/>
        <v>0</v>
      </c>
      <c r="AW190" s="229">
        <f t="shared" si="225"/>
        <v>0</v>
      </c>
      <c r="AX190" s="229">
        <f t="shared" si="225"/>
        <v>0</v>
      </c>
      <c r="AY190" s="229">
        <f t="shared" si="225"/>
        <v>0</v>
      </c>
      <c r="AZ190" s="229">
        <f t="shared" si="225"/>
        <v>0</v>
      </c>
      <c r="BA190" s="229">
        <f t="shared" si="225"/>
        <v>0</v>
      </c>
      <c r="BB190" s="229">
        <f t="shared" si="225"/>
        <v>0</v>
      </c>
      <c r="BC190" s="229">
        <f t="shared" si="225"/>
        <v>0</v>
      </c>
      <c r="BD190" s="229">
        <f t="shared" si="225"/>
        <v>0</v>
      </c>
      <c r="BE190" s="229">
        <f t="shared" si="225"/>
        <v>0</v>
      </c>
      <c r="BF190" s="229">
        <f t="shared" si="225"/>
        <v>0</v>
      </c>
      <c r="BG190" s="229">
        <f t="shared" si="225"/>
        <v>0</v>
      </c>
      <c r="BH190" s="229">
        <f t="shared" si="225"/>
        <v>0</v>
      </c>
      <c r="BI190" s="229">
        <f t="shared" si="225"/>
        <v>0</v>
      </c>
      <c r="BJ190" s="229">
        <f t="shared" si="225"/>
        <v>0</v>
      </c>
      <c r="BK190" s="229">
        <f t="shared" si="225"/>
        <v>0</v>
      </c>
      <c r="BL190" s="229">
        <f t="shared" si="225"/>
        <v>0</v>
      </c>
      <c r="BM190" s="229">
        <f t="shared" si="225"/>
        <v>0</v>
      </c>
      <c r="BN190" s="229">
        <f t="shared" si="225"/>
        <v>0</v>
      </c>
      <c r="BO190" s="229">
        <f t="shared" si="225"/>
        <v>0</v>
      </c>
      <c r="BP190" s="229">
        <f t="shared" si="225"/>
        <v>0</v>
      </c>
      <c r="BQ190" s="229">
        <f t="shared" si="225"/>
        <v>0</v>
      </c>
      <c r="BR190" s="229">
        <f t="shared" si="225"/>
        <v>0</v>
      </c>
      <c r="BS190" s="229">
        <f t="shared" si="225"/>
        <v>0</v>
      </c>
      <c r="BT190" s="229">
        <f t="shared" si="225"/>
        <v>0</v>
      </c>
      <c r="BU190" s="229">
        <f t="shared" si="225"/>
        <v>0</v>
      </c>
      <c r="BV190" s="229">
        <f t="shared" si="225"/>
        <v>0</v>
      </c>
      <c r="BW190" s="229">
        <f t="shared" si="225"/>
        <v>0</v>
      </c>
      <c r="BX190" s="229">
        <f t="shared" si="225"/>
        <v>0</v>
      </c>
      <c r="BY190" s="229">
        <f t="shared" si="225"/>
        <v>0</v>
      </c>
      <c r="BZ190" s="229">
        <f t="shared" si="225"/>
        <v>0</v>
      </c>
    </row>
    <row r="191" spans="1:78" s="310" customFormat="1" x14ac:dyDescent="0.2">
      <c r="A191" s="7" t="str">
        <f t="shared" si="221"/>
        <v>Roll-in 5</v>
      </c>
      <c r="B191" s="7">
        <f t="shared" si="221"/>
        <v>1</v>
      </c>
      <c r="C191" s="7">
        <f t="shared" si="212"/>
        <v>29</v>
      </c>
      <c r="D191" s="165">
        <f t="shared" si="210"/>
        <v>44347</v>
      </c>
      <c r="E191" s="68"/>
      <c r="F191" s="77"/>
      <c r="G191" s="229">
        <f t="shared" si="222"/>
        <v>0</v>
      </c>
      <c r="H191" s="229">
        <f t="shared" si="222"/>
        <v>0</v>
      </c>
      <c r="I191" s="229">
        <f t="shared" si="222"/>
        <v>0</v>
      </c>
      <c r="J191" s="229">
        <f t="shared" si="222"/>
        <v>0</v>
      </c>
      <c r="K191" s="229">
        <f t="shared" si="222"/>
        <v>0</v>
      </c>
      <c r="L191" s="229">
        <f t="shared" si="222"/>
        <v>0</v>
      </c>
      <c r="M191" s="229">
        <f t="shared" si="222"/>
        <v>0</v>
      </c>
      <c r="N191" s="229">
        <f t="shared" si="222"/>
        <v>0</v>
      </c>
      <c r="O191" s="229">
        <f t="shared" si="222"/>
        <v>0</v>
      </c>
      <c r="P191" s="229">
        <f t="shared" si="222"/>
        <v>0</v>
      </c>
      <c r="Q191" s="229">
        <f t="shared" si="222"/>
        <v>0</v>
      </c>
      <c r="R191" s="229">
        <f t="shared" si="222"/>
        <v>0</v>
      </c>
      <c r="S191" s="229">
        <f t="shared" si="222"/>
        <v>0</v>
      </c>
      <c r="T191" s="229">
        <f t="shared" si="222"/>
        <v>0</v>
      </c>
      <c r="U191" s="229">
        <f t="shared" si="222"/>
        <v>0</v>
      </c>
      <c r="V191" s="229">
        <f t="shared" si="222"/>
        <v>0</v>
      </c>
      <c r="W191" s="229">
        <f t="shared" si="226"/>
        <v>0</v>
      </c>
      <c r="X191" s="229">
        <f t="shared" si="226"/>
        <v>0</v>
      </c>
      <c r="Y191" s="229">
        <f t="shared" si="226"/>
        <v>0</v>
      </c>
      <c r="Z191" s="229">
        <f t="shared" si="226"/>
        <v>0</v>
      </c>
      <c r="AA191" s="229">
        <f t="shared" si="226"/>
        <v>0</v>
      </c>
      <c r="AB191" s="229">
        <f t="shared" si="226"/>
        <v>0</v>
      </c>
      <c r="AC191" s="229">
        <f t="shared" si="226"/>
        <v>0</v>
      </c>
      <c r="AD191" s="229">
        <f t="shared" si="226"/>
        <v>0</v>
      </c>
      <c r="AE191" s="229">
        <f t="shared" si="226"/>
        <v>0</v>
      </c>
      <c r="AF191" s="229">
        <f t="shared" si="226"/>
        <v>0</v>
      </c>
      <c r="AG191" s="229">
        <f t="shared" si="226"/>
        <v>0</v>
      </c>
      <c r="AH191" s="229">
        <f t="shared" si="226"/>
        <v>0</v>
      </c>
      <c r="AI191" s="229">
        <f t="shared" si="226"/>
        <v>0</v>
      </c>
      <c r="AJ191" s="229">
        <f t="shared" si="226"/>
        <v>0</v>
      </c>
      <c r="AK191" s="229">
        <f t="shared" si="226"/>
        <v>0</v>
      </c>
      <c r="AL191" s="229">
        <f t="shared" si="226"/>
        <v>0</v>
      </c>
      <c r="AM191" s="229">
        <f t="shared" si="224"/>
        <v>0</v>
      </c>
      <c r="AN191" s="229">
        <f t="shared" si="224"/>
        <v>0</v>
      </c>
      <c r="AO191" s="229">
        <f t="shared" si="225"/>
        <v>0</v>
      </c>
      <c r="AP191" s="229">
        <f t="shared" si="225"/>
        <v>0</v>
      </c>
      <c r="AQ191" s="229">
        <f t="shared" si="225"/>
        <v>0</v>
      </c>
      <c r="AR191" s="229">
        <f t="shared" si="225"/>
        <v>0</v>
      </c>
      <c r="AS191" s="229">
        <f t="shared" si="225"/>
        <v>0</v>
      </c>
      <c r="AT191" s="229">
        <f t="shared" si="225"/>
        <v>0</v>
      </c>
      <c r="AU191" s="229">
        <f t="shared" si="225"/>
        <v>0</v>
      </c>
      <c r="AV191" s="229">
        <f t="shared" si="225"/>
        <v>0</v>
      </c>
      <c r="AW191" s="229">
        <f t="shared" si="225"/>
        <v>0</v>
      </c>
      <c r="AX191" s="229">
        <f t="shared" si="225"/>
        <v>0</v>
      </c>
      <c r="AY191" s="229">
        <f t="shared" si="225"/>
        <v>0</v>
      </c>
      <c r="AZ191" s="229">
        <f t="shared" si="225"/>
        <v>0</v>
      </c>
      <c r="BA191" s="229">
        <f t="shared" si="225"/>
        <v>0</v>
      </c>
      <c r="BB191" s="229">
        <f t="shared" si="225"/>
        <v>0</v>
      </c>
      <c r="BC191" s="229">
        <f t="shared" si="225"/>
        <v>0</v>
      </c>
      <c r="BD191" s="229">
        <f t="shared" si="225"/>
        <v>0</v>
      </c>
      <c r="BE191" s="229">
        <f t="shared" si="225"/>
        <v>0</v>
      </c>
      <c r="BF191" s="229">
        <f t="shared" si="225"/>
        <v>0</v>
      </c>
      <c r="BG191" s="229">
        <f t="shared" si="225"/>
        <v>0</v>
      </c>
      <c r="BH191" s="229">
        <f t="shared" si="225"/>
        <v>0</v>
      </c>
      <c r="BI191" s="229">
        <f t="shared" si="225"/>
        <v>0</v>
      </c>
      <c r="BJ191" s="229">
        <f t="shared" si="225"/>
        <v>0</v>
      </c>
      <c r="BK191" s="229">
        <f t="shared" si="225"/>
        <v>0</v>
      </c>
      <c r="BL191" s="229">
        <f t="shared" si="225"/>
        <v>0</v>
      </c>
      <c r="BM191" s="229">
        <f t="shared" si="225"/>
        <v>0</v>
      </c>
      <c r="BN191" s="229">
        <f t="shared" si="225"/>
        <v>0</v>
      </c>
      <c r="BO191" s="229">
        <f t="shared" si="225"/>
        <v>0</v>
      </c>
      <c r="BP191" s="229">
        <f t="shared" si="225"/>
        <v>0</v>
      </c>
      <c r="BQ191" s="229">
        <f t="shared" si="225"/>
        <v>0</v>
      </c>
      <c r="BR191" s="229">
        <f t="shared" si="225"/>
        <v>0</v>
      </c>
      <c r="BS191" s="229">
        <f t="shared" si="225"/>
        <v>0</v>
      </c>
      <c r="BT191" s="229">
        <f t="shared" si="225"/>
        <v>0</v>
      </c>
      <c r="BU191" s="229">
        <f t="shared" si="225"/>
        <v>0</v>
      </c>
      <c r="BV191" s="229">
        <f t="shared" si="225"/>
        <v>0</v>
      </c>
      <c r="BW191" s="229">
        <f t="shared" si="225"/>
        <v>0</v>
      </c>
      <c r="BX191" s="229">
        <f t="shared" si="225"/>
        <v>0</v>
      </c>
      <c r="BY191" s="229">
        <f t="shared" si="225"/>
        <v>0</v>
      </c>
      <c r="BZ191" s="229">
        <f t="shared" si="225"/>
        <v>0</v>
      </c>
    </row>
    <row r="192" spans="1:78" s="310" customFormat="1" x14ac:dyDescent="0.2">
      <c r="A192" s="7" t="str">
        <f t="shared" si="221"/>
        <v>Roll-in 5</v>
      </c>
      <c r="B192" s="7">
        <f t="shared" si="221"/>
        <v>1</v>
      </c>
      <c r="C192" s="7">
        <f t="shared" si="212"/>
        <v>30</v>
      </c>
      <c r="D192" s="165">
        <f t="shared" si="210"/>
        <v>44377</v>
      </c>
      <c r="E192" s="68"/>
      <c r="F192" s="77"/>
      <c r="G192" s="229">
        <f t="shared" si="222"/>
        <v>0</v>
      </c>
      <c r="H192" s="229">
        <f t="shared" si="222"/>
        <v>0</v>
      </c>
      <c r="I192" s="229">
        <f t="shared" si="222"/>
        <v>0</v>
      </c>
      <c r="J192" s="229">
        <f t="shared" si="222"/>
        <v>0</v>
      </c>
      <c r="K192" s="229">
        <f t="shared" si="222"/>
        <v>0</v>
      </c>
      <c r="L192" s="229">
        <f t="shared" si="222"/>
        <v>0</v>
      </c>
      <c r="M192" s="229">
        <f t="shared" si="222"/>
        <v>0</v>
      </c>
      <c r="N192" s="229">
        <f t="shared" si="222"/>
        <v>0</v>
      </c>
      <c r="O192" s="229">
        <f t="shared" si="222"/>
        <v>0</v>
      </c>
      <c r="P192" s="229">
        <f t="shared" si="222"/>
        <v>0</v>
      </c>
      <c r="Q192" s="229">
        <f t="shared" si="222"/>
        <v>0</v>
      </c>
      <c r="R192" s="229">
        <f t="shared" si="222"/>
        <v>0</v>
      </c>
      <c r="S192" s="229">
        <f t="shared" si="222"/>
        <v>0</v>
      </c>
      <c r="T192" s="229">
        <f t="shared" si="222"/>
        <v>0</v>
      </c>
      <c r="U192" s="229">
        <f t="shared" si="222"/>
        <v>0</v>
      </c>
      <c r="V192" s="229">
        <f t="shared" si="222"/>
        <v>0</v>
      </c>
      <c r="W192" s="229">
        <f t="shared" si="226"/>
        <v>0</v>
      </c>
      <c r="X192" s="229">
        <f t="shared" si="226"/>
        <v>0</v>
      </c>
      <c r="Y192" s="229">
        <f t="shared" si="226"/>
        <v>0</v>
      </c>
      <c r="Z192" s="229">
        <f t="shared" si="226"/>
        <v>0</v>
      </c>
      <c r="AA192" s="229">
        <f t="shared" si="226"/>
        <v>0</v>
      </c>
      <c r="AB192" s="229">
        <f t="shared" si="226"/>
        <v>0</v>
      </c>
      <c r="AC192" s="229">
        <f t="shared" si="226"/>
        <v>0</v>
      </c>
      <c r="AD192" s="229">
        <f t="shared" si="226"/>
        <v>0</v>
      </c>
      <c r="AE192" s="229">
        <f t="shared" si="226"/>
        <v>0</v>
      </c>
      <c r="AF192" s="229">
        <f t="shared" si="226"/>
        <v>0</v>
      </c>
      <c r="AG192" s="229">
        <f t="shared" si="226"/>
        <v>0</v>
      </c>
      <c r="AH192" s="229">
        <f t="shared" si="226"/>
        <v>0</v>
      </c>
      <c r="AI192" s="229">
        <f t="shared" si="226"/>
        <v>0</v>
      </c>
      <c r="AJ192" s="229">
        <f t="shared" si="226"/>
        <v>0</v>
      </c>
      <c r="AK192" s="229">
        <f t="shared" si="226"/>
        <v>0</v>
      </c>
      <c r="AL192" s="229">
        <f t="shared" si="226"/>
        <v>0</v>
      </c>
      <c r="AM192" s="229">
        <f t="shared" si="224"/>
        <v>0</v>
      </c>
      <c r="AN192" s="229">
        <f t="shared" si="224"/>
        <v>0</v>
      </c>
      <c r="AO192" s="229">
        <f t="shared" si="225"/>
        <v>0</v>
      </c>
      <c r="AP192" s="229">
        <f t="shared" si="225"/>
        <v>0</v>
      </c>
      <c r="AQ192" s="229">
        <f t="shared" si="225"/>
        <v>0</v>
      </c>
      <c r="AR192" s="229">
        <f t="shared" si="225"/>
        <v>0</v>
      </c>
      <c r="AS192" s="229">
        <f t="shared" si="225"/>
        <v>0</v>
      </c>
      <c r="AT192" s="229">
        <f t="shared" si="225"/>
        <v>0</v>
      </c>
      <c r="AU192" s="229">
        <f t="shared" si="225"/>
        <v>0</v>
      </c>
      <c r="AV192" s="229">
        <f t="shared" si="225"/>
        <v>0</v>
      </c>
      <c r="AW192" s="229">
        <f t="shared" si="225"/>
        <v>0</v>
      </c>
      <c r="AX192" s="229">
        <f t="shared" si="225"/>
        <v>0</v>
      </c>
      <c r="AY192" s="229">
        <f t="shared" si="225"/>
        <v>0</v>
      </c>
      <c r="AZ192" s="229">
        <f t="shared" si="225"/>
        <v>0</v>
      </c>
      <c r="BA192" s="229">
        <f t="shared" si="225"/>
        <v>0</v>
      </c>
      <c r="BB192" s="229">
        <f t="shared" si="225"/>
        <v>0</v>
      </c>
      <c r="BC192" s="229">
        <f t="shared" si="225"/>
        <v>0</v>
      </c>
      <c r="BD192" s="229">
        <f t="shared" si="225"/>
        <v>0</v>
      </c>
      <c r="BE192" s="229">
        <f t="shared" si="225"/>
        <v>0</v>
      </c>
      <c r="BF192" s="229">
        <f t="shared" si="225"/>
        <v>0</v>
      </c>
      <c r="BG192" s="229">
        <f t="shared" si="225"/>
        <v>0</v>
      </c>
      <c r="BH192" s="229">
        <f t="shared" si="225"/>
        <v>0</v>
      </c>
      <c r="BI192" s="229">
        <f t="shared" si="225"/>
        <v>0</v>
      </c>
      <c r="BJ192" s="229">
        <f t="shared" si="225"/>
        <v>0</v>
      </c>
      <c r="BK192" s="229">
        <f t="shared" si="225"/>
        <v>0</v>
      </c>
      <c r="BL192" s="229">
        <f t="shared" si="225"/>
        <v>0</v>
      </c>
      <c r="BM192" s="229">
        <f t="shared" si="225"/>
        <v>0</v>
      </c>
      <c r="BN192" s="229">
        <f t="shared" si="225"/>
        <v>0</v>
      </c>
      <c r="BO192" s="229">
        <f t="shared" si="225"/>
        <v>0</v>
      </c>
      <c r="BP192" s="229">
        <f t="shared" si="225"/>
        <v>0</v>
      </c>
      <c r="BQ192" s="229">
        <f t="shared" si="225"/>
        <v>0</v>
      </c>
      <c r="BR192" s="229">
        <f t="shared" si="225"/>
        <v>0</v>
      </c>
      <c r="BS192" s="229">
        <f t="shared" si="225"/>
        <v>0</v>
      </c>
      <c r="BT192" s="229">
        <f t="shared" si="225"/>
        <v>0</v>
      </c>
      <c r="BU192" s="229">
        <f t="shared" si="225"/>
        <v>0</v>
      </c>
      <c r="BV192" s="229">
        <f t="shared" si="225"/>
        <v>0</v>
      </c>
      <c r="BW192" s="229">
        <f t="shared" si="225"/>
        <v>0</v>
      </c>
      <c r="BX192" s="229">
        <f t="shared" si="225"/>
        <v>0</v>
      </c>
      <c r="BY192" s="229">
        <f t="shared" si="225"/>
        <v>0</v>
      </c>
      <c r="BZ192" s="229">
        <f t="shared" si="225"/>
        <v>0</v>
      </c>
    </row>
    <row r="193" spans="1:78" s="310" customFormat="1" x14ac:dyDescent="0.2">
      <c r="A193" s="7" t="str">
        <f t="shared" si="221"/>
        <v>Roll-in 5</v>
      </c>
      <c r="B193" s="7">
        <f t="shared" si="221"/>
        <v>1</v>
      </c>
      <c r="C193" s="7">
        <f t="shared" si="212"/>
        <v>31</v>
      </c>
      <c r="D193" s="165">
        <f t="shared" si="210"/>
        <v>44408</v>
      </c>
      <c r="E193" s="68"/>
      <c r="F193" s="77"/>
      <c r="G193" s="229">
        <f t="shared" si="222"/>
        <v>0</v>
      </c>
      <c r="H193" s="229">
        <f t="shared" si="222"/>
        <v>0</v>
      </c>
      <c r="I193" s="229">
        <f t="shared" si="222"/>
        <v>0</v>
      </c>
      <c r="J193" s="229">
        <f t="shared" si="222"/>
        <v>0</v>
      </c>
      <c r="K193" s="229">
        <f t="shared" si="222"/>
        <v>0</v>
      </c>
      <c r="L193" s="229">
        <f t="shared" si="222"/>
        <v>0</v>
      </c>
      <c r="M193" s="229">
        <f t="shared" si="222"/>
        <v>0</v>
      </c>
      <c r="N193" s="229">
        <f t="shared" si="222"/>
        <v>0</v>
      </c>
      <c r="O193" s="229">
        <f t="shared" si="222"/>
        <v>0</v>
      </c>
      <c r="P193" s="229">
        <f t="shared" si="222"/>
        <v>0</v>
      </c>
      <c r="Q193" s="229">
        <f t="shared" si="222"/>
        <v>0</v>
      </c>
      <c r="R193" s="229">
        <f t="shared" si="222"/>
        <v>0</v>
      </c>
      <c r="S193" s="229">
        <f t="shared" si="222"/>
        <v>0</v>
      </c>
      <c r="T193" s="229">
        <f t="shared" si="222"/>
        <v>0</v>
      </c>
      <c r="U193" s="229">
        <f t="shared" si="222"/>
        <v>0</v>
      </c>
      <c r="V193" s="229">
        <f t="shared" si="222"/>
        <v>0</v>
      </c>
      <c r="W193" s="229">
        <f t="shared" si="226"/>
        <v>0</v>
      </c>
      <c r="X193" s="229">
        <f t="shared" si="226"/>
        <v>0</v>
      </c>
      <c r="Y193" s="229">
        <f t="shared" si="226"/>
        <v>0</v>
      </c>
      <c r="Z193" s="229">
        <f t="shared" si="226"/>
        <v>0</v>
      </c>
      <c r="AA193" s="229">
        <f t="shared" si="226"/>
        <v>0</v>
      </c>
      <c r="AB193" s="229">
        <f t="shared" si="226"/>
        <v>0</v>
      </c>
      <c r="AC193" s="229">
        <f t="shared" si="226"/>
        <v>0</v>
      </c>
      <c r="AD193" s="229">
        <f t="shared" si="226"/>
        <v>0</v>
      </c>
      <c r="AE193" s="229">
        <f t="shared" si="226"/>
        <v>0</v>
      </c>
      <c r="AF193" s="229">
        <f t="shared" si="226"/>
        <v>0</v>
      </c>
      <c r="AG193" s="229">
        <f t="shared" si="226"/>
        <v>0</v>
      </c>
      <c r="AH193" s="229">
        <f t="shared" si="226"/>
        <v>0</v>
      </c>
      <c r="AI193" s="229">
        <f t="shared" si="226"/>
        <v>0</v>
      </c>
      <c r="AJ193" s="229">
        <f t="shared" si="226"/>
        <v>0</v>
      </c>
      <c r="AK193" s="229">
        <f t="shared" si="226"/>
        <v>0</v>
      </c>
      <c r="AL193" s="229">
        <f t="shared" si="226"/>
        <v>0</v>
      </c>
      <c r="AM193" s="229">
        <f t="shared" si="224"/>
        <v>0</v>
      </c>
      <c r="AN193" s="229">
        <f t="shared" si="224"/>
        <v>0</v>
      </c>
      <c r="AO193" s="229">
        <f t="shared" si="225"/>
        <v>0</v>
      </c>
      <c r="AP193" s="229">
        <f t="shared" si="225"/>
        <v>0</v>
      </c>
      <c r="AQ193" s="229">
        <f t="shared" si="225"/>
        <v>0</v>
      </c>
      <c r="AR193" s="229">
        <f t="shared" si="225"/>
        <v>0</v>
      </c>
      <c r="AS193" s="229">
        <f t="shared" si="225"/>
        <v>0</v>
      </c>
      <c r="AT193" s="229">
        <f t="shared" si="225"/>
        <v>0</v>
      </c>
      <c r="AU193" s="229">
        <f t="shared" si="225"/>
        <v>0</v>
      </c>
      <c r="AV193" s="229">
        <f t="shared" si="225"/>
        <v>0</v>
      </c>
      <c r="AW193" s="229">
        <f t="shared" si="225"/>
        <v>0</v>
      </c>
      <c r="AX193" s="229">
        <f t="shared" si="225"/>
        <v>0</v>
      </c>
      <c r="AY193" s="229">
        <f t="shared" si="225"/>
        <v>0</v>
      </c>
      <c r="AZ193" s="229">
        <f t="shared" si="225"/>
        <v>0</v>
      </c>
      <c r="BA193" s="229">
        <f t="shared" si="225"/>
        <v>0</v>
      </c>
      <c r="BB193" s="229">
        <f t="shared" si="225"/>
        <v>0</v>
      </c>
      <c r="BC193" s="229">
        <f t="shared" si="225"/>
        <v>0</v>
      </c>
      <c r="BD193" s="229">
        <f t="shared" si="225"/>
        <v>0</v>
      </c>
      <c r="BE193" s="229">
        <f t="shared" si="225"/>
        <v>0</v>
      </c>
      <c r="BF193" s="229">
        <f t="shared" si="225"/>
        <v>0</v>
      </c>
      <c r="BG193" s="229">
        <f t="shared" si="225"/>
        <v>0</v>
      </c>
      <c r="BH193" s="229">
        <f t="shared" si="225"/>
        <v>0</v>
      </c>
      <c r="BI193" s="229">
        <f t="shared" si="225"/>
        <v>0</v>
      </c>
      <c r="BJ193" s="229">
        <f t="shared" si="225"/>
        <v>0</v>
      </c>
      <c r="BK193" s="229">
        <f t="shared" si="225"/>
        <v>0</v>
      </c>
      <c r="BL193" s="229">
        <f t="shared" si="225"/>
        <v>0</v>
      </c>
      <c r="BM193" s="229">
        <f t="shared" si="225"/>
        <v>0</v>
      </c>
      <c r="BN193" s="229">
        <f t="shared" si="225"/>
        <v>0</v>
      </c>
      <c r="BO193" s="229">
        <f t="shared" si="225"/>
        <v>0</v>
      </c>
      <c r="BP193" s="229">
        <f t="shared" si="225"/>
        <v>0</v>
      </c>
      <c r="BQ193" s="229">
        <f t="shared" si="225"/>
        <v>0</v>
      </c>
      <c r="BR193" s="229">
        <f t="shared" si="225"/>
        <v>0</v>
      </c>
      <c r="BS193" s="229">
        <f t="shared" si="225"/>
        <v>0</v>
      </c>
      <c r="BT193" s="229">
        <f t="shared" si="225"/>
        <v>0</v>
      </c>
      <c r="BU193" s="229">
        <f t="shared" si="225"/>
        <v>0</v>
      </c>
      <c r="BV193" s="229">
        <f t="shared" si="225"/>
        <v>0</v>
      </c>
      <c r="BW193" s="229">
        <f t="shared" si="225"/>
        <v>0</v>
      </c>
      <c r="BX193" s="229">
        <f t="shared" si="225"/>
        <v>0</v>
      </c>
      <c r="BY193" s="229">
        <f t="shared" si="225"/>
        <v>0</v>
      </c>
      <c r="BZ193" s="229">
        <f t="shared" si="225"/>
        <v>0</v>
      </c>
    </row>
    <row r="194" spans="1:78" s="310" customFormat="1" x14ac:dyDescent="0.2">
      <c r="A194" s="7" t="str">
        <f t="shared" si="221"/>
        <v>Roll-in 5</v>
      </c>
      <c r="B194" s="7">
        <f t="shared" si="221"/>
        <v>1</v>
      </c>
      <c r="C194" s="7">
        <f t="shared" si="212"/>
        <v>32</v>
      </c>
      <c r="D194" s="165">
        <f t="shared" si="210"/>
        <v>44439</v>
      </c>
      <c r="E194" s="68"/>
      <c r="F194" s="77"/>
      <c r="G194" s="229">
        <f t="shared" si="222"/>
        <v>0</v>
      </c>
      <c r="H194" s="229">
        <f t="shared" si="222"/>
        <v>0</v>
      </c>
      <c r="I194" s="229">
        <f t="shared" si="222"/>
        <v>0</v>
      </c>
      <c r="J194" s="229">
        <f t="shared" si="222"/>
        <v>0</v>
      </c>
      <c r="K194" s="229">
        <f t="shared" si="222"/>
        <v>0</v>
      </c>
      <c r="L194" s="229">
        <f t="shared" si="222"/>
        <v>0</v>
      </c>
      <c r="M194" s="229">
        <f t="shared" si="222"/>
        <v>0</v>
      </c>
      <c r="N194" s="229">
        <f t="shared" si="222"/>
        <v>0</v>
      </c>
      <c r="O194" s="229">
        <f t="shared" si="222"/>
        <v>0</v>
      </c>
      <c r="P194" s="229">
        <f t="shared" si="222"/>
        <v>0</v>
      </c>
      <c r="Q194" s="229">
        <f t="shared" si="222"/>
        <v>0</v>
      </c>
      <c r="R194" s="229">
        <f t="shared" si="222"/>
        <v>0</v>
      </c>
      <c r="S194" s="229">
        <f t="shared" si="222"/>
        <v>0</v>
      </c>
      <c r="T194" s="229">
        <f t="shared" si="222"/>
        <v>0</v>
      </c>
      <c r="U194" s="229">
        <f t="shared" si="222"/>
        <v>0</v>
      </c>
      <c r="V194" s="229">
        <f t="shared" si="222"/>
        <v>0</v>
      </c>
      <c r="W194" s="229">
        <f t="shared" si="226"/>
        <v>0</v>
      </c>
      <c r="X194" s="229">
        <f t="shared" si="226"/>
        <v>0</v>
      </c>
      <c r="Y194" s="229">
        <f t="shared" si="226"/>
        <v>0</v>
      </c>
      <c r="Z194" s="229">
        <f t="shared" si="226"/>
        <v>0</v>
      </c>
      <c r="AA194" s="229">
        <f t="shared" si="226"/>
        <v>0</v>
      </c>
      <c r="AB194" s="229">
        <f t="shared" si="226"/>
        <v>0</v>
      </c>
      <c r="AC194" s="229">
        <f t="shared" si="226"/>
        <v>0</v>
      </c>
      <c r="AD194" s="229">
        <f t="shared" si="226"/>
        <v>0</v>
      </c>
      <c r="AE194" s="229">
        <f t="shared" si="226"/>
        <v>0</v>
      </c>
      <c r="AF194" s="229">
        <f t="shared" si="226"/>
        <v>0</v>
      </c>
      <c r="AG194" s="229">
        <f t="shared" si="226"/>
        <v>0</v>
      </c>
      <c r="AH194" s="229">
        <f t="shared" si="226"/>
        <v>0</v>
      </c>
      <c r="AI194" s="229">
        <f t="shared" si="226"/>
        <v>0</v>
      </c>
      <c r="AJ194" s="229">
        <f t="shared" si="226"/>
        <v>0</v>
      </c>
      <c r="AK194" s="229">
        <f t="shared" si="226"/>
        <v>0</v>
      </c>
      <c r="AL194" s="229">
        <f t="shared" si="226"/>
        <v>0</v>
      </c>
      <c r="AM194" s="229">
        <f t="shared" si="224"/>
        <v>0</v>
      </c>
      <c r="AN194" s="229">
        <f t="shared" si="224"/>
        <v>0</v>
      </c>
      <c r="AO194" s="229">
        <f t="shared" si="225"/>
        <v>0</v>
      </c>
      <c r="AP194" s="229">
        <f t="shared" si="225"/>
        <v>0</v>
      </c>
      <c r="AQ194" s="229">
        <f t="shared" si="225"/>
        <v>0</v>
      </c>
      <c r="AR194" s="229">
        <f t="shared" si="225"/>
        <v>0</v>
      </c>
      <c r="AS194" s="229">
        <f t="shared" si="225"/>
        <v>0</v>
      </c>
      <c r="AT194" s="229">
        <f t="shared" si="225"/>
        <v>0</v>
      </c>
      <c r="AU194" s="229">
        <f t="shared" si="225"/>
        <v>0</v>
      </c>
      <c r="AV194" s="229">
        <f t="shared" si="225"/>
        <v>0</v>
      </c>
      <c r="AW194" s="229">
        <f t="shared" si="225"/>
        <v>0</v>
      </c>
      <c r="AX194" s="229">
        <f t="shared" si="225"/>
        <v>0</v>
      </c>
      <c r="AY194" s="229">
        <f t="shared" si="225"/>
        <v>0</v>
      </c>
      <c r="AZ194" s="229">
        <f t="shared" si="225"/>
        <v>0</v>
      </c>
      <c r="BA194" s="229">
        <f t="shared" si="225"/>
        <v>0</v>
      </c>
      <c r="BB194" s="229">
        <f t="shared" si="225"/>
        <v>0</v>
      </c>
      <c r="BC194" s="229">
        <f t="shared" si="225"/>
        <v>0</v>
      </c>
      <c r="BD194" s="229">
        <f t="shared" si="225"/>
        <v>0</v>
      </c>
      <c r="BE194" s="229">
        <f t="shared" si="225"/>
        <v>0</v>
      </c>
      <c r="BF194" s="229">
        <f t="shared" si="225"/>
        <v>0</v>
      </c>
      <c r="BG194" s="229">
        <f t="shared" si="225"/>
        <v>0</v>
      </c>
      <c r="BH194" s="229">
        <f t="shared" si="225"/>
        <v>0</v>
      </c>
      <c r="BI194" s="229">
        <f t="shared" si="225"/>
        <v>0</v>
      </c>
      <c r="BJ194" s="229">
        <f t="shared" si="225"/>
        <v>0</v>
      </c>
      <c r="BK194" s="229">
        <f t="shared" si="225"/>
        <v>0</v>
      </c>
      <c r="BL194" s="229">
        <f t="shared" si="225"/>
        <v>0</v>
      </c>
      <c r="BM194" s="229">
        <f t="shared" si="225"/>
        <v>0</v>
      </c>
      <c r="BN194" s="229">
        <f t="shared" si="225"/>
        <v>0</v>
      </c>
      <c r="BO194" s="229">
        <f t="shared" si="225"/>
        <v>0</v>
      </c>
      <c r="BP194" s="229">
        <f t="shared" si="225"/>
        <v>0</v>
      </c>
      <c r="BQ194" s="229">
        <f t="shared" si="225"/>
        <v>0</v>
      </c>
      <c r="BR194" s="229">
        <f t="shared" si="225"/>
        <v>0</v>
      </c>
      <c r="BS194" s="229">
        <f t="shared" si="225"/>
        <v>0</v>
      </c>
      <c r="BT194" s="229">
        <f t="shared" si="225"/>
        <v>0</v>
      </c>
      <c r="BU194" s="229">
        <f t="shared" si="225"/>
        <v>0</v>
      </c>
      <c r="BV194" s="229">
        <f t="shared" si="225"/>
        <v>0</v>
      </c>
      <c r="BW194" s="229">
        <f t="shared" si="225"/>
        <v>0</v>
      </c>
      <c r="BX194" s="229">
        <f t="shared" si="225"/>
        <v>0</v>
      </c>
      <c r="BY194" s="229">
        <f t="shared" si="225"/>
        <v>0</v>
      </c>
      <c r="BZ194" s="229">
        <f t="shared" si="225"/>
        <v>0</v>
      </c>
    </row>
    <row r="195" spans="1:78" s="310" customFormat="1" x14ac:dyDescent="0.2">
      <c r="A195" s="7" t="str">
        <f t="shared" si="221"/>
        <v>Roll-in 6</v>
      </c>
      <c r="B195" s="7">
        <f t="shared" si="221"/>
        <v>1</v>
      </c>
      <c r="C195" s="7">
        <f t="shared" si="212"/>
        <v>33</v>
      </c>
      <c r="D195" s="165">
        <f t="shared" si="210"/>
        <v>44469</v>
      </c>
      <c r="E195" s="68"/>
      <c r="F195" s="77"/>
      <c r="G195" s="229">
        <f t="shared" si="222"/>
        <v>0</v>
      </c>
      <c r="H195" s="229">
        <f t="shared" si="222"/>
        <v>0</v>
      </c>
      <c r="I195" s="229">
        <f t="shared" si="222"/>
        <v>0</v>
      </c>
      <c r="J195" s="229">
        <f t="shared" si="222"/>
        <v>0</v>
      </c>
      <c r="K195" s="229">
        <f t="shared" si="222"/>
        <v>0</v>
      </c>
      <c r="L195" s="229">
        <f t="shared" si="222"/>
        <v>0</v>
      </c>
      <c r="M195" s="229">
        <f t="shared" si="222"/>
        <v>0</v>
      </c>
      <c r="N195" s="229">
        <f t="shared" si="222"/>
        <v>0</v>
      </c>
      <c r="O195" s="229">
        <f t="shared" si="222"/>
        <v>0</v>
      </c>
      <c r="P195" s="229">
        <f t="shared" si="222"/>
        <v>0</v>
      </c>
      <c r="Q195" s="229">
        <f t="shared" si="222"/>
        <v>0</v>
      </c>
      <c r="R195" s="229">
        <f t="shared" si="222"/>
        <v>0</v>
      </c>
      <c r="S195" s="229">
        <f t="shared" si="222"/>
        <v>0</v>
      </c>
      <c r="T195" s="229">
        <f t="shared" si="222"/>
        <v>0</v>
      </c>
      <c r="U195" s="229">
        <f t="shared" si="222"/>
        <v>0</v>
      </c>
      <c r="V195" s="229">
        <f t="shared" si="222"/>
        <v>0</v>
      </c>
      <c r="W195" s="229">
        <f t="shared" si="226"/>
        <v>0</v>
      </c>
      <c r="X195" s="229">
        <f t="shared" si="226"/>
        <v>0</v>
      </c>
      <c r="Y195" s="229">
        <f t="shared" si="226"/>
        <v>0</v>
      </c>
      <c r="Z195" s="229">
        <f t="shared" si="226"/>
        <v>0</v>
      </c>
      <c r="AA195" s="229">
        <f t="shared" si="226"/>
        <v>0</v>
      </c>
      <c r="AB195" s="229">
        <f t="shared" si="226"/>
        <v>0</v>
      </c>
      <c r="AC195" s="229">
        <f t="shared" si="226"/>
        <v>0</v>
      </c>
      <c r="AD195" s="229">
        <f t="shared" si="226"/>
        <v>0</v>
      </c>
      <c r="AE195" s="229">
        <f t="shared" si="226"/>
        <v>0</v>
      </c>
      <c r="AF195" s="229">
        <f t="shared" si="226"/>
        <v>0</v>
      </c>
      <c r="AG195" s="229">
        <f t="shared" si="226"/>
        <v>0</v>
      </c>
      <c r="AH195" s="229">
        <f t="shared" si="226"/>
        <v>0</v>
      </c>
      <c r="AI195" s="229">
        <f t="shared" si="226"/>
        <v>0</v>
      </c>
      <c r="AJ195" s="229">
        <f t="shared" si="226"/>
        <v>0</v>
      </c>
      <c r="AK195" s="229">
        <f t="shared" si="226"/>
        <v>0</v>
      </c>
      <c r="AL195" s="229">
        <f t="shared" si="226"/>
        <v>0</v>
      </c>
      <c r="AM195" s="229">
        <f t="shared" si="224"/>
        <v>0</v>
      </c>
      <c r="AN195" s="229">
        <f t="shared" si="224"/>
        <v>0</v>
      </c>
      <c r="AO195" s="229">
        <f t="shared" si="225"/>
        <v>0</v>
      </c>
      <c r="AP195" s="229">
        <f t="shared" si="225"/>
        <v>0</v>
      </c>
      <c r="AQ195" s="229">
        <f t="shared" si="225"/>
        <v>0</v>
      </c>
      <c r="AR195" s="229">
        <f t="shared" si="225"/>
        <v>0</v>
      </c>
      <c r="AS195" s="229">
        <f t="shared" si="225"/>
        <v>0</v>
      </c>
      <c r="AT195" s="229">
        <f t="shared" si="225"/>
        <v>0</v>
      </c>
      <c r="AU195" s="229">
        <f t="shared" si="225"/>
        <v>0</v>
      </c>
      <c r="AV195" s="229">
        <f t="shared" si="225"/>
        <v>0</v>
      </c>
      <c r="AW195" s="229">
        <f t="shared" si="225"/>
        <v>0</v>
      </c>
      <c r="AX195" s="229">
        <f t="shared" si="225"/>
        <v>0</v>
      </c>
      <c r="AY195" s="229">
        <f t="shared" si="225"/>
        <v>0</v>
      </c>
      <c r="AZ195" s="229">
        <f t="shared" si="225"/>
        <v>0</v>
      </c>
      <c r="BA195" s="229">
        <f t="shared" si="225"/>
        <v>0</v>
      </c>
      <c r="BB195" s="229">
        <f t="shared" si="225"/>
        <v>0</v>
      </c>
      <c r="BC195" s="229">
        <f t="shared" si="225"/>
        <v>0</v>
      </c>
      <c r="BD195" s="229">
        <f t="shared" si="225"/>
        <v>0</v>
      </c>
      <c r="BE195" s="229">
        <f t="shared" si="225"/>
        <v>0</v>
      </c>
      <c r="BF195" s="229">
        <f t="shared" si="225"/>
        <v>0</v>
      </c>
      <c r="BG195" s="229">
        <f t="shared" si="225"/>
        <v>0</v>
      </c>
      <c r="BH195" s="229">
        <f t="shared" si="225"/>
        <v>0</v>
      </c>
      <c r="BI195" s="229">
        <f t="shared" si="225"/>
        <v>0</v>
      </c>
      <c r="BJ195" s="229">
        <f t="shared" si="225"/>
        <v>0</v>
      </c>
      <c r="BK195" s="229">
        <f t="shared" si="225"/>
        <v>0</v>
      </c>
      <c r="BL195" s="229">
        <f t="shared" si="225"/>
        <v>0</v>
      </c>
      <c r="BM195" s="229">
        <f t="shared" si="225"/>
        <v>0</v>
      </c>
      <c r="BN195" s="229">
        <f t="shared" si="225"/>
        <v>0</v>
      </c>
      <c r="BO195" s="229">
        <f t="shared" si="225"/>
        <v>0</v>
      </c>
      <c r="BP195" s="229">
        <f t="shared" ref="AO195:BZ202" si="227">IF($D195=BP$9,$E195*$G$3/2,IF(AND($C195+$E$3&gt;BP$8,BP$9&gt;$D195),$E195*$G$3,0))</f>
        <v>0</v>
      </c>
      <c r="BQ195" s="229">
        <f t="shared" si="227"/>
        <v>0</v>
      </c>
      <c r="BR195" s="229">
        <f t="shared" si="227"/>
        <v>0</v>
      </c>
      <c r="BS195" s="229">
        <f t="shared" si="227"/>
        <v>0</v>
      </c>
      <c r="BT195" s="229">
        <f t="shared" si="227"/>
        <v>0</v>
      </c>
      <c r="BU195" s="229">
        <f t="shared" si="227"/>
        <v>0</v>
      </c>
      <c r="BV195" s="229">
        <f t="shared" si="227"/>
        <v>0</v>
      </c>
      <c r="BW195" s="229">
        <f t="shared" si="227"/>
        <v>0</v>
      </c>
      <c r="BX195" s="229">
        <f t="shared" si="227"/>
        <v>0</v>
      </c>
      <c r="BY195" s="229">
        <f t="shared" si="227"/>
        <v>0</v>
      </c>
      <c r="BZ195" s="229">
        <f t="shared" si="227"/>
        <v>0</v>
      </c>
    </row>
    <row r="196" spans="1:78" s="310" customFormat="1" x14ac:dyDescent="0.2">
      <c r="A196" s="7" t="str">
        <f t="shared" si="221"/>
        <v>Roll-in 6</v>
      </c>
      <c r="B196" s="7">
        <f t="shared" si="221"/>
        <v>1</v>
      </c>
      <c r="C196" s="7">
        <f t="shared" si="212"/>
        <v>34</v>
      </c>
      <c r="D196" s="165">
        <f t="shared" ref="D196:D222" si="228">D45</f>
        <v>44500</v>
      </c>
      <c r="E196" s="68"/>
      <c r="F196" s="77"/>
      <c r="G196" s="229">
        <f t="shared" si="222"/>
        <v>0</v>
      </c>
      <c r="H196" s="229">
        <f t="shared" si="222"/>
        <v>0</v>
      </c>
      <c r="I196" s="229">
        <f t="shared" si="222"/>
        <v>0</v>
      </c>
      <c r="J196" s="229">
        <f t="shared" si="222"/>
        <v>0</v>
      </c>
      <c r="K196" s="229">
        <f t="shared" si="222"/>
        <v>0</v>
      </c>
      <c r="L196" s="229">
        <f t="shared" si="222"/>
        <v>0</v>
      </c>
      <c r="M196" s="229">
        <f t="shared" si="222"/>
        <v>0</v>
      </c>
      <c r="N196" s="229">
        <f t="shared" si="222"/>
        <v>0</v>
      </c>
      <c r="O196" s="229">
        <f t="shared" si="222"/>
        <v>0</v>
      </c>
      <c r="P196" s="229">
        <f t="shared" si="222"/>
        <v>0</v>
      </c>
      <c r="Q196" s="229">
        <f t="shared" si="222"/>
        <v>0</v>
      </c>
      <c r="R196" s="229">
        <f t="shared" si="222"/>
        <v>0</v>
      </c>
      <c r="S196" s="229">
        <f t="shared" si="222"/>
        <v>0</v>
      </c>
      <c r="T196" s="229">
        <f t="shared" si="222"/>
        <v>0</v>
      </c>
      <c r="U196" s="229">
        <f t="shared" si="222"/>
        <v>0</v>
      </c>
      <c r="V196" s="229">
        <f t="shared" si="222"/>
        <v>0</v>
      </c>
      <c r="W196" s="229">
        <f t="shared" si="226"/>
        <v>0</v>
      </c>
      <c r="X196" s="229">
        <f t="shared" si="226"/>
        <v>0</v>
      </c>
      <c r="Y196" s="229">
        <f t="shared" si="226"/>
        <v>0</v>
      </c>
      <c r="Z196" s="229">
        <f t="shared" si="226"/>
        <v>0</v>
      </c>
      <c r="AA196" s="229">
        <f t="shared" si="226"/>
        <v>0</v>
      </c>
      <c r="AB196" s="229">
        <f t="shared" si="226"/>
        <v>0</v>
      </c>
      <c r="AC196" s="229">
        <f t="shared" si="226"/>
        <v>0</v>
      </c>
      <c r="AD196" s="229">
        <f t="shared" si="226"/>
        <v>0</v>
      </c>
      <c r="AE196" s="229">
        <f t="shared" si="226"/>
        <v>0</v>
      </c>
      <c r="AF196" s="229">
        <f t="shared" si="226"/>
        <v>0</v>
      </c>
      <c r="AG196" s="229">
        <f t="shared" si="226"/>
        <v>0</v>
      </c>
      <c r="AH196" s="229">
        <f t="shared" si="226"/>
        <v>0</v>
      </c>
      <c r="AI196" s="229">
        <f t="shared" si="226"/>
        <v>0</v>
      </c>
      <c r="AJ196" s="229">
        <f t="shared" si="226"/>
        <v>0</v>
      </c>
      <c r="AK196" s="229">
        <f t="shared" si="226"/>
        <v>0</v>
      </c>
      <c r="AL196" s="229">
        <f t="shared" si="226"/>
        <v>0</v>
      </c>
      <c r="AM196" s="229">
        <f t="shared" si="224"/>
        <v>0</v>
      </c>
      <c r="AN196" s="229">
        <f t="shared" si="224"/>
        <v>0</v>
      </c>
      <c r="AO196" s="229">
        <f t="shared" si="227"/>
        <v>0</v>
      </c>
      <c r="AP196" s="229">
        <f t="shared" si="227"/>
        <v>0</v>
      </c>
      <c r="AQ196" s="229">
        <f t="shared" si="227"/>
        <v>0</v>
      </c>
      <c r="AR196" s="229">
        <f t="shared" si="227"/>
        <v>0</v>
      </c>
      <c r="AS196" s="229">
        <f t="shared" si="227"/>
        <v>0</v>
      </c>
      <c r="AT196" s="229">
        <f t="shared" si="227"/>
        <v>0</v>
      </c>
      <c r="AU196" s="229">
        <f t="shared" si="227"/>
        <v>0</v>
      </c>
      <c r="AV196" s="229">
        <f t="shared" si="227"/>
        <v>0</v>
      </c>
      <c r="AW196" s="229">
        <f t="shared" si="227"/>
        <v>0</v>
      </c>
      <c r="AX196" s="229">
        <f t="shared" si="227"/>
        <v>0</v>
      </c>
      <c r="AY196" s="229">
        <f t="shared" si="227"/>
        <v>0</v>
      </c>
      <c r="AZ196" s="229">
        <f t="shared" si="227"/>
        <v>0</v>
      </c>
      <c r="BA196" s="229">
        <f t="shared" si="227"/>
        <v>0</v>
      </c>
      <c r="BB196" s="229">
        <f t="shared" si="227"/>
        <v>0</v>
      </c>
      <c r="BC196" s="229">
        <f t="shared" si="227"/>
        <v>0</v>
      </c>
      <c r="BD196" s="229">
        <f t="shared" si="227"/>
        <v>0</v>
      </c>
      <c r="BE196" s="229">
        <f t="shared" si="227"/>
        <v>0</v>
      </c>
      <c r="BF196" s="229">
        <f t="shared" si="227"/>
        <v>0</v>
      </c>
      <c r="BG196" s="229">
        <f t="shared" si="227"/>
        <v>0</v>
      </c>
      <c r="BH196" s="229">
        <f t="shared" si="227"/>
        <v>0</v>
      </c>
      <c r="BI196" s="229">
        <f t="shared" si="227"/>
        <v>0</v>
      </c>
      <c r="BJ196" s="229">
        <f t="shared" si="227"/>
        <v>0</v>
      </c>
      <c r="BK196" s="229">
        <f t="shared" si="227"/>
        <v>0</v>
      </c>
      <c r="BL196" s="229">
        <f t="shared" si="227"/>
        <v>0</v>
      </c>
      <c r="BM196" s="229">
        <f t="shared" si="227"/>
        <v>0</v>
      </c>
      <c r="BN196" s="229">
        <f t="shared" si="227"/>
        <v>0</v>
      </c>
      <c r="BO196" s="229">
        <f t="shared" si="227"/>
        <v>0</v>
      </c>
      <c r="BP196" s="229">
        <f t="shared" si="227"/>
        <v>0</v>
      </c>
      <c r="BQ196" s="229">
        <f t="shared" si="227"/>
        <v>0</v>
      </c>
      <c r="BR196" s="229">
        <f t="shared" si="227"/>
        <v>0</v>
      </c>
      <c r="BS196" s="229">
        <f t="shared" si="227"/>
        <v>0</v>
      </c>
      <c r="BT196" s="229">
        <f t="shared" si="227"/>
        <v>0</v>
      </c>
      <c r="BU196" s="229">
        <f t="shared" si="227"/>
        <v>0</v>
      </c>
      <c r="BV196" s="229">
        <f t="shared" si="227"/>
        <v>0</v>
      </c>
      <c r="BW196" s="229">
        <f t="shared" si="227"/>
        <v>0</v>
      </c>
      <c r="BX196" s="229">
        <f t="shared" si="227"/>
        <v>0</v>
      </c>
      <c r="BY196" s="229">
        <f t="shared" si="227"/>
        <v>0</v>
      </c>
      <c r="BZ196" s="229">
        <f t="shared" si="227"/>
        <v>0</v>
      </c>
    </row>
    <row r="197" spans="1:78" s="310" customFormat="1" x14ac:dyDescent="0.2">
      <c r="A197" s="7" t="str">
        <f t="shared" si="221"/>
        <v>Roll-in 6</v>
      </c>
      <c r="B197" s="7">
        <f t="shared" si="221"/>
        <v>1</v>
      </c>
      <c r="C197" s="7">
        <f t="shared" si="212"/>
        <v>35</v>
      </c>
      <c r="D197" s="165">
        <f t="shared" si="228"/>
        <v>44530</v>
      </c>
      <c r="E197" s="68"/>
      <c r="F197" s="77"/>
      <c r="G197" s="229">
        <f t="shared" si="222"/>
        <v>0</v>
      </c>
      <c r="H197" s="229">
        <f t="shared" si="222"/>
        <v>0</v>
      </c>
      <c r="I197" s="229">
        <f t="shared" si="222"/>
        <v>0</v>
      </c>
      <c r="J197" s="229">
        <f t="shared" si="222"/>
        <v>0</v>
      </c>
      <c r="K197" s="229">
        <f t="shared" si="222"/>
        <v>0</v>
      </c>
      <c r="L197" s="229">
        <f t="shared" si="222"/>
        <v>0</v>
      </c>
      <c r="M197" s="229">
        <f t="shared" si="222"/>
        <v>0</v>
      </c>
      <c r="N197" s="229">
        <f t="shared" si="222"/>
        <v>0</v>
      </c>
      <c r="O197" s="229">
        <f t="shared" si="222"/>
        <v>0</v>
      </c>
      <c r="P197" s="229">
        <f t="shared" si="222"/>
        <v>0</v>
      </c>
      <c r="Q197" s="229">
        <f t="shared" si="222"/>
        <v>0</v>
      </c>
      <c r="R197" s="229">
        <f t="shared" si="222"/>
        <v>0</v>
      </c>
      <c r="S197" s="229">
        <f t="shared" si="222"/>
        <v>0</v>
      </c>
      <c r="T197" s="229">
        <f t="shared" si="222"/>
        <v>0</v>
      </c>
      <c r="U197" s="229">
        <f t="shared" si="222"/>
        <v>0</v>
      </c>
      <c r="V197" s="229">
        <f t="shared" si="222"/>
        <v>0</v>
      </c>
      <c r="W197" s="229">
        <f t="shared" si="226"/>
        <v>0</v>
      </c>
      <c r="X197" s="229">
        <f t="shared" si="226"/>
        <v>0</v>
      </c>
      <c r="Y197" s="229">
        <f t="shared" si="226"/>
        <v>0</v>
      </c>
      <c r="Z197" s="229">
        <f t="shared" si="226"/>
        <v>0</v>
      </c>
      <c r="AA197" s="229">
        <f t="shared" si="226"/>
        <v>0</v>
      </c>
      <c r="AB197" s="229">
        <f t="shared" si="226"/>
        <v>0</v>
      </c>
      <c r="AC197" s="229">
        <f t="shared" si="226"/>
        <v>0</v>
      </c>
      <c r="AD197" s="229">
        <f t="shared" si="226"/>
        <v>0</v>
      </c>
      <c r="AE197" s="229">
        <f t="shared" si="226"/>
        <v>0</v>
      </c>
      <c r="AF197" s="229">
        <f t="shared" si="226"/>
        <v>0</v>
      </c>
      <c r="AG197" s="229">
        <f t="shared" si="226"/>
        <v>0</v>
      </c>
      <c r="AH197" s="229">
        <f t="shared" si="226"/>
        <v>0</v>
      </c>
      <c r="AI197" s="229">
        <f t="shared" si="226"/>
        <v>0</v>
      </c>
      <c r="AJ197" s="229">
        <f t="shared" si="226"/>
        <v>0</v>
      </c>
      <c r="AK197" s="229">
        <f t="shared" si="226"/>
        <v>0</v>
      </c>
      <c r="AL197" s="229">
        <f t="shared" si="226"/>
        <v>0</v>
      </c>
      <c r="AM197" s="229">
        <f t="shared" si="224"/>
        <v>0</v>
      </c>
      <c r="AN197" s="229">
        <f t="shared" si="224"/>
        <v>0</v>
      </c>
      <c r="AO197" s="229">
        <f t="shared" si="227"/>
        <v>0</v>
      </c>
      <c r="AP197" s="229">
        <f t="shared" si="227"/>
        <v>0</v>
      </c>
      <c r="AQ197" s="229">
        <f t="shared" si="227"/>
        <v>0</v>
      </c>
      <c r="AR197" s="229">
        <f t="shared" si="227"/>
        <v>0</v>
      </c>
      <c r="AS197" s="229">
        <f t="shared" si="227"/>
        <v>0</v>
      </c>
      <c r="AT197" s="229">
        <f t="shared" si="227"/>
        <v>0</v>
      </c>
      <c r="AU197" s="229">
        <f t="shared" si="227"/>
        <v>0</v>
      </c>
      <c r="AV197" s="229">
        <f t="shared" si="227"/>
        <v>0</v>
      </c>
      <c r="AW197" s="229">
        <f t="shared" si="227"/>
        <v>0</v>
      </c>
      <c r="AX197" s="229">
        <f t="shared" si="227"/>
        <v>0</v>
      </c>
      <c r="AY197" s="229">
        <f t="shared" si="227"/>
        <v>0</v>
      </c>
      <c r="AZ197" s="229">
        <f t="shared" si="227"/>
        <v>0</v>
      </c>
      <c r="BA197" s="229">
        <f t="shared" si="227"/>
        <v>0</v>
      </c>
      <c r="BB197" s="229">
        <f t="shared" si="227"/>
        <v>0</v>
      </c>
      <c r="BC197" s="229">
        <f t="shared" si="227"/>
        <v>0</v>
      </c>
      <c r="BD197" s="229">
        <f t="shared" si="227"/>
        <v>0</v>
      </c>
      <c r="BE197" s="229">
        <f t="shared" si="227"/>
        <v>0</v>
      </c>
      <c r="BF197" s="229">
        <f t="shared" si="227"/>
        <v>0</v>
      </c>
      <c r="BG197" s="229">
        <f t="shared" si="227"/>
        <v>0</v>
      </c>
      <c r="BH197" s="229">
        <f t="shared" si="227"/>
        <v>0</v>
      </c>
      <c r="BI197" s="229">
        <f t="shared" si="227"/>
        <v>0</v>
      </c>
      <c r="BJ197" s="229">
        <f t="shared" si="227"/>
        <v>0</v>
      </c>
      <c r="BK197" s="229">
        <f t="shared" si="227"/>
        <v>0</v>
      </c>
      <c r="BL197" s="229">
        <f t="shared" si="227"/>
        <v>0</v>
      </c>
      <c r="BM197" s="229">
        <f t="shared" si="227"/>
        <v>0</v>
      </c>
      <c r="BN197" s="229">
        <f t="shared" si="227"/>
        <v>0</v>
      </c>
      <c r="BO197" s="229">
        <f t="shared" si="227"/>
        <v>0</v>
      </c>
      <c r="BP197" s="229">
        <f t="shared" si="227"/>
        <v>0</v>
      </c>
      <c r="BQ197" s="229">
        <f t="shared" si="227"/>
        <v>0</v>
      </c>
      <c r="BR197" s="229">
        <f t="shared" si="227"/>
        <v>0</v>
      </c>
      <c r="BS197" s="229">
        <f t="shared" si="227"/>
        <v>0</v>
      </c>
      <c r="BT197" s="229">
        <f t="shared" si="227"/>
        <v>0</v>
      </c>
      <c r="BU197" s="229">
        <f t="shared" si="227"/>
        <v>0</v>
      </c>
      <c r="BV197" s="229">
        <f t="shared" si="227"/>
        <v>0</v>
      </c>
      <c r="BW197" s="229">
        <f t="shared" si="227"/>
        <v>0</v>
      </c>
      <c r="BX197" s="229">
        <f t="shared" si="227"/>
        <v>0</v>
      </c>
      <c r="BY197" s="229">
        <f t="shared" si="227"/>
        <v>0</v>
      </c>
      <c r="BZ197" s="229">
        <f t="shared" si="227"/>
        <v>0</v>
      </c>
    </row>
    <row r="198" spans="1:78" s="310" customFormat="1" x14ac:dyDescent="0.2">
      <c r="A198" s="7" t="str">
        <f t="shared" si="221"/>
        <v>Roll-in 6</v>
      </c>
      <c r="B198" s="7">
        <f t="shared" si="221"/>
        <v>0</v>
      </c>
      <c r="C198" s="7">
        <f t="shared" si="212"/>
        <v>36</v>
      </c>
      <c r="D198" s="165">
        <f t="shared" si="228"/>
        <v>44561</v>
      </c>
      <c r="E198" s="68"/>
      <c r="F198" s="77"/>
      <c r="G198" s="229">
        <f t="shared" si="222"/>
        <v>0</v>
      </c>
      <c r="H198" s="229">
        <f t="shared" si="222"/>
        <v>0</v>
      </c>
      <c r="I198" s="229">
        <f t="shared" si="222"/>
        <v>0</v>
      </c>
      <c r="J198" s="229">
        <f t="shared" si="222"/>
        <v>0</v>
      </c>
      <c r="K198" s="229">
        <f t="shared" si="222"/>
        <v>0</v>
      </c>
      <c r="L198" s="229">
        <f t="shared" si="222"/>
        <v>0</v>
      </c>
      <c r="M198" s="229">
        <f t="shared" si="222"/>
        <v>0</v>
      </c>
      <c r="N198" s="229">
        <f t="shared" si="222"/>
        <v>0</v>
      </c>
      <c r="O198" s="229">
        <f t="shared" si="222"/>
        <v>0</v>
      </c>
      <c r="P198" s="229">
        <f t="shared" si="222"/>
        <v>0</v>
      </c>
      <c r="Q198" s="229">
        <f t="shared" si="222"/>
        <v>0</v>
      </c>
      <c r="R198" s="229">
        <f t="shared" si="222"/>
        <v>0</v>
      </c>
      <c r="S198" s="229">
        <f t="shared" si="222"/>
        <v>0</v>
      </c>
      <c r="T198" s="229">
        <f t="shared" si="222"/>
        <v>0</v>
      </c>
      <c r="U198" s="229">
        <f t="shared" si="222"/>
        <v>0</v>
      </c>
      <c r="V198" s="229">
        <f t="shared" si="222"/>
        <v>0</v>
      </c>
      <c r="W198" s="229">
        <f t="shared" si="226"/>
        <v>0</v>
      </c>
      <c r="X198" s="229">
        <f t="shared" si="226"/>
        <v>0</v>
      </c>
      <c r="Y198" s="229">
        <f t="shared" si="226"/>
        <v>0</v>
      </c>
      <c r="Z198" s="229">
        <f t="shared" si="226"/>
        <v>0</v>
      </c>
      <c r="AA198" s="229">
        <f t="shared" si="226"/>
        <v>0</v>
      </c>
      <c r="AB198" s="229">
        <f t="shared" si="226"/>
        <v>0</v>
      </c>
      <c r="AC198" s="229">
        <f t="shared" si="226"/>
        <v>0</v>
      </c>
      <c r="AD198" s="229">
        <f t="shared" si="226"/>
        <v>0</v>
      </c>
      <c r="AE198" s="229">
        <f t="shared" si="226"/>
        <v>0</v>
      </c>
      <c r="AF198" s="229">
        <f t="shared" si="226"/>
        <v>0</v>
      </c>
      <c r="AG198" s="229">
        <f t="shared" si="226"/>
        <v>0</v>
      </c>
      <c r="AH198" s="229">
        <f t="shared" si="226"/>
        <v>0</v>
      </c>
      <c r="AI198" s="229">
        <f t="shared" si="226"/>
        <v>0</v>
      </c>
      <c r="AJ198" s="229">
        <f t="shared" si="226"/>
        <v>0</v>
      </c>
      <c r="AK198" s="229">
        <f t="shared" si="226"/>
        <v>0</v>
      </c>
      <c r="AL198" s="229">
        <f t="shared" si="226"/>
        <v>0</v>
      </c>
      <c r="AM198" s="229">
        <f t="shared" si="224"/>
        <v>0</v>
      </c>
      <c r="AN198" s="229">
        <f t="shared" si="224"/>
        <v>0</v>
      </c>
      <c r="AO198" s="229">
        <f t="shared" si="227"/>
        <v>0</v>
      </c>
      <c r="AP198" s="229">
        <f t="shared" si="227"/>
        <v>0</v>
      </c>
      <c r="AQ198" s="229">
        <f t="shared" si="227"/>
        <v>0</v>
      </c>
      <c r="AR198" s="229">
        <f t="shared" si="227"/>
        <v>0</v>
      </c>
      <c r="AS198" s="229">
        <f t="shared" si="227"/>
        <v>0</v>
      </c>
      <c r="AT198" s="229">
        <f t="shared" si="227"/>
        <v>0</v>
      </c>
      <c r="AU198" s="229">
        <f t="shared" si="227"/>
        <v>0</v>
      </c>
      <c r="AV198" s="229">
        <f t="shared" si="227"/>
        <v>0</v>
      </c>
      <c r="AW198" s="229">
        <f t="shared" si="227"/>
        <v>0</v>
      </c>
      <c r="AX198" s="229">
        <f t="shared" si="227"/>
        <v>0</v>
      </c>
      <c r="AY198" s="229">
        <f t="shared" si="227"/>
        <v>0</v>
      </c>
      <c r="AZ198" s="229">
        <f t="shared" si="227"/>
        <v>0</v>
      </c>
      <c r="BA198" s="229">
        <f t="shared" si="227"/>
        <v>0</v>
      </c>
      <c r="BB198" s="229">
        <f t="shared" si="227"/>
        <v>0</v>
      </c>
      <c r="BC198" s="229">
        <f t="shared" si="227"/>
        <v>0</v>
      </c>
      <c r="BD198" s="229">
        <f t="shared" si="227"/>
        <v>0</v>
      </c>
      <c r="BE198" s="229">
        <f t="shared" si="227"/>
        <v>0</v>
      </c>
      <c r="BF198" s="229">
        <f t="shared" si="227"/>
        <v>0</v>
      </c>
      <c r="BG198" s="229">
        <f t="shared" si="227"/>
        <v>0</v>
      </c>
      <c r="BH198" s="229">
        <f t="shared" si="227"/>
        <v>0</v>
      </c>
      <c r="BI198" s="229">
        <f t="shared" si="227"/>
        <v>0</v>
      </c>
      <c r="BJ198" s="229">
        <f t="shared" si="227"/>
        <v>0</v>
      </c>
      <c r="BK198" s="229">
        <f t="shared" si="227"/>
        <v>0</v>
      </c>
      <c r="BL198" s="229">
        <f t="shared" si="227"/>
        <v>0</v>
      </c>
      <c r="BM198" s="229">
        <f t="shared" si="227"/>
        <v>0</v>
      </c>
      <c r="BN198" s="229">
        <f t="shared" si="227"/>
        <v>0</v>
      </c>
      <c r="BO198" s="229">
        <f t="shared" si="227"/>
        <v>0</v>
      </c>
      <c r="BP198" s="229">
        <f t="shared" si="227"/>
        <v>0</v>
      </c>
      <c r="BQ198" s="229">
        <f t="shared" si="227"/>
        <v>0</v>
      </c>
      <c r="BR198" s="229">
        <f t="shared" si="227"/>
        <v>0</v>
      </c>
      <c r="BS198" s="229">
        <f t="shared" si="227"/>
        <v>0</v>
      </c>
      <c r="BT198" s="229">
        <f t="shared" si="227"/>
        <v>0</v>
      </c>
      <c r="BU198" s="229">
        <f t="shared" si="227"/>
        <v>0</v>
      </c>
      <c r="BV198" s="229">
        <f t="shared" si="227"/>
        <v>0</v>
      </c>
      <c r="BW198" s="229">
        <f t="shared" si="227"/>
        <v>0</v>
      </c>
      <c r="BX198" s="229">
        <f t="shared" si="227"/>
        <v>0</v>
      </c>
      <c r="BY198" s="229">
        <f t="shared" si="227"/>
        <v>0</v>
      </c>
      <c r="BZ198" s="229">
        <f t="shared" si="227"/>
        <v>0</v>
      </c>
    </row>
    <row r="199" spans="1:78" s="310" customFormat="1" x14ac:dyDescent="0.2">
      <c r="A199" s="7" t="str">
        <f t="shared" si="221"/>
        <v>Roll-in 6</v>
      </c>
      <c r="B199" s="7">
        <f t="shared" si="221"/>
        <v>0</v>
      </c>
      <c r="C199" s="7">
        <f t="shared" si="212"/>
        <v>37</v>
      </c>
      <c r="D199" s="165">
        <f t="shared" si="228"/>
        <v>44592</v>
      </c>
      <c r="E199" s="68"/>
      <c r="F199" s="77"/>
      <c r="G199" s="229">
        <f t="shared" si="222"/>
        <v>0</v>
      </c>
      <c r="H199" s="229">
        <f t="shared" si="222"/>
        <v>0</v>
      </c>
      <c r="I199" s="229">
        <f t="shared" si="222"/>
        <v>0</v>
      </c>
      <c r="J199" s="229">
        <f t="shared" si="222"/>
        <v>0</v>
      </c>
      <c r="K199" s="229">
        <f t="shared" si="222"/>
        <v>0</v>
      </c>
      <c r="L199" s="229">
        <f t="shared" si="222"/>
        <v>0</v>
      </c>
      <c r="M199" s="229">
        <f t="shared" si="222"/>
        <v>0</v>
      </c>
      <c r="N199" s="229">
        <f t="shared" si="222"/>
        <v>0</v>
      </c>
      <c r="O199" s="229">
        <f t="shared" si="222"/>
        <v>0</v>
      </c>
      <c r="P199" s="229">
        <f t="shared" si="222"/>
        <v>0</v>
      </c>
      <c r="Q199" s="229">
        <f t="shared" si="222"/>
        <v>0</v>
      </c>
      <c r="R199" s="229">
        <f t="shared" si="222"/>
        <v>0</v>
      </c>
      <c r="S199" s="229">
        <f t="shared" si="222"/>
        <v>0</v>
      </c>
      <c r="T199" s="229">
        <f t="shared" si="222"/>
        <v>0</v>
      </c>
      <c r="U199" s="229">
        <f t="shared" si="222"/>
        <v>0</v>
      </c>
      <c r="V199" s="229">
        <f t="shared" ref="V199" si="229">IF($D199=V$9,$E199*$G$3/2,IF(AND($C199+$E$3&gt;V$8,V$9&gt;$D199),$E199*$G$3,0))</f>
        <v>0</v>
      </c>
      <c r="W199" s="229">
        <f t="shared" si="226"/>
        <v>0</v>
      </c>
      <c r="X199" s="229">
        <f t="shared" si="226"/>
        <v>0</v>
      </c>
      <c r="Y199" s="229">
        <f t="shared" si="226"/>
        <v>0</v>
      </c>
      <c r="Z199" s="229">
        <f t="shared" si="226"/>
        <v>0</v>
      </c>
      <c r="AA199" s="229">
        <f t="shared" si="226"/>
        <v>0</v>
      </c>
      <c r="AB199" s="229">
        <f t="shared" si="226"/>
        <v>0</v>
      </c>
      <c r="AC199" s="229">
        <f t="shared" si="226"/>
        <v>0</v>
      </c>
      <c r="AD199" s="229">
        <f t="shared" si="226"/>
        <v>0</v>
      </c>
      <c r="AE199" s="229">
        <f t="shared" si="226"/>
        <v>0</v>
      </c>
      <c r="AF199" s="229">
        <f t="shared" si="226"/>
        <v>0</v>
      </c>
      <c r="AG199" s="229">
        <f t="shared" si="226"/>
        <v>0</v>
      </c>
      <c r="AH199" s="229">
        <f t="shared" si="226"/>
        <v>0</v>
      </c>
      <c r="AI199" s="229">
        <f t="shared" si="226"/>
        <v>0</v>
      </c>
      <c r="AJ199" s="229">
        <f t="shared" si="226"/>
        <v>0</v>
      </c>
      <c r="AK199" s="229">
        <f t="shared" si="226"/>
        <v>0</v>
      </c>
      <c r="AL199" s="229">
        <f t="shared" si="226"/>
        <v>0</v>
      </c>
      <c r="AM199" s="229">
        <f t="shared" si="224"/>
        <v>0</v>
      </c>
      <c r="AN199" s="229">
        <f t="shared" si="224"/>
        <v>0</v>
      </c>
      <c r="AO199" s="229">
        <f t="shared" si="227"/>
        <v>0</v>
      </c>
      <c r="AP199" s="229">
        <f t="shared" si="227"/>
        <v>0</v>
      </c>
      <c r="AQ199" s="229">
        <f t="shared" si="227"/>
        <v>0</v>
      </c>
      <c r="AR199" s="229">
        <f t="shared" si="227"/>
        <v>0</v>
      </c>
      <c r="AS199" s="229">
        <f t="shared" si="227"/>
        <v>0</v>
      </c>
      <c r="AT199" s="229">
        <f t="shared" si="227"/>
        <v>0</v>
      </c>
      <c r="AU199" s="229">
        <f t="shared" si="227"/>
        <v>0</v>
      </c>
      <c r="AV199" s="229">
        <f t="shared" si="227"/>
        <v>0</v>
      </c>
      <c r="AW199" s="229">
        <f t="shared" si="227"/>
        <v>0</v>
      </c>
      <c r="AX199" s="229">
        <f t="shared" si="227"/>
        <v>0</v>
      </c>
      <c r="AY199" s="229">
        <f t="shared" si="227"/>
        <v>0</v>
      </c>
      <c r="AZ199" s="229">
        <f t="shared" si="227"/>
        <v>0</v>
      </c>
      <c r="BA199" s="229">
        <f t="shared" si="227"/>
        <v>0</v>
      </c>
      <c r="BB199" s="229">
        <f t="shared" si="227"/>
        <v>0</v>
      </c>
      <c r="BC199" s="229">
        <f t="shared" si="227"/>
        <v>0</v>
      </c>
      <c r="BD199" s="229">
        <f t="shared" si="227"/>
        <v>0</v>
      </c>
      <c r="BE199" s="229">
        <f t="shared" si="227"/>
        <v>0</v>
      </c>
      <c r="BF199" s="229">
        <f t="shared" si="227"/>
        <v>0</v>
      </c>
      <c r="BG199" s="229">
        <f t="shared" si="227"/>
        <v>0</v>
      </c>
      <c r="BH199" s="229">
        <f t="shared" si="227"/>
        <v>0</v>
      </c>
      <c r="BI199" s="229">
        <f t="shared" si="227"/>
        <v>0</v>
      </c>
      <c r="BJ199" s="229">
        <f t="shared" si="227"/>
        <v>0</v>
      </c>
      <c r="BK199" s="229">
        <f t="shared" si="227"/>
        <v>0</v>
      </c>
      <c r="BL199" s="229">
        <f t="shared" si="227"/>
        <v>0</v>
      </c>
      <c r="BM199" s="229">
        <f t="shared" si="227"/>
        <v>0</v>
      </c>
      <c r="BN199" s="229">
        <f t="shared" si="227"/>
        <v>0</v>
      </c>
      <c r="BO199" s="229">
        <f t="shared" si="227"/>
        <v>0</v>
      </c>
      <c r="BP199" s="229">
        <f t="shared" si="227"/>
        <v>0</v>
      </c>
      <c r="BQ199" s="229">
        <f t="shared" si="227"/>
        <v>0</v>
      </c>
      <c r="BR199" s="229">
        <f t="shared" si="227"/>
        <v>0</v>
      </c>
      <c r="BS199" s="229">
        <f t="shared" si="227"/>
        <v>0</v>
      </c>
      <c r="BT199" s="229">
        <f t="shared" si="227"/>
        <v>0</v>
      </c>
      <c r="BU199" s="229">
        <f t="shared" si="227"/>
        <v>0</v>
      </c>
      <c r="BV199" s="229">
        <f t="shared" si="227"/>
        <v>0</v>
      </c>
      <c r="BW199" s="229">
        <f t="shared" si="227"/>
        <v>0</v>
      </c>
      <c r="BX199" s="229">
        <f t="shared" si="227"/>
        <v>0</v>
      </c>
      <c r="BY199" s="229">
        <f t="shared" si="227"/>
        <v>0</v>
      </c>
      <c r="BZ199" s="229">
        <f t="shared" si="227"/>
        <v>0</v>
      </c>
    </row>
    <row r="200" spans="1:78" s="310" customFormat="1" x14ac:dyDescent="0.2">
      <c r="A200" s="7" t="str">
        <f t="shared" si="221"/>
        <v>Roll-in 6</v>
      </c>
      <c r="B200" s="7">
        <f t="shared" si="221"/>
        <v>0</v>
      </c>
      <c r="C200" s="7">
        <f t="shared" si="212"/>
        <v>38</v>
      </c>
      <c r="D200" s="165">
        <f t="shared" si="228"/>
        <v>44620</v>
      </c>
      <c r="E200" s="68"/>
      <c r="F200" s="77"/>
      <c r="G200" s="229">
        <f t="shared" ref="G200:V215" si="230">IF($D200=G$9,$E200*$G$3/2,IF(AND($C200+$E$3&gt;G$8,G$9&gt;$D200),$E200*$G$3,0))</f>
        <v>0</v>
      </c>
      <c r="H200" s="229">
        <f t="shared" si="230"/>
        <v>0</v>
      </c>
      <c r="I200" s="229">
        <f t="shared" si="230"/>
        <v>0</v>
      </c>
      <c r="J200" s="229">
        <f t="shared" si="230"/>
        <v>0</v>
      </c>
      <c r="K200" s="229">
        <f t="shared" si="230"/>
        <v>0</v>
      </c>
      <c r="L200" s="229">
        <f t="shared" si="230"/>
        <v>0</v>
      </c>
      <c r="M200" s="229">
        <f t="shared" si="230"/>
        <v>0</v>
      </c>
      <c r="N200" s="229">
        <f t="shared" si="230"/>
        <v>0</v>
      </c>
      <c r="O200" s="229">
        <f t="shared" si="230"/>
        <v>0</v>
      </c>
      <c r="P200" s="229">
        <f t="shared" si="230"/>
        <v>0</v>
      </c>
      <c r="Q200" s="229">
        <f t="shared" si="230"/>
        <v>0</v>
      </c>
      <c r="R200" s="229">
        <f t="shared" si="230"/>
        <v>0</v>
      </c>
      <c r="S200" s="229">
        <f t="shared" si="230"/>
        <v>0</v>
      </c>
      <c r="T200" s="229">
        <f t="shared" si="230"/>
        <v>0</v>
      </c>
      <c r="U200" s="229">
        <f t="shared" si="230"/>
        <v>0</v>
      </c>
      <c r="V200" s="229">
        <f t="shared" si="230"/>
        <v>0</v>
      </c>
      <c r="W200" s="229">
        <f t="shared" si="226"/>
        <v>0</v>
      </c>
      <c r="X200" s="229">
        <f t="shared" si="226"/>
        <v>0</v>
      </c>
      <c r="Y200" s="229">
        <f t="shared" si="226"/>
        <v>0</v>
      </c>
      <c r="Z200" s="229">
        <f t="shared" si="226"/>
        <v>0</v>
      </c>
      <c r="AA200" s="229">
        <f t="shared" si="226"/>
        <v>0</v>
      </c>
      <c r="AB200" s="229">
        <f t="shared" si="226"/>
        <v>0</v>
      </c>
      <c r="AC200" s="229">
        <f t="shared" si="226"/>
        <v>0</v>
      </c>
      <c r="AD200" s="229">
        <f t="shared" si="226"/>
        <v>0</v>
      </c>
      <c r="AE200" s="229">
        <f t="shared" si="226"/>
        <v>0</v>
      </c>
      <c r="AF200" s="229">
        <f t="shared" si="226"/>
        <v>0</v>
      </c>
      <c r="AG200" s="229">
        <f t="shared" si="226"/>
        <v>0</v>
      </c>
      <c r="AH200" s="229">
        <f t="shared" si="226"/>
        <v>0</v>
      </c>
      <c r="AI200" s="229">
        <f t="shared" si="226"/>
        <v>0</v>
      </c>
      <c r="AJ200" s="229">
        <f t="shared" si="226"/>
        <v>0</v>
      </c>
      <c r="AK200" s="229">
        <f t="shared" si="226"/>
        <v>0</v>
      </c>
      <c r="AL200" s="229">
        <f t="shared" si="226"/>
        <v>0</v>
      </c>
      <c r="AM200" s="229">
        <f t="shared" si="224"/>
        <v>0</v>
      </c>
      <c r="AN200" s="229">
        <f t="shared" si="224"/>
        <v>0</v>
      </c>
      <c r="AO200" s="229">
        <f t="shared" si="227"/>
        <v>0</v>
      </c>
      <c r="AP200" s="229">
        <f t="shared" si="227"/>
        <v>0</v>
      </c>
      <c r="AQ200" s="229">
        <f t="shared" si="227"/>
        <v>0</v>
      </c>
      <c r="AR200" s="229">
        <f t="shared" si="227"/>
        <v>0</v>
      </c>
      <c r="AS200" s="229">
        <f t="shared" si="227"/>
        <v>0</v>
      </c>
      <c r="AT200" s="229">
        <f t="shared" si="227"/>
        <v>0</v>
      </c>
      <c r="AU200" s="229">
        <f t="shared" si="227"/>
        <v>0</v>
      </c>
      <c r="AV200" s="229">
        <f t="shared" si="227"/>
        <v>0</v>
      </c>
      <c r="AW200" s="229">
        <f t="shared" si="227"/>
        <v>0</v>
      </c>
      <c r="AX200" s="229">
        <f t="shared" si="227"/>
        <v>0</v>
      </c>
      <c r="AY200" s="229">
        <f t="shared" si="227"/>
        <v>0</v>
      </c>
      <c r="AZ200" s="229">
        <f t="shared" si="227"/>
        <v>0</v>
      </c>
      <c r="BA200" s="229">
        <f t="shared" si="227"/>
        <v>0</v>
      </c>
      <c r="BB200" s="229">
        <f t="shared" si="227"/>
        <v>0</v>
      </c>
      <c r="BC200" s="229">
        <f t="shared" si="227"/>
        <v>0</v>
      </c>
      <c r="BD200" s="229">
        <f t="shared" si="227"/>
        <v>0</v>
      </c>
      <c r="BE200" s="229">
        <f t="shared" si="227"/>
        <v>0</v>
      </c>
      <c r="BF200" s="229">
        <f t="shared" si="227"/>
        <v>0</v>
      </c>
      <c r="BG200" s="229">
        <f t="shared" si="227"/>
        <v>0</v>
      </c>
      <c r="BH200" s="229">
        <f t="shared" si="227"/>
        <v>0</v>
      </c>
      <c r="BI200" s="229">
        <f t="shared" si="227"/>
        <v>0</v>
      </c>
      <c r="BJ200" s="229">
        <f t="shared" si="227"/>
        <v>0</v>
      </c>
      <c r="BK200" s="229">
        <f t="shared" si="227"/>
        <v>0</v>
      </c>
      <c r="BL200" s="229">
        <f t="shared" si="227"/>
        <v>0</v>
      </c>
      <c r="BM200" s="229">
        <f t="shared" si="227"/>
        <v>0</v>
      </c>
      <c r="BN200" s="229">
        <f t="shared" si="227"/>
        <v>0</v>
      </c>
      <c r="BO200" s="229">
        <f t="shared" si="227"/>
        <v>0</v>
      </c>
      <c r="BP200" s="229">
        <f t="shared" si="227"/>
        <v>0</v>
      </c>
      <c r="BQ200" s="229">
        <f t="shared" si="227"/>
        <v>0</v>
      </c>
      <c r="BR200" s="229">
        <f t="shared" si="227"/>
        <v>0</v>
      </c>
      <c r="BS200" s="229">
        <f t="shared" si="227"/>
        <v>0</v>
      </c>
      <c r="BT200" s="229">
        <f t="shared" si="227"/>
        <v>0</v>
      </c>
      <c r="BU200" s="229">
        <f t="shared" si="227"/>
        <v>0</v>
      </c>
      <c r="BV200" s="229">
        <f t="shared" si="227"/>
        <v>0</v>
      </c>
      <c r="BW200" s="229">
        <f t="shared" si="227"/>
        <v>0</v>
      </c>
      <c r="BX200" s="229">
        <f t="shared" si="227"/>
        <v>0</v>
      </c>
      <c r="BY200" s="229">
        <f t="shared" si="227"/>
        <v>0</v>
      </c>
      <c r="BZ200" s="229">
        <f t="shared" si="227"/>
        <v>0</v>
      </c>
    </row>
    <row r="201" spans="1:78" s="310" customFormat="1" x14ac:dyDescent="0.2">
      <c r="A201" s="7" t="str">
        <f t="shared" si="221"/>
        <v>Roll-in 7</v>
      </c>
      <c r="B201" s="7">
        <f t="shared" si="221"/>
        <v>0</v>
      </c>
      <c r="C201" s="7">
        <f t="shared" si="212"/>
        <v>39</v>
      </c>
      <c r="D201" s="165">
        <f t="shared" si="228"/>
        <v>44651</v>
      </c>
      <c r="E201" s="68"/>
      <c r="F201" s="77"/>
      <c r="G201" s="229">
        <f t="shared" si="230"/>
        <v>0</v>
      </c>
      <c r="H201" s="229">
        <f t="shared" si="230"/>
        <v>0</v>
      </c>
      <c r="I201" s="229">
        <f t="shared" si="230"/>
        <v>0</v>
      </c>
      <c r="J201" s="229">
        <f t="shared" si="230"/>
        <v>0</v>
      </c>
      <c r="K201" s="229">
        <f t="shared" si="230"/>
        <v>0</v>
      </c>
      <c r="L201" s="229">
        <f t="shared" si="230"/>
        <v>0</v>
      </c>
      <c r="M201" s="229">
        <f t="shared" si="230"/>
        <v>0</v>
      </c>
      <c r="N201" s="229">
        <f t="shared" si="230"/>
        <v>0</v>
      </c>
      <c r="O201" s="229">
        <f t="shared" si="230"/>
        <v>0</v>
      </c>
      <c r="P201" s="229">
        <f t="shared" si="230"/>
        <v>0</v>
      </c>
      <c r="Q201" s="229">
        <f t="shared" si="230"/>
        <v>0</v>
      </c>
      <c r="R201" s="229">
        <f t="shared" si="230"/>
        <v>0</v>
      </c>
      <c r="S201" s="229">
        <f t="shared" si="230"/>
        <v>0</v>
      </c>
      <c r="T201" s="229">
        <f t="shared" si="230"/>
        <v>0</v>
      </c>
      <c r="U201" s="229">
        <f t="shared" si="230"/>
        <v>0</v>
      </c>
      <c r="V201" s="229">
        <f t="shared" si="230"/>
        <v>0</v>
      </c>
      <c r="W201" s="229">
        <f t="shared" si="226"/>
        <v>0</v>
      </c>
      <c r="X201" s="229">
        <f t="shared" si="226"/>
        <v>0</v>
      </c>
      <c r="Y201" s="229">
        <f t="shared" si="226"/>
        <v>0</v>
      </c>
      <c r="Z201" s="229">
        <f t="shared" si="226"/>
        <v>0</v>
      </c>
      <c r="AA201" s="229">
        <f t="shared" si="226"/>
        <v>0</v>
      </c>
      <c r="AB201" s="229">
        <f t="shared" si="226"/>
        <v>0</v>
      </c>
      <c r="AC201" s="229">
        <f t="shared" si="226"/>
        <v>0</v>
      </c>
      <c r="AD201" s="229">
        <f t="shared" si="226"/>
        <v>0</v>
      </c>
      <c r="AE201" s="229">
        <f t="shared" si="226"/>
        <v>0</v>
      </c>
      <c r="AF201" s="229">
        <f t="shared" si="226"/>
        <v>0</v>
      </c>
      <c r="AG201" s="229">
        <f t="shared" si="226"/>
        <v>0</v>
      </c>
      <c r="AH201" s="229">
        <f t="shared" si="226"/>
        <v>0</v>
      </c>
      <c r="AI201" s="229">
        <f t="shared" si="226"/>
        <v>0</v>
      </c>
      <c r="AJ201" s="229">
        <f t="shared" si="226"/>
        <v>0</v>
      </c>
      <c r="AK201" s="229">
        <f t="shared" si="226"/>
        <v>0</v>
      </c>
      <c r="AL201" s="229">
        <f t="shared" si="226"/>
        <v>0</v>
      </c>
      <c r="AM201" s="229">
        <f t="shared" si="224"/>
        <v>0</v>
      </c>
      <c r="AN201" s="229">
        <f t="shared" si="224"/>
        <v>0</v>
      </c>
      <c r="AO201" s="229">
        <f t="shared" si="227"/>
        <v>0</v>
      </c>
      <c r="AP201" s="229">
        <f t="shared" si="227"/>
        <v>0</v>
      </c>
      <c r="AQ201" s="229">
        <f t="shared" si="227"/>
        <v>0</v>
      </c>
      <c r="AR201" s="229">
        <f t="shared" si="227"/>
        <v>0</v>
      </c>
      <c r="AS201" s="229">
        <f t="shared" si="227"/>
        <v>0</v>
      </c>
      <c r="AT201" s="229">
        <f t="shared" si="227"/>
        <v>0</v>
      </c>
      <c r="AU201" s="229">
        <f t="shared" si="227"/>
        <v>0</v>
      </c>
      <c r="AV201" s="229">
        <f t="shared" si="227"/>
        <v>0</v>
      </c>
      <c r="AW201" s="229">
        <f t="shared" si="227"/>
        <v>0</v>
      </c>
      <c r="AX201" s="229">
        <f t="shared" si="227"/>
        <v>0</v>
      </c>
      <c r="AY201" s="229">
        <f t="shared" si="227"/>
        <v>0</v>
      </c>
      <c r="AZ201" s="229">
        <f t="shared" si="227"/>
        <v>0</v>
      </c>
      <c r="BA201" s="229">
        <f t="shared" si="227"/>
        <v>0</v>
      </c>
      <c r="BB201" s="229">
        <f t="shared" si="227"/>
        <v>0</v>
      </c>
      <c r="BC201" s="229">
        <f t="shared" si="227"/>
        <v>0</v>
      </c>
      <c r="BD201" s="229">
        <f t="shared" si="227"/>
        <v>0</v>
      </c>
      <c r="BE201" s="229">
        <f t="shared" si="227"/>
        <v>0</v>
      </c>
      <c r="BF201" s="229">
        <f t="shared" si="227"/>
        <v>0</v>
      </c>
      <c r="BG201" s="229">
        <f t="shared" si="227"/>
        <v>0</v>
      </c>
      <c r="BH201" s="229">
        <f t="shared" si="227"/>
        <v>0</v>
      </c>
      <c r="BI201" s="229">
        <f t="shared" si="227"/>
        <v>0</v>
      </c>
      <c r="BJ201" s="229">
        <f t="shared" si="227"/>
        <v>0</v>
      </c>
      <c r="BK201" s="229">
        <f t="shared" si="227"/>
        <v>0</v>
      </c>
      <c r="BL201" s="229">
        <f t="shared" si="227"/>
        <v>0</v>
      </c>
      <c r="BM201" s="229">
        <f t="shared" si="227"/>
        <v>0</v>
      </c>
      <c r="BN201" s="229">
        <f t="shared" si="227"/>
        <v>0</v>
      </c>
      <c r="BO201" s="229">
        <f t="shared" si="227"/>
        <v>0</v>
      </c>
      <c r="BP201" s="229">
        <f t="shared" si="227"/>
        <v>0</v>
      </c>
      <c r="BQ201" s="229">
        <f t="shared" si="227"/>
        <v>0</v>
      </c>
      <c r="BR201" s="229">
        <f t="shared" si="227"/>
        <v>0</v>
      </c>
      <c r="BS201" s="229">
        <f t="shared" si="227"/>
        <v>0</v>
      </c>
      <c r="BT201" s="229">
        <f t="shared" si="227"/>
        <v>0</v>
      </c>
      <c r="BU201" s="229">
        <f t="shared" si="227"/>
        <v>0</v>
      </c>
      <c r="BV201" s="229">
        <f t="shared" si="227"/>
        <v>0</v>
      </c>
      <c r="BW201" s="229">
        <f t="shared" si="227"/>
        <v>0</v>
      </c>
      <c r="BX201" s="229">
        <f t="shared" si="227"/>
        <v>0</v>
      </c>
      <c r="BY201" s="229">
        <f t="shared" si="227"/>
        <v>0</v>
      </c>
      <c r="BZ201" s="229">
        <f t="shared" si="227"/>
        <v>0</v>
      </c>
    </row>
    <row r="202" spans="1:78" s="310" customFormat="1" x14ac:dyDescent="0.2">
      <c r="A202" s="7" t="str">
        <f t="shared" si="221"/>
        <v>Roll-in 7</v>
      </c>
      <c r="B202" s="7">
        <f t="shared" si="221"/>
        <v>0</v>
      </c>
      <c r="C202" s="7">
        <f t="shared" si="212"/>
        <v>40</v>
      </c>
      <c r="D202" s="165">
        <f t="shared" si="228"/>
        <v>44681</v>
      </c>
      <c r="E202" s="68"/>
      <c r="F202" s="77"/>
      <c r="G202" s="229">
        <f t="shared" si="230"/>
        <v>0</v>
      </c>
      <c r="H202" s="229">
        <f t="shared" si="230"/>
        <v>0</v>
      </c>
      <c r="I202" s="229">
        <f t="shared" si="230"/>
        <v>0</v>
      </c>
      <c r="J202" s="229">
        <f t="shared" si="230"/>
        <v>0</v>
      </c>
      <c r="K202" s="229">
        <f t="shared" si="230"/>
        <v>0</v>
      </c>
      <c r="L202" s="229">
        <f t="shared" si="230"/>
        <v>0</v>
      </c>
      <c r="M202" s="229">
        <f t="shared" si="230"/>
        <v>0</v>
      </c>
      <c r="N202" s="229">
        <f t="shared" si="230"/>
        <v>0</v>
      </c>
      <c r="O202" s="229">
        <f t="shared" si="230"/>
        <v>0</v>
      </c>
      <c r="P202" s="229">
        <f t="shared" si="230"/>
        <v>0</v>
      </c>
      <c r="Q202" s="229">
        <f t="shared" si="230"/>
        <v>0</v>
      </c>
      <c r="R202" s="229">
        <f t="shared" si="230"/>
        <v>0</v>
      </c>
      <c r="S202" s="229">
        <f t="shared" si="230"/>
        <v>0</v>
      </c>
      <c r="T202" s="229">
        <f t="shared" si="230"/>
        <v>0</v>
      </c>
      <c r="U202" s="229">
        <f t="shared" si="230"/>
        <v>0</v>
      </c>
      <c r="V202" s="229">
        <f t="shared" si="230"/>
        <v>0</v>
      </c>
      <c r="W202" s="229">
        <f t="shared" si="226"/>
        <v>0</v>
      </c>
      <c r="X202" s="229">
        <f t="shared" si="226"/>
        <v>0</v>
      </c>
      <c r="Y202" s="229">
        <f t="shared" si="226"/>
        <v>0</v>
      </c>
      <c r="Z202" s="229">
        <f t="shared" si="226"/>
        <v>0</v>
      </c>
      <c r="AA202" s="229">
        <f t="shared" si="226"/>
        <v>0</v>
      </c>
      <c r="AB202" s="229">
        <f t="shared" si="226"/>
        <v>0</v>
      </c>
      <c r="AC202" s="229">
        <f t="shared" si="226"/>
        <v>0</v>
      </c>
      <c r="AD202" s="229">
        <f t="shared" si="226"/>
        <v>0</v>
      </c>
      <c r="AE202" s="229">
        <f t="shared" si="226"/>
        <v>0</v>
      </c>
      <c r="AF202" s="229">
        <f t="shared" si="226"/>
        <v>0</v>
      </c>
      <c r="AG202" s="229">
        <f t="shared" si="226"/>
        <v>0</v>
      </c>
      <c r="AH202" s="229">
        <f t="shared" si="226"/>
        <v>0</v>
      </c>
      <c r="AI202" s="229">
        <f t="shared" si="226"/>
        <v>0</v>
      </c>
      <c r="AJ202" s="229">
        <f t="shared" si="226"/>
        <v>0</v>
      </c>
      <c r="AK202" s="229">
        <f t="shared" si="226"/>
        <v>0</v>
      </c>
      <c r="AL202" s="229">
        <f t="shared" si="224"/>
        <v>0</v>
      </c>
      <c r="AM202" s="229">
        <f t="shared" si="224"/>
        <v>0</v>
      </c>
      <c r="AN202" s="229">
        <f t="shared" si="224"/>
        <v>0</v>
      </c>
      <c r="AO202" s="229">
        <f t="shared" si="227"/>
        <v>0</v>
      </c>
      <c r="AP202" s="229">
        <f t="shared" si="227"/>
        <v>0</v>
      </c>
      <c r="AQ202" s="229">
        <f t="shared" si="227"/>
        <v>0</v>
      </c>
      <c r="AR202" s="229">
        <f t="shared" si="227"/>
        <v>0</v>
      </c>
      <c r="AS202" s="229">
        <f t="shared" si="227"/>
        <v>0</v>
      </c>
      <c r="AT202" s="229">
        <f t="shared" si="227"/>
        <v>0</v>
      </c>
      <c r="AU202" s="229">
        <f t="shared" si="227"/>
        <v>0</v>
      </c>
      <c r="AV202" s="229">
        <f t="shared" si="227"/>
        <v>0</v>
      </c>
      <c r="AW202" s="229">
        <f t="shared" si="227"/>
        <v>0</v>
      </c>
      <c r="AX202" s="229">
        <f t="shared" si="227"/>
        <v>0</v>
      </c>
      <c r="AY202" s="229">
        <f t="shared" si="227"/>
        <v>0</v>
      </c>
      <c r="AZ202" s="229">
        <f t="shared" si="227"/>
        <v>0</v>
      </c>
      <c r="BA202" s="229">
        <f t="shared" si="227"/>
        <v>0</v>
      </c>
      <c r="BB202" s="229">
        <f t="shared" si="227"/>
        <v>0</v>
      </c>
      <c r="BC202" s="229">
        <f t="shared" si="227"/>
        <v>0</v>
      </c>
      <c r="BD202" s="229">
        <f t="shared" si="227"/>
        <v>0</v>
      </c>
      <c r="BE202" s="229">
        <f t="shared" ref="AO202:BZ209" si="231">IF($D202=BE$9,$E202*$G$3/2,IF(AND($C202+$E$3&gt;BE$8,BE$9&gt;$D202),$E202*$G$3,0))</f>
        <v>0</v>
      </c>
      <c r="BF202" s="229">
        <f t="shared" si="231"/>
        <v>0</v>
      </c>
      <c r="BG202" s="229">
        <f t="shared" si="231"/>
        <v>0</v>
      </c>
      <c r="BH202" s="229">
        <f t="shared" si="231"/>
        <v>0</v>
      </c>
      <c r="BI202" s="229">
        <f t="shared" si="231"/>
        <v>0</v>
      </c>
      <c r="BJ202" s="229">
        <f t="shared" si="231"/>
        <v>0</v>
      </c>
      <c r="BK202" s="229">
        <f t="shared" si="231"/>
        <v>0</v>
      </c>
      <c r="BL202" s="229">
        <f t="shared" si="231"/>
        <v>0</v>
      </c>
      <c r="BM202" s="229">
        <f t="shared" si="231"/>
        <v>0</v>
      </c>
      <c r="BN202" s="229">
        <f t="shared" si="231"/>
        <v>0</v>
      </c>
      <c r="BO202" s="229">
        <f t="shared" si="231"/>
        <v>0</v>
      </c>
      <c r="BP202" s="229">
        <f t="shared" si="231"/>
        <v>0</v>
      </c>
      <c r="BQ202" s="229">
        <f t="shared" si="231"/>
        <v>0</v>
      </c>
      <c r="BR202" s="229">
        <f t="shared" si="231"/>
        <v>0</v>
      </c>
      <c r="BS202" s="229">
        <f t="shared" si="231"/>
        <v>0</v>
      </c>
      <c r="BT202" s="229">
        <f t="shared" si="231"/>
        <v>0</v>
      </c>
      <c r="BU202" s="229">
        <f t="shared" si="231"/>
        <v>0</v>
      </c>
      <c r="BV202" s="229">
        <f t="shared" si="231"/>
        <v>0</v>
      </c>
      <c r="BW202" s="229">
        <f t="shared" si="231"/>
        <v>0</v>
      </c>
      <c r="BX202" s="229">
        <f t="shared" si="231"/>
        <v>0</v>
      </c>
      <c r="BY202" s="229">
        <f t="shared" si="231"/>
        <v>0</v>
      </c>
      <c r="BZ202" s="229">
        <f t="shared" si="231"/>
        <v>0</v>
      </c>
    </row>
    <row r="203" spans="1:78" s="310" customFormat="1" x14ac:dyDescent="0.2">
      <c r="A203" s="7" t="str">
        <f t="shared" si="221"/>
        <v>Roll-in 7</v>
      </c>
      <c r="B203" s="7">
        <f t="shared" si="221"/>
        <v>0</v>
      </c>
      <c r="C203" s="7">
        <f t="shared" si="212"/>
        <v>41</v>
      </c>
      <c r="D203" s="165">
        <f t="shared" si="228"/>
        <v>44712</v>
      </c>
      <c r="E203" s="68"/>
      <c r="F203" s="77"/>
      <c r="G203" s="229">
        <f t="shared" si="230"/>
        <v>0</v>
      </c>
      <c r="H203" s="229">
        <f t="shared" si="230"/>
        <v>0</v>
      </c>
      <c r="I203" s="229">
        <f t="shared" si="230"/>
        <v>0</v>
      </c>
      <c r="J203" s="229">
        <f t="shared" si="230"/>
        <v>0</v>
      </c>
      <c r="K203" s="229">
        <f t="shared" si="230"/>
        <v>0</v>
      </c>
      <c r="L203" s="229">
        <f t="shared" si="230"/>
        <v>0</v>
      </c>
      <c r="M203" s="229">
        <f t="shared" si="230"/>
        <v>0</v>
      </c>
      <c r="N203" s="229">
        <f t="shared" si="230"/>
        <v>0</v>
      </c>
      <c r="O203" s="229">
        <f t="shared" si="230"/>
        <v>0</v>
      </c>
      <c r="P203" s="229">
        <f t="shared" si="230"/>
        <v>0</v>
      </c>
      <c r="Q203" s="229">
        <f t="shared" si="230"/>
        <v>0</v>
      </c>
      <c r="R203" s="229">
        <f t="shared" si="230"/>
        <v>0</v>
      </c>
      <c r="S203" s="229">
        <f t="shared" si="230"/>
        <v>0</v>
      </c>
      <c r="T203" s="229">
        <f t="shared" si="230"/>
        <v>0</v>
      </c>
      <c r="U203" s="229">
        <f t="shared" si="230"/>
        <v>0</v>
      </c>
      <c r="V203" s="229">
        <f t="shared" si="230"/>
        <v>0</v>
      </c>
      <c r="W203" s="229">
        <f t="shared" si="226"/>
        <v>0</v>
      </c>
      <c r="X203" s="229">
        <f t="shared" si="226"/>
        <v>0</v>
      </c>
      <c r="Y203" s="229">
        <f t="shared" si="226"/>
        <v>0</v>
      </c>
      <c r="Z203" s="229">
        <f t="shared" si="226"/>
        <v>0</v>
      </c>
      <c r="AA203" s="229">
        <f t="shared" si="226"/>
        <v>0</v>
      </c>
      <c r="AB203" s="229">
        <f t="shared" si="226"/>
        <v>0</v>
      </c>
      <c r="AC203" s="229">
        <f t="shared" si="226"/>
        <v>0</v>
      </c>
      <c r="AD203" s="229">
        <f t="shared" si="226"/>
        <v>0</v>
      </c>
      <c r="AE203" s="229">
        <f t="shared" si="226"/>
        <v>0</v>
      </c>
      <c r="AF203" s="229">
        <f t="shared" si="226"/>
        <v>0</v>
      </c>
      <c r="AG203" s="229">
        <f t="shared" si="226"/>
        <v>0</v>
      </c>
      <c r="AH203" s="229">
        <f t="shared" si="226"/>
        <v>0</v>
      </c>
      <c r="AI203" s="229">
        <f t="shared" si="226"/>
        <v>0</v>
      </c>
      <c r="AJ203" s="229">
        <f t="shared" si="226"/>
        <v>0</v>
      </c>
      <c r="AK203" s="229">
        <f t="shared" si="226"/>
        <v>0</v>
      </c>
      <c r="AL203" s="229">
        <f t="shared" si="224"/>
        <v>0</v>
      </c>
      <c r="AM203" s="229">
        <f t="shared" si="224"/>
        <v>0</v>
      </c>
      <c r="AN203" s="229">
        <f t="shared" si="224"/>
        <v>0</v>
      </c>
      <c r="AO203" s="229">
        <f t="shared" si="231"/>
        <v>0</v>
      </c>
      <c r="AP203" s="229">
        <f t="shared" si="231"/>
        <v>0</v>
      </c>
      <c r="AQ203" s="229">
        <f t="shared" si="231"/>
        <v>0</v>
      </c>
      <c r="AR203" s="229">
        <f t="shared" si="231"/>
        <v>0</v>
      </c>
      <c r="AS203" s="229">
        <f t="shared" si="231"/>
        <v>0</v>
      </c>
      <c r="AT203" s="229">
        <f t="shared" si="231"/>
        <v>0</v>
      </c>
      <c r="AU203" s="229">
        <f t="shared" si="231"/>
        <v>0</v>
      </c>
      <c r="AV203" s="229">
        <f t="shared" si="231"/>
        <v>0</v>
      </c>
      <c r="AW203" s="229">
        <f t="shared" si="231"/>
        <v>0</v>
      </c>
      <c r="AX203" s="229">
        <f t="shared" si="231"/>
        <v>0</v>
      </c>
      <c r="AY203" s="229">
        <f t="shared" si="231"/>
        <v>0</v>
      </c>
      <c r="AZ203" s="229">
        <f t="shared" si="231"/>
        <v>0</v>
      </c>
      <c r="BA203" s="229">
        <f t="shared" si="231"/>
        <v>0</v>
      </c>
      <c r="BB203" s="229">
        <f t="shared" si="231"/>
        <v>0</v>
      </c>
      <c r="BC203" s="229">
        <f t="shared" si="231"/>
        <v>0</v>
      </c>
      <c r="BD203" s="229">
        <f t="shared" si="231"/>
        <v>0</v>
      </c>
      <c r="BE203" s="229">
        <f t="shared" si="231"/>
        <v>0</v>
      </c>
      <c r="BF203" s="229">
        <f t="shared" si="231"/>
        <v>0</v>
      </c>
      <c r="BG203" s="229">
        <f t="shared" si="231"/>
        <v>0</v>
      </c>
      <c r="BH203" s="229">
        <f t="shared" si="231"/>
        <v>0</v>
      </c>
      <c r="BI203" s="229">
        <f t="shared" si="231"/>
        <v>0</v>
      </c>
      <c r="BJ203" s="229">
        <f t="shared" si="231"/>
        <v>0</v>
      </c>
      <c r="BK203" s="229">
        <f t="shared" si="231"/>
        <v>0</v>
      </c>
      <c r="BL203" s="229">
        <f t="shared" si="231"/>
        <v>0</v>
      </c>
      <c r="BM203" s="229">
        <f t="shared" si="231"/>
        <v>0</v>
      </c>
      <c r="BN203" s="229">
        <f t="shared" si="231"/>
        <v>0</v>
      </c>
      <c r="BO203" s="229">
        <f t="shared" si="231"/>
        <v>0</v>
      </c>
      <c r="BP203" s="229">
        <f t="shared" si="231"/>
        <v>0</v>
      </c>
      <c r="BQ203" s="229">
        <f t="shared" si="231"/>
        <v>0</v>
      </c>
      <c r="BR203" s="229">
        <f t="shared" si="231"/>
        <v>0</v>
      </c>
      <c r="BS203" s="229">
        <f t="shared" si="231"/>
        <v>0</v>
      </c>
      <c r="BT203" s="229">
        <f t="shared" si="231"/>
        <v>0</v>
      </c>
      <c r="BU203" s="229">
        <f t="shared" si="231"/>
        <v>0</v>
      </c>
      <c r="BV203" s="229">
        <f t="shared" si="231"/>
        <v>0</v>
      </c>
      <c r="BW203" s="229">
        <f t="shared" si="231"/>
        <v>0</v>
      </c>
      <c r="BX203" s="229">
        <f t="shared" si="231"/>
        <v>0</v>
      </c>
      <c r="BY203" s="229">
        <f t="shared" si="231"/>
        <v>0</v>
      </c>
      <c r="BZ203" s="229">
        <f t="shared" si="231"/>
        <v>0</v>
      </c>
    </row>
    <row r="204" spans="1:78" s="310" customFormat="1" x14ac:dyDescent="0.2">
      <c r="A204" s="7" t="str">
        <f t="shared" ref="A204:B222" si="232">A53</f>
        <v>Roll-in 7</v>
      </c>
      <c r="B204" s="7">
        <f t="shared" si="232"/>
        <v>0</v>
      </c>
      <c r="C204" s="7">
        <f t="shared" si="212"/>
        <v>42</v>
      </c>
      <c r="D204" s="165">
        <f t="shared" si="228"/>
        <v>44742</v>
      </c>
      <c r="E204" s="68"/>
      <c r="F204" s="77"/>
      <c r="G204" s="229">
        <f t="shared" si="230"/>
        <v>0</v>
      </c>
      <c r="H204" s="229">
        <f t="shared" si="230"/>
        <v>0</v>
      </c>
      <c r="I204" s="229">
        <f t="shared" si="230"/>
        <v>0</v>
      </c>
      <c r="J204" s="229">
        <f t="shared" si="230"/>
        <v>0</v>
      </c>
      <c r="K204" s="229">
        <f t="shared" si="230"/>
        <v>0</v>
      </c>
      <c r="L204" s="229">
        <f t="shared" si="230"/>
        <v>0</v>
      </c>
      <c r="M204" s="229">
        <f t="shared" si="230"/>
        <v>0</v>
      </c>
      <c r="N204" s="229">
        <f t="shared" si="230"/>
        <v>0</v>
      </c>
      <c r="O204" s="229">
        <f t="shared" si="230"/>
        <v>0</v>
      </c>
      <c r="P204" s="229">
        <f t="shared" si="230"/>
        <v>0</v>
      </c>
      <c r="Q204" s="229">
        <f t="shared" si="230"/>
        <v>0</v>
      </c>
      <c r="R204" s="229">
        <f t="shared" si="230"/>
        <v>0</v>
      </c>
      <c r="S204" s="229">
        <f t="shared" si="230"/>
        <v>0</v>
      </c>
      <c r="T204" s="229">
        <f t="shared" si="230"/>
        <v>0</v>
      </c>
      <c r="U204" s="229">
        <f t="shared" si="230"/>
        <v>0</v>
      </c>
      <c r="V204" s="229">
        <f t="shared" si="230"/>
        <v>0</v>
      </c>
      <c r="W204" s="229">
        <f t="shared" si="226"/>
        <v>0</v>
      </c>
      <c r="X204" s="229">
        <f t="shared" si="226"/>
        <v>0</v>
      </c>
      <c r="Y204" s="229">
        <f t="shared" si="226"/>
        <v>0</v>
      </c>
      <c r="Z204" s="229">
        <f t="shared" si="226"/>
        <v>0</v>
      </c>
      <c r="AA204" s="229">
        <f t="shared" si="226"/>
        <v>0</v>
      </c>
      <c r="AB204" s="229">
        <f t="shared" si="226"/>
        <v>0</v>
      </c>
      <c r="AC204" s="229">
        <f t="shared" si="226"/>
        <v>0</v>
      </c>
      <c r="AD204" s="229">
        <f t="shared" si="226"/>
        <v>0</v>
      </c>
      <c r="AE204" s="229">
        <f t="shared" si="226"/>
        <v>0</v>
      </c>
      <c r="AF204" s="229">
        <f t="shared" si="226"/>
        <v>0</v>
      </c>
      <c r="AG204" s="229">
        <f t="shared" si="226"/>
        <v>0</v>
      </c>
      <c r="AH204" s="229">
        <f t="shared" si="226"/>
        <v>0</v>
      </c>
      <c r="AI204" s="229">
        <f t="shared" si="226"/>
        <v>0</v>
      </c>
      <c r="AJ204" s="229">
        <f t="shared" si="226"/>
        <v>0</v>
      </c>
      <c r="AK204" s="229">
        <f t="shared" si="226"/>
        <v>0</v>
      </c>
      <c r="AL204" s="229">
        <f t="shared" si="224"/>
        <v>0</v>
      </c>
      <c r="AM204" s="229">
        <f t="shared" si="224"/>
        <v>0</v>
      </c>
      <c r="AN204" s="229">
        <f t="shared" si="224"/>
        <v>0</v>
      </c>
      <c r="AO204" s="229">
        <f t="shared" si="231"/>
        <v>0</v>
      </c>
      <c r="AP204" s="229">
        <f t="shared" si="231"/>
        <v>0</v>
      </c>
      <c r="AQ204" s="229">
        <f t="shared" si="231"/>
        <v>0</v>
      </c>
      <c r="AR204" s="229">
        <f t="shared" si="231"/>
        <v>0</v>
      </c>
      <c r="AS204" s="229">
        <f t="shared" si="231"/>
        <v>0</v>
      </c>
      <c r="AT204" s="229">
        <f t="shared" si="231"/>
        <v>0</v>
      </c>
      <c r="AU204" s="229">
        <f t="shared" si="231"/>
        <v>0</v>
      </c>
      <c r="AV204" s="229">
        <f t="shared" si="231"/>
        <v>0</v>
      </c>
      <c r="AW204" s="229">
        <f t="shared" si="231"/>
        <v>0</v>
      </c>
      <c r="AX204" s="229">
        <f t="shared" si="231"/>
        <v>0</v>
      </c>
      <c r="AY204" s="229">
        <f t="shared" si="231"/>
        <v>0</v>
      </c>
      <c r="AZ204" s="229">
        <f t="shared" si="231"/>
        <v>0</v>
      </c>
      <c r="BA204" s="229">
        <f t="shared" si="231"/>
        <v>0</v>
      </c>
      <c r="BB204" s="229">
        <f t="shared" si="231"/>
        <v>0</v>
      </c>
      <c r="BC204" s="229">
        <f t="shared" si="231"/>
        <v>0</v>
      </c>
      <c r="BD204" s="229">
        <f t="shared" si="231"/>
        <v>0</v>
      </c>
      <c r="BE204" s="229">
        <f t="shared" si="231"/>
        <v>0</v>
      </c>
      <c r="BF204" s="229">
        <f t="shared" si="231"/>
        <v>0</v>
      </c>
      <c r="BG204" s="229">
        <f t="shared" si="231"/>
        <v>0</v>
      </c>
      <c r="BH204" s="229">
        <f t="shared" si="231"/>
        <v>0</v>
      </c>
      <c r="BI204" s="229">
        <f t="shared" si="231"/>
        <v>0</v>
      </c>
      <c r="BJ204" s="229">
        <f t="shared" si="231"/>
        <v>0</v>
      </c>
      <c r="BK204" s="229">
        <f t="shared" si="231"/>
        <v>0</v>
      </c>
      <c r="BL204" s="229">
        <f t="shared" si="231"/>
        <v>0</v>
      </c>
      <c r="BM204" s="229">
        <f t="shared" si="231"/>
        <v>0</v>
      </c>
      <c r="BN204" s="229">
        <f t="shared" si="231"/>
        <v>0</v>
      </c>
      <c r="BO204" s="229">
        <f t="shared" si="231"/>
        <v>0</v>
      </c>
      <c r="BP204" s="229">
        <f t="shared" si="231"/>
        <v>0</v>
      </c>
      <c r="BQ204" s="229">
        <f t="shared" si="231"/>
        <v>0</v>
      </c>
      <c r="BR204" s="229">
        <f t="shared" si="231"/>
        <v>0</v>
      </c>
      <c r="BS204" s="229">
        <f t="shared" si="231"/>
        <v>0</v>
      </c>
      <c r="BT204" s="229">
        <f t="shared" si="231"/>
        <v>0</v>
      </c>
      <c r="BU204" s="229">
        <f t="shared" si="231"/>
        <v>0</v>
      </c>
      <c r="BV204" s="229">
        <f t="shared" si="231"/>
        <v>0</v>
      </c>
      <c r="BW204" s="229">
        <f t="shared" si="231"/>
        <v>0</v>
      </c>
      <c r="BX204" s="229">
        <f t="shared" si="231"/>
        <v>0</v>
      </c>
      <c r="BY204" s="229">
        <f t="shared" si="231"/>
        <v>0</v>
      </c>
      <c r="BZ204" s="229">
        <f t="shared" si="231"/>
        <v>0</v>
      </c>
    </row>
    <row r="205" spans="1:78" s="310" customFormat="1" x14ac:dyDescent="0.2">
      <c r="A205" s="7" t="str">
        <f t="shared" si="232"/>
        <v>Roll-in 7</v>
      </c>
      <c r="B205" s="7">
        <f t="shared" si="232"/>
        <v>0</v>
      </c>
      <c r="C205" s="7">
        <f t="shared" si="212"/>
        <v>43</v>
      </c>
      <c r="D205" s="165">
        <f t="shared" si="228"/>
        <v>44773</v>
      </c>
      <c r="E205" s="68"/>
      <c r="F205" s="77"/>
      <c r="G205" s="229">
        <f t="shared" si="230"/>
        <v>0</v>
      </c>
      <c r="H205" s="229">
        <f t="shared" si="230"/>
        <v>0</v>
      </c>
      <c r="I205" s="229">
        <f t="shared" si="230"/>
        <v>0</v>
      </c>
      <c r="J205" s="229">
        <f t="shared" si="230"/>
        <v>0</v>
      </c>
      <c r="K205" s="229">
        <f t="shared" si="230"/>
        <v>0</v>
      </c>
      <c r="L205" s="229">
        <f t="shared" si="230"/>
        <v>0</v>
      </c>
      <c r="M205" s="229">
        <f t="shared" si="230"/>
        <v>0</v>
      </c>
      <c r="N205" s="229">
        <f t="shared" si="230"/>
        <v>0</v>
      </c>
      <c r="O205" s="229">
        <f t="shared" si="230"/>
        <v>0</v>
      </c>
      <c r="P205" s="229">
        <f t="shared" si="230"/>
        <v>0</v>
      </c>
      <c r="Q205" s="229">
        <f t="shared" si="230"/>
        <v>0</v>
      </c>
      <c r="R205" s="229">
        <f t="shared" si="230"/>
        <v>0</v>
      </c>
      <c r="S205" s="229">
        <f t="shared" si="230"/>
        <v>0</v>
      </c>
      <c r="T205" s="229">
        <f t="shared" si="230"/>
        <v>0</v>
      </c>
      <c r="U205" s="229">
        <f t="shared" si="230"/>
        <v>0</v>
      </c>
      <c r="V205" s="229">
        <f t="shared" si="230"/>
        <v>0</v>
      </c>
      <c r="W205" s="229">
        <f t="shared" si="226"/>
        <v>0</v>
      </c>
      <c r="X205" s="229">
        <f t="shared" si="226"/>
        <v>0</v>
      </c>
      <c r="Y205" s="229">
        <f t="shared" si="226"/>
        <v>0</v>
      </c>
      <c r="Z205" s="229">
        <f t="shared" si="226"/>
        <v>0</v>
      </c>
      <c r="AA205" s="229">
        <f t="shared" si="226"/>
        <v>0</v>
      </c>
      <c r="AB205" s="229">
        <f t="shared" si="226"/>
        <v>0</v>
      </c>
      <c r="AC205" s="229">
        <f t="shared" si="226"/>
        <v>0</v>
      </c>
      <c r="AD205" s="229">
        <f t="shared" si="226"/>
        <v>0</v>
      </c>
      <c r="AE205" s="229">
        <f t="shared" si="226"/>
        <v>0</v>
      </c>
      <c r="AF205" s="229">
        <f t="shared" si="226"/>
        <v>0</v>
      </c>
      <c r="AG205" s="229">
        <f t="shared" si="226"/>
        <v>0</v>
      </c>
      <c r="AH205" s="229">
        <f t="shared" si="226"/>
        <v>0</v>
      </c>
      <c r="AI205" s="229">
        <f t="shared" si="226"/>
        <v>0</v>
      </c>
      <c r="AJ205" s="229">
        <f t="shared" si="226"/>
        <v>0</v>
      </c>
      <c r="AK205" s="229">
        <f t="shared" si="226"/>
        <v>0</v>
      </c>
      <c r="AL205" s="229">
        <f t="shared" si="224"/>
        <v>0</v>
      </c>
      <c r="AM205" s="229">
        <f t="shared" si="224"/>
        <v>0</v>
      </c>
      <c r="AN205" s="229">
        <f t="shared" si="224"/>
        <v>0</v>
      </c>
      <c r="AO205" s="229">
        <f t="shared" si="231"/>
        <v>0</v>
      </c>
      <c r="AP205" s="229">
        <f t="shared" si="231"/>
        <v>0</v>
      </c>
      <c r="AQ205" s="229">
        <f t="shared" si="231"/>
        <v>0</v>
      </c>
      <c r="AR205" s="229">
        <f t="shared" si="231"/>
        <v>0</v>
      </c>
      <c r="AS205" s="229">
        <f t="shared" si="231"/>
        <v>0</v>
      </c>
      <c r="AT205" s="229">
        <f t="shared" si="231"/>
        <v>0</v>
      </c>
      <c r="AU205" s="229">
        <f t="shared" si="231"/>
        <v>0</v>
      </c>
      <c r="AV205" s="229">
        <f t="shared" si="231"/>
        <v>0</v>
      </c>
      <c r="AW205" s="229">
        <f t="shared" si="231"/>
        <v>0</v>
      </c>
      <c r="AX205" s="229">
        <f t="shared" si="231"/>
        <v>0</v>
      </c>
      <c r="AY205" s="229">
        <f t="shared" si="231"/>
        <v>0</v>
      </c>
      <c r="AZ205" s="229">
        <f t="shared" si="231"/>
        <v>0</v>
      </c>
      <c r="BA205" s="229">
        <f t="shared" si="231"/>
        <v>0</v>
      </c>
      <c r="BB205" s="229">
        <f t="shared" si="231"/>
        <v>0</v>
      </c>
      <c r="BC205" s="229">
        <f t="shared" si="231"/>
        <v>0</v>
      </c>
      <c r="BD205" s="229">
        <f t="shared" si="231"/>
        <v>0</v>
      </c>
      <c r="BE205" s="229">
        <f t="shared" si="231"/>
        <v>0</v>
      </c>
      <c r="BF205" s="229">
        <f t="shared" si="231"/>
        <v>0</v>
      </c>
      <c r="BG205" s="229">
        <f t="shared" si="231"/>
        <v>0</v>
      </c>
      <c r="BH205" s="229">
        <f t="shared" si="231"/>
        <v>0</v>
      </c>
      <c r="BI205" s="229">
        <f t="shared" si="231"/>
        <v>0</v>
      </c>
      <c r="BJ205" s="229">
        <f t="shared" si="231"/>
        <v>0</v>
      </c>
      <c r="BK205" s="229">
        <f t="shared" si="231"/>
        <v>0</v>
      </c>
      <c r="BL205" s="229">
        <f t="shared" si="231"/>
        <v>0</v>
      </c>
      <c r="BM205" s="229">
        <f t="shared" si="231"/>
        <v>0</v>
      </c>
      <c r="BN205" s="229">
        <f t="shared" si="231"/>
        <v>0</v>
      </c>
      <c r="BO205" s="229">
        <f t="shared" si="231"/>
        <v>0</v>
      </c>
      <c r="BP205" s="229">
        <f t="shared" si="231"/>
        <v>0</v>
      </c>
      <c r="BQ205" s="229">
        <f t="shared" si="231"/>
        <v>0</v>
      </c>
      <c r="BR205" s="229">
        <f t="shared" si="231"/>
        <v>0</v>
      </c>
      <c r="BS205" s="229">
        <f t="shared" si="231"/>
        <v>0</v>
      </c>
      <c r="BT205" s="229">
        <f t="shared" si="231"/>
        <v>0</v>
      </c>
      <c r="BU205" s="229">
        <f t="shared" si="231"/>
        <v>0</v>
      </c>
      <c r="BV205" s="229">
        <f t="shared" si="231"/>
        <v>0</v>
      </c>
      <c r="BW205" s="229">
        <f t="shared" si="231"/>
        <v>0</v>
      </c>
      <c r="BX205" s="229">
        <f t="shared" si="231"/>
        <v>0</v>
      </c>
      <c r="BY205" s="229">
        <f t="shared" si="231"/>
        <v>0</v>
      </c>
      <c r="BZ205" s="229">
        <f t="shared" si="231"/>
        <v>0</v>
      </c>
    </row>
    <row r="206" spans="1:78" s="310" customFormat="1" x14ac:dyDescent="0.2">
      <c r="A206" s="7" t="str">
        <f t="shared" si="232"/>
        <v>Roll-in 7</v>
      </c>
      <c r="B206" s="7">
        <f t="shared" si="232"/>
        <v>0</v>
      </c>
      <c r="C206" s="7">
        <f t="shared" si="212"/>
        <v>44</v>
      </c>
      <c r="D206" s="165">
        <f t="shared" si="228"/>
        <v>44804</v>
      </c>
      <c r="E206" s="68"/>
      <c r="F206" s="77"/>
      <c r="G206" s="229">
        <f t="shared" si="230"/>
        <v>0</v>
      </c>
      <c r="H206" s="229">
        <f t="shared" si="230"/>
        <v>0</v>
      </c>
      <c r="I206" s="229">
        <f t="shared" si="230"/>
        <v>0</v>
      </c>
      <c r="J206" s="229">
        <f t="shared" si="230"/>
        <v>0</v>
      </c>
      <c r="K206" s="229">
        <f t="shared" si="230"/>
        <v>0</v>
      </c>
      <c r="L206" s="229">
        <f t="shared" si="230"/>
        <v>0</v>
      </c>
      <c r="M206" s="229">
        <f t="shared" si="230"/>
        <v>0</v>
      </c>
      <c r="N206" s="229">
        <f t="shared" si="230"/>
        <v>0</v>
      </c>
      <c r="O206" s="229">
        <f t="shared" si="230"/>
        <v>0</v>
      </c>
      <c r="P206" s="229">
        <f t="shared" si="230"/>
        <v>0</v>
      </c>
      <c r="Q206" s="229">
        <f t="shared" si="230"/>
        <v>0</v>
      </c>
      <c r="R206" s="229">
        <f t="shared" si="230"/>
        <v>0</v>
      </c>
      <c r="S206" s="229">
        <f t="shared" si="230"/>
        <v>0</v>
      </c>
      <c r="T206" s="229">
        <f t="shared" si="230"/>
        <v>0</v>
      </c>
      <c r="U206" s="229">
        <f t="shared" si="230"/>
        <v>0</v>
      </c>
      <c r="V206" s="229">
        <f t="shared" si="230"/>
        <v>0</v>
      </c>
      <c r="W206" s="229">
        <f t="shared" ref="W206:AL221" si="233">IF($D206=W$9,$E206*$G$3/2,IF(AND($C206+$E$3&gt;W$8,W$9&gt;$D206),$E206*$G$3,0))</f>
        <v>0</v>
      </c>
      <c r="X206" s="229">
        <f t="shared" si="233"/>
        <v>0</v>
      </c>
      <c r="Y206" s="229">
        <f t="shared" si="233"/>
        <v>0</v>
      </c>
      <c r="Z206" s="229">
        <f t="shared" si="233"/>
        <v>0</v>
      </c>
      <c r="AA206" s="229">
        <f t="shared" si="233"/>
        <v>0</v>
      </c>
      <c r="AB206" s="229">
        <f t="shared" si="233"/>
        <v>0</v>
      </c>
      <c r="AC206" s="229">
        <f t="shared" si="233"/>
        <v>0</v>
      </c>
      <c r="AD206" s="229">
        <f t="shared" si="233"/>
        <v>0</v>
      </c>
      <c r="AE206" s="229">
        <f t="shared" si="233"/>
        <v>0</v>
      </c>
      <c r="AF206" s="229">
        <f t="shared" si="233"/>
        <v>0</v>
      </c>
      <c r="AG206" s="229">
        <f t="shared" si="233"/>
        <v>0</v>
      </c>
      <c r="AH206" s="229">
        <f t="shared" si="233"/>
        <v>0</v>
      </c>
      <c r="AI206" s="229">
        <f t="shared" si="233"/>
        <v>0</v>
      </c>
      <c r="AJ206" s="229">
        <f t="shared" si="233"/>
        <v>0</v>
      </c>
      <c r="AK206" s="229">
        <f t="shared" si="233"/>
        <v>0</v>
      </c>
      <c r="AL206" s="229">
        <f t="shared" si="224"/>
        <v>0</v>
      </c>
      <c r="AM206" s="229">
        <f t="shared" si="224"/>
        <v>0</v>
      </c>
      <c r="AN206" s="229">
        <f t="shared" si="224"/>
        <v>0</v>
      </c>
      <c r="AO206" s="229">
        <f t="shared" si="231"/>
        <v>0</v>
      </c>
      <c r="AP206" s="229">
        <f t="shared" si="231"/>
        <v>0</v>
      </c>
      <c r="AQ206" s="229">
        <f t="shared" si="231"/>
        <v>0</v>
      </c>
      <c r="AR206" s="229">
        <f t="shared" si="231"/>
        <v>0</v>
      </c>
      <c r="AS206" s="229">
        <f t="shared" si="231"/>
        <v>0</v>
      </c>
      <c r="AT206" s="229">
        <f t="shared" si="231"/>
        <v>0</v>
      </c>
      <c r="AU206" s="229">
        <f t="shared" si="231"/>
        <v>0</v>
      </c>
      <c r="AV206" s="229">
        <f t="shared" si="231"/>
        <v>0</v>
      </c>
      <c r="AW206" s="229">
        <f t="shared" si="231"/>
        <v>0</v>
      </c>
      <c r="AX206" s="229">
        <f t="shared" si="231"/>
        <v>0</v>
      </c>
      <c r="AY206" s="229">
        <f t="shared" si="231"/>
        <v>0</v>
      </c>
      <c r="AZ206" s="229">
        <f t="shared" si="231"/>
        <v>0</v>
      </c>
      <c r="BA206" s="229">
        <f t="shared" si="231"/>
        <v>0</v>
      </c>
      <c r="BB206" s="229">
        <f t="shared" si="231"/>
        <v>0</v>
      </c>
      <c r="BC206" s="229">
        <f t="shared" si="231"/>
        <v>0</v>
      </c>
      <c r="BD206" s="229">
        <f t="shared" si="231"/>
        <v>0</v>
      </c>
      <c r="BE206" s="229">
        <f t="shared" si="231"/>
        <v>0</v>
      </c>
      <c r="BF206" s="229">
        <f t="shared" si="231"/>
        <v>0</v>
      </c>
      <c r="BG206" s="229">
        <f t="shared" si="231"/>
        <v>0</v>
      </c>
      <c r="BH206" s="229">
        <f t="shared" si="231"/>
        <v>0</v>
      </c>
      <c r="BI206" s="229">
        <f t="shared" si="231"/>
        <v>0</v>
      </c>
      <c r="BJ206" s="229">
        <f t="shared" si="231"/>
        <v>0</v>
      </c>
      <c r="BK206" s="229">
        <f t="shared" si="231"/>
        <v>0</v>
      </c>
      <c r="BL206" s="229">
        <f t="shared" si="231"/>
        <v>0</v>
      </c>
      <c r="BM206" s="229">
        <f t="shared" si="231"/>
        <v>0</v>
      </c>
      <c r="BN206" s="229">
        <f t="shared" si="231"/>
        <v>0</v>
      </c>
      <c r="BO206" s="229">
        <f t="shared" si="231"/>
        <v>0</v>
      </c>
      <c r="BP206" s="229">
        <f t="shared" si="231"/>
        <v>0</v>
      </c>
      <c r="BQ206" s="229">
        <f t="shared" si="231"/>
        <v>0</v>
      </c>
      <c r="BR206" s="229">
        <f t="shared" si="231"/>
        <v>0</v>
      </c>
      <c r="BS206" s="229">
        <f t="shared" si="231"/>
        <v>0</v>
      </c>
      <c r="BT206" s="229">
        <f t="shared" si="231"/>
        <v>0</v>
      </c>
      <c r="BU206" s="229">
        <f t="shared" si="231"/>
        <v>0</v>
      </c>
      <c r="BV206" s="229">
        <f t="shared" si="231"/>
        <v>0</v>
      </c>
      <c r="BW206" s="229">
        <f t="shared" si="231"/>
        <v>0</v>
      </c>
      <c r="BX206" s="229">
        <f t="shared" si="231"/>
        <v>0</v>
      </c>
      <c r="BY206" s="229">
        <f t="shared" si="231"/>
        <v>0</v>
      </c>
      <c r="BZ206" s="229">
        <f t="shared" si="231"/>
        <v>0</v>
      </c>
    </row>
    <row r="207" spans="1:78" s="310" customFormat="1" x14ac:dyDescent="0.2">
      <c r="A207" s="7" t="str">
        <f t="shared" si="232"/>
        <v>Roll-in 8</v>
      </c>
      <c r="B207" s="7">
        <f t="shared" si="232"/>
        <v>0</v>
      </c>
      <c r="C207" s="7">
        <f t="shared" si="212"/>
        <v>45</v>
      </c>
      <c r="D207" s="165">
        <f t="shared" si="228"/>
        <v>44834</v>
      </c>
      <c r="E207" s="68"/>
      <c r="F207" s="77"/>
      <c r="G207" s="229">
        <f t="shared" si="230"/>
        <v>0</v>
      </c>
      <c r="H207" s="229">
        <f t="shared" si="230"/>
        <v>0</v>
      </c>
      <c r="I207" s="229">
        <f t="shared" si="230"/>
        <v>0</v>
      </c>
      <c r="J207" s="229">
        <f t="shared" si="230"/>
        <v>0</v>
      </c>
      <c r="K207" s="229">
        <f t="shared" si="230"/>
        <v>0</v>
      </c>
      <c r="L207" s="229">
        <f t="shared" si="230"/>
        <v>0</v>
      </c>
      <c r="M207" s="229">
        <f t="shared" si="230"/>
        <v>0</v>
      </c>
      <c r="N207" s="229">
        <f t="shared" si="230"/>
        <v>0</v>
      </c>
      <c r="O207" s="229">
        <f t="shared" si="230"/>
        <v>0</v>
      </c>
      <c r="P207" s="229">
        <f t="shared" si="230"/>
        <v>0</v>
      </c>
      <c r="Q207" s="229">
        <f t="shared" si="230"/>
        <v>0</v>
      </c>
      <c r="R207" s="229">
        <f t="shared" si="230"/>
        <v>0</v>
      </c>
      <c r="S207" s="229">
        <f t="shared" si="230"/>
        <v>0</v>
      </c>
      <c r="T207" s="229">
        <f t="shared" si="230"/>
        <v>0</v>
      </c>
      <c r="U207" s="229">
        <f t="shared" si="230"/>
        <v>0</v>
      </c>
      <c r="V207" s="229">
        <f t="shared" si="230"/>
        <v>0</v>
      </c>
      <c r="W207" s="229">
        <f t="shared" si="233"/>
        <v>0</v>
      </c>
      <c r="X207" s="229">
        <f t="shared" si="233"/>
        <v>0</v>
      </c>
      <c r="Y207" s="229">
        <f t="shared" si="233"/>
        <v>0</v>
      </c>
      <c r="Z207" s="229">
        <f t="shared" si="233"/>
        <v>0</v>
      </c>
      <c r="AA207" s="229">
        <f t="shared" si="233"/>
        <v>0</v>
      </c>
      <c r="AB207" s="229">
        <f t="shared" si="233"/>
        <v>0</v>
      </c>
      <c r="AC207" s="229">
        <f t="shared" si="233"/>
        <v>0</v>
      </c>
      <c r="AD207" s="229">
        <f t="shared" si="233"/>
        <v>0</v>
      </c>
      <c r="AE207" s="229">
        <f t="shared" si="233"/>
        <v>0</v>
      </c>
      <c r="AF207" s="229">
        <f t="shared" si="233"/>
        <v>0</v>
      </c>
      <c r="AG207" s="229">
        <f t="shared" si="233"/>
        <v>0</v>
      </c>
      <c r="AH207" s="229">
        <f t="shared" si="233"/>
        <v>0</v>
      </c>
      <c r="AI207" s="229">
        <f t="shared" si="233"/>
        <v>0</v>
      </c>
      <c r="AJ207" s="229">
        <f t="shared" si="233"/>
        <v>0</v>
      </c>
      <c r="AK207" s="229">
        <f t="shared" si="233"/>
        <v>0</v>
      </c>
      <c r="AL207" s="229">
        <f t="shared" si="233"/>
        <v>0</v>
      </c>
      <c r="AM207" s="229">
        <f t="shared" ref="AM207:AN223" si="234">IF($D207=AM$9,$E207*$G$3/2,IF(AND($C207+$E$3&gt;AM$8,AM$9&gt;$D207),$E207*$G$3,0))</f>
        <v>0</v>
      </c>
      <c r="AN207" s="229">
        <f t="shared" si="234"/>
        <v>0</v>
      </c>
      <c r="AO207" s="229">
        <f t="shared" si="231"/>
        <v>0</v>
      </c>
      <c r="AP207" s="229">
        <f t="shared" si="231"/>
        <v>0</v>
      </c>
      <c r="AQ207" s="229">
        <f t="shared" si="231"/>
        <v>0</v>
      </c>
      <c r="AR207" s="229">
        <f t="shared" si="231"/>
        <v>0</v>
      </c>
      <c r="AS207" s="229">
        <f t="shared" si="231"/>
        <v>0</v>
      </c>
      <c r="AT207" s="229">
        <f t="shared" si="231"/>
        <v>0</v>
      </c>
      <c r="AU207" s="229">
        <f t="shared" si="231"/>
        <v>0</v>
      </c>
      <c r="AV207" s="229">
        <f t="shared" si="231"/>
        <v>0</v>
      </c>
      <c r="AW207" s="229">
        <f t="shared" si="231"/>
        <v>0</v>
      </c>
      <c r="AX207" s="229">
        <f t="shared" si="231"/>
        <v>0</v>
      </c>
      <c r="AY207" s="229">
        <f t="shared" si="231"/>
        <v>0</v>
      </c>
      <c r="AZ207" s="229">
        <f t="shared" si="231"/>
        <v>0</v>
      </c>
      <c r="BA207" s="229">
        <f t="shared" si="231"/>
        <v>0</v>
      </c>
      <c r="BB207" s="229">
        <f t="shared" si="231"/>
        <v>0</v>
      </c>
      <c r="BC207" s="229">
        <f t="shared" si="231"/>
        <v>0</v>
      </c>
      <c r="BD207" s="229">
        <f t="shared" si="231"/>
        <v>0</v>
      </c>
      <c r="BE207" s="229">
        <f t="shared" si="231"/>
        <v>0</v>
      </c>
      <c r="BF207" s="229">
        <f t="shared" si="231"/>
        <v>0</v>
      </c>
      <c r="BG207" s="229">
        <f t="shared" si="231"/>
        <v>0</v>
      </c>
      <c r="BH207" s="229">
        <f t="shared" si="231"/>
        <v>0</v>
      </c>
      <c r="BI207" s="229">
        <f t="shared" si="231"/>
        <v>0</v>
      </c>
      <c r="BJ207" s="229">
        <f t="shared" si="231"/>
        <v>0</v>
      </c>
      <c r="BK207" s="229">
        <f t="shared" si="231"/>
        <v>0</v>
      </c>
      <c r="BL207" s="229">
        <f t="shared" si="231"/>
        <v>0</v>
      </c>
      <c r="BM207" s="229">
        <f t="shared" si="231"/>
        <v>0</v>
      </c>
      <c r="BN207" s="229">
        <f t="shared" si="231"/>
        <v>0</v>
      </c>
      <c r="BO207" s="229">
        <f t="shared" si="231"/>
        <v>0</v>
      </c>
      <c r="BP207" s="229">
        <f t="shared" si="231"/>
        <v>0</v>
      </c>
      <c r="BQ207" s="229">
        <f t="shared" si="231"/>
        <v>0</v>
      </c>
      <c r="BR207" s="229">
        <f t="shared" si="231"/>
        <v>0</v>
      </c>
      <c r="BS207" s="229">
        <f t="shared" si="231"/>
        <v>0</v>
      </c>
      <c r="BT207" s="229">
        <f t="shared" si="231"/>
        <v>0</v>
      </c>
      <c r="BU207" s="229">
        <f t="shared" si="231"/>
        <v>0</v>
      </c>
      <c r="BV207" s="229">
        <f t="shared" si="231"/>
        <v>0</v>
      </c>
      <c r="BW207" s="229">
        <f t="shared" si="231"/>
        <v>0</v>
      </c>
      <c r="BX207" s="229">
        <f t="shared" si="231"/>
        <v>0</v>
      </c>
      <c r="BY207" s="229">
        <f t="shared" si="231"/>
        <v>0</v>
      </c>
      <c r="BZ207" s="229">
        <f t="shared" si="231"/>
        <v>0</v>
      </c>
    </row>
    <row r="208" spans="1:78" s="310" customFormat="1" x14ac:dyDescent="0.2">
      <c r="A208" s="7" t="str">
        <f t="shared" si="232"/>
        <v>Roll-in 8</v>
      </c>
      <c r="B208" s="7">
        <f t="shared" si="232"/>
        <v>0</v>
      </c>
      <c r="C208" s="7">
        <f t="shared" si="212"/>
        <v>46</v>
      </c>
      <c r="D208" s="165">
        <f t="shared" si="228"/>
        <v>44865</v>
      </c>
      <c r="E208" s="68"/>
      <c r="F208" s="77"/>
      <c r="G208" s="229">
        <f t="shared" si="230"/>
        <v>0</v>
      </c>
      <c r="H208" s="229">
        <f t="shared" si="230"/>
        <v>0</v>
      </c>
      <c r="I208" s="229">
        <f t="shared" si="230"/>
        <v>0</v>
      </c>
      <c r="J208" s="229">
        <f t="shared" si="230"/>
        <v>0</v>
      </c>
      <c r="K208" s="229">
        <f t="shared" si="230"/>
        <v>0</v>
      </c>
      <c r="L208" s="229">
        <f t="shared" si="230"/>
        <v>0</v>
      </c>
      <c r="M208" s="229">
        <f t="shared" si="230"/>
        <v>0</v>
      </c>
      <c r="N208" s="229">
        <f t="shared" si="230"/>
        <v>0</v>
      </c>
      <c r="O208" s="229">
        <f t="shared" si="230"/>
        <v>0</v>
      </c>
      <c r="P208" s="229">
        <f t="shared" si="230"/>
        <v>0</v>
      </c>
      <c r="Q208" s="229">
        <f t="shared" si="230"/>
        <v>0</v>
      </c>
      <c r="R208" s="229">
        <f t="shared" si="230"/>
        <v>0</v>
      </c>
      <c r="S208" s="229">
        <f t="shared" si="230"/>
        <v>0</v>
      </c>
      <c r="T208" s="229">
        <f t="shared" si="230"/>
        <v>0</v>
      </c>
      <c r="U208" s="229">
        <f t="shared" si="230"/>
        <v>0</v>
      </c>
      <c r="V208" s="229">
        <f t="shared" si="230"/>
        <v>0</v>
      </c>
      <c r="W208" s="229">
        <f t="shared" si="233"/>
        <v>0</v>
      </c>
      <c r="X208" s="229">
        <f t="shared" si="233"/>
        <v>0</v>
      </c>
      <c r="Y208" s="229">
        <f t="shared" si="233"/>
        <v>0</v>
      </c>
      <c r="Z208" s="229">
        <f t="shared" si="233"/>
        <v>0</v>
      </c>
      <c r="AA208" s="229">
        <f t="shared" si="233"/>
        <v>0</v>
      </c>
      <c r="AB208" s="229">
        <f t="shared" si="233"/>
        <v>0</v>
      </c>
      <c r="AC208" s="229">
        <f t="shared" si="233"/>
        <v>0</v>
      </c>
      <c r="AD208" s="229">
        <f t="shared" si="233"/>
        <v>0</v>
      </c>
      <c r="AE208" s="229">
        <f t="shared" si="233"/>
        <v>0</v>
      </c>
      <c r="AF208" s="229">
        <f t="shared" si="233"/>
        <v>0</v>
      </c>
      <c r="AG208" s="229">
        <f t="shared" si="233"/>
        <v>0</v>
      </c>
      <c r="AH208" s="229">
        <f t="shared" si="233"/>
        <v>0</v>
      </c>
      <c r="AI208" s="229">
        <f t="shared" si="233"/>
        <v>0</v>
      </c>
      <c r="AJ208" s="229">
        <f t="shared" si="233"/>
        <v>0</v>
      </c>
      <c r="AK208" s="229">
        <f t="shared" si="233"/>
        <v>0</v>
      </c>
      <c r="AL208" s="229">
        <f t="shared" si="233"/>
        <v>0</v>
      </c>
      <c r="AM208" s="229">
        <f t="shared" si="234"/>
        <v>0</v>
      </c>
      <c r="AN208" s="229">
        <f t="shared" si="234"/>
        <v>0</v>
      </c>
      <c r="AO208" s="229">
        <f t="shared" si="231"/>
        <v>0</v>
      </c>
      <c r="AP208" s="229">
        <f t="shared" si="231"/>
        <v>0</v>
      </c>
      <c r="AQ208" s="229">
        <f t="shared" si="231"/>
        <v>0</v>
      </c>
      <c r="AR208" s="229">
        <f t="shared" si="231"/>
        <v>0</v>
      </c>
      <c r="AS208" s="229">
        <f t="shared" si="231"/>
        <v>0</v>
      </c>
      <c r="AT208" s="229">
        <f t="shared" si="231"/>
        <v>0</v>
      </c>
      <c r="AU208" s="229">
        <f t="shared" si="231"/>
        <v>0</v>
      </c>
      <c r="AV208" s="229">
        <f t="shared" si="231"/>
        <v>0</v>
      </c>
      <c r="AW208" s="229">
        <f t="shared" si="231"/>
        <v>0</v>
      </c>
      <c r="AX208" s="229">
        <f t="shared" si="231"/>
        <v>0</v>
      </c>
      <c r="AY208" s="229">
        <f t="shared" si="231"/>
        <v>0</v>
      </c>
      <c r="AZ208" s="229">
        <f t="shared" si="231"/>
        <v>0</v>
      </c>
      <c r="BA208" s="229">
        <f t="shared" si="231"/>
        <v>0</v>
      </c>
      <c r="BB208" s="229">
        <f t="shared" si="231"/>
        <v>0</v>
      </c>
      <c r="BC208" s="229">
        <f t="shared" si="231"/>
        <v>0</v>
      </c>
      <c r="BD208" s="229">
        <f t="shared" si="231"/>
        <v>0</v>
      </c>
      <c r="BE208" s="229">
        <f t="shared" si="231"/>
        <v>0</v>
      </c>
      <c r="BF208" s="229">
        <f t="shared" si="231"/>
        <v>0</v>
      </c>
      <c r="BG208" s="229">
        <f t="shared" si="231"/>
        <v>0</v>
      </c>
      <c r="BH208" s="229">
        <f t="shared" si="231"/>
        <v>0</v>
      </c>
      <c r="BI208" s="229">
        <f t="shared" si="231"/>
        <v>0</v>
      </c>
      <c r="BJ208" s="229">
        <f t="shared" si="231"/>
        <v>0</v>
      </c>
      <c r="BK208" s="229">
        <f t="shared" si="231"/>
        <v>0</v>
      </c>
      <c r="BL208" s="229">
        <f t="shared" si="231"/>
        <v>0</v>
      </c>
      <c r="BM208" s="229">
        <f t="shared" si="231"/>
        <v>0</v>
      </c>
      <c r="BN208" s="229">
        <f t="shared" si="231"/>
        <v>0</v>
      </c>
      <c r="BO208" s="229">
        <f t="shared" si="231"/>
        <v>0</v>
      </c>
      <c r="BP208" s="229">
        <f t="shared" si="231"/>
        <v>0</v>
      </c>
      <c r="BQ208" s="229">
        <f t="shared" si="231"/>
        <v>0</v>
      </c>
      <c r="BR208" s="229">
        <f t="shared" si="231"/>
        <v>0</v>
      </c>
      <c r="BS208" s="229">
        <f t="shared" si="231"/>
        <v>0</v>
      </c>
      <c r="BT208" s="229">
        <f t="shared" si="231"/>
        <v>0</v>
      </c>
      <c r="BU208" s="229">
        <f t="shared" si="231"/>
        <v>0</v>
      </c>
      <c r="BV208" s="229">
        <f t="shared" si="231"/>
        <v>0</v>
      </c>
      <c r="BW208" s="229">
        <f t="shared" si="231"/>
        <v>0</v>
      </c>
      <c r="BX208" s="229">
        <f t="shared" si="231"/>
        <v>0</v>
      </c>
      <c r="BY208" s="229">
        <f t="shared" si="231"/>
        <v>0</v>
      </c>
      <c r="BZ208" s="229">
        <f t="shared" si="231"/>
        <v>0</v>
      </c>
    </row>
    <row r="209" spans="1:78" s="310" customFormat="1" x14ac:dyDescent="0.2">
      <c r="A209" s="7" t="str">
        <f t="shared" si="232"/>
        <v>Roll-in 8</v>
      </c>
      <c r="B209" s="7">
        <f t="shared" si="232"/>
        <v>0</v>
      </c>
      <c r="C209" s="7">
        <f t="shared" si="212"/>
        <v>47</v>
      </c>
      <c r="D209" s="165">
        <f t="shared" si="228"/>
        <v>44895</v>
      </c>
      <c r="E209" s="68"/>
      <c r="F209" s="77"/>
      <c r="G209" s="229">
        <f t="shared" si="230"/>
        <v>0</v>
      </c>
      <c r="H209" s="229">
        <f t="shared" si="230"/>
        <v>0</v>
      </c>
      <c r="I209" s="229">
        <f t="shared" si="230"/>
        <v>0</v>
      </c>
      <c r="J209" s="229">
        <f t="shared" si="230"/>
        <v>0</v>
      </c>
      <c r="K209" s="229">
        <f t="shared" si="230"/>
        <v>0</v>
      </c>
      <c r="L209" s="229">
        <f t="shared" si="230"/>
        <v>0</v>
      </c>
      <c r="M209" s="229">
        <f t="shared" si="230"/>
        <v>0</v>
      </c>
      <c r="N209" s="229">
        <f t="shared" si="230"/>
        <v>0</v>
      </c>
      <c r="O209" s="229">
        <f t="shared" si="230"/>
        <v>0</v>
      </c>
      <c r="P209" s="229">
        <f t="shared" si="230"/>
        <v>0</v>
      </c>
      <c r="Q209" s="229">
        <f t="shared" si="230"/>
        <v>0</v>
      </c>
      <c r="R209" s="229">
        <f t="shared" si="230"/>
        <v>0</v>
      </c>
      <c r="S209" s="229">
        <f t="shared" si="230"/>
        <v>0</v>
      </c>
      <c r="T209" s="229">
        <f t="shared" si="230"/>
        <v>0</v>
      </c>
      <c r="U209" s="229">
        <f t="shared" si="230"/>
        <v>0</v>
      </c>
      <c r="V209" s="229">
        <f t="shared" si="230"/>
        <v>0</v>
      </c>
      <c r="W209" s="229">
        <f t="shared" si="233"/>
        <v>0</v>
      </c>
      <c r="X209" s="229">
        <f t="shared" si="233"/>
        <v>0</v>
      </c>
      <c r="Y209" s="229">
        <f t="shared" si="233"/>
        <v>0</v>
      </c>
      <c r="Z209" s="229">
        <f t="shared" si="233"/>
        <v>0</v>
      </c>
      <c r="AA209" s="229">
        <f t="shared" si="233"/>
        <v>0</v>
      </c>
      <c r="AB209" s="229">
        <f t="shared" si="233"/>
        <v>0</v>
      </c>
      <c r="AC209" s="229">
        <f t="shared" si="233"/>
        <v>0</v>
      </c>
      <c r="AD209" s="229">
        <f t="shared" si="233"/>
        <v>0</v>
      </c>
      <c r="AE209" s="229">
        <f t="shared" si="233"/>
        <v>0</v>
      </c>
      <c r="AF209" s="229">
        <f t="shared" si="233"/>
        <v>0</v>
      </c>
      <c r="AG209" s="229">
        <f t="shared" si="233"/>
        <v>0</v>
      </c>
      <c r="AH209" s="229">
        <f t="shared" si="233"/>
        <v>0</v>
      </c>
      <c r="AI209" s="229">
        <f t="shared" si="233"/>
        <v>0</v>
      </c>
      <c r="AJ209" s="229">
        <f t="shared" si="233"/>
        <v>0</v>
      </c>
      <c r="AK209" s="229">
        <f t="shared" si="233"/>
        <v>0</v>
      </c>
      <c r="AL209" s="229">
        <f t="shared" si="233"/>
        <v>0</v>
      </c>
      <c r="AM209" s="229">
        <f t="shared" si="234"/>
        <v>0</v>
      </c>
      <c r="AN209" s="229">
        <f t="shared" si="234"/>
        <v>0</v>
      </c>
      <c r="AO209" s="229">
        <f t="shared" si="231"/>
        <v>0</v>
      </c>
      <c r="AP209" s="229">
        <f t="shared" si="231"/>
        <v>0</v>
      </c>
      <c r="AQ209" s="229">
        <f t="shared" si="231"/>
        <v>0</v>
      </c>
      <c r="AR209" s="229">
        <f t="shared" si="231"/>
        <v>0</v>
      </c>
      <c r="AS209" s="229">
        <f t="shared" si="231"/>
        <v>0</v>
      </c>
      <c r="AT209" s="229">
        <f t="shared" ref="AO209:BZ215" si="235">IF($D209=AT$9,$E209*$G$3/2,IF(AND($C209+$E$3&gt;AT$8,AT$9&gt;$D209),$E209*$G$3,0))</f>
        <v>0</v>
      </c>
      <c r="AU209" s="229">
        <f t="shared" si="235"/>
        <v>0</v>
      </c>
      <c r="AV209" s="229">
        <f t="shared" si="235"/>
        <v>0</v>
      </c>
      <c r="AW209" s="229">
        <f t="shared" si="235"/>
        <v>0</v>
      </c>
      <c r="AX209" s="229">
        <f t="shared" si="235"/>
        <v>0</v>
      </c>
      <c r="AY209" s="229">
        <f t="shared" si="235"/>
        <v>0</v>
      </c>
      <c r="AZ209" s="229">
        <f t="shared" si="235"/>
        <v>0</v>
      </c>
      <c r="BA209" s="229">
        <f t="shared" si="235"/>
        <v>0</v>
      </c>
      <c r="BB209" s="229">
        <f t="shared" si="235"/>
        <v>0</v>
      </c>
      <c r="BC209" s="229">
        <f t="shared" si="235"/>
        <v>0</v>
      </c>
      <c r="BD209" s="229">
        <f t="shared" si="235"/>
        <v>0</v>
      </c>
      <c r="BE209" s="229">
        <f t="shared" si="235"/>
        <v>0</v>
      </c>
      <c r="BF209" s="229">
        <f t="shared" si="235"/>
        <v>0</v>
      </c>
      <c r="BG209" s="229">
        <f t="shared" si="235"/>
        <v>0</v>
      </c>
      <c r="BH209" s="229">
        <f t="shared" si="235"/>
        <v>0</v>
      </c>
      <c r="BI209" s="229">
        <f t="shared" si="235"/>
        <v>0</v>
      </c>
      <c r="BJ209" s="229">
        <f t="shared" si="235"/>
        <v>0</v>
      </c>
      <c r="BK209" s="229">
        <f t="shared" si="235"/>
        <v>0</v>
      </c>
      <c r="BL209" s="229">
        <f t="shared" si="235"/>
        <v>0</v>
      </c>
      <c r="BM209" s="229">
        <f t="shared" si="235"/>
        <v>0</v>
      </c>
      <c r="BN209" s="229">
        <f t="shared" si="235"/>
        <v>0</v>
      </c>
      <c r="BO209" s="229">
        <f t="shared" si="235"/>
        <v>0</v>
      </c>
      <c r="BP209" s="229">
        <f t="shared" si="235"/>
        <v>0</v>
      </c>
      <c r="BQ209" s="229">
        <f t="shared" si="235"/>
        <v>0</v>
      </c>
      <c r="BR209" s="229">
        <f t="shared" si="235"/>
        <v>0</v>
      </c>
      <c r="BS209" s="229">
        <f t="shared" si="235"/>
        <v>0</v>
      </c>
      <c r="BT209" s="229">
        <f t="shared" si="235"/>
        <v>0</v>
      </c>
      <c r="BU209" s="229">
        <f t="shared" si="235"/>
        <v>0</v>
      </c>
      <c r="BV209" s="229">
        <f t="shared" si="235"/>
        <v>0</v>
      </c>
      <c r="BW209" s="229">
        <f t="shared" si="235"/>
        <v>0</v>
      </c>
      <c r="BX209" s="229">
        <f t="shared" si="235"/>
        <v>0</v>
      </c>
      <c r="BY209" s="229">
        <f t="shared" si="235"/>
        <v>0</v>
      </c>
      <c r="BZ209" s="229">
        <f t="shared" si="235"/>
        <v>0</v>
      </c>
    </row>
    <row r="210" spans="1:78" s="310" customFormat="1" x14ac:dyDescent="0.2">
      <c r="A210" s="7" t="str">
        <f t="shared" si="232"/>
        <v>Roll-in 8</v>
      </c>
      <c r="B210" s="7">
        <f t="shared" si="232"/>
        <v>0</v>
      </c>
      <c r="C210" s="7">
        <f t="shared" si="212"/>
        <v>48</v>
      </c>
      <c r="D210" s="165">
        <f t="shared" si="228"/>
        <v>44926</v>
      </c>
      <c r="E210" s="68"/>
      <c r="F210" s="77"/>
      <c r="G210" s="229">
        <f t="shared" si="230"/>
        <v>0</v>
      </c>
      <c r="H210" s="229">
        <f t="shared" si="230"/>
        <v>0</v>
      </c>
      <c r="I210" s="229">
        <f t="shared" si="230"/>
        <v>0</v>
      </c>
      <c r="J210" s="229">
        <f t="shared" si="230"/>
        <v>0</v>
      </c>
      <c r="K210" s="229">
        <f t="shared" si="230"/>
        <v>0</v>
      </c>
      <c r="L210" s="229">
        <f t="shared" si="230"/>
        <v>0</v>
      </c>
      <c r="M210" s="229">
        <f t="shared" si="230"/>
        <v>0</v>
      </c>
      <c r="N210" s="229">
        <f t="shared" si="230"/>
        <v>0</v>
      </c>
      <c r="O210" s="229">
        <f t="shared" si="230"/>
        <v>0</v>
      </c>
      <c r="P210" s="229">
        <f t="shared" si="230"/>
        <v>0</v>
      </c>
      <c r="Q210" s="229">
        <f t="shared" si="230"/>
        <v>0</v>
      </c>
      <c r="R210" s="229">
        <f t="shared" si="230"/>
        <v>0</v>
      </c>
      <c r="S210" s="229">
        <f t="shared" si="230"/>
        <v>0</v>
      </c>
      <c r="T210" s="229">
        <f t="shared" si="230"/>
        <v>0</v>
      </c>
      <c r="U210" s="229">
        <f t="shared" si="230"/>
        <v>0</v>
      </c>
      <c r="V210" s="229">
        <f t="shared" si="230"/>
        <v>0</v>
      </c>
      <c r="W210" s="229">
        <f t="shared" si="233"/>
        <v>0</v>
      </c>
      <c r="X210" s="229">
        <f t="shared" si="233"/>
        <v>0</v>
      </c>
      <c r="Y210" s="229">
        <f t="shared" si="233"/>
        <v>0</v>
      </c>
      <c r="Z210" s="229">
        <f t="shared" si="233"/>
        <v>0</v>
      </c>
      <c r="AA210" s="229">
        <f t="shared" si="233"/>
        <v>0</v>
      </c>
      <c r="AB210" s="229">
        <f t="shared" si="233"/>
        <v>0</v>
      </c>
      <c r="AC210" s="229">
        <f t="shared" si="233"/>
        <v>0</v>
      </c>
      <c r="AD210" s="229">
        <f t="shared" si="233"/>
        <v>0</v>
      </c>
      <c r="AE210" s="229">
        <f t="shared" si="233"/>
        <v>0</v>
      </c>
      <c r="AF210" s="229">
        <f t="shared" si="233"/>
        <v>0</v>
      </c>
      <c r="AG210" s="229">
        <f t="shared" si="233"/>
        <v>0</v>
      </c>
      <c r="AH210" s="229">
        <f t="shared" si="233"/>
        <v>0</v>
      </c>
      <c r="AI210" s="229">
        <f t="shared" si="233"/>
        <v>0</v>
      </c>
      <c r="AJ210" s="229">
        <f t="shared" si="233"/>
        <v>0</v>
      </c>
      <c r="AK210" s="229">
        <f t="shared" si="233"/>
        <v>0</v>
      </c>
      <c r="AL210" s="229">
        <f t="shared" si="233"/>
        <v>0</v>
      </c>
      <c r="AM210" s="229">
        <f t="shared" si="234"/>
        <v>0</v>
      </c>
      <c r="AN210" s="229">
        <f t="shared" si="234"/>
        <v>0</v>
      </c>
      <c r="AO210" s="229">
        <f t="shared" si="235"/>
        <v>0</v>
      </c>
      <c r="AP210" s="229">
        <f t="shared" si="235"/>
        <v>0</v>
      </c>
      <c r="AQ210" s="229">
        <f t="shared" si="235"/>
        <v>0</v>
      </c>
      <c r="AR210" s="229">
        <f t="shared" si="235"/>
        <v>0</v>
      </c>
      <c r="AS210" s="229">
        <f t="shared" si="235"/>
        <v>0</v>
      </c>
      <c r="AT210" s="229">
        <f t="shared" si="235"/>
        <v>0</v>
      </c>
      <c r="AU210" s="229">
        <f t="shared" si="235"/>
        <v>0</v>
      </c>
      <c r="AV210" s="229">
        <f t="shared" si="235"/>
        <v>0</v>
      </c>
      <c r="AW210" s="229">
        <f t="shared" si="235"/>
        <v>0</v>
      </c>
      <c r="AX210" s="229">
        <f t="shared" si="235"/>
        <v>0</v>
      </c>
      <c r="AY210" s="229">
        <f t="shared" si="235"/>
        <v>0</v>
      </c>
      <c r="AZ210" s="229">
        <f t="shared" si="235"/>
        <v>0</v>
      </c>
      <c r="BA210" s="229">
        <f t="shared" si="235"/>
        <v>0</v>
      </c>
      <c r="BB210" s="229">
        <f t="shared" si="235"/>
        <v>0</v>
      </c>
      <c r="BC210" s="229">
        <f t="shared" si="235"/>
        <v>0</v>
      </c>
      <c r="BD210" s="229">
        <f t="shared" si="235"/>
        <v>0</v>
      </c>
      <c r="BE210" s="229">
        <f t="shared" si="235"/>
        <v>0</v>
      </c>
      <c r="BF210" s="229">
        <f t="shared" si="235"/>
        <v>0</v>
      </c>
      <c r="BG210" s="229">
        <f t="shared" si="235"/>
        <v>0</v>
      </c>
      <c r="BH210" s="229">
        <f t="shared" si="235"/>
        <v>0</v>
      </c>
      <c r="BI210" s="229">
        <f t="shared" si="235"/>
        <v>0</v>
      </c>
      <c r="BJ210" s="229">
        <f t="shared" si="235"/>
        <v>0</v>
      </c>
      <c r="BK210" s="229">
        <f t="shared" si="235"/>
        <v>0</v>
      </c>
      <c r="BL210" s="229">
        <f t="shared" si="235"/>
        <v>0</v>
      </c>
      <c r="BM210" s="229">
        <f t="shared" si="235"/>
        <v>0</v>
      </c>
      <c r="BN210" s="229">
        <f t="shared" si="235"/>
        <v>0</v>
      </c>
      <c r="BO210" s="229">
        <f t="shared" si="235"/>
        <v>0</v>
      </c>
      <c r="BP210" s="229">
        <f t="shared" si="235"/>
        <v>0</v>
      </c>
      <c r="BQ210" s="229">
        <f t="shared" si="235"/>
        <v>0</v>
      </c>
      <c r="BR210" s="229">
        <f t="shared" si="235"/>
        <v>0</v>
      </c>
      <c r="BS210" s="229">
        <f t="shared" si="235"/>
        <v>0</v>
      </c>
      <c r="BT210" s="229">
        <f t="shared" si="235"/>
        <v>0</v>
      </c>
      <c r="BU210" s="229">
        <f t="shared" si="235"/>
        <v>0</v>
      </c>
      <c r="BV210" s="229">
        <f t="shared" si="235"/>
        <v>0</v>
      </c>
      <c r="BW210" s="229">
        <f t="shared" si="235"/>
        <v>0</v>
      </c>
      <c r="BX210" s="229">
        <f t="shared" si="235"/>
        <v>0</v>
      </c>
      <c r="BY210" s="229">
        <f t="shared" si="235"/>
        <v>0</v>
      </c>
      <c r="BZ210" s="229">
        <f t="shared" si="235"/>
        <v>0</v>
      </c>
    </row>
    <row r="211" spans="1:78" s="310" customFormat="1" x14ac:dyDescent="0.2">
      <c r="A211" s="7" t="str">
        <f t="shared" si="232"/>
        <v>Roll-in 8</v>
      </c>
      <c r="B211" s="7">
        <f t="shared" si="232"/>
        <v>0</v>
      </c>
      <c r="C211" s="7">
        <f t="shared" si="212"/>
        <v>49</v>
      </c>
      <c r="D211" s="165">
        <f t="shared" si="228"/>
        <v>44957</v>
      </c>
      <c r="E211" s="68"/>
      <c r="F211" s="77"/>
      <c r="G211" s="229">
        <f t="shared" si="230"/>
        <v>0</v>
      </c>
      <c r="H211" s="229">
        <f t="shared" si="230"/>
        <v>0</v>
      </c>
      <c r="I211" s="229">
        <f t="shared" si="230"/>
        <v>0</v>
      </c>
      <c r="J211" s="229">
        <f t="shared" si="230"/>
        <v>0</v>
      </c>
      <c r="K211" s="229">
        <f t="shared" si="230"/>
        <v>0</v>
      </c>
      <c r="L211" s="229">
        <f t="shared" si="230"/>
        <v>0</v>
      </c>
      <c r="M211" s="229">
        <f t="shared" si="230"/>
        <v>0</v>
      </c>
      <c r="N211" s="229">
        <f t="shared" si="230"/>
        <v>0</v>
      </c>
      <c r="O211" s="229">
        <f t="shared" si="230"/>
        <v>0</v>
      </c>
      <c r="P211" s="229">
        <f t="shared" si="230"/>
        <v>0</v>
      </c>
      <c r="Q211" s="229">
        <f t="shared" si="230"/>
        <v>0</v>
      </c>
      <c r="R211" s="229">
        <f t="shared" si="230"/>
        <v>0</v>
      </c>
      <c r="S211" s="229">
        <f t="shared" si="230"/>
        <v>0</v>
      </c>
      <c r="T211" s="229">
        <f t="shared" si="230"/>
        <v>0</v>
      </c>
      <c r="U211" s="229">
        <f t="shared" si="230"/>
        <v>0</v>
      </c>
      <c r="V211" s="229">
        <f t="shared" si="230"/>
        <v>0</v>
      </c>
      <c r="W211" s="229">
        <f t="shared" si="233"/>
        <v>0</v>
      </c>
      <c r="X211" s="229">
        <f t="shared" si="233"/>
        <v>0</v>
      </c>
      <c r="Y211" s="229">
        <f t="shared" si="233"/>
        <v>0</v>
      </c>
      <c r="Z211" s="229">
        <f t="shared" si="233"/>
        <v>0</v>
      </c>
      <c r="AA211" s="229">
        <f t="shared" si="233"/>
        <v>0</v>
      </c>
      <c r="AB211" s="229">
        <f t="shared" si="233"/>
        <v>0</v>
      </c>
      <c r="AC211" s="229">
        <f t="shared" si="233"/>
        <v>0</v>
      </c>
      <c r="AD211" s="229">
        <f t="shared" si="233"/>
        <v>0</v>
      </c>
      <c r="AE211" s="229">
        <f t="shared" si="233"/>
        <v>0</v>
      </c>
      <c r="AF211" s="229">
        <f t="shared" si="233"/>
        <v>0</v>
      </c>
      <c r="AG211" s="229">
        <f t="shared" si="233"/>
        <v>0</v>
      </c>
      <c r="AH211" s="229">
        <f t="shared" si="233"/>
        <v>0</v>
      </c>
      <c r="AI211" s="229">
        <f t="shared" si="233"/>
        <v>0</v>
      </c>
      <c r="AJ211" s="229">
        <f t="shared" si="233"/>
        <v>0</v>
      </c>
      <c r="AK211" s="229">
        <f t="shared" si="233"/>
        <v>0</v>
      </c>
      <c r="AL211" s="229">
        <f t="shared" si="233"/>
        <v>0</v>
      </c>
      <c r="AM211" s="229">
        <f t="shared" si="234"/>
        <v>0</v>
      </c>
      <c r="AN211" s="229">
        <f t="shared" si="234"/>
        <v>0</v>
      </c>
      <c r="AO211" s="229">
        <f t="shared" si="235"/>
        <v>0</v>
      </c>
      <c r="AP211" s="229">
        <f t="shared" si="235"/>
        <v>0</v>
      </c>
      <c r="AQ211" s="229">
        <f t="shared" si="235"/>
        <v>0</v>
      </c>
      <c r="AR211" s="229">
        <f t="shared" si="235"/>
        <v>0</v>
      </c>
      <c r="AS211" s="229">
        <f t="shared" si="235"/>
        <v>0</v>
      </c>
      <c r="AT211" s="229">
        <f t="shared" si="235"/>
        <v>0</v>
      </c>
      <c r="AU211" s="229">
        <f t="shared" si="235"/>
        <v>0</v>
      </c>
      <c r="AV211" s="229">
        <f t="shared" si="235"/>
        <v>0</v>
      </c>
      <c r="AW211" s="229">
        <f t="shared" si="235"/>
        <v>0</v>
      </c>
      <c r="AX211" s="229">
        <f t="shared" si="235"/>
        <v>0</v>
      </c>
      <c r="AY211" s="229">
        <f t="shared" si="235"/>
        <v>0</v>
      </c>
      <c r="AZ211" s="229">
        <f t="shared" si="235"/>
        <v>0</v>
      </c>
      <c r="BA211" s="229">
        <f t="shared" si="235"/>
        <v>0</v>
      </c>
      <c r="BB211" s="229">
        <f t="shared" si="235"/>
        <v>0</v>
      </c>
      <c r="BC211" s="229">
        <f t="shared" si="235"/>
        <v>0</v>
      </c>
      <c r="BD211" s="229">
        <f t="shared" si="235"/>
        <v>0</v>
      </c>
      <c r="BE211" s="229">
        <f t="shared" si="235"/>
        <v>0</v>
      </c>
      <c r="BF211" s="229">
        <f t="shared" si="235"/>
        <v>0</v>
      </c>
      <c r="BG211" s="229">
        <f t="shared" si="235"/>
        <v>0</v>
      </c>
      <c r="BH211" s="229">
        <f t="shared" si="235"/>
        <v>0</v>
      </c>
      <c r="BI211" s="229">
        <f t="shared" si="235"/>
        <v>0</v>
      </c>
      <c r="BJ211" s="229">
        <f t="shared" si="235"/>
        <v>0</v>
      </c>
      <c r="BK211" s="229">
        <f t="shared" si="235"/>
        <v>0</v>
      </c>
      <c r="BL211" s="229">
        <f t="shared" si="235"/>
        <v>0</v>
      </c>
      <c r="BM211" s="229">
        <f t="shared" si="235"/>
        <v>0</v>
      </c>
      <c r="BN211" s="229">
        <f t="shared" si="235"/>
        <v>0</v>
      </c>
      <c r="BO211" s="229">
        <f t="shared" si="235"/>
        <v>0</v>
      </c>
      <c r="BP211" s="229">
        <f t="shared" si="235"/>
        <v>0</v>
      </c>
      <c r="BQ211" s="229">
        <f t="shared" si="235"/>
        <v>0</v>
      </c>
      <c r="BR211" s="229">
        <f t="shared" si="235"/>
        <v>0</v>
      </c>
      <c r="BS211" s="229">
        <f t="shared" si="235"/>
        <v>0</v>
      </c>
      <c r="BT211" s="229">
        <f t="shared" si="235"/>
        <v>0</v>
      </c>
      <c r="BU211" s="229">
        <f t="shared" si="235"/>
        <v>0</v>
      </c>
      <c r="BV211" s="229">
        <f t="shared" si="235"/>
        <v>0</v>
      </c>
      <c r="BW211" s="229">
        <f t="shared" si="235"/>
        <v>0</v>
      </c>
      <c r="BX211" s="229">
        <f t="shared" si="235"/>
        <v>0</v>
      </c>
      <c r="BY211" s="229">
        <f t="shared" si="235"/>
        <v>0</v>
      </c>
      <c r="BZ211" s="229">
        <f t="shared" si="235"/>
        <v>0</v>
      </c>
    </row>
    <row r="212" spans="1:78" s="310" customFormat="1" x14ac:dyDescent="0.2">
      <c r="A212" s="7" t="str">
        <f t="shared" si="232"/>
        <v>Roll-in 8</v>
      </c>
      <c r="B212" s="7">
        <f t="shared" si="232"/>
        <v>0</v>
      </c>
      <c r="C212" s="7">
        <f t="shared" si="212"/>
        <v>50</v>
      </c>
      <c r="D212" s="165">
        <f t="shared" si="228"/>
        <v>44985</v>
      </c>
      <c r="E212" s="68"/>
      <c r="F212" s="77"/>
      <c r="G212" s="229">
        <f t="shared" si="230"/>
        <v>0</v>
      </c>
      <c r="H212" s="229">
        <f t="shared" si="230"/>
        <v>0</v>
      </c>
      <c r="I212" s="229">
        <f t="shared" si="230"/>
        <v>0</v>
      </c>
      <c r="J212" s="229">
        <f t="shared" si="230"/>
        <v>0</v>
      </c>
      <c r="K212" s="229">
        <f t="shared" si="230"/>
        <v>0</v>
      </c>
      <c r="L212" s="229">
        <f t="shared" si="230"/>
        <v>0</v>
      </c>
      <c r="M212" s="229">
        <f t="shared" si="230"/>
        <v>0</v>
      </c>
      <c r="N212" s="229">
        <f t="shared" si="230"/>
        <v>0</v>
      </c>
      <c r="O212" s="229">
        <f t="shared" si="230"/>
        <v>0</v>
      </c>
      <c r="P212" s="229">
        <f t="shared" si="230"/>
        <v>0</v>
      </c>
      <c r="Q212" s="229">
        <f t="shared" si="230"/>
        <v>0</v>
      </c>
      <c r="R212" s="229">
        <f t="shared" si="230"/>
        <v>0</v>
      </c>
      <c r="S212" s="229">
        <f t="shared" si="230"/>
        <v>0</v>
      </c>
      <c r="T212" s="229">
        <f t="shared" si="230"/>
        <v>0</v>
      </c>
      <c r="U212" s="229">
        <f t="shared" si="230"/>
        <v>0</v>
      </c>
      <c r="V212" s="229">
        <f t="shared" si="230"/>
        <v>0</v>
      </c>
      <c r="W212" s="229">
        <f t="shared" si="233"/>
        <v>0</v>
      </c>
      <c r="X212" s="229">
        <f t="shared" si="233"/>
        <v>0</v>
      </c>
      <c r="Y212" s="229">
        <f t="shared" si="233"/>
        <v>0</v>
      </c>
      <c r="Z212" s="229">
        <f t="shared" si="233"/>
        <v>0</v>
      </c>
      <c r="AA212" s="229">
        <f t="shared" si="233"/>
        <v>0</v>
      </c>
      <c r="AB212" s="229">
        <f t="shared" si="233"/>
        <v>0</v>
      </c>
      <c r="AC212" s="229">
        <f t="shared" si="233"/>
        <v>0</v>
      </c>
      <c r="AD212" s="229">
        <f t="shared" si="233"/>
        <v>0</v>
      </c>
      <c r="AE212" s="229">
        <f t="shared" si="233"/>
        <v>0</v>
      </c>
      <c r="AF212" s="229">
        <f t="shared" si="233"/>
        <v>0</v>
      </c>
      <c r="AG212" s="229">
        <f t="shared" si="233"/>
        <v>0</v>
      </c>
      <c r="AH212" s="229">
        <f t="shared" si="233"/>
        <v>0</v>
      </c>
      <c r="AI212" s="229">
        <f t="shared" si="233"/>
        <v>0</v>
      </c>
      <c r="AJ212" s="229">
        <f t="shared" si="233"/>
        <v>0</v>
      </c>
      <c r="AK212" s="229">
        <f t="shared" si="233"/>
        <v>0</v>
      </c>
      <c r="AL212" s="229">
        <f t="shared" si="233"/>
        <v>0</v>
      </c>
      <c r="AM212" s="229">
        <f t="shared" si="234"/>
        <v>0</v>
      </c>
      <c r="AN212" s="229">
        <f t="shared" si="234"/>
        <v>0</v>
      </c>
      <c r="AO212" s="229">
        <f t="shared" si="235"/>
        <v>0</v>
      </c>
      <c r="AP212" s="229">
        <f t="shared" si="235"/>
        <v>0</v>
      </c>
      <c r="AQ212" s="229">
        <f t="shared" si="235"/>
        <v>0</v>
      </c>
      <c r="AR212" s="229">
        <f t="shared" si="235"/>
        <v>0</v>
      </c>
      <c r="AS212" s="229">
        <f t="shared" si="235"/>
        <v>0</v>
      </c>
      <c r="AT212" s="229">
        <f t="shared" si="235"/>
        <v>0</v>
      </c>
      <c r="AU212" s="229">
        <f t="shared" si="235"/>
        <v>0</v>
      </c>
      <c r="AV212" s="229">
        <f t="shared" si="235"/>
        <v>0</v>
      </c>
      <c r="AW212" s="229">
        <f t="shared" si="235"/>
        <v>0</v>
      </c>
      <c r="AX212" s="229">
        <f t="shared" si="235"/>
        <v>0</v>
      </c>
      <c r="AY212" s="229">
        <f t="shared" si="235"/>
        <v>0</v>
      </c>
      <c r="AZ212" s="229">
        <f t="shared" si="235"/>
        <v>0</v>
      </c>
      <c r="BA212" s="229">
        <f t="shared" si="235"/>
        <v>0</v>
      </c>
      <c r="BB212" s="229">
        <f t="shared" si="235"/>
        <v>0</v>
      </c>
      <c r="BC212" s="229">
        <f t="shared" si="235"/>
        <v>0</v>
      </c>
      <c r="BD212" s="229">
        <f t="shared" si="235"/>
        <v>0</v>
      </c>
      <c r="BE212" s="229">
        <f t="shared" si="235"/>
        <v>0</v>
      </c>
      <c r="BF212" s="229">
        <f t="shared" si="235"/>
        <v>0</v>
      </c>
      <c r="BG212" s="229">
        <f t="shared" si="235"/>
        <v>0</v>
      </c>
      <c r="BH212" s="229">
        <f t="shared" si="235"/>
        <v>0</v>
      </c>
      <c r="BI212" s="229">
        <f t="shared" si="235"/>
        <v>0</v>
      </c>
      <c r="BJ212" s="229">
        <f t="shared" si="235"/>
        <v>0</v>
      </c>
      <c r="BK212" s="229">
        <f t="shared" si="235"/>
        <v>0</v>
      </c>
      <c r="BL212" s="229">
        <f t="shared" si="235"/>
        <v>0</v>
      </c>
      <c r="BM212" s="229">
        <f t="shared" si="235"/>
        <v>0</v>
      </c>
      <c r="BN212" s="229">
        <f t="shared" si="235"/>
        <v>0</v>
      </c>
      <c r="BO212" s="229">
        <f t="shared" si="235"/>
        <v>0</v>
      </c>
      <c r="BP212" s="229">
        <f t="shared" si="235"/>
        <v>0</v>
      </c>
      <c r="BQ212" s="229">
        <f t="shared" si="235"/>
        <v>0</v>
      </c>
      <c r="BR212" s="229">
        <f t="shared" si="235"/>
        <v>0</v>
      </c>
      <c r="BS212" s="229">
        <f t="shared" si="235"/>
        <v>0</v>
      </c>
      <c r="BT212" s="229">
        <f t="shared" si="235"/>
        <v>0</v>
      </c>
      <c r="BU212" s="229">
        <f t="shared" si="235"/>
        <v>0</v>
      </c>
      <c r="BV212" s="229">
        <f t="shared" si="235"/>
        <v>0</v>
      </c>
      <c r="BW212" s="229">
        <f t="shared" si="235"/>
        <v>0</v>
      </c>
      <c r="BX212" s="229">
        <f t="shared" si="235"/>
        <v>0</v>
      </c>
      <c r="BY212" s="229">
        <f t="shared" si="235"/>
        <v>0</v>
      </c>
      <c r="BZ212" s="229">
        <f t="shared" si="235"/>
        <v>0</v>
      </c>
    </row>
    <row r="213" spans="1:78" s="310" customFormat="1" x14ac:dyDescent="0.2">
      <c r="A213" s="7" t="str">
        <f t="shared" si="232"/>
        <v>Roll-in 9</v>
      </c>
      <c r="B213" s="7">
        <f t="shared" si="232"/>
        <v>0</v>
      </c>
      <c r="C213" s="7">
        <f t="shared" si="212"/>
        <v>51</v>
      </c>
      <c r="D213" s="165">
        <f t="shared" si="228"/>
        <v>45016</v>
      </c>
      <c r="E213" s="68"/>
      <c r="F213" s="77"/>
      <c r="G213" s="229">
        <f t="shared" si="230"/>
        <v>0</v>
      </c>
      <c r="H213" s="229">
        <f t="shared" si="230"/>
        <v>0</v>
      </c>
      <c r="I213" s="229">
        <f t="shared" si="230"/>
        <v>0</v>
      </c>
      <c r="J213" s="229">
        <f t="shared" si="230"/>
        <v>0</v>
      </c>
      <c r="K213" s="229">
        <f t="shared" si="230"/>
        <v>0</v>
      </c>
      <c r="L213" s="229">
        <f t="shared" si="230"/>
        <v>0</v>
      </c>
      <c r="M213" s="229">
        <f t="shared" si="230"/>
        <v>0</v>
      </c>
      <c r="N213" s="229">
        <f t="shared" si="230"/>
        <v>0</v>
      </c>
      <c r="O213" s="229">
        <f t="shared" si="230"/>
        <v>0</v>
      </c>
      <c r="P213" s="229">
        <f t="shared" si="230"/>
        <v>0</v>
      </c>
      <c r="Q213" s="229">
        <f t="shared" si="230"/>
        <v>0</v>
      </c>
      <c r="R213" s="229">
        <f t="shared" si="230"/>
        <v>0</v>
      </c>
      <c r="S213" s="229">
        <f t="shared" si="230"/>
        <v>0</v>
      </c>
      <c r="T213" s="229">
        <f t="shared" si="230"/>
        <v>0</v>
      </c>
      <c r="U213" s="229">
        <f t="shared" si="230"/>
        <v>0</v>
      </c>
      <c r="V213" s="229">
        <f t="shared" si="230"/>
        <v>0</v>
      </c>
      <c r="W213" s="229">
        <f t="shared" si="233"/>
        <v>0</v>
      </c>
      <c r="X213" s="229">
        <f t="shared" si="233"/>
        <v>0</v>
      </c>
      <c r="Y213" s="229">
        <f t="shared" si="233"/>
        <v>0</v>
      </c>
      <c r="Z213" s="229">
        <f t="shared" si="233"/>
        <v>0</v>
      </c>
      <c r="AA213" s="229">
        <f t="shared" si="233"/>
        <v>0</v>
      </c>
      <c r="AB213" s="229">
        <f t="shared" si="233"/>
        <v>0</v>
      </c>
      <c r="AC213" s="229">
        <f t="shared" si="233"/>
        <v>0</v>
      </c>
      <c r="AD213" s="229">
        <f t="shared" si="233"/>
        <v>0</v>
      </c>
      <c r="AE213" s="229">
        <f t="shared" si="233"/>
        <v>0</v>
      </c>
      <c r="AF213" s="229">
        <f t="shared" si="233"/>
        <v>0</v>
      </c>
      <c r="AG213" s="229">
        <f t="shared" si="233"/>
        <v>0</v>
      </c>
      <c r="AH213" s="229">
        <f t="shared" si="233"/>
        <v>0</v>
      </c>
      <c r="AI213" s="229">
        <f t="shared" si="233"/>
        <v>0</v>
      </c>
      <c r="AJ213" s="229">
        <f t="shared" si="233"/>
        <v>0</v>
      </c>
      <c r="AK213" s="229">
        <f t="shared" si="233"/>
        <v>0</v>
      </c>
      <c r="AL213" s="229">
        <f t="shared" si="233"/>
        <v>0</v>
      </c>
      <c r="AM213" s="229">
        <f t="shared" si="234"/>
        <v>0</v>
      </c>
      <c r="AN213" s="229">
        <f t="shared" si="234"/>
        <v>0</v>
      </c>
      <c r="AO213" s="229">
        <f t="shared" si="235"/>
        <v>0</v>
      </c>
      <c r="AP213" s="229">
        <f t="shared" si="235"/>
        <v>0</v>
      </c>
      <c r="AQ213" s="229">
        <f t="shared" si="235"/>
        <v>0</v>
      </c>
      <c r="AR213" s="229">
        <f t="shared" si="235"/>
        <v>0</v>
      </c>
      <c r="AS213" s="229">
        <f t="shared" si="235"/>
        <v>0</v>
      </c>
      <c r="AT213" s="229">
        <f t="shared" si="235"/>
        <v>0</v>
      </c>
      <c r="AU213" s="229">
        <f t="shared" si="235"/>
        <v>0</v>
      </c>
      <c r="AV213" s="229">
        <f t="shared" si="235"/>
        <v>0</v>
      </c>
      <c r="AW213" s="229">
        <f t="shared" si="235"/>
        <v>0</v>
      </c>
      <c r="AX213" s="229">
        <f t="shared" si="235"/>
        <v>0</v>
      </c>
      <c r="AY213" s="229">
        <f t="shared" si="235"/>
        <v>0</v>
      </c>
      <c r="AZ213" s="229">
        <f t="shared" si="235"/>
        <v>0</v>
      </c>
      <c r="BA213" s="229">
        <f t="shared" si="235"/>
        <v>0</v>
      </c>
      <c r="BB213" s="229">
        <f t="shared" si="235"/>
        <v>0</v>
      </c>
      <c r="BC213" s="229">
        <f t="shared" si="235"/>
        <v>0</v>
      </c>
      <c r="BD213" s="229">
        <f t="shared" si="235"/>
        <v>0</v>
      </c>
      <c r="BE213" s="229">
        <f t="shared" si="235"/>
        <v>0</v>
      </c>
      <c r="BF213" s="229">
        <f t="shared" si="235"/>
        <v>0</v>
      </c>
      <c r="BG213" s="229">
        <f t="shared" si="235"/>
        <v>0</v>
      </c>
      <c r="BH213" s="229">
        <f t="shared" si="235"/>
        <v>0</v>
      </c>
      <c r="BI213" s="229">
        <f t="shared" si="235"/>
        <v>0</v>
      </c>
      <c r="BJ213" s="229">
        <f t="shared" si="235"/>
        <v>0</v>
      </c>
      <c r="BK213" s="229">
        <f t="shared" si="235"/>
        <v>0</v>
      </c>
      <c r="BL213" s="229">
        <f t="shared" si="235"/>
        <v>0</v>
      </c>
      <c r="BM213" s="229">
        <f t="shared" si="235"/>
        <v>0</v>
      </c>
      <c r="BN213" s="229">
        <f t="shared" si="235"/>
        <v>0</v>
      </c>
      <c r="BO213" s="229">
        <f t="shared" si="235"/>
        <v>0</v>
      </c>
      <c r="BP213" s="229">
        <f t="shared" si="235"/>
        <v>0</v>
      </c>
      <c r="BQ213" s="229">
        <f t="shared" si="235"/>
        <v>0</v>
      </c>
      <c r="BR213" s="229">
        <f t="shared" si="235"/>
        <v>0</v>
      </c>
      <c r="BS213" s="229">
        <f t="shared" si="235"/>
        <v>0</v>
      </c>
      <c r="BT213" s="229">
        <f t="shared" si="235"/>
        <v>0</v>
      </c>
      <c r="BU213" s="229">
        <f t="shared" si="235"/>
        <v>0</v>
      </c>
      <c r="BV213" s="229">
        <f t="shared" si="235"/>
        <v>0</v>
      </c>
      <c r="BW213" s="229">
        <f t="shared" si="235"/>
        <v>0</v>
      </c>
      <c r="BX213" s="229">
        <f t="shared" si="235"/>
        <v>0</v>
      </c>
      <c r="BY213" s="229">
        <f t="shared" si="235"/>
        <v>0</v>
      </c>
      <c r="BZ213" s="229">
        <f t="shared" si="235"/>
        <v>0</v>
      </c>
    </row>
    <row r="214" spans="1:78" s="310" customFormat="1" x14ac:dyDescent="0.2">
      <c r="A214" s="7" t="str">
        <f t="shared" si="232"/>
        <v>Roll-in 9</v>
      </c>
      <c r="B214" s="7">
        <f t="shared" si="232"/>
        <v>0</v>
      </c>
      <c r="C214" s="7">
        <f t="shared" si="212"/>
        <v>52</v>
      </c>
      <c r="D214" s="165">
        <f t="shared" si="228"/>
        <v>45046</v>
      </c>
      <c r="E214" s="68"/>
      <c r="F214" s="77"/>
      <c r="G214" s="229">
        <f t="shared" si="230"/>
        <v>0</v>
      </c>
      <c r="H214" s="229">
        <f t="shared" si="230"/>
        <v>0</v>
      </c>
      <c r="I214" s="229">
        <f t="shared" si="230"/>
        <v>0</v>
      </c>
      <c r="J214" s="229">
        <f t="shared" si="230"/>
        <v>0</v>
      </c>
      <c r="K214" s="229">
        <f t="shared" si="230"/>
        <v>0</v>
      </c>
      <c r="L214" s="229">
        <f t="shared" si="230"/>
        <v>0</v>
      </c>
      <c r="M214" s="229">
        <f t="shared" si="230"/>
        <v>0</v>
      </c>
      <c r="N214" s="229">
        <f t="shared" si="230"/>
        <v>0</v>
      </c>
      <c r="O214" s="229">
        <f t="shared" si="230"/>
        <v>0</v>
      </c>
      <c r="P214" s="229">
        <f t="shared" si="230"/>
        <v>0</v>
      </c>
      <c r="Q214" s="229">
        <f t="shared" si="230"/>
        <v>0</v>
      </c>
      <c r="R214" s="229">
        <f t="shared" si="230"/>
        <v>0</v>
      </c>
      <c r="S214" s="229">
        <f t="shared" si="230"/>
        <v>0</v>
      </c>
      <c r="T214" s="229">
        <f t="shared" si="230"/>
        <v>0</v>
      </c>
      <c r="U214" s="229">
        <f t="shared" si="230"/>
        <v>0</v>
      </c>
      <c r="V214" s="229">
        <f t="shared" si="230"/>
        <v>0</v>
      </c>
      <c r="W214" s="229">
        <f t="shared" si="233"/>
        <v>0</v>
      </c>
      <c r="X214" s="229">
        <f t="shared" si="233"/>
        <v>0</v>
      </c>
      <c r="Y214" s="229">
        <f t="shared" si="233"/>
        <v>0</v>
      </c>
      <c r="Z214" s="229">
        <f t="shared" si="233"/>
        <v>0</v>
      </c>
      <c r="AA214" s="229">
        <f t="shared" si="233"/>
        <v>0</v>
      </c>
      <c r="AB214" s="229">
        <f t="shared" si="233"/>
        <v>0</v>
      </c>
      <c r="AC214" s="229">
        <f t="shared" si="233"/>
        <v>0</v>
      </c>
      <c r="AD214" s="229">
        <f t="shared" si="233"/>
        <v>0</v>
      </c>
      <c r="AE214" s="229">
        <f t="shared" si="233"/>
        <v>0</v>
      </c>
      <c r="AF214" s="229">
        <f t="shared" si="233"/>
        <v>0</v>
      </c>
      <c r="AG214" s="229">
        <f t="shared" si="233"/>
        <v>0</v>
      </c>
      <c r="AH214" s="229">
        <f t="shared" si="233"/>
        <v>0</v>
      </c>
      <c r="AI214" s="229">
        <f t="shared" si="233"/>
        <v>0</v>
      </c>
      <c r="AJ214" s="229">
        <f t="shared" si="233"/>
        <v>0</v>
      </c>
      <c r="AK214" s="229">
        <f t="shared" si="233"/>
        <v>0</v>
      </c>
      <c r="AL214" s="229">
        <f t="shared" si="233"/>
        <v>0</v>
      </c>
      <c r="AM214" s="229">
        <f t="shared" si="234"/>
        <v>0</v>
      </c>
      <c r="AN214" s="229">
        <f t="shared" si="234"/>
        <v>0</v>
      </c>
      <c r="AO214" s="229">
        <f t="shared" si="235"/>
        <v>0</v>
      </c>
      <c r="AP214" s="229">
        <f t="shared" si="235"/>
        <v>0</v>
      </c>
      <c r="AQ214" s="229">
        <f t="shared" si="235"/>
        <v>0</v>
      </c>
      <c r="AR214" s="229">
        <f t="shared" si="235"/>
        <v>0</v>
      </c>
      <c r="AS214" s="229">
        <f t="shared" si="235"/>
        <v>0</v>
      </c>
      <c r="AT214" s="229">
        <f t="shared" si="235"/>
        <v>0</v>
      </c>
      <c r="AU214" s="229">
        <f t="shared" si="235"/>
        <v>0</v>
      </c>
      <c r="AV214" s="229">
        <f t="shared" si="235"/>
        <v>0</v>
      </c>
      <c r="AW214" s="229">
        <f t="shared" si="235"/>
        <v>0</v>
      </c>
      <c r="AX214" s="229">
        <f t="shared" si="235"/>
        <v>0</v>
      </c>
      <c r="AY214" s="229">
        <f t="shared" si="235"/>
        <v>0</v>
      </c>
      <c r="AZ214" s="229">
        <f t="shared" si="235"/>
        <v>0</v>
      </c>
      <c r="BA214" s="229">
        <f t="shared" si="235"/>
        <v>0</v>
      </c>
      <c r="BB214" s="229">
        <f t="shared" si="235"/>
        <v>0</v>
      </c>
      <c r="BC214" s="229">
        <f t="shared" si="235"/>
        <v>0</v>
      </c>
      <c r="BD214" s="229">
        <f t="shared" si="235"/>
        <v>0</v>
      </c>
      <c r="BE214" s="229">
        <f t="shared" si="235"/>
        <v>0</v>
      </c>
      <c r="BF214" s="229">
        <f t="shared" si="235"/>
        <v>0</v>
      </c>
      <c r="BG214" s="229">
        <f t="shared" si="235"/>
        <v>0</v>
      </c>
      <c r="BH214" s="229">
        <f t="shared" si="235"/>
        <v>0</v>
      </c>
      <c r="BI214" s="229">
        <f t="shared" si="235"/>
        <v>0</v>
      </c>
      <c r="BJ214" s="229">
        <f t="shared" si="235"/>
        <v>0</v>
      </c>
      <c r="BK214" s="229">
        <f t="shared" si="235"/>
        <v>0</v>
      </c>
      <c r="BL214" s="229">
        <f t="shared" si="235"/>
        <v>0</v>
      </c>
      <c r="BM214" s="229">
        <f t="shared" si="235"/>
        <v>0</v>
      </c>
      <c r="BN214" s="229">
        <f t="shared" si="235"/>
        <v>0</v>
      </c>
      <c r="BO214" s="229">
        <f t="shared" si="235"/>
        <v>0</v>
      </c>
      <c r="BP214" s="229">
        <f t="shared" si="235"/>
        <v>0</v>
      </c>
      <c r="BQ214" s="229">
        <f t="shared" si="235"/>
        <v>0</v>
      </c>
      <c r="BR214" s="229">
        <f t="shared" si="235"/>
        <v>0</v>
      </c>
      <c r="BS214" s="229">
        <f t="shared" si="235"/>
        <v>0</v>
      </c>
      <c r="BT214" s="229">
        <f t="shared" si="235"/>
        <v>0</v>
      </c>
      <c r="BU214" s="229">
        <f t="shared" si="235"/>
        <v>0</v>
      </c>
      <c r="BV214" s="229">
        <f t="shared" si="235"/>
        <v>0</v>
      </c>
      <c r="BW214" s="229">
        <f t="shared" si="235"/>
        <v>0</v>
      </c>
      <c r="BX214" s="229">
        <f t="shared" si="235"/>
        <v>0</v>
      </c>
      <c r="BY214" s="229">
        <f t="shared" si="235"/>
        <v>0</v>
      </c>
      <c r="BZ214" s="229">
        <f t="shared" si="235"/>
        <v>0</v>
      </c>
    </row>
    <row r="215" spans="1:78" s="310" customFormat="1" x14ac:dyDescent="0.2">
      <c r="A215" s="7" t="str">
        <f t="shared" si="232"/>
        <v>Roll-in 9</v>
      </c>
      <c r="B215" s="7">
        <f t="shared" si="232"/>
        <v>0</v>
      </c>
      <c r="C215" s="7">
        <f t="shared" si="212"/>
        <v>53</v>
      </c>
      <c r="D215" s="165">
        <f t="shared" si="228"/>
        <v>45077</v>
      </c>
      <c r="E215" s="68"/>
      <c r="F215" s="77"/>
      <c r="G215" s="229">
        <f t="shared" si="230"/>
        <v>0</v>
      </c>
      <c r="H215" s="229">
        <f t="shared" si="230"/>
        <v>0</v>
      </c>
      <c r="I215" s="229">
        <f t="shared" si="230"/>
        <v>0</v>
      </c>
      <c r="J215" s="229">
        <f t="shared" si="230"/>
        <v>0</v>
      </c>
      <c r="K215" s="229">
        <f t="shared" si="230"/>
        <v>0</v>
      </c>
      <c r="L215" s="229">
        <f t="shared" si="230"/>
        <v>0</v>
      </c>
      <c r="M215" s="229">
        <f t="shared" si="230"/>
        <v>0</v>
      </c>
      <c r="N215" s="229">
        <f t="shared" si="230"/>
        <v>0</v>
      </c>
      <c r="O215" s="229">
        <f t="shared" si="230"/>
        <v>0</v>
      </c>
      <c r="P215" s="229">
        <f t="shared" si="230"/>
        <v>0</v>
      </c>
      <c r="Q215" s="229">
        <f t="shared" si="230"/>
        <v>0</v>
      </c>
      <c r="R215" s="229">
        <f t="shared" si="230"/>
        <v>0</v>
      </c>
      <c r="S215" s="229">
        <f t="shared" si="230"/>
        <v>0</v>
      </c>
      <c r="T215" s="229">
        <f t="shared" si="230"/>
        <v>0</v>
      </c>
      <c r="U215" s="229">
        <f t="shared" si="230"/>
        <v>0</v>
      </c>
      <c r="V215" s="229">
        <f t="shared" ref="V215" si="236">IF($D215=V$9,$E215*$G$3/2,IF(AND($C215+$E$3&gt;V$8,V$9&gt;$D215),$E215*$G$3,0))</f>
        <v>0</v>
      </c>
      <c r="W215" s="229">
        <f t="shared" si="233"/>
        <v>0</v>
      </c>
      <c r="X215" s="229">
        <f t="shared" si="233"/>
        <v>0</v>
      </c>
      <c r="Y215" s="229">
        <f t="shared" si="233"/>
        <v>0</v>
      </c>
      <c r="Z215" s="229">
        <f t="shared" si="233"/>
        <v>0</v>
      </c>
      <c r="AA215" s="229">
        <f t="shared" si="233"/>
        <v>0</v>
      </c>
      <c r="AB215" s="229">
        <f t="shared" si="233"/>
        <v>0</v>
      </c>
      <c r="AC215" s="229">
        <f t="shared" si="233"/>
        <v>0</v>
      </c>
      <c r="AD215" s="229">
        <f t="shared" si="233"/>
        <v>0</v>
      </c>
      <c r="AE215" s="229">
        <f t="shared" si="233"/>
        <v>0</v>
      </c>
      <c r="AF215" s="229">
        <f t="shared" si="233"/>
        <v>0</v>
      </c>
      <c r="AG215" s="229">
        <f t="shared" si="233"/>
        <v>0</v>
      </c>
      <c r="AH215" s="229">
        <f t="shared" si="233"/>
        <v>0</v>
      </c>
      <c r="AI215" s="229">
        <f t="shared" si="233"/>
        <v>0</v>
      </c>
      <c r="AJ215" s="229">
        <f t="shared" si="233"/>
        <v>0</v>
      </c>
      <c r="AK215" s="229">
        <f t="shared" si="233"/>
        <v>0</v>
      </c>
      <c r="AL215" s="229">
        <f t="shared" si="233"/>
        <v>0</v>
      </c>
      <c r="AM215" s="229">
        <f t="shared" si="234"/>
        <v>0</v>
      </c>
      <c r="AN215" s="229">
        <f t="shared" si="234"/>
        <v>0</v>
      </c>
      <c r="AO215" s="229">
        <f t="shared" si="235"/>
        <v>0</v>
      </c>
      <c r="AP215" s="229">
        <f t="shared" si="235"/>
        <v>0</v>
      </c>
      <c r="AQ215" s="229">
        <f t="shared" si="235"/>
        <v>0</v>
      </c>
      <c r="AR215" s="229">
        <f t="shared" si="235"/>
        <v>0</v>
      </c>
      <c r="AS215" s="229">
        <f t="shared" si="235"/>
        <v>0</v>
      </c>
      <c r="AT215" s="229">
        <f t="shared" si="235"/>
        <v>0</v>
      </c>
      <c r="AU215" s="229">
        <f t="shared" si="235"/>
        <v>0</v>
      </c>
      <c r="AV215" s="229">
        <f t="shared" si="235"/>
        <v>0</v>
      </c>
      <c r="AW215" s="229">
        <f t="shared" si="235"/>
        <v>0</v>
      </c>
      <c r="AX215" s="229">
        <f t="shared" si="235"/>
        <v>0</v>
      </c>
      <c r="AY215" s="229">
        <f t="shared" si="235"/>
        <v>0</v>
      </c>
      <c r="AZ215" s="229">
        <f t="shared" si="235"/>
        <v>0</v>
      </c>
      <c r="BA215" s="229">
        <f t="shared" si="235"/>
        <v>0</v>
      </c>
      <c r="BB215" s="229">
        <f t="shared" si="235"/>
        <v>0</v>
      </c>
      <c r="BC215" s="229">
        <f t="shared" si="235"/>
        <v>0</v>
      </c>
      <c r="BD215" s="229">
        <f t="shared" si="235"/>
        <v>0</v>
      </c>
      <c r="BE215" s="229">
        <f t="shared" si="235"/>
        <v>0</v>
      </c>
      <c r="BF215" s="229">
        <f t="shared" si="235"/>
        <v>0</v>
      </c>
      <c r="BG215" s="229">
        <f t="shared" si="235"/>
        <v>0</v>
      </c>
      <c r="BH215" s="229">
        <f t="shared" si="235"/>
        <v>0</v>
      </c>
      <c r="BI215" s="229">
        <f t="shared" si="235"/>
        <v>0</v>
      </c>
      <c r="BJ215" s="229">
        <f t="shared" si="235"/>
        <v>0</v>
      </c>
      <c r="BK215" s="229">
        <f t="shared" si="235"/>
        <v>0</v>
      </c>
      <c r="BL215" s="229">
        <f t="shared" si="235"/>
        <v>0</v>
      </c>
      <c r="BM215" s="229">
        <f t="shared" si="235"/>
        <v>0</v>
      </c>
      <c r="BN215" s="229">
        <f t="shared" si="235"/>
        <v>0</v>
      </c>
      <c r="BO215" s="229">
        <f t="shared" si="235"/>
        <v>0</v>
      </c>
      <c r="BP215" s="229">
        <f t="shared" si="235"/>
        <v>0</v>
      </c>
      <c r="BQ215" s="229">
        <f t="shared" si="235"/>
        <v>0</v>
      </c>
      <c r="BR215" s="229">
        <f t="shared" si="235"/>
        <v>0</v>
      </c>
      <c r="BS215" s="229">
        <f t="shared" si="235"/>
        <v>0</v>
      </c>
      <c r="BT215" s="229">
        <f t="shared" si="235"/>
        <v>0</v>
      </c>
      <c r="BU215" s="229">
        <f t="shared" ref="AO215:BZ222" si="237">IF($D215=BU$9,$E215*$G$3/2,IF(AND($C215+$E$3&gt;BU$8,BU$9&gt;$D215),$E215*$G$3,0))</f>
        <v>0</v>
      </c>
      <c r="BV215" s="229">
        <f t="shared" si="237"/>
        <v>0</v>
      </c>
      <c r="BW215" s="229">
        <f t="shared" si="237"/>
        <v>0</v>
      </c>
      <c r="BX215" s="229">
        <f t="shared" si="237"/>
        <v>0</v>
      </c>
      <c r="BY215" s="229">
        <f t="shared" si="237"/>
        <v>0</v>
      </c>
      <c r="BZ215" s="229">
        <f t="shared" si="237"/>
        <v>0</v>
      </c>
    </row>
    <row r="216" spans="1:78" s="310" customFormat="1" x14ac:dyDescent="0.2">
      <c r="A216" s="7" t="str">
        <f t="shared" si="232"/>
        <v>Roll-in 9</v>
      </c>
      <c r="B216" s="7">
        <f t="shared" si="232"/>
        <v>0</v>
      </c>
      <c r="C216" s="7">
        <f t="shared" si="212"/>
        <v>54</v>
      </c>
      <c r="D216" s="165">
        <f t="shared" si="228"/>
        <v>45107</v>
      </c>
      <c r="E216" s="68"/>
      <c r="F216" s="77"/>
      <c r="G216" s="229">
        <f t="shared" ref="G216:V231" si="238">IF($D216=G$9,$E216*$G$3/2,IF(AND($C216+$E$3&gt;G$8,G$9&gt;$D216),$E216*$G$3,0))</f>
        <v>0</v>
      </c>
      <c r="H216" s="229">
        <f t="shared" si="238"/>
        <v>0</v>
      </c>
      <c r="I216" s="229">
        <f t="shared" si="238"/>
        <v>0</v>
      </c>
      <c r="J216" s="229">
        <f t="shared" si="238"/>
        <v>0</v>
      </c>
      <c r="K216" s="229">
        <f t="shared" si="238"/>
        <v>0</v>
      </c>
      <c r="L216" s="229">
        <f t="shared" si="238"/>
        <v>0</v>
      </c>
      <c r="M216" s="229">
        <f t="shared" si="238"/>
        <v>0</v>
      </c>
      <c r="N216" s="229">
        <f t="shared" si="238"/>
        <v>0</v>
      </c>
      <c r="O216" s="229">
        <f t="shared" si="238"/>
        <v>0</v>
      </c>
      <c r="P216" s="229">
        <f t="shared" si="238"/>
        <v>0</v>
      </c>
      <c r="Q216" s="229">
        <f t="shared" si="238"/>
        <v>0</v>
      </c>
      <c r="R216" s="229">
        <f t="shared" si="238"/>
        <v>0</v>
      </c>
      <c r="S216" s="229">
        <f t="shared" si="238"/>
        <v>0</v>
      </c>
      <c r="T216" s="229">
        <f t="shared" si="238"/>
        <v>0</v>
      </c>
      <c r="U216" s="229">
        <f t="shared" si="238"/>
        <v>0</v>
      </c>
      <c r="V216" s="229">
        <f t="shared" si="238"/>
        <v>0</v>
      </c>
      <c r="W216" s="229">
        <f t="shared" si="233"/>
        <v>0</v>
      </c>
      <c r="X216" s="229">
        <f t="shared" si="233"/>
        <v>0</v>
      </c>
      <c r="Y216" s="229">
        <f t="shared" si="233"/>
        <v>0</v>
      </c>
      <c r="Z216" s="229">
        <f t="shared" si="233"/>
        <v>0</v>
      </c>
      <c r="AA216" s="229">
        <f t="shared" si="233"/>
        <v>0</v>
      </c>
      <c r="AB216" s="229">
        <f t="shared" si="233"/>
        <v>0</v>
      </c>
      <c r="AC216" s="229">
        <f t="shared" si="233"/>
        <v>0</v>
      </c>
      <c r="AD216" s="229">
        <f t="shared" si="233"/>
        <v>0</v>
      </c>
      <c r="AE216" s="229">
        <f t="shared" si="233"/>
        <v>0</v>
      </c>
      <c r="AF216" s="229">
        <f t="shared" si="233"/>
        <v>0</v>
      </c>
      <c r="AG216" s="229">
        <f t="shared" si="233"/>
        <v>0</v>
      </c>
      <c r="AH216" s="229">
        <f t="shared" si="233"/>
        <v>0</v>
      </c>
      <c r="AI216" s="229">
        <f t="shared" si="233"/>
        <v>0</v>
      </c>
      <c r="AJ216" s="229">
        <f t="shared" si="233"/>
        <v>0</v>
      </c>
      <c r="AK216" s="229">
        <f t="shared" si="233"/>
        <v>0</v>
      </c>
      <c r="AL216" s="229">
        <f t="shared" si="233"/>
        <v>0</v>
      </c>
      <c r="AM216" s="229">
        <f t="shared" si="234"/>
        <v>0</v>
      </c>
      <c r="AN216" s="229">
        <f t="shared" si="234"/>
        <v>0</v>
      </c>
      <c r="AO216" s="229">
        <f t="shared" si="237"/>
        <v>0</v>
      </c>
      <c r="AP216" s="229">
        <f t="shared" si="237"/>
        <v>0</v>
      </c>
      <c r="AQ216" s="229">
        <f t="shared" si="237"/>
        <v>0</v>
      </c>
      <c r="AR216" s="229">
        <f t="shared" si="237"/>
        <v>0</v>
      </c>
      <c r="AS216" s="229">
        <f t="shared" si="237"/>
        <v>0</v>
      </c>
      <c r="AT216" s="229">
        <f t="shared" si="237"/>
        <v>0</v>
      </c>
      <c r="AU216" s="229">
        <f t="shared" si="237"/>
        <v>0</v>
      </c>
      <c r="AV216" s="229">
        <f t="shared" si="237"/>
        <v>0</v>
      </c>
      <c r="AW216" s="229">
        <f t="shared" si="237"/>
        <v>0</v>
      </c>
      <c r="AX216" s="229">
        <f t="shared" si="237"/>
        <v>0</v>
      </c>
      <c r="AY216" s="229">
        <f t="shared" si="237"/>
        <v>0</v>
      </c>
      <c r="AZ216" s="229">
        <f t="shared" si="237"/>
        <v>0</v>
      </c>
      <c r="BA216" s="229">
        <f t="shared" si="237"/>
        <v>0</v>
      </c>
      <c r="BB216" s="229">
        <f t="shared" si="237"/>
        <v>0</v>
      </c>
      <c r="BC216" s="229">
        <f t="shared" si="237"/>
        <v>0</v>
      </c>
      <c r="BD216" s="229">
        <f t="shared" si="237"/>
        <v>0</v>
      </c>
      <c r="BE216" s="229">
        <f t="shared" si="237"/>
        <v>0</v>
      </c>
      <c r="BF216" s="229">
        <f t="shared" si="237"/>
        <v>0</v>
      </c>
      <c r="BG216" s="229">
        <f t="shared" si="237"/>
        <v>0</v>
      </c>
      <c r="BH216" s="229">
        <f t="shared" si="237"/>
        <v>0</v>
      </c>
      <c r="BI216" s="229">
        <f t="shared" si="237"/>
        <v>0</v>
      </c>
      <c r="BJ216" s="229">
        <f t="shared" si="237"/>
        <v>0</v>
      </c>
      <c r="BK216" s="229">
        <f t="shared" si="237"/>
        <v>0</v>
      </c>
      <c r="BL216" s="229">
        <f t="shared" si="237"/>
        <v>0</v>
      </c>
      <c r="BM216" s="229">
        <f t="shared" si="237"/>
        <v>0</v>
      </c>
      <c r="BN216" s="229">
        <f t="shared" si="237"/>
        <v>0</v>
      </c>
      <c r="BO216" s="229">
        <f t="shared" si="237"/>
        <v>0</v>
      </c>
      <c r="BP216" s="229">
        <f t="shared" si="237"/>
        <v>0</v>
      </c>
      <c r="BQ216" s="229">
        <f t="shared" si="237"/>
        <v>0</v>
      </c>
      <c r="BR216" s="229">
        <f t="shared" si="237"/>
        <v>0</v>
      </c>
      <c r="BS216" s="229">
        <f t="shared" si="237"/>
        <v>0</v>
      </c>
      <c r="BT216" s="229">
        <f t="shared" si="237"/>
        <v>0</v>
      </c>
      <c r="BU216" s="229">
        <f t="shared" si="237"/>
        <v>0</v>
      </c>
      <c r="BV216" s="229">
        <f t="shared" si="237"/>
        <v>0</v>
      </c>
      <c r="BW216" s="229">
        <f t="shared" si="237"/>
        <v>0</v>
      </c>
      <c r="BX216" s="229">
        <f t="shared" si="237"/>
        <v>0</v>
      </c>
      <c r="BY216" s="229">
        <f t="shared" si="237"/>
        <v>0</v>
      </c>
      <c r="BZ216" s="229">
        <f t="shared" si="237"/>
        <v>0</v>
      </c>
    </row>
    <row r="217" spans="1:78" s="310" customFormat="1" x14ac:dyDescent="0.2">
      <c r="A217" s="7" t="str">
        <f t="shared" si="232"/>
        <v>Roll-in 9</v>
      </c>
      <c r="B217" s="7">
        <f t="shared" si="232"/>
        <v>0</v>
      </c>
      <c r="C217" s="7">
        <f t="shared" si="212"/>
        <v>55</v>
      </c>
      <c r="D217" s="165">
        <f t="shared" si="228"/>
        <v>45138</v>
      </c>
      <c r="E217" s="68"/>
      <c r="F217" s="77"/>
      <c r="G217" s="229">
        <f t="shared" si="238"/>
        <v>0</v>
      </c>
      <c r="H217" s="229">
        <f t="shared" si="238"/>
        <v>0</v>
      </c>
      <c r="I217" s="229">
        <f t="shared" si="238"/>
        <v>0</v>
      </c>
      <c r="J217" s="229">
        <f t="shared" si="238"/>
        <v>0</v>
      </c>
      <c r="K217" s="229">
        <f t="shared" si="238"/>
        <v>0</v>
      </c>
      <c r="L217" s="229">
        <f t="shared" si="238"/>
        <v>0</v>
      </c>
      <c r="M217" s="229">
        <f t="shared" si="238"/>
        <v>0</v>
      </c>
      <c r="N217" s="229">
        <f t="shared" si="238"/>
        <v>0</v>
      </c>
      <c r="O217" s="229">
        <f t="shared" si="238"/>
        <v>0</v>
      </c>
      <c r="P217" s="229">
        <f t="shared" si="238"/>
        <v>0</v>
      </c>
      <c r="Q217" s="229">
        <f t="shared" si="238"/>
        <v>0</v>
      </c>
      <c r="R217" s="229">
        <f t="shared" si="238"/>
        <v>0</v>
      </c>
      <c r="S217" s="229">
        <f t="shared" si="238"/>
        <v>0</v>
      </c>
      <c r="T217" s="229">
        <f t="shared" si="238"/>
        <v>0</v>
      </c>
      <c r="U217" s="229">
        <f t="shared" si="238"/>
        <v>0</v>
      </c>
      <c r="V217" s="229">
        <f t="shared" si="238"/>
        <v>0</v>
      </c>
      <c r="W217" s="229">
        <f t="shared" si="233"/>
        <v>0</v>
      </c>
      <c r="X217" s="229">
        <f t="shared" si="233"/>
        <v>0</v>
      </c>
      <c r="Y217" s="229">
        <f t="shared" si="233"/>
        <v>0</v>
      </c>
      <c r="Z217" s="229">
        <f t="shared" si="233"/>
        <v>0</v>
      </c>
      <c r="AA217" s="229">
        <f t="shared" si="233"/>
        <v>0</v>
      </c>
      <c r="AB217" s="229">
        <f t="shared" si="233"/>
        <v>0</v>
      </c>
      <c r="AC217" s="229">
        <f t="shared" si="233"/>
        <v>0</v>
      </c>
      <c r="AD217" s="229">
        <f t="shared" si="233"/>
        <v>0</v>
      </c>
      <c r="AE217" s="229">
        <f t="shared" si="233"/>
        <v>0</v>
      </c>
      <c r="AF217" s="229">
        <f t="shared" si="233"/>
        <v>0</v>
      </c>
      <c r="AG217" s="229">
        <f t="shared" si="233"/>
        <v>0</v>
      </c>
      <c r="AH217" s="229">
        <f t="shared" si="233"/>
        <v>0</v>
      </c>
      <c r="AI217" s="229">
        <f t="shared" si="233"/>
        <v>0</v>
      </c>
      <c r="AJ217" s="229">
        <f t="shared" si="233"/>
        <v>0</v>
      </c>
      <c r="AK217" s="229">
        <f t="shared" si="233"/>
        <v>0</v>
      </c>
      <c r="AL217" s="229">
        <f t="shared" si="233"/>
        <v>0</v>
      </c>
      <c r="AM217" s="229">
        <f t="shared" si="234"/>
        <v>0</v>
      </c>
      <c r="AN217" s="229">
        <f t="shared" si="234"/>
        <v>0</v>
      </c>
      <c r="AO217" s="229">
        <f t="shared" si="237"/>
        <v>0</v>
      </c>
      <c r="AP217" s="229">
        <f t="shared" si="237"/>
        <v>0</v>
      </c>
      <c r="AQ217" s="229">
        <f t="shared" si="237"/>
        <v>0</v>
      </c>
      <c r="AR217" s="229">
        <f t="shared" si="237"/>
        <v>0</v>
      </c>
      <c r="AS217" s="229">
        <f t="shared" si="237"/>
        <v>0</v>
      </c>
      <c r="AT217" s="229">
        <f t="shared" si="237"/>
        <v>0</v>
      </c>
      <c r="AU217" s="229">
        <f t="shared" si="237"/>
        <v>0</v>
      </c>
      <c r="AV217" s="229">
        <f t="shared" si="237"/>
        <v>0</v>
      </c>
      <c r="AW217" s="229">
        <f t="shared" si="237"/>
        <v>0</v>
      </c>
      <c r="AX217" s="229">
        <f t="shared" si="237"/>
        <v>0</v>
      </c>
      <c r="AY217" s="229">
        <f t="shared" si="237"/>
        <v>0</v>
      </c>
      <c r="AZ217" s="229">
        <f t="shared" si="237"/>
        <v>0</v>
      </c>
      <c r="BA217" s="229">
        <f t="shared" si="237"/>
        <v>0</v>
      </c>
      <c r="BB217" s="229">
        <f t="shared" si="237"/>
        <v>0</v>
      </c>
      <c r="BC217" s="229">
        <f t="shared" si="237"/>
        <v>0</v>
      </c>
      <c r="BD217" s="229">
        <f t="shared" si="237"/>
        <v>0</v>
      </c>
      <c r="BE217" s="229">
        <f t="shared" si="237"/>
        <v>0</v>
      </c>
      <c r="BF217" s="229">
        <f t="shared" si="237"/>
        <v>0</v>
      </c>
      <c r="BG217" s="229">
        <f t="shared" si="237"/>
        <v>0</v>
      </c>
      <c r="BH217" s="229">
        <f t="shared" si="237"/>
        <v>0</v>
      </c>
      <c r="BI217" s="229">
        <f t="shared" si="237"/>
        <v>0</v>
      </c>
      <c r="BJ217" s="229">
        <f t="shared" si="237"/>
        <v>0</v>
      </c>
      <c r="BK217" s="229">
        <f t="shared" si="237"/>
        <v>0</v>
      </c>
      <c r="BL217" s="229">
        <f t="shared" si="237"/>
        <v>0</v>
      </c>
      <c r="BM217" s="229">
        <f t="shared" si="237"/>
        <v>0</v>
      </c>
      <c r="BN217" s="229">
        <f t="shared" si="237"/>
        <v>0</v>
      </c>
      <c r="BO217" s="229">
        <f t="shared" si="237"/>
        <v>0</v>
      </c>
      <c r="BP217" s="229">
        <f t="shared" si="237"/>
        <v>0</v>
      </c>
      <c r="BQ217" s="229">
        <f t="shared" si="237"/>
        <v>0</v>
      </c>
      <c r="BR217" s="229">
        <f t="shared" si="237"/>
        <v>0</v>
      </c>
      <c r="BS217" s="229">
        <f t="shared" si="237"/>
        <v>0</v>
      </c>
      <c r="BT217" s="229">
        <f t="shared" si="237"/>
        <v>0</v>
      </c>
      <c r="BU217" s="229">
        <f t="shared" si="237"/>
        <v>0</v>
      </c>
      <c r="BV217" s="229">
        <f t="shared" si="237"/>
        <v>0</v>
      </c>
      <c r="BW217" s="229">
        <f t="shared" si="237"/>
        <v>0</v>
      </c>
      <c r="BX217" s="229">
        <f t="shared" si="237"/>
        <v>0</v>
      </c>
      <c r="BY217" s="229">
        <f t="shared" si="237"/>
        <v>0</v>
      </c>
      <c r="BZ217" s="229">
        <f t="shared" si="237"/>
        <v>0</v>
      </c>
    </row>
    <row r="218" spans="1:78" s="310" customFormat="1" x14ac:dyDescent="0.2">
      <c r="A218" s="7" t="str">
        <f t="shared" si="232"/>
        <v>Roll-in 9</v>
      </c>
      <c r="B218" s="7">
        <f t="shared" si="232"/>
        <v>0</v>
      </c>
      <c r="C218" s="7">
        <f t="shared" si="212"/>
        <v>56</v>
      </c>
      <c r="D218" s="165">
        <f t="shared" si="228"/>
        <v>45169</v>
      </c>
      <c r="E218" s="68"/>
      <c r="F218" s="77"/>
      <c r="G218" s="229">
        <f t="shared" si="238"/>
        <v>0</v>
      </c>
      <c r="H218" s="229">
        <f t="shared" si="238"/>
        <v>0</v>
      </c>
      <c r="I218" s="229">
        <f t="shared" si="238"/>
        <v>0</v>
      </c>
      <c r="J218" s="229">
        <f t="shared" si="238"/>
        <v>0</v>
      </c>
      <c r="K218" s="229">
        <f t="shared" si="238"/>
        <v>0</v>
      </c>
      <c r="L218" s="229">
        <f t="shared" si="238"/>
        <v>0</v>
      </c>
      <c r="M218" s="229">
        <f t="shared" si="238"/>
        <v>0</v>
      </c>
      <c r="N218" s="229">
        <f t="shared" si="238"/>
        <v>0</v>
      </c>
      <c r="O218" s="229">
        <f t="shared" si="238"/>
        <v>0</v>
      </c>
      <c r="P218" s="229">
        <f t="shared" si="238"/>
        <v>0</v>
      </c>
      <c r="Q218" s="229">
        <f t="shared" si="238"/>
        <v>0</v>
      </c>
      <c r="R218" s="229">
        <f t="shared" si="238"/>
        <v>0</v>
      </c>
      <c r="S218" s="229">
        <f t="shared" si="238"/>
        <v>0</v>
      </c>
      <c r="T218" s="229">
        <f t="shared" si="238"/>
        <v>0</v>
      </c>
      <c r="U218" s="229">
        <f t="shared" si="238"/>
        <v>0</v>
      </c>
      <c r="V218" s="229">
        <f t="shared" si="238"/>
        <v>0</v>
      </c>
      <c r="W218" s="229">
        <f t="shared" si="233"/>
        <v>0</v>
      </c>
      <c r="X218" s="229">
        <f t="shared" si="233"/>
        <v>0</v>
      </c>
      <c r="Y218" s="229">
        <f t="shared" si="233"/>
        <v>0</v>
      </c>
      <c r="Z218" s="229">
        <f t="shared" si="233"/>
        <v>0</v>
      </c>
      <c r="AA218" s="229">
        <f t="shared" si="233"/>
        <v>0</v>
      </c>
      <c r="AB218" s="229">
        <f t="shared" si="233"/>
        <v>0</v>
      </c>
      <c r="AC218" s="229">
        <f t="shared" si="233"/>
        <v>0</v>
      </c>
      <c r="AD218" s="229">
        <f t="shared" si="233"/>
        <v>0</v>
      </c>
      <c r="AE218" s="229">
        <f t="shared" si="233"/>
        <v>0</v>
      </c>
      <c r="AF218" s="229">
        <f t="shared" si="233"/>
        <v>0</v>
      </c>
      <c r="AG218" s="229">
        <f t="shared" si="233"/>
        <v>0</v>
      </c>
      <c r="AH218" s="229">
        <f t="shared" si="233"/>
        <v>0</v>
      </c>
      <c r="AI218" s="229">
        <f t="shared" si="233"/>
        <v>0</v>
      </c>
      <c r="AJ218" s="229">
        <f t="shared" si="233"/>
        <v>0</v>
      </c>
      <c r="AK218" s="229">
        <f t="shared" si="233"/>
        <v>0</v>
      </c>
      <c r="AL218" s="229">
        <f t="shared" si="233"/>
        <v>0</v>
      </c>
      <c r="AM218" s="229">
        <f t="shared" si="234"/>
        <v>0</v>
      </c>
      <c r="AN218" s="229">
        <f t="shared" si="234"/>
        <v>0</v>
      </c>
      <c r="AO218" s="229">
        <f t="shared" si="237"/>
        <v>0</v>
      </c>
      <c r="AP218" s="229">
        <f t="shared" si="237"/>
        <v>0</v>
      </c>
      <c r="AQ218" s="229">
        <f t="shared" si="237"/>
        <v>0</v>
      </c>
      <c r="AR218" s="229">
        <f t="shared" si="237"/>
        <v>0</v>
      </c>
      <c r="AS218" s="229">
        <f t="shared" si="237"/>
        <v>0</v>
      </c>
      <c r="AT218" s="229">
        <f t="shared" si="237"/>
        <v>0</v>
      </c>
      <c r="AU218" s="229">
        <f t="shared" si="237"/>
        <v>0</v>
      </c>
      <c r="AV218" s="229">
        <f t="shared" si="237"/>
        <v>0</v>
      </c>
      <c r="AW218" s="229">
        <f t="shared" si="237"/>
        <v>0</v>
      </c>
      <c r="AX218" s="229">
        <f t="shared" si="237"/>
        <v>0</v>
      </c>
      <c r="AY218" s="229">
        <f t="shared" si="237"/>
        <v>0</v>
      </c>
      <c r="AZ218" s="229">
        <f t="shared" si="237"/>
        <v>0</v>
      </c>
      <c r="BA218" s="229">
        <f t="shared" si="237"/>
        <v>0</v>
      </c>
      <c r="BB218" s="229">
        <f t="shared" si="237"/>
        <v>0</v>
      </c>
      <c r="BC218" s="229">
        <f t="shared" si="237"/>
        <v>0</v>
      </c>
      <c r="BD218" s="229">
        <f t="shared" si="237"/>
        <v>0</v>
      </c>
      <c r="BE218" s="229">
        <f t="shared" si="237"/>
        <v>0</v>
      </c>
      <c r="BF218" s="229">
        <f t="shared" si="237"/>
        <v>0</v>
      </c>
      <c r="BG218" s="229">
        <f t="shared" si="237"/>
        <v>0</v>
      </c>
      <c r="BH218" s="229">
        <f t="shared" si="237"/>
        <v>0</v>
      </c>
      <c r="BI218" s="229">
        <f t="shared" si="237"/>
        <v>0</v>
      </c>
      <c r="BJ218" s="229">
        <f t="shared" si="237"/>
        <v>0</v>
      </c>
      <c r="BK218" s="229">
        <f t="shared" si="237"/>
        <v>0</v>
      </c>
      <c r="BL218" s="229">
        <f t="shared" si="237"/>
        <v>0</v>
      </c>
      <c r="BM218" s="229">
        <f t="shared" si="237"/>
        <v>0</v>
      </c>
      <c r="BN218" s="229">
        <f t="shared" si="237"/>
        <v>0</v>
      </c>
      <c r="BO218" s="229">
        <f t="shared" si="237"/>
        <v>0</v>
      </c>
      <c r="BP218" s="229">
        <f t="shared" si="237"/>
        <v>0</v>
      </c>
      <c r="BQ218" s="229">
        <f t="shared" si="237"/>
        <v>0</v>
      </c>
      <c r="BR218" s="229">
        <f t="shared" si="237"/>
        <v>0</v>
      </c>
      <c r="BS218" s="229">
        <f t="shared" si="237"/>
        <v>0</v>
      </c>
      <c r="BT218" s="229">
        <f t="shared" si="237"/>
        <v>0</v>
      </c>
      <c r="BU218" s="229">
        <f t="shared" si="237"/>
        <v>0</v>
      </c>
      <c r="BV218" s="229">
        <f t="shared" si="237"/>
        <v>0</v>
      </c>
      <c r="BW218" s="229">
        <f t="shared" si="237"/>
        <v>0</v>
      </c>
      <c r="BX218" s="229">
        <f t="shared" si="237"/>
        <v>0</v>
      </c>
      <c r="BY218" s="229">
        <f t="shared" si="237"/>
        <v>0</v>
      </c>
      <c r="BZ218" s="229">
        <f t="shared" si="237"/>
        <v>0</v>
      </c>
    </row>
    <row r="219" spans="1:78" s="310" customFormat="1" x14ac:dyDescent="0.2">
      <c r="A219" s="7" t="str">
        <f t="shared" si="232"/>
        <v>Roll-in 10</v>
      </c>
      <c r="B219" s="7">
        <f t="shared" si="232"/>
        <v>0</v>
      </c>
      <c r="C219" s="7">
        <f t="shared" si="212"/>
        <v>57</v>
      </c>
      <c r="D219" s="165">
        <f t="shared" si="228"/>
        <v>45199</v>
      </c>
      <c r="E219" s="68"/>
      <c r="F219" s="77"/>
      <c r="G219" s="229">
        <f t="shared" si="238"/>
        <v>0</v>
      </c>
      <c r="H219" s="229">
        <f t="shared" si="238"/>
        <v>0</v>
      </c>
      <c r="I219" s="229">
        <f t="shared" si="238"/>
        <v>0</v>
      </c>
      <c r="J219" s="229">
        <f t="shared" si="238"/>
        <v>0</v>
      </c>
      <c r="K219" s="229">
        <f t="shared" si="238"/>
        <v>0</v>
      </c>
      <c r="L219" s="229">
        <f t="shared" si="238"/>
        <v>0</v>
      </c>
      <c r="M219" s="229">
        <f t="shared" si="238"/>
        <v>0</v>
      </c>
      <c r="N219" s="229">
        <f t="shared" si="238"/>
        <v>0</v>
      </c>
      <c r="O219" s="229">
        <f t="shared" si="238"/>
        <v>0</v>
      </c>
      <c r="P219" s="229">
        <f t="shared" si="238"/>
        <v>0</v>
      </c>
      <c r="Q219" s="229">
        <f t="shared" si="238"/>
        <v>0</v>
      </c>
      <c r="R219" s="229">
        <f t="shared" si="238"/>
        <v>0</v>
      </c>
      <c r="S219" s="229">
        <f t="shared" si="238"/>
        <v>0</v>
      </c>
      <c r="T219" s="229">
        <f t="shared" si="238"/>
        <v>0</v>
      </c>
      <c r="U219" s="229">
        <f t="shared" si="238"/>
        <v>0</v>
      </c>
      <c r="V219" s="229">
        <f t="shared" si="238"/>
        <v>0</v>
      </c>
      <c r="W219" s="229">
        <f t="shared" si="233"/>
        <v>0</v>
      </c>
      <c r="X219" s="229">
        <f t="shared" si="233"/>
        <v>0</v>
      </c>
      <c r="Y219" s="229">
        <f t="shared" si="233"/>
        <v>0</v>
      </c>
      <c r="Z219" s="229">
        <f t="shared" si="233"/>
        <v>0</v>
      </c>
      <c r="AA219" s="229">
        <f t="shared" si="233"/>
        <v>0</v>
      </c>
      <c r="AB219" s="229">
        <f t="shared" si="233"/>
        <v>0</v>
      </c>
      <c r="AC219" s="229">
        <f t="shared" si="233"/>
        <v>0</v>
      </c>
      <c r="AD219" s="229">
        <f t="shared" si="233"/>
        <v>0</v>
      </c>
      <c r="AE219" s="229">
        <f t="shared" si="233"/>
        <v>0</v>
      </c>
      <c r="AF219" s="229">
        <f t="shared" si="233"/>
        <v>0</v>
      </c>
      <c r="AG219" s="229">
        <f t="shared" si="233"/>
        <v>0</v>
      </c>
      <c r="AH219" s="229">
        <f t="shared" si="233"/>
        <v>0</v>
      </c>
      <c r="AI219" s="229">
        <f t="shared" si="233"/>
        <v>0</v>
      </c>
      <c r="AJ219" s="229">
        <f t="shared" si="233"/>
        <v>0</v>
      </c>
      <c r="AK219" s="229">
        <f t="shared" si="233"/>
        <v>0</v>
      </c>
      <c r="AL219" s="229">
        <f t="shared" si="233"/>
        <v>0</v>
      </c>
      <c r="AM219" s="229">
        <f t="shared" si="234"/>
        <v>0</v>
      </c>
      <c r="AN219" s="229">
        <f t="shared" si="234"/>
        <v>0</v>
      </c>
      <c r="AO219" s="229">
        <f t="shared" si="237"/>
        <v>0</v>
      </c>
      <c r="AP219" s="229">
        <f t="shared" si="237"/>
        <v>0</v>
      </c>
      <c r="AQ219" s="229">
        <f t="shared" si="237"/>
        <v>0</v>
      </c>
      <c r="AR219" s="229">
        <f t="shared" si="237"/>
        <v>0</v>
      </c>
      <c r="AS219" s="229">
        <f t="shared" si="237"/>
        <v>0</v>
      </c>
      <c r="AT219" s="229">
        <f t="shared" si="237"/>
        <v>0</v>
      </c>
      <c r="AU219" s="229">
        <f t="shared" si="237"/>
        <v>0</v>
      </c>
      <c r="AV219" s="229">
        <f t="shared" si="237"/>
        <v>0</v>
      </c>
      <c r="AW219" s="229">
        <f t="shared" si="237"/>
        <v>0</v>
      </c>
      <c r="AX219" s="229">
        <f t="shared" si="237"/>
        <v>0</v>
      </c>
      <c r="AY219" s="229">
        <f t="shared" si="237"/>
        <v>0</v>
      </c>
      <c r="AZ219" s="229">
        <f t="shared" si="237"/>
        <v>0</v>
      </c>
      <c r="BA219" s="229">
        <f t="shared" si="237"/>
        <v>0</v>
      </c>
      <c r="BB219" s="229">
        <f t="shared" si="237"/>
        <v>0</v>
      </c>
      <c r="BC219" s="229">
        <f t="shared" si="237"/>
        <v>0</v>
      </c>
      <c r="BD219" s="229">
        <f t="shared" si="237"/>
        <v>0</v>
      </c>
      <c r="BE219" s="229">
        <f t="shared" si="237"/>
        <v>0</v>
      </c>
      <c r="BF219" s="229">
        <f t="shared" si="237"/>
        <v>0</v>
      </c>
      <c r="BG219" s="229">
        <f t="shared" si="237"/>
        <v>0</v>
      </c>
      <c r="BH219" s="229">
        <f t="shared" si="237"/>
        <v>0</v>
      </c>
      <c r="BI219" s="229">
        <f t="shared" si="237"/>
        <v>0</v>
      </c>
      <c r="BJ219" s="229">
        <f t="shared" si="237"/>
        <v>0</v>
      </c>
      <c r="BK219" s="229">
        <f t="shared" si="237"/>
        <v>0</v>
      </c>
      <c r="BL219" s="229">
        <f t="shared" si="237"/>
        <v>0</v>
      </c>
      <c r="BM219" s="229">
        <f t="shared" si="237"/>
        <v>0</v>
      </c>
      <c r="BN219" s="229">
        <f t="shared" si="237"/>
        <v>0</v>
      </c>
      <c r="BO219" s="229">
        <f t="shared" si="237"/>
        <v>0</v>
      </c>
      <c r="BP219" s="229">
        <f t="shared" si="237"/>
        <v>0</v>
      </c>
      <c r="BQ219" s="229">
        <f t="shared" si="237"/>
        <v>0</v>
      </c>
      <c r="BR219" s="229">
        <f t="shared" si="237"/>
        <v>0</v>
      </c>
      <c r="BS219" s="229">
        <f t="shared" si="237"/>
        <v>0</v>
      </c>
      <c r="BT219" s="229">
        <f t="shared" si="237"/>
        <v>0</v>
      </c>
      <c r="BU219" s="229">
        <f t="shared" si="237"/>
        <v>0</v>
      </c>
      <c r="BV219" s="229">
        <f t="shared" si="237"/>
        <v>0</v>
      </c>
      <c r="BW219" s="229">
        <f t="shared" si="237"/>
        <v>0</v>
      </c>
      <c r="BX219" s="229">
        <f t="shared" si="237"/>
        <v>0</v>
      </c>
      <c r="BY219" s="229">
        <f t="shared" si="237"/>
        <v>0</v>
      </c>
      <c r="BZ219" s="229">
        <f t="shared" si="237"/>
        <v>0</v>
      </c>
    </row>
    <row r="220" spans="1:78" s="310" customFormat="1" x14ac:dyDescent="0.2">
      <c r="A220" s="7" t="str">
        <f t="shared" si="232"/>
        <v>Roll-in 10</v>
      </c>
      <c r="B220" s="7">
        <f t="shared" si="232"/>
        <v>0</v>
      </c>
      <c r="C220" s="7">
        <f t="shared" si="212"/>
        <v>58</v>
      </c>
      <c r="D220" s="165">
        <f t="shared" si="228"/>
        <v>45230</v>
      </c>
      <c r="E220" s="68"/>
      <c r="F220" s="77"/>
      <c r="G220" s="229">
        <f t="shared" si="238"/>
        <v>0</v>
      </c>
      <c r="H220" s="229">
        <f t="shared" si="238"/>
        <v>0</v>
      </c>
      <c r="I220" s="229">
        <f t="shared" si="238"/>
        <v>0</v>
      </c>
      <c r="J220" s="229">
        <f t="shared" si="238"/>
        <v>0</v>
      </c>
      <c r="K220" s="229">
        <f t="shared" si="238"/>
        <v>0</v>
      </c>
      <c r="L220" s="229">
        <f t="shared" si="238"/>
        <v>0</v>
      </c>
      <c r="M220" s="229">
        <f t="shared" si="238"/>
        <v>0</v>
      </c>
      <c r="N220" s="229">
        <f t="shared" si="238"/>
        <v>0</v>
      </c>
      <c r="O220" s="229">
        <f t="shared" si="238"/>
        <v>0</v>
      </c>
      <c r="P220" s="229">
        <f t="shared" si="238"/>
        <v>0</v>
      </c>
      <c r="Q220" s="229">
        <f t="shared" si="238"/>
        <v>0</v>
      </c>
      <c r="R220" s="229">
        <f t="shared" si="238"/>
        <v>0</v>
      </c>
      <c r="S220" s="229">
        <f t="shared" si="238"/>
        <v>0</v>
      </c>
      <c r="T220" s="229">
        <f t="shared" si="238"/>
        <v>0</v>
      </c>
      <c r="U220" s="229">
        <f t="shared" si="238"/>
        <v>0</v>
      </c>
      <c r="V220" s="229">
        <f t="shared" si="238"/>
        <v>0</v>
      </c>
      <c r="W220" s="229">
        <f t="shared" si="233"/>
        <v>0</v>
      </c>
      <c r="X220" s="229">
        <f t="shared" si="233"/>
        <v>0</v>
      </c>
      <c r="Y220" s="229">
        <f t="shared" si="233"/>
        <v>0</v>
      </c>
      <c r="Z220" s="229">
        <f t="shared" si="233"/>
        <v>0</v>
      </c>
      <c r="AA220" s="229">
        <f t="shared" si="233"/>
        <v>0</v>
      </c>
      <c r="AB220" s="229">
        <f t="shared" si="233"/>
        <v>0</v>
      </c>
      <c r="AC220" s="229">
        <f t="shared" si="233"/>
        <v>0</v>
      </c>
      <c r="AD220" s="229">
        <f t="shared" si="233"/>
        <v>0</v>
      </c>
      <c r="AE220" s="229">
        <f t="shared" si="233"/>
        <v>0</v>
      </c>
      <c r="AF220" s="229">
        <f t="shared" si="233"/>
        <v>0</v>
      </c>
      <c r="AG220" s="229">
        <f t="shared" si="233"/>
        <v>0</v>
      </c>
      <c r="AH220" s="229">
        <f t="shared" si="233"/>
        <v>0</v>
      </c>
      <c r="AI220" s="229">
        <f t="shared" si="233"/>
        <v>0</v>
      </c>
      <c r="AJ220" s="229">
        <f t="shared" si="233"/>
        <v>0</v>
      </c>
      <c r="AK220" s="229">
        <f t="shared" si="233"/>
        <v>0</v>
      </c>
      <c r="AL220" s="229">
        <f t="shared" si="233"/>
        <v>0</v>
      </c>
      <c r="AM220" s="229">
        <f t="shared" si="234"/>
        <v>0</v>
      </c>
      <c r="AN220" s="229">
        <f t="shared" si="234"/>
        <v>0</v>
      </c>
      <c r="AO220" s="229">
        <f t="shared" si="237"/>
        <v>0</v>
      </c>
      <c r="AP220" s="229">
        <f t="shared" si="237"/>
        <v>0</v>
      </c>
      <c r="AQ220" s="229">
        <f t="shared" si="237"/>
        <v>0</v>
      </c>
      <c r="AR220" s="229">
        <f t="shared" si="237"/>
        <v>0</v>
      </c>
      <c r="AS220" s="229">
        <f t="shared" si="237"/>
        <v>0</v>
      </c>
      <c r="AT220" s="229">
        <f t="shared" si="237"/>
        <v>0</v>
      </c>
      <c r="AU220" s="229">
        <f t="shared" si="237"/>
        <v>0</v>
      </c>
      <c r="AV220" s="229">
        <f t="shared" si="237"/>
        <v>0</v>
      </c>
      <c r="AW220" s="229">
        <f t="shared" si="237"/>
        <v>0</v>
      </c>
      <c r="AX220" s="229">
        <f t="shared" si="237"/>
        <v>0</v>
      </c>
      <c r="AY220" s="229">
        <f t="shared" si="237"/>
        <v>0</v>
      </c>
      <c r="AZ220" s="229">
        <f t="shared" si="237"/>
        <v>0</v>
      </c>
      <c r="BA220" s="229">
        <f t="shared" si="237"/>
        <v>0</v>
      </c>
      <c r="BB220" s="229">
        <f t="shared" si="237"/>
        <v>0</v>
      </c>
      <c r="BC220" s="229">
        <f t="shared" si="237"/>
        <v>0</v>
      </c>
      <c r="BD220" s="229">
        <f t="shared" si="237"/>
        <v>0</v>
      </c>
      <c r="BE220" s="229">
        <f t="shared" si="237"/>
        <v>0</v>
      </c>
      <c r="BF220" s="229">
        <f t="shared" si="237"/>
        <v>0</v>
      </c>
      <c r="BG220" s="229">
        <f t="shared" si="237"/>
        <v>0</v>
      </c>
      <c r="BH220" s="229">
        <f t="shared" si="237"/>
        <v>0</v>
      </c>
      <c r="BI220" s="229">
        <f t="shared" si="237"/>
        <v>0</v>
      </c>
      <c r="BJ220" s="229">
        <f t="shared" si="237"/>
        <v>0</v>
      </c>
      <c r="BK220" s="229">
        <f t="shared" si="237"/>
        <v>0</v>
      </c>
      <c r="BL220" s="229">
        <f t="shared" si="237"/>
        <v>0</v>
      </c>
      <c r="BM220" s="229">
        <f t="shared" si="237"/>
        <v>0</v>
      </c>
      <c r="BN220" s="229">
        <f t="shared" si="237"/>
        <v>0</v>
      </c>
      <c r="BO220" s="229">
        <f t="shared" si="237"/>
        <v>0</v>
      </c>
      <c r="BP220" s="229">
        <f t="shared" si="237"/>
        <v>0</v>
      </c>
      <c r="BQ220" s="229">
        <f t="shared" si="237"/>
        <v>0</v>
      </c>
      <c r="BR220" s="229">
        <f t="shared" si="237"/>
        <v>0</v>
      </c>
      <c r="BS220" s="229">
        <f t="shared" si="237"/>
        <v>0</v>
      </c>
      <c r="BT220" s="229">
        <f t="shared" si="237"/>
        <v>0</v>
      </c>
      <c r="BU220" s="229">
        <f t="shared" si="237"/>
        <v>0</v>
      </c>
      <c r="BV220" s="229">
        <f t="shared" si="237"/>
        <v>0</v>
      </c>
      <c r="BW220" s="229">
        <f t="shared" si="237"/>
        <v>0</v>
      </c>
      <c r="BX220" s="229">
        <f t="shared" si="237"/>
        <v>0</v>
      </c>
      <c r="BY220" s="229">
        <f t="shared" si="237"/>
        <v>0</v>
      </c>
      <c r="BZ220" s="229">
        <f t="shared" si="237"/>
        <v>0</v>
      </c>
    </row>
    <row r="221" spans="1:78" s="310" customFormat="1" x14ac:dyDescent="0.2">
      <c r="A221" s="7" t="str">
        <f t="shared" si="232"/>
        <v>Roll-in 10</v>
      </c>
      <c r="B221" s="7">
        <f t="shared" si="232"/>
        <v>0</v>
      </c>
      <c r="C221" s="7">
        <f t="shared" si="212"/>
        <v>59</v>
      </c>
      <c r="D221" s="165">
        <f t="shared" si="228"/>
        <v>45260</v>
      </c>
      <c r="E221" s="68"/>
      <c r="F221" s="77"/>
      <c r="G221" s="229">
        <f t="shared" si="238"/>
        <v>0</v>
      </c>
      <c r="H221" s="229">
        <f t="shared" si="238"/>
        <v>0</v>
      </c>
      <c r="I221" s="229">
        <f t="shared" si="238"/>
        <v>0</v>
      </c>
      <c r="J221" s="229">
        <f t="shared" si="238"/>
        <v>0</v>
      </c>
      <c r="K221" s="229">
        <f t="shared" si="238"/>
        <v>0</v>
      </c>
      <c r="L221" s="229">
        <f t="shared" si="238"/>
        <v>0</v>
      </c>
      <c r="M221" s="229">
        <f t="shared" si="238"/>
        <v>0</v>
      </c>
      <c r="N221" s="229">
        <f t="shared" si="238"/>
        <v>0</v>
      </c>
      <c r="O221" s="229">
        <f t="shared" si="238"/>
        <v>0</v>
      </c>
      <c r="P221" s="229">
        <f t="shared" si="238"/>
        <v>0</v>
      </c>
      <c r="Q221" s="229">
        <f t="shared" si="238"/>
        <v>0</v>
      </c>
      <c r="R221" s="229">
        <f t="shared" si="238"/>
        <v>0</v>
      </c>
      <c r="S221" s="229">
        <f t="shared" si="238"/>
        <v>0</v>
      </c>
      <c r="T221" s="229">
        <f t="shared" si="238"/>
        <v>0</v>
      </c>
      <c r="U221" s="229">
        <f t="shared" si="238"/>
        <v>0</v>
      </c>
      <c r="V221" s="229">
        <f t="shared" si="238"/>
        <v>0</v>
      </c>
      <c r="W221" s="229">
        <f t="shared" si="233"/>
        <v>0</v>
      </c>
      <c r="X221" s="229">
        <f t="shared" si="233"/>
        <v>0</v>
      </c>
      <c r="Y221" s="229">
        <f t="shared" si="233"/>
        <v>0</v>
      </c>
      <c r="Z221" s="229">
        <f t="shared" si="233"/>
        <v>0</v>
      </c>
      <c r="AA221" s="229">
        <f t="shared" si="233"/>
        <v>0</v>
      </c>
      <c r="AB221" s="229">
        <f t="shared" si="233"/>
        <v>0</v>
      </c>
      <c r="AC221" s="229">
        <f t="shared" si="233"/>
        <v>0</v>
      </c>
      <c r="AD221" s="229">
        <f t="shared" si="233"/>
        <v>0</v>
      </c>
      <c r="AE221" s="229">
        <f t="shared" si="233"/>
        <v>0</v>
      </c>
      <c r="AF221" s="229">
        <f t="shared" si="233"/>
        <v>0</v>
      </c>
      <c r="AG221" s="229">
        <f t="shared" si="233"/>
        <v>0</v>
      </c>
      <c r="AH221" s="229">
        <f t="shared" si="233"/>
        <v>0</v>
      </c>
      <c r="AI221" s="229">
        <f t="shared" si="233"/>
        <v>0</v>
      </c>
      <c r="AJ221" s="229">
        <f t="shared" si="233"/>
        <v>0</v>
      </c>
      <c r="AK221" s="229">
        <f t="shared" si="233"/>
        <v>0</v>
      </c>
      <c r="AL221" s="229">
        <f t="shared" si="233"/>
        <v>0</v>
      </c>
      <c r="AM221" s="229">
        <f t="shared" si="234"/>
        <v>0</v>
      </c>
      <c r="AN221" s="229">
        <f t="shared" si="234"/>
        <v>0</v>
      </c>
      <c r="AO221" s="229">
        <f t="shared" si="237"/>
        <v>0</v>
      </c>
      <c r="AP221" s="229">
        <f t="shared" si="237"/>
        <v>0</v>
      </c>
      <c r="AQ221" s="229">
        <f t="shared" si="237"/>
        <v>0</v>
      </c>
      <c r="AR221" s="229">
        <f t="shared" si="237"/>
        <v>0</v>
      </c>
      <c r="AS221" s="229">
        <f t="shared" si="237"/>
        <v>0</v>
      </c>
      <c r="AT221" s="229">
        <f t="shared" si="237"/>
        <v>0</v>
      </c>
      <c r="AU221" s="229">
        <f t="shared" si="237"/>
        <v>0</v>
      </c>
      <c r="AV221" s="229">
        <f t="shared" si="237"/>
        <v>0</v>
      </c>
      <c r="AW221" s="229">
        <f t="shared" si="237"/>
        <v>0</v>
      </c>
      <c r="AX221" s="229">
        <f t="shared" si="237"/>
        <v>0</v>
      </c>
      <c r="AY221" s="229">
        <f t="shared" si="237"/>
        <v>0</v>
      </c>
      <c r="AZ221" s="229">
        <f t="shared" si="237"/>
        <v>0</v>
      </c>
      <c r="BA221" s="229">
        <f t="shared" si="237"/>
        <v>0</v>
      </c>
      <c r="BB221" s="229">
        <f t="shared" si="237"/>
        <v>0</v>
      </c>
      <c r="BC221" s="229">
        <f t="shared" si="237"/>
        <v>0</v>
      </c>
      <c r="BD221" s="229">
        <f t="shared" si="237"/>
        <v>0</v>
      </c>
      <c r="BE221" s="229">
        <f t="shared" si="237"/>
        <v>0</v>
      </c>
      <c r="BF221" s="229">
        <f t="shared" si="237"/>
        <v>0</v>
      </c>
      <c r="BG221" s="229">
        <f t="shared" si="237"/>
        <v>0</v>
      </c>
      <c r="BH221" s="229">
        <f t="shared" si="237"/>
        <v>0</v>
      </c>
      <c r="BI221" s="229">
        <f t="shared" si="237"/>
        <v>0</v>
      </c>
      <c r="BJ221" s="229">
        <f t="shared" si="237"/>
        <v>0</v>
      </c>
      <c r="BK221" s="229">
        <f t="shared" si="237"/>
        <v>0</v>
      </c>
      <c r="BL221" s="229">
        <f t="shared" si="237"/>
        <v>0</v>
      </c>
      <c r="BM221" s="229">
        <f t="shared" si="237"/>
        <v>0</v>
      </c>
      <c r="BN221" s="229">
        <f t="shared" si="237"/>
        <v>0</v>
      </c>
      <c r="BO221" s="229">
        <f t="shared" si="237"/>
        <v>0</v>
      </c>
      <c r="BP221" s="229">
        <f t="shared" si="237"/>
        <v>0</v>
      </c>
      <c r="BQ221" s="229">
        <f t="shared" si="237"/>
        <v>0</v>
      </c>
      <c r="BR221" s="229">
        <f t="shared" si="237"/>
        <v>0</v>
      </c>
      <c r="BS221" s="229">
        <f t="shared" si="237"/>
        <v>0</v>
      </c>
      <c r="BT221" s="229">
        <f t="shared" si="237"/>
        <v>0</v>
      </c>
      <c r="BU221" s="229">
        <f t="shared" si="237"/>
        <v>0</v>
      </c>
      <c r="BV221" s="229">
        <f t="shared" si="237"/>
        <v>0</v>
      </c>
      <c r="BW221" s="229">
        <f t="shared" si="237"/>
        <v>0</v>
      </c>
      <c r="BX221" s="229">
        <f t="shared" si="237"/>
        <v>0</v>
      </c>
      <c r="BY221" s="229">
        <f t="shared" si="237"/>
        <v>0</v>
      </c>
      <c r="BZ221" s="229">
        <f t="shared" si="237"/>
        <v>0</v>
      </c>
    </row>
    <row r="222" spans="1:78" s="310" customFormat="1" x14ac:dyDescent="0.2">
      <c r="A222" s="7" t="str">
        <f t="shared" si="232"/>
        <v>Roll-in 10</v>
      </c>
      <c r="B222" s="7">
        <f t="shared" si="232"/>
        <v>0</v>
      </c>
      <c r="C222" s="7">
        <f t="shared" si="212"/>
        <v>60</v>
      </c>
      <c r="D222" s="165">
        <f t="shared" si="228"/>
        <v>45291</v>
      </c>
      <c r="E222" s="68"/>
      <c r="F222" s="77"/>
      <c r="G222" s="229">
        <f t="shared" si="238"/>
        <v>0</v>
      </c>
      <c r="H222" s="229">
        <f t="shared" si="238"/>
        <v>0</v>
      </c>
      <c r="I222" s="229">
        <f t="shared" si="238"/>
        <v>0</v>
      </c>
      <c r="J222" s="229">
        <f t="shared" si="238"/>
        <v>0</v>
      </c>
      <c r="K222" s="229">
        <f t="shared" si="238"/>
        <v>0</v>
      </c>
      <c r="L222" s="229">
        <f t="shared" si="238"/>
        <v>0</v>
      </c>
      <c r="M222" s="229">
        <f t="shared" si="238"/>
        <v>0</v>
      </c>
      <c r="N222" s="229">
        <f t="shared" si="238"/>
        <v>0</v>
      </c>
      <c r="O222" s="229">
        <f t="shared" si="238"/>
        <v>0</v>
      </c>
      <c r="P222" s="229">
        <f t="shared" si="238"/>
        <v>0</v>
      </c>
      <c r="Q222" s="229">
        <f t="shared" si="238"/>
        <v>0</v>
      </c>
      <c r="R222" s="229">
        <f t="shared" si="238"/>
        <v>0</v>
      </c>
      <c r="S222" s="229">
        <f t="shared" si="238"/>
        <v>0</v>
      </c>
      <c r="T222" s="229">
        <f t="shared" si="238"/>
        <v>0</v>
      </c>
      <c r="U222" s="229">
        <f t="shared" si="238"/>
        <v>0</v>
      </c>
      <c r="V222" s="229">
        <f t="shared" si="238"/>
        <v>0</v>
      </c>
      <c r="W222" s="229">
        <f t="shared" ref="W222:AL234" si="239">IF($D222=W$9,$E222*$G$3/2,IF(AND($C222+$E$3&gt;W$8,W$9&gt;$D222),$E222*$G$3,0))</f>
        <v>0</v>
      </c>
      <c r="X222" s="229">
        <f t="shared" si="239"/>
        <v>0</v>
      </c>
      <c r="Y222" s="229">
        <f t="shared" si="239"/>
        <v>0</v>
      </c>
      <c r="Z222" s="229">
        <f t="shared" si="239"/>
        <v>0</v>
      </c>
      <c r="AA222" s="229">
        <f t="shared" si="239"/>
        <v>0</v>
      </c>
      <c r="AB222" s="229">
        <f t="shared" si="239"/>
        <v>0</v>
      </c>
      <c r="AC222" s="229">
        <f t="shared" si="239"/>
        <v>0</v>
      </c>
      <c r="AD222" s="229">
        <f t="shared" si="239"/>
        <v>0</v>
      </c>
      <c r="AE222" s="229">
        <f t="shared" si="239"/>
        <v>0</v>
      </c>
      <c r="AF222" s="229">
        <f t="shared" si="239"/>
        <v>0</v>
      </c>
      <c r="AG222" s="229">
        <f t="shared" si="239"/>
        <v>0</v>
      </c>
      <c r="AH222" s="229">
        <f t="shared" si="239"/>
        <v>0</v>
      </c>
      <c r="AI222" s="229">
        <f t="shared" si="239"/>
        <v>0</v>
      </c>
      <c r="AJ222" s="229">
        <f t="shared" si="239"/>
        <v>0</v>
      </c>
      <c r="AK222" s="229">
        <f t="shared" si="239"/>
        <v>0</v>
      </c>
      <c r="AL222" s="229">
        <f t="shared" si="239"/>
        <v>0</v>
      </c>
      <c r="AM222" s="229">
        <f t="shared" si="234"/>
        <v>0</v>
      </c>
      <c r="AN222" s="229">
        <f t="shared" si="234"/>
        <v>0</v>
      </c>
      <c r="AO222" s="229">
        <f t="shared" si="237"/>
        <v>0</v>
      </c>
      <c r="AP222" s="229">
        <f t="shared" si="237"/>
        <v>0</v>
      </c>
      <c r="AQ222" s="229">
        <f t="shared" si="237"/>
        <v>0</v>
      </c>
      <c r="AR222" s="229">
        <f t="shared" si="237"/>
        <v>0</v>
      </c>
      <c r="AS222" s="229">
        <f t="shared" si="237"/>
        <v>0</v>
      </c>
      <c r="AT222" s="229">
        <f t="shared" si="237"/>
        <v>0</v>
      </c>
      <c r="AU222" s="229">
        <f t="shared" si="237"/>
        <v>0</v>
      </c>
      <c r="AV222" s="229">
        <f t="shared" si="237"/>
        <v>0</v>
      </c>
      <c r="AW222" s="229">
        <f t="shared" si="237"/>
        <v>0</v>
      </c>
      <c r="AX222" s="229">
        <f t="shared" si="237"/>
        <v>0</v>
      </c>
      <c r="AY222" s="229">
        <f t="shared" si="237"/>
        <v>0</v>
      </c>
      <c r="AZ222" s="229">
        <f t="shared" si="237"/>
        <v>0</v>
      </c>
      <c r="BA222" s="229">
        <f t="shared" si="237"/>
        <v>0</v>
      </c>
      <c r="BB222" s="229">
        <f t="shared" si="237"/>
        <v>0</v>
      </c>
      <c r="BC222" s="229">
        <f t="shared" si="237"/>
        <v>0</v>
      </c>
      <c r="BD222" s="229">
        <f t="shared" si="237"/>
        <v>0</v>
      </c>
      <c r="BE222" s="229">
        <f t="shared" si="237"/>
        <v>0</v>
      </c>
      <c r="BF222" s="229">
        <f t="shared" si="237"/>
        <v>0</v>
      </c>
      <c r="BG222" s="229">
        <f t="shared" si="237"/>
        <v>0</v>
      </c>
      <c r="BH222" s="229">
        <f t="shared" si="237"/>
        <v>0</v>
      </c>
      <c r="BI222" s="229">
        <f t="shared" si="237"/>
        <v>0</v>
      </c>
      <c r="BJ222" s="229">
        <f t="shared" ref="AO222:BZ229" si="240">IF($D222=BJ$9,$E222*$G$3/2,IF(AND($C222+$E$3&gt;BJ$8,BJ$9&gt;$D222),$E222*$G$3,0))</f>
        <v>0</v>
      </c>
      <c r="BK222" s="229">
        <f t="shared" si="240"/>
        <v>0</v>
      </c>
      <c r="BL222" s="229">
        <f t="shared" si="240"/>
        <v>0</v>
      </c>
      <c r="BM222" s="229">
        <f t="shared" si="240"/>
        <v>0</v>
      </c>
      <c r="BN222" s="229">
        <f t="shared" si="240"/>
        <v>0</v>
      </c>
      <c r="BO222" s="229">
        <f t="shared" si="240"/>
        <v>0</v>
      </c>
      <c r="BP222" s="229">
        <f t="shared" si="240"/>
        <v>0</v>
      </c>
      <c r="BQ222" s="229">
        <f t="shared" si="240"/>
        <v>0</v>
      </c>
      <c r="BR222" s="229">
        <f t="shared" si="240"/>
        <v>0</v>
      </c>
      <c r="BS222" s="229">
        <f t="shared" si="240"/>
        <v>0</v>
      </c>
      <c r="BT222" s="229">
        <f t="shared" si="240"/>
        <v>0</v>
      </c>
      <c r="BU222" s="229">
        <f t="shared" si="240"/>
        <v>0</v>
      </c>
      <c r="BV222" s="229">
        <f t="shared" si="240"/>
        <v>0</v>
      </c>
      <c r="BW222" s="229">
        <f t="shared" si="240"/>
        <v>0</v>
      </c>
      <c r="BX222" s="229">
        <f t="shared" si="240"/>
        <v>0</v>
      </c>
      <c r="BY222" s="229">
        <f t="shared" si="240"/>
        <v>0</v>
      </c>
      <c r="BZ222" s="229">
        <f t="shared" si="240"/>
        <v>0</v>
      </c>
    </row>
    <row r="223" spans="1:78" s="310" customFormat="1" x14ac:dyDescent="0.2">
      <c r="A223" s="7" t="str">
        <f t="shared" ref="A223:A234" si="241">A72</f>
        <v>Roll-in 10</v>
      </c>
      <c r="B223" s="7">
        <f t="shared" ref="B223:B234" si="242">B72</f>
        <v>0</v>
      </c>
      <c r="C223" s="7">
        <f t="shared" si="212"/>
        <v>61</v>
      </c>
      <c r="D223" s="165">
        <f t="shared" ref="D223:D234" si="243">D72</f>
        <v>45322</v>
      </c>
      <c r="E223" s="68"/>
      <c r="F223" s="77"/>
      <c r="G223" s="229">
        <f t="shared" si="238"/>
        <v>0</v>
      </c>
      <c r="H223" s="229">
        <f t="shared" si="238"/>
        <v>0</v>
      </c>
      <c r="I223" s="229">
        <f t="shared" si="238"/>
        <v>0</v>
      </c>
      <c r="J223" s="229">
        <f t="shared" si="238"/>
        <v>0</v>
      </c>
      <c r="K223" s="229">
        <f t="shared" si="238"/>
        <v>0</v>
      </c>
      <c r="L223" s="229">
        <f t="shared" si="238"/>
        <v>0</v>
      </c>
      <c r="M223" s="229">
        <f t="shared" si="238"/>
        <v>0</v>
      </c>
      <c r="N223" s="229">
        <f t="shared" si="238"/>
        <v>0</v>
      </c>
      <c r="O223" s="229">
        <f t="shared" si="238"/>
        <v>0</v>
      </c>
      <c r="P223" s="229">
        <f t="shared" si="238"/>
        <v>0</v>
      </c>
      <c r="Q223" s="229">
        <f t="shared" si="238"/>
        <v>0</v>
      </c>
      <c r="R223" s="229">
        <f t="shared" si="238"/>
        <v>0</v>
      </c>
      <c r="S223" s="229">
        <f t="shared" si="238"/>
        <v>0</v>
      </c>
      <c r="T223" s="229">
        <f t="shared" si="238"/>
        <v>0</v>
      </c>
      <c r="U223" s="229">
        <f t="shared" si="238"/>
        <v>0</v>
      </c>
      <c r="V223" s="229">
        <f t="shared" si="238"/>
        <v>0</v>
      </c>
      <c r="W223" s="229">
        <f t="shared" si="239"/>
        <v>0</v>
      </c>
      <c r="X223" s="229">
        <f t="shared" si="239"/>
        <v>0</v>
      </c>
      <c r="Y223" s="229">
        <f t="shared" si="239"/>
        <v>0</v>
      </c>
      <c r="Z223" s="229">
        <f t="shared" si="239"/>
        <v>0</v>
      </c>
      <c r="AA223" s="229">
        <f t="shared" si="239"/>
        <v>0</v>
      </c>
      <c r="AB223" s="229">
        <f t="shared" si="239"/>
        <v>0</v>
      </c>
      <c r="AC223" s="229">
        <f t="shared" si="239"/>
        <v>0</v>
      </c>
      <c r="AD223" s="229">
        <f t="shared" si="239"/>
        <v>0</v>
      </c>
      <c r="AE223" s="229">
        <f t="shared" si="239"/>
        <v>0</v>
      </c>
      <c r="AF223" s="229">
        <f t="shared" si="239"/>
        <v>0</v>
      </c>
      <c r="AG223" s="229">
        <f t="shared" si="239"/>
        <v>0</v>
      </c>
      <c r="AH223" s="229">
        <f t="shared" si="239"/>
        <v>0</v>
      </c>
      <c r="AI223" s="229">
        <f t="shared" si="239"/>
        <v>0</v>
      </c>
      <c r="AJ223" s="229">
        <f t="shared" si="239"/>
        <v>0</v>
      </c>
      <c r="AK223" s="229">
        <f t="shared" si="239"/>
        <v>0</v>
      </c>
      <c r="AL223" s="229">
        <f t="shared" si="239"/>
        <v>0</v>
      </c>
      <c r="AM223" s="229">
        <f t="shared" si="234"/>
        <v>0</v>
      </c>
      <c r="AN223" s="229">
        <f t="shared" si="234"/>
        <v>0</v>
      </c>
      <c r="AO223" s="229">
        <f t="shared" si="240"/>
        <v>0</v>
      </c>
      <c r="AP223" s="229">
        <f t="shared" si="240"/>
        <v>0</v>
      </c>
      <c r="AQ223" s="229">
        <f t="shared" si="240"/>
        <v>0</v>
      </c>
      <c r="AR223" s="229">
        <f t="shared" si="240"/>
        <v>0</v>
      </c>
      <c r="AS223" s="229">
        <f t="shared" si="240"/>
        <v>0</v>
      </c>
      <c r="AT223" s="229">
        <f t="shared" si="240"/>
        <v>0</v>
      </c>
      <c r="AU223" s="229">
        <f t="shared" si="240"/>
        <v>0</v>
      </c>
      <c r="AV223" s="229">
        <f t="shared" si="240"/>
        <v>0</v>
      </c>
      <c r="AW223" s="229">
        <f t="shared" si="240"/>
        <v>0</v>
      </c>
      <c r="AX223" s="229">
        <f t="shared" si="240"/>
        <v>0</v>
      </c>
      <c r="AY223" s="229">
        <f t="shared" si="240"/>
        <v>0</v>
      </c>
      <c r="AZ223" s="229">
        <f t="shared" si="240"/>
        <v>0</v>
      </c>
      <c r="BA223" s="229">
        <f t="shared" si="240"/>
        <v>0</v>
      </c>
      <c r="BB223" s="229">
        <f t="shared" si="240"/>
        <v>0</v>
      </c>
      <c r="BC223" s="229">
        <f t="shared" si="240"/>
        <v>0</v>
      </c>
      <c r="BD223" s="229">
        <f t="shared" si="240"/>
        <v>0</v>
      </c>
      <c r="BE223" s="229">
        <f t="shared" si="240"/>
        <v>0</v>
      </c>
      <c r="BF223" s="229">
        <f t="shared" si="240"/>
        <v>0</v>
      </c>
      <c r="BG223" s="229">
        <f t="shared" si="240"/>
        <v>0</v>
      </c>
      <c r="BH223" s="229">
        <f t="shared" si="240"/>
        <v>0</v>
      </c>
      <c r="BI223" s="229">
        <f t="shared" si="240"/>
        <v>0</v>
      </c>
      <c r="BJ223" s="229">
        <f t="shared" si="240"/>
        <v>0</v>
      </c>
      <c r="BK223" s="229">
        <f t="shared" si="240"/>
        <v>0</v>
      </c>
      <c r="BL223" s="229">
        <f t="shared" si="240"/>
        <v>0</v>
      </c>
      <c r="BM223" s="229">
        <f t="shared" si="240"/>
        <v>0</v>
      </c>
      <c r="BN223" s="229">
        <f t="shared" si="240"/>
        <v>0</v>
      </c>
      <c r="BO223" s="229">
        <f t="shared" si="240"/>
        <v>0</v>
      </c>
      <c r="BP223" s="229">
        <f t="shared" si="240"/>
        <v>0</v>
      </c>
      <c r="BQ223" s="229">
        <f t="shared" si="240"/>
        <v>0</v>
      </c>
      <c r="BR223" s="229">
        <f t="shared" si="240"/>
        <v>0</v>
      </c>
      <c r="BS223" s="229">
        <f t="shared" si="240"/>
        <v>0</v>
      </c>
      <c r="BT223" s="229">
        <f t="shared" si="240"/>
        <v>0</v>
      </c>
      <c r="BU223" s="229">
        <f t="shared" si="240"/>
        <v>0</v>
      </c>
      <c r="BV223" s="229">
        <f t="shared" si="240"/>
        <v>0</v>
      </c>
      <c r="BW223" s="229">
        <f t="shared" si="240"/>
        <v>0</v>
      </c>
      <c r="BX223" s="229">
        <f t="shared" si="240"/>
        <v>0</v>
      </c>
      <c r="BY223" s="229">
        <f t="shared" si="240"/>
        <v>0</v>
      </c>
      <c r="BZ223" s="229">
        <f t="shared" si="240"/>
        <v>0</v>
      </c>
    </row>
    <row r="224" spans="1:78" s="310" customFormat="1" x14ac:dyDescent="0.2">
      <c r="A224" s="7" t="str">
        <f t="shared" si="241"/>
        <v>Roll-in 10</v>
      </c>
      <c r="B224" s="7">
        <f t="shared" si="242"/>
        <v>0</v>
      </c>
      <c r="C224" s="7">
        <f t="shared" si="212"/>
        <v>62</v>
      </c>
      <c r="D224" s="165">
        <f t="shared" si="243"/>
        <v>45351</v>
      </c>
      <c r="E224" s="68"/>
      <c r="F224" s="77"/>
      <c r="G224" s="229">
        <f t="shared" si="238"/>
        <v>0</v>
      </c>
      <c r="H224" s="229">
        <f t="shared" si="238"/>
        <v>0</v>
      </c>
      <c r="I224" s="229">
        <f t="shared" si="238"/>
        <v>0</v>
      </c>
      <c r="J224" s="229">
        <f t="shared" si="238"/>
        <v>0</v>
      </c>
      <c r="K224" s="229">
        <f t="shared" si="238"/>
        <v>0</v>
      </c>
      <c r="L224" s="229">
        <f t="shared" si="238"/>
        <v>0</v>
      </c>
      <c r="M224" s="229">
        <f t="shared" si="238"/>
        <v>0</v>
      </c>
      <c r="N224" s="229">
        <f t="shared" si="238"/>
        <v>0</v>
      </c>
      <c r="O224" s="229">
        <f t="shared" si="238"/>
        <v>0</v>
      </c>
      <c r="P224" s="229">
        <f t="shared" si="238"/>
        <v>0</v>
      </c>
      <c r="Q224" s="229">
        <f t="shared" si="238"/>
        <v>0</v>
      </c>
      <c r="R224" s="229">
        <f t="shared" si="238"/>
        <v>0</v>
      </c>
      <c r="S224" s="229">
        <f t="shared" si="238"/>
        <v>0</v>
      </c>
      <c r="T224" s="229">
        <f t="shared" si="238"/>
        <v>0</v>
      </c>
      <c r="U224" s="229">
        <f t="shared" si="238"/>
        <v>0</v>
      </c>
      <c r="V224" s="229">
        <f t="shared" si="238"/>
        <v>0</v>
      </c>
      <c r="W224" s="229">
        <f t="shared" si="239"/>
        <v>0</v>
      </c>
      <c r="X224" s="229">
        <f t="shared" si="239"/>
        <v>0</v>
      </c>
      <c r="Y224" s="229">
        <f t="shared" si="239"/>
        <v>0</v>
      </c>
      <c r="Z224" s="229">
        <f t="shared" si="239"/>
        <v>0</v>
      </c>
      <c r="AA224" s="229">
        <f t="shared" si="239"/>
        <v>0</v>
      </c>
      <c r="AB224" s="229">
        <f t="shared" si="239"/>
        <v>0</v>
      </c>
      <c r="AC224" s="229">
        <f t="shared" si="239"/>
        <v>0</v>
      </c>
      <c r="AD224" s="229">
        <f t="shared" si="239"/>
        <v>0</v>
      </c>
      <c r="AE224" s="229">
        <f t="shared" si="239"/>
        <v>0</v>
      </c>
      <c r="AF224" s="229">
        <f t="shared" si="239"/>
        <v>0</v>
      </c>
      <c r="AG224" s="229">
        <f t="shared" si="239"/>
        <v>0</v>
      </c>
      <c r="AH224" s="229">
        <f t="shared" si="239"/>
        <v>0</v>
      </c>
      <c r="AI224" s="229">
        <f t="shared" si="239"/>
        <v>0</v>
      </c>
      <c r="AJ224" s="229">
        <f t="shared" si="239"/>
        <v>0</v>
      </c>
      <c r="AK224" s="229">
        <f t="shared" si="239"/>
        <v>0</v>
      </c>
      <c r="AL224" s="229">
        <f t="shared" si="239"/>
        <v>0</v>
      </c>
      <c r="AM224" s="229">
        <f t="shared" ref="AM224:BB234" si="244">IF($D224=AM$9,$E224*$G$3/2,IF(AND($C224+$E$3&gt;AM$8,AM$9&gt;$D224),$E224*$G$3,0))</f>
        <v>0</v>
      </c>
      <c r="AN224" s="229">
        <f t="shared" si="244"/>
        <v>0</v>
      </c>
      <c r="AO224" s="229">
        <f t="shared" si="244"/>
        <v>0</v>
      </c>
      <c r="AP224" s="229">
        <f t="shared" si="244"/>
        <v>0</v>
      </c>
      <c r="AQ224" s="229">
        <f t="shared" si="244"/>
        <v>0</v>
      </c>
      <c r="AR224" s="229">
        <f t="shared" si="244"/>
        <v>0</v>
      </c>
      <c r="AS224" s="229">
        <f t="shared" si="244"/>
        <v>0</v>
      </c>
      <c r="AT224" s="229">
        <f t="shared" si="244"/>
        <v>0</v>
      </c>
      <c r="AU224" s="229">
        <f t="shared" si="244"/>
        <v>0</v>
      </c>
      <c r="AV224" s="229">
        <f t="shared" si="244"/>
        <v>0</v>
      </c>
      <c r="AW224" s="229">
        <f t="shared" si="244"/>
        <v>0</v>
      </c>
      <c r="AX224" s="229">
        <f t="shared" si="244"/>
        <v>0</v>
      </c>
      <c r="AY224" s="229">
        <f t="shared" si="244"/>
        <v>0</v>
      </c>
      <c r="AZ224" s="229">
        <f t="shared" si="244"/>
        <v>0</v>
      </c>
      <c r="BA224" s="229">
        <f t="shared" si="244"/>
        <v>0</v>
      </c>
      <c r="BB224" s="229">
        <f t="shared" si="244"/>
        <v>0</v>
      </c>
      <c r="BC224" s="229">
        <f t="shared" si="240"/>
        <v>0</v>
      </c>
      <c r="BD224" s="229">
        <f t="shared" si="240"/>
        <v>0</v>
      </c>
      <c r="BE224" s="229">
        <f t="shared" si="240"/>
        <v>0</v>
      </c>
      <c r="BF224" s="229">
        <f t="shared" si="240"/>
        <v>0</v>
      </c>
      <c r="BG224" s="229">
        <f t="shared" si="240"/>
        <v>0</v>
      </c>
      <c r="BH224" s="229">
        <f t="shared" si="240"/>
        <v>0</v>
      </c>
      <c r="BI224" s="229">
        <f t="shared" si="240"/>
        <v>0</v>
      </c>
      <c r="BJ224" s="229">
        <f t="shared" si="240"/>
        <v>0</v>
      </c>
      <c r="BK224" s="229">
        <f t="shared" si="240"/>
        <v>0</v>
      </c>
      <c r="BL224" s="229">
        <f t="shared" si="240"/>
        <v>0</v>
      </c>
      <c r="BM224" s="229">
        <f t="shared" si="240"/>
        <v>0</v>
      </c>
      <c r="BN224" s="229">
        <f t="shared" si="240"/>
        <v>0</v>
      </c>
      <c r="BO224" s="229">
        <f t="shared" si="240"/>
        <v>0</v>
      </c>
      <c r="BP224" s="229">
        <f t="shared" si="240"/>
        <v>0</v>
      </c>
      <c r="BQ224" s="229">
        <f t="shared" si="240"/>
        <v>0</v>
      </c>
      <c r="BR224" s="229">
        <f t="shared" si="240"/>
        <v>0</v>
      </c>
      <c r="BS224" s="229">
        <f t="shared" si="240"/>
        <v>0</v>
      </c>
      <c r="BT224" s="229">
        <f t="shared" si="240"/>
        <v>0</v>
      </c>
      <c r="BU224" s="229">
        <f t="shared" si="240"/>
        <v>0</v>
      </c>
      <c r="BV224" s="229">
        <f t="shared" si="240"/>
        <v>0</v>
      </c>
      <c r="BW224" s="229">
        <f t="shared" si="240"/>
        <v>0</v>
      </c>
      <c r="BX224" s="229">
        <f t="shared" si="240"/>
        <v>0</v>
      </c>
      <c r="BY224" s="229">
        <f t="shared" si="240"/>
        <v>0</v>
      </c>
      <c r="BZ224" s="229">
        <f t="shared" si="240"/>
        <v>0</v>
      </c>
    </row>
    <row r="225" spans="1:78" s="310" customFormat="1" x14ac:dyDescent="0.2">
      <c r="A225" s="7" t="str">
        <f t="shared" si="241"/>
        <v>Roll-in 10</v>
      </c>
      <c r="B225" s="7">
        <f t="shared" si="242"/>
        <v>0</v>
      </c>
      <c r="C225" s="7">
        <f t="shared" si="212"/>
        <v>63</v>
      </c>
      <c r="D225" s="165">
        <f t="shared" si="243"/>
        <v>45382</v>
      </c>
      <c r="E225" s="68"/>
      <c r="F225" s="77"/>
      <c r="G225" s="229">
        <f t="shared" si="238"/>
        <v>0</v>
      </c>
      <c r="H225" s="229">
        <f t="shared" si="238"/>
        <v>0</v>
      </c>
      <c r="I225" s="229">
        <f t="shared" si="238"/>
        <v>0</v>
      </c>
      <c r="J225" s="229">
        <f t="shared" si="238"/>
        <v>0</v>
      </c>
      <c r="K225" s="229">
        <f t="shared" si="238"/>
        <v>0</v>
      </c>
      <c r="L225" s="229">
        <f t="shared" si="238"/>
        <v>0</v>
      </c>
      <c r="M225" s="229">
        <f t="shared" si="238"/>
        <v>0</v>
      </c>
      <c r="N225" s="229">
        <f t="shared" si="238"/>
        <v>0</v>
      </c>
      <c r="O225" s="229">
        <f t="shared" si="238"/>
        <v>0</v>
      </c>
      <c r="P225" s="229">
        <f t="shared" si="238"/>
        <v>0</v>
      </c>
      <c r="Q225" s="229">
        <f t="shared" si="238"/>
        <v>0</v>
      </c>
      <c r="R225" s="229">
        <f t="shared" si="238"/>
        <v>0</v>
      </c>
      <c r="S225" s="229">
        <f t="shared" si="238"/>
        <v>0</v>
      </c>
      <c r="T225" s="229">
        <f t="shared" si="238"/>
        <v>0</v>
      </c>
      <c r="U225" s="229">
        <f t="shared" si="238"/>
        <v>0</v>
      </c>
      <c r="V225" s="229">
        <f t="shared" si="238"/>
        <v>0</v>
      </c>
      <c r="W225" s="229">
        <f t="shared" si="239"/>
        <v>0</v>
      </c>
      <c r="X225" s="229">
        <f t="shared" si="239"/>
        <v>0</v>
      </c>
      <c r="Y225" s="229">
        <f t="shared" si="239"/>
        <v>0</v>
      </c>
      <c r="Z225" s="229">
        <f t="shared" si="239"/>
        <v>0</v>
      </c>
      <c r="AA225" s="229">
        <f t="shared" si="239"/>
        <v>0</v>
      </c>
      <c r="AB225" s="229">
        <f t="shared" si="239"/>
        <v>0</v>
      </c>
      <c r="AC225" s="229">
        <f t="shared" si="239"/>
        <v>0</v>
      </c>
      <c r="AD225" s="229">
        <f t="shared" si="239"/>
        <v>0</v>
      </c>
      <c r="AE225" s="229">
        <f t="shared" si="239"/>
        <v>0</v>
      </c>
      <c r="AF225" s="229">
        <f t="shared" si="239"/>
        <v>0</v>
      </c>
      <c r="AG225" s="229">
        <f t="shared" si="239"/>
        <v>0</v>
      </c>
      <c r="AH225" s="229">
        <f t="shared" si="239"/>
        <v>0</v>
      </c>
      <c r="AI225" s="229">
        <f t="shared" si="239"/>
        <v>0</v>
      </c>
      <c r="AJ225" s="229">
        <f t="shared" si="239"/>
        <v>0</v>
      </c>
      <c r="AK225" s="229">
        <f t="shared" si="239"/>
        <v>0</v>
      </c>
      <c r="AL225" s="229">
        <f t="shared" si="239"/>
        <v>0</v>
      </c>
      <c r="AM225" s="229">
        <f t="shared" si="244"/>
        <v>0</v>
      </c>
      <c r="AN225" s="229">
        <f t="shared" si="244"/>
        <v>0</v>
      </c>
      <c r="AO225" s="229">
        <f t="shared" si="240"/>
        <v>0</v>
      </c>
      <c r="AP225" s="229">
        <f t="shared" si="240"/>
        <v>0</v>
      </c>
      <c r="AQ225" s="229">
        <f t="shared" si="240"/>
        <v>0</v>
      </c>
      <c r="AR225" s="229">
        <f t="shared" si="240"/>
        <v>0</v>
      </c>
      <c r="AS225" s="229">
        <f t="shared" si="240"/>
        <v>0</v>
      </c>
      <c r="AT225" s="229">
        <f t="shared" si="240"/>
        <v>0</v>
      </c>
      <c r="AU225" s="229">
        <f t="shared" si="240"/>
        <v>0</v>
      </c>
      <c r="AV225" s="229">
        <f t="shared" si="240"/>
        <v>0</v>
      </c>
      <c r="AW225" s="229">
        <f t="shared" si="240"/>
        <v>0</v>
      </c>
      <c r="AX225" s="229">
        <f t="shared" si="240"/>
        <v>0</v>
      </c>
      <c r="AY225" s="229">
        <f t="shared" si="240"/>
        <v>0</v>
      </c>
      <c r="AZ225" s="229">
        <f t="shared" si="240"/>
        <v>0</v>
      </c>
      <c r="BA225" s="229">
        <f t="shared" si="240"/>
        <v>0</v>
      </c>
      <c r="BB225" s="229">
        <f t="shared" si="240"/>
        <v>0</v>
      </c>
      <c r="BC225" s="229">
        <f t="shared" si="240"/>
        <v>0</v>
      </c>
      <c r="BD225" s="229">
        <f t="shared" si="240"/>
        <v>0</v>
      </c>
      <c r="BE225" s="229">
        <f t="shared" si="240"/>
        <v>0</v>
      </c>
      <c r="BF225" s="229">
        <f t="shared" si="240"/>
        <v>0</v>
      </c>
      <c r="BG225" s="229">
        <f t="shared" si="240"/>
        <v>0</v>
      </c>
      <c r="BH225" s="229">
        <f t="shared" si="240"/>
        <v>0</v>
      </c>
      <c r="BI225" s="229">
        <f t="shared" si="240"/>
        <v>0</v>
      </c>
      <c r="BJ225" s="229">
        <f t="shared" si="240"/>
        <v>0</v>
      </c>
      <c r="BK225" s="229">
        <f t="shared" si="240"/>
        <v>0</v>
      </c>
      <c r="BL225" s="229">
        <f t="shared" si="240"/>
        <v>0</v>
      </c>
      <c r="BM225" s="229">
        <f t="shared" si="240"/>
        <v>0</v>
      </c>
      <c r="BN225" s="229">
        <f t="shared" si="240"/>
        <v>0</v>
      </c>
      <c r="BO225" s="229">
        <f t="shared" si="240"/>
        <v>0</v>
      </c>
      <c r="BP225" s="229">
        <f t="shared" si="240"/>
        <v>0</v>
      </c>
      <c r="BQ225" s="229">
        <f t="shared" si="240"/>
        <v>0</v>
      </c>
      <c r="BR225" s="229">
        <f t="shared" si="240"/>
        <v>0</v>
      </c>
      <c r="BS225" s="229">
        <f t="shared" si="240"/>
        <v>0</v>
      </c>
      <c r="BT225" s="229">
        <f t="shared" si="240"/>
        <v>0</v>
      </c>
      <c r="BU225" s="229">
        <f t="shared" si="240"/>
        <v>0</v>
      </c>
      <c r="BV225" s="229">
        <f t="shared" si="240"/>
        <v>0</v>
      </c>
      <c r="BW225" s="229">
        <f t="shared" si="240"/>
        <v>0</v>
      </c>
      <c r="BX225" s="229">
        <f t="shared" si="240"/>
        <v>0</v>
      </c>
      <c r="BY225" s="229">
        <f t="shared" si="240"/>
        <v>0</v>
      </c>
      <c r="BZ225" s="229">
        <f t="shared" si="240"/>
        <v>0</v>
      </c>
    </row>
    <row r="226" spans="1:78" s="310" customFormat="1" x14ac:dyDescent="0.2">
      <c r="A226" s="7" t="str">
        <f t="shared" si="241"/>
        <v>Roll-in 10</v>
      </c>
      <c r="B226" s="7">
        <f t="shared" si="242"/>
        <v>0</v>
      </c>
      <c r="C226" s="7">
        <f t="shared" si="212"/>
        <v>64</v>
      </c>
      <c r="D226" s="165">
        <f t="shared" si="243"/>
        <v>45412</v>
      </c>
      <c r="E226" s="68"/>
      <c r="F226" s="77"/>
      <c r="G226" s="229">
        <f t="shared" si="238"/>
        <v>0</v>
      </c>
      <c r="H226" s="229">
        <f t="shared" si="238"/>
        <v>0</v>
      </c>
      <c r="I226" s="229">
        <f t="shared" si="238"/>
        <v>0</v>
      </c>
      <c r="J226" s="229">
        <f t="shared" si="238"/>
        <v>0</v>
      </c>
      <c r="K226" s="229">
        <f t="shared" si="238"/>
        <v>0</v>
      </c>
      <c r="L226" s="229">
        <f t="shared" si="238"/>
        <v>0</v>
      </c>
      <c r="M226" s="229">
        <f t="shared" si="238"/>
        <v>0</v>
      </c>
      <c r="N226" s="229">
        <f t="shared" si="238"/>
        <v>0</v>
      </c>
      <c r="O226" s="229">
        <f t="shared" si="238"/>
        <v>0</v>
      </c>
      <c r="P226" s="229">
        <f t="shared" si="238"/>
        <v>0</v>
      </c>
      <c r="Q226" s="229">
        <f t="shared" si="238"/>
        <v>0</v>
      </c>
      <c r="R226" s="229">
        <f t="shared" si="238"/>
        <v>0</v>
      </c>
      <c r="S226" s="229">
        <f t="shared" si="238"/>
        <v>0</v>
      </c>
      <c r="T226" s="229">
        <f t="shared" si="238"/>
        <v>0</v>
      </c>
      <c r="U226" s="229">
        <f t="shared" si="238"/>
        <v>0</v>
      </c>
      <c r="V226" s="229">
        <f t="shared" si="238"/>
        <v>0</v>
      </c>
      <c r="W226" s="229">
        <f t="shared" si="239"/>
        <v>0</v>
      </c>
      <c r="X226" s="229">
        <f t="shared" si="239"/>
        <v>0</v>
      </c>
      <c r="Y226" s="229">
        <f t="shared" si="239"/>
        <v>0</v>
      </c>
      <c r="Z226" s="229">
        <f t="shared" si="239"/>
        <v>0</v>
      </c>
      <c r="AA226" s="229">
        <f t="shared" si="239"/>
        <v>0</v>
      </c>
      <c r="AB226" s="229">
        <f t="shared" si="239"/>
        <v>0</v>
      </c>
      <c r="AC226" s="229">
        <f t="shared" si="239"/>
        <v>0</v>
      </c>
      <c r="AD226" s="229">
        <f t="shared" si="239"/>
        <v>0</v>
      </c>
      <c r="AE226" s="229">
        <f t="shared" si="239"/>
        <v>0</v>
      </c>
      <c r="AF226" s="229">
        <f t="shared" si="239"/>
        <v>0</v>
      </c>
      <c r="AG226" s="229">
        <f t="shared" si="239"/>
        <v>0</v>
      </c>
      <c r="AH226" s="229">
        <f t="shared" si="239"/>
        <v>0</v>
      </c>
      <c r="AI226" s="229">
        <f t="shared" si="239"/>
        <v>0</v>
      </c>
      <c r="AJ226" s="229">
        <f t="shared" si="239"/>
        <v>0</v>
      </c>
      <c r="AK226" s="229">
        <f t="shared" si="239"/>
        <v>0</v>
      </c>
      <c r="AL226" s="229">
        <f t="shared" si="239"/>
        <v>0</v>
      </c>
      <c r="AM226" s="229">
        <f t="shared" si="244"/>
        <v>0</v>
      </c>
      <c r="AN226" s="229">
        <f t="shared" si="244"/>
        <v>0</v>
      </c>
      <c r="AO226" s="229">
        <f t="shared" si="240"/>
        <v>0</v>
      </c>
      <c r="AP226" s="229">
        <f t="shared" si="240"/>
        <v>0</v>
      </c>
      <c r="AQ226" s="229">
        <f t="shared" si="240"/>
        <v>0</v>
      </c>
      <c r="AR226" s="229">
        <f t="shared" si="240"/>
        <v>0</v>
      </c>
      <c r="AS226" s="229">
        <f t="shared" si="240"/>
        <v>0</v>
      </c>
      <c r="AT226" s="229">
        <f t="shared" si="240"/>
        <v>0</v>
      </c>
      <c r="AU226" s="229">
        <f t="shared" si="240"/>
        <v>0</v>
      </c>
      <c r="AV226" s="229">
        <f t="shared" si="240"/>
        <v>0</v>
      </c>
      <c r="AW226" s="229">
        <f t="shared" si="240"/>
        <v>0</v>
      </c>
      <c r="AX226" s="229">
        <f t="shared" si="240"/>
        <v>0</v>
      </c>
      <c r="AY226" s="229">
        <f t="shared" si="240"/>
        <v>0</v>
      </c>
      <c r="AZ226" s="229">
        <f t="shared" si="240"/>
        <v>0</v>
      </c>
      <c r="BA226" s="229">
        <f t="shared" si="240"/>
        <v>0</v>
      </c>
      <c r="BB226" s="229">
        <f t="shared" si="240"/>
        <v>0</v>
      </c>
      <c r="BC226" s="229">
        <f t="shared" si="240"/>
        <v>0</v>
      </c>
      <c r="BD226" s="229">
        <f t="shared" si="240"/>
        <v>0</v>
      </c>
      <c r="BE226" s="229">
        <f t="shared" si="240"/>
        <v>0</v>
      </c>
      <c r="BF226" s="229">
        <f t="shared" si="240"/>
        <v>0</v>
      </c>
      <c r="BG226" s="229">
        <f t="shared" si="240"/>
        <v>0</v>
      </c>
      <c r="BH226" s="229">
        <f t="shared" si="240"/>
        <v>0</v>
      </c>
      <c r="BI226" s="229">
        <f t="shared" si="240"/>
        <v>0</v>
      </c>
      <c r="BJ226" s="229">
        <f t="shared" si="240"/>
        <v>0</v>
      </c>
      <c r="BK226" s="229">
        <f t="shared" si="240"/>
        <v>0</v>
      </c>
      <c r="BL226" s="229">
        <f t="shared" si="240"/>
        <v>0</v>
      </c>
      <c r="BM226" s="229">
        <f t="shared" si="240"/>
        <v>0</v>
      </c>
      <c r="BN226" s="229">
        <f t="shared" si="240"/>
        <v>0</v>
      </c>
      <c r="BO226" s="229">
        <f t="shared" si="240"/>
        <v>0</v>
      </c>
      <c r="BP226" s="229">
        <f t="shared" si="240"/>
        <v>0</v>
      </c>
      <c r="BQ226" s="229">
        <f t="shared" si="240"/>
        <v>0</v>
      </c>
      <c r="BR226" s="229">
        <f t="shared" si="240"/>
        <v>0</v>
      </c>
      <c r="BS226" s="229">
        <f t="shared" si="240"/>
        <v>0</v>
      </c>
      <c r="BT226" s="229">
        <f t="shared" si="240"/>
        <v>0</v>
      </c>
      <c r="BU226" s="229">
        <f t="shared" si="240"/>
        <v>0</v>
      </c>
      <c r="BV226" s="229">
        <f t="shared" si="240"/>
        <v>0</v>
      </c>
      <c r="BW226" s="229">
        <f t="shared" si="240"/>
        <v>0</v>
      </c>
      <c r="BX226" s="229">
        <f t="shared" si="240"/>
        <v>0</v>
      </c>
      <c r="BY226" s="229">
        <f t="shared" si="240"/>
        <v>0</v>
      </c>
      <c r="BZ226" s="229">
        <f t="shared" si="240"/>
        <v>0</v>
      </c>
    </row>
    <row r="227" spans="1:78" s="310" customFormat="1" x14ac:dyDescent="0.2">
      <c r="A227" s="7" t="str">
        <f t="shared" si="241"/>
        <v>Roll-in 10</v>
      </c>
      <c r="B227" s="7">
        <f t="shared" si="242"/>
        <v>0</v>
      </c>
      <c r="C227" s="7">
        <f t="shared" si="212"/>
        <v>65</v>
      </c>
      <c r="D227" s="165">
        <f t="shared" si="243"/>
        <v>45443</v>
      </c>
      <c r="E227" s="68"/>
      <c r="F227" s="77"/>
      <c r="G227" s="229">
        <f t="shared" si="238"/>
        <v>0</v>
      </c>
      <c r="H227" s="229">
        <f t="shared" si="238"/>
        <v>0</v>
      </c>
      <c r="I227" s="229">
        <f t="shared" si="238"/>
        <v>0</v>
      </c>
      <c r="J227" s="229">
        <f t="shared" si="238"/>
        <v>0</v>
      </c>
      <c r="K227" s="229">
        <f t="shared" si="238"/>
        <v>0</v>
      </c>
      <c r="L227" s="229">
        <f t="shared" si="238"/>
        <v>0</v>
      </c>
      <c r="M227" s="229">
        <f t="shared" si="238"/>
        <v>0</v>
      </c>
      <c r="N227" s="229">
        <f t="shared" si="238"/>
        <v>0</v>
      </c>
      <c r="O227" s="229">
        <f t="shared" si="238"/>
        <v>0</v>
      </c>
      <c r="P227" s="229">
        <f t="shared" si="238"/>
        <v>0</v>
      </c>
      <c r="Q227" s="229">
        <f t="shared" si="238"/>
        <v>0</v>
      </c>
      <c r="R227" s="229">
        <f t="shared" si="238"/>
        <v>0</v>
      </c>
      <c r="S227" s="229">
        <f t="shared" si="238"/>
        <v>0</v>
      </c>
      <c r="T227" s="229">
        <f t="shared" si="238"/>
        <v>0</v>
      </c>
      <c r="U227" s="229">
        <f t="shared" si="238"/>
        <v>0</v>
      </c>
      <c r="V227" s="229">
        <f t="shared" si="238"/>
        <v>0</v>
      </c>
      <c r="W227" s="229">
        <f t="shared" si="239"/>
        <v>0</v>
      </c>
      <c r="X227" s="229">
        <f t="shared" si="239"/>
        <v>0</v>
      </c>
      <c r="Y227" s="229">
        <f t="shared" si="239"/>
        <v>0</v>
      </c>
      <c r="Z227" s="229">
        <f t="shared" si="239"/>
        <v>0</v>
      </c>
      <c r="AA227" s="229">
        <f t="shared" si="239"/>
        <v>0</v>
      </c>
      <c r="AB227" s="229">
        <f t="shared" si="239"/>
        <v>0</v>
      </c>
      <c r="AC227" s="229">
        <f t="shared" si="239"/>
        <v>0</v>
      </c>
      <c r="AD227" s="229">
        <f t="shared" si="239"/>
        <v>0</v>
      </c>
      <c r="AE227" s="229">
        <f t="shared" si="239"/>
        <v>0</v>
      </c>
      <c r="AF227" s="229">
        <f t="shared" si="239"/>
        <v>0</v>
      </c>
      <c r="AG227" s="229">
        <f t="shared" si="239"/>
        <v>0</v>
      </c>
      <c r="AH227" s="229">
        <f t="shared" si="239"/>
        <v>0</v>
      </c>
      <c r="AI227" s="229">
        <f t="shared" si="239"/>
        <v>0</v>
      </c>
      <c r="AJ227" s="229">
        <f t="shared" si="239"/>
        <v>0</v>
      </c>
      <c r="AK227" s="229">
        <f t="shared" si="239"/>
        <v>0</v>
      </c>
      <c r="AL227" s="229">
        <f t="shared" si="239"/>
        <v>0</v>
      </c>
      <c r="AM227" s="229">
        <f t="shared" si="244"/>
        <v>0</v>
      </c>
      <c r="AN227" s="229">
        <f t="shared" si="244"/>
        <v>0</v>
      </c>
      <c r="AO227" s="229">
        <f t="shared" si="240"/>
        <v>0</v>
      </c>
      <c r="AP227" s="229">
        <f t="shared" si="240"/>
        <v>0</v>
      </c>
      <c r="AQ227" s="229">
        <f t="shared" si="240"/>
        <v>0</v>
      </c>
      <c r="AR227" s="229">
        <f t="shared" si="240"/>
        <v>0</v>
      </c>
      <c r="AS227" s="229">
        <f t="shared" si="240"/>
        <v>0</v>
      </c>
      <c r="AT227" s="229">
        <f t="shared" si="240"/>
        <v>0</v>
      </c>
      <c r="AU227" s="229">
        <f t="shared" si="240"/>
        <v>0</v>
      </c>
      <c r="AV227" s="229">
        <f t="shared" si="240"/>
        <v>0</v>
      </c>
      <c r="AW227" s="229">
        <f t="shared" si="240"/>
        <v>0</v>
      </c>
      <c r="AX227" s="229">
        <f t="shared" si="240"/>
        <v>0</v>
      </c>
      <c r="AY227" s="229">
        <f t="shared" si="240"/>
        <v>0</v>
      </c>
      <c r="AZ227" s="229">
        <f t="shared" si="240"/>
        <v>0</v>
      </c>
      <c r="BA227" s="229">
        <f t="shared" si="240"/>
        <v>0</v>
      </c>
      <c r="BB227" s="229">
        <f t="shared" si="240"/>
        <v>0</v>
      </c>
      <c r="BC227" s="229">
        <f t="shared" si="240"/>
        <v>0</v>
      </c>
      <c r="BD227" s="229">
        <f t="shared" si="240"/>
        <v>0</v>
      </c>
      <c r="BE227" s="229">
        <f t="shared" si="240"/>
        <v>0</v>
      </c>
      <c r="BF227" s="229">
        <f t="shared" si="240"/>
        <v>0</v>
      </c>
      <c r="BG227" s="229">
        <f t="shared" si="240"/>
        <v>0</v>
      </c>
      <c r="BH227" s="229">
        <f t="shared" si="240"/>
        <v>0</v>
      </c>
      <c r="BI227" s="229">
        <f t="shared" si="240"/>
        <v>0</v>
      </c>
      <c r="BJ227" s="229">
        <f t="shared" si="240"/>
        <v>0</v>
      </c>
      <c r="BK227" s="229">
        <f t="shared" si="240"/>
        <v>0</v>
      </c>
      <c r="BL227" s="229">
        <f t="shared" si="240"/>
        <v>0</v>
      </c>
      <c r="BM227" s="229">
        <f t="shared" si="240"/>
        <v>0</v>
      </c>
      <c r="BN227" s="229">
        <f t="shared" si="240"/>
        <v>0</v>
      </c>
      <c r="BO227" s="229">
        <f t="shared" si="240"/>
        <v>0</v>
      </c>
      <c r="BP227" s="229">
        <f t="shared" si="240"/>
        <v>0</v>
      </c>
      <c r="BQ227" s="229">
        <f t="shared" si="240"/>
        <v>0</v>
      </c>
      <c r="BR227" s="229">
        <f t="shared" si="240"/>
        <v>0</v>
      </c>
      <c r="BS227" s="229">
        <f t="shared" si="240"/>
        <v>0</v>
      </c>
      <c r="BT227" s="229">
        <f t="shared" si="240"/>
        <v>0</v>
      </c>
      <c r="BU227" s="229">
        <f t="shared" si="240"/>
        <v>0</v>
      </c>
      <c r="BV227" s="229">
        <f t="shared" si="240"/>
        <v>0</v>
      </c>
      <c r="BW227" s="229">
        <f t="shared" si="240"/>
        <v>0</v>
      </c>
      <c r="BX227" s="229">
        <f t="shared" si="240"/>
        <v>0</v>
      </c>
      <c r="BY227" s="229">
        <f t="shared" si="240"/>
        <v>0</v>
      </c>
      <c r="BZ227" s="229">
        <f t="shared" si="240"/>
        <v>0</v>
      </c>
    </row>
    <row r="228" spans="1:78" s="310" customFormat="1" x14ac:dyDescent="0.2">
      <c r="A228" s="7" t="str">
        <f t="shared" si="241"/>
        <v>Roll-in 10</v>
      </c>
      <c r="B228" s="7">
        <f t="shared" si="242"/>
        <v>0</v>
      </c>
      <c r="C228" s="7">
        <f t="shared" si="212"/>
        <v>66</v>
      </c>
      <c r="D228" s="165">
        <f t="shared" si="243"/>
        <v>45473</v>
      </c>
      <c r="E228" s="68"/>
      <c r="F228" s="77"/>
      <c r="G228" s="229">
        <f t="shared" si="238"/>
        <v>0</v>
      </c>
      <c r="H228" s="229">
        <f t="shared" si="238"/>
        <v>0</v>
      </c>
      <c r="I228" s="229">
        <f t="shared" si="238"/>
        <v>0</v>
      </c>
      <c r="J228" s="229">
        <f t="shared" si="238"/>
        <v>0</v>
      </c>
      <c r="K228" s="229">
        <f t="shared" si="238"/>
        <v>0</v>
      </c>
      <c r="L228" s="229">
        <f t="shared" si="238"/>
        <v>0</v>
      </c>
      <c r="M228" s="229">
        <f t="shared" si="238"/>
        <v>0</v>
      </c>
      <c r="N228" s="229">
        <f t="shared" si="238"/>
        <v>0</v>
      </c>
      <c r="O228" s="229">
        <f t="shared" si="238"/>
        <v>0</v>
      </c>
      <c r="P228" s="229">
        <f t="shared" si="238"/>
        <v>0</v>
      </c>
      <c r="Q228" s="229">
        <f t="shared" si="238"/>
        <v>0</v>
      </c>
      <c r="R228" s="229">
        <f t="shared" si="238"/>
        <v>0</v>
      </c>
      <c r="S228" s="229">
        <f t="shared" si="238"/>
        <v>0</v>
      </c>
      <c r="T228" s="229">
        <f t="shared" si="238"/>
        <v>0</v>
      </c>
      <c r="U228" s="229">
        <f t="shared" si="238"/>
        <v>0</v>
      </c>
      <c r="V228" s="229">
        <f t="shared" si="238"/>
        <v>0</v>
      </c>
      <c r="W228" s="229">
        <f t="shared" si="239"/>
        <v>0</v>
      </c>
      <c r="X228" s="229">
        <f t="shared" si="239"/>
        <v>0</v>
      </c>
      <c r="Y228" s="229">
        <f t="shared" si="239"/>
        <v>0</v>
      </c>
      <c r="Z228" s="229">
        <f t="shared" si="239"/>
        <v>0</v>
      </c>
      <c r="AA228" s="229">
        <f t="shared" si="239"/>
        <v>0</v>
      </c>
      <c r="AB228" s="229">
        <f t="shared" si="239"/>
        <v>0</v>
      </c>
      <c r="AC228" s="229">
        <f t="shared" si="239"/>
        <v>0</v>
      </c>
      <c r="AD228" s="229">
        <f t="shared" si="239"/>
        <v>0</v>
      </c>
      <c r="AE228" s="229">
        <f t="shared" si="239"/>
        <v>0</v>
      </c>
      <c r="AF228" s="229">
        <f t="shared" si="239"/>
        <v>0</v>
      </c>
      <c r="AG228" s="229">
        <f t="shared" si="239"/>
        <v>0</v>
      </c>
      <c r="AH228" s="229">
        <f t="shared" si="239"/>
        <v>0</v>
      </c>
      <c r="AI228" s="229">
        <f t="shared" si="239"/>
        <v>0</v>
      </c>
      <c r="AJ228" s="229">
        <f t="shared" si="239"/>
        <v>0</v>
      </c>
      <c r="AK228" s="229">
        <f t="shared" si="239"/>
        <v>0</v>
      </c>
      <c r="AL228" s="229">
        <f t="shared" si="239"/>
        <v>0</v>
      </c>
      <c r="AM228" s="229">
        <f t="shared" si="244"/>
        <v>0</v>
      </c>
      <c r="AN228" s="229">
        <f t="shared" si="244"/>
        <v>0</v>
      </c>
      <c r="AO228" s="229">
        <f t="shared" si="240"/>
        <v>0</v>
      </c>
      <c r="AP228" s="229">
        <f t="shared" si="240"/>
        <v>0</v>
      </c>
      <c r="AQ228" s="229">
        <f t="shared" si="240"/>
        <v>0</v>
      </c>
      <c r="AR228" s="229">
        <f t="shared" si="240"/>
        <v>0</v>
      </c>
      <c r="AS228" s="229">
        <f t="shared" si="240"/>
        <v>0</v>
      </c>
      <c r="AT228" s="229">
        <f t="shared" si="240"/>
        <v>0</v>
      </c>
      <c r="AU228" s="229">
        <f t="shared" si="240"/>
        <v>0</v>
      </c>
      <c r="AV228" s="229">
        <f t="shared" si="240"/>
        <v>0</v>
      </c>
      <c r="AW228" s="229">
        <f t="shared" si="240"/>
        <v>0</v>
      </c>
      <c r="AX228" s="229">
        <f t="shared" si="240"/>
        <v>0</v>
      </c>
      <c r="AY228" s="229">
        <f t="shared" si="240"/>
        <v>0</v>
      </c>
      <c r="AZ228" s="229">
        <f t="shared" si="240"/>
        <v>0</v>
      </c>
      <c r="BA228" s="229">
        <f t="shared" si="240"/>
        <v>0</v>
      </c>
      <c r="BB228" s="229">
        <f t="shared" si="240"/>
        <v>0</v>
      </c>
      <c r="BC228" s="229">
        <f t="shared" si="240"/>
        <v>0</v>
      </c>
      <c r="BD228" s="229">
        <f t="shared" si="240"/>
        <v>0</v>
      </c>
      <c r="BE228" s="229">
        <f t="shared" si="240"/>
        <v>0</v>
      </c>
      <c r="BF228" s="229">
        <f t="shared" si="240"/>
        <v>0</v>
      </c>
      <c r="BG228" s="229">
        <f t="shared" si="240"/>
        <v>0</v>
      </c>
      <c r="BH228" s="229">
        <f t="shared" si="240"/>
        <v>0</v>
      </c>
      <c r="BI228" s="229">
        <f t="shared" si="240"/>
        <v>0</v>
      </c>
      <c r="BJ228" s="229">
        <f t="shared" si="240"/>
        <v>0</v>
      </c>
      <c r="BK228" s="229">
        <f t="shared" si="240"/>
        <v>0</v>
      </c>
      <c r="BL228" s="229">
        <f t="shared" si="240"/>
        <v>0</v>
      </c>
      <c r="BM228" s="229">
        <f t="shared" si="240"/>
        <v>0</v>
      </c>
      <c r="BN228" s="229">
        <f t="shared" si="240"/>
        <v>0</v>
      </c>
      <c r="BO228" s="229">
        <f t="shared" si="240"/>
        <v>0</v>
      </c>
      <c r="BP228" s="229">
        <f t="shared" si="240"/>
        <v>0</v>
      </c>
      <c r="BQ228" s="229">
        <f t="shared" si="240"/>
        <v>0</v>
      </c>
      <c r="BR228" s="229">
        <f t="shared" si="240"/>
        <v>0</v>
      </c>
      <c r="BS228" s="229">
        <f t="shared" si="240"/>
        <v>0</v>
      </c>
      <c r="BT228" s="229">
        <f t="shared" si="240"/>
        <v>0</v>
      </c>
      <c r="BU228" s="229">
        <f t="shared" si="240"/>
        <v>0</v>
      </c>
      <c r="BV228" s="229">
        <f t="shared" si="240"/>
        <v>0</v>
      </c>
      <c r="BW228" s="229">
        <f t="shared" si="240"/>
        <v>0</v>
      </c>
      <c r="BX228" s="229">
        <f t="shared" si="240"/>
        <v>0</v>
      </c>
      <c r="BY228" s="229">
        <f t="shared" si="240"/>
        <v>0</v>
      </c>
      <c r="BZ228" s="229">
        <f t="shared" si="240"/>
        <v>0</v>
      </c>
    </row>
    <row r="229" spans="1:78" s="310" customFormat="1" x14ac:dyDescent="0.2">
      <c r="A229" s="7" t="str">
        <f t="shared" si="241"/>
        <v>Roll-in 10</v>
      </c>
      <c r="B229" s="7">
        <f t="shared" si="242"/>
        <v>0</v>
      </c>
      <c r="C229" s="7">
        <f t="shared" ref="C229:C234" si="245">C228+1</f>
        <v>67</v>
      </c>
      <c r="D229" s="165">
        <f t="shared" si="243"/>
        <v>45504</v>
      </c>
      <c r="E229" s="68"/>
      <c r="F229" s="77"/>
      <c r="G229" s="229">
        <f t="shared" si="238"/>
        <v>0</v>
      </c>
      <c r="H229" s="229">
        <f t="shared" si="238"/>
        <v>0</v>
      </c>
      <c r="I229" s="229">
        <f t="shared" si="238"/>
        <v>0</v>
      </c>
      <c r="J229" s="229">
        <f t="shared" si="238"/>
        <v>0</v>
      </c>
      <c r="K229" s="229">
        <f t="shared" si="238"/>
        <v>0</v>
      </c>
      <c r="L229" s="229">
        <f t="shared" si="238"/>
        <v>0</v>
      </c>
      <c r="M229" s="229">
        <f t="shared" si="238"/>
        <v>0</v>
      </c>
      <c r="N229" s="229">
        <f t="shared" si="238"/>
        <v>0</v>
      </c>
      <c r="O229" s="229">
        <f t="shared" si="238"/>
        <v>0</v>
      </c>
      <c r="P229" s="229">
        <f t="shared" si="238"/>
        <v>0</v>
      </c>
      <c r="Q229" s="229">
        <f t="shared" si="238"/>
        <v>0</v>
      </c>
      <c r="R229" s="229">
        <f t="shared" si="238"/>
        <v>0</v>
      </c>
      <c r="S229" s="229">
        <f t="shared" si="238"/>
        <v>0</v>
      </c>
      <c r="T229" s="229">
        <f t="shared" si="238"/>
        <v>0</v>
      </c>
      <c r="U229" s="229">
        <f t="shared" si="238"/>
        <v>0</v>
      </c>
      <c r="V229" s="229">
        <f t="shared" si="238"/>
        <v>0</v>
      </c>
      <c r="W229" s="229">
        <f t="shared" si="239"/>
        <v>0</v>
      </c>
      <c r="X229" s="229">
        <f t="shared" si="239"/>
        <v>0</v>
      </c>
      <c r="Y229" s="229">
        <f t="shared" si="239"/>
        <v>0</v>
      </c>
      <c r="Z229" s="229">
        <f t="shared" si="239"/>
        <v>0</v>
      </c>
      <c r="AA229" s="229">
        <f t="shared" si="239"/>
        <v>0</v>
      </c>
      <c r="AB229" s="229">
        <f t="shared" si="239"/>
        <v>0</v>
      </c>
      <c r="AC229" s="229">
        <f t="shared" si="239"/>
        <v>0</v>
      </c>
      <c r="AD229" s="229">
        <f t="shared" si="239"/>
        <v>0</v>
      </c>
      <c r="AE229" s="229">
        <f t="shared" si="239"/>
        <v>0</v>
      </c>
      <c r="AF229" s="229">
        <f t="shared" si="239"/>
        <v>0</v>
      </c>
      <c r="AG229" s="229">
        <f t="shared" si="239"/>
        <v>0</v>
      </c>
      <c r="AH229" s="229">
        <f t="shared" si="239"/>
        <v>0</v>
      </c>
      <c r="AI229" s="229">
        <f t="shared" si="239"/>
        <v>0</v>
      </c>
      <c r="AJ229" s="229">
        <f t="shared" si="239"/>
        <v>0</v>
      </c>
      <c r="AK229" s="229">
        <f t="shared" si="239"/>
        <v>0</v>
      </c>
      <c r="AL229" s="229">
        <f t="shared" si="239"/>
        <v>0</v>
      </c>
      <c r="AM229" s="229">
        <f t="shared" si="244"/>
        <v>0</v>
      </c>
      <c r="AN229" s="229">
        <f t="shared" si="244"/>
        <v>0</v>
      </c>
      <c r="AO229" s="229">
        <f t="shared" si="240"/>
        <v>0</v>
      </c>
      <c r="AP229" s="229">
        <f t="shared" si="240"/>
        <v>0</v>
      </c>
      <c r="AQ229" s="229">
        <f t="shared" si="240"/>
        <v>0</v>
      </c>
      <c r="AR229" s="229">
        <f t="shared" si="240"/>
        <v>0</v>
      </c>
      <c r="AS229" s="229">
        <f t="shared" si="240"/>
        <v>0</v>
      </c>
      <c r="AT229" s="229">
        <f t="shared" si="240"/>
        <v>0</v>
      </c>
      <c r="AU229" s="229">
        <f t="shared" si="240"/>
        <v>0</v>
      </c>
      <c r="AV229" s="229">
        <f t="shared" si="240"/>
        <v>0</v>
      </c>
      <c r="AW229" s="229">
        <f t="shared" si="240"/>
        <v>0</v>
      </c>
      <c r="AX229" s="229">
        <f t="shared" si="240"/>
        <v>0</v>
      </c>
      <c r="AY229" s="229">
        <f t="shared" si="240"/>
        <v>0</v>
      </c>
      <c r="AZ229" s="229">
        <f t="shared" si="240"/>
        <v>0</v>
      </c>
      <c r="BA229" s="229">
        <f t="shared" si="240"/>
        <v>0</v>
      </c>
      <c r="BB229" s="229">
        <f t="shared" si="240"/>
        <v>0</v>
      </c>
      <c r="BC229" s="229">
        <f t="shared" si="240"/>
        <v>0</v>
      </c>
      <c r="BD229" s="229">
        <f t="shared" si="240"/>
        <v>0</v>
      </c>
      <c r="BE229" s="229">
        <f t="shared" si="240"/>
        <v>0</v>
      </c>
      <c r="BF229" s="229">
        <f t="shared" si="240"/>
        <v>0</v>
      </c>
      <c r="BG229" s="229">
        <f t="shared" si="240"/>
        <v>0</v>
      </c>
      <c r="BH229" s="229">
        <f t="shared" si="240"/>
        <v>0</v>
      </c>
      <c r="BI229" s="229">
        <f t="shared" si="240"/>
        <v>0</v>
      </c>
      <c r="BJ229" s="229">
        <f t="shared" si="240"/>
        <v>0</v>
      </c>
      <c r="BK229" s="229">
        <f t="shared" si="240"/>
        <v>0</v>
      </c>
      <c r="BL229" s="229">
        <f t="shared" si="240"/>
        <v>0</v>
      </c>
      <c r="BM229" s="229">
        <f t="shared" ref="AO229:BZ234" si="246">IF($D229=BM$9,$E229*$G$3/2,IF(AND($C229+$E$3&gt;BM$8,BM$9&gt;$D229),$E229*$G$3,0))</f>
        <v>0</v>
      </c>
      <c r="BN229" s="229">
        <f t="shared" si="246"/>
        <v>0</v>
      </c>
      <c r="BO229" s="229">
        <f t="shared" si="246"/>
        <v>0</v>
      </c>
      <c r="BP229" s="229">
        <f t="shared" si="246"/>
        <v>0</v>
      </c>
      <c r="BQ229" s="229">
        <f t="shared" si="246"/>
        <v>0</v>
      </c>
      <c r="BR229" s="229">
        <f t="shared" si="246"/>
        <v>0</v>
      </c>
      <c r="BS229" s="229">
        <f t="shared" si="246"/>
        <v>0</v>
      </c>
      <c r="BT229" s="229">
        <f t="shared" si="246"/>
        <v>0</v>
      </c>
      <c r="BU229" s="229">
        <f t="shared" si="246"/>
        <v>0</v>
      </c>
      <c r="BV229" s="229">
        <f t="shared" si="246"/>
        <v>0</v>
      </c>
      <c r="BW229" s="229">
        <f t="shared" si="246"/>
        <v>0</v>
      </c>
      <c r="BX229" s="229">
        <f t="shared" si="246"/>
        <v>0</v>
      </c>
      <c r="BY229" s="229">
        <f t="shared" si="246"/>
        <v>0</v>
      </c>
      <c r="BZ229" s="229">
        <f t="shared" si="246"/>
        <v>0</v>
      </c>
    </row>
    <row r="230" spans="1:78" s="310" customFormat="1" x14ac:dyDescent="0.2">
      <c r="A230" s="7" t="str">
        <f t="shared" si="241"/>
        <v>Roll-in 10</v>
      </c>
      <c r="B230" s="7">
        <f t="shared" si="242"/>
        <v>0</v>
      </c>
      <c r="C230" s="7">
        <f t="shared" si="245"/>
        <v>68</v>
      </c>
      <c r="D230" s="165">
        <f t="shared" si="243"/>
        <v>45535</v>
      </c>
      <c r="E230" s="68"/>
      <c r="F230" s="77"/>
      <c r="G230" s="229">
        <f t="shared" si="238"/>
        <v>0</v>
      </c>
      <c r="H230" s="229">
        <f t="shared" si="238"/>
        <v>0</v>
      </c>
      <c r="I230" s="229">
        <f t="shared" si="238"/>
        <v>0</v>
      </c>
      <c r="J230" s="229">
        <f t="shared" si="238"/>
        <v>0</v>
      </c>
      <c r="K230" s="229">
        <f t="shared" si="238"/>
        <v>0</v>
      </c>
      <c r="L230" s="229">
        <f t="shared" si="238"/>
        <v>0</v>
      </c>
      <c r="M230" s="229">
        <f t="shared" si="238"/>
        <v>0</v>
      </c>
      <c r="N230" s="229">
        <f t="shared" si="238"/>
        <v>0</v>
      </c>
      <c r="O230" s="229">
        <f t="shared" si="238"/>
        <v>0</v>
      </c>
      <c r="P230" s="229">
        <f t="shared" si="238"/>
        <v>0</v>
      </c>
      <c r="Q230" s="229">
        <f t="shared" si="238"/>
        <v>0</v>
      </c>
      <c r="R230" s="229">
        <f t="shared" si="238"/>
        <v>0</v>
      </c>
      <c r="S230" s="229">
        <f t="shared" si="238"/>
        <v>0</v>
      </c>
      <c r="T230" s="229">
        <f t="shared" si="238"/>
        <v>0</v>
      </c>
      <c r="U230" s="229">
        <f t="shared" si="238"/>
        <v>0</v>
      </c>
      <c r="V230" s="229">
        <f t="shared" si="238"/>
        <v>0</v>
      </c>
      <c r="W230" s="229">
        <f t="shared" si="239"/>
        <v>0</v>
      </c>
      <c r="X230" s="229">
        <f t="shared" si="239"/>
        <v>0</v>
      </c>
      <c r="Y230" s="229">
        <f t="shared" si="239"/>
        <v>0</v>
      </c>
      <c r="Z230" s="229">
        <f t="shared" si="239"/>
        <v>0</v>
      </c>
      <c r="AA230" s="229">
        <f t="shared" si="239"/>
        <v>0</v>
      </c>
      <c r="AB230" s="229">
        <f t="shared" si="239"/>
        <v>0</v>
      </c>
      <c r="AC230" s="229">
        <f t="shared" si="239"/>
        <v>0</v>
      </c>
      <c r="AD230" s="229">
        <f t="shared" si="239"/>
        <v>0</v>
      </c>
      <c r="AE230" s="229">
        <f t="shared" si="239"/>
        <v>0</v>
      </c>
      <c r="AF230" s="229">
        <f t="shared" si="239"/>
        <v>0</v>
      </c>
      <c r="AG230" s="229">
        <f t="shared" si="239"/>
        <v>0</v>
      </c>
      <c r="AH230" s="229">
        <f t="shared" si="239"/>
        <v>0</v>
      </c>
      <c r="AI230" s="229">
        <f t="shared" si="239"/>
        <v>0</v>
      </c>
      <c r="AJ230" s="229">
        <f t="shared" si="239"/>
        <v>0</v>
      </c>
      <c r="AK230" s="229">
        <f t="shared" si="239"/>
        <v>0</v>
      </c>
      <c r="AL230" s="229">
        <f t="shared" si="239"/>
        <v>0</v>
      </c>
      <c r="AM230" s="229">
        <f t="shared" si="244"/>
        <v>0</v>
      </c>
      <c r="AN230" s="229">
        <f t="shared" si="244"/>
        <v>0</v>
      </c>
      <c r="AO230" s="229">
        <f t="shared" si="246"/>
        <v>0</v>
      </c>
      <c r="AP230" s="229">
        <f t="shared" si="246"/>
        <v>0</v>
      </c>
      <c r="AQ230" s="229">
        <f t="shared" si="246"/>
        <v>0</v>
      </c>
      <c r="AR230" s="229">
        <f t="shared" si="246"/>
        <v>0</v>
      </c>
      <c r="AS230" s="229">
        <f t="shared" si="246"/>
        <v>0</v>
      </c>
      <c r="AT230" s="229">
        <f t="shared" si="246"/>
        <v>0</v>
      </c>
      <c r="AU230" s="229">
        <f t="shared" si="246"/>
        <v>0</v>
      </c>
      <c r="AV230" s="229">
        <f t="shared" si="246"/>
        <v>0</v>
      </c>
      <c r="AW230" s="229">
        <f t="shared" si="246"/>
        <v>0</v>
      </c>
      <c r="AX230" s="229">
        <f t="shared" si="246"/>
        <v>0</v>
      </c>
      <c r="AY230" s="229">
        <f t="shared" si="246"/>
        <v>0</v>
      </c>
      <c r="AZ230" s="229">
        <f t="shared" si="246"/>
        <v>0</v>
      </c>
      <c r="BA230" s="229">
        <f t="shared" si="246"/>
        <v>0</v>
      </c>
      <c r="BB230" s="229">
        <f t="shared" si="246"/>
        <v>0</v>
      </c>
      <c r="BC230" s="229">
        <f t="shared" si="246"/>
        <v>0</v>
      </c>
      <c r="BD230" s="229">
        <f t="shared" si="246"/>
        <v>0</v>
      </c>
      <c r="BE230" s="229">
        <f t="shared" si="246"/>
        <v>0</v>
      </c>
      <c r="BF230" s="229">
        <f t="shared" si="246"/>
        <v>0</v>
      </c>
      <c r="BG230" s="229">
        <f t="shared" si="246"/>
        <v>0</v>
      </c>
      <c r="BH230" s="229">
        <f t="shared" si="246"/>
        <v>0</v>
      </c>
      <c r="BI230" s="229">
        <f t="shared" si="246"/>
        <v>0</v>
      </c>
      <c r="BJ230" s="229">
        <f t="shared" si="246"/>
        <v>0</v>
      </c>
      <c r="BK230" s="229">
        <f t="shared" si="246"/>
        <v>0</v>
      </c>
      <c r="BL230" s="229">
        <f t="shared" si="246"/>
        <v>0</v>
      </c>
      <c r="BM230" s="229">
        <f t="shared" si="246"/>
        <v>0</v>
      </c>
      <c r="BN230" s="229">
        <f t="shared" si="246"/>
        <v>0</v>
      </c>
      <c r="BO230" s="229">
        <f t="shared" si="246"/>
        <v>0</v>
      </c>
      <c r="BP230" s="229">
        <f t="shared" si="246"/>
        <v>0</v>
      </c>
      <c r="BQ230" s="229">
        <f t="shared" si="246"/>
        <v>0</v>
      </c>
      <c r="BR230" s="229">
        <f t="shared" si="246"/>
        <v>0</v>
      </c>
      <c r="BS230" s="229">
        <f t="shared" si="246"/>
        <v>0</v>
      </c>
      <c r="BT230" s="229">
        <f t="shared" si="246"/>
        <v>0</v>
      </c>
      <c r="BU230" s="229">
        <f t="shared" si="246"/>
        <v>0</v>
      </c>
      <c r="BV230" s="229">
        <f t="shared" si="246"/>
        <v>0</v>
      </c>
      <c r="BW230" s="229">
        <f t="shared" si="246"/>
        <v>0</v>
      </c>
      <c r="BX230" s="229">
        <f t="shared" si="246"/>
        <v>0</v>
      </c>
      <c r="BY230" s="229">
        <f t="shared" si="246"/>
        <v>0</v>
      </c>
      <c r="BZ230" s="229">
        <f t="shared" si="246"/>
        <v>0</v>
      </c>
    </row>
    <row r="231" spans="1:78" s="310" customFormat="1" x14ac:dyDescent="0.2">
      <c r="A231" s="7" t="str">
        <f t="shared" si="241"/>
        <v>Roll-in 10</v>
      </c>
      <c r="B231" s="7">
        <f t="shared" si="242"/>
        <v>0</v>
      </c>
      <c r="C231" s="7">
        <f t="shared" si="245"/>
        <v>69</v>
      </c>
      <c r="D231" s="165">
        <f t="shared" si="243"/>
        <v>45565</v>
      </c>
      <c r="E231" s="68"/>
      <c r="F231" s="77"/>
      <c r="G231" s="229">
        <f t="shared" si="238"/>
        <v>0</v>
      </c>
      <c r="H231" s="229">
        <f t="shared" si="238"/>
        <v>0</v>
      </c>
      <c r="I231" s="229">
        <f t="shared" si="238"/>
        <v>0</v>
      </c>
      <c r="J231" s="229">
        <f t="shared" si="238"/>
        <v>0</v>
      </c>
      <c r="K231" s="229">
        <f t="shared" si="238"/>
        <v>0</v>
      </c>
      <c r="L231" s="229">
        <f t="shared" si="238"/>
        <v>0</v>
      </c>
      <c r="M231" s="229">
        <f t="shared" si="238"/>
        <v>0</v>
      </c>
      <c r="N231" s="229">
        <f t="shared" si="238"/>
        <v>0</v>
      </c>
      <c r="O231" s="229">
        <f t="shared" si="238"/>
        <v>0</v>
      </c>
      <c r="P231" s="229">
        <f t="shared" si="238"/>
        <v>0</v>
      </c>
      <c r="Q231" s="229">
        <f t="shared" si="238"/>
        <v>0</v>
      </c>
      <c r="R231" s="229">
        <f t="shared" si="238"/>
        <v>0</v>
      </c>
      <c r="S231" s="229">
        <f t="shared" si="238"/>
        <v>0</v>
      </c>
      <c r="T231" s="229">
        <f t="shared" si="238"/>
        <v>0</v>
      </c>
      <c r="U231" s="229">
        <f t="shared" si="238"/>
        <v>0</v>
      </c>
      <c r="V231" s="229">
        <f t="shared" ref="G231:V234" si="247">IF($D231=V$9,$E231*$G$3/2,IF(AND($C231+$E$3&gt;V$8,V$9&gt;$D231),$E231*$G$3,0))</f>
        <v>0</v>
      </c>
      <c r="W231" s="229">
        <f t="shared" si="239"/>
        <v>0</v>
      </c>
      <c r="X231" s="229">
        <f t="shared" si="239"/>
        <v>0</v>
      </c>
      <c r="Y231" s="229">
        <f t="shared" si="239"/>
        <v>0</v>
      </c>
      <c r="Z231" s="229">
        <f t="shared" si="239"/>
        <v>0</v>
      </c>
      <c r="AA231" s="229">
        <f t="shared" si="239"/>
        <v>0</v>
      </c>
      <c r="AB231" s="229">
        <f t="shared" si="239"/>
        <v>0</v>
      </c>
      <c r="AC231" s="229">
        <f t="shared" si="239"/>
        <v>0</v>
      </c>
      <c r="AD231" s="229">
        <f t="shared" si="239"/>
        <v>0</v>
      </c>
      <c r="AE231" s="229">
        <f t="shared" si="239"/>
        <v>0</v>
      </c>
      <c r="AF231" s="229">
        <f t="shared" si="239"/>
        <v>0</v>
      </c>
      <c r="AG231" s="229">
        <f t="shared" si="239"/>
        <v>0</v>
      </c>
      <c r="AH231" s="229">
        <f t="shared" si="239"/>
        <v>0</v>
      </c>
      <c r="AI231" s="229">
        <f t="shared" si="239"/>
        <v>0</v>
      </c>
      <c r="AJ231" s="229">
        <f t="shared" si="239"/>
        <v>0</v>
      </c>
      <c r="AK231" s="229">
        <f t="shared" si="239"/>
        <v>0</v>
      </c>
      <c r="AL231" s="229">
        <f t="shared" si="239"/>
        <v>0</v>
      </c>
      <c r="AM231" s="229">
        <f t="shared" si="244"/>
        <v>0</v>
      </c>
      <c r="AN231" s="229">
        <f t="shared" si="244"/>
        <v>0</v>
      </c>
      <c r="AO231" s="229">
        <f t="shared" si="246"/>
        <v>0</v>
      </c>
      <c r="AP231" s="229">
        <f t="shared" si="246"/>
        <v>0</v>
      </c>
      <c r="AQ231" s="229">
        <f t="shared" si="246"/>
        <v>0</v>
      </c>
      <c r="AR231" s="229">
        <f t="shared" si="246"/>
        <v>0</v>
      </c>
      <c r="AS231" s="229">
        <f t="shared" si="246"/>
        <v>0</v>
      </c>
      <c r="AT231" s="229">
        <f t="shared" si="246"/>
        <v>0</v>
      </c>
      <c r="AU231" s="229">
        <f t="shared" si="246"/>
        <v>0</v>
      </c>
      <c r="AV231" s="229">
        <f t="shared" si="246"/>
        <v>0</v>
      </c>
      <c r="AW231" s="229">
        <f t="shared" si="246"/>
        <v>0</v>
      </c>
      <c r="AX231" s="229">
        <f t="shared" si="246"/>
        <v>0</v>
      </c>
      <c r="AY231" s="229">
        <f t="shared" si="246"/>
        <v>0</v>
      </c>
      <c r="AZ231" s="229">
        <f t="shared" si="246"/>
        <v>0</v>
      </c>
      <c r="BA231" s="229">
        <f t="shared" si="246"/>
        <v>0</v>
      </c>
      <c r="BB231" s="229">
        <f t="shared" si="246"/>
        <v>0</v>
      </c>
      <c r="BC231" s="229">
        <f t="shared" si="246"/>
        <v>0</v>
      </c>
      <c r="BD231" s="229">
        <f t="shared" si="246"/>
        <v>0</v>
      </c>
      <c r="BE231" s="229">
        <f t="shared" si="246"/>
        <v>0</v>
      </c>
      <c r="BF231" s="229">
        <f t="shared" si="246"/>
        <v>0</v>
      </c>
      <c r="BG231" s="229">
        <f t="shared" si="246"/>
        <v>0</v>
      </c>
      <c r="BH231" s="229">
        <f t="shared" si="246"/>
        <v>0</v>
      </c>
      <c r="BI231" s="229">
        <f t="shared" si="246"/>
        <v>0</v>
      </c>
      <c r="BJ231" s="229">
        <f t="shared" si="246"/>
        <v>0</v>
      </c>
      <c r="BK231" s="229">
        <f t="shared" si="246"/>
        <v>0</v>
      </c>
      <c r="BL231" s="229">
        <f t="shared" si="246"/>
        <v>0</v>
      </c>
      <c r="BM231" s="229">
        <f t="shared" si="246"/>
        <v>0</v>
      </c>
      <c r="BN231" s="229">
        <f t="shared" si="246"/>
        <v>0</v>
      </c>
      <c r="BO231" s="229">
        <f t="shared" si="246"/>
        <v>0</v>
      </c>
      <c r="BP231" s="229">
        <f t="shared" si="246"/>
        <v>0</v>
      </c>
      <c r="BQ231" s="229">
        <f t="shared" si="246"/>
        <v>0</v>
      </c>
      <c r="BR231" s="229">
        <f t="shared" si="246"/>
        <v>0</v>
      </c>
      <c r="BS231" s="229">
        <f t="shared" si="246"/>
        <v>0</v>
      </c>
      <c r="BT231" s="229">
        <f t="shared" si="246"/>
        <v>0</v>
      </c>
      <c r="BU231" s="229">
        <f t="shared" si="246"/>
        <v>0</v>
      </c>
      <c r="BV231" s="229">
        <f t="shared" si="246"/>
        <v>0</v>
      </c>
      <c r="BW231" s="229">
        <f t="shared" si="246"/>
        <v>0</v>
      </c>
      <c r="BX231" s="229">
        <f t="shared" si="246"/>
        <v>0</v>
      </c>
      <c r="BY231" s="229">
        <f t="shared" si="246"/>
        <v>0</v>
      </c>
      <c r="BZ231" s="229">
        <f t="shared" si="246"/>
        <v>0</v>
      </c>
    </row>
    <row r="232" spans="1:78" s="310" customFormat="1" x14ac:dyDescent="0.2">
      <c r="A232" s="7" t="str">
        <f t="shared" si="241"/>
        <v>Roll-in 10</v>
      </c>
      <c r="B232" s="7">
        <f t="shared" si="242"/>
        <v>0</v>
      </c>
      <c r="C232" s="7">
        <f t="shared" si="245"/>
        <v>70</v>
      </c>
      <c r="D232" s="165">
        <f t="shared" si="243"/>
        <v>45596</v>
      </c>
      <c r="E232" s="68"/>
      <c r="F232" s="77"/>
      <c r="G232" s="229">
        <f t="shared" si="247"/>
        <v>0</v>
      </c>
      <c r="H232" s="229">
        <f t="shared" si="247"/>
        <v>0</v>
      </c>
      <c r="I232" s="229">
        <f t="shared" si="247"/>
        <v>0</v>
      </c>
      <c r="J232" s="229">
        <f t="shared" si="247"/>
        <v>0</v>
      </c>
      <c r="K232" s="229">
        <f t="shared" si="247"/>
        <v>0</v>
      </c>
      <c r="L232" s="229">
        <f t="shared" si="247"/>
        <v>0</v>
      </c>
      <c r="M232" s="229">
        <f t="shared" si="247"/>
        <v>0</v>
      </c>
      <c r="N232" s="229">
        <f t="shared" si="247"/>
        <v>0</v>
      </c>
      <c r="O232" s="229">
        <f t="shared" si="247"/>
        <v>0</v>
      </c>
      <c r="P232" s="229">
        <f t="shared" si="247"/>
        <v>0</v>
      </c>
      <c r="Q232" s="229">
        <f t="shared" si="247"/>
        <v>0</v>
      </c>
      <c r="R232" s="229">
        <f t="shared" si="247"/>
        <v>0</v>
      </c>
      <c r="S232" s="229">
        <f t="shared" si="247"/>
        <v>0</v>
      </c>
      <c r="T232" s="229">
        <f t="shared" si="247"/>
        <v>0</v>
      </c>
      <c r="U232" s="229">
        <f t="shared" si="247"/>
        <v>0</v>
      </c>
      <c r="V232" s="229">
        <f t="shared" si="247"/>
        <v>0</v>
      </c>
      <c r="W232" s="229">
        <f t="shared" si="239"/>
        <v>0</v>
      </c>
      <c r="X232" s="229">
        <f t="shared" si="239"/>
        <v>0</v>
      </c>
      <c r="Y232" s="229">
        <f t="shared" si="239"/>
        <v>0</v>
      </c>
      <c r="Z232" s="229">
        <f t="shared" si="239"/>
        <v>0</v>
      </c>
      <c r="AA232" s="229">
        <f t="shared" si="239"/>
        <v>0</v>
      </c>
      <c r="AB232" s="229">
        <f t="shared" si="239"/>
        <v>0</v>
      </c>
      <c r="AC232" s="229">
        <f t="shared" si="239"/>
        <v>0</v>
      </c>
      <c r="AD232" s="229">
        <f>IF($D232=AD$9,$E232*$G$3/2,IF(AND($C232+$E$3&gt;AD$8,AD$9&gt;$D232),$E232*$G$3,0))</f>
        <v>0</v>
      </c>
      <c r="AE232" s="229">
        <f t="shared" si="239"/>
        <v>0</v>
      </c>
      <c r="AF232" s="229">
        <f t="shared" si="239"/>
        <v>0</v>
      </c>
      <c r="AG232" s="229">
        <f t="shared" si="239"/>
        <v>0</v>
      </c>
      <c r="AH232" s="229">
        <f t="shared" si="239"/>
        <v>0</v>
      </c>
      <c r="AI232" s="229">
        <f t="shared" si="239"/>
        <v>0</v>
      </c>
      <c r="AJ232" s="229">
        <f t="shared" si="239"/>
        <v>0</v>
      </c>
      <c r="AK232" s="229">
        <f t="shared" si="239"/>
        <v>0</v>
      </c>
      <c r="AL232" s="229">
        <f t="shared" si="239"/>
        <v>0</v>
      </c>
      <c r="AM232" s="229">
        <f t="shared" si="244"/>
        <v>0</v>
      </c>
      <c r="AN232" s="229">
        <f t="shared" si="244"/>
        <v>0</v>
      </c>
      <c r="AO232" s="229">
        <f t="shared" si="246"/>
        <v>0</v>
      </c>
      <c r="AP232" s="229">
        <f t="shared" si="246"/>
        <v>0</v>
      </c>
      <c r="AQ232" s="229">
        <f t="shared" si="246"/>
        <v>0</v>
      </c>
      <c r="AR232" s="229">
        <f t="shared" si="246"/>
        <v>0</v>
      </c>
      <c r="AS232" s="229">
        <f t="shared" si="246"/>
        <v>0</v>
      </c>
      <c r="AT232" s="229">
        <f t="shared" si="246"/>
        <v>0</v>
      </c>
      <c r="AU232" s="229">
        <f t="shared" si="246"/>
        <v>0</v>
      </c>
      <c r="AV232" s="229">
        <f t="shared" si="246"/>
        <v>0</v>
      </c>
      <c r="AW232" s="229">
        <f t="shared" si="246"/>
        <v>0</v>
      </c>
      <c r="AX232" s="229">
        <f t="shared" si="246"/>
        <v>0</v>
      </c>
      <c r="AY232" s="229">
        <f t="shared" si="246"/>
        <v>0</v>
      </c>
      <c r="AZ232" s="229">
        <f t="shared" si="246"/>
        <v>0</v>
      </c>
      <c r="BA232" s="229">
        <f t="shared" si="246"/>
        <v>0</v>
      </c>
      <c r="BB232" s="229">
        <f t="shared" si="246"/>
        <v>0</v>
      </c>
      <c r="BC232" s="229">
        <f t="shared" si="246"/>
        <v>0</v>
      </c>
      <c r="BD232" s="229">
        <f t="shared" si="246"/>
        <v>0</v>
      </c>
      <c r="BE232" s="229">
        <f t="shared" si="246"/>
        <v>0</v>
      </c>
      <c r="BF232" s="229">
        <f t="shared" si="246"/>
        <v>0</v>
      </c>
      <c r="BG232" s="229">
        <f t="shared" si="246"/>
        <v>0</v>
      </c>
      <c r="BH232" s="229">
        <f t="shared" si="246"/>
        <v>0</v>
      </c>
      <c r="BI232" s="229">
        <f t="shared" si="246"/>
        <v>0</v>
      </c>
      <c r="BJ232" s="229">
        <f t="shared" si="246"/>
        <v>0</v>
      </c>
      <c r="BK232" s="229">
        <f t="shared" si="246"/>
        <v>0</v>
      </c>
      <c r="BL232" s="229">
        <f t="shared" si="246"/>
        <v>0</v>
      </c>
      <c r="BM232" s="229">
        <f t="shared" si="246"/>
        <v>0</v>
      </c>
      <c r="BN232" s="229">
        <f t="shared" si="246"/>
        <v>0</v>
      </c>
      <c r="BO232" s="229">
        <f t="shared" si="246"/>
        <v>0</v>
      </c>
      <c r="BP232" s="229">
        <f t="shared" si="246"/>
        <v>0</v>
      </c>
      <c r="BQ232" s="229">
        <f t="shared" si="246"/>
        <v>0</v>
      </c>
      <c r="BR232" s="229">
        <f t="shared" si="246"/>
        <v>0</v>
      </c>
      <c r="BS232" s="229">
        <f t="shared" si="246"/>
        <v>0</v>
      </c>
      <c r="BT232" s="229">
        <f t="shared" si="246"/>
        <v>0</v>
      </c>
      <c r="BU232" s="229">
        <f t="shared" si="246"/>
        <v>0</v>
      </c>
      <c r="BV232" s="229">
        <f t="shared" si="246"/>
        <v>0</v>
      </c>
      <c r="BW232" s="229">
        <f t="shared" si="246"/>
        <v>0</v>
      </c>
      <c r="BX232" s="229">
        <f t="shared" si="246"/>
        <v>0</v>
      </c>
      <c r="BY232" s="229">
        <f t="shared" si="246"/>
        <v>0</v>
      </c>
      <c r="BZ232" s="229">
        <f t="shared" si="246"/>
        <v>0</v>
      </c>
    </row>
    <row r="233" spans="1:78" s="310" customFormat="1" x14ac:dyDescent="0.2">
      <c r="A233" s="7" t="str">
        <f t="shared" si="241"/>
        <v>Roll-in 10</v>
      </c>
      <c r="B233" s="7">
        <f t="shared" si="242"/>
        <v>0</v>
      </c>
      <c r="C233" s="7">
        <f t="shared" si="245"/>
        <v>71</v>
      </c>
      <c r="D233" s="165">
        <f t="shared" si="243"/>
        <v>45626</v>
      </c>
      <c r="E233" s="68"/>
      <c r="F233" s="77"/>
      <c r="G233" s="229">
        <f t="shared" si="247"/>
        <v>0</v>
      </c>
      <c r="H233" s="229">
        <f t="shared" si="247"/>
        <v>0</v>
      </c>
      <c r="I233" s="229">
        <f t="shared" si="247"/>
        <v>0</v>
      </c>
      <c r="J233" s="229">
        <f t="shared" si="247"/>
        <v>0</v>
      </c>
      <c r="K233" s="229">
        <f t="shared" si="247"/>
        <v>0</v>
      </c>
      <c r="L233" s="229">
        <f t="shared" si="247"/>
        <v>0</v>
      </c>
      <c r="M233" s="229">
        <f t="shared" si="247"/>
        <v>0</v>
      </c>
      <c r="N233" s="229">
        <f t="shared" si="247"/>
        <v>0</v>
      </c>
      <c r="O233" s="229">
        <f t="shared" si="247"/>
        <v>0</v>
      </c>
      <c r="P233" s="229">
        <f t="shared" si="247"/>
        <v>0</v>
      </c>
      <c r="Q233" s="229">
        <f t="shared" si="247"/>
        <v>0</v>
      </c>
      <c r="R233" s="229">
        <f t="shared" si="247"/>
        <v>0</v>
      </c>
      <c r="S233" s="229">
        <f t="shared" si="247"/>
        <v>0</v>
      </c>
      <c r="T233" s="229">
        <f t="shared" si="247"/>
        <v>0</v>
      </c>
      <c r="U233" s="229">
        <f t="shared" si="247"/>
        <v>0</v>
      </c>
      <c r="V233" s="229">
        <f t="shared" si="247"/>
        <v>0</v>
      </c>
      <c r="W233" s="229">
        <f t="shared" si="239"/>
        <v>0</v>
      </c>
      <c r="X233" s="229">
        <f t="shared" si="239"/>
        <v>0</v>
      </c>
      <c r="Y233" s="229">
        <f t="shared" si="239"/>
        <v>0</v>
      </c>
      <c r="Z233" s="229">
        <f t="shared" si="239"/>
        <v>0</v>
      </c>
      <c r="AA233" s="229">
        <f t="shared" si="239"/>
        <v>0</v>
      </c>
      <c r="AB233" s="229">
        <f t="shared" si="239"/>
        <v>0</v>
      </c>
      <c r="AC233" s="229">
        <f t="shared" si="239"/>
        <v>0</v>
      </c>
      <c r="AD233" s="229">
        <f t="shared" si="239"/>
        <v>0</v>
      </c>
      <c r="AE233" s="229">
        <f t="shared" si="239"/>
        <v>0</v>
      </c>
      <c r="AF233" s="229">
        <f t="shared" si="239"/>
        <v>0</v>
      </c>
      <c r="AG233" s="229">
        <f t="shared" si="239"/>
        <v>0</v>
      </c>
      <c r="AH233" s="229">
        <f t="shared" si="239"/>
        <v>0</v>
      </c>
      <c r="AI233" s="229">
        <f t="shared" si="239"/>
        <v>0</v>
      </c>
      <c r="AJ233" s="229">
        <f t="shared" si="239"/>
        <v>0</v>
      </c>
      <c r="AK233" s="229">
        <f t="shared" si="239"/>
        <v>0</v>
      </c>
      <c r="AL233" s="229">
        <f t="shared" si="239"/>
        <v>0</v>
      </c>
      <c r="AM233" s="229">
        <f t="shared" si="244"/>
        <v>0</v>
      </c>
      <c r="AN233" s="229">
        <f t="shared" si="244"/>
        <v>0</v>
      </c>
      <c r="AO233" s="229">
        <f t="shared" si="246"/>
        <v>0</v>
      </c>
      <c r="AP233" s="229">
        <f t="shared" si="246"/>
        <v>0</v>
      </c>
      <c r="AQ233" s="229">
        <f t="shared" si="246"/>
        <v>0</v>
      </c>
      <c r="AR233" s="229">
        <f t="shared" si="246"/>
        <v>0</v>
      </c>
      <c r="AS233" s="229">
        <f t="shared" si="246"/>
        <v>0</v>
      </c>
      <c r="AT233" s="229">
        <f t="shared" si="246"/>
        <v>0</v>
      </c>
      <c r="AU233" s="229">
        <f t="shared" si="246"/>
        <v>0</v>
      </c>
      <c r="AV233" s="229">
        <f t="shared" si="246"/>
        <v>0</v>
      </c>
      <c r="AW233" s="229">
        <f t="shared" si="246"/>
        <v>0</v>
      </c>
      <c r="AX233" s="229">
        <f t="shared" si="246"/>
        <v>0</v>
      </c>
      <c r="AY233" s="229">
        <f t="shared" si="246"/>
        <v>0</v>
      </c>
      <c r="AZ233" s="229">
        <f t="shared" si="246"/>
        <v>0</v>
      </c>
      <c r="BA233" s="229">
        <f t="shared" si="246"/>
        <v>0</v>
      </c>
      <c r="BB233" s="229">
        <f t="shared" si="246"/>
        <v>0</v>
      </c>
      <c r="BC233" s="229">
        <f t="shared" si="246"/>
        <v>0</v>
      </c>
      <c r="BD233" s="229">
        <f t="shared" si="246"/>
        <v>0</v>
      </c>
      <c r="BE233" s="229">
        <f t="shared" si="246"/>
        <v>0</v>
      </c>
      <c r="BF233" s="229">
        <f t="shared" si="246"/>
        <v>0</v>
      </c>
      <c r="BG233" s="229">
        <f t="shared" si="246"/>
        <v>0</v>
      </c>
      <c r="BH233" s="229">
        <f t="shared" si="246"/>
        <v>0</v>
      </c>
      <c r="BI233" s="229">
        <f t="shared" si="246"/>
        <v>0</v>
      </c>
      <c r="BJ233" s="229">
        <f t="shared" si="246"/>
        <v>0</v>
      </c>
      <c r="BK233" s="229">
        <f t="shared" si="246"/>
        <v>0</v>
      </c>
      <c r="BL233" s="229">
        <f t="shared" si="246"/>
        <v>0</v>
      </c>
      <c r="BM233" s="229">
        <f t="shared" si="246"/>
        <v>0</v>
      </c>
      <c r="BN233" s="229">
        <f t="shared" si="246"/>
        <v>0</v>
      </c>
      <c r="BO233" s="229">
        <f t="shared" si="246"/>
        <v>0</v>
      </c>
      <c r="BP233" s="229">
        <f t="shared" si="246"/>
        <v>0</v>
      </c>
      <c r="BQ233" s="229">
        <f t="shared" si="246"/>
        <v>0</v>
      </c>
      <c r="BR233" s="229">
        <f t="shared" si="246"/>
        <v>0</v>
      </c>
      <c r="BS233" s="229">
        <f t="shared" si="246"/>
        <v>0</v>
      </c>
      <c r="BT233" s="229">
        <f t="shared" si="246"/>
        <v>0</v>
      </c>
      <c r="BU233" s="229">
        <f t="shared" si="246"/>
        <v>0</v>
      </c>
      <c r="BV233" s="229">
        <f t="shared" si="246"/>
        <v>0</v>
      </c>
      <c r="BW233" s="229">
        <f t="shared" si="246"/>
        <v>0</v>
      </c>
      <c r="BX233" s="229">
        <f t="shared" si="246"/>
        <v>0</v>
      </c>
      <c r="BY233" s="229">
        <f t="shared" si="246"/>
        <v>0</v>
      </c>
      <c r="BZ233" s="229">
        <f t="shared" si="246"/>
        <v>0</v>
      </c>
    </row>
    <row r="234" spans="1:78" s="310" customFormat="1" x14ac:dyDescent="0.2">
      <c r="A234" s="7" t="str">
        <f t="shared" si="241"/>
        <v>Roll-in 10</v>
      </c>
      <c r="B234" s="7">
        <f t="shared" si="242"/>
        <v>0</v>
      </c>
      <c r="C234" s="7">
        <f t="shared" si="245"/>
        <v>72</v>
      </c>
      <c r="D234" s="165">
        <f t="shared" si="243"/>
        <v>45657</v>
      </c>
      <c r="E234" s="166"/>
      <c r="F234" s="77"/>
      <c r="G234" s="228">
        <f t="shared" si="247"/>
        <v>0</v>
      </c>
      <c r="H234" s="228">
        <f t="shared" si="247"/>
        <v>0</v>
      </c>
      <c r="I234" s="228">
        <f t="shared" si="247"/>
        <v>0</v>
      </c>
      <c r="J234" s="228">
        <f t="shared" si="247"/>
        <v>0</v>
      </c>
      <c r="K234" s="228">
        <f t="shared" si="247"/>
        <v>0</v>
      </c>
      <c r="L234" s="228">
        <f t="shared" si="247"/>
        <v>0</v>
      </c>
      <c r="M234" s="228">
        <f t="shared" si="247"/>
        <v>0</v>
      </c>
      <c r="N234" s="228">
        <f t="shared" si="247"/>
        <v>0</v>
      </c>
      <c r="O234" s="228">
        <f t="shared" si="247"/>
        <v>0</v>
      </c>
      <c r="P234" s="228">
        <f t="shared" si="247"/>
        <v>0</v>
      </c>
      <c r="Q234" s="228">
        <f t="shared" si="247"/>
        <v>0</v>
      </c>
      <c r="R234" s="228">
        <f t="shared" si="247"/>
        <v>0</v>
      </c>
      <c r="S234" s="228">
        <f t="shared" si="247"/>
        <v>0</v>
      </c>
      <c r="T234" s="228">
        <f t="shared" si="247"/>
        <v>0</v>
      </c>
      <c r="U234" s="228">
        <f t="shared" si="247"/>
        <v>0</v>
      </c>
      <c r="V234" s="228">
        <f t="shared" si="247"/>
        <v>0</v>
      </c>
      <c r="W234" s="228">
        <f t="shared" si="239"/>
        <v>0</v>
      </c>
      <c r="X234" s="228">
        <f t="shared" si="239"/>
        <v>0</v>
      </c>
      <c r="Y234" s="228">
        <f t="shared" si="239"/>
        <v>0</v>
      </c>
      <c r="Z234" s="228">
        <f t="shared" si="239"/>
        <v>0</v>
      </c>
      <c r="AA234" s="228">
        <f t="shared" si="239"/>
        <v>0</v>
      </c>
      <c r="AB234" s="228">
        <f t="shared" si="239"/>
        <v>0</v>
      </c>
      <c r="AC234" s="228">
        <f t="shared" si="239"/>
        <v>0</v>
      </c>
      <c r="AD234" s="228">
        <f t="shared" si="239"/>
        <v>0</v>
      </c>
      <c r="AE234" s="228">
        <f t="shared" si="239"/>
        <v>0</v>
      </c>
      <c r="AF234" s="228">
        <f t="shared" si="239"/>
        <v>0</v>
      </c>
      <c r="AG234" s="228">
        <f t="shared" si="239"/>
        <v>0</v>
      </c>
      <c r="AH234" s="228">
        <f t="shared" si="239"/>
        <v>0</v>
      </c>
      <c r="AI234" s="228">
        <f t="shared" si="239"/>
        <v>0</v>
      </c>
      <c r="AJ234" s="228">
        <f t="shared" si="239"/>
        <v>0</v>
      </c>
      <c r="AK234" s="228">
        <f t="shared" si="239"/>
        <v>0</v>
      </c>
      <c r="AL234" s="228">
        <f t="shared" si="239"/>
        <v>0</v>
      </c>
      <c r="AM234" s="228">
        <f t="shared" si="244"/>
        <v>0</v>
      </c>
      <c r="AN234" s="228">
        <f t="shared" si="244"/>
        <v>0</v>
      </c>
      <c r="AO234" s="228">
        <f t="shared" si="246"/>
        <v>0</v>
      </c>
      <c r="AP234" s="228">
        <f t="shared" si="246"/>
        <v>0</v>
      </c>
      <c r="AQ234" s="228">
        <f t="shared" si="246"/>
        <v>0</v>
      </c>
      <c r="AR234" s="228">
        <f t="shared" si="246"/>
        <v>0</v>
      </c>
      <c r="AS234" s="228">
        <f t="shared" si="246"/>
        <v>0</v>
      </c>
      <c r="AT234" s="228">
        <f t="shared" si="246"/>
        <v>0</v>
      </c>
      <c r="AU234" s="228">
        <f t="shared" si="246"/>
        <v>0</v>
      </c>
      <c r="AV234" s="228">
        <f t="shared" si="246"/>
        <v>0</v>
      </c>
      <c r="AW234" s="228">
        <f t="shared" si="246"/>
        <v>0</v>
      </c>
      <c r="AX234" s="228">
        <f t="shared" si="246"/>
        <v>0</v>
      </c>
      <c r="AY234" s="228">
        <f t="shared" si="246"/>
        <v>0</v>
      </c>
      <c r="AZ234" s="228">
        <f t="shared" si="246"/>
        <v>0</v>
      </c>
      <c r="BA234" s="228">
        <f t="shared" si="246"/>
        <v>0</v>
      </c>
      <c r="BB234" s="228">
        <f t="shared" si="246"/>
        <v>0</v>
      </c>
      <c r="BC234" s="228">
        <f t="shared" si="246"/>
        <v>0</v>
      </c>
      <c r="BD234" s="228">
        <f t="shared" si="246"/>
        <v>0</v>
      </c>
      <c r="BE234" s="228">
        <f t="shared" si="246"/>
        <v>0</v>
      </c>
      <c r="BF234" s="228">
        <f t="shared" si="246"/>
        <v>0</v>
      </c>
      <c r="BG234" s="228">
        <f t="shared" si="246"/>
        <v>0</v>
      </c>
      <c r="BH234" s="228">
        <f t="shared" si="246"/>
        <v>0</v>
      </c>
      <c r="BI234" s="228">
        <f t="shared" si="246"/>
        <v>0</v>
      </c>
      <c r="BJ234" s="228">
        <f t="shared" si="246"/>
        <v>0</v>
      </c>
      <c r="BK234" s="228">
        <f t="shared" si="246"/>
        <v>0</v>
      </c>
      <c r="BL234" s="228">
        <f t="shared" si="246"/>
        <v>0</v>
      </c>
      <c r="BM234" s="228">
        <f t="shared" si="246"/>
        <v>0</v>
      </c>
      <c r="BN234" s="228">
        <f t="shared" si="246"/>
        <v>0</v>
      </c>
      <c r="BO234" s="228">
        <f t="shared" si="246"/>
        <v>0</v>
      </c>
      <c r="BP234" s="228">
        <f t="shared" si="246"/>
        <v>0</v>
      </c>
      <c r="BQ234" s="228">
        <f t="shared" si="246"/>
        <v>0</v>
      </c>
      <c r="BR234" s="228">
        <f t="shared" si="246"/>
        <v>0</v>
      </c>
      <c r="BS234" s="228">
        <f t="shared" si="246"/>
        <v>0</v>
      </c>
      <c r="BT234" s="228">
        <f t="shared" si="246"/>
        <v>0</v>
      </c>
      <c r="BU234" s="228">
        <f t="shared" si="246"/>
        <v>0</v>
      </c>
      <c r="BV234" s="228">
        <f t="shared" si="246"/>
        <v>0</v>
      </c>
      <c r="BW234" s="228">
        <f t="shared" si="246"/>
        <v>0</v>
      </c>
      <c r="BX234" s="228">
        <f t="shared" si="246"/>
        <v>0</v>
      </c>
      <c r="BY234" s="228">
        <f t="shared" si="246"/>
        <v>0</v>
      </c>
      <c r="BZ234" s="228">
        <f t="shared" si="246"/>
        <v>0</v>
      </c>
    </row>
    <row r="235" spans="1:78" s="310" customFormat="1" collapsed="1" x14ac:dyDescent="0.2">
      <c r="A235" s="7"/>
      <c r="C235" s="7"/>
      <c r="D235" s="90" t="s">
        <v>0</v>
      </c>
      <c r="E235" s="164">
        <f>SUM(E163:E222)</f>
        <v>0</v>
      </c>
      <c r="F235" s="91"/>
      <c r="G235" s="69">
        <f>SUM(G163:G234)</f>
        <v>0</v>
      </c>
      <c r="H235" s="69">
        <f t="shared" ref="H235:AN235" si="248">SUM(H163:H234)</f>
        <v>0</v>
      </c>
      <c r="I235" s="69">
        <f t="shared" si="248"/>
        <v>0</v>
      </c>
      <c r="J235" s="69">
        <f t="shared" si="248"/>
        <v>0</v>
      </c>
      <c r="K235" s="69">
        <f t="shared" si="248"/>
        <v>0</v>
      </c>
      <c r="L235" s="69">
        <f t="shared" si="248"/>
        <v>0</v>
      </c>
      <c r="M235" s="69">
        <f t="shared" si="248"/>
        <v>0</v>
      </c>
      <c r="N235" s="69">
        <f t="shared" si="248"/>
        <v>0</v>
      </c>
      <c r="O235" s="69">
        <f t="shared" si="248"/>
        <v>0</v>
      </c>
      <c r="P235" s="69">
        <f t="shared" si="248"/>
        <v>0</v>
      </c>
      <c r="Q235" s="69">
        <f t="shared" si="248"/>
        <v>0</v>
      </c>
      <c r="R235" s="69">
        <f t="shared" si="248"/>
        <v>0</v>
      </c>
      <c r="S235" s="69">
        <f t="shared" si="248"/>
        <v>0</v>
      </c>
      <c r="T235" s="69">
        <f t="shared" si="248"/>
        <v>0</v>
      </c>
      <c r="U235" s="69">
        <f t="shared" si="248"/>
        <v>0</v>
      </c>
      <c r="V235" s="69">
        <f t="shared" si="248"/>
        <v>0</v>
      </c>
      <c r="W235" s="69">
        <f t="shared" si="248"/>
        <v>0</v>
      </c>
      <c r="X235" s="69">
        <f t="shared" si="248"/>
        <v>0</v>
      </c>
      <c r="Y235" s="69">
        <f t="shared" si="248"/>
        <v>0</v>
      </c>
      <c r="Z235" s="69">
        <f t="shared" si="248"/>
        <v>0</v>
      </c>
      <c r="AA235" s="69">
        <f t="shared" si="248"/>
        <v>0</v>
      </c>
      <c r="AB235" s="69">
        <f t="shared" si="248"/>
        <v>0</v>
      </c>
      <c r="AC235" s="69">
        <f t="shared" si="248"/>
        <v>0</v>
      </c>
      <c r="AD235" s="69">
        <f t="shared" si="248"/>
        <v>0</v>
      </c>
      <c r="AE235" s="69">
        <f t="shared" si="248"/>
        <v>0</v>
      </c>
      <c r="AF235" s="69">
        <f t="shared" si="248"/>
        <v>0</v>
      </c>
      <c r="AG235" s="69">
        <f t="shared" si="248"/>
        <v>0</v>
      </c>
      <c r="AH235" s="69">
        <f t="shared" si="248"/>
        <v>0</v>
      </c>
      <c r="AI235" s="69">
        <f t="shared" si="248"/>
        <v>0</v>
      </c>
      <c r="AJ235" s="69">
        <f t="shared" si="248"/>
        <v>0</v>
      </c>
      <c r="AK235" s="69">
        <f t="shared" si="248"/>
        <v>0</v>
      </c>
      <c r="AL235" s="69">
        <f t="shared" si="248"/>
        <v>0</v>
      </c>
      <c r="AM235" s="69">
        <f t="shared" si="248"/>
        <v>0</v>
      </c>
      <c r="AN235" s="69">
        <f t="shared" si="248"/>
        <v>0</v>
      </c>
      <c r="AO235" s="69">
        <f t="shared" ref="AO235:BZ235" si="249">SUM(AO163:AO234)</f>
        <v>0</v>
      </c>
      <c r="AP235" s="69">
        <f t="shared" si="249"/>
        <v>0</v>
      </c>
      <c r="AQ235" s="69">
        <f t="shared" si="249"/>
        <v>0</v>
      </c>
      <c r="AR235" s="69">
        <f t="shared" si="249"/>
        <v>0</v>
      </c>
      <c r="AS235" s="69">
        <f t="shared" si="249"/>
        <v>0</v>
      </c>
      <c r="AT235" s="69">
        <f t="shared" si="249"/>
        <v>0</v>
      </c>
      <c r="AU235" s="69">
        <f t="shared" si="249"/>
        <v>0</v>
      </c>
      <c r="AV235" s="69">
        <f t="shared" si="249"/>
        <v>0</v>
      </c>
      <c r="AW235" s="69">
        <f t="shared" si="249"/>
        <v>0</v>
      </c>
      <c r="AX235" s="69">
        <f t="shared" si="249"/>
        <v>0</v>
      </c>
      <c r="AY235" s="69">
        <f t="shared" si="249"/>
        <v>0</v>
      </c>
      <c r="AZ235" s="69">
        <f t="shared" si="249"/>
        <v>0</v>
      </c>
      <c r="BA235" s="69">
        <f t="shared" si="249"/>
        <v>0</v>
      </c>
      <c r="BB235" s="69">
        <f t="shared" si="249"/>
        <v>0</v>
      </c>
      <c r="BC235" s="69">
        <f t="shared" si="249"/>
        <v>0</v>
      </c>
      <c r="BD235" s="69">
        <f t="shared" si="249"/>
        <v>0</v>
      </c>
      <c r="BE235" s="69">
        <f t="shared" si="249"/>
        <v>0</v>
      </c>
      <c r="BF235" s="69">
        <f t="shared" si="249"/>
        <v>0</v>
      </c>
      <c r="BG235" s="69">
        <f t="shared" si="249"/>
        <v>0</v>
      </c>
      <c r="BH235" s="69">
        <f t="shared" si="249"/>
        <v>0</v>
      </c>
      <c r="BI235" s="69">
        <f t="shared" si="249"/>
        <v>0</v>
      </c>
      <c r="BJ235" s="69">
        <f t="shared" si="249"/>
        <v>0</v>
      </c>
      <c r="BK235" s="69">
        <f t="shared" si="249"/>
        <v>0</v>
      </c>
      <c r="BL235" s="69">
        <f t="shared" si="249"/>
        <v>0</v>
      </c>
      <c r="BM235" s="69">
        <f t="shared" si="249"/>
        <v>0</v>
      </c>
      <c r="BN235" s="69">
        <f t="shared" si="249"/>
        <v>0</v>
      </c>
      <c r="BO235" s="69">
        <f t="shared" si="249"/>
        <v>0</v>
      </c>
      <c r="BP235" s="69">
        <f t="shared" si="249"/>
        <v>0</v>
      </c>
      <c r="BQ235" s="69">
        <f t="shared" si="249"/>
        <v>0</v>
      </c>
      <c r="BR235" s="69">
        <f t="shared" si="249"/>
        <v>0</v>
      </c>
      <c r="BS235" s="69">
        <f t="shared" si="249"/>
        <v>0</v>
      </c>
      <c r="BT235" s="69">
        <f t="shared" si="249"/>
        <v>0</v>
      </c>
      <c r="BU235" s="69">
        <f t="shared" si="249"/>
        <v>0</v>
      </c>
      <c r="BV235" s="69">
        <f t="shared" si="249"/>
        <v>0</v>
      </c>
      <c r="BW235" s="69">
        <f t="shared" si="249"/>
        <v>0</v>
      </c>
      <c r="BX235" s="69">
        <f t="shared" si="249"/>
        <v>0</v>
      </c>
      <c r="BY235" s="69">
        <f t="shared" si="249"/>
        <v>0</v>
      </c>
      <c r="BZ235" s="69">
        <f t="shared" si="249"/>
        <v>0</v>
      </c>
    </row>
    <row r="236" spans="1:78" s="310" customFormat="1" collapsed="1" x14ac:dyDescent="0.2">
      <c r="C236" s="7"/>
      <c r="D236" s="90"/>
      <c r="E236" s="92"/>
      <c r="F236" s="91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</row>
    <row r="237" spans="1:78" s="310" customFormat="1" ht="20.25" x14ac:dyDescent="0.3">
      <c r="D237" s="300"/>
      <c r="E237" s="308" t="s">
        <v>13</v>
      </c>
      <c r="F237" s="7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</row>
    <row r="238" spans="1:78" s="310" customFormat="1" x14ac:dyDescent="0.2">
      <c r="C238" s="7"/>
      <c r="D238" s="165"/>
      <c r="E238" s="309" t="s">
        <v>14</v>
      </c>
      <c r="F238" s="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</row>
    <row r="239" spans="1:78" s="310" customFormat="1" x14ac:dyDescent="0.2">
      <c r="A239" s="310" t="str">
        <f>A12</f>
        <v>Roll-in 1</v>
      </c>
      <c r="B239" s="307">
        <f>B12</f>
        <v>1</v>
      </c>
      <c r="C239" s="7">
        <f>C12</f>
        <v>1</v>
      </c>
      <c r="D239" s="165">
        <f>D12</f>
        <v>43496</v>
      </c>
      <c r="E239" s="68"/>
      <c r="F239" s="77"/>
      <c r="G239" s="229">
        <f>IF($D239=G$9,$E239*$G$3/2,IF(AND($C239+$E$3&gt;G$8,G$9&gt;$D239),$E239*$G$3,0))</f>
        <v>0</v>
      </c>
      <c r="H239" s="229">
        <f t="shared" ref="H239:AN243" si="250">IF($D239=H$9,$E239*$G$3/2,IF(AND($C239+$E$3&gt;H$8,H$9&gt;$D239),$E239*$G$3,0))</f>
        <v>0</v>
      </c>
      <c r="I239" s="229">
        <f t="shared" si="250"/>
        <v>0</v>
      </c>
      <c r="J239" s="229">
        <f t="shared" si="250"/>
        <v>0</v>
      </c>
      <c r="K239" s="229">
        <f t="shared" si="250"/>
        <v>0</v>
      </c>
      <c r="L239" s="229">
        <f t="shared" si="250"/>
        <v>0</v>
      </c>
      <c r="M239" s="229">
        <f t="shared" si="250"/>
        <v>0</v>
      </c>
      <c r="N239" s="229">
        <f t="shared" si="250"/>
        <v>0</v>
      </c>
      <c r="O239" s="229">
        <f t="shared" si="250"/>
        <v>0</v>
      </c>
      <c r="P239" s="229">
        <f t="shared" si="250"/>
        <v>0</v>
      </c>
      <c r="Q239" s="229">
        <f t="shared" si="250"/>
        <v>0</v>
      </c>
      <c r="R239" s="229">
        <f t="shared" si="250"/>
        <v>0</v>
      </c>
      <c r="S239" s="229">
        <f t="shared" si="250"/>
        <v>0</v>
      </c>
      <c r="T239" s="229">
        <f t="shared" si="250"/>
        <v>0</v>
      </c>
      <c r="U239" s="229">
        <f t="shared" si="250"/>
        <v>0</v>
      </c>
      <c r="V239" s="229">
        <f t="shared" si="250"/>
        <v>0</v>
      </c>
      <c r="W239" s="229">
        <f t="shared" si="250"/>
        <v>0</v>
      </c>
      <c r="X239" s="229">
        <f t="shared" si="250"/>
        <v>0</v>
      </c>
      <c r="Y239" s="229">
        <f t="shared" si="250"/>
        <v>0</v>
      </c>
      <c r="Z239" s="229">
        <f t="shared" si="250"/>
        <v>0</v>
      </c>
      <c r="AA239" s="229">
        <f t="shared" si="250"/>
        <v>0</v>
      </c>
      <c r="AB239" s="229">
        <f t="shared" si="250"/>
        <v>0</v>
      </c>
      <c r="AC239" s="229">
        <f t="shared" si="250"/>
        <v>0</v>
      </c>
      <c r="AD239" s="229">
        <f t="shared" si="250"/>
        <v>0</v>
      </c>
      <c r="AE239" s="229">
        <f t="shared" si="250"/>
        <v>0</v>
      </c>
      <c r="AF239" s="229">
        <f t="shared" si="250"/>
        <v>0</v>
      </c>
      <c r="AG239" s="229">
        <f t="shared" si="250"/>
        <v>0</v>
      </c>
      <c r="AH239" s="229">
        <f t="shared" si="250"/>
        <v>0</v>
      </c>
      <c r="AI239" s="229">
        <f t="shared" si="250"/>
        <v>0</v>
      </c>
      <c r="AJ239" s="229">
        <f t="shared" si="250"/>
        <v>0</v>
      </c>
      <c r="AK239" s="229">
        <f t="shared" si="250"/>
        <v>0</v>
      </c>
      <c r="AL239" s="229">
        <f t="shared" si="250"/>
        <v>0</v>
      </c>
      <c r="AM239" s="229">
        <f t="shared" si="250"/>
        <v>0</v>
      </c>
      <c r="AN239" s="229">
        <f t="shared" si="250"/>
        <v>0</v>
      </c>
      <c r="AO239" s="229">
        <f t="shared" ref="AO239:BZ245" si="251">IF($D239=AO$9,$E239*$G$3/2,IF(AND($C239+$E$3&gt;AO$8,AO$9&gt;$D239),$E239*$G$3,0))</f>
        <v>0</v>
      </c>
      <c r="AP239" s="229">
        <f t="shared" si="251"/>
        <v>0</v>
      </c>
      <c r="AQ239" s="229">
        <f t="shared" si="251"/>
        <v>0</v>
      </c>
      <c r="AR239" s="229">
        <f t="shared" si="251"/>
        <v>0</v>
      </c>
      <c r="AS239" s="229">
        <f t="shared" si="251"/>
        <v>0</v>
      </c>
      <c r="AT239" s="229">
        <f t="shared" si="251"/>
        <v>0</v>
      </c>
      <c r="AU239" s="229">
        <f t="shared" si="251"/>
        <v>0</v>
      </c>
      <c r="AV239" s="229">
        <f t="shared" si="251"/>
        <v>0</v>
      </c>
      <c r="AW239" s="229">
        <f t="shared" si="251"/>
        <v>0</v>
      </c>
      <c r="AX239" s="229">
        <f t="shared" si="251"/>
        <v>0</v>
      </c>
      <c r="AY239" s="229">
        <f t="shared" si="251"/>
        <v>0</v>
      </c>
      <c r="AZ239" s="229">
        <f t="shared" si="251"/>
        <v>0</v>
      </c>
      <c r="BA239" s="229">
        <f t="shared" si="251"/>
        <v>0</v>
      </c>
      <c r="BB239" s="229">
        <f t="shared" si="251"/>
        <v>0</v>
      </c>
      <c r="BC239" s="229">
        <f t="shared" si="251"/>
        <v>0</v>
      </c>
      <c r="BD239" s="229">
        <f t="shared" si="251"/>
        <v>0</v>
      </c>
      <c r="BE239" s="229">
        <f t="shared" si="251"/>
        <v>0</v>
      </c>
      <c r="BF239" s="229">
        <f t="shared" si="251"/>
        <v>0</v>
      </c>
      <c r="BG239" s="229">
        <f t="shared" si="251"/>
        <v>0</v>
      </c>
      <c r="BH239" s="229">
        <f t="shared" si="251"/>
        <v>0</v>
      </c>
      <c r="BI239" s="229">
        <f t="shared" si="251"/>
        <v>0</v>
      </c>
      <c r="BJ239" s="229">
        <f t="shared" si="251"/>
        <v>0</v>
      </c>
      <c r="BK239" s="229">
        <f t="shared" si="251"/>
        <v>0</v>
      </c>
      <c r="BL239" s="229">
        <f t="shared" si="251"/>
        <v>0</v>
      </c>
      <c r="BM239" s="229">
        <f t="shared" si="251"/>
        <v>0</v>
      </c>
      <c r="BN239" s="229">
        <f t="shared" si="251"/>
        <v>0</v>
      </c>
      <c r="BO239" s="229">
        <f t="shared" si="251"/>
        <v>0</v>
      </c>
      <c r="BP239" s="229">
        <f t="shared" si="251"/>
        <v>0</v>
      </c>
      <c r="BQ239" s="229">
        <f t="shared" si="251"/>
        <v>0</v>
      </c>
      <c r="BR239" s="229">
        <f t="shared" si="251"/>
        <v>0</v>
      </c>
      <c r="BS239" s="229">
        <f t="shared" si="251"/>
        <v>0</v>
      </c>
      <c r="BT239" s="229">
        <f t="shared" si="251"/>
        <v>0</v>
      </c>
      <c r="BU239" s="229">
        <f t="shared" si="251"/>
        <v>0</v>
      </c>
      <c r="BV239" s="229">
        <f t="shared" si="251"/>
        <v>0</v>
      </c>
      <c r="BW239" s="229">
        <f t="shared" si="251"/>
        <v>0</v>
      </c>
      <c r="BX239" s="229">
        <f t="shared" si="251"/>
        <v>0</v>
      </c>
      <c r="BY239" s="229">
        <f t="shared" si="251"/>
        <v>0</v>
      </c>
      <c r="BZ239" s="229">
        <f t="shared" si="251"/>
        <v>0</v>
      </c>
    </row>
    <row r="240" spans="1:78" s="310" customFormat="1" x14ac:dyDescent="0.2">
      <c r="A240" s="310" t="str">
        <f t="shared" ref="A240:B259" si="252">A13</f>
        <v>Roll-in 1</v>
      </c>
      <c r="B240" s="307">
        <f t="shared" si="252"/>
        <v>1</v>
      </c>
      <c r="C240" s="7">
        <f>C239+1</f>
        <v>2</v>
      </c>
      <c r="D240" s="165">
        <f t="shared" ref="D240:D271" si="253">D13</f>
        <v>43524</v>
      </c>
      <c r="E240" s="68"/>
      <c r="F240" s="77"/>
      <c r="G240" s="229">
        <f t="shared" ref="G240:V258" si="254">IF($D240=G$9,$E240*$G$3/2,IF(AND($C240+$E$3&gt;G$8,G$9&gt;$D240),$E240*$G$3,0))</f>
        <v>0</v>
      </c>
      <c r="H240" s="229">
        <f t="shared" si="250"/>
        <v>0</v>
      </c>
      <c r="I240" s="229">
        <f t="shared" si="250"/>
        <v>0</v>
      </c>
      <c r="J240" s="229">
        <f t="shared" si="250"/>
        <v>0</v>
      </c>
      <c r="K240" s="229">
        <f t="shared" si="250"/>
        <v>0</v>
      </c>
      <c r="L240" s="229">
        <f t="shared" si="250"/>
        <v>0</v>
      </c>
      <c r="M240" s="229">
        <f t="shared" si="250"/>
        <v>0</v>
      </c>
      <c r="N240" s="229">
        <f t="shared" si="250"/>
        <v>0</v>
      </c>
      <c r="O240" s="229">
        <f t="shared" si="250"/>
        <v>0</v>
      </c>
      <c r="P240" s="229">
        <f t="shared" si="250"/>
        <v>0</v>
      </c>
      <c r="Q240" s="229">
        <f t="shared" si="250"/>
        <v>0</v>
      </c>
      <c r="R240" s="229">
        <f t="shared" si="250"/>
        <v>0</v>
      </c>
      <c r="S240" s="229">
        <f t="shared" si="250"/>
        <v>0</v>
      </c>
      <c r="T240" s="229">
        <f t="shared" si="250"/>
        <v>0</v>
      </c>
      <c r="U240" s="229">
        <f t="shared" si="250"/>
        <v>0</v>
      </c>
      <c r="V240" s="229">
        <f t="shared" si="250"/>
        <v>0</v>
      </c>
      <c r="W240" s="229">
        <f t="shared" si="250"/>
        <v>0</v>
      </c>
      <c r="X240" s="229">
        <f t="shared" si="250"/>
        <v>0</v>
      </c>
      <c r="Y240" s="229">
        <f t="shared" si="250"/>
        <v>0</v>
      </c>
      <c r="Z240" s="229">
        <f t="shared" si="250"/>
        <v>0</v>
      </c>
      <c r="AA240" s="229">
        <f t="shared" si="250"/>
        <v>0</v>
      </c>
      <c r="AB240" s="229">
        <f t="shared" si="250"/>
        <v>0</v>
      </c>
      <c r="AC240" s="229">
        <f t="shared" si="250"/>
        <v>0</v>
      </c>
      <c r="AD240" s="229">
        <f t="shared" si="250"/>
        <v>0</v>
      </c>
      <c r="AE240" s="229">
        <f t="shared" si="250"/>
        <v>0</v>
      </c>
      <c r="AF240" s="229">
        <f t="shared" si="250"/>
        <v>0</v>
      </c>
      <c r="AG240" s="229">
        <f t="shared" si="250"/>
        <v>0</v>
      </c>
      <c r="AH240" s="229">
        <f t="shared" si="250"/>
        <v>0</v>
      </c>
      <c r="AI240" s="229">
        <f t="shared" si="250"/>
        <v>0</v>
      </c>
      <c r="AJ240" s="229">
        <f t="shared" si="250"/>
        <v>0</v>
      </c>
      <c r="AK240" s="229">
        <f t="shared" si="250"/>
        <v>0</v>
      </c>
      <c r="AL240" s="229">
        <f t="shared" si="250"/>
        <v>0</v>
      </c>
      <c r="AM240" s="229">
        <f t="shared" si="250"/>
        <v>0</v>
      </c>
      <c r="AN240" s="229">
        <f t="shared" si="250"/>
        <v>0</v>
      </c>
      <c r="AO240" s="229">
        <f t="shared" si="251"/>
        <v>0</v>
      </c>
      <c r="AP240" s="229">
        <f t="shared" si="251"/>
        <v>0</v>
      </c>
      <c r="AQ240" s="229">
        <f t="shared" si="251"/>
        <v>0</v>
      </c>
      <c r="AR240" s="229">
        <f t="shared" si="251"/>
        <v>0</v>
      </c>
      <c r="AS240" s="229">
        <f t="shared" si="251"/>
        <v>0</v>
      </c>
      <c r="AT240" s="229">
        <f t="shared" si="251"/>
        <v>0</v>
      </c>
      <c r="AU240" s="229">
        <f t="shared" si="251"/>
        <v>0</v>
      </c>
      <c r="AV240" s="229">
        <f t="shared" si="251"/>
        <v>0</v>
      </c>
      <c r="AW240" s="229">
        <f t="shared" si="251"/>
        <v>0</v>
      </c>
      <c r="AX240" s="229">
        <f t="shared" si="251"/>
        <v>0</v>
      </c>
      <c r="AY240" s="229">
        <f t="shared" si="251"/>
        <v>0</v>
      </c>
      <c r="AZ240" s="229">
        <f t="shared" si="251"/>
        <v>0</v>
      </c>
      <c r="BA240" s="229">
        <f t="shared" si="251"/>
        <v>0</v>
      </c>
      <c r="BB240" s="229">
        <f t="shared" si="251"/>
        <v>0</v>
      </c>
      <c r="BC240" s="229">
        <f t="shared" si="251"/>
        <v>0</v>
      </c>
      <c r="BD240" s="229">
        <f t="shared" si="251"/>
        <v>0</v>
      </c>
      <c r="BE240" s="229">
        <f t="shared" si="251"/>
        <v>0</v>
      </c>
      <c r="BF240" s="229">
        <f t="shared" si="251"/>
        <v>0</v>
      </c>
      <c r="BG240" s="229">
        <f t="shared" si="251"/>
        <v>0</v>
      </c>
      <c r="BH240" s="229">
        <f t="shared" si="251"/>
        <v>0</v>
      </c>
      <c r="BI240" s="229">
        <f t="shared" si="251"/>
        <v>0</v>
      </c>
      <c r="BJ240" s="229">
        <f t="shared" si="251"/>
        <v>0</v>
      </c>
      <c r="BK240" s="229">
        <f t="shared" si="251"/>
        <v>0</v>
      </c>
      <c r="BL240" s="229">
        <f t="shared" si="251"/>
        <v>0</v>
      </c>
      <c r="BM240" s="229">
        <f t="shared" si="251"/>
        <v>0</v>
      </c>
      <c r="BN240" s="229">
        <f t="shared" si="251"/>
        <v>0</v>
      </c>
      <c r="BO240" s="229">
        <f t="shared" si="251"/>
        <v>0</v>
      </c>
      <c r="BP240" s="229">
        <f t="shared" si="251"/>
        <v>0</v>
      </c>
      <c r="BQ240" s="229">
        <f t="shared" si="251"/>
        <v>0</v>
      </c>
      <c r="BR240" s="229">
        <f t="shared" si="251"/>
        <v>0</v>
      </c>
      <c r="BS240" s="229">
        <f t="shared" si="251"/>
        <v>0</v>
      </c>
      <c r="BT240" s="229">
        <f t="shared" si="251"/>
        <v>0</v>
      </c>
      <c r="BU240" s="229">
        <f t="shared" si="251"/>
        <v>0</v>
      </c>
      <c r="BV240" s="229">
        <f t="shared" si="251"/>
        <v>0</v>
      </c>
      <c r="BW240" s="229">
        <f t="shared" si="251"/>
        <v>0</v>
      </c>
      <c r="BX240" s="229">
        <f t="shared" si="251"/>
        <v>0</v>
      </c>
      <c r="BY240" s="229">
        <f t="shared" si="251"/>
        <v>0</v>
      </c>
      <c r="BZ240" s="229">
        <f t="shared" si="251"/>
        <v>0</v>
      </c>
    </row>
    <row r="241" spans="1:78" s="310" customFormat="1" x14ac:dyDescent="0.2">
      <c r="A241" s="310" t="str">
        <f t="shared" si="252"/>
        <v>Roll-in 1</v>
      </c>
      <c r="B241" s="307">
        <f t="shared" si="252"/>
        <v>1</v>
      </c>
      <c r="C241" s="7">
        <f t="shared" ref="C241:C304" si="255">C240+1</f>
        <v>3</v>
      </c>
      <c r="D241" s="165">
        <f t="shared" si="253"/>
        <v>43555</v>
      </c>
      <c r="E241" s="68"/>
      <c r="F241" s="77"/>
      <c r="G241" s="229">
        <f t="shared" si="254"/>
        <v>0</v>
      </c>
      <c r="H241" s="229">
        <f t="shared" si="250"/>
        <v>0</v>
      </c>
      <c r="I241" s="229">
        <f t="shared" si="250"/>
        <v>0</v>
      </c>
      <c r="J241" s="229">
        <f t="shared" si="250"/>
        <v>0</v>
      </c>
      <c r="K241" s="229">
        <f t="shared" si="250"/>
        <v>0</v>
      </c>
      <c r="L241" s="229">
        <f t="shared" si="250"/>
        <v>0</v>
      </c>
      <c r="M241" s="229">
        <f t="shared" si="250"/>
        <v>0</v>
      </c>
      <c r="N241" s="229">
        <f t="shared" si="250"/>
        <v>0</v>
      </c>
      <c r="O241" s="229">
        <f t="shared" si="250"/>
        <v>0</v>
      </c>
      <c r="P241" s="229">
        <f t="shared" si="250"/>
        <v>0</v>
      </c>
      <c r="Q241" s="229">
        <f t="shared" si="250"/>
        <v>0</v>
      </c>
      <c r="R241" s="229">
        <f t="shared" si="250"/>
        <v>0</v>
      </c>
      <c r="S241" s="229">
        <f t="shared" si="250"/>
        <v>0</v>
      </c>
      <c r="T241" s="229">
        <f t="shared" si="250"/>
        <v>0</v>
      </c>
      <c r="U241" s="229">
        <f t="shared" si="250"/>
        <v>0</v>
      </c>
      <c r="V241" s="229">
        <f t="shared" si="250"/>
        <v>0</v>
      </c>
      <c r="W241" s="229">
        <f t="shared" si="250"/>
        <v>0</v>
      </c>
      <c r="X241" s="229">
        <f t="shared" si="250"/>
        <v>0</v>
      </c>
      <c r="Y241" s="229">
        <f t="shared" si="250"/>
        <v>0</v>
      </c>
      <c r="Z241" s="229">
        <f t="shared" si="250"/>
        <v>0</v>
      </c>
      <c r="AA241" s="229">
        <f t="shared" si="250"/>
        <v>0</v>
      </c>
      <c r="AB241" s="229">
        <f t="shared" si="250"/>
        <v>0</v>
      </c>
      <c r="AC241" s="229">
        <f t="shared" si="250"/>
        <v>0</v>
      </c>
      <c r="AD241" s="229">
        <f t="shared" si="250"/>
        <v>0</v>
      </c>
      <c r="AE241" s="229">
        <f t="shared" si="250"/>
        <v>0</v>
      </c>
      <c r="AF241" s="229">
        <f t="shared" si="250"/>
        <v>0</v>
      </c>
      <c r="AG241" s="229">
        <f t="shared" si="250"/>
        <v>0</v>
      </c>
      <c r="AH241" s="229">
        <f t="shared" si="250"/>
        <v>0</v>
      </c>
      <c r="AI241" s="229">
        <f t="shared" si="250"/>
        <v>0</v>
      </c>
      <c r="AJ241" s="229">
        <f t="shared" si="250"/>
        <v>0</v>
      </c>
      <c r="AK241" s="229">
        <f t="shared" si="250"/>
        <v>0</v>
      </c>
      <c r="AL241" s="229">
        <f t="shared" si="250"/>
        <v>0</v>
      </c>
      <c r="AM241" s="229">
        <f t="shared" si="250"/>
        <v>0</v>
      </c>
      <c r="AN241" s="229">
        <f t="shared" si="250"/>
        <v>0</v>
      </c>
      <c r="AO241" s="229">
        <f t="shared" si="251"/>
        <v>0</v>
      </c>
      <c r="AP241" s="229">
        <f t="shared" si="251"/>
        <v>0</v>
      </c>
      <c r="AQ241" s="229">
        <f t="shared" si="251"/>
        <v>0</v>
      </c>
      <c r="AR241" s="229">
        <f t="shared" si="251"/>
        <v>0</v>
      </c>
      <c r="AS241" s="229">
        <f t="shared" si="251"/>
        <v>0</v>
      </c>
      <c r="AT241" s="229">
        <f t="shared" si="251"/>
        <v>0</v>
      </c>
      <c r="AU241" s="229">
        <f t="shared" si="251"/>
        <v>0</v>
      </c>
      <c r="AV241" s="229">
        <f t="shared" si="251"/>
        <v>0</v>
      </c>
      <c r="AW241" s="229">
        <f t="shared" si="251"/>
        <v>0</v>
      </c>
      <c r="AX241" s="229">
        <f t="shared" si="251"/>
        <v>0</v>
      </c>
      <c r="AY241" s="229">
        <f t="shared" si="251"/>
        <v>0</v>
      </c>
      <c r="AZ241" s="229">
        <f t="shared" si="251"/>
        <v>0</v>
      </c>
      <c r="BA241" s="229">
        <f t="shared" si="251"/>
        <v>0</v>
      </c>
      <c r="BB241" s="229">
        <f t="shared" si="251"/>
        <v>0</v>
      </c>
      <c r="BC241" s="229">
        <f t="shared" si="251"/>
        <v>0</v>
      </c>
      <c r="BD241" s="229">
        <f t="shared" si="251"/>
        <v>0</v>
      </c>
      <c r="BE241" s="229">
        <f t="shared" si="251"/>
        <v>0</v>
      </c>
      <c r="BF241" s="229">
        <f t="shared" si="251"/>
        <v>0</v>
      </c>
      <c r="BG241" s="229">
        <f t="shared" si="251"/>
        <v>0</v>
      </c>
      <c r="BH241" s="229">
        <f t="shared" si="251"/>
        <v>0</v>
      </c>
      <c r="BI241" s="229">
        <f t="shared" si="251"/>
        <v>0</v>
      </c>
      <c r="BJ241" s="229">
        <f t="shared" si="251"/>
        <v>0</v>
      </c>
      <c r="BK241" s="229">
        <f t="shared" si="251"/>
        <v>0</v>
      </c>
      <c r="BL241" s="229">
        <f t="shared" si="251"/>
        <v>0</v>
      </c>
      <c r="BM241" s="229">
        <f t="shared" si="251"/>
        <v>0</v>
      </c>
      <c r="BN241" s="229">
        <f t="shared" si="251"/>
        <v>0</v>
      </c>
      <c r="BO241" s="229">
        <f t="shared" si="251"/>
        <v>0</v>
      </c>
      <c r="BP241" s="229">
        <f t="shared" si="251"/>
        <v>0</v>
      </c>
      <c r="BQ241" s="229">
        <f t="shared" si="251"/>
        <v>0</v>
      </c>
      <c r="BR241" s="229">
        <f t="shared" si="251"/>
        <v>0</v>
      </c>
      <c r="BS241" s="229">
        <f t="shared" si="251"/>
        <v>0</v>
      </c>
      <c r="BT241" s="229">
        <f t="shared" si="251"/>
        <v>0</v>
      </c>
      <c r="BU241" s="229">
        <f t="shared" si="251"/>
        <v>0</v>
      </c>
      <c r="BV241" s="229">
        <f t="shared" si="251"/>
        <v>0</v>
      </c>
      <c r="BW241" s="229">
        <f t="shared" si="251"/>
        <v>0</v>
      </c>
      <c r="BX241" s="229">
        <f t="shared" si="251"/>
        <v>0</v>
      </c>
      <c r="BY241" s="229">
        <f t="shared" si="251"/>
        <v>0</v>
      </c>
      <c r="BZ241" s="229">
        <f t="shared" si="251"/>
        <v>0</v>
      </c>
    </row>
    <row r="242" spans="1:78" s="310" customFormat="1" x14ac:dyDescent="0.2">
      <c r="A242" s="310" t="str">
        <f t="shared" si="252"/>
        <v>Roll-in 1</v>
      </c>
      <c r="B242" s="307">
        <f t="shared" si="252"/>
        <v>1</v>
      </c>
      <c r="C242" s="7">
        <f t="shared" si="255"/>
        <v>4</v>
      </c>
      <c r="D242" s="165">
        <f t="shared" si="253"/>
        <v>43585</v>
      </c>
      <c r="E242" s="68"/>
      <c r="F242" s="77"/>
      <c r="G242" s="229">
        <f t="shared" si="254"/>
        <v>0</v>
      </c>
      <c r="H242" s="229">
        <f t="shared" si="250"/>
        <v>0</v>
      </c>
      <c r="I242" s="229">
        <f t="shared" si="250"/>
        <v>0</v>
      </c>
      <c r="J242" s="229">
        <f t="shared" si="250"/>
        <v>0</v>
      </c>
      <c r="K242" s="229">
        <f t="shared" si="250"/>
        <v>0</v>
      </c>
      <c r="L242" s="229">
        <f t="shared" si="250"/>
        <v>0</v>
      </c>
      <c r="M242" s="229">
        <f t="shared" si="250"/>
        <v>0</v>
      </c>
      <c r="N242" s="229">
        <f t="shared" si="250"/>
        <v>0</v>
      </c>
      <c r="O242" s="229">
        <f t="shared" si="250"/>
        <v>0</v>
      </c>
      <c r="P242" s="229">
        <f t="shared" si="250"/>
        <v>0</v>
      </c>
      <c r="Q242" s="229">
        <f t="shared" si="250"/>
        <v>0</v>
      </c>
      <c r="R242" s="229">
        <f t="shared" si="250"/>
        <v>0</v>
      </c>
      <c r="S242" s="229">
        <f t="shared" si="250"/>
        <v>0</v>
      </c>
      <c r="T242" s="229">
        <f t="shared" si="250"/>
        <v>0</v>
      </c>
      <c r="U242" s="229">
        <f t="shared" si="250"/>
        <v>0</v>
      </c>
      <c r="V242" s="229">
        <f t="shared" si="250"/>
        <v>0</v>
      </c>
      <c r="W242" s="229">
        <f t="shared" si="250"/>
        <v>0</v>
      </c>
      <c r="X242" s="229">
        <f t="shared" si="250"/>
        <v>0</v>
      </c>
      <c r="Y242" s="229">
        <f t="shared" si="250"/>
        <v>0</v>
      </c>
      <c r="Z242" s="229">
        <f t="shared" si="250"/>
        <v>0</v>
      </c>
      <c r="AA242" s="229">
        <f t="shared" si="250"/>
        <v>0</v>
      </c>
      <c r="AB242" s="229">
        <f t="shared" si="250"/>
        <v>0</v>
      </c>
      <c r="AC242" s="229">
        <f t="shared" si="250"/>
        <v>0</v>
      </c>
      <c r="AD242" s="229">
        <f t="shared" si="250"/>
        <v>0</v>
      </c>
      <c r="AE242" s="229">
        <f t="shared" si="250"/>
        <v>0</v>
      </c>
      <c r="AF242" s="229">
        <f t="shared" si="250"/>
        <v>0</v>
      </c>
      <c r="AG242" s="229">
        <f t="shared" si="250"/>
        <v>0</v>
      </c>
      <c r="AH242" s="229">
        <f t="shared" si="250"/>
        <v>0</v>
      </c>
      <c r="AI242" s="229">
        <f t="shared" si="250"/>
        <v>0</v>
      </c>
      <c r="AJ242" s="229">
        <f t="shared" si="250"/>
        <v>0</v>
      </c>
      <c r="AK242" s="229">
        <f t="shared" si="250"/>
        <v>0</v>
      </c>
      <c r="AL242" s="229">
        <f t="shared" si="250"/>
        <v>0</v>
      </c>
      <c r="AM242" s="229">
        <f t="shared" si="250"/>
        <v>0</v>
      </c>
      <c r="AN242" s="229">
        <f t="shared" si="250"/>
        <v>0</v>
      </c>
      <c r="AO242" s="229">
        <f t="shared" si="251"/>
        <v>0</v>
      </c>
      <c r="AP242" s="229">
        <f t="shared" si="251"/>
        <v>0</v>
      </c>
      <c r="AQ242" s="229">
        <f t="shared" si="251"/>
        <v>0</v>
      </c>
      <c r="AR242" s="229">
        <f t="shared" si="251"/>
        <v>0</v>
      </c>
      <c r="AS242" s="229">
        <f t="shared" si="251"/>
        <v>0</v>
      </c>
      <c r="AT242" s="229">
        <f t="shared" si="251"/>
        <v>0</v>
      </c>
      <c r="AU242" s="229">
        <f t="shared" si="251"/>
        <v>0</v>
      </c>
      <c r="AV242" s="229">
        <f t="shared" si="251"/>
        <v>0</v>
      </c>
      <c r="AW242" s="229">
        <f t="shared" si="251"/>
        <v>0</v>
      </c>
      <c r="AX242" s="229">
        <f t="shared" si="251"/>
        <v>0</v>
      </c>
      <c r="AY242" s="229">
        <f t="shared" si="251"/>
        <v>0</v>
      </c>
      <c r="AZ242" s="229">
        <f t="shared" si="251"/>
        <v>0</v>
      </c>
      <c r="BA242" s="229">
        <f t="shared" si="251"/>
        <v>0</v>
      </c>
      <c r="BB242" s="229">
        <f t="shared" si="251"/>
        <v>0</v>
      </c>
      <c r="BC242" s="229">
        <f t="shared" si="251"/>
        <v>0</v>
      </c>
      <c r="BD242" s="229">
        <f t="shared" si="251"/>
        <v>0</v>
      </c>
      <c r="BE242" s="229">
        <f t="shared" si="251"/>
        <v>0</v>
      </c>
      <c r="BF242" s="229">
        <f t="shared" si="251"/>
        <v>0</v>
      </c>
      <c r="BG242" s="229">
        <f t="shared" si="251"/>
        <v>0</v>
      </c>
      <c r="BH242" s="229">
        <f t="shared" si="251"/>
        <v>0</v>
      </c>
      <c r="BI242" s="229">
        <f t="shared" si="251"/>
        <v>0</v>
      </c>
      <c r="BJ242" s="229">
        <f t="shared" si="251"/>
        <v>0</v>
      </c>
      <c r="BK242" s="229">
        <f t="shared" si="251"/>
        <v>0</v>
      </c>
      <c r="BL242" s="229">
        <f t="shared" si="251"/>
        <v>0</v>
      </c>
      <c r="BM242" s="229">
        <f t="shared" si="251"/>
        <v>0</v>
      </c>
      <c r="BN242" s="229">
        <f t="shared" si="251"/>
        <v>0</v>
      </c>
      <c r="BO242" s="229">
        <f t="shared" si="251"/>
        <v>0</v>
      </c>
      <c r="BP242" s="229">
        <f t="shared" si="251"/>
        <v>0</v>
      </c>
      <c r="BQ242" s="229">
        <f t="shared" si="251"/>
        <v>0</v>
      </c>
      <c r="BR242" s="229">
        <f t="shared" si="251"/>
        <v>0</v>
      </c>
      <c r="BS242" s="229">
        <f t="shared" si="251"/>
        <v>0</v>
      </c>
      <c r="BT242" s="229">
        <f t="shared" si="251"/>
        <v>0</v>
      </c>
      <c r="BU242" s="229">
        <f t="shared" si="251"/>
        <v>0</v>
      </c>
      <c r="BV242" s="229">
        <f t="shared" si="251"/>
        <v>0</v>
      </c>
      <c r="BW242" s="229">
        <f t="shared" si="251"/>
        <v>0</v>
      </c>
      <c r="BX242" s="229">
        <f t="shared" si="251"/>
        <v>0</v>
      </c>
      <c r="BY242" s="229">
        <f t="shared" si="251"/>
        <v>0</v>
      </c>
      <c r="BZ242" s="229">
        <f t="shared" si="251"/>
        <v>0</v>
      </c>
    </row>
    <row r="243" spans="1:78" s="310" customFormat="1" x14ac:dyDescent="0.2">
      <c r="A243" s="310" t="str">
        <f t="shared" si="252"/>
        <v>Roll-in 1</v>
      </c>
      <c r="B243" s="307">
        <f t="shared" si="252"/>
        <v>1</v>
      </c>
      <c r="C243" s="7">
        <f t="shared" si="255"/>
        <v>5</v>
      </c>
      <c r="D243" s="165">
        <f t="shared" si="253"/>
        <v>43616</v>
      </c>
      <c r="E243" s="68"/>
      <c r="F243" s="77"/>
      <c r="G243" s="229">
        <f t="shared" si="254"/>
        <v>0</v>
      </c>
      <c r="H243" s="229">
        <f t="shared" si="254"/>
        <v>0</v>
      </c>
      <c r="I243" s="229">
        <f t="shared" si="254"/>
        <v>0</v>
      </c>
      <c r="J243" s="229">
        <f t="shared" si="254"/>
        <v>0</v>
      </c>
      <c r="K243" s="229">
        <f t="shared" si="254"/>
        <v>0</v>
      </c>
      <c r="L243" s="229">
        <f t="shared" si="254"/>
        <v>0</v>
      </c>
      <c r="M243" s="229">
        <f t="shared" si="254"/>
        <v>0</v>
      </c>
      <c r="N243" s="229">
        <f t="shared" si="254"/>
        <v>0</v>
      </c>
      <c r="O243" s="229">
        <f t="shared" si="254"/>
        <v>0</v>
      </c>
      <c r="P243" s="229">
        <f t="shared" si="254"/>
        <v>0</v>
      </c>
      <c r="Q243" s="229">
        <f t="shared" si="254"/>
        <v>0</v>
      </c>
      <c r="R243" s="229">
        <f t="shared" si="254"/>
        <v>0</v>
      </c>
      <c r="S243" s="229">
        <f t="shared" si="254"/>
        <v>0</v>
      </c>
      <c r="T243" s="229">
        <f t="shared" si="254"/>
        <v>0</v>
      </c>
      <c r="U243" s="229">
        <f t="shared" si="254"/>
        <v>0</v>
      </c>
      <c r="V243" s="229">
        <f t="shared" si="254"/>
        <v>0</v>
      </c>
      <c r="W243" s="229">
        <f t="shared" si="250"/>
        <v>0</v>
      </c>
      <c r="X243" s="229">
        <f t="shared" si="250"/>
        <v>0</v>
      </c>
      <c r="Y243" s="229">
        <f t="shared" si="250"/>
        <v>0</v>
      </c>
      <c r="Z243" s="229">
        <f t="shared" si="250"/>
        <v>0</v>
      </c>
      <c r="AA243" s="229">
        <f t="shared" si="250"/>
        <v>0</v>
      </c>
      <c r="AB243" s="229">
        <f t="shared" si="250"/>
        <v>0</v>
      </c>
      <c r="AC243" s="229">
        <f t="shared" si="250"/>
        <v>0</v>
      </c>
      <c r="AD243" s="229">
        <f t="shared" si="250"/>
        <v>0</v>
      </c>
      <c r="AE243" s="229">
        <f t="shared" si="250"/>
        <v>0</v>
      </c>
      <c r="AF243" s="229">
        <f t="shared" si="250"/>
        <v>0</v>
      </c>
      <c r="AG243" s="229">
        <f t="shared" si="250"/>
        <v>0</v>
      </c>
      <c r="AH243" s="229">
        <f t="shared" si="250"/>
        <v>0</v>
      </c>
      <c r="AI243" s="229">
        <f t="shared" si="250"/>
        <v>0</v>
      </c>
      <c r="AJ243" s="229">
        <f t="shared" si="250"/>
        <v>0</v>
      </c>
      <c r="AK243" s="229">
        <f t="shared" si="250"/>
        <v>0</v>
      </c>
      <c r="AL243" s="229">
        <f t="shared" si="250"/>
        <v>0</v>
      </c>
      <c r="AM243" s="229">
        <f t="shared" si="250"/>
        <v>0</v>
      </c>
      <c r="AN243" s="229">
        <f t="shared" si="250"/>
        <v>0</v>
      </c>
      <c r="AO243" s="229">
        <f t="shared" si="251"/>
        <v>0</v>
      </c>
      <c r="AP243" s="229">
        <f t="shared" si="251"/>
        <v>0</v>
      </c>
      <c r="AQ243" s="229">
        <f t="shared" si="251"/>
        <v>0</v>
      </c>
      <c r="AR243" s="229">
        <f t="shared" si="251"/>
        <v>0</v>
      </c>
      <c r="AS243" s="229">
        <f t="shared" si="251"/>
        <v>0</v>
      </c>
      <c r="AT243" s="229">
        <f t="shared" si="251"/>
        <v>0</v>
      </c>
      <c r="AU243" s="229">
        <f t="shared" si="251"/>
        <v>0</v>
      </c>
      <c r="AV243" s="229">
        <f t="shared" si="251"/>
        <v>0</v>
      </c>
      <c r="AW243" s="229">
        <f t="shared" si="251"/>
        <v>0</v>
      </c>
      <c r="AX243" s="229">
        <f t="shared" si="251"/>
        <v>0</v>
      </c>
      <c r="AY243" s="229">
        <f t="shared" si="251"/>
        <v>0</v>
      </c>
      <c r="AZ243" s="229">
        <f t="shared" si="251"/>
        <v>0</v>
      </c>
      <c r="BA243" s="229">
        <f t="shared" si="251"/>
        <v>0</v>
      </c>
      <c r="BB243" s="229">
        <f t="shared" si="251"/>
        <v>0</v>
      </c>
      <c r="BC243" s="229">
        <f t="shared" si="251"/>
        <v>0</v>
      </c>
      <c r="BD243" s="229">
        <f t="shared" si="251"/>
        <v>0</v>
      </c>
      <c r="BE243" s="229">
        <f t="shared" si="251"/>
        <v>0</v>
      </c>
      <c r="BF243" s="229">
        <f t="shared" si="251"/>
        <v>0</v>
      </c>
      <c r="BG243" s="229">
        <f t="shared" si="251"/>
        <v>0</v>
      </c>
      <c r="BH243" s="229">
        <f t="shared" si="251"/>
        <v>0</v>
      </c>
      <c r="BI243" s="229">
        <f t="shared" si="251"/>
        <v>0</v>
      </c>
      <c r="BJ243" s="229">
        <f t="shared" si="251"/>
        <v>0</v>
      </c>
      <c r="BK243" s="229">
        <f t="shared" si="251"/>
        <v>0</v>
      </c>
      <c r="BL243" s="229">
        <f t="shared" si="251"/>
        <v>0</v>
      </c>
      <c r="BM243" s="229">
        <f t="shared" si="251"/>
        <v>0</v>
      </c>
      <c r="BN243" s="229">
        <f t="shared" si="251"/>
        <v>0</v>
      </c>
      <c r="BO243" s="229">
        <f t="shared" si="251"/>
        <v>0</v>
      </c>
      <c r="BP243" s="229">
        <f t="shared" si="251"/>
        <v>0</v>
      </c>
      <c r="BQ243" s="229">
        <f t="shared" si="251"/>
        <v>0</v>
      </c>
      <c r="BR243" s="229">
        <f t="shared" si="251"/>
        <v>0</v>
      </c>
      <c r="BS243" s="229">
        <f t="shared" si="251"/>
        <v>0</v>
      </c>
      <c r="BT243" s="229">
        <f t="shared" si="251"/>
        <v>0</v>
      </c>
      <c r="BU243" s="229">
        <f t="shared" si="251"/>
        <v>0</v>
      </c>
      <c r="BV243" s="229">
        <f t="shared" si="251"/>
        <v>0</v>
      </c>
      <c r="BW243" s="229">
        <f t="shared" si="251"/>
        <v>0</v>
      </c>
      <c r="BX243" s="229">
        <f t="shared" si="251"/>
        <v>0</v>
      </c>
      <c r="BY243" s="229">
        <f t="shared" si="251"/>
        <v>0</v>
      </c>
      <c r="BZ243" s="229">
        <f t="shared" si="251"/>
        <v>0</v>
      </c>
    </row>
    <row r="244" spans="1:78" x14ac:dyDescent="0.2">
      <c r="A244" s="310" t="str">
        <f t="shared" si="252"/>
        <v>Roll-in 1</v>
      </c>
      <c r="B244" s="307">
        <f t="shared" si="252"/>
        <v>1</v>
      </c>
      <c r="C244" s="7">
        <f t="shared" si="255"/>
        <v>6</v>
      </c>
      <c r="D244" s="165">
        <f t="shared" si="253"/>
        <v>43646</v>
      </c>
      <c r="E244" s="68"/>
      <c r="F244" s="77"/>
      <c r="G244" s="229">
        <f t="shared" si="254"/>
        <v>0</v>
      </c>
      <c r="H244" s="229">
        <f t="shared" si="254"/>
        <v>0</v>
      </c>
      <c r="I244" s="229">
        <f t="shared" si="254"/>
        <v>0</v>
      </c>
      <c r="J244" s="229">
        <f t="shared" si="254"/>
        <v>0</v>
      </c>
      <c r="K244" s="229">
        <f t="shared" si="254"/>
        <v>0</v>
      </c>
      <c r="L244" s="229">
        <f t="shared" si="254"/>
        <v>0</v>
      </c>
      <c r="M244" s="229">
        <f t="shared" si="254"/>
        <v>0</v>
      </c>
      <c r="N244" s="229">
        <f t="shared" si="254"/>
        <v>0</v>
      </c>
      <c r="O244" s="229">
        <f t="shared" si="254"/>
        <v>0</v>
      </c>
      <c r="P244" s="229">
        <f t="shared" si="254"/>
        <v>0</v>
      </c>
      <c r="Q244" s="229">
        <f t="shared" si="254"/>
        <v>0</v>
      </c>
      <c r="R244" s="229">
        <f t="shared" si="254"/>
        <v>0</v>
      </c>
      <c r="S244" s="229">
        <f t="shared" si="254"/>
        <v>0</v>
      </c>
      <c r="T244" s="229">
        <f t="shared" si="254"/>
        <v>0</v>
      </c>
      <c r="U244" s="229">
        <f t="shared" si="254"/>
        <v>0</v>
      </c>
      <c r="V244" s="229">
        <f t="shared" si="254"/>
        <v>0</v>
      </c>
      <c r="W244" s="229">
        <f t="shared" ref="W244:AN249" si="256">IF($D244=W$9,$E244*$G$3/2,IF(AND($C244+$E$3&gt;W$8,W$9&gt;$D244),$E244*$G$3,0))</f>
        <v>0</v>
      </c>
      <c r="X244" s="229">
        <f t="shared" si="256"/>
        <v>0</v>
      </c>
      <c r="Y244" s="229">
        <f t="shared" si="256"/>
        <v>0</v>
      </c>
      <c r="Z244" s="229">
        <f t="shared" si="256"/>
        <v>0</v>
      </c>
      <c r="AA244" s="229">
        <f t="shared" si="256"/>
        <v>0</v>
      </c>
      <c r="AB244" s="229">
        <f t="shared" si="256"/>
        <v>0</v>
      </c>
      <c r="AC244" s="229">
        <f t="shared" si="256"/>
        <v>0</v>
      </c>
      <c r="AD244" s="229">
        <f t="shared" si="256"/>
        <v>0</v>
      </c>
      <c r="AE244" s="229">
        <f t="shared" si="256"/>
        <v>0</v>
      </c>
      <c r="AF244" s="229">
        <f t="shared" si="256"/>
        <v>0</v>
      </c>
      <c r="AG244" s="229">
        <f t="shared" si="256"/>
        <v>0</v>
      </c>
      <c r="AH244" s="229">
        <f t="shared" si="256"/>
        <v>0</v>
      </c>
      <c r="AI244" s="229">
        <f t="shared" si="256"/>
        <v>0</v>
      </c>
      <c r="AJ244" s="229">
        <f t="shared" si="256"/>
        <v>0</v>
      </c>
      <c r="AK244" s="229">
        <f t="shared" si="256"/>
        <v>0</v>
      </c>
      <c r="AL244" s="229">
        <f t="shared" si="256"/>
        <v>0</v>
      </c>
      <c r="AM244" s="229">
        <f t="shared" si="256"/>
        <v>0</v>
      </c>
      <c r="AN244" s="229">
        <f t="shared" si="256"/>
        <v>0</v>
      </c>
      <c r="AO244" s="229">
        <f t="shared" si="251"/>
        <v>0</v>
      </c>
      <c r="AP244" s="229">
        <f t="shared" si="251"/>
        <v>0</v>
      </c>
      <c r="AQ244" s="229">
        <f t="shared" si="251"/>
        <v>0</v>
      </c>
      <c r="AR244" s="229">
        <f t="shared" si="251"/>
        <v>0</v>
      </c>
      <c r="AS244" s="229">
        <f t="shared" si="251"/>
        <v>0</v>
      </c>
      <c r="AT244" s="229">
        <f t="shared" si="251"/>
        <v>0</v>
      </c>
      <c r="AU244" s="229">
        <f t="shared" si="251"/>
        <v>0</v>
      </c>
      <c r="AV244" s="229">
        <f t="shared" si="251"/>
        <v>0</v>
      </c>
      <c r="AW244" s="229">
        <f t="shared" si="251"/>
        <v>0</v>
      </c>
      <c r="AX244" s="229">
        <f t="shared" si="251"/>
        <v>0</v>
      </c>
      <c r="AY244" s="229">
        <f t="shared" si="251"/>
        <v>0</v>
      </c>
      <c r="AZ244" s="229">
        <f t="shared" si="251"/>
        <v>0</v>
      </c>
      <c r="BA244" s="229">
        <f t="shared" si="251"/>
        <v>0</v>
      </c>
      <c r="BB244" s="229">
        <f t="shared" si="251"/>
        <v>0</v>
      </c>
      <c r="BC244" s="229">
        <f t="shared" si="251"/>
        <v>0</v>
      </c>
      <c r="BD244" s="229">
        <f t="shared" si="251"/>
        <v>0</v>
      </c>
      <c r="BE244" s="229">
        <f t="shared" si="251"/>
        <v>0</v>
      </c>
      <c r="BF244" s="229">
        <f t="shared" si="251"/>
        <v>0</v>
      </c>
      <c r="BG244" s="229">
        <f t="shared" si="251"/>
        <v>0</v>
      </c>
      <c r="BH244" s="229">
        <f t="shared" si="251"/>
        <v>0</v>
      </c>
      <c r="BI244" s="229">
        <f t="shared" si="251"/>
        <v>0</v>
      </c>
      <c r="BJ244" s="229">
        <f t="shared" si="251"/>
        <v>0</v>
      </c>
      <c r="BK244" s="229">
        <f t="shared" si="251"/>
        <v>0</v>
      </c>
      <c r="BL244" s="229">
        <f t="shared" si="251"/>
        <v>0</v>
      </c>
      <c r="BM244" s="229">
        <f t="shared" si="251"/>
        <v>0</v>
      </c>
      <c r="BN244" s="229">
        <f t="shared" si="251"/>
        <v>0</v>
      </c>
      <c r="BO244" s="229">
        <f t="shared" si="251"/>
        <v>0</v>
      </c>
      <c r="BP244" s="229">
        <f t="shared" si="251"/>
        <v>0</v>
      </c>
      <c r="BQ244" s="229">
        <f t="shared" si="251"/>
        <v>0</v>
      </c>
      <c r="BR244" s="229">
        <f t="shared" si="251"/>
        <v>0</v>
      </c>
      <c r="BS244" s="229">
        <f t="shared" si="251"/>
        <v>0</v>
      </c>
      <c r="BT244" s="229">
        <f t="shared" si="251"/>
        <v>0</v>
      </c>
      <c r="BU244" s="229">
        <f t="shared" si="251"/>
        <v>0</v>
      </c>
      <c r="BV244" s="229">
        <f t="shared" si="251"/>
        <v>0</v>
      </c>
      <c r="BW244" s="229">
        <f t="shared" si="251"/>
        <v>0</v>
      </c>
      <c r="BX244" s="229">
        <f t="shared" si="251"/>
        <v>0</v>
      </c>
      <c r="BY244" s="229">
        <f t="shared" si="251"/>
        <v>0</v>
      </c>
      <c r="BZ244" s="229">
        <f t="shared" si="251"/>
        <v>0</v>
      </c>
    </row>
    <row r="245" spans="1:78" x14ac:dyDescent="0.2">
      <c r="A245" s="310" t="str">
        <f t="shared" si="252"/>
        <v>Roll-in 1</v>
      </c>
      <c r="B245" s="307">
        <f t="shared" si="252"/>
        <v>1</v>
      </c>
      <c r="C245" s="7">
        <f t="shared" si="255"/>
        <v>7</v>
      </c>
      <c r="D245" s="165">
        <f t="shared" si="253"/>
        <v>43677</v>
      </c>
      <c r="E245" s="68"/>
      <c r="F245" s="77"/>
      <c r="G245" s="229">
        <f t="shared" si="254"/>
        <v>0</v>
      </c>
      <c r="H245" s="229">
        <f t="shared" si="254"/>
        <v>0</v>
      </c>
      <c r="I245" s="229">
        <f t="shared" si="254"/>
        <v>0</v>
      </c>
      <c r="J245" s="229">
        <f t="shared" si="254"/>
        <v>0</v>
      </c>
      <c r="K245" s="229">
        <f t="shared" si="254"/>
        <v>0</v>
      </c>
      <c r="L245" s="229">
        <f t="shared" si="254"/>
        <v>0</v>
      </c>
      <c r="M245" s="229">
        <f t="shared" si="254"/>
        <v>0</v>
      </c>
      <c r="N245" s="229">
        <f t="shared" si="254"/>
        <v>0</v>
      </c>
      <c r="O245" s="229">
        <f t="shared" si="254"/>
        <v>0</v>
      </c>
      <c r="P245" s="229">
        <f t="shared" si="254"/>
        <v>0</v>
      </c>
      <c r="Q245" s="229">
        <f t="shared" si="254"/>
        <v>0</v>
      </c>
      <c r="R245" s="229">
        <f t="shared" si="254"/>
        <v>0</v>
      </c>
      <c r="S245" s="229">
        <f t="shared" si="254"/>
        <v>0</v>
      </c>
      <c r="T245" s="229">
        <f t="shared" si="254"/>
        <v>0</v>
      </c>
      <c r="U245" s="229">
        <f t="shared" si="254"/>
        <v>0</v>
      </c>
      <c r="V245" s="229">
        <f t="shared" si="254"/>
        <v>0</v>
      </c>
      <c r="W245" s="229">
        <f t="shared" si="256"/>
        <v>0</v>
      </c>
      <c r="X245" s="229">
        <f t="shared" si="256"/>
        <v>0</v>
      </c>
      <c r="Y245" s="229">
        <f t="shared" si="256"/>
        <v>0</v>
      </c>
      <c r="Z245" s="229">
        <f t="shared" si="256"/>
        <v>0</v>
      </c>
      <c r="AA245" s="229">
        <f t="shared" si="256"/>
        <v>0</v>
      </c>
      <c r="AB245" s="229">
        <f t="shared" si="256"/>
        <v>0</v>
      </c>
      <c r="AC245" s="229">
        <f t="shared" si="256"/>
        <v>0</v>
      </c>
      <c r="AD245" s="229">
        <f t="shared" si="256"/>
        <v>0</v>
      </c>
      <c r="AE245" s="229">
        <f t="shared" si="256"/>
        <v>0</v>
      </c>
      <c r="AF245" s="229">
        <f t="shared" si="256"/>
        <v>0</v>
      </c>
      <c r="AG245" s="229">
        <f t="shared" si="256"/>
        <v>0</v>
      </c>
      <c r="AH245" s="229">
        <f t="shared" si="256"/>
        <v>0</v>
      </c>
      <c r="AI245" s="229">
        <f t="shared" si="256"/>
        <v>0</v>
      </c>
      <c r="AJ245" s="229">
        <f t="shared" si="256"/>
        <v>0</v>
      </c>
      <c r="AK245" s="229">
        <f t="shared" si="256"/>
        <v>0</v>
      </c>
      <c r="AL245" s="229">
        <f t="shared" si="256"/>
        <v>0</v>
      </c>
      <c r="AM245" s="229">
        <f t="shared" si="256"/>
        <v>0</v>
      </c>
      <c r="AN245" s="229">
        <f t="shared" si="256"/>
        <v>0</v>
      </c>
      <c r="AO245" s="229">
        <f t="shared" si="251"/>
        <v>0</v>
      </c>
      <c r="AP245" s="229">
        <f t="shared" si="251"/>
        <v>0</v>
      </c>
      <c r="AQ245" s="229">
        <f t="shared" si="251"/>
        <v>0</v>
      </c>
      <c r="AR245" s="229">
        <f t="shared" si="251"/>
        <v>0</v>
      </c>
      <c r="AS245" s="229">
        <f t="shared" si="251"/>
        <v>0</v>
      </c>
      <c r="AT245" s="229">
        <f t="shared" si="251"/>
        <v>0</v>
      </c>
      <c r="AU245" s="229">
        <f t="shared" si="251"/>
        <v>0</v>
      </c>
      <c r="AV245" s="229">
        <f t="shared" si="251"/>
        <v>0</v>
      </c>
      <c r="AW245" s="229">
        <f t="shared" si="251"/>
        <v>0</v>
      </c>
      <c r="AX245" s="229">
        <f t="shared" si="251"/>
        <v>0</v>
      </c>
      <c r="AY245" s="229">
        <f t="shared" si="251"/>
        <v>0</v>
      </c>
      <c r="AZ245" s="229">
        <f t="shared" si="251"/>
        <v>0</v>
      </c>
      <c r="BA245" s="229">
        <f t="shared" si="251"/>
        <v>0</v>
      </c>
      <c r="BB245" s="229">
        <f t="shared" si="251"/>
        <v>0</v>
      </c>
      <c r="BC245" s="229">
        <f t="shared" si="251"/>
        <v>0</v>
      </c>
      <c r="BD245" s="229">
        <f t="shared" si="251"/>
        <v>0</v>
      </c>
      <c r="BE245" s="229">
        <f t="shared" si="251"/>
        <v>0</v>
      </c>
      <c r="BF245" s="229">
        <f t="shared" si="251"/>
        <v>0</v>
      </c>
      <c r="BG245" s="229">
        <f t="shared" si="251"/>
        <v>0</v>
      </c>
      <c r="BH245" s="229">
        <f t="shared" si="251"/>
        <v>0</v>
      </c>
      <c r="BI245" s="229">
        <f t="shared" si="251"/>
        <v>0</v>
      </c>
      <c r="BJ245" s="229">
        <f t="shared" si="251"/>
        <v>0</v>
      </c>
      <c r="BK245" s="229">
        <f t="shared" si="251"/>
        <v>0</v>
      </c>
      <c r="BL245" s="229">
        <f t="shared" si="251"/>
        <v>0</v>
      </c>
      <c r="BM245" s="229">
        <f t="shared" si="251"/>
        <v>0</v>
      </c>
      <c r="BN245" s="229">
        <f t="shared" si="251"/>
        <v>0</v>
      </c>
      <c r="BO245" s="229">
        <f t="shared" si="251"/>
        <v>0</v>
      </c>
      <c r="BP245" s="229">
        <f t="shared" ref="AO245:BZ252" si="257">IF($D245=BP$9,$E245*$G$3/2,IF(AND($C245+$E$3&gt;BP$8,BP$9&gt;$D245),$E245*$G$3,0))</f>
        <v>0</v>
      </c>
      <c r="BQ245" s="229">
        <f t="shared" si="257"/>
        <v>0</v>
      </c>
      <c r="BR245" s="229">
        <f t="shared" si="257"/>
        <v>0</v>
      </c>
      <c r="BS245" s="229">
        <f t="shared" si="257"/>
        <v>0</v>
      </c>
      <c r="BT245" s="229">
        <f t="shared" si="257"/>
        <v>0</v>
      </c>
      <c r="BU245" s="229">
        <f t="shared" si="257"/>
        <v>0</v>
      </c>
      <c r="BV245" s="229">
        <f t="shared" si="257"/>
        <v>0</v>
      </c>
      <c r="BW245" s="229">
        <f t="shared" si="257"/>
        <v>0</v>
      </c>
      <c r="BX245" s="229">
        <f t="shared" si="257"/>
        <v>0</v>
      </c>
      <c r="BY245" s="229">
        <f t="shared" si="257"/>
        <v>0</v>
      </c>
      <c r="BZ245" s="229">
        <f t="shared" si="257"/>
        <v>0</v>
      </c>
    </row>
    <row r="246" spans="1:78" x14ac:dyDescent="0.2">
      <c r="A246" s="310" t="str">
        <f t="shared" si="252"/>
        <v>Roll-in 1</v>
      </c>
      <c r="B246" s="307">
        <f t="shared" si="252"/>
        <v>1</v>
      </c>
      <c r="C246" s="7">
        <f t="shared" si="255"/>
        <v>8</v>
      </c>
      <c r="D246" s="165">
        <f t="shared" si="253"/>
        <v>43708</v>
      </c>
      <c r="E246" s="68"/>
      <c r="F246" s="77"/>
      <c r="G246" s="229">
        <f t="shared" si="254"/>
        <v>0</v>
      </c>
      <c r="H246" s="229">
        <f t="shared" si="254"/>
        <v>0</v>
      </c>
      <c r="I246" s="229">
        <f t="shared" si="254"/>
        <v>0</v>
      </c>
      <c r="J246" s="229">
        <f t="shared" si="254"/>
        <v>0</v>
      </c>
      <c r="K246" s="229">
        <f t="shared" si="254"/>
        <v>0</v>
      </c>
      <c r="L246" s="229">
        <f t="shared" si="254"/>
        <v>0</v>
      </c>
      <c r="M246" s="229">
        <f t="shared" si="254"/>
        <v>0</v>
      </c>
      <c r="N246" s="229">
        <f t="shared" si="254"/>
        <v>0</v>
      </c>
      <c r="O246" s="229">
        <f t="shared" si="254"/>
        <v>0</v>
      </c>
      <c r="P246" s="229">
        <f t="shared" si="254"/>
        <v>0</v>
      </c>
      <c r="Q246" s="229">
        <f t="shared" si="254"/>
        <v>0</v>
      </c>
      <c r="R246" s="229">
        <f t="shared" si="254"/>
        <v>0</v>
      </c>
      <c r="S246" s="229">
        <f t="shared" si="254"/>
        <v>0</v>
      </c>
      <c r="T246" s="229">
        <f t="shared" si="254"/>
        <v>0</v>
      </c>
      <c r="U246" s="229">
        <f t="shared" si="254"/>
        <v>0</v>
      </c>
      <c r="V246" s="229">
        <f t="shared" si="254"/>
        <v>0</v>
      </c>
      <c r="W246" s="229">
        <f t="shared" si="256"/>
        <v>0</v>
      </c>
      <c r="X246" s="229">
        <f t="shared" si="256"/>
        <v>0</v>
      </c>
      <c r="Y246" s="229">
        <f t="shared" si="256"/>
        <v>0</v>
      </c>
      <c r="Z246" s="229">
        <f t="shared" si="256"/>
        <v>0</v>
      </c>
      <c r="AA246" s="229">
        <f t="shared" si="256"/>
        <v>0</v>
      </c>
      <c r="AB246" s="229">
        <f t="shared" si="256"/>
        <v>0</v>
      </c>
      <c r="AC246" s="229">
        <f t="shared" si="256"/>
        <v>0</v>
      </c>
      <c r="AD246" s="229">
        <f t="shared" si="256"/>
        <v>0</v>
      </c>
      <c r="AE246" s="229">
        <f t="shared" si="256"/>
        <v>0</v>
      </c>
      <c r="AF246" s="229">
        <f t="shared" si="256"/>
        <v>0</v>
      </c>
      <c r="AG246" s="229">
        <f t="shared" si="256"/>
        <v>0</v>
      </c>
      <c r="AH246" s="229">
        <f t="shared" si="256"/>
        <v>0</v>
      </c>
      <c r="AI246" s="229">
        <f t="shared" si="256"/>
        <v>0</v>
      </c>
      <c r="AJ246" s="229">
        <f t="shared" si="256"/>
        <v>0</v>
      </c>
      <c r="AK246" s="229">
        <f t="shared" si="256"/>
        <v>0</v>
      </c>
      <c r="AL246" s="229">
        <f t="shared" si="256"/>
        <v>0</v>
      </c>
      <c r="AM246" s="229">
        <f t="shared" si="256"/>
        <v>0</v>
      </c>
      <c r="AN246" s="229">
        <f t="shared" si="256"/>
        <v>0</v>
      </c>
      <c r="AO246" s="229">
        <f t="shared" si="257"/>
        <v>0</v>
      </c>
      <c r="AP246" s="229">
        <f t="shared" si="257"/>
        <v>0</v>
      </c>
      <c r="AQ246" s="229">
        <f t="shared" si="257"/>
        <v>0</v>
      </c>
      <c r="AR246" s="229">
        <f t="shared" si="257"/>
        <v>0</v>
      </c>
      <c r="AS246" s="229">
        <f t="shared" si="257"/>
        <v>0</v>
      </c>
      <c r="AT246" s="229">
        <f t="shared" si="257"/>
        <v>0</v>
      </c>
      <c r="AU246" s="229">
        <f t="shared" si="257"/>
        <v>0</v>
      </c>
      <c r="AV246" s="229">
        <f t="shared" si="257"/>
        <v>0</v>
      </c>
      <c r="AW246" s="229">
        <f t="shared" si="257"/>
        <v>0</v>
      </c>
      <c r="AX246" s="229">
        <f t="shared" si="257"/>
        <v>0</v>
      </c>
      <c r="AY246" s="229">
        <f t="shared" si="257"/>
        <v>0</v>
      </c>
      <c r="AZ246" s="229">
        <f t="shared" si="257"/>
        <v>0</v>
      </c>
      <c r="BA246" s="229">
        <f t="shared" si="257"/>
        <v>0</v>
      </c>
      <c r="BB246" s="229">
        <f t="shared" si="257"/>
        <v>0</v>
      </c>
      <c r="BC246" s="229">
        <f t="shared" si="257"/>
        <v>0</v>
      </c>
      <c r="BD246" s="229">
        <f t="shared" si="257"/>
        <v>0</v>
      </c>
      <c r="BE246" s="229">
        <f t="shared" si="257"/>
        <v>0</v>
      </c>
      <c r="BF246" s="229">
        <f t="shared" si="257"/>
        <v>0</v>
      </c>
      <c r="BG246" s="229">
        <f t="shared" si="257"/>
        <v>0</v>
      </c>
      <c r="BH246" s="229">
        <f t="shared" si="257"/>
        <v>0</v>
      </c>
      <c r="BI246" s="229">
        <f t="shared" si="257"/>
        <v>0</v>
      </c>
      <c r="BJ246" s="229">
        <f t="shared" si="257"/>
        <v>0</v>
      </c>
      <c r="BK246" s="229">
        <f t="shared" si="257"/>
        <v>0</v>
      </c>
      <c r="BL246" s="229">
        <f t="shared" si="257"/>
        <v>0</v>
      </c>
      <c r="BM246" s="229">
        <f t="shared" si="257"/>
        <v>0</v>
      </c>
      <c r="BN246" s="229">
        <f t="shared" si="257"/>
        <v>0</v>
      </c>
      <c r="BO246" s="229">
        <f t="shared" si="257"/>
        <v>0</v>
      </c>
      <c r="BP246" s="229">
        <f t="shared" si="257"/>
        <v>0</v>
      </c>
      <c r="BQ246" s="229">
        <f t="shared" si="257"/>
        <v>0</v>
      </c>
      <c r="BR246" s="229">
        <f t="shared" si="257"/>
        <v>0</v>
      </c>
      <c r="BS246" s="229">
        <f t="shared" si="257"/>
        <v>0</v>
      </c>
      <c r="BT246" s="229">
        <f t="shared" si="257"/>
        <v>0</v>
      </c>
      <c r="BU246" s="229">
        <f t="shared" si="257"/>
        <v>0</v>
      </c>
      <c r="BV246" s="229">
        <f t="shared" si="257"/>
        <v>0</v>
      </c>
      <c r="BW246" s="229">
        <f t="shared" si="257"/>
        <v>0</v>
      </c>
      <c r="BX246" s="229">
        <f t="shared" si="257"/>
        <v>0</v>
      </c>
      <c r="BY246" s="229">
        <f t="shared" si="257"/>
        <v>0</v>
      </c>
      <c r="BZ246" s="229">
        <f t="shared" si="257"/>
        <v>0</v>
      </c>
    </row>
    <row r="247" spans="1:78" s="310" customFormat="1" x14ac:dyDescent="0.2">
      <c r="A247" s="310" t="str">
        <f t="shared" si="252"/>
        <v>Roll-in 2</v>
      </c>
      <c r="B247" s="307">
        <f t="shared" si="252"/>
        <v>1</v>
      </c>
      <c r="C247" s="7">
        <f t="shared" si="255"/>
        <v>9</v>
      </c>
      <c r="D247" s="165">
        <f t="shared" si="253"/>
        <v>43738</v>
      </c>
      <c r="E247" s="68"/>
      <c r="F247" s="77"/>
      <c r="G247" s="229">
        <f t="shared" si="254"/>
        <v>0</v>
      </c>
      <c r="H247" s="229">
        <f t="shared" si="254"/>
        <v>0</v>
      </c>
      <c r="I247" s="229">
        <f t="shared" si="254"/>
        <v>0</v>
      </c>
      <c r="J247" s="229">
        <f t="shared" si="254"/>
        <v>0</v>
      </c>
      <c r="K247" s="229">
        <f t="shared" si="254"/>
        <v>0</v>
      </c>
      <c r="L247" s="229">
        <f t="shared" si="254"/>
        <v>0</v>
      </c>
      <c r="M247" s="229">
        <f t="shared" si="254"/>
        <v>0</v>
      </c>
      <c r="N247" s="229">
        <f t="shared" si="254"/>
        <v>0</v>
      </c>
      <c r="O247" s="229">
        <f t="shared" si="254"/>
        <v>0</v>
      </c>
      <c r="P247" s="229">
        <f t="shared" si="254"/>
        <v>0</v>
      </c>
      <c r="Q247" s="229">
        <f t="shared" si="254"/>
        <v>0</v>
      </c>
      <c r="R247" s="229">
        <f t="shared" si="254"/>
        <v>0</v>
      </c>
      <c r="S247" s="229">
        <f t="shared" si="254"/>
        <v>0</v>
      </c>
      <c r="T247" s="229">
        <f t="shared" si="254"/>
        <v>0</v>
      </c>
      <c r="U247" s="229">
        <f t="shared" si="254"/>
        <v>0</v>
      </c>
      <c r="V247" s="229">
        <f t="shared" si="254"/>
        <v>0</v>
      </c>
      <c r="W247" s="229">
        <f t="shared" si="256"/>
        <v>0</v>
      </c>
      <c r="X247" s="229">
        <f t="shared" si="256"/>
        <v>0</v>
      </c>
      <c r="Y247" s="229">
        <f t="shared" si="256"/>
        <v>0</v>
      </c>
      <c r="Z247" s="229">
        <f t="shared" si="256"/>
        <v>0</v>
      </c>
      <c r="AA247" s="229">
        <f t="shared" si="256"/>
        <v>0</v>
      </c>
      <c r="AB247" s="229">
        <f t="shared" si="256"/>
        <v>0</v>
      </c>
      <c r="AC247" s="229">
        <f t="shared" si="256"/>
        <v>0</v>
      </c>
      <c r="AD247" s="229">
        <f t="shared" si="256"/>
        <v>0</v>
      </c>
      <c r="AE247" s="229">
        <f t="shared" si="256"/>
        <v>0</v>
      </c>
      <c r="AF247" s="229">
        <f t="shared" si="256"/>
        <v>0</v>
      </c>
      <c r="AG247" s="229">
        <f t="shared" si="256"/>
        <v>0</v>
      </c>
      <c r="AH247" s="229">
        <f t="shared" si="256"/>
        <v>0</v>
      </c>
      <c r="AI247" s="229">
        <f t="shared" si="256"/>
        <v>0</v>
      </c>
      <c r="AJ247" s="229">
        <f t="shared" si="256"/>
        <v>0</v>
      </c>
      <c r="AK247" s="229">
        <f t="shared" si="256"/>
        <v>0</v>
      </c>
      <c r="AL247" s="229">
        <f t="shared" si="256"/>
        <v>0</v>
      </c>
      <c r="AM247" s="229">
        <f t="shared" si="256"/>
        <v>0</v>
      </c>
      <c r="AN247" s="229">
        <f t="shared" si="256"/>
        <v>0</v>
      </c>
      <c r="AO247" s="229">
        <f t="shared" si="257"/>
        <v>0</v>
      </c>
      <c r="AP247" s="229">
        <f t="shared" si="257"/>
        <v>0</v>
      </c>
      <c r="AQ247" s="229">
        <f t="shared" si="257"/>
        <v>0</v>
      </c>
      <c r="AR247" s="229">
        <f t="shared" si="257"/>
        <v>0</v>
      </c>
      <c r="AS247" s="229">
        <f t="shared" si="257"/>
        <v>0</v>
      </c>
      <c r="AT247" s="229">
        <f t="shared" si="257"/>
        <v>0</v>
      </c>
      <c r="AU247" s="229">
        <f t="shared" si="257"/>
        <v>0</v>
      </c>
      <c r="AV247" s="229">
        <f t="shared" si="257"/>
        <v>0</v>
      </c>
      <c r="AW247" s="229">
        <f t="shared" si="257"/>
        <v>0</v>
      </c>
      <c r="AX247" s="229">
        <f t="shared" si="257"/>
        <v>0</v>
      </c>
      <c r="AY247" s="229">
        <f t="shared" si="257"/>
        <v>0</v>
      </c>
      <c r="AZ247" s="229">
        <f t="shared" si="257"/>
        <v>0</v>
      </c>
      <c r="BA247" s="229">
        <f t="shared" si="257"/>
        <v>0</v>
      </c>
      <c r="BB247" s="229">
        <f t="shared" si="257"/>
        <v>0</v>
      </c>
      <c r="BC247" s="229">
        <f t="shared" si="257"/>
        <v>0</v>
      </c>
      <c r="BD247" s="229">
        <f t="shared" si="257"/>
        <v>0</v>
      </c>
      <c r="BE247" s="229">
        <f t="shared" si="257"/>
        <v>0</v>
      </c>
      <c r="BF247" s="229">
        <f t="shared" si="257"/>
        <v>0</v>
      </c>
      <c r="BG247" s="229">
        <f t="shared" si="257"/>
        <v>0</v>
      </c>
      <c r="BH247" s="229">
        <f t="shared" si="257"/>
        <v>0</v>
      </c>
      <c r="BI247" s="229">
        <f t="shared" si="257"/>
        <v>0</v>
      </c>
      <c r="BJ247" s="229">
        <f t="shared" si="257"/>
        <v>0</v>
      </c>
      <c r="BK247" s="229">
        <f t="shared" si="257"/>
        <v>0</v>
      </c>
      <c r="BL247" s="229">
        <f t="shared" si="257"/>
        <v>0</v>
      </c>
      <c r="BM247" s="229">
        <f t="shared" si="257"/>
        <v>0</v>
      </c>
      <c r="BN247" s="229">
        <f t="shared" si="257"/>
        <v>0</v>
      </c>
      <c r="BO247" s="229">
        <f t="shared" si="257"/>
        <v>0</v>
      </c>
      <c r="BP247" s="229">
        <f t="shared" si="257"/>
        <v>0</v>
      </c>
      <c r="BQ247" s="229">
        <f t="shared" si="257"/>
        <v>0</v>
      </c>
      <c r="BR247" s="229">
        <f t="shared" si="257"/>
        <v>0</v>
      </c>
      <c r="BS247" s="229">
        <f t="shared" si="257"/>
        <v>0</v>
      </c>
      <c r="BT247" s="229">
        <f t="shared" si="257"/>
        <v>0</v>
      </c>
      <c r="BU247" s="229">
        <f t="shared" si="257"/>
        <v>0</v>
      </c>
      <c r="BV247" s="229">
        <f t="shared" si="257"/>
        <v>0</v>
      </c>
      <c r="BW247" s="229">
        <f t="shared" si="257"/>
        <v>0</v>
      </c>
      <c r="BX247" s="229">
        <f t="shared" si="257"/>
        <v>0</v>
      </c>
      <c r="BY247" s="229">
        <f t="shared" si="257"/>
        <v>0</v>
      </c>
      <c r="BZ247" s="229">
        <f t="shared" si="257"/>
        <v>0</v>
      </c>
    </row>
    <row r="248" spans="1:78" s="310" customFormat="1" x14ac:dyDescent="0.2">
      <c r="A248" s="310" t="str">
        <f t="shared" si="252"/>
        <v>Roll-in 2</v>
      </c>
      <c r="B248" s="307">
        <f t="shared" si="252"/>
        <v>1</v>
      </c>
      <c r="C248" s="7">
        <f t="shared" si="255"/>
        <v>10</v>
      </c>
      <c r="D248" s="165">
        <f t="shared" si="253"/>
        <v>43769</v>
      </c>
      <c r="E248" s="68"/>
      <c r="F248" s="77"/>
      <c r="G248" s="229">
        <f t="shared" si="254"/>
        <v>0</v>
      </c>
      <c r="H248" s="229">
        <f t="shared" si="254"/>
        <v>0</v>
      </c>
      <c r="I248" s="229">
        <f t="shared" si="254"/>
        <v>0</v>
      </c>
      <c r="J248" s="229">
        <f t="shared" si="254"/>
        <v>0</v>
      </c>
      <c r="K248" s="229">
        <f t="shared" si="254"/>
        <v>0</v>
      </c>
      <c r="L248" s="229">
        <f t="shared" si="254"/>
        <v>0</v>
      </c>
      <c r="M248" s="229">
        <f t="shared" si="254"/>
        <v>0</v>
      </c>
      <c r="N248" s="229">
        <f t="shared" si="254"/>
        <v>0</v>
      </c>
      <c r="O248" s="229">
        <f t="shared" si="254"/>
        <v>0</v>
      </c>
      <c r="P248" s="229">
        <f t="shared" si="254"/>
        <v>0</v>
      </c>
      <c r="Q248" s="229">
        <f t="shared" si="254"/>
        <v>0</v>
      </c>
      <c r="R248" s="229">
        <f t="shared" si="254"/>
        <v>0</v>
      </c>
      <c r="S248" s="229">
        <f t="shared" si="254"/>
        <v>0</v>
      </c>
      <c r="T248" s="229">
        <f t="shared" si="254"/>
        <v>0</v>
      </c>
      <c r="U248" s="229">
        <f t="shared" si="254"/>
        <v>0</v>
      </c>
      <c r="V248" s="229">
        <f t="shared" si="254"/>
        <v>0</v>
      </c>
      <c r="W248" s="229">
        <f t="shared" si="256"/>
        <v>0</v>
      </c>
      <c r="X248" s="229">
        <f t="shared" si="256"/>
        <v>0</v>
      </c>
      <c r="Y248" s="229">
        <f t="shared" si="256"/>
        <v>0</v>
      </c>
      <c r="Z248" s="229">
        <f t="shared" si="256"/>
        <v>0</v>
      </c>
      <c r="AA248" s="229">
        <f t="shared" si="256"/>
        <v>0</v>
      </c>
      <c r="AB248" s="229">
        <f t="shared" si="256"/>
        <v>0</v>
      </c>
      <c r="AC248" s="229">
        <f t="shared" si="256"/>
        <v>0</v>
      </c>
      <c r="AD248" s="229">
        <f t="shared" si="256"/>
        <v>0</v>
      </c>
      <c r="AE248" s="229">
        <f t="shared" si="256"/>
        <v>0</v>
      </c>
      <c r="AF248" s="229">
        <f t="shared" si="256"/>
        <v>0</v>
      </c>
      <c r="AG248" s="229">
        <f t="shared" si="256"/>
        <v>0</v>
      </c>
      <c r="AH248" s="229">
        <f t="shared" si="256"/>
        <v>0</v>
      </c>
      <c r="AI248" s="229">
        <f t="shared" si="256"/>
        <v>0</v>
      </c>
      <c r="AJ248" s="229">
        <f t="shared" si="256"/>
        <v>0</v>
      </c>
      <c r="AK248" s="229">
        <f t="shared" si="256"/>
        <v>0</v>
      </c>
      <c r="AL248" s="229">
        <f t="shared" si="256"/>
        <v>0</v>
      </c>
      <c r="AM248" s="229">
        <f t="shared" si="256"/>
        <v>0</v>
      </c>
      <c r="AN248" s="229">
        <f t="shared" si="256"/>
        <v>0</v>
      </c>
      <c r="AO248" s="229">
        <f t="shared" si="257"/>
        <v>0</v>
      </c>
      <c r="AP248" s="229">
        <f t="shared" si="257"/>
        <v>0</v>
      </c>
      <c r="AQ248" s="229">
        <f t="shared" si="257"/>
        <v>0</v>
      </c>
      <c r="AR248" s="229">
        <f t="shared" si="257"/>
        <v>0</v>
      </c>
      <c r="AS248" s="229">
        <f t="shared" si="257"/>
        <v>0</v>
      </c>
      <c r="AT248" s="229">
        <f t="shared" si="257"/>
        <v>0</v>
      </c>
      <c r="AU248" s="229">
        <f t="shared" si="257"/>
        <v>0</v>
      </c>
      <c r="AV248" s="229">
        <f t="shared" si="257"/>
        <v>0</v>
      </c>
      <c r="AW248" s="229">
        <f t="shared" si="257"/>
        <v>0</v>
      </c>
      <c r="AX248" s="229">
        <f t="shared" si="257"/>
        <v>0</v>
      </c>
      <c r="AY248" s="229">
        <f t="shared" si="257"/>
        <v>0</v>
      </c>
      <c r="AZ248" s="229">
        <f t="shared" si="257"/>
        <v>0</v>
      </c>
      <c r="BA248" s="229">
        <f t="shared" si="257"/>
        <v>0</v>
      </c>
      <c r="BB248" s="229">
        <f t="shared" si="257"/>
        <v>0</v>
      </c>
      <c r="BC248" s="229">
        <f t="shared" si="257"/>
        <v>0</v>
      </c>
      <c r="BD248" s="229">
        <f t="shared" si="257"/>
        <v>0</v>
      </c>
      <c r="BE248" s="229">
        <f t="shared" si="257"/>
        <v>0</v>
      </c>
      <c r="BF248" s="229">
        <f t="shared" si="257"/>
        <v>0</v>
      </c>
      <c r="BG248" s="229">
        <f t="shared" si="257"/>
        <v>0</v>
      </c>
      <c r="BH248" s="229">
        <f t="shared" si="257"/>
        <v>0</v>
      </c>
      <c r="BI248" s="229">
        <f t="shared" si="257"/>
        <v>0</v>
      </c>
      <c r="BJ248" s="229">
        <f t="shared" si="257"/>
        <v>0</v>
      </c>
      <c r="BK248" s="229">
        <f t="shared" si="257"/>
        <v>0</v>
      </c>
      <c r="BL248" s="229">
        <f t="shared" si="257"/>
        <v>0</v>
      </c>
      <c r="BM248" s="229">
        <f t="shared" si="257"/>
        <v>0</v>
      </c>
      <c r="BN248" s="229">
        <f t="shared" si="257"/>
        <v>0</v>
      </c>
      <c r="BO248" s="229">
        <f t="shared" si="257"/>
        <v>0</v>
      </c>
      <c r="BP248" s="229">
        <f t="shared" si="257"/>
        <v>0</v>
      </c>
      <c r="BQ248" s="229">
        <f t="shared" si="257"/>
        <v>0</v>
      </c>
      <c r="BR248" s="229">
        <f t="shared" si="257"/>
        <v>0</v>
      </c>
      <c r="BS248" s="229">
        <f t="shared" si="257"/>
        <v>0</v>
      </c>
      <c r="BT248" s="229">
        <f t="shared" si="257"/>
        <v>0</v>
      </c>
      <c r="BU248" s="229">
        <f t="shared" si="257"/>
        <v>0</v>
      </c>
      <c r="BV248" s="229">
        <f t="shared" si="257"/>
        <v>0</v>
      </c>
      <c r="BW248" s="229">
        <f t="shared" si="257"/>
        <v>0</v>
      </c>
      <c r="BX248" s="229">
        <f t="shared" si="257"/>
        <v>0</v>
      </c>
      <c r="BY248" s="229">
        <f t="shared" si="257"/>
        <v>0</v>
      </c>
      <c r="BZ248" s="229">
        <f t="shared" si="257"/>
        <v>0</v>
      </c>
    </row>
    <row r="249" spans="1:78" s="310" customFormat="1" x14ac:dyDescent="0.2">
      <c r="A249" s="310" t="str">
        <f t="shared" si="252"/>
        <v>Roll-in 2</v>
      </c>
      <c r="B249" s="307">
        <f t="shared" si="252"/>
        <v>1</v>
      </c>
      <c r="C249" s="7">
        <f t="shared" si="255"/>
        <v>11</v>
      </c>
      <c r="D249" s="165">
        <f t="shared" si="253"/>
        <v>43799</v>
      </c>
      <c r="E249" s="68"/>
      <c r="F249" s="77"/>
      <c r="G249" s="229">
        <f t="shared" si="254"/>
        <v>0</v>
      </c>
      <c r="H249" s="229">
        <f t="shared" si="254"/>
        <v>0</v>
      </c>
      <c r="I249" s="229">
        <f t="shared" si="254"/>
        <v>0</v>
      </c>
      <c r="J249" s="229">
        <f t="shared" si="254"/>
        <v>0</v>
      </c>
      <c r="K249" s="229">
        <f t="shared" si="254"/>
        <v>0</v>
      </c>
      <c r="L249" s="229">
        <f t="shared" si="254"/>
        <v>0</v>
      </c>
      <c r="M249" s="229">
        <f t="shared" si="254"/>
        <v>0</v>
      </c>
      <c r="N249" s="229">
        <f t="shared" si="254"/>
        <v>0</v>
      </c>
      <c r="O249" s="229">
        <f t="shared" si="254"/>
        <v>0</v>
      </c>
      <c r="P249" s="229">
        <f t="shared" si="254"/>
        <v>0</v>
      </c>
      <c r="Q249" s="229">
        <f t="shared" si="254"/>
        <v>0</v>
      </c>
      <c r="R249" s="229">
        <f t="shared" si="254"/>
        <v>0</v>
      </c>
      <c r="S249" s="229">
        <f t="shared" si="254"/>
        <v>0</v>
      </c>
      <c r="T249" s="229">
        <f t="shared" si="254"/>
        <v>0</v>
      </c>
      <c r="U249" s="229">
        <f t="shared" si="254"/>
        <v>0</v>
      </c>
      <c r="V249" s="229">
        <f t="shared" si="254"/>
        <v>0</v>
      </c>
      <c r="W249" s="229">
        <f t="shared" si="256"/>
        <v>0</v>
      </c>
      <c r="X249" s="229">
        <f t="shared" si="256"/>
        <v>0</v>
      </c>
      <c r="Y249" s="229">
        <f t="shared" si="256"/>
        <v>0</v>
      </c>
      <c r="Z249" s="229">
        <f t="shared" si="256"/>
        <v>0</v>
      </c>
      <c r="AA249" s="229">
        <f t="shared" si="256"/>
        <v>0</v>
      </c>
      <c r="AB249" s="229">
        <f t="shared" si="256"/>
        <v>0</v>
      </c>
      <c r="AC249" s="229">
        <f t="shared" si="256"/>
        <v>0</v>
      </c>
      <c r="AD249" s="229">
        <f t="shared" si="256"/>
        <v>0</v>
      </c>
      <c r="AE249" s="229">
        <f t="shared" si="256"/>
        <v>0</v>
      </c>
      <c r="AF249" s="229">
        <f t="shared" si="256"/>
        <v>0</v>
      </c>
      <c r="AG249" s="229">
        <f t="shared" si="256"/>
        <v>0</v>
      </c>
      <c r="AH249" s="229">
        <f t="shared" si="256"/>
        <v>0</v>
      </c>
      <c r="AI249" s="229">
        <f t="shared" si="256"/>
        <v>0</v>
      </c>
      <c r="AJ249" s="229">
        <f t="shared" si="256"/>
        <v>0</v>
      </c>
      <c r="AK249" s="229">
        <f t="shared" si="256"/>
        <v>0</v>
      </c>
      <c r="AL249" s="229">
        <f t="shared" si="256"/>
        <v>0</v>
      </c>
      <c r="AM249" s="229">
        <f t="shared" si="256"/>
        <v>0</v>
      </c>
      <c r="AN249" s="229">
        <f t="shared" si="256"/>
        <v>0</v>
      </c>
      <c r="AO249" s="229">
        <f t="shared" si="257"/>
        <v>0</v>
      </c>
      <c r="AP249" s="229">
        <f t="shared" si="257"/>
        <v>0</v>
      </c>
      <c r="AQ249" s="229">
        <f t="shared" si="257"/>
        <v>0</v>
      </c>
      <c r="AR249" s="229">
        <f t="shared" si="257"/>
        <v>0</v>
      </c>
      <c r="AS249" s="229">
        <f t="shared" si="257"/>
        <v>0</v>
      </c>
      <c r="AT249" s="229">
        <f t="shared" si="257"/>
        <v>0</v>
      </c>
      <c r="AU249" s="229">
        <f t="shared" si="257"/>
        <v>0</v>
      </c>
      <c r="AV249" s="229">
        <f t="shared" si="257"/>
        <v>0</v>
      </c>
      <c r="AW249" s="229">
        <f t="shared" si="257"/>
        <v>0</v>
      </c>
      <c r="AX249" s="229">
        <f t="shared" si="257"/>
        <v>0</v>
      </c>
      <c r="AY249" s="229">
        <f t="shared" si="257"/>
        <v>0</v>
      </c>
      <c r="AZ249" s="229">
        <f t="shared" si="257"/>
        <v>0</v>
      </c>
      <c r="BA249" s="229">
        <f t="shared" si="257"/>
        <v>0</v>
      </c>
      <c r="BB249" s="229">
        <f t="shared" si="257"/>
        <v>0</v>
      </c>
      <c r="BC249" s="229">
        <f t="shared" si="257"/>
        <v>0</v>
      </c>
      <c r="BD249" s="229">
        <f t="shared" si="257"/>
        <v>0</v>
      </c>
      <c r="BE249" s="229">
        <f t="shared" si="257"/>
        <v>0</v>
      </c>
      <c r="BF249" s="229">
        <f t="shared" si="257"/>
        <v>0</v>
      </c>
      <c r="BG249" s="229">
        <f t="shared" si="257"/>
        <v>0</v>
      </c>
      <c r="BH249" s="229">
        <f t="shared" si="257"/>
        <v>0</v>
      </c>
      <c r="BI249" s="229">
        <f t="shared" si="257"/>
        <v>0</v>
      </c>
      <c r="BJ249" s="229">
        <f t="shared" si="257"/>
        <v>0</v>
      </c>
      <c r="BK249" s="229">
        <f t="shared" si="257"/>
        <v>0</v>
      </c>
      <c r="BL249" s="229">
        <f t="shared" si="257"/>
        <v>0</v>
      </c>
      <c r="BM249" s="229">
        <f t="shared" si="257"/>
        <v>0</v>
      </c>
      <c r="BN249" s="229">
        <f t="shared" si="257"/>
        <v>0</v>
      </c>
      <c r="BO249" s="229">
        <f t="shared" si="257"/>
        <v>0</v>
      </c>
      <c r="BP249" s="229">
        <f t="shared" si="257"/>
        <v>0</v>
      </c>
      <c r="BQ249" s="229">
        <f t="shared" si="257"/>
        <v>0</v>
      </c>
      <c r="BR249" s="229">
        <f t="shared" si="257"/>
        <v>0</v>
      </c>
      <c r="BS249" s="229">
        <f t="shared" si="257"/>
        <v>0</v>
      </c>
      <c r="BT249" s="229">
        <f t="shared" si="257"/>
        <v>0</v>
      </c>
      <c r="BU249" s="229">
        <f t="shared" si="257"/>
        <v>0</v>
      </c>
      <c r="BV249" s="229">
        <f t="shared" si="257"/>
        <v>0</v>
      </c>
      <c r="BW249" s="229">
        <f t="shared" si="257"/>
        <v>0</v>
      </c>
      <c r="BX249" s="229">
        <f t="shared" si="257"/>
        <v>0</v>
      </c>
      <c r="BY249" s="229">
        <f t="shared" si="257"/>
        <v>0</v>
      </c>
      <c r="BZ249" s="229">
        <f t="shared" si="257"/>
        <v>0</v>
      </c>
    </row>
    <row r="250" spans="1:78" s="310" customFormat="1" x14ac:dyDescent="0.2">
      <c r="A250" s="310" t="str">
        <f t="shared" si="252"/>
        <v>Roll-in 2</v>
      </c>
      <c r="B250" s="307">
        <f t="shared" si="252"/>
        <v>1</v>
      </c>
      <c r="C250" s="7">
        <f t="shared" si="255"/>
        <v>12</v>
      </c>
      <c r="D250" s="165">
        <f t="shared" si="253"/>
        <v>43830</v>
      </c>
      <c r="E250" s="68"/>
      <c r="F250" s="77"/>
      <c r="G250" s="229">
        <f t="shared" si="254"/>
        <v>0</v>
      </c>
      <c r="H250" s="229">
        <f t="shared" si="254"/>
        <v>0</v>
      </c>
      <c r="I250" s="229">
        <f t="shared" si="254"/>
        <v>0</v>
      </c>
      <c r="J250" s="229">
        <f t="shared" si="254"/>
        <v>0</v>
      </c>
      <c r="K250" s="229">
        <f t="shared" si="254"/>
        <v>0</v>
      </c>
      <c r="L250" s="229">
        <f t="shared" si="254"/>
        <v>0</v>
      </c>
      <c r="M250" s="229">
        <f t="shared" si="254"/>
        <v>0</v>
      </c>
      <c r="N250" s="229">
        <f t="shared" si="254"/>
        <v>0</v>
      </c>
      <c r="O250" s="229">
        <f t="shared" si="254"/>
        <v>0</v>
      </c>
      <c r="P250" s="229">
        <f t="shared" si="254"/>
        <v>0</v>
      </c>
      <c r="Q250" s="229">
        <f t="shared" si="254"/>
        <v>0</v>
      </c>
      <c r="R250" s="229">
        <f t="shared" si="254"/>
        <v>0</v>
      </c>
      <c r="S250" s="229">
        <f t="shared" si="254"/>
        <v>0</v>
      </c>
      <c r="T250" s="229">
        <f t="shared" si="254"/>
        <v>0</v>
      </c>
      <c r="U250" s="229">
        <f t="shared" si="254"/>
        <v>0</v>
      </c>
      <c r="V250" s="229">
        <f t="shared" si="254"/>
        <v>0</v>
      </c>
      <c r="W250" s="229">
        <f t="shared" ref="W250:AL265" si="258">IF($D250=W$9,$E250*$G$3/2,IF(AND($C250+$E$3&gt;W$8,W$9&gt;$D250),$E250*$G$3,0))</f>
        <v>0</v>
      </c>
      <c r="X250" s="229">
        <f t="shared" si="258"/>
        <v>0</v>
      </c>
      <c r="Y250" s="229">
        <f t="shared" si="258"/>
        <v>0</v>
      </c>
      <c r="Z250" s="229">
        <f t="shared" si="258"/>
        <v>0</v>
      </c>
      <c r="AA250" s="229">
        <f t="shared" si="258"/>
        <v>0</v>
      </c>
      <c r="AB250" s="229">
        <f t="shared" si="258"/>
        <v>0</v>
      </c>
      <c r="AC250" s="229">
        <f t="shared" si="258"/>
        <v>0</v>
      </c>
      <c r="AD250" s="229">
        <f t="shared" si="258"/>
        <v>0</v>
      </c>
      <c r="AE250" s="229">
        <f t="shared" si="258"/>
        <v>0</v>
      </c>
      <c r="AF250" s="229">
        <f t="shared" si="258"/>
        <v>0</v>
      </c>
      <c r="AG250" s="229">
        <f t="shared" si="258"/>
        <v>0</v>
      </c>
      <c r="AH250" s="229">
        <f t="shared" si="258"/>
        <v>0</v>
      </c>
      <c r="AI250" s="229">
        <f t="shared" si="258"/>
        <v>0</v>
      </c>
      <c r="AJ250" s="229">
        <f t="shared" si="258"/>
        <v>0</v>
      </c>
      <c r="AK250" s="229">
        <f t="shared" si="258"/>
        <v>0</v>
      </c>
      <c r="AL250" s="229">
        <f t="shared" si="258"/>
        <v>0</v>
      </c>
      <c r="AM250" s="229">
        <f t="shared" ref="AM250:AN265" si="259">IF($D250=AM$9,$E250*$G$3/2,IF(AND($C250+$E$3&gt;AM$8,AM$9&gt;$D250),$E250*$G$3,0))</f>
        <v>0</v>
      </c>
      <c r="AN250" s="229">
        <f t="shared" si="259"/>
        <v>0</v>
      </c>
      <c r="AO250" s="229">
        <f t="shared" si="257"/>
        <v>0</v>
      </c>
      <c r="AP250" s="229">
        <f t="shared" si="257"/>
        <v>0</v>
      </c>
      <c r="AQ250" s="229">
        <f t="shared" si="257"/>
        <v>0</v>
      </c>
      <c r="AR250" s="229">
        <f t="shared" si="257"/>
        <v>0</v>
      </c>
      <c r="AS250" s="229">
        <f t="shared" si="257"/>
        <v>0</v>
      </c>
      <c r="AT250" s="229">
        <f t="shared" si="257"/>
        <v>0</v>
      </c>
      <c r="AU250" s="229">
        <f t="shared" si="257"/>
        <v>0</v>
      </c>
      <c r="AV250" s="229">
        <f t="shared" si="257"/>
        <v>0</v>
      </c>
      <c r="AW250" s="229">
        <f t="shared" si="257"/>
        <v>0</v>
      </c>
      <c r="AX250" s="229">
        <f t="shared" si="257"/>
        <v>0</v>
      </c>
      <c r="AY250" s="229">
        <f t="shared" si="257"/>
        <v>0</v>
      </c>
      <c r="AZ250" s="229">
        <f t="shared" si="257"/>
        <v>0</v>
      </c>
      <c r="BA250" s="229">
        <f t="shared" si="257"/>
        <v>0</v>
      </c>
      <c r="BB250" s="229">
        <f t="shared" si="257"/>
        <v>0</v>
      </c>
      <c r="BC250" s="229">
        <f t="shared" si="257"/>
        <v>0</v>
      </c>
      <c r="BD250" s="229">
        <f t="shared" si="257"/>
        <v>0</v>
      </c>
      <c r="BE250" s="229">
        <f t="shared" si="257"/>
        <v>0</v>
      </c>
      <c r="BF250" s="229">
        <f t="shared" si="257"/>
        <v>0</v>
      </c>
      <c r="BG250" s="229">
        <f t="shared" si="257"/>
        <v>0</v>
      </c>
      <c r="BH250" s="229">
        <f t="shared" si="257"/>
        <v>0</v>
      </c>
      <c r="BI250" s="229">
        <f t="shared" si="257"/>
        <v>0</v>
      </c>
      <c r="BJ250" s="229">
        <f t="shared" si="257"/>
        <v>0</v>
      </c>
      <c r="BK250" s="229">
        <f t="shared" si="257"/>
        <v>0</v>
      </c>
      <c r="BL250" s="229">
        <f t="shared" si="257"/>
        <v>0</v>
      </c>
      <c r="BM250" s="229">
        <f t="shared" si="257"/>
        <v>0</v>
      </c>
      <c r="BN250" s="229">
        <f t="shared" si="257"/>
        <v>0</v>
      </c>
      <c r="BO250" s="229">
        <f t="shared" si="257"/>
        <v>0</v>
      </c>
      <c r="BP250" s="229">
        <f t="shared" si="257"/>
        <v>0</v>
      </c>
      <c r="BQ250" s="229">
        <f t="shared" si="257"/>
        <v>0</v>
      </c>
      <c r="BR250" s="229">
        <f t="shared" si="257"/>
        <v>0</v>
      </c>
      <c r="BS250" s="229">
        <f t="shared" si="257"/>
        <v>0</v>
      </c>
      <c r="BT250" s="229">
        <f t="shared" si="257"/>
        <v>0</v>
      </c>
      <c r="BU250" s="229">
        <f t="shared" si="257"/>
        <v>0</v>
      </c>
      <c r="BV250" s="229">
        <f t="shared" si="257"/>
        <v>0</v>
      </c>
      <c r="BW250" s="229">
        <f t="shared" si="257"/>
        <v>0</v>
      </c>
      <c r="BX250" s="229">
        <f t="shared" si="257"/>
        <v>0</v>
      </c>
      <c r="BY250" s="229">
        <f t="shared" si="257"/>
        <v>0</v>
      </c>
      <c r="BZ250" s="229">
        <f t="shared" si="257"/>
        <v>0</v>
      </c>
    </row>
    <row r="251" spans="1:78" s="310" customFormat="1" x14ac:dyDescent="0.2">
      <c r="A251" s="310" t="str">
        <f t="shared" si="252"/>
        <v>Roll-in 2</v>
      </c>
      <c r="B251" s="307">
        <f t="shared" si="252"/>
        <v>1</v>
      </c>
      <c r="C251" s="7">
        <f t="shared" si="255"/>
        <v>13</v>
      </c>
      <c r="D251" s="165">
        <f t="shared" si="253"/>
        <v>43861</v>
      </c>
      <c r="E251" s="68"/>
      <c r="F251" s="77"/>
      <c r="G251" s="229">
        <f t="shared" si="254"/>
        <v>0</v>
      </c>
      <c r="H251" s="229">
        <f t="shared" si="254"/>
        <v>0</v>
      </c>
      <c r="I251" s="229">
        <f t="shared" si="254"/>
        <v>0</v>
      </c>
      <c r="J251" s="229">
        <f t="shared" si="254"/>
        <v>0</v>
      </c>
      <c r="K251" s="229">
        <f t="shared" si="254"/>
        <v>0</v>
      </c>
      <c r="L251" s="229">
        <f t="shared" si="254"/>
        <v>0</v>
      </c>
      <c r="M251" s="229">
        <f t="shared" si="254"/>
        <v>0</v>
      </c>
      <c r="N251" s="229">
        <f t="shared" si="254"/>
        <v>0</v>
      </c>
      <c r="O251" s="229">
        <f t="shared" si="254"/>
        <v>0</v>
      </c>
      <c r="P251" s="229">
        <f t="shared" si="254"/>
        <v>0</v>
      </c>
      <c r="Q251" s="229">
        <f t="shared" si="254"/>
        <v>0</v>
      </c>
      <c r="R251" s="229">
        <f t="shared" si="254"/>
        <v>0</v>
      </c>
      <c r="S251" s="229">
        <f t="shared" si="254"/>
        <v>0</v>
      </c>
      <c r="T251" s="229">
        <f t="shared" si="254"/>
        <v>0</v>
      </c>
      <c r="U251" s="229">
        <f t="shared" si="254"/>
        <v>0</v>
      </c>
      <c r="V251" s="229">
        <f t="shared" si="254"/>
        <v>0</v>
      </c>
      <c r="W251" s="229">
        <f t="shared" si="258"/>
        <v>0</v>
      </c>
      <c r="X251" s="229">
        <f t="shared" si="258"/>
        <v>0</v>
      </c>
      <c r="Y251" s="229">
        <f t="shared" si="258"/>
        <v>0</v>
      </c>
      <c r="Z251" s="229">
        <f t="shared" si="258"/>
        <v>0</v>
      </c>
      <c r="AA251" s="229">
        <f t="shared" si="258"/>
        <v>0</v>
      </c>
      <c r="AB251" s="229">
        <f t="shared" si="258"/>
        <v>0</v>
      </c>
      <c r="AC251" s="229">
        <f t="shared" si="258"/>
        <v>0</v>
      </c>
      <c r="AD251" s="229">
        <f t="shared" si="258"/>
        <v>0</v>
      </c>
      <c r="AE251" s="229">
        <f t="shared" si="258"/>
        <v>0</v>
      </c>
      <c r="AF251" s="229">
        <f t="shared" si="258"/>
        <v>0</v>
      </c>
      <c r="AG251" s="229">
        <f t="shared" si="258"/>
        <v>0</v>
      </c>
      <c r="AH251" s="229">
        <f t="shared" si="258"/>
        <v>0</v>
      </c>
      <c r="AI251" s="229">
        <f t="shared" si="258"/>
        <v>0</v>
      </c>
      <c r="AJ251" s="229">
        <f t="shared" si="258"/>
        <v>0</v>
      </c>
      <c r="AK251" s="229">
        <f t="shared" si="258"/>
        <v>0</v>
      </c>
      <c r="AL251" s="229">
        <f t="shared" si="258"/>
        <v>0</v>
      </c>
      <c r="AM251" s="229">
        <f t="shared" si="259"/>
        <v>0</v>
      </c>
      <c r="AN251" s="229">
        <f t="shared" si="259"/>
        <v>0</v>
      </c>
      <c r="AO251" s="229">
        <f t="shared" si="257"/>
        <v>0</v>
      </c>
      <c r="AP251" s="229">
        <f t="shared" si="257"/>
        <v>0</v>
      </c>
      <c r="AQ251" s="229">
        <f t="shared" si="257"/>
        <v>0</v>
      </c>
      <c r="AR251" s="229">
        <f t="shared" si="257"/>
        <v>0</v>
      </c>
      <c r="AS251" s="229">
        <f t="shared" si="257"/>
        <v>0</v>
      </c>
      <c r="AT251" s="229">
        <f t="shared" si="257"/>
        <v>0</v>
      </c>
      <c r="AU251" s="229">
        <f t="shared" si="257"/>
        <v>0</v>
      </c>
      <c r="AV251" s="229">
        <f t="shared" si="257"/>
        <v>0</v>
      </c>
      <c r="AW251" s="229">
        <f t="shared" si="257"/>
        <v>0</v>
      </c>
      <c r="AX251" s="229">
        <f t="shared" si="257"/>
        <v>0</v>
      </c>
      <c r="AY251" s="229">
        <f t="shared" si="257"/>
        <v>0</v>
      </c>
      <c r="AZ251" s="229">
        <f t="shared" si="257"/>
        <v>0</v>
      </c>
      <c r="BA251" s="229">
        <f t="shared" si="257"/>
        <v>0</v>
      </c>
      <c r="BB251" s="229">
        <f t="shared" si="257"/>
        <v>0</v>
      </c>
      <c r="BC251" s="229">
        <f t="shared" si="257"/>
        <v>0</v>
      </c>
      <c r="BD251" s="229">
        <f t="shared" si="257"/>
        <v>0</v>
      </c>
      <c r="BE251" s="229">
        <f t="shared" si="257"/>
        <v>0</v>
      </c>
      <c r="BF251" s="229">
        <f t="shared" si="257"/>
        <v>0</v>
      </c>
      <c r="BG251" s="229">
        <f t="shared" si="257"/>
        <v>0</v>
      </c>
      <c r="BH251" s="229">
        <f t="shared" si="257"/>
        <v>0</v>
      </c>
      <c r="BI251" s="229">
        <f t="shared" si="257"/>
        <v>0</v>
      </c>
      <c r="BJ251" s="229">
        <f t="shared" si="257"/>
        <v>0</v>
      </c>
      <c r="BK251" s="229">
        <f t="shared" si="257"/>
        <v>0</v>
      </c>
      <c r="BL251" s="229">
        <f t="shared" si="257"/>
        <v>0</v>
      </c>
      <c r="BM251" s="229">
        <f t="shared" si="257"/>
        <v>0</v>
      </c>
      <c r="BN251" s="229">
        <f t="shared" si="257"/>
        <v>0</v>
      </c>
      <c r="BO251" s="229">
        <f t="shared" si="257"/>
        <v>0</v>
      </c>
      <c r="BP251" s="229">
        <f t="shared" si="257"/>
        <v>0</v>
      </c>
      <c r="BQ251" s="229">
        <f t="shared" si="257"/>
        <v>0</v>
      </c>
      <c r="BR251" s="229">
        <f t="shared" si="257"/>
        <v>0</v>
      </c>
      <c r="BS251" s="229">
        <f t="shared" si="257"/>
        <v>0</v>
      </c>
      <c r="BT251" s="229">
        <f t="shared" si="257"/>
        <v>0</v>
      </c>
      <c r="BU251" s="229">
        <f t="shared" si="257"/>
        <v>0</v>
      </c>
      <c r="BV251" s="229">
        <f t="shared" si="257"/>
        <v>0</v>
      </c>
      <c r="BW251" s="229">
        <f t="shared" si="257"/>
        <v>0</v>
      </c>
      <c r="BX251" s="229">
        <f t="shared" si="257"/>
        <v>0</v>
      </c>
      <c r="BY251" s="229">
        <f t="shared" si="257"/>
        <v>0</v>
      </c>
      <c r="BZ251" s="229">
        <f t="shared" si="257"/>
        <v>0</v>
      </c>
    </row>
    <row r="252" spans="1:78" s="310" customFormat="1" x14ac:dyDescent="0.2">
      <c r="A252" s="310" t="str">
        <f t="shared" si="252"/>
        <v>Roll-in 2</v>
      </c>
      <c r="B252" s="307">
        <f t="shared" si="252"/>
        <v>1</v>
      </c>
      <c r="C252" s="7">
        <f t="shared" si="255"/>
        <v>14</v>
      </c>
      <c r="D252" s="165">
        <f t="shared" si="253"/>
        <v>43890</v>
      </c>
      <c r="E252" s="68"/>
      <c r="F252" s="77"/>
      <c r="G252" s="229">
        <f t="shared" si="254"/>
        <v>0</v>
      </c>
      <c r="H252" s="229">
        <f t="shared" si="254"/>
        <v>0</v>
      </c>
      <c r="I252" s="229">
        <f t="shared" si="254"/>
        <v>0</v>
      </c>
      <c r="J252" s="229">
        <f t="shared" si="254"/>
        <v>0</v>
      </c>
      <c r="K252" s="229">
        <f t="shared" si="254"/>
        <v>0</v>
      </c>
      <c r="L252" s="229">
        <f t="shared" si="254"/>
        <v>0</v>
      </c>
      <c r="M252" s="229">
        <f t="shared" si="254"/>
        <v>0</v>
      </c>
      <c r="N252" s="229">
        <f t="shared" si="254"/>
        <v>0</v>
      </c>
      <c r="O252" s="229">
        <f t="shared" si="254"/>
        <v>0</v>
      </c>
      <c r="P252" s="229">
        <f t="shared" si="254"/>
        <v>0</v>
      </c>
      <c r="Q252" s="229">
        <f t="shared" si="254"/>
        <v>0</v>
      </c>
      <c r="R252" s="229">
        <f t="shared" si="254"/>
        <v>0</v>
      </c>
      <c r="S252" s="229">
        <f t="shared" si="254"/>
        <v>0</v>
      </c>
      <c r="T252" s="229">
        <f t="shared" si="254"/>
        <v>0</v>
      </c>
      <c r="U252" s="229">
        <f t="shared" si="254"/>
        <v>0</v>
      </c>
      <c r="V252" s="229">
        <f t="shared" si="254"/>
        <v>0</v>
      </c>
      <c r="W252" s="229">
        <f t="shared" si="258"/>
        <v>0</v>
      </c>
      <c r="X252" s="229">
        <f t="shared" si="258"/>
        <v>0</v>
      </c>
      <c r="Y252" s="229">
        <f t="shared" si="258"/>
        <v>0</v>
      </c>
      <c r="Z252" s="229">
        <f t="shared" si="258"/>
        <v>0</v>
      </c>
      <c r="AA252" s="229">
        <f t="shared" si="258"/>
        <v>0</v>
      </c>
      <c r="AB252" s="229">
        <f t="shared" si="258"/>
        <v>0</v>
      </c>
      <c r="AC252" s="229">
        <f t="shared" si="258"/>
        <v>0</v>
      </c>
      <c r="AD252" s="229">
        <f t="shared" si="258"/>
        <v>0</v>
      </c>
      <c r="AE252" s="229">
        <f t="shared" si="258"/>
        <v>0</v>
      </c>
      <c r="AF252" s="229">
        <f t="shared" si="258"/>
        <v>0</v>
      </c>
      <c r="AG252" s="229">
        <f t="shared" si="258"/>
        <v>0</v>
      </c>
      <c r="AH252" s="229">
        <f t="shared" si="258"/>
        <v>0</v>
      </c>
      <c r="AI252" s="229">
        <f t="shared" si="258"/>
        <v>0</v>
      </c>
      <c r="AJ252" s="229">
        <f t="shared" si="258"/>
        <v>0</v>
      </c>
      <c r="AK252" s="229">
        <f t="shared" si="258"/>
        <v>0</v>
      </c>
      <c r="AL252" s="229">
        <f t="shared" si="258"/>
        <v>0</v>
      </c>
      <c r="AM252" s="229">
        <f t="shared" si="259"/>
        <v>0</v>
      </c>
      <c r="AN252" s="229">
        <f t="shared" si="259"/>
        <v>0</v>
      </c>
      <c r="AO252" s="229">
        <f t="shared" si="257"/>
        <v>0</v>
      </c>
      <c r="AP252" s="229">
        <f t="shared" si="257"/>
        <v>0</v>
      </c>
      <c r="AQ252" s="229">
        <f t="shared" si="257"/>
        <v>0</v>
      </c>
      <c r="AR252" s="229">
        <f t="shared" si="257"/>
        <v>0</v>
      </c>
      <c r="AS252" s="229">
        <f t="shared" si="257"/>
        <v>0</v>
      </c>
      <c r="AT252" s="229">
        <f t="shared" si="257"/>
        <v>0</v>
      </c>
      <c r="AU252" s="229">
        <f t="shared" si="257"/>
        <v>0</v>
      </c>
      <c r="AV252" s="229">
        <f t="shared" si="257"/>
        <v>0</v>
      </c>
      <c r="AW252" s="229">
        <f t="shared" si="257"/>
        <v>0</v>
      </c>
      <c r="AX252" s="229">
        <f t="shared" si="257"/>
        <v>0</v>
      </c>
      <c r="AY252" s="229">
        <f t="shared" si="257"/>
        <v>0</v>
      </c>
      <c r="AZ252" s="229">
        <f t="shared" si="257"/>
        <v>0</v>
      </c>
      <c r="BA252" s="229">
        <f t="shared" si="257"/>
        <v>0</v>
      </c>
      <c r="BB252" s="229">
        <f t="shared" si="257"/>
        <v>0</v>
      </c>
      <c r="BC252" s="229">
        <f t="shared" si="257"/>
        <v>0</v>
      </c>
      <c r="BD252" s="229">
        <f t="shared" si="257"/>
        <v>0</v>
      </c>
      <c r="BE252" s="229">
        <f t="shared" ref="AO252:BZ259" si="260">IF($D252=BE$9,$E252*$G$3/2,IF(AND($C252+$E$3&gt;BE$8,BE$9&gt;$D252),$E252*$G$3,0))</f>
        <v>0</v>
      </c>
      <c r="BF252" s="229">
        <f t="shared" si="260"/>
        <v>0</v>
      </c>
      <c r="BG252" s="229">
        <f t="shared" si="260"/>
        <v>0</v>
      </c>
      <c r="BH252" s="229">
        <f t="shared" si="260"/>
        <v>0</v>
      </c>
      <c r="BI252" s="229">
        <f t="shared" si="260"/>
        <v>0</v>
      </c>
      <c r="BJ252" s="229">
        <f t="shared" si="260"/>
        <v>0</v>
      </c>
      <c r="BK252" s="229">
        <f t="shared" si="260"/>
        <v>0</v>
      </c>
      <c r="BL252" s="229">
        <f t="shared" si="260"/>
        <v>0</v>
      </c>
      <c r="BM252" s="229">
        <f t="shared" si="260"/>
        <v>0</v>
      </c>
      <c r="BN252" s="229">
        <f t="shared" si="260"/>
        <v>0</v>
      </c>
      <c r="BO252" s="229">
        <f t="shared" si="260"/>
        <v>0</v>
      </c>
      <c r="BP252" s="229">
        <f t="shared" si="260"/>
        <v>0</v>
      </c>
      <c r="BQ252" s="229">
        <f t="shared" si="260"/>
        <v>0</v>
      </c>
      <c r="BR252" s="229">
        <f t="shared" si="260"/>
        <v>0</v>
      </c>
      <c r="BS252" s="229">
        <f t="shared" si="260"/>
        <v>0</v>
      </c>
      <c r="BT252" s="229">
        <f t="shared" si="260"/>
        <v>0</v>
      </c>
      <c r="BU252" s="229">
        <f t="shared" si="260"/>
        <v>0</v>
      </c>
      <c r="BV252" s="229">
        <f t="shared" si="260"/>
        <v>0</v>
      </c>
      <c r="BW252" s="229">
        <f t="shared" si="260"/>
        <v>0</v>
      </c>
      <c r="BX252" s="229">
        <f t="shared" si="260"/>
        <v>0</v>
      </c>
      <c r="BY252" s="229">
        <f t="shared" si="260"/>
        <v>0</v>
      </c>
      <c r="BZ252" s="229">
        <f t="shared" si="260"/>
        <v>0</v>
      </c>
    </row>
    <row r="253" spans="1:78" s="310" customFormat="1" x14ac:dyDescent="0.2">
      <c r="A253" s="310" t="str">
        <f t="shared" si="252"/>
        <v>Roll-in 3</v>
      </c>
      <c r="B253" s="307">
        <f t="shared" si="252"/>
        <v>1</v>
      </c>
      <c r="C253" s="7">
        <f t="shared" si="255"/>
        <v>15</v>
      </c>
      <c r="D253" s="165">
        <f t="shared" si="253"/>
        <v>43921</v>
      </c>
      <c r="E253" s="68"/>
      <c r="F253" s="77"/>
      <c r="G253" s="229">
        <f t="shared" si="254"/>
        <v>0</v>
      </c>
      <c r="H253" s="229">
        <f t="shared" si="254"/>
        <v>0</v>
      </c>
      <c r="I253" s="229">
        <f t="shared" si="254"/>
        <v>0</v>
      </c>
      <c r="J253" s="229">
        <f t="shared" si="254"/>
        <v>0</v>
      </c>
      <c r="K253" s="229">
        <f t="shared" si="254"/>
        <v>0</v>
      </c>
      <c r="L253" s="229">
        <f t="shared" si="254"/>
        <v>0</v>
      </c>
      <c r="M253" s="229">
        <f t="shared" si="254"/>
        <v>0</v>
      </c>
      <c r="N253" s="229">
        <f t="shared" si="254"/>
        <v>0</v>
      </c>
      <c r="O253" s="229">
        <f t="shared" si="254"/>
        <v>0</v>
      </c>
      <c r="P253" s="229">
        <f t="shared" si="254"/>
        <v>0</v>
      </c>
      <c r="Q253" s="229">
        <f t="shared" si="254"/>
        <v>0</v>
      </c>
      <c r="R253" s="229">
        <f t="shared" si="254"/>
        <v>0</v>
      </c>
      <c r="S253" s="229">
        <f t="shared" si="254"/>
        <v>0</v>
      </c>
      <c r="T253" s="229">
        <f t="shared" si="254"/>
        <v>0</v>
      </c>
      <c r="U253" s="229">
        <f t="shared" si="254"/>
        <v>0</v>
      </c>
      <c r="V253" s="229">
        <f t="shared" si="254"/>
        <v>0</v>
      </c>
      <c r="W253" s="229">
        <f t="shared" si="258"/>
        <v>0</v>
      </c>
      <c r="X253" s="229">
        <f t="shared" si="258"/>
        <v>0</v>
      </c>
      <c r="Y253" s="229">
        <f t="shared" si="258"/>
        <v>0</v>
      </c>
      <c r="Z253" s="229">
        <f t="shared" si="258"/>
        <v>0</v>
      </c>
      <c r="AA253" s="229">
        <f t="shared" si="258"/>
        <v>0</v>
      </c>
      <c r="AB253" s="229">
        <f t="shared" si="258"/>
        <v>0</v>
      </c>
      <c r="AC253" s="229">
        <f t="shared" si="258"/>
        <v>0</v>
      </c>
      <c r="AD253" s="229">
        <f t="shared" si="258"/>
        <v>0</v>
      </c>
      <c r="AE253" s="229">
        <f t="shared" si="258"/>
        <v>0</v>
      </c>
      <c r="AF253" s="229">
        <f t="shared" si="258"/>
        <v>0</v>
      </c>
      <c r="AG253" s="229">
        <f t="shared" si="258"/>
        <v>0</v>
      </c>
      <c r="AH253" s="229">
        <f t="shared" si="258"/>
        <v>0</v>
      </c>
      <c r="AI253" s="229">
        <f t="shared" si="258"/>
        <v>0</v>
      </c>
      <c r="AJ253" s="229">
        <f t="shared" si="258"/>
        <v>0</v>
      </c>
      <c r="AK253" s="229">
        <f t="shared" si="258"/>
        <v>0</v>
      </c>
      <c r="AL253" s="229">
        <f t="shared" si="258"/>
        <v>0</v>
      </c>
      <c r="AM253" s="229">
        <f t="shared" si="259"/>
        <v>0</v>
      </c>
      <c r="AN253" s="229">
        <f t="shared" si="259"/>
        <v>0</v>
      </c>
      <c r="AO253" s="229">
        <f t="shared" si="260"/>
        <v>0</v>
      </c>
      <c r="AP253" s="229">
        <f t="shared" si="260"/>
        <v>0</v>
      </c>
      <c r="AQ253" s="229">
        <f t="shared" si="260"/>
        <v>0</v>
      </c>
      <c r="AR253" s="229">
        <f t="shared" si="260"/>
        <v>0</v>
      </c>
      <c r="AS253" s="229">
        <f t="shared" si="260"/>
        <v>0</v>
      </c>
      <c r="AT253" s="229">
        <f t="shared" si="260"/>
        <v>0</v>
      </c>
      <c r="AU253" s="229">
        <f t="shared" si="260"/>
        <v>0</v>
      </c>
      <c r="AV253" s="229">
        <f t="shared" si="260"/>
        <v>0</v>
      </c>
      <c r="AW253" s="229">
        <f t="shared" si="260"/>
        <v>0</v>
      </c>
      <c r="AX253" s="229">
        <f t="shared" si="260"/>
        <v>0</v>
      </c>
      <c r="AY253" s="229">
        <f t="shared" si="260"/>
        <v>0</v>
      </c>
      <c r="AZ253" s="229">
        <f t="shared" si="260"/>
        <v>0</v>
      </c>
      <c r="BA253" s="229">
        <f t="shared" si="260"/>
        <v>0</v>
      </c>
      <c r="BB253" s="229">
        <f t="shared" si="260"/>
        <v>0</v>
      </c>
      <c r="BC253" s="229">
        <f t="shared" si="260"/>
        <v>0</v>
      </c>
      <c r="BD253" s="229">
        <f t="shared" si="260"/>
        <v>0</v>
      </c>
      <c r="BE253" s="229">
        <f t="shared" si="260"/>
        <v>0</v>
      </c>
      <c r="BF253" s="229">
        <f t="shared" si="260"/>
        <v>0</v>
      </c>
      <c r="BG253" s="229">
        <f t="shared" si="260"/>
        <v>0</v>
      </c>
      <c r="BH253" s="229">
        <f t="shared" si="260"/>
        <v>0</v>
      </c>
      <c r="BI253" s="229">
        <f t="shared" si="260"/>
        <v>0</v>
      </c>
      <c r="BJ253" s="229">
        <f t="shared" si="260"/>
        <v>0</v>
      </c>
      <c r="BK253" s="229">
        <f t="shared" si="260"/>
        <v>0</v>
      </c>
      <c r="BL253" s="229">
        <f t="shared" si="260"/>
        <v>0</v>
      </c>
      <c r="BM253" s="229">
        <f t="shared" si="260"/>
        <v>0</v>
      </c>
      <c r="BN253" s="229">
        <f t="shared" si="260"/>
        <v>0</v>
      </c>
      <c r="BO253" s="229">
        <f t="shared" si="260"/>
        <v>0</v>
      </c>
      <c r="BP253" s="229">
        <f t="shared" si="260"/>
        <v>0</v>
      </c>
      <c r="BQ253" s="229">
        <f t="shared" si="260"/>
        <v>0</v>
      </c>
      <c r="BR253" s="229">
        <f t="shared" si="260"/>
        <v>0</v>
      </c>
      <c r="BS253" s="229">
        <f t="shared" si="260"/>
        <v>0</v>
      </c>
      <c r="BT253" s="229">
        <f t="shared" si="260"/>
        <v>0</v>
      </c>
      <c r="BU253" s="229">
        <f t="shared" si="260"/>
        <v>0</v>
      </c>
      <c r="BV253" s="229">
        <f t="shared" si="260"/>
        <v>0</v>
      </c>
      <c r="BW253" s="229">
        <f t="shared" si="260"/>
        <v>0</v>
      </c>
      <c r="BX253" s="229">
        <f t="shared" si="260"/>
        <v>0</v>
      </c>
      <c r="BY253" s="229">
        <f t="shared" si="260"/>
        <v>0</v>
      </c>
      <c r="BZ253" s="229">
        <f t="shared" si="260"/>
        <v>0</v>
      </c>
    </row>
    <row r="254" spans="1:78" s="310" customFormat="1" x14ac:dyDescent="0.2">
      <c r="A254" s="310" t="str">
        <f t="shared" si="252"/>
        <v>Roll-in 3</v>
      </c>
      <c r="B254" s="307">
        <f t="shared" si="252"/>
        <v>1</v>
      </c>
      <c r="C254" s="7">
        <f t="shared" si="255"/>
        <v>16</v>
      </c>
      <c r="D254" s="165">
        <f t="shared" si="253"/>
        <v>43951</v>
      </c>
      <c r="E254" s="68"/>
      <c r="F254" s="77"/>
      <c r="G254" s="229">
        <f t="shared" si="254"/>
        <v>0</v>
      </c>
      <c r="H254" s="229">
        <f t="shared" si="254"/>
        <v>0</v>
      </c>
      <c r="I254" s="229">
        <f t="shared" si="254"/>
        <v>0</v>
      </c>
      <c r="J254" s="229">
        <f t="shared" si="254"/>
        <v>0</v>
      </c>
      <c r="K254" s="229">
        <f t="shared" si="254"/>
        <v>0</v>
      </c>
      <c r="L254" s="229">
        <f t="shared" si="254"/>
        <v>0</v>
      </c>
      <c r="M254" s="229">
        <f t="shared" si="254"/>
        <v>0</v>
      </c>
      <c r="N254" s="229">
        <f t="shared" si="254"/>
        <v>0</v>
      </c>
      <c r="O254" s="229">
        <f t="shared" si="254"/>
        <v>0</v>
      </c>
      <c r="P254" s="229">
        <f t="shared" si="254"/>
        <v>0</v>
      </c>
      <c r="Q254" s="229">
        <f t="shared" si="254"/>
        <v>0</v>
      </c>
      <c r="R254" s="229">
        <f t="shared" si="254"/>
        <v>0</v>
      </c>
      <c r="S254" s="229">
        <f t="shared" si="254"/>
        <v>0</v>
      </c>
      <c r="T254" s="229">
        <f t="shared" si="254"/>
        <v>0</v>
      </c>
      <c r="U254" s="229">
        <f t="shared" si="254"/>
        <v>0</v>
      </c>
      <c r="V254" s="229">
        <f t="shared" si="254"/>
        <v>0</v>
      </c>
      <c r="W254" s="229">
        <f t="shared" si="258"/>
        <v>0</v>
      </c>
      <c r="X254" s="229">
        <f t="shared" si="258"/>
        <v>0</v>
      </c>
      <c r="Y254" s="229">
        <f t="shared" si="258"/>
        <v>0</v>
      </c>
      <c r="Z254" s="229">
        <f t="shared" si="258"/>
        <v>0</v>
      </c>
      <c r="AA254" s="229">
        <f t="shared" si="258"/>
        <v>0</v>
      </c>
      <c r="AB254" s="229">
        <f t="shared" si="258"/>
        <v>0</v>
      </c>
      <c r="AC254" s="229">
        <f t="shared" si="258"/>
        <v>0</v>
      </c>
      <c r="AD254" s="229">
        <f t="shared" si="258"/>
        <v>0</v>
      </c>
      <c r="AE254" s="229">
        <f t="shared" si="258"/>
        <v>0</v>
      </c>
      <c r="AF254" s="229">
        <f t="shared" si="258"/>
        <v>0</v>
      </c>
      <c r="AG254" s="229">
        <f t="shared" si="258"/>
        <v>0</v>
      </c>
      <c r="AH254" s="229">
        <f t="shared" si="258"/>
        <v>0</v>
      </c>
      <c r="AI254" s="229">
        <f t="shared" si="258"/>
        <v>0</v>
      </c>
      <c r="AJ254" s="229">
        <f t="shared" si="258"/>
        <v>0</v>
      </c>
      <c r="AK254" s="229">
        <f t="shared" si="258"/>
        <v>0</v>
      </c>
      <c r="AL254" s="229">
        <f t="shared" si="258"/>
        <v>0</v>
      </c>
      <c r="AM254" s="229">
        <f t="shared" si="259"/>
        <v>0</v>
      </c>
      <c r="AN254" s="229">
        <f t="shared" si="259"/>
        <v>0</v>
      </c>
      <c r="AO254" s="229">
        <f t="shared" si="260"/>
        <v>0</v>
      </c>
      <c r="AP254" s="229">
        <f t="shared" si="260"/>
        <v>0</v>
      </c>
      <c r="AQ254" s="229">
        <f t="shared" si="260"/>
        <v>0</v>
      </c>
      <c r="AR254" s="229">
        <f t="shared" si="260"/>
        <v>0</v>
      </c>
      <c r="AS254" s="229">
        <f t="shared" si="260"/>
        <v>0</v>
      </c>
      <c r="AT254" s="229">
        <f t="shared" si="260"/>
        <v>0</v>
      </c>
      <c r="AU254" s="229">
        <f t="shared" si="260"/>
        <v>0</v>
      </c>
      <c r="AV254" s="229">
        <f t="shared" si="260"/>
        <v>0</v>
      </c>
      <c r="AW254" s="229">
        <f t="shared" si="260"/>
        <v>0</v>
      </c>
      <c r="AX254" s="229">
        <f t="shared" si="260"/>
        <v>0</v>
      </c>
      <c r="AY254" s="229">
        <f t="shared" si="260"/>
        <v>0</v>
      </c>
      <c r="AZ254" s="229">
        <f t="shared" si="260"/>
        <v>0</v>
      </c>
      <c r="BA254" s="229">
        <f t="shared" si="260"/>
        <v>0</v>
      </c>
      <c r="BB254" s="229">
        <f t="shared" si="260"/>
        <v>0</v>
      </c>
      <c r="BC254" s="229">
        <f t="shared" si="260"/>
        <v>0</v>
      </c>
      <c r="BD254" s="229">
        <f t="shared" si="260"/>
        <v>0</v>
      </c>
      <c r="BE254" s="229">
        <f t="shared" si="260"/>
        <v>0</v>
      </c>
      <c r="BF254" s="229">
        <f t="shared" si="260"/>
        <v>0</v>
      </c>
      <c r="BG254" s="229">
        <f t="shared" si="260"/>
        <v>0</v>
      </c>
      <c r="BH254" s="229">
        <f t="shared" si="260"/>
        <v>0</v>
      </c>
      <c r="BI254" s="229">
        <f t="shared" si="260"/>
        <v>0</v>
      </c>
      <c r="BJ254" s="229">
        <f t="shared" si="260"/>
        <v>0</v>
      </c>
      <c r="BK254" s="229">
        <f t="shared" si="260"/>
        <v>0</v>
      </c>
      <c r="BL254" s="229">
        <f t="shared" si="260"/>
        <v>0</v>
      </c>
      <c r="BM254" s="229">
        <f t="shared" si="260"/>
        <v>0</v>
      </c>
      <c r="BN254" s="229">
        <f t="shared" si="260"/>
        <v>0</v>
      </c>
      <c r="BO254" s="229">
        <f t="shared" si="260"/>
        <v>0</v>
      </c>
      <c r="BP254" s="229">
        <f t="shared" si="260"/>
        <v>0</v>
      </c>
      <c r="BQ254" s="229">
        <f t="shared" si="260"/>
        <v>0</v>
      </c>
      <c r="BR254" s="229">
        <f t="shared" si="260"/>
        <v>0</v>
      </c>
      <c r="BS254" s="229">
        <f t="shared" si="260"/>
        <v>0</v>
      </c>
      <c r="BT254" s="229">
        <f t="shared" si="260"/>
        <v>0</v>
      </c>
      <c r="BU254" s="229">
        <f t="shared" si="260"/>
        <v>0</v>
      </c>
      <c r="BV254" s="229">
        <f t="shared" si="260"/>
        <v>0</v>
      </c>
      <c r="BW254" s="229">
        <f t="shared" si="260"/>
        <v>0</v>
      </c>
      <c r="BX254" s="229">
        <f t="shared" si="260"/>
        <v>0</v>
      </c>
      <c r="BY254" s="229">
        <f t="shared" si="260"/>
        <v>0</v>
      </c>
      <c r="BZ254" s="229">
        <f t="shared" si="260"/>
        <v>0</v>
      </c>
    </row>
    <row r="255" spans="1:78" s="310" customFormat="1" x14ac:dyDescent="0.2">
      <c r="A255" s="310" t="str">
        <f t="shared" si="252"/>
        <v>Roll-in 3</v>
      </c>
      <c r="B255" s="307">
        <f t="shared" si="252"/>
        <v>1</v>
      </c>
      <c r="C255" s="7">
        <f t="shared" si="255"/>
        <v>17</v>
      </c>
      <c r="D255" s="165">
        <f t="shared" si="253"/>
        <v>43982</v>
      </c>
      <c r="E255" s="68"/>
      <c r="F255" s="77"/>
      <c r="G255" s="229">
        <f t="shared" si="254"/>
        <v>0</v>
      </c>
      <c r="H255" s="229">
        <f t="shared" si="254"/>
        <v>0</v>
      </c>
      <c r="I255" s="229">
        <f t="shared" si="254"/>
        <v>0</v>
      </c>
      <c r="J255" s="229">
        <f t="shared" si="254"/>
        <v>0</v>
      </c>
      <c r="K255" s="229">
        <f t="shared" si="254"/>
        <v>0</v>
      </c>
      <c r="L255" s="229">
        <f t="shared" si="254"/>
        <v>0</v>
      </c>
      <c r="M255" s="229">
        <f t="shared" si="254"/>
        <v>0</v>
      </c>
      <c r="N255" s="229">
        <f t="shared" si="254"/>
        <v>0</v>
      </c>
      <c r="O255" s="229">
        <f t="shared" si="254"/>
        <v>0</v>
      </c>
      <c r="P255" s="229">
        <f t="shared" si="254"/>
        <v>0</v>
      </c>
      <c r="Q255" s="229">
        <f t="shared" si="254"/>
        <v>0</v>
      </c>
      <c r="R255" s="229">
        <f t="shared" si="254"/>
        <v>0</v>
      </c>
      <c r="S255" s="229">
        <f t="shared" si="254"/>
        <v>0</v>
      </c>
      <c r="T255" s="229">
        <f t="shared" si="254"/>
        <v>0</v>
      </c>
      <c r="U255" s="229">
        <f t="shared" si="254"/>
        <v>0</v>
      </c>
      <c r="V255" s="229">
        <f t="shared" si="254"/>
        <v>0</v>
      </c>
      <c r="W255" s="229">
        <f t="shared" si="258"/>
        <v>0</v>
      </c>
      <c r="X255" s="229">
        <f t="shared" si="258"/>
        <v>0</v>
      </c>
      <c r="Y255" s="229">
        <f t="shared" si="258"/>
        <v>0</v>
      </c>
      <c r="Z255" s="229">
        <f t="shared" si="258"/>
        <v>0</v>
      </c>
      <c r="AA255" s="229">
        <f t="shared" si="258"/>
        <v>0</v>
      </c>
      <c r="AB255" s="229">
        <f t="shared" si="258"/>
        <v>0</v>
      </c>
      <c r="AC255" s="229">
        <f t="shared" si="258"/>
        <v>0</v>
      </c>
      <c r="AD255" s="229">
        <f t="shared" si="258"/>
        <v>0</v>
      </c>
      <c r="AE255" s="229">
        <f t="shared" si="258"/>
        <v>0</v>
      </c>
      <c r="AF255" s="229">
        <f t="shared" si="258"/>
        <v>0</v>
      </c>
      <c r="AG255" s="229">
        <f t="shared" si="258"/>
        <v>0</v>
      </c>
      <c r="AH255" s="229">
        <f t="shared" si="258"/>
        <v>0</v>
      </c>
      <c r="AI255" s="229">
        <f t="shared" si="258"/>
        <v>0</v>
      </c>
      <c r="AJ255" s="229">
        <f t="shared" si="258"/>
        <v>0</v>
      </c>
      <c r="AK255" s="229">
        <f t="shared" si="258"/>
        <v>0</v>
      </c>
      <c r="AL255" s="229">
        <f t="shared" si="258"/>
        <v>0</v>
      </c>
      <c r="AM255" s="229">
        <f t="shared" si="259"/>
        <v>0</v>
      </c>
      <c r="AN255" s="229">
        <f t="shared" si="259"/>
        <v>0</v>
      </c>
      <c r="AO255" s="229">
        <f t="shared" si="260"/>
        <v>0</v>
      </c>
      <c r="AP255" s="229">
        <f t="shared" si="260"/>
        <v>0</v>
      </c>
      <c r="AQ255" s="229">
        <f t="shared" si="260"/>
        <v>0</v>
      </c>
      <c r="AR255" s="229">
        <f t="shared" si="260"/>
        <v>0</v>
      </c>
      <c r="AS255" s="229">
        <f t="shared" si="260"/>
        <v>0</v>
      </c>
      <c r="AT255" s="229">
        <f t="shared" si="260"/>
        <v>0</v>
      </c>
      <c r="AU255" s="229">
        <f t="shared" si="260"/>
        <v>0</v>
      </c>
      <c r="AV255" s="229">
        <f t="shared" si="260"/>
        <v>0</v>
      </c>
      <c r="AW255" s="229">
        <f t="shared" si="260"/>
        <v>0</v>
      </c>
      <c r="AX255" s="229">
        <f t="shared" si="260"/>
        <v>0</v>
      </c>
      <c r="AY255" s="229">
        <f t="shared" si="260"/>
        <v>0</v>
      </c>
      <c r="AZ255" s="229">
        <f t="shared" si="260"/>
        <v>0</v>
      </c>
      <c r="BA255" s="229">
        <f t="shared" si="260"/>
        <v>0</v>
      </c>
      <c r="BB255" s="229">
        <f t="shared" si="260"/>
        <v>0</v>
      </c>
      <c r="BC255" s="229">
        <f t="shared" si="260"/>
        <v>0</v>
      </c>
      <c r="BD255" s="229">
        <f t="shared" si="260"/>
        <v>0</v>
      </c>
      <c r="BE255" s="229">
        <f t="shared" si="260"/>
        <v>0</v>
      </c>
      <c r="BF255" s="229">
        <f t="shared" si="260"/>
        <v>0</v>
      </c>
      <c r="BG255" s="229">
        <f t="shared" si="260"/>
        <v>0</v>
      </c>
      <c r="BH255" s="229">
        <f t="shared" si="260"/>
        <v>0</v>
      </c>
      <c r="BI255" s="229">
        <f t="shared" si="260"/>
        <v>0</v>
      </c>
      <c r="BJ255" s="229">
        <f t="shared" si="260"/>
        <v>0</v>
      </c>
      <c r="BK255" s="229">
        <f t="shared" si="260"/>
        <v>0</v>
      </c>
      <c r="BL255" s="229">
        <f t="shared" si="260"/>
        <v>0</v>
      </c>
      <c r="BM255" s="229">
        <f t="shared" si="260"/>
        <v>0</v>
      </c>
      <c r="BN255" s="229">
        <f t="shared" si="260"/>
        <v>0</v>
      </c>
      <c r="BO255" s="229">
        <f t="shared" si="260"/>
        <v>0</v>
      </c>
      <c r="BP255" s="229">
        <f t="shared" si="260"/>
        <v>0</v>
      </c>
      <c r="BQ255" s="229">
        <f t="shared" si="260"/>
        <v>0</v>
      </c>
      <c r="BR255" s="229">
        <f t="shared" si="260"/>
        <v>0</v>
      </c>
      <c r="BS255" s="229">
        <f t="shared" si="260"/>
        <v>0</v>
      </c>
      <c r="BT255" s="229">
        <f t="shared" si="260"/>
        <v>0</v>
      </c>
      <c r="BU255" s="229">
        <f t="shared" si="260"/>
        <v>0</v>
      </c>
      <c r="BV255" s="229">
        <f t="shared" si="260"/>
        <v>0</v>
      </c>
      <c r="BW255" s="229">
        <f t="shared" si="260"/>
        <v>0</v>
      </c>
      <c r="BX255" s="229">
        <f t="shared" si="260"/>
        <v>0</v>
      </c>
      <c r="BY255" s="229">
        <f t="shared" si="260"/>
        <v>0</v>
      </c>
      <c r="BZ255" s="229">
        <f t="shared" si="260"/>
        <v>0</v>
      </c>
    </row>
    <row r="256" spans="1:78" s="310" customFormat="1" x14ac:dyDescent="0.2">
      <c r="A256" s="310" t="str">
        <f t="shared" si="252"/>
        <v>Roll-in 3</v>
      </c>
      <c r="B256" s="307">
        <f t="shared" si="252"/>
        <v>1</v>
      </c>
      <c r="C256" s="7">
        <f t="shared" si="255"/>
        <v>18</v>
      </c>
      <c r="D256" s="165">
        <f t="shared" si="253"/>
        <v>44012</v>
      </c>
      <c r="E256" s="68"/>
      <c r="F256" s="77"/>
      <c r="G256" s="229">
        <f t="shared" si="254"/>
        <v>0</v>
      </c>
      <c r="H256" s="229">
        <f t="shared" si="254"/>
        <v>0</v>
      </c>
      <c r="I256" s="229">
        <f t="shared" si="254"/>
        <v>0</v>
      </c>
      <c r="J256" s="229">
        <f t="shared" si="254"/>
        <v>0</v>
      </c>
      <c r="K256" s="229">
        <f t="shared" si="254"/>
        <v>0</v>
      </c>
      <c r="L256" s="229">
        <f t="shared" si="254"/>
        <v>0</v>
      </c>
      <c r="M256" s="229">
        <f t="shared" si="254"/>
        <v>0</v>
      </c>
      <c r="N256" s="229">
        <f t="shared" si="254"/>
        <v>0</v>
      </c>
      <c r="O256" s="229">
        <f t="shared" si="254"/>
        <v>0</v>
      </c>
      <c r="P256" s="229">
        <f t="shared" si="254"/>
        <v>0</v>
      </c>
      <c r="Q256" s="229">
        <f t="shared" si="254"/>
        <v>0</v>
      </c>
      <c r="R256" s="229">
        <f t="shared" si="254"/>
        <v>0</v>
      </c>
      <c r="S256" s="229">
        <f t="shared" si="254"/>
        <v>0</v>
      </c>
      <c r="T256" s="229">
        <f t="shared" si="254"/>
        <v>0</v>
      </c>
      <c r="U256" s="229">
        <f t="shared" si="254"/>
        <v>0</v>
      </c>
      <c r="V256" s="229">
        <f t="shared" si="254"/>
        <v>0</v>
      </c>
      <c r="W256" s="229">
        <f t="shared" si="258"/>
        <v>0</v>
      </c>
      <c r="X256" s="229">
        <f t="shared" si="258"/>
        <v>0</v>
      </c>
      <c r="Y256" s="229">
        <f t="shared" si="258"/>
        <v>0</v>
      </c>
      <c r="Z256" s="229">
        <f t="shared" si="258"/>
        <v>0</v>
      </c>
      <c r="AA256" s="229">
        <f t="shared" si="258"/>
        <v>0</v>
      </c>
      <c r="AB256" s="229">
        <f t="shared" si="258"/>
        <v>0</v>
      </c>
      <c r="AC256" s="229">
        <f t="shared" si="258"/>
        <v>0</v>
      </c>
      <c r="AD256" s="229">
        <f t="shared" si="258"/>
        <v>0</v>
      </c>
      <c r="AE256" s="229">
        <f t="shared" si="258"/>
        <v>0</v>
      </c>
      <c r="AF256" s="229">
        <f t="shared" si="258"/>
        <v>0</v>
      </c>
      <c r="AG256" s="229">
        <f t="shared" si="258"/>
        <v>0</v>
      </c>
      <c r="AH256" s="229">
        <f t="shared" si="258"/>
        <v>0</v>
      </c>
      <c r="AI256" s="229">
        <f t="shared" si="258"/>
        <v>0</v>
      </c>
      <c r="AJ256" s="229">
        <f t="shared" si="258"/>
        <v>0</v>
      </c>
      <c r="AK256" s="229">
        <f t="shared" si="258"/>
        <v>0</v>
      </c>
      <c r="AL256" s="229">
        <f t="shared" si="258"/>
        <v>0</v>
      </c>
      <c r="AM256" s="229">
        <f t="shared" si="259"/>
        <v>0</v>
      </c>
      <c r="AN256" s="229">
        <f t="shared" si="259"/>
        <v>0</v>
      </c>
      <c r="AO256" s="229">
        <f t="shared" si="260"/>
        <v>0</v>
      </c>
      <c r="AP256" s="229">
        <f t="shared" si="260"/>
        <v>0</v>
      </c>
      <c r="AQ256" s="229">
        <f t="shared" si="260"/>
        <v>0</v>
      </c>
      <c r="AR256" s="229">
        <f t="shared" si="260"/>
        <v>0</v>
      </c>
      <c r="AS256" s="229">
        <f t="shared" si="260"/>
        <v>0</v>
      </c>
      <c r="AT256" s="229">
        <f t="shared" si="260"/>
        <v>0</v>
      </c>
      <c r="AU256" s="229">
        <f t="shared" si="260"/>
        <v>0</v>
      </c>
      <c r="AV256" s="229">
        <f t="shared" si="260"/>
        <v>0</v>
      </c>
      <c r="AW256" s="229">
        <f t="shared" si="260"/>
        <v>0</v>
      </c>
      <c r="AX256" s="229">
        <f t="shared" si="260"/>
        <v>0</v>
      </c>
      <c r="AY256" s="229">
        <f t="shared" si="260"/>
        <v>0</v>
      </c>
      <c r="AZ256" s="229">
        <f t="shared" si="260"/>
        <v>0</v>
      </c>
      <c r="BA256" s="229">
        <f t="shared" si="260"/>
        <v>0</v>
      </c>
      <c r="BB256" s="229">
        <f t="shared" si="260"/>
        <v>0</v>
      </c>
      <c r="BC256" s="229">
        <f t="shared" si="260"/>
        <v>0</v>
      </c>
      <c r="BD256" s="229">
        <f t="shared" si="260"/>
        <v>0</v>
      </c>
      <c r="BE256" s="229">
        <f t="shared" si="260"/>
        <v>0</v>
      </c>
      <c r="BF256" s="229">
        <f t="shared" si="260"/>
        <v>0</v>
      </c>
      <c r="BG256" s="229">
        <f t="shared" si="260"/>
        <v>0</v>
      </c>
      <c r="BH256" s="229">
        <f t="shared" si="260"/>
        <v>0</v>
      </c>
      <c r="BI256" s="229">
        <f t="shared" si="260"/>
        <v>0</v>
      </c>
      <c r="BJ256" s="229">
        <f t="shared" si="260"/>
        <v>0</v>
      </c>
      <c r="BK256" s="229">
        <f t="shared" si="260"/>
        <v>0</v>
      </c>
      <c r="BL256" s="229">
        <f t="shared" si="260"/>
        <v>0</v>
      </c>
      <c r="BM256" s="229">
        <f t="shared" si="260"/>
        <v>0</v>
      </c>
      <c r="BN256" s="229">
        <f t="shared" si="260"/>
        <v>0</v>
      </c>
      <c r="BO256" s="229">
        <f t="shared" si="260"/>
        <v>0</v>
      </c>
      <c r="BP256" s="229">
        <f t="shared" si="260"/>
        <v>0</v>
      </c>
      <c r="BQ256" s="229">
        <f t="shared" si="260"/>
        <v>0</v>
      </c>
      <c r="BR256" s="229">
        <f t="shared" si="260"/>
        <v>0</v>
      </c>
      <c r="BS256" s="229">
        <f t="shared" si="260"/>
        <v>0</v>
      </c>
      <c r="BT256" s="229">
        <f t="shared" si="260"/>
        <v>0</v>
      </c>
      <c r="BU256" s="229">
        <f t="shared" si="260"/>
        <v>0</v>
      </c>
      <c r="BV256" s="229">
        <f t="shared" si="260"/>
        <v>0</v>
      </c>
      <c r="BW256" s="229">
        <f t="shared" si="260"/>
        <v>0</v>
      </c>
      <c r="BX256" s="229">
        <f t="shared" si="260"/>
        <v>0</v>
      </c>
      <c r="BY256" s="229">
        <f t="shared" si="260"/>
        <v>0</v>
      </c>
      <c r="BZ256" s="229">
        <f t="shared" si="260"/>
        <v>0</v>
      </c>
    </row>
    <row r="257" spans="1:78" s="310" customFormat="1" x14ac:dyDescent="0.2">
      <c r="A257" s="310" t="str">
        <f t="shared" si="252"/>
        <v>Roll-in 3</v>
      </c>
      <c r="B257" s="307">
        <f t="shared" si="252"/>
        <v>1</v>
      </c>
      <c r="C257" s="7">
        <f t="shared" si="255"/>
        <v>19</v>
      </c>
      <c r="D257" s="165">
        <f t="shared" si="253"/>
        <v>44043</v>
      </c>
      <c r="E257" s="68"/>
      <c r="F257" s="77"/>
      <c r="G257" s="229">
        <f t="shared" si="254"/>
        <v>0</v>
      </c>
      <c r="H257" s="229">
        <f t="shared" si="254"/>
        <v>0</v>
      </c>
      <c r="I257" s="229">
        <f t="shared" si="254"/>
        <v>0</v>
      </c>
      <c r="J257" s="229">
        <f t="shared" si="254"/>
        <v>0</v>
      </c>
      <c r="K257" s="229">
        <f t="shared" si="254"/>
        <v>0</v>
      </c>
      <c r="L257" s="229">
        <f t="shared" si="254"/>
        <v>0</v>
      </c>
      <c r="M257" s="229">
        <f t="shared" si="254"/>
        <v>0</v>
      </c>
      <c r="N257" s="229">
        <f t="shared" si="254"/>
        <v>0</v>
      </c>
      <c r="O257" s="229">
        <f t="shared" si="254"/>
        <v>0</v>
      </c>
      <c r="P257" s="229">
        <f t="shared" si="254"/>
        <v>0</v>
      </c>
      <c r="Q257" s="229">
        <f t="shared" si="254"/>
        <v>0</v>
      </c>
      <c r="R257" s="229">
        <f t="shared" si="254"/>
        <v>0</v>
      </c>
      <c r="S257" s="229">
        <f t="shared" si="254"/>
        <v>0</v>
      </c>
      <c r="T257" s="229">
        <f t="shared" si="254"/>
        <v>0</v>
      </c>
      <c r="U257" s="229">
        <f t="shared" si="254"/>
        <v>0</v>
      </c>
      <c r="V257" s="229">
        <f t="shared" si="254"/>
        <v>0</v>
      </c>
      <c r="W257" s="229">
        <f t="shared" si="258"/>
        <v>0</v>
      </c>
      <c r="X257" s="229">
        <f t="shared" si="258"/>
        <v>0</v>
      </c>
      <c r="Y257" s="229">
        <f t="shared" si="258"/>
        <v>0</v>
      </c>
      <c r="Z257" s="229">
        <f t="shared" si="258"/>
        <v>0</v>
      </c>
      <c r="AA257" s="229">
        <f t="shared" si="258"/>
        <v>0</v>
      </c>
      <c r="AB257" s="229">
        <f t="shared" si="258"/>
        <v>0</v>
      </c>
      <c r="AC257" s="229">
        <f t="shared" si="258"/>
        <v>0</v>
      </c>
      <c r="AD257" s="229">
        <f t="shared" si="258"/>
        <v>0</v>
      </c>
      <c r="AE257" s="229">
        <f t="shared" si="258"/>
        <v>0</v>
      </c>
      <c r="AF257" s="229">
        <f t="shared" si="258"/>
        <v>0</v>
      </c>
      <c r="AG257" s="229">
        <f t="shared" si="258"/>
        <v>0</v>
      </c>
      <c r="AH257" s="229">
        <f t="shared" si="258"/>
        <v>0</v>
      </c>
      <c r="AI257" s="229">
        <f t="shared" si="258"/>
        <v>0</v>
      </c>
      <c r="AJ257" s="229">
        <f t="shared" si="258"/>
        <v>0</v>
      </c>
      <c r="AK257" s="229">
        <f t="shared" si="258"/>
        <v>0</v>
      </c>
      <c r="AL257" s="229">
        <f t="shared" si="258"/>
        <v>0</v>
      </c>
      <c r="AM257" s="229">
        <f t="shared" si="259"/>
        <v>0</v>
      </c>
      <c r="AN257" s="229">
        <f t="shared" si="259"/>
        <v>0</v>
      </c>
      <c r="AO257" s="229">
        <f t="shared" si="260"/>
        <v>0</v>
      </c>
      <c r="AP257" s="229">
        <f t="shared" si="260"/>
        <v>0</v>
      </c>
      <c r="AQ257" s="229">
        <f t="shared" si="260"/>
        <v>0</v>
      </c>
      <c r="AR257" s="229">
        <f t="shared" si="260"/>
        <v>0</v>
      </c>
      <c r="AS257" s="229">
        <f t="shared" si="260"/>
        <v>0</v>
      </c>
      <c r="AT257" s="229">
        <f t="shared" si="260"/>
        <v>0</v>
      </c>
      <c r="AU257" s="229">
        <f t="shared" si="260"/>
        <v>0</v>
      </c>
      <c r="AV257" s="229">
        <f t="shared" si="260"/>
        <v>0</v>
      </c>
      <c r="AW257" s="229">
        <f t="shared" si="260"/>
        <v>0</v>
      </c>
      <c r="AX257" s="229">
        <f t="shared" si="260"/>
        <v>0</v>
      </c>
      <c r="AY257" s="229">
        <f t="shared" si="260"/>
        <v>0</v>
      </c>
      <c r="AZ257" s="229">
        <f t="shared" si="260"/>
        <v>0</v>
      </c>
      <c r="BA257" s="229">
        <f t="shared" si="260"/>
        <v>0</v>
      </c>
      <c r="BB257" s="229">
        <f t="shared" si="260"/>
        <v>0</v>
      </c>
      <c r="BC257" s="229">
        <f t="shared" si="260"/>
        <v>0</v>
      </c>
      <c r="BD257" s="229">
        <f t="shared" si="260"/>
        <v>0</v>
      </c>
      <c r="BE257" s="229">
        <f t="shared" si="260"/>
        <v>0</v>
      </c>
      <c r="BF257" s="229">
        <f t="shared" si="260"/>
        <v>0</v>
      </c>
      <c r="BG257" s="229">
        <f t="shared" si="260"/>
        <v>0</v>
      </c>
      <c r="BH257" s="229">
        <f t="shared" si="260"/>
        <v>0</v>
      </c>
      <c r="BI257" s="229">
        <f t="shared" si="260"/>
        <v>0</v>
      </c>
      <c r="BJ257" s="229">
        <f t="shared" si="260"/>
        <v>0</v>
      </c>
      <c r="BK257" s="229">
        <f t="shared" si="260"/>
        <v>0</v>
      </c>
      <c r="BL257" s="229">
        <f t="shared" si="260"/>
        <v>0</v>
      </c>
      <c r="BM257" s="229">
        <f t="shared" si="260"/>
        <v>0</v>
      </c>
      <c r="BN257" s="229">
        <f t="shared" si="260"/>
        <v>0</v>
      </c>
      <c r="BO257" s="229">
        <f t="shared" si="260"/>
        <v>0</v>
      </c>
      <c r="BP257" s="229">
        <f t="shared" si="260"/>
        <v>0</v>
      </c>
      <c r="BQ257" s="229">
        <f t="shared" si="260"/>
        <v>0</v>
      </c>
      <c r="BR257" s="229">
        <f t="shared" si="260"/>
        <v>0</v>
      </c>
      <c r="BS257" s="229">
        <f t="shared" si="260"/>
        <v>0</v>
      </c>
      <c r="BT257" s="229">
        <f t="shared" si="260"/>
        <v>0</v>
      </c>
      <c r="BU257" s="229">
        <f t="shared" si="260"/>
        <v>0</v>
      </c>
      <c r="BV257" s="229">
        <f t="shared" si="260"/>
        <v>0</v>
      </c>
      <c r="BW257" s="229">
        <f t="shared" si="260"/>
        <v>0</v>
      </c>
      <c r="BX257" s="229">
        <f t="shared" si="260"/>
        <v>0</v>
      </c>
      <c r="BY257" s="229">
        <f t="shared" si="260"/>
        <v>0</v>
      </c>
      <c r="BZ257" s="229">
        <f t="shared" si="260"/>
        <v>0</v>
      </c>
    </row>
    <row r="258" spans="1:78" s="310" customFormat="1" x14ac:dyDescent="0.2">
      <c r="A258" s="310" t="str">
        <f t="shared" si="252"/>
        <v>Roll-in 3</v>
      </c>
      <c r="B258" s="307">
        <f t="shared" si="252"/>
        <v>1</v>
      </c>
      <c r="C258" s="7">
        <f t="shared" si="255"/>
        <v>20</v>
      </c>
      <c r="D258" s="165">
        <f t="shared" si="253"/>
        <v>44074</v>
      </c>
      <c r="E258" s="68"/>
      <c r="F258" s="77"/>
      <c r="G258" s="229">
        <f t="shared" si="254"/>
        <v>0</v>
      </c>
      <c r="H258" s="229">
        <f t="shared" si="254"/>
        <v>0</v>
      </c>
      <c r="I258" s="229">
        <f t="shared" si="254"/>
        <v>0</v>
      </c>
      <c r="J258" s="229">
        <f t="shared" si="254"/>
        <v>0</v>
      </c>
      <c r="K258" s="229">
        <f t="shared" si="254"/>
        <v>0</v>
      </c>
      <c r="L258" s="229">
        <f t="shared" si="254"/>
        <v>0</v>
      </c>
      <c r="M258" s="229">
        <f t="shared" si="254"/>
        <v>0</v>
      </c>
      <c r="N258" s="229">
        <f t="shared" si="254"/>
        <v>0</v>
      </c>
      <c r="O258" s="229">
        <f t="shared" si="254"/>
        <v>0</v>
      </c>
      <c r="P258" s="229">
        <f t="shared" si="254"/>
        <v>0</v>
      </c>
      <c r="Q258" s="229">
        <f t="shared" si="254"/>
        <v>0</v>
      </c>
      <c r="R258" s="229">
        <f t="shared" si="254"/>
        <v>0</v>
      </c>
      <c r="S258" s="229">
        <f>IF($D258=S$9,$E258*$G$3/2,IF(AND($C258+$E$3&gt;S$8,S$9&gt;$D258),$E258*$G$3,0))</f>
        <v>0</v>
      </c>
      <c r="T258" s="229">
        <f>IF($D258=T$9,$E258*$G$3/2,IF(AND($C258+$E$3&gt;T$8,T$9&gt;$D258),$E258*$G$3,0))</f>
        <v>0</v>
      </c>
      <c r="U258" s="229">
        <f>IF($D258=U$9,$E258*$G$3/2,IF(AND($C258+$E$3&gt;U$8,U$9&gt;$D258),$E258*$G$3,0))</f>
        <v>0</v>
      </c>
      <c r="V258" s="229">
        <f>IF($D258=V$9,$E258*$G$3/2,IF(AND($C258+$E$3&gt;V$8,V$9&gt;$D258),$E258*$G$3,0))</f>
        <v>0</v>
      </c>
      <c r="W258" s="229">
        <f t="shared" si="258"/>
        <v>0</v>
      </c>
      <c r="X258" s="229">
        <f t="shared" si="258"/>
        <v>0</v>
      </c>
      <c r="Y258" s="229">
        <f t="shared" si="258"/>
        <v>0</v>
      </c>
      <c r="Z258" s="229">
        <f t="shared" si="258"/>
        <v>0</v>
      </c>
      <c r="AA258" s="229">
        <f t="shared" si="258"/>
        <v>0</v>
      </c>
      <c r="AB258" s="229">
        <f t="shared" si="258"/>
        <v>0</v>
      </c>
      <c r="AC258" s="229">
        <f t="shared" si="258"/>
        <v>0</v>
      </c>
      <c r="AD258" s="229">
        <f t="shared" si="258"/>
        <v>0</v>
      </c>
      <c r="AE258" s="229">
        <f t="shared" si="258"/>
        <v>0</v>
      </c>
      <c r="AF258" s="229">
        <f t="shared" si="258"/>
        <v>0</v>
      </c>
      <c r="AG258" s="229">
        <f t="shared" si="258"/>
        <v>0</v>
      </c>
      <c r="AH258" s="229">
        <f t="shared" si="258"/>
        <v>0</v>
      </c>
      <c r="AI258" s="229">
        <f t="shared" si="258"/>
        <v>0</v>
      </c>
      <c r="AJ258" s="229">
        <f t="shared" si="258"/>
        <v>0</v>
      </c>
      <c r="AK258" s="229">
        <f t="shared" si="258"/>
        <v>0</v>
      </c>
      <c r="AL258" s="229">
        <f t="shared" si="258"/>
        <v>0</v>
      </c>
      <c r="AM258" s="229">
        <f t="shared" si="259"/>
        <v>0</v>
      </c>
      <c r="AN258" s="229">
        <f t="shared" si="259"/>
        <v>0</v>
      </c>
      <c r="AO258" s="229">
        <f t="shared" si="260"/>
        <v>0</v>
      </c>
      <c r="AP258" s="229">
        <f t="shared" si="260"/>
        <v>0</v>
      </c>
      <c r="AQ258" s="229">
        <f t="shared" si="260"/>
        <v>0</v>
      </c>
      <c r="AR258" s="229">
        <f t="shared" si="260"/>
        <v>0</v>
      </c>
      <c r="AS258" s="229">
        <f t="shared" si="260"/>
        <v>0</v>
      </c>
      <c r="AT258" s="229">
        <f t="shared" si="260"/>
        <v>0</v>
      </c>
      <c r="AU258" s="229">
        <f t="shared" si="260"/>
        <v>0</v>
      </c>
      <c r="AV258" s="229">
        <f t="shared" si="260"/>
        <v>0</v>
      </c>
      <c r="AW258" s="229">
        <f t="shared" si="260"/>
        <v>0</v>
      </c>
      <c r="AX258" s="229">
        <f t="shared" si="260"/>
        <v>0</v>
      </c>
      <c r="AY258" s="229">
        <f t="shared" si="260"/>
        <v>0</v>
      </c>
      <c r="AZ258" s="229">
        <f t="shared" si="260"/>
        <v>0</v>
      </c>
      <c r="BA258" s="229">
        <f t="shared" si="260"/>
        <v>0</v>
      </c>
      <c r="BB258" s="229">
        <f t="shared" si="260"/>
        <v>0</v>
      </c>
      <c r="BC258" s="229">
        <f t="shared" si="260"/>
        <v>0</v>
      </c>
      <c r="BD258" s="229">
        <f t="shared" si="260"/>
        <v>0</v>
      </c>
      <c r="BE258" s="229">
        <f t="shared" si="260"/>
        <v>0</v>
      </c>
      <c r="BF258" s="229">
        <f t="shared" si="260"/>
        <v>0</v>
      </c>
      <c r="BG258" s="229">
        <f t="shared" si="260"/>
        <v>0</v>
      </c>
      <c r="BH258" s="229">
        <f t="shared" si="260"/>
        <v>0</v>
      </c>
      <c r="BI258" s="229">
        <f t="shared" si="260"/>
        <v>0</v>
      </c>
      <c r="BJ258" s="229">
        <f t="shared" si="260"/>
        <v>0</v>
      </c>
      <c r="BK258" s="229">
        <f t="shared" si="260"/>
        <v>0</v>
      </c>
      <c r="BL258" s="229">
        <f t="shared" si="260"/>
        <v>0</v>
      </c>
      <c r="BM258" s="229">
        <f t="shared" si="260"/>
        <v>0</v>
      </c>
      <c r="BN258" s="229">
        <f t="shared" si="260"/>
        <v>0</v>
      </c>
      <c r="BO258" s="229">
        <f t="shared" si="260"/>
        <v>0</v>
      </c>
      <c r="BP258" s="229">
        <f t="shared" si="260"/>
        <v>0</v>
      </c>
      <c r="BQ258" s="229">
        <f t="shared" si="260"/>
        <v>0</v>
      </c>
      <c r="BR258" s="229">
        <f t="shared" si="260"/>
        <v>0</v>
      </c>
      <c r="BS258" s="229">
        <f t="shared" si="260"/>
        <v>0</v>
      </c>
      <c r="BT258" s="229">
        <f t="shared" si="260"/>
        <v>0</v>
      </c>
      <c r="BU258" s="229">
        <f t="shared" si="260"/>
        <v>0</v>
      </c>
      <c r="BV258" s="229">
        <f t="shared" si="260"/>
        <v>0</v>
      </c>
      <c r="BW258" s="229">
        <f t="shared" si="260"/>
        <v>0</v>
      </c>
      <c r="BX258" s="229">
        <f t="shared" si="260"/>
        <v>0</v>
      </c>
      <c r="BY258" s="229">
        <f t="shared" si="260"/>
        <v>0</v>
      </c>
      <c r="BZ258" s="229">
        <f t="shared" si="260"/>
        <v>0</v>
      </c>
    </row>
    <row r="259" spans="1:78" s="310" customFormat="1" x14ac:dyDescent="0.2">
      <c r="A259" s="310" t="str">
        <f t="shared" si="252"/>
        <v>Roll-in 4</v>
      </c>
      <c r="B259" s="307">
        <f t="shared" si="252"/>
        <v>1</v>
      </c>
      <c r="C259" s="7">
        <f t="shared" si="255"/>
        <v>21</v>
      </c>
      <c r="D259" s="165">
        <f t="shared" si="253"/>
        <v>44104</v>
      </c>
      <c r="E259" s="68"/>
      <c r="F259" s="77"/>
      <c r="G259" s="229">
        <f t="shared" ref="G259:V274" si="261">IF($D259=G$9,$E259*$G$3/2,IF(AND($C259+$E$3&gt;G$8,G$9&gt;$D259),$E259*$G$3,0))</f>
        <v>0</v>
      </c>
      <c r="H259" s="229">
        <f t="shared" si="261"/>
        <v>0</v>
      </c>
      <c r="I259" s="229">
        <f t="shared" si="261"/>
        <v>0</v>
      </c>
      <c r="J259" s="229">
        <f t="shared" si="261"/>
        <v>0</v>
      </c>
      <c r="K259" s="229">
        <f t="shared" si="261"/>
        <v>0</v>
      </c>
      <c r="L259" s="229">
        <f t="shared" si="261"/>
        <v>0</v>
      </c>
      <c r="M259" s="229">
        <f t="shared" si="261"/>
        <v>0</v>
      </c>
      <c r="N259" s="229">
        <f t="shared" si="261"/>
        <v>0</v>
      </c>
      <c r="O259" s="229">
        <f t="shared" si="261"/>
        <v>0</v>
      </c>
      <c r="P259" s="229">
        <f t="shared" si="261"/>
        <v>0</v>
      </c>
      <c r="Q259" s="229">
        <f t="shared" si="261"/>
        <v>0</v>
      </c>
      <c r="R259" s="229">
        <f t="shared" si="261"/>
        <v>0</v>
      </c>
      <c r="S259" s="229">
        <f t="shared" si="261"/>
        <v>0</v>
      </c>
      <c r="T259" s="229">
        <f t="shared" si="261"/>
        <v>0</v>
      </c>
      <c r="U259" s="229">
        <f t="shared" si="261"/>
        <v>0</v>
      </c>
      <c r="V259" s="229">
        <f t="shared" si="261"/>
        <v>0</v>
      </c>
      <c r="W259" s="229">
        <f t="shared" si="258"/>
        <v>0</v>
      </c>
      <c r="X259" s="229">
        <f t="shared" si="258"/>
        <v>0</v>
      </c>
      <c r="Y259" s="229">
        <f t="shared" si="258"/>
        <v>0</v>
      </c>
      <c r="Z259" s="229">
        <f t="shared" si="258"/>
        <v>0</v>
      </c>
      <c r="AA259" s="229">
        <f t="shared" si="258"/>
        <v>0</v>
      </c>
      <c r="AB259" s="229">
        <f t="shared" si="258"/>
        <v>0</v>
      </c>
      <c r="AC259" s="229">
        <f t="shared" si="258"/>
        <v>0</v>
      </c>
      <c r="AD259" s="229">
        <f t="shared" si="258"/>
        <v>0</v>
      </c>
      <c r="AE259" s="229">
        <f t="shared" si="258"/>
        <v>0</v>
      </c>
      <c r="AF259" s="229">
        <f t="shared" si="258"/>
        <v>0</v>
      </c>
      <c r="AG259" s="229">
        <f t="shared" si="258"/>
        <v>0</v>
      </c>
      <c r="AH259" s="229">
        <f t="shared" si="258"/>
        <v>0</v>
      </c>
      <c r="AI259" s="229">
        <f t="shared" si="258"/>
        <v>0</v>
      </c>
      <c r="AJ259" s="229">
        <f t="shared" si="258"/>
        <v>0</v>
      </c>
      <c r="AK259" s="229">
        <f t="shared" si="258"/>
        <v>0</v>
      </c>
      <c r="AL259" s="229">
        <f t="shared" si="258"/>
        <v>0</v>
      </c>
      <c r="AM259" s="229">
        <f t="shared" si="259"/>
        <v>0</v>
      </c>
      <c r="AN259" s="229">
        <f t="shared" si="259"/>
        <v>0</v>
      </c>
      <c r="AO259" s="229">
        <f t="shared" si="260"/>
        <v>0</v>
      </c>
      <c r="AP259" s="229">
        <f t="shared" si="260"/>
        <v>0</v>
      </c>
      <c r="AQ259" s="229">
        <f t="shared" si="260"/>
        <v>0</v>
      </c>
      <c r="AR259" s="229">
        <f t="shared" si="260"/>
        <v>0</v>
      </c>
      <c r="AS259" s="229">
        <f t="shared" si="260"/>
        <v>0</v>
      </c>
      <c r="AT259" s="229">
        <f t="shared" ref="AO259:BZ265" si="262">IF($D259=AT$9,$E259*$G$3/2,IF(AND($C259+$E$3&gt;AT$8,AT$9&gt;$D259),$E259*$G$3,0))</f>
        <v>0</v>
      </c>
      <c r="AU259" s="229">
        <f t="shared" si="262"/>
        <v>0</v>
      </c>
      <c r="AV259" s="229">
        <f t="shared" si="262"/>
        <v>0</v>
      </c>
      <c r="AW259" s="229">
        <f t="shared" si="262"/>
        <v>0</v>
      </c>
      <c r="AX259" s="229">
        <f t="shared" si="262"/>
        <v>0</v>
      </c>
      <c r="AY259" s="229">
        <f t="shared" si="262"/>
        <v>0</v>
      </c>
      <c r="AZ259" s="229">
        <f t="shared" si="262"/>
        <v>0</v>
      </c>
      <c r="BA259" s="229">
        <f t="shared" si="262"/>
        <v>0</v>
      </c>
      <c r="BB259" s="229">
        <f t="shared" si="262"/>
        <v>0</v>
      </c>
      <c r="BC259" s="229">
        <f t="shared" si="262"/>
        <v>0</v>
      </c>
      <c r="BD259" s="229">
        <f t="shared" si="262"/>
        <v>0</v>
      </c>
      <c r="BE259" s="229">
        <f t="shared" si="262"/>
        <v>0</v>
      </c>
      <c r="BF259" s="229">
        <f t="shared" si="262"/>
        <v>0</v>
      </c>
      <c r="BG259" s="229">
        <f t="shared" si="262"/>
        <v>0</v>
      </c>
      <c r="BH259" s="229">
        <f t="shared" si="262"/>
        <v>0</v>
      </c>
      <c r="BI259" s="229">
        <f t="shared" si="262"/>
        <v>0</v>
      </c>
      <c r="BJ259" s="229">
        <f t="shared" si="262"/>
        <v>0</v>
      </c>
      <c r="BK259" s="229">
        <f t="shared" si="262"/>
        <v>0</v>
      </c>
      <c r="BL259" s="229">
        <f t="shared" si="262"/>
        <v>0</v>
      </c>
      <c r="BM259" s="229">
        <f t="shared" si="262"/>
        <v>0</v>
      </c>
      <c r="BN259" s="229">
        <f t="shared" si="262"/>
        <v>0</v>
      </c>
      <c r="BO259" s="229">
        <f t="shared" si="262"/>
        <v>0</v>
      </c>
      <c r="BP259" s="229">
        <f t="shared" si="262"/>
        <v>0</v>
      </c>
      <c r="BQ259" s="229">
        <f t="shared" si="262"/>
        <v>0</v>
      </c>
      <c r="BR259" s="229">
        <f t="shared" si="262"/>
        <v>0</v>
      </c>
      <c r="BS259" s="229">
        <f t="shared" si="262"/>
        <v>0</v>
      </c>
      <c r="BT259" s="229">
        <f t="shared" si="262"/>
        <v>0</v>
      </c>
      <c r="BU259" s="229">
        <f t="shared" si="262"/>
        <v>0</v>
      </c>
      <c r="BV259" s="229">
        <f t="shared" si="262"/>
        <v>0</v>
      </c>
      <c r="BW259" s="229">
        <f t="shared" si="262"/>
        <v>0</v>
      </c>
      <c r="BX259" s="229">
        <f t="shared" si="262"/>
        <v>0</v>
      </c>
      <c r="BY259" s="229">
        <f t="shared" si="262"/>
        <v>0</v>
      </c>
      <c r="BZ259" s="229">
        <f t="shared" si="262"/>
        <v>0</v>
      </c>
    </row>
    <row r="260" spans="1:78" s="310" customFormat="1" x14ac:dyDescent="0.2">
      <c r="A260" s="310" t="str">
        <f t="shared" ref="A260:B279" si="263">A33</f>
        <v>Roll-in 4</v>
      </c>
      <c r="B260" s="307">
        <f t="shared" si="263"/>
        <v>1</v>
      </c>
      <c r="C260" s="7">
        <f t="shared" si="255"/>
        <v>22</v>
      </c>
      <c r="D260" s="165">
        <f t="shared" si="253"/>
        <v>44135</v>
      </c>
      <c r="E260" s="68"/>
      <c r="F260" s="77"/>
      <c r="G260" s="229">
        <f t="shared" si="261"/>
        <v>0</v>
      </c>
      <c r="H260" s="229">
        <f t="shared" si="261"/>
        <v>0</v>
      </c>
      <c r="I260" s="229">
        <f t="shared" si="261"/>
        <v>0</v>
      </c>
      <c r="J260" s="229">
        <f t="shared" si="261"/>
        <v>0</v>
      </c>
      <c r="K260" s="229">
        <f t="shared" si="261"/>
        <v>0</v>
      </c>
      <c r="L260" s="229">
        <f t="shared" si="261"/>
        <v>0</v>
      </c>
      <c r="M260" s="229">
        <f t="shared" si="261"/>
        <v>0</v>
      </c>
      <c r="N260" s="229">
        <f t="shared" si="261"/>
        <v>0</v>
      </c>
      <c r="O260" s="229">
        <f t="shared" si="261"/>
        <v>0</v>
      </c>
      <c r="P260" s="229">
        <f t="shared" si="261"/>
        <v>0</v>
      </c>
      <c r="Q260" s="229">
        <f t="shared" si="261"/>
        <v>0</v>
      </c>
      <c r="R260" s="229">
        <f t="shared" si="261"/>
        <v>0</v>
      </c>
      <c r="S260" s="229">
        <f t="shared" si="261"/>
        <v>0</v>
      </c>
      <c r="T260" s="229">
        <f t="shared" si="261"/>
        <v>0</v>
      </c>
      <c r="U260" s="229">
        <f t="shared" si="261"/>
        <v>0</v>
      </c>
      <c r="V260" s="229">
        <f t="shared" si="261"/>
        <v>0</v>
      </c>
      <c r="W260" s="229">
        <f t="shared" si="258"/>
        <v>0</v>
      </c>
      <c r="X260" s="229">
        <f t="shared" si="258"/>
        <v>0</v>
      </c>
      <c r="Y260" s="229">
        <f t="shared" si="258"/>
        <v>0</v>
      </c>
      <c r="Z260" s="229">
        <f t="shared" si="258"/>
        <v>0</v>
      </c>
      <c r="AA260" s="229">
        <f t="shared" si="258"/>
        <v>0</v>
      </c>
      <c r="AB260" s="229">
        <f t="shared" si="258"/>
        <v>0</v>
      </c>
      <c r="AC260" s="229">
        <f t="shared" si="258"/>
        <v>0</v>
      </c>
      <c r="AD260" s="229">
        <f t="shared" si="258"/>
        <v>0</v>
      </c>
      <c r="AE260" s="229">
        <f t="shared" si="258"/>
        <v>0</v>
      </c>
      <c r="AF260" s="229">
        <f t="shared" si="258"/>
        <v>0</v>
      </c>
      <c r="AG260" s="229">
        <f t="shared" si="258"/>
        <v>0</v>
      </c>
      <c r="AH260" s="229">
        <f t="shared" si="258"/>
        <v>0</v>
      </c>
      <c r="AI260" s="229">
        <f t="shared" si="258"/>
        <v>0</v>
      </c>
      <c r="AJ260" s="229">
        <f t="shared" si="258"/>
        <v>0</v>
      </c>
      <c r="AK260" s="229">
        <f t="shared" si="258"/>
        <v>0</v>
      </c>
      <c r="AL260" s="229">
        <f t="shared" si="258"/>
        <v>0</v>
      </c>
      <c r="AM260" s="229">
        <f t="shared" si="259"/>
        <v>0</v>
      </c>
      <c r="AN260" s="229">
        <f t="shared" si="259"/>
        <v>0</v>
      </c>
      <c r="AO260" s="229">
        <f t="shared" si="262"/>
        <v>0</v>
      </c>
      <c r="AP260" s="229">
        <f t="shared" si="262"/>
        <v>0</v>
      </c>
      <c r="AQ260" s="229">
        <f t="shared" si="262"/>
        <v>0</v>
      </c>
      <c r="AR260" s="229">
        <f t="shared" si="262"/>
        <v>0</v>
      </c>
      <c r="AS260" s="229">
        <f t="shared" si="262"/>
        <v>0</v>
      </c>
      <c r="AT260" s="229">
        <f t="shared" si="262"/>
        <v>0</v>
      </c>
      <c r="AU260" s="229">
        <f t="shared" si="262"/>
        <v>0</v>
      </c>
      <c r="AV260" s="229">
        <f t="shared" si="262"/>
        <v>0</v>
      </c>
      <c r="AW260" s="229">
        <f t="shared" si="262"/>
        <v>0</v>
      </c>
      <c r="AX260" s="229">
        <f t="shared" si="262"/>
        <v>0</v>
      </c>
      <c r="AY260" s="229">
        <f t="shared" si="262"/>
        <v>0</v>
      </c>
      <c r="AZ260" s="229">
        <f t="shared" si="262"/>
        <v>0</v>
      </c>
      <c r="BA260" s="229">
        <f t="shared" si="262"/>
        <v>0</v>
      </c>
      <c r="BB260" s="229">
        <f t="shared" si="262"/>
        <v>0</v>
      </c>
      <c r="BC260" s="229">
        <f t="shared" si="262"/>
        <v>0</v>
      </c>
      <c r="BD260" s="229">
        <f t="shared" si="262"/>
        <v>0</v>
      </c>
      <c r="BE260" s="229">
        <f t="shared" si="262"/>
        <v>0</v>
      </c>
      <c r="BF260" s="229">
        <f t="shared" si="262"/>
        <v>0</v>
      </c>
      <c r="BG260" s="229">
        <f t="shared" si="262"/>
        <v>0</v>
      </c>
      <c r="BH260" s="229">
        <f t="shared" si="262"/>
        <v>0</v>
      </c>
      <c r="BI260" s="229">
        <f t="shared" si="262"/>
        <v>0</v>
      </c>
      <c r="BJ260" s="229">
        <f t="shared" si="262"/>
        <v>0</v>
      </c>
      <c r="BK260" s="229">
        <f t="shared" si="262"/>
        <v>0</v>
      </c>
      <c r="BL260" s="229">
        <f t="shared" si="262"/>
        <v>0</v>
      </c>
      <c r="BM260" s="229">
        <f t="shared" si="262"/>
        <v>0</v>
      </c>
      <c r="BN260" s="229">
        <f t="shared" si="262"/>
        <v>0</v>
      </c>
      <c r="BO260" s="229">
        <f t="shared" si="262"/>
        <v>0</v>
      </c>
      <c r="BP260" s="229">
        <f t="shared" si="262"/>
        <v>0</v>
      </c>
      <c r="BQ260" s="229">
        <f t="shared" si="262"/>
        <v>0</v>
      </c>
      <c r="BR260" s="229">
        <f t="shared" si="262"/>
        <v>0</v>
      </c>
      <c r="BS260" s="229">
        <f t="shared" si="262"/>
        <v>0</v>
      </c>
      <c r="BT260" s="229">
        <f t="shared" si="262"/>
        <v>0</v>
      </c>
      <c r="BU260" s="229">
        <f t="shared" si="262"/>
        <v>0</v>
      </c>
      <c r="BV260" s="229">
        <f t="shared" si="262"/>
        <v>0</v>
      </c>
      <c r="BW260" s="229">
        <f t="shared" si="262"/>
        <v>0</v>
      </c>
      <c r="BX260" s="229">
        <f t="shared" si="262"/>
        <v>0</v>
      </c>
      <c r="BY260" s="229">
        <f t="shared" si="262"/>
        <v>0</v>
      </c>
      <c r="BZ260" s="229">
        <f t="shared" si="262"/>
        <v>0</v>
      </c>
    </row>
    <row r="261" spans="1:78" s="310" customFormat="1" x14ac:dyDescent="0.2">
      <c r="A261" s="310" t="str">
        <f t="shared" si="263"/>
        <v>Roll-in 4</v>
      </c>
      <c r="B261" s="307">
        <f t="shared" si="263"/>
        <v>1</v>
      </c>
      <c r="C261" s="7">
        <f t="shared" si="255"/>
        <v>23</v>
      </c>
      <c r="D261" s="165">
        <f t="shared" si="253"/>
        <v>44165</v>
      </c>
      <c r="E261" s="68"/>
      <c r="F261" s="77"/>
      <c r="G261" s="229">
        <f t="shared" si="261"/>
        <v>0</v>
      </c>
      <c r="H261" s="229">
        <f t="shared" si="261"/>
        <v>0</v>
      </c>
      <c r="I261" s="229">
        <f t="shared" si="261"/>
        <v>0</v>
      </c>
      <c r="J261" s="229">
        <f t="shared" si="261"/>
        <v>0</v>
      </c>
      <c r="K261" s="229">
        <f t="shared" si="261"/>
        <v>0</v>
      </c>
      <c r="L261" s="229">
        <f t="shared" si="261"/>
        <v>0</v>
      </c>
      <c r="M261" s="229">
        <f t="shared" si="261"/>
        <v>0</v>
      </c>
      <c r="N261" s="229">
        <f t="shared" si="261"/>
        <v>0</v>
      </c>
      <c r="O261" s="229">
        <f t="shared" si="261"/>
        <v>0</v>
      </c>
      <c r="P261" s="229">
        <f t="shared" si="261"/>
        <v>0</v>
      </c>
      <c r="Q261" s="229">
        <f t="shared" si="261"/>
        <v>0</v>
      </c>
      <c r="R261" s="229">
        <f t="shared" si="261"/>
        <v>0</v>
      </c>
      <c r="S261" s="229">
        <f t="shared" si="261"/>
        <v>0</v>
      </c>
      <c r="T261" s="229">
        <f t="shared" si="261"/>
        <v>0</v>
      </c>
      <c r="U261" s="229">
        <f t="shared" si="261"/>
        <v>0</v>
      </c>
      <c r="V261" s="229">
        <f t="shared" si="261"/>
        <v>0</v>
      </c>
      <c r="W261" s="229">
        <f t="shared" si="258"/>
        <v>0</v>
      </c>
      <c r="X261" s="229">
        <f t="shared" si="258"/>
        <v>0</v>
      </c>
      <c r="Y261" s="229">
        <f t="shared" si="258"/>
        <v>0</v>
      </c>
      <c r="Z261" s="229">
        <f t="shared" si="258"/>
        <v>0</v>
      </c>
      <c r="AA261" s="229">
        <f t="shared" si="258"/>
        <v>0</v>
      </c>
      <c r="AB261" s="229">
        <f t="shared" si="258"/>
        <v>0</v>
      </c>
      <c r="AC261" s="229">
        <f t="shared" si="258"/>
        <v>0</v>
      </c>
      <c r="AD261" s="229">
        <f t="shared" si="258"/>
        <v>0</v>
      </c>
      <c r="AE261" s="229">
        <f t="shared" si="258"/>
        <v>0</v>
      </c>
      <c r="AF261" s="229">
        <f t="shared" si="258"/>
        <v>0</v>
      </c>
      <c r="AG261" s="229">
        <f t="shared" si="258"/>
        <v>0</v>
      </c>
      <c r="AH261" s="229">
        <f t="shared" si="258"/>
        <v>0</v>
      </c>
      <c r="AI261" s="229">
        <f t="shared" si="258"/>
        <v>0</v>
      </c>
      <c r="AJ261" s="229">
        <f t="shared" si="258"/>
        <v>0</v>
      </c>
      <c r="AK261" s="229">
        <f t="shared" si="258"/>
        <v>0</v>
      </c>
      <c r="AL261" s="229">
        <f t="shared" si="258"/>
        <v>0</v>
      </c>
      <c r="AM261" s="229">
        <f t="shared" si="259"/>
        <v>0</v>
      </c>
      <c r="AN261" s="229">
        <f t="shared" si="259"/>
        <v>0</v>
      </c>
      <c r="AO261" s="229">
        <f t="shared" si="262"/>
        <v>0</v>
      </c>
      <c r="AP261" s="229">
        <f t="shared" si="262"/>
        <v>0</v>
      </c>
      <c r="AQ261" s="229">
        <f t="shared" si="262"/>
        <v>0</v>
      </c>
      <c r="AR261" s="229">
        <f t="shared" si="262"/>
        <v>0</v>
      </c>
      <c r="AS261" s="229">
        <f t="shared" si="262"/>
        <v>0</v>
      </c>
      <c r="AT261" s="229">
        <f t="shared" si="262"/>
        <v>0</v>
      </c>
      <c r="AU261" s="229">
        <f t="shared" si="262"/>
        <v>0</v>
      </c>
      <c r="AV261" s="229">
        <f t="shared" si="262"/>
        <v>0</v>
      </c>
      <c r="AW261" s="229">
        <f t="shared" si="262"/>
        <v>0</v>
      </c>
      <c r="AX261" s="229">
        <f t="shared" si="262"/>
        <v>0</v>
      </c>
      <c r="AY261" s="229">
        <f t="shared" si="262"/>
        <v>0</v>
      </c>
      <c r="AZ261" s="229">
        <f t="shared" si="262"/>
        <v>0</v>
      </c>
      <c r="BA261" s="229">
        <f t="shared" si="262"/>
        <v>0</v>
      </c>
      <c r="BB261" s="229">
        <f t="shared" si="262"/>
        <v>0</v>
      </c>
      <c r="BC261" s="229">
        <f t="shared" si="262"/>
        <v>0</v>
      </c>
      <c r="BD261" s="229">
        <f t="shared" si="262"/>
        <v>0</v>
      </c>
      <c r="BE261" s="229">
        <f t="shared" si="262"/>
        <v>0</v>
      </c>
      <c r="BF261" s="229">
        <f t="shared" si="262"/>
        <v>0</v>
      </c>
      <c r="BG261" s="229">
        <f t="shared" si="262"/>
        <v>0</v>
      </c>
      <c r="BH261" s="229">
        <f t="shared" si="262"/>
        <v>0</v>
      </c>
      <c r="BI261" s="229">
        <f t="shared" si="262"/>
        <v>0</v>
      </c>
      <c r="BJ261" s="229">
        <f t="shared" si="262"/>
        <v>0</v>
      </c>
      <c r="BK261" s="229">
        <f t="shared" si="262"/>
        <v>0</v>
      </c>
      <c r="BL261" s="229">
        <f t="shared" si="262"/>
        <v>0</v>
      </c>
      <c r="BM261" s="229">
        <f t="shared" si="262"/>
        <v>0</v>
      </c>
      <c r="BN261" s="229">
        <f t="shared" si="262"/>
        <v>0</v>
      </c>
      <c r="BO261" s="229">
        <f t="shared" si="262"/>
        <v>0</v>
      </c>
      <c r="BP261" s="229">
        <f t="shared" si="262"/>
        <v>0</v>
      </c>
      <c r="BQ261" s="229">
        <f t="shared" si="262"/>
        <v>0</v>
      </c>
      <c r="BR261" s="229">
        <f t="shared" si="262"/>
        <v>0</v>
      </c>
      <c r="BS261" s="229">
        <f t="shared" si="262"/>
        <v>0</v>
      </c>
      <c r="BT261" s="229">
        <f t="shared" si="262"/>
        <v>0</v>
      </c>
      <c r="BU261" s="229">
        <f t="shared" si="262"/>
        <v>0</v>
      </c>
      <c r="BV261" s="229">
        <f t="shared" si="262"/>
        <v>0</v>
      </c>
      <c r="BW261" s="229">
        <f t="shared" si="262"/>
        <v>0</v>
      </c>
      <c r="BX261" s="229">
        <f t="shared" si="262"/>
        <v>0</v>
      </c>
      <c r="BY261" s="229">
        <f t="shared" si="262"/>
        <v>0</v>
      </c>
      <c r="BZ261" s="229">
        <f t="shared" si="262"/>
        <v>0</v>
      </c>
    </row>
    <row r="262" spans="1:78" s="310" customFormat="1" x14ac:dyDescent="0.2">
      <c r="A262" s="310" t="str">
        <f t="shared" si="263"/>
        <v>Roll-in 4</v>
      </c>
      <c r="B262" s="307">
        <f t="shared" si="263"/>
        <v>1</v>
      </c>
      <c r="C262" s="7">
        <f t="shared" si="255"/>
        <v>24</v>
      </c>
      <c r="D262" s="165">
        <f t="shared" si="253"/>
        <v>44196</v>
      </c>
      <c r="E262" s="68"/>
      <c r="F262" s="77"/>
      <c r="G262" s="229">
        <f t="shared" si="261"/>
        <v>0</v>
      </c>
      <c r="H262" s="229">
        <f t="shared" si="261"/>
        <v>0</v>
      </c>
      <c r="I262" s="229">
        <f t="shared" si="261"/>
        <v>0</v>
      </c>
      <c r="J262" s="229">
        <f t="shared" si="261"/>
        <v>0</v>
      </c>
      <c r="K262" s="229">
        <f t="shared" si="261"/>
        <v>0</v>
      </c>
      <c r="L262" s="229">
        <f t="shared" si="261"/>
        <v>0</v>
      </c>
      <c r="M262" s="229">
        <f t="shared" si="261"/>
        <v>0</v>
      </c>
      <c r="N262" s="229">
        <f t="shared" si="261"/>
        <v>0</v>
      </c>
      <c r="O262" s="229">
        <f t="shared" si="261"/>
        <v>0</v>
      </c>
      <c r="P262" s="229">
        <f t="shared" si="261"/>
        <v>0</v>
      </c>
      <c r="Q262" s="229">
        <f t="shared" si="261"/>
        <v>0</v>
      </c>
      <c r="R262" s="229">
        <f t="shared" si="261"/>
        <v>0</v>
      </c>
      <c r="S262" s="229">
        <f t="shared" si="261"/>
        <v>0</v>
      </c>
      <c r="T262" s="229">
        <f t="shared" si="261"/>
        <v>0</v>
      </c>
      <c r="U262" s="229">
        <f t="shared" si="261"/>
        <v>0</v>
      </c>
      <c r="V262" s="229">
        <f t="shared" si="261"/>
        <v>0</v>
      </c>
      <c r="W262" s="229">
        <f t="shared" si="258"/>
        <v>0</v>
      </c>
      <c r="X262" s="229">
        <f t="shared" si="258"/>
        <v>0</v>
      </c>
      <c r="Y262" s="229">
        <f t="shared" si="258"/>
        <v>0</v>
      </c>
      <c r="Z262" s="229">
        <f t="shared" si="258"/>
        <v>0</v>
      </c>
      <c r="AA262" s="229">
        <f t="shared" si="258"/>
        <v>0</v>
      </c>
      <c r="AB262" s="229">
        <f t="shared" si="258"/>
        <v>0</v>
      </c>
      <c r="AC262" s="229">
        <f t="shared" si="258"/>
        <v>0</v>
      </c>
      <c r="AD262" s="229">
        <f t="shared" si="258"/>
        <v>0</v>
      </c>
      <c r="AE262" s="229">
        <f t="shared" si="258"/>
        <v>0</v>
      </c>
      <c r="AF262" s="229">
        <f t="shared" si="258"/>
        <v>0</v>
      </c>
      <c r="AG262" s="229">
        <f t="shared" si="258"/>
        <v>0</v>
      </c>
      <c r="AH262" s="229">
        <f t="shared" si="258"/>
        <v>0</v>
      </c>
      <c r="AI262" s="229">
        <f t="shared" si="258"/>
        <v>0</v>
      </c>
      <c r="AJ262" s="229">
        <f t="shared" si="258"/>
        <v>0</v>
      </c>
      <c r="AK262" s="229">
        <f t="shared" si="258"/>
        <v>0</v>
      </c>
      <c r="AL262" s="229">
        <f t="shared" si="258"/>
        <v>0</v>
      </c>
      <c r="AM262" s="229">
        <f t="shared" si="259"/>
        <v>0</v>
      </c>
      <c r="AN262" s="229">
        <f t="shared" si="259"/>
        <v>0</v>
      </c>
      <c r="AO262" s="229">
        <f t="shared" si="262"/>
        <v>0</v>
      </c>
      <c r="AP262" s="229">
        <f t="shared" si="262"/>
        <v>0</v>
      </c>
      <c r="AQ262" s="229">
        <f t="shared" si="262"/>
        <v>0</v>
      </c>
      <c r="AR262" s="229">
        <f t="shared" si="262"/>
        <v>0</v>
      </c>
      <c r="AS262" s="229">
        <f t="shared" si="262"/>
        <v>0</v>
      </c>
      <c r="AT262" s="229">
        <f t="shared" si="262"/>
        <v>0</v>
      </c>
      <c r="AU262" s="229">
        <f t="shared" si="262"/>
        <v>0</v>
      </c>
      <c r="AV262" s="229">
        <f t="shared" si="262"/>
        <v>0</v>
      </c>
      <c r="AW262" s="229">
        <f t="shared" si="262"/>
        <v>0</v>
      </c>
      <c r="AX262" s="229">
        <f t="shared" si="262"/>
        <v>0</v>
      </c>
      <c r="AY262" s="229">
        <f t="shared" si="262"/>
        <v>0</v>
      </c>
      <c r="AZ262" s="229">
        <f t="shared" si="262"/>
        <v>0</v>
      </c>
      <c r="BA262" s="229">
        <f t="shared" si="262"/>
        <v>0</v>
      </c>
      <c r="BB262" s="229">
        <f t="shared" si="262"/>
        <v>0</v>
      </c>
      <c r="BC262" s="229">
        <f t="shared" si="262"/>
        <v>0</v>
      </c>
      <c r="BD262" s="229">
        <f t="shared" si="262"/>
        <v>0</v>
      </c>
      <c r="BE262" s="229">
        <f t="shared" si="262"/>
        <v>0</v>
      </c>
      <c r="BF262" s="229">
        <f t="shared" si="262"/>
        <v>0</v>
      </c>
      <c r="BG262" s="229">
        <f t="shared" si="262"/>
        <v>0</v>
      </c>
      <c r="BH262" s="229">
        <f t="shared" si="262"/>
        <v>0</v>
      </c>
      <c r="BI262" s="229">
        <f t="shared" si="262"/>
        <v>0</v>
      </c>
      <c r="BJ262" s="229">
        <f t="shared" si="262"/>
        <v>0</v>
      </c>
      <c r="BK262" s="229">
        <f t="shared" si="262"/>
        <v>0</v>
      </c>
      <c r="BL262" s="229">
        <f t="shared" si="262"/>
        <v>0</v>
      </c>
      <c r="BM262" s="229">
        <f t="shared" si="262"/>
        <v>0</v>
      </c>
      <c r="BN262" s="229">
        <f t="shared" si="262"/>
        <v>0</v>
      </c>
      <c r="BO262" s="229">
        <f t="shared" si="262"/>
        <v>0</v>
      </c>
      <c r="BP262" s="229">
        <f t="shared" si="262"/>
        <v>0</v>
      </c>
      <c r="BQ262" s="229">
        <f t="shared" si="262"/>
        <v>0</v>
      </c>
      <c r="BR262" s="229">
        <f t="shared" si="262"/>
        <v>0</v>
      </c>
      <c r="BS262" s="229">
        <f t="shared" si="262"/>
        <v>0</v>
      </c>
      <c r="BT262" s="229">
        <f t="shared" si="262"/>
        <v>0</v>
      </c>
      <c r="BU262" s="229">
        <f t="shared" si="262"/>
        <v>0</v>
      </c>
      <c r="BV262" s="229">
        <f t="shared" si="262"/>
        <v>0</v>
      </c>
      <c r="BW262" s="229">
        <f t="shared" si="262"/>
        <v>0</v>
      </c>
      <c r="BX262" s="229">
        <f t="shared" si="262"/>
        <v>0</v>
      </c>
      <c r="BY262" s="229">
        <f t="shared" si="262"/>
        <v>0</v>
      </c>
      <c r="BZ262" s="229">
        <f t="shared" si="262"/>
        <v>0</v>
      </c>
    </row>
    <row r="263" spans="1:78" s="310" customFormat="1" x14ac:dyDescent="0.2">
      <c r="A263" s="310" t="str">
        <f t="shared" si="263"/>
        <v>Roll-in 4</v>
      </c>
      <c r="B263" s="307">
        <f t="shared" si="263"/>
        <v>1</v>
      </c>
      <c r="C263" s="7">
        <f t="shared" si="255"/>
        <v>25</v>
      </c>
      <c r="D263" s="165">
        <f t="shared" si="253"/>
        <v>44227</v>
      </c>
      <c r="E263" s="68"/>
      <c r="F263" s="77"/>
      <c r="G263" s="229">
        <f t="shared" si="261"/>
        <v>0</v>
      </c>
      <c r="H263" s="229">
        <f t="shared" si="261"/>
        <v>0</v>
      </c>
      <c r="I263" s="229">
        <f t="shared" si="261"/>
        <v>0</v>
      </c>
      <c r="J263" s="229">
        <f t="shared" si="261"/>
        <v>0</v>
      </c>
      <c r="K263" s="229">
        <f t="shared" si="261"/>
        <v>0</v>
      </c>
      <c r="L263" s="229">
        <f t="shared" si="261"/>
        <v>0</v>
      </c>
      <c r="M263" s="229">
        <f t="shared" si="261"/>
        <v>0</v>
      </c>
      <c r="N263" s="229">
        <f t="shared" si="261"/>
        <v>0</v>
      </c>
      <c r="O263" s="229">
        <f t="shared" si="261"/>
        <v>0</v>
      </c>
      <c r="P263" s="229">
        <f t="shared" si="261"/>
        <v>0</v>
      </c>
      <c r="Q263" s="229">
        <f t="shared" si="261"/>
        <v>0</v>
      </c>
      <c r="R263" s="229">
        <f t="shared" si="261"/>
        <v>0</v>
      </c>
      <c r="S263" s="229">
        <f t="shared" si="261"/>
        <v>0</v>
      </c>
      <c r="T263" s="229">
        <f t="shared" si="261"/>
        <v>0</v>
      </c>
      <c r="U263" s="229">
        <f t="shared" si="261"/>
        <v>0</v>
      </c>
      <c r="V263" s="229">
        <f t="shared" si="261"/>
        <v>0</v>
      </c>
      <c r="W263" s="229">
        <f t="shared" si="258"/>
        <v>0</v>
      </c>
      <c r="X263" s="229">
        <f t="shared" si="258"/>
        <v>0</v>
      </c>
      <c r="Y263" s="229">
        <f t="shared" si="258"/>
        <v>0</v>
      </c>
      <c r="Z263" s="229">
        <f t="shared" si="258"/>
        <v>0</v>
      </c>
      <c r="AA263" s="229">
        <f t="shared" si="258"/>
        <v>0</v>
      </c>
      <c r="AB263" s="229">
        <f t="shared" si="258"/>
        <v>0</v>
      </c>
      <c r="AC263" s="229">
        <f t="shared" si="258"/>
        <v>0</v>
      </c>
      <c r="AD263" s="229">
        <f t="shared" si="258"/>
        <v>0</v>
      </c>
      <c r="AE263" s="229">
        <f t="shared" si="258"/>
        <v>0</v>
      </c>
      <c r="AF263" s="229">
        <f t="shared" si="258"/>
        <v>0</v>
      </c>
      <c r="AG263" s="229">
        <f t="shared" si="258"/>
        <v>0</v>
      </c>
      <c r="AH263" s="229">
        <f t="shared" si="258"/>
        <v>0</v>
      </c>
      <c r="AI263" s="229">
        <f t="shared" si="258"/>
        <v>0</v>
      </c>
      <c r="AJ263" s="229">
        <f t="shared" si="258"/>
        <v>0</v>
      </c>
      <c r="AK263" s="229">
        <f t="shared" si="258"/>
        <v>0</v>
      </c>
      <c r="AL263" s="229">
        <f t="shared" si="258"/>
        <v>0</v>
      </c>
      <c r="AM263" s="229">
        <f t="shared" si="259"/>
        <v>0</v>
      </c>
      <c r="AN263" s="229">
        <f t="shared" si="259"/>
        <v>0</v>
      </c>
      <c r="AO263" s="229">
        <f t="shared" si="262"/>
        <v>0</v>
      </c>
      <c r="AP263" s="229">
        <f t="shared" si="262"/>
        <v>0</v>
      </c>
      <c r="AQ263" s="229">
        <f t="shared" si="262"/>
        <v>0</v>
      </c>
      <c r="AR263" s="229">
        <f t="shared" si="262"/>
        <v>0</v>
      </c>
      <c r="AS263" s="229">
        <f t="shared" si="262"/>
        <v>0</v>
      </c>
      <c r="AT263" s="229">
        <f t="shared" si="262"/>
        <v>0</v>
      </c>
      <c r="AU263" s="229">
        <f t="shared" si="262"/>
        <v>0</v>
      </c>
      <c r="AV263" s="229">
        <f t="shared" si="262"/>
        <v>0</v>
      </c>
      <c r="AW263" s="229">
        <f t="shared" si="262"/>
        <v>0</v>
      </c>
      <c r="AX263" s="229">
        <f t="shared" si="262"/>
        <v>0</v>
      </c>
      <c r="AY263" s="229">
        <f t="shared" si="262"/>
        <v>0</v>
      </c>
      <c r="AZ263" s="229">
        <f t="shared" si="262"/>
        <v>0</v>
      </c>
      <c r="BA263" s="229">
        <f t="shared" si="262"/>
        <v>0</v>
      </c>
      <c r="BB263" s="229">
        <f t="shared" si="262"/>
        <v>0</v>
      </c>
      <c r="BC263" s="229">
        <f t="shared" si="262"/>
        <v>0</v>
      </c>
      <c r="BD263" s="229">
        <f t="shared" si="262"/>
        <v>0</v>
      </c>
      <c r="BE263" s="229">
        <f t="shared" si="262"/>
        <v>0</v>
      </c>
      <c r="BF263" s="229">
        <f t="shared" si="262"/>
        <v>0</v>
      </c>
      <c r="BG263" s="229">
        <f t="shared" si="262"/>
        <v>0</v>
      </c>
      <c r="BH263" s="229">
        <f t="shared" si="262"/>
        <v>0</v>
      </c>
      <c r="BI263" s="229">
        <f t="shared" si="262"/>
        <v>0</v>
      </c>
      <c r="BJ263" s="229">
        <f t="shared" si="262"/>
        <v>0</v>
      </c>
      <c r="BK263" s="229">
        <f t="shared" si="262"/>
        <v>0</v>
      </c>
      <c r="BL263" s="229">
        <f t="shared" si="262"/>
        <v>0</v>
      </c>
      <c r="BM263" s="229">
        <f t="shared" si="262"/>
        <v>0</v>
      </c>
      <c r="BN263" s="229">
        <f t="shared" si="262"/>
        <v>0</v>
      </c>
      <c r="BO263" s="229">
        <f t="shared" si="262"/>
        <v>0</v>
      </c>
      <c r="BP263" s="229">
        <f t="shared" si="262"/>
        <v>0</v>
      </c>
      <c r="BQ263" s="229">
        <f t="shared" si="262"/>
        <v>0</v>
      </c>
      <c r="BR263" s="229">
        <f t="shared" si="262"/>
        <v>0</v>
      </c>
      <c r="BS263" s="229">
        <f t="shared" si="262"/>
        <v>0</v>
      </c>
      <c r="BT263" s="229">
        <f t="shared" si="262"/>
        <v>0</v>
      </c>
      <c r="BU263" s="229">
        <f t="shared" si="262"/>
        <v>0</v>
      </c>
      <c r="BV263" s="229">
        <f t="shared" si="262"/>
        <v>0</v>
      </c>
      <c r="BW263" s="229">
        <f t="shared" si="262"/>
        <v>0</v>
      </c>
      <c r="BX263" s="229">
        <f t="shared" si="262"/>
        <v>0</v>
      </c>
      <c r="BY263" s="229">
        <f t="shared" si="262"/>
        <v>0</v>
      </c>
      <c r="BZ263" s="229">
        <f t="shared" si="262"/>
        <v>0</v>
      </c>
    </row>
    <row r="264" spans="1:78" s="310" customFormat="1" x14ac:dyDescent="0.2">
      <c r="A264" s="310" t="str">
        <f t="shared" si="263"/>
        <v>Roll-in 4</v>
      </c>
      <c r="B264" s="307">
        <f t="shared" si="263"/>
        <v>1</v>
      </c>
      <c r="C264" s="7">
        <f t="shared" si="255"/>
        <v>26</v>
      </c>
      <c r="D264" s="165">
        <f t="shared" si="253"/>
        <v>44255</v>
      </c>
      <c r="E264" s="68"/>
      <c r="F264" s="77"/>
      <c r="G264" s="229">
        <f t="shared" si="261"/>
        <v>0</v>
      </c>
      <c r="H264" s="229">
        <f t="shared" si="261"/>
        <v>0</v>
      </c>
      <c r="I264" s="229">
        <f t="shared" si="261"/>
        <v>0</v>
      </c>
      <c r="J264" s="229">
        <f t="shared" si="261"/>
        <v>0</v>
      </c>
      <c r="K264" s="229">
        <f t="shared" si="261"/>
        <v>0</v>
      </c>
      <c r="L264" s="229">
        <f t="shared" si="261"/>
        <v>0</v>
      </c>
      <c r="M264" s="229">
        <f t="shared" si="261"/>
        <v>0</v>
      </c>
      <c r="N264" s="229">
        <f t="shared" si="261"/>
        <v>0</v>
      </c>
      <c r="O264" s="229">
        <f t="shared" si="261"/>
        <v>0</v>
      </c>
      <c r="P264" s="229">
        <f t="shared" si="261"/>
        <v>0</v>
      </c>
      <c r="Q264" s="229">
        <f t="shared" si="261"/>
        <v>0</v>
      </c>
      <c r="R264" s="229">
        <f t="shared" si="261"/>
        <v>0</v>
      </c>
      <c r="S264" s="229">
        <f t="shared" si="261"/>
        <v>0</v>
      </c>
      <c r="T264" s="229">
        <f t="shared" si="261"/>
        <v>0</v>
      </c>
      <c r="U264" s="229">
        <f t="shared" si="261"/>
        <v>0</v>
      </c>
      <c r="V264" s="229">
        <f t="shared" si="261"/>
        <v>0</v>
      </c>
      <c r="W264" s="229">
        <f t="shared" si="258"/>
        <v>0</v>
      </c>
      <c r="X264" s="229">
        <f t="shared" si="258"/>
        <v>0</v>
      </c>
      <c r="Y264" s="229">
        <f t="shared" si="258"/>
        <v>0</v>
      </c>
      <c r="Z264" s="229">
        <f t="shared" si="258"/>
        <v>0</v>
      </c>
      <c r="AA264" s="229">
        <f t="shared" si="258"/>
        <v>0</v>
      </c>
      <c r="AB264" s="229">
        <f t="shared" si="258"/>
        <v>0</v>
      </c>
      <c r="AC264" s="229">
        <f t="shared" si="258"/>
        <v>0</v>
      </c>
      <c r="AD264" s="229">
        <f t="shared" si="258"/>
        <v>0</v>
      </c>
      <c r="AE264" s="229">
        <f t="shared" si="258"/>
        <v>0</v>
      </c>
      <c r="AF264" s="229">
        <f t="shared" si="258"/>
        <v>0</v>
      </c>
      <c r="AG264" s="229">
        <f t="shared" si="258"/>
        <v>0</v>
      </c>
      <c r="AH264" s="229">
        <f t="shared" si="258"/>
        <v>0</v>
      </c>
      <c r="AI264" s="229">
        <f t="shared" si="258"/>
        <v>0</v>
      </c>
      <c r="AJ264" s="229">
        <f t="shared" si="258"/>
        <v>0</v>
      </c>
      <c r="AK264" s="229">
        <f t="shared" si="258"/>
        <v>0</v>
      </c>
      <c r="AL264" s="229">
        <f t="shared" si="258"/>
        <v>0</v>
      </c>
      <c r="AM264" s="229">
        <f t="shared" si="259"/>
        <v>0</v>
      </c>
      <c r="AN264" s="229">
        <f t="shared" si="259"/>
        <v>0</v>
      </c>
      <c r="AO264" s="229">
        <f t="shared" si="262"/>
        <v>0</v>
      </c>
      <c r="AP264" s="229">
        <f t="shared" si="262"/>
        <v>0</v>
      </c>
      <c r="AQ264" s="229">
        <f t="shared" si="262"/>
        <v>0</v>
      </c>
      <c r="AR264" s="229">
        <f t="shared" si="262"/>
        <v>0</v>
      </c>
      <c r="AS264" s="229">
        <f t="shared" si="262"/>
        <v>0</v>
      </c>
      <c r="AT264" s="229">
        <f t="shared" si="262"/>
        <v>0</v>
      </c>
      <c r="AU264" s="229">
        <f t="shared" si="262"/>
        <v>0</v>
      </c>
      <c r="AV264" s="229">
        <f t="shared" si="262"/>
        <v>0</v>
      </c>
      <c r="AW264" s="229">
        <f t="shared" si="262"/>
        <v>0</v>
      </c>
      <c r="AX264" s="229">
        <f t="shared" si="262"/>
        <v>0</v>
      </c>
      <c r="AY264" s="229">
        <f t="shared" si="262"/>
        <v>0</v>
      </c>
      <c r="AZ264" s="229">
        <f t="shared" si="262"/>
        <v>0</v>
      </c>
      <c r="BA264" s="229">
        <f t="shared" si="262"/>
        <v>0</v>
      </c>
      <c r="BB264" s="229">
        <f t="shared" si="262"/>
        <v>0</v>
      </c>
      <c r="BC264" s="229">
        <f t="shared" si="262"/>
        <v>0</v>
      </c>
      <c r="BD264" s="229">
        <f t="shared" si="262"/>
        <v>0</v>
      </c>
      <c r="BE264" s="229">
        <f t="shared" si="262"/>
        <v>0</v>
      </c>
      <c r="BF264" s="229">
        <f t="shared" si="262"/>
        <v>0</v>
      </c>
      <c r="BG264" s="229">
        <f t="shared" si="262"/>
        <v>0</v>
      </c>
      <c r="BH264" s="229">
        <f t="shared" si="262"/>
        <v>0</v>
      </c>
      <c r="BI264" s="229">
        <f t="shared" si="262"/>
        <v>0</v>
      </c>
      <c r="BJ264" s="229">
        <f t="shared" si="262"/>
        <v>0</v>
      </c>
      <c r="BK264" s="229">
        <f t="shared" si="262"/>
        <v>0</v>
      </c>
      <c r="BL264" s="229">
        <f t="shared" si="262"/>
        <v>0</v>
      </c>
      <c r="BM264" s="229">
        <f t="shared" si="262"/>
        <v>0</v>
      </c>
      <c r="BN264" s="229">
        <f t="shared" si="262"/>
        <v>0</v>
      </c>
      <c r="BO264" s="229">
        <f t="shared" si="262"/>
        <v>0</v>
      </c>
      <c r="BP264" s="229">
        <f t="shared" si="262"/>
        <v>0</v>
      </c>
      <c r="BQ264" s="229">
        <f t="shared" si="262"/>
        <v>0</v>
      </c>
      <c r="BR264" s="229">
        <f t="shared" si="262"/>
        <v>0</v>
      </c>
      <c r="BS264" s="229">
        <f t="shared" si="262"/>
        <v>0</v>
      </c>
      <c r="BT264" s="229">
        <f t="shared" si="262"/>
        <v>0</v>
      </c>
      <c r="BU264" s="229">
        <f t="shared" si="262"/>
        <v>0</v>
      </c>
      <c r="BV264" s="229">
        <f t="shared" si="262"/>
        <v>0</v>
      </c>
      <c r="BW264" s="229">
        <f t="shared" si="262"/>
        <v>0</v>
      </c>
      <c r="BX264" s="229">
        <f t="shared" si="262"/>
        <v>0</v>
      </c>
      <c r="BY264" s="229">
        <f t="shared" si="262"/>
        <v>0</v>
      </c>
      <c r="BZ264" s="229">
        <f t="shared" si="262"/>
        <v>0</v>
      </c>
    </row>
    <row r="265" spans="1:78" s="310" customFormat="1" x14ac:dyDescent="0.2">
      <c r="A265" s="310" t="str">
        <f t="shared" si="263"/>
        <v>Roll-in 5</v>
      </c>
      <c r="B265" s="307">
        <f t="shared" si="263"/>
        <v>1</v>
      </c>
      <c r="C265" s="7">
        <f t="shared" si="255"/>
        <v>27</v>
      </c>
      <c r="D265" s="165">
        <f t="shared" si="253"/>
        <v>44286</v>
      </c>
      <c r="E265" s="68"/>
      <c r="F265" s="77"/>
      <c r="G265" s="229">
        <f t="shared" si="261"/>
        <v>0</v>
      </c>
      <c r="H265" s="229">
        <f t="shared" si="261"/>
        <v>0</v>
      </c>
      <c r="I265" s="229">
        <f t="shared" si="261"/>
        <v>0</v>
      </c>
      <c r="J265" s="229">
        <f t="shared" si="261"/>
        <v>0</v>
      </c>
      <c r="K265" s="229">
        <f t="shared" si="261"/>
        <v>0</v>
      </c>
      <c r="L265" s="229">
        <f t="shared" si="261"/>
        <v>0</v>
      </c>
      <c r="M265" s="229">
        <f t="shared" si="261"/>
        <v>0</v>
      </c>
      <c r="N265" s="229">
        <f t="shared" si="261"/>
        <v>0</v>
      </c>
      <c r="O265" s="229">
        <f t="shared" si="261"/>
        <v>0</v>
      </c>
      <c r="P265" s="229">
        <f t="shared" si="261"/>
        <v>0</v>
      </c>
      <c r="Q265" s="229">
        <f t="shared" si="261"/>
        <v>0</v>
      </c>
      <c r="R265" s="229">
        <f t="shared" si="261"/>
        <v>0</v>
      </c>
      <c r="S265" s="229">
        <f t="shared" si="261"/>
        <v>0</v>
      </c>
      <c r="T265" s="229">
        <f t="shared" si="261"/>
        <v>0</v>
      </c>
      <c r="U265" s="229">
        <f t="shared" si="261"/>
        <v>0</v>
      </c>
      <c r="V265" s="229">
        <f t="shared" si="261"/>
        <v>0</v>
      </c>
      <c r="W265" s="229">
        <f t="shared" si="258"/>
        <v>0</v>
      </c>
      <c r="X265" s="229">
        <f t="shared" si="258"/>
        <v>0</v>
      </c>
      <c r="Y265" s="229">
        <f t="shared" si="258"/>
        <v>0</v>
      </c>
      <c r="Z265" s="229">
        <f t="shared" si="258"/>
        <v>0</v>
      </c>
      <c r="AA265" s="229">
        <f t="shared" si="258"/>
        <v>0</v>
      </c>
      <c r="AB265" s="229">
        <f t="shared" si="258"/>
        <v>0</v>
      </c>
      <c r="AC265" s="229">
        <f t="shared" si="258"/>
        <v>0</v>
      </c>
      <c r="AD265" s="229">
        <f t="shared" si="258"/>
        <v>0</v>
      </c>
      <c r="AE265" s="229">
        <f t="shared" si="258"/>
        <v>0</v>
      </c>
      <c r="AF265" s="229">
        <f t="shared" si="258"/>
        <v>0</v>
      </c>
      <c r="AG265" s="229">
        <f t="shared" si="258"/>
        <v>0</v>
      </c>
      <c r="AH265" s="229">
        <f t="shared" si="258"/>
        <v>0</v>
      </c>
      <c r="AI265" s="229">
        <f t="shared" si="258"/>
        <v>0</v>
      </c>
      <c r="AJ265" s="229">
        <f t="shared" si="258"/>
        <v>0</v>
      </c>
      <c r="AK265" s="229">
        <f t="shared" si="258"/>
        <v>0</v>
      </c>
      <c r="AL265" s="229">
        <f t="shared" ref="AL265" si="264">IF($D265=AL$9,$E265*$G$3/2,IF(AND($C265+$E$3&gt;AL$8,AL$9&gt;$D265),$E265*$G$3,0))</f>
        <v>0</v>
      </c>
      <c r="AM265" s="229">
        <f t="shared" si="259"/>
        <v>0</v>
      </c>
      <c r="AN265" s="229">
        <f t="shared" si="259"/>
        <v>0</v>
      </c>
      <c r="AO265" s="229">
        <f t="shared" si="262"/>
        <v>0</v>
      </c>
      <c r="AP265" s="229">
        <f t="shared" si="262"/>
        <v>0</v>
      </c>
      <c r="AQ265" s="229">
        <f t="shared" si="262"/>
        <v>0</v>
      </c>
      <c r="AR265" s="229">
        <f t="shared" si="262"/>
        <v>0</v>
      </c>
      <c r="AS265" s="229">
        <f t="shared" si="262"/>
        <v>0</v>
      </c>
      <c r="AT265" s="229">
        <f t="shared" si="262"/>
        <v>0</v>
      </c>
      <c r="AU265" s="229">
        <f t="shared" si="262"/>
        <v>0</v>
      </c>
      <c r="AV265" s="229">
        <f t="shared" si="262"/>
        <v>0</v>
      </c>
      <c r="AW265" s="229">
        <f t="shared" si="262"/>
        <v>0</v>
      </c>
      <c r="AX265" s="229">
        <f t="shared" si="262"/>
        <v>0</v>
      </c>
      <c r="AY265" s="229">
        <f t="shared" si="262"/>
        <v>0</v>
      </c>
      <c r="AZ265" s="229">
        <f t="shared" si="262"/>
        <v>0</v>
      </c>
      <c r="BA265" s="229">
        <f t="shared" si="262"/>
        <v>0</v>
      </c>
      <c r="BB265" s="229">
        <f t="shared" si="262"/>
        <v>0</v>
      </c>
      <c r="BC265" s="229">
        <f t="shared" si="262"/>
        <v>0</v>
      </c>
      <c r="BD265" s="229">
        <f t="shared" si="262"/>
        <v>0</v>
      </c>
      <c r="BE265" s="229">
        <f t="shared" si="262"/>
        <v>0</v>
      </c>
      <c r="BF265" s="229">
        <f t="shared" si="262"/>
        <v>0</v>
      </c>
      <c r="BG265" s="229">
        <f t="shared" si="262"/>
        <v>0</v>
      </c>
      <c r="BH265" s="229">
        <f t="shared" si="262"/>
        <v>0</v>
      </c>
      <c r="BI265" s="229">
        <f t="shared" si="262"/>
        <v>0</v>
      </c>
      <c r="BJ265" s="229">
        <f t="shared" si="262"/>
        <v>0</v>
      </c>
      <c r="BK265" s="229">
        <f t="shared" si="262"/>
        <v>0</v>
      </c>
      <c r="BL265" s="229">
        <f t="shared" si="262"/>
        <v>0</v>
      </c>
      <c r="BM265" s="229">
        <f t="shared" si="262"/>
        <v>0</v>
      </c>
      <c r="BN265" s="229">
        <f t="shared" si="262"/>
        <v>0</v>
      </c>
      <c r="BO265" s="229">
        <f t="shared" si="262"/>
        <v>0</v>
      </c>
      <c r="BP265" s="229">
        <f t="shared" si="262"/>
        <v>0</v>
      </c>
      <c r="BQ265" s="229">
        <f t="shared" si="262"/>
        <v>0</v>
      </c>
      <c r="BR265" s="229">
        <f t="shared" si="262"/>
        <v>0</v>
      </c>
      <c r="BS265" s="229">
        <f t="shared" si="262"/>
        <v>0</v>
      </c>
      <c r="BT265" s="229">
        <f t="shared" si="262"/>
        <v>0</v>
      </c>
      <c r="BU265" s="229">
        <f t="shared" ref="BU265:BZ265" si="265">IF($D265=BU$9,$E265*$G$3/2,IF(AND($C265+$E$3&gt;BU$8,BU$9&gt;$D265),$E265*$G$3,0))</f>
        <v>0</v>
      </c>
      <c r="BV265" s="229">
        <f t="shared" si="265"/>
        <v>0</v>
      </c>
      <c r="BW265" s="229">
        <f t="shared" si="265"/>
        <v>0</v>
      </c>
      <c r="BX265" s="229">
        <f t="shared" si="265"/>
        <v>0</v>
      </c>
      <c r="BY265" s="229">
        <f t="shared" si="265"/>
        <v>0</v>
      </c>
      <c r="BZ265" s="229">
        <f t="shared" si="265"/>
        <v>0</v>
      </c>
    </row>
    <row r="266" spans="1:78" s="310" customFormat="1" x14ac:dyDescent="0.2">
      <c r="A266" s="310" t="str">
        <f t="shared" si="263"/>
        <v>Roll-in 5</v>
      </c>
      <c r="B266" s="307">
        <f t="shared" si="263"/>
        <v>1</v>
      </c>
      <c r="C266" s="7">
        <f t="shared" si="255"/>
        <v>28</v>
      </c>
      <c r="D266" s="165">
        <f t="shared" si="253"/>
        <v>44316</v>
      </c>
      <c r="E266" s="68"/>
      <c r="F266" s="77"/>
      <c r="G266" s="229">
        <f t="shared" si="261"/>
        <v>0</v>
      </c>
      <c r="H266" s="229">
        <f t="shared" si="261"/>
        <v>0</v>
      </c>
      <c r="I266" s="229">
        <f t="shared" si="261"/>
        <v>0</v>
      </c>
      <c r="J266" s="229">
        <f t="shared" si="261"/>
        <v>0</v>
      </c>
      <c r="K266" s="229">
        <f t="shared" si="261"/>
        <v>0</v>
      </c>
      <c r="L266" s="229">
        <f t="shared" si="261"/>
        <v>0</v>
      </c>
      <c r="M266" s="229">
        <f t="shared" si="261"/>
        <v>0</v>
      </c>
      <c r="N266" s="229">
        <f t="shared" si="261"/>
        <v>0</v>
      </c>
      <c r="O266" s="229">
        <f t="shared" si="261"/>
        <v>0</v>
      </c>
      <c r="P266" s="229">
        <f t="shared" si="261"/>
        <v>0</v>
      </c>
      <c r="Q266" s="229">
        <f t="shared" si="261"/>
        <v>0</v>
      </c>
      <c r="R266" s="229">
        <f t="shared" si="261"/>
        <v>0</v>
      </c>
      <c r="S266" s="229">
        <f t="shared" si="261"/>
        <v>0</v>
      </c>
      <c r="T266" s="229">
        <f t="shared" si="261"/>
        <v>0</v>
      </c>
      <c r="U266" s="229">
        <f t="shared" si="261"/>
        <v>0</v>
      </c>
      <c r="V266" s="229">
        <f t="shared" si="261"/>
        <v>0</v>
      </c>
      <c r="W266" s="229">
        <f t="shared" ref="W266:AL281" si="266">IF($D266=W$9,$E266*$G$3/2,IF(AND($C266+$E$3&gt;W$8,W$9&gt;$D266),$E266*$G$3,0))</f>
        <v>0</v>
      </c>
      <c r="X266" s="229">
        <f t="shared" si="266"/>
        <v>0</v>
      </c>
      <c r="Y266" s="229">
        <f t="shared" si="266"/>
        <v>0</v>
      </c>
      <c r="Z266" s="229">
        <f t="shared" si="266"/>
        <v>0</v>
      </c>
      <c r="AA266" s="229">
        <f t="shared" si="266"/>
        <v>0</v>
      </c>
      <c r="AB266" s="229">
        <f t="shared" si="266"/>
        <v>0</v>
      </c>
      <c r="AC266" s="229">
        <f t="shared" si="266"/>
        <v>0</v>
      </c>
      <c r="AD266" s="229">
        <f t="shared" si="266"/>
        <v>0</v>
      </c>
      <c r="AE266" s="229">
        <f t="shared" si="266"/>
        <v>0</v>
      </c>
      <c r="AF266" s="229">
        <f t="shared" si="266"/>
        <v>0</v>
      </c>
      <c r="AG266" s="229">
        <f t="shared" si="266"/>
        <v>0</v>
      </c>
      <c r="AH266" s="229">
        <f t="shared" si="266"/>
        <v>0</v>
      </c>
      <c r="AI266" s="229">
        <f t="shared" si="266"/>
        <v>0</v>
      </c>
      <c r="AJ266" s="229">
        <f t="shared" si="266"/>
        <v>0</v>
      </c>
      <c r="AK266" s="229">
        <f t="shared" si="266"/>
        <v>0</v>
      </c>
      <c r="AL266" s="229">
        <f t="shared" si="266"/>
        <v>0</v>
      </c>
      <c r="AM266" s="229">
        <f t="shared" ref="AM266:AS280" si="267">IF($D266=AM$9,$E266*$G$3/2,IF(AND($C266+$E$3&gt;AM$8,AM$9&gt;$D266),$E266*$G$3,0))</f>
        <v>0</v>
      </c>
      <c r="AN266" s="229">
        <f t="shared" si="267"/>
        <v>0</v>
      </c>
      <c r="AO266" s="229">
        <f t="shared" si="267"/>
        <v>0</v>
      </c>
      <c r="AP266" s="229">
        <f t="shared" si="267"/>
        <v>0</v>
      </c>
      <c r="AQ266" s="229">
        <f t="shared" si="267"/>
        <v>0</v>
      </c>
      <c r="AR266" s="229">
        <f t="shared" si="267"/>
        <v>0</v>
      </c>
      <c r="AS266" s="229">
        <f t="shared" si="267"/>
        <v>0</v>
      </c>
      <c r="AT266" s="229">
        <f t="shared" ref="AO266:BZ272" si="268">IF($D266=AT$9,$E266*$G$3/2,IF(AND($C266+$E$3&gt;AT$8,AT$9&gt;$D266),$E266*$G$3,0))</f>
        <v>0</v>
      </c>
      <c r="AU266" s="229">
        <f t="shared" si="268"/>
        <v>0</v>
      </c>
      <c r="AV266" s="229">
        <f t="shared" si="268"/>
        <v>0</v>
      </c>
      <c r="AW266" s="229">
        <f t="shared" si="268"/>
        <v>0</v>
      </c>
      <c r="AX266" s="229">
        <f t="shared" si="268"/>
        <v>0</v>
      </c>
      <c r="AY266" s="229">
        <f t="shared" si="268"/>
        <v>0</v>
      </c>
      <c r="AZ266" s="229">
        <f t="shared" si="268"/>
        <v>0</v>
      </c>
      <c r="BA266" s="229">
        <f t="shared" si="268"/>
        <v>0</v>
      </c>
      <c r="BB266" s="229">
        <f t="shared" si="268"/>
        <v>0</v>
      </c>
      <c r="BC266" s="229">
        <f t="shared" si="268"/>
        <v>0</v>
      </c>
      <c r="BD266" s="229">
        <f t="shared" si="268"/>
        <v>0</v>
      </c>
      <c r="BE266" s="229">
        <f t="shared" si="268"/>
        <v>0</v>
      </c>
      <c r="BF266" s="229">
        <f t="shared" si="268"/>
        <v>0</v>
      </c>
      <c r="BG266" s="229">
        <f t="shared" si="268"/>
        <v>0</v>
      </c>
      <c r="BH266" s="229">
        <f t="shared" si="268"/>
        <v>0</v>
      </c>
      <c r="BI266" s="229">
        <f t="shared" si="268"/>
        <v>0</v>
      </c>
      <c r="BJ266" s="229">
        <f t="shared" si="268"/>
        <v>0</v>
      </c>
      <c r="BK266" s="229">
        <f t="shared" si="268"/>
        <v>0</v>
      </c>
      <c r="BL266" s="229">
        <f t="shared" si="268"/>
        <v>0</v>
      </c>
      <c r="BM266" s="229">
        <f t="shared" si="268"/>
        <v>0</v>
      </c>
      <c r="BN266" s="229">
        <f t="shared" si="268"/>
        <v>0</v>
      </c>
      <c r="BO266" s="229">
        <f t="shared" si="268"/>
        <v>0</v>
      </c>
      <c r="BP266" s="229">
        <f t="shared" si="268"/>
        <v>0</v>
      </c>
      <c r="BQ266" s="229">
        <f t="shared" si="268"/>
        <v>0</v>
      </c>
      <c r="BR266" s="229">
        <f t="shared" si="268"/>
        <v>0</v>
      </c>
      <c r="BS266" s="229">
        <f t="shared" si="268"/>
        <v>0</v>
      </c>
      <c r="BT266" s="229">
        <f t="shared" si="268"/>
        <v>0</v>
      </c>
      <c r="BU266" s="229">
        <f t="shared" si="268"/>
        <v>0</v>
      </c>
      <c r="BV266" s="229">
        <f t="shared" si="268"/>
        <v>0</v>
      </c>
      <c r="BW266" s="229">
        <f t="shared" si="268"/>
        <v>0</v>
      </c>
      <c r="BX266" s="229">
        <f t="shared" si="268"/>
        <v>0</v>
      </c>
      <c r="BY266" s="229">
        <f t="shared" si="268"/>
        <v>0</v>
      </c>
      <c r="BZ266" s="229">
        <f t="shared" si="268"/>
        <v>0</v>
      </c>
    </row>
    <row r="267" spans="1:78" s="310" customFormat="1" x14ac:dyDescent="0.2">
      <c r="A267" s="310" t="str">
        <f t="shared" si="263"/>
        <v>Roll-in 5</v>
      </c>
      <c r="B267" s="307">
        <f t="shared" si="263"/>
        <v>1</v>
      </c>
      <c r="C267" s="7">
        <f t="shared" si="255"/>
        <v>29</v>
      </c>
      <c r="D267" s="165">
        <f t="shared" si="253"/>
        <v>44347</v>
      </c>
      <c r="E267" s="68"/>
      <c r="F267" s="77"/>
      <c r="G267" s="229">
        <f t="shared" si="261"/>
        <v>0</v>
      </c>
      <c r="H267" s="229">
        <f t="shared" si="261"/>
        <v>0</v>
      </c>
      <c r="I267" s="229">
        <f t="shared" si="261"/>
        <v>0</v>
      </c>
      <c r="J267" s="229">
        <f t="shared" si="261"/>
        <v>0</v>
      </c>
      <c r="K267" s="229">
        <f t="shared" si="261"/>
        <v>0</v>
      </c>
      <c r="L267" s="229">
        <f t="shared" si="261"/>
        <v>0</v>
      </c>
      <c r="M267" s="229">
        <f t="shared" si="261"/>
        <v>0</v>
      </c>
      <c r="N267" s="229">
        <f t="shared" si="261"/>
        <v>0</v>
      </c>
      <c r="O267" s="229">
        <f t="shared" si="261"/>
        <v>0</v>
      </c>
      <c r="P267" s="229">
        <f t="shared" si="261"/>
        <v>0</v>
      </c>
      <c r="Q267" s="229">
        <f t="shared" si="261"/>
        <v>0</v>
      </c>
      <c r="R267" s="229">
        <f t="shared" si="261"/>
        <v>0</v>
      </c>
      <c r="S267" s="229">
        <f t="shared" si="261"/>
        <v>0</v>
      </c>
      <c r="T267" s="229">
        <f t="shared" si="261"/>
        <v>0</v>
      </c>
      <c r="U267" s="229">
        <f t="shared" si="261"/>
        <v>0</v>
      </c>
      <c r="V267" s="229">
        <f t="shared" si="261"/>
        <v>0</v>
      </c>
      <c r="W267" s="229">
        <f t="shared" si="266"/>
        <v>0</v>
      </c>
      <c r="X267" s="229">
        <f t="shared" si="266"/>
        <v>0</v>
      </c>
      <c r="Y267" s="229">
        <f t="shared" si="266"/>
        <v>0</v>
      </c>
      <c r="Z267" s="229">
        <f t="shared" si="266"/>
        <v>0</v>
      </c>
      <c r="AA267" s="229">
        <f t="shared" si="266"/>
        <v>0</v>
      </c>
      <c r="AB267" s="229">
        <f t="shared" si="266"/>
        <v>0</v>
      </c>
      <c r="AC267" s="229">
        <f t="shared" si="266"/>
        <v>0</v>
      </c>
      <c r="AD267" s="229">
        <f t="shared" si="266"/>
        <v>0</v>
      </c>
      <c r="AE267" s="229">
        <f t="shared" si="266"/>
        <v>0</v>
      </c>
      <c r="AF267" s="229">
        <f t="shared" si="266"/>
        <v>0</v>
      </c>
      <c r="AG267" s="229">
        <f t="shared" si="266"/>
        <v>0</v>
      </c>
      <c r="AH267" s="229">
        <f t="shared" si="266"/>
        <v>0</v>
      </c>
      <c r="AI267" s="229">
        <f t="shared" si="266"/>
        <v>0</v>
      </c>
      <c r="AJ267" s="229">
        <f t="shared" si="266"/>
        <v>0</v>
      </c>
      <c r="AK267" s="229">
        <f t="shared" si="266"/>
        <v>0</v>
      </c>
      <c r="AL267" s="229">
        <f t="shared" si="266"/>
        <v>0</v>
      </c>
      <c r="AM267" s="229">
        <f t="shared" si="267"/>
        <v>0</v>
      </c>
      <c r="AN267" s="229">
        <f t="shared" si="267"/>
        <v>0</v>
      </c>
      <c r="AO267" s="229">
        <f t="shared" si="268"/>
        <v>0</v>
      </c>
      <c r="AP267" s="229">
        <f t="shared" si="268"/>
        <v>0</v>
      </c>
      <c r="AQ267" s="229">
        <f t="shared" si="268"/>
        <v>0</v>
      </c>
      <c r="AR267" s="229">
        <f t="shared" si="268"/>
        <v>0</v>
      </c>
      <c r="AS267" s="229">
        <f t="shared" si="268"/>
        <v>0</v>
      </c>
      <c r="AT267" s="229">
        <f t="shared" si="268"/>
        <v>0</v>
      </c>
      <c r="AU267" s="229">
        <f t="shared" si="268"/>
        <v>0</v>
      </c>
      <c r="AV267" s="229">
        <f t="shared" si="268"/>
        <v>0</v>
      </c>
      <c r="AW267" s="229">
        <f t="shared" si="268"/>
        <v>0</v>
      </c>
      <c r="AX267" s="229">
        <f t="shared" si="268"/>
        <v>0</v>
      </c>
      <c r="AY267" s="229">
        <f t="shared" si="268"/>
        <v>0</v>
      </c>
      <c r="AZ267" s="229">
        <f t="shared" si="268"/>
        <v>0</v>
      </c>
      <c r="BA267" s="229">
        <f t="shared" si="268"/>
        <v>0</v>
      </c>
      <c r="BB267" s="229">
        <f t="shared" si="268"/>
        <v>0</v>
      </c>
      <c r="BC267" s="229">
        <f t="shared" si="268"/>
        <v>0</v>
      </c>
      <c r="BD267" s="229">
        <f t="shared" si="268"/>
        <v>0</v>
      </c>
      <c r="BE267" s="229">
        <f t="shared" si="268"/>
        <v>0</v>
      </c>
      <c r="BF267" s="229">
        <f t="shared" si="268"/>
        <v>0</v>
      </c>
      <c r="BG267" s="229">
        <f t="shared" si="268"/>
        <v>0</v>
      </c>
      <c r="BH267" s="229">
        <f t="shared" si="268"/>
        <v>0</v>
      </c>
      <c r="BI267" s="229">
        <f t="shared" si="268"/>
        <v>0</v>
      </c>
      <c r="BJ267" s="229">
        <f t="shared" si="268"/>
        <v>0</v>
      </c>
      <c r="BK267" s="229">
        <f t="shared" si="268"/>
        <v>0</v>
      </c>
      <c r="BL267" s="229">
        <f t="shared" si="268"/>
        <v>0</v>
      </c>
      <c r="BM267" s="229">
        <f t="shared" si="268"/>
        <v>0</v>
      </c>
      <c r="BN267" s="229">
        <f t="shared" si="268"/>
        <v>0</v>
      </c>
      <c r="BO267" s="229">
        <f t="shared" si="268"/>
        <v>0</v>
      </c>
      <c r="BP267" s="229">
        <f t="shared" si="268"/>
        <v>0</v>
      </c>
      <c r="BQ267" s="229">
        <f t="shared" si="268"/>
        <v>0</v>
      </c>
      <c r="BR267" s="229">
        <f t="shared" si="268"/>
        <v>0</v>
      </c>
      <c r="BS267" s="229">
        <f t="shared" si="268"/>
        <v>0</v>
      </c>
      <c r="BT267" s="229">
        <f t="shared" si="268"/>
        <v>0</v>
      </c>
      <c r="BU267" s="229">
        <f t="shared" si="268"/>
        <v>0</v>
      </c>
      <c r="BV267" s="229">
        <f t="shared" si="268"/>
        <v>0</v>
      </c>
      <c r="BW267" s="229">
        <f t="shared" si="268"/>
        <v>0</v>
      </c>
      <c r="BX267" s="229">
        <f t="shared" si="268"/>
        <v>0</v>
      </c>
      <c r="BY267" s="229">
        <f t="shared" si="268"/>
        <v>0</v>
      </c>
      <c r="BZ267" s="229">
        <f t="shared" si="268"/>
        <v>0</v>
      </c>
    </row>
    <row r="268" spans="1:78" s="310" customFormat="1" x14ac:dyDescent="0.2">
      <c r="A268" s="310" t="str">
        <f t="shared" si="263"/>
        <v>Roll-in 5</v>
      </c>
      <c r="B268" s="307">
        <f t="shared" si="263"/>
        <v>1</v>
      </c>
      <c r="C268" s="7">
        <f t="shared" si="255"/>
        <v>30</v>
      </c>
      <c r="D268" s="165">
        <f t="shared" si="253"/>
        <v>44377</v>
      </c>
      <c r="E268" s="68"/>
      <c r="F268" s="77"/>
      <c r="G268" s="229">
        <f t="shared" si="261"/>
        <v>0</v>
      </c>
      <c r="H268" s="229">
        <f t="shared" si="261"/>
        <v>0</v>
      </c>
      <c r="I268" s="229">
        <f t="shared" si="261"/>
        <v>0</v>
      </c>
      <c r="J268" s="229">
        <f t="shared" si="261"/>
        <v>0</v>
      </c>
      <c r="K268" s="229">
        <f t="shared" si="261"/>
        <v>0</v>
      </c>
      <c r="L268" s="229">
        <f t="shared" si="261"/>
        <v>0</v>
      </c>
      <c r="M268" s="229">
        <f t="shared" si="261"/>
        <v>0</v>
      </c>
      <c r="N268" s="229">
        <f t="shared" si="261"/>
        <v>0</v>
      </c>
      <c r="O268" s="229">
        <f t="shared" si="261"/>
        <v>0</v>
      </c>
      <c r="P268" s="229">
        <f t="shared" si="261"/>
        <v>0</v>
      </c>
      <c r="Q268" s="229">
        <f t="shared" si="261"/>
        <v>0</v>
      </c>
      <c r="R268" s="229">
        <f t="shared" si="261"/>
        <v>0</v>
      </c>
      <c r="S268" s="229">
        <f t="shared" si="261"/>
        <v>0</v>
      </c>
      <c r="T268" s="229">
        <f t="shared" si="261"/>
        <v>0</v>
      </c>
      <c r="U268" s="229">
        <f t="shared" si="261"/>
        <v>0</v>
      </c>
      <c r="V268" s="229">
        <f t="shared" si="261"/>
        <v>0</v>
      </c>
      <c r="W268" s="229">
        <f t="shared" si="266"/>
        <v>0</v>
      </c>
      <c r="X268" s="229">
        <f t="shared" si="266"/>
        <v>0</v>
      </c>
      <c r="Y268" s="229">
        <f t="shared" si="266"/>
        <v>0</v>
      </c>
      <c r="Z268" s="229">
        <f t="shared" si="266"/>
        <v>0</v>
      </c>
      <c r="AA268" s="229">
        <f t="shared" si="266"/>
        <v>0</v>
      </c>
      <c r="AB268" s="229">
        <f t="shared" si="266"/>
        <v>0</v>
      </c>
      <c r="AC268" s="229">
        <f t="shared" si="266"/>
        <v>0</v>
      </c>
      <c r="AD268" s="229">
        <f t="shared" si="266"/>
        <v>0</v>
      </c>
      <c r="AE268" s="229">
        <f t="shared" si="266"/>
        <v>0</v>
      </c>
      <c r="AF268" s="229">
        <f t="shared" si="266"/>
        <v>0</v>
      </c>
      <c r="AG268" s="229">
        <f t="shared" si="266"/>
        <v>0</v>
      </c>
      <c r="AH268" s="229">
        <f t="shared" si="266"/>
        <v>0</v>
      </c>
      <c r="AI268" s="229">
        <f t="shared" si="266"/>
        <v>0</v>
      </c>
      <c r="AJ268" s="229">
        <f t="shared" si="266"/>
        <v>0</v>
      </c>
      <c r="AK268" s="229">
        <f t="shared" si="266"/>
        <v>0</v>
      </c>
      <c r="AL268" s="229">
        <f t="shared" si="266"/>
        <v>0</v>
      </c>
      <c r="AM268" s="229">
        <f t="shared" si="267"/>
        <v>0</v>
      </c>
      <c r="AN268" s="229">
        <f t="shared" si="267"/>
        <v>0</v>
      </c>
      <c r="AO268" s="229">
        <f t="shared" si="268"/>
        <v>0</v>
      </c>
      <c r="AP268" s="229">
        <f t="shared" si="268"/>
        <v>0</v>
      </c>
      <c r="AQ268" s="229">
        <f t="shared" si="268"/>
        <v>0</v>
      </c>
      <c r="AR268" s="229">
        <f t="shared" si="268"/>
        <v>0</v>
      </c>
      <c r="AS268" s="229">
        <f t="shared" si="268"/>
        <v>0</v>
      </c>
      <c r="AT268" s="229">
        <f t="shared" si="268"/>
        <v>0</v>
      </c>
      <c r="AU268" s="229">
        <f t="shared" si="268"/>
        <v>0</v>
      </c>
      <c r="AV268" s="229">
        <f t="shared" si="268"/>
        <v>0</v>
      </c>
      <c r="AW268" s="229">
        <f t="shared" si="268"/>
        <v>0</v>
      </c>
      <c r="AX268" s="229">
        <f t="shared" si="268"/>
        <v>0</v>
      </c>
      <c r="AY268" s="229">
        <f t="shared" si="268"/>
        <v>0</v>
      </c>
      <c r="AZ268" s="229">
        <f t="shared" si="268"/>
        <v>0</v>
      </c>
      <c r="BA268" s="229">
        <f t="shared" si="268"/>
        <v>0</v>
      </c>
      <c r="BB268" s="229">
        <f t="shared" si="268"/>
        <v>0</v>
      </c>
      <c r="BC268" s="229">
        <f t="shared" si="268"/>
        <v>0</v>
      </c>
      <c r="BD268" s="229">
        <f t="shared" si="268"/>
        <v>0</v>
      </c>
      <c r="BE268" s="229">
        <f t="shared" si="268"/>
        <v>0</v>
      </c>
      <c r="BF268" s="229">
        <f t="shared" si="268"/>
        <v>0</v>
      </c>
      <c r="BG268" s="229">
        <f t="shared" si="268"/>
        <v>0</v>
      </c>
      <c r="BH268" s="229">
        <f t="shared" si="268"/>
        <v>0</v>
      </c>
      <c r="BI268" s="229">
        <f t="shared" si="268"/>
        <v>0</v>
      </c>
      <c r="BJ268" s="229">
        <f t="shared" si="268"/>
        <v>0</v>
      </c>
      <c r="BK268" s="229">
        <f t="shared" si="268"/>
        <v>0</v>
      </c>
      <c r="BL268" s="229">
        <f t="shared" si="268"/>
        <v>0</v>
      </c>
      <c r="BM268" s="229">
        <f t="shared" si="268"/>
        <v>0</v>
      </c>
      <c r="BN268" s="229">
        <f t="shared" si="268"/>
        <v>0</v>
      </c>
      <c r="BO268" s="229">
        <f t="shared" si="268"/>
        <v>0</v>
      </c>
      <c r="BP268" s="229">
        <f t="shared" si="268"/>
        <v>0</v>
      </c>
      <c r="BQ268" s="229">
        <f t="shared" si="268"/>
        <v>0</v>
      </c>
      <c r="BR268" s="229">
        <f t="shared" si="268"/>
        <v>0</v>
      </c>
      <c r="BS268" s="229">
        <f t="shared" si="268"/>
        <v>0</v>
      </c>
      <c r="BT268" s="229">
        <f t="shared" si="268"/>
        <v>0</v>
      </c>
      <c r="BU268" s="229">
        <f t="shared" si="268"/>
        <v>0</v>
      </c>
      <c r="BV268" s="229">
        <f t="shared" si="268"/>
        <v>0</v>
      </c>
      <c r="BW268" s="229">
        <f t="shared" si="268"/>
        <v>0</v>
      </c>
      <c r="BX268" s="229">
        <f t="shared" si="268"/>
        <v>0</v>
      </c>
      <c r="BY268" s="229">
        <f t="shared" si="268"/>
        <v>0</v>
      </c>
      <c r="BZ268" s="229">
        <f t="shared" si="268"/>
        <v>0</v>
      </c>
    </row>
    <row r="269" spans="1:78" s="310" customFormat="1" x14ac:dyDescent="0.2">
      <c r="A269" s="310" t="str">
        <f t="shared" si="263"/>
        <v>Roll-in 5</v>
      </c>
      <c r="B269" s="307">
        <f t="shared" si="263"/>
        <v>1</v>
      </c>
      <c r="C269" s="7">
        <f t="shared" si="255"/>
        <v>31</v>
      </c>
      <c r="D269" s="165">
        <f t="shared" si="253"/>
        <v>44408</v>
      </c>
      <c r="E269" s="68"/>
      <c r="F269" s="77"/>
      <c r="G269" s="229">
        <f t="shared" si="261"/>
        <v>0</v>
      </c>
      <c r="H269" s="229">
        <f t="shared" si="261"/>
        <v>0</v>
      </c>
      <c r="I269" s="229">
        <f t="shared" si="261"/>
        <v>0</v>
      </c>
      <c r="J269" s="229">
        <f t="shared" si="261"/>
        <v>0</v>
      </c>
      <c r="K269" s="229">
        <f t="shared" si="261"/>
        <v>0</v>
      </c>
      <c r="L269" s="229">
        <f t="shared" si="261"/>
        <v>0</v>
      </c>
      <c r="M269" s="229">
        <f t="shared" si="261"/>
        <v>0</v>
      </c>
      <c r="N269" s="229">
        <f t="shared" si="261"/>
        <v>0</v>
      </c>
      <c r="O269" s="229">
        <f t="shared" si="261"/>
        <v>0</v>
      </c>
      <c r="P269" s="229">
        <f t="shared" si="261"/>
        <v>0</v>
      </c>
      <c r="Q269" s="229">
        <f t="shared" si="261"/>
        <v>0</v>
      </c>
      <c r="R269" s="229">
        <f t="shared" si="261"/>
        <v>0</v>
      </c>
      <c r="S269" s="229">
        <f t="shared" si="261"/>
        <v>0</v>
      </c>
      <c r="T269" s="229">
        <f t="shared" si="261"/>
        <v>0</v>
      </c>
      <c r="U269" s="229">
        <f t="shared" si="261"/>
        <v>0</v>
      </c>
      <c r="V269" s="229">
        <f t="shared" si="261"/>
        <v>0</v>
      </c>
      <c r="W269" s="229">
        <f t="shared" si="266"/>
        <v>0</v>
      </c>
      <c r="X269" s="229">
        <f t="shared" si="266"/>
        <v>0</v>
      </c>
      <c r="Y269" s="229">
        <f t="shared" si="266"/>
        <v>0</v>
      </c>
      <c r="Z269" s="229">
        <f t="shared" si="266"/>
        <v>0</v>
      </c>
      <c r="AA269" s="229">
        <f t="shared" si="266"/>
        <v>0</v>
      </c>
      <c r="AB269" s="229">
        <f t="shared" si="266"/>
        <v>0</v>
      </c>
      <c r="AC269" s="229">
        <f t="shared" si="266"/>
        <v>0</v>
      </c>
      <c r="AD269" s="229">
        <f t="shared" si="266"/>
        <v>0</v>
      </c>
      <c r="AE269" s="229">
        <f t="shared" si="266"/>
        <v>0</v>
      </c>
      <c r="AF269" s="229">
        <f t="shared" si="266"/>
        <v>0</v>
      </c>
      <c r="AG269" s="229">
        <f t="shared" si="266"/>
        <v>0</v>
      </c>
      <c r="AH269" s="229">
        <f t="shared" si="266"/>
        <v>0</v>
      </c>
      <c r="AI269" s="229">
        <f t="shared" si="266"/>
        <v>0</v>
      </c>
      <c r="AJ269" s="229">
        <f t="shared" si="266"/>
        <v>0</v>
      </c>
      <c r="AK269" s="229">
        <f t="shared" si="266"/>
        <v>0</v>
      </c>
      <c r="AL269" s="229">
        <f t="shared" si="266"/>
        <v>0</v>
      </c>
      <c r="AM269" s="229">
        <f t="shared" si="267"/>
        <v>0</v>
      </c>
      <c r="AN269" s="229">
        <f t="shared" si="267"/>
        <v>0</v>
      </c>
      <c r="AO269" s="229">
        <f t="shared" si="268"/>
        <v>0</v>
      </c>
      <c r="AP269" s="229">
        <f t="shared" si="268"/>
        <v>0</v>
      </c>
      <c r="AQ269" s="229">
        <f t="shared" si="268"/>
        <v>0</v>
      </c>
      <c r="AR269" s="229">
        <f t="shared" si="268"/>
        <v>0</v>
      </c>
      <c r="AS269" s="229">
        <f t="shared" si="268"/>
        <v>0</v>
      </c>
      <c r="AT269" s="229">
        <f t="shared" si="268"/>
        <v>0</v>
      </c>
      <c r="AU269" s="229">
        <f t="shared" si="268"/>
        <v>0</v>
      </c>
      <c r="AV269" s="229">
        <f t="shared" si="268"/>
        <v>0</v>
      </c>
      <c r="AW269" s="229">
        <f t="shared" si="268"/>
        <v>0</v>
      </c>
      <c r="AX269" s="229">
        <f t="shared" si="268"/>
        <v>0</v>
      </c>
      <c r="AY269" s="229">
        <f t="shared" si="268"/>
        <v>0</v>
      </c>
      <c r="AZ269" s="229">
        <f t="shared" si="268"/>
        <v>0</v>
      </c>
      <c r="BA269" s="229">
        <f t="shared" si="268"/>
        <v>0</v>
      </c>
      <c r="BB269" s="229">
        <f t="shared" si="268"/>
        <v>0</v>
      </c>
      <c r="BC269" s="229">
        <f t="shared" si="268"/>
        <v>0</v>
      </c>
      <c r="BD269" s="229">
        <f t="shared" si="268"/>
        <v>0</v>
      </c>
      <c r="BE269" s="229">
        <f t="shared" si="268"/>
        <v>0</v>
      </c>
      <c r="BF269" s="229">
        <f t="shared" si="268"/>
        <v>0</v>
      </c>
      <c r="BG269" s="229">
        <f t="shared" si="268"/>
        <v>0</v>
      </c>
      <c r="BH269" s="229">
        <f t="shared" si="268"/>
        <v>0</v>
      </c>
      <c r="BI269" s="229">
        <f t="shared" si="268"/>
        <v>0</v>
      </c>
      <c r="BJ269" s="229">
        <f t="shared" si="268"/>
        <v>0</v>
      </c>
      <c r="BK269" s="229">
        <f t="shared" si="268"/>
        <v>0</v>
      </c>
      <c r="BL269" s="229">
        <f t="shared" si="268"/>
        <v>0</v>
      </c>
      <c r="BM269" s="229">
        <f t="shared" si="268"/>
        <v>0</v>
      </c>
      <c r="BN269" s="229">
        <f t="shared" si="268"/>
        <v>0</v>
      </c>
      <c r="BO269" s="229">
        <f t="shared" si="268"/>
        <v>0</v>
      </c>
      <c r="BP269" s="229">
        <f t="shared" si="268"/>
        <v>0</v>
      </c>
      <c r="BQ269" s="229">
        <f t="shared" si="268"/>
        <v>0</v>
      </c>
      <c r="BR269" s="229">
        <f t="shared" si="268"/>
        <v>0</v>
      </c>
      <c r="BS269" s="229">
        <f t="shared" si="268"/>
        <v>0</v>
      </c>
      <c r="BT269" s="229">
        <f t="shared" si="268"/>
        <v>0</v>
      </c>
      <c r="BU269" s="229">
        <f t="shared" si="268"/>
        <v>0</v>
      </c>
      <c r="BV269" s="229">
        <f t="shared" si="268"/>
        <v>0</v>
      </c>
      <c r="BW269" s="229">
        <f t="shared" si="268"/>
        <v>0</v>
      </c>
      <c r="BX269" s="229">
        <f t="shared" si="268"/>
        <v>0</v>
      </c>
      <c r="BY269" s="229">
        <f t="shared" si="268"/>
        <v>0</v>
      </c>
      <c r="BZ269" s="229">
        <f t="shared" si="268"/>
        <v>0</v>
      </c>
    </row>
    <row r="270" spans="1:78" s="310" customFormat="1" x14ac:dyDescent="0.2">
      <c r="A270" s="310" t="str">
        <f t="shared" si="263"/>
        <v>Roll-in 5</v>
      </c>
      <c r="B270" s="307">
        <f t="shared" si="263"/>
        <v>1</v>
      </c>
      <c r="C270" s="7">
        <f t="shared" si="255"/>
        <v>32</v>
      </c>
      <c r="D270" s="165">
        <f t="shared" si="253"/>
        <v>44439</v>
      </c>
      <c r="E270" s="68"/>
      <c r="F270" s="77"/>
      <c r="G270" s="229">
        <f t="shared" si="261"/>
        <v>0</v>
      </c>
      <c r="H270" s="229">
        <f t="shared" si="261"/>
        <v>0</v>
      </c>
      <c r="I270" s="229">
        <f t="shared" si="261"/>
        <v>0</v>
      </c>
      <c r="J270" s="229">
        <f t="shared" si="261"/>
        <v>0</v>
      </c>
      <c r="K270" s="229">
        <f t="shared" si="261"/>
        <v>0</v>
      </c>
      <c r="L270" s="229">
        <f t="shared" si="261"/>
        <v>0</v>
      </c>
      <c r="M270" s="229">
        <f t="shared" si="261"/>
        <v>0</v>
      </c>
      <c r="N270" s="229">
        <f t="shared" si="261"/>
        <v>0</v>
      </c>
      <c r="O270" s="229">
        <f t="shared" si="261"/>
        <v>0</v>
      </c>
      <c r="P270" s="229">
        <f t="shared" si="261"/>
        <v>0</v>
      </c>
      <c r="Q270" s="229">
        <f t="shared" si="261"/>
        <v>0</v>
      </c>
      <c r="R270" s="229">
        <f t="shared" si="261"/>
        <v>0</v>
      </c>
      <c r="S270" s="229">
        <f t="shared" si="261"/>
        <v>0</v>
      </c>
      <c r="T270" s="229">
        <f t="shared" si="261"/>
        <v>0</v>
      </c>
      <c r="U270" s="229">
        <f t="shared" si="261"/>
        <v>0</v>
      </c>
      <c r="V270" s="229">
        <f t="shared" si="261"/>
        <v>0</v>
      </c>
      <c r="W270" s="229">
        <f t="shared" si="266"/>
        <v>0</v>
      </c>
      <c r="X270" s="229">
        <f t="shared" si="266"/>
        <v>0</v>
      </c>
      <c r="Y270" s="229">
        <f t="shared" si="266"/>
        <v>0</v>
      </c>
      <c r="Z270" s="229">
        <f t="shared" si="266"/>
        <v>0</v>
      </c>
      <c r="AA270" s="229">
        <f t="shared" si="266"/>
        <v>0</v>
      </c>
      <c r="AB270" s="229">
        <f t="shared" si="266"/>
        <v>0</v>
      </c>
      <c r="AC270" s="229">
        <f t="shared" si="266"/>
        <v>0</v>
      </c>
      <c r="AD270" s="229">
        <f t="shared" si="266"/>
        <v>0</v>
      </c>
      <c r="AE270" s="229">
        <f t="shared" si="266"/>
        <v>0</v>
      </c>
      <c r="AF270" s="229">
        <f t="shared" si="266"/>
        <v>0</v>
      </c>
      <c r="AG270" s="229">
        <f t="shared" si="266"/>
        <v>0</v>
      </c>
      <c r="AH270" s="229">
        <f t="shared" si="266"/>
        <v>0</v>
      </c>
      <c r="AI270" s="229">
        <f t="shared" si="266"/>
        <v>0</v>
      </c>
      <c r="AJ270" s="229">
        <f t="shared" si="266"/>
        <v>0</v>
      </c>
      <c r="AK270" s="229">
        <f t="shared" si="266"/>
        <v>0</v>
      </c>
      <c r="AL270" s="229">
        <f t="shared" si="266"/>
        <v>0</v>
      </c>
      <c r="AM270" s="229">
        <f t="shared" si="267"/>
        <v>0</v>
      </c>
      <c r="AN270" s="229">
        <f t="shared" si="267"/>
        <v>0</v>
      </c>
      <c r="AO270" s="229">
        <f t="shared" si="268"/>
        <v>0</v>
      </c>
      <c r="AP270" s="229">
        <f t="shared" si="268"/>
        <v>0</v>
      </c>
      <c r="AQ270" s="229">
        <f t="shared" si="268"/>
        <v>0</v>
      </c>
      <c r="AR270" s="229">
        <f t="shared" si="268"/>
        <v>0</v>
      </c>
      <c r="AS270" s="229">
        <f t="shared" si="268"/>
        <v>0</v>
      </c>
      <c r="AT270" s="229">
        <f t="shared" si="268"/>
        <v>0</v>
      </c>
      <c r="AU270" s="229">
        <f t="shared" si="268"/>
        <v>0</v>
      </c>
      <c r="AV270" s="229">
        <f t="shared" si="268"/>
        <v>0</v>
      </c>
      <c r="AW270" s="229">
        <f t="shared" si="268"/>
        <v>0</v>
      </c>
      <c r="AX270" s="229">
        <f t="shared" si="268"/>
        <v>0</v>
      </c>
      <c r="AY270" s="229">
        <f t="shared" si="268"/>
        <v>0</v>
      </c>
      <c r="AZ270" s="229">
        <f t="shared" si="268"/>
        <v>0</v>
      </c>
      <c r="BA270" s="229">
        <f t="shared" si="268"/>
        <v>0</v>
      </c>
      <c r="BB270" s="229">
        <f t="shared" si="268"/>
        <v>0</v>
      </c>
      <c r="BC270" s="229">
        <f t="shared" si="268"/>
        <v>0</v>
      </c>
      <c r="BD270" s="229">
        <f t="shared" si="268"/>
        <v>0</v>
      </c>
      <c r="BE270" s="229">
        <f t="shared" si="268"/>
        <v>0</v>
      </c>
      <c r="BF270" s="229">
        <f t="shared" si="268"/>
        <v>0</v>
      </c>
      <c r="BG270" s="229">
        <f t="shared" si="268"/>
        <v>0</v>
      </c>
      <c r="BH270" s="229">
        <f t="shared" si="268"/>
        <v>0</v>
      </c>
      <c r="BI270" s="229">
        <f t="shared" si="268"/>
        <v>0</v>
      </c>
      <c r="BJ270" s="229">
        <f t="shared" si="268"/>
        <v>0</v>
      </c>
      <c r="BK270" s="229">
        <f t="shared" si="268"/>
        <v>0</v>
      </c>
      <c r="BL270" s="229">
        <f t="shared" si="268"/>
        <v>0</v>
      </c>
      <c r="BM270" s="229">
        <f t="shared" si="268"/>
        <v>0</v>
      </c>
      <c r="BN270" s="229">
        <f t="shared" si="268"/>
        <v>0</v>
      </c>
      <c r="BO270" s="229">
        <f t="shared" si="268"/>
        <v>0</v>
      </c>
      <c r="BP270" s="229">
        <f t="shared" si="268"/>
        <v>0</v>
      </c>
      <c r="BQ270" s="229">
        <f t="shared" si="268"/>
        <v>0</v>
      </c>
      <c r="BR270" s="229">
        <f t="shared" si="268"/>
        <v>0</v>
      </c>
      <c r="BS270" s="229">
        <f t="shared" si="268"/>
        <v>0</v>
      </c>
      <c r="BT270" s="229">
        <f t="shared" si="268"/>
        <v>0</v>
      </c>
      <c r="BU270" s="229">
        <f t="shared" si="268"/>
        <v>0</v>
      </c>
      <c r="BV270" s="229">
        <f t="shared" si="268"/>
        <v>0</v>
      </c>
      <c r="BW270" s="229">
        <f t="shared" si="268"/>
        <v>0</v>
      </c>
      <c r="BX270" s="229">
        <f t="shared" si="268"/>
        <v>0</v>
      </c>
      <c r="BY270" s="229">
        <f t="shared" si="268"/>
        <v>0</v>
      </c>
      <c r="BZ270" s="229">
        <f t="shared" si="268"/>
        <v>0</v>
      </c>
    </row>
    <row r="271" spans="1:78" s="310" customFormat="1" x14ac:dyDescent="0.2">
      <c r="A271" s="310" t="str">
        <f t="shared" si="263"/>
        <v>Roll-in 6</v>
      </c>
      <c r="B271" s="307">
        <f t="shared" si="263"/>
        <v>1</v>
      </c>
      <c r="C271" s="7">
        <f t="shared" si="255"/>
        <v>33</v>
      </c>
      <c r="D271" s="165">
        <f t="shared" si="253"/>
        <v>44469</v>
      </c>
      <c r="E271" s="68"/>
      <c r="F271" s="77"/>
      <c r="G271" s="229">
        <f t="shared" si="261"/>
        <v>0</v>
      </c>
      <c r="H271" s="229">
        <f t="shared" si="261"/>
        <v>0</v>
      </c>
      <c r="I271" s="229">
        <f t="shared" si="261"/>
        <v>0</v>
      </c>
      <c r="J271" s="229">
        <f t="shared" si="261"/>
        <v>0</v>
      </c>
      <c r="K271" s="229">
        <f t="shared" si="261"/>
        <v>0</v>
      </c>
      <c r="L271" s="229">
        <f t="shared" si="261"/>
        <v>0</v>
      </c>
      <c r="M271" s="229">
        <f t="shared" si="261"/>
        <v>0</v>
      </c>
      <c r="N271" s="229">
        <f t="shared" si="261"/>
        <v>0</v>
      </c>
      <c r="O271" s="229">
        <f t="shared" si="261"/>
        <v>0</v>
      </c>
      <c r="P271" s="229">
        <f t="shared" si="261"/>
        <v>0</v>
      </c>
      <c r="Q271" s="229">
        <f t="shared" si="261"/>
        <v>0</v>
      </c>
      <c r="R271" s="229">
        <f t="shared" si="261"/>
        <v>0</v>
      </c>
      <c r="S271" s="229">
        <f t="shared" si="261"/>
        <v>0</v>
      </c>
      <c r="T271" s="229">
        <f t="shared" si="261"/>
        <v>0</v>
      </c>
      <c r="U271" s="229">
        <f t="shared" si="261"/>
        <v>0</v>
      </c>
      <c r="V271" s="229">
        <f t="shared" si="261"/>
        <v>0</v>
      </c>
      <c r="W271" s="229">
        <f t="shared" si="266"/>
        <v>0</v>
      </c>
      <c r="X271" s="229">
        <f t="shared" si="266"/>
        <v>0</v>
      </c>
      <c r="Y271" s="229">
        <f t="shared" si="266"/>
        <v>0</v>
      </c>
      <c r="Z271" s="229">
        <f t="shared" si="266"/>
        <v>0</v>
      </c>
      <c r="AA271" s="229">
        <f t="shared" si="266"/>
        <v>0</v>
      </c>
      <c r="AB271" s="229">
        <f t="shared" si="266"/>
        <v>0</v>
      </c>
      <c r="AC271" s="229">
        <f t="shared" si="266"/>
        <v>0</v>
      </c>
      <c r="AD271" s="229">
        <f t="shared" si="266"/>
        <v>0</v>
      </c>
      <c r="AE271" s="229">
        <f t="shared" si="266"/>
        <v>0</v>
      </c>
      <c r="AF271" s="229">
        <f t="shared" si="266"/>
        <v>0</v>
      </c>
      <c r="AG271" s="229">
        <f t="shared" si="266"/>
        <v>0</v>
      </c>
      <c r="AH271" s="229">
        <f t="shared" si="266"/>
        <v>0</v>
      </c>
      <c r="AI271" s="229">
        <f t="shared" si="266"/>
        <v>0</v>
      </c>
      <c r="AJ271" s="229">
        <f t="shared" si="266"/>
        <v>0</v>
      </c>
      <c r="AK271" s="229">
        <f t="shared" si="266"/>
        <v>0</v>
      </c>
      <c r="AL271" s="229">
        <f t="shared" si="266"/>
        <v>0</v>
      </c>
      <c r="AM271" s="229">
        <f t="shared" si="267"/>
        <v>0</v>
      </c>
      <c r="AN271" s="229">
        <f t="shared" si="267"/>
        <v>0</v>
      </c>
      <c r="AO271" s="229">
        <f t="shared" si="268"/>
        <v>0</v>
      </c>
      <c r="AP271" s="229">
        <f t="shared" si="268"/>
        <v>0</v>
      </c>
      <c r="AQ271" s="229">
        <f t="shared" si="268"/>
        <v>0</v>
      </c>
      <c r="AR271" s="229">
        <f t="shared" si="268"/>
        <v>0</v>
      </c>
      <c r="AS271" s="229">
        <f t="shared" si="268"/>
        <v>0</v>
      </c>
      <c r="AT271" s="229">
        <f t="shared" si="268"/>
        <v>0</v>
      </c>
      <c r="AU271" s="229">
        <f t="shared" si="268"/>
        <v>0</v>
      </c>
      <c r="AV271" s="229">
        <f t="shared" si="268"/>
        <v>0</v>
      </c>
      <c r="AW271" s="229">
        <f t="shared" si="268"/>
        <v>0</v>
      </c>
      <c r="AX271" s="229">
        <f t="shared" si="268"/>
        <v>0</v>
      </c>
      <c r="AY271" s="229">
        <f t="shared" si="268"/>
        <v>0</v>
      </c>
      <c r="AZ271" s="229">
        <f t="shared" si="268"/>
        <v>0</v>
      </c>
      <c r="BA271" s="229">
        <f t="shared" si="268"/>
        <v>0</v>
      </c>
      <c r="BB271" s="229">
        <f t="shared" si="268"/>
        <v>0</v>
      </c>
      <c r="BC271" s="229">
        <f t="shared" si="268"/>
        <v>0</v>
      </c>
      <c r="BD271" s="229">
        <f t="shared" si="268"/>
        <v>0</v>
      </c>
      <c r="BE271" s="229">
        <f t="shared" si="268"/>
        <v>0</v>
      </c>
      <c r="BF271" s="229">
        <f t="shared" si="268"/>
        <v>0</v>
      </c>
      <c r="BG271" s="229">
        <f t="shared" si="268"/>
        <v>0</v>
      </c>
      <c r="BH271" s="229">
        <f t="shared" si="268"/>
        <v>0</v>
      </c>
      <c r="BI271" s="229">
        <f t="shared" si="268"/>
        <v>0</v>
      </c>
      <c r="BJ271" s="229">
        <f t="shared" si="268"/>
        <v>0</v>
      </c>
      <c r="BK271" s="229">
        <f t="shared" si="268"/>
        <v>0</v>
      </c>
      <c r="BL271" s="229">
        <f t="shared" si="268"/>
        <v>0</v>
      </c>
      <c r="BM271" s="229">
        <f t="shared" si="268"/>
        <v>0</v>
      </c>
      <c r="BN271" s="229">
        <f t="shared" si="268"/>
        <v>0</v>
      </c>
      <c r="BO271" s="229">
        <f t="shared" si="268"/>
        <v>0</v>
      </c>
      <c r="BP271" s="229">
        <f t="shared" si="268"/>
        <v>0</v>
      </c>
      <c r="BQ271" s="229">
        <f t="shared" si="268"/>
        <v>0</v>
      </c>
      <c r="BR271" s="229">
        <f t="shared" si="268"/>
        <v>0</v>
      </c>
      <c r="BS271" s="229">
        <f t="shared" si="268"/>
        <v>0</v>
      </c>
      <c r="BT271" s="229">
        <f t="shared" si="268"/>
        <v>0</v>
      </c>
      <c r="BU271" s="229">
        <f t="shared" si="268"/>
        <v>0</v>
      </c>
      <c r="BV271" s="229">
        <f t="shared" si="268"/>
        <v>0</v>
      </c>
      <c r="BW271" s="229">
        <f t="shared" si="268"/>
        <v>0</v>
      </c>
      <c r="BX271" s="229">
        <f t="shared" si="268"/>
        <v>0</v>
      </c>
      <c r="BY271" s="229">
        <f t="shared" si="268"/>
        <v>0</v>
      </c>
      <c r="BZ271" s="229">
        <f t="shared" si="268"/>
        <v>0</v>
      </c>
    </row>
    <row r="272" spans="1:78" s="310" customFormat="1" x14ac:dyDescent="0.2">
      <c r="A272" s="310" t="str">
        <f t="shared" si="263"/>
        <v>Roll-in 6</v>
      </c>
      <c r="B272" s="307">
        <f t="shared" si="263"/>
        <v>1</v>
      </c>
      <c r="C272" s="7">
        <f t="shared" si="255"/>
        <v>34</v>
      </c>
      <c r="D272" s="165">
        <f t="shared" ref="D272:D298" si="269">D45</f>
        <v>44500</v>
      </c>
      <c r="E272" s="68"/>
      <c r="F272" s="77"/>
      <c r="G272" s="229">
        <f t="shared" si="261"/>
        <v>0</v>
      </c>
      <c r="H272" s="229">
        <f t="shared" si="261"/>
        <v>0</v>
      </c>
      <c r="I272" s="229">
        <f t="shared" si="261"/>
        <v>0</v>
      </c>
      <c r="J272" s="229">
        <f t="shared" si="261"/>
        <v>0</v>
      </c>
      <c r="K272" s="229">
        <f t="shared" si="261"/>
        <v>0</v>
      </c>
      <c r="L272" s="229">
        <f t="shared" si="261"/>
        <v>0</v>
      </c>
      <c r="M272" s="229">
        <f t="shared" si="261"/>
        <v>0</v>
      </c>
      <c r="N272" s="229">
        <f t="shared" si="261"/>
        <v>0</v>
      </c>
      <c r="O272" s="229">
        <f t="shared" si="261"/>
        <v>0</v>
      </c>
      <c r="P272" s="229">
        <f t="shared" si="261"/>
        <v>0</v>
      </c>
      <c r="Q272" s="229">
        <f t="shared" si="261"/>
        <v>0</v>
      </c>
      <c r="R272" s="229">
        <f t="shared" si="261"/>
        <v>0</v>
      </c>
      <c r="S272" s="229">
        <f t="shared" si="261"/>
        <v>0</v>
      </c>
      <c r="T272" s="229">
        <f t="shared" si="261"/>
        <v>0</v>
      </c>
      <c r="U272" s="229">
        <f t="shared" si="261"/>
        <v>0</v>
      </c>
      <c r="V272" s="229">
        <f t="shared" si="261"/>
        <v>0</v>
      </c>
      <c r="W272" s="229">
        <f t="shared" si="266"/>
        <v>0</v>
      </c>
      <c r="X272" s="229">
        <f t="shared" si="266"/>
        <v>0</v>
      </c>
      <c r="Y272" s="229">
        <f t="shared" si="266"/>
        <v>0</v>
      </c>
      <c r="Z272" s="229">
        <f t="shared" si="266"/>
        <v>0</v>
      </c>
      <c r="AA272" s="229">
        <f t="shared" si="266"/>
        <v>0</v>
      </c>
      <c r="AB272" s="229">
        <f t="shared" si="266"/>
        <v>0</v>
      </c>
      <c r="AC272" s="229">
        <f t="shared" si="266"/>
        <v>0</v>
      </c>
      <c r="AD272" s="229">
        <f t="shared" si="266"/>
        <v>0</v>
      </c>
      <c r="AE272" s="229">
        <f t="shared" si="266"/>
        <v>0</v>
      </c>
      <c r="AF272" s="229">
        <f t="shared" si="266"/>
        <v>0</v>
      </c>
      <c r="AG272" s="229">
        <f t="shared" si="266"/>
        <v>0</v>
      </c>
      <c r="AH272" s="229">
        <f t="shared" si="266"/>
        <v>0</v>
      </c>
      <c r="AI272" s="229">
        <f t="shared" si="266"/>
        <v>0</v>
      </c>
      <c r="AJ272" s="229">
        <f t="shared" si="266"/>
        <v>0</v>
      </c>
      <c r="AK272" s="229">
        <f t="shared" si="266"/>
        <v>0</v>
      </c>
      <c r="AL272" s="229">
        <f t="shared" si="266"/>
        <v>0</v>
      </c>
      <c r="AM272" s="229">
        <f t="shared" si="267"/>
        <v>0</v>
      </c>
      <c r="AN272" s="229">
        <f t="shared" si="267"/>
        <v>0</v>
      </c>
      <c r="AO272" s="229">
        <f t="shared" si="268"/>
        <v>0</v>
      </c>
      <c r="AP272" s="229">
        <f t="shared" si="268"/>
        <v>0</v>
      </c>
      <c r="AQ272" s="229">
        <f t="shared" si="268"/>
        <v>0</v>
      </c>
      <c r="AR272" s="229">
        <f t="shared" si="268"/>
        <v>0</v>
      </c>
      <c r="AS272" s="229">
        <f t="shared" si="268"/>
        <v>0</v>
      </c>
      <c r="AT272" s="229">
        <f t="shared" si="268"/>
        <v>0</v>
      </c>
      <c r="AU272" s="229">
        <f t="shared" si="268"/>
        <v>0</v>
      </c>
      <c r="AV272" s="229">
        <f t="shared" si="268"/>
        <v>0</v>
      </c>
      <c r="AW272" s="229">
        <f t="shared" si="268"/>
        <v>0</v>
      </c>
      <c r="AX272" s="229">
        <f t="shared" si="268"/>
        <v>0</v>
      </c>
      <c r="AY272" s="229">
        <f t="shared" si="268"/>
        <v>0</v>
      </c>
      <c r="AZ272" s="229">
        <f t="shared" si="268"/>
        <v>0</v>
      </c>
      <c r="BA272" s="229">
        <f t="shared" si="268"/>
        <v>0</v>
      </c>
      <c r="BB272" s="229">
        <f t="shared" si="268"/>
        <v>0</v>
      </c>
      <c r="BC272" s="229">
        <f t="shared" si="268"/>
        <v>0</v>
      </c>
      <c r="BD272" s="229">
        <f t="shared" si="268"/>
        <v>0</v>
      </c>
      <c r="BE272" s="229">
        <f t="shared" si="268"/>
        <v>0</v>
      </c>
      <c r="BF272" s="229">
        <f t="shared" si="268"/>
        <v>0</v>
      </c>
      <c r="BG272" s="229">
        <f t="shared" si="268"/>
        <v>0</v>
      </c>
      <c r="BH272" s="229">
        <f t="shared" si="268"/>
        <v>0</v>
      </c>
      <c r="BI272" s="229">
        <f t="shared" si="268"/>
        <v>0</v>
      </c>
      <c r="BJ272" s="229">
        <f t="shared" si="268"/>
        <v>0</v>
      </c>
      <c r="BK272" s="229">
        <f t="shared" si="268"/>
        <v>0</v>
      </c>
      <c r="BL272" s="229">
        <f t="shared" si="268"/>
        <v>0</v>
      </c>
      <c r="BM272" s="229">
        <f t="shared" si="268"/>
        <v>0</v>
      </c>
      <c r="BN272" s="229">
        <f t="shared" si="268"/>
        <v>0</v>
      </c>
      <c r="BO272" s="229">
        <f t="shared" si="268"/>
        <v>0</v>
      </c>
      <c r="BP272" s="229">
        <f t="shared" si="268"/>
        <v>0</v>
      </c>
      <c r="BQ272" s="229">
        <f t="shared" si="268"/>
        <v>0</v>
      </c>
      <c r="BR272" s="229">
        <f t="shared" si="268"/>
        <v>0</v>
      </c>
      <c r="BS272" s="229">
        <f t="shared" si="268"/>
        <v>0</v>
      </c>
      <c r="BT272" s="229">
        <f t="shared" si="268"/>
        <v>0</v>
      </c>
      <c r="BU272" s="229">
        <f t="shared" ref="AO272:BZ279" si="270">IF($D272=BU$9,$E272*$G$3/2,IF(AND($C272+$E$3&gt;BU$8,BU$9&gt;$D272),$E272*$G$3,0))</f>
        <v>0</v>
      </c>
      <c r="BV272" s="229">
        <f t="shared" si="270"/>
        <v>0</v>
      </c>
      <c r="BW272" s="229">
        <f t="shared" si="270"/>
        <v>0</v>
      </c>
      <c r="BX272" s="229">
        <f t="shared" si="270"/>
        <v>0</v>
      </c>
      <c r="BY272" s="229">
        <f t="shared" si="270"/>
        <v>0</v>
      </c>
      <c r="BZ272" s="229">
        <f t="shared" si="270"/>
        <v>0</v>
      </c>
    </row>
    <row r="273" spans="1:78" s="310" customFormat="1" x14ac:dyDescent="0.2">
      <c r="A273" s="310" t="str">
        <f t="shared" si="263"/>
        <v>Roll-in 6</v>
      </c>
      <c r="B273" s="307">
        <f t="shared" si="263"/>
        <v>1</v>
      </c>
      <c r="C273" s="7">
        <f t="shared" si="255"/>
        <v>35</v>
      </c>
      <c r="D273" s="165">
        <f t="shared" si="269"/>
        <v>44530</v>
      </c>
      <c r="E273" s="68"/>
      <c r="F273" s="77"/>
      <c r="G273" s="229">
        <f t="shared" si="261"/>
        <v>0</v>
      </c>
      <c r="H273" s="229">
        <f t="shared" si="261"/>
        <v>0</v>
      </c>
      <c r="I273" s="229">
        <f t="shared" si="261"/>
        <v>0</v>
      </c>
      <c r="J273" s="229">
        <f t="shared" si="261"/>
        <v>0</v>
      </c>
      <c r="K273" s="229">
        <f t="shared" si="261"/>
        <v>0</v>
      </c>
      <c r="L273" s="229">
        <f t="shared" si="261"/>
        <v>0</v>
      </c>
      <c r="M273" s="229">
        <f t="shared" si="261"/>
        <v>0</v>
      </c>
      <c r="N273" s="229">
        <f t="shared" si="261"/>
        <v>0</v>
      </c>
      <c r="O273" s="229">
        <f t="shared" si="261"/>
        <v>0</v>
      </c>
      <c r="P273" s="229">
        <f t="shared" si="261"/>
        <v>0</v>
      </c>
      <c r="Q273" s="229">
        <f t="shared" si="261"/>
        <v>0</v>
      </c>
      <c r="R273" s="229">
        <f t="shared" si="261"/>
        <v>0</v>
      </c>
      <c r="S273" s="229">
        <f t="shared" si="261"/>
        <v>0</v>
      </c>
      <c r="T273" s="229">
        <f t="shared" si="261"/>
        <v>0</v>
      </c>
      <c r="U273" s="229">
        <f t="shared" si="261"/>
        <v>0</v>
      </c>
      <c r="V273" s="229">
        <f t="shared" si="261"/>
        <v>0</v>
      </c>
      <c r="W273" s="229">
        <f t="shared" si="266"/>
        <v>0</v>
      </c>
      <c r="X273" s="229">
        <f t="shared" si="266"/>
        <v>0</v>
      </c>
      <c r="Y273" s="229">
        <f t="shared" si="266"/>
        <v>0</v>
      </c>
      <c r="Z273" s="229">
        <f t="shared" si="266"/>
        <v>0</v>
      </c>
      <c r="AA273" s="229">
        <f t="shared" si="266"/>
        <v>0</v>
      </c>
      <c r="AB273" s="229">
        <f t="shared" si="266"/>
        <v>0</v>
      </c>
      <c r="AC273" s="229">
        <f t="shared" si="266"/>
        <v>0</v>
      </c>
      <c r="AD273" s="229">
        <f t="shared" si="266"/>
        <v>0</v>
      </c>
      <c r="AE273" s="229">
        <f t="shared" si="266"/>
        <v>0</v>
      </c>
      <c r="AF273" s="229">
        <f t="shared" si="266"/>
        <v>0</v>
      </c>
      <c r="AG273" s="229">
        <f t="shared" si="266"/>
        <v>0</v>
      </c>
      <c r="AH273" s="229">
        <f t="shared" si="266"/>
        <v>0</v>
      </c>
      <c r="AI273" s="229">
        <f t="shared" si="266"/>
        <v>0</v>
      </c>
      <c r="AJ273" s="229">
        <f t="shared" si="266"/>
        <v>0</v>
      </c>
      <c r="AK273" s="229">
        <f t="shared" si="266"/>
        <v>0</v>
      </c>
      <c r="AL273" s="229">
        <f t="shared" si="266"/>
        <v>0</v>
      </c>
      <c r="AM273" s="229">
        <f t="shared" si="267"/>
        <v>0</v>
      </c>
      <c r="AN273" s="229">
        <f t="shared" si="267"/>
        <v>0</v>
      </c>
      <c r="AO273" s="229">
        <f t="shared" si="270"/>
        <v>0</v>
      </c>
      <c r="AP273" s="229">
        <f t="shared" si="270"/>
        <v>0</v>
      </c>
      <c r="AQ273" s="229">
        <f t="shared" si="270"/>
        <v>0</v>
      </c>
      <c r="AR273" s="229">
        <f t="shared" si="270"/>
        <v>0</v>
      </c>
      <c r="AS273" s="229">
        <f t="shared" si="270"/>
        <v>0</v>
      </c>
      <c r="AT273" s="229">
        <f t="shared" si="270"/>
        <v>0</v>
      </c>
      <c r="AU273" s="229">
        <f t="shared" si="270"/>
        <v>0</v>
      </c>
      <c r="AV273" s="229">
        <f t="shared" si="270"/>
        <v>0</v>
      </c>
      <c r="AW273" s="229">
        <f t="shared" si="270"/>
        <v>0</v>
      </c>
      <c r="AX273" s="229">
        <f t="shared" si="270"/>
        <v>0</v>
      </c>
      <c r="AY273" s="229">
        <f t="shared" si="270"/>
        <v>0</v>
      </c>
      <c r="AZ273" s="229">
        <f t="shared" si="270"/>
        <v>0</v>
      </c>
      <c r="BA273" s="229">
        <f t="shared" si="270"/>
        <v>0</v>
      </c>
      <c r="BB273" s="229">
        <f t="shared" si="270"/>
        <v>0</v>
      </c>
      <c r="BC273" s="229">
        <f t="shared" si="270"/>
        <v>0</v>
      </c>
      <c r="BD273" s="229">
        <f t="shared" si="270"/>
        <v>0</v>
      </c>
      <c r="BE273" s="229">
        <f t="shared" si="270"/>
        <v>0</v>
      </c>
      <c r="BF273" s="229">
        <f t="shared" si="270"/>
        <v>0</v>
      </c>
      <c r="BG273" s="229">
        <f t="shared" si="270"/>
        <v>0</v>
      </c>
      <c r="BH273" s="229">
        <f t="shared" si="270"/>
        <v>0</v>
      </c>
      <c r="BI273" s="229">
        <f t="shared" si="270"/>
        <v>0</v>
      </c>
      <c r="BJ273" s="229">
        <f t="shared" si="270"/>
        <v>0</v>
      </c>
      <c r="BK273" s="229">
        <f t="shared" si="270"/>
        <v>0</v>
      </c>
      <c r="BL273" s="229">
        <f t="shared" si="270"/>
        <v>0</v>
      </c>
      <c r="BM273" s="229">
        <f t="shared" si="270"/>
        <v>0</v>
      </c>
      <c r="BN273" s="229">
        <f t="shared" si="270"/>
        <v>0</v>
      </c>
      <c r="BO273" s="229">
        <f t="shared" si="270"/>
        <v>0</v>
      </c>
      <c r="BP273" s="229">
        <f t="shared" si="270"/>
        <v>0</v>
      </c>
      <c r="BQ273" s="229">
        <f t="shared" si="270"/>
        <v>0</v>
      </c>
      <c r="BR273" s="229">
        <f t="shared" si="270"/>
        <v>0</v>
      </c>
      <c r="BS273" s="229">
        <f t="shared" si="270"/>
        <v>0</v>
      </c>
      <c r="BT273" s="229">
        <f t="shared" si="270"/>
        <v>0</v>
      </c>
      <c r="BU273" s="229">
        <f t="shared" si="270"/>
        <v>0</v>
      </c>
      <c r="BV273" s="229">
        <f t="shared" si="270"/>
        <v>0</v>
      </c>
      <c r="BW273" s="229">
        <f t="shared" si="270"/>
        <v>0</v>
      </c>
      <c r="BX273" s="229">
        <f t="shared" si="270"/>
        <v>0</v>
      </c>
      <c r="BY273" s="229">
        <f t="shared" si="270"/>
        <v>0</v>
      </c>
      <c r="BZ273" s="229">
        <f t="shared" si="270"/>
        <v>0</v>
      </c>
    </row>
    <row r="274" spans="1:78" s="310" customFormat="1" x14ac:dyDescent="0.2">
      <c r="A274" s="310" t="str">
        <f t="shared" si="263"/>
        <v>Roll-in 6</v>
      </c>
      <c r="B274" s="307">
        <f t="shared" si="263"/>
        <v>0</v>
      </c>
      <c r="C274" s="7">
        <f t="shared" si="255"/>
        <v>36</v>
      </c>
      <c r="D274" s="165">
        <f t="shared" si="269"/>
        <v>44561</v>
      </c>
      <c r="E274" s="68"/>
      <c r="F274" s="77"/>
      <c r="G274" s="229">
        <f t="shared" si="261"/>
        <v>0</v>
      </c>
      <c r="H274" s="229">
        <f t="shared" si="261"/>
        <v>0</v>
      </c>
      <c r="I274" s="229">
        <f t="shared" si="261"/>
        <v>0</v>
      </c>
      <c r="J274" s="229">
        <f t="shared" si="261"/>
        <v>0</v>
      </c>
      <c r="K274" s="229">
        <f t="shared" si="261"/>
        <v>0</v>
      </c>
      <c r="L274" s="229">
        <f t="shared" si="261"/>
        <v>0</v>
      </c>
      <c r="M274" s="229">
        <f t="shared" si="261"/>
        <v>0</v>
      </c>
      <c r="N274" s="229">
        <f t="shared" si="261"/>
        <v>0</v>
      </c>
      <c r="O274" s="229">
        <f t="shared" si="261"/>
        <v>0</v>
      </c>
      <c r="P274" s="229">
        <f t="shared" si="261"/>
        <v>0</v>
      </c>
      <c r="Q274" s="229">
        <f t="shared" si="261"/>
        <v>0</v>
      </c>
      <c r="R274" s="229">
        <f t="shared" si="261"/>
        <v>0</v>
      </c>
      <c r="S274" s="229">
        <f t="shared" si="261"/>
        <v>0</v>
      </c>
      <c r="T274" s="229">
        <f t="shared" si="261"/>
        <v>0</v>
      </c>
      <c r="U274" s="229">
        <f t="shared" si="261"/>
        <v>0</v>
      </c>
      <c r="V274" s="229">
        <f>IF($D274=V$9,$E274*$G$3/2,IF(AND($C274+$E$3&gt;V$8,V$9&gt;$D274),$E274*$G$3,0))</f>
        <v>0</v>
      </c>
      <c r="W274" s="229">
        <f t="shared" si="266"/>
        <v>0</v>
      </c>
      <c r="X274" s="229">
        <f t="shared" si="266"/>
        <v>0</v>
      </c>
      <c r="Y274" s="229">
        <f t="shared" si="266"/>
        <v>0</v>
      </c>
      <c r="Z274" s="229">
        <f t="shared" si="266"/>
        <v>0</v>
      </c>
      <c r="AA274" s="229">
        <f t="shared" si="266"/>
        <v>0</v>
      </c>
      <c r="AB274" s="229">
        <f t="shared" si="266"/>
        <v>0</v>
      </c>
      <c r="AC274" s="229">
        <f t="shared" si="266"/>
        <v>0</v>
      </c>
      <c r="AD274" s="229">
        <f t="shared" si="266"/>
        <v>0</v>
      </c>
      <c r="AE274" s="229">
        <f t="shared" si="266"/>
        <v>0</v>
      </c>
      <c r="AF274" s="229">
        <f t="shared" si="266"/>
        <v>0</v>
      </c>
      <c r="AG274" s="229">
        <f t="shared" si="266"/>
        <v>0</v>
      </c>
      <c r="AH274" s="229">
        <f t="shared" si="266"/>
        <v>0</v>
      </c>
      <c r="AI274" s="229">
        <f t="shared" si="266"/>
        <v>0</v>
      </c>
      <c r="AJ274" s="229">
        <f t="shared" si="266"/>
        <v>0</v>
      </c>
      <c r="AK274" s="229">
        <f t="shared" si="266"/>
        <v>0</v>
      </c>
      <c r="AL274" s="229">
        <f t="shared" si="266"/>
        <v>0</v>
      </c>
      <c r="AM274" s="229">
        <f t="shared" si="267"/>
        <v>0</v>
      </c>
      <c r="AN274" s="229">
        <f t="shared" si="267"/>
        <v>0</v>
      </c>
      <c r="AO274" s="229">
        <f t="shared" si="270"/>
        <v>0</v>
      </c>
      <c r="AP274" s="229">
        <f t="shared" si="270"/>
        <v>0</v>
      </c>
      <c r="AQ274" s="229">
        <f t="shared" si="270"/>
        <v>0</v>
      </c>
      <c r="AR274" s="229">
        <f t="shared" si="270"/>
        <v>0</v>
      </c>
      <c r="AS274" s="229">
        <f t="shared" si="270"/>
        <v>0</v>
      </c>
      <c r="AT274" s="229">
        <f t="shared" si="270"/>
        <v>0</v>
      </c>
      <c r="AU274" s="229">
        <f t="shared" si="270"/>
        <v>0</v>
      </c>
      <c r="AV274" s="229">
        <f t="shared" si="270"/>
        <v>0</v>
      </c>
      <c r="AW274" s="229">
        <f t="shared" si="270"/>
        <v>0</v>
      </c>
      <c r="AX274" s="229">
        <f t="shared" si="270"/>
        <v>0</v>
      </c>
      <c r="AY274" s="229">
        <f t="shared" si="270"/>
        <v>0</v>
      </c>
      <c r="AZ274" s="229">
        <f t="shared" si="270"/>
        <v>0</v>
      </c>
      <c r="BA274" s="229">
        <f t="shared" si="270"/>
        <v>0</v>
      </c>
      <c r="BB274" s="229">
        <f t="shared" si="270"/>
        <v>0</v>
      </c>
      <c r="BC274" s="229">
        <f t="shared" si="270"/>
        <v>0</v>
      </c>
      <c r="BD274" s="229">
        <f t="shared" si="270"/>
        <v>0</v>
      </c>
      <c r="BE274" s="229">
        <f t="shared" si="270"/>
        <v>0</v>
      </c>
      <c r="BF274" s="229">
        <f t="shared" si="270"/>
        <v>0</v>
      </c>
      <c r="BG274" s="229">
        <f t="shared" si="270"/>
        <v>0</v>
      </c>
      <c r="BH274" s="229">
        <f t="shared" si="270"/>
        <v>0</v>
      </c>
      <c r="BI274" s="229">
        <f t="shared" si="270"/>
        <v>0</v>
      </c>
      <c r="BJ274" s="229">
        <f t="shared" si="270"/>
        <v>0</v>
      </c>
      <c r="BK274" s="229">
        <f t="shared" si="270"/>
        <v>0</v>
      </c>
      <c r="BL274" s="229">
        <f t="shared" si="270"/>
        <v>0</v>
      </c>
      <c r="BM274" s="229">
        <f t="shared" si="270"/>
        <v>0</v>
      </c>
      <c r="BN274" s="229">
        <f t="shared" si="270"/>
        <v>0</v>
      </c>
      <c r="BO274" s="229">
        <f t="shared" si="270"/>
        <v>0</v>
      </c>
      <c r="BP274" s="229">
        <f t="shared" si="270"/>
        <v>0</v>
      </c>
      <c r="BQ274" s="229">
        <f t="shared" si="270"/>
        <v>0</v>
      </c>
      <c r="BR274" s="229">
        <f t="shared" si="270"/>
        <v>0</v>
      </c>
      <c r="BS274" s="229">
        <f t="shared" si="270"/>
        <v>0</v>
      </c>
      <c r="BT274" s="229">
        <f t="shared" si="270"/>
        <v>0</v>
      </c>
      <c r="BU274" s="229">
        <f t="shared" si="270"/>
        <v>0</v>
      </c>
      <c r="BV274" s="229">
        <f t="shared" si="270"/>
        <v>0</v>
      </c>
      <c r="BW274" s="229">
        <f t="shared" si="270"/>
        <v>0</v>
      </c>
      <c r="BX274" s="229">
        <f t="shared" si="270"/>
        <v>0</v>
      </c>
      <c r="BY274" s="229">
        <f t="shared" si="270"/>
        <v>0</v>
      </c>
      <c r="BZ274" s="229">
        <f t="shared" si="270"/>
        <v>0</v>
      </c>
    </row>
    <row r="275" spans="1:78" s="310" customFormat="1" x14ac:dyDescent="0.2">
      <c r="A275" s="310" t="str">
        <f t="shared" si="263"/>
        <v>Roll-in 6</v>
      </c>
      <c r="B275" s="307">
        <f t="shared" si="263"/>
        <v>0</v>
      </c>
      <c r="C275" s="7">
        <f t="shared" si="255"/>
        <v>37</v>
      </c>
      <c r="D275" s="165">
        <f t="shared" si="269"/>
        <v>44592</v>
      </c>
      <c r="E275" s="68"/>
      <c r="F275" s="77"/>
      <c r="G275" s="229">
        <f t="shared" ref="G275:V290" si="271">IF($D275=G$9,$E275*$G$3/2,IF(AND($C275+$E$3&gt;G$8,G$9&gt;$D275),$E275*$G$3,0))</f>
        <v>0</v>
      </c>
      <c r="H275" s="229">
        <f t="shared" si="271"/>
        <v>0</v>
      </c>
      <c r="I275" s="229">
        <f t="shared" si="271"/>
        <v>0</v>
      </c>
      <c r="J275" s="229">
        <f t="shared" si="271"/>
        <v>0</v>
      </c>
      <c r="K275" s="229">
        <f t="shared" si="271"/>
        <v>0</v>
      </c>
      <c r="L275" s="229">
        <f t="shared" si="271"/>
        <v>0</v>
      </c>
      <c r="M275" s="229">
        <f t="shared" si="271"/>
        <v>0</v>
      </c>
      <c r="N275" s="229">
        <f t="shared" si="271"/>
        <v>0</v>
      </c>
      <c r="O275" s="229">
        <f t="shared" si="271"/>
        <v>0</v>
      </c>
      <c r="P275" s="229">
        <f t="shared" si="271"/>
        <v>0</v>
      </c>
      <c r="Q275" s="229">
        <f t="shared" si="271"/>
        <v>0</v>
      </c>
      <c r="R275" s="229">
        <f t="shared" si="271"/>
        <v>0</v>
      </c>
      <c r="S275" s="229">
        <f t="shared" si="271"/>
        <v>0</v>
      </c>
      <c r="T275" s="229">
        <f t="shared" si="271"/>
        <v>0</v>
      </c>
      <c r="U275" s="229">
        <f t="shared" si="271"/>
        <v>0</v>
      </c>
      <c r="V275" s="229">
        <f t="shared" si="271"/>
        <v>0</v>
      </c>
      <c r="W275" s="229">
        <f t="shared" si="266"/>
        <v>0</v>
      </c>
      <c r="X275" s="229">
        <f t="shared" si="266"/>
        <v>0</v>
      </c>
      <c r="Y275" s="229">
        <f t="shared" si="266"/>
        <v>0</v>
      </c>
      <c r="Z275" s="229">
        <f t="shared" si="266"/>
        <v>0</v>
      </c>
      <c r="AA275" s="229">
        <f t="shared" si="266"/>
        <v>0</v>
      </c>
      <c r="AB275" s="229">
        <f t="shared" si="266"/>
        <v>0</v>
      </c>
      <c r="AC275" s="229">
        <f t="shared" si="266"/>
        <v>0</v>
      </c>
      <c r="AD275" s="229">
        <f t="shared" si="266"/>
        <v>0</v>
      </c>
      <c r="AE275" s="229">
        <f t="shared" si="266"/>
        <v>0</v>
      </c>
      <c r="AF275" s="229">
        <f t="shared" si="266"/>
        <v>0</v>
      </c>
      <c r="AG275" s="229">
        <f t="shared" si="266"/>
        <v>0</v>
      </c>
      <c r="AH275" s="229">
        <f t="shared" si="266"/>
        <v>0</v>
      </c>
      <c r="AI275" s="229">
        <f t="shared" si="266"/>
        <v>0</v>
      </c>
      <c r="AJ275" s="229">
        <f t="shared" si="266"/>
        <v>0</v>
      </c>
      <c r="AK275" s="229">
        <f t="shared" si="266"/>
        <v>0</v>
      </c>
      <c r="AL275" s="229">
        <f t="shared" si="266"/>
        <v>0</v>
      </c>
      <c r="AM275" s="229">
        <f t="shared" si="267"/>
        <v>0</v>
      </c>
      <c r="AN275" s="229">
        <f t="shared" si="267"/>
        <v>0</v>
      </c>
      <c r="AO275" s="229">
        <f t="shared" si="270"/>
        <v>0</v>
      </c>
      <c r="AP275" s="229">
        <f t="shared" si="270"/>
        <v>0</v>
      </c>
      <c r="AQ275" s="229">
        <f t="shared" si="270"/>
        <v>0</v>
      </c>
      <c r="AR275" s="229">
        <f t="shared" si="270"/>
        <v>0</v>
      </c>
      <c r="AS275" s="229">
        <f t="shared" si="270"/>
        <v>0</v>
      </c>
      <c r="AT275" s="229">
        <f t="shared" si="270"/>
        <v>0</v>
      </c>
      <c r="AU275" s="229">
        <f t="shared" si="270"/>
        <v>0</v>
      </c>
      <c r="AV275" s="229">
        <f t="shared" si="270"/>
        <v>0</v>
      </c>
      <c r="AW275" s="229">
        <f t="shared" si="270"/>
        <v>0</v>
      </c>
      <c r="AX275" s="229">
        <f t="shared" si="270"/>
        <v>0</v>
      </c>
      <c r="AY275" s="229">
        <f t="shared" si="270"/>
        <v>0</v>
      </c>
      <c r="AZ275" s="229">
        <f t="shared" si="270"/>
        <v>0</v>
      </c>
      <c r="BA275" s="229">
        <f t="shared" si="270"/>
        <v>0</v>
      </c>
      <c r="BB275" s="229">
        <f t="shared" si="270"/>
        <v>0</v>
      </c>
      <c r="BC275" s="229">
        <f t="shared" si="270"/>
        <v>0</v>
      </c>
      <c r="BD275" s="229">
        <f t="shared" si="270"/>
        <v>0</v>
      </c>
      <c r="BE275" s="229">
        <f t="shared" si="270"/>
        <v>0</v>
      </c>
      <c r="BF275" s="229">
        <f t="shared" si="270"/>
        <v>0</v>
      </c>
      <c r="BG275" s="229">
        <f t="shared" si="270"/>
        <v>0</v>
      </c>
      <c r="BH275" s="229">
        <f t="shared" si="270"/>
        <v>0</v>
      </c>
      <c r="BI275" s="229">
        <f t="shared" si="270"/>
        <v>0</v>
      </c>
      <c r="BJ275" s="229">
        <f t="shared" si="270"/>
        <v>0</v>
      </c>
      <c r="BK275" s="229">
        <f t="shared" si="270"/>
        <v>0</v>
      </c>
      <c r="BL275" s="229">
        <f t="shared" si="270"/>
        <v>0</v>
      </c>
      <c r="BM275" s="229">
        <f t="shared" si="270"/>
        <v>0</v>
      </c>
      <c r="BN275" s="229">
        <f t="shared" si="270"/>
        <v>0</v>
      </c>
      <c r="BO275" s="229">
        <f t="shared" si="270"/>
        <v>0</v>
      </c>
      <c r="BP275" s="229">
        <f t="shared" si="270"/>
        <v>0</v>
      </c>
      <c r="BQ275" s="229">
        <f t="shared" si="270"/>
        <v>0</v>
      </c>
      <c r="BR275" s="229">
        <f t="shared" si="270"/>
        <v>0</v>
      </c>
      <c r="BS275" s="229">
        <f t="shared" si="270"/>
        <v>0</v>
      </c>
      <c r="BT275" s="229">
        <f t="shared" si="270"/>
        <v>0</v>
      </c>
      <c r="BU275" s="229">
        <f t="shared" si="270"/>
        <v>0</v>
      </c>
      <c r="BV275" s="229">
        <f t="shared" si="270"/>
        <v>0</v>
      </c>
      <c r="BW275" s="229">
        <f t="shared" si="270"/>
        <v>0</v>
      </c>
      <c r="BX275" s="229">
        <f t="shared" si="270"/>
        <v>0</v>
      </c>
      <c r="BY275" s="229">
        <f t="shared" si="270"/>
        <v>0</v>
      </c>
      <c r="BZ275" s="229">
        <f t="shared" si="270"/>
        <v>0</v>
      </c>
    </row>
    <row r="276" spans="1:78" s="310" customFormat="1" x14ac:dyDescent="0.2">
      <c r="A276" s="310" t="str">
        <f t="shared" si="263"/>
        <v>Roll-in 6</v>
      </c>
      <c r="B276" s="307">
        <f t="shared" si="263"/>
        <v>0</v>
      </c>
      <c r="C276" s="7">
        <f t="shared" si="255"/>
        <v>38</v>
      </c>
      <c r="D276" s="165">
        <f t="shared" si="269"/>
        <v>44620</v>
      </c>
      <c r="E276" s="68"/>
      <c r="F276" s="77"/>
      <c r="G276" s="229">
        <f t="shared" si="271"/>
        <v>0</v>
      </c>
      <c r="H276" s="229">
        <f t="shared" si="271"/>
        <v>0</v>
      </c>
      <c r="I276" s="229">
        <f t="shared" si="271"/>
        <v>0</v>
      </c>
      <c r="J276" s="229">
        <f t="shared" si="271"/>
        <v>0</v>
      </c>
      <c r="K276" s="229">
        <f t="shared" si="271"/>
        <v>0</v>
      </c>
      <c r="L276" s="229">
        <f t="shared" si="271"/>
        <v>0</v>
      </c>
      <c r="M276" s="229">
        <f t="shared" si="271"/>
        <v>0</v>
      </c>
      <c r="N276" s="229">
        <f t="shared" si="271"/>
        <v>0</v>
      </c>
      <c r="O276" s="229">
        <f t="shared" si="271"/>
        <v>0</v>
      </c>
      <c r="P276" s="229">
        <f t="shared" si="271"/>
        <v>0</v>
      </c>
      <c r="Q276" s="229">
        <f t="shared" si="271"/>
        <v>0</v>
      </c>
      <c r="R276" s="229">
        <f t="shared" si="271"/>
        <v>0</v>
      </c>
      <c r="S276" s="229">
        <f t="shared" si="271"/>
        <v>0</v>
      </c>
      <c r="T276" s="229">
        <f t="shared" si="271"/>
        <v>0</v>
      </c>
      <c r="U276" s="229">
        <f t="shared" si="271"/>
        <v>0</v>
      </c>
      <c r="V276" s="229">
        <f t="shared" si="271"/>
        <v>0</v>
      </c>
      <c r="W276" s="229">
        <f t="shared" si="266"/>
        <v>0</v>
      </c>
      <c r="X276" s="229">
        <f t="shared" si="266"/>
        <v>0</v>
      </c>
      <c r="Y276" s="229">
        <f t="shared" si="266"/>
        <v>0</v>
      </c>
      <c r="Z276" s="229">
        <f t="shared" si="266"/>
        <v>0</v>
      </c>
      <c r="AA276" s="229">
        <f t="shared" si="266"/>
        <v>0</v>
      </c>
      <c r="AB276" s="229">
        <f t="shared" si="266"/>
        <v>0</v>
      </c>
      <c r="AC276" s="229">
        <f t="shared" si="266"/>
        <v>0</v>
      </c>
      <c r="AD276" s="229">
        <f t="shared" si="266"/>
        <v>0</v>
      </c>
      <c r="AE276" s="229">
        <f t="shared" si="266"/>
        <v>0</v>
      </c>
      <c r="AF276" s="229">
        <f t="shared" si="266"/>
        <v>0</v>
      </c>
      <c r="AG276" s="229">
        <f t="shared" si="266"/>
        <v>0</v>
      </c>
      <c r="AH276" s="229">
        <f t="shared" si="266"/>
        <v>0</v>
      </c>
      <c r="AI276" s="229">
        <f t="shared" si="266"/>
        <v>0</v>
      </c>
      <c r="AJ276" s="229">
        <f t="shared" si="266"/>
        <v>0</v>
      </c>
      <c r="AK276" s="229">
        <f t="shared" si="266"/>
        <v>0</v>
      </c>
      <c r="AL276" s="229">
        <f t="shared" si="266"/>
        <v>0</v>
      </c>
      <c r="AM276" s="229">
        <f t="shared" si="267"/>
        <v>0</v>
      </c>
      <c r="AN276" s="229">
        <f t="shared" si="267"/>
        <v>0</v>
      </c>
      <c r="AO276" s="229">
        <f t="shared" si="270"/>
        <v>0</v>
      </c>
      <c r="AP276" s="229">
        <f t="shared" si="270"/>
        <v>0</v>
      </c>
      <c r="AQ276" s="229">
        <f t="shared" si="270"/>
        <v>0</v>
      </c>
      <c r="AR276" s="229">
        <f t="shared" si="270"/>
        <v>0</v>
      </c>
      <c r="AS276" s="229">
        <f t="shared" si="270"/>
        <v>0</v>
      </c>
      <c r="AT276" s="229">
        <f t="shared" si="270"/>
        <v>0</v>
      </c>
      <c r="AU276" s="229">
        <f t="shared" si="270"/>
        <v>0</v>
      </c>
      <c r="AV276" s="229">
        <f t="shared" si="270"/>
        <v>0</v>
      </c>
      <c r="AW276" s="229">
        <f t="shared" si="270"/>
        <v>0</v>
      </c>
      <c r="AX276" s="229">
        <f t="shared" si="270"/>
        <v>0</v>
      </c>
      <c r="AY276" s="229">
        <f t="shared" si="270"/>
        <v>0</v>
      </c>
      <c r="AZ276" s="229">
        <f t="shared" si="270"/>
        <v>0</v>
      </c>
      <c r="BA276" s="229">
        <f t="shared" si="270"/>
        <v>0</v>
      </c>
      <c r="BB276" s="229">
        <f t="shared" si="270"/>
        <v>0</v>
      </c>
      <c r="BC276" s="229">
        <f t="shared" si="270"/>
        <v>0</v>
      </c>
      <c r="BD276" s="229">
        <f t="shared" si="270"/>
        <v>0</v>
      </c>
      <c r="BE276" s="229">
        <f t="shared" si="270"/>
        <v>0</v>
      </c>
      <c r="BF276" s="229">
        <f t="shared" si="270"/>
        <v>0</v>
      </c>
      <c r="BG276" s="229">
        <f t="shared" si="270"/>
        <v>0</v>
      </c>
      <c r="BH276" s="229">
        <f t="shared" si="270"/>
        <v>0</v>
      </c>
      <c r="BI276" s="229">
        <f t="shared" si="270"/>
        <v>0</v>
      </c>
      <c r="BJ276" s="229">
        <f t="shared" si="270"/>
        <v>0</v>
      </c>
      <c r="BK276" s="229">
        <f t="shared" si="270"/>
        <v>0</v>
      </c>
      <c r="BL276" s="229">
        <f t="shared" si="270"/>
        <v>0</v>
      </c>
      <c r="BM276" s="229">
        <f t="shared" si="270"/>
        <v>0</v>
      </c>
      <c r="BN276" s="229">
        <f t="shared" si="270"/>
        <v>0</v>
      </c>
      <c r="BO276" s="229">
        <f t="shared" si="270"/>
        <v>0</v>
      </c>
      <c r="BP276" s="229">
        <f t="shared" si="270"/>
        <v>0</v>
      </c>
      <c r="BQ276" s="229">
        <f t="shared" si="270"/>
        <v>0</v>
      </c>
      <c r="BR276" s="229">
        <f t="shared" si="270"/>
        <v>0</v>
      </c>
      <c r="BS276" s="229">
        <f t="shared" si="270"/>
        <v>0</v>
      </c>
      <c r="BT276" s="229">
        <f t="shared" si="270"/>
        <v>0</v>
      </c>
      <c r="BU276" s="229">
        <f t="shared" si="270"/>
        <v>0</v>
      </c>
      <c r="BV276" s="229">
        <f t="shared" si="270"/>
        <v>0</v>
      </c>
      <c r="BW276" s="229">
        <f t="shared" si="270"/>
        <v>0</v>
      </c>
      <c r="BX276" s="229">
        <f t="shared" si="270"/>
        <v>0</v>
      </c>
      <c r="BY276" s="229">
        <f t="shared" si="270"/>
        <v>0</v>
      </c>
      <c r="BZ276" s="229">
        <f t="shared" si="270"/>
        <v>0</v>
      </c>
    </row>
    <row r="277" spans="1:78" s="310" customFormat="1" x14ac:dyDescent="0.2">
      <c r="A277" s="310" t="str">
        <f t="shared" si="263"/>
        <v>Roll-in 7</v>
      </c>
      <c r="B277" s="307">
        <f t="shared" si="263"/>
        <v>0</v>
      </c>
      <c r="C277" s="7">
        <f t="shared" si="255"/>
        <v>39</v>
      </c>
      <c r="D277" s="165">
        <f t="shared" si="269"/>
        <v>44651</v>
      </c>
      <c r="E277" s="68"/>
      <c r="F277" s="77"/>
      <c r="G277" s="229">
        <f t="shared" si="271"/>
        <v>0</v>
      </c>
      <c r="H277" s="229">
        <f t="shared" si="271"/>
        <v>0</v>
      </c>
      <c r="I277" s="229">
        <f t="shared" si="271"/>
        <v>0</v>
      </c>
      <c r="J277" s="229">
        <f t="shared" si="271"/>
        <v>0</v>
      </c>
      <c r="K277" s="229">
        <f t="shared" si="271"/>
        <v>0</v>
      </c>
      <c r="L277" s="229">
        <f t="shared" si="271"/>
        <v>0</v>
      </c>
      <c r="M277" s="229">
        <f t="shared" si="271"/>
        <v>0</v>
      </c>
      <c r="N277" s="229">
        <f t="shared" si="271"/>
        <v>0</v>
      </c>
      <c r="O277" s="229">
        <f t="shared" si="271"/>
        <v>0</v>
      </c>
      <c r="P277" s="229">
        <f t="shared" si="271"/>
        <v>0</v>
      </c>
      <c r="Q277" s="229">
        <f t="shared" si="271"/>
        <v>0</v>
      </c>
      <c r="R277" s="229">
        <f t="shared" si="271"/>
        <v>0</v>
      </c>
      <c r="S277" s="229">
        <f t="shared" si="271"/>
        <v>0</v>
      </c>
      <c r="T277" s="229">
        <f t="shared" si="271"/>
        <v>0</v>
      </c>
      <c r="U277" s="229">
        <f t="shared" si="271"/>
        <v>0</v>
      </c>
      <c r="V277" s="229">
        <f t="shared" si="271"/>
        <v>0</v>
      </c>
      <c r="W277" s="229">
        <f t="shared" si="266"/>
        <v>0</v>
      </c>
      <c r="X277" s="229">
        <f t="shared" si="266"/>
        <v>0</v>
      </c>
      <c r="Y277" s="229">
        <f t="shared" si="266"/>
        <v>0</v>
      </c>
      <c r="Z277" s="229">
        <f t="shared" si="266"/>
        <v>0</v>
      </c>
      <c r="AA277" s="229">
        <f t="shared" si="266"/>
        <v>0</v>
      </c>
      <c r="AB277" s="229">
        <f t="shared" si="266"/>
        <v>0</v>
      </c>
      <c r="AC277" s="229">
        <f t="shared" si="266"/>
        <v>0</v>
      </c>
      <c r="AD277" s="229">
        <f t="shared" si="266"/>
        <v>0</v>
      </c>
      <c r="AE277" s="229">
        <f t="shared" si="266"/>
        <v>0</v>
      </c>
      <c r="AF277" s="229">
        <f t="shared" si="266"/>
        <v>0</v>
      </c>
      <c r="AG277" s="229">
        <f t="shared" si="266"/>
        <v>0</v>
      </c>
      <c r="AH277" s="229">
        <f t="shared" si="266"/>
        <v>0</v>
      </c>
      <c r="AI277" s="229">
        <f t="shared" si="266"/>
        <v>0</v>
      </c>
      <c r="AJ277" s="229">
        <f t="shared" si="266"/>
        <v>0</v>
      </c>
      <c r="AK277" s="229">
        <f t="shared" si="266"/>
        <v>0</v>
      </c>
      <c r="AL277" s="229">
        <f t="shared" si="266"/>
        <v>0</v>
      </c>
      <c r="AM277" s="229">
        <f t="shared" si="267"/>
        <v>0</v>
      </c>
      <c r="AN277" s="229">
        <f t="shared" si="267"/>
        <v>0</v>
      </c>
      <c r="AO277" s="229">
        <f t="shared" si="270"/>
        <v>0</v>
      </c>
      <c r="AP277" s="229">
        <f t="shared" si="270"/>
        <v>0</v>
      </c>
      <c r="AQ277" s="229">
        <f t="shared" si="270"/>
        <v>0</v>
      </c>
      <c r="AR277" s="229">
        <f t="shared" si="270"/>
        <v>0</v>
      </c>
      <c r="AS277" s="229">
        <f t="shared" si="270"/>
        <v>0</v>
      </c>
      <c r="AT277" s="229">
        <f t="shared" si="270"/>
        <v>0</v>
      </c>
      <c r="AU277" s="229">
        <f t="shared" si="270"/>
        <v>0</v>
      </c>
      <c r="AV277" s="229">
        <f t="shared" si="270"/>
        <v>0</v>
      </c>
      <c r="AW277" s="229">
        <f t="shared" si="270"/>
        <v>0</v>
      </c>
      <c r="AX277" s="229">
        <f t="shared" si="270"/>
        <v>0</v>
      </c>
      <c r="AY277" s="229">
        <f t="shared" si="270"/>
        <v>0</v>
      </c>
      <c r="AZ277" s="229">
        <f t="shared" si="270"/>
        <v>0</v>
      </c>
      <c r="BA277" s="229">
        <f t="shared" si="270"/>
        <v>0</v>
      </c>
      <c r="BB277" s="229">
        <f t="shared" si="270"/>
        <v>0</v>
      </c>
      <c r="BC277" s="229">
        <f t="shared" si="270"/>
        <v>0</v>
      </c>
      <c r="BD277" s="229">
        <f t="shared" si="270"/>
        <v>0</v>
      </c>
      <c r="BE277" s="229">
        <f t="shared" si="270"/>
        <v>0</v>
      </c>
      <c r="BF277" s="229">
        <f t="shared" si="270"/>
        <v>0</v>
      </c>
      <c r="BG277" s="229">
        <f t="shared" si="270"/>
        <v>0</v>
      </c>
      <c r="BH277" s="229">
        <f t="shared" si="270"/>
        <v>0</v>
      </c>
      <c r="BI277" s="229">
        <f t="shared" si="270"/>
        <v>0</v>
      </c>
      <c r="BJ277" s="229">
        <f t="shared" si="270"/>
        <v>0</v>
      </c>
      <c r="BK277" s="229">
        <f t="shared" si="270"/>
        <v>0</v>
      </c>
      <c r="BL277" s="229">
        <f t="shared" si="270"/>
        <v>0</v>
      </c>
      <c r="BM277" s="229">
        <f t="shared" si="270"/>
        <v>0</v>
      </c>
      <c r="BN277" s="229">
        <f t="shared" si="270"/>
        <v>0</v>
      </c>
      <c r="BO277" s="229">
        <f t="shared" si="270"/>
        <v>0</v>
      </c>
      <c r="BP277" s="229">
        <f t="shared" si="270"/>
        <v>0</v>
      </c>
      <c r="BQ277" s="229">
        <f t="shared" si="270"/>
        <v>0</v>
      </c>
      <c r="BR277" s="229">
        <f t="shared" si="270"/>
        <v>0</v>
      </c>
      <c r="BS277" s="229">
        <f t="shared" si="270"/>
        <v>0</v>
      </c>
      <c r="BT277" s="229">
        <f t="shared" si="270"/>
        <v>0</v>
      </c>
      <c r="BU277" s="229">
        <f t="shared" si="270"/>
        <v>0</v>
      </c>
      <c r="BV277" s="229">
        <f t="shared" si="270"/>
        <v>0</v>
      </c>
      <c r="BW277" s="229">
        <f t="shared" si="270"/>
        <v>0</v>
      </c>
      <c r="BX277" s="229">
        <f t="shared" si="270"/>
        <v>0</v>
      </c>
      <c r="BY277" s="229">
        <f t="shared" si="270"/>
        <v>0</v>
      </c>
      <c r="BZ277" s="229">
        <f t="shared" si="270"/>
        <v>0</v>
      </c>
    </row>
    <row r="278" spans="1:78" s="310" customFormat="1" x14ac:dyDescent="0.2">
      <c r="A278" s="310" t="str">
        <f t="shared" si="263"/>
        <v>Roll-in 7</v>
      </c>
      <c r="B278" s="307">
        <f t="shared" si="263"/>
        <v>0</v>
      </c>
      <c r="C278" s="7">
        <f t="shared" si="255"/>
        <v>40</v>
      </c>
      <c r="D278" s="165">
        <f t="shared" si="269"/>
        <v>44681</v>
      </c>
      <c r="E278" s="68"/>
      <c r="F278" s="77"/>
      <c r="G278" s="229">
        <f t="shared" si="271"/>
        <v>0</v>
      </c>
      <c r="H278" s="229">
        <f t="shared" si="271"/>
        <v>0</v>
      </c>
      <c r="I278" s="229">
        <f t="shared" si="271"/>
        <v>0</v>
      </c>
      <c r="J278" s="229">
        <f t="shared" si="271"/>
        <v>0</v>
      </c>
      <c r="K278" s="229">
        <f t="shared" si="271"/>
        <v>0</v>
      </c>
      <c r="L278" s="229">
        <f t="shared" si="271"/>
        <v>0</v>
      </c>
      <c r="M278" s="229">
        <f t="shared" si="271"/>
        <v>0</v>
      </c>
      <c r="N278" s="229">
        <f t="shared" si="271"/>
        <v>0</v>
      </c>
      <c r="O278" s="229">
        <f t="shared" si="271"/>
        <v>0</v>
      </c>
      <c r="P278" s="229">
        <f t="shared" si="271"/>
        <v>0</v>
      </c>
      <c r="Q278" s="229">
        <f t="shared" si="271"/>
        <v>0</v>
      </c>
      <c r="R278" s="229">
        <f t="shared" si="271"/>
        <v>0</v>
      </c>
      <c r="S278" s="229">
        <f t="shared" si="271"/>
        <v>0</v>
      </c>
      <c r="T278" s="229">
        <f t="shared" si="271"/>
        <v>0</v>
      </c>
      <c r="U278" s="229">
        <f t="shared" si="271"/>
        <v>0</v>
      </c>
      <c r="V278" s="229">
        <f t="shared" si="271"/>
        <v>0</v>
      </c>
      <c r="W278" s="229">
        <f t="shared" si="266"/>
        <v>0</v>
      </c>
      <c r="X278" s="229">
        <f t="shared" si="266"/>
        <v>0</v>
      </c>
      <c r="Y278" s="229">
        <f t="shared" si="266"/>
        <v>0</v>
      </c>
      <c r="Z278" s="229">
        <f t="shared" si="266"/>
        <v>0</v>
      </c>
      <c r="AA278" s="229">
        <f t="shared" si="266"/>
        <v>0</v>
      </c>
      <c r="AB278" s="229">
        <f t="shared" si="266"/>
        <v>0</v>
      </c>
      <c r="AC278" s="229">
        <f t="shared" si="266"/>
        <v>0</v>
      </c>
      <c r="AD278" s="229">
        <f t="shared" si="266"/>
        <v>0</v>
      </c>
      <c r="AE278" s="229">
        <f t="shared" si="266"/>
        <v>0</v>
      </c>
      <c r="AF278" s="229">
        <f t="shared" si="266"/>
        <v>0</v>
      </c>
      <c r="AG278" s="229">
        <f t="shared" si="266"/>
        <v>0</v>
      </c>
      <c r="AH278" s="229">
        <f t="shared" si="266"/>
        <v>0</v>
      </c>
      <c r="AI278" s="229">
        <f t="shared" si="266"/>
        <v>0</v>
      </c>
      <c r="AJ278" s="229">
        <f t="shared" si="266"/>
        <v>0</v>
      </c>
      <c r="AK278" s="229">
        <f t="shared" si="266"/>
        <v>0</v>
      </c>
      <c r="AL278" s="229">
        <f t="shared" si="266"/>
        <v>0</v>
      </c>
      <c r="AM278" s="229">
        <f t="shared" si="267"/>
        <v>0</v>
      </c>
      <c r="AN278" s="229">
        <f t="shared" si="267"/>
        <v>0</v>
      </c>
      <c r="AO278" s="229">
        <f t="shared" si="270"/>
        <v>0</v>
      </c>
      <c r="AP278" s="229">
        <f t="shared" si="270"/>
        <v>0</v>
      </c>
      <c r="AQ278" s="229">
        <f t="shared" si="270"/>
        <v>0</v>
      </c>
      <c r="AR278" s="229">
        <f t="shared" si="270"/>
        <v>0</v>
      </c>
      <c r="AS278" s="229">
        <f t="shared" si="270"/>
        <v>0</v>
      </c>
      <c r="AT278" s="229">
        <f t="shared" si="270"/>
        <v>0</v>
      </c>
      <c r="AU278" s="229">
        <f t="shared" si="270"/>
        <v>0</v>
      </c>
      <c r="AV278" s="229">
        <f t="shared" si="270"/>
        <v>0</v>
      </c>
      <c r="AW278" s="229">
        <f t="shared" si="270"/>
        <v>0</v>
      </c>
      <c r="AX278" s="229">
        <f t="shared" si="270"/>
        <v>0</v>
      </c>
      <c r="AY278" s="229">
        <f t="shared" si="270"/>
        <v>0</v>
      </c>
      <c r="AZ278" s="229">
        <f t="shared" si="270"/>
        <v>0</v>
      </c>
      <c r="BA278" s="229">
        <f t="shared" si="270"/>
        <v>0</v>
      </c>
      <c r="BB278" s="229">
        <f t="shared" si="270"/>
        <v>0</v>
      </c>
      <c r="BC278" s="229">
        <f t="shared" si="270"/>
        <v>0</v>
      </c>
      <c r="BD278" s="229">
        <f t="shared" si="270"/>
        <v>0</v>
      </c>
      <c r="BE278" s="229">
        <f t="shared" si="270"/>
        <v>0</v>
      </c>
      <c r="BF278" s="229">
        <f t="shared" si="270"/>
        <v>0</v>
      </c>
      <c r="BG278" s="229">
        <f t="shared" si="270"/>
        <v>0</v>
      </c>
      <c r="BH278" s="229">
        <f t="shared" si="270"/>
        <v>0</v>
      </c>
      <c r="BI278" s="229">
        <f t="shared" si="270"/>
        <v>0</v>
      </c>
      <c r="BJ278" s="229">
        <f t="shared" si="270"/>
        <v>0</v>
      </c>
      <c r="BK278" s="229">
        <f t="shared" si="270"/>
        <v>0</v>
      </c>
      <c r="BL278" s="229">
        <f t="shared" si="270"/>
        <v>0</v>
      </c>
      <c r="BM278" s="229">
        <f t="shared" si="270"/>
        <v>0</v>
      </c>
      <c r="BN278" s="229">
        <f t="shared" si="270"/>
        <v>0</v>
      </c>
      <c r="BO278" s="229">
        <f t="shared" si="270"/>
        <v>0</v>
      </c>
      <c r="BP278" s="229">
        <f t="shared" si="270"/>
        <v>0</v>
      </c>
      <c r="BQ278" s="229">
        <f t="shared" si="270"/>
        <v>0</v>
      </c>
      <c r="BR278" s="229">
        <f t="shared" si="270"/>
        <v>0</v>
      </c>
      <c r="BS278" s="229">
        <f t="shared" si="270"/>
        <v>0</v>
      </c>
      <c r="BT278" s="229">
        <f t="shared" si="270"/>
        <v>0</v>
      </c>
      <c r="BU278" s="229">
        <f t="shared" si="270"/>
        <v>0</v>
      </c>
      <c r="BV278" s="229">
        <f t="shared" si="270"/>
        <v>0</v>
      </c>
      <c r="BW278" s="229">
        <f t="shared" si="270"/>
        <v>0</v>
      </c>
      <c r="BX278" s="229">
        <f t="shared" si="270"/>
        <v>0</v>
      </c>
      <c r="BY278" s="229">
        <f t="shared" si="270"/>
        <v>0</v>
      </c>
      <c r="BZ278" s="229">
        <f t="shared" si="270"/>
        <v>0</v>
      </c>
    </row>
    <row r="279" spans="1:78" s="310" customFormat="1" x14ac:dyDescent="0.2">
      <c r="A279" s="310" t="str">
        <f t="shared" si="263"/>
        <v>Roll-in 7</v>
      </c>
      <c r="B279" s="307">
        <f t="shared" si="263"/>
        <v>0</v>
      </c>
      <c r="C279" s="7">
        <f t="shared" si="255"/>
        <v>41</v>
      </c>
      <c r="D279" s="165">
        <f t="shared" si="269"/>
        <v>44712</v>
      </c>
      <c r="E279" s="68"/>
      <c r="F279" s="77"/>
      <c r="G279" s="229">
        <f t="shared" si="271"/>
        <v>0</v>
      </c>
      <c r="H279" s="229">
        <f t="shared" si="271"/>
        <v>0</v>
      </c>
      <c r="I279" s="229">
        <f t="shared" si="271"/>
        <v>0</v>
      </c>
      <c r="J279" s="229">
        <f t="shared" si="271"/>
        <v>0</v>
      </c>
      <c r="K279" s="229">
        <f t="shared" si="271"/>
        <v>0</v>
      </c>
      <c r="L279" s="229">
        <f t="shared" si="271"/>
        <v>0</v>
      </c>
      <c r="M279" s="229">
        <f t="shared" si="271"/>
        <v>0</v>
      </c>
      <c r="N279" s="229">
        <f t="shared" si="271"/>
        <v>0</v>
      </c>
      <c r="O279" s="229">
        <f t="shared" si="271"/>
        <v>0</v>
      </c>
      <c r="P279" s="229">
        <f t="shared" si="271"/>
        <v>0</v>
      </c>
      <c r="Q279" s="229">
        <f t="shared" si="271"/>
        <v>0</v>
      </c>
      <c r="R279" s="229">
        <f t="shared" si="271"/>
        <v>0</v>
      </c>
      <c r="S279" s="229">
        <f t="shared" si="271"/>
        <v>0</v>
      </c>
      <c r="T279" s="229">
        <f t="shared" si="271"/>
        <v>0</v>
      </c>
      <c r="U279" s="229">
        <f t="shared" si="271"/>
        <v>0</v>
      </c>
      <c r="V279" s="229">
        <f t="shared" si="271"/>
        <v>0</v>
      </c>
      <c r="W279" s="229">
        <f t="shared" si="266"/>
        <v>0</v>
      </c>
      <c r="X279" s="229">
        <f t="shared" si="266"/>
        <v>0</v>
      </c>
      <c r="Y279" s="229">
        <f t="shared" si="266"/>
        <v>0</v>
      </c>
      <c r="Z279" s="229">
        <f t="shared" si="266"/>
        <v>0</v>
      </c>
      <c r="AA279" s="229">
        <f t="shared" si="266"/>
        <v>0</v>
      </c>
      <c r="AB279" s="229">
        <f t="shared" si="266"/>
        <v>0</v>
      </c>
      <c r="AC279" s="229">
        <f t="shared" si="266"/>
        <v>0</v>
      </c>
      <c r="AD279" s="229">
        <f t="shared" si="266"/>
        <v>0</v>
      </c>
      <c r="AE279" s="229">
        <f t="shared" si="266"/>
        <v>0</v>
      </c>
      <c r="AF279" s="229">
        <f t="shared" si="266"/>
        <v>0</v>
      </c>
      <c r="AG279" s="229">
        <f t="shared" si="266"/>
        <v>0</v>
      </c>
      <c r="AH279" s="229">
        <f t="shared" si="266"/>
        <v>0</v>
      </c>
      <c r="AI279" s="229">
        <f t="shared" si="266"/>
        <v>0</v>
      </c>
      <c r="AJ279" s="229">
        <f t="shared" si="266"/>
        <v>0</v>
      </c>
      <c r="AK279" s="229">
        <f t="shared" si="266"/>
        <v>0</v>
      </c>
      <c r="AL279" s="229">
        <f t="shared" si="266"/>
        <v>0</v>
      </c>
      <c r="AM279" s="229">
        <f t="shared" si="267"/>
        <v>0</v>
      </c>
      <c r="AN279" s="229">
        <f t="shared" si="267"/>
        <v>0</v>
      </c>
      <c r="AO279" s="229">
        <f t="shared" si="270"/>
        <v>0</v>
      </c>
      <c r="AP279" s="229">
        <f t="shared" si="270"/>
        <v>0</v>
      </c>
      <c r="AQ279" s="229">
        <f t="shared" si="270"/>
        <v>0</v>
      </c>
      <c r="AR279" s="229">
        <f t="shared" si="270"/>
        <v>0</v>
      </c>
      <c r="AS279" s="229">
        <f t="shared" si="270"/>
        <v>0</v>
      </c>
      <c r="AT279" s="229">
        <f t="shared" si="270"/>
        <v>0</v>
      </c>
      <c r="AU279" s="229">
        <f t="shared" si="270"/>
        <v>0</v>
      </c>
      <c r="AV279" s="229">
        <f t="shared" si="270"/>
        <v>0</v>
      </c>
      <c r="AW279" s="229">
        <f t="shared" si="270"/>
        <v>0</v>
      </c>
      <c r="AX279" s="229">
        <f t="shared" si="270"/>
        <v>0</v>
      </c>
      <c r="AY279" s="229">
        <f t="shared" si="270"/>
        <v>0</v>
      </c>
      <c r="AZ279" s="229">
        <f t="shared" si="270"/>
        <v>0</v>
      </c>
      <c r="BA279" s="229">
        <f t="shared" si="270"/>
        <v>0</v>
      </c>
      <c r="BB279" s="229">
        <f t="shared" si="270"/>
        <v>0</v>
      </c>
      <c r="BC279" s="229">
        <f t="shared" si="270"/>
        <v>0</v>
      </c>
      <c r="BD279" s="229">
        <f t="shared" si="270"/>
        <v>0</v>
      </c>
      <c r="BE279" s="229">
        <f t="shared" si="270"/>
        <v>0</v>
      </c>
      <c r="BF279" s="229">
        <f t="shared" si="270"/>
        <v>0</v>
      </c>
      <c r="BG279" s="229">
        <f t="shared" si="270"/>
        <v>0</v>
      </c>
      <c r="BH279" s="229">
        <f t="shared" si="270"/>
        <v>0</v>
      </c>
      <c r="BI279" s="229">
        <f t="shared" si="270"/>
        <v>0</v>
      </c>
      <c r="BJ279" s="229">
        <f t="shared" ref="AO279:BZ286" si="272">IF($D279=BJ$9,$E279*$G$3/2,IF(AND($C279+$E$3&gt;BJ$8,BJ$9&gt;$D279),$E279*$G$3,0))</f>
        <v>0</v>
      </c>
      <c r="BK279" s="229">
        <f t="shared" si="272"/>
        <v>0</v>
      </c>
      <c r="BL279" s="229">
        <f t="shared" si="272"/>
        <v>0</v>
      </c>
      <c r="BM279" s="229">
        <f t="shared" si="272"/>
        <v>0</v>
      </c>
      <c r="BN279" s="229">
        <f t="shared" si="272"/>
        <v>0</v>
      </c>
      <c r="BO279" s="229">
        <f t="shared" si="272"/>
        <v>0</v>
      </c>
      <c r="BP279" s="229">
        <f t="shared" si="272"/>
        <v>0</v>
      </c>
      <c r="BQ279" s="229">
        <f t="shared" si="272"/>
        <v>0</v>
      </c>
      <c r="BR279" s="229">
        <f t="shared" si="272"/>
        <v>0</v>
      </c>
      <c r="BS279" s="229">
        <f t="shared" si="272"/>
        <v>0</v>
      </c>
      <c r="BT279" s="229">
        <f t="shared" si="272"/>
        <v>0</v>
      </c>
      <c r="BU279" s="229">
        <f t="shared" si="272"/>
        <v>0</v>
      </c>
      <c r="BV279" s="229">
        <f t="shared" si="272"/>
        <v>0</v>
      </c>
      <c r="BW279" s="229">
        <f t="shared" si="272"/>
        <v>0</v>
      </c>
      <c r="BX279" s="229">
        <f t="shared" si="272"/>
        <v>0</v>
      </c>
      <c r="BY279" s="229">
        <f t="shared" si="272"/>
        <v>0</v>
      </c>
      <c r="BZ279" s="229">
        <f t="shared" si="272"/>
        <v>0</v>
      </c>
    </row>
    <row r="280" spans="1:78" s="310" customFormat="1" x14ac:dyDescent="0.2">
      <c r="A280" s="310" t="str">
        <f t="shared" ref="A280:B298" si="273">A53</f>
        <v>Roll-in 7</v>
      </c>
      <c r="B280" s="307">
        <f t="shared" si="273"/>
        <v>0</v>
      </c>
      <c r="C280" s="7">
        <f t="shared" si="255"/>
        <v>42</v>
      </c>
      <c r="D280" s="165">
        <f t="shared" si="269"/>
        <v>44742</v>
      </c>
      <c r="E280" s="68"/>
      <c r="F280" s="77"/>
      <c r="G280" s="229">
        <f t="shared" si="271"/>
        <v>0</v>
      </c>
      <c r="H280" s="229">
        <f t="shared" si="271"/>
        <v>0</v>
      </c>
      <c r="I280" s="229">
        <f t="shared" si="271"/>
        <v>0</v>
      </c>
      <c r="J280" s="229">
        <f t="shared" si="271"/>
        <v>0</v>
      </c>
      <c r="K280" s="229">
        <f t="shared" si="271"/>
        <v>0</v>
      </c>
      <c r="L280" s="229">
        <f t="shared" si="271"/>
        <v>0</v>
      </c>
      <c r="M280" s="229">
        <f t="shared" si="271"/>
        <v>0</v>
      </c>
      <c r="N280" s="229">
        <f t="shared" si="271"/>
        <v>0</v>
      </c>
      <c r="O280" s="229">
        <f t="shared" si="271"/>
        <v>0</v>
      </c>
      <c r="P280" s="229">
        <f t="shared" si="271"/>
        <v>0</v>
      </c>
      <c r="Q280" s="229">
        <f t="shared" si="271"/>
        <v>0</v>
      </c>
      <c r="R280" s="229">
        <f t="shared" si="271"/>
        <v>0</v>
      </c>
      <c r="S280" s="229">
        <f t="shared" si="271"/>
        <v>0</v>
      </c>
      <c r="T280" s="229">
        <f t="shared" si="271"/>
        <v>0</v>
      </c>
      <c r="U280" s="229">
        <f t="shared" si="271"/>
        <v>0</v>
      </c>
      <c r="V280" s="229">
        <f t="shared" si="271"/>
        <v>0</v>
      </c>
      <c r="W280" s="229">
        <f t="shared" si="266"/>
        <v>0</v>
      </c>
      <c r="X280" s="229">
        <f t="shared" si="266"/>
        <v>0</v>
      </c>
      <c r="Y280" s="229">
        <f t="shared" si="266"/>
        <v>0</v>
      </c>
      <c r="Z280" s="229">
        <f t="shared" si="266"/>
        <v>0</v>
      </c>
      <c r="AA280" s="229">
        <f t="shared" si="266"/>
        <v>0</v>
      </c>
      <c r="AB280" s="229">
        <f t="shared" si="266"/>
        <v>0</v>
      </c>
      <c r="AC280" s="229">
        <f t="shared" si="266"/>
        <v>0</v>
      </c>
      <c r="AD280" s="229">
        <f t="shared" si="266"/>
        <v>0</v>
      </c>
      <c r="AE280" s="229">
        <f t="shared" si="266"/>
        <v>0</v>
      </c>
      <c r="AF280" s="229">
        <f t="shared" si="266"/>
        <v>0</v>
      </c>
      <c r="AG280" s="229">
        <f t="shared" si="266"/>
        <v>0</v>
      </c>
      <c r="AH280" s="229">
        <f t="shared" si="266"/>
        <v>0</v>
      </c>
      <c r="AI280" s="229">
        <f t="shared" si="266"/>
        <v>0</v>
      </c>
      <c r="AJ280" s="229">
        <f t="shared" si="266"/>
        <v>0</v>
      </c>
      <c r="AK280" s="229">
        <f t="shared" si="266"/>
        <v>0</v>
      </c>
      <c r="AL280" s="229">
        <f t="shared" si="266"/>
        <v>0</v>
      </c>
      <c r="AM280" s="229">
        <f t="shared" si="267"/>
        <v>0</v>
      </c>
      <c r="AN280" s="229">
        <f t="shared" si="267"/>
        <v>0</v>
      </c>
      <c r="AO280" s="229">
        <f t="shared" si="272"/>
        <v>0</v>
      </c>
      <c r="AP280" s="229">
        <f t="shared" si="272"/>
        <v>0</v>
      </c>
      <c r="AQ280" s="229">
        <f t="shared" si="272"/>
        <v>0</v>
      </c>
      <c r="AR280" s="229">
        <f t="shared" si="272"/>
        <v>0</v>
      </c>
      <c r="AS280" s="229">
        <f t="shared" si="272"/>
        <v>0</v>
      </c>
      <c r="AT280" s="229">
        <f t="shared" si="272"/>
        <v>0</v>
      </c>
      <c r="AU280" s="229">
        <f t="shared" si="272"/>
        <v>0</v>
      </c>
      <c r="AV280" s="229">
        <f t="shared" si="272"/>
        <v>0</v>
      </c>
      <c r="AW280" s="229">
        <f t="shared" si="272"/>
        <v>0</v>
      </c>
      <c r="AX280" s="229">
        <f t="shared" si="272"/>
        <v>0</v>
      </c>
      <c r="AY280" s="229">
        <f t="shared" si="272"/>
        <v>0</v>
      </c>
      <c r="AZ280" s="229">
        <f t="shared" si="272"/>
        <v>0</v>
      </c>
      <c r="BA280" s="229">
        <f t="shared" si="272"/>
        <v>0</v>
      </c>
      <c r="BB280" s="229">
        <f t="shared" si="272"/>
        <v>0</v>
      </c>
      <c r="BC280" s="229">
        <f t="shared" si="272"/>
        <v>0</v>
      </c>
      <c r="BD280" s="229">
        <f t="shared" si="272"/>
        <v>0</v>
      </c>
      <c r="BE280" s="229">
        <f t="shared" si="272"/>
        <v>0</v>
      </c>
      <c r="BF280" s="229">
        <f t="shared" si="272"/>
        <v>0</v>
      </c>
      <c r="BG280" s="229">
        <f t="shared" si="272"/>
        <v>0</v>
      </c>
      <c r="BH280" s="229">
        <f t="shared" si="272"/>
        <v>0</v>
      </c>
      <c r="BI280" s="229">
        <f t="shared" si="272"/>
        <v>0</v>
      </c>
      <c r="BJ280" s="229">
        <f t="shared" si="272"/>
        <v>0</v>
      </c>
      <c r="BK280" s="229">
        <f t="shared" si="272"/>
        <v>0</v>
      </c>
      <c r="BL280" s="229">
        <f t="shared" si="272"/>
        <v>0</v>
      </c>
      <c r="BM280" s="229">
        <f t="shared" si="272"/>
        <v>0</v>
      </c>
      <c r="BN280" s="229">
        <f t="shared" si="272"/>
        <v>0</v>
      </c>
      <c r="BO280" s="229">
        <f t="shared" si="272"/>
        <v>0</v>
      </c>
      <c r="BP280" s="229">
        <f t="shared" si="272"/>
        <v>0</v>
      </c>
      <c r="BQ280" s="229">
        <f t="shared" si="272"/>
        <v>0</v>
      </c>
      <c r="BR280" s="229">
        <f t="shared" si="272"/>
        <v>0</v>
      </c>
      <c r="BS280" s="229">
        <f t="shared" si="272"/>
        <v>0</v>
      </c>
      <c r="BT280" s="229">
        <f t="shared" si="272"/>
        <v>0</v>
      </c>
      <c r="BU280" s="229">
        <f t="shared" si="272"/>
        <v>0</v>
      </c>
      <c r="BV280" s="229">
        <f t="shared" si="272"/>
        <v>0</v>
      </c>
      <c r="BW280" s="229">
        <f t="shared" si="272"/>
        <v>0</v>
      </c>
      <c r="BX280" s="229">
        <f t="shared" si="272"/>
        <v>0</v>
      </c>
      <c r="BY280" s="229">
        <f t="shared" si="272"/>
        <v>0</v>
      </c>
      <c r="BZ280" s="229">
        <f t="shared" si="272"/>
        <v>0</v>
      </c>
    </row>
    <row r="281" spans="1:78" s="310" customFormat="1" x14ac:dyDescent="0.2">
      <c r="A281" s="310" t="str">
        <f t="shared" si="273"/>
        <v>Roll-in 7</v>
      </c>
      <c r="B281" s="307">
        <f t="shared" si="273"/>
        <v>0</v>
      </c>
      <c r="C281" s="7">
        <f t="shared" si="255"/>
        <v>43</v>
      </c>
      <c r="D281" s="165">
        <f t="shared" si="269"/>
        <v>44773</v>
      </c>
      <c r="E281" s="68"/>
      <c r="F281" s="77"/>
      <c r="G281" s="229">
        <f t="shared" si="271"/>
        <v>0</v>
      </c>
      <c r="H281" s="229">
        <f t="shared" si="271"/>
        <v>0</v>
      </c>
      <c r="I281" s="229">
        <f t="shared" si="271"/>
        <v>0</v>
      </c>
      <c r="J281" s="229">
        <f t="shared" si="271"/>
        <v>0</v>
      </c>
      <c r="K281" s="229">
        <f t="shared" si="271"/>
        <v>0</v>
      </c>
      <c r="L281" s="229">
        <f t="shared" si="271"/>
        <v>0</v>
      </c>
      <c r="M281" s="229">
        <f t="shared" si="271"/>
        <v>0</v>
      </c>
      <c r="N281" s="229">
        <f t="shared" si="271"/>
        <v>0</v>
      </c>
      <c r="O281" s="229">
        <f t="shared" si="271"/>
        <v>0</v>
      </c>
      <c r="P281" s="229">
        <f t="shared" si="271"/>
        <v>0</v>
      </c>
      <c r="Q281" s="229">
        <f t="shared" si="271"/>
        <v>0</v>
      </c>
      <c r="R281" s="229">
        <f t="shared" si="271"/>
        <v>0</v>
      </c>
      <c r="S281" s="229">
        <f t="shared" si="271"/>
        <v>0</v>
      </c>
      <c r="T281" s="229">
        <f t="shared" si="271"/>
        <v>0</v>
      </c>
      <c r="U281" s="229">
        <f t="shared" si="271"/>
        <v>0</v>
      </c>
      <c r="V281" s="229">
        <f t="shared" si="271"/>
        <v>0</v>
      </c>
      <c r="W281" s="229">
        <f t="shared" si="266"/>
        <v>0</v>
      </c>
      <c r="X281" s="229">
        <f t="shared" si="266"/>
        <v>0</v>
      </c>
      <c r="Y281" s="229">
        <f t="shared" si="266"/>
        <v>0</v>
      </c>
      <c r="Z281" s="229">
        <f t="shared" si="266"/>
        <v>0</v>
      </c>
      <c r="AA281" s="229">
        <f t="shared" si="266"/>
        <v>0</v>
      </c>
      <c r="AB281" s="229">
        <f t="shared" si="266"/>
        <v>0</v>
      </c>
      <c r="AC281" s="229">
        <f t="shared" si="266"/>
        <v>0</v>
      </c>
      <c r="AD281" s="229">
        <f t="shared" si="266"/>
        <v>0</v>
      </c>
      <c r="AE281" s="229">
        <f t="shared" si="266"/>
        <v>0</v>
      </c>
      <c r="AF281" s="229">
        <f t="shared" si="266"/>
        <v>0</v>
      </c>
      <c r="AG281" s="229">
        <f t="shared" si="266"/>
        <v>0</v>
      </c>
      <c r="AH281" s="229">
        <f t="shared" si="266"/>
        <v>0</v>
      </c>
      <c r="AI281" s="229">
        <f t="shared" si="266"/>
        <v>0</v>
      </c>
      <c r="AJ281" s="229">
        <f t="shared" si="266"/>
        <v>0</v>
      </c>
      <c r="AK281" s="229">
        <f t="shared" si="266"/>
        <v>0</v>
      </c>
      <c r="AL281" s="229">
        <f t="shared" ref="AL281:AN297" si="274">IF($D281=AL$9,$E281*$G$3/2,IF(AND($C281+$E$3&gt;AL$8,AL$9&gt;$D281),$E281*$G$3,0))</f>
        <v>0</v>
      </c>
      <c r="AM281" s="229">
        <f t="shared" si="274"/>
        <v>0</v>
      </c>
      <c r="AN281" s="229">
        <f t="shared" si="274"/>
        <v>0</v>
      </c>
      <c r="AO281" s="229">
        <f t="shared" si="272"/>
        <v>0</v>
      </c>
      <c r="AP281" s="229">
        <f t="shared" si="272"/>
        <v>0</v>
      </c>
      <c r="AQ281" s="229">
        <f t="shared" si="272"/>
        <v>0</v>
      </c>
      <c r="AR281" s="229">
        <f t="shared" si="272"/>
        <v>0</v>
      </c>
      <c r="AS281" s="229">
        <f t="shared" si="272"/>
        <v>0</v>
      </c>
      <c r="AT281" s="229">
        <f t="shared" si="272"/>
        <v>0</v>
      </c>
      <c r="AU281" s="229">
        <f t="shared" si="272"/>
        <v>0</v>
      </c>
      <c r="AV281" s="229">
        <f t="shared" si="272"/>
        <v>0</v>
      </c>
      <c r="AW281" s="229">
        <f t="shared" si="272"/>
        <v>0</v>
      </c>
      <c r="AX281" s="229">
        <f t="shared" si="272"/>
        <v>0</v>
      </c>
      <c r="AY281" s="229">
        <f t="shared" si="272"/>
        <v>0</v>
      </c>
      <c r="AZ281" s="229">
        <f t="shared" si="272"/>
        <v>0</v>
      </c>
      <c r="BA281" s="229">
        <f t="shared" si="272"/>
        <v>0</v>
      </c>
      <c r="BB281" s="229">
        <f t="shared" si="272"/>
        <v>0</v>
      </c>
      <c r="BC281" s="229">
        <f t="shared" si="272"/>
        <v>0</v>
      </c>
      <c r="BD281" s="229">
        <f t="shared" si="272"/>
        <v>0</v>
      </c>
      <c r="BE281" s="229">
        <f t="shared" si="272"/>
        <v>0</v>
      </c>
      <c r="BF281" s="229">
        <f t="shared" si="272"/>
        <v>0</v>
      </c>
      <c r="BG281" s="229">
        <f t="shared" si="272"/>
        <v>0</v>
      </c>
      <c r="BH281" s="229">
        <f t="shared" si="272"/>
        <v>0</v>
      </c>
      <c r="BI281" s="229">
        <f t="shared" si="272"/>
        <v>0</v>
      </c>
      <c r="BJ281" s="229">
        <f t="shared" si="272"/>
        <v>0</v>
      </c>
      <c r="BK281" s="229">
        <f t="shared" si="272"/>
        <v>0</v>
      </c>
      <c r="BL281" s="229">
        <f t="shared" si="272"/>
        <v>0</v>
      </c>
      <c r="BM281" s="229">
        <f t="shared" si="272"/>
        <v>0</v>
      </c>
      <c r="BN281" s="229">
        <f t="shared" si="272"/>
        <v>0</v>
      </c>
      <c r="BO281" s="229">
        <f t="shared" si="272"/>
        <v>0</v>
      </c>
      <c r="BP281" s="229">
        <f t="shared" si="272"/>
        <v>0</v>
      </c>
      <c r="BQ281" s="229">
        <f t="shared" si="272"/>
        <v>0</v>
      </c>
      <c r="BR281" s="229">
        <f t="shared" si="272"/>
        <v>0</v>
      </c>
      <c r="BS281" s="229">
        <f t="shared" si="272"/>
        <v>0</v>
      </c>
      <c r="BT281" s="229">
        <f t="shared" si="272"/>
        <v>0</v>
      </c>
      <c r="BU281" s="229">
        <f t="shared" si="272"/>
        <v>0</v>
      </c>
      <c r="BV281" s="229">
        <f t="shared" si="272"/>
        <v>0</v>
      </c>
      <c r="BW281" s="229">
        <f t="shared" si="272"/>
        <v>0</v>
      </c>
      <c r="BX281" s="229">
        <f t="shared" si="272"/>
        <v>0</v>
      </c>
      <c r="BY281" s="229">
        <f t="shared" si="272"/>
        <v>0</v>
      </c>
      <c r="BZ281" s="229">
        <f t="shared" si="272"/>
        <v>0</v>
      </c>
    </row>
    <row r="282" spans="1:78" s="310" customFormat="1" x14ac:dyDescent="0.2">
      <c r="A282" s="310" t="str">
        <f t="shared" si="273"/>
        <v>Roll-in 7</v>
      </c>
      <c r="B282" s="307">
        <f t="shared" si="273"/>
        <v>0</v>
      </c>
      <c r="C282" s="7">
        <f t="shared" si="255"/>
        <v>44</v>
      </c>
      <c r="D282" s="165">
        <f t="shared" si="269"/>
        <v>44804</v>
      </c>
      <c r="E282" s="68"/>
      <c r="F282" s="77"/>
      <c r="G282" s="229">
        <f t="shared" si="271"/>
        <v>0</v>
      </c>
      <c r="H282" s="229">
        <f t="shared" si="271"/>
        <v>0</v>
      </c>
      <c r="I282" s="229">
        <f t="shared" si="271"/>
        <v>0</v>
      </c>
      <c r="J282" s="229">
        <f t="shared" si="271"/>
        <v>0</v>
      </c>
      <c r="K282" s="229">
        <f t="shared" si="271"/>
        <v>0</v>
      </c>
      <c r="L282" s="229">
        <f t="shared" si="271"/>
        <v>0</v>
      </c>
      <c r="M282" s="229">
        <f t="shared" si="271"/>
        <v>0</v>
      </c>
      <c r="N282" s="229">
        <f t="shared" si="271"/>
        <v>0</v>
      </c>
      <c r="O282" s="229">
        <f t="shared" si="271"/>
        <v>0</v>
      </c>
      <c r="P282" s="229">
        <f t="shared" si="271"/>
        <v>0</v>
      </c>
      <c r="Q282" s="229">
        <f t="shared" si="271"/>
        <v>0</v>
      </c>
      <c r="R282" s="229">
        <f t="shared" si="271"/>
        <v>0</v>
      </c>
      <c r="S282" s="229">
        <f t="shared" si="271"/>
        <v>0</v>
      </c>
      <c r="T282" s="229">
        <f t="shared" si="271"/>
        <v>0</v>
      </c>
      <c r="U282" s="229">
        <f t="shared" si="271"/>
        <v>0</v>
      </c>
      <c r="V282" s="229">
        <f t="shared" si="271"/>
        <v>0</v>
      </c>
      <c r="W282" s="229">
        <f t="shared" ref="W282:AL298" si="275">IF($D282=W$9,$E282*$G$3/2,IF(AND($C282+$E$3&gt;W$8,W$9&gt;$D282),$E282*$G$3,0))</f>
        <v>0</v>
      </c>
      <c r="X282" s="229">
        <f t="shared" si="275"/>
        <v>0</v>
      </c>
      <c r="Y282" s="229">
        <f t="shared" si="275"/>
        <v>0</v>
      </c>
      <c r="Z282" s="229">
        <f t="shared" si="275"/>
        <v>0</v>
      </c>
      <c r="AA282" s="229">
        <f t="shared" si="275"/>
        <v>0</v>
      </c>
      <c r="AB282" s="229">
        <f t="shared" si="275"/>
        <v>0</v>
      </c>
      <c r="AC282" s="229">
        <f t="shared" si="275"/>
        <v>0</v>
      </c>
      <c r="AD282" s="229">
        <f t="shared" si="275"/>
        <v>0</v>
      </c>
      <c r="AE282" s="229">
        <f t="shared" si="275"/>
        <v>0</v>
      </c>
      <c r="AF282" s="229">
        <f t="shared" si="275"/>
        <v>0</v>
      </c>
      <c r="AG282" s="229">
        <f t="shared" si="275"/>
        <v>0</v>
      </c>
      <c r="AH282" s="229">
        <f t="shared" si="275"/>
        <v>0</v>
      </c>
      <c r="AI282" s="229">
        <f t="shared" si="275"/>
        <v>0</v>
      </c>
      <c r="AJ282" s="229">
        <f t="shared" si="275"/>
        <v>0</v>
      </c>
      <c r="AK282" s="229">
        <f t="shared" si="275"/>
        <v>0</v>
      </c>
      <c r="AL282" s="229">
        <f t="shared" si="274"/>
        <v>0</v>
      </c>
      <c r="AM282" s="229">
        <f t="shared" si="274"/>
        <v>0</v>
      </c>
      <c r="AN282" s="229">
        <f t="shared" si="274"/>
        <v>0</v>
      </c>
      <c r="AO282" s="229">
        <f t="shared" si="272"/>
        <v>0</v>
      </c>
      <c r="AP282" s="229">
        <f t="shared" si="272"/>
        <v>0</v>
      </c>
      <c r="AQ282" s="229">
        <f t="shared" si="272"/>
        <v>0</v>
      </c>
      <c r="AR282" s="229">
        <f t="shared" si="272"/>
        <v>0</v>
      </c>
      <c r="AS282" s="229">
        <f t="shared" si="272"/>
        <v>0</v>
      </c>
      <c r="AT282" s="229">
        <f t="shared" si="272"/>
        <v>0</v>
      </c>
      <c r="AU282" s="229">
        <f t="shared" si="272"/>
        <v>0</v>
      </c>
      <c r="AV282" s="229">
        <f t="shared" si="272"/>
        <v>0</v>
      </c>
      <c r="AW282" s="229">
        <f t="shared" si="272"/>
        <v>0</v>
      </c>
      <c r="AX282" s="229">
        <f t="shared" si="272"/>
        <v>0</v>
      </c>
      <c r="AY282" s="229">
        <f t="shared" si="272"/>
        <v>0</v>
      </c>
      <c r="AZ282" s="229">
        <f t="shared" si="272"/>
        <v>0</v>
      </c>
      <c r="BA282" s="229">
        <f t="shared" si="272"/>
        <v>0</v>
      </c>
      <c r="BB282" s="229">
        <f t="shared" si="272"/>
        <v>0</v>
      </c>
      <c r="BC282" s="229">
        <f t="shared" si="272"/>
        <v>0</v>
      </c>
      <c r="BD282" s="229">
        <f t="shared" si="272"/>
        <v>0</v>
      </c>
      <c r="BE282" s="229">
        <f t="shared" si="272"/>
        <v>0</v>
      </c>
      <c r="BF282" s="229">
        <f t="shared" si="272"/>
        <v>0</v>
      </c>
      <c r="BG282" s="229">
        <f t="shared" si="272"/>
        <v>0</v>
      </c>
      <c r="BH282" s="229">
        <f t="shared" si="272"/>
        <v>0</v>
      </c>
      <c r="BI282" s="229">
        <f t="shared" si="272"/>
        <v>0</v>
      </c>
      <c r="BJ282" s="229">
        <f t="shared" si="272"/>
        <v>0</v>
      </c>
      <c r="BK282" s="229">
        <f t="shared" si="272"/>
        <v>0</v>
      </c>
      <c r="BL282" s="229">
        <f t="shared" si="272"/>
        <v>0</v>
      </c>
      <c r="BM282" s="229">
        <f t="shared" si="272"/>
        <v>0</v>
      </c>
      <c r="BN282" s="229">
        <f t="shared" si="272"/>
        <v>0</v>
      </c>
      <c r="BO282" s="229">
        <f t="shared" si="272"/>
        <v>0</v>
      </c>
      <c r="BP282" s="229">
        <f t="shared" si="272"/>
        <v>0</v>
      </c>
      <c r="BQ282" s="229">
        <f t="shared" si="272"/>
        <v>0</v>
      </c>
      <c r="BR282" s="229">
        <f t="shared" si="272"/>
        <v>0</v>
      </c>
      <c r="BS282" s="229">
        <f t="shared" si="272"/>
        <v>0</v>
      </c>
      <c r="BT282" s="229">
        <f t="shared" si="272"/>
        <v>0</v>
      </c>
      <c r="BU282" s="229">
        <f t="shared" si="272"/>
        <v>0</v>
      </c>
      <c r="BV282" s="229">
        <f t="shared" si="272"/>
        <v>0</v>
      </c>
      <c r="BW282" s="229">
        <f t="shared" si="272"/>
        <v>0</v>
      </c>
      <c r="BX282" s="229">
        <f t="shared" si="272"/>
        <v>0</v>
      </c>
      <c r="BY282" s="229">
        <f t="shared" si="272"/>
        <v>0</v>
      </c>
      <c r="BZ282" s="229">
        <f t="shared" si="272"/>
        <v>0</v>
      </c>
    </row>
    <row r="283" spans="1:78" s="310" customFormat="1" x14ac:dyDescent="0.2">
      <c r="A283" s="310" t="str">
        <f t="shared" si="273"/>
        <v>Roll-in 8</v>
      </c>
      <c r="B283" s="307">
        <f t="shared" si="273"/>
        <v>0</v>
      </c>
      <c r="C283" s="7">
        <f t="shared" si="255"/>
        <v>45</v>
      </c>
      <c r="D283" s="165">
        <f t="shared" si="269"/>
        <v>44834</v>
      </c>
      <c r="E283" s="68"/>
      <c r="F283" s="77"/>
      <c r="G283" s="229">
        <f t="shared" si="271"/>
        <v>0</v>
      </c>
      <c r="H283" s="229">
        <f t="shared" si="271"/>
        <v>0</v>
      </c>
      <c r="I283" s="229">
        <f t="shared" si="271"/>
        <v>0</v>
      </c>
      <c r="J283" s="229">
        <f t="shared" si="271"/>
        <v>0</v>
      </c>
      <c r="K283" s="229">
        <f t="shared" si="271"/>
        <v>0</v>
      </c>
      <c r="L283" s="229">
        <f t="shared" si="271"/>
        <v>0</v>
      </c>
      <c r="M283" s="229">
        <f t="shared" si="271"/>
        <v>0</v>
      </c>
      <c r="N283" s="229">
        <f t="shared" si="271"/>
        <v>0</v>
      </c>
      <c r="O283" s="229">
        <f t="shared" si="271"/>
        <v>0</v>
      </c>
      <c r="P283" s="229">
        <f t="shared" si="271"/>
        <v>0</v>
      </c>
      <c r="Q283" s="229">
        <f t="shared" si="271"/>
        <v>0</v>
      </c>
      <c r="R283" s="229">
        <f t="shared" si="271"/>
        <v>0</v>
      </c>
      <c r="S283" s="229">
        <f t="shared" si="271"/>
        <v>0</v>
      </c>
      <c r="T283" s="229">
        <f t="shared" si="271"/>
        <v>0</v>
      </c>
      <c r="U283" s="229">
        <f t="shared" si="271"/>
        <v>0</v>
      </c>
      <c r="V283" s="229">
        <f t="shared" si="271"/>
        <v>0</v>
      </c>
      <c r="W283" s="229">
        <f t="shared" si="275"/>
        <v>0</v>
      </c>
      <c r="X283" s="229">
        <f t="shared" si="275"/>
        <v>0</v>
      </c>
      <c r="Y283" s="229">
        <f t="shared" si="275"/>
        <v>0</v>
      </c>
      <c r="Z283" s="229">
        <f t="shared" si="275"/>
        <v>0</v>
      </c>
      <c r="AA283" s="229">
        <f t="shared" si="275"/>
        <v>0</v>
      </c>
      <c r="AB283" s="229">
        <f t="shared" si="275"/>
        <v>0</v>
      </c>
      <c r="AC283" s="229">
        <f t="shared" si="275"/>
        <v>0</v>
      </c>
      <c r="AD283" s="229">
        <f t="shared" si="275"/>
        <v>0</v>
      </c>
      <c r="AE283" s="229">
        <f t="shared" si="275"/>
        <v>0</v>
      </c>
      <c r="AF283" s="229">
        <f t="shared" si="275"/>
        <v>0</v>
      </c>
      <c r="AG283" s="229">
        <f t="shared" si="275"/>
        <v>0</v>
      </c>
      <c r="AH283" s="229">
        <f t="shared" si="275"/>
        <v>0</v>
      </c>
      <c r="AI283" s="229">
        <f t="shared" si="275"/>
        <v>0</v>
      </c>
      <c r="AJ283" s="229">
        <f t="shared" si="275"/>
        <v>0</v>
      </c>
      <c r="AK283" s="229">
        <f t="shared" si="275"/>
        <v>0</v>
      </c>
      <c r="AL283" s="229">
        <f t="shared" si="274"/>
        <v>0</v>
      </c>
      <c r="AM283" s="229">
        <f t="shared" si="274"/>
        <v>0</v>
      </c>
      <c r="AN283" s="229">
        <f t="shared" si="274"/>
        <v>0</v>
      </c>
      <c r="AO283" s="229">
        <f t="shared" si="272"/>
        <v>0</v>
      </c>
      <c r="AP283" s="229">
        <f t="shared" si="272"/>
        <v>0</v>
      </c>
      <c r="AQ283" s="229">
        <f t="shared" si="272"/>
        <v>0</v>
      </c>
      <c r="AR283" s="229">
        <f t="shared" si="272"/>
        <v>0</v>
      </c>
      <c r="AS283" s="229">
        <f t="shared" si="272"/>
        <v>0</v>
      </c>
      <c r="AT283" s="229">
        <f t="shared" si="272"/>
        <v>0</v>
      </c>
      <c r="AU283" s="229">
        <f t="shared" si="272"/>
        <v>0</v>
      </c>
      <c r="AV283" s="229">
        <f t="shared" si="272"/>
        <v>0</v>
      </c>
      <c r="AW283" s="229">
        <f t="shared" si="272"/>
        <v>0</v>
      </c>
      <c r="AX283" s="229">
        <f t="shared" si="272"/>
        <v>0</v>
      </c>
      <c r="AY283" s="229">
        <f t="shared" si="272"/>
        <v>0</v>
      </c>
      <c r="AZ283" s="229">
        <f t="shared" si="272"/>
        <v>0</v>
      </c>
      <c r="BA283" s="229">
        <f t="shared" si="272"/>
        <v>0</v>
      </c>
      <c r="BB283" s="229">
        <f t="shared" si="272"/>
        <v>0</v>
      </c>
      <c r="BC283" s="229">
        <f t="shared" si="272"/>
        <v>0</v>
      </c>
      <c r="BD283" s="229">
        <f t="shared" si="272"/>
        <v>0</v>
      </c>
      <c r="BE283" s="229">
        <f t="shared" si="272"/>
        <v>0</v>
      </c>
      <c r="BF283" s="229">
        <f t="shared" si="272"/>
        <v>0</v>
      </c>
      <c r="BG283" s="229">
        <f t="shared" si="272"/>
        <v>0</v>
      </c>
      <c r="BH283" s="229">
        <f t="shared" si="272"/>
        <v>0</v>
      </c>
      <c r="BI283" s="229">
        <f t="shared" si="272"/>
        <v>0</v>
      </c>
      <c r="BJ283" s="229">
        <f t="shared" si="272"/>
        <v>0</v>
      </c>
      <c r="BK283" s="229">
        <f t="shared" si="272"/>
        <v>0</v>
      </c>
      <c r="BL283" s="229">
        <f t="shared" si="272"/>
        <v>0</v>
      </c>
      <c r="BM283" s="229">
        <f t="shared" si="272"/>
        <v>0</v>
      </c>
      <c r="BN283" s="229">
        <f t="shared" si="272"/>
        <v>0</v>
      </c>
      <c r="BO283" s="229">
        <f t="shared" si="272"/>
        <v>0</v>
      </c>
      <c r="BP283" s="229">
        <f t="shared" si="272"/>
        <v>0</v>
      </c>
      <c r="BQ283" s="229">
        <f t="shared" si="272"/>
        <v>0</v>
      </c>
      <c r="BR283" s="229">
        <f t="shared" si="272"/>
        <v>0</v>
      </c>
      <c r="BS283" s="229">
        <f t="shared" si="272"/>
        <v>0</v>
      </c>
      <c r="BT283" s="229">
        <f t="shared" si="272"/>
        <v>0</v>
      </c>
      <c r="BU283" s="229">
        <f t="shared" si="272"/>
        <v>0</v>
      </c>
      <c r="BV283" s="229">
        <f t="shared" si="272"/>
        <v>0</v>
      </c>
      <c r="BW283" s="229">
        <f t="shared" si="272"/>
        <v>0</v>
      </c>
      <c r="BX283" s="229">
        <f t="shared" si="272"/>
        <v>0</v>
      </c>
      <c r="BY283" s="229">
        <f t="shared" si="272"/>
        <v>0</v>
      </c>
      <c r="BZ283" s="229">
        <f t="shared" si="272"/>
        <v>0</v>
      </c>
    </row>
    <row r="284" spans="1:78" s="310" customFormat="1" x14ac:dyDescent="0.2">
      <c r="A284" s="307" t="str">
        <f t="shared" si="273"/>
        <v>Roll-in 8</v>
      </c>
      <c r="B284" s="307">
        <f t="shared" si="273"/>
        <v>0</v>
      </c>
      <c r="C284" s="7">
        <f t="shared" si="255"/>
        <v>46</v>
      </c>
      <c r="D284" s="165">
        <f t="shared" si="269"/>
        <v>44865</v>
      </c>
      <c r="E284" s="68"/>
      <c r="F284" s="77"/>
      <c r="G284" s="229">
        <f t="shared" si="271"/>
        <v>0</v>
      </c>
      <c r="H284" s="229">
        <f t="shared" si="271"/>
        <v>0</v>
      </c>
      <c r="I284" s="229">
        <f t="shared" si="271"/>
        <v>0</v>
      </c>
      <c r="J284" s="229">
        <f t="shared" si="271"/>
        <v>0</v>
      </c>
      <c r="K284" s="229">
        <f t="shared" si="271"/>
        <v>0</v>
      </c>
      <c r="L284" s="229">
        <f t="shared" si="271"/>
        <v>0</v>
      </c>
      <c r="M284" s="229">
        <f t="shared" si="271"/>
        <v>0</v>
      </c>
      <c r="N284" s="229">
        <f t="shared" si="271"/>
        <v>0</v>
      </c>
      <c r="O284" s="229">
        <f t="shared" si="271"/>
        <v>0</v>
      </c>
      <c r="P284" s="229">
        <f t="shared" si="271"/>
        <v>0</v>
      </c>
      <c r="Q284" s="229">
        <f t="shared" si="271"/>
        <v>0</v>
      </c>
      <c r="R284" s="229">
        <f t="shared" si="271"/>
        <v>0</v>
      </c>
      <c r="S284" s="229">
        <f t="shared" si="271"/>
        <v>0</v>
      </c>
      <c r="T284" s="229">
        <f t="shared" si="271"/>
        <v>0</v>
      </c>
      <c r="U284" s="229">
        <f t="shared" si="271"/>
        <v>0</v>
      </c>
      <c r="V284" s="229">
        <f t="shared" si="271"/>
        <v>0</v>
      </c>
      <c r="W284" s="229">
        <f t="shared" si="275"/>
        <v>0</v>
      </c>
      <c r="X284" s="229">
        <f t="shared" si="275"/>
        <v>0</v>
      </c>
      <c r="Y284" s="229">
        <f t="shared" si="275"/>
        <v>0</v>
      </c>
      <c r="Z284" s="229">
        <f t="shared" si="275"/>
        <v>0</v>
      </c>
      <c r="AA284" s="229">
        <f t="shared" si="275"/>
        <v>0</v>
      </c>
      <c r="AB284" s="229">
        <f t="shared" si="275"/>
        <v>0</v>
      </c>
      <c r="AC284" s="229">
        <f t="shared" si="275"/>
        <v>0</v>
      </c>
      <c r="AD284" s="229">
        <f t="shared" si="275"/>
        <v>0</v>
      </c>
      <c r="AE284" s="229">
        <f t="shared" si="275"/>
        <v>0</v>
      </c>
      <c r="AF284" s="229">
        <f t="shared" si="275"/>
        <v>0</v>
      </c>
      <c r="AG284" s="229">
        <f t="shared" si="275"/>
        <v>0</v>
      </c>
      <c r="AH284" s="229">
        <f t="shared" si="275"/>
        <v>0</v>
      </c>
      <c r="AI284" s="229">
        <f t="shared" si="275"/>
        <v>0</v>
      </c>
      <c r="AJ284" s="229">
        <f t="shared" si="275"/>
        <v>0</v>
      </c>
      <c r="AK284" s="229">
        <f t="shared" si="275"/>
        <v>0</v>
      </c>
      <c r="AL284" s="229">
        <f t="shared" si="274"/>
        <v>0</v>
      </c>
      <c r="AM284" s="229">
        <f t="shared" si="274"/>
        <v>0</v>
      </c>
      <c r="AN284" s="229">
        <f t="shared" si="274"/>
        <v>0</v>
      </c>
      <c r="AO284" s="229">
        <f t="shared" si="272"/>
        <v>0</v>
      </c>
      <c r="AP284" s="229">
        <f t="shared" si="272"/>
        <v>0</v>
      </c>
      <c r="AQ284" s="229">
        <f t="shared" si="272"/>
        <v>0</v>
      </c>
      <c r="AR284" s="229">
        <f t="shared" si="272"/>
        <v>0</v>
      </c>
      <c r="AS284" s="229">
        <f t="shared" si="272"/>
        <v>0</v>
      </c>
      <c r="AT284" s="229">
        <f t="shared" si="272"/>
        <v>0</v>
      </c>
      <c r="AU284" s="229">
        <f t="shared" si="272"/>
        <v>0</v>
      </c>
      <c r="AV284" s="229">
        <f t="shared" si="272"/>
        <v>0</v>
      </c>
      <c r="AW284" s="229">
        <f t="shared" si="272"/>
        <v>0</v>
      </c>
      <c r="AX284" s="229">
        <f t="shared" si="272"/>
        <v>0</v>
      </c>
      <c r="AY284" s="229">
        <f t="shared" si="272"/>
        <v>0</v>
      </c>
      <c r="AZ284" s="229">
        <f t="shared" si="272"/>
        <v>0</v>
      </c>
      <c r="BA284" s="229">
        <f t="shared" si="272"/>
        <v>0</v>
      </c>
      <c r="BB284" s="229">
        <f t="shared" si="272"/>
        <v>0</v>
      </c>
      <c r="BC284" s="229">
        <f t="shared" si="272"/>
        <v>0</v>
      </c>
      <c r="BD284" s="229">
        <f t="shared" si="272"/>
        <v>0</v>
      </c>
      <c r="BE284" s="229">
        <f t="shared" si="272"/>
        <v>0</v>
      </c>
      <c r="BF284" s="229">
        <f t="shared" si="272"/>
        <v>0</v>
      </c>
      <c r="BG284" s="229">
        <f t="shared" si="272"/>
        <v>0</v>
      </c>
      <c r="BH284" s="229">
        <f t="shared" si="272"/>
        <v>0</v>
      </c>
      <c r="BI284" s="229">
        <f t="shared" si="272"/>
        <v>0</v>
      </c>
      <c r="BJ284" s="229">
        <f t="shared" si="272"/>
        <v>0</v>
      </c>
      <c r="BK284" s="229">
        <f t="shared" si="272"/>
        <v>0</v>
      </c>
      <c r="BL284" s="229">
        <f t="shared" si="272"/>
        <v>0</v>
      </c>
      <c r="BM284" s="229">
        <f t="shared" si="272"/>
        <v>0</v>
      </c>
      <c r="BN284" s="229">
        <f t="shared" si="272"/>
        <v>0</v>
      </c>
      <c r="BO284" s="229">
        <f t="shared" si="272"/>
        <v>0</v>
      </c>
      <c r="BP284" s="229">
        <f t="shared" si="272"/>
        <v>0</v>
      </c>
      <c r="BQ284" s="229">
        <f t="shared" si="272"/>
        <v>0</v>
      </c>
      <c r="BR284" s="229">
        <f t="shared" si="272"/>
        <v>0</v>
      </c>
      <c r="BS284" s="229">
        <f t="shared" si="272"/>
        <v>0</v>
      </c>
      <c r="BT284" s="229">
        <f t="shared" si="272"/>
        <v>0</v>
      </c>
      <c r="BU284" s="229">
        <f t="shared" si="272"/>
        <v>0</v>
      </c>
      <c r="BV284" s="229">
        <f t="shared" si="272"/>
        <v>0</v>
      </c>
      <c r="BW284" s="229">
        <f t="shared" si="272"/>
        <v>0</v>
      </c>
      <c r="BX284" s="229">
        <f t="shared" si="272"/>
        <v>0</v>
      </c>
      <c r="BY284" s="229">
        <f t="shared" si="272"/>
        <v>0</v>
      </c>
      <c r="BZ284" s="229">
        <f t="shared" si="272"/>
        <v>0</v>
      </c>
    </row>
    <row r="285" spans="1:78" s="310" customFormat="1" x14ac:dyDescent="0.2">
      <c r="A285" s="307" t="str">
        <f t="shared" si="273"/>
        <v>Roll-in 8</v>
      </c>
      <c r="B285" s="307">
        <f t="shared" si="273"/>
        <v>0</v>
      </c>
      <c r="C285" s="7">
        <f t="shared" si="255"/>
        <v>47</v>
      </c>
      <c r="D285" s="165">
        <f t="shared" si="269"/>
        <v>44895</v>
      </c>
      <c r="E285" s="68"/>
      <c r="F285" s="77"/>
      <c r="G285" s="229">
        <f t="shared" si="271"/>
        <v>0</v>
      </c>
      <c r="H285" s="229">
        <f t="shared" si="271"/>
        <v>0</v>
      </c>
      <c r="I285" s="229">
        <f t="shared" si="271"/>
        <v>0</v>
      </c>
      <c r="J285" s="229">
        <f t="shared" si="271"/>
        <v>0</v>
      </c>
      <c r="K285" s="229">
        <f t="shared" si="271"/>
        <v>0</v>
      </c>
      <c r="L285" s="229">
        <f t="shared" si="271"/>
        <v>0</v>
      </c>
      <c r="M285" s="229">
        <f t="shared" si="271"/>
        <v>0</v>
      </c>
      <c r="N285" s="229">
        <f t="shared" si="271"/>
        <v>0</v>
      </c>
      <c r="O285" s="229">
        <f t="shared" si="271"/>
        <v>0</v>
      </c>
      <c r="P285" s="229">
        <f t="shared" si="271"/>
        <v>0</v>
      </c>
      <c r="Q285" s="229">
        <f t="shared" si="271"/>
        <v>0</v>
      </c>
      <c r="R285" s="229">
        <f t="shared" si="271"/>
        <v>0</v>
      </c>
      <c r="S285" s="229">
        <f t="shared" si="271"/>
        <v>0</v>
      </c>
      <c r="T285" s="229">
        <f t="shared" si="271"/>
        <v>0</v>
      </c>
      <c r="U285" s="229">
        <f t="shared" si="271"/>
        <v>0</v>
      </c>
      <c r="V285" s="229">
        <f t="shared" si="271"/>
        <v>0</v>
      </c>
      <c r="W285" s="229">
        <f t="shared" si="275"/>
        <v>0</v>
      </c>
      <c r="X285" s="229">
        <f t="shared" si="275"/>
        <v>0</v>
      </c>
      <c r="Y285" s="229">
        <f t="shared" si="275"/>
        <v>0</v>
      </c>
      <c r="Z285" s="229">
        <f t="shared" si="275"/>
        <v>0</v>
      </c>
      <c r="AA285" s="229">
        <f t="shared" si="275"/>
        <v>0</v>
      </c>
      <c r="AB285" s="229">
        <f t="shared" si="275"/>
        <v>0</v>
      </c>
      <c r="AC285" s="229">
        <f t="shared" si="275"/>
        <v>0</v>
      </c>
      <c r="AD285" s="229">
        <f t="shared" si="275"/>
        <v>0</v>
      </c>
      <c r="AE285" s="229">
        <f t="shared" si="275"/>
        <v>0</v>
      </c>
      <c r="AF285" s="229">
        <f t="shared" si="275"/>
        <v>0</v>
      </c>
      <c r="AG285" s="229">
        <f t="shared" si="275"/>
        <v>0</v>
      </c>
      <c r="AH285" s="229">
        <f t="shared" si="275"/>
        <v>0</v>
      </c>
      <c r="AI285" s="229">
        <f t="shared" si="275"/>
        <v>0</v>
      </c>
      <c r="AJ285" s="229">
        <f t="shared" si="275"/>
        <v>0</v>
      </c>
      <c r="AK285" s="229">
        <f t="shared" si="275"/>
        <v>0</v>
      </c>
      <c r="AL285" s="229">
        <f t="shared" si="274"/>
        <v>0</v>
      </c>
      <c r="AM285" s="229">
        <f t="shared" si="274"/>
        <v>0</v>
      </c>
      <c r="AN285" s="229">
        <f t="shared" si="274"/>
        <v>0</v>
      </c>
      <c r="AO285" s="229">
        <f t="shared" si="272"/>
        <v>0</v>
      </c>
      <c r="AP285" s="229">
        <f t="shared" si="272"/>
        <v>0</v>
      </c>
      <c r="AQ285" s="229">
        <f t="shared" si="272"/>
        <v>0</v>
      </c>
      <c r="AR285" s="229">
        <f t="shared" si="272"/>
        <v>0</v>
      </c>
      <c r="AS285" s="229">
        <f t="shared" si="272"/>
        <v>0</v>
      </c>
      <c r="AT285" s="229">
        <f t="shared" si="272"/>
        <v>0</v>
      </c>
      <c r="AU285" s="229">
        <f t="shared" si="272"/>
        <v>0</v>
      </c>
      <c r="AV285" s="229">
        <f t="shared" si="272"/>
        <v>0</v>
      </c>
      <c r="AW285" s="229">
        <f t="shared" si="272"/>
        <v>0</v>
      </c>
      <c r="AX285" s="229">
        <f t="shared" si="272"/>
        <v>0</v>
      </c>
      <c r="AY285" s="229">
        <f t="shared" si="272"/>
        <v>0</v>
      </c>
      <c r="AZ285" s="229">
        <f t="shared" si="272"/>
        <v>0</v>
      </c>
      <c r="BA285" s="229">
        <f t="shared" si="272"/>
        <v>0</v>
      </c>
      <c r="BB285" s="229">
        <f t="shared" si="272"/>
        <v>0</v>
      </c>
      <c r="BC285" s="229">
        <f t="shared" si="272"/>
        <v>0</v>
      </c>
      <c r="BD285" s="229">
        <f t="shared" si="272"/>
        <v>0</v>
      </c>
      <c r="BE285" s="229">
        <f t="shared" si="272"/>
        <v>0</v>
      </c>
      <c r="BF285" s="229">
        <f t="shared" si="272"/>
        <v>0</v>
      </c>
      <c r="BG285" s="229">
        <f t="shared" si="272"/>
        <v>0</v>
      </c>
      <c r="BH285" s="229">
        <f t="shared" si="272"/>
        <v>0</v>
      </c>
      <c r="BI285" s="229">
        <f t="shared" si="272"/>
        <v>0</v>
      </c>
      <c r="BJ285" s="229">
        <f t="shared" si="272"/>
        <v>0</v>
      </c>
      <c r="BK285" s="229">
        <f t="shared" si="272"/>
        <v>0</v>
      </c>
      <c r="BL285" s="229">
        <f t="shared" si="272"/>
        <v>0</v>
      </c>
      <c r="BM285" s="229">
        <f t="shared" si="272"/>
        <v>0</v>
      </c>
      <c r="BN285" s="229">
        <f t="shared" si="272"/>
        <v>0</v>
      </c>
      <c r="BO285" s="229">
        <f t="shared" si="272"/>
        <v>0</v>
      </c>
      <c r="BP285" s="229">
        <f t="shared" si="272"/>
        <v>0</v>
      </c>
      <c r="BQ285" s="229">
        <f t="shared" si="272"/>
        <v>0</v>
      </c>
      <c r="BR285" s="229">
        <f t="shared" si="272"/>
        <v>0</v>
      </c>
      <c r="BS285" s="229">
        <f t="shared" si="272"/>
        <v>0</v>
      </c>
      <c r="BT285" s="229">
        <f t="shared" si="272"/>
        <v>0</v>
      </c>
      <c r="BU285" s="229">
        <f t="shared" si="272"/>
        <v>0</v>
      </c>
      <c r="BV285" s="229">
        <f t="shared" si="272"/>
        <v>0</v>
      </c>
      <c r="BW285" s="229">
        <f t="shared" si="272"/>
        <v>0</v>
      </c>
      <c r="BX285" s="229">
        <f t="shared" si="272"/>
        <v>0</v>
      </c>
      <c r="BY285" s="229">
        <f t="shared" si="272"/>
        <v>0</v>
      </c>
      <c r="BZ285" s="229">
        <f t="shared" si="272"/>
        <v>0</v>
      </c>
    </row>
    <row r="286" spans="1:78" s="310" customFormat="1" x14ac:dyDescent="0.2">
      <c r="A286" s="307" t="str">
        <f t="shared" si="273"/>
        <v>Roll-in 8</v>
      </c>
      <c r="B286" s="307">
        <f t="shared" si="273"/>
        <v>0</v>
      </c>
      <c r="C286" s="7">
        <f t="shared" si="255"/>
        <v>48</v>
      </c>
      <c r="D286" s="165">
        <f t="shared" si="269"/>
        <v>44926</v>
      </c>
      <c r="E286" s="68"/>
      <c r="F286" s="77"/>
      <c r="G286" s="229">
        <f t="shared" si="271"/>
        <v>0</v>
      </c>
      <c r="H286" s="229">
        <f t="shared" si="271"/>
        <v>0</v>
      </c>
      <c r="I286" s="229">
        <f t="shared" si="271"/>
        <v>0</v>
      </c>
      <c r="J286" s="229">
        <f t="shared" si="271"/>
        <v>0</v>
      </c>
      <c r="K286" s="229">
        <f t="shared" si="271"/>
        <v>0</v>
      </c>
      <c r="L286" s="229">
        <f t="shared" si="271"/>
        <v>0</v>
      </c>
      <c r="M286" s="229">
        <f t="shared" si="271"/>
        <v>0</v>
      </c>
      <c r="N286" s="229">
        <f t="shared" si="271"/>
        <v>0</v>
      </c>
      <c r="O286" s="229">
        <f t="shared" si="271"/>
        <v>0</v>
      </c>
      <c r="P286" s="229">
        <f t="shared" si="271"/>
        <v>0</v>
      </c>
      <c r="Q286" s="229">
        <f t="shared" si="271"/>
        <v>0</v>
      </c>
      <c r="R286" s="229">
        <f t="shared" si="271"/>
        <v>0</v>
      </c>
      <c r="S286" s="229">
        <f t="shared" si="271"/>
        <v>0</v>
      </c>
      <c r="T286" s="229">
        <f t="shared" si="271"/>
        <v>0</v>
      </c>
      <c r="U286" s="229">
        <f t="shared" si="271"/>
        <v>0</v>
      </c>
      <c r="V286" s="229">
        <f t="shared" si="271"/>
        <v>0</v>
      </c>
      <c r="W286" s="229">
        <f t="shared" si="275"/>
        <v>0</v>
      </c>
      <c r="X286" s="229">
        <f t="shared" si="275"/>
        <v>0</v>
      </c>
      <c r="Y286" s="229">
        <f t="shared" si="275"/>
        <v>0</v>
      </c>
      <c r="Z286" s="229">
        <f t="shared" si="275"/>
        <v>0</v>
      </c>
      <c r="AA286" s="229">
        <f t="shared" si="275"/>
        <v>0</v>
      </c>
      <c r="AB286" s="229">
        <f t="shared" si="275"/>
        <v>0</v>
      </c>
      <c r="AC286" s="229">
        <f t="shared" si="275"/>
        <v>0</v>
      </c>
      <c r="AD286" s="229">
        <f t="shared" si="275"/>
        <v>0</v>
      </c>
      <c r="AE286" s="229">
        <f t="shared" si="275"/>
        <v>0</v>
      </c>
      <c r="AF286" s="229">
        <f t="shared" si="275"/>
        <v>0</v>
      </c>
      <c r="AG286" s="229">
        <f t="shared" si="275"/>
        <v>0</v>
      </c>
      <c r="AH286" s="229">
        <f t="shared" si="275"/>
        <v>0</v>
      </c>
      <c r="AI286" s="229">
        <f t="shared" si="275"/>
        <v>0</v>
      </c>
      <c r="AJ286" s="229">
        <f t="shared" si="275"/>
        <v>0</v>
      </c>
      <c r="AK286" s="229">
        <f t="shared" si="275"/>
        <v>0</v>
      </c>
      <c r="AL286" s="229">
        <f t="shared" si="274"/>
        <v>0</v>
      </c>
      <c r="AM286" s="229">
        <f t="shared" si="274"/>
        <v>0</v>
      </c>
      <c r="AN286" s="229">
        <f t="shared" si="274"/>
        <v>0</v>
      </c>
      <c r="AO286" s="229">
        <f t="shared" si="272"/>
        <v>0</v>
      </c>
      <c r="AP286" s="229">
        <f t="shared" si="272"/>
        <v>0</v>
      </c>
      <c r="AQ286" s="229">
        <f t="shared" si="272"/>
        <v>0</v>
      </c>
      <c r="AR286" s="229">
        <f t="shared" si="272"/>
        <v>0</v>
      </c>
      <c r="AS286" s="229">
        <f t="shared" si="272"/>
        <v>0</v>
      </c>
      <c r="AT286" s="229">
        <f t="shared" si="272"/>
        <v>0</v>
      </c>
      <c r="AU286" s="229">
        <f t="shared" si="272"/>
        <v>0</v>
      </c>
      <c r="AV286" s="229">
        <f t="shared" si="272"/>
        <v>0</v>
      </c>
      <c r="AW286" s="229">
        <f t="shared" si="272"/>
        <v>0</v>
      </c>
      <c r="AX286" s="229">
        <f t="shared" si="272"/>
        <v>0</v>
      </c>
      <c r="AY286" s="229">
        <f t="shared" ref="AO286:BZ292" si="276">IF($D286=AY$9,$E286*$G$3/2,IF(AND($C286+$E$3&gt;AY$8,AY$9&gt;$D286),$E286*$G$3,0))</f>
        <v>0</v>
      </c>
      <c r="AZ286" s="229">
        <f t="shared" si="276"/>
        <v>0</v>
      </c>
      <c r="BA286" s="229">
        <f t="shared" si="276"/>
        <v>0</v>
      </c>
      <c r="BB286" s="229">
        <f t="shared" si="276"/>
        <v>0</v>
      </c>
      <c r="BC286" s="229">
        <f t="shared" si="276"/>
        <v>0</v>
      </c>
      <c r="BD286" s="229">
        <f t="shared" si="276"/>
        <v>0</v>
      </c>
      <c r="BE286" s="229">
        <f t="shared" si="276"/>
        <v>0</v>
      </c>
      <c r="BF286" s="229">
        <f t="shared" si="276"/>
        <v>0</v>
      </c>
      <c r="BG286" s="229">
        <f t="shared" si="276"/>
        <v>0</v>
      </c>
      <c r="BH286" s="229">
        <f t="shared" si="276"/>
        <v>0</v>
      </c>
      <c r="BI286" s="229">
        <f t="shared" si="276"/>
        <v>0</v>
      </c>
      <c r="BJ286" s="229">
        <f t="shared" si="276"/>
        <v>0</v>
      </c>
      <c r="BK286" s="229">
        <f t="shared" si="276"/>
        <v>0</v>
      </c>
      <c r="BL286" s="229">
        <f t="shared" si="276"/>
        <v>0</v>
      </c>
      <c r="BM286" s="229">
        <f t="shared" si="276"/>
        <v>0</v>
      </c>
      <c r="BN286" s="229">
        <f t="shared" si="276"/>
        <v>0</v>
      </c>
      <c r="BO286" s="229">
        <f t="shared" si="276"/>
        <v>0</v>
      </c>
      <c r="BP286" s="229">
        <f t="shared" si="276"/>
        <v>0</v>
      </c>
      <c r="BQ286" s="229">
        <f t="shared" si="276"/>
        <v>0</v>
      </c>
      <c r="BR286" s="229">
        <f t="shared" si="276"/>
        <v>0</v>
      </c>
      <c r="BS286" s="229">
        <f t="shared" si="276"/>
        <v>0</v>
      </c>
      <c r="BT286" s="229">
        <f t="shared" si="276"/>
        <v>0</v>
      </c>
      <c r="BU286" s="229">
        <f t="shared" si="276"/>
        <v>0</v>
      </c>
      <c r="BV286" s="229">
        <f t="shared" si="276"/>
        <v>0</v>
      </c>
      <c r="BW286" s="229">
        <f t="shared" si="276"/>
        <v>0</v>
      </c>
      <c r="BX286" s="229">
        <f t="shared" si="276"/>
        <v>0</v>
      </c>
      <c r="BY286" s="229">
        <f t="shared" si="276"/>
        <v>0</v>
      </c>
      <c r="BZ286" s="229">
        <f t="shared" si="276"/>
        <v>0</v>
      </c>
    </row>
    <row r="287" spans="1:78" s="310" customFormat="1" x14ac:dyDescent="0.2">
      <c r="A287" s="307" t="str">
        <f t="shared" si="273"/>
        <v>Roll-in 8</v>
      </c>
      <c r="B287" s="307">
        <f t="shared" si="273"/>
        <v>0</v>
      </c>
      <c r="C287" s="7">
        <f t="shared" si="255"/>
        <v>49</v>
      </c>
      <c r="D287" s="165">
        <f t="shared" si="269"/>
        <v>44957</v>
      </c>
      <c r="E287" s="68"/>
      <c r="F287" s="77"/>
      <c r="G287" s="229">
        <f t="shared" si="271"/>
        <v>0</v>
      </c>
      <c r="H287" s="229">
        <f t="shared" si="271"/>
        <v>0</v>
      </c>
      <c r="I287" s="229">
        <f t="shared" si="271"/>
        <v>0</v>
      </c>
      <c r="J287" s="229">
        <f t="shared" si="271"/>
        <v>0</v>
      </c>
      <c r="K287" s="229">
        <f t="shared" si="271"/>
        <v>0</v>
      </c>
      <c r="L287" s="229">
        <f t="shared" si="271"/>
        <v>0</v>
      </c>
      <c r="M287" s="229">
        <f t="shared" si="271"/>
        <v>0</v>
      </c>
      <c r="N287" s="229">
        <f t="shared" si="271"/>
        <v>0</v>
      </c>
      <c r="O287" s="229">
        <f t="shared" si="271"/>
        <v>0</v>
      </c>
      <c r="P287" s="229">
        <f t="shared" si="271"/>
        <v>0</v>
      </c>
      <c r="Q287" s="229">
        <f t="shared" si="271"/>
        <v>0</v>
      </c>
      <c r="R287" s="229">
        <f t="shared" si="271"/>
        <v>0</v>
      </c>
      <c r="S287" s="229">
        <f t="shared" si="271"/>
        <v>0</v>
      </c>
      <c r="T287" s="229">
        <f t="shared" si="271"/>
        <v>0</v>
      </c>
      <c r="U287" s="229">
        <f t="shared" si="271"/>
        <v>0</v>
      </c>
      <c r="V287" s="229">
        <f t="shared" si="271"/>
        <v>0</v>
      </c>
      <c r="W287" s="229">
        <f t="shared" si="275"/>
        <v>0</v>
      </c>
      <c r="X287" s="229">
        <f t="shared" si="275"/>
        <v>0</v>
      </c>
      <c r="Y287" s="229">
        <f t="shared" si="275"/>
        <v>0</v>
      </c>
      <c r="Z287" s="229">
        <f t="shared" si="275"/>
        <v>0</v>
      </c>
      <c r="AA287" s="229">
        <f t="shared" si="275"/>
        <v>0</v>
      </c>
      <c r="AB287" s="229">
        <f t="shared" si="275"/>
        <v>0</v>
      </c>
      <c r="AC287" s="229">
        <f t="shared" si="275"/>
        <v>0</v>
      </c>
      <c r="AD287" s="229">
        <f t="shared" si="275"/>
        <v>0</v>
      </c>
      <c r="AE287" s="229">
        <f t="shared" si="275"/>
        <v>0</v>
      </c>
      <c r="AF287" s="229">
        <f t="shared" si="275"/>
        <v>0</v>
      </c>
      <c r="AG287" s="229">
        <f t="shared" si="275"/>
        <v>0</v>
      </c>
      <c r="AH287" s="229">
        <f t="shared" si="275"/>
        <v>0</v>
      </c>
      <c r="AI287" s="229">
        <f t="shared" si="275"/>
        <v>0</v>
      </c>
      <c r="AJ287" s="229">
        <f t="shared" si="275"/>
        <v>0</v>
      </c>
      <c r="AK287" s="229">
        <f t="shared" si="275"/>
        <v>0</v>
      </c>
      <c r="AL287" s="229">
        <f t="shared" si="274"/>
        <v>0</v>
      </c>
      <c r="AM287" s="229">
        <f t="shared" si="274"/>
        <v>0</v>
      </c>
      <c r="AN287" s="229">
        <f t="shared" si="274"/>
        <v>0</v>
      </c>
      <c r="AO287" s="229">
        <f t="shared" si="276"/>
        <v>0</v>
      </c>
      <c r="AP287" s="229">
        <f t="shared" si="276"/>
        <v>0</v>
      </c>
      <c r="AQ287" s="229">
        <f t="shared" si="276"/>
        <v>0</v>
      </c>
      <c r="AR287" s="229">
        <f t="shared" si="276"/>
        <v>0</v>
      </c>
      <c r="AS287" s="229">
        <f t="shared" si="276"/>
        <v>0</v>
      </c>
      <c r="AT287" s="229">
        <f t="shared" si="276"/>
        <v>0</v>
      </c>
      <c r="AU287" s="229">
        <f t="shared" si="276"/>
        <v>0</v>
      </c>
      <c r="AV287" s="229">
        <f t="shared" si="276"/>
        <v>0</v>
      </c>
      <c r="AW287" s="229">
        <f t="shared" si="276"/>
        <v>0</v>
      </c>
      <c r="AX287" s="229">
        <f t="shared" si="276"/>
        <v>0</v>
      </c>
      <c r="AY287" s="229">
        <f t="shared" si="276"/>
        <v>0</v>
      </c>
      <c r="AZ287" s="229">
        <f t="shared" si="276"/>
        <v>0</v>
      </c>
      <c r="BA287" s="229">
        <f t="shared" si="276"/>
        <v>0</v>
      </c>
      <c r="BB287" s="229">
        <f t="shared" si="276"/>
        <v>0</v>
      </c>
      <c r="BC287" s="229">
        <f t="shared" si="276"/>
        <v>0</v>
      </c>
      <c r="BD287" s="229">
        <f t="shared" si="276"/>
        <v>0</v>
      </c>
      <c r="BE287" s="229">
        <f t="shared" si="276"/>
        <v>0</v>
      </c>
      <c r="BF287" s="229">
        <f t="shared" si="276"/>
        <v>0</v>
      </c>
      <c r="BG287" s="229">
        <f t="shared" si="276"/>
        <v>0</v>
      </c>
      <c r="BH287" s="229">
        <f t="shared" si="276"/>
        <v>0</v>
      </c>
      <c r="BI287" s="229">
        <f t="shared" si="276"/>
        <v>0</v>
      </c>
      <c r="BJ287" s="229">
        <f t="shared" si="276"/>
        <v>0</v>
      </c>
      <c r="BK287" s="229">
        <f t="shared" si="276"/>
        <v>0</v>
      </c>
      <c r="BL287" s="229">
        <f t="shared" si="276"/>
        <v>0</v>
      </c>
      <c r="BM287" s="229">
        <f t="shared" si="276"/>
        <v>0</v>
      </c>
      <c r="BN287" s="229">
        <f t="shared" si="276"/>
        <v>0</v>
      </c>
      <c r="BO287" s="229">
        <f t="shared" si="276"/>
        <v>0</v>
      </c>
      <c r="BP287" s="229">
        <f t="shared" si="276"/>
        <v>0</v>
      </c>
      <c r="BQ287" s="229">
        <f t="shared" si="276"/>
        <v>0</v>
      </c>
      <c r="BR287" s="229">
        <f t="shared" si="276"/>
        <v>0</v>
      </c>
      <c r="BS287" s="229">
        <f t="shared" si="276"/>
        <v>0</v>
      </c>
      <c r="BT287" s="229">
        <f t="shared" si="276"/>
        <v>0</v>
      </c>
      <c r="BU287" s="229">
        <f t="shared" si="276"/>
        <v>0</v>
      </c>
      <c r="BV287" s="229">
        <f t="shared" si="276"/>
        <v>0</v>
      </c>
      <c r="BW287" s="229">
        <f t="shared" si="276"/>
        <v>0</v>
      </c>
      <c r="BX287" s="229">
        <f t="shared" si="276"/>
        <v>0</v>
      </c>
      <c r="BY287" s="229">
        <f t="shared" si="276"/>
        <v>0</v>
      </c>
      <c r="BZ287" s="229">
        <f t="shared" si="276"/>
        <v>0</v>
      </c>
    </row>
    <row r="288" spans="1:78" s="310" customFormat="1" x14ac:dyDescent="0.2">
      <c r="A288" s="307" t="str">
        <f t="shared" si="273"/>
        <v>Roll-in 8</v>
      </c>
      <c r="B288" s="307">
        <f t="shared" si="273"/>
        <v>0</v>
      </c>
      <c r="C288" s="7">
        <f t="shared" si="255"/>
        <v>50</v>
      </c>
      <c r="D288" s="165">
        <f t="shared" si="269"/>
        <v>44985</v>
      </c>
      <c r="E288" s="68"/>
      <c r="F288" s="77"/>
      <c r="G288" s="229">
        <f t="shared" si="271"/>
        <v>0</v>
      </c>
      <c r="H288" s="229">
        <f t="shared" si="271"/>
        <v>0</v>
      </c>
      <c r="I288" s="229">
        <f t="shared" si="271"/>
        <v>0</v>
      </c>
      <c r="J288" s="229">
        <f t="shared" si="271"/>
        <v>0</v>
      </c>
      <c r="K288" s="229">
        <f t="shared" si="271"/>
        <v>0</v>
      </c>
      <c r="L288" s="229">
        <f t="shared" si="271"/>
        <v>0</v>
      </c>
      <c r="M288" s="229">
        <f t="shared" si="271"/>
        <v>0</v>
      </c>
      <c r="N288" s="229">
        <f t="shared" si="271"/>
        <v>0</v>
      </c>
      <c r="O288" s="229">
        <f t="shared" si="271"/>
        <v>0</v>
      </c>
      <c r="P288" s="229">
        <f t="shared" si="271"/>
        <v>0</v>
      </c>
      <c r="Q288" s="229">
        <f t="shared" si="271"/>
        <v>0</v>
      </c>
      <c r="R288" s="229">
        <f t="shared" si="271"/>
        <v>0</v>
      </c>
      <c r="S288" s="229">
        <f t="shared" si="271"/>
        <v>0</v>
      </c>
      <c r="T288" s="229">
        <f t="shared" si="271"/>
        <v>0</v>
      </c>
      <c r="U288" s="229">
        <f t="shared" si="271"/>
        <v>0</v>
      </c>
      <c r="V288" s="229">
        <f t="shared" si="271"/>
        <v>0</v>
      </c>
      <c r="W288" s="229">
        <f t="shared" si="275"/>
        <v>0</v>
      </c>
      <c r="X288" s="229">
        <f t="shared" si="275"/>
        <v>0</v>
      </c>
      <c r="Y288" s="229">
        <f t="shared" si="275"/>
        <v>0</v>
      </c>
      <c r="Z288" s="229">
        <f t="shared" si="275"/>
        <v>0</v>
      </c>
      <c r="AA288" s="229">
        <f t="shared" si="275"/>
        <v>0</v>
      </c>
      <c r="AB288" s="229">
        <f t="shared" si="275"/>
        <v>0</v>
      </c>
      <c r="AC288" s="229">
        <f t="shared" si="275"/>
        <v>0</v>
      </c>
      <c r="AD288" s="229">
        <f t="shared" si="275"/>
        <v>0</v>
      </c>
      <c r="AE288" s="229">
        <f t="shared" si="275"/>
        <v>0</v>
      </c>
      <c r="AF288" s="229">
        <f t="shared" si="275"/>
        <v>0</v>
      </c>
      <c r="AG288" s="229">
        <f t="shared" si="275"/>
        <v>0</v>
      </c>
      <c r="AH288" s="229">
        <f t="shared" si="275"/>
        <v>0</v>
      </c>
      <c r="AI288" s="229">
        <f t="shared" si="275"/>
        <v>0</v>
      </c>
      <c r="AJ288" s="229">
        <f t="shared" si="275"/>
        <v>0</v>
      </c>
      <c r="AK288" s="229">
        <f t="shared" si="275"/>
        <v>0</v>
      </c>
      <c r="AL288" s="229">
        <f t="shared" si="274"/>
        <v>0</v>
      </c>
      <c r="AM288" s="229">
        <f t="shared" si="274"/>
        <v>0</v>
      </c>
      <c r="AN288" s="229">
        <f t="shared" si="274"/>
        <v>0</v>
      </c>
      <c r="AO288" s="229">
        <f t="shared" si="276"/>
        <v>0</v>
      </c>
      <c r="AP288" s="229">
        <f t="shared" si="276"/>
        <v>0</v>
      </c>
      <c r="AQ288" s="229">
        <f t="shared" si="276"/>
        <v>0</v>
      </c>
      <c r="AR288" s="229">
        <f t="shared" si="276"/>
        <v>0</v>
      </c>
      <c r="AS288" s="229">
        <f t="shared" si="276"/>
        <v>0</v>
      </c>
      <c r="AT288" s="229">
        <f t="shared" si="276"/>
        <v>0</v>
      </c>
      <c r="AU288" s="229">
        <f t="shared" si="276"/>
        <v>0</v>
      </c>
      <c r="AV288" s="229">
        <f t="shared" si="276"/>
        <v>0</v>
      </c>
      <c r="AW288" s="229">
        <f t="shared" si="276"/>
        <v>0</v>
      </c>
      <c r="AX288" s="229">
        <f t="shared" si="276"/>
        <v>0</v>
      </c>
      <c r="AY288" s="229">
        <f t="shared" si="276"/>
        <v>0</v>
      </c>
      <c r="AZ288" s="229">
        <f t="shared" si="276"/>
        <v>0</v>
      </c>
      <c r="BA288" s="229">
        <f t="shared" si="276"/>
        <v>0</v>
      </c>
      <c r="BB288" s="229">
        <f t="shared" si="276"/>
        <v>0</v>
      </c>
      <c r="BC288" s="229">
        <f t="shared" si="276"/>
        <v>0</v>
      </c>
      <c r="BD288" s="229">
        <f t="shared" si="276"/>
        <v>0</v>
      </c>
      <c r="BE288" s="229">
        <f t="shared" si="276"/>
        <v>0</v>
      </c>
      <c r="BF288" s="229">
        <f t="shared" si="276"/>
        <v>0</v>
      </c>
      <c r="BG288" s="229">
        <f t="shared" si="276"/>
        <v>0</v>
      </c>
      <c r="BH288" s="229">
        <f t="shared" si="276"/>
        <v>0</v>
      </c>
      <c r="BI288" s="229">
        <f t="shared" si="276"/>
        <v>0</v>
      </c>
      <c r="BJ288" s="229">
        <f t="shared" si="276"/>
        <v>0</v>
      </c>
      <c r="BK288" s="229">
        <f t="shared" si="276"/>
        <v>0</v>
      </c>
      <c r="BL288" s="229">
        <f t="shared" si="276"/>
        <v>0</v>
      </c>
      <c r="BM288" s="229">
        <f t="shared" si="276"/>
        <v>0</v>
      </c>
      <c r="BN288" s="229">
        <f t="shared" si="276"/>
        <v>0</v>
      </c>
      <c r="BO288" s="229">
        <f t="shared" si="276"/>
        <v>0</v>
      </c>
      <c r="BP288" s="229">
        <f t="shared" si="276"/>
        <v>0</v>
      </c>
      <c r="BQ288" s="229">
        <f t="shared" si="276"/>
        <v>0</v>
      </c>
      <c r="BR288" s="229">
        <f t="shared" si="276"/>
        <v>0</v>
      </c>
      <c r="BS288" s="229">
        <f t="shared" si="276"/>
        <v>0</v>
      </c>
      <c r="BT288" s="229">
        <f t="shared" si="276"/>
        <v>0</v>
      </c>
      <c r="BU288" s="229">
        <f t="shared" si="276"/>
        <v>0</v>
      </c>
      <c r="BV288" s="229">
        <f t="shared" si="276"/>
        <v>0</v>
      </c>
      <c r="BW288" s="229">
        <f t="shared" si="276"/>
        <v>0</v>
      </c>
      <c r="BX288" s="229">
        <f t="shared" si="276"/>
        <v>0</v>
      </c>
      <c r="BY288" s="229">
        <f t="shared" si="276"/>
        <v>0</v>
      </c>
      <c r="BZ288" s="229">
        <f t="shared" si="276"/>
        <v>0</v>
      </c>
    </row>
    <row r="289" spans="1:78" s="310" customFormat="1" x14ac:dyDescent="0.2">
      <c r="A289" s="307" t="str">
        <f t="shared" si="273"/>
        <v>Roll-in 9</v>
      </c>
      <c r="B289" s="307">
        <f t="shared" si="273"/>
        <v>0</v>
      </c>
      <c r="C289" s="7">
        <f t="shared" si="255"/>
        <v>51</v>
      </c>
      <c r="D289" s="165">
        <f t="shared" si="269"/>
        <v>45016</v>
      </c>
      <c r="E289" s="68"/>
      <c r="F289" s="77"/>
      <c r="G289" s="229">
        <f t="shared" si="271"/>
        <v>0</v>
      </c>
      <c r="H289" s="229">
        <f t="shared" si="271"/>
        <v>0</v>
      </c>
      <c r="I289" s="229">
        <f t="shared" si="271"/>
        <v>0</v>
      </c>
      <c r="J289" s="229">
        <f t="shared" si="271"/>
        <v>0</v>
      </c>
      <c r="K289" s="229">
        <f t="shared" si="271"/>
        <v>0</v>
      </c>
      <c r="L289" s="229">
        <f t="shared" si="271"/>
        <v>0</v>
      </c>
      <c r="M289" s="229">
        <f t="shared" si="271"/>
        <v>0</v>
      </c>
      <c r="N289" s="229">
        <f t="shared" si="271"/>
        <v>0</v>
      </c>
      <c r="O289" s="229">
        <f t="shared" si="271"/>
        <v>0</v>
      </c>
      <c r="P289" s="229">
        <f t="shared" si="271"/>
        <v>0</v>
      </c>
      <c r="Q289" s="229">
        <f t="shared" si="271"/>
        <v>0</v>
      </c>
      <c r="R289" s="229">
        <f t="shared" si="271"/>
        <v>0</v>
      </c>
      <c r="S289" s="229">
        <f t="shared" si="271"/>
        <v>0</v>
      </c>
      <c r="T289" s="229">
        <f t="shared" si="271"/>
        <v>0</v>
      </c>
      <c r="U289" s="229">
        <f t="shared" si="271"/>
        <v>0</v>
      </c>
      <c r="V289" s="229">
        <f t="shared" si="271"/>
        <v>0</v>
      </c>
      <c r="W289" s="229">
        <f t="shared" si="275"/>
        <v>0</v>
      </c>
      <c r="X289" s="229">
        <f t="shared" si="275"/>
        <v>0</v>
      </c>
      <c r="Y289" s="229">
        <f t="shared" si="275"/>
        <v>0</v>
      </c>
      <c r="Z289" s="229">
        <f t="shared" si="275"/>
        <v>0</v>
      </c>
      <c r="AA289" s="229">
        <f t="shared" si="275"/>
        <v>0</v>
      </c>
      <c r="AB289" s="229">
        <f t="shared" si="275"/>
        <v>0</v>
      </c>
      <c r="AC289" s="229">
        <f t="shared" si="275"/>
        <v>0</v>
      </c>
      <c r="AD289" s="229">
        <f t="shared" si="275"/>
        <v>0</v>
      </c>
      <c r="AE289" s="229">
        <f t="shared" si="275"/>
        <v>0</v>
      </c>
      <c r="AF289" s="229">
        <f t="shared" si="275"/>
        <v>0</v>
      </c>
      <c r="AG289" s="229">
        <f t="shared" si="275"/>
        <v>0</v>
      </c>
      <c r="AH289" s="229">
        <f t="shared" si="275"/>
        <v>0</v>
      </c>
      <c r="AI289" s="229">
        <f t="shared" si="275"/>
        <v>0</v>
      </c>
      <c r="AJ289" s="229">
        <f t="shared" si="275"/>
        <v>0</v>
      </c>
      <c r="AK289" s="229">
        <f t="shared" si="275"/>
        <v>0</v>
      </c>
      <c r="AL289" s="229">
        <f t="shared" si="275"/>
        <v>0</v>
      </c>
      <c r="AM289" s="229">
        <f t="shared" si="274"/>
        <v>0</v>
      </c>
      <c r="AN289" s="229">
        <f t="shared" si="274"/>
        <v>0</v>
      </c>
      <c r="AO289" s="229">
        <f t="shared" si="276"/>
        <v>0</v>
      </c>
      <c r="AP289" s="229">
        <f t="shared" si="276"/>
        <v>0</v>
      </c>
      <c r="AQ289" s="229">
        <f t="shared" si="276"/>
        <v>0</v>
      </c>
      <c r="AR289" s="229">
        <f t="shared" si="276"/>
        <v>0</v>
      </c>
      <c r="AS289" s="229">
        <f t="shared" si="276"/>
        <v>0</v>
      </c>
      <c r="AT289" s="229">
        <f t="shared" si="276"/>
        <v>0</v>
      </c>
      <c r="AU289" s="229">
        <f t="shared" si="276"/>
        <v>0</v>
      </c>
      <c r="AV289" s="229">
        <f t="shared" si="276"/>
        <v>0</v>
      </c>
      <c r="AW289" s="229">
        <f t="shared" si="276"/>
        <v>0</v>
      </c>
      <c r="AX289" s="229">
        <f t="shared" si="276"/>
        <v>0</v>
      </c>
      <c r="AY289" s="229">
        <f t="shared" si="276"/>
        <v>0</v>
      </c>
      <c r="AZ289" s="229">
        <f t="shared" si="276"/>
        <v>0</v>
      </c>
      <c r="BA289" s="229">
        <f t="shared" si="276"/>
        <v>0</v>
      </c>
      <c r="BB289" s="229">
        <f t="shared" si="276"/>
        <v>0</v>
      </c>
      <c r="BC289" s="229">
        <f t="shared" si="276"/>
        <v>0</v>
      </c>
      <c r="BD289" s="229">
        <f t="shared" si="276"/>
        <v>0</v>
      </c>
      <c r="BE289" s="229">
        <f t="shared" si="276"/>
        <v>0</v>
      </c>
      <c r="BF289" s="229">
        <f t="shared" si="276"/>
        <v>0</v>
      </c>
      <c r="BG289" s="229">
        <f t="shared" si="276"/>
        <v>0</v>
      </c>
      <c r="BH289" s="229">
        <f t="shared" si="276"/>
        <v>0</v>
      </c>
      <c r="BI289" s="229">
        <f t="shared" si="276"/>
        <v>0</v>
      </c>
      <c r="BJ289" s="229">
        <f t="shared" si="276"/>
        <v>0</v>
      </c>
      <c r="BK289" s="229">
        <f t="shared" si="276"/>
        <v>0</v>
      </c>
      <c r="BL289" s="229">
        <f t="shared" si="276"/>
        <v>0</v>
      </c>
      <c r="BM289" s="229">
        <f t="shared" si="276"/>
        <v>0</v>
      </c>
      <c r="BN289" s="229">
        <f t="shared" si="276"/>
        <v>0</v>
      </c>
      <c r="BO289" s="229">
        <f t="shared" si="276"/>
        <v>0</v>
      </c>
      <c r="BP289" s="229">
        <f t="shared" si="276"/>
        <v>0</v>
      </c>
      <c r="BQ289" s="229">
        <f t="shared" si="276"/>
        <v>0</v>
      </c>
      <c r="BR289" s="229">
        <f t="shared" si="276"/>
        <v>0</v>
      </c>
      <c r="BS289" s="229">
        <f t="shared" si="276"/>
        <v>0</v>
      </c>
      <c r="BT289" s="229">
        <f t="shared" si="276"/>
        <v>0</v>
      </c>
      <c r="BU289" s="229">
        <f t="shared" si="276"/>
        <v>0</v>
      </c>
      <c r="BV289" s="229">
        <f t="shared" si="276"/>
        <v>0</v>
      </c>
      <c r="BW289" s="229">
        <f t="shared" si="276"/>
        <v>0</v>
      </c>
      <c r="BX289" s="229">
        <f t="shared" si="276"/>
        <v>0</v>
      </c>
      <c r="BY289" s="229">
        <f t="shared" si="276"/>
        <v>0</v>
      </c>
      <c r="BZ289" s="229">
        <f t="shared" si="276"/>
        <v>0</v>
      </c>
    </row>
    <row r="290" spans="1:78" s="310" customFormat="1" x14ac:dyDescent="0.2">
      <c r="A290" s="307" t="str">
        <f t="shared" si="273"/>
        <v>Roll-in 9</v>
      </c>
      <c r="B290" s="307">
        <f t="shared" si="273"/>
        <v>0</v>
      </c>
      <c r="C290" s="7">
        <f t="shared" si="255"/>
        <v>52</v>
      </c>
      <c r="D290" s="165">
        <f t="shared" si="269"/>
        <v>45046</v>
      </c>
      <c r="E290" s="68"/>
      <c r="F290" s="77"/>
      <c r="G290" s="229">
        <f t="shared" si="271"/>
        <v>0</v>
      </c>
      <c r="H290" s="229">
        <f t="shared" si="271"/>
        <v>0</v>
      </c>
      <c r="I290" s="229">
        <f t="shared" si="271"/>
        <v>0</v>
      </c>
      <c r="J290" s="229">
        <f t="shared" si="271"/>
        <v>0</v>
      </c>
      <c r="K290" s="229">
        <f t="shared" si="271"/>
        <v>0</v>
      </c>
      <c r="L290" s="229">
        <f t="shared" si="271"/>
        <v>0</v>
      </c>
      <c r="M290" s="229">
        <f t="shared" si="271"/>
        <v>0</v>
      </c>
      <c r="N290" s="229">
        <f t="shared" si="271"/>
        <v>0</v>
      </c>
      <c r="O290" s="229">
        <f t="shared" si="271"/>
        <v>0</v>
      </c>
      <c r="P290" s="229">
        <f t="shared" si="271"/>
        <v>0</v>
      </c>
      <c r="Q290" s="229">
        <f t="shared" si="271"/>
        <v>0</v>
      </c>
      <c r="R290" s="229">
        <f t="shared" si="271"/>
        <v>0</v>
      </c>
      <c r="S290" s="229">
        <f t="shared" si="271"/>
        <v>0</v>
      </c>
      <c r="T290" s="229">
        <f t="shared" si="271"/>
        <v>0</v>
      </c>
      <c r="U290" s="229">
        <f t="shared" si="271"/>
        <v>0</v>
      </c>
      <c r="V290" s="229">
        <f>IF($D290=V$9,$E290*$G$3/2,IF(AND($C290+$E$3&gt;V$8,V$9&gt;$D290),$E290*$G$3,0))</f>
        <v>0</v>
      </c>
      <c r="W290" s="229">
        <f t="shared" si="275"/>
        <v>0</v>
      </c>
      <c r="X290" s="229">
        <f t="shared" si="275"/>
        <v>0</v>
      </c>
      <c r="Y290" s="229">
        <f t="shared" si="275"/>
        <v>0</v>
      </c>
      <c r="Z290" s="229">
        <f t="shared" si="275"/>
        <v>0</v>
      </c>
      <c r="AA290" s="229">
        <f t="shared" si="275"/>
        <v>0</v>
      </c>
      <c r="AB290" s="229">
        <f t="shared" si="275"/>
        <v>0</v>
      </c>
      <c r="AC290" s="229">
        <f t="shared" si="275"/>
        <v>0</v>
      </c>
      <c r="AD290" s="229">
        <f t="shared" si="275"/>
        <v>0</v>
      </c>
      <c r="AE290" s="229">
        <f t="shared" si="275"/>
        <v>0</v>
      </c>
      <c r="AF290" s="229">
        <f t="shared" si="275"/>
        <v>0</v>
      </c>
      <c r="AG290" s="229">
        <f t="shared" si="275"/>
        <v>0</v>
      </c>
      <c r="AH290" s="229">
        <f t="shared" si="275"/>
        <v>0</v>
      </c>
      <c r="AI290" s="229">
        <f t="shared" si="275"/>
        <v>0</v>
      </c>
      <c r="AJ290" s="229">
        <f t="shared" si="275"/>
        <v>0</v>
      </c>
      <c r="AK290" s="229">
        <f t="shared" si="275"/>
        <v>0</v>
      </c>
      <c r="AL290" s="229">
        <f t="shared" si="275"/>
        <v>0</v>
      </c>
      <c r="AM290" s="229">
        <f t="shared" si="274"/>
        <v>0</v>
      </c>
      <c r="AN290" s="229">
        <f t="shared" si="274"/>
        <v>0</v>
      </c>
      <c r="AO290" s="229">
        <f t="shared" si="276"/>
        <v>0</v>
      </c>
      <c r="AP290" s="229">
        <f t="shared" si="276"/>
        <v>0</v>
      </c>
      <c r="AQ290" s="229">
        <f t="shared" si="276"/>
        <v>0</v>
      </c>
      <c r="AR290" s="229">
        <f t="shared" si="276"/>
        <v>0</v>
      </c>
      <c r="AS290" s="229">
        <f t="shared" si="276"/>
        <v>0</v>
      </c>
      <c r="AT290" s="229">
        <f t="shared" si="276"/>
        <v>0</v>
      </c>
      <c r="AU290" s="229">
        <f t="shared" si="276"/>
        <v>0</v>
      </c>
      <c r="AV290" s="229">
        <f t="shared" si="276"/>
        <v>0</v>
      </c>
      <c r="AW290" s="229">
        <f t="shared" si="276"/>
        <v>0</v>
      </c>
      <c r="AX290" s="229">
        <f t="shared" si="276"/>
        <v>0</v>
      </c>
      <c r="AY290" s="229">
        <f t="shared" si="276"/>
        <v>0</v>
      </c>
      <c r="AZ290" s="229">
        <f t="shared" si="276"/>
        <v>0</v>
      </c>
      <c r="BA290" s="229">
        <f t="shared" si="276"/>
        <v>0</v>
      </c>
      <c r="BB290" s="229">
        <f t="shared" si="276"/>
        <v>0</v>
      </c>
      <c r="BC290" s="229">
        <f t="shared" si="276"/>
        <v>0</v>
      </c>
      <c r="BD290" s="229">
        <f t="shared" si="276"/>
        <v>0</v>
      </c>
      <c r="BE290" s="229">
        <f t="shared" si="276"/>
        <v>0</v>
      </c>
      <c r="BF290" s="229">
        <f t="shared" si="276"/>
        <v>0</v>
      </c>
      <c r="BG290" s="229">
        <f t="shared" si="276"/>
        <v>0</v>
      </c>
      <c r="BH290" s="229">
        <f t="shared" si="276"/>
        <v>0</v>
      </c>
      <c r="BI290" s="229">
        <f t="shared" si="276"/>
        <v>0</v>
      </c>
      <c r="BJ290" s="229">
        <f t="shared" si="276"/>
        <v>0</v>
      </c>
      <c r="BK290" s="229">
        <f t="shared" si="276"/>
        <v>0</v>
      </c>
      <c r="BL290" s="229">
        <f t="shared" si="276"/>
        <v>0</v>
      </c>
      <c r="BM290" s="229">
        <f t="shared" si="276"/>
        <v>0</v>
      </c>
      <c r="BN290" s="229">
        <f t="shared" si="276"/>
        <v>0</v>
      </c>
      <c r="BO290" s="229">
        <f t="shared" si="276"/>
        <v>0</v>
      </c>
      <c r="BP290" s="229">
        <f t="shared" si="276"/>
        <v>0</v>
      </c>
      <c r="BQ290" s="229">
        <f t="shared" si="276"/>
        <v>0</v>
      </c>
      <c r="BR290" s="229">
        <f t="shared" si="276"/>
        <v>0</v>
      </c>
      <c r="BS290" s="229">
        <f t="shared" si="276"/>
        <v>0</v>
      </c>
      <c r="BT290" s="229">
        <f t="shared" si="276"/>
        <v>0</v>
      </c>
      <c r="BU290" s="229">
        <f t="shared" si="276"/>
        <v>0</v>
      </c>
      <c r="BV290" s="229">
        <f t="shared" si="276"/>
        <v>0</v>
      </c>
      <c r="BW290" s="229">
        <f t="shared" si="276"/>
        <v>0</v>
      </c>
      <c r="BX290" s="229">
        <f t="shared" si="276"/>
        <v>0</v>
      </c>
      <c r="BY290" s="229">
        <f t="shared" si="276"/>
        <v>0</v>
      </c>
      <c r="BZ290" s="229">
        <f t="shared" si="276"/>
        <v>0</v>
      </c>
    </row>
    <row r="291" spans="1:78" s="310" customFormat="1" x14ac:dyDescent="0.2">
      <c r="A291" s="307" t="str">
        <f t="shared" si="273"/>
        <v>Roll-in 9</v>
      </c>
      <c r="B291" s="307">
        <f t="shared" si="273"/>
        <v>0</v>
      </c>
      <c r="C291" s="7">
        <f t="shared" si="255"/>
        <v>53</v>
      </c>
      <c r="D291" s="165">
        <f t="shared" si="269"/>
        <v>45077</v>
      </c>
      <c r="E291" s="68"/>
      <c r="F291" s="77"/>
      <c r="G291" s="229">
        <f t="shared" ref="G291:V306" si="277">IF($D291=G$9,$E291*$G$3/2,IF(AND($C291+$E$3&gt;G$8,G$9&gt;$D291),$E291*$G$3,0))</f>
        <v>0</v>
      </c>
      <c r="H291" s="229">
        <f t="shared" si="277"/>
        <v>0</v>
      </c>
      <c r="I291" s="229">
        <f t="shared" si="277"/>
        <v>0</v>
      </c>
      <c r="J291" s="229">
        <f t="shared" si="277"/>
        <v>0</v>
      </c>
      <c r="K291" s="229">
        <f t="shared" si="277"/>
        <v>0</v>
      </c>
      <c r="L291" s="229">
        <f t="shared" si="277"/>
        <v>0</v>
      </c>
      <c r="M291" s="229">
        <f t="shared" si="277"/>
        <v>0</v>
      </c>
      <c r="N291" s="229">
        <f t="shared" si="277"/>
        <v>0</v>
      </c>
      <c r="O291" s="229">
        <f t="shared" si="277"/>
        <v>0</v>
      </c>
      <c r="P291" s="229">
        <f t="shared" si="277"/>
        <v>0</v>
      </c>
      <c r="Q291" s="229">
        <f t="shared" si="277"/>
        <v>0</v>
      </c>
      <c r="R291" s="229">
        <f t="shared" si="277"/>
        <v>0</v>
      </c>
      <c r="S291" s="229">
        <f t="shared" si="277"/>
        <v>0</v>
      </c>
      <c r="T291" s="229">
        <f t="shared" si="277"/>
        <v>0</v>
      </c>
      <c r="U291" s="229">
        <f t="shared" si="277"/>
        <v>0</v>
      </c>
      <c r="V291" s="229">
        <f t="shared" si="277"/>
        <v>0</v>
      </c>
      <c r="W291" s="229">
        <f t="shared" si="275"/>
        <v>0</v>
      </c>
      <c r="X291" s="229">
        <f t="shared" si="275"/>
        <v>0</v>
      </c>
      <c r="Y291" s="229">
        <f t="shared" si="275"/>
        <v>0</v>
      </c>
      <c r="Z291" s="229">
        <f t="shared" si="275"/>
        <v>0</v>
      </c>
      <c r="AA291" s="229">
        <f t="shared" si="275"/>
        <v>0</v>
      </c>
      <c r="AB291" s="229">
        <f t="shared" si="275"/>
        <v>0</v>
      </c>
      <c r="AC291" s="229">
        <f t="shared" si="275"/>
        <v>0</v>
      </c>
      <c r="AD291" s="229">
        <f t="shared" si="275"/>
        <v>0</v>
      </c>
      <c r="AE291" s="229">
        <f t="shared" si="275"/>
        <v>0</v>
      </c>
      <c r="AF291" s="229">
        <f t="shared" si="275"/>
        <v>0</v>
      </c>
      <c r="AG291" s="229">
        <f t="shared" si="275"/>
        <v>0</v>
      </c>
      <c r="AH291" s="229">
        <f t="shared" si="275"/>
        <v>0</v>
      </c>
      <c r="AI291" s="229">
        <f t="shared" si="275"/>
        <v>0</v>
      </c>
      <c r="AJ291" s="229">
        <f t="shared" si="275"/>
        <v>0</v>
      </c>
      <c r="AK291" s="229">
        <f t="shared" si="275"/>
        <v>0</v>
      </c>
      <c r="AL291" s="229">
        <f t="shared" si="275"/>
        <v>0</v>
      </c>
      <c r="AM291" s="229">
        <f t="shared" si="274"/>
        <v>0</v>
      </c>
      <c r="AN291" s="229">
        <f t="shared" si="274"/>
        <v>0</v>
      </c>
      <c r="AO291" s="229">
        <f t="shared" si="276"/>
        <v>0</v>
      </c>
      <c r="AP291" s="229">
        <f t="shared" si="276"/>
        <v>0</v>
      </c>
      <c r="AQ291" s="229">
        <f t="shared" si="276"/>
        <v>0</v>
      </c>
      <c r="AR291" s="229">
        <f t="shared" si="276"/>
        <v>0</v>
      </c>
      <c r="AS291" s="229">
        <f t="shared" si="276"/>
        <v>0</v>
      </c>
      <c r="AT291" s="229">
        <f t="shared" si="276"/>
        <v>0</v>
      </c>
      <c r="AU291" s="229">
        <f t="shared" si="276"/>
        <v>0</v>
      </c>
      <c r="AV291" s="229">
        <f t="shared" si="276"/>
        <v>0</v>
      </c>
      <c r="AW291" s="229">
        <f t="shared" si="276"/>
        <v>0</v>
      </c>
      <c r="AX291" s="229">
        <f t="shared" si="276"/>
        <v>0</v>
      </c>
      <c r="AY291" s="229">
        <f t="shared" si="276"/>
        <v>0</v>
      </c>
      <c r="AZ291" s="229">
        <f t="shared" si="276"/>
        <v>0</v>
      </c>
      <c r="BA291" s="229">
        <f t="shared" si="276"/>
        <v>0</v>
      </c>
      <c r="BB291" s="229">
        <f t="shared" si="276"/>
        <v>0</v>
      </c>
      <c r="BC291" s="229">
        <f t="shared" si="276"/>
        <v>0</v>
      </c>
      <c r="BD291" s="229">
        <f t="shared" si="276"/>
        <v>0</v>
      </c>
      <c r="BE291" s="229">
        <f t="shared" si="276"/>
        <v>0</v>
      </c>
      <c r="BF291" s="229">
        <f t="shared" si="276"/>
        <v>0</v>
      </c>
      <c r="BG291" s="229">
        <f t="shared" si="276"/>
        <v>0</v>
      </c>
      <c r="BH291" s="229">
        <f t="shared" si="276"/>
        <v>0</v>
      </c>
      <c r="BI291" s="229">
        <f t="shared" si="276"/>
        <v>0</v>
      </c>
      <c r="BJ291" s="229">
        <f t="shared" si="276"/>
        <v>0</v>
      </c>
      <c r="BK291" s="229">
        <f t="shared" si="276"/>
        <v>0</v>
      </c>
      <c r="BL291" s="229">
        <f t="shared" si="276"/>
        <v>0</v>
      </c>
      <c r="BM291" s="229">
        <f t="shared" si="276"/>
        <v>0</v>
      </c>
      <c r="BN291" s="229">
        <f t="shared" si="276"/>
        <v>0</v>
      </c>
      <c r="BO291" s="229">
        <f t="shared" si="276"/>
        <v>0</v>
      </c>
      <c r="BP291" s="229">
        <f t="shared" si="276"/>
        <v>0</v>
      </c>
      <c r="BQ291" s="229">
        <f t="shared" si="276"/>
        <v>0</v>
      </c>
      <c r="BR291" s="229">
        <f t="shared" si="276"/>
        <v>0</v>
      </c>
      <c r="BS291" s="229">
        <f t="shared" si="276"/>
        <v>0</v>
      </c>
      <c r="BT291" s="229">
        <f t="shared" si="276"/>
        <v>0</v>
      </c>
      <c r="BU291" s="229">
        <f t="shared" si="276"/>
        <v>0</v>
      </c>
      <c r="BV291" s="229">
        <f t="shared" si="276"/>
        <v>0</v>
      </c>
      <c r="BW291" s="229">
        <f t="shared" si="276"/>
        <v>0</v>
      </c>
      <c r="BX291" s="229">
        <f t="shared" si="276"/>
        <v>0</v>
      </c>
      <c r="BY291" s="229">
        <f t="shared" si="276"/>
        <v>0</v>
      </c>
      <c r="BZ291" s="229">
        <f t="shared" si="276"/>
        <v>0</v>
      </c>
    </row>
    <row r="292" spans="1:78" s="310" customFormat="1" x14ac:dyDescent="0.2">
      <c r="A292" s="307" t="str">
        <f t="shared" si="273"/>
        <v>Roll-in 9</v>
      </c>
      <c r="B292" s="307">
        <f t="shared" si="273"/>
        <v>0</v>
      </c>
      <c r="C292" s="7">
        <f t="shared" si="255"/>
        <v>54</v>
      </c>
      <c r="D292" s="165">
        <f t="shared" si="269"/>
        <v>45107</v>
      </c>
      <c r="E292" s="68"/>
      <c r="F292" s="77"/>
      <c r="G292" s="229">
        <f t="shared" si="277"/>
        <v>0</v>
      </c>
      <c r="H292" s="229">
        <f t="shared" si="277"/>
        <v>0</v>
      </c>
      <c r="I292" s="229">
        <f t="shared" si="277"/>
        <v>0</v>
      </c>
      <c r="J292" s="229">
        <f t="shared" si="277"/>
        <v>0</v>
      </c>
      <c r="K292" s="229">
        <f t="shared" si="277"/>
        <v>0</v>
      </c>
      <c r="L292" s="229">
        <f t="shared" si="277"/>
        <v>0</v>
      </c>
      <c r="M292" s="229">
        <f t="shared" si="277"/>
        <v>0</v>
      </c>
      <c r="N292" s="229">
        <f t="shared" si="277"/>
        <v>0</v>
      </c>
      <c r="O292" s="229">
        <f t="shared" si="277"/>
        <v>0</v>
      </c>
      <c r="P292" s="229">
        <f t="shared" si="277"/>
        <v>0</v>
      </c>
      <c r="Q292" s="229">
        <f t="shared" si="277"/>
        <v>0</v>
      </c>
      <c r="R292" s="229">
        <f t="shared" si="277"/>
        <v>0</v>
      </c>
      <c r="S292" s="229">
        <f t="shared" si="277"/>
        <v>0</v>
      </c>
      <c r="T292" s="229">
        <f t="shared" si="277"/>
        <v>0</v>
      </c>
      <c r="U292" s="229">
        <f t="shared" si="277"/>
        <v>0</v>
      </c>
      <c r="V292" s="229">
        <f t="shared" si="277"/>
        <v>0</v>
      </c>
      <c r="W292" s="229">
        <f t="shared" si="275"/>
        <v>0</v>
      </c>
      <c r="X292" s="229">
        <f t="shared" si="275"/>
        <v>0</v>
      </c>
      <c r="Y292" s="229">
        <f t="shared" si="275"/>
        <v>0</v>
      </c>
      <c r="Z292" s="229">
        <f t="shared" si="275"/>
        <v>0</v>
      </c>
      <c r="AA292" s="229">
        <f t="shared" si="275"/>
        <v>0</v>
      </c>
      <c r="AB292" s="229">
        <f t="shared" si="275"/>
        <v>0</v>
      </c>
      <c r="AC292" s="229">
        <f t="shared" si="275"/>
        <v>0</v>
      </c>
      <c r="AD292" s="229">
        <f t="shared" si="275"/>
        <v>0</v>
      </c>
      <c r="AE292" s="229">
        <f t="shared" si="275"/>
        <v>0</v>
      </c>
      <c r="AF292" s="229">
        <f t="shared" si="275"/>
        <v>0</v>
      </c>
      <c r="AG292" s="229">
        <f t="shared" si="275"/>
        <v>0</v>
      </c>
      <c r="AH292" s="229">
        <f t="shared" si="275"/>
        <v>0</v>
      </c>
      <c r="AI292" s="229">
        <f t="shared" si="275"/>
        <v>0</v>
      </c>
      <c r="AJ292" s="229">
        <f t="shared" si="275"/>
        <v>0</v>
      </c>
      <c r="AK292" s="229">
        <f t="shared" si="275"/>
        <v>0</v>
      </c>
      <c r="AL292" s="229">
        <f t="shared" si="275"/>
        <v>0</v>
      </c>
      <c r="AM292" s="229">
        <f t="shared" si="274"/>
        <v>0</v>
      </c>
      <c r="AN292" s="229">
        <f t="shared" si="274"/>
        <v>0</v>
      </c>
      <c r="AO292" s="229">
        <f t="shared" si="276"/>
        <v>0</v>
      </c>
      <c r="AP292" s="229">
        <f t="shared" si="276"/>
        <v>0</v>
      </c>
      <c r="AQ292" s="229">
        <f t="shared" si="276"/>
        <v>0</v>
      </c>
      <c r="AR292" s="229">
        <f t="shared" si="276"/>
        <v>0</v>
      </c>
      <c r="AS292" s="229">
        <f t="shared" si="276"/>
        <v>0</v>
      </c>
      <c r="AT292" s="229">
        <f t="shared" si="276"/>
        <v>0</v>
      </c>
      <c r="AU292" s="229">
        <f t="shared" si="276"/>
        <v>0</v>
      </c>
      <c r="AV292" s="229">
        <f t="shared" si="276"/>
        <v>0</v>
      </c>
      <c r="AW292" s="229">
        <f t="shared" si="276"/>
        <v>0</v>
      </c>
      <c r="AX292" s="229">
        <f t="shared" si="276"/>
        <v>0</v>
      </c>
      <c r="AY292" s="229">
        <f t="shared" si="276"/>
        <v>0</v>
      </c>
      <c r="AZ292" s="229">
        <f t="shared" si="276"/>
        <v>0</v>
      </c>
      <c r="BA292" s="229">
        <f t="shared" si="276"/>
        <v>0</v>
      </c>
      <c r="BB292" s="229">
        <f t="shared" si="276"/>
        <v>0</v>
      </c>
      <c r="BC292" s="229">
        <f t="shared" si="276"/>
        <v>0</v>
      </c>
      <c r="BD292" s="229">
        <f t="shared" si="276"/>
        <v>0</v>
      </c>
      <c r="BE292" s="229">
        <f t="shared" si="276"/>
        <v>0</v>
      </c>
      <c r="BF292" s="229">
        <f t="shared" si="276"/>
        <v>0</v>
      </c>
      <c r="BG292" s="229">
        <f t="shared" si="276"/>
        <v>0</v>
      </c>
      <c r="BH292" s="229">
        <f t="shared" si="276"/>
        <v>0</v>
      </c>
      <c r="BI292" s="229">
        <f t="shared" si="276"/>
        <v>0</v>
      </c>
      <c r="BJ292" s="229">
        <f t="shared" si="276"/>
        <v>0</v>
      </c>
      <c r="BK292" s="229">
        <f t="shared" si="276"/>
        <v>0</v>
      </c>
      <c r="BL292" s="229">
        <f t="shared" si="276"/>
        <v>0</v>
      </c>
      <c r="BM292" s="229">
        <f t="shared" si="276"/>
        <v>0</v>
      </c>
      <c r="BN292" s="229">
        <f t="shared" si="276"/>
        <v>0</v>
      </c>
      <c r="BO292" s="229">
        <f t="shared" si="276"/>
        <v>0</v>
      </c>
      <c r="BP292" s="229">
        <f t="shared" si="276"/>
        <v>0</v>
      </c>
      <c r="BQ292" s="229">
        <f t="shared" si="276"/>
        <v>0</v>
      </c>
      <c r="BR292" s="229">
        <f t="shared" si="276"/>
        <v>0</v>
      </c>
      <c r="BS292" s="229">
        <f t="shared" si="276"/>
        <v>0</v>
      </c>
      <c r="BT292" s="229">
        <f t="shared" si="276"/>
        <v>0</v>
      </c>
      <c r="BU292" s="229">
        <f t="shared" si="276"/>
        <v>0</v>
      </c>
      <c r="BV292" s="229">
        <f t="shared" si="276"/>
        <v>0</v>
      </c>
      <c r="BW292" s="229">
        <f t="shared" si="276"/>
        <v>0</v>
      </c>
      <c r="BX292" s="229">
        <f t="shared" si="276"/>
        <v>0</v>
      </c>
      <c r="BY292" s="229">
        <f t="shared" si="276"/>
        <v>0</v>
      </c>
      <c r="BZ292" s="229">
        <f t="shared" ref="AO292:BZ299" si="278">IF($D292=BZ$9,$E292*$G$3/2,IF(AND($C292+$E$3&gt;BZ$8,BZ$9&gt;$D292),$E292*$G$3,0))</f>
        <v>0</v>
      </c>
    </row>
    <row r="293" spans="1:78" s="310" customFormat="1" x14ac:dyDescent="0.2">
      <c r="A293" s="307" t="str">
        <f t="shared" si="273"/>
        <v>Roll-in 9</v>
      </c>
      <c r="B293" s="307">
        <f t="shared" si="273"/>
        <v>0</v>
      </c>
      <c r="C293" s="7">
        <f t="shared" si="255"/>
        <v>55</v>
      </c>
      <c r="D293" s="165">
        <f t="shared" si="269"/>
        <v>45138</v>
      </c>
      <c r="E293" s="68"/>
      <c r="F293" s="77"/>
      <c r="G293" s="229">
        <f t="shared" si="277"/>
        <v>0</v>
      </c>
      <c r="H293" s="229">
        <f t="shared" si="277"/>
        <v>0</v>
      </c>
      <c r="I293" s="229">
        <f t="shared" si="277"/>
        <v>0</v>
      </c>
      <c r="J293" s="229">
        <f t="shared" si="277"/>
        <v>0</v>
      </c>
      <c r="K293" s="229">
        <f t="shared" si="277"/>
        <v>0</v>
      </c>
      <c r="L293" s="229">
        <f t="shared" si="277"/>
        <v>0</v>
      </c>
      <c r="M293" s="229">
        <f t="shared" si="277"/>
        <v>0</v>
      </c>
      <c r="N293" s="229">
        <f t="shared" si="277"/>
        <v>0</v>
      </c>
      <c r="O293" s="229">
        <f t="shared" si="277"/>
        <v>0</v>
      </c>
      <c r="P293" s="229">
        <f t="shared" si="277"/>
        <v>0</v>
      </c>
      <c r="Q293" s="229">
        <f t="shared" si="277"/>
        <v>0</v>
      </c>
      <c r="R293" s="229">
        <f t="shared" si="277"/>
        <v>0</v>
      </c>
      <c r="S293" s="229">
        <f t="shared" si="277"/>
        <v>0</v>
      </c>
      <c r="T293" s="229">
        <f t="shared" si="277"/>
        <v>0</v>
      </c>
      <c r="U293" s="229">
        <f t="shared" si="277"/>
        <v>0</v>
      </c>
      <c r="V293" s="229">
        <f t="shared" si="277"/>
        <v>0</v>
      </c>
      <c r="W293" s="229">
        <f t="shared" si="275"/>
        <v>0</v>
      </c>
      <c r="X293" s="229">
        <f t="shared" si="275"/>
        <v>0</v>
      </c>
      <c r="Y293" s="229">
        <f t="shared" si="275"/>
        <v>0</v>
      </c>
      <c r="Z293" s="229">
        <f t="shared" si="275"/>
        <v>0</v>
      </c>
      <c r="AA293" s="229">
        <f t="shared" si="275"/>
        <v>0</v>
      </c>
      <c r="AB293" s="229">
        <f t="shared" si="275"/>
        <v>0</v>
      </c>
      <c r="AC293" s="229">
        <f t="shared" si="275"/>
        <v>0</v>
      </c>
      <c r="AD293" s="229">
        <f t="shared" si="275"/>
        <v>0</v>
      </c>
      <c r="AE293" s="229">
        <f t="shared" si="275"/>
        <v>0</v>
      </c>
      <c r="AF293" s="229">
        <f t="shared" si="275"/>
        <v>0</v>
      </c>
      <c r="AG293" s="229">
        <f t="shared" si="275"/>
        <v>0</v>
      </c>
      <c r="AH293" s="229">
        <f t="shared" si="275"/>
        <v>0</v>
      </c>
      <c r="AI293" s="229">
        <f t="shared" si="275"/>
        <v>0</v>
      </c>
      <c r="AJ293" s="229">
        <f t="shared" si="275"/>
        <v>0</v>
      </c>
      <c r="AK293" s="229">
        <f t="shared" si="275"/>
        <v>0</v>
      </c>
      <c r="AL293" s="229">
        <f t="shared" si="275"/>
        <v>0</v>
      </c>
      <c r="AM293" s="229">
        <f t="shared" si="274"/>
        <v>0</v>
      </c>
      <c r="AN293" s="229">
        <f t="shared" si="274"/>
        <v>0</v>
      </c>
      <c r="AO293" s="229">
        <f t="shared" si="278"/>
        <v>0</v>
      </c>
      <c r="AP293" s="229">
        <f t="shared" si="278"/>
        <v>0</v>
      </c>
      <c r="AQ293" s="229">
        <f t="shared" si="278"/>
        <v>0</v>
      </c>
      <c r="AR293" s="229">
        <f t="shared" si="278"/>
        <v>0</v>
      </c>
      <c r="AS293" s="229">
        <f t="shared" si="278"/>
        <v>0</v>
      </c>
      <c r="AT293" s="229">
        <f t="shared" si="278"/>
        <v>0</v>
      </c>
      <c r="AU293" s="229">
        <f t="shared" si="278"/>
        <v>0</v>
      </c>
      <c r="AV293" s="229">
        <f t="shared" si="278"/>
        <v>0</v>
      </c>
      <c r="AW293" s="229">
        <f t="shared" si="278"/>
        <v>0</v>
      </c>
      <c r="AX293" s="229">
        <f t="shared" si="278"/>
        <v>0</v>
      </c>
      <c r="AY293" s="229">
        <f t="shared" si="278"/>
        <v>0</v>
      </c>
      <c r="AZ293" s="229">
        <f t="shared" si="278"/>
        <v>0</v>
      </c>
      <c r="BA293" s="229">
        <f t="shared" si="278"/>
        <v>0</v>
      </c>
      <c r="BB293" s="229">
        <f t="shared" si="278"/>
        <v>0</v>
      </c>
      <c r="BC293" s="229">
        <f t="shared" si="278"/>
        <v>0</v>
      </c>
      <c r="BD293" s="229">
        <f t="shared" si="278"/>
        <v>0</v>
      </c>
      <c r="BE293" s="229">
        <f t="shared" si="278"/>
        <v>0</v>
      </c>
      <c r="BF293" s="229">
        <f t="shared" si="278"/>
        <v>0</v>
      </c>
      <c r="BG293" s="229">
        <f t="shared" si="278"/>
        <v>0</v>
      </c>
      <c r="BH293" s="229">
        <f t="shared" si="278"/>
        <v>0</v>
      </c>
      <c r="BI293" s="229">
        <f t="shared" si="278"/>
        <v>0</v>
      </c>
      <c r="BJ293" s="229">
        <f t="shared" si="278"/>
        <v>0</v>
      </c>
      <c r="BK293" s="229">
        <f t="shared" si="278"/>
        <v>0</v>
      </c>
      <c r="BL293" s="229">
        <f t="shared" si="278"/>
        <v>0</v>
      </c>
      <c r="BM293" s="229">
        <f t="shared" si="278"/>
        <v>0</v>
      </c>
      <c r="BN293" s="229">
        <f t="shared" si="278"/>
        <v>0</v>
      </c>
      <c r="BO293" s="229">
        <f t="shared" si="278"/>
        <v>0</v>
      </c>
      <c r="BP293" s="229">
        <f t="shared" si="278"/>
        <v>0</v>
      </c>
      <c r="BQ293" s="229">
        <f t="shared" si="278"/>
        <v>0</v>
      </c>
      <c r="BR293" s="229">
        <f t="shared" si="278"/>
        <v>0</v>
      </c>
      <c r="BS293" s="229">
        <f t="shared" si="278"/>
        <v>0</v>
      </c>
      <c r="BT293" s="229">
        <f t="shared" si="278"/>
        <v>0</v>
      </c>
      <c r="BU293" s="229">
        <f t="shared" si="278"/>
        <v>0</v>
      </c>
      <c r="BV293" s="229">
        <f t="shared" si="278"/>
        <v>0</v>
      </c>
      <c r="BW293" s="229">
        <f t="shared" si="278"/>
        <v>0</v>
      </c>
      <c r="BX293" s="229">
        <f t="shared" si="278"/>
        <v>0</v>
      </c>
      <c r="BY293" s="229">
        <f t="shared" si="278"/>
        <v>0</v>
      </c>
      <c r="BZ293" s="229">
        <f t="shared" si="278"/>
        <v>0</v>
      </c>
    </row>
    <row r="294" spans="1:78" s="310" customFormat="1" x14ac:dyDescent="0.2">
      <c r="A294" s="307" t="str">
        <f t="shared" si="273"/>
        <v>Roll-in 9</v>
      </c>
      <c r="B294" s="307">
        <f t="shared" si="273"/>
        <v>0</v>
      </c>
      <c r="C294" s="7">
        <f t="shared" si="255"/>
        <v>56</v>
      </c>
      <c r="D294" s="165">
        <f t="shared" si="269"/>
        <v>45169</v>
      </c>
      <c r="E294" s="68"/>
      <c r="F294" s="77"/>
      <c r="G294" s="229">
        <f t="shared" si="277"/>
        <v>0</v>
      </c>
      <c r="H294" s="229">
        <f t="shared" si="277"/>
        <v>0</v>
      </c>
      <c r="I294" s="229">
        <f t="shared" si="277"/>
        <v>0</v>
      </c>
      <c r="J294" s="229">
        <f t="shared" si="277"/>
        <v>0</v>
      </c>
      <c r="K294" s="229">
        <f t="shared" si="277"/>
        <v>0</v>
      </c>
      <c r="L294" s="229">
        <f t="shared" si="277"/>
        <v>0</v>
      </c>
      <c r="M294" s="229">
        <f t="shared" si="277"/>
        <v>0</v>
      </c>
      <c r="N294" s="229">
        <f t="shared" si="277"/>
        <v>0</v>
      </c>
      <c r="O294" s="229">
        <f t="shared" si="277"/>
        <v>0</v>
      </c>
      <c r="P294" s="229">
        <f t="shared" si="277"/>
        <v>0</v>
      </c>
      <c r="Q294" s="229">
        <f t="shared" si="277"/>
        <v>0</v>
      </c>
      <c r="R294" s="229">
        <f t="shared" si="277"/>
        <v>0</v>
      </c>
      <c r="S294" s="229">
        <f t="shared" si="277"/>
        <v>0</v>
      </c>
      <c r="T294" s="229">
        <f t="shared" si="277"/>
        <v>0</v>
      </c>
      <c r="U294" s="229">
        <f t="shared" si="277"/>
        <v>0</v>
      </c>
      <c r="V294" s="229">
        <f t="shared" si="277"/>
        <v>0</v>
      </c>
      <c r="W294" s="229">
        <f t="shared" si="275"/>
        <v>0</v>
      </c>
      <c r="X294" s="229">
        <f t="shared" si="275"/>
        <v>0</v>
      </c>
      <c r="Y294" s="229">
        <f t="shared" si="275"/>
        <v>0</v>
      </c>
      <c r="Z294" s="229">
        <f t="shared" si="275"/>
        <v>0</v>
      </c>
      <c r="AA294" s="229">
        <f t="shared" si="275"/>
        <v>0</v>
      </c>
      <c r="AB294" s="229">
        <f t="shared" si="275"/>
        <v>0</v>
      </c>
      <c r="AC294" s="229">
        <f t="shared" si="275"/>
        <v>0</v>
      </c>
      <c r="AD294" s="229">
        <f t="shared" si="275"/>
        <v>0</v>
      </c>
      <c r="AE294" s="229">
        <f t="shared" si="275"/>
        <v>0</v>
      </c>
      <c r="AF294" s="229">
        <f t="shared" si="275"/>
        <v>0</v>
      </c>
      <c r="AG294" s="229">
        <f t="shared" si="275"/>
        <v>0</v>
      </c>
      <c r="AH294" s="229">
        <f t="shared" si="275"/>
        <v>0</v>
      </c>
      <c r="AI294" s="229">
        <f t="shared" si="275"/>
        <v>0</v>
      </c>
      <c r="AJ294" s="229">
        <f t="shared" si="275"/>
        <v>0</v>
      </c>
      <c r="AK294" s="229">
        <f t="shared" si="275"/>
        <v>0</v>
      </c>
      <c r="AL294" s="229">
        <f t="shared" si="275"/>
        <v>0</v>
      </c>
      <c r="AM294" s="229">
        <f t="shared" si="274"/>
        <v>0</v>
      </c>
      <c r="AN294" s="229">
        <f t="shared" si="274"/>
        <v>0</v>
      </c>
      <c r="AO294" s="229">
        <f t="shared" si="278"/>
        <v>0</v>
      </c>
      <c r="AP294" s="229">
        <f t="shared" si="278"/>
        <v>0</v>
      </c>
      <c r="AQ294" s="229">
        <f t="shared" si="278"/>
        <v>0</v>
      </c>
      <c r="AR294" s="229">
        <f t="shared" si="278"/>
        <v>0</v>
      </c>
      <c r="AS294" s="229">
        <f t="shared" si="278"/>
        <v>0</v>
      </c>
      <c r="AT294" s="229">
        <f t="shared" si="278"/>
        <v>0</v>
      </c>
      <c r="AU294" s="229">
        <f t="shared" si="278"/>
        <v>0</v>
      </c>
      <c r="AV294" s="229">
        <f t="shared" si="278"/>
        <v>0</v>
      </c>
      <c r="AW294" s="229">
        <f t="shared" si="278"/>
        <v>0</v>
      </c>
      <c r="AX294" s="229">
        <f t="shared" si="278"/>
        <v>0</v>
      </c>
      <c r="AY294" s="229">
        <f t="shared" si="278"/>
        <v>0</v>
      </c>
      <c r="AZ294" s="229">
        <f t="shared" si="278"/>
        <v>0</v>
      </c>
      <c r="BA294" s="229">
        <f t="shared" si="278"/>
        <v>0</v>
      </c>
      <c r="BB294" s="229">
        <f t="shared" si="278"/>
        <v>0</v>
      </c>
      <c r="BC294" s="229">
        <f t="shared" si="278"/>
        <v>0</v>
      </c>
      <c r="BD294" s="229">
        <f t="shared" si="278"/>
        <v>0</v>
      </c>
      <c r="BE294" s="229">
        <f t="shared" si="278"/>
        <v>0</v>
      </c>
      <c r="BF294" s="229">
        <f t="shared" si="278"/>
        <v>0</v>
      </c>
      <c r="BG294" s="229">
        <f t="shared" si="278"/>
        <v>0</v>
      </c>
      <c r="BH294" s="229">
        <f t="shared" si="278"/>
        <v>0</v>
      </c>
      <c r="BI294" s="229">
        <f t="shared" si="278"/>
        <v>0</v>
      </c>
      <c r="BJ294" s="229">
        <f t="shared" si="278"/>
        <v>0</v>
      </c>
      <c r="BK294" s="229">
        <f t="shared" si="278"/>
        <v>0</v>
      </c>
      <c r="BL294" s="229">
        <f t="shared" si="278"/>
        <v>0</v>
      </c>
      <c r="BM294" s="229">
        <f t="shared" si="278"/>
        <v>0</v>
      </c>
      <c r="BN294" s="229">
        <f t="shared" si="278"/>
        <v>0</v>
      </c>
      <c r="BO294" s="229">
        <f t="shared" si="278"/>
        <v>0</v>
      </c>
      <c r="BP294" s="229">
        <f t="shared" si="278"/>
        <v>0</v>
      </c>
      <c r="BQ294" s="229">
        <f t="shared" si="278"/>
        <v>0</v>
      </c>
      <c r="BR294" s="229">
        <f t="shared" si="278"/>
        <v>0</v>
      </c>
      <c r="BS294" s="229">
        <f t="shared" si="278"/>
        <v>0</v>
      </c>
      <c r="BT294" s="229">
        <f t="shared" si="278"/>
        <v>0</v>
      </c>
      <c r="BU294" s="229">
        <f t="shared" si="278"/>
        <v>0</v>
      </c>
      <c r="BV294" s="229">
        <f t="shared" si="278"/>
        <v>0</v>
      </c>
      <c r="BW294" s="229">
        <f t="shared" si="278"/>
        <v>0</v>
      </c>
      <c r="BX294" s="229">
        <f t="shared" si="278"/>
        <v>0</v>
      </c>
      <c r="BY294" s="229">
        <f t="shared" si="278"/>
        <v>0</v>
      </c>
      <c r="BZ294" s="229">
        <f t="shared" si="278"/>
        <v>0</v>
      </c>
    </row>
    <row r="295" spans="1:78" s="310" customFormat="1" x14ac:dyDescent="0.2">
      <c r="A295" s="307" t="str">
        <f t="shared" si="273"/>
        <v>Roll-in 10</v>
      </c>
      <c r="B295" s="307">
        <f t="shared" si="273"/>
        <v>0</v>
      </c>
      <c r="C295" s="7">
        <f t="shared" si="255"/>
        <v>57</v>
      </c>
      <c r="D295" s="165">
        <f t="shared" si="269"/>
        <v>45199</v>
      </c>
      <c r="E295" s="68"/>
      <c r="F295" s="77"/>
      <c r="G295" s="229">
        <f t="shared" si="277"/>
        <v>0</v>
      </c>
      <c r="H295" s="229">
        <f t="shared" si="277"/>
        <v>0</v>
      </c>
      <c r="I295" s="229">
        <f t="shared" si="277"/>
        <v>0</v>
      </c>
      <c r="J295" s="229">
        <f t="shared" si="277"/>
        <v>0</v>
      </c>
      <c r="K295" s="229">
        <f t="shared" si="277"/>
        <v>0</v>
      </c>
      <c r="L295" s="229">
        <f t="shared" si="277"/>
        <v>0</v>
      </c>
      <c r="M295" s="229">
        <f t="shared" si="277"/>
        <v>0</v>
      </c>
      <c r="N295" s="229">
        <f t="shared" si="277"/>
        <v>0</v>
      </c>
      <c r="O295" s="229">
        <f t="shared" si="277"/>
        <v>0</v>
      </c>
      <c r="P295" s="229">
        <f t="shared" si="277"/>
        <v>0</v>
      </c>
      <c r="Q295" s="229">
        <f t="shared" si="277"/>
        <v>0</v>
      </c>
      <c r="R295" s="229">
        <f t="shared" si="277"/>
        <v>0</v>
      </c>
      <c r="S295" s="229">
        <f t="shared" si="277"/>
        <v>0</v>
      </c>
      <c r="T295" s="229">
        <f t="shared" si="277"/>
        <v>0</v>
      </c>
      <c r="U295" s="229">
        <f t="shared" si="277"/>
        <v>0</v>
      </c>
      <c r="V295" s="229">
        <f t="shared" si="277"/>
        <v>0</v>
      </c>
      <c r="W295" s="229">
        <f t="shared" si="275"/>
        <v>0</v>
      </c>
      <c r="X295" s="229">
        <f t="shared" si="275"/>
        <v>0</v>
      </c>
      <c r="Y295" s="229">
        <f t="shared" si="275"/>
        <v>0</v>
      </c>
      <c r="Z295" s="229">
        <f t="shared" si="275"/>
        <v>0</v>
      </c>
      <c r="AA295" s="229">
        <f t="shared" si="275"/>
        <v>0</v>
      </c>
      <c r="AB295" s="229">
        <f t="shared" si="275"/>
        <v>0</v>
      </c>
      <c r="AC295" s="229">
        <f t="shared" si="275"/>
        <v>0</v>
      </c>
      <c r="AD295" s="229">
        <f t="shared" si="275"/>
        <v>0</v>
      </c>
      <c r="AE295" s="229">
        <f t="shared" si="275"/>
        <v>0</v>
      </c>
      <c r="AF295" s="229">
        <f t="shared" si="275"/>
        <v>0</v>
      </c>
      <c r="AG295" s="229">
        <f t="shared" si="275"/>
        <v>0</v>
      </c>
      <c r="AH295" s="229">
        <f t="shared" si="275"/>
        <v>0</v>
      </c>
      <c r="AI295" s="229">
        <f t="shared" si="275"/>
        <v>0</v>
      </c>
      <c r="AJ295" s="229">
        <f t="shared" si="275"/>
        <v>0</v>
      </c>
      <c r="AK295" s="229">
        <f t="shared" si="275"/>
        <v>0</v>
      </c>
      <c r="AL295" s="229">
        <f t="shared" si="275"/>
        <v>0</v>
      </c>
      <c r="AM295" s="229">
        <f t="shared" si="274"/>
        <v>0</v>
      </c>
      <c r="AN295" s="229">
        <f t="shared" si="274"/>
        <v>0</v>
      </c>
      <c r="AO295" s="229">
        <f t="shared" si="278"/>
        <v>0</v>
      </c>
      <c r="AP295" s="229">
        <f t="shared" si="278"/>
        <v>0</v>
      </c>
      <c r="AQ295" s="229">
        <f t="shared" si="278"/>
        <v>0</v>
      </c>
      <c r="AR295" s="229">
        <f t="shared" si="278"/>
        <v>0</v>
      </c>
      <c r="AS295" s="229">
        <f t="shared" si="278"/>
        <v>0</v>
      </c>
      <c r="AT295" s="229">
        <f t="shared" si="278"/>
        <v>0</v>
      </c>
      <c r="AU295" s="229">
        <f t="shared" si="278"/>
        <v>0</v>
      </c>
      <c r="AV295" s="229">
        <f t="shared" si="278"/>
        <v>0</v>
      </c>
      <c r="AW295" s="229">
        <f t="shared" si="278"/>
        <v>0</v>
      </c>
      <c r="AX295" s="229">
        <f t="shared" si="278"/>
        <v>0</v>
      </c>
      <c r="AY295" s="229">
        <f t="shared" si="278"/>
        <v>0</v>
      </c>
      <c r="AZ295" s="229">
        <f t="shared" si="278"/>
        <v>0</v>
      </c>
      <c r="BA295" s="229">
        <f t="shared" si="278"/>
        <v>0</v>
      </c>
      <c r="BB295" s="229">
        <f t="shared" si="278"/>
        <v>0</v>
      </c>
      <c r="BC295" s="229">
        <f t="shared" si="278"/>
        <v>0</v>
      </c>
      <c r="BD295" s="229">
        <f t="shared" si="278"/>
        <v>0</v>
      </c>
      <c r="BE295" s="229">
        <f t="shared" si="278"/>
        <v>0</v>
      </c>
      <c r="BF295" s="229">
        <f t="shared" si="278"/>
        <v>0</v>
      </c>
      <c r="BG295" s="229">
        <f t="shared" si="278"/>
        <v>0</v>
      </c>
      <c r="BH295" s="229">
        <f t="shared" si="278"/>
        <v>0</v>
      </c>
      <c r="BI295" s="229">
        <f t="shared" si="278"/>
        <v>0</v>
      </c>
      <c r="BJ295" s="229">
        <f t="shared" si="278"/>
        <v>0</v>
      </c>
      <c r="BK295" s="229">
        <f t="shared" si="278"/>
        <v>0</v>
      </c>
      <c r="BL295" s="229">
        <f t="shared" si="278"/>
        <v>0</v>
      </c>
      <c r="BM295" s="229">
        <f t="shared" si="278"/>
        <v>0</v>
      </c>
      <c r="BN295" s="229">
        <f t="shared" si="278"/>
        <v>0</v>
      </c>
      <c r="BO295" s="229">
        <f t="shared" si="278"/>
        <v>0</v>
      </c>
      <c r="BP295" s="229">
        <f t="shared" si="278"/>
        <v>0</v>
      </c>
      <c r="BQ295" s="229">
        <f t="shared" si="278"/>
        <v>0</v>
      </c>
      <c r="BR295" s="229">
        <f t="shared" si="278"/>
        <v>0</v>
      </c>
      <c r="BS295" s="229">
        <f t="shared" si="278"/>
        <v>0</v>
      </c>
      <c r="BT295" s="229">
        <f t="shared" si="278"/>
        <v>0</v>
      </c>
      <c r="BU295" s="229">
        <f t="shared" si="278"/>
        <v>0</v>
      </c>
      <c r="BV295" s="229">
        <f t="shared" si="278"/>
        <v>0</v>
      </c>
      <c r="BW295" s="229">
        <f t="shared" si="278"/>
        <v>0</v>
      </c>
      <c r="BX295" s="229">
        <f t="shared" si="278"/>
        <v>0</v>
      </c>
      <c r="BY295" s="229">
        <f t="shared" si="278"/>
        <v>0</v>
      </c>
      <c r="BZ295" s="229">
        <f t="shared" si="278"/>
        <v>0</v>
      </c>
    </row>
    <row r="296" spans="1:78" s="310" customFormat="1" x14ac:dyDescent="0.2">
      <c r="A296" s="307" t="str">
        <f t="shared" si="273"/>
        <v>Roll-in 10</v>
      </c>
      <c r="B296" s="307">
        <f t="shared" si="273"/>
        <v>0</v>
      </c>
      <c r="C296" s="7">
        <f t="shared" si="255"/>
        <v>58</v>
      </c>
      <c r="D296" s="165">
        <f t="shared" si="269"/>
        <v>45230</v>
      </c>
      <c r="E296" s="68"/>
      <c r="F296" s="77"/>
      <c r="G296" s="229">
        <f t="shared" si="277"/>
        <v>0</v>
      </c>
      <c r="H296" s="229">
        <f t="shared" si="277"/>
        <v>0</v>
      </c>
      <c r="I296" s="229">
        <f t="shared" si="277"/>
        <v>0</v>
      </c>
      <c r="J296" s="229">
        <f t="shared" si="277"/>
        <v>0</v>
      </c>
      <c r="K296" s="229">
        <f t="shared" si="277"/>
        <v>0</v>
      </c>
      <c r="L296" s="229">
        <f t="shared" si="277"/>
        <v>0</v>
      </c>
      <c r="M296" s="229">
        <f t="shared" si="277"/>
        <v>0</v>
      </c>
      <c r="N296" s="229">
        <f t="shared" si="277"/>
        <v>0</v>
      </c>
      <c r="O296" s="229">
        <f t="shared" si="277"/>
        <v>0</v>
      </c>
      <c r="P296" s="229">
        <f t="shared" si="277"/>
        <v>0</v>
      </c>
      <c r="Q296" s="229">
        <f t="shared" si="277"/>
        <v>0</v>
      </c>
      <c r="R296" s="229">
        <f t="shared" si="277"/>
        <v>0</v>
      </c>
      <c r="S296" s="229">
        <f t="shared" si="277"/>
        <v>0</v>
      </c>
      <c r="T296" s="229">
        <f t="shared" si="277"/>
        <v>0</v>
      </c>
      <c r="U296" s="229">
        <f t="shared" si="277"/>
        <v>0</v>
      </c>
      <c r="V296" s="229">
        <f t="shared" si="277"/>
        <v>0</v>
      </c>
      <c r="W296" s="229">
        <f t="shared" si="275"/>
        <v>0</v>
      </c>
      <c r="X296" s="229">
        <f t="shared" si="275"/>
        <v>0</v>
      </c>
      <c r="Y296" s="229">
        <f t="shared" si="275"/>
        <v>0</v>
      </c>
      <c r="Z296" s="229">
        <f t="shared" si="275"/>
        <v>0</v>
      </c>
      <c r="AA296" s="229">
        <f t="shared" si="275"/>
        <v>0</v>
      </c>
      <c r="AB296" s="229">
        <f t="shared" si="275"/>
        <v>0</v>
      </c>
      <c r="AC296" s="229">
        <f t="shared" si="275"/>
        <v>0</v>
      </c>
      <c r="AD296" s="229">
        <f t="shared" si="275"/>
        <v>0</v>
      </c>
      <c r="AE296" s="229">
        <f t="shared" si="275"/>
        <v>0</v>
      </c>
      <c r="AF296" s="229">
        <f t="shared" si="275"/>
        <v>0</v>
      </c>
      <c r="AG296" s="229">
        <f t="shared" si="275"/>
        <v>0</v>
      </c>
      <c r="AH296" s="229">
        <f t="shared" si="275"/>
        <v>0</v>
      </c>
      <c r="AI296" s="229">
        <f t="shared" si="275"/>
        <v>0</v>
      </c>
      <c r="AJ296" s="229">
        <f t="shared" si="275"/>
        <v>0</v>
      </c>
      <c r="AK296" s="229">
        <f t="shared" si="275"/>
        <v>0</v>
      </c>
      <c r="AL296" s="229">
        <f t="shared" si="275"/>
        <v>0</v>
      </c>
      <c r="AM296" s="229">
        <f t="shared" si="274"/>
        <v>0</v>
      </c>
      <c r="AN296" s="229">
        <f t="shared" si="274"/>
        <v>0</v>
      </c>
      <c r="AO296" s="229">
        <f t="shared" si="278"/>
        <v>0</v>
      </c>
      <c r="AP296" s="229">
        <f t="shared" si="278"/>
        <v>0</v>
      </c>
      <c r="AQ296" s="229">
        <f t="shared" si="278"/>
        <v>0</v>
      </c>
      <c r="AR296" s="229">
        <f t="shared" si="278"/>
        <v>0</v>
      </c>
      <c r="AS296" s="229">
        <f t="shared" si="278"/>
        <v>0</v>
      </c>
      <c r="AT296" s="229">
        <f t="shared" si="278"/>
        <v>0</v>
      </c>
      <c r="AU296" s="229">
        <f t="shared" si="278"/>
        <v>0</v>
      </c>
      <c r="AV296" s="229">
        <f t="shared" si="278"/>
        <v>0</v>
      </c>
      <c r="AW296" s="229">
        <f t="shared" si="278"/>
        <v>0</v>
      </c>
      <c r="AX296" s="229">
        <f t="shared" si="278"/>
        <v>0</v>
      </c>
      <c r="AY296" s="229">
        <f t="shared" si="278"/>
        <v>0</v>
      </c>
      <c r="AZ296" s="229">
        <f t="shared" si="278"/>
        <v>0</v>
      </c>
      <c r="BA296" s="229">
        <f t="shared" si="278"/>
        <v>0</v>
      </c>
      <c r="BB296" s="229">
        <f t="shared" si="278"/>
        <v>0</v>
      </c>
      <c r="BC296" s="229">
        <f t="shared" si="278"/>
        <v>0</v>
      </c>
      <c r="BD296" s="229">
        <f t="shared" si="278"/>
        <v>0</v>
      </c>
      <c r="BE296" s="229">
        <f t="shared" si="278"/>
        <v>0</v>
      </c>
      <c r="BF296" s="229">
        <f t="shared" si="278"/>
        <v>0</v>
      </c>
      <c r="BG296" s="229">
        <f t="shared" si="278"/>
        <v>0</v>
      </c>
      <c r="BH296" s="229">
        <f t="shared" si="278"/>
        <v>0</v>
      </c>
      <c r="BI296" s="229">
        <f t="shared" si="278"/>
        <v>0</v>
      </c>
      <c r="BJ296" s="229">
        <f t="shared" si="278"/>
        <v>0</v>
      </c>
      <c r="BK296" s="229">
        <f t="shared" si="278"/>
        <v>0</v>
      </c>
      <c r="BL296" s="229">
        <f t="shared" si="278"/>
        <v>0</v>
      </c>
      <c r="BM296" s="229">
        <f t="shared" si="278"/>
        <v>0</v>
      </c>
      <c r="BN296" s="229">
        <f t="shared" si="278"/>
        <v>0</v>
      </c>
      <c r="BO296" s="229">
        <f t="shared" si="278"/>
        <v>0</v>
      </c>
      <c r="BP296" s="229">
        <f t="shared" si="278"/>
        <v>0</v>
      </c>
      <c r="BQ296" s="229">
        <f t="shared" si="278"/>
        <v>0</v>
      </c>
      <c r="BR296" s="229">
        <f t="shared" si="278"/>
        <v>0</v>
      </c>
      <c r="BS296" s="229">
        <f t="shared" si="278"/>
        <v>0</v>
      </c>
      <c r="BT296" s="229">
        <f t="shared" si="278"/>
        <v>0</v>
      </c>
      <c r="BU296" s="229">
        <f t="shared" si="278"/>
        <v>0</v>
      </c>
      <c r="BV296" s="229">
        <f t="shared" si="278"/>
        <v>0</v>
      </c>
      <c r="BW296" s="229">
        <f t="shared" si="278"/>
        <v>0</v>
      </c>
      <c r="BX296" s="229">
        <f t="shared" si="278"/>
        <v>0</v>
      </c>
      <c r="BY296" s="229">
        <f t="shared" si="278"/>
        <v>0</v>
      </c>
      <c r="BZ296" s="229">
        <f t="shared" si="278"/>
        <v>0</v>
      </c>
    </row>
    <row r="297" spans="1:78" s="310" customFormat="1" x14ac:dyDescent="0.2">
      <c r="A297" s="307" t="str">
        <f t="shared" si="273"/>
        <v>Roll-in 10</v>
      </c>
      <c r="B297" s="307">
        <f t="shared" si="273"/>
        <v>0</v>
      </c>
      <c r="C297" s="7">
        <f t="shared" si="255"/>
        <v>59</v>
      </c>
      <c r="D297" s="165">
        <f t="shared" si="269"/>
        <v>45260</v>
      </c>
      <c r="E297" s="68"/>
      <c r="F297" s="77"/>
      <c r="G297" s="229">
        <f t="shared" si="277"/>
        <v>0</v>
      </c>
      <c r="H297" s="229">
        <f t="shared" si="277"/>
        <v>0</v>
      </c>
      <c r="I297" s="229">
        <f t="shared" si="277"/>
        <v>0</v>
      </c>
      <c r="J297" s="229">
        <f t="shared" si="277"/>
        <v>0</v>
      </c>
      <c r="K297" s="229">
        <f t="shared" si="277"/>
        <v>0</v>
      </c>
      <c r="L297" s="229">
        <f t="shared" si="277"/>
        <v>0</v>
      </c>
      <c r="M297" s="229">
        <f t="shared" si="277"/>
        <v>0</v>
      </c>
      <c r="N297" s="229">
        <f t="shared" si="277"/>
        <v>0</v>
      </c>
      <c r="O297" s="229">
        <f t="shared" si="277"/>
        <v>0</v>
      </c>
      <c r="P297" s="229">
        <f t="shared" si="277"/>
        <v>0</v>
      </c>
      <c r="Q297" s="229">
        <f t="shared" si="277"/>
        <v>0</v>
      </c>
      <c r="R297" s="229">
        <f t="shared" si="277"/>
        <v>0</v>
      </c>
      <c r="S297" s="229">
        <f t="shared" si="277"/>
        <v>0</v>
      </c>
      <c r="T297" s="229">
        <f t="shared" si="277"/>
        <v>0</v>
      </c>
      <c r="U297" s="229">
        <f t="shared" si="277"/>
        <v>0</v>
      </c>
      <c r="V297" s="229">
        <f t="shared" si="277"/>
        <v>0</v>
      </c>
      <c r="W297" s="229">
        <f t="shared" si="275"/>
        <v>0</v>
      </c>
      <c r="X297" s="229">
        <f t="shared" si="275"/>
        <v>0</v>
      </c>
      <c r="Y297" s="229">
        <f t="shared" si="275"/>
        <v>0</v>
      </c>
      <c r="Z297" s="229">
        <f t="shared" si="275"/>
        <v>0</v>
      </c>
      <c r="AA297" s="229">
        <f t="shared" si="275"/>
        <v>0</v>
      </c>
      <c r="AB297" s="229">
        <f t="shared" si="275"/>
        <v>0</v>
      </c>
      <c r="AC297" s="229">
        <f t="shared" si="275"/>
        <v>0</v>
      </c>
      <c r="AD297" s="229">
        <f t="shared" si="275"/>
        <v>0</v>
      </c>
      <c r="AE297" s="229">
        <f t="shared" si="275"/>
        <v>0</v>
      </c>
      <c r="AF297" s="229">
        <f t="shared" si="275"/>
        <v>0</v>
      </c>
      <c r="AG297" s="229">
        <f t="shared" si="275"/>
        <v>0</v>
      </c>
      <c r="AH297" s="229">
        <f t="shared" si="275"/>
        <v>0</v>
      </c>
      <c r="AI297" s="229">
        <f t="shared" si="275"/>
        <v>0</v>
      </c>
      <c r="AJ297" s="229">
        <f t="shared" si="275"/>
        <v>0</v>
      </c>
      <c r="AK297" s="229">
        <f t="shared" si="275"/>
        <v>0</v>
      </c>
      <c r="AL297" s="229">
        <f t="shared" si="275"/>
        <v>0</v>
      </c>
      <c r="AM297" s="229">
        <f t="shared" si="274"/>
        <v>0</v>
      </c>
      <c r="AN297" s="229">
        <f t="shared" si="274"/>
        <v>0</v>
      </c>
      <c r="AO297" s="229">
        <f t="shared" si="278"/>
        <v>0</v>
      </c>
      <c r="AP297" s="229">
        <f t="shared" si="278"/>
        <v>0</v>
      </c>
      <c r="AQ297" s="229">
        <f t="shared" si="278"/>
        <v>0</v>
      </c>
      <c r="AR297" s="229">
        <f t="shared" si="278"/>
        <v>0</v>
      </c>
      <c r="AS297" s="229">
        <f t="shared" si="278"/>
        <v>0</v>
      </c>
      <c r="AT297" s="229">
        <f t="shared" si="278"/>
        <v>0</v>
      </c>
      <c r="AU297" s="229">
        <f t="shared" si="278"/>
        <v>0</v>
      </c>
      <c r="AV297" s="229">
        <f t="shared" si="278"/>
        <v>0</v>
      </c>
      <c r="AW297" s="229">
        <f t="shared" si="278"/>
        <v>0</v>
      </c>
      <c r="AX297" s="229">
        <f t="shared" si="278"/>
        <v>0</v>
      </c>
      <c r="AY297" s="229">
        <f t="shared" si="278"/>
        <v>0</v>
      </c>
      <c r="AZ297" s="229">
        <f t="shared" si="278"/>
        <v>0</v>
      </c>
      <c r="BA297" s="229">
        <f t="shared" si="278"/>
        <v>0</v>
      </c>
      <c r="BB297" s="229">
        <f t="shared" si="278"/>
        <v>0</v>
      </c>
      <c r="BC297" s="229">
        <f t="shared" si="278"/>
        <v>0</v>
      </c>
      <c r="BD297" s="229">
        <f t="shared" si="278"/>
        <v>0</v>
      </c>
      <c r="BE297" s="229">
        <f t="shared" si="278"/>
        <v>0</v>
      </c>
      <c r="BF297" s="229">
        <f t="shared" si="278"/>
        <v>0</v>
      </c>
      <c r="BG297" s="229">
        <f t="shared" si="278"/>
        <v>0</v>
      </c>
      <c r="BH297" s="229">
        <f t="shared" si="278"/>
        <v>0</v>
      </c>
      <c r="BI297" s="229">
        <f t="shared" si="278"/>
        <v>0</v>
      </c>
      <c r="BJ297" s="229">
        <f t="shared" si="278"/>
        <v>0</v>
      </c>
      <c r="BK297" s="229">
        <f t="shared" si="278"/>
        <v>0</v>
      </c>
      <c r="BL297" s="229">
        <f t="shared" si="278"/>
        <v>0</v>
      </c>
      <c r="BM297" s="229">
        <f t="shared" si="278"/>
        <v>0</v>
      </c>
      <c r="BN297" s="229">
        <f t="shared" si="278"/>
        <v>0</v>
      </c>
      <c r="BO297" s="229">
        <f t="shared" si="278"/>
        <v>0</v>
      </c>
      <c r="BP297" s="229">
        <f t="shared" si="278"/>
        <v>0</v>
      </c>
      <c r="BQ297" s="229">
        <f t="shared" si="278"/>
        <v>0</v>
      </c>
      <c r="BR297" s="229">
        <f t="shared" si="278"/>
        <v>0</v>
      </c>
      <c r="BS297" s="229">
        <f t="shared" si="278"/>
        <v>0</v>
      </c>
      <c r="BT297" s="229">
        <f t="shared" si="278"/>
        <v>0</v>
      </c>
      <c r="BU297" s="229">
        <f t="shared" si="278"/>
        <v>0</v>
      </c>
      <c r="BV297" s="229">
        <f t="shared" si="278"/>
        <v>0</v>
      </c>
      <c r="BW297" s="229">
        <f t="shared" si="278"/>
        <v>0</v>
      </c>
      <c r="BX297" s="229">
        <f t="shared" si="278"/>
        <v>0</v>
      </c>
      <c r="BY297" s="229">
        <f t="shared" si="278"/>
        <v>0</v>
      </c>
      <c r="BZ297" s="229">
        <f t="shared" si="278"/>
        <v>0</v>
      </c>
    </row>
    <row r="298" spans="1:78" s="310" customFormat="1" x14ac:dyDescent="0.2">
      <c r="A298" s="307" t="str">
        <f t="shared" si="273"/>
        <v>Roll-in 10</v>
      </c>
      <c r="B298" s="307">
        <f t="shared" si="273"/>
        <v>0</v>
      </c>
      <c r="C298" s="7">
        <f t="shared" si="255"/>
        <v>60</v>
      </c>
      <c r="D298" s="165">
        <f t="shared" si="269"/>
        <v>45291</v>
      </c>
      <c r="E298" s="68"/>
      <c r="F298" s="77"/>
      <c r="G298" s="229">
        <f t="shared" si="277"/>
        <v>0</v>
      </c>
      <c r="H298" s="229">
        <f t="shared" si="277"/>
        <v>0</v>
      </c>
      <c r="I298" s="229">
        <f t="shared" si="277"/>
        <v>0</v>
      </c>
      <c r="J298" s="229">
        <f t="shared" si="277"/>
        <v>0</v>
      </c>
      <c r="K298" s="229">
        <f t="shared" si="277"/>
        <v>0</v>
      </c>
      <c r="L298" s="229">
        <f t="shared" si="277"/>
        <v>0</v>
      </c>
      <c r="M298" s="229">
        <f t="shared" si="277"/>
        <v>0</v>
      </c>
      <c r="N298" s="229">
        <f t="shared" si="277"/>
        <v>0</v>
      </c>
      <c r="O298" s="229">
        <f t="shared" si="277"/>
        <v>0</v>
      </c>
      <c r="P298" s="229">
        <f t="shared" si="277"/>
        <v>0</v>
      </c>
      <c r="Q298" s="229">
        <f t="shared" si="277"/>
        <v>0</v>
      </c>
      <c r="R298" s="229">
        <f t="shared" si="277"/>
        <v>0</v>
      </c>
      <c r="S298" s="229">
        <f t="shared" si="277"/>
        <v>0</v>
      </c>
      <c r="T298" s="229">
        <f t="shared" si="277"/>
        <v>0</v>
      </c>
      <c r="U298" s="229">
        <f t="shared" si="277"/>
        <v>0</v>
      </c>
      <c r="V298" s="229">
        <f t="shared" si="277"/>
        <v>0</v>
      </c>
      <c r="W298" s="229">
        <f t="shared" si="275"/>
        <v>0</v>
      </c>
      <c r="X298" s="229">
        <f t="shared" si="275"/>
        <v>0</v>
      </c>
      <c r="Y298" s="229">
        <f t="shared" si="275"/>
        <v>0</v>
      </c>
      <c r="Z298" s="229">
        <f t="shared" si="275"/>
        <v>0</v>
      </c>
      <c r="AA298" s="229">
        <f t="shared" si="275"/>
        <v>0</v>
      </c>
      <c r="AB298" s="229">
        <f t="shared" si="275"/>
        <v>0</v>
      </c>
      <c r="AC298" s="229">
        <f t="shared" ref="AC298:AN304" si="279">IF($D298=AC$9,$E298*$G$3/2,IF(AND($C298+$E$3&gt;AC$8,AC$9&gt;$D298),$E298*$G$3,0))</f>
        <v>0</v>
      </c>
      <c r="AD298" s="229">
        <f t="shared" si="279"/>
        <v>0</v>
      </c>
      <c r="AE298" s="229">
        <f t="shared" si="279"/>
        <v>0</v>
      </c>
      <c r="AF298" s="229">
        <f t="shared" si="279"/>
        <v>0</v>
      </c>
      <c r="AG298" s="229">
        <f t="shared" si="279"/>
        <v>0</v>
      </c>
      <c r="AH298" s="229">
        <f t="shared" si="279"/>
        <v>0</v>
      </c>
      <c r="AI298" s="229">
        <f t="shared" si="279"/>
        <v>0</v>
      </c>
      <c r="AJ298" s="229">
        <f t="shared" si="279"/>
        <v>0</v>
      </c>
      <c r="AK298" s="229">
        <f t="shared" si="279"/>
        <v>0</v>
      </c>
      <c r="AL298" s="229">
        <f t="shared" si="279"/>
        <v>0</v>
      </c>
      <c r="AM298" s="229">
        <f t="shared" si="279"/>
        <v>0</v>
      </c>
      <c r="AN298" s="229">
        <f t="shared" si="279"/>
        <v>0</v>
      </c>
      <c r="AO298" s="229">
        <f t="shared" si="278"/>
        <v>0</v>
      </c>
      <c r="AP298" s="229">
        <f t="shared" si="278"/>
        <v>0</v>
      </c>
      <c r="AQ298" s="229">
        <f t="shared" si="278"/>
        <v>0</v>
      </c>
      <c r="AR298" s="229">
        <f t="shared" si="278"/>
        <v>0</v>
      </c>
      <c r="AS298" s="229">
        <f t="shared" si="278"/>
        <v>0</v>
      </c>
      <c r="AT298" s="229">
        <f t="shared" si="278"/>
        <v>0</v>
      </c>
      <c r="AU298" s="229">
        <f t="shared" si="278"/>
        <v>0</v>
      </c>
      <c r="AV298" s="229">
        <f t="shared" si="278"/>
        <v>0</v>
      </c>
      <c r="AW298" s="229">
        <f t="shared" si="278"/>
        <v>0</v>
      </c>
      <c r="AX298" s="229">
        <f t="shared" si="278"/>
        <v>0</v>
      </c>
      <c r="AY298" s="229">
        <f t="shared" si="278"/>
        <v>0</v>
      </c>
      <c r="AZ298" s="229">
        <f t="shared" si="278"/>
        <v>0</v>
      </c>
      <c r="BA298" s="229">
        <f t="shared" si="278"/>
        <v>0</v>
      </c>
      <c r="BB298" s="229">
        <f t="shared" si="278"/>
        <v>0</v>
      </c>
      <c r="BC298" s="229">
        <f t="shared" si="278"/>
        <v>0</v>
      </c>
      <c r="BD298" s="229">
        <f t="shared" si="278"/>
        <v>0</v>
      </c>
      <c r="BE298" s="229">
        <f t="shared" si="278"/>
        <v>0</v>
      </c>
      <c r="BF298" s="229">
        <f t="shared" si="278"/>
        <v>0</v>
      </c>
      <c r="BG298" s="229">
        <f t="shared" si="278"/>
        <v>0</v>
      </c>
      <c r="BH298" s="229">
        <f t="shared" si="278"/>
        <v>0</v>
      </c>
      <c r="BI298" s="229">
        <f t="shared" si="278"/>
        <v>0</v>
      </c>
      <c r="BJ298" s="229">
        <f t="shared" si="278"/>
        <v>0</v>
      </c>
      <c r="BK298" s="229">
        <f t="shared" si="278"/>
        <v>0</v>
      </c>
      <c r="BL298" s="229">
        <f t="shared" si="278"/>
        <v>0</v>
      </c>
      <c r="BM298" s="229">
        <f t="shared" si="278"/>
        <v>0</v>
      </c>
      <c r="BN298" s="229">
        <f t="shared" si="278"/>
        <v>0</v>
      </c>
      <c r="BO298" s="229">
        <f t="shared" si="278"/>
        <v>0</v>
      </c>
      <c r="BP298" s="229">
        <f t="shared" si="278"/>
        <v>0</v>
      </c>
      <c r="BQ298" s="229">
        <f t="shared" si="278"/>
        <v>0</v>
      </c>
      <c r="BR298" s="229">
        <f t="shared" si="278"/>
        <v>0</v>
      </c>
      <c r="BS298" s="229">
        <f t="shared" si="278"/>
        <v>0</v>
      </c>
      <c r="BT298" s="229">
        <f t="shared" si="278"/>
        <v>0</v>
      </c>
      <c r="BU298" s="229">
        <f t="shared" si="278"/>
        <v>0</v>
      </c>
      <c r="BV298" s="229">
        <f t="shared" si="278"/>
        <v>0</v>
      </c>
      <c r="BW298" s="229">
        <f t="shared" si="278"/>
        <v>0</v>
      </c>
      <c r="BX298" s="229">
        <f t="shared" si="278"/>
        <v>0</v>
      </c>
      <c r="BY298" s="229">
        <f t="shared" si="278"/>
        <v>0</v>
      </c>
      <c r="BZ298" s="229">
        <f t="shared" si="278"/>
        <v>0</v>
      </c>
    </row>
    <row r="299" spans="1:78" s="310" customFormat="1" x14ac:dyDescent="0.2">
      <c r="A299" s="307" t="str">
        <f t="shared" ref="A299:B299" si="280">A72</f>
        <v>Roll-in 10</v>
      </c>
      <c r="B299" s="307">
        <f t="shared" si="280"/>
        <v>0</v>
      </c>
      <c r="C299" s="7">
        <f t="shared" si="255"/>
        <v>61</v>
      </c>
      <c r="D299" s="165">
        <f t="shared" ref="D299:D310" si="281">D72</f>
        <v>45322</v>
      </c>
      <c r="E299" s="68"/>
      <c r="F299" s="77"/>
      <c r="G299" s="229">
        <f t="shared" si="277"/>
        <v>0</v>
      </c>
      <c r="H299" s="229">
        <f t="shared" si="277"/>
        <v>0</v>
      </c>
      <c r="I299" s="229">
        <f t="shared" si="277"/>
        <v>0</v>
      </c>
      <c r="J299" s="229">
        <f t="shared" si="277"/>
        <v>0</v>
      </c>
      <c r="K299" s="229">
        <f t="shared" si="277"/>
        <v>0</v>
      </c>
      <c r="L299" s="229">
        <f t="shared" si="277"/>
        <v>0</v>
      </c>
      <c r="M299" s="229">
        <f t="shared" si="277"/>
        <v>0</v>
      </c>
      <c r="N299" s="229">
        <f t="shared" si="277"/>
        <v>0</v>
      </c>
      <c r="O299" s="229">
        <f t="shared" si="277"/>
        <v>0</v>
      </c>
      <c r="P299" s="229">
        <f t="shared" si="277"/>
        <v>0</v>
      </c>
      <c r="Q299" s="229">
        <f t="shared" si="277"/>
        <v>0</v>
      </c>
      <c r="R299" s="229">
        <f t="shared" si="277"/>
        <v>0</v>
      </c>
      <c r="S299" s="229">
        <f t="shared" si="277"/>
        <v>0</v>
      </c>
      <c r="T299" s="229">
        <f t="shared" si="277"/>
        <v>0</v>
      </c>
      <c r="U299" s="229">
        <f t="shared" si="277"/>
        <v>0</v>
      </c>
      <c r="V299" s="229">
        <f t="shared" si="277"/>
        <v>0</v>
      </c>
      <c r="W299" s="229">
        <f t="shared" ref="W299:AL310" si="282">IF($D299=W$9,$E299*$G$3/2,IF(AND($C299+$E$3&gt;W$8,W$9&gt;$D299),$E299*$G$3,0))</f>
        <v>0</v>
      </c>
      <c r="X299" s="229">
        <f t="shared" si="282"/>
        <v>0</v>
      </c>
      <c r="Y299" s="229">
        <f t="shared" si="282"/>
        <v>0</v>
      </c>
      <c r="Z299" s="229">
        <f t="shared" si="282"/>
        <v>0</v>
      </c>
      <c r="AA299" s="229">
        <f t="shared" si="282"/>
        <v>0</v>
      </c>
      <c r="AB299" s="229">
        <f t="shared" si="282"/>
        <v>0</v>
      </c>
      <c r="AC299" s="229">
        <f t="shared" si="279"/>
        <v>0</v>
      </c>
      <c r="AD299" s="229">
        <f t="shared" si="279"/>
        <v>0</v>
      </c>
      <c r="AE299" s="229">
        <f t="shared" si="279"/>
        <v>0</v>
      </c>
      <c r="AF299" s="229">
        <f t="shared" si="279"/>
        <v>0</v>
      </c>
      <c r="AG299" s="229">
        <f t="shared" si="279"/>
        <v>0</v>
      </c>
      <c r="AH299" s="229">
        <f t="shared" si="279"/>
        <v>0</v>
      </c>
      <c r="AI299" s="229">
        <f t="shared" si="279"/>
        <v>0</v>
      </c>
      <c r="AJ299" s="229">
        <f t="shared" si="279"/>
        <v>0</v>
      </c>
      <c r="AK299" s="229">
        <f t="shared" si="279"/>
        <v>0</v>
      </c>
      <c r="AL299" s="229">
        <f t="shared" si="279"/>
        <v>0</v>
      </c>
      <c r="AM299" s="229">
        <f t="shared" si="279"/>
        <v>0</v>
      </c>
      <c r="AN299" s="229">
        <f t="shared" si="279"/>
        <v>0</v>
      </c>
      <c r="AO299" s="229">
        <f t="shared" si="278"/>
        <v>0</v>
      </c>
      <c r="AP299" s="229">
        <f t="shared" si="278"/>
        <v>0</v>
      </c>
      <c r="AQ299" s="229">
        <f t="shared" si="278"/>
        <v>0</v>
      </c>
      <c r="AR299" s="229">
        <f t="shared" si="278"/>
        <v>0</v>
      </c>
      <c r="AS299" s="229">
        <f t="shared" si="278"/>
        <v>0</v>
      </c>
      <c r="AT299" s="229">
        <f t="shared" si="278"/>
        <v>0</v>
      </c>
      <c r="AU299" s="229">
        <f t="shared" si="278"/>
        <v>0</v>
      </c>
      <c r="AV299" s="229">
        <f t="shared" si="278"/>
        <v>0</v>
      </c>
      <c r="AW299" s="229">
        <f t="shared" si="278"/>
        <v>0</v>
      </c>
      <c r="AX299" s="229">
        <f t="shared" si="278"/>
        <v>0</v>
      </c>
      <c r="AY299" s="229">
        <f t="shared" si="278"/>
        <v>0</v>
      </c>
      <c r="AZ299" s="229">
        <f t="shared" si="278"/>
        <v>0</v>
      </c>
      <c r="BA299" s="229">
        <f t="shared" si="278"/>
        <v>0</v>
      </c>
      <c r="BB299" s="229">
        <f t="shared" si="278"/>
        <v>0</v>
      </c>
      <c r="BC299" s="229">
        <f t="shared" si="278"/>
        <v>0</v>
      </c>
      <c r="BD299" s="229">
        <f t="shared" si="278"/>
        <v>0</v>
      </c>
      <c r="BE299" s="229">
        <f t="shared" si="278"/>
        <v>0</v>
      </c>
      <c r="BF299" s="229">
        <f t="shared" si="278"/>
        <v>0</v>
      </c>
      <c r="BG299" s="229">
        <f t="shared" si="278"/>
        <v>0</v>
      </c>
      <c r="BH299" s="229">
        <f t="shared" si="278"/>
        <v>0</v>
      </c>
      <c r="BI299" s="229">
        <f t="shared" si="278"/>
        <v>0</v>
      </c>
      <c r="BJ299" s="229">
        <f t="shared" si="278"/>
        <v>0</v>
      </c>
      <c r="BK299" s="229">
        <f t="shared" si="278"/>
        <v>0</v>
      </c>
      <c r="BL299" s="229">
        <f t="shared" si="278"/>
        <v>0</v>
      </c>
      <c r="BM299" s="229">
        <f t="shared" si="278"/>
        <v>0</v>
      </c>
      <c r="BN299" s="229">
        <f t="shared" si="278"/>
        <v>0</v>
      </c>
      <c r="BO299" s="229">
        <f t="shared" ref="AO299:BZ306" si="283">IF($D299=BO$9,$E299*$G$3/2,IF(AND($C299+$E$3&gt;BO$8,BO$9&gt;$D299),$E299*$G$3,0))</f>
        <v>0</v>
      </c>
      <c r="BP299" s="229">
        <f t="shared" si="283"/>
        <v>0</v>
      </c>
      <c r="BQ299" s="229">
        <f t="shared" si="283"/>
        <v>0</v>
      </c>
      <c r="BR299" s="229">
        <f t="shared" si="283"/>
        <v>0</v>
      </c>
      <c r="BS299" s="229">
        <f t="shared" si="283"/>
        <v>0</v>
      </c>
      <c r="BT299" s="229">
        <f t="shared" si="283"/>
        <v>0</v>
      </c>
      <c r="BU299" s="229">
        <f t="shared" si="283"/>
        <v>0</v>
      </c>
      <c r="BV299" s="229">
        <f t="shared" si="283"/>
        <v>0</v>
      </c>
      <c r="BW299" s="229">
        <f t="shared" si="283"/>
        <v>0</v>
      </c>
      <c r="BX299" s="229">
        <f t="shared" si="283"/>
        <v>0</v>
      </c>
      <c r="BY299" s="229">
        <f t="shared" si="283"/>
        <v>0</v>
      </c>
      <c r="BZ299" s="229">
        <f t="shared" si="283"/>
        <v>0</v>
      </c>
    </row>
    <row r="300" spans="1:78" s="310" customFormat="1" x14ac:dyDescent="0.2">
      <c r="A300" s="307" t="str">
        <f t="shared" ref="A300:B300" si="284">A73</f>
        <v>Roll-in 10</v>
      </c>
      <c r="B300" s="307">
        <f t="shared" si="284"/>
        <v>0</v>
      </c>
      <c r="C300" s="7">
        <f t="shared" si="255"/>
        <v>62</v>
      </c>
      <c r="D300" s="165">
        <f t="shared" si="281"/>
        <v>45351</v>
      </c>
      <c r="E300" s="68"/>
      <c r="F300" s="77"/>
      <c r="G300" s="229">
        <f t="shared" si="277"/>
        <v>0</v>
      </c>
      <c r="H300" s="229">
        <f t="shared" si="277"/>
        <v>0</v>
      </c>
      <c r="I300" s="229">
        <f t="shared" si="277"/>
        <v>0</v>
      </c>
      <c r="J300" s="229">
        <f t="shared" si="277"/>
        <v>0</v>
      </c>
      <c r="K300" s="229">
        <f t="shared" si="277"/>
        <v>0</v>
      </c>
      <c r="L300" s="229">
        <f t="shared" si="277"/>
        <v>0</v>
      </c>
      <c r="M300" s="229">
        <f t="shared" si="277"/>
        <v>0</v>
      </c>
      <c r="N300" s="229">
        <f t="shared" si="277"/>
        <v>0</v>
      </c>
      <c r="O300" s="229">
        <f t="shared" si="277"/>
        <v>0</v>
      </c>
      <c r="P300" s="229">
        <f t="shared" si="277"/>
        <v>0</v>
      </c>
      <c r="Q300" s="229">
        <f t="shared" si="277"/>
        <v>0</v>
      </c>
      <c r="R300" s="229">
        <f t="shared" si="277"/>
        <v>0</v>
      </c>
      <c r="S300" s="229">
        <f t="shared" si="277"/>
        <v>0</v>
      </c>
      <c r="T300" s="229">
        <f t="shared" si="277"/>
        <v>0</v>
      </c>
      <c r="U300" s="229">
        <f t="shared" si="277"/>
        <v>0</v>
      </c>
      <c r="V300" s="229">
        <f t="shared" si="277"/>
        <v>0</v>
      </c>
      <c r="W300" s="229">
        <f t="shared" si="282"/>
        <v>0</v>
      </c>
      <c r="X300" s="229">
        <f t="shared" si="282"/>
        <v>0</v>
      </c>
      <c r="Y300" s="229">
        <f t="shared" si="282"/>
        <v>0</v>
      </c>
      <c r="Z300" s="229">
        <f t="shared" si="282"/>
        <v>0</v>
      </c>
      <c r="AA300" s="229">
        <f t="shared" si="282"/>
        <v>0</v>
      </c>
      <c r="AB300" s="229">
        <f t="shared" si="282"/>
        <v>0</v>
      </c>
      <c r="AC300" s="229">
        <f t="shared" si="279"/>
        <v>0</v>
      </c>
      <c r="AD300" s="229">
        <f t="shared" si="279"/>
        <v>0</v>
      </c>
      <c r="AE300" s="229">
        <f t="shared" si="279"/>
        <v>0</v>
      </c>
      <c r="AF300" s="229">
        <f t="shared" si="279"/>
        <v>0</v>
      </c>
      <c r="AG300" s="229">
        <f t="shared" si="279"/>
        <v>0</v>
      </c>
      <c r="AH300" s="229">
        <f t="shared" si="279"/>
        <v>0</v>
      </c>
      <c r="AI300" s="229">
        <f t="shared" si="279"/>
        <v>0</v>
      </c>
      <c r="AJ300" s="229">
        <f t="shared" si="279"/>
        <v>0</v>
      </c>
      <c r="AK300" s="229">
        <f t="shared" si="279"/>
        <v>0</v>
      </c>
      <c r="AL300" s="229">
        <f t="shared" si="279"/>
        <v>0</v>
      </c>
      <c r="AM300" s="229">
        <f t="shared" si="279"/>
        <v>0</v>
      </c>
      <c r="AN300" s="229">
        <f t="shared" si="279"/>
        <v>0</v>
      </c>
      <c r="AO300" s="229">
        <f t="shared" si="283"/>
        <v>0</v>
      </c>
      <c r="AP300" s="229">
        <f t="shared" si="283"/>
        <v>0</v>
      </c>
      <c r="AQ300" s="229">
        <f t="shared" si="283"/>
        <v>0</v>
      </c>
      <c r="AR300" s="229">
        <f t="shared" si="283"/>
        <v>0</v>
      </c>
      <c r="AS300" s="229">
        <f t="shared" si="283"/>
        <v>0</v>
      </c>
      <c r="AT300" s="229">
        <f t="shared" si="283"/>
        <v>0</v>
      </c>
      <c r="AU300" s="229">
        <f t="shared" si="283"/>
        <v>0</v>
      </c>
      <c r="AV300" s="229">
        <f t="shared" si="283"/>
        <v>0</v>
      </c>
      <c r="AW300" s="229">
        <f t="shared" si="283"/>
        <v>0</v>
      </c>
      <c r="AX300" s="229">
        <f t="shared" si="283"/>
        <v>0</v>
      </c>
      <c r="AY300" s="229">
        <f t="shared" si="283"/>
        <v>0</v>
      </c>
      <c r="AZ300" s="229">
        <f t="shared" si="283"/>
        <v>0</v>
      </c>
      <c r="BA300" s="229">
        <f t="shared" si="283"/>
        <v>0</v>
      </c>
      <c r="BB300" s="229">
        <f t="shared" si="283"/>
        <v>0</v>
      </c>
      <c r="BC300" s="229">
        <f t="shared" si="283"/>
        <v>0</v>
      </c>
      <c r="BD300" s="229">
        <f t="shared" si="283"/>
        <v>0</v>
      </c>
      <c r="BE300" s="229">
        <f t="shared" si="283"/>
        <v>0</v>
      </c>
      <c r="BF300" s="229">
        <f t="shared" si="283"/>
        <v>0</v>
      </c>
      <c r="BG300" s="229">
        <f t="shared" si="283"/>
        <v>0</v>
      </c>
      <c r="BH300" s="229">
        <f t="shared" si="283"/>
        <v>0</v>
      </c>
      <c r="BI300" s="229">
        <f t="shared" si="283"/>
        <v>0</v>
      </c>
      <c r="BJ300" s="229">
        <f t="shared" si="283"/>
        <v>0</v>
      </c>
      <c r="BK300" s="229">
        <f t="shared" si="283"/>
        <v>0</v>
      </c>
      <c r="BL300" s="229">
        <f t="shared" si="283"/>
        <v>0</v>
      </c>
      <c r="BM300" s="229">
        <f t="shared" si="283"/>
        <v>0</v>
      </c>
      <c r="BN300" s="229">
        <f t="shared" si="283"/>
        <v>0</v>
      </c>
      <c r="BO300" s="229">
        <f t="shared" si="283"/>
        <v>0</v>
      </c>
      <c r="BP300" s="229">
        <f t="shared" si="283"/>
        <v>0</v>
      </c>
      <c r="BQ300" s="229">
        <f t="shared" si="283"/>
        <v>0</v>
      </c>
      <c r="BR300" s="229">
        <f t="shared" si="283"/>
        <v>0</v>
      </c>
      <c r="BS300" s="229">
        <f t="shared" si="283"/>
        <v>0</v>
      </c>
      <c r="BT300" s="229">
        <f t="shared" si="283"/>
        <v>0</v>
      </c>
      <c r="BU300" s="229">
        <f t="shared" si="283"/>
        <v>0</v>
      </c>
      <c r="BV300" s="229">
        <f t="shared" si="283"/>
        <v>0</v>
      </c>
      <c r="BW300" s="229">
        <f t="shared" si="283"/>
        <v>0</v>
      </c>
      <c r="BX300" s="229">
        <f t="shared" si="283"/>
        <v>0</v>
      </c>
      <c r="BY300" s="229">
        <f t="shared" si="283"/>
        <v>0</v>
      </c>
      <c r="BZ300" s="229">
        <f t="shared" si="283"/>
        <v>0</v>
      </c>
    </row>
    <row r="301" spans="1:78" s="310" customFormat="1" x14ac:dyDescent="0.2">
      <c r="A301" s="307" t="str">
        <f t="shared" ref="A301:B301" si="285">A74</f>
        <v>Roll-in 10</v>
      </c>
      <c r="B301" s="307">
        <f t="shared" si="285"/>
        <v>0</v>
      </c>
      <c r="C301" s="7">
        <f t="shared" si="255"/>
        <v>63</v>
      </c>
      <c r="D301" s="165">
        <f t="shared" si="281"/>
        <v>45382</v>
      </c>
      <c r="E301" s="68"/>
      <c r="F301" s="77"/>
      <c r="G301" s="229">
        <f t="shared" si="277"/>
        <v>0</v>
      </c>
      <c r="H301" s="229">
        <f t="shared" si="277"/>
        <v>0</v>
      </c>
      <c r="I301" s="229">
        <f t="shared" si="277"/>
        <v>0</v>
      </c>
      <c r="J301" s="229">
        <f t="shared" si="277"/>
        <v>0</v>
      </c>
      <c r="K301" s="229">
        <f t="shared" si="277"/>
        <v>0</v>
      </c>
      <c r="L301" s="229">
        <f t="shared" si="277"/>
        <v>0</v>
      </c>
      <c r="M301" s="229">
        <f t="shared" si="277"/>
        <v>0</v>
      </c>
      <c r="N301" s="229">
        <f t="shared" si="277"/>
        <v>0</v>
      </c>
      <c r="O301" s="229">
        <f t="shared" si="277"/>
        <v>0</v>
      </c>
      <c r="P301" s="229">
        <f t="shared" si="277"/>
        <v>0</v>
      </c>
      <c r="Q301" s="229">
        <f t="shared" si="277"/>
        <v>0</v>
      </c>
      <c r="R301" s="229">
        <f t="shared" si="277"/>
        <v>0</v>
      </c>
      <c r="S301" s="229">
        <f t="shared" si="277"/>
        <v>0</v>
      </c>
      <c r="T301" s="229">
        <f t="shared" si="277"/>
        <v>0</v>
      </c>
      <c r="U301" s="229">
        <f t="shared" si="277"/>
        <v>0</v>
      </c>
      <c r="V301" s="229">
        <f t="shared" si="277"/>
        <v>0</v>
      </c>
      <c r="W301" s="229">
        <f t="shared" si="282"/>
        <v>0</v>
      </c>
      <c r="X301" s="229">
        <f t="shared" si="282"/>
        <v>0</v>
      </c>
      <c r="Y301" s="229">
        <f t="shared" si="282"/>
        <v>0</v>
      </c>
      <c r="Z301" s="229">
        <f t="shared" si="282"/>
        <v>0</v>
      </c>
      <c r="AA301" s="229">
        <f t="shared" si="282"/>
        <v>0</v>
      </c>
      <c r="AB301" s="229">
        <f t="shared" si="282"/>
        <v>0</v>
      </c>
      <c r="AC301" s="229">
        <f t="shared" si="279"/>
        <v>0</v>
      </c>
      <c r="AD301" s="229">
        <f t="shared" si="279"/>
        <v>0</v>
      </c>
      <c r="AE301" s="229">
        <f t="shared" si="279"/>
        <v>0</v>
      </c>
      <c r="AF301" s="229">
        <f t="shared" si="279"/>
        <v>0</v>
      </c>
      <c r="AG301" s="229">
        <f t="shared" si="279"/>
        <v>0</v>
      </c>
      <c r="AH301" s="229">
        <f t="shared" si="279"/>
        <v>0</v>
      </c>
      <c r="AI301" s="229">
        <f t="shared" si="279"/>
        <v>0</v>
      </c>
      <c r="AJ301" s="229">
        <f t="shared" si="279"/>
        <v>0</v>
      </c>
      <c r="AK301" s="229">
        <f t="shared" si="279"/>
        <v>0</v>
      </c>
      <c r="AL301" s="229">
        <f t="shared" si="279"/>
        <v>0</v>
      </c>
      <c r="AM301" s="229">
        <f t="shared" si="279"/>
        <v>0</v>
      </c>
      <c r="AN301" s="229">
        <f t="shared" si="279"/>
        <v>0</v>
      </c>
      <c r="AO301" s="229">
        <f t="shared" si="283"/>
        <v>0</v>
      </c>
      <c r="AP301" s="229">
        <f t="shared" si="283"/>
        <v>0</v>
      </c>
      <c r="AQ301" s="229">
        <f t="shared" si="283"/>
        <v>0</v>
      </c>
      <c r="AR301" s="229">
        <f t="shared" si="283"/>
        <v>0</v>
      </c>
      <c r="AS301" s="229">
        <f t="shared" si="283"/>
        <v>0</v>
      </c>
      <c r="AT301" s="229">
        <f t="shared" si="283"/>
        <v>0</v>
      </c>
      <c r="AU301" s="229">
        <f t="shared" si="283"/>
        <v>0</v>
      </c>
      <c r="AV301" s="229">
        <f t="shared" si="283"/>
        <v>0</v>
      </c>
      <c r="AW301" s="229">
        <f t="shared" si="283"/>
        <v>0</v>
      </c>
      <c r="AX301" s="229">
        <f t="shared" si="283"/>
        <v>0</v>
      </c>
      <c r="AY301" s="229">
        <f t="shared" si="283"/>
        <v>0</v>
      </c>
      <c r="AZ301" s="229">
        <f t="shared" si="283"/>
        <v>0</v>
      </c>
      <c r="BA301" s="229">
        <f t="shared" si="283"/>
        <v>0</v>
      </c>
      <c r="BB301" s="229">
        <f t="shared" si="283"/>
        <v>0</v>
      </c>
      <c r="BC301" s="229">
        <f t="shared" si="283"/>
        <v>0</v>
      </c>
      <c r="BD301" s="229">
        <f t="shared" si="283"/>
        <v>0</v>
      </c>
      <c r="BE301" s="229">
        <f t="shared" si="283"/>
        <v>0</v>
      </c>
      <c r="BF301" s="229">
        <f t="shared" si="283"/>
        <v>0</v>
      </c>
      <c r="BG301" s="229">
        <f t="shared" si="283"/>
        <v>0</v>
      </c>
      <c r="BH301" s="229">
        <f t="shared" si="283"/>
        <v>0</v>
      </c>
      <c r="BI301" s="229">
        <f t="shared" si="283"/>
        <v>0</v>
      </c>
      <c r="BJ301" s="229">
        <f t="shared" si="283"/>
        <v>0</v>
      </c>
      <c r="BK301" s="229">
        <f t="shared" si="283"/>
        <v>0</v>
      </c>
      <c r="BL301" s="229">
        <f t="shared" si="283"/>
        <v>0</v>
      </c>
      <c r="BM301" s="229">
        <f t="shared" si="283"/>
        <v>0</v>
      </c>
      <c r="BN301" s="229">
        <f t="shared" si="283"/>
        <v>0</v>
      </c>
      <c r="BO301" s="229">
        <f t="shared" si="283"/>
        <v>0</v>
      </c>
      <c r="BP301" s="229">
        <f t="shared" si="283"/>
        <v>0</v>
      </c>
      <c r="BQ301" s="229">
        <f t="shared" si="283"/>
        <v>0</v>
      </c>
      <c r="BR301" s="229">
        <f t="shared" si="283"/>
        <v>0</v>
      </c>
      <c r="BS301" s="229">
        <f t="shared" si="283"/>
        <v>0</v>
      </c>
      <c r="BT301" s="229">
        <f t="shared" si="283"/>
        <v>0</v>
      </c>
      <c r="BU301" s="229">
        <f t="shared" si="283"/>
        <v>0</v>
      </c>
      <c r="BV301" s="229">
        <f t="shared" si="283"/>
        <v>0</v>
      </c>
      <c r="BW301" s="229">
        <f t="shared" si="283"/>
        <v>0</v>
      </c>
      <c r="BX301" s="229">
        <f t="shared" si="283"/>
        <v>0</v>
      </c>
      <c r="BY301" s="229">
        <f t="shared" si="283"/>
        <v>0</v>
      </c>
      <c r="BZ301" s="229">
        <f t="shared" si="283"/>
        <v>0</v>
      </c>
    </row>
    <row r="302" spans="1:78" s="310" customFormat="1" x14ac:dyDescent="0.2">
      <c r="A302" s="307" t="str">
        <f t="shared" ref="A302:B302" si="286">A75</f>
        <v>Roll-in 10</v>
      </c>
      <c r="B302" s="307">
        <f t="shared" si="286"/>
        <v>0</v>
      </c>
      <c r="C302" s="7">
        <f t="shared" si="255"/>
        <v>64</v>
      </c>
      <c r="D302" s="165">
        <f t="shared" si="281"/>
        <v>45412</v>
      </c>
      <c r="E302" s="68"/>
      <c r="F302" s="77"/>
      <c r="G302" s="229">
        <f t="shared" si="277"/>
        <v>0</v>
      </c>
      <c r="H302" s="229">
        <f t="shared" si="277"/>
        <v>0</v>
      </c>
      <c r="I302" s="229">
        <f t="shared" si="277"/>
        <v>0</v>
      </c>
      <c r="J302" s="229">
        <f t="shared" si="277"/>
        <v>0</v>
      </c>
      <c r="K302" s="229">
        <f t="shared" si="277"/>
        <v>0</v>
      </c>
      <c r="L302" s="229">
        <f t="shared" si="277"/>
        <v>0</v>
      </c>
      <c r="M302" s="229">
        <f t="shared" si="277"/>
        <v>0</v>
      </c>
      <c r="N302" s="229">
        <f t="shared" si="277"/>
        <v>0</v>
      </c>
      <c r="O302" s="229">
        <f t="shared" si="277"/>
        <v>0</v>
      </c>
      <c r="P302" s="229">
        <f t="shared" si="277"/>
        <v>0</v>
      </c>
      <c r="Q302" s="229">
        <f t="shared" si="277"/>
        <v>0</v>
      </c>
      <c r="R302" s="229">
        <f t="shared" si="277"/>
        <v>0</v>
      </c>
      <c r="S302" s="229">
        <f t="shared" si="277"/>
        <v>0</v>
      </c>
      <c r="T302" s="229">
        <f t="shared" si="277"/>
        <v>0</v>
      </c>
      <c r="U302" s="229">
        <f t="shared" si="277"/>
        <v>0</v>
      </c>
      <c r="V302" s="229">
        <f t="shared" si="277"/>
        <v>0</v>
      </c>
      <c r="W302" s="229">
        <f t="shared" si="282"/>
        <v>0</v>
      </c>
      <c r="X302" s="229">
        <f t="shared" si="282"/>
        <v>0</v>
      </c>
      <c r="Y302" s="229">
        <f t="shared" si="282"/>
        <v>0</v>
      </c>
      <c r="Z302" s="229">
        <f t="shared" si="282"/>
        <v>0</v>
      </c>
      <c r="AA302" s="229">
        <f t="shared" si="282"/>
        <v>0</v>
      </c>
      <c r="AB302" s="229">
        <f t="shared" si="282"/>
        <v>0</v>
      </c>
      <c r="AC302" s="229">
        <f t="shared" si="279"/>
        <v>0</v>
      </c>
      <c r="AD302" s="229">
        <f t="shared" si="279"/>
        <v>0</v>
      </c>
      <c r="AE302" s="229">
        <f t="shared" si="279"/>
        <v>0</v>
      </c>
      <c r="AF302" s="229">
        <f t="shared" si="279"/>
        <v>0</v>
      </c>
      <c r="AG302" s="229">
        <f t="shared" si="279"/>
        <v>0</v>
      </c>
      <c r="AH302" s="229">
        <f t="shared" si="279"/>
        <v>0</v>
      </c>
      <c r="AI302" s="229">
        <f t="shared" si="279"/>
        <v>0</v>
      </c>
      <c r="AJ302" s="229">
        <f t="shared" si="279"/>
        <v>0</v>
      </c>
      <c r="AK302" s="229">
        <f t="shared" si="279"/>
        <v>0</v>
      </c>
      <c r="AL302" s="229">
        <f t="shared" si="279"/>
        <v>0</v>
      </c>
      <c r="AM302" s="229">
        <f t="shared" si="279"/>
        <v>0</v>
      </c>
      <c r="AN302" s="229">
        <f t="shared" si="279"/>
        <v>0</v>
      </c>
      <c r="AO302" s="229">
        <f t="shared" si="283"/>
        <v>0</v>
      </c>
      <c r="AP302" s="229">
        <f t="shared" si="283"/>
        <v>0</v>
      </c>
      <c r="AQ302" s="229">
        <f t="shared" si="283"/>
        <v>0</v>
      </c>
      <c r="AR302" s="229">
        <f t="shared" si="283"/>
        <v>0</v>
      </c>
      <c r="AS302" s="229">
        <f t="shared" si="283"/>
        <v>0</v>
      </c>
      <c r="AT302" s="229">
        <f t="shared" si="283"/>
        <v>0</v>
      </c>
      <c r="AU302" s="229">
        <f t="shared" si="283"/>
        <v>0</v>
      </c>
      <c r="AV302" s="229">
        <f t="shared" si="283"/>
        <v>0</v>
      </c>
      <c r="AW302" s="229">
        <f t="shared" si="283"/>
        <v>0</v>
      </c>
      <c r="AX302" s="229">
        <f t="shared" si="283"/>
        <v>0</v>
      </c>
      <c r="AY302" s="229">
        <f t="shared" si="283"/>
        <v>0</v>
      </c>
      <c r="AZ302" s="229">
        <f t="shared" si="283"/>
        <v>0</v>
      </c>
      <c r="BA302" s="229">
        <f t="shared" si="283"/>
        <v>0</v>
      </c>
      <c r="BB302" s="229">
        <f t="shared" si="283"/>
        <v>0</v>
      </c>
      <c r="BC302" s="229">
        <f t="shared" si="283"/>
        <v>0</v>
      </c>
      <c r="BD302" s="229">
        <f t="shared" si="283"/>
        <v>0</v>
      </c>
      <c r="BE302" s="229">
        <f t="shared" si="283"/>
        <v>0</v>
      </c>
      <c r="BF302" s="229">
        <f t="shared" si="283"/>
        <v>0</v>
      </c>
      <c r="BG302" s="229">
        <f t="shared" si="283"/>
        <v>0</v>
      </c>
      <c r="BH302" s="229">
        <f t="shared" si="283"/>
        <v>0</v>
      </c>
      <c r="BI302" s="229">
        <f t="shared" si="283"/>
        <v>0</v>
      </c>
      <c r="BJ302" s="229">
        <f t="shared" si="283"/>
        <v>0</v>
      </c>
      <c r="BK302" s="229">
        <f t="shared" si="283"/>
        <v>0</v>
      </c>
      <c r="BL302" s="229">
        <f t="shared" si="283"/>
        <v>0</v>
      </c>
      <c r="BM302" s="229">
        <f t="shared" si="283"/>
        <v>0</v>
      </c>
      <c r="BN302" s="229">
        <f t="shared" si="283"/>
        <v>0</v>
      </c>
      <c r="BO302" s="229">
        <f t="shared" si="283"/>
        <v>0</v>
      </c>
      <c r="BP302" s="229">
        <f t="shared" si="283"/>
        <v>0</v>
      </c>
      <c r="BQ302" s="229">
        <f t="shared" si="283"/>
        <v>0</v>
      </c>
      <c r="BR302" s="229">
        <f t="shared" si="283"/>
        <v>0</v>
      </c>
      <c r="BS302" s="229">
        <f t="shared" si="283"/>
        <v>0</v>
      </c>
      <c r="BT302" s="229">
        <f t="shared" si="283"/>
        <v>0</v>
      </c>
      <c r="BU302" s="229">
        <f t="shared" si="283"/>
        <v>0</v>
      </c>
      <c r="BV302" s="229">
        <f t="shared" si="283"/>
        <v>0</v>
      </c>
      <c r="BW302" s="229">
        <f t="shared" si="283"/>
        <v>0</v>
      </c>
      <c r="BX302" s="229">
        <f t="shared" si="283"/>
        <v>0</v>
      </c>
      <c r="BY302" s="229">
        <f t="shared" si="283"/>
        <v>0</v>
      </c>
      <c r="BZ302" s="229">
        <f t="shared" si="283"/>
        <v>0</v>
      </c>
    </row>
    <row r="303" spans="1:78" s="310" customFormat="1" x14ac:dyDescent="0.2">
      <c r="A303" s="307" t="str">
        <f t="shared" ref="A303:B303" si="287">A76</f>
        <v>Roll-in 10</v>
      </c>
      <c r="B303" s="307">
        <f t="shared" si="287"/>
        <v>0</v>
      </c>
      <c r="C303" s="7">
        <f t="shared" si="255"/>
        <v>65</v>
      </c>
      <c r="D303" s="165">
        <f t="shared" si="281"/>
        <v>45443</v>
      </c>
      <c r="E303" s="68"/>
      <c r="F303" s="77"/>
      <c r="G303" s="229">
        <f t="shared" si="277"/>
        <v>0</v>
      </c>
      <c r="H303" s="229">
        <f t="shared" si="277"/>
        <v>0</v>
      </c>
      <c r="I303" s="229">
        <f t="shared" si="277"/>
        <v>0</v>
      </c>
      <c r="J303" s="229">
        <f t="shared" si="277"/>
        <v>0</v>
      </c>
      <c r="K303" s="229">
        <f t="shared" si="277"/>
        <v>0</v>
      </c>
      <c r="L303" s="229">
        <f t="shared" si="277"/>
        <v>0</v>
      </c>
      <c r="M303" s="229">
        <f t="shared" si="277"/>
        <v>0</v>
      </c>
      <c r="N303" s="229">
        <f t="shared" si="277"/>
        <v>0</v>
      </c>
      <c r="O303" s="229">
        <f t="shared" si="277"/>
        <v>0</v>
      </c>
      <c r="P303" s="229">
        <f t="shared" si="277"/>
        <v>0</v>
      </c>
      <c r="Q303" s="229">
        <f t="shared" si="277"/>
        <v>0</v>
      </c>
      <c r="R303" s="229">
        <f t="shared" si="277"/>
        <v>0</v>
      </c>
      <c r="S303" s="229">
        <f t="shared" si="277"/>
        <v>0</v>
      </c>
      <c r="T303" s="229">
        <f t="shared" si="277"/>
        <v>0</v>
      </c>
      <c r="U303" s="229">
        <f t="shared" si="277"/>
        <v>0</v>
      </c>
      <c r="V303" s="229">
        <f t="shared" si="277"/>
        <v>0</v>
      </c>
      <c r="W303" s="229">
        <f t="shared" si="282"/>
        <v>0</v>
      </c>
      <c r="X303" s="229">
        <f t="shared" si="282"/>
        <v>0</v>
      </c>
      <c r="Y303" s="229">
        <f t="shared" si="282"/>
        <v>0</v>
      </c>
      <c r="Z303" s="229">
        <f t="shared" si="282"/>
        <v>0</v>
      </c>
      <c r="AA303" s="229">
        <f t="shared" si="282"/>
        <v>0</v>
      </c>
      <c r="AB303" s="229">
        <f t="shared" si="282"/>
        <v>0</v>
      </c>
      <c r="AC303" s="229">
        <f t="shared" si="279"/>
        <v>0</v>
      </c>
      <c r="AD303" s="229">
        <f t="shared" si="279"/>
        <v>0</v>
      </c>
      <c r="AE303" s="229">
        <f t="shared" si="279"/>
        <v>0</v>
      </c>
      <c r="AF303" s="229">
        <f t="shared" si="279"/>
        <v>0</v>
      </c>
      <c r="AG303" s="229">
        <f t="shared" si="279"/>
        <v>0</v>
      </c>
      <c r="AH303" s="229">
        <f t="shared" si="279"/>
        <v>0</v>
      </c>
      <c r="AI303" s="229">
        <f t="shared" si="279"/>
        <v>0</v>
      </c>
      <c r="AJ303" s="229">
        <f t="shared" si="279"/>
        <v>0</v>
      </c>
      <c r="AK303" s="229">
        <f t="shared" si="279"/>
        <v>0</v>
      </c>
      <c r="AL303" s="229">
        <f t="shared" si="279"/>
        <v>0</v>
      </c>
      <c r="AM303" s="229">
        <f t="shared" si="279"/>
        <v>0</v>
      </c>
      <c r="AN303" s="229">
        <f t="shared" si="279"/>
        <v>0</v>
      </c>
      <c r="AO303" s="229">
        <f t="shared" si="283"/>
        <v>0</v>
      </c>
      <c r="AP303" s="229">
        <f t="shared" si="283"/>
        <v>0</v>
      </c>
      <c r="AQ303" s="229">
        <f t="shared" si="283"/>
        <v>0</v>
      </c>
      <c r="AR303" s="229">
        <f t="shared" si="283"/>
        <v>0</v>
      </c>
      <c r="AS303" s="229">
        <f t="shared" si="283"/>
        <v>0</v>
      </c>
      <c r="AT303" s="229">
        <f t="shared" si="283"/>
        <v>0</v>
      </c>
      <c r="AU303" s="229">
        <f t="shared" si="283"/>
        <v>0</v>
      </c>
      <c r="AV303" s="229">
        <f t="shared" si="283"/>
        <v>0</v>
      </c>
      <c r="AW303" s="229">
        <f t="shared" si="283"/>
        <v>0</v>
      </c>
      <c r="AX303" s="229">
        <f t="shared" si="283"/>
        <v>0</v>
      </c>
      <c r="AY303" s="229">
        <f t="shared" si="283"/>
        <v>0</v>
      </c>
      <c r="AZ303" s="229">
        <f t="shared" si="283"/>
        <v>0</v>
      </c>
      <c r="BA303" s="229">
        <f t="shared" si="283"/>
        <v>0</v>
      </c>
      <c r="BB303" s="229">
        <f t="shared" si="283"/>
        <v>0</v>
      </c>
      <c r="BC303" s="229">
        <f t="shared" si="283"/>
        <v>0</v>
      </c>
      <c r="BD303" s="229">
        <f t="shared" si="283"/>
        <v>0</v>
      </c>
      <c r="BE303" s="229">
        <f t="shared" si="283"/>
        <v>0</v>
      </c>
      <c r="BF303" s="229">
        <f t="shared" si="283"/>
        <v>0</v>
      </c>
      <c r="BG303" s="229">
        <f t="shared" si="283"/>
        <v>0</v>
      </c>
      <c r="BH303" s="229">
        <f t="shared" si="283"/>
        <v>0</v>
      </c>
      <c r="BI303" s="229">
        <f t="shared" si="283"/>
        <v>0</v>
      </c>
      <c r="BJ303" s="229">
        <f t="shared" si="283"/>
        <v>0</v>
      </c>
      <c r="BK303" s="229">
        <f t="shared" si="283"/>
        <v>0</v>
      </c>
      <c r="BL303" s="229">
        <f t="shared" si="283"/>
        <v>0</v>
      </c>
      <c r="BM303" s="229">
        <f t="shared" si="283"/>
        <v>0</v>
      </c>
      <c r="BN303" s="229">
        <f t="shared" si="283"/>
        <v>0</v>
      </c>
      <c r="BO303" s="229">
        <f t="shared" si="283"/>
        <v>0</v>
      </c>
      <c r="BP303" s="229">
        <f t="shared" si="283"/>
        <v>0</v>
      </c>
      <c r="BQ303" s="229">
        <f t="shared" si="283"/>
        <v>0</v>
      </c>
      <c r="BR303" s="229">
        <f t="shared" si="283"/>
        <v>0</v>
      </c>
      <c r="BS303" s="229">
        <f t="shared" si="283"/>
        <v>0</v>
      </c>
      <c r="BT303" s="229">
        <f t="shared" si="283"/>
        <v>0</v>
      </c>
      <c r="BU303" s="229">
        <f t="shared" si="283"/>
        <v>0</v>
      </c>
      <c r="BV303" s="229">
        <f t="shared" si="283"/>
        <v>0</v>
      </c>
      <c r="BW303" s="229">
        <f t="shared" si="283"/>
        <v>0</v>
      </c>
      <c r="BX303" s="229">
        <f t="shared" si="283"/>
        <v>0</v>
      </c>
      <c r="BY303" s="229">
        <f t="shared" si="283"/>
        <v>0</v>
      </c>
      <c r="BZ303" s="229">
        <f t="shared" si="283"/>
        <v>0</v>
      </c>
    </row>
    <row r="304" spans="1:78" s="310" customFormat="1" x14ac:dyDescent="0.2">
      <c r="A304" s="307" t="str">
        <f t="shared" ref="A304:B304" si="288">A77</f>
        <v>Roll-in 10</v>
      </c>
      <c r="B304" s="307">
        <f t="shared" si="288"/>
        <v>0</v>
      </c>
      <c r="C304" s="7">
        <f t="shared" si="255"/>
        <v>66</v>
      </c>
      <c r="D304" s="165">
        <f t="shared" si="281"/>
        <v>45473</v>
      </c>
      <c r="E304" s="68"/>
      <c r="F304" s="77"/>
      <c r="G304" s="229">
        <f t="shared" si="277"/>
        <v>0</v>
      </c>
      <c r="H304" s="229">
        <f t="shared" si="277"/>
        <v>0</v>
      </c>
      <c r="I304" s="229">
        <f t="shared" si="277"/>
        <v>0</v>
      </c>
      <c r="J304" s="229">
        <f t="shared" si="277"/>
        <v>0</v>
      </c>
      <c r="K304" s="229">
        <f t="shared" si="277"/>
        <v>0</v>
      </c>
      <c r="L304" s="229">
        <f t="shared" si="277"/>
        <v>0</v>
      </c>
      <c r="M304" s="229">
        <f t="shared" si="277"/>
        <v>0</v>
      </c>
      <c r="N304" s="229">
        <f t="shared" si="277"/>
        <v>0</v>
      </c>
      <c r="O304" s="229">
        <f t="shared" si="277"/>
        <v>0</v>
      </c>
      <c r="P304" s="229">
        <f t="shared" si="277"/>
        <v>0</v>
      </c>
      <c r="Q304" s="229">
        <f t="shared" si="277"/>
        <v>0</v>
      </c>
      <c r="R304" s="229">
        <f t="shared" si="277"/>
        <v>0</v>
      </c>
      <c r="S304" s="229">
        <f t="shared" si="277"/>
        <v>0</v>
      </c>
      <c r="T304" s="229">
        <f t="shared" si="277"/>
        <v>0</v>
      </c>
      <c r="U304" s="229">
        <f t="shared" si="277"/>
        <v>0</v>
      </c>
      <c r="V304" s="229">
        <f t="shared" si="277"/>
        <v>0</v>
      </c>
      <c r="W304" s="229">
        <f t="shared" si="282"/>
        <v>0</v>
      </c>
      <c r="X304" s="229">
        <f t="shared" si="282"/>
        <v>0</v>
      </c>
      <c r="Y304" s="229">
        <f t="shared" si="282"/>
        <v>0</v>
      </c>
      <c r="Z304" s="229">
        <f t="shared" si="282"/>
        <v>0</v>
      </c>
      <c r="AA304" s="229">
        <f t="shared" si="282"/>
        <v>0</v>
      </c>
      <c r="AB304" s="229">
        <f t="shared" si="282"/>
        <v>0</v>
      </c>
      <c r="AC304" s="229">
        <f t="shared" si="279"/>
        <v>0</v>
      </c>
      <c r="AD304" s="229">
        <f t="shared" si="279"/>
        <v>0</v>
      </c>
      <c r="AE304" s="229">
        <f t="shared" si="279"/>
        <v>0</v>
      </c>
      <c r="AF304" s="229">
        <f t="shared" si="279"/>
        <v>0</v>
      </c>
      <c r="AG304" s="229">
        <f t="shared" si="279"/>
        <v>0</v>
      </c>
      <c r="AH304" s="229">
        <f t="shared" si="279"/>
        <v>0</v>
      </c>
      <c r="AI304" s="229">
        <f t="shared" si="279"/>
        <v>0</v>
      </c>
      <c r="AJ304" s="229">
        <f t="shared" si="279"/>
        <v>0</v>
      </c>
      <c r="AK304" s="229">
        <f t="shared" si="279"/>
        <v>0</v>
      </c>
      <c r="AL304" s="229">
        <f t="shared" si="279"/>
        <v>0</v>
      </c>
      <c r="AM304" s="229">
        <f t="shared" si="279"/>
        <v>0</v>
      </c>
      <c r="AN304" s="229">
        <f t="shared" si="279"/>
        <v>0</v>
      </c>
      <c r="AO304" s="229">
        <f t="shared" si="283"/>
        <v>0</v>
      </c>
      <c r="AP304" s="229">
        <f t="shared" si="283"/>
        <v>0</v>
      </c>
      <c r="AQ304" s="229">
        <f t="shared" si="283"/>
        <v>0</v>
      </c>
      <c r="AR304" s="229">
        <f t="shared" si="283"/>
        <v>0</v>
      </c>
      <c r="AS304" s="229">
        <f t="shared" si="283"/>
        <v>0</v>
      </c>
      <c r="AT304" s="229">
        <f t="shared" si="283"/>
        <v>0</v>
      </c>
      <c r="AU304" s="229">
        <f t="shared" si="283"/>
        <v>0</v>
      </c>
      <c r="AV304" s="229">
        <f t="shared" si="283"/>
        <v>0</v>
      </c>
      <c r="AW304" s="229">
        <f t="shared" si="283"/>
        <v>0</v>
      </c>
      <c r="AX304" s="229">
        <f t="shared" si="283"/>
        <v>0</v>
      </c>
      <c r="AY304" s="229">
        <f t="shared" si="283"/>
        <v>0</v>
      </c>
      <c r="AZ304" s="229">
        <f t="shared" si="283"/>
        <v>0</v>
      </c>
      <c r="BA304" s="229">
        <f t="shared" si="283"/>
        <v>0</v>
      </c>
      <c r="BB304" s="229">
        <f t="shared" si="283"/>
        <v>0</v>
      </c>
      <c r="BC304" s="229">
        <f t="shared" si="283"/>
        <v>0</v>
      </c>
      <c r="BD304" s="229">
        <f t="shared" si="283"/>
        <v>0</v>
      </c>
      <c r="BE304" s="229">
        <f t="shared" si="283"/>
        <v>0</v>
      </c>
      <c r="BF304" s="229">
        <f t="shared" si="283"/>
        <v>0</v>
      </c>
      <c r="BG304" s="229">
        <f t="shared" si="283"/>
        <v>0</v>
      </c>
      <c r="BH304" s="229">
        <f t="shared" si="283"/>
        <v>0</v>
      </c>
      <c r="BI304" s="229">
        <f t="shared" si="283"/>
        <v>0</v>
      </c>
      <c r="BJ304" s="229">
        <f t="shared" si="283"/>
        <v>0</v>
      </c>
      <c r="BK304" s="229">
        <f t="shared" si="283"/>
        <v>0</v>
      </c>
      <c r="BL304" s="229">
        <f t="shared" si="283"/>
        <v>0</v>
      </c>
      <c r="BM304" s="229">
        <f t="shared" si="283"/>
        <v>0</v>
      </c>
      <c r="BN304" s="229">
        <f t="shared" si="283"/>
        <v>0</v>
      </c>
      <c r="BO304" s="229">
        <f t="shared" si="283"/>
        <v>0</v>
      </c>
      <c r="BP304" s="229">
        <f t="shared" si="283"/>
        <v>0</v>
      </c>
      <c r="BQ304" s="229">
        <f t="shared" si="283"/>
        <v>0</v>
      </c>
      <c r="BR304" s="229">
        <f t="shared" si="283"/>
        <v>0</v>
      </c>
      <c r="BS304" s="229">
        <f t="shared" si="283"/>
        <v>0</v>
      </c>
      <c r="BT304" s="229">
        <f t="shared" si="283"/>
        <v>0</v>
      </c>
      <c r="BU304" s="229">
        <f t="shared" si="283"/>
        <v>0</v>
      </c>
      <c r="BV304" s="229">
        <f t="shared" si="283"/>
        <v>0</v>
      </c>
      <c r="BW304" s="229">
        <f t="shared" si="283"/>
        <v>0</v>
      </c>
      <c r="BX304" s="229">
        <f t="shared" si="283"/>
        <v>0</v>
      </c>
      <c r="BY304" s="229">
        <f t="shared" si="283"/>
        <v>0</v>
      </c>
      <c r="BZ304" s="229">
        <f t="shared" si="283"/>
        <v>0</v>
      </c>
    </row>
    <row r="305" spans="1:78" s="310" customFormat="1" x14ac:dyDescent="0.2">
      <c r="A305" s="307" t="str">
        <f t="shared" ref="A305:B305" si="289">A78</f>
        <v>Roll-in 10</v>
      </c>
      <c r="B305" s="307">
        <f t="shared" si="289"/>
        <v>0</v>
      </c>
      <c r="C305" s="7">
        <f t="shared" ref="C305:C310" si="290">C304+1</f>
        <v>67</v>
      </c>
      <c r="D305" s="165">
        <f t="shared" si="281"/>
        <v>45504</v>
      </c>
      <c r="E305" s="68"/>
      <c r="F305" s="77"/>
      <c r="G305" s="229">
        <f t="shared" si="277"/>
        <v>0</v>
      </c>
      <c r="H305" s="229">
        <f t="shared" si="277"/>
        <v>0</v>
      </c>
      <c r="I305" s="229">
        <f t="shared" si="277"/>
        <v>0</v>
      </c>
      <c r="J305" s="229">
        <f t="shared" si="277"/>
        <v>0</v>
      </c>
      <c r="K305" s="229">
        <f t="shared" si="277"/>
        <v>0</v>
      </c>
      <c r="L305" s="229">
        <f t="shared" si="277"/>
        <v>0</v>
      </c>
      <c r="M305" s="229">
        <f t="shared" si="277"/>
        <v>0</v>
      </c>
      <c r="N305" s="229">
        <f t="shared" si="277"/>
        <v>0</v>
      </c>
      <c r="O305" s="229">
        <f t="shared" si="277"/>
        <v>0</v>
      </c>
      <c r="P305" s="229">
        <f t="shared" si="277"/>
        <v>0</v>
      </c>
      <c r="Q305" s="229">
        <f t="shared" si="277"/>
        <v>0</v>
      </c>
      <c r="R305" s="229">
        <f t="shared" si="277"/>
        <v>0</v>
      </c>
      <c r="S305" s="229">
        <f t="shared" si="277"/>
        <v>0</v>
      </c>
      <c r="T305" s="229">
        <f t="shared" si="277"/>
        <v>0</v>
      </c>
      <c r="U305" s="229">
        <f t="shared" si="277"/>
        <v>0</v>
      </c>
      <c r="V305" s="229">
        <f t="shared" si="277"/>
        <v>0</v>
      </c>
      <c r="W305" s="229">
        <f t="shared" si="282"/>
        <v>0</v>
      </c>
      <c r="X305" s="229">
        <f t="shared" si="282"/>
        <v>0</v>
      </c>
      <c r="Y305" s="229">
        <f t="shared" si="282"/>
        <v>0</v>
      </c>
      <c r="Z305" s="229">
        <f t="shared" si="282"/>
        <v>0</v>
      </c>
      <c r="AA305" s="229">
        <f t="shared" si="282"/>
        <v>0</v>
      </c>
      <c r="AB305" s="229">
        <f t="shared" si="282"/>
        <v>0</v>
      </c>
      <c r="AC305" s="229">
        <f t="shared" si="282"/>
        <v>0</v>
      </c>
      <c r="AD305" s="229">
        <f t="shared" si="282"/>
        <v>0</v>
      </c>
      <c r="AE305" s="229">
        <f t="shared" si="282"/>
        <v>0</v>
      </c>
      <c r="AF305" s="229">
        <f t="shared" si="282"/>
        <v>0</v>
      </c>
      <c r="AG305" s="229">
        <f t="shared" si="282"/>
        <v>0</v>
      </c>
      <c r="AH305" s="229">
        <f t="shared" si="282"/>
        <v>0</v>
      </c>
      <c r="AI305" s="229">
        <f t="shared" si="282"/>
        <v>0</v>
      </c>
      <c r="AJ305" s="229">
        <f t="shared" si="282"/>
        <v>0</v>
      </c>
      <c r="AK305" s="229">
        <f t="shared" si="282"/>
        <v>0</v>
      </c>
      <c r="AL305" s="229">
        <f t="shared" si="282"/>
        <v>0</v>
      </c>
      <c r="AM305" s="229">
        <f t="shared" ref="AM305:BB310" si="291">IF($D305=AM$9,$E305*$G$3/2,IF(AND($C305+$E$3&gt;AM$8,AM$9&gt;$D305),$E305*$G$3,0))</f>
        <v>0</v>
      </c>
      <c r="AN305" s="229">
        <f t="shared" si="291"/>
        <v>0</v>
      </c>
      <c r="AO305" s="229">
        <f t="shared" si="291"/>
        <v>0</v>
      </c>
      <c r="AP305" s="229">
        <f t="shared" si="291"/>
        <v>0</v>
      </c>
      <c r="AQ305" s="229">
        <f t="shared" si="291"/>
        <v>0</v>
      </c>
      <c r="AR305" s="229">
        <f t="shared" si="291"/>
        <v>0</v>
      </c>
      <c r="AS305" s="229">
        <f t="shared" si="291"/>
        <v>0</v>
      </c>
      <c r="AT305" s="229">
        <f t="shared" si="291"/>
        <v>0</v>
      </c>
      <c r="AU305" s="229">
        <f t="shared" si="291"/>
        <v>0</v>
      </c>
      <c r="AV305" s="229">
        <f t="shared" si="291"/>
        <v>0</v>
      </c>
      <c r="AW305" s="229">
        <f t="shared" si="291"/>
        <v>0</v>
      </c>
      <c r="AX305" s="229">
        <f t="shared" si="291"/>
        <v>0</v>
      </c>
      <c r="AY305" s="229">
        <f t="shared" si="291"/>
        <v>0</v>
      </c>
      <c r="AZ305" s="229">
        <f t="shared" si="291"/>
        <v>0</v>
      </c>
      <c r="BA305" s="229">
        <f t="shared" si="291"/>
        <v>0</v>
      </c>
      <c r="BB305" s="229">
        <f t="shared" si="291"/>
        <v>0</v>
      </c>
      <c r="BC305" s="229">
        <f t="shared" si="283"/>
        <v>0</v>
      </c>
      <c r="BD305" s="229">
        <f t="shared" si="283"/>
        <v>0</v>
      </c>
      <c r="BE305" s="229">
        <f t="shared" si="283"/>
        <v>0</v>
      </c>
      <c r="BF305" s="229">
        <f t="shared" si="283"/>
        <v>0</v>
      </c>
      <c r="BG305" s="229">
        <f t="shared" si="283"/>
        <v>0</v>
      </c>
      <c r="BH305" s="229">
        <f t="shared" si="283"/>
        <v>0</v>
      </c>
      <c r="BI305" s="229">
        <f t="shared" si="283"/>
        <v>0</v>
      </c>
      <c r="BJ305" s="229">
        <f t="shared" si="283"/>
        <v>0</v>
      </c>
      <c r="BK305" s="229">
        <f t="shared" si="283"/>
        <v>0</v>
      </c>
      <c r="BL305" s="229">
        <f t="shared" si="283"/>
        <v>0</v>
      </c>
      <c r="BM305" s="229">
        <f t="shared" si="283"/>
        <v>0</v>
      </c>
      <c r="BN305" s="229">
        <f t="shared" si="283"/>
        <v>0</v>
      </c>
      <c r="BO305" s="229">
        <f t="shared" si="283"/>
        <v>0</v>
      </c>
      <c r="BP305" s="229">
        <f t="shared" si="283"/>
        <v>0</v>
      </c>
      <c r="BQ305" s="229">
        <f t="shared" si="283"/>
        <v>0</v>
      </c>
      <c r="BR305" s="229">
        <f t="shared" si="283"/>
        <v>0</v>
      </c>
      <c r="BS305" s="229">
        <f t="shared" si="283"/>
        <v>0</v>
      </c>
      <c r="BT305" s="229">
        <f t="shared" si="283"/>
        <v>0</v>
      </c>
      <c r="BU305" s="229">
        <f t="shared" si="283"/>
        <v>0</v>
      </c>
      <c r="BV305" s="229">
        <f t="shared" si="283"/>
        <v>0</v>
      </c>
      <c r="BW305" s="229">
        <f t="shared" si="283"/>
        <v>0</v>
      </c>
      <c r="BX305" s="229">
        <f t="shared" si="283"/>
        <v>0</v>
      </c>
      <c r="BY305" s="229">
        <f t="shared" si="283"/>
        <v>0</v>
      </c>
      <c r="BZ305" s="229">
        <f t="shared" si="283"/>
        <v>0</v>
      </c>
    </row>
    <row r="306" spans="1:78" s="310" customFormat="1" x14ac:dyDescent="0.2">
      <c r="A306" s="307" t="str">
        <f t="shared" ref="A306:B306" si="292">A79</f>
        <v>Roll-in 10</v>
      </c>
      <c r="B306" s="307">
        <f t="shared" si="292"/>
        <v>0</v>
      </c>
      <c r="C306" s="7">
        <f t="shared" si="290"/>
        <v>68</v>
      </c>
      <c r="D306" s="165">
        <f t="shared" si="281"/>
        <v>45535</v>
      </c>
      <c r="E306" s="68"/>
      <c r="F306" s="77"/>
      <c r="G306" s="229">
        <f t="shared" si="277"/>
        <v>0</v>
      </c>
      <c r="H306" s="229">
        <f t="shared" si="277"/>
        <v>0</v>
      </c>
      <c r="I306" s="229">
        <f t="shared" si="277"/>
        <v>0</v>
      </c>
      <c r="J306" s="229">
        <f t="shared" si="277"/>
        <v>0</v>
      </c>
      <c r="K306" s="229">
        <f t="shared" si="277"/>
        <v>0</v>
      </c>
      <c r="L306" s="229">
        <f t="shared" si="277"/>
        <v>0</v>
      </c>
      <c r="M306" s="229">
        <f t="shared" si="277"/>
        <v>0</v>
      </c>
      <c r="N306" s="229">
        <f t="shared" si="277"/>
        <v>0</v>
      </c>
      <c r="O306" s="229">
        <f t="shared" si="277"/>
        <v>0</v>
      </c>
      <c r="P306" s="229">
        <f t="shared" si="277"/>
        <v>0</v>
      </c>
      <c r="Q306" s="229">
        <f t="shared" si="277"/>
        <v>0</v>
      </c>
      <c r="R306" s="229">
        <f t="shared" si="277"/>
        <v>0</v>
      </c>
      <c r="S306" s="229">
        <f t="shared" si="277"/>
        <v>0</v>
      </c>
      <c r="T306" s="229">
        <f t="shared" si="277"/>
        <v>0</v>
      </c>
      <c r="U306" s="229">
        <f t="shared" si="277"/>
        <v>0</v>
      </c>
      <c r="V306" s="229">
        <f t="shared" ref="G306:V310" si="293">IF($D306=V$9,$E306*$G$3/2,IF(AND($C306+$E$3&gt;V$8,V$9&gt;$D306),$E306*$G$3,0))</f>
        <v>0</v>
      </c>
      <c r="W306" s="229">
        <f t="shared" si="282"/>
        <v>0</v>
      </c>
      <c r="X306" s="229">
        <f t="shared" si="282"/>
        <v>0</v>
      </c>
      <c r="Y306" s="229">
        <f t="shared" si="282"/>
        <v>0</v>
      </c>
      <c r="Z306" s="229">
        <f t="shared" si="282"/>
        <v>0</v>
      </c>
      <c r="AA306" s="229">
        <f t="shared" si="282"/>
        <v>0</v>
      </c>
      <c r="AB306" s="229">
        <f t="shared" si="282"/>
        <v>0</v>
      </c>
      <c r="AC306" s="229">
        <f t="shared" si="282"/>
        <v>0</v>
      </c>
      <c r="AD306" s="229">
        <f t="shared" si="282"/>
        <v>0</v>
      </c>
      <c r="AE306" s="229">
        <f t="shared" si="282"/>
        <v>0</v>
      </c>
      <c r="AF306" s="229">
        <f t="shared" si="282"/>
        <v>0</v>
      </c>
      <c r="AG306" s="229">
        <f t="shared" si="282"/>
        <v>0</v>
      </c>
      <c r="AH306" s="229">
        <f t="shared" si="282"/>
        <v>0</v>
      </c>
      <c r="AI306" s="229">
        <f t="shared" si="282"/>
        <v>0</v>
      </c>
      <c r="AJ306" s="229">
        <f t="shared" si="282"/>
        <v>0</v>
      </c>
      <c r="AK306" s="229">
        <f t="shared" si="282"/>
        <v>0</v>
      </c>
      <c r="AL306" s="229">
        <f t="shared" si="282"/>
        <v>0</v>
      </c>
      <c r="AM306" s="229">
        <f t="shared" si="291"/>
        <v>0</v>
      </c>
      <c r="AN306" s="229">
        <f t="shared" si="291"/>
        <v>0</v>
      </c>
      <c r="AO306" s="229">
        <f t="shared" si="283"/>
        <v>0</v>
      </c>
      <c r="AP306" s="229">
        <f t="shared" si="283"/>
        <v>0</v>
      </c>
      <c r="AQ306" s="229">
        <f t="shared" si="283"/>
        <v>0</v>
      </c>
      <c r="AR306" s="229">
        <f t="shared" si="283"/>
        <v>0</v>
      </c>
      <c r="AS306" s="229">
        <f t="shared" si="283"/>
        <v>0</v>
      </c>
      <c r="AT306" s="229">
        <f t="shared" si="283"/>
        <v>0</v>
      </c>
      <c r="AU306" s="229">
        <f t="shared" si="283"/>
        <v>0</v>
      </c>
      <c r="AV306" s="229">
        <f t="shared" si="283"/>
        <v>0</v>
      </c>
      <c r="AW306" s="229">
        <f t="shared" si="283"/>
        <v>0</v>
      </c>
      <c r="AX306" s="229">
        <f t="shared" si="283"/>
        <v>0</v>
      </c>
      <c r="AY306" s="229">
        <f t="shared" si="283"/>
        <v>0</v>
      </c>
      <c r="AZ306" s="229">
        <f t="shared" si="283"/>
        <v>0</v>
      </c>
      <c r="BA306" s="229">
        <f t="shared" si="283"/>
        <v>0</v>
      </c>
      <c r="BB306" s="229">
        <f t="shared" si="283"/>
        <v>0</v>
      </c>
      <c r="BC306" s="229">
        <f t="shared" si="283"/>
        <v>0</v>
      </c>
      <c r="BD306" s="229">
        <f t="shared" si="283"/>
        <v>0</v>
      </c>
      <c r="BE306" s="229">
        <f t="shared" si="283"/>
        <v>0</v>
      </c>
      <c r="BF306" s="229">
        <f t="shared" si="283"/>
        <v>0</v>
      </c>
      <c r="BG306" s="229">
        <f t="shared" si="283"/>
        <v>0</v>
      </c>
      <c r="BH306" s="229">
        <f t="shared" si="283"/>
        <v>0</v>
      </c>
      <c r="BI306" s="229">
        <f t="shared" si="283"/>
        <v>0</v>
      </c>
      <c r="BJ306" s="229">
        <f t="shared" si="283"/>
        <v>0</v>
      </c>
      <c r="BK306" s="229">
        <f t="shared" si="283"/>
        <v>0</v>
      </c>
      <c r="BL306" s="229">
        <f t="shared" si="283"/>
        <v>0</v>
      </c>
      <c r="BM306" s="229">
        <f t="shared" si="283"/>
        <v>0</v>
      </c>
      <c r="BN306" s="229">
        <f t="shared" si="283"/>
        <v>0</v>
      </c>
      <c r="BO306" s="229">
        <f t="shared" si="283"/>
        <v>0</v>
      </c>
      <c r="BP306" s="229">
        <f t="shared" si="283"/>
        <v>0</v>
      </c>
      <c r="BQ306" s="229">
        <f t="shared" si="283"/>
        <v>0</v>
      </c>
      <c r="BR306" s="229">
        <f t="shared" ref="AO306:BZ310" si="294">IF($D306=BR$9,$E306*$G$3/2,IF(AND($C306+$E$3&gt;BR$8,BR$9&gt;$D306),$E306*$G$3,0))</f>
        <v>0</v>
      </c>
      <c r="BS306" s="229">
        <f t="shared" si="294"/>
        <v>0</v>
      </c>
      <c r="BT306" s="229">
        <f t="shared" si="294"/>
        <v>0</v>
      </c>
      <c r="BU306" s="229">
        <f t="shared" si="294"/>
        <v>0</v>
      </c>
      <c r="BV306" s="229">
        <f t="shared" si="294"/>
        <v>0</v>
      </c>
      <c r="BW306" s="229">
        <f t="shared" si="294"/>
        <v>0</v>
      </c>
      <c r="BX306" s="229">
        <f t="shared" si="294"/>
        <v>0</v>
      </c>
      <c r="BY306" s="229">
        <f t="shared" si="294"/>
        <v>0</v>
      </c>
      <c r="BZ306" s="229">
        <f t="shared" si="294"/>
        <v>0</v>
      </c>
    </row>
    <row r="307" spans="1:78" s="310" customFormat="1" x14ac:dyDescent="0.2">
      <c r="A307" s="307" t="str">
        <f t="shared" ref="A307:B307" si="295">A80</f>
        <v>Roll-in 10</v>
      </c>
      <c r="B307" s="307">
        <f t="shared" si="295"/>
        <v>0</v>
      </c>
      <c r="C307" s="7">
        <f t="shared" si="290"/>
        <v>69</v>
      </c>
      <c r="D307" s="165">
        <f t="shared" si="281"/>
        <v>45565</v>
      </c>
      <c r="E307" s="68"/>
      <c r="F307" s="77"/>
      <c r="G307" s="229">
        <f t="shared" si="293"/>
        <v>0</v>
      </c>
      <c r="H307" s="229">
        <f t="shared" si="293"/>
        <v>0</v>
      </c>
      <c r="I307" s="229">
        <f t="shared" si="293"/>
        <v>0</v>
      </c>
      <c r="J307" s="229">
        <f t="shared" si="293"/>
        <v>0</v>
      </c>
      <c r="K307" s="229">
        <f t="shared" si="293"/>
        <v>0</v>
      </c>
      <c r="L307" s="229">
        <f t="shared" si="293"/>
        <v>0</v>
      </c>
      <c r="M307" s="229">
        <f t="shared" si="293"/>
        <v>0</v>
      </c>
      <c r="N307" s="229">
        <f t="shared" si="293"/>
        <v>0</v>
      </c>
      <c r="O307" s="229">
        <f t="shared" si="293"/>
        <v>0</v>
      </c>
      <c r="P307" s="229">
        <f t="shared" si="293"/>
        <v>0</v>
      </c>
      <c r="Q307" s="229">
        <f t="shared" si="293"/>
        <v>0</v>
      </c>
      <c r="R307" s="229">
        <f t="shared" si="293"/>
        <v>0</v>
      </c>
      <c r="S307" s="229">
        <f t="shared" si="293"/>
        <v>0</v>
      </c>
      <c r="T307" s="229">
        <f t="shared" si="293"/>
        <v>0</v>
      </c>
      <c r="U307" s="229">
        <f t="shared" si="293"/>
        <v>0</v>
      </c>
      <c r="V307" s="229">
        <f t="shared" si="293"/>
        <v>0</v>
      </c>
      <c r="W307" s="229">
        <f t="shared" si="282"/>
        <v>0</v>
      </c>
      <c r="X307" s="229">
        <f t="shared" si="282"/>
        <v>0</v>
      </c>
      <c r="Y307" s="229">
        <f t="shared" si="282"/>
        <v>0</v>
      </c>
      <c r="Z307" s="229">
        <f t="shared" si="282"/>
        <v>0</v>
      </c>
      <c r="AA307" s="229">
        <f t="shared" si="282"/>
        <v>0</v>
      </c>
      <c r="AB307" s="229">
        <f t="shared" si="282"/>
        <v>0</v>
      </c>
      <c r="AC307" s="229">
        <f t="shared" si="282"/>
        <v>0</v>
      </c>
      <c r="AD307" s="229">
        <f t="shared" si="282"/>
        <v>0</v>
      </c>
      <c r="AE307" s="229">
        <f t="shared" si="282"/>
        <v>0</v>
      </c>
      <c r="AF307" s="229">
        <f t="shared" si="282"/>
        <v>0</v>
      </c>
      <c r="AG307" s="229">
        <f t="shared" si="282"/>
        <v>0</v>
      </c>
      <c r="AH307" s="229">
        <f t="shared" si="282"/>
        <v>0</v>
      </c>
      <c r="AI307" s="229">
        <f t="shared" si="282"/>
        <v>0</v>
      </c>
      <c r="AJ307" s="229">
        <f t="shared" si="282"/>
        <v>0</v>
      </c>
      <c r="AK307" s="229">
        <f t="shared" si="282"/>
        <v>0</v>
      </c>
      <c r="AL307" s="229">
        <f t="shared" si="282"/>
        <v>0</v>
      </c>
      <c r="AM307" s="229">
        <f t="shared" si="291"/>
        <v>0</v>
      </c>
      <c r="AN307" s="229">
        <f t="shared" si="291"/>
        <v>0</v>
      </c>
      <c r="AO307" s="229">
        <f t="shared" si="294"/>
        <v>0</v>
      </c>
      <c r="AP307" s="229">
        <f t="shared" si="294"/>
        <v>0</v>
      </c>
      <c r="AQ307" s="229">
        <f t="shared" si="294"/>
        <v>0</v>
      </c>
      <c r="AR307" s="229">
        <f t="shared" si="294"/>
        <v>0</v>
      </c>
      <c r="AS307" s="229">
        <f t="shared" si="294"/>
        <v>0</v>
      </c>
      <c r="AT307" s="229">
        <f t="shared" si="294"/>
        <v>0</v>
      </c>
      <c r="AU307" s="229">
        <f t="shared" si="294"/>
        <v>0</v>
      </c>
      <c r="AV307" s="229">
        <f t="shared" si="294"/>
        <v>0</v>
      </c>
      <c r="AW307" s="229">
        <f t="shared" si="294"/>
        <v>0</v>
      </c>
      <c r="AX307" s="229">
        <f t="shared" si="294"/>
        <v>0</v>
      </c>
      <c r="AY307" s="229">
        <f t="shared" si="294"/>
        <v>0</v>
      </c>
      <c r="AZ307" s="229">
        <f t="shared" si="294"/>
        <v>0</v>
      </c>
      <c r="BA307" s="229">
        <f t="shared" si="294"/>
        <v>0</v>
      </c>
      <c r="BB307" s="229">
        <f t="shared" si="294"/>
        <v>0</v>
      </c>
      <c r="BC307" s="229">
        <f t="shared" si="294"/>
        <v>0</v>
      </c>
      <c r="BD307" s="229">
        <f t="shared" si="294"/>
        <v>0</v>
      </c>
      <c r="BE307" s="229">
        <f t="shared" si="294"/>
        <v>0</v>
      </c>
      <c r="BF307" s="229">
        <f t="shared" si="294"/>
        <v>0</v>
      </c>
      <c r="BG307" s="229">
        <f t="shared" si="294"/>
        <v>0</v>
      </c>
      <c r="BH307" s="229">
        <f t="shared" si="294"/>
        <v>0</v>
      </c>
      <c r="BI307" s="229">
        <f t="shared" si="294"/>
        <v>0</v>
      </c>
      <c r="BJ307" s="229">
        <f t="shared" si="294"/>
        <v>0</v>
      </c>
      <c r="BK307" s="229">
        <f t="shared" si="294"/>
        <v>0</v>
      </c>
      <c r="BL307" s="229">
        <f t="shared" si="294"/>
        <v>0</v>
      </c>
      <c r="BM307" s="229">
        <f t="shared" si="294"/>
        <v>0</v>
      </c>
      <c r="BN307" s="229">
        <f t="shared" si="294"/>
        <v>0</v>
      </c>
      <c r="BO307" s="229">
        <f t="shared" si="294"/>
        <v>0</v>
      </c>
      <c r="BP307" s="229">
        <f t="shared" si="294"/>
        <v>0</v>
      </c>
      <c r="BQ307" s="229">
        <f t="shared" si="294"/>
        <v>0</v>
      </c>
      <c r="BR307" s="229">
        <f t="shared" si="294"/>
        <v>0</v>
      </c>
      <c r="BS307" s="229">
        <f t="shared" si="294"/>
        <v>0</v>
      </c>
      <c r="BT307" s="229">
        <f t="shared" si="294"/>
        <v>0</v>
      </c>
      <c r="BU307" s="229">
        <f t="shared" si="294"/>
        <v>0</v>
      </c>
      <c r="BV307" s="229">
        <f t="shared" si="294"/>
        <v>0</v>
      </c>
      <c r="BW307" s="229">
        <f t="shared" si="294"/>
        <v>0</v>
      </c>
      <c r="BX307" s="229">
        <f t="shared" si="294"/>
        <v>0</v>
      </c>
      <c r="BY307" s="229">
        <f t="shared" si="294"/>
        <v>0</v>
      </c>
      <c r="BZ307" s="229">
        <f t="shared" si="294"/>
        <v>0</v>
      </c>
    </row>
    <row r="308" spans="1:78" s="310" customFormat="1" x14ac:dyDescent="0.2">
      <c r="A308" s="307" t="str">
        <f t="shared" ref="A308:B308" si="296">A81</f>
        <v>Roll-in 10</v>
      </c>
      <c r="B308" s="307">
        <f t="shared" si="296"/>
        <v>0</v>
      </c>
      <c r="C308" s="7">
        <f t="shared" si="290"/>
        <v>70</v>
      </c>
      <c r="D308" s="165">
        <f t="shared" si="281"/>
        <v>45596</v>
      </c>
      <c r="E308" s="68"/>
      <c r="F308" s="77"/>
      <c r="G308" s="229">
        <f t="shared" si="293"/>
        <v>0</v>
      </c>
      <c r="H308" s="229">
        <f t="shared" si="293"/>
        <v>0</v>
      </c>
      <c r="I308" s="229">
        <f t="shared" si="293"/>
        <v>0</v>
      </c>
      <c r="J308" s="229">
        <f t="shared" si="293"/>
        <v>0</v>
      </c>
      <c r="K308" s="229">
        <f t="shared" si="293"/>
        <v>0</v>
      </c>
      <c r="L308" s="229">
        <f t="shared" si="293"/>
        <v>0</v>
      </c>
      <c r="M308" s="229">
        <f t="shared" si="293"/>
        <v>0</v>
      </c>
      <c r="N308" s="229">
        <f t="shared" si="293"/>
        <v>0</v>
      </c>
      <c r="O308" s="229">
        <f t="shared" si="293"/>
        <v>0</v>
      </c>
      <c r="P308" s="229">
        <f t="shared" si="293"/>
        <v>0</v>
      </c>
      <c r="Q308" s="229">
        <f t="shared" si="293"/>
        <v>0</v>
      </c>
      <c r="R308" s="229">
        <f t="shared" si="293"/>
        <v>0</v>
      </c>
      <c r="S308" s="229">
        <f t="shared" si="293"/>
        <v>0</v>
      </c>
      <c r="T308" s="229">
        <f t="shared" si="293"/>
        <v>0</v>
      </c>
      <c r="U308" s="229">
        <f t="shared" si="293"/>
        <v>0</v>
      </c>
      <c r="V308" s="229">
        <f t="shared" si="293"/>
        <v>0</v>
      </c>
      <c r="W308" s="229">
        <f t="shared" si="282"/>
        <v>0</v>
      </c>
      <c r="X308" s="229">
        <f t="shared" si="282"/>
        <v>0</v>
      </c>
      <c r="Y308" s="229">
        <f t="shared" si="282"/>
        <v>0</v>
      </c>
      <c r="Z308" s="229">
        <f t="shared" si="282"/>
        <v>0</v>
      </c>
      <c r="AA308" s="229">
        <f t="shared" si="282"/>
        <v>0</v>
      </c>
      <c r="AB308" s="229">
        <f t="shared" si="282"/>
        <v>0</v>
      </c>
      <c r="AC308" s="229">
        <f t="shared" si="282"/>
        <v>0</v>
      </c>
      <c r="AD308" s="229">
        <f t="shared" si="282"/>
        <v>0</v>
      </c>
      <c r="AE308" s="229">
        <f t="shared" si="282"/>
        <v>0</v>
      </c>
      <c r="AF308" s="229">
        <f t="shared" si="282"/>
        <v>0</v>
      </c>
      <c r="AG308" s="229">
        <f t="shared" si="282"/>
        <v>0</v>
      </c>
      <c r="AH308" s="229">
        <f t="shared" si="282"/>
        <v>0</v>
      </c>
      <c r="AI308" s="229">
        <f t="shared" si="282"/>
        <v>0</v>
      </c>
      <c r="AJ308" s="229">
        <f t="shared" si="282"/>
        <v>0</v>
      </c>
      <c r="AK308" s="229">
        <f t="shared" si="282"/>
        <v>0</v>
      </c>
      <c r="AL308" s="229">
        <f t="shared" si="282"/>
        <v>0</v>
      </c>
      <c r="AM308" s="229">
        <f t="shared" si="291"/>
        <v>0</v>
      </c>
      <c r="AN308" s="229">
        <f t="shared" si="291"/>
        <v>0</v>
      </c>
      <c r="AO308" s="229">
        <f t="shared" si="294"/>
        <v>0</v>
      </c>
      <c r="AP308" s="229">
        <f t="shared" si="294"/>
        <v>0</v>
      </c>
      <c r="AQ308" s="229">
        <f t="shared" si="294"/>
        <v>0</v>
      </c>
      <c r="AR308" s="229">
        <f t="shared" si="294"/>
        <v>0</v>
      </c>
      <c r="AS308" s="229">
        <f t="shared" si="294"/>
        <v>0</v>
      </c>
      <c r="AT308" s="229">
        <f t="shared" si="294"/>
        <v>0</v>
      </c>
      <c r="AU308" s="229">
        <f t="shared" si="294"/>
        <v>0</v>
      </c>
      <c r="AV308" s="229">
        <f t="shared" si="294"/>
        <v>0</v>
      </c>
      <c r="AW308" s="229">
        <f t="shared" si="294"/>
        <v>0</v>
      </c>
      <c r="AX308" s="229">
        <f t="shared" si="294"/>
        <v>0</v>
      </c>
      <c r="AY308" s="229">
        <f t="shared" si="294"/>
        <v>0</v>
      </c>
      <c r="AZ308" s="229">
        <f t="shared" si="294"/>
        <v>0</v>
      </c>
      <c r="BA308" s="229">
        <f t="shared" si="294"/>
        <v>0</v>
      </c>
      <c r="BB308" s="229">
        <f t="shared" si="294"/>
        <v>0</v>
      </c>
      <c r="BC308" s="229">
        <f t="shared" si="294"/>
        <v>0</v>
      </c>
      <c r="BD308" s="229">
        <f t="shared" si="294"/>
        <v>0</v>
      </c>
      <c r="BE308" s="229">
        <f t="shared" si="294"/>
        <v>0</v>
      </c>
      <c r="BF308" s="229">
        <f t="shared" si="294"/>
        <v>0</v>
      </c>
      <c r="BG308" s="229">
        <f t="shared" si="294"/>
        <v>0</v>
      </c>
      <c r="BH308" s="229">
        <f t="shared" si="294"/>
        <v>0</v>
      </c>
      <c r="BI308" s="229">
        <f t="shared" si="294"/>
        <v>0</v>
      </c>
      <c r="BJ308" s="229">
        <f t="shared" si="294"/>
        <v>0</v>
      </c>
      <c r="BK308" s="229">
        <f t="shared" si="294"/>
        <v>0</v>
      </c>
      <c r="BL308" s="229">
        <f t="shared" si="294"/>
        <v>0</v>
      </c>
      <c r="BM308" s="229">
        <f t="shared" si="294"/>
        <v>0</v>
      </c>
      <c r="BN308" s="229">
        <f t="shared" si="294"/>
        <v>0</v>
      </c>
      <c r="BO308" s="229">
        <f t="shared" si="294"/>
        <v>0</v>
      </c>
      <c r="BP308" s="229">
        <f t="shared" si="294"/>
        <v>0</v>
      </c>
      <c r="BQ308" s="229">
        <f t="shared" si="294"/>
        <v>0</v>
      </c>
      <c r="BR308" s="229">
        <f t="shared" si="294"/>
        <v>0</v>
      </c>
      <c r="BS308" s="229">
        <f t="shared" si="294"/>
        <v>0</v>
      </c>
      <c r="BT308" s="229">
        <f t="shared" si="294"/>
        <v>0</v>
      </c>
      <c r="BU308" s="229">
        <f t="shared" si="294"/>
        <v>0</v>
      </c>
      <c r="BV308" s="229">
        <f t="shared" si="294"/>
        <v>0</v>
      </c>
      <c r="BW308" s="229">
        <f t="shared" si="294"/>
        <v>0</v>
      </c>
      <c r="BX308" s="229">
        <f t="shared" si="294"/>
        <v>0</v>
      </c>
      <c r="BY308" s="229">
        <f t="shared" si="294"/>
        <v>0</v>
      </c>
      <c r="BZ308" s="229">
        <f t="shared" si="294"/>
        <v>0</v>
      </c>
    </row>
    <row r="309" spans="1:78" s="310" customFormat="1" x14ac:dyDescent="0.2">
      <c r="A309" s="307" t="str">
        <f t="shared" ref="A309:B309" si="297">A82</f>
        <v>Roll-in 10</v>
      </c>
      <c r="B309" s="307">
        <f t="shared" si="297"/>
        <v>0</v>
      </c>
      <c r="C309" s="7">
        <f t="shared" si="290"/>
        <v>71</v>
      </c>
      <c r="D309" s="165">
        <f t="shared" si="281"/>
        <v>45626</v>
      </c>
      <c r="E309" s="68"/>
      <c r="F309" s="77"/>
      <c r="G309" s="229">
        <f t="shared" si="293"/>
        <v>0</v>
      </c>
      <c r="H309" s="229">
        <f t="shared" si="293"/>
        <v>0</v>
      </c>
      <c r="I309" s="229">
        <f t="shared" si="293"/>
        <v>0</v>
      </c>
      <c r="J309" s="229">
        <f t="shared" si="293"/>
        <v>0</v>
      </c>
      <c r="K309" s="229">
        <f t="shared" si="293"/>
        <v>0</v>
      </c>
      <c r="L309" s="229">
        <f t="shared" si="293"/>
        <v>0</v>
      </c>
      <c r="M309" s="229">
        <f t="shared" si="293"/>
        <v>0</v>
      </c>
      <c r="N309" s="229">
        <f t="shared" si="293"/>
        <v>0</v>
      </c>
      <c r="O309" s="229">
        <f t="shared" si="293"/>
        <v>0</v>
      </c>
      <c r="P309" s="229">
        <f t="shared" si="293"/>
        <v>0</v>
      </c>
      <c r="Q309" s="229">
        <f t="shared" si="293"/>
        <v>0</v>
      </c>
      <c r="R309" s="229">
        <f t="shared" si="293"/>
        <v>0</v>
      </c>
      <c r="S309" s="229">
        <f t="shared" si="293"/>
        <v>0</v>
      </c>
      <c r="T309" s="229">
        <f t="shared" si="293"/>
        <v>0</v>
      </c>
      <c r="U309" s="229">
        <f t="shared" si="293"/>
        <v>0</v>
      </c>
      <c r="V309" s="229">
        <f t="shared" si="293"/>
        <v>0</v>
      </c>
      <c r="W309" s="229">
        <f t="shared" si="282"/>
        <v>0</v>
      </c>
      <c r="X309" s="229">
        <f t="shared" si="282"/>
        <v>0</v>
      </c>
      <c r="Y309" s="229">
        <f t="shared" si="282"/>
        <v>0</v>
      </c>
      <c r="Z309" s="229">
        <f t="shared" si="282"/>
        <v>0</v>
      </c>
      <c r="AA309" s="229">
        <f t="shared" si="282"/>
        <v>0</v>
      </c>
      <c r="AB309" s="229">
        <f t="shared" si="282"/>
        <v>0</v>
      </c>
      <c r="AC309" s="229">
        <f t="shared" si="282"/>
        <v>0</v>
      </c>
      <c r="AD309" s="229">
        <f>IF($D309=AD$9,$E309*$G$3/2,IF(AND($C309+$E$3&gt;AD$8,AD$9&gt;$D309),$E309*$G$3,0))</f>
        <v>0</v>
      </c>
      <c r="AE309" s="229">
        <f t="shared" si="282"/>
        <v>0</v>
      </c>
      <c r="AF309" s="229">
        <f t="shared" si="282"/>
        <v>0</v>
      </c>
      <c r="AG309" s="229">
        <f t="shared" si="282"/>
        <v>0</v>
      </c>
      <c r="AH309" s="229">
        <f t="shared" si="282"/>
        <v>0</v>
      </c>
      <c r="AI309" s="229">
        <f t="shared" si="282"/>
        <v>0</v>
      </c>
      <c r="AJ309" s="229">
        <f t="shared" si="282"/>
        <v>0</v>
      </c>
      <c r="AK309" s="229">
        <f t="shared" si="282"/>
        <v>0</v>
      </c>
      <c r="AL309" s="229">
        <f t="shared" si="282"/>
        <v>0</v>
      </c>
      <c r="AM309" s="229">
        <f t="shared" si="291"/>
        <v>0</v>
      </c>
      <c r="AN309" s="229">
        <f t="shared" si="291"/>
        <v>0</v>
      </c>
      <c r="AO309" s="229">
        <f t="shared" si="294"/>
        <v>0</v>
      </c>
      <c r="AP309" s="229">
        <f t="shared" si="294"/>
        <v>0</v>
      </c>
      <c r="AQ309" s="229">
        <f t="shared" si="294"/>
        <v>0</v>
      </c>
      <c r="AR309" s="229">
        <f t="shared" si="294"/>
        <v>0</v>
      </c>
      <c r="AS309" s="229">
        <f t="shared" si="294"/>
        <v>0</v>
      </c>
      <c r="AT309" s="229">
        <f t="shared" si="294"/>
        <v>0</v>
      </c>
      <c r="AU309" s="229">
        <f t="shared" si="294"/>
        <v>0</v>
      </c>
      <c r="AV309" s="229">
        <f t="shared" si="294"/>
        <v>0</v>
      </c>
      <c r="AW309" s="229">
        <f t="shared" si="294"/>
        <v>0</v>
      </c>
      <c r="AX309" s="229">
        <f t="shared" si="294"/>
        <v>0</v>
      </c>
      <c r="AY309" s="229">
        <f t="shared" si="294"/>
        <v>0</v>
      </c>
      <c r="AZ309" s="229">
        <f t="shared" si="294"/>
        <v>0</v>
      </c>
      <c r="BA309" s="229">
        <f t="shared" si="294"/>
        <v>0</v>
      </c>
      <c r="BB309" s="229">
        <f t="shared" si="294"/>
        <v>0</v>
      </c>
      <c r="BC309" s="229">
        <f t="shared" si="294"/>
        <v>0</v>
      </c>
      <c r="BD309" s="229">
        <f t="shared" si="294"/>
        <v>0</v>
      </c>
      <c r="BE309" s="229">
        <f t="shared" si="294"/>
        <v>0</v>
      </c>
      <c r="BF309" s="229">
        <f t="shared" si="294"/>
        <v>0</v>
      </c>
      <c r="BG309" s="229">
        <f t="shared" si="294"/>
        <v>0</v>
      </c>
      <c r="BH309" s="229">
        <f t="shared" si="294"/>
        <v>0</v>
      </c>
      <c r="BI309" s="229">
        <f t="shared" si="294"/>
        <v>0</v>
      </c>
      <c r="BJ309" s="229">
        <f t="shared" si="294"/>
        <v>0</v>
      </c>
      <c r="BK309" s="229">
        <f t="shared" si="294"/>
        <v>0</v>
      </c>
      <c r="BL309" s="229">
        <f t="shared" si="294"/>
        <v>0</v>
      </c>
      <c r="BM309" s="229">
        <f t="shared" si="294"/>
        <v>0</v>
      </c>
      <c r="BN309" s="229">
        <f t="shared" si="294"/>
        <v>0</v>
      </c>
      <c r="BO309" s="229">
        <f t="shared" si="294"/>
        <v>0</v>
      </c>
      <c r="BP309" s="229">
        <f t="shared" si="294"/>
        <v>0</v>
      </c>
      <c r="BQ309" s="229">
        <f t="shared" si="294"/>
        <v>0</v>
      </c>
      <c r="BR309" s="229">
        <f t="shared" si="294"/>
        <v>0</v>
      </c>
      <c r="BS309" s="229">
        <f t="shared" si="294"/>
        <v>0</v>
      </c>
      <c r="BT309" s="229">
        <f t="shared" si="294"/>
        <v>0</v>
      </c>
      <c r="BU309" s="229">
        <f t="shared" si="294"/>
        <v>0</v>
      </c>
      <c r="BV309" s="229">
        <f t="shared" si="294"/>
        <v>0</v>
      </c>
      <c r="BW309" s="229">
        <f t="shared" si="294"/>
        <v>0</v>
      </c>
      <c r="BX309" s="229">
        <f t="shared" si="294"/>
        <v>0</v>
      </c>
      <c r="BY309" s="229">
        <f t="shared" si="294"/>
        <v>0</v>
      </c>
      <c r="BZ309" s="229">
        <f t="shared" si="294"/>
        <v>0</v>
      </c>
    </row>
    <row r="310" spans="1:78" s="310" customFormat="1" x14ac:dyDescent="0.2">
      <c r="A310" s="307" t="str">
        <f t="shared" ref="A310:B310" si="298">A83</f>
        <v>Roll-in 10</v>
      </c>
      <c r="B310" s="307">
        <f t="shared" si="298"/>
        <v>0</v>
      </c>
      <c r="C310" s="7">
        <f t="shared" si="290"/>
        <v>72</v>
      </c>
      <c r="D310" s="165">
        <f t="shared" si="281"/>
        <v>45657</v>
      </c>
      <c r="E310" s="166"/>
      <c r="F310" s="77"/>
      <c r="G310" s="228">
        <f t="shared" si="293"/>
        <v>0</v>
      </c>
      <c r="H310" s="228">
        <f t="shared" si="293"/>
        <v>0</v>
      </c>
      <c r="I310" s="228">
        <f t="shared" si="293"/>
        <v>0</v>
      </c>
      <c r="J310" s="228">
        <f t="shared" si="293"/>
        <v>0</v>
      </c>
      <c r="K310" s="228">
        <f t="shared" si="293"/>
        <v>0</v>
      </c>
      <c r="L310" s="228">
        <f t="shared" si="293"/>
        <v>0</v>
      </c>
      <c r="M310" s="228">
        <f t="shared" si="293"/>
        <v>0</v>
      </c>
      <c r="N310" s="228">
        <f t="shared" si="293"/>
        <v>0</v>
      </c>
      <c r="O310" s="228">
        <f t="shared" si="293"/>
        <v>0</v>
      </c>
      <c r="P310" s="228">
        <f t="shared" si="293"/>
        <v>0</v>
      </c>
      <c r="Q310" s="228">
        <f t="shared" si="293"/>
        <v>0</v>
      </c>
      <c r="R310" s="228">
        <f t="shared" si="293"/>
        <v>0</v>
      </c>
      <c r="S310" s="228">
        <f t="shared" si="293"/>
        <v>0</v>
      </c>
      <c r="T310" s="228">
        <f t="shared" si="293"/>
        <v>0</v>
      </c>
      <c r="U310" s="228">
        <f t="shared" si="293"/>
        <v>0</v>
      </c>
      <c r="V310" s="228">
        <f t="shared" si="293"/>
        <v>0</v>
      </c>
      <c r="W310" s="228">
        <f t="shared" si="282"/>
        <v>0</v>
      </c>
      <c r="X310" s="228">
        <f t="shared" si="282"/>
        <v>0</v>
      </c>
      <c r="Y310" s="228">
        <f t="shared" si="282"/>
        <v>0</v>
      </c>
      <c r="Z310" s="228">
        <f t="shared" si="282"/>
        <v>0</v>
      </c>
      <c r="AA310" s="228">
        <f t="shared" si="282"/>
        <v>0</v>
      </c>
      <c r="AB310" s="228">
        <f t="shared" si="282"/>
        <v>0</v>
      </c>
      <c r="AC310" s="228">
        <f t="shared" si="282"/>
        <v>0</v>
      </c>
      <c r="AD310" s="228">
        <f t="shared" si="282"/>
        <v>0</v>
      </c>
      <c r="AE310" s="228">
        <f t="shared" si="282"/>
        <v>0</v>
      </c>
      <c r="AF310" s="228">
        <f t="shared" si="282"/>
        <v>0</v>
      </c>
      <c r="AG310" s="228">
        <f t="shared" si="282"/>
        <v>0</v>
      </c>
      <c r="AH310" s="228">
        <f t="shared" si="282"/>
        <v>0</v>
      </c>
      <c r="AI310" s="228">
        <f t="shared" si="282"/>
        <v>0</v>
      </c>
      <c r="AJ310" s="228">
        <f t="shared" si="282"/>
        <v>0</v>
      </c>
      <c r="AK310" s="228">
        <f t="shared" si="282"/>
        <v>0</v>
      </c>
      <c r="AL310" s="228">
        <f t="shared" si="282"/>
        <v>0</v>
      </c>
      <c r="AM310" s="228">
        <f t="shared" si="291"/>
        <v>0</v>
      </c>
      <c r="AN310" s="228">
        <f t="shared" si="291"/>
        <v>0</v>
      </c>
      <c r="AO310" s="228">
        <f t="shared" si="294"/>
        <v>0</v>
      </c>
      <c r="AP310" s="228">
        <f t="shared" si="294"/>
        <v>0</v>
      </c>
      <c r="AQ310" s="228">
        <f t="shared" si="294"/>
        <v>0</v>
      </c>
      <c r="AR310" s="228">
        <f t="shared" si="294"/>
        <v>0</v>
      </c>
      <c r="AS310" s="228">
        <f t="shared" si="294"/>
        <v>0</v>
      </c>
      <c r="AT310" s="228">
        <f t="shared" si="294"/>
        <v>0</v>
      </c>
      <c r="AU310" s="228">
        <f t="shared" si="294"/>
        <v>0</v>
      </c>
      <c r="AV310" s="228">
        <f t="shared" si="294"/>
        <v>0</v>
      </c>
      <c r="AW310" s="228">
        <f t="shared" si="294"/>
        <v>0</v>
      </c>
      <c r="AX310" s="228">
        <f t="shared" si="294"/>
        <v>0</v>
      </c>
      <c r="AY310" s="228">
        <f t="shared" si="294"/>
        <v>0</v>
      </c>
      <c r="AZ310" s="228">
        <f t="shared" si="294"/>
        <v>0</v>
      </c>
      <c r="BA310" s="228">
        <f t="shared" si="294"/>
        <v>0</v>
      </c>
      <c r="BB310" s="228">
        <f t="shared" si="294"/>
        <v>0</v>
      </c>
      <c r="BC310" s="228">
        <f t="shared" si="294"/>
        <v>0</v>
      </c>
      <c r="BD310" s="228">
        <f t="shared" si="294"/>
        <v>0</v>
      </c>
      <c r="BE310" s="228">
        <f t="shared" si="294"/>
        <v>0</v>
      </c>
      <c r="BF310" s="228">
        <f t="shared" si="294"/>
        <v>0</v>
      </c>
      <c r="BG310" s="228">
        <f t="shared" si="294"/>
        <v>0</v>
      </c>
      <c r="BH310" s="228">
        <f t="shared" si="294"/>
        <v>0</v>
      </c>
      <c r="BI310" s="228">
        <f t="shared" si="294"/>
        <v>0</v>
      </c>
      <c r="BJ310" s="228">
        <f t="shared" si="294"/>
        <v>0</v>
      </c>
      <c r="BK310" s="228">
        <f t="shared" si="294"/>
        <v>0</v>
      </c>
      <c r="BL310" s="228">
        <f t="shared" si="294"/>
        <v>0</v>
      </c>
      <c r="BM310" s="228">
        <f t="shared" si="294"/>
        <v>0</v>
      </c>
      <c r="BN310" s="228">
        <f t="shared" si="294"/>
        <v>0</v>
      </c>
      <c r="BO310" s="228">
        <f t="shared" si="294"/>
        <v>0</v>
      </c>
      <c r="BP310" s="228">
        <f t="shared" si="294"/>
        <v>0</v>
      </c>
      <c r="BQ310" s="228">
        <f t="shared" si="294"/>
        <v>0</v>
      </c>
      <c r="BR310" s="228">
        <f t="shared" si="294"/>
        <v>0</v>
      </c>
      <c r="BS310" s="228">
        <f t="shared" si="294"/>
        <v>0</v>
      </c>
      <c r="BT310" s="228">
        <f t="shared" si="294"/>
        <v>0</v>
      </c>
      <c r="BU310" s="228">
        <f t="shared" si="294"/>
        <v>0</v>
      </c>
      <c r="BV310" s="228">
        <f t="shared" si="294"/>
        <v>0</v>
      </c>
      <c r="BW310" s="228">
        <f t="shared" si="294"/>
        <v>0</v>
      </c>
      <c r="BX310" s="228">
        <f t="shared" si="294"/>
        <v>0</v>
      </c>
      <c r="BY310" s="228">
        <f t="shared" si="294"/>
        <v>0</v>
      </c>
      <c r="BZ310" s="228">
        <f t="shared" si="294"/>
        <v>0</v>
      </c>
    </row>
    <row r="311" spans="1:78" s="310" customFormat="1" collapsed="1" x14ac:dyDescent="0.2">
      <c r="C311" s="7"/>
      <c r="D311" s="90" t="s">
        <v>0</v>
      </c>
      <c r="E311" s="164">
        <f>SUM(E239:E298)</f>
        <v>0</v>
      </c>
      <c r="G311" s="69">
        <f>SUM(G239:G310)</f>
        <v>0</v>
      </c>
      <c r="H311" s="69">
        <f t="shared" ref="H311:AN311" si="299">SUM(H239:H310)</f>
        <v>0</v>
      </c>
      <c r="I311" s="69">
        <f t="shared" si="299"/>
        <v>0</v>
      </c>
      <c r="J311" s="69">
        <f t="shared" si="299"/>
        <v>0</v>
      </c>
      <c r="K311" s="69">
        <f t="shared" si="299"/>
        <v>0</v>
      </c>
      <c r="L311" s="69">
        <f t="shared" si="299"/>
        <v>0</v>
      </c>
      <c r="M311" s="69">
        <f t="shared" si="299"/>
        <v>0</v>
      </c>
      <c r="N311" s="69">
        <f t="shared" si="299"/>
        <v>0</v>
      </c>
      <c r="O311" s="69">
        <f t="shared" si="299"/>
        <v>0</v>
      </c>
      <c r="P311" s="69">
        <f t="shared" si="299"/>
        <v>0</v>
      </c>
      <c r="Q311" s="69">
        <f t="shared" si="299"/>
        <v>0</v>
      </c>
      <c r="R311" s="69">
        <f t="shared" si="299"/>
        <v>0</v>
      </c>
      <c r="S311" s="69">
        <f t="shared" si="299"/>
        <v>0</v>
      </c>
      <c r="T311" s="69">
        <f t="shared" si="299"/>
        <v>0</v>
      </c>
      <c r="U311" s="69">
        <f t="shared" si="299"/>
        <v>0</v>
      </c>
      <c r="V311" s="69">
        <f t="shared" si="299"/>
        <v>0</v>
      </c>
      <c r="W311" s="69">
        <f t="shared" si="299"/>
        <v>0</v>
      </c>
      <c r="X311" s="69">
        <f t="shared" si="299"/>
        <v>0</v>
      </c>
      <c r="Y311" s="69">
        <f t="shared" si="299"/>
        <v>0</v>
      </c>
      <c r="Z311" s="69">
        <f t="shared" si="299"/>
        <v>0</v>
      </c>
      <c r="AA311" s="69">
        <f t="shared" si="299"/>
        <v>0</v>
      </c>
      <c r="AB311" s="69">
        <f t="shared" si="299"/>
        <v>0</v>
      </c>
      <c r="AC311" s="69">
        <f t="shared" si="299"/>
        <v>0</v>
      </c>
      <c r="AD311" s="69">
        <f t="shared" si="299"/>
        <v>0</v>
      </c>
      <c r="AE311" s="69">
        <f t="shared" si="299"/>
        <v>0</v>
      </c>
      <c r="AF311" s="69">
        <f t="shared" si="299"/>
        <v>0</v>
      </c>
      <c r="AG311" s="69">
        <f t="shared" si="299"/>
        <v>0</v>
      </c>
      <c r="AH311" s="69">
        <f t="shared" si="299"/>
        <v>0</v>
      </c>
      <c r="AI311" s="69">
        <f t="shared" si="299"/>
        <v>0</v>
      </c>
      <c r="AJ311" s="69">
        <f t="shared" si="299"/>
        <v>0</v>
      </c>
      <c r="AK311" s="69">
        <f t="shared" si="299"/>
        <v>0</v>
      </c>
      <c r="AL311" s="69">
        <f t="shared" si="299"/>
        <v>0</v>
      </c>
      <c r="AM311" s="69">
        <f t="shared" si="299"/>
        <v>0</v>
      </c>
      <c r="AN311" s="69">
        <f t="shared" si="299"/>
        <v>0</v>
      </c>
      <c r="AO311" s="69">
        <f t="shared" ref="AO311:BZ311" si="300">SUM(AO239:AO310)</f>
        <v>0</v>
      </c>
      <c r="AP311" s="69">
        <f t="shared" si="300"/>
        <v>0</v>
      </c>
      <c r="AQ311" s="69">
        <f t="shared" si="300"/>
        <v>0</v>
      </c>
      <c r="AR311" s="69">
        <f t="shared" si="300"/>
        <v>0</v>
      </c>
      <c r="AS311" s="69">
        <f t="shared" si="300"/>
        <v>0</v>
      </c>
      <c r="AT311" s="69">
        <f t="shared" si="300"/>
        <v>0</v>
      </c>
      <c r="AU311" s="69">
        <f t="shared" si="300"/>
        <v>0</v>
      </c>
      <c r="AV311" s="69">
        <f t="shared" si="300"/>
        <v>0</v>
      </c>
      <c r="AW311" s="69">
        <f t="shared" si="300"/>
        <v>0</v>
      </c>
      <c r="AX311" s="69">
        <f t="shared" si="300"/>
        <v>0</v>
      </c>
      <c r="AY311" s="69">
        <f t="shared" si="300"/>
        <v>0</v>
      </c>
      <c r="AZ311" s="69">
        <f t="shared" si="300"/>
        <v>0</v>
      </c>
      <c r="BA311" s="69">
        <f t="shared" si="300"/>
        <v>0</v>
      </c>
      <c r="BB311" s="69">
        <f t="shared" si="300"/>
        <v>0</v>
      </c>
      <c r="BC311" s="69">
        <f t="shared" si="300"/>
        <v>0</v>
      </c>
      <c r="BD311" s="69">
        <f t="shared" si="300"/>
        <v>0</v>
      </c>
      <c r="BE311" s="69">
        <f t="shared" si="300"/>
        <v>0</v>
      </c>
      <c r="BF311" s="69">
        <f t="shared" si="300"/>
        <v>0</v>
      </c>
      <c r="BG311" s="69">
        <f t="shared" si="300"/>
        <v>0</v>
      </c>
      <c r="BH311" s="69">
        <f t="shared" si="300"/>
        <v>0</v>
      </c>
      <c r="BI311" s="69">
        <f t="shared" si="300"/>
        <v>0</v>
      </c>
      <c r="BJ311" s="69">
        <f t="shared" si="300"/>
        <v>0</v>
      </c>
      <c r="BK311" s="69">
        <f t="shared" si="300"/>
        <v>0</v>
      </c>
      <c r="BL311" s="69">
        <f t="shared" si="300"/>
        <v>0</v>
      </c>
      <c r="BM311" s="69">
        <f t="shared" si="300"/>
        <v>0</v>
      </c>
      <c r="BN311" s="69">
        <f t="shared" si="300"/>
        <v>0</v>
      </c>
      <c r="BO311" s="69">
        <f t="shared" si="300"/>
        <v>0</v>
      </c>
      <c r="BP311" s="69">
        <f t="shared" si="300"/>
        <v>0</v>
      </c>
      <c r="BQ311" s="69">
        <f t="shared" si="300"/>
        <v>0</v>
      </c>
      <c r="BR311" s="69">
        <f t="shared" si="300"/>
        <v>0</v>
      </c>
      <c r="BS311" s="69">
        <f t="shared" si="300"/>
        <v>0</v>
      </c>
      <c r="BT311" s="69">
        <f t="shared" si="300"/>
        <v>0</v>
      </c>
      <c r="BU311" s="69">
        <f t="shared" si="300"/>
        <v>0</v>
      </c>
      <c r="BV311" s="69">
        <f t="shared" si="300"/>
        <v>0</v>
      </c>
      <c r="BW311" s="69">
        <f t="shared" si="300"/>
        <v>0</v>
      </c>
      <c r="BX311" s="69">
        <f t="shared" si="300"/>
        <v>0</v>
      </c>
      <c r="BY311" s="69">
        <f t="shared" si="300"/>
        <v>0</v>
      </c>
      <c r="BZ311" s="69">
        <f t="shared" si="300"/>
        <v>0</v>
      </c>
    </row>
    <row r="312" spans="1:78" s="310" customFormat="1" collapsed="1" x14ac:dyDescent="0.2">
      <c r="C312" s="90"/>
      <c r="D312" s="92"/>
      <c r="E312" s="139"/>
      <c r="G312" s="311"/>
      <c r="H312" s="311"/>
      <c r="I312" s="311"/>
      <c r="J312" s="311"/>
      <c r="K312" s="311"/>
      <c r="L312" s="311"/>
      <c r="M312" s="311"/>
      <c r="N312" s="311"/>
      <c r="O312" s="311"/>
      <c r="P312" s="311"/>
      <c r="Q312" s="311"/>
      <c r="R312" s="311"/>
      <c r="S312" s="311"/>
      <c r="T312" s="311"/>
      <c r="U312" s="311"/>
      <c r="V312" s="311"/>
      <c r="W312" s="311"/>
      <c r="X312" s="311"/>
      <c r="Y312" s="311"/>
      <c r="Z312" s="311"/>
      <c r="AA312" s="311"/>
      <c r="AB312" s="311"/>
      <c r="AC312" s="311"/>
      <c r="AD312" s="311"/>
      <c r="AE312" s="311"/>
      <c r="AF312" s="311"/>
      <c r="AG312" s="311"/>
      <c r="AH312" s="311"/>
      <c r="AI312" s="311"/>
      <c r="AJ312" s="311"/>
      <c r="AK312" s="311"/>
      <c r="AL312" s="311"/>
      <c r="AM312" s="311"/>
      <c r="AN312" s="311"/>
      <c r="AO312" s="311"/>
      <c r="AP312" s="311"/>
      <c r="AQ312" s="311"/>
      <c r="AR312" s="311"/>
      <c r="AS312" s="311"/>
      <c r="AT312" s="311"/>
      <c r="AU312" s="311"/>
      <c r="AV312" s="311"/>
      <c r="AW312" s="311"/>
      <c r="AX312" s="311"/>
      <c r="AY312" s="311"/>
      <c r="AZ312" s="311"/>
      <c r="BA312" s="311"/>
      <c r="BB312" s="311"/>
      <c r="BC312" s="311"/>
      <c r="BD312" s="311"/>
      <c r="BE312" s="311"/>
      <c r="BF312" s="311"/>
      <c r="BG312" s="311"/>
      <c r="BH312" s="311"/>
      <c r="BI312" s="311"/>
      <c r="BJ312" s="311"/>
      <c r="BK312" s="311"/>
      <c r="BL312" s="311"/>
      <c r="BM312" s="311"/>
      <c r="BN312" s="311"/>
      <c r="BO312" s="311"/>
      <c r="BP312" s="311"/>
      <c r="BQ312" s="311"/>
      <c r="BR312" s="311"/>
      <c r="BS312" s="311"/>
      <c r="BT312" s="311"/>
      <c r="BU312" s="311"/>
      <c r="BV312" s="311"/>
      <c r="BW312" s="311"/>
      <c r="BX312" s="311"/>
      <c r="BY312" s="311"/>
      <c r="BZ312" s="311"/>
    </row>
    <row r="314" spans="1:78" ht="20.25" x14ac:dyDescent="0.3">
      <c r="C314" s="203"/>
      <c r="D314" s="300"/>
      <c r="E314" s="308" t="s">
        <v>15</v>
      </c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</row>
    <row r="315" spans="1:78" ht="25.5" x14ac:dyDescent="0.2">
      <c r="D315" s="165"/>
      <c r="E315" s="312" t="s">
        <v>143</v>
      </c>
    </row>
    <row r="316" spans="1:78" x14ac:dyDescent="0.2">
      <c r="A316" s="7" t="str">
        <f t="shared" ref="A316:B335" si="301">A12</f>
        <v>Roll-in 1</v>
      </c>
      <c r="B316" s="7">
        <f t="shared" si="301"/>
        <v>1</v>
      </c>
      <c r="C316" s="7">
        <f>C$12</f>
        <v>1</v>
      </c>
      <c r="D316" s="165">
        <f>D$12</f>
        <v>43496</v>
      </c>
      <c r="E316" s="313">
        <f>HLOOKUP(D316,INPUTS!$D$86:$BW$93,IF(B316=1,4,8),FALSE)</f>
        <v>0</v>
      </c>
      <c r="F316" s="77"/>
      <c r="G316" s="229">
        <f t="shared" ref="G316:BN320" si="302">IF(G$9=$D316,$E316,0)</f>
        <v>0</v>
      </c>
      <c r="H316" s="229">
        <f t="shared" si="302"/>
        <v>0</v>
      </c>
      <c r="I316" s="229">
        <f t="shared" si="302"/>
        <v>0</v>
      </c>
      <c r="J316" s="229">
        <f t="shared" si="302"/>
        <v>0</v>
      </c>
      <c r="K316" s="229">
        <f t="shared" si="302"/>
        <v>0</v>
      </c>
      <c r="L316" s="229">
        <f t="shared" si="302"/>
        <v>0</v>
      </c>
      <c r="M316" s="229">
        <f t="shared" si="302"/>
        <v>0</v>
      </c>
      <c r="N316" s="229">
        <f t="shared" si="302"/>
        <v>0</v>
      </c>
      <c r="O316" s="229">
        <f t="shared" si="302"/>
        <v>0</v>
      </c>
      <c r="P316" s="229">
        <f t="shared" si="302"/>
        <v>0</v>
      </c>
      <c r="Q316" s="229">
        <f t="shared" si="302"/>
        <v>0</v>
      </c>
      <c r="R316" s="229">
        <f t="shared" si="302"/>
        <v>0</v>
      </c>
      <c r="S316" s="229">
        <f t="shared" si="302"/>
        <v>0</v>
      </c>
      <c r="T316" s="229">
        <f t="shared" si="302"/>
        <v>0</v>
      </c>
      <c r="U316" s="229">
        <f t="shared" si="302"/>
        <v>0</v>
      </c>
      <c r="V316" s="229">
        <f t="shared" si="302"/>
        <v>0</v>
      </c>
      <c r="W316" s="229">
        <f t="shared" si="302"/>
        <v>0</v>
      </c>
      <c r="X316" s="229">
        <f t="shared" si="302"/>
        <v>0</v>
      </c>
      <c r="Y316" s="229">
        <f t="shared" si="302"/>
        <v>0</v>
      </c>
      <c r="Z316" s="229">
        <f t="shared" si="302"/>
        <v>0</v>
      </c>
      <c r="AA316" s="229">
        <f t="shared" si="302"/>
        <v>0</v>
      </c>
      <c r="AB316" s="229">
        <f t="shared" si="302"/>
        <v>0</v>
      </c>
      <c r="AC316" s="229">
        <f t="shared" si="302"/>
        <v>0</v>
      </c>
      <c r="AD316" s="229">
        <f t="shared" si="302"/>
        <v>0</v>
      </c>
      <c r="AE316" s="229">
        <f t="shared" si="302"/>
        <v>0</v>
      </c>
      <c r="AF316" s="229">
        <f t="shared" si="302"/>
        <v>0</v>
      </c>
      <c r="AG316" s="229">
        <f t="shared" si="302"/>
        <v>0</v>
      </c>
      <c r="AH316" s="229">
        <f t="shared" si="302"/>
        <v>0</v>
      </c>
      <c r="AI316" s="229">
        <f t="shared" si="302"/>
        <v>0</v>
      </c>
      <c r="AJ316" s="229">
        <f t="shared" si="302"/>
        <v>0</v>
      </c>
      <c r="AK316" s="229">
        <f t="shared" si="302"/>
        <v>0</v>
      </c>
      <c r="AL316" s="229">
        <f t="shared" si="302"/>
        <v>0</v>
      </c>
      <c r="AM316" s="229">
        <f t="shared" si="302"/>
        <v>0</v>
      </c>
      <c r="AN316" s="229">
        <f t="shared" si="302"/>
        <v>0</v>
      </c>
      <c r="AO316" s="229">
        <f t="shared" si="302"/>
        <v>0</v>
      </c>
      <c r="AP316" s="229">
        <f t="shared" si="302"/>
        <v>0</v>
      </c>
      <c r="AQ316" s="229">
        <f t="shared" si="302"/>
        <v>0</v>
      </c>
      <c r="AR316" s="229">
        <f t="shared" si="302"/>
        <v>0</v>
      </c>
      <c r="AS316" s="229">
        <f t="shared" si="302"/>
        <v>0</v>
      </c>
      <c r="AT316" s="229">
        <f t="shared" si="302"/>
        <v>0</v>
      </c>
      <c r="AU316" s="229">
        <f t="shared" si="302"/>
        <v>0</v>
      </c>
      <c r="AV316" s="229">
        <f t="shared" si="302"/>
        <v>0</v>
      </c>
      <c r="AW316" s="229">
        <f t="shared" si="302"/>
        <v>0</v>
      </c>
      <c r="AX316" s="229">
        <f t="shared" si="302"/>
        <v>0</v>
      </c>
      <c r="AY316" s="229">
        <f t="shared" si="302"/>
        <v>0</v>
      </c>
      <c r="AZ316" s="229">
        <f t="shared" si="302"/>
        <v>0</v>
      </c>
      <c r="BA316" s="229">
        <f t="shared" si="302"/>
        <v>0</v>
      </c>
      <c r="BB316" s="229">
        <f t="shared" si="302"/>
        <v>0</v>
      </c>
      <c r="BC316" s="229">
        <f t="shared" si="302"/>
        <v>0</v>
      </c>
      <c r="BD316" s="229">
        <f t="shared" si="302"/>
        <v>0</v>
      </c>
      <c r="BE316" s="229">
        <f t="shared" si="302"/>
        <v>0</v>
      </c>
      <c r="BF316" s="229">
        <f t="shared" si="302"/>
        <v>0</v>
      </c>
      <c r="BG316" s="229">
        <f t="shared" si="302"/>
        <v>0</v>
      </c>
      <c r="BH316" s="229">
        <f t="shared" si="302"/>
        <v>0</v>
      </c>
      <c r="BI316" s="229">
        <f t="shared" si="302"/>
        <v>0</v>
      </c>
      <c r="BJ316" s="229">
        <f t="shared" si="302"/>
        <v>0</v>
      </c>
      <c r="BK316" s="229">
        <f t="shared" si="302"/>
        <v>0</v>
      </c>
      <c r="BL316" s="229">
        <f t="shared" si="302"/>
        <v>0</v>
      </c>
      <c r="BM316" s="229">
        <f t="shared" si="302"/>
        <v>0</v>
      </c>
      <c r="BN316" s="229">
        <f t="shared" si="302"/>
        <v>0</v>
      </c>
      <c r="BO316" s="229">
        <f t="shared" ref="BO316:BZ319" si="303">IF(BO$9=$D316,$E316,0)</f>
        <v>0</v>
      </c>
      <c r="BP316" s="229">
        <f t="shared" si="303"/>
        <v>0</v>
      </c>
      <c r="BQ316" s="229">
        <f t="shared" si="303"/>
        <v>0</v>
      </c>
      <c r="BR316" s="229">
        <f t="shared" si="303"/>
        <v>0</v>
      </c>
      <c r="BS316" s="229">
        <f t="shared" si="303"/>
        <v>0</v>
      </c>
      <c r="BT316" s="229">
        <f t="shared" si="303"/>
        <v>0</v>
      </c>
      <c r="BU316" s="229">
        <f t="shared" si="303"/>
        <v>0</v>
      </c>
      <c r="BV316" s="229">
        <f t="shared" si="303"/>
        <v>0</v>
      </c>
      <c r="BW316" s="229">
        <f t="shared" si="303"/>
        <v>0</v>
      </c>
      <c r="BX316" s="229">
        <f t="shared" si="303"/>
        <v>0</v>
      </c>
      <c r="BY316" s="229">
        <f t="shared" si="303"/>
        <v>0</v>
      </c>
      <c r="BZ316" s="229">
        <f t="shared" si="303"/>
        <v>0</v>
      </c>
    </row>
    <row r="317" spans="1:78" x14ac:dyDescent="0.2">
      <c r="A317" s="7" t="str">
        <f t="shared" si="301"/>
        <v>Roll-in 1</v>
      </c>
      <c r="B317" s="7">
        <f t="shared" si="301"/>
        <v>1</v>
      </c>
      <c r="C317" s="7">
        <f>C316+1</f>
        <v>2</v>
      </c>
      <c r="D317" s="165">
        <f t="shared" ref="D317:D348" si="304">D13</f>
        <v>43524</v>
      </c>
      <c r="E317" s="313">
        <f>HLOOKUP(D317,INPUTS!$D$86:$BW$93,IF(B317=1,4,8),FALSE)</f>
        <v>0</v>
      </c>
      <c r="F317" s="77"/>
      <c r="G317" s="229">
        <f t="shared" si="302"/>
        <v>0</v>
      </c>
      <c r="H317" s="229">
        <f t="shared" si="302"/>
        <v>0</v>
      </c>
      <c r="I317" s="229">
        <f t="shared" si="302"/>
        <v>0</v>
      </c>
      <c r="J317" s="229">
        <f t="shared" si="302"/>
        <v>0</v>
      </c>
      <c r="K317" s="229">
        <f t="shared" si="302"/>
        <v>0</v>
      </c>
      <c r="L317" s="229">
        <f t="shared" si="302"/>
        <v>0</v>
      </c>
      <c r="M317" s="229">
        <f t="shared" si="302"/>
        <v>0</v>
      </c>
      <c r="N317" s="229">
        <f t="shared" si="302"/>
        <v>0</v>
      </c>
      <c r="O317" s="229">
        <f t="shared" si="302"/>
        <v>0</v>
      </c>
      <c r="P317" s="229">
        <f t="shared" si="302"/>
        <v>0</v>
      </c>
      <c r="Q317" s="229">
        <f t="shared" si="302"/>
        <v>0</v>
      </c>
      <c r="R317" s="229">
        <f t="shared" si="302"/>
        <v>0</v>
      </c>
      <c r="S317" s="229">
        <f t="shared" si="302"/>
        <v>0</v>
      </c>
      <c r="T317" s="229">
        <f t="shared" si="302"/>
        <v>0</v>
      </c>
      <c r="U317" s="229">
        <f t="shared" si="302"/>
        <v>0</v>
      </c>
      <c r="V317" s="229">
        <f t="shared" si="302"/>
        <v>0</v>
      </c>
      <c r="W317" s="229">
        <f t="shared" si="302"/>
        <v>0</v>
      </c>
      <c r="X317" s="229">
        <f t="shared" si="302"/>
        <v>0</v>
      </c>
      <c r="Y317" s="229">
        <f t="shared" si="302"/>
        <v>0</v>
      </c>
      <c r="Z317" s="229">
        <f t="shared" si="302"/>
        <v>0</v>
      </c>
      <c r="AA317" s="229">
        <f t="shared" si="302"/>
        <v>0</v>
      </c>
      <c r="AB317" s="229">
        <f t="shared" si="302"/>
        <v>0</v>
      </c>
      <c r="AC317" s="229">
        <f t="shared" si="302"/>
        <v>0</v>
      </c>
      <c r="AD317" s="229">
        <f t="shared" si="302"/>
        <v>0</v>
      </c>
      <c r="AE317" s="229">
        <f t="shared" si="302"/>
        <v>0</v>
      </c>
      <c r="AF317" s="229">
        <f t="shared" si="302"/>
        <v>0</v>
      </c>
      <c r="AG317" s="229">
        <f t="shared" si="302"/>
        <v>0</v>
      </c>
      <c r="AH317" s="229">
        <f t="shared" si="302"/>
        <v>0</v>
      </c>
      <c r="AI317" s="229">
        <f t="shared" si="302"/>
        <v>0</v>
      </c>
      <c r="AJ317" s="229">
        <f t="shared" si="302"/>
        <v>0</v>
      </c>
      <c r="AK317" s="229">
        <f t="shared" si="302"/>
        <v>0</v>
      </c>
      <c r="AL317" s="229">
        <f t="shared" si="302"/>
        <v>0</v>
      </c>
      <c r="AM317" s="229">
        <f t="shared" si="302"/>
        <v>0</v>
      </c>
      <c r="AN317" s="229">
        <f t="shared" si="302"/>
        <v>0</v>
      </c>
      <c r="AO317" s="229">
        <f t="shared" si="302"/>
        <v>0</v>
      </c>
      <c r="AP317" s="229">
        <f t="shared" si="302"/>
        <v>0</v>
      </c>
      <c r="AQ317" s="229">
        <f t="shared" si="302"/>
        <v>0</v>
      </c>
      <c r="AR317" s="229">
        <f t="shared" si="302"/>
        <v>0</v>
      </c>
      <c r="AS317" s="229">
        <f t="shared" si="302"/>
        <v>0</v>
      </c>
      <c r="AT317" s="229">
        <f t="shared" si="302"/>
        <v>0</v>
      </c>
      <c r="AU317" s="229">
        <f t="shared" si="302"/>
        <v>0</v>
      </c>
      <c r="AV317" s="229">
        <f t="shared" si="302"/>
        <v>0</v>
      </c>
      <c r="AW317" s="229">
        <f t="shared" si="302"/>
        <v>0</v>
      </c>
      <c r="AX317" s="229">
        <f t="shared" si="302"/>
        <v>0</v>
      </c>
      <c r="AY317" s="229">
        <f t="shared" si="302"/>
        <v>0</v>
      </c>
      <c r="AZ317" s="229">
        <f t="shared" si="302"/>
        <v>0</v>
      </c>
      <c r="BA317" s="229">
        <f t="shared" si="302"/>
        <v>0</v>
      </c>
      <c r="BB317" s="229">
        <f t="shared" si="302"/>
        <v>0</v>
      </c>
      <c r="BC317" s="229">
        <f t="shared" si="302"/>
        <v>0</v>
      </c>
      <c r="BD317" s="229">
        <f t="shared" si="302"/>
        <v>0</v>
      </c>
      <c r="BE317" s="229">
        <f t="shared" si="302"/>
        <v>0</v>
      </c>
      <c r="BF317" s="229">
        <f t="shared" si="302"/>
        <v>0</v>
      </c>
      <c r="BG317" s="229">
        <f t="shared" si="302"/>
        <v>0</v>
      </c>
      <c r="BH317" s="229">
        <f t="shared" si="302"/>
        <v>0</v>
      </c>
      <c r="BI317" s="229">
        <f t="shared" si="302"/>
        <v>0</v>
      </c>
      <c r="BJ317" s="229">
        <f t="shared" si="302"/>
        <v>0</v>
      </c>
      <c r="BK317" s="229">
        <f t="shared" si="302"/>
        <v>0</v>
      </c>
      <c r="BL317" s="229">
        <f t="shared" si="302"/>
        <v>0</v>
      </c>
      <c r="BM317" s="229">
        <f t="shared" si="302"/>
        <v>0</v>
      </c>
      <c r="BN317" s="229">
        <f t="shared" si="302"/>
        <v>0</v>
      </c>
      <c r="BO317" s="229">
        <f t="shared" si="303"/>
        <v>0</v>
      </c>
      <c r="BP317" s="229">
        <f t="shared" si="303"/>
        <v>0</v>
      </c>
      <c r="BQ317" s="229">
        <f t="shared" si="303"/>
        <v>0</v>
      </c>
      <c r="BR317" s="229">
        <f t="shared" si="303"/>
        <v>0</v>
      </c>
      <c r="BS317" s="229">
        <f t="shared" si="303"/>
        <v>0</v>
      </c>
      <c r="BT317" s="229">
        <f t="shared" si="303"/>
        <v>0</v>
      </c>
      <c r="BU317" s="229">
        <f t="shared" si="303"/>
        <v>0</v>
      </c>
      <c r="BV317" s="229">
        <f t="shared" si="303"/>
        <v>0</v>
      </c>
      <c r="BW317" s="229">
        <f t="shared" si="303"/>
        <v>0</v>
      </c>
      <c r="BX317" s="229">
        <f t="shared" si="303"/>
        <v>0</v>
      </c>
      <c r="BY317" s="229">
        <f t="shared" si="303"/>
        <v>0</v>
      </c>
      <c r="BZ317" s="229">
        <f t="shared" si="303"/>
        <v>0</v>
      </c>
    </row>
    <row r="318" spans="1:78" x14ac:dyDescent="0.2">
      <c r="A318" s="7" t="str">
        <f t="shared" si="301"/>
        <v>Roll-in 1</v>
      </c>
      <c r="B318" s="7">
        <f t="shared" si="301"/>
        <v>1</v>
      </c>
      <c r="C318" s="7">
        <f t="shared" ref="C318:C381" si="305">C317+1</f>
        <v>3</v>
      </c>
      <c r="D318" s="165">
        <f t="shared" si="304"/>
        <v>43555</v>
      </c>
      <c r="E318" s="313">
        <f>HLOOKUP(D318,INPUTS!$D$86:$BW$93,IF(B318=1,4,8),FALSE)</f>
        <v>0</v>
      </c>
      <c r="F318" s="77"/>
      <c r="G318" s="229">
        <f t="shared" si="302"/>
        <v>0</v>
      </c>
      <c r="H318" s="229">
        <f t="shared" si="302"/>
        <v>0</v>
      </c>
      <c r="I318" s="229">
        <f t="shared" si="302"/>
        <v>0</v>
      </c>
      <c r="J318" s="229">
        <f t="shared" si="302"/>
        <v>0</v>
      </c>
      <c r="K318" s="229">
        <f t="shared" si="302"/>
        <v>0</v>
      </c>
      <c r="L318" s="229">
        <f t="shared" si="302"/>
        <v>0</v>
      </c>
      <c r="M318" s="229">
        <f t="shared" si="302"/>
        <v>0</v>
      </c>
      <c r="N318" s="229">
        <f t="shared" si="302"/>
        <v>0</v>
      </c>
      <c r="O318" s="229">
        <f t="shared" si="302"/>
        <v>0</v>
      </c>
      <c r="P318" s="229">
        <f t="shared" si="302"/>
        <v>0</v>
      </c>
      <c r="Q318" s="229">
        <f t="shared" si="302"/>
        <v>0</v>
      </c>
      <c r="R318" s="229">
        <f t="shared" si="302"/>
        <v>0</v>
      </c>
      <c r="S318" s="229">
        <f t="shared" si="302"/>
        <v>0</v>
      </c>
      <c r="T318" s="229">
        <f t="shared" si="302"/>
        <v>0</v>
      </c>
      <c r="U318" s="229">
        <f t="shared" si="302"/>
        <v>0</v>
      </c>
      <c r="V318" s="229">
        <f t="shared" si="302"/>
        <v>0</v>
      </c>
      <c r="W318" s="229">
        <f t="shared" si="302"/>
        <v>0</v>
      </c>
      <c r="X318" s="229">
        <f t="shared" si="302"/>
        <v>0</v>
      </c>
      <c r="Y318" s="229">
        <f t="shared" si="302"/>
        <v>0</v>
      </c>
      <c r="Z318" s="229">
        <f t="shared" si="302"/>
        <v>0</v>
      </c>
      <c r="AA318" s="229">
        <f t="shared" si="302"/>
        <v>0</v>
      </c>
      <c r="AB318" s="229">
        <f t="shared" si="302"/>
        <v>0</v>
      </c>
      <c r="AC318" s="229">
        <f t="shared" si="302"/>
        <v>0</v>
      </c>
      <c r="AD318" s="229">
        <f t="shared" si="302"/>
        <v>0</v>
      </c>
      <c r="AE318" s="229">
        <f t="shared" si="302"/>
        <v>0</v>
      </c>
      <c r="AF318" s="229">
        <f t="shared" si="302"/>
        <v>0</v>
      </c>
      <c r="AG318" s="229">
        <f t="shared" si="302"/>
        <v>0</v>
      </c>
      <c r="AH318" s="229">
        <f t="shared" si="302"/>
        <v>0</v>
      </c>
      <c r="AI318" s="229">
        <f t="shared" si="302"/>
        <v>0</v>
      </c>
      <c r="AJ318" s="229">
        <f t="shared" si="302"/>
        <v>0</v>
      </c>
      <c r="AK318" s="229">
        <f t="shared" si="302"/>
        <v>0</v>
      </c>
      <c r="AL318" s="229">
        <f t="shared" si="302"/>
        <v>0</v>
      </c>
      <c r="AM318" s="229">
        <f t="shared" si="302"/>
        <v>0</v>
      </c>
      <c r="AN318" s="229">
        <f t="shared" si="302"/>
        <v>0</v>
      </c>
      <c r="AO318" s="229">
        <f t="shared" si="302"/>
        <v>0</v>
      </c>
      <c r="AP318" s="229">
        <f t="shared" si="302"/>
        <v>0</v>
      </c>
      <c r="AQ318" s="229">
        <f t="shared" si="302"/>
        <v>0</v>
      </c>
      <c r="AR318" s="229">
        <f t="shared" si="302"/>
        <v>0</v>
      </c>
      <c r="AS318" s="229">
        <f t="shared" si="302"/>
        <v>0</v>
      </c>
      <c r="AT318" s="229">
        <f t="shared" si="302"/>
        <v>0</v>
      </c>
      <c r="AU318" s="229">
        <f t="shared" si="302"/>
        <v>0</v>
      </c>
      <c r="AV318" s="229">
        <f t="shared" si="302"/>
        <v>0</v>
      </c>
      <c r="AW318" s="229">
        <f t="shared" si="302"/>
        <v>0</v>
      </c>
      <c r="AX318" s="229">
        <f t="shared" si="302"/>
        <v>0</v>
      </c>
      <c r="AY318" s="229">
        <f t="shared" si="302"/>
        <v>0</v>
      </c>
      <c r="AZ318" s="229">
        <f t="shared" si="302"/>
        <v>0</v>
      </c>
      <c r="BA318" s="229">
        <f t="shared" si="302"/>
        <v>0</v>
      </c>
      <c r="BB318" s="229">
        <f t="shared" si="302"/>
        <v>0</v>
      </c>
      <c r="BC318" s="229">
        <f t="shared" si="302"/>
        <v>0</v>
      </c>
      <c r="BD318" s="229">
        <f t="shared" si="302"/>
        <v>0</v>
      </c>
      <c r="BE318" s="229">
        <f t="shared" si="302"/>
        <v>0</v>
      </c>
      <c r="BF318" s="229">
        <f t="shared" si="302"/>
        <v>0</v>
      </c>
      <c r="BG318" s="229">
        <f t="shared" si="302"/>
        <v>0</v>
      </c>
      <c r="BH318" s="229">
        <f t="shared" si="302"/>
        <v>0</v>
      </c>
      <c r="BI318" s="229">
        <f t="shared" si="302"/>
        <v>0</v>
      </c>
      <c r="BJ318" s="229">
        <f t="shared" si="302"/>
        <v>0</v>
      </c>
      <c r="BK318" s="229">
        <f t="shared" si="302"/>
        <v>0</v>
      </c>
      <c r="BL318" s="229">
        <f t="shared" si="302"/>
        <v>0</v>
      </c>
      <c r="BM318" s="229">
        <f t="shared" si="302"/>
        <v>0</v>
      </c>
      <c r="BN318" s="229">
        <f t="shared" si="302"/>
        <v>0</v>
      </c>
      <c r="BO318" s="229">
        <f t="shared" si="303"/>
        <v>0</v>
      </c>
      <c r="BP318" s="229">
        <f t="shared" si="303"/>
        <v>0</v>
      </c>
      <c r="BQ318" s="229">
        <f t="shared" si="303"/>
        <v>0</v>
      </c>
      <c r="BR318" s="229">
        <f t="shared" si="303"/>
        <v>0</v>
      </c>
      <c r="BS318" s="229">
        <f t="shared" si="303"/>
        <v>0</v>
      </c>
      <c r="BT318" s="229">
        <f t="shared" si="303"/>
        <v>0</v>
      </c>
      <c r="BU318" s="229">
        <f t="shared" si="303"/>
        <v>0</v>
      </c>
      <c r="BV318" s="229">
        <f t="shared" si="303"/>
        <v>0</v>
      </c>
      <c r="BW318" s="229">
        <f t="shared" si="303"/>
        <v>0</v>
      </c>
      <c r="BX318" s="229">
        <f t="shared" si="303"/>
        <v>0</v>
      </c>
      <c r="BY318" s="229">
        <f t="shared" si="303"/>
        <v>0</v>
      </c>
      <c r="BZ318" s="229">
        <f t="shared" si="303"/>
        <v>0</v>
      </c>
    </row>
    <row r="319" spans="1:78" x14ac:dyDescent="0.2">
      <c r="A319" s="7" t="str">
        <f t="shared" si="301"/>
        <v>Roll-in 1</v>
      </c>
      <c r="B319" s="7">
        <f t="shared" si="301"/>
        <v>1</v>
      </c>
      <c r="C319" s="7">
        <f t="shared" si="305"/>
        <v>4</v>
      </c>
      <c r="D319" s="165">
        <f t="shared" si="304"/>
        <v>43585</v>
      </c>
      <c r="E319" s="313">
        <f>HLOOKUP(D319,INPUTS!$D$86:$BW$93,IF(B319=1,4,8),FALSE)</f>
        <v>0</v>
      </c>
      <c r="F319" s="77"/>
      <c r="G319" s="229">
        <f t="shared" si="302"/>
        <v>0</v>
      </c>
      <c r="H319" s="229">
        <f t="shared" si="302"/>
        <v>0</v>
      </c>
      <c r="I319" s="229">
        <f t="shared" si="302"/>
        <v>0</v>
      </c>
      <c r="J319" s="229">
        <f t="shared" si="302"/>
        <v>0</v>
      </c>
      <c r="K319" s="229">
        <f t="shared" si="302"/>
        <v>0</v>
      </c>
      <c r="L319" s="229">
        <f t="shared" si="302"/>
        <v>0</v>
      </c>
      <c r="M319" s="229">
        <f t="shared" si="302"/>
        <v>0</v>
      </c>
      <c r="N319" s="229">
        <f t="shared" si="302"/>
        <v>0</v>
      </c>
      <c r="O319" s="229">
        <f t="shared" si="302"/>
        <v>0</v>
      </c>
      <c r="P319" s="229">
        <f t="shared" si="302"/>
        <v>0</v>
      </c>
      <c r="Q319" s="229">
        <f t="shared" si="302"/>
        <v>0</v>
      </c>
      <c r="R319" s="229">
        <f t="shared" si="302"/>
        <v>0</v>
      </c>
      <c r="S319" s="229">
        <f t="shared" si="302"/>
        <v>0</v>
      </c>
      <c r="T319" s="229">
        <f t="shared" si="302"/>
        <v>0</v>
      </c>
      <c r="U319" s="229">
        <f t="shared" si="302"/>
        <v>0</v>
      </c>
      <c r="V319" s="229">
        <f t="shared" si="302"/>
        <v>0</v>
      </c>
      <c r="W319" s="229">
        <f t="shared" si="302"/>
        <v>0</v>
      </c>
      <c r="X319" s="229">
        <f t="shared" si="302"/>
        <v>0</v>
      </c>
      <c r="Y319" s="229">
        <f t="shared" si="302"/>
        <v>0</v>
      </c>
      <c r="Z319" s="229">
        <f t="shared" si="302"/>
        <v>0</v>
      </c>
      <c r="AA319" s="229">
        <f t="shared" si="302"/>
        <v>0</v>
      </c>
      <c r="AB319" s="229">
        <f t="shared" si="302"/>
        <v>0</v>
      </c>
      <c r="AC319" s="229">
        <f t="shared" si="302"/>
        <v>0</v>
      </c>
      <c r="AD319" s="229">
        <f t="shared" si="302"/>
        <v>0</v>
      </c>
      <c r="AE319" s="229">
        <f t="shared" si="302"/>
        <v>0</v>
      </c>
      <c r="AF319" s="229">
        <f t="shared" si="302"/>
        <v>0</v>
      </c>
      <c r="AG319" s="229">
        <f t="shared" si="302"/>
        <v>0</v>
      </c>
      <c r="AH319" s="229">
        <f t="shared" si="302"/>
        <v>0</v>
      </c>
      <c r="AI319" s="229">
        <f t="shared" si="302"/>
        <v>0</v>
      </c>
      <c r="AJ319" s="229">
        <f t="shared" si="302"/>
        <v>0</v>
      </c>
      <c r="AK319" s="229">
        <f t="shared" si="302"/>
        <v>0</v>
      </c>
      <c r="AL319" s="229">
        <f t="shared" si="302"/>
        <v>0</v>
      </c>
      <c r="AM319" s="229">
        <f t="shared" si="302"/>
        <v>0</v>
      </c>
      <c r="AN319" s="229">
        <f t="shared" si="302"/>
        <v>0</v>
      </c>
      <c r="AO319" s="229">
        <f t="shared" si="302"/>
        <v>0</v>
      </c>
      <c r="AP319" s="229">
        <f t="shared" si="302"/>
        <v>0</v>
      </c>
      <c r="AQ319" s="229">
        <f t="shared" si="302"/>
        <v>0</v>
      </c>
      <c r="AR319" s="229">
        <f t="shared" si="302"/>
        <v>0</v>
      </c>
      <c r="AS319" s="229">
        <f t="shared" si="302"/>
        <v>0</v>
      </c>
      <c r="AT319" s="229">
        <f t="shared" si="302"/>
        <v>0</v>
      </c>
      <c r="AU319" s="229">
        <f t="shared" si="302"/>
        <v>0</v>
      </c>
      <c r="AV319" s="229">
        <f t="shared" si="302"/>
        <v>0</v>
      </c>
      <c r="AW319" s="229">
        <f t="shared" si="302"/>
        <v>0</v>
      </c>
      <c r="AX319" s="229">
        <f t="shared" si="302"/>
        <v>0</v>
      </c>
      <c r="AY319" s="229">
        <f t="shared" si="302"/>
        <v>0</v>
      </c>
      <c r="AZ319" s="229">
        <f t="shared" si="302"/>
        <v>0</v>
      </c>
      <c r="BA319" s="229">
        <f t="shared" si="302"/>
        <v>0</v>
      </c>
      <c r="BB319" s="229">
        <f t="shared" si="302"/>
        <v>0</v>
      </c>
      <c r="BC319" s="229">
        <f t="shared" si="302"/>
        <v>0</v>
      </c>
      <c r="BD319" s="229">
        <f t="shared" si="302"/>
        <v>0</v>
      </c>
      <c r="BE319" s="229">
        <f t="shared" si="302"/>
        <v>0</v>
      </c>
      <c r="BF319" s="229">
        <f t="shared" si="302"/>
        <v>0</v>
      </c>
      <c r="BG319" s="229">
        <f t="shared" si="302"/>
        <v>0</v>
      </c>
      <c r="BH319" s="229">
        <f t="shared" si="302"/>
        <v>0</v>
      </c>
      <c r="BI319" s="229">
        <f t="shared" si="302"/>
        <v>0</v>
      </c>
      <c r="BJ319" s="229">
        <f t="shared" si="302"/>
        <v>0</v>
      </c>
      <c r="BK319" s="229">
        <f t="shared" si="302"/>
        <v>0</v>
      </c>
      <c r="BL319" s="229">
        <f t="shared" si="302"/>
        <v>0</v>
      </c>
      <c r="BM319" s="229">
        <f t="shared" si="302"/>
        <v>0</v>
      </c>
      <c r="BN319" s="229">
        <f t="shared" si="302"/>
        <v>0</v>
      </c>
      <c r="BO319" s="229">
        <f t="shared" si="303"/>
        <v>0</v>
      </c>
      <c r="BP319" s="229">
        <f t="shared" si="303"/>
        <v>0</v>
      </c>
      <c r="BQ319" s="229">
        <f t="shared" si="303"/>
        <v>0</v>
      </c>
      <c r="BR319" s="229">
        <f t="shared" si="303"/>
        <v>0</v>
      </c>
      <c r="BS319" s="229">
        <f t="shared" si="303"/>
        <v>0</v>
      </c>
      <c r="BT319" s="229">
        <f t="shared" si="303"/>
        <v>0</v>
      </c>
      <c r="BU319" s="229">
        <f t="shared" si="303"/>
        <v>0</v>
      </c>
      <c r="BV319" s="229">
        <f t="shared" si="303"/>
        <v>0</v>
      </c>
      <c r="BW319" s="229">
        <f t="shared" si="303"/>
        <v>0</v>
      </c>
      <c r="BX319" s="229">
        <f t="shared" si="303"/>
        <v>0</v>
      </c>
      <c r="BY319" s="229">
        <f t="shared" si="303"/>
        <v>0</v>
      </c>
      <c r="BZ319" s="229">
        <f t="shared" si="303"/>
        <v>0</v>
      </c>
    </row>
    <row r="320" spans="1:78" x14ac:dyDescent="0.2">
      <c r="A320" s="7" t="str">
        <f t="shared" si="301"/>
        <v>Roll-in 1</v>
      </c>
      <c r="B320" s="7">
        <f t="shared" si="301"/>
        <v>1</v>
      </c>
      <c r="C320" s="7">
        <f t="shared" si="305"/>
        <v>5</v>
      </c>
      <c r="D320" s="165">
        <f t="shared" si="304"/>
        <v>43616</v>
      </c>
      <c r="E320" s="313">
        <f>HLOOKUP(D320,INPUTS!$D$86:$BW$93,IF(B320=1,4,8),FALSE)</f>
        <v>0</v>
      </c>
      <c r="F320" s="77"/>
      <c r="G320" s="229">
        <f t="shared" si="302"/>
        <v>0</v>
      </c>
      <c r="H320" s="229">
        <f t="shared" si="302"/>
        <v>0</v>
      </c>
      <c r="I320" s="229">
        <f t="shared" si="302"/>
        <v>0</v>
      </c>
      <c r="J320" s="229">
        <f t="shared" si="302"/>
        <v>0</v>
      </c>
      <c r="K320" s="229">
        <f t="shared" si="302"/>
        <v>0</v>
      </c>
      <c r="L320" s="229">
        <f t="shared" si="302"/>
        <v>0</v>
      </c>
      <c r="M320" s="229">
        <f t="shared" si="302"/>
        <v>0</v>
      </c>
      <c r="N320" s="229">
        <f t="shared" si="302"/>
        <v>0</v>
      </c>
      <c r="O320" s="229">
        <f t="shared" si="302"/>
        <v>0</v>
      </c>
      <c r="P320" s="229">
        <f t="shared" si="302"/>
        <v>0</v>
      </c>
      <c r="Q320" s="229">
        <f t="shared" si="302"/>
        <v>0</v>
      </c>
      <c r="R320" s="229">
        <f t="shared" si="302"/>
        <v>0</v>
      </c>
      <c r="S320" s="229">
        <f t="shared" si="302"/>
        <v>0</v>
      </c>
      <c r="T320" s="229">
        <f t="shared" si="302"/>
        <v>0</v>
      </c>
      <c r="U320" s="229">
        <f t="shared" si="302"/>
        <v>0</v>
      </c>
      <c r="V320" s="229">
        <f t="shared" ref="V320:BZ324" si="306">IF(V$9=$D320,$E320,0)</f>
        <v>0</v>
      </c>
      <c r="W320" s="229">
        <f t="shared" si="306"/>
        <v>0</v>
      </c>
      <c r="X320" s="229">
        <f t="shared" si="306"/>
        <v>0</v>
      </c>
      <c r="Y320" s="229">
        <f t="shared" si="306"/>
        <v>0</v>
      </c>
      <c r="Z320" s="229">
        <f t="shared" si="306"/>
        <v>0</v>
      </c>
      <c r="AA320" s="229">
        <f t="shared" si="306"/>
        <v>0</v>
      </c>
      <c r="AB320" s="229">
        <f t="shared" si="306"/>
        <v>0</v>
      </c>
      <c r="AC320" s="229">
        <f t="shared" si="306"/>
        <v>0</v>
      </c>
      <c r="AD320" s="229">
        <f t="shared" si="306"/>
        <v>0</v>
      </c>
      <c r="AE320" s="229">
        <f t="shared" si="306"/>
        <v>0</v>
      </c>
      <c r="AF320" s="229">
        <f t="shared" si="306"/>
        <v>0</v>
      </c>
      <c r="AG320" s="229">
        <f t="shared" si="306"/>
        <v>0</v>
      </c>
      <c r="AH320" s="229">
        <f t="shared" si="306"/>
        <v>0</v>
      </c>
      <c r="AI320" s="229">
        <f t="shared" si="306"/>
        <v>0</v>
      </c>
      <c r="AJ320" s="229">
        <f t="shared" si="306"/>
        <v>0</v>
      </c>
      <c r="AK320" s="229">
        <f t="shared" si="306"/>
        <v>0</v>
      </c>
      <c r="AL320" s="229">
        <f t="shared" si="306"/>
        <v>0</v>
      </c>
      <c r="AM320" s="229">
        <f t="shared" si="306"/>
        <v>0</v>
      </c>
      <c r="AN320" s="229">
        <f t="shared" si="306"/>
        <v>0</v>
      </c>
      <c r="AO320" s="229">
        <f t="shared" si="306"/>
        <v>0</v>
      </c>
      <c r="AP320" s="229">
        <f t="shared" si="306"/>
        <v>0</v>
      </c>
      <c r="AQ320" s="229">
        <f t="shared" si="306"/>
        <v>0</v>
      </c>
      <c r="AR320" s="229">
        <f t="shared" si="306"/>
        <v>0</v>
      </c>
      <c r="AS320" s="229">
        <f t="shared" si="306"/>
        <v>0</v>
      </c>
      <c r="AT320" s="229">
        <f t="shared" si="306"/>
        <v>0</v>
      </c>
      <c r="AU320" s="229">
        <f t="shared" si="306"/>
        <v>0</v>
      </c>
      <c r="AV320" s="229">
        <f t="shared" si="306"/>
        <v>0</v>
      </c>
      <c r="AW320" s="229">
        <f t="shared" si="306"/>
        <v>0</v>
      </c>
      <c r="AX320" s="229">
        <f t="shared" si="306"/>
        <v>0</v>
      </c>
      <c r="AY320" s="229">
        <f t="shared" si="306"/>
        <v>0</v>
      </c>
      <c r="AZ320" s="229">
        <f t="shared" si="306"/>
        <v>0</v>
      </c>
      <c r="BA320" s="229">
        <f t="shared" si="306"/>
        <v>0</v>
      </c>
      <c r="BB320" s="229">
        <f t="shared" si="306"/>
        <v>0</v>
      </c>
      <c r="BC320" s="229">
        <f t="shared" si="306"/>
        <v>0</v>
      </c>
      <c r="BD320" s="229">
        <f t="shared" si="306"/>
        <v>0</v>
      </c>
      <c r="BE320" s="229">
        <f t="shared" si="306"/>
        <v>0</v>
      </c>
      <c r="BF320" s="229">
        <f t="shared" si="306"/>
        <v>0</v>
      </c>
      <c r="BG320" s="229">
        <f t="shared" si="306"/>
        <v>0</v>
      </c>
      <c r="BH320" s="229">
        <f t="shared" si="306"/>
        <v>0</v>
      </c>
      <c r="BI320" s="229">
        <f t="shared" si="306"/>
        <v>0</v>
      </c>
      <c r="BJ320" s="229">
        <f t="shared" si="306"/>
        <v>0</v>
      </c>
      <c r="BK320" s="229">
        <f t="shared" si="306"/>
        <v>0</v>
      </c>
      <c r="BL320" s="229">
        <f t="shared" si="306"/>
        <v>0</v>
      </c>
      <c r="BM320" s="229">
        <f t="shared" si="306"/>
        <v>0</v>
      </c>
      <c r="BN320" s="229">
        <f t="shared" si="306"/>
        <v>0</v>
      </c>
      <c r="BO320" s="229">
        <f t="shared" si="306"/>
        <v>0</v>
      </c>
      <c r="BP320" s="229">
        <f t="shared" si="306"/>
        <v>0</v>
      </c>
      <c r="BQ320" s="229">
        <f t="shared" si="306"/>
        <v>0</v>
      </c>
      <c r="BR320" s="229">
        <f t="shared" si="306"/>
        <v>0</v>
      </c>
      <c r="BS320" s="229">
        <f t="shared" si="306"/>
        <v>0</v>
      </c>
      <c r="BT320" s="229">
        <f t="shared" si="306"/>
        <v>0</v>
      </c>
      <c r="BU320" s="229">
        <f t="shared" si="306"/>
        <v>0</v>
      </c>
      <c r="BV320" s="229">
        <f t="shared" si="306"/>
        <v>0</v>
      </c>
      <c r="BW320" s="229">
        <f t="shared" si="306"/>
        <v>0</v>
      </c>
      <c r="BX320" s="229">
        <f t="shared" si="306"/>
        <v>0</v>
      </c>
      <c r="BY320" s="229">
        <f t="shared" si="306"/>
        <v>0</v>
      </c>
      <c r="BZ320" s="229">
        <f t="shared" si="306"/>
        <v>0</v>
      </c>
    </row>
    <row r="321" spans="1:78" x14ac:dyDescent="0.2">
      <c r="A321" s="7" t="str">
        <f t="shared" si="301"/>
        <v>Roll-in 1</v>
      </c>
      <c r="B321" s="7">
        <f t="shared" si="301"/>
        <v>1</v>
      </c>
      <c r="C321" s="7">
        <f t="shared" si="305"/>
        <v>6</v>
      </c>
      <c r="D321" s="165">
        <f t="shared" si="304"/>
        <v>43646</v>
      </c>
      <c r="E321" s="313">
        <f>HLOOKUP(D321,INPUTS!$D$86:$BW$93,IF(B321=1,4,8),FALSE)</f>
        <v>0</v>
      </c>
      <c r="F321" s="77"/>
      <c r="G321" s="229">
        <f t="shared" ref="G321:BN325" si="307">IF(G$9=$D321,$E321,0)</f>
        <v>0</v>
      </c>
      <c r="H321" s="229">
        <f t="shared" si="307"/>
        <v>0</v>
      </c>
      <c r="I321" s="229">
        <f t="shared" si="307"/>
        <v>0</v>
      </c>
      <c r="J321" s="229">
        <f t="shared" si="307"/>
        <v>0</v>
      </c>
      <c r="K321" s="229">
        <f t="shared" si="307"/>
        <v>0</v>
      </c>
      <c r="L321" s="229">
        <f t="shared" si="307"/>
        <v>0</v>
      </c>
      <c r="M321" s="229">
        <f t="shared" si="307"/>
        <v>0</v>
      </c>
      <c r="N321" s="229">
        <f t="shared" si="307"/>
        <v>0</v>
      </c>
      <c r="O321" s="229">
        <f t="shared" si="307"/>
        <v>0</v>
      </c>
      <c r="P321" s="229">
        <f t="shared" si="307"/>
        <v>0</v>
      </c>
      <c r="Q321" s="229">
        <f t="shared" si="307"/>
        <v>0</v>
      </c>
      <c r="R321" s="229">
        <f t="shared" si="307"/>
        <v>0</v>
      </c>
      <c r="S321" s="229">
        <f t="shared" si="307"/>
        <v>0</v>
      </c>
      <c r="T321" s="229">
        <f t="shared" si="307"/>
        <v>0</v>
      </c>
      <c r="U321" s="229">
        <f t="shared" si="307"/>
        <v>0</v>
      </c>
      <c r="V321" s="229">
        <f t="shared" si="307"/>
        <v>0</v>
      </c>
      <c r="W321" s="229">
        <f t="shared" si="307"/>
        <v>0</v>
      </c>
      <c r="X321" s="229">
        <f t="shared" si="307"/>
        <v>0</v>
      </c>
      <c r="Y321" s="229">
        <f t="shared" si="307"/>
        <v>0</v>
      </c>
      <c r="Z321" s="229">
        <f t="shared" si="307"/>
        <v>0</v>
      </c>
      <c r="AA321" s="229">
        <f t="shared" si="307"/>
        <v>0</v>
      </c>
      <c r="AB321" s="229">
        <f t="shared" si="307"/>
        <v>0</v>
      </c>
      <c r="AC321" s="229">
        <f t="shared" si="307"/>
        <v>0</v>
      </c>
      <c r="AD321" s="229">
        <f t="shared" si="307"/>
        <v>0</v>
      </c>
      <c r="AE321" s="229">
        <f t="shared" si="307"/>
        <v>0</v>
      </c>
      <c r="AF321" s="229">
        <f t="shared" si="307"/>
        <v>0</v>
      </c>
      <c r="AG321" s="229">
        <f t="shared" si="307"/>
        <v>0</v>
      </c>
      <c r="AH321" s="229">
        <f t="shared" si="307"/>
        <v>0</v>
      </c>
      <c r="AI321" s="229">
        <f t="shared" si="307"/>
        <v>0</v>
      </c>
      <c r="AJ321" s="229">
        <f t="shared" si="307"/>
        <v>0</v>
      </c>
      <c r="AK321" s="229">
        <f t="shared" si="307"/>
        <v>0</v>
      </c>
      <c r="AL321" s="229">
        <f t="shared" si="307"/>
        <v>0</v>
      </c>
      <c r="AM321" s="229">
        <f t="shared" si="307"/>
        <v>0</v>
      </c>
      <c r="AN321" s="229">
        <f t="shared" si="307"/>
        <v>0</v>
      </c>
      <c r="AO321" s="229">
        <f t="shared" si="307"/>
        <v>0</v>
      </c>
      <c r="AP321" s="229">
        <f t="shared" si="307"/>
        <v>0</v>
      </c>
      <c r="AQ321" s="229">
        <f t="shared" si="307"/>
        <v>0</v>
      </c>
      <c r="AR321" s="229">
        <f t="shared" si="307"/>
        <v>0</v>
      </c>
      <c r="AS321" s="229">
        <f t="shared" si="307"/>
        <v>0</v>
      </c>
      <c r="AT321" s="229">
        <f t="shared" si="307"/>
        <v>0</v>
      </c>
      <c r="AU321" s="229">
        <f t="shared" si="307"/>
        <v>0</v>
      </c>
      <c r="AV321" s="229">
        <f t="shared" si="307"/>
        <v>0</v>
      </c>
      <c r="AW321" s="229">
        <f t="shared" si="307"/>
        <v>0</v>
      </c>
      <c r="AX321" s="229">
        <f t="shared" si="307"/>
        <v>0</v>
      </c>
      <c r="AY321" s="229">
        <f t="shared" si="307"/>
        <v>0</v>
      </c>
      <c r="AZ321" s="229">
        <f t="shared" si="307"/>
        <v>0</v>
      </c>
      <c r="BA321" s="229">
        <f t="shared" si="307"/>
        <v>0</v>
      </c>
      <c r="BB321" s="229">
        <f t="shared" si="307"/>
        <v>0</v>
      </c>
      <c r="BC321" s="229">
        <f t="shared" si="307"/>
        <v>0</v>
      </c>
      <c r="BD321" s="229">
        <f t="shared" si="307"/>
        <v>0</v>
      </c>
      <c r="BE321" s="229">
        <f t="shared" si="307"/>
        <v>0</v>
      </c>
      <c r="BF321" s="229">
        <f t="shared" si="307"/>
        <v>0</v>
      </c>
      <c r="BG321" s="229">
        <f t="shared" si="307"/>
        <v>0</v>
      </c>
      <c r="BH321" s="229">
        <f t="shared" si="307"/>
        <v>0</v>
      </c>
      <c r="BI321" s="229">
        <f t="shared" si="307"/>
        <v>0</v>
      </c>
      <c r="BJ321" s="229">
        <f t="shared" si="307"/>
        <v>0</v>
      </c>
      <c r="BK321" s="229">
        <f t="shared" si="307"/>
        <v>0</v>
      </c>
      <c r="BL321" s="229">
        <f t="shared" si="307"/>
        <v>0</v>
      </c>
      <c r="BM321" s="229">
        <f t="shared" si="307"/>
        <v>0</v>
      </c>
      <c r="BN321" s="229">
        <f t="shared" si="307"/>
        <v>0</v>
      </c>
      <c r="BO321" s="229">
        <f t="shared" si="306"/>
        <v>0</v>
      </c>
      <c r="BP321" s="229">
        <f t="shared" si="306"/>
        <v>0</v>
      </c>
      <c r="BQ321" s="229">
        <f t="shared" si="306"/>
        <v>0</v>
      </c>
      <c r="BR321" s="229">
        <f t="shared" si="306"/>
        <v>0</v>
      </c>
      <c r="BS321" s="229">
        <f t="shared" si="306"/>
        <v>0</v>
      </c>
      <c r="BT321" s="229">
        <f t="shared" si="306"/>
        <v>0</v>
      </c>
      <c r="BU321" s="229">
        <f t="shared" si="306"/>
        <v>0</v>
      </c>
      <c r="BV321" s="229">
        <f t="shared" si="306"/>
        <v>0</v>
      </c>
      <c r="BW321" s="229">
        <f t="shared" si="306"/>
        <v>0</v>
      </c>
      <c r="BX321" s="229">
        <f t="shared" si="306"/>
        <v>0</v>
      </c>
      <c r="BY321" s="229">
        <f t="shared" si="306"/>
        <v>0</v>
      </c>
      <c r="BZ321" s="229">
        <f t="shared" si="306"/>
        <v>0</v>
      </c>
    </row>
    <row r="322" spans="1:78" x14ac:dyDescent="0.2">
      <c r="A322" s="7" t="str">
        <f t="shared" si="301"/>
        <v>Roll-in 1</v>
      </c>
      <c r="B322" s="7">
        <f t="shared" si="301"/>
        <v>1</v>
      </c>
      <c r="C322" s="7">
        <f t="shared" si="305"/>
        <v>7</v>
      </c>
      <c r="D322" s="165">
        <f t="shared" si="304"/>
        <v>43677</v>
      </c>
      <c r="E322" s="313">
        <f>HLOOKUP(D322,INPUTS!$D$86:$BW$93,IF(B322=1,4,8),FALSE)</f>
        <v>0</v>
      </c>
      <c r="F322" s="77"/>
      <c r="G322" s="229">
        <f t="shared" si="307"/>
        <v>0</v>
      </c>
      <c r="H322" s="229">
        <f t="shared" si="307"/>
        <v>0</v>
      </c>
      <c r="I322" s="229">
        <f t="shared" si="307"/>
        <v>0</v>
      </c>
      <c r="J322" s="229">
        <f t="shared" si="307"/>
        <v>0</v>
      </c>
      <c r="K322" s="229">
        <f t="shared" si="307"/>
        <v>0</v>
      </c>
      <c r="L322" s="229">
        <f t="shared" si="307"/>
        <v>0</v>
      </c>
      <c r="M322" s="229">
        <f t="shared" si="307"/>
        <v>0</v>
      </c>
      <c r="N322" s="229">
        <f t="shared" si="307"/>
        <v>0</v>
      </c>
      <c r="O322" s="229">
        <f t="shared" si="307"/>
        <v>0</v>
      </c>
      <c r="P322" s="229">
        <f t="shared" si="307"/>
        <v>0</v>
      </c>
      <c r="Q322" s="229">
        <f t="shared" si="307"/>
        <v>0</v>
      </c>
      <c r="R322" s="229">
        <f t="shared" si="307"/>
        <v>0</v>
      </c>
      <c r="S322" s="229">
        <f t="shared" si="307"/>
        <v>0</v>
      </c>
      <c r="T322" s="229">
        <f t="shared" si="307"/>
        <v>0</v>
      </c>
      <c r="U322" s="229">
        <f t="shared" si="307"/>
        <v>0</v>
      </c>
      <c r="V322" s="229">
        <f t="shared" si="307"/>
        <v>0</v>
      </c>
      <c r="W322" s="229">
        <f t="shared" si="307"/>
        <v>0</v>
      </c>
      <c r="X322" s="229">
        <f t="shared" si="307"/>
        <v>0</v>
      </c>
      <c r="Y322" s="229">
        <f t="shared" si="307"/>
        <v>0</v>
      </c>
      <c r="Z322" s="229">
        <f t="shared" si="307"/>
        <v>0</v>
      </c>
      <c r="AA322" s="229">
        <f t="shared" si="307"/>
        <v>0</v>
      </c>
      <c r="AB322" s="229">
        <f t="shared" si="307"/>
        <v>0</v>
      </c>
      <c r="AC322" s="229">
        <f t="shared" si="307"/>
        <v>0</v>
      </c>
      <c r="AD322" s="229">
        <f t="shared" si="307"/>
        <v>0</v>
      </c>
      <c r="AE322" s="229">
        <f t="shared" si="307"/>
        <v>0</v>
      </c>
      <c r="AF322" s="229">
        <f t="shared" si="307"/>
        <v>0</v>
      </c>
      <c r="AG322" s="229">
        <f t="shared" si="307"/>
        <v>0</v>
      </c>
      <c r="AH322" s="229">
        <f t="shared" si="307"/>
        <v>0</v>
      </c>
      <c r="AI322" s="229">
        <f t="shared" si="307"/>
        <v>0</v>
      </c>
      <c r="AJ322" s="229">
        <f t="shared" si="307"/>
        <v>0</v>
      </c>
      <c r="AK322" s="229">
        <f t="shared" si="307"/>
        <v>0</v>
      </c>
      <c r="AL322" s="229">
        <f t="shared" si="307"/>
        <v>0</v>
      </c>
      <c r="AM322" s="229">
        <f t="shared" si="307"/>
        <v>0</v>
      </c>
      <c r="AN322" s="229">
        <f t="shared" si="307"/>
        <v>0</v>
      </c>
      <c r="AO322" s="229">
        <f t="shared" si="307"/>
        <v>0</v>
      </c>
      <c r="AP322" s="229">
        <f t="shared" si="307"/>
        <v>0</v>
      </c>
      <c r="AQ322" s="229">
        <f t="shared" si="307"/>
        <v>0</v>
      </c>
      <c r="AR322" s="229">
        <f t="shared" si="307"/>
        <v>0</v>
      </c>
      <c r="AS322" s="229">
        <f t="shared" si="307"/>
        <v>0</v>
      </c>
      <c r="AT322" s="229">
        <f t="shared" si="307"/>
        <v>0</v>
      </c>
      <c r="AU322" s="229">
        <f t="shared" si="307"/>
        <v>0</v>
      </c>
      <c r="AV322" s="229">
        <f t="shared" si="307"/>
        <v>0</v>
      </c>
      <c r="AW322" s="229">
        <f t="shared" si="307"/>
        <v>0</v>
      </c>
      <c r="AX322" s="229">
        <f t="shared" si="307"/>
        <v>0</v>
      </c>
      <c r="AY322" s="229">
        <f t="shared" si="307"/>
        <v>0</v>
      </c>
      <c r="AZ322" s="229">
        <f t="shared" si="307"/>
        <v>0</v>
      </c>
      <c r="BA322" s="229">
        <f t="shared" si="307"/>
        <v>0</v>
      </c>
      <c r="BB322" s="229">
        <f t="shared" si="307"/>
        <v>0</v>
      </c>
      <c r="BC322" s="229">
        <f t="shared" si="307"/>
        <v>0</v>
      </c>
      <c r="BD322" s="229">
        <f t="shared" si="307"/>
        <v>0</v>
      </c>
      <c r="BE322" s="229">
        <f t="shared" si="307"/>
        <v>0</v>
      </c>
      <c r="BF322" s="229">
        <f t="shared" si="307"/>
        <v>0</v>
      </c>
      <c r="BG322" s="229">
        <f t="shared" si="307"/>
        <v>0</v>
      </c>
      <c r="BH322" s="229">
        <f t="shared" si="307"/>
        <v>0</v>
      </c>
      <c r="BI322" s="229">
        <f t="shared" si="307"/>
        <v>0</v>
      </c>
      <c r="BJ322" s="229">
        <f t="shared" si="307"/>
        <v>0</v>
      </c>
      <c r="BK322" s="229">
        <f t="shared" si="307"/>
        <v>0</v>
      </c>
      <c r="BL322" s="229">
        <f t="shared" si="307"/>
        <v>0</v>
      </c>
      <c r="BM322" s="229">
        <f t="shared" si="307"/>
        <v>0</v>
      </c>
      <c r="BN322" s="229">
        <f t="shared" si="307"/>
        <v>0</v>
      </c>
      <c r="BO322" s="229">
        <f t="shared" si="306"/>
        <v>0</v>
      </c>
      <c r="BP322" s="229">
        <f t="shared" si="306"/>
        <v>0</v>
      </c>
      <c r="BQ322" s="229">
        <f t="shared" si="306"/>
        <v>0</v>
      </c>
      <c r="BR322" s="229">
        <f t="shared" si="306"/>
        <v>0</v>
      </c>
      <c r="BS322" s="229">
        <f t="shared" si="306"/>
        <v>0</v>
      </c>
      <c r="BT322" s="229">
        <f t="shared" si="306"/>
        <v>0</v>
      </c>
      <c r="BU322" s="229">
        <f t="shared" si="306"/>
        <v>0</v>
      </c>
      <c r="BV322" s="229">
        <f t="shared" si="306"/>
        <v>0</v>
      </c>
      <c r="BW322" s="229">
        <f t="shared" si="306"/>
        <v>0</v>
      </c>
      <c r="BX322" s="229">
        <f t="shared" si="306"/>
        <v>0</v>
      </c>
      <c r="BY322" s="229">
        <f t="shared" si="306"/>
        <v>0</v>
      </c>
      <c r="BZ322" s="229">
        <f t="shared" si="306"/>
        <v>0</v>
      </c>
    </row>
    <row r="323" spans="1:78" x14ac:dyDescent="0.2">
      <c r="A323" s="7" t="str">
        <f t="shared" si="301"/>
        <v>Roll-in 1</v>
      </c>
      <c r="B323" s="7">
        <f t="shared" si="301"/>
        <v>1</v>
      </c>
      <c r="C323" s="7">
        <f t="shared" si="305"/>
        <v>8</v>
      </c>
      <c r="D323" s="165">
        <f t="shared" si="304"/>
        <v>43708</v>
      </c>
      <c r="E323" s="313">
        <f>HLOOKUP(D323,INPUTS!$D$86:$BW$93,IF(B323=1,4,8),FALSE)</f>
        <v>0</v>
      </c>
      <c r="F323" s="77"/>
      <c r="G323" s="229">
        <f t="shared" si="307"/>
        <v>0</v>
      </c>
      <c r="H323" s="229">
        <f t="shared" si="307"/>
        <v>0</v>
      </c>
      <c r="I323" s="229">
        <f t="shared" si="307"/>
        <v>0</v>
      </c>
      <c r="J323" s="229">
        <f t="shared" si="307"/>
        <v>0</v>
      </c>
      <c r="K323" s="229">
        <f t="shared" si="307"/>
        <v>0</v>
      </c>
      <c r="L323" s="229">
        <f t="shared" si="307"/>
        <v>0</v>
      </c>
      <c r="M323" s="229">
        <f t="shared" si="307"/>
        <v>0</v>
      </c>
      <c r="N323" s="229">
        <f t="shared" si="307"/>
        <v>0</v>
      </c>
      <c r="O323" s="229">
        <f t="shared" si="307"/>
        <v>0</v>
      </c>
      <c r="P323" s="229">
        <f t="shared" si="307"/>
        <v>0</v>
      </c>
      <c r="Q323" s="229">
        <f t="shared" si="307"/>
        <v>0</v>
      </c>
      <c r="R323" s="229">
        <f t="shared" si="307"/>
        <v>0</v>
      </c>
      <c r="S323" s="229">
        <f t="shared" si="307"/>
        <v>0</v>
      </c>
      <c r="T323" s="229">
        <f t="shared" si="307"/>
        <v>0</v>
      </c>
      <c r="U323" s="229">
        <f t="shared" si="307"/>
        <v>0</v>
      </c>
      <c r="V323" s="229">
        <f t="shared" si="307"/>
        <v>0</v>
      </c>
      <c r="W323" s="229">
        <f t="shared" si="307"/>
        <v>0</v>
      </c>
      <c r="X323" s="229">
        <f t="shared" si="307"/>
        <v>0</v>
      </c>
      <c r="Y323" s="229">
        <f t="shared" si="307"/>
        <v>0</v>
      </c>
      <c r="Z323" s="229">
        <f t="shared" si="307"/>
        <v>0</v>
      </c>
      <c r="AA323" s="229">
        <f t="shared" si="307"/>
        <v>0</v>
      </c>
      <c r="AB323" s="229">
        <f t="shared" si="307"/>
        <v>0</v>
      </c>
      <c r="AC323" s="229">
        <f t="shared" si="307"/>
        <v>0</v>
      </c>
      <c r="AD323" s="229">
        <f t="shared" si="307"/>
        <v>0</v>
      </c>
      <c r="AE323" s="229">
        <f t="shared" si="307"/>
        <v>0</v>
      </c>
      <c r="AF323" s="229">
        <f t="shared" si="307"/>
        <v>0</v>
      </c>
      <c r="AG323" s="229">
        <f t="shared" si="307"/>
        <v>0</v>
      </c>
      <c r="AH323" s="229">
        <f t="shared" si="307"/>
        <v>0</v>
      </c>
      <c r="AI323" s="229">
        <f t="shared" si="307"/>
        <v>0</v>
      </c>
      <c r="AJ323" s="229">
        <f t="shared" si="307"/>
        <v>0</v>
      </c>
      <c r="AK323" s="229">
        <f t="shared" si="307"/>
        <v>0</v>
      </c>
      <c r="AL323" s="229">
        <f t="shared" si="307"/>
        <v>0</v>
      </c>
      <c r="AM323" s="229">
        <f t="shared" si="307"/>
        <v>0</v>
      </c>
      <c r="AN323" s="229">
        <f t="shared" si="307"/>
        <v>0</v>
      </c>
      <c r="AO323" s="229">
        <f t="shared" si="307"/>
        <v>0</v>
      </c>
      <c r="AP323" s="229">
        <f t="shared" si="307"/>
        <v>0</v>
      </c>
      <c r="AQ323" s="229">
        <f t="shared" si="307"/>
        <v>0</v>
      </c>
      <c r="AR323" s="229">
        <f t="shared" si="307"/>
        <v>0</v>
      </c>
      <c r="AS323" s="229">
        <f t="shared" si="307"/>
        <v>0</v>
      </c>
      <c r="AT323" s="229">
        <f t="shared" si="307"/>
        <v>0</v>
      </c>
      <c r="AU323" s="229">
        <f t="shared" si="307"/>
        <v>0</v>
      </c>
      <c r="AV323" s="229">
        <f t="shared" si="307"/>
        <v>0</v>
      </c>
      <c r="AW323" s="229">
        <f t="shared" si="307"/>
        <v>0</v>
      </c>
      <c r="AX323" s="229">
        <f t="shared" si="307"/>
        <v>0</v>
      </c>
      <c r="AY323" s="229">
        <f t="shared" si="307"/>
        <v>0</v>
      </c>
      <c r="AZ323" s="229">
        <f t="shared" si="307"/>
        <v>0</v>
      </c>
      <c r="BA323" s="229">
        <f t="shared" si="307"/>
        <v>0</v>
      </c>
      <c r="BB323" s="229">
        <f t="shared" si="307"/>
        <v>0</v>
      </c>
      <c r="BC323" s="229">
        <f t="shared" si="307"/>
        <v>0</v>
      </c>
      <c r="BD323" s="229">
        <f t="shared" si="307"/>
        <v>0</v>
      </c>
      <c r="BE323" s="229">
        <f t="shared" si="307"/>
        <v>0</v>
      </c>
      <c r="BF323" s="229">
        <f t="shared" si="307"/>
        <v>0</v>
      </c>
      <c r="BG323" s="229">
        <f t="shared" si="307"/>
        <v>0</v>
      </c>
      <c r="BH323" s="229">
        <f t="shared" si="307"/>
        <v>0</v>
      </c>
      <c r="BI323" s="229">
        <f t="shared" si="307"/>
        <v>0</v>
      </c>
      <c r="BJ323" s="229">
        <f t="shared" si="307"/>
        <v>0</v>
      </c>
      <c r="BK323" s="229">
        <f t="shared" si="307"/>
        <v>0</v>
      </c>
      <c r="BL323" s="229">
        <f t="shared" si="307"/>
        <v>0</v>
      </c>
      <c r="BM323" s="229">
        <f t="shared" si="307"/>
        <v>0</v>
      </c>
      <c r="BN323" s="229">
        <f t="shared" si="307"/>
        <v>0</v>
      </c>
      <c r="BO323" s="229">
        <f t="shared" si="306"/>
        <v>0</v>
      </c>
      <c r="BP323" s="229">
        <f t="shared" si="306"/>
        <v>0</v>
      </c>
      <c r="BQ323" s="229">
        <f t="shared" si="306"/>
        <v>0</v>
      </c>
      <c r="BR323" s="229">
        <f t="shared" si="306"/>
        <v>0</v>
      </c>
      <c r="BS323" s="229">
        <f t="shared" si="306"/>
        <v>0</v>
      </c>
      <c r="BT323" s="229">
        <f t="shared" si="306"/>
        <v>0</v>
      </c>
      <c r="BU323" s="229">
        <f t="shared" si="306"/>
        <v>0</v>
      </c>
      <c r="BV323" s="229">
        <f t="shared" si="306"/>
        <v>0</v>
      </c>
      <c r="BW323" s="229">
        <f t="shared" si="306"/>
        <v>0</v>
      </c>
      <c r="BX323" s="229">
        <f t="shared" si="306"/>
        <v>0</v>
      </c>
      <c r="BY323" s="229">
        <f t="shared" si="306"/>
        <v>0</v>
      </c>
      <c r="BZ323" s="229">
        <f t="shared" si="306"/>
        <v>0</v>
      </c>
    </row>
    <row r="324" spans="1:78" x14ac:dyDescent="0.2">
      <c r="A324" s="7" t="str">
        <f t="shared" si="301"/>
        <v>Roll-in 2</v>
      </c>
      <c r="B324" s="7">
        <f t="shared" si="301"/>
        <v>1</v>
      </c>
      <c r="C324" s="7">
        <f t="shared" si="305"/>
        <v>9</v>
      </c>
      <c r="D324" s="165">
        <f t="shared" si="304"/>
        <v>43738</v>
      </c>
      <c r="E324" s="313">
        <f>HLOOKUP(D324,INPUTS!$D$86:$BW$93,IF(B324=1,4,8),FALSE)</f>
        <v>0</v>
      </c>
      <c r="F324" s="77"/>
      <c r="G324" s="229">
        <f t="shared" si="307"/>
        <v>0</v>
      </c>
      <c r="H324" s="229">
        <f t="shared" si="307"/>
        <v>0</v>
      </c>
      <c r="I324" s="229">
        <f t="shared" si="307"/>
        <v>0</v>
      </c>
      <c r="J324" s="229">
        <f t="shared" si="307"/>
        <v>0</v>
      </c>
      <c r="K324" s="229">
        <f t="shared" si="307"/>
        <v>0</v>
      </c>
      <c r="L324" s="229">
        <f t="shared" si="307"/>
        <v>0</v>
      </c>
      <c r="M324" s="229">
        <f t="shared" si="307"/>
        <v>0</v>
      </c>
      <c r="N324" s="229">
        <f t="shared" si="307"/>
        <v>0</v>
      </c>
      <c r="O324" s="229">
        <f t="shared" si="307"/>
        <v>0</v>
      </c>
      <c r="P324" s="229">
        <f t="shared" si="307"/>
        <v>0</v>
      </c>
      <c r="Q324" s="229">
        <f t="shared" si="307"/>
        <v>0</v>
      </c>
      <c r="R324" s="229">
        <f t="shared" si="307"/>
        <v>0</v>
      </c>
      <c r="S324" s="229">
        <f t="shared" si="307"/>
        <v>0</v>
      </c>
      <c r="T324" s="229">
        <f t="shared" si="307"/>
        <v>0</v>
      </c>
      <c r="U324" s="229">
        <f t="shared" si="307"/>
        <v>0</v>
      </c>
      <c r="V324" s="229">
        <f t="shared" si="307"/>
        <v>0</v>
      </c>
      <c r="W324" s="229">
        <f t="shared" si="307"/>
        <v>0</v>
      </c>
      <c r="X324" s="229">
        <f t="shared" si="307"/>
        <v>0</v>
      </c>
      <c r="Y324" s="229">
        <f t="shared" si="307"/>
        <v>0</v>
      </c>
      <c r="Z324" s="229">
        <f t="shared" si="307"/>
        <v>0</v>
      </c>
      <c r="AA324" s="229">
        <f t="shared" si="307"/>
        <v>0</v>
      </c>
      <c r="AB324" s="229">
        <f t="shared" si="307"/>
        <v>0</v>
      </c>
      <c r="AC324" s="229">
        <f t="shared" si="307"/>
        <v>0</v>
      </c>
      <c r="AD324" s="229">
        <f t="shared" si="307"/>
        <v>0</v>
      </c>
      <c r="AE324" s="229">
        <f t="shared" si="307"/>
        <v>0</v>
      </c>
      <c r="AF324" s="229">
        <f t="shared" si="307"/>
        <v>0</v>
      </c>
      <c r="AG324" s="229">
        <f t="shared" si="307"/>
        <v>0</v>
      </c>
      <c r="AH324" s="229">
        <f t="shared" si="307"/>
        <v>0</v>
      </c>
      <c r="AI324" s="229">
        <f t="shared" si="307"/>
        <v>0</v>
      </c>
      <c r="AJ324" s="229">
        <f t="shared" si="307"/>
        <v>0</v>
      </c>
      <c r="AK324" s="229">
        <f t="shared" si="307"/>
        <v>0</v>
      </c>
      <c r="AL324" s="229">
        <f t="shared" si="307"/>
        <v>0</v>
      </c>
      <c r="AM324" s="229">
        <f t="shared" si="307"/>
        <v>0</v>
      </c>
      <c r="AN324" s="229">
        <f t="shared" si="307"/>
        <v>0</v>
      </c>
      <c r="AO324" s="229">
        <f t="shared" si="307"/>
        <v>0</v>
      </c>
      <c r="AP324" s="229">
        <f t="shared" si="307"/>
        <v>0</v>
      </c>
      <c r="AQ324" s="229">
        <f t="shared" si="307"/>
        <v>0</v>
      </c>
      <c r="AR324" s="229">
        <f t="shared" si="307"/>
        <v>0</v>
      </c>
      <c r="AS324" s="229">
        <f t="shared" si="307"/>
        <v>0</v>
      </c>
      <c r="AT324" s="229">
        <f t="shared" si="307"/>
        <v>0</v>
      </c>
      <c r="AU324" s="229">
        <f t="shared" si="307"/>
        <v>0</v>
      </c>
      <c r="AV324" s="229">
        <f t="shared" si="307"/>
        <v>0</v>
      </c>
      <c r="AW324" s="229">
        <f t="shared" si="307"/>
        <v>0</v>
      </c>
      <c r="AX324" s="229">
        <f t="shared" si="307"/>
        <v>0</v>
      </c>
      <c r="AY324" s="229">
        <f t="shared" si="307"/>
        <v>0</v>
      </c>
      <c r="AZ324" s="229">
        <f t="shared" si="307"/>
        <v>0</v>
      </c>
      <c r="BA324" s="229">
        <f t="shared" si="307"/>
        <v>0</v>
      </c>
      <c r="BB324" s="229">
        <f t="shared" si="307"/>
        <v>0</v>
      </c>
      <c r="BC324" s="229">
        <f t="shared" si="307"/>
        <v>0</v>
      </c>
      <c r="BD324" s="229">
        <f t="shared" si="307"/>
        <v>0</v>
      </c>
      <c r="BE324" s="229">
        <f t="shared" si="307"/>
        <v>0</v>
      </c>
      <c r="BF324" s="229">
        <f t="shared" si="307"/>
        <v>0</v>
      </c>
      <c r="BG324" s="229">
        <f t="shared" si="307"/>
        <v>0</v>
      </c>
      <c r="BH324" s="229">
        <f t="shared" si="307"/>
        <v>0</v>
      </c>
      <c r="BI324" s="229">
        <f t="shared" si="307"/>
        <v>0</v>
      </c>
      <c r="BJ324" s="229">
        <f t="shared" si="307"/>
        <v>0</v>
      </c>
      <c r="BK324" s="229">
        <f t="shared" si="307"/>
        <v>0</v>
      </c>
      <c r="BL324" s="229">
        <f t="shared" si="307"/>
        <v>0</v>
      </c>
      <c r="BM324" s="229">
        <f t="shared" si="307"/>
        <v>0</v>
      </c>
      <c r="BN324" s="229">
        <f t="shared" si="307"/>
        <v>0</v>
      </c>
      <c r="BO324" s="229">
        <f t="shared" si="306"/>
        <v>0</v>
      </c>
      <c r="BP324" s="229">
        <f t="shared" si="306"/>
        <v>0</v>
      </c>
      <c r="BQ324" s="229">
        <f t="shared" si="306"/>
        <v>0</v>
      </c>
      <c r="BR324" s="229">
        <f t="shared" si="306"/>
        <v>0</v>
      </c>
      <c r="BS324" s="229">
        <f t="shared" si="306"/>
        <v>0</v>
      </c>
      <c r="BT324" s="229">
        <f t="shared" si="306"/>
        <v>0</v>
      </c>
      <c r="BU324" s="229">
        <f t="shared" si="306"/>
        <v>0</v>
      </c>
      <c r="BV324" s="229">
        <f t="shared" si="306"/>
        <v>0</v>
      </c>
      <c r="BW324" s="229">
        <f t="shared" si="306"/>
        <v>0</v>
      </c>
      <c r="BX324" s="229">
        <f t="shared" si="306"/>
        <v>0</v>
      </c>
      <c r="BY324" s="229">
        <f t="shared" si="306"/>
        <v>0</v>
      </c>
      <c r="BZ324" s="229">
        <f t="shared" si="306"/>
        <v>0</v>
      </c>
    </row>
    <row r="325" spans="1:78" x14ac:dyDescent="0.2">
      <c r="A325" s="7" t="str">
        <f t="shared" si="301"/>
        <v>Roll-in 2</v>
      </c>
      <c r="B325" s="7">
        <f t="shared" si="301"/>
        <v>1</v>
      </c>
      <c r="C325" s="7">
        <f t="shared" si="305"/>
        <v>10</v>
      </c>
      <c r="D325" s="165">
        <f t="shared" si="304"/>
        <v>43769</v>
      </c>
      <c r="E325" s="313">
        <f>HLOOKUP(D325,INPUTS!$D$86:$BW$93,IF(B325=1,4,8),FALSE)</f>
        <v>0</v>
      </c>
      <c r="F325" s="77"/>
      <c r="G325" s="229">
        <f t="shared" si="307"/>
        <v>0</v>
      </c>
      <c r="H325" s="229">
        <f t="shared" si="307"/>
        <v>0</v>
      </c>
      <c r="I325" s="229">
        <f t="shared" si="307"/>
        <v>0</v>
      </c>
      <c r="J325" s="229">
        <f t="shared" si="307"/>
        <v>0</v>
      </c>
      <c r="K325" s="229">
        <f t="shared" si="307"/>
        <v>0</v>
      </c>
      <c r="L325" s="229">
        <f t="shared" si="307"/>
        <v>0</v>
      </c>
      <c r="M325" s="229">
        <f t="shared" si="307"/>
        <v>0</v>
      </c>
      <c r="N325" s="229">
        <f t="shared" si="307"/>
        <v>0</v>
      </c>
      <c r="O325" s="229">
        <f t="shared" si="307"/>
        <v>0</v>
      </c>
      <c r="P325" s="229">
        <f t="shared" si="307"/>
        <v>0</v>
      </c>
      <c r="Q325" s="229">
        <f t="shared" si="307"/>
        <v>0</v>
      </c>
      <c r="R325" s="229">
        <f t="shared" si="307"/>
        <v>0</v>
      </c>
      <c r="S325" s="229">
        <f t="shared" si="307"/>
        <v>0</v>
      </c>
      <c r="T325" s="229">
        <f t="shared" si="307"/>
        <v>0</v>
      </c>
      <c r="U325" s="229">
        <f t="shared" si="307"/>
        <v>0</v>
      </c>
      <c r="V325" s="229">
        <f t="shared" ref="V325:BZ329" si="308">IF(V$9=$D325,$E325,0)</f>
        <v>0</v>
      </c>
      <c r="W325" s="229">
        <f t="shared" si="308"/>
        <v>0</v>
      </c>
      <c r="X325" s="229">
        <f t="shared" si="308"/>
        <v>0</v>
      </c>
      <c r="Y325" s="229">
        <f t="shared" si="308"/>
        <v>0</v>
      </c>
      <c r="Z325" s="229">
        <f t="shared" si="308"/>
        <v>0</v>
      </c>
      <c r="AA325" s="229">
        <f t="shared" si="308"/>
        <v>0</v>
      </c>
      <c r="AB325" s="229">
        <f t="shared" si="308"/>
        <v>0</v>
      </c>
      <c r="AC325" s="229">
        <f t="shared" si="308"/>
        <v>0</v>
      </c>
      <c r="AD325" s="229">
        <f t="shared" si="308"/>
        <v>0</v>
      </c>
      <c r="AE325" s="229">
        <f t="shared" si="308"/>
        <v>0</v>
      </c>
      <c r="AF325" s="229">
        <f t="shared" si="308"/>
        <v>0</v>
      </c>
      <c r="AG325" s="229">
        <f t="shared" si="308"/>
        <v>0</v>
      </c>
      <c r="AH325" s="229">
        <f t="shared" si="308"/>
        <v>0</v>
      </c>
      <c r="AI325" s="229">
        <f t="shared" si="308"/>
        <v>0</v>
      </c>
      <c r="AJ325" s="229">
        <f t="shared" si="308"/>
        <v>0</v>
      </c>
      <c r="AK325" s="229">
        <f t="shared" si="308"/>
        <v>0</v>
      </c>
      <c r="AL325" s="229">
        <f t="shared" si="308"/>
        <v>0</v>
      </c>
      <c r="AM325" s="229">
        <f t="shared" si="308"/>
        <v>0</v>
      </c>
      <c r="AN325" s="229">
        <f t="shared" si="308"/>
        <v>0</v>
      </c>
      <c r="AO325" s="229">
        <f t="shared" si="308"/>
        <v>0</v>
      </c>
      <c r="AP325" s="229">
        <f t="shared" si="308"/>
        <v>0</v>
      </c>
      <c r="AQ325" s="229">
        <f t="shared" si="308"/>
        <v>0</v>
      </c>
      <c r="AR325" s="229">
        <f t="shared" si="308"/>
        <v>0</v>
      </c>
      <c r="AS325" s="229">
        <f t="shared" si="308"/>
        <v>0</v>
      </c>
      <c r="AT325" s="229">
        <f t="shared" si="308"/>
        <v>0</v>
      </c>
      <c r="AU325" s="229">
        <f t="shared" si="308"/>
        <v>0</v>
      </c>
      <c r="AV325" s="229">
        <f t="shared" si="308"/>
        <v>0</v>
      </c>
      <c r="AW325" s="229">
        <f t="shared" si="308"/>
        <v>0</v>
      </c>
      <c r="AX325" s="229">
        <f t="shared" si="308"/>
        <v>0</v>
      </c>
      <c r="AY325" s="229">
        <f t="shared" si="308"/>
        <v>0</v>
      </c>
      <c r="AZ325" s="229">
        <f t="shared" si="308"/>
        <v>0</v>
      </c>
      <c r="BA325" s="229">
        <f t="shared" si="308"/>
        <v>0</v>
      </c>
      <c r="BB325" s="229">
        <f t="shared" si="308"/>
        <v>0</v>
      </c>
      <c r="BC325" s="229">
        <f t="shared" si="308"/>
        <v>0</v>
      </c>
      <c r="BD325" s="229">
        <f t="shared" si="308"/>
        <v>0</v>
      </c>
      <c r="BE325" s="229">
        <f t="shared" si="308"/>
        <v>0</v>
      </c>
      <c r="BF325" s="229">
        <f t="shared" si="308"/>
        <v>0</v>
      </c>
      <c r="BG325" s="229">
        <f t="shared" si="308"/>
        <v>0</v>
      </c>
      <c r="BH325" s="229">
        <f t="shared" si="308"/>
        <v>0</v>
      </c>
      <c r="BI325" s="229">
        <f t="shared" si="308"/>
        <v>0</v>
      </c>
      <c r="BJ325" s="229">
        <f t="shared" si="308"/>
        <v>0</v>
      </c>
      <c r="BK325" s="229">
        <f t="shared" si="308"/>
        <v>0</v>
      </c>
      <c r="BL325" s="229">
        <f t="shared" si="308"/>
        <v>0</v>
      </c>
      <c r="BM325" s="229">
        <f t="shared" si="308"/>
        <v>0</v>
      </c>
      <c r="BN325" s="229">
        <f t="shared" si="308"/>
        <v>0</v>
      </c>
      <c r="BO325" s="229">
        <f t="shared" si="308"/>
        <v>0</v>
      </c>
      <c r="BP325" s="229">
        <f t="shared" si="308"/>
        <v>0</v>
      </c>
      <c r="BQ325" s="229">
        <f t="shared" si="308"/>
        <v>0</v>
      </c>
      <c r="BR325" s="229">
        <f t="shared" si="308"/>
        <v>0</v>
      </c>
      <c r="BS325" s="229">
        <f t="shared" si="308"/>
        <v>0</v>
      </c>
      <c r="BT325" s="229">
        <f t="shared" si="308"/>
        <v>0</v>
      </c>
      <c r="BU325" s="229">
        <f t="shared" si="308"/>
        <v>0</v>
      </c>
      <c r="BV325" s="229">
        <f t="shared" si="308"/>
        <v>0</v>
      </c>
      <c r="BW325" s="229">
        <f t="shared" si="308"/>
        <v>0</v>
      </c>
      <c r="BX325" s="229">
        <f t="shared" si="308"/>
        <v>0</v>
      </c>
      <c r="BY325" s="229">
        <f t="shared" si="308"/>
        <v>0</v>
      </c>
      <c r="BZ325" s="229">
        <f t="shared" si="308"/>
        <v>0</v>
      </c>
    </row>
    <row r="326" spans="1:78" x14ac:dyDescent="0.2">
      <c r="A326" s="7" t="str">
        <f t="shared" si="301"/>
        <v>Roll-in 2</v>
      </c>
      <c r="B326" s="7">
        <f t="shared" si="301"/>
        <v>1</v>
      </c>
      <c r="C326" s="7">
        <f t="shared" si="305"/>
        <v>11</v>
      </c>
      <c r="D326" s="165">
        <f t="shared" si="304"/>
        <v>43799</v>
      </c>
      <c r="E326" s="313">
        <f>HLOOKUP(D326,INPUTS!$D$86:$BW$93,IF(B326=1,4,8),FALSE)</f>
        <v>0</v>
      </c>
      <c r="F326" s="77"/>
      <c r="G326" s="229">
        <f t="shared" ref="G326:BN330" si="309">IF(G$9=$D326,$E326,0)</f>
        <v>0</v>
      </c>
      <c r="H326" s="229">
        <f t="shared" si="309"/>
        <v>0</v>
      </c>
      <c r="I326" s="229">
        <f t="shared" si="309"/>
        <v>0</v>
      </c>
      <c r="J326" s="229">
        <f t="shared" si="309"/>
        <v>0</v>
      </c>
      <c r="K326" s="229">
        <f t="shared" si="309"/>
        <v>0</v>
      </c>
      <c r="L326" s="229">
        <f t="shared" si="309"/>
        <v>0</v>
      </c>
      <c r="M326" s="229">
        <f t="shared" si="309"/>
        <v>0</v>
      </c>
      <c r="N326" s="229">
        <f t="shared" si="309"/>
        <v>0</v>
      </c>
      <c r="O326" s="229">
        <f t="shared" si="309"/>
        <v>0</v>
      </c>
      <c r="P326" s="229">
        <f t="shared" si="309"/>
        <v>0</v>
      </c>
      <c r="Q326" s="229">
        <f t="shared" si="309"/>
        <v>0</v>
      </c>
      <c r="R326" s="229">
        <f t="shared" si="309"/>
        <v>0</v>
      </c>
      <c r="S326" s="229">
        <f t="shared" si="309"/>
        <v>0</v>
      </c>
      <c r="T326" s="229">
        <f t="shared" si="309"/>
        <v>0</v>
      </c>
      <c r="U326" s="229">
        <f t="shared" si="309"/>
        <v>0</v>
      </c>
      <c r="V326" s="229">
        <f t="shared" si="309"/>
        <v>0</v>
      </c>
      <c r="W326" s="229">
        <f t="shared" si="309"/>
        <v>0</v>
      </c>
      <c r="X326" s="229">
        <f t="shared" si="309"/>
        <v>0</v>
      </c>
      <c r="Y326" s="229">
        <f t="shared" si="309"/>
        <v>0</v>
      </c>
      <c r="Z326" s="229">
        <f t="shared" si="309"/>
        <v>0</v>
      </c>
      <c r="AA326" s="229">
        <f t="shared" si="309"/>
        <v>0</v>
      </c>
      <c r="AB326" s="229">
        <f t="shared" si="309"/>
        <v>0</v>
      </c>
      <c r="AC326" s="229">
        <f t="shared" si="309"/>
        <v>0</v>
      </c>
      <c r="AD326" s="229">
        <f t="shared" si="309"/>
        <v>0</v>
      </c>
      <c r="AE326" s="229">
        <f t="shared" si="309"/>
        <v>0</v>
      </c>
      <c r="AF326" s="229">
        <f t="shared" si="309"/>
        <v>0</v>
      </c>
      <c r="AG326" s="229">
        <f t="shared" si="309"/>
        <v>0</v>
      </c>
      <c r="AH326" s="229">
        <f t="shared" si="309"/>
        <v>0</v>
      </c>
      <c r="AI326" s="229">
        <f t="shared" si="309"/>
        <v>0</v>
      </c>
      <c r="AJ326" s="229">
        <f t="shared" si="309"/>
        <v>0</v>
      </c>
      <c r="AK326" s="229">
        <f t="shared" si="309"/>
        <v>0</v>
      </c>
      <c r="AL326" s="229">
        <f t="shared" si="309"/>
        <v>0</v>
      </c>
      <c r="AM326" s="229">
        <f t="shared" si="309"/>
        <v>0</v>
      </c>
      <c r="AN326" s="229">
        <f t="shared" si="309"/>
        <v>0</v>
      </c>
      <c r="AO326" s="229">
        <f t="shared" si="309"/>
        <v>0</v>
      </c>
      <c r="AP326" s="229">
        <f t="shared" si="309"/>
        <v>0</v>
      </c>
      <c r="AQ326" s="229">
        <f t="shared" si="309"/>
        <v>0</v>
      </c>
      <c r="AR326" s="229">
        <f t="shared" si="309"/>
        <v>0</v>
      </c>
      <c r="AS326" s="229">
        <f t="shared" si="309"/>
        <v>0</v>
      </c>
      <c r="AT326" s="229">
        <f t="shared" si="309"/>
        <v>0</v>
      </c>
      <c r="AU326" s="229">
        <f t="shared" si="309"/>
        <v>0</v>
      </c>
      <c r="AV326" s="229">
        <f t="shared" si="309"/>
        <v>0</v>
      </c>
      <c r="AW326" s="229">
        <f t="shared" si="309"/>
        <v>0</v>
      </c>
      <c r="AX326" s="229">
        <f t="shared" si="309"/>
        <v>0</v>
      </c>
      <c r="AY326" s="229">
        <f t="shared" si="309"/>
        <v>0</v>
      </c>
      <c r="AZ326" s="229">
        <f t="shared" si="309"/>
        <v>0</v>
      </c>
      <c r="BA326" s="229">
        <f t="shared" si="309"/>
        <v>0</v>
      </c>
      <c r="BB326" s="229">
        <f t="shared" si="309"/>
        <v>0</v>
      </c>
      <c r="BC326" s="229">
        <f t="shared" si="309"/>
        <v>0</v>
      </c>
      <c r="BD326" s="229">
        <f t="shared" si="309"/>
        <v>0</v>
      </c>
      <c r="BE326" s="229">
        <f t="shared" si="309"/>
        <v>0</v>
      </c>
      <c r="BF326" s="229">
        <f t="shared" si="309"/>
        <v>0</v>
      </c>
      <c r="BG326" s="229">
        <f t="shared" si="309"/>
        <v>0</v>
      </c>
      <c r="BH326" s="229">
        <f t="shared" si="309"/>
        <v>0</v>
      </c>
      <c r="BI326" s="229">
        <f t="shared" si="309"/>
        <v>0</v>
      </c>
      <c r="BJ326" s="229">
        <f t="shared" si="309"/>
        <v>0</v>
      </c>
      <c r="BK326" s="229">
        <f t="shared" si="309"/>
        <v>0</v>
      </c>
      <c r="BL326" s="229">
        <f t="shared" si="309"/>
        <v>0</v>
      </c>
      <c r="BM326" s="229">
        <f t="shared" si="309"/>
        <v>0</v>
      </c>
      <c r="BN326" s="229">
        <f t="shared" si="309"/>
        <v>0</v>
      </c>
      <c r="BO326" s="229">
        <f t="shared" si="308"/>
        <v>0</v>
      </c>
      <c r="BP326" s="229">
        <f t="shared" si="308"/>
        <v>0</v>
      </c>
      <c r="BQ326" s="229">
        <f t="shared" si="308"/>
        <v>0</v>
      </c>
      <c r="BR326" s="229">
        <f t="shared" si="308"/>
        <v>0</v>
      </c>
      <c r="BS326" s="229">
        <f t="shared" si="308"/>
        <v>0</v>
      </c>
      <c r="BT326" s="229">
        <f t="shared" si="308"/>
        <v>0</v>
      </c>
      <c r="BU326" s="229">
        <f t="shared" si="308"/>
        <v>0</v>
      </c>
      <c r="BV326" s="229">
        <f t="shared" si="308"/>
        <v>0</v>
      </c>
      <c r="BW326" s="229">
        <f t="shared" si="308"/>
        <v>0</v>
      </c>
      <c r="BX326" s="229">
        <f t="shared" si="308"/>
        <v>0</v>
      </c>
      <c r="BY326" s="229">
        <f t="shared" si="308"/>
        <v>0</v>
      </c>
      <c r="BZ326" s="229">
        <f t="shared" si="308"/>
        <v>0</v>
      </c>
    </row>
    <row r="327" spans="1:78" x14ac:dyDescent="0.2">
      <c r="A327" s="7" t="str">
        <f t="shared" si="301"/>
        <v>Roll-in 2</v>
      </c>
      <c r="B327" s="7">
        <f t="shared" si="301"/>
        <v>1</v>
      </c>
      <c r="C327" s="7">
        <f t="shared" si="305"/>
        <v>12</v>
      </c>
      <c r="D327" s="165">
        <f t="shared" si="304"/>
        <v>43830</v>
      </c>
      <c r="E327" s="313">
        <f>HLOOKUP(D327,INPUTS!$D$86:$BW$93,IF(B327=1,4,8),FALSE)</f>
        <v>0</v>
      </c>
      <c r="F327" s="77"/>
      <c r="G327" s="229">
        <f t="shared" si="309"/>
        <v>0</v>
      </c>
      <c r="H327" s="229">
        <f t="shared" si="309"/>
        <v>0</v>
      </c>
      <c r="I327" s="229">
        <f t="shared" si="309"/>
        <v>0</v>
      </c>
      <c r="J327" s="229">
        <f t="shared" si="309"/>
        <v>0</v>
      </c>
      <c r="K327" s="229">
        <f t="shared" si="309"/>
        <v>0</v>
      </c>
      <c r="L327" s="229">
        <f t="shared" si="309"/>
        <v>0</v>
      </c>
      <c r="M327" s="229">
        <f t="shared" si="309"/>
        <v>0</v>
      </c>
      <c r="N327" s="229">
        <f t="shared" si="309"/>
        <v>0</v>
      </c>
      <c r="O327" s="229">
        <f t="shared" si="309"/>
        <v>0</v>
      </c>
      <c r="P327" s="229">
        <f t="shared" si="309"/>
        <v>0</v>
      </c>
      <c r="Q327" s="229">
        <f t="shared" si="309"/>
        <v>0</v>
      </c>
      <c r="R327" s="229">
        <f t="shared" si="309"/>
        <v>0</v>
      </c>
      <c r="S327" s="229">
        <f t="shared" si="309"/>
        <v>0</v>
      </c>
      <c r="T327" s="229">
        <f t="shared" si="309"/>
        <v>0</v>
      </c>
      <c r="U327" s="229">
        <f t="shared" si="309"/>
        <v>0</v>
      </c>
      <c r="V327" s="229">
        <f t="shared" si="309"/>
        <v>0</v>
      </c>
      <c r="W327" s="229">
        <f t="shared" si="309"/>
        <v>0</v>
      </c>
      <c r="X327" s="229">
        <f t="shared" si="309"/>
        <v>0</v>
      </c>
      <c r="Y327" s="229">
        <f t="shared" si="309"/>
        <v>0</v>
      </c>
      <c r="Z327" s="229">
        <f t="shared" si="309"/>
        <v>0</v>
      </c>
      <c r="AA327" s="229">
        <f t="shared" si="309"/>
        <v>0</v>
      </c>
      <c r="AB327" s="229">
        <f t="shared" si="309"/>
        <v>0</v>
      </c>
      <c r="AC327" s="229">
        <f t="shared" si="309"/>
        <v>0</v>
      </c>
      <c r="AD327" s="229">
        <f t="shared" si="309"/>
        <v>0</v>
      </c>
      <c r="AE327" s="229">
        <f t="shared" si="309"/>
        <v>0</v>
      </c>
      <c r="AF327" s="229">
        <f t="shared" si="309"/>
        <v>0</v>
      </c>
      <c r="AG327" s="229">
        <f t="shared" si="309"/>
        <v>0</v>
      </c>
      <c r="AH327" s="229">
        <f t="shared" si="309"/>
        <v>0</v>
      </c>
      <c r="AI327" s="229">
        <f t="shared" si="309"/>
        <v>0</v>
      </c>
      <c r="AJ327" s="229">
        <f t="shared" si="309"/>
        <v>0</v>
      </c>
      <c r="AK327" s="229">
        <f t="shared" si="309"/>
        <v>0</v>
      </c>
      <c r="AL327" s="229">
        <f t="shared" si="309"/>
        <v>0</v>
      </c>
      <c r="AM327" s="229">
        <f t="shared" si="309"/>
        <v>0</v>
      </c>
      <c r="AN327" s="229">
        <f t="shared" si="309"/>
        <v>0</v>
      </c>
      <c r="AO327" s="229">
        <f t="shared" si="309"/>
        <v>0</v>
      </c>
      <c r="AP327" s="229">
        <f t="shared" si="309"/>
        <v>0</v>
      </c>
      <c r="AQ327" s="229">
        <f t="shared" si="309"/>
        <v>0</v>
      </c>
      <c r="AR327" s="229">
        <f t="shared" si="309"/>
        <v>0</v>
      </c>
      <c r="AS327" s="229">
        <f t="shared" si="309"/>
        <v>0</v>
      </c>
      <c r="AT327" s="229">
        <f t="shared" si="309"/>
        <v>0</v>
      </c>
      <c r="AU327" s="229">
        <f t="shared" si="309"/>
        <v>0</v>
      </c>
      <c r="AV327" s="229">
        <f t="shared" si="309"/>
        <v>0</v>
      </c>
      <c r="AW327" s="229">
        <f t="shared" si="309"/>
        <v>0</v>
      </c>
      <c r="AX327" s="229">
        <f t="shared" si="309"/>
        <v>0</v>
      </c>
      <c r="AY327" s="229">
        <f t="shared" si="309"/>
        <v>0</v>
      </c>
      <c r="AZ327" s="229">
        <f t="shared" si="309"/>
        <v>0</v>
      </c>
      <c r="BA327" s="229">
        <f t="shared" si="309"/>
        <v>0</v>
      </c>
      <c r="BB327" s="229">
        <f t="shared" si="309"/>
        <v>0</v>
      </c>
      <c r="BC327" s="229">
        <f t="shared" si="309"/>
        <v>0</v>
      </c>
      <c r="BD327" s="229">
        <f t="shared" si="309"/>
        <v>0</v>
      </c>
      <c r="BE327" s="229">
        <f t="shared" si="309"/>
        <v>0</v>
      </c>
      <c r="BF327" s="229">
        <f t="shared" si="309"/>
        <v>0</v>
      </c>
      <c r="BG327" s="229">
        <f t="shared" si="309"/>
        <v>0</v>
      </c>
      <c r="BH327" s="229">
        <f t="shared" si="309"/>
        <v>0</v>
      </c>
      <c r="BI327" s="229">
        <f t="shared" si="309"/>
        <v>0</v>
      </c>
      <c r="BJ327" s="229">
        <f t="shared" si="309"/>
        <v>0</v>
      </c>
      <c r="BK327" s="229">
        <f t="shared" si="309"/>
        <v>0</v>
      </c>
      <c r="BL327" s="229">
        <f t="shared" si="309"/>
        <v>0</v>
      </c>
      <c r="BM327" s="229">
        <f t="shared" si="309"/>
        <v>0</v>
      </c>
      <c r="BN327" s="229">
        <f t="shared" si="309"/>
        <v>0</v>
      </c>
      <c r="BO327" s="229">
        <f t="shared" si="308"/>
        <v>0</v>
      </c>
      <c r="BP327" s="229">
        <f t="shared" si="308"/>
        <v>0</v>
      </c>
      <c r="BQ327" s="229">
        <f t="shared" si="308"/>
        <v>0</v>
      </c>
      <c r="BR327" s="229">
        <f t="shared" si="308"/>
        <v>0</v>
      </c>
      <c r="BS327" s="229">
        <f t="shared" si="308"/>
        <v>0</v>
      </c>
      <c r="BT327" s="229">
        <f t="shared" si="308"/>
        <v>0</v>
      </c>
      <c r="BU327" s="229">
        <f t="shared" si="308"/>
        <v>0</v>
      </c>
      <c r="BV327" s="229">
        <f t="shared" si="308"/>
        <v>0</v>
      </c>
      <c r="BW327" s="229">
        <f t="shared" si="308"/>
        <v>0</v>
      </c>
      <c r="BX327" s="229">
        <f t="shared" si="308"/>
        <v>0</v>
      </c>
      <c r="BY327" s="229">
        <f t="shared" si="308"/>
        <v>0</v>
      </c>
      <c r="BZ327" s="229">
        <f t="shared" si="308"/>
        <v>0</v>
      </c>
    </row>
    <row r="328" spans="1:78" x14ac:dyDescent="0.2">
      <c r="A328" s="7" t="str">
        <f t="shared" si="301"/>
        <v>Roll-in 2</v>
      </c>
      <c r="B328" s="7">
        <f t="shared" si="301"/>
        <v>1</v>
      </c>
      <c r="C328" s="7">
        <f t="shared" si="305"/>
        <v>13</v>
      </c>
      <c r="D328" s="165">
        <f t="shared" si="304"/>
        <v>43861</v>
      </c>
      <c r="E328" s="313">
        <f>HLOOKUP(D328,INPUTS!$D$86:$BW$93,IF(B328=1,4,8),FALSE)</f>
        <v>0</v>
      </c>
      <c r="F328" s="77"/>
      <c r="G328" s="229">
        <f t="shared" si="309"/>
        <v>0</v>
      </c>
      <c r="H328" s="229">
        <f t="shared" si="309"/>
        <v>0</v>
      </c>
      <c r="I328" s="229">
        <f t="shared" si="309"/>
        <v>0</v>
      </c>
      <c r="J328" s="229">
        <f t="shared" si="309"/>
        <v>0</v>
      </c>
      <c r="K328" s="229">
        <f t="shared" si="309"/>
        <v>0</v>
      </c>
      <c r="L328" s="229">
        <f t="shared" si="309"/>
        <v>0</v>
      </c>
      <c r="M328" s="229">
        <f t="shared" si="309"/>
        <v>0</v>
      </c>
      <c r="N328" s="229">
        <f t="shared" si="309"/>
        <v>0</v>
      </c>
      <c r="O328" s="229">
        <f t="shared" si="309"/>
        <v>0</v>
      </c>
      <c r="P328" s="229">
        <f t="shared" si="309"/>
        <v>0</v>
      </c>
      <c r="Q328" s="229">
        <f t="shared" si="309"/>
        <v>0</v>
      </c>
      <c r="R328" s="229">
        <f t="shared" si="309"/>
        <v>0</v>
      </c>
      <c r="S328" s="229">
        <f t="shared" si="309"/>
        <v>0</v>
      </c>
      <c r="T328" s="229">
        <f t="shared" si="309"/>
        <v>0</v>
      </c>
      <c r="U328" s="229">
        <f t="shared" si="309"/>
        <v>0</v>
      </c>
      <c r="V328" s="229">
        <f t="shared" si="309"/>
        <v>0</v>
      </c>
      <c r="W328" s="229">
        <f t="shared" si="309"/>
        <v>0</v>
      </c>
      <c r="X328" s="229">
        <f t="shared" si="309"/>
        <v>0</v>
      </c>
      <c r="Y328" s="229">
        <f t="shared" si="309"/>
        <v>0</v>
      </c>
      <c r="Z328" s="229">
        <f t="shared" si="309"/>
        <v>0</v>
      </c>
      <c r="AA328" s="229">
        <f t="shared" si="309"/>
        <v>0</v>
      </c>
      <c r="AB328" s="229">
        <f t="shared" si="309"/>
        <v>0</v>
      </c>
      <c r="AC328" s="229">
        <f t="shared" si="309"/>
        <v>0</v>
      </c>
      <c r="AD328" s="229">
        <f t="shared" si="309"/>
        <v>0</v>
      </c>
      <c r="AE328" s="229">
        <f t="shared" si="309"/>
        <v>0</v>
      </c>
      <c r="AF328" s="229">
        <f t="shared" si="309"/>
        <v>0</v>
      </c>
      <c r="AG328" s="229">
        <f t="shared" si="309"/>
        <v>0</v>
      </c>
      <c r="AH328" s="229">
        <f t="shared" si="309"/>
        <v>0</v>
      </c>
      <c r="AI328" s="229">
        <f t="shared" si="309"/>
        <v>0</v>
      </c>
      <c r="AJ328" s="229">
        <f t="shared" si="309"/>
        <v>0</v>
      </c>
      <c r="AK328" s="229">
        <f t="shared" si="309"/>
        <v>0</v>
      </c>
      <c r="AL328" s="229">
        <f t="shared" si="309"/>
        <v>0</v>
      </c>
      <c r="AM328" s="229">
        <f t="shared" si="309"/>
        <v>0</v>
      </c>
      <c r="AN328" s="229">
        <f t="shared" si="309"/>
        <v>0</v>
      </c>
      <c r="AO328" s="229">
        <f t="shared" si="309"/>
        <v>0</v>
      </c>
      <c r="AP328" s="229">
        <f t="shared" si="309"/>
        <v>0</v>
      </c>
      <c r="AQ328" s="229">
        <f t="shared" si="309"/>
        <v>0</v>
      </c>
      <c r="AR328" s="229">
        <f t="shared" si="309"/>
        <v>0</v>
      </c>
      <c r="AS328" s="229">
        <f t="shared" si="309"/>
        <v>0</v>
      </c>
      <c r="AT328" s="229">
        <f t="shared" si="309"/>
        <v>0</v>
      </c>
      <c r="AU328" s="229">
        <f t="shared" si="309"/>
        <v>0</v>
      </c>
      <c r="AV328" s="229">
        <f t="shared" si="309"/>
        <v>0</v>
      </c>
      <c r="AW328" s="229">
        <f t="shared" si="309"/>
        <v>0</v>
      </c>
      <c r="AX328" s="229">
        <f t="shared" si="309"/>
        <v>0</v>
      </c>
      <c r="AY328" s="229">
        <f t="shared" si="309"/>
        <v>0</v>
      </c>
      <c r="AZ328" s="229">
        <f t="shared" si="309"/>
        <v>0</v>
      </c>
      <c r="BA328" s="229">
        <f t="shared" si="309"/>
        <v>0</v>
      </c>
      <c r="BB328" s="229">
        <f t="shared" si="309"/>
        <v>0</v>
      </c>
      <c r="BC328" s="229">
        <f t="shared" si="309"/>
        <v>0</v>
      </c>
      <c r="BD328" s="229">
        <f t="shared" si="309"/>
        <v>0</v>
      </c>
      <c r="BE328" s="229">
        <f t="shared" si="309"/>
        <v>0</v>
      </c>
      <c r="BF328" s="229">
        <f t="shared" si="309"/>
        <v>0</v>
      </c>
      <c r="BG328" s="229">
        <f t="shared" si="309"/>
        <v>0</v>
      </c>
      <c r="BH328" s="229">
        <f t="shared" si="309"/>
        <v>0</v>
      </c>
      <c r="BI328" s="229">
        <f t="shared" si="309"/>
        <v>0</v>
      </c>
      <c r="BJ328" s="229">
        <f t="shared" si="309"/>
        <v>0</v>
      </c>
      <c r="BK328" s="229">
        <f t="shared" si="309"/>
        <v>0</v>
      </c>
      <c r="BL328" s="229">
        <f t="shared" si="309"/>
        <v>0</v>
      </c>
      <c r="BM328" s="229">
        <f t="shared" si="309"/>
        <v>0</v>
      </c>
      <c r="BN328" s="229">
        <f t="shared" si="309"/>
        <v>0</v>
      </c>
      <c r="BO328" s="229">
        <f t="shared" si="308"/>
        <v>0</v>
      </c>
      <c r="BP328" s="229">
        <f t="shared" si="308"/>
        <v>0</v>
      </c>
      <c r="BQ328" s="229">
        <f t="shared" si="308"/>
        <v>0</v>
      </c>
      <c r="BR328" s="229">
        <f t="shared" si="308"/>
        <v>0</v>
      </c>
      <c r="BS328" s="229">
        <f t="shared" si="308"/>
        <v>0</v>
      </c>
      <c r="BT328" s="229">
        <f t="shared" si="308"/>
        <v>0</v>
      </c>
      <c r="BU328" s="229">
        <f t="shared" si="308"/>
        <v>0</v>
      </c>
      <c r="BV328" s="229">
        <f t="shared" si="308"/>
        <v>0</v>
      </c>
      <c r="BW328" s="229">
        <f t="shared" si="308"/>
        <v>0</v>
      </c>
      <c r="BX328" s="229">
        <f t="shared" si="308"/>
        <v>0</v>
      </c>
      <c r="BY328" s="229">
        <f t="shared" si="308"/>
        <v>0</v>
      </c>
      <c r="BZ328" s="229">
        <f t="shared" si="308"/>
        <v>0</v>
      </c>
    </row>
    <row r="329" spans="1:78" x14ac:dyDescent="0.2">
      <c r="A329" s="7" t="str">
        <f t="shared" si="301"/>
        <v>Roll-in 2</v>
      </c>
      <c r="B329" s="7">
        <f t="shared" si="301"/>
        <v>1</v>
      </c>
      <c r="C329" s="7">
        <f t="shared" si="305"/>
        <v>14</v>
      </c>
      <c r="D329" s="165">
        <f t="shared" si="304"/>
        <v>43890</v>
      </c>
      <c r="E329" s="313">
        <f>HLOOKUP(D329,INPUTS!$D$86:$BW$93,IF(B329=1,4,8),FALSE)</f>
        <v>0</v>
      </c>
      <c r="F329" s="77"/>
      <c r="G329" s="229">
        <f t="shared" si="309"/>
        <v>0</v>
      </c>
      <c r="H329" s="229">
        <f t="shared" si="309"/>
        <v>0</v>
      </c>
      <c r="I329" s="229">
        <f t="shared" si="309"/>
        <v>0</v>
      </c>
      <c r="J329" s="229">
        <f t="shared" si="309"/>
        <v>0</v>
      </c>
      <c r="K329" s="229">
        <f t="shared" si="309"/>
        <v>0</v>
      </c>
      <c r="L329" s="229">
        <f t="shared" si="309"/>
        <v>0</v>
      </c>
      <c r="M329" s="229">
        <f t="shared" si="309"/>
        <v>0</v>
      </c>
      <c r="N329" s="229">
        <f t="shared" si="309"/>
        <v>0</v>
      </c>
      <c r="O329" s="229">
        <f t="shared" si="309"/>
        <v>0</v>
      </c>
      <c r="P329" s="229">
        <f t="shared" si="309"/>
        <v>0</v>
      </c>
      <c r="Q329" s="229">
        <f t="shared" si="309"/>
        <v>0</v>
      </c>
      <c r="R329" s="229">
        <f t="shared" si="309"/>
        <v>0</v>
      </c>
      <c r="S329" s="229">
        <f t="shared" si="309"/>
        <v>0</v>
      </c>
      <c r="T329" s="229">
        <f t="shared" si="309"/>
        <v>0</v>
      </c>
      <c r="U329" s="229">
        <f t="shared" si="309"/>
        <v>0</v>
      </c>
      <c r="V329" s="229">
        <f t="shared" si="309"/>
        <v>0</v>
      </c>
      <c r="W329" s="229">
        <f t="shared" si="309"/>
        <v>0</v>
      </c>
      <c r="X329" s="229">
        <f t="shared" si="309"/>
        <v>0</v>
      </c>
      <c r="Y329" s="229">
        <f t="shared" si="309"/>
        <v>0</v>
      </c>
      <c r="Z329" s="229">
        <f t="shared" si="309"/>
        <v>0</v>
      </c>
      <c r="AA329" s="229">
        <f t="shared" si="309"/>
        <v>0</v>
      </c>
      <c r="AB329" s="229">
        <f t="shared" si="309"/>
        <v>0</v>
      </c>
      <c r="AC329" s="229">
        <f t="shared" si="309"/>
        <v>0</v>
      </c>
      <c r="AD329" s="229">
        <f t="shared" si="309"/>
        <v>0</v>
      </c>
      <c r="AE329" s="229">
        <f t="shared" si="309"/>
        <v>0</v>
      </c>
      <c r="AF329" s="229">
        <f t="shared" si="309"/>
        <v>0</v>
      </c>
      <c r="AG329" s="229">
        <f t="shared" si="309"/>
        <v>0</v>
      </c>
      <c r="AH329" s="229">
        <f t="shared" si="309"/>
        <v>0</v>
      </c>
      <c r="AI329" s="229">
        <f t="shared" si="309"/>
        <v>0</v>
      </c>
      <c r="AJ329" s="229">
        <f t="shared" si="309"/>
        <v>0</v>
      </c>
      <c r="AK329" s="229">
        <f t="shared" si="309"/>
        <v>0</v>
      </c>
      <c r="AL329" s="229">
        <f t="shared" si="309"/>
        <v>0</v>
      </c>
      <c r="AM329" s="229">
        <f t="shared" si="309"/>
        <v>0</v>
      </c>
      <c r="AN329" s="229">
        <f t="shared" si="309"/>
        <v>0</v>
      </c>
      <c r="AO329" s="229">
        <f t="shared" si="309"/>
        <v>0</v>
      </c>
      <c r="AP329" s="229">
        <f t="shared" si="309"/>
        <v>0</v>
      </c>
      <c r="AQ329" s="229">
        <f t="shared" si="309"/>
        <v>0</v>
      </c>
      <c r="AR329" s="229">
        <f t="shared" si="309"/>
        <v>0</v>
      </c>
      <c r="AS329" s="229">
        <f t="shared" si="309"/>
        <v>0</v>
      </c>
      <c r="AT329" s="229">
        <f t="shared" si="309"/>
        <v>0</v>
      </c>
      <c r="AU329" s="229">
        <f t="shared" si="309"/>
        <v>0</v>
      </c>
      <c r="AV329" s="229">
        <f t="shared" si="309"/>
        <v>0</v>
      </c>
      <c r="AW329" s="229">
        <f t="shared" si="309"/>
        <v>0</v>
      </c>
      <c r="AX329" s="229">
        <f t="shared" si="309"/>
        <v>0</v>
      </c>
      <c r="AY329" s="229">
        <f t="shared" si="309"/>
        <v>0</v>
      </c>
      <c r="AZ329" s="229">
        <f t="shared" si="309"/>
        <v>0</v>
      </c>
      <c r="BA329" s="229">
        <f t="shared" si="309"/>
        <v>0</v>
      </c>
      <c r="BB329" s="229">
        <f t="shared" si="309"/>
        <v>0</v>
      </c>
      <c r="BC329" s="229">
        <f t="shared" si="309"/>
        <v>0</v>
      </c>
      <c r="BD329" s="229">
        <f t="shared" si="309"/>
        <v>0</v>
      </c>
      <c r="BE329" s="229">
        <f t="shared" si="309"/>
        <v>0</v>
      </c>
      <c r="BF329" s="229">
        <f t="shared" si="309"/>
        <v>0</v>
      </c>
      <c r="BG329" s="229">
        <f t="shared" si="309"/>
        <v>0</v>
      </c>
      <c r="BH329" s="229">
        <f t="shared" si="309"/>
        <v>0</v>
      </c>
      <c r="BI329" s="229">
        <f t="shared" si="309"/>
        <v>0</v>
      </c>
      <c r="BJ329" s="229">
        <f t="shared" si="309"/>
        <v>0</v>
      </c>
      <c r="BK329" s="229">
        <f t="shared" si="309"/>
        <v>0</v>
      </c>
      <c r="BL329" s="229">
        <f t="shared" si="309"/>
        <v>0</v>
      </c>
      <c r="BM329" s="229">
        <f t="shared" si="309"/>
        <v>0</v>
      </c>
      <c r="BN329" s="229">
        <f t="shared" si="309"/>
        <v>0</v>
      </c>
      <c r="BO329" s="229">
        <f t="shared" si="308"/>
        <v>0</v>
      </c>
      <c r="BP329" s="229">
        <f t="shared" si="308"/>
        <v>0</v>
      </c>
      <c r="BQ329" s="229">
        <f t="shared" si="308"/>
        <v>0</v>
      </c>
      <c r="BR329" s="229">
        <f t="shared" si="308"/>
        <v>0</v>
      </c>
      <c r="BS329" s="229">
        <f t="shared" si="308"/>
        <v>0</v>
      </c>
      <c r="BT329" s="229">
        <f t="shared" si="308"/>
        <v>0</v>
      </c>
      <c r="BU329" s="229">
        <f t="shared" si="308"/>
        <v>0</v>
      </c>
      <c r="BV329" s="229">
        <f t="shared" si="308"/>
        <v>0</v>
      </c>
      <c r="BW329" s="229">
        <f t="shared" si="308"/>
        <v>0</v>
      </c>
      <c r="BX329" s="229">
        <f t="shared" si="308"/>
        <v>0</v>
      </c>
      <c r="BY329" s="229">
        <f t="shared" si="308"/>
        <v>0</v>
      </c>
      <c r="BZ329" s="229">
        <f t="shared" si="308"/>
        <v>0</v>
      </c>
    </row>
    <row r="330" spans="1:78" x14ac:dyDescent="0.2">
      <c r="A330" s="7" t="str">
        <f t="shared" si="301"/>
        <v>Roll-in 3</v>
      </c>
      <c r="B330" s="7">
        <f t="shared" si="301"/>
        <v>1</v>
      </c>
      <c r="C330" s="7">
        <f t="shared" si="305"/>
        <v>15</v>
      </c>
      <c r="D330" s="165">
        <f t="shared" si="304"/>
        <v>43921</v>
      </c>
      <c r="E330" s="313">
        <f>HLOOKUP(D330,INPUTS!$D$86:$BW$93,IF(B330=1,4,8),FALSE)</f>
        <v>0</v>
      </c>
      <c r="F330" s="77"/>
      <c r="G330" s="229">
        <f t="shared" si="309"/>
        <v>0</v>
      </c>
      <c r="H330" s="229">
        <f t="shared" si="309"/>
        <v>0</v>
      </c>
      <c r="I330" s="229">
        <f t="shared" si="309"/>
        <v>0</v>
      </c>
      <c r="J330" s="229">
        <f t="shared" si="309"/>
        <v>0</v>
      </c>
      <c r="K330" s="229">
        <f t="shared" si="309"/>
        <v>0</v>
      </c>
      <c r="L330" s="229">
        <f t="shared" si="309"/>
        <v>0</v>
      </c>
      <c r="M330" s="229">
        <f t="shared" si="309"/>
        <v>0</v>
      </c>
      <c r="N330" s="229">
        <f t="shared" si="309"/>
        <v>0</v>
      </c>
      <c r="O330" s="229">
        <f t="shared" si="309"/>
        <v>0</v>
      </c>
      <c r="P330" s="229">
        <f t="shared" si="309"/>
        <v>0</v>
      </c>
      <c r="Q330" s="229">
        <f t="shared" si="309"/>
        <v>0</v>
      </c>
      <c r="R330" s="229">
        <f t="shared" si="309"/>
        <v>0</v>
      </c>
      <c r="S330" s="229">
        <f t="shared" si="309"/>
        <v>0</v>
      </c>
      <c r="T330" s="229">
        <f t="shared" si="309"/>
        <v>0</v>
      </c>
      <c r="U330" s="229">
        <f t="shared" si="309"/>
        <v>0</v>
      </c>
      <c r="V330" s="229">
        <f t="shared" ref="V330:BZ334" si="310">IF(V$9=$D330,$E330,0)</f>
        <v>0</v>
      </c>
      <c r="W330" s="229">
        <f t="shared" si="310"/>
        <v>0</v>
      </c>
      <c r="X330" s="229">
        <f t="shared" si="310"/>
        <v>0</v>
      </c>
      <c r="Y330" s="229">
        <f t="shared" si="310"/>
        <v>0</v>
      </c>
      <c r="Z330" s="229">
        <f t="shared" si="310"/>
        <v>0</v>
      </c>
      <c r="AA330" s="229">
        <f t="shared" si="310"/>
        <v>0</v>
      </c>
      <c r="AB330" s="229">
        <f t="shared" si="310"/>
        <v>0</v>
      </c>
      <c r="AC330" s="229">
        <f t="shared" si="310"/>
        <v>0</v>
      </c>
      <c r="AD330" s="229">
        <f t="shared" si="310"/>
        <v>0</v>
      </c>
      <c r="AE330" s="229">
        <f t="shared" si="310"/>
        <v>0</v>
      </c>
      <c r="AF330" s="229">
        <f t="shared" si="310"/>
        <v>0</v>
      </c>
      <c r="AG330" s="229">
        <f t="shared" si="310"/>
        <v>0</v>
      </c>
      <c r="AH330" s="229">
        <f t="shared" si="310"/>
        <v>0</v>
      </c>
      <c r="AI330" s="229">
        <f t="shared" si="310"/>
        <v>0</v>
      </c>
      <c r="AJ330" s="229">
        <f t="shared" si="310"/>
        <v>0</v>
      </c>
      <c r="AK330" s="229">
        <f t="shared" si="310"/>
        <v>0</v>
      </c>
      <c r="AL330" s="229">
        <f t="shared" si="310"/>
        <v>0</v>
      </c>
      <c r="AM330" s="229">
        <f t="shared" si="310"/>
        <v>0</v>
      </c>
      <c r="AN330" s="229">
        <f t="shared" si="310"/>
        <v>0</v>
      </c>
      <c r="AO330" s="229">
        <f t="shared" si="310"/>
        <v>0</v>
      </c>
      <c r="AP330" s="229">
        <f t="shared" si="310"/>
        <v>0</v>
      </c>
      <c r="AQ330" s="229">
        <f t="shared" si="310"/>
        <v>0</v>
      </c>
      <c r="AR330" s="229">
        <f t="shared" si="310"/>
        <v>0</v>
      </c>
      <c r="AS330" s="229">
        <f t="shared" si="310"/>
        <v>0</v>
      </c>
      <c r="AT330" s="229">
        <f t="shared" si="310"/>
        <v>0</v>
      </c>
      <c r="AU330" s="229">
        <f t="shared" si="310"/>
        <v>0</v>
      </c>
      <c r="AV330" s="229">
        <f t="shared" si="310"/>
        <v>0</v>
      </c>
      <c r="AW330" s="229">
        <f t="shared" si="310"/>
        <v>0</v>
      </c>
      <c r="AX330" s="229">
        <f t="shared" si="310"/>
        <v>0</v>
      </c>
      <c r="AY330" s="229">
        <f t="shared" si="310"/>
        <v>0</v>
      </c>
      <c r="AZ330" s="229">
        <f t="shared" si="310"/>
        <v>0</v>
      </c>
      <c r="BA330" s="229">
        <f t="shared" si="310"/>
        <v>0</v>
      </c>
      <c r="BB330" s="229">
        <f t="shared" si="310"/>
        <v>0</v>
      </c>
      <c r="BC330" s="229">
        <f t="shared" si="310"/>
        <v>0</v>
      </c>
      <c r="BD330" s="229">
        <f t="shared" si="310"/>
        <v>0</v>
      </c>
      <c r="BE330" s="229">
        <f t="shared" si="310"/>
        <v>0</v>
      </c>
      <c r="BF330" s="229">
        <f t="shared" si="310"/>
        <v>0</v>
      </c>
      <c r="BG330" s="229">
        <f t="shared" si="310"/>
        <v>0</v>
      </c>
      <c r="BH330" s="229">
        <f t="shared" si="310"/>
        <v>0</v>
      </c>
      <c r="BI330" s="229">
        <f t="shared" si="310"/>
        <v>0</v>
      </c>
      <c r="BJ330" s="229">
        <f t="shared" si="310"/>
        <v>0</v>
      </c>
      <c r="BK330" s="229">
        <f t="shared" si="310"/>
        <v>0</v>
      </c>
      <c r="BL330" s="229">
        <f t="shared" si="310"/>
        <v>0</v>
      </c>
      <c r="BM330" s="229">
        <f t="shared" si="310"/>
        <v>0</v>
      </c>
      <c r="BN330" s="229">
        <f t="shared" si="310"/>
        <v>0</v>
      </c>
      <c r="BO330" s="229">
        <f t="shared" si="310"/>
        <v>0</v>
      </c>
      <c r="BP330" s="229">
        <f t="shared" si="310"/>
        <v>0</v>
      </c>
      <c r="BQ330" s="229">
        <f t="shared" si="310"/>
        <v>0</v>
      </c>
      <c r="BR330" s="229">
        <f t="shared" si="310"/>
        <v>0</v>
      </c>
      <c r="BS330" s="229">
        <f t="shared" si="310"/>
        <v>0</v>
      </c>
      <c r="BT330" s="229">
        <f t="shared" si="310"/>
        <v>0</v>
      </c>
      <c r="BU330" s="229">
        <f t="shared" si="310"/>
        <v>0</v>
      </c>
      <c r="BV330" s="229">
        <f t="shared" si="310"/>
        <v>0</v>
      </c>
      <c r="BW330" s="229">
        <f t="shared" si="310"/>
        <v>0</v>
      </c>
      <c r="BX330" s="229">
        <f t="shared" si="310"/>
        <v>0</v>
      </c>
      <c r="BY330" s="229">
        <f t="shared" si="310"/>
        <v>0</v>
      </c>
      <c r="BZ330" s="229">
        <f t="shared" si="310"/>
        <v>0</v>
      </c>
    </row>
    <row r="331" spans="1:78" x14ac:dyDescent="0.2">
      <c r="A331" s="7" t="str">
        <f t="shared" si="301"/>
        <v>Roll-in 3</v>
      </c>
      <c r="B331" s="7">
        <f t="shared" si="301"/>
        <v>1</v>
      </c>
      <c r="C331" s="7">
        <f t="shared" si="305"/>
        <v>16</v>
      </c>
      <c r="D331" s="165">
        <f t="shared" si="304"/>
        <v>43951</v>
      </c>
      <c r="E331" s="313">
        <f>HLOOKUP(D331,INPUTS!$D$86:$BW$93,IF(B331=1,4,8),FALSE)</f>
        <v>0</v>
      </c>
      <c r="F331" s="77"/>
      <c r="G331" s="229">
        <f t="shared" ref="G331:BN335" si="311">IF(G$9=$D331,$E331,0)</f>
        <v>0</v>
      </c>
      <c r="H331" s="229">
        <f t="shared" si="311"/>
        <v>0</v>
      </c>
      <c r="I331" s="229">
        <f t="shared" si="311"/>
        <v>0</v>
      </c>
      <c r="J331" s="229">
        <f t="shared" si="311"/>
        <v>0</v>
      </c>
      <c r="K331" s="229">
        <f t="shared" si="311"/>
        <v>0</v>
      </c>
      <c r="L331" s="229">
        <f t="shared" si="311"/>
        <v>0</v>
      </c>
      <c r="M331" s="229">
        <f t="shared" si="311"/>
        <v>0</v>
      </c>
      <c r="N331" s="229">
        <f t="shared" si="311"/>
        <v>0</v>
      </c>
      <c r="O331" s="229">
        <f t="shared" si="311"/>
        <v>0</v>
      </c>
      <c r="P331" s="229">
        <f t="shared" si="311"/>
        <v>0</v>
      </c>
      <c r="Q331" s="229">
        <f t="shared" si="311"/>
        <v>0</v>
      </c>
      <c r="R331" s="229">
        <f t="shared" si="311"/>
        <v>0</v>
      </c>
      <c r="S331" s="229">
        <f t="shared" si="311"/>
        <v>0</v>
      </c>
      <c r="T331" s="229">
        <f t="shared" si="311"/>
        <v>0</v>
      </c>
      <c r="U331" s="229">
        <f t="shared" si="311"/>
        <v>0</v>
      </c>
      <c r="V331" s="229">
        <f t="shared" si="311"/>
        <v>0</v>
      </c>
      <c r="W331" s="229">
        <f t="shared" si="311"/>
        <v>0</v>
      </c>
      <c r="X331" s="229">
        <f t="shared" si="311"/>
        <v>0</v>
      </c>
      <c r="Y331" s="229">
        <f t="shared" si="311"/>
        <v>0</v>
      </c>
      <c r="Z331" s="229">
        <f t="shared" si="311"/>
        <v>0</v>
      </c>
      <c r="AA331" s="229">
        <f t="shared" si="311"/>
        <v>0</v>
      </c>
      <c r="AB331" s="229">
        <f t="shared" si="311"/>
        <v>0</v>
      </c>
      <c r="AC331" s="229">
        <f t="shared" si="311"/>
        <v>0</v>
      </c>
      <c r="AD331" s="229">
        <f t="shared" si="311"/>
        <v>0</v>
      </c>
      <c r="AE331" s="229">
        <f t="shared" si="311"/>
        <v>0</v>
      </c>
      <c r="AF331" s="229">
        <f t="shared" si="311"/>
        <v>0</v>
      </c>
      <c r="AG331" s="229">
        <f t="shared" si="311"/>
        <v>0</v>
      </c>
      <c r="AH331" s="229">
        <f t="shared" si="311"/>
        <v>0</v>
      </c>
      <c r="AI331" s="229">
        <f t="shared" si="311"/>
        <v>0</v>
      </c>
      <c r="AJ331" s="229">
        <f t="shared" si="311"/>
        <v>0</v>
      </c>
      <c r="AK331" s="229">
        <f t="shared" si="311"/>
        <v>0</v>
      </c>
      <c r="AL331" s="229">
        <f t="shared" si="311"/>
        <v>0</v>
      </c>
      <c r="AM331" s="229">
        <f t="shared" si="311"/>
        <v>0</v>
      </c>
      <c r="AN331" s="229">
        <f t="shared" si="311"/>
        <v>0</v>
      </c>
      <c r="AO331" s="229">
        <f t="shared" si="311"/>
        <v>0</v>
      </c>
      <c r="AP331" s="229">
        <f t="shared" si="311"/>
        <v>0</v>
      </c>
      <c r="AQ331" s="229">
        <f t="shared" si="311"/>
        <v>0</v>
      </c>
      <c r="AR331" s="229">
        <f t="shared" si="311"/>
        <v>0</v>
      </c>
      <c r="AS331" s="229">
        <f t="shared" si="311"/>
        <v>0</v>
      </c>
      <c r="AT331" s="229">
        <f t="shared" si="311"/>
        <v>0</v>
      </c>
      <c r="AU331" s="229">
        <f t="shared" si="311"/>
        <v>0</v>
      </c>
      <c r="AV331" s="229">
        <f t="shared" si="311"/>
        <v>0</v>
      </c>
      <c r="AW331" s="229">
        <f t="shared" si="311"/>
        <v>0</v>
      </c>
      <c r="AX331" s="229">
        <f t="shared" si="311"/>
        <v>0</v>
      </c>
      <c r="AY331" s="229">
        <f t="shared" si="311"/>
        <v>0</v>
      </c>
      <c r="AZ331" s="229">
        <f t="shared" si="311"/>
        <v>0</v>
      </c>
      <c r="BA331" s="229">
        <f t="shared" si="311"/>
        <v>0</v>
      </c>
      <c r="BB331" s="229">
        <f t="shared" si="311"/>
        <v>0</v>
      </c>
      <c r="BC331" s="229">
        <f t="shared" si="311"/>
        <v>0</v>
      </c>
      <c r="BD331" s="229">
        <f t="shared" si="311"/>
        <v>0</v>
      </c>
      <c r="BE331" s="229">
        <f t="shared" si="311"/>
        <v>0</v>
      </c>
      <c r="BF331" s="229">
        <f t="shared" si="311"/>
        <v>0</v>
      </c>
      <c r="BG331" s="229">
        <f t="shared" si="311"/>
        <v>0</v>
      </c>
      <c r="BH331" s="229">
        <f t="shared" si="311"/>
        <v>0</v>
      </c>
      <c r="BI331" s="229">
        <f t="shared" si="311"/>
        <v>0</v>
      </c>
      <c r="BJ331" s="229">
        <f t="shared" si="311"/>
        <v>0</v>
      </c>
      <c r="BK331" s="229">
        <f t="shared" si="311"/>
        <v>0</v>
      </c>
      <c r="BL331" s="229">
        <f t="shared" si="311"/>
        <v>0</v>
      </c>
      <c r="BM331" s="229">
        <f t="shared" si="311"/>
        <v>0</v>
      </c>
      <c r="BN331" s="229">
        <f t="shared" si="311"/>
        <v>0</v>
      </c>
      <c r="BO331" s="229">
        <f t="shared" si="310"/>
        <v>0</v>
      </c>
      <c r="BP331" s="229">
        <f t="shared" si="310"/>
        <v>0</v>
      </c>
      <c r="BQ331" s="229">
        <f t="shared" si="310"/>
        <v>0</v>
      </c>
      <c r="BR331" s="229">
        <f t="shared" si="310"/>
        <v>0</v>
      </c>
      <c r="BS331" s="229">
        <f t="shared" si="310"/>
        <v>0</v>
      </c>
      <c r="BT331" s="229">
        <f t="shared" si="310"/>
        <v>0</v>
      </c>
      <c r="BU331" s="229">
        <f t="shared" si="310"/>
        <v>0</v>
      </c>
      <c r="BV331" s="229">
        <f t="shared" si="310"/>
        <v>0</v>
      </c>
      <c r="BW331" s="229">
        <f t="shared" si="310"/>
        <v>0</v>
      </c>
      <c r="BX331" s="229">
        <f t="shared" si="310"/>
        <v>0</v>
      </c>
      <c r="BY331" s="229">
        <f t="shared" si="310"/>
        <v>0</v>
      </c>
      <c r="BZ331" s="229">
        <f t="shared" si="310"/>
        <v>0</v>
      </c>
    </row>
    <row r="332" spans="1:78" x14ac:dyDescent="0.2">
      <c r="A332" s="7" t="str">
        <f t="shared" si="301"/>
        <v>Roll-in 3</v>
      </c>
      <c r="B332" s="7">
        <f t="shared" si="301"/>
        <v>1</v>
      </c>
      <c r="C332" s="7">
        <f t="shared" si="305"/>
        <v>17</v>
      </c>
      <c r="D332" s="165">
        <f t="shared" si="304"/>
        <v>43982</v>
      </c>
      <c r="E332" s="313">
        <f>HLOOKUP(D332,INPUTS!$D$86:$BW$93,IF(B332=1,4,8),FALSE)</f>
        <v>0</v>
      </c>
      <c r="F332" s="77"/>
      <c r="G332" s="229">
        <f t="shared" si="311"/>
        <v>0</v>
      </c>
      <c r="H332" s="229">
        <f t="shared" si="311"/>
        <v>0</v>
      </c>
      <c r="I332" s="229">
        <f t="shared" si="311"/>
        <v>0</v>
      </c>
      <c r="J332" s="229">
        <f t="shared" si="311"/>
        <v>0</v>
      </c>
      <c r="K332" s="229">
        <f t="shared" si="311"/>
        <v>0</v>
      </c>
      <c r="L332" s="229">
        <f t="shared" si="311"/>
        <v>0</v>
      </c>
      <c r="M332" s="229">
        <f t="shared" si="311"/>
        <v>0</v>
      </c>
      <c r="N332" s="229">
        <f t="shared" si="311"/>
        <v>0</v>
      </c>
      <c r="O332" s="229">
        <f t="shared" si="311"/>
        <v>0</v>
      </c>
      <c r="P332" s="229">
        <f t="shared" si="311"/>
        <v>0</v>
      </c>
      <c r="Q332" s="229">
        <f t="shared" si="311"/>
        <v>0</v>
      </c>
      <c r="R332" s="229">
        <f t="shared" si="311"/>
        <v>0</v>
      </c>
      <c r="S332" s="229">
        <f t="shared" si="311"/>
        <v>0</v>
      </c>
      <c r="T332" s="229">
        <f t="shared" si="311"/>
        <v>0</v>
      </c>
      <c r="U332" s="229">
        <f t="shared" si="311"/>
        <v>0</v>
      </c>
      <c r="V332" s="229">
        <f t="shared" si="311"/>
        <v>0</v>
      </c>
      <c r="W332" s="229">
        <f t="shared" si="311"/>
        <v>0</v>
      </c>
      <c r="X332" s="229">
        <f t="shared" si="311"/>
        <v>0</v>
      </c>
      <c r="Y332" s="229">
        <f t="shared" si="311"/>
        <v>0</v>
      </c>
      <c r="Z332" s="229">
        <f t="shared" si="311"/>
        <v>0</v>
      </c>
      <c r="AA332" s="229">
        <f t="shared" si="311"/>
        <v>0</v>
      </c>
      <c r="AB332" s="229">
        <f t="shared" si="311"/>
        <v>0</v>
      </c>
      <c r="AC332" s="229">
        <f t="shared" si="311"/>
        <v>0</v>
      </c>
      <c r="AD332" s="229">
        <f t="shared" si="311"/>
        <v>0</v>
      </c>
      <c r="AE332" s="229">
        <f t="shared" si="311"/>
        <v>0</v>
      </c>
      <c r="AF332" s="229">
        <f t="shared" si="311"/>
        <v>0</v>
      </c>
      <c r="AG332" s="229">
        <f t="shared" si="311"/>
        <v>0</v>
      </c>
      <c r="AH332" s="229">
        <f t="shared" si="311"/>
        <v>0</v>
      </c>
      <c r="AI332" s="229">
        <f t="shared" si="311"/>
        <v>0</v>
      </c>
      <c r="AJ332" s="229">
        <f t="shared" si="311"/>
        <v>0</v>
      </c>
      <c r="AK332" s="229">
        <f t="shared" si="311"/>
        <v>0</v>
      </c>
      <c r="AL332" s="229">
        <f t="shared" si="311"/>
        <v>0</v>
      </c>
      <c r="AM332" s="229">
        <f t="shared" si="311"/>
        <v>0</v>
      </c>
      <c r="AN332" s="229">
        <f t="shared" si="311"/>
        <v>0</v>
      </c>
      <c r="AO332" s="229">
        <f t="shared" si="311"/>
        <v>0</v>
      </c>
      <c r="AP332" s="229">
        <f t="shared" si="311"/>
        <v>0</v>
      </c>
      <c r="AQ332" s="229">
        <f t="shared" si="311"/>
        <v>0</v>
      </c>
      <c r="AR332" s="229">
        <f t="shared" si="311"/>
        <v>0</v>
      </c>
      <c r="AS332" s="229">
        <f t="shared" si="311"/>
        <v>0</v>
      </c>
      <c r="AT332" s="229">
        <f t="shared" si="311"/>
        <v>0</v>
      </c>
      <c r="AU332" s="229">
        <f t="shared" si="311"/>
        <v>0</v>
      </c>
      <c r="AV332" s="229">
        <f t="shared" si="311"/>
        <v>0</v>
      </c>
      <c r="AW332" s="229">
        <f t="shared" si="311"/>
        <v>0</v>
      </c>
      <c r="AX332" s="229">
        <f t="shared" si="311"/>
        <v>0</v>
      </c>
      <c r="AY332" s="229">
        <f t="shared" si="311"/>
        <v>0</v>
      </c>
      <c r="AZ332" s="229">
        <f t="shared" si="311"/>
        <v>0</v>
      </c>
      <c r="BA332" s="229">
        <f t="shared" si="311"/>
        <v>0</v>
      </c>
      <c r="BB332" s="229">
        <f t="shared" si="311"/>
        <v>0</v>
      </c>
      <c r="BC332" s="229">
        <f t="shared" si="311"/>
        <v>0</v>
      </c>
      <c r="BD332" s="229">
        <f t="shared" si="311"/>
        <v>0</v>
      </c>
      <c r="BE332" s="229">
        <f t="shared" si="311"/>
        <v>0</v>
      </c>
      <c r="BF332" s="229">
        <f t="shared" si="311"/>
        <v>0</v>
      </c>
      <c r="BG332" s="229">
        <f t="shared" si="311"/>
        <v>0</v>
      </c>
      <c r="BH332" s="229">
        <f t="shared" si="311"/>
        <v>0</v>
      </c>
      <c r="BI332" s="229">
        <f t="shared" si="311"/>
        <v>0</v>
      </c>
      <c r="BJ332" s="229">
        <f t="shared" si="311"/>
        <v>0</v>
      </c>
      <c r="BK332" s="229">
        <f t="shared" si="311"/>
        <v>0</v>
      </c>
      <c r="BL332" s="229">
        <f t="shared" si="311"/>
        <v>0</v>
      </c>
      <c r="BM332" s="229">
        <f t="shared" si="311"/>
        <v>0</v>
      </c>
      <c r="BN332" s="229">
        <f t="shared" si="311"/>
        <v>0</v>
      </c>
      <c r="BO332" s="229">
        <f t="shared" si="310"/>
        <v>0</v>
      </c>
      <c r="BP332" s="229">
        <f t="shared" si="310"/>
        <v>0</v>
      </c>
      <c r="BQ332" s="229">
        <f t="shared" si="310"/>
        <v>0</v>
      </c>
      <c r="BR332" s="229">
        <f t="shared" si="310"/>
        <v>0</v>
      </c>
      <c r="BS332" s="229">
        <f t="shared" si="310"/>
        <v>0</v>
      </c>
      <c r="BT332" s="229">
        <f t="shared" si="310"/>
        <v>0</v>
      </c>
      <c r="BU332" s="229">
        <f t="shared" si="310"/>
        <v>0</v>
      </c>
      <c r="BV332" s="229">
        <f t="shared" si="310"/>
        <v>0</v>
      </c>
      <c r="BW332" s="229">
        <f t="shared" si="310"/>
        <v>0</v>
      </c>
      <c r="BX332" s="229">
        <f t="shared" si="310"/>
        <v>0</v>
      </c>
      <c r="BY332" s="229">
        <f t="shared" si="310"/>
        <v>0</v>
      </c>
      <c r="BZ332" s="229">
        <f t="shared" si="310"/>
        <v>0</v>
      </c>
    </row>
    <row r="333" spans="1:78" x14ac:dyDescent="0.2">
      <c r="A333" s="7" t="str">
        <f t="shared" si="301"/>
        <v>Roll-in 3</v>
      </c>
      <c r="B333" s="7">
        <f t="shared" si="301"/>
        <v>1</v>
      </c>
      <c r="C333" s="7">
        <f t="shared" si="305"/>
        <v>18</v>
      </c>
      <c r="D333" s="165">
        <f t="shared" si="304"/>
        <v>44012</v>
      </c>
      <c r="E333" s="313">
        <f>HLOOKUP(D333,INPUTS!$D$86:$BW$93,IF(B333=1,4,8),FALSE)</f>
        <v>0</v>
      </c>
      <c r="F333" s="77"/>
      <c r="G333" s="229">
        <f t="shared" si="311"/>
        <v>0</v>
      </c>
      <c r="H333" s="229">
        <f t="shared" si="311"/>
        <v>0</v>
      </c>
      <c r="I333" s="229">
        <f t="shared" si="311"/>
        <v>0</v>
      </c>
      <c r="J333" s="229">
        <f t="shared" si="311"/>
        <v>0</v>
      </c>
      <c r="K333" s="229">
        <f t="shared" si="311"/>
        <v>0</v>
      </c>
      <c r="L333" s="229">
        <f t="shared" si="311"/>
        <v>0</v>
      </c>
      <c r="M333" s="229">
        <f t="shared" si="311"/>
        <v>0</v>
      </c>
      <c r="N333" s="229">
        <f t="shared" si="311"/>
        <v>0</v>
      </c>
      <c r="O333" s="229">
        <f t="shared" si="311"/>
        <v>0</v>
      </c>
      <c r="P333" s="229">
        <f t="shared" si="311"/>
        <v>0</v>
      </c>
      <c r="Q333" s="229">
        <f t="shared" si="311"/>
        <v>0</v>
      </c>
      <c r="R333" s="229">
        <f t="shared" si="311"/>
        <v>0</v>
      </c>
      <c r="S333" s="229">
        <f t="shared" si="311"/>
        <v>0</v>
      </c>
      <c r="T333" s="229">
        <f t="shared" si="311"/>
        <v>0</v>
      </c>
      <c r="U333" s="229">
        <f t="shared" si="311"/>
        <v>0</v>
      </c>
      <c r="V333" s="229">
        <f t="shared" si="311"/>
        <v>0</v>
      </c>
      <c r="W333" s="229">
        <f t="shared" si="311"/>
        <v>0</v>
      </c>
      <c r="X333" s="229">
        <f t="shared" si="311"/>
        <v>0</v>
      </c>
      <c r="Y333" s="229">
        <f t="shared" si="311"/>
        <v>0</v>
      </c>
      <c r="Z333" s="229">
        <f t="shared" si="311"/>
        <v>0</v>
      </c>
      <c r="AA333" s="229">
        <f t="shared" si="311"/>
        <v>0</v>
      </c>
      <c r="AB333" s="229">
        <f t="shared" si="311"/>
        <v>0</v>
      </c>
      <c r="AC333" s="229">
        <f t="shared" si="311"/>
        <v>0</v>
      </c>
      <c r="AD333" s="229">
        <f t="shared" si="311"/>
        <v>0</v>
      </c>
      <c r="AE333" s="229">
        <f t="shared" si="311"/>
        <v>0</v>
      </c>
      <c r="AF333" s="229">
        <f t="shared" si="311"/>
        <v>0</v>
      </c>
      <c r="AG333" s="229">
        <f t="shared" si="311"/>
        <v>0</v>
      </c>
      <c r="AH333" s="229">
        <f t="shared" si="311"/>
        <v>0</v>
      </c>
      <c r="AI333" s="229">
        <f t="shared" si="311"/>
        <v>0</v>
      </c>
      <c r="AJ333" s="229">
        <f t="shared" si="311"/>
        <v>0</v>
      </c>
      <c r="AK333" s="229">
        <f t="shared" si="311"/>
        <v>0</v>
      </c>
      <c r="AL333" s="229">
        <f t="shared" si="311"/>
        <v>0</v>
      </c>
      <c r="AM333" s="229">
        <f t="shared" si="311"/>
        <v>0</v>
      </c>
      <c r="AN333" s="229">
        <f t="shared" si="311"/>
        <v>0</v>
      </c>
      <c r="AO333" s="229">
        <f t="shared" si="311"/>
        <v>0</v>
      </c>
      <c r="AP333" s="229">
        <f t="shared" si="311"/>
        <v>0</v>
      </c>
      <c r="AQ333" s="229">
        <f t="shared" si="311"/>
        <v>0</v>
      </c>
      <c r="AR333" s="229">
        <f t="shared" si="311"/>
        <v>0</v>
      </c>
      <c r="AS333" s="229">
        <f t="shared" si="311"/>
        <v>0</v>
      </c>
      <c r="AT333" s="229">
        <f t="shared" si="311"/>
        <v>0</v>
      </c>
      <c r="AU333" s="229">
        <f t="shared" si="311"/>
        <v>0</v>
      </c>
      <c r="AV333" s="229">
        <f t="shared" si="311"/>
        <v>0</v>
      </c>
      <c r="AW333" s="229">
        <f t="shared" si="311"/>
        <v>0</v>
      </c>
      <c r="AX333" s="229">
        <f t="shared" si="311"/>
        <v>0</v>
      </c>
      <c r="AY333" s="229">
        <f t="shared" si="311"/>
        <v>0</v>
      </c>
      <c r="AZ333" s="229">
        <f t="shared" si="311"/>
        <v>0</v>
      </c>
      <c r="BA333" s="229">
        <f t="shared" si="311"/>
        <v>0</v>
      </c>
      <c r="BB333" s="229">
        <f t="shared" si="311"/>
        <v>0</v>
      </c>
      <c r="BC333" s="229">
        <f t="shared" si="311"/>
        <v>0</v>
      </c>
      <c r="BD333" s="229">
        <f t="shared" si="311"/>
        <v>0</v>
      </c>
      <c r="BE333" s="229">
        <f t="shared" si="311"/>
        <v>0</v>
      </c>
      <c r="BF333" s="229">
        <f t="shared" si="311"/>
        <v>0</v>
      </c>
      <c r="BG333" s="229">
        <f t="shared" si="311"/>
        <v>0</v>
      </c>
      <c r="BH333" s="229">
        <f t="shared" si="311"/>
        <v>0</v>
      </c>
      <c r="BI333" s="229">
        <f t="shared" si="311"/>
        <v>0</v>
      </c>
      <c r="BJ333" s="229">
        <f t="shared" si="311"/>
        <v>0</v>
      </c>
      <c r="BK333" s="229">
        <f t="shared" si="311"/>
        <v>0</v>
      </c>
      <c r="BL333" s="229">
        <f t="shared" si="311"/>
        <v>0</v>
      </c>
      <c r="BM333" s="229">
        <f t="shared" si="311"/>
        <v>0</v>
      </c>
      <c r="BN333" s="229">
        <f t="shared" si="311"/>
        <v>0</v>
      </c>
      <c r="BO333" s="229">
        <f t="shared" si="310"/>
        <v>0</v>
      </c>
      <c r="BP333" s="229">
        <f t="shared" si="310"/>
        <v>0</v>
      </c>
      <c r="BQ333" s="229">
        <f t="shared" si="310"/>
        <v>0</v>
      </c>
      <c r="BR333" s="229">
        <f t="shared" si="310"/>
        <v>0</v>
      </c>
      <c r="BS333" s="229">
        <f t="shared" si="310"/>
        <v>0</v>
      </c>
      <c r="BT333" s="229">
        <f t="shared" si="310"/>
        <v>0</v>
      </c>
      <c r="BU333" s="229">
        <f t="shared" si="310"/>
        <v>0</v>
      </c>
      <c r="BV333" s="229">
        <f t="shared" si="310"/>
        <v>0</v>
      </c>
      <c r="BW333" s="229">
        <f t="shared" si="310"/>
        <v>0</v>
      </c>
      <c r="BX333" s="229">
        <f t="shared" si="310"/>
        <v>0</v>
      </c>
      <c r="BY333" s="229">
        <f t="shared" si="310"/>
        <v>0</v>
      </c>
      <c r="BZ333" s="229">
        <f t="shared" si="310"/>
        <v>0</v>
      </c>
    </row>
    <row r="334" spans="1:78" x14ac:dyDescent="0.2">
      <c r="A334" s="7" t="str">
        <f t="shared" si="301"/>
        <v>Roll-in 3</v>
      </c>
      <c r="B334" s="7">
        <f t="shared" si="301"/>
        <v>1</v>
      </c>
      <c r="C334" s="7">
        <f t="shared" si="305"/>
        <v>19</v>
      </c>
      <c r="D334" s="165">
        <f t="shared" si="304"/>
        <v>44043</v>
      </c>
      <c r="E334" s="313">
        <f>HLOOKUP(D334,INPUTS!$D$86:$BW$93,IF(B334=1,4,8),FALSE)</f>
        <v>0</v>
      </c>
      <c r="F334" s="77"/>
      <c r="G334" s="229">
        <f t="shared" si="311"/>
        <v>0</v>
      </c>
      <c r="H334" s="229">
        <f t="shared" si="311"/>
        <v>0</v>
      </c>
      <c r="I334" s="229">
        <f t="shared" si="311"/>
        <v>0</v>
      </c>
      <c r="J334" s="229">
        <f t="shared" si="311"/>
        <v>0</v>
      </c>
      <c r="K334" s="229">
        <f t="shared" si="311"/>
        <v>0</v>
      </c>
      <c r="L334" s="229">
        <f t="shared" si="311"/>
        <v>0</v>
      </c>
      <c r="M334" s="229">
        <f t="shared" si="311"/>
        <v>0</v>
      </c>
      <c r="N334" s="229">
        <f t="shared" si="311"/>
        <v>0</v>
      </c>
      <c r="O334" s="229">
        <f t="shared" si="311"/>
        <v>0</v>
      </c>
      <c r="P334" s="229">
        <f t="shared" si="311"/>
        <v>0</v>
      </c>
      <c r="Q334" s="229">
        <f t="shared" si="311"/>
        <v>0</v>
      </c>
      <c r="R334" s="229">
        <f t="shared" si="311"/>
        <v>0</v>
      </c>
      <c r="S334" s="229">
        <f t="shared" si="311"/>
        <v>0</v>
      </c>
      <c r="T334" s="229">
        <f t="shared" si="311"/>
        <v>0</v>
      </c>
      <c r="U334" s="229">
        <f t="shared" si="311"/>
        <v>0</v>
      </c>
      <c r="V334" s="229">
        <f t="shared" si="311"/>
        <v>0</v>
      </c>
      <c r="W334" s="229">
        <f t="shared" si="311"/>
        <v>0</v>
      </c>
      <c r="X334" s="229">
        <f t="shared" si="311"/>
        <v>0</v>
      </c>
      <c r="Y334" s="229">
        <f t="shared" si="311"/>
        <v>0</v>
      </c>
      <c r="Z334" s="229">
        <f t="shared" si="311"/>
        <v>0</v>
      </c>
      <c r="AA334" s="229">
        <f t="shared" si="311"/>
        <v>0</v>
      </c>
      <c r="AB334" s="229">
        <f t="shared" si="311"/>
        <v>0</v>
      </c>
      <c r="AC334" s="229">
        <f t="shared" si="311"/>
        <v>0</v>
      </c>
      <c r="AD334" s="229">
        <f t="shared" si="311"/>
        <v>0</v>
      </c>
      <c r="AE334" s="229">
        <f t="shared" si="311"/>
        <v>0</v>
      </c>
      <c r="AF334" s="229">
        <f t="shared" si="311"/>
        <v>0</v>
      </c>
      <c r="AG334" s="229">
        <f t="shared" si="311"/>
        <v>0</v>
      </c>
      <c r="AH334" s="229">
        <f t="shared" si="311"/>
        <v>0</v>
      </c>
      <c r="AI334" s="229">
        <f t="shared" si="311"/>
        <v>0</v>
      </c>
      <c r="AJ334" s="229">
        <f t="shared" si="311"/>
        <v>0</v>
      </c>
      <c r="AK334" s="229">
        <f t="shared" si="311"/>
        <v>0</v>
      </c>
      <c r="AL334" s="229">
        <f t="shared" si="311"/>
        <v>0</v>
      </c>
      <c r="AM334" s="229">
        <f t="shared" si="311"/>
        <v>0</v>
      </c>
      <c r="AN334" s="229">
        <f t="shared" si="311"/>
        <v>0</v>
      </c>
      <c r="AO334" s="229">
        <f t="shared" si="311"/>
        <v>0</v>
      </c>
      <c r="AP334" s="229">
        <f t="shared" si="311"/>
        <v>0</v>
      </c>
      <c r="AQ334" s="229">
        <f t="shared" si="311"/>
        <v>0</v>
      </c>
      <c r="AR334" s="229">
        <f t="shared" si="311"/>
        <v>0</v>
      </c>
      <c r="AS334" s="229">
        <f t="shared" si="311"/>
        <v>0</v>
      </c>
      <c r="AT334" s="229">
        <f t="shared" si="311"/>
        <v>0</v>
      </c>
      <c r="AU334" s="229">
        <f t="shared" si="311"/>
        <v>0</v>
      </c>
      <c r="AV334" s="229">
        <f t="shared" si="311"/>
        <v>0</v>
      </c>
      <c r="AW334" s="229">
        <f t="shared" si="311"/>
        <v>0</v>
      </c>
      <c r="AX334" s="229">
        <f t="shared" si="311"/>
        <v>0</v>
      </c>
      <c r="AY334" s="229">
        <f t="shared" si="311"/>
        <v>0</v>
      </c>
      <c r="AZ334" s="229">
        <f t="shared" si="311"/>
        <v>0</v>
      </c>
      <c r="BA334" s="229">
        <f t="shared" si="311"/>
        <v>0</v>
      </c>
      <c r="BB334" s="229">
        <f t="shared" si="311"/>
        <v>0</v>
      </c>
      <c r="BC334" s="229">
        <f t="shared" si="311"/>
        <v>0</v>
      </c>
      <c r="BD334" s="229">
        <f t="shared" si="311"/>
        <v>0</v>
      </c>
      <c r="BE334" s="229">
        <f t="shared" si="311"/>
        <v>0</v>
      </c>
      <c r="BF334" s="229">
        <f t="shared" si="311"/>
        <v>0</v>
      </c>
      <c r="BG334" s="229">
        <f t="shared" si="311"/>
        <v>0</v>
      </c>
      <c r="BH334" s="229">
        <f t="shared" si="311"/>
        <v>0</v>
      </c>
      <c r="BI334" s="229">
        <f t="shared" si="311"/>
        <v>0</v>
      </c>
      <c r="BJ334" s="229">
        <f t="shared" si="311"/>
        <v>0</v>
      </c>
      <c r="BK334" s="229">
        <f t="shared" si="311"/>
        <v>0</v>
      </c>
      <c r="BL334" s="229">
        <f t="shared" si="311"/>
        <v>0</v>
      </c>
      <c r="BM334" s="229">
        <f t="shared" si="311"/>
        <v>0</v>
      </c>
      <c r="BN334" s="229">
        <f t="shared" si="311"/>
        <v>0</v>
      </c>
      <c r="BO334" s="229">
        <f t="shared" si="310"/>
        <v>0</v>
      </c>
      <c r="BP334" s="229">
        <f t="shared" si="310"/>
        <v>0</v>
      </c>
      <c r="BQ334" s="229">
        <f t="shared" si="310"/>
        <v>0</v>
      </c>
      <c r="BR334" s="229">
        <f t="shared" si="310"/>
        <v>0</v>
      </c>
      <c r="BS334" s="229">
        <f t="shared" si="310"/>
        <v>0</v>
      </c>
      <c r="BT334" s="229">
        <f t="shared" si="310"/>
        <v>0</v>
      </c>
      <c r="BU334" s="229">
        <f t="shared" si="310"/>
        <v>0</v>
      </c>
      <c r="BV334" s="229">
        <f t="shared" si="310"/>
        <v>0</v>
      </c>
      <c r="BW334" s="229">
        <f t="shared" si="310"/>
        <v>0</v>
      </c>
      <c r="BX334" s="229">
        <f t="shared" si="310"/>
        <v>0</v>
      </c>
      <c r="BY334" s="229">
        <f t="shared" si="310"/>
        <v>0</v>
      </c>
      <c r="BZ334" s="229">
        <f t="shared" si="310"/>
        <v>0</v>
      </c>
    </row>
    <row r="335" spans="1:78" x14ac:dyDescent="0.2">
      <c r="A335" s="7" t="str">
        <f t="shared" si="301"/>
        <v>Roll-in 3</v>
      </c>
      <c r="B335" s="7">
        <f t="shared" si="301"/>
        <v>1</v>
      </c>
      <c r="C335" s="7">
        <f t="shared" si="305"/>
        <v>20</v>
      </c>
      <c r="D335" s="165">
        <f t="shared" si="304"/>
        <v>44074</v>
      </c>
      <c r="E335" s="313">
        <f>HLOOKUP(D335,INPUTS!$D$86:$BW$93,IF(B335=1,4,8),FALSE)</f>
        <v>0</v>
      </c>
      <c r="F335" s="77"/>
      <c r="G335" s="229">
        <f t="shared" si="311"/>
        <v>0</v>
      </c>
      <c r="H335" s="229">
        <f t="shared" si="311"/>
        <v>0</v>
      </c>
      <c r="I335" s="229">
        <f t="shared" si="311"/>
        <v>0</v>
      </c>
      <c r="J335" s="229">
        <f t="shared" si="311"/>
        <v>0</v>
      </c>
      <c r="K335" s="229">
        <f t="shared" si="311"/>
        <v>0</v>
      </c>
      <c r="L335" s="229">
        <f t="shared" si="311"/>
        <v>0</v>
      </c>
      <c r="M335" s="229">
        <f t="shared" si="311"/>
        <v>0</v>
      </c>
      <c r="N335" s="229">
        <f t="shared" si="311"/>
        <v>0</v>
      </c>
      <c r="O335" s="229">
        <f t="shared" si="311"/>
        <v>0</v>
      </c>
      <c r="P335" s="229">
        <f t="shared" si="311"/>
        <v>0</v>
      </c>
      <c r="Q335" s="229">
        <f t="shared" si="311"/>
        <v>0</v>
      </c>
      <c r="R335" s="229">
        <f t="shared" si="311"/>
        <v>0</v>
      </c>
      <c r="S335" s="229">
        <f t="shared" si="311"/>
        <v>0</v>
      </c>
      <c r="T335" s="229">
        <f t="shared" si="311"/>
        <v>0</v>
      </c>
      <c r="U335" s="229">
        <f t="shared" si="311"/>
        <v>0</v>
      </c>
      <c r="V335" s="229">
        <f t="shared" ref="V335:BZ339" si="312">IF(V$9=$D335,$E335,0)</f>
        <v>0</v>
      </c>
      <c r="W335" s="229">
        <f t="shared" si="312"/>
        <v>0</v>
      </c>
      <c r="X335" s="229">
        <f t="shared" si="312"/>
        <v>0</v>
      </c>
      <c r="Y335" s="229">
        <f t="shared" si="312"/>
        <v>0</v>
      </c>
      <c r="Z335" s="229">
        <f t="shared" si="312"/>
        <v>0</v>
      </c>
      <c r="AA335" s="229">
        <f t="shared" si="312"/>
        <v>0</v>
      </c>
      <c r="AB335" s="229">
        <f t="shared" si="312"/>
        <v>0</v>
      </c>
      <c r="AC335" s="229">
        <f t="shared" si="312"/>
        <v>0</v>
      </c>
      <c r="AD335" s="229">
        <f t="shared" si="312"/>
        <v>0</v>
      </c>
      <c r="AE335" s="229">
        <f t="shared" si="312"/>
        <v>0</v>
      </c>
      <c r="AF335" s="229">
        <f t="shared" si="312"/>
        <v>0</v>
      </c>
      <c r="AG335" s="229">
        <f t="shared" si="312"/>
        <v>0</v>
      </c>
      <c r="AH335" s="229">
        <f t="shared" si="312"/>
        <v>0</v>
      </c>
      <c r="AI335" s="229">
        <f t="shared" si="312"/>
        <v>0</v>
      </c>
      <c r="AJ335" s="229">
        <f t="shared" si="312"/>
        <v>0</v>
      </c>
      <c r="AK335" s="229">
        <f t="shared" si="312"/>
        <v>0</v>
      </c>
      <c r="AL335" s="229">
        <f t="shared" si="312"/>
        <v>0</v>
      </c>
      <c r="AM335" s="229">
        <f t="shared" si="312"/>
        <v>0</v>
      </c>
      <c r="AN335" s="229">
        <f t="shared" si="312"/>
        <v>0</v>
      </c>
      <c r="AO335" s="229">
        <f t="shared" si="312"/>
        <v>0</v>
      </c>
      <c r="AP335" s="229">
        <f t="shared" si="312"/>
        <v>0</v>
      </c>
      <c r="AQ335" s="229">
        <f t="shared" si="312"/>
        <v>0</v>
      </c>
      <c r="AR335" s="229">
        <f t="shared" si="312"/>
        <v>0</v>
      </c>
      <c r="AS335" s="229">
        <f t="shared" si="312"/>
        <v>0</v>
      </c>
      <c r="AT335" s="229">
        <f t="shared" si="312"/>
        <v>0</v>
      </c>
      <c r="AU335" s="229">
        <f t="shared" si="312"/>
        <v>0</v>
      </c>
      <c r="AV335" s="229">
        <f t="shared" si="312"/>
        <v>0</v>
      </c>
      <c r="AW335" s="229">
        <f t="shared" si="312"/>
        <v>0</v>
      </c>
      <c r="AX335" s="229">
        <f t="shared" si="312"/>
        <v>0</v>
      </c>
      <c r="AY335" s="229">
        <f t="shared" si="312"/>
        <v>0</v>
      </c>
      <c r="AZ335" s="229">
        <f t="shared" si="312"/>
        <v>0</v>
      </c>
      <c r="BA335" s="229">
        <f t="shared" si="312"/>
        <v>0</v>
      </c>
      <c r="BB335" s="229">
        <f t="shared" si="312"/>
        <v>0</v>
      </c>
      <c r="BC335" s="229">
        <f t="shared" si="312"/>
        <v>0</v>
      </c>
      <c r="BD335" s="229">
        <f t="shared" si="312"/>
        <v>0</v>
      </c>
      <c r="BE335" s="229">
        <f t="shared" si="312"/>
        <v>0</v>
      </c>
      <c r="BF335" s="229">
        <f t="shared" si="312"/>
        <v>0</v>
      </c>
      <c r="BG335" s="229">
        <f t="shared" si="312"/>
        <v>0</v>
      </c>
      <c r="BH335" s="229">
        <f t="shared" si="312"/>
        <v>0</v>
      </c>
      <c r="BI335" s="229">
        <f t="shared" si="312"/>
        <v>0</v>
      </c>
      <c r="BJ335" s="229">
        <f t="shared" si="312"/>
        <v>0</v>
      </c>
      <c r="BK335" s="229">
        <f t="shared" si="312"/>
        <v>0</v>
      </c>
      <c r="BL335" s="229">
        <f t="shared" si="312"/>
        <v>0</v>
      </c>
      <c r="BM335" s="229">
        <f t="shared" si="312"/>
        <v>0</v>
      </c>
      <c r="BN335" s="229">
        <f t="shared" si="312"/>
        <v>0</v>
      </c>
      <c r="BO335" s="229">
        <f t="shared" si="312"/>
        <v>0</v>
      </c>
      <c r="BP335" s="229">
        <f t="shared" si="312"/>
        <v>0</v>
      </c>
      <c r="BQ335" s="229">
        <f t="shared" si="312"/>
        <v>0</v>
      </c>
      <c r="BR335" s="229">
        <f t="shared" si="312"/>
        <v>0</v>
      </c>
      <c r="BS335" s="229">
        <f t="shared" si="312"/>
        <v>0</v>
      </c>
      <c r="BT335" s="229">
        <f t="shared" si="312"/>
        <v>0</v>
      </c>
      <c r="BU335" s="229">
        <f t="shared" si="312"/>
        <v>0</v>
      </c>
      <c r="BV335" s="229">
        <f t="shared" si="312"/>
        <v>0</v>
      </c>
      <c r="BW335" s="229">
        <f t="shared" si="312"/>
        <v>0</v>
      </c>
      <c r="BX335" s="229">
        <f t="shared" si="312"/>
        <v>0</v>
      </c>
      <c r="BY335" s="229">
        <f t="shared" si="312"/>
        <v>0</v>
      </c>
      <c r="BZ335" s="229">
        <f t="shared" si="312"/>
        <v>0</v>
      </c>
    </row>
    <row r="336" spans="1:78" x14ac:dyDescent="0.2">
      <c r="A336" s="7" t="str">
        <f t="shared" ref="A336:B355" si="313">A32</f>
        <v>Roll-in 4</v>
      </c>
      <c r="B336" s="7">
        <f t="shared" si="313"/>
        <v>1</v>
      </c>
      <c r="C336" s="7">
        <f t="shared" si="305"/>
        <v>21</v>
      </c>
      <c r="D336" s="165">
        <f t="shared" si="304"/>
        <v>44104</v>
      </c>
      <c r="E336" s="313">
        <f>HLOOKUP(D336,INPUTS!$D$86:$BW$93,IF(B336=1,4,8),FALSE)</f>
        <v>0</v>
      </c>
      <c r="F336" s="77"/>
      <c r="G336" s="229">
        <f t="shared" ref="G336:BN340" si="314">IF(G$9=$D336,$E336,0)</f>
        <v>0</v>
      </c>
      <c r="H336" s="229">
        <f t="shared" si="314"/>
        <v>0</v>
      </c>
      <c r="I336" s="229">
        <f t="shared" si="314"/>
        <v>0</v>
      </c>
      <c r="J336" s="229">
        <f t="shared" si="314"/>
        <v>0</v>
      </c>
      <c r="K336" s="229">
        <f t="shared" si="314"/>
        <v>0</v>
      </c>
      <c r="L336" s="229">
        <f t="shared" si="314"/>
        <v>0</v>
      </c>
      <c r="M336" s="229">
        <f t="shared" si="314"/>
        <v>0</v>
      </c>
      <c r="N336" s="229">
        <f t="shared" si="314"/>
        <v>0</v>
      </c>
      <c r="O336" s="229">
        <f t="shared" si="314"/>
        <v>0</v>
      </c>
      <c r="P336" s="229">
        <f t="shared" si="314"/>
        <v>0</v>
      </c>
      <c r="Q336" s="229">
        <f t="shared" si="314"/>
        <v>0</v>
      </c>
      <c r="R336" s="229">
        <f t="shared" si="314"/>
        <v>0</v>
      </c>
      <c r="S336" s="229">
        <f t="shared" si="314"/>
        <v>0</v>
      </c>
      <c r="T336" s="229">
        <f t="shared" si="314"/>
        <v>0</v>
      </c>
      <c r="U336" s="229">
        <f t="shared" si="314"/>
        <v>0</v>
      </c>
      <c r="V336" s="229">
        <f t="shared" si="314"/>
        <v>0</v>
      </c>
      <c r="W336" s="229">
        <f t="shared" si="314"/>
        <v>0</v>
      </c>
      <c r="X336" s="229">
        <f t="shared" si="314"/>
        <v>0</v>
      </c>
      <c r="Y336" s="229">
        <f t="shared" si="314"/>
        <v>0</v>
      </c>
      <c r="Z336" s="229">
        <f t="shared" si="314"/>
        <v>0</v>
      </c>
      <c r="AA336" s="229">
        <f t="shared" si="314"/>
        <v>0</v>
      </c>
      <c r="AB336" s="229">
        <f t="shared" si="314"/>
        <v>0</v>
      </c>
      <c r="AC336" s="229">
        <f t="shared" si="314"/>
        <v>0</v>
      </c>
      <c r="AD336" s="229">
        <f t="shared" si="314"/>
        <v>0</v>
      </c>
      <c r="AE336" s="229">
        <f t="shared" si="314"/>
        <v>0</v>
      </c>
      <c r="AF336" s="229">
        <f t="shared" si="314"/>
        <v>0</v>
      </c>
      <c r="AG336" s="229">
        <f t="shared" si="314"/>
        <v>0</v>
      </c>
      <c r="AH336" s="229">
        <f t="shared" si="314"/>
        <v>0</v>
      </c>
      <c r="AI336" s="229">
        <f t="shared" si="314"/>
        <v>0</v>
      </c>
      <c r="AJ336" s="229">
        <f t="shared" si="314"/>
        <v>0</v>
      </c>
      <c r="AK336" s="229">
        <f t="shared" si="314"/>
        <v>0</v>
      </c>
      <c r="AL336" s="229">
        <f t="shared" si="314"/>
        <v>0</v>
      </c>
      <c r="AM336" s="229">
        <f t="shared" si="314"/>
        <v>0</v>
      </c>
      <c r="AN336" s="229">
        <f t="shared" si="314"/>
        <v>0</v>
      </c>
      <c r="AO336" s="229">
        <f t="shared" si="314"/>
        <v>0</v>
      </c>
      <c r="AP336" s="229">
        <f t="shared" si="314"/>
        <v>0</v>
      </c>
      <c r="AQ336" s="229">
        <f t="shared" si="314"/>
        <v>0</v>
      </c>
      <c r="AR336" s="229">
        <f t="shared" si="314"/>
        <v>0</v>
      </c>
      <c r="AS336" s="229">
        <f t="shared" si="314"/>
        <v>0</v>
      </c>
      <c r="AT336" s="229">
        <f t="shared" si="314"/>
        <v>0</v>
      </c>
      <c r="AU336" s="229">
        <f t="shared" si="314"/>
        <v>0</v>
      </c>
      <c r="AV336" s="229">
        <f t="shared" si="314"/>
        <v>0</v>
      </c>
      <c r="AW336" s="229">
        <f t="shared" si="314"/>
        <v>0</v>
      </c>
      <c r="AX336" s="229">
        <f t="shared" si="314"/>
        <v>0</v>
      </c>
      <c r="AY336" s="229">
        <f t="shared" si="314"/>
        <v>0</v>
      </c>
      <c r="AZ336" s="229">
        <f t="shared" si="314"/>
        <v>0</v>
      </c>
      <c r="BA336" s="229">
        <f t="shared" si="314"/>
        <v>0</v>
      </c>
      <c r="BB336" s="229">
        <f t="shared" si="314"/>
        <v>0</v>
      </c>
      <c r="BC336" s="229">
        <f t="shared" si="314"/>
        <v>0</v>
      </c>
      <c r="BD336" s="229">
        <f t="shared" si="314"/>
        <v>0</v>
      </c>
      <c r="BE336" s="229">
        <f t="shared" si="314"/>
        <v>0</v>
      </c>
      <c r="BF336" s="229">
        <f t="shared" si="314"/>
        <v>0</v>
      </c>
      <c r="BG336" s="229">
        <f t="shared" si="314"/>
        <v>0</v>
      </c>
      <c r="BH336" s="229">
        <f t="shared" si="314"/>
        <v>0</v>
      </c>
      <c r="BI336" s="229">
        <f t="shared" si="314"/>
        <v>0</v>
      </c>
      <c r="BJ336" s="229">
        <f t="shared" si="314"/>
        <v>0</v>
      </c>
      <c r="BK336" s="229">
        <f t="shared" si="314"/>
        <v>0</v>
      </c>
      <c r="BL336" s="229">
        <f t="shared" si="314"/>
        <v>0</v>
      </c>
      <c r="BM336" s="229">
        <f t="shared" si="314"/>
        <v>0</v>
      </c>
      <c r="BN336" s="229">
        <f t="shared" si="314"/>
        <v>0</v>
      </c>
      <c r="BO336" s="229">
        <f t="shared" si="312"/>
        <v>0</v>
      </c>
      <c r="BP336" s="229">
        <f t="shared" si="312"/>
        <v>0</v>
      </c>
      <c r="BQ336" s="229">
        <f t="shared" si="312"/>
        <v>0</v>
      </c>
      <c r="BR336" s="229">
        <f t="shared" si="312"/>
        <v>0</v>
      </c>
      <c r="BS336" s="229">
        <f t="shared" si="312"/>
        <v>0</v>
      </c>
      <c r="BT336" s="229">
        <f t="shared" si="312"/>
        <v>0</v>
      </c>
      <c r="BU336" s="229">
        <f t="shared" si="312"/>
        <v>0</v>
      </c>
      <c r="BV336" s="229">
        <f t="shared" si="312"/>
        <v>0</v>
      </c>
      <c r="BW336" s="229">
        <f t="shared" si="312"/>
        <v>0</v>
      </c>
      <c r="BX336" s="229">
        <f t="shared" si="312"/>
        <v>0</v>
      </c>
      <c r="BY336" s="229">
        <f t="shared" si="312"/>
        <v>0</v>
      </c>
      <c r="BZ336" s="229">
        <f t="shared" si="312"/>
        <v>0</v>
      </c>
    </row>
    <row r="337" spans="1:78" x14ac:dyDescent="0.2">
      <c r="A337" s="7" t="str">
        <f t="shared" si="313"/>
        <v>Roll-in 4</v>
      </c>
      <c r="B337" s="7">
        <f t="shared" si="313"/>
        <v>1</v>
      </c>
      <c r="C337" s="7">
        <f t="shared" si="305"/>
        <v>22</v>
      </c>
      <c r="D337" s="165">
        <f t="shared" si="304"/>
        <v>44135</v>
      </c>
      <c r="E337" s="313">
        <f>HLOOKUP(D337,INPUTS!$D$86:$BW$93,IF(B337=1,4,8),FALSE)</f>
        <v>0</v>
      </c>
      <c r="F337" s="77"/>
      <c r="G337" s="229">
        <f t="shared" si="314"/>
        <v>0</v>
      </c>
      <c r="H337" s="229">
        <f t="shared" si="314"/>
        <v>0</v>
      </c>
      <c r="I337" s="229">
        <f t="shared" si="314"/>
        <v>0</v>
      </c>
      <c r="J337" s="229">
        <f t="shared" si="314"/>
        <v>0</v>
      </c>
      <c r="K337" s="229">
        <f t="shared" si="314"/>
        <v>0</v>
      </c>
      <c r="L337" s="229">
        <f t="shared" si="314"/>
        <v>0</v>
      </c>
      <c r="M337" s="229">
        <f t="shared" si="314"/>
        <v>0</v>
      </c>
      <c r="N337" s="229">
        <f t="shared" si="314"/>
        <v>0</v>
      </c>
      <c r="O337" s="229">
        <f t="shared" si="314"/>
        <v>0</v>
      </c>
      <c r="P337" s="229">
        <f t="shared" si="314"/>
        <v>0</v>
      </c>
      <c r="Q337" s="229">
        <f t="shared" si="314"/>
        <v>0</v>
      </c>
      <c r="R337" s="229">
        <f t="shared" si="314"/>
        <v>0</v>
      </c>
      <c r="S337" s="229">
        <f t="shared" si="314"/>
        <v>0</v>
      </c>
      <c r="T337" s="229">
        <f t="shared" si="314"/>
        <v>0</v>
      </c>
      <c r="U337" s="229">
        <f t="shared" si="314"/>
        <v>0</v>
      </c>
      <c r="V337" s="229">
        <f t="shared" si="314"/>
        <v>0</v>
      </c>
      <c r="W337" s="229">
        <f t="shared" si="314"/>
        <v>0</v>
      </c>
      <c r="X337" s="229">
        <f t="shared" si="314"/>
        <v>0</v>
      </c>
      <c r="Y337" s="229">
        <f t="shared" si="314"/>
        <v>0</v>
      </c>
      <c r="Z337" s="229">
        <f t="shared" si="314"/>
        <v>0</v>
      </c>
      <c r="AA337" s="229">
        <f t="shared" si="314"/>
        <v>0</v>
      </c>
      <c r="AB337" s="229">
        <f t="shared" si="314"/>
        <v>0</v>
      </c>
      <c r="AC337" s="229">
        <f t="shared" si="314"/>
        <v>0</v>
      </c>
      <c r="AD337" s="229">
        <f t="shared" si="314"/>
        <v>0</v>
      </c>
      <c r="AE337" s="229">
        <f t="shared" si="314"/>
        <v>0</v>
      </c>
      <c r="AF337" s="229">
        <f t="shared" si="314"/>
        <v>0</v>
      </c>
      <c r="AG337" s="229">
        <f t="shared" si="314"/>
        <v>0</v>
      </c>
      <c r="AH337" s="229">
        <f t="shared" si="314"/>
        <v>0</v>
      </c>
      <c r="AI337" s="229">
        <f t="shared" si="314"/>
        <v>0</v>
      </c>
      <c r="AJ337" s="229">
        <f t="shared" si="314"/>
        <v>0</v>
      </c>
      <c r="AK337" s="229">
        <f t="shared" si="314"/>
        <v>0</v>
      </c>
      <c r="AL337" s="229">
        <f t="shared" si="314"/>
        <v>0</v>
      </c>
      <c r="AM337" s="229">
        <f t="shared" si="314"/>
        <v>0</v>
      </c>
      <c r="AN337" s="229">
        <f t="shared" si="314"/>
        <v>0</v>
      </c>
      <c r="AO337" s="229">
        <f t="shared" si="314"/>
        <v>0</v>
      </c>
      <c r="AP337" s="229">
        <f t="shared" si="314"/>
        <v>0</v>
      </c>
      <c r="AQ337" s="229">
        <f t="shared" si="314"/>
        <v>0</v>
      </c>
      <c r="AR337" s="229">
        <f t="shared" si="314"/>
        <v>0</v>
      </c>
      <c r="AS337" s="229">
        <f t="shared" si="314"/>
        <v>0</v>
      </c>
      <c r="AT337" s="229">
        <f t="shared" si="314"/>
        <v>0</v>
      </c>
      <c r="AU337" s="229">
        <f t="shared" si="314"/>
        <v>0</v>
      </c>
      <c r="AV337" s="229">
        <f t="shared" si="314"/>
        <v>0</v>
      </c>
      <c r="AW337" s="229">
        <f t="shared" si="314"/>
        <v>0</v>
      </c>
      <c r="AX337" s="229">
        <f t="shared" si="314"/>
        <v>0</v>
      </c>
      <c r="AY337" s="229">
        <f t="shared" si="314"/>
        <v>0</v>
      </c>
      <c r="AZ337" s="229">
        <f t="shared" si="314"/>
        <v>0</v>
      </c>
      <c r="BA337" s="229">
        <f t="shared" si="314"/>
        <v>0</v>
      </c>
      <c r="BB337" s="229">
        <f t="shared" si="314"/>
        <v>0</v>
      </c>
      <c r="BC337" s="229">
        <f t="shared" si="314"/>
        <v>0</v>
      </c>
      <c r="BD337" s="229">
        <f t="shared" si="314"/>
        <v>0</v>
      </c>
      <c r="BE337" s="229">
        <f t="shared" si="314"/>
        <v>0</v>
      </c>
      <c r="BF337" s="229">
        <f t="shared" si="314"/>
        <v>0</v>
      </c>
      <c r="BG337" s="229">
        <f t="shared" si="314"/>
        <v>0</v>
      </c>
      <c r="BH337" s="229">
        <f t="shared" si="314"/>
        <v>0</v>
      </c>
      <c r="BI337" s="229">
        <f t="shared" si="314"/>
        <v>0</v>
      </c>
      <c r="BJ337" s="229">
        <f t="shared" si="314"/>
        <v>0</v>
      </c>
      <c r="BK337" s="229">
        <f t="shared" si="314"/>
        <v>0</v>
      </c>
      <c r="BL337" s="229">
        <f t="shared" si="314"/>
        <v>0</v>
      </c>
      <c r="BM337" s="229">
        <f t="shared" si="314"/>
        <v>0</v>
      </c>
      <c r="BN337" s="229">
        <f t="shared" si="314"/>
        <v>0</v>
      </c>
      <c r="BO337" s="229">
        <f t="shared" si="312"/>
        <v>0</v>
      </c>
      <c r="BP337" s="229">
        <f t="shared" si="312"/>
        <v>0</v>
      </c>
      <c r="BQ337" s="229">
        <f t="shared" si="312"/>
        <v>0</v>
      </c>
      <c r="BR337" s="229">
        <f t="shared" si="312"/>
        <v>0</v>
      </c>
      <c r="BS337" s="229">
        <f t="shared" si="312"/>
        <v>0</v>
      </c>
      <c r="BT337" s="229">
        <f t="shared" si="312"/>
        <v>0</v>
      </c>
      <c r="BU337" s="229">
        <f t="shared" si="312"/>
        <v>0</v>
      </c>
      <c r="BV337" s="229">
        <f t="shared" si="312"/>
        <v>0</v>
      </c>
      <c r="BW337" s="229">
        <f t="shared" si="312"/>
        <v>0</v>
      </c>
      <c r="BX337" s="229">
        <f t="shared" si="312"/>
        <v>0</v>
      </c>
      <c r="BY337" s="229">
        <f t="shared" si="312"/>
        <v>0</v>
      </c>
      <c r="BZ337" s="229">
        <f t="shared" si="312"/>
        <v>0</v>
      </c>
    </row>
    <row r="338" spans="1:78" x14ac:dyDescent="0.2">
      <c r="A338" s="7" t="str">
        <f t="shared" si="313"/>
        <v>Roll-in 4</v>
      </c>
      <c r="B338" s="7">
        <f t="shared" si="313"/>
        <v>1</v>
      </c>
      <c r="C338" s="7">
        <f t="shared" si="305"/>
        <v>23</v>
      </c>
      <c r="D338" s="165">
        <f t="shared" si="304"/>
        <v>44165</v>
      </c>
      <c r="E338" s="313">
        <f>HLOOKUP(D338,INPUTS!$D$86:$BW$93,IF(B338=1,4,8),FALSE)</f>
        <v>0</v>
      </c>
      <c r="F338" s="77"/>
      <c r="G338" s="229">
        <f t="shared" si="314"/>
        <v>0</v>
      </c>
      <c r="H338" s="229">
        <f t="shared" si="314"/>
        <v>0</v>
      </c>
      <c r="I338" s="229">
        <f t="shared" si="314"/>
        <v>0</v>
      </c>
      <c r="J338" s="229">
        <f t="shared" si="314"/>
        <v>0</v>
      </c>
      <c r="K338" s="229">
        <f t="shared" si="314"/>
        <v>0</v>
      </c>
      <c r="L338" s="229">
        <f t="shared" si="314"/>
        <v>0</v>
      </c>
      <c r="M338" s="229">
        <f t="shared" si="314"/>
        <v>0</v>
      </c>
      <c r="N338" s="229">
        <f t="shared" si="314"/>
        <v>0</v>
      </c>
      <c r="O338" s="229">
        <f t="shared" si="314"/>
        <v>0</v>
      </c>
      <c r="P338" s="229">
        <f t="shared" si="314"/>
        <v>0</v>
      </c>
      <c r="Q338" s="229">
        <f t="shared" si="314"/>
        <v>0</v>
      </c>
      <c r="R338" s="229">
        <f t="shared" si="314"/>
        <v>0</v>
      </c>
      <c r="S338" s="229">
        <f t="shared" si="314"/>
        <v>0</v>
      </c>
      <c r="T338" s="229">
        <f t="shared" si="314"/>
        <v>0</v>
      </c>
      <c r="U338" s="229">
        <f t="shared" si="314"/>
        <v>0</v>
      </c>
      <c r="V338" s="229">
        <f t="shared" si="314"/>
        <v>0</v>
      </c>
      <c r="W338" s="229">
        <f t="shared" si="314"/>
        <v>0</v>
      </c>
      <c r="X338" s="229">
        <f t="shared" si="314"/>
        <v>0</v>
      </c>
      <c r="Y338" s="229">
        <f t="shared" si="314"/>
        <v>0</v>
      </c>
      <c r="Z338" s="229">
        <f t="shared" si="314"/>
        <v>0</v>
      </c>
      <c r="AA338" s="229">
        <f t="shared" si="314"/>
        <v>0</v>
      </c>
      <c r="AB338" s="229">
        <f t="shared" si="314"/>
        <v>0</v>
      </c>
      <c r="AC338" s="229">
        <f t="shared" si="314"/>
        <v>0</v>
      </c>
      <c r="AD338" s="229">
        <f t="shared" si="314"/>
        <v>0</v>
      </c>
      <c r="AE338" s="229">
        <f t="shared" si="314"/>
        <v>0</v>
      </c>
      <c r="AF338" s="229">
        <f t="shared" si="314"/>
        <v>0</v>
      </c>
      <c r="AG338" s="229">
        <f t="shared" si="314"/>
        <v>0</v>
      </c>
      <c r="AH338" s="229">
        <f t="shared" si="314"/>
        <v>0</v>
      </c>
      <c r="AI338" s="229">
        <f t="shared" si="314"/>
        <v>0</v>
      </c>
      <c r="AJ338" s="229">
        <f t="shared" si="314"/>
        <v>0</v>
      </c>
      <c r="AK338" s="229">
        <f t="shared" si="314"/>
        <v>0</v>
      </c>
      <c r="AL338" s="229">
        <f t="shared" si="314"/>
        <v>0</v>
      </c>
      <c r="AM338" s="229">
        <f t="shared" si="314"/>
        <v>0</v>
      </c>
      <c r="AN338" s="229">
        <f t="shared" si="314"/>
        <v>0</v>
      </c>
      <c r="AO338" s="229">
        <f t="shared" si="314"/>
        <v>0</v>
      </c>
      <c r="AP338" s="229">
        <f t="shared" si="314"/>
        <v>0</v>
      </c>
      <c r="AQ338" s="229">
        <f t="shared" si="314"/>
        <v>0</v>
      </c>
      <c r="AR338" s="229">
        <f t="shared" si="314"/>
        <v>0</v>
      </c>
      <c r="AS338" s="229">
        <f t="shared" si="314"/>
        <v>0</v>
      </c>
      <c r="AT338" s="229">
        <f t="shared" si="314"/>
        <v>0</v>
      </c>
      <c r="AU338" s="229">
        <f t="shared" si="314"/>
        <v>0</v>
      </c>
      <c r="AV338" s="229">
        <f t="shared" si="314"/>
        <v>0</v>
      </c>
      <c r="AW338" s="229">
        <f t="shared" si="314"/>
        <v>0</v>
      </c>
      <c r="AX338" s="229">
        <f t="shared" si="314"/>
        <v>0</v>
      </c>
      <c r="AY338" s="229">
        <f t="shared" si="314"/>
        <v>0</v>
      </c>
      <c r="AZ338" s="229">
        <f t="shared" si="314"/>
        <v>0</v>
      </c>
      <c r="BA338" s="229">
        <f t="shared" si="314"/>
        <v>0</v>
      </c>
      <c r="BB338" s="229">
        <f t="shared" si="314"/>
        <v>0</v>
      </c>
      <c r="BC338" s="229">
        <f t="shared" si="314"/>
        <v>0</v>
      </c>
      <c r="BD338" s="229">
        <f t="shared" si="314"/>
        <v>0</v>
      </c>
      <c r="BE338" s="229">
        <f t="shared" si="314"/>
        <v>0</v>
      </c>
      <c r="BF338" s="229">
        <f t="shared" si="314"/>
        <v>0</v>
      </c>
      <c r="BG338" s="229">
        <f t="shared" si="314"/>
        <v>0</v>
      </c>
      <c r="BH338" s="229">
        <f t="shared" si="314"/>
        <v>0</v>
      </c>
      <c r="BI338" s="229">
        <f t="shared" si="314"/>
        <v>0</v>
      </c>
      <c r="BJ338" s="229">
        <f t="shared" si="314"/>
        <v>0</v>
      </c>
      <c r="BK338" s="229">
        <f t="shared" si="314"/>
        <v>0</v>
      </c>
      <c r="BL338" s="229">
        <f t="shared" si="314"/>
        <v>0</v>
      </c>
      <c r="BM338" s="229">
        <f t="shared" si="314"/>
        <v>0</v>
      </c>
      <c r="BN338" s="229">
        <f t="shared" si="314"/>
        <v>0</v>
      </c>
      <c r="BO338" s="229">
        <f t="shared" si="312"/>
        <v>0</v>
      </c>
      <c r="BP338" s="229">
        <f t="shared" si="312"/>
        <v>0</v>
      </c>
      <c r="BQ338" s="229">
        <f t="shared" si="312"/>
        <v>0</v>
      </c>
      <c r="BR338" s="229">
        <f t="shared" si="312"/>
        <v>0</v>
      </c>
      <c r="BS338" s="229">
        <f t="shared" si="312"/>
        <v>0</v>
      </c>
      <c r="BT338" s="229">
        <f t="shared" si="312"/>
        <v>0</v>
      </c>
      <c r="BU338" s="229">
        <f t="shared" si="312"/>
        <v>0</v>
      </c>
      <c r="BV338" s="229">
        <f t="shared" si="312"/>
        <v>0</v>
      </c>
      <c r="BW338" s="229">
        <f t="shared" si="312"/>
        <v>0</v>
      </c>
      <c r="BX338" s="229">
        <f t="shared" si="312"/>
        <v>0</v>
      </c>
      <c r="BY338" s="229">
        <f t="shared" si="312"/>
        <v>0</v>
      </c>
      <c r="BZ338" s="229">
        <f t="shared" si="312"/>
        <v>0</v>
      </c>
    </row>
    <row r="339" spans="1:78" x14ac:dyDescent="0.2">
      <c r="A339" s="7" t="str">
        <f t="shared" si="313"/>
        <v>Roll-in 4</v>
      </c>
      <c r="B339" s="7">
        <f t="shared" si="313"/>
        <v>1</v>
      </c>
      <c r="C339" s="7">
        <f t="shared" si="305"/>
        <v>24</v>
      </c>
      <c r="D339" s="165">
        <f t="shared" si="304"/>
        <v>44196</v>
      </c>
      <c r="E339" s="313">
        <f>HLOOKUP(D339,INPUTS!$D$86:$BW$93,IF(B339=1,4,8),FALSE)</f>
        <v>0</v>
      </c>
      <c r="F339" s="77"/>
      <c r="G339" s="229">
        <f t="shared" si="314"/>
        <v>0</v>
      </c>
      <c r="H339" s="229">
        <f t="shared" si="314"/>
        <v>0</v>
      </c>
      <c r="I339" s="229">
        <f t="shared" si="314"/>
        <v>0</v>
      </c>
      <c r="J339" s="229">
        <f t="shared" si="314"/>
        <v>0</v>
      </c>
      <c r="K339" s="229">
        <f t="shared" si="314"/>
        <v>0</v>
      </c>
      <c r="L339" s="229">
        <f t="shared" si="314"/>
        <v>0</v>
      </c>
      <c r="M339" s="229">
        <f t="shared" si="314"/>
        <v>0</v>
      </c>
      <c r="N339" s="229">
        <f t="shared" si="314"/>
        <v>0</v>
      </c>
      <c r="O339" s="229">
        <f t="shared" si="314"/>
        <v>0</v>
      </c>
      <c r="P339" s="229">
        <f t="shared" si="314"/>
        <v>0</v>
      </c>
      <c r="Q339" s="229">
        <f t="shared" si="314"/>
        <v>0</v>
      </c>
      <c r="R339" s="229">
        <f t="shared" si="314"/>
        <v>0</v>
      </c>
      <c r="S339" s="229">
        <f t="shared" si="314"/>
        <v>0</v>
      </c>
      <c r="T339" s="229">
        <f t="shared" si="314"/>
        <v>0</v>
      </c>
      <c r="U339" s="229">
        <f t="shared" si="314"/>
        <v>0</v>
      </c>
      <c r="V339" s="229">
        <f t="shared" si="314"/>
        <v>0</v>
      </c>
      <c r="W339" s="229">
        <f t="shared" si="314"/>
        <v>0</v>
      </c>
      <c r="X339" s="229">
        <f t="shared" si="314"/>
        <v>0</v>
      </c>
      <c r="Y339" s="229">
        <f t="shared" si="314"/>
        <v>0</v>
      </c>
      <c r="Z339" s="229">
        <f t="shared" si="314"/>
        <v>0</v>
      </c>
      <c r="AA339" s="229">
        <f t="shared" si="314"/>
        <v>0</v>
      </c>
      <c r="AB339" s="229">
        <f t="shared" si="314"/>
        <v>0</v>
      </c>
      <c r="AC339" s="229">
        <f t="shared" si="314"/>
        <v>0</v>
      </c>
      <c r="AD339" s="229">
        <f t="shared" si="314"/>
        <v>0</v>
      </c>
      <c r="AE339" s="229">
        <f t="shared" si="314"/>
        <v>0</v>
      </c>
      <c r="AF339" s="229">
        <f t="shared" si="314"/>
        <v>0</v>
      </c>
      <c r="AG339" s="229">
        <f t="shared" si="314"/>
        <v>0</v>
      </c>
      <c r="AH339" s="229">
        <f t="shared" si="314"/>
        <v>0</v>
      </c>
      <c r="AI339" s="229">
        <f t="shared" si="314"/>
        <v>0</v>
      </c>
      <c r="AJ339" s="229">
        <f t="shared" si="314"/>
        <v>0</v>
      </c>
      <c r="AK339" s="229">
        <f t="shared" si="314"/>
        <v>0</v>
      </c>
      <c r="AL339" s="229">
        <f t="shared" si="314"/>
        <v>0</v>
      </c>
      <c r="AM339" s="229">
        <f t="shared" si="314"/>
        <v>0</v>
      </c>
      <c r="AN339" s="229">
        <f t="shared" si="314"/>
        <v>0</v>
      </c>
      <c r="AO339" s="229">
        <f t="shared" si="314"/>
        <v>0</v>
      </c>
      <c r="AP339" s="229">
        <f t="shared" si="314"/>
        <v>0</v>
      </c>
      <c r="AQ339" s="229">
        <f t="shared" si="314"/>
        <v>0</v>
      </c>
      <c r="AR339" s="229">
        <f t="shared" si="314"/>
        <v>0</v>
      </c>
      <c r="AS339" s="229">
        <f t="shared" si="314"/>
        <v>0</v>
      </c>
      <c r="AT339" s="229">
        <f t="shared" si="314"/>
        <v>0</v>
      </c>
      <c r="AU339" s="229">
        <f t="shared" si="314"/>
        <v>0</v>
      </c>
      <c r="AV339" s="229">
        <f t="shared" si="314"/>
        <v>0</v>
      </c>
      <c r="AW339" s="229">
        <f t="shared" si="314"/>
        <v>0</v>
      </c>
      <c r="AX339" s="229">
        <f t="shared" si="314"/>
        <v>0</v>
      </c>
      <c r="AY339" s="229">
        <f t="shared" si="314"/>
        <v>0</v>
      </c>
      <c r="AZ339" s="229">
        <f t="shared" si="314"/>
        <v>0</v>
      </c>
      <c r="BA339" s="229">
        <f t="shared" si="314"/>
        <v>0</v>
      </c>
      <c r="BB339" s="229">
        <f t="shared" si="314"/>
        <v>0</v>
      </c>
      <c r="BC339" s="229">
        <f t="shared" si="314"/>
        <v>0</v>
      </c>
      <c r="BD339" s="229">
        <f t="shared" si="314"/>
        <v>0</v>
      </c>
      <c r="BE339" s="229">
        <f t="shared" si="314"/>
        <v>0</v>
      </c>
      <c r="BF339" s="229">
        <f t="shared" si="314"/>
        <v>0</v>
      </c>
      <c r="BG339" s="229">
        <f t="shared" si="314"/>
        <v>0</v>
      </c>
      <c r="BH339" s="229">
        <f t="shared" si="314"/>
        <v>0</v>
      </c>
      <c r="BI339" s="229">
        <f t="shared" si="314"/>
        <v>0</v>
      </c>
      <c r="BJ339" s="229">
        <f t="shared" si="314"/>
        <v>0</v>
      </c>
      <c r="BK339" s="229">
        <f t="shared" si="314"/>
        <v>0</v>
      </c>
      <c r="BL339" s="229">
        <f t="shared" si="314"/>
        <v>0</v>
      </c>
      <c r="BM339" s="229">
        <f t="shared" si="314"/>
        <v>0</v>
      </c>
      <c r="BN339" s="229">
        <f t="shared" si="314"/>
        <v>0</v>
      </c>
      <c r="BO339" s="229">
        <f t="shared" si="312"/>
        <v>0</v>
      </c>
      <c r="BP339" s="229">
        <f t="shared" si="312"/>
        <v>0</v>
      </c>
      <c r="BQ339" s="229">
        <f t="shared" si="312"/>
        <v>0</v>
      </c>
      <c r="BR339" s="229">
        <f t="shared" si="312"/>
        <v>0</v>
      </c>
      <c r="BS339" s="229">
        <f t="shared" si="312"/>
        <v>0</v>
      </c>
      <c r="BT339" s="229">
        <f t="shared" si="312"/>
        <v>0</v>
      </c>
      <c r="BU339" s="229">
        <f t="shared" si="312"/>
        <v>0</v>
      </c>
      <c r="BV339" s="229">
        <f t="shared" si="312"/>
        <v>0</v>
      </c>
      <c r="BW339" s="229">
        <f t="shared" si="312"/>
        <v>0</v>
      </c>
      <c r="BX339" s="229">
        <f t="shared" si="312"/>
        <v>0</v>
      </c>
      <c r="BY339" s="229">
        <f t="shared" si="312"/>
        <v>0</v>
      </c>
      <c r="BZ339" s="229">
        <f t="shared" si="312"/>
        <v>0</v>
      </c>
    </row>
    <row r="340" spans="1:78" x14ac:dyDescent="0.2">
      <c r="A340" s="7" t="str">
        <f t="shared" si="313"/>
        <v>Roll-in 4</v>
      </c>
      <c r="B340" s="7">
        <f t="shared" si="313"/>
        <v>1</v>
      </c>
      <c r="C340" s="7">
        <f t="shared" si="305"/>
        <v>25</v>
      </c>
      <c r="D340" s="165">
        <f t="shared" si="304"/>
        <v>44227</v>
      </c>
      <c r="E340" s="313">
        <f>HLOOKUP(D340,INPUTS!$D$86:$BW$93,IF(B340=1,4,8),FALSE)</f>
        <v>0</v>
      </c>
      <c r="F340" s="77"/>
      <c r="G340" s="229">
        <f t="shared" si="314"/>
        <v>0</v>
      </c>
      <c r="H340" s="229">
        <f t="shared" si="314"/>
        <v>0</v>
      </c>
      <c r="I340" s="229">
        <f t="shared" si="314"/>
        <v>0</v>
      </c>
      <c r="J340" s="229">
        <f t="shared" si="314"/>
        <v>0</v>
      </c>
      <c r="K340" s="229">
        <f t="shared" si="314"/>
        <v>0</v>
      </c>
      <c r="L340" s="229">
        <f t="shared" si="314"/>
        <v>0</v>
      </c>
      <c r="M340" s="229">
        <f t="shared" si="314"/>
        <v>0</v>
      </c>
      <c r="N340" s="229">
        <f t="shared" si="314"/>
        <v>0</v>
      </c>
      <c r="O340" s="229">
        <f t="shared" si="314"/>
        <v>0</v>
      </c>
      <c r="P340" s="229">
        <f t="shared" si="314"/>
        <v>0</v>
      </c>
      <c r="Q340" s="229">
        <f t="shared" si="314"/>
        <v>0</v>
      </c>
      <c r="R340" s="229">
        <f t="shared" si="314"/>
        <v>0</v>
      </c>
      <c r="S340" s="229">
        <f t="shared" si="314"/>
        <v>0</v>
      </c>
      <c r="T340" s="229">
        <f t="shared" si="314"/>
        <v>0</v>
      </c>
      <c r="U340" s="229">
        <f t="shared" si="314"/>
        <v>0</v>
      </c>
      <c r="V340" s="229">
        <f t="shared" ref="V340:BZ344" si="315">IF(V$9=$D340,$E340,0)</f>
        <v>0</v>
      </c>
      <c r="W340" s="229">
        <f t="shared" si="315"/>
        <v>0</v>
      </c>
      <c r="X340" s="229">
        <f t="shared" si="315"/>
        <v>0</v>
      </c>
      <c r="Y340" s="229">
        <f t="shared" si="315"/>
        <v>0</v>
      </c>
      <c r="Z340" s="229">
        <f t="shared" si="315"/>
        <v>0</v>
      </c>
      <c r="AA340" s="229">
        <f t="shared" si="315"/>
        <v>0</v>
      </c>
      <c r="AB340" s="229">
        <f t="shared" si="315"/>
        <v>0</v>
      </c>
      <c r="AC340" s="229">
        <f t="shared" si="315"/>
        <v>0</v>
      </c>
      <c r="AD340" s="229">
        <f t="shared" si="315"/>
        <v>0</v>
      </c>
      <c r="AE340" s="229">
        <f t="shared" si="315"/>
        <v>0</v>
      </c>
      <c r="AF340" s="229">
        <f t="shared" si="315"/>
        <v>0</v>
      </c>
      <c r="AG340" s="229">
        <f t="shared" si="315"/>
        <v>0</v>
      </c>
      <c r="AH340" s="229">
        <f t="shared" si="315"/>
        <v>0</v>
      </c>
      <c r="AI340" s="229">
        <f t="shared" si="315"/>
        <v>0</v>
      </c>
      <c r="AJ340" s="229">
        <f t="shared" si="315"/>
        <v>0</v>
      </c>
      <c r="AK340" s="229">
        <f t="shared" si="315"/>
        <v>0</v>
      </c>
      <c r="AL340" s="229">
        <f t="shared" si="315"/>
        <v>0</v>
      </c>
      <c r="AM340" s="229">
        <f t="shared" si="315"/>
        <v>0</v>
      </c>
      <c r="AN340" s="229">
        <f t="shared" si="315"/>
        <v>0</v>
      </c>
      <c r="AO340" s="229">
        <f t="shared" si="315"/>
        <v>0</v>
      </c>
      <c r="AP340" s="229">
        <f t="shared" si="315"/>
        <v>0</v>
      </c>
      <c r="AQ340" s="229">
        <f t="shared" si="315"/>
        <v>0</v>
      </c>
      <c r="AR340" s="229">
        <f t="shared" si="315"/>
        <v>0</v>
      </c>
      <c r="AS340" s="229">
        <f t="shared" si="315"/>
        <v>0</v>
      </c>
      <c r="AT340" s="229">
        <f t="shared" si="315"/>
        <v>0</v>
      </c>
      <c r="AU340" s="229">
        <f t="shared" si="315"/>
        <v>0</v>
      </c>
      <c r="AV340" s="229">
        <f t="shared" si="315"/>
        <v>0</v>
      </c>
      <c r="AW340" s="229">
        <f t="shared" si="315"/>
        <v>0</v>
      </c>
      <c r="AX340" s="229">
        <f t="shared" si="315"/>
        <v>0</v>
      </c>
      <c r="AY340" s="229">
        <f t="shared" si="315"/>
        <v>0</v>
      </c>
      <c r="AZ340" s="229">
        <f t="shared" si="315"/>
        <v>0</v>
      </c>
      <c r="BA340" s="229">
        <f t="shared" si="315"/>
        <v>0</v>
      </c>
      <c r="BB340" s="229">
        <f t="shared" si="315"/>
        <v>0</v>
      </c>
      <c r="BC340" s="229">
        <f t="shared" si="315"/>
        <v>0</v>
      </c>
      <c r="BD340" s="229">
        <f t="shared" si="315"/>
        <v>0</v>
      </c>
      <c r="BE340" s="229">
        <f t="shared" si="315"/>
        <v>0</v>
      </c>
      <c r="BF340" s="229">
        <f t="shared" si="315"/>
        <v>0</v>
      </c>
      <c r="BG340" s="229">
        <f t="shared" si="315"/>
        <v>0</v>
      </c>
      <c r="BH340" s="229">
        <f t="shared" si="315"/>
        <v>0</v>
      </c>
      <c r="BI340" s="229">
        <f t="shared" si="315"/>
        <v>0</v>
      </c>
      <c r="BJ340" s="229">
        <f t="shared" si="315"/>
        <v>0</v>
      </c>
      <c r="BK340" s="229">
        <f t="shared" si="315"/>
        <v>0</v>
      </c>
      <c r="BL340" s="229">
        <f t="shared" si="315"/>
        <v>0</v>
      </c>
      <c r="BM340" s="229">
        <f t="shared" si="315"/>
        <v>0</v>
      </c>
      <c r="BN340" s="229">
        <f t="shared" si="315"/>
        <v>0</v>
      </c>
      <c r="BO340" s="229">
        <f t="shared" si="315"/>
        <v>0</v>
      </c>
      <c r="BP340" s="229">
        <f t="shared" si="315"/>
        <v>0</v>
      </c>
      <c r="BQ340" s="229">
        <f t="shared" si="315"/>
        <v>0</v>
      </c>
      <c r="BR340" s="229">
        <f t="shared" si="315"/>
        <v>0</v>
      </c>
      <c r="BS340" s="229">
        <f t="shared" si="315"/>
        <v>0</v>
      </c>
      <c r="BT340" s="229">
        <f t="shared" si="315"/>
        <v>0</v>
      </c>
      <c r="BU340" s="229">
        <f t="shared" si="315"/>
        <v>0</v>
      </c>
      <c r="BV340" s="229">
        <f t="shared" si="315"/>
        <v>0</v>
      </c>
      <c r="BW340" s="229">
        <f t="shared" si="315"/>
        <v>0</v>
      </c>
      <c r="BX340" s="229">
        <f t="shared" si="315"/>
        <v>0</v>
      </c>
      <c r="BY340" s="229">
        <f t="shared" si="315"/>
        <v>0</v>
      </c>
      <c r="BZ340" s="229">
        <f t="shared" si="315"/>
        <v>0</v>
      </c>
    </row>
    <row r="341" spans="1:78" x14ac:dyDescent="0.2">
      <c r="A341" s="7" t="str">
        <f t="shared" si="313"/>
        <v>Roll-in 4</v>
      </c>
      <c r="B341" s="7">
        <f t="shared" si="313"/>
        <v>1</v>
      </c>
      <c r="C341" s="7">
        <f t="shared" si="305"/>
        <v>26</v>
      </c>
      <c r="D341" s="165">
        <f t="shared" si="304"/>
        <v>44255</v>
      </c>
      <c r="E341" s="313">
        <f>HLOOKUP(D341,INPUTS!$D$86:$BW$93,IF(B341=1,4,8),FALSE)</f>
        <v>0</v>
      </c>
      <c r="F341" s="77"/>
      <c r="G341" s="229">
        <f t="shared" ref="G341:BN345" si="316">IF(G$9=$D341,$E341,0)</f>
        <v>0</v>
      </c>
      <c r="H341" s="229">
        <f t="shared" si="316"/>
        <v>0</v>
      </c>
      <c r="I341" s="229">
        <f t="shared" si="316"/>
        <v>0</v>
      </c>
      <c r="J341" s="229">
        <f t="shared" si="316"/>
        <v>0</v>
      </c>
      <c r="K341" s="229">
        <f t="shared" si="316"/>
        <v>0</v>
      </c>
      <c r="L341" s="229">
        <f t="shared" si="316"/>
        <v>0</v>
      </c>
      <c r="M341" s="229">
        <f t="shared" si="316"/>
        <v>0</v>
      </c>
      <c r="N341" s="229">
        <f t="shared" si="316"/>
        <v>0</v>
      </c>
      <c r="O341" s="229">
        <f t="shared" si="316"/>
        <v>0</v>
      </c>
      <c r="P341" s="229">
        <f t="shared" si="316"/>
        <v>0</v>
      </c>
      <c r="Q341" s="229">
        <f t="shared" si="316"/>
        <v>0</v>
      </c>
      <c r="R341" s="229">
        <f t="shared" si="316"/>
        <v>0</v>
      </c>
      <c r="S341" s="229">
        <f t="shared" si="316"/>
        <v>0</v>
      </c>
      <c r="T341" s="229">
        <f t="shared" si="316"/>
        <v>0</v>
      </c>
      <c r="U341" s="229">
        <f t="shared" si="316"/>
        <v>0</v>
      </c>
      <c r="V341" s="229">
        <f t="shared" si="316"/>
        <v>0</v>
      </c>
      <c r="W341" s="229">
        <f t="shared" si="316"/>
        <v>0</v>
      </c>
      <c r="X341" s="229">
        <f t="shared" si="316"/>
        <v>0</v>
      </c>
      <c r="Y341" s="229">
        <f t="shared" si="316"/>
        <v>0</v>
      </c>
      <c r="Z341" s="229">
        <f t="shared" si="316"/>
        <v>0</v>
      </c>
      <c r="AA341" s="229">
        <f t="shared" si="316"/>
        <v>0</v>
      </c>
      <c r="AB341" s="229">
        <f t="shared" si="316"/>
        <v>0</v>
      </c>
      <c r="AC341" s="229">
        <f t="shared" si="316"/>
        <v>0</v>
      </c>
      <c r="AD341" s="229">
        <f t="shared" si="316"/>
        <v>0</v>
      </c>
      <c r="AE341" s="229">
        <f t="shared" si="316"/>
        <v>0</v>
      </c>
      <c r="AF341" s="229">
        <f t="shared" si="316"/>
        <v>0</v>
      </c>
      <c r="AG341" s="229">
        <f t="shared" si="316"/>
        <v>0</v>
      </c>
      <c r="AH341" s="229">
        <f t="shared" si="316"/>
        <v>0</v>
      </c>
      <c r="AI341" s="229">
        <f t="shared" si="316"/>
        <v>0</v>
      </c>
      <c r="AJ341" s="229">
        <f t="shared" si="316"/>
        <v>0</v>
      </c>
      <c r="AK341" s="229">
        <f t="shared" si="316"/>
        <v>0</v>
      </c>
      <c r="AL341" s="229">
        <f t="shared" si="316"/>
        <v>0</v>
      </c>
      <c r="AM341" s="229">
        <f t="shared" si="316"/>
        <v>0</v>
      </c>
      <c r="AN341" s="229">
        <f t="shared" si="316"/>
        <v>0</v>
      </c>
      <c r="AO341" s="229">
        <f t="shared" si="316"/>
        <v>0</v>
      </c>
      <c r="AP341" s="229">
        <f t="shared" si="316"/>
        <v>0</v>
      </c>
      <c r="AQ341" s="229">
        <f t="shared" si="316"/>
        <v>0</v>
      </c>
      <c r="AR341" s="229">
        <f t="shared" si="316"/>
        <v>0</v>
      </c>
      <c r="AS341" s="229">
        <f t="shared" si="316"/>
        <v>0</v>
      </c>
      <c r="AT341" s="229">
        <f t="shared" si="316"/>
        <v>0</v>
      </c>
      <c r="AU341" s="229">
        <f t="shared" si="316"/>
        <v>0</v>
      </c>
      <c r="AV341" s="229">
        <f t="shared" si="316"/>
        <v>0</v>
      </c>
      <c r="AW341" s="229">
        <f t="shared" si="316"/>
        <v>0</v>
      </c>
      <c r="AX341" s="229">
        <f t="shared" si="316"/>
        <v>0</v>
      </c>
      <c r="AY341" s="229">
        <f t="shared" si="316"/>
        <v>0</v>
      </c>
      <c r="AZ341" s="229">
        <f t="shared" si="316"/>
        <v>0</v>
      </c>
      <c r="BA341" s="229">
        <f t="shared" si="316"/>
        <v>0</v>
      </c>
      <c r="BB341" s="229">
        <f t="shared" si="316"/>
        <v>0</v>
      </c>
      <c r="BC341" s="229">
        <f t="shared" si="316"/>
        <v>0</v>
      </c>
      <c r="BD341" s="229">
        <f t="shared" si="316"/>
        <v>0</v>
      </c>
      <c r="BE341" s="229">
        <f t="shared" si="316"/>
        <v>0</v>
      </c>
      <c r="BF341" s="229">
        <f t="shared" si="316"/>
        <v>0</v>
      </c>
      <c r="BG341" s="229">
        <f t="shared" si="316"/>
        <v>0</v>
      </c>
      <c r="BH341" s="229">
        <f t="shared" si="316"/>
        <v>0</v>
      </c>
      <c r="BI341" s="229">
        <f t="shared" si="316"/>
        <v>0</v>
      </c>
      <c r="BJ341" s="229">
        <f t="shared" si="316"/>
        <v>0</v>
      </c>
      <c r="BK341" s="229">
        <f t="shared" si="316"/>
        <v>0</v>
      </c>
      <c r="BL341" s="229">
        <f t="shared" si="316"/>
        <v>0</v>
      </c>
      <c r="BM341" s="229">
        <f t="shared" si="316"/>
        <v>0</v>
      </c>
      <c r="BN341" s="229">
        <f t="shared" si="316"/>
        <v>0</v>
      </c>
      <c r="BO341" s="229">
        <f t="shared" si="315"/>
        <v>0</v>
      </c>
      <c r="BP341" s="229">
        <f t="shared" si="315"/>
        <v>0</v>
      </c>
      <c r="BQ341" s="229">
        <f t="shared" si="315"/>
        <v>0</v>
      </c>
      <c r="BR341" s="229">
        <f t="shared" si="315"/>
        <v>0</v>
      </c>
      <c r="BS341" s="229">
        <f t="shared" si="315"/>
        <v>0</v>
      </c>
      <c r="BT341" s="229">
        <f t="shared" si="315"/>
        <v>0</v>
      </c>
      <c r="BU341" s="229">
        <f t="shared" si="315"/>
        <v>0</v>
      </c>
      <c r="BV341" s="229">
        <f t="shared" si="315"/>
        <v>0</v>
      </c>
      <c r="BW341" s="229">
        <f t="shared" si="315"/>
        <v>0</v>
      </c>
      <c r="BX341" s="229">
        <f t="shared" si="315"/>
        <v>0</v>
      </c>
      <c r="BY341" s="229">
        <f t="shared" si="315"/>
        <v>0</v>
      </c>
      <c r="BZ341" s="229">
        <f t="shared" si="315"/>
        <v>0</v>
      </c>
    </row>
    <row r="342" spans="1:78" x14ac:dyDescent="0.2">
      <c r="A342" s="7" t="str">
        <f t="shared" si="313"/>
        <v>Roll-in 5</v>
      </c>
      <c r="B342" s="7">
        <f t="shared" si="313"/>
        <v>1</v>
      </c>
      <c r="C342" s="7">
        <f t="shared" si="305"/>
        <v>27</v>
      </c>
      <c r="D342" s="165">
        <f t="shared" si="304"/>
        <v>44286</v>
      </c>
      <c r="E342" s="313">
        <f>HLOOKUP(D342,INPUTS!$D$86:$BW$93,IF(B342=1,4,8),FALSE)</f>
        <v>0</v>
      </c>
      <c r="F342" s="77"/>
      <c r="G342" s="229">
        <f t="shared" si="316"/>
        <v>0</v>
      </c>
      <c r="H342" s="229">
        <f t="shared" si="316"/>
        <v>0</v>
      </c>
      <c r="I342" s="229">
        <f t="shared" si="316"/>
        <v>0</v>
      </c>
      <c r="J342" s="229">
        <f t="shared" si="316"/>
        <v>0</v>
      </c>
      <c r="K342" s="229">
        <f t="shared" si="316"/>
        <v>0</v>
      </c>
      <c r="L342" s="229">
        <f t="shared" si="316"/>
        <v>0</v>
      </c>
      <c r="M342" s="229">
        <f t="shared" si="316"/>
        <v>0</v>
      </c>
      <c r="N342" s="229">
        <f t="shared" si="316"/>
        <v>0</v>
      </c>
      <c r="O342" s="229">
        <f t="shared" si="316"/>
        <v>0</v>
      </c>
      <c r="P342" s="229">
        <f t="shared" si="316"/>
        <v>0</v>
      </c>
      <c r="Q342" s="229">
        <f t="shared" si="316"/>
        <v>0</v>
      </c>
      <c r="R342" s="229">
        <f t="shared" si="316"/>
        <v>0</v>
      </c>
      <c r="S342" s="229">
        <f t="shared" si="316"/>
        <v>0</v>
      </c>
      <c r="T342" s="229">
        <f t="shared" si="316"/>
        <v>0</v>
      </c>
      <c r="U342" s="229">
        <f t="shared" si="316"/>
        <v>0</v>
      </c>
      <c r="V342" s="229">
        <f t="shared" si="316"/>
        <v>0</v>
      </c>
      <c r="W342" s="229">
        <f t="shared" si="316"/>
        <v>0</v>
      </c>
      <c r="X342" s="229">
        <f t="shared" si="316"/>
        <v>0</v>
      </c>
      <c r="Y342" s="229">
        <f t="shared" si="316"/>
        <v>0</v>
      </c>
      <c r="Z342" s="229">
        <f t="shared" si="316"/>
        <v>0</v>
      </c>
      <c r="AA342" s="229">
        <f t="shared" si="316"/>
        <v>0</v>
      </c>
      <c r="AB342" s="229">
        <f t="shared" si="316"/>
        <v>0</v>
      </c>
      <c r="AC342" s="229">
        <f t="shared" si="316"/>
        <v>0</v>
      </c>
      <c r="AD342" s="229">
        <f t="shared" si="316"/>
        <v>0</v>
      </c>
      <c r="AE342" s="229">
        <f t="shared" si="316"/>
        <v>0</v>
      </c>
      <c r="AF342" s="229">
        <f t="shared" si="316"/>
        <v>0</v>
      </c>
      <c r="AG342" s="229">
        <f t="shared" si="316"/>
        <v>0</v>
      </c>
      <c r="AH342" s="229">
        <f t="shared" si="316"/>
        <v>0</v>
      </c>
      <c r="AI342" s="229">
        <f t="shared" si="316"/>
        <v>0</v>
      </c>
      <c r="AJ342" s="229">
        <f t="shared" si="316"/>
        <v>0</v>
      </c>
      <c r="AK342" s="229">
        <f t="shared" si="316"/>
        <v>0</v>
      </c>
      <c r="AL342" s="229">
        <f t="shared" si="316"/>
        <v>0</v>
      </c>
      <c r="AM342" s="229">
        <f t="shared" si="316"/>
        <v>0</v>
      </c>
      <c r="AN342" s="229">
        <f t="shared" si="316"/>
        <v>0</v>
      </c>
      <c r="AO342" s="229">
        <f t="shared" si="316"/>
        <v>0</v>
      </c>
      <c r="AP342" s="229">
        <f t="shared" si="316"/>
        <v>0</v>
      </c>
      <c r="AQ342" s="229">
        <f t="shared" si="316"/>
        <v>0</v>
      </c>
      <c r="AR342" s="229">
        <f t="shared" si="316"/>
        <v>0</v>
      </c>
      <c r="AS342" s="229">
        <f t="shared" si="316"/>
        <v>0</v>
      </c>
      <c r="AT342" s="229">
        <f t="shared" si="316"/>
        <v>0</v>
      </c>
      <c r="AU342" s="229">
        <f t="shared" si="316"/>
        <v>0</v>
      </c>
      <c r="AV342" s="229">
        <f t="shared" si="316"/>
        <v>0</v>
      </c>
      <c r="AW342" s="229">
        <f t="shared" si="316"/>
        <v>0</v>
      </c>
      <c r="AX342" s="229">
        <f t="shared" si="316"/>
        <v>0</v>
      </c>
      <c r="AY342" s="229">
        <f t="shared" si="316"/>
        <v>0</v>
      </c>
      <c r="AZ342" s="229">
        <f t="shared" si="316"/>
        <v>0</v>
      </c>
      <c r="BA342" s="229">
        <f t="shared" si="316"/>
        <v>0</v>
      </c>
      <c r="BB342" s="229">
        <f t="shared" si="316"/>
        <v>0</v>
      </c>
      <c r="BC342" s="229">
        <f t="shared" si="316"/>
        <v>0</v>
      </c>
      <c r="BD342" s="229">
        <f t="shared" si="316"/>
        <v>0</v>
      </c>
      <c r="BE342" s="229">
        <f t="shared" si="316"/>
        <v>0</v>
      </c>
      <c r="BF342" s="229">
        <f t="shared" si="316"/>
        <v>0</v>
      </c>
      <c r="BG342" s="229">
        <f t="shared" si="316"/>
        <v>0</v>
      </c>
      <c r="BH342" s="229">
        <f t="shared" si="316"/>
        <v>0</v>
      </c>
      <c r="BI342" s="229">
        <f t="shared" si="316"/>
        <v>0</v>
      </c>
      <c r="BJ342" s="229">
        <f t="shared" si="316"/>
        <v>0</v>
      </c>
      <c r="BK342" s="229">
        <f t="shared" si="316"/>
        <v>0</v>
      </c>
      <c r="BL342" s="229">
        <f t="shared" si="316"/>
        <v>0</v>
      </c>
      <c r="BM342" s="229">
        <f t="shared" si="316"/>
        <v>0</v>
      </c>
      <c r="BN342" s="229">
        <f t="shared" si="316"/>
        <v>0</v>
      </c>
      <c r="BO342" s="229">
        <f t="shared" si="315"/>
        <v>0</v>
      </c>
      <c r="BP342" s="229">
        <f t="shared" si="315"/>
        <v>0</v>
      </c>
      <c r="BQ342" s="229">
        <f t="shared" si="315"/>
        <v>0</v>
      </c>
      <c r="BR342" s="229">
        <f t="shared" si="315"/>
        <v>0</v>
      </c>
      <c r="BS342" s="229">
        <f t="shared" si="315"/>
        <v>0</v>
      </c>
      <c r="BT342" s="229">
        <f t="shared" si="315"/>
        <v>0</v>
      </c>
      <c r="BU342" s="229">
        <f t="shared" si="315"/>
        <v>0</v>
      </c>
      <c r="BV342" s="229">
        <f t="shared" si="315"/>
        <v>0</v>
      </c>
      <c r="BW342" s="229">
        <f t="shared" si="315"/>
        <v>0</v>
      </c>
      <c r="BX342" s="229">
        <f t="shared" si="315"/>
        <v>0</v>
      </c>
      <c r="BY342" s="229">
        <f t="shared" si="315"/>
        <v>0</v>
      </c>
      <c r="BZ342" s="229">
        <f t="shared" si="315"/>
        <v>0</v>
      </c>
    </row>
    <row r="343" spans="1:78" x14ac:dyDescent="0.2">
      <c r="A343" s="7" t="str">
        <f t="shared" si="313"/>
        <v>Roll-in 5</v>
      </c>
      <c r="B343" s="7">
        <f t="shared" si="313"/>
        <v>1</v>
      </c>
      <c r="C343" s="7">
        <f t="shared" si="305"/>
        <v>28</v>
      </c>
      <c r="D343" s="165">
        <f t="shared" si="304"/>
        <v>44316</v>
      </c>
      <c r="E343" s="313">
        <f>HLOOKUP(D343,INPUTS!$D$86:$BW$93,IF(B343=1,4,8),FALSE)</f>
        <v>0</v>
      </c>
      <c r="F343" s="77"/>
      <c r="G343" s="229">
        <f t="shared" si="316"/>
        <v>0</v>
      </c>
      <c r="H343" s="229">
        <f t="shared" si="316"/>
        <v>0</v>
      </c>
      <c r="I343" s="229">
        <f t="shared" si="316"/>
        <v>0</v>
      </c>
      <c r="J343" s="229">
        <f t="shared" si="316"/>
        <v>0</v>
      </c>
      <c r="K343" s="229">
        <f t="shared" si="316"/>
        <v>0</v>
      </c>
      <c r="L343" s="229">
        <f t="shared" si="316"/>
        <v>0</v>
      </c>
      <c r="M343" s="229">
        <f t="shared" si="316"/>
        <v>0</v>
      </c>
      <c r="N343" s="229">
        <f t="shared" si="316"/>
        <v>0</v>
      </c>
      <c r="O343" s="229">
        <f t="shared" si="316"/>
        <v>0</v>
      </c>
      <c r="P343" s="229">
        <f t="shared" si="316"/>
        <v>0</v>
      </c>
      <c r="Q343" s="229">
        <f t="shared" si="316"/>
        <v>0</v>
      </c>
      <c r="R343" s="229">
        <f t="shared" si="316"/>
        <v>0</v>
      </c>
      <c r="S343" s="229">
        <f t="shared" si="316"/>
        <v>0</v>
      </c>
      <c r="T343" s="229">
        <f t="shared" si="316"/>
        <v>0</v>
      </c>
      <c r="U343" s="229">
        <f t="shared" si="316"/>
        <v>0</v>
      </c>
      <c r="V343" s="229">
        <f t="shared" si="316"/>
        <v>0</v>
      </c>
      <c r="W343" s="229">
        <f t="shared" si="316"/>
        <v>0</v>
      </c>
      <c r="X343" s="229">
        <f t="shared" si="316"/>
        <v>0</v>
      </c>
      <c r="Y343" s="229">
        <f t="shared" si="316"/>
        <v>0</v>
      </c>
      <c r="Z343" s="229">
        <f t="shared" si="316"/>
        <v>0</v>
      </c>
      <c r="AA343" s="229">
        <f t="shared" si="316"/>
        <v>0</v>
      </c>
      <c r="AB343" s="229">
        <f t="shared" si="316"/>
        <v>0</v>
      </c>
      <c r="AC343" s="229">
        <f t="shared" si="316"/>
        <v>0</v>
      </c>
      <c r="AD343" s="229">
        <f t="shared" si="316"/>
        <v>0</v>
      </c>
      <c r="AE343" s="229">
        <f t="shared" si="316"/>
        <v>0</v>
      </c>
      <c r="AF343" s="229">
        <f t="shared" si="316"/>
        <v>0</v>
      </c>
      <c r="AG343" s="229">
        <f t="shared" si="316"/>
        <v>0</v>
      </c>
      <c r="AH343" s="229">
        <f t="shared" si="316"/>
        <v>0</v>
      </c>
      <c r="AI343" s="229">
        <f t="shared" si="316"/>
        <v>0</v>
      </c>
      <c r="AJ343" s="229">
        <f t="shared" si="316"/>
        <v>0</v>
      </c>
      <c r="AK343" s="229">
        <f t="shared" si="316"/>
        <v>0</v>
      </c>
      <c r="AL343" s="229">
        <f t="shared" si="316"/>
        <v>0</v>
      </c>
      <c r="AM343" s="229">
        <f t="shared" si="316"/>
        <v>0</v>
      </c>
      <c r="AN343" s="229">
        <f t="shared" si="316"/>
        <v>0</v>
      </c>
      <c r="AO343" s="229">
        <f t="shared" si="316"/>
        <v>0</v>
      </c>
      <c r="AP343" s="229">
        <f t="shared" si="316"/>
        <v>0</v>
      </c>
      <c r="AQ343" s="229">
        <f t="shared" si="316"/>
        <v>0</v>
      </c>
      <c r="AR343" s="229">
        <f t="shared" si="316"/>
        <v>0</v>
      </c>
      <c r="AS343" s="229">
        <f t="shared" si="316"/>
        <v>0</v>
      </c>
      <c r="AT343" s="229">
        <f t="shared" si="316"/>
        <v>0</v>
      </c>
      <c r="AU343" s="229">
        <f t="shared" si="316"/>
        <v>0</v>
      </c>
      <c r="AV343" s="229">
        <f t="shared" si="316"/>
        <v>0</v>
      </c>
      <c r="AW343" s="229">
        <f t="shared" si="316"/>
        <v>0</v>
      </c>
      <c r="AX343" s="229">
        <f t="shared" si="316"/>
        <v>0</v>
      </c>
      <c r="AY343" s="229">
        <f t="shared" si="316"/>
        <v>0</v>
      </c>
      <c r="AZ343" s="229">
        <f t="shared" si="316"/>
        <v>0</v>
      </c>
      <c r="BA343" s="229">
        <f t="shared" si="316"/>
        <v>0</v>
      </c>
      <c r="BB343" s="229">
        <f t="shared" si="316"/>
        <v>0</v>
      </c>
      <c r="BC343" s="229">
        <f t="shared" si="316"/>
        <v>0</v>
      </c>
      <c r="BD343" s="229">
        <f t="shared" si="316"/>
        <v>0</v>
      </c>
      <c r="BE343" s="229">
        <f t="shared" si="316"/>
        <v>0</v>
      </c>
      <c r="BF343" s="229">
        <f t="shared" si="316"/>
        <v>0</v>
      </c>
      <c r="BG343" s="229">
        <f t="shared" si="316"/>
        <v>0</v>
      </c>
      <c r="BH343" s="229">
        <f t="shared" si="316"/>
        <v>0</v>
      </c>
      <c r="BI343" s="229">
        <f t="shared" si="316"/>
        <v>0</v>
      </c>
      <c r="BJ343" s="229">
        <f t="shared" si="316"/>
        <v>0</v>
      </c>
      <c r="BK343" s="229">
        <f t="shared" si="316"/>
        <v>0</v>
      </c>
      <c r="BL343" s="229">
        <f t="shared" si="316"/>
        <v>0</v>
      </c>
      <c r="BM343" s="229">
        <f t="shared" si="316"/>
        <v>0</v>
      </c>
      <c r="BN343" s="229">
        <f t="shared" si="316"/>
        <v>0</v>
      </c>
      <c r="BO343" s="229">
        <f t="shared" si="315"/>
        <v>0</v>
      </c>
      <c r="BP343" s="229">
        <f t="shared" si="315"/>
        <v>0</v>
      </c>
      <c r="BQ343" s="229">
        <f t="shared" si="315"/>
        <v>0</v>
      </c>
      <c r="BR343" s="229">
        <f t="shared" si="315"/>
        <v>0</v>
      </c>
      <c r="BS343" s="229">
        <f t="shared" si="315"/>
        <v>0</v>
      </c>
      <c r="BT343" s="229">
        <f t="shared" si="315"/>
        <v>0</v>
      </c>
      <c r="BU343" s="229">
        <f t="shared" si="315"/>
        <v>0</v>
      </c>
      <c r="BV343" s="229">
        <f t="shared" si="315"/>
        <v>0</v>
      </c>
      <c r="BW343" s="229">
        <f t="shared" si="315"/>
        <v>0</v>
      </c>
      <c r="BX343" s="229">
        <f t="shared" si="315"/>
        <v>0</v>
      </c>
      <c r="BY343" s="229">
        <f t="shared" si="315"/>
        <v>0</v>
      </c>
      <c r="BZ343" s="229">
        <f t="shared" si="315"/>
        <v>0</v>
      </c>
    </row>
    <row r="344" spans="1:78" x14ac:dyDescent="0.2">
      <c r="A344" s="7" t="str">
        <f t="shared" si="313"/>
        <v>Roll-in 5</v>
      </c>
      <c r="B344" s="7">
        <f t="shared" si="313"/>
        <v>1</v>
      </c>
      <c r="C344" s="7">
        <f t="shared" si="305"/>
        <v>29</v>
      </c>
      <c r="D344" s="165">
        <f t="shared" si="304"/>
        <v>44347</v>
      </c>
      <c r="E344" s="313">
        <f>HLOOKUP(D344,INPUTS!$D$86:$BW$93,IF(B344=1,4,8),FALSE)</f>
        <v>0</v>
      </c>
      <c r="F344" s="77"/>
      <c r="G344" s="229">
        <f t="shared" si="316"/>
        <v>0</v>
      </c>
      <c r="H344" s="229">
        <f t="shared" si="316"/>
        <v>0</v>
      </c>
      <c r="I344" s="229">
        <f t="shared" si="316"/>
        <v>0</v>
      </c>
      <c r="J344" s="229">
        <f t="shared" si="316"/>
        <v>0</v>
      </c>
      <c r="K344" s="229">
        <f t="shared" si="316"/>
        <v>0</v>
      </c>
      <c r="L344" s="229">
        <f t="shared" si="316"/>
        <v>0</v>
      </c>
      <c r="M344" s="229">
        <f t="shared" si="316"/>
        <v>0</v>
      </c>
      <c r="N344" s="229">
        <f t="shared" si="316"/>
        <v>0</v>
      </c>
      <c r="O344" s="229">
        <f t="shared" si="316"/>
        <v>0</v>
      </c>
      <c r="P344" s="229">
        <f t="shared" si="316"/>
        <v>0</v>
      </c>
      <c r="Q344" s="229">
        <f t="shared" si="316"/>
        <v>0</v>
      </c>
      <c r="R344" s="229">
        <f t="shared" si="316"/>
        <v>0</v>
      </c>
      <c r="S344" s="229">
        <f t="shared" si="316"/>
        <v>0</v>
      </c>
      <c r="T344" s="229">
        <f t="shared" si="316"/>
        <v>0</v>
      </c>
      <c r="U344" s="229">
        <f t="shared" si="316"/>
        <v>0</v>
      </c>
      <c r="V344" s="229">
        <f t="shared" si="316"/>
        <v>0</v>
      </c>
      <c r="W344" s="229">
        <f t="shared" si="316"/>
        <v>0</v>
      </c>
      <c r="X344" s="229">
        <f t="shared" si="316"/>
        <v>0</v>
      </c>
      <c r="Y344" s="229">
        <f t="shared" si="316"/>
        <v>0</v>
      </c>
      <c r="Z344" s="229">
        <f t="shared" si="316"/>
        <v>0</v>
      </c>
      <c r="AA344" s="229">
        <f t="shared" si="316"/>
        <v>0</v>
      </c>
      <c r="AB344" s="229">
        <f t="shared" si="316"/>
        <v>0</v>
      </c>
      <c r="AC344" s="229">
        <f t="shared" si="316"/>
        <v>0</v>
      </c>
      <c r="AD344" s="229">
        <f t="shared" si="316"/>
        <v>0</v>
      </c>
      <c r="AE344" s="229">
        <f t="shared" si="316"/>
        <v>0</v>
      </c>
      <c r="AF344" s="229">
        <f t="shared" si="316"/>
        <v>0</v>
      </c>
      <c r="AG344" s="229">
        <f t="shared" si="316"/>
        <v>0</v>
      </c>
      <c r="AH344" s="229">
        <f t="shared" si="316"/>
        <v>0</v>
      </c>
      <c r="AI344" s="229">
        <f t="shared" si="316"/>
        <v>0</v>
      </c>
      <c r="AJ344" s="229">
        <f t="shared" si="316"/>
        <v>0</v>
      </c>
      <c r="AK344" s="229">
        <f t="shared" si="316"/>
        <v>0</v>
      </c>
      <c r="AL344" s="229">
        <f t="shared" si="316"/>
        <v>0</v>
      </c>
      <c r="AM344" s="229">
        <f t="shared" si="316"/>
        <v>0</v>
      </c>
      <c r="AN344" s="229">
        <f t="shared" si="316"/>
        <v>0</v>
      </c>
      <c r="AO344" s="229">
        <f t="shared" si="316"/>
        <v>0</v>
      </c>
      <c r="AP344" s="229">
        <f t="shared" si="316"/>
        <v>0</v>
      </c>
      <c r="AQ344" s="229">
        <f t="shared" si="316"/>
        <v>0</v>
      </c>
      <c r="AR344" s="229">
        <f t="shared" si="316"/>
        <v>0</v>
      </c>
      <c r="AS344" s="229">
        <f t="shared" si="316"/>
        <v>0</v>
      </c>
      <c r="AT344" s="229">
        <f t="shared" si="316"/>
        <v>0</v>
      </c>
      <c r="AU344" s="229">
        <f t="shared" si="316"/>
        <v>0</v>
      </c>
      <c r="AV344" s="229">
        <f t="shared" si="316"/>
        <v>0</v>
      </c>
      <c r="AW344" s="229">
        <f t="shared" si="316"/>
        <v>0</v>
      </c>
      <c r="AX344" s="229">
        <f t="shared" si="316"/>
        <v>0</v>
      </c>
      <c r="AY344" s="229">
        <f t="shared" si="316"/>
        <v>0</v>
      </c>
      <c r="AZ344" s="229">
        <f t="shared" si="316"/>
        <v>0</v>
      </c>
      <c r="BA344" s="229">
        <f t="shared" si="316"/>
        <v>0</v>
      </c>
      <c r="BB344" s="229">
        <f t="shared" si="316"/>
        <v>0</v>
      </c>
      <c r="BC344" s="229">
        <f t="shared" si="316"/>
        <v>0</v>
      </c>
      <c r="BD344" s="229">
        <f t="shared" si="316"/>
        <v>0</v>
      </c>
      <c r="BE344" s="229">
        <f t="shared" si="316"/>
        <v>0</v>
      </c>
      <c r="BF344" s="229">
        <f t="shared" si="316"/>
        <v>0</v>
      </c>
      <c r="BG344" s="229">
        <f t="shared" si="316"/>
        <v>0</v>
      </c>
      <c r="BH344" s="229">
        <f t="shared" si="316"/>
        <v>0</v>
      </c>
      <c r="BI344" s="229">
        <f t="shared" si="316"/>
        <v>0</v>
      </c>
      <c r="BJ344" s="229">
        <f t="shared" si="316"/>
        <v>0</v>
      </c>
      <c r="BK344" s="229">
        <f t="shared" si="316"/>
        <v>0</v>
      </c>
      <c r="BL344" s="229">
        <f t="shared" si="316"/>
        <v>0</v>
      </c>
      <c r="BM344" s="229">
        <f t="shared" si="316"/>
        <v>0</v>
      </c>
      <c r="BN344" s="229">
        <f t="shared" si="316"/>
        <v>0</v>
      </c>
      <c r="BO344" s="229">
        <f t="shared" si="315"/>
        <v>0</v>
      </c>
      <c r="BP344" s="229">
        <f t="shared" si="315"/>
        <v>0</v>
      </c>
      <c r="BQ344" s="229">
        <f t="shared" si="315"/>
        <v>0</v>
      </c>
      <c r="BR344" s="229">
        <f t="shared" si="315"/>
        <v>0</v>
      </c>
      <c r="BS344" s="229">
        <f t="shared" si="315"/>
        <v>0</v>
      </c>
      <c r="BT344" s="229">
        <f t="shared" si="315"/>
        <v>0</v>
      </c>
      <c r="BU344" s="229">
        <f t="shared" si="315"/>
        <v>0</v>
      </c>
      <c r="BV344" s="229">
        <f t="shared" si="315"/>
        <v>0</v>
      </c>
      <c r="BW344" s="229">
        <f t="shared" si="315"/>
        <v>0</v>
      </c>
      <c r="BX344" s="229">
        <f t="shared" si="315"/>
        <v>0</v>
      </c>
      <c r="BY344" s="229">
        <f t="shared" si="315"/>
        <v>0</v>
      </c>
      <c r="BZ344" s="229">
        <f t="shared" si="315"/>
        <v>0</v>
      </c>
    </row>
    <row r="345" spans="1:78" x14ac:dyDescent="0.2">
      <c r="A345" s="7" t="str">
        <f t="shared" si="313"/>
        <v>Roll-in 5</v>
      </c>
      <c r="B345" s="7">
        <f t="shared" si="313"/>
        <v>1</v>
      </c>
      <c r="C345" s="7">
        <f t="shared" si="305"/>
        <v>30</v>
      </c>
      <c r="D345" s="165">
        <f t="shared" si="304"/>
        <v>44377</v>
      </c>
      <c r="E345" s="313">
        <f>HLOOKUP(D345,INPUTS!$D$86:$BW$93,IF(B345=1,4,8),FALSE)</f>
        <v>0</v>
      </c>
      <c r="F345" s="77"/>
      <c r="G345" s="229">
        <f t="shared" si="316"/>
        <v>0</v>
      </c>
      <c r="H345" s="229">
        <f t="shared" si="316"/>
        <v>0</v>
      </c>
      <c r="I345" s="229">
        <f t="shared" si="316"/>
        <v>0</v>
      </c>
      <c r="J345" s="229">
        <f t="shared" si="316"/>
        <v>0</v>
      </c>
      <c r="K345" s="229">
        <f t="shared" si="316"/>
        <v>0</v>
      </c>
      <c r="L345" s="229">
        <f t="shared" si="316"/>
        <v>0</v>
      </c>
      <c r="M345" s="229">
        <f t="shared" si="316"/>
        <v>0</v>
      </c>
      <c r="N345" s="229">
        <f t="shared" si="316"/>
        <v>0</v>
      </c>
      <c r="O345" s="229">
        <f t="shared" si="316"/>
        <v>0</v>
      </c>
      <c r="P345" s="229">
        <f t="shared" si="316"/>
        <v>0</v>
      </c>
      <c r="Q345" s="229">
        <f t="shared" si="316"/>
        <v>0</v>
      </c>
      <c r="R345" s="229">
        <f t="shared" si="316"/>
        <v>0</v>
      </c>
      <c r="S345" s="229">
        <f t="shared" si="316"/>
        <v>0</v>
      </c>
      <c r="T345" s="229">
        <f t="shared" si="316"/>
        <v>0</v>
      </c>
      <c r="U345" s="229">
        <f t="shared" si="316"/>
        <v>0</v>
      </c>
      <c r="V345" s="229">
        <f t="shared" ref="V345:BZ349" si="317">IF(V$9=$D345,$E345,0)</f>
        <v>0</v>
      </c>
      <c r="W345" s="229">
        <f t="shared" si="317"/>
        <v>0</v>
      </c>
      <c r="X345" s="229">
        <f t="shared" si="317"/>
        <v>0</v>
      </c>
      <c r="Y345" s="229">
        <f t="shared" si="317"/>
        <v>0</v>
      </c>
      <c r="Z345" s="229">
        <f t="shared" si="317"/>
        <v>0</v>
      </c>
      <c r="AA345" s="229">
        <f t="shared" si="317"/>
        <v>0</v>
      </c>
      <c r="AB345" s="229">
        <f t="shared" si="317"/>
        <v>0</v>
      </c>
      <c r="AC345" s="229">
        <f t="shared" si="317"/>
        <v>0</v>
      </c>
      <c r="AD345" s="229">
        <f t="shared" si="317"/>
        <v>0</v>
      </c>
      <c r="AE345" s="229">
        <f t="shared" si="317"/>
        <v>0</v>
      </c>
      <c r="AF345" s="229">
        <f t="shared" si="317"/>
        <v>0</v>
      </c>
      <c r="AG345" s="229">
        <f t="shared" si="317"/>
        <v>0</v>
      </c>
      <c r="AH345" s="229">
        <f t="shared" si="317"/>
        <v>0</v>
      </c>
      <c r="AI345" s="229">
        <f t="shared" si="317"/>
        <v>0</v>
      </c>
      <c r="AJ345" s="229">
        <f t="shared" si="317"/>
        <v>0</v>
      </c>
      <c r="AK345" s="229">
        <f t="shared" si="317"/>
        <v>0</v>
      </c>
      <c r="AL345" s="229">
        <f t="shared" si="317"/>
        <v>0</v>
      </c>
      <c r="AM345" s="229">
        <f t="shared" si="317"/>
        <v>0</v>
      </c>
      <c r="AN345" s="229">
        <f t="shared" si="317"/>
        <v>0</v>
      </c>
      <c r="AO345" s="229">
        <f t="shared" si="317"/>
        <v>0</v>
      </c>
      <c r="AP345" s="229">
        <f t="shared" si="317"/>
        <v>0</v>
      </c>
      <c r="AQ345" s="229">
        <f t="shared" si="317"/>
        <v>0</v>
      </c>
      <c r="AR345" s="229">
        <f t="shared" si="317"/>
        <v>0</v>
      </c>
      <c r="AS345" s="229">
        <f t="shared" si="317"/>
        <v>0</v>
      </c>
      <c r="AT345" s="229">
        <f t="shared" si="317"/>
        <v>0</v>
      </c>
      <c r="AU345" s="229">
        <f t="shared" si="317"/>
        <v>0</v>
      </c>
      <c r="AV345" s="229">
        <f t="shared" si="317"/>
        <v>0</v>
      </c>
      <c r="AW345" s="229">
        <f t="shared" si="317"/>
        <v>0</v>
      </c>
      <c r="AX345" s="229">
        <f t="shared" si="317"/>
        <v>0</v>
      </c>
      <c r="AY345" s="229">
        <f t="shared" si="317"/>
        <v>0</v>
      </c>
      <c r="AZ345" s="229">
        <f t="shared" si="317"/>
        <v>0</v>
      </c>
      <c r="BA345" s="229">
        <f t="shared" si="317"/>
        <v>0</v>
      </c>
      <c r="BB345" s="229">
        <f t="shared" si="317"/>
        <v>0</v>
      </c>
      <c r="BC345" s="229">
        <f t="shared" si="317"/>
        <v>0</v>
      </c>
      <c r="BD345" s="229">
        <f t="shared" si="317"/>
        <v>0</v>
      </c>
      <c r="BE345" s="229">
        <f t="shared" si="317"/>
        <v>0</v>
      </c>
      <c r="BF345" s="229">
        <f t="shared" si="317"/>
        <v>0</v>
      </c>
      <c r="BG345" s="229">
        <f t="shared" si="317"/>
        <v>0</v>
      </c>
      <c r="BH345" s="229">
        <f t="shared" si="317"/>
        <v>0</v>
      </c>
      <c r="BI345" s="229">
        <f t="shared" si="317"/>
        <v>0</v>
      </c>
      <c r="BJ345" s="229">
        <f t="shared" si="317"/>
        <v>0</v>
      </c>
      <c r="BK345" s="229">
        <f t="shared" si="317"/>
        <v>0</v>
      </c>
      <c r="BL345" s="229">
        <f t="shared" si="317"/>
        <v>0</v>
      </c>
      <c r="BM345" s="229">
        <f t="shared" si="317"/>
        <v>0</v>
      </c>
      <c r="BN345" s="229">
        <f t="shared" si="317"/>
        <v>0</v>
      </c>
      <c r="BO345" s="229">
        <f t="shared" si="317"/>
        <v>0</v>
      </c>
      <c r="BP345" s="229">
        <f t="shared" si="317"/>
        <v>0</v>
      </c>
      <c r="BQ345" s="229">
        <f t="shared" si="317"/>
        <v>0</v>
      </c>
      <c r="BR345" s="229">
        <f t="shared" si="317"/>
        <v>0</v>
      </c>
      <c r="BS345" s="229">
        <f t="shared" si="317"/>
        <v>0</v>
      </c>
      <c r="BT345" s="229">
        <f t="shared" si="317"/>
        <v>0</v>
      </c>
      <c r="BU345" s="229">
        <f t="shared" si="317"/>
        <v>0</v>
      </c>
      <c r="BV345" s="229">
        <f t="shared" si="317"/>
        <v>0</v>
      </c>
      <c r="BW345" s="229">
        <f t="shared" si="317"/>
        <v>0</v>
      </c>
      <c r="BX345" s="229">
        <f t="shared" si="317"/>
        <v>0</v>
      </c>
      <c r="BY345" s="229">
        <f t="shared" si="317"/>
        <v>0</v>
      </c>
      <c r="BZ345" s="229">
        <f t="shared" si="317"/>
        <v>0</v>
      </c>
    </row>
    <row r="346" spans="1:78" x14ac:dyDescent="0.2">
      <c r="A346" s="7" t="str">
        <f t="shared" si="313"/>
        <v>Roll-in 5</v>
      </c>
      <c r="B346" s="7">
        <f t="shared" si="313"/>
        <v>1</v>
      </c>
      <c r="C346" s="7">
        <f t="shared" si="305"/>
        <v>31</v>
      </c>
      <c r="D346" s="165">
        <f t="shared" si="304"/>
        <v>44408</v>
      </c>
      <c r="E346" s="313">
        <f>HLOOKUP(D346,INPUTS!$D$86:$BW$93,IF(B346=1,4,8),FALSE)</f>
        <v>0</v>
      </c>
      <c r="F346" s="77"/>
      <c r="G346" s="229">
        <f t="shared" ref="G346:BN350" si="318">IF(G$9=$D346,$E346,0)</f>
        <v>0</v>
      </c>
      <c r="H346" s="229">
        <f t="shared" si="318"/>
        <v>0</v>
      </c>
      <c r="I346" s="229">
        <f t="shared" si="318"/>
        <v>0</v>
      </c>
      <c r="J346" s="229">
        <f t="shared" si="318"/>
        <v>0</v>
      </c>
      <c r="K346" s="229">
        <f t="shared" si="318"/>
        <v>0</v>
      </c>
      <c r="L346" s="229">
        <f t="shared" si="318"/>
        <v>0</v>
      </c>
      <c r="M346" s="229">
        <f t="shared" si="318"/>
        <v>0</v>
      </c>
      <c r="N346" s="229">
        <f t="shared" si="318"/>
        <v>0</v>
      </c>
      <c r="O346" s="229">
        <f t="shared" si="318"/>
        <v>0</v>
      </c>
      <c r="P346" s="229">
        <f t="shared" si="318"/>
        <v>0</v>
      </c>
      <c r="Q346" s="229">
        <f t="shared" si="318"/>
        <v>0</v>
      </c>
      <c r="R346" s="229">
        <f t="shared" si="318"/>
        <v>0</v>
      </c>
      <c r="S346" s="229">
        <f t="shared" si="318"/>
        <v>0</v>
      </c>
      <c r="T346" s="229">
        <f t="shared" si="318"/>
        <v>0</v>
      </c>
      <c r="U346" s="229">
        <f t="shared" si="318"/>
        <v>0</v>
      </c>
      <c r="V346" s="229">
        <f t="shared" si="318"/>
        <v>0</v>
      </c>
      <c r="W346" s="229">
        <f t="shared" si="318"/>
        <v>0</v>
      </c>
      <c r="X346" s="229">
        <f t="shared" si="318"/>
        <v>0</v>
      </c>
      <c r="Y346" s="229">
        <f t="shared" si="318"/>
        <v>0</v>
      </c>
      <c r="Z346" s="229">
        <f t="shared" si="318"/>
        <v>0</v>
      </c>
      <c r="AA346" s="229">
        <f t="shared" si="318"/>
        <v>0</v>
      </c>
      <c r="AB346" s="229">
        <f t="shared" si="318"/>
        <v>0</v>
      </c>
      <c r="AC346" s="229">
        <f t="shared" si="318"/>
        <v>0</v>
      </c>
      <c r="AD346" s="229">
        <f t="shared" si="318"/>
        <v>0</v>
      </c>
      <c r="AE346" s="229">
        <f t="shared" si="318"/>
        <v>0</v>
      </c>
      <c r="AF346" s="229">
        <f t="shared" si="318"/>
        <v>0</v>
      </c>
      <c r="AG346" s="229">
        <f t="shared" si="318"/>
        <v>0</v>
      </c>
      <c r="AH346" s="229">
        <f t="shared" si="318"/>
        <v>0</v>
      </c>
      <c r="AI346" s="229">
        <f t="shared" si="318"/>
        <v>0</v>
      </c>
      <c r="AJ346" s="229">
        <f t="shared" si="318"/>
        <v>0</v>
      </c>
      <c r="AK346" s="229">
        <f t="shared" si="318"/>
        <v>0</v>
      </c>
      <c r="AL346" s="229">
        <f t="shared" si="318"/>
        <v>0</v>
      </c>
      <c r="AM346" s="229">
        <f t="shared" si="318"/>
        <v>0</v>
      </c>
      <c r="AN346" s="229">
        <f t="shared" si="318"/>
        <v>0</v>
      </c>
      <c r="AO346" s="229">
        <f t="shared" si="318"/>
        <v>0</v>
      </c>
      <c r="AP346" s="229">
        <f t="shared" si="318"/>
        <v>0</v>
      </c>
      <c r="AQ346" s="229">
        <f t="shared" si="318"/>
        <v>0</v>
      </c>
      <c r="AR346" s="229">
        <f t="shared" si="318"/>
        <v>0</v>
      </c>
      <c r="AS346" s="229">
        <f t="shared" si="318"/>
        <v>0</v>
      </c>
      <c r="AT346" s="229">
        <f t="shared" si="318"/>
        <v>0</v>
      </c>
      <c r="AU346" s="229">
        <f t="shared" si="318"/>
        <v>0</v>
      </c>
      <c r="AV346" s="229">
        <f t="shared" si="318"/>
        <v>0</v>
      </c>
      <c r="AW346" s="229">
        <f t="shared" si="318"/>
        <v>0</v>
      </c>
      <c r="AX346" s="229">
        <f t="shared" si="318"/>
        <v>0</v>
      </c>
      <c r="AY346" s="229">
        <f t="shared" si="318"/>
        <v>0</v>
      </c>
      <c r="AZ346" s="229">
        <f t="shared" si="318"/>
        <v>0</v>
      </c>
      <c r="BA346" s="229">
        <f t="shared" si="318"/>
        <v>0</v>
      </c>
      <c r="BB346" s="229">
        <f t="shared" si="318"/>
        <v>0</v>
      </c>
      <c r="BC346" s="229">
        <f t="shared" si="318"/>
        <v>0</v>
      </c>
      <c r="BD346" s="229">
        <f t="shared" si="318"/>
        <v>0</v>
      </c>
      <c r="BE346" s="229">
        <f t="shared" si="318"/>
        <v>0</v>
      </c>
      <c r="BF346" s="229">
        <f t="shared" si="318"/>
        <v>0</v>
      </c>
      <c r="BG346" s="229">
        <f t="shared" si="318"/>
        <v>0</v>
      </c>
      <c r="BH346" s="229">
        <f t="shared" si="318"/>
        <v>0</v>
      </c>
      <c r="BI346" s="229">
        <f t="shared" si="318"/>
        <v>0</v>
      </c>
      <c r="BJ346" s="229">
        <f t="shared" si="318"/>
        <v>0</v>
      </c>
      <c r="BK346" s="229">
        <f t="shared" si="318"/>
        <v>0</v>
      </c>
      <c r="BL346" s="229">
        <f t="shared" si="318"/>
        <v>0</v>
      </c>
      <c r="BM346" s="229">
        <f t="shared" si="318"/>
        <v>0</v>
      </c>
      <c r="BN346" s="229">
        <f t="shared" si="318"/>
        <v>0</v>
      </c>
      <c r="BO346" s="229">
        <f t="shared" si="317"/>
        <v>0</v>
      </c>
      <c r="BP346" s="229">
        <f t="shared" si="317"/>
        <v>0</v>
      </c>
      <c r="BQ346" s="229">
        <f t="shared" si="317"/>
        <v>0</v>
      </c>
      <c r="BR346" s="229">
        <f t="shared" si="317"/>
        <v>0</v>
      </c>
      <c r="BS346" s="229">
        <f t="shared" si="317"/>
        <v>0</v>
      </c>
      <c r="BT346" s="229">
        <f t="shared" si="317"/>
        <v>0</v>
      </c>
      <c r="BU346" s="229">
        <f t="shared" si="317"/>
        <v>0</v>
      </c>
      <c r="BV346" s="229">
        <f t="shared" si="317"/>
        <v>0</v>
      </c>
      <c r="BW346" s="229">
        <f t="shared" si="317"/>
        <v>0</v>
      </c>
      <c r="BX346" s="229">
        <f t="shared" si="317"/>
        <v>0</v>
      </c>
      <c r="BY346" s="229">
        <f t="shared" si="317"/>
        <v>0</v>
      </c>
      <c r="BZ346" s="229">
        <f t="shared" si="317"/>
        <v>0</v>
      </c>
    </row>
    <row r="347" spans="1:78" x14ac:dyDescent="0.2">
      <c r="A347" s="7" t="str">
        <f t="shared" si="313"/>
        <v>Roll-in 5</v>
      </c>
      <c r="B347" s="7">
        <f t="shared" si="313"/>
        <v>1</v>
      </c>
      <c r="C347" s="7">
        <f t="shared" si="305"/>
        <v>32</v>
      </c>
      <c r="D347" s="165">
        <f t="shared" si="304"/>
        <v>44439</v>
      </c>
      <c r="E347" s="313">
        <f>HLOOKUP(D347,INPUTS!$D$86:$BW$93,IF(B347=1,4,8),FALSE)</f>
        <v>0</v>
      </c>
      <c r="F347" s="77"/>
      <c r="G347" s="229">
        <f t="shared" si="318"/>
        <v>0</v>
      </c>
      <c r="H347" s="229">
        <f t="shared" si="318"/>
        <v>0</v>
      </c>
      <c r="I347" s="229">
        <f t="shared" si="318"/>
        <v>0</v>
      </c>
      <c r="J347" s="229">
        <f t="shared" si="318"/>
        <v>0</v>
      </c>
      <c r="K347" s="229">
        <f t="shared" si="318"/>
        <v>0</v>
      </c>
      <c r="L347" s="229">
        <f t="shared" si="318"/>
        <v>0</v>
      </c>
      <c r="M347" s="229">
        <f t="shared" si="318"/>
        <v>0</v>
      </c>
      <c r="N347" s="229">
        <f t="shared" si="318"/>
        <v>0</v>
      </c>
      <c r="O347" s="229">
        <f t="shared" si="318"/>
        <v>0</v>
      </c>
      <c r="P347" s="229">
        <f t="shared" si="318"/>
        <v>0</v>
      </c>
      <c r="Q347" s="229">
        <f t="shared" si="318"/>
        <v>0</v>
      </c>
      <c r="R347" s="229">
        <f t="shared" si="318"/>
        <v>0</v>
      </c>
      <c r="S347" s="229">
        <f t="shared" si="318"/>
        <v>0</v>
      </c>
      <c r="T347" s="229">
        <f t="shared" si="318"/>
        <v>0</v>
      </c>
      <c r="U347" s="229">
        <f t="shared" si="318"/>
        <v>0</v>
      </c>
      <c r="V347" s="229">
        <f t="shared" si="318"/>
        <v>0</v>
      </c>
      <c r="W347" s="229">
        <f t="shared" si="318"/>
        <v>0</v>
      </c>
      <c r="X347" s="229">
        <f t="shared" si="318"/>
        <v>0</v>
      </c>
      <c r="Y347" s="229">
        <f t="shared" si="318"/>
        <v>0</v>
      </c>
      <c r="Z347" s="229">
        <f t="shared" si="318"/>
        <v>0</v>
      </c>
      <c r="AA347" s="229">
        <f t="shared" si="318"/>
        <v>0</v>
      </c>
      <c r="AB347" s="229">
        <f t="shared" si="318"/>
        <v>0</v>
      </c>
      <c r="AC347" s="229">
        <f t="shared" si="318"/>
        <v>0</v>
      </c>
      <c r="AD347" s="229">
        <f t="shared" si="318"/>
        <v>0</v>
      </c>
      <c r="AE347" s="229">
        <f t="shared" si="318"/>
        <v>0</v>
      </c>
      <c r="AF347" s="229">
        <f t="shared" si="318"/>
        <v>0</v>
      </c>
      <c r="AG347" s="229">
        <f t="shared" si="318"/>
        <v>0</v>
      </c>
      <c r="AH347" s="229">
        <f t="shared" si="318"/>
        <v>0</v>
      </c>
      <c r="AI347" s="229">
        <f t="shared" si="318"/>
        <v>0</v>
      </c>
      <c r="AJ347" s="229">
        <f t="shared" si="318"/>
        <v>0</v>
      </c>
      <c r="AK347" s="229">
        <f t="shared" si="318"/>
        <v>0</v>
      </c>
      <c r="AL347" s="229">
        <f t="shared" si="318"/>
        <v>0</v>
      </c>
      <c r="AM347" s="229">
        <f t="shared" si="318"/>
        <v>0</v>
      </c>
      <c r="AN347" s="229">
        <f t="shared" si="318"/>
        <v>0</v>
      </c>
      <c r="AO347" s="229">
        <f t="shared" si="318"/>
        <v>0</v>
      </c>
      <c r="AP347" s="229">
        <f t="shared" si="318"/>
        <v>0</v>
      </c>
      <c r="AQ347" s="229">
        <f t="shared" si="318"/>
        <v>0</v>
      </c>
      <c r="AR347" s="229">
        <f t="shared" si="318"/>
        <v>0</v>
      </c>
      <c r="AS347" s="229">
        <f t="shared" si="318"/>
        <v>0</v>
      </c>
      <c r="AT347" s="229">
        <f t="shared" si="318"/>
        <v>0</v>
      </c>
      <c r="AU347" s="229">
        <f t="shared" si="318"/>
        <v>0</v>
      </c>
      <c r="AV347" s="229">
        <f t="shared" si="318"/>
        <v>0</v>
      </c>
      <c r="AW347" s="229">
        <f t="shared" si="318"/>
        <v>0</v>
      </c>
      <c r="AX347" s="229">
        <f t="shared" si="318"/>
        <v>0</v>
      </c>
      <c r="AY347" s="229">
        <f t="shared" si="318"/>
        <v>0</v>
      </c>
      <c r="AZ347" s="229">
        <f t="shared" si="318"/>
        <v>0</v>
      </c>
      <c r="BA347" s="229">
        <f t="shared" si="318"/>
        <v>0</v>
      </c>
      <c r="BB347" s="229">
        <f t="shared" si="318"/>
        <v>0</v>
      </c>
      <c r="BC347" s="229">
        <f t="shared" si="318"/>
        <v>0</v>
      </c>
      <c r="BD347" s="229">
        <f t="shared" si="318"/>
        <v>0</v>
      </c>
      <c r="BE347" s="229">
        <f t="shared" si="318"/>
        <v>0</v>
      </c>
      <c r="BF347" s="229">
        <f t="shared" si="318"/>
        <v>0</v>
      </c>
      <c r="BG347" s="229">
        <f t="shared" si="318"/>
        <v>0</v>
      </c>
      <c r="BH347" s="229">
        <f t="shared" si="318"/>
        <v>0</v>
      </c>
      <c r="BI347" s="229">
        <f t="shared" si="318"/>
        <v>0</v>
      </c>
      <c r="BJ347" s="229">
        <f t="shared" si="318"/>
        <v>0</v>
      </c>
      <c r="BK347" s="229">
        <f t="shared" si="318"/>
        <v>0</v>
      </c>
      <c r="BL347" s="229">
        <f t="shared" si="318"/>
        <v>0</v>
      </c>
      <c r="BM347" s="229">
        <f t="shared" si="318"/>
        <v>0</v>
      </c>
      <c r="BN347" s="229">
        <f t="shared" si="318"/>
        <v>0</v>
      </c>
      <c r="BO347" s="229">
        <f t="shared" si="317"/>
        <v>0</v>
      </c>
      <c r="BP347" s="229">
        <f t="shared" si="317"/>
        <v>0</v>
      </c>
      <c r="BQ347" s="229">
        <f t="shared" si="317"/>
        <v>0</v>
      </c>
      <c r="BR347" s="229">
        <f t="shared" si="317"/>
        <v>0</v>
      </c>
      <c r="BS347" s="229">
        <f t="shared" si="317"/>
        <v>0</v>
      </c>
      <c r="BT347" s="229">
        <f t="shared" si="317"/>
        <v>0</v>
      </c>
      <c r="BU347" s="229">
        <f t="shared" si="317"/>
        <v>0</v>
      </c>
      <c r="BV347" s="229">
        <f t="shared" si="317"/>
        <v>0</v>
      </c>
      <c r="BW347" s="229">
        <f t="shared" si="317"/>
        <v>0</v>
      </c>
      <c r="BX347" s="229">
        <f t="shared" si="317"/>
        <v>0</v>
      </c>
      <c r="BY347" s="229">
        <f t="shared" si="317"/>
        <v>0</v>
      </c>
      <c r="BZ347" s="229">
        <f t="shared" si="317"/>
        <v>0</v>
      </c>
    </row>
    <row r="348" spans="1:78" x14ac:dyDescent="0.2">
      <c r="A348" s="7" t="str">
        <f t="shared" si="313"/>
        <v>Roll-in 6</v>
      </c>
      <c r="B348" s="7">
        <f t="shared" si="313"/>
        <v>1</v>
      </c>
      <c r="C348" s="7">
        <f t="shared" si="305"/>
        <v>33</v>
      </c>
      <c r="D348" s="165">
        <f t="shared" si="304"/>
        <v>44469</v>
      </c>
      <c r="E348" s="313">
        <f>HLOOKUP(D348,INPUTS!$D$86:$BW$93,IF(B348=1,4,8),FALSE)</f>
        <v>0</v>
      </c>
      <c r="F348" s="77"/>
      <c r="G348" s="229">
        <f t="shared" si="318"/>
        <v>0</v>
      </c>
      <c r="H348" s="229">
        <f t="shared" si="318"/>
        <v>0</v>
      </c>
      <c r="I348" s="229">
        <f t="shared" si="318"/>
        <v>0</v>
      </c>
      <c r="J348" s="229">
        <f t="shared" si="318"/>
        <v>0</v>
      </c>
      <c r="K348" s="229">
        <f t="shared" si="318"/>
        <v>0</v>
      </c>
      <c r="L348" s="229">
        <f t="shared" si="318"/>
        <v>0</v>
      </c>
      <c r="M348" s="229">
        <f t="shared" si="318"/>
        <v>0</v>
      </c>
      <c r="N348" s="229">
        <f t="shared" si="318"/>
        <v>0</v>
      </c>
      <c r="O348" s="229">
        <f t="shared" si="318"/>
        <v>0</v>
      </c>
      <c r="P348" s="229">
        <f t="shared" si="318"/>
        <v>0</v>
      </c>
      <c r="Q348" s="229">
        <f t="shared" si="318"/>
        <v>0</v>
      </c>
      <c r="R348" s="229">
        <f t="shared" si="318"/>
        <v>0</v>
      </c>
      <c r="S348" s="229">
        <f t="shared" si="318"/>
        <v>0</v>
      </c>
      <c r="T348" s="229">
        <f t="shared" si="318"/>
        <v>0</v>
      </c>
      <c r="U348" s="229">
        <f t="shared" si="318"/>
        <v>0</v>
      </c>
      <c r="V348" s="229">
        <f t="shared" si="318"/>
        <v>0</v>
      </c>
      <c r="W348" s="229">
        <f t="shared" si="318"/>
        <v>0</v>
      </c>
      <c r="X348" s="229">
        <f t="shared" si="318"/>
        <v>0</v>
      </c>
      <c r="Y348" s="229">
        <f t="shared" si="318"/>
        <v>0</v>
      </c>
      <c r="Z348" s="229">
        <f t="shared" si="318"/>
        <v>0</v>
      </c>
      <c r="AA348" s="229">
        <f t="shared" si="318"/>
        <v>0</v>
      </c>
      <c r="AB348" s="229">
        <f t="shared" si="318"/>
        <v>0</v>
      </c>
      <c r="AC348" s="229">
        <f t="shared" si="318"/>
        <v>0</v>
      </c>
      <c r="AD348" s="229">
        <f t="shared" si="318"/>
        <v>0</v>
      </c>
      <c r="AE348" s="229">
        <f t="shared" si="318"/>
        <v>0</v>
      </c>
      <c r="AF348" s="229">
        <f t="shared" si="318"/>
        <v>0</v>
      </c>
      <c r="AG348" s="229">
        <f t="shared" si="318"/>
        <v>0</v>
      </c>
      <c r="AH348" s="229">
        <f t="shared" si="318"/>
        <v>0</v>
      </c>
      <c r="AI348" s="229">
        <f t="shared" si="318"/>
        <v>0</v>
      </c>
      <c r="AJ348" s="229">
        <f t="shared" si="318"/>
        <v>0</v>
      </c>
      <c r="AK348" s="229">
        <f t="shared" si="318"/>
        <v>0</v>
      </c>
      <c r="AL348" s="229">
        <f t="shared" si="318"/>
        <v>0</v>
      </c>
      <c r="AM348" s="229">
        <f t="shared" si="318"/>
        <v>0</v>
      </c>
      <c r="AN348" s="229">
        <f t="shared" si="318"/>
        <v>0</v>
      </c>
      <c r="AO348" s="229">
        <f t="shared" si="318"/>
        <v>0</v>
      </c>
      <c r="AP348" s="229">
        <f t="shared" si="318"/>
        <v>0</v>
      </c>
      <c r="AQ348" s="229">
        <f t="shared" si="318"/>
        <v>0</v>
      </c>
      <c r="AR348" s="229">
        <f t="shared" si="318"/>
        <v>0</v>
      </c>
      <c r="AS348" s="229">
        <f t="shared" si="318"/>
        <v>0</v>
      </c>
      <c r="AT348" s="229">
        <f t="shared" si="318"/>
        <v>0</v>
      </c>
      <c r="AU348" s="229">
        <f t="shared" si="318"/>
        <v>0</v>
      </c>
      <c r="AV348" s="229">
        <f t="shared" si="318"/>
        <v>0</v>
      </c>
      <c r="AW348" s="229">
        <f t="shared" si="318"/>
        <v>0</v>
      </c>
      <c r="AX348" s="229">
        <f t="shared" si="318"/>
        <v>0</v>
      </c>
      <c r="AY348" s="229">
        <f t="shared" si="318"/>
        <v>0</v>
      </c>
      <c r="AZ348" s="229">
        <f t="shared" si="318"/>
        <v>0</v>
      </c>
      <c r="BA348" s="229">
        <f t="shared" si="318"/>
        <v>0</v>
      </c>
      <c r="BB348" s="229">
        <f t="shared" si="318"/>
        <v>0</v>
      </c>
      <c r="BC348" s="229">
        <f t="shared" si="318"/>
        <v>0</v>
      </c>
      <c r="BD348" s="229">
        <f t="shared" si="318"/>
        <v>0</v>
      </c>
      <c r="BE348" s="229">
        <f t="shared" si="318"/>
        <v>0</v>
      </c>
      <c r="BF348" s="229">
        <f t="shared" si="318"/>
        <v>0</v>
      </c>
      <c r="BG348" s="229">
        <f t="shared" si="318"/>
        <v>0</v>
      </c>
      <c r="BH348" s="229">
        <f t="shared" si="318"/>
        <v>0</v>
      </c>
      <c r="BI348" s="229">
        <f t="shared" si="318"/>
        <v>0</v>
      </c>
      <c r="BJ348" s="229">
        <f t="shared" si="318"/>
        <v>0</v>
      </c>
      <c r="BK348" s="229">
        <f t="shared" si="318"/>
        <v>0</v>
      </c>
      <c r="BL348" s="229">
        <f t="shared" si="318"/>
        <v>0</v>
      </c>
      <c r="BM348" s="229">
        <f t="shared" si="318"/>
        <v>0</v>
      </c>
      <c r="BN348" s="229">
        <f t="shared" si="318"/>
        <v>0</v>
      </c>
      <c r="BO348" s="229">
        <f t="shared" si="317"/>
        <v>0</v>
      </c>
      <c r="BP348" s="229">
        <f t="shared" si="317"/>
        <v>0</v>
      </c>
      <c r="BQ348" s="229">
        <f t="shared" si="317"/>
        <v>0</v>
      </c>
      <c r="BR348" s="229">
        <f t="shared" si="317"/>
        <v>0</v>
      </c>
      <c r="BS348" s="229">
        <f t="shared" si="317"/>
        <v>0</v>
      </c>
      <c r="BT348" s="229">
        <f t="shared" si="317"/>
        <v>0</v>
      </c>
      <c r="BU348" s="229">
        <f t="shared" si="317"/>
        <v>0</v>
      </c>
      <c r="BV348" s="229">
        <f t="shared" si="317"/>
        <v>0</v>
      </c>
      <c r="BW348" s="229">
        <f t="shared" si="317"/>
        <v>0</v>
      </c>
      <c r="BX348" s="229">
        <f t="shared" si="317"/>
        <v>0</v>
      </c>
      <c r="BY348" s="229">
        <f t="shared" si="317"/>
        <v>0</v>
      </c>
      <c r="BZ348" s="229">
        <f t="shared" si="317"/>
        <v>0</v>
      </c>
    </row>
    <row r="349" spans="1:78" x14ac:dyDescent="0.2">
      <c r="A349" s="7" t="str">
        <f t="shared" si="313"/>
        <v>Roll-in 6</v>
      </c>
      <c r="B349" s="7">
        <f t="shared" si="313"/>
        <v>1</v>
      </c>
      <c r="C349" s="7">
        <f t="shared" si="305"/>
        <v>34</v>
      </c>
      <c r="D349" s="165">
        <f t="shared" ref="D349:D375" si="319">D45</f>
        <v>44500</v>
      </c>
      <c r="E349" s="313">
        <f>HLOOKUP(D349,INPUTS!$D$86:$BW$93,IF(B349=1,4,8),FALSE)</f>
        <v>0</v>
      </c>
      <c r="F349" s="77"/>
      <c r="G349" s="229">
        <f t="shared" si="318"/>
        <v>0</v>
      </c>
      <c r="H349" s="229">
        <f t="shared" si="318"/>
        <v>0</v>
      </c>
      <c r="I349" s="229">
        <f t="shared" si="318"/>
        <v>0</v>
      </c>
      <c r="J349" s="229">
        <f t="shared" si="318"/>
        <v>0</v>
      </c>
      <c r="K349" s="229">
        <f t="shared" si="318"/>
        <v>0</v>
      </c>
      <c r="L349" s="229">
        <f t="shared" si="318"/>
        <v>0</v>
      </c>
      <c r="M349" s="229">
        <f t="shared" si="318"/>
        <v>0</v>
      </c>
      <c r="N349" s="229">
        <f t="shared" si="318"/>
        <v>0</v>
      </c>
      <c r="O349" s="229">
        <f t="shared" si="318"/>
        <v>0</v>
      </c>
      <c r="P349" s="229">
        <f t="shared" si="318"/>
        <v>0</v>
      </c>
      <c r="Q349" s="229">
        <f t="shared" si="318"/>
        <v>0</v>
      </c>
      <c r="R349" s="229">
        <f t="shared" si="318"/>
        <v>0</v>
      </c>
      <c r="S349" s="229">
        <f t="shared" si="318"/>
        <v>0</v>
      </c>
      <c r="T349" s="229">
        <f t="shared" si="318"/>
        <v>0</v>
      </c>
      <c r="U349" s="229">
        <f t="shared" si="318"/>
        <v>0</v>
      </c>
      <c r="V349" s="229">
        <f t="shared" si="318"/>
        <v>0</v>
      </c>
      <c r="W349" s="229">
        <f t="shared" si="318"/>
        <v>0</v>
      </c>
      <c r="X349" s="229">
        <f t="shared" si="318"/>
        <v>0</v>
      </c>
      <c r="Y349" s="229">
        <f t="shared" si="318"/>
        <v>0</v>
      </c>
      <c r="Z349" s="229">
        <f t="shared" si="318"/>
        <v>0</v>
      </c>
      <c r="AA349" s="229">
        <f t="shared" si="318"/>
        <v>0</v>
      </c>
      <c r="AB349" s="229">
        <f t="shared" si="318"/>
        <v>0</v>
      </c>
      <c r="AC349" s="229">
        <f t="shared" si="318"/>
        <v>0</v>
      </c>
      <c r="AD349" s="229">
        <f t="shared" si="318"/>
        <v>0</v>
      </c>
      <c r="AE349" s="229">
        <f t="shared" si="318"/>
        <v>0</v>
      </c>
      <c r="AF349" s="229">
        <f t="shared" si="318"/>
        <v>0</v>
      </c>
      <c r="AG349" s="229">
        <f t="shared" si="318"/>
        <v>0</v>
      </c>
      <c r="AH349" s="229">
        <f t="shared" si="318"/>
        <v>0</v>
      </c>
      <c r="AI349" s="229">
        <f t="shared" si="318"/>
        <v>0</v>
      </c>
      <c r="AJ349" s="229">
        <f t="shared" si="318"/>
        <v>0</v>
      </c>
      <c r="AK349" s="229">
        <f t="shared" si="318"/>
        <v>0</v>
      </c>
      <c r="AL349" s="229">
        <f t="shared" si="318"/>
        <v>0</v>
      </c>
      <c r="AM349" s="229">
        <f t="shared" si="318"/>
        <v>0</v>
      </c>
      <c r="AN349" s="229">
        <f t="shared" si="318"/>
        <v>0</v>
      </c>
      <c r="AO349" s="229">
        <f t="shared" si="318"/>
        <v>0</v>
      </c>
      <c r="AP349" s="229">
        <f t="shared" si="318"/>
        <v>0</v>
      </c>
      <c r="AQ349" s="229">
        <f t="shared" si="318"/>
        <v>0</v>
      </c>
      <c r="AR349" s="229">
        <f t="shared" si="318"/>
        <v>0</v>
      </c>
      <c r="AS349" s="229">
        <f t="shared" si="318"/>
        <v>0</v>
      </c>
      <c r="AT349" s="229">
        <f t="shared" si="318"/>
        <v>0</v>
      </c>
      <c r="AU349" s="229">
        <f t="shared" si="318"/>
        <v>0</v>
      </c>
      <c r="AV349" s="229">
        <f t="shared" si="318"/>
        <v>0</v>
      </c>
      <c r="AW349" s="229">
        <f t="shared" si="318"/>
        <v>0</v>
      </c>
      <c r="AX349" s="229">
        <f t="shared" si="318"/>
        <v>0</v>
      </c>
      <c r="AY349" s="229">
        <f t="shared" si="318"/>
        <v>0</v>
      </c>
      <c r="AZ349" s="229">
        <f t="shared" si="318"/>
        <v>0</v>
      </c>
      <c r="BA349" s="229">
        <f t="shared" si="318"/>
        <v>0</v>
      </c>
      <c r="BB349" s="229">
        <f t="shared" si="318"/>
        <v>0</v>
      </c>
      <c r="BC349" s="229">
        <f t="shared" si="318"/>
        <v>0</v>
      </c>
      <c r="BD349" s="229">
        <f t="shared" si="318"/>
        <v>0</v>
      </c>
      <c r="BE349" s="229">
        <f t="shared" si="318"/>
        <v>0</v>
      </c>
      <c r="BF349" s="229">
        <f t="shared" si="318"/>
        <v>0</v>
      </c>
      <c r="BG349" s="229">
        <f t="shared" si="318"/>
        <v>0</v>
      </c>
      <c r="BH349" s="229">
        <f t="shared" si="318"/>
        <v>0</v>
      </c>
      <c r="BI349" s="229">
        <f t="shared" si="318"/>
        <v>0</v>
      </c>
      <c r="BJ349" s="229">
        <f t="shared" si="318"/>
        <v>0</v>
      </c>
      <c r="BK349" s="229">
        <f t="shared" si="318"/>
        <v>0</v>
      </c>
      <c r="BL349" s="229">
        <f t="shared" si="318"/>
        <v>0</v>
      </c>
      <c r="BM349" s="229">
        <f t="shared" si="318"/>
        <v>0</v>
      </c>
      <c r="BN349" s="229">
        <f t="shared" si="318"/>
        <v>0</v>
      </c>
      <c r="BO349" s="229">
        <f t="shared" si="317"/>
        <v>0</v>
      </c>
      <c r="BP349" s="229">
        <f t="shared" si="317"/>
        <v>0</v>
      </c>
      <c r="BQ349" s="229">
        <f t="shared" si="317"/>
        <v>0</v>
      </c>
      <c r="BR349" s="229">
        <f t="shared" si="317"/>
        <v>0</v>
      </c>
      <c r="BS349" s="229">
        <f t="shared" si="317"/>
        <v>0</v>
      </c>
      <c r="BT349" s="229">
        <f t="shared" si="317"/>
        <v>0</v>
      </c>
      <c r="BU349" s="229">
        <f t="shared" si="317"/>
        <v>0</v>
      </c>
      <c r="BV349" s="229">
        <f t="shared" si="317"/>
        <v>0</v>
      </c>
      <c r="BW349" s="229">
        <f t="shared" si="317"/>
        <v>0</v>
      </c>
      <c r="BX349" s="229">
        <f t="shared" si="317"/>
        <v>0</v>
      </c>
      <c r="BY349" s="229">
        <f t="shared" si="317"/>
        <v>0</v>
      </c>
      <c r="BZ349" s="229">
        <f t="shared" si="317"/>
        <v>0</v>
      </c>
    </row>
    <row r="350" spans="1:78" x14ac:dyDescent="0.2">
      <c r="A350" s="7" t="str">
        <f t="shared" si="313"/>
        <v>Roll-in 6</v>
      </c>
      <c r="B350" s="7">
        <f t="shared" si="313"/>
        <v>1</v>
      </c>
      <c r="C350" s="7">
        <f t="shared" si="305"/>
        <v>35</v>
      </c>
      <c r="D350" s="165">
        <f t="shared" si="319"/>
        <v>44530</v>
      </c>
      <c r="E350" s="313">
        <f>HLOOKUP(D350,INPUTS!$D$86:$BW$93,IF(B350=1,4,8),FALSE)</f>
        <v>0</v>
      </c>
      <c r="F350" s="77"/>
      <c r="G350" s="229">
        <f t="shared" si="318"/>
        <v>0</v>
      </c>
      <c r="H350" s="229">
        <f t="shared" si="318"/>
        <v>0</v>
      </c>
      <c r="I350" s="229">
        <f t="shared" si="318"/>
        <v>0</v>
      </c>
      <c r="J350" s="229">
        <f t="shared" si="318"/>
        <v>0</v>
      </c>
      <c r="K350" s="229">
        <f t="shared" si="318"/>
        <v>0</v>
      </c>
      <c r="L350" s="229">
        <f t="shared" si="318"/>
        <v>0</v>
      </c>
      <c r="M350" s="229">
        <f t="shared" si="318"/>
        <v>0</v>
      </c>
      <c r="N350" s="229">
        <f t="shared" si="318"/>
        <v>0</v>
      </c>
      <c r="O350" s="229">
        <f t="shared" si="318"/>
        <v>0</v>
      </c>
      <c r="P350" s="229">
        <f t="shared" si="318"/>
        <v>0</v>
      </c>
      <c r="Q350" s="229">
        <f t="shared" si="318"/>
        <v>0</v>
      </c>
      <c r="R350" s="229">
        <f t="shared" si="318"/>
        <v>0</v>
      </c>
      <c r="S350" s="229">
        <f t="shared" si="318"/>
        <v>0</v>
      </c>
      <c r="T350" s="229">
        <f t="shared" si="318"/>
        <v>0</v>
      </c>
      <c r="U350" s="229">
        <f t="shared" si="318"/>
        <v>0</v>
      </c>
      <c r="V350" s="229">
        <f t="shared" ref="V350:BZ354" si="320">IF(V$9=$D350,$E350,0)</f>
        <v>0</v>
      </c>
      <c r="W350" s="229">
        <f t="shared" si="320"/>
        <v>0</v>
      </c>
      <c r="X350" s="229">
        <f t="shared" si="320"/>
        <v>0</v>
      </c>
      <c r="Y350" s="229">
        <f t="shared" si="320"/>
        <v>0</v>
      </c>
      <c r="Z350" s="229">
        <f t="shared" si="320"/>
        <v>0</v>
      </c>
      <c r="AA350" s="229">
        <f t="shared" si="320"/>
        <v>0</v>
      </c>
      <c r="AB350" s="229">
        <f t="shared" si="320"/>
        <v>0</v>
      </c>
      <c r="AC350" s="229">
        <f t="shared" si="320"/>
        <v>0</v>
      </c>
      <c r="AD350" s="229">
        <f t="shared" si="320"/>
        <v>0</v>
      </c>
      <c r="AE350" s="229">
        <f t="shared" si="320"/>
        <v>0</v>
      </c>
      <c r="AF350" s="229">
        <f t="shared" si="320"/>
        <v>0</v>
      </c>
      <c r="AG350" s="229">
        <f t="shared" si="320"/>
        <v>0</v>
      </c>
      <c r="AH350" s="229">
        <f t="shared" si="320"/>
        <v>0</v>
      </c>
      <c r="AI350" s="229">
        <f t="shared" si="320"/>
        <v>0</v>
      </c>
      <c r="AJ350" s="229">
        <f t="shared" si="320"/>
        <v>0</v>
      </c>
      <c r="AK350" s="229">
        <f t="shared" si="320"/>
        <v>0</v>
      </c>
      <c r="AL350" s="229">
        <f t="shared" si="320"/>
        <v>0</v>
      </c>
      <c r="AM350" s="229">
        <f t="shared" si="320"/>
        <v>0</v>
      </c>
      <c r="AN350" s="229">
        <f t="shared" si="320"/>
        <v>0</v>
      </c>
      <c r="AO350" s="229">
        <f t="shared" si="320"/>
        <v>0</v>
      </c>
      <c r="AP350" s="229">
        <f t="shared" si="320"/>
        <v>0</v>
      </c>
      <c r="AQ350" s="229">
        <f t="shared" si="320"/>
        <v>0</v>
      </c>
      <c r="AR350" s="229">
        <f t="shared" si="320"/>
        <v>0</v>
      </c>
      <c r="AS350" s="229">
        <f t="shared" si="320"/>
        <v>0</v>
      </c>
      <c r="AT350" s="229">
        <f t="shared" si="320"/>
        <v>0</v>
      </c>
      <c r="AU350" s="229">
        <f t="shared" si="320"/>
        <v>0</v>
      </c>
      <c r="AV350" s="229">
        <f t="shared" si="320"/>
        <v>0</v>
      </c>
      <c r="AW350" s="229">
        <f t="shared" si="320"/>
        <v>0</v>
      </c>
      <c r="AX350" s="229">
        <f t="shared" si="320"/>
        <v>0</v>
      </c>
      <c r="AY350" s="229">
        <f t="shared" si="320"/>
        <v>0</v>
      </c>
      <c r="AZ350" s="229">
        <f t="shared" si="320"/>
        <v>0</v>
      </c>
      <c r="BA350" s="229">
        <f t="shared" si="320"/>
        <v>0</v>
      </c>
      <c r="BB350" s="229">
        <f t="shared" si="320"/>
        <v>0</v>
      </c>
      <c r="BC350" s="229">
        <f t="shared" si="320"/>
        <v>0</v>
      </c>
      <c r="BD350" s="229">
        <f t="shared" si="320"/>
        <v>0</v>
      </c>
      <c r="BE350" s="229">
        <f t="shared" si="320"/>
        <v>0</v>
      </c>
      <c r="BF350" s="229">
        <f t="shared" si="320"/>
        <v>0</v>
      </c>
      <c r="BG350" s="229">
        <f t="shared" si="320"/>
        <v>0</v>
      </c>
      <c r="BH350" s="229">
        <f t="shared" si="320"/>
        <v>0</v>
      </c>
      <c r="BI350" s="229">
        <f t="shared" si="320"/>
        <v>0</v>
      </c>
      <c r="BJ350" s="229">
        <f t="shared" si="320"/>
        <v>0</v>
      </c>
      <c r="BK350" s="229">
        <f t="shared" si="320"/>
        <v>0</v>
      </c>
      <c r="BL350" s="229">
        <f t="shared" si="320"/>
        <v>0</v>
      </c>
      <c r="BM350" s="229">
        <f t="shared" si="320"/>
        <v>0</v>
      </c>
      <c r="BN350" s="229">
        <f t="shared" si="320"/>
        <v>0</v>
      </c>
      <c r="BO350" s="229">
        <f t="shared" si="320"/>
        <v>0</v>
      </c>
      <c r="BP350" s="229">
        <f t="shared" si="320"/>
        <v>0</v>
      </c>
      <c r="BQ350" s="229">
        <f t="shared" si="320"/>
        <v>0</v>
      </c>
      <c r="BR350" s="229">
        <f t="shared" si="320"/>
        <v>0</v>
      </c>
      <c r="BS350" s="229">
        <f t="shared" si="320"/>
        <v>0</v>
      </c>
      <c r="BT350" s="229">
        <f t="shared" si="320"/>
        <v>0</v>
      </c>
      <c r="BU350" s="229">
        <f t="shared" si="320"/>
        <v>0</v>
      </c>
      <c r="BV350" s="229">
        <f t="shared" si="320"/>
        <v>0</v>
      </c>
      <c r="BW350" s="229">
        <f t="shared" si="320"/>
        <v>0</v>
      </c>
      <c r="BX350" s="229">
        <f t="shared" si="320"/>
        <v>0</v>
      </c>
      <c r="BY350" s="229">
        <f t="shared" si="320"/>
        <v>0</v>
      </c>
      <c r="BZ350" s="229">
        <f t="shared" si="320"/>
        <v>0</v>
      </c>
    </row>
    <row r="351" spans="1:78" x14ac:dyDescent="0.2">
      <c r="A351" s="7" t="str">
        <f t="shared" si="313"/>
        <v>Roll-in 6</v>
      </c>
      <c r="B351" s="7">
        <f t="shared" si="313"/>
        <v>0</v>
      </c>
      <c r="C351" s="7">
        <f t="shared" si="305"/>
        <v>36</v>
      </c>
      <c r="D351" s="165">
        <f t="shared" si="319"/>
        <v>44561</v>
      </c>
      <c r="E351" s="313">
        <f>HLOOKUP(D351,INPUTS!$D$86:$BW$93,IF(B351=1,4,8),FALSE)</f>
        <v>0</v>
      </c>
      <c r="F351" s="77"/>
      <c r="G351" s="229">
        <f t="shared" ref="G351:BN355" si="321">IF(G$9=$D351,$E351,0)</f>
        <v>0</v>
      </c>
      <c r="H351" s="229">
        <f t="shared" si="321"/>
        <v>0</v>
      </c>
      <c r="I351" s="229">
        <f t="shared" si="321"/>
        <v>0</v>
      </c>
      <c r="J351" s="229">
        <f t="shared" si="321"/>
        <v>0</v>
      </c>
      <c r="K351" s="229">
        <f t="shared" si="321"/>
        <v>0</v>
      </c>
      <c r="L351" s="229">
        <f t="shared" si="321"/>
        <v>0</v>
      </c>
      <c r="M351" s="229">
        <f t="shared" si="321"/>
        <v>0</v>
      </c>
      <c r="N351" s="229">
        <f t="shared" si="321"/>
        <v>0</v>
      </c>
      <c r="O351" s="229">
        <f t="shared" si="321"/>
        <v>0</v>
      </c>
      <c r="P351" s="229">
        <f t="shared" si="321"/>
        <v>0</v>
      </c>
      <c r="Q351" s="229">
        <f t="shared" si="321"/>
        <v>0</v>
      </c>
      <c r="R351" s="229">
        <f t="shared" si="321"/>
        <v>0</v>
      </c>
      <c r="S351" s="229">
        <f t="shared" si="321"/>
        <v>0</v>
      </c>
      <c r="T351" s="229">
        <f t="shared" si="321"/>
        <v>0</v>
      </c>
      <c r="U351" s="229">
        <f t="shared" si="321"/>
        <v>0</v>
      </c>
      <c r="V351" s="229">
        <f t="shared" si="321"/>
        <v>0</v>
      </c>
      <c r="W351" s="229">
        <f t="shared" si="321"/>
        <v>0</v>
      </c>
      <c r="X351" s="229">
        <f t="shared" si="321"/>
        <v>0</v>
      </c>
      <c r="Y351" s="229">
        <f t="shared" si="321"/>
        <v>0</v>
      </c>
      <c r="Z351" s="229">
        <f t="shared" si="321"/>
        <v>0</v>
      </c>
      <c r="AA351" s="229">
        <f t="shared" si="321"/>
        <v>0</v>
      </c>
      <c r="AB351" s="229">
        <f t="shared" si="321"/>
        <v>0</v>
      </c>
      <c r="AC351" s="229">
        <f t="shared" si="321"/>
        <v>0</v>
      </c>
      <c r="AD351" s="229">
        <f t="shared" si="321"/>
        <v>0</v>
      </c>
      <c r="AE351" s="229">
        <f t="shared" si="321"/>
        <v>0</v>
      </c>
      <c r="AF351" s="229">
        <f t="shared" si="321"/>
        <v>0</v>
      </c>
      <c r="AG351" s="229">
        <f t="shared" si="321"/>
        <v>0</v>
      </c>
      <c r="AH351" s="229">
        <f t="shared" si="321"/>
        <v>0</v>
      </c>
      <c r="AI351" s="229">
        <f t="shared" si="321"/>
        <v>0</v>
      </c>
      <c r="AJ351" s="229">
        <f t="shared" si="321"/>
        <v>0</v>
      </c>
      <c r="AK351" s="229">
        <f t="shared" si="321"/>
        <v>0</v>
      </c>
      <c r="AL351" s="229">
        <f t="shared" si="321"/>
        <v>0</v>
      </c>
      <c r="AM351" s="229">
        <f t="shared" si="321"/>
        <v>0</v>
      </c>
      <c r="AN351" s="229">
        <f t="shared" si="321"/>
        <v>0</v>
      </c>
      <c r="AO351" s="229">
        <f t="shared" si="321"/>
        <v>0</v>
      </c>
      <c r="AP351" s="229">
        <f t="shared" si="321"/>
        <v>0</v>
      </c>
      <c r="AQ351" s="229">
        <f t="shared" si="321"/>
        <v>0</v>
      </c>
      <c r="AR351" s="229">
        <f t="shared" si="321"/>
        <v>0</v>
      </c>
      <c r="AS351" s="229">
        <f t="shared" si="321"/>
        <v>0</v>
      </c>
      <c r="AT351" s="229">
        <f t="shared" si="321"/>
        <v>0</v>
      </c>
      <c r="AU351" s="229">
        <f t="shared" si="321"/>
        <v>0</v>
      </c>
      <c r="AV351" s="229">
        <f t="shared" si="321"/>
        <v>0</v>
      </c>
      <c r="AW351" s="229">
        <f t="shared" si="321"/>
        <v>0</v>
      </c>
      <c r="AX351" s="229">
        <f t="shared" si="321"/>
        <v>0</v>
      </c>
      <c r="AY351" s="229">
        <f t="shared" si="321"/>
        <v>0</v>
      </c>
      <c r="AZ351" s="229">
        <f t="shared" si="321"/>
        <v>0</v>
      </c>
      <c r="BA351" s="229">
        <f t="shared" si="321"/>
        <v>0</v>
      </c>
      <c r="BB351" s="229">
        <f t="shared" si="321"/>
        <v>0</v>
      </c>
      <c r="BC351" s="229">
        <f t="shared" si="321"/>
        <v>0</v>
      </c>
      <c r="BD351" s="229">
        <f t="shared" si="321"/>
        <v>0</v>
      </c>
      <c r="BE351" s="229">
        <f t="shared" si="321"/>
        <v>0</v>
      </c>
      <c r="BF351" s="229">
        <f t="shared" si="321"/>
        <v>0</v>
      </c>
      <c r="BG351" s="229">
        <f t="shared" si="321"/>
        <v>0</v>
      </c>
      <c r="BH351" s="229">
        <f t="shared" si="321"/>
        <v>0</v>
      </c>
      <c r="BI351" s="229">
        <f t="shared" si="321"/>
        <v>0</v>
      </c>
      <c r="BJ351" s="229">
        <f t="shared" si="321"/>
        <v>0</v>
      </c>
      <c r="BK351" s="229">
        <f t="shared" si="321"/>
        <v>0</v>
      </c>
      <c r="BL351" s="229">
        <f t="shared" si="321"/>
        <v>0</v>
      </c>
      <c r="BM351" s="229">
        <f t="shared" si="321"/>
        <v>0</v>
      </c>
      <c r="BN351" s="229">
        <f t="shared" si="321"/>
        <v>0</v>
      </c>
      <c r="BO351" s="229">
        <f t="shared" si="320"/>
        <v>0</v>
      </c>
      <c r="BP351" s="229">
        <f t="shared" si="320"/>
        <v>0</v>
      </c>
      <c r="BQ351" s="229">
        <f t="shared" si="320"/>
        <v>0</v>
      </c>
      <c r="BR351" s="229">
        <f t="shared" si="320"/>
        <v>0</v>
      </c>
      <c r="BS351" s="229">
        <f t="shared" si="320"/>
        <v>0</v>
      </c>
      <c r="BT351" s="229">
        <f t="shared" si="320"/>
        <v>0</v>
      </c>
      <c r="BU351" s="229">
        <f t="shared" si="320"/>
        <v>0</v>
      </c>
      <c r="BV351" s="229">
        <f t="shared" si="320"/>
        <v>0</v>
      </c>
      <c r="BW351" s="229">
        <f t="shared" si="320"/>
        <v>0</v>
      </c>
      <c r="BX351" s="229">
        <f t="shared" si="320"/>
        <v>0</v>
      </c>
      <c r="BY351" s="229">
        <f t="shared" si="320"/>
        <v>0</v>
      </c>
      <c r="BZ351" s="229">
        <f t="shared" si="320"/>
        <v>0</v>
      </c>
    </row>
    <row r="352" spans="1:78" x14ac:dyDescent="0.2">
      <c r="A352" s="7" t="str">
        <f t="shared" si="313"/>
        <v>Roll-in 6</v>
      </c>
      <c r="B352" s="7">
        <f t="shared" si="313"/>
        <v>0</v>
      </c>
      <c r="C352" s="7">
        <f t="shared" si="305"/>
        <v>37</v>
      </c>
      <c r="D352" s="165">
        <f t="shared" si="319"/>
        <v>44592</v>
      </c>
      <c r="E352" s="313">
        <f>HLOOKUP(D352,INPUTS!$D$86:$BW$93,IF(B352=1,4,8),FALSE)</f>
        <v>0</v>
      </c>
      <c r="F352" s="77"/>
      <c r="G352" s="229">
        <f t="shared" si="321"/>
        <v>0</v>
      </c>
      <c r="H352" s="229">
        <f t="shared" si="321"/>
        <v>0</v>
      </c>
      <c r="I352" s="229">
        <f t="shared" si="321"/>
        <v>0</v>
      </c>
      <c r="J352" s="229">
        <f t="shared" si="321"/>
        <v>0</v>
      </c>
      <c r="K352" s="229">
        <f t="shared" si="321"/>
        <v>0</v>
      </c>
      <c r="L352" s="229">
        <f t="shared" si="321"/>
        <v>0</v>
      </c>
      <c r="M352" s="229">
        <f t="shared" si="321"/>
        <v>0</v>
      </c>
      <c r="N352" s="229">
        <f t="shared" si="321"/>
        <v>0</v>
      </c>
      <c r="O352" s="229">
        <f t="shared" si="321"/>
        <v>0</v>
      </c>
      <c r="P352" s="229">
        <f t="shared" si="321"/>
        <v>0</v>
      </c>
      <c r="Q352" s="229">
        <f t="shared" si="321"/>
        <v>0</v>
      </c>
      <c r="R352" s="229">
        <f t="shared" si="321"/>
        <v>0</v>
      </c>
      <c r="S352" s="229">
        <f t="shared" si="321"/>
        <v>0</v>
      </c>
      <c r="T352" s="229">
        <f t="shared" si="321"/>
        <v>0</v>
      </c>
      <c r="U352" s="229">
        <f t="shared" si="321"/>
        <v>0</v>
      </c>
      <c r="V352" s="229">
        <f t="shared" si="321"/>
        <v>0</v>
      </c>
      <c r="W352" s="229">
        <f t="shared" si="321"/>
        <v>0</v>
      </c>
      <c r="X352" s="229">
        <f t="shared" si="321"/>
        <v>0</v>
      </c>
      <c r="Y352" s="229">
        <f t="shared" si="321"/>
        <v>0</v>
      </c>
      <c r="Z352" s="229">
        <f t="shared" si="321"/>
        <v>0</v>
      </c>
      <c r="AA352" s="229">
        <f t="shared" si="321"/>
        <v>0</v>
      </c>
      <c r="AB352" s="229">
        <f t="shared" si="321"/>
        <v>0</v>
      </c>
      <c r="AC352" s="229">
        <f t="shared" si="321"/>
        <v>0</v>
      </c>
      <c r="AD352" s="229">
        <f t="shared" si="321"/>
        <v>0</v>
      </c>
      <c r="AE352" s="229">
        <f t="shared" si="321"/>
        <v>0</v>
      </c>
      <c r="AF352" s="229">
        <f t="shared" si="321"/>
        <v>0</v>
      </c>
      <c r="AG352" s="229">
        <f t="shared" si="321"/>
        <v>0</v>
      </c>
      <c r="AH352" s="229">
        <f t="shared" si="321"/>
        <v>0</v>
      </c>
      <c r="AI352" s="229">
        <f t="shared" si="321"/>
        <v>0</v>
      </c>
      <c r="AJ352" s="229">
        <f t="shared" si="321"/>
        <v>0</v>
      </c>
      <c r="AK352" s="229">
        <f t="shared" si="321"/>
        <v>0</v>
      </c>
      <c r="AL352" s="229">
        <f t="shared" si="321"/>
        <v>0</v>
      </c>
      <c r="AM352" s="229">
        <f t="shared" si="321"/>
        <v>0</v>
      </c>
      <c r="AN352" s="229">
        <f t="shared" si="321"/>
        <v>0</v>
      </c>
      <c r="AO352" s="229">
        <f t="shared" si="321"/>
        <v>0</v>
      </c>
      <c r="AP352" s="229">
        <f t="shared" si="321"/>
        <v>0</v>
      </c>
      <c r="AQ352" s="229">
        <f t="shared" si="321"/>
        <v>0</v>
      </c>
      <c r="AR352" s="229">
        <f t="shared" si="321"/>
        <v>0</v>
      </c>
      <c r="AS352" s="229">
        <f t="shared" si="321"/>
        <v>0</v>
      </c>
      <c r="AT352" s="229">
        <f t="shared" si="321"/>
        <v>0</v>
      </c>
      <c r="AU352" s="229">
        <f t="shared" si="321"/>
        <v>0</v>
      </c>
      <c r="AV352" s="229">
        <f t="shared" si="321"/>
        <v>0</v>
      </c>
      <c r="AW352" s="229">
        <f t="shared" si="321"/>
        <v>0</v>
      </c>
      <c r="AX352" s="229">
        <f t="shared" si="321"/>
        <v>0</v>
      </c>
      <c r="AY352" s="229">
        <f t="shared" si="321"/>
        <v>0</v>
      </c>
      <c r="AZ352" s="229">
        <f t="shared" si="321"/>
        <v>0</v>
      </c>
      <c r="BA352" s="229">
        <f t="shared" si="321"/>
        <v>0</v>
      </c>
      <c r="BB352" s="229">
        <f t="shared" si="321"/>
        <v>0</v>
      </c>
      <c r="BC352" s="229">
        <f t="shared" si="321"/>
        <v>0</v>
      </c>
      <c r="BD352" s="229">
        <f t="shared" si="321"/>
        <v>0</v>
      </c>
      <c r="BE352" s="229">
        <f t="shared" si="321"/>
        <v>0</v>
      </c>
      <c r="BF352" s="229">
        <f t="shared" si="321"/>
        <v>0</v>
      </c>
      <c r="BG352" s="229">
        <f t="shared" si="321"/>
        <v>0</v>
      </c>
      <c r="BH352" s="229">
        <f t="shared" si="321"/>
        <v>0</v>
      </c>
      <c r="BI352" s="229">
        <f t="shared" si="321"/>
        <v>0</v>
      </c>
      <c r="BJ352" s="229">
        <f t="shared" si="321"/>
        <v>0</v>
      </c>
      <c r="BK352" s="229">
        <f t="shared" si="321"/>
        <v>0</v>
      </c>
      <c r="BL352" s="229">
        <f t="shared" si="321"/>
        <v>0</v>
      </c>
      <c r="BM352" s="229">
        <f t="shared" si="321"/>
        <v>0</v>
      </c>
      <c r="BN352" s="229">
        <f t="shared" si="321"/>
        <v>0</v>
      </c>
      <c r="BO352" s="229">
        <f t="shared" si="320"/>
        <v>0</v>
      </c>
      <c r="BP352" s="229">
        <f t="shared" si="320"/>
        <v>0</v>
      </c>
      <c r="BQ352" s="229">
        <f t="shared" si="320"/>
        <v>0</v>
      </c>
      <c r="BR352" s="229">
        <f t="shared" si="320"/>
        <v>0</v>
      </c>
      <c r="BS352" s="229">
        <f t="shared" si="320"/>
        <v>0</v>
      </c>
      <c r="BT352" s="229">
        <f t="shared" si="320"/>
        <v>0</v>
      </c>
      <c r="BU352" s="229">
        <f t="shared" si="320"/>
        <v>0</v>
      </c>
      <c r="BV352" s="229">
        <f t="shared" si="320"/>
        <v>0</v>
      </c>
      <c r="BW352" s="229">
        <f t="shared" si="320"/>
        <v>0</v>
      </c>
      <c r="BX352" s="229">
        <f t="shared" si="320"/>
        <v>0</v>
      </c>
      <c r="BY352" s="229">
        <f t="shared" si="320"/>
        <v>0</v>
      </c>
      <c r="BZ352" s="229">
        <f t="shared" si="320"/>
        <v>0</v>
      </c>
    </row>
    <row r="353" spans="1:78" x14ac:dyDescent="0.2">
      <c r="A353" s="7" t="str">
        <f t="shared" si="313"/>
        <v>Roll-in 6</v>
      </c>
      <c r="B353" s="7">
        <f t="shared" si="313"/>
        <v>0</v>
      </c>
      <c r="C353" s="7">
        <f t="shared" si="305"/>
        <v>38</v>
      </c>
      <c r="D353" s="165">
        <f t="shared" si="319"/>
        <v>44620</v>
      </c>
      <c r="E353" s="313">
        <f>HLOOKUP(D353,INPUTS!$D$86:$BW$93,IF(B353=1,4,8),FALSE)</f>
        <v>0</v>
      </c>
      <c r="F353" s="77"/>
      <c r="G353" s="229">
        <f t="shared" si="321"/>
        <v>0</v>
      </c>
      <c r="H353" s="229">
        <f t="shared" si="321"/>
        <v>0</v>
      </c>
      <c r="I353" s="229">
        <f t="shared" si="321"/>
        <v>0</v>
      </c>
      <c r="J353" s="229">
        <f t="shared" si="321"/>
        <v>0</v>
      </c>
      <c r="K353" s="229">
        <f t="shared" si="321"/>
        <v>0</v>
      </c>
      <c r="L353" s="229">
        <f t="shared" si="321"/>
        <v>0</v>
      </c>
      <c r="M353" s="229">
        <f t="shared" si="321"/>
        <v>0</v>
      </c>
      <c r="N353" s="229">
        <f t="shared" si="321"/>
        <v>0</v>
      </c>
      <c r="O353" s="229">
        <f t="shared" si="321"/>
        <v>0</v>
      </c>
      <c r="P353" s="229">
        <f t="shared" si="321"/>
        <v>0</v>
      </c>
      <c r="Q353" s="229">
        <f t="shared" si="321"/>
        <v>0</v>
      </c>
      <c r="R353" s="229">
        <f t="shared" si="321"/>
        <v>0</v>
      </c>
      <c r="S353" s="229">
        <f t="shared" si="321"/>
        <v>0</v>
      </c>
      <c r="T353" s="229">
        <f t="shared" si="321"/>
        <v>0</v>
      </c>
      <c r="U353" s="229">
        <f t="shared" si="321"/>
        <v>0</v>
      </c>
      <c r="V353" s="229">
        <f t="shared" si="321"/>
        <v>0</v>
      </c>
      <c r="W353" s="229">
        <f t="shared" si="321"/>
        <v>0</v>
      </c>
      <c r="X353" s="229">
        <f t="shared" si="321"/>
        <v>0</v>
      </c>
      <c r="Y353" s="229">
        <f t="shared" si="321"/>
        <v>0</v>
      </c>
      <c r="Z353" s="229">
        <f t="shared" si="321"/>
        <v>0</v>
      </c>
      <c r="AA353" s="229">
        <f t="shared" si="321"/>
        <v>0</v>
      </c>
      <c r="AB353" s="229">
        <f t="shared" si="321"/>
        <v>0</v>
      </c>
      <c r="AC353" s="229">
        <f t="shared" si="321"/>
        <v>0</v>
      </c>
      <c r="AD353" s="229">
        <f t="shared" si="321"/>
        <v>0</v>
      </c>
      <c r="AE353" s="229">
        <f t="shared" si="321"/>
        <v>0</v>
      </c>
      <c r="AF353" s="229">
        <f t="shared" si="321"/>
        <v>0</v>
      </c>
      <c r="AG353" s="229">
        <f t="shared" si="321"/>
        <v>0</v>
      </c>
      <c r="AH353" s="229">
        <f t="shared" si="321"/>
        <v>0</v>
      </c>
      <c r="AI353" s="229">
        <f t="shared" si="321"/>
        <v>0</v>
      </c>
      <c r="AJ353" s="229">
        <f t="shared" si="321"/>
        <v>0</v>
      </c>
      <c r="AK353" s="229">
        <f t="shared" si="321"/>
        <v>0</v>
      </c>
      <c r="AL353" s="229">
        <f t="shared" si="321"/>
        <v>0</v>
      </c>
      <c r="AM353" s="229">
        <f t="shared" si="321"/>
        <v>0</v>
      </c>
      <c r="AN353" s="229">
        <f t="shared" si="321"/>
        <v>0</v>
      </c>
      <c r="AO353" s="229">
        <f t="shared" si="321"/>
        <v>0</v>
      </c>
      <c r="AP353" s="229">
        <f t="shared" si="321"/>
        <v>0</v>
      </c>
      <c r="AQ353" s="229">
        <f t="shared" si="321"/>
        <v>0</v>
      </c>
      <c r="AR353" s="229">
        <f t="shared" si="321"/>
        <v>0</v>
      </c>
      <c r="AS353" s="229">
        <f t="shared" si="321"/>
        <v>0</v>
      </c>
      <c r="AT353" s="229">
        <f t="shared" si="321"/>
        <v>0</v>
      </c>
      <c r="AU353" s="229">
        <f t="shared" si="321"/>
        <v>0</v>
      </c>
      <c r="AV353" s="229">
        <f t="shared" si="321"/>
        <v>0</v>
      </c>
      <c r="AW353" s="229">
        <f t="shared" si="321"/>
        <v>0</v>
      </c>
      <c r="AX353" s="229">
        <f t="shared" si="321"/>
        <v>0</v>
      </c>
      <c r="AY353" s="229">
        <f t="shared" si="321"/>
        <v>0</v>
      </c>
      <c r="AZ353" s="229">
        <f t="shared" si="321"/>
        <v>0</v>
      </c>
      <c r="BA353" s="229">
        <f t="shared" si="321"/>
        <v>0</v>
      </c>
      <c r="BB353" s="229">
        <f t="shared" si="321"/>
        <v>0</v>
      </c>
      <c r="BC353" s="229">
        <f t="shared" si="321"/>
        <v>0</v>
      </c>
      <c r="BD353" s="229">
        <f t="shared" si="321"/>
        <v>0</v>
      </c>
      <c r="BE353" s="229">
        <f t="shared" si="321"/>
        <v>0</v>
      </c>
      <c r="BF353" s="229">
        <f t="shared" si="321"/>
        <v>0</v>
      </c>
      <c r="BG353" s="229">
        <f t="shared" si="321"/>
        <v>0</v>
      </c>
      <c r="BH353" s="229">
        <f t="shared" si="321"/>
        <v>0</v>
      </c>
      <c r="BI353" s="229">
        <f t="shared" si="321"/>
        <v>0</v>
      </c>
      <c r="BJ353" s="229">
        <f t="shared" si="321"/>
        <v>0</v>
      </c>
      <c r="BK353" s="229">
        <f t="shared" si="321"/>
        <v>0</v>
      </c>
      <c r="BL353" s="229">
        <f t="shared" si="321"/>
        <v>0</v>
      </c>
      <c r="BM353" s="229">
        <f t="shared" si="321"/>
        <v>0</v>
      </c>
      <c r="BN353" s="229">
        <f t="shared" si="321"/>
        <v>0</v>
      </c>
      <c r="BO353" s="229">
        <f t="shared" si="320"/>
        <v>0</v>
      </c>
      <c r="BP353" s="229">
        <f t="shared" si="320"/>
        <v>0</v>
      </c>
      <c r="BQ353" s="229">
        <f t="shared" si="320"/>
        <v>0</v>
      </c>
      <c r="BR353" s="229">
        <f t="shared" si="320"/>
        <v>0</v>
      </c>
      <c r="BS353" s="229">
        <f t="shared" si="320"/>
        <v>0</v>
      </c>
      <c r="BT353" s="229">
        <f t="shared" si="320"/>
        <v>0</v>
      </c>
      <c r="BU353" s="229">
        <f t="shared" si="320"/>
        <v>0</v>
      </c>
      <c r="BV353" s="229">
        <f t="shared" si="320"/>
        <v>0</v>
      </c>
      <c r="BW353" s="229">
        <f t="shared" si="320"/>
        <v>0</v>
      </c>
      <c r="BX353" s="229">
        <f t="shared" si="320"/>
        <v>0</v>
      </c>
      <c r="BY353" s="229">
        <f t="shared" si="320"/>
        <v>0</v>
      </c>
      <c r="BZ353" s="229">
        <f t="shared" si="320"/>
        <v>0</v>
      </c>
    </row>
    <row r="354" spans="1:78" x14ac:dyDescent="0.2">
      <c r="A354" s="7" t="str">
        <f t="shared" si="313"/>
        <v>Roll-in 7</v>
      </c>
      <c r="B354" s="7">
        <f t="shared" si="313"/>
        <v>0</v>
      </c>
      <c r="C354" s="7">
        <f t="shared" si="305"/>
        <v>39</v>
      </c>
      <c r="D354" s="165">
        <f t="shared" si="319"/>
        <v>44651</v>
      </c>
      <c r="E354" s="313">
        <f>HLOOKUP(D354,INPUTS!$D$86:$BW$93,IF(B354=1,4,8),FALSE)</f>
        <v>0</v>
      </c>
      <c r="F354" s="77"/>
      <c r="G354" s="229">
        <f t="shared" si="321"/>
        <v>0</v>
      </c>
      <c r="H354" s="229">
        <f t="shared" si="321"/>
        <v>0</v>
      </c>
      <c r="I354" s="229">
        <f t="shared" si="321"/>
        <v>0</v>
      </c>
      <c r="J354" s="229">
        <f t="shared" si="321"/>
        <v>0</v>
      </c>
      <c r="K354" s="229">
        <f t="shared" si="321"/>
        <v>0</v>
      </c>
      <c r="L354" s="229">
        <f t="shared" si="321"/>
        <v>0</v>
      </c>
      <c r="M354" s="229">
        <f t="shared" si="321"/>
        <v>0</v>
      </c>
      <c r="N354" s="229">
        <f t="shared" si="321"/>
        <v>0</v>
      </c>
      <c r="O354" s="229">
        <f t="shared" si="321"/>
        <v>0</v>
      </c>
      <c r="P354" s="229">
        <f t="shared" si="321"/>
        <v>0</v>
      </c>
      <c r="Q354" s="229">
        <f t="shared" si="321"/>
        <v>0</v>
      </c>
      <c r="R354" s="229">
        <f t="shared" si="321"/>
        <v>0</v>
      </c>
      <c r="S354" s="229">
        <f t="shared" si="321"/>
        <v>0</v>
      </c>
      <c r="T354" s="229">
        <f t="shared" si="321"/>
        <v>0</v>
      </c>
      <c r="U354" s="229">
        <f t="shared" si="321"/>
        <v>0</v>
      </c>
      <c r="V354" s="229">
        <f t="shared" si="321"/>
        <v>0</v>
      </c>
      <c r="W354" s="229">
        <f t="shared" si="321"/>
        <v>0</v>
      </c>
      <c r="X354" s="229">
        <f t="shared" si="321"/>
        <v>0</v>
      </c>
      <c r="Y354" s="229">
        <f t="shared" si="321"/>
        <v>0</v>
      </c>
      <c r="Z354" s="229">
        <f t="shared" si="321"/>
        <v>0</v>
      </c>
      <c r="AA354" s="229">
        <f t="shared" si="321"/>
        <v>0</v>
      </c>
      <c r="AB354" s="229">
        <f t="shared" si="321"/>
        <v>0</v>
      </c>
      <c r="AC354" s="229">
        <f t="shared" si="321"/>
        <v>0</v>
      </c>
      <c r="AD354" s="229">
        <f t="shared" si="321"/>
        <v>0</v>
      </c>
      <c r="AE354" s="229">
        <f t="shared" si="321"/>
        <v>0</v>
      </c>
      <c r="AF354" s="229">
        <f t="shared" si="321"/>
        <v>0</v>
      </c>
      <c r="AG354" s="229">
        <f t="shared" si="321"/>
        <v>0</v>
      </c>
      <c r="AH354" s="229">
        <f t="shared" si="321"/>
        <v>0</v>
      </c>
      <c r="AI354" s="229">
        <f t="shared" si="321"/>
        <v>0</v>
      </c>
      <c r="AJ354" s="229">
        <f t="shared" si="321"/>
        <v>0</v>
      </c>
      <c r="AK354" s="229">
        <f t="shared" si="321"/>
        <v>0</v>
      </c>
      <c r="AL354" s="229">
        <f t="shared" si="321"/>
        <v>0</v>
      </c>
      <c r="AM354" s="229">
        <f t="shared" si="321"/>
        <v>0</v>
      </c>
      <c r="AN354" s="229">
        <f t="shared" si="321"/>
        <v>0</v>
      </c>
      <c r="AO354" s="229">
        <f t="shared" si="321"/>
        <v>0</v>
      </c>
      <c r="AP354" s="229">
        <f t="shared" si="321"/>
        <v>0</v>
      </c>
      <c r="AQ354" s="229">
        <f t="shared" si="321"/>
        <v>0</v>
      </c>
      <c r="AR354" s="229">
        <f t="shared" si="321"/>
        <v>0</v>
      </c>
      <c r="AS354" s="229">
        <f t="shared" si="321"/>
        <v>0</v>
      </c>
      <c r="AT354" s="229">
        <f t="shared" si="321"/>
        <v>0</v>
      </c>
      <c r="AU354" s="229">
        <f t="shared" si="321"/>
        <v>0</v>
      </c>
      <c r="AV354" s="229">
        <f t="shared" si="321"/>
        <v>0</v>
      </c>
      <c r="AW354" s="229">
        <f t="shared" si="321"/>
        <v>0</v>
      </c>
      <c r="AX354" s="229">
        <f t="shared" si="321"/>
        <v>0</v>
      </c>
      <c r="AY354" s="229">
        <f t="shared" si="321"/>
        <v>0</v>
      </c>
      <c r="AZ354" s="229">
        <f t="shared" si="321"/>
        <v>0</v>
      </c>
      <c r="BA354" s="229">
        <f t="shared" si="321"/>
        <v>0</v>
      </c>
      <c r="BB354" s="229">
        <f t="shared" si="321"/>
        <v>0</v>
      </c>
      <c r="BC354" s="229">
        <f t="shared" si="321"/>
        <v>0</v>
      </c>
      <c r="BD354" s="229">
        <f t="shared" si="321"/>
        <v>0</v>
      </c>
      <c r="BE354" s="229">
        <f t="shared" si="321"/>
        <v>0</v>
      </c>
      <c r="BF354" s="229">
        <f t="shared" si="321"/>
        <v>0</v>
      </c>
      <c r="BG354" s="229">
        <f t="shared" si="321"/>
        <v>0</v>
      </c>
      <c r="BH354" s="229">
        <f t="shared" si="321"/>
        <v>0</v>
      </c>
      <c r="BI354" s="229">
        <f t="shared" si="321"/>
        <v>0</v>
      </c>
      <c r="BJ354" s="229">
        <f t="shared" si="321"/>
        <v>0</v>
      </c>
      <c r="BK354" s="229">
        <f t="shared" si="321"/>
        <v>0</v>
      </c>
      <c r="BL354" s="229">
        <f t="shared" si="321"/>
        <v>0</v>
      </c>
      <c r="BM354" s="229">
        <f t="shared" si="321"/>
        <v>0</v>
      </c>
      <c r="BN354" s="229">
        <f t="shared" si="321"/>
        <v>0</v>
      </c>
      <c r="BO354" s="229">
        <f t="shared" si="320"/>
        <v>0</v>
      </c>
      <c r="BP354" s="229">
        <f t="shared" si="320"/>
        <v>0</v>
      </c>
      <c r="BQ354" s="229">
        <f t="shared" si="320"/>
        <v>0</v>
      </c>
      <c r="BR354" s="229">
        <f t="shared" si="320"/>
        <v>0</v>
      </c>
      <c r="BS354" s="229">
        <f t="shared" si="320"/>
        <v>0</v>
      </c>
      <c r="BT354" s="229">
        <f t="shared" si="320"/>
        <v>0</v>
      </c>
      <c r="BU354" s="229">
        <f t="shared" si="320"/>
        <v>0</v>
      </c>
      <c r="BV354" s="229">
        <f t="shared" si="320"/>
        <v>0</v>
      </c>
      <c r="BW354" s="229">
        <f t="shared" si="320"/>
        <v>0</v>
      </c>
      <c r="BX354" s="229">
        <f t="shared" si="320"/>
        <v>0</v>
      </c>
      <c r="BY354" s="229">
        <f t="shared" si="320"/>
        <v>0</v>
      </c>
      <c r="BZ354" s="229">
        <f t="shared" si="320"/>
        <v>0</v>
      </c>
    </row>
    <row r="355" spans="1:78" x14ac:dyDescent="0.2">
      <c r="A355" s="7" t="str">
        <f t="shared" si="313"/>
        <v>Roll-in 7</v>
      </c>
      <c r="B355" s="7">
        <f t="shared" si="313"/>
        <v>0</v>
      </c>
      <c r="C355" s="7">
        <f t="shared" si="305"/>
        <v>40</v>
      </c>
      <c r="D355" s="165">
        <f t="shared" si="319"/>
        <v>44681</v>
      </c>
      <c r="E355" s="313">
        <f>HLOOKUP(D355,INPUTS!$D$86:$BW$93,IF(B355=1,4,8),FALSE)</f>
        <v>0</v>
      </c>
      <c r="F355" s="77"/>
      <c r="G355" s="229">
        <f t="shared" si="321"/>
        <v>0</v>
      </c>
      <c r="H355" s="229">
        <f t="shared" si="321"/>
        <v>0</v>
      </c>
      <c r="I355" s="229">
        <f t="shared" si="321"/>
        <v>0</v>
      </c>
      <c r="J355" s="229">
        <f t="shared" si="321"/>
        <v>0</v>
      </c>
      <c r="K355" s="229">
        <f t="shared" si="321"/>
        <v>0</v>
      </c>
      <c r="L355" s="229">
        <f t="shared" si="321"/>
        <v>0</v>
      </c>
      <c r="M355" s="229">
        <f t="shared" si="321"/>
        <v>0</v>
      </c>
      <c r="N355" s="229">
        <f t="shared" si="321"/>
        <v>0</v>
      </c>
      <c r="O355" s="229">
        <f t="shared" si="321"/>
        <v>0</v>
      </c>
      <c r="P355" s="229">
        <f t="shared" si="321"/>
        <v>0</v>
      </c>
      <c r="Q355" s="229">
        <f t="shared" si="321"/>
        <v>0</v>
      </c>
      <c r="R355" s="229">
        <f t="shared" si="321"/>
        <v>0</v>
      </c>
      <c r="S355" s="229">
        <f t="shared" si="321"/>
        <v>0</v>
      </c>
      <c r="T355" s="229">
        <f t="shared" si="321"/>
        <v>0</v>
      </c>
      <c r="U355" s="229">
        <f t="shared" si="321"/>
        <v>0</v>
      </c>
      <c r="V355" s="229">
        <f t="shared" ref="V355:BZ359" si="322">IF(V$9=$D355,$E355,0)</f>
        <v>0</v>
      </c>
      <c r="W355" s="229">
        <f t="shared" si="322"/>
        <v>0</v>
      </c>
      <c r="X355" s="229">
        <f t="shared" si="322"/>
        <v>0</v>
      </c>
      <c r="Y355" s="229">
        <f t="shared" si="322"/>
        <v>0</v>
      </c>
      <c r="Z355" s="229">
        <f t="shared" si="322"/>
        <v>0</v>
      </c>
      <c r="AA355" s="229">
        <f t="shared" si="322"/>
        <v>0</v>
      </c>
      <c r="AB355" s="229">
        <f t="shared" si="322"/>
        <v>0</v>
      </c>
      <c r="AC355" s="229">
        <f t="shared" si="322"/>
        <v>0</v>
      </c>
      <c r="AD355" s="229">
        <f t="shared" si="322"/>
        <v>0</v>
      </c>
      <c r="AE355" s="229">
        <f t="shared" si="322"/>
        <v>0</v>
      </c>
      <c r="AF355" s="229">
        <f t="shared" si="322"/>
        <v>0</v>
      </c>
      <c r="AG355" s="229">
        <f t="shared" si="322"/>
        <v>0</v>
      </c>
      <c r="AH355" s="229">
        <f t="shared" si="322"/>
        <v>0</v>
      </c>
      <c r="AI355" s="229">
        <f t="shared" si="322"/>
        <v>0</v>
      </c>
      <c r="AJ355" s="229">
        <f t="shared" si="322"/>
        <v>0</v>
      </c>
      <c r="AK355" s="229">
        <f t="shared" si="322"/>
        <v>0</v>
      </c>
      <c r="AL355" s="229">
        <f t="shared" si="322"/>
        <v>0</v>
      </c>
      <c r="AM355" s="229">
        <f t="shared" si="322"/>
        <v>0</v>
      </c>
      <c r="AN355" s="229">
        <f t="shared" si="322"/>
        <v>0</v>
      </c>
      <c r="AO355" s="229">
        <f t="shared" si="322"/>
        <v>0</v>
      </c>
      <c r="AP355" s="229">
        <f t="shared" si="322"/>
        <v>0</v>
      </c>
      <c r="AQ355" s="229">
        <f t="shared" si="322"/>
        <v>0</v>
      </c>
      <c r="AR355" s="229">
        <f t="shared" si="322"/>
        <v>0</v>
      </c>
      <c r="AS355" s="229">
        <f t="shared" si="322"/>
        <v>0</v>
      </c>
      <c r="AT355" s="229">
        <f t="shared" si="322"/>
        <v>0</v>
      </c>
      <c r="AU355" s="229">
        <f t="shared" si="322"/>
        <v>0</v>
      </c>
      <c r="AV355" s="229">
        <f t="shared" si="322"/>
        <v>0</v>
      </c>
      <c r="AW355" s="229">
        <f t="shared" si="322"/>
        <v>0</v>
      </c>
      <c r="AX355" s="229">
        <f t="shared" si="322"/>
        <v>0</v>
      </c>
      <c r="AY355" s="229">
        <f t="shared" si="322"/>
        <v>0</v>
      </c>
      <c r="AZ355" s="229">
        <f t="shared" si="322"/>
        <v>0</v>
      </c>
      <c r="BA355" s="229">
        <f t="shared" si="322"/>
        <v>0</v>
      </c>
      <c r="BB355" s="229">
        <f t="shared" si="322"/>
        <v>0</v>
      </c>
      <c r="BC355" s="229">
        <f t="shared" si="322"/>
        <v>0</v>
      </c>
      <c r="BD355" s="229">
        <f t="shared" si="322"/>
        <v>0</v>
      </c>
      <c r="BE355" s="229">
        <f t="shared" si="322"/>
        <v>0</v>
      </c>
      <c r="BF355" s="229">
        <f t="shared" si="322"/>
        <v>0</v>
      </c>
      <c r="BG355" s="229">
        <f t="shared" si="322"/>
        <v>0</v>
      </c>
      <c r="BH355" s="229">
        <f t="shared" si="322"/>
        <v>0</v>
      </c>
      <c r="BI355" s="229">
        <f t="shared" si="322"/>
        <v>0</v>
      </c>
      <c r="BJ355" s="229">
        <f t="shared" si="322"/>
        <v>0</v>
      </c>
      <c r="BK355" s="229">
        <f t="shared" si="322"/>
        <v>0</v>
      </c>
      <c r="BL355" s="229">
        <f t="shared" si="322"/>
        <v>0</v>
      </c>
      <c r="BM355" s="229">
        <f t="shared" si="322"/>
        <v>0</v>
      </c>
      <c r="BN355" s="229">
        <f t="shared" si="322"/>
        <v>0</v>
      </c>
      <c r="BO355" s="229">
        <f t="shared" si="322"/>
        <v>0</v>
      </c>
      <c r="BP355" s="229">
        <f t="shared" si="322"/>
        <v>0</v>
      </c>
      <c r="BQ355" s="229">
        <f t="shared" si="322"/>
        <v>0</v>
      </c>
      <c r="BR355" s="229">
        <f t="shared" si="322"/>
        <v>0</v>
      </c>
      <c r="BS355" s="229">
        <f t="shared" si="322"/>
        <v>0</v>
      </c>
      <c r="BT355" s="229">
        <f t="shared" si="322"/>
        <v>0</v>
      </c>
      <c r="BU355" s="229">
        <f t="shared" si="322"/>
        <v>0</v>
      </c>
      <c r="BV355" s="229">
        <f t="shared" si="322"/>
        <v>0</v>
      </c>
      <c r="BW355" s="229">
        <f t="shared" si="322"/>
        <v>0</v>
      </c>
      <c r="BX355" s="229">
        <f t="shared" si="322"/>
        <v>0</v>
      </c>
      <c r="BY355" s="229">
        <f t="shared" si="322"/>
        <v>0</v>
      </c>
      <c r="BZ355" s="229">
        <f t="shared" si="322"/>
        <v>0</v>
      </c>
    </row>
    <row r="356" spans="1:78" x14ac:dyDescent="0.2">
      <c r="A356" s="7" t="str">
        <f t="shared" ref="A356:B375" si="323">A52</f>
        <v>Roll-in 7</v>
      </c>
      <c r="B356" s="7">
        <f t="shared" si="323"/>
        <v>0</v>
      </c>
      <c r="C356" s="7">
        <f t="shared" si="305"/>
        <v>41</v>
      </c>
      <c r="D356" s="165">
        <f t="shared" si="319"/>
        <v>44712</v>
      </c>
      <c r="E356" s="313">
        <f>HLOOKUP(D356,INPUTS!$D$86:$BW$93,IF(B356=1,4,8),FALSE)</f>
        <v>0</v>
      </c>
      <c r="F356" s="77"/>
      <c r="G356" s="229">
        <f t="shared" ref="G356:BN360" si="324">IF(G$9=$D356,$E356,0)</f>
        <v>0</v>
      </c>
      <c r="H356" s="229">
        <f t="shared" si="324"/>
        <v>0</v>
      </c>
      <c r="I356" s="229">
        <f t="shared" si="324"/>
        <v>0</v>
      </c>
      <c r="J356" s="229">
        <f t="shared" si="324"/>
        <v>0</v>
      </c>
      <c r="K356" s="229">
        <f t="shared" si="324"/>
        <v>0</v>
      </c>
      <c r="L356" s="229">
        <f t="shared" si="324"/>
        <v>0</v>
      </c>
      <c r="M356" s="229">
        <f t="shared" si="324"/>
        <v>0</v>
      </c>
      <c r="N356" s="229">
        <f t="shared" si="324"/>
        <v>0</v>
      </c>
      <c r="O356" s="229">
        <f t="shared" si="324"/>
        <v>0</v>
      </c>
      <c r="P356" s="229">
        <f t="shared" si="324"/>
        <v>0</v>
      </c>
      <c r="Q356" s="229">
        <f t="shared" si="324"/>
        <v>0</v>
      </c>
      <c r="R356" s="229">
        <f t="shared" si="324"/>
        <v>0</v>
      </c>
      <c r="S356" s="229">
        <f t="shared" si="324"/>
        <v>0</v>
      </c>
      <c r="T356" s="229">
        <f t="shared" si="324"/>
        <v>0</v>
      </c>
      <c r="U356" s="229">
        <f t="shared" si="324"/>
        <v>0</v>
      </c>
      <c r="V356" s="229">
        <f t="shared" si="324"/>
        <v>0</v>
      </c>
      <c r="W356" s="229">
        <f t="shared" si="324"/>
        <v>0</v>
      </c>
      <c r="X356" s="229">
        <f t="shared" si="324"/>
        <v>0</v>
      </c>
      <c r="Y356" s="229">
        <f t="shared" si="324"/>
        <v>0</v>
      </c>
      <c r="Z356" s="229">
        <f t="shared" si="324"/>
        <v>0</v>
      </c>
      <c r="AA356" s="229">
        <f t="shared" si="324"/>
        <v>0</v>
      </c>
      <c r="AB356" s="229">
        <f t="shared" si="324"/>
        <v>0</v>
      </c>
      <c r="AC356" s="229">
        <f t="shared" si="324"/>
        <v>0</v>
      </c>
      <c r="AD356" s="229">
        <f t="shared" si="324"/>
        <v>0</v>
      </c>
      <c r="AE356" s="229">
        <f t="shared" si="324"/>
        <v>0</v>
      </c>
      <c r="AF356" s="229">
        <f t="shared" si="324"/>
        <v>0</v>
      </c>
      <c r="AG356" s="229">
        <f t="shared" si="324"/>
        <v>0</v>
      </c>
      <c r="AH356" s="229">
        <f t="shared" si="324"/>
        <v>0</v>
      </c>
      <c r="AI356" s="229">
        <f t="shared" si="324"/>
        <v>0</v>
      </c>
      <c r="AJ356" s="229">
        <f t="shared" si="324"/>
        <v>0</v>
      </c>
      <c r="AK356" s="229">
        <f t="shared" si="324"/>
        <v>0</v>
      </c>
      <c r="AL356" s="229">
        <f t="shared" si="324"/>
        <v>0</v>
      </c>
      <c r="AM356" s="229">
        <f t="shared" si="324"/>
        <v>0</v>
      </c>
      <c r="AN356" s="229">
        <f t="shared" si="324"/>
        <v>0</v>
      </c>
      <c r="AO356" s="229">
        <f t="shared" si="324"/>
        <v>0</v>
      </c>
      <c r="AP356" s="229">
        <f t="shared" si="324"/>
        <v>0</v>
      </c>
      <c r="AQ356" s="229">
        <f t="shared" si="324"/>
        <v>0</v>
      </c>
      <c r="AR356" s="229">
        <f t="shared" si="324"/>
        <v>0</v>
      </c>
      <c r="AS356" s="229">
        <f t="shared" si="324"/>
        <v>0</v>
      </c>
      <c r="AT356" s="229">
        <f t="shared" si="324"/>
        <v>0</v>
      </c>
      <c r="AU356" s="229">
        <f t="shared" si="324"/>
        <v>0</v>
      </c>
      <c r="AV356" s="229">
        <f t="shared" si="324"/>
        <v>0</v>
      </c>
      <c r="AW356" s="229">
        <f t="shared" si="324"/>
        <v>0</v>
      </c>
      <c r="AX356" s="229">
        <f t="shared" si="324"/>
        <v>0</v>
      </c>
      <c r="AY356" s="229">
        <f t="shared" si="324"/>
        <v>0</v>
      </c>
      <c r="AZ356" s="229">
        <f t="shared" si="324"/>
        <v>0</v>
      </c>
      <c r="BA356" s="229">
        <f t="shared" si="324"/>
        <v>0</v>
      </c>
      <c r="BB356" s="229">
        <f t="shared" si="324"/>
        <v>0</v>
      </c>
      <c r="BC356" s="229">
        <f t="shared" si="324"/>
        <v>0</v>
      </c>
      <c r="BD356" s="229">
        <f t="shared" si="324"/>
        <v>0</v>
      </c>
      <c r="BE356" s="229">
        <f t="shared" si="324"/>
        <v>0</v>
      </c>
      <c r="BF356" s="229">
        <f t="shared" si="324"/>
        <v>0</v>
      </c>
      <c r="BG356" s="229">
        <f t="shared" si="324"/>
        <v>0</v>
      </c>
      <c r="BH356" s="229">
        <f t="shared" si="324"/>
        <v>0</v>
      </c>
      <c r="BI356" s="229">
        <f t="shared" si="324"/>
        <v>0</v>
      </c>
      <c r="BJ356" s="229">
        <f t="shared" si="324"/>
        <v>0</v>
      </c>
      <c r="BK356" s="229">
        <f t="shared" si="324"/>
        <v>0</v>
      </c>
      <c r="BL356" s="229">
        <f t="shared" si="324"/>
        <v>0</v>
      </c>
      <c r="BM356" s="229">
        <f t="shared" si="324"/>
        <v>0</v>
      </c>
      <c r="BN356" s="229">
        <f t="shared" si="324"/>
        <v>0</v>
      </c>
      <c r="BO356" s="229">
        <f t="shared" si="322"/>
        <v>0</v>
      </c>
      <c r="BP356" s="229">
        <f t="shared" si="322"/>
        <v>0</v>
      </c>
      <c r="BQ356" s="229">
        <f t="shared" si="322"/>
        <v>0</v>
      </c>
      <c r="BR356" s="229">
        <f t="shared" si="322"/>
        <v>0</v>
      </c>
      <c r="BS356" s="229">
        <f t="shared" si="322"/>
        <v>0</v>
      </c>
      <c r="BT356" s="229">
        <f t="shared" si="322"/>
        <v>0</v>
      </c>
      <c r="BU356" s="229">
        <f t="shared" si="322"/>
        <v>0</v>
      </c>
      <c r="BV356" s="229">
        <f t="shared" si="322"/>
        <v>0</v>
      </c>
      <c r="BW356" s="229">
        <f t="shared" si="322"/>
        <v>0</v>
      </c>
      <c r="BX356" s="229">
        <f t="shared" si="322"/>
        <v>0</v>
      </c>
      <c r="BY356" s="229">
        <f t="shared" si="322"/>
        <v>0</v>
      </c>
      <c r="BZ356" s="229">
        <f t="shared" si="322"/>
        <v>0</v>
      </c>
    </row>
    <row r="357" spans="1:78" x14ac:dyDescent="0.2">
      <c r="A357" s="7" t="str">
        <f t="shared" si="323"/>
        <v>Roll-in 7</v>
      </c>
      <c r="B357" s="7">
        <f t="shared" si="323"/>
        <v>0</v>
      </c>
      <c r="C357" s="7">
        <f t="shared" si="305"/>
        <v>42</v>
      </c>
      <c r="D357" s="165">
        <f t="shared" si="319"/>
        <v>44742</v>
      </c>
      <c r="E357" s="313">
        <f>HLOOKUP(D357,INPUTS!$D$86:$BW$93,IF(B357=1,4,8),FALSE)</f>
        <v>0</v>
      </c>
      <c r="F357" s="77"/>
      <c r="G357" s="229">
        <f t="shared" si="324"/>
        <v>0</v>
      </c>
      <c r="H357" s="229">
        <f t="shared" si="324"/>
        <v>0</v>
      </c>
      <c r="I357" s="229">
        <f t="shared" si="324"/>
        <v>0</v>
      </c>
      <c r="J357" s="229">
        <f t="shared" si="324"/>
        <v>0</v>
      </c>
      <c r="K357" s="229">
        <f t="shared" si="324"/>
        <v>0</v>
      </c>
      <c r="L357" s="229">
        <f t="shared" si="324"/>
        <v>0</v>
      </c>
      <c r="M357" s="229">
        <f t="shared" si="324"/>
        <v>0</v>
      </c>
      <c r="N357" s="229">
        <f t="shared" si="324"/>
        <v>0</v>
      </c>
      <c r="O357" s="229">
        <f t="shared" si="324"/>
        <v>0</v>
      </c>
      <c r="P357" s="229">
        <f t="shared" si="324"/>
        <v>0</v>
      </c>
      <c r="Q357" s="229">
        <f t="shared" si="324"/>
        <v>0</v>
      </c>
      <c r="R357" s="229">
        <f t="shared" si="324"/>
        <v>0</v>
      </c>
      <c r="S357" s="229">
        <f t="shared" si="324"/>
        <v>0</v>
      </c>
      <c r="T357" s="229">
        <f t="shared" si="324"/>
        <v>0</v>
      </c>
      <c r="U357" s="229">
        <f t="shared" si="324"/>
        <v>0</v>
      </c>
      <c r="V357" s="229">
        <f t="shared" si="324"/>
        <v>0</v>
      </c>
      <c r="W357" s="229">
        <f t="shared" si="324"/>
        <v>0</v>
      </c>
      <c r="X357" s="229">
        <f t="shared" si="324"/>
        <v>0</v>
      </c>
      <c r="Y357" s="229">
        <f t="shared" si="324"/>
        <v>0</v>
      </c>
      <c r="Z357" s="229">
        <f t="shared" si="324"/>
        <v>0</v>
      </c>
      <c r="AA357" s="229">
        <f t="shared" si="324"/>
        <v>0</v>
      </c>
      <c r="AB357" s="229">
        <f t="shared" si="324"/>
        <v>0</v>
      </c>
      <c r="AC357" s="229">
        <f t="shared" si="324"/>
        <v>0</v>
      </c>
      <c r="AD357" s="229">
        <f t="shared" si="324"/>
        <v>0</v>
      </c>
      <c r="AE357" s="229">
        <f t="shared" si="324"/>
        <v>0</v>
      </c>
      <c r="AF357" s="229">
        <f t="shared" si="324"/>
        <v>0</v>
      </c>
      <c r="AG357" s="229">
        <f t="shared" si="324"/>
        <v>0</v>
      </c>
      <c r="AH357" s="229">
        <f t="shared" si="324"/>
        <v>0</v>
      </c>
      <c r="AI357" s="229">
        <f t="shared" si="324"/>
        <v>0</v>
      </c>
      <c r="AJ357" s="229">
        <f t="shared" si="324"/>
        <v>0</v>
      </c>
      <c r="AK357" s="229">
        <f t="shared" si="324"/>
        <v>0</v>
      </c>
      <c r="AL357" s="229">
        <f t="shared" si="324"/>
        <v>0</v>
      </c>
      <c r="AM357" s="229">
        <f t="shared" si="324"/>
        <v>0</v>
      </c>
      <c r="AN357" s="229">
        <f t="shared" si="324"/>
        <v>0</v>
      </c>
      <c r="AO357" s="229">
        <f t="shared" si="324"/>
        <v>0</v>
      </c>
      <c r="AP357" s="229">
        <f t="shared" si="324"/>
        <v>0</v>
      </c>
      <c r="AQ357" s="229">
        <f t="shared" si="324"/>
        <v>0</v>
      </c>
      <c r="AR357" s="229">
        <f t="shared" si="324"/>
        <v>0</v>
      </c>
      <c r="AS357" s="229">
        <f t="shared" si="324"/>
        <v>0</v>
      </c>
      <c r="AT357" s="229">
        <f t="shared" si="324"/>
        <v>0</v>
      </c>
      <c r="AU357" s="229">
        <f t="shared" si="324"/>
        <v>0</v>
      </c>
      <c r="AV357" s="229">
        <f t="shared" si="324"/>
        <v>0</v>
      </c>
      <c r="AW357" s="229">
        <f t="shared" si="324"/>
        <v>0</v>
      </c>
      <c r="AX357" s="229">
        <f t="shared" si="324"/>
        <v>0</v>
      </c>
      <c r="AY357" s="229">
        <f t="shared" si="324"/>
        <v>0</v>
      </c>
      <c r="AZ357" s="229">
        <f t="shared" si="324"/>
        <v>0</v>
      </c>
      <c r="BA357" s="229">
        <f t="shared" si="324"/>
        <v>0</v>
      </c>
      <c r="BB357" s="229">
        <f t="shared" si="324"/>
        <v>0</v>
      </c>
      <c r="BC357" s="229">
        <f t="shared" si="324"/>
        <v>0</v>
      </c>
      <c r="BD357" s="229">
        <f t="shared" si="324"/>
        <v>0</v>
      </c>
      <c r="BE357" s="229">
        <f t="shared" si="324"/>
        <v>0</v>
      </c>
      <c r="BF357" s="229">
        <f t="shared" si="324"/>
        <v>0</v>
      </c>
      <c r="BG357" s="229">
        <f t="shared" si="324"/>
        <v>0</v>
      </c>
      <c r="BH357" s="229">
        <f t="shared" si="324"/>
        <v>0</v>
      </c>
      <c r="BI357" s="229">
        <f t="shared" si="324"/>
        <v>0</v>
      </c>
      <c r="BJ357" s="229">
        <f t="shared" si="324"/>
        <v>0</v>
      </c>
      <c r="BK357" s="229">
        <f t="shared" si="324"/>
        <v>0</v>
      </c>
      <c r="BL357" s="229">
        <f t="shared" si="324"/>
        <v>0</v>
      </c>
      <c r="BM357" s="229">
        <f t="shared" si="324"/>
        <v>0</v>
      </c>
      <c r="BN357" s="229">
        <f t="shared" si="324"/>
        <v>0</v>
      </c>
      <c r="BO357" s="229">
        <f t="shared" si="322"/>
        <v>0</v>
      </c>
      <c r="BP357" s="229">
        <f t="shared" si="322"/>
        <v>0</v>
      </c>
      <c r="BQ357" s="229">
        <f t="shared" si="322"/>
        <v>0</v>
      </c>
      <c r="BR357" s="229">
        <f t="shared" si="322"/>
        <v>0</v>
      </c>
      <c r="BS357" s="229">
        <f t="shared" si="322"/>
        <v>0</v>
      </c>
      <c r="BT357" s="229">
        <f t="shared" si="322"/>
        <v>0</v>
      </c>
      <c r="BU357" s="229">
        <f t="shared" si="322"/>
        <v>0</v>
      </c>
      <c r="BV357" s="229">
        <f t="shared" si="322"/>
        <v>0</v>
      </c>
      <c r="BW357" s="229">
        <f t="shared" si="322"/>
        <v>0</v>
      </c>
      <c r="BX357" s="229">
        <f t="shared" si="322"/>
        <v>0</v>
      </c>
      <c r="BY357" s="229">
        <f t="shared" si="322"/>
        <v>0</v>
      </c>
      <c r="BZ357" s="229">
        <f t="shared" si="322"/>
        <v>0</v>
      </c>
    </row>
    <row r="358" spans="1:78" x14ac:dyDescent="0.2">
      <c r="A358" s="7" t="str">
        <f t="shared" si="323"/>
        <v>Roll-in 7</v>
      </c>
      <c r="B358" s="7">
        <f t="shared" si="323"/>
        <v>0</v>
      </c>
      <c r="C358" s="7">
        <f t="shared" si="305"/>
        <v>43</v>
      </c>
      <c r="D358" s="165">
        <f t="shared" si="319"/>
        <v>44773</v>
      </c>
      <c r="E358" s="313">
        <f>HLOOKUP(D358,INPUTS!$D$86:$BW$93,IF(B358=1,4,8),FALSE)</f>
        <v>0</v>
      </c>
      <c r="F358" s="77"/>
      <c r="G358" s="229">
        <f t="shared" si="324"/>
        <v>0</v>
      </c>
      <c r="H358" s="229">
        <f t="shared" si="324"/>
        <v>0</v>
      </c>
      <c r="I358" s="229">
        <f t="shared" si="324"/>
        <v>0</v>
      </c>
      <c r="J358" s="229">
        <f t="shared" si="324"/>
        <v>0</v>
      </c>
      <c r="K358" s="229">
        <f t="shared" si="324"/>
        <v>0</v>
      </c>
      <c r="L358" s="229">
        <f t="shared" si="324"/>
        <v>0</v>
      </c>
      <c r="M358" s="229">
        <f t="shared" si="324"/>
        <v>0</v>
      </c>
      <c r="N358" s="229">
        <f t="shared" si="324"/>
        <v>0</v>
      </c>
      <c r="O358" s="229">
        <f t="shared" si="324"/>
        <v>0</v>
      </c>
      <c r="P358" s="229">
        <f t="shared" si="324"/>
        <v>0</v>
      </c>
      <c r="Q358" s="229">
        <f t="shared" si="324"/>
        <v>0</v>
      </c>
      <c r="R358" s="229">
        <f t="shared" si="324"/>
        <v>0</v>
      </c>
      <c r="S358" s="229">
        <f t="shared" si="324"/>
        <v>0</v>
      </c>
      <c r="T358" s="229">
        <f t="shared" si="324"/>
        <v>0</v>
      </c>
      <c r="U358" s="229">
        <f t="shared" si="324"/>
        <v>0</v>
      </c>
      <c r="V358" s="229">
        <f t="shared" si="324"/>
        <v>0</v>
      </c>
      <c r="W358" s="229">
        <f t="shared" si="324"/>
        <v>0</v>
      </c>
      <c r="X358" s="229">
        <f t="shared" si="324"/>
        <v>0</v>
      </c>
      <c r="Y358" s="229">
        <f t="shared" si="324"/>
        <v>0</v>
      </c>
      <c r="Z358" s="229">
        <f t="shared" si="324"/>
        <v>0</v>
      </c>
      <c r="AA358" s="229">
        <f t="shared" si="324"/>
        <v>0</v>
      </c>
      <c r="AB358" s="229">
        <f t="shared" si="324"/>
        <v>0</v>
      </c>
      <c r="AC358" s="229">
        <f t="shared" si="324"/>
        <v>0</v>
      </c>
      <c r="AD358" s="229">
        <f t="shared" si="324"/>
        <v>0</v>
      </c>
      <c r="AE358" s="229">
        <f t="shared" si="324"/>
        <v>0</v>
      </c>
      <c r="AF358" s="229">
        <f t="shared" si="324"/>
        <v>0</v>
      </c>
      <c r="AG358" s="229">
        <f t="shared" si="324"/>
        <v>0</v>
      </c>
      <c r="AH358" s="229">
        <f t="shared" si="324"/>
        <v>0</v>
      </c>
      <c r="AI358" s="229">
        <f t="shared" si="324"/>
        <v>0</v>
      </c>
      <c r="AJ358" s="229">
        <f t="shared" si="324"/>
        <v>0</v>
      </c>
      <c r="AK358" s="229">
        <f t="shared" si="324"/>
        <v>0</v>
      </c>
      <c r="AL358" s="229">
        <f t="shared" si="324"/>
        <v>0</v>
      </c>
      <c r="AM358" s="229">
        <f t="shared" si="324"/>
        <v>0</v>
      </c>
      <c r="AN358" s="229">
        <f t="shared" si="324"/>
        <v>0</v>
      </c>
      <c r="AO358" s="229">
        <f t="shared" si="324"/>
        <v>0</v>
      </c>
      <c r="AP358" s="229">
        <f t="shared" si="324"/>
        <v>0</v>
      </c>
      <c r="AQ358" s="229">
        <f t="shared" si="324"/>
        <v>0</v>
      </c>
      <c r="AR358" s="229">
        <f t="shared" si="324"/>
        <v>0</v>
      </c>
      <c r="AS358" s="229">
        <f t="shared" si="324"/>
        <v>0</v>
      </c>
      <c r="AT358" s="229">
        <f t="shared" si="324"/>
        <v>0</v>
      </c>
      <c r="AU358" s="229">
        <f t="shared" si="324"/>
        <v>0</v>
      </c>
      <c r="AV358" s="229">
        <f t="shared" si="324"/>
        <v>0</v>
      </c>
      <c r="AW358" s="229">
        <f t="shared" si="324"/>
        <v>0</v>
      </c>
      <c r="AX358" s="229">
        <f t="shared" si="324"/>
        <v>0</v>
      </c>
      <c r="AY358" s="229">
        <f t="shared" si="324"/>
        <v>0</v>
      </c>
      <c r="AZ358" s="229">
        <f t="shared" si="324"/>
        <v>0</v>
      </c>
      <c r="BA358" s="229">
        <f t="shared" si="324"/>
        <v>0</v>
      </c>
      <c r="BB358" s="229">
        <f t="shared" si="324"/>
        <v>0</v>
      </c>
      <c r="BC358" s="229">
        <f t="shared" si="324"/>
        <v>0</v>
      </c>
      <c r="BD358" s="229">
        <f t="shared" si="324"/>
        <v>0</v>
      </c>
      <c r="BE358" s="229">
        <f t="shared" si="324"/>
        <v>0</v>
      </c>
      <c r="BF358" s="229">
        <f t="shared" si="324"/>
        <v>0</v>
      </c>
      <c r="BG358" s="229">
        <f t="shared" si="324"/>
        <v>0</v>
      </c>
      <c r="BH358" s="229">
        <f t="shared" si="324"/>
        <v>0</v>
      </c>
      <c r="BI358" s="229">
        <f t="shared" si="324"/>
        <v>0</v>
      </c>
      <c r="BJ358" s="229">
        <f t="shared" si="324"/>
        <v>0</v>
      </c>
      <c r="BK358" s="229">
        <f t="shared" si="324"/>
        <v>0</v>
      </c>
      <c r="BL358" s="229">
        <f t="shared" si="324"/>
        <v>0</v>
      </c>
      <c r="BM358" s="229">
        <f t="shared" si="324"/>
        <v>0</v>
      </c>
      <c r="BN358" s="229">
        <f t="shared" si="324"/>
        <v>0</v>
      </c>
      <c r="BO358" s="229">
        <f t="shared" si="322"/>
        <v>0</v>
      </c>
      <c r="BP358" s="229">
        <f t="shared" si="322"/>
        <v>0</v>
      </c>
      <c r="BQ358" s="229">
        <f t="shared" si="322"/>
        <v>0</v>
      </c>
      <c r="BR358" s="229">
        <f t="shared" si="322"/>
        <v>0</v>
      </c>
      <c r="BS358" s="229">
        <f t="shared" si="322"/>
        <v>0</v>
      </c>
      <c r="BT358" s="229">
        <f t="shared" si="322"/>
        <v>0</v>
      </c>
      <c r="BU358" s="229">
        <f t="shared" si="322"/>
        <v>0</v>
      </c>
      <c r="BV358" s="229">
        <f t="shared" si="322"/>
        <v>0</v>
      </c>
      <c r="BW358" s="229">
        <f t="shared" si="322"/>
        <v>0</v>
      </c>
      <c r="BX358" s="229">
        <f t="shared" si="322"/>
        <v>0</v>
      </c>
      <c r="BY358" s="229">
        <f t="shared" si="322"/>
        <v>0</v>
      </c>
      <c r="BZ358" s="229">
        <f t="shared" si="322"/>
        <v>0</v>
      </c>
    </row>
    <row r="359" spans="1:78" x14ac:dyDescent="0.2">
      <c r="A359" s="7" t="str">
        <f t="shared" si="323"/>
        <v>Roll-in 7</v>
      </c>
      <c r="B359" s="7">
        <f t="shared" si="323"/>
        <v>0</v>
      </c>
      <c r="C359" s="7">
        <f t="shared" si="305"/>
        <v>44</v>
      </c>
      <c r="D359" s="165">
        <f t="shared" si="319"/>
        <v>44804</v>
      </c>
      <c r="E359" s="313">
        <f>HLOOKUP(D359,INPUTS!$D$86:$BW$93,IF(B359=1,4,8),FALSE)</f>
        <v>0</v>
      </c>
      <c r="F359" s="77"/>
      <c r="G359" s="229">
        <f t="shared" si="324"/>
        <v>0</v>
      </c>
      <c r="H359" s="229">
        <f t="shared" si="324"/>
        <v>0</v>
      </c>
      <c r="I359" s="229">
        <f t="shared" si="324"/>
        <v>0</v>
      </c>
      <c r="J359" s="229">
        <f t="shared" si="324"/>
        <v>0</v>
      </c>
      <c r="K359" s="229">
        <f t="shared" si="324"/>
        <v>0</v>
      </c>
      <c r="L359" s="229">
        <f t="shared" si="324"/>
        <v>0</v>
      </c>
      <c r="M359" s="229">
        <f t="shared" si="324"/>
        <v>0</v>
      </c>
      <c r="N359" s="229">
        <f t="shared" si="324"/>
        <v>0</v>
      </c>
      <c r="O359" s="229">
        <f t="shared" si="324"/>
        <v>0</v>
      </c>
      <c r="P359" s="229">
        <f t="shared" si="324"/>
        <v>0</v>
      </c>
      <c r="Q359" s="229">
        <f t="shared" si="324"/>
        <v>0</v>
      </c>
      <c r="R359" s="229">
        <f t="shared" si="324"/>
        <v>0</v>
      </c>
      <c r="S359" s="229">
        <f t="shared" si="324"/>
        <v>0</v>
      </c>
      <c r="T359" s="229">
        <f t="shared" si="324"/>
        <v>0</v>
      </c>
      <c r="U359" s="229">
        <f t="shared" si="324"/>
        <v>0</v>
      </c>
      <c r="V359" s="229">
        <f t="shared" si="324"/>
        <v>0</v>
      </c>
      <c r="W359" s="229">
        <f t="shared" si="324"/>
        <v>0</v>
      </c>
      <c r="X359" s="229">
        <f t="shared" si="324"/>
        <v>0</v>
      </c>
      <c r="Y359" s="229">
        <f t="shared" si="324"/>
        <v>0</v>
      </c>
      <c r="Z359" s="229">
        <f t="shared" si="324"/>
        <v>0</v>
      </c>
      <c r="AA359" s="229">
        <f t="shared" si="324"/>
        <v>0</v>
      </c>
      <c r="AB359" s="229">
        <f t="shared" si="324"/>
        <v>0</v>
      </c>
      <c r="AC359" s="229">
        <f t="shared" si="324"/>
        <v>0</v>
      </c>
      <c r="AD359" s="229">
        <f t="shared" si="324"/>
        <v>0</v>
      </c>
      <c r="AE359" s="229">
        <f t="shared" si="324"/>
        <v>0</v>
      </c>
      <c r="AF359" s="229">
        <f t="shared" si="324"/>
        <v>0</v>
      </c>
      <c r="AG359" s="229">
        <f t="shared" si="324"/>
        <v>0</v>
      </c>
      <c r="AH359" s="229">
        <f t="shared" si="324"/>
        <v>0</v>
      </c>
      <c r="AI359" s="229">
        <f t="shared" si="324"/>
        <v>0</v>
      </c>
      <c r="AJ359" s="229">
        <f t="shared" si="324"/>
        <v>0</v>
      </c>
      <c r="AK359" s="229">
        <f t="shared" si="324"/>
        <v>0</v>
      </c>
      <c r="AL359" s="229">
        <f t="shared" si="324"/>
        <v>0</v>
      </c>
      <c r="AM359" s="229">
        <f t="shared" si="324"/>
        <v>0</v>
      </c>
      <c r="AN359" s="229">
        <f t="shared" si="324"/>
        <v>0</v>
      </c>
      <c r="AO359" s="229">
        <f t="shared" si="324"/>
        <v>0</v>
      </c>
      <c r="AP359" s="229">
        <f t="shared" si="324"/>
        <v>0</v>
      </c>
      <c r="AQ359" s="229">
        <f t="shared" si="324"/>
        <v>0</v>
      </c>
      <c r="AR359" s="229">
        <f t="shared" si="324"/>
        <v>0</v>
      </c>
      <c r="AS359" s="229">
        <f t="shared" si="324"/>
        <v>0</v>
      </c>
      <c r="AT359" s="229">
        <f t="shared" si="324"/>
        <v>0</v>
      </c>
      <c r="AU359" s="229">
        <f t="shared" si="324"/>
        <v>0</v>
      </c>
      <c r="AV359" s="229">
        <f t="shared" si="324"/>
        <v>0</v>
      </c>
      <c r="AW359" s="229">
        <f t="shared" si="324"/>
        <v>0</v>
      </c>
      <c r="AX359" s="229">
        <f t="shared" si="324"/>
        <v>0</v>
      </c>
      <c r="AY359" s="229">
        <f t="shared" si="324"/>
        <v>0</v>
      </c>
      <c r="AZ359" s="229">
        <f t="shared" si="324"/>
        <v>0</v>
      </c>
      <c r="BA359" s="229">
        <f t="shared" si="324"/>
        <v>0</v>
      </c>
      <c r="BB359" s="229">
        <f t="shared" si="324"/>
        <v>0</v>
      </c>
      <c r="BC359" s="229">
        <f t="shared" si="324"/>
        <v>0</v>
      </c>
      <c r="BD359" s="229">
        <f t="shared" si="324"/>
        <v>0</v>
      </c>
      <c r="BE359" s="229">
        <f t="shared" si="324"/>
        <v>0</v>
      </c>
      <c r="BF359" s="229">
        <f t="shared" si="324"/>
        <v>0</v>
      </c>
      <c r="BG359" s="229">
        <f t="shared" si="324"/>
        <v>0</v>
      </c>
      <c r="BH359" s="229">
        <f t="shared" si="324"/>
        <v>0</v>
      </c>
      <c r="BI359" s="229">
        <f t="shared" si="324"/>
        <v>0</v>
      </c>
      <c r="BJ359" s="229">
        <f t="shared" si="324"/>
        <v>0</v>
      </c>
      <c r="BK359" s="229">
        <f t="shared" si="324"/>
        <v>0</v>
      </c>
      <c r="BL359" s="229">
        <f t="shared" si="324"/>
        <v>0</v>
      </c>
      <c r="BM359" s="229">
        <f t="shared" si="324"/>
        <v>0</v>
      </c>
      <c r="BN359" s="229">
        <f t="shared" si="324"/>
        <v>0</v>
      </c>
      <c r="BO359" s="229">
        <f t="shared" si="322"/>
        <v>0</v>
      </c>
      <c r="BP359" s="229">
        <f t="shared" si="322"/>
        <v>0</v>
      </c>
      <c r="BQ359" s="229">
        <f t="shared" si="322"/>
        <v>0</v>
      </c>
      <c r="BR359" s="229">
        <f t="shared" si="322"/>
        <v>0</v>
      </c>
      <c r="BS359" s="229">
        <f t="shared" si="322"/>
        <v>0</v>
      </c>
      <c r="BT359" s="229">
        <f t="shared" si="322"/>
        <v>0</v>
      </c>
      <c r="BU359" s="229">
        <f t="shared" si="322"/>
        <v>0</v>
      </c>
      <c r="BV359" s="229">
        <f t="shared" si="322"/>
        <v>0</v>
      </c>
      <c r="BW359" s="229">
        <f t="shared" si="322"/>
        <v>0</v>
      </c>
      <c r="BX359" s="229">
        <f t="shared" si="322"/>
        <v>0</v>
      </c>
      <c r="BY359" s="229">
        <f t="shared" si="322"/>
        <v>0</v>
      </c>
      <c r="BZ359" s="229">
        <f t="shared" si="322"/>
        <v>0</v>
      </c>
    </row>
    <row r="360" spans="1:78" x14ac:dyDescent="0.2">
      <c r="A360" s="7" t="str">
        <f t="shared" si="323"/>
        <v>Roll-in 8</v>
      </c>
      <c r="B360" s="7">
        <f t="shared" si="323"/>
        <v>0</v>
      </c>
      <c r="C360" s="7">
        <f t="shared" si="305"/>
        <v>45</v>
      </c>
      <c r="D360" s="165">
        <f t="shared" si="319"/>
        <v>44834</v>
      </c>
      <c r="E360" s="313">
        <f>HLOOKUP(D360,INPUTS!$D$86:$BW$93,IF(B360=1,4,8),FALSE)</f>
        <v>0</v>
      </c>
      <c r="F360" s="77"/>
      <c r="G360" s="229">
        <f t="shared" si="324"/>
        <v>0</v>
      </c>
      <c r="H360" s="229">
        <f t="shared" si="324"/>
        <v>0</v>
      </c>
      <c r="I360" s="229">
        <f t="shared" si="324"/>
        <v>0</v>
      </c>
      <c r="J360" s="229">
        <f t="shared" si="324"/>
        <v>0</v>
      </c>
      <c r="K360" s="229">
        <f t="shared" si="324"/>
        <v>0</v>
      </c>
      <c r="L360" s="229">
        <f t="shared" si="324"/>
        <v>0</v>
      </c>
      <c r="M360" s="229">
        <f t="shared" si="324"/>
        <v>0</v>
      </c>
      <c r="N360" s="229">
        <f t="shared" si="324"/>
        <v>0</v>
      </c>
      <c r="O360" s="229">
        <f t="shared" si="324"/>
        <v>0</v>
      </c>
      <c r="P360" s="229">
        <f t="shared" si="324"/>
        <v>0</v>
      </c>
      <c r="Q360" s="229">
        <f t="shared" si="324"/>
        <v>0</v>
      </c>
      <c r="R360" s="229">
        <f t="shared" si="324"/>
        <v>0</v>
      </c>
      <c r="S360" s="229">
        <f t="shared" si="324"/>
        <v>0</v>
      </c>
      <c r="T360" s="229">
        <f t="shared" si="324"/>
        <v>0</v>
      </c>
      <c r="U360" s="229">
        <f t="shared" si="324"/>
        <v>0</v>
      </c>
      <c r="V360" s="229">
        <f t="shared" ref="V360:BZ364" si="325">IF(V$9=$D360,$E360,0)</f>
        <v>0</v>
      </c>
      <c r="W360" s="229">
        <f t="shared" si="325"/>
        <v>0</v>
      </c>
      <c r="X360" s="229">
        <f t="shared" si="325"/>
        <v>0</v>
      </c>
      <c r="Y360" s="229">
        <f t="shared" si="325"/>
        <v>0</v>
      </c>
      <c r="Z360" s="229">
        <f t="shared" si="325"/>
        <v>0</v>
      </c>
      <c r="AA360" s="229">
        <f t="shared" si="325"/>
        <v>0</v>
      </c>
      <c r="AB360" s="229">
        <f t="shared" si="325"/>
        <v>0</v>
      </c>
      <c r="AC360" s="229">
        <f t="shared" si="325"/>
        <v>0</v>
      </c>
      <c r="AD360" s="229">
        <f t="shared" si="325"/>
        <v>0</v>
      </c>
      <c r="AE360" s="229">
        <f t="shared" si="325"/>
        <v>0</v>
      </c>
      <c r="AF360" s="229">
        <f t="shared" si="325"/>
        <v>0</v>
      </c>
      <c r="AG360" s="229">
        <f t="shared" si="325"/>
        <v>0</v>
      </c>
      <c r="AH360" s="229">
        <f t="shared" si="325"/>
        <v>0</v>
      </c>
      <c r="AI360" s="229">
        <f t="shared" si="325"/>
        <v>0</v>
      </c>
      <c r="AJ360" s="229">
        <f t="shared" si="325"/>
        <v>0</v>
      </c>
      <c r="AK360" s="229">
        <f t="shared" si="325"/>
        <v>0</v>
      </c>
      <c r="AL360" s="229">
        <f t="shared" si="325"/>
        <v>0</v>
      </c>
      <c r="AM360" s="229">
        <f t="shared" si="325"/>
        <v>0</v>
      </c>
      <c r="AN360" s="229">
        <f t="shared" si="325"/>
        <v>0</v>
      </c>
      <c r="AO360" s="229">
        <f t="shared" si="325"/>
        <v>0</v>
      </c>
      <c r="AP360" s="229">
        <f t="shared" si="325"/>
        <v>0</v>
      </c>
      <c r="AQ360" s="229">
        <f t="shared" si="325"/>
        <v>0</v>
      </c>
      <c r="AR360" s="229">
        <f t="shared" si="325"/>
        <v>0</v>
      </c>
      <c r="AS360" s="229">
        <f t="shared" si="325"/>
        <v>0</v>
      </c>
      <c r="AT360" s="229">
        <f t="shared" si="325"/>
        <v>0</v>
      </c>
      <c r="AU360" s="229">
        <f t="shared" si="325"/>
        <v>0</v>
      </c>
      <c r="AV360" s="229">
        <f t="shared" si="325"/>
        <v>0</v>
      </c>
      <c r="AW360" s="229">
        <f t="shared" si="325"/>
        <v>0</v>
      </c>
      <c r="AX360" s="229">
        <f t="shared" si="325"/>
        <v>0</v>
      </c>
      <c r="AY360" s="229">
        <f t="shared" si="325"/>
        <v>0</v>
      </c>
      <c r="AZ360" s="229">
        <f t="shared" si="325"/>
        <v>0</v>
      </c>
      <c r="BA360" s="229">
        <f t="shared" si="325"/>
        <v>0</v>
      </c>
      <c r="BB360" s="229">
        <f t="shared" si="325"/>
        <v>0</v>
      </c>
      <c r="BC360" s="229">
        <f t="shared" si="325"/>
        <v>0</v>
      </c>
      <c r="BD360" s="229">
        <f t="shared" si="325"/>
        <v>0</v>
      </c>
      <c r="BE360" s="229">
        <f t="shared" si="325"/>
        <v>0</v>
      </c>
      <c r="BF360" s="229">
        <f t="shared" si="325"/>
        <v>0</v>
      </c>
      <c r="BG360" s="229">
        <f t="shared" si="325"/>
        <v>0</v>
      </c>
      <c r="BH360" s="229">
        <f t="shared" si="325"/>
        <v>0</v>
      </c>
      <c r="BI360" s="229">
        <f t="shared" si="325"/>
        <v>0</v>
      </c>
      <c r="BJ360" s="229">
        <f t="shared" si="325"/>
        <v>0</v>
      </c>
      <c r="BK360" s="229">
        <f t="shared" si="325"/>
        <v>0</v>
      </c>
      <c r="BL360" s="229">
        <f t="shared" si="325"/>
        <v>0</v>
      </c>
      <c r="BM360" s="229">
        <f t="shared" si="325"/>
        <v>0</v>
      </c>
      <c r="BN360" s="229">
        <f t="shared" si="325"/>
        <v>0</v>
      </c>
      <c r="BO360" s="229">
        <f t="shared" si="325"/>
        <v>0</v>
      </c>
      <c r="BP360" s="229">
        <f t="shared" si="325"/>
        <v>0</v>
      </c>
      <c r="BQ360" s="229">
        <f t="shared" si="325"/>
        <v>0</v>
      </c>
      <c r="BR360" s="229">
        <f t="shared" si="325"/>
        <v>0</v>
      </c>
      <c r="BS360" s="229">
        <f t="shared" si="325"/>
        <v>0</v>
      </c>
      <c r="BT360" s="229">
        <f t="shared" si="325"/>
        <v>0</v>
      </c>
      <c r="BU360" s="229">
        <f t="shared" si="325"/>
        <v>0</v>
      </c>
      <c r="BV360" s="229">
        <f t="shared" si="325"/>
        <v>0</v>
      </c>
      <c r="BW360" s="229">
        <f t="shared" si="325"/>
        <v>0</v>
      </c>
      <c r="BX360" s="229">
        <f t="shared" si="325"/>
        <v>0</v>
      </c>
      <c r="BY360" s="229">
        <f t="shared" si="325"/>
        <v>0</v>
      </c>
      <c r="BZ360" s="229">
        <f t="shared" si="325"/>
        <v>0</v>
      </c>
    </row>
    <row r="361" spans="1:78" x14ac:dyDescent="0.2">
      <c r="A361" s="7" t="str">
        <f t="shared" si="323"/>
        <v>Roll-in 8</v>
      </c>
      <c r="B361" s="7">
        <f t="shared" si="323"/>
        <v>0</v>
      </c>
      <c r="C361" s="7">
        <f t="shared" si="305"/>
        <v>46</v>
      </c>
      <c r="D361" s="165">
        <f t="shared" si="319"/>
        <v>44865</v>
      </c>
      <c r="E361" s="313">
        <f>HLOOKUP(D361,INPUTS!$D$86:$BW$93,IF(B361=1,4,8),FALSE)</f>
        <v>0</v>
      </c>
      <c r="F361" s="77"/>
      <c r="G361" s="229">
        <f t="shared" ref="G361:BN365" si="326">IF(G$9=$D361,$E361,0)</f>
        <v>0</v>
      </c>
      <c r="H361" s="229">
        <f t="shared" si="326"/>
        <v>0</v>
      </c>
      <c r="I361" s="229">
        <f t="shared" si="326"/>
        <v>0</v>
      </c>
      <c r="J361" s="229">
        <f t="shared" si="326"/>
        <v>0</v>
      </c>
      <c r="K361" s="229">
        <f t="shared" si="326"/>
        <v>0</v>
      </c>
      <c r="L361" s="229">
        <f t="shared" si="326"/>
        <v>0</v>
      </c>
      <c r="M361" s="229">
        <f t="shared" si="326"/>
        <v>0</v>
      </c>
      <c r="N361" s="229">
        <f t="shared" si="326"/>
        <v>0</v>
      </c>
      <c r="O361" s="229">
        <f t="shared" si="326"/>
        <v>0</v>
      </c>
      <c r="P361" s="229">
        <f t="shared" si="326"/>
        <v>0</v>
      </c>
      <c r="Q361" s="229">
        <f t="shared" si="326"/>
        <v>0</v>
      </c>
      <c r="R361" s="229">
        <f t="shared" si="326"/>
        <v>0</v>
      </c>
      <c r="S361" s="229">
        <f t="shared" si="326"/>
        <v>0</v>
      </c>
      <c r="T361" s="229">
        <f t="shared" si="326"/>
        <v>0</v>
      </c>
      <c r="U361" s="229">
        <f t="shared" si="326"/>
        <v>0</v>
      </c>
      <c r="V361" s="229">
        <f t="shared" si="326"/>
        <v>0</v>
      </c>
      <c r="W361" s="229">
        <f t="shared" si="326"/>
        <v>0</v>
      </c>
      <c r="X361" s="229">
        <f t="shared" si="326"/>
        <v>0</v>
      </c>
      <c r="Y361" s="229">
        <f t="shared" si="326"/>
        <v>0</v>
      </c>
      <c r="Z361" s="229">
        <f t="shared" si="326"/>
        <v>0</v>
      </c>
      <c r="AA361" s="229">
        <f t="shared" si="326"/>
        <v>0</v>
      </c>
      <c r="AB361" s="229">
        <f t="shared" si="326"/>
        <v>0</v>
      </c>
      <c r="AC361" s="229">
        <f t="shared" si="326"/>
        <v>0</v>
      </c>
      <c r="AD361" s="229">
        <f t="shared" si="326"/>
        <v>0</v>
      </c>
      <c r="AE361" s="229">
        <f t="shared" si="326"/>
        <v>0</v>
      </c>
      <c r="AF361" s="229">
        <f t="shared" si="326"/>
        <v>0</v>
      </c>
      <c r="AG361" s="229">
        <f t="shared" si="326"/>
        <v>0</v>
      </c>
      <c r="AH361" s="229">
        <f t="shared" si="326"/>
        <v>0</v>
      </c>
      <c r="AI361" s="229">
        <f t="shared" si="326"/>
        <v>0</v>
      </c>
      <c r="AJ361" s="229">
        <f t="shared" si="326"/>
        <v>0</v>
      </c>
      <c r="AK361" s="229">
        <f t="shared" si="326"/>
        <v>0</v>
      </c>
      <c r="AL361" s="229">
        <f t="shared" si="326"/>
        <v>0</v>
      </c>
      <c r="AM361" s="229">
        <f t="shared" si="326"/>
        <v>0</v>
      </c>
      <c r="AN361" s="229">
        <f t="shared" si="326"/>
        <v>0</v>
      </c>
      <c r="AO361" s="229">
        <f t="shared" si="326"/>
        <v>0</v>
      </c>
      <c r="AP361" s="229">
        <f t="shared" si="326"/>
        <v>0</v>
      </c>
      <c r="AQ361" s="229">
        <f t="shared" si="326"/>
        <v>0</v>
      </c>
      <c r="AR361" s="229">
        <f t="shared" si="326"/>
        <v>0</v>
      </c>
      <c r="AS361" s="229">
        <f t="shared" si="326"/>
        <v>0</v>
      </c>
      <c r="AT361" s="229">
        <f t="shared" si="326"/>
        <v>0</v>
      </c>
      <c r="AU361" s="229">
        <f t="shared" si="326"/>
        <v>0</v>
      </c>
      <c r="AV361" s="229">
        <f t="shared" si="326"/>
        <v>0</v>
      </c>
      <c r="AW361" s="229">
        <f t="shared" si="326"/>
        <v>0</v>
      </c>
      <c r="AX361" s="229">
        <f t="shared" si="326"/>
        <v>0</v>
      </c>
      <c r="AY361" s="229">
        <f t="shared" si="326"/>
        <v>0</v>
      </c>
      <c r="AZ361" s="229">
        <f t="shared" si="326"/>
        <v>0</v>
      </c>
      <c r="BA361" s="229">
        <f t="shared" si="326"/>
        <v>0</v>
      </c>
      <c r="BB361" s="229">
        <f t="shared" si="326"/>
        <v>0</v>
      </c>
      <c r="BC361" s="229">
        <f t="shared" si="326"/>
        <v>0</v>
      </c>
      <c r="BD361" s="229">
        <f t="shared" si="326"/>
        <v>0</v>
      </c>
      <c r="BE361" s="229">
        <f t="shared" si="326"/>
        <v>0</v>
      </c>
      <c r="BF361" s="229">
        <f t="shared" si="326"/>
        <v>0</v>
      </c>
      <c r="BG361" s="229">
        <f t="shared" si="326"/>
        <v>0</v>
      </c>
      <c r="BH361" s="229">
        <f t="shared" si="326"/>
        <v>0</v>
      </c>
      <c r="BI361" s="229">
        <f t="shared" si="326"/>
        <v>0</v>
      </c>
      <c r="BJ361" s="229">
        <f t="shared" si="326"/>
        <v>0</v>
      </c>
      <c r="BK361" s="229">
        <f t="shared" si="326"/>
        <v>0</v>
      </c>
      <c r="BL361" s="229">
        <f t="shared" si="326"/>
        <v>0</v>
      </c>
      <c r="BM361" s="229">
        <f t="shared" si="326"/>
        <v>0</v>
      </c>
      <c r="BN361" s="229">
        <f t="shared" si="326"/>
        <v>0</v>
      </c>
      <c r="BO361" s="229">
        <f t="shared" si="325"/>
        <v>0</v>
      </c>
      <c r="BP361" s="229">
        <f t="shared" si="325"/>
        <v>0</v>
      </c>
      <c r="BQ361" s="229">
        <f t="shared" si="325"/>
        <v>0</v>
      </c>
      <c r="BR361" s="229">
        <f t="shared" si="325"/>
        <v>0</v>
      </c>
      <c r="BS361" s="229">
        <f t="shared" si="325"/>
        <v>0</v>
      </c>
      <c r="BT361" s="229">
        <f t="shared" si="325"/>
        <v>0</v>
      </c>
      <c r="BU361" s="229">
        <f t="shared" si="325"/>
        <v>0</v>
      </c>
      <c r="BV361" s="229">
        <f t="shared" si="325"/>
        <v>0</v>
      </c>
      <c r="BW361" s="229">
        <f t="shared" si="325"/>
        <v>0</v>
      </c>
      <c r="BX361" s="229">
        <f t="shared" si="325"/>
        <v>0</v>
      </c>
      <c r="BY361" s="229">
        <f t="shared" si="325"/>
        <v>0</v>
      </c>
      <c r="BZ361" s="229">
        <f t="shared" si="325"/>
        <v>0</v>
      </c>
    </row>
    <row r="362" spans="1:78" x14ac:dyDescent="0.2">
      <c r="A362" s="7" t="str">
        <f t="shared" si="323"/>
        <v>Roll-in 8</v>
      </c>
      <c r="B362" s="7">
        <f t="shared" si="323"/>
        <v>0</v>
      </c>
      <c r="C362" s="7">
        <f t="shared" si="305"/>
        <v>47</v>
      </c>
      <c r="D362" s="165">
        <f t="shared" si="319"/>
        <v>44895</v>
      </c>
      <c r="E362" s="313">
        <f>HLOOKUP(D362,INPUTS!$D$86:$BW$93,IF(B362=1,4,8),FALSE)</f>
        <v>0</v>
      </c>
      <c r="F362" s="77"/>
      <c r="G362" s="229">
        <f t="shared" si="326"/>
        <v>0</v>
      </c>
      <c r="H362" s="229">
        <f t="shared" si="326"/>
        <v>0</v>
      </c>
      <c r="I362" s="229">
        <f t="shared" si="326"/>
        <v>0</v>
      </c>
      <c r="J362" s="229">
        <f t="shared" si="326"/>
        <v>0</v>
      </c>
      <c r="K362" s="229">
        <f t="shared" si="326"/>
        <v>0</v>
      </c>
      <c r="L362" s="229">
        <f t="shared" si="326"/>
        <v>0</v>
      </c>
      <c r="M362" s="229">
        <f t="shared" si="326"/>
        <v>0</v>
      </c>
      <c r="N362" s="229">
        <f t="shared" si="326"/>
        <v>0</v>
      </c>
      <c r="O362" s="229">
        <f t="shared" si="326"/>
        <v>0</v>
      </c>
      <c r="P362" s="229">
        <f t="shared" si="326"/>
        <v>0</v>
      </c>
      <c r="Q362" s="229">
        <f t="shared" si="326"/>
        <v>0</v>
      </c>
      <c r="R362" s="229">
        <f t="shared" si="326"/>
        <v>0</v>
      </c>
      <c r="S362" s="229">
        <f t="shared" si="326"/>
        <v>0</v>
      </c>
      <c r="T362" s="229">
        <f t="shared" si="326"/>
        <v>0</v>
      </c>
      <c r="U362" s="229">
        <f t="shared" si="326"/>
        <v>0</v>
      </c>
      <c r="V362" s="229">
        <f t="shared" si="326"/>
        <v>0</v>
      </c>
      <c r="W362" s="229">
        <f t="shared" si="326"/>
        <v>0</v>
      </c>
      <c r="X362" s="229">
        <f t="shared" si="326"/>
        <v>0</v>
      </c>
      <c r="Y362" s="229">
        <f t="shared" si="326"/>
        <v>0</v>
      </c>
      <c r="Z362" s="229">
        <f t="shared" si="326"/>
        <v>0</v>
      </c>
      <c r="AA362" s="229">
        <f t="shared" si="326"/>
        <v>0</v>
      </c>
      <c r="AB362" s="229">
        <f t="shared" si="326"/>
        <v>0</v>
      </c>
      <c r="AC362" s="229">
        <f t="shared" si="326"/>
        <v>0</v>
      </c>
      <c r="AD362" s="229">
        <f t="shared" si="326"/>
        <v>0</v>
      </c>
      <c r="AE362" s="229">
        <f t="shared" si="326"/>
        <v>0</v>
      </c>
      <c r="AF362" s="229">
        <f t="shared" si="326"/>
        <v>0</v>
      </c>
      <c r="AG362" s="229">
        <f t="shared" si="326"/>
        <v>0</v>
      </c>
      <c r="AH362" s="229">
        <f t="shared" si="326"/>
        <v>0</v>
      </c>
      <c r="AI362" s="229">
        <f t="shared" si="326"/>
        <v>0</v>
      </c>
      <c r="AJ362" s="229">
        <f t="shared" si="326"/>
        <v>0</v>
      </c>
      <c r="AK362" s="229">
        <f t="shared" si="326"/>
        <v>0</v>
      </c>
      <c r="AL362" s="229">
        <f t="shared" si="326"/>
        <v>0</v>
      </c>
      <c r="AM362" s="229">
        <f t="shared" si="326"/>
        <v>0</v>
      </c>
      <c r="AN362" s="229">
        <f t="shared" si="326"/>
        <v>0</v>
      </c>
      <c r="AO362" s="229">
        <f t="shared" si="326"/>
        <v>0</v>
      </c>
      <c r="AP362" s="229">
        <f t="shared" si="326"/>
        <v>0</v>
      </c>
      <c r="AQ362" s="229">
        <f t="shared" si="326"/>
        <v>0</v>
      </c>
      <c r="AR362" s="229">
        <f t="shared" si="326"/>
        <v>0</v>
      </c>
      <c r="AS362" s="229">
        <f t="shared" si="326"/>
        <v>0</v>
      </c>
      <c r="AT362" s="229">
        <f t="shared" si="326"/>
        <v>0</v>
      </c>
      <c r="AU362" s="229">
        <f t="shared" si="326"/>
        <v>0</v>
      </c>
      <c r="AV362" s="229">
        <f t="shared" si="326"/>
        <v>0</v>
      </c>
      <c r="AW362" s="229">
        <f t="shared" si="326"/>
        <v>0</v>
      </c>
      <c r="AX362" s="229">
        <f t="shared" si="326"/>
        <v>0</v>
      </c>
      <c r="AY362" s="229">
        <f t="shared" si="326"/>
        <v>0</v>
      </c>
      <c r="AZ362" s="229">
        <f t="shared" si="326"/>
        <v>0</v>
      </c>
      <c r="BA362" s="229">
        <f t="shared" si="326"/>
        <v>0</v>
      </c>
      <c r="BB362" s="229">
        <f t="shared" si="326"/>
        <v>0</v>
      </c>
      <c r="BC362" s="229">
        <f t="shared" si="326"/>
        <v>0</v>
      </c>
      <c r="BD362" s="229">
        <f t="shared" si="326"/>
        <v>0</v>
      </c>
      <c r="BE362" s="229">
        <f t="shared" si="326"/>
        <v>0</v>
      </c>
      <c r="BF362" s="229">
        <f t="shared" si="326"/>
        <v>0</v>
      </c>
      <c r="BG362" s="229">
        <f t="shared" si="326"/>
        <v>0</v>
      </c>
      <c r="BH362" s="229">
        <f t="shared" si="326"/>
        <v>0</v>
      </c>
      <c r="BI362" s="229">
        <f t="shared" si="326"/>
        <v>0</v>
      </c>
      <c r="BJ362" s="229">
        <f t="shared" si="326"/>
        <v>0</v>
      </c>
      <c r="BK362" s="229">
        <f t="shared" si="326"/>
        <v>0</v>
      </c>
      <c r="BL362" s="229">
        <f t="shared" si="326"/>
        <v>0</v>
      </c>
      <c r="BM362" s="229">
        <f t="shared" si="326"/>
        <v>0</v>
      </c>
      <c r="BN362" s="229">
        <f t="shared" si="326"/>
        <v>0</v>
      </c>
      <c r="BO362" s="229">
        <f t="shared" si="325"/>
        <v>0</v>
      </c>
      <c r="BP362" s="229">
        <f t="shared" si="325"/>
        <v>0</v>
      </c>
      <c r="BQ362" s="229">
        <f t="shared" si="325"/>
        <v>0</v>
      </c>
      <c r="BR362" s="229">
        <f t="shared" si="325"/>
        <v>0</v>
      </c>
      <c r="BS362" s="229">
        <f t="shared" si="325"/>
        <v>0</v>
      </c>
      <c r="BT362" s="229">
        <f t="shared" si="325"/>
        <v>0</v>
      </c>
      <c r="BU362" s="229">
        <f t="shared" si="325"/>
        <v>0</v>
      </c>
      <c r="BV362" s="229">
        <f t="shared" si="325"/>
        <v>0</v>
      </c>
      <c r="BW362" s="229">
        <f t="shared" si="325"/>
        <v>0</v>
      </c>
      <c r="BX362" s="229">
        <f t="shared" si="325"/>
        <v>0</v>
      </c>
      <c r="BY362" s="229">
        <f t="shared" si="325"/>
        <v>0</v>
      </c>
      <c r="BZ362" s="229">
        <f t="shared" si="325"/>
        <v>0</v>
      </c>
    </row>
    <row r="363" spans="1:78" x14ac:dyDescent="0.2">
      <c r="A363" s="7" t="str">
        <f t="shared" si="323"/>
        <v>Roll-in 8</v>
      </c>
      <c r="B363" s="7">
        <f t="shared" si="323"/>
        <v>0</v>
      </c>
      <c r="C363" s="7">
        <f t="shared" si="305"/>
        <v>48</v>
      </c>
      <c r="D363" s="165">
        <f t="shared" si="319"/>
        <v>44926</v>
      </c>
      <c r="E363" s="313">
        <f>HLOOKUP(D363,INPUTS!$D$86:$BW$93,IF(B363=1,4,8),FALSE)</f>
        <v>0</v>
      </c>
      <c r="F363" s="77"/>
      <c r="G363" s="229">
        <f t="shared" si="326"/>
        <v>0</v>
      </c>
      <c r="H363" s="229">
        <f t="shared" si="326"/>
        <v>0</v>
      </c>
      <c r="I363" s="229">
        <f t="shared" si="326"/>
        <v>0</v>
      </c>
      <c r="J363" s="229">
        <f t="shared" si="326"/>
        <v>0</v>
      </c>
      <c r="K363" s="229">
        <f t="shared" si="326"/>
        <v>0</v>
      </c>
      <c r="L363" s="229">
        <f t="shared" si="326"/>
        <v>0</v>
      </c>
      <c r="M363" s="229">
        <f t="shared" si="326"/>
        <v>0</v>
      </c>
      <c r="N363" s="229">
        <f t="shared" si="326"/>
        <v>0</v>
      </c>
      <c r="O363" s="229">
        <f t="shared" si="326"/>
        <v>0</v>
      </c>
      <c r="P363" s="229">
        <f t="shared" si="326"/>
        <v>0</v>
      </c>
      <c r="Q363" s="229">
        <f t="shared" si="326"/>
        <v>0</v>
      </c>
      <c r="R363" s="229">
        <f t="shared" si="326"/>
        <v>0</v>
      </c>
      <c r="S363" s="229">
        <f t="shared" si="326"/>
        <v>0</v>
      </c>
      <c r="T363" s="229">
        <f t="shared" si="326"/>
        <v>0</v>
      </c>
      <c r="U363" s="229">
        <f t="shared" si="326"/>
        <v>0</v>
      </c>
      <c r="V363" s="229">
        <f t="shared" si="326"/>
        <v>0</v>
      </c>
      <c r="W363" s="229">
        <f t="shared" si="326"/>
        <v>0</v>
      </c>
      <c r="X363" s="229">
        <f t="shared" si="326"/>
        <v>0</v>
      </c>
      <c r="Y363" s="229">
        <f t="shared" si="326"/>
        <v>0</v>
      </c>
      <c r="Z363" s="229">
        <f t="shared" si="326"/>
        <v>0</v>
      </c>
      <c r="AA363" s="229">
        <f t="shared" si="326"/>
        <v>0</v>
      </c>
      <c r="AB363" s="229">
        <f t="shared" si="326"/>
        <v>0</v>
      </c>
      <c r="AC363" s="229">
        <f t="shared" si="326"/>
        <v>0</v>
      </c>
      <c r="AD363" s="229">
        <f t="shared" si="326"/>
        <v>0</v>
      </c>
      <c r="AE363" s="229">
        <f t="shared" si="326"/>
        <v>0</v>
      </c>
      <c r="AF363" s="229">
        <f t="shared" si="326"/>
        <v>0</v>
      </c>
      <c r="AG363" s="229">
        <f t="shared" si="326"/>
        <v>0</v>
      </c>
      <c r="AH363" s="229">
        <f t="shared" si="326"/>
        <v>0</v>
      </c>
      <c r="AI363" s="229">
        <f t="shared" si="326"/>
        <v>0</v>
      </c>
      <c r="AJ363" s="229">
        <f t="shared" si="326"/>
        <v>0</v>
      </c>
      <c r="AK363" s="229">
        <f t="shared" si="326"/>
        <v>0</v>
      </c>
      <c r="AL363" s="229">
        <f t="shared" si="326"/>
        <v>0</v>
      </c>
      <c r="AM363" s="229">
        <f t="shared" si="326"/>
        <v>0</v>
      </c>
      <c r="AN363" s="229">
        <f t="shared" si="326"/>
        <v>0</v>
      </c>
      <c r="AO363" s="229">
        <f t="shared" si="326"/>
        <v>0</v>
      </c>
      <c r="AP363" s="229">
        <f t="shared" si="326"/>
        <v>0</v>
      </c>
      <c r="AQ363" s="229">
        <f t="shared" si="326"/>
        <v>0</v>
      </c>
      <c r="AR363" s="229">
        <f t="shared" si="326"/>
        <v>0</v>
      </c>
      <c r="AS363" s="229">
        <f t="shared" si="326"/>
        <v>0</v>
      </c>
      <c r="AT363" s="229">
        <f t="shared" si="326"/>
        <v>0</v>
      </c>
      <c r="AU363" s="229">
        <f t="shared" si="326"/>
        <v>0</v>
      </c>
      <c r="AV363" s="229">
        <f t="shared" si="326"/>
        <v>0</v>
      </c>
      <c r="AW363" s="229">
        <f t="shared" si="326"/>
        <v>0</v>
      </c>
      <c r="AX363" s="229">
        <f t="shared" si="326"/>
        <v>0</v>
      </c>
      <c r="AY363" s="229">
        <f t="shared" si="326"/>
        <v>0</v>
      </c>
      <c r="AZ363" s="229">
        <f t="shared" si="326"/>
        <v>0</v>
      </c>
      <c r="BA363" s="229">
        <f t="shared" si="326"/>
        <v>0</v>
      </c>
      <c r="BB363" s="229">
        <f t="shared" si="326"/>
        <v>0</v>
      </c>
      <c r="BC363" s="229">
        <f t="shared" si="326"/>
        <v>0</v>
      </c>
      <c r="BD363" s="229">
        <f t="shared" si="326"/>
        <v>0</v>
      </c>
      <c r="BE363" s="229">
        <f t="shared" si="326"/>
        <v>0</v>
      </c>
      <c r="BF363" s="229">
        <f t="shared" si="326"/>
        <v>0</v>
      </c>
      <c r="BG363" s="229">
        <f t="shared" si="326"/>
        <v>0</v>
      </c>
      <c r="BH363" s="229">
        <f t="shared" si="326"/>
        <v>0</v>
      </c>
      <c r="BI363" s="229">
        <f t="shared" si="326"/>
        <v>0</v>
      </c>
      <c r="BJ363" s="229">
        <f t="shared" si="326"/>
        <v>0</v>
      </c>
      <c r="BK363" s="229">
        <f t="shared" si="326"/>
        <v>0</v>
      </c>
      <c r="BL363" s="229">
        <f t="shared" si="326"/>
        <v>0</v>
      </c>
      <c r="BM363" s="229">
        <f t="shared" si="326"/>
        <v>0</v>
      </c>
      <c r="BN363" s="229">
        <f t="shared" si="326"/>
        <v>0</v>
      </c>
      <c r="BO363" s="229">
        <f t="shared" si="325"/>
        <v>0</v>
      </c>
      <c r="BP363" s="229">
        <f t="shared" si="325"/>
        <v>0</v>
      </c>
      <c r="BQ363" s="229">
        <f t="shared" si="325"/>
        <v>0</v>
      </c>
      <c r="BR363" s="229">
        <f t="shared" si="325"/>
        <v>0</v>
      </c>
      <c r="BS363" s="229">
        <f t="shared" si="325"/>
        <v>0</v>
      </c>
      <c r="BT363" s="229">
        <f t="shared" si="325"/>
        <v>0</v>
      </c>
      <c r="BU363" s="229">
        <f t="shared" si="325"/>
        <v>0</v>
      </c>
      <c r="BV363" s="229">
        <f t="shared" si="325"/>
        <v>0</v>
      </c>
      <c r="BW363" s="229">
        <f t="shared" si="325"/>
        <v>0</v>
      </c>
      <c r="BX363" s="229">
        <f t="shared" si="325"/>
        <v>0</v>
      </c>
      <c r="BY363" s="229">
        <f t="shared" si="325"/>
        <v>0</v>
      </c>
      <c r="BZ363" s="229">
        <f t="shared" si="325"/>
        <v>0</v>
      </c>
    </row>
    <row r="364" spans="1:78" x14ac:dyDescent="0.2">
      <c r="A364" s="7" t="str">
        <f t="shared" si="323"/>
        <v>Roll-in 8</v>
      </c>
      <c r="B364" s="7">
        <f t="shared" si="323"/>
        <v>0</v>
      </c>
      <c r="C364" s="7">
        <f t="shared" si="305"/>
        <v>49</v>
      </c>
      <c r="D364" s="165">
        <f t="shared" si="319"/>
        <v>44957</v>
      </c>
      <c r="E364" s="313">
        <f>HLOOKUP(D364,INPUTS!$D$86:$BW$93,IF(B364=1,4,8),FALSE)</f>
        <v>0</v>
      </c>
      <c r="F364" s="77"/>
      <c r="G364" s="229">
        <f t="shared" si="326"/>
        <v>0</v>
      </c>
      <c r="H364" s="229">
        <f t="shared" si="326"/>
        <v>0</v>
      </c>
      <c r="I364" s="229">
        <f t="shared" si="326"/>
        <v>0</v>
      </c>
      <c r="J364" s="229">
        <f t="shared" si="326"/>
        <v>0</v>
      </c>
      <c r="K364" s="229">
        <f t="shared" si="326"/>
        <v>0</v>
      </c>
      <c r="L364" s="229">
        <f t="shared" si="326"/>
        <v>0</v>
      </c>
      <c r="M364" s="229">
        <f t="shared" si="326"/>
        <v>0</v>
      </c>
      <c r="N364" s="229">
        <f t="shared" si="326"/>
        <v>0</v>
      </c>
      <c r="O364" s="229">
        <f t="shared" si="326"/>
        <v>0</v>
      </c>
      <c r="P364" s="229">
        <f t="shared" si="326"/>
        <v>0</v>
      </c>
      <c r="Q364" s="229">
        <f t="shared" si="326"/>
        <v>0</v>
      </c>
      <c r="R364" s="229">
        <f t="shared" si="326"/>
        <v>0</v>
      </c>
      <c r="S364" s="229">
        <f t="shared" si="326"/>
        <v>0</v>
      </c>
      <c r="T364" s="229">
        <f t="shared" si="326"/>
        <v>0</v>
      </c>
      <c r="U364" s="229">
        <f t="shared" si="326"/>
        <v>0</v>
      </c>
      <c r="V364" s="229">
        <f t="shared" si="326"/>
        <v>0</v>
      </c>
      <c r="W364" s="229">
        <f t="shared" si="326"/>
        <v>0</v>
      </c>
      <c r="X364" s="229">
        <f t="shared" si="326"/>
        <v>0</v>
      </c>
      <c r="Y364" s="229">
        <f t="shared" si="326"/>
        <v>0</v>
      </c>
      <c r="Z364" s="229">
        <f t="shared" si="326"/>
        <v>0</v>
      </c>
      <c r="AA364" s="229">
        <f t="shared" si="326"/>
        <v>0</v>
      </c>
      <c r="AB364" s="229">
        <f t="shared" si="326"/>
        <v>0</v>
      </c>
      <c r="AC364" s="229">
        <f t="shared" si="326"/>
        <v>0</v>
      </c>
      <c r="AD364" s="229">
        <f t="shared" si="326"/>
        <v>0</v>
      </c>
      <c r="AE364" s="229">
        <f t="shared" si="326"/>
        <v>0</v>
      </c>
      <c r="AF364" s="229">
        <f t="shared" si="326"/>
        <v>0</v>
      </c>
      <c r="AG364" s="229">
        <f t="shared" si="326"/>
        <v>0</v>
      </c>
      <c r="AH364" s="229">
        <f t="shared" si="326"/>
        <v>0</v>
      </c>
      <c r="AI364" s="229">
        <f t="shared" si="326"/>
        <v>0</v>
      </c>
      <c r="AJ364" s="229">
        <f t="shared" si="326"/>
        <v>0</v>
      </c>
      <c r="AK364" s="229">
        <f t="shared" si="326"/>
        <v>0</v>
      </c>
      <c r="AL364" s="229">
        <f t="shared" si="326"/>
        <v>0</v>
      </c>
      <c r="AM364" s="229">
        <f t="shared" si="326"/>
        <v>0</v>
      </c>
      <c r="AN364" s="229">
        <f t="shared" si="326"/>
        <v>0</v>
      </c>
      <c r="AO364" s="229">
        <f t="shared" si="326"/>
        <v>0</v>
      </c>
      <c r="AP364" s="229">
        <f t="shared" si="326"/>
        <v>0</v>
      </c>
      <c r="AQ364" s="229">
        <f t="shared" si="326"/>
        <v>0</v>
      </c>
      <c r="AR364" s="229">
        <f t="shared" si="326"/>
        <v>0</v>
      </c>
      <c r="AS364" s="229">
        <f t="shared" si="326"/>
        <v>0</v>
      </c>
      <c r="AT364" s="229">
        <f t="shared" si="326"/>
        <v>0</v>
      </c>
      <c r="AU364" s="229">
        <f t="shared" si="326"/>
        <v>0</v>
      </c>
      <c r="AV364" s="229">
        <f t="shared" si="326"/>
        <v>0</v>
      </c>
      <c r="AW364" s="229">
        <f t="shared" si="326"/>
        <v>0</v>
      </c>
      <c r="AX364" s="229">
        <f t="shared" si="326"/>
        <v>0</v>
      </c>
      <c r="AY364" s="229">
        <f t="shared" si="326"/>
        <v>0</v>
      </c>
      <c r="AZ364" s="229">
        <f t="shared" si="326"/>
        <v>0</v>
      </c>
      <c r="BA364" s="229">
        <f t="shared" si="326"/>
        <v>0</v>
      </c>
      <c r="BB364" s="229">
        <f t="shared" si="326"/>
        <v>0</v>
      </c>
      <c r="BC364" s="229">
        <f t="shared" si="326"/>
        <v>0</v>
      </c>
      <c r="BD364" s="229">
        <f t="shared" si="326"/>
        <v>0</v>
      </c>
      <c r="BE364" s="229">
        <f t="shared" si="326"/>
        <v>0</v>
      </c>
      <c r="BF364" s="229">
        <f t="shared" si="326"/>
        <v>0</v>
      </c>
      <c r="BG364" s="229">
        <f t="shared" si="326"/>
        <v>0</v>
      </c>
      <c r="BH364" s="229">
        <f t="shared" si="326"/>
        <v>0</v>
      </c>
      <c r="BI364" s="229">
        <f t="shared" si="326"/>
        <v>0</v>
      </c>
      <c r="BJ364" s="229">
        <f t="shared" si="326"/>
        <v>0</v>
      </c>
      <c r="BK364" s="229">
        <f t="shared" si="326"/>
        <v>0</v>
      </c>
      <c r="BL364" s="229">
        <f t="shared" si="326"/>
        <v>0</v>
      </c>
      <c r="BM364" s="229">
        <f t="shared" si="326"/>
        <v>0</v>
      </c>
      <c r="BN364" s="229">
        <f t="shared" si="326"/>
        <v>0</v>
      </c>
      <c r="BO364" s="229">
        <f t="shared" si="325"/>
        <v>0</v>
      </c>
      <c r="BP364" s="229">
        <f t="shared" si="325"/>
        <v>0</v>
      </c>
      <c r="BQ364" s="229">
        <f t="shared" si="325"/>
        <v>0</v>
      </c>
      <c r="BR364" s="229">
        <f t="shared" si="325"/>
        <v>0</v>
      </c>
      <c r="BS364" s="229">
        <f t="shared" si="325"/>
        <v>0</v>
      </c>
      <c r="BT364" s="229">
        <f t="shared" si="325"/>
        <v>0</v>
      </c>
      <c r="BU364" s="229">
        <f t="shared" si="325"/>
        <v>0</v>
      </c>
      <c r="BV364" s="229">
        <f t="shared" si="325"/>
        <v>0</v>
      </c>
      <c r="BW364" s="229">
        <f t="shared" si="325"/>
        <v>0</v>
      </c>
      <c r="BX364" s="229">
        <f t="shared" si="325"/>
        <v>0</v>
      </c>
      <c r="BY364" s="229">
        <f t="shared" si="325"/>
        <v>0</v>
      </c>
      <c r="BZ364" s="229">
        <f t="shared" si="325"/>
        <v>0</v>
      </c>
    </row>
    <row r="365" spans="1:78" x14ac:dyDescent="0.2">
      <c r="A365" s="7" t="str">
        <f t="shared" si="323"/>
        <v>Roll-in 8</v>
      </c>
      <c r="B365" s="7">
        <f t="shared" si="323"/>
        <v>0</v>
      </c>
      <c r="C365" s="7">
        <f t="shared" si="305"/>
        <v>50</v>
      </c>
      <c r="D365" s="165">
        <f t="shared" si="319"/>
        <v>44985</v>
      </c>
      <c r="E365" s="313">
        <f>HLOOKUP(D365,INPUTS!$D$86:$BW$93,IF(B365=1,4,8),FALSE)</f>
        <v>0</v>
      </c>
      <c r="F365" s="77"/>
      <c r="G365" s="229">
        <f t="shared" si="326"/>
        <v>0</v>
      </c>
      <c r="H365" s="229">
        <f t="shared" si="326"/>
        <v>0</v>
      </c>
      <c r="I365" s="229">
        <f t="shared" si="326"/>
        <v>0</v>
      </c>
      <c r="J365" s="229">
        <f t="shared" si="326"/>
        <v>0</v>
      </c>
      <c r="K365" s="229">
        <f t="shared" si="326"/>
        <v>0</v>
      </c>
      <c r="L365" s="229">
        <f t="shared" si="326"/>
        <v>0</v>
      </c>
      <c r="M365" s="229">
        <f t="shared" si="326"/>
        <v>0</v>
      </c>
      <c r="N365" s="229">
        <f t="shared" si="326"/>
        <v>0</v>
      </c>
      <c r="O365" s="229">
        <f t="shared" si="326"/>
        <v>0</v>
      </c>
      <c r="P365" s="229">
        <f t="shared" si="326"/>
        <v>0</v>
      </c>
      <c r="Q365" s="229">
        <f t="shared" si="326"/>
        <v>0</v>
      </c>
      <c r="R365" s="229">
        <f t="shared" si="326"/>
        <v>0</v>
      </c>
      <c r="S365" s="229">
        <f t="shared" si="326"/>
        <v>0</v>
      </c>
      <c r="T365" s="229">
        <f t="shared" si="326"/>
        <v>0</v>
      </c>
      <c r="U365" s="229">
        <f t="shared" si="326"/>
        <v>0</v>
      </c>
      <c r="V365" s="229">
        <f t="shared" ref="V365:BZ369" si="327">IF(V$9=$D365,$E365,0)</f>
        <v>0</v>
      </c>
      <c r="W365" s="229">
        <f t="shared" si="327"/>
        <v>0</v>
      </c>
      <c r="X365" s="229">
        <f t="shared" si="327"/>
        <v>0</v>
      </c>
      <c r="Y365" s="229">
        <f t="shared" si="327"/>
        <v>0</v>
      </c>
      <c r="Z365" s="229">
        <f t="shared" si="327"/>
        <v>0</v>
      </c>
      <c r="AA365" s="229">
        <f t="shared" si="327"/>
        <v>0</v>
      </c>
      <c r="AB365" s="229">
        <f t="shared" si="327"/>
        <v>0</v>
      </c>
      <c r="AC365" s="229">
        <f t="shared" si="327"/>
        <v>0</v>
      </c>
      <c r="AD365" s="229">
        <f t="shared" si="327"/>
        <v>0</v>
      </c>
      <c r="AE365" s="229">
        <f t="shared" si="327"/>
        <v>0</v>
      </c>
      <c r="AF365" s="229">
        <f t="shared" si="327"/>
        <v>0</v>
      </c>
      <c r="AG365" s="229">
        <f t="shared" si="327"/>
        <v>0</v>
      </c>
      <c r="AH365" s="229">
        <f t="shared" si="327"/>
        <v>0</v>
      </c>
      <c r="AI365" s="229">
        <f t="shared" si="327"/>
        <v>0</v>
      </c>
      <c r="AJ365" s="229">
        <f t="shared" si="327"/>
        <v>0</v>
      </c>
      <c r="AK365" s="229">
        <f t="shared" si="327"/>
        <v>0</v>
      </c>
      <c r="AL365" s="229">
        <f t="shared" si="327"/>
        <v>0</v>
      </c>
      <c r="AM365" s="229">
        <f t="shared" si="327"/>
        <v>0</v>
      </c>
      <c r="AN365" s="229">
        <f t="shared" si="327"/>
        <v>0</v>
      </c>
      <c r="AO365" s="229">
        <f t="shared" si="327"/>
        <v>0</v>
      </c>
      <c r="AP365" s="229">
        <f t="shared" si="327"/>
        <v>0</v>
      </c>
      <c r="AQ365" s="229">
        <f t="shared" si="327"/>
        <v>0</v>
      </c>
      <c r="AR365" s="229">
        <f t="shared" si="327"/>
        <v>0</v>
      </c>
      <c r="AS365" s="229">
        <f t="shared" si="327"/>
        <v>0</v>
      </c>
      <c r="AT365" s="229">
        <f t="shared" si="327"/>
        <v>0</v>
      </c>
      <c r="AU365" s="229">
        <f t="shared" si="327"/>
        <v>0</v>
      </c>
      <c r="AV365" s="229">
        <f t="shared" si="327"/>
        <v>0</v>
      </c>
      <c r="AW365" s="229">
        <f t="shared" si="327"/>
        <v>0</v>
      </c>
      <c r="AX365" s="229">
        <f t="shared" si="327"/>
        <v>0</v>
      </c>
      <c r="AY365" s="229">
        <f t="shared" si="327"/>
        <v>0</v>
      </c>
      <c r="AZ365" s="229">
        <f t="shared" si="327"/>
        <v>0</v>
      </c>
      <c r="BA365" s="229">
        <f t="shared" si="327"/>
        <v>0</v>
      </c>
      <c r="BB365" s="229">
        <f t="shared" si="327"/>
        <v>0</v>
      </c>
      <c r="BC365" s="229">
        <f t="shared" si="327"/>
        <v>0</v>
      </c>
      <c r="BD365" s="229">
        <f t="shared" si="327"/>
        <v>0</v>
      </c>
      <c r="BE365" s="229">
        <f t="shared" si="327"/>
        <v>0</v>
      </c>
      <c r="BF365" s="229">
        <f t="shared" si="327"/>
        <v>0</v>
      </c>
      <c r="BG365" s="229">
        <f t="shared" si="327"/>
        <v>0</v>
      </c>
      <c r="BH365" s="229">
        <f t="shared" si="327"/>
        <v>0</v>
      </c>
      <c r="BI365" s="229">
        <f t="shared" si="327"/>
        <v>0</v>
      </c>
      <c r="BJ365" s="229">
        <f t="shared" si="327"/>
        <v>0</v>
      </c>
      <c r="BK365" s="229">
        <f t="shared" si="327"/>
        <v>0</v>
      </c>
      <c r="BL365" s="229">
        <f t="shared" si="327"/>
        <v>0</v>
      </c>
      <c r="BM365" s="229">
        <f t="shared" si="327"/>
        <v>0</v>
      </c>
      <c r="BN365" s="229">
        <f t="shared" si="327"/>
        <v>0</v>
      </c>
      <c r="BO365" s="229">
        <f t="shared" si="327"/>
        <v>0</v>
      </c>
      <c r="BP365" s="229">
        <f t="shared" si="327"/>
        <v>0</v>
      </c>
      <c r="BQ365" s="229">
        <f t="shared" si="327"/>
        <v>0</v>
      </c>
      <c r="BR365" s="229">
        <f t="shared" si="327"/>
        <v>0</v>
      </c>
      <c r="BS365" s="229">
        <f t="shared" si="327"/>
        <v>0</v>
      </c>
      <c r="BT365" s="229">
        <f t="shared" si="327"/>
        <v>0</v>
      </c>
      <c r="BU365" s="229">
        <f t="shared" si="327"/>
        <v>0</v>
      </c>
      <c r="BV365" s="229">
        <f t="shared" si="327"/>
        <v>0</v>
      </c>
      <c r="BW365" s="229">
        <f t="shared" si="327"/>
        <v>0</v>
      </c>
      <c r="BX365" s="229">
        <f t="shared" si="327"/>
        <v>0</v>
      </c>
      <c r="BY365" s="229">
        <f t="shared" si="327"/>
        <v>0</v>
      </c>
      <c r="BZ365" s="229">
        <f t="shared" si="327"/>
        <v>0</v>
      </c>
    </row>
    <row r="366" spans="1:78" x14ac:dyDescent="0.2">
      <c r="A366" s="7" t="str">
        <f t="shared" si="323"/>
        <v>Roll-in 9</v>
      </c>
      <c r="B366" s="7">
        <f t="shared" si="323"/>
        <v>0</v>
      </c>
      <c r="C366" s="7">
        <f t="shared" si="305"/>
        <v>51</v>
      </c>
      <c r="D366" s="165">
        <f t="shared" si="319"/>
        <v>45016</v>
      </c>
      <c r="E366" s="313">
        <f>HLOOKUP(D366,INPUTS!$D$86:$BW$93,IF(B366=1,4,8),FALSE)</f>
        <v>0</v>
      </c>
      <c r="F366" s="77"/>
      <c r="G366" s="229">
        <f t="shared" ref="G366:BN370" si="328">IF(G$9=$D366,$E366,0)</f>
        <v>0</v>
      </c>
      <c r="H366" s="229">
        <f t="shared" si="328"/>
        <v>0</v>
      </c>
      <c r="I366" s="229">
        <f t="shared" si="328"/>
        <v>0</v>
      </c>
      <c r="J366" s="229">
        <f t="shared" si="328"/>
        <v>0</v>
      </c>
      <c r="K366" s="229">
        <f t="shared" si="328"/>
        <v>0</v>
      </c>
      <c r="L366" s="229">
        <f t="shared" si="328"/>
        <v>0</v>
      </c>
      <c r="M366" s="229">
        <f t="shared" si="328"/>
        <v>0</v>
      </c>
      <c r="N366" s="229">
        <f t="shared" si="328"/>
        <v>0</v>
      </c>
      <c r="O366" s="229">
        <f t="shared" si="328"/>
        <v>0</v>
      </c>
      <c r="P366" s="229">
        <f t="shared" si="328"/>
        <v>0</v>
      </c>
      <c r="Q366" s="229">
        <f t="shared" si="328"/>
        <v>0</v>
      </c>
      <c r="R366" s="229">
        <f t="shared" si="328"/>
        <v>0</v>
      </c>
      <c r="S366" s="229">
        <f t="shared" si="328"/>
        <v>0</v>
      </c>
      <c r="T366" s="229">
        <f t="shared" si="328"/>
        <v>0</v>
      </c>
      <c r="U366" s="229">
        <f t="shared" si="328"/>
        <v>0</v>
      </c>
      <c r="V366" s="229">
        <f t="shared" si="328"/>
        <v>0</v>
      </c>
      <c r="W366" s="229">
        <f t="shared" si="328"/>
        <v>0</v>
      </c>
      <c r="X366" s="229">
        <f t="shared" si="328"/>
        <v>0</v>
      </c>
      <c r="Y366" s="229">
        <f t="shared" si="328"/>
        <v>0</v>
      </c>
      <c r="Z366" s="229">
        <f t="shared" si="328"/>
        <v>0</v>
      </c>
      <c r="AA366" s="229">
        <f t="shared" si="328"/>
        <v>0</v>
      </c>
      <c r="AB366" s="229">
        <f t="shared" si="328"/>
        <v>0</v>
      </c>
      <c r="AC366" s="229">
        <f t="shared" si="328"/>
        <v>0</v>
      </c>
      <c r="AD366" s="229">
        <f t="shared" si="328"/>
        <v>0</v>
      </c>
      <c r="AE366" s="229">
        <f t="shared" si="328"/>
        <v>0</v>
      </c>
      <c r="AF366" s="229">
        <f t="shared" si="328"/>
        <v>0</v>
      </c>
      <c r="AG366" s="229">
        <f t="shared" si="328"/>
        <v>0</v>
      </c>
      <c r="AH366" s="229">
        <f t="shared" si="328"/>
        <v>0</v>
      </c>
      <c r="AI366" s="229">
        <f t="shared" si="328"/>
        <v>0</v>
      </c>
      <c r="AJ366" s="229">
        <f t="shared" si="328"/>
        <v>0</v>
      </c>
      <c r="AK366" s="229">
        <f t="shared" si="328"/>
        <v>0</v>
      </c>
      <c r="AL366" s="229">
        <f t="shared" si="328"/>
        <v>0</v>
      </c>
      <c r="AM366" s="229">
        <f t="shared" si="328"/>
        <v>0</v>
      </c>
      <c r="AN366" s="229">
        <f t="shared" si="328"/>
        <v>0</v>
      </c>
      <c r="AO366" s="229">
        <f t="shared" si="328"/>
        <v>0</v>
      </c>
      <c r="AP366" s="229">
        <f t="shared" si="328"/>
        <v>0</v>
      </c>
      <c r="AQ366" s="229">
        <f t="shared" si="328"/>
        <v>0</v>
      </c>
      <c r="AR366" s="229">
        <f t="shared" si="328"/>
        <v>0</v>
      </c>
      <c r="AS366" s="229">
        <f t="shared" si="328"/>
        <v>0</v>
      </c>
      <c r="AT366" s="229">
        <f t="shared" si="328"/>
        <v>0</v>
      </c>
      <c r="AU366" s="229">
        <f t="shared" si="328"/>
        <v>0</v>
      </c>
      <c r="AV366" s="229">
        <f t="shared" si="328"/>
        <v>0</v>
      </c>
      <c r="AW366" s="229">
        <f t="shared" si="328"/>
        <v>0</v>
      </c>
      <c r="AX366" s="229">
        <f t="shared" si="328"/>
        <v>0</v>
      </c>
      <c r="AY366" s="229">
        <f t="shared" si="328"/>
        <v>0</v>
      </c>
      <c r="AZ366" s="229">
        <f t="shared" si="328"/>
        <v>0</v>
      </c>
      <c r="BA366" s="229">
        <f t="shared" si="328"/>
        <v>0</v>
      </c>
      <c r="BB366" s="229">
        <f t="shared" si="328"/>
        <v>0</v>
      </c>
      <c r="BC366" s="229">
        <f t="shared" si="328"/>
        <v>0</v>
      </c>
      <c r="BD366" s="229">
        <f t="shared" si="328"/>
        <v>0</v>
      </c>
      <c r="BE366" s="229">
        <f t="shared" si="328"/>
        <v>0</v>
      </c>
      <c r="BF366" s="229">
        <f t="shared" si="328"/>
        <v>0</v>
      </c>
      <c r="BG366" s="229">
        <f t="shared" si="328"/>
        <v>0</v>
      </c>
      <c r="BH366" s="229">
        <f t="shared" si="328"/>
        <v>0</v>
      </c>
      <c r="BI366" s="229">
        <f t="shared" si="328"/>
        <v>0</v>
      </c>
      <c r="BJ366" s="229">
        <f t="shared" si="328"/>
        <v>0</v>
      </c>
      <c r="BK366" s="229">
        <f t="shared" si="328"/>
        <v>0</v>
      </c>
      <c r="BL366" s="229">
        <f t="shared" si="328"/>
        <v>0</v>
      </c>
      <c r="BM366" s="229">
        <f t="shared" si="328"/>
        <v>0</v>
      </c>
      <c r="BN366" s="229">
        <f t="shared" si="328"/>
        <v>0</v>
      </c>
      <c r="BO366" s="229">
        <f t="shared" si="327"/>
        <v>0</v>
      </c>
      <c r="BP366" s="229">
        <f t="shared" si="327"/>
        <v>0</v>
      </c>
      <c r="BQ366" s="229">
        <f t="shared" si="327"/>
        <v>0</v>
      </c>
      <c r="BR366" s="229">
        <f t="shared" si="327"/>
        <v>0</v>
      </c>
      <c r="BS366" s="229">
        <f t="shared" si="327"/>
        <v>0</v>
      </c>
      <c r="BT366" s="229">
        <f t="shared" si="327"/>
        <v>0</v>
      </c>
      <c r="BU366" s="229">
        <f t="shared" si="327"/>
        <v>0</v>
      </c>
      <c r="BV366" s="229">
        <f t="shared" si="327"/>
        <v>0</v>
      </c>
      <c r="BW366" s="229">
        <f t="shared" si="327"/>
        <v>0</v>
      </c>
      <c r="BX366" s="229">
        <f t="shared" si="327"/>
        <v>0</v>
      </c>
      <c r="BY366" s="229">
        <f t="shared" si="327"/>
        <v>0</v>
      </c>
      <c r="BZ366" s="229">
        <f t="shared" si="327"/>
        <v>0</v>
      </c>
    </row>
    <row r="367" spans="1:78" x14ac:dyDescent="0.2">
      <c r="A367" s="7" t="str">
        <f t="shared" si="323"/>
        <v>Roll-in 9</v>
      </c>
      <c r="B367" s="7">
        <f t="shared" si="323"/>
        <v>0</v>
      </c>
      <c r="C367" s="7">
        <f t="shared" si="305"/>
        <v>52</v>
      </c>
      <c r="D367" s="165">
        <f t="shared" si="319"/>
        <v>45046</v>
      </c>
      <c r="E367" s="313">
        <f>HLOOKUP(D367,INPUTS!$D$86:$BW$93,IF(B367=1,4,8),FALSE)</f>
        <v>0</v>
      </c>
      <c r="F367" s="77"/>
      <c r="G367" s="229">
        <f t="shared" si="328"/>
        <v>0</v>
      </c>
      <c r="H367" s="229">
        <f t="shared" si="328"/>
        <v>0</v>
      </c>
      <c r="I367" s="229">
        <f t="shared" si="328"/>
        <v>0</v>
      </c>
      <c r="J367" s="229">
        <f t="shared" si="328"/>
        <v>0</v>
      </c>
      <c r="K367" s="229">
        <f t="shared" si="328"/>
        <v>0</v>
      </c>
      <c r="L367" s="229">
        <f t="shared" si="328"/>
        <v>0</v>
      </c>
      <c r="M367" s="229">
        <f t="shared" si="328"/>
        <v>0</v>
      </c>
      <c r="N367" s="229">
        <f t="shared" si="328"/>
        <v>0</v>
      </c>
      <c r="O367" s="229">
        <f t="shared" si="328"/>
        <v>0</v>
      </c>
      <c r="P367" s="229">
        <f t="shared" si="328"/>
        <v>0</v>
      </c>
      <c r="Q367" s="229">
        <f t="shared" si="328"/>
        <v>0</v>
      </c>
      <c r="R367" s="229">
        <f t="shared" si="328"/>
        <v>0</v>
      </c>
      <c r="S367" s="229">
        <f t="shared" si="328"/>
        <v>0</v>
      </c>
      <c r="T367" s="229">
        <f t="shared" si="328"/>
        <v>0</v>
      </c>
      <c r="U367" s="229">
        <f t="shared" si="328"/>
        <v>0</v>
      </c>
      <c r="V367" s="229">
        <f t="shared" si="328"/>
        <v>0</v>
      </c>
      <c r="W367" s="229">
        <f t="shared" si="328"/>
        <v>0</v>
      </c>
      <c r="X367" s="229">
        <f t="shared" si="328"/>
        <v>0</v>
      </c>
      <c r="Y367" s="229">
        <f t="shared" si="328"/>
        <v>0</v>
      </c>
      <c r="Z367" s="229">
        <f t="shared" si="328"/>
        <v>0</v>
      </c>
      <c r="AA367" s="229">
        <f t="shared" si="328"/>
        <v>0</v>
      </c>
      <c r="AB367" s="229">
        <f t="shared" si="328"/>
        <v>0</v>
      </c>
      <c r="AC367" s="229">
        <f t="shared" si="328"/>
        <v>0</v>
      </c>
      <c r="AD367" s="229">
        <f t="shared" si="328"/>
        <v>0</v>
      </c>
      <c r="AE367" s="229">
        <f t="shared" si="328"/>
        <v>0</v>
      </c>
      <c r="AF367" s="229">
        <f t="shared" si="328"/>
        <v>0</v>
      </c>
      <c r="AG367" s="229">
        <f t="shared" si="328"/>
        <v>0</v>
      </c>
      <c r="AH367" s="229">
        <f t="shared" si="328"/>
        <v>0</v>
      </c>
      <c r="AI367" s="229">
        <f t="shared" si="328"/>
        <v>0</v>
      </c>
      <c r="AJ367" s="229">
        <f t="shared" si="328"/>
        <v>0</v>
      </c>
      <c r="AK367" s="229">
        <f t="shared" si="328"/>
        <v>0</v>
      </c>
      <c r="AL367" s="229">
        <f t="shared" si="328"/>
        <v>0</v>
      </c>
      <c r="AM367" s="229">
        <f t="shared" si="328"/>
        <v>0</v>
      </c>
      <c r="AN367" s="229">
        <f t="shared" si="328"/>
        <v>0</v>
      </c>
      <c r="AO367" s="229">
        <f t="shared" si="328"/>
        <v>0</v>
      </c>
      <c r="AP367" s="229">
        <f t="shared" si="328"/>
        <v>0</v>
      </c>
      <c r="AQ367" s="229">
        <f t="shared" si="328"/>
        <v>0</v>
      </c>
      <c r="AR367" s="229">
        <f t="shared" si="328"/>
        <v>0</v>
      </c>
      <c r="AS367" s="229">
        <f t="shared" si="328"/>
        <v>0</v>
      </c>
      <c r="AT367" s="229">
        <f t="shared" si="328"/>
        <v>0</v>
      </c>
      <c r="AU367" s="229">
        <f t="shared" si="328"/>
        <v>0</v>
      </c>
      <c r="AV367" s="229">
        <f t="shared" si="328"/>
        <v>0</v>
      </c>
      <c r="AW367" s="229">
        <f t="shared" si="328"/>
        <v>0</v>
      </c>
      <c r="AX367" s="229">
        <f t="shared" si="328"/>
        <v>0</v>
      </c>
      <c r="AY367" s="229">
        <f t="shared" si="328"/>
        <v>0</v>
      </c>
      <c r="AZ367" s="229">
        <f t="shared" si="328"/>
        <v>0</v>
      </c>
      <c r="BA367" s="229">
        <f t="shared" si="328"/>
        <v>0</v>
      </c>
      <c r="BB367" s="229">
        <f t="shared" si="328"/>
        <v>0</v>
      </c>
      <c r="BC367" s="229">
        <f t="shared" si="328"/>
        <v>0</v>
      </c>
      <c r="BD367" s="229">
        <f t="shared" si="328"/>
        <v>0</v>
      </c>
      <c r="BE367" s="229">
        <f t="shared" si="328"/>
        <v>0</v>
      </c>
      <c r="BF367" s="229">
        <f t="shared" si="328"/>
        <v>0</v>
      </c>
      <c r="BG367" s="229">
        <f t="shared" si="328"/>
        <v>0</v>
      </c>
      <c r="BH367" s="229">
        <f t="shared" si="328"/>
        <v>0</v>
      </c>
      <c r="BI367" s="229">
        <f t="shared" si="328"/>
        <v>0</v>
      </c>
      <c r="BJ367" s="229">
        <f t="shared" si="328"/>
        <v>0</v>
      </c>
      <c r="BK367" s="229">
        <f t="shared" si="328"/>
        <v>0</v>
      </c>
      <c r="BL367" s="229">
        <f t="shared" si="328"/>
        <v>0</v>
      </c>
      <c r="BM367" s="229">
        <f t="shared" si="328"/>
        <v>0</v>
      </c>
      <c r="BN367" s="229">
        <f t="shared" si="328"/>
        <v>0</v>
      </c>
      <c r="BO367" s="229">
        <f t="shared" si="327"/>
        <v>0</v>
      </c>
      <c r="BP367" s="229">
        <f t="shared" si="327"/>
        <v>0</v>
      </c>
      <c r="BQ367" s="229">
        <f t="shared" si="327"/>
        <v>0</v>
      </c>
      <c r="BR367" s="229">
        <f t="shared" si="327"/>
        <v>0</v>
      </c>
      <c r="BS367" s="229">
        <f t="shared" si="327"/>
        <v>0</v>
      </c>
      <c r="BT367" s="229">
        <f t="shared" si="327"/>
        <v>0</v>
      </c>
      <c r="BU367" s="229">
        <f t="shared" si="327"/>
        <v>0</v>
      </c>
      <c r="BV367" s="229">
        <f t="shared" si="327"/>
        <v>0</v>
      </c>
      <c r="BW367" s="229">
        <f t="shared" si="327"/>
        <v>0</v>
      </c>
      <c r="BX367" s="229">
        <f t="shared" si="327"/>
        <v>0</v>
      </c>
      <c r="BY367" s="229">
        <f t="shared" si="327"/>
        <v>0</v>
      </c>
      <c r="BZ367" s="229">
        <f t="shared" si="327"/>
        <v>0</v>
      </c>
    </row>
    <row r="368" spans="1:78" x14ac:dyDescent="0.2">
      <c r="A368" s="7" t="str">
        <f t="shared" si="323"/>
        <v>Roll-in 9</v>
      </c>
      <c r="B368" s="7">
        <f t="shared" si="323"/>
        <v>0</v>
      </c>
      <c r="C368" s="7">
        <f t="shared" si="305"/>
        <v>53</v>
      </c>
      <c r="D368" s="165">
        <f t="shared" si="319"/>
        <v>45077</v>
      </c>
      <c r="E368" s="313">
        <f>HLOOKUP(D368,INPUTS!$D$86:$BW$93,IF(B368=1,4,8),FALSE)</f>
        <v>0</v>
      </c>
      <c r="F368" s="77"/>
      <c r="G368" s="229">
        <f t="shared" si="328"/>
        <v>0</v>
      </c>
      <c r="H368" s="229">
        <f t="shared" si="328"/>
        <v>0</v>
      </c>
      <c r="I368" s="229">
        <f t="shared" si="328"/>
        <v>0</v>
      </c>
      <c r="J368" s="229">
        <f t="shared" si="328"/>
        <v>0</v>
      </c>
      <c r="K368" s="229">
        <f t="shared" si="328"/>
        <v>0</v>
      </c>
      <c r="L368" s="229">
        <f t="shared" si="328"/>
        <v>0</v>
      </c>
      <c r="M368" s="229">
        <f t="shared" si="328"/>
        <v>0</v>
      </c>
      <c r="N368" s="229">
        <f t="shared" si="328"/>
        <v>0</v>
      </c>
      <c r="O368" s="229">
        <f t="shared" si="328"/>
        <v>0</v>
      </c>
      <c r="P368" s="229">
        <f t="shared" si="328"/>
        <v>0</v>
      </c>
      <c r="Q368" s="229">
        <f t="shared" si="328"/>
        <v>0</v>
      </c>
      <c r="R368" s="229">
        <f t="shared" si="328"/>
        <v>0</v>
      </c>
      <c r="S368" s="229">
        <f t="shared" si="328"/>
        <v>0</v>
      </c>
      <c r="T368" s="229">
        <f t="shared" si="328"/>
        <v>0</v>
      </c>
      <c r="U368" s="229">
        <f t="shared" si="328"/>
        <v>0</v>
      </c>
      <c r="V368" s="229">
        <f t="shared" si="328"/>
        <v>0</v>
      </c>
      <c r="W368" s="229">
        <f t="shared" si="328"/>
        <v>0</v>
      </c>
      <c r="X368" s="229">
        <f t="shared" si="328"/>
        <v>0</v>
      </c>
      <c r="Y368" s="229">
        <f t="shared" si="328"/>
        <v>0</v>
      </c>
      <c r="Z368" s="229">
        <f t="shared" si="328"/>
        <v>0</v>
      </c>
      <c r="AA368" s="229">
        <f t="shared" si="328"/>
        <v>0</v>
      </c>
      <c r="AB368" s="229">
        <f t="shared" si="328"/>
        <v>0</v>
      </c>
      <c r="AC368" s="229">
        <f t="shared" si="328"/>
        <v>0</v>
      </c>
      <c r="AD368" s="229">
        <f t="shared" si="328"/>
        <v>0</v>
      </c>
      <c r="AE368" s="229">
        <f t="shared" si="328"/>
        <v>0</v>
      </c>
      <c r="AF368" s="229">
        <f t="shared" si="328"/>
        <v>0</v>
      </c>
      <c r="AG368" s="229">
        <f t="shared" si="328"/>
        <v>0</v>
      </c>
      <c r="AH368" s="229">
        <f t="shared" si="328"/>
        <v>0</v>
      </c>
      <c r="AI368" s="229">
        <f t="shared" si="328"/>
        <v>0</v>
      </c>
      <c r="AJ368" s="229">
        <f t="shared" si="328"/>
        <v>0</v>
      </c>
      <c r="AK368" s="229">
        <f t="shared" si="328"/>
        <v>0</v>
      </c>
      <c r="AL368" s="229">
        <f t="shared" si="328"/>
        <v>0</v>
      </c>
      <c r="AM368" s="229">
        <f t="shared" si="328"/>
        <v>0</v>
      </c>
      <c r="AN368" s="229">
        <f t="shared" si="328"/>
        <v>0</v>
      </c>
      <c r="AO368" s="229">
        <f t="shared" si="328"/>
        <v>0</v>
      </c>
      <c r="AP368" s="229">
        <f t="shared" si="328"/>
        <v>0</v>
      </c>
      <c r="AQ368" s="229">
        <f t="shared" si="328"/>
        <v>0</v>
      </c>
      <c r="AR368" s="229">
        <f t="shared" si="328"/>
        <v>0</v>
      </c>
      <c r="AS368" s="229">
        <f t="shared" si="328"/>
        <v>0</v>
      </c>
      <c r="AT368" s="229">
        <f t="shared" si="328"/>
        <v>0</v>
      </c>
      <c r="AU368" s="229">
        <f t="shared" si="328"/>
        <v>0</v>
      </c>
      <c r="AV368" s="229">
        <f t="shared" si="328"/>
        <v>0</v>
      </c>
      <c r="AW368" s="229">
        <f t="shared" si="328"/>
        <v>0</v>
      </c>
      <c r="AX368" s="229">
        <f t="shared" si="328"/>
        <v>0</v>
      </c>
      <c r="AY368" s="229">
        <f t="shared" si="328"/>
        <v>0</v>
      </c>
      <c r="AZ368" s="229">
        <f t="shared" si="328"/>
        <v>0</v>
      </c>
      <c r="BA368" s="229">
        <f t="shared" si="328"/>
        <v>0</v>
      </c>
      <c r="BB368" s="229">
        <f t="shared" si="328"/>
        <v>0</v>
      </c>
      <c r="BC368" s="229">
        <f t="shared" si="328"/>
        <v>0</v>
      </c>
      <c r="BD368" s="229">
        <f t="shared" si="328"/>
        <v>0</v>
      </c>
      <c r="BE368" s="229">
        <f t="shared" si="328"/>
        <v>0</v>
      </c>
      <c r="BF368" s="229">
        <f t="shared" si="328"/>
        <v>0</v>
      </c>
      <c r="BG368" s="229">
        <f t="shared" si="328"/>
        <v>0</v>
      </c>
      <c r="BH368" s="229">
        <f t="shared" si="328"/>
        <v>0</v>
      </c>
      <c r="BI368" s="229">
        <f t="shared" si="328"/>
        <v>0</v>
      </c>
      <c r="BJ368" s="229">
        <f t="shared" si="328"/>
        <v>0</v>
      </c>
      <c r="BK368" s="229">
        <f t="shared" si="328"/>
        <v>0</v>
      </c>
      <c r="BL368" s="229">
        <f t="shared" si="328"/>
        <v>0</v>
      </c>
      <c r="BM368" s="229">
        <f t="shared" si="328"/>
        <v>0</v>
      </c>
      <c r="BN368" s="229">
        <f t="shared" si="328"/>
        <v>0</v>
      </c>
      <c r="BO368" s="229">
        <f t="shared" si="327"/>
        <v>0</v>
      </c>
      <c r="BP368" s="229">
        <f t="shared" si="327"/>
        <v>0</v>
      </c>
      <c r="BQ368" s="229">
        <f t="shared" si="327"/>
        <v>0</v>
      </c>
      <c r="BR368" s="229">
        <f t="shared" si="327"/>
        <v>0</v>
      </c>
      <c r="BS368" s="229">
        <f t="shared" si="327"/>
        <v>0</v>
      </c>
      <c r="BT368" s="229">
        <f t="shared" si="327"/>
        <v>0</v>
      </c>
      <c r="BU368" s="229">
        <f t="shared" si="327"/>
        <v>0</v>
      </c>
      <c r="BV368" s="229">
        <f t="shared" si="327"/>
        <v>0</v>
      </c>
      <c r="BW368" s="229">
        <f t="shared" si="327"/>
        <v>0</v>
      </c>
      <c r="BX368" s="229">
        <f t="shared" si="327"/>
        <v>0</v>
      </c>
      <c r="BY368" s="229">
        <f t="shared" si="327"/>
        <v>0</v>
      </c>
      <c r="BZ368" s="229">
        <f t="shared" si="327"/>
        <v>0</v>
      </c>
    </row>
    <row r="369" spans="1:78" x14ac:dyDescent="0.2">
      <c r="A369" s="7" t="str">
        <f t="shared" si="323"/>
        <v>Roll-in 9</v>
      </c>
      <c r="B369" s="7">
        <f t="shared" si="323"/>
        <v>0</v>
      </c>
      <c r="C369" s="7">
        <f t="shared" si="305"/>
        <v>54</v>
      </c>
      <c r="D369" s="165">
        <f t="shared" si="319"/>
        <v>45107</v>
      </c>
      <c r="E369" s="313">
        <f>HLOOKUP(D369,INPUTS!$D$86:$BW$93,IF(B369=1,4,8),FALSE)</f>
        <v>0</v>
      </c>
      <c r="F369" s="77"/>
      <c r="G369" s="229">
        <f t="shared" si="328"/>
        <v>0</v>
      </c>
      <c r="H369" s="229">
        <f t="shared" si="328"/>
        <v>0</v>
      </c>
      <c r="I369" s="229">
        <f t="shared" si="328"/>
        <v>0</v>
      </c>
      <c r="J369" s="229">
        <f t="shared" si="328"/>
        <v>0</v>
      </c>
      <c r="K369" s="229">
        <f t="shared" si="328"/>
        <v>0</v>
      </c>
      <c r="L369" s="229">
        <f t="shared" si="328"/>
        <v>0</v>
      </c>
      <c r="M369" s="229">
        <f t="shared" si="328"/>
        <v>0</v>
      </c>
      <c r="N369" s="229">
        <f t="shared" si="328"/>
        <v>0</v>
      </c>
      <c r="O369" s="229">
        <f t="shared" si="328"/>
        <v>0</v>
      </c>
      <c r="P369" s="229">
        <f t="shared" si="328"/>
        <v>0</v>
      </c>
      <c r="Q369" s="229">
        <f t="shared" si="328"/>
        <v>0</v>
      </c>
      <c r="R369" s="229">
        <f t="shared" si="328"/>
        <v>0</v>
      </c>
      <c r="S369" s="229">
        <f t="shared" si="328"/>
        <v>0</v>
      </c>
      <c r="T369" s="229">
        <f t="shared" si="328"/>
        <v>0</v>
      </c>
      <c r="U369" s="229">
        <f t="shared" si="328"/>
        <v>0</v>
      </c>
      <c r="V369" s="229">
        <f t="shared" si="328"/>
        <v>0</v>
      </c>
      <c r="W369" s="229">
        <f t="shared" si="328"/>
        <v>0</v>
      </c>
      <c r="X369" s="229">
        <f t="shared" si="328"/>
        <v>0</v>
      </c>
      <c r="Y369" s="229">
        <f t="shared" si="328"/>
        <v>0</v>
      </c>
      <c r="Z369" s="229">
        <f t="shared" si="328"/>
        <v>0</v>
      </c>
      <c r="AA369" s="229">
        <f t="shared" si="328"/>
        <v>0</v>
      </c>
      <c r="AB369" s="229">
        <f t="shared" si="328"/>
        <v>0</v>
      </c>
      <c r="AC369" s="229">
        <f t="shared" si="328"/>
        <v>0</v>
      </c>
      <c r="AD369" s="229">
        <f t="shared" si="328"/>
        <v>0</v>
      </c>
      <c r="AE369" s="229">
        <f t="shared" si="328"/>
        <v>0</v>
      </c>
      <c r="AF369" s="229">
        <f t="shared" si="328"/>
        <v>0</v>
      </c>
      <c r="AG369" s="229">
        <f t="shared" si="328"/>
        <v>0</v>
      </c>
      <c r="AH369" s="229">
        <f t="shared" si="328"/>
        <v>0</v>
      </c>
      <c r="AI369" s="229">
        <f t="shared" si="328"/>
        <v>0</v>
      </c>
      <c r="AJ369" s="229">
        <f t="shared" si="328"/>
        <v>0</v>
      </c>
      <c r="AK369" s="229">
        <f t="shared" si="328"/>
        <v>0</v>
      </c>
      <c r="AL369" s="229">
        <f t="shared" si="328"/>
        <v>0</v>
      </c>
      <c r="AM369" s="229">
        <f t="shared" si="328"/>
        <v>0</v>
      </c>
      <c r="AN369" s="229">
        <f t="shared" si="328"/>
        <v>0</v>
      </c>
      <c r="AO369" s="229">
        <f t="shared" si="328"/>
        <v>0</v>
      </c>
      <c r="AP369" s="229">
        <f t="shared" si="328"/>
        <v>0</v>
      </c>
      <c r="AQ369" s="229">
        <f t="shared" si="328"/>
        <v>0</v>
      </c>
      <c r="AR369" s="229">
        <f t="shared" si="328"/>
        <v>0</v>
      </c>
      <c r="AS369" s="229">
        <f t="shared" si="328"/>
        <v>0</v>
      </c>
      <c r="AT369" s="229">
        <f t="shared" si="328"/>
        <v>0</v>
      </c>
      <c r="AU369" s="229">
        <f t="shared" si="328"/>
        <v>0</v>
      </c>
      <c r="AV369" s="229">
        <f t="shared" si="328"/>
        <v>0</v>
      </c>
      <c r="AW369" s="229">
        <f t="shared" si="328"/>
        <v>0</v>
      </c>
      <c r="AX369" s="229">
        <f t="shared" si="328"/>
        <v>0</v>
      </c>
      <c r="AY369" s="229">
        <f t="shared" si="328"/>
        <v>0</v>
      </c>
      <c r="AZ369" s="229">
        <f t="shared" si="328"/>
        <v>0</v>
      </c>
      <c r="BA369" s="229">
        <f t="shared" si="328"/>
        <v>0</v>
      </c>
      <c r="BB369" s="229">
        <f t="shared" si="328"/>
        <v>0</v>
      </c>
      <c r="BC369" s="229">
        <f t="shared" si="328"/>
        <v>0</v>
      </c>
      <c r="BD369" s="229">
        <f t="shared" si="328"/>
        <v>0</v>
      </c>
      <c r="BE369" s="229">
        <f t="shared" si="328"/>
        <v>0</v>
      </c>
      <c r="BF369" s="229">
        <f t="shared" si="328"/>
        <v>0</v>
      </c>
      <c r="BG369" s="229">
        <f t="shared" si="328"/>
        <v>0</v>
      </c>
      <c r="BH369" s="229">
        <f t="shared" si="328"/>
        <v>0</v>
      </c>
      <c r="BI369" s="229">
        <f t="shared" si="328"/>
        <v>0</v>
      </c>
      <c r="BJ369" s="229">
        <f t="shared" si="328"/>
        <v>0</v>
      </c>
      <c r="BK369" s="229">
        <f t="shared" si="328"/>
        <v>0</v>
      </c>
      <c r="BL369" s="229">
        <f t="shared" si="328"/>
        <v>0</v>
      </c>
      <c r="BM369" s="229">
        <f t="shared" si="328"/>
        <v>0</v>
      </c>
      <c r="BN369" s="229">
        <f t="shared" si="328"/>
        <v>0</v>
      </c>
      <c r="BO369" s="229">
        <f t="shared" si="327"/>
        <v>0</v>
      </c>
      <c r="BP369" s="229">
        <f t="shared" si="327"/>
        <v>0</v>
      </c>
      <c r="BQ369" s="229">
        <f t="shared" si="327"/>
        <v>0</v>
      </c>
      <c r="BR369" s="229">
        <f t="shared" si="327"/>
        <v>0</v>
      </c>
      <c r="BS369" s="229">
        <f t="shared" si="327"/>
        <v>0</v>
      </c>
      <c r="BT369" s="229">
        <f t="shared" si="327"/>
        <v>0</v>
      </c>
      <c r="BU369" s="229">
        <f t="shared" si="327"/>
        <v>0</v>
      </c>
      <c r="BV369" s="229">
        <f t="shared" si="327"/>
        <v>0</v>
      </c>
      <c r="BW369" s="229">
        <f t="shared" si="327"/>
        <v>0</v>
      </c>
      <c r="BX369" s="229">
        <f t="shared" si="327"/>
        <v>0</v>
      </c>
      <c r="BY369" s="229">
        <f t="shared" si="327"/>
        <v>0</v>
      </c>
      <c r="BZ369" s="229">
        <f t="shared" si="327"/>
        <v>0</v>
      </c>
    </row>
    <row r="370" spans="1:78" x14ac:dyDescent="0.2">
      <c r="A370" s="7" t="str">
        <f t="shared" si="323"/>
        <v>Roll-in 9</v>
      </c>
      <c r="B370" s="7">
        <f t="shared" si="323"/>
        <v>0</v>
      </c>
      <c r="C370" s="7">
        <f t="shared" si="305"/>
        <v>55</v>
      </c>
      <c r="D370" s="165">
        <f t="shared" si="319"/>
        <v>45138</v>
      </c>
      <c r="E370" s="313">
        <f>HLOOKUP(D370,INPUTS!$D$86:$BW$93,IF(B370=1,4,8),FALSE)</f>
        <v>0</v>
      </c>
      <c r="F370" s="77"/>
      <c r="G370" s="229">
        <f t="shared" si="328"/>
        <v>0</v>
      </c>
      <c r="H370" s="229">
        <f t="shared" si="328"/>
        <v>0</v>
      </c>
      <c r="I370" s="229">
        <f t="shared" si="328"/>
        <v>0</v>
      </c>
      <c r="J370" s="229">
        <f t="shared" si="328"/>
        <v>0</v>
      </c>
      <c r="K370" s="229">
        <f t="shared" si="328"/>
        <v>0</v>
      </c>
      <c r="L370" s="229">
        <f t="shared" si="328"/>
        <v>0</v>
      </c>
      <c r="M370" s="229">
        <f t="shared" si="328"/>
        <v>0</v>
      </c>
      <c r="N370" s="229">
        <f t="shared" si="328"/>
        <v>0</v>
      </c>
      <c r="O370" s="229">
        <f t="shared" si="328"/>
        <v>0</v>
      </c>
      <c r="P370" s="229">
        <f t="shared" si="328"/>
        <v>0</v>
      </c>
      <c r="Q370" s="229">
        <f t="shared" si="328"/>
        <v>0</v>
      </c>
      <c r="R370" s="229">
        <f t="shared" si="328"/>
        <v>0</v>
      </c>
      <c r="S370" s="229">
        <f t="shared" si="328"/>
        <v>0</v>
      </c>
      <c r="T370" s="229">
        <f t="shared" si="328"/>
        <v>0</v>
      </c>
      <c r="U370" s="229">
        <f t="shared" si="328"/>
        <v>0</v>
      </c>
      <c r="V370" s="229">
        <f t="shared" ref="V370:BZ385" si="329">IF(V$9=$D370,$E370,0)</f>
        <v>0</v>
      </c>
      <c r="W370" s="229">
        <f t="shared" si="329"/>
        <v>0</v>
      </c>
      <c r="X370" s="229">
        <f t="shared" si="329"/>
        <v>0</v>
      </c>
      <c r="Y370" s="229">
        <f t="shared" si="329"/>
        <v>0</v>
      </c>
      <c r="Z370" s="229">
        <f t="shared" si="329"/>
        <v>0</v>
      </c>
      <c r="AA370" s="229">
        <f t="shared" si="329"/>
        <v>0</v>
      </c>
      <c r="AB370" s="229">
        <f t="shared" si="329"/>
        <v>0</v>
      </c>
      <c r="AC370" s="229">
        <f t="shared" si="329"/>
        <v>0</v>
      </c>
      <c r="AD370" s="229">
        <f t="shared" si="329"/>
        <v>0</v>
      </c>
      <c r="AE370" s="229">
        <f t="shared" si="329"/>
        <v>0</v>
      </c>
      <c r="AF370" s="229">
        <f t="shared" si="329"/>
        <v>0</v>
      </c>
      <c r="AG370" s="229">
        <f t="shared" si="329"/>
        <v>0</v>
      </c>
      <c r="AH370" s="229">
        <f t="shared" si="329"/>
        <v>0</v>
      </c>
      <c r="AI370" s="229">
        <f t="shared" si="329"/>
        <v>0</v>
      </c>
      <c r="AJ370" s="229">
        <f t="shared" si="329"/>
        <v>0</v>
      </c>
      <c r="AK370" s="229">
        <f t="shared" si="329"/>
        <v>0</v>
      </c>
      <c r="AL370" s="229">
        <f t="shared" si="329"/>
        <v>0</v>
      </c>
      <c r="AM370" s="229">
        <f t="shared" si="329"/>
        <v>0</v>
      </c>
      <c r="AN370" s="229">
        <f t="shared" si="329"/>
        <v>0</v>
      </c>
      <c r="AO370" s="229">
        <f t="shared" si="329"/>
        <v>0</v>
      </c>
      <c r="AP370" s="229">
        <f t="shared" si="329"/>
        <v>0</v>
      </c>
      <c r="AQ370" s="229">
        <f t="shared" si="329"/>
        <v>0</v>
      </c>
      <c r="AR370" s="229">
        <f t="shared" si="329"/>
        <v>0</v>
      </c>
      <c r="AS370" s="229">
        <f t="shared" si="329"/>
        <v>0</v>
      </c>
      <c r="AT370" s="229">
        <f t="shared" si="329"/>
        <v>0</v>
      </c>
      <c r="AU370" s="229">
        <f t="shared" si="329"/>
        <v>0</v>
      </c>
      <c r="AV370" s="229">
        <f t="shared" si="329"/>
        <v>0</v>
      </c>
      <c r="AW370" s="229">
        <f t="shared" si="329"/>
        <v>0</v>
      </c>
      <c r="AX370" s="229">
        <f t="shared" si="329"/>
        <v>0</v>
      </c>
      <c r="AY370" s="229">
        <f t="shared" si="329"/>
        <v>0</v>
      </c>
      <c r="AZ370" s="229">
        <f t="shared" si="329"/>
        <v>0</v>
      </c>
      <c r="BA370" s="229">
        <f t="shared" si="329"/>
        <v>0</v>
      </c>
      <c r="BB370" s="229">
        <f t="shared" si="329"/>
        <v>0</v>
      </c>
      <c r="BC370" s="229">
        <f t="shared" si="329"/>
        <v>0</v>
      </c>
      <c r="BD370" s="229">
        <f t="shared" si="329"/>
        <v>0</v>
      </c>
      <c r="BE370" s="229">
        <f t="shared" si="329"/>
        <v>0</v>
      </c>
      <c r="BF370" s="229">
        <f t="shared" si="329"/>
        <v>0</v>
      </c>
      <c r="BG370" s="229">
        <f t="shared" si="329"/>
        <v>0</v>
      </c>
      <c r="BH370" s="229">
        <f t="shared" si="329"/>
        <v>0</v>
      </c>
      <c r="BI370" s="229">
        <f t="shared" si="329"/>
        <v>0</v>
      </c>
      <c r="BJ370" s="229">
        <f t="shared" si="329"/>
        <v>0</v>
      </c>
      <c r="BK370" s="229">
        <f t="shared" si="329"/>
        <v>0</v>
      </c>
      <c r="BL370" s="229">
        <f t="shared" si="329"/>
        <v>0</v>
      </c>
      <c r="BM370" s="229">
        <f t="shared" si="329"/>
        <v>0</v>
      </c>
      <c r="BN370" s="229">
        <f t="shared" si="329"/>
        <v>0</v>
      </c>
      <c r="BO370" s="229">
        <f t="shared" si="329"/>
        <v>0</v>
      </c>
      <c r="BP370" s="229">
        <f t="shared" si="329"/>
        <v>0</v>
      </c>
      <c r="BQ370" s="229">
        <f t="shared" si="329"/>
        <v>0</v>
      </c>
      <c r="BR370" s="229">
        <f t="shared" si="329"/>
        <v>0</v>
      </c>
      <c r="BS370" s="229">
        <f t="shared" si="329"/>
        <v>0</v>
      </c>
      <c r="BT370" s="229">
        <f t="shared" si="329"/>
        <v>0</v>
      </c>
      <c r="BU370" s="229">
        <f t="shared" si="329"/>
        <v>0</v>
      </c>
      <c r="BV370" s="229">
        <f t="shared" si="329"/>
        <v>0</v>
      </c>
      <c r="BW370" s="229">
        <f t="shared" si="329"/>
        <v>0</v>
      </c>
      <c r="BX370" s="229">
        <f t="shared" si="329"/>
        <v>0</v>
      </c>
      <c r="BY370" s="229">
        <f t="shared" si="329"/>
        <v>0</v>
      </c>
      <c r="BZ370" s="229">
        <f t="shared" si="329"/>
        <v>0</v>
      </c>
    </row>
    <row r="371" spans="1:78" x14ac:dyDescent="0.2">
      <c r="A371" s="7" t="str">
        <f t="shared" si="323"/>
        <v>Roll-in 9</v>
      </c>
      <c r="B371" s="7">
        <f t="shared" si="323"/>
        <v>0</v>
      </c>
      <c r="C371" s="7">
        <f t="shared" si="305"/>
        <v>56</v>
      </c>
      <c r="D371" s="165">
        <f t="shared" si="319"/>
        <v>45169</v>
      </c>
      <c r="E371" s="313">
        <f>HLOOKUP(D371,INPUTS!$D$86:$BW$93,IF(B371=1,4,8),FALSE)</f>
        <v>0</v>
      </c>
      <c r="F371" s="77"/>
      <c r="G371" s="229">
        <f t="shared" ref="G371:BN375" si="330">IF(G$9=$D371,$E371,0)</f>
        <v>0</v>
      </c>
      <c r="H371" s="229">
        <f t="shared" si="330"/>
        <v>0</v>
      </c>
      <c r="I371" s="229">
        <f t="shared" si="330"/>
        <v>0</v>
      </c>
      <c r="J371" s="229">
        <f t="shared" si="330"/>
        <v>0</v>
      </c>
      <c r="K371" s="229">
        <f t="shared" si="330"/>
        <v>0</v>
      </c>
      <c r="L371" s="229">
        <f t="shared" si="330"/>
        <v>0</v>
      </c>
      <c r="M371" s="229">
        <f t="shared" si="330"/>
        <v>0</v>
      </c>
      <c r="N371" s="229">
        <f t="shared" si="330"/>
        <v>0</v>
      </c>
      <c r="O371" s="229">
        <f t="shared" si="330"/>
        <v>0</v>
      </c>
      <c r="P371" s="229">
        <f t="shared" si="330"/>
        <v>0</v>
      </c>
      <c r="Q371" s="229">
        <f t="shared" si="330"/>
        <v>0</v>
      </c>
      <c r="R371" s="229">
        <f t="shared" si="330"/>
        <v>0</v>
      </c>
      <c r="S371" s="229">
        <f t="shared" si="330"/>
        <v>0</v>
      </c>
      <c r="T371" s="229">
        <f t="shared" si="330"/>
        <v>0</v>
      </c>
      <c r="U371" s="229">
        <f t="shared" si="330"/>
        <v>0</v>
      </c>
      <c r="V371" s="229">
        <f t="shared" si="330"/>
        <v>0</v>
      </c>
      <c r="W371" s="229">
        <f t="shared" si="330"/>
        <v>0</v>
      </c>
      <c r="X371" s="229">
        <f t="shared" si="330"/>
        <v>0</v>
      </c>
      <c r="Y371" s="229">
        <f t="shared" si="330"/>
        <v>0</v>
      </c>
      <c r="Z371" s="229">
        <f t="shared" si="330"/>
        <v>0</v>
      </c>
      <c r="AA371" s="229">
        <f t="shared" si="330"/>
        <v>0</v>
      </c>
      <c r="AB371" s="229">
        <f t="shared" si="330"/>
        <v>0</v>
      </c>
      <c r="AC371" s="229">
        <f t="shared" si="330"/>
        <v>0</v>
      </c>
      <c r="AD371" s="229">
        <f t="shared" si="330"/>
        <v>0</v>
      </c>
      <c r="AE371" s="229">
        <f t="shared" si="330"/>
        <v>0</v>
      </c>
      <c r="AF371" s="229">
        <f t="shared" si="330"/>
        <v>0</v>
      </c>
      <c r="AG371" s="229">
        <f t="shared" si="330"/>
        <v>0</v>
      </c>
      <c r="AH371" s="229">
        <f t="shared" si="330"/>
        <v>0</v>
      </c>
      <c r="AI371" s="229">
        <f t="shared" si="330"/>
        <v>0</v>
      </c>
      <c r="AJ371" s="229">
        <f t="shared" si="330"/>
        <v>0</v>
      </c>
      <c r="AK371" s="229">
        <f t="shared" si="330"/>
        <v>0</v>
      </c>
      <c r="AL371" s="229">
        <f t="shared" si="330"/>
        <v>0</v>
      </c>
      <c r="AM371" s="229">
        <f t="shared" si="330"/>
        <v>0</v>
      </c>
      <c r="AN371" s="229">
        <f t="shared" si="330"/>
        <v>0</v>
      </c>
      <c r="AO371" s="229">
        <f t="shared" si="330"/>
        <v>0</v>
      </c>
      <c r="AP371" s="229">
        <f t="shared" si="330"/>
        <v>0</v>
      </c>
      <c r="AQ371" s="229">
        <f t="shared" si="330"/>
        <v>0</v>
      </c>
      <c r="AR371" s="229">
        <f t="shared" si="330"/>
        <v>0</v>
      </c>
      <c r="AS371" s="229">
        <f t="shared" si="330"/>
        <v>0</v>
      </c>
      <c r="AT371" s="229">
        <f t="shared" si="330"/>
        <v>0</v>
      </c>
      <c r="AU371" s="229">
        <f t="shared" si="330"/>
        <v>0</v>
      </c>
      <c r="AV371" s="229">
        <f t="shared" si="330"/>
        <v>0</v>
      </c>
      <c r="AW371" s="229">
        <f t="shared" si="330"/>
        <v>0</v>
      </c>
      <c r="AX371" s="229">
        <f t="shared" si="330"/>
        <v>0</v>
      </c>
      <c r="AY371" s="229">
        <f t="shared" si="330"/>
        <v>0</v>
      </c>
      <c r="AZ371" s="229">
        <f t="shared" si="330"/>
        <v>0</v>
      </c>
      <c r="BA371" s="229">
        <f t="shared" si="330"/>
        <v>0</v>
      </c>
      <c r="BB371" s="229">
        <f t="shared" si="330"/>
        <v>0</v>
      </c>
      <c r="BC371" s="229">
        <f t="shared" si="330"/>
        <v>0</v>
      </c>
      <c r="BD371" s="229">
        <f t="shared" si="330"/>
        <v>0</v>
      </c>
      <c r="BE371" s="229">
        <f t="shared" si="330"/>
        <v>0</v>
      </c>
      <c r="BF371" s="229">
        <f t="shared" si="330"/>
        <v>0</v>
      </c>
      <c r="BG371" s="229">
        <f t="shared" si="330"/>
        <v>0</v>
      </c>
      <c r="BH371" s="229">
        <f t="shared" si="330"/>
        <v>0</v>
      </c>
      <c r="BI371" s="229">
        <f t="shared" si="330"/>
        <v>0</v>
      </c>
      <c r="BJ371" s="229">
        <f t="shared" si="330"/>
        <v>0</v>
      </c>
      <c r="BK371" s="229">
        <f t="shared" si="330"/>
        <v>0</v>
      </c>
      <c r="BL371" s="229">
        <f t="shared" si="330"/>
        <v>0</v>
      </c>
      <c r="BM371" s="229">
        <f t="shared" si="330"/>
        <v>0</v>
      </c>
      <c r="BN371" s="229">
        <f t="shared" si="330"/>
        <v>0</v>
      </c>
      <c r="BO371" s="229">
        <f t="shared" si="329"/>
        <v>0</v>
      </c>
      <c r="BP371" s="229">
        <f t="shared" si="329"/>
        <v>0</v>
      </c>
      <c r="BQ371" s="229">
        <f t="shared" si="329"/>
        <v>0</v>
      </c>
      <c r="BR371" s="229">
        <f t="shared" si="329"/>
        <v>0</v>
      </c>
      <c r="BS371" s="229">
        <f t="shared" si="329"/>
        <v>0</v>
      </c>
      <c r="BT371" s="229">
        <f t="shared" si="329"/>
        <v>0</v>
      </c>
      <c r="BU371" s="229">
        <f t="shared" si="329"/>
        <v>0</v>
      </c>
      <c r="BV371" s="229">
        <f t="shared" si="329"/>
        <v>0</v>
      </c>
      <c r="BW371" s="229">
        <f t="shared" si="329"/>
        <v>0</v>
      </c>
      <c r="BX371" s="229">
        <f t="shared" si="329"/>
        <v>0</v>
      </c>
      <c r="BY371" s="229">
        <f t="shared" si="329"/>
        <v>0</v>
      </c>
      <c r="BZ371" s="229">
        <f t="shared" si="329"/>
        <v>0</v>
      </c>
    </row>
    <row r="372" spans="1:78" x14ac:dyDescent="0.2">
      <c r="A372" s="7" t="str">
        <f t="shared" si="323"/>
        <v>Roll-in 10</v>
      </c>
      <c r="B372" s="7">
        <f t="shared" si="323"/>
        <v>0</v>
      </c>
      <c r="C372" s="7">
        <f t="shared" si="305"/>
        <v>57</v>
      </c>
      <c r="D372" s="165">
        <f t="shared" si="319"/>
        <v>45199</v>
      </c>
      <c r="E372" s="313">
        <f>HLOOKUP(D372,INPUTS!$D$86:$BW$93,IF(B372=1,4,8),FALSE)</f>
        <v>0</v>
      </c>
      <c r="F372" s="77"/>
      <c r="G372" s="229">
        <f t="shared" si="330"/>
        <v>0</v>
      </c>
      <c r="H372" s="229">
        <f t="shared" si="330"/>
        <v>0</v>
      </c>
      <c r="I372" s="229">
        <f t="shared" si="330"/>
        <v>0</v>
      </c>
      <c r="J372" s="229">
        <f t="shared" si="330"/>
        <v>0</v>
      </c>
      <c r="K372" s="229">
        <f t="shared" si="330"/>
        <v>0</v>
      </c>
      <c r="L372" s="229">
        <f t="shared" si="330"/>
        <v>0</v>
      </c>
      <c r="M372" s="229">
        <f t="shared" si="330"/>
        <v>0</v>
      </c>
      <c r="N372" s="229">
        <f t="shared" si="330"/>
        <v>0</v>
      </c>
      <c r="O372" s="229">
        <f t="shared" si="330"/>
        <v>0</v>
      </c>
      <c r="P372" s="229">
        <f t="shared" si="330"/>
        <v>0</v>
      </c>
      <c r="Q372" s="229">
        <f t="shared" si="330"/>
        <v>0</v>
      </c>
      <c r="R372" s="229">
        <f t="shared" si="330"/>
        <v>0</v>
      </c>
      <c r="S372" s="229">
        <f t="shared" si="330"/>
        <v>0</v>
      </c>
      <c r="T372" s="229">
        <f t="shared" si="330"/>
        <v>0</v>
      </c>
      <c r="U372" s="229">
        <f t="shared" si="330"/>
        <v>0</v>
      </c>
      <c r="V372" s="229">
        <f t="shared" si="330"/>
        <v>0</v>
      </c>
      <c r="W372" s="229">
        <f t="shared" si="330"/>
        <v>0</v>
      </c>
      <c r="X372" s="229">
        <f t="shared" si="330"/>
        <v>0</v>
      </c>
      <c r="Y372" s="229">
        <f t="shared" si="330"/>
        <v>0</v>
      </c>
      <c r="Z372" s="229">
        <f t="shared" si="330"/>
        <v>0</v>
      </c>
      <c r="AA372" s="229">
        <f t="shared" si="330"/>
        <v>0</v>
      </c>
      <c r="AB372" s="229">
        <f t="shared" si="330"/>
        <v>0</v>
      </c>
      <c r="AC372" s="229">
        <f t="shared" si="330"/>
        <v>0</v>
      </c>
      <c r="AD372" s="229">
        <f t="shared" si="330"/>
        <v>0</v>
      </c>
      <c r="AE372" s="229">
        <f t="shared" si="330"/>
        <v>0</v>
      </c>
      <c r="AF372" s="229">
        <f t="shared" si="330"/>
        <v>0</v>
      </c>
      <c r="AG372" s="229">
        <f t="shared" si="330"/>
        <v>0</v>
      </c>
      <c r="AH372" s="229">
        <f t="shared" si="330"/>
        <v>0</v>
      </c>
      <c r="AI372" s="229">
        <f t="shared" si="330"/>
        <v>0</v>
      </c>
      <c r="AJ372" s="229">
        <f t="shared" si="330"/>
        <v>0</v>
      </c>
      <c r="AK372" s="229">
        <f t="shared" si="330"/>
        <v>0</v>
      </c>
      <c r="AL372" s="229">
        <f t="shared" si="330"/>
        <v>0</v>
      </c>
      <c r="AM372" s="229">
        <f t="shared" si="330"/>
        <v>0</v>
      </c>
      <c r="AN372" s="229">
        <f t="shared" si="330"/>
        <v>0</v>
      </c>
      <c r="AO372" s="229">
        <f t="shared" si="330"/>
        <v>0</v>
      </c>
      <c r="AP372" s="229">
        <f t="shared" si="330"/>
        <v>0</v>
      </c>
      <c r="AQ372" s="229">
        <f t="shared" si="330"/>
        <v>0</v>
      </c>
      <c r="AR372" s="229">
        <f t="shared" si="330"/>
        <v>0</v>
      </c>
      <c r="AS372" s="229">
        <f t="shared" si="330"/>
        <v>0</v>
      </c>
      <c r="AT372" s="229">
        <f t="shared" si="330"/>
        <v>0</v>
      </c>
      <c r="AU372" s="229">
        <f t="shared" si="330"/>
        <v>0</v>
      </c>
      <c r="AV372" s="229">
        <f t="shared" si="330"/>
        <v>0</v>
      </c>
      <c r="AW372" s="229">
        <f t="shared" si="330"/>
        <v>0</v>
      </c>
      <c r="AX372" s="229">
        <f t="shared" si="330"/>
        <v>0</v>
      </c>
      <c r="AY372" s="229">
        <f t="shared" si="330"/>
        <v>0</v>
      </c>
      <c r="AZ372" s="229">
        <f t="shared" si="330"/>
        <v>0</v>
      </c>
      <c r="BA372" s="229">
        <f t="shared" si="330"/>
        <v>0</v>
      </c>
      <c r="BB372" s="229">
        <f t="shared" si="330"/>
        <v>0</v>
      </c>
      <c r="BC372" s="229">
        <f t="shared" si="330"/>
        <v>0</v>
      </c>
      <c r="BD372" s="229">
        <f t="shared" si="330"/>
        <v>0</v>
      </c>
      <c r="BE372" s="229">
        <f t="shared" si="330"/>
        <v>0</v>
      </c>
      <c r="BF372" s="229">
        <f t="shared" si="330"/>
        <v>0</v>
      </c>
      <c r="BG372" s="229">
        <f t="shared" si="330"/>
        <v>0</v>
      </c>
      <c r="BH372" s="229">
        <f t="shared" si="330"/>
        <v>0</v>
      </c>
      <c r="BI372" s="229">
        <f t="shared" si="330"/>
        <v>0</v>
      </c>
      <c r="BJ372" s="229">
        <f t="shared" si="330"/>
        <v>0</v>
      </c>
      <c r="BK372" s="229">
        <f t="shared" si="330"/>
        <v>0</v>
      </c>
      <c r="BL372" s="229">
        <f t="shared" si="330"/>
        <v>0</v>
      </c>
      <c r="BM372" s="229">
        <f t="shared" si="330"/>
        <v>0</v>
      </c>
      <c r="BN372" s="229">
        <f t="shared" si="330"/>
        <v>0</v>
      </c>
      <c r="BO372" s="229">
        <f t="shared" si="329"/>
        <v>0</v>
      </c>
      <c r="BP372" s="229">
        <f t="shared" si="329"/>
        <v>0</v>
      </c>
      <c r="BQ372" s="229">
        <f t="shared" si="329"/>
        <v>0</v>
      </c>
      <c r="BR372" s="229">
        <f t="shared" si="329"/>
        <v>0</v>
      </c>
      <c r="BS372" s="229">
        <f t="shared" si="329"/>
        <v>0</v>
      </c>
      <c r="BT372" s="229">
        <f t="shared" si="329"/>
        <v>0</v>
      </c>
      <c r="BU372" s="229">
        <f t="shared" si="329"/>
        <v>0</v>
      </c>
      <c r="BV372" s="229">
        <f t="shared" si="329"/>
        <v>0</v>
      </c>
      <c r="BW372" s="229">
        <f t="shared" si="329"/>
        <v>0</v>
      </c>
      <c r="BX372" s="229">
        <f t="shared" si="329"/>
        <v>0</v>
      </c>
      <c r="BY372" s="229">
        <f t="shared" si="329"/>
        <v>0</v>
      </c>
      <c r="BZ372" s="229">
        <f t="shared" si="329"/>
        <v>0</v>
      </c>
    </row>
    <row r="373" spans="1:78" x14ac:dyDescent="0.2">
      <c r="A373" s="7" t="str">
        <f t="shared" si="323"/>
        <v>Roll-in 10</v>
      </c>
      <c r="B373" s="7">
        <f t="shared" si="323"/>
        <v>0</v>
      </c>
      <c r="C373" s="7">
        <f t="shared" si="305"/>
        <v>58</v>
      </c>
      <c r="D373" s="165">
        <f t="shared" si="319"/>
        <v>45230</v>
      </c>
      <c r="E373" s="313">
        <f>HLOOKUP(D373,INPUTS!$D$86:$BW$93,IF(B373=1,4,8),FALSE)</f>
        <v>0</v>
      </c>
      <c r="F373" s="77"/>
      <c r="G373" s="229">
        <f t="shared" si="330"/>
        <v>0</v>
      </c>
      <c r="H373" s="229">
        <f t="shared" si="330"/>
        <v>0</v>
      </c>
      <c r="I373" s="229">
        <f t="shared" si="330"/>
        <v>0</v>
      </c>
      <c r="J373" s="229">
        <f t="shared" si="330"/>
        <v>0</v>
      </c>
      <c r="K373" s="229">
        <f t="shared" si="330"/>
        <v>0</v>
      </c>
      <c r="L373" s="229">
        <f t="shared" si="330"/>
        <v>0</v>
      </c>
      <c r="M373" s="229">
        <f t="shared" si="330"/>
        <v>0</v>
      </c>
      <c r="N373" s="229">
        <f t="shared" si="330"/>
        <v>0</v>
      </c>
      <c r="O373" s="229">
        <f t="shared" si="330"/>
        <v>0</v>
      </c>
      <c r="P373" s="229">
        <f t="shared" si="330"/>
        <v>0</v>
      </c>
      <c r="Q373" s="229">
        <f t="shared" si="330"/>
        <v>0</v>
      </c>
      <c r="R373" s="229">
        <f t="shared" si="330"/>
        <v>0</v>
      </c>
      <c r="S373" s="229">
        <f t="shared" si="330"/>
        <v>0</v>
      </c>
      <c r="T373" s="229">
        <f t="shared" si="330"/>
        <v>0</v>
      </c>
      <c r="U373" s="229">
        <f t="shared" si="330"/>
        <v>0</v>
      </c>
      <c r="V373" s="229">
        <f t="shared" si="330"/>
        <v>0</v>
      </c>
      <c r="W373" s="229">
        <f t="shared" si="330"/>
        <v>0</v>
      </c>
      <c r="X373" s="229">
        <f t="shared" si="330"/>
        <v>0</v>
      </c>
      <c r="Y373" s="229">
        <f t="shared" si="330"/>
        <v>0</v>
      </c>
      <c r="Z373" s="229">
        <f t="shared" si="330"/>
        <v>0</v>
      </c>
      <c r="AA373" s="229">
        <f t="shared" si="330"/>
        <v>0</v>
      </c>
      <c r="AB373" s="229">
        <f t="shared" si="330"/>
        <v>0</v>
      </c>
      <c r="AC373" s="229">
        <f t="shared" si="330"/>
        <v>0</v>
      </c>
      <c r="AD373" s="229">
        <f t="shared" si="330"/>
        <v>0</v>
      </c>
      <c r="AE373" s="229">
        <f t="shared" si="330"/>
        <v>0</v>
      </c>
      <c r="AF373" s="229">
        <f t="shared" si="330"/>
        <v>0</v>
      </c>
      <c r="AG373" s="229">
        <f t="shared" si="330"/>
        <v>0</v>
      </c>
      <c r="AH373" s="229">
        <f t="shared" si="330"/>
        <v>0</v>
      </c>
      <c r="AI373" s="229">
        <f t="shared" si="330"/>
        <v>0</v>
      </c>
      <c r="AJ373" s="229">
        <f t="shared" si="330"/>
        <v>0</v>
      </c>
      <c r="AK373" s="229">
        <f t="shared" si="330"/>
        <v>0</v>
      </c>
      <c r="AL373" s="229">
        <f t="shared" si="330"/>
        <v>0</v>
      </c>
      <c r="AM373" s="229">
        <f t="shared" si="330"/>
        <v>0</v>
      </c>
      <c r="AN373" s="229">
        <f t="shared" si="330"/>
        <v>0</v>
      </c>
      <c r="AO373" s="229">
        <f t="shared" si="330"/>
        <v>0</v>
      </c>
      <c r="AP373" s="229">
        <f t="shared" si="330"/>
        <v>0</v>
      </c>
      <c r="AQ373" s="229">
        <f t="shared" si="330"/>
        <v>0</v>
      </c>
      <c r="AR373" s="229">
        <f t="shared" si="330"/>
        <v>0</v>
      </c>
      <c r="AS373" s="229">
        <f t="shared" si="330"/>
        <v>0</v>
      </c>
      <c r="AT373" s="229">
        <f t="shared" si="330"/>
        <v>0</v>
      </c>
      <c r="AU373" s="229">
        <f t="shared" si="330"/>
        <v>0</v>
      </c>
      <c r="AV373" s="229">
        <f t="shared" si="330"/>
        <v>0</v>
      </c>
      <c r="AW373" s="229">
        <f t="shared" si="330"/>
        <v>0</v>
      </c>
      <c r="AX373" s="229">
        <f t="shared" si="330"/>
        <v>0</v>
      </c>
      <c r="AY373" s="229">
        <f t="shared" si="330"/>
        <v>0</v>
      </c>
      <c r="AZ373" s="229">
        <f t="shared" si="330"/>
        <v>0</v>
      </c>
      <c r="BA373" s="229">
        <f t="shared" si="330"/>
        <v>0</v>
      </c>
      <c r="BB373" s="229">
        <f t="shared" si="330"/>
        <v>0</v>
      </c>
      <c r="BC373" s="229">
        <f t="shared" si="330"/>
        <v>0</v>
      </c>
      <c r="BD373" s="229">
        <f t="shared" si="330"/>
        <v>0</v>
      </c>
      <c r="BE373" s="229">
        <f t="shared" si="330"/>
        <v>0</v>
      </c>
      <c r="BF373" s="229">
        <f t="shared" si="330"/>
        <v>0</v>
      </c>
      <c r="BG373" s="229">
        <f t="shared" si="330"/>
        <v>0</v>
      </c>
      <c r="BH373" s="229">
        <f t="shared" si="330"/>
        <v>0</v>
      </c>
      <c r="BI373" s="229">
        <f t="shared" si="330"/>
        <v>0</v>
      </c>
      <c r="BJ373" s="229">
        <f t="shared" si="330"/>
        <v>0</v>
      </c>
      <c r="BK373" s="229">
        <f t="shared" si="330"/>
        <v>0</v>
      </c>
      <c r="BL373" s="229">
        <f t="shared" si="330"/>
        <v>0</v>
      </c>
      <c r="BM373" s="229">
        <f t="shared" si="330"/>
        <v>0</v>
      </c>
      <c r="BN373" s="229">
        <f t="shared" si="330"/>
        <v>0</v>
      </c>
      <c r="BO373" s="229">
        <f t="shared" si="329"/>
        <v>0</v>
      </c>
      <c r="BP373" s="229">
        <f t="shared" si="329"/>
        <v>0</v>
      </c>
      <c r="BQ373" s="229">
        <f t="shared" si="329"/>
        <v>0</v>
      </c>
      <c r="BR373" s="229">
        <f t="shared" si="329"/>
        <v>0</v>
      </c>
      <c r="BS373" s="229">
        <f t="shared" si="329"/>
        <v>0</v>
      </c>
      <c r="BT373" s="229">
        <f t="shared" si="329"/>
        <v>0</v>
      </c>
      <c r="BU373" s="229">
        <f t="shared" si="329"/>
        <v>0</v>
      </c>
      <c r="BV373" s="229">
        <f t="shared" si="329"/>
        <v>0</v>
      </c>
      <c r="BW373" s="229">
        <f t="shared" si="329"/>
        <v>0</v>
      </c>
      <c r="BX373" s="229">
        <f t="shared" si="329"/>
        <v>0</v>
      </c>
      <c r="BY373" s="229">
        <f t="shared" si="329"/>
        <v>0</v>
      </c>
      <c r="BZ373" s="229">
        <f t="shared" si="329"/>
        <v>0</v>
      </c>
    </row>
    <row r="374" spans="1:78" x14ac:dyDescent="0.2">
      <c r="A374" s="7" t="str">
        <f t="shared" si="323"/>
        <v>Roll-in 10</v>
      </c>
      <c r="B374" s="7">
        <f t="shared" si="323"/>
        <v>0</v>
      </c>
      <c r="C374" s="7">
        <f t="shared" si="305"/>
        <v>59</v>
      </c>
      <c r="D374" s="165">
        <f t="shared" si="319"/>
        <v>45260</v>
      </c>
      <c r="E374" s="313">
        <f>HLOOKUP(D374,INPUTS!$D$86:$BW$93,IF(B374=1,4,8),FALSE)</f>
        <v>0</v>
      </c>
      <c r="F374" s="77"/>
      <c r="G374" s="229">
        <f t="shared" si="330"/>
        <v>0</v>
      </c>
      <c r="H374" s="229">
        <f t="shared" si="330"/>
        <v>0</v>
      </c>
      <c r="I374" s="229">
        <f t="shared" si="330"/>
        <v>0</v>
      </c>
      <c r="J374" s="229">
        <f t="shared" si="330"/>
        <v>0</v>
      </c>
      <c r="K374" s="229">
        <f t="shared" si="330"/>
        <v>0</v>
      </c>
      <c r="L374" s="229">
        <f t="shared" si="330"/>
        <v>0</v>
      </c>
      <c r="M374" s="229">
        <f t="shared" si="330"/>
        <v>0</v>
      </c>
      <c r="N374" s="229">
        <f t="shared" si="330"/>
        <v>0</v>
      </c>
      <c r="O374" s="229">
        <f t="shared" si="330"/>
        <v>0</v>
      </c>
      <c r="P374" s="229">
        <f t="shared" si="330"/>
        <v>0</v>
      </c>
      <c r="Q374" s="229">
        <f t="shared" si="330"/>
        <v>0</v>
      </c>
      <c r="R374" s="229">
        <f t="shared" si="330"/>
        <v>0</v>
      </c>
      <c r="S374" s="229">
        <f t="shared" si="330"/>
        <v>0</v>
      </c>
      <c r="T374" s="229">
        <f t="shared" si="330"/>
        <v>0</v>
      </c>
      <c r="U374" s="229">
        <f t="shared" si="330"/>
        <v>0</v>
      </c>
      <c r="V374" s="229">
        <f t="shared" si="330"/>
        <v>0</v>
      </c>
      <c r="W374" s="229">
        <f t="shared" si="330"/>
        <v>0</v>
      </c>
      <c r="X374" s="229">
        <f t="shared" si="330"/>
        <v>0</v>
      </c>
      <c r="Y374" s="229">
        <f t="shared" si="330"/>
        <v>0</v>
      </c>
      <c r="Z374" s="229">
        <f t="shared" si="330"/>
        <v>0</v>
      </c>
      <c r="AA374" s="229">
        <f t="shared" si="330"/>
        <v>0</v>
      </c>
      <c r="AB374" s="229">
        <f t="shared" si="330"/>
        <v>0</v>
      </c>
      <c r="AC374" s="229">
        <f t="shared" si="330"/>
        <v>0</v>
      </c>
      <c r="AD374" s="229">
        <f t="shared" si="330"/>
        <v>0</v>
      </c>
      <c r="AE374" s="229">
        <f t="shared" si="330"/>
        <v>0</v>
      </c>
      <c r="AF374" s="229">
        <f t="shared" si="330"/>
        <v>0</v>
      </c>
      <c r="AG374" s="229">
        <f t="shared" si="330"/>
        <v>0</v>
      </c>
      <c r="AH374" s="229">
        <f t="shared" si="330"/>
        <v>0</v>
      </c>
      <c r="AI374" s="229">
        <f t="shared" si="330"/>
        <v>0</v>
      </c>
      <c r="AJ374" s="229">
        <f t="shared" si="330"/>
        <v>0</v>
      </c>
      <c r="AK374" s="229">
        <f t="shared" si="330"/>
        <v>0</v>
      </c>
      <c r="AL374" s="229">
        <f t="shared" si="330"/>
        <v>0</v>
      </c>
      <c r="AM374" s="229">
        <f t="shared" si="330"/>
        <v>0</v>
      </c>
      <c r="AN374" s="229">
        <f t="shared" si="330"/>
        <v>0</v>
      </c>
      <c r="AO374" s="229">
        <f t="shared" si="330"/>
        <v>0</v>
      </c>
      <c r="AP374" s="229">
        <f t="shared" si="330"/>
        <v>0</v>
      </c>
      <c r="AQ374" s="229">
        <f t="shared" si="330"/>
        <v>0</v>
      </c>
      <c r="AR374" s="229">
        <f t="shared" si="330"/>
        <v>0</v>
      </c>
      <c r="AS374" s="229">
        <f t="shared" si="330"/>
        <v>0</v>
      </c>
      <c r="AT374" s="229">
        <f t="shared" si="330"/>
        <v>0</v>
      </c>
      <c r="AU374" s="229">
        <f t="shared" si="330"/>
        <v>0</v>
      </c>
      <c r="AV374" s="229">
        <f t="shared" si="330"/>
        <v>0</v>
      </c>
      <c r="AW374" s="229">
        <f t="shared" si="330"/>
        <v>0</v>
      </c>
      <c r="AX374" s="229">
        <f t="shared" si="330"/>
        <v>0</v>
      </c>
      <c r="AY374" s="229">
        <f t="shared" si="330"/>
        <v>0</v>
      </c>
      <c r="AZ374" s="229">
        <f t="shared" si="330"/>
        <v>0</v>
      </c>
      <c r="BA374" s="229">
        <f t="shared" si="330"/>
        <v>0</v>
      </c>
      <c r="BB374" s="229">
        <f t="shared" si="330"/>
        <v>0</v>
      </c>
      <c r="BC374" s="229">
        <f t="shared" si="330"/>
        <v>0</v>
      </c>
      <c r="BD374" s="229">
        <f t="shared" si="330"/>
        <v>0</v>
      </c>
      <c r="BE374" s="229">
        <f t="shared" si="330"/>
        <v>0</v>
      </c>
      <c r="BF374" s="229">
        <f t="shared" si="330"/>
        <v>0</v>
      </c>
      <c r="BG374" s="229">
        <f t="shared" si="330"/>
        <v>0</v>
      </c>
      <c r="BH374" s="229">
        <f t="shared" si="330"/>
        <v>0</v>
      </c>
      <c r="BI374" s="229">
        <f t="shared" si="330"/>
        <v>0</v>
      </c>
      <c r="BJ374" s="229">
        <f t="shared" si="330"/>
        <v>0</v>
      </c>
      <c r="BK374" s="229">
        <f t="shared" si="330"/>
        <v>0</v>
      </c>
      <c r="BL374" s="229">
        <f t="shared" si="330"/>
        <v>0</v>
      </c>
      <c r="BM374" s="229">
        <f t="shared" si="330"/>
        <v>0</v>
      </c>
      <c r="BN374" s="229">
        <f t="shared" si="330"/>
        <v>0</v>
      </c>
      <c r="BO374" s="229">
        <f t="shared" si="329"/>
        <v>0</v>
      </c>
      <c r="BP374" s="229">
        <f t="shared" si="329"/>
        <v>0</v>
      </c>
      <c r="BQ374" s="229">
        <f t="shared" si="329"/>
        <v>0</v>
      </c>
      <c r="BR374" s="229">
        <f t="shared" si="329"/>
        <v>0</v>
      </c>
      <c r="BS374" s="229">
        <f t="shared" si="329"/>
        <v>0</v>
      </c>
      <c r="BT374" s="229">
        <f t="shared" si="329"/>
        <v>0</v>
      </c>
      <c r="BU374" s="229">
        <f t="shared" si="329"/>
        <v>0</v>
      </c>
      <c r="BV374" s="229">
        <f t="shared" si="329"/>
        <v>0</v>
      </c>
      <c r="BW374" s="229">
        <f t="shared" si="329"/>
        <v>0</v>
      </c>
      <c r="BX374" s="229">
        <f t="shared" si="329"/>
        <v>0</v>
      </c>
      <c r="BY374" s="229">
        <f t="shared" si="329"/>
        <v>0</v>
      </c>
      <c r="BZ374" s="229">
        <f t="shared" si="329"/>
        <v>0</v>
      </c>
    </row>
    <row r="375" spans="1:78" x14ac:dyDescent="0.2">
      <c r="A375" s="7" t="str">
        <f t="shared" si="323"/>
        <v>Roll-in 10</v>
      </c>
      <c r="B375" s="7">
        <f t="shared" si="323"/>
        <v>0</v>
      </c>
      <c r="C375" s="7">
        <f t="shared" si="305"/>
        <v>60</v>
      </c>
      <c r="D375" s="165">
        <f t="shared" si="319"/>
        <v>45291</v>
      </c>
      <c r="E375" s="313">
        <f>HLOOKUP(D375,INPUTS!$D$86:$BW$93,IF(B375=1,4,8),FALSE)</f>
        <v>0</v>
      </c>
      <c r="F375" s="77"/>
      <c r="G375" s="229">
        <f t="shared" si="330"/>
        <v>0</v>
      </c>
      <c r="H375" s="229">
        <f t="shared" si="330"/>
        <v>0</v>
      </c>
      <c r="I375" s="229">
        <f t="shared" si="330"/>
        <v>0</v>
      </c>
      <c r="J375" s="229">
        <f t="shared" si="330"/>
        <v>0</v>
      </c>
      <c r="K375" s="229">
        <f t="shared" si="330"/>
        <v>0</v>
      </c>
      <c r="L375" s="229">
        <f t="shared" si="330"/>
        <v>0</v>
      </c>
      <c r="M375" s="229">
        <f t="shared" si="330"/>
        <v>0</v>
      </c>
      <c r="N375" s="229">
        <f t="shared" si="330"/>
        <v>0</v>
      </c>
      <c r="O375" s="229">
        <f t="shared" si="330"/>
        <v>0</v>
      </c>
      <c r="P375" s="229">
        <f t="shared" si="330"/>
        <v>0</v>
      </c>
      <c r="Q375" s="229">
        <f t="shared" si="330"/>
        <v>0</v>
      </c>
      <c r="R375" s="229">
        <f t="shared" si="330"/>
        <v>0</v>
      </c>
      <c r="S375" s="229">
        <f t="shared" si="330"/>
        <v>0</v>
      </c>
      <c r="T375" s="229">
        <f t="shared" si="330"/>
        <v>0</v>
      </c>
      <c r="U375" s="229">
        <f t="shared" si="330"/>
        <v>0</v>
      </c>
      <c r="V375" s="229">
        <f t="shared" ref="V375:BN380" si="331">IF(V$9=$D375,$E375,0)</f>
        <v>0</v>
      </c>
      <c r="W375" s="229">
        <f t="shared" si="331"/>
        <v>0</v>
      </c>
      <c r="X375" s="229">
        <f t="shared" si="331"/>
        <v>0</v>
      </c>
      <c r="Y375" s="229">
        <f t="shared" si="331"/>
        <v>0</v>
      </c>
      <c r="Z375" s="229">
        <f t="shared" si="331"/>
        <v>0</v>
      </c>
      <c r="AA375" s="229">
        <f t="shared" si="331"/>
        <v>0</v>
      </c>
      <c r="AB375" s="229">
        <f t="shared" si="331"/>
        <v>0</v>
      </c>
      <c r="AC375" s="229">
        <f t="shared" si="331"/>
        <v>0</v>
      </c>
      <c r="AD375" s="229">
        <f t="shared" si="331"/>
        <v>0</v>
      </c>
      <c r="AE375" s="229">
        <f t="shared" si="331"/>
        <v>0</v>
      </c>
      <c r="AF375" s="229">
        <f t="shared" si="331"/>
        <v>0</v>
      </c>
      <c r="AG375" s="229">
        <f t="shared" si="331"/>
        <v>0</v>
      </c>
      <c r="AH375" s="229">
        <f t="shared" si="331"/>
        <v>0</v>
      </c>
      <c r="AI375" s="229">
        <f t="shared" si="331"/>
        <v>0</v>
      </c>
      <c r="AJ375" s="229">
        <f t="shared" si="331"/>
        <v>0</v>
      </c>
      <c r="AK375" s="229">
        <f t="shared" si="331"/>
        <v>0</v>
      </c>
      <c r="AL375" s="229">
        <f t="shared" si="331"/>
        <v>0</v>
      </c>
      <c r="AM375" s="229">
        <f t="shared" si="331"/>
        <v>0</v>
      </c>
      <c r="AN375" s="229">
        <f t="shared" si="331"/>
        <v>0</v>
      </c>
      <c r="AO375" s="229">
        <f t="shared" si="331"/>
        <v>0</v>
      </c>
      <c r="AP375" s="229">
        <f t="shared" si="331"/>
        <v>0</v>
      </c>
      <c r="AQ375" s="229">
        <f t="shared" si="331"/>
        <v>0</v>
      </c>
      <c r="AR375" s="229">
        <f t="shared" si="331"/>
        <v>0</v>
      </c>
      <c r="AS375" s="229">
        <f t="shared" si="331"/>
        <v>0</v>
      </c>
      <c r="AT375" s="229">
        <f t="shared" si="331"/>
        <v>0</v>
      </c>
      <c r="AU375" s="229">
        <f t="shared" si="331"/>
        <v>0</v>
      </c>
      <c r="AV375" s="229">
        <f t="shared" si="331"/>
        <v>0</v>
      </c>
      <c r="AW375" s="229">
        <f t="shared" si="331"/>
        <v>0</v>
      </c>
      <c r="AX375" s="229">
        <f t="shared" si="331"/>
        <v>0</v>
      </c>
      <c r="AY375" s="229">
        <f t="shared" si="331"/>
        <v>0</v>
      </c>
      <c r="AZ375" s="229">
        <f t="shared" si="331"/>
        <v>0</v>
      </c>
      <c r="BA375" s="229">
        <f t="shared" si="331"/>
        <v>0</v>
      </c>
      <c r="BB375" s="229">
        <f t="shared" si="331"/>
        <v>0</v>
      </c>
      <c r="BC375" s="229">
        <f t="shared" si="331"/>
        <v>0</v>
      </c>
      <c r="BD375" s="229">
        <f t="shared" si="331"/>
        <v>0</v>
      </c>
      <c r="BE375" s="229">
        <f t="shared" si="331"/>
        <v>0</v>
      </c>
      <c r="BF375" s="229">
        <f t="shared" si="331"/>
        <v>0</v>
      </c>
      <c r="BG375" s="229">
        <f t="shared" si="331"/>
        <v>0</v>
      </c>
      <c r="BH375" s="229">
        <f t="shared" si="331"/>
        <v>0</v>
      </c>
      <c r="BI375" s="229">
        <f t="shared" si="331"/>
        <v>0</v>
      </c>
      <c r="BJ375" s="229">
        <f t="shared" si="331"/>
        <v>0</v>
      </c>
      <c r="BK375" s="229">
        <f t="shared" si="331"/>
        <v>0</v>
      </c>
      <c r="BL375" s="229">
        <f t="shared" si="331"/>
        <v>0</v>
      </c>
      <c r="BM375" s="229">
        <f t="shared" si="331"/>
        <v>0</v>
      </c>
      <c r="BN375" s="229">
        <f t="shared" si="331"/>
        <v>0</v>
      </c>
      <c r="BO375" s="229">
        <f t="shared" si="329"/>
        <v>0</v>
      </c>
      <c r="BP375" s="229">
        <f t="shared" si="329"/>
        <v>0</v>
      </c>
      <c r="BQ375" s="229">
        <f t="shared" si="329"/>
        <v>0</v>
      </c>
      <c r="BR375" s="229">
        <f t="shared" si="329"/>
        <v>0</v>
      </c>
      <c r="BS375" s="229">
        <f t="shared" si="329"/>
        <v>0</v>
      </c>
      <c r="BT375" s="229">
        <f t="shared" si="329"/>
        <v>0</v>
      </c>
      <c r="BU375" s="229">
        <f t="shared" si="329"/>
        <v>0</v>
      </c>
      <c r="BV375" s="229">
        <f t="shared" si="329"/>
        <v>0</v>
      </c>
      <c r="BW375" s="229">
        <f t="shared" si="329"/>
        <v>0</v>
      </c>
      <c r="BX375" s="229">
        <f t="shared" si="329"/>
        <v>0</v>
      </c>
      <c r="BY375" s="229">
        <f t="shared" si="329"/>
        <v>0</v>
      </c>
      <c r="BZ375" s="229">
        <f t="shared" si="329"/>
        <v>0</v>
      </c>
    </row>
    <row r="376" spans="1:78" x14ac:dyDescent="0.2">
      <c r="A376" s="7" t="str">
        <f t="shared" ref="A376:B376" si="332">A72</f>
        <v>Roll-in 10</v>
      </c>
      <c r="B376" s="7">
        <f t="shared" si="332"/>
        <v>0</v>
      </c>
      <c r="C376" s="7">
        <f t="shared" si="305"/>
        <v>61</v>
      </c>
      <c r="D376" s="165">
        <f t="shared" ref="D376:D387" si="333">D72</f>
        <v>45322</v>
      </c>
      <c r="E376" s="313">
        <f>HLOOKUP(D376,INPUTS!$D$86:$BW$93,IF(B376=1,4,8),FALSE)</f>
        <v>0</v>
      </c>
      <c r="F376" s="77"/>
      <c r="G376" s="229">
        <f t="shared" ref="G376:V387" si="334">IF(G$9=$D376,$E376,0)</f>
        <v>0</v>
      </c>
      <c r="H376" s="229">
        <f t="shared" si="334"/>
        <v>0</v>
      </c>
      <c r="I376" s="229">
        <f t="shared" si="334"/>
        <v>0</v>
      </c>
      <c r="J376" s="229">
        <f t="shared" si="334"/>
        <v>0</v>
      </c>
      <c r="K376" s="229">
        <f t="shared" si="334"/>
        <v>0</v>
      </c>
      <c r="L376" s="229">
        <f t="shared" si="334"/>
        <v>0</v>
      </c>
      <c r="M376" s="229">
        <f t="shared" si="334"/>
        <v>0</v>
      </c>
      <c r="N376" s="229">
        <f t="shared" si="334"/>
        <v>0</v>
      </c>
      <c r="O376" s="229">
        <f t="shared" si="334"/>
        <v>0</v>
      </c>
      <c r="P376" s="229">
        <f t="shared" si="334"/>
        <v>0</v>
      </c>
      <c r="Q376" s="229">
        <f t="shared" si="334"/>
        <v>0</v>
      </c>
      <c r="R376" s="229">
        <f t="shared" si="334"/>
        <v>0</v>
      </c>
      <c r="S376" s="229">
        <f t="shared" si="334"/>
        <v>0</v>
      </c>
      <c r="T376" s="229">
        <f t="shared" si="334"/>
        <v>0</v>
      </c>
      <c r="U376" s="229">
        <f t="shared" si="334"/>
        <v>0</v>
      </c>
      <c r="V376" s="229">
        <f t="shared" si="331"/>
        <v>0</v>
      </c>
      <c r="W376" s="229">
        <f t="shared" si="331"/>
        <v>0</v>
      </c>
      <c r="X376" s="229">
        <f t="shared" si="331"/>
        <v>0</v>
      </c>
      <c r="Y376" s="229">
        <f t="shared" si="331"/>
        <v>0</v>
      </c>
      <c r="Z376" s="229">
        <f t="shared" si="331"/>
        <v>0</v>
      </c>
      <c r="AA376" s="229">
        <f t="shared" si="331"/>
        <v>0</v>
      </c>
      <c r="AB376" s="229">
        <f t="shared" si="331"/>
        <v>0</v>
      </c>
      <c r="AC376" s="229">
        <f t="shared" si="331"/>
        <v>0</v>
      </c>
      <c r="AD376" s="229">
        <f t="shared" si="331"/>
        <v>0</v>
      </c>
      <c r="AE376" s="229">
        <f t="shared" si="331"/>
        <v>0</v>
      </c>
      <c r="AF376" s="229">
        <f t="shared" si="331"/>
        <v>0</v>
      </c>
      <c r="AG376" s="229">
        <f t="shared" si="331"/>
        <v>0</v>
      </c>
      <c r="AH376" s="229">
        <f t="shared" si="331"/>
        <v>0</v>
      </c>
      <c r="AI376" s="229">
        <f t="shared" si="331"/>
        <v>0</v>
      </c>
      <c r="AJ376" s="229">
        <f t="shared" si="331"/>
        <v>0</v>
      </c>
      <c r="AK376" s="229">
        <f t="shared" si="331"/>
        <v>0</v>
      </c>
      <c r="AL376" s="229">
        <f t="shared" si="331"/>
        <v>0</v>
      </c>
      <c r="AM376" s="229">
        <f t="shared" si="331"/>
        <v>0</v>
      </c>
      <c r="AN376" s="229">
        <f t="shared" si="331"/>
        <v>0</v>
      </c>
      <c r="AO376" s="229">
        <f t="shared" si="331"/>
        <v>0</v>
      </c>
      <c r="AP376" s="229">
        <f t="shared" si="331"/>
        <v>0</v>
      </c>
      <c r="AQ376" s="229">
        <f t="shared" si="331"/>
        <v>0</v>
      </c>
      <c r="AR376" s="229">
        <f t="shared" si="331"/>
        <v>0</v>
      </c>
      <c r="AS376" s="229">
        <f t="shared" si="331"/>
        <v>0</v>
      </c>
      <c r="AT376" s="229">
        <f t="shared" si="331"/>
        <v>0</v>
      </c>
      <c r="AU376" s="229">
        <f t="shared" si="331"/>
        <v>0</v>
      </c>
      <c r="AV376" s="229">
        <f t="shared" si="331"/>
        <v>0</v>
      </c>
      <c r="AW376" s="229">
        <f t="shared" si="331"/>
        <v>0</v>
      </c>
      <c r="AX376" s="229">
        <f t="shared" si="331"/>
        <v>0</v>
      </c>
      <c r="AY376" s="229">
        <f t="shared" si="331"/>
        <v>0</v>
      </c>
      <c r="AZ376" s="229">
        <f t="shared" si="331"/>
        <v>0</v>
      </c>
      <c r="BA376" s="229">
        <f t="shared" si="331"/>
        <v>0</v>
      </c>
      <c r="BB376" s="229">
        <f t="shared" si="331"/>
        <v>0</v>
      </c>
      <c r="BC376" s="229">
        <f t="shared" si="331"/>
        <v>0</v>
      </c>
      <c r="BD376" s="229">
        <f t="shared" si="331"/>
        <v>0</v>
      </c>
      <c r="BE376" s="229">
        <f t="shared" si="331"/>
        <v>0</v>
      </c>
      <c r="BF376" s="229">
        <f t="shared" si="331"/>
        <v>0</v>
      </c>
      <c r="BG376" s="229">
        <f t="shared" si="331"/>
        <v>0</v>
      </c>
      <c r="BH376" s="229">
        <f t="shared" si="331"/>
        <v>0</v>
      </c>
      <c r="BI376" s="229">
        <f t="shared" si="331"/>
        <v>0</v>
      </c>
      <c r="BJ376" s="229">
        <f t="shared" si="331"/>
        <v>0</v>
      </c>
      <c r="BK376" s="229">
        <f t="shared" si="331"/>
        <v>0</v>
      </c>
      <c r="BL376" s="229">
        <f t="shared" si="331"/>
        <v>0</v>
      </c>
      <c r="BM376" s="229">
        <f t="shared" si="331"/>
        <v>0</v>
      </c>
      <c r="BN376" s="229">
        <f t="shared" si="331"/>
        <v>0</v>
      </c>
      <c r="BO376" s="229">
        <f t="shared" si="329"/>
        <v>0</v>
      </c>
      <c r="BP376" s="229">
        <f t="shared" si="329"/>
        <v>0</v>
      </c>
      <c r="BQ376" s="229">
        <f t="shared" si="329"/>
        <v>0</v>
      </c>
      <c r="BR376" s="229">
        <f t="shared" si="329"/>
        <v>0</v>
      </c>
      <c r="BS376" s="229">
        <f t="shared" si="329"/>
        <v>0</v>
      </c>
      <c r="BT376" s="229">
        <f t="shared" si="329"/>
        <v>0</v>
      </c>
      <c r="BU376" s="229">
        <f t="shared" si="329"/>
        <v>0</v>
      </c>
      <c r="BV376" s="229">
        <f t="shared" si="329"/>
        <v>0</v>
      </c>
      <c r="BW376" s="229">
        <f t="shared" si="329"/>
        <v>0</v>
      </c>
      <c r="BX376" s="229">
        <f t="shared" si="329"/>
        <v>0</v>
      </c>
      <c r="BY376" s="229">
        <f t="shared" si="329"/>
        <v>0</v>
      </c>
      <c r="BZ376" s="229">
        <f t="shared" si="329"/>
        <v>0</v>
      </c>
    </row>
    <row r="377" spans="1:78" x14ac:dyDescent="0.2">
      <c r="A377" s="7" t="str">
        <f t="shared" ref="A377:B377" si="335">A73</f>
        <v>Roll-in 10</v>
      </c>
      <c r="B377" s="7">
        <f t="shared" si="335"/>
        <v>0</v>
      </c>
      <c r="C377" s="7">
        <f t="shared" si="305"/>
        <v>62</v>
      </c>
      <c r="D377" s="165">
        <f t="shared" si="333"/>
        <v>45351</v>
      </c>
      <c r="E377" s="313">
        <f>HLOOKUP(D377,INPUTS!$D$86:$BW$93,IF(B377=1,4,8),FALSE)</f>
        <v>0</v>
      </c>
      <c r="F377" s="77"/>
      <c r="G377" s="229">
        <f t="shared" si="334"/>
        <v>0</v>
      </c>
      <c r="H377" s="229">
        <f t="shared" si="334"/>
        <v>0</v>
      </c>
      <c r="I377" s="229">
        <f t="shared" si="334"/>
        <v>0</v>
      </c>
      <c r="J377" s="229">
        <f t="shared" si="334"/>
        <v>0</v>
      </c>
      <c r="K377" s="229">
        <f t="shared" si="334"/>
        <v>0</v>
      </c>
      <c r="L377" s="229">
        <f t="shared" si="334"/>
        <v>0</v>
      </c>
      <c r="M377" s="229">
        <f t="shared" si="334"/>
        <v>0</v>
      </c>
      <c r="N377" s="229">
        <f t="shared" si="334"/>
        <v>0</v>
      </c>
      <c r="O377" s="229">
        <f t="shared" si="334"/>
        <v>0</v>
      </c>
      <c r="P377" s="229">
        <f t="shared" si="334"/>
        <v>0</v>
      </c>
      <c r="Q377" s="229">
        <f t="shared" si="334"/>
        <v>0</v>
      </c>
      <c r="R377" s="229">
        <f t="shared" si="334"/>
        <v>0</v>
      </c>
      <c r="S377" s="229">
        <f t="shared" si="334"/>
        <v>0</v>
      </c>
      <c r="T377" s="229">
        <f t="shared" si="334"/>
        <v>0</v>
      </c>
      <c r="U377" s="229">
        <f t="shared" si="334"/>
        <v>0</v>
      </c>
      <c r="V377" s="229">
        <f t="shared" si="331"/>
        <v>0</v>
      </c>
      <c r="W377" s="229">
        <f t="shared" si="331"/>
        <v>0</v>
      </c>
      <c r="X377" s="229">
        <f t="shared" si="331"/>
        <v>0</v>
      </c>
      <c r="Y377" s="229">
        <f t="shared" si="331"/>
        <v>0</v>
      </c>
      <c r="Z377" s="229">
        <f t="shared" si="331"/>
        <v>0</v>
      </c>
      <c r="AA377" s="229">
        <f t="shared" si="331"/>
        <v>0</v>
      </c>
      <c r="AB377" s="229">
        <f t="shared" si="331"/>
        <v>0</v>
      </c>
      <c r="AC377" s="229">
        <f t="shared" si="331"/>
        <v>0</v>
      </c>
      <c r="AD377" s="229">
        <f t="shared" si="331"/>
        <v>0</v>
      </c>
      <c r="AE377" s="229">
        <f t="shared" si="331"/>
        <v>0</v>
      </c>
      <c r="AF377" s="229">
        <f t="shared" si="331"/>
        <v>0</v>
      </c>
      <c r="AG377" s="229">
        <f t="shared" si="331"/>
        <v>0</v>
      </c>
      <c r="AH377" s="229">
        <f t="shared" si="331"/>
        <v>0</v>
      </c>
      <c r="AI377" s="229">
        <f t="shared" si="331"/>
        <v>0</v>
      </c>
      <c r="AJ377" s="229">
        <f t="shared" si="331"/>
        <v>0</v>
      </c>
      <c r="AK377" s="229">
        <f t="shared" si="331"/>
        <v>0</v>
      </c>
      <c r="AL377" s="229">
        <f t="shared" si="331"/>
        <v>0</v>
      </c>
      <c r="AM377" s="229">
        <f t="shared" si="331"/>
        <v>0</v>
      </c>
      <c r="AN377" s="229">
        <f t="shared" si="331"/>
        <v>0</v>
      </c>
      <c r="AO377" s="229">
        <f t="shared" si="331"/>
        <v>0</v>
      </c>
      <c r="AP377" s="229">
        <f t="shared" si="331"/>
        <v>0</v>
      </c>
      <c r="AQ377" s="229">
        <f t="shared" si="331"/>
        <v>0</v>
      </c>
      <c r="AR377" s="229">
        <f t="shared" si="331"/>
        <v>0</v>
      </c>
      <c r="AS377" s="229">
        <f t="shared" si="331"/>
        <v>0</v>
      </c>
      <c r="AT377" s="229">
        <f t="shared" si="331"/>
        <v>0</v>
      </c>
      <c r="AU377" s="229">
        <f t="shared" si="331"/>
        <v>0</v>
      </c>
      <c r="AV377" s="229">
        <f t="shared" si="331"/>
        <v>0</v>
      </c>
      <c r="AW377" s="229">
        <f t="shared" si="331"/>
        <v>0</v>
      </c>
      <c r="AX377" s="229">
        <f t="shared" si="331"/>
        <v>0</v>
      </c>
      <c r="AY377" s="229">
        <f t="shared" si="331"/>
        <v>0</v>
      </c>
      <c r="AZ377" s="229">
        <f t="shared" si="331"/>
        <v>0</v>
      </c>
      <c r="BA377" s="229">
        <f t="shared" si="331"/>
        <v>0</v>
      </c>
      <c r="BB377" s="229">
        <f t="shared" si="331"/>
        <v>0</v>
      </c>
      <c r="BC377" s="229">
        <f t="shared" si="331"/>
        <v>0</v>
      </c>
      <c r="BD377" s="229">
        <f t="shared" si="331"/>
        <v>0</v>
      </c>
      <c r="BE377" s="229">
        <f t="shared" si="331"/>
        <v>0</v>
      </c>
      <c r="BF377" s="229">
        <f t="shared" si="331"/>
        <v>0</v>
      </c>
      <c r="BG377" s="229">
        <f t="shared" si="331"/>
        <v>0</v>
      </c>
      <c r="BH377" s="229">
        <f t="shared" si="331"/>
        <v>0</v>
      </c>
      <c r="BI377" s="229">
        <f t="shared" si="331"/>
        <v>0</v>
      </c>
      <c r="BJ377" s="229">
        <f t="shared" si="331"/>
        <v>0</v>
      </c>
      <c r="BK377" s="229">
        <f t="shared" si="331"/>
        <v>0</v>
      </c>
      <c r="BL377" s="229">
        <f t="shared" si="331"/>
        <v>0</v>
      </c>
      <c r="BM377" s="229">
        <f t="shared" si="331"/>
        <v>0</v>
      </c>
      <c r="BN377" s="229">
        <f t="shared" si="331"/>
        <v>0</v>
      </c>
      <c r="BO377" s="229">
        <f t="shared" si="329"/>
        <v>0</v>
      </c>
      <c r="BP377" s="229">
        <f t="shared" si="329"/>
        <v>0</v>
      </c>
      <c r="BQ377" s="229">
        <f t="shared" si="329"/>
        <v>0</v>
      </c>
      <c r="BR377" s="229">
        <f t="shared" si="329"/>
        <v>0</v>
      </c>
      <c r="BS377" s="229">
        <f t="shared" si="329"/>
        <v>0</v>
      </c>
      <c r="BT377" s="229">
        <f t="shared" si="329"/>
        <v>0</v>
      </c>
      <c r="BU377" s="229">
        <f t="shared" si="329"/>
        <v>0</v>
      </c>
      <c r="BV377" s="229">
        <f t="shared" si="329"/>
        <v>0</v>
      </c>
      <c r="BW377" s="229">
        <f t="shared" si="329"/>
        <v>0</v>
      </c>
      <c r="BX377" s="229">
        <f t="shared" si="329"/>
        <v>0</v>
      </c>
      <c r="BY377" s="229">
        <f t="shared" si="329"/>
        <v>0</v>
      </c>
      <c r="BZ377" s="229">
        <f t="shared" si="329"/>
        <v>0</v>
      </c>
    </row>
    <row r="378" spans="1:78" x14ac:dyDescent="0.2">
      <c r="A378" s="7" t="str">
        <f t="shared" ref="A378:B378" si="336">A74</f>
        <v>Roll-in 10</v>
      </c>
      <c r="B378" s="7">
        <f t="shared" si="336"/>
        <v>0</v>
      </c>
      <c r="C378" s="7">
        <f t="shared" si="305"/>
        <v>63</v>
      </c>
      <c r="D378" s="165">
        <f t="shared" si="333"/>
        <v>45382</v>
      </c>
      <c r="E378" s="313">
        <f>HLOOKUP(D378,INPUTS!$D$86:$BW$93,IF(B378=1,4,8),FALSE)</f>
        <v>0</v>
      </c>
      <c r="F378" s="77"/>
      <c r="G378" s="229">
        <f t="shared" si="334"/>
        <v>0</v>
      </c>
      <c r="H378" s="229">
        <f t="shared" si="334"/>
        <v>0</v>
      </c>
      <c r="I378" s="229">
        <f t="shared" si="334"/>
        <v>0</v>
      </c>
      <c r="J378" s="229">
        <f t="shared" si="334"/>
        <v>0</v>
      </c>
      <c r="K378" s="229">
        <f t="shared" si="334"/>
        <v>0</v>
      </c>
      <c r="L378" s="229">
        <f t="shared" si="334"/>
        <v>0</v>
      </c>
      <c r="M378" s="229">
        <f t="shared" si="334"/>
        <v>0</v>
      </c>
      <c r="N378" s="229">
        <f t="shared" si="334"/>
        <v>0</v>
      </c>
      <c r="O378" s="229">
        <f t="shared" si="334"/>
        <v>0</v>
      </c>
      <c r="P378" s="229">
        <f t="shared" si="334"/>
        <v>0</v>
      </c>
      <c r="Q378" s="229">
        <f t="shared" si="334"/>
        <v>0</v>
      </c>
      <c r="R378" s="229">
        <f t="shared" si="334"/>
        <v>0</v>
      </c>
      <c r="S378" s="229">
        <f t="shared" si="334"/>
        <v>0</v>
      </c>
      <c r="T378" s="229">
        <f t="shared" si="334"/>
        <v>0</v>
      </c>
      <c r="U378" s="229">
        <f t="shared" si="334"/>
        <v>0</v>
      </c>
      <c r="V378" s="229">
        <f t="shared" si="331"/>
        <v>0</v>
      </c>
      <c r="W378" s="229">
        <f t="shared" si="331"/>
        <v>0</v>
      </c>
      <c r="X378" s="229">
        <f t="shared" si="331"/>
        <v>0</v>
      </c>
      <c r="Y378" s="229">
        <f t="shared" si="331"/>
        <v>0</v>
      </c>
      <c r="Z378" s="229">
        <f t="shared" si="331"/>
        <v>0</v>
      </c>
      <c r="AA378" s="229">
        <f t="shared" si="331"/>
        <v>0</v>
      </c>
      <c r="AB378" s="229">
        <f t="shared" si="331"/>
        <v>0</v>
      </c>
      <c r="AC378" s="229">
        <f t="shared" si="331"/>
        <v>0</v>
      </c>
      <c r="AD378" s="229">
        <f t="shared" si="331"/>
        <v>0</v>
      </c>
      <c r="AE378" s="229">
        <f t="shared" si="331"/>
        <v>0</v>
      </c>
      <c r="AF378" s="229">
        <f t="shared" si="331"/>
        <v>0</v>
      </c>
      <c r="AG378" s="229">
        <f t="shared" si="331"/>
        <v>0</v>
      </c>
      <c r="AH378" s="229">
        <f t="shared" si="331"/>
        <v>0</v>
      </c>
      <c r="AI378" s="229">
        <f t="shared" si="331"/>
        <v>0</v>
      </c>
      <c r="AJ378" s="229">
        <f t="shared" si="331"/>
        <v>0</v>
      </c>
      <c r="AK378" s="229">
        <f t="shared" si="331"/>
        <v>0</v>
      </c>
      <c r="AL378" s="229">
        <f t="shared" si="331"/>
        <v>0</v>
      </c>
      <c r="AM378" s="229">
        <f t="shared" si="331"/>
        <v>0</v>
      </c>
      <c r="AN378" s="229">
        <f t="shared" si="331"/>
        <v>0</v>
      </c>
      <c r="AO378" s="229">
        <f t="shared" si="331"/>
        <v>0</v>
      </c>
      <c r="AP378" s="229">
        <f t="shared" si="331"/>
        <v>0</v>
      </c>
      <c r="AQ378" s="229">
        <f t="shared" si="331"/>
        <v>0</v>
      </c>
      <c r="AR378" s="229">
        <f t="shared" si="331"/>
        <v>0</v>
      </c>
      <c r="AS378" s="229">
        <f t="shared" si="331"/>
        <v>0</v>
      </c>
      <c r="AT378" s="229">
        <f t="shared" si="331"/>
        <v>0</v>
      </c>
      <c r="AU378" s="229">
        <f t="shared" si="331"/>
        <v>0</v>
      </c>
      <c r="AV378" s="229">
        <f t="shared" si="331"/>
        <v>0</v>
      </c>
      <c r="AW378" s="229">
        <f t="shared" si="331"/>
        <v>0</v>
      </c>
      <c r="AX378" s="229">
        <f t="shared" si="331"/>
        <v>0</v>
      </c>
      <c r="AY378" s="229">
        <f t="shared" si="331"/>
        <v>0</v>
      </c>
      <c r="AZ378" s="229">
        <f t="shared" si="331"/>
        <v>0</v>
      </c>
      <c r="BA378" s="229">
        <f t="shared" si="331"/>
        <v>0</v>
      </c>
      <c r="BB378" s="229">
        <f t="shared" si="331"/>
        <v>0</v>
      </c>
      <c r="BC378" s="229">
        <f t="shared" si="331"/>
        <v>0</v>
      </c>
      <c r="BD378" s="229">
        <f t="shared" si="331"/>
        <v>0</v>
      </c>
      <c r="BE378" s="229">
        <f t="shared" si="331"/>
        <v>0</v>
      </c>
      <c r="BF378" s="229">
        <f t="shared" si="331"/>
        <v>0</v>
      </c>
      <c r="BG378" s="229">
        <f t="shared" si="331"/>
        <v>0</v>
      </c>
      <c r="BH378" s="229">
        <f t="shared" si="331"/>
        <v>0</v>
      </c>
      <c r="BI378" s="229">
        <f t="shared" si="331"/>
        <v>0</v>
      </c>
      <c r="BJ378" s="229">
        <f t="shared" si="331"/>
        <v>0</v>
      </c>
      <c r="BK378" s="229">
        <f t="shared" si="331"/>
        <v>0</v>
      </c>
      <c r="BL378" s="229">
        <f t="shared" si="331"/>
        <v>0</v>
      </c>
      <c r="BM378" s="229">
        <f t="shared" si="331"/>
        <v>0</v>
      </c>
      <c r="BN378" s="229">
        <f t="shared" si="331"/>
        <v>0</v>
      </c>
      <c r="BO378" s="229">
        <f t="shared" si="329"/>
        <v>0</v>
      </c>
      <c r="BP378" s="229">
        <f t="shared" si="329"/>
        <v>0</v>
      </c>
      <c r="BQ378" s="229">
        <f t="shared" si="329"/>
        <v>0</v>
      </c>
      <c r="BR378" s="229">
        <f t="shared" si="329"/>
        <v>0</v>
      </c>
      <c r="BS378" s="229">
        <f t="shared" si="329"/>
        <v>0</v>
      </c>
      <c r="BT378" s="229">
        <f t="shared" si="329"/>
        <v>0</v>
      </c>
      <c r="BU378" s="229">
        <f t="shared" si="329"/>
        <v>0</v>
      </c>
      <c r="BV378" s="229">
        <f t="shared" si="329"/>
        <v>0</v>
      </c>
      <c r="BW378" s="229">
        <f t="shared" si="329"/>
        <v>0</v>
      </c>
      <c r="BX378" s="229">
        <f t="shared" si="329"/>
        <v>0</v>
      </c>
      <c r="BY378" s="229">
        <f t="shared" si="329"/>
        <v>0</v>
      </c>
      <c r="BZ378" s="229">
        <f t="shared" si="329"/>
        <v>0</v>
      </c>
    </row>
    <row r="379" spans="1:78" x14ac:dyDescent="0.2">
      <c r="A379" s="7" t="str">
        <f t="shared" ref="A379:B379" si="337">A75</f>
        <v>Roll-in 10</v>
      </c>
      <c r="B379" s="7">
        <f t="shared" si="337"/>
        <v>0</v>
      </c>
      <c r="C379" s="7">
        <f t="shared" si="305"/>
        <v>64</v>
      </c>
      <c r="D379" s="165">
        <f t="shared" si="333"/>
        <v>45412</v>
      </c>
      <c r="E379" s="313">
        <f>HLOOKUP(D379,INPUTS!$D$86:$BW$93,IF(B379=1,4,8),FALSE)</f>
        <v>0</v>
      </c>
      <c r="F379" s="77"/>
      <c r="G379" s="229">
        <f t="shared" si="334"/>
        <v>0</v>
      </c>
      <c r="H379" s="229">
        <f t="shared" si="334"/>
        <v>0</v>
      </c>
      <c r="I379" s="229">
        <f t="shared" si="334"/>
        <v>0</v>
      </c>
      <c r="J379" s="229">
        <f t="shared" si="334"/>
        <v>0</v>
      </c>
      <c r="K379" s="229">
        <f t="shared" si="334"/>
        <v>0</v>
      </c>
      <c r="L379" s="229">
        <f t="shared" si="334"/>
        <v>0</v>
      </c>
      <c r="M379" s="229">
        <f t="shared" si="334"/>
        <v>0</v>
      </c>
      <c r="N379" s="229">
        <f t="shared" si="334"/>
        <v>0</v>
      </c>
      <c r="O379" s="229">
        <f t="shared" si="334"/>
        <v>0</v>
      </c>
      <c r="P379" s="229">
        <f t="shared" si="334"/>
        <v>0</v>
      </c>
      <c r="Q379" s="229">
        <f t="shared" si="334"/>
        <v>0</v>
      </c>
      <c r="R379" s="229">
        <f t="shared" si="334"/>
        <v>0</v>
      </c>
      <c r="S379" s="229">
        <f t="shared" si="334"/>
        <v>0</v>
      </c>
      <c r="T379" s="229">
        <f t="shared" si="334"/>
        <v>0</v>
      </c>
      <c r="U379" s="229">
        <f t="shared" si="334"/>
        <v>0</v>
      </c>
      <c r="V379" s="229">
        <f t="shared" si="331"/>
        <v>0</v>
      </c>
      <c r="W379" s="229">
        <f t="shared" si="331"/>
        <v>0</v>
      </c>
      <c r="X379" s="229">
        <f t="shared" si="331"/>
        <v>0</v>
      </c>
      <c r="Y379" s="229">
        <f t="shared" si="331"/>
        <v>0</v>
      </c>
      <c r="Z379" s="229">
        <f t="shared" si="331"/>
        <v>0</v>
      </c>
      <c r="AA379" s="229">
        <f t="shared" si="331"/>
        <v>0</v>
      </c>
      <c r="AB379" s="229">
        <f t="shared" si="331"/>
        <v>0</v>
      </c>
      <c r="AC379" s="229">
        <f t="shared" si="331"/>
        <v>0</v>
      </c>
      <c r="AD379" s="229">
        <f t="shared" si="331"/>
        <v>0</v>
      </c>
      <c r="AE379" s="229">
        <f t="shared" si="331"/>
        <v>0</v>
      </c>
      <c r="AF379" s="229">
        <f t="shared" si="331"/>
        <v>0</v>
      </c>
      <c r="AG379" s="229">
        <f t="shared" si="331"/>
        <v>0</v>
      </c>
      <c r="AH379" s="229">
        <f t="shared" si="331"/>
        <v>0</v>
      </c>
      <c r="AI379" s="229">
        <f t="shared" si="331"/>
        <v>0</v>
      </c>
      <c r="AJ379" s="229">
        <f t="shared" si="331"/>
        <v>0</v>
      </c>
      <c r="AK379" s="229">
        <f t="shared" si="331"/>
        <v>0</v>
      </c>
      <c r="AL379" s="229">
        <f t="shared" si="331"/>
        <v>0</v>
      </c>
      <c r="AM379" s="229">
        <f t="shared" si="331"/>
        <v>0</v>
      </c>
      <c r="AN379" s="229">
        <f t="shared" si="331"/>
        <v>0</v>
      </c>
      <c r="AO379" s="229">
        <f t="shared" si="331"/>
        <v>0</v>
      </c>
      <c r="AP379" s="229">
        <f t="shared" si="331"/>
        <v>0</v>
      </c>
      <c r="AQ379" s="229">
        <f t="shared" si="331"/>
        <v>0</v>
      </c>
      <c r="AR379" s="229">
        <f t="shared" si="331"/>
        <v>0</v>
      </c>
      <c r="AS379" s="229">
        <f t="shared" si="331"/>
        <v>0</v>
      </c>
      <c r="AT379" s="229">
        <f t="shared" si="331"/>
        <v>0</v>
      </c>
      <c r="AU379" s="229">
        <f t="shared" si="331"/>
        <v>0</v>
      </c>
      <c r="AV379" s="229">
        <f t="shared" si="331"/>
        <v>0</v>
      </c>
      <c r="AW379" s="229">
        <f t="shared" si="331"/>
        <v>0</v>
      </c>
      <c r="AX379" s="229">
        <f t="shared" si="331"/>
        <v>0</v>
      </c>
      <c r="AY379" s="229">
        <f t="shared" si="331"/>
        <v>0</v>
      </c>
      <c r="AZ379" s="229">
        <f t="shared" si="331"/>
        <v>0</v>
      </c>
      <c r="BA379" s="229">
        <f t="shared" si="331"/>
        <v>0</v>
      </c>
      <c r="BB379" s="229">
        <f t="shared" si="331"/>
        <v>0</v>
      </c>
      <c r="BC379" s="229">
        <f t="shared" si="331"/>
        <v>0</v>
      </c>
      <c r="BD379" s="229">
        <f t="shared" si="331"/>
        <v>0</v>
      </c>
      <c r="BE379" s="229">
        <f t="shared" si="331"/>
        <v>0</v>
      </c>
      <c r="BF379" s="229">
        <f t="shared" si="331"/>
        <v>0</v>
      </c>
      <c r="BG379" s="229">
        <f t="shared" si="331"/>
        <v>0</v>
      </c>
      <c r="BH379" s="229">
        <f t="shared" si="331"/>
        <v>0</v>
      </c>
      <c r="BI379" s="229">
        <f t="shared" si="331"/>
        <v>0</v>
      </c>
      <c r="BJ379" s="229">
        <f t="shared" si="331"/>
        <v>0</v>
      </c>
      <c r="BK379" s="229">
        <f t="shared" si="331"/>
        <v>0</v>
      </c>
      <c r="BL379" s="229">
        <f t="shared" si="331"/>
        <v>0</v>
      </c>
      <c r="BM379" s="229">
        <f t="shared" si="331"/>
        <v>0</v>
      </c>
      <c r="BN379" s="229">
        <f t="shared" si="331"/>
        <v>0</v>
      </c>
      <c r="BO379" s="229">
        <f t="shared" si="329"/>
        <v>0</v>
      </c>
      <c r="BP379" s="229">
        <f t="shared" si="329"/>
        <v>0</v>
      </c>
      <c r="BQ379" s="229">
        <f t="shared" si="329"/>
        <v>0</v>
      </c>
      <c r="BR379" s="229">
        <f t="shared" si="329"/>
        <v>0</v>
      </c>
      <c r="BS379" s="229">
        <f t="shared" si="329"/>
        <v>0</v>
      </c>
      <c r="BT379" s="229">
        <f t="shared" si="329"/>
        <v>0</v>
      </c>
      <c r="BU379" s="229">
        <f t="shared" si="329"/>
        <v>0</v>
      </c>
      <c r="BV379" s="229">
        <f t="shared" si="329"/>
        <v>0</v>
      </c>
      <c r="BW379" s="229">
        <f t="shared" si="329"/>
        <v>0</v>
      </c>
      <c r="BX379" s="229">
        <f t="shared" si="329"/>
        <v>0</v>
      </c>
      <c r="BY379" s="229">
        <f t="shared" si="329"/>
        <v>0</v>
      </c>
      <c r="BZ379" s="229">
        <f t="shared" si="329"/>
        <v>0</v>
      </c>
    </row>
    <row r="380" spans="1:78" x14ac:dyDescent="0.2">
      <c r="A380" s="7" t="str">
        <f t="shared" ref="A380:B380" si="338">A76</f>
        <v>Roll-in 10</v>
      </c>
      <c r="B380" s="7">
        <f t="shared" si="338"/>
        <v>0</v>
      </c>
      <c r="C380" s="7">
        <f t="shared" si="305"/>
        <v>65</v>
      </c>
      <c r="D380" s="165">
        <f t="shared" si="333"/>
        <v>45443</v>
      </c>
      <c r="E380" s="313">
        <f>HLOOKUP(D380,INPUTS!$D$86:$BW$93,IF(B380=1,4,8),FALSE)</f>
        <v>0</v>
      </c>
      <c r="F380" s="77"/>
      <c r="G380" s="229">
        <f t="shared" si="334"/>
        <v>0</v>
      </c>
      <c r="H380" s="229">
        <f t="shared" si="334"/>
        <v>0</v>
      </c>
      <c r="I380" s="229">
        <f t="shared" si="334"/>
        <v>0</v>
      </c>
      <c r="J380" s="229">
        <f t="shared" si="334"/>
        <v>0</v>
      </c>
      <c r="K380" s="229">
        <f t="shared" si="334"/>
        <v>0</v>
      </c>
      <c r="L380" s="229">
        <f t="shared" si="334"/>
        <v>0</v>
      </c>
      <c r="M380" s="229">
        <f t="shared" si="334"/>
        <v>0</v>
      </c>
      <c r="N380" s="229">
        <f t="shared" si="334"/>
        <v>0</v>
      </c>
      <c r="O380" s="229">
        <f t="shared" si="334"/>
        <v>0</v>
      </c>
      <c r="P380" s="229">
        <f t="shared" si="334"/>
        <v>0</v>
      </c>
      <c r="Q380" s="229">
        <f t="shared" si="334"/>
        <v>0</v>
      </c>
      <c r="R380" s="229">
        <f t="shared" si="334"/>
        <v>0</v>
      </c>
      <c r="S380" s="229">
        <f t="shared" si="334"/>
        <v>0</v>
      </c>
      <c r="T380" s="229">
        <f t="shared" si="334"/>
        <v>0</v>
      </c>
      <c r="U380" s="229">
        <f t="shared" si="334"/>
        <v>0</v>
      </c>
      <c r="V380" s="229">
        <f t="shared" si="331"/>
        <v>0</v>
      </c>
      <c r="W380" s="229">
        <f t="shared" si="331"/>
        <v>0</v>
      </c>
      <c r="X380" s="229">
        <f t="shared" si="331"/>
        <v>0</v>
      </c>
      <c r="Y380" s="229">
        <f t="shared" si="331"/>
        <v>0</v>
      </c>
      <c r="Z380" s="229">
        <f t="shared" si="331"/>
        <v>0</v>
      </c>
      <c r="AA380" s="229">
        <f t="shared" si="331"/>
        <v>0</v>
      </c>
      <c r="AB380" s="229">
        <f t="shared" si="331"/>
        <v>0</v>
      </c>
      <c r="AC380" s="229">
        <f t="shared" si="331"/>
        <v>0</v>
      </c>
      <c r="AD380" s="229">
        <f t="shared" si="331"/>
        <v>0</v>
      </c>
      <c r="AE380" s="229">
        <f t="shared" si="331"/>
        <v>0</v>
      </c>
      <c r="AF380" s="229">
        <f t="shared" si="331"/>
        <v>0</v>
      </c>
      <c r="AG380" s="229">
        <f t="shared" si="331"/>
        <v>0</v>
      </c>
      <c r="AH380" s="229">
        <f t="shared" si="331"/>
        <v>0</v>
      </c>
      <c r="AI380" s="229">
        <f t="shared" si="331"/>
        <v>0</v>
      </c>
      <c r="AJ380" s="229">
        <f t="shared" si="331"/>
        <v>0</v>
      </c>
      <c r="AK380" s="229">
        <f t="shared" si="331"/>
        <v>0</v>
      </c>
      <c r="AL380" s="229">
        <f t="shared" si="331"/>
        <v>0</v>
      </c>
      <c r="AM380" s="229">
        <f t="shared" si="331"/>
        <v>0</v>
      </c>
      <c r="AN380" s="229">
        <f t="shared" si="331"/>
        <v>0</v>
      </c>
      <c r="AO380" s="229">
        <f t="shared" si="331"/>
        <v>0</v>
      </c>
      <c r="AP380" s="229">
        <f t="shared" si="331"/>
        <v>0</v>
      </c>
      <c r="AQ380" s="229">
        <f t="shared" si="331"/>
        <v>0</v>
      </c>
      <c r="AR380" s="229">
        <f t="shared" si="331"/>
        <v>0</v>
      </c>
      <c r="AS380" s="229">
        <f t="shared" si="331"/>
        <v>0</v>
      </c>
      <c r="AT380" s="229">
        <f t="shared" si="331"/>
        <v>0</v>
      </c>
      <c r="AU380" s="229">
        <f t="shared" si="331"/>
        <v>0</v>
      </c>
      <c r="AV380" s="229">
        <f t="shared" si="331"/>
        <v>0</v>
      </c>
      <c r="AW380" s="229">
        <f t="shared" si="331"/>
        <v>0</v>
      </c>
      <c r="AX380" s="229">
        <f t="shared" si="331"/>
        <v>0</v>
      </c>
      <c r="AY380" s="229">
        <f t="shared" si="331"/>
        <v>0</v>
      </c>
      <c r="AZ380" s="229">
        <f t="shared" ref="AZ380:BO387" si="339">IF(AZ$9=$D380,$E380,0)</f>
        <v>0</v>
      </c>
      <c r="BA380" s="229">
        <f t="shared" si="339"/>
        <v>0</v>
      </c>
      <c r="BB380" s="229">
        <f t="shared" si="339"/>
        <v>0</v>
      </c>
      <c r="BC380" s="229">
        <f t="shared" si="339"/>
        <v>0</v>
      </c>
      <c r="BD380" s="229">
        <f t="shared" si="339"/>
        <v>0</v>
      </c>
      <c r="BE380" s="229">
        <f t="shared" si="339"/>
        <v>0</v>
      </c>
      <c r="BF380" s="229">
        <f t="shared" si="339"/>
        <v>0</v>
      </c>
      <c r="BG380" s="229">
        <f t="shared" si="339"/>
        <v>0</v>
      </c>
      <c r="BH380" s="229">
        <f t="shared" si="339"/>
        <v>0</v>
      </c>
      <c r="BI380" s="229">
        <f t="shared" si="339"/>
        <v>0</v>
      </c>
      <c r="BJ380" s="229">
        <f t="shared" si="339"/>
        <v>0</v>
      </c>
      <c r="BK380" s="229">
        <f t="shared" si="339"/>
        <v>0</v>
      </c>
      <c r="BL380" s="229">
        <f t="shared" si="339"/>
        <v>0</v>
      </c>
      <c r="BM380" s="229">
        <f t="shared" si="339"/>
        <v>0</v>
      </c>
      <c r="BN380" s="229">
        <f t="shared" si="339"/>
        <v>0</v>
      </c>
      <c r="BO380" s="229">
        <f t="shared" si="339"/>
        <v>0</v>
      </c>
      <c r="BP380" s="229">
        <f t="shared" si="329"/>
        <v>0</v>
      </c>
      <c r="BQ380" s="229">
        <f t="shared" si="329"/>
        <v>0</v>
      </c>
      <c r="BR380" s="229">
        <f t="shared" si="329"/>
        <v>0</v>
      </c>
      <c r="BS380" s="229">
        <f t="shared" si="329"/>
        <v>0</v>
      </c>
      <c r="BT380" s="229">
        <f t="shared" si="329"/>
        <v>0</v>
      </c>
      <c r="BU380" s="229">
        <f t="shared" si="329"/>
        <v>0</v>
      </c>
      <c r="BV380" s="229">
        <f t="shared" si="329"/>
        <v>0</v>
      </c>
      <c r="BW380" s="229">
        <f t="shared" si="329"/>
        <v>0</v>
      </c>
      <c r="BX380" s="229">
        <f t="shared" si="329"/>
        <v>0</v>
      </c>
      <c r="BY380" s="229">
        <f t="shared" si="329"/>
        <v>0</v>
      </c>
      <c r="BZ380" s="229">
        <f t="shared" si="329"/>
        <v>0</v>
      </c>
    </row>
    <row r="381" spans="1:78" x14ac:dyDescent="0.2">
      <c r="A381" s="7" t="str">
        <f t="shared" ref="A381:B381" si="340">A77</f>
        <v>Roll-in 10</v>
      </c>
      <c r="B381" s="7">
        <f t="shared" si="340"/>
        <v>0</v>
      </c>
      <c r="C381" s="7">
        <f t="shared" si="305"/>
        <v>66</v>
      </c>
      <c r="D381" s="165">
        <f t="shared" si="333"/>
        <v>45473</v>
      </c>
      <c r="E381" s="313">
        <f>HLOOKUP(D381,INPUTS!$D$86:$BW$93,IF(B381=1,4,8),FALSE)</f>
        <v>0</v>
      </c>
      <c r="F381" s="77"/>
      <c r="G381" s="229">
        <f t="shared" si="334"/>
        <v>0</v>
      </c>
      <c r="H381" s="229">
        <f t="shared" si="334"/>
        <v>0</v>
      </c>
      <c r="I381" s="229">
        <f t="shared" si="334"/>
        <v>0</v>
      </c>
      <c r="J381" s="229">
        <f t="shared" si="334"/>
        <v>0</v>
      </c>
      <c r="K381" s="229">
        <f t="shared" si="334"/>
        <v>0</v>
      </c>
      <c r="L381" s="229">
        <f t="shared" si="334"/>
        <v>0</v>
      </c>
      <c r="M381" s="229">
        <f t="shared" si="334"/>
        <v>0</v>
      </c>
      <c r="N381" s="229">
        <f t="shared" si="334"/>
        <v>0</v>
      </c>
      <c r="O381" s="229">
        <f t="shared" si="334"/>
        <v>0</v>
      </c>
      <c r="P381" s="229">
        <f t="shared" si="334"/>
        <v>0</v>
      </c>
      <c r="Q381" s="229">
        <f t="shared" si="334"/>
        <v>0</v>
      </c>
      <c r="R381" s="229">
        <f t="shared" si="334"/>
        <v>0</v>
      </c>
      <c r="S381" s="229">
        <f t="shared" si="334"/>
        <v>0</v>
      </c>
      <c r="T381" s="229">
        <f t="shared" si="334"/>
        <v>0</v>
      </c>
      <c r="U381" s="229">
        <f t="shared" si="334"/>
        <v>0</v>
      </c>
      <c r="V381" s="229">
        <f t="shared" si="334"/>
        <v>0</v>
      </c>
      <c r="W381" s="229">
        <f t="shared" ref="W381:AL387" si="341">IF(W$9=$D381,$E381,0)</f>
        <v>0</v>
      </c>
      <c r="X381" s="229">
        <f t="shared" si="341"/>
        <v>0</v>
      </c>
      <c r="Y381" s="229">
        <f t="shared" si="341"/>
        <v>0</v>
      </c>
      <c r="Z381" s="229">
        <f t="shared" si="341"/>
        <v>0</v>
      </c>
      <c r="AA381" s="229">
        <f t="shared" si="341"/>
        <v>0</v>
      </c>
      <c r="AB381" s="229">
        <f t="shared" si="341"/>
        <v>0</v>
      </c>
      <c r="AC381" s="229">
        <f t="shared" si="341"/>
        <v>0</v>
      </c>
      <c r="AD381" s="229">
        <f t="shared" si="341"/>
        <v>0</v>
      </c>
      <c r="AE381" s="229">
        <f t="shared" si="341"/>
        <v>0</v>
      </c>
      <c r="AF381" s="229">
        <f t="shared" si="341"/>
        <v>0</v>
      </c>
      <c r="AG381" s="229">
        <f t="shared" si="341"/>
        <v>0</v>
      </c>
      <c r="AH381" s="229">
        <f t="shared" si="341"/>
        <v>0</v>
      </c>
      <c r="AI381" s="229">
        <f t="shared" si="341"/>
        <v>0</v>
      </c>
      <c r="AJ381" s="229">
        <f t="shared" si="341"/>
        <v>0</v>
      </c>
      <c r="AK381" s="229">
        <f t="shared" si="341"/>
        <v>0</v>
      </c>
      <c r="AL381" s="229">
        <f t="shared" si="341"/>
        <v>0</v>
      </c>
      <c r="AM381" s="229">
        <f t="shared" ref="AM381:BB387" si="342">IF(AM$9=$D381,$E381,0)</f>
        <v>0</v>
      </c>
      <c r="AN381" s="229">
        <f t="shared" si="342"/>
        <v>0</v>
      </c>
      <c r="AO381" s="229">
        <f t="shared" si="342"/>
        <v>0</v>
      </c>
      <c r="AP381" s="229">
        <f t="shared" si="342"/>
        <v>0</v>
      </c>
      <c r="AQ381" s="229">
        <f t="shared" si="342"/>
        <v>0</v>
      </c>
      <c r="AR381" s="229">
        <f t="shared" si="342"/>
        <v>0</v>
      </c>
      <c r="AS381" s="229">
        <f t="shared" si="342"/>
        <v>0</v>
      </c>
      <c r="AT381" s="229">
        <f t="shared" si="342"/>
        <v>0</v>
      </c>
      <c r="AU381" s="229">
        <f t="shared" si="342"/>
        <v>0</v>
      </c>
      <c r="AV381" s="229">
        <f t="shared" si="342"/>
        <v>0</v>
      </c>
      <c r="AW381" s="229">
        <f t="shared" si="342"/>
        <v>0</v>
      </c>
      <c r="AX381" s="229">
        <f t="shared" si="342"/>
        <v>0</v>
      </c>
      <c r="AY381" s="229">
        <f t="shared" si="342"/>
        <v>0</v>
      </c>
      <c r="AZ381" s="229">
        <f t="shared" si="342"/>
        <v>0</v>
      </c>
      <c r="BA381" s="229">
        <f t="shared" si="342"/>
        <v>0</v>
      </c>
      <c r="BB381" s="229">
        <f t="shared" si="342"/>
        <v>0</v>
      </c>
      <c r="BC381" s="229">
        <f t="shared" si="339"/>
        <v>0</v>
      </c>
      <c r="BD381" s="229">
        <f t="shared" si="339"/>
        <v>0</v>
      </c>
      <c r="BE381" s="229">
        <f t="shared" si="339"/>
        <v>0</v>
      </c>
      <c r="BF381" s="229">
        <f t="shared" si="339"/>
        <v>0</v>
      </c>
      <c r="BG381" s="229">
        <f t="shared" si="339"/>
        <v>0</v>
      </c>
      <c r="BH381" s="229">
        <f t="shared" si="339"/>
        <v>0</v>
      </c>
      <c r="BI381" s="229">
        <f t="shared" si="339"/>
        <v>0</v>
      </c>
      <c r="BJ381" s="229">
        <f t="shared" si="339"/>
        <v>0</v>
      </c>
      <c r="BK381" s="229">
        <f t="shared" si="339"/>
        <v>0</v>
      </c>
      <c r="BL381" s="229">
        <f t="shared" si="339"/>
        <v>0</v>
      </c>
      <c r="BM381" s="229">
        <f t="shared" si="339"/>
        <v>0</v>
      </c>
      <c r="BN381" s="229">
        <f t="shared" si="339"/>
        <v>0</v>
      </c>
      <c r="BO381" s="229">
        <f t="shared" si="329"/>
        <v>0</v>
      </c>
      <c r="BP381" s="229">
        <f t="shared" si="329"/>
        <v>0</v>
      </c>
      <c r="BQ381" s="229">
        <f t="shared" si="329"/>
        <v>0</v>
      </c>
      <c r="BR381" s="229">
        <f t="shared" si="329"/>
        <v>0</v>
      </c>
      <c r="BS381" s="229">
        <f t="shared" si="329"/>
        <v>0</v>
      </c>
      <c r="BT381" s="229">
        <f t="shared" si="329"/>
        <v>0</v>
      </c>
      <c r="BU381" s="229">
        <f t="shared" si="329"/>
        <v>0</v>
      </c>
      <c r="BV381" s="229">
        <f t="shared" si="329"/>
        <v>0</v>
      </c>
      <c r="BW381" s="229">
        <f t="shared" si="329"/>
        <v>0</v>
      </c>
      <c r="BX381" s="229">
        <f t="shared" si="329"/>
        <v>0</v>
      </c>
      <c r="BY381" s="229">
        <f t="shared" si="329"/>
        <v>0</v>
      </c>
      <c r="BZ381" s="229">
        <f t="shared" si="329"/>
        <v>0</v>
      </c>
    </row>
    <row r="382" spans="1:78" x14ac:dyDescent="0.2">
      <c r="A382" s="7" t="str">
        <f t="shared" ref="A382:B382" si="343">A78</f>
        <v>Roll-in 10</v>
      </c>
      <c r="B382" s="7">
        <f t="shared" si="343"/>
        <v>0</v>
      </c>
      <c r="C382" s="7">
        <f t="shared" ref="C382:C387" si="344">C381+1</f>
        <v>67</v>
      </c>
      <c r="D382" s="165">
        <f t="shared" si="333"/>
        <v>45504</v>
      </c>
      <c r="E382" s="313">
        <f>HLOOKUP(D382,INPUTS!$D$86:$BW$93,IF(B382=1,4,8),FALSE)</f>
        <v>0</v>
      </c>
      <c r="F382" s="77"/>
      <c r="G382" s="229">
        <f t="shared" si="334"/>
        <v>0</v>
      </c>
      <c r="H382" s="229">
        <f t="shared" si="334"/>
        <v>0</v>
      </c>
      <c r="I382" s="229">
        <f t="shared" si="334"/>
        <v>0</v>
      </c>
      <c r="J382" s="229">
        <f t="shared" si="334"/>
        <v>0</v>
      </c>
      <c r="K382" s="229">
        <f t="shared" si="334"/>
        <v>0</v>
      </c>
      <c r="L382" s="229">
        <f t="shared" si="334"/>
        <v>0</v>
      </c>
      <c r="M382" s="229">
        <f t="shared" si="334"/>
        <v>0</v>
      </c>
      <c r="N382" s="229">
        <f t="shared" si="334"/>
        <v>0</v>
      </c>
      <c r="O382" s="229">
        <f t="shared" si="334"/>
        <v>0</v>
      </c>
      <c r="P382" s="229">
        <f t="shared" si="334"/>
        <v>0</v>
      </c>
      <c r="Q382" s="229">
        <f t="shared" si="334"/>
        <v>0</v>
      </c>
      <c r="R382" s="229">
        <f t="shared" si="334"/>
        <v>0</v>
      </c>
      <c r="S382" s="229">
        <f t="shared" si="334"/>
        <v>0</v>
      </c>
      <c r="T382" s="229">
        <f t="shared" si="334"/>
        <v>0</v>
      </c>
      <c r="U382" s="229">
        <f t="shared" si="334"/>
        <v>0</v>
      </c>
      <c r="V382" s="229">
        <f t="shared" si="334"/>
        <v>0</v>
      </c>
      <c r="W382" s="229">
        <f t="shared" si="341"/>
        <v>0</v>
      </c>
      <c r="X382" s="229">
        <f t="shared" si="341"/>
        <v>0</v>
      </c>
      <c r="Y382" s="229">
        <f t="shared" si="341"/>
        <v>0</v>
      </c>
      <c r="Z382" s="229">
        <f t="shared" si="341"/>
        <v>0</v>
      </c>
      <c r="AA382" s="229">
        <f t="shared" si="341"/>
        <v>0</v>
      </c>
      <c r="AB382" s="229">
        <f t="shared" si="341"/>
        <v>0</v>
      </c>
      <c r="AC382" s="229">
        <f t="shared" si="341"/>
        <v>0</v>
      </c>
      <c r="AD382" s="229">
        <f t="shared" si="341"/>
        <v>0</v>
      </c>
      <c r="AE382" s="229">
        <f t="shared" si="341"/>
        <v>0</v>
      </c>
      <c r="AF382" s="229">
        <f t="shared" si="341"/>
        <v>0</v>
      </c>
      <c r="AG382" s="229">
        <f t="shared" si="341"/>
        <v>0</v>
      </c>
      <c r="AH382" s="229">
        <f t="shared" si="341"/>
        <v>0</v>
      </c>
      <c r="AI382" s="229">
        <f t="shared" si="341"/>
        <v>0</v>
      </c>
      <c r="AJ382" s="229">
        <f t="shared" si="341"/>
        <v>0</v>
      </c>
      <c r="AK382" s="229">
        <f t="shared" si="341"/>
        <v>0</v>
      </c>
      <c r="AL382" s="229">
        <f t="shared" si="341"/>
        <v>0</v>
      </c>
      <c r="AM382" s="229">
        <f t="shared" si="342"/>
        <v>0</v>
      </c>
      <c r="AN382" s="229">
        <f t="shared" si="342"/>
        <v>0</v>
      </c>
      <c r="AO382" s="229">
        <f t="shared" si="342"/>
        <v>0</v>
      </c>
      <c r="AP382" s="229">
        <f t="shared" si="342"/>
        <v>0</v>
      </c>
      <c r="AQ382" s="229">
        <f t="shared" si="342"/>
        <v>0</v>
      </c>
      <c r="AR382" s="229">
        <f t="shared" si="342"/>
        <v>0</v>
      </c>
      <c r="AS382" s="229">
        <f t="shared" si="342"/>
        <v>0</v>
      </c>
      <c r="AT382" s="229">
        <f t="shared" si="342"/>
        <v>0</v>
      </c>
      <c r="AU382" s="229">
        <f t="shared" si="342"/>
        <v>0</v>
      </c>
      <c r="AV382" s="229">
        <f t="shared" si="342"/>
        <v>0</v>
      </c>
      <c r="AW382" s="229">
        <f t="shared" si="342"/>
        <v>0</v>
      </c>
      <c r="AX382" s="229">
        <f t="shared" si="342"/>
        <v>0</v>
      </c>
      <c r="AY382" s="229">
        <f t="shared" si="342"/>
        <v>0</v>
      </c>
      <c r="AZ382" s="229">
        <f t="shared" si="342"/>
        <v>0</v>
      </c>
      <c r="BA382" s="229">
        <f t="shared" si="342"/>
        <v>0</v>
      </c>
      <c r="BB382" s="229">
        <f t="shared" si="342"/>
        <v>0</v>
      </c>
      <c r="BC382" s="229">
        <f t="shared" si="339"/>
        <v>0</v>
      </c>
      <c r="BD382" s="229">
        <f t="shared" si="339"/>
        <v>0</v>
      </c>
      <c r="BE382" s="229">
        <f t="shared" si="339"/>
        <v>0</v>
      </c>
      <c r="BF382" s="229">
        <f t="shared" si="339"/>
        <v>0</v>
      </c>
      <c r="BG382" s="229">
        <f t="shared" si="339"/>
        <v>0</v>
      </c>
      <c r="BH382" s="229">
        <f t="shared" si="339"/>
        <v>0</v>
      </c>
      <c r="BI382" s="229">
        <f t="shared" si="339"/>
        <v>0</v>
      </c>
      <c r="BJ382" s="229">
        <f t="shared" si="339"/>
        <v>0</v>
      </c>
      <c r="BK382" s="229">
        <f t="shared" si="339"/>
        <v>0</v>
      </c>
      <c r="BL382" s="229">
        <f t="shared" si="339"/>
        <v>0</v>
      </c>
      <c r="BM382" s="229">
        <f t="shared" si="339"/>
        <v>0</v>
      </c>
      <c r="BN382" s="229">
        <f t="shared" si="339"/>
        <v>0</v>
      </c>
      <c r="BO382" s="229">
        <f t="shared" si="329"/>
        <v>0</v>
      </c>
      <c r="BP382" s="229">
        <f t="shared" si="329"/>
        <v>0</v>
      </c>
      <c r="BQ382" s="229">
        <f t="shared" si="329"/>
        <v>0</v>
      </c>
      <c r="BR382" s="229">
        <f t="shared" si="329"/>
        <v>0</v>
      </c>
      <c r="BS382" s="229">
        <f t="shared" si="329"/>
        <v>0</v>
      </c>
      <c r="BT382" s="229">
        <f t="shared" si="329"/>
        <v>0</v>
      </c>
      <c r="BU382" s="229">
        <f t="shared" si="329"/>
        <v>0</v>
      </c>
      <c r="BV382" s="229">
        <f t="shared" si="329"/>
        <v>0</v>
      </c>
      <c r="BW382" s="229">
        <f t="shared" si="329"/>
        <v>0</v>
      </c>
      <c r="BX382" s="229">
        <f t="shared" si="329"/>
        <v>0</v>
      </c>
      <c r="BY382" s="229">
        <f t="shared" si="329"/>
        <v>0</v>
      </c>
      <c r="BZ382" s="229">
        <f t="shared" si="329"/>
        <v>0</v>
      </c>
    </row>
    <row r="383" spans="1:78" x14ac:dyDescent="0.2">
      <c r="A383" s="7" t="str">
        <f t="shared" ref="A383:B383" si="345">A79</f>
        <v>Roll-in 10</v>
      </c>
      <c r="B383" s="7">
        <f t="shared" si="345"/>
        <v>0</v>
      </c>
      <c r="C383" s="7">
        <f t="shared" si="344"/>
        <v>68</v>
      </c>
      <c r="D383" s="165">
        <f t="shared" si="333"/>
        <v>45535</v>
      </c>
      <c r="E383" s="313">
        <f>HLOOKUP(D383,INPUTS!$D$86:$BW$93,IF(B383=1,4,8),FALSE)</f>
        <v>0</v>
      </c>
      <c r="F383" s="77"/>
      <c r="G383" s="229">
        <f t="shared" si="334"/>
        <v>0</v>
      </c>
      <c r="H383" s="229">
        <f t="shared" si="334"/>
        <v>0</v>
      </c>
      <c r="I383" s="229">
        <f t="shared" si="334"/>
        <v>0</v>
      </c>
      <c r="J383" s="229">
        <f t="shared" si="334"/>
        <v>0</v>
      </c>
      <c r="K383" s="229">
        <f t="shared" si="334"/>
        <v>0</v>
      </c>
      <c r="L383" s="229">
        <f t="shared" si="334"/>
        <v>0</v>
      </c>
      <c r="M383" s="229">
        <f t="shared" si="334"/>
        <v>0</v>
      </c>
      <c r="N383" s="229">
        <f t="shared" si="334"/>
        <v>0</v>
      </c>
      <c r="O383" s="229">
        <f t="shared" si="334"/>
        <v>0</v>
      </c>
      <c r="P383" s="229">
        <f t="shared" si="334"/>
        <v>0</v>
      </c>
      <c r="Q383" s="229">
        <f t="shared" si="334"/>
        <v>0</v>
      </c>
      <c r="R383" s="229">
        <f t="shared" si="334"/>
        <v>0</v>
      </c>
      <c r="S383" s="229">
        <f t="shared" si="334"/>
        <v>0</v>
      </c>
      <c r="T383" s="229">
        <f t="shared" si="334"/>
        <v>0</v>
      </c>
      <c r="U383" s="229">
        <f t="shared" si="334"/>
        <v>0</v>
      </c>
      <c r="V383" s="229">
        <f t="shared" si="334"/>
        <v>0</v>
      </c>
      <c r="W383" s="229">
        <f t="shared" si="341"/>
        <v>0</v>
      </c>
      <c r="X383" s="229">
        <f t="shared" si="341"/>
        <v>0</v>
      </c>
      <c r="Y383" s="229">
        <f t="shared" si="341"/>
        <v>0</v>
      </c>
      <c r="Z383" s="229">
        <f t="shared" si="341"/>
        <v>0</v>
      </c>
      <c r="AA383" s="229">
        <f t="shared" si="341"/>
        <v>0</v>
      </c>
      <c r="AB383" s="229">
        <f t="shared" si="341"/>
        <v>0</v>
      </c>
      <c r="AC383" s="229">
        <f t="shared" si="341"/>
        <v>0</v>
      </c>
      <c r="AD383" s="229">
        <f t="shared" si="341"/>
        <v>0</v>
      </c>
      <c r="AE383" s="229">
        <f t="shared" si="341"/>
        <v>0</v>
      </c>
      <c r="AF383" s="229">
        <f t="shared" si="341"/>
        <v>0</v>
      </c>
      <c r="AG383" s="229">
        <f t="shared" si="341"/>
        <v>0</v>
      </c>
      <c r="AH383" s="229">
        <f t="shared" si="341"/>
        <v>0</v>
      </c>
      <c r="AI383" s="229">
        <f t="shared" si="341"/>
        <v>0</v>
      </c>
      <c r="AJ383" s="229">
        <f t="shared" si="341"/>
        <v>0</v>
      </c>
      <c r="AK383" s="229">
        <f t="shared" si="341"/>
        <v>0</v>
      </c>
      <c r="AL383" s="229">
        <f t="shared" si="341"/>
        <v>0</v>
      </c>
      <c r="AM383" s="229">
        <f t="shared" si="342"/>
        <v>0</v>
      </c>
      <c r="AN383" s="229">
        <f t="shared" si="342"/>
        <v>0</v>
      </c>
      <c r="AO383" s="229">
        <f t="shared" si="342"/>
        <v>0</v>
      </c>
      <c r="AP383" s="229">
        <f t="shared" si="342"/>
        <v>0</v>
      </c>
      <c r="AQ383" s="229">
        <f t="shared" si="342"/>
        <v>0</v>
      </c>
      <c r="AR383" s="229">
        <f t="shared" si="342"/>
        <v>0</v>
      </c>
      <c r="AS383" s="229">
        <f t="shared" si="342"/>
        <v>0</v>
      </c>
      <c r="AT383" s="229">
        <f t="shared" si="342"/>
        <v>0</v>
      </c>
      <c r="AU383" s="229">
        <f t="shared" si="342"/>
        <v>0</v>
      </c>
      <c r="AV383" s="229">
        <f t="shared" si="342"/>
        <v>0</v>
      </c>
      <c r="AW383" s="229">
        <f t="shared" si="342"/>
        <v>0</v>
      </c>
      <c r="AX383" s="229">
        <f t="shared" si="342"/>
        <v>0</v>
      </c>
      <c r="AY383" s="229">
        <f t="shared" si="342"/>
        <v>0</v>
      </c>
      <c r="AZ383" s="229">
        <f t="shared" si="342"/>
        <v>0</v>
      </c>
      <c r="BA383" s="229">
        <f t="shared" si="342"/>
        <v>0</v>
      </c>
      <c r="BB383" s="229">
        <f t="shared" si="342"/>
        <v>0</v>
      </c>
      <c r="BC383" s="229">
        <f t="shared" si="339"/>
        <v>0</v>
      </c>
      <c r="BD383" s="229">
        <f t="shared" si="339"/>
        <v>0</v>
      </c>
      <c r="BE383" s="229">
        <f t="shared" si="339"/>
        <v>0</v>
      </c>
      <c r="BF383" s="229">
        <f t="shared" si="339"/>
        <v>0</v>
      </c>
      <c r="BG383" s="229">
        <f t="shared" si="339"/>
        <v>0</v>
      </c>
      <c r="BH383" s="229">
        <f t="shared" si="339"/>
        <v>0</v>
      </c>
      <c r="BI383" s="229">
        <f t="shared" si="339"/>
        <v>0</v>
      </c>
      <c r="BJ383" s="229">
        <f t="shared" si="339"/>
        <v>0</v>
      </c>
      <c r="BK383" s="229">
        <f t="shared" si="339"/>
        <v>0</v>
      </c>
      <c r="BL383" s="229">
        <f t="shared" si="339"/>
        <v>0</v>
      </c>
      <c r="BM383" s="229">
        <f t="shared" si="339"/>
        <v>0</v>
      </c>
      <c r="BN383" s="229">
        <f t="shared" si="339"/>
        <v>0</v>
      </c>
      <c r="BO383" s="229">
        <f t="shared" si="329"/>
        <v>0</v>
      </c>
      <c r="BP383" s="229">
        <f t="shared" si="329"/>
        <v>0</v>
      </c>
      <c r="BQ383" s="229">
        <f t="shared" si="329"/>
        <v>0</v>
      </c>
      <c r="BR383" s="229">
        <f t="shared" si="329"/>
        <v>0</v>
      </c>
      <c r="BS383" s="229">
        <f t="shared" si="329"/>
        <v>0</v>
      </c>
      <c r="BT383" s="229">
        <f t="shared" si="329"/>
        <v>0</v>
      </c>
      <c r="BU383" s="229">
        <f t="shared" si="329"/>
        <v>0</v>
      </c>
      <c r="BV383" s="229">
        <f t="shared" si="329"/>
        <v>0</v>
      </c>
      <c r="BW383" s="229">
        <f t="shared" si="329"/>
        <v>0</v>
      </c>
      <c r="BX383" s="229">
        <f t="shared" si="329"/>
        <v>0</v>
      </c>
      <c r="BY383" s="229">
        <f t="shared" si="329"/>
        <v>0</v>
      </c>
      <c r="BZ383" s="229">
        <f t="shared" si="329"/>
        <v>0</v>
      </c>
    </row>
    <row r="384" spans="1:78" x14ac:dyDescent="0.2">
      <c r="A384" s="7" t="str">
        <f t="shared" ref="A384:B384" si="346">A80</f>
        <v>Roll-in 10</v>
      </c>
      <c r="B384" s="7">
        <f t="shared" si="346"/>
        <v>0</v>
      </c>
      <c r="C384" s="7">
        <f t="shared" si="344"/>
        <v>69</v>
      </c>
      <c r="D384" s="165">
        <f t="shared" si="333"/>
        <v>45565</v>
      </c>
      <c r="E384" s="313">
        <f>HLOOKUP(D384,INPUTS!$D$86:$BW$93,IF(B384=1,4,8),FALSE)</f>
        <v>0</v>
      </c>
      <c r="F384" s="77"/>
      <c r="G384" s="229">
        <f t="shared" si="334"/>
        <v>0</v>
      </c>
      <c r="H384" s="229">
        <f t="shared" si="334"/>
        <v>0</v>
      </c>
      <c r="I384" s="229">
        <f t="shared" si="334"/>
        <v>0</v>
      </c>
      <c r="J384" s="229">
        <f t="shared" si="334"/>
        <v>0</v>
      </c>
      <c r="K384" s="229">
        <f t="shared" si="334"/>
        <v>0</v>
      </c>
      <c r="L384" s="229">
        <f t="shared" si="334"/>
        <v>0</v>
      </c>
      <c r="M384" s="229">
        <f t="shared" si="334"/>
        <v>0</v>
      </c>
      <c r="N384" s="229">
        <f t="shared" si="334"/>
        <v>0</v>
      </c>
      <c r="O384" s="229">
        <f t="shared" si="334"/>
        <v>0</v>
      </c>
      <c r="P384" s="229">
        <f t="shared" si="334"/>
        <v>0</v>
      </c>
      <c r="Q384" s="229">
        <f t="shared" si="334"/>
        <v>0</v>
      </c>
      <c r="R384" s="229">
        <f t="shared" si="334"/>
        <v>0</v>
      </c>
      <c r="S384" s="229">
        <f t="shared" si="334"/>
        <v>0</v>
      </c>
      <c r="T384" s="229">
        <f t="shared" si="334"/>
        <v>0</v>
      </c>
      <c r="U384" s="229">
        <f t="shared" si="334"/>
        <v>0</v>
      </c>
      <c r="V384" s="229">
        <f t="shared" si="334"/>
        <v>0</v>
      </c>
      <c r="W384" s="229">
        <f t="shared" si="341"/>
        <v>0</v>
      </c>
      <c r="X384" s="229">
        <f t="shared" si="341"/>
        <v>0</v>
      </c>
      <c r="Y384" s="229">
        <f t="shared" si="341"/>
        <v>0</v>
      </c>
      <c r="Z384" s="229">
        <f t="shared" si="341"/>
        <v>0</v>
      </c>
      <c r="AA384" s="229">
        <f t="shared" si="341"/>
        <v>0</v>
      </c>
      <c r="AB384" s="229">
        <f t="shared" si="341"/>
        <v>0</v>
      </c>
      <c r="AC384" s="229">
        <f t="shared" si="341"/>
        <v>0</v>
      </c>
      <c r="AD384" s="229">
        <f t="shared" si="341"/>
        <v>0</v>
      </c>
      <c r="AE384" s="229">
        <f t="shared" si="341"/>
        <v>0</v>
      </c>
      <c r="AF384" s="229">
        <f t="shared" si="341"/>
        <v>0</v>
      </c>
      <c r="AG384" s="229">
        <f t="shared" si="341"/>
        <v>0</v>
      </c>
      <c r="AH384" s="229">
        <f t="shared" si="341"/>
        <v>0</v>
      </c>
      <c r="AI384" s="229">
        <f t="shared" si="341"/>
        <v>0</v>
      </c>
      <c r="AJ384" s="229">
        <f t="shared" si="341"/>
        <v>0</v>
      </c>
      <c r="AK384" s="229">
        <f t="shared" si="341"/>
        <v>0</v>
      </c>
      <c r="AL384" s="229">
        <f t="shared" si="341"/>
        <v>0</v>
      </c>
      <c r="AM384" s="229">
        <f t="shared" si="342"/>
        <v>0</v>
      </c>
      <c r="AN384" s="229">
        <f t="shared" si="342"/>
        <v>0</v>
      </c>
      <c r="AO384" s="229">
        <f t="shared" si="342"/>
        <v>0</v>
      </c>
      <c r="AP384" s="229">
        <f t="shared" si="342"/>
        <v>0</v>
      </c>
      <c r="AQ384" s="229">
        <f t="shared" si="342"/>
        <v>0</v>
      </c>
      <c r="AR384" s="229">
        <f t="shared" si="342"/>
        <v>0</v>
      </c>
      <c r="AS384" s="229">
        <f t="shared" si="342"/>
        <v>0</v>
      </c>
      <c r="AT384" s="229">
        <f t="shared" si="342"/>
        <v>0</v>
      </c>
      <c r="AU384" s="229">
        <f t="shared" si="342"/>
        <v>0</v>
      </c>
      <c r="AV384" s="229">
        <f t="shared" si="342"/>
        <v>0</v>
      </c>
      <c r="AW384" s="229">
        <f t="shared" si="342"/>
        <v>0</v>
      </c>
      <c r="AX384" s="229">
        <f t="shared" si="342"/>
        <v>0</v>
      </c>
      <c r="AY384" s="229">
        <f t="shared" si="342"/>
        <v>0</v>
      </c>
      <c r="AZ384" s="229">
        <f t="shared" si="342"/>
        <v>0</v>
      </c>
      <c r="BA384" s="229">
        <f t="shared" si="342"/>
        <v>0</v>
      </c>
      <c r="BB384" s="229">
        <f t="shared" si="342"/>
        <v>0</v>
      </c>
      <c r="BC384" s="229">
        <f t="shared" si="339"/>
        <v>0</v>
      </c>
      <c r="BD384" s="229">
        <f t="shared" si="339"/>
        <v>0</v>
      </c>
      <c r="BE384" s="229">
        <f t="shared" si="339"/>
        <v>0</v>
      </c>
      <c r="BF384" s="229">
        <f t="shared" si="339"/>
        <v>0</v>
      </c>
      <c r="BG384" s="229">
        <f t="shared" si="339"/>
        <v>0</v>
      </c>
      <c r="BH384" s="229">
        <f t="shared" si="339"/>
        <v>0</v>
      </c>
      <c r="BI384" s="229">
        <f t="shared" si="339"/>
        <v>0</v>
      </c>
      <c r="BJ384" s="229">
        <f t="shared" si="339"/>
        <v>0</v>
      </c>
      <c r="BK384" s="229">
        <f t="shared" si="339"/>
        <v>0</v>
      </c>
      <c r="BL384" s="229">
        <f t="shared" si="339"/>
        <v>0</v>
      </c>
      <c r="BM384" s="229">
        <f t="shared" si="339"/>
        <v>0</v>
      </c>
      <c r="BN384" s="229">
        <f t="shared" si="339"/>
        <v>0</v>
      </c>
      <c r="BO384" s="229">
        <f t="shared" si="329"/>
        <v>0</v>
      </c>
      <c r="BP384" s="229">
        <f t="shared" si="329"/>
        <v>0</v>
      </c>
      <c r="BQ384" s="229">
        <f t="shared" si="329"/>
        <v>0</v>
      </c>
      <c r="BR384" s="229">
        <f t="shared" si="329"/>
        <v>0</v>
      </c>
      <c r="BS384" s="229">
        <f t="shared" si="329"/>
        <v>0</v>
      </c>
      <c r="BT384" s="229">
        <f t="shared" si="329"/>
        <v>0</v>
      </c>
      <c r="BU384" s="229">
        <f t="shared" si="329"/>
        <v>0</v>
      </c>
      <c r="BV384" s="229">
        <f t="shared" si="329"/>
        <v>0</v>
      </c>
      <c r="BW384" s="229">
        <f t="shared" si="329"/>
        <v>0</v>
      </c>
      <c r="BX384" s="229">
        <f t="shared" si="329"/>
        <v>0</v>
      </c>
      <c r="BY384" s="229">
        <f t="shared" si="329"/>
        <v>0</v>
      </c>
      <c r="BZ384" s="229">
        <f t="shared" si="329"/>
        <v>0</v>
      </c>
    </row>
    <row r="385" spans="1:78" x14ac:dyDescent="0.2">
      <c r="A385" s="7" t="str">
        <f t="shared" ref="A385:B385" si="347">A81</f>
        <v>Roll-in 10</v>
      </c>
      <c r="B385" s="7">
        <f t="shared" si="347"/>
        <v>0</v>
      </c>
      <c r="C385" s="7">
        <f t="shared" si="344"/>
        <v>70</v>
      </c>
      <c r="D385" s="165">
        <f t="shared" si="333"/>
        <v>45596</v>
      </c>
      <c r="E385" s="313">
        <f>HLOOKUP(D385,INPUTS!$D$86:$BW$93,IF(B385=1,4,8),FALSE)</f>
        <v>0</v>
      </c>
      <c r="F385" s="77"/>
      <c r="G385" s="229">
        <f t="shared" si="334"/>
        <v>0</v>
      </c>
      <c r="H385" s="229">
        <f t="shared" si="334"/>
        <v>0</v>
      </c>
      <c r="I385" s="229">
        <f t="shared" si="334"/>
        <v>0</v>
      </c>
      <c r="J385" s="229">
        <f t="shared" si="334"/>
        <v>0</v>
      </c>
      <c r="K385" s="229">
        <f t="shared" si="334"/>
        <v>0</v>
      </c>
      <c r="L385" s="229">
        <f t="shared" si="334"/>
        <v>0</v>
      </c>
      <c r="M385" s="229">
        <f t="shared" si="334"/>
        <v>0</v>
      </c>
      <c r="N385" s="229">
        <f t="shared" si="334"/>
        <v>0</v>
      </c>
      <c r="O385" s="229">
        <f t="shared" si="334"/>
        <v>0</v>
      </c>
      <c r="P385" s="229">
        <f t="shared" si="334"/>
        <v>0</v>
      </c>
      <c r="Q385" s="229">
        <f t="shared" si="334"/>
        <v>0</v>
      </c>
      <c r="R385" s="229">
        <f t="shared" si="334"/>
        <v>0</v>
      </c>
      <c r="S385" s="229">
        <f t="shared" si="334"/>
        <v>0</v>
      </c>
      <c r="T385" s="229">
        <f t="shared" si="334"/>
        <v>0</v>
      </c>
      <c r="U385" s="229">
        <f t="shared" si="334"/>
        <v>0</v>
      </c>
      <c r="V385" s="229">
        <f t="shared" si="334"/>
        <v>0</v>
      </c>
      <c r="W385" s="229">
        <f t="shared" si="341"/>
        <v>0</v>
      </c>
      <c r="X385" s="229">
        <f t="shared" si="341"/>
        <v>0</v>
      </c>
      <c r="Y385" s="229">
        <f t="shared" si="341"/>
        <v>0</v>
      </c>
      <c r="Z385" s="229">
        <f t="shared" si="341"/>
        <v>0</v>
      </c>
      <c r="AA385" s="229">
        <f t="shared" si="341"/>
        <v>0</v>
      </c>
      <c r="AB385" s="229">
        <f t="shared" si="341"/>
        <v>0</v>
      </c>
      <c r="AC385" s="229">
        <f t="shared" si="341"/>
        <v>0</v>
      </c>
      <c r="AD385" s="229">
        <f t="shared" si="341"/>
        <v>0</v>
      </c>
      <c r="AE385" s="229">
        <f t="shared" si="341"/>
        <v>0</v>
      </c>
      <c r="AF385" s="229">
        <f t="shared" si="341"/>
        <v>0</v>
      </c>
      <c r="AG385" s="229">
        <f t="shared" si="341"/>
        <v>0</v>
      </c>
      <c r="AH385" s="229">
        <f t="shared" si="341"/>
        <v>0</v>
      </c>
      <c r="AI385" s="229">
        <f t="shared" si="341"/>
        <v>0</v>
      </c>
      <c r="AJ385" s="229">
        <f t="shared" si="341"/>
        <v>0</v>
      </c>
      <c r="AK385" s="229">
        <f t="shared" si="341"/>
        <v>0</v>
      </c>
      <c r="AL385" s="229">
        <f t="shared" si="341"/>
        <v>0</v>
      </c>
      <c r="AM385" s="229">
        <f t="shared" si="342"/>
        <v>0</v>
      </c>
      <c r="AN385" s="229">
        <f t="shared" si="342"/>
        <v>0</v>
      </c>
      <c r="AO385" s="229">
        <f t="shared" si="342"/>
        <v>0</v>
      </c>
      <c r="AP385" s="229">
        <f t="shared" si="342"/>
        <v>0</v>
      </c>
      <c r="AQ385" s="229">
        <f t="shared" si="342"/>
        <v>0</v>
      </c>
      <c r="AR385" s="229">
        <f t="shared" si="342"/>
        <v>0</v>
      </c>
      <c r="AS385" s="229">
        <f t="shared" si="342"/>
        <v>0</v>
      </c>
      <c r="AT385" s="229">
        <f t="shared" si="342"/>
        <v>0</v>
      </c>
      <c r="AU385" s="229">
        <f t="shared" si="342"/>
        <v>0</v>
      </c>
      <c r="AV385" s="229">
        <f t="shared" si="342"/>
        <v>0</v>
      </c>
      <c r="AW385" s="229">
        <f t="shared" si="342"/>
        <v>0</v>
      </c>
      <c r="AX385" s="229">
        <f t="shared" si="342"/>
        <v>0</v>
      </c>
      <c r="AY385" s="229">
        <f t="shared" si="342"/>
        <v>0</v>
      </c>
      <c r="AZ385" s="229">
        <f t="shared" si="342"/>
        <v>0</v>
      </c>
      <c r="BA385" s="229">
        <f t="shared" si="342"/>
        <v>0</v>
      </c>
      <c r="BB385" s="229">
        <f t="shared" si="342"/>
        <v>0</v>
      </c>
      <c r="BC385" s="229">
        <f t="shared" si="339"/>
        <v>0</v>
      </c>
      <c r="BD385" s="229">
        <f t="shared" si="339"/>
        <v>0</v>
      </c>
      <c r="BE385" s="229">
        <f t="shared" si="339"/>
        <v>0</v>
      </c>
      <c r="BF385" s="229">
        <f t="shared" si="339"/>
        <v>0</v>
      </c>
      <c r="BG385" s="229">
        <f t="shared" si="339"/>
        <v>0</v>
      </c>
      <c r="BH385" s="229">
        <f t="shared" si="339"/>
        <v>0</v>
      </c>
      <c r="BI385" s="229">
        <f t="shared" si="339"/>
        <v>0</v>
      </c>
      <c r="BJ385" s="229">
        <f t="shared" si="339"/>
        <v>0</v>
      </c>
      <c r="BK385" s="229">
        <f t="shared" si="339"/>
        <v>0</v>
      </c>
      <c r="BL385" s="229">
        <f t="shared" si="339"/>
        <v>0</v>
      </c>
      <c r="BM385" s="229">
        <f t="shared" si="339"/>
        <v>0</v>
      </c>
      <c r="BN385" s="229">
        <f t="shared" si="339"/>
        <v>0</v>
      </c>
      <c r="BO385" s="229">
        <f t="shared" si="329"/>
        <v>0</v>
      </c>
      <c r="BP385" s="229">
        <f t="shared" si="329"/>
        <v>0</v>
      </c>
      <c r="BQ385" s="229">
        <f t="shared" si="329"/>
        <v>0</v>
      </c>
      <c r="BR385" s="229">
        <f t="shared" si="329"/>
        <v>0</v>
      </c>
      <c r="BS385" s="229">
        <f t="shared" si="329"/>
        <v>0</v>
      </c>
      <c r="BT385" s="229">
        <f t="shared" si="329"/>
        <v>0</v>
      </c>
      <c r="BU385" s="229">
        <f t="shared" si="329"/>
        <v>0</v>
      </c>
      <c r="BV385" s="229">
        <f t="shared" si="329"/>
        <v>0</v>
      </c>
      <c r="BW385" s="229">
        <f t="shared" si="329"/>
        <v>0</v>
      </c>
      <c r="BX385" s="229">
        <f t="shared" si="329"/>
        <v>0</v>
      </c>
      <c r="BY385" s="229">
        <f t="shared" si="329"/>
        <v>0</v>
      </c>
      <c r="BZ385" s="229">
        <f t="shared" si="329"/>
        <v>0</v>
      </c>
    </row>
    <row r="386" spans="1:78" x14ac:dyDescent="0.2">
      <c r="A386" s="7" t="str">
        <f t="shared" ref="A386:B387" si="348">A82</f>
        <v>Roll-in 10</v>
      </c>
      <c r="B386" s="7">
        <f t="shared" si="348"/>
        <v>0</v>
      </c>
      <c r="C386" s="7">
        <f t="shared" si="344"/>
        <v>71</v>
      </c>
      <c r="D386" s="165">
        <f t="shared" si="333"/>
        <v>45626</v>
      </c>
      <c r="E386" s="313">
        <f>HLOOKUP(D386,INPUTS!$D$86:$BW$93,IF(B386=1,4,8),FALSE)</f>
        <v>0</v>
      </c>
      <c r="F386" s="77"/>
      <c r="G386" s="229">
        <f>IF(G$9=$D386,$E386,0)</f>
        <v>0</v>
      </c>
      <c r="H386" s="229">
        <f t="shared" si="334"/>
        <v>0</v>
      </c>
      <c r="I386" s="229">
        <f t="shared" si="334"/>
        <v>0</v>
      </c>
      <c r="J386" s="229">
        <f t="shared" si="334"/>
        <v>0</v>
      </c>
      <c r="K386" s="229">
        <f t="shared" si="334"/>
        <v>0</v>
      </c>
      <c r="L386" s="229">
        <f t="shared" si="334"/>
        <v>0</v>
      </c>
      <c r="M386" s="229">
        <f t="shared" si="334"/>
        <v>0</v>
      </c>
      <c r="N386" s="229">
        <f t="shared" si="334"/>
        <v>0</v>
      </c>
      <c r="O386" s="229">
        <f t="shared" si="334"/>
        <v>0</v>
      </c>
      <c r="P386" s="229">
        <f t="shared" si="334"/>
        <v>0</v>
      </c>
      <c r="Q386" s="229">
        <f t="shared" si="334"/>
        <v>0</v>
      </c>
      <c r="R386" s="229">
        <f t="shared" si="334"/>
        <v>0</v>
      </c>
      <c r="S386" s="229">
        <f t="shared" si="334"/>
        <v>0</v>
      </c>
      <c r="T386" s="229">
        <f t="shared" si="334"/>
        <v>0</v>
      </c>
      <c r="U386" s="229">
        <f t="shared" si="334"/>
        <v>0</v>
      </c>
      <c r="V386" s="229">
        <f t="shared" si="334"/>
        <v>0</v>
      </c>
      <c r="W386" s="229">
        <f t="shared" si="341"/>
        <v>0</v>
      </c>
      <c r="X386" s="229">
        <f t="shared" si="341"/>
        <v>0</v>
      </c>
      <c r="Y386" s="229">
        <f t="shared" si="341"/>
        <v>0</v>
      </c>
      <c r="Z386" s="229">
        <f t="shared" si="341"/>
        <v>0</v>
      </c>
      <c r="AA386" s="229">
        <f t="shared" si="341"/>
        <v>0</v>
      </c>
      <c r="AB386" s="229">
        <f t="shared" si="341"/>
        <v>0</v>
      </c>
      <c r="AC386" s="229">
        <f t="shared" si="341"/>
        <v>0</v>
      </c>
      <c r="AD386" s="229">
        <f>IF(AD$9=$D386,$E386,0)</f>
        <v>0</v>
      </c>
      <c r="AE386" s="229">
        <f t="shared" si="341"/>
        <v>0</v>
      </c>
      <c r="AF386" s="229">
        <f t="shared" si="341"/>
        <v>0</v>
      </c>
      <c r="AG386" s="229">
        <f t="shared" si="341"/>
        <v>0</v>
      </c>
      <c r="AH386" s="229">
        <f t="shared" si="341"/>
        <v>0</v>
      </c>
      <c r="AI386" s="229">
        <f t="shared" si="341"/>
        <v>0</v>
      </c>
      <c r="AJ386" s="229">
        <f t="shared" si="341"/>
        <v>0</v>
      </c>
      <c r="AK386" s="229">
        <f t="shared" si="341"/>
        <v>0</v>
      </c>
      <c r="AL386" s="229">
        <f t="shared" si="341"/>
        <v>0</v>
      </c>
      <c r="AM386" s="229">
        <f t="shared" si="342"/>
        <v>0</v>
      </c>
      <c r="AN386" s="229">
        <f t="shared" si="342"/>
        <v>0</v>
      </c>
      <c r="AO386" s="229">
        <f t="shared" si="342"/>
        <v>0</v>
      </c>
      <c r="AP386" s="229">
        <f t="shared" si="342"/>
        <v>0</v>
      </c>
      <c r="AQ386" s="229">
        <f t="shared" si="342"/>
        <v>0</v>
      </c>
      <c r="AR386" s="229">
        <f t="shared" si="342"/>
        <v>0</v>
      </c>
      <c r="AS386" s="229">
        <f t="shared" si="342"/>
        <v>0</v>
      </c>
      <c r="AT386" s="229">
        <f t="shared" si="342"/>
        <v>0</v>
      </c>
      <c r="AU386" s="229">
        <f t="shared" si="342"/>
        <v>0</v>
      </c>
      <c r="AV386" s="229">
        <f t="shared" si="342"/>
        <v>0</v>
      </c>
      <c r="AW386" s="229">
        <f t="shared" si="342"/>
        <v>0</v>
      </c>
      <c r="AX386" s="229">
        <f t="shared" si="342"/>
        <v>0</v>
      </c>
      <c r="AY386" s="229">
        <f t="shared" si="342"/>
        <v>0</v>
      </c>
      <c r="AZ386" s="229">
        <f t="shared" si="342"/>
        <v>0</v>
      </c>
      <c r="BA386" s="229">
        <f t="shared" si="342"/>
        <v>0</v>
      </c>
      <c r="BB386" s="229">
        <f t="shared" si="342"/>
        <v>0</v>
      </c>
      <c r="BC386" s="229">
        <f t="shared" si="339"/>
        <v>0</v>
      </c>
      <c r="BD386" s="229">
        <f t="shared" si="339"/>
        <v>0</v>
      </c>
      <c r="BE386" s="229">
        <f t="shared" si="339"/>
        <v>0</v>
      </c>
      <c r="BF386" s="229">
        <f t="shared" si="339"/>
        <v>0</v>
      </c>
      <c r="BG386" s="229">
        <f t="shared" si="339"/>
        <v>0</v>
      </c>
      <c r="BH386" s="229">
        <f t="shared" si="339"/>
        <v>0</v>
      </c>
      <c r="BI386" s="229">
        <f t="shared" si="339"/>
        <v>0</v>
      </c>
      <c r="BJ386" s="229">
        <f t="shared" si="339"/>
        <v>0</v>
      </c>
      <c r="BK386" s="229">
        <f t="shared" si="339"/>
        <v>0</v>
      </c>
      <c r="BL386" s="229">
        <f t="shared" si="339"/>
        <v>0</v>
      </c>
      <c r="BM386" s="229">
        <f t="shared" si="339"/>
        <v>0</v>
      </c>
      <c r="BN386" s="229">
        <f t="shared" si="339"/>
        <v>0</v>
      </c>
      <c r="BO386" s="229">
        <f t="shared" ref="BO386:BZ387" si="349">IF(BO$9=$D386,$E386,0)</f>
        <v>0</v>
      </c>
      <c r="BP386" s="229">
        <f t="shared" si="349"/>
        <v>0</v>
      </c>
      <c r="BQ386" s="229">
        <f t="shared" si="349"/>
        <v>0</v>
      </c>
      <c r="BR386" s="229">
        <f t="shared" si="349"/>
        <v>0</v>
      </c>
      <c r="BS386" s="229">
        <f t="shared" si="349"/>
        <v>0</v>
      </c>
      <c r="BT386" s="229">
        <f t="shared" si="349"/>
        <v>0</v>
      </c>
      <c r="BU386" s="229">
        <f t="shared" si="349"/>
        <v>0</v>
      </c>
      <c r="BV386" s="229">
        <f t="shared" si="349"/>
        <v>0</v>
      </c>
      <c r="BW386" s="229">
        <f t="shared" si="349"/>
        <v>0</v>
      </c>
      <c r="BX386" s="229">
        <f t="shared" si="349"/>
        <v>0</v>
      </c>
      <c r="BY386" s="229">
        <f t="shared" si="349"/>
        <v>0</v>
      </c>
      <c r="BZ386" s="229">
        <f t="shared" si="349"/>
        <v>0</v>
      </c>
    </row>
    <row r="387" spans="1:78" x14ac:dyDescent="0.2">
      <c r="A387" s="7" t="str">
        <f t="shared" si="348"/>
        <v>Roll-in 10</v>
      </c>
      <c r="B387" s="7">
        <f t="shared" si="348"/>
        <v>0</v>
      </c>
      <c r="C387" s="7">
        <f t="shared" si="344"/>
        <v>72</v>
      </c>
      <c r="D387" s="165">
        <f t="shared" si="333"/>
        <v>45657</v>
      </c>
      <c r="E387" s="306">
        <f>HLOOKUP(D387,INPUTS!$D$86:$BW$93,IF(B387=1,4,8),FALSE)</f>
        <v>0</v>
      </c>
      <c r="F387" s="77"/>
      <c r="G387" s="228">
        <f t="shared" si="334"/>
        <v>0</v>
      </c>
      <c r="H387" s="228">
        <f t="shared" si="334"/>
        <v>0</v>
      </c>
      <c r="I387" s="228">
        <f t="shared" si="334"/>
        <v>0</v>
      </c>
      <c r="J387" s="228">
        <f t="shared" si="334"/>
        <v>0</v>
      </c>
      <c r="K387" s="228">
        <f t="shared" si="334"/>
        <v>0</v>
      </c>
      <c r="L387" s="228">
        <f t="shared" si="334"/>
        <v>0</v>
      </c>
      <c r="M387" s="228">
        <f t="shared" si="334"/>
        <v>0</v>
      </c>
      <c r="N387" s="228">
        <f t="shared" si="334"/>
        <v>0</v>
      </c>
      <c r="O387" s="228">
        <f t="shared" si="334"/>
        <v>0</v>
      </c>
      <c r="P387" s="228">
        <f t="shared" si="334"/>
        <v>0</v>
      </c>
      <c r="Q387" s="228">
        <f t="shared" si="334"/>
        <v>0</v>
      </c>
      <c r="R387" s="228">
        <f t="shared" si="334"/>
        <v>0</v>
      </c>
      <c r="S387" s="228">
        <f t="shared" si="334"/>
        <v>0</v>
      </c>
      <c r="T387" s="228">
        <f t="shared" si="334"/>
        <v>0</v>
      </c>
      <c r="U387" s="228">
        <f t="shared" si="334"/>
        <v>0</v>
      </c>
      <c r="V387" s="228">
        <f t="shared" si="334"/>
        <v>0</v>
      </c>
      <c r="W387" s="228">
        <f t="shared" si="341"/>
        <v>0</v>
      </c>
      <c r="X387" s="228">
        <f t="shared" si="341"/>
        <v>0</v>
      </c>
      <c r="Y387" s="228">
        <f t="shared" si="341"/>
        <v>0</v>
      </c>
      <c r="Z387" s="228">
        <f t="shared" si="341"/>
        <v>0</v>
      </c>
      <c r="AA387" s="228">
        <f t="shared" si="341"/>
        <v>0</v>
      </c>
      <c r="AB387" s="228">
        <f t="shared" si="341"/>
        <v>0</v>
      </c>
      <c r="AC387" s="228">
        <f t="shared" si="341"/>
        <v>0</v>
      </c>
      <c r="AD387" s="228">
        <f t="shared" si="341"/>
        <v>0</v>
      </c>
      <c r="AE387" s="228">
        <f t="shared" si="341"/>
        <v>0</v>
      </c>
      <c r="AF387" s="228">
        <f t="shared" si="341"/>
        <v>0</v>
      </c>
      <c r="AG387" s="228">
        <f t="shared" si="341"/>
        <v>0</v>
      </c>
      <c r="AH387" s="228">
        <f t="shared" si="341"/>
        <v>0</v>
      </c>
      <c r="AI387" s="228">
        <f t="shared" si="341"/>
        <v>0</v>
      </c>
      <c r="AJ387" s="228">
        <f t="shared" si="341"/>
        <v>0</v>
      </c>
      <c r="AK387" s="228">
        <f t="shared" si="341"/>
        <v>0</v>
      </c>
      <c r="AL387" s="228">
        <f t="shared" si="341"/>
        <v>0</v>
      </c>
      <c r="AM387" s="228">
        <f t="shared" si="342"/>
        <v>0</v>
      </c>
      <c r="AN387" s="228">
        <f t="shared" si="342"/>
        <v>0</v>
      </c>
      <c r="AO387" s="228">
        <f t="shared" si="342"/>
        <v>0</v>
      </c>
      <c r="AP387" s="228">
        <f t="shared" si="342"/>
        <v>0</v>
      </c>
      <c r="AQ387" s="228">
        <f t="shared" si="342"/>
        <v>0</v>
      </c>
      <c r="AR387" s="228">
        <f t="shared" si="342"/>
        <v>0</v>
      </c>
      <c r="AS387" s="228">
        <f t="shared" si="342"/>
        <v>0</v>
      </c>
      <c r="AT387" s="228">
        <f t="shared" si="342"/>
        <v>0</v>
      </c>
      <c r="AU387" s="228">
        <f t="shared" si="342"/>
        <v>0</v>
      </c>
      <c r="AV387" s="228">
        <f t="shared" si="342"/>
        <v>0</v>
      </c>
      <c r="AW387" s="228">
        <f t="shared" si="342"/>
        <v>0</v>
      </c>
      <c r="AX387" s="228">
        <f t="shared" si="342"/>
        <v>0</v>
      </c>
      <c r="AY387" s="228">
        <f t="shared" si="342"/>
        <v>0</v>
      </c>
      <c r="AZ387" s="228">
        <f t="shared" si="342"/>
        <v>0</v>
      </c>
      <c r="BA387" s="228">
        <f t="shared" si="342"/>
        <v>0</v>
      </c>
      <c r="BB387" s="228">
        <f t="shared" si="342"/>
        <v>0</v>
      </c>
      <c r="BC387" s="228">
        <f t="shared" si="339"/>
        <v>0</v>
      </c>
      <c r="BD387" s="228">
        <f t="shared" si="339"/>
        <v>0</v>
      </c>
      <c r="BE387" s="228">
        <f t="shared" si="339"/>
        <v>0</v>
      </c>
      <c r="BF387" s="228">
        <f t="shared" si="339"/>
        <v>0</v>
      </c>
      <c r="BG387" s="228">
        <f t="shared" si="339"/>
        <v>0</v>
      </c>
      <c r="BH387" s="228">
        <f t="shared" si="339"/>
        <v>0</v>
      </c>
      <c r="BI387" s="228">
        <f t="shared" si="339"/>
        <v>0</v>
      </c>
      <c r="BJ387" s="228">
        <f t="shared" si="339"/>
        <v>0</v>
      </c>
      <c r="BK387" s="228">
        <f t="shared" si="339"/>
        <v>0</v>
      </c>
      <c r="BL387" s="228">
        <f t="shared" si="339"/>
        <v>0</v>
      </c>
      <c r="BM387" s="228">
        <f t="shared" si="339"/>
        <v>0</v>
      </c>
      <c r="BN387" s="228">
        <f t="shared" si="339"/>
        <v>0</v>
      </c>
      <c r="BO387" s="228">
        <f t="shared" si="349"/>
        <v>0</v>
      </c>
      <c r="BP387" s="228">
        <f t="shared" si="349"/>
        <v>0</v>
      </c>
      <c r="BQ387" s="228">
        <f t="shared" si="349"/>
        <v>0</v>
      </c>
      <c r="BR387" s="228">
        <f t="shared" si="349"/>
        <v>0</v>
      </c>
      <c r="BS387" s="228">
        <f t="shared" si="349"/>
        <v>0</v>
      </c>
      <c r="BT387" s="228">
        <f t="shared" si="349"/>
        <v>0</v>
      </c>
      <c r="BU387" s="228">
        <f t="shared" si="349"/>
        <v>0</v>
      </c>
      <c r="BV387" s="228">
        <f t="shared" si="349"/>
        <v>0</v>
      </c>
      <c r="BW387" s="228">
        <f t="shared" si="349"/>
        <v>0</v>
      </c>
      <c r="BX387" s="228">
        <f t="shared" si="349"/>
        <v>0</v>
      </c>
      <c r="BY387" s="228">
        <f t="shared" si="349"/>
        <v>0</v>
      </c>
      <c r="BZ387" s="228">
        <f t="shared" si="349"/>
        <v>0</v>
      </c>
    </row>
    <row r="388" spans="1:78" x14ac:dyDescent="0.2">
      <c r="D388" s="90" t="s">
        <v>0</v>
      </c>
      <c r="E388" s="91">
        <f>SUM(E316:E387)</f>
        <v>0</v>
      </c>
      <c r="G388" s="69">
        <f>SUM(G316:G387)</f>
        <v>0</v>
      </c>
      <c r="H388" s="69">
        <f t="shared" ref="H388:BN388" si="350">SUM(H316:H387)</f>
        <v>0</v>
      </c>
      <c r="I388" s="69">
        <f t="shared" si="350"/>
        <v>0</v>
      </c>
      <c r="J388" s="69">
        <f t="shared" si="350"/>
        <v>0</v>
      </c>
      <c r="K388" s="69">
        <f t="shared" si="350"/>
        <v>0</v>
      </c>
      <c r="L388" s="69">
        <f t="shared" si="350"/>
        <v>0</v>
      </c>
      <c r="M388" s="69">
        <f t="shared" si="350"/>
        <v>0</v>
      </c>
      <c r="N388" s="69">
        <f t="shared" si="350"/>
        <v>0</v>
      </c>
      <c r="O388" s="69">
        <f t="shared" si="350"/>
        <v>0</v>
      </c>
      <c r="P388" s="69">
        <f t="shared" si="350"/>
        <v>0</v>
      </c>
      <c r="Q388" s="69">
        <f t="shared" si="350"/>
        <v>0</v>
      </c>
      <c r="R388" s="69">
        <f t="shared" si="350"/>
        <v>0</v>
      </c>
      <c r="S388" s="69">
        <f t="shared" si="350"/>
        <v>0</v>
      </c>
      <c r="T388" s="69">
        <f t="shared" si="350"/>
        <v>0</v>
      </c>
      <c r="U388" s="69">
        <f t="shared" si="350"/>
        <v>0</v>
      </c>
      <c r="V388" s="69">
        <f t="shared" si="350"/>
        <v>0</v>
      </c>
      <c r="W388" s="69">
        <f t="shared" si="350"/>
        <v>0</v>
      </c>
      <c r="X388" s="69">
        <f t="shared" si="350"/>
        <v>0</v>
      </c>
      <c r="Y388" s="69">
        <f t="shared" si="350"/>
        <v>0</v>
      </c>
      <c r="Z388" s="69">
        <f t="shared" si="350"/>
        <v>0</v>
      </c>
      <c r="AA388" s="69">
        <f t="shared" si="350"/>
        <v>0</v>
      </c>
      <c r="AB388" s="69">
        <f t="shared" si="350"/>
        <v>0</v>
      </c>
      <c r="AC388" s="69">
        <f t="shared" si="350"/>
        <v>0</v>
      </c>
      <c r="AD388" s="69">
        <f t="shared" si="350"/>
        <v>0</v>
      </c>
      <c r="AE388" s="69">
        <f t="shared" si="350"/>
        <v>0</v>
      </c>
      <c r="AF388" s="69">
        <f t="shared" si="350"/>
        <v>0</v>
      </c>
      <c r="AG388" s="69">
        <f t="shared" si="350"/>
        <v>0</v>
      </c>
      <c r="AH388" s="69">
        <f t="shared" si="350"/>
        <v>0</v>
      </c>
      <c r="AI388" s="69">
        <f t="shared" si="350"/>
        <v>0</v>
      </c>
      <c r="AJ388" s="69">
        <f t="shared" si="350"/>
        <v>0</v>
      </c>
      <c r="AK388" s="69">
        <f t="shared" si="350"/>
        <v>0</v>
      </c>
      <c r="AL388" s="69">
        <f t="shared" si="350"/>
        <v>0</v>
      </c>
      <c r="AM388" s="69">
        <f t="shared" si="350"/>
        <v>0</v>
      </c>
      <c r="AN388" s="69">
        <f t="shared" si="350"/>
        <v>0</v>
      </c>
      <c r="AO388" s="69">
        <f t="shared" si="350"/>
        <v>0</v>
      </c>
      <c r="AP388" s="69">
        <f t="shared" si="350"/>
        <v>0</v>
      </c>
      <c r="AQ388" s="69">
        <f t="shared" si="350"/>
        <v>0</v>
      </c>
      <c r="AR388" s="69">
        <f t="shared" si="350"/>
        <v>0</v>
      </c>
      <c r="AS388" s="69">
        <f t="shared" si="350"/>
        <v>0</v>
      </c>
      <c r="AT388" s="69">
        <f t="shared" si="350"/>
        <v>0</v>
      </c>
      <c r="AU388" s="69">
        <f t="shared" si="350"/>
        <v>0</v>
      </c>
      <c r="AV388" s="69">
        <f t="shared" si="350"/>
        <v>0</v>
      </c>
      <c r="AW388" s="69">
        <f t="shared" si="350"/>
        <v>0</v>
      </c>
      <c r="AX388" s="69">
        <f t="shared" si="350"/>
        <v>0</v>
      </c>
      <c r="AY388" s="69">
        <f t="shared" si="350"/>
        <v>0</v>
      </c>
      <c r="AZ388" s="69">
        <f t="shared" si="350"/>
        <v>0</v>
      </c>
      <c r="BA388" s="69">
        <f t="shared" si="350"/>
        <v>0</v>
      </c>
      <c r="BB388" s="69">
        <f t="shared" si="350"/>
        <v>0</v>
      </c>
      <c r="BC388" s="69">
        <f t="shared" si="350"/>
        <v>0</v>
      </c>
      <c r="BD388" s="69">
        <f t="shared" si="350"/>
        <v>0</v>
      </c>
      <c r="BE388" s="69">
        <f t="shared" si="350"/>
        <v>0</v>
      </c>
      <c r="BF388" s="69">
        <f t="shared" si="350"/>
        <v>0</v>
      </c>
      <c r="BG388" s="69">
        <f t="shared" si="350"/>
        <v>0</v>
      </c>
      <c r="BH388" s="69">
        <f t="shared" si="350"/>
        <v>0</v>
      </c>
      <c r="BI388" s="69">
        <f t="shared" si="350"/>
        <v>0</v>
      </c>
      <c r="BJ388" s="69">
        <f t="shared" si="350"/>
        <v>0</v>
      </c>
      <c r="BK388" s="69">
        <f t="shared" si="350"/>
        <v>0</v>
      </c>
      <c r="BL388" s="69">
        <f t="shared" si="350"/>
        <v>0</v>
      </c>
      <c r="BM388" s="69">
        <f t="shared" si="350"/>
        <v>0</v>
      </c>
      <c r="BN388" s="69">
        <f t="shared" si="350"/>
        <v>0</v>
      </c>
      <c r="BO388" s="69">
        <f t="shared" ref="BO388" si="351">SUM(BO316:BO387)</f>
        <v>0</v>
      </c>
      <c r="BP388" s="69">
        <f t="shared" ref="BP388" si="352">SUM(BP316:BP387)</f>
        <v>0</v>
      </c>
      <c r="BQ388" s="69">
        <f t="shared" ref="BQ388" si="353">SUM(BQ316:BQ387)</f>
        <v>0</v>
      </c>
      <c r="BR388" s="69">
        <f t="shared" ref="BR388" si="354">SUM(BR316:BR387)</f>
        <v>0</v>
      </c>
      <c r="BS388" s="69">
        <f t="shared" ref="BS388" si="355">SUM(BS316:BS387)</f>
        <v>0</v>
      </c>
      <c r="BT388" s="69">
        <f t="shared" ref="BT388" si="356">SUM(BT316:BT387)</f>
        <v>0</v>
      </c>
      <c r="BU388" s="69">
        <f t="shared" ref="BU388" si="357">SUM(BU316:BU387)</f>
        <v>0</v>
      </c>
      <c r="BV388" s="69">
        <f t="shared" ref="BV388" si="358">SUM(BV316:BV387)</f>
        <v>0</v>
      </c>
      <c r="BW388" s="69">
        <f t="shared" ref="BW388" si="359">SUM(BW316:BW387)</f>
        <v>0</v>
      </c>
      <c r="BX388" s="69">
        <f t="shared" ref="BX388" si="360">SUM(BX316:BX387)</f>
        <v>0</v>
      </c>
      <c r="BY388" s="69">
        <f t="shared" ref="BY388" si="361">SUM(BY316:BY387)</f>
        <v>0</v>
      </c>
      <c r="BZ388" s="69">
        <f t="shared" ref="BZ388" si="362">SUM(BZ316:BZ387)</f>
        <v>0</v>
      </c>
    </row>
    <row r="389" spans="1:78" x14ac:dyDescent="0.2">
      <c r="C389" s="90"/>
      <c r="D389" s="92"/>
      <c r="E389" s="91"/>
    </row>
    <row r="390" spans="1:78" ht="20.25" x14ac:dyDescent="0.3">
      <c r="C390" s="203"/>
      <c r="D390" s="300" t="s">
        <v>115</v>
      </c>
      <c r="E390" s="314"/>
    </row>
    <row r="391" spans="1:78" ht="25.5" x14ac:dyDescent="0.2">
      <c r="D391" s="165"/>
      <c r="E391" s="315" t="s">
        <v>143</v>
      </c>
      <c r="F391" s="352" t="s">
        <v>138</v>
      </c>
      <c r="G391" s="352"/>
      <c r="H391" s="352"/>
      <c r="I391" s="352"/>
      <c r="J391" s="352"/>
      <c r="K391" s="352"/>
      <c r="L391" s="352"/>
      <c r="M391" s="352"/>
    </row>
    <row r="392" spans="1:78" x14ac:dyDescent="0.2">
      <c r="A392" s="7" t="str">
        <f t="shared" ref="A392:A423" si="363">A12</f>
        <v>Roll-in 1</v>
      </c>
      <c r="B392" s="7">
        <f t="shared" ref="B392:B450" si="364">YEAR(D392)</f>
        <v>2019</v>
      </c>
      <c r="C392" s="7">
        <f>C12</f>
        <v>1</v>
      </c>
      <c r="D392" s="165">
        <f>D12</f>
        <v>43496</v>
      </c>
      <c r="E392" s="68">
        <f>+E12+E87+E163-E468</f>
        <v>0</v>
      </c>
      <c r="F392" s="77"/>
      <c r="G392" s="229">
        <f>IF(AND(G$7&lt;=$B392+$D$4,G$9&gt;=$D392),$E392*HLOOKUP(G$7-$B392+1,INPUTS!$D$63:$X$64,2,FALSE)/IF(G$7=$B392,(13-MONTH($D392)),12),0)</f>
        <v>0</v>
      </c>
      <c r="H392" s="229">
        <f>IF(AND(H$7&lt;=$B392+$D$4,H$9&gt;=$D392),$E392*HLOOKUP(H$7-$B392+1,INPUTS!$D$63:$X$64,2,FALSE)/IF(H$7=$B392,(13-MONTH($D392)),12),0)</f>
        <v>0</v>
      </c>
      <c r="I392" s="229">
        <f>IF(AND(I$7&lt;=$B392+$D$4,I$9&gt;=$D392),$E392*HLOOKUP(I$7-$B392+1,INPUTS!$D$63:$X$64,2,FALSE)/IF(I$7=$B392,(13-MONTH($D392)),12),0)</f>
        <v>0</v>
      </c>
      <c r="J392" s="229">
        <f>IF(AND(J$7&lt;=$B392+$D$4,J$9&gt;=$D392),$E392*HLOOKUP(J$7-$B392+1,INPUTS!$D$63:$X$64,2,FALSE)/IF(J$7=$B392,(13-MONTH($D392)),12),0)</f>
        <v>0</v>
      </c>
      <c r="K392" s="229">
        <f>IF(AND(K$7&lt;=$B392+$D$4,K$9&gt;=$D392),$E392*HLOOKUP(K$7-$B392+1,INPUTS!$D$63:$X$64,2,FALSE)/IF(K$7=$B392,(13-MONTH($D392)),12),0)</f>
        <v>0</v>
      </c>
      <c r="L392" s="229">
        <f>IF(AND(L$7&lt;=$B392+$D$4,L$9&gt;=$D392),$E392*HLOOKUP(L$7-$B392+1,INPUTS!$D$63:$X$64,2,FALSE)/IF(L$7=$B392,(13-MONTH($D392)),12),0)</f>
        <v>0</v>
      </c>
      <c r="M392" s="229">
        <f>IF(AND(M$7&lt;=$B392+$D$4,M$9&gt;=$D392),$E392*HLOOKUP(M$7-$B392+1,INPUTS!$D$63:$X$64,2,FALSE)/IF(M$7=$B392,(13-MONTH($D392)),12),0)</f>
        <v>0</v>
      </c>
      <c r="N392" s="229">
        <f>IF(AND(N$7&lt;=$B392+$D$4,N$9&gt;=$D392),$E392*HLOOKUP(N$7-$B392+1,INPUTS!$D$63:$X$64,2,FALSE)/IF(N$7=$B392,(13-MONTH($D392)),12),0)</f>
        <v>0</v>
      </c>
      <c r="O392" s="229">
        <f>IF(AND(O$7&lt;=$B392+$D$4,O$9&gt;=$D392),$E392*HLOOKUP(O$7-$B392+1,INPUTS!$D$63:$X$64,2,FALSE)/IF(O$7=$B392,(13-MONTH($D392)),12),0)</f>
        <v>0</v>
      </c>
      <c r="P392" s="229">
        <f>IF(AND(P$7&lt;=$B392+$D$4,P$9&gt;=$D392),$E392*HLOOKUP(P$7-$B392+1,INPUTS!$D$63:$X$64,2,FALSE)/IF(P$7=$B392,(13-MONTH($D392)),12),0)</f>
        <v>0</v>
      </c>
      <c r="Q392" s="229">
        <f>IF(AND(Q$7&lt;=$B392+$D$4,Q$9&gt;=$D392),$E392*HLOOKUP(Q$7-$B392+1,INPUTS!$D$63:$X$64,2,FALSE)/IF(Q$7=$B392,(13-MONTH($D392)),12),0)</f>
        <v>0</v>
      </c>
      <c r="R392" s="229">
        <f>IF(AND(R$7&lt;=$B392+$D$4,R$9&gt;=$D392),$E392*HLOOKUP(R$7-$B392+1,INPUTS!$D$63:$X$64,2,FALSE)/IF(R$7=$B392,(13-MONTH($D392)),12),0)</f>
        <v>0</v>
      </c>
      <c r="S392" s="229">
        <f>IF(AND(S$7&lt;=$B392+$D$4,S$9&gt;=$D392),$E392*HLOOKUP(S$7-$B392+1,INPUTS!$D$63:$X$64,2,FALSE)/IF(S$7=$B392,(13-MONTH($D392)),12),0)</f>
        <v>0</v>
      </c>
      <c r="T392" s="229">
        <f>IF(AND(T$7&lt;=$B392+$D$4,T$9&gt;=$D392),$E392*HLOOKUP(T$7-$B392+1,INPUTS!$D$63:$X$64,2,FALSE)/IF(T$7=$B392,(13-MONTH($D392)),12),0)</f>
        <v>0</v>
      </c>
      <c r="U392" s="229">
        <f>IF(AND(U$7&lt;=$B392+$D$4,U$9&gt;=$D392),$E392*HLOOKUP(U$7-$B392+1,INPUTS!$D$63:$X$64,2,FALSE)/IF(U$7=$B392,(13-MONTH($D392)),12),0)</f>
        <v>0</v>
      </c>
      <c r="V392" s="229">
        <f>IF(AND(V$7&lt;=$B392+$D$4,V$9&gt;=$D392),$E392*HLOOKUP(V$7-$B392+1,INPUTS!$D$63:$X$64,2,FALSE)/IF(V$7=$B392,(13-MONTH($D392)),12),0)</f>
        <v>0</v>
      </c>
      <c r="W392" s="229">
        <f>IF(AND(W$7&lt;=$B392+$D$4,W$9&gt;=$D392),$E392*HLOOKUP(W$7-$B392+1,INPUTS!$D$63:$X$64,2,FALSE)/IF(W$7=$B392,(13-MONTH($D392)),12),0)</f>
        <v>0</v>
      </c>
      <c r="X392" s="229">
        <f>IF(AND(X$7&lt;=$B392+$D$4,X$9&gt;=$D392),$E392*HLOOKUP(X$7-$B392+1,INPUTS!$D$63:$X$64,2,FALSE)/IF(X$7=$B392,(13-MONTH($D392)),12),0)</f>
        <v>0</v>
      </c>
      <c r="Y392" s="229">
        <f>IF(AND(Y$7&lt;=$B392+$D$4,Y$9&gt;=$D392),$E392*HLOOKUP(Y$7-$B392+1,INPUTS!$D$63:$X$64,2,FALSE)/IF(Y$7=$B392,(13-MONTH($D392)),12),0)</f>
        <v>0</v>
      </c>
      <c r="Z392" s="229">
        <f>IF(AND(Z$7&lt;=$B392+$D$4,Z$9&gt;=$D392),$E392*HLOOKUP(Z$7-$B392+1,INPUTS!$D$63:$X$64,2,FALSE)/IF(Z$7=$B392,(13-MONTH($D392)),12),0)</f>
        <v>0</v>
      </c>
      <c r="AA392" s="229">
        <f>IF(AND(AA$7&lt;=$B392+$D$4,AA$9&gt;=$D392),$E392*HLOOKUP(AA$7-$B392+1,INPUTS!$D$63:$X$64,2,FALSE)/IF(AA$7=$B392,(13-MONTH($D392)),12),0)</f>
        <v>0</v>
      </c>
      <c r="AB392" s="229">
        <f>IF(AND(AB$7&lt;=$B392+$D$4,AB$9&gt;=$D392),$E392*HLOOKUP(AB$7-$B392+1,INPUTS!$D$63:$X$64,2,FALSE)/IF(AB$7=$B392,(13-MONTH($D392)),12),0)</f>
        <v>0</v>
      </c>
      <c r="AC392" s="229">
        <f>IF(AND(AC$7&lt;=$B392+$D$4,AC$9&gt;=$D392),$E392*HLOOKUP(AC$7-$B392+1,INPUTS!$D$63:$X$64,2,FALSE)/IF(AC$7=$B392,(13-MONTH($D392)),12),0)</f>
        <v>0</v>
      </c>
      <c r="AD392" s="229">
        <f>IF(AND(AD$7&lt;=$B392+$D$4,AD$9&gt;=$D392),$E392*HLOOKUP(AD$7-$B392+1,INPUTS!$D$63:$X$64,2,FALSE)/IF(AD$7=$B392,(13-MONTH($D392)),12),0)</f>
        <v>0</v>
      </c>
      <c r="AE392" s="229">
        <f>IF(AND(AE$7&lt;=$B392+$D$4,AE$9&gt;=$D392),$E392*HLOOKUP(AE$7-$B392+1,INPUTS!$D$63:$X$64,2,FALSE)/IF(AE$7=$B392,(13-MONTH($D392)),12),0)</f>
        <v>0</v>
      </c>
      <c r="AF392" s="229">
        <f>IF(AND(AF$7&lt;=$B392+$D$4,AF$9&gt;=$D392),$E392*HLOOKUP(AF$7-$B392+1,INPUTS!$D$63:$X$64,2,FALSE)/IF(AF$7=$B392,(13-MONTH($D392)),12),0)</f>
        <v>0</v>
      </c>
      <c r="AG392" s="229">
        <f>IF(AND(AG$7&lt;=$B392+$D$4,AG$9&gt;=$D392),$E392*HLOOKUP(AG$7-$B392+1,INPUTS!$D$63:$X$64,2,FALSE)/IF(AG$7=$B392,(13-MONTH($D392)),12),0)</f>
        <v>0</v>
      </c>
      <c r="AH392" s="229">
        <f>IF(AND(AH$7&lt;=$B392+$D$4,AH$9&gt;=$D392),$E392*HLOOKUP(AH$7-$B392+1,INPUTS!$D$63:$X$64,2,FALSE)/IF(AH$7=$B392,(13-MONTH($D392)),12),0)</f>
        <v>0</v>
      </c>
      <c r="AI392" s="229">
        <f>IF(AND(AI$7&lt;=$B392+$D$4,AI$9&gt;=$D392),$E392*HLOOKUP(AI$7-$B392+1,INPUTS!$D$63:$X$64,2,FALSE)/IF(AI$7=$B392,(13-MONTH($D392)),12),0)</f>
        <v>0</v>
      </c>
      <c r="AJ392" s="229">
        <f>IF(AND(AJ$7&lt;=$B392+$D$4,AJ$9&gt;=$D392),$E392*HLOOKUP(AJ$7-$B392+1,INPUTS!$D$63:$X$64,2,FALSE)/IF(AJ$7=$B392,(13-MONTH($D392)),12),0)</f>
        <v>0</v>
      </c>
      <c r="AK392" s="229">
        <f>IF(AND(AK$7&lt;=$B392+$D$4,AK$9&gt;=$D392),$E392*HLOOKUP(AK$7-$B392+1,INPUTS!$D$63:$X$64,2,FALSE)/IF(AK$7=$B392,(13-MONTH($D392)),12),0)</f>
        <v>0</v>
      </c>
      <c r="AL392" s="229">
        <f>IF(AND(AL$7&lt;=$B392+$D$4,AL$9&gt;=$D392),$E392*HLOOKUP(AL$7-$B392+1,INPUTS!$D$63:$X$64,2,FALSE)/IF(AL$7=$B392,(13-MONTH($D392)),12),0)</f>
        <v>0</v>
      </c>
      <c r="AM392" s="229">
        <f>IF(AND(AM$7&lt;=$B392+$D$4,AM$9&gt;=$D392),$E392*HLOOKUP(AM$7-$B392+1,INPUTS!$D$63:$X$64,2,FALSE)/IF(AM$7=$B392,(13-MONTH($D392)),12),0)</f>
        <v>0</v>
      </c>
      <c r="AN392" s="229">
        <f>IF(AND(AN$7&lt;=$B392+$D$4,AN$9&gt;=$D392),$E392*HLOOKUP(AN$7-$B392+1,INPUTS!$D$63:$X$64,2,FALSE)/IF(AN$7=$B392,(13-MONTH($D392)),12),0)</f>
        <v>0</v>
      </c>
      <c r="AO392" s="229">
        <f>IF(AND(AO$7&lt;=$B392+$D$4,AO$9&gt;=$D392),$E392*HLOOKUP(AO$7-$B392+1,INPUTS!$D$63:$X$64,2,FALSE)/IF(AO$7=$B392,(13-MONTH($D392)),12),0)</f>
        <v>0</v>
      </c>
      <c r="AP392" s="229">
        <f>IF(AND(AP$7&lt;=$B392+$D$4,AP$9&gt;=$D392),$E392*HLOOKUP(AP$7-$B392+1,INPUTS!$D$63:$X$64,2,FALSE)/IF(AP$7=$B392,(13-MONTH($D392)),12),0)</f>
        <v>0</v>
      </c>
      <c r="AQ392" s="229">
        <f>IF(AND(AQ$7&lt;=$B392+$D$4,AQ$9&gt;=$D392),$E392*HLOOKUP(AQ$7-$B392+1,INPUTS!$D$63:$X$64,2,FALSE)/IF(AQ$7=$B392,(13-MONTH($D392)),12),0)</f>
        <v>0</v>
      </c>
      <c r="AR392" s="229">
        <f>IF(AND(AR$7&lt;=$B392+$D$4,AR$9&gt;=$D392),$E392*HLOOKUP(AR$7-$B392+1,INPUTS!$D$63:$X$64,2,FALSE)/IF(AR$7=$B392,(13-MONTH($D392)),12),0)</f>
        <v>0</v>
      </c>
      <c r="AS392" s="229">
        <f>IF(AND(AS$7&lt;=$B392+$D$4,AS$9&gt;=$D392),$E392*HLOOKUP(AS$7-$B392+1,INPUTS!$D$63:$X$64,2,FALSE)/IF(AS$7=$B392,(13-MONTH($D392)),12),0)</f>
        <v>0</v>
      </c>
      <c r="AT392" s="229">
        <f>IF(AND(AT$7&lt;=$B392+$D$4,AT$9&gt;=$D392),$E392*HLOOKUP(AT$7-$B392+1,INPUTS!$D$63:$X$64,2,FALSE)/IF(AT$7=$B392,(13-MONTH($D392)),12),0)</f>
        <v>0</v>
      </c>
      <c r="AU392" s="229">
        <f>IF(AND(AU$7&lt;=$B392+$D$4,AU$9&gt;=$D392),$E392*HLOOKUP(AU$7-$B392+1,INPUTS!$D$63:$X$64,2,FALSE)/IF(AU$7=$B392,(13-MONTH($D392)),12),0)</f>
        <v>0</v>
      </c>
      <c r="AV392" s="229">
        <f>IF(AND(AV$7&lt;=$B392+$D$4,AV$9&gt;=$D392),$E392*HLOOKUP(AV$7-$B392+1,INPUTS!$D$63:$X$64,2,FALSE)/IF(AV$7=$B392,(13-MONTH($D392)),12),0)</f>
        <v>0</v>
      </c>
      <c r="AW392" s="229">
        <f>IF(AND(AW$7&lt;=$B392+$D$4,AW$9&gt;=$D392),$E392*HLOOKUP(AW$7-$B392+1,INPUTS!$D$63:$X$64,2,FALSE)/IF(AW$7=$B392,(13-MONTH($D392)),12),0)</f>
        <v>0</v>
      </c>
      <c r="AX392" s="229">
        <f>IF(AND(AX$7&lt;=$B392+$D$4,AX$9&gt;=$D392),$E392*HLOOKUP(AX$7-$B392+1,INPUTS!$D$63:$X$64,2,FALSE)/IF(AX$7=$B392,(13-MONTH($D392)),12),0)</f>
        <v>0</v>
      </c>
      <c r="AY392" s="229">
        <f>IF(AND(AY$7&lt;=$B392+$D$4,AY$9&gt;=$D392),$E392*HLOOKUP(AY$7-$B392+1,INPUTS!$D$63:$X$64,2,FALSE)/IF(AY$7=$B392,(13-MONTH($D392)),12),0)</f>
        <v>0</v>
      </c>
      <c r="AZ392" s="229">
        <f>IF(AND(AZ$7&lt;=$B392+$D$4,AZ$9&gt;=$D392),$E392*HLOOKUP(AZ$7-$B392+1,INPUTS!$D$63:$X$64,2,FALSE)/IF(AZ$7=$B392,(13-MONTH($D392)),12),0)</f>
        <v>0</v>
      </c>
      <c r="BA392" s="229">
        <f>IF(AND(BA$7&lt;=$B392+$D$4,BA$9&gt;=$D392),$E392*HLOOKUP(BA$7-$B392+1,INPUTS!$D$63:$X$64,2,FALSE)/IF(BA$7=$B392,(13-MONTH($D392)),12),0)</f>
        <v>0</v>
      </c>
      <c r="BB392" s="229">
        <f>IF(AND(BB$7&lt;=$B392+$D$4,BB$9&gt;=$D392),$E392*HLOOKUP(BB$7-$B392+1,INPUTS!$D$63:$X$64,2,FALSE)/IF(BB$7=$B392,(13-MONTH($D392)),12),0)</f>
        <v>0</v>
      </c>
      <c r="BC392" s="229">
        <f>IF(AND(BC$7&lt;=$B392+$D$4,BC$9&gt;=$D392),$E392*HLOOKUP(BC$7-$B392+1,INPUTS!$D$63:$X$64,2,FALSE)/IF(BC$7=$B392,(13-MONTH($D392)),12),0)</f>
        <v>0</v>
      </c>
      <c r="BD392" s="229">
        <f>IF(AND(BD$7&lt;=$B392+$D$4,BD$9&gt;=$D392),$E392*HLOOKUP(BD$7-$B392+1,INPUTS!$D$63:$X$64,2,FALSE)/IF(BD$7=$B392,(13-MONTH($D392)),12),0)</f>
        <v>0</v>
      </c>
      <c r="BE392" s="229">
        <f>IF(AND(BE$7&lt;=$B392+$D$4,BE$9&gt;=$D392),$E392*HLOOKUP(BE$7-$B392+1,INPUTS!$D$63:$X$64,2,FALSE)/IF(BE$7=$B392,(13-MONTH($D392)),12),0)</f>
        <v>0</v>
      </c>
      <c r="BF392" s="229">
        <f>IF(AND(BF$7&lt;=$B392+$D$4,BF$9&gt;=$D392),$E392*HLOOKUP(BF$7-$B392+1,INPUTS!$D$63:$X$64,2,FALSE)/IF(BF$7=$B392,(13-MONTH($D392)),12),0)</f>
        <v>0</v>
      </c>
      <c r="BG392" s="229">
        <f>IF(AND(BG$7&lt;=$B392+$D$4,BG$9&gt;=$D392),$E392*HLOOKUP(BG$7-$B392+1,INPUTS!$D$63:$X$64,2,FALSE)/IF(BG$7=$B392,(13-MONTH($D392)),12),0)</f>
        <v>0</v>
      </c>
      <c r="BH392" s="229">
        <f>IF(AND(BH$7&lt;=$B392+$D$4,BH$9&gt;=$D392),$E392*HLOOKUP(BH$7-$B392+1,INPUTS!$D$63:$X$64,2,FALSE)/IF(BH$7=$B392,(13-MONTH($D392)),12),0)</f>
        <v>0</v>
      </c>
      <c r="BI392" s="229">
        <f>IF(AND(BI$7&lt;=$B392+$D$4,BI$9&gt;=$D392),$E392*HLOOKUP(BI$7-$B392+1,INPUTS!$D$63:$X$64,2,FALSE)/IF(BI$7=$B392,(13-MONTH($D392)),12),0)</f>
        <v>0</v>
      </c>
      <c r="BJ392" s="229">
        <f>IF(AND(BJ$7&lt;=$B392+$D$4,BJ$9&gt;=$D392),$E392*HLOOKUP(BJ$7-$B392+1,INPUTS!$D$63:$X$64,2,FALSE)/IF(BJ$7=$B392,(13-MONTH($D392)),12),0)</f>
        <v>0</v>
      </c>
      <c r="BK392" s="229">
        <f>IF(AND(BK$7&lt;=$B392+$D$4,BK$9&gt;=$D392),$E392*HLOOKUP(BK$7-$B392+1,INPUTS!$D$63:$X$64,2,FALSE)/IF(BK$7=$B392,(13-MONTH($D392)),12),0)</f>
        <v>0</v>
      </c>
      <c r="BL392" s="229">
        <f>IF(AND(BL$7&lt;=$B392+$D$4,BL$9&gt;=$D392),$E392*HLOOKUP(BL$7-$B392+1,INPUTS!$D$63:$X$64,2,FALSE)/IF(BL$7=$B392,(13-MONTH($D392)),12),0)</f>
        <v>0</v>
      </c>
      <c r="BM392" s="229">
        <f>IF(AND(BM$7&lt;=$B392+$D$4,BM$9&gt;=$D392),$E392*HLOOKUP(BM$7-$B392+1,INPUTS!$D$63:$X$64,2,FALSE)/IF(BM$7=$B392,(13-MONTH($D392)),12),0)</f>
        <v>0</v>
      </c>
      <c r="BN392" s="229">
        <f>IF(AND(BN$7&lt;=$B392+$D$4,BN$9&gt;=$D392),$E392*HLOOKUP(BN$7-$B392+1,INPUTS!$D$63:$X$64,2,FALSE)/IF(BN$7=$B392,(13-MONTH($D392)),12),0)</f>
        <v>0</v>
      </c>
      <c r="BO392" s="229">
        <f>IF(AND(BO$7&lt;=$B392+$D$4,BO$9&gt;=$D392),$E392*HLOOKUP(BO$7-$B392+1,INPUTS!$D$63:$X$64,2,FALSE)/IF(BO$7=$B392,(13-MONTH($D392)),12),0)</f>
        <v>0</v>
      </c>
      <c r="BP392" s="229">
        <f>IF(AND(BP$7&lt;=$B392+$D$4,BP$9&gt;=$D392),$E392*HLOOKUP(BP$7-$B392+1,INPUTS!$D$63:$X$64,2,FALSE)/IF(BP$7=$B392,(13-MONTH($D392)),12),0)</f>
        <v>0</v>
      </c>
      <c r="BQ392" s="229">
        <f>IF(AND(BQ$7&lt;=$B392+$D$4,BQ$9&gt;=$D392),$E392*HLOOKUP(BQ$7-$B392+1,INPUTS!$D$63:$X$64,2,FALSE)/IF(BQ$7=$B392,(13-MONTH($D392)),12),0)</f>
        <v>0</v>
      </c>
      <c r="BR392" s="229">
        <f>IF(AND(BR$7&lt;=$B392+$D$4,BR$9&gt;=$D392),$E392*HLOOKUP(BR$7-$B392+1,INPUTS!$D$63:$X$64,2,FALSE)/IF(BR$7=$B392,(13-MONTH($D392)),12),0)</f>
        <v>0</v>
      </c>
      <c r="BS392" s="229">
        <f>IF(AND(BS$7&lt;=$B392+$D$4,BS$9&gt;=$D392),$E392*HLOOKUP(BS$7-$B392+1,INPUTS!$D$63:$X$64,2,FALSE)/IF(BS$7=$B392,(13-MONTH($D392)),12),0)</f>
        <v>0</v>
      </c>
      <c r="BT392" s="229">
        <f>IF(AND(BT$7&lt;=$B392+$D$4,BT$9&gt;=$D392),$E392*HLOOKUP(BT$7-$B392+1,INPUTS!$D$63:$X$64,2,FALSE)/IF(BT$7=$B392,(13-MONTH($D392)),12),0)</f>
        <v>0</v>
      </c>
      <c r="BU392" s="229">
        <f>IF(AND(BU$7&lt;=$B392+$D$4,BU$9&gt;=$D392),$E392*HLOOKUP(BU$7-$B392+1,INPUTS!$D$63:$X$64,2,FALSE)/IF(BU$7=$B392,(13-MONTH($D392)),12),0)</f>
        <v>0</v>
      </c>
      <c r="BV392" s="229">
        <f>IF(AND(BV$7&lt;=$B392+$D$4,BV$9&gt;=$D392),$E392*HLOOKUP(BV$7-$B392+1,INPUTS!$D$63:$X$64,2,FALSE)/IF(BV$7=$B392,(13-MONTH($D392)),12),0)</f>
        <v>0</v>
      </c>
      <c r="BW392" s="229">
        <f>IF(AND(BW$7&lt;=$B392+$D$4,BW$9&gt;=$D392),$E392*HLOOKUP(BW$7-$B392+1,INPUTS!$D$63:$X$64,2,FALSE)/IF(BW$7=$B392,(13-MONTH($D392)),12),0)</f>
        <v>0</v>
      </c>
      <c r="BX392" s="229">
        <f>IF(AND(BX$7&lt;=$B392+$D$4,BX$9&gt;=$D392),$E392*HLOOKUP(BX$7-$B392+1,INPUTS!$D$63:$X$64,2,FALSE)/IF(BX$7=$B392,(13-MONTH($D392)),12),0)</f>
        <v>0</v>
      </c>
      <c r="BY392" s="229">
        <f>IF(AND(BY$7&lt;=$B392+$D$4,BY$9&gt;=$D392),$E392*HLOOKUP(BY$7-$B392+1,INPUTS!$D$63:$X$64,2,FALSE)/IF(BY$7=$B392,(13-MONTH($D392)),12),0)</f>
        <v>0</v>
      </c>
      <c r="BZ392" s="229">
        <f>IF(AND(BZ$7&lt;=$B392+$D$4,BZ$9&gt;=$D392),$E392*HLOOKUP(BZ$7-$B392+1,INPUTS!$D$63:$X$64,2,FALSE)/IF(BZ$7=$B392,(13-MONTH($D392)),12),0)</f>
        <v>0</v>
      </c>
    </row>
    <row r="393" spans="1:78" x14ac:dyDescent="0.2">
      <c r="A393" s="7" t="str">
        <f t="shared" si="363"/>
        <v>Roll-in 1</v>
      </c>
      <c r="B393" s="7">
        <f t="shared" si="364"/>
        <v>2019</v>
      </c>
      <c r="C393" s="7">
        <f>C392+1</f>
        <v>2</v>
      </c>
      <c r="D393" s="165">
        <f t="shared" ref="D393:D424" si="365">D13</f>
        <v>43524</v>
      </c>
      <c r="E393" s="68">
        <f t="shared" ref="E393:E456" si="366">+E13+E88+E164-E469</f>
        <v>0</v>
      </c>
      <c r="F393" s="77"/>
      <c r="G393" s="229">
        <f>IF(AND(G$7&lt;=$B393+$D$4,G$9&gt;=$D393),$E393*HLOOKUP(G$7-$B393+1,INPUTS!$D$63:$X$64,2,FALSE)/IF(G$7=$B393,(13-MONTH($D393)),12),0)</f>
        <v>0</v>
      </c>
      <c r="H393" s="229">
        <f>IF(AND(H$7&lt;=$B393+$D$4,H$9&gt;=$D393),$E393*HLOOKUP(H$7-$B393+1,INPUTS!$D$63:$X$64,2,FALSE)/IF(H$7=$B393,(13-MONTH($D393)),12),0)</f>
        <v>0</v>
      </c>
      <c r="I393" s="229">
        <f>IF(AND(I$7&lt;=$B393+$D$4,I$9&gt;=$D393),$E393*HLOOKUP(I$7-$B393+1,INPUTS!$D$63:$X$64,2,FALSE)/IF(I$7=$B393,(13-MONTH($D393)),12),0)</f>
        <v>0</v>
      </c>
      <c r="J393" s="229">
        <f>IF(AND(J$7&lt;=$B393+$D$4,J$9&gt;=$D393),$E393*HLOOKUP(J$7-$B393+1,INPUTS!$D$63:$X$64,2,FALSE)/IF(J$7=$B393,(13-MONTH($D393)),12),0)</f>
        <v>0</v>
      </c>
      <c r="K393" s="229">
        <f>IF(AND(K$7&lt;=$B393+$D$4,K$9&gt;=$D393),$E393*HLOOKUP(K$7-$B393+1,INPUTS!$D$63:$X$64,2,FALSE)/IF(K$7=$B393,(13-MONTH($D393)),12),0)</f>
        <v>0</v>
      </c>
      <c r="L393" s="229">
        <f>IF(AND(L$7&lt;=$B393+$D$4,L$9&gt;=$D393),$E393*HLOOKUP(L$7-$B393+1,INPUTS!$D$63:$X$64,2,FALSE)/IF(L$7=$B393,(13-MONTH($D393)),12),0)</f>
        <v>0</v>
      </c>
      <c r="M393" s="229">
        <f>IF(AND(M$7&lt;=$B393+$D$4,M$9&gt;=$D393),$E393*HLOOKUP(M$7-$B393+1,INPUTS!$D$63:$X$64,2,FALSE)/IF(M$7=$B393,(13-MONTH($D393)),12),0)</f>
        <v>0</v>
      </c>
      <c r="N393" s="229">
        <f>IF(AND(N$7&lt;=$B393+$D$4,N$9&gt;=$D393),$E393*HLOOKUP(N$7-$B393+1,INPUTS!$D$63:$X$64,2,FALSE)/IF(N$7=$B393,(13-MONTH($D393)),12),0)</f>
        <v>0</v>
      </c>
      <c r="O393" s="229">
        <f>IF(AND(O$7&lt;=$B393+$D$4,O$9&gt;=$D393),$E393*HLOOKUP(O$7-$B393+1,INPUTS!$D$63:$X$64,2,FALSE)/IF(O$7=$B393,(13-MONTH($D393)),12),0)</f>
        <v>0</v>
      </c>
      <c r="P393" s="229">
        <f>IF(AND(P$7&lt;=$B393+$D$4,P$9&gt;=$D393),$E393*HLOOKUP(P$7-$B393+1,INPUTS!$D$63:$X$64,2,FALSE)/IF(P$7=$B393,(13-MONTH($D393)),12),0)</f>
        <v>0</v>
      </c>
      <c r="Q393" s="229">
        <f>IF(AND(Q$7&lt;=$B393+$D$4,Q$9&gt;=$D393),$E393*HLOOKUP(Q$7-$B393+1,INPUTS!$D$63:$X$64,2,FALSE)/IF(Q$7=$B393,(13-MONTH($D393)),12),0)</f>
        <v>0</v>
      </c>
      <c r="R393" s="229">
        <f>IF(AND(R$7&lt;=$B393+$D$4,R$9&gt;=$D393),$E393*HLOOKUP(R$7-$B393+1,INPUTS!$D$63:$X$64,2,FALSE)/IF(R$7=$B393,(13-MONTH($D393)),12),0)</f>
        <v>0</v>
      </c>
      <c r="S393" s="229">
        <f>IF(AND(S$7&lt;=$B393+$D$4,S$9&gt;=$D393),$E393*HLOOKUP(S$7-$B393+1,INPUTS!$D$63:$X$64,2,FALSE)/IF(S$7=$B393,(13-MONTH($D393)),12),0)</f>
        <v>0</v>
      </c>
      <c r="T393" s="229">
        <f>IF(AND(T$7&lt;=$B393+$D$4,T$9&gt;=$D393),$E393*HLOOKUP(T$7-$B393+1,INPUTS!$D$63:$X$64,2,FALSE)/IF(T$7=$B393,(13-MONTH($D393)),12),0)</f>
        <v>0</v>
      </c>
      <c r="U393" s="229">
        <f>IF(AND(U$7&lt;=$B393+$D$4,U$9&gt;=$D393),$E393*HLOOKUP(U$7-$B393+1,INPUTS!$D$63:$X$64,2,FALSE)/IF(U$7=$B393,(13-MONTH($D393)),12),0)</f>
        <v>0</v>
      </c>
      <c r="V393" s="229">
        <f>IF(AND(V$7&lt;=$B393+$D$4,V$9&gt;=$D393),$E393*HLOOKUP(V$7-$B393+1,INPUTS!$D$63:$X$64,2,FALSE)/IF(V$7=$B393,(13-MONTH($D393)),12),0)</f>
        <v>0</v>
      </c>
      <c r="W393" s="229">
        <f>IF(AND(W$7&lt;=$B393+$D$4,W$9&gt;=$D393),$E393*HLOOKUP(W$7-$B393+1,INPUTS!$D$63:$X$64,2,FALSE)/IF(W$7=$B393,(13-MONTH($D393)),12),0)</f>
        <v>0</v>
      </c>
      <c r="X393" s="229">
        <f>IF(AND(X$7&lt;=$B393+$D$4,X$9&gt;=$D393),$E393*HLOOKUP(X$7-$B393+1,INPUTS!$D$63:$X$64,2,FALSE)/IF(X$7=$B393,(13-MONTH($D393)),12),0)</f>
        <v>0</v>
      </c>
      <c r="Y393" s="229">
        <f>IF(AND(Y$7&lt;=$B393+$D$4,Y$9&gt;=$D393),$E393*HLOOKUP(Y$7-$B393+1,INPUTS!$D$63:$X$64,2,FALSE)/IF(Y$7=$B393,(13-MONTH($D393)),12),0)</f>
        <v>0</v>
      </c>
      <c r="Z393" s="229">
        <f>IF(AND(Z$7&lt;=$B393+$D$4,Z$9&gt;=$D393),$E393*HLOOKUP(Z$7-$B393+1,INPUTS!$D$63:$X$64,2,FALSE)/IF(Z$7=$B393,(13-MONTH($D393)),12),0)</f>
        <v>0</v>
      </c>
      <c r="AA393" s="229">
        <f>IF(AND(AA$7&lt;=$B393+$D$4,AA$9&gt;=$D393),$E393*HLOOKUP(AA$7-$B393+1,INPUTS!$D$63:$X$64,2,FALSE)/IF(AA$7=$B393,(13-MONTH($D393)),12),0)</f>
        <v>0</v>
      </c>
      <c r="AB393" s="229">
        <f>IF(AND(AB$7&lt;=$B393+$D$4,AB$9&gt;=$D393),$E393*HLOOKUP(AB$7-$B393+1,INPUTS!$D$63:$X$64,2,FALSE)/IF(AB$7=$B393,(13-MONTH($D393)),12),0)</f>
        <v>0</v>
      </c>
      <c r="AC393" s="229">
        <f>IF(AND(AC$7&lt;=$B393+$D$4,AC$9&gt;=$D393),$E393*HLOOKUP(AC$7-$B393+1,INPUTS!$D$63:$X$64,2,FALSE)/IF(AC$7=$B393,(13-MONTH($D393)),12),0)</f>
        <v>0</v>
      </c>
      <c r="AD393" s="229">
        <f>IF(AND(AD$7&lt;=$B393+$D$4,AD$9&gt;=$D393),$E393*HLOOKUP(AD$7-$B393+1,INPUTS!$D$63:$X$64,2,FALSE)/IF(AD$7=$B393,(13-MONTH($D393)),12),0)</f>
        <v>0</v>
      </c>
      <c r="AE393" s="229">
        <f>IF(AND(AE$7&lt;=$B393+$D$4,AE$9&gt;=$D393),$E393*HLOOKUP(AE$7-$B393+1,INPUTS!$D$63:$X$64,2,FALSE)/IF(AE$7=$B393,(13-MONTH($D393)),12),0)</f>
        <v>0</v>
      </c>
      <c r="AF393" s="229">
        <f>IF(AND(AF$7&lt;=$B393+$D$4,AF$9&gt;=$D393),$E393*HLOOKUP(AF$7-$B393+1,INPUTS!$D$63:$X$64,2,FALSE)/IF(AF$7=$B393,(13-MONTH($D393)),12),0)</f>
        <v>0</v>
      </c>
      <c r="AG393" s="229">
        <f>IF(AND(AG$7&lt;=$B393+$D$4,AG$9&gt;=$D393),$E393*HLOOKUP(AG$7-$B393+1,INPUTS!$D$63:$X$64,2,FALSE)/IF(AG$7=$B393,(13-MONTH($D393)),12),0)</f>
        <v>0</v>
      </c>
      <c r="AH393" s="229">
        <f>IF(AND(AH$7&lt;=$B393+$D$4,AH$9&gt;=$D393),$E393*HLOOKUP(AH$7-$B393+1,INPUTS!$D$63:$X$64,2,FALSE)/IF(AH$7=$B393,(13-MONTH($D393)),12),0)</f>
        <v>0</v>
      </c>
      <c r="AI393" s="229">
        <f>IF(AND(AI$7&lt;=$B393+$D$4,AI$9&gt;=$D393),$E393*HLOOKUP(AI$7-$B393+1,INPUTS!$D$63:$X$64,2,FALSE)/IF(AI$7=$B393,(13-MONTH($D393)),12),0)</f>
        <v>0</v>
      </c>
      <c r="AJ393" s="229">
        <f>IF(AND(AJ$7&lt;=$B393+$D$4,AJ$9&gt;=$D393),$E393*HLOOKUP(AJ$7-$B393+1,INPUTS!$D$63:$X$64,2,FALSE)/IF(AJ$7=$B393,(13-MONTH($D393)),12),0)</f>
        <v>0</v>
      </c>
      <c r="AK393" s="229">
        <f>IF(AND(AK$7&lt;=$B393+$D$4,AK$9&gt;=$D393),$E393*HLOOKUP(AK$7-$B393+1,INPUTS!$D$63:$X$64,2,FALSE)/IF(AK$7=$B393,(13-MONTH($D393)),12),0)</f>
        <v>0</v>
      </c>
      <c r="AL393" s="229">
        <f>IF(AND(AL$7&lt;=$B393+$D$4,AL$9&gt;=$D393),$E393*HLOOKUP(AL$7-$B393+1,INPUTS!$D$63:$X$64,2,FALSE)/IF(AL$7=$B393,(13-MONTH($D393)),12),0)</f>
        <v>0</v>
      </c>
      <c r="AM393" s="229">
        <f>IF(AND(AM$7&lt;=$B393+$D$4,AM$9&gt;=$D393),$E393*HLOOKUP(AM$7-$B393+1,INPUTS!$D$63:$X$64,2,FALSE)/IF(AM$7=$B393,(13-MONTH($D393)),12),0)</f>
        <v>0</v>
      </c>
      <c r="AN393" s="229">
        <f>IF(AND(AN$7&lt;=$B393+$D$4,AN$9&gt;=$D393),$E393*HLOOKUP(AN$7-$B393+1,INPUTS!$D$63:$X$64,2,FALSE)/IF(AN$7=$B393,(13-MONTH($D393)),12),0)</f>
        <v>0</v>
      </c>
      <c r="AO393" s="229">
        <f>IF(AND(AO$7&lt;=$B393+$D$4,AO$9&gt;=$D393),$E393*HLOOKUP(AO$7-$B393+1,INPUTS!$D$63:$X$64,2,FALSE)/IF(AO$7=$B393,(13-MONTH($D393)),12),0)</f>
        <v>0</v>
      </c>
      <c r="AP393" s="229">
        <f>IF(AND(AP$7&lt;=$B393+$D$4,AP$9&gt;=$D393),$E393*HLOOKUP(AP$7-$B393+1,INPUTS!$D$63:$X$64,2,FALSE)/IF(AP$7=$B393,(13-MONTH($D393)),12),0)</f>
        <v>0</v>
      </c>
      <c r="AQ393" s="229">
        <f>IF(AND(AQ$7&lt;=$B393+$D$4,AQ$9&gt;=$D393),$E393*HLOOKUP(AQ$7-$B393+1,INPUTS!$D$63:$X$64,2,FALSE)/IF(AQ$7=$B393,(13-MONTH($D393)),12),0)</f>
        <v>0</v>
      </c>
      <c r="AR393" s="229">
        <f>IF(AND(AR$7&lt;=$B393+$D$4,AR$9&gt;=$D393),$E393*HLOOKUP(AR$7-$B393+1,INPUTS!$D$63:$X$64,2,FALSE)/IF(AR$7=$B393,(13-MONTH($D393)),12),0)</f>
        <v>0</v>
      </c>
      <c r="AS393" s="229">
        <f>IF(AND(AS$7&lt;=$B393+$D$4,AS$9&gt;=$D393),$E393*HLOOKUP(AS$7-$B393+1,INPUTS!$D$63:$X$64,2,FALSE)/IF(AS$7=$B393,(13-MONTH($D393)),12),0)</f>
        <v>0</v>
      </c>
      <c r="AT393" s="229">
        <f>IF(AND(AT$7&lt;=$B393+$D$4,AT$9&gt;=$D393),$E393*HLOOKUP(AT$7-$B393+1,INPUTS!$D$63:$X$64,2,FALSE)/IF(AT$7=$B393,(13-MONTH($D393)),12),0)</f>
        <v>0</v>
      </c>
      <c r="AU393" s="229">
        <f>IF(AND(AU$7&lt;=$B393+$D$4,AU$9&gt;=$D393),$E393*HLOOKUP(AU$7-$B393+1,INPUTS!$D$63:$X$64,2,FALSE)/IF(AU$7=$B393,(13-MONTH($D393)),12),0)</f>
        <v>0</v>
      </c>
      <c r="AV393" s="229">
        <f>IF(AND(AV$7&lt;=$B393+$D$4,AV$9&gt;=$D393),$E393*HLOOKUP(AV$7-$B393+1,INPUTS!$D$63:$X$64,2,FALSE)/IF(AV$7=$B393,(13-MONTH($D393)),12),0)</f>
        <v>0</v>
      </c>
      <c r="AW393" s="229">
        <f>IF(AND(AW$7&lt;=$B393+$D$4,AW$9&gt;=$D393),$E393*HLOOKUP(AW$7-$B393+1,INPUTS!$D$63:$X$64,2,FALSE)/IF(AW$7=$B393,(13-MONTH($D393)),12),0)</f>
        <v>0</v>
      </c>
      <c r="AX393" s="229">
        <f>IF(AND(AX$7&lt;=$B393+$D$4,AX$9&gt;=$D393),$E393*HLOOKUP(AX$7-$B393+1,INPUTS!$D$63:$X$64,2,FALSE)/IF(AX$7=$B393,(13-MONTH($D393)),12),0)</f>
        <v>0</v>
      </c>
      <c r="AY393" s="229">
        <f>IF(AND(AY$7&lt;=$B393+$D$4,AY$9&gt;=$D393),$E393*HLOOKUP(AY$7-$B393+1,INPUTS!$D$63:$X$64,2,FALSE)/IF(AY$7=$B393,(13-MONTH($D393)),12),0)</f>
        <v>0</v>
      </c>
      <c r="AZ393" s="229">
        <f>IF(AND(AZ$7&lt;=$B393+$D$4,AZ$9&gt;=$D393),$E393*HLOOKUP(AZ$7-$B393+1,INPUTS!$D$63:$X$64,2,FALSE)/IF(AZ$7=$B393,(13-MONTH($D393)),12),0)</f>
        <v>0</v>
      </c>
      <c r="BA393" s="229">
        <f>IF(AND(BA$7&lt;=$B393+$D$4,BA$9&gt;=$D393),$E393*HLOOKUP(BA$7-$B393+1,INPUTS!$D$63:$X$64,2,FALSE)/IF(BA$7=$B393,(13-MONTH($D393)),12),0)</f>
        <v>0</v>
      </c>
      <c r="BB393" s="229">
        <f>IF(AND(BB$7&lt;=$B393+$D$4,BB$9&gt;=$D393),$E393*HLOOKUP(BB$7-$B393+1,INPUTS!$D$63:$X$64,2,FALSE)/IF(BB$7=$B393,(13-MONTH($D393)),12),0)</f>
        <v>0</v>
      </c>
      <c r="BC393" s="229">
        <f>IF(AND(BC$7&lt;=$B393+$D$4,BC$9&gt;=$D393),$E393*HLOOKUP(BC$7-$B393+1,INPUTS!$D$63:$X$64,2,FALSE)/IF(BC$7=$B393,(13-MONTH($D393)),12),0)</f>
        <v>0</v>
      </c>
      <c r="BD393" s="229">
        <f>IF(AND(BD$7&lt;=$B393+$D$4,BD$9&gt;=$D393),$E393*HLOOKUP(BD$7-$B393+1,INPUTS!$D$63:$X$64,2,FALSE)/IF(BD$7=$B393,(13-MONTH($D393)),12),0)</f>
        <v>0</v>
      </c>
      <c r="BE393" s="229">
        <f>IF(AND(BE$7&lt;=$B393+$D$4,BE$9&gt;=$D393),$E393*HLOOKUP(BE$7-$B393+1,INPUTS!$D$63:$X$64,2,FALSE)/IF(BE$7=$B393,(13-MONTH($D393)),12),0)</f>
        <v>0</v>
      </c>
      <c r="BF393" s="229">
        <f>IF(AND(BF$7&lt;=$B393+$D$4,BF$9&gt;=$D393),$E393*HLOOKUP(BF$7-$B393+1,INPUTS!$D$63:$X$64,2,FALSE)/IF(BF$7=$B393,(13-MONTH($D393)),12),0)</f>
        <v>0</v>
      </c>
      <c r="BG393" s="229">
        <f>IF(AND(BG$7&lt;=$B393+$D$4,BG$9&gt;=$D393),$E393*HLOOKUP(BG$7-$B393+1,INPUTS!$D$63:$X$64,2,FALSE)/IF(BG$7=$B393,(13-MONTH($D393)),12),0)</f>
        <v>0</v>
      </c>
      <c r="BH393" s="229">
        <f>IF(AND(BH$7&lt;=$B393+$D$4,BH$9&gt;=$D393),$E393*HLOOKUP(BH$7-$B393+1,INPUTS!$D$63:$X$64,2,FALSE)/IF(BH$7=$B393,(13-MONTH($D393)),12),0)</f>
        <v>0</v>
      </c>
      <c r="BI393" s="229">
        <f>IF(AND(BI$7&lt;=$B393+$D$4,BI$9&gt;=$D393),$E393*HLOOKUP(BI$7-$B393+1,INPUTS!$D$63:$X$64,2,FALSE)/IF(BI$7=$B393,(13-MONTH($D393)),12),0)</f>
        <v>0</v>
      </c>
      <c r="BJ393" s="229">
        <f>IF(AND(BJ$7&lt;=$B393+$D$4,BJ$9&gt;=$D393),$E393*HLOOKUP(BJ$7-$B393+1,INPUTS!$D$63:$X$64,2,FALSE)/IF(BJ$7=$B393,(13-MONTH($D393)),12),0)</f>
        <v>0</v>
      </c>
      <c r="BK393" s="229">
        <f>IF(AND(BK$7&lt;=$B393+$D$4,BK$9&gt;=$D393),$E393*HLOOKUP(BK$7-$B393+1,INPUTS!$D$63:$X$64,2,FALSE)/IF(BK$7=$B393,(13-MONTH($D393)),12),0)</f>
        <v>0</v>
      </c>
      <c r="BL393" s="229">
        <f>IF(AND(BL$7&lt;=$B393+$D$4,BL$9&gt;=$D393),$E393*HLOOKUP(BL$7-$B393+1,INPUTS!$D$63:$X$64,2,FALSE)/IF(BL$7=$B393,(13-MONTH($D393)),12),0)</f>
        <v>0</v>
      </c>
      <c r="BM393" s="229">
        <f>IF(AND(BM$7&lt;=$B393+$D$4,BM$9&gt;=$D393),$E393*HLOOKUP(BM$7-$B393+1,INPUTS!$D$63:$X$64,2,FALSE)/IF(BM$7=$B393,(13-MONTH($D393)),12),0)</f>
        <v>0</v>
      </c>
      <c r="BN393" s="229">
        <f>IF(AND(BN$7&lt;=$B393+$D$4,BN$9&gt;=$D393),$E393*HLOOKUP(BN$7-$B393+1,INPUTS!$D$63:$X$64,2,FALSE)/IF(BN$7=$B393,(13-MONTH($D393)),12),0)</f>
        <v>0</v>
      </c>
      <c r="BO393" s="229">
        <f>IF(AND(BO$7&lt;=$B393+$D$4,BO$9&gt;=$D393),$E393*HLOOKUP(BO$7-$B393+1,INPUTS!$D$63:$X$64,2,FALSE)/IF(BO$7=$B393,(13-MONTH($D393)),12),0)</f>
        <v>0</v>
      </c>
      <c r="BP393" s="229">
        <f>IF(AND(BP$7&lt;=$B393+$D$4,BP$9&gt;=$D393),$E393*HLOOKUP(BP$7-$B393+1,INPUTS!$D$63:$X$64,2,FALSE)/IF(BP$7=$B393,(13-MONTH($D393)),12),0)</f>
        <v>0</v>
      </c>
      <c r="BQ393" s="229">
        <f>IF(AND(BQ$7&lt;=$B393+$D$4,BQ$9&gt;=$D393),$E393*HLOOKUP(BQ$7-$B393+1,INPUTS!$D$63:$X$64,2,FALSE)/IF(BQ$7=$B393,(13-MONTH($D393)),12),0)</f>
        <v>0</v>
      </c>
      <c r="BR393" s="229">
        <f>IF(AND(BR$7&lt;=$B393+$D$4,BR$9&gt;=$D393),$E393*HLOOKUP(BR$7-$B393+1,INPUTS!$D$63:$X$64,2,FALSE)/IF(BR$7=$B393,(13-MONTH($D393)),12),0)</f>
        <v>0</v>
      </c>
      <c r="BS393" s="229">
        <f>IF(AND(BS$7&lt;=$B393+$D$4,BS$9&gt;=$D393),$E393*HLOOKUP(BS$7-$B393+1,INPUTS!$D$63:$X$64,2,FALSE)/IF(BS$7=$B393,(13-MONTH($D393)),12),0)</f>
        <v>0</v>
      </c>
      <c r="BT393" s="229">
        <f>IF(AND(BT$7&lt;=$B393+$D$4,BT$9&gt;=$D393),$E393*HLOOKUP(BT$7-$B393+1,INPUTS!$D$63:$X$64,2,FALSE)/IF(BT$7=$B393,(13-MONTH($D393)),12),0)</f>
        <v>0</v>
      </c>
      <c r="BU393" s="229">
        <f>IF(AND(BU$7&lt;=$B393+$D$4,BU$9&gt;=$D393),$E393*HLOOKUP(BU$7-$B393+1,INPUTS!$D$63:$X$64,2,FALSE)/IF(BU$7=$B393,(13-MONTH($D393)),12),0)</f>
        <v>0</v>
      </c>
      <c r="BV393" s="229">
        <f>IF(AND(BV$7&lt;=$B393+$D$4,BV$9&gt;=$D393),$E393*HLOOKUP(BV$7-$B393+1,INPUTS!$D$63:$X$64,2,FALSE)/IF(BV$7=$B393,(13-MONTH($D393)),12),0)</f>
        <v>0</v>
      </c>
      <c r="BW393" s="229">
        <f>IF(AND(BW$7&lt;=$B393+$D$4,BW$9&gt;=$D393),$E393*HLOOKUP(BW$7-$B393+1,INPUTS!$D$63:$X$64,2,FALSE)/IF(BW$7=$B393,(13-MONTH($D393)),12),0)</f>
        <v>0</v>
      </c>
      <c r="BX393" s="229">
        <f>IF(AND(BX$7&lt;=$B393+$D$4,BX$9&gt;=$D393),$E393*HLOOKUP(BX$7-$B393+1,INPUTS!$D$63:$X$64,2,FALSE)/IF(BX$7=$B393,(13-MONTH($D393)),12),0)</f>
        <v>0</v>
      </c>
      <c r="BY393" s="229">
        <f>IF(AND(BY$7&lt;=$B393+$D$4,BY$9&gt;=$D393),$E393*HLOOKUP(BY$7-$B393+1,INPUTS!$D$63:$X$64,2,FALSE)/IF(BY$7=$B393,(13-MONTH($D393)),12),0)</f>
        <v>0</v>
      </c>
      <c r="BZ393" s="229">
        <f>IF(AND(BZ$7&lt;=$B393+$D$4,BZ$9&gt;=$D393),$E393*HLOOKUP(BZ$7-$B393+1,INPUTS!$D$63:$X$64,2,FALSE)/IF(BZ$7=$B393,(13-MONTH($D393)),12),0)</f>
        <v>0</v>
      </c>
    </row>
    <row r="394" spans="1:78" x14ac:dyDescent="0.2">
      <c r="A394" s="7" t="str">
        <f t="shared" si="363"/>
        <v>Roll-in 1</v>
      </c>
      <c r="B394" s="7">
        <f t="shared" si="364"/>
        <v>2019</v>
      </c>
      <c r="C394" s="7">
        <f t="shared" ref="C394:C457" si="367">C393+1</f>
        <v>3</v>
      </c>
      <c r="D394" s="165">
        <f t="shared" si="365"/>
        <v>43555</v>
      </c>
      <c r="E394" s="68">
        <f t="shared" si="366"/>
        <v>0</v>
      </c>
      <c r="F394" s="77"/>
      <c r="G394" s="229">
        <f>IF(AND(G$7&lt;=$B394+$D$4,G$9&gt;=$D394),$E394*HLOOKUP(G$7-$B394+1,INPUTS!$D$63:$X$64,2,FALSE)/IF(G$7=$B394,(13-MONTH($D394)),12),0)</f>
        <v>0</v>
      </c>
      <c r="H394" s="229">
        <f>IF(AND(H$7&lt;=$B394+$D$4,H$9&gt;=$D394),$E394*HLOOKUP(H$7-$B394+1,INPUTS!$D$63:$X$64,2,FALSE)/IF(H$7=$B394,(13-MONTH($D394)),12),0)</f>
        <v>0</v>
      </c>
      <c r="I394" s="229">
        <f>IF(AND(I$7&lt;=$B394+$D$4,I$9&gt;=$D394),$E394*HLOOKUP(I$7-$B394+1,INPUTS!$D$63:$X$64,2,FALSE)/IF(I$7=$B394,(13-MONTH($D394)),12),0)</f>
        <v>0</v>
      </c>
      <c r="J394" s="229">
        <f>IF(AND(J$7&lt;=$B394+$D$4,J$9&gt;=$D394),$E394*HLOOKUP(J$7-$B394+1,INPUTS!$D$63:$X$64,2,FALSE)/IF(J$7=$B394,(13-MONTH($D394)),12),0)</f>
        <v>0</v>
      </c>
      <c r="K394" s="229">
        <f>IF(AND(K$7&lt;=$B394+$D$4,K$9&gt;=$D394),$E394*HLOOKUP(K$7-$B394+1,INPUTS!$D$63:$X$64,2,FALSE)/IF(K$7=$B394,(13-MONTH($D394)),12),0)</f>
        <v>0</v>
      </c>
      <c r="L394" s="229">
        <f>IF(AND(L$7&lt;=$B394+$D$4,L$9&gt;=$D394),$E394*HLOOKUP(L$7-$B394+1,INPUTS!$D$63:$X$64,2,FALSE)/IF(L$7=$B394,(13-MONTH($D394)),12),0)</f>
        <v>0</v>
      </c>
      <c r="M394" s="229">
        <f>IF(AND(M$7&lt;=$B394+$D$4,M$9&gt;=$D394),$E394*HLOOKUP(M$7-$B394+1,INPUTS!$D$63:$X$64,2,FALSE)/IF(M$7=$B394,(13-MONTH($D394)),12),0)</f>
        <v>0</v>
      </c>
      <c r="N394" s="229">
        <f>IF(AND(N$7&lt;=$B394+$D$4,N$9&gt;=$D394),$E394*HLOOKUP(N$7-$B394+1,INPUTS!$D$63:$X$64,2,FALSE)/IF(N$7=$B394,(13-MONTH($D394)),12),0)</f>
        <v>0</v>
      </c>
      <c r="O394" s="229">
        <f>IF(AND(O$7&lt;=$B394+$D$4,O$9&gt;=$D394),$E394*HLOOKUP(O$7-$B394+1,INPUTS!$D$63:$X$64,2,FALSE)/IF(O$7=$B394,(13-MONTH($D394)),12),0)</f>
        <v>0</v>
      </c>
      <c r="P394" s="229">
        <f>IF(AND(P$7&lt;=$B394+$D$4,P$9&gt;=$D394),$E394*HLOOKUP(P$7-$B394+1,INPUTS!$D$63:$X$64,2,FALSE)/IF(P$7=$B394,(13-MONTH($D394)),12),0)</f>
        <v>0</v>
      </c>
      <c r="Q394" s="229">
        <f>IF(AND(Q$7&lt;=$B394+$D$4,Q$9&gt;=$D394),$E394*HLOOKUP(Q$7-$B394+1,INPUTS!$D$63:$X$64,2,FALSE)/IF(Q$7=$B394,(13-MONTH($D394)),12),0)</f>
        <v>0</v>
      </c>
      <c r="R394" s="229">
        <f>IF(AND(R$7&lt;=$B394+$D$4,R$9&gt;=$D394),$E394*HLOOKUP(R$7-$B394+1,INPUTS!$D$63:$X$64,2,FALSE)/IF(R$7=$B394,(13-MONTH($D394)),12),0)</f>
        <v>0</v>
      </c>
      <c r="S394" s="229">
        <f>IF(AND(S$7&lt;=$B394+$D$4,S$9&gt;=$D394),$E394*HLOOKUP(S$7-$B394+1,INPUTS!$D$63:$X$64,2,FALSE)/IF(S$7=$B394,(13-MONTH($D394)),12),0)</f>
        <v>0</v>
      </c>
      <c r="T394" s="229">
        <f>IF(AND(T$7&lt;=$B394+$D$4,T$9&gt;=$D394),$E394*HLOOKUP(T$7-$B394+1,INPUTS!$D$63:$X$64,2,FALSE)/IF(T$7=$B394,(13-MONTH($D394)),12),0)</f>
        <v>0</v>
      </c>
      <c r="U394" s="229">
        <f>IF(AND(U$7&lt;=$B394+$D$4,U$9&gt;=$D394),$E394*HLOOKUP(U$7-$B394+1,INPUTS!$D$63:$X$64,2,FALSE)/IF(U$7=$B394,(13-MONTH($D394)),12),0)</f>
        <v>0</v>
      </c>
      <c r="V394" s="229">
        <f>IF(AND(V$7&lt;=$B394+$D$4,V$9&gt;=$D394),$E394*HLOOKUP(V$7-$B394+1,INPUTS!$D$63:$X$64,2,FALSE)/IF(V$7=$B394,(13-MONTH($D394)),12),0)</f>
        <v>0</v>
      </c>
      <c r="W394" s="229">
        <f>IF(AND(W$7&lt;=$B394+$D$4,W$9&gt;=$D394),$E394*HLOOKUP(W$7-$B394+1,INPUTS!$D$63:$X$64,2,FALSE)/IF(W$7=$B394,(13-MONTH($D394)),12),0)</f>
        <v>0</v>
      </c>
      <c r="X394" s="229">
        <f>IF(AND(X$7&lt;=$B394+$D$4,X$9&gt;=$D394),$E394*HLOOKUP(X$7-$B394+1,INPUTS!$D$63:$X$64,2,FALSE)/IF(X$7=$B394,(13-MONTH($D394)),12),0)</f>
        <v>0</v>
      </c>
      <c r="Y394" s="229">
        <f>IF(AND(Y$7&lt;=$B394+$D$4,Y$9&gt;=$D394),$E394*HLOOKUP(Y$7-$B394+1,INPUTS!$D$63:$X$64,2,FALSE)/IF(Y$7=$B394,(13-MONTH($D394)),12),0)</f>
        <v>0</v>
      </c>
      <c r="Z394" s="229">
        <f>IF(AND(Z$7&lt;=$B394+$D$4,Z$9&gt;=$D394),$E394*HLOOKUP(Z$7-$B394+1,INPUTS!$D$63:$X$64,2,FALSE)/IF(Z$7=$B394,(13-MONTH($D394)),12),0)</f>
        <v>0</v>
      </c>
      <c r="AA394" s="229">
        <f>IF(AND(AA$7&lt;=$B394+$D$4,AA$9&gt;=$D394),$E394*HLOOKUP(AA$7-$B394+1,INPUTS!$D$63:$X$64,2,FALSE)/IF(AA$7=$B394,(13-MONTH($D394)),12),0)</f>
        <v>0</v>
      </c>
      <c r="AB394" s="229">
        <f>IF(AND(AB$7&lt;=$B394+$D$4,AB$9&gt;=$D394),$E394*HLOOKUP(AB$7-$B394+1,INPUTS!$D$63:$X$64,2,FALSE)/IF(AB$7=$B394,(13-MONTH($D394)),12),0)</f>
        <v>0</v>
      </c>
      <c r="AC394" s="229">
        <f>IF(AND(AC$7&lt;=$B394+$D$4,AC$9&gt;=$D394),$E394*HLOOKUP(AC$7-$B394+1,INPUTS!$D$63:$X$64,2,FALSE)/IF(AC$7=$B394,(13-MONTH($D394)),12),0)</f>
        <v>0</v>
      </c>
      <c r="AD394" s="229">
        <f>IF(AND(AD$7&lt;=$B394+$D$4,AD$9&gt;=$D394),$E394*HLOOKUP(AD$7-$B394+1,INPUTS!$D$63:$X$64,2,FALSE)/IF(AD$7=$B394,(13-MONTH($D394)),12),0)</f>
        <v>0</v>
      </c>
      <c r="AE394" s="229">
        <f>IF(AND(AE$7&lt;=$B394+$D$4,AE$9&gt;=$D394),$E394*HLOOKUP(AE$7-$B394+1,INPUTS!$D$63:$X$64,2,FALSE)/IF(AE$7=$B394,(13-MONTH($D394)),12),0)</f>
        <v>0</v>
      </c>
      <c r="AF394" s="229">
        <f>IF(AND(AF$7&lt;=$B394+$D$4,AF$9&gt;=$D394),$E394*HLOOKUP(AF$7-$B394+1,INPUTS!$D$63:$X$64,2,FALSE)/IF(AF$7=$B394,(13-MONTH($D394)),12),0)</f>
        <v>0</v>
      </c>
      <c r="AG394" s="229">
        <f>IF(AND(AG$7&lt;=$B394+$D$4,AG$9&gt;=$D394),$E394*HLOOKUP(AG$7-$B394+1,INPUTS!$D$63:$X$64,2,FALSE)/IF(AG$7=$B394,(13-MONTH($D394)),12),0)</f>
        <v>0</v>
      </c>
      <c r="AH394" s="229">
        <f>IF(AND(AH$7&lt;=$B394+$D$4,AH$9&gt;=$D394),$E394*HLOOKUP(AH$7-$B394+1,INPUTS!$D$63:$X$64,2,FALSE)/IF(AH$7=$B394,(13-MONTH($D394)),12),0)</f>
        <v>0</v>
      </c>
      <c r="AI394" s="229">
        <f>IF(AND(AI$7&lt;=$B394+$D$4,AI$9&gt;=$D394),$E394*HLOOKUP(AI$7-$B394+1,INPUTS!$D$63:$X$64,2,FALSE)/IF(AI$7=$B394,(13-MONTH($D394)),12),0)</f>
        <v>0</v>
      </c>
      <c r="AJ394" s="229">
        <f>IF(AND(AJ$7&lt;=$B394+$D$4,AJ$9&gt;=$D394),$E394*HLOOKUP(AJ$7-$B394+1,INPUTS!$D$63:$X$64,2,FALSE)/IF(AJ$7=$B394,(13-MONTH($D394)),12),0)</f>
        <v>0</v>
      </c>
      <c r="AK394" s="229">
        <f>IF(AND(AK$7&lt;=$B394+$D$4,AK$9&gt;=$D394),$E394*HLOOKUP(AK$7-$B394+1,INPUTS!$D$63:$X$64,2,FALSE)/IF(AK$7=$B394,(13-MONTH($D394)),12),0)</f>
        <v>0</v>
      </c>
      <c r="AL394" s="229">
        <f>IF(AND(AL$7&lt;=$B394+$D$4,AL$9&gt;=$D394),$E394*HLOOKUP(AL$7-$B394+1,INPUTS!$D$63:$X$64,2,FALSE)/IF(AL$7=$B394,(13-MONTH($D394)),12),0)</f>
        <v>0</v>
      </c>
      <c r="AM394" s="229">
        <f>IF(AND(AM$7&lt;=$B394+$D$4,AM$9&gt;=$D394),$E394*HLOOKUP(AM$7-$B394+1,INPUTS!$D$63:$X$64,2,FALSE)/IF(AM$7=$B394,(13-MONTH($D394)),12),0)</f>
        <v>0</v>
      </c>
      <c r="AN394" s="229">
        <f>IF(AND(AN$7&lt;=$B394+$D$4,AN$9&gt;=$D394),$E394*HLOOKUP(AN$7-$B394+1,INPUTS!$D$63:$X$64,2,FALSE)/IF(AN$7=$B394,(13-MONTH($D394)),12),0)</f>
        <v>0</v>
      </c>
      <c r="AO394" s="229">
        <f>IF(AND(AO$7&lt;=$B394+$D$4,AO$9&gt;=$D394),$E394*HLOOKUP(AO$7-$B394+1,INPUTS!$D$63:$X$64,2,FALSE)/IF(AO$7=$B394,(13-MONTH($D394)),12),0)</f>
        <v>0</v>
      </c>
      <c r="AP394" s="229">
        <f>IF(AND(AP$7&lt;=$B394+$D$4,AP$9&gt;=$D394),$E394*HLOOKUP(AP$7-$B394+1,INPUTS!$D$63:$X$64,2,FALSE)/IF(AP$7=$B394,(13-MONTH($D394)),12),0)</f>
        <v>0</v>
      </c>
      <c r="AQ394" s="229">
        <f>IF(AND(AQ$7&lt;=$B394+$D$4,AQ$9&gt;=$D394),$E394*HLOOKUP(AQ$7-$B394+1,INPUTS!$D$63:$X$64,2,FALSE)/IF(AQ$7=$B394,(13-MONTH($D394)),12),0)</f>
        <v>0</v>
      </c>
      <c r="AR394" s="229">
        <f>IF(AND(AR$7&lt;=$B394+$D$4,AR$9&gt;=$D394),$E394*HLOOKUP(AR$7-$B394+1,INPUTS!$D$63:$X$64,2,FALSE)/IF(AR$7=$B394,(13-MONTH($D394)),12),0)</f>
        <v>0</v>
      </c>
      <c r="AS394" s="229">
        <f>IF(AND(AS$7&lt;=$B394+$D$4,AS$9&gt;=$D394),$E394*HLOOKUP(AS$7-$B394+1,INPUTS!$D$63:$X$64,2,FALSE)/IF(AS$7=$B394,(13-MONTH($D394)),12),0)</f>
        <v>0</v>
      </c>
      <c r="AT394" s="229">
        <f>IF(AND(AT$7&lt;=$B394+$D$4,AT$9&gt;=$D394),$E394*HLOOKUP(AT$7-$B394+1,INPUTS!$D$63:$X$64,2,FALSE)/IF(AT$7=$B394,(13-MONTH($D394)),12),0)</f>
        <v>0</v>
      </c>
      <c r="AU394" s="229">
        <f>IF(AND(AU$7&lt;=$B394+$D$4,AU$9&gt;=$D394),$E394*HLOOKUP(AU$7-$B394+1,INPUTS!$D$63:$X$64,2,FALSE)/IF(AU$7=$B394,(13-MONTH($D394)),12),0)</f>
        <v>0</v>
      </c>
      <c r="AV394" s="229">
        <f>IF(AND(AV$7&lt;=$B394+$D$4,AV$9&gt;=$D394),$E394*HLOOKUP(AV$7-$B394+1,INPUTS!$D$63:$X$64,2,FALSE)/IF(AV$7=$B394,(13-MONTH($D394)),12),0)</f>
        <v>0</v>
      </c>
      <c r="AW394" s="229">
        <f>IF(AND(AW$7&lt;=$B394+$D$4,AW$9&gt;=$D394),$E394*HLOOKUP(AW$7-$B394+1,INPUTS!$D$63:$X$64,2,FALSE)/IF(AW$7=$B394,(13-MONTH($D394)),12),0)</f>
        <v>0</v>
      </c>
      <c r="AX394" s="229">
        <f>IF(AND(AX$7&lt;=$B394+$D$4,AX$9&gt;=$D394),$E394*HLOOKUP(AX$7-$B394+1,INPUTS!$D$63:$X$64,2,FALSE)/IF(AX$7=$B394,(13-MONTH($D394)),12),0)</f>
        <v>0</v>
      </c>
      <c r="AY394" s="229">
        <f>IF(AND(AY$7&lt;=$B394+$D$4,AY$9&gt;=$D394),$E394*HLOOKUP(AY$7-$B394+1,INPUTS!$D$63:$X$64,2,FALSE)/IF(AY$7=$B394,(13-MONTH($D394)),12),0)</f>
        <v>0</v>
      </c>
      <c r="AZ394" s="229">
        <f>IF(AND(AZ$7&lt;=$B394+$D$4,AZ$9&gt;=$D394),$E394*HLOOKUP(AZ$7-$B394+1,INPUTS!$D$63:$X$64,2,FALSE)/IF(AZ$7=$B394,(13-MONTH($D394)),12),0)</f>
        <v>0</v>
      </c>
      <c r="BA394" s="229">
        <f>IF(AND(BA$7&lt;=$B394+$D$4,BA$9&gt;=$D394),$E394*HLOOKUP(BA$7-$B394+1,INPUTS!$D$63:$X$64,2,FALSE)/IF(BA$7=$B394,(13-MONTH($D394)),12),0)</f>
        <v>0</v>
      </c>
      <c r="BB394" s="229">
        <f>IF(AND(BB$7&lt;=$B394+$D$4,BB$9&gt;=$D394),$E394*HLOOKUP(BB$7-$B394+1,INPUTS!$D$63:$X$64,2,FALSE)/IF(BB$7=$B394,(13-MONTH($D394)),12),0)</f>
        <v>0</v>
      </c>
      <c r="BC394" s="229">
        <f>IF(AND(BC$7&lt;=$B394+$D$4,BC$9&gt;=$D394),$E394*HLOOKUP(BC$7-$B394+1,INPUTS!$D$63:$X$64,2,FALSE)/IF(BC$7=$B394,(13-MONTH($D394)),12),0)</f>
        <v>0</v>
      </c>
      <c r="BD394" s="229">
        <f>IF(AND(BD$7&lt;=$B394+$D$4,BD$9&gt;=$D394),$E394*HLOOKUP(BD$7-$B394+1,INPUTS!$D$63:$X$64,2,FALSE)/IF(BD$7=$B394,(13-MONTH($D394)),12),0)</f>
        <v>0</v>
      </c>
      <c r="BE394" s="229">
        <f>IF(AND(BE$7&lt;=$B394+$D$4,BE$9&gt;=$D394),$E394*HLOOKUP(BE$7-$B394+1,INPUTS!$D$63:$X$64,2,FALSE)/IF(BE$7=$B394,(13-MONTH($D394)),12),0)</f>
        <v>0</v>
      </c>
      <c r="BF394" s="229">
        <f>IF(AND(BF$7&lt;=$B394+$D$4,BF$9&gt;=$D394),$E394*HLOOKUP(BF$7-$B394+1,INPUTS!$D$63:$X$64,2,FALSE)/IF(BF$7=$B394,(13-MONTH($D394)),12),0)</f>
        <v>0</v>
      </c>
      <c r="BG394" s="229">
        <f>IF(AND(BG$7&lt;=$B394+$D$4,BG$9&gt;=$D394),$E394*HLOOKUP(BG$7-$B394+1,INPUTS!$D$63:$X$64,2,FALSE)/IF(BG$7=$B394,(13-MONTH($D394)),12),0)</f>
        <v>0</v>
      </c>
      <c r="BH394" s="229">
        <f>IF(AND(BH$7&lt;=$B394+$D$4,BH$9&gt;=$D394),$E394*HLOOKUP(BH$7-$B394+1,INPUTS!$D$63:$X$64,2,FALSE)/IF(BH$7=$B394,(13-MONTH($D394)),12),0)</f>
        <v>0</v>
      </c>
      <c r="BI394" s="229">
        <f>IF(AND(BI$7&lt;=$B394+$D$4,BI$9&gt;=$D394),$E394*HLOOKUP(BI$7-$B394+1,INPUTS!$D$63:$X$64,2,FALSE)/IF(BI$7=$B394,(13-MONTH($D394)),12),0)</f>
        <v>0</v>
      </c>
      <c r="BJ394" s="229">
        <f>IF(AND(BJ$7&lt;=$B394+$D$4,BJ$9&gt;=$D394),$E394*HLOOKUP(BJ$7-$B394+1,INPUTS!$D$63:$X$64,2,FALSE)/IF(BJ$7=$B394,(13-MONTH($D394)),12),0)</f>
        <v>0</v>
      </c>
      <c r="BK394" s="229">
        <f>IF(AND(BK$7&lt;=$B394+$D$4,BK$9&gt;=$D394),$E394*HLOOKUP(BK$7-$B394+1,INPUTS!$D$63:$X$64,2,FALSE)/IF(BK$7=$B394,(13-MONTH($D394)),12),0)</f>
        <v>0</v>
      </c>
      <c r="BL394" s="229">
        <f>IF(AND(BL$7&lt;=$B394+$D$4,BL$9&gt;=$D394),$E394*HLOOKUP(BL$7-$B394+1,INPUTS!$D$63:$X$64,2,FALSE)/IF(BL$7=$B394,(13-MONTH($D394)),12),0)</f>
        <v>0</v>
      </c>
      <c r="BM394" s="229">
        <f>IF(AND(BM$7&lt;=$B394+$D$4,BM$9&gt;=$D394),$E394*HLOOKUP(BM$7-$B394+1,INPUTS!$D$63:$X$64,2,FALSE)/IF(BM$7=$B394,(13-MONTH($D394)),12),0)</f>
        <v>0</v>
      </c>
      <c r="BN394" s="229">
        <f>IF(AND(BN$7&lt;=$B394+$D$4,BN$9&gt;=$D394),$E394*HLOOKUP(BN$7-$B394+1,INPUTS!$D$63:$X$64,2,FALSE)/IF(BN$7=$B394,(13-MONTH($D394)),12),0)</f>
        <v>0</v>
      </c>
      <c r="BO394" s="229">
        <f>IF(AND(BO$7&lt;=$B394+$D$4,BO$9&gt;=$D394),$E394*HLOOKUP(BO$7-$B394+1,INPUTS!$D$63:$X$64,2,FALSE)/IF(BO$7=$B394,(13-MONTH($D394)),12),0)</f>
        <v>0</v>
      </c>
      <c r="BP394" s="229">
        <f>IF(AND(BP$7&lt;=$B394+$D$4,BP$9&gt;=$D394),$E394*HLOOKUP(BP$7-$B394+1,INPUTS!$D$63:$X$64,2,FALSE)/IF(BP$7=$B394,(13-MONTH($D394)),12),0)</f>
        <v>0</v>
      </c>
      <c r="BQ394" s="229">
        <f>IF(AND(BQ$7&lt;=$B394+$D$4,BQ$9&gt;=$D394),$E394*HLOOKUP(BQ$7-$B394+1,INPUTS!$D$63:$X$64,2,FALSE)/IF(BQ$7=$B394,(13-MONTH($D394)),12),0)</f>
        <v>0</v>
      </c>
      <c r="BR394" s="229">
        <f>IF(AND(BR$7&lt;=$B394+$D$4,BR$9&gt;=$D394),$E394*HLOOKUP(BR$7-$B394+1,INPUTS!$D$63:$X$64,2,FALSE)/IF(BR$7=$B394,(13-MONTH($D394)),12),0)</f>
        <v>0</v>
      </c>
      <c r="BS394" s="229">
        <f>IF(AND(BS$7&lt;=$B394+$D$4,BS$9&gt;=$D394),$E394*HLOOKUP(BS$7-$B394+1,INPUTS!$D$63:$X$64,2,FALSE)/IF(BS$7=$B394,(13-MONTH($D394)),12),0)</f>
        <v>0</v>
      </c>
      <c r="BT394" s="229">
        <f>IF(AND(BT$7&lt;=$B394+$D$4,BT$9&gt;=$D394),$E394*HLOOKUP(BT$7-$B394+1,INPUTS!$D$63:$X$64,2,FALSE)/IF(BT$7=$B394,(13-MONTH($D394)),12),0)</f>
        <v>0</v>
      </c>
      <c r="BU394" s="229">
        <f>IF(AND(BU$7&lt;=$B394+$D$4,BU$9&gt;=$D394),$E394*HLOOKUP(BU$7-$B394+1,INPUTS!$D$63:$X$64,2,FALSE)/IF(BU$7=$B394,(13-MONTH($D394)),12),0)</f>
        <v>0</v>
      </c>
      <c r="BV394" s="229">
        <f>IF(AND(BV$7&lt;=$B394+$D$4,BV$9&gt;=$D394),$E394*HLOOKUP(BV$7-$B394+1,INPUTS!$D$63:$X$64,2,FALSE)/IF(BV$7=$B394,(13-MONTH($D394)),12),0)</f>
        <v>0</v>
      </c>
      <c r="BW394" s="229">
        <f>IF(AND(BW$7&lt;=$B394+$D$4,BW$9&gt;=$D394),$E394*HLOOKUP(BW$7-$B394+1,INPUTS!$D$63:$X$64,2,FALSE)/IF(BW$7=$B394,(13-MONTH($D394)),12),0)</f>
        <v>0</v>
      </c>
      <c r="BX394" s="229">
        <f>IF(AND(BX$7&lt;=$B394+$D$4,BX$9&gt;=$D394),$E394*HLOOKUP(BX$7-$B394+1,INPUTS!$D$63:$X$64,2,FALSE)/IF(BX$7=$B394,(13-MONTH($D394)),12),0)</f>
        <v>0</v>
      </c>
      <c r="BY394" s="229">
        <f>IF(AND(BY$7&lt;=$B394+$D$4,BY$9&gt;=$D394),$E394*HLOOKUP(BY$7-$B394+1,INPUTS!$D$63:$X$64,2,FALSE)/IF(BY$7=$B394,(13-MONTH($D394)),12),0)</f>
        <v>0</v>
      </c>
      <c r="BZ394" s="229">
        <f>IF(AND(BZ$7&lt;=$B394+$D$4,BZ$9&gt;=$D394),$E394*HLOOKUP(BZ$7-$B394+1,INPUTS!$D$63:$X$64,2,FALSE)/IF(BZ$7=$B394,(13-MONTH($D394)),12),0)</f>
        <v>0</v>
      </c>
    </row>
    <row r="395" spans="1:78" x14ac:dyDescent="0.2">
      <c r="A395" s="7" t="str">
        <f t="shared" si="363"/>
        <v>Roll-in 1</v>
      </c>
      <c r="B395" s="7">
        <f t="shared" si="364"/>
        <v>2019</v>
      </c>
      <c r="C395" s="7">
        <f t="shared" si="367"/>
        <v>4</v>
      </c>
      <c r="D395" s="165">
        <f t="shared" si="365"/>
        <v>43585</v>
      </c>
      <c r="E395" s="68">
        <f t="shared" si="366"/>
        <v>0</v>
      </c>
      <c r="F395" s="77"/>
      <c r="G395" s="229">
        <f>IF(AND(G$7&lt;=$B395+$D$4,G$9&gt;=$D395),$E395*HLOOKUP(G$7-$B395+1,INPUTS!$D$63:$X$64,2,FALSE)/IF(G$7=$B395,(13-MONTH($D395)),12),0)</f>
        <v>0</v>
      </c>
      <c r="H395" s="229">
        <f>IF(AND(H$7&lt;=$B395+$D$4,H$9&gt;=$D395),$E395*HLOOKUP(H$7-$B395+1,INPUTS!$D$63:$X$64,2,FALSE)/IF(H$7=$B395,(13-MONTH($D395)),12),0)</f>
        <v>0</v>
      </c>
      <c r="I395" s="229">
        <f>IF(AND(I$7&lt;=$B395+$D$4,I$9&gt;=$D395),$E395*HLOOKUP(I$7-$B395+1,INPUTS!$D$63:$X$64,2,FALSE)/IF(I$7=$B395,(13-MONTH($D395)),12),0)</f>
        <v>0</v>
      </c>
      <c r="J395" s="229">
        <f>IF(AND(J$7&lt;=$B395+$D$4,J$9&gt;=$D395),$E395*HLOOKUP(J$7-$B395+1,INPUTS!$D$63:$X$64,2,FALSE)/IF(J$7=$B395,(13-MONTH($D395)),12),0)</f>
        <v>0</v>
      </c>
      <c r="K395" s="229">
        <f>IF(AND(K$7&lt;=$B395+$D$4,K$9&gt;=$D395),$E395*HLOOKUP(K$7-$B395+1,INPUTS!$D$63:$X$64,2,FALSE)/IF(K$7=$B395,(13-MONTH($D395)),12),0)</f>
        <v>0</v>
      </c>
      <c r="L395" s="229">
        <f>IF(AND(L$7&lt;=$B395+$D$4,L$9&gt;=$D395),$E395*HLOOKUP(L$7-$B395+1,INPUTS!$D$63:$X$64,2,FALSE)/IF(L$7=$B395,(13-MONTH($D395)),12),0)</f>
        <v>0</v>
      </c>
      <c r="M395" s="229">
        <f>IF(AND(M$7&lt;=$B395+$D$4,M$9&gt;=$D395),$E395*HLOOKUP(M$7-$B395+1,INPUTS!$D$63:$X$64,2,FALSE)/IF(M$7=$B395,(13-MONTH($D395)),12),0)</f>
        <v>0</v>
      </c>
      <c r="N395" s="229">
        <f>IF(AND(N$7&lt;=$B395+$D$4,N$9&gt;=$D395),$E395*HLOOKUP(N$7-$B395+1,INPUTS!$D$63:$X$64,2,FALSE)/IF(N$7=$B395,(13-MONTH($D395)),12),0)</f>
        <v>0</v>
      </c>
      <c r="O395" s="229">
        <f>IF(AND(O$7&lt;=$B395+$D$4,O$9&gt;=$D395),$E395*HLOOKUP(O$7-$B395+1,INPUTS!$D$63:$X$64,2,FALSE)/IF(O$7=$B395,(13-MONTH($D395)),12),0)</f>
        <v>0</v>
      </c>
      <c r="P395" s="229">
        <f>IF(AND(P$7&lt;=$B395+$D$4,P$9&gt;=$D395),$E395*HLOOKUP(P$7-$B395+1,INPUTS!$D$63:$X$64,2,FALSE)/IF(P$7=$B395,(13-MONTH($D395)),12),0)</f>
        <v>0</v>
      </c>
      <c r="Q395" s="229">
        <f>IF(AND(Q$7&lt;=$B395+$D$4,Q$9&gt;=$D395),$E395*HLOOKUP(Q$7-$B395+1,INPUTS!$D$63:$X$64,2,FALSE)/IF(Q$7=$B395,(13-MONTH($D395)),12),0)</f>
        <v>0</v>
      </c>
      <c r="R395" s="229">
        <f>IF(AND(R$7&lt;=$B395+$D$4,R$9&gt;=$D395),$E395*HLOOKUP(R$7-$B395+1,INPUTS!$D$63:$X$64,2,FALSE)/IF(R$7=$B395,(13-MONTH($D395)),12),0)</f>
        <v>0</v>
      </c>
      <c r="S395" s="229">
        <f>IF(AND(S$7&lt;=$B395+$D$4,S$9&gt;=$D395),$E395*HLOOKUP(S$7-$B395+1,INPUTS!$D$63:$X$64,2,FALSE)/IF(S$7=$B395,(13-MONTH($D395)),12),0)</f>
        <v>0</v>
      </c>
      <c r="T395" s="229">
        <f>IF(AND(T$7&lt;=$B395+$D$4,T$9&gt;=$D395),$E395*HLOOKUP(T$7-$B395+1,INPUTS!$D$63:$X$64,2,FALSE)/IF(T$7=$B395,(13-MONTH($D395)),12),0)</f>
        <v>0</v>
      </c>
      <c r="U395" s="229">
        <f>IF(AND(U$7&lt;=$B395+$D$4,U$9&gt;=$D395),$E395*HLOOKUP(U$7-$B395+1,INPUTS!$D$63:$X$64,2,FALSE)/IF(U$7=$B395,(13-MONTH($D395)),12),0)</f>
        <v>0</v>
      </c>
      <c r="V395" s="229">
        <f>IF(AND(V$7&lt;=$B395+$D$4,V$9&gt;=$D395),$E395*HLOOKUP(V$7-$B395+1,INPUTS!$D$63:$X$64,2,FALSE)/IF(V$7=$B395,(13-MONTH($D395)),12),0)</f>
        <v>0</v>
      </c>
      <c r="W395" s="229">
        <f>IF(AND(W$7&lt;=$B395+$D$4,W$9&gt;=$D395),$E395*HLOOKUP(W$7-$B395+1,INPUTS!$D$63:$X$64,2,FALSE)/IF(W$7=$B395,(13-MONTH($D395)),12),0)</f>
        <v>0</v>
      </c>
      <c r="X395" s="229">
        <f>IF(AND(X$7&lt;=$B395+$D$4,X$9&gt;=$D395),$E395*HLOOKUP(X$7-$B395+1,INPUTS!$D$63:$X$64,2,FALSE)/IF(X$7=$B395,(13-MONTH($D395)),12),0)</f>
        <v>0</v>
      </c>
      <c r="Y395" s="229">
        <f>IF(AND(Y$7&lt;=$B395+$D$4,Y$9&gt;=$D395),$E395*HLOOKUP(Y$7-$B395+1,INPUTS!$D$63:$X$64,2,FALSE)/IF(Y$7=$B395,(13-MONTH($D395)),12),0)</f>
        <v>0</v>
      </c>
      <c r="Z395" s="229">
        <f>IF(AND(Z$7&lt;=$B395+$D$4,Z$9&gt;=$D395),$E395*HLOOKUP(Z$7-$B395+1,INPUTS!$D$63:$X$64,2,FALSE)/IF(Z$7=$B395,(13-MONTH($D395)),12),0)</f>
        <v>0</v>
      </c>
      <c r="AA395" s="229">
        <f>IF(AND(AA$7&lt;=$B395+$D$4,AA$9&gt;=$D395),$E395*HLOOKUP(AA$7-$B395+1,INPUTS!$D$63:$X$64,2,FALSE)/IF(AA$7=$B395,(13-MONTH($D395)),12),0)</f>
        <v>0</v>
      </c>
      <c r="AB395" s="229">
        <f>IF(AND(AB$7&lt;=$B395+$D$4,AB$9&gt;=$D395),$E395*HLOOKUP(AB$7-$B395+1,INPUTS!$D$63:$X$64,2,FALSE)/IF(AB$7=$B395,(13-MONTH($D395)),12),0)</f>
        <v>0</v>
      </c>
      <c r="AC395" s="229">
        <f>IF(AND(AC$7&lt;=$B395+$D$4,AC$9&gt;=$D395),$E395*HLOOKUP(AC$7-$B395+1,INPUTS!$D$63:$X$64,2,FALSE)/IF(AC$7=$B395,(13-MONTH($D395)),12),0)</f>
        <v>0</v>
      </c>
      <c r="AD395" s="229">
        <f>IF(AND(AD$7&lt;=$B395+$D$4,AD$9&gt;=$D395),$E395*HLOOKUP(AD$7-$B395+1,INPUTS!$D$63:$X$64,2,FALSE)/IF(AD$7=$B395,(13-MONTH($D395)),12),0)</f>
        <v>0</v>
      </c>
      <c r="AE395" s="229">
        <f>IF(AND(AE$7&lt;=$B395+$D$4,AE$9&gt;=$D395),$E395*HLOOKUP(AE$7-$B395+1,INPUTS!$D$63:$X$64,2,FALSE)/IF(AE$7=$B395,(13-MONTH($D395)),12),0)</f>
        <v>0</v>
      </c>
      <c r="AF395" s="229">
        <f>IF(AND(AF$7&lt;=$B395+$D$4,AF$9&gt;=$D395),$E395*HLOOKUP(AF$7-$B395+1,INPUTS!$D$63:$X$64,2,FALSE)/IF(AF$7=$B395,(13-MONTH($D395)),12),0)</f>
        <v>0</v>
      </c>
      <c r="AG395" s="229">
        <f>IF(AND(AG$7&lt;=$B395+$D$4,AG$9&gt;=$D395),$E395*HLOOKUP(AG$7-$B395+1,INPUTS!$D$63:$X$64,2,FALSE)/IF(AG$7=$B395,(13-MONTH($D395)),12),0)</f>
        <v>0</v>
      </c>
      <c r="AH395" s="229">
        <f>IF(AND(AH$7&lt;=$B395+$D$4,AH$9&gt;=$D395),$E395*HLOOKUP(AH$7-$B395+1,INPUTS!$D$63:$X$64,2,FALSE)/IF(AH$7=$B395,(13-MONTH($D395)),12),0)</f>
        <v>0</v>
      </c>
      <c r="AI395" s="229">
        <f>IF(AND(AI$7&lt;=$B395+$D$4,AI$9&gt;=$D395),$E395*HLOOKUP(AI$7-$B395+1,INPUTS!$D$63:$X$64,2,FALSE)/IF(AI$7=$B395,(13-MONTH($D395)),12),0)</f>
        <v>0</v>
      </c>
      <c r="AJ395" s="229">
        <f>IF(AND(AJ$7&lt;=$B395+$D$4,AJ$9&gt;=$D395),$E395*HLOOKUP(AJ$7-$B395+1,INPUTS!$D$63:$X$64,2,FALSE)/IF(AJ$7=$B395,(13-MONTH($D395)),12),0)</f>
        <v>0</v>
      </c>
      <c r="AK395" s="229">
        <f>IF(AND(AK$7&lt;=$B395+$D$4,AK$9&gt;=$D395),$E395*HLOOKUP(AK$7-$B395+1,INPUTS!$D$63:$X$64,2,FALSE)/IF(AK$7=$B395,(13-MONTH($D395)),12),0)</f>
        <v>0</v>
      </c>
      <c r="AL395" s="229">
        <f>IF(AND(AL$7&lt;=$B395+$D$4,AL$9&gt;=$D395),$E395*HLOOKUP(AL$7-$B395+1,INPUTS!$D$63:$X$64,2,FALSE)/IF(AL$7=$B395,(13-MONTH($D395)),12),0)</f>
        <v>0</v>
      </c>
      <c r="AM395" s="229">
        <f>IF(AND(AM$7&lt;=$B395+$D$4,AM$9&gt;=$D395),$E395*HLOOKUP(AM$7-$B395+1,INPUTS!$D$63:$X$64,2,FALSE)/IF(AM$7=$B395,(13-MONTH($D395)),12),0)</f>
        <v>0</v>
      </c>
      <c r="AN395" s="229">
        <f>IF(AND(AN$7&lt;=$B395+$D$4,AN$9&gt;=$D395),$E395*HLOOKUP(AN$7-$B395+1,INPUTS!$D$63:$X$64,2,FALSE)/IF(AN$7=$B395,(13-MONTH($D395)),12),0)</f>
        <v>0</v>
      </c>
      <c r="AO395" s="229">
        <f>IF(AND(AO$7&lt;=$B395+$D$4,AO$9&gt;=$D395),$E395*HLOOKUP(AO$7-$B395+1,INPUTS!$D$63:$X$64,2,FALSE)/IF(AO$7=$B395,(13-MONTH($D395)),12),0)</f>
        <v>0</v>
      </c>
      <c r="AP395" s="229">
        <f>IF(AND(AP$7&lt;=$B395+$D$4,AP$9&gt;=$D395),$E395*HLOOKUP(AP$7-$B395+1,INPUTS!$D$63:$X$64,2,FALSE)/IF(AP$7=$B395,(13-MONTH($D395)),12),0)</f>
        <v>0</v>
      </c>
      <c r="AQ395" s="229">
        <f>IF(AND(AQ$7&lt;=$B395+$D$4,AQ$9&gt;=$D395),$E395*HLOOKUP(AQ$7-$B395+1,INPUTS!$D$63:$X$64,2,FALSE)/IF(AQ$7=$B395,(13-MONTH($D395)),12),0)</f>
        <v>0</v>
      </c>
      <c r="AR395" s="229">
        <f>IF(AND(AR$7&lt;=$B395+$D$4,AR$9&gt;=$D395),$E395*HLOOKUP(AR$7-$B395+1,INPUTS!$D$63:$X$64,2,FALSE)/IF(AR$7=$B395,(13-MONTH($D395)),12),0)</f>
        <v>0</v>
      </c>
      <c r="AS395" s="229">
        <f>IF(AND(AS$7&lt;=$B395+$D$4,AS$9&gt;=$D395),$E395*HLOOKUP(AS$7-$B395+1,INPUTS!$D$63:$X$64,2,FALSE)/IF(AS$7=$B395,(13-MONTH($D395)),12),0)</f>
        <v>0</v>
      </c>
      <c r="AT395" s="229">
        <f>IF(AND(AT$7&lt;=$B395+$D$4,AT$9&gt;=$D395),$E395*HLOOKUP(AT$7-$B395+1,INPUTS!$D$63:$X$64,2,FALSE)/IF(AT$7=$B395,(13-MONTH($D395)),12),0)</f>
        <v>0</v>
      </c>
      <c r="AU395" s="229">
        <f>IF(AND(AU$7&lt;=$B395+$D$4,AU$9&gt;=$D395),$E395*HLOOKUP(AU$7-$B395+1,INPUTS!$D$63:$X$64,2,FALSE)/IF(AU$7=$B395,(13-MONTH($D395)),12),0)</f>
        <v>0</v>
      </c>
      <c r="AV395" s="229">
        <f>IF(AND(AV$7&lt;=$B395+$D$4,AV$9&gt;=$D395),$E395*HLOOKUP(AV$7-$B395+1,INPUTS!$D$63:$X$64,2,FALSE)/IF(AV$7=$B395,(13-MONTH($D395)),12),0)</f>
        <v>0</v>
      </c>
      <c r="AW395" s="229">
        <f>IF(AND(AW$7&lt;=$B395+$D$4,AW$9&gt;=$D395),$E395*HLOOKUP(AW$7-$B395+1,INPUTS!$D$63:$X$64,2,FALSE)/IF(AW$7=$B395,(13-MONTH($D395)),12),0)</f>
        <v>0</v>
      </c>
      <c r="AX395" s="229">
        <f>IF(AND(AX$7&lt;=$B395+$D$4,AX$9&gt;=$D395),$E395*HLOOKUP(AX$7-$B395+1,INPUTS!$D$63:$X$64,2,FALSE)/IF(AX$7=$B395,(13-MONTH($D395)),12),0)</f>
        <v>0</v>
      </c>
      <c r="AY395" s="229">
        <f>IF(AND(AY$7&lt;=$B395+$D$4,AY$9&gt;=$D395),$E395*HLOOKUP(AY$7-$B395+1,INPUTS!$D$63:$X$64,2,FALSE)/IF(AY$7=$B395,(13-MONTH($D395)),12),0)</f>
        <v>0</v>
      </c>
      <c r="AZ395" s="229">
        <f>IF(AND(AZ$7&lt;=$B395+$D$4,AZ$9&gt;=$D395),$E395*HLOOKUP(AZ$7-$B395+1,INPUTS!$D$63:$X$64,2,FALSE)/IF(AZ$7=$B395,(13-MONTH($D395)),12),0)</f>
        <v>0</v>
      </c>
      <c r="BA395" s="229">
        <f>IF(AND(BA$7&lt;=$B395+$D$4,BA$9&gt;=$D395),$E395*HLOOKUP(BA$7-$B395+1,INPUTS!$D$63:$X$64,2,FALSE)/IF(BA$7=$B395,(13-MONTH($D395)),12),0)</f>
        <v>0</v>
      </c>
      <c r="BB395" s="229">
        <f>IF(AND(BB$7&lt;=$B395+$D$4,BB$9&gt;=$D395),$E395*HLOOKUP(BB$7-$B395+1,INPUTS!$D$63:$X$64,2,FALSE)/IF(BB$7=$B395,(13-MONTH($D395)),12),0)</f>
        <v>0</v>
      </c>
      <c r="BC395" s="229">
        <f>IF(AND(BC$7&lt;=$B395+$D$4,BC$9&gt;=$D395),$E395*HLOOKUP(BC$7-$B395+1,INPUTS!$D$63:$X$64,2,FALSE)/IF(BC$7=$B395,(13-MONTH($D395)),12),0)</f>
        <v>0</v>
      </c>
      <c r="BD395" s="229">
        <f>IF(AND(BD$7&lt;=$B395+$D$4,BD$9&gt;=$D395),$E395*HLOOKUP(BD$7-$B395+1,INPUTS!$D$63:$X$64,2,FALSE)/IF(BD$7=$B395,(13-MONTH($D395)),12),0)</f>
        <v>0</v>
      </c>
      <c r="BE395" s="229">
        <f>IF(AND(BE$7&lt;=$B395+$D$4,BE$9&gt;=$D395),$E395*HLOOKUP(BE$7-$B395+1,INPUTS!$D$63:$X$64,2,FALSE)/IF(BE$7=$B395,(13-MONTH($D395)),12),0)</f>
        <v>0</v>
      </c>
      <c r="BF395" s="229">
        <f>IF(AND(BF$7&lt;=$B395+$D$4,BF$9&gt;=$D395),$E395*HLOOKUP(BF$7-$B395+1,INPUTS!$D$63:$X$64,2,FALSE)/IF(BF$7=$B395,(13-MONTH($D395)),12),0)</f>
        <v>0</v>
      </c>
      <c r="BG395" s="229">
        <f>IF(AND(BG$7&lt;=$B395+$D$4,BG$9&gt;=$D395),$E395*HLOOKUP(BG$7-$B395+1,INPUTS!$D$63:$X$64,2,FALSE)/IF(BG$7=$B395,(13-MONTH($D395)),12),0)</f>
        <v>0</v>
      </c>
      <c r="BH395" s="229">
        <f>IF(AND(BH$7&lt;=$B395+$D$4,BH$9&gt;=$D395),$E395*HLOOKUP(BH$7-$B395+1,INPUTS!$D$63:$X$64,2,FALSE)/IF(BH$7=$B395,(13-MONTH($D395)),12),0)</f>
        <v>0</v>
      </c>
      <c r="BI395" s="229">
        <f>IF(AND(BI$7&lt;=$B395+$D$4,BI$9&gt;=$D395),$E395*HLOOKUP(BI$7-$B395+1,INPUTS!$D$63:$X$64,2,FALSE)/IF(BI$7=$B395,(13-MONTH($D395)),12),0)</f>
        <v>0</v>
      </c>
      <c r="BJ395" s="229">
        <f>IF(AND(BJ$7&lt;=$B395+$D$4,BJ$9&gt;=$D395),$E395*HLOOKUP(BJ$7-$B395+1,INPUTS!$D$63:$X$64,2,FALSE)/IF(BJ$7=$B395,(13-MONTH($D395)),12),0)</f>
        <v>0</v>
      </c>
      <c r="BK395" s="229">
        <f>IF(AND(BK$7&lt;=$B395+$D$4,BK$9&gt;=$D395),$E395*HLOOKUP(BK$7-$B395+1,INPUTS!$D$63:$X$64,2,FALSE)/IF(BK$7=$B395,(13-MONTH($D395)),12),0)</f>
        <v>0</v>
      </c>
      <c r="BL395" s="229">
        <f>IF(AND(BL$7&lt;=$B395+$D$4,BL$9&gt;=$D395),$E395*HLOOKUP(BL$7-$B395+1,INPUTS!$D$63:$X$64,2,FALSE)/IF(BL$7=$B395,(13-MONTH($D395)),12),0)</f>
        <v>0</v>
      </c>
      <c r="BM395" s="229">
        <f>IF(AND(BM$7&lt;=$B395+$D$4,BM$9&gt;=$D395),$E395*HLOOKUP(BM$7-$B395+1,INPUTS!$D$63:$X$64,2,FALSE)/IF(BM$7=$B395,(13-MONTH($D395)),12),0)</f>
        <v>0</v>
      </c>
      <c r="BN395" s="229">
        <f>IF(AND(BN$7&lt;=$B395+$D$4,BN$9&gt;=$D395),$E395*HLOOKUP(BN$7-$B395+1,INPUTS!$D$63:$X$64,2,FALSE)/IF(BN$7=$B395,(13-MONTH($D395)),12),0)</f>
        <v>0</v>
      </c>
      <c r="BO395" s="229">
        <f>IF(AND(BO$7&lt;=$B395+$D$4,BO$9&gt;=$D395),$E395*HLOOKUP(BO$7-$B395+1,INPUTS!$D$63:$X$64,2,FALSE)/IF(BO$7=$B395,(13-MONTH($D395)),12),0)</f>
        <v>0</v>
      </c>
      <c r="BP395" s="229">
        <f>IF(AND(BP$7&lt;=$B395+$D$4,BP$9&gt;=$D395),$E395*HLOOKUP(BP$7-$B395+1,INPUTS!$D$63:$X$64,2,FALSE)/IF(BP$7=$B395,(13-MONTH($D395)),12),0)</f>
        <v>0</v>
      </c>
      <c r="BQ395" s="229">
        <f>IF(AND(BQ$7&lt;=$B395+$D$4,BQ$9&gt;=$D395),$E395*HLOOKUP(BQ$7-$B395+1,INPUTS!$D$63:$X$64,2,FALSE)/IF(BQ$7=$B395,(13-MONTH($D395)),12),0)</f>
        <v>0</v>
      </c>
      <c r="BR395" s="229">
        <f>IF(AND(BR$7&lt;=$B395+$D$4,BR$9&gt;=$D395),$E395*HLOOKUP(BR$7-$B395+1,INPUTS!$D$63:$X$64,2,FALSE)/IF(BR$7=$B395,(13-MONTH($D395)),12),0)</f>
        <v>0</v>
      </c>
      <c r="BS395" s="229">
        <f>IF(AND(BS$7&lt;=$B395+$D$4,BS$9&gt;=$D395),$E395*HLOOKUP(BS$7-$B395+1,INPUTS!$D$63:$X$64,2,FALSE)/IF(BS$7=$B395,(13-MONTH($D395)),12),0)</f>
        <v>0</v>
      </c>
      <c r="BT395" s="229">
        <f>IF(AND(BT$7&lt;=$B395+$D$4,BT$9&gt;=$D395),$E395*HLOOKUP(BT$7-$B395+1,INPUTS!$D$63:$X$64,2,FALSE)/IF(BT$7=$B395,(13-MONTH($D395)),12),0)</f>
        <v>0</v>
      </c>
      <c r="BU395" s="229">
        <f>IF(AND(BU$7&lt;=$B395+$D$4,BU$9&gt;=$D395),$E395*HLOOKUP(BU$7-$B395+1,INPUTS!$D$63:$X$64,2,FALSE)/IF(BU$7=$B395,(13-MONTH($D395)),12),0)</f>
        <v>0</v>
      </c>
      <c r="BV395" s="229">
        <f>IF(AND(BV$7&lt;=$B395+$D$4,BV$9&gt;=$D395),$E395*HLOOKUP(BV$7-$B395+1,INPUTS!$D$63:$X$64,2,FALSE)/IF(BV$7=$B395,(13-MONTH($D395)),12),0)</f>
        <v>0</v>
      </c>
      <c r="BW395" s="229">
        <f>IF(AND(BW$7&lt;=$B395+$D$4,BW$9&gt;=$D395),$E395*HLOOKUP(BW$7-$B395+1,INPUTS!$D$63:$X$64,2,FALSE)/IF(BW$7=$B395,(13-MONTH($D395)),12),0)</f>
        <v>0</v>
      </c>
      <c r="BX395" s="229">
        <f>IF(AND(BX$7&lt;=$B395+$D$4,BX$9&gt;=$D395),$E395*HLOOKUP(BX$7-$B395+1,INPUTS!$D$63:$X$64,2,FALSE)/IF(BX$7=$B395,(13-MONTH($D395)),12),0)</f>
        <v>0</v>
      </c>
      <c r="BY395" s="229">
        <f>IF(AND(BY$7&lt;=$B395+$D$4,BY$9&gt;=$D395),$E395*HLOOKUP(BY$7-$B395+1,INPUTS!$D$63:$X$64,2,FALSE)/IF(BY$7=$B395,(13-MONTH($D395)),12),0)</f>
        <v>0</v>
      </c>
      <c r="BZ395" s="229">
        <f>IF(AND(BZ$7&lt;=$B395+$D$4,BZ$9&gt;=$D395),$E395*HLOOKUP(BZ$7-$B395+1,INPUTS!$D$63:$X$64,2,FALSE)/IF(BZ$7=$B395,(13-MONTH($D395)),12),0)</f>
        <v>0</v>
      </c>
    </row>
    <row r="396" spans="1:78" x14ac:dyDescent="0.2">
      <c r="A396" s="7" t="str">
        <f t="shared" si="363"/>
        <v>Roll-in 1</v>
      </c>
      <c r="B396" s="7">
        <f t="shared" si="364"/>
        <v>2019</v>
      </c>
      <c r="C396" s="7">
        <f t="shared" si="367"/>
        <v>5</v>
      </c>
      <c r="D396" s="165">
        <f t="shared" si="365"/>
        <v>43616</v>
      </c>
      <c r="E396" s="68">
        <f t="shared" si="366"/>
        <v>0</v>
      </c>
      <c r="F396" s="77"/>
      <c r="G396" s="229">
        <f>IF(AND(G$7&lt;=$B396+$D$4,G$9&gt;=$D396),$E396*HLOOKUP(G$7-$B396+1,INPUTS!$D$63:$X$64,2,FALSE)/IF(G$7=$B396,(13-MONTH($D396)),12),0)</f>
        <v>0</v>
      </c>
      <c r="H396" s="229">
        <f>IF(AND(H$7&lt;=$B396+$D$4,H$9&gt;=$D396),$E396*HLOOKUP(H$7-$B396+1,INPUTS!$D$63:$X$64,2,FALSE)/IF(H$7=$B396,(13-MONTH($D396)),12),0)</f>
        <v>0</v>
      </c>
      <c r="I396" s="229">
        <f>IF(AND(I$7&lt;=$B396+$D$4,I$9&gt;=$D396),$E396*HLOOKUP(I$7-$B396+1,INPUTS!$D$63:$X$64,2,FALSE)/IF(I$7=$B396,(13-MONTH($D396)),12),0)</f>
        <v>0</v>
      </c>
      <c r="J396" s="229">
        <f>IF(AND(J$7&lt;=$B396+$D$4,J$9&gt;=$D396),$E396*HLOOKUP(J$7-$B396+1,INPUTS!$D$63:$X$64,2,FALSE)/IF(J$7=$B396,(13-MONTH($D396)),12),0)</f>
        <v>0</v>
      </c>
      <c r="K396" s="229">
        <f>IF(AND(K$7&lt;=$B396+$D$4,K$9&gt;=$D396),$E396*HLOOKUP(K$7-$B396+1,INPUTS!$D$63:$X$64,2,FALSE)/IF(K$7=$B396,(13-MONTH($D396)),12),0)</f>
        <v>0</v>
      </c>
      <c r="L396" s="229">
        <f>IF(AND(L$7&lt;=$B396+$D$4,L$9&gt;=$D396),$E396*HLOOKUP(L$7-$B396+1,INPUTS!$D$63:$X$64,2,FALSE)/IF(L$7=$B396,(13-MONTH($D396)),12),0)</f>
        <v>0</v>
      </c>
      <c r="M396" s="229">
        <f>IF(AND(M$7&lt;=$B396+$D$4,M$9&gt;=$D396),$E396*HLOOKUP(M$7-$B396+1,INPUTS!$D$63:$X$64,2,FALSE)/IF(M$7=$B396,(13-MONTH($D396)),12),0)</f>
        <v>0</v>
      </c>
      <c r="N396" s="229">
        <f>IF(AND(N$7&lt;=$B396+$D$4,N$9&gt;=$D396),$E396*HLOOKUP(N$7-$B396+1,INPUTS!$D$63:$X$64,2,FALSE)/IF(N$7=$B396,(13-MONTH($D396)),12),0)</f>
        <v>0</v>
      </c>
      <c r="O396" s="229">
        <f>IF(AND(O$7&lt;=$B396+$D$4,O$9&gt;=$D396),$E396*HLOOKUP(O$7-$B396+1,INPUTS!$D$63:$X$64,2,FALSE)/IF(O$7=$B396,(13-MONTH($D396)),12),0)</f>
        <v>0</v>
      </c>
      <c r="P396" s="229">
        <f>IF(AND(P$7&lt;=$B396+$D$4,P$9&gt;=$D396),$E396*HLOOKUP(P$7-$B396+1,INPUTS!$D$63:$X$64,2,FALSE)/IF(P$7=$B396,(13-MONTH($D396)),12),0)</f>
        <v>0</v>
      </c>
      <c r="Q396" s="229">
        <f>IF(AND(Q$7&lt;=$B396+$D$4,Q$9&gt;=$D396),$E396*HLOOKUP(Q$7-$B396+1,INPUTS!$D$63:$X$64,2,FALSE)/IF(Q$7=$B396,(13-MONTH($D396)),12),0)</f>
        <v>0</v>
      </c>
      <c r="R396" s="229">
        <f>IF(AND(R$7&lt;=$B396+$D$4,R$9&gt;=$D396),$E396*HLOOKUP(R$7-$B396+1,INPUTS!$D$63:$X$64,2,FALSE)/IF(R$7=$B396,(13-MONTH($D396)),12),0)</f>
        <v>0</v>
      </c>
      <c r="S396" s="229">
        <f>IF(AND(S$7&lt;=$B396+$D$4,S$9&gt;=$D396),$E396*HLOOKUP(S$7-$B396+1,INPUTS!$D$63:$X$64,2,FALSE)/IF(S$7=$B396,(13-MONTH($D396)),12),0)</f>
        <v>0</v>
      </c>
      <c r="T396" s="229">
        <f>IF(AND(T$7&lt;=$B396+$D$4,T$9&gt;=$D396),$E396*HLOOKUP(T$7-$B396+1,INPUTS!$D$63:$X$64,2,FALSE)/IF(T$7=$B396,(13-MONTH($D396)),12),0)</f>
        <v>0</v>
      </c>
      <c r="U396" s="229">
        <f>IF(AND(U$7&lt;=$B396+$D$4,U$9&gt;=$D396),$E396*HLOOKUP(U$7-$B396+1,INPUTS!$D$63:$X$64,2,FALSE)/IF(U$7=$B396,(13-MONTH($D396)),12),0)</f>
        <v>0</v>
      </c>
      <c r="V396" s="229">
        <f>IF(AND(V$7&lt;=$B396+$D$4,V$9&gt;=$D396),$E396*HLOOKUP(V$7-$B396+1,INPUTS!$D$63:$X$64,2,FALSE)/IF(V$7=$B396,(13-MONTH($D396)),12),0)</f>
        <v>0</v>
      </c>
      <c r="W396" s="229">
        <f>IF(AND(W$7&lt;=$B396+$D$4,W$9&gt;=$D396),$E396*HLOOKUP(W$7-$B396+1,INPUTS!$D$63:$X$64,2,FALSE)/IF(W$7=$B396,(13-MONTH($D396)),12),0)</f>
        <v>0</v>
      </c>
      <c r="X396" s="229">
        <f>IF(AND(X$7&lt;=$B396+$D$4,X$9&gt;=$D396),$E396*HLOOKUP(X$7-$B396+1,INPUTS!$D$63:$X$64,2,FALSE)/IF(X$7=$B396,(13-MONTH($D396)),12),0)</f>
        <v>0</v>
      </c>
      <c r="Y396" s="229">
        <f>IF(AND(Y$7&lt;=$B396+$D$4,Y$9&gt;=$D396),$E396*HLOOKUP(Y$7-$B396+1,INPUTS!$D$63:$X$64,2,FALSE)/IF(Y$7=$B396,(13-MONTH($D396)),12),0)</f>
        <v>0</v>
      </c>
      <c r="Z396" s="229">
        <f>IF(AND(Z$7&lt;=$B396+$D$4,Z$9&gt;=$D396),$E396*HLOOKUP(Z$7-$B396+1,INPUTS!$D$63:$X$64,2,FALSE)/IF(Z$7=$B396,(13-MONTH($D396)),12),0)</f>
        <v>0</v>
      </c>
      <c r="AA396" s="229">
        <f>IF(AND(AA$7&lt;=$B396+$D$4,AA$9&gt;=$D396),$E396*HLOOKUP(AA$7-$B396+1,INPUTS!$D$63:$X$64,2,FALSE)/IF(AA$7=$B396,(13-MONTH($D396)),12),0)</f>
        <v>0</v>
      </c>
      <c r="AB396" s="229">
        <f>IF(AND(AB$7&lt;=$B396+$D$4,AB$9&gt;=$D396),$E396*HLOOKUP(AB$7-$B396+1,INPUTS!$D$63:$X$64,2,FALSE)/IF(AB$7=$B396,(13-MONTH($D396)),12),0)</f>
        <v>0</v>
      </c>
      <c r="AC396" s="229">
        <f>IF(AND(AC$7&lt;=$B396+$D$4,AC$9&gt;=$D396),$E396*HLOOKUP(AC$7-$B396+1,INPUTS!$D$63:$X$64,2,FALSE)/IF(AC$7=$B396,(13-MONTH($D396)),12),0)</f>
        <v>0</v>
      </c>
      <c r="AD396" s="229">
        <f>IF(AND(AD$7&lt;=$B396+$D$4,AD$9&gt;=$D396),$E396*HLOOKUP(AD$7-$B396+1,INPUTS!$D$63:$X$64,2,FALSE)/IF(AD$7=$B396,(13-MONTH($D396)),12),0)</f>
        <v>0</v>
      </c>
      <c r="AE396" s="229">
        <f>IF(AND(AE$7&lt;=$B396+$D$4,AE$9&gt;=$D396),$E396*HLOOKUP(AE$7-$B396+1,INPUTS!$D$63:$X$64,2,FALSE)/IF(AE$7=$B396,(13-MONTH($D396)),12),0)</f>
        <v>0</v>
      </c>
      <c r="AF396" s="229">
        <f>IF(AND(AF$7&lt;=$B396+$D$4,AF$9&gt;=$D396),$E396*HLOOKUP(AF$7-$B396+1,INPUTS!$D$63:$X$64,2,FALSE)/IF(AF$7=$B396,(13-MONTH($D396)),12),0)</f>
        <v>0</v>
      </c>
      <c r="AG396" s="229">
        <f>IF(AND(AG$7&lt;=$B396+$D$4,AG$9&gt;=$D396),$E396*HLOOKUP(AG$7-$B396+1,INPUTS!$D$63:$X$64,2,FALSE)/IF(AG$7=$B396,(13-MONTH($D396)),12),0)</f>
        <v>0</v>
      </c>
      <c r="AH396" s="229">
        <f>IF(AND(AH$7&lt;=$B396+$D$4,AH$9&gt;=$D396),$E396*HLOOKUP(AH$7-$B396+1,INPUTS!$D$63:$X$64,2,FALSE)/IF(AH$7=$B396,(13-MONTH($D396)),12),0)</f>
        <v>0</v>
      </c>
      <c r="AI396" s="229">
        <f>IF(AND(AI$7&lt;=$B396+$D$4,AI$9&gt;=$D396),$E396*HLOOKUP(AI$7-$B396+1,INPUTS!$D$63:$X$64,2,FALSE)/IF(AI$7=$B396,(13-MONTH($D396)),12),0)</f>
        <v>0</v>
      </c>
      <c r="AJ396" s="229">
        <f>IF(AND(AJ$7&lt;=$B396+$D$4,AJ$9&gt;=$D396),$E396*HLOOKUP(AJ$7-$B396+1,INPUTS!$D$63:$X$64,2,FALSE)/IF(AJ$7=$B396,(13-MONTH($D396)),12),0)</f>
        <v>0</v>
      </c>
      <c r="AK396" s="229">
        <f>IF(AND(AK$7&lt;=$B396+$D$4,AK$9&gt;=$D396),$E396*HLOOKUP(AK$7-$B396+1,INPUTS!$D$63:$X$64,2,FALSE)/IF(AK$7=$B396,(13-MONTH($D396)),12),0)</f>
        <v>0</v>
      </c>
      <c r="AL396" s="229">
        <f>IF(AND(AL$7&lt;=$B396+$D$4,AL$9&gt;=$D396),$E396*HLOOKUP(AL$7-$B396+1,INPUTS!$D$63:$X$64,2,FALSE)/IF(AL$7=$B396,(13-MONTH($D396)),12),0)</f>
        <v>0</v>
      </c>
      <c r="AM396" s="229">
        <f>IF(AND(AM$7&lt;=$B396+$D$4,AM$9&gt;=$D396),$E396*HLOOKUP(AM$7-$B396+1,INPUTS!$D$63:$X$64,2,FALSE)/IF(AM$7=$B396,(13-MONTH($D396)),12),0)</f>
        <v>0</v>
      </c>
      <c r="AN396" s="229">
        <f>IF(AND(AN$7&lt;=$B396+$D$4,AN$9&gt;=$D396),$E396*HLOOKUP(AN$7-$B396+1,INPUTS!$D$63:$X$64,2,FALSE)/IF(AN$7=$B396,(13-MONTH($D396)),12),0)</f>
        <v>0</v>
      </c>
      <c r="AO396" s="229">
        <f>IF(AND(AO$7&lt;=$B396+$D$4,AO$9&gt;=$D396),$E396*HLOOKUP(AO$7-$B396+1,INPUTS!$D$63:$X$64,2,FALSE)/IF(AO$7=$B396,(13-MONTH($D396)),12),0)</f>
        <v>0</v>
      </c>
      <c r="AP396" s="229">
        <f>IF(AND(AP$7&lt;=$B396+$D$4,AP$9&gt;=$D396),$E396*HLOOKUP(AP$7-$B396+1,INPUTS!$D$63:$X$64,2,FALSE)/IF(AP$7=$B396,(13-MONTH($D396)),12),0)</f>
        <v>0</v>
      </c>
      <c r="AQ396" s="229">
        <f>IF(AND(AQ$7&lt;=$B396+$D$4,AQ$9&gt;=$D396),$E396*HLOOKUP(AQ$7-$B396+1,INPUTS!$D$63:$X$64,2,FALSE)/IF(AQ$7=$B396,(13-MONTH($D396)),12),0)</f>
        <v>0</v>
      </c>
      <c r="AR396" s="229">
        <f>IF(AND(AR$7&lt;=$B396+$D$4,AR$9&gt;=$D396),$E396*HLOOKUP(AR$7-$B396+1,INPUTS!$D$63:$X$64,2,FALSE)/IF(AR$7=$B396,(13-MONTH($D396)),12),0)</f>
        <v>0</v>
      </c>
      <c r="AS396" s="229">
        <f>IF(AND(AS$7&lt;=$B396+$D$4,AS$9&gt;=$D396),$E396*HLOOKUP(AS$7-$B396+1,INPUTS!$D$63:$X$64,2,FALSE)/IF(AS$7=$B396,(13-MONTH($D396)),12),0)</f>
        <v>0</v>
      </c>
      <c r="AT396" s="229">
        <f>IF(AND(AT$7&lt;=$B396+$D$4,AT$9&gt;=$D396),$E396*HLOOKUP(AT$7-$B396+1,INPUTS!$D$63:$X$64,2,FALSE)/IF(AT$7=$B396,(13-MONTH($D396)),12),0)</f>
        <v>0</v>
      </c>
      <c r="AU396" s="229">
        <f>IF(AND(AU$7&lt;=$B396+$D$4,AU$9&gt;=$D396),$E396*HLOOKUP(AU$7-$B396+1,INPUTS!$D$63:$X$64,2,FALSE)/IF(AU$7=$B396,(13-MONTH($D396)),12),0)</f>
        <v>0</v>
      </c>
      <c r="AV396" s="229">
        <f>IF(AND(AV$7&lt;=$B396+$D$4,AV$9&gt;=$D396),$E396*HLOOKUP(AV$7-$B396+1,INPUTS!$D$63:$X$64,2,FALSE)/IF(AV$7=$B396,(13-MONTH($D396)),12),0)</f>
        <v>0</v>
      </c>
      <c r="AW396" s="229">
        <f>IF(AND(AW$7&lt;=$B396+$D$4,AW$9&gt;=$D396),$E396*HLOOKUP(AW$7-$B396+1,INPUTS!$D$63:$X$64,2,FALSE)/IF(AW$7=$B396,(13-MONTH($D396)),12),0)</f>
        <v>0</v>
      </c>
      <c r="AX396" s="229">
        <f>IF(AND(AX$7&lt;=$B396+$D$4,AX$9&gt;=$D396),$E396*HLOOKUP(AX$7-$B396+1,INPUTS!$D$63:$X$64,2,FALSE)/IF(AX$7=$B396,(13-MONTH($D396)),12),0)</f>
        <v>0</v>
      </c>
      <c r="AY396" s="229">
        <f>IF(AND(AY$7&lt;=$B396+$D$4,AY$9&gt;=$D396),$E396*HLOOKUP(AY$7-$B396+1,INPUTS!$D$63:$X$64,2,FALSE)/IF(AY$7=$B396,(13-MONTH($D396)),12),0)</f>
        <v>0</v>
      </c>
      <c r="AZ396" s="229">
        <f>IF(AND(AZ$7&lt;=$B396+$D$4,AZ$9&gt;=$D396),$E396*HLOOKUP(AZ$7-$B396+1,INPUTS!$D$63:$X$64,2,FALSE)/IF(AZ$7=$B396,(13-MONTH($D396)),12),0)</f>
        <v>0</v>
      </c>
      <c r="BA396" s="229">
        <f>IF(AND(BA$7&lt;=$B396+$D$4,BA$9&gt;=$D396),$E396*HLOOKUP(BA$7-$B396+1,INPUTS!$D$63:$X$64,2,FALSE)/IF(BA$7=$B396,(13-MONTH($D396)),12),0)</f>
        <v>0</v>
      </c>
      <c r="BB396" s="229">
        <f>IF(AND(BB$7&lt;=$B396+$D$4,BB$9&gt;=$D396),$E396*HLOOKUP(BB$7-$B396+1,INPUTS!$D$63:$X$64,2,FALSE)/IF(BB$7=$B396,(13-MONTH($D396)),12),0)</f>
        <v>0</v>
      </c>
      <c r="BC396" s="229">
        <f>IF(AND(BC$7&lt;=$B396+$D$4,BC$9&gt;=$D396),$E396*HLOOKUP(BC$7-$B396+1,INPUTS!$D$63:$X$64,2,FALSE)/IF(BC$7=$B396,(13-MONTH($D396)),12),0)</f>
        <v>0</v>
      </c>
      <c r="BD396" s="229">
        <f>IF(AND(BD$7&lt;=$B396+$D$4,BD$9&gt;=$D396),$E396*HLOOKUP(BD$7-$B396+1,INPUTS!$D$63:$X$64,2,FALSE)/IF(BD$7=$B396,(13-MONTH($D396)),12),0)</f>
        <v>0</v>
      </c>
      <c r="BE396" s="229">
        <f>IF(AND(BE$7&lt;=$B396+$D$4,BE$9&gt;=$D396),$E396*HLOOKUP(BE$7-$B396+1,INPUTS!$D$63:$X$64,2,FALSE)/IF(BE$7=$B396,(13-MONTH($D396)),12),0)</f>
        <v>0</v>
      </c>
      <c r="BF396" s="229">
        <f>IF(AND(BF$7&lt;=$B396+$D$4,BF$9&gt;=$D396),$E396*HLOOKUP(BF$7-$B396+1,INPUTS!$D$63:$X$64,2,FALSE)/IF(BF$7=$B396,(13-MONTH($D396)),12),0)</f>
        <v>0</v>
      </c>
      <c r="BG396" s="229">
        <f>IF(AND(BG$7&lt;=$B396+$D$4,BG$9&gt;=$D396),$E396*HLOOKUP(BG$7-$B396+1,INPUTS!$D$63:$X$64,2,FALSE)/IF(BG$7=$B396,(13-MONTH($D396)),12),0)</f>
        <v>0</v>
      </c>
      <c r="BH396" s="229">
        <f>IF(AND(BH$7&lt;=$B396+$D$4,BH$9&gt;=$D396),$E396*HLOOKUP(BH$7-$B396+1,INPUTS!$D$63:$X$64,2,FALSE)/IF(BH$7=$B396,(13-MONTH($D396)),12),0)</f>
        <v>0</v>
      </c>
      <c r="BI396" s="229">
        <f>IF(AND(BI$7&lt;=$B396+$D$4,BI$9&gt;=$D396),$E396*HLOOKUP(BI$7-$B396+1,INPUTS!$D$63:$X$64,2,FALSE)/IF(BI$7=$B396,(13-MONTH($D396)),12),0)</f>
        <v>0</v>
      </c>
      <c r="BJ396" s="229">
        <f>IF(AND(BJ$7&lt;=$B396+$D$4,BJ$9&gt;=$D396),$E396*HLOOKUP(BJ$7-$B396+1,INPUTS!$D$63:$X$64,2,FALSE)/IF(BJ$7=$B396,(13-MONTH($D396)),12),0)</f>
        <v>0</v>
      </c>
      <c r="BK396" s="229">
        <f>IF(AND(BK$7&lt;=$B396+$D$4,BK$9&gt;=$D396),$E396*HLOOKUP(BK$7-$B396+1,INPUTS!$D$63:$X$64,2,FALSE)/IF(BK$7=$B396,(13-MONTH($D396)),12),0)</f>
        <v>0</v>
      </c>
      <c r="BL396" s="229">
        <f>IF(AND(BL$7&lt;=$B396+$D$4,BL$9&gt;=$D396),$E396*HLOOKUP(BL$7-$B396+1,INPUTS!$D$63:$X$64,2,FALSE)/IF(BL$7=$B396,(13-MONTH($D396)),12),0)</f>
        <v>0</v>
      </c>
      <c r="BM396" s="229">
        <f>IF(AND(BM$7&lt;=$B396+$D$4,BM$9&gt;=$D396),$E396*HLOOKUP(BM$7-$B396+1,INPUTS!$D$63:$X$64,2,FALSE)/IF(BM$7=$B396,(13-MONTH($D396)),12),0)</f>
        <v>0</v>
      </c>
      <c r="BN396" s="229">
        <f>IF(AND(BN$7&lt;=$B396+$D$4,BN$9&gt;=$D396),$E396*HLOOKUP(BN$7-$B396+1,INPUTS!$D$63:$X$64,2,FALSE)/IF(BN$7=$B396,(13-MONTH($D396)),12),0)</f>
        <v>0</v>
      </c>
      <c r="BO396" s="229">
        <f>IF(AND(BO$7&lt;=$B396+$D$4,BO$9&gt;=$D396),$E396*HLOOKUP(BO$7-$B396+1,INPUTS!$D$63:$X$64,2,FALSE)/IF(BO$7=$B396,(13-MONTH($D396)),12),0)</f>
        <v>0</v>
      </c>
      <c r="BP396" s="229">
        <f>IF(AND(BP$7&lt;=$B396+$D$4,BP$9&gt;=$D396),$E396*HLOOKUP(BP$7-$B396+1,INPUTS!$D$63:$X$64,2,FALSE)/IF(BP$7=$B396,(13-MONTH($D396)),12),0)</f>
        <v>0</v>
      </c>
      <c r="BQ396" s="229">
        <f>IF(AND(BQ$7&lt;=$B396+$D$4,BQ$9&gt;=$D396),$E396*HLOOKUP(BQ$7-$B396+1,INPUTS!$D$63:$X$64,2,FALSE)/IF(BQ$7=$B396,(13-MONTH($D396)),12),0)</f>
        <v>0</v>
      </c>
      <c r="BR396" s="229">
        <f>IF(AND(BR$7&lt;=$B396+$D$4,BR$9&gt;=$D396),$E396*HLOOKUP(BR$7-$B396+1,INPUTS!$D$63:$X$64,2,FALSE)/IF(BR$7=$B396,(13-MONTH($D396)),12),0)</f>
        <v>0</v>
      </c>
      <c r="BS396" s="229">
        <f>IF(AND(BS$7&lt;=$B396+$D$4,BS$9&gt;=$D396),$E396*HLOOKUP(BS$7-$B396+1,INPUTS!$D$63:$X$64,2,FALSE)/IF(BS$7=$B396,(13-MONTH($D396)),12),0)</f>
        <v>0</v>
      </c>
      <c r="BT396" s="229">
        <f>IF(AND(BT$7&lt;=$B396+$D$4,BT$9&gt;=$D396),$E396*HLOOKUP(BT$7-$B396+1,INPUTS!$D$63:$X$64,2,FALSE)/IF(BT$7=$B396,(13-MONTH($D396)),12),0)</f>
        <v>0</v>
      </c>
      <c r="BU396" s="229">
        <f>IF(AND(BU$7&lt;=$B396+$D$4,BU$9&gt;=$D396),$E396*HLOOKUP(BU$7-$B396+1,INPUTS!$D$63:$X$64,2,FALSE)/IF(BU$7=$B396,(13-MONTH($D396)),12),0)</f>
        <v>0</v>
      </c>
      <c r="BV396" s="229">
        <f>IF(AND(BV$7&lt;=$B396+$D$4,BV$9&gt;=$D396),$E396*HLOOKUP(BV$7-$B396+1,INPUTS!$D$63:$X$64,2,FALSE)/IF(BV$7=$B396,(13-MONTH($D396)),12),0)</f>
        <v>0</v>
      </c>
      <c r="BW396" s="229">
        <f>IF(AND(BW$7&lt;=$B396+$D$4,BW$9&gt;=$D396),$E396*HLOOKUP(BW$7-$B396+1,INPUTS!$D$63:$X$64,2,FALSE)/IF(BW$7=$B396,(13-MONTH($D396)),12),0)</f>
        <v>0</v>
      </c>
      <c r="BX396" s="229">
        <f>IF(AND(BX$7&lt;=$B396+$D$4,BX$9&gt;=$D396),$E396*HLOOKUP(BX$7-$B396+1,INPUTS!$D$63:$X$64,2,FALSE)/IF(BX$7=$B396,(13-MONTH($D396)),12),0)</f>
        <v>0</v>
      </c>
      <c r="BY396" s="229">
        <f>IF(AND(BY$7&lt;=$B396+$D$4,BY$9&gt;=$D396),$E396*HLOOKUP(BY$7-$B396+1,INPUTS!$D$63:$X$64,2,FALSE)/IF(BY$7=$B396,(13-MONTH($D396)),12),0)</f>
        <v>0</v>
      </c>
      <c r="BZ396" s="229">
        <f>IF(AND(BZ$7&lt;=$B396+$D$4,BZ$9&gt;=$D396),$E396*HLOOKUP(BZ$7-$B396+1,INPUTS!$D$63:$X$64,2,FALSE)/IF(BZ$7=$B396,(13-MONTH($D396)),12),0)</f>
        <v>0</v>
      </c>
    </row>
    <row r="397" spans="1:78" x14ac:dyDescent="0.2">
      <c r="A397" s="7" t="str">
        <f t="shared" si="363"/>
        <v>Roll-in 1</v>
      </c>
      <c r="B397" s="7">
        <f t="shared" si="364"/>
        <v>2019</v>
      </c>
      <c r="C397" s="7">
        <f t="shared" si="367"/>
        <v>6</v>
      </c>
      <c r="D397" s="165">
        <f t="shared" si="365"/>
        <v>43646</v>
      </c>
      <c r="E397" s="68">
        <f t="shared" si="366"/>
        <v>0.26761000000000001</v>
      </c>
      <c r="F397" s="77"/>
      <c r="G397" s="229">
        <f>IF(AND(G$7&lt;=$B397+$D$4,G$9&gt;=$D397),$E397*HLOOKUP(G$7-$B397+1,INPUTS!$D$63:$X$64,2,FALSE)/IF(G$7=$B397,(13-MONTH($D397)),12),0)</f>
        <v>0</v>
      </c>
      <c r="H397" s="229">
        <f>IF(AND(H$7&lt;=$B397+$D$4,H$9&gt;=$D397),$E397*HLOOKUP(H$7-$B397+1,INPUTS!$D$63:$X$64,2,FALSE)/IF(H$7=$B397,(13-MONTH($D397)),12),0)</f>
        <v>0</v>
      </c>
      <c r="I397" s="229">
        <f>IF(AND(I$7&lt;=$B397+$D$4,I$9&gt;=$D397),$E397*HLOOKUP(I$7-$B397+1,INPUTS!$D$63:$X$64,2,FALSE)/IF(I$7=$B397,(13-MONTH($D397)),12),0)</f>
        <v>0</v>
      </c>
      <c r="J397" s="229">
        <f>IF(AND(J$7&lt;=$B397+$D$4,J$9&gt;=$D397),$E397*HLOOKUP(J$7-$B397+1,INPUTS!$D$63:$X$64,2,FALSE)/IF(J$7=$B397,(13-MONTH($D397)),12),0)</f>
        <v>0</v>
      </c>
      <c r="K397" s="229">
        <f>IF(AND(K$7&lt;=$B397+$D$4,K$9&gt;=$D397),$E397*HLOOKUP(K$7-$B397+1,INPUTS!$D$63:$X$64,2,FALSE)/IF(K$7=$B397,(13-MONTH($D397)),12),0)</f>
        <v>0</v>
      </c>
      <c r="L397" s="229">
        <f>IF(AND(L$7&lt;=$B397+$D$4,L$9&gt;=$D397),$E397*HLOOKUP(L$7-$B397+1,INPUTS!$D$63:$X$64,2,FALSE)/IF(L$7=$B397,(13-MONTH($D397)),12),0)</f>
        <v>1.4336250000000002E-3</v>
      </c>
      <c r="M397" s="229">
        <f>IF(AND(M$7&lt;=$B397+$D$4,M$9&gt;=$D397),$E397*HLOOKUP(M$7-$B397+1,INPUTS!$D$63:$X$64,2,FALSE)/IF(M$7=$B397,(13-MONTH($D397)),12),0)</f>
        <v>1.4336250000000002E-3</v>
      </c>
      <c r="N397" s="229">
        <f>IF(AND(N$7&lt;=$B397+$D$4,N$9&gt;=$D397),$E397*HLOOKUP(N$7-$B397+1,INPUTS!$D$63:$X$64,2,FALSE)/IF(N$7=$B397,(13-MONTH($D397)),12),0)</f>
        <v>1.4336250000000002E-3</v>
      </c>
      <c r="O397" s="229">
        <f>IF(AND(O$7&lt;=$B397+$D$4,O$9&gt;=$D397),$E397*HLOOKUP(O$7-$B397+1,INPUTS!$D$63:$X$64,2,FALSE)/IF(O$7=$B397,(13-MONTH($D397)),12),0)</f>
        <v>1.4336250000000002E-3</v>
      </c>
      <c r="P397" s="229">
        <f>IF(AND(P$7&lt;=$B397+$D$4,P$9&gt;=$D397),$E397*HLOOKUP(P$7-$B397+1,INPUTS!$D$63:$X$64,2,FALSE)/IF(P$7=$B397,(13-MONTH($D397)),12),0)</f>
        <v>1.4336250000000002E-3</v>
      </c>
      <c r="Q397" s="229">
        <f>IF(AND(Q$7&lt;=$B397+$D$4,Q$9&gt;=$D397),$E397*HLOOKUP(Q$7-$B397+1,INPUTS!$D$63:$X$64,2,FALSE)/IF(Q$7=$B397,(13-MONTH($D397)),12),0)</f>
        <v>1.4336250000000002E-3</v>
      </c>
      <c r="R397" s="229">
        <f>IF(AND(R$7&lt;=$B397+$D$4,R$9&gt;=$D397),$E397*HLOOKUP(R$7-$B397+1,INPUTS!$D$63:$X$64,2,FALSE)/IF(R$7=$B397,(13-MONTH($D397)),12),0)</f>
        <v>1.4336250000000002E-3</v>
      </c>
      <c r="S397" s="229">
        <f>IF(AND(S$7&lt;=$B397+$D$4,S$9&gt;=$D397),$E397*HLOOKUP(S$7-$B397+1,INPUTS!$D$63:$X$64,2,FALSE)/IF(S$7=$B397,(13-MONTH($D397)),12),0)</f>
        <v>1.6098971583333335E-3</v>
      </c>
      <c r="T397" s="229">
        <f>IF(AND(T$7&lt;=$B397+$D$4,T$9&gt;=$D397),$E397*HLOOKUP(T$7-$B397+1,INPUTS!$D$63:$X$64,2,FALSE)/IF(T$7=$B397,(13-MONTH($D397)),12),0)</f>
        <v>1.6098971583333335E-3</v>
      </c>
      <c r="U397" s="229">
        <f>IF(AND(U$7&lt;=$B397+$D$4,U$9&gt;=$D397),$E397*HLOOKUP(U$7-$B397+1,INPUTS!$D$63:$X$64,2,FALSE)/IF(U$7=$B397,(13-MONTH($D397)),12),0)</f>
        <v>1.6098971583333335E-3</v>
      </c>
      <c r="V397" s="229">
        <f>IF(AND(V$7&lt;=$B397+$D$4,V$9&gt;=$D397),$E397*HLOOKUP(V$7-$B397+1,INPUTS!$D$63:$X$64,2,FALSE)/IF(V$7=$B397,(13-MONTH($D397)),12),0)</f>
        <v>1.6098971583333335E-3</v>
      </c>
      <c r="W397" s="229">
        <f>IF(AND(W$7&lt;=$B397+$D$4,W$9&gt;=$D397),$E397*HLOOKUP(W$7-$B397+1,INPUTS!$D$63:$X$64,2,FALSE)/IF(W$7=$B397,(13-MONTH($D397)),12),0)</f>
        <v>1.6098971583333335E-3</v>
      </c>
      <c r="X397" s="229">
        <f>IF(AND(X$7&lt;=$B397+$D$4,X$9&gt;=$D397),$E397*HLOOKUP(X$7-$B397+1,INPUTS!$D$63:$X$64,2,FALSE)/IF(X$7=$B397,(13-MONTH($D397)),12),0)</f>
        <v>1.6098971583333335E-3</v>
      </c>
      <c r="Y397" s="229">
        <f>IF(AND(Y$7&lt;=$B397+$D$4,Y$9&gt;=$D397),$E397*HLOOKUP(Y$7-$B397+1,INPUTS!$D$63:$X$64,2,FALSE)/IF(Y$7=$B397,(13-MONTH($D397)),12),0)</f>
        <v>1.6098971583333335E-3</v>
      </c>
      <c r="Z397" s="229">
        <f>IF(AND(Z$7&lt;=$B397+$D$4,Z$9&gt;=$D397),$E397*HLOOKUP(Z$7-$B397+1,INPUTS!$D$63:$X$64,2,FALSE)/IF(Z$7=$B397,(13-MONTH($D397)),12),0)</f>
        <v>1.6098971583333335E-3</v>
      </c>
      <c r="AA397" s="229">
        <f>IF(AND(AA$7&lt;=$B397+$D$4,AA$9&gt;=$D397),$E397*HLOOKUP(AA$7-$B397+1,INPUTS!$D$63:$X$64,2,FALSE)/IF(AA$7=$B397,(13-MONTH($D397)),12),0)</f>
        <v>1.6098971583333335E-3</v>
      </c>
      <c r="AB397" s="229">
        <f>IF(AND(AB$7&lt;=$B397+$D$4,AB$9&gt;=$D397),$E397*HLOOKUP(AB$7-$B397+1,INPUTS!$D$63:$X$64,2,FALSE)/IF(AB$7=$B397,(13-MONTH($D397)),12),0)</f>
        <v>1.6098971583333335E-3</v>
      </c>
      <c r="AC397" s="229">
        <f>IF(AND(AC$7&lt;=$B397+$D$4,AC$9&gt;=$D397),$E397*HLOOKUP(AC$7-$B397+1,INPUTS!$D$63:$X$64,2,FALSE)/IF(AC$7=$B397,(13-MONTH($D397)),12),0)</f>
        <v>1.6098971583333335E-3</v>
      </c>
      <c r="AD397" s="229">
        <f>IF(AND(AD$7&lt;=$B397+$D$4,AD$9&gt;=$D397),$E397*HLOOKUP(AD$7-$B397+1,INPUTS!$D$63:$X$64,2,FALSE)/IF(AD$7=$B397,(13-MONTH($D397)),12),0)</f>
        <v>1.6098971583333335E-3</v>
      </c>
      <c r="AE397" s="229">
        <f>IF(AND(AE$7&lt;=$B397+$D$4,AE$9&gt;=$D397),$E397*HLOOKUP(AE$7-$B397+1,INPUTS!$D$63:$X$64,2,FALSE)/IF(AE$7=$B397,(13-MONTH($D397)),12),0)</f>
        <v>1.4890266416666667E-3</v>
      </c>
      <c r="AF397" s="229">
        <f>IF(AND(AF$7&lt;=$B397+$D$4,AF$9&gt;=$D397),$E397*HLOOKUP(AF$7-$B397+1,INPUTS!$D$63:$X$64,2,FALSE)/IF(AF$7=$B397,(13-MONTH($D397)),12),0)</f>
        <v>1.4890266416666667E-3</v>
      </c>
      <c r="AG397" s="229">
        <f>IF(AND(AG$7&lt;=$B397+$D$4,AG$9&gt;=$D397),$E397*HLOOKUP(AG$7-$B397+1,INPUTS!$D$63:$X$64,2,FALSE)/IF(AG$7=$B397,(13-MONTH($D397)),12),0)</f>
        <v>1.4890266416666667E-3</v>
      </c>
      <c r="AH397" s="229">
        <f>IF(AND(AH$7&lt;=$B397+$D$4,AH$9&gt;=$D397),$E397*HLOOKUP(AH$7-$B397+1,INPUTS!$D$63:$X$64,2,FALSE)/IF(AH$7=$B397,(13-MONTH($D397)),12),0)</f>
        <v>1.4890266416666667E-3</v>
      </c>
      <c r="AI397" s="229">
        <f>IF(AND(AI$7&lt;=$B397+$D$4,AI$9&gt;=$D397),$E397*HLOOKUP(AI$7-$B397+1,INPUTS!$D$63:$X$64,2,FALSE)/IF(AI$7=$B397,(13-MONTH($D397)),12),0)</f>
        <v>1.4890266416666667E-3</v>
      </c>
      <c r="AJ397" s="229">
        <f>IF(AND(AJ$7&lt;=$B397+$D$4,AJ$9&gt;=$D397),$E397*HLOOKUP(AJ$7-$B397+1,INPUTS!$D$63:$X$64,2,FALSE)/IF(AJ$7=$B397,(13-MONTH($D397)),12),0)</f>
        <v>1.4890266416666667E-3</v>
      </c>
      <c r="AK397" s="229">
        <f>IF(AND(AK$7&lt;=$B397+$D$4,AK$9&gt;=$D397),$E397*HLOOKUP(AK$7-$B397+1,INPUTS!$D$63:$X$64,2,FALSE)/IF(AK$7=$B397,(13-MONTH($D397)),12),0)</f>
        <v>1.4890266416666667E-3</v>
      </c>
      <c r="AL397" s="229">
        <f>IF(AND(AL$7&lt;=$B397+$D$4,AL$9&gt;=$D397),$E397*HLOOKUP(AL$7-$B397+1,INPUTS!$D$63:$X$64,2,FALSE)/IF(AL$7=$B397,(13-MONTH($D397)),12),0)</f>
        <v>1.4890266416666667E-3</v>
      </c>
      <c r="AM397" s="229">
        <f>IF(AND(AM$7&lt;=$B397+$D$4,AM$9&gt;=$D397),$E397*HLOOKUP(AM$7-$B397+1,INPUTS!$D$63:$X$64,2,FALSE)/IF(AM$7=$B397,(13-MONTH($D397)),12),0)</f>
        <v>1.4890266416666667E-3</v>
      </c>
      <c r="AN397" s="229">
        <f>IF(AND(AN$7&lt;=$B397+$D$4,AN$9&gt;=$D397),$E397*HLOOKUP(AN$7-$B397+1,INPUTS!$D$63:$X$64,2,FALSE)/IF(AN$7=$B397,(13-MONTH($D397)),12),0)</f>
        <v>1.4890266416666667E-3</v>
      </c>
      <c r="AO397" s="229">
        <f>IF(AND(AO$7&lt;=$B397+$D$4,AO$9&gt;=$D397),$E397*HLOOKUP(AO$7-$B397+1,INPUTS!$D$63:$X$64,2,FALSE)/IF(AO$7=$B397,(13-MONTH($D397)),12),0)</f>
        <v>1.4890266416666667E-3</v>
      </c>
      <c r="AP397" s="229">
        <f>IF(AND(AP$7&lt;=$B397+$D$4,AP$9&gt;=$D397),$E397*HLOOKUP(AP$7-$B397+1,INPUTS!$D$63:$X$64,2,FALSE)/IF(AP$7=$B397,(13-MONTH($D397)),12),0)</f>
        <v>1.4890266416666667E-3</v>
      </c>
      <c r="AQ397" s="229">
        <f>IF(AND(AQ$7&lt;=$B397+$D$4,AQ$9&gt;=$D397),$E397*HLOOKUP(AQ$7-$B397+1,INPUTS!$D$63:$X$64,2,FALSE)/IF(AQ$7=$B397,(13-MONTH($D397)),12),0)</f>
        <v>1.377522475E-3</v>
      </c>
      <c r="AR397" s="229">
        <f>IF(AND(AR$7&lt;=$B397+$D$4,AR$9&gt;=$D397),$E397*HLOOKUP(AR$7-$B397+1,INPUTS!$D$63:$X$64,2,FALSE)/IF(AR$7=$B397,(13-MONTH($D397)),12),0)</f>
        <v>1.377522475E-3</v>
      </c>
      <c r="AS397" s="229">
        <f>IF(AND(AS$7&lt;=$B397+$D$4,AS$9&gt;=$D397),$E397*HLOOKUP(AS$7-$B397+1,INPUTS!$D$63:$X$64,2,FALSE)/IF(AS$7=$B397,(13-MONTH($D397)),12),0)</f>
        <v>1.377522475E-3</v>
      </c>
      <c r="AT397" s="229">
        <f>IF(AND(AT$7&lt;=$B397+$D$4,AT$9&gt;=$D397),$E397*HLOOKUP(AT$7-$B397+1,INPUTS!$D$63:$X$64,2,FALSE)/IF(AT$7=$B397,(13-MONTH($D397)),12),0)</f>
        <v>1.377522475E-3</v>
      </c>
      <c r="AU397" s="229">
        <f>IF(AND(AU$7&lt;=$B397+$D$4,AU$9&gt;=$D397),$E397*HLOOKUP(AU$7-$B397+1,INPUTS!$D$63:$X$64,2,FALSE)/IF(AU$7=$B397,(13-MONTH($D397)),12),0)</f>
        <v>1.377522475E-3</v>
      </c>
      <c r="AV397" s="229">
        <f>IF(AND(AV$7&lt;=$B397+$D$4,AV$9&gt;=$D397),$E397*HLOOKUP(AV$7-$B397+1,INPUTS!$D$63:$X$64,2,FALSE)/IF(AV$7=$B397,(13-MONTH($D397)),12),0)</f>
        <v>1.377522475E-3</v>
      </c>
      <c r="AW397" s="229">
        <f>IF(AND(AW$7&lt;=$B397+$D$4,AW$9&gt;=$D397),$E397*HLOOKUP(AW$7-$B397+1,INPUTS!$D$63:$X$64,2,FALSE)/IF(AW$7=$B397,(13-MONTH($D397)),12),0)</f>
        <v>1.377522475E-3</v>
      </c>
      <c r="AX397" s="229">
        <f>IF(AND(AX$7&lt;=$B397+$D$4,AX$9&gt;=$D397),$E397*HLOOKUP(AX$7-$B397+1,INPUTS!$D$63:$X$64,2,FALSE)/IF(AX$7=$B397,(13-MONTH($D397)),12),0)</f>
        <v>1.377522475E-3</v>
      </c>
      <c r="AY397" s="229">
        <f>IF(AND(AY$7&lt;=$B397+$D$4,AY$9&gt;=$D397),$E397*HLOOKUP(AY$7-$B397+1,INPUTS!$D$63:$X$64,2,FALSE)/IF(AY$7=$B397,(13-MONTH($D397)),12),0)</f>
        <v>1.377522475E-3</v>
      </c>
      <c r="AZ397" s="229">
        <f>IF(AND(AZ$7&lt;=$B397+$D$4,AZ$9&gt;=$D397),$E397*HLOOKUP(AZ$7-$B397+1,INPUTS!$D$63:$X$64,2,FALSE)/IF(AZ$7=$B397,(13-MONTH($D397)),12),0)</f>
        <v>1.377522475E-3</v>
      </c>
      <c r="BA397" s="229">
        <f>IF(AND(BA$7&lt;=$B397+$D$4,BA$9&gt;=$D397),$E397*HLOOKUP(BA$7-$B397+1,INPUTS!$D$63:$X$64,2,FALSE)/IF(BA$7=$B397,(13-MONTH($D397)),12),0)</f>
        <v>1.377522475E-3</v>
      </c>
      <c r="BB397" s="229">
        <f>IF(AND(BB$7&lt;=$B397+$D$4,BB$9&gt;=$D397),$E397*HLOOKUP(BB$7-$B397+1,INPUTS!$D$63:$X$64,2,FALSE)/IF(BB$7=$B397,(13-MONTH($D397)),12),0)</f>
        <v>1.377522475E-3</v>
      </c>
      <c r="BC397" s="229">
        <f>IF(AND(BC$7&lt;=$B397+$D$4,BC$9&gt;=$D397),$E397*HLOOKUP(BC$7-$B397+1,INPUTS!$D$63:$X$64,2,FALSE)/IF(BC$7=$B397,(13-MONTH($D397)),12),0)</f>
        <v>1.2740466083333334E-3</v>
      </c>
      <c r="BD397" s="229">
        <f>IF(AND(BD$7&lt;=$B397+$D$4,BD$9&gt;=$D397),$E397*HLOOKUP(BD$7-$B397+1,INPUTS!$D$63:$X$64,2,FALSE)/IF(BD$7=$B397,(13-MONTH($D397)),12),0)</f>
        <v>1.2740466083333334E-3</v>
      </c>
      <c r="BE397" s="229">
        <f>IF(AND(BE$7&lt;=$B397+$D$4,BE$9&gt;=$D397),$E397*HLOOKUP(BE$7-$B397+1,INPUTS!$D$63:$X$64,2,FALSE)/IF(BE$7=$B397,(13-MONTH($D397)),12),0)</f>
        <v>1.2740466083333334E-3</v>
      </c>
      <c r="BF397" s="229">
        <f>IF(AND(BF$7&lt;=$B397+$D$4,BF$9&gt;=$D397),$E397*HLOOKUP(BF$7-$B397+1,INPUTS!$D$63:$X$64,2,FALSE)/IF(BF$7=$B397,(13-MONTH($D397)),12),0)</f>
        <v>1.2740466083333334E-3</v>
      </c>
      <c r="BG397" s="229">
        <f>IF(AND(BG$7&lt;=$B397+$D$4,BG$9&gt;=$D397),$E397*HLOOKUP(BG$7-$B397+1,INPUTS!$D$63:$X$64,2,FALSE)/IF(BG$7=$B397,(13-MONTH($D397)),12),0)</f>
        <v>1.2740466083333334E-3</v>
      </c>
      <c r="BH397" s="229">
        <f>IF(AND(BH$7&lt;=$B397+$D$4,BH$9&gt;=$D397),$E397*HLOOKUP(BH$7-$B397+1,INPUTS!$D$63:$X$64,2,FALSE)/IF(BH$7=$B397,(13-MONTH($D397)),12),0)</f>
        <v>1.2740466083333334E-3</v>
      </c>
      <c r="BI397" s="229">
        <f>IF(AND(BI$7&lt;=$B397+$D$4,BI$9&gt;=$D397),$E397*HLOOKUP(BI$7-$B397+1,INPUTS!$D$63:$X$64,2,FALSE)/IF(BI$7=$B397,(13-MONTH($D397)),12),0)</f>
        <v>1.2740466083333334E-3</v>
      </c>
      <c r="BJ397" s="229">
        <f>IF(AND(BJ$7&lt;=$B397+$D$4,BJ$9&gt;=$D397),$E397*HLOOKUP(BJ$7-$B397+1,INPUTS!$D$63:$X$64,2,FALSE)/IF(BJ$7=$B397,(13-MONTH($D397)),12),0)</f>
        <v>1.2740466083333334E-3</v>
      </c>
      <c r="BK397" s="229">
        <f>IF(AND(BK$7&lt;=$B397+$D$4,BK$9&gt;=$D397),$E397*HLOOKUP(BK$7-$B397+1,INPUTS!$D$63:$X$64,2,FALSE)/IF(BK$7=$B397,(13-MONTH($D397)),12),0)</f>
        <v>1.2740466083333334E-3</v>
      </c>
      <c r="BL397" s="229">
        <f>IF(AND(BL$7&lt;=$B397+$D$4,BL$9&gt;=$D397),$E397*HLOOKUP(BL$7-$B397+1,INPUTS!$D$63:$X$64,2,FALSE)/IF(BL$7=$B397,(13-MONTH($D397)),12),0)</f>
        <v>1.2740466083333334E-3</v>
      </c>
      <c r="BM397" s="229">
        <f>IF(AND(BM$7&lt;=$B397+$D$4,BM$9&gt;=$D397),$E397*HLOOKUP(BM$7-$B397+1,INPUTS!$D$63:$X$64,2,FALSE)/IF(BM$7=$B397,(13-MONTH($D397)),12),0)</f>
        <v>1.2740466083333334E-3</v>
      </c>
      <c r="BN397" s="229">
        <f>IF(AND(BN$7&lt;=$B397+$D$4,BN$9&gt;=$D397),$E397*HLOOKUP(BN$7-$B397+1,INPUTS!$D$63:$X$64,2,FALSE)/IF(BN$7=$B397,(13-MONTH($D397)),12),0)</f>
        <v>1.2740466083333334E-3</v>
      </c>
      <c r="BO397" s="229">
        <f>IF(AND(BO$7&lt;=$B397+$D$4,BO$9&gt;=$D397),$E397*HLOOKUP(BO$7-$B397+1,INPUTS!$D$63:$X$64,2,FALSE)/IF(BO$7=$B397,(13-MONTH($D397)),12),0)</f>
        <v>1.1785990416666667E-3</v>
      </c>
      <c r="BP397" s="229">
        <f>IF(AND(BP$7&lt;=$B397+$D$4,BP$9&gt;=$D397),$E397*HLOOKUP(BP$7-$B397+1,INPUTS!$D$63:$X$64,2,FALSE)/IF(BP$7=$B397,(13-MONTH($D397)),12),0)</f>
        <v>1.1785990416666667E-3</v>
      </c>
      <c r="BQ397" s="229">
        <f>IF(AND(BQ$7&lt;=$B397+$D$4,BQ$9&gt;=$D397),$E397*HLOOKUP(BQ$7-$B397+1,INPUTS!$D$63:$X$64,2,FALSE)/IF(BQ$7=$B397,(13-MONTH($D397)),12),0)</f>
        <v>1.1785990416666667E-3</v>
      </c>
      <c r="BR397" s="229">
        <f>IF(AND(BR$7&lt;=$B397+$D$4,BR$9&gt;=$D397),$E397*HLOOKUP(BR$7-$B397+1,INPUTS!$D$63:$X$64,2,FALSE)/IF(BR$7=$B397,(13-MONTH($D397)),12),0)</f>
        <v>1.1785990416666667E-3</v>
      </c>
      <c r="BS397" s="229">
        <f>IF(AND(BS$7&lt;=$B397+$D$4,BS$9&gt;=$D397),$E397*HLOOKUP(BS$7-$B397+1,INPUTS!$D$63:$X$64,2,FALSE)/IF(BS$7=$B397,(13-MONTH($D397)),12),0)</f>
        <v>1.1785990416666667E-3</v>
      </c>
      <c r="BT397" s="229">
        <f>IF(AND(BT$7&lt;=$B397+$D$4,BT$9&gt;=$D397),$E397*HLOOKUP(BT$7-$B397+1,INPUTS!$D$63:$X$64,2,FALSE)/IF(BT$7=$B397,(13-MONTH($D397)),12),0)</f>
        <v>1.1785990416666667E-3</v>
      </c>
      <c r="BU397" s="229">
        <f>IF(AND(BU$7&lt;=$B397+$D$4,BU$9&gt;=$D397),$E397*HLOOKUP(BU$7-$B397+1,INPUTS!$D$63:$X$64,2,FALSE)/IF(BU$7=$B397,(13-MONTH($D397)),12),0)</f>
        <v>1.1785990416666667E-3</v>
      </c>
      <c r="BV397" s="229">
        <f>IF(AND(BV$7&lt;=$B397+$D$4,BV$9&gt;=$D397),$E397*HLOOKUP(BV$7-$B397+1,INPUTS!$D$63:$X$64,2,FALSE)/IF(BV$7=$B397,(13-MONTH($D397)),12),0)</f>
        <v>1.1785990416666667E-3</v>
      </c>
      <c r="BW397" s="229">
        <f>IF(AND(BW$7&lt;=$B397+$D$4,BW$9&gt;=$D397),$E397*HLOOKUP(BW$7-$B397+1,INPUTS!$D$63:$X$64,2,FALSE)/IF(BW$7=$B397,(13-MONTH($D397)),12),0)</f>
        <v>1.1785990416666667E-3</v>
      </c>
      <c r="BX397" s="229">
        <f>IF(AND(BX$7&lt;=$B397+$D$4,BX$9&gt;=$D397),$E397*HLOOKUP(BX$7-$B397+1,INPUTS!$D$63:$X$64,2,FALSE)/IF(BX$7=$B397,(13-MONTH($D397)),12),0)</f>
        <v>1.1785990416666667E-3</v>
      </c>
      <c r="BY397" s="229">
        <f>IF(AND(BY$7&lt;=$B397+$D$4,BY$9&gt;=$D397),$E397*HLOOKUP(BY$7-$B397+1,INPUTS!$D$63:$X$64,2,FALSE)/IF(BY$7=$B397,(13-MONTH($D397)),12),0)</f>
        <v>1.1785990416666667E-3</v>
      </c>
      <c r="BZ397" s="229">
        <f>IF(AND(BZ$7&lt;=$B397+$D$4,BZ$9&gt;=$D397),$E397*HLOOKUP(BZ$7-$B397+1,INPUTS!$D$63:$X$64,2,FALSE)/IF(BZ$7=$B397,(13-MONTH($D397)),12),0)</f>
        <v>1.1785990416666667E-3</v>
      </c>
    </row>
    <row r="398" spans="1:78" x14ac:dyDescent="0.2">
      <c r="A398" s="7" t="str">
        <f t="shared" si="363"/>
        <v>Roll-in 1</v>
      </c>
      <c r="B398" s="7">
        <f t="shared" si="364"/>
        <v>2019</v>
      </c>
      <c r="C398" s="7">
        <f t="shared" si="367"/>
        <v>7</v>
      </c>
      <c r="D398" s="165">
        <f t="shared" si="365"/>
        <v>43677</v>
      </c>
      <c r="E398" s="68">
        <f t="shared" si="366"/>
        <v>37.820700000000002</v>
      </c>
      <c r="F398" s="77"/>
      <c r="G398" s="229">
        <f>IF(AND(G$7&lt;=$B398+$D$4,G$9&gt;=$D398),$E398*HLOOKUP(G$7-$B398+1,INPUTS!$D$63:$X$64,2,FALSE)/IF(G$7=$B398,(13-MONTH($D398)),12),0)</f>
        <v>0</v>
      </c>
      <c r="H398" s="229">
        <f>IF(AND(H$7&lt;=$B398+$D$4,H$9&gt;=$D398),$E398*HLOOKUP(H$7-$B398+1,INPUTS!$D$63:$X$64,2,FALSE)/IF(H$7=$B398,(13-MONTH($D398)),12),0)</f>
        <v>0</v>
      </c>
      <c r="I398" s="229">
        <f>IF(AND(I$7&lt;=$B398+$D$4,I$9&gt;=$D398),$E398*HLOOKUP(I$7-$B398+1,INPUTS!$D$63:$X$64,2,FALSE)/IF(I$7=$B398,(13-MONTH($D398)),12),0)</f>
        <v>0</v>
      </c>
      <c r="J398" s="229">
        <f>IF(AND(J$7&lt;=$B398+$D$4,J$9&gt;=$D398),$E398*HLOOKUP(J$7-$B398+1,INPUTS!$D$63:$X$64,2,FALSE)/IF(J$7=$B398,(13-MONTH($D398)),12),0)</f>
        <v>0</v>
      </c>
      <c r="K398" s="229">
        <f>IF(AND(K$7&lt;=$B398+$D$4,K$9&gt;=$D398),$E398*HLOOKUP(K$7-$B398+1,INPUTS!$D$63:$X$64,2,FALSE)/IF(K$7=$B398,(13-MONTH($D398)),12),0)</f>
        <v>0</v>
      </c>
      <c r="L398" s="229">
        <f>IF(AND(L$7&lt;=$B398+$D$4,L$9&gt;=$D398),$E398*HLOOKUP(L$7-$B398+1,INPUTS!$D$63:$X$64,2,FALSE)/IF(L$7=$B398,(13-MONTH($D398)),12),0)</f>
        <v>0</v>
      </c>
      <c r="M398" s="229">
        <f>IF(AND(M$7&lt;=$B398+$D$4,M$9&gt;=$D398),$E398*HLOOKUP(M$7-$B398+1,INPUTS!$D$63:$X$64,2,FALSE)/IF(M$7=$B398,(13-MONTH($D398)),12),0)</f>
        <v>0.23637937500000003</v>
      </c>
      <c r="N398" s="229">
        <f>IF(AND(N$7&lt;=$B398+$D$4,N$9&gt;=$D398),$E398*HLOOKUP(N$7-$B398+1,INPUTS!$D$63:$X$64,2,FALSE)/IF(N$7=$B398,(13-MONTH($D398)),12),0)</f>
        <v>0.23637937500000003</v>
      </c>
      <c r="O398" s="229">
        <f>IF(AND(O$7&lt;=$B398+$D$4,O$9&gt;=$D398),$E398*HLOOKUP(O$7-$B398+1,INPUTS!$D$63:$X$64,2,FALSE)/IF(O$7=$B398,(13-MONTH($D398)),12),0)</f>
        <v>0.23637937500000003</v>
      </c>
      <c r="P398" s="229">
        <f>IF(AND(P$7&lt;=$B398+$D$4,P$9&gt;=$D398),$E398*HLOOKUP(P$7-$B398+1,INPUTS!$D$63:$X$64,2,FALSE)/IF(P$7=$B398,(13-MONTH($D398)),12),0)</f>
        <v>0.23637937500000003</v>
      </c>
      <c r="Q398" s="229">
        <f>IF(AND(Q$7&lt;=$B398+$D$4,Q$9&gt;=$D398),$E398*HLOOKUP(Q$7-$B398+1,INPUTS!$D$63:$X$64,2,FALSE)/IF(Q$7=$B398,(13-MONTH($D398)),12),0)</f>
        <v>0.23637937500000003</v>
      </c>
      <c r="R398" s="229">
        <f>IF(AND(R$7&lt;=$B398+$D$4,R$9&gt;=$D398),$E398*HLOOKUP(R$7-$B398+1,INPUTS!$D$63:$X$64,2,FALSE)/IF(R$7=$B398,(13-MONTH($D398)),12),0)</f>
        <v>0.23637937500000003</v>
      </c>
      <c r="S398" s="229">
        <f>IF(AND(S$7&lt;=$B398+$D$4,S$9&gt;=$D398),$E398*HLOOKUP(S$7-$B398+1,INPUTS!$D$63:$X$64,2,FALSE)/IF(S$7=$B398,(13-MONTH($D398)),12),0)</f>
        <v>0.22752302775000002</v>
      </c>
      <c r="T398" s="229">
        <f>IF(AND(T$7&lt;=$B398+$D$4,T$9&gt;=$D398),$E398*HLOOKUP(T$7-$B398+1,INPUTS!$D$63:$X$64,2,FALSE)/IF(T$7=$B398,(13-MONTH($D398)),12),0)</f>
        <v>0.22752302775000002</v>
      </c>
      <c r="U398" s="229">
        <f>IF(AND(U$7&lt;=$B398+$D$4,U$9&gt;=$D398),$E398*HLOOKUP(U$7-$B398+1,INPUTS!$D$63:$X$64,2,FALSE)/IF(U$7=$B398,(13-MONTH($D398)),12),0)</f>
        <v>0.22752302775000002</v>
      </c>
      <c r="V398" s="229">
        <f>IF(AND(V$7&lt;=$B398+$D$4,V$9&gt;=$D398),$E398*HLOOKUP(V$7-$B398+1,INPUTS!$D$63:$X$64,2,FALSE)/IF(V$7=$B398,(13-MONTH($D398)),12),0)</f>
        <v>0.22752302775000002</v>
      </c>
      <c r="W398" s="229">
        <f>IF(AND(W$7&lt;=$B398+$D$4,W$9&gt;=$D398),$E398*HLOOKUP(W$7-$B398+1,INPUTS!$D$63:$X$64,2,FALSE)/IF(W$7=$B398,(13-MONTH($D398)),12),0)</f>
        <v>0.22752302775000002</v>
      </c>
      <c r="X398" s="229">
        <f>IF(AND(X$7&lt;=$B398+$D$4,X$9&gt;=$D398),$E398*HLOOKUP(X$7-$B398+1,INPUTS!$D$63:$X$64,2,FALSE)/IF(X$7=$B398,(13-MONTH($D398)),12),0)</f>
        <v>0.22752302775000002</v>
      </c>
      <c r="Y398" s="229">
        <f>IF(AND(Y$7&lt;=$B398+$D$4,Y$9&gt;=$D398),$E398*HLOOKUP(Y$7-$B398+1,INPUTS!$D$63:$X$64,2,FALSE)/IF(Y$7=$B398,(13-MONTH($D398)),12),0)</f>
        <v>0.22752302775000002</v>
      </c>
      <c r="Z398" s="229">
        <f>IF(AND(Z$7&lt;=$B398+$D$4,Z$9&gt;=$D398),$E398*HLOOKUP(Z$7-$B398+1,INPUTS!$D$63:$X$64,2,FALSE)/IF(Z$7=$B398,(13-MONTH($D398)),12),0)</f>
        <v>0.22752302775000002</v>
      </c>
      <c r="AA398" s="229">
        <f>IF(AND(AA$7&lt;=$B398+$D$4,AA$9&gt;=$D398),$E398*HLOOKUP(AA$7-$B398+1,INPUTS!$D$63:$X$64,2,FALSE)/IF(AA$7=$B398,(13-MONTH($D398)),12),0)</f>
        <v>0.22752302775000002</v>
      </c>
      <c r="AB398" s="229">
        <f>IF(AND(AB$7&lt;=$B398+$D$4,AB$9&gt;=$D398),$E398*HLOOKUP(AB$7-$B398+1,INPUTS!$D$63:$X$64,2,FALSE)/IF(AB$7=$B398,(13-MONTH($D398)),12),0)</f>
        <v>0.22752302775000002</v>
      </c>
      <c r="AC398" s="229">
        <f>IF(AND(AC$7&lt;=$B398+$D$4,AC$9&gt;=$D398),$E398*HLOOKUP(AC$7-$B398+1,INPUTS!$D$63:$X$64,2,FALSE)/IF(AC$7=$B398,(13-MONTH($D398)),12),0)</f>
        <v>0.22752302775000002</v>
      </c>
      <c r="AD398" s="229">
        <f>IF(AND(AD$7&lt;=$B398+$D$4,AD$9&gt;=$D398),$E398*HLOOKUP(AD$7-$B398+1,INPUTS!$D$63:$X$64,2,FALSE)/IF(AD$7=$B398,(13-MONTH($D398)),12),0)</f>
        <v>0.22752302775000002</v>
      </c>
      <c r="AE398" s="229">
        <f>IF(AND(AE$7&lt;=$B398+$D$4,AE$9&gt;=$D398),$E398*HLOOKUP(AE$7-$B398+1,INPUTS!$D$63:$X$64,2,FALSE)/IF(AE$7=$B398,(13-MONTH($D398)),12),0)</f>
        <v>0.21044067825000001</v>
      </c>
      <c r="AF398" s="229">
        <f>IF(AND(AF$7&lt;=$B398+$D$4,AF$9&gt;=$D398),$E398*HLOOKUP(AF$7-$B398+1,INPUTS!$D$63:$X$64,2,FALSE)/IF(AF$7=$B398,(13-MONTH($D398)),12),0)</f>
        <v>0.21044067825000001</v>
      </c>
      <c r="AG398" s="229">
        <f>IF(AND(AG$7&lt;=$B398+$D$4,AG$9&gt;=$D398),$E398*HLOOKUP(AG$7-$B398+1,INPUTS!$D$63:$X$64,2,FALSE)/IF(AG$7=$B398,(13-MONTH($D398)),12),0)</f>
        <v>0.21044067825000001</v>
      </c>
      <c r="AH398" s="229">
        <f>IF(AND(AH$7&lt;=$B398+$D$4,AH$9&gt;=$D398),$E398*HLOOKUP(AH$7-$B398+1,INPUTS!$D$63:$X$64,2,FALSE)/IF(AH$7=$B398,(13-MONTH($D398)),12),0)</f>
        <v>0.21044067825000001</v>
      </c>
      <c r="AI398" s="229">
        <f>IF(AND(AI$7&lt;=$B398+$D$4,AI$9&gt;=$D398),$E398*HLOOKUP(AI$7-$B398+1,INPUTS!$D$63:$X$64,2,FALSE)/IF(AI$7=$B398,(13-MONTH($D398)),12),0)</f>
        <v>0.21044067825000001</v>
      </c>
      <c r="AJ398" s="229">
        <f>IF(AND(AJ$7&lt;=$B398+$D$4,AJ$9&gt;=$D398),$E398*HLOOKUP(AJ$7-$B398+1,INPUTS!$D$63:$X$64,2,FALSE)/IF(AJ$7=$B398,(13-MONTH($D398)),12),0)</f>
        <v>0.21044067825000001</v>
      </c>
      <c r="AK398" s="229">
        <f>IF(AND(AK$7&lt;=$B398+$D$4,AK$9&gt;=$D398),$E398*HLOOKUP(AK$7-$B398+1,INPUTS!$D$63:$X$64,2,FALSE)/IF(AK$7=$B398,(13-MONTH($D398)),12),0)</f>
        <v>0.21044067825000001</v>
      </c>
      <c r="AL398" s="229">
        <f>IF(AND(AL$7&lt;=$B398+$D$4,AL$9&gt;=$D398),$E398*HLOOKUP(AL$7-$B398+1,INPUTS!$D$63:$X$64,2,FALSE)/IF(AL$7=$B398,(13-MONTH($D398)),12),0)</f>
        <v>0.21044067825000001</v>
      </c>
      <c r="AM398" s="229">
        <f>IF(AND(AM$7&lt;=$B398+$D$4,AM$9&gt;=$D398),$E398*HLOOKUP(AM$7-$B398+1,INPUTS!$D$63:$X$64,2,FALSE)/IF(AM$7=$B398,(13-MONTH($D398)),12),0)</f>
        <v>0.21044067825000001</v>
      </c>
      <c r="AN398" s="229">
        <f>IF(AND(AN$7&lt;=$B398+$D$4,AN$9&gt;=$D398),$E398*HLOOKUP(AN$7-$B398+1,INPUTS!$D$63:$X$64,2,FALSE)/IF(AN$7=$B398,(13-MONTH($D398)),12),0)</f>
        <v>0.21044067825000001</v>
      </c>
      <c r="AO398" s="229">
        <f>IF(AND(AO$7&lt;=$B398+$D$4,AO$9&gt;=$D398),$E398*HLOOKUP(AO$7-$B398+1,INPUTS!$D$63:$X$64,2,FALSE)/IF(AO$7=$B398,(13-MONTH($D398)),12),0)</f>
        <v>0.21044067825000001</v>
      </c>
      <c r="AP398" s="229">
        <f>IF(AND(AP$7&lt;=$B398+$D$4,AP$9&gt;=$D398),$E398*HLOOKUP(AP$7-$B398+1,INPUTS!$D$63:$X$64,2,FALSE)/IF(AP$7=$B398,(13-MONTH($D398)),12),0)</f>
        <v>0.21044067825000001</v>
      </c>
      <c r="AQ398" s="229">
        <f>IF(AND(AQ$7&lt;=$B398+$D$4,AQ$9&gt;=$D398),$E398*HLOOKUP(AQ$7-$B398+1,INPUTS!$D$63:$X$64,2,FALSE)/IF(AQ$7=$B398,(13-MONTH($D398)),12),0)</f>
        <v>0.19468205325000001</v>
      </c>
      <c r="AR398" s="229">
        <f>IF(AND(AR$7&lt;=$B398+$D$4,AR$9&gt;=$D398),$E398*HLOOKUP(AR$7-$B398+1,INPUTS!$D$63:$X$64,2,FALSE)/IF(AR$7=$B398,(13-MONTH($D398)),12),0)</f>
        <v>0.19468205325000001</v>
      </c>
      <c r="AS398" s="229">
        <f>IF(AND(AS$7&lt;=$B398+$D$4,AS$9&gt;=$D398),$E398*HLOOKUP(AS$7-$B398+1,INPUTS!$D$63:$X$64,2,FALSE)/IF(AS$7=$B398,(13-MONTH($D398)),12),0)</f>
        <v>0.19468205325000001</v>
      </c>
      <c r="AT398" s="229">
        <f>IF(AND(AT$7&lt;=$B398+$D$4,AT$9&gt;=$D398),$E398*HLOOKUP(AT$7-$B398+1,INPUTS!$D$63:$X$64,2,FALSE)/IF(AT$7=$B398,(13-MONTH($D398)),12),0)</f>
        <v>0.19468205325000001</v>
      </c>
      <c r="AU398" s="229">
        <f>IF(AND(AU$7&lt;=$B398+$D$4,AU$9&gt;=$D398),$E398*HLOOKUP(AU$7-$B398+1,INPUTS!$D$63:$X$64,2,FALSE)/IF(AU$7=$B398,(13-MONTH($D398)),12),0)</f>
        <v>0.19468205325000001</v>
      </c>
      <c r="AV398" s="229">
        <f>IF(AND(AV$7&lt;=$B398+$D$4,AV$9&gt;=$D398),$E398*HLOOKUP(AV$7-$B398+1,INPUTS!$D$63:$X$64,2,FALSE)/IF(AV$7=$B398,(13-MONTH($D398)),12),0)</f>
        <v>0.19468205325000001</v>
      </c>
      <c r="AW398" s="229">
        <f>IF(AND(AW$7&lt;=$B398+$D$4,AW$9&gt;=$D398),$E398*HLOOKUP(AW$7-$B398+1,INPUTS!$D$63:$X$64,2,FALSE)/IF(AW$7=$B398,(13-MONTH($D398)),12),0)</f>
        <v>0.19468205325000001</v>
      </c>
      <c r="AX398" s="229">
        <f>IF(AND(AX$7&lt;=$B398+$D$4,AX$9&gt;=$D398),$E398*HLOOKUP(AX$7-$B398+1,INPUTS!$D$63:$X$64,2,FALSE)/IF(AX$7=$B398,(13-MONTH($D398)),12),0)</f>
        <v>0.19468205325000001</v>
      </c>
      <c r="AY398" s="229">
        <f>IF(AND(AY$7&lt;=$B398+$D$4,AY$9&gt;=$D398),$E398*HLOOKUP(AY$7-$B398+1,INPUTS!$D$63:$X$64,2,FALSE)/IF(AY$7=$B398,(13-MONTH($D398)),12),0)</f>
        <v>0.19468205325000001</v>
      </c>
      <c r="AZ398" s="229">
        <f>IF(AND(AZ$7&lt;=$B398+$D$4,AZ$9&gt;=$D398),$E398*HLOOKUP(AZ$7-$B398+1,INPUTS!$D$63:$X$64,2,FALSE)/IF(AZ$7=$B398,(13-MONTH($D398)),12),0)</f>
        <v>0.19468205325000001</v>
      </c>
      <c r="BA398" s="229">
        <f>IF(AND(BA$7&lt;=$B398+$D$4,BA$9&gt;=$D398),$E398*HLOOKUP(BA$7-$B398+1,INPUTS!$D$63:$X$64,2,FALSE)/IF(BA$7=$B398,(13-MONTH($D398)),12),0)</f>
        <v>0.19468205325000001</v>
      </c>
      <c r="BB398" s="229">
        <f>IF(AND(BB$7&lt;=$B398+$D$4,BB$9&gt;=$D398),$E398*HLOOKUP(BB$7-$B398+1,INPUTS!$D$63:$X$64,2,FALSE)/IF(BB$7=$B398,(13-MONTH($D398)),12),0)</f>
        <v>0.19468205325000001</v>
      </c>
      <c r="BC398" s="229">
        <f>IF(AND(BC$7&lt;=$B398+$D$4,BC$9&gt;=$D398),$E398*HLOOKUP(BC$7-$B398+1,INPUTS!$D$63:$X$64,2,FALSE)/IF(BC$7=$B398,(13-MONTH($D398)),12),0)</f>
        <v>0.18005804925000002</v>
      </c>
      <c r="BD398" s="229">
        <f>IF(AND(BD$7&lt;=$B398+$D$4,BD$9&gt;=$D398),$E398*HLOOKUP(BD$7-$B398+1,INPUTS!$D$63:$X$64,2,FALSE)/IF(BD$7=$B398,(13-MONTH($D398)),12),0)</f>
        <v>0.18005804925000002</v>
      </c>
      <c r="BE398" s="229">
        <f>IF(AND(BE$7&lt;=$B398+$D$4,BE$9&gt;=$D398),$E398*HLOOKUP(BE$7-$B398+1,INPUTS!$D$63:$X$64,2,FALSE)/IF(BE$7=$B398,(13-MONTH($D398)),12),0)</f>
        <v>0.18005804925000002</v>
      </c>
      <c r="BF398" s="229">
        <f>IF(AND(BF$7&lt;=$B398+$D$4,BF$9&gt;=$D398),$E398*HLOOKUP(BF$7-$B398+1,INPUTS!$D$63:$X$64,2,FALSE)/IF(BF$7=$B398,(13-MONTH($D398)),12),0)</f>
        <v>0.18005804925000002</v>
      </c>
      <c r="BG398" s="229">
        <f>IF(AND(BG$7&lt;=$B398+$D$4,BG$9&gt;=$D398),$E398*HLOOKUP(BG$7-$B398+1,INPUTS!$D$63:$X$64,2,FALSE)/IF(BG$7=$B398,(13-MONTH($D398)),12),0)</f>
        <v>0.18005804925000002</v>
      </c>
      <c r="BH398" s="229">
        <f>IF(AND(BH$7&lt;=$B398+$D$4,BH$9&gt;=$D398),$E398*HLOOKUP(BH$7-$B398+1,INPUTS!$D$63:$X$64,2,FALSE)/IF(BH$7=$B398,(13-MONTH($D398)),12),0)</f>
        <v>0.18005804925000002</v>
      </c>
      <c r="BI398" s="229">
        <f>IF(AND(BI$7&lt;=$B398+$D$4,BI$9&gt;=$D398),$E398*HLOOKUP(BI$7-$B398+1,INPUTS!$D$63:$X$64,2,FALSE)/IF(BI$7=$B398,(13-MONTH($D398)),12),0)</f>
        <v>0.18005804925000002</v>
      </c>
      <c r="BJ398" s="229">
        <f>IF(AND(BJ$7&lt;=$B398+$D$4,BJ$9&gt;=$D398),$E398*HLOOKUP(BJ$7-$B398+1,INPUTS!$D$63:$X$64,2,FALSE)/IF(BJ$7=$B398,(13-MONTH($D398)),12),0)</f>
        <v>0.18005804925000002</v>
      </c>
      <c r="BK398" s="229">
        <f>IF(AND(BK$7&lt;=$B398+$D$4,BK$9&gt;=$D398),$E398*HLOOKUP(BK$7-$B398+1,INPUTS!$D$63:$X$64,2,FALSE)/IF(BK$7=$B398,(13-MONTH($D398)),12),0)</f>
        <v>0.18005804925000002</v>
      </c>
      <c r="BL398" s="229">
        <f>IF(AND(BL$7&lt;=$B398+$D$4,BL$9&gt;=$D398),$E398*HLOOKUP(BL$7-$B398+1,INPUTS!$D$63:$X$64,2,FALSE)/IF(BL$7=$B398,(13-MONTH($D398)),12),0)</f>
        <v>0.18005804925000002</v>
      </c>
      <c r="BM398" s="229">
        <f>IF(AND(BM$7&lt;=$B398+$D$4,BM$9&gt;=$D398),$E398*HLOOKUP(BM$7-$B398+1,INPUTS!$D$63:$X$64,2,FALSE)/IF(BM$7=$B398,(13-MONTH($D398)),12),0)</f>
        <v>0.18005804925000002</v>
      </c>
      <c r="BN398" s="229">
        <f>IF(AND(BN$7&lt;=$B398+$D$4,BN$9&gt;=$D398),$E398*HLOOKUP(BN$7-$B398+1,INPUTS!$D$63:$X$64,2,FALSE)/IF(BN$7=$B398,(13-MONTH($D398)),12),0)</f>
        <v>0.18005804925000002</v>
      </c>
      <c r="BO398" s="229">
        <f>IF(AND(BO$7&lt;=$B398+$D$4,BO$9&gt;=$D398),$E398*HLOOKUP(BO$7-$B398+1,INPUTS!$D$63:$X$64,2,FALSE)/IF(BO$7=$B398,(13-MONTH($D398)),12),0)</f>
        <v>0.16656866625000002</v>
      </c>
      <c r="BP398" s="229">
        <f>IF(AND(BP$7&lt;=$B398+$D$4,BP$9&gt;=$D398),$E398*HLOOKUP(BP$7-$B398+1,INPUTS!$D$63:$X$64,2,FALSE)/IF(BP$7=$B398,(13-MONTH($D398)),12),0)</f>
        <v>0.16656866625000002</v>
      </c>
      <c r="BQ398" s="229">
        <f>IF(AND(BQ$7&lt;=$B398+$D$4,BQ$9&gt;=$D398),$E398*HLOOKUP(BQ$7-$B398+1,INPUTS!$D$63:$X$64,2,FALSE)/IF(BQ$7=$B398,(13-MONTH($D398)),12),0)</f>
        <v>0.16656866625000002</v>
      </c>
      <c r="BR398" s="229">
        <f>IF(AND(BR$7&lt;=$B398+$D$4,BR$9&gt;=$D398),$E398*HLOOKUP(BR$7-$B398+1,INPUTS!$D$63:$X$64,2,FALSE)/IF(BR$7=$B398,(13-MONTH($D398)),12),0)</f>
        <v>0.16656866625000002</v>
      </c>
      <c r="BS398" s="229">
        <f>IF(AND(BS$7&lt;=$B398+$D$4,BS$9&gt;=$D398),$E398*HLOOKUP(BS$7-$B398+1,INPUTS!$D$63:$X$64,2,FALSE)/IF(BS$7=$B398,(13-MONTH($D398)),12),0)</f>
        <v>0.16656866625000002</v>
      </c>
      <c r="BT398" s="229">
        <f>IF(AND(BT$7&lt;=$B398+$D$4,BT$9&gt;=$D398),$E398*HLOOKUP(BT$7-$B398+1,INPUTS!$D$63:$X$64,2,FALSE)/IF(BT$7=$B398,(13-MONTH($D398)),12),0)</f>
        <v>0.16656866625000002</v>
      </c>
      <c r="BU398" s="229">
        <f>IF(AND(BU$7&lt;=$B398+$D$4,BU$9&gt;=$D398),$E398*HLOOKUP(BU$7-$B398+1,INPUTS!$D$63:$X$64,2,FALSE)/IF(BU$7=$B398,(13-MONTH($D398)),12),0)</f>
        <v>0.16656866625000002</v>
      </c>
      <c r="BV398" s="229">
        <f>IF(AND(BV$7&lt;=$B398+$D$4,BV$9&gt;=$D398),$E398*HLOOKUP(BV$7-$B398+1,INPUTS!$D$63:$X$64,2,FALSE)/IF(BV$7=$B398,(13-MONTH($D398)),12),0)</f>
        <v>0.16656866625000002</v>
      </c>
      <c r="BW398" s="229">
        <f>IF(AND(BW$7&lt;=$B398+$D$4,BW$9&gt;=$D398),$E398*HLOOKUP(BW$7-$B398+1,INPUTS!$D$63:$X$64,2,FALSE)/IF(BW$7=$B398,(13-MONTH($D398)),12),0)</f>
        <v>0.16656866625000002</v>
      </c>
      <c r="BX398" s="229">
        <f>IF(AND(BX$7&lt;=$B398+$D$4,BX$9&gt;=$D398),$E398*HLOOKUP(BX$7-$B398+1,INPUTS!$D$63:$X$64,2,FALSE)/IF(BX$7=$B398,(13-MONTH($D398)),12),0)</f>
        <v>0.16656866625000002</v>
      </c>
      <c r="BY398" s="229">
        <f>IF(AND(BY$7&lt;=$B398+$D$4,BY$9&gt;=$D398),$E398*HLOOKUP(BY$7-$B398+1,INPUTS!$D$63:$X$64,2,FALSE)/IF(BY$7=$B398,(13-MONTH($D398)),12),0)</f>
        <v>0.16656866625000002</v>
      </c>
      <c r="BZ398" s="229">
        <f>IF(AND(BZ$7&lt;=$B398+$D$4,BZ$9&gt;=$D398),$E398*HLOOKUP(BZ$7-$B398+1,INPUTS!$D$63:$X$64,2,FALSE)/IF(BZ$7=$B398,(13-MONTH($D398)),12),0)</f>
        <v>0.16656866625000002</v>
      </c>
    </row>
    <row r="399" spans="1:78" x14ac:dyDescent="0.2">
      <c r="A399" s="7" t="str">
        <f t="shared" si="363"/>
        <v>Roll-in 1</v>
      </c>
      <c r="B399" s="7">
        <f t="shared" si="364"/>
        <v>2019</v>
      </c>
      <c r="C399" s="7">
        <f t="shared" si="367"/>
        <v>8</v>
      </c>
      <c r="D399" s="165">
        <f t="shared" si="365"/>
        <v>43708</v>
      </c>
      <c r="E399" s="68">
        <f t="shared" si="366"/>
        <v>68.251109999999983</v>
      </c>
      <c r="F399" s="77"/>
      <c r="G399" s="229">
        <f>IF(AND(G$7&lt;=$B399+$D$4,G$9&gt;=$D399),$E399*HLOOKUP(G$7-$B399+1,INPUTS!$D$63:$X$64,2,FALSE)/IF(G$7=$B399,(13-MONTH($D399)),12),0)</f>
        <v>0</v>
      </c>
      <c r="H399" s="229">
        <f>IF(AND(H$7&lt;=$B399+$D$4,H$9&gt;=$D399),$E399*HLOOKUP(H$7-$B399+1,INPUTS!$D$63:$X$64,2,FALSE)/IF(H$7=$B399,(13-MONTH($D399)),12),0)</f>
        <v>0</v>
      </c>
      <c r="I399" s="229">
        <f>IF(AND(I$7&lt;=$B399+$D$4,I$9&gt;=$D399),$E399*HLOOKUP(I$7-$B399+1,INPUTS!$D$63:$X$64,2,FALSE)/IF(I$7=$B399,(13-MONTH($D399)),12),0)</f>
        <v>0</v>
      </c>
      <c r="J399" s="229">
        <f>IF(AND(J$7&lt;=$B399+$D$4,J$9&gt;=$D399),$E399*HLOOKUP(J$7-$B399+1,INPUTS!$D$63:$X$64,2,FALSE)/IF(J$7=$B399,(13-MONTH($D399)),12),0)</f>
        <v>0</v>
      </c>
      <c r="K399" s="229">
        <f>IF(AND(K$7&lt;=$B399+$D$4,K$9&gt;=$D399),$E399*HLOOKUP(K$7-$B399+1,INPUTS!$D$63:$X$64,2,FALSE)/IF(K$7=$B399,(13-MONTH($D399)),12),0)</f>
        <v>0</v>
      </c>
      <c r="L399" s="229">
        <f>IF(AND(L$7&lt;=$B399+$D$4,L$9&gt;=$D399),$E399*HLOOKUP(L$7-$B399+1,INPUTS!$D$63:$X$64,2,FALSE)/IF(L$7=$B399,(13-MONTH($D399)),12),0)</f>
        <v>0</v>
      </c>
      <c r="M399" s="229">
        <f>IF(AND(M$7&lt;=$B399+$D$4,M$9&gt;=$D399),$E399*HLOOKUP(M$7-$B399+1,INPUTS!$D$63:$X$64,2,FALSE)/IF(M$7=$B399,(13-MONTH($D399)),12),0)</f>
        <v>0</v>
      </c>
      <c r="N399" s="229">
        <f>IF(AND(N$7&lt;=$B399+$D$4,N$9&gt;=$D399),$E399*HLOOKUP(N$7-$B399+1,INPUTS!$D$63:$X$64,2,FALSE)/IF(N$7=$B399,(13-MONTH($D399)),12),0)</f>
        <v>0.51188332499999989</v>
      </c>
      <c r="O399" s="229">
        <f>IF(AND(O$7&lt;=$B399+$D$4,O$9&gt;=$D399),$E399*HLOOKUP(O$7-$B399+1,INPUTS!$D$63:$X$64,2,FALSE)/IF(O$7=$B399,(13-MONTH($D399)),12),0)</f>
        <v>0.51188332499999989</v>
      </c>
      <c r="P399" s="229">
        <f>IF(AND(P$7&lt;=$B399+$D$4,P$9&gt;=$D399),$E399*HLOOKUP(P$7-$B399+1,INPUTS!$D$63:$X$64,2,FALSE)/IF(P$7=$B399,(13-MONTH($D399)),12),0)</f>
        <v>0.51188332499999989</v>
      </c>
      <c r="Q399" s="229">
        <f>IF(AND(Q$7&lt;=$B399+$D$4,Q$9&gt;=$D399),$E399*HLOOKUP(Q$7-$B399+1,INPUTS!$D$63:$X$64,2,FALSE)/IF(Q$7=$B399,(13-MONTH($D399)),12),0)</f>
        <v>0.51188332499999989</v>
      </c>
      <c r="R399" s="229">
        <f>IF(AND(R$7&lt;=$B399+$D$4,R$9&gt;=$D399),$E399*HLOOKUP(R$7-$B399+1,INPUTS!$D$63:$X$64,2,FALSE)/IF(R$7=$B399,(13-MONTH($D399)),12),0)</f>
        <v>0.51188332499999989</v>
      </c>
      <c r="S399" s="229">
        <f>IF(AND(S$7&lt;=$B399+$D$4,S$9&gt;=$D399),$E399*HLOOKUP(S$7-$B399+1,INPUTS!$D$63:$X$64,2,FALSE)/IF(S$7=$B399,(13-MONTH($D399)),12),0)</f>
        <v>0.41058730257499992</v>
      </c>
      <c r="T399" s="229">
        <f>IF(AND(T$7&lt;=$B399+$D$4,T$9&gt;=$D399),$E399*HLOOKUP(T$7-$B399+1,INPUTS!$D$63:$X$64,2,FALSE)/IF(T$7=$B399,(13-MONTH($D399)),12),0)</f>
        <v>0.41058730257499992</v>
      </c>
      <c r="U399" s="229">
        <f>IF(AND(U$7&lt;=$B399+$D$4,U$9&gt;=$D399),$E399*HLOOKUP(U$7-$B399+1,INPUTS!$D$63:$X$64,2,FALSE)/IF(U$7=$B399,(13-MONTH($D399)),12),0)</f>
        <v>0.41058730257499992</v>
      </c>
      <c r="V399" s="229">
        <f>IF(AND(V$7&lt;=$B399+$D$4,V$9&gt;=$D399),$E399*HLOOKUP(V$7-$B399+1,INPUTS!$D$63:$X$64,2,FALSE)/IF(V$7=$B399,(13-MONTH($D399)),12),0)</f>
        <v>0.41058730257499992</v>
      </c>
      <c r="W399" s="229">
        <f>IF(AND(W$7&lt;=$B399+$D$4,W$9&gt;=$D399),$E399*HLOOKUP(W$7-$B399+1,INPUTS!$D$63:$X$64,2,FALSE)/IF(W$7=$B399,(13-MONTH($D399)),12),0)</f>
        <v>0.41058730257499992</v>
      </c>
      <c r="X399" s="229">
        <f>IF(AND(X$7&lt;=$B399+$D$4,X$9&gt;=$D399),$E399*HLOOKUP(X$7-$B399+1,INPUTS!$D$63:$X$64,2,FALSE)/IF(X$7=$B399,(13-MONTH($D399)),12),0)</f>
        <v>0.41058730257499992</v>
      </c>
      <c r="Y399" s="229">
        <f>IF(AND(Y$7&lt;=$B399+$D$4,Y$9&gt;=$D399),$E399*HLOOKUP(Y$7-$B399+1,INPUTS!$D$63:$X$64,2,FALSE)/IF(Y$7=$B399,(13-MONTH($D399)),12),0)</f>
        <v>0.41058730257499992</v>
      </c>
      <c r="Z399" s="229">
        <f>IF(AND(Z$7&lt;=$B399+$D$4,Z$9&gt;=$D399),$E399*HLOOKUP(Z$7-$B399+1,INPUTS!$D$63:$X$64,2,FALSE)/IF(Z$7=$B399,(13-MONTH($D399)),12),0)</f>
        <v>0.41058730257499992</v>
      </c>
      <c r="AA399" s="229">
        <f>IF(AND(AA$7&lt;=$B399+$D$4,AA$9&gt;=$D399),$E399*HLOOKUP(AA$7-$B399+1,INPUTS!$D$63:$X$64,2,FALSE)/IF(AA$7=$B399,(13-MONTH($D399)),12),0)</f>
        <v>0.41058730257499992</v>
      </c>
      <c r="AB399" s="229">
        <f>IF(AND(AB$7&lt;=$B399+$D$4,AB$9&gt;=$D399),$E399*HLOOKUP(AB$7-$B399+1,INPUTS!$D$63:$X$64,2,FALSE)/IF(AB$7=$B399,(13-MONTH($D399)),12),0)</f>
        <v>0.41058730257499992</v>
      </c>
      <c r="AC399" s="229">
        <f>IF(AND(AC$7&lt;=$B399+$D$4,AC$9&gt;=$D399),$E399*HLOOKUP(AC$7-$B399+1,INPUTS!$D$63:$X$64,2,FALSE)/IF(AC$7=$B399,(13-MONTH($D399)),12),0)</f>
        <v>0.41058730257499992</v>
      </c>
      <c r="AD399" s="229">
        <f>IF(AND(AD$7&lt;=$B399+$D$4,AD$9&gt;=$D399),$E399*HLOOKUP(AD$7-$B399+1,INPUTS!$D$63:$X$64,2,FALSE)/IF(AD$7=$B399,(13-MONTH($D399)),12),0)</f>
        <v>0.41058730257499992</v>
      </c>
      <c r="AE399" s="229">
        <f>IF(AND(AE$7&lt;=$B399+$D$4,AE$9&gt;=$D399),$E399*HLOOKUP(AE$7-$B399+1,INPUTS!$D$63:$X$64,2,FALSE)/IF(AE$7=$B399,(13-MONTH($D399)),12),0)</f>
        <v>0.37976055122499991</v>
      </c>
      <c r="AF399" s="229">
        <f>IF(AND(AF$7&lt;=$B399+$D$4,AF$9&gt;=$D399),$E399*HLOOKUP(AF$7-$B399+1,INPUTS!$D$63:$X$64,2,FALSE)/IF(AF$7=$B399,(13-MONTH($D399)),12),0)</f>
        <v>0.37976055122499991</v>
      </c>
      <c r="AG399" s="229">
        <f>IF(AND(AG$7&lt;=$B399+$D$4,AG$9&gt;=$D399),$E399*HLOOKUP(AG$7-$B399+1,INPUTS!$D$63:$X$64,2,FALSE)/IF(AG$7=$B399,(13-MONTH($D399)),12),0)</f>
        <v>0.37976055122499991</v>
      </c>
      <c r="AH399" s="229">
        <f>IF(AND(AH$7&lt;=$B399+$D$4,AH$9&gt;=$D399),$E399*HLOOKUP(AH$7-$B399+1,INPUTS!$D$63:$X$64,2,FALSE)/IF(AH$7=$B399,(13-MONTH($D399)),12),0)</f>
        <v>0.37976055122499991</v>
      </c>
      <c r="AI399" s="229">
        <f>IF(AND(AI$7&lt;=$B399+$D$4,AI$9&gt;=$D399),$E399*HLOOKUP(AI$7-$B399+1,INPUTS!$D$63:$X$64,2,FALSE)/IF(AI$7=$B399,(13-MONTH($D399)),12),0)</f>
        <v>0.37976055122499991</v>
      </c>
      <c r="AJ399" s="229">
        <f>IF(AND(AJ$7&lt;=$B399+$D$4,AJ$9&gt;=$D399),$E399*HLOOKUP(AJ$7-$B399+1,INPUTS!$D$63:$X$64,2,FALSE)/IF(AJ$7=$B399,(13-MONTH($D399)),12),0)</f>
        <v>0.37976055122499991</v>
      </c>
      <c r="AK399" s="229">
        <f>IF(AND(AK$7&lt;=$B399+$D$4,AK$9&gt;=$D399),$E399*HLOOKUP(AK$7-$B399+1,INPUTS!$D$63:$X$64,2,FALSE)/IF(AK$7=$B399,(13-MONTH($D399)),12),0)</f>
        <v>0.37976055122499991</v>
      </c>
      <c r="AL399" s="229">
        <f>IF(AND(AL$7&lt;=$B399+$D$4,AL$9&gt;=$D399),$E399*HLOOKUP(AL$7-$B399+1,INPUTS!$D$63:$X$64,2,FALSE)/IF(AL$7=$B399,(13-MONTH($D399)),12),0)</f>
        <v>0.37976055122499991</v>
      </c>
      <c r="AM399" s="229">
        <f>IF(AND(AM$7&lt;=$B399+$D$4,AM$9&gt;=$D399),$E399*HLOOKUP(AM$7-$B399+1,INPUTS!$D$63:$X$64,2,FALSE)/IF(AM$7=$B399,(13-MONTH($D399)),12),0)</f>
        <v>0.37976055122499991</v>
      </c>
      <c r="AN399" s="229">
        <f>IF(AND(AN$7&lt;=$B399+$D$4,AN$9&gt;=$D399),$E399*HLOOKUP(AN$7-$B399+1,INPUTS!$D$63:$X$64,2,FALSE)/IF(AN$7=$B399,(13-MONTH($D399)),12),0)</f>
        <v>0.37976055122499991</v>
      </c>
      <c r="AO399" s="229">
        <f>IF(AND(AO$7&lt;=$B399+$D$4,AO$9&gt;=$D399),$E399*HLOOKUP(AO$7-$B399+1,INPUTS!$D$63:$X$64,2,FALSE)/IF(AO$7=$B399,(13-MONTH($D399)),12),0)</f>
        <v>0.37976055122499991</v>
      </c>
      <c r="AP399" s="229">
        <f>IF(AND(AP$7&lt;=$B399+$D$4,AP$9&gt;=$D399),$E399*HLOOKUP(AP$7-$B399+1,INPUTS!$D$63:$X$64,2,FALSE)/IF(AP$7=$B399,(13-MONTH($D399)),12),0)</f>
        <v>0.37976055122499991</v>
      </c>
      <c r="AQ399" s="229">
        <f>IF(AND(AQ$7&lt;=$B399+$D$4,AQ$9&gt;=$D399),$E399*HLOOKUP(AQ$7-$B399+1,INPUTS!$D$63:$X$64,2,FALSE)/IF(AQ$7=$B399,(13-MONTH($D399)),12),0)</f>
        <v>0.35132258872499994</v>
      </c>
      <c r="AR399" s="229">
        <f>IF(AND(AR$7&lt;=$B399+$D$4,AR$9&gt;=$D399),$E399*HLOOKUP(AR$7-$B399+1,INPUTS!$D$63:$X$64,2,FALSE)/IF(AR$7=$B399,(13-MONTH($D399)),12),0)</f>
        <v>0.35132258872499994</v>
      </c>
      <c r="AS399" s="229">
        <f>IF(AND(AS$7&lt;=$B399+$D$4,AS$9&gt;=$D399),$E399*HLOOKUP(AS$7-$B399+1,INPUTS!$D$63:$X$64,2,FALSE)/IF(AS$7=$B399,(13-MONTH($D399)),12),0)</f>
        <v>0.35132258872499994</v>
      </c>
      <c r="AT399" s="229">
        <f>IF(AND(AT$7&lt;=$B399+$D$4,AT$9&gt;=$D399),$E399*HLOOKUP(AT$7-$B399+1,INPUTS!$D$63:$X$64,2,FALSE)/IF(AT$7=$B399,(13-MONTH($D399)),12),0)</f>
        <v>0.35132258872499994</v>
      </c>
      <c r="AU399" s="229">
        <f>IF(AND(AU$7&lt;=$B399+$D$4,AU$9&gt;=$D399),$E399*HLOOKUP(AU$7-$B399+1,INPUTS!$D$63:$X$64,2,FALSE)/IF(AU$7=$B399,(13-MONTH($D399)),12),0)</f>
        <v>0.35132258872499994</v>
      </c>
      <c r="AV399" s="229">
        <f>IF(AND(AV$7&lt;=$B399+$D$4,AV$9&gt;=$D399),$E399*HLOOKUP(AV$7-$B399+1,INPUTS!$D$63:$X$64,2,FALSE)/IF(AV$7=$B399,(13-MONTH($D399)),12),0)</f>
        <v>0.35132258872499994</v>
      </c>
      <c r="AW399" s="229">
        <f>IF(AND(AW$7&lt;=$B399+$D$4,AW$9&gt;=$D399),$E399*HLOOKUP(AW$7-$B399+1,INPUTS!$D$63:$X$64,2,FALSE)/IF(AW$7=$B399,(13-MONTH($D399)),12),0)</f>
        <v>0.35132258872499994</v>
      </c>
      <c r="AX399" s="229">
        <f>IF(AND(AX$7&lt;=$B399+$D$4,AX$9&gt;=$D399),$E399*HLOOKUP(AX$7-$B399+1,INPUTS!$D$63:$X$64,2,FALSE)/IF(AX$7=$B399,(13-MONTH($D399)),12),0)</f>
        <v>0.35132258872499994</v>
      </c>
      <c r="AY399" s="229">
        <f>IF(AND(AY$7&lt;=$B399+$D$4,AY$9&gt;=$D399),$E399*HLOOKUP(AY$7-$B399+1,INPUTS!$D$63:$X$64,2,FALSE)/IF(AY$7=$B399,(13-MONTH($D399)),12),0)</f>
        <v>0.35132258872499994</v>
      </c>
      <c r="AZ399" s="229">
        <f>IF(AND(AZ$7&lt;=$B399+$D$4,AZ$9&gt;=$D399),$E399*HLOOKUP(AZ$7-$B399+1,INPUTS!$D$63:$X$64,2,FALSE)/IF(AZ$7=$B399,(13-MONTH($D399)),12),0)</f>
        <v>0.35132258872499994</v>
      </c>
      <c r="BA399" s="229">
        <f>IF(AND(BA$7&lt;=$B399+$D$4,BA$9&gt;=$D399),$E399*HLOOKUP(BA$7-$B399+1,INPUTS!$D$63:$X$64,2,FALSE)/IF(BA$7=$B399,(13-MONTH($D399)),12),0)</f>
        <v>0.35132258872499994</v>
      </c>
      <c r="BB399" s="229">
        <f>IF(AND(BB$7&lt;=$B399+$D$4,BB$9&gt;=$D399),$E399*HLOOKUP(BB$7-$B399+1,INPUTS!$D$63:$X$64,2,FALSE)/IF(BB$7=$B399,(13-MONTH($D399)),12),0)</f>
        <v>0.35132258872499994</v>
      </c>
      <c r="BC399" s="229">
        <f>IF(AND(BC$7&lt;=$B399+$D$4,BC$9&gt;=$D399),$E399*HLOOKUP(BC$7-$B399+1,INPUTS!$D$63:$X$64,2,FALSE)/IF(BC$7=$B399,(13-MONTH($D399)),12),0)</f>
        <v>0.32493215952499993</v>
      </c>
      <c r="BD399" s="229">
        <f>IF(AND(BD$7&lt;=$B399+$D$4,BD$9&gt;=$D399),$E399*HLOOKUP(BD$7-$B399+1,INPUTS!$D$63:$X$64,2,FALSE)/IF(BD$7=$B399,(13-MONTH($D399)),12),0)</f>
        <v>0.32493215952499993</v>
      </c>
      <c r="BE399" s="229">
        <f>IF(AND(BE$7&lt;=$B399+$D$4,BE$9&gt;=$D399),$E399*HLOOKUP(BE$7-$B399+1,INPUTS!$D$63:$X$64,2,FALSE)/IF(BE$7=$B399,(13-MONTH($D399)),12),0)</f>
        <v>0.32493215952499993</v>
      </c>
      <c r="BF399" s="229">
        <f>IF(AND(BF$7&lt;=$B399+$D$4,BF$9&gt;=$D399),$E399*HLOOKUP(BF$7-$B399+1,INPUTS!$D$63:$X$64,2,FALSE)/IF(BF$7=$B399,(13-MONTH($D399)),12),0)</f>
        <v>0.32493215952499993</v>
      </c>
      <c r="BG399" s="229">
        <f>IF(AND(BG$7&lt;=$B399+$D$4,BG$9&gt;=$D399),$E399*HLOOKUP(BG$7-$B399+1,INPUTS!$D$63:$X$64,2,FALSE)/IF(BG$7=$B399,(13-MONTH($D399)),12),0)</f>
        <v>0.32493215952499993</v>
      </c>
      <c r="BH399" s="229">
        <f>IF(AND(BH$7&lt;=$B399+$D$4,BH$9&gt;=$D399),$E399*HLOOKUP(BH$7-$B399+1,INPUTS!$D$63:$X$64,2,FALSE)/IF(BH$7=$B399,(13-MONTH($D399)),12),0)</f>
        <v>0.32493215952499993</v>
      </c>
      <c r="BI399" s="229">
        <f>IF(AND(BI$7&lt;=$B399+$D$4,BI$9&gt;=$D399),$E399*HLOOKUP(BI$7-$B399+1,INPUTS!$D$63:$X$64,2,FALSE)/IF(BI$7=$B399,(13-MONTH($D399)),12),0)</f>
        <v>0.32493215952499993</v>
      </c>
      <c r="BJ399" s="229">
        <f>IF(AND(BJ$7&lt;=$B399+$D$4,BJ$9&gt;=$D399),$E399*HLOOKUP(BJ$7-$B399+1,INPUTS!$D$63:$X$64,2,FALSE)/IF(BJ$7=$B399,(13-MONTH($D399)),12),0)</f>
        <v>0.32493215952499993</v>
      </c>
      <c r="BK399" s="229">
        <f>IF(AND(BK$7&lt;=$B399+$D$4,BK$9&gt;=$D399),$E399*HLOOKUP(BK$7-$B399+1,INPUTS!$D$63:$X$64,2,FALSE)/IF(BK$7=$B399,(13-MONTH($D399)),12),0)</f>
        <v>0.32493215952499993</v>
      </c>
      <c r="BL399" s="229">
        <f>IF(AND(BL$7&lt;=$B399+$D$4,BL$9&gt;=$D399),$E399*HLOOKUP(BL$7-$B399+1,INPUTS!$D$63:$X$64,2,FALSE)/IF(BL$7=$B399,(13-MONTH($D399)),12),0)</f>
        <v>0.32493215952499993</v>
      </c>
      <c r="BM399" s="229">
        <f>IF(AND(BM$7&lt;=$B399+$D$4,BM$9&gt;=$D399),$E399*HLOOKUP(BM$7-$B399+1,INPUTS!$D$63:$X$64,2,FALSE)/IF(BM$7=$B399,(13-MONTH($D399)),12),0)</f>
        <v>0.32493215952499993</v>
      </c>
      <c r="BN399" s="229">
        <f>IF(AND(BN$7&lt;=$B399+$D$4,BN$9&gt;=$D399),$E399*HLOOKUP(BN$7-$B399+1,INPUTS!$D$63:$X$64,2,FALSE)/IF(BN$7=$B399,(13-MONTH($D399)),12),0)</f>
        <v>0.32493215952499993</v>
      </c>
      <c r="BO399" s="229">
        <f>IF(AND(BO$7&lt;=$B399+$D$4,BO$9&gt;=$D399),$E399*HLOOKUP(BO$7-$B399+1,INPUTS!$D$63:$X$64,2,FALSE)/IF(BO$7=$B399,(13-MONTH($D399)),12),0)</f>
        <v>0.30058926362499994</v>
      </c>
      <c r="BP399" s="229">
        <f>IF(AND(BP$7&lt;=$B399+$D$4,BP$9&gt;=$D399),$E399*HLOOKUP(BP$7-$B399+1,INPUTS!$D$63:$X$64,2,FALSE)/IF(BP$7=$B399,(13-MONTH($D399)),12),0)</f>
        <v>0.30058926362499994</v>
      </c>
      <c r="BQ399" s="229">
        <f>IF(AND(BQ$7&lt;=$B399+$D$4,BQ$9&gt;=$D399),$E399*HLOOKUP(BQ$7-$B399+1,INPUTS!$D$63:$X$64,2,FALSE)/IF(BQ$7=$B399,(13-MONTH($D399)),12),0)</f>
        <v>0.30058926362499994</v>
      </c>
      <c r="BR399" s="229">
        <f>IF(AND(BR$7&lt;=$B399+$D$4,BR$9&gt;=$D399),$E399*HLOOKUP(BR$7-$B399+1,INPUTS!$D$63:$X$64,2,FALSE)/IF(BR$7=$B399,(13-MONTH($D399)),12),0)</f>
        <v>0.30058926362499994</v>
      </c>
      <c r="BS399" s="229">
        <f>IF(AND(BS$7&lt;=$B399+$D$4,BS$9&gt;=$D399),$E399*HLOOKUP(BS$7-$B399+1,INPUTS!$D$63:$X$64,2,FALSE)/IF(BS$7=$B399,(13-MONTH($D399)),12),0)</f>
        <v>0.30058926362499994</v>
      </c>
      <c r="BT399" s="229">
        <f>IF(AND(BT$7&lt;=$B399+$D$4,BT$9&gt;=$D399),$E399*HLOOKUP(BT$7-$B399+1,INPUTS!$D$63:$X$64,2,FALSE)/IF(BT$7=$B399,(13-MONTH($D399)),12),0)</f>
        <v>0.30058926362499994</v>
      </c>
      <c r="BU399" s="229">
        <f>IF(AND(BU$7&lt;=$B399+$D$4,BU$9&gt;=$D399),$E399*HLOOKUP(BU$7-$B399+1,INPUTS!$D$63:$X$64,2,FALSE)/IF(BU$7=$B399,(13-MONTH($D399)),12),0)</f>
        <v>0.30058926362499994</v>
      </c>
      <c r="BV399" s="229">
        <f>IF(AND(BV$7&lt;=$B399+$D$4,BV$9&gt;=$D399),$E399*HLOOKUP(BV$7-$B399+1,INPUTS!$D$63:$X$64,2,FALSE)/IF(BV$7=$B399,(13-MONTH($D399)),12),0)</f>
        <v>0.30058926362499994</v>
      </c>
      <c r="BW399" s="229">
        <f>IF(AND(BW$7&lt;=$B399+$D$4,BW$9&gt;=$D399),$E399*HLOOKUP(BW$7-$B399+1,INPUTS!$D$63:$X$64,2,FALSE)/IF(BW$7=$B399,(13-MONTH($D399)),12),0)</f>
        <v>0.30058926362499994</v>
      </c>
      <c r="BX399" s="229">
        <f>IF(AND(BX$7&lt;=$B399+$D$4,BX$9&gt;=$D399),$E399*HLOOKUP(BX$7-$B399+1,INPUTS!$D$63:$X$64,2,FALSE)/IF(BX$7=$B399,(13-MONTH($D399)),12),0)</f>
        <v>0.30058926362499994</v>
      </c>
      <c r="BY399" s="229">
        <f>IF(AND(BY$7&lt;=$B399+$D$4,BY$9&gt;=$D399),$E399*HLOOKUP(BY$7-$B399+1,INPUTS!$D$63:$X$64,2,FALSE)/IF(BY$7=$B399,(13-MONTH($D399)),12),0)</f>
        <v>0.30058926362499994</v>
      </c>
      <c r="BZ399" s="229">
        <f>IF(AND(BZ$7&lt;=$B399+$D$4,BZ$9&gt;=$D399),$E399*HLOOKUP(BZ$7-$B399+1,INPUTS!$D$63:$X$64,2,FALSE)/IF(BZ$7=$B399,(13-MONTH($D399)),12),0)</f>
        <v>0.30058926362499994</v>
      </c>
    </row>
    <row r="400" spans="1:78" x14ac:dyDescent="0.2">
      <c r="A400" s="7" t="str">
        <f t="shared" si="363"/>
        <v>Roll-in 2</v>
      </c>
      <c r="B400" s="7">
        <f t="shared" si="364"/>
        <v>2019</v>
      </c>
      <c r="C400" s="7">
        <f t="shared" si="367"/>
        <v>9</v>
      </c>
      <c r="D400" s="165">
        <f t="shared" si="365"/>
        <v>43738</v>
      </c>
      <c r="E400" s="68">
        <f t="shared" si="366"/>
        <v>146.05515000000003</v>
      </c>
      <c r="F400" s="77"/>
      <c r="G400" s="229">
        <f>IF(AND(G$7&lt;=$B400+$D$4,G$9&gt;=$D400),$E400*HLOOKUP(G$7-$B400+1,INPUTS!$D$63:$X$64,2,FALSE)/IF(G$7=$B400,(13-MONTH($D400)),12),0)</f>
        <v>0</v>
      </c>
      <c r="H400" s="229">
        <f>IF(AND(H$7&lt;=$B400+$D$4,H$9&gt;=$D400),$E400*HLOOKUP(H$7-$B400+1,INPUTS!$D$63:$X$64,2,FALSE)/IF(H$7=$B400,(13-MONTH($D400)),12),0)</f>
        <v>0</v>
      </c>
      <c r="I400" s="229">
        <f>IF(AND(I$7&lt;=$B400+$D$4,I$9&gt;=$D400),$E400*HLOOKUP(I$7-$B400+1,INPUTS!$D$63:$X$64,2,FALSE)/IF(I$7=$B400,(13-MONTH($D400)),12),0)</f>
        <v>0</v>
      </c>
      <c r="J400" s="229">
        <f>IF(AND(J$7&lt;=$B400+$D$4,J$9&gt;=$D400),$E400*HLOOKUP(J$7-$B400+1,INPUTS!$D$63:$X$64,2,FALSE)/IF(J$7=$B400,(13-MONTH($D400)),12),0)</f>
        <v>0</v>
      </c>
      <c r="K400" s="229">
        <f>IF(AND(K$7&lt;=$B400+$D$4,K$9&gt;=$D400),$E400*HLOOKUP(K$7-$B400+1,INPUTS!$D$63:$X$64,2,FALSE)/IF(K$7=$B400,(13-MONTH($D400)),12),0)</f>
        <v>0</v>
      </c>
      <c r="L400" s="229">
        <f>IF(AND(L$7&lt;=$B400+$D$4,L$9&gt;=$D400),$E400*HLOOKUP(L$7-$B400+1,INPUTS!$D$63:$X$64,2,FALSE)/IF(L$7=$B400,(13-MONTH($D400)),12),0)</f>
        <v>0</v>
      </c>
      <c r="M400" s="229">
        <f>IF(AND(M$7&lt;=$B400+$D$4,M$9&gt;=$D400),$E400*HLOOKUP(M$7-$B400+1,INPUTS!$D$63:$X$64,2,FALSE)/IF(M$7=$B400,(13-MONTH($D400)),12),0)</f>
        <v>0</v>
      </c>
      <c r="N400" s="229">
        <f>IF(AND(N$7&lt;=$B400+$D$4,N$9&gt;=$D400),$E400*HLOOKUP(N$7-$B400+1,INPUTS!$D$63:$X$64,2,FALSE)/IF(N$7=$B400,(13-MONTH($D400)),12),0)</f>
        <v>0</v>
      </c>
      <c r="O400" s="229">
        <f>IF(AND(O$7&lt;=$B400+$D$4,O$9&gt;=$D400),$E400*HLOOKUP(O$7-$B400+1,INPUTS!$D$63:$X$64,2,FALSE)/IF(O$7=$B400,(13-MONTH($D400)),12),0)</f>
        <v>1.3692670312500002</v>
      </c>
      <c r="P400" s="229">
        <f>IF(AND(P$7&lt;=$B400+$D$4,P$9&gt;=$D400),$E400*HLOOKUP(P$7-$B400+1,INPUTS!$D$63:$X$64,2,FALSE)/IF(P$7=$B400,(13-MONTH($D400)),12),0)</f>
        <v>1.3692670312500002</v>
      </c>
      <c r="Q400" s="229">
        <f>IF(AND(Q$7&lt;=$B400+$D$4,Q$9&gt;=$D400),$E400*HLOOKUP(Q$7-$B400+1,INPUTS!$D$63:$X$64,2,FALSE)/IF(Q$7=$B400,(13-MONTH($D400)),12),0)</f>
        <v>1.3692670312500002</v>
      </c>
      <c r="R400" s="229">
        <f>IF(AND(R$7&lt;=$B400+$D$4,R$9&gt;=$D400),$E400*HLOOKUP(R$7-$B400+1,INPUTS!$D$63:$X$64,2,FALSE)/IF(R$7=$B400,(13-MONTH($D400)),12),0)</f>
        <v>1.3692670312500002</v>
      </c>
      <c r="S400" s="229">
        <f>IF(AND(S$7&lt;=$B400+$D$4,S$9&gt;=$D400),$E400*HLOOKUP(S$7-$B400+1,INPUTS!$D$63:$X$64,2,FALSE)/IF(S$7=$B400,(13-MONTH($D400)),12),0)</f>
        <v>0.87864343987500027</v>
      </c>
      <c r="T400" s="229">
        <f>IF(AND(T$7&lt;=$B400+$D$4,T$9&gt;=$D400),$E400*HLOOKUP(T$7-$B400+1,INPUTS!$D$63:$X$64,2,FALSE)/IF(T$7=$B400,(13-MONTH($D400)),12),0)</f>
        <v>0.87864343987500027</v>
      </c>
      <c r="U400" s="229">
        <f>IF(AND(U$7&lt;=$B400+$D$4,U$9&gt;=$D400),$E400*HLOOKUP(U$7-$B400+1,INPUTS!$D$63:$X$64,2,FALSE)/IF(U$7=$B400,(13-MONTH($D400)),12),0)</f>
        <v>0.87864343987500027</v>
      </c>
      <c r="V400" s="229">
        <f>IF(AND(V$7&lt;=$B400+$D$4,V$9&gt;=$D400),$E400*HLOOKUP(V$7-$B400+1,INPUTS!$D$63:$X$64,2,FALSE)/IF(V$7=$B400,(13-MONTH($D400)),12),0)</f>
        <v>0.87864343987500027</v>
      </c>
      <c r="W400" s="229">
        <f>IF(AND(W$7&lt;=$B400+$D$4,W$9&gt;=$D400),$E400*HLOOKUP(W$7-$B400+1,INPUTS!$D$63:$X$64,2,FALSE)/IF(W$7=$B400,(13-MONTH($D400)),12),0)</f>
        <v>0.87864343987500027</v>
      </c>
      <c r="X400" s="229">
        <f>IF(AND(X$7&lt;=$B400+$D$4,X$9&gt;=$D400),$E400*HLOOKUP(X$7-$B400+1,INPUTS!$D$63:$X$64,2,FALSE)/IF(X$7=$B400,(13-MONTH($D400)),12),0)</f>
        <v>0.87864343987500027</v>
      </c>
      <c r="Y400" s="229">
        <f>IF(AND(Y$7&lt;=$B400+$D$4,Y$9&gt;=$D400),$E400*HLOOKUP(Y$7-$B400+1,INPUTS!$D$63:$X$64,2,FALSE)/IF(Y$7=$B400,(13-MONTH($D400)),12),0)</f>
        <v>0.87864343987500027</v>
      </c>
      <c r="Z400" s="229">
        <f>IF(AND(Z$7&lt;=$B400+$D$4,Z$9&gt;=$D400),$E400*HLOOKUP(Z$7-$B400+1,INPUTS!$D$63:$X$64,2,FALSE)/IF(Z$7=$B400,(13-MONTH($D400)),12),0)</f>
        <v>0.87864343987500027</v>
      </c>
      <c r="AA400" s="229">
        <f>IF(AND(AA$7&lt;=$B400+$D$4,AA$9&gt;=$D400),$E400*HLOOKUP(AA$7-$B400+1,INPUTS!$D$63:$X$64,2,FALSE)/IF(AA$7=$B400,(13-MONTH($D400)),12),0)</f>
        <v>0.87864343987500027</v>
      </c>
      <c r="AB400" s="229">
        <f>IF(AND(AB$7&lt;=$B400+$D$4,AB$9&gt;=$D400),$E400*HLOOKUP(AB$7-$B400+1,INPUTS!$D$63:$X$64,2,FALSE)/IF(AB$7=$B400,(13-MONTH($D400)),12),0)</f>
        <v>0.87864343987500027</v>
      </c>
      <c r="AC400" s="229">
        <f>IF(AND(AC$7&lt;=$B400+$D$4,AC$9&gt;=$D400),$E400*HLOOKUP(AC$7-$B400+1,INPUTS!$D$63:$X$64,2,FALSE)/IF(AC$7=$B400,(13-MONTH($D400)),12),0)</f>
        <v>0.87864343987500027</v>
      </c>
      <c r="AD400" s="229">
        <f>IF(AND(AD$7&lt;=$B400+$D$4,AD$9&gt;=$D400),$E400*HLOOKUP(AD$7-$B400+1,INPUTS!$D$63:$X$64,2,FALSE)/IF(AD$7=$B400,(13-MONTH($D400)),12),0)</f>
        <v>0.87864343987500027</v>
      </c>
      <c r="AE400" s="229">
        <f>IF(AND(AE$7&lt;=$B400+$D$4,AE$9&gt;=$D400),$E400*HLOOKUP(AE$7-$B400+1,INPUTS!$D$63:$X$64,2,FALSE)/IF(AE$7=$B400,(13-MONTH($D400)),12),0)</f>
        <v>0.81267519712500003</v>
      </c>
      <c r="AF400" s="229">
        <f>IF(AND(AF$7&lt;=$B400+$D$4,AF$9&gt;=$D400),$E400*HLOOKUP(AF$7-$B400+1,INPUTS!$D$63:$X$64,2,FALSE)/IF(AF$7=$B400,(13-MONTH($D400)),12),0)</f>
        <v>0.81267519712500003</v>
      </c>
      <c r="AG400" s="229">
        <f>IF(AND(AG$7&lt;=$B400+$D$4,AG$9&gt;=$D400),$E400*HLOOKUP(AG$7-$B400+1,INPUTS!$D$63:$X$64,2,FALSE)/IF(AG$7=$B400,(13-MONTH($D400)),12),0)</f>
        <v>0.81267519712500003</v>
      </c>
      <c r="AH400" s="229">
        <f>IF(AND(AH$7&lt;=$B400+$D$4,AH$9&gt;=$D400),$E400*HLOOKUP(AH$7-$B400+1,INPUTS!$D$63:$X$64,2,FALSE)/IF(AH$7=$B400,(13-MONTH($D400)),12),0)</f>
        <v>0.81267519712500003</v>
      </c>
      <c r="AI400" s="229">
        <f>IF(AND(AI$7&lt;=$B400+$D$4,AI$9&gt;=$D400),$E400*HLOOKUP(AI$7-$B400+1,INPUTS!$D$63:$X$64,2,FALSE)/IF(AI$7=$B400,(13-MONTH($D400)),12),0)</f>
        <v>0.81267519712500003</v>
      </c>
      <c r="AJ400" s="229">
        <f>IF(AND(AJ$7&lt;=$B400+$D$4,AJ$9&gt;=$D400),$E400*HLOOKUP(AJ$7-$B400+1,INPUTS!$D$63:$X$64,2,FALSE)/IF(AJ$7=$B400,(13-MONTH($D400)),12),0)</f>
        <v>0.81267519712500003</v>
      </c>
      <c r="AK400" s="229">
        <f>IF(AND(AK$7&lt;=$B400+$D$4,AK$9&gt;=$D400),$E400*HLOOKUP(AK$7-$B400+1,INPUTS!$D$63:$X$64,2,FALSE)/IF(AK$7=$B400,(13-MONTH($D400)),12),0)</f>
        <v>0.81267519712500003</v>
      </c>
      <c r="AL400" s="229">
        <f>IF(AND(AL$7&lt;=$B400+$D$4,AL$9&gt;=$D400),$E400*HLOOKUP(AL$7-$B400+1,INPUTS!$D$63:$X$64,2,FALSE)/IF(AL$7=$B400,(13-MONTH($D400)),12),0)</f>
        <v>0.81267519712500003</v>
      </c>
      <c r="AM400" s="229">
        <f>IF(AND(AM$7&lt;=$B400+$D$4,AM$9&gt;=$D400),$E400*HLOOKUP(AM$7-$B400+1,INPUTS!$D$63:$X$64,2,FALSE)/IF(AM$7=$B400,(13-MONTH($D400)),12),0)</f>
        <v>0.81267519712500003</v>
      </c>
      <c r="AN400" s="229">
        <f>IF(AND(AN$7&lt;=$B400+$D$4,AN$9&gt;=$D400),$E400*HLOOKUP(AN$7-$B400+1,INPUTS!$D$63:$X$64,2,FALSE)/IF(AN$7=$B400,(13-MONTH($D400)),12),0)</f>
        <v>0.81267519712500003</v>
      </c>
      <c r="AO400" s="229">
        <f>IF(AND(AO$7&lt;=$B400+$D$4,AO$9&gt;=$D400),$E400*HLOOKUP(AO$7-$B400+1,INPUTS!$D$63:$X$64,2,FALSE)/IF(AO$7=$B400,(13-MONTH($D400)),12),0)</f>
        <v>0.81267519712500003</v>
      </c>
      <c r="AP400" s="229">
        <f>IF(AND(AP$7&lt;=$B400+$D$4,AP$9&gt;=$D400),$E400*HLOOKUP(AP$7-$B400+1,INPUTS!$D$63:$X$64,2,FALSE)/IF(AP$7=$B400,(13-MONTH($D400)),12),0)</f>
        <v>0.81267519712500003</v>
      </c>
      <c r="AQ400" s="229">
        <f>IF(AND(AQ$7&lt;=$B400+$D$4,AQ$9&gt;=$D400),$E400*HLOOKUP(AQ$7-$B400+1,INPUTS!$D$63:$X$64,2,FALSE)/IF(AQ$7=$B400,(13-MONTH($D400)),12),0)</f>
        <v>0.75181888462500013</v>
      </c>
      <c r="AR400" s="229">
        <f>IF(AND(AR$7&lt;=$B400+$D$4,AR$9&gt;=$D400),$E400*HLOOKUP(AR$7-$B400+1,INPUTS!$D$63:$X$64,2,FALSE)/IF(AR$7=$B400,(13-MONTH($D400)),12),0)</f>
        <v>0.75181888462500013</v>
      </c>
      <c r="AS400" s="229">
        <f>IF(AND(AS$7&lt;=$B400+$D$4,AS$9&gt;=$D400),$E400*HLOOKUP(AS$7-$B400+1,INPUTS!$D$63:$X$64,2,FALSE)/IF(AS$7=$B400,(13-MONTH($D400)),12),0)</f>
        <v>0.75181888462500013</v>
      </c>
      <c r="AT400" s="229">
        <f>IF(AND(AT$7&lt;=$B400+$D$4,AT$9&gt;=$D400),$E400*HLOOKUP(AT$7-$B400+1,INPUTS!$D$63:$X$64,2,FALSE)/IF(AT$7=$B400,(13-MONTH($D400)),12),0)</f>
        <v>0.75181888462500013</v>
      </c>
      <c r="AU400" s="229">
        <f>IF(AND(AU$7&lt;=$B400+$D$4,AU$9&gt;=$D400),$E400*HLOOKUP(AU$7-$B400+1,INPUTS!$D$63:$X$64,2,FALSE)/IF(AU$7=$B400,(13-MONTH($D400)),12),0)</f>
        <v>0.75181888462500013</v>
      </c>
      <c r="AV400" s="229">
        <f>IF(AND(AV$7&lt;=$B400+$D$4,AV$9&gt;=$D400),$E400*HLOOKUP(AV$7-$B400+1,INPUTS!$D$63:$X$64,2,FALSE)/IF(AV$7=$B400,(13-MONTH($D400)),12),0)</f>
        <v>0.75181888462500013</v>
      </c>
      <c r="AW400" s="229">
        <f>IF(AND(AW$7&lt;=$B400+$D$4,AW$9&gt;=$D400),$E400*HLOOKUP(AW$7-$B400+1,INPUTS!$D$63:$X$64,2,FALSE)/IF(AW$7=$B400,(13-MONTH($D400)),12),0)</f>
        <v>0.75181888462500013</v>
      </c>
      <c r="AX400" s="229">
        <f>IF(AND(AX$7&lt;=$B400+$D$4,AX$9&gt;=$D400),$E400*HLOOKUP(AX$7-$B400+1,INPUTS!$D$63:$X$64,2,FALSE)/IF(AX$7=$B400,(13-MONTH($D400)),12),0)</f>
        <v>0.75181888462500013</v>
      </c>
      <c r="AY400" s="229">
        <f>IF(AND(AY$7&lt;=$B400+$D$4,AY$9&gt;=$D400),$E400*HLOOKUP(AY$7-$B400+1,INPUTS!$D$63:$X$64,2,FALSE)/IF(AY$7=$B400,(13-MONTH($D400)),12),0)</f>
        <v>0.75181888462500013</v>
      </c>
      <c r="AZ400" s="229">
        <f>IF(AND(AZ$7&lt;=$B400+$D$4,AZ$9&gt;=$D400),$E400*HLOOKUP(AZ$7-$B400+1,INPUTS!$D$63:$X$64,2,FALSE)/IF(AZ$7=$B400,(13-MONTH($D400)),12),0)</f>
        <v>0.75181888462500013</v>
      </c>
      <c r="BA400" s="229">
        <f>IF(AND(BA$7&lt;=$B400+$D$4,BA$9&gt;=$D400),$E400*HLOOKUP(BA$7-$B400+1,INPUTS!$D$63:$X$64,2,FALSE)/IF(BA$7=$B400,(13-MONTH($D400)),12),0)</f>
        <v>0.75181888462500013</v>
      </c>
      <c r="BB400" s="229">
        <f>IF(AND(BB$7&lt;=$B400+$D$4,BB$9&gt;=$D400),$E400*HLOOKUP(BB$7-$B400+1,INPUTS!$D$63:$X$64,2,FALSE)/IF(BB$7=$B400,(13-MONTH($D400)),12),0)</f>
        <v>0.75181888462500013</v>
      </c>
      <c r="BC400" s="229">
        <f>IF(AND(BC$7&lt;=$B400+$D$4,BC$9&gt;=$D400),$E400*HLOOKUP(BC$7-$B400+1,INPUTS!$D$63:$X$64,2,FALSE)/IF(BC$7=$B400,(13-MONTH($D400)),12),0)</f>
        <v>0.69534422662500006</v>
      </c>
      <c r="BD400" s="229">
        <f>IF(AND(BD$7&lt;=$B400+$D$4,BD$9&gt;=$D400),$E400*HLOOKUP(BD$7-$B400+1,INPUTS!$D$63:$X$64,2,FALSE)/IF(BD$7=$B400,(13-MONTH($D400)),12),0)</f>
        <v>0.69534422662500006</v>
      </c>
      <c r="BE400" s="229">
        <f>IF(AND(BE$7&lt;=$B400+$D$4,BE$9&gt;=$D400),$E400*HLOOKUP(BE$7-$B400+1,INPUTS!$D$63:$X$64,2,FALSE)/IF(BE$7=$B400,(13-MONTH($D400)),12),0)</f>
        <v>0.69534422662500006</v>
      </c>
      <c r="BF400" s="229">
        <f>IF(AND(BF$7&lt;=$B400+$D$4,BF$9&gt;=$D400),$E400*HLOOKUP(BF$7-$B400+1,INPUTS!$D$63:$X$64,2,FALSE)/IF(BF$7=$B400,(13-MONTH($D400)),12),0)</f>
        <v>0.69534422662500006</v>
      </c>
      <c r="BG400" s="229">
        <f>IF(AND(BG$7&lt;=$B400+$D$4,BG$9&gt;=$D400),$E400*HLOOKUP(BG$7-$B400+1,INPUTS!$D$63:$X$64,2,FALSE)/IF(BG$7=$B400,(13-MONTH($D400)),12),0)</f>
        <v>0.69534422662500006</v>
      </c>
      <c r="BH400" s="229">
        <f>IF(AND(BH$7&lt;=$B400+$D$4,BH$9&gt;=$D400),$E400*HLOOKUP(BH$7-$B400+1,INPUTS!$D$63:$X$64,2,FALSE)/IF(BH$7=$B400,(13-MONTH($D400)),12),0)</f>
        <v>0.69534422662500006</v>
      </c>
      <c r="BI400" s="229">
        <f>IF(AND(BI$7&lt;=$B400+$D$4,BI$9&gt;=$D400),$E400*HLOOKUP(BI$7-$B400+1,INPUTS!$D$63:$X$64,2,FALSE)/IF(BI$7=$B400,(13-MONTH($D400)),12),0)</f>
        <v>0.69534422662500006</v>
      </c>
      <c r="BJ400" s="229">
        <f>IF(AND(BJ$7&lt;=$B400+$D$4,BJ$9&gt;=$D400),$E400*HLOOKUP(BJ$7-$B400+1,INPUTS!$D$63:$X$64,2,FALSE)/IF(BJ$7=$B400,(13-MONTH($D400)),12),0)</f>
        <v>0.69534422662500006</v>
      </c>
      <c r="BK400" s="229">
        <f>IF(AND(BK$7&lt;=$B400+$D$4,BK$9&gt;=$D400),$E400*HLOOKUP(BK$7-$B400+1,INPUTS!$D$63:$X$64,2,FALSE)/IF(BK$7=$B400,(13-MONTH($D400)),12),0)</f>
        <v>0.69534422662500006</v>
      </c>
      <c r="BL400" s="229">
        <f>IF(AND(BL$7&lt;=$B400+$D$4,BL$9&gt;=$D400),$E400*HLOOKUP(BL$7-$B400+1,INPUTS!$D$63:$X$64,2,FALSE)/IF(BL$7=$B400,(13-MONTH($D400)),12),0)</f>
        <v>0.69534422662500006</v>
      </c>
      <c r="BM400" s="229">
        <f>IF(AND(BM$7&lt;=$B400+$D$4,BM$9&gt;=$D400),$E400*HLOOKUP(BM$7-$B400+1,INPUTS!$D$63:$X$64,2,FALSE)/IF(BM$7=$B400,(13-MONTH($D400)),12),0)</f>
        <v>0.69534422662500006</v>
      </c>
      <c r="BN400" s="229">
        <f>IF(AND(BN$7&lt;=$B400+$D$4,BN$9&gt;=$D400),$E400*HLOOKUP(BN$7-$B400+1,INPUTS!$D$63:$X$64,2,FALSE)/IF(BN$7=$B400,(13-MONTH($D400)),12),0)</f>
        <v>0.69534422662500006</v>
      </c>
      <c r="BO400" s="229">
        <f>IF(AND(BO$7&lt;=$B400+$D$4,BO$9&gt;=$D400),$E400*HLOOKUP(BO$7-$B400+1,INPUTS!$D$63:$X$64,2,FALSE)/IF(BO$7=$B400,(13-MONTH($D400)),12),0)</f>
        <v>0.64325122312500016</v>
      </c>
      <c r="BP400" s="229">
        <f>IF(AND(BP$7&lt;=$B400+$D$4,BP$9&gt;=$D400),$E400*HLOOKUP(BP$7-$B400+1,INPUTS!$D$63:$X$64,2,FALSE)/IF(BP$7=$B400,(13-MONTH($D400)),12),0)</f>
        <v>0.64325122312500016</v>
      </c>
      <c r="BQ400" s="229">
        <f>IF(AND(BQ$7&lt;=$B400+$D$4,BQ$9&gt;=$D400),$E400*HLOOKUP(BQ$7-$B400+1,INPUTS!$D$63:$X$64,2,FALSE)/IF(BQ$7=$B400,(13-MONTH($D400)),12),0)</f>
        <v>0.64325122312500016</v>
      </c>
      <c r="BR400" s="229">
        <f>IF(AND(BR$7&lt;=$B400+$D$4,BR$9&gt;=$D400),$E400*HLOOKUP(BR$7-$B400+1,INPUTS!$D$63:$X$64,2,FALSE)/IF(BR$7=$B400,(13-MONTH($D400)),12),0)</f>
        <v>0.64325122312500016</v>
      </c>
      <c r="BS400" s="229">
        <f>IF(AND(BS$7&lt;=$B400+$D$4,BS$9&gt;=$D400),$E400*HLOOKUP(BS$7-$B400+1,INPUTS!$D$63:$X$64,2,FALSE)/IF(BS$7=$B400,(13-MONTH($D400)),12),0)</f>
        <v>0.64325122312500016</v>
      </c>
      <c r="BT400" s="229">
        <f>IF(AND(BT$7&lt;=$B400+$D$4,BT$9&gt;=$D400),$E400*HLOOKUP(BT$7-$B400+1,INPUTS!$D$63:$X$64,2,FALSE)/IF(BT$7=$B400,(13-MONTH($D400)),12),0)</f>
        <v>0.64325122312500016</v>
      </c>
      <c r="BU400" s="229">
        <f>IF(AND(BU$7&lt;=$B400+$D$4,BU$9&gt;=$D400),$E400*HLOOKUP(BU$7-$B400+1,INPUTS!$D$63:$X$64,2,FALSE)/IF(BU$7=$B400,(13-MONTH($D400)),12),0)</f>
        <v>0.64325122312500016</v>
      </c>
      <c r="BV400" s="229">
        <f>IF(AND(BV$7&lt;=$B400+$D$4,BV$9&gt;=$D400),$E400*HLOOKUP(BV$7-$B400+1,INPUTS!$D$63:$X$64,2,FALSE)/IF(BV$7=$B400,(13-MONTH($D400)),12),0)</f>
        <v>0.64325122312500016</v>
      </c>
      <c r="BW400" s="229">
        <f>IF(AND(BW$7&lt;=$B400+$D$4,BW$9&gt;=$D400),$E400*HLOOKUP(BW$7-$B400+1,INPUTS!$D$63:$X$64,2,FALSE)/IF(BW$7=$B400,(13-MONTH($D400)),12),0)</f>
        <v>0.64325122312500016</v>
      </c>
      <c r="BX400" s="229">
        <f>IF(AND(BX$7&lt;=$B400+$D$4,BX$9&gt;=$D400),$E400*HLOOKUP(BX$7-$B400+1,INPUTS!$D$63:$X$64,2,FALSE)/IF(BX$7=$B400,(13-MONTH($D400)),12),0)</f>
        <v>0.64325122312500016</v>
      </c>
      <c r="BY400" s="229">
        <f>IF(AND(BY$7&lt;=$B400+$D$4,BY$9&gt;=$D400),$E400*HLOOKUP(BY$7-$B400+1,INPUTS!$D$63:$X$64,2,FALSE)/IF(BY$7=$B400,(13-MONTH($D400)),12),0)</f>
        <v>0.64325122312500016</v>
      </c>
      <c r="BZ400" s="229">
        <f>IF(AND(BZ$7&lt;=$B400+$D$4,BZ$9&gt;=$D400),$E400*HLOOKUP(BZ$7-$B400+1,INPUTS!$D$63:$X$64,2,FALSE)/IF(BZ$7=$B400,(13-MONTH($D400)),12),0)</f>
        <v>0.64325122312500016</v>
      </c>
    </row>
    <row r="401" spans="1:78" x14ac:dyDescent="0.2">
      <c r="A401" s="7" t="str">
        <f t="shared" si="363"/>
        <v>Roll-in 2</v>
      </c>
      <c r="B401" s="7">
        <f t="shared" si="364"/>
        <v>2019</v>
      </c>
      <c r="C401" s="7">
        <f t="shared" si="367"/>
        <v>10</v>
      </c>
      <c r="D401" s="165">
        <f t="shared" si="365"/>
        <v>43769</v>
      </c>
      <c r="E401" s="68">
        <f t="shared" si="366"/>
        <v>265.44916000000001</v>
      </c>
      <c r="F401" s="77"/>
      <c r="G401" s="229">
        <f>IF(AND(G$7&lt;=$B401+$D$4,G$9&gt;=$D401),$E401*HLOOKUP(G$7-$B401+1,INPUTS!$D$63:$X$64,2,FALSE)/IF(G$7=$B401,(13-MONTH($D401)),12),0)</f>
        <v>0</v>
      </c>
      <c r="H401" s="229">
        <f>IF(AND(H$7&lt;=$B401+$D$4,H$9&gt;=$D401),$E401*HLOOKUP(H$7-$B401+1,INPUTS!$D$63:$X$64,2,FALSE)/IF(H$7=$B401,(13-MONTH($D401)),12),0)</f>
        <v>0</v>
      </c>
      <c r="I401" s="229">
        <f>IF(AND(I$7&lt;=$B401+$D$4,I$9&gt;=$D401),$E401*HLOOKUP(I$7-$B401+1,INPUTS!$D$63:$X$64,2,FALSE)/IF(I$7=$B401,(13-MONTH($D401)),12),0)</f>
        <v>0</v>
      </c>
      <c r="J401" s="229">
        <f>IF(AND(J$7&lt;=$B401+$D$4,J$9&gt;=$D401),$E401*HLOOKUP(J$7-$B401+1,INPUTS!$D$63:$X$64,2,FALSE)/IF(J$7=$B401,(13-MONTH($D401)),12),0)</f>
        <v>0</v>
      </c>
      <c r="K401" s="229">
        <f>IF(AND(K$7&lt;=$B401+$D$4,K$9&gt;=$D401),$E401*HLOOKUP(K$7-$B401+1,INPUTS!$D$63:$X$64,2,FALSE)/IF(K$7=$B401,(13-MONTH($D401)),12),0)</f>
        <v>0</v>
      </c>
      <c r="L401" s="229">
        <f>IF(AND(L$7&lt;=$B401+$D$4,L$9&gt;=$D401),$E401*HLOOKUP(L$7-$B401+1,INPUTS!$D$63:$X$64,2,FALSE)/IF(L$7=$B401,(13-MONTH($D401)),12),0)</f>
        <v>0</v>
      </c>
      <c r="M401" s="229">
        <f>IF(AND(M$7&lt;=$B401+$D$4,M$9&gt;=$D401),$E401*HLOOKUP(M$7-$B401+1,INPUTS!$D$63:$X$64,2,FALSE)/IF(M$7=$B401,(13-MONTH($D401)),12),0)</f>
        <v>0</v>
      </c>
      <c r="N401" s="229">
        <f>IF(AND(N$7&lt;=$B401+$D$4,N$9&gt;=$D401),$E401*HLOOKUP(N$7-$B401+1,INPUTS!$D$63:$X$64,2,FALSE)/IF(N$7=$B401,(13-MONTH($D401)),12),0)</f>
        <v>0</v>
      </c>
      <c r="O401" s="229">
        <f>IF(AND(O$7&lt;=$B401+$D$4,O$9&gt;=$D401),$E401*HLOOKUP(O$7-$B401+1,INPUTS!$D$63:$X$64,2,FALSE)/IF(O$7=$B401,(13-MONTH($D401)),12),0)</f>
        <v>0</v>
      </c>
      <c r="P401" s="229">
        <f>IF(AND(P$7&lt;=$B401+$D$4,P$9&gt;=$D401),$E401*HLOOKUP(P$7-$B401+1,INPUTS!$D$63:$X$64,2,FALSE)/IF(P$7=$B401,(13-MONTH($D401)),12),0)</f>
        <v>3.3181145000000001</v>
      </c>
      <c r="Q401" s="229">
        <f>IF(AND(Q$7&lt;=$B401+$D$4,Q$9&gt;=$D401),$E401*HLOOKUP(Q$7-$B401+1,INPUTS!$D$63:$X$64,2,FALSE)/IF(Q$7=$B401,(13-MONTH($D401)),12),0)</f>
        <v>3.3181145000000001</v>
      </c>
      <c r="R401" s="229">
        <f>IF(AND(R$7&lt;=$B401+$D$4,R$9&gt;=$D401),$E401*HLOOKUP(R$7-$B401+1,INPUTS!$D$63:$X$64,2,FALSE)/IF(R$7=$B401,(13-MONTH($D401)),12),0)</f>
        <v>3.3181145000000001</v>
      </c>
      <c r="S401" s="229">
        <f>IF(AND(S$7&lt;=$B401+$D$4,S$9&gt;=$D401),$E401*HLOOKUP(S$7-$B401+1,INPUTS!$D$63:$X$64,2,FALSE)/IF(S$7=$B401,(13-MONTH($D401)),12),0)</f>
        <v>1.5968979050333336</v>
      </c>
      <c r="T401" s="229">
        <f>IF(AND(T$7&lt;=$B401+$D$4,T$9&gt;=$D401),$E401*HLOOKUP(T$7-$B401+1,INPUTS!$D$63:$X$64,2,FALSE)/IF(T$7=$B401,(13-MONTH($D401)),12),0)</f>
        <v>1.5968979050333336</v>
      </c>
      <c r="U401" s="229">
        <f>IF(AND(U$7&lt;=$B401+$D$4,U$9&gt;=$D401),$E401*HLOOKUP(U$7-$B401+1,INPUTS!$D$63:$X$64,2,FALSE)/IF(U$7=$B401,(13-MONTH($D401)),12),0)</f>
        <v>1.5968979050333336</v>
      </c>
      <c r="V401" s="229">
        <f>IF(AND(V$7&lt;=$B401+$D$4,V$9&gt;=$D401),$E401*HLOOKUP(V$7-$B401+1,INPUTS!$D$63:$X$64,2,FALSE)/IF(V$7=$B401,(13-MONTH($D401)),12),0)</f>
        <v>1.5968979050333336</v>
      </c>
      <c r="W401" s="229">
        <f>IF(AND(W$7&lt;=$B401+$D$4,W$9&gt;=$D401),$E401*HLOOKUP(W$7-$B401+1,INPUTS!$D$63:$X$64,2,FALSE)/IF(W$7=$B401,(13-MONTH($D401)),12),0)</f>
        <v>1.5968979050333336</v>
      </c>
      <c r="X401" s="229">
        <f>IF(AND(X$7&lt;=$B401+$D$4,X$9&gt;=$D401),$E401*HLOOKUP(X$7-$B401+1,INPUTS!$D$63:$X$64,2,FALSE)/IF(X$7=$B401,(13-MONTH($D401)),12),0)</f>
        <v>1.5968979050333336</v>
      </c>
      <c r="Y401" s="229">
        <f>IF(AND(Y$7&lt;=$B401+$D$4,Y$9&gt;=$D401),$E401*HLOOKUP(Y$7-$B401+1,INPUTS!$D$63:$X$64,2,FALSE)/IF(Y$7=$B401,(13-MONTH($D401)),12),0)</f>
        <v>1.5968979050333336</v>
      </c>
      <c r="Z401" s="229">
        <f>IF(AND(Z$7&lt;=$B401+$D$4,Z$9&gt;=$D401),$E401*HLOOKUP(Z$7-$B401+1,INPUTS!$D$63:$X$64,2,FALSE)/IF(Z$7=$B401,(13-MONTH($D401)),12),0)</f>
        <v>1.5968979050333336</v>
      </c>
      <c r="AA401" s="229">
        <f>IF(AND(AA$7&lt;=$B401+$D$4,AA$9&gt;=$D401),$E401*HLOOKUP(AA$7-$B401+1,INPUTS!$D$63:$X$64,2,FALSE)/IF(AA$7=$B401,(13-MONTH($D401)),12),0)</f>
        <v>1.5968979050333336</v>
      </c>
      <c r="AB401" s="229">
        <f>IF(AND(AB$7&lt;=$B401+$D$4,AB$9&gt;=$D401),$E401*HLOOKUP(AB$7-$B401+1,INPUTS!$D$63:$X$64,2,FALSE)/IF(AB$7=$B401,(13-MONTH($D401)),12),0)</f>
        <v>1.5968979050333336</v>
      </c>
      <c r="AC401" s="229">
        <f>IF(AND(AC$7&lt;=$B401+$D$4,AC$9&gt;=$D401),$E401*HLOOKUP(AC$7-$B401+1,INPUTS!$D$63:$X$64,2,FALSE)/IF(AC$7=$B401,(13-MONTH($D401)),12),0)</f>
        <v>1.5968979050333336</v>
      </c>
      <c r="AD401" s="229">
        <f>IF(AND(AD$7&lt;=$B401+$D$4,AD$9&gt;=$D401),$E401*HLOOKUP(AD$7-$B401+1,INPUTS!$D$63:$X$64,2,FALSE)/IF(AD$7=$B401,(13-MONTH($D401)),12),0)</f>
        <v>1.5968979050333336</v>
      </c>
      <c r="AE401" s="229">
        <f>IF(AND(AE$7&lt;=$B401+$D$4,AE$9&gt;=$D401),$E401*HLOOKUP(AE$7-$B401+1,INPUTS!$D$63:$X$64,2,FALSE)/IF(AE$7=$B401,(13-MONTH($D401)),12),0)</f>
        <v>1.4770033677666667</v>
      </c>
      <c r="AF401" s="229">
        <f>IF(AND(AF$7&lt;=$B401+$D$4,AF$9&gt;=$D401),$E401*HLOOKUP(AF$7-$B401+1,INPUTS!$D$63:$X$64,2,FALSE)/IF(AF$7=$B401,(13-MONTH($D401)),12),0)</f>
        <v>1.4770033677666667</v>
      </c>
      <c r="AG401" s="229">
        <f>IF(AND(AG$7&lt;=$B401+$D$4,AG$9&gt;=$D401),$E401*HLOOKUP(AG$7-$B401+1,INPUTS!$D$63:$X$64,2,FALSE)/IF(AG$7=$B401,(13-MONTH($D401)),12),0)</f>
        <v>1.4770033677666667</v>
      </c>
      <c r="AH401" s="229">
        <f>IF(AND(AH$7&lt;=$B401+$D$4,AH$9&gt;=$D401),$E401*HLOOKUP(AH$7-$B401+1,INPUTS!$D$63:$X$64,2,FALSE)/IF(AH$7=$B401,(13-MONTH($D401)),12),0)</f>
        <v>1.4770033677666667</v>
      </c>
      <c r="AI401" s="229">
        <f>IF(AND(AI$7&lt;=$B401+$D$4,AI$9&gt;=$D401),$E401*HLOOKUP(AI$7-$B401+1,INPUTS!$D$63:$X$64,2,FALSE)/IF(AI$7=$B401,(13-MONTH($D401)),12),0)</f>
        <v>1.4770033677666667</v>
      </c>
      <c r="AJ401" s="229">
        <f>IF(AND(AJ$7&lt;=$B401+$D$4,AJ$9&gt;=$D401),$E401*HLOOKUP(AJ$7-$B401+1,INPUTS!$D$63:$X$64,2,FALSE)/IF(AJ$7=$B401,(13-MONTH($D401)),12),0)</f>
        <v>1.4770033677666667</v>
      </c>
      <c r="AK401" s="229">
        <f>IF(AND(AK$7&lt;=$B401+$D$4,AK$9&gt;=$D401),$E401*HLOOKUP(AK$7-$B401+1,INPUTS!$D$63:$X$64,2,FALSE)/IF(AK$7=$B401,(13-MONTH($D401)),12),0)</f>
        <v>1.4770033677666667</v>
      </c>
      <c r="AL401" s="229">
        <f>IF(AND(AL$7&lt;=$B401+$D$4,AL$9&gt;=$D401),$E401*HLOOKUP(AL$7-$B401+1,INPUTS!$D$63:$X$64,2,FALSE)/IF(AL$7=$B401,(13-MONTH($D401)),12),0)</f>
        <v>1.4770033677666667</v>
      </c>
      <c r="AM401" s="229">
        <f>IF(AND(AM$7&lt;=$B401+$D$4,AM$9&gt;=$D401),$E401*HLOOKUP(AM$7-$B401+1,INPUTS!$D$63:$X$64,2,FALSE)/IF(AM$7=$B401,(13-MONTH($D401)),12),0)</f>
        <v>1.4770033677666667</v>
      </c>
      <c r="AN401" s="229">
        <f>IF(AND(AN$7&lt;=$B401+$D$4,AN$9&gt;=$D401),$E401*HLOOKUP(AN$7-$B401+1,INPUTS!$D$63:$X$64,2,FALSE)/IF(AN$7=$B401,(13-MONTH($D401)),12),0)</f>
        <v>1.4770033677666667</v>
      </c>
      <c r="AO401" s="229">
        <f>IF(AND(AO$7&lt;=$B401+$D$4,AO$9&gt;=$D401),$E401*HLOOKUP(AO$7-$B401+1,INPUTS!$D$63:$X$64,2,FALSE)/IF(AO$7=$B401,(13-MONTH($D401)),12),0)</f>
        <v>1.4770033677666667</v>
      </c>
      <c r="AP401" s="229">
        <f>IF(AND(AP$7&lt;=$B401+$D$4,AP$9&gt;=$D401),$E401*HLOOKUP(AP$7-$B401+1,INPUTS!$D$63:$X$64,2,FALSE)/IF(AP$7=$B401,(13-MONTH($D401)),12),0)</f>
        <v>1.4770033677666667</v>
      </c>
      <c r="AQ401" s="229">
        <f>IF(AND(AQ$7&lt;=$B401+$D$4,AQ$9&gt;=$D401),$E401*HLOOKUP(AQ$7-$B401+1,INPUTS!$D$63:$X$64,2,FALSE)/IF(AQ$7=$B401,(13-MONTH($D401)),12),0)</f>
        <v>1.3663995511</v>
      </c>
      <c r="AR401" s="229">
        <f>IF(AND(AR$7&lt;=$B401+$D$4,AR$9&gt;=$D401),$E401*HLOOKUP(AR$7-$B401+1,INPUTS!$D$63:$X$64,2,FALSE)/IF(AR$7=$B401,(13-MONTH($D401)),12),0)</f>
        <v>1.3663995511</v>
      </c>
      <c r="AS401" s="229">
        <f>IF(AND(AS$7&lt;=$B401+$D$4,AS$9&gt;=$D401),$E401*HLOOKUP(AS$7-$B401+1,INPUTS!$D$63:$X$64,2,FALSE)/IF(AS$7=$B401,(13-MONTH($D401)),12),0)</f>
        <v>1.3663995511</v>
      </c>
      <c r="AT401" s="229">
        <f>IF(AND(AT$7&lt;=$B401+$D$4,AT$9&gt;=$D401),$E401*HLOOKUP(AT$7-$B401+1,INPUTS!$D$63:$X$64,2,FALSE)/IF(AT$7=$B401,(13-MONTH($D401)),12),0)</f>
        <v>1.3663995511</v>
      </c>
      <c r="AU401" s="229">
        <f>IF(AND(AU$7&lt;=$B401+$D$4,AU$9&gt;=$D401),$E401*HLOOKUP(AU$7-$B401+1,INPUTS!$D$63:$X$64,2,FALSE)/IF(AU$7=$B401,(13-MONTH($D401)),12),0)</f>
        <v>1.3663995511</v>
      </c>
      <c r="AV401" s="229">
        <f>IF(AND(AV$7&lt;=$B401+$D$4,AV$9&gt;=$D401),$E401*HLOOKUP(AV$7-$B401+1,INPUTS!$D$63:$X$64,2,FALSE)/IF(AV$7=$B401,(13-MONTH($D401)),12),0)</f>
        <v>1.3663995511</v>
      </c>
      <c r="AW401" s="229">
        <f>IF(AND(AW$7&lt;=$B401+$D$4,AW$9&gt;=$D401),$E401*HLOOKUP(AW$7-$B401+1,INPUTS!$D$63:$X$64,2,FALSE)/IF(AW$7=$B401,(13-MONTH($D401)),12),0)</f>
        <v>1.3663995511</v>
      </c>
      <c r="AX401" s="229">
        <f>IF(AND(AX$7&lt;=$B401+$D$4,AX$9&gt;=$D401),$E401*HLOOKUP(AX$7-$B401+1,INPUTS!$D$63:$X$64,2,FALSE)/IF(AX$7=$B401,(13-MONTH($D401)),12),0)</f>
        <v>1.3663995511</v>
      </c>
      <c r="AY401" s="229">
        <f>IF(AND(AY$7&lt;=$B401+$D$4,AY$9&gt;=$D401),$E401*HLOOKUP(AY$7-$B401+1,INPUTS!$D$63:$X$64,2,FALSE)/IF(AY$7=$B401,(13-MONTH($D401)),12),0)</f>
        <v>1.3663995511</v>
      </c>
      <c r="AZ401" s="229">
        <f>IF(AND(AZ$7&lt;=$B401+$D$4,AZ$9&gt;=$D401),$E401*HLOOKUP(AZ$7-$B401+1,INPUTS!$D$63:$X$64,2,FALSE)/IF(AZ$7=$B401,(13-MONTH($D401)),12),0)</f>
        <v>1.3663995511</v>
      </c>
      <c r="BA401" s="229">
        <f>IF(AND(BA$7&lt;=$B401+$D$4,BA$9&gt;=$D401),$E401*HLOOKUP(BA$7-$B401+1,INPUTS!$D$63:$X$64,2,FALSE)/IF(BA$7=$B401,(13-MONTH($D401)),12),0)</f>
        <v>1.3663995511</v>
      </c>
      <c r="BB401" s="229">
        <f>IF(AND(BB$7&lt;=$B401+$D$4,BB$9&gt;=$D401),$E401*HLOOKUP(BB$7-$B401+1,INPUTS!$D$63:$X$64,2,FALSE)/IF(BB$7=$B401,(13-MONTH($D401)),12),0)</f>
        <v>1.3663995511</v>
      </c>
      <c r="BC401" s="229">
        <f>IF(AND(BC$7&lt;=$B401+$D$4,BC$9&gt;=$D401),$E401*HLOOKUP(BC$7-$B401+1,INPUTS!$D$63:$X$64,2,FALSE)/IF(BC$7=$B401,(13-MONTH($D401)),12),0)</f>
        <v>1.2637592092333334</v>
      </c>
      <c r="BD401" s="229">
        <f>IF(AND(BD$7&lt;=$B401+$D$4,BD$9&gt;=$D401),$E401*HLOOKUP(BD$7-$B401+1,INPUTS!$D$63:$X$64,2,FALSE)/IF(BD$7=$B401,(13-MONTH($D401)),12),0)</f>
        <v>1.2637592092333334</v>
      </c>
      <c r="BE401" s="229">
        <f>IF(AND(BE$7&lt;=$B401+$D$4,BE$9&gt;=$D401),$E401*HLOOKUP(BE$7-$B401+1,INPUTS!$D$63:$X$64,2,FALSE)/IF(BE$7=$B401,(13-MONTH($D401)),12),0)</f>
        <v>1.2637592092333334</v>
      </c>
      <c r="BF401" s="229">
        <f>IF(AND(BF$7&lt;=$B401+$D$4,BF$9&gt;=$D401),$E401*HLOOKUP(BF$7-$B401+1,INPUTS!$D$63:$X$64,2,FALSE)/IF(BF$7=$B401,(13-MONTH($D401)),12),0)</f>
        <v>1.2637592092333334</v>
      </c>
      <c r="BG401" s="229">
        <f>IF(AND(BG$7&lt;=$B401+$D$4,BG$9&gt;=$D401),$E401*HLOOKUP(BG$7-$B401+1,INPUTS!$D$63:$X$64,2,FALSE)/IF(BG$7=$B401,(13-MONTH($D401)),12),0)</f>
        <v>1.2637592092333334</v>
      </c>
      <c r="BH401" s="229">
        <f>IF(AND(BH$7&lt;=$B401+$D$4,BH$9&gt;=$D401),$E401*HLOOKUP(BH$7-$B401+1,INPUTS!$D$63:$X$64,2,FALSE)/IF(BH$7=$B401,(13-MONTH($D401)),12),0)</f>
        <v>1.2637592092333334</v>
      </c>
      <c r="BI401" s="229">
        <f>IF(AND(BI$7&lt;=$B401+$D$4,BI$9&gt;=$D401),$E401*HLOOKUP(BI$7-$B401+1,INPUTS!$D$63:$X$64,2,FALSE)/IF(BI$7=$B401,(13-MONTH($D401)),12),0)</f>
        <v>1.2637592092333334</v>
      </c>
      <c r="BJ401" s="229">
        <f>IF(AND(BJ$7&lt;=$B401+$D$4,BJ$9&gt;=$D401),$E401*HLOOKUP(BJ$7-$B401+1,INPUTS!$D$63:$X$64,2,FALSE)/IF(BJ$7=$B401,(13-MONTH($D401)),12),0)</f>
        <v>1.2637592092333334</v>
      </c>
      <c r="BK401" s="229">
        <f>IF(AND(BK$7&lt;=$B401+$D$4,BK$9&gt;=$D401),$E401*HLOOKUP(BK$7-$B401+1,INPUTS!$D$63:$X$64,2,FALSE)/IF(BK$7=$B401,(13-MONTH($D401)),12),0)</f>
        <v>1.2637592092333334</v>
      </c>
      <c r="BL401" s="229">
        <f>IF(AND(BL$7&lt;=$B401+$D$4,BL$9&gt;=$D401),$E401*HLOOKUP(BL$7-$B401+1,INPUTS!$D$63:$X$64,2,FALSE)/IF(BL$7=$B401,(13-MONTH($D401)),12),0)</f>
        <v>1.2637592092333334</v>
      </c>
      <c r="BM401" s="229">
        <f>IF(AND(BM$7&lt;=$B401+$D$4,BM$9&gt;=$D401),$E401*HLOOKUP(BM$7-$B401+1,INPUTS!$D$63:$X$64,2,FALSE)/IF(BM$7=$B401,(13-MONTH($D401)),12),0)</f>
        <v>1.2637592092333334</v>
      </c>
      <c r="BN401" s="229">
        <f>IF(AND(BN$7&lt;=$B401+$D$4,BN$9&gt;=$D401),$E401*HLOOKUP(BN$7-$B401+1,INPUTS!$D$63:$X$64,2,FALSE)/IF(BN$7=$B401,(13-MONTH($D401)),12),0)</f>
        <v>1.2637592092333334</v>
      </c>
      <c r="BO401" s="229">
        <f>IF(AND(BO$7&lt;=$B401+$D$4,BO$9&gt;=$D401),$E401*HLOOKUP(BO$7-$B401+1,INPUTS!$D$63:$X$64,2,FALSE)/IF(BO$7=$B401,(13-MONTH($D401)),12),0)</f>
        <v>1.1690823421666667</v>
      </c>
      <c r="BP401" s="229">
        <f>IF(AND(BP$7&lt;=$B401+$D$4,BP$9&gt;=$D401),$E401*HLOOKUP(BP$7-$B401+1,INPUTS!$D$63:$X$64,2,FALSE)/IF(BP$7=$B401,(13-MONTH($D401)),12),0)</f>
        <v>1.1690823421666667</v>
      </c>
      <c r="BQ401" s="229">
        <f>IF(AND(BQ$7&lt;=$B401+$D$4,BQ$9&gt;=$D401),$E401*HLOOKUP(BQ$7-$B401+1,INPUTS!$D$63:$X$64,2,FALSE)/IF(BQ$7=$B401,(13-MONTH($D401)),12),0)</f>
        <v>1.1690823421666667</v>
      </c>
      <c r="BR401" s="229">
        <f>IF(AND(BR$7&lt;=$B401+$D$4,BR$9&gt;=$D401),$E401*HLOOKUP(BR$7-$B401+1,INPUTS!$D$63:$X$64,2,FALSE)/IF(BR$7=$B401,(13-MONTH($D401)),12),0)</f>
        <v>1.1690823421666667</v>
      </c>
      <c r="BS401" s="229">
        <f>IF(AND(BS$7&lt;=$B401+$D$4,BS$9&gt;=$D401),$E401*HLOOKUP(BS$7-$B401+1,INPUTS!$D$63:$X$64,2,FALSE)/IF(BS$7=$B401,(13-MONTH($D401)),12),0)</f>
        <v>1.1690823421666667</v>
      </c>
      <c r="BT401" s="229">
        <f>IF(AND(BT$7&lt;=$B401+$D$4,BT$9&gt;=$D401),$E401*HLOOKUP(BT$7-$B401+1,INPUTS!$D$63:$X$64,2,FALSE)/IF(BT$7=$B401,(13-MONTH($D401)),12),0)</f>
        <v>1.1690823421666667</v>
      </c>
      <c r="BU401" s="229">
        <f>IF(AND(BU$7&lt;=$B401+$D$4,BU$9&gt;=$D401),$E401*HLOOKUP(BU$7-$B401+1,INPUTS!$D$63:$X$64,2,FALSE)/IF(BU$7=$B401,(13-MONTH($D401)),12),0)</f>
        <v>1.1690823421666667</v>
      </c>
      <c r="BV401" s="229">
        <f>IF(AND(BV$7&lt;=$B401+$D$4,BV$9&gt;=$D401),$E401*HLOOKUP(BV$7-$B401+1,INPUTS!$D$63:$X$64,2,FALSE)/IF(BV$7=$B401,(13-MONTH($D401)),12),0)</f>
        <v>1.1690823421666667</v>
      </c>
      <c r="BW401" s="229">
        <f>IF(AND(BW$7&lt;=$B401+$D$4,BW$9&gt;=$D401),$E401*HLOOKUP(BW$7-$B401+1,INPUTS!$D$63:$X$64,2,FALSE)/IF(BW$7=$B401,(13-MONTH($D401)),12),0)</f>
        <v>1.1690823421666667</v>
      </c>
      <c r="BX401" s="229">
        <f>IF(AND(BX$7&lt;=$B401+$D$4,BX$9&gt;=$D401),$E401*HLOOKUP(BX$7-$B401+1,INPUTS!$D$63:$X$64,2,FALSE)/IF(BX$7=$B401,(13-MONTH($D401)),12),0)</f>
        <v>1.1690823421666667</v>
      </c>
      <c r="BY401" s="229">
        <f>IF(AND(BY$7&lt;=$B401+$D$4,BY$9&gt;=$D401),$E401*HLOOKUP(BY$7-$B401+1,INPUTS!$D$63:$X$64,2,FALSE)/IF(BY$7=$B401,(13-MONTH($D401)),12),0)</f>
        <v>1.1690823421666667</v>
      </c>
      <c r="BZ401" s="229">
        <f>IF(AND(BZ$7&lt;=$B401+$D$4,BZ$9&gt;=$D401),$E401*HLOOKUP(BZ$7-$B401+1,INPUTS!$D$63:$X$64,2,FALSE)/IF(BZ$7=$B401,(13-MONTH($D401)),12),0)</f>
        <v>1.1690823421666667</v>
      </c>
    </row>
    <row r="402" spans="1:78" x14ac:dyDescent="0.2">
      <c r="A402" s="7" t="str">
        <f t="shared" si="363"/>
        <v>Roll-in 2</v>
      </c>
      <c r="B402" s="7">
        <f t="shared" si="364"/>
        <v>2019</v>
      </c>
      <c r="C402" s="7">
        <f t="shared" si="367"/>
        <v>11</v>
      </c>
      <c r="D402" s="165">
        <f t="shared" si="365"/>
        <v>43799</v>
      </c>
      <c r="E402" s="68">
        <f t="shared" si="366"/>
        <v>-9.6154600000000201</v>
      </c>
      <c r="F402" s="77"/>
      <c r="G402" s="229">
        <f>IF(AND(G$7&lt;=$B402+$D$4,G$9&gt;=$D402),$E402*HLOOKUP(G$7-$B402+1,INPUTS!$D$63:$X$64,2,FALSE)/IF(G$7=$B402,(13-MONTH($D402)),12),0)</f>
        <v>0</v>
      </c>
      <c r="H402" s="229">
        <f>IF(AND(H$7&lt;=$B402+$D$4,H$9&gt;=$D402),$E402*HLOOKUP(H$7-$B402+1,INPUTS!$D$63:$X$64,2,FALSE)/IF(H$7=$B402,(13-MONTH($D402)),12),0)</f>
        <v>0</v>
      </c>
      <c r="I402" s="229">
        <f>IF(AND(I$7&lt;=$B402+$D$4,I$9&gt;=$D402),$E402*HLOOKUP(I$7-$B402+1,INPUTS!$D$63:$X$64,2,FALSE)/IF(I$7=$B402,(13-MONTH($D402)),12),0)</f>
        <v>0</v>
      </c>
      <c r="J402" s="229">
        <f>IF(AND(J$7&lt;=$B402+$D$4,J$9&gt;=$D402),$E402*HLOOKUP(J$7-$B402+1,INPUTS!$D$63:$X$64,2,FALSE)/IF(J$7=$B402,(13-MONTH($D402)),12),0)</f>
        <v>0</v>
      </c>
      <c r="K402" s="229">
        <f>IF(AND(K$7&lt;=$B402+$D$4,K$9&gt;=$D402),$E402*HLOOKUP(K$7-$B402+1,INPUTS!$D$63:$X$64,2,FALSE)/IF(K$7=$B402,(13-MONTH($D402)),12),0)</f>
        <v>0</v>
      </c>
      <c r="L402" s="229">
        <f>IF(AND(L$7&lt;=$B402+$D$4,L$9&gt;=$D402),$E402*HLOOKUP(L$7-$B402+1,INPUTS!$D$63:$X$64,2,FALSE)/IF(L$7=$B402,(13-MONTH($D402)),12),0)</f>
        <v>0</v>
      </c>
      <c r="M402" s="229">
        <f>IF(AND(M$7&lt;=$B402+$D$4,M$9&gt;=$D402),$E402*HLOOKUP(M$7-$B402+1,INPUTS!$D$63:$X$64,2,FALSE)/IF(M$7=$B402,(13-MONTH($D402)),12),0)</f>
        <v>0</v>
      </c>
      <c r="N402" s="229">
        <f>IF(AND(N$7&lt;=$B402+$D$4,N$9&gt;=$D402),$E402*HLOOKUP(N$7-$B402+1,INPUTS!$D$63:$X$64,2,FALSE)/IF(N$7=$B402,(13-MONTH($D402)),12),0)</f>
        <v>0</v>
      </c>
      <c r="O402" s="229">
        <f>IF(AND(O$7&lt;=$B402+$D$4,O$9&gt;=$D402),$E402*HLOOKUP(O$7-$B402+1,INPUTS!$D$63:$X$64,2,FALSE)/IF(O$7=$B402,(13-MONTH($D402)),12),0)</f>
        <v>0</v>
      </c>
      <c r="P402" s="229">
        <f>IF(AND(P$7&lt;=$B402+$D$4,P$9&gt;=$D402),$E402*HLOOKUP(P$7-$B402+1,INPUTS!$D$63:$X$64,2,FALSE)/IF(P$7=$B402,(13-MONTH($D402)),12),0)</f>
        <v>0</v>
      </c>
      <c r="Q402" s="229">
        <f>IF(AND(Q$7&lt;=$B402+$D$4,Q$9&gt;=$D402),$E402*HLOOKUP(Q$7-$B402+1,INPUTS!$D$63:$X$64,2,FALSE)/IF(Q$7=$B402,(13-MONTH($D402)),12),0)</f>
        <v>-0.18028987500000038</v>
      </c>
      <c r="R402" s="229">
        <f>IF(AND(R$7&lt;=$B402+$D$4,R$9&gt;=$D402),$E402*HLOOKUP(R$7-$B402+1,INPUTS!$D$63:$X$64,2,FALSE)/IF(R$7=$B402,(13-MONTH($D402)),12),0)</f>
        <v>-0.18028987500000038</v>
      </c>
      <c r="S402" s="229">
        <f>IF(AND(S$7&lt;=$B402+$D$4,S$9&gt;=$D402),$E402*HLOOKUP(S$7-$B402+1,INPUTS!$D$63:$X$64,2,FALSE)/IF(S$7=$B402,(13-MONTH($D402)),12),0)</f>
        <v>-5.7845004783333459E-2</v>
      </c>
      <c r="T402" s="229">
        <f>IF(AND(T$7&lt;=$B402+$D$4,T$9&gt;=$D402),$E402*HLOOKUP(T$7-$B402+1,INPUTS!$D$63:$X$64,2,FALSE)/IF(T$7=$B402,(13-MONTH($D402)),12),0)</f>
        <v>-5.7845004783333459E-2</v>
      </c>
      <c r="U402" s="229">
        <f>IF(AND(U$7&lt;=$B402+$D$4,U$9&gt;=$D402),$E402*HLOOKUP(U$7-$B402+1,INPUTS!$D$63:$X$64,2,FALSE)/IF(U$7=$B402,(13-MONTH($D402)),12),0)</f>
        <v>-5.7845004783333459E-2</v>
      </c>
      <c r="V402" s="229">
        <f>IF(AND(V$7&lt;=$B402+$D$4,V$9&gt;=$D402),$E402*HLOOKUP(V$7-$B402+1,INPUTS!$D$63:$X$64,2,FALSE)/IF(V$7=$B402,(13-MONTH($D402)),12),0)</f>
        <v>-5.7845004783333459E-2</v>
      </c>
      <c r="W402" s="229">
        <f>IF(AND(W$7&lt;=$B402+$D$4,W$9&gt;=$D402),$E402*HLOOKUP(W$7-$B402+1,INPUTS!$D$63:$X$64,2,FALSE)/IF(W$7=$B402,(13-MONTH($D402)),12),0)</f>
        <v>-5.7845004783333459E-2</v>
      </c>
      <c r="X402" s="229">
        <f>IF(AND(X$7&lt;=$B402+$D$4,X$9&gt;=$D402),$E402*HLOOKUP(X$7-$B402+1,INPUTS!$D$63:$X$64,2,FALSE)/IF(X$7=$B402,(13-MONTH($D402)),12),0)</f>
        <v>-5.7845004783333459E-2</v>
      </c>
      <c r="Y402" s="229">
        <f>IF(AND(Y$7&lt;=$B402+$D$4,Y$9&gt;=$D402),$E402*HLOOKUP(Y$7-$B402+1,INPUTS!$D$63:$X$64,2,FALSE)/IF(Y$7=$B402,(13-MONTH($D402)),12),0)</f>
        <v>-5.7845004783333459E-2</v>
      </c>
      <c r="Z402" s="229">
        <f>IF(AND(Z$7&lt;=$B402+$D$4,Z$9&gt;=$D402),$E402*HLOOKUP(Z$7-$B402+1,INPUTS!$D$63:$X$64,2,FALSE)/IF(Z$7=$B402,(13-MONTH($D402)),12),0)</f>
        <v>-5.7845004783333459E-2</v>
      </c>
      <c r="AA402" s="229">
        <f>IF(AND(AA$7&lt;=$B402+$D$4,AA$9&gt;=$D402),$E402*HLOOKUP(AA$7-$B402+1,INPUTS!$D$63:$X$64,2,FALSE)/IF(AA$7=$B402,(13-MONTH($D402)),12),0)</f>
        <v>-5.7845004783333459E-2</v>
      </c>
      <c r="AB402" s="229">
        <f>IF(AND(AB$7&lt;=$B402+$D$4,AB$9&gt;=$D402),$E402*HLOOKUP(AB$7-$B402+1,INPUTS!$D$63:$X$64,2,FALSE)/IF(AB$7=$B402,(13-MONTH($D402)),12),0)</f>
        <v>-5.7845004783333459E-2</v>
      </c>
      <c r="AC402" s="229">
        <f>IF(AND(AC$7&lt;=$B402+$D$4,AC$9&gt;=$D402),$E402*HLOOKUP(AC$7-$B402+1,INPUTS!$D$63:$X$64,2,FALSE)/IF(AC$7=$B402,(13-MONTH($D402)),12),0)</f>
        <v>-5.7845004783333459E-2</v>
      </c>
      <c r="AD402" s="229">
        <f>IF(AND(AD$7&lt;=$B402+$D$4,AD$9&gt;=$D402),$E402*HLOOKUP(AD$7-$B402+1,INPUTS!$D$63:$X$64,2,FALSE)/IF(AD$7=$B402,(13-MONTH($D402)),12),0)</f>
        <v>-5.7845004783333459E-2</v>
      </c>
      <c r="AE402" s="229">
        <f>IF(AND(AE$7&lt;=$B402+$D$4,AE$9&gt;=$D402),$E402*HLOOKUP(AE$7-$B402+1,INPUTS!$D$63:$X$64,2,FALSE)/IF(AE$7=$B402,(13-MONTH($D402)),12),0)</f>
        <v>-5.3502022016666768E-2</v>
      </c>
      <c r="AF402" s="229">
        <f>IF(AND(AF$7&lt;=$B402+$D$4,AF$9&gt;=$D402),$E402*HLOOKUP(AF$7-$B402+1,INPUTS!$D$63:$X$64,2,FALSE)/IF(AF$7=$B402,(13-MONTH($D402)),12),0)</f>
        <v>-5.3502022016666768E-2</v>
      </c>
      <c r="AG402" s="229">
        <f>IF(AND(AG$7&lt;=$B402+$D$4,AG$9&gt;=$D402),$E402*HLOOKUP(AG$7-$B402+1,INPUTS!$D$63:$X$64,2,FALSE)/IF(AG$7=$B402,(13-MONTH($D402)),12),0)</f>
        <v>-5.3502022016666768E-2</v>
      </c>
      <c r="AH402" s="229">
        <f>IF(AND(AH$7&lt;=$B402+$D$4,AH$9&gt;=$D402),$E402*HLOOKUP(AH$7-$B402+1,INPUTS!$D$63:$X$64,2,FALSE)/IF(AH$7=$B402,(13-MONTH($D402)),12),0)</f>
        <v>-5.3502022016666768E-2</v>
      </c>
      <c r="AI402" s="229">
        <f>IF(AND(AI$7&lt;=$B402+$D$4,AI$9&gt;=$D402),$E402*HLOOKUP(AI$7-$B402+1,INPUTS!$D$63:$X$64,2,FALSE)/IF(AI$7=$B402,(13-MONTH($D402)),12),0)</f>
        <v>-5.3502022016666768E-2</v>
      </c>
      <c r="AJ402" s="229">
        <f>IF(AND(AJ$7&lt;=$B402+$D$4,AJ$9&gt;=$D402),$E402*HLOOKUP(AJ$7-$B402+1,INPUTS!$D$63:$X$64,2,FALSE)/IF(AJ$7=$B402,(13-MONTH($D402)),12),0)</f>
        <v>-5.3502022016666768E-2</v>
      </c>
      <c r="AK402" s="229">
        <f>IF(AND(AK$7&lt;=$B402+$D$4,AK$9&gt;=$D402),$E402*HLOOKUP(AK$7-$B402+1,INPUTS!$D$63:$X$64,2,FALSE)/IF(AK$7=$B402,(13-MONTH($D402)),12),0)</f>
        <v>-5.3502022016666768E-2</v>
      </c>
      <c r="AL402" s="229">
        <f>IF(AND(AL$7&lt;=$B402+$D$4,AL$9&gt;=$D402),$E402*HLOOKUP(AL$7-$B402+1,INPUTS!$D$63:$X$64,2,FALSE)/IF(AL$7=$B402,(13-MONTH($D402)),12),0)</f>
        <v>-5.3502022016666768E-2</v>
      </c>
      <c r="AM402" s="229">
        <f>IF(AND(AM$7&lt;=$B402+$D$4,AM$9&gt;=$D402),$E402*HLOOKUP(AM$7-$B402+1,INPUTS!$D$63:$X$64,2,FALSE)/IF(AM$7=$B402,(13-MONTH($D402)),12),0)</f>
        <v>-5.3502022016666768E-2</v>
      </c>
      <c r="AN402" s="229">
        <f>IF(AND(AN$7&lt;=$B402+$D$4,AN$9&gt;=$D402),$E402*HLOOKUP(AN$7-$B402+1,INPUTS!$D$63:$X$64,2,FALSE)/IF(AN$7=$B402,(13-MONTH($D402)),12),0)</f>
        <v>-5.3502022016666768E-2</v>
      </c>
      <c r="AO402" s="229">
        <f>IF(AND(AO$7&lt;=$B402+$D$4,AO$9&gt;=$D402),$E402*HLOOKUP(AO$7-$B402+1,INPUTS!$D$63:$X$64,2,FALSE)/IF(AO$7=$B402,(13-MONTH($D402)),12),0)</f>
        <v>-5.3502022016666768E-2</v>
      </c>
      <c r="AP402" s="229">
        <f>IF(AND(AP$7&lt;=$B402+$D$4,AP$9&gt;=$D402),$E402*HLOOKUP(AP$7-$B402+1,INPUTS!$D$63:$X$64,2,FALSE)/IF(AP$7=$B402,(13-MONTH($D402)),12),0)</f>
        <v>-5.3502022016666768E-2</v>
      </c>
      <c r="AQ402" s="229">
        <f>IF(AND(AQ$7&lt;=$B402+$D$4,AQ$9&gt;=$D402),$E402*HLOOKUP(AQ$7-$B402+1,INPUTS!$D$63:$X$64,2,FALSE)/IF(AQ$7=$B402,(13-MONTH($D402)),12),0)</f>
        <v>-4.9495580350000103E-2</v>
      </c>
      <c r="AR402" s="229">
        <f>IF(AND(AR$7&lt;=$B402+$D$4,AR$9&gt;=$D402),$E402*HLOOKUP(AR$7-$B402+1,INPUTS!$D$63:$X$64,2,FALSE)/IF(AR$7=$B402,(13-MONTH($D402)),12),0)</f>
        <v>-4.9495580350000103E-2</v>
      </c>
      <c r="AS402" s="229">
        <f>IF(AND(AS$7&lt;=$B402+$D$4,AS$9&gt;=$D402),$E402*HLOOKUP(AS$7-$B402+1,INPUTS!$D$63:$X$64,2,FALSE)/IF(AS$7=$B402,(13-MONTH($D402)),12),0)</f>
        <v>-4.9495580350000103E-2</v>
      </c>
      <c r="AT402" s="229">
        <f>IF(AND(AT$7&lt;=$B402+$D$4,AT$9&gt;=$D402),$E402*HLOOKUP(AT$7-$B402+1,INPUTS!$D$63:$X$64,2,FALSE)/IF(AT$7=$B402,(13-MONTH($D402)),12),0)</f>
        <v>-4.9495580350000103E-2</v>
      </c>
      <c r="AU402" s="229">
        <f>IF(AND(AU$7&lt;=$B402+$D$4,AU$9&gt;=$D402),$E402*HLOOKUP(AU$7-$B402+1,INPUTS!$D$63:$X$64,2,FALSE)/IF(AU$7=$B402,(13-MONTH($D402)),12),0)</f>
        <v>-4.9495580350000103E-2</v>
      </c>
      <c r="AV402" s="229">
        <f>IF(AND(AV$7&lt;=$B402+$D$4,AV$9&gt;=$D402),$E402*HLOOKUP(AV$7-$B402+1,INPUTS!$D$63:$X$64,2,FALSE)/IF(AV$7=$B402,(13-MONTH($D402)),12),0)</f>
        <v>-4.9495580350000103E-2</v>
      </c>
      <c r="AW402" s="229">
        <f>IF(AND(AW$7&lt;=$B402+$D$4,AW$9&gt;=$D402),$E402*HLOOKUP(AW$7-$B402+1,INPUTS!$D$63:$X$64,2,FALSE)/IF(AW$7=$B402,(13-MONTH($D402)),12),0)</f>
        <v>-4.9495580350000103E-2</v>
      </c>
      <c r="AX402" s="229">
        <f>IF(AND(AX$7&lt;=$B402+$D$4,AX$9&gt;=$D402),$E402*HLOOKUP(AX$7-$B402+1,INPUTS!$D$63:$X$64,2,FALSE)/IF(AX$7=$B402,(13-MONTH($D402)),12),0)</f>
        <v>-4.9495580350000103E-2</v>
      </c>
      <c r="AY402" s="229">
        <f>IF(AND(AY$7&lt;=$B402+$D$4,AY$9&gt;=$D402),$E402*HLOOKUP(AY$7-$B402+1,INPUTS!$D$63:$X$64,2,FALSE)/IF(AY$7=$B402,(13-MONTH($D402)),12),0)</f>
        <v>-4.9495580350000103E-2</v>
      </c>
      <c r="AZ402" s="229">
        <f>IF(AND(AZ$7&lt;=$B402+$D$4,AZ$9&gt;=$D402),$E402*HLOOKUP(AZ$7-$B402+1,INPUTS!$D$63:$X$64,2,FALSE)/IF(AZ$7=$B402,(13-MONTH($D402)),12),0)</f>
        <v>-4.9495580350000103E-2</v>
      </c>
      <c r="BA402" s="229">
        <f>IF(AND(BA$7&lt;=$B402+$D$4,BA$9&gt;=$D402),$E402*HLOOKUP(BA$7-$B402+1,INPUTS!$D$63:$X$64,2,FALSE)/IF(BA$7=$B402,(13-MONTH($D402)),12),0)</f>
        <v>-4.9495580350000103E-2</v>
      </c>
      <c r="BB402" s="229">
        <f>IF(AND(BB$7&lt;=$B402+$D$4,BB$9&gt;=$D402),$E402*HLOOKUP(BB$7-$B402+1,INPUTS!$D$63:$X$64,2,FALSE)/IF(BB$7=$B402,(13-MONTH($D402)),12),0)</f>
        <v>-4.9495580350000103E-2</v>
      </c>
      <c r="BC402" s="229">
        <f>IF(AND(BC$7&lt;=$B402+$D$4,BC$9&gt;=$D402),$E402*HLOOKUP(BC$7-$B402+1,INPUTS!$D$63:$X$64,2,FALSE)/IF(BC$7=$B402,(13-MONTH($D402)),12),0)</f>
        <v>-4.5777602483333429E-2</v>
      </c>
      <c r="BD402" s="229">
        <f>IF(AND(BD$7&lt;=$B402+$D$4,BD$9&gt;=$D402),$E402*HLOOKUP(BD$7-$B402+1,INPUTS!$D$63:$X$64,2,FALSE)/IF(BD$7=$B402,(13-MONTH($D402)),12),0)</f>
        <v>-4.5777602483333429E-2</v>
      </c>
      <c r="BE402" s="229">
        <f>IF(AND(BE$7&lt;=$B402+$D$4,BE$9&gt;=$D402),$E402*HLOOKUP(BE$7-$B402+1,INPUTS!$D$63:$X$64,2,FALSE)/IF(BE$7=$B402,(13-MONTH($D402)),12),0)</f>
        <v>-4.5777602483333429E-2</v>
      </c>
      <c r="BF402" s="229">
        <f>IF(AND(BF$7&lt;=$B402+$D$4,BF$9&gt;=$D402),$E402*HLOOKUP(BF$7-$B402+1,INPUTS!$D$63:$X$64,2,FALSE)/IF(BF$7=$B402,(13-MONTH($D402)),12),0)</f>
        <v>-4.5777602483333429E-2</v>
      </c>
      <c r="BG402" s="229">
        <f>IF(AND(BG$7&lt;=$B402+$D$4,BG$9&gt;=$D402),$E402*HLOOKUP(BG$7-$B402+1,INPUTS!$D$63:$X$64,2,FALSE)/IF(BG$7=$B402,(13-MONTH($D402)),12),0)</f>
        <v>-4.5777602483333429E-2</v>
      </c>
      <c r="BH402" s="229">
        <f>IF(AND(BH$7&lt;=$B402+$D$4,BH$9&gt;=$D402),$E402*HLOOKUP(BH$7-$B402+1,INPUTS!$D$63:$X$64,2,FALSE)/IF(BH$7=$B402,(13-MONTH($D402)),12),0)</f>
        <v>-4.5777602483333429E-2</v>
      </c>
      <c r="BI402" s="229">
        <f>IF(AND(BI$7&lt;=$B402+$D$4,BI$9&gt;=$D402),$E402*HLOOKUP(BI$7-$B402+1,INPUTS!$D$63:$X$64,2,FALSE)/IF(BI$7=$B402,(13-MONTH($D402)),12),0)</f>
        <v>-4.5777602483333429E-2</v>
      </c>
      <c r="BJ402" s="229">
        <f>IF(AND(BJ$7&lt;=$B402+$D$4,BJ$9&gt;=$D402),$E402*HLOOKUP(BJ$7-$B402+1,INPUTS!$D$63:$X$64,2,FALSE)/IF(BJ$7=$B402,(13-MONTH($D402)),12),0)</f>
        <v>-4.5777602483333429E-2</v>
      </c>
      <c r="BK402" s="229">
        <f>IF(AND(BK$7&lt;=$B402+$D$4,BK$9&gt;=$D402),$E402*HLOOKUP(BK$7-$B402+1,INPUTS!$D$63:$X$64,2,FALSE)/IF(BK$7=$B402,(13-MONTH($D402)),12),0)</f>
        <v>-4.5777602483333429E-2</v>
      </c>
      <c r="BL402" s="229">
        <f>IF(AND(BL$7&lt;=$B402+$D$4,BL$9&gt;=$D402),$E402*HLOOKUP(BL$7-$B402+1,INPUTS!$D$63:$X$64,2,FALSE)/IF(BL$7=$B402,(13-MONTH($D402)),12),0)</f>
        <v>-4.5777602483333429E-2</v>
      </c>
      <c r="BM402" s="229">
        <f>IF(AND(BM$7&lt;=$B402+$D$4,BM$9&gt;=$D402),$E402*HLOOKUP(BM$7-$B402+1,INPUTS!$D$63:$X$64,2,FALSE)/IF(BM$7=$B402,(13-MONTH($D402)),12),0)</f>
        <v>-4.5777602483333429E-2</v>
      </c>
      <c r="BN402" s="229">
        <f>IF(AND(BN$7&lt;=$B402+$D$4,BN$9&gt;=$D402),$E402*HLOOKUP(BN$7-$B402+1,INPUTS!$D$63:$X$64,2,FALSE)/IF(BN$7=$B402,(13-MONTH($D402)),12),0)</f>
        <v>-4.5777602483333429E-2</v>
      </c>
      <c r="BO402" s="229">
        <f>IF(AND(BO$7&lt;=$B402+$D$4,BO$9&gt;=$D402),$E402*HLOOKUP(BO$7-$B402+1,INPUTS!$D$63:$X$64,2,FALSE)/IF(BO$7=$B402,(13-MONTH($D402)),12),0)</f>
        <v>-4.2348088416666756E-2</v>
      </c>
      <c r="BP402" s="229">
        <f>IF(AND(BP$7&lt;=$B402+$D$4,BP$9&gt;=$D402),$E402*HLOOKUP(BP$7-$B402+1,INPUTS!$D$63:$X$64,2,FALSE)/IF(BP$7=$B402,(13-MONTH($D402)),12),0)</f>
        <v>-4.2348088416666756E-2</v>
      </c>
      <c r="BQ402" s="229">
        <f>IF(AND(BQ$7&lt;=$B402+$D$4,BQ$9&gt;=$D402),$E402*HLOOKUP(BQ$7-$B402+1,INPUTS!$D$63:$X$64,2,FALSE)/IF(BQ$7=$B402,(13-MONTH($D402)),12),0)</f>
        <v>-4.2348088416666756E-2</v>
      </c>
      <c r="BR402" s="229">
        <f>IF(AND(BR$7&lt;=$B402+$D$4,BR$9&gt;=$D402),$E402*HLOOKUP(BR$7-$B402+1,INPUTS!$D$63:$X$64,2,FALSE)/IF(BR$7=$B402,(13-MONTH($D402)),12),0)</f>
        <v>-4.2348088416666756E-2</v>
      </c>
      <c r="BS402" s="229">
        <f>IF(AND(BS$7&lt;=$B402+$D$4,BS$9&gt;=$D402),$E402*HLOOKUP(BS$7-$B402+1,INPUTS!$D$63:$X$64,2,FALSE)/IF(BS$7=$B402,(13-MONTH($D402)),12),0)</f>
        <v>-4.2348088416666756E-2</v>
      </c>
      <c r="BT402" s="229">
        <f>IF(AND(BT$7&lt;=$B402+$D$4,BT$9&gt;=$D402),$E402*HLOOKUP(BT$7-$B402+1,INPUTS!$D$63:$X$64,2,FALSE)/IF(BT$7=$B402,(13-MONTH($D402)),12),0)</f>
        <v>-4.2348088416666756E-2</v>
      </c>
      <c r="BU402" s="229">
        <f>IF(AND(BU$7&lt;=$B402+$D$4,BU$9&gt;=$D402),$E402*HLOOKUP(BU$7-$B402+1,INPUTS!$D$63:$X$64,2,FALSE)/IF(BU$7=$B402,(13-MONTH($D402)),12),0)</f>
        <v>-4.2348088416666756E-2</v>
      </c>
      <c r="BV402" s="229">
        <f>IF(AND(BV$7&lt;=$B402+$D$4,BV$9&gt;=$D402),$E402*HLOOKUP(BV$7-$B402+1,INPUTS!$D$63:$X$64,2,FALSE)/IF(BV$7=$B402,(13-MONTH($D402)),12),0)</f>
        <v>-4.2348088416666756E-2</v>
      </c>
      <c r="BW402" s="229">
        <f>IF(AND(BW$7&lt;=$B402+$D$4,BW$9&gt;=$D402),$E402*HLOOKUP(BW$7-$B402+1,INPUTS!$D$63:$X$64,2,FALSE)/IF(BW$7=$B402,(13-MONTH($D402)),12),0)</f>
        <v>-4.2348088416666756E-2</v>
      </c>
      <c r="BX402" s="229">
        <f>IF(AND(BX$7&lt;=$B402+$D$4,BX$9&gt;=$D402),$E402*HLOOKUP(BX$7-$B402+1,INPUTS!$D$63:$X$64,2,FALSE)/IF(BX$7=$B402,(13-MONTH($D402)),12),0)</f>
        <v>-4.2348088416666756E-2</v>
      </c>
      <c r="BY402" s="229">
        <f>IF(AND(BY$7&lt;=$B402+$D$4,BY$9&gt;=$D402),$E402*HLOOKUP(BY$7-$B402+1,INPUTS!$D$63:$X$64,2,FALSE)/IF(BY$7=$B402,(13-MONTH($D402)),12),0)</f>
        <v>-4.2348088416666756E-2</v>
      </c>
      <c r="BZ402" s="229">
        <f>IF(AND(BZ$7&lt;=$B402+$D$4,BZ$9&gt;=$D402),$E402*HLOOKUP(BZ$7-$B402+1,INPUTS!$D$63:$X$64,2,FALSE)/IF(BZ$7=$B402,(13-MONTH($D402)),12),0)</f>
        <v>-4.2348088416666756E-2</v>
      </c>
    </row>
    <row r="403" spans="1:78" x14ac:dyDescent="0.2">
      <c r="A403" s="7" t="str">
        <f t="shared" si="363"/>
        <v>Roll-in 2</v>
      </c>
      <c r="B403" s="7">
        <f t="shared" si="364"/>
        <v>2019</v>
      </c>
      <c r="C403" s="7">
        <f t="shared" si="367"/>
        <v>12</v>
      </c>
      <c r="D403" s="165">
        <f t="shared" si="365"/>
        <v>43830</v>
      </c>
      <c r="E403" s="68">
        <f t="shared" si="366"/>
        <v>-508.22827000000001</v>
      </c>
      <c r="F403" s="77"/>
      <c r="G403" s="229">
        <f>IF(AND(G$7&lt;=$B403+$D$4,G$9&gt;=$D403),$E403*HLOOKUP(G$7-$B403+1,INPUTS!$D$63:$X$64,2,FALSE)/IF(G$7=$B403,(13-MONTH($D403)),12),0)</f>
        <v>0</v>
      </c>
      <c r="H403" s="229">
        <f>IF(AND(H$7&lt;=$B403+$D$4,H$9&gt;=$D403),$E403*HLOOKUP(H$7-$B403+1,INPUTS!$D$63:$X$64,2,FALSE)/IF(H$7=$B403,(13-MONTH($D403)),12),0)</f>
        <v>0</v>
      </c>
      <c r="I403" s="229">
        <f>IF(AND(I$7&lt;=$B403+$D$4,I$9&gt;=$D403),$E403*HLOOKUP(I$7-$B403+1,INPUTS!$D$63:$X$64,2,FALSE)/IF(I$7=$B403,(13-MONTH($D403)),12),0)</f>
        <v>0</v>
      </c>
      <c r="J403" s="229">
        <f>IF(AND(J$7&lt;=$B403+$D$4,J$9&gt;=$D403),$E403*HLOOKUP(J$7-$B403+1,INPUTS!$D$63:$X$64,2,FALSE)/IF(J$7=$B403,(13-MONTH($D403)),12),0)</f>
        <v>0</v>
      </c>
      <c r="K403" s="229">
        <f>IF(AND(K$7&lt;=$B403+$D$4,K$9&gt;=$D403),$E403*HLOOKUP(K$7-$B403+1,INPUTS!$D$63:$X$64,2,FALSE)/IF(K$7=$B403,(13-MONTH($D403)),12),0)</f>
        <v>0</v>
      </c>
      <c r="L403" s="229">
        <f>IF(AND(L$7&lt;=$B403+$D$4,L$9&gt;=$D403),$E403*HLOOKUP(L$7-$B403+1,INPUTS!$D$63:$X$64,2,FALSE)/IF(L$7=$B403,(13-MONTH($D403)),12),0)</f>
        <v>0</v>
      </c>
      <c r="M403" s="229">
        <f>IF(AND(M$7&lt;=$B403+$D$4,M$9&gt;=$D403),$E403*HLOOKUP(M$7-$B403+1,INPUTS!$D$63:$X$64,2,FALSE)/IF(M$7=$B403,(13-MONTH($D403)),12),0)</f>
        <v>0</v>
      </c>
      <c r="N403" s="229">
        <f>IF(AND(N$7&lt;=$B403+$D$4,N$9&gt;=$D403),$E403*HLOOKUP(N$7-$B403+1,INPUTS!$D$63:$X$64,2,FALSE)/IF(N$7=$B403,(13-MONTH($D403)),12),0)</f>
        <v>0</v>
      </c>
      <c r="O403" s="229">
        <f>IF(AND(O$7&lt;=$B403+$D$4,O$9&gt;=$D403),$E403*HLOOKUP(O$7-$B403+1,INPUTS!$D$63:$X$64,2,FALSE)/IF(O$7=$B403,(13-MONTH($D403)),12),0)</f>
        <v>0</v>
      </c>
      <c r="P403" s="229">
        <f>IF(AND(P$7&lt;=$B403+$D$4,P$9&gt;=$D403),$E403*HLOOKUP(P$7-$B403+1,INPUTS!$D$63:$X$64,2,FALSE)/IF(P$7=$B403,(13-MONTH($D403)),12),0)</f>
        <v>0</v>
      </c>
      <c r="Q403" s="229">
        <f>IF(AND(Q$7&lt;=$B403+$D$4,Q$9&gt;=$D403),$E403*HLOOKUP(Q$7-$B403+1,INPUTS!$D$63:$X$64,2,FALSE)/IF(Q$7=$B403,(13-MONTH($D403)),12),0)</f>
        <v>0</v>
      </c>
      <c r="R403" s="229">
        <f>IF(AND(R$7&lt;=$B403+$D$4,R$9&gt;=$D403),$E403*HLOOKUP(R$7-$B403+1,INPUTS!$D$63:$X$64,2,FALSE)/IF(R$7=$B403,(13-MONTH($D403)),12),0)</f>
        <v>-19.058560125</v>
      </c>
      <c r="S403" s="229">
        <f>IF(AND(S$7&lt;=$B403+$D$4,S$9&gt;=$D403),$E403*HLOOKUP(S$7-$B403+1,INPUTS!$D$63:$X$64,2,FALSE)/IF(S$7=$B403,(13-MONTH($D403)),12),0)</f>
        <v>-3.0574165676083336</v>
      </c>
      <c r="T403" s="229">
        <f>IF(AND(T$7&lt;=$B403+$D$4,T$9&gt;=$D403),$E403*HLOOKUP(T$7-$B403+1,INPUTS!$D$63:$X$64,2,FALSE)/IF(T$7=$B403,(13-MONTH($D403)),12),0)</f>
        <v>-3.0574165676083336</v>
      </c>
      <c r="U403" s="229">
        <f>IF(AND(U$7&lt;=$B403+$D$4,U$9&gt;=$D403),$E403*HLOOKUP(U$7-$B403+1,INPUTS!$D$63:$X$64,2,FALSE)/IF(U$7=$B403,(13-MONTH($D403)),12),0)</f>
        <v>-3.0574165676083336</v>
      </c>
      <c r="V403" s="229">
        <f>IF(AND(V$7&lt;=$B403+$D$4,V$9&gt;=$D403),$E403*HLOOKUP(V$7-$B403+1,INPUTS!$D$63:$X$64,2,FALSE)/IF(V$7=$B403,(13-MONTH($D403)),12),0)</f>
        <v>-3.0574165676083336</v>
      </c>
      <c r="W403" s="229">
        <f>IF(AND(W$7&lt;=$B403+$D$4,W$9&gt;=$D403),$E403*HLOOKUP(W$7-$B403+1,INPUTS!$D$63:$X$64,2,FALSE)/IF(W$7=$B403,(13-MONTH($D403)),12),0)</f>
        <v>-3.0574165676083336</v>
      </c>
      <c r="X403" s="229">
        <f>IF(AND(X$7&lt;=$B403+$D$4,X$9&gt;=$D403),$E403*HLOOKUP(X$7-$B403+1,INPUTS!$D$63:$X$64,2,FALSE)/IF(X$7=$B403,(13-MONTH($D403)),12),0)</f>
        <v>-3.0574165676083336</v>
      </c>
      <c r="Y403" s="229">
        <f>IF(AND(Y$7&lt;=$B403+$D$4,Y$9&gt;=$D403),$E403*HLOOKUP(Y$7-$B403+1,INPUTS!$D$63:$X$64,2,FALSE)/IF(Y$7=$B403,(13-MONTH($D403)),12),0)</f>
        <v>-3.0574165676083336</v>
      </c>
      <c r="Z403" s="229">
        <f>IF(AND(Z$7&lt;=$B403+$D$4,Z$9&gt;=$D403),$E403*HLOOKUP(Z$7-$B403+1,INPUTS!$D$63:$X$64,2,FALSE)/IF(Z$7=$B403,(13-MONTH($D403)),12),0)</f>
        <v>-3.0574165676083336</v>
      </c>
      <c r="AA403" s="229">
        <f>IF(AND(AA$7&lt;=$B403+$D$4,AA$9&gt;=$D403),$E403*HLOOKUP(AA$7-$B403+1,INPUTS!$D$63:$X$64,2,FALSE)/IF(AA$7=$B403,(13-MONTH($D403)),12),0)</f>
        <v>-3.0574165676083336</v>
      </c>
      <c r="AB403" s="229">
        <f>IF(AND(AB$7&lt;=$B403+$D$4,AB$9&gt;=$D403),$E403*HLOOKUP(AB$7-$B403+1,INPUTS!$D$63:$X$64,2,FALSE)/IF(AB$7=$B403,(13-MONTH($D403)),12),0)</f>
        <v>-3.0574165676083336</v>
      </c>
      <c r="AC403" s="229">
        <f>IF(AND(AC$7&lt;=$B403+$D$4,AC$9&gt;=$D403),$E403*HLOOKUP(AC$7-$B403+1,INPUTS!$D$63:$X$64,2,FALSE)/IF(AC$7=$B403,(13-MONTH($D403)),12),0)</f>
        <v>-3.0574165676083336</v>
      </c>
      <c r="AD403" s="229">
        <f>IF(AND(AD$7&lt;=$B403+$D$4,AD$9&gt;=$D403),$E403*HLOOKUP(AD$7-$B403+1,INPUTS!$D$63:$X$64,2,FALSE)/IF(AD$7=$B403,(13-MONTH($D403)),12),0)</f>
        <v>-3.0574165676083336</v>
      </c>
      <c r="AE403" s="229">
        <f>IF(AND(AE$7&lt;=$B403+$D$4,AE$9&gt;=$D403),$E403*HLOOKUP(AE$7-$B403+1,INPUTS!$D$63:$X$64,2,FALSE)/IF(AE$7=$B403,(13-MONTH($D403)),12),0)</f>
        <v>-2.8278667989916664</v>
      </c>
      <c r="AF403" s="229">
        <f>IF(AND(AF$7&lt;=$B403+$D$4,AF$9&gt;=$D403),$E403*HLOOKUP(AF$7-$B403+1,INPUTS!$D$63:$X$64,2,FALSE)/IF(AF$7=$B403,(13-MONTH($D403)),12),0)</f>
        <v>-2.8278667989916664</v>
      </c>
      <c r="AG403" s="229">
        <f>IF(AND(AG$7&lt;=$B403+$D$4,AG$9&gt;=$D403),$E403*HLOOKUP(AG$7-$B403+1,INPUTS!$D$63:$X$64,2,FALSE)/IF(AG$7=$B403,(13-MONTH($D403)),12),0)</f>
        <v>-2.8278667989916664</v>
      </c>
      <c r="AH403" s="229">
        <f>IF(AND(AH$7&lt;=$B403+$D$4,AH$9&gt;=$D403),$E403*HLOOKUP(AH$7-$B403+1,INPUTS!$D$63:$X$64,2,FALSE)/IF(AH$7=$B403,(13-MONTH($D403)),12),0)</f>
        <v>-2.8278667989916664</v>
      </c>
      <c r="AI403" s="229">
        <f>IF(AND(AI$7&lt;=$B403+$D$4,AI$9&gt;=$D403),$E403*HLOOKUP(AI$7-$B403+1,INPUTS!$D$63:$X$64,2,FALSE)/IF(AI$7=$B403,(13-MONTH($D403)),12),0)</f>
        <v>-2.8278667989916664</v>
      </c>
      <c r="AJ403" s="229">
        <f>IF(AND(AJ$7&lt;=$B403+$D$4,AJ$9&gt;=$D403),$E403*HLOOKUP(AJ$7-$B403+1,INPUTS!$D$63:$X$64,2,FALSE)/IF(AJ$7=$B403,(13-MONTH($D403)),12),0)</f>
        <v>-2.8278667989916664</v>
      </c>
      <c r="AK403" s="229">
        <f>IF(AND(AK$7&lt;=$B403+$D$4,AK$9&gt;=$D403),$E403*HLOOKUP(AK$7-$B403+1,INPUTS!$D$63:$X$64,2,FALSE)/IF(AK$7=$B403,(13-MONTH($D403)),12),0)</f>
        <v>-2.8278667989916664</v>
      </c>
      <c r="AL403" s="229">
        <f>IF(AND(AL$7&lt;=$B403+$D$4,AL$9&gt;=$D403),$E403*HLOOKUP(AL$7-$B403+1,INPUTS!$D$63:$X$64,2,FALSE)/IF(AL$7=$B403,(13-MONTH($D403)),12),0)</f>
        <v>-2.8278667989916664</v>
      </c>
      <c r="AM403" s="229">
        <f>IF(AND(AM$7&lt;=$B403+$D$4,AM$9&gt;=$D403),$E403*HLOOKUP(AM$7-$B403+1,INPUTS!$D$63:$X$64,2,FALSE)/IF(AM$7=$B403,(13-MONTH($D403)),12),0)</f>
        <v>-2.8278667989916664</v>
      </c>
      <c r="AN403" s="229">
        <f>IF(AND(AN$7&lt;=$B403+$D$4,AN$9&gt;=$D403),$E403*HLOOKUP(AN$7-$B403+1,INPUTS!$D$63:$X$64,2,FALSE)/IF(AN$7=$B403,(13-MONTH($D403)),12),0)</f>
        <v>-2.8278667989916664</v>
      </c>
      <c r="AO403" s="229">
        <f>IF(AND(AO$7&lt;=$B403+$D$4,AO$9&gt;=$D403),$E403*HLOOKUP(AO$7-$B403+1,INPUTS!$D$63:$X$64,2,FALSE)/IF(AO$7=$B403,(13-MONTH($D403)),12),0)</f>
        <v>-2.8278667989916664</v>
      </c>
      <c r="AP403" s="229">
        <f>IF(AND(AP$7&lt;=$B403+$D$4,AP$9&gt;=$D403),$E403*HLOOKUP(AP$7-$B403+1,INPUTS!$D$63:$X$64,2,FALSE)/IF(AP$7=$B403,(13-MONTH($D403)),12),0)</f>
        <v>-2.8278667989916664</v>
      </c>
      <c r="AQ403" s="229">
        <f>IF(AND(AQ$7&lt;=$B403+$D$4,AQ$9&gt;=$D403),$E403*HLOOKUP(AQ$7-$B403+1,INPUTS!$D$63:$X$64,2,FALSE)/IF(AQ$7=$B403,(13-MONTH($D403)),12),0)</f>
        <v>-2.616105019825</v>
      </c>
      <c r="AR403" s="229">
        <f>IF(AND(AR$7&lt;=$B403+$D$4,AR$9&gt;=$D403),$E403*HLOOKUP(AR$7-$B403+1,INPUTS!$D$63:$X$64,2,FALSE)/IF(AR$7=$B403,(13-MONTH($D403)),12),0)</f>
        <v>-2.616105019825</v>
      </c>
      <c r="AS403" s="229">
        <f>IF(AND(AS$7&lt;=$B403+$D$4,AS$9&gt;=$D403),$E403*HLOOKUP(AS$7-$B403+1,INPUTS!$D$63:$X$64,2,FALSE)/IF(AS$7=$B403,(13-MONTH($D403)),12),0)</f>
        <v>-2.616105019825</v>
      </c>
      <c r="AT403" s="229">
        <f>IF(AND(AT$7&lt;=$B403+$D$4,AT$9&gt;=$D403),$E403*HLOOKUP(AT$7-$B403+1,INPUTS!$D$63:$X$64,2,FALSE)/IF(AT$7=$B403,(13-MONTH($D403)),12),0)</f>
        <v>-2.616105019825</v>
      </c>
      <c r="AU403" s="229">
        <f>IF(AND(AU$7&lt;=$B403+$D$4,AU$9&gt;=$D403),$E403*HLOOKUP(AU$7-$B403+1,INPUTS!$D$63:$X$64,2,FALSE)/IF(AU$7=$B403,(13-MONTH($D403)),12),0)</f>
        <v>-2.616105019825</v>
      </c>
      <c r="AV403" s="229">
        <f>IF(AND(AV$7&lt;=$B403+$D$4,AV$9&gt;=$D403),$E403*HLOOKUP(AV$7-$B403+1,INPUTS!$D$63:$X$64,2,FALSE)/IF(AV$7=$B403,(13-MONTH($D403)),12),0)</f>
        <v>-2.616105019825</v>
      </c>
      <c r="AW403" s="229">
        <f>IF(AND(AW$7&lt;=$B403+$D$4,AW$9&gt;=$D403),$E403*HLOOKUP(AW$7-$B403+1,INPUTS!$D$63:$X$64,2,FALSE)/IF(AW$7=$B403,(13-MONTH($D403)),12),0)</f>
        <v>-2.616105019825</v>
      </c>
      <c r="AX403" s="229">
        <f>IF(AND(AX$7&lt;=$B403+$D$4,AX$9&gt;=$D403),$E403*HLOOKUP(AX$7-$B403+1,INPUTS!$D$63:$X$64,2,FALSE)/IF(AX$7=$B403,(13-MONTH($D403)),12),0)</f>
        <v>-2.616105019825</v>
      </c>
      <c r="AY403" s="229">
        <f>IF(AND(AY$7&lt;=$B403+$D$4,AY$9&gt;=$D403),$E403*HLOOKUP(AY$7-$B403+1,INPUTS!$D$63:$X$64,2,FALSE)/IF(AY$7=$B403,(13-MONTH($D403)),12),0)</f>
        <v>-2.616105019825</v>
      </c>
      <c r="AZ403" s="229">
        <f>IF(AND(AZ$7&lt;=$B403+$D$4,AZ$9&gt;=$D403),$E403*HLOOKUP(AZ$7-$B403+1,INPUTS!$D$63:$X$64,2,FALSE)/IF(AZ$7=$B403,(13-MONTH($D403)),12),0)</f>
        <v>-2.616105019825</v>
      </c>
      <c r="BA403" s="229">
        <f>IF(AND(BA$7&lt;=$B403+$D$4,BA$9&gt;=$D403),$E403*HLOOKUP(BA$7-$B403+1,INPUTS!$D$63:$X$64,2,FALSE)/IF(BA$7=$B403,(13-MONTH($D403)),12),0)</f>
        <v>-2.616105019825</v>
      </c>
      <c r="BB403" s="229">
        <f>IF(AND(BB$7&lt;=$B403+$D$4,BB$9&gt;=$D403),$E403*HLOOKUP(BB$7-$B403+1,INPUTS!$D$63:$X$64,2,FALSE)/IF(BB$7=$B403,(13-MONTH($D403)),12),0)</f>
        <v>-2.616105019825</v>
      </c>
      <c r="BC403" s="229">
        <f>IF(AND(BC$7&lt;=$B403+$D$4,BC$9&gt;=$D403),$E403*HLOOKUP(BC$7-$B403+1,INPUTS!$D$63:$X$64,2,FALSE)/IF(BC$7=$B403,(13-MONTH($D403)),12),0)</f>
        <v>-2.4195900887583335</v>
      </c>
      <c r="BD403" s="229">
        <f>IF(AND(BD$7&lt;=$B403+$D$4,BD$9&gt;=$D403),$E403*HLOOKUP(BD$7-$B403+1,INPUTS!$D$63:$X$64,2,FALSE)/IF(BD$7=$B403,(13-MONTH($D403)),12),0)</f>
        <v>-2.4195900887583335</v>
      </c>
      <c r="BE403" s="229">
        <f>IF(AND(BE$7&lt;=$B403+$D$4,BE$9&gt;=$D403),$E403*HLOOKUP(BE$7-$B403+1,INPUTS!$D$63:$X$64,2,FALSE)/IF(BE$7=$B403,(13-MONTH($D403)),12),0)</f>
        <v>-2.4195900887583335</v>
      </c>
      <c r="BF403" s="229">
        <f>IF(AND(BF$7&lt;=$B403+$D$4,BF$9&gt;=$D403),$E403*HLOOKUP(BF$7-$B403+1,INPUTS!$D$63:$X$64,2,FALSE)/IF(BF$7=$B403,(13-MONTH($D403)),12),0)</f>
        <v>-2.4195900887583335</v>
      </c>
      <c r="BG403" s="229">
        <f>IF(AND(BG$7&lt;=$B403+$D$4,BG$9&gt;=$D403),$E403*HLOOKUP(BG$7-$B403+1,INPUTS!$D$63:$X$64,2,FALSE)/IF(BG$7=$B403,(13-MONTH($D403)),12),0)</f>
        <v>-2.4195900887583335</v>
      </c>
      <c r="BH403" s="229">
        <f>IF(AND(BH$7&lt;=$B403+$D$4,BH$9&gt;=$D403),$E403*HLOOKUP(BH$7-$B403+1,INPUTS!$D$63:$X$64,2,FALSE)/IF(BH$7=$B403,(13-MONTH($D403)),12),0)</f>
        <v>-2.4195900887583335</v>
      </c>
      <c r="BI403" s="229">
        <f>IF(AND(BI$7&lt;=$B403+$D$4,BI$9&gt;=$D403),$E403*HLOOKUP(BI$7-$B403+1,INPUTS!$D$63:$X$64,2,FALSE)/IF(BI$7=$B403,(13-MONTH($D403)),12),0)</f>
        <v>-2.4195900887583335</v>
      </c>
      <c r="BJ403" s="229">
        <f>IF(AND(BJ$7&lt;=$B403+$D$4,BJ$9&gt;=$D403),$E403*HLOOKUP(BJ$7-$B403+1,INPUTS!$D$63:$X$64,2,FALSE)/IF(BJ$7=$B403,(13-MONTH($D403)),12),0)</f>
        <v>-2.4195900887583335</v>
      </c>
      <c r="BK403" s="229">
        <f>IF(AND(BK$7&lt;=$B403+$D$4,BK$9&gt;=$D403),$E403*HLOOKUP(BK$7-$B403+1,INPUTS!$D$63:$X$64,2,FALSE)/IF(BK$7=$B403,(13-MONTH($D403)),12),0)</f>
        <v>-2.4195900887583335</v>
      </c>
      <c r="BL403" s="229">
        <f>IF(AND(BL$7&lt;=$B403+$D$4,BL$9&gt;=$D403),$E403*HLOOKUP(BL$7-$B403+1,INPUTS!$D$63:$X$64,2,FALSE)/IF(BL$7=$B403,(13-MONTH($D403)),12),0)</f>
        <v>-2.4195900887583335</v>
      </c>
      <c r="BM403" s="229">
        <f>IF(AND(BM$7&lt;=$B403+$D$4,BM$9&gt;=$D403),$E403*HLOOKUP(BM$7-$B403+1,INPUTS!$D$63:$X$64,2,FALSE)/IF(BM$7=$B403,(13-MONTH($D403)),12),0)</f>
        <v>-2.4195900887583335</v>
      </c>
      <c r="BN403" s="229">
        <f>IF(AND(BN$7&lt;=$B403+$D$4,BN$9&gt;=$D403),$E403*HLOOKUP(BN$7-$B403+1,INPUTS!$D$63:$X$64,2,FALSE)/IF(BN$7=$B403,(13-MONTH($D403)),12),0)</f>
        <v>-2.4195900887583335</v>
      </c>
      <c r="BO403" s="229">
        <f>IF(AND(BO$7&lt;=$B403+$D$4,BO$9&gt;=$D403),$E403*HLOOKUP(BO$7-$B403+1,INPUTS!$D$63:$X$64,2,FALSE)/IF(BO$7=$B403,(13-MONTH($D403)),12),0)</f>
        <v>-2.2383220057916668</v>
      </c>
      <c r="BP403" s="229">
        <f>IF(AND(BP$7&lt;=$B403+$D$4,BP$9&gt;=$D403),$E403*HLOOKUP(BP$7-$B403+1,INPUTS!$D$63:$X$64,2,FALSE)/IF(BP$7=$B403,(13-MONTH($D403)),12),0)</f>
        <v>-2.2383220057916668</v>
      </c>
      <c r="BQ403" s="229">
        <f>IF(AND(BQ$7&lt;=$B403+$D$4,BQ$9&gt;=$D403),$E403*HLOOKUP(BQ$7-$B403+1,INPUTS!$D$63:$X$64,2,FALSE)/IF(BQ$7=$B403,(13-MONTH($D403)),12),0)</f>
        <v>-2.2383220057916668</v>
      </c>
      <c r="BR403" s="229">
        <f>IF(AND(BR$7&lt;=$B403+$D$4,BR$9&gt;=$D403),$E403*HLOOKUP(BR$7-$B403+1,INPUTS!$D$63:$X$64,2,FALSE)/IF(BR$7=$B403,(13-MONTH($D403)),12),0)</f>
        <v>-2.2383220057916668</v>
      </c>
      <c r="BS403" s="229">
        <f>IF(AND(BS$7&lt;=$B403+$D$4,BS$9&gt;=$D403),$E403*HLOOKUP(BS$7-$B403+1,INPUTS!$D$63:$X$64,2,FALSE)/IF(BS$7=$B403,(13-MONTH($D403)),12),0)</f>
        <v>-2.2383220057916668</v>
      </c>
      <c r="BT403" s="229">
        <f>IF(AND(BT$7&lt;=$B403+$D$4,BT$9&gt;=$D403),$E403*HLOOKUP(BT$7-$B403+1,INPUTS!$D$63:$X$64,2,FALSE)/IF(BT$7=$B403,(13-MONTH($D403)),12),0)</f>
        <v>-2.2383220057916668</v>
      </c>
      <c r="BU403" s="229">
        <f>IF(AND(BU$7&lt;=$B403+$D$4,BU$9&gt;=$D403),$E403*HLOOKUP(BU$7-$B403+1,INPUTS!$D$63:$X$64,2,FALSE)/IF(BU$7=$B403,(13-MONTH($D403)),12),0)</f>
        <v>-2.2383220057916668</v>
      </c>
      <c r="BV403" s="229">
        <f>IF(AND(BV$7&lt;=$B403+$D$4,BV$9&gt;=$D403),$E403*HLOOKUP(BV$7-$B403+1,INPUTS!$D$63:$X$64,2,FALSE)/IF(BV$7=$B403,(13-MONTH($D403)),12),0)</f>
        <v>-2.2383220057916668</v>
      </c>
      <c r="BW403" s="229">
        <f>IF(AND(BW$7&lt;=$B403+$D$4,BW$9&gt;=$D403),$E403*HLOOKUP(BW$7-$B403+1,INPUTS!$D$63:$X$64,2,FALSE)/IF(BW$7=$B403,(13-MONTH($D403)),12),0)</f>
        <v>-2.2383220057916668</v>
      </c>
      <c r="BX403" s="229">
        <f>IF(AND(BX$7&lt;=$B403+$D$4,BX$9&gt;=$D403),$E403*HLOOKUP(BX$7-$B403+1,INPUTS!$D$63:$X$64,2,FALSE)/IF(BX$7=$B403,(13-MONTH($D403)),12),0)</f>
        <v>-2.2383220057916668</v>
      </c>
      <c r="BY403" s="229">
        <f>IF(AND(BY$7&lt;=$B403+$D$4,BY$9&gt;=$D403),$E403*HLOOKUP(BY$7-$B403+1,INPUTS!$D$63:$X$64,2,FALSE)/IF(BY$7=$B403,(13-MONTH($D403)),12),0)</f>
        <v>-2.2383220057916668</v>
      </c>
      <c r="BZ403" s="229">
        <f>IF(AND(BZ$7&lt;=$B403+$D$4,BZ$9&gt;=$D403),$E403*HLOOKUP(BZ$7-$B403+1,INPUTS!$D$63:$X$64,2,FALSE)/IF(BZ$7=$B403,(13-MONTH($D403)),12),0)</f>
        <v>-2.2383220057916668</v>
      </c>
    </row>
    <row r="404" spans="1:78" x14ac:dyDescent="0.2">
      <c r="A404" s="7" t="str">
        <f t="shared" si="363"/>
        <v>Roll-in 2</v>
      </c>
      <c r="B404" s="7">
        <f t="shared" si="364"/>
        <v>2020</v>
      </c>
      <c r="C404" s="7">
        <f t="shared" si="367"/>
        <v>13</v>
      </c>
      <c r="D404" s="165">
        <f t="shared" si="365"/>
        <v>43861</v>
      </c>
      <c r="E404" s="68">
        <f t="shared" si="366"/>
        <v>355.47258999999997</v>
      </c>
      <c r="F404" s="316" t="s">
        <v>132</v>
      </c>
      <c r="G404" s="229">
        <f>IF(AND(G$7&lt;=$B404+$D$4,G$9&gt;=$D404),$E404*HLOOKUP(G$7-$B404+1,INPUTS!$D$63:$X$64,2,FALSE)/IF(G$7=$B404,(13-MONTH($D404)),12),0)</f>
        <v>0</v>
      </c>
      <c r="H404" s="229">
        <f>IF(AND(H$7&lt;=$B404+$D$4,H$9&gt;=$D404),$E404*HLOOKUP(H$7-$B404+1,INPUTS!$D$63:$X$64,2,FALSE)/IF(H$7=$B404,(13-MONTH($D404)),12),0)</f>
        <v>0</v>
      </c>
      <c r="I404" s="229">
        <f>IF(AND(I$7&lt;=$B404+$D$4,I$9&gt;=$D404),$E404*HLOOKUP(I$7-$B404+1,INPUTS!$D$63:$X$64,2,FALSE)/IF(I$7=$B404,(13-MONTH($D404)),12),0)</f>
        <v>0</v>
      </c>
      <c r="J404" s="229">
        <f>IF(AND(J$7&lt;=$B404+$D$4,J$9&gt;=$D404),$E404*HLOOKUP(J$7-$B404+1,INPUTS!$D$63:$X$64,2,FALSE)/IF(J$7=$B404,(13-MONTH($D404)),12),0)</f>
        <v>0</v>
      </c>
      <c r="K404" s="229">
        <f>IF(AND(K$7&lt;=$B404+$D$4,K$9&gt;=$D404),$E404*HLOOKUP(K$7-$B404+1,INPUTS!$D$63:$X$64,2,FALSE)/IF(K$7=$B404,(13-MONTH($D404)),12),0)</f>
        <v>0</v>
      </c>
      <c r="L404" s="229">
        <f>IF(AND(L$7&lt;=$B404+$D$4,L$9&gt;=$D404),$E404*HLOOKUP(L$7-$B404+1,INPUTS!$D$63:$X$64,2,FALSE)/IF(L$7=$B404,(13-MONTH($D404)),12),0)</f>
        <v>0</v>
      </c>
      <c r="M404" s="229">
        <f>IF(AND(M$7&lt;=$B404+$D$4,M$9&gt;=$D404),$E404*HLOOKUP(M$7-$B404+1,INPUTS!$D$63:$X$64,2,FALSE)/IF(M$7=$B404,(13-MONTH($D404)),12),0)</f>
        <v>0</v>
      </c>
      <c r="N404" s="229">
        <f>IF(AND(N$7&lt;=$B404+$D$4,N$9&gt;=$D404),$E404*HLOOKUP(N$7-$B404+1,INPUTS!$D$63:$X$64,2,FALSE)/IF(N$7=$B404,(13-MONTH($D404)),12),0)</f>
        <v>0</v>
      </c>
      <c r="O404" s="229">
        <f>IF(AND(O$7&lt;=$B404+$D$4,O$9&gt;=$D404),$E404*HLOOKUP(O$7-$B404+1,INPUTS!$D$63:$X$64,2,FALSE)/IF(O$7=$B404,(13-MONTH($D404)),12),0)</f>
        <v>0</v>
      </c>
      <c r="P404" s="229">
        <f>IF(AND(P$7&lt;=$B404+$D$4,P$9&gt;=$D404),$E404*HLOOKUP(P$7-$B404+1,INPUTS!$D$63:$X$64,2,FALSE)/IF(P$7=$B404,(13-MONTH($D404)),12),0)</f>
        <v>0</v>
      </c>
      <c r="Q404" s="229">
        <f>IF(AND(Q$7&lt;=$B404+$D$4,Q$9&gt;=$D404),$E404*HLOOKUP(Q$7-$B404+1,INPUTS!$D$63:$X$64,2,FALSE)/IF(Q$7=$B404,(13-MONTH($D404)),12),0)</f>
        <v>0</v>
      </c>
      <c r="R404" s="229">
        <f>IF(AND(R$7&lt;=$B404+$D$4,R$9&gt;=$D404),$E404*HLOOKUP(R$7-$B404+1,INPUTS!$D$63:$X$64,2,FALSE)/IF(R$7=$B404,(13-MONTH($D404)),12),0)</f>
        <v>0</v>
      </c>
      <c r="S404" s="229">
        <f>IF(AND(S$7&lt;=$B404+$D$4,S$9&gt;=$D404),$E404*HLOOKUP(S$7-$B404+1,INPUTS!$D$63:$X$64,2,FALSE)/IF(S$7=$B404,(13-MONTH($D404)),12),0)</f>
        <v>1.1108518437499999</v>
      </c>
      <c r="T404" s="229">
        <f>IF(AND(T$7&lt;=$B404+$D$4,T$9&gt;=$D404),$E404*HLOOKUP(T$7-$B404+1,INPUTS!$D$63:$X$64,2,FALSE)/IF(T$7=$B404,(13-MONTH($D404)),12),0)</f>
        <v>1.1108518437499999</v>
      </c>
      <c r="U404" s="229">
        <f>IF(AND(U$7&lt;=$B404+$D$4,U$9&gt;=$D404),$E404*HLOOKUP(U$7-$B404+1,INPUTS!$D$63:$X$64,2,FALSE)/IF(U$7=$B404,(13-MONTH($D404)),12),0)</f>
        <v>1.1108518437499999</v>
      </c>
      <c r="V404" s="229">
        <f>IF(AND(V$7&lt;=$B404+$D$4,V$9&gt;=$D404),$E404*HLOOKUP(V$7-$B404+1,INPUTS!$D$63:$X$64,2,FALSE)/IF(V$7=$B404,(13-MONTH($D404)),12),0)</f>
        <v>1.1108518437499999</v>
      </c>
      <c r="W404" s="229">
        <f>IF(AND(W$7&lt;=$B404+$D$4,W$9&gt;=$D404),$E404*HLOOKUP(W$7-$B404+1,INPUTS!$D$63:$X$64,2,FALSE)/IF(W$7=$B404,(13-MONTH($D404)),12),0)</f>
        <v>1.1108518437499999</v>
      </c>
      <c r="X404" s="229">
        <f>IF(AND(X$7&lt;=$B404+$D$4,X$9&gt;=$D404),$E404*HLOOKUP(X$7-$B404+1,INPUTS!$D$63:$X$64,2,FALSE)/IF(X$7=$B404,(13-MONTH($D404)),12),0)</f>
        <v>1.1108518437499999</v>
      </c>
      <c r="Y404" s="229">
        <f>IF(AND(Y$7&lt;=$B404+$D$4,Y$9&gt;=$D404),$E404*HLOOKUP(Y$7-$B404+1,INPUTS!$D$63:$X$64,2,FALSE)/IF(Y$7=$B404,(13-MONTH($D404)),12),0)</f>
        <v>1.1108518437499999</v>
      </c>
      <c r="Z404" s="229">
        <f>IF(AND(Z$7&lt;=$B404+$D$4,Z$9&gt;=$D404),$E404*HLOOKUP(Z$7-$B404+1,INPUTS!$D$63:$X$64,2,FALSE)/IF(Z$7=$B404,(13-MONTH($D404)),12),0)</f>
        <v>1.1108518437499999</v>
      </c>
      <c r="AA404" s="229">
        <f>IF(AND(AA$7&lt;=$B404+$D$4,AA$9&gt;=$D404),$E404*HLOOKUP(AA$7-$B404+1,INPUTS!$D$63:$X$64,2,FALSE)/IF(AA$7=$B404,(13-MONTH($D404)),12),0)</f>
        <v>1.1108518437499999</v>
      </c>
      <c r="AB404" s="229">
        <f>IF(AND(AB$7&lt;=$B404+$D$4,AB$9&gt;=$D404),$E404*HLOOKUP(AB$7-$B404+1,INPUTS!$D$63:$X$64,2,FALSE)/IF(AB$7=$B404,(13-MONTH($D404)),12),0)</f>
        <v>1.1108518437499999</v>
      </c>
      <c r="AC404" s="229">
        <f>IF(AND(AC$7&lt;=$B404+$D$4,AC$9&gt;=$D404),$E404*HLOOKUP(AC$7-$B404+1,INPUTS!$D$63:$X$64,2,FALSE)/IF(AC$7=$B404,(13-MONTH($D404)),12),0)</f>
        <v>1.1108518437499999</v>
      </c>
      <c r="AD404" s="229">
        <f>IF(AND(AD$7&lt;=$B404+$D$4,AD$9&gt;=$D404),$E404*HLOOKUP(AD$7-$B404+1,INPUTS!$D$63:$X$64,2,FALSE)/IF(AD$7=$B404,(13-MONTH($D404)),12),0)</f>
        <v>1.1108518437499999</v>
      </c>
      <c r="AE404" s="229">
        <f>IF(AND(AE$7&lt;=$B404+$D$4,AE$9&gt;=$D404),$E404*HLOOKUP(AE$7-$B404+1,INPUTS!$D$63:$X$64,2,FALSE)/IF(AE$7=$B404,(13-MONTH($D404)),12),0)</f>
        <v>2.1384638560083333</v>
      </c>
      <c r="AF404" s="229">
        <f>IF(AND(AF$7&lt;=$B404+$D$4,AF$9&gt;=$D404),$E404*HLOOKUP(AF$7-$B404+1,INPUTS!$D$63:$X$64,2,FALSE)/IF(AF$7=$B404,(13-MONTH($D404)),12),0)</f>
        <v>2.1384638560083333</v>
      </c>
      <c r="AG404" s="229">
        <f>IF(AND(AG$7&lt;=$B404+$D$4,AG$9&gt;=$D404),$E404*HLOOKUP(AG$7-$B404+1,INPUTS!$D$63:$X$64,2,FALSE)/IF(AG$7=$B404,(13-MONTH($D404)),12),0)</f>
        <v>2.1384638560083333</v>
      </c>
      <c r="AH404" s="229">
        <f>IF(AND(AH$7&lt;=$B404+$D$4,AH$9&gt;=$D404),$E404*HLOOKUP(AH$7-$B404+1,INPUTS!$D$63:$X$64,2,FALSE)/IF(AH$7=$B404,(13-MONTH($D404)),12),0)</f>
        <v>2.1384638560083333</v>
      </c>
      <c r="AI404" s="229">
        <f>IF(AND(AI$7&lt;=$B404+$D$4,AI$9&gt;=$D404),$E404*HLOOKUP(AI$7-$B404+1,INPUTS!$D$63:$X$64,2,FALSE)/IF(AI$7=$B404,(13-MONTH($D404)),12),0)</f>
        <v>2.1384638560083333</v>
      </c>
      <c r="AJ404" s="229">
        <f>IF(AND(AJ$7&lt;=$B404+$D$4,AJ$9&gt;=$D404),$E404*HLOOKUP(AJ$7-$B404+1,INPUTS!$D$63:$X$64,2,FALSE)/IF(AJ$7=$B404,(13-MONTH($D404)),12),0)</f>
        <v>2.1384638560083333</v>
      </c>
      <c r="AK404" s="229">
        <f>IF(AND(AK$7&lt;=$B404+$D$4,AK$9&gt;=$D404),$E404*HLOOKUP(AK$7-$B404+1,INPUTS!$D$63:$X$64,2,FALSE)/IF(AK$7=$B404,(13-MONTH($D404)),12),0)</f>
        <v>2.1384638560083333</v>
      </c>
      <c r="AL404" s="229">
        <f>IF(AND(AL$7&lt;=$B404+$D$4,AL$9&gt;=$D404),$E404*HLOOKUP(AL$7-$B404+1,INPUTS!$D$63:$X$64,2,FALSE)/IF(AL$7=$B404,(13-MONTH($D404)),12),0)</f>
        <v>2.1384638560083333</v>
      </c>
      <c r="AM404" s="229">
        <f>IF(AND(AM$7&lt;=$B404+$D$4,AM$9&gt;=$D404),$E404*HLOOKUP(AM$7-$B404+1,INPUTS!$D$63:$X$64,2,FALSE)/IF(AM$7=$B404,(13-MONTH($D404)),12),0)</f>
        <v>2.1384638560083333</v>
      </c>
      <c r="AN404" s="229">
        <f>IF(AND(AN$7&lt;=$B404+$D$4,AN$9&gt;=$D404),$E404*HLOOKUP(AN$7-$B404+1,INPUTS!$D$63:$X$64,2,FALSE)/IF(AN$7=$B404,(13-MONTH($D404)),12),0)</f>
        <v>2.1384638560083333</v>
      </c>
      <c r="AO404" s="229">
        <f>IF(AND(AO$7&lt;=$B404+$D$4,AO$9&gt;=$D404),$E404*HLOOKUP(AO$7-$B404+1,INPUTS!$D$63:$X$64,2,FALSE)/IF(AO$7=$B404,(13-MONTH($D404)),12),0)</f>
        <v>2.1384638560083333</v>
      </c>
      <c r="AP404" s="229">
        <f>IF(AND(AP$7&lt;=$B404+$D$4,AP$9&gt;=$D404),$E404*HLOOKUP(AP$7-$B404+1,INPUTS!$D$63:$X$64,2,FALSE)/IF(AP$7=$B404,(13-MONTH($D404)),12),0)</f>
        <v>2.1384638560083333</v>
      </c>
      <c r="AQ404" s="229">
        <f>IF(AND(AQ$7&lt;=$B404+$D$4,AQ$9&gt;=$D404),$E404*HLOOKUP(AQ$7-$B404+1,INPUTS!$D$63:$X$64,2,FALSE)/IF(AQ$7=$B404,(13-MONTH($D404)),12),0)</f>
        <v>1.9779087361916663</v>
      </c>
      <c r="AR404" s="229">
        <f>IF(AND(AR$7&lt;=$B404+$D$4,AR$9&gt;=$D404),$E404*HLOOKUP(AR$7-$B404+1,INPUTS!$D$63:$X$64,2,FALSE)/IF(AR$7=$B404,(13-MONTH($D404)),12),0)</f>
        <v>1.9779087361916663</v>
      </c>
      <c r="AS404" s="229">
        <f>IF(AND(AS$7&lt;=$B404+$D$4,AS$9&gt;=$D404),$E404*HLOOKUP(AS$7-$B404+1,INPUTS!$D$63:$X$64,2,FALSE)/IF(AS$7=$B404,(13-MONTH($D404)),12),0)</f>
        <v>1.9779087361916663</v>
      </c>
      <c r="AT404" s="229">
        <f>IF(AND(AT$7&lt;=$B404+$D$4,AT$9&gt;=$D404),$E404*HLOOKUP(AT$7-$B404+1,INPUTS!$D$63:$X$64,2,FALSE)/IF(AT$7=$B404,(13-MONTH($D404)),12),0)</f>
        <v>1.9779087361916663</v>
      </c>
      <c r="AU404" s="229">
        <f>IF(AND(AU$7&lt;=$B404+$D$4,AU$9&gt;=$D404),$E404*HLOOKUP(AU$7-$B404+1,INPUTS!$D$63:$X$64,2,FALSE)/IF(AU$7=$B404,(13-MONTH($D404)),12),0)</f>
        <v>1.9779087361916663</v>
      </c>
      <c r="AV404" s="229">
        <f>IF(AND(AV$7&lt;=$B404+$D$4,AV$9&gt;=$D404),$E404*HLOOKUP(AV$7-$B404+1,INPUTS!$D$63:$X$64,2,FALSE)/IF(AV$7=$B404,(13-MONTH($D404)),12),0)</f>
        <v>1.9779087361916663</v>
      </c>
      <c r="AW404" s="229">
        <f>IF(AND(AW$7&lt;=$B404+$D$4,AW$9&gt;=$D404),$E404*HLOOKUP(AW$7-$B404+1,INPUTS!$D$63:$X$64,2,FALSE)/IF(AW$7=$B404,(13-MONTH($D404)),12),0)</f>
        <v>1.9779087361916663</v>
      </c>
      <c r="AX404" s="229">
        <f>IF(AND(AX$7&lt;=$B404+$D$4,AX$9&gt;=$D404),$E404*HLOOKUP(AX$7-$B404+1,INPUTS!$D$63:$X$64,2,FALSE)/IF(AX$7=$B404,(13-MONTH($D404)),12),0)</f>
        <v>1.9779087361916663</v>
      </c>
      <c r="AY404" s="229">
        <f>IF(AND(AY$7&lt;=$B404+$D$4,AY$9&gt;=$D404),$E404*HLOOKUP(AY$7-$B404+1,INPUTS!$D$63:$X$64,2,FALSE)/IF(AY$7=$B404,(13-MONTH($D404)),12),0)</f>
        <v>1.9779087361916663</v>
      </c>
      <c r="AZ404" s="229">
        <f>IF(AND(AZ$7&lt;=$B404+$D$4,AZ$9&gt;=$D404),$E404*HLOOKUP(AZ$7-$B404+1,INPUTS!$D$63:$X$64,2,FALSE)/IF(AZ$7=$B404,(13-MONTH($D404)),12),0)</f>
        <v>1.9779087361916663</v>
      </c>
      <c r="BA404" s="229">
        <f>IF(AND(BA$7&lt;=$B404+$D$4,BA$9&gt;=$D404),$E404*HLOOKUP(BA$7-$B404+1,INPUTS!$D$63:$X$64,2,FALSE)/IF(BA$7=$B404,(13-MONTH($D404)),12),0)</f>
        <v>1.9779087361916663</v>
      </c>
      <c r="BB404" s="229">
        <f>IF(AND(BB$7&lt;=$B404+$D$4,BB$9&gt;=$D404),$E404*HLOOKUP(BB$7-$B404+1,INPUTS!$D$63:$X$64,2,FALSE)/IF(BB$7=$B404,(13-MONTH($D404)),12),0)</f>
        <v>1.9779087361916663</v>
      </c>
      <c r="BC404" s="229">
        <f>IF(AND(BC$7&lt;=$B404+$D$4,BC$9&gt;=$D404),$E404*HLOOKUP(BC$7-$B404+1,INPUTS!$D$63:$X$64,2,FALSE)/IF(BC$7=$B404,(13-MONTH($D404)),12),0)</f>
        <v>1.8297951570249997</v>
      </c>
      <c r="BD404" s="229">
        <f>IF(AND(BD$7&lt;=$B404+$D$4,BD$9&gt;=$D404),$E404*HLOOKUP(BD$7-$B404+1,INPUTS!$D$63:$X$64,2,FALSE)/IF(BD$7=$B404,(13-MONTH($D404)),12),0)</f>
        <v>1.8297951570249997</v>
      </c>
      <c r="BE404" s="229">
        <f>IF(AND(BE$7&lt;=$B404+$D$4,BE$9&gt;=$D404),$E404*HLOOKUP(BE$7-$B404+1,INPUTS!$D$63:$X$64,2,FALSE)/IF(BE$7=$B404,(13-MONTH($D404)),12),0)</f>
        <v>1.8297951570249997</v>
      </c>
      <c r="BF404" s="229">
        <f>IF(AND(BF$7&lt;=$B404+$D$4,BF$9&gt;=$D404),$E404*HLOOKUP(BF$7-$B404+1,INPUTS!$D$63:$X$64,2,FALSE)/IF(BF$7=$B404,(13-MONTH($D404)),12),0)</f>
        <v>1.8297951570249997</v>
      </c>
      <c r="BG404" s="229">
        <f>IF(AND(BG$7&lt;=$B404+$D$4,BG$9&gt;=$D404),$E404*HLOOKUP(BG$7-$B404+1,INPUTS!$D$63:$X$64,2,FALSE)/IF(BG$7=$B404,(13-MONTH($D404)),12),0)</f>
        <v>1.8297951570249997</v>
      </c>
      <c r="BH404" s="229">
        <f>IF(AND(BH$7&lt;=$B404+$D$4,BH$9&gt;=$D404),$E404*HLOOKUP(BH$7-$B404+1,INPUTS!$D$63:$X$64,2,FALSE)/IF(BH$7=$B404,(13-MONTH($D404)),12),0)</f>
        <v>1.8297951570249997</v>
      </c>
      <c r="BI404" s="229">
        <f>IF(AND(BI$7&lt;=$B404+$D$4,BI$9&gt;=$D404),$E404*HLOOKUP(BI$7-$B404+1,INPUTS!$D$63:$X$64,2,FALSE)/IF(BI$7=$B404,(13-MONTH($D404)),12),0)</f>
        <v>1.8297951570249997</v>
      </c>
      <c r="BJ404" s="229">
        <f>IF(AND(BJ$7&lt;=$B404+$D$4,BJ$9&gt;=$D404),$E404*HLOOKUP(BJ$7-$B404+1,INPUTS!$D$63:$X$64,2,FALSE)/IF(BJ$7=$B404,(13-MONTH($D404)),12),0)</f>
        <v>1.8297951570249997</v>
      </c>
      <c r="BK404" s="229">
        <f>IF(AND(BK$7&lt;=$B404+$D$4,BK$9&gt;=$D404),$E404*HLOOKUP(BK$7-$B404+1,INPUTS!$D$63:$X$64,2,FALSE)/IF(BK$7=$B404,(13-MONTH($D404)),12),0)</f>
        <v>1.8297951570249997</v>
      </c>
      <c r="BL404" s="229">
        <f>IF(AND(BL$7&lt;=$B404+$D$4,BL$9&gt;=$D404),$E404*HLOOKUP(BL$7-$B404+1,INPUTS!$D$63:$X$64,2,FALSE)/IF(BL$7=$B404,(13-MONTH($D404)),12),0)</f>
        <v>1.8297951570249997</v>
      </c>
      <c r="BM404" s="229">
        <f>IF(AND(BM$7&lt;=$B404+$D$4,BM$9&gt;=$D404),$E404*HLOOKUP(BM$7-$B404+1,INPUTS!$D$63:$X$64,2,FALSE)/IF(BM$7=$B404,(13-MONTH($D404)),12),0)</f>
        <v>1.8297951570249997</v>
      </c>
      <c r="BN404" s="229">
        <f>IF(AND(BN$7&lt;=$B404+$D$4,BN$9&gt;=$D404),$E404*HLOOKUP(BN$7-$B404+1,INPUTS!$D$63:$X$64,2,FALSE)/IF(BN$7=$B404,(13-MONTH($D404)),12),0)</f>
        <v>1.8297951570249997</v>
      </c>
      <c r="BO404" s="229">
        <f>IF(AND(BO$7&lt;=$B404+$D$4,BO$9&gt;=$D404),$E404*HLOOKUP(BO$7-$B404+1,INPUTS!$D$63:$X$64,2,FALSE)/IF(BO$7=$B404,(13-MONTH($D404)),12),0)</f>
        <v>1.692345755558333</v>
      </c>
      <c r="BP404" s="229">
        <f>IF(AND(BP$7&lt;=$B404+$D$4,BP$9&gt;=$D404),$E404*HLOOKUP(BP$7-$B404+1,INPUTS!$D$63:$X$64,2,FALSE)/IF(BP$7=$B404,(13-MONTH($D404)),12),0)</f>
        <v>1.692345755558333</v>
      </c>
      <c r="BQ404" s="229">
        <f>IF(AND(BQ$7&lt;=$B404+$D$4,BQ$9&gt;=$D404),$E404*HLOOKUP(BQ$7-$B404+1,INPUTS!$D$63:$X$64,2,FALSE)/IF(BQ$7=$B404,(13-MONTH($D404)),12),0)</f>
        <v>1.692345755558333</v>
      </c>
      <c r="BR404" s="229">
        <f>IF(AND(BR$7&lt;=$B404+$D$4,BR$9&gt;=$D404),$E404*HLOOKUP(BR$7-$B404+1,INPUTS!$D$63:$X$64,2,FALSE)/IF(BR$7=$B404,(13-MONTH($D404)),12),0)</f>
        <v>1.692345755558333</v>
      </c>
      <c r="BS404" s="229">
        <f>IF(AND(BS$7&lt;=$B404+$D$4,BS$9&gt;=$D404),$E404*HLOOKUP(BS$7-$B404+1,INPUTS!$D$63:$X$64,2,FALSE)/IF(BS$7=$B404,(13-MONTH($D404)),12),0)</f>
        <v>1.692345755558333</v>
      </c>
      <c r="BT404" s="229">
        <f>IF(AND(BT$7&lt;=$B404+$D$4,BT$9&gt;=$D404),$E404*HLOOKUP(BT$7-$B404+1,INPUTS!$D$63:$X$64,2,FALSE)/IF(BT$7=$B404,(13-MONTH($D404)),12),0)</f>
        <v>1.692345755558333</v>
      </c>
      <c r="BU404" s="229">
        <f>IF(AND(BU$7&lt;=$B404+$D$4,BU$9&gt;=$D404),$E404*HLOOKUP(BU$7-$B404+1,INPUTS!$D$63:$X$64,2,FALSE)/IF(BU$7=$B404,(13-MONTH($D404)),12),0)</f>
        <v>1.692345755558333</v>
      </c>
      <c r="BV404" s="229">
        <f>IF(AND(BV$7&lt;=$B404+$D$4,BV$9&gt;=$D404),$E404*HLOOKUP(BV$7-$B404+1,INPUTS!$D$63:$X$64,2,FALSE)/IF(BV$7=$B404,(13-MONTH($D404)),12),0)</f>
        <v>1.692345755558333</v>
      </c>
      <c r="BW404" s="229">
        <f>IF(AND(BW$7&lt;=$B404+$D$4,BW$9&gt;=$D404),$E404*HLOOKUP(BW$7-$B404+1,INPUTS!$D$63:$X$64,2,FALSE)/IF(BW$7=$B404,(13-MONTH($D404)),12),0)</f>
        <v>1.692345755558333</v>
      </c>
      <c r="BX404" s="229">
        <f>IF(AND(BX$7&lt;=$B404+$D$4,BX$9&gt;=$D404),$E404*HLOOKUP(BX$7-$B404+1,INPUTS!$D$63:$X$64,2,FALSE)/IF(BX$7=$B404,(13-MONTH($D404)),12),0)</f>
        <v>1.692345755558333</v>
      </c>
      <c r="BY404" s="229">
        <f>IF(AND(BY$7&lt;=$B404+$D$4,BY$9&gt;=$D404),$E404*HLOOKUP(BY$7-$B404+1,INPUTS!$D$63:$X$64,2,FALSE)/IF(BY$7=$B404,(13-MONTH($D404)),12),0)</f>
        <v>1.692345755558333</v>
      </c>
      <c r="BZ404" s="229">
        <f>IF(AND(BZ$7&lt;=$B404+$D$4,BZ$9&gt;=$D404),$E404*HLOOKUP(BZ$7-$B404+1,INPUTS!$D$63:$X$64,2,FALSE)/IF(BZ$7=$B404,(13-MONTH($D404)),12),0)</f>
        <v>1.692345755558333</v>
      </c>
    </row>
    <row r="405" spans="1:78" x14ac:dyDescent="0.2">
      <c r="A405" s="7" t="str">
        <f t="shared" si="363"/>
        <v>Roll-in 2</v>
      </c>
      <c r="B405" s="7">
        <f t="shared" si="364"/>
        <v>2020</v>
      </c>
      <c r="C405" s="7">
        <f t="shared" si="367"/>
        <v>14</v>
      </c>
      <c r="D405" s="165">
        <f t="shared" si="365"/>
        <v>43890</v>
      </c>
      <c r="E405" s="68">
        <f t="shared" si="366"/>
        <v>569.15312000000006</v>
      </c>
      <c r="F405" s="77"/>
      <c r="G405" s="229">
        <f>IF(AND(G$7&lt;=$B405+$D$4,G$9&gt;=$D405),$E405*HLOOKUP(G$7-$B405+1,INPUTS!$D$63:$X$64,2,FALSE)/IF(G$7=$B405,(13-MONTH($D405)),12),0)</f>
        <v>0</v>
      </c>
      <c r="H405" s="229">
        <f>IF(AND(H$7&lt;=$B405+$D$4,H$9&gt;=$D405),$E405*HLOOKUP(H$7-$B405+1,INPUTS!$D$63:$X$64,2,FALSE)/IF(H$7=$B405,(13-MONTH($D405)),12),0)</f>
        <v>0</v>
      </c>
      <c r="I405" s="229">
        <f>IF(AND(I$7&lt;=$B405+$D$4,I$9&gt;=$D405),$E405*HLOOKUP(I$7-$B405+1,INPUTS!$D$63:$X$64,2,FALSE)/IF(I$7=$B405,(13-MONTH($D405)),12),0)</f>
        <v>0</v>
      </c>
      <c r="J405" s="229">
        <f>IF(AND(J$7&lt;=$B405+$D$4,J$9&gt;=$D405),$E405*HLOOKUP(J$7-$B405+1,INPUTS!$D$63:$X$64,2,FALSE)/IF(J$7=$B405,(13-MONTH($D405)),12),0)</f>
        <v>0</v>
      </c>
      <c r="K405" s="229">
        <f>IF(AND(K$7&lt;=$B405+$D$4,K$9&gt;=$D405),$E405*HLOOKUP(K$7-$B405+1,INPUTS!$D$63:$X$64,2,FALSE)/IF(K$7=$B405,(13-MONTH($D405)),12),0)</f>
        <v>0</v>
      </c>
      <c r="L405" s="229">
        <f>IF(AND(L$7&lt;=$B405+$D$4,L$9&gt;=$D405),$E405*HLOOKUP(L$7-$B405+1,INPUTS!$D$63:$X$64,2,FALSE)/IF(L$7=$B405,(13-MONTH($D405)),12),0)</f>
        <v>0</v>
      </c>
      <c r="M405" s="229">
        <f>IF(AND(M$7&lt;=$B405+$D$4,M$9&gt;=$D405),$E405*HLOOKUP(M$7-$B405+1,INPUTS!$D$63:$X$64,2,FALSE)/IF(M$7=$B405,(13-MONTH($D405)),12),0)</f>
        <v>0</v>
      </c>
      <c r="N405" s="229">
        <f>IF(AND(N$7&lt;=$B405+$D$4,N$9&gt;=$D405),$E405*HLOOKUP(N$7-$B405+1,INPUTS!$D$63:$X$64,2,FALSE)/IF(N$7=$B405,(13-MONTH($D405)),12),0)</f>
        <v>0</v>
      </c>
      <c r="O405" s="229">
        <f>IF(AND(O$7&lt;=$B405+$D$4,O$9&gt;=$D405),$E405*HLOOKUP(O$7-$B405+1,INPUTS!$D$63:$X$64,2,FALSE)/IF(O$7=$B405,(13-MONTH($D405)),12),0)</f>
        <v>0</v>
      </c>
      <c r="P405" s="229">
        <f>IF(AND(P$7&lt;=$B405+$D$4,P$9&gt;=$D405),$E405*HLOOKUP(P$7-$B405+1,INPUTS!$D$63:$X$64,2,FALSE)/IF(P$7=$B405,(13-MONTH($D405)),12),0)</f>
        <v>0</v>
      </c>
      <c r="Q405" s="229">
        <f>IF(AND(Q$7&lt;=$B405+$D$4,Q$9&gt;=$D405),$E405*HLOOKUP(Q$7-$B405+1,INPUTS!$D$63:$X$64,2,FALSE)/IF(Q$7=$B405,(13-MONTH($D405)),12),0)</f>
        <v>0</v>
      </c>
      <c r="R405" s="229">
        <f>IF(AND(R$7&lt;=$B405+$D$4,R$9&gt;=$D405),$E405*HLOOKUP(R$7-$B405+1,INPUTS!$D$63:$X$64,2,FALSE)/IF(R$7=$B405,(13-MONTH($D405)),12),0)</f>
        <v>0</v>
      </c>
      <c r="S405" s="229">
        <f>IF(AND(S$7&lt;=$B405+$D$4,S$9&gt;=$D405),$E405*HLOOKUP(S$7-$B405+1,INPUTS!$D$63:$X$64,2,FALSE)/IF(S$7=$B405,(13-MONTH($D405)),12),0)</f>
        <v>0</v>
      </c>
      <c r="T405" s="229">
        <f>IF(AND(T$7&lt;=$B405+$D$4,T$9&gt;=$D405),$E405*HLOOKUP(T$7-$B405+1,INPUTS!$D$63:$X$64,2,FALSE)/IF(T$7=$B405,(13-MONTH($D405)),12),0)</f>
        <v>1.9402947272727273</v>
      </c>
      <c r="U405" s="229">
        <f>IF(AND(U$7&lt;=$B405+$D$4,U$9&gt;=$D405),$E405*HLOOKUP(U$7-$B405+1,INPUTS!$D$63:$X$64,2,FALSE)/IF(U$7=$B405,(13-MONTH($D405)),12),0)</f>
        <v>1.9402947272727273</v>
      </c>
      <c r="V405" s="229">
        <f>IF(AND(V$7&lt;=$B405+$D$4,V$9&gt;=$D405),$E405*HLOOKUP(V$7-$B405+1,INPUTS!$D$63:$X$64,2,FALSE)/IF(V$7=$B405,(13-MONTH($D405)),12),0)</f>
        <v>1.9402947272727273</v>
      </c>
      <c r="W405" s="229">
        <f>IF(AND(W$7&lt;=$B405+$D$4,W$9&gt;=$D405),$E405*HLOOKUP(W$7-$B405+1,INPUTS!$D$63:$X$64,2,FALSE)/IF(W$7=$B405,(13-MONTH($D405)),12),0)</f>
        <v>1.9402947272727273</v>
      </c>
      <c r="X405" s="229">
        <f>IF(AND(X$7&lt;=$B405+$D$4,X$9&gt;=$D405),$E405*HLOOKUP(X$7-$B405+1,INPUTS!$D$63:$X$64,2,FALSE)/IF(X$7=$B405,(13-MONTH($D405)),12),0)</f>
        <v>1.9402947272727273</v>
      </c>
      <c r="Y405" s="229">
        <f>IF(AND(Y$7&lt;=$B405+$D$4,Y$9&gt;=$D405),$E405*HLOOKUP(Y$7-$B405+1,INPUTS!$D$63:$X$64,2,FALSE)/IF(Y$7=$B405,(13-MONTH($D405)),12),0)</f>
        <v>1.9402947272727273</v>
      </c>
      <c r="Z405" s="229">
        <f>IF(AND(Z$7&lt;=$B405+$D$4,Z$9&gt;=$D405),$E405*HLOOKUP(Z$7-$B405+1,INPUTS!$D$63:$X$64,2,FALSE)/IF(Z$7=$B405,(13-MONTH($D405)),12),0)</f>
        <v>1.9402947272727273</v>
      </c>
      <c r="AA405" s="229">
        <f>IF(AND(AA$7&lt;=$B405+$D$4,AA$9&gt;=$D405),$E405*HLOOKUP(AA$7-$B405+1,INPUTS!$D$63:$X$64,2,FALSE)/IF(AA$7=$B405,(13-MONTH($D405)),12),0)</f>
        <v>1.9402947272727273</v>
      </c>
      <c r="AB405" s="229">
        <f>IF(AND(AB$7&lt;=$B405+$D$4,AB$9&gt;=$D405),$E405*HLOOKUP(AB$7-$B405+1,INPUTS!$D$63:$X$64,2,FALSE)/IF(AB$7=$B405,(13-MONTH($D405)),12),0)</f>
        <v>1.9402947272727273</v>
      </c>
      <c r="AC405" s="229">
        <f>IF(AND(AC$7&lt;=$B405+$D$4,AC$9&gt;=$D405),$E405*HLOOKUP(AC$7-$B405+1,INPUTS!$D$63:$X$64,2,FALSE)/IF(AC$7=$B405,(13-MONTH($D405)),12),0)</f>
        <v>1.9402947272727273</v>
      </c>
      <c r="AD405" s="229">
        <f>IF(AND(AD$7&lt;=$B405+$D$4,AD$9&gt;=$D405),$E405*HLOOKUP(AD$7-$B405+1,INPUTS!$D$63:$X$64,2,FALSE)/IF(AD$7=$B405,(13-MONTH($D405)),12),0)</f>
        <v>1.9402947272727273</v>
      </c>
      <c r="AE405" s="229">
        <f>IF(AND(AE$7&lt;=$B405+$D$4,AE$9&gt;=$D405),$E405*HLOOKUP(AE$7-$B405+1,INPUTS!$D$63:$X$64,2,FALSE)/IF(AE$7=$B405,(13-MONTH($D405)),12),0)</f>
        <v>3.4239303110666675</v>
      </c>
      <c r="AF405" s="229">
        <f>IF(AND(AF$7&lt;=$B405+$D$4,AF$9&gt;=$D405),$E405*HLOOKUP(AF$7-$B405+1,INPUTS!$D$63:$X$64,2,FALSE)/IF(AF$7=$B405,(13-MONTH($D405)),12),0)</f>
        <v>3.4239303110666675</v>
      </c>
      <c r="AG405" s="229">
        <f>IF(AND(AG$7&lt;=$B405+$D$4,AG$9&gt;=$D405),$E405*HLOOKUP(AG$7-$B405+1,INPUTS!$D$63:$X$64,2,FALSE)/IF(AG$7=$B405,(13-MONTH($D405)),12),0)</f>
        <v>3.4239303110666675</v>
      </c>
      <c r="AH405" s="229">
        <f>IF(AND(AH$7&lt;=$B405+$D$4,AH$9&gt;=$D405),$E405*HLOOKUP(AH$7-$B405+1,INPUTS!$D$63:$X$64,2,FALSE)/IF(AH$7=$B405,(13-MONTH($D405)),12),0)</f>
        <v>3.4239303110666675</v>
      </c>
      <c r="AI405" s="229">
        <f>IF(AND(AI$7&lt;=$B405+$D$4,AI$9&gt;=$D405),$E405*HLOOKUP(AI$7-$B405+1,INPUTS!$D$63:$X$64,2,FALSE)/IF(AI$7=$B405,(13-MONTH($D405)),12),0)</f>
        <v>3.4239303110666675</v>
      </c>
      <c r="AJ405" s="229">
        <f>IF(AND(AJ$7&lt;=$B405+$D$4,AJ$9&gt;=$D405),$E405*HLOOKUP(AJ$7-$B405+1,INPUTS!$D$63:$X$64,2,FALSE)/IF(AJ$7=$B405,(13-MONTH($D405)),12),0)</f>
        <v>3.4239303110666675</v>
      </c>
      <c r="AK405" s="229">
        <f>IF(AND(AK$7&lt;=$B405+$D$4,AK$9&gt;=$D405),$E405*HLOOKUP(AK$7-$B405+1,INPUTS!$D$63:$X$64,2,FALSE)/IF(AK$7=$B405,(13-MONTH($D405)),12),0)</f>
        <v>3.4239303110666675</v>
      </c>
      <c r="AL405" s="229">
        <f>IF(AND(AL$7&lt;=$B405+$D$4,AL$9&gt;=$D405),$E405*HLOOKUP(AL$7-$B405+1,INPUTS!$D$63:$X$64,2,FALSE)/IF(AL$7=$B405,(13-MONTH($D405)),12),0)</f>
        <v>3.4239303110666675</v>
      </c>
      <c r="AM405" s="229">
        <f>IF(AND(AM$7&lt;=$B405+$D$4,AM$9&gt;=$D405),$E405*HLOOKUP(AM$7-$B405+1,INPUTS!$D$63:$X$64,2,FALSE)/IF(AM$7=$B405,(13-MONTH($D405)),12),0)</f>
        <v>3.4239303110666675</v>
      </c>
      <c r="AN405" s="229">
        <f>IF(AND(AN$7&lt;=$B405+$D$4,AN$9&gt;=$D405),$E405*HLOOKUP(AN$7-$B405+1,INPUTS!$D$63:$X$64,2,FALSE)/IF(AN$7=$B405,(13-MONTH($D405)),12),0)</f>
        <v>3.4239303110666675</v>
      </c>
      <c r="AO405" s="229">
        <f>IF(AND(AO$7&lt;=$B405+$D$4,AO$9&gt;=$D405),$E405*HLOOKUP(AO$7-$B405+1,INPUTS!$D$63:$X$64,2,FALSE)/IF(AO$7=$B405,(13-MONTH($D405)),12),0)</f>
        <v>3.4239303110666675</v>
      </c>
      <c r="AP405" s="229">
        <f>IF(AND(AP$7&lt;=$B405+$D$4,AP$9&gt;=$D405),$E405*HLOOKUP(AP$7-$B405+1,INPUTS!$D$63:$X$64,2,FALSE)/IF(AP$7=$B405,(13-MONTH($D405)),12),0)</f>
        <v>3.4239303110666675</v>
      </c>
      <c r="AQ405" s="229">
        <f>IF(AND(AQ$7&lt;=$B405+$D$4,AQ$9&gt;=$D405),$E405*HLOOKUP(AQ$7-$B405+1,INPUTS!$D$63:$X$64,2,FALSE)/IF(AQ$7=$B405,(13-MONTH($D405)),12),0)</f>
        <v>3.1668628185333336</v>
      </c>
      <c r="AR405" s="229">
        <f>IF(AND(AR$7&lt;=$B405+$D$4,AR$9&gt;=$D405),$E405*HLOOKUP(AR$7-$B405+1,INPUTS!$D$63:$X$64,2,FALSE)/IF(AR$7=$B405,(13-MONTH($D405)),12),0)</f>
        <v>3.1668628185333336</v>
      </c>
      <c r="AS405" s="229">
        <f>IF(AND(AS$7&lt;=$B405+$D$4,AS$9&gt;=$D405),$E405*HLOOKUP(AS$7-$B405+1,INPUTS!$D$63:$X$64,2,FALSE)/IF(AS$7=$B405,(13-MONTH($D405)),12),0)</f>
        <v>3.1668628185333336</v>
      </c>
      <c r="AT405" s="229">
        <f>IF(AND(AT$7&lt;=$B405+$D$4,AT$9&gt;=$D405),$E405*HLOOKUP(AT$7-$B405+1,INPUTS!$D$63:$X$64,2,FALSE)/IF(AT$7=$B405,(13-MONTH($D405)),12),0)</f>
        <v>3.1668628185333336</v>
      </c>
      <c r="AU405" s="229">
        <f>IF(AND(AU$7&lt;=$B405+$D$4,AU$9&gt;=$D405),$E405*HLOOKUP(AU$7-$B405+1,INPUTS!$D$63:$X$64,2,FALSE)/IF(AU$7=$B405,(13-MONTH($D405)),12),0)</f>
        <v>3.1668628185333336</v>
      </c>
      <c r="AV405" s="229">
        <f>IF(AND(AV$7&lt;=$B405+$D$4,AV$9&gt;=$D405),$E405*HLOOKUP(AV$7-$B405+1,INPUTS!$D$63:$X$64,2,FALSE)/IF(AV$7=$B405,(13-MONTH($D405)),12),0)</f>
        <v>3.1668628185333336</v>
      </c>
      <c r="AW405" s="229">
        <f>IF(AND(AW$7&lt;=$B405+$D$4,AW$9&gt;=$D405),$E405*HLOOKUP(AW$7-$B405+1,INPUTS!$D$63:$X$64,2,FALSE)/IF(AW$7=$B405,(13-MONTH($D405)),12),0)</f>
        <v>3.1668628185333336</v>
      </c>
      <c r="AX405" s="229">
        <f>IF(AND(AX$7&lt;=$B405+$D$4,AX$9&gt;=$D405),$E405*HLOOKUP(AX$7-$B405+1,INPUTS!$D$63:$X$64,2,FALSE)/IF(AX$7=$B405,(13-MONTH($D405)),12),0)</f>
        <v>3.1668628185333336</v>
      </c>
      <c r="AY405" s="229">
        <f>IF(AND(AY$7&lt;=$B405+$D$4,AY$9&gt;=$D405),$E405*HLOOKUP(AY$7-$B405+1,INPUTS!$D$63:$X$64,2,FALSE)/IF(AY$7=$B405,(13-MONTH($D405)),12),0)</f>
        <v>3.1668628185333336</v>
      </c>
      <c r="AZ405" s="229">
        <f>IF(AND(AZ$7&lt;=$B405+$D$4,AZ$9&gt;=$D405),$E405*HLOOKUP(AZ$7-$B405+1,INPUTS!$D$63:$X$64,2,FALSE)/IF(AZ$7=$B405,(13-MONTH($D405)),12),0)</f>
        <v>3.1668628185333336</v>
      </c>
      <c r="BA405" s="229">
        <f>IF(AND(BA$7&lt;=$B405+$D$4,BA$9&gt;=$D405),$E405*HLOOKUP(BA$7-$B405+1,INPUTS!$D$63:$X$64,2,FALSE)/IF(BA$7=$B405,(13-MONTH($D405)),12),0)</f>
        <v>3.1668628185333336</v>
      </c>
      <c r="BB405" s="229">
        <f>IF(AND(BB$7&lt;=$B405+$D$4,BB$9&gt;=$D405),$E405*HLOOKUP(BB$7-$B405+1,INPUTS!$D$63:$X$64,2,FALSE)/IF(BB$7=$B405,(13-MONTH($D405)),12),0)</f>
        <v>3.1668628185333336</v>
      </c>
      <c r="BC405" s="229">
        <f>IF(AND(BC$7&lt;=$B405+$D$4,BC$9&gt;=$D405),$E405*HLOOKUP(BC$7-$B405+1,INPUTS!$D$63:$X$64,2,FALSE)/IF(BC$7=$B405,(13-MONTH($D405)),12),0)</f>
        <v>2.9297156852000001</v>
      </c>
      <c r="BD405" s="229">
        <f>IF(AND(BD$7&lt;=$B405+$D$4,BD$9&gt;=$D405),$E405*HLOOKUP(BD$7-$B405+1,INPUTS!$D$63:$X$64,2,FALSE)/IF(BD$7=$B405,(13-MONTH($D405)),12),0)</f>
        <v>2.9297156852000001</v>
      </c>
      <c r="BE405" s="229">
        <f>IF(AND(BE$7&lt;=$B405+$D$4,BE$9&gt;=$D405),$E405*HLOOKUP(BE$7-$B405+1,INPUTS!$D$63:$X$64,2,FALSE)/IF(BE$7=$B405,(13-MONTH($D405)),12),0)</f>
        <v>2.9297156852000001</v>
      </c>
      <c r="BF405" s="229">
        <f>IF(AND(BF$7&lt;=$B405+$D$4,BF$9&gt;=$D405),$E405*HLOOKUP(BF$7-$B405+1,INPUTS!$D$63:$X$64,2,FALSE)/IF(BF$7=$B405,(13-MONTH($D405)),12),0)</f>
        <v>2.9297156852000001</v>
      </c>
      <c r="BG405" s="229">
        <f>IF(AND(BG$7&lt;=$B405+$D$4,BG$9&gt;=$D405),$E405*HLOOKUP(BG$7-$B405+1,INPUTS!$D$63:$X$64,2,FALSE)/IF(BG$7=$B405,(13-MONTH($D405)),12),0)</f>
        <v>2.9297156852000001</v>
      </c>
      <c r="BH405" s="229">
        <f>IF(AND(BH$7&lt;=$B405+$D$4,BH$9&gt;=$D405),$E405*HLOOKUP(BH$7-$B405+1,INPUTS!$D$63:$X$64,2,FALSE)/IF(BH$7=$B405,(13-MONTH($D405)),12),0)</f>
        <v>2.9297156852000001</v>
      </c>
      <c r="BI405" s="229">
        <f>IF(AND(BI$7&lt;=$B405+$D$4,BI$9&gt;=$D405),$E405*HLOOKUP(BI$7-$B405+1,INPUTS!$D$63:$X$64,2,FALSE)/IF(BI$7=$B405,(13-MONTH($D405)),12),0)</f>
        <v>2.9297156852000001</v>
      </c>
      <c r="BJ405" s="229">
        <f>IF(AND(BJ$7&lt;=$B405+$D$4,BJ$9&gt;=$D405),$E405*HLOOKUP(BJ$7-$B405+1,INPUTS!$D$63:$X$64,2,FALSE)/IF(BJ$7=$B405,(13-MONTH($D405)),12),0)</f>
        <v>2.9297156852000001</v>
      </c>
      <c r="BK405" s="229">
        <f>IF(AND(BK$7&lt;=$B405+$D$4,BK$9&gt;=$D405),$E405*HLOOKUP(BK$7-$B405+1,INPUTS!$D$63:$X$64,2,FALSE)/IF(BK$7=$B405,(13-MONTH($D405)),12),0)</f>
        <v>2.9297156852000001</v>
      </c>
      <c r="BL405" s="229">
        <f>IF(AND(BL$7&lt;=$B405+$D$4,BL$9&gt;=$D405),$E405*HLOOKUP(BL$7-$B405+1,INPUTS!$D$63:$X$64,2,FALSE)/IF(BL$7=$B405,(13-MONTH($D405)),12),0)</f>
        <v>2.9297156852000001</v>
      </c>
      <c r="BM405" s="229">
        <f>IF(AND(BM$7&lt;=$B405+$D$4,BM$9&gt;=$D405),$E405*HLOOKUP(BM$7-$B405+1,INPUTS!$D$63:$X$64,2,FALSE)/IF(BM$7=$B405,(13-MONTH($D405)),12),0)</f>
        <v>2.9297156852000001</v>
      </c>
      <c r="BN405" s="229">
        <f>IF(AND(BN$7&lt;=$B405+$D$4,BN$9&gt;=$D405),$E405*HLOOKUP(BN$7-$B405+1,INPUTS!$D$63:$X$64,2,FALSE)/IF(BN$7=$B405,(13-MONTH($D405)),12),0)</f>
        <v>2.9297156852000001</v>
      </c>
      <c r="BO405" s="229">
        <f>IF(AND(BO$7&lt;=$B405+$D$4,BO$9&gt;=$D405),$E405*HLOOKUP(BO$7-$B405+1,INPUTS!$D$63:$X$64,2,FALSE)/IF(BO$7=$B405,(13-MONTH($D405)),12),0)</f>
        <v>2.7096431454666665</v>
      </c>
      <c r="BP405" s="229">
        <f>IF(AND(BP$7&lt;=$B405+$D$4,BP$9&gt;=$D405),$E405*HLOOKUP(BP$7-$B405+1,INPUTS!$D$63:$X$64,2,FALSE)/IF(BP$7=$B405,(13-MONTH($D405)),12),0)</f>
        <v>2.7096431454666665</v>
      </c>
      <c r="BQ405" s="229">
        <f>IF(AND(BQ$7&lt;=$B405+$D$4,BQ$9&gt;=$D405),$E405*HLOOKUP(BQ$7-$B405+1,INPUTS!$D$63:$X$64,2,FALSE)/IF(BQ$7=$B405,(13-MONTH($D405)),12),0)</f>
        <v>2.7096431454666665</v>
      </c>
      <c r="BR405" s="229">
        <f>IF(AND(BR$7&lt;=$B405+$D$4,BR$9&gt;=$D405),$E405*HLOOKUP(BR$7-$B405+1,INPUTS!$D$63:$X$64,2,FALSE)/IF(BR$7=$B405,(13-MONTH($D405)),12),0)</f>
        <v>2.7096431454666665</v>
      </c>
      <c r="BS405" s="229">
        <f>IF(AND(BS$7&lt;=$B405+$D$4,BS$9&gt;=$D405),$E405*HLOOKUP(BS$7-$B405+1,INPUTS!$D$63:$X$64,2,FALSE)/IF(BS$7=$B405,(13-MONTH($D405)),12),0)</f>
        <v>2.7096431454666665</v>
      </c>
      <c r="BT405" s="229">
        <f>IF(AND(BT$7&lt;=$B405+$D$4,BT$9&gt;=$D405),$E405*HLOOKUP(BT$7-$B405+1,INPUTS!$D$63:$X$64,2,FALSE)/IF(BT$7=$B405,(13-MONTH($D405)),12),0)</f>
        <v>2.7096431454666665</v>
      </c>
      <c r="BU405" s="229">
        <f>IF(AND(BU$7&lt;=$B405+$D$4,BU$9&gt;=$D405),$E405*HLOOKUP(BU$7-$B405+1,INPUTS!$D$63:$X$64,2,FALSE)/IF(BU$7=$B405,(13-MONTH($D405)),12),0)</f>
        <v>2.7096431454666665</v>
      </c>
      <c r="BV405" s="229">
        <f>IF(AND(BV$7&lt;=$B405+$D$4,BV$9&gt;=$D405),$E405*HLOOKUP(BV$7-$B405+1,INPUTS!$D$63:$X$64,2,FALSE)/IF(BV$7=$B405,(13-MONTH($D405)),12),0)</f>
        <v>2.7096431454666665</v>
      </c>
      <c r="BW405" s="229">
        <f>IF(AND(BW$7&lt;=$B405+$D$4,BW$9&gt;=$D405),$E405*HLOOKUP(BW$7-$B405+1,INPUTS!$D$63:$X$64,2,FALSE)/IF(BW$7=$B405,(13-MONTH($D405)),12),0)</f>
        <v>2.7096431454666665</v>
      </c>
      <c r="BX405" s="229">
        <f>IF(AND(BX$7&lt;=$B405+$D$4,BX$9&gt;=$D405),$E405*HLOOKUP(BX$7-$B405+1,INPUTS!$D$63:$X$64,2,FALSE)/IF(BX$7=$B405,(13-MONTH($D405)),12),0)</f>
        <v>2.7096431454666665</v>
      </c>
      <c r="BY405" s="229">
        <f>IF(AND(BY$7&lt;=$B405+$D$4,BY$9&gt;=$D405),$E405*HLOOKUP(BY$7-$B405+1,INPUTS!$D$63:$X$64,2,FALSE)/IF(BY$7=$B405,(13-MONTH($D405)),12),0)</f>
        <v>2.7096431454666665</v>
      </c>
      <c r="BZ405" s="229">
        <f>IF(AND(BZ$7&lt;=$B405+$D$4,BZ$9&gt;=$D405),$E405*HLOOKUP(BZ$7-$B405+1,INPUTS!$D$63:$X$64,2,FALSE)/IF(BZ$7=$B405,(13-MONTH($D405)),12),0)</f>
        <v>2.7096431454666665</v>
      </c>
    </row>
    <row r="406" spans="1:78" x14ac:dyDescent="0.2">
      <c r="A406" s="7" t="str">
        <f t="shared" si="363"/>
        <v>Roll-in 3</v>
      </c>
      <c r="B406" s="7">
        <f t="shared" si="364"/>
        <v>2020</v>
      </c>
      <c r="C406" s="7">
        <f t="shared" si="367"/>
        <v>15</v>
      </c>
      <c r="D406" s="165">
        <f t="shared" si="365"/>
        <v>43921</v>
      </c>
      <c r="E406" s="68">
        <f t="shared" si="366"/>
        <v>-302.92527000000013</v>
      </c>
      <c r="F406" s="77"/>
      <c r="G406" s="229">
        <f>IF(AND(G$7&lt;=$B406+$D$4,G$9&gt;=$D406),$E406*HLOOKUP(G$7-$B406+1,INPUTS!$D$63:$X$64,2,FALSE)/IF(G$7=$B406,(13-MONTH($D406)),12),0)</f>
        <v>0</v>
      </c>
      <c r="H406" s="229">
        <f>IF(AND(H$7&lt;=$B406+$D$4,H$9&gt;=$D406),$E406*HLOOKUP(H$7-$B406+1,INPUTS!$D$63:$X$64,2,FALSE)/IF(H$7=$B406,(13-MONTH($D406)),12),0)</f>
        <v>0</v>
      </c>
      <c r="I406" s="229">
        <f>IF(AND(I$7&lt;=$B406+$D$4,I$9&gt;=$D406),$E406*HLOOKUP(I$7-$B406+1,INPUTS!$D$63:$X$64,2,FALSE)/IF(I$7=$B406,(13-MONTH($D406)),12),0)</f>
        <v>0</v>
      </c>
      <c r="J406" s="229">
        <f>IF(AND(J$7&lt;=$B406+$D$4,J$9&gt;=$D406),$E406*HLOOKUP(J$7-$B406+1,INPUTS!$D$63:$X$64,2,FALSE)/IF(J$7=$B406,(13-MONTH($D406)),12),0)</f>
        <v>0</v>
      </c>
      <c r="K406" s="229">
        <f>IF(AND(K$7&lt;=$B406+$D$4,K$9&gt;=$D406),$E406*HLOOKUP(K$7-$B406+1,INPUTS!$D$63:$X$64,2,FALSE)/IF(K$7=$B406,(13-MONTH($D406)),12),0)</f>
        <v>0</v>
      </c>
      <c r="L406" s="229">
        <f>IF(AND(L$7&lt;=$B406+$D$4,L$9&gt;=$D406),$E406*HLOOKUP(L$7-$B406+1,INPUTS!$D$63:$X$64,2,FALSE)/IF(L$7=$B406,(13-MONTH($D406)),12),0)</f>
        <v>0</v>
      </c>
      <c r="M406" s="229">
        <f>IF(AND(M$7&lt;=$B406+$D$4,M$9&gt;=$D406),$E406*HLOOKUP(M$7-$B406+1,INPUTS!$D$63:$X$64,2,FALSE)/IF(M$7=$B406,(13-MONTH($D406)),12),0)</f>
        <v>0</v>
      </c>
      <c r="N406" s="229">
        <f>IF(AND(N$7&lt;=$B406+$D$4,N$9&gt;=$D406),$E406*HLOOKUP(N$7-$B406+1,INPUTS!$D$63:$X$64,2,FALSE)/IF(N$7=$B406,(13-MONTH($D406)),12),0)</f>
        <v>0</v>
      </c>
      <c r="O406" s="229">
        <f>IF(AND(O$7&lt;=$B406+$D$4,O$9&gt;=$D406),$E406*HLOOKUP(O$7-$B406+1,INPUTS!$D$63:$X$64,2,FALSE)/IF(O$7=$B406,(13-MONTH($D406)),12),0)</f>
        <v>0</v>
      </c>
      <c r="P406" s="229">
        <f>IF(AND(P$7&lt;=$B406+$D$4,P$9&gt;=$D406),$E406*HLOOKUP(P$7-$B406+1,INPUTS!$D$63:$X$64,2,FALSE)/IF(P$7=$B406,(13-MONTH($D406)),12),0)</f>
        <v>0</v>
      </c>
      <c r="Q406" s="229">
        <f>IF(AND(Q$7&lt;=$B406+$D$4,Q$9&gt;=$D406),$E406*HLOOKUP(Q$7-$B406+1,INPUTS!$D$63:$X$64,2,FALSE)/IF(Q$7=$B406,(13-MONTH($D406)),12),0)</f>
        <v>0</v>
      </c>
      <c r="R406" s="229">
        <f>IF(AND(R$7&lt;=$B406+$D$4,R$9&gt;=$D406),$E406*HLOOKUP(R$7-$B406+1,INPUTS!$D$63:$X$64,2,FALSE)/IF(R$7=$B406,(13-MONTH($D406)),12),0)</f>
        <v>0</v>
      </c>
      <c r="S406" s="229">
        <f>IF(AND(S$7&lt;=$B406+$D$4,S$9&gt;=$D406),$E406*HLOOKUP(S$7-$B406+1,INPUTS!$D$63:$X$64,2,FALSE)/IF(S$7=$B406,(13-MONTH($D406)),12),0)</f>
        <v>0</v>
      </c>
      <c r="T406" s="229">
        <f>IF(AND(T$7&lt;=$B406+$D$4,T$9&gt;=$D406),$E406*HLOOKUP(T$7-$B406+1,INPUTS!$D$63:$X$64,2,FALSE)/IF(T$7=$B406,(13-MONTH($D406)),12),0)</f>
        <v>0</v>
      </c>
      <c r="U406" s="229">
        <f>IF(AND(U$7&lt;=$B406+$D$4,U$9&gt;=$D406),$E406*HLOOKUP(U$7-$B406+1,INPUTS!$D$63:$X$64,2,FALSE)/IF(U$7=$B406,(13-MONTH($D406)),12),0)</f>
        <v>-1.1359697625000005</v>
      </c>
      <c r="V406" s="229">
        <f>IF(AND(V$7&lt;=$B406+$D$4,V$9&gt;=$D406),$E406*HLOOKUP(V$7-$B406+1,INPUTS!$D$63:$X$64,2,FALSE)/IF(V$7=$B406,(13-MONTH($D406)),12),0)</f>
        <v>-1.1359697625000005</v>
      </c>
      <c r="W406" s="229">
        <f>IF(AND(W$7&lt;=$B406+$D$4,W$9&gt;=$D406),$E406*HLOOKUP(W$7-$B406+1,INPUTS!$D$63:$X$64,2,FALSE)/IF(W$7=$B406,(13-MONTH($D406)),12),0)</f>
        <v>-1.1359697625000005</v>
      </c>
      <c r="X406" s="229">
        <f>IF(AND(X$7&lt;=$B406+$D$4,X$9&gt;=$D406),$E406*HLOOKUP(X$7-$B406+1,INPUTS!$D$63:$X$64,2,FALSE)/IF(X$7=$B406,(13-MONTH($D406)),12),0)</f>
        <v>-1.1359697625000005</v>
      </c>
      <c r="Y406" s="229">
        <f>IF(AND(Y$7&lt;=$B406+$D$4,Y$9&gt;=$D406),$E406*HLOOKUP(Y$7-$B406+1,INPUTS!$D$63:$X$64,2,FALSE)/IF(Y$7=$B406,(13-MONTH($D406)),12),0)</f>
        <v>-1.1359697625000005</v>
      </c>
      <c r="Z406" s="229">
        <f>IF(AND(Z$7&lt;=$B406+$D$4,Z$9&gt;=$D406),$E406*HLOOKUP(Z$7-$B406+1,INPUTS!$D$63:$X$64,2,FALSE)/IF(Z$7=$B406,(13-MONTH($D406)),12),0)</f>
        <v>-1.1359697625000005</v>
      </c>
      <c r="AA406" s="229">
        <f>IF(AND(AA$7&lt;=$B406+$D$4,AA$9&gt;=$D406),$E406*HLOOKUP(AA$7-$B406+1,INPUTS!$D$63:$X$64,2,FALSE)/IF(AA$7=$B406,(13-MONTH($D406)),12),0)</f>
        <v>-1.1359697625000005</v>
      </c>
      <c r="AB406" s="229">
        <f>IF(AND(AB$7&lt;=$B406+$D$4,AB$9&gt;=$D406),$E406*HLOOKUP(AB$7-$B406+1,INPUTS!$D$63:$X$64,2,FALSE)/IF(AB$7=$B406,(13-MONTH($D406)),12),0)</f>
        <v>-1.1359697625000005</v>
      </c>
      <c r="AC406" s="229">
        <f>IF(AND(AC$7&lt;=$B406+$D$4,AC$9&gt;=$D406),$E406*HLOOKUP(AC$7-$B406+1,INPUTS!$D$63:$X$64,2,FALSE)/IF(AC$7=$B406,(13-MONTH($D406)),12),0)</f>
        <v>-1.1359697625000005</v>
      </c>
      <c r="AD406" s="229">
        <f>IF(AND(AD$7&lt;=$B406+$D$4,AD$9&gt;=$D406),$E406*HLOOKUP(AD$7-$B406+1,INPUTS!$D$63:$X$64,2,FALSE)/IF(AD$7=$B406,(13-MONTH($D406)),12),0)</f>
        <v>-1.1359697625000005</v>
      </c>
      <c r="AE406" s="229">
        <f>IF(AND(AE$7&lt;=$B406+$D$4,AE$9&gt;=$D406),$E406*HLOOKUP(AE$7-$B406+1,INPUTS!$D$63:$X$64,2,FALSE)/IF(AE$7=$B406,(13-MONTH($D406)),12),0)</f>
        <v>-1.8223479367750011</v>
      </c>
      <c r="AF406" s="229">
        <f>IF(AND(AF$7&lt;=$B406+$D$4,AF$9&gt;=$D406),$E406*HLOOKUP(AF$7-$B406+1,INPUTS!$D$63:$X$64,2,FALSE)/IF(AF$7=$B406,(13-MONTH($D406)),12),0)</f>
        <v>-1.8223479367750011</v>
      </c>
      <c r="AG406" s="229">
        <f>IF(AND(AG$7&lt;=$B406+$D$4,AG$9&gt;=$D406),$E406*HLOOKUP(AG$7-$B406+1,INPUTS!$D$63:$X$64,2,FALSE)/IF(AG$7=$B406,(13-MONTH($D406)),12),0)</f>
        <v>-1.8223479367750011</v>
      </c>
      <c r="AH406" s="229">
        <f>IF(AND(AH$7&lt;=$B406+$D$4,AH$9&gt;=$D406),$E406*HLOOKUP(AH$7-$B406+1,INPUTS!$D$63:$X$64,2,FALSE)/IF(AH$7=$B406,(13-MONTH($D406)),12),0)</f>
        <v>-1.8223479367750011</v>
      </c>
      <c r="AI406" s="229">
        <f>IF(AND(AI$7&lt;=$B406+$D$4,AI$9&gt;=$D406),$E406*HLOOKUP(AI$7-$B406+1,INPUTS!$D$63:$X$64,2,FALSE)/IF(AI$7=$B406,(13-MONTH($D406)),12),0)</f>
        <v>-1.8223479367750011</v>
      </c>
      <c r="AJ406" s="229">
        <f>IF(AND(AJ$7&lt;=$B406+$D$4,AJ$9&gt;=$D406),$E406*HLOOKUP(AJ$7-$B406+1,INPUTS!$D$63:$X$64,2,FALSE)/IF(AJ$7=$B406,(13-MONTH($D406)),12),0)</f>
        <v>-1.8223479367750011</v>
      </c>
      <c r="AK406" s="229">
        <f>IF(AND(AK$7&lt;=$B406+$D$4,AK$9&gt;=$D406),$E406*HLOOKUP(AK$7-$B406+1,INPUTS!$D$63:$X$64,2,FALSE)/IF(AK$7=$B406,(13-MONTH($D406)),12),0)</f>
        <v>-1.8223479367750011</v>
      </c>
      <c r="AL406" s="229">
        <f>IF(AND(AL$7&lt;=$B406+$D$4,AL$9&gt;=$D406),$E406*HLOOKUP(AL$7-$B406+1,INPUTS!$D$63:$X$64,2,FALSE)/IF(AL$7=$B406,(13-MONTH($D406)),12),0)</f>
        <v>-1.8223479367750011</v>
      </c>
      <c r="AM406" s="229">
        <f>IF(AND(AM$7&lt;=$B406+$D$4,AM$9&gt;=$D406),$E406*HLOOKUP(AM$7-$B406+1,INPUTS!$D$63:$X$64,2,FALSE)/IF(AM$7=$B406,(13-MONTH($D406)),12),0)</f>
        <v>-1.8223479367750011</v>
      </c>
      <c r="AN406" s="229">
        <f>IF(AND(AN$7&lt;=$B406+$D$4,AN$9&gt;=$D406),$E406*HLOOKUP(AN$7-$B406+1,INPUTS!$D$63:$X$64,2,FALSE)/IF(AN$7=$B406,(13-MONTH($D406)),12),0)</f>
        <v>-1.8223479367750011</v>
      </c>
      <c r="AO406" s="229">
        <f>IF(AND(AO$7&lt;=$B406+$D$4,AO$9&gt;=$D406),$E406*HLOOKUP(AO$7-$B406+1,INPUTS!$D$63:$X$64,2,FALSE)/IF(AO$7=$B406,(13-MONTH($D406)),12),0)</f>
        <v>-1.8223479367750011</v>
      </c>
      <c r="AP406" s="229">
        <f>IF(AND(AP$7&lt;=$B406+$D$4,AP$9&gt;=$D406),$E406*HLOOKUP(AP$7-$B406+1,INPUTS!$D$63:$X$64,2,FALSE)/IF(AP$7=$B406,(13-MONTH($D406)),12),0)</f>
        <v>-1.8223479367750011</v>
      </c>
      <c r="AQ406" s="229">
        <f>IF(AND(AQ$7&lt;=$B406+$D$4,AQ$9&gt;=$D406),$E406*HLOOKUP(AQ$7-$B406+1,INPUTS!$D$63:$X$64,2,FALSE)/IF(AQ$7=$B406,(13-MONTH($D406)),12),0)</f>
        <v>-1.6855266898250008</v>
      </c>
      <c r="AR406" s="229">
        <f>IF(AND(AR$7&lt;=$B406+$D$4,AR$9&gt;=$D406),$E406*HLOOKUP(AR$7-$B406+1,INPUTS!$D$63:$X$64,2,FALSE)/IF(AR$7=$B406,(13-MONTH($D406)),12),0)</f>
        <v>-1.6855266898250008</v>
      </c>
      <c r="AS406" s="229">
        <f>IF(AND(AS$7&lt;=$B406+$D$4,AS$9&gt;=$D406),$E406*HLOOKUP(AS$7-$B406+1,INPUTS!$D$63:$X$64,2,FALSE)/IF(AS$7=$B406,(13-MONTH($D406)),12),0)</f>
        <v>-1.6855266898250008</v>
      </c>
      <c r="AT406" s="229">
        <f>IF(AND(AT$7&lt;=$B406+$D$4,AT$9&gt;=$D406),$E406*HLOOKUP(AT$7-$B406+1,INPUTS!$D$63:$X$64,2,FALSE)/IF(AT$7=$B406,(13-MONTH($D406)),12),0)</f>
        <v>-1.6855266898250008</v>
      </c>
      <c r="AU406" s="229">
        <f>IF(AND(AU$7&lt;=$B406+$D$4,AU$9&gt;=$D406),$E406*HLOOKUP(AU$7-$B406+1,INPUTS!$D$63:$X$64,2,FALSE)/IF(AU$7=$B406,(13-MONTH($D406)),12),0)</f>
        <v>-1.6855266898250008</v>
      </c>
      <c r="AV406" s="229">
        <f>IF(AND(AV$7&lt;=$B406+$D$4,AV$9&gt;=$D406),$E406*HLOOKUP(AV$7-$B406+1,INPUTS!$D$63:$X$64,2,FALSE)/IF(AV$7=$B406,(13-MONTH($D406)),12),0)</f>
        <v>-1.6855266898250008</v>
      </c>
      <c r="AW406" s="229">
        <f>IF(AND(AW$7&lt;=$B406+$D$4,AW$9&gt;=$D406),$E406*HLOOKUP(AW$7-$B406+1,INPUTS!$D$63:$X$64,2,FALSE)/IF(AW$7=$B406,(13-MONTH($D406)),12),0)</f>
        <v>-1.6855266898250008</v>
      </c>
      <c r="AX406" s="229">
        <f>IF(AND(AX$7&lt;=$B406+$D$4,AX$9&gt;=$D406),$E406*HLOOKUP(AX$7-$B406+1,INPUTS!$D$63:$X$64,2,FALSE)/IF(AX$7=$B406,(13-MONTH($D406)),12),0)</f>
        <v>-1.6855266898250008</v>
      </c>
      <c r="AY406" s="229">
        <f>IF(AND(AY$7&lt;=$B406+$D$4,AY$9&gt;=$D406),$E406*HLOOKUP(AY$7-$B406+1,INPUTS!$D$63:$X$64,2,FALSE)/IF(AY$7=$B406,(13-MONTH($D406)),12),0)</f>
        <v>-1.6855266898250008</v>
      </c>
      <c r="AZ406" s="229">
        <f>IF(AND(AZ$7&lt;=$B406+$D$4,AZ$9&gt;=$D406),$E406*HLOOKUP(AZ$7-$B406+1,INPUTS!$D$63:$X$64,2,FALSE)/IF(AZ$7=$B406,(13-MONTH($D406)),12),0)</f>
        <v>-1.6855266898250008</v>
      </c>
      <c r="BA406" s="229">
        <f>IF(AND(BA$7&lt;=$B406+$D$4,BA$9&gt;=$D406),$E406*HLOOKUP(BA$7-$B406+1,INPUTS!$D$63:$X$64,2,FALSE)/IF(BA$7=$B406,(13-MONTH($D406)),12),0)</f>
        <v>-1.6855266898250008</v>
      </c>
      <c r="BB406" s="229">
        <f>IF(AND(BB$7&lt;=$B406+$D$4,BB$9&gt;=$D406),$E406*HLOOKUP(BB$7-$B406+1,INPUTS!$D$63:$X$64,2,FALSE)/IF(BB$7=$B406,(13-MONTH($D406)),12),0)</f>
        <v>-1.6855266898250008</v>
      </c>
      <c r="BC406" s="229">
        <f>IF(AND(BC$7&lt;=$B406+$D$4,BC$9&gt;=$D406),$E406*HLOOKUP(BC$7-$B406+1,INPUTS!$D$63:$X$64,2,FALSE)/IF(BC$7=$B406,(13-MONTH($D406)),12),0)</f>
        <v>-1.5593078273250007</v>
      </c>
      <c r="BD406" s="229">
        <f>IF(AND(BD$7&lt;=$B406+$D$4,BD$9&gt;=$D406),$E406*HLOOKUP(BD$7-$B406+1,INPUTS!$D$63:$X$64,2,FALSE)/IF(BD$7=$B406,(13-MONTH($D406)),12),0)</f>
        <v>-1.5593078273250007</v>
      </c>
      <c r="BE406" s="229">
        <f>IF(AND(BE$7&lt;=$B406+$D$4,BE$9&gt;=$D406),$E406*HLOOKUP(BE$7-$B406+1,INPUTS!$D$63:$X$64,2,FALSE)/IF(BE$7=$B406,(13-MONTH($D406)),12),0)</f>
        <v>-1.5593078273250007</v>
      </c>
      <c r="BF406" s="229">
        <f>IF(AND(BF$7&lt;=$B406+$D$4,BF$9&gt;=$D406),$E406*HLOOKUP(BF$7-$B406+1,INPUTS!$D$63:$X$64,2,FALSE)/IF(BF$7=$B406,(13-MONTH($D406)),12),0)</f>
        <v>-1.5593078273250007</v>
      </c>
      <c r="BG406" s="229">
        <f>IF(AND(BG$7&lt;=$B406+$D$4,BG$9&gt;=$D406),$E406*HLOOKUP(BG$7-$B406+1,INPUTS!$D$63:$X$64,2,FALSE)/IF(BG$7=$B406,(13-MONTH($D406)),12),0)</f>
        <v>-1.5593078273250007</v>
      </c>
      <c r="BH406" s="229">
        <f>IF(AND(BH$7&lt;=$B406+$D$4,BH$9&gt;=$D406),$E406*HLOOKUP(BH$7-$B406+1,INPUTS!$D$63:$X$64,2,FALSE)/IF(BH$7=$B406,(13-MONTH($D406)),12),0)</f>
        <v>-1.5593078273250007</v>
      </c>
      <c r="BI406" s="229">
        <f>IF(AND(BI$7&lt;=$B406+$D$4,BI$9&gt;=$D406),$E406*HLOOKUP(BI$7-$B406+1,INPUTS!$D$63:$X$64,2,FALSE)/IF(BI$7=$B406,(13-MONTH($D406)),12),0)</f>
        <v>-1.5593078273250007</v>
      </c>
      <c r="BJ406" s="229">
        <f>IF(AND(BJ$7&lt;=$B406+$D$4,BJ$9&gt;=$D406),$E406*HLOOKUP(BJ$7-$B406+1,INPUTS!$D$63:$X$64,2,FALSE)/IF(BJ$7=$B406,(13-MONTH($D406)),12),0)</f>
        <v>-1.5593078273250007</v>
      </c>
      <c r="BK406" s="229">
        <f>IF(AND(BK$7&lt;=$B406+$D$4,BK$9&gt;=$D406),$E406*HLOOKUP(BK$7-$B406+1,INPUTS!$D$63:$X$64,2,FALSE)/IF(BK$7=$B406,(13-MONTH($D406)),12),0)</f>
        <v>-1.5593078273250007</v>
      </c>
      <c r="BL406" s="229">
        <f>IF(AND(BL$7&lt;=$B406+$D$4,BL$9&gt;=$D406),$E406*HLOOKUP(BL$7-$B406+1,INPUTS!$D$63:$X$64,2,FALSE)/IF(BL$7=$B406,(13-MONTH($D406)),12),0)</f>
        <v>-1.5593078273250007</v>
      </c>
      <c r="BM406" s="229">
        <f>IF(AND(BM$7&lt;=$B406+$D$4,BM$9&gt;=$D406),$E406*HLOOKUP(BM$7-$B406+1,INPUTS!$D$63:$X$64,2,FALSE)/IF(BM$7=$B406,(13-MONTH($D406)),12),0)</f>
        <v>-1.5593078273250007</v>
      </c>
      <c r="BN406" s="229">
        <f>IF(AND(BN$7&lt;=$B406+$D$4,BN$9&gt;=$D406),$E406*HLOOKUP(BN$7-$B406+1,INPUTS!$D$63:$X$64,2,FALSE)/IF(BN$7=$B406,(13-MONTH($D406)),12),0)</f>
        <v>-1.5593078273250007</v>
      </c>
      <c r="BO406" s="229">
        <f>IF(AND(BO$7&lt;=$B406+$D$4,BO$9&gt;=$D406),$E406*HLOOKUP(BO$7-$B406+1,INPUTS!$D$63:$X$64,2,FALSE)/IF(BO$7=$B406,(13-MONTH($D406)),12),0)</f>
        <v>-1.4421767229250007</v>
      </c>
      <c r="BP406" s="229">
        <f>IF(AND(BP$7&lt;=$B406+$D$4,BP$9&gt;=$D406),$E406*HLOOKUP(BP$7-$B406+1,INPUTS!$D$63:$X$64,2,FALSE)/IF(BP$7=$B406,(13-MONTH($D406)),12),0)</f>
        <v>-1.4421767229250007</v>
      </c>
      <c r="BQ406" s="229">
        <f>IF(AND(BQ$7&lt;=$B406+$D$4,BQ$9&gt;=$D406),$E406*HLOOKUP(BQ$7-$B406+1,INPUTS!$D$63:$X$64,2,FALSE)/IF(BQ$7=$B406,(13-MONTH($D406)),12),0)</f>
        <v>-1.4421767229250007</v>
      </c>
      <c r="BR406" s="229">
        <f>IF(AND(BR$7&lt;=$B406+$D$4,BR$9&gt;=$D406),$E406*HLOOKUP(BR$7-$B406+1,INPUTS!$D$63:$X$64,2,FALSE)/IF(BR$7=$B406,(13-MONTH($D406)),12),0)</f>
        <v>-1.4421767229250007</v>
      </c>
      <c r="BS406" s="229">
        <f>IF(AND(BS$7&lt;=$B406+$D$4,BS$9&gt;=$D406),$E406*HLOOKUP(BS$7-$B406+1,INPUTS!$D$63:$X$64,2,FALSE)/IF(BS$7=$B406,(13-MONTH($D406)),12),0)</f>
        <v>-1.4421767229250007</v>
      </c>
      <c r="BT406" s="229">
        <f>IF(AND(BT$7&lt;=$B406+$D$4,BT$9&gt;=$D406),$E406*HLOOKUP(BT$7-$B406+1,INPUTS!$D$63:$X$64,2,FALSE)/IF(BT$7=$B406,(13-MONTH($D406)),12),0)</f>
        <v>-1.4421767229250007</v>
      </c>
      <c r="BU406" s="229">
        <f>IF(AND(BU$7&lt;=$B406+$D$4,BU$9&gt;=$D406),$E406*HLOOKUP(BU$7-$B406+1,INPUTS!$D$63:$X$64,2,FALSE)/IF(BU$7=$B406,(13-MONTH($D406)),12),0)</f>
        <v>-1.4421767229250007</v>
      </c>
      <c r="BV406" s="229">
        <f>IF(AND(BV$7&lt;=$B406+$D$4,BV$9&gt;=$D406),$E406*HLOOKUP(BV$7-$B406+1,INPUTS!$D$63:$X$64,2,FALSE)/IF(BV$7=$B406,(13-MONTH($D406)),12),0)</f>
        <v>-1.4421767229250007</v>
      </c>
      <c r="BW406" s="229">
        <f>IF(AND(BW$7&lt;=$B406+$D$4,BW$9&gt;=$D406),$E406*HLOOKUP(BW$7-$B406+1,INPUTS!$D$63:$X$64,2,FALSE)/IF(BW$7=$B406,(13-MONTH($D406)),12),0)</f>
        <v>-1.4421767229250007</v>
      </c>
      <c r="BX406" s="229">
        <f>IF(AND(BX$7&lt;=$B406+$D$4,BX$9&gt;=$D406),$E406*HLOOKUP(BX$7-$B406+1,INPUTS!$D$63:$X$64,2,FALSE)/IF(BX$7=$B406,(13-MONTH($D406)),12),0)</f>
        <v>-1.4421767229250007</v>
      </c>
      <c r="BY406" s="229">
        <f>IF(AND(BY$7&lt;=$B406+$D$4,BY$9&gt;=$D406),$E406*HLOOKUP(BY$7-$B406+1,INPUTS!$D$63:$X$64,2,FALSE)/IF(BY$7=$B406,(13-MONTH($D406)),12),0)</f>
        <v>-1.4421767229250007</v>
      </c>
      <c r="BZ406" s="229">
        <f>IF(AND(BZ$7&lt;=$B406+$D$4,BZ$9&gt;=$D406),$E406*HLOOKUP(BZ$7-$B406+1,INPUTS!$D$63:$X$64,2,FALSE)/IF(BZ$7=$B406,(13-MONTH($D406)),12),0)</f>
        <v>-1.4421767229250007</v>
      </c>
    </row>
    <row r="407" spans="1:78" x14ac:dyDescent="0.2">
      <c r="A407" s="7" t="str">
        <f t="shared" si="363"/>
        <v>Roll-in 3</v>
      </c>
      <c r="B407" s="7">
        <f t="shared" si="364"/>
        <v>2020</v>
      </c>
      <c r="C407" s="7">
        <f t="shared" si="367"/>
        <v>16</v>
      </c>
      <c r="D407" s="165">
        <f t="shared" si="365"/>
        <v>43951</v>
      </c>
      <c r="E407" s="68">
        <f t="shared" si="366"/>
        <v>14.189600000000093</v>
      </c>
      <c r="F407" s="77"/>
      <c r="G407" s="229">
        <f>IF(AND(G$7&lt;=$B407+$D$4,G$9&gt;=$D407),$E407*HLOOKUP(G$7-$B407+1,INPUTS!$D$63:$X$64,2,FALSE)/IF(G$7=$B407,(13-MONTH($D407)),12),0)</f>
        <v>0</v>
      </c>
      <c r="H407" s="229">
        <f>IF(AND(H$7&lt;=$B407+$D$4,H$9&gt;=$D407),$E407*HLOOKUP(H$7-$B407+1,INPUTS!$D$63:$X$64,2,FALSE)/IF(H$7=$B407,(13-MONTH($D407)),12),0)</f>
        <v>0</v>
      </c>
      <c r="I407" s="229">
        <f>IF(AND(I$7&lt;=$B407+$D$4,I$9&gt;=$D407),$E407*HLOOKUP(I$7-$B407+1,INPUTS!$D$63:$X$64,2,FALSE)/IF(I$7=$B407,(13-MONTH($D407)),12),0)</f>
        <v>0</v>
      </c>
      <c r="J407" s="229">
        <f>IF(AND(J$7&lt;=$B407+$D$4,J$9&gt;=$D407),$E407*HLOOKUP(J$7-$B407+1,INPUTS!$D$63:$X$64,2,FALSE)/IF(J$7=$B407,(13-MONTH($D407)),12),0)</f>
        <v>0</v>
      </c>
      <c r="K407" s="229">
        <f>IF(AND(K$7&lt;=$B407+$D$4,K$9&gt;=$D407),$E407*HLOOKUP(K$7-$B407+1,INPUTS!$D$63:$X$64,2,FALSE)/IF(K$7=$B407,(13-MONTH($D407)),12),0)</f>
        <v>0</v>
      </c>
      <c r="L407" s="229">
        <f>IF(AND(L$7&lt;=$B407+$D$4,L$9&gt;=$D407),$E407*HLOOKUP(L$7-$B407+1,INPUTS!$D$63:$X$64,2,FALSE)/IF(L$7=$B407,(13-MONTH($D407)),12),0)</f>
        <v>0</v>
      </c>
      <c r="M407" s="229">
        <f>IF(AND(M$7&lt;=$B407+$D$4,M$9&gt;=$D407),$E407*HLOOKUP(M$7-$B407+1,INPUTS!$D$63:$X$64,2,FALSE)/IF(M$7=$B407,(13-MONTH($D407)),12),0)</f>
        <v>0</v>
      </c>
      <c r="N407" s="229">
        <f>IF(AND(N$7&lt;=$B407+$D$4,N$9&gt;=$D407),$E407*HLOOKUP(N$7-$B407+1,INPUTS!$D$63:$X$64,2,FALSE)/IF(N$7=$B407,(13-MONTH($D407)),12),0)</f>
        <v>0</v>
      </c>
      <c r="O407" s="229">
        <f>IF(AND(O$7&lt;=$B407+$D$4,O$9&gt;=$D407),$E407*HLOOKUP(O$7-$B407+1,INPUTS!$D$63:$X$64,2,FALSE)/IF(O$7=$B407,(13-MONTH($D407)),12),0)</f>
        <v>0</v>
      </c>
      <c r="P407" s="229">
        <f>IF(AND(P$7&lt;=$B407+$D$4,P$9&gt;=$D407),$E407*HLOOKUP(P$7-$B407+1,INPUTS!$D$63:$X$64,2,FALSE)/IF(P$7=$B407,(13-MONTH($D407)),12),0)</f>
        <v>0</v>
      </c>
      <c r="Q407" s="229">
        <f>IF(AND(Q$7&lt;=$B407+$D$4,Q$9&gt;=$D407),$E407*HLOOKUP(Q$7-$B407+1,INPUTS!$D$63:$X$64,2,FALSE)/IF(Q$7=$B407,(13-MONTH($D407)),12),0)</f>
        <v>0</v>
      </c>
      <c r="R407" s="229">
        <f>IF(AND(R$7&lt;=$B407+$D$4,R$9&gt;=$D407),$E407*HLOOKUP(R$7-$B407+1,INPUTS!$D$63:$X$64,2,FALSE)/IF(R$7=$B407,(13-MONTH($D407)),12),0)</f>
        <v>0</v>
      </c>
      <c r="S407" s="229">
        <f>IF(AND(S$7&lt;=$B407+$D$4,S$9&gt;=$D407),$E407*HLOOKUP(S$7-$B407+1,INPUTS!$D$63:$X$64,2,FALSE)/IF(S$7=$B407,(13-MONTH($D407)),12),0)</f>
        <v>0</v>
      </c>
      <c r="T407" s="229">
        <f>IF(AND(T$7&lt;=$B407+$D$4,T$9&gt;=$D407),$E407*HLOOKUP(T$7-$B407+1,INPUTS!$D$63:$X$64,2,FALSE)/IF(T$7=$B407,(13-MONTH($D407)),12),0)</f>
        <v>0</v>
      </c>
      <c r="U407" s="229">
        <f>IF(AND(U$7&lt;=$B407+$D$4,U$9&gt;=$D407),$E407*HLOOKUP(U$7-$B407+1,INPUTS!$D$63:$X$64,2,FALSE)/IF(U$7=$B407,(13-MONTH($D407)),12),0)</f>
        <v>0</v>
      </c>
      <c r="V407" s="229">
        <f>IF(AND(V$7&lt;=$B407+$D$4,V$9&gt;=$D407),$E407*HLOOKUP(V$7-$B407+1,INPUTS!$D$63:$X$64,2,FALSE)/IF(V$7=$B407,(13-MONTH($D407)),12),0)</f>
        <v>5.9123333333333715E-2</v>
      </c>
      <c r="W407" s="229">
        <f>IF(AND(W$7&lt;=$B407+$D$4,W$9&gt;=$D407),$E407*HLOOKUP(W$7-$B407+1,INPUTS!$D$63:$X$64,2,FALSE)/IF(W$7=$B407,(13-MONTH($D407)),12),0)</f>
        <v>5.9123333333333715E-2</v>
      </c>
      <c r="X407" s="229">
        <f>IF(AND(X$7&lt;=$B407+$D$4,X$9&gt;=$D407),$E407*HLOOKUP(X$7-$B407+1,INPUTS!$D$63:$X$64,2,FALSE)/IF(X$7=$B407,(13-MONTH($D407)),12),0)</f>
        <v>5.9123333333333715E-2</v>
      </c>
      <c r="Y407" s="229">
        <f>IF(AND(Y$7&lt;=$B407+$D$4,Y$9&gt;=$D407),$E407*HLOOKUP(Y$7-$B407+1,INPUTS!$D$63:$X$64,2,FALSE)/IF(Y$7=$B407,(13-MONTH($D407)),12),0)</f>
        <v>5.9123333333333715E-2</v>
      </c>
      <c r="Z407" s="229">
        <f>IF(AND(Z$7&lt;=$B407+$D$4,Z$9&gt;=$D407),$E407*HLOOKUP(Z$7-$B407+1,INPUTS!$D$63:$X$64,2,FALSE)/IF(Z$7=$B407,(13-MONTH($D407)),12),0)</f>
        <v>5.9123333333333715E-2</v>
      </c>
      <c r="AA407" s="229">
        <f>IF(AND(AA$7&lt;=$B407+$D$4,AA$9&gt;=$D407),$E407*HLOOKUP(AA$7-$B407+1,INPUTS!$D$63:$X$64,2,FALSE)/IF(AA$7=$B407,(13-MONTH($D407)),12),0)</f>
        <v>5.9123333333333715E-2</v>
      </c>
      <c r="AB407" s="229">
        <f>IF(AND(AB$7&lt;=$B407+$D$4,AB$9&gt;=$D407),$E407*HLOOKUP(AB$7-$B407+1,INPUTS!$D$63:$X$64,2,FALSE)/IF(AB$7=$B407,(13-MONTH($D407)),12),0)</f>
        <v>5.9123333333333715E-2</v>
      </c>
      <c r="AC407" s="229">
        <f>IF(AND(AC$7&lt;=$B407+$D$4,AC$9&gt;=$D407),$E407*HLOOKUP(AC$7-$B407+1,INPUTS!$D$63:$X$64,2,FALSE)/IF(AC$7=$B407,(13-MONTH($D407)),12),0)</f>
        <v>5.9123333333333715E-2</v>
      </c>
      <c r="AD407" s="229">
        <f>IF(AND(AD$7&lt;=$B407+$D$4,AD$9&gt;=$D407),$E407*HLOOKUP(AD$7-$B407+1,INPUTS!$D$63:$X$64,2,FALSE)/IF(AD$7=$B407,(13-MONTH($D407)),12),0)</f>
        <v>5.9123333333333715E-2</v>
      </c>
      <c r="AE407" s="229">
        <f>IF(AND(AE$7&lt;=$B407+$D$4,AE$9&gt;=$D407),$E407*HLOOKUP(AE$7-$B407+1,INPUTS!$D$63:$X$64,2,FALSE)/IF(AE$7=$B407,(13-MONTH($D407)),12),0)</f>
        <v>8.5362268666667226E-2</v>
      </c>
      <c r="AF407" s="229">
        <f>IF(AND(AF$7&lt;=$B407+$D$4,AF$9&gt;=$D407),$E407*HLOOKUP(AF$7-$B407+1,INPUTS!$D$63:$X$64,2,FALSE)/IF(AF$7=$B407,(13-MONTH($D407)),12),0)</f>
        <v>8.5362268666667226E-2</v>
      </c>
      <c r="AG407" s="229">
        <f>IF(AND(AG$7&lt;=$B407+$D$4,AG$9&gt;=$D407),$E407*HLOOKUP(AG$7-$B407+1,INPUTS!$D$63:$X$64,2,FALSE)/IF(AG$7=$B407,(13-MONTH($D407)),12),0)</f>
        <v>8.5362268666667226E-2</v>
      </c>
      <c r="AH407" s="229">
        <f>IF(AND(AH$7&lt;=$B407+$D$4,AH$9&gt;=$D407),$E407*HLOOKUP(AH$7-$B407+1,INPUTS!$D$63:$X$64,2,FALSE)/IF(AH$7=$B407,(13-MONTH($D407)),12),0)</f>
        <v>8.5362268666667226E-2</v>
      </c>
      <c r="AI407" s="229">
        <f>IF(AND(AI$7&lt;=$B407+$D$4,AI$9&gt;=$D407),$E407*HLOOKUP(AI$7-$B407+1,INPUTS!$D$63:$X$64,2,FALSE)/IF(AI$7=$B407,(13-MONTH($D407)),12),0)</f>
        <v>8.5362268666667226E-2</v>
      </c>
      <c r="AJ407" s="229">
        <f>IF(AND(AJ$7&lt;=$B407+$D$4,AJ$9&gt;=$D407),$E407*HLOOKUP(AJ$7-$B407+1,INPUTS!$D$63:$X$64,2,FALSE)/IF(AJ$7=$B407,(13-MONTH($D407)),12),0)</f>
        <v>8.5362268666667226E-2</v>
      </c>
      <c r="AK407" s="229">
        <f>IF(AND(AK$7&lt;=$B407+$D$4,AK$9&gt;=$D407),$E407*HLOOKUP(AK$7-$B407+1,INPUTS!$D$63:$X$64,2,FALSE)/IF(AK$7=$B407,(13-MONTH($D407)),12),0)</f>
        <v>8.5362268666667226E-2</v>
      </c>
      <c r="AL407" s="229">
        <f>IF(AND(AL$7&lt;=$B407+$D$4,AL$9&gt;=$D407),$E407*HLOOKUP(AL$7-$B407+1,INPUTS!$D$63:$X$64,2,FALSE)/IF(AL$7=$B407,(13-MONTH($D407)),12),0)</f>
        <v>8.5362268666667226E-2</v>
      </c>
      <c r="AM407" s="229">
        <f>IF(AND(AM$7&lt;=$B407+$D$4,AM$9&gt;=$D407),$E407*HLOOKUP(AM$7-$B407+1,INPUTS!$D$63:$X$64,2,FALSE)/IF(AM$7=$B407,(13-MONTH($D407)),12),0)</f>
        <v>8.5362268666667226E-2</v>
      </c>
      <c r="AN407" s="229">
        <f>IF(AND(AN$7&lt;=$B407+$D$4,AN$9&gt;=$D407),$E407*HLOOKUP(AN$7-$B407+1,INPUTS!$D$63:$X$64,2,FALSE)/IF(AN$7=$B407,(13-MONTH($D407)),12),0)</f>
        <v>8.5362268666667226E-2</v>
      </c>
      <c r="AO407" s="229">
        <f>IF(AND(AO$7&lt;=$B407+$D$4,AO$9&gt;=$D407),$E407*HLOOKUP(AO$7-$B407+1,INPUTS!$D$63:$X$64,2,FALSE)/IF(AO$7=$B407,(13-MONTH($D407)),12),0)</f>
        <v>8.5362268666667226E-2</v>
      </c>
      <c r="AP407" s="229">
        <f>IF(AND(AP$7&lt;=$B407+$D$4,AP$9&gt;=$D407),$E407*HLOOKUP(AP$7-$B407+1,INPUTS!$D$63:$X$64,2,FALSE)/IF(AP$7=$B407,(13-MONTH($D407)),12),0)</f>
        <v>8.5362268666667226E-2</v>
      </c>
      <c r="AQ407" s="229">
        <f>IF(AND(AQ$7&lt;=$B407+$D$4,AQ$9&gt;=$D407),$E407*HLOOKUP(AQ$7-$B407+1,INPUTS!$D$63:$X$64,2,FALSE)/IF(AQ$7=$B407,(13-MONTH($D407)),12),0)</f>
        <v>7.8953299333333851E-2</v>
      </c>
      <c r="AR407" s="229">
        <f>IF(AND(AR$7&lt;=$B407+$D$4,AR$9&gt;=$D407),$E407*HLOOKUP(AR$7-$B407+1,INPUTS!$D$63:$X$64,2,FALSE)/IF(AR$7=$B407,(13-MONTH($D407)),12),0)</f>
        <v>7.8953299333333851E-2</v>
      </c>
      <c r="AS407" s="229">
        <f>IF(AND(AS$7&lt;=$B407+$D$4,AS$9&gt;=$D407),$E407*HLOOKUP(AS$7-$B407+1,INPUTS!$D$63:$X$64,2,FALSE)/IF(AS$7=$B407,(13-MONTH($D407)),12),0)</f>
        <v>7.8953299333333851E-2</v>
      </c>
      <c r="AT407" s="229">
        <f>IF(AND(AT$7&lt;=$B407+$D$4,AT$9&gt;=$D407),$E407*HLOOKUP(AT$7-$B407+1,INPUTS!$D$63:$X$64,2,FALSE)/IF(AT$7=$B407,(13-MONTH($D407)),12),0)</f>
        <v>7.8953299333333851E-2</v>
      </c>
      <c r="AU407" s="229">
        <f>IF(AND(AU$7&lt;=$B407+$D$4,AU$9&gt;=$D407),$E407*HLOOKUP(AU$7-$B407+1,INPUTS!$D$63:$X$64,2,FALSE)/IF(AU$7=$B407,(13-MONTH($D407)),12),0)</f>
        <v>7.8953299333333851E-2</v>
      </c>
      <c r="AV407" s="229">
        <f>IF(AND(AV$7&lt;=$B407+$D$4,AV$9&gt;=$D407),$E407*HLOOKUP(AV$7-$B407+1,INPUTS!$D$63:$X$64,2,FALSE)/IF(AV$7=$B407,(13-MONTH($D407)),12),0)</f>
        <v>7.8953299333333851E-2</v>
      </c>
      <c r="AW407" s="229">
        <f>IF(AND(AW$7&lt;=$B407+$D$4,AW$9&gt;=$D407),$E407*HLOOKUP(AW$7-$B407+1,INPUTS!$D$63:$X$64,2,FALSE)/IF(AW$7=$B407,(13-MONTH($D407)),12),0)</f>
        <v>7.8953299333333851E-2</v>
      </c>
      <c r="AX407" s="229">
        <f>IF(AND(AX$7&lt;=$B407+$D$4,AX$9&gt;=$D407),$E407*HLOOKUP(AX$7-$B407+1,INPUTS!$D$63:$X$64,2,FALSE)/IF(AX$7=$B407,(13-MONTH($D407)),12),0)</f>
        <v>7.8953299333333851E-2</v>
      </c>
      <c r="AY407" s="229">
        <f>IF(AND(AY$7&lt;=$B407+$D$4,AY$9&gt;=$D407),$E407*HLOOKUP(AY$7-$B407+1,INPUTS!$D$63:$X$64,2,FALSE)/IF(AY$7=$B407,(13-MONTH($D407)),12),0)</f>
        <v>7.8953299333333851E-2</v>
      </c>
      <c r="AZ407" s="229">
        <f>IF(AND(AZ$7&lt;=$B407+$D$4,AZ$9&gt;=$D407),$E407*HLOOKUP(AZ$7-$B407+1,INPUTS!$D$63:$X$64,2,FALSE)/IF(AZ$7=$B407,(13-MONTH($D407)),12),0)</f>
        <v>7.8953299333333851E-2</v>
      </c>
      <c r="BA407" s="229">
        <f>IF(AND(BA$7&lt;=$B407+$D$4,BA$9&gt;=$D407),$E407*HLOOKUP(BA$7-$B407+1,INPUTS!$D$63:$X$64,2,FALSE)/IF(BA$7=$B407,(13-MONTH($D407)),12),0)</f>
        <v>7.8953299333333851E-2</v>
      </c>
      <c r="BB407" s="229">
        <f>IF(AND(BB$7&lt;=$B407+$D$4,BB$9&gt;=$D407),$E407*HLOOKUP(BB$7-$B407+1,INPUTS!$D$63:$X$64,2,FALSE)/IF(BB$7=$B407,(13-MONTH($D407)),12),0)</f>
        <v>7.8953299333333851E-2</v>
      </c>
      <c r="BC407" s="229">
        <f>IF(AND(BC$7&lt;=$B407+$D$4,BC$9&gt;=$D407),$E407*HLOOKUP(BC$7-$B407+1,INPUTS!$D$63:$X$64,2,FALSE)/IF(BC$7=$B407,(13-MONTH($D407)),12),0)</f>
        <v>7.3040966000000471E-2</v>
      </c>
      <c r="BD407" s="229">
        <f>IF(AND(BD$7&lt;=$B407+$D$4,BD$9&gt;=$D407),$E407*HLOOKUP(BD$7-$B407+1,INPUTS!$D$63:$X$64,2,FALSE)/IF(BD$7=$B407,(13-MONTH($D407)),12),0)</f>
        <v>7.3040966000000471E-2</v>
      </c>
      <c r="BE407" s="229">
        <f>IF(AND(BE$7&lt;=$B407+$D$4,BE$9&gt;=$D407),$E407*HLOOKUP(BE$7-$B407+1,INPUTS!$D$63:$X$64,2,FALSE)/IF(BE$7=$B407,(13-MONTH($D407)),12),0)</f>
        <v>7.3040966000000471E-2</v>
      </c>
      <c r="BF407" s="229">
        <f>IF(AND(BF$7&lt;=$B407+$D$4,BF$9&gt;=$D407),$E407*HLOOKUP(BF$7-$B407+1,INPUTS!$D$63:$X$64,2,FALSE)/IF(BF$7=$B407,(13-MONTH($D407)),12),0)</f>
        <v>7.3040966000000471E-2</v>
      </c>
      <c r="BG407" s="229">
        <f>IF(AND(BG$7&lt;=$B407+$D$4,BG$9&gt;=$D407),$E407*HLOOKUP(BG$7-$B407+1,INPUTS!$D$63:$X$64,2,FALSE)/IF(BG$7=$B407,(13-MONTH($D407)),12),0)</f>
        <v>7.3040966000000471E-2</v>
      </c>
      <c r="BH407" s="229">
        <f>IF(AND(BH$7&lt;=$B407+$D$4,BH$9&gt;=$D407),$E407*HLOOKUP(BH$7-$B407+1,INPUTS!$D$63:$X$64,2,FALSE)/IF(BH$7=$B407,(13-MONTH($D407)),12),0)</f>
        <v>7.3040966000000471E-2</v>
      </c>
      <c r="BI407" s="229">
        <f>IF(AND(BI$7&lt;=$B407+$D$4,BI$9&gt;=$D407),$E407*HLOOKUP(BI$7-$B407+1,INPUTS!$D$63:$X$64,2,FALSE)/IF(BI$7=$B407,(13-MONTH($D407)),12),0)</f>
        <v>7.3040966000000471E-2</v>
      </c>
      <c r="BJ407" s="229">
        <f>IF(AND(BJ$7&lt;=$B407+$D$4,BJ$9&gt;=$D407),$E407*HLOOKUP(BJ$7-$B407+1,INPUTS!$D$63:$X$64,2,FALSE)/IF(BJ$7=$B407,(13-MONTH($D407)),12),0)</f>
        <v>7.3040966000000471E-2</v>
      </c>
      <c r="BK407" s="229">
        <f>IF(AND(BK$7&lt;=$B407+$D$4,BK$9&gt;=$D407),$E407*HLOOKUP(BK$7-$B407+1,INPUTS!$D$63:$X$64,2,FALSE)/IF(BK$7=$B407,(13-MONTH($D407)),12),0)</f>
        <v>7.3040966000000471E-2</v>
      </c>
      <c r="BL407" s="229">
        <f>IF(AND(BL$7&lt;=$B407+$D$4,BL$9&gt;=$D407),$E407*HLOOKUP(BL$7-$B407+1,INPUTS!$D$63:$X$64,2,FALSE)/IF(BL$7=$B407,(13-MONTH($D407)),12),0)</f>
        <v>7.3040966000000471E-2</v>
      </c>
      <c r="BM407" s="229">
        <f>IF(AND(BM$7&lt;=$B407+$D$4,BM$9&gt;=$D407),$E407*HLOOKUP(BM$7-$B407+1,INPUTS!$D$63:$X$64,2,FALSE)/IF(BM$7=$B407,(13-MONTH($D407)),12),0)</f>
        <v>7.3040966000000471E-2</v>
      </c>
      <c r="BN407" s="229">
        <f>IF(AND(BN$7&lt;=$B407+$D$4,BN$9&gt;=$D407),$E407*HLOOKUP(BN$7-$B407+1,INPUTS!$D$63:$X$64,2,FALSE)/IF(BN$7=$B407,(13-MONTH($D407)),12),0)</f>
        <v>7.3040966000000471E-2</v>
      </c>
      <c r="BO407" s="229">
        <f>IF(AND(BO$7&lt;=$B407+$D$4,BO$9&gt;=$D407),$E407*HLOOKUP(BO$7-$B407+1,INPUTS!$D$63:$X$64,2,FALSE)/IF(BO$7=$B407,(13-MONTH($D407)),12),0)</f>
        <v>6.7554320666667111E-2</v>
      </c>
      <c r="BP407" s="229">
        <f>IF(AND(BP$7&lt;=$B407+$D$4,BP$9&gt;=$D407),$E407*HLOOKUP(BP$7-$B407+1,INPUTS!$D$63:$X$64,2,FALSE)/IF(BP$7=$B407,(13-MONTH($D407)),12),0)</f>
        <v>6.7554320666667111E-2</v>
      </c>
      <c r="BQ407" s="229">
        <f>IF(AND(BQ$7&lt;=$B407+$D$4,BQ$9&gt;=$D407),$E407*HLOOKUP(BQ$7-$B407+1,INPUTS!$D$63:$X$64,2,FALSE)/IF(BQ$7=$B407,(13-MONTH($D407)),12),0)</f>
        <v>6.7554320666667111E-2</v>
      </c>
      <c r="BR407" s="229">
        <f>IF(AND(BR$7&lt;=$B407+$D$4,BR$9&gt;=$D407),$E407*HLOOKUP(BR$7-$B407+1,INPUTS!$D$63:$X$64,2,FALSE)/IF(BR$7=$B407,(13-MONTH($D407)),12),0)</f>
        <v>6.7554320666667111E-2</v>
      </c>
      <c r="BS407" s="229">
        <f>IF(AND(BS$7&lt;=$B407+$D$4,BS$9&gt;=$D407),$E407*HLOOKUP(BS$7-$B407+1,INPUTS!$D$63:$X$64,2,FALSE)/IF(BS$7=$B407,(13-MONTH($D407)),12),0)</f>
        <v>6.7554320666667111E-2</v>
      </c>
      <c r="BT407" s="229">
        <f>IF(AND(BT$7&lt;=$B407+$D$4,BT$9&gt;=$D407),$E407*HLOOKUP(BT$7-$B407+1,INPUTS!$D$63:$X$64,2,FALSE)/IF(BT$7=$B407,(13-MONTH($D407)),12),0)</f>
        <v>6.7554320666667111E-2</v>
      </c>
      <c r="BU407" s="229">
        <f>IF(AND(BU$7&lt;=$B407+$D$4,BU$9&gt;=$D407),$E407*HLOOKUP(BU$7-$B407+1,INPUTS!$D$63:$X$64,2,FALSE)/IF(BU$7=$B407,(13-MONTH($D407)),12),0)</f>
        <v>6.7554320666667111E-2</v>
      </c>
      <c r="BV407" s="229">
        <f>IF(AND(BV$7&lt;=$B407+$D$4,BV$9&gt;=$D407),$E407*HLOOKUP(BV$7-$B407+1,INPUTS!$D$63:$X$64,2,FALSE)/IF(BV$7=$B407,(13-MONTH($D407)),12),0)</f>
        <v>6.7554320666667111E-2</v>
      </c>
      <c r="BW407" s="229">
        <f>IF(AND(BW$7&lt;=$B407+$D$4,BW$9&gt;=$D407),$E407*HLOOKUP(BW$7-$B407+1,INPUTS!$D$63:$X$64,2,FALSE)/IF(BW$7=$B407,(13-MONTH($D407)),12),0)</f>
        <v>6.7554320666667111E-2</v>
      </c>
      <c r="BX407" s="229">
        <f>IF(AND(BX$7&lt;=$B407+$D$4,BX$9&gt;=$D407),$E407*HLOOKUP(BX$7-$B407+1,INPUTS!$D$63:$X$64,2,FALSE)/IF(BX$7=$B407,(13-MONTH($D407)),12),0)</f>
        <v>6.7554320666667111E-2</v>
      </c>
      <c r="BY407" s="229">
        <f>IF(AND(BY$7&lt;=$B407+$D$4,BY$9&gt;=$D407),$E407*HLOOKUP(BY$7-$B407+1,INPUTS!$D$63:$X$64,2,FALSE)/IF(BY$7=$B407,(13-MONTH($D407)),12),0)</f>
        <v>6.7554320666667111E-2</v>
      </c>
      <c r="BZ407" s="229">
        <f>IF(AND(BZ$7&lt;=$B407+$D$4,BZ$9&gt;=$D407),$E407*HLOOKUP(BZ$7-$B407+1,INPUTS!$D$63:$X$64,2,FALSE)/IF(BZ$7=$B407,(13-MONTH($D407)),12),0)</f>
        <v>6.7554320666667111E-2</v>
      </c>
    </row>
    <row r="408" spans="1:78" x14ac:dyDescent="0.2">
      <c r="A408" s="7" t="str">
        <f t="shared" si="363"/>
        <v>Roll-in 3</v>
      </c>
      <c r="B408" s="7">
        <f t="shared" si="364"/>
        <v>2020</v>
      </c>
      <c r="C408" s="7">
        <f t="shared" si="367"/>
        <v>17</v>
      </c>
      <c r="D408" s="165">
        <f t="shared" si="365"/>
        <v>43982</v>
      </c>
      <c r="E408" s="68">
        <f t="shared" si="366"/>
        <v>1.8624599999999627</v>
      </c>
      <c r="F408" s="77"/>
      <c r="G408" s="229">
        <f>IF(AND(G$7&lt;=$B408+$D$4,G$9&gt;=$D408),$E408*HLOOKUP(G$7-$B408+1,INPUTS!$D$63:$X$64,2,FALSE)/IF(G$7=$B408,(13-MONTH($D408)),12),0)</f>
        <v>0</v>
      </c>
      <c r="H408" s="229">
        <f>IF(AND(H$7&lt;=$B408+$D$4,H$9&gt;=$D408),$E408*HLOOKUP(H$7-$B408+1,INPUTS!$D$63:$X$64,2,FALSE)/IF(H$7=$B408,(13-MONTH($D408)),12),0)</f>
        <v>0</v>
      </c>
      <c r="I408" s="229">
        <f>IF(AND(I$7&lt;=$B408+$D$4,I$9&gt;=$D408),$E408*HLOOKUP(I$7-$B408+1,INPUTS!$D$63:$X$64,2,FALSE)/IF(I$7=$B408,(13-MONTH($D408)),12),0)</f>
        <v>0</v>
      </c>
      <c r="J408" s="229">
        <f>IF(AND(J$7&lt;=$B408+$D$4,J$9&gt;=$D408),$E408*HLOOKUP(J$7-$B408+1,INPUTS!$D$63:$X$64,2,FALSE)/IF(J$7=$B408,(13-MONTH($D408)),12),0)</f>
        <v>0</v>
      </c>
      <c r="K408" s="229">
        <f>IF(AND(K$7&lt;=$B408+$D$4,K$9&gt;=$D408),$E408*HLOOKUP(K$7-$B408+1,INPUTS!$D$63:$X$64,2,FALSE)/IF(K$7=$B408,(13-MONTH($D408)),12),0)</f>
        <v>0</v>
      </c>
      <c r="L408" s="229">
        <f>IF(AND(L$7&lt;=$B408+$D$4,L$9&gt;=$D408),$E408*HLOOKUP(L$7-$B408+1,INPUTS!$D$63:$X$64,2,FALSE)/IF(L$7=$B408,(13-MONTH($D408)),12),0)</f>
        <v>0</v>
      </c>
      <c r="M408" s="229">
        <f>IF(AND(M$7&lt;=$B408+$D$4,M$9&gt;=$D408),$E408*HLOOKUP(M$7-$B408+1,INPUTS!$D$63:$X$64,2,FALSE)/IF(M$7=$B408,(13-MONTH($D408)),12),0)</f>
        <v>0</v>
      </c>
      <c r="N408" s="229">
        <f>IF(AND(N$7&lt;=$B408+$D$4,N$9&gt;=$D408),$E408*HLOOKUP(N$7-$B408+1,INPUTS!$D$63:$X$64,2,FALSE)/IF(N$7=$B408,(13-MONTH($D408)),12),0)</f>
        <v>0</v>
      </c>
      <c r="O408" s="229">
        <f>IF(AND(O$7&lt;=$B408+$D$4,O$9&gt;=$D408),$E408*HLOOKUP(O$7-$B408+1,INPUTS!$D$63:$X$64,2,FALSE)/IF(O$7=$B408,(13-MONTH($D408)),12),0)</f>
        <v>0</v>
      </c>
      <c r="P408" s="229">
        <f>IF(AND(P$7&lt;=$B408+$D$4,P$9&gt;=$D408),$E408*HLOOKUP(P$7-$B408+1,INPUTS!$D$63:$X$64,2,FALSE)/IF(P$7=$B408,(13-MONTH($D408)),12),0)</f>
        <v>0</v>
      </c>
      <c r="Q408" s="229">
        <f>IF(AND(Q$7&lt;=$B408+$D$4,Q$9&gt;=$D408),$E408*HLOOKUP(Q$7-$B408+1,INPUTS!$D$63:$X$64,2,FALSE)/IF(Q$7=$B408,(13-MONTH($D408)),12),0)</f>
        <v>0</v>
      </c>
      <c r="R408" s="229">
        <f>IF(AND(R$7&lt;=$B408+$D$4,R$9&gt;=$D408),$E408*HLOOKUP(R$7-$B408+1,INPUTS!$D$63:$X$64,2,FALSE)/IF(R$7=$B408,(13-MONTH($D408)),12),0)</f>
        <v>0</v>
      </c>
      <c r="S408" s="229">
        <f>IF(AND(S$7&lt;=$B408+$D$4,S$9&gt;=$D408),$E408*HLOOKUP(S$7-$B408+1,INPUTS!$D$63:$X$64,2,FALSE)/IF(S$7=$B408,(13-MONTH($D408)),12),0)</f>
        <v>0</v>
      </c>
      <c r="T408" s="229">
        <f>IF(AND(T$7&lt;=$B408+$D$4,T$9&gt;=$D408),$E408*HLOOKUP(T$7-$B408+1,INPUTS!$D$63:$X$64,2,FALSE)/IF(T$7=$B408,(13-MONTH($D408)),12),0)</f>
        <v>0</v>
      </c>
      <c r="U408" s="229">
        <f>IF(AND(U$7&lt;=$B408+$D$4,U$9&gt;=$D408),$E408*HLOOKUP(U$7-$B408+1,INPUTS!$D$63:$X$64,2,FALSE)/IF(U$7=$B408,(13-MONTH($D408)),12),0)</f>
        <v>0</v>
      </c>
      <c r="V408" s="229">
        <f>IF(AND(V$7&lt;=$B408+$D$4,V$9&gt;=$D408),$E408*HLOOKUP(V$7-$B408+1,INPUTS!$D$63:$X$64,2,FALSE)/IF(V$7=$B408,(13-MONTH($D408)),12),0)</f>
        <v>0</v>
      </c>
      <c r="W408" s="229">
        <f>IF(AND(W$7&lt;=$B408+$D$4,W$9&gt;=$D408),$E408*HLOOKUP(W$7-$B408+1,INPUTS!$D$63:$X$64,2,FALSE)/IF(W$7=$B408,(13-MONTH($D408)),12),0)</f>
        <v>8.7302812499998241E-3</v>
      </c>
      <c r="X408" s="229">
        <f>IF(AND(X$7&lt;=$B408+$D$4,X$9&gt;=$D408),$E408*HLOOKUP(X$7-$B408+1,INPUTS!$D$63:$X$64,2,FALSE)/IF(X$7=$B408,(13-MONTH($D408)),12),0)</f>
        <v>8.7302812499998241E-3</v>
      </c>
      <c r="Y408" s="229">
        <f>IF(AND(Y$7&lt;=$B408+$D$4,Y$9&gt;=$D408),$E408*HLOOKUP(Y$7-$B408+1,INPUTS!$D$63:$X$64,2,FALSE)/IF(Y$7=$B408,(13-MONTH($D408)),12),0)</f>
        <v>8.7302812499998241E-3</v>
      </c>
      <c r="Z408" s="229">
        <f>IF(AND(Z$7&lt;=$B408+$D$4,Z$9&gt;=$D408),$E408*HLOOKUP(Z$7-$B408+1,INPUTS!$D$63:$X$64,2,FALSE)/IF(Z$7=$B408,(13-MONTH($D408)),12),0)</f>
        <v>8.7302812499998241E-3</v>
      </c>
      <c r="AA408" s="229">
        <f>IF(AND(AA$7&lt;=$B408+$D$4,AA$9&gt;=$D408),$E408*HLOOKUP(AA$7-$B408+1,INPUTS!$D$63:$X$64,2,FALSE)/IF(AA$7=$B408,(13-MONTH($D408)),12),0)</f>
        <v>8.7302812499998241E-3</v>
      </c>
      <c r="AB408" s="229">
        <f>IF(AND(AB$7&lt;=$B408+$D$4,AB$9&gt;=$D408),$E408*HLOOKUP(AB$7-$B408+1,INPUTS!$D$63:$X$64,2,FALSE)/IF(AB$7=$B408,(13-MONTH($D408)),12),0)</f>
        <v>8.7302812499998241E-3</v>
      </c>
      <c r="AC408" s="229">
        <f>IF(AND(AC$7&lt;=$B408+$D$4,AC$9&gt;=$D408),$E408*HLOOKUP(AC$7-$B408+1,INPUTS!$D$63:$X$64,2,FALSE)/IF(AC$7=$B408,(13-MONTH($D408)),12),0)</f>
        <v>8.7302812499998241E-3</v>
      </c>
      <c r="AD408" s="229">
        <f>IF(AND(AD$7&lt;=$B408+$D$4,AD$9&gt;=$D408),$E408*HLOOKUP(AD$7-$B408+1,INPUTS!$D$63:$X$64,2,FALSE)/IF(AD$7=$B408,(13-MONTH($D408)),12),0)</f>
        <v>8.7302812499998241E-3</v>
      </c>
      <c r="AE408" s="229">
        <f>IF(AND(AE$7&lt;=$B408+$D$4,AE$9&gt;=$D408),$E408*HLOOKUP(AE$7-$B408+1,INPUTS!$D$63:$X$64,2,FALSE)/IF(AE$7=$B408,(13-MONTH($D408)),12),0)</f>
        <v>1.1204248949999775E-2</v>
      </c>
      <c r="AF408" s="229">
        <f>IF(AND(AF$7&lt;=$B408+$D$4,AF$9&gt;=$D408),$E408*HLOOKUP(AF$7-$B408+1,INPUTS!$D$63:$X$64,2,FALSE)/IF(AF$7=$B408,(13-MONTH($D408)),12),0)</f>
        <v>1.1204248949999775E-2</v>
      </c>
      <c r="AG408" s="229">
        <f>IF(AND(AG$7&lt;=$B408+$D$4,AG$9&gt;=$D408),$E408*HLOOKUP(AG$7-$B408+1,INPUTS!$D$63:$X$64,2,FALSE)/IF(AG$7=$B408,(13-MONTH($D408)),12),0)</f>
        <v>1.1204248949999775E-2</v>
      </c>
      <c r="AH408" s="229">
        <f>IF(AND(AH$7&lt;=$B408+$D$4,AH$9&gt;=$D408),$E408*HLOOKUP(AH$7-$B408+1,INPUTS!$D$63:$X$64,2,FALSE)/IF(AH$7=$B408,(13-MONTH($D408)),12),0)</f>
        <v>1.1204248949999775E-2</v>
      </c>
      <c r="AI408" s="229">
        <f>IF(AND(AI$7&lt;=$B408+$D$4,AI$9&gt;=$D408),$E408*HLOOKUP(AI$7-$B408+1,INPUTS!$D$63:$X$64,2,FALSE)/IF(AI$7=$B408,(13-MONTH($D408)),12),0)</f>
        <v>1.1204248949999775E-2</v>
      </c>
      <c r="AJ408" s="229">
        <f>IF(AND(AJ$7&lt;=$B408+$D$4,AJ$9&gt;=$D408),$E408*HLOOKUP(AJ$7-$B408+1,INPUTS!$D$63:$X$64,2,FALSE)/IF(AJ$7=$B408,(13-MONTH($D408)),12),0)</f>
        <v>1.1204248949999775E-2</v>
      </c>
      <c r="AK408" s="229">
        <f>IF(AND(AK$7&lt;=$B408+$D$4,AK$9&gt;=$D408),$E408*HLOOKUP(AK$7-$B408+1,INPUTS!$D$63:$X$64,2,FALSE)/IF(AK$7=$B408,(13-MONTH($D408)),12),0)</f>
        <v>1.1204248949999775E-2</v>
      </c>
      <c r="AL408" s="229">
        <f>IF(AND(AL$7&lt;=$B408+$D$4,AL$9&gt;=$D408),$E408*HLOOKUP(AL$7-$B408+1,INPUTS!$D$63:$X$64,2,FALSE)/IF(AL$7=$B408,(13-MONTH($D408)),12),0)</f>
        <v>1.1204248949999775E-2</v>
      </c>
      <c r="AM408" s="229">
        <f>IF(AND(AM$7&lt;=$B408+$D$4,AM$9&gt;=$D408),$E408*HLOOKUP(AM$7-$B408+1,INPUTS!$D$63:$X$64,2,FALSE)/IF(AM$7=$B408,(13-MONTH($D408)),12),0)</f>
        <v>1.1204248949999775E-2</v>
      </c>
      <c r="AN408" s="229">
        <f>IF(AND(AN$7&lt;=$B408+$D$4,AN$9&gt;=$D408),$E408*HLOOKUP(AN$7-$B408+1,INPUTS!$D$63:$X$64,2,FALSE)/IF(AN$7=$B408,(13-MONTH($D408)),12),0)</f>
        <v>1.1204248949999775E-2</v>
      </c>
      <c r="AO408" s="229">
        <f>IF(AND(AO$7&lt;=$B408+$D$4,AO$9&gt;=$D408),$E408*HLOOKUP(AO$7-$B408+1,INPUTS!$D$63:$X$64,2,FALSE)/IF(AO$7=$B408,(13-MONTH($D408)),12),0)</f>
        <v>1.1204248949999775E-2</v>
      </c>
      <c r="AP408" s="229">
        <f>IF(AND(AP$7&lt;=$B408+$D$4,AP$9&gt;=$D408),$E408*HLOOKUP(AP$7-$B408+1,INPUTS!$D$63:$X$64,2,FALSE)/IF(AP$7=$B408,(13-MONTH($D408)),12),0)</f>
        <v>1.1204248949999775E-2</v>
      </c>
      <c r="AQ408" s="229">
        <f>IF(AND(AQ$7&lt;=$B408+$D$4,AQ$9&gt;=$D408),$E408*HLOOKUP(AQ$7-$B408+1,INPUTS!$D$63:$X$64,2,FALSE)/IF(AQ$7=$B408,(13-MONTH($D408)),12),0)</f>
        <v>1.0363037849999791E-2</v>
      </c>
      <c r="AR408" s="229">
        <f>IF(AND(AR$7&lt;=$B408+$D$4,AR$9&gt;=$D408),$E408*HLOOKUP(AR$7-$B408+1,INPUTS!$D$63:$X$64,2,FALSE)/IF(AR$7=$B408,(13-MONTH($D408)),12),0)</f>
        <v>1.0363037849999791E-2</v>
      </c>
      <c r="AS408" s="229">
        <f>IF(AND(AS$7&lt;=$B408+$D$4,AS$9&gt;=$D408),$E408*HLOOKUP(AS$7-$B408+1,INPUTS!$D$63:$X$64,2,FALSE)/IF(AS$7=$B408,(13-MONTH($D408)),12),0)</f>
        <v>1.0363037849999791E-2</v>
      </c>
      <c r="AT408" s="229">
        <f>IF(AND(AT$7&lt;=$B408+$D$4,AT$9&gt;=$D408),$E408*HLOOKUP(AT$7-$B408+1,INPUTS!$D$63:$X$64,2,FALSE)/IF(AT$7=$B408,(13-MONTH($D408)),12),0)</f>
        <v>1.0363037849999791E-2</v>
      </c>
      <c r="AU408" s="229">
        <f>IF(AND(AU$7&lt;=$B408+$D$4,AU$9&gt;=$D408),$E408*HLOOKUP(AU$7-$B408+1,INPUTS!$D$63:$X$64,2,FALSE)/IF(AU$7=$B408,(13-MONTH($D408)),12),0)</f>
        <v>1.0363037849999791E-2</v>
      </c>
      <c r="AV408" s="229">
        <f>IF(AND(AV$7&lt;=$B408+$D$4,AV$9&gt;=$D408),$E408*HLOOKUP(AV$7-$B408+1,INPUTS!$D$63:$X$64,2,FALSE)/IF(AV$7=$B408,(13-MONTH($D408)),12),0)</f>
        <v>1.0363037849999791E-2</v>
      </c>
      <c r="AW408" s="229">
        <f>IF(AND(AW$7&lt;=$B408+$D$4,AW$9&gt;=$D408),$E408*HLOOKUP(AW$7-$B408+1,INPUTS!$D$63:$X$64,2,FALSE)/IF(AW$7=$B408,(13-MONTH($D408)),12),0)</f>
        <v>1.0363037849999791E-2</v>
      </c>
      <c r="AX408" s="229">
        <f>IF(AND(AX$7&lt;=$B408+$D$4,AX$9&gt;=$D408),$E408*HLOOKUP(AX$7-$B408+1,INPUTS!$D$63:$X$64,2,FALSE)/IF(AX$7=$B408,(13-MONTH($D408)),12),0)</f>
        <v>1.0363037849999791E-2</v>
      </c>
      <c r="AY408" s="229">
        <f>IF(AND(AY$7&lt;=$B408+$D$4,AY$9&gt;=$D408),$E408*HLOOKUP(AY$7-$B408+1,INPUTS!$D$63:$X$64,2,FALSE)/IF(AY$7=$B408,(13-MONTH($D408)),12),0)</f>
        <v>1.0363037849999791E-2</v>
      </c>
      <c r="AZ408" s="229">
        <f>IF(AND(AZ$7&lt;=$B408+$D$4,AZ$9&gt;=$D408),$E408*HLOOKUP(AZ$7-$B408+1,INPUTS!$D$63:$X$64,2,FALSE)/IF(AZ$7=$B408,(13-MONTH($D408)),12),0)</f>
        <v>1.0363037849999791E-2</v>
      </c>
      <c r="BA408" s="229">
        <f>IF(AND(BA$7&lt;=$B408+$D$4,BA$9&gt;=$D408),$E408*HLOOKUP(BA$7-$B408+1,INPUTS!$D$63:$X$64,2,FALSE)/IF(BA$7=$B408,(13-MONTH($D408)),12),0)</f>
        <v>1.0363037849999791E-2</v>
      </c>
      <c r="BB408" s="229">
        <f>IF(AND(BB$7&lt;=$B408+$D$4,BB$9&gt;=$D408),$E408*HLOOKUP(BB$7-$B408+1,INPUTS!$D$63:$X$64,2,FALSE)/IF(BB$7=$B408,(13-MONTH($D408)),12),0)</f>
        <v>1.0363037849999791E-2</v>
      </c>
      <c r="BC408" s="229">
        <f>IF(AND(BC$7&lt;=$B408+$D$4,BC$9&gt;=$D408),$E408*HLOOKUP(BC$7-$B408+1,INPUTS!$D$63:$X$64,2,FALSE)/IF(BC$7=$B408,(13-MONTH($D408)),12),0)</f>
        <v>9.5870128499998073E-3</v>
      </c>
      <c r="BD408" s="229">
        <f>IF(AND(BD$7&lt;=$B408+$D$4,BD$9&gt;=$D408),$E408*HLOOKUP(BD$7-$B408+1,INPUTS!$D$63:$X$64,2,FALSE)/IF(BD$7=$B408,(13-MONTH($D408)),12),0)</f>
        <v>9.5870128499998073E-3</v>
      </c>
      <c r="BE408" s="229">
        <f>IF(AND(BE$7&lt;=$B408+$D$4,BE$9&gt;=$D408),$E408*HLOOKUP(BE$7-$B408+1,INPUTS!$D$63:$X$64,2,FALSE)/IF(BE$7=$B408,(13-MONTH($D408)),12),0)</f>
        <v>9.5870128499998073E-3</v>
      </c>
      <c r="BF408" s="229">
        <f>IF(AND(BF$7&lt;=$B408+$D$4,BF$9&gt;=$D408),$E408*HLOOKUP(BF$7-$B408+1,INPUTS!$D$63:$X$64,2,FALSE)/IF(BF$7=$B408,(13-MONTH($D408)),12),0)</f>
        <v>9.5870128499998073E-3</v>
      </c>
      <c r="BG408" s="229">
        <f>IF(AND(BG$7&lt;=$B408+$D$4,BG$9&gt;=$D408),$E408*HLOOKUP(BG$7-$B408+1,INPUTS!$D$63:$X$64,2,FALSE)/IF(BG$7=$B408,(13-MONTH($D408)),12),0)</f>
        <v>9.5870128499998073E-3</v>
      </c>
      <c r="BH408" s="229">
        <f>IF(AND(BH$7&lt;=$B408+$D$4,BH$9&gt;=$D408),$E408*HLOOKUP(BH$7-$B408+1,INPUTS!$D$63:$X$64,2,FALSE)/IF(BH$7=$B408,(13-MONTH($D408)),12),0)</f>
        <v>9.5870128499998073E-3</v>
      </c>
      <c r="BI408" s="229">
        <f>IF(AND(BI$7&lt;=$B408+$D$4,BI$9&gt;=$D408),$E408*HLOOKUP(BI$7-$B408+1,INPUTS!$D$63:$X$64,2,FALSE)/IF(BI$7=$B408,(13-MONTH($D408)),12),0)</f>
        <v>9.5870128499998073E-3</v>
      </c>
      <c r="BJ408" s="229">
        <f>IF(AND(BJ$7&lt;=$B408+$D$4,BJ$9&gt;=$D408),$E408*HLOOKUP(BJ$7-$B408+1,INPUTS!$D$63:$X$64,2,FALSE)/IF(BJ$7=$B408,(13-MONTH($D408)),12),0)</f>
        <v>9.5870128499998073E-3</v>
      </c>
      <c r="BK408" s="229">
        <f>IF(AND(BK$7&lt;=$B408+$D$4,BK$9&gt;=$D408),$E408*HLOOKUP(BK$7-$B408+1,INPUTS!$D$63:$X$64,2,FALSE)/IF(BK$7=$B408,(13-MONTH($D408)),12),0)</f>
        <v>9.5870128499998073E-3</v>
      </c>
      <c r="BL408" s="229">
        <f>IF(AND(BL$7&lt;=$B408+$D$4,BL$9&gt;=$D408),$E408*HLOOKUP(BL$7-$B408+1,INPUTS!$D$63:$X$64,2,FALSE)/IF(BL$7=$B408,(13-MONTH($D408)),12),0)</f>
        <v>9.5870128499998073E-3</v>
      </c>
      <c r="BM408" s="229">
        <f>IF(AND(BM$7&lt;=$B408+$D$4,BM$9&gt;=$D408),$E408*HLOOKUP(BM$7-$B408+1,INPUTS!$D$63:$X$64,2,FALSE)/IF(BM$7=$B408,(13-MONTH($D408)),12),0)</f>
        <v>9.5870128499998073E-3</v>
      </c>
      <c r="BN408" s="229">
        <f>IF(AND(BN$7&lt;=$B408+$D$4,BN$9&gt;=$D408),$E408*HLOOKUP(BN$7-$B408+1,INPUTS!$D$63:$X$64,2,FALSE)/IF(BN$7=$B408,(13-MONTH($D408)),12),0)</f>
        <v>9.5870128499998073E-3</v>
      </c>
      <c r="BO408" s="229">
        <f>IF(AND(BO$7&lt;=$B408+$D$4,BO$9&gt;=$D408),$E408*HLOOKUP(BO$7-$B408+1,INPUTS!$D$63:$X$64,2,FALSE)/IF(BO$7=$B408,(13-MONTH($D408)),12),0)</f>
        <v>8.8668616499998232E-3</v>
      </c>
      <c r="BP408" s="229">
        <f>IF(AND(BP$7&lt;=$B408+$D$4,BP$9&gt;=$D408),$E408*HLOOKUP(BP$7-$B408+1,INPUTS!$D$63:$X$64,2,FALSE)/IF(BP$7=$B408,(13-MONTH($D408)),12),0)</f>
        <v>8.8668616499998232E-3</v>
      </c>
      <c r="BQ408" s="229">
        <f>IF(AND(BQ$7&lt;=$B408+$D$4,BQ$9&gt;=$D408),$E408*HLOOKUP(BQ$7-$B408+1,INPUTS!$D$63:$X$64,2,FALSE)/IF(BQ$7=$B408,(13-MONTH($D408)),12),0)</f>
        <v>8.8668616499998232E-3</v>
      </c>
      <c r="BR408" s="229">
        <f>IF(AND(BR$7&lt;=$B408+$D$4,BR$9&gt;=$D408),$E408*HLOOKUP(BR$7-$B408+1,INPUTS!$D$63:$X$64,2,FALSE)/IF(BR$7=$B408,(13-MONTH($D408)),12),0)</f>
        <v>8.8668616499998232E-3</v>
      </c>
      <c r="BS408" s="229">
        <f>IF(AND(BS$7&lt;=$B408+$D$4,BS$9&gt;=$D408),$E408*HLOOKUP(BS$7-$B408+1,INPUTS!$D$63:$X$64,2,FALSE)/IF(BS$7=$B408,(13-MONTH($D408)),12),0)</f>
        <v>8.8668616499998232E-3</v>
      </c>
      <c r="BT408" s="229">
        <f>IF(AND(BT$7&lt;=$B408+$D$4,BT$9&gt;=$D408),$E408*HLOOKUP(BT$7-$B408+1,INPUTS!$D$63:$X$64,2,FALSE)/IF(BT$7=$B408,(13-MONTH($D408)),12),0)</f>
        <v>8.8668616499998232E-3</v>
      </c>
      <c r="BU408" s="229">
        <f>IF(AND(BU$7&lt;=$B408+$D$4,BU$9&gt;=$D408),$E408*HLOOKUP(BU$7-$B408+1,INPUTS!$D$63:$X$64,2,FALSE)/IF(BU$7=$B408,(13-MONTH($D408)),12),0)</f>
        <v>8.8668616499998232E-3</v>
      </c>
      <c r="BV408" s="229">
        <f>IF(AND(BV$7&lt;=$B408+$D$4,BV$9&gt;=$D408),$E408*HLOOKUP(BV$7-$B408+1,INPUTS!$D$63:$X$64,2,FALSE)/IF(BV$7=$B408,(13-MONTH($D408)),12),0)</f>
        <v>8.8668616499998232E-3</v>
      </c>
      <c r="BW408" s="229">
        <f>IF(AND(BW$7&lt;=$B408+$D$4,BW$9&gt;=$D408),$E408*HLOOKUP(BW$7-$B408+1,INPUTS!$D$63:$X$64,2,FALSE)/IF(BW$7=$B408,(13-MONTH($D408)),12),0)</f>
        <v>8.8668616499998232E-3</v>
      </c>
      <c r="BX408" s="229">
        <f>IF(AND(BX$7&lt;=$B408+$D$4,BX$9&gt;=$D408),$E408*HLOOKUP(BX$7-$B408+1,INPUTS!$D$63:$X$64,2,FALSE)/IF(BX$7=$B408,(13-MONTH($D408)),12),0)</f>
        <v>8.8668616499998232E-3</v>
      </c>
      <c r="BY408" s="229">
        <f>IF(AND(BY$7&lt;=$B408+$D$4,BY$9&gt;=$D408),$E408*HLOOKUP(BY$7-$B408+1,INPUTS!$D$63:$X$64,2,FALSE)/IF(BY$7=$B408,(13-MONTH($D408)),12),0)</f>
        <v>8.8668616499998232E-3</v>
      </c>
      <c r="BZ408" s="229">
        <f>IF(AND(BZ$7&lt;=$B408+$D$4,BZ$9&gt;=$D408),$E408*HLOOKUP(BZ$7-$B408+1,INPUTS!$D$63:$X$64,2,FALSE)/IF(BZ$7=$B408,(13-MONTH($D408)),12),0)</f>
        <v>8.8668616499998232E-3</v>
      </c>
    </row>
    <row r="409" spans="1:78" x14ac:dyDescent="0.2">
      <c r="A409" s="7" t="str">
        <f t="shared" si="363"/>
        <v>Roll-in 3</v>
      </c>
      <c r="B409" s="7">
        <f t="shared" si="364"/>
        <v>2020</v>
      </c>
      <c r="C409" s="7">
        <f t="shared" si="367"/>
        <v>18</v>
      </c>
      <c r="D409" s="165">
        <f t="shared" si="365"/>
        <v>44012</v>
      </c>
      <c r="E409" s="68">
        <f t="shared" si="366"/>
        <v>382.31593999999996</v>
      </c>
      <c r="F409" s="77"/>
      <c r="G409" s="229">
        <f>IF(AND(G$7&lt;=$B409+$D$4,G$9&gt;=$D409),$E409*HLOOKUP(G$7-$B409+1,INPUTS!$D$63:$X$64,2,FALSE)/IF(G$7=$B409,(13-MONTH($D409)),12),0)</f>
        <v>0</v>
      </c>
      <c r="H409" s="229">
        <f>IF(AND(H$7&lt;=$B409+$D$4,H$9&gt;=$D409),$E409*HLOOKUP(H$7-$B409+1,INPUTS!$D$63:$X$64,2,FALSE)/IF(H$7=$B409,(13-MONTH($D409)),12),0)</f>
        <v>0</v>
      </c>
      <c r="I409" s="229">
        <f>IF(AND(I$7&lt;=$B409+$D$4,I$9&gt;=$D409),$E409*HLOOKUP(I$7-$B409+1,INPUTS!$D$63:$X$64,2,FALSE)/IF(I$7=$B409,(13-MONTH($D409)),12),0)</f>
        <v>0</v>
      </c>
      <c r="J409" s="229">
        <f>IF(AND(J$7&lt;=$B409+$D$4,J$9&gt;=$D409),$E409*HLOOKUP(J$7-$B409+1,INPUTS!$D$63:$X$64,2,FALSE)/IF(J$7=$B409,(13-MONTH($D409)),12),0)</f>
        <v>0</v>
      </c>
      <c r="K409" s="229">
        <f>IF(AND(K$7&lt;=$B409+$D$4,K$9&gt;=$D409),$E409*HLOOKUP(K$7-$B409+1,INPUTS!$D$63:$X$64,2,FALSE)/IF(K$7=$B409,(13-MONTH($D409)),12),0)</f>
        <v>0</v>
      </c>
      <c r="L409" s="229">
        <f>IF(AND(L$7&lt;=$B409+$D$4,L$9&gt;=$D409),$E409*HLOOKUP(L$7-$B409+1,INPUTS!$D$63:$X$64,2,FALSE)/IF(L$7=$B409,(13-MONTH($D409)),12),0)</f>
        <v>0</v>
      </c>
      <c r="M409" s="229">
        <f>IF(AND(M$7&lt;=$B409+$D$4,M$9&gt;=$D409),$E409*HLOOKUP(M$7-$B409+1,INPUTS!$D$63:$X$64,2,FALSE)/IF(M$7=$B409,(13-MONTH($D409)),12),0)</f>
        <v>0</v>
      </c>
      <c r="N409" s="229">
        <f>IF(AND(N$7&lt;=$B409+$D$4,N$9&gt;=$D409),$E409*HLOOKUP(N$7-$B409+1,INPUTS!$D$63:$X$64,2,FALSE)/IF(N$7=$B409,(13-MONTH($D409)),12),0)</f>
        <v>0</v>
      </c>
      <c r="O409" s="229">
        <f>IF(AND(O$7&lt;=$B409+$D$4,O$9&gt;=$D409),$E409*HLOOKUP(O$7-$B409+1,INPUTS!$D$63:$X$64,2,FALSE)/IF(O$7=$B409,(13-MONTH($D409)),12),0)</f>
        <v>0</v>
      </c>
      <c r="P409" s="229">
        <f>IF(AND(P$7&lt;=$B409+$D$4,P$9&gt;=$D409),$E409*HLOOKUP(P$7-$B409+1,INPUTS!$D$63:$X$64,2,FALSE)/IF(P$7=$B409,(13-MONTH($D409)),12),0)</f>
        <v>0</v>
      </c>
      <c r="Q409" s="229">
        <f>IF(AND(Q$7&lt;=$B409+$D$4,Q$9&gt;=$D409),$E409*HLOOKUP(Q$7-$B409+1,INPUTS!$D$63:$X$64,2,FALSE)/IF(Q$7=$B409,(13-MONTH($D409)),12),0)</f>
        <v>0</v>
      </c>
      <c r="R409" s="229">
        <f>IF(AND(R$7&lt;=$B409+$D$4,R$9&gt;=$D409),$E409*HLOOKUP(R$7-$B409+1,INPUTS!$D$63:$X$64,2,FALSE)/IF(R$7=$B409,(13-MONTH($D409)),12),0)</f>
        <v>0</v>
      </c>
      <c r="S409" s="229">
        <f>IF(AND(S$7&lt;=$B409+$D$4,S$9&gt;=$D409),$E409*HLOOKUP(S$7-$B409+1,INPUTS!$D$63:$X$64,2,FALSE)/IF(S$7=$B409,(13-MONTH($D409)),12),0)</f>
        <v>0</v>
      </c>
      <c r="T409" s="229">
        <f>IF(AND(T$7&lt;=$B409+$D$4,T$9&gt;=$D409),$E409*HLOOKUP(T$7-$B409+1,INPUTS!$D$63:$X$64,2,FALSE)/IF(T$7=$B409,(13-MONTH($D409)),12),0)</f>
        <v>0</v>
      </c>
      <c r="U409" s="229">
        <f>IF(AND(U$7&lt;=$B409+$D$4,U$9&gt;=$D409),$E409*HLOOKUP(U$7-$B409+1,INPUTS!$D$63:$X$64,2,FALSE)/IF(U$7=$B409,(13-MONTH($D409)),12),0)</f>
        <v>0</v>
      </c>
      <c r="V409" s="229">
        <f>IF(AND(V$7&lt;=$B409+$D$4,V$9&gt;=$D409),$E409*HLOOKUP(V$7-$B409+1,INPUTS!$D$63:$X$64,2,FALSE)/IF(V$7=$B409,(13-MONTH($D409)),12),0)</f>
        <v>0</v>
      </c>
      <c r="W409" s="229">
        <f>IF(AND(W$7&lt;=$B409+$D$4,W$9&gt;=$D409),$E409*HLOOKUP(W$7-$B409+1,INPUTS!$D$63:$X$64,2,FALSE)/IF(W$7=$B409,(13-MONTH($D409)),12),0)</f>
        <v>0</v>
      </c>
      <c r="X409" s="229">
        <f>IF(AND(X$7&lt;=$B409+$D$4,X$9&gt;=$D409),$E409*HLOOKUP(X$7-$B409+1,INPUTS!$D$63:$X$64,2,FALSE)/IF(X$7=$B409,(13-MONTH($D409)),12),0)</f>
        <v>2.0481211071428569</v>
      </c>
      <c r="Y409" s="229">
        <f>IF(AND(Y$7&lt;=$B409+$D$4,Y$9&gt;=$D409),$E409*HLOOKUP(Y$7-$B409+1,INPUTS!$D$63:$X$64,2,FALSE)/IF(Y$7=$B409,(13-MONTH($D409)),12),0)</f>
        <v>2.0481211071428569</v>
      </c>
      <c r="Z409" s="229">
        <f>IF(AND(Z$7&lt;=$B409+$D$4,Z$9&gt;=$D409),$E409*HLOOKUP(Z$7-$B409+1,INPUTS!$D$63:$X$64,2,FALSE)/IF(Z$7=$B409,(13-MONTH($D409)),12),0)</f>
        <v>2.0481211071428569</v>
      </c>
      <c r="AA409" s="229">
        <f>IF(AND(AA$7&lt;=$B409+$D$4,AA$9&gt;=$D409),$E409*HLOOKUP(AA$7-$B409+1,INPUTS!$D$63:$X$64,2,FALSE)/IF(AA$7=$B409,(13-MONTH($D409)),12),0)</f>
        <v>2.0481211071428569</v>
      </c>
      <c r="AB409" s="229">
        <f>IF(AND(AB$7&lt;=$B409+$D$4,AB$9&gt;=$D409),$E409*HLOOKUP(AB$7-$B409+1,INPUTS!$D$63:$X$64,2,FALSE)/IF(AB$7=$B409,(13-MONTH($D409)),12),0)</f>
        <v>2.0481211071428569</v>
      </c>
      <c r="AC409" s="229">
        <f>IF(AND(AC$7&lt;=$B409+$D$4,AC$9&gt;=$D409),$E409*HLOOKUP(AC$7-$B409+1,INPUTS!$D$63:$X$64,2,FALSE)/IF(AC$7=$B409,(13-MONTH($D409)),12),0)</f>
        <v>2.0481211071428569</v>
      </c>
      <c r="AD409" s="229">
        <f>IF(AND(AD$7&lt;=$B409+$D$4,AD$9&gt;=$D409),$E409*HLOOKUP(AD$7-$B409+1,INPUTS!$D$63:$X$64,2,FALSE)/IF(AD$7=$B409,(13-MONTH($D409)),12),0)</f>
        <v>2.0481211071428569</v>
      </c>
      <c r="AE409" s="229">
        <f>IF(AND(AE$7&lt;=$B409+$D$4,AE$9&gt;=$D409),$E409*HLOOKUP(AE$7-$B409+1,INPUTS!$D$63:$X$64,2,FALSE)/IF(AE$7=$B409,(13-MONTH($D409)),12),0)</f>
        <v>2.2999489757166667</v>
      </c>
      <c r="AF409" s="229">
        <f>IF(AND(AF$7&lt;=$B409+$D$4,AF$9&gt;=$D409),$E409*HLOOKUP(AF$7-$B409+1,INPUTS!$D$63:$X$64,2,FALSE)/IF(AF$7=$B409,(13-MONTH($D409)),12),0)</f>
        <v>2.2999489757166667</v>
      </c>
      <c r="AG409" s="229">
        <f>IF(AND(AG$7&lt;=$B409+$D$4,AG$9&gt;=$D409),$E409*HLOOKUP(AG$7-$B409+1,INPUTS!$D$63:$X$64,2,FALSE)/IF(AG$7=$B409,(13-MONTH($D409)),12),0)</f>
        <v>2.2999489757166667</v>
      </c>
      <c r="AH409" s="229">
        <f>IF(AND(AH$7&lt;=$B409+$D$4,AH$9&gt;=$D409),$E409*HLOOKUP(AH$7-$B409+1,INPUTS!$D$63:$X$64,2,FALSE)/IF(AH$7=$B409,(13-MONTH($D409)),12),0)</f>
        <v>2.2999489757166667</v>
      </c>
      <c r="AI409" s="229">
        <f>IF(AND(AI$7&lt;=$B409+$D$4,AI$9&gt;=$D409),$E409*HLOOKUP(AI$7-$B409+1,INPUTS!$D$63:$X$64,2,FALSE)/IF(AI$7=$B409,(13-MONTH($D409)),12),0)</f>
        <v>2.2999489757166667</v>
      </c>
      <c r="AJ409" s="229">
        <f>IF(AND(AJ$7&lt;=$B409+$D$4,AJ$9&gt;=$D409),$E409*HLOOKUP(AJ$7-$B409+1,INPUTS!$D$63:$X$64,2,FALSE)/IF(AJ$7=$B409,(13-MONTH($D409)),12),0)</f>
        <v>2.2999489757166667</v>
      </c>
      <c r="AK409" s="229">
        <f>IF(AND(AK$7&lt;=$B409+$D$4,AK$9&gt;=$D409),$E409*HLOOKUP(AK$7-$B409+1,INPUTS!$D$63:$X$64,2,FALSE)/IF(AK$7=$B409,(13-MONTH($D409)),12),0)</f>
        <v>2.2999489757166667</v>
      </c>
      <c r="AL409" s="229">
        <f>IF(AND(AL$7&lt;=$B409+$D$4,AL$9&gt;=$D409),$E409*HLOOKUP(AL$7-$B409+1,INPUTS!$D$63:$X$64,2,FALSE)/IF(AL$7=$B409,(13-MONTH($D409)),12),0)</f>
        <v>2.2999489757166667</v>
      </c>
      <c r="AM409" s="229">
        <f>IF(AND(AM$7&lt;=$B409+$D$4,AM$9&gt;=$D409),$E409*HLOOKUP(AM$7-$B409+1,INPUTS!$D$63:$X$64,2,FALSE)/IF(AM$7=$B409,(13-MONTH($D409)),12),0)</f>
        <v>2.2999489757166667</v>
      </c>
      <c r="AN409" s="229">
        <f>IF(AND(AN$7&lt;=$B409+$D$4,AN$9&gt;=$D409),$E409*HLOOKUP(AN$7-$B409+1,INPUTS!$D$63:$X$64,2,FALSE)/IF(AN$7=$B409,(13-MONTH($D409)),12),0)</f>
        <v>2.2999489757166667</v>
      </c>
      <c r="AO409" s="229">
        <f>IF(AND(AO$7&lt;=$B409+$D$4,AO$9&gt;=$D409),$E409*HLOOKUP(AO$7-$B409+1,INPUTS!$D$63:$X$64,2,FALSE)/IF(AO$7=$B409,(13-MONTH($D409)),12),0)</f>
        <v>2.2999489757166667</v>
      </c>
      <c r="AP409" s="229">
        <f>IF(AND(AP$7&lt;=$B409+$D$4,AP$9&gt;=$D409),$E409*HLOOKUP(AP$7-$B409+1,INPUTS!$D$63:$X$64,2,FALSE)/IF(AP$7=$B409,(13-MONTH($D409)),12),0)</f>
        <v>2.2999489757166667</v>
      </c>
      <c r="AQ409" s="229">
        <f>IF(AND(AQ$7&lt;=$B409+$D$4,AQ$9&gt;=$D409),$E409*HLOOKUP(AQ$7-$B409+1,INPUTS!$D$63:$X$64,2,FALSE)/IF(AQ$7=$B409,(13-MONTH($D409)),12),0)</f>
        <v>2.1272696094833328</v>
      </c>
      <c r="AR409" s="229">
        <f>IF(AND(AR$7&lt;=$B409+$D$4,AR$9&gt;=$D409),$E409*HLOOKUP(AR$7-$B409+1,INPUTS!$D$63:$X$64,2,FALSE)/IF(AR$7=$B409,(13-MONTH($D409)),12),0)</f>
        <v>2.1272696094833328</v>
      </c>
      <c r="AS409" s="229">
        <f>IF(AND(AS$7&lt;=$B409+$D$4,AS$9&gt;=$D409),$E409*HLOOKUP(AS$7-$B409+1,INPUTS!$D$63:$X$64,2,FALSE)/IF(AS$7=$B409,(13-MONTH($D409)),12),0)</f>
        <v>2.1272696094833328</v>
      </c>
      <c r="AT409" s="229">
        <f>IF(AND(AT$7&lt;=$B409+$D$4,AT$9&gt;=$D409),$E409*HLOOKUP(AT$7-$B409+1,INPUTS!$D$63:$X$64,2,FALSE)/IF(AT$7=$B409,(13-MONTH($D409)),12),0)</f>
        <v>2.1272696094833328</v>
      </c>
      <c r="AU409" s="229">
        <f>IF(AND(AU$7&lt;=$B409+$D$4,AU$9&gt;=$D409),$E409*HLOOKUP(AU$7-$B409+1,INPUTS!$D$63:$X$64,2,FALSE)/IF(AU$7=$B409,(13-MONTH($D409)),12),0)</f>
        <v>2.1272696094833328</v>
      </c>
      <c r="AV409" s="229">
        <f>IF(AND(AV$7&lt;=$B409+$D$4,AV$9&gt;=$D409),$E409*HLOOKUP(AV$7-$B409+1,INPUTS!$D$63:$X$64,2,FALSE)/IF(AV$7=$B409,(13-MONTH($D409)),12),0)</f>
        <v>2.1272696094833328</v>
      </c>
      <c r="AW409" s="229">
        <f>IF(AND(AW$7&lt;=$B409+$D$4,AW$9&gt;=$D409),$E409*HLOOKUP(AW$7-$B409+1,INPUTS!$D$63:$X$64,2,FALSE)/IF(AW$7=$B409,(13-MONTH($D409)),12),0)</f>
        <v>2.1272696094833328</v>
      </c>
      <c r="AX409" s="229">
        <f>IF(AND(AX$7&lt;=$B409+$D$4,AX$9&gt;=$D409),$E409*HLOOKUP(AX$7-$B409+1,INPUTS!$D$63:$X$64,2,FALSE)/IF(AX$7=$B409,(13-MONTH($D409)),12),0)</f>
        <v>2.1272696094833328</v>
      </c>
      <c r="AY409" s="229">
        <f>IF(AND(AY$7&lt;=$B409+$D$4,AY$9&gt;=$D409),$E409*HLOOKUP(AY$7-$B409+1,INPUTS!$D$63:$X$64,2,FALSE)/IF(AY$7=$B409,(13-MONTH($D409)),12),0)</f>
        <v>2.1272696094833328</v>
      </c>
      <c r="AZ409" s="229">
        <f>IF(AND(AZ$7&lt;=$B409+$D$4,AZ$9&gt;=$D409),$E409*HLOOKUP(AZ$7-$B409+1,INPUTS!$D$63:$X$64,2,FALSE)/IF(AZ$7=$B409,(13-MONTH($D409)),12),0)</f>
        <v>2.1272696094833328</v>
      </c>
      <c r="BA409" s="229">
        <f>IF(AND(BA$7&lt;=$B409+$D$4,BA$9&gt;=$D409),$E409*HLOOKUP(BA$7-$B409+1,INPUTS!$D$63:$X$64,2,FALSE)/IF(BA$7=$B409,(13-MONTH($D409)),12),0)</f>
        <v>2.1272696094833328</v>
      </c>
      <c r="BB409" s="229">
        <f>IF(AND(BB$7&lt;=$B409+$D$4,BB$9&gt;=$D409),$E409*HLOOKUP(BB$7-$B409+1,INPUTS!$D$63:$X$64,2,FALSE)/IF(BB$7=$B409,(13-MONTH($D409)),12),0)</f>
        <v>2.1272696094833328</v>
      </c>
      <c r="BC409" s="229">
        <f>IF(AND(BC$7&lt;=$B409+$D$4,BC$9&gt;=$D409),$E409*HLOOKUP(BC$7-$B409+1,INPUTS!$D$63:$X$64,2,FALSE)/IF(BC$7=$B409,(13-MONTH($D409)),12),0)</f>
        <v>1.9679713011499997</v>
      </c>
      <c r="BD409" s="229">
        <f>IF(AND(BD$7&lt;=$B409+$D$4,BD$9&gt;=$D409),$E409*HLOOKUP(BD$7-$B409+1,INPUTS!$D$63:$X$64,2,FALSE)/IF(BD$7=$B409,(13-MONTH($D409)),12),0)</f>
        <v>1.9679713011499997</v>
      </c>
      <c r="BE409" s="229">
        <f>IF(AND(BE$7&lt;=$B409+$D$4,BE$9&gt;=$D409),$E409*HLOOKUP(BE$7-$B409+1,INPUTS!$D$63:$X$64,2,FALSE)/IF(BE$7=$B409,(13-MONTH($D409)),12),0)</f>
        <v>1.9679713011499997</v>
      </c>
      <c r="BF409" s="229">
        <f>IF(AND(BF$7&lt;=$B409+$D$4,BF$9&gt;=$D409),$E409*HLOOKUP(BF$7-$B409+1,INPUTS!$D$63:$X$64,2,FALSE)/IF(BF$7=$B409,(13-MONTH($D409)),12),0)</f>
        <v>1.9679713011499997</v>
      </c>
      <c r="BG409" s="229">
        <f>IF(AND(BG$7&lt;=$B409+$D$4,BG$9&gt;=$D409),$E409*HLOOKUP(BG$7-$B409+1,INPUTS!$D$63:$X$64,2,FALSE)/IF(BG$7=$B409,(13-MONTH($D409)),12),0)</f>
        <v>1.9679713011499997</v>
      </c>
      <c r="BH409" s="229">
        <f>IF(AND(BH$7&lt;=$B409+$D$4,BH$9&gt;=$D409),$E409*HLOOKUP(BH$7-$B409+1,INPUTS!$D$63:$X$64,2,FALSE)/IF(BH$7=$B409,(13-MONTH($D409)),12),0)</f>
        <v>1.9679713011499997</v>
      </c>
      <c r="BI409" s="229">
        <f>IF(AND(BI$7&lt;=$B409+$D$4,BI$9&gt;=$D409),$E409*HLOOKUP(BI$7-$B409+1,INPUTS!$D$63:$X$64,2,FALSE)/IF(BI$7=$B409,(13-MONTH($D409)),12),0)</f>
        <v>1.9679713011499997</v>
      </c>
      <c r="BJ409" s="229">
        <f>IF(AND(BJ$7&lt;=$B409+$D$4,BJ$9&gt;=$D409),$E409*HLOOKUP(BJ$7-$B409+1,INPUTS!$D$63:$X$64,2,FALSE)/IF(BJ$7=$B409,(13-MONTH($D409)),12),0)</f>
        <v>1.9679713011499997</v>
      </c>
      <c r="BK409" s="229">
        <f>IF(AND(BK$7&lt;=$B409+$D$4,BK$9&gt;=$D409),$E409*HLOOKUP(BK$7-$B409+1,INPUTS!$D$63:$X$64,2,FALSE)/IF(BK$7=$B409,(13-MONTH($D409)),12),0)</f>
        <v>1.9679713011499997</v>
      </c>
      <c r="BL409" s="229">
        <f>IF(AND(BL$7&lt;=$B409+$D$4,BL$9&gt;=$D409),$E409*HLOOKUP(BL$7-$B409+1,INPUTS!$D$63:$X$64,2,FALSE)/IF(BL$7=$B409,(13-MONTH($D409)),12),0)</f>
        <v>1.9679713011499997</v>
      </c>
      <c r="BM409" s="229">
        <f>IF(AND(BM$7&lt;=$B409+$D$4,BM$9&gt;=$D409),$E409*HLOOKUP(BM$7-$B409+1,INPUTS!$D$63:$X$64,2,FALSE)/IF(BM$7=$B409,(13-MONTH($D409)),12),0)</f>
        <v>1.9679713011499997</v>
      </c>
      <c r="BN409" s="229">
        <f>IF(AND(BN$7&lt;=$B409+$D$4,BN$9&gt;=$D409),$E409*HLOOKUP(BN$7-$B409+1,INPUTS!$D$63:$X$64,2,FALSE)/IF(BN$7=$B409,(13-MONTH($D409)),12),0)</f>
        <v>1.9679713011499997</v>
      </c>
      <c r="BO409" s="229">
        <f>IF(AND(BO$7&lt;=$B409+$D$4,BO$9&gt;=$D409),$E409*HLOOKUP(BO$7-$B409+1,INPUTS!$D$63:$X$64,2,FALSE)/IF(BO$7=$B409,(13-MONTH($D409)),12),0)</f>
        <v>1.8201424710166665</v>
      </c>
      <c r="BP409" s="229">
        <f>IF(AND(BP$7&lt;=$B409+$D$4,BP$9&gt;=$D409),$E409*HLOOKUP(BP$7-$B409+1,INPUTS!$D$63:$X$64,2,FALSE)/IF(BP$7=$B409,(13-MONTH($D409)),12),0)</f>
        <v>1.8201424710166665</v>
      </c>
      <c r="BQ409" s="229">
        <f>IF(AND(BQ$7&lt;=$B409+$D$4,BQ$9&gt;=$D409),$E409*HLOOKUP(BQ$7-$B409+1,INPUTS!$D$63:$X$64,2,FALSE)/IF(BQ$7=$B409,(13-MONTH($D409)),12),0)</f>
        <v>1.8201424710166665</v>
      </c>
      <c r="BR409" s="229">
        <f>IF(AND(BR$7&lt;=$B409+$D$4,BR$9&gt;=$D409),$E409*HLOOKUP(BR$7-$B409+1,INPUTS!$D$63:$X$64,2,FALSE)/IF(BR$7=$B409,(13-MONTH($D409)),12),0)</f>
        <v>1.8201424710166665</v>
      </c>
      <c r="BS409" s="229">
        <f>IF(AND(BS$7&lt;=$B409+$D$4,BS$9&gt;=$D409),$E409*HLOOKUP(BS$7-$B409+1,INPUTS!$D$63:$X$64,2,FALSE)/IF(BS$7=$B409,(13-MONTH($D409)),12),0)</f>
        <v>1.8201424710166665</v>
      </c>
      <c r="BT409" s="229">
        <f>IF(AND(BT$7&lt;=$B409+$D$4,BT$9&gt;=$D409),$E409*HLOOKUP(BT$7-$B409+1,INPUTS!$D$63:$X$64,2,FALSE)/IF(BT$7=$B409,(13-MONTH($D409)),12),0)</f>
        <v>1.8201424710166665</v>
      </c>
      <c r="BU409" s="229">
        <f>IF(AND(BU$7&lt;=$B409+$D$4,BU$9&gt;=$D409),$E409*HLOOKUP(BU$7-$B409+1,INPUTS!$D$63:$X$64,2,FALSE)/IF(BU$7=$B409,(13-MONTH($D409)),12),0)</f>
        <v>1.8201424710166665</v>
      </c>
      <c r="BV409" s="229">
        <f>IF(AND(BV$7&lt;=$B409+$D$4,BV$9&gt;=$D409),$E409*HLOOKUP(BV$7-$B409+1,INPUTS!$D$63:$X$64,2,FALSE)/IF(BV$7=$B409,(13-MONTH($D409)),12),0)</f>
        <v>1.8201424710166665</v>
      </c>
      <c r="BW409" s="229">
        <f>IF(AND(BW$7&lt;=$B409+$D$4,BW$9&gt;=$D409),$E409*HLOOKUP(BW$7-$B409+1,INPUTS!$D$63:$X$64,2,FALSE)/IF(BW$7=$B409,(13-MONTH($D409)),12),0)</f>
        <v>1.8201424710166665</v>
      </c>
      <c r="BX409" s="229">
        <f>IF(AND(BX$7&lt;=$B409+$D$4,BX$9&gt;=$D409),$E409*HLOOKUP(BX$7-$B409+1,INPUTS!$D$63:$X$64,2,FALSE)/IF(BX$7=$B409,(13-MONTH($D409)),12),0)</f>
        <v>1.8201424710166665</v>
      </c>
      <c r="BY409" s="229">
        <f>IF(AND(BY$7&lt;=$B409+$D$4,BY$9&gt;=$D409),$E409*HLOOKUP(BY$7-$B409+1,INPUTS!$D$63:$X$64,2,FALSE)/IF(BY$7=$B409,(13-MONTH($D409)),12),0)</f>
        <v>1.8201424710166665</v>
      </c>
      <c r="BZ409" s="229">
        <f>IF(AND(BZ$7&lt;=$B409+$D$4,BZ$9&gt;=$D409),$E409*HLOOKUP(BZ$7-$B409+1,INPUTS!$D$63:$X$64,2,FALSE)/IF(BZ$7=$B409,(13-MONTH($D409)),12),0)</f>
        <v>1.8201424710166665</v>
      </c>
    </row>
    <row r="410" spans="1:78" x14ac:dyDescent="0.2">
      <c r="A410" s="7" t="str">
        <f t="shared" si="363"/>
        <v>Roll-in 3</v>
      </c>
      <c r="B410" s="7">
        <f t="shared" si="364"/>
        <v>2020</v>
      </c>
      <c r="C410" s="7">
        <f t="shared" si="367"/>
        <v>19</v>
      </c>
      <c r="D410" s="165">
        <f t="shared" si="365"/>
        <v>44043</v>
      </c>
      <c r="E410" s="68">
        <f t="shared" si="366"/>
        <v>669.1926900000002</v>
      </c>
      <c r="F410" s="77"/>
      <c r="G410" s="229">
        <f>IF(AND(G$7&lt;=$B410+$D$4,G$9&gt;=$D410),$E410*HLOOKUP(G$7-$B410+1,INPUTS!$D$63:$X$64,2,FALSE)/IF(G$7=$B410,(13-MONTH($D410)),12),0)</f>
        <v>0</v>
      </c>
      <c r="H410" s="229">
        <f>IF(AND(H$7&lt;=$B410+$D$4,H$9&gt;=$D410),$E410*HLOOKUP(H$7-$B410+1,INPUTS!$D$63:$X$64,2,FALSE)/IF(H$7=$B410,(13-MONTH($D410)),12),0)</f>
        <v>0</v>
      </c>
      <c r="I410" s="229">
        <f>IF(AND(I$7&lt;=$B410+$D$4,I$9&gt;=$D410),$E410*HLOOKUP(I$7-$B410+1,INPUTS!$D$63:$X$64,2,FALSE)/IF(I$7=$B410,(13-MONTH($D410)),12),0)</f>
        <v>0</v>
      </c>
      <c r="J410" s="229">
        <f>IF(AND(J$7&lt;=$B410+$D$4,J$9&gt;=$D410),$E410*HLOOKUP(J$7-$B410+1,INPUTS!$D$63:$X$64,2,FALSE)/IF(J$7=$B410,(13-MONTH($D410)),12),0)</f>
        <v>0</v>
      </c>
      <c r="K410" s="229">
        <f>IF(AND(K$7&lt;=$B410+$D$4,K$9&gt;=$D410),$E410*HLOOKUP(K$7-$B410+1,INPUTS!$D$63:$X$64,2,FALSE)/IF(K$7=$B410,(13-MONTH($D410)),12),0)</f>
        <v>0</v>
      </c>
      <c r="L410" s="229">
        <f>IF(AND(L$7&lt;=$B410+$D$4,L$9&gt;=$D410),$E410*HLOOKUP(L$7-$B410+1,INPUTS!$D$63:$X$64,2,FALSE)/IF(L$7=$B410,(13-MONTH($D410)),12),0)</f>
        <v>0</v>
      </c>
      <c r="M410" s="229">
        <f>IF(AND(M$7&lt;=$B410+$D$4,M$9&gt;=$D410),$E410*HLOOKUP(M$7-$B410+1,INPUTS!$D$63:$X$64,2,FALSE)/IF(M$7=$B410,(13-MONTH($D410)),12),0)</f>
        <v>0</v>
      </c>
      <c r="N410" s="229">
        <f>IF(AND(N$7&lt;=$B410+$D$4,N$9&gt;=$D410),$E410*HLOOKUP(N$7-$B410+1,INPUTS!$D$63:$X$64,2,FALSE)/IF(N$7=$B410,(13-MONTH($D410)),12),0)</f>
        <v>0</v>
      </c>
      <c r="O410" s="229">
        <f>IF(AND(O$7&lt;=$B410+$D$4,O$9&gt;=$D410),$E410*HLOOKUP(O$7-$B410+1,INPUTS!$D$63:$X$64,2,FALSE)/IF(O$7=$B410,(13-MONTH($D410)),12),0)</f>
        <v>0</v>
      </c>
      <c r="P410" s="229">
        <f>IF(AND(P$7&lt;=$B410+$D$4,P$9&gt;=$D410),$E410*HLOOKUP(P$7-$B410+1,INPUTS!$D$63:$X$64,2,FALSE)/IF(P$7=$B410,(13-MONTH($D410)),12),0)</f>
        <v>0</v>
      </c>
      <c r="Q410" s="229">
        <f>IF(AND(Q$7&lt;=$B410+$D$4,Q$9&gt;=$D410),$E410*HLOOKUP(Q$7-$B410+1,INPUTS!$D$63:$X$64,2,FALSE)/IF(Q$7=$B410,(13-MONTH($D410)),12),0)</f>
        <v>0</v>
      </c>
      <c r="R410" s="229">
        <f>IF(AND(R$7&lt;=$B410+$D$4,R$9&gt;=$D410),$E410*HLOOKUP(R$7-$B410+1,INPUTS!$D$63:$X$64,2,FALSE)/IF(R$7=$B410,(13-MONTH($D410)),12),0)</f>
        <v>0</v>
      </c>
      <c r="S410" s="229">
        <f>IF(AND(S$7&lt;=$B410+$D$4,S$9&gt;=$D410),$E410*HLOOKUP(S$7-$B410+1,INPUTS!$D$63:$X$64,2,FALSE)/IF(S$7=$B410,(13-MONTH($D410)),12),0)</f>
        <v>0</v>
      </c>
      <c r="T410" s="229">
        <f>IF(AND(T$7&lt;=$B410+$D$4,T$9&gt;=$D410),$E410*HLOOKUP(T$7-$B410+1,INPUTS!$D$63:$X$64,2,FALSE)/IF(T$7=$B410,(13-MONTH($D410)),12),0)</f>
        <v>0</v>
      </c>
      <c r="U410" s="229">
        <f>IF(AND(U$7&lt;=$B410+$D$4,U$9&gt;=$D410),$E410*HLOOKUP(U$7-$B410+1,INPUTS!$D$63:$X$64,2,FALSE)/IF(U$7=$B410,(13-MONTH($D410)),12),0)</f>
        <v>0</v>
      </c>
      <c r="V410" s="229">
        <f>IF(AND(V$7&lt;=$B410+$D$4,V$9&gt;=$D410),$E410*HLOOKUP(V$7-$B410+1,INPUTS!$D$63:$X$64,2,FALSE)/IF(V$7=$B410,(13-MONTH($D410)),12),0)</f>
        <v>0</v>
      </c>
      <c r="W410" s="229">
        <f>IF(AND(W$7&lt;=$B410+$D$4,W$9&gt;=$D410),$E410*HLOOKUP(W$7-$B410+1,INPUTS!$D$63:$X$64,2,FALSE)/IF(W$7=$B410,(13-MONTH($D410)),12),0)</f>
        <v>0</v>
      </c>
      <c r="X410" s="229">
        <f>IF(AND(X$7&lt;=$B410+$D$4,X$9&gt;=$D410),$E410*HLOOKUP(X$7-$B410+1,INPUTS!$D$63:$X$64,2,FALSE)/IF(X$7=$B410,(13-MONTH($D410)),12),0)</f>
        <v>0</v>
      </c>
      <c r="Y410" s="229">
        <f>IF(AND(Y$7&lt;=$B410+$D$4,Y$9&gt;=$D410),$E410*HLOOKUP(Y$7-$B410+1,INPUTS!$D$63:$X$64,2,FALSE)/IF(Y$7=$B410,(13-MONTH($D410)),12),0)</f>
        <v>4.1824543125000009</v>
      </c>
      <c r="Z410" s="229">
        <f>IF(AND(Z$7&lt;=$B410+$D$4,Z$9&gt;=$D410),$E410*HLOOKUP(Z$7-$B410+1,INPUTS!$D$63:$X$64,2,FALSE)/IF(Z$7=$B410,(13-MONTH($D410)),12),0)</f>
        <v>4.1824543125000009</v>
      </c>
      <c r="AA410" s="229">
        <f>IF(AND(AA$7&lt;=$B410+$D$4,AA$9&gt;=$D410),$E410*HLOOKUP(AA$7-$B410+1,INPUTS!$D$63:$X$64,2,FALSE)/IF(AA$7=$B410,(13-MONTH($D410)),12),0)</f>
        <v>4.1824543125000009</v>
      </c>
      <c r="AB410" s="229">
        <f>IF(AND(AB$7&lt;=$B410+$D$4,AB$9&gt;=$D410),$E410*HLOOKUP(AB$7-$B410+1,INPUTS!$D$63:$X$64,2,FALSE)/IF(AB$7=$B410,(13-MONTH($D410)),12),0)</f>
        <v>4.1824543125000009</v>
      </c>
      <c r="AC410" s="229">
        <f>IF(AND(AC$7&lt;=$B410+$D$4,AC$9&gt;=$D410),$E410*HLOOKUP(AC$7-$B410+1,INPUTS!$D$63:$X$64,2,FALSE)/IF(AC$7=$B410,(13-MONTH($D410)),12),0)</f>
        <v>4.1824543125000009</v>
      </c>
      <c r="AD410" s="229">
        <f>IF(AND(AD$7&lt;=$B410+$D$4,AD$9&gt;=$D410),$E410*HLOOKUP(AD$7-$B410+1,INPUTS!$D$63:$X$64,2,FALSE)/IF(AD$7=$B410,(13-MONTH($D410)),12),0)</f>
        <v>4.1824543125000009</v>
      </c>
      <c r="AE410" s="229">
        <f>IF(AND(AE$7&lt;=$B410+$D$4,AE$9&gt;=$D410),$E410*HLOOKUP(AE$7-$B410+1,INPUTS!$D$63:$X$64,2,FALSE)/IF(AE$7=$B410,(13-MONTH($D410)),12),0)</f>
        <v>4.0257516909250013</v>
      </c>
      <c r="AF410" s="229">
        <f>IF(AND(AF$7&lt;=$B410+$D$4,AF$9&gt;=$D410),$E410*HLOOKUP(AF$7-$B410+1,INPUTS!$D$63:$X$64,2,FALSE)/IF(AF$7=$B410,(13-MONTH($D410)),12),0)</f>
        <v>4.0257516909250013</v>
      </c>
      <c r="AG410" s="229">
        <f>IF(AND(AG$7&lt;=$B410+$D$4,AG$9&gt;=$D410),$E410*HLOOKUP(AG$7-$B410+1,INPUTS!$D$63:$X$64,2,FALSE)/IF(AG$7=$B410,(13-MONTH($D410)),12),0)</f>
        <v>4.0257516909250013</v>
      </c>
      <c r="AH410" s="229">
        <f>IF(AND(AH$7&lt;=$B410+$D$4,AH$9&gt;=$D410),$E410*HLOOKUP(AH$7-$B410+1,INPUTS!$D$63:$X$64,2,FALSE)/IF(AH$7=$B410,(13-MONTH($D410)),12),0)</f>
        <v>4.0257516909250013</v>
      </c>
      <c r="AI410" s="229">
        <f>IF(AND(AI$7&lt;=$B410+$D$4,AI$9&gt;=$D410),$E410*HLOOKUP(AI$7-$B410+1,INPUTS!$D$63:$X$64,2,FALSE)/IF(AI$7=$B410,(13-MONTH($D410)),12),0)</f>
        <v>4.0257516909250013</v>
      </c>
      <c r="AJ410" s="229">
        <f>IF(AND(AJ$7&lt;=$B410+$D$4,AJ$9&gt;=$D410),$E410*HLOOKUP(AJ$7-$B410+1,INPUTS!$D$63:$X$64,2,FALSE)/IF(AJ$7=$B410,(13-MONTH($D410)),12),0)</f>
        <v>4.0257516909250013</v>
      </c>
      <c r="AK410" s="229">
        <f>IF(AND(AK$7&lt;=$B410+$D$4,AK$9&gt;=$D410),$E410*HLOOKUP(AK$7-$B410+1,INPUTS!$D$63:$X$64,2,FALSE)/IF(AK$7=$B410,(13-MONTH($D410)),12),0)</f>
        <v>4.0257516909250013</v>
      </c>
      <c r="AL410" s="229">
        <f>IF(AND(AL$7&lt;=$B410+$D$4,AL$9&gt;=$D410),$E410*HLOOKUP(AL$7-$B410+1,INPUTS!$D$63:$X$64,2,FALSE)/IF(AL$7=$B410,(13-MONTH($D410)),12),0)</f>
        <v>4.0257516909250013</v>
      </c>
      <c r="AM410" s="229">
        <f>IF(AND(AM$7&lt;=$B410+$D$4,AM$9&gt;=$D410),$E410*HLOOKUP(AM$7-$B410+1,INPUTS!$D$63:$X$64,2,FALSE)/IF(AM$7=$B410,(13-MONTH($D410)),12),0)</f>
        <v>4.0257516909250013</v>
      </c>
      <c r="AN410" s="229">
        <f>IF(AND(AN$7&lt;=$B410+$D$4,AN$9&gt;=$D410),$E410*HLOOKUP(AN$7-$B410+1,INPUTS!$D$63:$X$64,2,FALSE)/IF(AN$7=$B410,(13-MONTH($D410)),12),0)</f>
        <v>4.0257516909250013</v>
      </c>
      <c r="AO410" s="229">
        <f>IF(AND(AO$7&lt;=$B410+$D$4,AO$9&gt;=$D410),$E410*HLOOKUP(AO$7-$B410+1,INPUTS!$D$63:$X$64,2,FALSE)/IF(AO$7=$B410,(13-MONTH($D410)),12),0)</f>
        <v>4.0257516909250013</v>
      </c>
      <c r="AP410" s="229">
        <f>IF(AND(AP$7&lt;=$B410+$D$4,AP$9&gt;=$D410),$E410*HLOOKUP(AP$7-$B410+1,INPUTS!$D$63:$X$64,2,FALSE)/IF(AP$7=$B410,(13-MONTH($D410)),12),0)</f>
        <v>4.0257516909250013</v>
      </c>
      <c r="AQ410" s="229">
        <f>IF(AND(AQ$7&lt;=$B410+$D$4,AQ$9&gt;=$D410),$E410*HLOOKUP(AQ$7-$B410+1,INPUTS!$D$63:$X$64,2,FALSE)/IF(AQ$7=$B410,(13-MONTH($D410)),12),0)</f>
        <v>3.7234996592750012</v>
      </c>
      <c r="AR410" s="229">
        <f>IF(AND(AR$7&lt;=$B410+$D$4,AR$9&gt;=$D410),$E410*HLOOKUP(AR$7-$B410+1,INPUTS!$D$63:$X$64,2,FALSE)/IF(AR$7=$B410,(13-MONTH($D410)),12),0)</f>
        <v>3.7234996592750012</v>
      </c>
      <c r="AS410" s="229">
        <f>IF(AND(AS$7&lt;=$B410+$D$4,AS$9&gt;=$D410),$E410*HLOOKUP(AS$7-$B410+1,INPUTS!$D$63:$X$64,2,FALSE)/IF(AS$7=$B410,(13-MONTH($D410)),12),0)</f>
        <v>3.7234996592750012</v>
      </c>
      <c r="AT410" s="229">
        <f>IF(AND(AT$7&lt;=$B410+$D$4,AT$9&gt;=$D410),$E410*HLOOKUP(AT$7-$B410+1,INPUTS!$D$63:$X$64,2,FALSE)/IF(AT$7=$B410,(13-MONTH($D410)),12),0)</f>
        <v>3.7234996592750012</v>
      </c>
      <c r="AU410" s="229">
        <f>IF(AND(AU$7&lt;=$B410+$D$4,AU$9&gt;=$D410),$E410*HLOOKUP(AU$7-$B410+1,INPUTS!$D$63:$X$64,2,FALSE)/IF(AU$7=$B410,(13-MONTH($D410)),12),0)</f>
        <v>3.7234996592750012</v>
      </c>
      <c r="AV410" s="229">
        <f>IF(AND(AV$7&lt;=$B410+$D$4,AV$9&gt;=$D410),$E410*HLOOKUP(AV$7-$B410+1,INPUTS!$D$63:$X$64,2,FALSE)/IF(AV$7=$B410,(13-MONTH($D410)),12),0)</f>
        <v>3.7234996592750012</v>
      </c>
      <c r="AW410" s="229">
        <f>IF(AND(AW$7&lt;=$B410+$D$4,AW$9&gt;=$D410),$E410*HLOOKUP(AW$7-$B410+1,INPUTS!$D$63:$X$64,2,FALSE)/IF(AW$7=$B410,(13-MONTH($D410)),12),0)</f>
        <v>3.7234996592750012</v>
      </c>
      <c r="AX410" s="229">
        <f>IF(AND(AX$7&lt;=$B410+$D$4,AX$9&gt;=$D410),$E410*HLOOKUP(AX$7-$B410+1,INPUTS!$D$63:$X$64,2,FALSE)/IF(AX$7=$B410,(13-MONTH($D410)),12),0)</f>
        <v>3.7234996592750012</v>
      </c>
      <c r="AY410" s="229">
        <f>IF(AND(AY$7&lt;=$B410+$D$4,AY$9&gt;=$D410),$E410*HLOOKUP(AY$7-$B410+1,INPUTS!$D$63:$X$64,2,FALSE)/IF(AY$7=$B410,(13-MONTH($D410)),12),0)</f>
        <v>3.7234996592750012</v>
      </c>
      <c r="AZ410" s="229">
        <f>IF(AND(AZ$7&lt;=$B410+$D$4,AZ$9&gt;=$D410),$E410*HLOOKUP(AZ$7-$B410+1,INPUTS!$D$63:$X$64,2,FALSE)/IF(AZ$7=$B410,(13-MONTH($D410)),12),0)</f>
        <v>3.7234996592750012</v>
      </c>
      <c r="BA410" s="229">
        <f>IF(AND(BA$7&lt;=$B410+$D$4,BA$9&gt;=$D410),$E410*HLOOKUP(BA$7-$B410+1,INPUTS!$D$63:$X$64,2,FALSE)/IF(BA$7=$B410,(13-MONTH($D410)),12),0)</f>
        <v>3.7234996592750012</v>
      </c>
      <c r="BB410" s="229">
        <f>IF(AND(BB$7&lt;=$B410+$D$4,BB$9&gt;=$D410),$E410*HLOOKUP(BB$7-$B410+1,INPUTS!$D$63:$X$64,2,FALSE)/IF(BB$7=$B410,(13-MONTH($D410)),12),0)</f>
        <v>3.7234996592750012</v>
      </c>
      <c r="BC410" s="229">
        <f>IF(AND(BC$7&lt;=$B410+$D$4,BC$9&gt;=$D410),$E410*HLOOKUP(BC$7-$B410+1,INPUTS!$D$63:$X$64,2,FALSE)/IF(BC$7=$B410,(13-MONTH($D410)),12),0)</f>
        <v>3.4446693717750012</v>
      </c>
      <c r="BD410" s="229">
        <f>IF(AND(BD$7&lt;=$B410+$D$4,BD$9&gt;=$D410),$E410*HLOOKUP(BD$7-$B410+1,INPUTS!$D$63:$X$64,2,FALSE)/IF(BD$7=$B410,(13-MONTH($D410)),12),0)</f>
        <v>3.4446693717750012</v>
      </c>
      <c r="BE410" s="229">
        <f>IF(AND(BE$7&lt;=$B410+$D$4,BE$9&gt;=$D410),$E410*HLOOKUP(BE$7-$B410+1,INPUTS!$D$63:$X$64,2,FALSE)/IF(BE$7=$B410,(13-MONTH($D410)),12),0)</f>
        <v>3.4446693717750012</v>
      </c>
      <c r="BF410" s="229">
        <f>IF(AND(BF$7&lt;=$B410+$D$4,BF$9&gt;=$D410),$E410*HLOOKUP(BF$7-$B410+1,INPUTS!$D$63:$X$64,2,FALSE)/IF(BF$7=$B410,(13-MONTH($D410)),12),0)</f>
        <v>3.4446693717750012</v>
      </c>
      <c r="BG410" s="229">
        <f>IF(AND(BG$7&lt;=$B410+$D$4,BG$9&gt;=$D410),$E410*HLOOKUP(BG$7-$B410+1,INPUTS!$D$63:$X$64,2,FALSE)/IF(BG$7=$B410,(13-MONTH($D410)),12),0)</f>
        <v>3.4446693717750012</v>
      </c>
      <c r="BH410" s="229">
        <f>IF(AND(BH$7&lt;=$B410+$D$4,BH$9&gt;=$D410),$E410*HLOOKUP(BH$7-$B410+1,INPUTS!$D$63:$X$64,2,FALSE)/IF(BH$7=$B410,(13-MONTH($D410)),12),0)</f>
        <v>3.4446693717750012</v>
      </c>
      <c r="BI410" s="229">
        <f>IF(AND(BI$7&lt;=$B410+$D$4,BI$9&gt;=$D410),$E410*HLOOKUP(BI$7-$B410+1,INPUTS!$D$63:$X$64,2,FALSE)/IF(BI$7=$B410,(13-MONTH($D410)),12),0)</f>
        <v>3.4446693717750012</v>
      </c>
      <c r="BJ410" s="229">
        <f>IF(AND(BJ$7&lt;=$B410+$D$4,BJ$9&gt;=$D410),$E410*HLOOKUP(BJ$7-$B410+1,INPUTS!$D$63:$X$64,2,FALSE)/IF(BJ$7=$B410,(13-MONTH($D410)),12),0)</f>
        <v>3.4446693717750012</v>
      </c>
      <c r="BK410" s="229">
        <f>IF(AND(BK$7&lt;=$B410+$D$4,BK$9&gt;=$D410),$E410*HLOOKUP(BK$7-$B410+1,INPUTS!$D$63:$X$64,2,FALSE)/IF(BK$7=$B410,(13-MONTH($D410)),12),0)</f>
        <v>3.4446693717750012</v>
      </c>
      <c r="BL410" s="229">
        <f>IF(AND(BL$7&lt;=$B410+$D$4,BL$9&gt;=$D410),$E410*HLOOKUP(BL$7-$B410+1,INPUTS!$D$63:$X$64,2,FALSE)/IF(BL$7=$B410,(13-MONTH($D410)),12),0)</f>
        <v>3.4446693717750012</v>
      </c>
      <c r="BM410" s="229">
        <f>IF(AND(BM$7&lt;=$B410+$D$4,BM$9&gt;=$D410),$E410*HLOOKUP(BM$7-$B410+1,INPUTS!$D$63:$X$64,2,FALSE)/IF(BM$7=$B410,(13-MONTH($D410)),12),0)</f>
        <v>3.4446693717750012</v>
      </c>
      <c r="BN410" s="229">
        <f>IF(AND(BN$7&lt;=$B410+$D$4,BN$9&gt;=$D410),$E410*HLOOKUP(BN$7-$B410+1,INPUTS!$D$63:$X$64,2,FALSE)/IF(BN$7=$B410,(13-MONTH($D410)),12),0)</f>
        <v>3.4446693717750012</v>
      </c>
      <c r="BO410" s="229">
        <f>IF(AND(BO$7&lt;=$B410+$D$4,BO$9&gt;=$D410),$E410*HLOOKUP(BO$7-$B410+1,INPUTS!$D$63:$X$64,2,FALSE)/IF(BO$7=$B410,(13-MONTH($D410)),12),0)</f>
        <v>3.1859148649750009</v>
      </c>
      <c r="BP410" s="229">
        <f>IF(AND(BP$7&lt;=$B410+$D$4,BP$9&gt;=$D410),$E410*HLOOKUP(BP$7-$B410+1,INPUTS!$D$63:$X$64,2,FALSE)/IF(BP$7=$B410,(13-MONTH($D410)),12),0)</f>
        <v>3.1859148649750009</v>
      </c>
      <c r="BQ410" s="229">
        <f>IF(AND(BQ$7&lt;=$B410+$D$4,BQ$9&gt;=$D410),$E410*HLOOKUP(BQ$7-$B410+1,INPUTS!$D$63:$X$64,2,FALSE)/IF(BQ$7=$B410,(13-MONTH($D410)),12),0)</f>
        <v>3.1859148649750009</v>
      </c>
      <c r="BR410" s="229">
        <f>IF(AND(BR$7&lt;=$B410+$D$4,BR$9&gt;=$D410),$E410*HLOOKUP(BR$7-$B410+1,INPUTS!$D$63:$X$64,2,FALSE)/IF(BR$7=$B410,(13-MONTH($D410)),12),0)</f>
        <v>3.1859148649750009</v>
      </c>
      <c r="BS410" s="229">
        <f>IF(AND(BS$7&lt;=$B410+$D$4,BS$9&gt;=$D410),$E410*HLOOKUP(BS$7-$B410+1,INPUTS!$D$63:$X$64,2,FALSE)/IF(BS$7=$B410,(13-MONTH($D410)),12),0)</f>
        <v>3.1859148649750009</v>
      </c>
      <c r="BT410" s="229">
        <f>IF(AND(BT$7&lt;=$B410+$D$4,BT$9&gt;=$D410),$E410*HLOOKUP(BT$7-$B410+1,INPUTS!$D$63:$X$64,2,FALSE)/IF(BT$7=$B410,(13-MONTH($D410)),12),0)</f>
        <v>3.1859148649750009</v>
      </c>
      <c r="BU410" s="229">
        <f>IF(AND(BU$7&lt;=$B410+$D$4,BU$9&gt;=$D410),$E410*HLOOKUP(BU$7-$B410+1,INPUTS!$D$63:$X$64,2,FALSE)/IF(BU$7=$B410,(13-MONTH($D410)),12),0)</f>
        <v>3.1859148649750009</v>
      </c>
      <c r="BV410" s="229">
        <f>IF(AND(BV$7&lt;=$B410+$D$4,BV$9&gt;=$D410),$E410*HLOOKUP(BV$7-$B410+1,INPUTS!$D$63:$X$64,2,FALSE)/IF(BV$7=$B410,(13-MONTH($D410)),12),0)</f>
        <v>3.1859148649750009</v>
      </c>
      <c r="BW410" s="229">
        <f>IF(AND(BW$7&lt;=$B410+$D$4,BW$9&gt;=$D410),$E410*HLOOKUP(BW$7-$B410+1,INPUTS!$D$63:$X$64,2,FALSE)/IF(BW$7=$B410,(13-MONTH($D410)),12),0)</f>
        <v>3.1859148649750009</v>
      </c>
      <c r="BX410" s="229">
        <f>IF(AND(BX$7&lt;=$B410+$D$4,BX$9&gt;=$D410),$E410*HLOOKUP(BX$7-$B410+1,INPUTS!$D$63:$X$64,2,FALSE)/IF(BX$7=$B410,(13-MONTH($D410)),12),0)</f>
        <v>3.1859148649750009</v>
      </c>
      <c r="BY410" s="229">
        <f>IF(AND(BY$7&lt;=$B410+$D$4,BY$9&gt;=$D410),$E410*HLOOKUP(BY$7-$B410+1,INPUTS!$D$63:$X$64,2,FALSE)/IF(BY$7=$B410,(13-MONTH($D410)),12),0)</f>
        <v>3.1859148649750009</v>
      </c>
      <c r="BZ410" s="229">
        <f>IF(AND(BZ$7&lt;=$B410+$D$4,BZ$9&gt;=$D410),$E410*HLOOKUP(BZ$7-$B410+1,INPUTS!$D$63:$X$64,2,FALSE)/IF(BZ$7=$B410,(13-MONTH($D410)),12),0)</f>
        <v>3.1859148649750009</v>
      </c>
    </row>
    <row r="411" spans="1:78" x14ac:dyDescent="0.2">
      <c r="A411" s="7" t="str">
        <f t="shared" si="363"/>
        <v>Roll-in 3</v>
      </c>
      <c r="B411" s="7">
        <f t="shared" si="364"/>
        <v>2020</v>
      </c>
      <c r="C411" s="7">
        <f t="shared" si="367"/>
        <v>20</v>
      </c>
      <c r="D411" s="165">
        <f t="shared" si="365"/>
        <v>44074</v>
      </c>
      <c r="E411" s="68">
        <f t="shared" si="366"/>
        <v>792.76817999999992</v>
      </c>
      <c r="F411" s="77"/>
      <c r="G411" s="229">
        <f>IF(AND(G$7&lt;=$B411+$D$4,G$9&gt;=$D411),$E411*HLOOKUP(G$7-$B411+1,INPUTS!$D$63:$X$64,2,FALSE)/IF(G$7=$B411,(13-MONTH($D411)),12),0)</f>
        <v>0</v>
      </c>
      <c r="H411" s="229">
        <f>IF(AND(H$7&lt;=$B411+$D$4,H$9&gt;=$D411),$E411*HLOOKUP(H$7-$B411+1,INPUTS!$D$63:$X$64,2,FALSE)/IF(H$7=$B411,(13-MONTH($D411)),12),0)</f>
        <v>0</v>
      </c>
      <c r="I411" s="229">
        <f>IF(AND(I$7&lt;=$B411+$D$4,I$9&gt;=$D411),$E411*HLOOKUP(I$7-$B411+1,INPUTS!$D$63:$X$64,2,FALSE)/IF(I$7=$B411,(13-MONTH($D411)),12),0)</f>
        <v>0</v>
      </c>
      <c r="J411" s="229">
        <f>IF(AND(J$7&lt;=$B411+$D$4,J$9&gt;=$D411),$E411*HLOOKUP(J$7-$B411+1,INPUTS!$D$63:$X$64,2,FALSE)/IF(J$7=$B411,(13-MONTH($D411)),12),0)</f>
        <v>0</v>
      </c>
      <c r="K411" s="229">
        <f>IF(AND(K$7&lt;=$B411+$D$4,K$9&gt;=$D411),$E411*HLOOKUP(K$7-$B411+1,INPUTS!$D$63:$X$64,2,FALSE)/IF(K$7=$B411,(13-MONTH($D411)),12),0)</f>
        <v>0</v>
      </c>
      <c r="L411" s="229">
        <f>IF(AND(L$7&lt;=$B411+$D$4,L$9&gt;=$D411),$E411*HLOOKUP(L$7-$B411+1,INPUTS!$D$63:$X$64,2,FALSE)/IF(L$7=$B411,(13-MONTH($D411)),12),0)</f>
        <v>0</v>
      </c>
      <c r="M411" s="229">
        <f>IF(AND(M$7&lt;=$B411+$D$4,M$9&gt;=$D411),$E411*HLOOKUP(M$7-$B411+1,INPUTS!$D$63:$X$64,2,FALSE)/IF(M$7=$B411,(13-MONTH($D411)),12),0)</f>
        <v>0</v>
      </c>
      <c r="N411" s="229">
        <f>IF(AND(N$7&lt;=$B411+$D$4,N$9&gt;=$D411),$E411*HLOOKUP(N$7-$B411+1,INPUTS!$D$63:$X$64,2,FALSE)/IF(N$7=$B411,(13-MONTH($D411)),12),0)</f>
        <v>0</v>
      </c>
      <c r="O411" s="229">
        <f>IF(AND(O$7&lt;=$B411+$D$4,O$9&gt;=$D411),$E411*HLOOKUP(O$7-$B411+1,INPUTS!$D$63:$X$64,2,FALSE)/IF(O$7=$B411,(13-MONTH($D411)),12),0)</f>
        <v>0</v>
      </c>
      <c r="P411" s="229">
        <f>IF(AND(P$7&lt;=$B411+$D$4,P$9&gt;=$D411),$E411*HLOOKUP(P$7-$B411+1,INPUTS!$D$63:$X$64,2,FALSE)/IF(P$7=$B411,(13-MONTH($D411)),12),0)</f>
        <v>0</v>
      </c>
      <c r="Q411" s="229">
        <f>IF(AND(Q$7&lt;=$B411+$D$4,Q$9&gt;=$D411),$E411*HLOOKUP(Q$7-$B411+1,INPUTS!$D$63:$X$64,2,FALSE)/IF(Q$7=$B411,(13-MONTH($D411)),12),0)</f>
        <v>0</v>
      </c>
      <c r="R411" s="229">
        <f>IF(AND(R$7&lt;=$B411+$D$4,R$9&gt;=$D411),$E411*HLOOKUP(R$7-$B411+1,INPUTS!$D$63:$X$64,2,FALSE)/IF(R$7=$B411,(13-MONTH($D411)),12),0)</f>
        <v>0</v>
      </c>
      <c r="S411" s="229">
        <f>IF(AND(S$7&lt;=$B411+$D$4,S$9&gt;=$D411),$E411*HLOOKUP(S$7-$B411+1,INPUTS!$D$63:$X$64,2,FALSE)/IF(S$7=$B411,(13-MONTH($D411)),12),0)</f>
        <v>0</v>
      </c>
      <c r="T411" s="229">
        <f>IF(AND(T$7&lt;=$B411+$D$4,T$9&gt;=$D411),$E411*HLOOKUP(T$7-$B411+1,INPUTS!$D$63:$X$64,2,FALSE)/IF(T$7=$B411,(13-MONTH($D411)),12),0)</f>
        <v>0</v>
      </c>
      <c r="U411" s="229">
        <f>IF(AND(U$7&lt;=$B411+$D$4,U$9&gt;=$D411),$E411*HLOOKUP(U$7-$B411+1,INPUTS!$D$63:$X$64,2,FALSE)/IF(U$7=$B411,(13-MONTH($D411)),12),0)</f>
        <v>0</v>
      </c>
      <c r="V411" s="229">
        <f>IF(AND(V$7&lt;=$B411+$D$4,V$9&gt;=$D411),$E411*HLOOKUP(V$7-$B411+1,INPUTS!$D$63:$X$64,2,FALSE)/IF(V$7=$B411,(13-MONTH($D411)),12),0)</f>
        <v>0</v>
      </c>
      <c r="W411" s="229">
        <f>IF(AND(W$7&lt;=$B411+$D$4,W$9&gt;=$D411),$E411*HLOOKUP(W$7-$B411+1,INPUTS!$D$63:$X$64,2,FALSE)/IF(W$7=$B411,(13-MONTH($D411)),12),0)</f>
        <v>0</v>
      </c>
      <c r="X411" s="229">
        <f>IF(AND(X$7&lt;=$B411+$D$4,X$9&gt;=$D411),$E411*HLOOKUP(X$7-$B411+1,INPUTS!$D$63:$X$64,2,FALSE)/IF(X$7=$B411,(13-MONTH($D411)),12),0)</f>
        <v>0</v>
      </c>
      <c r="Y411" s="229">
        <f>IF(AND(Y$7&lt;=$B411+$D$4,Y$9&gt;=$D411),$E411*HLOOKUP(Y$7-$B411+1,INPUTS!$D$63:$X$64,2,FALSE)/IF(Y$7=$B411,(13-MONTH($D411)),12),0)</f>
        <v>0</v>
      </c>
      <c r="Z411" s="229">
        <f>IF(AND(Z$7&lt;=$B411+$D$4,Z$9&gt;=$D411),$E411*HLOOKUP(Z$7-$B411+1,INPUTS!$D$63:$X$64,2,FALSE)/IF(Z$7=$B411,(13-MONTH($D411)),12),0)</f>
        <v>5.9457613499999997</v>
      </c>
      <c r="AA411" s="229">
        <f>IF(AND(AA$7&lt;=$B411+$D$4,AA$9&gt;=$D411),$E411*HLOOKUP(AA$7-$B411+1,INPUTS!$D$63:$X$64,2,FALSE)/IF(AA$7=$B411,(13-MONTH($D411)),12),0)</f>
        <v>5.9457613499999997</v>
      </c>
      <c r="AB411" s="229">
        <f>IF(AND(AB$7&lt;=$B411+$D$4,AB$9&gt;=$D411),$E411*HLOOKUP(AB$7-$B411+1,INPUTS!$D$63:$X$64,2,FALSE)/IF(AB$7=$B411,(13-MONTH($D411)),12),0)</f>
        <v>5.9457613499999997</v>
      </c>
      <c r="AC411" s="229">
        <f>IF(AND(AC$7&lt;=$B411+$D$4,AC$9&gt;=$D411),$E411*HLOOKUP(AC$7-$B411+1,INPUTS!$D$63:$X$64,2,FALSE)/IF(AC$7=$B411,(13-MONTH($D411)),12),0)</f>
        <v>5.9457613499999997</v>
      </c>
      <c r="AD411" s="229">
        <f>IF(AND(AD$7&lt;=$B411+$D$4,AD$9&gt;=$D411),$E411*HLOOKUP(AD$7-$B411+1,INPUTS!$D$63:$X$64,2,FALSE)/IF(AD$7=$B411,(13-MONTH($D411)),12),0)</f>
        <v>5.9457613499999997</v>
      </c>
      <c r="AE411" s="229">
        <f>IF(AND(AE$7&lt;=$B411+$D$4,AE$9&gt;=$D411),$E411*HLOOKUP(AE$7-$B411+1,INPUTS!$D$63:$X$64,2,FALSE)/IF(AE$7=$B411,(13-MONTH($D411)),12),0)</f>
        <v>4.7691612428499992</v>
      </c>
      <c r="AF411" s="229">
        <f>IF(AND(AF$7&lt;=$B411+$D$4,AF$9&gt;=$D411),$E411*HLOOKUP(AF$7-$B411+1,INPUTS!$D$63:$X$64,2,FALSE)/IF(AF$7=$B411,(13-MONTH($D411)),12),0)</f>
        <v>4.7691612428499992</v>
      </c>
      <c r="AG411" s="229">
        <f>IF(AND(AG$7&lt;=$B411+$D$4,AG$9&gt;=$D411),$E411*HLOOKUP(AG$7-$B411+1,INPUTS!$D$63:$X$64,2,FALSE)/IF(AG$7=$B411,(13-MONTH($D411)),12),0)</f>
        <v>4.7691612428499992</v>
      </c>
      <c r="AH411" s="229">
        <f>IF(AND(AH$7&lt;=$B411+$D$4,AH$9&gt;=$D411),$E411*HLOOKUP(AH$7-$B411+1,INPUTS!$D$63:$X$64,2,FALSE)/IF(AH$7=$B411,(13-MONTH($D411)),12),0)</f>
        <v>4.7691612428499992</v>
      </c>
      <c r="AI411" s="229">
        <f>IF(AND(AI$7&lt;=$B411+$D$4,AI$9&gt;=$D411),$E411*HLOOKUP(AI$7-$B411+1,INPUTS!$D$63:$X$64,2,FALSE)/IF(AI$7=$B411,(13-MONTH($D411)),12),0)</f>
        <v>4.7691612428499992</v>
      </c>
      <c r="AJ411" s="229">
        <f>IF(AND(AJ$7&lt;=$B411+$D$4,AJ$9&gt;=$D411),$E411*HLOOKUP(AJ$7-$B411+1,INPUTS!$D$63:$X$64,2,FALSE)/IF(AJ$7=$B411,(13-MONTH($D411)),12),0)</f>
        <v>4.7691612428499992</v>
      </c>
      <c r="AK411" s="229">
        <f>IF(AND(AK$7&lt;=$B411+$D$4,AK$9&gt;=$D411),$E411*HLOOKUP(AK$7-$B411+1,INPUTS!$D$63:$X$64,2,FALSE)/IF(AK$7=$B411,(13-MONTH($D411)),12),0)</f>
        <v>4.7691612428499992</v>
      </c>
      <c r="AL411" s="229">
        <f>IF(AND(AL$7&lt;=$B411+$D$4,AL$9&gt;=$D411),$E411*HLOOKUP(AL$7-$B411+1,INPUTS!$D$63:$X$64,2,FALSE)/IF(AL$7=$B411,(13-MONTH($D411)),12),0)</f>
        <v>4.7691612428499992</v>
      </c>
      <c r="AM411" s="229">
        <f>IF(AND(AM$7&lt;=$B411+$D$4,AM$9&gt;=$D411),$E411*HLOOKUP(AM$7-$B411+1,INPUTS!$D$63:$X$64,2,FALSE)/IF(AM$7=$B411,(13-MONTH($D411)),12),0)</f>
        <v>4.7691612428499992</v>
      </c>
      <c r="AN411" s="229">
        <f>IF(AND(AN$7&lt;=$B411+$D$4,AN$9&gt;=$D411),$E411*HLOOKUP(AN$7-$B411+1,INPUTS!$D$63:$X$64,2,FALSE)/IF(AN$7=$B411,(13-MONTH($D411)),12),0)</f>
        <v>4.7691612428499992</v>
      </c>
      <c r="AO411" s="229">
        <f>IF(AND(AO$7&lt;=$B411+$D$4,AO$9&gt;=$D411),$E411*HLOOKUP(AO$7-$B411+1,INPUTS!$D$63:$X$64,2,FALSE)/IF(AO$7=$B411,(13-MONTH($D411)),12),0)</f>
        <v>4.7691612428499992</v>
      </c>
      <c r="AP411" s="229">
        <f>IF(AND(AP$7&lt;=$B411+$D$4,AP$9&gt;=$D411),$E411*HLOOKUP(AP$7-$B411+1,INPUTS!$D$63:$X$64,2,FALSE)/IF(AP$7=$B411,(13-MONTH($D411)),12),0)</f>
        <v>4.7691612428499992</v>
      </c>
      <c r="AQ411" s="229">
        <f>IF(AND(AQ$7&lt;=$B411+$D$4,AQ$9&gt;=$D411),$E411*HLOOKUP(AQ$7-$B411+1,INPUTS!$D$63:$X$64,2,FALSE)/IF(AQ$7=$B411,(13-MONTH($D411)),12),0)</f>
        <v>4.4110942815499987</v>
      </c>
      <c r="AR411" s="229">
        <f>IF(AND(AR$7&lt;=$B411+$D$4,AR$9&gt;=$D411),$E411*HLOOKUP(AR$7-$B411+1,INPUTS!$D$63:$X$64,2,FALSE)/IF(AR$7=$B411,(13-MONTH($D411)),12),0)</f>
        <v>4.4110942815499987</v>
      </c>
      <c r="AS411" s="229">
        <f>IF(AND(AS$7&lt;=$B411+$D$4,AS$9&gt;=$D411),$E411*HLOOKUP(AS$7-$B411+1,INPUTS!$D$63:$X$64,2,FALSE)/IF(AS$7=$B411,(13-MONTH($D411)),12),0)</f>
        <v>4.4110942815499987</v>
      </c>
      <c r="AT411" s="229">
        <f>IF(AND(AT$7&lt;=$B411+$D$4,AT$9&gt;=$D411),$E411*HLOOKUP(AT$7-$B411+1,INPUTS!$D$63:$X$64,2,FALSE)/IF(AT$7=$B411,(13-MONTH($D411)),12),0)</f>
        <v>4.4110942815499987</v>
      </c>
      <c r="AU411" s="229">
        <f>IF(AND(AU$7&lt;=$B411+$D$4,AU$9&gt;=$D411),$E411*HLOOKUP(AU$7-$B411+1,INPUTS!$D$63:$X$64,2,FALSE)/IF(AU$7=$B411,(13-MONTH($D411)),12),0)</f>
        <v>4.4110942815499987</v>
      </c>
      <c r="AV411" s="229">
        <f>IF(AND(AV$7&lt;=$B411+$D$4,AV$9&gt;=$D411),$E411*HLOOKUP(AV$7-$B411+1,INPUTS!$D$63:$X$64,2,FALSE)/IF(AV$7=$B411,(13-MONTH($D411)),12),0)</f>
        <v>4.4110942815499987</v>
      </c>
      <c r="AW411" s="229">
        <f>IF(AND(AW$7&lt;=$B411+$D$4,AW$9&gt;=$D411),$E411*HLOOKUP(AW$7-$B411+1,INPUTS!$D$63:$X$64,2,FALSE)/IF(AW$7=$B411,(13-MONTH($D411)),12),0)</f>
        <v>4.4110942815499987</v>
      </c>
      <c r="AX411" s="229">
        <f>IF(AND(AX$7&lt;=$B411+$D$4,AX$9&gt;=$D411),$E411*HLOOKUP(AX$7-$B411+1,INPUTS!$D$63:$X$64,2,FALSE)/IF(AX$7=$B411,(13-MONTH($D411)),12),0)</f>
        <v>4.4110942815499987</v>
      </c>
      <c r="AY411" s="229">
        <f>IF(AND(AY$7&lt;=$B411+$D$4,AY$9&gt;=$D411),$E411*HLOOKUP(AY$7-$B411+1,INPUTS!$D$63:$X$64,2,FALSE)/IF(AY$7=$B411,(13-MONTH($D411)),12),0)</f>
        <v>4.4110942815499987</v>
      </c>
      <c r="AZ411" s="229">
        <f>IF(AND(AZ$7&lt;=$B411+$D$4,AZ$9&gt;=$D411),$E411*HLOOKUP(AZ$7-$B411+1,INPUTS!$D$63:$X$64,2,FALSE)/IF(AZ$7=$B411,(13-MONTH($D411)),12),0)</f>
        <v>4.4110942815499987</v>
      </c>
      <c r="BA411" s="229">
        <f>IF(AND(BA$7&lt;=$B411+$D$4,BA$9&gt;=$D411),$E411*HLOOKUP(BA$7-$B411+1,INPUTS!$D$63:$X$64,2,FALSE)/IF(BA$7=$B411,(13-MONTH($D411)),12),0)</f>
        <v>4.4110942815499987</v>
      </c>
      <c r="BB411" s="229">
        <f>IF(AND(BB$7&lt;=$B411+$D$4,BB$9&gt;=$D411),$E411*HLOOKUP(BB$7-$B411+1,INPUTS!$D$63:$X$64,2,FALSE)/IF(BB$7=$B411,(13-MONTH($D411)),12),0)</f>
        <v>4.4110942815499987</v>
      </c>
      <c r="BC411" s="229">
        <f>IF(AND(BC$7&lt;=$B411+$D$4,BC$9&gt;=$D411),$E411*HLOOKUP(BC$7-$B411+1,INPUTS!$D$63:$X$64,2,FALSE)/IF(BC$7=$B411,(13-MONTH($D411)),12),0)</f>
        <v>4.0807742065499992</v>
      </c>
      <c r="BD411" s="229">
        <f>IF(AND(BD$7&lt;=$B411+$D$4,BD$9&gt;=$D411),$E411*HLOOKUP(BD$7-$B411+1,INPUTS!$D$63:$X$64,2,FALSE)/IF(BD$7=$B411,(13-MONTH($D411)),12),0)</f>
        <v>4.0807742065499992</v>
      </c>
      <c r="BE411" s="229">
        <f>IF(AND(BE$7&lt;=$B411+$D$4,BE$9&gt;=$D411),$E411*HLOOKUP(BE$7-$B411+1,INPUTS!$D$63:$X$64,2,FALSE)/IF(BE$7=$B411,(13-MONTH($D411)),12),0)</f>
        <v>4.0807742065499992</v>
      </c>
      <c r="BF411" s="229">
        <f>IF(AND(BF$7&lt;=$B411+$D$4,BF$9&gt;=$D411),$E411*HLOOKUP(BF$7-$B411+1,INPUTS!$D$63:$X$64,2,FALSE)/IF(BF$7=$B411,(13-MONTH($D411)),12),0)</f>
        <v>4.0807742065499992</v>
      </c>
      <c r="BG411" s="229">
        <f>IF(AND(BG$7&lt;=$B411+$D$4,BG$9&gt;=$D411),$E411*HLOOKUP(BG$7-$B411+1,INPUTS!$D$63:$X$64,2,FALSE)/IF(BG$7=$B411,(13-MONTH($D411)),12),0)</f>
        <v>4.0807742065499992</v>
      </c>
      <c r="BH411" s="229">
        <f>IF(AND(BH$7&lt;=$B411+$D$4,BH$9&gt;=$D411),$E411*HLOOKUP(BH$7-$B411+1,INPUTS!$D$63:$X$64,2,FALSE)/IF(BH$7=$B411,(13-MONTH($D411)),12),0)</f>
        <v>4.0807742065499992</v>
      </c>
      <c r="BI411" s="229">
        <f>IF(AND(BI$7&lt;=$B411+$D$4,BI$9&gt;=$D411),$E411*HLOOKUP(BI$7-$B411+1,INPUTS!$D$63:$X$64,2,FALSE)/IF(BI$7=$B411,(13-MONTH($D411)),12),0)</f>
        <v>4.0807742065499992</v>
      </c>
      <c r="BJ411" s="229">
        <f>IF(AND(BJ$7&lt;=$B411+$D$4,BJ$9&gt;=$D411),$E411*HLOOKUP(BJ$7-$B411+1,INPUTS!$D$63:$X$64,2,FALSE)/IF(BJ$7=$B411,(13-MONTH($D411)),12),0)</f>
        <v>4.0807742065499992</v>
      </c>
      <c r="BK411" s="229">
        <f>IF(AND(BK$7&lt;=$B411+$D$4,BK$9&gt;=$D411),$E411*HLOOKUP(BK$7-$B411+1,INPUTS!$D$63:$X$64,2,FALSE)/IF(BK$7=$B411,(13-MONTH($D411)),12),0)</f>
        <v>4.0807742065499992</v>
      </c>
      <c r="BL411" s="229">
        <f>IF(AND(BL$7&lt;=$B411+$D$4,BL$9&gt;=$D411),$E411*HLOOKUP(BL$7-$B411+1,INPUTS!$D$63:$X$64,2,FALSE)/IF(BL$7=$B411,(13-MONTH($D411)),12),0)</f>
        <v>4.0807742065499992</v>
      </c>
      <c r="BM411" s="229">
        <f>IF(AND(BM$7&lt;=$B411+$D$4,BM$9&gt;=$D411),$E411*HLOOKUP(BM$7-$B411+1,INPUTS!$D$63:$X$64,2,FALSE)/IF(BM$7=$B411,(13-MONTH($D411)),12),0)</f>
        <v>4.0807742065499992</v>
      </c>
      <c r="BN411" s="229">
        <f>IF(AND(BN$7&lt;=$B411+$D$4,BN$9&gt;=$D411),$E411*HLOOKUP(BN$7-$B411+1,INPUTS!$D$63:$X$64,2,FALSE)/IF(BN$7=$B411,(13-MONTH($D411)),12),0)</f>
        <v>4.0807742065499992</v>
      </c>
      <c r="BO411" s="229">
        <f>IF(AND(BO$7&lt;=$B411+$D$4,BO$9&gt;=$D411),$E411*HLOOKUP(BO$7-$B411+1,INPUTS!$D$63:$X$64,2,FALSE)/IF(BO$7=$B411,(13-MONTH($D411)),12),0)</f>
        <v>3.7742371769499994</v>
      </c>
      <c r="BP411" s="229">
        <f>IF(AND(BP$7&lt;=$B411+$D$4,BP$9&gt;=$D411),$E411*HLOOKUP(BP$7-$B411+1,INPUTS!$D$63:$X$64,2,FALSE)/IF(BP$7=$B411,(13-MONTH($D411)),12),0)</f>
        <v>3.7742371769499994</v>
      </c>
      <c r="BQ411" s="229">
        <f>IF(AND(BQ$7&lt;=$B411+$D$4,BQ$9&gt;=$D411),$E411*HLOOKUP(BQ$7-$B411+1,INPUTS!$D$63:$X$64,2,FALSE)/IF(BQ$7=$B411,(13-MONTH($D411)),12),0)</f>
        <v>3.7742371769499994</v>
      </c>
      <c r="BR411" s="229">
        <f>IF(AND(BR$7&lt;=$B411+$D$4,BR$9&gt;=$D411),$E411*HLOOKUP(BR$7-$B411+1,INPUTS!$D$63:$X$64,2,FALSE)/IF(BR$7=$B411,(13-MONTH($D411)),12),0)</f>
        <v>3.7742371769499994</v>
      </c>
      <c r="BS411" s="229">
        <f>IF(AND(BS$7&lt;=$B411+$D$4,BS$9&gt;=$D411),$E411*HLOOKUP(BS$7-$B411+1,INPUTS!$D$63:$X$64,2,FALSE)/IF(BS$7=$B411,(13-MONTH($D411)),12),0)</f>
        <v>3.7742371769499994</v>
      </c>
      <c r="BT411" s="229">
        <f>IF(AND(BT$7&lt;=$B411+$D$4,BT$9&gt;=$D411),$E411*HLOOKUP(BT$7-$B411+1,INPUTS!$D$63:$X$64,2,FALSE)/IF(BT$7=$B411,(13-MONTH($D411)),12),0)</f>
        <v>3.7742371769499994</v>
      </c>
      <c r="BU411" s="229">
        <f>IF(AND(BU$7&lt;=$B411+$D$4,BU$9&gt;=$D411),$E411*HLOOKUP(BU$7-$B411+1,INPUTS!$D$63:$X$64,2,FALSE)/IF(BU$7=$B411,(13-MONTH($D411)),12),0)</f>
        <v>3.7742371769499994</v>
      </c>
      <c r="BV411" s="229">
        <f>IF(AND(BV$7&lt;=$B411+$D$4,BV$9&gt;=$D411),$E411*HLOOKUP(BV$7-$B411+1,INPUTS!$D$63:$X$64,2,FALSE)/IF(BV$7=$B411,(13-MONTH($D411)),12),0)</f>
        <v>3.7742371769499994</v>
      </c>
      <c r="BW411" s="229">
        <f>IF(AND(BW$7&lt;=$B411+$D$4,BW$9&gt;=$D411),$E411*HLOOKUP(BW$7-$B411+1,INPUTS!$D$63:$X$64,2,FALSE)/IF(BW$7=$B411,(13-MONTH($D411)),12),0)</f>
        <v>3.7742371769499994</v>
      </c>
      <c r="BX411" s="229">
        <f>IF(AND(BX$7&lt;=$B411+$D$4,BX$9&gt;=$D411),$E411*HLOOKUP(BX$7-$B411+1,INPUTS!$D$63:$X$64,2,FALSE)/IF(BX$7=$B411,(13-MONTH($D411)),12),0)</f>
        <v>3.7742371769499994</v>
      </c>
      <c r="BY411" s="229">
        <f>IF(AND(BY$7&lt;=$B411+$D$4,BY$9&gt;=$D411),$E411*HLOOKUP(BY$7-$B411+1,INPUTS!$D$63:$X$64,2,FALSE)/IF(BY$7=$B411,(13-MONTH($D411)),12),0)</f>
        <v>3.7742371769499994</v>
      </c>
      <c r="BZ411" s="229">
        <f>IF(AND(BZ$7&lt;=$B411+$D$4,BZ$9&gt;=$D411),$E411*HLOOKUP(BZ$7-$B411+1,INPUTS!$D$63:$X$64,2,FALSE)/IF(BZ$7=$B411,(13-MONTH($D411)),12),0)</f>
        <v>3.7742371769499994</v>
      </c>
    </row>
    <row r="412" spans="1:78" x14ac:dyDescent="0.2">
      <c r="A412" s="7" t="str">
        <f t="shared" si="363"/>
        <v>Roll-in 4</v>
      </c>
      <c r="B412" s="7">
        <f t="shared" si="364"/>
        <v>2020</v>
      </c>
      <c r="C412" s="7">
        <f t="shared" si="367"/>
        <v>21</v>
      </c>
      <c r="D412" s="165">
        <f t="shared" si="365"/>
        <v>44104</v>
      </c>
      <c r="E412" s="68">
        <f t="shared" si="366"/>
        <v>1339.1225900000009</v>
      </c>
      <c r="F412" s="77"/>
      <c r="G412" s="229">
        <f>IF(AND(G$7&lt;=$B412+$D$4,G$9&gt;=$D412),$E412*HLOOKUP(G$7-$B412+1,INPUTS!$D$63:$X$64,2,FALSE)/IF(G$7=$B412,(13-MONTH($D412)),12),0)</f>
        <v>0</v>
      </c>
      <c r="H412" s="229">
        <f>IF(AND(H$7&lt;=$B412+$D$4,H$9&gt;=$D412),$E412*HLOOKUP(H$7-$B412+1,INPUTS!$D$63:$X$64,2,FALSE)/IF(H$7=$B412,(13-MONTH($D412)),12),0)</f>
        <v>0</v>
      </c>
      <c r="I412" s="229">
        <f>IF(AND(I$7&lt;=$B412+$D$4,I$9&gt;=$D412),$E412*HLOOKUP(I$7-$B412+1,INPUTS!$D$63:$X$64,2,FALSE)/IF(I$7=$B412,(13-MONTH($D412)),12),0)</f>
        <v>0</v>
      </c>
      <c r="J412" s="229">
        <f>IF(AND(J$7&lt;=$B412+$D$4,J$9&gt;=$D412),$E412*HLOOKUP(J$7-$B412+1,INPUTS!$D$63:$X$64,2,FALSE)/IF(J$7=$B412,(13-MONTH($D412)),12),0)</f>
        <v>0</v>
      </c>
      <c r="K412" s="229">
        <f>IF(AND(K$7&lt;=$B412+$D$4,K$9&gt;=$D412),$E412*HLOOKUP(K$7-$B412+1,INPUTS!$D$63:$X$64,2,FALSE)/IF(K$7=$B412,(13-MONTH($D412)),12),0)</f>
        <v>0</v>
      </c>
      <c r="L412" s="229">
        <f>IF(AND(L$7&lt;=$B412+$D$4,L$9&gt;=$D412),$E412*HLOOKUP(L$7-$B412+1,INPUTS!$D$63:$X$64,2,FALSE)/IF(L$7=$B412,(13-MONTH($D412)),12),0)</f>
        <v>0</v>
      </c>
      <c r="M412" s="229">
        <f>IF(AND(M$7&lt;=$B412+$D$4,M$9&gt;=$D412),$E412*HLOOKUP(M$7-$B412+1,INPUTS!$D$63:$X$64,2,FALSE)/IF(M$7=$B412,(13-MONTH($D412)),12),0)</f>
        <v>0</v>
      </c>
      <c r="N412" s="229">
        <f>IF(AND(N$7&lt;=$B412+$D$4,N$9&gt;=$D412),$E412*HLOOKUP(N$7-$B412+1,INPUTS!$D$63:$X$64,2,FALSE)/IF(N$7=$B412,(13-MONTH($D412)),12),0)</f>
        <v>0</v>
      </c>
      <c r="O412" s="229">
        <f>IF(AND(O$7&lt;=$B412+$D$4,O$9&gt;=$D412),$E412*HLOOKUP(O$7-$B412+1,INPUTS!$D$63:$X$64,2,FALSE)/IF(O$7=$B412,(13-MONTH($D412)),12),0)</f>
        <v>0</v>
      </c>
      <c r="P412" s="229">
        <f>IF(AND(P$7&lt;=$B412+$D$4,P$9&gt;=$D412),$E412*HLOOKUP(P$7-$B412+1,INPUTS!$D$63:$X$64,2,FALSE)/IF(P$7=$B412,(13-MONTH($D412)),12),0)</f>
        <v>0</v>
      </c>
      <c r="Q412" s="229">
        <f>IF(AND(Q$7&lt;=$B412+$D$4,Q$9&gt;=$D412),$E412*HLOOKUP(Q$7-$B412+1,INPUTS!$D$63:$X$64,2,FALSE)/IF(Q$7=$B412,(13-MONTH($D412)),12),0)</f>
        <v>0</v>
      </c>
      <c r="R412" s="229">
        <f>IF(AND(R$7&lt;=$B412+$D$4,R$9&gt;=$D412),$E412*HLOOKUP(R$7-$B412+1,INPUTS!$D$63:$X$64,2,FALSE)/IF(R$7=$B412,(13-MONTH($D412)),12),0)</f>
        <v>0</v>
      </c>
      <c r="S412" s="229">
        <f>IF(AND(S$7&lt;=$B412+$D$4,S$9&gt;=$D412),$E412*HLOOKUP(S$7-$B412+1,INPUTS!$D$63:$X$64,2,FALSE)/IF(S$7=$B412,(13-MONTH($D412)),12),0)</f>
        <v>0</v>
      </c>
      <c r="T412" s="229">
        <f>IF(AND(T$7&lt;=$B412+$D$4,T$9&gt;=$D412),$E412*HLOOKUP(T$7-$B412+1,INPUTS!$D$63:$X$64,2,FALSE)/IF(T$7=$B412,(13-MONTH($D412)),12),0)</f>
        <v>0</v>
      </c>
      <c r="U412" s="229">
        <f>IF(AND(U$7&lt;=$B412+$D$4,U$9&gt;=$D412),$E412*HLOOKUP(U$7-$B412+1,INPUTS!$D$63:$X$64,2,FALSE)/IF(U$7=$B412,(13-MONTH($D412)),12),0)</f>
        <v>0</v>
      </c>
      <c r="V412" s="229">
        <f>IF(AND(V$7&lt;=$B412+$D$4,V$9&gt;=$D412),$E412*HLOOKUP(V$7-$B412+1,INPUTS!$D$63:$X$64,2,FALSE)/IF(V$7=$B412,(13-MONTH($D412)),12),0)</f>
        <v>0</v>
      </c>
      <c r="W412" s="229">
        <f>IF(AND(W$7&lt;=$B412+$D$4,W$9&gt;=$D412),$E412*HLOOKUP(W$7-$B412+1,INPUTS!$D$63:$X$64,2,FALSE)/IF(W$7=$B412,(13-MONTH($D412)),12),0)</f>
        <v>0</v>
      </c>
      <c r="X412" s="229">
        <f>IF(AND(X$7&lt;=$B412+$D$4,X$9&gt;=$D412),$E412*HLOOKUP(X$7-$B412+1,INPUTS!$D$63:$X$64,2,FALSE)/IF(X$7=$B412,(13-MONTH($D412)),12),0)</f>
        <v>0</v>
      </c>
      <c r="Y412" s="229">
        <f>IF(AND(Y$7&lt;=$B412+$D$4,Y$9&gt;=$D412),$E412*HLOOKUP(Y$7-$B412+1,INPUTS!$D$63:$X$64,2,FALSE)/IF(Y$7=$B412,(13-MONTH($D412)),12),0)</f>
        <v>0</v>
      </c>
      <c r="Z412" s="229">
        <f>IF(AND(Z$7&lt;=$B412+$D$4,Z$9&gt;=$D412),$E412*HLOOKUP(Z$7-$B412+1,INPUTS!$D$63:$X$64,2,FALSE)/IF(Z$7=$B412,(13-MONTH($D412)),12),0)</f>
        <v>0</v>
      </c>
      <c r="AA412" s="229">
        <f>IF(AND(AA$7&lt;=$B412+$D$4,AA$9&gt;=$D412),$E412*HLOOKUP(AA$7-$B412+1,INPUTS!$D$63:$X$64,2,FALSE)/IF(AA$7=$B412,(13-MONTH($D412)),12),0)</f>
        <v>12.554274281250008</v>
      </c>
      <c r="AB412" s="229">
        <f>IF(AND(AB$7&lt;=$B412+$D$4,AB$9&gt;=$D412),$E412*HLOOKUP(AB$7-$B412+1,INPUTS!$D$63:$X$64,2,FALSE)/IF(AB$7=$B412,(13-MONTH($D412)),12),0)</f>
        <v>12.554274281250008</v>
      </c>
      <c r="AC412" s="229">
        <f>IF(AND(AC$7&lt;=$B412+$D$4,AC$9&gt;=$D412),$E412*HLOOKUP(AC$7-$B412+1,INPUTS!$D$63:$X$64,2,FALSE)/IF(AC$7=$B412,(13-MONTH($D412)),12),0)</f>
        <v>12.554274281250008</v>
      </c>
      <c r="AD412" s="229">
        <f>IF(AND(AD$7&lt;=$B412+$D$4,AD$9&gt;=$D412),$E412*HLOOKUP(AD$7-$B412+1,INPUTS!$D$63:$X$64,2,FALSE)/IF(AD$7=$B412,(13-MONTH($D412)),12),0)</f>
        <v>12.554274281250008</v>
      </c>
      <c r="AE412" s="229">
        <f>IF(AND(AE$7&lt;=$B412+$D$4,AE$9&gt;=$D412),$E412*HLOOKUP(AE$7-$B412+1,INPUTS!$D$63:$X$64,2,FALSE)/IF(AE$7=$B412,(13-MONTH($D412)),12),0)</f>
        <v>8.0559383143416721</v>
      </c>
      <c r="AF412" s="229">
        <f>IF(AND(AF$7&lt;=$B412+$D$4,AF$9&gt;=$D412),$E412*HLOOKUP(AF$7-$B412+1,INPUTS!$D$63:$X$64,2,FALSE)/IF(AF$7=$B412,(13-MONTH($D412)),12),0)</f>
        <v>8.0559383143416721</v>
      </c>
      <c r="AG412" s="229">
        <f>IF(AND(AG$7&lt;=$B412+$D$4,AG$9&gt;=$D412),$E412*HLOOKUP(AG$7-$B412+1,INPUTS!$D$63:$X$64,2,FALSE)/IF(AG$7=$B412,(13-MONTH($D412)),12),0)</f>
        <v>8.0559383143416721</v>
      </c>
      <c r="AH412" s="229">
        <f>IF(AND(AH$7&lt;=$B412+$D$4,AH$9&gt;=$D412),$E412*HLOOKUP(AH$7-$B412+1,INPUTS!$D$63:$X$64,2,FALSE)/IF(AH$7=$B412,(13-MONTH($D412)),12),0)</f>
        <v>8.0559383143416721</v>
      </c>
      <c r="AI412" s="229">
        <f>IF(AND(AI$7&lt;=$B412+$D$4,AI$9&gt;=$D412),$E412*HLOOKUP(AI$7-$B412+1,INPUTS!$D$63:$X$64,2,FALSE)/IF(AI$7=$B412,(13-MONTH($D412)),12),0)</f>
        <v>8.0559383143416721</v>
      </c>
      <c r="AJ412" s="229">
        <f>IF(AND(AJ$7&lt;=$B412+$D$4,AJ$9&gt;=$D412),$E412*HLOOKUP(AJ$7-$B412+1,INPUTS!$D$63:$X$64,2,FALSE)/IF(AJ$7=$B412,(13-MONTH($D412)),12),0)</f>
        <v>8.0559383143416721</v>
      </c>
      <c r="AK412" s="229">
        <f>IF(AND(AK$7&lt;=$B412+$D$4,AK$9&gt;=$D412),$E412*HLOOKUP(AK$7-$B412+1,INPUTS!$D$63:$X$64,2,FALSE)/IF(AK$7=$B412,(13-MONTH($D412)),12),0)</f>
        <v>8.0559383143416721</v>
      </c>
      <c r="AL412" s="229">
        <f>IF(AND(AL$7&lt;=$B412+$D$4,AL$9&gt;=$D412),$E412*HLOOKUP(AL$7-$B412+1,INPUTS!$D$63:$X$64,2,FALSE)/IF(AL$7=$B412,(13-MONTH($D412)),12),0)</f>
        <v>8.0559383143416721</v>
      </c>
      <c r="AM412" s="229">
        <f>IF(AND(AM$7&lt;=$B412+$D$4,AM$9&gt;=$D412),$E412*HLOOKUP(AM$7-$B412+1,INPUTS!$D$63:$X$64,2,FALSE)/IF(AM$7=$B412,(13-MONTH($D412)),12),0)</f>
        <v>8.0559383143416721</v>
      </c>
      <c r="AN412" s="229">
        <f>IF(AND(AN$7&lt;=$B412+$D$4,AN$9&gt;=$D412),$E412*HLOOKUP(AN$7-$B412+1,INPUTS!$D$63:$X$64,2,FALSE)/IF(AN$7=$B412,(13-MONTH($D412)),12),0)</f>
        <v>8.0559383143416721</v>
      </c>
      <c r="AO412" s="229">
        <f>IF(AND(AO$7&lt;=$B412+$D$4,AO$9&gt;=$D412),$E412*HLOOKUP(AO$7-$B412+1,INPUTS!$D$63:$X$64,2,FALSE)/IF(AO$7=$B412,(13-MONTH($D412)),12),0)</f>
        <v>8.0559383143416721</v>
      </c>
      <c r="AP412" s="229">
        <f>IF(AND(AP$7&lt;=$B412+$D$4,AP$9&gt;=$D412),$E412*HLOOKUP(AP$7-$B412+1,INPUTS!$D$63:$X$64,2,FALSE)/IF(AP$7=$B412,(13-MONTH($D412)),12),0)</f>
        <v>8.0559383143416721</v>
      </c>
      <c r="AQ412" s="229">
        <f>IF(AND(AQ$7&lt;=$B412+$D$4,AQ$9&gt;=$D412),$E412*HLOOKUP(AQ$7-$B412+1,INPUTS!$D$63:$X$64,2,FALSE)/IF(AQ$7=$B412,(13-MONTH($D412)),12),0)</f>
        <v>7.4511012778583376</v>
      </c>
      <c r="AR412" s="229">
        <f>IF(AND(AR$7&lt;=$B412+$D$4,AR$9&gt;=$D412),$E412*HLOOKUP(AR$7-$B412+1,INPUTS!$D$63:$X$64,2,FALSE)/IF(AR$7=$B412,(13-MONTH($D412)),12),0)</f>
        <v>7.4511012778583376</v>
      </c>
      <c r="AS412" s="229">
        <f>IF(AND(AS$7&lt;=$B412+$D$4,AS$9&gt;=$D412),$E412*HLOOKUP(AS$7-$B412+1,INPUTS!$D$63:$X$64,2,FALSE)/IF(AS$7=$B412,(13-MONTH($D412)),12),0)</f>
        <v>7.4511012778583376</v>
      </c>
      <c r="AT412" s="229">
        <f>IF(AND(AT$7&lt;=$B412+$D$4,AT$9&gt;=$D412),$E412*HLOOKUP(AT$7-$B412+1,INPUTS!$D$63:$X$64,2,FALSE)/IF(AT$7=$B412,(13-MONTH($D412)),12),0)</f>
        <v>7.4511012778583376</v>
      </c>
      <c r="AU412" s="229">
        <f>IF(AND(AU$7&lt;=$B412+$D$4,AU$9&gt;=$D412),$E412*HLOOKUP(AU$7-$B412+1,INPUTS!$D$63:$X$64,2,FALSE)/IF(AU$7=$B412,(13-MONTH($D412)),12),0)</f>
        <v>7.4511012778583376</v>
      </c>
      <c r="AV412" s="229">
        <f>IF(AND(AV$7&lt;=$B412+$D$4,AV$9&gt;=$D412),$E412*HLOOKUP(AV$7-$B412+1,INPUTS!$D$63:$X$64,2,FALSE)/IF(AV$7=$B412,(13-MONTH($D412)),12),0)</f>
        <v>7.4511012778583376</v>
      </c>
      <c r="AW412" s="229">
        <f>IF(AND(AW$7&lt;=$B412+$D$4,AW$9&gt;=$D412),$E412*HLOOKUP(AW$7-$B412+1,INPUTS!$D$63:$X$64,2,FALSE)/IF(AW$7=$B412,(13-MONTH($D412)),12),0)</f>
        <v>7.4511012778583376</v>
      </c>
      <c r="AX412" s="229">
        <f>IF(AND(AX$7&lt;=$B412+$D$4,AX$9&gt;=$D412),$E412*HLOOKUP(AX$7-$B412+1,INPUTS!$D$63:$X$64,2,FALSE)/IF(AX$7=$B412,(13-MONTH($D412)),12),0)</f>
        <v>7.4511012778583376</v>
      </c>
      <c r="AY412" s="229">
        <f>IF(AND(AY$7&lt;=$B412+$D$4,AY$9&gt;=$D412),$E412*HLOOKUP(AY$7-$B412+1,INPUTS!$D$63:$X$64,2,FALSE)/IF(AY$7=$B412,(13-MONTH($D412)),12),0)</f>
        <v>7.4511012778583376</v>
      </c>
      <c r="AZ412" s="229">
        <f>IF(AND(AZ$7&lt;=$B412+$D$4,AZ$9&gt;=$D412),$E412*HLOOKUP(AZ$7-$B412+1,INPUTS!$D$63:$X$64,2,FALSE)/IF(AZ$7=$B412,(13-MONTH($D412)),12),0)</f>
        <v>7.4511012778583376</v>
      </c>
      <c r="BA412" s="229">
        <f>IF(AND(BA$7&lt;=$B412+$D$4,BA$9&gt;=$D412),$E412*HLOOKUP(BA$7-$B412+1,INPUTS!$D$63:$X$64,2,FALSE)/IF(BA$7=$B412,(13-MONTH($D412)),12),0)</f>
        <v>7.4511012778583376</v>
      </c>
      <c r="BB412" s="229">
        <f>IF(AND(BB$7&lt;=$B412+$D$4,BB$9&gt;=$D412),$E412*HLOOKUP(BB$7-$B412+1,INPUTS!$D$63:$X$64,2,FALSE)/IF(BB$7=$B412,(13-MONTH($D412)),12),0)</f>
        <v>7.4511012778583376</v>
      </c>
      <c r="BC412" s="229">
        <f>IF(AND(BC$7&lt;=$B412+$D$4,BC$9&gt;=$D412),$E412*HLOOKUP(BC$7-$B412+1,INPUTS!$D$63:$X$64,2,FALSE)/IF(BC$7=$B412,(13-MONTH($D412)),12),0)</f>
        <v>6.8931335320250042</v>
      </c>
      <c r="BD412" s="229">
        <f>IF(AND(BD$7&lt;=$B412+$D$4,BD$9&gt;=$D412),$E412*HLOOKUP(BD$7-$B412+1,INPUTS!$D$63:$X$64,2,FALSE)/IF(BD$7=$B412,(13-MONTH($D412)),12),0)</f>
        <v>6.8931335320250042</v>
      </c>
      <c r="BE412" s="229">
        <f>IF(AND(BE$7&lt;=$B412+$D$4,BE$9&gt;=$D412),$E412*HLOOKUP(BE$7-$B412+1,INPUTS!$D$63:$X$64,2,FALSE)/IF(BE$7=$B412,(13-MONTH($D412)),12),0)</f>
        <v>6.8931335320250042</v>
      </c>
      <c r="BF412" s="229">
        <f>IF(AND(BF$7&lt;=$B412+$D$4,BF$9&gt;=$D412),$E412*HLOOKUP(BF$7-$B412+1,INPUTS!$D$63:$X$64,2,FALSE)/IF(BF$7=$B412,(13-MONTH($D412)),12),0)</f>
        <v>6.8931335320250042</v>
      </c>
      <c r="BG412" s="229">
        <f>IF(AND(BG$7&lt;=$B412+$D$4,BG$9&gt;=$D412),$E412*HLOOKUP(BG$7-$B412+1,INPUTS!$D$63:$X$64,2,FALSE)/IF(BG$7=$B412,(13-MONTH($D412)),12),0)</f>
        <v>6.8931335320250042</v>
      </c>
      <c r="BH412" s="229">
        <f>IF(AND(BH$7&lt;=$B412+$D$4,BH$9&gt;=$D412),$E412*HLOOKUP(BH$7-$B412+1,INPUTS!$D$63:$X$64,2,FALSE)/IF(BH$7=$B412,(13-MONTH($D412)),12),0)</f>
        <v>6.8931335320250042</v>
      </c>
      <c r="BI412" s="229">
        <f>IF(AND(BI$7&lt;=$B412+$D$4,BI$9&gt;=$D412),$E412*HLOOKUP(BI$7-$B412+1,INPUTS!$D$63:$X$64,2,FALSE)/IF(BI$7=$B412,(13-MONTH($D412)),12),0)</f>
        <v>6.8931335320250042</v>
      </c>
      <c r="BJ412" s="229">
        <f>IF(AND(BJ$7&lt;=$B412+$D$4,BJ$9&gt;=$D412),$E412*HLOOKUP(BJ$7-$B412+1,INPUTS!$D$63:$X$64,2,FALSE)/IF(BJ$7=$B412,(13-MONTH($D412)),12),0)</f>
        <v>6.8931335320250042</v>
      </c>
      <c r="BK412" s="229">
        <f>IF(AND(BK$7&lt;=$B412+$D$4,BK$9&gt;=$D412),$E412*HLOOKUP(BK$7-$B412+1,INPUTS!$D$63:$X$64,2,FALSE)/IF(BK$7=$B412,(13-MONTH($D412)),12),0)</f>
        <v>6.8931335320250042</v>
      </c>
      <c r="BL412" s="229">
        <f>IF(AND(BL$7&lt;=$B412+$D$4,BL$9&gt;=$D412),$E412*HLOOKUP(BL$7-$B412+1,INPUTS!$D$63:$X$64,2,FALSE)/IF(BL$7=$B412,(13-MONTH($D412)),12),0)</f>
        <v>6.8931335320250042</v>
      </c>
      <c r="BM412" s="229">
        <f>IF(AND(BM$7&lt;=$B412+$D$4,BM$9&gt;=$D412),$E412*HLOOKUP(BM$7-$B412+1,INPUTS!$D$63:$X$64,2,FALSE)/IF(BM$7=$B412,(13-MONTH($D412)),12),0)</f>
        <v>6.8931335320250042</v>
      </c>
      <c r="BN412" s="229">
        <f>IF(AND(BN$7&lt;=$B412+$D$4,BN$9&gt;=$D412),$E412*HLOOKUP(BN$7-$B412+1,INPUTS!$D$63:$X$64,2,FALSE)/IF(BN$7=$B412,(13-MONTH($D412)),12),0)</f>
        <v>6.8931335320250042</v>
      </c>
      <c r="BO412" s="229">
        <f>IF(AND(BO$7&lt;=$B412+$D$4,BO$9&gt;=$D412),$E412*HLOOKUP(BO$7-$B412+1,INPUTS!$D$63:$X$64,2,FALSE)/IF(BO$7=$B412,(13-MONTH($D412)),12),0)</f>
        <v>6.3753394638916703</v>
      </c>
      <c r="BP412" s="229">
        <f>IF(AND(BP$7&lt;=$B412+$D$4,BP$9&gt;=$D412),$E412*HLOOKUP(BP$7-$B412+1,INPUTS!$D$63:$X$64,2,FALSE)/IF(BP$7=$B412,(13-MONTH($D412)),12),0)</f>
        <v>6.3753394638916703</v>
      </c>
      <c r="BQ412" s="229">
        <f>IF(AND(BQ$7&lt;=$B412+$D$4,BQ$9&gt;=$D412),$E412*HLOOKUP(BQ$7-$B412+1,INPUTS!$D$63:$X$64,2,FALSE)/IF(BQ$7=$B412,(13-MONTH($D412)),12),0)</f>
        <v>6.3753394638916703</v>
      </c>
      <c r="BR412" s="229">
        <f>IF(AND(BR$7&lt;=$B412+$D$4,BR$9&gt;=$D412),$E412*HLOOKUP(BR$7-$B412+1,INPUTS!$D$63:$X$64,2,FALSE)/IF(BR$7=$B412,(13-MONTH($D412)),12),0)</f>
        <v>6.3753394638916703</v>
      </c>
      <c r="BS412" s="229">
        <f>IF(AND(BS$7&lt;=$B412+$D$4,BS$9&gt;=$D412),$E412*HLOOKUP(BS$7-$B412+1,INPUTS!$D$63:$X$64,2,FALSE)/IF(BS$7=$B412,(13-MONTH($D412)),12),0)</f>
        <v>6.3753394638916703</v>
      </c>
      <c r="BT412" s="229">
        <f>IF(AND(BT$7&lt;=$B412+$D$4,BT$9&gt;=$D412),$E412*HLOOKUP(BT$7-$B412+1,INPUTS!$D$63:$X$64,2,FALSE)/IF(BT$7=$B412,(13-MONTH($D412)),12),0)</f>
        <v>6.3753394638916703</v>
      </c>
      <c r="BU412" s="229">
        <f>IF(AND(BU$7&lt;=$B412+$D$4,BU$9&gt;=$D412),$E412*HLOOKUP(BU$7-$B412+1,INPUTS!$D$63:$X$64,2,FALSE)/IF(BU$7=$B412,(13-MONTH($D412)),12),0)</f>
        <v>6.3753394638916703</v>
      </c>
      <c r="BV412" s="229">
        <f>IF(AND(BV$7&lt;=$B412+$D$4,BV$9&gt;=$D412),$E412*HLOOKUP(BV$7-$B412+1,INPUTS!$D$63:$X$64,2,FALSE)/IF(BV$7=$B412,(13-MONTH($D412)),12),0)</f>
        <v>6.3753394638916703</v>
      </c>
      <c r="BW412" s="229">
        <f>IF(AND(BW$7&lt;=$B412+$D$4,BW$9&gt;=$D412),$E412*HLOOKUP(BW$7-$B412+1,INPUTS!$D$63:$X$64,2,FALSE)/IF(BW$7=$B412,(13-MONTH($D412)),12),0)</f>
        <v>6.3753394638916703</v>
      </c>
      <c r="BX412" s="229">
        <f>IF(AND(BX$7&lt;=$B412+$D$4,BX$9&gt;=$D412),$E412*HLOOKUP(BX$7-$B412+1,INPUTS!$D$63:$X$64,2,FALSE)/IF(BX$7=$B412,(13-MONTH($D412)),12),0)</f>
        <v>6.3753394638916703</v>
      </c>
      <c r="BY412" s="229">
        <f>IF(AND(BY$7&lt;=$B412+$D$4,BY$9&gt;=$D412),$E412*HLOOKUP(BY$7-$B412+1,INPUTS!$D$63:$X$64,2,FALSE)/IF(BY$7=$B412,(13-MONTH($D412)),12),0)</f>
        <v>6.3753394638916703</v>
      </c>
      <c r="BZ412" s="229">
        <f>IF(AND(BZ$7&lt;=$B412+$D$4,BZ$9&gt;=$D412),$E412*HLOOKUP(BZ$7-$B412+1,INPUTS!$D$63:$X$64,2,FALSE)/IF(BZ$7=$B412,(13-MONTH($D412)),12),0)</f>
        <v>6.3753394638916703</v>
      </c>
    </row>
    <row r="413" spans="1:78" x14ac:dyDescent="0.2">
      <c r="A413" s="7" t="str">
        <f t="shared" si="363"/>
        <v>Roll-in 4</v>
      </c>
      <c r="B413" s="7">
        <f t="shared" si="364"/>
        <v>2020</v>
      </c>
      <c r="C413" s="7">
        <f t="shared" si="367"/>
        <v>22</v>
      </c>
      <c r="D413" s="165">
        <f t="shared" si="365"/>
        <v>44135</v>
      </c>
      <c r="E413" s="68">
        <f t="shared" si="366"/>
        <v>-724.88203000000078</v>
      </c>
      <c r="F413" s="77"/>
      <c r="G413" s="229">
        <f>IF(AND(G$7&lt;=$B413+$D$4,G$9&gt;=$D413),$E413*HLOOKUP(G$7-$B413+1,INPUTS!$D$63:$X$64,2,FALSE)/IF(G$7=$B413,(13-MONTH($D413)),12),0)</f>
        <v>0</v>
      </c>
      <c r="H413" s="229">
        <f>IF(AND(H$7&lt;=$B413+$D$4,H$9&gt;=$D413),$E413*HLOOKUP(H$7-$B413+1,INPUTS!$D$63:$X$64,2,FALSE)/IF(H$7=$B413,(13-MONTH($D413)),12),0)</f>
        <v>0</v>
      </c>
      <c r="I413" s="229">
        <f>IF(AND(I$7&lt;=$B413+$D$4,I$9&gt;=$D413),$E413*HLOOKUP(I$7-$B413+1,INPUTS!$D$63:$X$64,2,FALSE)/IF(I$7=$B413,(13-MONTH($D413)),12),0)</f>
        <v>0</v>
      </c>
      <c r="J413" s="229">
        <f>IF(AND(J$7&lt;=$B413+$D$4,J$9&gt;=$D413),$E413*HLOOKUP(J$7-$B413+1,INPUTS!$D$63:$X$64,2,FALSE)/IF(J$7=$B413,(13-MONTH($D413)),12),0)</f>
        <v>0</v>
      </c>
      <c r="K413" s="229">
        <f>IF(AND(K$7&lt;=$B413+$D$4,K$9&gt;=$D413),$E413*HLOOKUP(K$7-$B413+1,INPUTS!$D$63:$X$64,2,FALSE)/IF(K$7=$B413,(13-MONTH($D413)),12),0)</f>
        <v>0</v>
      </c>
      <c r="L413" s="229">
        <f>IF(AND(L$7&lt;=$B413+$D$4,L$9&gt;=$D413),$E413*HLOOKUP(L$7-$B413+1,INPUTS!$D$63:$X$64,2,FALSE)/IF(L$7=$B413,(13-MONTH($D413)),12),0)</f>
        <v>0</v>
      </c>
      <c r="M413" s="229">
        <f>IF(AND(M$7&lt;=$B413+$D$4,M$9&gt;=$D413),$E413*HLOOKUP(M$7-$B413+1,INPUTS!$D$63:$X$64,2,FALSE)/IF(M$7=$B413,(13-MONTH($D413)),12),0)</f>
        <v>0</v>
      </c>
      <c r="N413" s="229">
        <f>IF(AND(N$7&lt;=$B413+$D$4,N$9&gt;=$D413),$E413*HLOOKUP(N$7-$B413+1,INPUTS!$D$63:$X$64,2,FALSE)/IF(N$7=$B413,(13-MONTH($D413)),12),0)</f>
        <v>0</v>
      </c>
      <c r="O413" s="229">
        <f>IF(AND(O$7&lt;=$B413+$D$4,O$9&gt;=$D413),$E413*HLOOKUP(O$7-$B413+1,INPUTS!$D$63:$X$64,2,FALSE)/IF(O$7=$B413,(13-MONTH($D413)),12),0)</f>
        <v>0</v>
      </c>
      <c r="P413" s="229">
        <f>IF(AND(P$7&lt;=$B413+$D$4,P$9&gt;=$D413),$E413*HLOOKUP(P$7-$B413+1,INPUTS!$D$63:$X$64,2,FALSE)/IF(P$7=$B413,(13-MONTH($D413)),12),0)</f>
        <v>0</v>
      </c>
      <c r="Q413" s="229">
        <f>IF(AND(Q$7&lt;=$B413+$D$4,Q$9&gt;=$D413),$E413*HLOOKUP(Q$7-$B413+1,INPUTS!$D$63:$X$64,2,FALSE)/IF(Q$7=$B413,(13-MONTH($D413)),12),0)</f>
        <v>0</v>
      </c>
      <c r="R413" s="229">
        <f>IF(AND(R$7&lt;=$B413+$D$4,R$9&gt;=$D413),$E413*HLOOKUP(R$7-$B413+1,INPUTS!$D$63:$X$64,2,FALSE)/IF(R$7=$B413,(13-MONTH($D413)),12),0)</f>
        <v>0</v>
      </c>
      <c r="S413" s="229">
        <f>IF(AND(S$7&lt;=$B413+$D$4,S$9&gt;=$D413),$E413*HLOOKUP(S$7-$B413+1,INPUTS!$D$63:$X$64,2,FALSE)/IF(S$7=$B413,(13-MONTH($D413)),12),0)</f>
        <v>0</v>
      </c>
      <c r="T413" s="229">
        <f>IF(AND(T$7&lt;=$B413+$D$4,T$9&gt;=$D413),$E413*HLOOKUP(T$7-$B413+1,INPUTS!$D$63:$X$64,2,FALSE)/IF(T$7=$B413,(13-MONTH($D413)),12),0)</f>
        <v>0</v>
      </c>
      <c r="U413" s="229">
        <f>IF(AND(U$7&lt;=$B413+$D$4,U$9&gt;=$D413),$E413*HLOOKUP(U$7-$B413+1,INPUTS!$D$63:$X$64,2,FALSE)/IF(U$7=$B413,(13-MONTH($D413)),12),0)</f>
        <v>0</v>
      </c>
      <c r="V413" s="229">
        <f>IF(AND(V$7&lt;=$B413+$D$4,V$9&gt;=$D413),$E413*HLOOKUP(V$7-$B413+1,INPUTS!$D$63:$X$64,2,FALSE)/IF(V$7=$B413,(13-MONTH($D413)),12),0)</f>
        <v>0</v>
      </c>
      <c r="W413" s="229">
        <f>IF(AND(W$7&lt;=$B413+$D$4,W$9&gt;=$D413),$E413*HLOOKUP(W$7-$B413+1,INPUTS!$D$63:$X$64,2,FALSE)/IF(W$7=$B413,(13-MONTH($D413)),12),0)</f>
        <v>0</v>
      </c>
      <c r="X413" s="229">
        <f>IF(AND(X$7&lt;=$B413+$D$4,X$9&gt;=$D413),$E413*HLOOKUP(X$7-$B413+1,INPUTS!$D$63:$X$64,2,FALSE)/IF(X$7=$B413,(13-MONTH($D413)),12),0)</f>
        <v>0</v>
      </c>
      <c r="Y413" s="229">
        <f>IF(AND(Y$7&lt;=$B413+$D$4,Y$9&gt;=$D413),$E413*HLOOKUP(Y$7-$B413+1,INPUTS!$D$63:$X$64,2,FALSE)/IF(Y$7=$B413,(13-MONTH($D413)),12),0)</f>
        <v>0</v>
      </c>
      <c r="Z413" s="229">
        <f>IF(AND(Z$7&lt;=$B413+$D$4,Z$9&gt;=$D413),$E413*HLOOKUP(Z$7-$B413+1,INPUTS!$D$63:$X$64,2,FALSE)/IF(Z$7=$B413,(13-MONTH($D413)),12),0)</f>
        <v>0</v>
      </c>
      <c r="AA413" s="229">
        <f>IF(AND(AA$7&lt;=$B413+$D$4,AA$9&gt;=$D413),$E413*HLOOKUP(AA$7-$B413+1,INPUTS!$D$63:$X$64,2,FALSE)/IF(AA$7=$B413,(13-MONTH($D413)),12),0)</f>
        <v>0</v>
      </c>
      <c r="AB413" s="229">
        <f>IF(AND(AB$7&lt;=$B413+$D$4,AB$9&gt;=$D413),$E413*HLOOKUP(AB$7-$B413+1,INPUTS!$D$63:$X$64,2,FALSE)/IF(AB$7=$B413,(13-MONTH($D413)),12),0)</f>
        <v>-9.0610253750000087</v>
      </c>
      <c r="AC413" s="229">
        <f>IF(AND(AC$7&lt;=$B413+$D$4,AC$9&gt;=$D413),$E413*HLOOKUP(AC$7-$B413+1,INPUTS!$D$63:$X$64,2,FALSE)/IF(AC$7=$B413,(13-MONTH($D413)),12),0)</f>
        <v>-9.0610253750000087</v>
      </c>
      <c r="AD413" s="229">
        <f>IF(AND(AD$7&lt;=$B413+$D$4,AD$9&gt;=$D413),$E413*HLOOKUP(AD$7-$B413+1,INPUTS!$D$63:$X$64,2,FALSE)/IF(AD$7=$B413,(13-MONTH($D413)),12),0)</f>
        <v>-9.0610253750000087</v>
      </c>
      <c r="AE413" s="229">
        <f>IF(AND(AE$7&lt;=$B413+$D$4,AE$9&gt;=$D413),$E413*HLOOKUP(AE$7-$B413+1,INPUTS!$D$63:$X$64,2,FALSE)/IF(AE$7=$B413,(13-MONTH($D413)),12),0)</f>
        <v>-4.3607694788083382</v>
      </c>
      <c r="AF413" s="229">
        <f>IF(AND(AF$7&lt;=$B413+$D$4,AF$9&gt;=$D413),$E413*HLOOKUP(AF$7-$B413+1,INPUTS!$D$63:$X$64,2,FALSE)/IF(AF$7=$B413,(13-MONTH($D413)),12),0)</f>
        <v>-4.3607694788083382</v>
      </c>
      <c r="AG413" s="229">
        <f>IF(AND(AG$7&lt;=$B413+$D$4,AG$9&gt;=$D413),$E413*HLOOKUP(AG$7-$B413+1,INPUTS!$D$63:$X$64,2,FALSE)/IF(AG$7=$B413,(13-MONTH($D413)),12),0)</f>
        <v>-4.3607694788083382</v>
      </c>
      <c r="AH413" s="229">
        <f>IF(AND(AH$7&lt;=$B413+$D$4,AH$9&gt;=$D413),$E413*HLOOKUP(AH$7-$B413+1,INPUTS!$D$63:$X$64,2,FALSE)/IF(AH$7=$B413,(13-MONTH($D413)),12),0)</f>
        <v>-4.3607694788083382</v>
      </c>
      <c r="AI413" s="229">
        <f>IF(AND(AI$7&lt;=$B413+$D$4,AI$9&gt;=$D413),$E413*HLOOKUP(AI$7-$B413+1,INPUTS!$D$63:$X$64,2,FALSE)/IF(AI$7=$B413,(13-MONTH($D413)),12),0)</f>
        <v>-4.3607694788083382</v>
      </c>
      <c r="AJ413" s="229">
        <f>IF(AND(AJ$7&lt;=$B413+$D$4,AJ$9&gt;=$D413),$E413*HLOOKUP(AJ$7-$B413+1,INPUTS!$D$63:$X$64,2,FALSE)/IF(AJ$7=$B413,(13-MONTH($D413)),12),0)</f>
        <v>-4.3607694788083382</v>
      </c>
      <c r="AK413" s="229">
        <f>IF(AND(AK$7&lt;=$B413+$D$4,AK$9&gt;=$D413),$E413*HLOOKUP(AK$7-$B413+1,INPUTS!$D$63:$X$64,2,FALSE)/IF(AK$7=$B413,(13-MONTH($D413)),12),0)</f>
        <v>-4.3607694788083382</v>
      </c>
      <c r="AL413" s="229">
        <f>IF(AND(AL$7&lt;=$B413+$D$4,AL$9&gt;=$D413),$E413*HLOOKUP(AL$7-$B413+1,INPUTS!$D$63:$X$64,2,FALSE)/IF(AL$7=$B413,(13-MONTH($D413)),12),0)</f>
        <v>-4.3607694788083382</v>
      </c>
      <c r="AM413" s="229">
        <f>IF(AND(AM$7&lt;=$B413+$D$4,AM$9&gt;=$D413),$E413*HLOOKUP(AM$7-$B413+1,INPUTS!$D$63:$X$64,2,FALSE)/IF(AM$7=$B413,(13-MONTH($D413)),12),0)</f>
        <v>-4.3607694788083382</v>
      </c>
      <c r="AN413" s="229">
        <f>IF(AND(AN$7&lt;=$B413+$D$4,AN$9&gt;=$D413),$E413*HLOOKUP(AN$7-$B413+1,INPUTS!$D$63:$X$64,2,FALSE)/IF(AN$7=$B413,(13-MONTH($D413)),12),0)</f>
        <v>-4.3607694788083382</v>
      </c>
      <c r="AO413" s="229">
        <f>IF(AND(AO$7&lt;=$B413+$D$4,AO$9&gt;=$D413),$E413*HLOOKUP(AO$7-$B413+1,INPUTS!$D$63:$X$64,2,FALSE)/IF(AO$7=$B413,(13-MONTH($D413)),12),0)</f>
        <v>-4.3607694788083382</v>
      </c>
      <c r="AP413" s="229">
        <f>IF(AND(AP$7&lt;=$B413+$D$4,AP$9&gt;=$D413),$E413*HLOOKUP(AP$7-$B413+1,INPUTS!$D$63:$X$64,2,FALSE)/IF(AP$7=$B413,(13-MONTH($D413)),12),0)</f>
        <v>-4.3607694788083382</v>
      </c>
      <c r="AQ413" s="229">
        <f>IF(AND(AQ$7&lt;=$B413+$D$4,AQ$9&gt;=$D413),$E413*HLOOKUP(AQ$7-$B413+1,INPUTS!$D$63:$X$64,2,FALSE)/IF(AQ$7=$B413,(13-MONTH($D413)),12),0)</f>
        <v>-4.0333644285916703</v>
      </c>
      <c r="AR413" s="229">
        <f>IF(AND(AR$7&lt;=$B413+$D$4,AR$9&gt;=$D413),$E413*HLOOKUP(AR$7-$B413+1,INPUTS!$D$63:$X$64,2,FALSE)/IF(AR$7=$B413,(13-MONTH($D413)),12),0)</f>
        <v>-4.0333644285916703</v>
      </c>
      <c r="AS413" s="229">
        <f>IF(AND(AS$7&lt;=$B413+$D$4,AS$9&gt;=$D413),$E413*HLOOKUP(AS$7-$B413+1,INPUTS!$D$63:$X$64,2,FALSE)/IF(AS$7=$B413,(13-MONTH($D413)),12),0)</f>
        <v>-4.0333644285916703</v>
      </c>
      <c r="AT413" s="229">
        <f>IF(AND(AT$7&lt;=$B413+$D$4,AT$9&gt;=$D413),$E413*HLOOKUP(AT$7-$B413+1,INPUTS!$D$63:$X$64,2,FALSE)/IF(AT$7=$B413,(13-MONTH($D413)),12),0)</f>
        <v>-4.0333644285916703</v>
      </c>
      <c r="AU413" s="229">
        <f>IF(AND(AU$7&lt;=$B413+$D$4,AU$9&gt;=$D413),$E413*HLOOKUP(AU$7-$B413+1,INPUTS!$D$63:$X$64,2,FALSE)/IF(AU$7=$B413,(13-MONTH($D413)),12),0)</f>
        <v>-4.0333644285916703</v>
      </c>
      <c r="AV413" s="229">
        <f>IF(AND(AV$7&lt;=$B413+$D$4,AV$9&gt;=$D413),$E413*HLOOKUP(AV$7-$B413+1,INPUTS!$D$63:$X$64,2,FALSE)/IF(AV$7=$B413,(13-MONTH($D413)),12),0)</f>
        <v>-4.0333644285916703</v>
      </c>
      <c r="AW413" s="229">
        <f>IF(AND(AW$7&lt;=$B413+$D$4,AW$9&gt;=$D413),$E413*HLOOKUP(AW$7-$B413+1,INPUTS!$D$63:$X$64,2,FALSE)/IF(AW$7=$B413,(13-MONTH($D413)),12),0)</f>
        <v>-4.0333644285916703</v>
      </c>
      <c r="AX413" s="229">
        <f>IF(AND(AX$7&lt;=$B413+$D$4,AX$9&gt;=$D413),$E413*HLOOKUP(AX$7-$B413+1,INPUTS!$D$63:$X$64,2,FALSE)/IF(AX$7=$B413,(13-MONTH($D413)),12),0)</f>
        <v>-4.0333644285916703</v>
      </c>
      <c r="AY413" s="229">
        <f>IF(AND(AY$7&lt;=$B413+$D$4,AY$9&gt;=$D413),$E413*HLOOKUP(AY$7-$B413+1,INPUTS!$D$63:$X$64,2,FALSE)/IF(AY$7=$B413,(13-MONTH($D413)),12),0)</f>
        <v>-4.0333644285916703</v>
      </c>
      <c r="AZ413" s="229">
        <f>IF(AND(AZ$7&lt;=$B413+$D$4,AZ$9&gt;=$D413),$E413*HLOOKUP(AZ$7-$B413+1,INPUTS!$D$63:$X$64,2,FALSE)/IF(AZ$7=$B413,(13-MONTH($D413)),12),0)</f>
        <v>-4.0333644285916703</v>
      </c>
      <c r="BA413" s="229">
        <f>IF(AND(BA$7&lt;=$B413+$D$4,BA$9&gt;=$D413),$E413*HLOOKUP(BA$7-$B413+1,INPUTS!$D$63:$X$64,2,FALSE)/IF(BA$7=$B413,(13-MONTH($D413)),12),0)</f>
        <v>-4.0333644285916703</v>
      </c>
      <c r="BB413" s="229">
        <f>IF(AND(BB$7&lt;=$B413+$D$4,BB$9&gt;=$D413),$E413*HLOOKUP(BB$7-$B413+1,INPUTS!$D$63:$X$64,2,FALSE)/IF(BB$7=$B413,(13-MONTH($D413)),12),0)</f>
        <v>-4.0333644285916703</v>
      </c>
      <c r="BC413" s="229">
        <f>IF(AND(BC$7&lt;=$B413+$D$4,BC$9&gt;=$D413),$E413*HLOOKUP(BC$7-$B413+1,INPUTS!$D$63:$X$64,2,FALSE)/IF(BC$7=$B413,(13-MONTH($D413)),12),0)</f>
        <v>-3.7313302494250036</v>
      </c>
      <c r="BD413" s="229">
        <f>IF(AND(BD$7&lt;=$B413+$D$4,BD$9&gt;=$D413),$E413*HLOOKUP(BD$7-$B413+1,INPUTS!$D$63:$X$64,2,FALSE)/IF(BD$7=$B413,(13-MONTH($D413)),12),0)</f>
        <v>-3.7313302494250036</v>
      </c>
      <c r="BE413" s="229">
        <f>IF(AND(BE$7&lt;=$B413+$D$4,BE$9&gt;=$D413),$E413*HLOOKUP(BE$7-$B413+1,INPUTS!$D$63:$X$64,2,FALSE)/IF(BE$7=$B413,(13-MONTH($D413)),12),0)</f>
        <v>-3.7313302494250036</v>
      </c>
      <c r="BF413" s="229">
        <f>IF(AND(BF$7&lt;=$B413+$D$4,BF$9&gt;=$D413),$E413*HLOOKUP(BF$7-$B413+1,INPUTS!$D$63:$X$64,2,FALSE)/IF(BF$7=$B413,(13-MONTH($D413)),12),0)</f>
        <v>-3.7313302494250036</v>
      </c>
      <c r="BG413" s="229">
        <f>IF(AND(BG$7&lt;=$B413+$D$4,BG$9&gt;=$D413),$E413*HLOOKUP(BG$7-$B413+1,INPUTS!$D$63:$X$64,2,FALSE)/IF(BG$7=$B413,(13-MONTH($D413)),12),0)</f>
        <v>-3.7313302494250036</v>
      </c>
      <c r="BH413" s="229">
        <f>IF(AND(BH$7&lt;=$B413+$D$4,BH$9&gt;=$D413),$E413*HLOOKUP(BH$7-$B413+1,INPUTS!$D$63:$X$64,2,FALSE)/IF(BH$7=$B413,(13-MONTH($D413)),12),0)</f>
        <v>-3.7313302494250036</v>
      </c>
      <c r="BI413" s="229">
        <f>IF(AND(BI$7&lt;=$B413+$D$4,BI$9&gt;=$D413),$E413*HLOOKUP(BI$7-$B413+1,INPUTS!$D$63:$X$64,2,FALSE)/IF(BI$7=$B413,(13-MONTH($D413)),12),0)</f>
        <v>-3.7313302494250036</v>
      </c>
      <c r="BJ413" s="229">
        <f>IF(AND(BJ$7&lt;=$B413+$D$4,BJ$9&gt;=$D413),$E413*HLOOKUP(BJ$7-$B413+1,INPUTS!$D$63:$X$64,2,FALSE)/IF(BJ$7=$B413,(13-MONTH($D413)),12),0)</f>
        <v>-3.7313302494250036</v>
      </c>
      <c r="BK413" s="229">
        <f>IF(AND(BK$7&lt;=$B413+$D$4,BK$9&gt;=$D413),$E413*HLOOKUP(BK$7-$B413+1,INPUTS!$D$63:$X$64,2,FALSE)/IF(BK$7=$B413,(13-MONTH($D413)),12),0)</f>
        <v>-3.7313302494250036</v>
      </c>
      <c r="BL413" s="229">
        <f>IF(AND(BL$7&lt;=$B413+$D$4,BL$9&gt;=$D413),$E413*HLOOKUP(BL$7-$B413+1,INPUTS!$D$63:$X$64,2,FALSE)/IF(BL$7=$B413,(13-MONTH($D413)),12),0)</f>
        <v>-3.7313302494250036</v>
      </c>
      <c r="BM413" s="229">
        <f>IF(AND(BM$7&lt;=$B413+$D$4,BM$9&gt;=$D413),$E413*HLOOKUP(BM$7-$B413+1,INPUTS!$D$63:$X$64,2,FALSE)/IF(BM$7=$B413,(13-MONTH($D413)),12),0)</f>
        <v>-3.7313302494250036</v>
      </c>
      <c r="BN413" s="229">
        <f>IF(AND(BN$7&lt;=$B413+$D$4,BN$9&gt;=$D413),$E413*HLOOKUP(BN$7-$B413+1,INPUTS!$D$63:$X$64,2,FALSE)/IF(BN$7=$B413,(13-MONTH($D413)),12),0)</f>
        <v>-3.7313302494250036</v>
      </c>
      <c r="BO413" s="229">
        <f>IF(AND(BO$7&lt;=$B413+$D$4,BO$9&gt;=$D413),$E413*HLOOKUP(BO$7-$B413+1,INPUTS!$D$63:$X$64,2,FALSE)/IF(BO$7=$B413,(13-MONTH($D413)),12),0)</f>
        <v>-3.4510425311583375</v>
      </c>
      <c r="BP413" s="229">
        <f>IF(AND(BP$7&lt;=$B413+$D$4,BP$9&gt;=$D413),$E413*HLOOKUP(BP$7-$B413+1,INPUTS!$D$63:$X$64,2,FALSE)/IF(BP$7=$B413,(13-MONTH($D413)),12),0)</f>
        <v>-3.4510425311583375</v>
      </c>
      <c r="BQ413" s="229">
        <f>IF(AND(BQ$7&lt;=$B413+$D$4,BQ$9&gt;=$D413),$E413*HLOOKUP(BQ$7-$B413+1,INPUTS!$D$63:$X$64,2,FALSE)/IF(BQ$7=$B413,(13-MONTH($D413)),12),0)</f>
        <v>-3.4510425311583375</v>
      </c>
      <c r="BR413" s="229">
        <f>IF(AND(BR$7&lt;=$B413+$D$4,BR$9&gt;=$D413),$E413*HLOOKUP(BR$7-$B413+1,INPUTS!$D$63:$X$64,2,FALSE)/IF(BR$7=$B413,(13-MONTH($D413)),12),0)</f>
        <v>-3.4510425311583375</v>
      </c>
      <c r="BS413" s="229">
        <f>IF(AND(BS$7&lt;=$B413+$D$4,BS$9&gt;=$D413),$E413*HLOOKUP(BS$7-$B413+1,INPUTS!$D$63:$X$64,2,FALSE)/IF(BS$7=$B413,(13-MONTH($D413)),12),0)</f>
        <v>-3.4510425311583375</v>
      </c>
      <c r="BT413" s="229">
        <f>IF(AND(BT$7&lt;=$B413+$D$4,BT$9&gt;=$D413),$E413*HLOOKUP(BT$7-$B413+1,INPUTS!$D$63:$X$64,2,FALSE)/IF(BT$7=$B413,(13-MONTH($D413)),12),0)</f>
        <v>-3.4510425311583375</v>
      </c>
      <c r="BU413" s="229">
        <f>IF(AND(BU$7&lt;=$B413+$D$4,BU$9&gt;=$D413),$E413*HLOOKUP(BU$7-$B413+1,INPUTS!$D$63:$X$64,2,FALSE)/IF(BU$7=$B413,(13-MONTH($D413)),12),0)</f>
        <v>-3.4510425311583375</v>
      </c>
      <c r="BV413" s="229">
        <f>IF(AND(BV$7&lt;=$B413+$D$4,BV$9&gt;=$D413),$E413*HLOOKUP(BV$7-$B413+1,INPUTS!$D$63:$X$64,2,FALSE)/IF(BV$7=$B413,(13-MONTH($D413)),12),0)</f>
        <v>-3.4510425311583375</v>
      </c>
      <c r="BW413" s="229">
        <f>IF(AND(BW$7&lt;=$B413+$D$4,BW$9&gt;=$D413),$E413*HLOOKUP(BW$7-$B413+1,INPUTS!$D$63:$X$64,2,FALSE)/IF(BW$7=$B413,(13-MONTH($D413)),12),0)</f>
        <v>-3.4510425311583375</v>
      </c>
      <c r="BX413" s="229">
        <f>IF(AND(BX$7&lt;=$B413+$D$4,BX$9&gt;=$D413),$E413*HLOOKUP(BX$7-$B413+1,INPUTS!$D$63:$X$64,2,FALSE)/IF(BX$7=$B413,(13-MONTH($D413)),12),0)</f>
        <v>-3.4510425311583375</v>
      </c>
      <c r="BY413" s="229">
        <f>IF(AND(BY$7&lt;=$B413+$D$4,BY$9&gt;=$D413),$E413*HLOOKUP(BY$7-$B413+1,INPUTS!$D$63:$X$64,2,FALSE)/IF(BY$7=$B413,(13-MONTH($D413)),12),0)</f>
        <v>-3.4510425311583375</v>
      </c>
      <c r="BZ413" s="229">
        <f>IF(AND(BZ$7&lt;=$B413+$D$4,BZ$9&gt;=$D413),$E413*HLOOKUP(BZ$7-$B413+1,INPUTS!$D$63:$X$64,2,FALSE)/IF(BZ$7=$B413,(13-MONTH($D413)),12),0)</f>
        <v>-3.4510425311583375</v>
      </c>
    </row>
    <row r="414" spans="1:78" x14ac:dyDescent="0.2">
      <c r="A414" s="7" t="str">
        <f t="shared" si="363"/>
        <v>Roll-in 4</v>
      </c>
      <c r="B414" s="7">
        <f t="shared" si="364"/>
        <v>2020</v>
      </c>
      <c r="C414" s="7">
        <f t="shared" si="367"/>
        <v>23</v>
      </c>
      <c r="D414" s="165">
        <f t="shared" si="365"/>
        <v>44165</v>
      </c>
      <c r="E414" s="68">
        <f t="shared" si="366"/>
        <v>4237.1517799999983</v>
      </c>
      <c r="F414" s="77"/>
      <c r="G414" s="229">
        <f>IF(AND(G$7&lt;=$B414+$D$4,G$9&gt;=$D414),$E414*HLOOKUP(G$7-$B414+1,INPUTS!$D$63:$X$64,2,FALSE)/IF(G$7=$B414,(13-MONTH($D414)),12),0)</f>
        <v>0</v>
      </c>
      <c r="H414" s="229">
        <f>IF(AND(H$7&lt;=$B414+$D$4,H$9&gt;=$D414),$E414*HLOOKUP(H$7-$B414+1,INPUTS!$D$63:$X$64,2,FALSE)/IF(H$7=$B414,(13-MONTH($D414)),12),0)</f>
        <v>0</v>
      </c>
      <c r="I414" s="229">
        <f>IF(AND(I$7&lt;=$B414+$D$4,I$9&gt;=$D414),$E414*HLOOKUP(I$7-$B414+1,INPUTS!$D$63:$X$64,2,FALSE)/IF(I$7=$B414,(13-MONTH($D414)),12),0)</f>
        <v>0</v>
      </c>
      <c r="J414" s="229">
        <f>IF(AND(J$7&lt;=$B414+$D$4,J$9&gt;=$D414),$E414*HLOOKUP(J$7-$B414+1,INPUTS!$D$63:$X$64,2,FALSE)/IF(J$7=$B414,(13-MONTH($D414)),12),0)</f>
        <v>0</v>
      </c>
      <c r="K414" s="229">
        <f>IF(AND(K$7&lt;=$B414+$D$4,K$9&gt;=$D414),$E414*HLOOKUP(K$7-$B414+1,INPUTS!$D$63:$X$64,2,FALSE)/IF(K$7=$B414,(13-MONTH($D414)),12),0)</f>
        <v>0</v>
      </c>
      <c r="L414" s="229">
        <f>IF(AND(L$7&lt;=$B414+$D$4,L$9&gt;=$D414),$E414*HLOOKUP(L$7-$B414+1,INPUTS!$D$63:$X$64,2,FALSE)/IF(L$7=$B414,(13-MONTH($D414)),12),0)</f>
        <v>0</v>
      </c>
      <c r="M414" s="229">
        <f>IF(AND(M$7&lt;=$B414+$D$4,M$9&gt;=$D414),$E414*HLOOKUP(M$7-$B414+1,INPUTS!$D$63:$X$64,2,FALSE)/IF(M$7=$B414,(13-MONTH($D414)),12),0)</f>
        <v>0</v>
      </c>
      <c r="N414" s="229">
        <f>IF(AND(N$7&lt;=$B414+$D$4,N$9&gt;=$D414),$E414*HLOOKUP(N$7-$B414+1,INPUTS!$D$63:$X$64,2,FALSE)/IF(N$7=$B414,(13-MONTH($D414)),12),0)</f>
        <v>0</v>
      </c>
      <c r="O414" s="229">
        <f>IF(AND(O$7&lt;=$B414+$D$4,O$9&gt;=$D414),$E414*HLOOKUP(O$7-$B414+1,INPUTS!$D$63:$X$64,2,FALSE)/IF(O$7=$B414,(13-MONTH($D414)),12),0)</f>
        <v>0</v>
      </c>
      <c r="P414" s="229">
        <f>IF(AND(P$7&lt;=$B414+$D$4,P$9&gt;=$D414),$E414*HLOOKUP(P$7-$B414+1,INPUTS!$D$63:$X$64,2,FALSE)/IF(P$7=$B414,(13-MONTH($D414)),12),0)</f>
        <v>0</v>
      </c>
      <c r="Q414" s="229">
        <f>IF(AND(Q$7&lt;=$B414+$D$4,Q$9&gt;=$D414),$E414*HLOOKUP(Q$7-$B414+1,INPUTS!$D$63:$X$64,2,FALSE)/IF(Q$7=$B414,(13-MONTH($D414)),12),0)</f>
        <v>0</v>
      </c>
      <c r="R414" s="229">
        <f>IF(AND(R$7&lt;=$B414+$D$4,R$9&gt;=$D414),$E414*HLOOKUP(R$7-$B414+1,INPUTS!$D$63:$X$64,2,FALSE)/IF(R$7=$B414,(13-MONTH($D414)),12),0)</f>
        <v>0</v>
      </c>
      <c r="S414" s="229">
        <f>IF(AND(S$7&lt;=$B414+$D$4,S$9&gt;=$D414),$E414*HLOOKUP(S$7-$B414+1,INPUTS!$D$63:$X$64,2,FALSE)/IF(S$7=$B414,(13-MONTH($D414)),12),0)</f>
        <v>0</v>
      </c>
      <c r="T414" s="229">
        <f>IF(AND(T$7&lt;=$B414+$D$4,T$9&gt;=$D414),$E414*HLOOKUP(T$7-$B414+1,INPUTS!$D$63:$X$64,2,FALSE)/IF(T$7=$B414,(13-MONTH($D414)),12),0)</f>
        <v>0</v>
      </c>
      <c r="U414" s="229">
        <f>IF(AND(U$7&lt;=$B414+$D$4,U$9&gt;=$D414),$E414*HLOOKUP(U$7-$B414+1,INPUTS!$D$63:$X$64,2,FALSE)/IF(U$7=$B414,(13-MONTH($D414)),12),0)</f>
        <v>0</v>
      </c>
      <c r="V414" s="229">
        <f>IF(AND(V$7&lt;=$B414+$D$4,V$9&gt;=$D414),$E414*HLOOKUP(V$7-$B414+1,INPUTS!$D$63:$X$64,2,FALSE)/IF(V$7=$B414,(13-MONTH($D414)),12),0)</f>
        <v>0</v>
      </c>
      <c r="W414" s="229">
        <f>IF(AND(W$7&lt;=$B414+$D$4,W$9&gt;=$D414),$E414*HLOOKUP(W$7-$B414+1,INPUTS!$D$63:$X$64,2,FALSE)/IF(W$7=$B414,(13-MONTH($D414)),12),0)</f>
        <v>0</v>
      </c>
      <c r="X414" s="229">
        <f>IF(AND(X$7&lt;=$B414+$D$4,X$9&gt;=$D414),$E414*HLOOKUP(X$7-$B414+1,INPUTS!$D$63:$X$64,2,FALSE)/IF(X$7=$B414,(13-MONTH($D414)),12),0)</f>
        <v>0</v>
      </c>
      <c r="Y414" s="229">
        <f>IF(AND(Y$7&lt;=$B414+$D$4,Y$9&gt;=$D414),$E414*HLOOKUP(Y$7-$B414+1,INPUTS!$D$63:$X$64,2,FALSE)/IF(Y$7=$B414,(13-MONTH($D414)),12),0)</f>
        <v>0</v>
      </c>
      <c r="Z414" s="229">
        <f>IF(AND(Z$7&lt;=$B414+$D$4,Z$9&gt;=$D414),$E414*HLOOKUP(Z$7-$B414+1,INPUTS!$D$63:$X$64,2,FALSE)/IF(Z$7=$B414,(13-MONTH($D414)),12),0)</f>
        <v>0</v>
      </c>
      <c r="AA414" s="229">
        <f>IF(AND(AA$7&lt;=$B414+$D$4,AA$9&gt;=$D414),$E414*HLOOKUP(AA$7-$B414+1,INPUTS!$D$63:$X$64,2,FALSE)/IF(AA$7=$B414,(13-MONTH($D414)),12),0)</f>
        <v>0</v>
      </c>
      <c r="AB414" s="229">
        <f>IF(AND(AB$7&lt;=$B414+$D$4,AB$9&gt;=$D414),$E414*HLOOKUP(AB$7-$B414+1,INPUTS!$D$63:$X$64,2,FALSE)/IF(AB$7=$B414,(13-MONTH($D414)),12),0)</f>
        <v>0</v>
      </c>
      <c r="AC414" s="229">
        <f>IF(AND(AC$7&lt;=$B414+$D$4,AC$9&gt;=$D414),$E414*HLOOKUP(AC$7-$B414+1,INPUTS!$D$63:$X$64,2,FALSE)/IF(AC$7=$B414,(13-MONTH($D414)),12),0)</f>
        <v>79.446595874999971</v>
      </c>
      <c r="AD414" s="229">
        <f>IF(AND(AD$7&lt;=$B414+$D$4,AD$9&gt;=$D414),$E414*HLOOKUP(AD$7-$B414+1,INPUTS!$D$63:$X$64,2,FALSE)/IF(AD$7=$B414,(13-MONTH($D414)),12),0)</f>
        <v>79.446595874999971</v>
      </c>
      <c r="AE414" s="229">
        <f>IF(AND(AE$7&lt;=$B414+$D$4,AE$9&gt;=$D414),$E414*HLOOKUP(AE$7-$B414+1,INPUTS!$D$63:$X$64,2,FALSE)/IF(AE$7=$B414,(13-MONTH($D414)),12),0)</f>
        <v>25.489998916516658</v>
      </c>
      <c r="AF414" s="229">
        <f>IF(AND(AF$7&lt;=$B414+$D$4,AF$9&gt;=$D414),$E414*HLOOKUP(AF$7-$B414+1,INPUTS!$D$63:$X$64,2,FALSE)/IF(AF$7=$B414,(13-MONTH($D414)),12),0)</f>
        <v>25.489998916516658</v>
      </c>
      <c r="AG414" s="229">
        <f>IF(AND(AG$7&lt;=$B414+$D$4,AG$9&gt;=$D414),$E414*HLOOKUP(AG$7-$B414+1,INPUTS!$D$63:$X$64,2,FALSE)/IF(AG$7=$B414,(13-MONTH($D414)),12),0)</f>
        <v>25.489998916516658</v>
      </c>
      <c r="AH414" s="229">
        <f>IF(AND(AH$7&lt;=$B414+$D$4,AH$9&gt;=$D414),$E414*HLOOKUP(AH$7-$B414+1,INPUTS!$D$63:$X$64,2,FALSE)/IF(AH$7=$B414,(13-MONTH($D414)),12),0)</f>
        <v>25.489998916516658</v>
      </c>
      <c r="AI414" s="229">
        <f>IF(AND(AI$7&lt;=$B414+$D$4,AI$9&gt;=$D414),$E414*HLOOKUP(AI$7-$B414+1,INPUTS!$D$63:$X$64,2,FALSE)/IF(AI$7=$B414,(13-MONTH($D414)),12),0)</f>
        <v>25.489998916516658</v>
      </c>
      <c r="AJ414" s="229">
        <f>IF(AND(AJ$7&lt;=$B414+$D$4,AJ$9&gt;=$D414),$E414*HLOOKUP(AJ$7-$B414+1,INPUTS!$D$63:$X$64,2,FALSE)/IF(AJ$7=$B414,(13-MONTH($D414)),12),0)</f>
        <v>25.489998916516658</v>
      </c>
      <c r="AK414" s="229">
        <f>IF(AND(AK$7&lt;=$B414+$D$4,AK$9&gt;=$D414),$E414*HLOOKUP(AK$7-$B414+1,INPUTS!$D$63:$X$64,2,FALSE)/IF(AK$7=$B414,(13-MONTH($D414)),12),0)</f>
        <v>25.489998916516658</v>
      </c>
      <c r="AL414" s="229">
        <f>IF(AND(AL$7&lt;=$B414+$D$4,AL$9&gt;=$D414),$E414*HLOOKUP(AL$7-$B414+1,INPUTS!$D$63:$X$64,2,FALSE)/IF(AL$7=$B414,(13-MONTH($D414)),12),0)</f>
        <v>25.489998916516658</v>
      </c>
      <c r="AM414" s="229">
        <f>IF(AND(AM$7&lt;=$B414+$D$4,AM$9&gt;=$D414),$E414*HLOOKUP(AM$7-$B414+1,INPUTS!$D$63:$X$64,2,FALSE)/IF(AM$7=$B414,(13-MONTH($D414)),12),0)</f>
        <v>25.489998916516658</v>
      </c>
      <c r="AN414" s="229">
        <f>IF(AND(AN$7&lt;=$B414+$D$4,AN$9&gt;=$D414),$E414*HLOOKUP(AN$7-$B414+1,INPUTS!$D$63:$X$64,2,FALSE)/IF(AN$7=$B414,(13-MONTH($D414)),12),0)</f>
        <v>25.489998916516658</v>
      </c>
      <c r="AO414" s="229">
        <f>IF(AND(AO$7&lt;=$B414+$D$4,AO$9&gt;=$D414),$E414*HLOOKUP(AO$7-$B414+1,INPUTS!$D$63:$X$64,2,FALSE)/IF(AO$7=$B414,(13-MONTH($D414)),12),0)</f>
        <v>25.489998916516658</v>
      </c>
      <c r="AP414" s="229">
        <f>IF(AND(AP$7&lt;=$B414+$D$4,AP$9&gt;=$D414),$E414*HLOOKUP(AP$7-$B414+1,INPUTS!$D$63:$X$64,2,FALSE)/IF(AP$7=$B414,(13-MONTH($D414)),12),0)</f>
        <v>25.489998916516658</v>
      </c>
      <c r="AQ414" s="229">
        <f>IF(AND(AQ$7&lt;=$B414+$D$4,AQ$9&gt;=$D414),$E414*HLOOKUP(AQ$7-$B414+1,INPUTS!$D$63:$X$64,2,FALSE)/IF(AQ$7=$B414,(13-MONTH($D414)),12),0)</f>
        <v>23.576218695883323</v>
      </c>
      <c r="AR414" s="229">
        <f>IF(AND(AR$7&lt;=$B414+$D$4,AR$9&gt;=$D414),$E414*HLOOKUP(AR$7-$B414+1,INPUTS!$D$63:$X$64,2,FALSE)/IF(AR$7=$B414,(13-MONTH($D414)),12),0)</f>
        <v>23.576218695883323</v>
      </c>
      <c r="AS414" s="229">
        <f>IF(AND(AS$7&lt;=$B414+$D$4,AS$9&gt;=$D414),$E414*HLOOKUP(AS$7-$B414+1,INPUTS!$D$63:$X$64,2,FALSE)/IF(AS$7=$B414,(13-MONTH($D414)),12),0)</f>
        <v>23.576218695883323</v>
      </c>
      <c r="AT414" s="229">
        <f>IF(AND(AT$7&lt;=$B414+$D$4,AT$9&gt;=$D414),$E414*HLOOKUP(AT$7-$B414+1,INPUTS!$D$63:$X$64,2,FALSE)/IF(AT$7=$B414,(13-MONTH($D414)),12),0)</f>
        <v>23.576218695883323</v>
      </c>
      <c r="AU414" s="229">
        <f>IF(AND(AU$7&lt;=$B414+$D$4,AU$9&gt;=$D414),$E414*HLOOKUP(AU$7-$B414+1,INPUTS!$D$63:$X$64,2,FALSE)/IF(AU$7=$B414,(13-MONTH($D414)),12),0)</f>
        <v>23.576218695883323</v>
      </c>
      <c r="AV414" s="229">
        <f>IF(AND(AV$7&lt;=$B414+$D$4,AV$9&gt;=$D414),$E414*HLOOKUP(AV$7-$B414+1,INPUTS!$D$63:$X$64,2,FALSE)/IF(AV$7=$B414,(13-MONTH($D414)),12),0)</f>
        <v>23.576218695883323</v>
      </c>
      <c r="AW414" s="229">
        <f>IF(AND(AW$7&lt;=$B414+$D$4,AW$9&gt;=$D414),$E414*HLOOKUP(AW$7-$B414+1,INPUTS!$D$63:$X$64,2,FALSE)/IF(AW$7=$B414,(13-MONTH($D414)),12),0)</f>
        <v>23.576218695883323</v>
      </c>
      <c r="AX414" s="229">
        <f>IF(AND(AX$7&lt;=$B414+$D$4,AX$9&gt;=$D414),$E414*HLOOKUP(AX$7-$B414+1,INPUTS!$D$63:$X$64,2,FALSE)/IF(AX$7=$B414,(13-MONTH($D414)),12),0)</f>
        <v>23.576218695883323</v>
      </c>
      <c r="AY414" s="229">
        <f>IF(AND(AY$7&lt;=$B414+$D$4,AY$9&gt;=$D414),$E414*HLOOKUP(AY$7-$B414+1,INPUTS!$D$63:$X$64,2,FALSE)/IF(AY$7=$B414,(13-MONTH($D414)),12),0)</f>
        <v>23.576218695883323</v>
      </c>
      <c r="AZ414" s="229">
        <f>IF(AND(AZ$7&lt;=$B414+$D$4,AZ$9&gt;=$D414),$E414*HLOOKUP(AZ$7-$B414+1,INPUTS!$D$63:$X$64,2,FALSE)/IF(AZ$7=$B414,(13-MONTH($D414)),12),0)</f>
        <v>23.576218695883323</v>
      </c>
      <c r="BA414" s="229">
        <f>IF(AND(BA$7&lt;=$B414+$D$4,BA$9&gt;=$D414),$E414*HLOOKUP(BA$7-$B414+1,INPUTS!$D$63:$X$64,2,FALSE)/IF(BA$7=$B414,(13-MONTH($D414)),12),0)</f>
        <v>23.576218695883323</v>
      </c>
      <c r="BB414" s="229">
        <f>IF(AND(BB$7&lt;=$B414+$D$4,BB$9&gt;=$D414),$E414*HLOOKUP(BB$7-$B414+1,INPUTS!$D$63:$X$64,2,FALSE)/IF(BB$7=$B414,(13-MONTH($D414)),12),0)</f>
        <v>23.576218695883323</v>
      </c>
      <c r="BC414" s="229">
        <f>IF(AND(BC$7&lt;=$B414+$D$4,BC$9&gt;=$D414),$E414*HLOOKUP(BC$7-$B414+1,INPUTS!$D$63:$X$64,2,FALSE)/IF(BC$7=$B414,(13-MONTH($D414)),12),0)</f>
        <v>21.81073878754999</v>
      </c>
      <c r="BD414" s="229">
        <f>IF(AND(BD$7&lt;=$B414+$D$4,BD$9&gt;=$D414),$E414*HLOOKUP(BD$7-$B414+1,INPUTS!$D$63:$X$64,2,FALSE)/IF(BD$7=$B414,(13-MONTH($D414)),12),0)</f>
        <v>21.81073878754999</v>
      </c>
      <c r="BE414" s="229">
        <f>IF(AND(BE$7&lt;=$B414+$D$4,BE$9&gt;=$D414),$E414*HLOOKUP(BE$7-$B414+1,INPUTS!$D$63:$X$64,2,FALSE)/IF(BE$7=$B414,(13-MONTH($D414)),12),0)</f>
        <v>21.81073878754999</v>
      </c>
      <c r="BF414" s="229">
        <f>IF(AND(BF$7&lt;=$B414+$D$4,BF$9&gt;=$D414),$E414*HLOOKUP(BF$7-$B414+1,INPUTS!$D$63:$X$64,2,FALSE)/IF(BF$7=$B414,(13-MONTH($D414)),12),0)</f>
        <v>21.81073878754999</v>
      </c>
      <c r="BG414" s="229">
        <f>IF(AND(BG$7&lt;=$B414+$D$4,BG$9&gt;=$D414),$E414*HLOOKUP(BG$7-$B414+1,INPUTS!$D$63:$X$64,2,FALSE)/IF(BG$7=$B414,(13-MONTH($D414)),12),0)</f>
        <v>21.81073878754999</v>
      </c>
      <c r="BH414" s="229">
        <f>IF(AND(BH$7&lt;=$B414+$D$4,BH$9&gt;=$D414),$E414*HLOOKUP(BH$7-$B414+1,INPUTS!$D$63:$X$64,2,FALSE)/IF(BH$7=$B414,(13-MONTH($D414)),12),0)</f>
        <v>21.81073878754999</v>
      </c>
      <c r="BI414" s="229">
        <f>IF(AND(BI$7&lt;=$B414+$D$4,BI$9&gt;=$D414),$E414*HLOOKUP(BI$7-$B414+1,INPUTS!$D$63:$X$64,2,FALSE)/IF(BI$7=$B414,(13-MONTH($D414)),12),0)</f>
        <v>21.81073878754999</v>
      </c>
      <c r="BJ414" s="229">
        <f>IF(AND(BJ$7&lt;=$B414+$D$4,BJ$9&gt;=$D414),$E414*HLOOKUP(BJ$7-$B414+1,INPUTS!$D$63:$X$64,2,FALSE)/IF(BJ$7=$B414,(13-MONTH($D414)),12),0)</f>
        <v>21.81073878754999</v>
      </c>
      <c r="BK414" s="229">
        <f>IF(AND(BK$7&lt;=$B414+$D$4,BK$9&gt;=$D414),$E414*HLOOKUP(BK$7-$B414+1,INPUTS!$D$63:$X$64,2,FALSE)/IF(BK$7=$B414,(13-MONTH($D414)),12),0)</f>
        <v>21.81073878754999</v>
      </c>
      <c r="BL414" s="229">
        <f>IF(AND(BL$7&lt;=$B414+$D$4,BL$9&gt;=$D414),$E414*HLOOKUP(BL$7-$B414+1,INPUTS!$D$63:$X$64,2,FALSE)/IF(BL$7=$B414,(13-MONTH($D414)),12),0)</f>
        <v>21.81073878754999</v>
      </c>
      <c r="BM414" s="229">
        <f>IF(AND(BM$7&lt;=$B414+$D$4,BM$9&gt;=$D414),$E414*HLOOKUP(BM$7-$B414+1,INPUTS!$D$63:$X$64,2,FALSE)/IF(BM$7=$B414,(13-MONTH($D414)),12),0)</f>
        <v>21.81073878754999</v>
      </c>
      <c r="BN414" s="229">
        <f>IF(AND(BN$7&lt;=$B414+$D$4,BN$9&gt;=$D414),$E414*HLOOKUP(BN$7-$B414+1,INPUTS!$D$63:$X$64,2,FALSE)/IF(BN$7=$B414,(13-MONTH($D414)),12),0)</f>
        <v>21.81073878754999</v>
      </c>
      <c r="BO414" s="229">
        <f>IF(AND(BO$7&lt;=$B414+$D$4,BO$9&gt;=$D414),$E414*HLOOKUP(BO$7-$B414+1,INPUTS!$D$63:$X$64,2,FALSE)/IF(BO$7=$B414,(13-MONTH($D414)),12),0)</f>
        <v>20.172373432616659</v>
      </c>
      <c r="BP414" s="229">
        <f>IF(AND(BP$7&lt;=$B414+$D$4,BP$9&gt;=$D414),$E414*HLOOKUP(BP$7-$B414+1,INPUTS!$D$63:$X$64,2,FALSE)/IF(BP$7=$B414,(13-MONTH($D414)),12),0)</f>
        <v>20.172373432616659</v>
      </c>
      <c r="BQ414" s="229">
        <f>IF(AND(BQ$7&lt;=$B414+$D$4,BQ$9&gt;=$D414),$E414*HLOOKUP(BQ$7-$B414+1,INPUTS!$D$63:$X$64,2,FALSE)/IF(BQ$7=$B414,(13-MONTH($D414)),12),0)</f>
        <v>20.172373432616659</v>
      </c>
      <c r="BR414" s="229">
        <f>IF(AND(BR$7&lt;=$B414+$D$4,BR$9&gt;=$D414),$E414*HLOOKUP(BR$7-$B414+1,INPUTS!$D$63:$X$64,2,FALSE)/IF(BR$7=$B414,(13-MONTH($D414)),12),0)</f>
        <v>20.172373432616659</v>
      </c>
      <c r="BS414" s="229">
        <f>IF(AND(BS$7&lt;=$B414+$D$4,BS$9&gt;=$D414),$E414*HLOOKUP(BS$7-$B414+1,INPUTS!$D$63:$X$64,2,FALSE)/IF(BS$7=$B414,(13-MONTH($D414)),12),0)</f>
        <v>20.172373432616659</v>
      </c>
      <c r="BT414" s="229">
        <f>IF(AND(BT$7&lt;=$B414+$D$4,BT$9&gt;=$D414),$E414*HLOOKUP(BT$7-$B414+1,INPUTS!$D$63:$X$64,2,FALSE)/IF(BT$7=$B414,(13-MONTH($D414)),12),0)</f>
        <v>20.172373432616659</v>
      </c>
      <c r="BU414" s="229">
        <f>IF(AND(BU$7&lt;=$B414+$D$4,BU$9&gt;=$D414),$E414*HLOOKUP(BU$7-$B414+1,INPUTS!$D$63:$X$64,2,FALSE)/IF(BU$7=$B414,(13-MONTH($D414)),12),0)</f>
        <v>20.172373432616659</v>
      </c>
      <c r="BV414" s="229">
        <f>IF(AND(BV$7&lt;=$B414+$D$4,BV$9&gt;=$D414),$E414*HLOOKUP(BV$7-$B414+1,INPUTS!$D$63:$X$64,2,FALSE)/IF(BV$7=$B414,(13-MONTH($D414)),12),0)</f>
        <v>20.172373432616659</v>
      </c>
      <c r="BW414" s="229">
        <f>IF(AND(BW$7&lt;=$B414+$D$4,BW$9&gt;=$D414),$E414*HLOOKUP(BW$7-$B414+1,INPUTS!$D$63:$X$64,2,FALSE)/IF(BW$7=$B414,(13-MONTH($D414)),12),0)</f>
        <v>20.172373432616659</v>
      </c>
      <c r="BX414" s="229">
        <f>IF(AND(BX$7&lt;=$B414+$D$4,BX$9&gt;=$D414),$E414*HLOOKUP(BX$7-$B414+1,INPUTS!$D$63:$X$64,2,FALSE)/IF(BX$7=$B414,(13-MONTH($D414)),12),0)</f>
        <v>20.172373432616659</v>
      </c>
      <c r="BY414" s="229">
        <f>IF(AND(BY$7&lt;=$B414+$D$4,BY$9&gt;=$D414),$E414*HLOOKUP(BY$7-$B414+1,INPUTS!$D$63:$X$64,2,FALSE)/IF(BY$7=$B414,(13-MONTH($D414)),12),0)</f>
        <v>20.172373432616659</v>
      </c>
      <c r="BZ414" s="229">
        <f>IF(AND(BZ$7&lt;=$B414+$D$4,BZ$9&gt;=$D414),$E414*HLOOKUP(BZ$7-$B414+1,INPUTS!$D$63:$X$64,2,FALSE)/IF(BZ$7=$B414,(13-MONTH($D414)),12),0)</f>
        <v>20.172373432616659</v>
      </c>
    </row>
    <row r="415" spans="1:78" x14ac:dyDescent="0.2">
      <c r="A415" s="7" t="str">
        <f t="shared" si="363"/>
        <v>Roll-in 4</v>
      </c>
      <c r="B415" s="7">
        <f t="shared" si="364"/>
        <v>2020</v>
      </c>
      <c r="C415" s="7">
        <f t="shared" si="367"/>
        <v>24</v>
      </c>
      <c r="D415" s="165">
        <f t="shared" si="365"/>
        <v>44196</v>
      </c>
      <c r="E415" s="68">
        <f t="shared" si="366"/>
        <v>-1607.4766899999986</v>
      </c>
      <c r="F415" s="77"/>
      <c r="G415" s="229">
        <f>IF(AND(G$7&lt;=$B415+$D$4,G$9&gt;=$D415),$E415*HLOOKUP(G$7-$B415+1,INPUTS!$D$63:$X$64,2,FALSE)/IF(G$7=$B415,(13-MONTH($D415)),12),0)</f>
        <v>0</v>
      </c>
      <c r="H415" s="229">
        <f>IF(AND(H$7&lt;=$B415+$D$4,H$9&gt;=$D415),$E415*HLOOKUP(H$7-$B415+1,INPUTS!$D$63:$X$64,2,FALSE)/IF(H$7=$B415,(13-MONTH($D415)),12),0)</f>
        <v>0</v>
      </c>
      <c r="I415" s="229">
        <f>IF(AND(I$7&lt;=$B415+$D$4,I$9&gt;=$D415),$E415*HLOOKUP(I$7-$B415+1,INPUTS!$D$63:$X$64,2,FALSE)/IF(I$7=$B415,(13-MONTH($D415)),12),0)</f>
        <v>0</v>
      </c>
      <c r="J415" s="229">
        <f>IF(AND(J$7&lt;=$B415+$D$4,J$9&gt;=$D415),$E415*HLOOKUP(J$7-$B415+1,INPUTS!$D$63:$X$64,2,FALSE)/IF(J$7=$B415,(13-MONTH($D415)),12),0)</f>
        <v>0</v>
      </c>
      <c r="K415" s="229">
        <f>IF(AND(K$7&lt;=$B415+$D$4,K$9&gt;=$D415),$E415*HLOOKUP(K$7-$B415+1,INPUTS!$D$63:$X$64,2,FALSE)/IF(K$7=$B415,(13-MONTH($D415)),12),0)</f>
        <v>0</v>
      </c>
      <c r="L415" s="229">
        <f>IF(AND(L$7&lt;=$B415+$D$4,L$9&gt;=$D415),$E415*HLOOKUP(L$7-$B415+1,INPUTS!$D$63:$X$64,2,FALSE)/IF(L$7=$B415,(13-MONTH($D415)),12),0)</f>
        <v>0</v>
      </c>
      <c r="M415" s="229">
        <f>IF(AND(M$7&lt;=$B415+$D$4,M$9&gt;=$D415),$E415*HLOOKUP(M$7-$B415+1,INPUTS!$D$63:$X$64,2,FALSE)/IF(M$7=$B415,(13-MONTH($D415)),12),0)</f>
        <v>0</v>
      </c>
      <c r="N415" s="229">
        <f>IF(AND(N$7&lt;=$B415+$D$4,N$9&gt;=$D415),$E415*HLOOKUP(N$7-$B415+1,INPUTS!$D$63:$X$64,2,FALSE)/IF(N$7=$B415,(13-MONTH($D415)),12),0)</f>
        <v>0</v>
      </c>
      <c r="O415" s="229">
        <f>IF(AND(O$7&lt;=$B415+$D$4,O$9&gt;=$D415),$E415*HLOOKUP(O$7-$B415+1,INPUTS!$D$63:$X$64,2,FALSE)/IF(O$7=$B415,(13-MONTH($D415)),12),0)</f>
        <v>0</v>
      </c>
      <c r="P415" s="229">
        <f>IF(AND(P$7&lt;=$B415+$D$4,P$9&gt;=$D415),$E415*HLOOKUP(P$7-$B415+1,INPUTS!$D$63:$X$64,2,FALSE)/IF(P$7=$B415,(13-MONTH($D415)),12),0)</f>
        <v>0</v>
      </c>
      <c r="Q415" s="229">
        <f>IF(AND(Q$7&lt;=$B415+$D$4,Q$9&gt;=$D415),$E415*HLOOKUP(Q$7-$B415+1,INPUTS!$D$63:$X$64,2,FALSE)/IF(Q$7=$B415,(13-MONTH($D415)),12),0)</f>
        <v>0</v>
      </c>
      <c r="R415" s="229">
        <f>IF(AND(R$7&lt;=$B415+$D$4,R$9&gt;=$D415),$E415*HLOOKUP(R$7-$B415+1,INPUTS!$D$63:$X$64,2,FALSE)/IF(R$7=$B415,(13-MONTH($D415)),12),0)</f>
        <v>0</v>
      </c>
      <c r="S415" s="229">
        <f>IF(AND(S$7&lt;=$B415+$D$4,S$9&gt;=$D415),$E415*HLOOKUP(S$7-$B415+1,INPUTS!$D$63:$X$64,2,FALSE)/IF(S$7=$B415,(13-MONTH($D415)),12),0)</f>
        <v>0</v>
      </c>
      <c r="T415" s="229">
        <f>IF(AND(T$7&lt;=$B415+$D$4,T$9&gt;=$D415),$E415*HLOOKUP(T$7-$B415+1,INPUTS!$D$63:$X$64,2,FALSE)/IF(T$7=$B415,(13-MONTH($D415)),12),0)</f>
        <v>0</v>
      </c>
      <c r="U415" s="229">
        <f>IF(AND(U$7&lt;=$B415+$D$4,U$9&gt;=$D415),$E415*HLOOKUP(U$7-$B415+1,INPUTS!$D$63:$X$64,2,FALSE)/IF(U$7=$B415,(13-MONTH($D415)),12),0)</f>
        <v>0</v>
      </c>
      <c r="V415" s="229">
        <f>IF(AND(V$7&lt;=$B415+$D$4,V$9&gt;=$D415),$E415*HLOOKUP(V$7-$B415+1,INPUTS!$D$63:$X$64,2,FALSE)/IF(V$7=$B415,(13-MONTH($D415)),12),0)</f>
        <v>0</v>
      </c>
      <c r="W415" s="229">
        <f>IF(AND(W$7&lt;=$B415+$D$4,W$9&gt;=$D415),$E415*HLOOKUP(W$7-$B415+1,INPUTS!$D$63:$X$64,2,FALSE)/IF(W$7=$B415,(13-MONTH($D415)),12),0)</f>
        <v>0</v>
      </c>
      <c r="X415" s="229">
        <f>IF(AND(X$7&lt;=$B415+$D$4,X$9&gt;=$D415),$E415*HLOOKUP(X$7-$B415+1,INPUTS!$D$63:$X$64,2,FALSE)/IF(X$7=$B415,(13-MONTH($D415)),12),0)</f>
        <v>0</v>
      </c>
      <c r="Y415" s="229">
        <f>IF(AND(Y$7&lt;=$B415+$D$4,Y$9&gt;=$D415),$E415*HLOOKUP(Y$7-$B415+1,INPUTS!$D$63:$X$64,2,FALSE)/IF(Y$7=$B415,(13-MONTH($D415)),12),0)</f>
        <v>0</v>
      </c>
      <c r="Z415" s="229">
        <f>IF(AND(Z$7&lt;=$B415+$D$4,Z$9&gt;=$D415),$E415*HLOOKUP(Z$7-$B415+1,INPUTS!$D$63:$X$64,2,FALSE)/IF(Z$7=$B415,(13-MONTH($D415)),12),0)</f>
        <v>0</v>
      </c>
      <c r="AA415" s="229">
        <f>IF(AND(AA$7&lt;=$B415+$D$4,AA$9&gt;=$D415),$E415*HLOOKUP(AA$7-$B415+1,INPUTS!$D$63:$X$64,2,FALSE)/IF(AA$7=$B415,(13-MONTH($D415)),12),0)</f>
        <v>0</v>
      </c>
      <c r="AB415" s="229">
        <f>IF(AND(AB$7&lt;=$B415+$D$4,AB$9&gt;=$D415),$E415*HLOOKUP(AB$7-$B415+1,INPUTS!$D$63:$X$64,2,FALSE)/IF(AB$7=$B415,(13-MONTH($D415)),12),0)</f>
        <v>0</v>
      </c>
      <c r="AC415" s="229">
        <f>IF(AND(AC$7&lt;=$B415+$D$4,AC$9&gt;=$D415),$E415*HLOOKUP(AC$7-$B415+1,INPUTS!$D$63:$X$64,2,FALSE)/IF(AC$7=$B415,(13-MONTH($D415)),12),0)</f>
        <v>0</v>
      </c>
      <c r="AD415" s="229">
        <f>IF(AND(AD$7&lt;=$B415+$D$4,AD$9&gt;=$D415),$E415*HLOOKUP(AD$7-$B415+1,INPUTS!$D$63:$X$64,2,FALSE)/IF(AD$7=$B415,(13-MONTH($D415)),12),0)</f>
        <v>-60.280375874999947</v>
      </c>
      <c r="AE415" s="229">
        <f>IF(AND(AE$7&lt;=$B415+$D$4,AE$9&gt;=$D415),$E415*HLOOKUP(AE$7-$B415+1,INPUTS!$D$63:$X$64,2,FALSE)/IF(AE$7=$B415,(13-MONTH($D415)),12),0)</f>
        <v>-9.6703118542583244</v>
      </c>
      <c r="AF415" s="229">
        <f>IF(AND(AF$7&lt;=$B415+$D$4,AF$9&gt;=$D415),$E415*HLOOKUP(AF$7-$B415+1,INPUTS!$D$63:$X$64,2,FALSE)/IF(AF$7=$B415,(13-MONTH($D415)),12),0)</f>
        <v>-9.6703118542583244</v>
      </c>
      <c r="AG415" s="229">
        <f>IF(AND(AG$7&lt;=$B415+$D$4,AG$9&gt;=$D415),$E415*HLOOKUP(AG$7-$B415+1,INPUTS!$D$63:$X$64,2,FALSE)/IF(AG$7=$B415,(13-MONTH($D415)),12),0)</f>
        <v>-9.6703118542583244</v>
      </c>
      <c r="AH415" s="229">
        <f>IF(AND(AH$7&lt;=$B415+$D$4,AH$9&gt;=$D415),$E415*HLOOKUP(AH$7-$B415+1,INPUTS!$D$63:$X$64,2,FALSE)/IF(AH$7=$B415,(13-MONTH($D415)),12),0)</f>
        <v>-9.6703118542583244</v>
      </c>
      <c r="AI415" s="229">
        <f>IF(AND(AI$7&lt;=$B415+$D$4,AI$9&gt;=$D415),$E415*HLOOKUP(AI$7-$B415+1,INPUTS!$D$63:$X$64,2,FALSE)/IF(AI$7=$B415,(13-MONTH($D415)),12),0)</f>
        <v>-9.6703118542583244</v>
      </c>
      <c r="AJ415" s="229">
        <f>IF(AND(AJ$7&lt;=$B415+$D$4,AJ$9&gt;=$D415),$E415*HLOOKUP(AJ$7-$B415+1,INPUTS!$D$63:$X$64,2,FALSE)/IF(AJ$7=$B415,(13-MONTH($D415)),12),0)</f>
        <v>-9.6703118542583244</v>
      </c>
      <c r="AK415" s="229">
        <f>IF(AND(AK$7&lt;=$B415+$D$4,AK$9&gt;=$D415),$E415*HLOOKUP(AK$7-$B415+1,INPUTS!$D$63:$X$64,2,FALSE)/IF(AK$7=$B415,(13-MONTH($D415)),12),0)</f>
        <v>-9.6703118542583244</v>
      </c>
      <c r="AL415" s="229">
        <f>IF(AND(AL$7&lt;=$B415+$D$4,AL$9&gt;=$D415),$E415*HLOOKUP(AL$7-$B415+1,INPUTS!$D$63:$X$64,2,FALSE)/IF(AL$7=$B415,(13-MONTH($D415)),12),0)</f>
        <v>-9.6703118542583244</v>
      </c>
      <c r="AM415" s="229">
        <f>IF(AND(AM$7&lt;=$B415+$D$4,AM$9&gt;=$D415),$E415*HLOOKUP(AM$7-$B415+1,INPUTS!$D$63:$X$64,2,FALSE)/IF(AM$7=$B415,(13-MONTH($D415)),12),0)</f>
        <v>-9.6703118542583244</v>
      </c>
      <c r="AN415" s="229">
        <f>IF(AND(AN$7&lt;=$B415+$D$4,AN$9&gt;=$D415),$E415*HLOOKUP(AN$7-$B415+1,INPUTS!$D$63:$X$64,2,FALSE)/IF(AN$7=$B415,(13-MONTH($D415)),12),0)</f>
        <v>-9.6703118542583244</v>
      </c>
      <c r="AO415" s="229">
        <f>IF(AND(AO$7&lt;=$B415+$D$4,AO$9&gt;=$D415),$E415*HLOOKUP(AO$7-$B415+1,INPUTS!$D$63:$X$64,2,FALSE)/IF(AO$7=$B415,(13-MONTH($D415)),12),0)</f>
        <v>-9.6703118542583244</v>
      </c>
      <c r="AP415" s="229">
        <f>IF(AND(AP$7&lt;=$B415+$D$4,AP$9&gt;=$D415),$E415*HLOOKUP(AP$7-$B415+1,INPUTS!$D$63:$X$64,2,FALSE)/IF(AP$7=$B415,(13-MONTH($D415)),12),0)</f>
        <v>-9.6703118542583244</v>
      </c>
      <c r="AQ415" s="229">
        <f>IF(AND(AQ$7&lt;=$B415+$D$4,AQ$9&gt;=$D415),$E415*HLOOKUP(AQ$7-$B415+1,INPUTS!$D$63:$X$64,2,FALSE)/IF(AQ$7=$B415,(13-MONTH($D415)),12),0)</f>
        <v>-8.9442682159416584</v>
      </c>
      <c r="AR415" s="229">
        <f>IF(AND(AR$7&lt;=$B415+$D$4,AR$9&gt;=$D415),$E415*HLOOKUP(AR$7-$B415+1,INPUTS!$D$63:$X$64,2,FALSE)/IF(AR$7=$B415,(13-MONTH($D415)),12),0)</f>
        <v>-8.9442682159416584</v>
      </c>
      <c r="AS415" s="229">
        <f>IF(AND(AS$7&lt;=$B415+$D$4,AS$9&gt;=$D415),$E415*HLOOKUP(AS$7-$B415+1,INPUTS!$D$63:$X$64,2,FALSE)/IF(AS$7=$B415,(13-MONTH($D415)),12),0)</f>
        <v>-8.9442682159416584</v>
      </c>
      <c r="AT415" s="229">
        <f>IF(AND(AT$7&lt;=$B415+$D$4,AT$9&gt;=$D415),$E415*HLOOKUP(AT$7-$B415+1,INPUTS!$D$63:$X$64,2,FALSE)/IF(AT$7=$B415,(13-MONTH($D415)),12),0)</f>
        <v>-8.9442682159416584</v>
      </c>
      <c r="AU415" s="229">
        <f>IF(AND(AU$7&lt;=$B415+$D$4,AU$9&gt;=$D415),$E415*HLOOKUP(AU$7-$B415+1,INPUTS!$D$63:$X$64,2,FALSE)/IF(AU$7=$B415,(13-MONTH($D415)),12),0)</f>
        <v>-8.9442682159416584</v>
      </c>
      <c r="AV415" s="229">
        <f>IF(AND(AV$7&lt;=$B415+$D$4,AV$9&gt;=$D415),$E415*HLOOKUP(AV$7-$B415+1,INPUTS!$D$63:$X$64,2,FALSE)/IF(AV$7=$B415,(13-MONTH($D415)),12),0)</f>
        <v>-8.9442682159416584</v>
      </c>
      <c r="AW415" s="229">
        <f>IF(AND(AW$7&lt;=$B415+$D$4,AW$9&gt;=$D415),$E415*HLOOKUP(AW$7-$B415+1,INPUTS!$D$63:$X$64,2,FALSE)/IF(AW$7=$B415,(13-MONTH($D415)),12),0)</f>
        <v>-8.9442682159416584</v>
      </c>
      <c r="AX415" s="229">
        <f>IF(AND(AX$7&lt;=$B415+$D$4,AX$9&gt;=$D415),$E415*HLOOKUP(AX$7-$B415+1,INPUTS!$D$63:$X$64,2,FALSE)/IF(AX$7=$B415,(13-MONTH($D415)),12),0)</f>
        <v>-8.9442682159416584</v>
      </c>
      <c r="AY415" s="229">
        <f>IF(AND(AY$7&lt;=$B415+$D$4,AY$9&gt;=$D415),$E415*HLOOKUP(AY$7-$B415+1,INPUTS!$D$63:$X$64,2,FALSE)/IF(AY$7=$B415,(13-MONTH($D415)),12),0)</f>
        <v>-8.9442682159416584</v>
      </c>
      <c r="AZ415" s="229">
        <f>IF(AND(AZ$7&lt;=$B415+$D$4,AZ$9&gt;=$D415),$E415*HLOOKUP(AZ$7-$B415+1,INPUTS!$D$63:$X$64,2,FALSE)/IF(AZ$7=$B415,(13-MONTH($D415)),12),0)</f>
        <v>-8.9442682159416584</v>
      </c>
      <c r="BA415" s="229">
        <f>IF(AND(BA$7&lt;=$B415+$D$4,BA$9&gt;=$D415),$E415*HLOOKUP(BA$7-$B415+1,INPUTS!$D$63:$X$64,2,FALSE)/IF(BA$7=$B415,(13-MONTH($D415)),12),0)</f>
        <v>-8.9442682159416584</v>
      </c>
      <c r="BB415" s="229">
        <f>IF(AND(BB$7&lt;=$B415+$D$4,BB$9&gt;=$D415),$E415*HLOOKUP(BB$7-$B415+1,INPUTS!$D$63:$X$64,2,FALSE)/IF(BB$7=$B415,(13-MONTH($D415)),12),0)</f>
        <v>-8.9442682159416584</v>
      </c>
      <c r="BC415" s="229">
        <f>IF(AND(BC$7&lt;=$B415+$D$4,BC$9&gt;=$D415),$E415*HLOOKUP(BC$7-$B415+1,INPUTS!$D$63:$X$64,2,FALSE)/IF(BC$7=$B415,(13-MONTH($D415)),12),0)</f>
        <v>-8.2744862617749924</v>
      </c>
      <c r="BD415" s="229">
        <f>IF(AND(BD$7&lt;=$B415+$D$4,BD$9&gt;=$D415),$E415*HLOOKUP(BD$7-$B415+1,INPUTS!$D$63:$X$64,2,FALSE)/IF(BD$7=$B415,(13-MONTH($D415)),12),0)</f>
        <v>-8.2744862617749924</v>
      </c>
      <c r="BE415" s="229">
        <f>IF(AND(BE$7&lt;=$B415+$D$4,BE$9&gt;=$D415),$E415*HLOOKUP(BE$7-$B415+1,INPUTS!$D$63:$X$64,2,FALSE)/IF(BE$7=$B415,(13-MONTH($D415)),12),0)</f>
        <v>-8.2744862617749924</v>
      </c>
      <c r="BF415" s="229">
        <f>IF(AND(BF$7&lt;=$B415+$D$4,BF$9&gt;=$D415),$E415*HLOOKUP(BF$7-$B415+1,INPUTS!$D$63:$X$64,2,FALSE)/IF(BF$7=$B415,(13-MONTH($D415)),12),0)</f>
        <v>-8.2744862617749924</v>
      </c>
      <c r="BG415" s="229">
        <f>IF(AND(BG$7&lt;=$B415+$D$4,BG$9&gt;=$D415),$E415*HLOOKUP(BG$7-$B415+1,INPUTS!$D$63:$X$64,2,FALSE)/IF(BG$7=$B415,(13-MONTH($D415)),12),0)</f>
        <v>-8.2744862617749924</v>
      </c>
      <c r="BH415" s="229">
        <f>IF(AND(BH$7&lt;=$B415+$D$4,BH$9&gt;=$D415),$E415*HLOOKUP(BH$7-$B415+1,INPUTS!$D$63:$X$64,2,FALSE)/IF(BH$7=$B415,(13-MONTH($D415)),12),0)</f>
        <v>-8.2744862617749924</v>
      </c>
      <c r="BI415" s="229">
        <f>IF(AND(BI$7&lt;=$B415+$D$4,BI$9&gt;=$D415),$E415*HLOOKUP(BI$7-$B415+1,INPUTS!$D$63:$X$64,2,FALSE)/IF(BI$7=$B415,(13-MONTH($D415)),12),0)</f>
        <v>-8.2744862617749924</v>
      </c>
      <c r="BJ415" s="229">
        <f>IF(AND(BJ$7&lt;=$B415+$D$4,BJ$9&gt;=$D415),$E415*HLOOKUP(BJ$7-$B415+1,INPUTS!$D$63:$X$64,2,FALSE)/IF(BJ$7=$B415,(13-MONTH($D415)),12),0)</f>
        <v>-8.2744862617749924</v>
      </c>
      <c r="BK415" s="229">
        <f>IF(AND(BK$7&lt;=$B415+$D$4,BK$9&gt;=$D415),$E415*HLOOKUP(BK$7-$B415+1,INPUTS!$D$63:$X$64,2,FALSE)/IF(BK$7=$B415,(13-MONTH($D415)),12),0)</f>
        <v>-8.2744862617749924</v>
      </c>
      <c r="BL415" s="229">
        <f>IF(AND(BL$7&lt;=$B415+$D$4,BL$9&gt;=$D415),$E415*HLOOKUP(BL$7-$B415+1,INPUTS!$D$63:$X$64,2,FALSE)/IF(BL$7=$B415,(13-MONTH($D415)),12),0)</f>
        <v>-8.2744862617749924</v>
      </c>
      <c r="BM415" s="229">
        <f>IF(AND(BM$7&lt;=$B415+$D$4,BM$9&gt;=$D415),$E415*HLOOKUP(BM$7-$B415+1,INPUTS!$D$63:$X$64,2,FALSE)/IF(BM$7=$B415,(13-MONTH($D415)),12),0)</f>
        <v>-8.2744862617749924</v>
      </c>
      <c r="BN415" s="229">
        <f>IF(AND(BN$7&lt;=$B415+$D$4,BN$9&gt;=$D415),$E415*HLOOKUP(BN$7-$B415+1,INPUTS!$D$63:$X$64,2,FALSE)/IF(BN$7=$B415,(13-MONTH($D415)),12),0)</f>
        <v>-8.2744862617749924</v>
      </c>
      <c r="BO415" s="229">
        <f>IF(AND(BO$7&lt;=$B415+$D$4,BO$9&gt;=$D415),$E415*HLOOKUP(BO$7-$B415+1,INPUTS!$D$63:$X$64,2,FALSE)/IF(BO$7=$B415,(13-MONTH($D415)),12),0)</f>
        <v>-7.6529286083083266</v>
      </c>
      <c r="BP415" s="229">
        <f>IF(AND(BP$7&lt;=$B415+$D$4,BP$9&gt;=$D415),$E415*HLOOKUP(BP$7-$B415+1,INPUTS!$D$63:$X$64,2,FALSE)/IF(BP$7=$B415,(13-MONTH($D415)),12),0)</f>
        <v>-7.6529286083083266</v>
      </c>
      <c r="BQ415" s="229">
        <f>IF(AND(BQ$7&lt;=$B415+$D$4,BQ$9&gt;=$D415),$E415*HLOOKUP(BQ$7-$B415+1,INPUTS!$D$63:$X$64,2,FALSE)/IF(BQ$7=$B415,(13-MONTH($D415)),12),0)</f>
        <v>-7.6529286083083266</v>
      </c>
      <c r="BR415" s="229">
        <f>IF(AND(BR$7&lt;=$B415+$D$4,BR$9&gt;=$D415),$E415*HLOOKUP(BR$7-$B415+1,INPUTS!$D$63:$X$64,2,FALSE)/IF(BR$7=$B415,(13-MONTH($D415)),12),0)</f>
        <v>-7.6529286083083266</v>
      </c>
      <c r="BS415" s="229">
        <f>IF(AND(BS$7&lt;=$B415+$D$4,BS$9&gt;=$D415),$E415*HLOOKUP(BS$7-$B415+1,INPUTS!$D$63:$X$64,2,FALSE)/IF(BS$7=$B415,(13-MONTH($D415)),12),0)</f>
        <v>-7.6529286083083266</v>
      </c>
      <c r="BT415" s="229">
        <f>IF(AND(BT$7&lt;=$B415+$D$4,BT$9&gt;=$D415),$E415*HLOOKUP(BT$7-$B415+1,INPUTS!$D$63:$X$64,2,FALSE)/IF(BT$7=$B415,(13-MONTH($D415)),12),0)</f>
        <v>-7.6529286083083266</v>
      </c>
      <c r="BU415" s="229">
        <f>IF(AND(BU$7&lt;=$B415+$D$4,BU$9&gt;=$D415),$E415*HLOOKUP(BU$7-$B415+1,INPUTS!$D$63:$X$64,2,FALSE)/IF(BU$7=$B415,(13-MONTH($D415)),12),0)</f>
        <v>-7.6529286083083266</v>
      </c>
      <c r="BV415" s="229">
        <f>IF(AND(BV$7&lt;=$B415+$D$4,BV$9&gt;=$D415),$E415*HLOOKUP(BV$7-$B415+1,INPUTS!$D$63:$X$64,2,FALSE)/IF(BV$7=$B415,(13-MONTH($D415)),12),0)</f>
        <v>-7.6529286083083266</v>
      </c>
      <c r="BW415" s="229">
        <f>IF(AND(BW$7&lt;=$B415+$D$4,BW$9&gt;=$D415),$E415*HLOOKUP(BW$7-$B415+1,INPUTS!$D$63:$X$64,2,FALSE)/IF(BW$7=$B415,(13-MONTH($D415)),12),0)</f>
        <v>-7.6529286083083266</v>
      </c>
      <c r="BX415" s="229">
        <f>IF(AND(BX$7&lt;=$B415+$D$4,BX$9&gt;=$D415),$E415*HLOOKUP(BX$7-$B415+1,INPUTS!$D$63:$X$64,2,FALSE)/IF(BX$7=$B415,(13-MONTH($D415)),12),0)</f>
        <v>-7.6529286083083266</v>
      </c>
      <c r="BY415" s="229">
        <f>IF(AND(BY$7&lt;=$B415+$D$4,BY$9&gt;=$D415),$E415*HLOOKUP(BY$7-$B415+1,INPUTS!$D$63:$X$64,2,FALSE)/IF(BY$7=$B415,(13-MONTH($D415)),12),0)</f>
        <v>-7.6529286083083266</v>
      </c>
      <c r="BZ415" s="229">
        <f>IF(AND(BZ$7&lt;=$B415+$D$4,BZ$9&gt;=$D415),$E415*HLOOKUP(BZ$7-$B415+1,INPUTS!$D$63:$X$64,2,FALSE)/IF(BZ$7=$B415,(13-MONTH($D415)),12),0)</f>
        <v>-7.6529286083083266</v>
      </c>
    </row>
    <row r="416" spans="1:78" x14ac:dyDescent="0.2">
      <c r="A416" s="7" t="str">
        <f t="shared" si="363"/>
        <v>Roll-in 4</v>
      </c>
      <c r="B416" s="7">
        <f t="shared" si="364"/>
        <v>2021</v>
      </c>
      <c r="C416" s="7">
        <f t="shared" si="367"/>
        <v>25</v>
      </c>
      <c r="D416" s="165">
        <f t="shared" si="365"/>
        <v>44227</v>
      </c>
      <c r="E416" s="68">
        <f t="shared" si="366"/>
        <v>-1441.8048399999998</v>
      </c>
      <c r="F416" s="77"/>
      <c r="G416" s="229">
        <f>IF(AND(G$7&lt;=$B416+$D$4,G$9&gt;=$D416),$E416*HLOOKUP(G$7-$B416+1,INPUTS!$D$63:$X$64,2,FALSE)/IF(G$7=$B416,(13-MONTH($D416)),12),0)</f>
        <v>0</v>
      </c>
      <c r="H416" s="229">
        <f>IF(AND(H$7&lt;=$B416+$D$4,H$9&gt;=$D416),$E416*HLOOKUP(H$7-$B416+1,INPUTS!$D$63:$X$64,2,FALSE)/IF(H$7=$B416,(13-MONTH($D416)),12),0)</f>
        <v>0</v>
      </c>
      <c r="I416" s="229">
        <f>IF(AND(I$7&lt;=$B416+$D$4,I$9&gt;=$D416),$E416*HLOOKUP(I$7-$B416+1,INPUTS!$D$63:$X$64,2,FALSE)/IF(I$7=$B416,(13-MONTH($D416)),12),0)</f>
        <v>0</v>
      </c>
      <c r="J416" s="229">
        <f>IF(AND(J$7&lt;=$B416+$D$4,J$9&gt;=$D416),$E416*HLOOKUP(J$7-$B416+1,INPUTS!$D$63:$X$64,2,FALSE)/IF(J$7=$B416,(13-MONTH($D416)),12),0)</f>
        <v>0</v>
      </c>
      <c r="K416" s="229">
        <f>IF(AND(K$7&lt;=$B416+$D$4,K$9&gt;=$D416),$E416*HLOOKUP(K$7-$B416+1,INPUTS!$D$63:$X$64,2,FALSE)/IF(K$7=$B416,(13-MONTH($D416)),12),0)</f>
        <v>0</v>
      </c>
      <c r="L416" s="229">
        <f>IF(AND(L$7&lt;=$B416+$D$4,L$9&gt;=$D416),$E416*HLOOKUP(L$7-$B416+1,INPUTS!$D$63:$X$64,2,FALSE)/IF(L$7=$B416,(13-MONTH($D416)),12),0)</f>
        <v>0</v>
      </c>
      <c r="M416" s="229">
        <f>IF(AND(M$7&lt;=$B416+$D$4,M$9&gt;=$D416),$E416*HLOOKUP(M$7-$B416+1,INPUTS!$D$63:$X$64,2,FALSE)/IF(M$7=$B416,(13-MONTH($D416)),12),0)</f>
        <v>0</v>
      </c>
      <c r="N416" s="229">
        <f>IF(AND(N$7&lt;=$B416+$D$4,N$9&gt;=$D416),$E416*HLOOKUP(N$7-$B416+1,INPUTS!$D$63:$X$64,2,FALSE)/IF(N$7=$B416,(13-MONTH($D416)),12),0)</f>
        <v>0</v>
      </c>
      <c r="O416" s="229">
        <f>IF(AND(O$7&lt;=$B416+$D$4,O$9&gt;=$D416),$E416*HLOOKUP(O$7-$B416+1,INPUTS!$D$63:$X$64,2,FALSE)/IF(O$7=$B416,(13-MONTH($D416)),12),0)</f>
        <v>0</v>
      </c>
      <c r="P416" s="229">
        <f>IF(AND(P$7&lt;=$B416+$D$4,P$9&gt;=$D416),$E416*HLOOKUP(P$7-$B416+1,INPUTS!$D$63:$X$64,2,FALSE)/IF(P$7=$B416,(13-MONTH($D416)),12),0)</f>
        <v>0</v>
      </c>
      <c r="Q416" s="229">
        <f>IF(AND(Q$7&lt;=$B416+$D$4,Q$9&gt;=$D416),$E416*HLOOKUP(Q$7-$B416+1,INPUTS!$D$63:$X$64,2,FALSE)/IF(Q$7=$B416,(13-MONTH($D416)),12),0)</f>
        <v>0</v>
      </c>
      <c r="R416" s="229">
        <f>IF(AND(R$7&lt;=$B416+$D$4,R$9&gt;=$D416),$E416*HLOOKUP(R$7-$B416+1,INPUTS!$D$63:$X$64,2,FALSE)/IF(R$7=$B416,(13-MONTH($D416)),12),0)</f>
        <v>0</v>
      </c>
      <c r="S416" s="229">
        <f>IF(AND(S$7&lt;=$B416+$D$4,S$9&gt;=$D416),$E416*HLOOKUP(S$7-$B416+1,INPUTS!$D$63:$X$64,2,FALSE)/IF(S$7=$B416,(13-MONTH($D416)),12),0)</f>
        <v>0</v>
      </c>
      <c r="T416" s="229">
        <f>IF(AND(T$7&lt;=$B416+$D$4,T$9&gt;=$D416),$E416*HLOOKUP(T$7-$B416+1,INPUTS!$D$63:$X$64,2,FALSE)/IF(T$7=$B416,(13-MONTH($D416)),12),0)</f>
        <v>0</v>
      </c>
      <c r="U416" s="229">
        <f>IF(AND(U$7&lt;=$B416+$D$4,U$9&gt;=$D416),$E416*HLOOKUP(U$7-$B416+1,INPUTS!$D$63:$X$64,2,FALSE)/IF(U$7=$B416,(13-MONTH($D416)),12),0)</f>
        <v>0</v>
      </c>
      <c r="V416" s="229">
        <f>IF(AND(V$7&lt;=$B416+$D$4,V$9&gt;=$D416),$E416*HLOOKUP(V$7-$B416+1,INPUTS!$D$63:$X$64,2,FALSE)/IF(V$7=$B416,(13-MONTH($D416)),12),0)</f>
        <v>0</v>
      </c>
      <c r="W416" s="229">
        <f>IF(AND(W$7&lt;=$B416+$D$4,W$9&gt;=$D416),$E416*HLOOKUP(W$7-$B416+1,INPUTS!$D$63:$X$64,2,FALSE)/IF(W$7=$B416,(13-MONTH($D416)),12),0)</f>
        <v>0</v>
      </c>
      <c r="X416" s="229">
        <f>IF(AND(X$7&lt;=$B416+$D$4,X$9&gt;=$D416),$E416*HLOOKUP(X$7-$B416+1,INPUTS!$D$63:$X$64,2,FALSE)/IF(X$7=$B416,(13-MONTH($D416)),12),0)</f>
        <v>0</v>
      </c>
      <c r="Y416" s="229">
        <f>IF(AND(Y$7&lt;=$B416+$D$4,Y$9&gt;=$D416),$E416*HLOOKUP(Y$7-$B416+1,INPUTS!$D$63:$X$64,2,FALSE)/IF(Y$7=$B416,(13-MONTH($D416)),12),0)</f>
        <v>0</v>
      </c>
      <c r="Z416" s="229">
        <f>IF(AND(Z$7&lt;=$B416+$D$4,Z$9&gt;=$D416),$E416*HLOOKUP(Z$7-$B416+1,INPUTS!$D$63:$X$64,2,FALSE)/IF(Z$7=$B416,(13-MONTH($D416)),12),0)</f>
        <v>0</v>
      </c>
      <c r="AA416" s="229">
        <f>IF(AND(AA$7&lt;=$B416+$D$4,AA$9&gt;=$D416),$E416*HLOOKUP(AA$7-$B416+1,INPUTS!$D$63:$X$64,2,FALSE)/IF(AA$7=$B416,(13-MONTH($D416)),12),0)</f>
        <v>0</v>
      </c>
      <c r="AB416" s="229">
        <f>IF(AND(AB$7&lt;=$B416+$D$4,AB$9&gt;=$D416),$E416*HLOOKUP(AB$7-$B416+1,INPUTS!$D$63:$X$64,2,FALSE)/IF(AB$7=$B416,(13-MONTH($D416)),12),0)</f>
        <v>0</v>
      </c>
      <c r="AC416" s="229">
        <f>IF(AND(AC$7&lt;=$B416+$D$4,AC$9&gt;=$D416),$E416*HLOOKUP(AC$7-$B416+1,INPUTS!$D$63:$X$64,2,FALSE)/IF(AC$7=$B416,(13-MONTH($D416)),12),0)</f>
        <v>0</v>
      </c>
      <c r="AD416" s="229">
        <f>IF(AND(AD$7&lt;=$B416+$D$4,AD$9&gt;=$D416),$E416*HLOOKUP(AD$7-$B416+1,INPUTS!$D$63:$X$64,2,FALSE)/IF(AD$7=$B416,(13-MONTH($D416)),12),0)</f>
        <v>0</v>
      </c>
      <c r="AE416" s="229">
        <f>IF(AND(AE$7&lt;=$B416+$D$4,AE$9&gt;=$D416),$E416*HLOOKUP(AE$7-$B416+1,INPUTS!$D$63:$X$64,2,FALSE)/IF(AE$7=$B416,(13-MONTH($D416)),12),0)</f>
        <v>-4.5056401249999993</v>
      </c>
      <c r="AF416" s="229">
        <f>IF(AND(AF$7&lt;=$B416+$D$4,AF$9&gt;=$D416),$E416*HLOOKUP(AF$7-$B416+1,INPUTS!$D$63:$X$64,2,FALSE)/IF(AF$7=$B416,(13-MONTH($D416)),12),0)</f>
        <v>-4.5056401249999993</v>
      </c>
      <c r="AG416" s="229">
        <f>IF(AND(AG$7&lt;=$B416+$D$4,AG$9&gt;=$D416),$E416*HLOOKUP(AG$7-$B416+1,INPUTS!$D$63:$X$64,2,FALSE)/IF(AG$7=$B416,(13-MONTH($D416)),12),0)</f>
        <v>-4.5056401249999993</v>
      </c>
      <c r="AH416" s="229">
        <f>IF(AND(AH$7&lt;=$B416+$D$4,AH$9&gt;=$D416),$E416*HLOOKUP(AH$7-$B416+1,INPUTS!$D$63:$X$64,2,FALSE)/IF(AH$7=$B416,(13-MONTH($D416)),12),0)</f>
        <v>-4.5056401249999993</v>
      </c>
      <c r="AI416" s="229">
        <f>IF(AND(AI$7&lt;=$B416+$D$4,AI$9&gt;=$D416),$E416*HLOOKUP(AI$7-$B416+1,INPUTS!$D$63:$X$64,2,FALSE)/IF(AI$7=$B416,(13-MONTH($D416)),12),0)</f>
        <v>-4.5056401249999993</v>
      </c>
      <c r="AJ416" s="229">
        <f>IF(AND(AJ$7&lt;=$B416+$D$4,AJ$9&gt;=$D416),$E416*HLOOKUP(AJ$7-$B416+1,INPUTS!$D$63:$X$64,2,FALSE)/IF(AJ$7=$B416,(13-MONTH($D416)),12),0)</f>
        <v>-4.5056401249999993</v>
      </c>
      <c r="AK416" s="229">
        <f>IF(AND(AK$7&lt;=$B416+$D$4,AK$9&gt;=$D416),$E416*HLOOKUP(AK$7-$B416+1,INPUTS!$D$63:$X$64,2,FALSE)/IF(AK$7=$B416,(13-MONTH($D416)),12),0)</f>
        <v>-4.5056401249999993</v>
      </c>
      <c r="AL416" s="229">
        <f>IF(AND(AL$7&lt;=$B416+$D$4,AL$9&gt;=$D416),$E416*HLOOKUP(AL$7-$B416+1,INPUTS!$D$63:$X$64,2,FALSE)/IF(AL$7=$B416,(13-MONTH($D416)),12),0)</f>
        <v>-4.5056401249999993</v>
      </c>
      <c r="AM416" s="229">
        <f>IF(AND(AM$7&lt;=$B416+$D$4,AM$9&gt;=$D416),$E416*HLOOKUP(AM$7-$B416+1,INPUTS!$D$63:$X$64,2,FALSE)/IF(AM$7=$B416,(13-MONTH($D416)),12),0)</f>
        <v>-4.5056401249999993</v>
      </c>
      <c r="AN416" s="229">
        <f>IF(AND(AN$7&lt;=$B416+$D$4,AN$9&gt;=$D416),$E416*HLOOKUP(AN$7-$B416+1,INPUTS!$D$63:$X$64,2,FALSE)/IF(AN$7=$B416,(13-MONTH($D416)),12),0)</f>
        <v>-4.5056401249999993</v>
      </c>
      <c r="AO416" s="229">
        <f>IF(AND(AO$7&lt;=$B416+$D$4,AO$9&gt;=$D416),$E416*HLOOKUP(AO$7-$B416+1,INPUTS!$D$63:$X$64,2,FALSE)/IF(AO$7=$B416,(13-MONTH($D416)),12),0)</f>
        <v>-4.5056401249999993</v>
      </c>
      <c r="AP416" s="229">
        <f>IF(AND(AP$7&lt;=$B416+$D$4,AP$9&gt;=$D416),$E416*HLOOKUP(AP$7-$B416+1,INPUTS!$D$63:$X$64,2,FALSE)/IF(AP$7=$B416,(13-MONTH($D416)),12),0)</f>
        <v>-4.5056401249999993</v>
      </c>
      <c r="AQ416" s="229">
        <f>IF(AND(AQ$7&lt;=$B416+$D$4,AQ$9&gt;=$D416),$E416*HLOOKUP(AQ$7-$B416+1,INPUTS!$D$63:$X$64,2,FALSE)/IF(AQ$7=$B416,(13-MONTH($D416)),12),0)</f>
        <v>-8.6736576166333332</v>
      </c>
      <c r="AR416" s="229">
        <f>IF(AND(AR$7&lt;=$B416+$D$4,AR$9&gt;=$D416),$E416*HLOOKUP(AR$7-$B416+1,INPUTS!$D$63:$X$64,2,FALSE)/IF(AR$7=$B416,(13-MONTH($D416)),12),0)</f>
        <v>-8.6736576166333332</v>
      </c>
      <c r="AS416" s="229">
        <f>IF(AND(AS$7&lt;=$B416+$D$4,AS$9&gt;=$D416),$E416*HLOOKUP(AS$7-$B416+1,INPUTS!$D$63:$X$64,2,FALSE)/IF(AS$7=$B416,(13-MONTH($D416)),12),0)</f>
        <v>-8.6736576166333332</v>
      </c>
      <c r="AT416" s="229">
        <f>IF(AND(AT$7&lt;=$B416+$D$4,AT$9&gt;=$D416),$E416*HLOOKUP(AT$7-$B416+1,INPUTS!$D$63:$X$64,2,FALSE)/IF(AT$7=$B416,(13-MONTH($D416)),12),0)</f>
        <v>-8.6736576166333332</v>
      </c>
      <c r="AU416" s="229">
        <f>IF(AND(AU$7&lt;=$B416+$D$4,AU$9&gt;=$D416),$E416*HLOOKUP(AU$7-$B416+1,INPUTS!$D$63:$X$64,2,FALSE)/IF(AU$7=$B416,(13-MONTH($D416)),12),0)</f>
        <v>-8.6736576166333332</v>
      </c>
      <c r="AV416" s="229">
        <f>IF(AND(AV$7&lt;=$B416+$D$4,AV$9&gt;=$D416),$E416*HLOOKUP(AV$7-$B416+1,INPUTS!$D$63:$X$64,2,FALSE)/IF(AV$7=$B416,(13-MONTH($D416)),12),0)</f>
        <v>-8.6736576166333332</v>
      </c>
      <c r="AW416" s="229">
        <f>IF(AND(AW$7&lt;=$B416+$D$4,AW$9&gt;=$D416),$E416*HLOOKUP(AW$7-$B416+1,INPUTS!$D$63:$X$64,2,FALSE)/IF(AW$7=$B416,(13-MONTH($D416)),12),0)</f>
        <v>-8.6736576166333332</v>
      </c>
      <c r="AX416" s="229">
        <f>IF(AND(AX$7&lt;=$B416+$D$4,AX$9&gt;=$D416),$E416*HLOOKUP(AX$7-$B416+1,INPUTS!$D$63:$X$64,2,FALSE)/IF(AX$7=$B416,(13-MONTH($D416)),12),0)</f>
        <v>-8.6736576166333332</v>
      </c>
      <c r="AY416" s="229">
        <f>IF(AND(AY$7&lt;=$B416+$D$4,AY$9&gt;=$D416),$E416*HLOOKUP(AY$7-$B416+1,INPUTS!$D$63:$X$64,2,FALSE)/IF(AY$7=$B416,(13-MONTH($D416)),12),0)</f>
        <v>-8.6736576166333332</v>
      </c>
      <c r="AZ416" s="229">
        <f>IF(AND(AZ$7&lt;=$B416+$D$4,AZ$9&gt;=$D416),$E416*HLOOKUP(AZ$7-$B416+1,INPUTS!$D$63:$X$64,2,FALSE)/IF(AZ$7=$B416,(13-MONTH($D416)),12),0)</f>
        <v>-8.6736576166333332</v>
      </c>
      <c r="BA416" s="229">
        <f>IF(AND(BA$7&lt;=$B416+$D$4,BA$9&gt;=$D416),$E416*HLOOKUP(BA$7-$B416+1,INPUTS!$D$63:$X$64,2,FALSE)/IF(BA$7=$B416,(13-MONTH($D416)),12),0)</f>
        <v>-8.6736576166333332</v>
      </c>
      <c r="BB416" s="229">
        <f>IF(AND(BB$7&lt;=$B416+$D$4,BB$9&gt;=$D416),$E416*HLOOKUP(BB$7-$B416+1,INPUTS!$D$63:$X$64,2,FALSE)/IF(BB$7=$B416,(13-MONTH($D416)),12),0)</f>
        <v>-8.6736576166333332</v>
      </c>
      <c r="BC416" s="229">
        <f>IF(AND(BC$7&lt;=$B416+$D$4,BC$9&gt;=$D416),$E416*HLOOKUP(BC$7-$B416+1,INPUTS!$D$63:$X$64,2,FALSE)/IF(BC$7=$B416,(13-MONTH($D416)),12),0)</f>
        <v>-8.0224424305666648</v>
      </c>
      <c r="BD416" s="229">
        <f>IF(AND(BD$7&lt;=$B416+$D$4,BD$9&gt;=$D416),$E416*HLOOKUP(BD$7-$B416+1,INPUTS!$D$63:$X$64,2,FALSE)/IF(BD$7=$B416,(13-MONTH($D416)),12),0)</f>
        <v>-8.0224424305666648</v>
      </c>
      <c r="BE416" s="229">
        <f>IF(AND(BE$7&lt;=$B416+$D$4,BE$9&gt;=$D416),$E416*HLOOKUP(BE$7-$B416+1,INPUTS!$D$63:$X$64,2,FALSE)/IF(BE$7=$B416,(13-MONTH($D416)),12),0)</f>
        <v>-8.0224424305666648</v>
      </c>
      <c r="BF416" s="229">
        <f>IF(AND(BF$7&lt;=$B416+$D$4,BF$9&gt;=$D416),$E416*HLOOKUP(BF$7-$B416+1,INPUTS!$D$63:$X$64,2,FALSE)/IF(BF$7=$B416,(13-MONTH($D416)),12),0)</f>
        <v>-8.0224424305666648</v>
      </c>
      <c r="BG416" s="229">
        <f>IF(AND(BG$7&lt;=$B416+$D$4,BG$9&gt;=$D416),$E416*HLOOKUP(BG$7-$B416+1,INPUTS!$D$63:$X$64,2,FALSE)/IF(BG$7=$B416,(13-MONTH($D416)),12),0)</f>
        <v>-8.0224424305666648</v>
      </c>
      <c r="BH416" s="229">
        <f>IF(AND(BH$7&lt;=$B416+$D$4,BH$9&gt;=$D416),$E416*HLOOKUP(BH$7-$B416+1,INPUTS!$D$63:$X$64,2,FALSE)/IF(BH$7=$B416,(13-MONTH($D416)),12),0)</f>
        <v>-8.0224424305666648</v>
      </c>
      <c r="BI416" s="229">
        <f>IF(AND(BI$7&lt;=$B416+$D$4,BI$9&gt;=$D416),$E416*HLOOKUP(BI$7-$B416+1,INPUTS!$D$63:$X$64,2,FALSE)/IF(BI$7=$B416,(13-MONTH($D416)),12),0)</f>
        <v>-8.0224424305666648</v>
      </c>
      <c r="BJ416" s="229">
        <f>IF(AND(BJ$7&lt;=$B416+$D$4,BJ$9&gt;=$D416),$E416*HLOOKUP(BJ$7-$B416+1,INPUTS!$D$63:$X$64,2,FALSE)/IF(BJ$7=$B416,(13-MONTH($D416)),12),0)</f>
        <v>-8.0224424305666648</v>
      </c>
      <c r="BK416" s="229">
        <f>IF(AND(BK$7&lt;=$B416+$D$4,BK$9&gt;=$D416),$E416*HLOOKUP(BK$7-$B416+1,INPUTS!$D$63:$X$64,2,FALSE)/IF(BK$7=$B416,(13-MONTH($D416)),12),0)</f>
        <v>-8.0224424305666648</v>
      </c>
      <c r="BL416" s="229">
        <f>IF(AND(BL$7&lt;=$B416+$D$4,BL$9&gt;=$D416),$E416*HLOOKUP(BL$7-$B416+1,INPUTS!$D$63:$X$64,2,FALSE)/IF(BL$7=$B416,(13-MONTH($D416)),12),0)</f>
        <v>-8.0224424305666648</v>
      </c>
      <c r="BM416" s="229">
        <f>IF(AND(BM$7&lt;=$B416+$D$4,BM$9&gt;=$D416),$E416*HLOOKUP(BM$7-$B416+1,INPUTS!$D$63:$X$64,2,FALSE)/IF(BM$7=$B416,(13-MONTH($D416)),12),0)</f>
        <v>-8.0224424305666648</v>
      </c>
      <c r="BN416" s="229">
        <f>IF(AND(BN$7&lt;=$B416+$D$4,BN$9&gt;=$D416),$E416*HLOOKUP(BN$7-$B416+1,INPUTS!$D$63:$X$64,2,FALSE)/IF(BN$7=$B416,(13-MONTH($D416)),12),0)</f>
        <v>-8.0224424305666648</v>
      </c>
      <c r="BO416" s="229">
        <f>IF(AND(BO$7&lt;=$B416+$D$4,BO$9&gt;=$D416),$E416*HLOOKUP(BO$7-$B416+1,INPUTS!$D$63:$X$64,2,FALSE)/IF(BO$7=$B416,(13-MONTH($D416)),12),0)</f>
        <v>-7.4216904138999986</v>
      </c>
      <c r="BP416" s="229">
        <f>IF(AND(BP$7&lt;=$B416+$D$4,BP$9&gt;=$D416),$E416*HLOOKUP(BP$7-$B416+1,INPUTS!$D$63:$X$64,2,FALSE)/IF(BP$7=$B416,(13-MONTH($D416)),12),0)</f>
        <v>-7.4216904138999986</v>
      </c>
      <c r="BQ416" s="229">
        <f>IF(AND(BQ$7&lt;=$B416+$D$4,BQ$9&gt;=$D416),$E416*HLOOKUP(BQ$7-$B416+1,INPUTS!$D$63:$X$64,2,FALSE)/IF(BQ$7=$B416,(13-MONTH($D416)),12),0)</f>
        <v>-7.4216904138999986</v>
      </c>
      <c r="BR416" s="229">
        <f>IF(AND(BR$7&lt;=$B416+$D$4,BR$9&gt;=$D416),$E416*HLOOKUP(BR$7-$B416+1,INPUTS!$D$63:$X$64,2,FALSE)/IF(BR$7=$B416,(13-MONTH($D416)),12),0)</f>
        <v>-7.4216904138999986</v>
      </c>
      <c r="BS416" s="229">
        <f>IF(AND(BS$7&lt;=$B416+$D$4,BS$9&gt;=$D416),$E416*HLOOKUP(BS$7-$B416+1,INPUTS!$D$63:$X$64,2,FALSE)/IF(BS$7=$B416,(13-MONTH($D416)),12),0)</f>
        <v>-7.4216904138999986</v>
      </c>
      <c r="BT416" s="229">
        <f>IF(AND(BT$7&lt;=$B416+$D$4,BT$9&gt;=$D416),$E416*HLOOKUP(BT$7-$B416+1,INPUTS!$D$63:$X$64,2,FALSE)/IF(BT$7=$B416,(13-MONTH($D416)),12),0)</f>
        <v>-7.4216904138999986</v>
      </c>
      <c r="BU416" s="229">
        <f>IF(AND(BU$7&lt;=$B416+$D$4,BU$9&gt;=$D416),$E416*HLOOKUP(BU$7-$B416+1,INPUTS!$D$63:$X$64,2,FALSE)/IF(BU$7=$B416,(13-MONTH($D416)),12),0)</f>
        <v>-7.4216904138999986</v>
      </c>
      <c r="BV416" s="229">
        <f>IF(AND(BV$7&lt;=$B416+$D$4,BV$9&gt;=$D416),$E416*HLOOKUP(BV$7-$B416+1,INPUTS!$D$63:$X$64,2,FALSE)/IF(BV$7=$B416,(13-MONTH($D416)),12),0)</f>
        <v>-7.4216904138999986</v>
      </c>
      <c r="BW416" s="229">
        <f>IF(AND(BW$7&lt;=$B416+$D$4,BW$9&gt;=$D416),$E416*HLOOKUP(BW$7-$B416+1,INPUTS!$D$63:$X$64,2,FALSE)/IF(BW$7=$B416,(13-MONTH($D416)),12),0)</f>
        <v>-7.4216904138999986</v>
      </c>
      <c r="BX416" s="229">
        <f>IF(AND(BX$7&lt;=$B416+$D$4,BX$9&gt;=$D416),$E416*HLOOKUP(BX$7-$B416+1,INPUTS!$D$63:$X$64,2,FALSE)/IF(BX$7=$B416,(13-MONTH($D416)),12),0)</f>
        <v>-7.4216904138999986</v>
      </c>
      <c r="BY416" s="229">
        <f>IF(AND(BY$7&lt;=$B416+$D$4,BY$9&gt;=$D416),$E416*HLOOKUP(BY$7-$B416+1,INPUTS!$D$63:$X$64,2,FALSE)/IF(BY$7=$B416,(13-MONTH($D416)),12),0)</f>
        <v>-7.4216904138999986</v>
      </c>
      <c r="BZ416" s="229">
        <f>IF(AND(BZ$7&lt;=$B416+$D$4,BZ$9&gt;=$D416),$E416*HLOOKUP(BZ$7-$B416+1,INPUTS!$D$63:$X$64,2,FALSE)/IF(BZ$7=$B416,(13-MONTH($D416)),12),0)</f>
        <v>-7.4216904138999986</v>
      </c>
    </row>
    <row r="417" spans="1:78" x14ac:dyDescent="0.2">
      <c r="A417" s="7" t="str">
        <f t="shared" si="363"/>
        <v>Roll-in 4</v>
      </c>
      <c r="B417" s="7">
        <f t="shared" si="364"/>
        <v>2021</v>
      </c>
      <c r="C417" s="7">
        <f t="shared" si="367"/>
        <v>26</v>
      </c>
      <c r="D417" s="165">
        <f t="shared" si="365"/>
        <v>44255</v>
      </c>
      <c r="E417" s="68">
        <f t="shared" si="366"/>
        <v>-1057.8010700000002</v>
      </c>
      <c r="F417" s="77"/>
      <c r="G417" s="229">
        <f>IF(AND(G$7&lt;=$B417+$D$4,G$9&gt;=$D417),$E417*HLOOKUP(G$7-$B417+1,INPUTS!$D$63:$X$64,2,FALSE)/IF(G$7=$B417,(13-MONTH($D417)),12),0)</f>
        <v>0</v>
      </c>
      <c r="H417" s="229">
        <f>IF(AND(H$7&lt;=$B417+$D$4,H$9&gt;=$D417),$E417*HLOOKUP(H$7-$B417+1,INPUTS!$D$63:$X$64,2,FALSE)/IF(H$7=$B417,(13-MONTH($D417)),12),0)</f>
        <v>0</v>
      </c>
      <c r="I417" s="229">
        <f>IF(AND(I$7&lt;=$B417+$D$4,I$9&gt;=$D417),$E417*HLOOKUP(I$7-$B417+1,INPUTS!$D$63:$X$64,2,FALSE)/IF(I$7=$B417,(13-MONTH($D417)),12),0)</f>
        <v>0</v>
      </c>
      <c r="J417" s="229">
        <f>IF(AND(J$7&lt;=$B417+$D$4,J$9&gt;=$D417),$E417*HLOOKUP(J$7-$B417+1,INPUTS!$D$63:$X$64,2,FALSE)/IF(J$7=$B417,(13-MONTH($D417)),12),0)</f>
        <v>0</v>
      </c>
      <c r="K417" s="229">
        <f>IF(AND(K$7&lt;=$B417+$D$4,K$9&gt;=$D417),$E417*HLOOKUP(K$7-$B417+1,INPUTS!$D$63:$X$64,2,FALSE)/IF(K$7=$B417,(13-MONTH($D417)),12),0)</f>
        <v>0</v>
      </c>
      <c r="L417" s="229">
        <f>IF(AND(L$7&lt;=$B417+$D$4,L$9&gt;=$D417),$E417*HLOOKUP(L$7-$B417+1,INPUTS!$D$63:$X$64,2,FALSE)/IF(L$7=$B417,(13-MONTH($D417)),12),0)</f>
        <v>0</v>
      </c>
      <c r="M417" s="229">
        <f>IF(AND(M$7&lt;=$B417+$D$4,M$9&gt;=$D417),$E417*HLOOKUP(M$7-$B417+1,INPUTS!$D$63:$X$64,2,FALSE)/IF(M$7=$B417,(13-MONTH($D417)),12),0)</f>
        <v>0</v>
      </c>
      <c r="N417" s="229">
        <f>IF(AND(N$7&lt;=$B417+$D$4,N$9&gt;=$D417),$E417*HLOOKUP(N$7-$B417+1,INPUTS!$D$63:$X$64,2,FALSE)/IF(N$7=$B417,(13-MONTH($D417)),12),0)</f>
        <v>0</v>
      </c>
      <c r="O417" s="229">
        <f>IF(AND(O$7&lt;=$B417+$D$4,O$9&gt;=$D417),$E417*HLOOKUP(O$7-$B417+1,INPUTS!$D$63:$X$64,2,FALSE)/IF(O$7=$B417,(13-MONTH($D417)),12),0)</f>
        <v>0</v>
      </c>
      <c r="P417" s="229">
        <f>IF(AND(P$7&lt;=$B417+$D$4,P$9&gt;=$D417),$E417*HLOOKUP(P$7-$B417+1,INPUTS!$D$63:$X$64,2,FALSE)/IF(P$7=$B417,(13-MONTH($D417)),12),0)</f>
        <v>0</v>
      </c>
      <c r="Q417" s="229">
        <f>IF(AND(Q$7&lt;=$B417+$D$4,Q$9&gt;=$D417),$E417*HLOOKUP(Q$7-$B417+1,INPUTS!$D$63:$X$64,2,FALSE)/IF(Q$7=$B417,(13-MONTH($D417)),12),0)</f>
        <v>0</v>
      </c>
      <c r="R417" s="229">
        <f>IF(AND(R$7&lt;=$B417+$D$4,R$9&gt;=$D417),$E417*HLOOKUP(R$7-$B417+1,INPUTS!$D$63:$X$64,2,FALSE)/IF(R$7=$B417,(13-MONTH($D417)),12),0)</f>
        <v>0</v>
      </c>
      <c r="S417" s="229">
        <f>IF(AND(S$7&lt;=$B417+$D$4,S$9&gt;=$D417),$E417*HLOOKUP(S$7-$B417+1,INPUTS!$D$63:$X$64,2,FALSE)/IF(S$7=$B417,(13-MONTH($D417)),12),0)</f>
        <v>0</v>
      </c>
      <c r="T417" s="229">
        <f>IF(AND(T$7&lt;=$B417+$D$4,T$9&gt;=$D417),$E417*HLOOKUP(T$7-$B417+1,INPUTS!$D$63:$X$64,2,FALSE)/IF(T$7=$B417,(13-MONTH($D417)),12),0)</f>
        <v>0</v>
      </c>
      <c r="U417" s="229">
        <f>IF(AND(U$7&lt;=$B417+$D$4,U$9&gt;=$D417),$E417*HLOOKUP(U$7-$B417+1,INPUTS!$D$63:$X$64,2,FALSE)/IF(U$7=$B417,(13-MONTH($D417)),12),0)</f>
        <v>0</v>
      </c>
      <c r="V417" s="229">
        <f>IF(AND(V$7&lt;=$B417+$D$4,V$9&gt;=$D417),$E417*HLOOKUP(V$7-$B417+1,INPUTS!$D$63:$X$64,2,FALSE)/IF(V$7=$B417,(13-MONTH($D417)),12),0)</f>
        <v>0</v>
      </c>
      <c r="W417" s="229">
        <f>IF(AND(W$7&lt;=$B417+$D$4,W$9&gt;=$D417),$E417*HLOOKUP(W$7-$B417+1,INPUTS!$D$63:$X$64,2,FALSE)/IF(W$7=$B417,(13-MONTH($D417)),12),0)</f>
        <v>0</v>
      </c>
      <c r="X417" s="229">
        <f>IF(AND(X$7&lt;=$B417+$D$4,X$9&gt;=$D417),$E417*HLOOKUP(X$7-$B417+1,INPUTS!$D$63:$X$64,2,FALSE)/IF(X$7=$B417,(13-MONTH($D417)),12),0)</f>
        <v>0</v>
      </c>
      <c r="Y417" s="229">
        <f>IF(AND(Y$7&lt;=$B417+$D$4,Y$9&gt;=$D417),$E417*HLOOKUP(Y$7-$B417+1,INPUTS!$D$63:$X$64,2,FALSE)/IF(Y$7=$B417,(13-MONTH($D417)),12),0)</f>
        <v>0</v>
      </c>
      <c r="Z417" s="229">
        <f>IF(AND(Z$7&lt;=$B417+$D$4,Z$9&gt;=$D417),$E417*HLOOKUP(Z$7-$B417+1,INPUTS!$D$63:$X$64,2,FALSE)/IF(Z$7=$B417,(13-MONTH($D417)),12),0)</f>
        <v>0</v>
      </c>
      <c r="AA417" s="229">
        <f>IF(AND(AA$7&lt;=$B417+$D$4,AA$9&gt;=$D417),$E417*HLOOKUP(AA$7-$B417+1,INPUTS!$D$63:$X$64,2,FALSE)/IF(AA$7=$B417,(13-MONTH($D417)),12),0)</f>
        <v>0</v>
      </c>
      <c r="AB417" s="229">
        <f>IF(AND(AB$7&lt;=$B417+$D$4,AB$9&gt;=$D417),$E417*HLOOKUP(AB$7-$B417+1,INPUTS!$D$63:$X$64,2,FALSE)/IF(AB$7=$B417,(13-MONTH($D417)),12),0)</f>
        <v>0</v>
      </c>
      <c r="AC417" s="229">
        <f>IF(AND(AC$7&lt;=$B417+$D$4,AC$9&gt;=$D417),$E417*HLOOKUP(AC$7-$B417+1,INPUTS!$D$63:$X$64,2,FALSE)/IF(AC$7=$B417,(13-MONTH($D417)),12),0)</f>
        <v>0</v>
      </c>
      <c r="AD417" s="229">
        <f>IF(AND(AD$7&lt;=$B417+$D$4,AD$9&gt;=$D417),$E417*HLOOKUP(AD$7-$B417+1,INPUTS!$D$63:$X$64,2,FALSE)/IF(AD$7=$B417,(13-MONTH($D417)),12),0)</f>
        <v>0</v>
      </c>
      <c r="AE417" s="229">
        <f>IF(AND(AE$7&lt;=$B417+$D$4,AE$9&gt;=$D417),$E417*HLOOKUP(AE$7-$B417+1,INPUTS!$D$63:$X$64,2,FALSE)/IF(AE$7=$B417,(13-MONTH($D417)),12),0)</f>
        <v>0</v>
      </c>
      <c r="AF417" s="229">
        <f>IF(AND(AF$7&lt;=$B417+$D$4,AF$9&gt;=$D417),$E417*HLOOKUP(AF$7-$B417+1,INPUTS!$D$63:$X$64,2,FALSE)/IF(AF$7=$B417,(13-MONTH($D417)),12),0)</f>
        <v>-3.606140011363637</v>
      </c>
      <c r="AG417" s="229">
        <f>IF(AND(AG$7&lt;=$B417+$D$4,AG$9&gt;=$D417),$E417*HLOOKUP(AG$7-$B417+1,INPUTS!$D$63:$X$64,2,FALSE)/IF(AG$7=$B417,(13-MONTH($D417)),12),0)</f>
        <v>-3.606140011363637</v>
      </c>
      <c r="AH417" s="229">
        <f>IF(AND(AH$7&lt;=$B417+$D$4,AH$9&gt;=$D417),$E417*HLOOKUP(AH$7-$B417+1,INPUTS!$D$63:$X$64,2,FALSE)/IF(AH$7=$B417,(13-MONTH($D417)),12),0)</f>
        <v>-3.606140011363637</v>
      </c>
      <c r="AI417" s="229">
        <f>IF(AND(AI$7&lt;=$B417+$D$4,AI$9&gt;=$D417),$E417*HLOOKUP(AI$7-$B417+1,INPUTS!$D$63:$X$64,2,FALSE)/IF(AI$7=$B417,(13-MONTH($D417)),12),0)</f>
        <v>-3.606140011363637</v>
      </c>
      <c r="AJ417" s="229">
        <f>IF(AND(AJ$7&lt;=$B417+$D$4,AJ$9&gt;=$D417),$E417*HLOOKUP(AJ$7-$B417+1,INPUTS!$D$63:$X$64,2,FALSE)/IF(AJ$7=$B417,(13-MONTH($D417)),12),0)</f>
        <v>-3.606140011363637</v>
      </c>
      <c r="AK417" s="229">
        <f>IF(AND(AK$7&lt;=$B417+$D$4,AK$9&gt;=$D417),$E417*HLOOKUP(AK$7-$B417+1,INPUTS!$D$63:$X$64,2,FALSE)/IF(AK$7=$B417,(13-MONTH($D417)),12),0)</f>
        <v>-3.606140011363637</v>
      </c>
      <c r="AL417" s="229">
        <f>IF(AND(AL$7&lt;=$B417+$D$4,AL$9&gt;=$D417),$E417*HLOOKUP(AL$7-$B417+1,INPUTS!$D$63:$X$64,2,FALSE)/IF(AL$7=$B417,(13-MONTH($D417)),12),0)</f>
        <v>-3.606140011363637</v>
      </c>
      <c r="AM417" s="229">
        <f>IF(AND(AM$7&lt;=$B417+$D$4,AM$9&gt;=$D417),$E417*HLOOKUP(AM$7-$B417+1,INPUTS!$D$63:$X$64,2,FALSE)/IF(AM$7=$B417,(13-MONTH($D417)),12),0)</f>
        <v>-3.606140011363637</v>
      </c>
      <c r="AN417" s="229">
        <f>IF(AND(AN$7&lt;=$B417+$D$4,AN$9&gt;=$D417),$E417*HLOOKUP(AN$7-$B417+1,INPUTS!$D$63:$X$64,2,FALSE)/IF(AN$7=$B417,(13-MONTH($D417)),12),0)</f>
        <v>-3.606140011363637</v>
      </c>
      <c r="AO417" s="229">
        <f>IF(AND(AO$7&lt;=$B417+$D$4,AO$9&gt;=$D417),$E417*HLOOKUP(AO$7-$B417+1,INPUTS!$D$63:$X$64,2,FALSE)/IF(AO$7=$B417,(13-MONTH($D417)),12),0)</f>
        <v>-3.606140011363637</v>
      </c>
      <c r="AP417" s="229">
        <f>IF(AND(AP$7&lt;=$B417+$D$4,AP$9&gt;=$D417),$E417*HLOOKUP(AP$7-$B417+1,INPUTS!$D$63:$X$64,2,FALSE)/IF(AP$7=$B417,(13-MONTH($D417)),12),0)</f>
        <v>-3.606140011363637</v>
      </c>
      <c r="AQ417" s="229">
        <f>IF(AND(AQ$7&lt;=$B417+$D$4,AQ$9&gt;=$D417),$E417*HLOOKUP(AQ$7-$B417+1,INPUTS!$D$63:$X$64,2,FALSE)/IF(AQ$7=$B417,(13-MONTH($D417)),12),0)</f>
        <v>-6.363554936941668</v>
      </c>
      <c r="AR417" s="229">
        <f>IF(AND(AR$7&lt;=$B417+$D$4,AR$9&gt;=$D417),$E417*HLOOKUP(AR$7-$B417+1,INPUTS!$D$63:$X$64,2,FALSE)/IF(AR$7=$B417,(13-MONTH($D417)),12),0)</f>
        <v>-6.363554936941668</v>
      </c>
      <c r="AS417" s="229">
        <f>IF(AND(AS$7&lt;=$B417+$D$4,AS$9&gt;=$D417),$E417*HLOOKUP(AS$7-$B417+1,INPUTS!$D$63:$X$64,2,FALSE)/IF(AS$7=$B417,(13-MONTH($D417)),12),0)</f>
        <v>-6.363554936941668</v>
      </c>
      <c r="AT417" s="229">
        <f>IF(AND(AT$7&lt;=$B417+$D$4,AT$9&gt;=$D417),$E417*HLOOKUP(AT$7-$B417+1,INPUTS!$D$63:$X$64,2,FALSE)/IF(AT$7=$B417,(13-MONTH($D417)),12),0)</f>
        <v>-6.363554936941668</v>
      </c>
      <c r="AU417" s="229">
        <f>IF(AND(AU$7&lt;=$B417+$D$4,AU$9&gt;=$D417),$E417*HLOOKUP(AU$7-$B417+1,INPUTS!$D$63:$X$64,2,FALSE)/IF(AU$7=$B417,(13-MONTH($D417)),12),0)</f>
        <v>-6.363554936941668</v>
      </c>
      <c r="AV417" s="229">
        <f>IF(AND(AV$7&lt;=$B417+$D$4,AV$9&gt;=$D417),$E417*HLOOKUP(AV$7-$B417+1,INPUTS!$D$63:$X$64,2,FALSE)/IF(AV$7=$B417,(13-MONTH($D417)),12),0)</f>
        <v>-6.363554936941668</v>
      </c>
      <c r="AW417" s="229">
        <f>IF(AND(AW$7&lt;=$B417+$D$4,AW$9&gt;=$D417),$E417*HLOOKUP(AW$7-$B417+1,INPUTS!$D$63:$X$64,2,FALSE)/IF(AW$7=$B417,(13-MONTH($D417)),12),0)</f>
        <v>-6.363554936941668</v>
      </c>
      <c r="AX417" s="229">
        <f>IF(AND(AX$7&lt;=$B417+$D$4,AX$9&gt;=$D417),$E417*HLOOKUP(AX$7-$B417+1,INPUTS!$D$63:$X$64,2,FALSE)/IF(AX$7=$B417,(13-MONTH($D417)),12),0)</f>
        <v>-6.363554936941668</v>
      </c>
      <c r="AY417" s="229">
        <f>IF(AND(AY$7&lt;=$B417+$D$4,AY$9&gt;=$D417),$E417*HLOOKUP(AY$7-$B417+1,INPUTS!$D$63:$X$64,2,FALSE)/IF(AY$7=$B417,(13-MONTH($D417)),12),0)</f>
        <v>-6.363554936941668</v>
      </c>
      <c r="AZ417" s="229">
        <f>IF(AND(AZ$7&lt;=$B417+$D$4,AZ$9&gt;=$D417),$E417*HLOOKUP(AZ$7-$B417+1,INPUTS!$D$63:$X$64,2,FALSE)/IF(AZ$7=$B417,(13-MONTH($D417)),12),0)</f>
        <v>-6.363554936941668</v>
      </c>
      <c r="BA417" s="229">
        <f>IF(AND(BA$7&lt;=$B417+$D$4,BA$9&gt;=$D417),$E417*HLOOKUP(BA$7-$B417+1,INPUTS!$D$63:$X$64,2,FALSE)/IF(BA$7=$B417,(13-MONTH($D417)),12),0)</f>
        <v>-6.363554936941668</v>
      </c>
      <c r="BB417" s="229">
        <f>IF(AND(BB$7&lt;=$B417+$D$4,BB$9&gt;=$D417),$E417*HLOOKUP(BB$7-$B417+1,INPUTS!$D$63:$X$64,2,FALSE)/IF(BB$7=$B417,(13-MONTH($D417)),12),0)</f>
        <v>-6.363554936941668</v>
      </c>
      <c r="BC417" s="229">
        <f>IF(AND(BC$7&lt;=$B417+$D$4,BC$9&gt;=$D417),$E417*HLOOKUP(BC$7-$B417+1,INPUTS!$D$63:$X$64,2,FALSE)/IF(BC$7=$B417,(13-MONTH($D417)),12),0)</f>
        <v>-5.8857814536583346</v>
      </c>
      <c r="BD417" s="229">
        <f>IF(AND(BD$7&lt;=$B417+$D$4,BD$9&gt;=$D417),$E417*HLOOKUP(BD$7-$B417+1,INPUTS!$D$63:$X$64,2,FALSE)/IF(BD$7=$B417,(13-MONTH($D417)),12),0)</f>
        <v>-5.8857814536583346</v>
      </c>
      <c r="BE417" s="229">
        <f>IF(AND(BE$7&lt;=$B417+$D$4,BE$9&gt;=$D417),$E417*HLOOKUP(BE$7-$B417+1,INPUTS!$D$63:$X$64,2,FALSE)/IF(BE$7=$B417,(13-MONTH($D417)),12),0)</f>
        <v>-5.8857814536583346</v>
      </c>
      <c r="BF417" s="229">
        <f>IF(AND(BF$7&lt;=$B417+$D$4,BF$9&gt;=$D417),$E417*HLOOKUP(BF$7-$B417+1,INPUTS!$D$63:$X$64,2,FALSE)/IF(BF$7=$B417,(13-MONTH($D417)),12),0)</f>
        <v>-5.8857814536583346</v>
      </c>
      <c r="BG417" s="229">
        <f>IF(AND(BG$7&lt;=$B417+$D$4,BG$9&gt;=$D417),$E417*HLOOKUP(BG$7-$B417+1,INPUTS!$D$63:$X$64,2,FALSE)/IF(BG$7=$B417,(13-MONTH($D417)),12),0)</f>
        <v>-5.8857814536583346</v>
      </c>
      <c r="BH417" s="229">
        <f>IF(AND(BH$7&lt;=$B417+$D$4,BH$9&gt;=$D417),$E417*HLOOKUP(BH$7-$B417+1,INPUTS!$D$63:$X$64,2,FALSE)/IF(BH$7=$B417,(13-MONTH($D417)),12),0)</f>
        <v>-5.8857814536583346</v>
      </c>
      <c r="BI417" s="229">
        <f>IF(AND(BI$7&lt;=$B417+$D$4,BI$9&gt;=$D417),$E417*HLOOKUP(BI$7-$B417+1,INPUTS!$D$63:$X$64,2,FALSE)/IF(BI$7=$B417,(13-MONTH($D417)),12),0)</f>
        <v>-5.8857814536583346</v>
      </c>
      <c r="BJ417" s="229">
        <f>IF(AND(BJ$7&lt;=$B417+$D$4,BJ$9&gt;=$D417),$E417*HLOOKUP(BJ$7-$B417+1,INPUTS!$D$63:$X$64,2,FALSE)/IF(BJ$7=$B417,(13-MONTH($D417)),12),0)</f>
        <v>-5.8857814536583346</v>
      </c>
      <c r="BK417" s="229">
        <f>IF(AND(BK$7&lt;=$B417+$D$4,BK$9&gt;=$D417),$E417*HLOOKUP(BK$7-$B417+1,INPUTS!$D$63:$X$64,2,FALSE)/IF(BK$7=$B417,(13-MONTH($D417)),12),0)</f>
        <v>-5.8857814536583346</v>
      </c>
      <c r="BL417" s="229">
        <f>IF(AND(BL$7&lt;=$B417+$D$4,BL$9&gt;=$D417),$E417*HLOOKUP(BL$7-$B417+1,INPUTS!$D$63:$X$64,2,FALSE)/IF(BL$7=$B417,(13-MONTH($D417)),12),0)</f>
        <v>-5.8857814536583346</v>
      </c>
      <c r="BM417" s="229">
        <f>IF(AND(BM$7&lt;=$B417+$D$4,BM$9&gt;=$D417),$E417*HLOOKUP(BM$7-$B417+1,INPUTS!$D$63:$X$64,2,FALSE)/IF(BM$7=$B417,(13-MONTH($D417)),12),0)</f>
        <v>-5.8857814536583346</v>
      </c>
      <c r="BN417" s="229">
        <f>IF(AND(BN$7&lt;=$B417+$D$4,BN$9&gt;=$D417),$E417*HLOOKUP(BN$7-$B417+1,INPUTS!$D$63:$X$64,2,FALSE)/IF(BN$7=$B417,(13-MONTH($D417)),12),0)</f>
        <v>-5.8857814536583346</v>
      </c>
      <c r="BO417" s="229">
        <f>IF(AND(BO$7&lt;=$B417+$D$4,BO$9&gt;=$D417),$E417*HLOOKUP(BO$7-$B417+1,INPUTS!$D$63:$X$64,2,FALSE)/IF(BO$7=$B417,(13-MONTH($D417)),12),0)</f>
        <v>-5.4450310078250013</v>
      </c>
      <c r="BP417" s="229">
        <f>IF(AND(BP$7&lt;=$B417+$D$4,BP$9&gt;=$D417),$E417*HLOOKUP(BP$7-$B417+1,INPUTS!$D$63:$X$64,2,FALSE)/IF(BP$7=$B417,(13-MONTH($D417)),12),0)</f>
        <v>-5.4450310078250013</v>
      </c>
      <c r="BQ417" s="229">
        <f>IF(AND(BQ$7&lt;=$B417+$D$4,BQ$9&gt;=$D417),$E417*HLOOKUP(BQ$7-$B417+1,INPUTS!$D$63:$X$64,2,FALSE)/IF(BQ$7=$B417,(13-MONTH($D417)),12),0)</f>
        <v>-5.4450310078250013</v>
      </c>
      <c r="BR417" s="229">
        <f>IF(AND(BR$7&lt;=$B417+$D$4,BR$9&gt;=$D417),$E417*HLOOKUP(BR$7-$B417+1,INPUTS!$D$63:$X$64,2,FALSE)/IF(BR$7=$B417,(13-MONTH($D417)),12),0)</f>
        <v>-5.4450310078250013</v>
      </c>
      <c r="BS417" s="229">
        <f>IF(AND(BS$7&lt;=$B417+$D$4,BS$9&gt;=$D417),$E417*HLOOKUP(BS$7-$B417+1,INPUTS!$D$63:$X$64,2,FALSE)/IF(BS$7=$B417,(13-MONTH($D417)),12),0)</f>
        <v>-5.4450310078250013</v>
      </c>
      <c r="BT417" s="229">
        <f>IF(AND(BT$7&lt;=$B417+$D$4,BT$9&gt;=$D417),$E417*HLOOKUP(BT$7-$B417+1,INPUTS!$D$63:$X$64,2,FALSE)/IF(BT$7=$B417,(13-MONTH($D417)),12),0)</f>
        <v>-5.4450310078250013</v>
      </c>
      <c r="BU417" s="229">
        <f>IF(AND(BU$7&lt;=$B417+$D$4,BU$9&gt;=$D417),$E417*HLOOKUP(BU$7-$B417+1,INPUTS!$D$63:$X$64,2,FALSE)/IF(BU$7=$B417,(13-MONTH($D417)),12),0)</f>
        <v>-5.4450310078250013</v>
      </c>
      <c r="BV417" s="229">
        <f>IF(AND(BV$7&lt;=$B417+$D$4,BV$9&gt;=$D417),$E417*HLOOKUP(BV$7-$B417+1,INPUTS!$D$63:$X$64,2,FALSE)/IF(BV$7=$B417,(13-MONTH($D417)),12),0)</f>
        <v>-5.4450310078250013</v>
      </c>
      <c r="BW417" s="229">
        <f>IF(AND(BW$7&lt;=$B417+$D$4,BW$9&gt;=$D417),$E417*HLOOKUP(BW$7-$B417+1,INPUTS!$D$63:$X$64,2,FALSE)/IF(BW$7=$B417,(13-MONTH($D417)),12),0)</f>
        <v>-5.4450310078250013</v>
      </c>
      <c r="BX417" s="229">
        <f>IF(AND(BX$7&lt;=$B417+$D$4,BX$9&gt;=$D417),$E417*HLOOKUP(BX$7-$B417+1,INPUTS!$D$63:$X$64,2,FALSE)/IF(BX$7=$B417,(13-MONTH($D417)),12),0)</f>
        <v>-5.4450310078250013</v>
      </c>
      <c r="BY417" s="229">
        <f>IF(AND(BY$7&lt;=$B417+$D$4,BY$9&gt;=$D417),$E417*HLOOKUP(BY$7-$B417+1,INPUTS!$D$63:$X$64,2,FALSE)/IF(BY$7=$B417,(13-MONTH($D417)),12),0)</f>
        <v>-5.4450310078250013</v>
      </c>
      <c r="BZ417" s="229">
        <f>IF(AND(BZ$7&lt;=$B417+$D$4,BZ$9&gt;=$D417),$E417*HLOOKUP(BZ$7-$B417+1,INPUTS!$D$63:$X$64,2,FALSE)/IF(BZ$7=$B417,(13-MONTH($D417)),12),0)</f>
        <v>-5.4450310078250013</v>
      </c>
    </row>
    <row r="418" spans="1:78" x14ac:dyDescent="0.2">
      <c r="A418" s="7" t="str">
        <f t="shared" si="363"/>
        <v>Roll-in 5</v>
      </c>
      <c r="B418" s="7">
        <f t="shared" si="364"/>
        <v>2021</v>
      </c>
      <c r="C418" s="7">
        <f t="shared" si="367"/>
        <v>27</v>
      </c>
      <c r="D418" s="165">
        <f t="shared" si="365"/>
        <v>44286</v>
      </c>
      <c r="E418" s="68">
        <f t="shared" si="366"/>
        <v>989.59645000000023</v>
      </c>
      <c r="F418" s="77"/>
      <c r="G418" s="229">
        <f>IF(AND(G$7&lt;=$B418+$D$4,G$9&gt;=$D418),$E418*HLOOKUP(G$7-$B418+1,INPUTS!$D$63:$X$64,2,FALSE)/IF(G$7=$B418,(13-MONTH($D418)),12),0)</f>
        <v>0</v>
      </c>
      <c r="H418" s="229">
        <f>IF(AND(H$7&lt;=$B418+$D$4,H$9&gt;=$D418),$E418*HLOOKUP(H$7-$B418+1,INPUTS!$D$63:$X$64,2,FALSE)/IF(H$7=$B418,(13-MONTH($D418)),12),0)</f>
        <v>0</v>
      </c>
      <c r="I418" s="229">
        <f>IF(AND(I$7&lt;=$B418+$D$4,I$9&gt;=$D418),$E418*HLOOKUP(I$7-$B418+1,INPUTS!$D$63:$X$64,2,FALSE)/IF(I$7=$B418,(13-MONTH($D418)),12),0)</f>
        <v>0</v>
      </c>
      <c r="J418" s="229">
        <f>IF(AND(J$7&lt;=$B418+$D$4,J$9&gt;=$D418),$E418*HLOOKUP(J$7-$B418+1,INPUTS!$D$63:$X$64,2,FALSE)/IF(J$7=$B418,(13-MONTH($D418)),12),0)</f>
        <v>0</v>
      </c>
      <c r="K418" s="229">
        <f>IF(AND(K$7&lt;=$B418+$D$4,K$9&gt;=$D418),$E418*HLOOKUP(K$7-$B418+1,INPUTS!$D$63:$X$64,2,FALSE)/IF(K$7=$B418,(13-MONTH($D418)),12),0)</f>
        <v>0</v>
      </c>
      <c r="L418" s="229">
        <f>IF(AND(L$7&lt;=$B418+$D$4,L$9&gt;=$D418),$E418*HLOOKUP(L$7-$B418+1,INPUTS!$D$63:$X$64,2,FALSE)/IF(L$7=$B418,(13-MONTH($D418)),12),0)</f>
        <v>0</v>
      </c>
      <c r="M418" s="229">
        <f>IF(AND(M$7&lt;=$B418+$D$4,M$9&gt;=$D418),$E418*HLOOKUP(M$7-$B418+1,INPUTS!$D$63:$X$64,2,FALSE)/IF(M$7=$B418,(13-MONTH($D418)),12),0)</f>
        <v>0</v>
      </c>
      <c r="N418" s="229">
        <f>IF(AND(N$7&lt;=$B418+$D$4,N$9&gt;=$D418),$E418*HLOOKUP(N$7-$B418+1,INPUTS!$D$63:$X$64,2,FALSE)/IF(N$7=$B418,(13-MONTH($D418)),12),0)</f>
        <v>0</v>
      </c>
      <c r="O418" s="229">
        <f>IF(AND(O$7&lt;=$B418+$D$4,O$9&gt;=$D418),$E418*HLOOKUP(O$7-$B418+1,INPUTS!$D$63:$X$64,2,FALSE)/IF(O$7=$B418,(13-MONTH($D418)),12),0)</f>
        <v>0</v>
      </c>
      <c r="P418" s="229">
        <f>IF(AND(P$7&lt;=$B418+$D$4,P$9&gt;=$D418),$E418*HLOOKUP(P$7-$B418+1,INPUTS!$D$63:$X$64,2,FALSE)/IF(P$7=$B418,(13-MONTH($D418)),12),0)</f>
        <v>0</v>
      </c>
      <c r="Q418" s="229">
        <f>IF(AND(Q$7&lt;=$B418+$D$4,Q$9&gt;=$D418),$E418*HLOOKUP(Q$7-$B418+1,INPUTS!$D$63:$X$64,2,FALSE)/IF(Q$7=$B418,(13-MONTH($D418)),12),0)</f>
        <v>0</v>
      </c>
      <c r="R418" s="229">
        <f>IF(AND(R$7&lt;=$B418+$D$4,R$9&gt;=$D418),$E418*HLOOKUP(R$7-$B418+1,INPUTS!$D$63:$X$64,2,FALSE)/IF(R$7=$B418,(13-MONTH($D418)),12),0)</f>
        <v>0</v>
      </c>
      <c r="S418" s="229">
        <f>IF(AND(S$7&lt;=$B418+$D$4,S$9&gt;=$D418),$E418*HLOOKUP(S$7-$B418+1,INPUTS!$D$63:$X$64,2,FALSE)/IF(S$7=$B418,(13-MONTH($D418)),12),0)</f>
        <v>0</v>
      </c>
      <c r="T418" s="229">
        <f>IF(AND(T$7&lt;=$B418+$D$4,T$9&gt;=$D418),$E418*HLOOKUP(T$7-$B418+1,INPUTS!$D$63:$X$64,2,FALSE)/IF(T$7=$B418,(13-MONTH($D418)),12),0)</f>
        <v>0</v>
      </c>
      <c r="U418" s="229">
        <f>IF(AND(U$7&lt;=$B418+$D$4,U$9&gt;=$D418),$E418*HLOOKUP(U$7-$B418+1,INPUTS!$D$63:$X$64,2,FALSE)/IF(U$7=$B418,(13-MONTH($D418)),12),0)</f>
        <v>0</v>
      </c>
      <c r="V418" s="229">
        <f>IF(AND(V$7&lt;=$B418+$D$4,V$9&gt;=$D418),$E418*HLOOKUP(V$7-$B418+1,INPUTS!$D$63:$X$64,2,FALSE)/IF(V$7=$B418,(13-MONTH($D418)),12),0)</f>
        <v>0</v>
      </c>
      <c r="W418" s="229">
        <f>IF(AND(W$7&lt;=$B418+$D$4,W$9&gt;=$D418),$E418*HLOOKUP(W$7-$B418+1,INPUTS!$D$63:$X$64,2,FALSE)/IF(W$7=$B418,(13-MONTH($D418)),12),0)</f>
        <v>0</v>
      </c>
      <c r="X418" s="229">
        <f>IF(AND(X$7&lt;=$B418+$D$4,X$9&gt;=$D418),$E418*HLOOKUP(X$7-$B418+1,INPUTS!$D$63:$X$64,2,FALSE)/IF(X$7=$B418,(13-MONTH($D418)),12),0)</f>
        <v>0</v>
      </c>
      <c r="Y418" s="229">
        <f>IF(AND(Y$7&lt;=$B418+$D$4,Y$9&gt;=$D418),$E418*HLOOKUP(Y$7-$B418+1,INPUTS!$D$63:$X$64,2,FALSE)/IF(Y$7=$B418,(13-MONTH($D418)),12),0)</f>
        <v>0</v>
      </c>
      <c r="Z418" s="229">
        <f>IF(AND(Z$7&lt;=$B418+$D$4,Z$9&gt;=$D418),$E418*HLOOKUP(Z$7-$B418+1,INPUTS!$D$63:$X$64,2,FALSE)/IF(Z$7=$B418,(13-MONTH($D418)),12),0)</f>
        <v>0</v>
      </c>
      <c r="AA418" s="229">
        <f>IF(AND(AA$7&lt;=$B418+$D$4,AA$9&gt;=$D418),$E418*HLOOKUP(AA$7-$B418+1,INPUTS!$D$63:$X$64,2,FALSE)/IF(AA$7=$B418,(13-MONTH($D418)),12),0)</f>
        <v>0</v>
      </c>
      <c r="AB418" s="229">
        <f>IF(AND(AB$7&lt;=$B418+$D$4,AB$9&gt;=$D418),$E418*HLOOKUP(AB$7-$B418+1,INPUTS!$D$63:$X$64,2,FALSE)/IF(AB$7=$B418,(13-MONTH($D418)),12),0)</f>
        <v>0</v>
      </c>
      <c r="AC418" s="229">
        <f>IF(AND(AC$7&lt;=$B418+$D$4,AC$9&gt;=$D418),$E418*HLOOKUP(AC$7-$B418+1,INPUTS!$D$63:$X$64,2,FALSE)/IF(AC$7=$B418,(13-MONTH($D418)),12),0)</f>
        <v>0</v>
      </c>
      <c r="AD418" s="229">
        <f>IF(AND(AD$7&lt;=$B418+$D$4,AD$9&gt;=$D418),$E418*HLOOKUP(AD$7-$B418+1,INPUTS!$D$63:$X$64,2,FALSE)/IF(AD$7=$B418,(13-MONTH($D418)),12),0)</f>
        <v>0</v>
      </c>
      <c r="AE418" s="229">
        <f>IF(AND(AE$7&lt;=$B418+$D$4,AE$9&gt;=$D418),$E418*HLOOKUP(AE$7-$B418+1,INPUTS!$D$63:$X$64,2,FALSE)/IF(AE$7=$B418,(13-MONTH($D418)),12),0)</f>
        <v>0</v>
      </c>
      <c r="AF418" s="229">
        <f>IF(AND(AF$7&lt;=$B418+$D$4,AF$9&gt;=$D418),$E418*HLOOKUP(AF$7-$B418+1,INPUTS!$D$63:$X$64,2,FALSE)/IF(AF$7=$B418,(13-MONTH($D418)),12),0)</f>
        <v>0</v>
      </c>
      <c r="AG418" s="229">
        <f>IF(AND(AG$7&lt;=$B418+$D$4,AG$9&gt;=$D418),$E418*HLOOKUP(AG$7-$B418+1,INPUTS!$D$63:$X$64,2,FALSE)/IF(AG$7=$B418,(13-MONTH($D418)),12),0)</f>
        <v>3.710986687500001</v>
      </c>
      <c r="AH418" s="229">
        <f>IF(AND(AH$7&lt;=$B418+$D$4,AH$9&gt;=$D418),$E418*HLOOKUP(AH$7-$B418+1,INPUTS!$D$63:$X$64,2,FALSE)/IF(AH$7=$B418,(13-MONTH($D418)),12),0)</f>
        <v>3.710986687500001</v>
      </c>
      <c r="AI418" s="229">
        <f>IF(AND(AI$7&lt;=$B418+$D$4,AI$9&gt;=$D418),$E418*HLOOKUP(AI$7-$B418+1,INPUTS!$D$63:$X$64,2,FALSE)/IF(AI$7=$B418,(13-MONTH($D418)),12),0)</f>
        <v>3.710986687500001</v>
      </c>
      <c r="AJ418" s="229">
        <f>IF(AND(AJ$7&lt;=$B418+$D$4,AJ$9&gt;=$D418),$E418*HLOOKUP(AJ$7-$B418+1,INPUTS!$D$63:$X$64,2,FALSE)/IF(AJ$7=$B418,(13-MONTH($D418)),12),0)</f>
        <v>3.710986687500001</v>
      </c>
      <c r="AK418" s="229">
        <f>IF(AND(AK$7&lt;=$B418+$D$4,AK$9&gt;=$D418),$E418*HLOOKUP(AK$7-$B418+1,INPUTS!$D$63:$X$64,2,FALSE)/IF(AK$7=$B418,(13-MONTH($D418)),12),0)</f>
        <v>3.710986687500001</v>
      </c>
      <c r="AL418" s="229">
        <f>IF(AND(AL$7&lt;=$B418+$D$4,AL$9&gt;=$D418),$E418*HLOOKUP(AL$7-$B418+1,INPUTS!$D$63:$X$64,2,FALSE)/IF(AL$7=$B418,(13-MONTH($D418)),12),0)</f>
        <v>3.710986687500001</v>
      </c>
      <c r="AM418" s="229">
        <f>IF(AND(AM$7&lt;=$B418+$D$4,AM$9&gt;=$D418),$E418*HLOOKUP(AM$7-$B418+1,INPUTS!$D$63:$X$64,2,FALSE)/IF(AM$7=$B418,(13-MONTH($D418)),12),0)</f>
        <v>3.710986687500001</v>
      </c>
      <c r="AN418" s="229">
        <f>IF(AND(AN$7&lt;=$B418+$D$4,AN$9&gt;=$D418),$E418*HLOOKUP(AN$7-$B418+1,INPUTS!$D$63:$X$64,2,FALSE)/IF(AN$7=$B418,(13-MONTH($D418)),12),0)</f>
        <v>3.710986687500001</v>
      </c>
      <c r="AO418" s="229">
        <f>IF(AND(AO$7&lt;=$B418+$D$4,AO$9&gt;=$D418),$E418*HLOOKUP(AO$7-$B418+1,INPUTS!$D$63:$X$64,2,FALSE)/IF(AO$7=$B418,(13-MONTH($D418)),12),0)</f>
        <v>3.710986687500001</v>
      </c>
      <c r="AP418" s="229">
        <f>IF(AND(AP$7&lt;=$B418+$D$4,AP$9&gt;=$D418),$E418*HLOOKUP(AP$7-$B418+1,INPUTS!$D$63:$X$64,2,FALSE)/IF(AP$7=$B418,(13-MONTH($D418)),12),0)</f>
        <v>3.710986687500001</v>
      </c>
      <c r="AQ418" s="229">
        <f>IF(AND(AQ$7&lt;=$B418+$D$4,AQ$9&gt;=$D418),$E418*HLOOKUP(AQ$7-$B418+1,INPUTS!$D$63:$X$64,2,FALSE)/IF(AQ$7=$B418,(13-MONTH($D418)),12),0)</f>
        <v>5.9532473104583348</v>
      </c>
      <c r="AR418" s="229">
        <f>IF(AND(AR$7&lt;=$B418+$D$4,AR$9&gt;=$D418),$E418*HLOOKUP(AR$7-$B418+1,INPUTS!$D$63:$X$64,2,FALSE)/IF(AR$7=$B418,(13-MONTH($D418)),12),0)</f>
        <v>5.9532473104583348</v>
      </c>
      <c r="AS418" s="229">
        <f>IF(AND(AS$7&lt;=$B418+$D$4,AS$9&gt;=$D418),$E418*HLOOKUP(AS$7-$B418+1,INPUTS!$D$63:$X$64,2,FALSE)/IF(AS$7=$B418,(13-MONTH($D418)),12),0)</f>
        <v>5.9532473104583348</v>
      </c>
      <c r="AT418" s="229">
        <f>IF(AND(AT$7&lt;=$B418+$D$4,AT$9&gt;=$D418),$E418*HLOOKUP(AT$7-$B418+1,INPUTS!$D$63:$X$64,2,FALSE)/IF(AT$7=$B418,(13-MONTH($D418)),12),0)</f>
        <v>5.9532473104583348</v>
      </c>
      <c r="AU418" s="229">
        <f>IF(AND(AU$7&lt;=$B418+$D$4,AU$9&gt;=$D418),$E418*HLOOKUP(AU$7-$B418+1,INPUTS!$D$63:$X$64,2,FALSE)/IF(AU$7=$B418,(13-MONTH($D418)),12),0)</f>
        <v>5.9532473104583348</v>
      </c>
      <c r="AV418" s="229">
        <f>IF(AND(AV$7&lt;=$B418+$D$4,AV$9&gt;=$D418),$E418*HLOOKUP(AV$7-$B418+1,INPUTS!$D$63:$X$64,2,FALSE)/IF(AV$7=$B418,(13-MONTH($D418)),12),0)</f>
        <v>5.9532473104583348</v>
      </c>
      <c r="AW418" s="229">
        <f>IF(AND(AW$7&lt;=$B418+$D$4,AW$9&gt;=$D418),$E418*HLOOKUP(AW$7-$B418+1,INPUTS!$D$63:$X$64,2,FALSE)/IF(AW$7=$B418,(13-MONTH($D418)),12),0)</f>
        <v>5.9532473104583348</v>
      </c>
      <c r="AX418" s="229">
        <f>IF(AND(AX$7&lt;=$B418+$D$4,AX$9&gt;=$D418),$E418*HLOOKUP(AX$7-$B418+1,INPUTS!$D$63:$X$64,2,FALSE)/IF(AX$7=$B418,(13-MONTH($D418)),12),0)</f>
        <v>5.9532473104583348</v>
      </c>
      <c r="AY418" s="229">
        <f>IF(AND(AY$7&lt;=$B418+$D$4,AY$9&gt;=$D418),$E418*HLOOKUP(AY$7-$B418+1,INPUTS!$D$63:$X$64,2,FALSE)/IF(AY$7=$B418,(13-MONTH($D418)),12),0)</f>
        <v>5.9532473104583348</v>
      </c>
      <c r="AZ418" s="229">
        <f>IF(AND(AZ$7&lt;=$B418+$D$4,AZ$9&gt;=$D418),$E418*HLOOKUP(AZ$7-$B418+1,INPUTS!$D$63:$X$64,2,FALSE)/IF(AZ$7=$B418,(13-MONTH($D418)),12),0)</f>
        <v>5.9532473104583348</v>
      </c>
      <c r="BA418" s="229">
        <f>IF(AND(BA$7&lt;=$B418+$D$4,BA$9&gt;=$D418),$E418*HLOOKUP(BA$7-$B418+1,INPUTS!$D$63:$X$64,2,FALSE)/IF(BA$7=$B418,(13-MONTH($D418)),12),0)</f>
        <v>5.9532473104583348</v>
      </c>
      <c r="BB418" s="229">
        <f>IF(AND(BB$7&lt;=$B418+$D$4,BB$9&gt;=$D418),$E418*HLOOKUP(BB$7-$B418+1,INPUTS!$D$63:$X$64,2,FALSE)/IF(BB$7=$B418,(13-MONTH($D418)),12),0)</f>
        <v>5.9532473104583348</v>
      </c>
      <c r="BC418" s="229">
        <f>IF(AND(BC$7&lt;=$B418+$D$4,BC$9&gt;=$D418),$E418*HLOOKUP(BC$7-$B418+1,INPUTS!$D$63:$X$64,2,FALSE)/IF(BC$7=$B418,(13-MONTH($D418)),12),0)</f>
        <v>5.5062795805416682</v>
      </c>
      <c r="BD418" s="229">
        <f>IF(AND(BD$7&lt;=$B418+$D$4,BD$9&gt;=$D418),$E418*HLOOKUP(BD$7-$B418+1,INPUTS!$D$63:$X$64,2,FALSE)/IF(BD$7=$B418,(13-MONTH($D418)),12),0)</f>
        <v>5.5062795805416682</v>
      </c>
      <c r="BE418" s="229">
        <f>IF(AND(BE$7&lt;=$B418+$D$4,BE$9&gt;=$D418),$E418*HLOOKUP(BE$7-$B418+1,INPUTS!$D$63:$X$64,2,FALSE)/IF(BE$7=$B418,(13-MONTH($D418)),12),0)</f>
        <v>5.5062795805416682</v>
      </c>
      <c r="BF418" s="229">
        <f>IF(AND(BF$7&lt;=$B418+$D$4,BF$9&gt;=$D418),$E418*HLOOKUP(BF$7-$B418+1,INPUTS!$D$63:$X$64,2,FALSE)/IF(BF$7=$B418,(13-MONTH($D418)),12),0)</f>
        <v>5.5062795805416682</v>
      </c>
      <c r="BG418" s="229">
        <f>IF(AND(BG$7&lt;=$B418+$D$4,BG$9&gt;=$D418),$E418*HLOOKUP(BG$7-$B418+1,INPUTS!$D$63:$X$64,2,FALSE)/IF(BG$7=$B418,(13-MONTH($D418)),12),0)</f>
        <v>5.5062795805416682</v>
      </c>
      <c r="BH418" s="229">
        <f>IF(AND(BH$7&lt;=$B418+$D$4,BH$9&gt;=$D418),$E418*HLOOKUP(BH$7-$B418+1,INPUTS!$D$63:$X$64,2,FALSE)/IF(BH$7=$B418,(13-MONTH($D418)),12),0)</f>
        <v>5.5062795805416682</v>
      </c>
      <c r="BI418" s="229">
        <f>IF(AND(BI$7&lt;=$B418+$D$4,BI$9&gt;=$D418),$E418*HLOOKUP(BI$7-$B418+1,INPUTS!$D$63:$X$64,2,FALSE)/IF(BI$7=$B418,(13-MONTH($D418)),12),0)</f>
        <v>5.5062795805416682</v>
      </c>
      <c r="BJ418" s="229">
        <f>IF(AND(BJ$7&lt;=$B418+$D$4,BJ$9&gt;=$D418),$E418*HLOOKUP(BJ$7-$B418+1,INPUTS!$D$63:$X$64,2,FALSE)/IF(BJ$7=$B418,(13-MONTH($D418)),12),0)</f>
        <v>5.5062795805416682</v>
      </c>
      <c r="BK418" s="229">
        <f>IF(AND(BK$7&lt;=$B418+$D$4,BK$9&gt;=$D418),$E418*HLOOKUP(BK$7-$B418+1,INPUTS!$D$63:$X$64,2,FALSE)/IF(BK$7=$B418,(13-MONTH($D418)),12),0)</f>
        <v>5.5062795805416682</v>
      </c>
      <c r="BL418" s="229">
        <f>IF(AND(BL$7&lt;=$B418+$D$4,BL$9&gt;=$D418),$E418*HLOOKUP(BL$7-$B418+1,INPUTS!$D$63:$X$64,2,FALSE)/IF(BL$7=$B418,(13-MONTH($D418)),12),0)</f>
        <v>5.5062795805416682</v>
      </c>
      <c r="BM418" s="229">
        <f>IF(AND(BM$7&lt;=$B418+$D$4,BM$9&gt;=$D418),$E418*HLOOKUP(BM$7-$B418+1,INPUTS!$D$63:$X$64,2,FALSE)/IF(BM$7=$B418,(13-MONTH($D418)),12),0)</f>
        <v>5.5062795805416682</v>
      </c>
      <c r="BN418" s="229">
        <f>IF(AND(BN$7&lt;=$B418+$D$4,BN$9&gt;=$D418),$E418*HLOOKUP(BN$7-$B418+1,INPUTS!$D$63:$X$64,2,FALSE)/IF(BN$7=$B418,(13-MONTH($D418)),12),0)</f>
        <v>5.5062795805416682</v>
      </c>
      <c r="BO418" s="229">
        <f>IF(AND(BO$7&lt;=$B418+$D$4,BO$9&gt;=$D418),$E418*HLOOKUP(BO$7-$B418+1,INPUTS!$D$63:$X$64,2,FALSE)/IF(BO$7=$B418,(13-MONTH($D418)),12),0)</f>
        <v>5.093947726375001</v>
      </c>
      <c r="BP418" s="229">
        <f>IF(AND(BP$7&lt;=$B418+$D$4,BP$9&gt;=$D418),$E418*HLOOKUP(BP$7-$B418+1,INPUTS!$D$63:$X$64,2,FALSE)/IF(BP$7=$B418,(13-MONTH($D418)),12),0)</f>
        <v>5.093947726375001</v>
      </c>
      <c r="BQ418" s="229">
        <f>IF(AND(BQ$7&lt;=$B418+$D$4,BQ$9&gt;=$D418),$E418*HLOOKUP(BQ$7-$B418+1,INPUTS!$D$63:$X$64,2,FALSE)/IF(BQ$7=$B418,(13-MONTH($D418)),12),0)</f>
        <v>5.093947726375001</v>
      </c>
      <c r="BR418" s="229">
        <f>IF(AND(BR$7&lt;=$B418+$D$4,BR$9&gt;=$D418),$E418*HLOOKUP(BR$7-$B418+1,INPUTS!$D$63:$X$64,2,FALSE)/IF(BR$7=$B418,(13-MONTH($D418)),12),0)</f>
        <v>5.093947726375001</v>
      </c>
      <c r="BS418" s="229">
        <f>IF(AND(BS$7&lt;=$B418+$D$4,BS$9&gt;=$D418),$E418*HLOOKUP(BS$7-$B418+1,INPUTS!$D$63:$X$64,2,FALSE)/IF(BS$7=$B418,(13-MONTH($D418)),12),0)</f>
        <v>5.093947726375001</v>
      </c>
      <c r="BT418" s="229">
        <f>IF(AND(BT$7&lt;=$B418+$D$4,BT$9&gt;=$D418),$E418*HLOOKUP(BT$7-$B418+1,INPUTS!$D$63:$X$64,2,FALSE)/IF(BT$7=$B418,(13-MONTH($D418)),12),0)</f>
        <v>5.093947726375001</v>
      </c>
      <c r="BU418" s="229">
        <f>IF(AND(BU$7&lt;=$B418+$D$4,BU$9&gt;=$D418),$E418*HLOOKUP(BU$7-$B418+1,INPUTS!$D$63:$X$64,2,FALSE)/IF(BU$7=$B418,(13-MONTH($D418)),12),0)</f>
        <v>5.093947726375001</v>
      </c>
      <c r="BV418" s="229">
        <f>IF(AND(BV$7&lt;=$B418+$D$4,BV$9&gt;=$D418),$E418*HLOOKUP(BV$7-$B418+1,INPUTS!$D$63:$X$64,2,FALSE)/IF(BV$7=$B418,(13-MONTH($D418)),12),0)</f>
        <v>5.093947726375001</v>
      </c>
      <c r="BW418" s="229">
        <f>IF(AND(BW$7&lt;=$B418+$D$4,BW$9&gt;=$D418),$E418*HLOOKUP(BW$7-$B418+1,INPUTS!$D$63:$X$64,2,FALSE)/IF(BW$7=$B418,(13-MONTH($D418)),12),0)</f>
        <v>5.093947726375001</v>
      </c>
      <c r="BX418" s="229">
        <f>IF(AND(BX$7&lt;=$B418+$D$4,BX$9&gt;=$D418),$E418*HLOOKUP(BX$7-$B418+1,INPUTS!$D$63:$X$64,2,FALSE)/IF(BX$7=$B418,(13-MONTH($D418)),12),0)</f>
        <v>5.093947726375001</v>
      </c>
      <c r="BY418" s="229">
        <f>IF(AND(BY$7&lt;=$B418+$D$4,BY$9&gt;=$D418),$E418*HLOOKUP(BY$7-$B418+1,INPUTS!$D$63:$X$64,2,FALSE)/IF(BY$7=$B418,(13-MONTH($D418)),12),0)</f>
        <v>5.093947726375001</v>
      </c>
      <c r="BZ418" s="229">
        <f>IF(AND(BZ$7&lt;=$B418+$D$4,BZ$9&gt;=$D418),$E418*HLOOKUP(BZ$7-$B418+1,INPUTS!$D$63:$X$64,2,FALSE)/IF(BZ$7=$B418,(13-MONTH($D418)),12),0)</f>
        <v>5.093947726375001</v>
      </c>
    </row>
    <row r="419" spans="1:78" x14ac:dyDescent="0.2">
      <c r="A419" s="7" t="str">
        <f t="shared" si="363"/>
        <v>Roll-in 5</v>
      </c>
      <c r="B419" s="7">
        <f t="shared" si="364"/>
        <v>2021</v>
      </c>
      <c r="C419" s="7">
        <f t="shared" si="367"/>
        <v>28</v>
      </c>
      <c r="D419" s="165">
        <f t="shared" si="365"/>
        <v>44316</v>
      </c>
      <c r="E419" s="68">
        <f t="shared" si="366"/>
        <v>536.65787999999895</v>
      </c>
      <c r="F419" s="77"/>
      <c r="G419" s="229">
        <f>IF(AND(G$7&lt;=$B419+$D$4,G$9&gt;=$D419),$E419*HLOOKUP(G$7-$B419+1,INPUTS!$D$63:$X$64,2,FALSE)/IF(G$7=$B419,(13-MONTH($D419)),12),0)</f>
        <v>0</v>
      </c>
      <c r="H419" s="229">
        <f>IF(AND(H$7&lt;=$B419+$D$4,H$9&gt;=$D419),$E419*HLOOKUP(H$7-$B419+1,INPUTS!$D$63:$X$64,2,FALSE)/IF(H$7=$B419,(13-MONTH($D419)),12),0)</f>
        <v>0</v>
      </c>
      <c r="I419" s="229">
        <f>IF(AND(I$7&lt;=$B419+$D$4,I$9&gt;=$D419),$E419*HLOOKUP(I$7-$B419+1,INPUTS!$D$63:$X$64,2,FALSE)/IF(I$7=$B419,(13-MONTH($D419)),12),0)</f>
        <v>0</v>
      </c>
      <c r="J419" s="229">
        <f>IF(AND(J$7&lt;=$B419+$D$4,J$9&gt;=$D419),$E419*HLOOKUP(J$7-$B419+1,INPUTS!$D$63:$X$64,2,FALSE)/IF(J$7=$B419,(13-MONTH($D419)),12),0)</f>
        <v>0</v>
      </c>
      <c r="K419" s="229">
        <f>IF(AND(K$7&lt;=$B419+$D$4,K$9&gt;=$D419),$E419*HLOOKUP(K$7-$B419+1,INPUTS!$D$63:$X$64,2,FALSE)/IF(K$7=$B419,(13-MONTH($D419)),12),0)</f>
        <v>0</v>
      </c>
      <c r="L419" s="229">
        <f>IF(AND(L$7&lt;=$B419+$D$4,L$9&gt;=$D419),$E419*HLOOKUP(L$7-$B419+1,INPUTS!$D$63:$X$64,2,FALSE)/IF(L$7=$B419,(13-MONTH($D419)),12),0)</f>
        <v>0</v>
      </c>
      <c r="M419" s="229">
        <f>IF(AND(M$7&lt;=$B419+$D$4,M$9&gt;=$D419),$E419*HLOOKUP(M$7-$B419+1,INPUTS!$D$63:$X$64,2,FALSE)/IF(M$7=$B419,(13-MONTH($D419)),12),0)</f>
        <v>0</v>
      </c>
      <c r="N419" s="229">
        <f>IF(AND(N$7&lt;=$B419+$D$4,N$9&gt;=$D419),$E419*HLOOKUP(N$7-$B419+1,INPUTS!$D$63:$X$64,2,FALSE)/IF(N$7=$B419,(13-MONTH($D419)),12),0)</f>
        <v>0</v>
      </c>
      <c r="O419" s="229">
        <f>IF(AND(O$7&lt;=$B419+$D$4,O$9&gt;=$D419),$E419*HLOOKUP(O$7-$B419+1,INPUTS!$D$63:$X$64,2,FALSE)/IF(O$7=$B419,(13-MONTH($D419)),12),0)</f>
        <v>0</v>
      </c>
      <c r="P419" s="229">
        <f>IF(AND(P$7&lt;=$B419+$D$4,P$9&gt;=$D419),$E419*HLOOKUP(P$7-$B419+1,INPUTS!$D$63:$X$64,2,FALSE)/IF(P$7=$B419,(13-MONTH($D419)),12),0)</f>
        <v>0</v>
      </c>
      <c r="Q419" s="229">
        <f>IF(AND(Q$7&lt;=$B419+$D$4,Q$9&gt;=$D419),$E419*HLOOKUP(Q$7-$B419+1,INPUTS!$D$63:$X$64,2,FALSE)/IF(Q$7=$B419,(13-MONTH($D419)),12),0)</f>
        <v>0</v>
      </c>
      <c r="R419" s="229">
        <f>IF(AND(R$7&lt;=$B419+$D$4,R$9&gt;=$D419),$E419*HLOOKUP(R$7-$B419+1,INPUTS!$D$63:$X$64,2,FALSE)/IF(R$7=$B419,(13-MONTH($D419)),12),0)</f>
        <v>0</v>
      </c>
      <c r="S419" s="229">
        <f>IF(AND(S$7&lt;=$B419+$D$4,S$9&gt;=$D419),$E419*HLOOKUP(S$7-$B419+1,INPUTS!$D$63:$X$64,2,FALSE)/IF(S$7=$B419,(13-MONTH($D419)),12),0)</f>
        <v>0</v>
      </c>
      <c r="T419" s="229">
        <f>IF(AND(T$7&lt;=$B419+$D$4,T$9&gt;=$D419),$E419*HLOOKUP(T$7-$B419+1,INPUTS!$D$63:$X$64,2,FALSE)/IF(T$7=$B419,(13-MONTH($D419)),12),0)</f>
        <v>0</v>
      </c>
      <c r="U419" s="229">
        <f>IF(AND(U$7&lt;=$B419+$D$4,U$9&gt;=$D419),$E419*HLOOKUP(U$7-$B419+1,INPUTS!$D$63:$X$64,2,FALSE)/IF(U$7=$B419,(13-MONTH($D419)),12),0)</f>
        <v>0</v>
      </c>
      <c r="V419" s="229">
        <f>IF(AND(V$7&lt;=$B419+$D$4,V$9&gt;=$D419),$E419*HLOOKUP(V$7-$B419+1,INPUTS!$D$63:$X$64,2,FALSE)/IF(V$7=$B419,(13-MONTH($D419)),12),0)</f>
        <v>0</v>
      </c>
      <c r="W419" s="229">
        <f>IF(AND(W$7&lt;=$B419+$D$4,W$9&gt;=$D419),$E419*HLOOKUP(W$7-$B419+1,INPUTS!$D$63:$X$64,2,FALSE)/IF(W$7=$B419,(13-MONTH($D419)),12),0)</f>
        <v>0</v>
      </c>
      <c r="X419" s="229">
        <f>IF(AND(X$7&lt;=$B419+$D$4,X$9&gt;=$D419),$E419*HLOOKUP(X$7-$B419+1,INPUTS!$D$63:$X$64,2,FALSE)/IF(X$7=$B419,(13-MONTH($D419)),12),0)</f>
        <v>0</v>
      </c>
      <c r="Y419" s="229">
        <f>IF(AND(Y$7&lt;=$B419+$D$4,Y$9&gt;=$D419),$E419*HLOOKUP(Y$7-$B419+1,INPUTS!$D$63:$X$64,2,FALSE)/IF(Y$7=$B419,(13-MONTH($D419)),12),0)</f>
        <v>0</v>
      </c>
      <c r="Z419" s="229">
        <f>IF(AND(Z$7&lt;=$B419+$D$4,Z$9&gt;=$D419),$E419*HLOOKUP(Z$7-$B419+1,INPUTS!$D$63:$X$64,2,FALSE)/IF(Z$7=$B419,(13-MONTH($D419)),12),0)</f>
        <v>0</v>
      </c>
      <c r="AA419" s="229">
        <f>IF(AND(AA$7&lt;=$B419+$D$4,AA$9&gt;=$D419),$E419*HLOOKUP(AA$7-$B419+1,INPUTS!$D$63:$X$64,2,FALSE)/IF(AA$7=$B419,(13-MONTH($D419)),12),0)</f>
        <v>0</v>
      </c>
      <c r="AB419" s="229">
        <f>IF(AND(AB$7&lt;=$B419+$D$4,AB$9&gt;=$D419),$E419*HLOOKUP(AB$7-$B419+1,INPUTS!$D$63:$X$64,2,FALSE)/IF(AB$7=$B419,(13-MONTH($D419)),12),0)</f>
        <v>0</v>
      </c>
      <c r="AC419" s="229">
        <f>IF(AND(AC$7&lt;=$B419+$D$4,AC$9&gt;=$D419),$E419*HLOOKUP(AC$7-$B419+1,INPUTS!$D$63:$X$64,2,FALSE)/IF(AC$7=$B419,(13-MONTH($D419)),12),0)</f>
        <v>0</v>
      </c>
      <c r="AD419" s="229">
        <f>IF(AND(AD$7&lt;=$B419+$D$4,AD$9&gt;=$D419),$E419*HLOOKUP(AD$7-$B419+1,INPUTS!$D$63:$X$64,2,FALSE)/IF(AD$7=$B419,(13-MONTH($D419)),12),0)</f>
        <v>0</v>
      </c>
      <c r="AE419" s="229">
        <f>IF(AND(AE$7&lt;=$B419+$D$4,AE$9&gt;=$D419),$E419*HLOOKUP(AE$7-$B419+1,INPUTS!$D$63:$X$64,2,FALSE)/IF(AE$7=$B419,(13-MONTH($D419)),12),0)</f>
        <v>0</v>
      </c>
      <c r="AF419" s="229">
        <f>IF(AND(AF$7&lt;=$B419+$D$4,AF$9&gt;=$D419),$E419*HLOOKUP(AF$7-$B419+1,INPUTS!$D$63:$X$64,2,FALSE)/IF(AF$7=$B419,(13-MONTH($D419)),12),0)</f>
        <v>0</v>
      </c>
      <c r="AG419" s="229">
        <f>IF(AND(AG$7&lt;=$B419+$D$4,AG$9&gt;=$D419),$E419*HLOOKUP(AG$7-$B419+1,INPUTS!$D$63:$X$64,2,FALSE)/IF(AG$7=$B419,(13-MONTH($D419)),12),0)</f>
        <v>0</v>
      </c>
      <c r="AH419" s="229">
        <f>IF(AND(AH$7&lt;=$B419+$D$4,AH$9&gt;=$D419),$E419*HLOOKUP(AH$7-$B419+1,INPUTS!$D$63:$X$64,2,FALSE)/IF(AH$7=$B419,(13-MONTH($D419)),12),0)</f>
        <v>2.2360744999999955</v>
      </c>
      <c r="AI419" s="229">
        <f>IF(AND(AI$7&lt;=$B419+$D$4,AI$9&gt;=$D419),$E419*HLOOKUP(AI$7-$B419+1,INPUTS!$D$63:$X$64,2,FALSE)/IF(AI$7=$B419,(13-MONTH($D419)),12),0)</f>
        <v>2.2360744999999955</v>
      </c>
      <c r="AJ419" s="229">
        <f>IF(AND(AJ$7&lt;=$B419+$D$4,AJ$9&gt;=$D419),$E419*HLOOKUP(AJ$7-$B419+1,INPUTS!$D$63:$X$64,2,FALSE)/IF(AJ$7=$B419,(13-MONTH($D419)),12),0)</f>
        <v>2.2360744999999955</v>
      </c>
      <c r="AK419" s="229">
        <f>IF(AND(AK$7&lt;=$B419+$D$4,AK$9&gt;=$D419),$E419*HLOOKUP(AK$7-$B419+1,INPUTS!$D$63:$X$64,2,FALSE)/IF(AK$7=$B419,(13-MONTH($D419)),12),0)</f>
        <v>2.2360744999999955</v>
      </c>
      <c r="AL419" s="229">
        <f>IF(AND(AL$7&lt;=$B419+$D$4,AL$9&gt;=$D419),$E419*HLOOKUP(AL$7-$B419+1,INPUTS!$D$63:$X$64,2,FALSE)/IF(AL$7=$B419,(13-MONTH($D419)),12),0)</f>
        <v>2.2360744999999955</v>
      </c>
      <c r="AM419" s="229">
        <f>IF(AND(AM$7&lt;=$B419+$D$4,AM$9&gt;=$D419),$E419*HLOOKUP(AM$7-$B419+1,INPUTS!$D$63:$X$64,2,FALSE)/IF(AM$7=$B419,(13-MONTH($D419)),12),0)</f>
        <v>2.2360744999999955</v>
      </c>
      <c r="AN419" s="229">
        <f>IF(AND(AN$7&lt;=$B419+$D$4,AN$9&gt;=$D419),$E419*HLOOKUP(AN$7-$B419+1,INPUTS!$D$63:$X$64,2,FALSE)/IF(AN$7=$B419,(13-MONTH($D419)),12),0)</f>
        <v>2.2360744999999955</v>
      </c>
      <c r="AO419" s="229">
        <f>IF(AND(AO$7&lt;=$B419+$D$4,AO$9&gt;=$D419),$E419*HLOOKUP(AO$7-$B419+1,INPUTS!$D$63:$X$64,2,FALSE)/IF(AO$7=$B419,(13-MONTH($D419)),12),0)</f>
        <v>2.2360744999999955</v>
      </c>
      <c r="AP419" s="229">
        <f>IF(AND(AP$7&lt;=$B419+$D$4,AP$9&gt;=$D419),$E419*HLOOKUP(AP$7-$B419+1,INPUTS!$D$63:$X$64,2,FALSE)/IF(AP$7=$B419,(13-MONTH($D419)),12),0)</f>
        <v>2.2360744999999955</v>
      </c>
      <c r="AQ419" s="229">
        <f>IF(AND(AQ$7&lt;=$B419+$D$4,AQ$9&gt;=$D419),$E419*HLOOKUP(AQ$7-$B419+1,INPUTS!$D$63:$X$64,2,FALSE)/IF(AQ$7=$B419,(13-MONTH($D419)),12),0)</f>
        <v>3.2284443630999942</v>
      </c>
      <c r="AR419" s="229">
        <f>IF(AND(AR$7&lt;=$B419+$D$4,AR$9&gt;=$D419),$E419*HLOOKUP(AR$7-$B419+1,INPUTS!$D$63:$X$64,2,FALSE)/IF(AR$7=$B419,(13-MONTH($D419)),12),0)</f>
        <v>3.2284443630999942</v>
      </c>
      <c r="AS419" s="229">
        <f>IF(AND(AS$7&lt;=$B419+$D$4,AS$9&gt;=$D419),$E419*HLOOKUP(AS$7-$B419+1,INPUTS!$D$63:$X$64,2,FALSE)/IF(AS$7=$B419,(13-MONTH($D419)),12),0)</f>
        <v>3.2284443630999942</v>
      </c>
      <c r="AT419" s="229">
        <f>IF(AND(AT$7&lt;=$B419+$D$4,AT$9&gt;=$D419),$E419*HLOOKUP(AT$7-$B419+1,INPUTS!$D$63:$X$64,2,FALSE)/IF(AT$7=$B419,(13-MONTH($D419)),12),0)</f>
        <v>3.2284443630999942</v>
      </c>
      <c r="AU419" s="229">
        <f>IF(AND(AU$7&lt;=$B419+$D$4,AU$9&gt;=$D419),$E419*HLOOKUP(AU$7-$B419+1,INPUTS!$D$63:$X$64,2,FALSE)/IF(AU$7=$B419,(13-MONTH($D419)),12),0)</f>
        <v>3.2284443630999942</v>
      </c>
      <c r="AV419" s="229">
        <f>IF(AND(AV$7&lt;=$B419+$D$4,AV$9&gt;=$D419),$E419*HLOOKUP(AV$7-$B419+1,INPUTS!$D$63:$X$64,2,FALSE)/IF(AV$7=$B419,(13-MONTH($D419)),12),0)</f>
        <v>3.2284443630999942</v>
      </c>
      <c r="AW419" s="229">
        <f>IF(AND(AW$7&lt;=$B419+$D$4,AW$9&gt;=$D419),$E419*HLOOKUP(AW$7-$B419+1,INPUTS!$D$63:$X$64,2,FALSE)/IF(AW$7=$B419,(13-MONTH($D419)),12),0)</f>
        <v>3.2284443630999942</v>
      </c>
      <c r="AX419" s="229">
        <f>IF(AND(AX$7&lt;=$B419+$D$4,AX$9&gt;=$D419),$E419*HLOOKUP(AX$7-$B419+1,INPUTS!$D$63:$X$64,2,FALSE)/IF(AX$7=$B419,(13-MONTH($D419)),12),0)</f>
        <v>3.2284443630999942</v>
      </c>
      <c r="AY419" s="229">
        <f>IF(AND(AY$7&lt;=$B419+$D$4,AY$9&gt;=$D419),$E419*HLOOKUP(AY$7-$B419+1,INPUTS!$D$63:$X$64,2,FALSE)/IF(AY$7=$B419,(13-MONTH($D419)),12),0)</f>
        <v>3.2284443630999942</v>
      </c>
      <c r="AZ419" s="229">
        <f>IF(AND(AZ$7&lt;=$B419+$D$4,AZ$9&gt;=$D419),$E419*HLOOKUP(AZ$7-$B419+1,INPUTS!$D$63:$X$64,2,FALSE)/IF(AZ$7=$B419,(13-MONTH($D419)),12),0)</f>
        <v>3.2284443630999942</v>
      </c>
      <c r="BA419" s="229">
        <f>IF(AND(BA$7&lt;=$B419+$D$4,BA$9&gt;=$D419),$E419*HLOOKUP(BA$7-$B419+1,INPUTS!$D$63:$X$64,2,FALSE)/IF(BA$7=$B419,(13-MONTH($D419)),12),0)</f>
        <v>3.2284443630999942</v>
      </c>
      <c r="BB419" s="229">
        <f>IF(AND(BB$7&lt;=$B419+$D$4,BB$9&gt;=$D419),$E419*HLOOKUP(BB$7-$B419+1,INPUTS!$D$63:$X$64,2,FALSE)/IF(BB$7=$B419,(13-MONTH($D419)),12),0)</f>
        <v>3.2284443630999942</v>
      </c>
      <c r="BC419" s="229">
        <f>IF(AND(BC$7&lt;=$B419+$D$4,BC$9&gt;=$D419),$E419*HLOOKUP(BC$7-$B419+1,INPUTS!$D$63:$X$64,2,FALSE)/IF(BC$7=$B419,(13-MONTH($D419)),12),0)</f>
        <v>2.986053887299994</v>
      </c>
      <c r="BD419" s="229">
        <f>IF(AND(BD$7&lt;=$B419+$D$4,BD$9&gt;=$D419),$E419*HLOOKUP(BD$7-$B419+1,INPUTS!$D$63:$X$64,2,FALSE)/IF(BD$7=$B419,(13-MONTH($D419)),12),0)</f>
        <v>2.986053887299994</v>
      </c>
      <c r="BE419" s="229">
        <f>IF(AND(BE$7&lt;=$B419+$D$4,BE$9&gt;=$D419),$E419*HLOOKUP(BE$7-$B419+1,INPUTS!$D$63:$X$64,2,FALSE)/IF(BE$7=$B419,(13-MONTH($D419)),12),0)</f>
        <v>2.986053887299994</v>
      </c>
      <c r="BF419" s="229">
        <f>IF(AND(BF$7&lt;=$B419+$D$4,BF$9&gt;=$D419),$E419*HLOOKUP(BF$7-$B419+1,INPUTS!$D$63:$X$64,2,FALSE)/IF(BF$7=$B419,(13-MONTH($D419)),12),0)</f>
        <v>2.986053887299994</v>
      </c>
      <c r="BG419" s="229">
        <f>IF(AND(BG$7&lt;=$B419+$D$4,BG$9&gt;=$D419),$E419*HLOOKUP(BG$7-$B419+1,INPUTS!$D$63:$X$64,2,FALSE)/IF(BG$7=$B419,(13-MONTH($D419)),12),0)</f>
        <v>2.986053887299994</v>
      </c>
      <c r="BH419" s="229">
        <f>IF(AND(BH$7&lt;=$B419+$D$4,BH$9&gt;=$D419),$E419*HLOOKUP(BH$7-$B419+1,INPUTS!$D$63:$X$64,2,FALSE)/IF(BH$7=$B419,(13-MONTH($D419)),12),0)</f>
        <v>2.986053887299994</v>
      </c>
      <c r="BI419" s="229">
        <f>IF(AND(BI$7&lt;=$B419+$D$4,BI$9&gt;=$D419),$E419*HLOOKUP(BI$7-$B419+1,INPUTS!$D$63:$X$64,2,FALSE)/IF(BI$7=$B419,(13-MONTH($D419)),12),0)</f>
        <v>2.986053887299994</v>
      </c>
      <c r="BJ419" s="229">
        <f>IF(AND(BJ$7&lt;=$B419+$D$4,BJ$9&gt;=$D419),$E419*HLOOKUP(BJ$7-$B419+1,INPUTS!$D$63:$X$64,2,FALSE)/IF(BJ$7=$B419,(13-MONTH($D419)),12),0)</f>
        <v>2.986053887299994</v>
      </c>
      <c r="BK419" s="229">
        <f>IF(AND(BK$7&lt;=$B419+$D$4,BK$9&gt;=$D419),$E419*HLOOKUP(BK$7-$B419+1,INPUTS!$D$63:$X$64,2,FALSE)/IF(BK$7=$B419,(13-MONTH($D419)),12),0)</f>
        <v>2.986053887299994</v>
      </c>
      <c r="BL419" s="229">
        <f>IF(AND(BL$7&lt;=$B419+$D$4,BL$9&gt;=$D419),$E419*HLOOKUP(BL$7-$B419+1,INPUTS!$D$63:$X$64,2,FALSE)/IF(BL$7=$B419,(13-MONTH($D419)),12),0)</f>
        <v>2.986053887299994</v>
      </c>
      <c r="BM419" s="229">
        <f>IF(AND(BM$7&lt;=$B419+$D$4,BM$9&gt;=$D419),$E419*HLOOKUP(BM$7-$B419+1,INPUTS!$D$63:$X$64,2,FALSE)/IF(BM$7=$B419,(13-MONTH($D419)),12),0)</f>
        <v>2.986053887299994</v>
      </c>
      <c r="BN419" s="229">
        <f>IF(AND(BN$7&lt;=$B419+$D$4,BN$9&gt;=$D419),$E419*HLOOKUP(BN$7-$B419+1,INPUTS!$D$63:$X$64,2,FALSE)/IF(BN$7=$B419,(13-MONTH($D419)),12),0)</f>
        <v>2.986053887299994</v>
      </c>
      <c r="BO419" s="229">
        <f>IF(AND(BO$7&lt;=$B419+$D$4,BO$9&gt;=$D419),$E419*HLOOKUP(BO$7-$B419+1,INPUTS!$D$63:$X$64,2,FALSE)/IF(BO$7=$B419,(13-MONTH($D419)),12),0)</f>
        <v>2.7624464372999946</v>
      </c>
      <c r="BP419" s="229">
        <f>IF(AND(BP$7&lt;=$B419+$D$4,BP$9&gt;=$D419),$E419*HLOOKUP(BP$7-$B419+1,INPUTS!$D$63:$X$64,2,FALSE)/IF(BP$7=$B419,(13-MONTH($D419)),12),0)</f>
        <v>2.7624464372999946</v>
      </c>
      <c r="BQ419" s="229">
        <f>IF(AND(BQ$7&lt;=$B419+$D$4,BQ$9&gt;=$D419),$E419*HLOOKUP(BQ$7-$B419+1,INPUTS!$D$63:$X$64,2,FALSE)/IF(BQ$7=$B419,(13-MONTH($D419)),12),0)</f>
        <v>2.7624464372999946</v>
      </c>
      <c r="BR419" s="229">
        <f>IF(AND(BR$7&lt;=$B419+$D$4,BR$9&gt;=$D419),$E419*HLOOKUP(BR$7-$B419+1,INPUTS!$D$63:$X$64,2,FALSE)/IF(BR$7=$B419,(13-MONTH($D419)),12),0)</f>
        <v>2.7624464372999946</v>
      </c>
      <c r="BS419" s="229">
        <f>IF(AND(BS$7&lt;=$B419+$D$4,BS$9&gt;=$D419),$E419*HLOOKUP(BS$7-$B419+1,INPUTS!$D$63:$X$64,2,FALSE)/IF(BS$7=$B419,(13-MONTH($D419)),12),0)</f>
        <v>2.7624464372999946</v>
      </c>
      <c r="BT419" s="229">
        <f>IF(AND(BT$7&lt;=$B419+$D$4,BT$9&gt;=$D419),$E419*HLOOKUP(BT$7-$B419+1,INPUTS!$D$63:$X$64,2,FALSE)/IF(BT$7=$B419,(13-MONTH($D419)),12),0)</f>
        <v>2.7624464372999946</v>
      </c>
      <c r="BU419" s="229">
        <f>IF(AND(BU$7&lt;=$B419+$D$4,BU$9&gt;=$D419),$E419*HLOOKUP(BU$7-$B419+1,INPUTS!$D$63:$X$64,2,FALSE)/IF(BU$7=$B419,(13-MONTH($D419)),12),0)</f>
        <v>2.7624464372999946</v>
      </c>
      <c r="BV419" s="229">
        <f>IF(AND(BV$7&lt;=$B419+$D$4,BV$9&gt;=$D419),$E419*HLOOKUP(BV$7-$B419+1,INPUTS!$D$63:$X$64,2,FALSE)/IF(BV$7=$B419,(13-MONTH($D419)),12),0)</f>
        <v>2.7624464372999946</v>
      </c>
      <c r="BW419" s="229">
        <f>IF(AND(BW$7&lt;=$B419+$D$4,BW$9&gt;=$D419),$E419*HLOOKUP(BW$7-$B419+1,INPUTS!$D$63:$X$64,2,FALSE)/IF(BW$7=$B419,(13-MONTH($D419)),12),0)</f>
        <v>2.7624464372999946</v>
      </c>
      <c r="BX419" s="229">
        <f>IF(AND(BX$7&lt;=$B419+$D$4,BX$9&gt;=$D419),$E419*HLOOKUP(BX$7-$B419+1,INPUTS!$D$63:$X$64,2,FALSE)/IF(BX$7=$B419,(13-MONTH($D419)),12),0)</f>
        <v>2.7624464372999946</v>
      </c>
      <c r="BY419" s="229">
        <f>IF(AND(BY$7&lt;=$B419+$D$4,BY$9&gt;=$D419),$E419*HLOOKUP(BY$7-$B419+1,INPUTS!$D$63:$X$64,2,FALSE)/IF(BY$7=$B419,(13-MONTH($D419)),12),0)</f>
        <v>2.7624464372999946</v>
      </c>
      <c r="BZ419" s="229">
        <f>IF(AND(BZ$7&lt;=$B419+$D$4,BZ$9&gt;=$D419),$E419*HLOOKUP(BZ$7-$B419+1,INPUTS!$D$63:$X$64,2,FALSE)/IF(BZ$7=$B419,(13-MONTH($D419)),12),0)</f>
        <v>2.7624464372999946</v>
      </c>
    </row>
    <row r="420" spans="1:78" x14ac:dyDescent="0.2">
      <c r="A420" s="7" t="str">
        <f t="shared" si="363"/>
        <v>Roll-in 5</v>
      </c>
      <c r="B420" s="7">
        <f t="shared" si="364"/>
        <v>2021</v>
      </c>
      <c r="C420" s="7">
        <f t="shared" si="367"/>
        <v>29</v>
      </c>
      <c r="D420" s="165">
        <f t="shared" si="365"/>
        <v>44347</v>
      </c>
      <c r="E420" s="68">
        <f t="shared" si="366"/>
        <v>1448.4623200000003</v>
      </c>
      <c r="F420" s="77"/>
      <c r="G420" s="229">
        <f>IF(AND(G$7&lt;=$B420+$D$4,G$9&gt;=$D420),$E420*HLOOKUP(G$7-$B420+1,INPUTS!$D$63:$X$64,2,FALSE)/IF(G$7=$B420,(13-MONTH($D420)),12),0)</f>
        <v>0</v>
      </c>
      <c r="H420" s="229">
        <f>IF(AND(H$7&lt;=$B420+$D$4,H$9&gt;=$D420),$E420*HLOOKUP(H$7-$B420+1,INPUTS!$D$63:$X$64,2,FALSE)/IF(H$7=$B420,(13-MONTH($D420)),12),0)</f>
        <v>0</v>
      </c>
      <c r="I420" s="229">
        <f>IF(AND(I$7&lt;=$B420+$D$4,I$9&gt;=$D420),$E420*HLOOKUP(I$7-$B420+1,INPUTS!$D$63:$X$64,2,FALSE)/IF(I$7=$B420,(13-MONTH($D420)),12),0)</f>
        <v>0</v>
      </c>
      <c r="J420" s="229">
        <f>IF(AND(J$7&lt;=$B420+$D$4,J$9&gt;=$D420),$E420*HLOOKUP(J$7-$B420+1,INPUTS!$D$63:$X$64,2,FALSE)/IF(J$7=$B420,(13-MONTH($D420)),12),0)</f>
        <v>0</v>
      </c>
      <c r="K420" s="229">
        <f>IF(AND(K$7&lt;=$B420+$D$4,K$9&gt;=$D420),$E420*HLOOKUP(K$7-$B420+1,INPUTS!$D$63:$X$64,2,FALSE)/IF(K$7=$B420,(13-MONTH($D420)),12),0)</f>
        <v>0</v>
      </c>
      <c r="L420" s="229">
        <f>IF(AND(L$7&lt;=$B420+$D$4,L$9&gt;=$D420),$E420*HLOOKUP(L$7-$B420+1,INPUTS!$D$63:$X$64,2,FALSE)/IF(L$7=$B420,(13-MONTH($D420)),12),0)</f>
        <v>0</v>
      </c>
      <c r="M420" s="229">
        <f>IF(AND(M$7&lt;=$B420+$D$4,M$9&gt;=$D420),$E420*HLOOKUP(M$7-$B420+1,INPUTS!$D$63:$X$64,2,FALSE)/IF(M$7=$B420,(13-MONTH($D420)),12),0)</f>
        <v>0</v>
      </c>
      <c r="N420" s="229">
        <f>IF(AND(N$7&lt;=$B420+$D$4,N$9&gt;=$D420),$E420*HLOOKUP(N$7-$B420+1,INPUTS!$D$63:$X$64,2,FALSE)/IF(N$7=$B420,(13-MONTH($D420)),12),0)</f>
        <v>0</v>
      </c>
      <c r="O420" s="229">
        <f>IF(AND(O$7&lt;=$B420+$D$4,O$9&gt;=$D420),$E420*HLOOKUP(O$7-$B420+1,INPUTS!$D$63:$X$64,2,FALSE)/IF(O$7=$B420,(13-MONTH($D420)),12),0)</f>
        <v>0</v>
      </c>
      <c r="P420" s="229">
        <f>IF(AND(P$7&lt;=$B420+$D$4,P$9&gt;=$D420),$E420*HLOOKUP(P$7-$B420+1,INPUTS!$D$63:$X$64,2,FALSE)/IF(P$7=$B420,(13-MONTH($D420)),12),0)</f>
        <v>0</v>
      </c>
      <c r="Q420" s="229">
        <f>IF(AND(Q$7&lt;=$B420+$D$4,Q$9&gt;=$D420),$E420*HLOOKUP(Q$7-$B420+1,INPUTS!$D$63:$X$64,2,FALSE)/IF(Q$7=$B420,(13-MONTH($D420)),12),0)</f>
        <v>0</v>
      </c>
      <c r="R420" s="229">
        <f>IF(AND(R$7&lt;=$B420+$D$4,R$9&gt;=$D420),$E420*HLOOKUP(R$7-$B420+1,INPUTS!$D$63:$X$64,2,FALSE)/IF(R$7=$B420,(13-MONTH($D420)),12),0)</f>
        <v>0</v>
      </c>
      <c r="S420" s="229">
        <f>IF(AND(S$7&lt;=$B420+$D$4,S$9&gt;=$D420),$E420*HLOOKUP(S$7-$B420+1,INPUTS!$D$63:$X$64,2,FALSE)/IF(S$7=$B420,(13-MONTH($D420)),12),0)</f>
        <v>0</v>
      </c>
      <c r="T420" s="229">
        <f>IF(AND(T$7&lt;=$B420+$D$4,T$9&gt;=$D420),$E420*HLOOKUP(T$7-$B420+1,INPUTS!$D$63:$X$64,2,FALSE)/IF(T$7=$B420,(13-MONTH($D420)),12),0)</f>
        <v>0</v>
      </c>
      <c r="U420" s="229">
        <f>IF(AND(U$7&lt;=$B420+$D$4,U$9&gt;=$D420),$E420*HLOOKUP(U$7-$B420+1,INPUTS!$D$63:$X$64,2,FALSE)/IF(U$7=$B420,(13-MONTH($D420)),12),0)</f>
        <v>0</v>
      </c>
      <c r="V420" s="229">
        <f>IF(AND(V$7&lt;=$B420+$D$4,V$9&gt;=$D420),$E420*HLOOKUP(V$7-$B420+1,INPUTS!$D$63:$X$64,2,FALSE)/IF(V$7=$B420,(13-MONTH($D420)),12),0)</f>
        <v>0</v>
      </c>
      <c r="W420" s="229">
        <f>IF(AND(W$7&lt;=$B420+$D$4,W$9&gt;=$D420),$E420*HLOOKUP(W$7-$B420+1,INPUTS!$D$63:$X$64,2,FALSE)/IF(W$7=$B420,(13-MONTH($D420)),12),0)</f>
        <v>0</v>
      </c>
      <c r="X420" s="229">
        <f>IF(AND(X$7&lt;=$B420+$D$4,X$9&gt;=$D420),$E420*HLOOKUP(X$7-$B420+1,INPUTS!$D$63:$X$64,2,FALSE)/IF(X$7=$B420,(13-MONTH($D420)),12),0)</f>
        <v>0</v>
      </c>
      <c r="Y420" s="229">
        <f>IF(AND(Y$7&lt;=$B420+$D$4,Y$9&gt;=$D420),$E420*HLOOKUP(Y$7-$B420+1,INPUTS!$D$63:$X$64,2,FALSE)/IF(Y$7=$B420,(13-MONTH($D420)),12),0)</f>
        <v>0</v>
      </c>
      <c r="Z420" s="229">
        <f>IF(AND(Z$7&lt;=$B420+$D$4,Z$9&gt;=$D420),$E420*HLOOKUP(Z$7-$B420+1,INPUTS!$D$63:$X$64,2,FALSE)/IF(Z$7=$B420,(13-MONTH($D420)),12),0)</f>
        <v>0</v>
      </c>
      <c r="AA420" s="229">
        <f>IF(AND(AA$7&lt;=$B420+$D$4,AA$9&gt;=$D420),$E420*HLOOKUP(AA$7-$B420+1,INPUTS!$D$63:$X$64,2,FALSE)/IF(AA$7=$B420,(13-MONTH($D420)),12),0)</f>
        <v>0</v>
      </c>
      <c r="AB420" s="229">
        <f>IF(AND(AB$7&lt;=$B420+$D$4,AB$9&gt;=$D420),$E420*HLOOKUP(AB$7-$B420+1,INPUTS!$D$63:$X$64,2,FALSE)/IF(AB$7=$B420,(13-MONTH($D420)),12),0)</f>
        <v>0</v>
      </c>
      <c r="AC420" s="229">
        <f>IF(AND(AC$7&lt;=$B420+$D$4,AC$9&gt;=$D420),$E420*HLOOKUP(AC$7-$B420+1,INPUTS!$D$63:$X$64,2,FALSE)/IF(AC$7=$B420,(13-MONTH($D420)),12),0)</f>
        <v>0</v>
      </c>
      <c r="AD420" s="229">
        <f>IF(AND(AD$7&lt;=$B420+$D$4,AD$9&gt;=$D420),$E420*HLOOKUP(AD$7-$B420+1,INPUTS!$D$63:$X$64,2,FALSE)/IF(AD$7=$B420,(13-MONTH($D420)),12),0)</f>
        <v>0</v>
      </c>
      <c r="AE420" s="229">
        <f>IF(AND(AE$7&lt;=$B420+$D$4,AE$9&gt;=$D420),$E420*HLOOKUP(AE$7-$B420+1,INPUTS!$D$63:$X$64,2,FALSE)/IF(AE$7=$B420,(13-MONTH($D420)),12),0)</f>
        <v>0</v>
      </c>
      <c r="AF420" s="229">
        <f>IF(AND(AF$7&lt;=$B420+$D$4,AF$9&gt;=$D420),$E420*HLOOKUP(AF$7-$B420+1,INPUTS!$D$63:$X$64,2,FALSE)/IF(AF$7=$B420,(13-MONTH($D420)),12),0)</f>
        <v>0</v>
      </c>
      <c r="AG420" s="229">
        <f>IF(AND(AG$7&lt;=$B420+$D$4,AG$9&gt;=$D420),$E420*HLOOKUP(AG$7-$B420+1,INPUTS!$D$63:$X$64,2,FALSE)/IF(AG$7=$B420,(13-MONTH($D420)),12),0)</f>
        <v>0</v>
      </c>
      <c r="AH420" s="229">
        <f>IF(AND(AH$7&lt;=$B420+$D$4,AH$9&gt;=$D420),$E420*HLOOKUP(AH$7-$B420+1,INPUTS!$D$63:$X$64,2,FALSE)/IF(AH$7=$B420,(13-MONTH($D420)),12),0)</f>
        <v>0</v>
      </c>
      <c r="AI420" s="229">
        <f>IF(AND(AI$7&lt;=$B420+$D$4,AI$9&gt;=$D420),$E420*HLOOKUP(AI$7-$B420+1,INPUTS!$D$63:$X$64,2,FALSE)/IF(AI$7=$B420,(13-MONTH($D420)),12),0)</f>
        <v>6.7896671250000011</v>
      </c>
      <c r="AJ420" s="229">
        <f>IF(AND(AJ$7&lt;=$B420+$D$4,AJ$9&gt;=$D420),$E420*HLOOKUP(AJ$7-$B420+1,INPUTS!$D$63:$X$64,2,FALSE)/IF(AJ$7=$B420,(13-MONTH($D420)),12),0)</f>
        <v>6.7896671250000011</v>
      </c>
      <c r="AK420" s="229">
        <f>IF(AND(AK$7&lt;=$B420+$D$4,AK$9&gt;=$D420),$E420*HLOOKUP(AK$7-$B420+1,INPUTS!$D$63:$X$64,2,FALSE)/IF(AK$7=$B420,(13-MONTH($D420)),12),0)</f>
        <v>6.7896671250000011</v>
      </c>
      <c r="AL420" s="229">
        <f>IF(AND(AL$7&lt;=$B420+$D$4,AL$9&gt;=$D420),$E420*HLOOKUP(AL$7-$B420+1,INPUTS!$D$63:$X$64,2,FALSE)/IF(AL$7=$B420,(13-MONTH($D420)),12),0)</f>
        <v>6.7896671250000011</v>
      </c>
      <c r="AM420" s="229">
        <f>IF(AND(AM$7&lt;=$B420+$D$4,AM$9&gt;=$D420),$E420*HLOOKUP(AM$7-$B420+1,INPUTS!$D$63:$X$64,2,FALSE)/IF(AM$7=$B420,(13-MONTH($D420)),12),0)</f>
        <v>6.7896671250000011</v>
      </c>
      <c r="AN420" s="229">
        <f>IF(AND(AN$7&lt;=$B420+$D$4,AN$9&gt;=$D420),$E420*HLOOKUP(AN$7-$B420+1,INPUTS!$D$63:$X$64,2,FALSE)/IF(AN$7=$B420,(13-MONTH($D420)),12),0)</f>
        <v>6.7896671250000011</v>
      </c>
      <c r="AO420" s="229">
        <f>IF(AND(AO$7&lt;=$B420+$D$4,AO$9&gt;=$D420),$E420*HLOOKUP(AO$7-$B420+1,INPUTS!$D$63:$X$64,2,FALSE)/IF(AO$7=$B420,(13-MONTH($D420)),12),0)</f>
        <v>6.7896671250000011</v>
      </c>
      <c r="AP420" s="229">
        <f>IF(AND(AP$7&lt;=$B420+$D$4,AP$9&gt;=$D420),$E420*HLOOKUP(AP$7-$B420+1,INPUTS!$D$63:$X$64,2,FALSE)/IF(AP$7=$B420,(13-MONTH($D420)),12),0)</f>
        <v>6.7896671250000011</v>
      </c>
      <c r="AQ420" s="229">
        <f>IF(AND(AQ$7&lt;=$B420+$D$4,AQ$9&gt;=$D420),$E420*HLOOKUP(AQ$7-$B420+1,INPUTS!$D$63:$X$64,2,FALSE)/IF(AQ$7=$B420,(13-MONTH($D420)),12),0)</f>
        <v>8.713707906733335</v>
      </c>
      <c r="AR420" s="229">
        <f>IF(AND(AR$7&lt;=$B420+$D$4,AR$9&gt;=$D420),$E420*HLOOKUP(AR$7-$B420+1,INPUTS!$D$63:$X$64,2,FALSE)/IF(AR$7=$B420,(13-MONTH($D420)),12),0)</f>
        <v>8.713707906733335</v>
      </c>
      <c r="AS420" s="229">
        <f>IF(AND(AS$7&lt;=$B420+$D$4,AS$9&gt;=$D420),$E420*HLOOKUP(AS$7-$B420+1,INPUTS!$D$63:$X$64,2,FALSE)/IF(AS$7=$B420,(13-MONTH($D420)),12),0)</f>
        <v>8.713707906733335</v>
      </c>
      <c r="AT420" s="229">
        <f>IF(AND(AT$7&lt;=$B420+$D$4,AT$9&gt;=$D420),$E420*HLOOKUP(AT$7-$B420+1,INPUTS!$D$63:$X$64,2,FALSE)/IF(AT$7=$B420,(13-MONTH($D420)),12),0)</f>
        <v>8.713707906733335</v>
      </c>
      <c r="AU420" s="229">
        <f>IF(AND(AU$7&lt;=$B420+$D$4,AU$9&gt;=$D420),$E420*HLOOKUP(AU$7-$B420+1,INPUTS!$D$63:$X$64,2,FALSE)/IF(AU$7=$B420,(13-MONTH($D420)),12),0)</f>
        <v>8.713707906733335</v>
      </c>
      <c r="AV420" s="229">
        <f>IF(AND(AV$7&lt;=$B420+$D$4,AV$9&gt;=$D420),$E420*HLOOKUP(AV$7-$B420+1,INPUTS!$D$63:$X$64,2,FALSE)/IF(AV$7=$B420,(13-MONTH($D420)),12),0)</f>
        <v>8.713707906733335</v>
      </c>
      <c r="AW420" s="229">
        <f>IF(AND(AW$7&lt;=$B420+$D$4,AW$9&gt;=$D420),$E420*HLOOKUP(AW$7-$B420+1,INPUTS!$D$63:$X$64,2,FALSE)/IF(AW$7=$B420,(13-MONTH($D420)),12),0)</f>
        <v>8.713707906733335</v>
      </c>
      <c r="AX420" s="229">
        <f>IF(AND(AX$7&lt;=$B420+$D$4,AX$9&gt;=$D420),$E420*HLOOKUP(AX$7-$B420+1,INPUTS!$D$63:$X$64,2,FALSE)/IF(AX$7=$B420,(13-MONTH($D420)),12),0)</f>
        <v>8.713707906733335</v>
      </c>
      <c r="AY420" s="229">
        <f>IF(AND(AY$7&lt;=$B420+$D$4,AY$9&gt;=$D420),$E420*HLOOKUP(AY$7-$B420+1,INPUTS!$D$63:$X$64,2,FALSE)/IF(AY$7=$B420,(13-MONTH($D420)),12),0)</f>
        <v>8.713707906733335</v>
      </c>
      <c r="AZ420" s="229">
        <f>IF(AND(AZ$7&lt;=$B420+$D$4,AZ$9&gt;=$D420),$E420*HLOOKUP(AZ$7-$B420+1,INPUTS!$D$63:$X$64,2,FALSE)/IF(AZ$7=$B420,(13-MONTH($D420)),12),0)</f>
        <v>8.713707906733335</v>
      </c>
      <c r="BA420" s="229">
        <f>IF(AND(BA$7&lt;=$B420+$D$4,BA$9&gt;=$D420),$E420*HLOOKUP(BA$7-$B420+1,INPUTS!$D$63:$X$64,2,FALSE)/IF(BA$7=$B420,(13-MONTH($D420)),12),0)</f>
        <v>8.713707906733335</v>
      </c>
      <c r="BB420" s="229">
        <f>IF(AND(BB$7&lt;=$B420+$D$4,BB$9&gt;=$D420),$E420*HLOOKUP(BB$7-$B420+1,INPUTS!$D$63:$X$64,2,FALSE)/IF(BB$7=$B420,(13-MONTH($D420)),12),0)</f>
        <v>8.713707906733335</v>
      </c>
      <c r="BC420" s="229">
        <f>IF(AND(BC$7&lt;=$B420+$D$4,BC$9&gt;=$D420),$E420*HLOOKUP(BC$7-$B420+1,INPUTS!$D$63:$X$64,2,FALSE)/IF(BC$7=$B420,(13-MONTH($D420)),12),0)</f>
        <v>8.0594857588666677</v>
      </c>
      <c r="BD420" s="229">
        <f>IF(AND(BD$7&lt;=$B420+$D$4,BD$9&gt;=$D420),$E420*HLOOKUP(BD$7-$B420+1,INPUTS!$D$63:$X$64,2,FALSE)/IF(BD$7=$B420,(13-MONTH($D420)),12),0)</f>
        <v>8.0594857588666677</v>
      </c>
      <c r="BE420" s="229">
        <f>IF(AND(BE$7&lt;=$B420+$D$4,BE$9&gt;=$D420),$E420*HLOOKUP(BE$7-$B420+1,INPUTS!$D$63:$X$64,2,FALSE)/IF(BE$7=$B420,(13-MONTH($D420)),12),0)</f>
        <v>8.0594857588666677</v>
      </c>
      <c r="BF420" s="229">
        <f>IF(AND(BF$7&lt;=$B420+$D$4,BF$9&gt;=$D420),$E420*HLOOKUP(BF$7-$B420+1,INPUTS!$D$63:$X$64,2,FALSE)/IF(BF$7=$B420,(13-MONTH($D420)),12),0)</f>
        <v>8.0594857588666677</v>
      </c>
      <c r="BG420" s="229">
        <f>IF(AND(BG$7&lt;=$B420+$D$4,BG$9&gt;=$D420),$E420*HLOOKUP(BG$7-$B420+1,INPUTS!$D$63:$X$64,2,FALSE)/IF(BG$7=$B420,(13-MONTH($D420)),12),0)</f>
        <v>8.0594857588666677</v>
      </c>
      <c r="BH420" s="229">
        <f>IF(AND(BH$7&lt;=$B420+$D$4,BH$9&gt;=$D420),$E420*HLOOKUP(BH$7-$B420+1,INPUTS!$D$63:$X$64,2,FALSE)/IF(BH$7=$B420,(13-MONTH($D420)),12),0)</f>
        <v>8.0594857588666677</v>
      </c>
      <c r="BI420" s="229">
        <f>IF(AND(BI$7&lt;=$B420+$D$4,BI$9&gt;=$D420),$E420*HLOOKUP(BI$7-$B420+1,INPUTS!$D$63:$X$64,2,FALSE)/IF(BI$7=$B420,(13-MONTH($D420)),12),0)</f>
        <v>8.0594857588666677</v>
      </c>
      <c r="BJ420" s="229">
        <f>IF(AND(BJ$7&lt;=$B420+$D$4,BJ$9&gt;=$D420),$E420*HLOOKUP(BJ$7-$B420+1,INPUTS!$D$63:$X$64,2,FALSE)/IF(BJ$7=$B420,(13-MONTH($D420)),12),0)</f>
        <v>8.0594857588666677</v>
      </c>
      <c r="BK420" s="229">
        <f>IF(AND(BK$7&lt;=$B420+$D$4,BK$9&gt;=$D420),$E420*HLOOKUP(BK$7-$B420+1,INPUTS!$D$63:$X$64,2,FALSE)/IF(BK$7=$B420,(13-MONTH($D420)),12),0)</f>
        <v>8.0594857588666677</v>
      </c>
      <c r="BL420" s="229">
        <f>IF(AND(BL$7&lt;=$B420+$D$4,BL$9&gt;=$D420),$E420*HLOOKUP(BL$7-$B420+1,INPUTS!$D$63:$X$64,2,FALSE)/IF(BL$7=$B420,(13-MONTH($D420)),12),0)</f>
        <v>8.0594857588666677</v>
      </c>
      <c r="BM420" s="229">
        <f>IF(AND(BM$7&lt;=$B420+$D$4,BM$9&gt;=$D420),$E420*HLOOKUP(BM$7-$B420+1,INPUTS!$D$63:$X$64,2,FALSE)/IF(BM$7=$B420,(13-MONTH($D420)),12),0)</f>
        <v>8.0594857588666677</v>
      </c>
      <c r="BN420" s="229">
        <f>IF(AND(BN$7&lt;=$B420+$D$4,BN$9&gt;=$D420),$E420*HLOOKUP(BN$7-$B420+1,INPUTS!$D$63:$X$64,2,FALSE)/IF(BN$7=$B420,(13-MONTH($D420)),12),0)</f>
        <v>8.0594857588666677</v>
      </c>
      <c r="BO420" s="229">
        <f>IF(AND(BO$7&lt;=$B420+$D$4,BO$9&gt;=$D420),$E420*HLOOKUP(BO$7-$B420+1,INPUTS!$D$63:$X$64,2,FALSE)/IF(BO$7=$B420,(13-MONTH($D420)),12),0)</f>
        <v>7.4559597922000016</v>
      </c>
      <c r="BP420" s="229">
        <f>IF(AND(BP$7&lt;=$B420+$D$4,BP$9&gt;=$D420),$E420*HLOOKUP(BP$7-$B420+1,INPUTS!$D$63:$X$64,2,FALSE)/IF(BP$7=$B420,(13-MONTH($D420)),12),0)</f>
        <v>7.4559597922000016</v>
      </c>
      <c r="BQ420" s="229">
        <f>IF(AND(BQ$7&lt;=$B420+$D$4,BQ$9&gt;=$D420),$E420*HLOOKUP(BQ$7-$B420+1,INPUTS!$D$63:$X$64,2,FALSE)/IF(BQ$7=$B420,(13-MONTH($D420)),12),0)</f>
        <v>7.4559597922000016</v>
      </c>
      <c r="BR420" s="229">
        <f>IF(AND(BR$7&lt;=$B420+$D$4,BR$9&gt;=$D420),$E420*HLOOKUP(BR$7-$B420+1,INPUTS!$D$63:$X$64,2,FALSE)/IF(BR$7=$B420,(13-MONTH($D420)),12),0)</f>
        <v>7.4559597922000016</v>
      </c>
      <c r="BS420" s="229">
        <f>IF(AND(BS$7&lt;=$B420+$D$4,BS$9&gt;=$D420),$E420*HLOOKUP(BS$7-$B420+1,INPUTS!$D$63:$X$64,2,FALSE)/IF(BS$7=$B420,(13-MONTH($D420)),12),0)</f>
        <v>7.4559597922000016</v>
      </c>
      <c r="BT420" s="229">
        <f>IF(AND(BT$7&lt;=$B420+$D$4,BT$9&gt;=$D420),$E420*HLOOKUP(BT$7-$B420+1,INPUTS!$D$63:$X$64,2,FALSE)/IF(BT$7=$B420,(13-MONTH($D420)),12),0)</f>
        <v>7.4559597922000016</v>
      </c>
      <c r="BU420" s="229">
        <f>IF(AND(BU$7&lt;=$B420+$D$4,BU$9&gt;=$D420),$E420*HLOOKUP(BU$7-$B420+1,INPUTS!$D$63:$X$64,2,FALSE)/IF(BU$7=$B420,(13-MONTH($D420)),12),0)</f>
        <v>7.4559597922000016</v>
      </c>
      <c r="BV420" s="229">
        <f>IF(AND(BV$7&lt;=$B420+$D$4,BV$9&gt;=$D420),$E420*HLOOKUP(BV$7-$B420+1,INPUTS!$D$63:$X$64,2,FALSE)/IF(BV$7=$B420,(13-MONTH($D420)),12),0)</f>
        <v>7.4559597922000016</v>
      </c>
      <c r="BW420" s="229">
        <f>IF(AND(BW$7&lt;=$B420+$D$4,BW$9&gt;=$D420),$E420*HLOOKUP(BW$7-$B420+1,INPUTS!$D$63:$X$64,2,FALSE)/IF(BW$7=$B420,(13-MONTH($D420)),12),0)</f>
        <v>7.4559597922000016</v>
      </c>
      <c r="BX420" s="229">
        <f>IF(AND(BX$7&lt;=$B420+$D$4,BX$9&gt;=$D420),$E420*HLOOKUP(BX$7-$B420+1,INPUTS!$D$63:$X$64,2,FALSE)/IF(BX$7=$B420,(13-MONTH($D420)),12),0)</f>
        <v>7.4559597922000016</v>
      </c>
      <c r="BY420" s="229">
        <f>IF(AND(BY$7&lt;=$B420+$D$4,BY$9&gt;=$D420),$E420*HLOOKUP(BY$7-$B420+1,INPUTS!$D$63:$X$64,2,FALSE)/IF(BY$7=$B420,(13-MONTH($D420)),12),0)</f>
        <v>7.4559597922000016</v>
      </c>
      <c r="BZ420" s="229">
        <f>IF(AND(BZ$7&lt;=$B420+$D$4,BZ$9&gt;=$D420),$E420*HLOOKUP(BZ$7-$B420+1,INPUTS!$D$63:$X$64,2,FALSE)/IF(BZ$7=$B420,(13-MONTH($D420)),12),0)</f>
        <v>7.4559597922000016</v>
      </c>
    </row>
    <row r="421" spans="1:78" x14ac:dyDescent="0.2">
      <c r="A421" s="7" t="str">
        <f t="shared" si="363"/>
        <v>Roll-in 5</v>
      </c>
      <c r="B421" s="7">
        <f t="shared" si="364"/>
        <v>2021</v>
      </c>
      <c r="C421" s="7">
        <f t="shared" si="367"/>
        <v>30</v>
      </c>
      <c r="D421" s="165">
        <f t="shared" si="365"/>
        <v>44377</v>
      </c>
      <c r="E421" s="68">
        <f t="shared" si="366"/>
        <v>2040.0636700000009</v>
      </c>
      <c r="F421" s="77"/>
      <c r="G421" s="229">
        <f>IF(AND(G$7&lt;=$B421+$D$4,G$9&gt;=$D421),$E421*HLOOKUP(G$7-$B421+1,INPUTS!$D$63:$X$64,2,FALSE)/IF(G$7=$B421,(13-MONTH($D421)),12),0)</f>
        <v>0</v>
      </c>
      <c r="H421" s="229">
        <f>IF(AND(H$7&lt;=$B421+$D$4,H$9&gt;=$D421),$E421*HLOOKUP(H$7-$B421+1,INPUTS!$D$63:$X$64,2,FALSE)/IF(H$7=$B421,(13-MONTH($D421)),12),0)</f>
        <v>0</v>
      </c>
      <c r="I421" s="229">
        <f>IF(AND(I$7&lt;=$B421+$D$4,I$9&gt;=$D421),$E421*HLOOKUP(I$7-$B421+1,INPUTS!$D$63:$X$64,2,FALSE)/IF(I$7=$B421,(13-MONTH($D421)),12),0)</f>
        <v>0</v>
      </c>
      <c r="J421" s="229">
        <f>IF(AND(J$7&lt;=$B421+$D$4,J$9&gt;=$D421),$E421*HLOOKUP(J$7-$B421+1,INPUTS!$D$63:$X$64,2,FALSE)/IF(J$7=$B421,(13-MONTH($D421)),12),0)</f>
        <v>0</v>
      </c>
      <c r="K421" s="229">
        <f>IF(AND(K$7&lt;=$B421+$D$4,K$9&gt;=$D421),$E421*HLOOKUP(K$7-$B421+1,INPUTS!$D$63:$X$64,2,FALSE)/IF(K$7=$B421,(13-MONTH($D421)),12),0)</f>
        <v>0</v>
      </c>
      <c r="L421" s="229">
        <f>IF(AND(L$7&lt;=$B421+$D$4,L$9&gt;=$D421),$E421*HLOOKUP(L$7-$B421+1,INPUTS!$D$63:$X$64,2,FALSE)/IF(L$7=$B421,(13-MONTH($D421)),12),0)</f>
        <v>0</v>
      </c>
      <c r="M421" s="229">
        <f>IF(AND(M$7&lt;=$B421+$D$4,M$9&gt;=$D421),$E421*HLOOKUP(M$7-$B421+1,INPUTS!$D$63:$X$64,2,FALSE)/IF(M$7=$B421,(13-MONTH($D421)),12),0)</f>
        <v>0</v>
      </c>
      <c r="N421" s="229">
        <f>IF(AND(N$7&lt;=$B421+$D$4,N$9&gt;=$D421),$E421*HLOOKUP(N$7-$B421+1,INPUTS!$D$63:$X$64,2,FALSE)/IF(N$7=$B421,(13-MONTH($D421)),12),0)</f>
        <v>0</v>
      </c>
      <c r="O421" s="229">
        <f>IF(AND(O$7&lt;=$B421+$D$4,O$9&gt;=$D421),$E421*HLOOKUP(O$7-$B421+1,INPUTS!$D$63:$X$64,2,FALSE)/IF(O$7=$B421,(13-MONTH($D421)),12),0)</f>
        <v>0</v>
      </c>
      <c r="P421" s="229">
        <f>IF(AND(P$7&lt;=$B421+$D$4,P$9&gt;=$D421),$E421*HLOOKUP(P$7-$B421+1,INPUTS!$D$63:$X$64,2,FALSE)/IF(P$7=$B421,(13-MONTH($D421)),12),0)</f>
        <v>0</v>
      </c>
      <c r="Q421" s="229">
        <f>IF(AND(Q$7&lt;=$B421+$D$4,Q$9&gt;=$D421),$E421*HLOOKUP(Q$7-$B421+1,INPUTS!$D$63:$X$64,2,FALSE)/IF(Q$7=$B421,(13-MONTH($D421)),12),0)</f>
        <v>0</v>
      </c>
      <c r="R421" s="229">
        <f>IF(AND(R$7&lt;=$B421+$D$4,R$9&gt;=$D421),$E421*HLOOKUP(R$7-$B421+1,INPUTS!$D$63:$X$64,2,FALSE)/IF(R$7=$B421,(13-MONTH($D421)),12),0)</f>
        <v>0</v>
      </c>
      <c r="S421" s="229">
        <f>IF(AND(S$7&lt;=$B421+$D$4,S$9&gt;=$D421),$E421*HLOOKUP(S$7-$B421+1,INPUTS!$D$63:$X$64,2,FALSE)/IF(S$7=$B421,(13-MONTH($D421)),12),0)</f>
        <v>0</v>
      </c>
      <c r="T421" s="229">
        <f>IF(AND(T$7&lt;=$B421+$D$4,T$9&gt;=$D421),$E421*HLOOKUP(T$7-$B421+1,INPUTS!$D$63:$X$64,2,FALSE)/IF(T$7=$B421,(13-MONTH($D421)),12),0)</f>
        <v>0</v>
      </c>
      <c r="U421" s="229">
        <f>IF(AND(U$7&lt;=$B421+$D$4,U$9&gt;=$D421),$E421*HLOOKUP(U$7-$B421+1,INPUTS!$D$63:$X$64,2,FALSE)/IF(U$7=$B421,(13-MONTH($D421)),12),0)</f>
        <v>0</v>
      </c>
      <c r="V421" s="229">
        <f>IF(AND(V$7&lt;=$B421+$D$4,V$9&gt;=$D421),$E421*HLOOKUP(V$7-$B421+1,INPUTS!$D$63:$X$64,2,FALSE)/IF(V$7=$B421,(13-MONTH($D421)),12),0)</f>
        <v>0</v>
      </c>
      <c r="W421" s="229">
        <f>IF(AND(W$7&lt;=$B421+$D$4,W$9&gt;=$D421),$E421*HLOOKUP(W$7-$B421+1,INPUTS!$D$63:$X$64,2,FALSE)/IF(W$7=$B421,(13-MONTH($D421)),12),0)</f>
        <v>0</v>
      </c>
      <c r="X421" s="229">
        <f>IF(AND(X$7&lt;=$B421+$D$4,X$9&gt;=$D421),$E421*HLOOKUP(X$7-$B421+1,INPUTS!$D$63:$X$64,2,FALSE)/IF(X$7=$B421,(13-MONTH($D421)),12),0)</f>
        <v>0</v>
      </c>
      <c r="Y421" s="229">
        <f>IF(AND(Y$7&lt;=$B421+$D$4,Y$9&gt;=$D421),$E421*HLOOKUP(Y$7-$B421+1,INPUTS!$D$63:$X$64,2,FALSE)/IF(Y$7=$B421,(13-MONTH($D421)),12),0)</f>
        <v>0</v>
      </c>
      <c r="Z421" s="229">
        <f>IF(AND(Z$7&lt;=$B421+$D$4,Z$9&gt;=$D421),$E421*HLOOKUP(Z$7-$B421+1,INPUTS!$D$63:$X$64,2,FALSE)/IF(Z$7=$B421,(13-MONTH($D421)),12),0)</f>
        <v>0</v>
      </c>
      <c r="AA421" s="229">
        <f>IF(AND(AA$7&lt;=$B421+$D$4,AA$9&gt;=$D421),$E421*HLOOKUP(AA$7-$B421+1,INPUTS!$D$63:$X$64,2,FALSE)/IF(AA$7=$B421,(13-MONTH($D421)),12),0)</f>
        <v>0</v>
      </c>
      <c r="AB421" s="229">
        <f>IF(AND(AB$7&lt;=$B421+$D$4,AB$9&gt;=$D421),$E421*HLOOKUP(AB$7-$B421+1,INPUTS!$D$63:$X$64,2,FALSE)/IF(AB$7=$B421,(13-MONTH($D421)),12),0)</f>
        <v>0</v>
      </c>
      <c r="AC421" s="229">
        <f>IF(AND(AC$7&lt;=$B421+$D$4,AC$9&gt;=$D421),$E421*HLOOKUP(AC$7-$B421+1,INPUTS!$D$63:$X$64,2,FALSE)/IF(AC$7=$B421,(13-MONTH($D421)),12),0)</f>
        <v>0</v>
      </c>
      <c r="AD421" s="229">
        <f>IF(AND(AD$7&lt;=$B421+$D$4,AD$9&gt;=$D421),$E421*HLOOKUP(AD$7-$B421+1,INPUTS!$D$63:$X$64,2,FALSE)/IF(AD$7=$B421,(13-MONTH($D421)),12),0)</f>
        <v>0</v>
      </c>
      <c r="AE421" s="229">
        <f>IF(AND(AE$7&lt;=$B421+$D$4,AE$9&gt;=$D421),$E421*HLOOKUP(AE$7-$B421+1,INPUTS!$D$63:$X$64,2,FALSE)/IF(AE$7=$B421,(13-MONTH($D421)),12),0)</f>
        <v>0</v>
      </c>
      <c r="AF421" s="229">
        <f>IF(AND(AF$7&lt;=$B421+$D$4,AF$9&gt;=$D421),$E421*HLOOKUP(AF$7-$B421+1,INPUTS!$D$63:$X$64,2,FALSE)/IF(AF$7=$B421,(13-MONTH($D421)),12),0)</f>
        <v>0</v>
      </c>
      <c r="AG421" s="229">
        <f>IF(AND(AG$7&lt;=$B421+$D$4,AG$9&gt;=$D421),$E421*HLOOKUP(AG$7-$B421+1,INPUTS!$D$63:$X$64,2,FALSE)/IF(AG$7=$B421,(13-MONTH($D421)),12),0)</f>
        <v>0</v>
      </c>
      <c r="AH421" s="229">
        <f>IF(AND(AH$7&lt;=$B421+$D$4,AH$9&gt;=$D421),$E421*HLOOKUP(AH$7-$B421+1,INPUTS!$D$63:$X$64,2,FALSE)/IF(AH$7=$B421,(13-MONTH($D421)),12),0)</f>
        <v>0</v>
      </c>
      <c r="AI421" s="229">
        <f>IF(AND(AI$7&lt;=$B421+$D$4,AI$9&gt;=$D421),$E421*HLOOKUP(AI$7-$B421+1,INPUTS!$D$63:$X$64,2,FALSE)/IF(AI$7=$B421,(13-MONTH($D421)),12),0)</f>
        <v>0</v>
      </c>
      <c r="AJ421" s="229">
        <f>IF(AND(AJ$7&lt;=$B421+$D$4,AJ$9&gt;=$D421),$E421*HLOOKUP(AJ$7-$B421+1,INPUTS!$D$63:$X$64,2,FALSE)/IF(AJ$7=$B421,(13-MONTH($D421)),12),0)</f>
        <v>10.928912517857146</v>
      </c>
      <c r="AK421" s="229">
        <f>IF(AND(AK$7&lt;=$B421+$D$4,AK$9&gt;=$D421),$E421*HLOOKUP(AK$7-$B421+1,INPUTS!$D$63:$X$64,2,FALSE)/IF(AK$7=$B421,(13-MONTH($D421)),12),0)</f>
        <v>10.928912517857146</v>
      </c>
      <c r="AL421" s="229">
        <f>IF(AND(AL$7&lt;=$B421+$D$4,AL$9&gt;=$D421),$E421*HLOOKUP(AL$7-$B421+1,INPUTS!$D$63:$X$64,2,FALSE)/IF(AL$7=$B421,(13-MONTH($D421)),12),0)</f>
        <v>10.928912517857146</v>
      </c>
      <c r="AM421" s="229">
        <f>IF(AND(AM$7&lt;=$B421+$D$4,AM$9&gt;=$D421),$E421*HLOOKUP(AM$7-$B421+1,INPUTS!$D$63:$X$64,2,FALSE)/IF(AM$7=$B421,(13-MONTH($D421)),12),0)</f>
        <v>10.928912517857146</v>
      </c>
      <c r="AN421" s="229">
        <f>IF(AND(AN$7&lt;=$B421+$D$4,AN$9&gt;=$D421),$E421*HLOOKUP(AN$7-$B421+1,INPUTS!$D$63:$X$64,2,FALSE)/IF(AN$7=$B421,(13-MONTH($D421)),12),0)</f>
        <v>10.928912517857146</v>
      </c>
      <c r="AO421" s="229">
        <f>IF(AND(AO$7&lt;=$B421+$D$4,AO$9&gt;=$D421),$E421*HLOOKUP(AO$7-$B421+1,INPUTS!$D$63:$X$64,2,FALSE)/IF(AO$7=$B421,(13-MONTH($D421)),12),0)</f>
        <v>10.928912517857146</v>
      </c>
      <c r="AP421" s="229">
        <f>IF(AND(AP$7&lt;=$B421+$D$4,AP$9&gt;=$D421),$E421*HLOOKUP(AP$7-$B421+1,INPUTS!$D$63:$X$64,2,FALSE)/IF(AP$7=$B421,(13-MONTH($D421)),12),0)</f>
        <v>10.928912517857146</v>
      </c>
      <c r="AQ421" s="229">
        <f>IF(AND(AQ$7&lt;=$B421+$D$4,AQ$9&gt;=$D421),$E421*HLOOKUP(AQ$7-$B421+1,INPUTS!$D$63:$X$64,2,FALSE)/IF(AQ$7=$B421,(13-MONTH($D421)),12),0)</f>
        <v>12.272683028108339</v>
      </c>
      <c r="AR421" s="229">
        <f>IF(AND(AR$7&lt;=$B421+$D$4,AR$9&gt;=$D421),$E421*HLOOKUP(AR$7-$B421+1,INPUTS!$D$63:$X$64,2,FALSE)/IF(AR$7=$B421,(13-MONTH($D421)),12),0)</f>
        <v>12.272683028108339</v>
      </c>
      <c r="AS421" s="229">
        <f>IF(AND(AS$7&lt;=$B421+$D$4,AS$9&gt;=$D421),$E421*HLOOKUP(AS$7-$B421+1,INPUTS!$D$63:$X$64,2,FALSE)/IF(AS$7=$B421,(13-MONTH($D421)),12),0)</f>
        <v>12.272683028108339</v>
      </c>
      <c r="AT421" s="229">
        <f>IF(AND(AT$7&lt;=$B421+$D$4,AT$9&gt;=$D421),$E421*HLOOKUP(AT$7-$B421+1,INPUTS!$D$63:$X$64,2,FALSE)/IF(AT$7=$B421,(13-MONTH($D421)),12),0)</f>
        <v>12.272683028108339</v>
      </c>
      <c r="AU421" s="229">
        <f>IF(AND(AU$7&lt;=$B421+$D$4,AU$9&gt;=$D421),$E421*HLOOKUP(AU$7-$B421+1,INPUTS!$D$63:$X$64,2,FALSE)/IF(AU$7=$B421,(13-MONTH($D421)),12),0)</f>
        <v>12.272683028108339</v>
      </c>
      <c r="AV421" s="229">
        <f>IF(AND(AV$7&lt;=$B421+$D$4,AV$9&gt;=$D421),$E421*HLOOKUP(AV$7-$B421+1,INPUTS!$D$63:$X$64,2,FALSE)/IF(AV$7=$B421,(13-MONTH($D421)),12),0)</f>
        <v>12.272683028108339</v>
      </c>
      <c r="AW421" s="229">
        <f>IF(AND(AW$7&lt;=$B421+$D$4,AW$9&gt;=$D421),$E421*HLOOKUP(AW$7-$B421+1,INPUTS!$D$63:$X$64,2,FALSE)/IF(AW$7=$B421,(13-MONTH($D421)),12),0)</f>
        <v>12.272683028108339</v>
      </c>
      <c r="AX421" s="229">
        <f>IF(AND(AX$7&lt;=$B421+$D$4,AX$9&gt;=$D421),$E421*HLOOKUP(AX$7-$B421+1,INPUTS!$D$63:$X$64,2,FALSE)/IF(AX$7=$B421,(13-MONTH($D421)),12),0)</f>
        <v>12.272683028108339</v>
      </c>
      <c r="AY421" s="229">
        <f>IF(AND(AY$7&lt;=$B421+$D$4,AY$9&gt;=$D421),$E421*HLOOKUP(AY$7-$B421+1,INPUTS!$D$63:$X$64,2,FALSE)/IF(AY$7=$B421,(13-MONTH($D421)),12),0)</f>
        <v>12.272683028108339</v>
      </c>
      <c r="AZ421" s="229">
        <f>IF(AND(AZ$7&lt;=$B421+$D$4,AZ$9&gt;=$D421),$E421*HLOOKUP(AZ$7-$B421+1,INPUTS!$D$63:$X$64,2,FALSE)/IF(AZ$7=$B421,(13-MONTH($D421)),12),0)</f>
        <v>12.272683028108339</v>
      </c>
      <c r="BA421" s="229">
        <f>IF(AND(BA$7&lt;=$B421+$D$4,BA$9&gt;=$D421),$E421*HLOOKUP(BA$7-$B421+1,INPUTS!$D$63:$X$64,2,FALSE)/IF(BA$7=$B421,(13-MONTH($D421)),12),0)</f>
        <v>12.272683028108339</v>
      </c>
      <c r="BB421" s="229">
        <f>IF(AND(BB$7&lt;=$B421+$D$4,BB$9&gt;=$D421),$E421*HLOOKUP(BB$7-$B421+1,INPUTS!$D$63:$X$64,2,FALSE)/IF(BB$7=$B421,(13-MONTH($D421)),12),0)</f>
        <v>12.272683028108339</v>
      </c>
      <c r="BC421" s="229">
        <f>IF(AND(BC$7&lt;=$B421+$D$4,BC$9&gt;=$D421),$E421*HLOOKUP(BC$7-$B421+1,INPUTS!$D$63:$X$64,2,FALSE)/IF(BC$7=$B421,(13-MONTH($D421)),12),0)</f>
        <v>11.351254270491671</v>
      </c>
      <c r="BD421" s="229">
        <f>IF(AND(BD$7&lt;=$B421+$D$4,BD$9&gt;=$D421),$E421*HLOOKUP(BD$7-$B421+1,INPUTS!$D$63:$X$64,2,FALSE)/IF(BD$7=$B421,(13-MONTH($D421)),12),0)</f>
        <v>11.351254270491671</v>
      </c>
      <c r="BE421" s="229">
        <f>IF(AND(BE$7&lt;=$B421+$D$4,BE$9&gt;=$D421),$E421*HLOOKUP(BE$7-$B421+1,INPUTS!$D$63:$X$64,2,FALSE)/IF(BE$7=$B421,(13-MONTH($D421)),12),0)</f>
        <v>11.351254270491671</v>
      </c>
      <c r="BF421" s="229">
        <f>IF(AND(BF$7&lt;=$B421+$D$4,BF$9&gt;=$D421),$E421*HLOOKUP(BF$7-$B421+1,INPUTS!$D$63:$X$64,2,FALSE)/IF(BF$7=$B421,(13-MONTH($D421)),12),0)</f>
        <v>11.351254270491671</v>
      </c>
      <c r="BG421" s="229">
        <f>IF(AND(BG$7&lt;=$B421+$D$4,BG$9&gt;=$D421),$E421*HLOOKUP(BG$7-$B421+1,INPUTS!$D$63:$X$64,2,FALSE)/IF(BG$7=$B421,(13-MONTH($D421)),12),0)</f>
        <v>11.351254270491671</v>
      </c>
      <c r="BH421" s="229">
        <f>IF(AND(BH$7&lt;=$B421+$D$4,BH$9&gt;=$D421),$E421*HLOOKUP(BH$7-$B421+1,INPUTS!$D$63:$X$64,2,FALSE)/IF(BH$7=$B421,(13-MONTH($D421)),12),0)</f>
        <v>11.351254270491671</v>
      </c>
      <c r="BI421" s="229">
        <f>IF(AND(BI$7&lt;=$B421+$D$4,BI$9&gt;=$D421),$E421*HLOOKUP(BI$7-$B421+1,INPUTS!$D$63:$X$64,2,FALSE)/IF(BI$7=$B421,(13-MONTH($D421)),12),0)</f>
        <v>11.351254270491671</v>
      </c>
      <c r="BJ421" s="229">
        <f>IF(AND(BJ$7&lt;=$B421+$D$4,BJ$9&gt;=$D421),$E421*HLOOKUP(BJ$7-$B421+1,INPUTS!$D$63:$X$64,2,FALSE)/IF(BJ$7=$B421,(13-MONTH($D421)),12),0)</f>
        <v>11.351254270491671</v>
      </c>
      <c r="BK421" s="229">
        <f>IF(AND(BK$7&lt;=$B421+$D$4,BK$9&gt;=$D421),$E421*HLOOKUP(BK$7-$B421+1,INPUTS!$D$63:$X$64,2,FALSE)/IF(BK$7=$B421,(13-MONTH($D421)),12),0)</f>
        <v>11.351254270491671</v>
      </c>
      <c r="BL421" s="229">
        <f>IF(AND(BL$7&lt;=$B421+$D$4,BL$9&gt;=$D421),$E421*HLOOKUP(BL$7-$B421+1,INPUTS!$D$63:$X$64,2,FALSE)/IF(BL$7=$B421,(13-MONTH($D421)),12),0)</f>
        <v>11.351254270491671</v>
      </c>
      <c r="BM421" s="229">
        <f>IF(AND(BM$7&lt;=$B421+$D$4,BM$9&gt;=$D421),$E421*HLOOKUP(BM$7-$B421+1,INPUTS!$D$63:$X$64,2,FALSE)/IF(BM$7=$B421,(13-MONTH($D421)),12),0)</f>
        <v>11.351254270491671</v>
      </c>
      <c r="BN421" s="229">
        <f>IF(AND(BN$7&lt;=$B421+$D$4,BN$9&gt;=$D421),$E421*HLOOKUP(BN$7-$B421+1,INPUTS!$D$63:$X$64,2,FALSE)/IF(BN$7=$B421,(13-MONTH($D421)),12),0)</f>
        <v>11.351254270491671</v>
      </c>
      <c r="BO421" s="229">
        <f>IF(AND(BO$7&lt;=$B421+$D$4,BO$9&gt;=$D421),$E421*HLOOKUP(BO$7-$B421+1,INPUTS!$D$63:$X$64,2,FALSE)/IF(BO$7=$B421,(13-MONTH($D421)),12),0)</f>
        <v>10.501227741325005</v>
      </c>
      <c r="BP421" s="229">
        <f>IF(AND(BP$7&lt;=$B421+$D$4,BP$9&gt;=$D421),$E421*HLOOKUP(BP$7-$B421+1,INPUTS!$D$63:$X$64,2,FALSE)/IF(BP$7=$B421,(13-MONTH($D421)),12),0)</f>
        <v>10.501227741325005</v>
      </c>
      <c r="BQ421" s="229">
        <f>IF(AND(BQ$7&lt;=$B421+$D$4,BQ$9&gt;=$D421),$E421*HLOOKUP(BQ$7-$B421+1,INPUTS!$D$63:$X$64,2,FALSE)/IF(BQ$7=$B421,(13-MONTH($D421)),12),0)</f>
        <v>10.501227741325005</v>
      </c>
      <c r="BR421" s="229">
        <f>IF(AND(BR$7&lt;=$B421+$D$4,BR$9&gt;=$D421),$E421*HLOOKUP(BR$7-$B421+1,INPUTS!$D$63:$X$64,2,FALSE)/IF(BR$7=$B421,(13-MONTH($D421)),12),0)</f>
        <v>10.501227741325005</v>
      </c>
      <c r="BS421" s="229">
        <f>IF(AND(BS$7&lt;=$B421+$D$4,BS$9&gt;=$D421),$E421*HLOOKUP(BS$7-$B421+1,INPUTS!$D$63:$X$64,2,FALSE)/IF(BS$7=$B421,(13-MONTH($D421)),12),0)</f>
        <v>10.501227741325005</v>
      </c>
      <c r="BT421" s="229">
        <f>IF(AND(BT$7&lt;=$B421+$D$4,BT$9&gt;=$D421),$E421*HLOOKUP(BT$7-$B421+1,INPUTS!$D$63:$X$64,2,FALSE)/IF(BT$7=$B421,(13-MONTH($D421)),12),0)</f>
        <v>10.501227741325005</v>
      </c>
      <c r="BU421" s="229">
        <f>IF(AND(BU$7&lt;=$B421+$D$4,BU$9&gt;=$D421),$E421*HLOOKUP(BU$7-$B421+1,INPUTS!$D$63:$X$64,2,FALSE)/IF(BU$7=$B421,(13-MONTH($D421)),12),0)</f>
        <v>10.501227741325005</v>
      </c>
      <c r="BV421" s="229">
        <f>IF(AND(BV$7&lt;=$B421+$D$4,BV$9&gt;=$D421),$E421*HLOOKUP(BV$7-$B421+1,INPUTS!$D$63:$X$64,2,FALSE)/IF(BV$7=$B421,(13-MONTH($D421)),12),0)</f>
        <v>10.501227741325005</v>
      </c>
      <c r="BW421" s="229">
        <f>IF(AND(BW$7&lt;=$B421+$D$4,BW$9&gt;=$D421),$E421*HLOOKUP(BW$7-$B421+1,INPUTS!$D$63:$X$64,2,FALSE)/IF(BW$7=$B421,(13-MONTH($D421)),12),0)</f>
        <v>10.501227741325005</v>
      </c>
      <c r="BX421" s="229">
        <f>IF(AND(BX$7&lt;=$B421+$D$4,BX$9&gt;=$D421),$E421*HLOOKUP(BX$7-$B421+1,INPUTS!$D$63:$X$64,2,FALSE)/IF(BX$7=$B421,(13-MONTH($D421)),12),0)</f>
        <v>10.501227741325005</v>
      </c>
      <c r="BY421" s="229">
        <f>IF(AND(BY$7&lt;=$B421+$D$4,BY$9&gt;=$D421),$E421*HLOOKUP(BY$7-$B421+1,INPUTS!$D$63:$X$64,2,FALSE)/IF(BY$7=$B421,(13-MONTH($D421)),12),0)</f>
        <v>10.501227741325005</v>
      </c>
      <c r="BZ421" s="229">
        <f>IF(AND(BZ$7&lt;=$B421+$D$4,BZ$9&gt;=$D421),$E421*HLOOKUP(BZ$7-$B421+1,INPUTS!$D$63:$X$64,2,FALSE)/IF(BZ$7=$B421,(13-MONTH($D421)),12),0)</f>
        <v>10.501227741325005</v>
      </c>
    </row>
    <row r="422" spans="1:78" x14ac:dyDescent="0.2">
      <c r="A422" s="7" t="str">
        <f t="shared" si="363"/>
        <v>Roll-in 5</v>
      </c>
      <c r="B422" s="7">
        <f t="shared" si="364"/>
        <v>2021</v>
      </c>
      <c r="C422" s="7">
        <f t="shared" si="367"/>
        <v>31</v>
      </c>
      <c r="D422" s="165">
        <f t="shared" si="365"/>
        <v>44408</v>
      </c>
      <c r="E422" s="68">
        <f t="shared" si="366"/>
        <v>-1161.3823200000004</v>
      </c>
      <c r="F422" s="77"/>
      <c r="G422" s="229">
        <f>IF(AND(G$7&lt;=$B422+$D$4,G$9&gt;=$D422),$E422*HLOOKUP(G$7-$B422+1,INPUTS!$D$63:$X$64,2,FALSE)/IF(G$7=$B422,(13-MONTH($D422)),12),0)</f>
        <v>0</v>
      </c>
      <c r="H422" s="229">
        <f>IF(AND(H$7&lt;=$B422+$D$4,H$9&gt;=$D422),$E422*HLOOKUP(H$7-$B422+1,INPUTS!$D$63:$X$64,2,FALSE)/IF(H$7=$B422,(13-MONTH($D422)),12),0)</f>
        <v>0</v>
      </c>
      <c r="I422" s="229">
        <f>IF(AND(I$7&lt;=$B422+$D$4,I$9&gt;=$D422),$E422*HLOOKUP(I$7-$B422+1,INPUTS!$D$63:$X$64,2,FALSE)/IF(I$7=$B422,(13-MONTH($D422)),12),0)</f>
        <v>0</v>
      </c>
      <c r="J422" s="229">
        <f>IF(AND(J$7&lt;=$B422+$D$4,J$9&gt;=$D422),$E422*HLOOKUP(J$7-$B422+1,INPUTS!$D$63:$X$64,2,FALSE)/IF(J$7=$B422,(13-MONTH($D422)),12),0)</f>
        <v>0</v>
      </c>
      <c r="K422" s="229">
        <f>IF(AND(K$7&lt;=$B422+$D$4,K$9&gt;=$D422),$E422*HLOOKUP(K$7-$B422+1,INPUTS!$D$63:$X$64,2,FALSE)/IF(K$7=$B422,(13-MONTH($D422)),12),0)</f>
        <v>0</v>
      </c>
      <c r="L422" s="229">
        <f>IF(AND(L$7&lt;=$B422+$D$4,L$9&gt;=$D422),$E422*HLOOKUP(L$7-$B422+1,INPUTS!$D$63:$X$64,2,FALSE)/IF(L$7=$B422,(13-MONTH($D422)),12),0)</f>
        <v>0</v>
      </c>
      <c r="M422" s="229">
        <f>IF(AND(M$7&lt;=$B422+$D$4,M$9&gt;=$D422),$E422*HLOOKUP(M$7-$B422+1,INPUTS!$D$63:$X$64,2,FALSE)/IF(M$7=$B422,(13-MONTH($D422)),12),0)</f>
        <v>0</v>
      </c>
      <c r="N422" s="229">
        <f>IF(AND(N$7&lt;=$B422+$D$4,N$9&gt;=$D422),$E422*HLOOKUP(N$7-$B422+1,INPUTS!$D$63:$X$64,2,FALSE)/IF(N$7=$B422,(13-MONTH($D422)),12),0)</f>
        <v>0</v>
      </c>
      <c r="O422" s="229">
        <f>IF(AND(O$7&lt;=$B422+$D$4,O$9&gt;=$D422),$E422*HLOOKUP(O$7-$B422+1,INPUTS!$D$63:$X$64,2,FALSE)/IF(O$7=$B422,(13-MONTH($D422)),12),0)</f>
        <v>0</v>
      </c>
      <c r="P422" s="229">
        <f>IF(AND(P$7&lt;=$B422+$D$4,P$9&gt;=$D422),$E422*HLOOKUP(P$7-$B422+1,INPUTS!$D$63:$X$64,2,FALSE)/IF(P$7=$B422,(13-MONTH($D422)),12),0)</f>
        <v>0</v>
      </c>
      <c r="Q422" s="229">
        <f>IF(AND(Q$7&lt;=$B422+$D$4,Q$9&gt;=$D422),$E422*HLOOKUP(Q$7-$B422+1,INPUTS!$D$63:$X$64,2,FALSE)/IF(Q$7=$B422,(13-MONTH($D422)),12),0)</f>
        <v>0</v>
      </c>
      <c r="R422" s="229">
        <f>IF(AND(R$7&lt;=$B422+$D$4,R$9&gt;=$D422),$E422*HLOOKUP(R$7-$B422+1,INPUTS!$D$63:$X$64,2,FALSE)/IF(R$7=$B422,(13-MONTH($D422)),12),0)</f>
        <v>0</v>
      </c>
      <c r="S422" s="229">
        <f>IF(AND(S$7&lt;=$B422+$D$4,S$9&gt;=$D422),$E422*HLOOKUP(S$7-$B422+1,INPUTS!$D$63:$X$64,2,FALSE)/IF(S$7=$B422,(13-MONTH($D422)),12),0)</f>
        <v>0</v>
      </c>
      <c r="T422" s="229">
        <f>IF(AND(T$7&lt;=$B422+$D$4,T$9&gt;=$D422),$E422*HLOOKUP(T$7-$B422+1,INPUTS!$D$63:$X$64,2,FALSE)/IF(T$7=$B422,(13-MONTH($D422)),12),0)</f>
        <v>0</v>
      </c>
      <c r="U422" s="229">
        <f>IF(AND(U$7&lt;=$B422+$D$4,U$9&gt;=$D422),$E422*HLOOKUP(U$7-$B422+1,INPUTS!$D$63:$X$64,2,FALSE)/IF(U$7=$B422,(13-MONTH($D422)),12),0)</f>
        <v>0</v>
      </c>
      <c r="V422" s="229">
        <f>IF(AND(V$7&lt;=$B422+$D$4,V$9&gt;=$D422),$E422*HLOOKUP(V$7-$B422+1,INPUTS!$D$63:$X$64,2,FALSE)/IF(V$7=$B422,(13-MONTH($D422)),12),0)</f>
        <v>0</v>
      </c>
      <c r="W422" s="229">
        <f>IF(AND(W$7&lt;=$B422+$D$4,W$9&gt;=$D422),$E422*HLOOKUP(W$7-$B422+1,INPUTS!$D$63:$X$64,2,FALSE)/IF(W$7=$B422,(13-MONTH($D422)),12),0)</f>
        <v>0</v>
      </c>
      <c r="X422" s="229">
        <f>IF(AND(X$7&lt;=$B422+$D$4,X$9&gt;=$D422),$E422*HLOOKUP(X$7-$B422+1,INPUTS!$D$63:$X$64,2,FALSE)/IF(X$7=$B422,(13-MONTH($D422)),12),0)</f>
        <v>0</v>
      </c>
      <c r="Y422" s="229">
        <f>IF(AND(Y$7&lt;=$B422+$D$4,Y$9&gt;=$D422),$E422*HLOOKUP(Y$7-$B422+1,INPUTS!$D$63:$X$64,2,FALSE)/IF(Y$7=$B422,(13-MONTH($D422)),12),0)</f>
        <v>0</v>
      </c>
      <c r="Z422" s="229">
        <f>IF(AND(Z$7&lt;=$B422+$D$4,Z$9&gt;=$D422),$E422*HLOOKUP(Z$7-$B422+1,INPUTS!$D$63:$X$64,2,FALSE)/IF(Z$7=$B422,(13-MONTH($D422)),12),0)</f>
        <v>0</v>
      </c>
      <c r="AA422" s="229">
        <f>IF(AND(AA$7&lt;=$B422+$D$4,AA$9&gt;=$D422),$E422*HLOOKUP(AA$7-$B422+1,INPUTS!$D$63:$X$64,2,FALSE)/IF(AA$7=$B422,(13-MONTH($D422)),12),0)</f>
        <v>0</v>
      </c>
      <c r="AB422" s="229">
        <f>IF(AND(AB$7&lt;=$B422+$D$4,AB$9&gt;=$D422),$E422*HLOOKUP(AB$7-$B422+1,INPUTS!$D$63:$X$64,2,FALSE)/IF(AB$7=$B422,(13-MONTH($D422)),12),0)</f>
        <v>0</v>
      </c>
      <c r="AC422" s="229">
        <f>IF(AND(AC$7&lt;=$B422+$D$4,AC$9&gt;=$D422),$E422*HLOOKUP(AC$7-$B422+1,INPUTS!$D$63:$X$64,2,FALSE)/IF(AC$7=$B422,(13-MONTH($D422)),12),0)</f>
        <v>0</v>
      </c>
      <c r="AD422" s="229">
        <f>IF(AND(AD$7&lt;=$B422+$D$4,AD$9&gt;=$D422),$E422*HLOOKUP(AD$7-$B422+1,INPUTS!$D$63:$X$64,2,FALSE)/IF(AD$7=$B422,(13-MONTH($D422)),12),0)</f>
        <v>0</v>
      </c>
      <c r="AE422" s="229">
        <f>IF(AND(AE$7&lt;=$B422+$D$4,AE$9&gt;=$D422),$E422*HLOOKUP(AE$7-$B422+1,INPUTS!$D$63:$X$64,2,FALSE)/IF(AE$7=$B422,(13-MONTH($D422)),12),0)</f>
        <v>0</v>
      </c>
      <c r="AF422" s="229">
        <f>IF(AND(AF$7&lt;=$B422+$D$4,AF$9&gt;=$D422),$E422*HLOOKUP(AF$7-$B422+1,INPUTS!$D$63:$X$64,2,FALSE)/IF(AF$7=$B422,(13-MONTH($D422)),12),0)</f>
        <v>0</v>
      </c>
      <c r="AG422" s="229">
        <f>IF(AND(AG$7&lt;=$B422+$D$4,AG$9&gt;=$D422),$E422*HLOOKUP(AG$7-$B422+1,INPUTS!$D$63:$X$64,2,FALSE)/IF(AG$7=$B422,(13-MONTH($D422)),12),0)</f>
        <v>0</v>
      </c>
      <c r="AH422" s="229">
        <f>IF(AND(AH$7&lt;=$B422+$D$4,AH$9&gt;=$D422),$E422*HLOOKUP(AH$7-$B422+1,INPUTS!$D$63:$X$64,2,FALSE)/IF(AH$7=$B422,(13-MONTH($D422)),12),0)</f>
        <v>0</v>
      </c>
      <c r="AI422" s="229">
        <f>IF(AND(AI$7&lt;=$B422+$D$4,AI$9&gt;=$D422),$E422*HLOOKUP(AI$7-$B422+1,INPUTS!$D$63:$X$64,2,FALSE)/IF(AI$7=$B422,(13-MONTH($D422)),12),0)</f>
        <v>0</v>
      </c>
      <c r="AJ422" s="229">
        <f>IF(AND(AJ$7&lt;=$B422+$D$4,AJ$9&gt;=$D422),$E422*HLOOKUP(AJ$7-$B422+1,INPUTS!$D$63:$X$64,2,FALSE)/IF(AJ$7=$B422,(13-MONTH($D422)),12),0)</f>
        <v>0</v>
      </c>
      <c r="AK422" s="229">
        <f>IF(AND(AK$7&lt;=$B422+$D$4,AK$9&gt;=$D422),$E422*HLOOKUP(AK$7-$B422+1,INPUTS!$D$63:$X$64,2,FALSE)/IF(AK$7=$B422,(13-MONTH($D422)),12),0)</f>
        <v>-7.2586395000000019</v>
      </c>
      <c r="AL422" s="229">
        <f>IF(AND(AL$7&lt;=$B422+$D$4,AL$9&gt;=$D422),$E422*HLOOKUP(AL$7-$B422+1,INPUTS!$D$63:$X$64,2,FALSE)/IF(AL$7=$B422,(13-MONTH($D422)),12),0)</f>
        <v>-7.2586395000000019</v>
      </c>
      <c r="AM422" s="229">
        <f>IF(AND(AM$7&lt;=$B422+$D$4,AM$9&gt;=$D422),$E422*HLOOKUP(AM$7-$B422+1,INPUTS!$D$63:$X$64,2,FALSE)/IF(AM$7=$B422,(13-MONTH($D422)),12),0)</f>
        <v>-7.2586395000000019</v>
      </c>
      <c r="AN422" s="229">
        <f>IF(AND(AN$7&lt;=$B422+$D$4,AN$9&gt;=$D422),$E422*HLOOKUP(AN$7-$B422+1,INPUTS!$D$63:$X$64,2,FALSE)/IF(AN$7=$B422,(13-MONTH($D422)),12),0)</f>
        <v>-7.2586395000000019</v>
      </c>
      <c r="AO422" s="229">
        <f>IF(AND(AO$7&lt;=$B422+$D$4,AO$9&gt;=$D422),$E422*HLOOKUP(AO$7-$B422+1,INPUTS!$D$63:$X$64,2,FALSE)/IF(AO$7=$B422,(13-MONTH($D422)),12),0)</f>
        <v>-7.2586395000000019</v>
      </c>
      <c r="AP422" s="229">
        <f>IF(AND(AP$7&lt;=$B422+$D$4,AP$9&gt;=$D422),$E422*HLOOKUP(AP$7-$B422+1,INPUTS!$D$63:$X$64,2,FALSE)/IF(AP$7=$B422,(13-MONTH($D422)),12),0)</f>
        <v>-7.2586395000000019</v>
      </c>
      <c r="AQ422" s="229">
        <f>IF(AND(AQ$7&lt;=$B422+$D$4,AQ$9&gt;=$D422),$E422*HLOOKUP(AQ$7-$B422+1,INPUTS!$D$63:$X$64,2,FALSE)/IF(AQ$7=$B422,(13-MONTH($D422)),12),0)</f>
        <v>-6.9866824734000028</v>
      </c>
      <c r="AR422" s="229">
        <f>IF(AND(AR$7&lt;=$B422+$D$4,AR$9&gt;=$D422),$E422*HLOOKUP(AR$7-$B422+1,INPUTS!$D$63:$X$64,2,FALSE)/IF(AR$7=$B422,(13-MONTH($D422)),12),0)</f>
        <v>-6.9866824734000028</v>
      </c>
      <c r="AS422" s="229">
        <f>IF(AND(AS$7&lt;=$B422+$D$4,AS$9&gt;=$D422),$E422*HLOOKUP(AS$7-$B422+1,INPUTS!$D$63:$X$64,2,FALSE)/IF(AS$7=$B422,(13-MONTH($D422)),12),0)</f>
        <v>-6.9866824734000028</v>
      </c>
      <c r="AT422" s="229">
        <f>IF(AND(AT$7&lt;=$B422+$D$4,AT$9&gt;=$D422),$E422*HLOOKUP(AT$7-$B422+1,INPUTS!$D$63:$X$64,2,FALSE)/IF(AT$7=$B422,(13-MONTH($D422)),12),0)</f>
        <v>-6.9866824734000028</v>
      </c>
      <c r="AU422" s="229">
        <f>IF(AND(AU$7&lt;=$B422+$D$4,AU$9&gt;=$D422),$E422*HLOOKUP(AU$7-$B422+1,INPUTS!$D$63:$X$64,2,FALSE)/IF(AU$7=$B422,(13-MONTH($D422)),12),0)</f>
        <v>-6.9866824734000028</v>
      </c>
      <c r="AV422" s="229">
        <f>IF(AND(AV$7&lt;=$B422+$D$4,AV$9&gt;=$D422),$E422*HLOOKUP(AV$7-$B422+1,INPUTS!$D$63:$X$64,2,FALSE)/IF(AV$7=$B422,(13-MONTH($D422)),12),0)</f>
        <v>-6.9866824734000028</v>
      </c>
      <c r="AW422" s="229">
        <f>IF(AND(AW$7&lt;=$B422+$D$4,AW$9&gt;=$D422),$E422*HLOOKUP(AW$7-$B422+1,INPUTS!$D$63:$X$64,2,FALSE)/IF(AW$7=$B422,(13-MONTH($D422)),12),0)</f>
        <v>-6.9866824734000028</v>
      </c>
      <c r="AX422" s="229">
        <f>IF(AND(AX$7&lt;=$B422+$D$4,AX$9&gt;=$D422),$E422*HLOOKUP(AX$7-$B422+1,INPUTS!$D$63:$X$64,2,FALSE)/IF(AX$7=$B422,(13-MONTH($D422)),12),0)</f>
        <v>-6.9866824734000028</v>
      </c>
      <c r="AY422" s="229">
        <f>IF(AND(AY$7&lt;=$B422+$D$4,AY$9&gt;=$D422),$E422*HLOOKUP(AY$7-$B422+1,INPUTS!$D$63:$X$64,2,FALSE)/IF(AY$7=$B422,(13-MONTH($D422)),12),0)</f>
        <v>-6.9866824734000028</v>
      </c>
      <c r="AZ422" s="229">
        <f>IF(AND(AZ$7&lt;=$B422+$D$4,AZ$9&gt;=$D422),$E422*HLOOKUP(AZ$7-$B422+1,INPUTS!$D$63:$X$64,2,FALSE)/IF(AZ$7=$B422,(13-MONTH($D422)),12),0)</f>
        <v>-6.9866824734000028</v>
      </c>
      <c r="BA422" s="229">
        <f>IF(AND(BA$7&lt;=$B422+$D$4,BA$9&gt;=$D422),$E422*HLOOKUP(BA$7-$B422+1,INPUTS!$D$63:$X$64,2,FALSE)/IF(BA$7=$B422,(13-MONTH($D422)),12),0)</f>
        <v>-6.9866824734000028</v>
      </c>
      <c r="BB422" s="229">
        <f>IF(AND(BB$7&lt;=$B422+$D$4,BB$9&gt;=$D422),$E422*HLOOKUP(BB$7-$B422+1,INPUTS!$D$63:$X$64,2,FALSE)/IF(BB$7=$B422,(13-MONTH($D422)),12),0)</f>
        <v>-6.9866824734000028</v>
      </c>
      <c r="BC422" s="229">
        <f>IF(AND(BC$7&lt;=$B422+$D$4,BC$9&gt;=$D422),$E422*HLOOKUP(BC$7-$B422+1,INPUTS!$D$63:$X$64,2,FALSE)/IF(BC$7=$B422,(13-MONTH($D422)),12),0)</f>
        <v>-6.4621247922000018</v>
      </c>
      <c r="BD422" s="229">
        <f>IF(AND(BD$7&lt;=$B422+$D$4,BD$9&gt;=$D422),$E422*HLOOKUP(BD$7-$B422+1,INPUTS!$D$63:$X$64,2,FALSE)/IF(BD$7=$B422,(13-MONTH($D422)),12),0)</f>
        <v>-6.4621247922000018</v>
      </c>
      <c r="BE422" s="229">
        <f>IF(AND(BE$7&lt;=$B422+$D$4,BE$9&gt;=$D422),$E422*HLOOKUP(BE$7-$B422+1,INPUTS!$D$63:$X$64,2,FALSE)/IF(BE$7=$B422,(13-MONTH($D422)),12),0)</f>
        <v>-6.4621247922000018</v>
      </c>
      <c r="BF422" s="229">
        <f>IF(AND(BF$7&lt;=$B422+$D$4,BF$9&gt;=$D422),$E422*HLOOKUP(BF$7-$B422+1,INPUTS!$D$63:$X$64,2,FALSE)/IF(BF$7=$B422,(13-MONTH($D422)),12),0)</f>
        <v>-6.4621247922000018</v>
      </c>
      <c r="BG422" s="229">
        <f>IF(AND(BG$7&lt;=$B422+$D$4,BG$9&gt;=$D422),$E422*HLOOKUP(BG$7-$B422+1,INPUTS!$D$63:$X$64,2,FALSE)/IF(BG$7=$B422,(13-MONTH($D422)),12),0)</f>
        <v>-6.4621247922000018</v>
      </c>
      <c r="BH422" s="229">
        <f>IF(AND(BH$7&lt;=$B422+$D$4,BH$9&gt;=$D422),$E422*HLOOKUP(BH$7-$B422+1,INPUTS!$D$63:$X$64,2,FALSE)/IF(BH$7=$B422,(13-MONTH($D422)),12),0)</f>
        <v>-6.4621247922000018</v>
      </c>
      <c r="BI422" s="229">
        <f>IF(AND(BI$7&lt;=$B422+$D$4,BI$9&gt;=$D422),$E422*HLOOKUP(BI$7-$B422+1,INPUTS!$D$63:$X$64,2,FALSE)/IF(BI$7=$B422,(13-MONTH($D422)),12),0)</f>
        <v>-6.4621247922000018</v>
      </c>
      <c r="BJ422" s="229">
        <f>IF(AND(BJ$7&lt;=$B422+$D$4,BJ$9&gt;=$D422),$E422*HLOOKUP(BJ$7-$B422+1,INPUTS!$D$63:$X$64,2,FALSE)/IF(BJ$7=$B422,(13-MONTH($D422)),12),0)</f>
        <v>-6.4621247922000018</v>
      </c>
      <c r="BK422" s="229">
        <f>IF(AND(BK$7&lt;=$B422+$D$4,BK$9&gt;=$D422),$E422*HLOOKUP(BK$7-$B422+1,INPUTS!$D$63:$X$64,2,FALSE)/IF(BK$7=$B422,(13-MONTH($D422)),12),0)</f>
        <v>-6.4621247922000018</v>
      </c>
      <c r="BL422" s="229">
        <f>IF(AND(BL$7&lt;=$B422+$D$4,BL$9&gt;=$D422),$E422*HLOOKUP(BL$7-$B422+1,INPUTS!$D$63:$X$64,2,FALSE)/IF(BL$7=$B422,(13-MONTH($D422)),12),0)</f>
        <v>-6.4621247922000018</v>
      </c>
      <c r="BM422" s="229">
        <f>IF(AND(BM$7&lt;=$B422+$D$4,BM$9&gt;=$D422),$E422*HLOOKUP(BM$7-$B422+1,INPUTS!$D$63:$X$64,2,FALSE)/IF(BM$7=$B422,(13-MONTH($D422)),12),0)</f>
        <v>-6.4621247922000018</v>
      </c>
      <c r="BN422" s="229">
        <f>IF(AND(BN$7&lt;=$B422+$D$4,BN$9&gt;=$D422),$E422*HLOOKUP(BN$7-$B422+1,INPUTS!$D$63:$X$64,2,FALSE)/IF(BN$7=$B422,(13-MONTH($D422)),12),0)</f>
        <v>-6.4621247922000018</v>
      </c>
      <c r="BO422" s="229">
        <f>IF(AND(BO$7&lt;=$B422+$D$4,BO$9&gt;=$D422),$E422*HLOOKUP(BO$7-$B422+1,INPUTS!$D$63:$X$64,2,FALSE)/IF(BO$7=$B422,(13-MONTH($D422)),12),0)</f>
        <v>-5.9782154922000013</v>
      </c>
      <c r="BP422" s="229">
        <f>IF(AND(BP$7&lt;=$B422+$D$4,BP$9&gt;=$D422),$E422*HLOOKUP(BP$7-$B422+1,INPUTS!$D$63:$X$64,2,FALSE)/IF(BP$7=$B422,(13-MONTH($D422)),12),0)</f>
        <v>-5.9782154922000013</v>
      </c>
      <c r="BQ422" s="229">
        <f>IF(AND(BQ$7&lt;=$B422+$D$4,BQ$9&gt;=$D422),$E422*HLOOKUP(BQ$7-$B422+1,INPUTS!$D$63:$X$64,2,FALSE)/IF(BQ$7=$B422,(13-MONTH($D422)),12),0)</f>
        <v>-5.9782154922000013</v>
      </c>
      <c r="BR422" s="229">
        <f>IF(AND(BR$7&lt;=$B422+$D$4,BR$9&gt;=$D422),$E422*HLOOKUP(BR$7-$B422+1,INPUTS!$D$63:$X$64,2,FALSE)/IF(BR$7=$B422,(13-MONTH($D422)),12),0)</f>
        <v>-5.9782154922000013</v>
      </c>
      <c r="BS422" s="229">
        <f>IF(AND(BS$7&lt;=$B422+$D$4,BS$9&gt;=$D422),$E422*HLOOKUP(BS$7-$B422+1,INPUTS!$D$63:$X$64,2,FALSE)/IF(BS$7=$B422,(13-MONTH($D422)),12),0)</f>
        <v>-5.9782154922000013</v>
      </c>
      <c r="BT422" s="229">
        <f>IF(AND(BT$7&lt;=$B422+$D$4,BT$9&gt;=$D422),$E422*HLOOKUP(BT$7-$B422+1,INPUTS!$D$63:$X$64,2,FALSE)/IF(BT$7=$B422,(13-MONTH($D422)),12),0)</f>
        <v>-5.9782154922000013</v>
      </c>
      <c r="BU422" s="229">
        <f>IF(AND(BU$7&lt;=$B422+$D$4,BU$9&gt;=$D422),$E422*HLOOKUP(BU$7-$B422+1,INPUTS!$D$63:$X$64,2,FALSE)/IF(BU$7=$B422,(13-MONTH($D422)),12),0)</f>
        <v>-5.9782154922000013</v>
      </c>
      <c r="BV422" s="229">
        <f>IF(AND(BV$7&lt;=$B422+$D$4,BV$9&gt;=$D422),$E422*HLOOKUP(BV$7-$B422+1,INPUTS!$D$63:$X$64,2,FALSE)/IF(BV$7=$B422,(13-MONTH($D422)),12),0)</f>
        <v>-5.9782154922000013</v>
      </c>
      <c r="BW422" s="229">
        <f>IF(AND(BW$7&lt;=$B422+$D$4,BW$9&gt;=$D422),$E422*HLOOKUP(BW$7-$B422+1,INPUTS!$D$63:$X$64,2,FALSE)/IF(BW$7=$B422,(13-MONTH($D422)),12),0)</f>
        <v>-5.9782154922000013</v>
      </c>
      <c r="BX422" s="229">
        <f>IF(AND(BX$7&lt;=$B422+$D$4,BX$9&gt;=$D422),$E422*HLOOKUP(BX$7-$B422+1,INPUTS!$D$63:$X$64,2,FALSE)/IF(BX$7=$B422,(13-MONTH($D422)),12),0)</f>
        <v>-5.9782154922000013</v>
      </c>
      <c r="BY422" s="229">
        <f>IF(AND(BY$7&lt;=$B422+$D$4,BY$9&gt;=$D422),$E422*HLOOKUP(BY$7-$B422+1,INPUTS!$D$63:$X$64,2,FALSE)/IF(BY$7=$B422,(13-MONTH($D422)),12),0)</f>
        <v>-5.9782154922000013</v>
      </c>
      <c r="BZ422" s="229">
        <f>IF(AND(BZ$7&lt;=$B422+$D$4,BZ$9&gt;=$D422),$E422*HLOOKUP(BZ$7-$B422+1,INPUTS!$D$63:$X$64,2,FALSE)/IF(BZ$7=$B422,(13-MONTH($D422)),12),0)</f>
        <v>-5.9782154922000013</v>
      </c>
    </row>
    <row r="423" spans="1:78" x14ac:dyDescent="0.2">
      <c r="A423" s="7" t="str">
        <f t="shared" si="363"/>
        <v>Roll-in 5</v>
      </c>
      <c r="B423" s="7">
        <f t="shared" si="364"/>
        <v>2021</v>
      </c>
      <c r="C423" s="7">
        <f t="shared" si="367"/>
        <v>32</v>
      </c>
      <c r="D423" s="165">
        <f t="shared" si="365"/>
        <v>44439</v>
      </c>
      <c r="E423" s="68">
        <f t="shared" si="366"/>
        <v>2729.7551800000006</v>
      </c>
      <c r="F423" s="77"/>
      <c r="G423" s="229">
        <f>IF(AND(G$7&lt;=$B423+$D$4,G$9&gt;=$D423),$E423*HLOOKUP(G$7-$B423+1,INPUTS!$D$63:$X$64,2,FALSE)/IF(G$7=$B423,(13-MONTH($D423)),12),0)</f>
        <v>0</v>
      </c>
      <c r="H423" s="229">
        <f>IF(AND(H$7&lt;=$B423+$D$4,H$9&gt;=$D423),$E423*HLOOKUP(H$7-$B423+1,INPUTS!$D$63:$X$64,2,FALSE)/IF(H$7=$B423,(13-MONTH($D423)),12),0)</f>
        <v>0</v>
      </c>
      <c r="I423" s="229">
        <f>IF(AND(I$7&lt;=$B423+$D$4,I$9&gt;=$D423),$E423*HLOOKUP(I$7-$B423+1,INPUTS!$D$63:$X$64,2,FALSE)/IF(I$7=$B423,(13-MONTH($D423)),12),0)</f>
        <v>0</v>
      </c>
      <c r="J423" s="229">
        <f>IF(AND(J$7&lt;=$B423+$D$4,J$9&gt;=$D423),$E423*HLOOKUP(J$7-$B423+1,INPUTS!$D$63:$X$64,2,FALSE)/IF(J$7=$B423,(13-MONTH($D423)),12),0)</f>
        <v>0</v>
      </c>
      <c r="K423" s="229">
        <f>IF(AND(K$7&lt;=$B423+$D$4,K$9&gt;=$D423),$E423*HLOOKUP(K$7-$B423+1,INPUTS!$D$63:$X$64,2,FALSE)/IF(K$7=$B423,(13-MONTH($D423)),12),0)</f>
        <v>0</v>
      </c>
      <c r="L423" s="229">
        <f>IF(AND(L$7&lt;=$B423+$D$4,L$9&gt;=$D423),$E423*HLOOKUP(L$7-$B423+1,INPUTS!$D$63:$X$64,2,FALSE)/IF(L$7=$B423,(13-MONTH($D423)),12),0)</f>
        <v>0</v>
      </c>
      <c r="M423" s="229">
        <f>IF(AND(M$7&lt;=$B423+$D$4,M$9&gt;=$D423),$E423*HLOOKUP(M$7-$B423+1,INPUTS!$D$63:$X$64,2,FALSE)/IF(M$7=$B423,(13-MONTH($D423)),12),0)</f>
        <v>0</v>
      </c>
      <c r="N423" s="229">
        <f>IF(AND(N$7&lt;=$B423+$D$4,N$9&gt;=$D423),$E423*HLOOKUP(N$7-$B423+1,INPUTS!$D$63:$X$64,2,FALSE)/IF(N$7=$B423,(13-MONTH($D423)),12),0)</f>
        <v>0</v>
      </c>
      <c r="O423" s="229">
        <f>IF(AND(O$7&lt;=$B423+$D$4,O$9&gt;=$D423),$E423*HLOOKUP(O$7-$B423+1,INPUTS!$D$63:$X$64,2,FALSE)/IF(O$7=$B423,(13-MONTH($D423)),12),0)</f>
        <v>0</v>
      </c>
      <c r="P423" s="229">
        <f>IF(AND(P$7&lt;=$B423+$D$4,P$9&gt;=$D423),$E423*HLOOKUP(P$7-$B423+1,INPUTS!$D$63:$X$64,2,FALSE)/IF(P$7=$B423,(13-MONTH($D423)),12),0)</f>
        <v>0</v>
      </c>
      <c r="Q423" s="229">
        <f>IF(AND(Q$7&lt;=$B423+$D$4,Q$9&gt;=$D423),$E423*HLOOKUP(Q$7-$B423+1,INPUTS!$D$63:$X$64,2,FALSE)/IF(Q$7=$B423,(13-MONTH($D423)),12),0)</f>
        <v>0</v>
      </c>
      <c r="R423" s="229">
        <f>IF(AND(R$7&lt;=$B423+$D$4,R$9&gt;=$D423),$E423*HLOOKUP(R$7-$B423+1,INPUTS!$D$63:$X$64,2,FALSE)/IF(R$7=$B423,(13-MONTH($D423)),12),0)</f>
        <v>0</v>
      </c>
      <c r="S423" s="229">
        <f>IF(AND(S$7&lt;=$B423+$D$4,S$9&gt;=$D423),$E423*HLOOKUP(S$7-$B423+1,INPUTS!$D$63:$X$64,2,FALSE)/IF(S$7=$B423,(13-MONTH($D423)),12),0)</f>
        <v>0</v>
      </c>
      <c r="T423" s="229">
        <f>IF(AND(T$7&lt;=$B423+$D$4,T$9&gt;=$D423),$E423*HLOOKUP(T$7-$B423+1,INPUTS!$D$63:$X$64,2,FALSE)/IF(T$7=$B423,(13-MONTH($D423)),12),0)</f>
        <v>0</v>
      </c>
      <c r="U423" s="229">
        <f>IF(AND(U$7&lt;=$B423+$D$4,U$9&gt;=$D423),$E423*HLOOKUP(U$7-$B423+1,INPUTS!$D$63:$X$64,2,FALSE)/IF(U$7=$B423,(13-MONTH($D423)),12),0)</f>
        <v>0</v>
      </c>
      <c r="V423" s="229">
        <f>IF(AND(V$7&lt;=$B423+$D$4,V$9&gt;=$D423),$E423*HLOOKUP(V$7-$B423+1,INPUTS!$D$63:$X$64,2,FALSE)/IF(V$7=$B423,(13-MONTH($D423)),12),0)</f>
        <v>0</v>
      </c>
      <c r="W423" s="229">
        <f>IF(AND(W$7&lt;=$B423+$D$4,W$9&gt;=$D423),$E423*HLOOKUP(W$7-$B423+1,INPUTS!$D$63:$X$64,2,FALSE)/IF(W$7=$B423,(13-MONTH($D423)),12),0)</f>
        <v>0</v>
      </c>
      <c r="X423" s="229">
        <f>IF(AND(X$7&lt;=$B423+$D$4,X$9&gt;=$D423),$E423*HLOOKUP(X$7-$B423+1,INPUTS!$D$63:$X$64,2,FALSE)/IF(X$7=$B423,(13-MONTH($D423)),12),0)</f>
        <v>0</v>
      </c>
      <c r="Y423" s="229">
        <f>IF(AND(Y$7&lt;=$B423+$D$4,Y$9&gt;=$D423),$E423*HLOOKUP(Y$7-$B423+1,INPUTS!$D$63:$X$64,2,FALSE)/IF(Y$7=$B423,(13-MONTH($D423)),12),0)</f>
        <v>0</v>
      </c>
      <c r="Z423" s="229">
        <f>IF(AND(Z$7&lt;=$B423+$D$4,Z$9&gt;=$D423),$E423*HLOOKUP(Z$7-$B423+1,INPUTS!$D$63:$X$64,2,FALSE)/IF(Z$7=$B423,(13-MONTH($D423)),12),0)</f>
        <v>0</v>
      </c>
      <c r="AA423" s="229">
        <f>IF(AND(AA$7&lt;=$B423+$D$4,AA$9&gt;=$D423),$E423*HLOOKUP(AA$7-$B423+1,INPUTS!$D$63:$X$64,2,FALSE)/IF(AA$7=$B423,(13-MONTH($D423)),12),0)</f>
        <v>0</v>
      </c>
      <c r="AB423" s="229">
        <f>IF(AND(AB$7&lt;=$B423+$D$4,AB$9&gt;=$D423),$E423*HLOOKUP(AB$7-$B423+1,INPUTS!$D$63:$X$64,2,FALSE)/IF(AB$7=$B423,(13-MONTH($D423)),12),0)</f>
        <v>0</v>
      </c>
      <c r="AC423" s="229">
        <f>IF(AND(AC$7&lt;=$B423+$D$4,AC$9&gt;=$D423),$E423*HLOOKUP(AC$7-$B423+1,INPUTS!$D$63:$X$64,2,FALSE)/IF(AC$7=$B423,(13-MONTH($D423)),12),0)</f>
        <v>0</v>
      </c>
      <c r="AD423" s="229">
        <f>IF(AND(AD$7&lt;=$B423+$D$4,AD$9&gt;=$D423),$E423*HLOOKUP(AD$7-$B423+1,INPUTS!$D$63:$X$64,2,FALSE)/IF(AD$7=$B423,(13-MONTH($D423)),12),0)</f>
        <v>0</v>
      </c>
      <c r="AE423" s="229">
        <f>IF(AND(AE$7&lt;=$B423+$D$4,AE$9&gt;=$D423),$E423*HLOOKUP(AE$7-$B423+1,INPUTS!$D$63:$X$64,2,FALSE)/IF(AE$7=$B423,(13-MONTH($D423)),12),0)</f>
        <v>0</v>
      </c>
      <c r="AF423" s="229">
        <f>IF(AND(AF$7&lt;=$B423+$D$4,AF$9&gt;=$D423),$E423*HLOOKUP(AF$7-$B423+1,INPUTS!$D$63:$X$64,2,FALSE)/IF(AF$7=$B423,(13-MONTH($D423)),12),0)</f>
        <v>0</v>
      </c>
      <c r="AG423" s="229">
        <f>IF(AND(AG$7&lt;=$B423+$D$4,AG$9&gt;=$D423),$E423*HLOOKUP(AG$7-$B423+1,INPUTS!$D$63:$X$64,2,FALSE)/IF(AG$7=$B423,(13-MONTH($D423)),12),0)</f>
        <v>0</v>
      </c>
      <c r="AH423" s="229">
        <f>IF(AND(AH$7&lt;=$B423+$D$4,AH$9&gt;=$D423),$E423*HLOOKUP(AH$7-$B423+1,INPUTS!$D$63:$X$64,2,FALSE)/IF(AH$7=$B423,(13-MONTH($D423)),12),0)</f>
        <v>0</v>
      </c>
      <c r="AI423" s="229">
        <f>IF(AND(AI$7&lt;=$B423+$D$4,AI$9&gt;=$D423),$E423*HLOOKUP(AI$7-$B423+1,INPUTS!$D$63:$X$64,2,FALSE)/IF(AI$7=$B423,(13-MONTH($D423)),12),0)</f>
        <v>0</v>
      </c>
      <c r="AJ423" s="229">
        <f>IF(AND(AJ$7&lt;=$B423+$D$4,AJ$9&gt;=$D423),$E423*HLOOKUP(AJ$7-$B423+1,INPUTS!$D$63:$X$64,2,FALSE)/IF(AJ$7=$B423,(13-MONTH($D423)),12),0)</f>
        <v>0</v>
      </c>
      <c r="AK423" s="229">
        <f>IF(AND(AK$7&lt;=$B423+$D$4,AK$9&gt;=$D423),$E423*HLOOKUP(AK$7-$B423+1,INPUTS!$D$63:$X$64,2,FALSE)/IF(AK$7=$B423,(13-MONTH($D423)),12),0)</f>
        <v>0</v>
      </c>
      <c r="AL423" s="229">
        <f>IF(AND(AL$7&lt;=$B423+$D$4,AL$9&gt;=$D423),$E423*HLOOKUP(AL$7-$B423+1,INPUTS!$D$63:$X$64,2,FALSE)/IF(AL$7=$B423,(13-MONTH($D423)),12),0)</f>
        <v>20.473163850000002</v>
      </c>
      <c r="AM423" s="229">
        <f>IF(AND(AM$7&lt;=$B423+$D$4,AM$9&gt;=$D423),$E423*HLOOKUP(AM$7-$B423+1,INPUTS!$D$63:$X$64,2,FALSE)/IF(AM$7=$B423,(13-MONTH($D423)),12),0)</f>
        <v>20.473163850000002</v>
      </c>
      <c r="AN423" s="229">
        <f>IF(AND(AN$7&lt;=$B423+$D$4,AN$9&gt;=$D423),$E423*HLOOKUP(AN$7-$B423+1,INPUTS!$D$63:$X$64,2,FALSE)/IF(AN$7=$B423,(13-MONTH($D423)),12),0)</f>
        <v>20.473163850000002</v>
      </c>
      <c r="AO423" s="229">
        <f>IF(AND(AO$7&lt;=$B423+$D$4,AO$9&gt;=$D423),$E423*HLOOKUP(AO$7-$B423+1,INPUTS!$D$63:$X$64,2,FALSE)/IF(AO$7=$B423,(13-MONTH($D423)),12),0)</f>
        <v>20.473163850000002</v>
      </c>
      <c r="AP423" s="229">
        <f>IF(AND(AP$7&lt;=$B423+$D$4,AP$9&gt;=$D423),$E423*HLOOKUP(AP$7-$B423+1,INPUTS!$D$63:$X$64,2,FALSE)/IF(AP$7=$B423,(13-MONTH($D423)),12),0)</f>
        <v>20.473163850000002</v>
      </c>
      <c r="AQ423" s="229">
        <f>IF(AND(AQ$7&lt;=$B423+$D$4,AQ$9&gt;=$D423),$E423*HLOOKUP(AQ$7-$B423+1,INPUTS!$D$63:$X$64,2,FALSE)/IF(AQ$7=$B423,(13-MONTH($D423)),12),0)</f>
        <v>16.421752203683337</v>
      </c>
      <c r="AR423" s="229">
        <f>IF(AND(AR$7&lt;=$B423+$D$4,AR$9&gt;=$D423),$E423*HLOOKUP(AR$7-$B423+1,INPUTS!$D$63:$X$64,2,FALSE)/IF(AR$7=$B423,(13-MONTH($D423)),12),0)</f>
        <v>16.421752203683337</v>
      </c>
      <c r="AS423" s="229">
        <f>IF(AND(AS$7&lt;=$B423+$D$4,AS$9&gt;=$D423),$E423*HLOOKUP(AS$7-$B423+1,INPUTS!$D$63:$X$64,2,FALSE)/IF(AS$7=$B423,(13-MONTH($D423)),12),0)</f>
        <v>16.421752203683337</v>
      </c>
      <c r="AT423" s="229">
        <f>IF(AND(AT$7&lt;=$B423+$D$4,AT$9&gt;=$D423),$E423*HLOOKUP(AT$7-$B423+1,INPUTS!$D$63:$X$64,2,FALSE)/IF(AT$7=$B423,(13-MONTH($D423)),12),0)</f>
        <v>16.421752203683337</v>
      </c>
      <c r="AU423" s="229">
        <f>IF(AND(AU$7&lt;=$B423+$D$4,AU$9&gt;=$D423),$E423*HLOOKUP(AU$7-$B423+1,INPUTS!$D$63:$X$64,2,FALSE)/IF(AU$7=$B423,(13-MONTH($D423)),12),0)</f>
        <v>16.421752203683337</v>
      </c>
      <c r="AV423" s="229">
        <f>IF(AND(AV$7&lt;=$B423+$D$4,AV$9&gt;=$D423),$E423*HLOOKUP(AV$7-$B423+1,INPUTS!$D$63:$X$64,2,FALSE)/IF(AV$7=$B423,(13-MONTH($D423)),12),0)</f>
        <v>16.421752203683337</v>
      </c>
      <c r="AW423" s="229">
        <f>IF(AND(AW$7&lt;=$B423+$D$4,AW$9&gt;=$D423),$E423*HLOOKUP(AW$7-$B423+1,INPUTS!$D$63:$X$64,2,FALSE)/IF(AW$7=$B423,(13-MONTH($D423)),12),0)</f>
        <v>16.421752203683337</v>
      </c>
      <c r="AX423" s="229">
        <f>IF(AND(AX$7&lt;=$B423+$D$4,AX$9&gt;=$D423),$E423*HLOOKUP(AX$7-$B423+1,INPUTS!$D$63:$X$64,2,FALSE)/IF(AX$7=$B423,(13-MONTH($D423)),12),0)</f>
        <v>16.421752203683337</v>
      </c>
      <c r="AY423" s="229">
        <f>IF(AND(AY$7&lt;=$B423+$D$4,AY$9&gt;=$D423),$E423*HLOOKUP(AY$7-$B423+1,INPUTS!$D$63:$X$64,2,FALSE)/IF(AY$7=$B423,(13-MONTH($D423)),12),0)</f>
        <v>16.421752203683337</v>
      </c>
      <c r="AZ423" s="229">
        <f>IF(AND(AZ$7&lt;=$B423+$D$4,AZ$9&gt;=$D423),$E423*HLOOKUP(AZ$7-$B423+1,INPUTS!$D$63:$X$64,2,FALSE)/IF(AZ$7=$B423,(13-MONTH($D423)),12),0)</f>
        <v>16.421752203683337</v>
      </c>
      <c r="BA423" s="229">
        <f>IF(AND(BA$7&lt;=$B423+$D$4,BA$9&gt;=$D423),$E423*HLOOKUP(BA$7-$B423+1,INPUTS!$D$63:$X$64,2,FALSE)/IF(BA$7=$B423,(13-MONTH($D423)),12),0)</f>
        <v>16.421752203683337</v>
      </c>
      <c r="BB423" s="229">
        <f>IF(AND(BB$7&lt;=$B423+$D$4,BB$9&gt;=$D423),$E423*HLOOKUP(BB$7-$B423+1,INPUTS!$D$63:$X$64,2,FALSE)/IF(BB$7=$B423,(13-MONTH($D423)),12),0)</f>
        <v>16.421752203683337</v>
      </c>
      <c r="BC423" s="229">
        <f>IF(AND(BC$7&lt;=$B423+$D$4,BC$9&gt;=$D423),$E423*HLOOKUP(BC$7-$B423+1,INPUTS!$D$63:$X$64,2,FALSE)/IF(BC$7=$B423,(13-MONTH($D423)),12),0)</f>
        <v>15.188812780716669</v>
      </c>
      <c r="BD423" s="229">
        <f>IF(AND(BD$7&lt;=$B423+$D$4,BD$9&gt;=$D423),$E423*HLOOKUP(BD$7-$B423+1,INPUTS!$D$63:$X$64,2,FALSE)/IF(BD$7=$B423,(13-MONTH($D423)),12),0)</f>
        <v>15.188812780716669</v>
      </c>
      <c r="BE423" s="229">
        <f>IF(AND(BE$7&lt;=$B423+$D$4,BE$9&gt;=$D423),$E423*HLOOKUP(BE$7-$B423+1,INPUTS!$D$63:$X$64,2,FALSE)/IF(BE$7=$B423,(13-MONTH($D423)),12),0)</f>
        <v>15.188812780716669</v>
      </c>
      <c r="BF423" s="229">
        <f>IF(AND(BF$7&lt;=$B423+$D$4,BF$9&gt;=$D423),$E423*HLOOKUP(BF$7-$B423+1,INPUTS!$D$63:$X$64,2,FALSE)/IF(BF$7=$B423,(13-MONTH($D423)),12),0)</f>
        <v>15.188812780716669</v>
      </c>
      <c r="BG423" s="229">
        <f>IF(AND(BG$7&lt;=$B423+$D$4,BG$9&gt;=$D423),$E423*HLOOKUP(BG$7-$B423+1,INPUTS!$D$63:$X$64,2,FALSE)/IF(BG$7=$B423,(13-MONTH($D423)),12),0)</f>
        <v>15.188812780716669</v>
      </c>
      <c r="BH423" s="229">
        <f>IF(AND(BH$7&lt;=$B423+$D$4,BH$9&gt;=$D423),$E423*HLOOKUP(BH$7-$B423+1,INPUTS!$D$63:$X$64,2,FALSE)/IF(BH$7=$B423,(13-MONTH($D423)),12),0)</f>
        <v>15.188812780716669</v>
      </c>
      <c r="BI423" s="229">
        <f>IF(AND(BI$7&lt;=$B423+$D$4,BI$9&gt;=$D423),$E423*HLOOKUP(BI$7-$B423+1,INPUTS!$D$63:$X$64,2,FALSE)/IF(BI$7=$B423,(13-MONTH($D423)),12),0)</f>
        <v>15.188812780716669</v>
      </c>
      <c r="BJ423" s="229">
        <f>IF(AND(BJ$7&lt;=$B423+$D$4,BJ$9&gt;=$D423),$E423*HLOOKUP(BJ$7-$B423+1,INPUTS!$D$63:$X$64,2,FALSE)/IF(BJ$7=$B423,(13-MONTH($D423)),12),0)</f>
        <v>15.188812780716669</v>
      </c>
      <c r="BK423" s="229">
        <f>IF(AND(BK$7&lt;=$B423+$D$4,BK$9&gt;=$D423),$E423*HLOOKUP(BK$7-$B423+1,INPUTS!$D$63:$X$64,2,FALSE)/IF(BK$7=$B423,(13-MONTH($D423)),12),0)</f>
        <v>15.188812780716669</v>
      </c>
      <c r="BL423" s="229">
        <f>IF(AND(BL$7&lt;=$B423+$D$4,BL$9&gt;=$D423),$E423*HLOOKUP(BL$7-$B423+1,INPUTS!$D$63:$X$64,2,FALSE)/IF(BL$7=$B423,(13-MONTH($D423)),12),0)</f>
        <v>15.188812780716669</v>
      </c>
      <c r="BM423" s="229">
        <f>IF(AND(BM$7&lt;=$B423+$D$4,BM$9&gt;=$D423),$E423*HLOOKUP(BM$7-$B423+1,INPUTS!$D$63:$X$64,2,FALSE)/IF(BM$7=$B423,(13-MONTH($D423)),12),0)</f>
        <v>15.188812780716669</v>
      </c>
      <c r="BN423" s="229">
        <f>IF(AND(BN$7&lt;=$B423+$D$4,BN$9&gt;=$D423),$E423*HLOOKUP(BN$7-$B423+1,INPUTS!$D$63:$X$64,2,FALSE)/IF(BN$7=$B423,(13-MONTH($D423)),12),0)</f>
        <v>15.188812780716669</v>
      </c>
      <c r="BO423" s="229">
        <f>IF(AND(BO$7&lt;=$B423+$D$4,BO$9&gt;=$D423),$E423*HLOOKUP(BO$7-$B423+1,INPUTS!$D$63:$X$64,2,FALSE)/IF(BO$7=$B423,(13-MONTH($D423)),12),0)</f>
        <v>14.051414789050002</v>
      </c>
      <c r="BP423" s="229">
        <f>IF(AND(BP$7&lt;=$B423+$D$4,BP$9&gt;=$D423),$E423*HLOOKUP(BP$7-$B423+1,INPUTS!$D$63:$X$64,2,FALSE)/IF(BP$7=$B423,(13-MONTH($D423)),12),0)</f>
        <v>14.051414789050002</v>
      </c>
      <c r="BQ423" s="229">
        <f>IF(AND(BQ$7&lt;=$B423+$D$4,BQ$9&gt;=$D423),$E423*HLOOKUP(BQ$7-$B423+1,INPUTS!$D$63:$X$64,2,FALSE)/IF(BQ$7=$B423,(13-MONTH($D423)),12),0)</f>
        <v>14.051414789050002</v>
      </c>
      <c r="BR423" s="229">
        <f>IF(AND(BR$7&lt;=$B423+$D$4,BR$9&gt;=$D423),$E423*HLOOKUP(BR$7-$B423+1,INPUTS!$D$63:$X$64,2,FALSE)/IF(BR$7=$B423,(13-MONTH($D423)),12),0)</f>
        <v>14.051414789050002</v>
      </c>
      <c r="BS423" s="229">
        <f>IF(AND(BS$7&lt;=$B423+$D$4,BS$9&gt;=$D423),$E423*HLOOKUP(BS$7-$B423+1,INPUTS!$D$63:$X$64,2,FALSE)/IF(BS$7=$B423,(13-MONTH($D423)),12),0)</f>
        <v>14.051414789050002</v>
      </c>
      <c r="BT423" s="229">
        <f>IF(AND(BT$7&lt;=$B423+$D$4,BT$9&gt;=$D423),$E423*HLOOKUP(BT$7-$B423+1,INPUTS!$D$63:$X$64,2,FALSE)/IF(BT$7=$B423,(13-MONTH($D423)),12),0)</f>
        <v>14.051414789050002</v>
      </c>
      <c r="BU423" s="229">
        <f>IF(AND(BU$7&lt;=$B423+$D$4,BU$9&gt;=$D423),$E423*HLOOKUP(BU$7-$B423+1,INPUTS!$D$63:$X$64,2,FALSE)/IF(BU$7=$B423,(13-MONTH($D423)),12),0)</f>
        <v>14.051414789050002</v>
      </c>
      <c r="BV423" s="229">
        <f>IF(AND(BV$7&lt;=$B423+$D$4,BV$9&gt;=$D423),$E423*HLOOKUP(BV$7-$B423+1,INPUTS!$D$63:$X$64,2,FALSE)/IF(BV$7=$B423,(13-MONTH($D423)),12),0)</f>
        <v>14.051414789050002</v>
      </c>
      <c r="BW423" s="229">
        <f>IF(AND(BW$7&lt;=$B423+$D$4,BW$9&gt;=$D423),$E423*HLOOKUP(BW$7-$B423+1,INPUTS!$D$63:$X$64,2,FALSE)/IF(BW$7=$B423,(13-MONTH($D423)),12),0)</f>
        <v>14.051414789050002</v>
      </c>
      <c r="BX423" s="229">
        <f>IF(AND(BX$7&lt;=$B423+$D$4,BX$9&gt;=$D423),$E423*HLOOKUP(BX$7-$B423+1,INPUTS!$D$63:$X$64,2,FALSE)/IF(BX$7=$B423,(13-MONTH($D423)),12),0)</f>
        <v>14.051414789050002</v>
      </c>
      <c r="BY423" s="229">
        <f>IF(AND(BY$7&lt;=$B423+$D$4,BY$9&gt;=$D423),$E423*HLOOKUP(BY$7-$B423+1,INPUTS!$D$63:$X$64,2,FALSE)/IF(BY$7=$B423,(13-MONTH($D423)),12),0)</f>
        <v>14.051414789050002</v>
      </c>
      <c r="BZ423" s="229">
        <f>IF(AND(BZ$7&lt;=$B423+$D$4,BZ$9&gt;=$D423),$E423*HLOOKUP(BZ$7-$B423+1,INPUTS!$D$63:$X$64,2,FALSE)/IF(BZ$7=$B423,(13-MONTH($D423)),12),0)</f>
        <v>14.051414789050002</v>
      </c>
    </row>
    <row r="424" spans="1:78" x14ac:dyDescent="0.2">
      <c r="A424" s="7" t="str">
        <f t="shared" ref="A424:A451" si="368">A44</f>
        <v>Roll-in 6</v>
      </c>
      <c r="B424" s="7">
        <f t="shared" si="364"/>
        <v>2021</v>
      </c>
      <c r="C424" s="7">
        <f t="shared" si="367"/>
        <v>33</v>
      </c>
      <c r="D424" s="165">
        <f t="shared" si="365"/>
        <v>44469</v>
      </c>
      <c r="E424" s="68">
        <f t="shared" si="366"/>
        <v>633.7073900000006</v>
      </c>
      <c r="F424" s="77"/>
      <c r="G424" s="229">
        <f>IF(AND(G$7&lt;=$B424+$D$4,G$9&gt;=$D424),$E424*HLOOKUP(G$7-$B424+1,INPUTS!$D$63:$X$64,2,FALSE)/IF(G$7=$B424,(13-MONTH($D424)),12),0)</f>
        <v>0</v>
      </c>
      <c r="H424" s="229">
        <f>IF(AND(H$7&lt;=$B424+$D$4,H$9&gt;=$D424),$E424*HLOOKUP(H$7-$B424+1,INPUTS!$D$63:$X$64,2,FALSE)/IF(H$7=$B424,(13-MONTH($D424)),12),0)</f>
        <v>0</v>
      </c>
      <c r="I424" s="229">
        <f>IF(AND(I$7&lt;=$B424+$D$4,I$9&gt;=$D424),$E424*HLOOKUP(I$7-$B424+1,INPUTS!$D$63:$X$64,2,FALSE)/IF(I$7=$B424,(13-MONTH($D424)),12),0)</f>
        <v>0</v>
      </c>
      <c r="J424" s="229">
        <f>IF(AND(J$7&lt;=$B424+$D$4,J$9&gt;=$D424),$E424*HLOOKUP(J$7-$B424+1,INPUTS!$D$63:$X$64,2,FALSE)/IF(J$7=$B424,(13-MONTH($D424)),12),0)</f>
        <v>0</v>
      </c>
      <c r="K424" s="229">
        <f>IF(AND(K$7&lt;=$B424+$D$4,K$9&gt;=$D424),$E424*HLOOKUP(K$7-$B424+1,INPUTS!$D$63:$X$64,2,FALSE)/IF(K$7=$B424,(13-MONTH($D424)),12),0)</f>
        <v>0</v>
      </c>
      <c r="L424" s="229">
        <f>IF(AND(L$7&lt;=$B424+$D$4,L$9&gt;=$D424),$E424*HLOOKUP(L$7-$B424+1,INPUTS!$D$63:$X$64,2,FALSE)/IF(L$7=$B424,(13-MONTH($D424)),12),0)</f>
        <v>0</v>
      </c>
      <c r="M424" s="229">
        <f>IF(AND(M$7&lt;=$B424+$D$4,M$9&gt;=$D424),$E424*HLOOKUP(M$7-$B424+1,INPUTS!$D$63:$X$64,2,FALSE)/IF(M$7=$B424,(13-MONTH($D424)),12),0)</f>
        <v>0</v>
      </c>
      <c r="N424" s="229">
        <f>IF(AND(N$7&lt;=$B424+$D$4,N$9&gt;=$D424),$E424*HLOOKUP(N$7-$B424+1,INPUTS!$D$63:$X$64,2,FALSE)/IF(N$7=$B424,(13-MONTH($D424)),12),0)</f>
        <v>0</v>
      </c>
      <c r="O424" s="229">
        <f>IF(AND(O$7&lt;=$B424+$D$4,O$9&gt;=$D424),$E424*HLOOKUP(O$7-$B424+1,INPUTS!$D$63:$X$64,2,FALSE)/IF(O$7=$B424,(13-MONTH($D424)),12),0)</f>
        <v>0</v>
      </c>
      <c r="P424" s="229">
        <f>IF(AND(P$7&lt;=$B424+$D$4,P$9&gt;=$D424),$E424*HLOOKUP(P$7-$B424+1,INPUTS!$D$63:$X$64,2,FALSE)/IF(P$7=$B424,(13-MONTH($D424)),12),0)</f>
        <v>0</v>
      </c>
      <c r="Q424" s="229">
        <f>IF(AND(Q$7&lt;=$B424+$D$4,Q$9&gt;=$D424),$E424*HLOOKUP(Q$7-$B424+1,INPUTS!$D$63:$X$64,2,FALSE)/IF(Q$7=$B424,(13-MONTH($D424)),12),0)</f>
        <v>0</v>
      </c>
      <c r="R424" s="229">
        <f>IF(AND(R$7&lt;=$B424+$D$4,R$9&gt;=$D424),$E424*HLOOKUP(R$7-$B424+1,INPUTS!$D$63:$X$64,2,FALSE)/IF(R$7=$B424,(13-MONTH($D424)),12),0)</f>
        <v>0</v>
      </c>
      <c r="S424" s="229">
        <f>IF(AND(S$7&lt;=$B424+$D$4,S$9&gt;=$D424),$E424*HLOOKUP(S$7-$B424+1,INPUTS!$D$63:$X$64,2,FALSE)/IF(S$7=$B424,(13-MONTH($D424)),12),0)</f>
        <v>0</v>
      </c>
      <c r="T424" s="229">
        <f>IF(AND(T$7&lt;=$B424+$D$4,T$9&gt;=$D424),$E424*HLOOKUP(T$7-$B424+1,INPUTS!$D$63:$X$64,2,FALSE)/IF(T$7=$B424,(13-MONTH($D424)),12),0)</f>
        <v>0</v>
      </c>
      <c r="U424" s="229">
        <f>IF(AND(U$7&lt;=$B424+$D$4,U$9&gt;=$D424),$E424*HLOOKUP(U$7-$B424+1,INPUTS!$D$63:$X$64,2,FALSE)/IF(U$7=$B424,(13-MONTH($D424)),12),0)</f>
        <v>0</v>
      </c>
      <c r="V424" s="229">
        <f>IF(AND(V$7&lt;=$B424+$D$4,V$9&gt;=$D424),$E424*HLOOKUP(V$7-$B424+1,INPUTS!$D$63:$X$64,2,FALSE)/IF(V$7=$B424,(13-MONTH($D424)),12),0)</f>
        <v>0</v>
      </c>
      <c r="W424" s="229">
        <f>IF(AND(W$7&lt;=$B424+$D$4,W$9&gt;=$D424),$E424*HLOOKUP(W$7-$B424+1,INPUTS!$D$63:$X$64,2,FALSE)/IF(W$7=$B424,(13-MONTH($D424)),12),0)</f>
        <v>0</v>
      </c>
      <c r="X424" s="229">
        <f>IF(AND(X$7&lt;=$B424+$D$4,X$9&gt;=$D424),$E424*HLOOKUP(X$7-$B424+1,INPUTS!$D$63:$X$64,2,FALSE)/IF(X$7=$B424,(13-MONTH($D424)),12),0)</f>
        <v>0</v>
      </c>
      <c r="Y424" s="229">
        <f>IF(AND(Y$7&lt;=$B424+$D$4,Y$9&gt;=$D424),$E424*HLOOKUP(Y$7-$B424+1,INPUTS!$D$63:$X$64,2,FALSE)/IF(Y$7=$B424,(13-MONTH($D424)),12),0)</f>
        <v>0</v>
      </c>
      <c r="Z424" s="229">
        <f>IF(AND(Z$7&lt;=$B424+$D$4,Z$9&gt;=$D424),$E424*HLOOKUP(Z$7-$B424+1,INPUTS!$D$63:$X$64,2,FALSE)/IF(Z$7=$B424,(13-MONTH($D424)),12),0)</f>
        <v>0</v>
      </c>
      <c r="AA424" s="229">
        <f>IF(AND(AA$7&lt;=$B424+$D$4,AA$9&gt;=$D424),$E424*HLOOKUP(AA$7-$B424+1,INPUTS!$D$63:$X$64,2,FALSE)/IF(AA$7=$B424,(13-MONTH($D424)),12),0)</f>
        <v>0</v>
      </c>
      <c r="AB424" s="229">
        <f>IF(AND(AB$7&lt;=$B424+$D$4,AB$9&gt;=$D424),$E424*HLOOKUP(AB$7-$B424+1,INPUTS!$D$63:$X$64,2,FALSE)/IF(AB$7=$B424,(13-MONTH($D424)),12),0)</f>
        <v>0</v>
      </c>
      <c r="AC424" s="229">
        <f>IF(AND(AC$7&lt;=$B424+$D$4,AC$9&gt;=$D424),$E424*HLOOKUP(AC$7-$B424+1,INPUTS!$D$63:$X$64,2,FALSE)/IF(AC$7=$B424,(13-MONTH($D424)),12),0)</f>
        <v>0</v>
      </c>
      <c r="AD424" s="229">
        <f>IF(AND(AD$7&lt;=$B424+$D$4,AD$9&gt;=$D424),$E424*HLOOKUP(AD$7-$B424+1,INPUTS!$D$63:$X$64,2,FALSE)/IF(AD$7=$B424,(13-MONTH($D424)),12),0)</f>
        <v>0</v>
      </c>
      <c r="AE424" s="229">
        <f>IF(AND(AE$7&lt;=$B424+$D$4,AE$9&gt;=$D424),$E424*HLOOKUP(AE$7-$B424+1,INPUTS!$D$63:$X$64,2,FALSE)/IF(AE$7=$B424,(13-MONTH($D424)),12),0)</f>
        <v>0</v>
      </c>
      <c r="AF424" s="229">
        <f>IF(AND(AF$7&lt;=$B424+$D$4,AF$9&gt;=$D424),$E424*HLOOKUP(AF$7-$B424+1,INPUTS!$D$63:$X$64,2,FALSE)/IF(AF$7=$B424,(13-MONTH($D424)),12),0)</f>
        <v>0</v>
      </c>
      <c r="AG424" s="229">
        <f>IF(AND(AG$7&lt;=$B424+$D$4,AG$9&gt;=$D424),$E424*HLOOKUP(AG$7-$B424+1,INPUTS!$D$63:$X$64,2,FALSE)/IF(AG$7=$B424,(13-MONTH($D424)),12),0)</f>
        <v>0</v>
      </c>
      <c r="AH424" s="229">
        <f>IF(AND(AH$7&lt;=$B424+$D$4,AH$9&gt;=$D424),$E424*HLOOKUP(AH$7-$B424+1,INPUTS!$D$63:$X$64,2,FALSE)/IF(AH$7=$B424,(13-MONTH($D424)),12),0)</f>
        <v>0</v>
      </c>
      <c r="AI424" s="229">
        <f>IF(AND(AI$7&lt;=$B424+$D$4,AI$9&gt;=$D424),$E424*HLOOKUP(AI$7-$B424+1,INPUTS!$D$63:$X$64,2,FALSE)/IF(AI$7=$B424,(13-MONTH($D424)),12),0)</f>
        <v>0</v>
      </c>
      <c r="AJ424" s="229">
        <f>IF(AND(AJ$7&lt;=$B424+$D$4,AJ$9&gt;=$D424),$E424*HLOOKUP(AJ$7-$B424+1,INPUTS!$D$63:$X$64,2,FALSE)/IF(AJ$7=$B424,(13-MONTH($D424)),12),0)</f>
        <v>0</v>
      </c>
      <c r="AK424" s="229">
        <f>IF(AND(AK$7&lt;=$B424+$D$4,AK$9&gt;=$D424),$E424*HLOOKUP(AK$7-$B424+1,INPUTS!$D$63:$X$64,2,FALSE)/IF(AK$7=$B424,(13-MONTH($D424)),12),0)</f>
        <v>0</v>
      </c>
      <c r="AL424" s="229">
        <f>IF(AND(AL$7&lt;=$B424+$D$4,AL$9&gt;=$D424),$E424*HLOOKUP(AL$7-$B424+1,INPUTS!$D$63:$X$64,2,FALSE)/IF(AL$7=$B424,(13-MONTH($D424)),12),0)</f>
        <v>0</v>
      </c>
      <c r="AM424" s="229">
        <f>IF(AND(AM$7&lt;=$B424+$D$4,AM$9&gt;=$D424),$E424*HLOOKUP(AM$7-$B424+1,INPUTS!$D$63:$X$64,2,FALSE)/IF(AM$7=$B424,(13-MONTH($D424)),12),0)</f>
        <v>5.9410067812500058</v>
      </c>
      <c r="AN424" s="229">
        <f>IF(AND(AN$7&lt;=$B424+$D$4,AN$9&gt;=$D424),$E424*HLOOKUP(AN$7-$B424+1,INPUTS!$D$63:$X$64,2,FALSE)/IF(AN$7=$B424,(13-MONTH($D424)),12),0)</f>
        <v>5.9410067812500058</v>
      </c>
      <c r="AO424" s="229">
        <f>IF(AND(AO$7&lt;=$B424+$D$4,AO$9&gt;=$D424),$E424*HLOOKUP(AO$7-$B424+1,INPUTS!$D$63:$X$64,2,FALSE)/IF(AO$7=$B424,(13-MONTH($D424)),12),0)</f>
        <v>5.9410067812500058</v>
      </c>
      <c r="AP424" s="229">
        <f>IF(AND(AP$7&lt;=$B424+$D$4,AP$9&gt;=$D424),$E424*HLOOKUP(AP$7-$B424+1,INPUTS!$D$63:$X$64,2,FALSE)/IF(AP$7=$B424,(13-MONTH($D424)),12),0)</f>
        <v>5.9410067812500058</v>
      </c>
      <c r="AQ424" s="229">
        <f>IF(AND(AQ$7&lt;=$B424+$D$4,AQ$9&gt;=$D424),$E424*HLOOKUP(AQ$7-$B424+1,INPUTS!$D$63:$X$64,2,FALSE)/IF(AQ$7=$B424,(13-MONTH($D424)),12),0)</f>
        <v>3.8122780403416705</v>
      </c>
      <c r="AR424" s="229">
        <f>IF(AND(AR$7&lt;=$B424+$D$4,AR$9&gt;=$D424),$E424*HLOOKUP(AR$7-$B424+1,INPUTS!$D$63:$X$64,2,FALSE)/IF(AR$7=$B424,(13-MONTH($D424)),12),0)</f>
        <v>3.8122780403416705</v>
      </c>
      <c r="AS424" s="229">
        <f>IF(AND(AS$7&lt;=$B424+$D$4,AS$9&gt;=$D424),$E424*HLOOKUP(AS$7-$B424+1,INPUTS!$D$63:$X$64,2,FALSE)/IF(AS$7=$B424,(13-MONTH($D424)),12),0)</f>
        <v>3.8122780403416705</v>
      </c>
      <c r="AT424" s="229">
        <f>IF(AND(AT$7&lt;=$B424+$D$4,AT$9&gt;=$D424),$E424*HLOOKUP(AT$7-$B424+1,INPUTS!$D$63:$X$64,2,FALSE)/IF(AT$7=$B424,(13-MONTH($D424)),12),0)</f>
        <v>3.8122780403416705</v>
      </c>
      <c r="AU424" s="229">
        <f>IF(AND(AU$7&lt;=$B424+$D$4,AU$9&gt;=$D424),$E424*HLOOKUP(AU$7-$B424+1,INPUTS!$D$63:$X$64,2,FALSE)/IF(AU$7=$B424,(13-MONTH($D424)),12),0)</f>
        <v>3.8122780403416705</v>
      </c>
      <c r="AV424" s="229">
        <f>IF(AND(AV$7&lt;=$B424+$D$4,AV$9&gt;=$D424),$E424*HLOOKUP(AV$7-$B424+1,INPUTS!$D$63:$X$64,2,FALSE)/IF(AV$7=$B424,(13-MONTH($D424)),12),0)</f>
        <v>3.8122780403416705</v>
      </c>
      <c r="AW424" s="229">
        <f>IF(AND(AW$7&lt;=$B424+$D$4,AW$9&gt;=$D424),$E424*HLOOKUP(AW$7-$B424+1,INPUTS!$D$63:$X$64,2,FALSE)/IF(AW$7=$B424,(13-MONTH($D424)),12),0)</f>
        <v>3.8122780403416705</v>
      </c>
      <c r="AX424" s="229">
        <f>IF(AND(AX$7&lt;=$B424+$D$4,AX$9&gt;=$D424),$E424*HLOOKUP(AX$7-$B424+1,INPUTS!$D$63:$X$64,2,FALSE)/IF(AX$7=$B424,(13-MONTH($D424)),12),0)</f>
        <v>3.8122780403416705</v>
      </c>
      <c r="AY424" s="229">
        <f>IF(AND(AY$7&lt;=$B424+$D$4,AY$9&gt;=$D424),$E424*HLOOKUP(AY$7-$B424+1,INPUTS!$D$63:$X$64,2,FALSE)/IF(AY$7=$B424,(13-MONTH($D424)),12),0)</f>
        <v>3.8122780403416705</v>
      </c>
      <c r="AZ424" s="229">
        <f>IF(AND(AZ$7&lt;=$B424+$D$4,AZ$9&gt;=$D424),$E424*HLOOKUP(AZ$7-$B424+1,INPUTS!$D$63:$X$64,2,FALSE)/IF(AZ$7=$B424,(13-MONTH($D424)),12),0)</f>
        <v>3.8122780403416705</v>
      </c>
      <c r="BA424" s="229">
        <f>IF(AND(BA$7&lt;=$B424+$D$4,BA$9&gt;=$D424),$E424*HLOOKUP(BA$7-$B424+1,INPUTS!$D$63:$X$64,2,FALSE)/IF(BA$7=$B424,(13-MONTH($D424)),12),0)</f>
        <v>3.8122780403416705</v>
      </c>
      <c r="BB424" s="229">
        <f>IF(AND(BB$7&lt;=$B424+$D$4,BB$9&gt;=$D424),$E424*HLOOKUP(BB$7-$B424+1,INPUTS!$D$63:$X$64,2,FALSE)/IF(BB$7=$B424,(13-MONTH($D424)),12),0)</f>
        <v>3.8122780403416705</v>
      </c>
      <c r="BC424" s="229">
        <f>IF(AND(BC$7&lt;=$B424+$D$4,BC$9&gt;=$D424),$E424*HLOOKUP(BC$7-$B424+1,INPUTS!$D$63:$X$64,2,FALSE)/IF(BC$7=$B424,(13-MONTH($D424)),12),0)</f>
        <v>3.5260535358583365</v>
      </c>
      <c r="BD424" s="229">
        <f>IF(AND(BD$7&lt;=$B424+$D$4,BD$9&gt;=$D424),$E424*HLOOKUP(BD$7-$B424+1,INPUTS!$D$63:$X$64,2,FALSE)/IF(BD$7=$B424,(13-MONTH($D424)),12),0)</f>
        <v>3.5260535358583365</v>
      </c>
      <c r="BE424" s="229">
        <f>IF(AND(BE$7&lt;=$B424+$D$4,BE$9&gt;=$D424),$E424*HLOOKUP(BE$7-$B424+1,INPUTS!$D$63:$X$64,2,FALSE)/IF(BE$7=$B424,(13-MONTH($D424)),12),0)</f>
        <v>3.5260535358583365</v>
      </c>
      <c r="BF424" s="229">
        <f>IF(AND(BF$7&lt;=$B424+$D$4,BF$9&gt;=$D424),$E424*HLOOKUP(BF$7-$B424+1,INPUTS!$D$63:$X$64,2,FALSE)/IF(BF$7=$B424,(13-MONTH($D424)),12),0)</f>
        <v>3.5260535358583365</v>
      </c>
      <c r="BG424" s="229">
        <f>IF(AND(BG$7&lt;=$B424+$D$4,BG$9&gt;=$D424),$E424*HLOOKUP(BG$7-$B424+1,INPUTS!$D$63:$X$64,2,FALSE)/IF(BG$7=$B424,(13-MONTH($D424)),12),0)</f>
        <v>3.5260535358583365</v>
      </c>
      <c r="BH424" s="229">
        <f>IF(AND(BH$7&lt;=$B424+$D$4,BH$9&gt;=$D424),$E424*HLOOKUP(BH$7-$B424+1,INPUTS!$D$63:$X$64,2,FALSE)/IF(BH$7=$B424,(13-MONTH($D424)),12),0)</f>
        <v>3.5260535358583365</v>
      </c>
      <c r="BI424" s="229">
        <f>IF(AND(BI$7&lt;=$B424+$D$4,BI$9&gt;=$D424),$E424*HLOOKUP(BI$7-$B424+1,INPUTS!$D$63:$X$64,2,FALSE)/IF(BI$7=$B424,(13-MONTH($D424)),12),0)</f>
        <v>3.5260535358583365</v>
      </c>
      <c r="BJ424" s="229">
        <f>IF(AND(BJ$7&lt;=$B424+$D$4,BJ$9&gt;=$D424),$E424*HLOOKUP(BJ$7-$B424+1,INPUTS!$D$63:$X$64,2,FALSE)/IF(BJ$7=$B424,(13-MONTH($D424)),12),0)</f>
        <v>3.5260535358583365</v>
      </c>
      <c r="BK424" s="229">
        <f>IF(AND(BK$7&lt;=$B424+$D$4,BK$9&gt;=$D424),$E424*HLOOKUP(BK$7-$B424+1,INPUTS!$D$63:$X$64,2,FALSE)/IF(BK$7=$B424,(13-MONTH($D424)),12),0)</f>
        <v>3.5260535358583365</v>
      </c>
      <c r="BL424" s="229">
        <f>IF(AND(BL$7&lt;=$B424+$D$4,BL$9&gt;=$D424),$E424*HLOOKUP(BL$7-$B424+1,INPUTS!$D$63:$X$64,2,FALSE)/IF(BL$7=$B424,(13-MONTH($D424)),12),0)</f>
        <v>3.5260535358583365</v>
      </c>
      <c r="BM424" s="229">
        <f>IF(AND(BM$7&lt;=$B424+$D$4,BM$9&gt;=$D424),$E424*HLOOKUP(BM$7-$B424+1,INPUTS!$D$63:$X$64,2,FALSE)/IF(BM$7=$B424,(13-MONTH($D424)),12),0)</f>
        <v>3.5260535358583365</v>
      </c>
      <c r="BN424" s="229">
        <f>IF(AND(BN$7&lt;=$B424+$D$4,BN$9&gt;=$D424),$E424*HLOOKUP(BN$7-$B424+1,INPUTS!$D$63:$X$64,2,FALSE)/IF(BN$7=$B424,(13-MONTH($D424)),12),0)</f>
        <v>3.5260535358583365</v>
      </c>
      <c r="BO424" s="229">
        <f>IF(AND(BO$7&lt;=$B424+$D$4,BO$9&gt;=$D424),$E424*HLOOKUP(BO$7-$B424+1,INPUTS!$D$63:$X$64,2,FALSE)/IF(BO$7=$B424,(13-MONTH($D424)),12),0)</f>
        <v>3.262008790025003</v>
      </c>
      <c r="BP424" s="229">
        <f>IF(AND(BP$7&lt;=$B424+$D$4,BP$9&gt;=$D424),$E424*HLOOKUP(BP$7-$B424+1,INPUTS!$D$63:$X$64,2,FALSE)/IF(BP$7=$B424,(13-MONTH($D424)),12),0)</f>
        <v>3.262008790025003</v>
      </c>
      <c r="BQ424" s="229">
        <f>IF(AND(BQ$7&lt;=$B424+$D$4,BQ$9&gt;=$D424),$E424*HLOOKUP(BQ$7-$B424+1,INPUTS!$D$63:$X$64,2,FALSE)/IF(BQ$7=$B424,(13-MONTH($D424)),12),0)</f>
        <v>3.262008790025003</v>
      </c>
      <c r="BR424" s="229">
        <f>IF(AND(BR$7&lt;=$B424+$D$4,BR$9&gt;=$D424),$E424*HLOOKUP(BR$7-$B424+1,INPUTS!$D$63:$X$64,2,FALSE)/IF(BR$7=$B424,(13-MONTH($D424)),12),0)</f>
        <v>3.262008790025003</v>
      </c>
      <c r="BS424" s="229">
        <f>IF(AND(BS$7&lt;=$B424+$D$4,BS$9&gt;=$D424),$E424*HLOOKUP(BS$7-$B424+1,INPUTS!$D$63:$X$64,2,FALSE)/IF(BS$7=$B424,(13-MONTH($D424)),12),0)</f>
        <v>3.262008790025003</v>
      </c>
      <c r="BT424" s="229">
        <f>IF(AND(BT$7&lt;=$B424+$D$4,BT$9&gt;=$D424),$E424*HLOOKUP(BT$7-$B424+1,INPUTS!$D$63:$X$64,2,FALSE)/IF(BT$7=$B424,(13-MONTH($D424)),12),0)</f>
        <v>3.262008790025003</v>
      </c>
      <c r="BU424" s="229">
        <f>IF(AND(BU$7&lt;=$B424+$D$4,BU$9&gt;=$D424),$E424*HLOOKUP(BU$7-$B424+1,INPUTS!$D$63:$X$64,2,FALSE)/IF(BU$7=$B424,(13-MONTH($D424)),12),0)</f>
        <v>3.262008790025003</v>
      </c>
      <c r="BV424" s="229">
        <f>IF(AND(BV$7&lt;=$B424+$D$4,BV$9&gt;=$D424),$E424*HLOOKUP(BV$7-$B424+1,INPUTS!$D$63:$X$64,2,FALSE)/IF(BV$7=$B424,(13-MONTH($D424)),12),0)</f>
        <v>3.262008790025003</v>
      </c>
      <c r="BW424" s="229">
        <f>IF(AND(BW$7&lt;=$B424+$D$4,BW$9&gt;=$D424),$E424*HLOOKUP(BW$7-$B424+1,INPUTS!$D$63:$X$64,2,FALSE)/IF(BW$7=$B424,(13-MONTH($D424)),12),0)</f>
        <v>3.262008790025003</v>
      </c>
      <c r="BX424" s="229">
        <f>IF(AND(BX$7&lt;=$B424+$D$4,BX$9&gt;=$D424),$E424*HLOOKUP(BX$7-$B424+1,INPUTS!$D$63:$X$64,2,FALSE)/IF(BX$7=$B424,(13-MONTH($D424)),12),0)</f>
        <v>3.262008790025003</v>
      </c>
      <c r="BY424" s="229">
        <f>IF(AND(BY$7&lt;=$B424+$D$4,BY$9&gt;=$D424),$E424*HLOOKUP(BY$7-$B424+1,INPUTS!$D$63:$X$64,2,FALSE)/IF(BY$7=$B424,(13-MONTH($D424)),12),0)</f>
        <v>3.262008790025003</v>
      </c>
      <c r="BZ424" s="229">
        <f>IF(AND(BZ$7&lt;=$B424+$D$4,BZ$9&gt;=$D424),$E424*HLOOKUP(BZ$7-$B424+1,INPUTS!$D$63:$X$64,2,FALSE)/IF(BZ$7=$B424,(13-MONTH($D424)),12),0)</f>
        <v>3.262008790025003</v>
      </c>
    </row>
    <row r="425" spans="1:78" x14ac:dyDescent="0.2">
      <c r="A425" s="7" t="str">
        <f t="shared" si="368"/>
        <v>Roll-in 6</v>
      </c>
      <c r="B425" s="7">
        <f t="shared" si="364"/>
        <v>2021</v>
      </c>
      <c r="C425" s="7">
        <f t="shared" si="367"/>
        <v>34</v>
      </c>
      <c r="D425" s="165">
        <f t="shared" ref="D425:D451" si="369">D45</f>
        <v>44500</v>
      </c>
      <c r="E425" s="68">
        <f t="shared" si="366"/>
        <v>878.61908000000005</v>
      </c>
      <c r="F425" s="77"/>
      <c r="G425" s="229">
        <f>IF(AND(G$7&lt;=$B425+$D$4,G$9&gt;=$D425),$E425*HLOOKUP(G$7-$B425+1,INPUTS!$D$63:$X$64,2,FALSE)/IF(G$7=$B425,(13-MONTH($D425)),12),0)</f>
        <v>0</v>
      </c>
      <c r="H425" s="229">
        <f>IF(AND(H$7&lt;=$B425+$D$4,H$9&gt;=$D425),$E425*HLOOKUP(H$7-$B425+1,INPUTS!$D$63:$X$64,2,FALSE)/IF(H$7=$B425,(13-MONTH($D425)),12),0)</f>
        <v>0</v>
      </c>
      <c r="I425" s="229">
        <f>IF(AND(I$7&lt;=$B425+$D$4,I$9&gt;=$D425),$E425*HLOOKUP(I$7-$B425+1,INPUTS!$D$63:$X$64,2,FALSE)/IF(I$7=$B425,(13-MONTH($D425)),12),0)</f>
        <v>0</v>
      </c>
      <c r="J425" s="229">
        <f>IF(AND(J$7&lt;=$B425+$D$4,J$9&gt;=$D425),$E425*HLOOKUP(J$7-$B425+1,INPUTS!$D$63:$X$64,2,FALSE)/IF(J$7=$B425,(13-MONTH($D425)),12),0)</f>
        <v>0</v>
      </c>
      <c r="K425" s="229">
        <f>IF(AND(K$7&lt;=$B425+$D$4,K$9&gt;=$D425),$E425*HLOOKUP(K$7-$B425+1,INPUTS!$D$63:$X$64,2,FALSE)/IF(K$7=$B425,(13-MONTH($D425)),12),0)</f>
        <v>0</v>
      </c>
      <c r="L425" s="229">
        <f>IF(AND(L$7&lt;=$B425+$D$4,L$9&gt;=$D425),$E425*HLOOKUP(L$7-$B425+1,INPUTS!$D$63:$X$64,2,FALSE)/IF(L$7=$B425,(13-MONTH($D425)),12),0)</f>
        <v>0</v>
      </c>
      <c r="M425" s="229">
        <f>IF(AND(M$7&lt;=$B425+$D$4,M$9&gt;=$D425),$E425*HLOOKUP(M$7-$B425+1,INPUTS!$D$63:$X$64,2,FALSE)/IF(M$7=$B425,(13-MONTH($D425)),12),0)</f>
        <v>0</v>
      </c>
      <c r="N425" s="229">
        <f>IF(AND(N$7&lt;=$B425+$D$4,N$9&gt;=$D425),$E425*HLOOKUP(N$7-$B425+1,INPUTS!$D$63:$X$64,2,FALSE)/IF(N$7=$B425,(13-MONTH($D425)),12),0)</f>
        <v>0</v>
      </c>
      <c r="O425" s="229">
        <f>IF(AND(O$7&lt;=$B425+$D$4,O$9&gt;=$D425),$E425*HLOOKUP(O$7-$B425+1,INPUTS!$D$63:$X$64,2,FALSE)/IF(O$7=$B425,(13-MONTH($D425)),12),0)</f>
        <v>0</v>
      </c>
      <c r="P425" s="229">
        <f>IF(AND(P$7&lt;=$B425+$D$4,P$9&gt;=$D425),$E425*HLOOKUP(P$7-$B425+1,INPUTS!$D$63:$X$64,2,FALSE)/IF(P$7=$B425,(13-MONTH($D425)),12),0)</f>
        <v>0</v>
      </c>
      <c r="Q425" s="229">
        <f>IF(AND(Q$7&lt;=$B425+$D$4,Q$9&gt;=$D425),$E425*HLOOKUP(Q$7-$B425+1,INPUTS!$D$63:$X$64,2,FALSE)/IF(Q$7=$B425,(13-MONTH($D425)),12),0)</f>
        <v>0</v>
      </c>
      <c r="R425" s="229">
        <f>IF(AND(R$7&lt;=$B425+$D$4,R$9&gt;=$D425),$E425*HLOOKUP(R$7-$B425+1,INPUTS!$D$63:$X$64,2,FALSE)/IF(R$7=$B425,(13-MONTH($D425)),12),0)</f>
        <v>0</v>
      </c>
      <c r="S425" s="229">
        <f>IF(AND(S$7&lt;=$B425+$D$4,S$9&gt;=$D425),$E425*HLOOKUP(S$7-$B425+1,INPUTS!$D$63:$X$64,2,FALSE)/IF(S$7=$B425,(13-MONTH($D425)),12),0)</f>
        <v>0</v>
      </c>
      <c r="T425" s="229">
        <f>IF(AND(T$7&lt;=$B425+$D$4,T$9&gt;=$D425),$E425*HLOOKUP(T$7-$B425+1,INPUTS!$D$63:$X$64,2,FALSE)/IF(T$7=$B425,(13-MONTH($D425)),12),0)</f>
        <v>0</v>
      </c>
      <c r="U425" s="229">
        <f>IF(AND(U$7&lt;=$B425+$D$4,U$9&gt;=$D425),$E425*HLOOKUP(U$7-$B425+1,INPUTS!$D$63:$X$64,2,FALSE)/IF(U$7=$B425,(13-MONTH($D425)),12),0)</f>
        <v>0</v>
      </c>
      <c r="V425" s="229">
        <f>IF(AND(V$7&lt;=$B425+$D$4,V$9&gt;=$D425),$E425*HLOOKUP(V$7-$B425+1,INPUTS!$D$63:$X$64,2,FALSE)/IF(V$7=$B425,(13-MONTH($D425)),12),0)</f>
        <v>0</v>
      </c>
      <c r="W425" s="229">
        <f>IF(AND(W$7&lt;=$B425+$D$4,W$9&gt;=$D425),$E425*HLOOKUP(W$7-$B425+1,INPUTS!$D$63:$X$64,2,FALSE)/IF(W$7=$B425,(13-MONTH($D425)),12),0)</f>
        <v>0</v>
      </c>
      <c r="X425" s="229">
        <f>IF(AND(X$7&lt;=$B425+$D$4,X$9&gt;=$D425),$E425*HLOOKUP(X$7-$B425+1,INPUTS!$D$63:$X$64,2,FALSE)/IF(X$7=$B425,(13-MONTH($D425)),12),0)</f>
        <v>0</v>
      </c>
      <c r="Y425" s="229">
        <f>IF(AND(Y$7&lt;=$B425+$D$4,Y$9&gt;=$D425),$E425*HLOOKUP(Y$7-$B425+1,INPUTS!$D$63:$X$64,2,FALSE)/IF(Y$7=$B425,(13-MONTH($D425)),12),0)</f>
        <v>0</v>
      </c>
      <c r="Z425" s="229">
        <f>IF(AND(Z$7&lt;=$B425+$D$4,Z$9&gt;=$D425),$E425*HLOOKUP(Z$7-$B425+1,INPUTS!$D$63:$X$64,2,FALSE)/IF(Z$7=$B425,(13-MONTH($D425)),12),0)</f>
        <v>0</v>
      </c>
      <c r="AA425" s="229">
        <f>IF(AND(AA$7&lt;=$B425+$D$4,AA$9&gt;=$D425),$E425*HLOOKUP(AA$7-$B425+1,INPUTS!$D$63:$X$64,2,FALSE)/IF(AA$7=$B425,(13-MONTH($D425)),12),0)</f>
        <v>0</v>
      </c>
      <c r="AB425" s="229">
        <f>IF(AND(AB$7&lt;=$B425+$D$4,AB$9&gt;=$D425),$E425*HLOOKUP(AB$7-$B425+1,INPUTS!$D$63:$X$64,2,FALSE)/IF(AB$7=$B425,(13-MONTH($D425)),12),0)</f>
        <v>0</v>
      </c>
      <c r="AC425" s="229">
        <f>IF(AND(AC$7&lt;=$B425+$D$4,AC$9&gt;=$D425),$E425*HLOOKUP(AC$7-$B425+1,INPUTS!$D$63:$X$64,2,FALSE)/IF(AC$7=$B425,(13-MONTH($D425)),12),0)</f>
        <v>0</v>
      </c>
      <c r="AD425" s="229">
        <f>IF(AND(AD$7&lt;=$B425+$D$4,AD$9&gt;=$D425),$E425*HLOOKUP(AD$7-$B425+1,INPUTS!$D$63:$X$64,2,FALSE)/IF(AD$7=$B425,(13-MONTH($D425)),12),0)</f>
        <v>0</v>
      </c>
      <c r="AE425" s="229">
        <f>IF(AND(AE$7&lt;=$B425+$D$4,AE$9&gt;=$D425),$E425*HLOOKUP(AE$7-$B425+1,INPUTS!$D$63:$X$64,2,FALSE)/IF(AE$7=$B425,(13-MONTH($D425)),12),0)</f>
        <v>0</v>
      </c>
      <c r="AF425" s="229">
        <f>IF(AND(AF$7&lt;=$B425+$D$4,AF$9&gt;=$D425),$E425*HLOOKUP(AF$7-$B425+1,INPUTS!$D$63:$X$64,2,FALSE)/IF(AF$7=$B425,(13-MONTH($D425)),12),0)</f>
        <v>0</v>
      </c>
      <c r="AG425" s="229">
        <f>IF(AND(AG$7&lt;=$B425+$D$4,AG$9&gt;=$D425),$E425*HLOOKUP(AG$7-$B425+1,INPUTS!$D$63:$X$64,2,FALSE)/IF(AG$7=$B425,(13-MONTH($D425)),12),0)</f>
        <v>0</v>
      </c>
      <c r="AH425" s="229">
        <f>IF(AND(AH$7&lt;=$B425+$D$4,AH$9&gt;=$D425),$E425*HLOOKUP(AH$7-$B425+1,INPUTS!$D$63:$X$64,2,FALSE)/IF(AH$7=$B425,(13-MONTH($D425)),12),0)</f>
        <v>0</v>
      </c>
      <c r="AI425" s="229">
        <f>IF(AND(AI$7&lt;=$B425+$D$4,AI$9&gt;=$D425),$E425*HLOOKUP(AI$7-$B425+1,INPUTS!$D$63:$X$64,2,FALSE)/IF(AI$7=$B425,(13-MONTH($D425)),12),0)</f>
        <v>0</v>
      </c>
      <c r="AJ425" s="229">
        <f>IF(AND(AJ$7&lt;=$B425+$D$4,AJ$9&gt;=$D425),$E425*HLOOKUP(AJ$7-$B425+1,INPUTS!$D$63:$X$64,2,FALSE)/IF(AJ$7=$B425,(13-MONTH($D425)),12),0)</f>
        <v>0</v>
      </c>
      <c r="AK425" s="229">
        <f>IF(AND(AK$7&lt;=$B425+$D$4,AK$9&gt;=$D425),$E425*HLOOKUP(AK$7-$B425+1,INPUTS!$D$63:$X$64,2,FALSE)/IF(AK$7=$B425,(13-MONTH($D425)),12),0)</f>
        <v>0</v>
      </c>
      <c r="AL425" s="229">
        <f>IF(AND(AL$7&lt;=$B425+$D$4,AL$9&gt;=$D425),$E425*HLOOKUP(AL$7-$B425+1,INPUTS!$D$63:$X$64,2,FALSE)/IF(AL$7=$B425,(13-MONTH($D425)),12),0)</f>
        <v>0</v>
      </c>
      <c r="AM425" s="229">
        <f>IF(AND(AM$7&lt;=$B425+$D$4,AM$9&gt;=$D425),$E425*HLOOKUP(AM$7-$B425+1,INPUTS!$D$63:$X$64,2,FALSE)/IF(AM$7=$B425,(13-MONTH($D425)),12),0)</f>
        <v>0</v>
      </c>
      <c r="AN425" s="229">
        <f>IF(AND(AN$7&lt;=$B425+$D$4,AN$9&gt;=$D425),$E425*HLOOKUP(AN$7-$B425+1,INPUTS!$D$63:$X$64,2,FALSE)/IF(AN$7=$B425,(13-MONTH($D425)),12),0)</f>
        <v>10.982738500000002</v>
      </c>
      <c r="AO425" s="229">
        <f>IF(AND(AO$7&lt;=$B425+$D$4,AO$9&gt;=$D425),$E425*HLOOKUP(AO$7-$B425+1,INPUTS!$D$63:$X$64,2,FALSE)/IF(AO$7=$B425,(13-MONTH($D425)),12),0)</f>
        <v>10.982738500000002</v>
      </c>
      <c r="AP425" s="229">
        <f>IF(AND(AP$7&lt;=$B425+$D$4,AP$9&gt;=$D425),$E425*HLOOKUP(AP$7-$B425+1,INPUTS!$D$63:$X$64,2,FALSE)/IF(AP$7=$B425,(13-MONTH($D425)),12),0)</f>
        <v>10.982738500000002</v>
      </c>
      <c r="AQ425" s="229">
        <f>IF(AND(AQ$7&lt;=$B425+$D$4,AQ$9&gt;=$D425),$E425*HLOOKUP(AQ$7-$B425+1,INPUTS!$D$63:$X$64,2,FALSE)/IF(AQ$7=$B425,(13-MONTH($D425)),12),0)</f>
        <v>5.2856259487666675</v>
      </c>
      <c r="AR425" s="229">
        <f>IF(AND(AR$7&lt;=$B425+$D$4,AR$9&gt;=$D425),$E425*HLOOKUP(AR$7-$B425+1,INPUTS!$D$63:$X$64,2,FALSE)/IF(AR$7=$B425,(13-MONTH($D425)),12),0)</f>
        <v>5.2856259487666675</v>
      </c>
      <c r="AS425" s="229">
        <f>IF(AND(AS$7&lt;=$B425+$D$4,AS$9&gt;=$D425),$E425*HLOOKUP(AS$7-$B425+1,INPUTS!$D$63:$X$64,2,FALSE)/IF(AS$7=$B425,(13-MONTH($D425)),12),0)</f>
        <v>5.2856259487666675</v>
      </c>
      <c r="AT425" s="229">
        <f>IF(AND(AT$7&lt;=$B425+$D$4,AT$9&gt;=$D425),$E425*HLOOKUP(AT$7-$B425+1,INPUTS!$D$63:$X$64,2,FALSE)/IF(AT$7=$B425,(13-MONTH($D425)),12),0)</f>
        <v>5.2856259487666675</v>
      </c>
      <c r="AU425" s="229">
        <f>IF(AND(AU$7&lt;=$B425+$D$4,AU$9&gt;=$D425),$E425*HLOOKUP(AU$7-$B425+1,INPUTS!$D$63:$X$64,2,FALSE)/IF(AU$7=$B425,(13-MONTH($D425)),12),0)</f>
        <v>5.2856259487666675</v>
      </c>
      <c r="AV425" s="229">
        <f>IF(AND(AV$7&lt;=$B425+$D$4,AV$9&gt;=$D425),$E425*HLOOKUP(AV$7-$B425+1,INPUTS!$D$63:$X$64,2,FALSE)/IF(AV$7=$B425,(13-MONTH($D425)),12),0)</f>
        <v>5.2856259487666675</v>
      </c>
      <c r="AW425" s="229">
        <f>IF(AND(AW$7&lt;=$B425+$D$4,AW$9&gt;=$D425),$E425*HLOOKUP(AW$7-$B425+1,INPUTS!$D$63:$X$64,2,FALSE)/IF(AW$7=$B425,(13-MONTH($D425)),12),0)</f>
        <v>5.2856259487666675</v>
      </c>
      <c r="AX425" s="229">
        <f>IF(AND(AX$7&lt;=$B425+$D$4,AX$9&gt;=$D425),$E425*HLOOKUP(AX$7-$B425+1,INPUTS!$D$63:$X$64,2,FALSE)/IF(AX$7=$B425,(13-MONTH($D425)),12),0)</f>
        <v>5.2856259487666675</v>
      </c>
      <c r="AY425" s="229">
        <f>IF(AND(AY$7&lt;=$B425+$D$4,AY$9&gt;=$D425),$E425*HLOOKUP(AY$7-$B425+1,INPUTS!$D$63:$X$64,2,FALSE)/IF(AY$7=$B425,(13-MONTH($D425)),12),0)</f>
        <v>5.2856259487666675</v>
      </c>
      <c r="AZ425" s="229">
        <f>IF(AND(AZ$7&lt;=$B425+$D$4,AZ$9&gt;=$D425),$E425*HLOOKUP(AZ$7-$B425+1,INPUTS!$D$63:$X$64,2,FALSE)/IF(AZ$7=$B425,(13-MONTH($D425)),12),0)</f>
        <v>5.2856259487666675</v>
      </c>
      <c r="BA425" s="229">
        <f>IF(AND(BA$7&lt;=$B425+$D$4,BA$9&gt;=$D425),$E425*HLOOKUP(BA$7-$B425+1,INPUTS!$D$63:$X$64,2,FALSE)/IF(BA$7=$B425,(13-MONTH($D425)),12),0)</f>
        <v>5.2856259487666675</v>
      </c>
      <c r="BB425" s="229">
        <f>IF(AND(BB$7&lt;=$B425+$D$4,BB$9&gt;=$D425),$E425*HLOOKUP(BB$7-$B425+1,INPUTS!$D$63:$X$64,2,FALSE)/IF(BB$7=$B425,(13-MONTH($D425)),12),0)</f>
        <v>5.2856259487666675</v>
      </c>
      <c r="BC425" s="229">
        <f>IF(AND(BC$7&lt;=$B425+$D$4,BC$9&gt;=$D425),$E425*HLOOKUP(BC$7-$B425+1,INPUTS!$D$63:$X$64,2,FALSE)/IF(BC$7=$B425,(13-MONTH($D425)),12),0)</f>
        <v>4.8887829976333332</v>
      </c>
      <c r="BD425" s="229">
        <f>IF(AND(BD$7&lt;=$B425+$D$4,BD$9&gt;=$D425),$E425*HLOOKUP(BD$7-$B425+1,INPUTS!$D$63:$X$64,2,FALSE)/IF(BD$7=$B425,(13-MONTH($D425)),12),0)</f>
        <v>4.8887829976333332</v>
      </c>
      <c r="BE425" s="229">
        <f>IF(AND(BE$7&lt;=$B425+$D$4,BE$9&gt;=$D425),$E425*HLOOKUP(BE$7-$B425+1,INPUTS!$D$63:$X$64,2,FALSE)/IF(BE$7=$B425,(13-MONTH($D425)),12),0)</f>
        <v>4.8887829976333332</v>
      </c>
      <c r="BF425" s="229">
        <f>IF(AND(BF$7&lt;=$B425+$D$4,BF$9&gt;=$D425),$E425*HLOOKUP(BF$7-$B425+1,INPUTS!$D$63:$X$64,2,FALSE)/IF(BF$7=$B425,(13-MONTH($D425)),12),0)</f>
        <v>4.8887829976333332</v>
      </c>
      <c r="BG425" s="229">
        <f>IF(AND(BG$7&lt;=$B425+$D$4,BG$9&gt;=$D425),$E425*HLOOKUP(BG$7-$B425+1,INPUTS!$D$63:$X$64,2,FALSE)/IF(BG$7=$B425,(13-MONTH($D425)),12),0)</f>
        <v>4.8887829976333332</v>
      </c>
      <c r="BH425" s="229">
        <f>IF(AND(BH$7&lt;=$B425+$D$4,BH$9&gt;=$D425),$E425*HLOOKUP(BH$7-$B425+1,INPUTS!$D$63:$X$64,2,FALSE)/IF(BH$7=$B425,(13-MONTH($D425)),12),0)</f>
        <v>4.8887829976333332</v>
      </c>
      <c r="BI425" s="229">
        <f>IF(AND(BI$7&lt;=$B425+$D$4,BI$9&gt;=$D425),$E425*HLOOKUP(BI$7-$B425+1,INPUTS!$D$63:$X$64,2,FALSE)/IF(BI$7=$B425,(13-MONTH($D425)),12),0)</f>
        <v>4.8887829976333332</v>
      </c>
      <c r="BJ425" s="229">
        <f>IF(AND(BJ$7&lt;=$B425+$D$4,BJ$9&gt;=$D425),$E425*HLOOKUP(BJ$7-$B425+1,INPUTS!$D$63:$X$64,2,FALSE)/IF(BJ$7=$B425,(13-MONTH($D425)),12),0)</f>
        <v>4.8887829976333332</v>
      </c>
      <c r="BK425" s="229">
        <f>IF(AND(BK$7&lt;=$B425+$D$4,BK$9&gt;=$D425),$E425*HLOOKUP(BK$7-$B425+1,INPUTS!$D$63:$X$64,2,FALSE)/IF(BK$7=$B425,(13-MONTH($D425)),12),0)</f>
        <v>4.8887829976333332</v>
      </c>
      <c r="BL425" s="229">
        <f>IF(AND(BL$7&lt;=$B425+$D$4,BL$9&gt;=$D425),$E425*HLOOKUP(BL$7-$B425+1,INPUTS!$D$63:$X$64,2,FALSE)/IF(BL$7=$B425,(13-MONTH($D425)),12),0)</f>
        <v>4.8887829976333332</v>
      </c>
      <c r="BM425" s="229">
        <f>IF(AND(BM$7&lt;=$B425+$D$4,BM$9&gt;=$D425),$E425*HLOOKUP(BM$7-$B425+1,INPUTS!$D$63:$X$64,2,FALSE)/IF(BM$7=$B425,(13-MONTH($D425)),12),0)</f>
        <v>4.8887829976333332</v>
      </c>
      <c r="BN425" s="229">
        <f>IF(AND(BN$7&lt;=$B425+$D$4,BN$9&gt;=$D425),$E425*HLOOKUP(BN$7-$B425+1,INPUTS!$D$63:$X$64,2,FALSE)/IF(BN$7=$B425,(13-MONTH($D425)),12),0)</f>
        <v>4.8887829976333332</v>
      </c>
      <c r="BO425" s="229">
        <f>IF(AND(BO$7&lt;=$B425+$D$4,BO$9&gt;=$D425),$E425*HLOOKUP(BO$7-$B425+1,INPUTS!$D$63:$X$64,2,FALSE)/IF(BO$7=$B425,(13-MONTH($D425)),12),0)</f>
        <v>4.5226917142999996</v>
      </c>
      <c r="BP425" s="229">
        <f>IF(AND(BP$7&lt;=$B425+$D$4,BP$9&gt;=$D425),$E425*HLOOKUP(BP$7-$B425+1,INPUTS!$D$63:$X$64,2,FALSE)/IF(BP$7=$B425,(13-MONTH($D425)),12),0)</f>
        <v>4.5226917142999996</v>
      </c>
      <c r="BQ425" s="229">
        <f>IF(AND(BQ$7&lt;=$B425+$D$4,BQ$9&gt;=$D425),$E425*HLOOKUP(BQ$7-$B425+1,INPUTS!$D$63:$X$64,2,FALSE)/IF(BQ$7=$B425,(13-MONTH($D425)),12),0)</f>
        <v>4.5226917142999996</v>
      </c>
      <c r="BR425" s="229">
        <f>IF(AND(BR$7&lt;=$B425+$D$4,BR$9&gt;=$D425),$E425*HLOOKUP(BR$7-$B425+1,INPUTS!$D$63:$X$64,2,FALSE)/IF(BR$7=$B425,(13-MONTH($D425)),12),0)</f>
        <v>4.5226917142999996</v>
      </c>
      <c r="BS425" s="229">
        <f>IF(AND(BS$7&lt;=$B425+$D$4,BS$9&gt;=$D425),$E425*HLOOKUP(BS$7-$B425+1,INPUTS!$D$63:$X$64,2,FALSE)/IF(BS$7=$B425,(13-MONTH($D425)),12),0)</f>
        <v>4.5226917142999996</v>
      </c>
      <c r="BT425" s="229">
        <f>IF(AND(BT$7&lt;=$B425+$D$4,BT$9&gt;=$D425),$E425*HLOOKUP(BT$7-$B425+1,INPUTS!$D$63:$X$64,2,FALSE)/IF(BT$7=$B425,(13-MONTH($D425)),12),0)</f>
        <v>4.5226917142999996</v>
      </c>
      <c r="BU425" s="229">
        <f>IF(AND(BU$7&lt;=$B425+$D$4,BU$9&gt;=$D425),$E425*HLOOKUP(BU$7-$B425+1,INPUTS!$D$63:$X$64,2,FALSE)/IF(BU$7=$B425,(13-MONTH($D425)),12),0)</f>
        <v>4.5226917142999996</v>
      </c>
      <c r="BV425" s="229">
        <f>IF(AND(BV$7&lt;=$B425+$D$4,BV$9&gt;=$D425),$E425*HLOOKUP(BV$7-$B425+1,INPUTS!$D$63:$X$64,2,FALSE)/IF(BV$7=$B425,(13-MONTH($D425)),12),0)</f>
        <v>4.5226917142999996</v>
      </c>
      <c r="BW425" s="229">
        <f>IF(AND(BW$7&lt;=$B425+$D$4,BW$9&gt;=$D425),$E425*HLOOKUP(BW$7-$B425+1,INPUTS!$D$63:$X$64,2,FALSE)/IF(BW$7=$B425,(13-MONTH($D425)),12),0)</f>
        <v>4.5226917142999996</v>
      </c>
      <c r="BX425" s="229">
        <f>IF(AND(BX$7&lt;=$B425+$D$4,BX$9&gt;=$D425),$E425*HLOOKUP(BX$7-$B425+1,INPUTS!$D$63:$X$64,2,FALSE)/IF(BX$7=$B425,(13-MONTH($D425)),12),0)</f>
        <v>4.5226917142999996</v>
      </c>
      <c r="BY425" s="229">
        <f>IF(AND(BY$7&lt;=$B425+$D$4,BY$9&gt;=$D425),$E425*HLOOKUP(BY$7-$B425+1,INPUTS!$D$63:$X$64,2,FALSE)/IF(BY$7=$B425,(13-MONTH($D425)),12),0)</f>
        <v>4.5226917142999996</v>
      </c>
      <c r="BZ425" s="229">
        <f>IF(AND(BZ$7&lt;=$B425+$D$4,BZ$9&gt;=$D425),$E425*HLOOKUP(BZ$7-$B425+1,INPUTS!$D$63:$X$64,2,FALSE)/IF(BZ$7=$B425,(13-MONTH($D425)),12),0)</f>
        <v>4.5226917142999996</v>
      </c>
    </row>
    <row r="426" spans="1:78" x14ac:dyDescent="0.2">
      <c r="A426" s="7" t="str">
        <f t="shared" si="368"/>
        <v>Roll-in 6</v>
      </c>
      <c r="B426" s="7">
        <f t="shared" si="364"/>
        <v>2021</v>
      </c>
      <c r="C426" s="7">
        <f t="shared" si="367"/>
        <v>35</v>
      </c>
      <c r="D426" s="165">
        <f t="shared" si="369"/>
        <v>44530</v>
      </c>
      <c r="E426" s="68">
        <f t="shared" si="366"/>
        <v>1211.6460199999995</v>
      </c>
      <c r="F426" s="77"/>
      <c r="G426" s="229">
        <f>IF(AND(G$7&lt;=$B426+$D$4,G$9&gt;=$D426),$E426*HLOOKUP(G$7-$B426+1,INPUTS!$D$63:$X$64,2,FALSE)/IF(G$7=$B426,(13-MONTH($D426)),12),0)</f>
        <v>0</v>
      </c>
      <c r="H426" s="229">
        <f>IF(AND(H$7&lt;=$B426+$D$4,H$9&gt;=$D426),$E426*HLOOKUP(H$7-$B426+1,INPUTS!$D$63:$X$64,2,FALSE)/IF(H$7=$B426,(13-MONTH($D426)),12),0)</f>
        <v>0</v>
      </c>
      <c r="I426" s="229">
        <f>IF(AND(I$7&lt;=$B426+$D$4,I$9&gt;=$D426),$E426*HLOOKUP(I$7-$B426+1,INPUTS!$D$63:$X$64,2,FALSE)/IF(I$7=$B426,(13-MONTH($D426)),12),0)</f>
        <v>0</v>
      </c>
      <c r="J426" s="229">
        <f>IF(AND(J$7&lt;=$B426+$D$4,J$9&gt;=$D426),$E426*HLOOKUP(J$7-$B426+1,INPUTS!$D$63:$X$64,2,FALSE)/IF(J$7=$B426,(13-MONTH($D426)),12),0)</f>
        <v>0</v>
      </c>
      <c r="K426" s="229">
        <f>IF(AND(K$7&lt;=$B426+$D$4,K$9&gt;=$D426),$E426*HLOOKUP(K$7-$B426+1,INPUTS!$D$63:$X$64,2,FALSE)/IF(K$7=$B426,(13-MONTH($D426)),12),0)</f>
        <v>0</v>
      </c>
      <c r="L426" s="229">
        <f>IF(AND(L$7&lt;=$B426+$D$4,L$9&gt;=$D426),$E426*HLOOKUP(L$7-$B426+1,INPUTS!$D$63:$X$64,2,FALSE)/IF(L$7=$B426,(13-MONTH($D426)),12),0)</f>
        <v>0</v>
      </c>
      <c r="M426" s="229">
        <f>IF(AND(M$7&lt;=$B426+$D$4,M$9&gt;=$D426),$E426*HLOOKUP(M$7-$B426+1,INPUTS!$D$63:$X$64,2,FALSE)/IF(M$7=$B426,(13-MONTH($D426)),12),0)</f>
        <v>0</v>
      </c>
      <c r="N426" s="229">
        <f>IF(AND(N$7&lt;=$B426+$D$4,N$9&gt;=$D426),$E426*HLOOKUP(N$7-$B426+1,INPUTS!$D$63:$X$64,2,FALSE)/IF(N$7=$B426,(13-MONTH($D426)),12),0)</f>
        <v>0</v>
      </c>
      <c r="O426" s="229">
        <f>IF(AND(O$7&lt;=$B426+$D$4,O$9&gt;=$D426),$E426*HLOOKUP(O$7-$B426+1,INPUTS!$D$63:$X$64,2,FALSE)/IF(O$7=$B426,(13-MONTH($D426)),12),0)</f>
        <v>0</v>
      </c>
      <c r="P426" s="229">
        <f>IF(AND(P$7&lt;=$B426+$D$4,P$9&gt;=$D426),$E426*HLOOKUP(P$7-$B426+1,INPUTS!$D$63:$X$64,2,FALSE)/IF(P$7=$B426,(13-MONTH($D426)),12),0)</f>
        <v>0</v>
      </c>
      <c r="Q426" s="229">
        <f>IF(AND(Q$7&lt;=$B426+$D$4,Q$9&gt;=$D426),$E426*HLOOKUP(Q$7-$B426+1,INPUTS!$D$63:$X$64,2,FALSE)/IF(Q$7=$B426,(13-MONTH($D426)),12),0)</f>
        <v>0</v>
      </c>
      <c r="R426" s="229">
        <f>IF(AND(R$7&lt;=$B426+$D$4,R$9&gt;=$D426),$E426*HLOOKUP(R$7-$B426+1,INPUTS!$D$63:$X$64,2,FALSE)/IF(R$7=$B426,(13-MONTH($D426)),12),0)</f>
        <v>0</v>
      </c>
      <c r="S426" s="229">
        <f>IF(AND(S$7&lt;=$B426+$D$4,S$9&gt;=$D426),$E426*HLOOKUP(S$7-$B426+1,INPUTS!$D$63:$X$64,2,FALSE)/IF(S$7=$B426,(13-MONTH($D426)),12),0)</f>
        <v>0</v>
      </c>
      <c r="T426" s="229">
        <f>IF(AND(T$7&lt;=$B426+$D$4,T$9&gt;=$D426),$E426*HLOOKUP(T$7-$B426+1,INPUTS!$D$63:$X$64,2,FALSE)/IF(T$7=$B426,(13-MONTH($D426)),12),0)</f>
        <v>0</v>
      </c>
      <c r="U426" s="229">
        <f>IF(AND(U$7&lt;=$B426+$D$4,U$9&gt;=$D426),$E426*HLOOKUP(U$7-$B426+1,INPUTS!$D$63:$X$64,2,FALSE)/IF(U$7=$B426,(13-MONTH($D426)),12),0)</f>
        <v>0</v>
      </c>
      <c r="V426" s="229">
        <f>IF(AND(V$7&lt;=$B426+$D$4,V$9&gt;=$D426),$E426*HLOOKUP(V$7-$B426+1,INPUTS!$D$63:$X$64,2,FALSE)/IF(V$7=$B426,(13-MONTH($D426)),12),0)</f>
        <v>0</v>
      </c>
      <c r="W426" s="229">
        <f>IF(AND(W$7&lt;=$B426+$D$4,W$9&gt;=$D426),$E426*HLOOKUP(W$7-$B426+1,INPUTS!$D$63:$X$64,2,FALSE)/IF(W$7=$B426,(13-MONTH($D426)),12),0)</f>
        <v>0</v>
      </c>
      <c r="X426" s="229">
        <f>IF(AND(X$7&lt;=$B426+$D$4,X$9&gt;=$D426),$E426*HLOOKUP(X$7-$B426+1,INPUTS!$D$63:$X$64,2,FALSE)/IF(X$7=$B426,(13-MONTH($D426)),12),0)</f>
        <v>0</v>
      </c>
      <c r="Y426" s="229">
        <f>IF(AND(Y$7&lt;=$B426+$D$4,Y$9&gt;=$D426),$E426*HLOOKUP(Y$7-$B426+1,INPUTS!$D$63:$X$64,2,FALSE)/IF(Y$7=$B426,(13-MONTH($D426)),12),0)</f>
        <v>0</v>
      </c>
      <c r="Z426" s="229">
        <f>IF(AND(Z$7&lt;=$B426+$D$4,Z$9&gt;=$D426),$E426*HLOOKUP(Z$7-$B426+1,INPUTS!$D$63:$X$64,2,FALSE)/IF(Z$7=$B426,(13-MONTH($D426)),12),0)</f>
        <v>0</v>
      </c>
      <c r="AA426" s="229">
        <f>IF(AND(AA$7&lt;=$B426+$D$4,AA$9&gt;=$D426),$E426*HLOOKUP(AA$7-$B426+1,INPUTS!$D$63:$X$64,2,FALSE)/IF(AA$7=$B426,(13-MONTH($D426)),12),0)</f>
        <v>0</v>
      </c>
      <c r="AB426" s="229">
        <f>IF(AND(AB$7&lt;=$B426+$D$4,AB$9&gt;=$D426),$E426*HLOOKUP(AB$7-$B426+1,INPUTS!$D$63:$X$64,2,FALSE)/IF(AB$7=$B426,(13-MONTH($D426)),12),0)</f>
        <v>0</v>
      </c>
      <c r="AC426" s="229">
        <f>IF(AND(AC$7&lt;=$B426+$D$4,AC$9&gt;=$D426),$E426*HLOOKUP(AC$7-$B426+1,INPUTS!$D$63:$X$64,2,FALSE)/IF(AC$7=$B426,(13-MONTH($D426)),12),0)</f>
        <v>0</v>
      </c>
      <c r="AD426" s="229">
        <f>IF(AND(AD$7&lt;=$B426+$D$4,AD$9&gt;=$D426),$E426*HLOOKUP(AD$7-$B426+1,INPUTS!$D$63:$X$64,2,FALSE)/IF(AD$7=$B426,(13-MONTH($D426)),12),0)</f>
        <v>0</v>
      </c>
      <c r="AE426" s="229">
        <f>IF(AND(AE$7&lt;=$B426+$D$4,AE$9&gt;=$D426),$E426*HLOOKUP(AE$7-$B426+1,INPUTS!$D$63:$X$64,2,FALSE)/IF(AE$7=$B426,(13-MONTH($D426)),12),0)</f>
        <v>0</v>
      </c>
      <c r="AF426" s="229">
        <f>IF(AND(AF$7&lt;=$B426+$D$4,AF$9&gt;=$D426),$E426*HLOOKUP(AF$7-$B426+1,INPUTS!$D$63:$X$64,2,FALSE)/IF(AF$7=$B426,(13-MONTH($D426)),12),0)</f>
        <v>0</v>
      </c>
      <c r="AG426" s="229">
        <f>IF(AND(AG$7&lt;=$B426+$D$4,AG$9&gt;=$D426),$E426*HLOOKUP(AG$7-$B426+1,INPUTS!$D$63:$X$64,2,FALSE)/IF(AG$7=$B426,(13-MONTH($D426)),12),0)</f>
        <v>0</v>
      </c>
      <c r="AH426" s="229">
        <f>IF(AND(AH$7&lt;=$B426+$D$4,AH$9&gt;=$D426),$E426*HLOOKUP(AH$7-$B426+1,INPUTS!$D$63:$X$64,2,FALSE)/IF(AH$7=$B426,(13-MONTH($D426)),12),0)</f>
        <v>0</v>
      </c>
      <c r="AI426" s="229">
        <f>IF(AND(AI$7&lt;=$B426+$D$4,AI$9&gt;=$D426),$E426*HLOOKUP(AI$7-$B426+1,INPUTS!$D$63:$X$64,2,FALSE)/IF(AI$7=$B426,(13-MONTH($D426)),12),0)</f>
        <v>0</v>
      </c>
      <c r="AJ426" s="229">
        <f>IF(AND(AJ$7&lt;=$B426+$D$4,AJ$9&gt;=$D426),$E426*HLOOKUP(AJ$7-$B426+1,INPUTS!$D$63:$X$64,2,FALSE)/IF(AJ$7=$B426,(13-MONTH($D426)),12),0)</f>
        <v>0</v>
      </c>
      <c r="AK426" s="229">
        <f>IF(AND(AK$7&lt;=$B426+$D$4,AK$9&gt;=$D426),$E426*HLOOKUP(AK$7-$B426+1,INPUTS!$D$63:$X$64,2,FALSE)/IF(AK$7=$B426,(13-MONTH($D426)),12),0)</f>
        <v>0</v>
      </c>
      <c r="AL426" s="229">
        <f>IF(AND(AL$7&lt;=$B426+$D$4,AL$9&gt;=$D426),$E426*HLOOKUP(AL$7-$B426+1,INPUTS!$D$63:$X$64,2,FALSE)/IF(AL$7=$B426,(13-MONTH($D426)),12),0)</f>
        <v>0</v>
      </c>
      <c r="AM426" s="229">
        <f>IF(AND(AM$7&lt;=$B426+$D$4,AM$9&gt;=$D426),$E426*HLOOKUP(AM$7-$B426+1,INPUTS!$D$63:$X$64,2,FALSE)/IF(AM$7=$B426,(13-MONTH($D426)),12),0)</f>
        <v>0</v>
      </c>
      <c r="AN426" s="229">
        <f>IF(AND(AN$7&lt;=$B426+$D$4,AN$9&gt;=$D426),$E426*HLOOKUP(AN$7-$B426+1,INPUTS!$D$63:$X$64,2,FALSE)/IF(AN$7=$B426,(13-MONTH($D426)),12),0)</f>
        <v>0</v>
      </c>
      <c r="AO426" s="229">
        <f>IF(AND(AO$7&lt;=$B426+$D$4,AO$9&gt;=$D426),$E426*HLOOKUP(AO$7-$B426+1,INPUTS!$D$63:$X$64,2,FALSE)/IF(AO$7=$B426,(13-MONTH($D426)),12),0)</f>
        <v>22.71836287499999</v>
      </c>
      <c r="AP426" s="229">
        <f>IF(AND(AP$7&lt;=$B426+$D$4,AP$9&gt;=$D426),$E426*HLOOKUP(AP$7-$B426+1,INPUTS!$D$63:$X$64,2,FALSE)/IF(AP$7=$B426,(13-MONTH($D426)),12),0)</f>
        <v>22.71836287499999</v>
      </c>
      <c r="AQ426" s="229">
        <f>IF(AND(AQ$7&lt;=$B426+$D$4,AQ$9&gt;=$D426),$E426*HLOOKUP(AQ$7-$B426+1,INPUTS!$D$63:$X$64,2,FALSE)/IF(AQ$7=$B426,(13-MONTH($D426)),12),0)</f>
        <v>7.2890605153166632</v>
      </c>
      <c r="AR426" s="229">
        <f>IF(AND(AR$7&lt;=$B426+$D$4,AR$9&gt;=$D426),$E426*HLOOKUP(AR$7-$B426+1,INPUTS!$D$63:$X$64,2,FALSE)/IF(AR$7=$B426,(13-MONTH($D426)),12),0)</f>
        <v>7.2890605153166632</v>
      </c>
      <c r="AS426" s="229">
        <f>IF(AND(AS$7&lt;=$B426+$D$4,AS$9&gt;=$D426),$E426*HLOOKUP(AS$7-$B426+1,INPUTS!$D$63:$X$64,2,FALSE)/IF(AS$7=$B426,(13-MONTH($D426)),12),0)</f>
        <v>7.2890605153166632</v>
      </c>
      <c r="AT426" s="229">
        <f>IF(AND(AT$7&lt;=$B426+$D$4,AT$9&gt;=$D426),$E426*HLOOKUP(AT$7-$B426+1,INPUTS!$D$63:$X$64,2,FALSE)/IF(AT$7=$B426,(13-MONTH($D426)),12),0)</f>
        <v>7.2890605153166632</v>
      </c>
      <c r="AU426" s="229">
        <f>IF(AND(AU$7&lt;=$B426+$D$4,AU$9&gt;=$D426),$E426*HLOOKUP(AU$7-$B426+1,INPUTS!$D$63:$X$64,2,FALSE)/IF(AU$7=$B426,(13-MONTH($D426)),12),0)</f>
        <v>7.2890605153166632</v>
      </c>
      <c r="AV426" s="229">
        <f>IF(AND(AV$7&lt;=$B426+$D$4,AV$9&gt;=$D426),$E426*HLOOKUP(AV$7-$B426+1,INPUTS!$D$63:$X$64,2,FALSE)/IF(AV$7=$B426,(13-MONTH($D426)),12),0)</f>
        <v>7.2890605153166632</v>
      </c>
      <c r="AW426" s="229">
        <f>IF(AND(AW$7&lt;=$B426+$D$4,AW$9&gt;=$D426),$E426*HLOOKUP(AW$7-$B426+1,INPUTS!$D$63:$X$64,2,FALSE)/IF(AW$7=$B426,(13-MONTH($D426)),12),0)</f>
        <v>7.2890605153166632</v>
      </c>
      <c r="AX426" s="229">
        <f>IF(AND(AX$7&lt;=$B426+$D$4,AX$9&gt;=$D426),$E426*HLOOKUP(AX$7-$B426+1,INPUTS!$D$63:$X$64,2,FALSE)/IF(AX$7=$B426,(13-MONTH($D426)),12),0)</f>
        <v>7.2890605153166632</v>
      </c>
      <c r="AY426" s="229">
        <f>IF(AND(AY$7&lt;=$B426+$D$4,AY$9&gt;=$D426),$E426*HLOOKUP(AY$7-$B426+1,INPUTS!$D$63:$X$64,2,FALSE)/IF(AY$7=$B426,(13-MONTH($D426)),12),0)</f>
        <v>7.2890605153166632</v>
      </c>
      <c r="AZ426" s="229">
        <f>IF(AND(AZ$7&lt;=$B426+$D$4,AZ$9&gt;=$D426),$E426*HLOOKUP(AZ$7-$B426+1,INPUTS!$D$63:$X$64,2,FALSE)/IF(AZ$7=$B426,(13-MONTH($D426)),12),0)</f>
        <v>7.2890605153166632</v>
      </c>
      <c r="BA426" s="229">
        <f>IF(AND(BA$7&lt;=$B426+$D$4,BA$9&gt;=$D426),$E426*HLOOKUP(BA$7-$B426+1,INPUTS!$D$63:$X$64,2,FALSE)/IF(BA$7=$B426,(13-MONTH($D426)),12),0)</f>
        <v>7.2890605153166632</v>
      </c>
      <c r="BB426" s="229">
        <f>IF(AND(BB$7&lt;=$B426+$D$4,BB$9&gt;=$D426),$E426*HLOOKUP(BB$7-$B426+1,INPUTS!$D$63:$X$64,2,FALSE)/IF(BB$7=$B426,(13-MONTH($D426)),12),0)</f>
        <v>7.2890605153166632</v>
      </c>
      <c r="BC426" s="229">
        <f>IF(AND(BC$7&lt;=$B426+$D$4,BC$9&gt;=$D426),$E426*HLOOKUP(BC$7-$B426+1,INPUTS!$D$63:$X$64,2,FALSE)/IF(BC$7=$B426,(13-MONTH($D426)),12),0)</f>
        <v>6.7418003962833302</v>
      </c>
      <c r="BD426" s="229">
        <f>IF(AND(BD$7&lt;=$B426+$D$4,BD$9&gt;=$D426),$E426*HLOOKUP(BD$7-$B426+1,INPUTS!$D$63:$X$64,2,FALSE)/IF(BD$7=$B426,(13-MONTH($D426)),12),0)</f>
        <v>6.7418003962833302</v>
      </c>
      <c r="BE426" s="229">
        <f>IF(AND(BE$7&lt;=$B426+$D$4,BE$9&gt;=$D426),$E426*HLOOKUP(BE$7-$B426+1,INPUTS!$D$63:$X$64,2,FALSE)/IF(BE$7=$B426,(13-MONTH($D426)),12),0)</f>
        <v>6.7418003962833302</v>
      </c>
      <c r="BF426" s="229">
        <f>IF(AND(BF$7&lt;=$B426+$D$4,BF$9&gt;=$D426),$E426*HLOOKUP(BF$7-$B426+1,INPUTS!$D$63:$X$64,2,FALSE)/IF(BF$7=$B426,(13-MONTH($D426)),12),0)</f>
        <v>6.7418003962833302</v>
      </c>
      <c r="BG426" s="229">
        <f>IF(AND(BG$7&lt;=$B426+$D$4,BG$9&gt;=$D426),$E426*HLOOKUP(BG$7-$B426+1,INPUTS!$D$63:$X$64,2,FALSE)/IF(BG$7=$B426,(13-MONTH($D426)),12),0)</f>
        <v>6.7418003962833302</v>
      </c>
      <c r="BH426" s="229">
        <f>IF(AND(BH$7&lt;=$B426+$D$4,BH$9&gt;=$D426),$E426*HLOOKUP(BH$7-$B426+1,INPUTS!$D$63:$X$64,2,FALSE)/IF(BH$7=$B426,(13-MONTH($D426)),12),0)</f>
        <v>6.7418003962833302</v>
      </c>
      <c r="BI426" s="229">
        <f>IF(AND(BI$7&lt;=$B426+$D$4,BI$9&gt;=$D426),$E426*HLOOKUP(BI$7-$B426+1,INPUTS!$D$63:$X$64,2,FALSE)/IF(BI$7=$B426,(13-MONTH($D426)),12),0)</f>
        <v>6.7418003962833302</v>
      </c>
      <c r="BJ426" s="229">
        <f>IF(AND(BJ$7&lt;=$B426+$D$4,BJ$9&gt;=$D426),$E426*HLOOKUP(BJ$7-$B426+1,INPUTS!$D$63:$X$64,2,FALSE)/IF(BJ$7=$B426,(13-MONTH($D426)),12),0)</f>
        <v>6.7418003962833302</v>
      </c>
      <c r="BK426" s="229">
        <f>IF(AND(BK$7&lt;=$B426+$D$4,BK$9&gt;=$D426),$E426*HLOOKUP(BK$7-$B426+1,INPUTS!$D$63:$X$64,2,FALSE)/IF(BK$7=$B426,(13-MONTH($D426)),12),0)</f>
        <v>6.7418003962833302</v>
      </c>
      <c r="BL426" s="229">
        <f>IF(AND(BL$7&lt;=$B426+$D$4,BL$9&gt;=$D426),$E426*HLOOKUP(BL$7-$B426+1,INPUTS!$D$63:$X$64,2,FALSE)/IF(BL$7=$B426,(13-MONTH($D426)),12),0)</f>
        <v>6.7418003962833302</v>
      </c>
      <c r="BM426" s="229">
        <f>IF(AND(BM$7&lt;=$B426+$D$4,BM$9&gt;=$D426),$E426*HLOOKUP(BM$7-$B426+1,INPUTS!$D$63:$X$64,2,FALSE)/IF(BM$7=$B426,(13-MONTH($D426)),12),0)</f>
        <v>6.7418003962833302</v>
      </c>
      <c r="BN426" s="229">
        <f>IF(AND(BN$7&lt;=$B426+$D$4,BN$9&gt;=$D426),$E426*HLOOKUP(BN$7-$B426+1,INPUTS!$D$63:$X$64,2,FALSE)/IF(BN$7=$B426,(13-MONTH($D426)),12),0)</f>
        <v>6.7418003962833302</v>
      </c>
      <c r="BO426" s="229">
        <f>IF(AND(BO$7&lt;=$B426+$D$4,BO$9&gt;=$D426),$E426*HLOOKUP(BO$7-$B426+1,INPUTS!$D$63:$X$64,2,FALSE)/IF(BO$7=$B426,(13-MONTH($D426)),12),0)</f>
        <v>6.2369478879499978</v>
      </c>
      <c r="BP426" s="229">
        <f>IF(AND(BP$7&lt;=$B426+$D$4,BP$9&gt;=$D426),$E426*HLOOKUP(BP$7-$B426+1,INPUTS!$D$63:$X$64,2,FALSE)/IF(BP$7=$B426,(13-MONTH($D426)),12),0)</f>
        <v>6.2369478879499978</v>
      </c>
      <c r="BQ426" s="229">
        <f>IF(AND(BQ$7&lt;=$B426+$D$4,BQ$9&gt;=$D426),$E426*HLOOKUP(BQ$7-$B426+1,INPUTS!$D$63:$X$64,2,FALSE)/IF(BQ$7=$B426,(13-MONTH($D426)),12),0)</f>
        <v>6.2369478879499978</v>
      </c>
      <c r="BR426" s="229">
        <f>IF(AND(BR$7&lt;=$B426+$D$4,BR$9&gt;=$D426),$E426*HLOOKUP(BR$7-$B426+1,INPUTS!$D$63:$X$64,2,FALSE)/IF(BR$7=$B426,(13-MONTH($D426)),12),0)</f>
        <v>6.2369478879499978</v>
      </c>
      <c r="BS426" s="229">
        <f>IF(AND(BS$7&lt;=$B426+$D$4,BS$9&gt;=$D426),$E426*HLOOKUP(BS$7-$B426+1,INPUTS!$D$63:$X$64,2,FALSE)/IF(BS$7=$B426,(13-MONTH($D426)),12),0)</f>
        <v>6.2369478879499978</v>
      </c>
      <c r="BT426" s="229">
        <f>IF(AND(BT$7&lt;=$B426+$D$4,BT$9&gt;=$D426),$E426*HLOOKUP(BT$7-$B426+1,INPUTS!$D$63:$X$64,2,FALSE)/IF(BT$7=$B426,(13-MONTH($D426)),12),0)</f>
        <v>6.2369478879499978</v>
      </c>
      <c r="BU426" s="229">
        <f>IF(AND(BU$7&lt;=$B426+$D$4,BU$9&gt;=$D426),$E426*HLOOKUP(BU$7-$B426+1,INPUTS!$D$63:$X$64,2,FALSE)/IF(BU$7=$B426,(13-MONTH($D426)),12),0)</f>
        <v>6.2369478879499978</v>
      </c>
      <c r="BV426" s="229">
        <f>IF(AND(BV$7&lt;=$B426+$D$4,BV$9&gt;=$D426),$E426*HLOOKUP(BV$7-$B426+1,INPUTS!$D$63:$X$64,2,FALSE)/IF(BV$7=$B426,(13-MONTH($D426)),12),0)</f>
        <v>6.2369478879499978</v>
      </c>
      <c r="BW426" s="229">
        <f>IF(AND(BW$7&lt;=$B426+$D$4,BW$9&gt;=$D426),$E426*HLOOKUP(BW$7-$B426+1,INPUTS!$D$63:$X$64,2,FALSE)/IF(BW$7=$B426,(13-MONTH($D426)),12),0)</f>
        <v>6.2369478879499978</v>
      </c>
      <c r="BX426" s="229">
        <f>IF(AND(BX$7&lt;=$B426+$D$4,BX$9&gt;=$D426),$E426*HLOOKUP(BX$7-$B426+1,INPUTS!$D$63:$X$64,2,FALSE)/IF(BX$7=$B426,(13-MONTH($D426)),12),0)</f>
        <v>6.2369478879499978</v>
      </c>
      <c r="BY426" s="229">
        <f>IF(AND(BY$7&lt;=$B426+$D$4,BY$9&gt;=$D426),$E426*HLOOKUP(BY$7-$B426+1,INPUTS!$D$63:$X$64,2,FALSE)/IF(BY$7=$B426,(13-MONTH($D426)),12),0)</f>
        <v>6.2369478879499978</v>
      </c>
      <c r="BZ426" s="229">
        <f>IF(AND(BZ$7&lt;=$B426+$D$4,BZ$9&gt;=$D426),$E426*HLOOKUP(BZ$7-$B426+1,INPUTS!$D$63:$X$64,2,FALSE)/IF(BZ$7=$B426,(13-MONTH($D426)),12),0)</f>
        <v>6.2369478879499978</v>
      </c>
    </row>
    <row r="427" spans="1:78" ht="15" customHeight="1" x14ac:dyDescent="0.2">
      <c r="A427" s="7" t="str">
        <f t="shared" si="368"/>
        <v>Roll-in 6</v>
      </c>
      <c r="B427" s="7">
        <f t="shared" si="364"/>
        <v>2021</v>
      </c>
      <c r="C427" s="7">
        <f t="shared" si="367"/>
        <v>36</v>
      </c>
      <c r="D427" s="165">
        <f t="shared" si="369"/>
        <v>44561</v>
      </c>
      <c r="E427" s="68">
        <f t="shared" si="366"/>
        <v>200</v>
      </c>
      <c r="F427" s="77"/>
      <c r="G427" s="229">
        <f>IF(AND(G$7&lt;=$B427+$D$4,G$9&gt;=$D427),$E427*HLOOKUP(G$7-$B427+1,INPUTS!$D$63:$X$64,2,FALSE)/IF(G$7=$B427,(13-MONTH($D427)),12),0)</f>
        <v>0</v>
      </c>
      <c r="H427" s="229">
        <f>IF(AND(H$7&lt;=$B427+$D$4,H$9&gt;=$D427),$E427*HLOOKUP(H$7-$B427+1,INPUTS!$D$63:$X$64,2,FALSE)/IF(H$7=$B427,(13-MONTH($D427)),12),0)</f>
        <v>0</v>
      </c>
      <c r="I427" s="229">
        <f>IF(AND(I$7&lt;=$B427+$D$4,I$9&gt;=$D427),$E427*HLOOKUP(I$7-$B427+1,INPUTS!$D$63:$X$64,2,FALSE)/IF(I$7=$B427,(13-MONTH($D427)),12),0)</f>
        <v>0</v>
      </c>
      <c r="J427" s="229">
        <f>IF(AND(J$7&lt;=$B427+$D$4,J$9&gt;=$D427),$E427*HLOOKUP(J$7-$B427+1,INPUTS!$D$63:$X$64,2,FALSE)/IF(J$7=$B427,(13-MONTH($D427)),12),0)</f>
        <v>0</v>
      </c>
      <c r="K427" s="229">
        <f>IF(AND(K$7&lt;=$B427+$D$4,K$9&gt;=$D427),$E427*HLOOKUP(K$7-$B427+1,INPUTS!$D$63:$X$64,2,FALSE)/IF(K$7=$B427,(13-MONTH($D427)),12),0)</f>
        <v>0</v>
      </c>
      <c r="L427" s="229">
        <f>IF(AND(L$7&lt;=$B427+$D$4,L$9&gt;=$D427),$E427*HLOOKUP(L$7-$B427+1,INPUTS!$D$63:$X$64,2,FALSE)/IF(L$7=$B427,(13-MONTH($D427)),12),0)</f>
        <v>0</v>
      </c>
      <c r="M427" s="229">
        <f>IF(AND(M$7&lt;=$B427+$D$4,M$9&gt;=$D427),$E427*HLOOKUP(M$7-$B427+1,INPUTS!$D$63:$X$64,2,FALSE)/IF(M$7=$B427,(13-MONTH($D427)),12),0)</f>
        <v>0</v>
      </c>
      <c r="N427" s="229">
        <f>IF(AND(N$7&lt;=$B427+$D$4,N$9&gt;=$D427),$E427*HLOOKUP(N$7-$B427+1,INPUTS!$D$63:$X$64,2,FALSE)/IF(N$7=$B427,(13-MONTH($D427)),12),0)</f>
        <v>0</v>
      </c>
      <c r="O427" s="229">
        <f>IF(AND(O$7&lt;=$B427+$D$4,O$9&gt;=$D427),$E427*HLOOKUP(O$7-$B427+1,INPUTS!$D$63:$X$64,2,FALSE)/IF(O$7=$B427,(13-MONTH($D427)),12),0)</f>
        <v>0</v>
      </c>
      <c r="P427" s="229">
        <f>IF(AND(P$7&lt;=$B427+$D$4,P$9&gt;=$D427),$E427*HLOOKUP(P$7-$B427+1,INPUTS!$D$63:$X$64,2,FALSE)/IF(P$7=$B427,(13-MONTH($D427)),12),0)</f>
        <v>0</v>
      </c>
      <c r="Q427" s="229">
        <f>IF(AND(Q$7&lt;=$B427+$D$4,Q$9&gt;=$D427),$E427*HLOOKUP(Q$7-$B427+1,INPUTS!$D$63:$X$64,2,FALSE)/IF(Q$7=$B427,(13-MONTH($D427)),12),0)</f>
        <v>0</v>
      </c>
      <c r="R427" s="229">
        <f>IF(AND(R$7&lt;=$B427+$D$4,R$9&gt;=$D427),$E427*HLOOKUP(R$7-$B427+1,INPUTS!$D$63:$X$64,2,FALSE)/IF(R$7=$B427,(13-MONTH($D427)),12),0)</f>
        <v>0</v>
      </c>
      <c r="S427" s="229">
        <f>IF(AND(S$7&lt;=$B427+$D$4,S$9&gt;=$D427),$E427*HLOOKUP(S$7-$B427+1,INPUTS!$D$63:$X$64,2,FALSE)/IF(S$7=$B427,(13-MONTH($D427)),12),0)</f>
        <v>0</v>
      </c>
      <c r="T427" s="229">
        <f>IF(AND(T$7&lt;=$B427+$D$4,T$9&gt;=$D427),$E427*HLOOKUP(T$7-$B427+1,INPUTS!$D$63:$X$64,2,FALSE)/IF(T$7=$B427,(13-MONTH($D427)),12),0)</f>
        <v>0</v>
      </c>
      <c r="U427" s="229">
        <f>IF(AND(U$7&lt;=$B427+$D$4,U$9&gt;=$D427),$E427*HLOOKUP(U$7-$B427+1,INPUTS!$D$63:$X$64,2,FALSE)/IF(U$7=$B427,(13-MONTH($D427)),12),0)</f>
        <v>0</v>
      </c>
      <c r="V427" s="229">
        <f>IF(AND(V$7&lt;=$B427+$D$4,V$9&gt;=$D427),$E427*HLOOKUP(V$7-$B427+1,INPUTS!$D$63:$X$64,2,FALSE)/IF(V$7=$B427,(13-MONTH($D427)),12),0)</f>
        <v>0</v>
      </c>
      <c r="W427" s="229">
        <f>IF(AND(W$7&lt;=$B427+$D$4,W$9&gt;=$D427),$E427*HLOOKUP(W$7-$B427+1,INPUTS!$D$63:$X$64,2,FALSE)/IF(W$7=$B427,(13-MONTH($D427)),12),0)</f>
        <v>0</v>
      </c>
      <c r="X427" s="229">
        <f>IF(AND(X$7&lt;=$B427+$D$4,X$9&gt;=$D427),$E427*HLOOKUP(X$7-$B427+1,INPUTS!$D$63:$X$64,2,FALSE)/IF(X$7=$B427,(13-MONTH($D427)),12),0)</f>
        <v>0</v>
      </c>
      <c r="Y427" s="229">
        <f>IF(AND(Y$7&lt;=$B427+$D$4,Y$9&gt;=$D427),$E427*HLOOKUP(Y$7-$B427+1,INPUTS!$D$63:$X$64,2,FALSE)/IF(Y$7=$B427,(13-MONTH($D427)),12),0)</f>
        <v>0</v>
      </c>
      <c r="Z427" s="229">
        <f>IF(AND(Z$7&lt;=$B427+$D$4,Z$9&gt;=$D427),$E427*HLOOKUP(Z$7-$B427+1,INPUTS!$D$63:$X$64,2,FALSE)/IF(Z$7=$B427,(13-MONTH($D427)),12),0)</f>
        <v>0</v>
      </c>
      <c r="AA427" s="229">
        <f>IF(AND(AA$7&lt;=$B427+$D$4,AA$9&gt;=$D427),$E427*HLOOKUP(AA$7-$B427+1,INPUTS!$D$63:$X$64,2,FALSE)/IF(AA$7=$B427,(13-MONTH($D427)),12),0)</f>
        <v>0</v>
      </c>
      <c r="AB427" s="229">
        <f>IF(AND(AB$7&lt;=$B427+$D$4,AB$9&gt;=$D427),$E427*HLOOKUP(AB$7-$B427+1,INPUTS!$D$63:$X$64,2,FALSE)/IF(AB$7=$B427,(13-MONTH($D427)),12),0)</f>
        <v>0</v>
      </c>
      <c r="AC427" s="229">
        <f>IF(AND(AC$7&lt;=$B427+$D$4,AC$9&gt;=$D427),$E427*HLOOKUP(AC$7-$B427+1,INPUTS!$D$63:$X$64,2,FALSE)/IF(AC$7=$B427,(13-MONTH($D427)),12),0)</f>
        <v>0</v>
      </c>
      <c r="AD427" s="229">
        <f>IF(AND(AD$7&lt;=$B427+$D$4,AD$9&gt;=$D427),$E427*HLOOKUP(AD$7-$B427+1,INPUTS!$D$63:$X$64,2,FALSE)/IF(AD$7=$B427,(13-MONTH($D427)),12),0)</f>
        <v>0</v>
      </c>
      <c r="AE427" s="229">
        <f>IF(AND(AE$7&lt;=$B427+$D$4,AE$9&gt;=$D427),$E427*HLOOKUP(AE$7-$B427+1,INPUTS!$D$63:$X$64,2,FALSE)/IF(AE$7=$B427,(13-MONTH($D427)),12),0)</f>
        <v>0</v>
      </c>
      <c r="AF427" s="229">
        <f>IF(AND(AF$7&lt;=$B427+$D$4,AF$9&gt;=$D427),$E427*HLOOKUP(AF$7-$B427+1,INPUTS!$D$63:$X$64,2,FALSE)/IF(AF$7=$B427,(13-MONTH($D427)),12),0)</f>
        <v>0</v>
      </c>
      <c r="AG427" s="229">
        <f>IF(AND(AG$7&lt;=$B427+$D$4,AG$9&gt;=$D427),$E427*HLOOKUP(AG$7-$B427+1,INPUTS!$D$63:$X$64,2,FALSE)/IF(AG$7=$B427,(13-MONTH($D427)),12),0)</f>
        <v>0</v>
      </c>
      <c r="AH427" s="229">
        <f>IF(AND(AH$7&lt;=$B427+$D$4,AH$9&gt;=$D427),$E427*HLOOKUP(AH$7-$B427+1,INPUTS!$D$63:$X$64,2,FALSE)/IF(AH$7=$B427,(13-MONTH($D427)),12),0)</f>
        <v>0</v>
      </c>
      <c r="AI427" s="229">
        <f>IF(AND(AI$7&lt;=$B427+$D$4,AI$9&gt;=$D427),$E427*HLOOKUP(AI$7-$B427+1,INPUTS!$D$63:$X$64,2,FALSE)/IF(AI$7=$B427,(13-MONTH($D427)),12),0)</f>
        <v>0</v>
      </c>
      <c r="AJ427" s="229">
        <f>IF(AND(AJ$7&lt;=$B427+$D$4,AJ$9&gt;=$D427),$E427*HLOOKUP(AJ$7-$B427+1,INPUTS!$D$63:$X$64,2,FALSE)/IF(AJ$7=$B427,(13-MONTH($D427)),12),0)</f>
        <v>0</v>
      </c>
      <c r="AK427" s="229">
        <f>IF(AND(AK$7&lt;=$B427+$D$4,AK$9&gt;=$D427),$E427*HLOOKUP(AK$7-$B427+1,INPUTS!$D$63:$X$64,2,FALSE)/IF(AK$7=$B427,(13-MONTH($D427)),12),0)</f>
        <v>0</v>
      </c>
      <c r="AL427" s="229">
        <f>IF(AND(AL$7&lt;=$B427+$D$4,AL$9&gt;=$D427),$E427*HLOOKUP(AL$7-$B427+1,INPUTS!$D$63:$X$64,2,FALSE)/IF(AL$7=$B427,(13-MONTH($D427)),12),0)</f>
        <v>0</v>
      </c>
      <c r="AM427" s="229">
        <f>IF(AND(AM$7&lt;=$B427+$D$4,AM$9&gt;=$D427),$E427*HLOOKUP(AM$7-$B427+1,INPUTS!$D$63:$X$64,2,FALSE)/IF(AM$7=$B427,(13-MONTH($D427)),12),0)</f>
        <v>0</v>
      </c>
      <c r="AN427" s="229">
        <f>IF(AND(AN$7&lt;=$B427+$D$4,AN$9&gt;=$D427),$E427*HLOOKUP(AN$7-$B427+1,INPUTS!$D$63:$X$64,2,FALSE)/IF(AN$7=$B427,(13-MONTH($D427)),12),0)</f>
        <v>0</v>
      </c>
      <c r="AO427" s="229">
        <f>IF(AND(AO$7&lt;=$B427+$D$4,AO$9&gt;=$D427),$E427*HLOOKUP(AO$7-$B427+1,INPUTS!$D$63:$X$64,2,FALSE)/IF(AO$7=$B427,(13-MONTH($D427)),12),0)</f>
        <v>0</v>
      </c>
      <c r="AP427" s="229">
        <f>IF(AND(AP$7&lt;=$B427+$D$4,AP$9&gt;=$D427),$E427*HLOOKUP(AP$7-$B427+1,INPUTS!$D$63:$X$64,2,FALSE)/IF(AP$7=$B427,(13-MONTH($D427)),12),0)</f>
        <v>7.5</v>
      </c>
      <c r="AQ427" s="229">
        <f>IF(AND(AQ$7&lt;=$B427+$D$4,AQ$9&gt;=$D427),$E427*HLOOKUP(AQ$7-$B427+1,INPUTS!$D$63:$X$64,2,FALSE)/IF(AQ$7=$B427,(13-MONTH($D427)),12),0)</f>
        <v>1.2031666666666667</v>
      </c>
      <c r="AR427" s="229">
        <f>IF(AND(AR$7&lt;=$B427+$D$4,AR$9&gt;=$D427),$E427*HLOOKUP(AR$7-$B427+1,INPUTS!$D$63:$X$64,2,FALSE)/IF(AR$7=$B427,(13-MONTH($D427)),12),0)</f>
        <v>1.2031666666666667</v>
      </c>
      <c r="AS427" s="229">
        <f>IF(AND(AS$7&lt;=$B427+$D$4,AS$9&gt;=$D427),$E427*HLOOKUP(AS$7-$B427+1,INPUTS!$D$63:$X$64,2,FALSE)/IF(AS$7=$B427,(13-MONTH($D427)),12),0)</f>
        <v>1.2031666666666667</v>
      </c>
      <c r="AT427" s="229">
        <f>IF(AND(AT$7&lt;=$B427+$D$4,AT$9&gt;=$D427),$E427*HLOOKUP(AT$7-$B427+1,INPUTS!$D$63:$X$64,2,FALSE)/IF(AT$7=$B427,(13-MONTH($D427)),12),0)</f>
        <v>1.2031666666666667</v>
      </c>
      <c r="AU427" s="229">
        <f>IF(AND(AU$7&lt;=$B427+$D$4,AU$9&gt;=$D427),$E427*HLOOKUP(AU$7-$B427+1,INPUTS!$D$63:$X$64,2,FALSE)/IF(AU$7=$B427,(13-MONTH($D427)),12),0)</f>
        <v>1.2031666666666667</v>
      </c>
      <c r="AV427" s="229">
        <f>IF(AND(AV$7&lt;=$B427+$D$4,AV$9&gt;=$D427),$E427*HLOOKUP(AV$7-$B427+1,INPUTS!$D$63:$X$64,2,FALSE)/IF(AV$7=$B427,(13-MONTH($D427)),12),0)</f>
        <v>1.2031666666666667</v>
      </c>
      <c r="AW427" s="229">
        <f>IF(AND(AW$7&lt;=$B427+$D$4,AW$9&gt;=$D427),$E427*HLOOKUP(AW$7-$B427+1,INPUTS!$D$63:$X$64,2,FALSE)/IF(AW$7=$B427,(13-MONTH($D427)),12),0)</f>
        <v>1.2031666666666667</v>
      </c>
      <c r="AX427" s="229">
        <f>IF(AND(AX$7&lt;=$B427+$D$4,AX$9&gt;=$D427),$E427*HLOOKUP(AX$7-$B427+1,INPUTS!$D$63:$X$64,2,FALSE)/IF(AX$7=$B427,(13-MONTH($D427)),12),0)</f>
        <v>1.2031666666666667</v>
      </c>
      <c r="AY427" s="229">
        <f>IF(AND(AY$7&lt;=$B427+$D$4,AY$9&gt;=$D427),$E427*HLOOKUP(AY$7-$B427+1,INPUTS!$D$63:$X$64,2,FALSE)/IF(AY$7=$B427,(13-MONTH($D427)),12),0)</f>
        <v>1.2031666666666667</v>
      </c>
      <c r="AZ427" s="229">
        <f>IF(AND(AZ$7&lt;=$B427+$D$4,AZ$9&gt;=$D427),$E427*HLOOKUP(AZ$7-$B427+1,INPUTS!$D$63:$X$64,2,FALSE)/IF(AZ$7=$B427,(13-MONTH($D427)),12),0)</f>
        <v>1.2031666666666667</v>
      </c>
      <c r="BA427" s="229">
        <f>IF(AND(BA$7&lt;=$B427+$D$4,BA$9&gt;=$D427),$E427*HLOOKUP(BA$7-$B427+1,INPUTS!$D$63:$X$64,2,FALSE)/IF(BA$7=$B427,(13-MONTH($D427)),12),0)</f>
        <v>1.2031666666666667</v>
      </c>
      <c r="BB427" s="229">
        <f>IF(AND(BB$7&lt;=$B427+$D$4,BB$9&gt;=$D427),$E427*HLOOKUP(BB$7-$B427+1,INPUTS!$D$63:$X$64,2,FALSE)/IF(BB$7=$B427,(13-MONTH($D427)),12),0)</f>
        <v>1.2031666666666667</v>
      </c>
      <c r="BC427" s="229">
        <f>IF(AND(BC$7&lt;=$B427+$D$4,BC$9&gt;=$D427),$E427*HLOOKUP(BC$7-$B427+1,INPUTS!$D$63:$X$64,2,FALSE)/IF(BC$7=$B427,(13-MONTH($D427)),12),0)</f>
        <v>1.1128333333333333</v>
      </c>
      <c r="BD427" s="229">
        <f>IF(AND(BD$7&lt;=$B427+$D$4,BD$9&gt;=$D427),$E427*HLOOKUP(BD$7-$B427+1,INPUTS!$D$63:$X$64,2,FALSE)/IF(BD$7=$B427,(13-MONTH($D427)),12),0)</f>
        <v>1.1128333333333333</v>
      </c>
      <c r="BE427" s="229">
        <f>IF(AND(BE$7&lt;=$B427+$D$4,BE$9&gt;=$D427),$E427*HLOOKUP(BE$7-$B427+1,INPUTS!$D$63:$X$64,2,FALSE)/IF(BE$7=$B427,(13-MONTH($D427)),12),0)</f>
        <v>1.1128333333333333</v>
      </c>
      <c r="BF427" s="229">
        <f>IF(AND(BF$7&lt;=$B427+$D$4,BF$9&gt;=$D427),$E427*HLOOKUP(BF$7-$B427+1,INPUTS!$D$63:$X$64,2,FALSE)/IF(BF$7=$B427,(13-MONTH($D427)),12),0)</f>
        <v>1.1128333333333333</v>
      </c>
      <c r="BG427" s="229">
        <f>IF(AND(BG$7&lt;=$B427+$D$4,BG$9&gt;=$D427),$E427*HLOOKUP(BG$7-$B427+1,INPUTS!$D$63:$X$64,2,FALSE)/IF(BG$7=$B427,(13-MONTH($D427)),12),0)</f>
        <v>1.1128333333333333</v>
      </c>
      <c r="BH427" s="229">
        <f>IF(AND(BH$7&lt;=$B427+$D$4,BH$9&gt;=$D427),$E427*HLOOKUP(BH$7-$B427+1,INPUTS!$D$63:$X$64,2,FALSE)/IF(BH$7=$B427,(13-MONTH($D427)),12),0)</f>
        <v>1.1128333333333333</v>
      </c>
      <c r="BI427" s="229">
        <f>IF(AND(BI$7&lt;=$B427+$D$4,BI$9&gt;=$D427),$E427*HLOOKUP(BI$7-$B427+1,INPUTS!$D$63:$X$64,2,FALSE)/IF(BI$7=$B427,(13-MONTH($D427)),12),0)</f>
        <v>1.1128333333333333</v>
      </c>
      <c r="BJ427" s="229">
        <f>IF(AND(BJ$7&lt;=$B427+$D$4,BJ$9&gt;=$D427),$E427*HLOOKUP(BJ$7-$B427+1,INPUTS!$D$63:$X$64,2,FALSE)/IF(BJ$7=$B427,(13-MONTH($D427)),12),0)</f>
        <v>1.1128333333333333</v>
      </c>
      <c r="BK427" s="229">
        <f>IF(AND(BK$7&lt;=$B427+$D$4,BK$9&gt;=$D427),$E427*HLOOKUP(BK$7-$B427+1,INPUTS!$D$63:$X$64,2,FALSE)/IF(BK$7=$B427,(13-MONTH($D427)),12),0)</f>
        <v>1.1128333333333333</v>
      </c>
      <c r="BL427" s="229">
        <f>IF(AND(BL$7&lt;=$B427+$D$4,BL$9&gt;=$D427),$E427*HLOOKUP(BL$7-$B427+1,INPUTS!$D$63:$X$64,2,FALSE)/IF(BL$7=$B427,(13-MONTH($D427)),12),0)</f>
        <v>1.1128333333333333</v>
      </c>
      <c r="BM427" s="229">
        <f>IF(AND(BM$7&lt;=$B427+$D$4,BM$9&gt;=$D427),$E427*HLOOKUP(BM$7-$B427+1,INPUTS!$D$63:$X$64,2,FALSE)/IF(BM$7=$B427,(13-MONTH($D427)),12),0)</f>
        <v>1.1128333333333333</v>
      </c>
      <c r="BN427" s="229">
        <f>IF(AND(BN$7&lt;=$B427+$D$4,BN$9&gt;=$D427),$E427*HLOOKUP(BN$7-$B427+1,INPUTS!$D$63:$X$64,2,FALSE)/IF(BN$7=$B427,(13-MONTH($D427)),12),0)</f>
        <v>1.1128333333333333</v>
      </c>
      <c r="BO427" s="229">
        <f>IF(AND(BO$7&lt;=$B427+$D$4,BO$9&gt;=$D427),$E427*HLOOKUP(BO$7-$B427+1,INPUTS!$D$63:$X$64,2,FALSE)/IF(BO$7=$B427,(13-MONTH($D427)),12),0)</f>
        <v>1.0294999999999999</v>
      </c>
      <c r="BP427" s="229">
        <f>IF(AND(BP$7&lt;=$B427+$D$4,BP$9&gt;=$D427),$E427*HLOOKUP(BP$7-$B427+1,INPUTS!$D$63:$X$64,2,FALSE)/IF(BP$7=$B427,(13-MONTH($D427)),12),0)</f>
        <v>1.0294999999999999</v>
      </c>
      <c r="BQ427" s="229">
        <f>IF(AND(BQ$7&lt;=$B427+$D$4,BQ$9&gt;=$D427),$E427*HLOOKUP(BQ$7-$B427+1,INPUTS!$D$63:$X$64,2,FALSE)/IF(BQ$7=$B427,(13-MONTH($D427)),12),0)</f>
        <v>1.0294999999999999</v>
      </c>
      <c r="BR427" s="229">
        <f>IF(AND(BR$7&lt;=$B427+$D$4,BR$9&gt;=$D427),$E427*HLOOKUP(BR$7-$B427+1,INPUTS!$D$63:$X$64,2,FALSE)/IF(BR$7=$B427,(13-MONTH($D427)),12),0)</f>
        <v>1.0294999999999999</v>
      </c>
      <c r="BS427" s="229">
        <f>IF(AND(BS$7&lt;=$B427+$D$4,BS$9&gt;=$D427),$E427*HLOOKUP(BS$7-$B427+1,INPUTS!$D$63:$X$64,2,FALSE)/IF(BS$7=$B427,(13-MONTH($D427)),12),0)</f>
        <v>1.0294999999999999</v>
      </c>
      <c r="BT427" s="229">
        <f>IF(AND(BT$7&lt;=$B427+$D$4,BT$9&gt;=$D427),$E427*HLOOKUP(BT$7-$B427+1,INPUTS!$D$63:$X$64,2,FALSE)/IF(BT$7=$B427,(13-MONTH($D427)),12),0)</f>
        <v>1.0294999999999999</v>
      </c>
      <c r="BU427" s="229">
        <f>IF(AND(BU$7&lt;=$B427+$D$4,BU$9&gt;=$D427),$E427*HLOOKUP(BU$7-$B427+1,INPUTS!$D$63:$X$64,2,FALSE)/IF(BU$7=$B427,(13-MONTH($D427)),12),0)</f>
        <v>1.0294999999999999</v>
      </c>
      <c r="BV427" s="229">
        <f>IF(AND(BV$7&lt;=$B427+$D$4,BV$9&gt;=$D427),$E427*HLOOKUP(BV$7-$B427+1,INPUTS!$D$63:$X$64,2,FALSE)/IF(BV$7=$B427,(13-MONTH($D427)),12),0)</f>
        <v>1.0294999999999999</v>
      </c>
      <c r="BW427" s="229">
        <f>IF(AND(BW$7&lt;=$B427+$D$4,BW$9&gt;=$D427),$E427*HLOOKUP(BW$7-$B427+1,INPUTS!$D$63:$X$64,2,FALSE)/IF(BW$7=$B427,(13-MONTH($D427)),12),0)</f>
        <v>1.0294999999999999</v>
      </c>
      <c r="BX427" s="229">
        <f>IF(AND(BX$7&lt;=$B427+$D$4,BX$9&gt;=$D427),$E427*HLOOKUP(BX$7-$B427+1,INPUTS!$D$63:$X$64,2,FALSE)/IF(BX$7=$B427,(13-MONTH($D427)),12),0)</f>
        <v>1.0294999999999999</v>
      </c>
      <c r="BY427" s="229">
        <f>IF(AND(BY$7&lt;=$B427+$D$4,BY$9&gt;=$D427),$E427*HLOOKUP(BY$7-$B427+1,INPUTS!$D$63:$X$64,2,FALSE)/IF(BY$7=$B427,(13-MONTH($D427)),12),0)</f>
        <v>1.0294999999999999</v>
      </c>
      <c r="BZ427" s="229">
        <f>IF(AND(BZ$7&lt;=$B427+$D$4,BZ$9&gt;=$D427),$E427*HLOOKUP(BZ$7-$B427+1,INPUTS!$D$63:$X$64,2,FALSE)/IF(BZ$7=$B427,(13-MONTH($D427)),12),0)</f>
        <v>1.0294999999999999</v>
      </c>
    </row>
    <row r="428" spans="1:78" x14ac:dyDescent="0.2">
      <c r="A428" s="7" t="str">
        <f t="shared" si="368"/>
        <v>Roll-in 6</v>
      </c>
      <c r="B428" s="7">
        <f t="shared" si="364"/>
        <v>2022</v>
      </c>
      <c r="C428" s="7">
        <f t="shared" si="367"/>
        <v>37</v>
      </c>
      <c r="D428" s="165">
        <f t="shared" si="369"/>
        <v>44592</v>
      </c>
      <c r="E428" s="68">
        <f t="shared" si="366"/>
        <v>200</v>
      </c>
      <c r="F428" s="77"/>
      <c r="G428" s="229">
        <f>IF(AND(G$7&lt;=$B428+$D$4,G$9&gt;=$D428),$E428*HLOOKUP(G$7-$B428+1,INPUTS!$D$63:$X$64,2,FALSE)/IF(G$7=$B428,(13-MONTH($D428)),12),0)</f>
        <v>0</v>
      </c>
      <c r="H428" s="229">
        <f>IF(AND(H$7&lt;=$B428+$D$4,H$9&gt;=$D428),$E428*HLOOKUP(H$7-$B428+1,INPUTS!$D$63:$X$64,2,FALSE)/IF(H$7=$B428,(13-MONTH($D428)),12),0)</f>
        <v>0</v>
      </c>
      <c r="I428" s="229">
        <f>IF(AND(I$7&lt;=$B428+$D$4,I$9&gt;=$D428),$E428*HLOOKUP(I$7-$B428+1,INPUTS!$D$63:$X$64,2,FALSE)/IF(I$7=$B428,(13-MONTH($D428)),12),0)</f>
        <v>0</v>
      </c>
      <c r="J428" s="229">
        <f>IF(AND(J$7&lt;=$B428+$D$4,J$9&gt;=$D428),$E428*HLOOKUP(J$7-$B428+1,INPUTS!$D$63:$X$64,2,FALSE)/IF(J$7=$B428,(13-MONTH($D428)),12),0)</f>
        <v>0</v>
      </c>
      <c r="K428" s="229">
        <f>IF(AND(K$7&lt;=$B428+$D$4,K$9&gt;=$D428),$E428*HLOOKUP(K$7-$B428+1,INPUTS!$D$63:$X$64,2,FALSE)/IF(K$7=$B428,(13-MONTH($D428)),12),0)</f>
        <v>0</v>
      </c>
      <c r="L428" s="229">
        <f>IF(AND(L$7&lt;=$B428+$D$4,L$9&gt;=$D428),$E428*HLOOKUP(L$7-$B428+1,INPUTS!$D$63:$X$64,2,FALSE)/IF(L$7=$B428,(13-MONTH($D428)),12),0)</f>
        <v>0</v>
      </c>
      <c r="M428" s="229">
        <f>IF(AND(M$7&lt;=$B428+$D$4,M$9&gt;=$D428),$E428*HLOOKUP(M$7-$B428+1,INPUTS!$D$63:$X$64,2,FALSE)/IF(M$7=$B428,(13-MONTH($D428)),12),0)</f>
        <v>0</v>
      </c>
      <c r="N428" s="229">
        <f>IF(AND(N$7&lt;=$B428+$D$4,N$9&gt;=$D428),$E428*HLOOKUP(N$7-$B428+1,INPUTS!$D$63:$X$64,2,FALSE)/IF(N$7=$B428,(13-MONTH($D428)),12),0)</f>
        <v>0</v>
      </c>
      <c r="O428" s="229">
        <f>IF(AND(O$7&lt;=$B428+$D$4,O$9&gt;=$D428),$E428*HLOOKUP(O$7-$B428+1,INPUTS!$D$63:$X$64,2,FALSE)/IF(O$7=$B428,(13-MONTH($D428)),12),0)</f>
        <v>0</v>
      </c>
      <c r="P428" s="229">
        <f>IF(AND(P$7&lt;=$B428+$D$4,P$9&gt;=$D428),$E428*HLOOKUP(P$7-$B428+1,INPUTS!$D$63:$X$64,2,FALSE)/IF(P$7=$B428,(13-MONTH($D428)),12),0)</f>
        <v>0</v>
      </c>
      <c r="Q428" s="229">
        <f>IF(AND(Q$7&lt;=$B428+$D$4,Q$9&gt;=$D428),$E428*HLOOKUP(Q$7-$B428+1,INPUTS!$D$63:$X$64,2,FALSE)/IF(Q$7=$B428,(13-MONTH($D428)),12),0)</f>
        <v>0</v>
      </c>
      <c r="R428" s="229">
        <f>IF(AND(R$7&lt;=$B428+$D$4,R$9&gt;=$D428),$E428*HLOOKUP(R$7-$B428+1,INPUTS!$D$63:$X$64,2,FALSE)/IF(R$7=$B428,(13-MONTH($D428)),12),0)</f>
        <v>0</v>
      </c>
      <c r="S428" s="229">
        <f>IF(AND(S$7&lt;=$B428+$D$4,S$9&gt;=$D428),$E428*HLOOKUP(S$7-$B428+1,INPUTS!$D$63:$X$64,2,FALSE)/IF(S$7=$B428,(13-MONTH($D428)),12),0)</f>
        <v>0</v>
      </c>
      <c r="T428" s="229">
        <f>IF(AND(T$7&lt;=$B428+$D$4,T$9&gt;=$D428),$E428*HLOOKUP(T$7-$B428+1,INPUTS!$D$63:$X$64,2,FALSE)/IF(T$7=$B428,(13-MONTH($D428)),12),0)</f>
        <v>0</v>
      </c>
      <c r="U428" s="229">
        <f>IF(AND(U$7&lt;=$B428+$D$4,U$9&gt;=$D428),$E428*HLOOKUP(U$7-$B428+1,INPUTS!$D$63:$X$64,2,FALSE)/IF(U$7=$B428,(13-MONTH($D428)),12),0)</f>
        <v>0</v>
      </c>
      <c r="V428" s="229">
        <f>IF(AND(V$7&lt;=$B428+$D$4,V$9&gt;=$D428),$E428*HLOOKUP(V$7-$B428+1,INPUTS!$D$63:$X$64,2,FALSE)/IF(V$7=$B428,(13-MONTH($D428)),12),0)</f>
        <v>0</v>
      </c>
      <c r="W428" s="229">
        <f>IF(AND(W$7&lt;=$B428+$D$4,W$9&gt;=$D428),$E428*HLOOKUP(W$7-$B428+1,INPUTS!$D$63:$X$64,2,FALSE)/IF(W$7=$B428,(13-MONTH($D428)),12),0)</f>
        <v>0</v>
      </c>
      <c r="X428" s="229">
        <f>IF(AND(X$7&lt;=$B428+$D$4,X$9&gt;=$D428),$E428*HLOOKUP(X$7-$B428+1,INPUTS!$D$63:$X$64,2,FALSE)/IF(X$7=$B428,(13-MONTH($D428)),12),0)</f>
        <v>0</v>
      </c>
      <c r="Y428" s="229">
        <f>IF(AND(Y$7&lt;=$B428+$D$4,Y$9&gt;=$D428),$E428*HLOOKUP(Y$7-$B428+1,INPUTS!$D$63:$X$64,2,FALSE)/IF(Y$7=$B428,(13-MONTH($D428)),12),0)</f>
        <v>0</v>
      </c>
      <c r="Z428" s="229">
        <f>IF(AND(Z$7&lt;=$B428+$D$4,Z$9&gt;=$D428),$E428*HLOOKUP(Z$7-$B428+1,INPUTS!$D$63:$X$64,2,FALSE)/IF(Z$7=$B428,(13-MONTH($D428)),12),0)</f>
        <v>0</v>
      </c>
      <c r="AA428" s="229">
        <f>IF(AND(AA$7&lt;=$B428+$D$4,AA$9&gt;=$D428),$E428*HLOOKUP(AA$7-$B428+1,INPUTS!$D$63:$X$64,2,FALSE)/IF(AA$7=$B428,(13-MONTH($D428)),12),0)</f>
        <v>0</v>
      </c>
      <c r="AB428" s="229">
        <f>IF(AND(AB$7&lt;=$B428+$D$4,AB$9&gt;=$D428),$E428*HLOOKUP(AB$7-$B428+1,INPUTS!$D$63:$X$64,2,FALSE)/IF(AB$7=$B428,(13-MONTH($D428)),12),0)</f>
        <v>0</v>
      </c>
      <c r="AC428" s="229">
        <f>IF(AND(AC$7&lt;=$B428+$D$4,AC$9&gt;=$D428),$E428*HLOOKUP(AC$7-$B428+1,INPUTS!$D$63:$X$64,2,FALSE)/IF(AC$7=$B428,(13-MONTH($D428)),12),0)</f>
        <v>0</v>
      </c>
      <c r="AD428" s="229">
        <f>IF(AND(AD$7&lt;=$B428+$D$4,AD$9&gt;=$D428),$E428*HLOOKUP(AD$7-$B428+1,INPUTS!$D$63:$X$64,2,FALSE)/IF(AD$7=$B428,(13-MONTH($D428)),12),0)</f>
        <v>0</v>
      </c>
      <c r="AE428" s="229">
        <f>IF(AND(AE$7&lt;=$B428+$D$4,AE$9&gt;=$D428),$E428*HLOOKUP(AE$7-$B428+1,INPUTS!$D$63:$X$64,2,FALSE)/IF(AE$7=$B428,(13-MONTH($D428)),12),0)</f>
        <v>0</v>
      </c>
      <c r="AF428" s="229">
        <f>IF(AND(AF$7&lt;=$B428+$D$4,AF$9&gt;=$D428),$E428*HLOOKUP(AF$7-$B428+1,INPUTS!$D$63:$X$64,2,FALSE)/IF(AF$7=$B428,(13-MONTH($D428)),12),0)</f>
        <v>0</v>
      </c>
      <c r="AG428" s="229">
        <f>IF(AND(AG$7&lt;=$B428+$D$4,AG$9&gt;=$D428),$E428*HLOOKUP(AG$7-$B428+1,INPUTS!$D$63:$X$64,2,FALSE)/IF(AG$7=$B428,(13-MONTH($D428)),12),0)</f>
        <v>0</v>
      </c>
      <c r="AH428" s="229">
        <f>IF(AND(AH$7&lt;=$B428+$D$4,AH$9&gt;=$D428),$E428*HLOOKUP(AH$7-$B428+1,INPUTS!$D$63:$X$64,2,FALSE)/IF(AH$7=$B428,(13-MONTH($D428)),12),0)</f>
        <v>0</v>
      </c>
      <c r="AI428" s="229">
        <f>IF(AND(AI$7&lt;=$B428+$D$4,AI$9&gt;=$D428),$E428*HLOOKUP(AI$7-$B428+1,INPUTS!$D$63:$X$64,2,FALSE)/IF(AI$7=$B428,(13-MONTH($D428)),12),0)</f>
        <v>0</v>
      </c>
      <c r="AJ428" s="229">
        <f>IF(AND(AJ$7&lt;=$B428+$D$4,AJ$9&gt;=$D428),$E428*HLOOKUP(AJ$7-$B428+1,INPUTS!$D$63:$X$64,2,FALSE)/IF(AJ$7=$B428,(13-MONTH($D428)),12),0)</f>
        <v>0</v>
      </c>
      <c r="AK428" s="229">
        <f>IF(AND(AK$7&lt;=$B428+$D$4,AK$9&gt;=$D428),$E428*HLOOKUP(AK$7-$B428+1,INPUTS!$D$63:$X$64,2,FALSE)/IF(AK$7=$B428,(13-MONTH($D428)),12),0)</f>
        <v>0</v>
      </c>
      <c r="AL428" s="229">
        <f>IF(AND(AL$7&lt;=$B428+$D$4,AL$9&gt;=$D428),$E428*HLOOKUP(AL$7-$B428+1,INPUTS!$D$63:$X$64,2,FALSE)/IF(AL$7=$B428,(13-MONTH($D428)),12),0)</f>
        <v>0</v>
      </c>
      <c r="AM428" s="229">
        <f>IF(AND(AM$7&lt;=$B428+$D$4,AM$9&gt;=$D428),$E428*HLOOKUP(AM$7-$B428+1,INPUTS!$D$63:$X$64,2,FALSE)/IF(AM$7=$B428,(13-MONTH($D428)),12),0)</f>
        <v>0</v>
      </c>
      <c r="AN428" s="229">
        <f>IF(AND(AN$7&lt;=$B428+$D$4,AN$9&gt;=$D428),$E428*HLOOKUP(AN$7-$B428+1,INPUTS!$D$63:$X$64,2,FALSE)/IF(AN$7=$B428,(13-MONTH($D428)),12),0)</f>
        <v>0</v>
      </c>
      <c r="AO428" s="229">
        <f>IF(AND(AO$7&lt;=$B428+$D$4,AO$9&gt;=$D428),$E428*HLOOKUP(AO$7-$B428+1,INPUTS!$D$63:$X$64,2,FALSE)/IF(AO$7=$B428,(13-MONTH($D428)),12),0)</f>
        <v>0</v>
      </c>
      <c r="AP428" s="229">
        <f>IF(AND(AP$7&lt;=$B428+$D$4,AP$9&gt;=$D428),$E428*HLOOKUP(AP$7-$B428+1,INPUTS!$D$63:$X$64,2,FALSE)/IF(AP$7=$B428,(13-MONTH($D428)),12),0)</f>
        <v>0</v>
      </c>
      <c r="AQ428" s="229">
        <f>IF(AND(AQ$7&lt;=$B428+$D$4,AQ$9&gt;=$D428),$E428*HLOOKUP(AQ$7-$B428+1,INPUTS!$D$63:$X$64,2,FALSE)/IF(AQ$7=$B428,(13-MONTH($D428)),12),0)</f>
        <v>0.625</v>
      </c>
      <c r="AR428" s="229">
        <f>IF(AND(AR$7&lt;=$B428+$D$4,AR$9&gt;=$D428),$E428*HLOOKUP(AR$7-$B428+1,INPUTS!$D$63:$X$64,2,FALSE)/IF(AR$7=$B428,(13-MONTH($D428)),12),0)</f>
        <v>0.625</v>
      </c>
      <c r="AS428" s="229">
        <f>IF(AND(AS$7&lt;=$B428+$D$4,AS$9&gt;=$D428),$E428*HLOOKUP(AS$7-$B428+1,INPUTS!$D$63:$X$64,2,FALSE)/IF(AS$7=$B428,(13-MONTH($D428)),12),0)</f>
        <v>0.625</v>
      </c>
      <c r="AT428" s="229">
        <f>IF(AND(AT$7&lt;=$B428+$D$4,AT$9&gt;=$D428),$E428*HLOOKUP(AT$7-$B428+1,INPUTS!$D$63:$X$64,2,FALSE)/IF(AT$7=$B428,(13-MONTH($D428)),12),0)</f>
        <v>0.625</v>
      </c>
      <c r="AU428" s="229">
        <f>IF(AND(AU$7&lt;=$B428+$D$4,AU$9&gt;=$D428),$E428*HLOOKUP(AU$7-$B428+1,INPUTS!$D$63:$X$64,2,FALSE)/IF(AU$7=$B428,(13-MONTH($D428)),12),0)</f>
        <v>0.625</v>
      </c>
      <c r="AV428" s="229">
        <f>IF(AND(AV$7&lt;=$B428+$D$4,AV$9&gt;=$D428),$E428*HLOOKUP(AV$7-$B428+1,INPUTS!$D$63:$X$64,2,FALSE)/IF(AV$7=$B428,(13-MONTH($D428)),12),0)</f>
        <v>0.625</v>
      </c>
      <c r="AW428" s="229">
        <f>IF(AND(AW$7&lt;=$B428+$D$4,AW$9&gt;=$D428),$E428*HLOOKUP(AW$7-$B428+1,INPUTS!$D$63:$X$64,2,FALSE)/IF(AW$7=$B428,(13-MONTH($D428)),12),0)</f>
        <v>0.625</v>
      </c>
      <c r="AX428" s="229">
        <f>IF(AND(AX$7&lt;=$B428+$D$4,AX$9&gt;=$D428),$E428*HLOOKUP(AX$7-$B428+1,INPUTS!$D$63:$X$64,2,FALSE)/IF(AX$7=$B428,(13-MONTH($D428)),12),0)</f>
        <v>0.625</v>
      </c>
      <c r="AY428" s="229">
        <f>IF(AND(AY$7&lt;=$B428+$D$4,AY$9&gt;=$D428),$E428*HLOOKUP(AY$7-$B428+1,INPUTS!$D$63:$X$64,2,FALSE)/IF(AY$7=$B428,(13-MONTH($D428)),12),0)</f>
        <v>0.625</v>
      </c>
      <c r="AZ428" s="229">
        <f>IF(AND(AZ$7&lt;=$B428+$D$4,AZ$9&gt;=$D428),$E428*HLOOKUP(AZ$7-$B428+1,INPUTS!$D$63:$X$64,2,FALSE)/IF(AZ$7=$B428,(13-MONTH($D428)),12),0)</f>
        <v>0.625</v>
      </c>
      <c r="BA428" s="229">
        <f>IF(AND(BA$7&lt;=$B428+$D$4,BA$9&gt;=$D428),$E428*HLOOKUP(BA$7-$B428+1,INPUTS!$D$63:$X$64,2,FALSE)/IF(BA$7=$B428,(13-MONTH($D428)),12),0)</f>
        <v>0.625</v>
      </c>
      <c r="BB428" s="229">
        <f>IF(AND(BB$7&lt;=$B428+$D$4,BB$9&gt;=$D428),$E428*HLOOKUP(BB$7-$B428+1,INPUTS!$D$63:$X$64,2,FALSE)/IF(BB$7=$B428,(13-MONTH($D428)),12),0)</f>
        <v>0.625</v>
      </c>
      <c r="BC428" s="229">
        <f>IF(AND(BC$7&lt;=$B428+$D$4,BC$9&gt;=$D428),$E428*HLOOKUP(BC$7-$B428+1,INPUTS!$D$63:$X$64,2,FALSE)/IF(BC$7=$B428,(13-MONTH($D428)),12),0)</f>
        <v>1.2031666666666667</v>
      </c>
      <c r="BD428" s="229">
        <f>IF(AND(BD$7&lt;=$B428+$D$4,BD$9&gt;=$D428),$E428*HLOOKUP(BD$7-$B428+1,INPUTS!$D$63:$X$64,2,FALSE)/IF(BD$7=$B428,(13-MONTH($D428)),12),0)</f>
        <v>1.2031666666666667</v>
      </c>
      <c r="BE428" s="229">
        <f>IF(AND(BE$7&lt;=$B428+$D$4,BE$9&gt;=$D428),$E428*HLOOKUP(BE$7-$B428+1,INPUTS!$D$63:$X$64,2,FALSE)/IF(BE$7=$B428,(13-MONTH($D428)),12),0)</f>
        <v>1.2031666666666667</v>
      </c>
      <c r="BF428" s="229">
        <f>IF(AND(BF$7&lt;=$B428+$D$4,BF$9&gt;=$D428),$E428*HLOOKUP(BF$7-$B428+1,INPUTS!$D$63:$X$64,2,FALSE)/IF(BF$7=$B428,(13-MONTH($D428)),12),0)</f>
        <v>1.2031666666666667</v>
      </c>
      <c r="BG428" s="229">
        <f>IF(AND(BG$7&lt;=$B428+$D$4,BG$9&gt;=$D428),$E428*HLOOKUP(BG$7-$B428+1,INPUTS!$D$63:$X$64,2,FALSE)/IF(BG$7=$B428,(13-MONTH($D428)),12),0)</f>
        <v>1.2031666666666667</v>
      </c>
      <c r="BH428" s="229">
        <f>IF(AND(BH$7&lt;=$B428+$D$4,BH$9&gt;=$D428),$E428*HLOOKUP(BH$7-$B428+1,INPUTS!$D$63:$X$64,2,FALSE)/IF(BH$7=$B428,(13-MONTH($D428)),12),0)</f>
        <v>1.2031666666666667</v>
      </c>
      <c r="BI428" s="229">
        <f>IF(AND(BI$7&lt;=$B428+$D$4,BI$9&gt;=$D428),$E428*HLOOKUP(BI$7-$B428+1,INPUTS!$D$63:$X$64,2,FALSE)/IF(BI$7=$B428,(13-MONTH($D428)),12),0)</f>
        <v>1.2031666666666667</v>
      </c>
      <c r="BJ428" s="229">
        <f>IF(AND(BJ$7&lt;=$B428+$D$4,BJ$9&gt;=$D428),$E428*HLOOKUP(BJ$7-$B428+1,INPUTS!$D$63:$X$64,2,FALSE)/IF(BJ$7=$B428,(13-MONTH($D428)),12),0)</f>
        <v>1.2031666666666667</v>
      </c>
      <c r="BK428" s="229">
        <f>IF(AND(BK$7&lt;=$B428+$D$4,BK$9&gt;=$D428),$E428*HLOOKUP(BK$7-$B428+1,INPUTS!$D$63:$X$64,2,FALSE)/IF(BK$7=$B428,(13-MONTH($D428)),12),0)</f>
        <v>1.2031666666666667</v>
      </c>
      <c r="BL428" s="229">
        <f>IF(AND(BL$7&lt;=$B428+$D$4,BL$9&gt;=$D428),$E428*HLOOKUP(BL$7-$B428+1,INPUTS!$D$63:$X$64,2,FALSE)/IF(BL$7=$B428,(13-MONTH($D428)),12),0)</f>
        <v>1.2031666666666667</v>
      </c>
      <c r="BM428" s="229">
        <f>IF(AND(BM$7&lt;=$B428+$D$4,BM$9&gt;=$D428),$E428*HLOOKUP(BM$7-$B428+1,INPUTS!$D$63:$X$64,2,FALSE)/IF(BM$7=$B428,(13-MONTH($D428)),12),0)</f>
        <v>1.2031666666666667</v>
      </c>
      <c r="BN428" s="229">
        <f>IF(AND(BN$7&lt;=$B428+$D$4,BN$9&gt;=$D428),$E428*HLOOKUP(BN$7-$B428+1,INPUTS!$D$63:$X$64,2,FALSE)/IF(BN$7=$B428,(13-MONTH($D428)),12),0)</f>
        <v>1.2031666666666667</v>
      </c>
      <c r="BO428" s="229">
        <f>IF(AND(BO$7&lt;=$B428+$D$4,BO$9&gt;=$D428),$E428*HLOOKUP(BO$7-$B428+1,INPUTS!$D$63:$X$64,2,FALSE)/IF(BO$7=$B428,(13-MONTH($D428)),12),0)</f>
        <v>1.1128333333333333</v>
      </c>
      <c r="BP428" s="229">
        <f>IF(AND(BP$7&lt;=$B428+$D$4,BP$9&gt;=$D428),$E428*HLOOKUP(BP$7-$B428+1,INPUTS!$D$63:$X$64,2,FALSE)/IF(BP$7=$B428,(13-MONTH($D428)),12),0)</f>
        <v>1.1128333333333333</v>
      </c>
      <c r="BQ428" s="229">
        <f>IF(AND(BQ$7&lt;=$B428+$D$4,BQ$9&gt;=$D428),$E428*HLOOKUP(BQ$7-$B428+1,INPUTS!$D$63:$X$64,2,FALSE)/IF(BQ$7=$B428,(13-MONTH($D428)),12),0)</f>
        <v>1.1128333333333333</v>
      </c>
      <c r="BR428" s="229">
        <f>IF(AND(BR$7&lt;=$B428+$D$4,BR$9&gt;=$D428),$E428*HLOOKUP(BR$7-$B428+1,INPUTS!$D$63:$X$64,2,FALSE)/IF(BR$7=$B428,(13-MONTH($D428)),12),0)</f>
        <v>1.1128333333333333</v>
      </c>
      <c r="BS428" s="229">
        <f>IF(AND(BS$7&lt;=$B428+$D$4,BS$9&gt;=$D428),$E428*HLOOKUP(BS$7-$B428+1,INPUTS!$D$63:$X$64,2,FALSE)/IF(BS$7=$B428,(13-MONTH($D428)),12),0)</f>
        <v>1.1128333333333333</v>
      </c>
      <c r="BT428" s="229">
        <f>IF(AND(BT$7&lt;=$B428+$D$4,BT$9&gt;=$D428),$E428*HLOOKUP(BT$7-$B428+1,INPUTS!$D$63:$X$64,2,FALSE)/IF(BT$7=$B428,(13-MONTH($D428)),12),0)</f>
        <v>1.1128333333333333</v>
      </c>
      <c r="BU428" s="229">
        <f>IF(AND(BU$7&lt;=$B428+$D$4,BU$9&gt;=$D428),$E428*HLOOKUP(BU$7-$B428+1,INPUTS!$D$63:$X$64,2,FALSE)/IF(BU$7=$B428,(13-MONTH($D428)),12),0)</f>
        <v>1.1128333333333333</v>
      </c>
      <c r="BV428" s="229">
        <f>IF(AND(BV$7&lt;=$B428+$D$4,BV$9&gt;=$D428),$E428*HLOOKUP(BV$7-$B428+1,INPUTS!$D$63:$X$64,2,FALSE)/IF(BV$7=$B428,(13-MONTH($D428)),12),0)</f>
        <v>1.1128333333333333</v>
      </c>
      <c r="BW428" s="229">
        <f>IF(AND(BW$7&lt;=$B428+$D$4,BW$9&gt;=$D428),$E428*HLOOKUP(BW$7-$B428+1,INPUTS!$D$63:$X$64,2,FALSE)/IF(BW$7=$B428,(13-MONTH($D428)),12),0)</f>
        <v>1.1128333333333333</v>
      </c>
      <c r="BX428" s="229">
        <f>IF(AND(BX$7&lt;=$B428+$D$4,BX$9&gt;=$D428),$E428*HLOOKUP(BX$7-$B428+1,INPUTS!$D$63:$X$64,2,FALSE)/IF(BX$7=$B428,(13-MONTH($D428)),12),0)</f>
        <v>1.1128333333333333</v>
      </c>
      <c r="BY428" s="229">
        <f>IF(AND(BY$7&lt;=$B428+$D$4,BY$9&gt;=$D428),$E428*HLOOKUP(BY$7-$B428+1,INPUTS!$D$63:$X$64,2,FALSE)/IF(BY$7=$B428,(13-MONTH($D428)),12),0)</f>
        <v>1.1128333333333333</v>
      </c>
      <c r="BZ428" s="229">
        <f>IF(AND(BZ$7&lt;=$B428+$D$4,BZ$9&gt;=$D428),$E428*HLOOKUP(BZ$7-$B428+1,INPUTS!$D$63:$X$64,2,FALSE)/IF(BZ$7=$B428,(13-MONTH($D428)),12),0)</f>
        <v>1.1128333333333333</v>
      </c>
    </row>
    <row r="429" spans="1:78" x14ac:dyDescent="0.2">
      <c r="A429" s="7" t="str">
        <f t="shared" si="368"/>
        <v>Roll-in 6</v>
      </c>
      <c r="B429" s="7">
        <f t="shared" si="364"/>
        <v>2022</v>
      </c>
      <c r="C429" s="7">
        <f t="shared" si="367"/>
        <v>38</v>
      </c>
      <c r="D429" s="165">
        <f t="shared" si="369"/>
        <v>44620</v>
      </c>
      <c r="E429" s="68">
        <f t="shared" si="366"/>
        <v>200</v>
      </c>
      <c r="F429" s="77"/>
      <c r="G429" s="229">
        <f>IF(AND(G$7&lt;=$B429+$D$4,G$9&gt;=$D429),$E429*HLOOKUP(G$7-$B429+1,INPUTS!$D$63:$X$64,2,FALSE)/IF(G$7=$B429,(13-MONTH($D429)),12),0)</f>
        <v>0</v>
      </c>
      <c r="H429" s="229">
        <f>IF(AND(H$7&lt;=$B429+$D$4,H$9&gt;=$D429),$E429*HLOOKUP(H$7-$B429+1,INPUTS!$D$63:$X$64,2,FALSE)/IF(H$7=$B429,(13-MONTH($D429)),12),0)</f>
        <v>0</v>
      </c>
      <c r="I429" s="229">
        <f>IF(AND(I$7&lt;=$B429+$D$4,I$9&gt;=$D429),$E429*HLOOKUP(I$7-$B429+1,INPUTS!$D$63:$X$64,2,FALSE)/IF(I$7=$B429,(13-MONTH($D429)),12),0)</f>
        <v>0</v>
      </c>
      <c r="J429" s="229">
        <f>IF(AND(J$7&lt;=$B429+$D$4,J$9&gt;=$D429),$E429*HLOOKUP(J$7-$B429+1,INPUTS!$D$63:$X$64,2,FALSE)/IF(J$7=$B429,(13-MONTH($D429)),12),0)</f>
        <v>0</v>
      </c>
      <c r="K429" s="229">
        <f>IF(AND(K$7&lt;=$B429+$D$4,K$9&gt;=$D429),$E429*HLOOKUP(K$7-$B429+1,INPUTS!$D$63:$X$64,2,FALSE)/IF(K$7=$B429,(13-MONTH($D429)),12),0)</f>
        <v>0</v>
      </c>
      <c r="L429" s="229">
        <f>IF(AND(L$7&lt;=$B429+$D$4,L$9&gt;=$D429),$E429*HLOOKUP(L$7-$B429+1,INPUTS!$D$63:$X$64,2,FALSE)/IF(L$7=$B429,(13-MONTH($D429)),12),0)</f>
        <v>0</v>
      </c>
      <c r="M429" s="229">
        <f>IF(AND(M$7&lt;=$B429+$D$4,M$9&gt;=$D429),$E429*HLOOKUP(M$7-$B429+1,INPUTS!$D$63:$X$64,2,FALSE)/IF(M$7=$B429,(13-MONTH($D429)),12),0)</f>
        <v>0</v>
      </c>
      <c r="N429" s="229">
        <f>IF(AND(N$7&lt;=$B429+$D$4,N$9&gt;=$D429),$E429*HLOOKUP(N$7-$B429+1,INPUTS!$D$63:$X$64,2,FALSE)/IF(N$7=$B429,(13-MONTH($D429)),12),0)</f>
        <v>0</v>
      </c>
      <c r="O429" s="229">
        <f>IF(AND(O$7&lt;=$B429+$D$4,O$9&gt;=$D429),$E429*HLOOKUP(O$7-$B429+1,INPUTS!$D$63:$X$64,2,FALSE)/IF(O$7=$B429,(13-MONTH($D429)),12),0)</f>
        <v>0</v>
      </c>
      <c r="P429" s="229">
        <f>IF(AND(P$7&lt;=$B429+$D$4,P$9&gt;=$D429),$E429*HLOOKUP(P$7-$B429+1,INPUTS!$D$63:$X$64,2,FALSE)/IF(P$7=$B429,(13-MONTH($D429)),12),0)</f>
        <v>0</v>
      </c>
      <c r="Q429" s="229">
        <f>IF(AND(Q$7&lt;=$B429+$D$4,Q$9&gt;=$D429),$E429*HLOOKUP(Q$7-$B429+1,INPUTS!$D$63:$X$64,2,FALSE)/IF(Q$7=$B429,(13-MONTH($D429)),12),0)</f>
        <v>0</v>
      </c>
      <c r="R429" s="229">
        <f>IF(AND(R$7&lt;=$B429+$D$4,R$9&gt;=$D429),$E429*HLOOKUP(R$7-$B429+1,INPUTS!$D$63:$X$64,2,FALSE)/IF(R$7=$B429,(13-MONTH($D429)),12),0)</f>
        <v>0</v>
      </c>
      <c r="S429" s="229">
        <f>IF(AND(S$7&lt;=$B429+$D$4,S$9&gt;=$D429),$E429*HLOOKUP(S$7-$B429+1,INPUTS!$D$63:$X$64,2,FALSE)/IF(S$7=$B429,(13-MONTH($D429)),12),0)</f>
        <v>0</v>
      </c>
      <c r="T429" s="229">
        <f>IF(AND(T$7&lt;=$B429+$D$4,T$9&gt;=$D429),$E429*HLOOKUP(T$7-$B429+1,INPUTS!$D$63:$X$64,2,FALSE)/IF(T$7=$B429,(13-MONTH($D429)),12),0)</f>
        <v>0</v>
      </c>
      <c r="U429" s="229">
        <f>IF(AND(U$7&lt;=$B429+$D$4,U$9&gt;=$D429),$E429*HLOOKUP(U$7-$B429+1,INPUTS!$D$63:$X$64,2,FALSE)/IF(U$7=$B429,(13-MONTH($D429)),12),0)</f>
        <v>0</v>
      </c>
      <c r="V429" s="229">
        <f>IF(AND(V$7&lt;=$B429+$D$4,V$9&gt;=$D429),$E429*HLOOKUP(V$7-$B429+1,INPUTS!$D$63:$X$64,2,FALSE)/IF(V$7=$B429,(13-MONTH($D429)),12),0)</f>
        <v>0</v>
      </c>
      <c r="W429" s="229">
        <f>IF(AND(W$7&lt;=$B429+$D$4,W$9&gt;=$D429),$E429*HLOOKUP(W$7-$B429+1,INPUTS!$D$63:$X$64,2,FALSE)/IF(W$7=$B429,(13-MONTH($D429)),12),0)</f>
        <v>0</v>
      </c>
      <c r="X429" s="229">
        <f>IF(AND(X$7&lt;=$B429+$D$4,X$9&gt;=$D429),$E429*HLOOKUP(X$7-$B429+1,INPUTS!$D$63:$X$64,2,FALSE)/IF(X$7=$B429,(13-MONTH($D429)),12),0)</f>
        <v>0</v>
      </c>
      <c r="Y429" s="229">
        <f>IF(AND(Y$7&lt;=$B429+$D$4,Y$9&gt;=$D429),$E429*HLOOKUP(Y$7-$B429+1,INPUTS!$D$63:$X$64,2,FALSE)/IF(Y$7=$B429,(13-MONTH($D429)),12),0)</f>
        <v>0</v>
      </c>
      <c r="Z429" s="229">
        <f>IF(AND(Z$7&lt;=$B429+$D$4,Z$9&gt;=$D429),$E429*HLOOKUP(Z$7-$B429+1,INPUTS!$D$63:$X$64,2,FALSE)/IF(Z$7=$B429,(13-MONTH($D429)),12),0)</f>
        <v>0</v>
      </c>
      <c r="AA429" s="229">
        <f>IF(AND(AA$7&lt;=$B429+$D$4,AA$9&gt;=$D429),$E429*HLOOKUP(AA$7-$B429+1,INPUTS!$D$63:$X$64,2,FALSE)/IF(AA$7=$B429,(13-MONTH($D429)),12),0)</f>
        <v>0</v>
      </c>
      <c r="AB429" s="229">
        <f>IF(AND(AB$7&lt;=$B429+$D$4,AB$9&gt;=$D429),$E429*HLOOKUP(AB$7-$B429+1,INPUTS!$D$63:$X$64,2,FALSE)/IF(AB$7=$B429,(13-MONTH($D429)),12),0)</f>
        <v>0</v>
      </c>
      <c r="AC429" s="229">
        <f>IF(AND(AC$7&lt;=$B429+$D$4,AC$9&gt;=$D429),$E429*HLOOKUP(AC$7-$B429+1,INPUTS!$D$63:$X$64,2,FALSE)/IF(AC$7=$B429,(13-MONTH($D429)),12),0)</f>
        <v>0</v>
      </c>
      <c r="AD429" s="229">
        <f>IF(AND(AD$7&lt;=$B429+$D$4,AD$9&gt;=$D429),$E429*HLOOKUP(AD$7-$B429+1,INPUTS!$D$63:$X$64,2,FALSE)/IF(AD$7=$B429,(13-MONTH($D429)),12),0)</f>
        <v>0</v>
      </c>
      <c r="AE429" s="229">
        <f>IF(AND(AE$7&lt;=$B429+$D$4,AE$9&gt;=$D429),$E429*HLOOKUP(AE$7-$B429+1,INPUTS!$D$63:$X$64,2,FALSE)/IF(AE$7=$B429,(13-MONTH($D429)),12),0)</f>
        <v>0</v>
      </c>
      <c r="AF429" s="229">
        <f>IF(AND(AF$7&lt;=$B429+$D$4,AF$9&gt;=$D429),$E429*HLOOKUP(AF$7-$B429+1,INPUTS!$D$63:$X$64,2,FALSE)/IF(AF$7=$B429,(13-MONTH($D429)),12),0)</f>
        <v>0</v>
      </c>
      <c r="AG429" s="229">
        <f>IF(AND(AG$7&lt;=$B429+$D$4,AG$9&gt;=$D429),$E429*HLOOKUP(AG$7-$B429+1,INPUTS!$D$63:$X$64,2,FALSE)/IF(AG$7=$B429,(13-MONTH($D429)),12),0)</f>
        <v>0</v>
      </c>
      <c r="AH429" s="229">
        <f>IF(AND(AH$7&lt;=$B429+$D$4,AH$9&gt;=$D429),$E429*HLOOKUP(AH$7-$B429+1,INPUTS!$D$63:$X$64,2,FALSE)/IF(AH$7=$B429,(13-MONTH($D429)),12),0)</f>
        <v>0</v>
      </c>
      <c r="AI429" s="229">
        <f>IF(AND(AI$7&lt;=$B429+$D$4,AI$9&gt;=$D429),$E429*HLOOKUP(AI$7-$B429+1,INPUTS!$D$63:$X$64,2,FALSE)/IF(AI$7=$B429,(13-MONTH($D429)),12),0)</f>
        <v>0</v>
      </c>
      <c r="AJ429" s="229">
        <f>IF(AND(AJ$7&lt;=$B429+$D$4,AJ$9&gt;=$D429),$E429*HLOOKUP(AJ$7-$B429+1,INPUTS!$D$63:$X$64,2,FALSE)/IF(AJ$7=$B429,(13-MONTH($D429)),12),0)</f>
        <v>0</v>
      </c>
      <c r="AK429" s="229">
        <f>IF(AND(AK$7&lt;=$B429+$D$4,AK$9&gt;=$D429),$E429*HLOOKUP(AK$7-$B429+1,INPUTS!$D$63:$X$64,2,FALSE)/IF(AK$7=$B429,(13-MONTH($D429)),12),0)</f>
        <v>0</v>
      </c>
      <c r="AL429" s="229">
        <f>IF(AND(AL$7&lt;=$B429+$D$4,AL$9&gt;=$D429),$E429*HLOOKUP(AL$7-$B429+1,INPUTS!$D$63:$X$64,2,FALSE)/IF(AL$7=$B429,(13-MONTH($D429)),12),0)</f>
        <v>0</v>
      </c>
      <c r="AM429" s="229">
        <f>IF(AND(AM$7&lt;=$B429+$D$4,AM$9&gt;=$D429),$E429*HLOOKUP(AM$7-$B429+1,INPUTS!$D$63:$X$64,2,FALSE)/IF(AM$7=$B429,(13-MONTH($D429)),12),0)</f>
        <v>0</v>
      </c>
      <c r="AN429" s="229">
        <f>IF(AND(AN$7&lt;=$B429+$D$4,AN$9&gt;=$D429),$E429*HLOOKUP(AN$7-$B429+1,INPUTS!$D$63:$X$64,2,FALSE)/IF(AN$7=$B429,(13-MONTH($D429)),12),0)</f>
        <v>0</v>
      </c>
      <c r="AO429" s="229">
        <f>IF(AND(AO$7&lt;=$B429+$D$4,AO$9&gt;=$D429),$E429*HLOOKUP(AO$7-$B429+1,INPUTS!$D$63:$X$64,2,FALSE)/IF(AO$7=$B429,(13-MONTH($D429)),12),0)</f>
        <v>0</v>
      </c>
      <c r="AP429" s="229">
        <f>IF(AND(AP$7&lt;=$B429+$D$4,AP$9&gt;=$D429),$E429*HLOOKUP(AP$7-$B429+1,INPUTS!$D$63:$X$64,2,FALSE)/IF(AP$7=$B429,(13-MONTH($D429)),12),0)</f>
        <v>0</v>
      </c>
      <c r="AQ429" s="229">
        <f>IF(AND(AQ$7&lt;=$B429+$D$4,AQ$9&gt;=$D429),$E429*HLOOKUP(AQ$7-$B429+1,INPUTS!$D$63:$X$64,2,FALSE)/IF(AQ$7=$B429,(13-MONTH($D429)),12),0)</f>
        <v>0</v>
      </c>
      <c r="AR429" s="229">
        <f>IF(AND(AR$7&lt;=$B429+$D$4,AR$9&gt;=$D429),$E429*HLOOKUP(AR$7-$B429+1,INPUTS!$D$63:$X$64,2,FALSE)/IF(AR$7=$B429,(13-MONTH($D429)),12),0)</f>
        <v>0.68181818181818177</v>
      </c>
      <c r="AS429" s="229">
        <f>IF(AND(AS$7&lt;=$B429+$D$4,AS$9&gt;=$D429),$E429*HLOOKUP(AS$7-$B429+1,INPUTS!$D$63:$X$64,2,FALSE)/IF(AS$7=$B429,(13-MONTH($D429)),12),0)</f>
        <v>0.68181818181818177</v>
      </c>
      <c r="AT429" s="229">
        <f>IF(AND(AT$7&lt;=$B429+$D$4,AT$9&gt;=$D429),$E429*HLOOKUP(AT$7-$B429+1,INPUTS!$D$63:$X$64,2,FALSE)/IF(AT$7=$B429,(13-MONTH($D429)),12),0)</f>
        <v>0.68181818181818177</v>
      </c>
      <c r="AU429" s="229">
        <f>IF(AND(AU$7&lt;=$B429+$D$4,AU$9&gt;=$D429),$E429*HLOOKUP(AU$7-$B429+1,INPUTS!$D$63:$X$64,2,FALSE)/IF(AU$7=$B429,(13-MONTH($D429)),12),0)</f>
        <v>0.68181818181818177</v>
      </c>
      <c r="AV429" s="229">
        <f>IF(AND(AV$7&lt;=$B429+$D$4,AV$9&gt;=$D429),$E429*HLOOKUP(AV$7-$B429+1,INPUTS!$D$63:$X$64,2,FALSE)/IF(AV$7=$B429,(13-MONTH($D429)),12),0)</f>
        <v>0.68181818181818177</v>
      </c>
      <c r="AW429" s="229">
        <f>IF(AND(AW$7&lt;=$B429+$D$4,AW$9&gt;=$D429),$E429*HLOOKUP(AW$7-$B429+1,INPUTS!$D$63:$X$64,2,FALSE)/IF(AW$7=$B429,(13-MONTH($D429)),12),0)</f>
        <v>0.68181818181818177</v>
      </c>
      <c r="AX429" s="229">
        <f>IF(AND(AX$7&lt;=$B429+$D$4,AX$9&gt;=$D429),$E429*HLOOKUP(AX$7-$B429+1,INPUTS!$D$63:$X$64,2,FALSE)/IF(AX$7=$B429,(13-MONTH($D429)),12),0)</f>
        <v>0.68181818181818177</v>
      </c>
      <c r="AY429" s="229">
        <f>IF(AND(AY$7&lt;=$B429+$D$4,AY$9&gt;=$D429),$E429*HLOOKUP(AY$7-$B429+1,INPUTS!$D$63:$X$64,2,FALSE)/IF(AY$7=$B429,(13-MONTH($D429)),12),0)</f>
        <v>0.68181818181818177</v>
      </c>
      <c r="AZ429" s="229">
        <f>IF(AND(AZ$7&lt;=$B429+$D$4,AZ$9&gt;=$D429),$E429*HLOOKUP(AZ$7-$B429+1,INPUTS!$D$63:$X$64,2,FALSE)/IF(AZ$7=$B429,(13-MONTH($D429)),12),0)</f>
        <v>0.68181818181818177</v>
      </c>
      <c r="BA429" s="229">
        <f>IF(AND(BA$7&lt;=$B429+$D$4,BA$9&gt;=$D429),$E429*HLOOKUP(BA$7-$B429+1,INPUTS!$D$63:$X$64,2,FALSE)/IF(BA$7=$B429,(13-MONTH($D429)),12),0)</f>
        <v>0.68181818181818177</v>
      </c>
      <c r="BB429" s="229">
        <f>IF(AND(BB$7&lt;=$B429+$D$4,BB$9&gt;=$D429),$E429*HLOOKUP(BB$7-$B429+1,INPUTS!$D$63:$X$64,2,FALSE)/IF(BB$7=$B429,(13-MONTH($D429)),12),0)</f>
        <v>0.68181818181818177</v>
      </c>
      <c r="BC429" s="229">
        <f>IF(AND(BC$7&lt;=$B429+$D$4,BC$9&gt;=$D429),$E429*HLOOKUP(BC$7-$B429+1,INPUTS!$D$63:$X$64,2,FALSE)/IF(BC$7=$B429,(13-MONTH($D429)),12),0)</f>
        <v>1.2031666666666667</v>
      </c>
      <c r="BD429" s="229">
        <f>IF(AND(BD$7&lt;=$B429+$D$4,BD$9&gt;=$D429),$E429*HLOOKUP(BD$7-$B429+1,INPUTS!$D$63:$X$64,2,FALSE)/IF(BD$7=$B429,(13-MONTH($D429)),12),0)</f>
        <v>1.2031666666666667</v>
      </c>
      <c r="BE429" s="229">
        <f>IF(AND(BE$7&lt;=$B429+$D$4,BE$9&gt;=$D429),$E429*HLOOKUP(BE$7-$B429+1,INPUTS!$D$63:$X$64,2,FALSE)/IF(BE$7=$B429,(13-MONTH($D429)),12),0)</f>
        <v>1.2031666666666667</v>
      </c>
      <c r="BF429" s="229">
        <f>IF(AND(BF$7&lt;=$B429+$D$4,BF$9&gt;=$D429),$E429*HLOOKUP(BF$7-$B429+1,INPUTS!$D$63:$X$64,2,FALSE)/IF(BF$7=$B429,(13-MONTH($D429)),12),0)</f>
        <v>1.2031666666666667</v>
      </c>
      <c r="BG429" s="229">
        <f>IF(AND(BG$7&lt;=$B429+$D$4,BG$9&gt;=$D429),$E429*HLOOKUP(BG$7-$B429+1,INPUTS!$D$63:$X$64,2,FALSE)/IF(BG$7=$B429,(13-MONTH($D429)),12),0)</f>
        <v>1.2031666666666667</v>
      </c>
      <c r="BH429" s="229">
        <f>IF(AND(BH$7&lt;=$B429+$D$4,BH$9&gt;=$D429),$E429*HLOOKUP(BH$7-$B429+1,INPUTS!$D$63:$X$64,2,FALSE)/IF(BH$7=$B429,(13-MONTH($D429)),12),0)</f>
        <v>1.2031666666666667</v>
      </c>
      <c r="BI429" s="229">
        <f>IF(AND(BI$7&lt;=$B429+$D$4,BI$9&gt;=$D429),$E429*HLOOKUP(BI$7-$B429+1,INPUTS!$D$63:$X$64,2,FALSE)/IF(BI$7=$B429,(13-MONTH($D429)),12),0)</f>
        <v>1.2031666666666667</v>
      </c>
      <c r="BJ429" s="229">
        <f>IF(AND(BJ$7&lt;=$B429+$D$4,BJ$9&gt;=$D429),$E429*HLOOKUP(BJ$7-$B429+1,INPUTS!$D$63:$X$64,2,FALSE)/IF(BJ$7=$B429,(13-MONTH($D429)),12),0)</f>
        <v>1.2031666666666667</v>
      </c>
      <c r="BK429" s="229">
        <f>IF(AND(BK$7&lt;=$B429+$D$4,BK$9&gt;=$D429),$E429*HLOOKUP(BK$7-$B429+1,INPUTS!$D$63:$X$64,2,FALSE)/IF(BK$7=$B429,(13-MONTH($D429)),12),0)</f>
        <v>1.2031666666666667</v>
      </c>
      <c r="BL429" s="229">
        <f>IF(AND(BL$7&lt;=$B429+$D$4,BL$9&gt;=$D429),$E429*HLOOKUP(BL$7-$B429+1,INPUTS!$D$63:$X$64,2,FALSE)/IF(BL$7=$B429,(13-MONTH($D429)),12),0)</f>
        <v>1.2031666666666667</v>
      </c>
      <c r="BM429" s="229">
        <f>IF(AND(BM$7&lt;=$B429+$D$4,BM$9&gt;=$D429),$E429*HLOOKUP(BM$7-$B429+1,INPUTS!$D$63:$X$64,2,FALSE)/IF(BM$7=$B429,(13-MONTH($D429)),12),0)</f>
        <v>1.2031666666666667</v>
      </c>
      <c r="BN429" s="229">
        <f>IF(AND(BN$7&lt;=$B429+$D$4,BN$9&gt;=$D429),$E429*HLOOKUP(BN$7-$B429+1,INPUTS!$D$63:$X$64,2,FALSE)/IF(BN$7=$B429,(13-MONTH($D429)),12),0)</f>
        <v>1.2031666666666667</v>
      </c>
      <c r="BO429" s="229">
        <f>IF(AND(BO$7&lt;=$B429+$D$4,BO$9&gt;=$D429),$E429*HLOOKUP(BO$7-$B429+1,INPUTS!$D$63:$X$64,2,FALSE)/IF(BO$7=$B429,(13-MONTH($D429)),12),0)</f>
        <v>1.1128333333333333</v>
      </c>
      <c r="BP429" s="229">
        <f>IF(AND(BP$7&lt;=$B429+$D$4,BP$9&gt;=$D429),$E429*HLOOKUP(BP$7-$B429+1,INPUTS!$D$63:$X$64,2,FALSE)/IF(BP$7=$B429,(13-MONTH($D429)),12),0)</f>
        <v>1.1128333333333333</v>
      </c>
      <c r="BQ429" s="229">
        <f>IF(AND(BQ$7&lt;=$B429+$D$4,BQ$9&gt;=$D429),$E429*HLOOKUP(BQ$7-$B429+1,INPUTS!$D$63:$X$64,2,FALSE)/IF(BQ$7=$B429,(13-MONTH($D429)),12),0)</f>
        <v>1.1128333333333333</v>
      </c>
      <c r="BR429" s="229">
        <f>IF(AND(BR$7&lt;=$B429+$D$4,BR$9&gt;=$D429),$E429*HLOOKUP(BR$7-$B429+1,INPUTS!$D$63:$X$64,2,FALSE)/IF(BR$7=$B429,(13-MONTH($D429)),12),0)</f>
        <v>1.1128333333333333</v>
      </c>
      <c r="BS429" s="229">
        <f>IF(AND(BS$7&lt;=$B429+$D$4,BS$9&gt;=$D429),$E429*HLOOKUP(BS$7-$B429+1,INPUTS!$D$63:$X$64,2,FALSE)/IF(BS$7=$B429,(13-MONTH($D429)),12),0)</f>
        <v>1.1128333333333333</v>
      </c>
      <c r="BT429" s="229">
        <f>IF(AND(BT$7&lt;=$B429+$D$4,BT$9&gt;=$D429),$E429*HLOOKUP(BT$7-$B429+1,INPUTS!$D$63:$X$64,2,FALSE)/IF(BT$7=$B429,(13-MONTH($D429)),12),0)</f>
        <v>1.1128333333333333</v>
      </c>
      <c r="BU429" s="229">
        <f>IF(AND(BU$7&lt;=$B429+$D$4,BU$9&gt;=$D429),$E429*HLOOKUP(BU$7-$B429+1,INPUTS!$D$63:$X$64,2,FALSE)/IF(BU$7=$B429,(13-MONTH($D429)),12),0)</f>
        <v>1.1128333333333333</v>
      </c>
      <c r="BV429" s="229">
        <f>IF(AND(BV$7&lt;=$B429+$D$4,BV$9&gt;=$D429),$E429*HLOOKUP(BV$7-$B429+1,INPUTS!$D$63:$X$64,2,FALSE)/IF(BV$7=$B429,(13-MONTH($D429)),12),0)</f>
        <v>1.1128333333333333</v>
      </c>
      <c r="BW429" s="229">
        <f>IF(AND(BW$7&lt;=$B429+$D$4,BW$9&gt;=$D429),$E429*HLOOKUP(BW$7-$B429+1,INPUTS!$D$63:$X$64,2,FALSE)/IF(BW$7=$B429,(13-MONTH($D429)),12),0)</f>
        <v>1.1128333333333333</v>
      </c>
      <c r="BX429" s="229">
        <f>IF(AND(BX$7&lt;=$B429+$D$4,BX$9&gt;=$D429),$E429*HLOOKUP(BX$7-$B429+1,INPUTS!$D$63:$X$64,2,FALSE)/IF(BX$7=$B429,(13-MONTH($D429)),12),0)</f>
        <v>1.1128333333333333</v>
      </c>
      <c r="BY429" s="229">
        <f>IF(AND(BY$7&lt;=$B429+$D$4,BY$9&gt;=$D429),$E429*HLOOKUP(BY$7-$B429+1,INPUTS!$D$63:$X$64,2,FALSE)/IF(BY$7=$B429,(13-MONTH($D429)),12),0)</f>
        <v>1.1128333333333333</v>
      </c>
      <c r="BZ429" s="229">
        <f>IF(AND(BZ$7&lt;=$B429+$D$4,BZ$9&gt;=$D429),$E429*HLOOKUP(BZ$7-$B429+1,INPUTS!$D$63:$X$64,2,FALSE)/IF(BZ$7=$B429,(13-MONTH($D429)),12),0)</f>
        <v>1.1128333333333333</v>
      </c>
    </row>
    <row r="430" spans="1:78" x14ac:dyDescent="0.2">
      <c r="A430" s="7" t="str">
        <f t="shared" si="368"/>
        <v>Roll-in 7</v>
      </c>
      <c r="B430" s="7">
        <f t="shared" si="364"/>
        <v>2022</v>
      </c>
      <c r="C430" s="7">
        <f t="shared" si="367"/>
        <v>39</v>
      </c>
      <c r="D430" s="165">
        <f t="shared" si="369"/>
        <v>44651</v>
      </c>
      <c r="E430" s="68">
        <f t="shared" si="366"/>
        <v>0</v>
      </c>
      <c r="F430" s="77"/>
      <c r="G430" s="229">
        <f>IF(AND(G$7&lt;=$B430+$D$4,G$9&gt;=$D430),$E430*HLOOKUP(G$7-$B430+1,INPUTS!$D$63:$X$64,2,FALSE)/IF(G$7=$B430,(13-MONTH($D430)),12),0)</f>
        <v>0</v>
      </c>
      <c r="H430" s="229">
        <f>IF(AND(H$7&lt;=$B430+$D$4,H$9&gt;=$D430),$E430*HLOOKUP(H$7-$B430+1,INPUTS!$D$63:$X$64,2,FALSE)/IF(H$7=$B430,(13-MONTH($D430)),12),0)</f>
        <v>0</v>
      </c>
      <c r="I430" s="229">
        <f>IF(AND(I$7&lt;=$B430+$D$4,I$9&gt;=$D430),$E430*HLOOKUP(I$7-$B430+1,INPUTS!$D$63:$X$64,2,FALSE)/IF(I$7=$B430,(13-MONTH($D430)),12),0)</f>
        <v>0</v>
      </c>
      <c r="J430" s="229">
        <f>IF(AND(J$7&lt;=$B430+$D$4,J$9&gt;=$D430),$E430*HLOOKUP(J$7-$B430+1,INPUTS!$D$63:$X$64,2,FALSE)/IF(J$7=$B430,(13-MONTH($D430)),12),0)</f>
        <v>0</v>
      </c>
      <c r="K430" s="229">
        <f>IF(AND(K$7&lt;=$B430+$D$4,K$9&gt;=$D430),$E430*HLOOKUP(K$7-$B430+1,INPUTS!$D$63:$X$64,2,FALSE)/IF(K$7=$B430,(13-MONTH($D430)),12),0)</f>
        <v>0</v>
      </c>
      <c r="L430" s="229">
        <f>IF(AND(L$7&lt;=$B430+$D$4,L$9&gt;=$D430),$E430*HLOOKUP(L$7-$B430+1,INPUTS!$D$63:$X$64,2,FALSE)/IF(L$7=$B430,(13-MONTH($D430)),12),0)</f>
        <v>0</v>
      </c>
      <c r="M430" s="229">
        <f>IF(AND(M$7&lt;=$B430+$D$4,M$9&gt;=$D430),$E430*HLOOKUP(M$7-$B430+1,INPUTS!$D$63:$X$64,2,FALSE)/IF(M$7=$B430,(13-MONTH($D430)),12),0)</f>
        <v>0</v>
      </c>
      <c r="N430" s="229">
        <f>IF(AND(N$7&lt;=$B430+$D$4,N$9&gt;=$D430),$E430*HLOOKUP(N$7-$B430+1,INPUTS!$D$63:$X$64,2,FALSE)/IF(N$7=$B430,(13-MONTH($D430)),12),0)</f>
        <v>0</v>
      </c>
      <c r="O430" s="229">
        <f>IF(AND(O$7&lt;=$B430+$D$4,O$9&gt;=$D430),$E430*HLOOKUP(O$7-$B430+1,INPUTS!$D$63:$X$64,2,FALSE)/IF(O$7=$B430,(13-MONTH($D430)),12),0)</f>
        <v>0</v>
      </c>
      <c r="P430" s="229">
        <f>IF(AND(P$7&lt;=$B430+$D$4,P$9&gt;=$D430),$E430*HLOOKUP(P$7-$B430+1,INPUTS!$D$63:$X$64,2,FALSE)/IF(P$7=$B430,(13-MONTH($D430)),12),0)</f>
        <v>0</v>
      </c>
      <c r="Q430" s="229">
        <f>IF(AND(Q$7&lt;=$B430+$D$4,Q$9&gt;=$D430),$E430*HLOOKUP(Q$7-$B430+1,INPUTS!$D$63:$X$64,2,FALSE)/IF(Q$7=$B430,(13-MONTH($D430)),12),0)</f>
        <v>0</v>
      </c>
      <c r="R430" s="229">
        <f>IF(AND(R$7&lt;=$B430+$D$4,R$9&gt;=$D430),$E430*HLOOKUP(R$7-$B430+1,INPUTS!$D$63:$X$64,2,FALSE)/IF(R$7=$B430,(13-MONTH($D430)),12),0)</f>
        <v>0</v>
      </c>
      <c r="S430" s="229">
        <f>IF(AND(S$7&lt;=$B430+$D$4,S$9&gt;=$D430),$E430*HLOOKUP(S$7-$B430+1,INPUTS!$D$63:$X$64,2,FALSE)/IF(S$7=$B430,(13-MONTH($D430)),12),0)</f>
        <v>0</v>
      </c>
      <c r="T430" s="229">
        <f>IF(AND(T$7&lt;=$B430+$D$4,T$9&gt;=$D430),$E430*HLOOKUP(T$7-$B430+1,INPUTS!$D$63:$X$64,2,FALSE)/IF(T$7=$B430,(13-MONTH($D430)),12),0)</f>
        <v>0</v>
      </c>
      <c r="U430" s="229">
        <f>IF(AND(U$7&lt;=$B430+$D$4,U$9&gt;=$D430),$E430*HLOOKUP(U$7-$B430+1,INPUTS!$D$63:$X$64,2,FALSE)/IF(U$7=$B430,(13-MONTH($D430)),12),0)</f>
        <v>0</v>
      </c>
      <c r="V430" s="229">
        <f>IF(AND(V$7&lt;=$B430+$D$4,V$9&gt;=$D430),$E430*HLOOKUP(V$7-$B430+1,INPUTS!$D$63:$X$64,2,FALSE)/IF(V$7=$B430,(13-MONTH($D430)),12),0)</f>
        <v>0</v>
      </c>
      <c r="W430" s="229">
        <f>IF(AND(W$7&lt;=$B430+$D$4,W$9&gt;=$D430),$E430*HLOOKUP(W$7-$B430+1,INPUTS!$D$63:$X$64,2,FALSE)/IF(W$7=$B430,(13-MONTH($D430)),12),0)</f>
        <v>0</v>
      </c>
      <c r="X430" s="229">
        <f>IF(AND(X$7&lt;=$B430+$D$4,X$9&gt;=$D430),$E430*HLOOKUP(X$7-$B430+1,INPUTS!$D$63:$X$64,2,FALSE)/IF(X$7=$B430,(13-MONTH($D430)),12),0)</f>
        <v>0</v>
      </c>
      <c r="Y430" s="229">
        <f>IF(AND(Y$7&lt;=$B430+$D$4,Y$9&gt;=$D430),$E430*HLOOKUP(Y$7-$B430+1,INPUTS!$D$63:$X$64,2,FALSE)/IF(Y$7=$B430,(13-MONTH($D430)),12),0)</f>
        <v>0</v>
      </c>
      <c r="Z430" s="229">
        <f>IF(AND(Z$7&lt;=$B430+$D$4,Z$9&gt;=$D430),$E430*HLOOKUP(Z$7-$B430+1,INPUTS!$D$63:$X$64,2,FALSE)/IF(Z$7=$B430,(13-MONTH($D430)),12),0)</f>
        <v>0</v>
      </c>
      <c r="AA430" s="229">
        <f>IF(AND(AA$7&lt;=$B430+$D$4,AA$9&gt;=$D430),$E430*HLOOKUP(AA$7-$B430+1,INPUTS!$D$63:$X$64,2,FALSE)/IF(AA$7=$B430,(13-MONTH($D430)),12),0)</f>
        <v>0</v>
      </c>
      <c r="AB430" s="229">
        <f>IF(AND(AB$7&lt;=$B430+$D$4,AB$9&gt;=$D430),$E430*HLOOKUP(AB$7-$B430+1,INPUTS!$D$63:$X$64,2,FALSE)/IF(AB$7=$B430,(13-MONTH($D430)),12),0)</f>
        <v>0</v>
      </c>
      <c r="AC430" s="229">
        <f>IF(AND(AC$7&lt;=$B430+$D$4,AC$9&gt;=$D430),$E430*HLOOKUP(AC$7-$B430+1,INPUTS!$D$63:$X$64,2,FALSE)/IF(AC$7=$B430,(13-MONTH($D430)),12),0)</f>
        <v>0</v>
      </c>
      <c r="AD430" s="229">
        <f>IF(AND(AD$7&lt;=$B430+$D$4,AD$9&gt;=$D430),$E430*HLOOKUP(AD$7-$B430+1,INPUTS!$D$63:$X$64,2,FALSE)/IF(AD$7=$B430,(13-MONTH($D430)),12),0)</f>
        <v>0</v>
      </c>
      <c r="AE430" s="229">
        <f>IF(AND(AE$7&lt;=$B430+$D$4,AE$9&gt;=$D430),$E430*HLOOKUP(AE$7-$B430+1,INPUTS!$D$63:$X$64,2,FALSE)/IF(AE$7=$B430,(13-MONTH($D430)),12),0)</f>
        <v>0</v>
      </c>
      <c r="AF430" s="229">
        <f>IF(AND(AF$7&lt;=$B430+$D$4,AF$9&gt;=$D430),$E430*HLOOKUP(AF$7-$B430+1,INPUTS!$D$63:$X$64,2,FALSE)/IF(AF$7=$B430,(13-MONTH($D430)),12),0)</f>
        <v>0</v>
      </c>
      <c r="AG430" s="229">
        <f>IF(AND(AG$7&lt;=$B430+$D$4,AG$9&gt;=$D430),$E430*HLOOKUP(AG$7-$B430+1,INPUTS!$D$63:$X$64,2,FALSE)/IF(AG$7=$B430,(13-MONTH($D430)),12),0)</f>
        <v>0</v>
      </c>
      <c r="AH430" s="229">
        <f>IF(AND(AH$7&lt;=$B430+$D$4,AH$9&gt;=$D430),$E430*HLOOKUP(AH$7-$B430+1,INPUTS!$D$63:$X$64,2,FALSE)/IF(AH$7=$B430,(13-MONTH($D430)),12),0)</f>
        <v>0</v>
      </c>
      <c r="AI430" s="229">
        <f>IF(AND(AI$7&lt;=$B430+$D$4,AI$9&gt;=$D430),$E430*HLOOKUP(AI$7-$B430+1,INPUTS!$D$63:$X$64,2,FALSE)/IF(AI$7=$B430,(13-MONTH($D430)),12),0)</f>
        <v>0</v>
      </c>
      <c r="AJ430" s="229">
        <f>IF(AND(AJ$7&lt;=$B430+$D$4,AJ$9&gt;=$D430),$E430*HLOOKUP(AJ$7-$B430+1,INPUTS!$D$63:$X$64,2,FALSE)/IF(AJ$7=$B430,(13-MONTH($D430)),12),0)</f>
        <v>0</v>
      </c>
      <c r="AK430" s="229">
        <f>IF(AND(AK$7&lt;=$B430+$D$4,AK$9&gt;=$D430),$E430*HLOOKUP(AK$7-$B430+1,INPUTS!$D$63:$X$64,2,FALSE)/IF(AK$7=$B430,(13-MONTH($D430)),12),0)</f>
        <v>0</v>
      </c>
      <c r="AL430" s="229">
        <f>IF(AND(AL$7&lt;=$B430+$D$4,AL$9&gt;=$D430),$E430*HLOOKUP(AL$7-$B430+1,INPUTS!$D$63:$X$64,2,FALSE)/IF(AL$7=$B430,(13-MONTH($D430)),12),0)</f>
        <v>0</v>
      </c>
      <c r="AM430" s="229">
        <f>IF(AND(AM$7&lt;=$B430+$D$4,AM$9&gt;=$D430),$E430*HLOOKUP(AM$7-$B430+1,INPUTS!$D$63:$X$64,2,FALSE)/IF(AM$7=$B430,(13-MONTH($D430)),12),0)</f>
        <v>0</v>
      </c>
      <c r="AN430" s="229">
        <f>IF(AND(AN$7&lt;=$B430+$D$4,AN$9&gt;=$D430),$E430*HLOOKUP(AN$7-$B430+1,INPUTS!$D$63:$X$64,2,FALSE)/IF(AN$7=$B430,(13-MONTH($D430)),12),0)</f>
        <v>0</v>
      </c>
      <c r="AO430" s="229">
        <f>IF(AND(AO$7&lt;=$B430+$D$4,AO$9&gt;=$D430),$E430*HLOOKUP(AO$7-$B430+1,INPUTS!$D$63:$X$64,2,FALSE)/IF(AO$7=$B430,(13-MONTH($D430)),12),0)</f>
        <v>0</v>
      </c>
      <c r="AP430" s="229">
        <f>IF(AND(AP$7&lt;=$B430+$D$4,AP$9&gt;=$D430),$E430*HLOOKUP(AP$7-$B430+1,INPUTS!$D$63:$X$64,2,FALSE)/IF(AP$7=$B430,(13-MONTH($D430)),12),0)</f>
        <v>0</v>
      </c>
      <c r="AQ430" s="229">
        <f>IF(AND(AQ$7&lt;=$B430+$D$4,AQ$9&gt;=$D430),$E430*HLOOKUP(AQ$7-$B430+1,INPUTS!$D$63:$X$64,2,FALSE)/IF(AQ$7=$B430,(13-MONTH($D430)),12),0)</f>
        <v>0</v>
      </c>
      <c r="AR430" s="229">
        <f>IF(AND(AR$7&lt;=$B430+$D$4,AR$9&gt;=$D430),$E430*HLOOKUP(AR$7-$B430+1,INPUTS!$D$63:$X$64,2,FALSE)/IF(AR$7=$B430,(13-MONTH($D430)),12),0)</f>
        <v>0</v>
      </c>
      <c r="AS430" s="229">
        <f>IF(AND(AS$7&lt;=$B430+$D$4,AS$9&gt;=$D430),$E430*HLOOKUP(AS$7-$B430+1,INPUTS!$D$63:$X$64,2,FALSE)/IF(AS$7=$B430,(13-MONTH($D430)),12),0)</f>
        <v>0</v>
      </c>
      <c r="AT430" s="229">
        <f>IF(AND(AT$7&lt;=$B430+$D$4,AT$9&gt;=$D430),$E430*HLOOKUP(AT$7-$B430+1,INPUTS!$D$63:$X$64,2,FALSE)/IF(AT$7=$B430,(13-MONTH($D430)),12),0)</f>
        <v>0</v>
      </c>
      <c r="AU430" s="229">
        <f>IF(AND(AU$7&lt;=$B430+$D$4,AU$9&gt;=$D430),$E430*HLOOKUP(AU$7-$B430+1,INPUTS!$D$63:$X$64,2,FALSE)/IF(AU$7=$B430,(13-MONTH($D430)),12),0)</f>
        <v>0</v>
      </c>
      <c r="AV430" s="229">
        <f>IF(AND(AV$7&lt;=$B430+$D$4,AV$9&gt;=$D430),$E430*HLOOKUP(AV$7-$B430+1,INPUTS!$D$63:$X$64,2,FALSE)/IF(AV$7=$B430,(13-MONTH($D430)),12),0)</f>
        <v>0</v>
      </c>
      <c r="AW430" s="229">
        <f>IF(AND(AW$7&lt;=$B430+$D$4,AW$9&gt;=$D430),$E430*HLOOKUP(AW$7-$B430+1,INPUTS!$D$63:$X$64,2,FALSE)/IF(AW$7=$B430,(13-MONTH($D430)),12),0)</f>
        <v>0</v>
      </c>
      <c r="AX430" s="229">
        <f>IF(AND(AX$7&lt;=$B430+$D$4,AX$9&gt;=$D430),$E430*HLOOKUP(AX$7-$B430+1,INPUTS!$D$63:$X$64,2,FALSE)/IF(AX$7=$B430,(13-MONTH($D430)),12),0)</f>
        <v>0</v>
      </c>
      <c r="AY430" s="229">
        <f>IF(AND(AY$7&lt;=$B430+$D$4,AY$9&gt;=$D430),$E430*HLOOKUP(AY$7-$B430+1,INPUTS!$D$63:$X$64,2,FALSE)/IF(AY$7=$B430,(13-MONTH($D430)),12),0)</f>
        <v>0</v>
      </c>
      <c r="AZ430" s="229">
        <f>IF(AND(AZ$7&lt;=$B430+$D$4,AZ$9&gt;=$D430),$E430*HLOOKUP(AZ$7-$B430+1,INPUTS!$D$63:$X$64,2,FALSE)/IF(AZ$7=$B430,(13-MONTH($D430)),12),0)</f>
        <v>0</v>
      </c>
      <c r="BA430" s="229">
        <f>IF(AND(BA$7&lt;=$B430+$D$4,BA$9&gt;=$D430),$E430*HLOOKUP(BA$7-$B430+1,INPUTS!$D$63:$X$64,2,FALSE)/IF(BA$7=$B430,(13-MONTH($D430)),12),0)</f>
        <v>0</v>
      </c>
      <c r="BB430" s="229">
        <f>IF(AND(BB$7&lt;=$B430+$D$4,BB$9&gt;=$D430),$E430*HLOOKUP(BB$7-$B430+1,INPUTS!$D$63:$X$64,2,FALSE)/IF(BB$7=$B430,(13-MONTH($D430)),12),0)</f>
        <v>0</v>
      </c>
      <c r="BC430" s="229">
        <f>IF(AND(BC$7&lt;=$B430+$D$4,BC$9&gt;=$D430),$E430*HLOOKUP(BC$7-$B430+1,INPUTS!$D$63:$X$64,2,FALSE)/IF(BC$7=$B430,(13-MONTH($D430)),12),0)</f>
        <v>0</v>
      </c>
      <c r="BD430" s="229">
        <f>IF(AND(BD$7&lt;=$B430+$D$4,BD$9&gt;=$D430),$E430*HLOOKUP(BD$7-$B430+1,INPUTS!$D$63:$X$64,2,FALSE)/IF(BD$7=$B430,(13-MONTH($D430)),12),0)</f>
        <v>0</v>
      </c>
      <c r="BE430" s="229">
        <f>IF(AND(BE$7&lt;=$B430+$D$4,BE$9&gt;=$D430),$E430*HLOOKUP(BE$7-$B430+1,INPUTS!$D$63:$X$64,2,FALSE)/IF(BE$7=$B430,(13-MONTH($D430)),12),0)</f>
        <v>0</v>
      </c>
      <c r="BF430" s="229">
        <f>IF(AND(BF$7&lt;=$B430+$D$4,BF$9&gt;=$D430),$E430*HLOOKUP(BF$7-$B430+1,INPUTS!$D$63:$X$64,2,FALSE)/IF(BF$7=$B430,(13-MONTH($D430)),12),0)</f>
        <v>0</v>
      </c>
      <c r="BG430" s="229">
        <f>IF(AND(BG$7&lt;=$B430+$D$4,BG$9&gt;=$D430),$E430*HLOOKUP(BG$7-$B430+1,INPUTS!$D$63:$X$64,2,FALSE)/IF(BG$7=$B430,(13-MONTH($D430)),12),0)</f>
        <v>0</v>
      </c>
      <c r="BH430" s="229">
        <f>IF(AND(BH$7&lt;=$B430+$D$4,BH$9&gt;=$D430),$E430*HLOOKUP(BH$7-$B430+1,INPUTS!$D$63:$X$64,2,FALSE)/IF(BH$7=$B430,(13-MONTH($D430)),12),0)</f>
        <v>0</v>
      </c>
      <c r="BI430" s="229">
        <f>IF(AND(BI$7&lt;=$B430+$D$4,BI$9&gt;=$D430),$E430*HLOOKUP(BI$7-$B430+1,INPUTS!$D$63:$X$64,2,FALSE)/IF(BI$7=$B430,(13-MONTH($D430)),12),0)</f>
        <v>0</v>
      </c>
      <c r="BJ430" s="229">
        <f>IF(AND(BJ$7&lt;=$B430+$D$4,BJ$9&gt;=$D430),$E430*HLOOKUP(BJ$7-$B430+1,INPUTS!$D$63:$X$64,2,FALSE)/IF(BJ$7=$B430,(13-MONTH($D430)),12),0)</f>
        <v>0</v>
      </c>
      <c r="BK430" s="229">
        <f>IF(AND(BK$7&lt;=$B430+$D$4,BK$9&gt;=$D430),$E430*HLOOKUP(BK$7-$B430+1,INPUTS!$D$63:$X$64,2,FALSE)/IF(BK$7=$B430,(13-MONTH($D430)),12),0)</f>
        <v>0</v>
      </c>
      <c r="BL430" s="229">
        <f>IF(AND(BL$7&lt;=$B430+$D$4,BL$9&gt;=$D430),$E430*HLOOKUP(BL$7-$B430+1,INPUTS!$D$63:$X$64,2,FALSE)/IF(BL$7=$B430,(13-MONTH($D430)),12),0)</f>
        <v>0</v>
      </c>
      <c r="BM430" s="229">
        <f>IF(AND(BM$7&lt;=$B430+$D$4,BM$9&gt;=$D430),$E430*HLOOKUP(BM$7-$B430+1,INPUTS!$D$63:$X$64,2,FALSE)/IF(BM$7=$B430,(13-MONTH($D430)),12),0)</f>
        <v>0</v>
      </c>
      <c r="BN430" s="229">
        <f>IF(AND(BN$7&lt;=$B430+$D$4,BN$9&gt;=$D430),$E430*HLOOKUP(BN$7-$B430+1,INPUTS!$D$63:$X$64,2,FALSE)/IF(BN$7=$B430,(13-MONTH($D430)),12),0)</f>
        <v>0</v>
      </c>
      <c r="BO430" s="229">
        <f>IF(AND(BO$7&lt;=$B430+$D$4,BO$9&gt;=$D430),$E430*HLOOKUP(BO$7-$B430+1,INPUTS!$D$63:$X$64,2,FALSE)/IF(BO$7=$B430,(13-MONTH($D430)),12),0)</f>
        <v>0</v>
      </c>
      <c r="BP430" s="229">
        <f>IF(AND(BP$7&lt;=$B430+$D$4,BP$9&gt;=$D430),$E430*HLOOKUP(BP$7-$B430+1,INPUTS!$D$63:$X$64,2,FALSE)/IF(BP$7=$B430,(13-MONTH($D430)),12),0)</f>
        <v>0</v>
      </c>
      <c r="BQ430" s="229">
        <f>IF(AND(BQ$7&lt;=$B430+$D$4,BQ$9&gt;=$D430),$E430*HLOOKUP(BQ$7-$B430+1,INPUTS!$D$63:$X$64,2,FALSE)/IF(BQ$7=$B430,(13-MONTH($D430)),12),0)</f>
        <v>0</v>
      </c>
      <c r="BR430" s="229">
        <f>IF(AND(BR$7&lt;=$B430+$D$4,BR$9&gt;=$D430),$E430*HLOOKUP(BR$7-$B430+1,INPUTS!$D$63:$X$64,2,FALSE)/IF(BR$7=$B430,(13-MONTH($D430)),12),0)</f>
        <v>0</v>
      </c>
      <c r="BS430" s="229">
        <f>IF(AND(BS$7&lt;=$B430+$D$4,BS$9&gt;=$D430),$E430*HLOOKUP(BS$7-$B430+1,INPUTS!$D$63:$X$64,2,FALSE)/IF(BS$7=$B430,(13-MONTH($D430)),12),0)</f>
        <v>0</v>
      </c>
      <c r="BT430" s="229">
        <f>IF(AND(BT$7&lt;=$B430+$D$4,BT$9&gt;=$D430),$E430*HLOOKUP(BT$7-$B430+1,INPUTS!$D$63:$X$64,2,FALSE)/IF(BT$7=$B430,(13-MONTH($D430)),12),0)</f>
        <v>0</v>
      </c>
      <c r="BU430" s="229">
        <f>IF(AND(BU$7&lt;=$B430+$D$4,BU$9&gt;=$D430),$E430*HLOOKUP(BU$7-$B430+1,INPUTS!$D$63:$X$64,2,FALSE)/IF(BU$7=$B430,(13-MONTH($D430)),12),0)</f>
        <v>0</v>
      </c>
      <c r="BV430" s="229">
        <f>IF(AND(BV$7&lt;=$B430+$D$4,BV$9&gt;=$D430),$E430*HLOOKUP(BV$7-$B430+1,INPUTS!$D$63:$X$64,2,FALSE)/IF(BV$7=$B430,(13-MONTH($D430)),12),0)</f>
        <v>0</v>
      </c>
      <c r="BW430" s="229">
        <f>IF(AND(BW$7&lt;=$B430+$D$4,BW$9&gt;=$D430),$E430*HLOOKUP(BW$7-$B430+1,INPUTS!$D$63:$X$64,2,FALSE)/IF(BW$7=$B430,(13-MONTH($D430)),12),0)</f>
        <v>0</v>
      </c>
      <c r="BX430" s="229">
        <f>IF(AND(BX$7&lt;=$B430+$D$4,BX$9&gt;=$D430),$E430*HLOOKUP(BX$7-$B430+1,INPUTS!$D$63:$X$64,2,FALSE)/IF(BX$7=$B430,(13-MONTH($D430)),12),0)</f>
        <v>0</v>
      </c>
      <c r="BY430" s="229">
        <f>IF(AND(BY$7&lt;=$B430+$D$4,BY$9&gt;=$D430),$E430*HLOOKUP(BY$7-$B430+1,INPUTS!$D$63:$X$64,2,FALSE)/IF(BY$7=$B430,(13-MONTH($D430)),12),0)</f>
        <v>0</v>
      </c>
      <c r="BZ430" s="229">
        <f>IF(AND(BZ$7&lt;=$B430+$D$4,BZ$9&gt;=$D430),$E430*HLOOKUP(BZ$7-$B430+1,INPUTS!$D$63:$X$64,2,FALSE)/IF(BZ$7=$B430,(13-MONTH($D430)),12),0)</f>
        <v>0</v>
      </c>
    </row>
    <row r="431" spans="1:78" x14ac:dyDescent="0.2">
      <c r="A431" s="7" t="str">
        <f t="shared" si="368"/>
        <v>Roll-in 7</v>
      </c>
      <c r="B431" s="7">
        <f t="shared" si="364"/>
        <v>2022</v>
      </c>
      <c r="C431" s="7">
        <f t="shared" si="367"/>
        <v>40</v>
      </c>
      <c r="D431" s="165">
        <f t="shared" si="369"/>
        <v>44681</v>
      </c>
      <c r="E431" s="68">
        <f t="shared" si="366"/>
        <v>0</v>
      </c>
      <c r="F431" s="77"/>
      <c r="G431" s="229">
        <f>IF(AND(G$7&lt;=$B431+$D$4,G$9&gt;=$D431),$E431*HLOOKUP(G$7-$B431+1,INPUTS!$D$63:$X$64,2,FALSE)/IF(G$7=$B431,(13-MONTH($D431)),12),0)</f>
        <v>0</v>
      </c>
      <c r="H431" s="229">
        <f>IF(AND(H$7&lt;=$B431+$D$4,H$9&gt;=$D431),$E431*HLOOKUP(H$7-$B431+1,INPUTS!$D$63:$X$64,2,FALSE)/IF(H$7=$B431,(13-MONTH($D431)),12),0)</f>
        <v>0</v>
      </c>
      <c r="I431" s="229">
        <f>IF(AND(I$7&lt;=$B431+$D$4,I$9&gt;=$D431),$E431*HLOOKUP(I$7-$B431+1,INPUTS!$D$63:$X$64,2,FALSE)/IF(I$7=$B431,(13-MONTH($D431)),12),0)</f>
        <v>0</v>
      </c>
      <c r="J431" s="229">
        <f>IF(AND(J$7&lt;=$B431+$D$4,J$9&gt;=$D431),$E431*HLOOKUP(J$7-$B431+1,INPUTS!$D$63:$X$64,2,FALSE)/IF(J$7=$B431,(13-MONTH($D431)),12),0)</f>
        <v>0</v>
      </c>
      <c r="K431" s="229">
        <f>IF(AND(K$7&lt;=$B431+$D$4,K$9&gt;=$D431),$E431*HLOOKUP(K$7-$B431+1,INPUTS!$D$63:$X$64,2,FALSE)/IF(K$7=$B431,(13-MONTH($D431)),12),0)</f>
        <v>0</v>
      </c>
      <c r="L431" s="229">
        <f>IF(AND(L$7&lt;=$B431+$D$4,L$9&gt;=$D431),$E431*HLOOKUP(L$7-$B431+1,INPUTS!$D$63:$X$64,2,FALSE)/IF(L$7=$B431,(13-MONTH($D431)),12),0)</f>
        <v>0</v>
      </c>
      <c r="M431" s="229">
        <f>IF(AND(M$7&lt;=$B431+$D$4,M$9&gt;=$D431),$E431*HLOOKUP(M$7-$B431+1,INPUTS!$D$63:$X$64,2,FALSE)/IF(M$7=$B431,(13-MONTH($D431)),12),0)</f>
        <v>0</v>
      </c>
      <c r="N431" s="229">
        <f>IF(AND(N$7&lt;=$B431+$D$4,N$9&gt;=$D431),$E431*HLOOKUP(N$7-$B431+1,INPUTS!$D$63:$X$64,2,FALSE)/IF(N$7=$B431,(13-MONTH($D431)),12),0)</f>
        <v>0</v>
      </c>
      <c r="O431" s="229">
        <f>IF(AND(O$7&lt;=$B431+$D$4,O$9&gt;=$D431),$E431*HLOOKUP(O$7-$B431+1,INPUTS!$D$63:$X$64,2,FALSE)/IF(O$7=$B431,(13-MONTH($D431)),12),0)</f>
        <v>0</v>
      </c>
      <c r="P431" s="229">
        <f>IF(AND(P$7&lt;=$B431+$D$4,P$9&gt;=$D431),$E431*HLOOKUP(P$7-$B431+1,INPUTS!$D$63:$X$64,2,FALSE)/IF(P$7=$B431,(13-MONTH($D431)),12),0)</f>
        <v>0</v>
      </c>
      <c r="Q431" s="229">
        <f>IF(AND(Q$7&lt;=$B431+$D$4,Q$9&gt;=$D431),$E431*HLOOKUP(Q$7-$B431+1,INPUTS!$D$63:$X$64,2,FALSE)/IF(Q$7=$B431,(13-MONTH($D431)),12),0)</f>
        <v>0</v>
      </c>
      <c r="R431" s="229">
        <f>IF(AND(R$7&lt;=$B431+$D$4,R$9&gt;=$D431),$E431*HLOOKUP(R$7-$B431+1,INPUTS!$D$63:$X$64,2,FALSE)/IF(R$7=$B431,(13-MONTH($D431)),12),0)</f>
        <v>0</v>
      </c>
      <c r="S431" s="229">
        <f>IF(AND(S$7&lt;=$B431+$D$4,S$9&gt;=$D431),$E431*HLOOKUP(S$7-$B431+1,INPUTS!$D$63:$X$64,2,FALSE)/IF(S$7=$B431,(13-MONTH($D431)),12),0)</f>
        <v>0</v>
      </c>
      <c r="T431" s="229">
        <f>IF(AND(T$7&lt;=$B431+$D$4,T$9&gt;=$D431),$E431*HLOOKUP(T$7-$B431+1,INPUTS!$D$63:$X$64,2,FALSE)/IF(T$7=$B431,(13-MONTH($D431)),12),0)</f>
        <v>0</v>
      </c>
      <c r="U431" s="229">
        <f>IF(AND(U$7&lt;=$B431+$D$4,U$9&gt;=$D431),$E431*HLOOKUP(U$7-$B431+1,INPUTS!$D$63:$X$64,2,FALSE)/IF(U$7=$B431,(13-MONTH($D431)),12),0)</f>
        <v>0</v>
      </c>
      <c r="V431" s="229">
        <f>IF(AND(V$7&lt;=$B431+$D$4,V$9&gt;=$D431),$E431*HLOOKUP(V$7-$B431+1,INPUTS!$D$63:$X$64,2,FALSE)/IF(V$7=$B431,(13-MONTH($D431)),12),0)</f>
        <v>0</v>
      </c>
      <c r="W431" s="229">
        <f>IF(AND(W$7&lt;=$B431+$D$4,W$9&gt;=$D431),$E431*HLOOKUP(W$7-$B431+1,INPUTS!$D$63:$X$64,2,FALSE)/IF(W$7=$B431,(13-MONTH($D431)),12),0)</f>
        <v>0</v>
      </c>
      <c r="X431" s="229">
        <f>IF(AND(X$7&lt;=$B431+$D$4,X$9&gt;=$D431),$E431*HLOOKUP(X$7-$B431+1,INPUTS!$D$63:$X$64,2,FALSE)/IF(X$7=$B431,(13-MONTH($D431)),12),0)</f>
        <v>0</v>
      </c>
      <c r="Y431" s="229">
        <f>IF(AND(Y$7&lt;=$B431+$D$4,Y$9&gt;=$D431),$E431*HLOOKUP(Y$7-$B431+1,INPUTS!$D$63:$X$64,2,FALSE)/IF(Y$7=$B431,(13-MONTH($D431)),12),0)</f>
        <v>0</v>
      </c>
      <c r="Z431" s="229">
        <f>IF(AND(Z$7&lt;=$B431+$D$4,Z$9&gt;=$D431),$E431*HLOOKUP(Z$7-$B431+1,INPUTS!$D$63:$X$64,2,FALSE)/IF(Z$7=$B431,(13-MONTH($D431)),12),0)</f>
        <v>0</v>
      </c>
      <c r="AA431" s="229">
        <f>IF(AND(AA$7&lt;=$B431+$D$4,AA$9&gt;=$D431),$E431*HLOOKUP(AA$7-$B431+1,INPUTS!$D$63:$X$64,2,FALSE)/IF(AA$7=$B431,(13-MONTH($D431)),12),0)</f>
        <v>0</v>
      </c>
      <c r="AB431" s="229">
        <f>IF(AND(AB$7&lt;=$B431+$D$4,AB$9&gt;=$D431),$E431*HLOOKUP(AB$7-$B431+1,INPUTS!$D$63:$X$64,2,FALSE)/IF(AB$7=$B431,(13-MONTH($D431)),12),0)</f>
        <v>0</v>
      </c>
      <c r="AC431" s="229">
        <f>IF(AND(AC$7&lt;=$B431+$D$4,AC$9&gt;=$D431),$E431*HLOOKUP(AC$7-$B431+1,INPUTS!$D$63:$X$64,2,FALSE)/IF(AC$7=$B431,(13-MONTH($D431)),12),0)</f>
        <v>0</v>
      </c>
      <c r="AD431" s="229">
        <f>IF(AND(AD$7&lt;=$B431+$D$4,AD$9&gt;=$D431),$E431*HLOOKUP(AD$7-$B431+1,INPUTS!$D$63:$X$64,2,FALSE)/IF(AD$7=$B431,(13-MONTH($D431)),12),0)</f>
        <v>0</v>
      </c>
      <c r="AE431" s="229">
        <f>IF(AND(AE$7&lt;=$B431+$D$4,AE$9&gt;=$D431),$E431*HLOOKUP(AE$7-$B431+1,INPUTS!$D$63:$X$64,2,FALSE)/IF(AE$7=$B431,(13-MONTH($D431)),12),0)</f>
        <v>0</v>
      </c>
      <c r="AF431" s="229">
        <f>IF(AND(AF$7&lt;=$B431+$D$4,AF$9&gt;=$D431),$E431*HLOOKUP(AF$7-$B431+1,INPUTS!$D$63:$X$64,2,FALSE)/IF(AF$7=$B431,(13-MONTH($D431)),12),0)</f>
        <v>0</v>
      </c>
      <c r="AG431" s="229">
        <f>IF(AND(AG$7&lt;=$B431+$D$4,AG$9&gt;=$D431),$E431*HLOOKUP(AG$7-$B431+1,INPUTS!$D$63:$X$64,2,FALSE)/IF(AG$7=$B431,(13-MONTH($D431)),12),0)</f>
        <v>0</v>
      </c>
      <c r="AH431" s="229">
        <f>IF(AND(AH$7&lt;=$B431+$D$4,AH$9&gt;=$D431),$E431*HLOOKUP(AH$7-$B431+1,INPUTS!$D$63:$X$64,2,FALSE)/IF(AH$7=$B431,(13-MONTH($D431)),12),0)</f>
        <v>0</v>
      </c>
      <c r="AI431" s="229">
        <f>IF(AND(AI$7&lt;=$B431+$D$4,AI$9&gt;=$D431),$E431*HLOOKUP(AI$7-$B431+1,INPUTS!$D$63:$X$64,2,FALSE)/IF(AI$7=$B431,(13-MONTH($D431)),12),0)</f>
        <v>0</v>
      </c>
      <c r="AJ431" s="229">
        <f>IF(AND(AJ$7&lt;=$B431+$D$4,AJ$9&gt;=$D431),$E431*HLOOKUP(AJ$7-$B431+1,INPUTS!$D$63:$X$64,2,FALSE)/IF(AJ$7=$B431,(13-MONTH($D431)),12),0)</f>
        <v>0</v>
      </c>
      <c r="AK431" s="229">
        <f>IF(AND(AK$7&lt;=$B431+$D$4,AK$9&gt;=$D431),$E431*HLOOKUP(AK$7-$B431+1,INPUTS!$D$63:$X$64,2,FALSE)/IF(AK$7=$B431,(13-MONTH($D431)),12),0)</f>
        <v>0</v>
      </c>
      <c r="AL431" s="229">
        <f>IF(AND(AL$7&lt;=$B431+$D$4,AL$9&gt;=$D431),$E431*HLOOKUP(AL$7-$B431+1,INPUTS!$D$63:$X$64,2,FALSE)/IF(AL$7=$B431,(13-MONTH($D431)),12),0)</f>
        <v>0</v>
      </c>
      <c r="AM431" s="229">
        <f>IF(AND(AM$7&lt;=$B431+$D$4,AM$9&gt;=$D431),$E431*HLOOKUP(AM$7-$B431+1,INPUTS!$D$63:$X$64,2,FALSE)/IF(AM$7=$B431,(13-MONTH($D431)),12),0)</f>
        <v>0</v>
      </c>
      <c r="AN431" s="229">
        <f>IF(AND(AN$7&lt;=$B431+$D$4,AN$9&gt;=$D431),$E431*HLOOKUP(AN$7-$B431+1,INPUTS!$D$63:$X$64,2,FALSE)/IF(AN$7=$B431,(13-MONTH($D431)),12),0)</f>
        <v>0</v>
      </c>
      <c r="AO431" s="229">
        <f>IF(AND(AO$7&lt;=$B431+$D$4,AO$9&gt;=$D431),$E431*HLOOKUP(AO$7-$B431+1,INPUTS!$D$63:$X$64,2,FALSE)/IF(AO$7=$B431,(13-MONTH($D431)),12),0)</f>
        <v>0</v>
      </c>
      <c r="AP431" s="229">
        <f>IF(AND(AP$7&lt;=$B431+$D$4,AP$9&gt;=$D431),$E431*HLOOKUP(AP$7-$B431+1,INPUTS!$D$63:$X$64,2,FALSE)/IF(AP$7=$B431,(13-MONTH($D431)),12),0)</f>
        <v>0</v>
      </c>
      <c r="AQ431" s="229">
        <f>IF(AND(AQ$7&lt;=$B431+$D$4,AQ$9&gt;=$D431),$E431*HLOOKUP(AQ$7-$B431+1,INPUTS!$D$63:$X$64,2,FALSE)/IF(AQ$7=$B431,(13-MONTH($D431)),12),0)</f>
        <v>0</v>
      </c>
      <c r="AR431" s="229">
        <f>IF(AND(AR$7&lt;=$B431+$D$4,AR$9&gt;=$D431),$E431*HLOOKUP(AR$7-$B431+1,INPUTS!$D$63:$X$64,2,FALSE)/IF(AR$7=$B431,(13-MONTH($D431)),12),0)</f>
        <v>0</v>
      </c>
      <c r="AS431" s="229">
        <f>IF(AND(AS$7&lt;=$B431+$D$4,AS$9&gt;=$D431),$E431*HLOOKUP(AS$7-$B431+1,INPUTS!$D$63:$X$64,2,FALSE)/IF(AS$7=$B431,(13-MONTH($D431)),12),0)</f>
        <v>0</v>
      </c>
      <c r="AT431" s="229">
        <f>IF(AND(AT$7&lt;=$B431+$D$4,AT$9&gt;=$D431),$E431*HLOOKUP(AT$7-$B431+1,INPUTS!$D$63:$X$64,2,FALSE)/IF(AT$7=$B431,(13-MONTH($D431)),12),0)</f>
        <v>0</v>
      </c>
      <c r="AU431" s="229">
        <f>IF(AND(AU$7&lt;=$B431+$D$4,AU$9&gt;=$D431),$E431*HLOOKUP(AU$7-$B431+1,INPUTS!$D$63:$X$64,2,FALSE)/IF(AU$7=$B431,(13-MONTH($D431)),12),0)</f>
        <v>0</v>
      </c>
      <c r="AV431" s="229">
        <f>IF(AND(AV$7&lt;=$B431+$D$4,AV$9&gt;=$D431),$E431*HLOOKUP(AV$7-$B431+1,INPUTS!$D$63:$X$64,2,FALSE)/IF(AV$7=$B431,(13-MONTH($D431)),12),0)</f>
        <v>0</v>
      </c>
      <c r="AW431" s="229">
        <f>IF(AND(AW$7&lt;=$B431+$D$4,AW$9&gt;=$D431),$E431*HLOOKUP(AW$7-$B431+1,INPUTS!$D$63:$X$64,2,FALSE)/IF(AW$7=$B431,(13-MONTH($D431)),12),0)</f>
        <v>0</v>
      </c>
      <c r="AX431" s="229">
        <f>IF(AND(AX$7&lt;=$B431+$D$4,AX$9&gt;=$D431),$E431*HLOOKUP(AX$7-$B431+1,INPUTS!$D$63:$X$64,2,FALSE)/IF(AX$7=$B431,(13-MONTH($D431)),12),0)</f>
        <v>0</v>
      </c>
      <c r="AY431" s="229">
        <f>IF(AND(AY$7&lt;=$B431+$D$4,AY$9&gt;=$D431),$E431*HLOOKUP(AY$7-$B431+1,INPUTS!$D$63:$X$64,2,FALSE)/IF(AY$7=$B431,(13-MONTH($D431)),12),0)</f>
        <v>0</v>
      </c>
      <c r="AZ431" s="229">
        <f>IF(AND(AZ$7&lt;=$B431+$D$4,AZ$9&gt;=$D431),$E431*HLOOKUP(AZ$7-$B431+1,INPUTS!$D$63:$X$64,2,FALSE)/IF(AZ$7=$B431,(13-MONTH($D431)),12),0)</f>
        <v>0</v>
      </c>
      <c r="BA431" s="229">
        <f>IF(AND(BA$7&lt;=$B431+$D$4,BA$9&gt;=$D431),$E431*HLOOKUP(BA$7-$B431+1,INPUTS!$D$63:$X$64,2,FALSE)/IF(BA$7=$B431,(13-MONTH($D431)),12),0)</f>
        <v>0</v>
      </c>
      <c r="BB431" s="229">
        <f>IF(AND(BB$7&lt;=$B431+$D$4,BB$9&gt;=$D431),$E431*HLOOKUP(BB$7-$B431+1,INPUTS!$D$63:$X$64,2,FALSE)/IF(BB$7=$B431,(13-MONTH($D431)),12),0)</f>
        <v>0</v>
      </c>
      <c r="BC431" s="229">
        <f>IF(AND(BC$7&lt;=$B431+$D$4,BC$9&gt;=$D431),$E431*HLOOKUP(BC$7-$B431+1,INPUTS!$D$63:$X$64,2,FALSE)/IF(BC$7=$B431,(13-MONTH($D431)),12),0)</f>
        <v>0</v>
      </c>
      <c r="BD431" s="229">
        <f>IF(AND(BD$7&lt;=$B431+$D$4,BD$9&gt;=$D431),$E431*HLOOKUP(BD$7-$B431+1,INPUTS!$D$63:$X$64,2,FALSE)/IF(BD$7=$B431,(13-MONTH($D431)),12),0)</f>
        <v>0</v>
      </c>
      <c r="BE431" s="229">
        <f>IF(AND(BE$7&lt;=$B431+$D$4,BE$9&gt;=$D431),$E431*HLOOKUP(BE$7-$B431+1,INPUTS!$D$63:$X$64,2,FALSE)/IF(BE$7=$B431,(13-MONTH($D431)),12),0)</f>
        <v>0</v>
      </c>
      <c r="BF431" s="229">
        <f>IF(AND(BF$7&lt;=$B431+$D$4,BF$9&gt;=$D431),$E431*HLOOKUP(BF$7-$B431+1,INPUTS!$D$63:$X$64,2,FALSE)/IF(BF$7=$B431,(13-MONTH($D431)),12),0)</f>
        <v>0</v>
      </c>
      <c r="BG431" s="229">
        <f>IF(AND(BG$7&lt;=$B431+$D$4,BG$9&gt;=$D431),$E431*HLOOKUP(BG$7-$B431+1,INPUTS!$D$63:$X$64,2,FALSE)/IF(BG$7=$B431,(13-MONTH($D431)),12),0)</f>
        <v>0</v>
      </c>
      <c r="BH431" s="229">
        <f>IF(AND(BH$7&lt;=$B431+$D$4,BH$9&gt;=$D431),$E431*HLOOKUP(BH$7-$B431+1,INPUTS!$D$63:$X$64,2,FALSE)/IF(BH$7=$B431,(13-MONTH($D431)),12),0)</f>
        <v>0</v>
      </c>
      <c r="BI431" s="229">
        <f>IF(AND(BI$7&lt;=$B431+$D$4,BI$9&gt;=$D431),$E431*HLOOKUP(BI$7-$B431+1,INPUTS!$D$63:$X$64,2,FALSE)/IF(BI$7=$B431,(13-MONTH($D431)),12),0)</f>
        <v>0</v>
      </c>
      <c r="BJ431" s="229">
        <f>IF(AND(BJ$7&lt;=$B431+$D$4,BJ$9&gt;=$D431),$E431*HLOOKUP(BJ$7-$B431+1,INPUTS!$D$63:$X$64,2,FALSE)/IF(BJ$7=$B431,(13-MONTH($D431)),12),0)</f>
        <v>0</v>
      </c>
      <c r="BK431" s="229">
        <f>IF(AND(BK$7&lt;=$B431+$D$4,BK$9&gt;=$D431),$E431*HLOOKUP(BK$7-$B431+1,INPUTS!$D$63:$X$64,2,FALSE)/IF(BK$7=$B431,(13-MONTH($D431)),12),0)</f>
        <v>0</v>
      </c>
      <c r="BL431" s="229">
        <f>IF(AND(BL$7&lt;=$B431+$D$4,BL$9&gt;=$D431),$E431*HLOOKUP(BL$7-$B431+1,INPUTS!$D$63:$X$64,2,FALSE)/IF(BL$7=$B431,(13-MONTH($D431)),12),0)</f>
        <v>0</v>
      </c>
      <c r="BM431" s="229">
        <f>IF(AND(BM$7&lt;=$B431+$D$4,BM$9&gt;=$D431),$E431*HLOOKUP(BM$7-$B431+1,INPUTS!$D$63:$X$64,2,FALSE)/IF(BM$7=$B431,(13-MONTH($D431)),12),0)</f>
        <v>0</v>
      </c>
      <c r="BN431" s="229">
        <f>IF(AND(BN$7&lt;=$B431+$D$4,BN$9&gt;=$D431),$E431*HLOOKUP(BN$7-$B431+1,INPUTS!$D$63:$X$64,2,FALSE)/IF(BN$7=$B431,(13-MONTH($D431)),12),0)</f>
        <v>0</v>
      </c>
      <c r="BO431" s="229">
        <f>IF(AND(BO$7&lt;=$B431+$D$4,BO$9&gt;=$D431),$E431*HLOOKUP(BO$7-$B431+1,INPUTS!$D$63:$X$64,2,FALSE)/IF(BO$7=$B431,(13-MONTH($D431)),12),0)</f>
        <v>0</v>
      </c>
      <c r="BP431" s="229">
        <f>IF(AND(BP$7&lt;=$B431+$D$4,BP$9&gt;=$D431),$E431*HLOOKUP(BP$7-$B431+1,INPUTS!$D$63:$X$64,2,FALSE)/IF(BP$7=$B431,(13-MONTH($D431)),12),0)</f>
        <v>0</v>
      </c>
      <c r="BQ431" s="229">
        <f>IF(AND(BQ$7&lt;=$B431+$D$4,BQ$9&gt;=$D431),$E431*HLOOKUP(BQ$7-$B431+1,INPUTS!$D$63:$X$64,2,FALSE)/IF(BQ$7=$B431,(13-MONTH($D431)),12),0)</f>
        <v>0</v>
      </c>
      <c r="BR431" s="229">
        <f>IF(AND(BR$7&lt;=$B431+$D$4,BR$9&gt;=$D431),$E431*HLOOKUP(BR$7-$B431+1,INPUTS!$D$63:$X$64,2,FALSE)/IF(BR$7=$B431,(13-MONTH($D431)),12),0)</f>
        <v>0</v>
      </c>
      <c r="BS431" s="229">
        <f>IF(AND(BS$7&lt;=$B431+$D$4,BS$9&gt;=$D431),$E431*HLOOKUP(BS$7-$B431+1,INPUTS!$D$63:$X$64,2,FALSE)/IF(BS$7=$B431,(13-MONTH($D431)),12),0)</f>
        <v>0</v>
      </c>
      <c r="BT431" s="229">
        <f>IF(AND(BT$7&lt;=$B431+$D$4,BT$9&gt;=$D431),$E431*HLOOKUP(BT$7-$B431+1,INPUTS!$D$63:$X$64,2,FALSE)/IF(BT$7=$B431,(13-MONTH($D431)),12),0)</f>
        <v>0</v>
      </c>
      <c r="BU431" s="229">
        <f>IF(AND(BU$7&lt;=$B431+$D$4,BU$9&gt;=$D431),$E431*HLOOKUP(BU$7-$B431+1,INPUTS!$D$63:$X$64,2,FALSE)/IF(BU$7=$B431,(13-MONTH($D431)),12),0)</f>
        <v>0</v>
      </c>
      <c r="BV431" s="229">
        <f>IF(AND(BV$7&lt;=$B431+$D$4,BV$9&gt;=$D431),$E431*HLOOKUP(BV$7-$B431+1,INPUTS!$D$63:$X$64,2,FALSE)/IF(BV$7=$B431,(13-MONTH($D431)),12),0)</f>
        <v>0</v>
      </c>
      <c r="BW431" s="229">
        <f>IF(AND(BW$7&lt;=$B431+$D$4,BW$9&gt;=$D431),$E431*HLOOKUP(BW$7-$B431+1,INPUTS!$D$63:$X$64,2,FALSE)/IF(BW$7=$B431,(13-MONTH($D431)),12),0)</f>
        <v>0</v>
      </c>
      <c r="BX431" s="229">
        <f>IF(AND(BX$7&lt;=$B431+$D$4,BX$9&gt;=$D431),$E431*HLOOKUP(BX$7-$B431+1,INPUTS!$D$63:$X$64,2,FALSE)/IF(BX$7=$B431,(13-MONTH($D431)),12),0)</f>
        <v>0</v>
      </c>
      <c r="BY431" s="229">
        <f>IF(AND(BY$7&lt;=$B431+$D$4,BY$9&gt;=$D431),$E431*HLOOKUP(BY$7-$B431+1,INPUTS!$D$63:$X$64,2,FALSE)/IF(BY$7=$B431,(13-MONTH($D431)),12),0)</f>
        <v>0</v>
      </c>
      <c r="BZ431" s="229">
        <f>IF(AND(BZ$7&lt;=$B431+$D$4,BZ$9&gt;=$D431),$E431*HLOOKUP(BZ$7-$B431+1,INPUTS!$D$63:$X$64,2,FALSE)/IF(BZ$7=$B431,(13-MONTH($D431)),12),0)</f>
        <v>0</v>
      </c>
    </row>
    <row r="432" spans="1:78" x14ac:dyDescent="0.2">
      <c r="A432" s="7" t="str">
        <f t="shared" si="368"/>
        <v>Roll-in 7</v>
      </c>
      <c r="B432" s="7">
        <f t="shared" si="364"/>
        <v>2022</v>
      </c>
      <c r="C432" s="7">
        <f t="shared" si="367"/>
        <v>41</v>
      </c>
      <c r="D432" s="165">
        <f t="shared" si="369"/>
        <v>44712</v>
      </c>
      <c r="E432" s="68">
        <f t="shared" si="366"/>
        <v>0</v>
      </c>
      <c r="F432" s="77"/>
      <c r="G432" s="229">
        <f>IF(AND(G$7&lt;=$B432+$D$4,G$9&gt;=$D432),$E432*HLOOKUP(G$7-$B432+1,INPUTS!$D$63:$X$64,2,FALSE)/IF(G$7=$B432,(13-MONTH($D432)),12),0)</f>
        <v>0</v>
      </c>
      <c r="H432" s="229">
        <f>IF(AND(H$7&lt;=$B432+$D$4,H$9&gt;=$D432),$E432*HLOOKUP(H$7-$B432+1,INPUTS!$D$63:$X$64,2,FALSE)/IF(H$7=$B432,(13-MONTH($D432)),12),0)</f>
        <v>0</v>
      </c>
      <c r="I432" s="229">
        <f>IF(AND(I$7&lt;=$B432+$D$4,I$9&gt;=$D432),$E432*HLOOKUP(I$7-$B432+1,INPUTS!$D$63:$X$64,2,FALSE)/IF(I$7=$B432,(13-MONTH($D432)),12),0)</f>
        <v>0</v>
      </c>
      <c r="J432" s="229">
        <f>IF(AND(J$7&lt;=$B432+$D$4,J$9&gt;=$D432),$E432*HLOOKUP(J$7-$B432+1,INPUTS!$D$63:$X$64,2,FALSE)/IF(J$7=$B432,(13-MONTH($D432)),12),0)</f>
        <v>0</v>
      </c>
      <c r="K432" s="229">
        <f>IF(AND(K$7&lt;=$B432+$D$4,K$9&gt;=$D432),$E432*HLOOKUP(K$7-$B432+1,INPUTS!$D$63:$X$64,2,FALSE)/IF(K$7=$B432,(13-MONTH($D432)),12),0)</f>
        <v>0</v>
      </c>
      <c r="L432" s="229">
        <f>IF(AND(L$7&lt;=$B432+$D$4,L$9&gt;=$D432),$E432*HLOOKUP(L$7-$B432+1,INPUTS!$D$63:$X$64,2,FALSE)/IF(L$7=$B432,(13-MONTH($D432)),12),0)</f>
        <v>0</v>
      </c>
      <c r="M432" s="229">
        <f>IF(AND(M$7&lt;=$B432+$D$4,M$9&gt;=$D432),$E432*HLOOKUP(M$7-$B432+1,INPUTS!$D$63:$X$64,2,FALSE)/IF(M$7=$B432,(13-MONTH($D432)),12),0)</f>
        <v>0</v>
      </c>
      <c r="N432" s="229">
        <f>IF(AND(N$7&lt;=$B432+$D$4,N$9&gt;=$D432),$E432*HLOOKUP(N$7-$B432+1,INPUTS!$D$63:$X$64,2,FALSE)/IF(N$7=$B432,(13-MONTH($D432)),12),0)</f>
        <v>0</v>
      </c>
      <c r="O432" s="229">
        <f>IF(AND(O$7&lt;=$B432+$D$4,O$9&gt;=$D432),$E432*HLOOKUP(O$7-$B432+1,INPUTS!$D$63:$X$64,2,FALSE)/IF(O$7=$B432,(13-MONTH($D432)),12),0)</f>
        <v>0</v>
      </c>
      <c r="P432" s="229">
        <f>IF(AND(P$7&lt;=$B432+$D$4,P$9&gt;=$D432),$E432*HLOOKUP(P$7-$B432+1,INPUTS!$D$63:$X$64,2,FALSE)/IF(P$7=$B432,(13-MONTH($D432)),12),0)</f>
        <v>0</v>
      </c>
      <c r="Q432" s="229">
        <f>IF(AND(Q$7&lt;=$B432+$D$4,Q$9&gt;=$D432),$E432*HLOOKUP(Q$7-$B432+1,INPUTS!$D$63:$X$64,2,FALSE)/IF(Q$7=$B432,(13-MONTH($D432)),12),0)</f>
        <v>0</v>
      </c>
      <c r="R432" s="229">
        <f>IF(AND(R$7&lt;=$B432+$D$4,R$9&gt;=$D432),$E432*HLOOKUP(R$7-$B432+1,INPUTS!$D$63:$X$64,2,FALSE)/IF(R$7=$B432,(13-MONTH($D432)),12),0)</f>
        <v>0</v>
      </c>
      <c r="S432" s="229">
        <f>IF(AND(S$7&lt;=$B432+$D$4,S$9&gt;=$D432),$E432*HLOOKUP(S$7-$B432+1,INPUTS!$D$63:$X$64,2,FALSE)/IF(S$7=$B432,(13-MONTH($D432)),12),0)</f>
        <v>0</v>
      </c>
      <c r="T432" s="229">
        <f>IF(AND(T$7&lt;=$B432+$D$4,T$9&gt;=$D432),$E432*HLOOKUP(T$7-$B432+1,INPUTS!$D$63:$X$64,2,FALSE)/IF(T$7=$B432,(13-MONTH($D432)),12),0)</f>
        <v>0</v>
      </c>
      <c r="U432" s="229">
        <f>IF(AND(U$7&lt;=$B432+$D$4,U$9&gt;=$D432),$E432*HLOOKUP(U$7-$B432+1,INPUTS!$D$63:$X$64,2,FALSE)/IF(U$7=$B432,(13-MONTH($D432)),12),0)</f>
        <v>0</v>
      </c>
      <c r="V432" s="229">
        <f>IF(AND(V$7&lt;=$B432+$D$4,V$9&gt;=$D432),$E432*HLOOKUP(V$7-$B432+1,INPUTS!$D$63:$X$64,2,FALSE)/IF(V$7=$B432,(13-MONTH($D432)),12),0)</f>
        <v>0</v>
      </c>
      <c r="W432" s="229">
        <f>IF(AND(W$7&lt;=$B432+$D$4,W$9&gt;=$D432),$E432*HLOOKUP(W$7-$B432+1,INPUTS!$D$63:$X$64,2,FALSE)/IF(W$7=$B432,(13-MONTH($D432)),12),0)</f>
        <v>0</v>
      </c>
      <c r="X432" s="229">
        <f>IF(AND(X$7&lt;=$B432+$D$4,X$9&gt;=$D432),$E432*HLOOKUP(X$7-$B432+1,INPUTS!$D$63:$X$64,2,FALSE)/IF(X$7=$B432,(13-MONTH($D432)),12),0)</f>
        <v>0</v>
      </c>
      <c r="Y432" s="229">
        <f>IF(AND(Y$7&lt;=$B432+$D$4,Y$9&gt;=$D432),$E432*HLOOKUP(Y$7-$B432+1,INPUTS!$D$63:$X$64,2,FALSE)/IF(Y$7=$B432,(13-MONTH($D432)),12),0)</f>
        <v>0</v>
      </c>
      <c r="Z432" s="229">
        <f>IF(AND(Z$7&lt;=$B432+$D$4,Z$9&gt;=$D432),$E432*HLOOKUP(Z$7-$B432+1,INPUTS!$D$63:$X$64,2,FALSE)/IF(Z$7=$B432,(13-MONTH($D432)),12),0)</f>
        <v>0</v>
      </c>
      <c r="AA432" s="229">
        <f>IF(AND(AA$7&lt;=$B432+$D$4,AA$9&gt;=$D432),$E432*HLOOKUP(AA$7-$B432+1,INPUTS!$D$63:$X$64,2,FALSE)/IF(AA$7=$B432,(13-MONTH($D432)),12),0)</f>
        <v>0</v>
      </c>
      <c r="AB432" s="229">
        <f>IF(AND(AB$7&lt;=$B432+$D$4,AB$9&gt;=$D432),$E432*HLOOKUP(AB$7-$B432+1,INPUTS!$D$63:$X$64,2,FALSE)/IF(AB$7=$B432,(13-MONTH($D432)),12),0)</f>
        <v>0</v>
      </c>
      <c r="AC432" s="229">
        <f>IF(AND(AC$7&lt;=$B432+$D$4,AC$9&gt;=$D432),$E432*HLOOKUP(AC$7-$B432+1,INPUTS!$D$63:$X$64,2,FALSE)/IF(AC$7=$B432,(13-MONTH($D432)),12),0)</f>
        <v>0</v>
      </c>
      <c r="AD432" s="229">
        <f>IF(AND(AD$7&lt;=$B432+$D$4,AD$9&gt;=$D432),$E432*HLOOKUP(AD$7-$B432+1,INPUTS!$D$63:$X$64,2,FALSE)/IF(AD$7=$B432,(13-MONTH($D432)),12),0)</f>
        <v>0</v>
      </c>
      <c r="AE432" s="229">
        <f>IF(AND(AE$7&lt;=$B432+$D$4,AE$9&gt;=$D432),$E432*HLOOKUP(AE$7-$B432+1,INPUTS!$D$63:$X$64,2,FALSE)/IF(AE$7=$B432,(13-MONTH($D432)),12),0)</f>
        <v>0</v>
      </c>
      <c r="AF432" s="229">
        <f>IF(AND(AF$7&lt;=$B432+$D$4,AF$9&gt;=$D432),$E432*HLOOKUP(AF$7-$B432+1,INPUTS!$D$63:$X$64,2,FALSE)/IF(AF$7=$B432,(13-MONTH($D432)),12),0)</f>
        <v>0</v>
      </c>
      <c r="AG432" s="229">
        <f>IF(AND(AG$7&lt;=$B432+$D$4,AG$9&gt;=$D432),$E432*HLOOKUP(AG$7-$B432+1,INPUTS!$D$63:$X$64,2,FALSE)/IF(AG$7=$B432,(13-MONTH($D432)),12),0)</f>
        <v>0</v>
      </c>
      <c r="AH432" s="229">
        <f>IF(AND(AH$7&lt;=$B432+$D$4,AH$9&gt;=$D432),$E432*HLOOKUP(AH$7-$B432+1,INPUTS!$D$63:$X$64,2,FALSE)/IF(AH$7=$B432,(13-MONTH($D432)),12),0)</f>
        <v>0</v>
      </c>
      <c r="AI432" s="229">
        <f>IF(AND(AI$7&lt;=$B432+$D$4,AI$9&gt;=$D432),$E432*HLOOKUP(AI$7-$B432+1,INPUTS!$D$63:$X$64,2,FALSE)/IF(AI$7=$B432,(13-MONTH($D432)),12),0)</f>
        <v>0</v>
      </c>
      <c r="AJ432" s="229">
        <f>IF(AND(AJ$7&lt;=$B432+$D$4,AJ$9&gt;=$D432),$E432*HLOOKUP(AJ$7-$B432+1,INPUTS!$D$63:$X$64,2,FALSE)/IF(AJ$7=$B432,(13-MONTH($D432)),12),0)</f>
        <v>0</v>
      </c>
      <c r="AK432" s="229">
        <f>IF(AND(AK$7&lt;=$B432+$D$4,AK$9&gt;=$D432),$E432*HLOOKUP(AK$7-$B432+1,INPUTS!$D$63:$X$64,2,FALSE)/IF(AK$7=$B432,(13-MONTH($D432)),12),0)</f>
        <v>0</v>
      </c>
      <c r="AL432" s="229">
        <f>IF(AND(AL$7&lt;=$B432+$D$4,AL$9&gt;=$D432),$E432*HLOOKUP(AL$7-$B432+1,INPUTS!$D$63:$X$64,2,FALSE)/IF(AL$7=$B432,(13-MONTH($D432)),12),0)</f>
        <v>0</v>
      </c>
      <c r="AM432" s="229">
        <f>IF(AND(AM$7&lt;=$B432+$D$4,AM$9&gt;=$D432),$E432*HLOOKUP(AM$7-$B432+1,INPUTS!$D$63:$X$64,2,FALSE)/IF(AM$7=$B432,(13-MONTH($D432)),12),0)</f>
        <v>0</v>
      </c>
      <c r="AN432" s="229">
        <f>IF(AND(AN$7&lt;=$B432+$D$4,AN$9&gt;=$D432),$E432*HLOOKUP(AN$7-$B432+1,INPUTS!$D$63:$X$64,2,FALSE)/IF(AN$7=$B432,(13-MONTH($D432)),12),0)</f>
        <v>0</v>
      </c>
      <c r="AO432" s="229">
        <f>IF(AND(AO$7&lt;=$B432+$D$4,AO$9&gt;=$D432),$E432*HLOOKUP(AO$7-$B432+1,INPUTS!$D$63:$X$64,2,FALSE)/IF(AO$7=$B432,(13-MONTH($D432)),12),0)</f>
        <v>0</v>
      </c>
      <c r="AP432" s="229">
        <f>IF(AND(AP$7&lt;=$B432+$D$4,AP$9&gt;=$D432),$E432*HLOOKUP(AP$7-$B432+1,INPUTS!$D$63:$X$64,2,FALSE)/IF(AP$7=$B432,(13-MONTH($D432)),12),0)</f>
        <v>0</v>
      </c>
      <c r="AQ432" s="229">
        <f>IF(AND(AQ$7&lt;=$B432+$D$4,AQ$9&gt;=$D432),$E432*HLOOKUP(AQ$7-$B432+1,INPUTS!$D$63:$X$64,2,FALSE)/IF(AQ$7=$B432,(13-MONTH($D432)),12),0)</f>
        <v>0</v>
      </c>
      <c r="AR432" s="229">
        <f>IF(AND(AR$7&lt;=$B432+$D$4,AR$9&gt;=$D432),$E432*HLOOKUP(AR$7-$B432+1,INPUTS!$D$63:$X$64,2,FALSE)/IF(AR$7=$B432,(13-MONTH($D432)),12),0)</f>
        <v>0</v>
      </c>
      <c r="AS432" s="229">
        <f>IF(AND(AS$7&lt;=$B432+$D$4,AS$9&gt;=$D432),$E432*HLOOKUP(AS$7-$B432+1,INPUTS!$D$63:$X$64,2,FALSE)/IF(AS$7=$B432,(13-MONTH($D432)),12),0)</f>
        <v>0</v>
      </c>
      <c r="AT432" s="229">
        <f>IF(AND(AT$7&lt;=$B432+$D$4,AT$9&gt;=$D432),$E432*HLOOKUP(AT$7-$B432+1,INPUTS!$D$63:$X$64,2,FALSE)/IF(AT$7=$B432,(13-MONTH($D432)),12),0)</f>
        <v>0</v>
      </c>
      <c r="AU432" s="229">
        <f>IF(AND(AU$7&lt;=$B432+$D$4,AU$9&gt;=$D432),$E432*HLOOKUP(AU$7-$B432+1,INPUTS!$D$63:$X$64,2,FALSE)/IF(AU$7=$B432,(13-MONTH($D432)),12),0)</f>
        <v>0</v>
      </c>
      <c r="AV432" s="229">
        <f>IF(AND(AV$7&lt;=$B432+$D$4,AV$9&gt;=$D432),$E432*HLOOKUP(AV$7-$B432+1,INPUTS!$D$63:$X$64,2,FALSE)/IF(AV$7=$B432,(13-MONTH($D432)),12),0)</f>
        <v>0</v>
      </c>
      <c r="AW432" s="229">
        <f>IF(AND(AW$7&lt;=$B432+$D$4,AW$9&gt;=$D432),$E432*HLOOKUP(AW$7-$B432+1,INPUTS!$D$63:$X$64,2,FALSE)/IF(AW$7=$B432,(13-MONTH($D432)),12),0)</f>
        <v>0</v>
      </c>
      <c r="AX432" s="229">
        <f>IF(AND(AX$7&lt;=$B432+$D$4,AX$9&gt;=$D432),$E432*HLOOKUP(AX$7-$B432+1,INPUTS!$D$63:$X$64,2,FALSE)/IF(AX$7=$B432,(13-MONTH($D432)),12),0)</f>
        <v>0</v>
      </c>
      <c r="AY432" s="229">
        <f>IF(AND(AY$7&lt;=$B432+$D$4,AY$9&gt;=$D432),$E432*HLOOKUP(AY$7-$B432+1,INPUTS!$D$63:$X$64,2,FALSE)/IF(AY$7=$B432,(13-MONTH($D432)),12),0)</f>
        <v>0</v>
      </c>
      <c r="AZ432" s="229">
        <f>IF(AND(AZ$7&lt;=$B432+$D$4,AZ$9&gt;=$D432),$E432*HLOOKUP(AZ$7-$B432+1,INPUTS!$D$63:$X$64,2,FALSE)/IF(AZ$7=$B432,(13-MONTH($D432)),12),0)</f>
        <v>0</v>
      </c>
      <c r="BA432" s="229">
        <f>IF(AND(BA$7&lt;=$B432+$D$4,BA$9&gt;=$D432),$E432*HLOOKUP(BA$7-$B432+1,INPUTS!$D$63:$X$64,2,FALSE)/IF(BA$7=$B432,(13-MONTH($D432)),12),0)</f>
        <v>0</v>
      </c>
      <c r="BB432" s="229">
        <f>IF(AND(BB$7&lt;=$B432+$D$4,BB$9&gt;=$D432),$E432*HLOOKUP(BB$7-$B432+1,INPUTS!$D$63:$X$64,2,FALSE)/IF(BB$7=$B432,(13-MONTH($D432)),12),0)</f>
        <v>0</v>
      </c>
      <c r="BC432" s="229">
        <f>IF(AND(BC$7&lt;=$B432+$D$4,BC$9&gt;=$D432),$E432*HLOOKUP(BC$7-$B432+1,INPUTS!$D$63:$X$64,2,FALSE)/IF(BC$7=$B432,(13-MONTH($D432)),12),0)</f>
        <v>0</v>
      </c>
      <c r="BD432" s="229">
        <f>IF(AND(BD$7&lt;=$B432+$D$4,BD$9&gt;=$D432),$E432*HLOOKUP(BD$7-$B432+1,INPUTS!$D$63:$X$64,2,FALSE)/IF(BD$7=$B432,(13-MONTH($D432)),12),0)</f>
        <v>0</v>
      </c>
      <c r="BE432" s="229">
        <f>IF(AND(BE$7&lt;=$B432+$D$4,BE$9&gt;=$D432),$E432*HLOOKUP(BE$7-$B432+1,INPUTS!$D$63:$X$64,2,FALSE)/IF(BE$7=$B432,(13-MONTH($D432)),12),0)</f>
        <v>0</v>
      </c>
      <c r="BF432" s="229">
        <f>IF(AND(BF$7&lt;=$B432+$D$4,BF$9&gt;=$D432),$E432*HLOOKUP(BF$7-$B432+1,INPUTS!$D$63:$X$64,2,FALSE)/IF(BF$7=$B432,(13-MONTH($D432)),12),0)</f>
        <v>0</v>
      </c>
      <c r="BG432" s="229">
        <f>IF(AND(BG$7&lt;=$B432+$D$4,BG$9&gt;=$D432),$E432*HLOOKUP(BG$7-$B432+1,INPUTS!$D$63:$X$64,2,FALSE)/IF(BG$7=$B432,(13-MONTH($D432)),12),0)</f>
        <v>0</v>
      </c>
      <c r="BH432" s="229">
        <f>IF(AND(BH$7&lt;=$B432+$D$4,BH$9&gt;=$D432),$E432*HLOOKUP(BH$7-$B432+1,INPUTS!$D$63:$X$64,2,FALSE)/IF(BH$7=$B432,(13-MONTH($D432)),12),0)</f>
        <v>0</v>
      </c>
      <c r="BI432" s="229">
        <f>IF(AND(BI$7&lt;=$B432+$D$4,BI$9&gt;=$D432),$E432*HLOOKUP(BI$7-$B432+1,INPUTS!$D$63:$X$64,2,FALSE)/IF(BI$7=$B432,(13-MONTH($D432)),12),0)</f>
        <v>0</v>
      </c>
      <c r="BJ432" s="229">
        <f>IF(AND(BJ$7&lt;=$B432+$D$4,BJ$9&gt;=$D432),$E432*HLOOKUP(BJ$7-$B432+1,INPUTS!$D$63:$X$64,2,FALSE)/IF(BJ$7=$B432,(13-MONTH($D432)),12),0)</f>
        <v>0</v>
      </c>
      <c r="BK432" s="229">
        <f>IF(AND(BK$7&lt;=$B432+$D$4,BK$9&gt;=$D432),$E432*HLOOKUP(BK$7-$B432+1,INPUTS!$D$63:$X$64,2,FALSE)/IF(BK$7=$B432,(13-MONTH($D432)),12),0)</f>
        <v>0</v>
      </c>
      <c r="BL432" s="229">
        <f>IF(AND(BL$7&lt;=$B432+$D$4,BL$9&gt;=$D432),$E432*HLOOKUP(BL$7-$B432+1,INPUTS!$D$63:$X$64,2,FALSE)/IF(BL$7=$B432,(13-MONTH($D432)),12),0)</f>
        <v>0</v>
      </c>
      <c r="BM432" s="229">
        <f>IF(AND(BM$7&lt;=$B432+$D$4,BM$9&gt;=$D432),$E432*HLOOKUP(BM$7-$B432+1,INPUTS!$D$63:$X$64,2,FALSE)/IF(BM$7=$B432,(13-MONTH($D432)),12),0)</f>
        <v>0</v>
      </c>
      <c r="BN432" s="229">
        <f>IF(AND(BN$7&lt;=$B432+$D$4,BN$9&gt;=$D432),$E432*HLOOKUP(BN$7-$B432+1,INPUTS!$D$63:$X$64,2,FALSE)/IF(BN$7=$B432,(13-MONTH($D432)),12),0)</f>
        <v>0</v>
      </c>
      <c r="BO432" s="229">
        <f>IF(AND(BO$7&lt;=$B432+$D$4,BO$9&gt;=$D432),$E432*HLOOKUP(BO$7-$B432+1,INPUTS!$D$63:$X$64,2,FALSE)/IF(BO$7=$B432,(13-MONTH($D432)),12),0)</f>
        <v>0</v>
      </c>
      <c r="BP432" s="229">
        <f>IF(AND(BP$7&lt;=$B432+$D$4,BP$9&gt;=$D432),$E432*HLOOKUP(BP$7-$B432+1,INPUTS!$D$63:$X$64,2,FALSE)/IF(BP$7=$B432,(13-MONTH($D432)),12),0)</f>
        <v>0</v>
      </c>
      <c r="BQ432" s="229">
        <f>IF(AND(BQ$7&lt;=$B432+$D$4,BQ$9&gt;=$D432),$E432*HLOOKUP(BQ$7-$B432+1,INPUTS!$D$63:$X$64,2,FALSE)/IF(BQ$7=$B432,(13-MONTH($D432)),12),0)</f>
        <v>0</v>
      </c>
      <c r="BR432" s="229">
        <f>IF(AND(BR$7&lt;=$B432+$D$4,BR$9&gt;=$D432),$E432*HLOOKUP(BR$7-$B432+1,INPUTS!$D$63:$X$64,2,FALSE)/IF(BR$7=$B432,(13-MONTH($D432)),12),0)</f>
        <v>0</v>
      </c>
      <c r="BS432" s="229">
        <f>IF(AND(BS$7&lt;=$B432+$D$4,BS$9&gt;=$D432),$E432*HLOOKUP(BS$7-$B432+1,INPUTS!$D$63:$X$64,2,FALSE)/IF(BS$7=$B432,(13-MONTH($D432)),12),0)</f>
        <v>0</v>
      </c>
      <c r="BT432" s="229">
        <f>IF(AND(BT$7&lt;=$B432+$D$4,BT$9&gt;=$D432),$E432*HLOOKUP(BT$7-$B432+1,INPUTS!$D$63:$X$64,2,FALSE)/IF(BT$7=$B432,(13-MONTH($D432)),12),0)</f>
        <v>0</v>
      </c>
      <c r="BU432" s="229">
        <f>IF(AND(BU$7&lt;=$B432+$D$4,BU$9&gt;=$D432),$E432*HLOOKUP(BU$7-$B432+1,INPUTS!$D$63:$X$64,2,FALSE)/IF(BU$7=$B432,(13-MONTH($D432)),12),0)</f>
        <v>0</v>
      </c>
      <c r="BV432" s="229">
        <f>IF(AND(BV$7&lt;=$B432+$D$4,BV$9&gt;=$D432),$E432*HLOOKUP(BV$7-$B432+1,INPUTS!$D$63:$X$64,2,FALSE)/IF(BV$7=$B432,(13-MONTH($D432)),12),0)</f>
        <v>0</v>
      </c>
      <c r="BW432" s="229">
        <f>IF(AND(BW$7&lt;=$B432+$D$4,BW$9&gt;=$D432),$E432*HLOOKUP(BW$7-$B432+1,INPUTS!$D$63:$X$64,2,FALSE)/IF(BW$7=$B432,(13-MONTH($D432)),12),0)</f>
        <v>0</v>
      </c>
      <c r="BX432" s="229">
        <f>IF(AND(BX$7&lt;=$B432+$D$4,BX$9&gt;=$D432),$E432*HLOOKUP(BX$7-$B432+1,INPUTS!$D$63:$X$64,2,FALSE)/IF(BX$7=$B432,(13-MONTH($D432)),12),0)</f>
        <v>0</v>
      </c>
      <c r="BY432" s="229">
        <f>IF(AND(BY$7&lt;=$B432+$D$4,BY$9&gt;=$D432),$E432*HLOOKUP(BY$7-$B432+1,INPUTS!$D$63:$X$64,2,FALSE)/IF(BY$7=$B432,(13-MONTH($D432)),12),0)</f>
        <v>0</v>
      </c>
      <c r="BZ432" s="229">
        <f>IF(AND(BZ$7&lt;=$B432+$D$4,BZ$9&gt;=$D432),$E432*HLOOKUP(BZ$7-$B432+1,INPUTS!$D$63:$X$64,2,FALSE)/IF(BZ$7=$B432,(13-MONTH($D432)),12),0)</f>
        <v>0</v>
      </c>
    </row>
    <row r="433" spans="1:78" x14ac:dyDescent="0.2">
      <c r="A433" s="7" t="str">
        <f t="shared" si="368"/>
        <v>Roll-in 7</v>
      </c>
      <c r="B433" s="7">
        <f t="shared" si="364"/>
        <v>2022</v>
      </c>
      <c r="C433" s="7">
        <f t="shared" si="367"/>
        <v>42</v>
      </c>
      <c r="D433" s="165">
        <f t="shared" si="369"/>
        <v>44742</v>
      </c>
      <c r="E433" s="68">
        <f t="shared" si="366"/>
        <v>0</v>
      </c>
      <c r="F433" s="77"/>
      <c r="G433" s="229">
        <f>IF(AND(G$7&lt;=$B433+$D$4,G$9&gt;=$D433),$E433*HLOOKUP(G$7-$B433+1,INPUTS!$D$63:$X$64,2,FALSE)/IF(G$7=$B433,(13-MONTH($D433)),12),0)</f>
        <v>0</v>
      </c>
      <c r="H433" s="229">
        <f>IF(AND(H$7&lt;=$B433+$D$4,H$9&gt;=$D433),$E433*HLOOKUP(H$7-$B433+1,INPUTS!$D$63:$X$64,2,FALSE)/IF(H$7=$B433,(13-MONTH($D433)),12),0)</f>
        <v>0</v>
      </c>
      <c r="I433" s="229">
        <f>IF(AND(I$7&lt;=$B433+$D$4,I$9&gt;=$D433),$E433*HLOOKUP(I$7-$B433+1,INPUTS!$D$63:$X$64,2,FALSE)/IF(I$7=$B433,(13-MONTH($D433)),12),0)</f>
        <v>0</v>
      </c>
      <c r="J433" s="229">
        <f>IF(AND(J$7&lt;=$B433+$D$4,J$9&gt;=$D433),$E433*HLOOKUP(J$7-$B433+1,INPUTS!$D$63:$X$64,2,FALSE)/IF(J$7=$B433,(13-MONTH($D433)),12),0)</f>
        <v>0</v>
      </c>
      <c r="K433" s="229">
        <f>IF(AND(K$7&lt;=$B433+$D$4,K$9&gt;=$D433),$E433*HLOOKUP(K$7-$B433+1,INPUTS!$D$63:$X$64,2,FALSE)/IF(K$7=$B433,(13-MONTH($D433)),12),0)</f>
        <v>0</v>
      </c>
      <c r="L433" s="229">
        <f>IF(AND(L$7&lt;=$B433+$D$4,L$9&gt;=$D433),$E433*HLOOKUP(L$7-$B433+1,INPUTS!$D$63:$X$64,2,FALSE)/IF(L$7=$B433,(13-MONTH($D433)),12),0)</f>
        <v>0</v>
      </c>
      <c r="M433" s="229">
        <f>IF(AND(M$7&lt;=$B433+$D$4,M$9&gt;=$D433),$E433*HLOOKUP(M$7-$B433+1,INPUTS!$D$63:$X$64,2,FALSE)/IF(M$7=$B433,(13-MONTH($D433)),12),0)</f>
        <v>0</v>
      </c>
      <c r="N433" s="229">
        <f>IF(AND(N$7&lt;=$B433+$D$4,N$9&gt;=$D433),$E433*HLOOKUP(N$7-$B433+1,INPUTS!$D$63:$X$64,2,FALSE)/IF(N$7=$B433,(13-MONTH($D433)),12),0)</f>
        <v>0</v>
      </c>
      <c r="O433" s="229">
        <f>IF(AND(O$7&lt;=$B433+$D$4,O$9&gt;=$D433),$E433*HLOOKUP(O$7-$B433+1,INPUTS!$D$63:$X$64,2,FALSE)/IF(O$7=$B433,(13-MONTH($D433)),12),0)</f>
        <v>0</v>
      </c>
      <c r="P433" s="229">
        <f>IF(AND(P$7&lt;=$B433+$D$4,P$9&gt;=$D433),$E433*HLOOKUP(P$7-$B433+1,INPUTS!$D$63:$X$64,2,FALSE)/IF(P$7=$B433,(13-MONTH($D433)),12),0)</f>
        <v>0</v>
      </c>
      <c r="Q433" s="229">
        <f>IF(AND(Q$7&lt;=$B433+$D$4,Q$9&gt;=$D433),$E433*HLOOKUP(Q$7-$B433+1,INPUTS!$D$63:$X$64,2,FALSE)/IF(Q$7=$B433,(13-MONTH($D433)),12),0)</f>
        <v>0</v>
      </c>
      <c r="R433" s="229">
        <f>IF(AND(R$7&lt;=$B433+$D$4,R$9&gt;=$D433),$E433*HLOOKUP(R$7-$B433+1,INPUTS!$D$63:$X$64,2,FALSE)/IF(R$7=$B433,(13-MONTH($D433)),12),0)</f>
        <v>0</v>
      </c>
      <c r="S433" s="229">
        <f>IF(AND(S$7&lt;=$B433+$D$4,S$9&gt;=$D433),$E433*HLOOKUP(S$7-$B433+1,INPUTS!$D$63:$X$64,2,FALSE)/IF(S$7=$B433,(13-MONTH($D433)),12),0)</f>
        <v>0</v>
      </c>
      <c r="T433" s="229">
        <f>IF(AND(T$7&lt;=$B433+$D$4,T$9&gt;=$D433),$E433*HLOOKUP(T$7-$B433+1,INPUTS!$D$63:$X$64,2,FALSE)/IF(T$7=$B433,(13-MONTH($D433)),12),0)</f>
        <v>0</v>
      </c>
      <c r="U433" s="229">
        <f>IF(AND(U$7&lt;=$B433+$D$4,U$9&gt;=$D433),$E433*HLOOKUP(U$7-$B433+1,INPUTS!$D$63:$X$64,2,FALSE)/IF(U$7=$B433,(13-MONTH($D433)),12),0)</f>
        <v>0</v>
      </c>
      <c r="V433" s="229">
        <f>IF(AND(V$7&lt;=$B433+$D$4,V$9&gt;=$D433),$E433*HLOOKUP(V$7-$B433+1,INPUTS!$D$63:$X$64,2,FALSE)/IF(V$7=$B433,(13-MONTH($D433)),12),0)</f>
        <v>0</v>
      </c>
      <c r="W433" s="229">
        <f>IF(AND(W$7&lt;=$B433+$D$4,W$9&gt;=$D433),$E433*HLOOKUP(W$7-$B433+1,INPUTS!$D$63:$X$64,2,FALSE)/IF(W$7=$B433,(13-MONTH($D433)),12),0)</f>
        <v>0</v>
      </c>
      <c r="X433" s="229">
        <f>IF(AND(X$7&lt;=$B433+$D$4,X$9&gt;=$D433),$E433*HLOOKUP(X$7-$B433+1,INPUTS!$D$63:$X$64,2,FALSE)/IF(X$7=$B433,(13-MONTH($D433)),12),0)</f>
        <v>0</v>
      </c>
      <c r="Y433" s="229">
        <f>IF(AND(Y$7&lt;=$B433+$D$4,Y$9&gt;=$D433),$E433*HLOOKUP(Y$7-$B433+1,INPUTS!$D$63:$X$64,2,FALSE)/IF(Y$7=$B433,(13-MONTH($D433)),12),0)</f>
        <v>0</v>
      </c>
      <c r="Z433" s="229">
        <f>IF(AND(Z$7&lt;=$B433+$D$4,Z$9&gt;=$D433),$E433*HLOOKUP(Z$7-$B433+1,INPUTS!$D$63:$X$64,2,FALSE)/IF(Z$7=$B433,(13-MONTH($D433)),12),0)</f>
        <v>0</v>
      </c>
      <c r="AA433" s="229">
        <f>IF(AND(AA$7&lt;=$B433+$D$4,AA$9&gt;=$D433),$E433*HLOOKUP(AA$7-$B433+1,INPUTS!$D$63:$X$64,2,FALSE)/IF(AA$7=$B433,(13-MONTH($D433)),12),0)</f>
        <v>0</v>
      </c>
      <c r="AB433" s="229">
        <f>IF(AND(AB$7&lt;=$B433+$D$4,AB$9&gt;=$D433),$E433*HLOOKUP(AB$7-$B433+1,INPUTS!$D$63:$X$64,2,FALSE)/IF(AB$7=$B433,(13-MONTH($D433)),12),0)</f>
        <v>0</v>
      </c>
      <c r="AC433" s="229">
        <f>IF(AND(AC$7&lt;=$B433+$D$4,AC$9&gt;=$D433),$E433*HLOOKUP(AC$7-$B433+1,INPUTS!$D$63:$X$64,2,FALSE)/IF(AC$7=$B433,(13-MONTH($D433)),12),0)</f>
        <v>0</v>
      </c>
      <c r="AD433" s="229">
        <f>IF(AND(AD$7&lt;=$B433+$D$4,AD$9&gt;=$D433),$E433*HLOOKUP(AD$7-$B433+1,INPUTS!$D$63:$X$64,2,FALSE)/IF(AD$7=$B433,(13-MONTH($D433)),12),0)</f>
        <v>0</v>
      </c>
      <c r="AE433" s="229">
        <f>IF(AND(AE$7&lt;=$B433+$D$4,AE$9&gt;=$D433),$E433*HLOOKUP(AE$7-$B433+1,INPUTS!$D$63:$X$64,2,FALSE)/IF(AE$7=$B433,(13-MONTH($D433)),12),0)</f>
        <v>0</v>
      </c>
      <c r="AF433" s="229">
        <f>IF(AND(AF$7&lt;=$B433+$D$4,AF$9&gt;=$D433),$E433*HLOOKUP(AF$7-$B433+1,INPUTS!$D$63:$X$64,2,FALSE)/IF(AF$7=$B433,(13-MONTH($D433)),12),0)</f>
        <v>0</v>
      </c>
      <c r="AG433" s="229">
        <f>IF(AND(AG$7&lt;=$B433+$D$4,AG$9&gt;=$D433),$E433*HLOOKUP(AG$7-$B433+1,INPUTS!$D$63:$X$64,2,FALSE)/IF(AG$7=$B433,(13-MONTH($D433)),12),0)</f>
        <v>0</v>
      </c>
      <c r="AH433" s="229">
        <f>IF(AND(AH$7&lt;=$B433+$D$4,AH$9&gt;=$D433),$E433*HLOOKUP(AH$7-$B433+1,INPUTS!$D$63:$X$64,2,FALSE)/IF(AH$7=$B433,(13-MONTH($D433)),12),0)</f>
        <v>0</v>
      </c>
      <c r="AI433" s="229">
        <f>IF(AND(AI$7&lt;=$B433+$D$4,AI$9&gt;=$D433),$E433*HLOOKUP(AI$7-$B433+1,INPUTS!$D$63:$X$64,2,FALSE)/IF(AI$7=$B433,(13-MONTH($D433)),12),0)</f>
        <v>0</v>
      </c>
      <c r="AJ433" s="229">
        <f>IF(AND(AJ$7&lt;=$B433+$D$4,AJ$9&gt;=$D433),$E433*HLOOKUP(AJ$7-$B433+1,INPUTS!$D$63:$X$64,2,FALSE)/IF(AJ$7=$B433,(13-MONTH($D433)),12),0)</f>
        <v>0</v>
      </c>
      <c r="AK433" s="229">
        <f>IF(AND(AK$7&lt;=$B433+$D$4,AK$9&gt;=$D433),$E433*HLOOKUP(AK$7-$B433+1,INPUTS!$D$63:$X$64,2,FALSE)/IF(AK$7=$B433,(13-MONTH($D433)),12),0)</f>
        <v>0</v>
      </c>
      <c r="AL433" s="229">
        <f>IF(AND(AL$7&lt;=$B433+$D$4,AL$9&gt;=$D433),$E433*HLOOKUP(AL$7-$B433+1,INPUTS!$D$63:$X$64,2,FALSE)/IF(AL$7=$B433,(13-MONTH($D433)),12),0)</f>
        <v>0</v>
      </c>
      <c r="AM433" s="229">
        <f>IF(AND(AM$7&lt;=$B433+$D$4,AM$9&gt;=$D433),$E433*HLOOKUP(AM$7-$B433+1,INPUTS!$D$63:$X$64,2,FALSE)/IF(AM$7=$B433,(13-MONTH($D433)),12),0)</f>
        <v>0</v>
      </c>
      <c r="AN433" s="229">
        <f>IF(AND(AN$7&lt;=$B433+$D$4,AN$9&gt;=$D433),$E433*HLOOKUP(AN$7-$B433+1,INPUTS!$D$63:$X$64,2,FALSE)/IF(AN$7=$B433,(13-MONTH($D433)),12),0)</f>
        <v>0</v>
      </c>
      <c r="AO433" s="229">
        <f>IF(AND(AO$7&lt;=$B433+$D$4,AO$9&gt;=$D433),$E433*HLOOKUP(AO$7-$B433+1,INPUTS!$D$63:$X$64,2,FALSE)/IF(AO$7=$B433,(13-MONTH($D433)),12),0)</f>
        <v>0</v>
      </c>
      <c r="AP433" s="229">
        <f>IF(AND(AP$7&lt;=$B433+$D$4,AP$9&gt;=$D433),$E433*HLOOKUP(AP$7-$B433+1,INPUTS!$D$63:$X$64,2,FALSE)/IF(AP$7=$B433,(13-MONTH($D433)),12),0)</f>
        <v>0</v>
      </c>
      <c r="AQ433" s="229">
        <f>IF(AND(AQ$7&lt;=$B433+$D$4,AQ$9&gt;=$D433),$E433*HLOOKUP(AQ$7-$B433+1,INPUTS!$D$63:$X$64,2,FALSE)/IF(AQ$7=$B433,(13-MONTH($D433)),12),0)</f>
        <v>0</v>
      </c>
      <c r="AR433" s="229">
        <f>IF(AND(AR$7&lt;=$B433+$D$4,AR$9&gt;=$D433),$E433*HLOOKUP(AR$7-$B433+1,INPUTS!$D$63:$X$64,2,FALSE)/IF(AR$7=$B433,(13-MONTH($D433)),12),0)</f>
        <v>0</v>
      </c>
      <c r="AS433" s="229">
        <f>IF(AND(AS$7&lt;=$B433+$D$4,AS$9&gt;=$D433),$E433*HLOOKUP(AS$7-$B433+1,INPUTS!$D$63:$X$64,2,FALSE)/IF(AS$7=$B433,(13-MONTH($D433)),12),0)</f>
        <v>0</v>
      </c>
      <c r="AT433" s="229">
        <f>IF(AND(AT$7&lt;=$B433+$D$4,AT$9&gt;=$D433),$E433*HLOOKUP(AT$7-$B433+1,INPUTS!$D$63:$X$64,2,FALSE)/IF(AT$7=$B433,(13-MONTH($D433)),12),0)</f>
        <v>0</v>
      </c>
      <c r="AU433" s="229">
        <f>IF(AND(AU$7&lt;=$B433+$D$4,AU$9&gt;=$D433),$E433*HLOOKUP(AU$7-$B433+1,INPUTS!$D$63:$X$64,2,FALSE)/IF(AU$7=$B433,(13-MONTH($D433)),12),0)</f>
        <v>0</v>
      </c>
      <c r="AV433" s="229">
        <f>IF(AND(AV$7&lt;=$B433+$D$4,AV$9&gt;=$D433),$E433*HLOOKUP(AV$7-$B433+1,INPUTS!$D$63:$X$64,2,FALSE)/IF(AV$7=$B433,(13-MONTH($D433)),12),0)</f>
        <v>0</v>
      </c>
      <c r="AW433" s="229">
        <f>IF(AND(AW$7&lt;=$B433+$D$4,AW$9&gt;=$D433),$E433*HLOOKUP(AW$7-$B433+1,INPUTS!$D$63:$X$64,2,FALSE)/IF(AW$7=$B433,(13-MONTH($D433)),12),0)</f>
        <v>0</v>
      </c>
      <c r="AX433" s="229">
        <f>IF(AND(AX$7&lt;=$B433+$D$4,AX$9&gt;=$D433),$E433*HLOOKUP(AX$7-$B433+1,INPUTS!$D$63:$X$64,2,FALSE)/IF(AX$7=$B433,(13-MONTH($D433)),12),0)</f>
        <v>0</v>
      </c>
      <c r="AY433" s="229">
        <f>IF(AND(AY$7&lt;=$B433+$D$4,AY$9&gt;=$D433),$E433*HLOOKUP(AY$7-$B433+1,INPUTS!$D$63:$X$64,2,FALSE)/IF(AY$7=$B433,(13-MONTH($D433)),12),0)</f>
        <v>0</v>
      </c>
      <c r="AZ433" s="229">
        <f>IF(AND(AZ$7&lt;=$B433+$D$4,AZ$9&gt;=$D433),$E433*HLOOKUP(AZ$7-$B433+1,INPUTS!$D$63:$X$64,2,FALSE)/IF(AZ$7=$B433,(13-MONTH($D433)),12),0)</f>
        <v>0</v>
      </c>
      <c r="BA433" s="229">
        <f>IF(AND(BA$7&lt;=$B433+$D$4,BA$9&gt;=$D433),$E433*HLOOKUP(BA$7-$B433+1,INPUTS!$D$63:$X$64,2,FALSE)/IF(BA$7=$B433,(13-MONTH($D433)),12),0)</f>
        <v>0</v>
      </c>
      <c r="BB433" s="229">
        <f>IF(AND(BB$7&lt;=$B433+$D$4,BB$9&gt;=$D433),$E433*HLOOKUP(BB$7-$B433+1,INPUTS!$D$63:$X$64,2,FALSE)/IF(BB$7=$B433,(13-MONTH($D433)),12),0)</f>
        <v>0</v>
      </c>
      <c r="BC433" s="229">
        <f>IF(AND(BC$7&lt;=$B433+$D$4,BC$9&gt;=$D433),$E433*HLOOKUP(BC$7-$B433+1,INPUTS!$D$63:$X$64,2,FALSE)/IF(BC$7=$B433,(13-MONTH($D433)),12),0)</f>
        <v>0</v>
      </c>
      <c r="BD433" s="229">
        <f>IF(AND(BD$7&lt;=$B433+$D$4,BD$9&gt;=$D433),$E433*HLOOKUP(BD$7-$B433+1,INPUTS!$D$63:$X$64,2,FALSE)/IF(BD$7=$B433,(13-MONTH($D433)),12),0)</f>
        <v>0</v>
      </c>
      <c r="BE433" s="229">
        <f>IF(AND(BE$7&lt;=$B433+$D$4,BE$9&gt;=$D433),$E433*HLOOKUP(BE$7-$B433+1,INPUTS!$D$63:$X$64,2,FALSE)/IF(BE$7=$B433,(13-MONTH($D433)),12),0)</f>
        <v>0</v>
      </c>
      <c r="BF433" s="229">
        <f>IF(AND(BF$7&lt;=$B433+$D$4,BF$9&gt;=$D433),$E433*HLOOKUP(BF$7-$B433+1,INPUTS!$D$63:$X$64,2,FALSE)/IF(BF$7=$B433,(13-MONTH($D433)),12),0)</f>
        <v>0</v>
      </c>
      <c r="BG433" s="229">
        <f>IF(AND(BG$7&lt;=$B433+$D$4,BG$9&gt;=$D433),$E433*HLOOKUP(BG$7-$B433+1,INPUTS!$D$63:$X$64,2,FALSE)/IF(BG$7=$B433,(13-MONTH($D433)),12),0)</f>
        <v>0</v>
      </c>
      <c r="BH433" s="229">
        <f>IF(AND(BH$7&lt;=$B433+$D$4,BH$9&gt;=$D433),$E433*HLOOKUP(BH$7-$B433+1,INPUTS!$D$63:$X$64,2,FALSE)/IF(BH$7=$B433,(13-MONTH($D433)),12),0)</f>
        <v>0</v>
      </c>
      <c r="BI433" s="229">
        <f>IF(AND(BI$7&lt;=$B433+$D$4,BI$9&gt;=$D433),$E433*HLOOKUP(BI$7-$B433+1,INPUTS!$D$63:$X$64,2,FALSE)/IF(BI$7=$B433,(13-MONTH($D433)),12),0)</f>
        <v>0</v>
      </c>
      <c r="BJ433" s="229">
        <f>IF(AND(BJ$7&lt;=$B433+$D$4,BJ$9&gt;=$D433),$E433*HLOOKUP(BJ$7-$B433+1,INPUTS!$D$63:$X$64,2,FALSE)/IF(BJ$7=$B433,(13-MONTH($D433)),12),0)</f>
        <v>0</v>
      </c>
      <c r="BK433" s="229">
        <f>IF(AND(BK$7&lt;=$B433+$D$4,BK$9&gt;=$D433),$E433*HLOOKUP(BK$7-$B433+1,INPUTS!$D$63:$X$64,2,FALSE)/IF(BK$7=$B433,(13-MONTH($D433)),12),0)</f>
        <v>0</v>
      </c>
      <c r="BL433" s="229">
        <f>IF(AND(BL$7&lt;=$B433+$D$4,BL$9&gt;=$D433),$E433*HLOOKUP(BL$7-$B433+1,INPUTS!$D$63:$X$64,2,FALSE)/IF(BL$7=$B433,(13-MONTH($D433)),12),0)</f>
        <v>0</v>
      </c>
      <c r="BM433" s="229">
        <f>IF(AND(BM$7&lt;=$B433+$D$4,BM$9&gt;=$D433),$E433*HLOOKUP(BM$7-$B433+1,INPUTS!$D$63:$X$64,2,FALSE)/IF(BM$7=$B433,(13-MONTH($D433)),12),0)</f>
        <v>0</v>
      </c>
      <c r="BN433" s="229">
        <f>IF(AND(BN$7&lt;=$B433+$D$4,BN$9&gt;=$D433),$E433*HLOOKUP(BN$7-$B433+1,INPUTS!$D$63:$X$64,2,FALSE)/IF(BN$7=$B433,(13-MONTH($D433)),12),0)</f>
        <v>0</v>
      </c>
      <c r="BO433" s="229">
        <f>IF(AND(BO$7&lt;=$B433+$D$4,BO$9&gt;=$D433),$E433*HLOOKUP(BO$7-$B433+1,INPUTS!$D$63:$X$64,2,FALSE)/IF(BO$7=$B433,(13-MONTH($D433)),12),0)</f>
        <v>0</v>
      </c>
      <c r="BP433" s="229">
        <f>IF(AND(BP$7&lt;=$B433+$D$4,BP$9&gt;=$D433),$E433*HLOOKUP(BP$7-$B433+1,INPUTS!$D$63:$X$64,2,FALSE)/IF(BP$7=$B433,(13-MONTH($D433)),12),0)</f>
        <v>0</v>
      </c>
      <c r="BQ433" s="229">
        <f>IF(AND(BQ$7&lt;=$B433+$D$4,BQ$9&gt;=$D433),$E433*HLOOKUP(BQ$7-$B433+1,INPUTS!$D$63:$X$64,2,FALSE)/IF(BQ$7=$B433,(13-MONTH($D433)),12),0)</f>
        <v>0</v>
      </c>
      <c r="BR433" s="229">
        <f>IF(AND(BR$7&lt;=$B433+$D$4,BR$9&gt;=$D433),$E433*HLOOKUP(BR$7-$B433+1,INPUTS!$D$63:$X$64,2,FALSE)/IF(BR$7=$B433,(13-MONTH($D433)),12),0)</f>
        <v>0</v>
      </c>
      <c r="BS433" s="229">
        <f>IF(AND(BS$7&lt;=$B433+$D$4,BS$9&gt;=$D433),$E433*HLOOKUP(BS$7-$B433+1,INPUTS!$D$63:$X$64,2,FALSE)/IF(BS$7=$B433,(13-MONTH($D433)),12),0)</f>
        <v>0</v>
      </c>
      <c r="BT433" s="229">
        <f>IF(AND(BT$7&lt;=$B433+$D$4,BT$9&gt;=$D433),$E433*HLOOKUP(BT$7-$B433+1,INPUTS!$D$63:$X$64,2,FALSE)/IF(BT$7=$B433,(13-MONTH($D433)),12),0)</f>
        <v>0</v>
      </c>
      <c r="BU433" s="229">
        <f>IF(AND(BU$7&lt;=$B433+$D$4,BU$9&gt;=$D433),$E433*HLOOKUP(BU$7-$B433+1,INPUTS!$D$63:$X$64,2,FALSE)/IF(BU$7=$B433,(13-MONTH($D433)),12),0)</f>
        <v>0</v>
      </c>
      <c r="BV433" s="229">
        <f>IF(AND(BV$7&lt;=$B433+$D$4,BV$9&gt;=$D433),$E433*HLOOKUP(BV$7-$B433+1,INPUTS!$D$63:$X$64,2,FALSE)/IF(BV$7=$B433,(13-MONTH($D433)),12),0)</f>
        <v>0</v>
      </c>
      <c r="BW433" s="229">
        <f>IF(AND(BW$7&lt;=$B433+$D$4,BW$9&gt;=$D433),$E433*HLOOKUP(BW$7-$B433+1,INPUTS!$D$63:$X$64,2,FALSE)/IF(BW$7=$B433,(13-MONTH($D433)),12),0)</f>
        <v>0</v>
      </c>
      <c r="BX433" s="229">
        <f>IF(AND(BX$7&lt;=$B433+$D$4,BX$9&gt;=$D433),$E433*HLOOKUP(BX$7-$B433+1,INPUTS!$D$63:$X$64,2,FALSE)/IF(BX$7=$B433,(13-MONTH($D433)),12),0)</f>
        <v>0</v>
      </c>
      <c r="BY433" s="229">
        <f>IF(AND(BY$7&lt;=$B433+$D$4,BY$9&gt;=$D433),$E433*HLOOKUP(BY$7-$B433+1,INPUTS!$D$63:$X$64,2,FALSE)/IF(BY$7=$B433,(13-MONTH($D433)),12),0)</f>
        <v>0</v>
      </c>
      <c r="BZ433" s="229">
        <f>IF(AND(BZ$7&lt;=$B433+$D$4,BZ$9&gt;=$D433),$E433*HLOOKUP(BZ$7-$B433+1,INPUTS!$D$63:$X$64,2,FALSE)/IF(BZ$7=$B433,(13-MONTH($D433)),12),0)</f>
        <v>0</v>
      </c>
    </row>
    <row r="434" spans="1:78" x14ac:dyDescent="0.2">
      <c r="A434" s="7" t="str">
        <f t="shared" si="368"/>
        <v>Roll-in 7</v>
      </c>
      <c r="B434" s="7">
        <f t="shared" si="364"/>
        <v>2022</v>
      </c>
      <c r="C434" s="7">
        <f t="shared" si="367"/>
        <v>43</v>
      </c>
      <c r="D434" s="165">
        <f t="shared" si="369"/>
        <v>44773</v>
      </c>
      <c r="E434" s="68">
        <f t="shared" si="366"/>
        <v>0</v>
      </c>
      <c r="F434" s="77"/>
      <c r="G434" s="229">
        <f>IF(AND(G$7&lt;=$B434+$D$4,G$9&gt;=$D434),$E434*HLOOKUP(G$7-$B434+1,INPUTS!$D$63:$X$64,2,FALSE)/IF(G$7=$B434,(13-MONTH($D434)),12),0)</f>
        <v>0</v>
      </c>
      <c r="H434" s="229">
        <f>IF(AND(H$7&lt;=$B434+$D$4,H$9&gt;=$D434),$E434*HLOOKUP(H$7-$B434+1,INPUTS!$D$63:$X$64,2,FALSE)/IF(H$7=$B434,(13-MONTH($D434)),12),0)</f>
        <v>0</v>
      </c>
      <c r="I434" s="229">
        <f>IF(AND(I$7&lt;=$B434+$D$4,I$9&gt;=$D434),$E434*HLOOKUP(I$7-$B434+1,INPUTS!$D$63:$X$64,2,FALSE)/IF(I$7=$B434,(13-MONTH($D434)),12),0)</f>
        <v>0</v>
      </c>
      <c r="J434" s="229">
        <f>IF(AND(J$7&lt;=$B434+$D$4,J$9&gt;=$D434),$E434*HLOOKUP(J$7-$B434+1,INPUTS!$D$63:$X$64,2,FALSE)/IF(J$7=$B434,(13-MONTH($D434)),12),0)</f>
        <v>0</v>
      </c>
      <c r="K434" s="229">
        <f>IF(AND(K$7&lt;=$B434+$D$4,K$9&gt;=$D434),$E434*HLOOKUP(K$7-$B434+1,INPUTS!$D$63:$X$64,2,FALSE)/IF(K$7=$B434,(13-MONTH($D434)),12),0)</f>
        <v>0</v>
      </c>
      <c r="L434" s="229">
        <f>IF(AND(L$7&lt;=$B434+$D$4,L$9&gt;=$D434),$E434*HLOOKUP(L$7-$B434+1,INPUTS!$D$63:$X$64,2,FALSE)/IF(L$7=$B434,(13-MONTH($D434)),12),0)</f>
        <v>0</v>
      </c>
      <c r="M434" s="229">
        <f>IF(AND(M$7&lt;=$B434+$D$4,M$9&gt;=$D434),$E434*HLOOKUP(M$7-$B434+1,INPUTS!$D$63:$X$64,2,FALSE)/IF(M$7=$B434,(13-MONTH($D434)),12),0)</f>
        <v>0</v>
      </c>
      <c r="N434" s="229">
        <f>IF(AND(N$7&lt;=$B434+$D$4,N$9&gt;=$D434),$E434*HLOOKUP(N$7-$B434+1,INPUTS!$D$63:$X$64,2,FALSE)/IF(N$7=$B434,(13-MONTH($D434)),12),0)</f>
        <v>0</v>
      </c>
      <c r="O434" s="229">
        <f>IF(AND(O$7&lt;=$B434+$D$4,O$9&gt;=$D434),$E434*HLOOKUP(O$7-$B434+1,INPUTS!$D$63:$X$64,2,FALSE)/IF(O$7=$B434,(13-MONTH($D434)),12),0)</f>
        <v>0</v>
      </c>
      <c r="P434" s="229">
        <f>IF(AND(P$7&lt;=$B434+$D$4,P$9&gt;=$D434),$E434*HLOOKUP(P$7-$B434+1,INPUTS!$D$63:$X$64,2,FALSE)/IF(P$7=$B434,(13-MONTH($D434)),12),0)</f>
        <v>0</v>
      </c>
      <c r="Q434" s="229">
        <f>IF(AND(Q$7&lt;=$B434+$D$4,Q$9&gt;=$D434),$E434*HLOOKUP(Q$7-$B434+1,INPUTS!$D$63:$X$64,2,FALSE)/IF(Q$7=$B434,(13-MONTH($D434)),12),0)</f>
        <v>0</v>
      </c>
      <c r="R434" s="229">
        <f>IF(AND(R$7&lt;=$B434+$D$4,R$9&gt;=$D434),$E434*HLOOKUP(R$7-$B434+1,INPUTS!$D$63:$X$64,2,FALSE)/IF(R$7=$B434,(13-MONTH($D434)),12),0)</f>
        <v>0</v>
      </c>
      <c r="S434" s="229">
        <f>IF(AND(S$7&lt;=$B434+$D$4,S$9&gt;=$D434),$E434*HLOOKUP(S$7-$B434+1,INPUTS!$D$63:$X$64,2,FALSE)/IF(S$7=$B434,(13-MONTH($D434)),12),0)</f>
        <v>0</v>
      </c>
      <c r="T434" s="229">
        <f>IF(AND(T$7&lt;=$B434+$D$4,T$9&gt;=$D434),$E434*HLOOKUP(T$7-$B434+1,INPUTS!$D$63:$X$64,2,FALSE)/IF(T$7=$B434,(13-MONTH($D434)),12),0)</f>
        <v>0</v>
      </c>
      <c r="U434" s="229">
        <f>IF(AND(U$7&lt;=$B434+$D$4,U$9&gt;=$D434),$E434*HLOOKUP(U$7-$B434+1,INPUTS!$D$63:$X$64,2,FALSE)/IF(U$7=$B434,(13-MONTH($D434)),12),0)</f>
        <v>0</v>
      </c>
      <c r="V434" s="229">
        <f>IF(AND(V$7&lt;=$B434+$D$4,V$9&gt;=$D434),$E434*HLOOKUP(V$7-$B434+1,INPUTS!$D$63:$X$64,2,FALSE)/IF(V$7=$B434,(13-MONTH($D434)),12),0)</f>
        <v>0</v>
      </c>
      <c r="W434" s="229">
        <f>IF(AND(W$7&lt;=$B434+$D$4,W$9&gt;=$D434),$E434*HLOOKUP(W$7-$B434+1,INPUTS!$D$63:$X$64,2,FALSE)/IF(W$7=$B434,(13-MONTH($D434)),12),0)</f>
        <v>0</v>
      </c>
      <c r="X434" s="229">
        <f>IF(AND(X$7&lt;=$B434+$D$4,X$9&gt;=$D434),$E434*HLOOKUP(X$7-$B434+1,INPUTS!$D$63:$X$64,2,FALSE)/IF(X$7=$B434,(13-MONTH($D434)),12),0)</f>
        <v>0</v>
      </c>
      <c r="Y434" s="229">
        <f>IF(AND(Y$7&lt;=$B434+$D$4,Y$9&gt;=$D434),$E434*HLOOKUP(Y$7-$B434+1,INPUTS!$D$63:$X$64,2,FALSE)/IF(Y$7=$B434,(13-MONTH($D434)),12),0)</f>
        <v>0</v>
      </c>
      <c r="Z434" s="229">
        <f>IF(AND(Z$7&lt;=$B434+$D$4,Z$9&gt;=$D434),$E434*HLOOKUP(Z$7-$B434+1,INPUTS!$D$63:$X$64,2,FALSE)/IF(Z$7=$B434,(13-MONTH($D434)),12),0)</f>
        <v>0</v>
      </c>
      <c r="AA434" s="229">
        <f>IF(AND(AA$7&lt;=$B434+$D$4,AA$9&gt;=$D434),$E434*HLOOKUP(AA$7-$B434+1,INPUTS!$D$63:$X$64,2,FALSE)/IF(AA$7=$B434,(13-MONTH($D434)),12),0)</f>
        <v>0</v>
      </c>
      <c r="AB434" s="229">
        <f>IF(AND(AB$7&lt;=$B434+$D$4,AB$9&gt;=$D434),$E434*HLOOKUP(AB$7-$B434+1,INPUTS!$D$63:$X$64,2,FALSE)/IF(AB$7=$B434,(13-MONTH($D434)),12),0)</f>
        <v>0</v>
      </c>
      <c r="AC434" s="229">
        <f>IF(AND(AC$7&lt;=$B434+$D$4,AC$9&gt;=$D434),$E434*HLOOKUP(AC$7-$B434+1,INPUTS!$D$63:$X$64,2,FALSE)/IF(AC$7=$B434,(13-MONTH($D434)),12),0)</f>
        <v>0</v>
      </c>
      <c r="AD434" s="229">
        <f>IF(AND(AD$7&lt;=$B434+$D$4,AD$9&gt;=$D434),$E434*HLOOKUP(AD$7-$B434+1,INPUTS!$D$63:$X$64,2,FALSE)/IF(AD$7=$B434,(13-MONTH($D434)),12),0)</f>
        <v>0</v>
      </c>
      <c r="AE434" s="229">
        <f>IF(AND(AE$7&lt;=$B434+$D$4,AE$9&gt;=$D434),$E434*HLOOKUP(AE$7-$B434+1,INPUTS!$D$63:$X$64,2,FALSE)/IF(AE$7=$B434,(13-MONTH($D434)),12),0)</f>
        <v>0</v>
      </c>
      <c r="AF434" s="229">
        <f>IF(AND(AF$7&lt;=$B434+$D$4,AF$9&gt;=$D434),$E434*HLOOKUP(AF$7-$B434+1,INPUTS!$D$63:$X$64,2,FALSE)/IF(AF$7=$B434,(13-MONTH($D434)),12),0)</f>
        <v>0</v>
      </c>
      <c r="AG434" s="229">
        <f>IF(AND(AG$7&lt;=$B434+$D$4,AG$9&gt;=$D434),$E434*HLOOKUP(AG$7-$B434+1,INPUTS!$D$63:$X$64,2,FALSE)/IF(AG$7=$B434,(13-MONTH($D434)),12),0)</f>
        <v>0</v>
      </c>
      <c r="AH434" s="229">
        <f>IF(AND(AH$7&lt;=$B434+$D$4,AH$9&gt;=$D434),$E434*HLOOKUP(AH$7-$B434+1,INPUTS!$D$63:$X$64,2,FALSE)/IF(AH$7=$B434,(13-MONTH($D434)),12),0)</f>
        <v>0</v>
      </c>
      <c r="AI434" s="229">
        <f>IF(AND(AI$7&lt;=$B434+$D$4,AI$9&gt;=$D434),$E434*HLOOKUP(AI$7-$B434+1,INPUTS!$D$63:$X$64,2,FALSE)/IF(AI$7=$B434,(13-MONTH($D434)),12),0)</f>
        <v>0</v>
      </c>
      <c r="AJ434" s="229">
        <f>IF(AND(AJ$7&lt;=$B434+$D$4,AJ$9&gt;=$D434),$E434*HLOOKUP(AJ$7-$B434+1,INPUTS!$D$63:$X$64,2,FALSE)/IF(AJ$7=$B434,(13-MONTH($D434)),12),0)</f>
        <v>0</v>
      </c>
      <c r="AK434" s="229">
        <f>IF(AND(AK$7&lt;=$B434+$D$4,AK$9&gt;=$D434),$E434*HLOOKUP(AK$7-$B434+1,INPUTS!$D$63:$X$64,2,FALSE)/IF(AK$7=$B434,(13-MONTH($D434)),12),0)</f>
        <v>0</v>
      </c>
      <c r="AL434" s="229">
        <f>IF(AND(AL$7&lt;=$B434+$D$4,AL$9&gt;=$D434),$E434*HLOOKUP(AL$7-$B434+1,INPUTS!$D$63:$X$64,2,FALSE)/IF(AL$7=$B434,(13-MONTH($D434)),12),0)</f>
        <v>0</v>
      </c>
      <c r="AM434" s="229">
        <f>IF(AND(AM$7&lt;=$B434+$D$4,AM$9&gt;=$D434),$E434*HLOOKUP(AM$7-$B434+1,INPUTS!$D$63:$X$64,2,FALSE)/IF(AM$7=$B434,(13-MONTH($D434)),12),0)</f>
        <v>0</v>
      </c>
      <c r="AN434" s="229">
        <f>IF(AND(AN$7&lt;=$B434+$D$4,AN$9&gt;=$D434),$E434*HLOOKUP(AN$7-$B434+1,INPUTS!$D$63:$X$64,2,FALSE)/IF(AN$7=$B434,(13-MONTH($D434)),12),0)</f>
        <v>0</v>
      </c>
      <c r="AO434" s="229">
        <f>IF(AND(AO$7&lt;=$B434+$D$4,AO$9&gt;=$D434),$E434*HLOOKUP(AO$7-$B434+1,INPUTS!$D$63:$X$64,2,FALSE)/IF(AO$7=$B434,(13-MONTH($D434)),12),0)</f>
        <v>0</v>
      </c>
      <c r="AP434" s="229">
        <f>IF(AND(AP$7&lt;=$B434+$D$4,AP$9&gt;=$D434),$E434*HLOOKUP(AP$7-$B434+1,INPUTS!$D$63:$X$64,2,FALSE)/IF(AP$7=$B434,(13-MONTH($D434)),12),0)</f>
        <v>0</v>
      </c>
      <c r="AQ434" s="229">
        <f>IF(AND(AQ$7&lt;=$B434+$D$4,AQ$9&gt;=$D434),$E434*HLOOKUP(AQ$7-$B434+1,INPUTS!$D$63:$X$64,2,FALSE)/IF(AQ$7=$B434,(13-MONTH($D434)),12),0)</f>
        <v>0</v>
      </c>
      <c r="AR434" s="229">
        <f>IF(AND(AR$7&lt;=$B434+$D$4,AR$9&gt;=$D434),$E434*HLOOKUP(AR$7-$B434+1,INPUTS!$D$63:$X$64,2,FALSE)/IF(AR$7=$B434,(13-MONTH($D434)),12),0)</f>
        <v>0</v>
      </c>
      <c r="AS434" s="229">
        <f>IF(AND(AS$7&lt;=$B434+$D$4,AS$9&gt;=$D434),$E434*HLOOKUP(AS$7-$B434+1,INPUTS!$D$63:$X$64,2,FALSE)/IF(AS$7=$B434,(13-MONTH($D434)),12),0)</f>
        <v>0</v>
      </c>
      <c r="AT434" s="229">
        <f>IF(AND(AT$7&lt;=$B434+$D$4,AT$9&gt;=$D434),$E434*HLOOKUP(AT$7-$B434+1,INPUTS!$D$63:$X$64,2,FALSE)/IF(AT$7=$B434,(13-MONTH($D434)),12),0)</f>
        <v>0</v>
      </c>
      <c r="AU434" s="229">
        <f>IF(AND(AU$7&lt;=$B434+$D$4,AU$9&gt;=$D434),$E434*HLOOKUP(AU$7-$B434+1,INPUTS!$D$63:$X$64,2,FALSE)/IF(AU$7=$B434,(13-MONTH($D434)),12),0)</f>
        <v>0</v>
      </c>
      <c r="AV434" s="229">
        <f>IF(AND(AV$7&lt;=$B434+$D$4,AV$9&gt;=$D434),$E434*HLOOKUP(AV$7-$B434+1,INPUTS!$D$63:$X$64,2,FALSE)/IF(AV$7=$B434,(13-MONTH($D434)),12),0)</f>
        <v>0</v>
      </c>
      <c r="AW434" s="229">
        <f>IF(AND(AW$7&lt;=$B434+$D$4,AW$9&gt;=$D434),$E434*HLOOKUP(AW$7-$B434+1,INPUTS!$D$63:$X$64,2,FALSE)/IF(AW$7=$B434,(13-MONTH($D434)),12),0)</f>
        <v>0</v>
      </c>
      <c r="AX434" s="229">
        <f>IF(AND(AX$7&lt;=$B434+$D$4,AX$9&gt;=$D434),$E434*HLOOKUP(AX$7-$B434+1,INPUTS!$D$63:$X$64,2,FALSE)/IF(AX$7=$B434,(13-MONTH($D434)),12),0)</f>
        <v>0</v>
      </c>
      <c r="AY434" s="229">
        <f>IF(AND(AY$7&lt;=$B434+$D$4,AY$9&gt;=$D434),$E434*HLOOKUP(AY$7-$B434+1,INPUTS!$D$63:$X$64,2,FALSE)/IF(AY$7=$B434,(13-MONTH($D434)),12),0)</f>
        <v>0</v>
      </c>
      <c r="AZ434" s="229">
        <f>IF(AND(AZ$7&lt;=$B434+$D$4,AZ$9&gt;=$D434),$E434*HLOOKUP(AZ$7-$B434+1,INPUTS!$D$63:$X$64,2,FALSE)/IF(AZ$7=$B434,(13-MONTH($D434)),12),0)</f>
        <v>0</v>
      </c>
      <c r="BA434" s="229">
        <f>IF(AND(BA$7&lt;=$B434+$D$4,BA$9&gt;=$D434),$E434*HLOOKUP(BA$7-$B434+1,INPUTS!$D$63:$X$64,2,FALSE)/IF(BA$7=$B434,(13-MONTH($D434)),12),0)</f>
        <v>0</v>
      </c>
      <c r="BB434" s="229">
        <f>IF(AND(BB$7&lt;=$B434+$D$4,BB$9&gt;=$D434),$E434*HLOOKUP(BB$7-$B434+1,INPUTS!$D$63:$X$64,2,FALSE)/IF(BB$7=$B434,(13-MONTH($D434)),12),0)</f>
        <v>0</v>
      </c>
      <c r="BC434" s="229">
        <f>IF(AND(BC$7&lt;=$B434+$D$4,BC$9&gt;=$D434),$E434*HLOOKUP(BC$7-$B434+1,INPUTS!$D$63:$X$64,2,FALSE)/IF(BC$7=$B434,(13-MONTH($D434)),12),0)</f>
        <v>0</v>
      </c>
      <c r="BD434" s="229">
        <f>IF(AND(BD$7&lt;=$B434+$D$4,BD$9&gt;=$D434),$E434*HLOOKUP(BD$7-$B434+1,INPUTS!$D$63:$X$64,2,FALSE)/IF(BD$7=$B434,(13-MONTH($D434)),12),0)</f>
        <v>0</v>
      </c>
      <c r="BE434" s="229">
        <f>IF(AND(BE$7&lt;=$B434+$D$4,BE$9&gt;=$D434),$E434*HLOOKUP(BE$7-$B434+1,INPUTS!$D$63:$X$64,2,FALSE)/IF(BE$7=$B434,(13-MONTH($D434)),12),0)</f>
        <v>0</v>
      </c>
      <c r="BF434" s="229">
        <f>IF(AND(BF$7&lt;=$B434+$D$4,BF$9&gt;=$D434),$E434*HLOOKUP(BF$7-$B434+1,INPUTS!$D$63:$X$64,2,FALSE)/IF(BF$7=$B434,(13-MONTH($D434)),12),0)</f>
        <v>0</v>
      </c>
      <c r="BG434" s="229">
        <f>IF(AND(BG$7&lt;=$B434+$D$4,BG$9&gt;=$D434),$E434*HLOOKUP(BG$7-$B434+1,INPUTS!$D$63:$X$64,2,FALSE)/IF(BG$7=$B434,(13-MONTH($D434)),12),0)</f>
        <v>0</v>
      </c>
      <c r="BH434" s="229">
        <f>IF(AND(BH$7&lt;=$B434+$D$4,BH$9&gt;=$D434),$E434*HLOOKUP(BH$7-$B434+1,INPUTS!$D$63:$X$64,2,FALSE)/IF(BH$7=$B434,(13-MONTH($D434)),12),0)</f>
        <v>0</v>
      </c>
      <c r="BI434" s="229">
        <f>IF(AND(BI$7&lt;=$B434+$D$4,BI$9&gt;=$D434),$E434*HLOOKUP(BI$7-$B434+1,INPUTS!$D$63:$X$64,2,FALSE)/IF(BI$7=$B434,(13-MONTH($D434)),12),0)</f>
        <v>0</v>
      </c>
      <c r="BJ434" s="229">
        <f>IF(AND(BJ$7&lt;=$B434+$D$4,BJ$9&gt;=$D434),$E434*HLOOKUP(BJ$7-$B434+1,INPUTS!$D$63:$X$64,2,FALSE)/IF(BJ$7=$B434,(13-MONTH($D434)),12),0)</f>
        <v>0</v>
      </c>
      <c r="BK434" s="229">
        <f>IF(AND(BK$7&lt;=$B434+$D$4,BK$9&gt;=$D434),$E434*HLOOKUP(BK$7-$B434+1,INPUTS!$D$63:$X$64,2,FALSE)/IF(BK$7=$B434,(13-MONTH($D434)),12),0)</f>
        <v>0</v>
      </c>
      <c r="BL434" s="229">
        <f>IF(AND(BL$7&lt;=$B434+$D$4,BL$9&gt;=$D434),$E434*HLOOKUP(BL$7-$B434+1,INPUTS!$D$63:$X$64,2,FALSE)/IF(BL$7=$B434,(13-MONTH($D434)),12),0)</f>
        <v>0</v>
      </c>
      <c r="BM434" s="229">
        <f>IF(AND(BM$7&lt;=$B434+$D$4,BM$9&gt;=$D434),$E434*HLOOKUP(BM$7-$B434+1,INPUTS!$D$63:$X$64,2,FALSE)/IF(BM$7=$B434,(13-MONTH($D434)),12),0)</f>
        <v>0</v>
      </c>
      <c r="BN434" s="229">
        <f>IF(AND(BN$7&lt;=$B434+$D$4,BN$9&gt;=$D434),$E434*HLOOKUP(BN$7-$B434+1,INPUTS!$D$63:$X$64,2,FALSE)/IF(BN$7=$B434,(13-MONTH($D434)),12),0)</f>
        <v>0</v>
      </c>
      <c r="BO434" s="229">
        <f>IF(AND(BO$7&lt;=$B434+$D$4,BO$9&gt;=$D434),$E434*HLOOKUP(BO$7-$B434+1,INPUTS!$D$63:$X$64,2,FALSE)/IF(BO$7=$B434,(13-MONTH($D434)),12),0)</f>
        <v>0</v>
      </c>
      <c r="BP434" s="229">
        <f>IF(AND(BP$7&lt;=$B434+$D$4,BP$9&gt;=$D434),$E434*HLOOKUP(BP$7-$B434+1,INPUTS!$D$63:$X$64,2,FALSE)/IF(BP$7=$B434,(13-MONTH($D434)),12),0)</f>
        <v>0</v>
      </c>
      <c r="BQ434" s="229">
        <f>IF(AND(BQ$7&lt;=$B434+$D$4,BQ$9&gt;=$D434),$E434*HLOOKUP(BQ$7-$B434+1,INPUTS!$D$63:$X$64,2,FALSE)/IF(BQ$7=$B434,(13-MONTH($D434)),12),0)</f>
        <v>0</v>
      </c>
      <c r="BR434" s="229">
        <f>IF(AND(BR$7&lt;=$B434+$D$4,BR$9&gt;=$D434),$E434*HLOOKUP(BR$7-$B434+1,INPUTS!$D$63:$X$64,2,FALSE)/IF(BR$7=$B434,(13-MONTH($D434)),12),0)</f>
        <v>0</v>
      </c>
      <c r="BS434" s="229">
        <f>IF(AND(BS$7&lt;=$B434+$D$4,BS$9&gt;=$D434),$E434*HLOOKUP(BS$7-$B434+1,INPUTS!$D$63:$X$64,2,FALSE)/IF(BS$7=$B434,(13-MONTH($D434)),12),0)</f>
        <v>0</v>
      </c>
      <c r="BT434" s="229">
        <f>IF(AND(BT$7&lt;=$B434+$D$4,BT$9&gt;=$D434),$E434*HLOOKUP(BT$7-$B434+1,INPUTS!$D$63:$X$64,2,FALSE)/IF(BT$7=$B434,(13-MONTH($D434)),12),0)</f>
        <v>0</v>
      </c>
      <c r="BU434" s="229">
        <f>IF(AND(BU$7&lt;=$B434+$D$4,BU$9&gt;=$D434),$E434*HLOOKUP(BU$7-$B434+1,INPUTS!$D$63:$X$64,2,FALSE)/IF(BU$7=$B434,(13-MONTH($D434)),12),0)</f>
        <v>0</v>
      </c>
      <c r="BV434" s="229">
        <f>IF(AND(BV$7&lt;=$B434+$D$4,BV$9&gt;=$D434),$E434*HLOOKUP(BV$7-$B434+1,INPUTS!$D$63:$X$64,2,FALSE)/IF(BV$7=$B434,(13-MONTH($D434)),12),0)</f>
        <v>0</v>
      </c>
      <c r="BW434" s="229">
        <f>IF(AND(BW$7&lt;=$B434+$D$4,BW$9&gt;=$D434),$E434*HLOOKUP(BW$7-$B434+1,INPUTS!$D$63:$X$64,2,FALSE)/IF(BW$7=$B434,(13-MONTH($D434)),12),0)</f>
        <v>0</v>
      </c>
      <c r="BX434" s="229">
        <f>IF(AND(BX$7&lt;=$B434+$D$4,BX$9&gt;=$D434),$E434*HLOOKUP(BX$7-$B434+1,INPUTS!$D$63:$X$64,2,FALSE)/IF(BX$7=$B434,(13-MONTH($D434)),12),0)</f>
        <v>0</v>
      </c>
      <c r="BY434" s="229">
        <f>IF(AND(BY$7&lt;=$B434+$D$4,BY$9&gt;=$D434),$E434*HLOOKUP(BY$7-$B434+1,INPUTS!$D$63:$X$64,2,FALSE)/IF(BY$7=$B434,(13-MONTH($D434)),12),0)</f>
        <v>0</v>
      </c>
      <c r="BZ434" s="229">
        <f>IF(AND(BZ$7&lt;=$B434+$D$4,BZ$9&gt;=$D434),$E434*HLOOKUP(BZ$7-$B434+1,INPUTS!$D$63:$X$64,2,FALSE)/IF(BZ$7=$B434,(13-MONTH($D434)),12),0)</f>
        <v>0</v>
      </c>
    </row>
    <row r="435" spans="1:78" x14ac:dyDescent="0.2">
      <c r="A435" s="7" t="str">
        <f t="shared" si="368"/>
        <v>Roll-in 7</v>
      </c>
      <c r="B435" s="7">
        <f t="shared" si="364"/>
        <v>2022</v>
      </c>
      <c r="C435" s="7">
        <f t="shared" si="367"/>
        <v>44</v>
      </c>
      <c r="D435" s="165">
        <f t="shared" si="369"/>
        <v>44804</v>
      </c>
      <c r="E435" s="68">
        <f t="shared" si="366"/>
        <v>0</v>
      </c>
      <c r="F435" s="77"/>
      <c r="G435" s="229">
        <f>IF(AND(G$7&lt;=$B435+$D$4,G$9&gt;=$D435),$E435*HLOOKUP(G$7-$B435+1,INPUTS!$D$63:$X$64,2,FALSE)/IF(G$7=$B435,(13-MONTH($D435)),12),0)</f>
        <v>0</v>
      </c>
      <c r="H435" s="229">
        <f>IF(AND(H$7&lt;=$B435+$D$4,H$9&gt;=$D435),$E435*HLOOKUP(H$7-$B435+1,INPUTS!$D$63:$X$64,2,FALSE)/IF(H$7=$B435,(13-MONTH($D435)),12),0)</f>
        <v>0</v>
      </c>
      <c r="I435" s="229">
        <f>IF(AND(I$7&lt;=$B435+$D$4,I$9&gt;=$D435),$E435*HLOOKUP(I$7-$B435+1,INPUTS!$D$63:$X$64,2,FALSE)/IF(I$7=$B435,(13-MONTH($D435)),12),0)</f>
        <v>0</v>
      </c>
      <c r="J435" s="229">
        <f>IF(AND(J$7&lt;=$B435+$D$4,J$9&gt;=$D435),$E435*HLOOKUP(J$7-$B435+1,INPUTS!$D$63:$X$64,2,FALSE)/IF(J$7=$B435,(13-MONTH($D435)),12),0)</f>
        <v>0</v>
      </c>
      <c r="K435" s="229">
        <f>IF(AND(K$7&lt;=$B435+$D$4,K$9&gt;=$D435),$E435*HLOOKUP(K$7-$B435+1,INPUTS!$D$63:$X$64,2,FALSE)/IF(K$7=$B435,(13-MONTH($D435)),12),0)</f>
        <v>0</v>
      </c>
      <c r="L435" s="229">
        <f>IF(AND(L$7&lt;=$B435+$D$4,L$9&gt;=$D435),$E435*HLOOKUP(L$7-$B435+1,INPUTS!$D$63:$X$64,2,FALSE)/IF(L$7=$B435,(13-MONTH($D435)),12),0)</f>
        <v>0</v>
      </c>
      <c r="M435" s="229">
        <f>IF(AND(M$7&lt;=$B435+$D$4,M$9&gt;=$D435),$E435*HLOOKUP(M$7-$B435+1,INPUTS!$D$63:$X$64,2,FALSE)/IF(M$7=$B435,(13-MONTH($D435)),12),0)</f>
        <v>0</v>
      </c>
      <c r="N435" s="229">
        <f>IF(AND(N$7&lt;=$B435+$D$4,N$9&gt;=$D435),$E435*HLOOKUP(N$7-$B435+1,INPUTS!$D$63:$X$64,2,FALSE)/IF(N$7=$B435,(13-MONTH($D435)),12),0)</f>
        <v>0</v>
      </c>
      <c r="O435" s="229">
        <f>IF(AND(O$7&lt;=$B435+$D$4,O$9&gt;=$D435),$E435*HLOOKUP(O$7-$B435+1,INPUTS!$D$63:$X$64,2,FALSE)/IF(O$7=$B435,(13-MONTH($D435)),12),0)</f>
        <v>0</v>
      </c>
      <c r="P435" s="229">
        <f>IF(AND(P$7&lt;=$B435+$D$4,P$9&gt;=$D435),$E435*HLOOKUP(P$7-$B435+1,INPUTS!$D$63:$X$64,2,FALSE)/IF(P$7=$B435,(13-MONTH($D435)),12),0)</f>
        <v>0</v>
      </c>
      <c r="Q435" s="229">
        <f>IF(AND(Q$7&lt;=$B435+$D$4,Q$9&gt;=$D435),$E435*HLOOKUP(Q$7-$B435+1,INPUTS!$D$63:$X$64,2,FALSE)/IF(Q$7=$B435,(13-MONTH($D435)),12),0)</f>
        <v>0</v>
      </c>
      <c r="R435" s="229">
        <f>IF(AND(R$7&lt;=$B435+$D$4,R$9&gt;=$D435),$E435*HLOOKUP(R$7-$B435+1,INPUTS!$D$63:$X$64,2,FALSE)/IF(R$7=$B435,(13-MONTH($D435)),12),0)</f>
        <v>0</v>
      </c>
      <c r="S435" s="229">
        <f>IF(AND(S$7&lt;=$B435+$D$4,S$9&gt;=$D435),$E435*HLOOKUP(S$7-$B435+1,INPUTS!$D$63:$X$64,2,FALSE)/IF(S$7=$B435,(13-MONTH($D435)),12),0)</f>
        <v>0</v>
      </c>
      <c r="T435" s="229">
        <f>IF(AND(T$7&lt;=$B435+$D$4,T$9&gt;=$D435),$E435*HLOOKUP(T$7-$B435+1,INPUTS!$D$63:$X$64,2,FALSE)/IF(T$7=$B435,(13-MONTH($D435)),12),0)</f>
        <v>0</v>
      </c>
      <c r="U435" s="229">
        <f>IF(AND(U$7&lt;=$B435+$D$4,U$9&gt;=$D435),$E435*HLOOKUP(U$7-$B435+1,INPUTS!$D$63:$X$64,2,FALSE)/IF(U$7=$B435,(13-MONTH($D435)),12),0)</f>
        <v>0</v>
      </c>
      <c r="V435" s="229">
        <f>IF(AND(V$7&lt;=$B435+$D$4,V$9&gt;=$D435),$E435*HLOOKUP(V$7-$B435+1,INPUTS!$D$63:$X$64,2,FALSE)/IF(V$7=$B435,(13-MONTH($D435)),12),0)</f>
        <v>0</v>
      </c>
      <c r="W435" s="229">
        <f>IF(AND(W$7&lt;=$B435+$D$4,W$9&gt;=$D435),$E435*HLOOKUP(W$7-$B435+1,INPUTS!$D$63:$X$64,2,FALSE)/IF(W$7=$B435,(13-MONTH($D435)),12),0)</f>
        <v>0</v>
      </c>
      <c r="X435" s="229">
        <f>IF(AND(X$7&lt;=$B435+$D$4,X$9&gt;=$D435),$E435*HLOOKUP(X$7-$B435+1,INPUTS!$D$63:$X$64,2,FALSE)/IF(X$7=$B435,(13-MONTH($D435)),12),0)</f>
        <v>0</v>
      </c>
      <c r="Y435" s="229">
        <f>IF(AND(Y$7&lt;=$B435+$D$4,Y$9&gt;=$D435),$E435*HLOOKUP(Y$7-$B435+1,INPUTS!$D$63:$X$64,2,FALSE)/IF(Y$7=$B435,(13-MONTH($D435)),12),0)</f>
        <v>0</v>
      </c>
      <c r="Z435" s="229">
        <f>IF(AND(Z$7&lt;=$B435+$D$4,Z$9&gt;=$D435),$E435*HLOOKUP(Z$7-$B435+1,INPUTS!$D$63:$X$64,2,FALSE)/IF(Z$7=$B435,(13-MONTH($D435)),12),0)</f>
        <v>0</v>
      </c>
      <c r="AA435" s="229">
        <f>IF(AND(AA$7&lt;=$B435+$D$4,AA$9&gt;=$D435),$E435*HLOOKUP(AA$7-$B435+1,INPUTS!$D$63:$X$64,2,FALSE)/IF(AA$7=$B435,(13-MONTH($D435)),12),0)</f>
        <v>0</v>
      </c>
      <c r="AB435" s="229">
        <f>IF(AND(AB$7&lt;=$B435+$D$4,AB$9&gt;=$D435),$E435*HLOOKUP(AB$7-$B435+1,INPUTS!$D$63:$X$64,2,FALSE)/IF(AB$7=$B435,(13-MONTH($D435)),12),0)</f>
        <v>0</v>
      </c>
      <c r="AC435" s="229">
        <f>IF(AND(AC$7&lt;=$B435+$D$4,AC$9&gt;=$D435),$E435*HLOOKUP(AC$7-$B435+1,INPUTS!$D$63:$X$64,2,FALSE)/IF(AC$7=$B435,(13-MONTH($D435)),12),0)</f>
        <v>0</v>
      </c>
      <c r="AD435" s="229">
        <f>IF(AND(AD$7&lt;=$B435+$D$4,AD$9&gt;=$D435),$E435*HLOOKUP(AD$7-$B435+1,INPUTS!$D$63:$X$64,2,FALSE)/IF(AD$7=$B435,(13-MONTH($D435)),12),0)</f>
        <v>0</v>
      </c>
      <c r="AE435" s="229">
        <f>IF(AND(AE$7&lt;=$B435+$D$4,AE$9&gt;=$D435),$E435*HLOOKUP(AE$7-$B435+1,INPUTS!$D$63:$X$64,2,FALSE)/IF(AE$7=$B435,(13-MONTH($D435)),12),0)</f>
        <v>0</v>
      </c>
      <c r="AF435" s="229">
        <f>IF(AND(AF$7&lt;=$B435+$D$4,AF$9&gt;=$D435),$E435*HLOOKUP(AF$7-$B435+1,INPUTS!$D$63:$X$64,2,FALSE)/IF(AF$7=$B435,(13-MONTH($D435)),12),0)</f>
        <v>0</v>
      </c>
      <c r="AG435" s="229">
        <f>IF(AND(AG$7&lt;=$B435+$D$4,AG$9&gt;=$D435),$E435*HLOOKUP(AG$7-$B435+1,INPUTS!$D$63:$X$64,2,FALSE)/IF(AG$7=$B435,(13-MONTH($D435)),12),0)</f>
        <v>0</v>
      </c>
      <c r="AH435" s="229">
        <f>IF(AND(AH$7&lt;=$B435+$D$4,AH$9&gt;=$D435),$E435*HLOOKUP(AH$7-$B435+1,INPUTS!$D$63:$X$64,2,FALSE)/IF(AH$7=$B435,(13-MONTH($D435)),12),0)</f>
        <v>0</v>
      </c>
      <c r="AI435" s="229">
        <f>IF(AND(AI$7&lt;=$B435+$D$4,AI$9&gt;=$D435),$E435*HLOOKUP(AI$7-$B435+1,INPUTS!$D$63:$X$64,2,FALSE)/IF(AI$7=$B435,(13-MONTH($D435)),12),0)</f>
        <v>0</v>
      </c>
      <c r="AJ435" s="229">
        <f>IF(AND(AJ$7&lt;=$B435+$D$4,AJ$9&gt;=$D435),$E435*HLOOKUP(AJ$7-$B435+1,INPUTS!$D$63:$X$64,2,FALSE)/IF(AJ$7=$B435,(13-MONTH($D435)),12),0)</f>
        <v>0</v>
      </c>
      <c r="AK435" s="229">
        <f>IF(AND(AK$7&lt;=$B435+$D$4,AK$9&gt;=$D435),$E435*HLOOKUP(AK$7-$B435+1,INPUTS!$D$63:$X$64,2,FALSE)/IF(AK$7=$B435,(13-MONTH($D435)),12),0)</f>
        <v>0</v>
      </c>
      <c r="AL435" s="229">
        <f>IF(AND(AL$7&lt;=$B435+$D$4,AL$9&gt;=$D435),$E435*HLOOKUP(AL$7-$B435+1,INPUTS!$D$63:$X$64,2,FALSE)/IF(AL$7=$B435,(13-MONTH($D435)),12),0)</f>
        <v>0</v>
      </c>
      <c r="AM435" s="229">
        <f>IF(AND(AM$7&lt;=$B435+$D$4,AM$9&gt;=$D435),$E435*HLOOKUP(AM$7-$B435+1,INPUTS!$D$63:$X$64,2,FALSE)/IF(AM$7=$B435,(13-MONTH($D435)),12),0)</f>
        <v>0</v>
      </c>
      <c r="AN435" s="229">
        <f>IF(AND(AN$7&lt;=$B435+$D$4,AN$9&gt;=$D435),$E435*HLOOKUP(AN$7-$B435+1,INPUTS!$D$63:$X$64,2,FALSE)/IF(AN$7=$B435,(13-MONTH($D435)),12),0)</f>
        <v>0</v>
      </c>
      <c r="AO435" s="229">
        <f>IF(AND(AO$7&lt;=$B435+$D$4,AO$9&gt;=$D435),$E435*HLOOKUP(AO$7-$B435+1,INPUTS!$D$63:$X$64,2,FALSE)/IF(AO$7=$B435,(13-MONTH($D435)),12),0)</f>
        <v>0</v>
      </c>
      <c r="AP435" s="229">
        <f>IF(AND(AP$7&lt;=$B435+$D$4,AP$9&gt;=$D435),$E435*HLOOKUP(AP$7-$B435+1,INPUTS!$D$63:$X$64,2,FALSE)/IF(AP$7=$B435,(13-MONTH($D435)),12),0)</f>
        <v>0</v>
      </c>
      <c r="AQ435" s="229">
        <f>IF(AND(AQ$7&lt;=$B435+$D$4,AQ$9&gt;=$D435),$E435*HLOOKUP(AQ$7-$B435+1,INPUTS!$D$63:$X$64,2,FALSE)/IF(AQ$7=$B435,(13-MONTH($D435)),12),0)</f>
        <v>0</v>
      </c>
      <c r="AR435" s="229">
        <f>IF(AND(AR$7&lt;=$B435+$D$4,AR$9&gt;=$D435),$E435*HLOOKUP(AR$7-$B435+1,INPUTS!$D$63:$X$64,2,FALSE)/IF(AR$7=$B435,(13-MONTH($D435)),12),0)</f>
        <v>0</v>
      </c>
      <c r="AS435" s="229">
        <f>IF(AND(AS$7&lt;=$B435+$D$4,AS$9&gt;=$D435),$E435*HLOOKUP(AS$7-$B435+1,INPUTS!$D$63:$X$64,2,FALSE)/IF(AS$7=$B435,(13-MONTH($D435)),12),0)</f>
        <v>0</v>
      </c>
      <c r="AT435" s="229">
        <f>IF(AND(AT$7&lt;=$B435+$D$4,AT$9&gt;=$D435),$E435*HLOOKUP(AT$7-$B435+1,INPUTS!$D$63:$X$64,2,FALSE)/IF(AT$7=$B435,(13-MONTH($D435)),12),0)</f>
        <v>0</v>
      </c>
      <c r="AU435" s="229">
        <f>IF(AND(AU$7&lt;=$B435+$D$4,AU$9&gt;=$D435),$E435*HLOOKUP(AU$7-$B435+1,INPUTS!$D$63:$X$64,2,FALSE)/IF(AU$7=$B435,(13-MONTH($D435)),12),0)</f>
        <v>0</v>
      </c>
      <c r="AV435" s="229">
        <f>IF(AND(AV$7&lt;=$B435+$D$4,AV$9&gt;=$D435),$E435*HLOOKUP(AV$7-$B435+1,INPUTS!$D$63:$X$64,2,FALSE)/IF(AV$7=$B435,(13-MONTH($D435)),12),0)</f>
        <v>0</v>
      </c>
      <c r="AW435" s="229">
        <f>IF(AND(AW$7&lt;=$B435+$D$4,AW$9&gt;=$D435),$E435*HLOOKUP(AW$7-$B435+1,INPUTS!$D$63:$X$64,2,FALSE)/IF(AW$7=$B435,(13-MONTH($D435)),12),0)</f>
        <v>0</v>
      </c>
      <c r="AX435" s="229">
        <f>IF(AND(AX$7&lt;=$B435+$D$4,AX$9&gt;=$D435),$E435*HLOOKUP(AX$7-$B435+1,INPUTS!$D$63:$X$64,2,FALSE)/IF(AX$7=$B435,(13-MONTH($D435)),12),0)</f>
        <v>0</v>
      </c>
      <c r="AY435" s="229">
        <f>IF(AND(AY$7&lt;=$B435+$D$4,AY$9&gt;=$D435),$E435*HLOOKUP(AY$7-$B435+1,INPUTS!$D$63:$X$64,2,FALSE)/IF(AY$7=$B435,(13-MONTH($D435)),12),0)</f>
        <v>0</v>
      </c>
      <c r="AZ435" s="229">
        <f>IF(AND(AZ$7&lt;=$B435+$D$4,AZ$9&gt;=$D435),$E435*HLOOKUP(AZ$7-$B435+1,INPUTS!$D$63:$X$64,2,FALSE)/IF(AZ$7=$B435,(13-MONTH($D435)),12),0)</f>
        <v>0</v>
      </c>
      <c r="BA435" s="229">
        <f>IF(AND(BA$7&lt;=$B435+$D$4,BA$9&gt;=$D435),$E435*HLOOKUP(BA$7-$B435+1,INPUTS!$D$63:$X$64,2,FALSE)/IF(BA$7=$B435,(13-MONTH($D435)),12),0)</f>
        <v>0</v>
      </c>
      <c r="BB435" s="229">
        <f>IF(AND(BB$7&lt;=$B435+$D$4,BB$9&gt;=$D435),$E435*HLOOKUP(BB$7-$B435+1,INPUTS!$D$63:$X$64,2,FALSE)/IF(BB$7=$B435,(13-MONTH($D435)),12),0)</f>
        <v>0</v>
      </c>
      <c r="BC435" s="229">
        <f>IF(AND(BC$7&lt;=$B435+$D$4,BC$9&gt;=$D435),$E435*HLOOKUP(BC$7-$B435+1,INPUTS!$D$63:$X$64,2,FALSE)/IF(BC$7=$B435,(13-MONTH($D435)),12),0)</f>
        <v>0</v>
      </c>
      <c r="BD435" s="229">
        <f>IF(AND(BD$7&lt;=$B435+$D$4,BD$9&gt;=$D435),$E435*HLOOKUP(BD$7-$B435+1,INPUTS!$D$63:$X$64,2,FALSE)/IF(BD$7=$B435,(13-MONTH($D435)),12),0)</f>
        <v>0</v>
      </c>
      <c r="BE435" s="229">
        <f>IF(AND(BE$7&lt;=$B435+$D$4,BE$9&gt;=$D435),$E435*HLOOKUP(BE$7-$B435+1,INPUTS!$D$63:$X$64,2,FALSE)/IF(BE$7=$B435,(13-MONTH($D435)),12),0)</f>
        <v>0</v>
      </c>
      <c r="BF435" s="229">
        <f>IF(AND(BF$7&lt;=$B435+$D$4,BF$9&gt;=$D435),$E435*HLOOKUP(BF$7-$B435+1,INPUTS!$D$63:$X$64,2,FALSE)/IF(BF$7=$B435,(13-MONTH($D435)),12),0)</f>
        <v>0</v>
      </c>
      <c r="BG435" s="229">
        <f>IF(AND(BG$7&lt;=$B435+$D$4,BG$9&gt;=$D435),$E435*HLOOKUP(BG$7-$B435+1,INPUTS!$D$63:$X$64,2,FALSE)/IF(BG$7=$B435,(13-MONTH($D435)),12),0)</f>
        <v>0</v>
      </c>
      <c r="BH435" s="229">
        <f>IF(AND(BH$7&lt;=$B435+$D$4,BH$9&gt;=$D435),$E435*HLOOKUP(BH$7-$B435+1,INPUTS!$D$63:$X$64,2,FALSE)/IF(BH$7=$B435,(13-MONTH($D435)),12),0)</f>
        <v>0</v>
      </c>
      <c r="BI435" s="229">
        <f>IF(AND(BI$7&lt;=$B435+$D$4,BI$9&gt;=$D435),$E435*HLOOKUP(BI$7-$B435+1,INPUTS!$D$63:$X$64,2,FALSE)/IF(BI$7=$B435,(13-MONTH($D435)),12),0)</f>
        <v>0</v>
      </c>
      <c r="BJ435" s="229">
        <f>IF(AND(BJ$7&lt;=$B435+$D$4,BJ$9&gt;=$D435),$E435*HLOOKUP(BJ$7-$B435+1,INPUTS!$D$63:$X$64,2,FALSE)/IF(BJ$7=$B435,(13-MONTH($D435)),12),0)</f>
        <v>0</v>
      </c>
      <c r="BK435" s="229">
        <f>IF(AND(BK$7&lt;=$B435+$D$4,BK$9&gt;=$D435),$E435*HLOOKUP(BK$7-$B435+1,INPUTS!$D$63:$X$64,2,FALSE)/IF(BK$7=$B435,(13-MONTH($D435)),12),0)</f>
        <v>0</v>
      </c>
      <c r="BL435" s="229">
        <f>IF(AND(BL$7&lt;=$B435+$D$4,BL$9&gt;=$D435),$E435*HLOOKUP(BL$7-$B435+1,INPUTS!$D$63:$X$64,2,FALSE)/IF(BL$7=$B435,(13-MONTH($D435)),12),0)</f>
        <v>0</v>
      </c>
      <c r="BM435" s="229">
        <f>IF(AND(BM$7&lt;=$B435+$D$4,BM$9&gt;=$D435),$E435*HLOOKUP(BM$7-$B435+1,INPUTS!$D$63:$X$64,2,FALSE)/IF(BM$7=$B435,(13-MONTH($D435)),12),0)</f>
        <v>0</v>
      </c>
      <c r="BN435" s="229">
        <f>IF(AND(BN$7&lt;=$B435+$D$4,BN$9&gt;=$D435),$E435*HLOOKUP(BN$7-$B435+1,INPUTS!$D$63:$X$64,2,FALSE)/IF(BN$7=$B435,(13-MONTH($D435)),12),0)</f>
        <v>0</v>
      </c>
      <c r="BO435" s="229">
        <f>IF(AND(BO$7&lt;=$B435+$D$4,BO$9&gt;=$D435),$E435*HLOOKUP(BO$7-$B435+1,INPUTS!$D$63:$X$64,2,FALSE)/IF(BO$7=$B435,(13-MONTH($D435)),12),0)</f>
        <v>0</v>
      </c>
      <c r="BP435" s="229">
        <f>IF(AND(BP$7&lt;=$B435+$D$4,BP$9&gt;=$D435),$E435*HLOOKUP(BP$7-$B435+1,INPUTS!$D$63:$X$64,2,FALSE)/IF(BP$7=$B435,(13-MONTH($D435)),12),0)</f>
        <v>0</v>
      </c>
      <c r="BQ435" s="229">
        <f>IF(AND(BQ$7&lt;=$B435+$D$4,BQ$9&gt;=$D435),$E435*HLOOKUP(BQ$7-$B435+1,INPUTS!$D$63:$X$64,2,FALSE)/IF(BQ$7=$B435,(13-MONTH($D435)),12),0)</f>
        <v>0</v>
      </c>
      <c r="BR435" s="229">
        <f>IF(AND(BR$7&lt;=$B435+$D$4,BR$9&gt;=$D435),$E435*HLOOKUP(BR$7-$B435+1,INPUTS!$D$63:$X$64,2,FALSE)/IF(BR$7=$B435,(13-MONTH($D435)),12),0)</f>
        <v>0</v>
      </c>
      <c r="BS435" s="229">
        <f>IF(AND(BS$7&lt;=$B435+$D$4,BS$9&gt;=$D435),$E435*HLOOKUP(BS$7-$B435+1,INPUTS!$D$63:$X$64,2,FALSE)/IF(BS$7=$B435,(13-MONTH($D435)),12),0)</f>
        <v>0</v>
      </c>
      <c r="BT435" s="229">
        <f>IF(AND(BT$7&lt;=$B435+$D$4,BT$9&gt;=$D435),$E435*HLOOKUP(BT$7-$B435+1,INPUTS!$D$63:$X$64,2,FALSE)/IF(BT$7=$B435,(13-MONTH($D435)),12),0)</f>
        <v>0</v>
      </c>
      <c r="BU435" s="229">
        <f>IF(AND(BU$7&lt;=$B435+$D$4,BU$9&gt;=$D435),$E435*HLOOKUP(BU$7-$B435+1,INPUTS!$D$63:$X$64,2,FALSE)/IF(BU$7=$B435,(13-MONTH($D435)),12),0)</f>
        <v>0</v>
      </c>
      <c r="BV435" s="229">
        <f>IF(AND(BV$7&lt;=$B435+$D$4,BV$9&gt;=$D435),$E435*HLOOKUP(BV$7-$B435+1,INPUTS!$D$63:$X$64,2,FALSE)/IF(BV$7=$B435,(13-MONTH($D435)),12),0)</f>
        <v>0</v>
      </c>
      <c r="BW435" s="229">
        <f>IF(AND(BW$7&lt;=$B435+$D$4,BW$9&gt;=$D435),$E435*HLOOKUP(BW$7-$B435+1,INPUTS!$D$63:$X$64,2,FALSE)/IF(BW$7=$B435,(13-MONTH($D435)),12),0)</f>
        <v>0</v>
      </c>
      <c r="BX435" s="229">
        <f>IF(AND(BX$7&lt;=$B435+$D$4,BX$9&gt;=$D435),$E435*HLOOKUP(BX$7-$B435+1,INPUTS!$D$63:$X$64,2,FALSE)/IF(BX$7=$B435,(13-MONTH($D435)),12),0)</f>
        <v>0</v>
      </c>
      <c r="BY435" s="229">
        <f>IF(AND(BY$7&lt;=$B435+$D$4,BY$9&gt;=$D435),$E435*HLOOKUP(BY$7-$B435+1,INPUTS!$D$63:$X$64,2,FALSE)/IF(BY$7=$B435,(13-MONTH($D435)),12),0)</f>
        <v>0</v>
      </c>
      <c r="BZ435" s="229">
        <f>IF(AND(BZ$7&lt;=$B435+$D$4,BZ$9&gt;=$D435),$E435*HLOOKUP(BZ$7-$B435+1,INPUTS!$D$63:$X$64,2,FALSE)/IF(BZ$7=$B435,(13-MONTH($D435)),12),0)</f>
        <v>0</v>
      </c>
    </row>
    <row r="436" spans="1:78" x14ac:dyDescent="0.2">
      <c r="A436" s="7" t="str">
        <f t="shared" si="368"/>
        <v>Roll-in 8</v>
      </c>
      <c r="B436" s="7">
        <f t="shared" si="364"/>
        <v>2022</v>
      </c>
      <c r="C436" s="7">
        <f t="shared" si="367"/>
        <v>45</v>
      </c>
      <c r="D436" s="165">
        <f t="shared" si="369"/>
        <v>44834</v>
      </c>
      <c r="E436" s="68">
        <f t="shared" si="366"/>
        <v>0</v>
      </c>
      <c r="F436" s="229"/>
      <c r="G436" s="229">
        <f>IF(AND(G$7&lt;=$B436+$D$4,G$9&gt;=$D436),$E436*HLOOKUP(G$7-$B436+1,INPUTS!$D$63:$X$64,2,FALSE)/IF(G$7=$B436,(13-MONTH($D436)),12),0)</f>
        <v>0</v>
      </c>
      <c r="H436" s="229">
        <f>IF(AND(H$7&lt;=$B436+$D$4,H$9&gt;=$D436),$E436*HLOOKUP(H$7-$B436+1,INPUTS!$D$63:$X$64,2,FALSE)/IF(H$7=$B436,(13-MONTH($D436)),12),0)</f>
        <v>0</v>
      </c>
      <c r="I436" s="229">
        <f>IF(AND(I$7&lt;=$B436+$D$4,I$9&gt;=$D436),$E436*HLOOKUP(I$7-$B436+1,INPUTS!$D$63:$X$64,2,FALSE)/IF(I$7=$B436,(13-MONTH($D436)),12),0)</f>
        <v>0</v>
      </c>
      <c r="J436" s="229">
        <f>IF(AND(J$7&lt;=$B436+$D$4,J$9&gt;=$D436),$E436*HLOOKUP(J$7-$B436+1,INPUTS!$D$63:$X$64,2,FALSE)/IF(J$7=$B436,(13-MONTH($D436)),12),0)</f>
        <v>0</v>
      </c>
      <c r="K436" s="229">
        <f>IF(AND(K$7&lt;=$B436+$D$4,K$9&gt;=$D436),$E436*HLOOKUP(K$7-$B436+1,INPUTS!$D$63:$X$64,2,FALSE)/IF(K$7=$B436,(13-MONTH($D436)),12),0)</f>
        <v>0</v>
      </c>
      <c r="L436" s="229">
        <f>IF(AND(L$7&lt;=$B436+$D$4,L$9&gt;=$D436),$E436*HLOOKUP(L$7-$B436+1,INPUTS!$D$63:$X$64,2,FALSE)/IF(L$7=$B436,(13-MONTH($D436)),12),0)</f>
        <v>0</v>
      </c>
      <c r="M436" s="229">
        <f>IF(AND(M$7&lt;=$B436+$D$4,M$9&gt;=$D436),$E436*HLOOKUP(M$7-$B436+1,INPUTS!$D$63:$X$64,2,FALSE)/IF(M$7=$B436,(13-MONTH($D436)),12),0)</f>
        <v>0</v>
      </c>
      <c r="N436" s="229">
        <f>IF(AND(N$7&lt;=$B436+$D$4,N$9&gt;=$D436),$E436*HLOOKUP(N$7-$B436+1,INPUTS!$D$63:$X$64,2,FALSE)/IF(N$7=$B436,(13-MONTH($D436)),12),0)</f>
        <v>0</v>
      </c>
      <c r="O436" s="229">
        <f>IF(AND(O$7&lt;=$B436+$D$4,O$9&gt;=$D436),$E436*HLOOKUP(O$7-$B436+1,INPUTS!$D$63:$X$64,2,FALSE)/IF(O$7=$B436,(13-MONTH($D436)),12),0)</f>
        <v>0</v>
      </c>
      <c r="P436" s="229">
        <f>IF(AND(P$7&lt;=$B436+$D$4,P$9&gt;=$D436),$E436*HLOOKUP(P$7-$B436+1,INPUTS!$D$63:$X$64,2,FALSE)/IF(P$7=$B436,(13-MONTH($D436)),12),0)</f>
        <v>0</v>
      </c>
      <c r="Q436" s="229">
        <f>IF(AND(Q$7&lt;=$B436+$D$4,Q$9&gt;=$D436),$E436*HLOOKUP(Q$7-$B436+1,INPUTS!$D$63:$X$64,2,FALSE)/IF(Q$7=$B436,(13-MONTH($D436)),12),0)</f>
        <v>0</v>
      </c>
      <c r="R436" s="229">
        <f>IF(AND(R$7&lt;=$B436+$D$4,R$9&gt;=$D436),$E436*HLOOKUP(R$7-$B436+1,INPUTS!$D$63:$X$64,2,FALSE)/IF(R$7=$B436,(13-MONTH($D436)),12),0)</f>
        <v>0</v>
      </c>
      <c r="S436" s="229">
        <f>IF(AND(S$7&lt;=$B436+$D$4,S$9&gt;=$D436),$E436*HLOOKUP(S$7-$B436+1,INPUTS!$D$63:$X$64,2,FALSE)/IF(S$7=$B436,(13-MONTH($D436)),12),0)</f>
        <v>0</v>
      </c>
      <c r="T436" s="229">
        <f>IF(AND(T$7&lt;=$B436+$D$4,T$9&gt;=$D436),$E436*HLOOKUP(T$7-$B436+1,INPUTS!$D$63:$X$64,2,FALSE)/IF(T$7=$B436,(13-MONTH($D436)),12),0)</f>
        <v>0</v>
      </c>
      <c r="U436" s="229">
        <f>IF(AND(U$7&lt;=$B436+$D$4,U$9&gt;=$D436),$E436*HLOOKUP(U$7-$B436+1,INPUTS!$D$63:$X$64,2,FALSE)/IF(U$7=$B436,(13-MONTH($D436)),12),0)</f>
        <v>0</v>
      </c>
      <c r="V436" s="229">
        <f>IF(AND(V$7&lt;=$B436+$D$4,V$9&gt;=$D436),$E436*HLOOKUP(V$7-$B436+1,INPUTS!$D$63:$X$64,2,FALSE)/IF(V$7=$B436,(13-MONTH($D436)),12),0)</f>
        <v>0</v>
      </c>
      <c r="W436" s="229">
        <f>IF(AND(W$7&lt;=$B436+$D$4,W$9&gt;=$D436),$E436*HLOOKUP(W$7-$B436+1,INPUTS!$D$63:$X$64,2,FALSE)/IF(W$7=$B436,(13-MONTH($D436)),12),0)</f>
        <v>0</v>
      </c>
      <c r="X436" s="229">
        <f>IF(AND(X$7&lt;=$B436+$D$4,X$9&gt;=$D436),$E436*HLOOKUP(X$7-$B436+1,INPUTS!$D$63:$X$64,2,FALSE)/IF(X$7=$B436,(13-MONTH($D436)),12),0)</f>
        <v>0</v>
      </c>
      <c r="Y436" s="229">
        <f>IF(AND(Y$7&lt;=$B436+$D$4,Y$9&gt;=$D436),$E436*HLOOKUP(Y$7-$B436+1,INPUTS!$D$63:$X$64,2,FALSE)/IF(Y$7=$B436,(13-MONTH($D436)),12),0)</f>
        <v>0</v>
      </c>
      <c r="Z436" s="229">
        <f>IF(AND(Z$7&lt;=$B436+$D$4,Z$9&gt;=$D436),$E436*HLOOKUP(Z$7-$B436+1,INPUTS!$D$63:$X$64,2,FALSE)/IF(Z$7=$B436,(13-MONTH($D436)),12),0)</f>
        <v>0</v>
      </c>
      <c r="AA436" s="229">
        <f>IF(AND(AA$7&lt;=$B436+$D$4,AA$9&gt;=$D436),$E436*HLOOKUP(AA$7-$B436+1,INPUTS!$D$63:$X$64,2,FALSE)/IF(AA$7=$B436,(13-MONTH($D436)),12),0)</f>
        <v>0</v>
      </c>
      <c r="AB436" s="229">
        <f>IF(AND(AB$7&lt;=$B436+$D$4,AB$9&gt;=$D436),$E436*HLOOKUP(AB$7-$B436+1,INPUTS!$D$63:$X$64,2,FALSE)/IF(AB$7=$B436,(13-MONTH($D436)),12),0)</f>
        <v>0</v>
      </c>
      <c r="AC436" s="229">
        <f>IF(AND(AC$7&lt;=$B436+$D$4,AC$9&gt;=$D436),$E436*HLOOKUP(AC$7-$B436+1,INPUTS!$D$63:$X$64,2,FALSE)/IF(AC$7=$B436,(13-MONTH($D436)),12),0)</f>
        <v>0</v>
      </c>
      <c r="AD436" s="229">
        <f>IF(AND(AD$7&lt;=$B436+$D$4,AD$9&gt;=$D436),$E436*HLOOKUP(AD$7-$B436+1,INPUTS!$D$63:$X$64,2,FALSE)/IF(AD$7=$B436,(13-MONTH($D436)),12),0)</f>
        <v>0</v>
      </c>
      <c r="AE436" s="229">
        <f>IF(AND(AE$7&lt;=$B436+$D$4,AE$9&gt;=$D436),$E436*HLOOKUP(AE$7-$B436+1,INPUTS!$D$63:$X$64,2,FALSE)/IF(AE$7=$B436,(13-MONTH($D436)),12),0)</f>
        <v>0</v>
      </c>
      <c r="AF436" s="229">
        <f>IF(AND(AF$7&lt;=$B436+$D$4,AF$9&gt;=$D436),$E436*HLOOKUP(AF$7-$B436+1,INPUTS!$D$63:$X$64,2,FALSE)/IF(AF$7=$B436,(13-MONTH($D436)),12),0)</f>
        <v>0</v>
      </c>
      <c r="AG436" s="229">
        <f>IF(AND(AG$7&lt;=$B436+$D$4,AG$9&gt;=$D436),$E436*HLOOKUP(AG$7-$B436+1,INPUTS!$D$63:$X$64,2,FALSE)/IF(AG$7=$B436,(13-MONTH($D436)),12),0)</f>
        <v>0</v>
      </c>
      <c r="AH436" s="229">
        <f>IF(AND(AH$7&lt;=$B436+$D$4,AH$9&gt;=$D436),$E436*HLOOKUP(AH$7-$B436+1,INPUTS!$D$63:$X$64,2,FALSE)/IF(AH$7=$B436,(13-MONTH($D436)),12),0)</f>
        <v>0</v>
      </c>
      <c r="AI436" s="229">
        <f>IF(AND(AI$7&lt;=$B436+$D$4,AI$9&gt;=$D436),$E436*HLOOKUP(AI$7-$B436+1,INPUTS!$D$63:$X$64,2,FALSE)/IF(AI$7=$B436,(13-MONTH($D436)),12),0)</f>
        <v>0</v>
      </c>
      <c r="AJ436" s="229">
        <f>IF(AND(AJ$7&lt;=$B436+$D$4,AJ$9&gt;=$D436),$E436*HLOOKUP(AJ$7-$B436+1,INPUTS!$D$63:$X$64,2,FALSE)/IF(AJ$7=$B436,(13-MONTH($D436)),12),0)</f>
        <v>0</v>
      </c>
      <c r="AK436" s="229">
        <f>IF(AND(AK$7&lt;=$B436+$D$4,AK$9&gt;=$D436),$E436*HLOOKUP(AK$7-$B436+1,INPUTS!$D$63:$X$64,2,FALSE)/IF(AK$7=$B436,(13-MONTH($D436)),12),0)</f>
        <v>0</v>
      </c>
      <c r="AL436" s="229">
        <f>IF(AND(AL$7&lt;=$B436+$D$4,AL$9&gt;=$D436),$E436*HLOOKUP(AL$7-$B436+1,INPUTS!$D$63:$X$64,2,FALSE)/IF(AL$7=$B436,(13-MONTH($D436)),12),0)</f>
        <v>0</v>
      </c>
      <c r="AM436" s="229">
        <f>IF(AND(AM$7&lt;=$B436+$D$4,AM$9&gt;=$D436),$E436*HLOOKUP(AM$7-$B436+1,INPUTS!$D$63:$X$64,2,FALSE)/IF(AM$7=$B436,(13-MONTH($D436)),12),0)</f>
        <v>0</v>
      </c>
      <c r="AN436" s="229">
        <f>IF(AND(AN$7&lt;=$B436+$D$4,AN$9&gt;=$D436),$E436*HLOOKUP(AN$7-$B436+1,INPUTS!$D$63:$X$64,2,FALSE)/IF(AN$7=$B436,(13-MONTH($D436)),12),0)</f>
        <v>0</v>
      </c>
      <c r="AO436" s="229">
        <f>IF(AND(AO$7&lt;=$B436+$D$4,AO$9&gt;=$D436),$E436*HLOOKUP(AO$7-$B436+1,INPUTS!$D$63:$X$64,2,FALSE)/IF(AO$7=$B436,(13-MONTH($D436)),12),0)</f>
        <v>0</v>
      </c>
      <c r="AP436" s="229">
        <f>IF(AND(AP$7&lt;=$B436+$D$4,AP$9&gt;=$D436),$E436*HLOOKUP(AP$7-$B436+1,INPUTS!$D$63:$X$64,2,FALSE)/IF(AP$7=$B436,(13-MONTH($D436)),12),0)</f>
        <v>0</v>
      </c>
      <c r="AQ436" s="229">
        <f>IF(AND(AQ$7&lt;=$B436+$D$4,AQ$9&gt;=$D436),$E436*HLOOKUP(AQ$7-$B436+1,INPUTS!$D$63:$X$64,2,FALSE)/IF(AQ$7=$B436,(13-MONTH($D436)),12),0)</f>
        <v>0</v>
      </c>
      <c r="AR436" s="229">
        <f>IF(AND(AR$7&lt;=$B436+$D$4,AR$9&gt;=$D436),$E436*HLOOKUP(AR$7-$B436+1,INPUTS!$D$63:$X$64,2,FALSE)/IF(AR$7=$B436,(13-MONTH($D436)),12),0)</f>
        <v>0</v>
      </c>
      <c r="AS436" s="229">
        <f>IF(AND(AS$7&lt;=$B436+$D$4,AS$9&gt;=$D436),$E436*HLOOKUP(AS$7-$B436+1,INPUTS!$D$63:$X$64,2,FALSE)/IF(AS$7=$B436,(13-MONTH($D436)),12),0)</f>
        <v>0</v>
      </c>
      <c r="AT436" s="229">
        <f>IF(AND(AT$7&lt;=$B436+$D$4,AT$9&gt;=$D436),$E436*HLOOKUP(AT$7-$B436+1,INPUTS!$D$63:$X$64,2,FALSE)/IF(AT$7=$B436,(13-MONTH($D436)),12),0)</f>
        <v>0</v>
      </c>
      <c r="AU436" s="229">
        <f>IF(AND(AU$7&lt;=$B436+$D$4,AU$9&gt;=$D436),$E436*HLOOKUP(AU$7-$B436+1,INPUTS!$D$63:$X$64,2,FALSE)/IF(AU$7=$B436,(13-MONTH($D436)),12),0)</f>
        <v>0</v>
      </c>
      <c r="AV436" s="229">
        <f>IF(AND(AV$7&lt;=$B436+$D$4,AV$9&gt;=$D436),$E436*HLOOKUP(AV$7-$B436+1,INPUTS!$D$63:$X$64,2,FALSE)/IF(AV$7=$B436,(13-MONTH($D436)),12),0)</f>
        <v>0</v>
      </c>
      <c r="AW436" s="229">
        <f>IF(AND(AW$7&lt;=$B436+$D$4,AW$9&gt;=$D436),$E436*HLOOKUP(AW$7-$B436+1,INPUTS!$D$63:$X$64,2,FALSE)/IF(AW$7=$B436,(13-MONTH($D436)),12),0)</f>
        <v>0</v>
      </c>
      <c r="AX436" s="229">
        <f>IF(AND(AX$7&lt;=$B436+$D$4,AX$9&gt;=$D436),$E436*HLOOKUP(AX$7-$B436+1,INPUTS!$D$63:$X$64,2,FALSE)/IF(AX$7=$B436,(13-MONTH($D436)),12),0)</f>
        <v>0</v>
      </c>
      <c r="AY436" s="229">
        <f>IF(AND(AY$7&lt;=$B436+$D$4,AY$9&gt;=$D436),$E436*HLOOKUP(AY$7-$B436+1,INPUTS!$D$63:$X$64,2,FALSE)/IF(AY$7=$B436,(13-MONTH($D436)),12),0)</f>
        <v>0</v>
      </c>
      <c r="AZ436" s="229">
        <f>IF(AND(AZ$7&lt;=$B436+$D$4,AZ$9&gt;=$D436),$E436*HLOOKUP(AZ$7-$B436+1,INPUTS!$D$63:$X$64,2,FALSE)/IF(AZ$7=$B436,(13-MONTH($D436)),12),0)</f>
        <v>0</v>
      </c>
      <c r="BA436" s="229">
        <f>IF(AND(BA$7&lt;=$B436+$D$4,BA$9&gt;=$D436),$E436*HLOOKUP(BA$7-$B436+1,INPUTS!$D$63:$X$64,2,FALSE)/IF(BA$7=$B436,(13-MONTH($D436)),12),0)</f>
        <v>0</v>
      </c>
      <c r="BB436" s="229">
        <f>IF(AND(BB$7&lt;=$B436+$D$4,BB$9&gt;=$D436),$E436*HLOOKUP(BB$7-$B436+1,INPUTS!$D$63:$X$64,2,FALSE)/IF(BB$7=$B436,(13-MONTH($D436)),12),0)</f>
        <v>0</v>
      </c>
      <c r="BC436" s="229">
        <f>IF(AND(BC$7&lt;=$B436+$D$4,BC$9&gt;=$D436),$E436*HLOOKUP(BC$7-$B436+1,INPUTS!$D$63:$X$64,2,FALSE)/IF(BC$7=$B436,(13-MONTH($D436)),12),0)</f>
        <v>0</v>
      </c>
      <c r="BD436" s="229">
        <f>IF(AND(BD$7&lt;=$B436+$D$4,BD$9&gt;=$D436),$E436*HLOOKUP(BD$7-$B436+1,INPUTS!$D$63:$X$64,2,FALSE)/IF(BD$7=$B436,(13-MONTH($D436)),12),0)</f>
        <v>0</v>
      </c>
      <c r="BE436" s="229">
        <f>IF(AND(BE$7&lt;=$B436+$D$4,BE$9&gt;=$D436),$E436*HLOOKUP(BE$7-$B436+1,INPUTS!$D$63:$X$64,2,FALSE)/IF(BE$7=$B436,(13-MONTH($D436)),12),0)</f>
        <v>0</v>
      </c>
      <c r="BF436" s="229">
        <f>IF(AND(BF$7&lt;=$B436+$D$4,BF$9&gt;=$D436),$E436*HLOOKUP(BF$7-$B436+1,INPUTS!$D$63:$X$64,2,FALSE)/IF(BF$7=$B436,(13-MONTH($D436)),12),0)</f>
        <v>0</v>
      </c>
      <c r="BG436" s="229">
        <f>IF(AND(BG$7&lt;=$B436+$D$4,BG$9&gt;=$D436),$E436*HLOOKUP(BG$7-$B436+1,INPUTS!$D$63:$X$64,2,FALSE)/IF(BG$7=$B436,(13-MONTH($D436)),12),0)</f>
        <v>0</v>
      </c>
      <c r="BH436" s="229">
        <f>IF(AND(BH$7&lt;=$B436+$D$4,BH$9&gt;=$D436),$E436*HLOOKUP(BH$7-$B436+1,INPUTS!$D$63:$X$64,2,FALSE)/IF(BH$7=$B436,(13-MONTH($D436)),12),0)</f>
        <v>0</v>
      </c>
      <c r="BI436" s="229">
        <f>IF(AND(BI$7&lt;=$B436+$D$4,BI$9&gt;=$D436),$E436*HLOOKUP(BI$7-$B436+1,INPUTS!$D$63:$X$64,2,FALSE)/IF(BI$7=$B436,(13-MONTH($D436)),12),0)</f>
        <v>0</v>
      </c>
      <c r="BJ436" s="229">
        <f>IF(AND(BJ$7&lt;=$B436+$D$4,BJ$9&gt;=$D436),$E436*HLOOKUP(BJ$7-$B436+1,INPUTS!$D$63:$X$64,2,FALSE)/IF(BJ$7=$B436,(13-MONTH($D436)),12),0)</f>
        <v>0</v>
      </c>
      <c r="BK436" s="229">
        <f>IF(AND(BK$7&lt;=$B436+$D$4,BK$9&gt;=$D436),$E436*HLOOKUP(BK$7-$B436+1,INPUTS!$D$63:$X$64,2,FALSE)/IF(BK$7=$B436,(13-MONTH($D436)),12),0)</f>
        <v>0</v>
      </c>
      <c r="BL436" s="229">
        <f>IF(AND(BL$7&lt;=$B436+$D$4,BL$9&gt;=$D436),$E436*HLOOKUP(BL$7-$B436+1,INPUTS!$D$63:$X$64,2,FALSE)/IF(BL$7=$B436,(13-MONTH($D436)),12),0)</f>
        <v>0</v>
      </c>
      <c r="BM436" s="229">
        <f>IF(AND(BM$7&lt;=$B436+$D$4,BM$9&gt;=$D436),$E436*HLOOKUP(BM$7-$B436+1,INPUTS!$D$63:$X$64,2,FALSE)/IF(BM$7=$B436,(13-MONTH($D436)),12),0)</f>
        <v>0</v>
      </c>
      <c r="BN436" s="229">
        <f>IF(AND(BN$7&lt;=$B436+$D$4,BN$9&gt;=$D436),$E436*HLOOKUP(BN$7-$B436+1,INPUTS!$D$63:$X$64,2,FALSE)/IF(BN$7=$B436,(13-MONTH($D436)),12),0)</f>
        <v>0</v>
      </c>
      <c r="BO436" s="229">
        <f>IF(AND(BO$7&lt;=$B436+$D$4,BO$9&gt;=$D436),$E436*HLOOKUP(BO$7-$B436+1,INPUTS!$D$63:$X$64,2,FALSE)/IF(BO$7=$B436,(13-MONTH($D436)),12),0)</f>
        <v>0</v>
      </c>
      <c r="BP436" s="229">
        <f>IF(AND(BP$7&lt;=$B436+$D$4,BP$9&gt;=$D436),$E436*HLOOKUP(BP$7-$B436+1,INPUTS!$D$63:$X$64,2,FALSE)/IF(BP$7=$B436,(13-MONTH($D436)),12),0)</f>
        <v>0</v>
      </c>
      <c r="BQ436" s="229">
        <f>IF(AND(BQ$7&lt;=$B436+$D$4,BQ$9&gt;=$D436),$E436*HLOOKUP(BQ$7-$B436+1,INPUTS!$D$63:$X$64,2,FALSE)/IF(BQ$7=$B436,(13-MONTH($D436)),12),0)</f>
        <v>0</v>
      </c>
      <c r="BR436" s="229">
        <f>IF(AND(BR$7&lt;=$B436+$D$4,BR$9&gt;=$D436),$E436*HLOOKUP(BR$7-$B436+1,INPUTS!$D$63:$X$64,2,FALSE)/IF(BR$7=$B436,(13-MONTH($D436)),12),0)</f>
        <v>0</v>
      </c>
      <c r="BS436" s="229">
        <f>IF(AND(BS$7&lt;=$B436+$D$4,BS$9&gt;=$D436),$E436*HLOOKUP(BS$7-$B436+1,INPUTS!$D$63:$X$64,2,FALSE)/IF(BS$7=$B436,(13-MONTH($D436)),12),0)</f>
        <v>0</v>
      </c>
      <c r="BT436" s="229">
        <f>IF(AND(BT$7&lt;=$B436+$D$4,BT$9&gt;=$D436),$E436*HLOOKUP(BT$7-$B436+1,INPUTS!$D$63:$X$64,2,FALSE)/IF(BT$7=$B436,(13-MONTH($D436)),12),0)</f>
        <v>0</v>
      </c>
      <c r="BU436" s="229">
        <f>IF(AND(BU$7&lt;=$B436+$D$4,BU$9&gt;=$D436),$E436*HLOOKUP(BU$7-$B436+1,INPUTS!$D$63:$X$64,2,FALSE)/IF(BU$7=$B436,(13-MONTH($D436)),12),0)</f>
        <v>0</v>
      </c>
      <c r="BV436" s="229">
        <f>IF(AND(BV$7&lt;=$B436+$D$4,BV$9&gt;=$D436),$E436*HLOOKUP(BV$7-$B436+1,INPUTS!$D$63:$X$64,2,FALSE)/IF(BV$7=$B436,(13-MONTH($D436)),12),0)</f>
        <v>0</v>
      </c>
      <c r="BW436" s="229">
        <f>IF(AND(BW$7&lt;=$B436+$D$4,BW$9&gt;=$D436),$E436*HLOOKUP(BW$7-$B436+1,INPUTS!$D$63:$X$64,2,FALSE)/IF(BW$7=$B436,(13-MONTH($D436)),12),0)</f>
        <v>0</v>
      </c>
      <c r="BX436" s="229">
        <f>IF(AND(BX$7&lt;=$B436+$D$4,BX$9&gt;=$D436),$E436*HLOOKUP(BX$7-$B436+1,INPUTS!$D$63:$X$64,2,FALSE)/IF(BX$7=$B436,(13-MONTH($D436)),12),0)</f>
        <v>0</v>
      </c>
      <c r="BY436" s="229">
        <f>IF(AND(BY$7&lt;=$B436+$D$4,BY$9&gt;=$D436),$E436*HLOOKUP(BY$7-$B436+1,INPUTS!$D$63:$X$64,2,FALSE)/IF(BY$7=$B436,(13-MONTH($D436)),12),0)</f>
        <v>0</v>
      </c>
      <c r="BZ436" s="229">
        <f>IF(AND(BZ$7&lt;=$B436+$D$4,BZ$9&gt;=$D436),$E436*HLOOKUP(BZ$7-$B436+1,INPUTS!$D$63:$X$64,2,FALSE)/IF(BZ$7=$B436,(13-MONTH($D436)),12),0)</f>
        <v>0</v>
      </c>
    </row>
    <row r="437" spans="1:78" x14ac:dyDescent="0.2">
      <c r="A437" s="7" t="str">
        <f t="shared" si="368"/>
        <v>Roll-in 8</v>
      </c>
      <c r="B437" s="7">
        <f t="shared" si="364"/>
        <v>2022</v>
      </c>
      <c r="C437" s="7">
        <f t="shared" si="367"/>
        <v>46</v>
      </c>
      <c r="D437" s="165">
        <f t="shared" si="369"/>
        <v>44865</v>
      </c>
      <c r="E437" s="68">
        <f t="shared" si="366"/>
        <v>0</v>
      </c>
      <c r="F437" s="77"/>
      <c r="G437" s="229">
        <f>IF(AND(G$7&lt;=$B437+$D$4,G$9&gt;=$D437),$E437*HLOOKUP(G$7-$B437+1,INPUTS!$D$63:$X$64,2,FALSE)/IF(G$7=$B437,(13-MONTH($D437)),12),0)</f>
        <v>0</v>
      </c>
      <c r="H437" s="229">
        <f>IF(AND(H$7&lt;=$B437+$D$4,H$9&gt;=$D437),$E437*HLOOKUP(H$7-$B437+1,INPUTS!$D$63:$X$64,2,FALSE)/IF(H$7=$B437,(13-MONTH($D437)),12),0)</f>
        <v>0</v>
      </c>
      <c r="I437" s="229">
        <f>IF(AND(I$7&lt;=$B437+$D$4,I$9&gt;=$D437),$E437*HLOOKUP(I$7-$B437+1,INPUTS!$D$63:$X$64,2,FALSE)/IF(I$7=$B437,(13-MONTH($D437)),12),0)</f>
        <v>0</v>
      </c>
      <c r="J437" s="229">
        <f>IF(AND(J$7&lt;=$B437+$D$4,J$9&gt;=$D437),$E437*HLOOKUP(J$7-$B437+1,INPUTS!$D$63:$X$64,2,FALSE)/IF(J$7=$B437,(13-MONTH($D437)),12),0)</f>
        <v>0</v>
      </c>
      <c r="K437" s="229">
        <f>IF(AND(K$7&lt;=$B437+$D$4,K$9&gt;=$D437),$E437*HLOOKUP(K$7-$B437+1,INPUTS!$D$63:$X$64,2,FALSE)/IF(K$7=$B437,(13-MONTH($D437)),12),0)</f>
        <v>0</v>
      </c>
      <c r="L437" s="229">
        <f>IF(AND(L$7&lt;=$B437+$D$4,L$9&gt;=$D437),$E437*HLOOKUP(L$7-$B437+1,INPUTS!$D$63:$X$64,2,FALSE)/IF(L$7=$B437,(13-MONTH($D437)),12),0)</f>
        <v>0</v>
      </c>
      <c r="M437" s="229">
        <f>IF(AND(M$7&lt;=$B437+$D$4,M$9&gt;=$D437),$E437*HLOOKUP(M$7-$B437+1,INPUTS!$D$63:$X$64,2,FALSE)/IF(M$7=$B437,(13-MONTH($D437)),12),0)</f>
        <v>0</v>
      </c>
      <c r="N437" s="229">
        <f>IF(AND(N$7&lt;=$B437+$D$4,N$9&gt;=$D437),$E437*HLOOKUP(N$7-$B437+1,INPUTS!$D$63:$X$64,2,FALSE)/IF(N$7=$B437,(13-MONTH($D437)),12),0)</f>
        <v>0</v>
      </c>
      <c r="O437" s="229">
        <f>IF(AND(O$7&lt;=$B437+$D$4,O$9&gt;=$D437),$E437*HLOOKUP(O$7-$B437+1,INPUTS!$D$63:$X$64,2,FALSE)/IF(O$7=$B437,(13-MONTH($D437)),12),0)</f>
        <v>0</v>
      </c>
      <c r="P437" s="229">
        <f>IF(AND(P$7&lt;=$B437+$D$4,P$9&gt;=$D437),$E437*HLOOKUP(P$7-$B437+1,INPUTS!$D$63:$X$64,2,FALSE)/IF(P$7=$B437,(13-MONTH($D437)),12),0)</f>
        <v>0</v>
      </c>
      <c r="Q437" s="229">
        <f>IF(AND(Q$7&lt;=$B437+$D$4,Q$9&gt;=$D437),$E437*HLOOKUP(Q$7-$B437+1,INPUTS!$D$63:$X$64,2,FALSE)/IF(Q$7=$B437,(13-MONTH($D437)),12),0)</f>
        <v>0</v>
      </c>
      <c r="R437" s="229">
        <f>IF(AND(R$7&lt;=$B437+$D$4,R$9&gt;=$D437),$E437*HLOOKUP(R$7-$B437+1,INPUTS!$D$63:$X$64,2,FALSE)/IF(R$7=$B437,(13-MONTH($D437)),12),0)</f>
        <v>0</v>
      </c>
      <c r="S437" s="229">
        <f>IF(AND(S$7&lt;=$B437+$D$4,S$9&gt;=$D437),$E437*HLOOKUP(S$7-$B437+1,INPUTS!$D$63:$X$64,2,FALSE)/IF(S$7=$B437,(13-MONTH($D437)),12),0)</f>
        <v>0</v>
      </c>
      <c r="T437" s="229">
        <f>IF(AND(T$7&lt;=$B437+$D$4,T$9&gt;=$D437),$E437*HLOOKUP(T$7-$B437+1,INPUTS!$D$63:$X$64,2,FALSE)/IF(T$7=$B437,(13-MONTH($D437)),12),0)</f>
        <v>0</v>
      </c>
      <c r="U437" s="229">
        <f>IF(AND(U$7&lt;=$B437+$D$4,U$9&gt;=$D437),$E437*HLOOKUP(U$7-$B437+1,INPUTS!$D$63:$X$64,2,FALSE)/IF(U$7=$B437,(13-MONTH($D437)),12),0)</f>
        <v>0</v>
      </c>
      <c r="V437" s="229">
        <f>IF(AND(V$7&lt;=$B437+$D$4,V$9&gt;=$D437),$E437*HLOOKUP(V$7-$B437+1,INPUTS!$D$63:$X$64,2,FALSE)/IF(V$7=$B437,(13-MONTH($D437)),12),0)</f>
        <v>0</v>
      </c>
      <c r="W437" s="229">
        <f>IF(AND(W$7&lt;=$B437+$D$4,W$9&gt;=$D437),$E437*HLOOKUP(W$7-$B437+1,INPUTS!$D$63:$X$64,2,FALSE)/IF(W$7=$B437,(13-MONTH($D437)),12),0)</f>
        <v>0</v>
      </c>
      <c r="X437" s="229">
        <f>IF(AND(X$7&lt;=$B437+$D$4,X$9&gt;=$D437),$E437*HLOOKUP(X$7-$B437+1,INPUTS!$D$63:$X$64,2,FALSE)/IF(X$7=$B437,(13-MONTH($D437)),12),0)</f>
        <v>0</v>
      </c>
      <c r="Y437" s="229">
        <f>IF(AND(Y$7&lt;=$B437+$D$4,Y$9&gt;=$D437),$E437*HLOOKUP(Y$7-$B437+1,INPUTS!$D$63:$X$64,2,FALSE)/IF(Y$7=$B437,(13-MONTH($D437)),12),0)</f>
        <v>0</v>
      </c>
      <c r="Z437" s="229">
        <f>IF(AND(Z$7&lt;=$B437+$D$4,Z$9&gt;=$D437),$E437*HLOOKUP(Z$7-$B437+1,INPUTS!$D$63:$X$64,2,FALSE)/IF(Z$7=$B437,(13-MONTH($D437)),12),0)</f>
        <v>0</v>
      </c>
      <c r="AA437" s="229">
        <f>IF(AND(AA$7&lt;=$B437+$D$4,AA$9&gt;=$D437),$E437*HLOOKUP(AA$7-$B437+1,INPUTS!$D$63:$X$64,2,FALSE)/IF(AA$7=$B437,(13-MONTH($D437)),12),0)</f>
        <v>0</v>
      </c>
      <c r="AB437" s="229">
        <f>IF(AND(AB$7&lt;=$B437+$D$4,AB$9&gt;=$D437),$E437*HLOOKUP(AB$7-$B437+1,INPUTS!$D$63:$X$64,2,FALSE)/IF(AB$7=$B437,(13-MONTH($D437)),12),0)</f>
        <v>0</v>
      </c>
      <c r="AC437" s="229">
        <f>IF(AND(AC$7&lt;=$B437+$D$4,AC$9&gt;=$D437),$E437*HLOOKUP(AC$7-$B437+1,INPUTS!$D$63:$X$64,2,FALSE)/IF(AC$7=$B437,(13-MONTH($D437)),12),0)</f>
        <v>0</v>
      </c>
      <c r="AD437" s="229">
        <f>IF(AND(AD$7&lt;=$B437+$D$4,AD$9&gt;=$D437),$E437*HLOOKUP(AD$7-$B437+1,INPUTS!$D$63:$X$64,2,FALSE)/IF(AD$7=$B437,(13-MONTH($D437)),12),0)</f>
        <v>0</v>
      </c>
      <c r="AE437" s="229">
        <f>IF(AND(AE$7&lt;=$B437+$D$4,AE$9&gt;=$D437),$E437*HLOOKUP(AE$7-$B437+1,INPUTS!$D$63:$X$64,2,FALSE)/IF(AE$7=$B437,(13-MONTH($D437)),12),0)</f>
        <v>0</v>
      </c>
      <c r="AF437" s="229">
        <f>IF(AND(AF$7&lt;=$B437+$D$4,AF$9&gt;=$D437),$E437*HLOOKUP(AF$7-$B437+1,INPUTS!$D$63:$X$64,2,FALSE)/IF(AF$7=$B437,(13-MONTH($D437)),12),0)</f>
        <v>0</v>
      </c>
      <c r="AG437" s="229">
        <f>IF(AND(AG$7&lt;=$B437+$D$4,AG$9&gt;=$D437),$E437*HLOOKUP(AG$7-$B437+1,INPUTS!$D$63:$X$64,2,FALSE)/IF(AG$7=$B437,(13-MONTH($D437)),12),0)</f>
        <v>0</v>
      </c>
      <c r="AH437" s="229">
        <f>IF(AND(AH$7&lt;=$B437+$D$4,AH$9&gt;=$D437),$E437*HLOOKUP(AH$7-$B437+1,INPUTS!$D$63:$X$64,2,FALSE)/IF(AH$7=$B437,(13-MONTH($D437)),12),0)</f>
        <v>0</v>
      </c>
      <c r="AI437" s="229">
        <f>IF(AND(AI$7&lt;=$B437+$D$4,AI$9&gt;=$D437),$E437*HLOOKUP(AI$7-$B437+1,INPUTS!$D$63:$X$64,2,FALSE)/IF(AI$7=$B437,(13-MONTH($D437)),12),0)</f>
        <v>0</v>
      </c>
      <c r="AJ437" s="229">
        <f>IF(AND(AJ$7&lt;=$B437+$D$4,AJ$9&gt;=$D437),$E437*HLOOKUP(AJ$7-$B437+1,INPUTS!$D$63:$X$64,2,FALSE)/IF(AJ$7=$B437,(13-MONTH($D437)),12),0)</f>
        <v>0</v>
      </c>
      <c r="AK437" s="229">
        <f>IF(AND(AK$7&lt;=$B437+$D$4,AK$9&gt;=$D437),$E437*HLOOKUP(AK$7-$B437+1,INPUTS!$D$63:$X$64,2,FALSE)/IF(AK$7=$B437,(13-MONTH($D437)),12),0)</f>
        <v>0</v>
      </c>
      <c r="AL437" s="229">
        <f>IF(AND(AL$7&lt;=$B437+$D$4,AL$9&gt;=$D437),$E437*HLOOKUP(AL$7-$B437+1,INPUTS!$D$63:$X$64,2,FALSE)/IF(AL$7=$B437,(13-MONTH($D437)),12),0)</f>
        <v>0</v>
      </c>
      <c r="AM437" s="229">
        <f>IF(AND(AM$7&lt;=$B437+$D$4,AM$9&gt;=$D437),$E437*HLOOKUP(AM$7-$B437+1,INPUTS!$D$63:$X$64,2,FALSE)/IF(AM$7=$B437,(13-MONTH($D437)),12),0)</f>
        <v>0</v>
      </c>
      <c r="AN437" s="229">
        <f>IF(AND(AN$7&lt;=$B437+$D$4,AN$9&gt;=$D437),$E437*HLOOKUP(AN$7-$B437+1,INPUTS!$D$63:$X$64,2,FALSE)/IF(AN$7=$B437,(13-MONTH($D437)),12),0)</f>
        <v>0</v>
      </c>
      <c r="AO437" s="229">
        <f>IF(AND(AO$7&lt;=$B437+$D$4,AO$9&gt;=$D437),$E437*HLOOKUP(AO$7-$B437+1,INPUTS!$D$63:$X$64,2,FALSE)/IF(AO$7=$B437,(13-MONTH($D437)),12),0)</f>
        <v>0</v>
      </c>
      <c r="AP437" s="229">
        <f>IF(AND(AP$7&lt;=$B437+$D$4,AP$9&gt;=$D437),$E437*HLOOKUP(AP$7-$B437+1,INPUTS!$D$63:$X$64,2,FALSE)/IF(AP$7=$B437,(13-MONTH($D437)),12),0)</f>
        <v>0</v>
      </c>
      <c r="AQ437" s="229">
        <f>IF(AND(AQ$7&lt;=$B437+$D$4,AQ$9&gt;=$D437),$E437*HLOOKUP(AQ$7-$B437+1,INPUTS!$D$63:$X$64,2,FALSE)/IF(AQ$7=$B437,(13-MONTH($D437)),12),0)</f>
        <v>0</v>
      </c>
      <c r="AR437" s="229">
        <f>IF(AND(AR$7&lt;=$B437+$D$4,AR$9&gt;=$D437),$E437*HLOOKUP(AR$7-$B437+1,INPUTS!$D$63:$X$64,2,FALSE)/IF(AR$7=$B437,(13-MONTH($D437)),12),0)</f>
        <v>0</v>
      </c>
      <c r="AS437" s="229">
        <f>IF(AND(AS$7&lt;=$B437+$D$4,AS$9&gt;=$D437),$E437*HLOOKUP(AS$7-$B437+1,INPUTS!$D$63:$X$64,2,FALSE)/IF(AS$7=$B437,(13-MONTH($D437)),12),0)</f>
        <v>0</v>
      </c>
      <c r="AT437" s="229">
        <f>IF(AND(AT$7&lt;=$B437+$D$4,AT$9&gt;=$D437),$E437*HLOOKUP(AT$7-$B437+1,INPUTS!$D$63:$X$64,2,FALSE)/IF(AT$7=$B437,(13-MONTH($D437)),12),0)</f>
        <v>0</v>
      </c>
      <c r="AU437" s="229">
        <f>IF(AND(AU$7&lt;=$B437+$D$4,AU$9&gt;=$D437),$E437*HLOOKUP(AU$7-$B437+1,INPUTS!$D$63:$X$64,2,FALSE)/IF(AU$7=$B437,(13-MONTH($D437)),12),0)</f>
        <v>0</v>
      </c>
      <c r="AV437" s="229">
        <f>IF(AND(AV$7&lt;=$B437+$D$4,AV$9&gt;=$D437),$E437*HLOOKUP(AV$7-$B437+1,INPUTS!$D$63:$X$64,2,FALSE)/IF(AV$7=$B437,(13-MONTH($D437)),12),0)</f>
        <v>0</v>
      </c>
      <c r="AW437" s="229">
        <f>IF(AND(AW$7&lt;=$B437+$D$4,AW$9&gt;=$D437),$E437*HLOOKUP(AW$7-$B437+1,INPUTS!$D$63:$X$64,2,FALSE)/IF(AW$7=$B437,(13-MONTH($D437)),12),0)</f>
        <v>0</v>
      </c>
      <c r="AX437" s="229">
        <f>IF(AND(AX$7&lt;=$B437+$D$4,AX$9&gt;=$D437),$E437*HLOOKUP(AX$7-$B437+1,INPUTS!$D$63:$X$64,2,FALSE)/IF(AX$7=$B437,(13-MONTH($D437)),12),0)</f>
        <v>0</v>
      </c>
      <c r="AY437" s="229">
        <f>IF(AND(AY$7&lt;=$B437+$D$4,AY$9&gt;=$D437),$E437*HLOOKUP(AY$7-$B437+1,INPUTS!$D$63:$X$64,2,FALSE)/IF(AY$7=$B437,(13-MONTH($D437)),12),0)</f>
        <v>0</v>
      </c>
      <c r="AZ437" s="229">
        <f>IF(AND(AZ$7&lt;=$B437+$D$4,AZ$9&gt;=$D437),$E437*HLOOKUP(AZ$7-$B437+1,INPUTS!$D$63:$X$64,2,FALSE)/IF(AZ$7=$B437,(13-MONTH($D437)),12),0)</f>
        <v>0</v>
      </c>
      <c r="BA437" s="229">
        <f>IF(AND(BA$7&lt;=$B437+$D$4,BA$9&gt;=$D437),$E437*HLOOKUP(BA$7-$B437+1,INPUTS!$D$63:$X$64,2,FALSE)/IF(BA$7=$B437,(13-MONTH($D437)),12),0)</f>
        <v>0</v>
      </c>
      <c r="BB437" s="229">
        <f>IF(AND(BB$7&lt;=$B437+$D$4,BB$9&gt;=$D437),$E437*HLOOKUP(BB$7-$B437+1,INPUTS!$D$63:$X$64,2,FALSE)/IF(BB$7=$B437,(13-MONTH($D437)),12),0)</f>
        <v>0</v>
      </c>
      <c r="BC437" s="229">
        <f>IF(AND(BC$7&lt;=$B437+$D$4,BC$9&gt;=$D437),$E437*HLOOKUP(BC$7-$B437+1,INPUTS!$D$63:$X$64,2,FALSE)/IF(BC$7=$B437,(13-MONTH($D437)),12),0)</f>
        <v>0</v>
      </c>
      <c r="BD437" s="229">
        <f>IF(AND(BD$7&lt;=$B437+$D$4,BD$9&gt;=$D437),$E437*HLOOKUP(BD$7-$B437+1,INPUTS!$D$63:$X$64,2,FALSE)/IF(BD$7=$B437,(13-MONTH($D437)),12),0)</f>
        <v>0</v>
      </c>
      <c r="BE437" s="229">
        <f>IF(AND(BE$7&lt;=$B437+$D$4,BE$9&gt;=$D437),$E437*HLOOKUP(BE$7-$B437+1,INPUTS!$D$63:$X$64,2,FALSE)/IF(BE$7=$B437,(13-MONTH($D437)),12),0)</f>
        <v>0</v>
      </c>
      <c r="BF437" s="229">
        <f>IF(AND(BF$7&lt;=$B437+$D$4,BF$9&gt;=$D437),$E437*HLOOKUP(BF$7-$B437+1,INPUTS!$D$63:$X$64,2,FALSE)/IF(BF$7=$B437,(13-MONTH($D437)),12),0)</f>
        <v>0</v>
      </c>
      <c r="BG437" s="229">
        <f>IF(AND(BG$7&lt;=$B437+$D$4,BG$9&gt;=$D437),$E437*HLOOKUP(BG$7-$B437+1,INPUTS!$D$63:$X$64,2,FALSE)/IF(BG$7=$B437,(13-MONTH($D437)),12),0)</f>
        <v>0</v>
      </c>
      <c r="BH437" s="229">
        <f>IF(AND(BH$7&lt;=$B437+$D$4,BH$9&gt;=$D437),$E437*HLOOKUP(BH$7-$B437+1,INPUTS!$D$63:$X$64,2,FALSE)/IF(BH$7=$B437,(13-MONTH($D437)),12),0)</f>
        <v>0</v>
      </c>
      <c r="BI437" s="229">
        <f>IF(AND(BI$7&lt;=$B437+$D$4,BI$9&gt;=$D437),$E437*HLOOKUP(BI$7-$B437+1,INPUTS!$D$63:$X$64,2,FALSE)/IF(BI$7=$B437,(13-MONTH($D437)),12),0)</f>
        <v>0</v>
      </c>
      <c r="BJ437" s="229">
        <f>IF(AND(BJ$7&lt;=$B437+$D$4,BJ$9&gt;=$D437),$E437*HLOOKUP(BJ$7-$B437+1,INPUTS!$D$63:$X$64,2,FALSE)/IF(BJ$7=$B437,(13-MONTH($D437)),12),0)</f>
        <v>0</v>
      </c>
      <c r="BK437" s="229">
        <f>IF(AND(BK$7&lt;=$B437+$D$4,BK$9&gt;=$D437),$E437*HLOOKUP(BK$7-$B437+1,INPUTS!$D$63:$X$64,2,FALSE)/IF(BK$7=$B437,(13-MONTH($D437)),12),0)</f>
        <v>0</v>
      </c>
      <c r="BL437" s="229">
        <f>IF(AND(BL$7&lt;=$B437+$D$4,BL$9&gt;=$D437),$E437*HLOOKUP(BL$7-$B437+1,INPUTS!$D$63:$X$64,2,FALSE)/IF(BL$7=$B437,(13-MONTH($D437)),12),0)</f>
        <v>0</v>
      </c>
      <c r="BM437" s="229">
        <f>IF(AND(BM$7&lt;=$B437+$D$4,BM$9&gt;=$D437),$E437*HLOOKUP(BM$7-$B437+1,INPUTS!$D$63:$X$64,2,FALSE)/IF(BM$7=$B437,(13-MONTH($D437)),12),0)</f>
        <v>0</v>
      </c>
      <c r="BN437" s="229">
        <f>IF(AND(BN$7&lt;=$B437+$D$4,BN$9&gt;=$D437),$E437*HLOOKUP(BN$7-$B437+1,INPUTS!$D$63:$X$64,2,FALSE)/IF(BN$7=$B437,(13-MONTH($D437)),12),0)</f>
        <v>0</v>
      </c>
      <c r="BO437" s="229">
        <f>IF(AND(BO$7&lt;=$B437+$D$4,BO$9&gt;=$D437),$E437*HLOOKUP(BO$7-$B437+1,INPUTS!$D$63:$X$64,2,FALSE)/IF(BO$7=$B437,(13-MONTH($D437)),12),0)</f>
        <v>0</v>
      </c>
      <c r="BP437" s="229">
        <f>IF(AND(BP$7&lt;=$B437+$D$4,BP$9&gt;=$D437),$E437*HLOOKUP(BP$7-$B437+1,INPUTS!$D$63:$X$64,2,FALSE)/IF(BP$7=$B437,(13-MONTH($D437)),12),0)</f>
        <v>0</v>
      </c>
      <c r="BQ437" s="229">
        <f>IF(AND(BQ$7&lt;=$B437+$D$4,BQ$9&gt;=$D437),$E437*HLOOKUP(BQ$7-$B437+1,INPUTS!$D$63:$X$64,2,FALSE)/IF(BQ$7=$B437,(13-MONTH($D437)),12),0)</f>
        <v>0</v>
      </c>
      <c r="BR437" s="229">
        <f>IF(AND(BR$7&lt;=$B437+$D$4,BR$9&gt;=$D437),$E437*HLOOKUP(BR$7-$B437+1,INPUTS!$D$63:$X$64,2,FALSE)/IF(BR$7=$B437,(13-MONTH($D437)),12),0)</f>
        <v>0</v>
      </c>
      <c r="BS437" s="229">
        <f>IF(AND(BS$7&lt;=$B437+$D$4,BS$9&gt;=$D437),$E437*HLOOKUP(BS$7-$B437+1,INPUTS!$D$63:$X$64,2,FALSE)/IF(BS$7=$B437,(13-MONTH($D437)),12),0)</f>
        <v>0</v>
      </c>
      <c r="BT437" s="229">
        <f>IF(AND(BT$7&lt;=$B437+$D$4,BT$9&gt;=$D437),$E437*HLOOKUP(BT$7-$B437+1,INPUTS!$D$63:$X$64,2,FALSE)/IF(BT$7=$B437,(13-MONTH($D437)),12),0)</f>
        <v>0</v>
      </c>
      <c r="BU437" s="229">
        <f>IF(AND(BU$7&lt;=$B437+$D$4,BU$9&gt;=$D437),$E437*HLOOKUP(BU$7-$B437+1,INPUTS!$D$63:$X$64,2,FALSE)/IF(BU$7=$B437,(13-MONTH($D437)),12),0)</f>
        <v>0</v>
      </c>
      <c r="BV437" s="229">
        <f>IF(AND(BV$7&lt;=$B437+$D$4,BV$9&gt;=$D437),$E437*HLOOKUP(BV$7-$B437+1,INPUTS!$D$63:$X$64,2,FALSE)/IF(BV$7=$B437,(13-MONTH($D437)),12),0)</f>
        <v>0</v>
      </c>
      <c r="BW437" s="229">
        <f>IF(AND(BW$7&lt;=$B437+$D$4,BW$9&gt;=$D437),$E437*HLOOKUP(BW$7-$B437+1,INPUTS!$D$63:$X$64,2,FALSE)/IF(BW$7=$B437,(13-MONTH($D437)),12),0)</f>
        <v>0</v>
      </c>
      <c r="BX437" s="229">
        <f>IF(AND(BX$7&lt;=$B437+$D$4,BX$9&gt;=$D437),$E437*HLOOKUP(BX$7-$B437+1,INPUTS!$D$63:$X$64,2,FALSE)/IF(BX$7=$B437,(13-MONTH($D437)),12),0)</f>
        <v>0</v>
      </c>
      <c r="BY437" s="229">
        <f>IF(AND(BY$7&lt;=$B437+$D$4,BY$9&gt;=$D437),$E437*HLOOKUP(BY$7-$B437+1,INPUTS!$D$63:$X$64,2,FALSE)/IF(BY$7=$B437,(13-MONTH($D437)),12),0)</f>
        <v>0</v>
      </c>
      <c r="BZ437" s="229">
        <f>IF(AND(BZ$7&lt;=$B437+$D$4,BZ$9&gt;=$D437),$E437*HLOOKUP(BZ$7-$B437+1,INPUTS!$D$63:$X$64,2,FALSE)/IF(BZ$7=$B437,(13-MONTH($D437)),12),0)</f>
        <v>0</v>
      </c>
    </row>
    <row r="438" spans="1:78" x14ac:dyDescent="0.2">
      <c r="A438" s="7" t="str">
        <f t="shared" si="368"/>
        <v>Roll-in 8</v>
      </c>
      <c r="B438" s="7">
        <f t="shared" si="364"/>
        <v>2022</v>
      </c>
      <c r="C438" s="7">
        <f t="shared" si="367"/>
        <v>47</v>
      </c>
      <c r="D438" s="165">
        <f t="shared" si="369"/>
        <v>44895</v>
      </c>
      <c r="E438" s="68">
        <f t="shared" si="366"/>
        <v>0</v>
      </c>
      <c r="F438" s="77"/>
      <c r="G438" s="229">
        <f>IF(AND(G$7&lt;=$B438+$D$4,G$9&gt;=$D438),$E438*HLOOKUP(G$7-$B438+1,INPUTS!$D$63:$X$64,2,FALSE)/IF(G$7=$B438,(13-MONTH($D438)),12),0)</f>
        <v>0</v>
      </c>
      <c r="H438" s="229">
        <f>IF(AND(H$7&lt;=$B438+$D$4,H$9&gt;=$D438),$E438*HLOOKUP(H$7-$B438+1,INPUTS!$D$63:$X$64,2,FALSE)/IF(H$7=$B438,(13-MONTH($D438)),12),0)</f>
        <v>0</v>
      </c>
      <c r="I438" s="229">
        <f>IF(AND(I$7&lt;=$B438+$D$4,I$9&gt;=$D438),$E438*HLOOKUP(I$7-$B438+1,INPUTS!$D$63:$X$64,2,FALSE)/IF(I$7=$B438,(13-MONTH($D438)),12),0)</f>
        <v>0</v>
      </c>
      <c r="J438" s="229">
        <f>IF(AND(J$7&lt;=$B438+$D$4,J$9&gt;=$D438),$E438*HLOOKUP(J$7-$B438+1,INPUTS!$D$63:$X$64,2,FALSE)/IF(J$7=$B438,(13-MONTH($D438)),12),0)</f>
        <v>0</v>
      </c>
      <c r="K438" s="229">
        <f>IF(AND(K$7&lt;=$B438+$D$4,K$9&gt;=$D438),$E438*HLOOKUP(K$7-$B438+1,INPUTS!$D$63:$X$64,2,FALSE)/IF(K$7=$B438,(13-MONTH($D438)),12),0)</f>
        <v>0</v>
      </c>
      <c r="L438" s="229">
        <f>IF(AND(L$7&lt;=$B438+$D$4,L$9&gt;=$D438),$E438*HLOOKUP(L$7-$B438+1,INPUTS!$D$63:$X$64,2,FALSE)/IF(L$7=$B438,(13-MONTH($D438)),12),0)</f>
        <v>0</v>
      </c>
      <c r="M438" s="229">
        <f>IF(AND(M$7&lt;=$B438+$D$4,M$9&gt;=$D438),$E438*HLOOKUP(M$7-$B438+1,INPUTS!$D$63:$X$64,2,FALSE)/IF(M$7=$B438,(13-MONTH($D438)),12),0)</f>
        <v>0</v>
      </c>
      <c r="N438" s="229">
        <f>IF(AND(N$7&lt;=$B438+$D$4,N$9&gt;=$D438),$E438*HLOOKUP(N$7-$B438+1,INPUTS!$D$63:$X$64,2,FALSE)/IF(N$7=$B438,(13-MONTH($D438)),12),0)</f>
        <v>0</v>
      </c>
      <c r="O438" s="229">
        <f>IF(AND(O$7&lt;=$B438+$D$4,O$9&gt;=$D438),$E438*HLOOKUP(O$7-$B438+1,INPUTS!$D$63:$X$64,2,FALSE)/IF(O$7=$B438,(13-MONTH($D438)),12),0)</f>
        <v>0</v>
      </c>
      <c r="P438" s="229">
        <f>IF(AND(P$7&lt;=$B438+$D$4,P$9&gt;=$D438),$E438*HLOOKUP(P$7-$B438+1,INPUTS!$D$63:$X$64,2,FALSE)/IF(P$7=$B438,(13-MONTH($D438)),12),0)</f>
        <v>0</v>
      </c>
      <c r="Q438" s="229">
        <f>IF(AND(Q$7&lt;=$B438+$D$4,Q$9&gt;=$D438),$E438*HLOOKUP(Q$7-$B438+1,INPUTS!$D$63:$X$64,2,FALSE)/IF(Q$7=$B438,(13-MONTH($D438)),12),0)</f>
        <v>0</v>
      </c>
      <c r="R438" s="229">
        <f>IF(AND(R$7&lt;=$B438+$D$4,R$9&gt;=$D438),$E438*HLOOKUP(R$7-$B438+1,INPUTS!$D$63:$X$64,2,FALSE)/IF(R$7=$B438,(13-MONTH($D438)),12),0)</f>
        <v>0</v>
      </c>
      <c r="S438" s="229">
        <f>IF(AND(S$7&lt;=$B438+$D$4,S$9&gt;=$D438),$E438*HLOOKUP(S$7-$B438+1,INPUTS!$D$63:$X$64,2,FALSE)/IF(S$7=$B438,(13-MONTH($D438)),12),0)</f>
        <v>0</v>
      </c>
      <c r="T438" s="229">
        <f>IF(AND(T$7&lt;=$B438+$D$4,T$9&gt;=$D438),$E438*HLOOKUP(T$7-$B438+1,INPUTS!$D$63:$X$64,2,FALSE)/IF(T$7=$B438,(13-MONTH($D438)),12),0)</f>
        <v>0</v>
      </c>
      <c r="U438" s="229">
        <f>IF(AND(U$7&lt;=$B438+$D$4,U$9&gt;=$D438),$E438*HLOOKUP(U$7-$B438+1,INPUTS!$D$63:$X$64,2,FALSE)/IF(U$7=$B438,(13-MONTH($D438)),12),0)</f>
        <v>0</v>
      </c>
      <c r="V438" s="229">
        <f>IF(AND(V$7&lt;=$B438+$D$4,V$9&gt;=$D438),$E438*HLOOKUP(V$7-$B438+1,INPUTS!$D$63:$X$64,2,FALSE)/IF(V$7=$B438,(13-MONTH($D438)),12),0)</f>
        <v>0</v>
      </c>
      <c r="W438" s="229">
        <f>IF(AND(W$7&lt;=$B438+$D$4,W$9&gt;=$D438),$E438*HLOOKUP(W$7-$B438+1,INPUTS!$D$63:$X$64,2,FALSE)/IF(W$7=$B438,(13-MONTH($D438)),12),0)</f>
        <v>0</v>
      </c>
      <c r="X438" s="229">
        <f>IF(AND(X$7&lt;=$B438+$D$4,X$9&gt;=$D438),$E438*HLOOKUP(X$7-$B438+1,INPUTS!$D$63:$X$64,2,FALSE)/IF(X$7=$B438,(13-MONTH($D438)),12),0)</f>
        <v>0</v>
      </c>
      <c r="Y438" s="229">
        <f>IF(AND(Y$7&lt;=$B438+$D$4,Y$9&gt;=$D438),$E438*HLOOKUP(Y$7-$B438+1,INPUTS!$D$63:$X$64,2,FALSE)/IF(Y$7=$B438,(13-MONTH($D438)),12),0)</f>
        <v>0</v>
      </c>
      <c r="Z438" s="229">
        <f>IF(AND(Z$7&lt;=$B438+$D$4,Z$9&gt;=$D438),$E438*HLOOKUP(Z$7-$B438+1,INPUTS!$D$63:$X$64,2,FALSE)/IF(Z$7=$B438,(13-MONTH($D438)),12),0)</f>
        <v>0</v>
      </c>
      <c r="AA438" s="229">
        <f>IF(AND(AA$7&lt;=$B438+$D$4,AA$9&gt;=$D438),$E438*HLOOKUP(AA$7-$B438+1,INPUTS!$D$63:$X$64,2,FALSE)/IF(AA$7=$B438,(13-MONTH($D438)),12),0)</f>
        <v>0</v>
      </c>
      <c r="AB438" s="229">
        <f>IF(AND(AB$7&lt;=$B438+$D$4,AB$9&gt;=$D438),$E438*HLOOKUP(AB$7-$B438+1,INPUTS!$D$63:$X$64,2,FALSE)/IF(AB$7=$B438,(13-MONTH($D438)),12),0)</f>
        <v>0</v>
      </c>
      <c r="AC438" s="229">
        <f>IF(AND(AC$7&lt;=$B438+$D$4,AC$9&gt;=$D438),$E438*HLOOKUP(AC$7-$B438+1,INPUTS!$D$63:$X$64,2,FALSE)/IF(AC$7=$B438,(13-MONTH($D438)),12),0)</f>
        <v>0</v>
      </c>
      <c r="AD438" s="229">
        <f>IF(AND(AD$7&lt;=$B438+$D$4,AD$9&gt;=$D438),$E438*HLOOKUP(AD$7-$B438+1,INPUTS!$D$63:$X$64,2,FALSE)/IF(AD$7=$B438,(13-MONTH($D438)),12),0)</f>
        <v>0</v>
      </c>
      <c r="AE438" s="229">
        <f>IF(AND(AE$7&lt;=$B438+$D$4,AE$9&gt;=$D438),$E438*HLOOKUP(AE$7-$B438+1,INPUTS!$D$63:$X$64,2,FALSE)/IF(AE$7=$B438,(13-MONTH($D438)),12),0)</f>
        <v>0</v>
      </c>
      <c r="AF438" s="229">
        <f>IF(AND(AF$7&lt;=$B438+$D$4,AF$9&gt;=$D438),$E438*HLOOKUP(AF$7-$B438+1,INPUTS!$D$63:$X$64,2,FALSE)/IF(AF$7=$B438,(13-MONTH($D438)),12),0)</f>
        <v>0</v>
      </c>
      <c r="AG438" s="229">
        <f>IF(AND(AG$7&lt;=$B438+$D$4,AG$9&gt;=$D438),$E438*HLOOKUP(AG$7-$B438+1,INPUTS!$D$63:$X$64,2,FALSE)/IF(AG$7=$B438,(13-MONTH($D438)),12),0)</f>
        <v>0</v>
      </c>
      <c r="AH438" s="229">
        <f>IF(AND(AH$7&lt;=$B438+$D$4,AH$9&gt;=$D438),$E438*HLOOKUP(AH$7-$B438+1,INPUTS!$D$63:$X$64,2,FALSE)/IF(AH$7=$B438,(13-MONTH($D438)),12),0)</f>
        <v>0</v>
      </c>
      <c r="AI438" s="229">
        <f>IF(AND(AI$7&lt;=$B438+$D$4,AI$9&gt;=$D438),$E438*HLOOKUP(AI$7-$B438+1,INPUTS!$D$63:$X$64,2,FALSE)/IF(AI$7=$B438,(13-MONTH($D438)),12),0)</f>
        <v>0</v>
      </c>
      <c r="AJ438" s="229">
        <f>IF(AND(AJ$7&lt;=$B438+$D$4,AJ$9&gt;=$D438),$E438*HLOOKUP(AJ$7-$B438+1,INPUTS!$D$63:$X$64,2,FALSE)/IF(AJ$7=$B438,(13-MONTH($D438)),12),0)</f>
        <v>0</v>
      </c>
      <c r="AK438" s="229">
        <f>IF(AND(AK$7&lt;=$B438+$D$4,AK$9&gt;=$D438),$E438*HLOOKUP(AK$7-$B438+1,INPUTS!$D$63:$X$64,2,FALSE)/IF(AK$7=$B438,(13-MONTH($D438)),12),0)</f>
        <v>0</v>
      </c>
      <c r="AL438" s="229">
        <f>IF(AND(AL$7&lt;=$B438+$D$4,AL$9&gt;=$D438),$E438*HLOOKUP(AL$7-$B438+1,INPUTS!$D$63:$X$64,2,FALSE)/IF(AL$7=$B438,(13-MONTH($D438)),12),0)</f>
        <v>0</v>
      </c>
      <c r="AM438" s="229">
        <f>IF(AND(AM$7&lt;=$B438+$D$4,AM$9&gt;=$D438),$E438*HLOOKUP(AM$7-$B438+1,INPUTS!$D$63:$X$64,2,FALSE)/IF(AM$7=$B438,(13-MONTH($D438)),12),0)</f>
        <v>0</v>
      </c>
      <c r="AN438" s="229">
        <f>IF(AND(AN$7&lt;=$B438+$D$4,AN$9&gt;=$D438),$E438*HLOOKUP(AN$7-$B438+1,INPUTS!$D$63:$X$64,2,FALSE)/IF(AN$7=$B438,(13-MONTH($D438)),12),0)</f>
        <v>0</v>
      </c>
      <c r="AO438" s="229">
        <f>IF(AND(AO$7&lt;=$B438+$D$4,AO$9&gt;=$D438),$E438*HLOOKUP(AO$7-$B438+1,INPUTS!$D$63:$X$64,2,FALSE)/IF(AO$7=$B438,(13-MONTH($D438)),12),0)</f>
        <v>0</v>
      </c>
      <c r="AP438" s="229">
        <f>IF(AND(AP$7&lt;=$B438+$D$4,AP$9&gt;=$D438),$E438*HLOOKUP(AP$7-$B438+1,INPUTS!$D$63:$X$64,2,FALSE)/IF(AP$7=$B438,(13-MONTH($D438)),12),0)</f>
        <v>0</v>
      </c>
      <c r="AQ438" s="229">
        <f>IF(AND(AQ$7&lt;=$B438+$D$4,AQ$9&gt;=$D438),$E438*HLOOKUP(AQ$7-$B438+1,INPUTS!$D$63:$X$64,2,FALSE)/IF(AQ$7=$B438,(13-MONTH($D438)),12),0)</f>
        <v>0</v>
      </c>
      <c r="AR438" s="229">
        <f>IF(AND(AR$7&lt;=$B438+$D$4,AR$9&gt;=$D438),$E438*HLOOKUP(AR$7-$B438+1,INPUTS!$D$63:$X$64,2,FALSE)/IF(AR$7=$B438,(13-MONTH($D438)),12),0)</f>
        <v>0</v>
      </c>
      <c r="AS438" s="229">
        <f>IF(AND(AS$7&lt;=$B438+$D$4,AS$9&gt;=$D438),$E438*HLOOKUP(AS$7-$B438+1,INPUTS!$D$63:$X$64,2,FALSE)/IF(AS$7=$B438,(13-MONTH($D438)),12),0)</f>
        <v>0</v>
      </c>
      <c r="AT438" s="229">
        <f>IF(AND(AT$7&lt;=$B438+$D$4,AT$9&gt;=$D438),$E438*HLOOKUP(AT$7-$B438+1,INPUTS!$D$63:$X$64,2,FALSE)/IF(AT$7=$B438,(13-MONTH($D438)),12),0)</f>
        <v>0</v>
      </c>
      <c r="AU438" s="229">
        <f>IF(AND(AU$7&lt;=$B438+$D$4,AU$9&gt;=$D438),$E438*HLOOKUP(AU$7-$B438+1,INPUTS!$D$63:$X$64,2,FALSE)/IF(AU$7=$B438,(13-MONTH($D438)),12),0)</f>
        <v>0</v>
      </c>
      <c r="AV438" s="229">
        <f>IF(AND(AV$7&lt;=$B438+$D$4,AV$9&gt;=$D438),$E438*HLOOKUP(AV$7-$B438+1,INPUTS!$D$63:$X$64,2,FALSE)/IF(AV$7=$B438,(13-MONTH($D438)),12),0)</f>
        <v>0</v>
      </c>
      <c r="AW438" s="229">
        <f>IF(AND(AW$7&lt;=$B438+$D$4,AW$9&gt;=$D438),$E438*HLOOKUP(AW$7-$B438+1,INPUTS!$D$63:$X$64,2,FALSE)/IF(AW$7=$B438,(13-MONTH($D438)),12),0)</f>
        <v>0</v>
      </c>
      <c r="AX438" s="229">
        <f>IF(AND(AX$7&lt;=$B438+$D$4,AX$9&gt;=$D438),$E438*HLOOKUP(AX$7-$B438+1,INPUTS!$D$63:$X$64,2,FALSE)/IF(AX$7=$B438,(13-MONTH($D438)),12),0)</f>
        <v>0</v>
      </c>
      <c r="AY438" s="229">
        <f>IF(AND(AY$7&lt;=$B438+$D$4,AY$9&gt;=$D438),$E438*HLOOKUP(AY$7-$B438+1,INPUTS!$D$63:$X$64,2,FALSE)/IF(AY$7=$B438,(13-MONTH($D438)),12),0)</f>
        <v>0</v>
      </c>
      <c r="AZ438" s="229">
        <f>IF(AND(AZ$7&lt;=$B438+$D$4,AZ$9&gt;=$D438),$E438*HLOOKUP(AZ$7-$B438+1,INPUTS!$D$63:$X$64,2,FALSE)/IF(AZ$7=$B438,(13-MONTH($D438)),12),0)</f>
        <v>0</v>
      </c>
      <c r="BA438" s="229">
        <f>IF(AND(BA$7&lt;=$B438+$D$4,BA$9&gt;=$D438),$E438*HLOOKUP(BA$7-$B438+1,INPUTS!$D$63:$X$64,2,FALSE)/IF(BA$7=$B438,(13-MONTH($D438)),12),0)</f>
        <v>0</v>
      </c>
      <c r="BB438" s="229">
        <f>IF(AND(BB$7&lt;=$B438+$D$4,BB$9&gt;=$D438),$E438*HLOOKUP(BB$7-$B438+1,INPUTS!$D$63:$X$64,2,FALSE)/IF(BB$7=$B438,(13-MONTH($D438)),12),0)</f>
        <v>0</v>
      </c>
      <c r="BC438" s="229">
        <f>IF(AND(BC$7&lt;=$B438+$D$4,BC$9&gt;=$D438),$E438*HLOOKUP(BC$7-$B438+1,INPUTS!$D$63:$X$64,2,FALSE)/IF(BC$7=$B438,(13-MONTH($D438)),12),0)</f>
        <v>0</v>
      </c>
      <c r="BD438" s="229">
        <f>IF(AND(BD$7&lt;=$B438+$D$4,BD$9&gt;=$D438),$E438*HLOOKUP(BD$7-$B438+1,INPUTS!$D$63:$X$64,2,FALSE)/IF(BD$7=$B438,(13-MONTH($D438)),12),0)</f>
        <v>0</v>
      </c>
      <c r="BE438" s="229">
        <f>IF(AND(BE$7&lt;=$B438+$D$4,BE$9&gt;=$D438),$E438*HLOOKUP(BE$7-$B438+1,INPUTS!$D$63:$X$64,2,FALSE)/IF(BE$7=$B438,(13-MONTH($D438)),12),0)</f>
        <v>0</v>
      </c>
      <c r="BF438" s="229">
        <f>IF(AND(BF$7&lt;=$B438+$D$4,BF$9&gt;=$D438),$E438*HLOOKUP(BF$7-$B438+1,INPUTS!$D$63:$X$64,2,FALSE)/IF(BF$7=$B438,(13-MONTH($D438)),12),0)</f>
        <v>0</v>
      </c>
      <c r="BG438" s="229">
        <f>IF(AND(BG$7&lt;=$B438+$D$4,BG$9&gt;=$D438),$E438*HLOOKUP(BG$7-$B438+1,INPUTS!$D$63:$X$64,2,FALSE)/IF(BG$7=$B438,(13-MONTH($D438)),12),0)</f>
        <v>0</v>
      </c>
      <c r="BH438" s="229">
        <f>IF(AND(BH$7&lt;=$B438+$D$4,BH$9&gt;=$D438),$E438*HLOOKUP(BH$7-$B438+1,INPUTS!$D$63:$X$64,2,FALSE)/IF(BH$7=$B438,(13-MONTH($D438)),12),0)</f>
        <v>0</v>
      </c>
      <c r="BI438" s="229">
        <f>IF(AND(BI$7&lt;=$B438+$D$4,BI$9&gt;=$D438),$E438*HLOOKUP(BI$7-$B438+1,INPUTS!$D$63:$X$64,2,FALSE)/IF(BI$7=$B438,(13-MONTH($D438)),12),0)</f>
        <v>0</v>
      </c>
      <c r="BJ438" s="229">
        <f>IF(AND(BJ$7&lt;=$B438+$D$4,BJ$9&gt;=$D438),$E438*HLOOKUP(BJ$7-$B438+1,INPUTS!$D$63:$X$64,2,FALSE)/IF(BJ$7=$B438,(13-MONTH($D438)),12),0)</f>
        <v>0</v>
      </c>
      <c r="BK438" s="229">
        <f>IF(AND(BK$7&lt;=$B438+$D$4,BK$9&gt;=$D438),$E438*HLOOKUP(BK$7-$B438+1,INPUTS!$D$63:$X$64,2,FALSE)/IF(BK$7=$B438,(13-MONTH($D438)),12),0)</f>
        <v>0</v>
      </c>
      <c r="BL438" s="229">
        <f>IF(AND(BL$7&lt;=$B438+$D$4,BL$9&gt;=$D438),$E438*HLOOKUP(BL$7-$B438+1,INPUTS!$D$63:$X$64,2,FALSE)/IF(BL$7=$B438,(13-MONTH($D438)),12),0)</f>
        <v>0</v>
      </c>
      <c r="BM438" s="229">
        <f>IF(AND(BM$7&lt;=$B438+$D$4,BM$9&gt;=$D438),$E438*HLOOKUP(BM$7-$B438+1,INPUTS!$D$63:$X$64,2,FALSE)/IF(BM$7=$B438,(13-MONTH($D438)),12),0)</f>
        <v>0</v>
      </c>
      <c r="BN438" s="229">
        <f>IF(AND(BN$7&lt;=$B438+$D$4,BN$9&gt;=$D438),$E438*HLOOKUP(BN$7-$B438+1,INPUTS!$D$63:$X$64,2,FALSE)/IF(BN$7=$B438,(13-MONTH($D438)),12),0)</f>
        <v>0</v>
      </c>
      <c r="BO438" s="229">
        <f>IF(AND(BO$7&lt;=$B438+$D$4,BO$9&gt;=$D438),$E438*HLOOKUP(BO$7-$B438+1,INPUTS!$D$63:$X$64,2,FALSE)/IF(BO$7=$B438,(13-MONTH($D438)),12),0)</f>
        <v>0</v>
      </c>
      <c r="BP438" s="229">
        <f>IF(AND(BP$7&lt;=$B438+$D$4,BP$9&gt;=$D438),$E438*HLOOKUP(BP$7-$B438+1,INPUTS!$D$63:$X$64,2,FALSE)/IF(BP$7=$B438,(13-MONTH($D438)),12),0)</f>
        <v>0</v>
      </c>
      <c r="BQ438" s="229">
        <f>IF(AND(BQ$7&lt;=$B438+$D$4,BQ$9&gt;=$D438),$E438*HLOOKUP(BQ$7-$B438+1,INPUTS!$D$63:$X$64,2,FALSE)/IF(BQ$7=$B438,(13-MONTH($D438)),12),0)</f>
        <v>0</v>
      </c>
      <c r="BR438" s="229">
        <f>IF(AND(BR$7&lt;=$B438+$D$4,BR$9&gt;=$D438),$E438*HLOOKUP(BR$7-$B438+1,INPUTS!$D$63:$X$64,2,FALSE)/IF(BR$7=$B438,(13-MONTH($D438)),12),0)</f>
        <v>0</v>
      </c>
      <c r="BS438" s="229">
        <f>IF(AND(BS$7&lt;=$B438+$D$4,BS$9&gt;=$D438),$E438*HLOOKUP(BS$7-$B438+1,INPUTS!$D$63:$X$64,2,FALSE)/IF(BS$7=$B438,(13-MONTH($D438)),12),0)</f>
        <v>0</v>
      </c>
      <c r="BT438" s="229">
        <f>IF(AND(BT$7&lt;=$B438+$D$4,BT$9&gt;=$D438),$E438*HLOOKUP(BT$7-$B438+1,INPUTS!$D$63:$X$64,2,FALSE)/IF(BT$7=$B438,(13-MONTH($D438)),12),0)</f>
        <v>0</v>
      </c>
      <c r="BU438" s="229">
        <f>IF(AND(BU$7&lt;=$B438+$D$4,BU$9&gt;=$D438),$E438*HLOOKUP(BU$7-$B438+1,INPUTS!$D$63:$X$64,2,FALSE)/IF(BU$7=$B438,(13-MONTH($D438)),12),0)</f>
        <v>0</v>
      </c>
      <c r="BV438" s="229">
        <f>IF(AND(BV$7&lt;=$B438+$D$4,BV$9&gt;=$D438),$E438*HLOOKUP(BV$7-$B438+1,INPUTS!$D$63:$X$64,2,FALSE)/IF(BV$7=$B438,(13-MONTH($D438)),12),0)</f>
        <v>0</v>
      </c>
      <c r="BW438" s="229">
        <f>IF(AND(BW$7&lt;=$B438+$D$4,BW$9&gt;=$D438),$E438*HLOOKUP(BW$7-$B438+1,INPUTS!$D$63:$X$64,2,FALSE)/IF(BW$7=$B438,(13-MONTH($D438)),12),0)</f>
        <v>0</v>
      </c>
      <c r="BX438" s="229">
        <f>IF(AND(BX$7&lt;=$B438+$D$4,BX$9&gt;=$D438),$E438*HLOOKUP(BX$7-$B438+1,INPUTS!$D$63:$X$64,2,FALSE)/IF(BX$7=$B438,(13-MONTH($D438)),12),0)</f>
        <v>0</v>
      </c>
      <c r="BY438" s="229">
        <f>IF(AND(BY$7&lt;=$B438+$D$4,BY$9&gt;=$D438),$E438*HLOOKUP(BY$7-$B438+1,INPUTS!$D$63:$X$64,2,FALSE)/IF(BY$7=$B438,(13-MONTH($D438)),12),0)</f>
        <v>0</v>
      </c>
      <c r="BZ438" s="229">
        <f>IF(AND(BZ$7&lt;=$B438+$D$4,BZ$9&gt;=$D438),$E438*HLOOKUP(BZ$7-$B438+1,INPUTS!$D$63:$X$64,2,FALSE)/IF(BZ$7=$B438,(13-MONTH($D438)),12),0)</f>
        <v>0</v>
      </c>
    </row>
    <row r="439" spans="1:78" x14ac:dyDescent="0.2">
      <c r="A439" s="7" t="str">
        <f t="shared" si="368"/>
        <v>Roll-in 8</v>
      </c>
      <c r="B439" s="7">
        <f t="shared" si="364"/>
        <v>2022</v>
      </c>
      <c r="C439" s="7">
        <f t="shared" si="367"/>
        <v>48</v>
      </c>
      <c r="D439" s="165">
        <f t="shared" si="369"/>
        <v>44926</v>
      </c>
      <c r="E439" s="68">
        <f t="shared" si="366"/>
        <v>0</v>
      </c>
      <c r="F439" s="77"/>
      <c r="G439" s="229">
        <f>IF(AND(G$7&lt;=$B439+$D$4,G$9&gt;=$D439),$E439*HLOOKUP(G$7-$B439+1,INPUTS!$D$63:$X$64,2,FALSE)/IF(G$7=$B439,(13-MONTH($D439)),12),0)</f>
        <v>0</v>
      </c>
      <c r="H439" s="229">
        <f>IF(AND(H$7&lt;=$B439+$D$4,H$9&gt;=$D439),$E439*HLOOKUP(H$7-$B439+1,INPUTS!$D$63:$X$64,2,FALSE)/IF(H$7=$B439,(13-MONTH($D439)),12),0)</f>
        <v>0</v>
      </c>
      <c r="I439" s="229">
        <f>IF(AND(I$7&lt;=$B439+$D$4,I$9&gt;=$D439),$E439*HLOOKUP(I$7-$B439+1,INPUTS!$D$63:$X$64,2,FALSE)/IF(I$7=$B439,(13-MONTH($D439)),12),0)</f>
        <v>0</v>
      </c>
      <c r="J439" s="229">
        <f>IF(AND(J$7&lt;=$B439+$D$4,J$9&gt;=$D439),$E439*HLOOKUP(J$7-$B439+1,INPUTS!$D$63:$X$64,2,FALSE)/IF(J$7=$B439,(13-MONTH($D439)),12),0)</f>
        <v>0</v>
      </c>
      <c r="K439" s="229">
        <f>IF(AND(K$7&lt;=$B439+$D$4,K$9&gt;=$D439),$E439*HLOOKUP(K$7-$B439+1,INPUTS!$D$63:$X$64,2,FALSE)/IF(K$7=$B439,(13-MONTH($D439)),12),0)</f>
        <v>0</v>
      </c>
      <c r="L439" s="229">
        <f>IF(AND(L$7&lt;=$B439+$D$4,L$9&gt;=$D439),$E439*HLOOKUP(L$7-$B439+1,INPUTS!$D$63:$X$64,2,FALSE)/IF(L$7=$B439,(13-MONTH($D439)),12),0)</f>
        <v>0</v>
      </c>
      <c r="M439" s="229">
        <f>IF(AND(M$7&lt;=$B439+$D$4,M$9&gt;=$D439),$E439*HLOOKUP(M$7-$B439+1,INPUTS!$D$63:$X$64,2,FALSE)/IF(M$7=$B439,(13-MONTH($D439)),12),0)</f>
        <v>0</v>
      </c>
      <c r="N439" s="229">
        <f>IF(AND(N$7&lt;=$B439+$D$4,N$9&gt;=$D439),$E439*HLOOKUP(N$7-$B439+1,INPUTS!$D$63:$X$64,2,FALSE)/IF(N$7=$B439,(13-MONTH($D439)),12),0)</f>
        <v>0</v>
      </c>
      <c r="O439" s="229">
        <f>IF(AND(O$7&lt;=$B439+$D$4,O$9&gt;=$D439),$E439*HLOOKUP(O$7-$B439+1,INPUTS!$D$63:$X$64,2,FALSE)/IF(O$7=$B439,(13-MONTH($D439)),12),0)</f>
        <v>0</v>
      </c>
      <c r="P439" s="229">
        <f>IF(AND(P$7&lt;=$B439+$D$4,P$9&gt;=$D439),$E439*HLOOKUP(P$7-$B439+1,INPUTS!$D$63:$X$64,2,FALSE)/IF(P$7=$B439,(13-MONTH($D439)),12),0)</f>
        <v>0</v>
      </c>
      <c r="Q439" s="229">
        <f>IF(AND(Q$7&lt;=$B439+$D$4,Q$9&gt;=$D439),$E439*HLOOKUP(Q$7-$B439+1,INPUTS!$D$63:$X$64,2,FALSE)/IF(Q$7=$B439,(13-MONTH($D439)),12),0)</f>
        <v>0</v>
      </c>
      <c r="R439" s="229">
        <f>IF(AND(R$7&lt;=$B439+$D$4,R$9&gt;=$D439),$E439*HLOOKUP(R$7-$B439+1,INPUTS!$D$63:$X$64,2,FALSE)/IF(R$7=$B439,(13-MONTH($D439)),12),0)</f>
        <v>0</v>
      </c>
      <c r="S439" s="229">
        <f>IF(AND(S$7&lt;=$B439+$D$4,S$9&gt;=$D439),$E439*HLOOKUP(S$7-$B439+1,INPUTS!$D$63:$X$64,2,FALSE)/IF(S$7=$B439,(13-MONTH($D439)),12),0)</f>
        <v>0</v>
      </c>
      <c r="T439" s="229">
        <f>IF(AND(T$7&lt;=$B439+$D$4,T$9&gt;=$D439),$E439*HLOOKUP(T$7-$B439+1,INPUTS!$D$63:$X$64,2,FALSE)/IF(T$7=$B439,(13-MONTH($D439)),12),0)</f>
        <v>0</v>
      </c>
      <c r="U439" s="229">
        <f>IF(AND(U$7&lt;=$B439+$D$4,U$9&gt;=$D439),$E439*HLOOKUP(U$7-$B439+1,INPUTS!$D$63:$X$64,2,FALSE)/IF(U$7=$B439,(13-MONTH($D439)),12),0)</f>
        <v>0</v>
      </c>
      <c r="V439" s="229">
        <f>IF(AND(V$7&lt;=$B439+$D$4,V$9&gt;=$D439),$E439*HLOOKUP(V$7-$B439+1,INPUTS!$D$63:$X$64,2,FALSE)/IF(V$7=$B439,(13-MONTH($D439)),12),0)</f>
        <v>0</v>
      </c>
      <c r="W439" s="229">
        <f>IF(AND(W$7&lt;=$B439+$D$4,W$9&gt;=$D439),$E439*HLOOKUP(W$7-$B439+1,INPUTS!$D$63:$X$64,2,FALSE)/IF(W$7=$B439,(13-MONTH($D439)),12),0)</f>
        <v>0</v>
      </c>
      <c r="X439" s="229">
        <f>IF(AND(X$7&lt;=$B439+$D$4,X$9&gt;=$D439),$E439*HLOOKUP(X$7-$B439+1,INPUTS!$D$63:$X$64,2,FALSE)/IF(X$7=$B439,(13-MONTH($D439)),12),0)</f>
        <v>0</v>
      </c>
      <c r="Y439" s="229">
        <f>IF(AND(Y$7&lt;=$B439+$D$4,Y$9&gt;=$D439),$E439*HLOOKUP(Y$7-$B439+1,INPUTS!$D$63:$X$64,2,FALSE)/IF(Y$7=$B439,(13-MONTH($D439)),12),0)</f>
        <v>0</v>
      </c>
      <c r="Z439" s="229">
        <f>IF(AND(Z$7&lt;=$B439+$D$4,Z$9&gt;=$D439),$E439*HLOOKUP(Z$7-$B439+1,INPUTS!$D$63:$X$64,2,FALSE)/IF(Z$7=$B439,(13-MONTH($D439)),12),0)</f>
        <v>0</v>
      </c>
      <c r="AA439" s="229">
        <f>IF(AND(AA$7&lt;=$B439+$D$4,AA$9&gt;=$D439),$E439*HLOOKUP(AA$7-$B439+1,INPUTS!$D$63:$X$64,2,FALSE)/IF(AA$7=$B439,(13-MONTH($D439)),12),0)</f>
        <v>0</v>
      </c>
      <c r="AB439" s="229">
        <f>IF(AND(AB$7&lt;=$B439+$D$4,AB$9&gt;=$D439),$E439*HLOOKUP(AB$7-$B439+1,INPUTS!$D$63:$X$64,2,FALSE)/IF(AB$7=$B439,(13-MONTH($D439)),12),0)</f>
        <v>0</v>
      </c>
      <c r="AC439" s="229">
        <f>IF(AND(AC$7&lt;=$B439+$D$4,AC$9&gt;=$D439),$E439*HLOOKUP(AC$7-$B439+1,INPUTS!$D$63:$X$64,2,FALSE)/IF(AC$7=$B439,(13-MONTH($D439)),12),0)</f>
        <v>0</v>
      </c>
      <c r="AD439" s="229">
        <f>IF(AND(AD$7&lt;=$B439+$D$4,AD$9&gt;=$D439),$E439*HLOOKUP(AD$7-$B439+1,INPUTS!$D$63:$X$64,2,FALSE)/IF(AD$7=$B439,(13-MONTH($D439)),12),0)</f>
        <v>0</v>
      </c>
      <c r="AE439" s="229">
        <f>IF(AND(AE$7&lt;=$B439+$D$4,AE$9&gt;=$D439),$E439*HLOOKUP(AE$7-$B439+1,INPUTS!$D$63:$X$64,2,FALSE)/IF(AE$7=$B439,(13-MONTH($D439)),12),0)</f>
        <v>0</v>
      </c>
      <c r="AF439" s="229">
        <f>IF(AND(AF$7&lt;=$B439+$D$4,AF$9&gt;=$D439),$E439*HLOOKUP(AF$7-$B439+1,INPUTS!$D$63:$X$64,2,FALSE)/IF(AF$7=$B439,(13-MONTH($D439)),12),0)</f>
        <v>0</v>
      </c>
      <c r="AG439" s="229">
        <f>IF(AND(AG$7&lt;=$B439+$D$4,AG$9&gt;=$D439),$E439*HLOOKUP(AG$7-$B439+1,INPUTS!$D$63:$X$64,2,FALSE)/IF(AG$7=$B439,(13-MONTH($D439)),12),0)</f>
        <v>0</v>
      </c>
      <c r="AH439" s="229">
        <f>IF(AND(AH$7&lt;=$B439+$D$4,AH$9&gt;=$D439),$E439*HLOOKUP(AH$7-$B439+1,INPUTS!$D$63:$X$64,2,FALSE)/IF(AH$7=$B439,(13-MONTH($D439)),12),0)</f>
        <v>0</v>
      </c>
      <c r="AI439" s="229">
        <f>IF(AND(AI$7&lt;=$B439+$D$4,AI$9&gt;=$D439),$E439*HLOOKUP(AI$7-$B439+1,INPUTS!$D$63:$X$64,2,FALSE)/IF(AI$7=$B439,(13-MONTH($D439)),12),0)</f>
        <v>0</v>
      </c>
      <c r="AJ439" s="229">
        <f>IF(AND(AJ$7&lt;=$B439+$D$4,AJ$9&gt;=$D439),$E439*HLOOKUP(AJ$7-$B439+1,INPUTS!$D$63:$X$64,2,FALSE)/IF(AJ$7=$B439,(13-MONTH($D439)),12),0)</f>
        <v>0</v>
      </c>
      <c r="AK439" s="229">
        <f>IF(AND(AK$7&lt;=$B439+$D$4,AK$9&gt;=$D439),$E439*HLOOKUP(AK$7-$B439+1,INPUTS!$D$63:$X$64,2,FALSE)/IF(AK$7=$B439,(13-MONTH($D439)),12),0)</f>
        <v>0</v>
      </c>
      <c r="AL439" s="229">
        <f>IF(AND(AL$7&lt;=$B439+$D$4,AL$9&gt;=$D439),$E439*HLOOKUP(AL$7-$B439+1,INPUTS!$D$63:$X$64,2,FALSE)/IF(AL$7=$B439,(13-MONTH($D439)),12),0)</f>
        <v>0</v>
      </c>
      <c r="AM439" s="229">
        <f>IF(AND(AM$7&lt;=$B439+$D$4,AM$9&gt;=$D439),$E439*HLOOKUP(AM$7-$B439+1,INPUTS!$D$63:$X$64,2,FALSE)/IF(AM$7=$B439,(13-MONTH($D439)),12),0)</f>
        <v>0</v>
      </c>
      <c r="AN439" s="229">
        <f>IF(AND(AN$7&lt;=$B439+$D$4,AN$9&gt;=$D439),$E439*HLOOKUP(AN$7-$B439+1,INPUTS!$D$63:$X$64,2,FALSE)/IF(AN$7=$B439,(13-MONTH($D439)),12),0)</f>
        <v>0</v>
      </c>
      <c r="AO439" s="229">
        <f>IF(AND(AO$7&lt;=$B439+$D$4,AO$9&gt;=$D439),$E439*HLOOKUP(AO$7-$B439+1,INPUTS!$D$63:$X$64,2,FALSE)/IF(AO$7=$B439,(13-MONTH($D439)),12),0)</f>
        <v>0</v>
      </c>
      <c r="AP439" s="229">
        <f>IF(AND(AP$7&lt;=$B439+$D$4,AP$9&gt;=$D439),$E439*HLOOKUP(AP$7-$B439+1,INPUTS!$D$63:$X$64,2,FALSE)/IF(AP$7=$B439,(13-MONTH($D439)),12),0)</f>
        <v>0</v>
      </c>
      <c r="AQ439" s="229">
        <f>IF(AND(AQ$7&lt;=$B439+$D$4,AQ$9&gt;=$D439),$E439*HLOOKUP(AQ$7-$B439+1,INPUTS!$D$63:$X$64,2,FALSE)/IF(AQ$7=$B439,(13-MONTH($D439)),12),0)</f>
        <v>0</v>
      </c>
      <c r="AR439" s="229">
        <f>IF(AND(AR$7&lt;=$B439+$D$4,AR$9&gt;=$D439),$E439*HLOOKUP(AR$7-$B439+1,INPUTS!$D$63:$X$64,2,FALSE)/IF(AR$7=$B439,(13-MONTH($D439)),12),0)</f>
        <v>0</v>
      </c>
      <c r="AS439" s="229">
        <f>IF(AND(AS$7&lt;=$B439+$D$4,AS$9&gt;=$D439),$E439*HLOOKUP(AS$7-$B439+1,INPUTS!$D$63:$X$64,2,FALSE)/IF(AS$7=$B439,(13-MONTH($D439)),12),0)</f>
        <v>0</v>
      </c>
      <c r="AT439" s="229">
        <f>IF(AND(AT$7&lt;=$B439+$D$4,AT$9&gt;=$D439),$E439*HLOOKUP(AT$7-$B439+1,INPUTS!$D$63:$X$64,2,FALSE)/IF(AT$7=$B439,(13-MONTH($D439)),12),0)</f>
        <v>0</v>
      </c>
      <c r="AU439" s="229">
        <f>IF(AND(AU$7&lt;=$B439+$D$4,AU$9&gt;=$D439),$E439*HLOOKUP(AU$7-$B439+1,INPUTS!$D$63:$X$64,2,FALSE)/IF(AU$7=$B439,(13-MONTH($D439)),12),0)</f>
        <v>0</v>
      </c>
      <c r="AV439" s="229">
        <f>IF(AND(AV$7&lt;=$B439+$D$4,AV$9&gt;=$D439),$E439*HLOOKUP(AV$7-$B439+1,INPUTS!$D$63:$X$64,2,FALSE)/IF(AV$7=$B439,(13-MONTH($D439)),12),0)</f>
        <v>0</v>
      </c>
      <c r="AW439" s="229">
        <f>IF(AND(AW$7&lt;=$B439+$D$4,AW$9&gt;=$D439),$E439*HLOOKUP(AW$7-$B439+1,INPUTS!$D$63:$X$64,2,FALSE)/IF(AW$7=$B439,(13-MONTH($D439)),12),0)</f>
        <v>0</v>
      </c>
      <c r="AX439" s="229">
        <f>IF(AND(AX$7&lt;=$B439+$D$4,AX$9&gt;=$D439),$E439*HLOOKUP(AX$7-$B439+1,INPUTS!$D$63:$X$64,2,FALSE)/IF(AX$7=$B439,(13-MONTH($D439)),12),0)</f>
        <v>0</v>
      </c>
      <c r="AY439" s="229">
        <f>IF(AND(AY$7&lt;=$B439+$D$4,AY$9&gt;=$D439),$E439*HLOOKUP(AY$7-$B439+1,INPUTS!$D$63:$X$64,2,FALSE)/IF(AY$7=$B439,(13-MONTH($D439)),12),0)</f>
        <v>0</v>
      </c>
      <c r="AZ439" s="229">
        <f>IF(AND(AZ$7&lt;=$B439+$D$4,AZ$9&gt;=$D439),$E439*HLOOKUP(AZ$7-$B439+1,INPUTS!$D$63:$X$64,2,FALSE)/IF(AZ$7=$B439,(13-MONTH($D439)),12),0)</f>
        <v>0</v>
      </c>
      <c r="BA439" s="229">
        <f>IF(AND(BA$7&lt;=$B439+$D$4,BA$9&gt;=$D439),$E439*HLOOKUP(BA$7-$B439+1,INPUTS!$D$63:$X$64,2,FALSE)/IF(BA$7=$B439,(13-MONTH($D439)),12),0)</f>
        <v>0</v>
      </c>
      <c r="BB439" s="229">
        <f>IF(AND(BB$7&lt;=$B439+$D$4,BB$9&gt;=$D439),$E439*HLOOKUP(BB$7-$B439+1,INPUTS!$D$63:$X$64,2,FALSE)/IF(BB$7=$B439,(13-MONTH($D439)),12),0)</f>
        <v>0</v>
      </c>
      <c r="BC439" s="229">
        <f>IF(AND(BC$7&lt;=$B439+$D$4,BC$9&gt;=$D439),$E439*HLOOKUP(BC$7-$B439+1,INPUTS!$D$63:$X$64,2,FALSE)/IF(BC$7=$B439,(13-MONTH($D439)),12),0)</f>
        <v>0</v>
      </c>
      <c r="BD439" s="229">
        <f>IF(AND(BD$7&lt;=$B439+$D$4,BD$9&gt;=$D439),$E439*HLOOKUP(BD$7-$B439+1,INPUTS!$D$63:$X$64,2,FALSE)/IF(BD$7=$B439,(13-MONTH($D439)),12),0)</f>
        <v>0</v>
      </c>
      <c r="BE439" s="229">
        <f>IF(AND(BE$7&lt;=$B439+$D$4,BE$9&gt;=$D439),$E439*HLOOKUP(BE$7-$B439+1,INPUTS!$D$63:$X$64,2,FALSE)/IF(BE$7=$B439,(13-MONTH($D439)),12),0)</f>
        <v>0</v>
      </c>
      <c r="BF439" s="229">
        <f>IF(AND(BF$7&lt;=$B439+$D$4,BF$9&gt;=$D439),$E439*HLOOKUP(BF$7-$B439+1,INPUTS!$D$63:$X$64,2,FALSE)/IF(BF$7=$B439,(13-MONTH($D439)),12),0)</f>
        <v>0</v>
      </c>
      <c r="BG439" s="229">
        <f>IF(AND(BG$7&lt;=$B439+$D$4,BG$9&gt;=$D439),$E439*HLOOKUP(BG$7-$B439+1,INPUTS!$D$63:$X$64,2,FALSE)/IF(BG$7=$B439,(13-MONTH($D439)),12),0)</f>
        <v>0</v>
      </c>
      <c r="BH439" s="229">
        <f>IF(AND(BH$7&lt;=$B439+$D$4,BH$9&gt;=$D439),$E439*HLOOKUP(BH$7-$B439+1,INPUTS!$D$63:$X$64,2,FALSE)/IF(BH$7=$B439,(13-MONTH($D439)),12),0)</f>
        <v>0</v>
      </c>
      <c r="BI439" s="229">
        <f>IF(AND(BI$7&lt;=$B439+$D$4,BI$9&gt;=$D439),$E439*HLOOKUP(BI$7-$B439+1,INPUTS!$D$63:$X$64,2,FALSE)/IF(BI$7=$B439,(13-MONTH($D439)),12),0)</f>
        <v>0</v>
      </c>
      <c r="BJ439" s="229">
        <f>IF(AND(BJ$7&lt;=$B439+$D$4,BJ$9&gt;=$D439),$E439*HLOOKUP(BJ$7-$B439+1,INPUTS!$D$63:$X$64,2,FALSE)/IF(BJ$7=$B439,(13-MONTH($D439)),12),0)</f>
        <v>0</v>
      </c>
      <c r="BK439" s="229">
        <f>IF(AND(BK$7&lt;=$B439+$D$4,BK$9&gt;=$D439),$E439*HLOOKUP(BK$7-$B439+1,INPUTS!$D$63:$X$64,2,FALSE)/IF(BK$7=$B439,(13-MONTH($D439)),12),0)</f>
        <v>0</v>
      </c>
      <c r="BL439" s="229">
        <f>IF(AND(BL$7&lt;=$B439+$D$4,BL$9&gt;=$D439),$E439*HLOOKUP(BL$7-$B439+1,INPUTS!$D$63:$X$64,2,FALSE)/IF(BL$7=$B439,(13-MONTH($D439)),12),0)</f>
        <v>0</v>
      </c>
      <c r="BM439" s="229">
        <f>IF(AND(BM$7&lt;=$B439+$D$4,BM$9&gt;=$D439),$E439*HLOOKUP(BM$7-$B439+1,INPUTS!$D$63:$X$64,2,FALSE)/IF(BM$7=$B439,(13-MONTH($D439)),12),0)</f>
        <v>0</v>
      </c>
      <c r="BN439" s="229">
        <f>IF(AND(BN$7&lt;=$B439+$D$4,BN$9&gt;=$D439),$E439*HLOOKUP(BN$7-$B439+1,INPUTS!$D$63:$X$64,2,FALSE)/IF(BN$7=$B439,(13-MONTH($D439)),12),0)</f>
        <v>0</v>
      </c>
      <c r="BO439" s="229">
        <f>IF(AND(BO$7&lt;=$B439+$D$4,BO$9&gt;=$D439),$E439*HLOOKUP(BO$7-$B439+1,INPUTS!$D$63:$X$64,2,FALSE)/IF(BO$7=$B439,(13-MONTH($D439)),12),0)</f>
        <v>0</v>
      </c>
      <c r="BP439" s="229">
        <f>IF(AND(BP$7&lt;=$B439+$D$4,BP$9&gt;=$D439),$E439*HLOOKUP(BP$7-$B439+1,INPUTS!$D$63:$X$64,2,FALSE)/IF(BP$7=$B439,(13-MONTH($D439)),12),0)</f>
        <v>0</v>
      </c>
      <c r="BQ439" s="229">
        <f>IF(AND(BQ$7&lt;=$B439+$D$4,BQ$9&gt;=$D439),$E439*HLOOKUP(BQ$7-$B439+1,INPUTS!$D$63:$X$64,2,FALSE)/IF(BQ$7=$B439,(13-MONTH($D439)),12),0)</f>
        <v>0</v>
      </c>
      <c r="BR439" s="229">
        <f>IF(AND(BR$7&lt;=$B439+$D$4,BR$9&gt;=$D439),$E439*HLOOKUP(BR$7-$B439+1,INPUTS!$D$63:$X$64,2,FALSE)/IF(BR$7=$B439,(13-MONTH($D439)),12),0)</f>
        <v>0</v>
      </c>
      <c r="BS439" s="229">
        <f>IF(AND(BS$7&lt;=$B439+$D$4,BS$9&gt;=$D439),$E439*HLOOKUP(BS$7-$B439+1,INPUTS!$D$63:$X$64,2,FALSE)/IF(BS$7=$B439,(13-MONTH($D439)),12),0)</f>
        <v>0</v>
      </c>
      <c r="BT439" s="229">
        <f>IF(AND(BT$7&lt;=$B439+$D$4,BT$9&gt;=$D439),$E439*HLOOKUP(BT$7-$B439+1,INPUTS!$D$63:$X$64,2,FALSE)/IF(BT$7=$B439,(13-MONTH($D439)),12),0)</f>
        <v>0</v>
      </c>
      <c r="BU439" s="229">
        <f>IF(AND(BU$7&lt;=$B439+$D$4,BU$9&gt;=$D439),$E439*HLOOKUP(BU$7-$B439+1,INPUTS!$D$63:$X$64,2,FALSE)/IF(BU$7=$B439,(13-MONTH($D439)),12),0)</f>
        <v>0</v>
      </c>
      <c r="BV439" s="229">
        <f>IF(AND(BV$7&lt;=$B439+$D$4,BV$9&gt;=$D439),$E439*HLOOKUP(BV$7-$B439+1,INPUTS!$D$63:$X$64,2,FALSE)/IF(BV$7=$B439,(13-MONTH($D439)),12),0)</f>
        <v>0</v>
      </c>
      <c r="BW439" s="229">
        <f>IF(AND(BW$7&lt;=$B439+$D$4,BW$9&gt;=$D439),$E439*HLOOKUP(BW$7-$B439+1,INPUTS!$D$63:$X$64,2,FALSE)/IF(BW$7=$B439,(13-MONTH($D439)),12),0)</f>
        <v>0</v>
      </c>
      <c r="BX439" s="229">
        <f>IF(AND(BX$7&lt;=$B439+$D$4,BX$9&gt;=$D439),$E439*HLOOKUP(BX$7-$B439+1,INPUTS!$D$63:$X$64,2,FALSE)/IF(BX$7=$B439,(13-MONTH($D439)),12),0)</f>
        <v>0</v>
      </c>
      <c r="BY439" s="229">
        <f>IF(AND(BY$7&lt;=$B439+$D$4,BY$9&gt;=$D439),$E439*HLOOKUP(BY$7-$B439+1,INPUTS!$D$63:$X$64,2,FALSE)/IF(BY$7=$B439,(13-MONTH($D439)),12),0)</f>
        <v>0</v>
      </c>
      <c r="BZ439" s="229">
        <f>IF(AND(BZ$7&lt;=$B439+$D$4,BZ$9&gt;=$D439),$E439*HLOOKUP(BZ$7-$B439+1,INPUTS!$D$63:$X$64,2,FALSE)/IF(BZ$7=$B439,(13-MONTH($D439)),12),0)</f>
        <v>0</v>
      </c>
    </row>
    <row r="440" spans="1:78" x14ac:dyDescent="0.2">
      <c r="A440" s="7" t="str">
        <f t="shared" si="368"/>
        <v>Roll-in 8</v>
      </c>
      <c r="B440" s="7">
        <f t="shared" si="364"/>
        <v>2023</v>
      </c>
      <c r="C440" s="7">
        <f t="shared" si="367"/>
        <v>49</v>
      </c>
      <c r="D440" s="165">
        <f t="shared" si="369"/>
        <v>44957</v>
      </c>
      <c r="E440" s="68">
        <f t="shared" si="366"/>
        <v>0</v>
      </c>
      <c r="F440" s="77"/>
      <c r="G440" s="229">
        <f>IF(AND(G$7&lt;=$B440+$D$4,G$9&gt;=$D440),$E440*HLOOKUP(G$7-$B440+1,INPUTS!$D$63:$X$64,2,FALSE)/IF(G$7=$B440,(13-MONTH($D440)),12),0)</f>
        <v>0</v>
      </c>
      <c r="H440" s="229">
        <f>IF(AND(H$7&lt;=$B440+$D$4,H$9&gt;=$D440),$E440*HLOOKUP(H$7-$B440+1,INPUTS!$D$63:$X$64,2,FALSE)/IF(H$7=$B440,(13-MONTH($D440)),12),0)</f>
        <v>0</v>
      </c>
      <c r="I440" s="229">
        <f>IF(AND(I$7&lt;=$B440+$D$4,I$9&gt;=$D440),$E440*HLOOKUP(I$7-$B440+1,INPUTS!$D$63:$X$64,2,FALSE)/IF(I$7=$B440,(13-MONTH($D440)),12),0)</f>
        <v>0</v>
      </c>
      <c r="J440" s="229">
        <f>IF(AND(J$7&lt;=$B440+$D$4,J$9&gt;=$D440),$E440*HLOOKUP(J$7-$B440+1,INPUTS!$D$63:$X$64,2,FALSE)/IF(J$7=$B440,(13-MONTH($D440)),12),0)</f>
        <v>0</v>
      </c>
      <c r="K440" s="229">
        <f>IF(AND(K$7&lt;=$B440+$D$4,K$9&gt;=$D440),$E440*HLOOKUP(K$7-$B440+1,INPUTS!$D$63:$X$64,2,FALSE)/IF(K$7=$B440,(13-MONTH($D440)),12),0)</f>
        <v>0</v>
      </c>
      <c r="L440" s="229">
        <f>IF(AND(L$7&lt;=$B440+$D$4,L$9&gt;=$D440),$E440*HLOOKUP(L$7-$B440+1,INPUTS!$D$63:$X$64,2,FALSE)/IF(L$7=$B440,(13-MONTH($D440)),12),0)</f>
        <v>0</v>
      </c>
      <c r="M440" s="229">
        <f>IF(AND(M$7&lt;=$B440+$D$4,M$9&gt;=$D440),$E440*HLOOKUP(M$7-$B440+1,INPUTS!$D$63:$X$64,2,FALSE)/IF(M$7=$B440,(13-MONTH($D440)),12),0)</f>
        <v>0</v>
      </c>
      <c r="N440" s="229">
        <f>IF(AND(N$7&lt;=$B440+$D$4,N$9&gt;=$D440),$E440*HLOOKUP(N$7-$B440+1,INPUTS!$D$63:$X$64,2,FALSE)/IF(N$7=$B440,(13-MONTH($D440)),12),0)</f>
        <v>0</v>
      </c>
      <c r="O440" s="229">
        <f>IF(AND(O$7&lt;=$B440+$D$4,O$9&gt;=$D440),$E440*HLOOKUP(O$7-$B440+1,INPUTS!$D$63:$X$64,2,FALSE)/IF(O$7=$B440,(13-MONTH($D440)),12),0)</f>
        <v>0</v>
      </c>
      <c r="P440" s="229">
        <f>IF(AND(P$7&lt;=$B440+$D$4,P$9&gt;=$D440),$E440*HLOOKUP(P$7-$B440+1,INPUTS!$D$63:$X$64,2,FALSE)/IF(P$7=$B440,(13-MONTH($D440)),12),0)</f>
        <v>0</v>
      </c>
      <c r="Q440" s="229">
        <f>IF(AND(Q$7&lt;=$B440+$D$4,Q$9&gt;=$D440),$E440*HLOOKUP(Q$7-$B440+1,INPUTS!$D$63:$X$64,2,FALSE)/IF(Q$7=$B440,(13-MONTH($D440)),12),0)</f>
        <v>0</v>
      </c>
      <c r="R440" s="229">
        <f>IF(AND(R$7&lt;=$B440+$D$4,R$9&gt;=$D440),$E440*HLOOKUP(R$7-$B440+1,INPUTS!$D$63:$X$64,2,FALSE)/IF(R$7=$B440,(13-MONTH($D440)),12),0)</f>
        <v>0</v>
      </c>
      <c r="S440" s="229">
        <f>IF(AND(S$7&lt;=$B440+$D$4,S$9&gt;=$D440),$E440*HLOOKUP(S$7-$B440+1,INPUTS!$D$63:$X$64,2,FALSE)/IF(S$7=$B440,(13-MONTH($D440)),12),0)</f>
        <v>0</v>
      </c>
      <c r="T440" s="229">
        <f>IF(AND(T$7&lt;=$B440+$D$4,T$9&gt;=$D440),$E440*HLOOKUP(T$7-$B440+1,INPUTS!$D$63:$X$64,2,FALSE)/IF(T$7=$B440,(13-MONTH($D440)),12),0)</f>
        <v>0</v>
      </c>
      <c r="U440" s="229">
        <f>IF(AND(U$7&lt;=$B440+$D$4,U$9&gt;=$D440),$E440*HLOOKUP(U$7-$B440+1,INPUTS!$D$63:$X$64,2,FALSE)/IF(U$7=$B440,(13-MONTH($D440)),12),0)</f>
        <v>0</v>
      </c>
      <c r="V440" s="229">
        <f>IF(AND(V$7&lt;=$B440+$D$4,V$9&gt;=$D440),$E440*HLOOKUP(V$7-$B440+1,INPUTS!$D$63:$X$64,2,FALSE)/IF(V$7=$B440,(13-MONTH($D440)),12),0)</f>
        <v>0</v>
      </c>
      <c r="W440" s="229">
        <f>IF(AND(W$7&lt;=$B440+$D$4,W$9&gt;=$D440),$E440*HLOOKUP(W$7-$B440+1,INPUTS!$D$63:$X$64,2,FALSE)/IF(W$7=$B440,(13-MONTH($D440)),12),0)</f>
        <v>0</v>
      </c>
      <c r="X440" s="229">
        <f>IF(AND(X$7&lt;=$B440+$D$4,X$9&gt;=$D440),$E440*HLOOKUP(X$7-$B440+1,INPUTS!$D$63:$X$64,2,FALSE)/IF(X$7=$B440,(13-MONTH($D440)),12),0)</f>
        <v>0</v>
      </c>
      <c r="Y440" s="229">
        <f>IF(AND(Y$7&lt;=$B440+$D$4,Y$9&gt;=$D440),$E440*HLOOKUP(Y$7-$B440+1,INPUTS!$D$63:$X$64,2,FALSE)/IF(Y$7=$B440,(13-MONTH($D440)),12),0)</f>
        <v>0</v>
      </c>
      <c r="Z440" s="229">
        <f>IF(AND(Z$7&lt;=$B440+$D$4,Z$9&gt;=$D440),$E440*HLOOKUP(Z$7-$B440+1,INPUTS!$D$63:$X$64,2,FALSE)/IF(Z$7=$B440,(13-MONTH($D440)),12),0)</f>
        <v>0</v>
      </c>
      <c r="AA440" s="229">
        <f>IF(AND(AA$7&lt;=$B440+$D$4,AA$9&gt;=$D440),$E440*HLOOKUP(AA$7-$B440+1,INPUTS!$D$63:$X$64,2,FALSE)/IF(AA$7=$B440,(13-MONTH($D440)),12),0)</f>
        <v>0</v>
      </c>
      <c r="AB440" s="229">
        <f>IF(AND(AB$7&lt;=$B440+$D$4,AB$9&gt;=$D440),$E440*HLOOKUP(AB$7-$B440+1,INPUTS!$D$63:$X$64,2,FALSE)/IF(AB$7=$B440,(13-MONTH($D440)),12),0)</f>
        <v>0</v>
      </c>
      <c r="AC440" s="229">
        <f>IF(AND(AC$7&lt;=$B440+$D$4,AC$9&gt;=$D440),$E440*HLOOKUP(AC$7-$B440+1,INPUTS!$D$63:$X$64,2,FALSE)/IF(AC$7=$B440,(13-MONTH($D440)),12),0)</f>
        <v>0</v>
      </c>
      <c r="AD440" s="229">
        <f>IF(AND(AD$7&lt;=$B440+$D$4,AD$9&gt;=$D440),$E440*HLOOKUP(AD$7-$B440+1,INPUTS!$D$63:$X$64,2,FALSE)/IF(AD$7=$B440,(13-MONTH($D440)),12),0)</f>
        <v>0</v>
      </c>
      <c r="AE440" s="229">
        <f>IF(AND(AE$7&lt;=$B440+$D$4,AE$9&gt;=$D440),$E440*HLOOKUP(AE$7-$B440+1,INPUTS!$D$63:$X$64,2,FALSE)/IF(AE$7=$B440,(13-MONTH($D440)),12),0)</f>
        <v>0</v>
      </c>
      <c r="AF440" s="229">
        <f>IF(AND(AF$7&lt;=$B440+$D$4,AF$9&gt;=$D440),$E440*HLOOKUP(AF$7-$B440+1,INPUTS!$D$63:$X$64,2,FALSE)/IF(AF$7=$B440,(13-MONTH($D440)),12),0)</f>
        <v>0</v>
      </c>
      <c r="AG440" s="229">
        <f>IF(AND(AG$7&lt;=$B440+$D$4,AG$9&gt;=$D440),$E440*HLOOKUP(AG$7-$B440+1,INPUTS!$D$63:$X$64,2,FALSE)/IF(AG$7=$B440,(13-MONTH($D440)),12),0)</f>
        <v>0</v>
      </c>
      <c r="AH440" s="229">
        <f>IF(AND(AH$7&lt;=$B440+$D$4,AH$9&gt;=$D440),$E440*HLOOKUP(AH$7-$B440+1,INPUTS!$D$63:$X$64,2,FALSE)/IF(AH$7=$B440,(13-MONTH($D440)),12),0)</f>
        <v>0</v>
      </c>
      <c r="AI440" s="229">
        <f>IF(AND(AI$7&lt;=$B440+$D$4,AI$9&gt;=$D440),$E440*HLOOKUP(AI$7-$B440+1,INPUTS!$D$63:$X$64,2,FALSE)/IF(AI$7=$B440,(13-MONTH($D440)),12),0)</f>
        <v>0</v>
      </c>
      <c r="AJ440" s="229">
        <f>IF(AND(AJ$7&lt;=$B440+$D$4,AJ$9&gt;=$D440),$E440*HLOOKUP(AJ$7-$B440+1,INPUTS!$D$63:$X$64,2,FALSE)/IF(AJ$7=$B440,(13-MONTH($D440)),12),0)</f>
        <v>0</v>
      </c>
      <c r="AK440" s="229">
        <f>IF(AND(AK$7&lt;=$B440+$D$4,AK$9&gt;=$D440),$E440*HLOOKUP(AK$7-$B440+1,INPUTS!$D$63:$X$64,2,FALSE)/IF(AK$7=$B440,(13-MONTH($D440)),12),0)</f>
        <v>0</v>
      </c>
      <c r="AL440" s="229">
        <f>IF(AND(AL$7&lt;=$B440+$D$4,AL$9&gt;=$D440),$E440*HLOOKUP(AL$7-$B440+1,INPUTS!$D$63:$X$64,2,FALSE)/IF(AL$7=$B440,(13-MONTH($D440)),12),0)</f>
        <v>0</v>
      </c>
      <c r="AM440" s="229">
        <f>IF(AND(AM$7&lt;=$B440+$D$4,AM$9&gt;=$D440),$E440*HLOOKUP(AM$7-$B440+1,INPUTS!$D$63:$X$64,2,FALSE)/IF(AM$7=$B440,(13-MONTH($D440)),12),0)</f>
        <v>0</v>
      </c>
      <c r="AN440" s="229">
        <f>IF(AND(AN$7&lt;=$B440+$D$4,AN$9&gt;=$D440),$E440*HLOOKUP(AN$7-$B440+1,INPUTS!$D$63:$X$64,2,FALSE)/IF(AN$7=$B440,(13-MONTH($D440)),12),0)</f>
        <v>0</v>
      </c>
      <c r="AO440" s="229">
        <f>IF(AND(AO$7&lt;=$B440+$D$4,AO$9&gt;=$D440),$E440*HLOOKUP(AO$7-$B440+1,INPUTS!$D$63:$X$64,2,FALSE)/IF(AO$7=$B440,(13-MONTH($D440)),12),0)</f>
        <v>0</v>
      </c>
      <c r="AP440" s="229">
        <f>IF(AND(AP$7&lt;=$B440+$D$4,AP$9&gt;=$D440),$E440*HLOOKUP(AP$7-$B440+1,INPUTS!$D$63:$X$64,2,FALSE)/IF(AP$7=$B440,(13-MONTH($D440)),12),0)</f>
        <v>0</v>
      </c>
      <c r="AQ440" s="229">
        <f>IF(AND(AQ$7&lt;=$B440+$D$4,AQ$9&gt;=$D440),$E440*HLOOKUP(AQ$7-$B440+1,INPUTS!$D$63:$X$64,2,FALSE)/IF(AQ$7=$B440,(13-MONTH($D440)),12),0)</f>
        <v>0</v>
      </c>
      <c r="AR440" s="229">
        <f>IF(AND(AR$7&lt;=$B440+$D$4,AR$9&gt;=$D440),$E440*HLOOKUP(AR$7-$B440+1,INPUTS!$D$63:$X$64,2,FALSE)/IF(AR$7=$B440,(13-MONTH($D440)),12),0)</f>
        <v>0</v>
      </c>
      <c r="AS440" s="229">
        <f>IF(AND(AS$7&lt;=$B440+$D$4,AS$9&gt;=$D440),$E440*HLOOKUP(AS$7-$B440+1,INPUTS!$D$63:$X$64,2,FALSE)/IF(AS$7=$B440,(13-MONTH($D440)),12),0)</f>
        <v>0</v>
      </c>
      <c r="AT440" s="229">
        <f>IF(AND(AT$7&lt;=$B440+$D$4,AT$9&gt;=$D440),$E440*HLOOKUP(AT$7-$B440+1,INPUTS!$D$63:$X$64,2,FALSE)/IF(AT$7=$B440,(13-MONTH($D440)),12),0)</f>
        <v>0</v>
      </c>
      <c r="AU440" s="229">
        <f>IF(AND(AU$7&lt;=$B440+$D$4,AU$9&gt;=$D440),$E440*HLOOKUP(AU$7-$B440+1,INPUTS!$D$63:$X$64,2,FALSE)/IF(AU$7=$B440,(13-MONTH($D440)),12),0)</f>
        <v>0</v>
      </c>
      <c r="AV440" s="229">
        <f>IF(AND(AV$7&lt;=$B440+$D$4,AV$9&gt;=$D440),$E440*HLOOKUP(AV$7-$B440+1,INPUTS!$D$63:$X$64,2,FALSE)/IF(AV$7=$B440,(13-MONTH($D440)),12),0)</f>
        <v>0</v>
      </c>
      <c r="AW440" s="229">
        <f>IF(AND(AW$7&lt;=$B440+$D$4,AW$9&gt;=$D440),$E440*HLOOKUP(AW$7-$B440+1,INPUTS!$D$63:$X$64,2,FALSE)/IF(AW$7=$B440,(13-MONTH($D440)),12),0)</f>
        <v>0</v>
      </c>
      <c r="AX440" s="229">
        <f>IF(AND(AX$7&lt;=$B440+$D$4,AX$9&gt;=$D440),$E440*HLOOKUP(AX$7-$B440+1,INPUTS!$D$63:$X$64,2,FALSE)/IF(AX$7=$B440,(13-MONTH($D440)),12),0)</f>
        <v>0</v>
      </c>
      <c r="AY440" s="229">
        <f>IF(AND(AY$7&lt;=$B440+$D$4,AY$9&gt;=$D440),$E440*HLOOKUP(AY$7-$B440+1,INPUTS!$D$63:$X$64,2,FALSE)/IF(AY$7=$B440,(13-MONTH($D440)),12),0)</f>
        <v>0</v>
      </c>
      <c r="AZ440" s="229">
        <f>IF(AND(AZ$7&lt;=$B440+$D$4,AZ$9&gt;=$D440),$E440*HLOOKUP(AZ$7-$B440+1,INPUTS!$D$63:$X$64,2,FALSE)/IF(AZ$7=$B440,(13-MONTH($D440)),12),0)</f>
        <v>0</v>
      </c>
      <c r="BA440" s="229">
        <f>IF(AND(BA$7&lt;=$B440+$D$4,BA$9&gt;=$D440),$E440*HLOOKUP(BA$7-$B440+1,INPUTS!$D$63:$X$64,2,FALSE)/IF(BA$7=$B440,(13-MONTH($D440)),12),0)</f>
        <v>0</v>
      </c>
      <c r="BB440" s="229">
        <f>IF(AND(BB$7&lt;=$B440+$D$4,BB$9&gt;=$D440),$E440*HLOOKUP(BB$7-$B440+1,INPUTS!$D$63:$X$64,2,FALSE)/IF(BB$7=$B440,(13-MONTH($D440)),12),0)</f>
        <v>0</v>
      </c>
      <c r="BC440" s="229">
        <f>IF(AND(BC$7&lt;=$B440+$D$4,BC$9&gt;=$D440),$E440*HLOOKUP(BC$7-$B440+1,INPUTS!$D$63:$X$64,2,FALSE)/IF(BC$7=$B440,(13-MONTH($D440)),12),0)</f>
        <v>0</v>
      </c>
      <c r="BD440" s="229">
        <f>IF(AND(BD$7&lt;=$B440+$D$4,BD$9&gt;=$D440),$E440*HLOOKUP(BD$7-$B440+1,INPUTS!$D$63:$X$64,2,FALSE)/IF(BD$7=$B440,(13-MONTH($D440)),12),0)</f>
        <v>0</v>
      </c>
      <c r="BE440" s="229">
        <f>IF(AND(BE$7&lt;=$B440+$D$4,BE$9&gt;=$D440),$E440*HLOOKUP(BE$7-$B440+1,INPUTS!$D$63:$X$64,2,FALSE)/IF(BE$7=$B440,(13-MONTH($D440)),12),0)</f>
        <v>0</v>
      </c>
      <c r="BF440" s="229">
        <f>IF(AND(BF$7&lt;=$B440+$D$4,BF$9&gt;=$D440),$E440*HLOOKUP(BF$7-$B440+1,INPUTS!$D$63:$X$64,2,FALSE)/IF(BF$7=$B440,(13-MONTH($D440)),12),0)</f>
        <v>0</v>
      </c>
      <c r="BG440" s="229">
        <f>IF(AND(BG$7&lt;=$B440+$D$4,BG$9&gt;=$D440),$E440*HLOOKUP(BG$7-$B440+1,INPUTS!$D$63:$X$64,2,FALSE)/IF(BG$7=$B440,(13-MONTH($D440)),12),0)</f>
        <v>0</v>
      </c>
      <c r="BH440" s="229">
        <f>IF(AND(BH$7&lt;=$B440+$D$4,BH$9&gt;=$D440),$E440*HLOOKUP(BH$7-$B440+1,INPUTS!$D$63:$X$64,2,FALSE)/IF(BH$7=$B440,(13-MONTH($D440)),12),0)</f>
        <v>0</v>
      </c>
      <c r="BI440" s="229">
        <f>IF(AND(BI$7&lt;=$B440+$D$4,BI$9&gt;=$D440),$E440*HLOOKUP(BI$7-$B440+1,INPUTS!$D$63:$X$64,2,FALSE)/IF(BI$7=$B440,(13-MONTH($D440)),12),0)</f>
        <v>0</v>
      </c>
      <c r="BJ440" s="229">
        <f>IF(AND(BJ$7&lt;=$B440+$D$4,BJ$9&gt;=$D440),$E440*HLOOKUP(BJ$7-$B440+1,INPUTS!$D$63:$X$64,2,FALSE)/IF(BJ$7=$B440,(13-MONTH($D440)),12),0)</f>
        <v>0</v>
      </c>
      <c r="BK440" s="229">
        <f>IF(AND(BK$7&lt;=$B440+$D$4,BK$9&gt;=$D440),$E440*HLOOKUP(BK$7-$B440+1,INPUTS!$D$63:$X$64,2,FALSE)/IF(BK$7=$B440,(13-MONTH($D440)),12),0)</f>
        <v>0</v>
      </c>
      <c r="BL440" s="229">
        <f>IF(AND(BL$7&lt;=$B440+$D$4,BL$9&gt;=$D440),$E440*HLOOKUP(BL$7-$B440+1,INPUTS!$D$63:$X$64,2,FALSE)/IF(BL$7=$B440,(13-MONTH($D440)),12),0)</f>
        <v>0</v>
      </c>
      <c r="BM440" s="229">
        <f>IF(AND(BM$7&lt;=$B440+$D$4,BM$9&gt;=$D440),$E440*HLOOKUP(BM$7-$B440+1,INPUTS!$D$63:$X$64,2,FALSE)/IF(BM$7=$B440,(13-MONTH($D440)),12),0)</f>
        <v>0</v>
      </c>
      <c r="BN440" s="229">
        <f>IF(AND(BN$7&lt;=$B440+$D$4,BN$9&gt;=$D440),$E440*HLOOKUP(BN$7-$B440+1,INPUTS!$D$63:$X$64,2,FALSE)/IF(BN$7=$B440,(13-MONTH($D440)),12),0)</f>
        <v>0</v>
      </c>
      <c r="BO440" s="229">
        <f>IF(AND(BO$7&lt;=$B440+$D$4,BO$9&gt;=$D440),$E440*HLOOKUP(BO$7-$B440+1,INPUTS!$D$63:$X$64,2,FALSE)/IF(BO$7=$B440,(13-MONTH($D440)),12),0)</f>
        <v>0</v>
      </c>
      <c r="BP440" s="229">
        <f>IF(AND(BP$7&lt;=$B440+$D$4,BP$9&gt;=$D440),$E440*HLOOKUP(BP$7-$B440+1,INPUTS!$D$63:$X$64,2,FALSE)/IF(BP$7=$B440,(13-MONTH($D440)),12),0)</f>
        <v>0</v>
      </c>
      <c r="BQ440" s="229">
        <f>IF(AND(BQ$7&lt;=$B440+$D$4,BQ$9&gt;=$D440),$E440*HLOOKUP(BQ$7-$B440+1,INPUTS!$D$63:$X$64,2,FALSE)/IF(BQ$7=$B440,(13-MONTH($D440)),12),0)</f>
        <v>0</v>
      </c>
      <c r="BR440" s="229">
        <f>IF(AND(BR$7&lt;=$B440+$D$4,BR$9&gt;=$D440),$E440*HLOOKUP(BR$7-$B440+1,INPUTS!$D$63:$X$64,2,FALSE)/IF(BR$7=$B440,(13-MONTH($D440)),12),0)</f>
        <v>0</v>
      </c>
      <c r="BS440" s="229">
        <f>IF(AND(BS$7&lt;=$B440+$D$4,BS$9&gt;=$D440),$E440*HLOOKUP(BS$7-$B440+1,INPUTS!$D$63:$X$64,2,FALSE)/IF(BS$7=$B440,(13-MONTH($D440)),12),0)</f>
        <v>0</v>
      </c>
      <c r="BT440" s="229">
        <f>IF(AND(BT$7&lt;=$B440+$D$4,BT$9&gt;=$D440),$E440*HLOOKUP(BT$7-$B440+1,INPUTS!$D$63:$X$64,2,FALSE)/IF(BT$7=$B440,(13-MONTH($D440)),12),0)</f>
        <v>0</v>
      </c>
      <c r="BU440" s="229">
        <f>IF(AND(BU$7&lt;=$B440+$D$4,BU$9&gt;=$D440),$E440*HLOOKUP(BU$7-$B440+1,INPUTS!$D$63:$X$64,2,FALSE)/IF(BU$7=$B440,(13-MONTH($D440)),12),0)</f>
        <v>0</v>
      </c>
      <c r="BV440" s="229">
        <f>IF(AND(BV$7&lt;=$B440+$D$4,BV$9&gt;=$D440),$E440*HLOOKUP(BV$7-$B440+1,INPUTS!$D$63:$X$64,2,FALSE)/IF(BV$7=$B440,(13-MONTH($D440)),12),0)</f>
        <v>0</v>
      </c>
      <c r="BW440" s="229">
        <f>IF(AND(BW$7&lt;=$B440+$D$4,BW$9&gt;=$D440),$E440*HLOOKUP(BW$7-$B440+1,INPUTS!$D$63:$X$64,2,FALSE)/IF(BW$7=$B440,(13-MONTH($D440)),12),0)</f>
        <v>0</v>
      </c>
      <c r="BX440" s="229">
        <f>IF(AND(BX$7&lt;=$B440+$D$4,BX$9&gt;=$D440),$E440*HLOOKUP(BX$7-$B440+1,INPUTS!$D$63:$X$64,2,FALSE)/IF(BX$7=$B440,(13-MONTH($D440)),12),0)</f>
        <v>0</v>
      </c>
      <c r="BY440" s="229">
        <f>IF(AND(BY$7&lt;=$B440+$D$4,BY$9&gt;=$D440),$E440*HLOOKUP(BY$7-$B440+1,INPUTS!$D$63:$X$64,2,FALSE)/IF(BY$7=$B440,(13-MONTH($D440)),12),0)</f>
        <v>0</v>
      </c>
      <c r="BZ440" s="229">
        <f>IF(AND(BZ$7&lt;=$B440+$D$4,BZ$9&gt;=$D440),$E440*HLOOKUP(BZ$7-$B440+1,INPUTS!$D$63:$X$64,2,FALSE)/IF(BZ$7=$B440,(13-MONTH($D440)),12),0)</f>
        <v>0</v>
      </c>
    </row>
    <row r="441" spans="1:78" x14ac:dyDescent="0.2">
      <c r="A441" s="7" t="str">
        <f t="shared" si="368"/>
        <v>Roll-in 8</v>
      </c>
      <c r="B441" s="7">
        <f t="shared" si="364"/>
        <v>2023</v>
      </c>
      <c r="C441" s="7">
        <f t="shared" si="367"/>
        <v>50</v>
      </c>
      <c r="D441" s="165">
        <f t="shared" si="369"/>
        <v>44985</v>
      </c>
      <c r="E441" s="68">
        <f t="shared" si="366"/>
        <v>0</v>
      </c>
      <c r="F441" s="77"/>
      <c r="G441" s="229">
        <f>IF(AND(G$7&lt;=$B441+$D$4,G$9&gt;=$D441),$E441*HLOOKUP(G$7-$B441+1,INPUTS!$D$63:$X$64,2,FALSE)/IF(G$7=$B441,(13-MONTH($D441)),12),0)</f>
        <v>0</v>
      </c>
      <c r="H441" s="229">
        <f>IF(AND(H$7&lt;=$B441+$D$4,H$9&gt;=$D441),$E441*HLOOKUP(H$7-$B441+1,INPUTS!$D$63:$X$64,2,FALSE)/IF(H$7=$B441,(13-MONTH($D441)),12),0)</f>
        <v>0</v>
      </c>
      <c r="I441" s="229">
        <f>IF(AND(I$7&lt;=$B441+$D$4,I$9&gt;=$D441),$E441*HLOOKUP(I$7-$B441+1,INPUTS!$D$63:$X$64,2,FALSE)/IF(I$7=$B441,(13-MONTH($D441)),12),0)</f>
        <v>0</v>
      </c>
      <c r="J441" s="229">
        <f>IF(AND(J$7&lt;=$B441+$D$4,J$9&gt;=$D441),$E441*HLOOKUP(J$7-$B441+1,INPUTS!$D$63:$X$64,2,FALSE)/IF(J$7=$B441,(13-MONTH($D441)),12),0)</f>
        <v>0</v>
      </c>
      <c r="K441" s="229">
        <f>IF(AND(K$7&lt;=$B441+$D$4,K$9&gt;=$D441),$E441*HLOOKUP(K$7-$B441+1,INPUTS!$D$63:$X$64,2,FALSE)/IF(K$7=$B441,(13-MONTH($D441)),12),0)</f>
        <v>0</v>
      </c>
      <c r="L441" s="229">
        <f>IF(AND(L$7&lt;=$B441+$D$4,L$9&gt;=$D441),$E441*HLOOKUP(L$7-$B441+1,INPUTS!$D$63:$X$64,2,FALSE)/IF(L$7=$B441,(13-MONTH($D441)),12),0)</f>
        <v>0</v>
      </c>
      <c r="M441" s="229">
        <f>IF(AND(M$7&lt;=$B441+$D$4,M$9&gt;=$D441),$E441*HLOOKUP(M$7-$B441+1,INPUTS!$D$63:$X$64,2,FALSE)/IF(M$7=$B441,(13-MONTH($D441)),12),0)</f>
        <v>0</v>
      </c>
      <c r="N441" s="229">
        <f>IF(AND(N$7&lt;=$B441+$D$4,N$9&gt;=$D441),$E441*HLOOKUP(N$7-$B441+1,INPUTS!$D$63:$X$64,2,FALSE)/IF(N$7=$B441,(13-MONTH($D441)),12),0)</f>
        <v>0</v>
      </c>
      <c r="O441" s="229">
        <f>IF(AND(O$7&lt;=$B441+$D$4,O$9&gt;=$D441),$E441*HLOOKUP(O$7-$B441+1,INPUTS!$D$63:$X$64,2,FALSE)/IF(O$7=$B441,(13-MONTH($D441)),12),0)</f>
        <v>0</v>
      </c>
      <c r="P441" s="229">
        <f>IF(AND(P$7&lt;=$B441+$D$4,P$9&gt;=$D441),$E441*HLOOKUP(P$7-$B441+1,INPUTS!$D$63:$X$64,2,FALSE)/IF(P$7=$B441,(13-MONTH($D441)),12),0)</f>
        <v>0</v>
      </c>
      <c r="Q441" s="229">
        <f>IF(AND(Q$7&lt;=$B441+$D$4,Q$9&gt;=$D441),$E441*HLOOKUP(Q$7-$B441+1,INPUTS!$D$63:$X$64,2,FALSE)/IF(Q$7=$B441,(13-MONTH($D441)),12),0)</f>
        <v>0</v>
      </c>
      <c r="R441" s="229">
        <f>IF(AND(R$7&lt;=$B441+$D$4,R$9&gt;=$D441),$E441*HLOOKUP(R$7-$B441+1,INPUTS!$D$63:$X$64,2,FALSE)/IF(R$7=$B441,(13-MONTH($D441)),12),0)</f>
        <v>0</v>
      </c>
      <c r="S441" s="229">
        <f>IF(AND(S$7&lt;=$B441+$D$4,S$9&gt;=$D441),$E441*HLOOKUP(S$7-$B441+1,INPUTS!$D$63:$X$64,2,FALSE)/IF(S$7=$B441,(13-MONTH($D441)),12),0)</f>
        <v>0</v>
      </c>
      <c r="T441" s="229">
        <f>IF(AND(T$7&lt;=$B441+$D$4,T$9&gt;=$D441),$E441*HLOOKUP(T$7-$B441+1,INPUTS!$D$63:$X$64,2,FALSE)/IF(T$7=$B441,(13-MONTH($D441)),12),0)</f>
        <v>0</v>
      </c>
      <c r="U441" s="229">
        <f>IF(AND(U$7&lt;=$B441+$D$4,U$9&gt;=$D441),$E441*HLOOKUP(U$7-$B441+1,INPUTS!$D$63:$X$64,2,FALSE)/IF(U$7=$B441,(13-MONTH($D441)),12),0)</f>
        <v>0</v>
      </c>
      <c r="V441" s="229">
        <f>IF(AND(V$7&lt;=$B441+$D$4,V$9&gt;=$D441),$E441*HLOOKUP(V$7-$B441+1,INPUTS!$D$63:$X$64,2,FALSE)/IF(V$7=$B441,(13-MONTH($D441)),12),0)</f>
        <v>0</v>
      </c>
      <c r="W441" s="229">
        <f>IF(AND(W$7&lt;=$B441+$D$4,W$9&gt;=$D441),$E441*HLOOKUP(W$7-$B441+1,INPUTS!$D$63:$X$64,2,FALSE)/IF(W$7=$B441,(13-MONTH($D441)),12),0)</f>
        <v>0</v>
      </c>
      <c r="X441" s="229">
        <f>IF(AND(X$7&lt;=$B441+$D$4,X$9&gt;=$D441),$E441*HLOOKUP(X$7-$B441+1,INPUTS!$D$63:$X$64,2,FALSE)/IF(X$7=$B441,(13-MONTH($D441)),12),0)</f>
        <v>0</v>
      </c>
      <c r="Y441" s="229">
        <f>IF(AND(Y$7&lt;=$B441+$D$4,Y$9&gt;=$D441),$E441*HLOOKUP(Y$7-$B441+1,INPUTS!$D$63:$X$64,2,FALSE)/IF(Y$7=$B441,(13-MONTH($D441)),12),0)</f>
        <v>0</v>
      </c>
      <c r="Z441" s="229">
        <f>IF(AND(Z$7&lt;=$B441+$D$4,Z$9&gt;=$D441),$E441*HLOOKUP(Z$7-$B441+1,INPUTS!$D$63:$X$64,2,FALSE)/IF(Z$7=$B441,(13-MONTH($D441)),12),0)</f>
        <v>0</v>
      </c>
      <c r="AA441" s="229">
        <f>IF(AND(AA$7&lt;=$B441+$D$4,AA$9&gt;=$D441),$E441*HLOOKUP(AA$7-$B441+1,INPUTS!$D$63:$X$64,2,FALSE)/IF(AA$7=$B441,(13-MONTH($D441)),12),0)</f>
        <v>0</v>
      </c>
      <c r="AB441" s="229">
        <f>IF(AND(AB$7&lt;=$B441+$D$4,AB$9&gt;=$D441),$E441*HLOOKUP(AB$7-$B441+1,INPUTS!$D$63:$X$64,2,FALSE)/IF(AB$7=$B441,(13-MONTH($D441)),12),0)</f>
        <v>0</v>
      </c>
      <c r="AC441" s="229">
        <f>IF(AND(AC$7&lt;=$B441+$D$4,AC$9&gt;=$D441),$E441*HLOOKUP(AC$7-$B441+1,INPUTS!$D$63:$X$64,2,FALSE)/IF(AC$7=$B441,(13-MONTH($D441)),12),0)</f>
        <v>0</v>
      </c>
      <c r="AD441" s="229">
        <f>IF(AND(AD$7&lt;=$B441+$D$4,AD$9&gt;=$D441),$E441*HLOOKUP(AD$7-$B441+1,INPUTS!$D$63:$X$64,2,FALSE)/IF(AD$7=$B441,(13-MONTH($D441)),12),0)</f>
        <v>0</v>
      </c>
      <c r="AE441" s="229">
        <f>IF(AND(AE$7&lt;=$B441+$D$4,AE$9&gt;=$D441),$E441*HLOOKUP(AE$7-$B441+1,INPUTS!$D$63:$X$64,2,FALSE)/IF(AE$7=$B441,(13-MONTH($D441)),12),0)</f>
        <v>0</v>
      </c>
      <c r="AF441" s="229">
        <f>IF(AND(AF$7&lt;=$B441+$D$4,AF$9&gt;=$D441),$E441*HLOOKUP(AF$7-$B441+1,INPUTS!$D$63:$X$64,2,FALSE)/IF(AF$7=$B441,(13-MONTH($D441)),12),0)</f>
        <v>0</v>
      </c>
      <c r="AG441" s="229">
        <f>IF(AND(AG$7&lt;=$B441+$D$4,AG$9&gt;=$D441),$E441*HLOOKUP(AG$7-$B441+1,INPUTS!$D$63:$X$64,2,FALSE)/IF(AG$7=$B441,(13-MONTH($D441)),12),0)</f>
        <v>0</v>
      </c>
      <c r="AH441" s="229">
        <f>IF(AND(AH$7&lt;=$B441+$D$4,AH$9&gt;=$D441),$E441*HLOOKUP(AH$7-$B441+1,INPUTS!$D$63:$X$64,2,FALSE)/IF(AH$7=$B441,(13-MONTH($D441)),12),0)</f>
        <v>0</v>
      </c>
      <c r="AI441" s="229">
        <f>IF(AND(AI$7&lt;=$B441+$D$4,AI$9&gt;=$D441),$E441*HLOOKUP(AI$7-$B441+1,INPUTS!$D$63:$X$64,2,FALSE)/IF(AI$7=$B441,(13-MONTH($D441)),12),0)</f>
        <v>0</v>
      </c>
      <c r="AJ441" s="229">
        <f>IF(AND(AJ$7&lt;=$B441+$D$4,AJ$9&gt;=$D441),$E441*HLOOKUP(AJ$7-$B441+1,INPUTS!$D$63:$X$64,2,FALSE)/IF(AJ$7=$B441,(13-MONTH($D441)),12),0)</f>
        <v>0</v>
      </c>
      <c r="AK441" s="229">
        <f>IF(AND(AK$7&lt;=$B441+$D$4,AK$9&gt;=$D441),$E441*HLOOKUP(AK$7-$B441+1,INPUTS!$D$63:$X$64,2,FALSE)/IF(AK$7=$B441,(13-MONTH($D441)),12),0)</f>
        <v>0</v>
      </c>
      <c r="AL441" s="229">
        <f>IF(AND(AL$7&lt;=$B441+$D$4,AL$9&gt;=$D441),$E441*HLOOKUP(AL$7-$B441+1,INPUTS!$D$63:$X$64,2,FALSE)/IF(AL$7=$B441,(13-MONTH($D441)),12),0)</f>
        <v>0</v>
      </c>
      <c r="AM441" s="229">
        <f>IF(AND(AM$7&lt;=$B441+$D$4,AM$9&gt;=$D441),$E441*HLOOKUP(AM$7-$B441+1,INPUTS!$D$63:$X$64,2,FALSE)/IF(AM$7=$B441,(13-MONTH($D441)),12),0)</f>
        <v>0</v>
      </c>
      <c r="AN441" s="229">
        <f>IF(AND(AN$7&lt;=$B441+$D$4,AN$9&gt;=$D441),$E441*HLOOKUP(AN$7-$B441+1,INPUTS!$D$63:$X$64,2,FALSE)/IF(AN$7=$B441,(13-MONTH($D441)),12),0)</f>
        <v>0</v>
      </c>
      <c r="AO441" s="229">
        <f>IF(AND(AO$7&lt;=$B441+$D$4,AO$9&gt;=$D441),$E441*HLOOKUP(AO$7-$B441+1,INPUTS!$D$63:$X$64,2,FALSE)/IF(AO$7=$B441,(13-MONTH($D441)),12),0)</f>
        <v>0</v>
      </c>
      <c r="AP441" s="229">
        <f>IF(AND(AP$7&lt;=$B441+$D$4,AP$9&gt;=$D441),$E441*HLOOKUP(AP$7-$B441+1,INPUTS!$D$63:$X$64,2,FALSE)/IF(AP$7=$B441,(13-MONTH($D441)),12),0)</f>
        <v>0</v>
      </c>
      <c r="AQ441" s="229">
        <f>IF(AND(AQ$7&lt;=$B441+$D$4,AQ$9&gt;=$D441),$E441*HLOOKUP(AQ$7-$B441+1,INPUTS!$D$63:$X$64,2,FALSE)/IF(AQ$7=$B441,(13-MONTH($D441)),12),0)</f>
        <v>0</v>
      </c>
      <c r="AR441" s="229">
        <f>IF(AND(AR$7&lt;=$B441+$D$4,AR$9&gt;=$D441),$E441*HLOOKUP(AR$7-$B441+1,INPUTS!$D$63:$X$64,2,FALSE)/IF(AR$7=$B441,(13-MONTH($D441)),12),0)</f>
        <v>0</v>
      </c>
      <c r="AS441" s="229">
        <f>IF(AND(AS$7&lt;=$B441+$D$4,AS$9&gt;=$D441),$E441*HLOOKUP(AS$7-$B441+1,INPUTS!$D$63:$X$64,2,FALSE)/IF(AS$7=$B441,(13-MONTH($D441)),12),0)</f>
        <v>0</v>
      </c>
      <c r="AT441" s="229">
        <f>IF(AND(AT$7&lt;=$B441+$D$4,AT$9&gt;=$D441),$E441*HLOOKUP(AT$7-$B441+1,INPUTS!$D$63:$X$64,2,FALSE)/IF(AT$7=$B441,(13-MONTH($D441)),12),0)</f>
        <v>0</v>
      </c>
      <c r="AU441" s="229">
        <f>IF(AND(AU$7&lt;=$B441+$D$4,AU$9&gt;=$D441),$E441*HLOOKUP(AU$7-$B441+1,INPUTS!$D$63:$X$64,2,FALSE)/IF(AU$7=$B441,(13-MONTH($D441)),12),0)</f>
        <v>0</v>
      </c>
      <c r="AV441" s="229">
        <f>IF(AND(AV$7&lt;=$B441+$D$4,AV$9&gt;=$D441),$E441*HLOOKUP(AV$7-$B441+1,INPUTS!$D$63:$X$64,2,FALSE)/IF(AV$7=$B441,(13-MONTH($D441)),12),0)</f>
        <v>0</v>
      </c>
      <c r="AW441" s="229">
        <f>IF(AND(AW$7&lt;=$B441+$D$4,AW$9&gt;=$D441),$E441*HLOOKUP(AW$7-$B441+1,INPUTS!$D$63:$X$64,2,FALSE)/IF(AW$7=$B441,(13-MONTH($D441)),12),0)</f>
        <v>0</v>
      </c>
      <c r="AX441" s="229">
        <f>IF(AND(AX$7&lt;=$B441+$D$4,AX$9&gt;=$D441),$E441*HLOOKUP(AX$7-$B441+1,INPUTS!$D$63:$X$64,2,FALSE)/IF(AX$7=$B441,(13-MONTH($D441)),12),0)</f>
        <v>0</v>
      </c>
      <c r="AY441" s="229">
        <f>IF(AND(AY$7&lt;=$B441+$D$4,AY$9&gt;=$D441),$E441*HLOOKUP(AY$7-$B441+1,INPUTS!$D$63:$X$64,2,FALSE)/IF(AY$7=$B441,(13-MONTH($D441)),12),0)</f>
        <v>0</v>
      </c>
      <c r="AZ441" s="229">
        <f>IF(AND(AZ$7&lt;=$B441+$D$4,AZ$9&gt;=$D441),$E441*HLOOKUP(AZ$7-$B441+1,INPUTS!$D$63:$X$64,2,FALSE)/IF(AZ$7=$B441,(13-MONTH($D441)),12),0)</f>
        <v>0</v>
      </c>
      <c r="BA441" s="229">
        <f>IF(AND(BA$7&lt;=$B441+$D$4,BA$9&gt;=$D441),$E441*HLOOKUP(BA$7-$B441+1,INPUTS!$D$63:$X$64,2,FALSE)/IF(BA$7=$B441,(13-MONTH($D441)),12),0)</f>
        <v>0</v>
      </c>
      <c r="BB441" s="229">
        <f>IF(AND(BB$7&lt;=$B441+$D$4,BB$9&gt;=$D441),$E441*HLOOKUP(BB$7-$B441+1,INPUTS!$D$63:$X$64,2,FALSE)/IF(BB$7=$B441,(13-MONTH($D441)),12),0)</f>
        <v>0</v>
      </c>
      <c r="BC441" s="229">
        <f>IF(AND(BC$7&lt;=$B441+$D$4,BC$9&gt;=$D441),$E441*HLOOKUP(BC$7-$B441+1,INPUTS!$D$63:$X$64,2,FALSE)/IF(BC$7=$B441,(13-MONTH($D441)),12),0)</f>
        <v>0</v>
      </c>
      <c r="BD441" s="229">
        <f>IF(AND(BD$7&lt;=$B441+$D$4,BD$9&gt;=$D441),$E441*HLOOKUP(BD$7-$B441+1,INPUTS!$D$63:$X$64,2,FALSE)/IF(BD$7=$B441,(13-MONTH($D441)),12),0)</f>
        <v>0</v>
      </c>
      <c r="BE441" s="229">
        <f>IF(AND(BE$7&lt;=$B441+$D$4,BE$9&gt;=$D441),$E441*HLOOKUP(BE$7-$B441+1,INPUTS!$D$63:$X$64,2,FALSE)/IF(BE$7=$B441,(13-MONTH($D441)),12),0)</f>
        <v>0</v>
      </c>
      <c r="BF441" s="229">
        <f>IF(AND(BF$7&lt;=$B441+$D$4,BF$9&gt;=$D441),$E441*HLOOKUP(BF$7-$B441+1,INPUTS!$D$63:$X$64,2,FALSE)/IF(BF$7=$B441,(13-MONTH($D441)),12),0)</f>
        <v>0</v>
      </c>
      <c r="BG441" s="229">
        <f>IF(AND(BG$7&lt;=$B441+$D$4,BG$9&gt;=$D441),$E441*HLOOKUP(BG$7-$B441+1,INPUTS!$D$63:$X$64,2,FALSE)/IF(BG$7=$B441,(13-MONTH($D441)),12),0)</f>
        <v>0</v>
      </c>
      <c r="BH441" s="229">
        <f>IF(AND(BH$7&lt;=$B441+$D$4,BH$9&gt;=$D441),$E441*HLOOKUP(BH$7-$B441+1,INPUTS!$D$63:$X$64,2,FALSE)/IF(BH$7=$B441,(13-MONTH($D441)),12),0)</f>
        <v>0</v>
      </c>
      <c r="BI441" s="229">
        <f>IF(AND(BI$7&lt;=$B441+$D$4,BI$9&gt;=$D441),$E441*HLOOKUP(BI$7-$B441+1,INPUTS!$D$63:$X$64,2,FALSE)/IF(BI$7=$B441,(13-MONTH($D441)),12),0)</f>
        <v>0</v>
      </c>
      <c r="BJ441" s="229">
        <f>IF(AND(BJ$7&lt;=$B441+$D$4,BJ$9&gt;=$D441),$E441*HLOOKUP(BJ$7-$B441+1,INPUTS!$D$63:$X$64,2,FALSE)/IF(BJ$7=$B441,(13-MONTH($D441)),12),0)</f>
        <v>0</v>
      </c>
      <c r="BK441" s="229">
        <f>IF(AND(BK$7&lt;=$B441+$D$4,BK$9&gt;=$D441),$E441*HLOOKUP(BK$7-$B441+1,INPUTS!$D$63:$X$64,2,FALSE)/IF(BK$7=$B441,(13-MONTH($D441)),12),0)</f>
        <v>0</v>
      </c>
      <c r="BL441" s="229">
        <f>IF(AND(BL$7&lt;=$B441+$D$4,BL$9&gt;=$D441),$E441*HLOOKUP(BL$7-$B441+1,INPUTS!$D$63:$X$64,2,FALSE)/IF(BL$7=$B441,(13-MONTH($D441)),12),0)</f>
        <v>0</v>
      </c>
      <c r="BM441" s="229">
        <f>IF(AND(BM$7&lt;=$B441+$D$4,BM$9&gt;=$D441),$E441*HLOOKUP(BM$7-$B441+1,INPUTS!$D$63:$X$64,2,FALSE)/IF(BM$7=$B441,(13-MONTH($D441)),12),0)</f>
        <v>0</v>
      </c>
      <c r="BN441" s="229">
        <f>IF(AND(BN$7&lt;=$B441+$D$4,BN$9&gt;=$D441),$E441*HLOOKUP(BN$7-$B441+1,INPUTS!$D$63:$X$64,2,FALSE)/IF(BN$7=$B441,(13-MONTH($D441)),12),0)</f>
        <v>0</v>
      </c>
      <c r="BO441" s="229">
        <f>IF(AND(BO$7&lt;=$B441+$D$4,BO$9&gt;=$D441),$E441*HLOOKUP(BO$7-$B441+1,INPUTS!$D$63:$X$64,2,FALSE)/IF(BO$7=$B441,(13-MONTH($D441)),12),0)</f>
        <v>0</v>
      </c>
      <c r="BP441" s="229">
        <f>IF(AND(BP$7&lt;=$B441+$D$4,BP$9&gt;=$D441),$E441*HLOOKUP(BP$7-$B441+1,INPUTS!$D$63:$X$64,2,FALSE)/IF(BP$7=$B441,(13-MONTH($D441)),12),0)</f>
        <v>0</v>
      </c>
      <c r="BQ441" s="229">
        <f>IF(AND(BQ$7&lt;=$B441+$D$4,BQ$9&gt;=$D441),$E441*HLOOKUP(BQ$7-$B441+1,INPUTS!$D$63:$X$64,2,FALSE)/IF(BQ$7=$B441,(13-MONTH($D441)),12),0)</f>
        <v>0</v>
      </c>
      <c r="BR441" s="229">
        <f>IF(AND(BR$7&lt;=$B441+$D$4,BR$9&gt;=$D441),$E441*HLOOKUP(BR$7-$B441+1,INPUTS!$D$63:$X$64,2,FALSE)/IF(BR$7=$B441,(13-MONTH($D441)),12),0)</f>
        <v>0</v>
      </c>
      <c r="BS441" s="229">
        <f>IF(AND(BS$7&lt;=$B441+$D$4,BS$9&gt;=$D441),$E441*HLOOKUP(BS$7-$B441+1,INPUTS!$D$63:$X$64,2,FALSE)/IF(BS$7=$B441,(13-MONTH($D441)),12),0)</f>
        <v>0</v>
      </c>
      <c r="BT441" s="229">
        <f>IF(AND(BT$7&lt;=$B441+$D$4,BT$9&gt;=$D441),$E441*HLOOKUP(BT$7-$B441+1,INPUTS!$D$63:$X$64,2,FALSE)/IF(BT$7=$B441,(13-MONTH($D441)),12),0)</f>
        <v>0</v>
      </c>
      <c r="BU441" s="229">
        <f>IF(AND(BU$7&lt;=$B441+$D$4,BU$9&gt;=$D441),$E441*HLOOKUP(BU$7-$B441+1,INPUTS!$D$63:$X$64,2,FALSE)/IF(BU$7=$B441,(13-MONTH($D441)),12),0)</f>
        <v>0</v>
      </c>
      <c r="BV441" s="229">
        <f>IF(AND(BV$7&lt;=$B441+$D$4,BV$9&gt;=$D441),$E441*HLOOKUP(BV$7-$B441+1,INPUTS!$D$63:$X$64,2,FALSE)/IF(BV$7=$B441,(13-MONTH($D441)),12),0)</f>
        <v>0</v>
      </c>
      <c r="BW441" s="229">
        <f>IF(AND(BW$7&lt;=$B441+$D$4,BW$9&gt;=$D441),$E441*HLOOKUP(BW$7-$B441+1,INPUTS!$D$63:$X$64,2,FALSE)/IF(BW$7=$B441,(13-MONTH($D441)),12),0)</f>
        <v>0</v>
      </c>
      <c r="BX441" s="229">
        <f>IF(AND(BX$7&lt;=$B441+$D$4,BX$9&gt;=$D441),$E441*HLOOKUP(BX$7-$B441+1,INPUTS!$D$63:$X$64,2,FALSE)/IF(BX$7=$B441,(13-MONTH($D441)),12),0)</f>
        <v>0</v>
      </c>
      <c r="BY441" s="229">
        <f>IF(AND(BY$7&lt;=$B441+$D$4,BY$9&gt;=$D441),$E441*HLOOKUP(BY$7-$B441+1,INPUTS!$D$63:$X$64,2,FALSE)/IF(BY$7=$B441,(13-MONTH($D441)),12),0)</f>
        <v>0</v>
      </c>
      <c r="BZ441" s="229">
        <f>IF(AND(BZ$7&lt;=$B441+$D$4,BZ$9&gt;=$D441),$E441*HLOOKUP(BZ$7-$B441+1,INPUTS!$D$63:$X$64,2,FALSE)/IF(BZ$7=$B441,(13-MONTH($D441)),12),0)</f>
        <v>0</v>
      </c>
    </row>
    <row r="442" spans="1:78" x14ac:dyDescent="0.2">
      <c r="A442" s="7" t="str">
        <f t="shared" si="368"/>
        <v>Roll-in 9</v>
      </c>
      <c r="B442" s="7">
        <f t="shared" si="364"/>
        <v>2023</v>
      </c>
      <c r="C442" s="7">
        <f t="shared" si="367"/>
        <v>51</v>
      </c>
      <c r="D442" s="165">
        <f t="shared" si="369"/>
        <v>45016</v>
      </c>
      <c r="E442" s="68">
        <f t="shared" si="366"/>
        <v>0</v>
      </c>
      <c r="F442" s="77"/>
      <c r="G442" s="229">
        <f>IF(AND(G$7&lt;=$B442+$D$4,G$9&gt;=$D442),$E442*HLOOKUP(G$7-$B442+1,INPUTS!$D$63:$X$64,2,FALSE)/IF(G$7=$B442,(13-MONTH($D442)),12),0)</f>
        <v>0</v>
      </c>
      <c r="H442" s="229">
        <f>IF(AND(H$7&lt;=$B442+$D$4,H$9&gt;=$D442),$E442*HLOOKUP(H$7-$B442+1,INPUTS!$D$63:$X$64,2,FALSE)/IF(H$7=$B442,(13-MONTH($D442)),12),0)</f>
        <v>0</v>
      </c>
      <c r="I442" s="229">
        <f>IF(AND(I$7&lt;=$B442+$D$4,I$9&gt;=$D442),$E442*HLOOKUP(I$7-$B442+1,INPUTS!$D$63:$X$64,2,FALSE)/IF(I$7=$B442,(13-MONTH($D442)),12),0)</f>
        <v>0</v>
      </c>
      <c r="J442" s="229">
        <f>IF(AND(J$7&lt;=$B442+$D$4,J$9&gt;=$D442),$E442*HLOOKUP(J$7-$B442+1,INPUTS!$D$63:$X$64,2,FALSE)/IF(J$7=$B442,(13-MONTH($D442)),12),0)</f>
        <v>0</v>
      </c>
      <c r="K442" s="229">
        <f>IF(AND(K$7&lt;=$B442+$D$4,K$9&gt;=$D442),$E442*HLOOKUP(K$7-$B442+1,INPUTS!$D$63:$X$64,2,FALSE)/IF(K$7=$B442,(13-MONTH($D442)),12),0)</f>
        <v>0</v>
      </c>
      <c r="L442" s="229">
        <f>IF(AND(L$7&lt;=$B442+$D$4,L$9&gt;=$D442),$E442*HLOOKUP(L$7-$B442+1,INPUTS!$D$63:$X$64,2,FALSE)/IF(L$7=$B442,(13-MONTH($D442)),12),0)</f>
        <v>0</v>
      </c>
      <c r="M442" s="229">
        <f>IF(AND(M$7&lt;=$B442+$D$4,M$9&gt;=$D442),$E442*HLOOKUP(M$7-$B442+1,INPUTS!$D$63:$X$64,2,FALSE)/IF(M$7=$B442,(13-MONTH($D442)),12),0)</f>
        <v>0</v>
      </c>
      <c r="N442" s="229">
        <f>IF(AND(N$7&lt;=$B442+$D$4,N$9&gt;=$D442),$E442*HLOOKUP(N$7-$B442+1,INPUTS!$D$63:$X$64,2,FALSE)/IF(N$7=$B442,(13-MONTH($D442)),12),0)</f>
        <v>0</v>
      </c>
      <c r="O442" s="229">
        <f>IF(AND(O$7&lt;=$B442+$D$4,O$9&gt;=$D442),$E442*HLOOKUP(O$7-$B442+1,INPUTS!$D$63:$X$64,2,FALSE)/IF(O$7=$B442,(13-MONTH($D442)),12),0)</f>
        <v>0</v>
      </c>
      <c r="P442" s="229">
        <f>IF(AND(P$7&lt;=$B442+$D$4,P$9&gt;=$D442),$E442*HLOOKUP(P$7-$B442+1,INPUTS!$D$63:$X$64,2,FALSE)/IF(P$7=$B442,(13-MONTH($D442)),12),0)</f>
        <v>0</v>
      </c>
      <c r="Q442" s="229">
        <f>IF(AND(Q$7&lt;=$B442+$D$4,Q$9&gt;=$D442),$E442*HLOOKUP(Q$7-$B442+1,INPUTS!$D$63:$X$64,2,FALSE)/IF(Q$7=$B442,(13-MONTH($D442)),12),0)</f>
        <v>0</v>
      </c>
      <c r="R442" s="229">
        <f>IF(AND(R$7&lt;=$B442+$D$4,R$9&gt;=$D442),$E442*HLOOKUP(R$7-$B442+1,INPUTS!$D$63:$X$64,2,FALSE)/IF(R$7=$B442,(13-MONTH($D442)),12),0)</f>
        <v>0</v>
      </c>
      <c r="S442" s="229">
        <f>IF(AND(S$7&lt;=$B442+$D$4,S$9&gt;=$D442),$E442*HLOOKUP(S$7-$B442+1,INPUTS!$D$63:$X$64,2,FALSE)/IF(S$7=$B442,(13-MONTH($D442)),12),0)</f>
        <v>0</v>
      </c>
      <c r="T442" s="229">
        <f>IF(AND(T$7&lt;=$B442+$D$4,T$9&gt;=$D442),$E442*HLOOKUP(T$7-$B442+1,INPUTS!$D$63:$X$64,2,FALSE)/IF(T$7=$B442,(13-MONTH($D442)),12),0)</f>
        <v>0</v>
      </c>
      <c r="U442" s="229">
        <f>IF(AND(U$7&lt;=$B442+$D$4,U$9&gt;=$D442),$E442*HLOOKUP(U$7-$B442+1,INPUTS!$D$63:$X$64,2,FALSE)/IF(U$7=$B442,(13-MONTH($D442)),12),0)</f>
        <v>0</v>
      </c>
      <c r="V442" s="229">
        <f>IF(AND(V$7&lt;=$B442+$D$4,V$9&gt;=$D442),$E442*HLOOKUP(V$7-$B442+1,INPUTS!$D$63:$X$64,2,FALSE)/IF(V$7=$B442,(13-MONTH($D442)),12),0)</f>
        <v>0</v>
      </c>
      <c r="W442" s="229">
        <f>IF(AND(W$7&lt;=$B442+$D$4,W$9&gt;=$D442),$E442*HLOOKUP(W$7-$B442+1,INPUTS!$D$63:$X$64,2,FALSE)/IF(W$7=$B442,(13-MONTH($D442)),12),0)</f>
        <v>0</v>
      </c>
      <c r="X442" s="229">
        <f>IF(AND(X$7&lt;=$B442+$D$4,X$9&gt;=$D442),$E442*HLOOKUP(X$7-$B442+1,INPUTS!$D$63:$X$64,2,FALSE)/IF(X$7=$B442,(13-MONTH($D442)),12),0)</f>
        <v>0</v>
      </c>
      <c r="Y442" s="229">
        <f>IF(AND(Y$7&lt;=$B442+$D$4,Y$9&gt;=$D442),$E442*HLOOKUP(Y$7-$B442+1,INPUTS!$D$63:$X$64,2,FALSE)/IF(Y$7=$B442,(13-MONTH($D442)),12),0)</f>
        <v>0</v>
      </c>
      <c r="Z442" s="229">
        <f>IF(AND(Z$7&lt;=$B442+$D$4,Z$9&gt;=$D442),$E442*HLOOKUP(Z$7-$B442+1,INPUTS!$D$63:$X$64,2,FALSE)/IF(Z$7=$B442,(13-MONTH($D442)),12),0)</f>
        <v>0</v>
      </c>
      <c r="AA442" s="229">
        <f>IF(AND(AA$7&lt;=$B442+$D$4,AA$9&gt;=$D442),$E442*HLOOKUP(AA$7-$B442+1,INPUTS!$D$63:$X$64,2,FALSE)/IF(AA$7=$B442,(13-MONTH($D442)),12),0)</f>
        <v>0</v>
      </c>
      <c r="AB442" s="229">
        <f>IF(AND(AB$7&lt;=$B442+$D$4,AB$9&gt;=$D442),$E442*HLOOKUP(AB$7-$B442+1,INPUTS!$D$63:$X$64,2,FALSE)/IF(AB$7=$B442,(13-MONTH($D442)),12),0)</f>
        <v>0</v>
      </c>
      <c r="AC442" s="229">
        <f>IF(AND(AC$7&lt;=$B442+$D$4,AC$9&gt;=$D442),$E442*HLOOKUP(AC$7-$B442+1,INPUTS!$D$63:$X$64,2,FALSE)/IF(AC$7=$B442,(13-MONTH($D442)),12),0)</f>
        <v>0</v>
      </c>
      <c r="AD442" s="229">
        <f>IF(AND(AD$7&lt;=$B442+$D$4,AD$9&gt;=$D442),$E442*HLOOKUP(AD$7-$B442+1,INPUTS!$D$63:$X$64,2,FALSE)/IF(AD$7=$B442,(13-MONTH($D442)),12),0)</f>
        <v>0</v>
      </c>
      <c r="AE442" s="229">
        <f>IF(AND(AE$7&lt;=$B442+$D$4,AE$9&gt;=$D442),$E442*HLOOKUP(AE$7-$B442+1,INPUTS!$D$63:$X$64,2,FALSE)/IF(AE$7=$B442,(13-MONTH($D442)),12),0)</f>
        <v>0</v>
      </c>
      <c r="AF442" s="229">
        <f>IF(AND(AF$7&lt;=$B442+$D$4,AF$9&gt;=$D442),$E442*HLOOKUP(AF$7-$B442+1,INPUTS!$D$63:$X$64,2,FALSE)/IF(AF$7=$B442,(13-MONTH($D442)),12),0)</f>
        <v>0</v>
      </c>
      <c r="AG442" s="229">
        <f>IF(AND(AG$7&lt;=$B442+$D$4,AG$9&gt;=$D442),$E442*HLOOKUP(AG$7-$B442+1,INPUTS!$D$63:$X$64,2,FALSE)/IF(AG$7=$B442,(13-MONTH($D442)),12),0)</f>
        <v>0</v>
      </c>
      <c r="AH442" s="229">
        <f>IF(AND(AH$7&lt;=$B442+$D$4,AH$9&gt;=$D442),$E442*HLOOKUP(AH$7-$B442+1,INPUTS!$D$63:$X$64,2,FALSE)/IF(AH$7=$B442,(13-MONTH($D442)),12),0)</f>
        <v>0</v>
      </c>
      <c r="AI442" s="229">
        <f>IF(AND(AI$7&lt;=$B442+$D$4,AI$9&gt;=$D442),$E442*HLOOKUP(AI$7-$B442+1,INPUTS!$D$63:$X$64,2,FALSE)/IF(AI$7=$B442,(13-MONTH($D442)),12),0)</f>
        <v>0</v>
      </c>
      <c r="AJ442" s="229">
        <f>IF(AND(AJ$7&lt;=$B442+$D$4,AJ$9&gt;=$D442),$E442*HLOOKUP(AJ$7-$B442+1,INPUTS!$D$63:$X$64,2,FALSE)/IF(AJ$7=$B442,(13-MONTH($D442)),12),0)</f>
        <v>0</v>
      </c>
      <c r="AK442" s="229">
        <f>IF(AND(AK$7&lt;=$B442+$D$4,AK$9&gt;=$D442),$E442*HLOOKUP(AK$7-$B442+1,INPUTS!$D$63:$X$64,2,FALSE)/IF(AK$7=$B442,(13-MONTH($D442)),12),0)</f>
        <v>0</v>
      </c>
      <c r="AL442" s="229">
        <f>IF(AND(AL$7&lt;=$B442+$D$4,AL$9&gt;=$D442),$E442*HLOOKUP(AL$7-$B442+1,INPUTS!$D$63:$X$64,2,FALSE)/IF(AL$7=$B442,(13-MONTH($D442)),12),0)</f>
        <v>0</v>
      </c>
      <c r="AM442" s="229">
        <f>IF(AND(AM$7&lt;=$B442+$D$4,AM$9&gt;=$D442),$E442*HLOOKUP(AM$7-$B442+1,INPUTS!$D$63:$X$64,2,FALSE)/IF(AM$7=$B442,(13-MONTH($D442)),12),0)</f>
        <v>0</v>
      </c>
      <c r="AN442" s="229">
        <f>IF(AND(AN$7&lt;=$B442+$D$4,AN$9&gt;=$D442),$E442*HLOOKUP(AN$7-$B442+1,INPUTS!$D$63:$X$64,2,FALSE)/IF(AN$7=$B442,(13-MONTH($D442)),12),0)</f>
        <v>0</v>
      </c>
      <c r="AO442" s="229">
        <f>IF(AND(AO$7&lt;=$B442+$D$4,AO$9&gt;=$D442),$E442*HLOOKUP(AO$7-$B442+1,INPUTS!$D$63:$X$64,2,FALSE)/IF(AO$7=$B442,(13-MONTH($D442)),12),0)</f>
        <v>0</v>
      </c>
      <c r="AP442" s="229">
        <f>IF(AND(AP$7&lt;=$B442+$D$4,AP$9&gt;=$D442),$E442*HLOOKUP(AP$7-$B442+1,INPUTS!$D$63:$X$64,2,FALSE)/IF(AP$7=$B442,(13-MONTH($D442)),12),0)</f>
        <v>0</v>
      </c>
      <c r="AQ442" s="229">
        <f>IF(AND(AQ$7&lt;=$B442+$D$4,AQ$9&gt;=$D442),$E442*HLOOKUP(AQ$7-$B442+1,INPUTS!$D$63:$X$64,2,FALSE)/IF(AQ$7=$B442,(13-MONTH($D442)),12),0)</f>
        <v>0</v>
      </c>
      <c r="AR442" s="229">
        <f>IF(AND(AR$7&lt;=$B442+$D$4,AR$9&gt;=$D442),$E442*HLOOKUP(AR$7-$B442+1,INPUTS!$D$63:$X$64,2,FALSE)/IF(AR$7=$B442,(13-MONTH($D442)),12),0)</f>
        <v>0</v>
      </c>
      <c r="AS442" s="229">
        <f>IF(AND(AS$7&lt;=$B442+$D$4,AS$9&gt;=$D442),$E442*HLOOKUP(AS$7-$B442+1,INPUTS!$D$63:$X$64,2,FALSE)/IF(AS$7=$B442,(13-MONTH($D442)),12),0)</f>
        <v>0</v>
      </c>
      <c r="AT442" s="229">
        <f>IF(AND(AT$7&lt;=$B442+$D$4,AT$9&gt;=$D442),$E442*HLOOKUP(AT$7-$B442+1,INPUTS!$D$63:$X$64,2,FALSE)/IF(AT$7=$B442,(13-MONTH($D442)),12),0)</f>
        <v>0</v>
      </c>
      <c r="AU442" s="229">
        <f>IF(AND(AU$7&lt;=$B442+$D$4,AU$9&gt;=$D442),$E442*HLOOKUP(AU$7-$B442+1,INPUTS!$D$63:$X$64,2,FALSE)/IF(AU$7=$B442,(13-MONTH($D442)),12),0)</f>
        <v>0</v>
      </c>
      <c r="AV442" s="229">
        <f>IF(AND(AV$7&lt;=$B442+$D$4,AV$9&gt;=$D442),$E442*HLOOKUP(AV$7-$B442+1,INPUTS!$D$63:$X$64,2,FALSE)/IF(AV$7=$B442,(13-MONTH($D442)),12),0)</f>
        <v>0</v>
      </c>
      <c r="AW442" s="229">
        <f>IF(AND(AW$7&lt;=$B442+$D$4,AW$9&gt;=$D442),$E442*HLOOKUP(AW$7-$B442+1,INPUTS!$D$63:$X$64,2,FALSE)/IF(AW$7=$B442,(13-MONTH($D442)),12),0)</f>
        <v>0</v>
      </c>
      <c r="AX442" s="229">
        <f>IF(AND(AX$7&lt;=$B442+$D$4,AX$9&gt;=$D442),$E442*HLOOKUP(AX$7-$B442+1,INPUTS!$D$63:$X$64,2,FALSE)/IF(AX$7=$B442,(13-MONTH($D442)),12),0)</f>
        <v>0</v>
      </c>
      <c r="AY442" s="229">
        <f>IF(AND(AY$7&lt;=$B442+$D$4,AY$9&gt;=$D442),$E442*HLOOKUP(AY$7-$B442+1,INPUTS!$D$63:$X$64,2,FALSE)/IF(AY$7=$B442,(13-MONTH($D442)),12),0)</f>
        <v>0</v>
      </c>
      <c r="AZ442" s="229">
        <f>IF(AND(AZ$7&lt;=$B442+$D$4,AZ$9&gt;=$D442),$E442*HLOOKUP(AZ$7-$B442+1,INPUTS!$D$63:$X$64,2,FALSE)/IF(AZ$7=$B442,(13-MONTH($D442)),12),0)</f>
        <v>0</v>
      </c>
      <c r="BA442" s="229">
        <f>IF(AND(BA$7&lt;=$B442+$D$4,BA$9&gt;=$D442),$E442*HLOOKUP(BA$7-$B442+1,INPUTS!$D$63:$X$64,2,FALSE)/IF(BA$7=$B442,(13-MONTH($D442)),12),0)</f>
        <v>0</v>
      </c>
      <c r="BB442" s="229">
        <f>IF(AND(BB$7&lt;=$B442+$D$4,BB$9&gt;=$D442),$E442*HLOOKUP(BB$7-$B442+1,INPUTS!$D$63:$X$64,2,FALSE)/IF(BB$7=$B442,(13-MONTH($D442)),12),0)</f>
        <v>0</v>
      </c>
      <c r="BC442" s="229">
        <f>IF(AND(BC$7&lt;=$B442+$D$4,BC$9&gt;=$D442),$E442*HLOOKUP(BC$7-$B442+1,INPUTS!$D$63:$X$64,2,FALSE)/IF(BC$7=$B442,(13-MONTH($D442)),12),0)</f>
        <v>0</v>
      </c>
      <c r="BD442" s="229">
        <f>IF(AND(BD$7&lt;=$B442+$D$4,BD$9&gt;=$D442),$E442*HLOOKUP(BD$7-$B442+1,INPUTS!$D$63:$X$64,2,FALSE)/IF(BD$7=$B442,(13-MONTH($D442)),12),0)</f>
        <v>0</v>
      </c>
      <c r="BE442" s="229">
        <f>IF(AND(BE$7&lt;=$B442+$D$4,BE$9&gt;=$D442),$E442*HLOOKUP(BE$7-$B442+1,INPUTS!$D$63:$X$64,2,FALSE)/IF(BE$7=$B442,(13-MONTH($D442)),12),0)</f>
        <v>0</v>
      </c>
      <c r="BF442" s="229">
        <f>IF(AND(BF$7&lt;=$B442+$D$4,BF$9&gt;=$D442),$E442*HLOOKUP(BF$7-$B442+1,INPUTS!$D$63:$X$64,2,FALSE)/IF(BF$7=$B442,(13-MONTH($D442)),12),0)</f>
        <v>0</v>
      </c>
      <c r="BG442" s="229">
        <f>IF(AND(BG$7&lt;=$B442+$D$4,BG$9&gt;=$D442),$E442*HLOOKUP(BG$7-$B442+1,INPUTS!$D$63:$X$64,2,FALSE)/IF(BG$7=$B442,(13-MONTH($D442)),12),0)</f>
        <v>0</v>
      </c>
      <c r="BH442" s="229">
        <f>IF(AND(BH$7&lt;=$B442+$D$4,BH$9&gt;=$D442),$E442*HLOOKUP(BH$7-$B442+1,INPUTS!$D$63:$X$64,2,FALSE)/IF(BH$7=$B442,(13-MONTH($D442)),12),0)</f>
        <v>0</v>
      </c>
      <c r="BI442" s="229">
        <f>IF(AND(BI$7&lt;=$B442+$D$4,BI$9&gt;=$D442),$E442*HLOOKUP(BI$7-$B442+1,INPUTS!$D$63:$X$64,2,FALSE)/IF(BI$7=$B442,(13-MONTH($D442)),12),0)</f>
        <v>0</v>
      </c>
      <c r="BJ442" s="229">
        <f>IF(AND(BJ$7&lt;=$B442+$D$4,BJ$9&gt;=$D442),$E442*HLOOKUP(BJ$7-$B442+1,INPUTS!$D$63:$X$64,2,FALSE)/IF(BJ$7=$B442,(13-MONTH($D442)),12),0)</f>
        <v>0</v>
      </c>
      <c r="BK442" s="229">
        <f>IF(AND(BK$7&lt;=$B442+$D$4,BK$9&gt;=$D442),$E442*HLOOKUP(BK$7-$B442+1,INPUTS!$D$63:$X$64,2,FALSE)/IF(BK$7=$B442,(13-MONTH($D442)),12),0)</f>
        <v>0</v>
      </c>
      <c r="BL442" s="229">
        <f>IF(AND(BL$7&lt;=$B442+$D$4,BL$9&gt;=$D442),$E442*HLOOKUP(BL$7-$B442+1,INPUTS!$D$63:$X$64,2,FALSE)/IF(BL$7=$B442,(13-MONTH($D442)),12),0)</f>
        <v>0</v>
      </c>
      <c r="BM442" s="229">
        <f>IF(AND(BM$7&lt;=$B442+$D$4,BM$9&gt;=$D442),$E442*HLOOKUP(BM$7-$B442+1,INPUTS!$D$63:$X$64,2,FALSE)/IF(BM$7=$B442,(13-MONTH($D442)),12),0)</f>
        <v>0</v>
      </c>
      <c r="BN442" s="229">
        <f>IF(AND(BN$7&lt;=$B442+$D$4,BN$9&gt;=$D442),$E442*HLOOKUP(BN$7-$B442+1,INPUTS!$D$63:$X$64,2,FALSE)/IF(BN$7=$B442,(13-MONTH($D442)),12),0)</f>
        <v>0</v>
      </c>
      <c r="BO442" s="229">
        <f>IF(AND(BO$7&lt;=$B442+$D$4,BO$9&gt;=$D442),$E442*HLOOKUP(BO$7-$B442+1,INPUTS!$D$63:$X$64,2,FALSE)/IF(BO$7=$B442,(13-MONTH($D442)),12),0)</f>
        <v>0</v>
      </c>
      <c r="BP442" s="229">
        <f>IF(AND(BP$7&lt;=$B442+$D$4,BP$9&gt;=$D442),$E442*HLOOKUP(BP$7-$B442+1,INPUTS!$D$63:$X$64,2,FALSE)/IF(BP$7=$B442,(13-MONTH($D442)),12),0)</f>
        <v>0</v>
      </c>
      <c r="BQ442" s="229">
        <f>IF(AND(BQ$7&lt;=$B442+$D$4,BQ$9&gt;=$D442),$E442*HLOOKUP(BQ$7-$B442+1,INPUTS!$D$63:$X$64,2,FALSE)/IF(BQ$7=$B442,(13-MONTH($D442)),12),0)</f>
        <v>0</v>
      </c>
      <c r="BR442" s="229">
        <f>IF(AND(BR$7&lt;=$B442+$D$4,BR$9&gt;=$D442),$E442*HLOOKUP(BR$7-$B442+1,INPUTS!$D$63:$X$64,2,FALSE)/IF(BR$7=$B442,(13-MONTH($D442)),12),0)</f>
        <v>0</v>
      </c>
      <c r="BS442" s="229">
        <f>IF(AND(BS$7&lt;=$B442+$D$4,BS$9&gt;=$D442),$E442*HLOOKUP(BS$7-$B442+1,INPUTS!$D$63:$X$64,2,FALSE)/IF(BS$7=$B442,(13-MONTH($D442)),12),0)</f>
        <v>0</v>
      </c>
      <c r="BT442" s="229">
        <f>IF(AND(BT$7&lt;=$B442+$D$4,BT$9&gt;=$D442),$E442*HLOOKUP(BT$7-$B442+1,INPUTS!$D$63:$X$64,2,FALSE)/IF(BT$7=$B442,(13-MONTH($D442)),12),0)</f>
        <v>0</v>
      </c>
      <c r="BU442" s="229">
        <f>IF(AND(BU$7&lt;=$B442+$D$4,BU$9&gt;=$D442),$E442*HLOOKUP(BU$7-$B442+1,INPUTS!$D$63:$X$64,2,FALSE)/IF(BU$7=$B442,(13-MONTH($D442)),12),0)</f>
        <v>0</v>
      </c>
      <c r="BV442" s="229">
        <f>IF(AND(BV$7&lt;=$B442+$D$4,BV$9&gt;=$D442),$E442*HLOOKUP(BV$7-$B442+1,INPUTS!$D$63:$X$64,2,FALSE)/IF(BV$7=$B442,(13-MONTH($D442)),12),0)</f>
        <v>0</v>
      </c>
      <c r="BW442" s="229">
        <f>IF(AND(BW$7&lt;=$B442+$D$4,BW$9&gt;=$D442),$E442*HLOOKUP(BW$7-$B442+1,INPUTS!$D$63:$X$64,2,FALSE)/IF(BW$7=$B442,(13-MONTH($D442)),12),0)</f>
        <v>0</v>
      </c>
      <c r="BX442" s="229">
        <f>IF(AND(BX$7&lt;=$B442+$D$4,BX$9&gt;=$D442),$E442*HLOOKUP(BX$7-$B442+1,INPUTS!$D$63:$X$64,2,FALSE)/IF(BX$7=$B442,(13-MONTH($D442)),12),0)</f>
        <v>0</v>
      </c>
      <c r="BY442" s="229">
        <f>IF(AND(BY$7&lt;=$B442+$D$4,BY$9&gt;=$D442),$E442*HLOOKUP(BY$7-$B442+1,INPUTS!$D$63:$X$64,2,FALSE)/IF(BY$7=$B442,(13-MONTH($D442)),12),0)</f>
        <v>0</v>
      </c>
      <c r="BZ442" s="229">
        <f>IF(AND(BZ$7&lt;=$B442+$D$4,BZ$9&gt;=$D442),$E442*HLOOKUP(BZ$7-$B442+1,INPUTS!$D$63:$X$64,2,FALSE)/IF(BZ$7=$B442,(13-MONTH($D442)),12),0)</f>
        <v>0</v>
      </c>
    </row>
    <row r="443" spans="1:78" x14ac:dyDescent="0.2">
      <c r="A443" s="7" t="str">
        <f t="shared" si="368"/>
        <v>Roll-in 9</v>
      </c>
      <c r="B443" s="7">
        <f t="shared" si="364"/>
        <v>2023</v>
      </c>
      <c r="C443" s="7">
        <f t="shared" si="367"/>
        <v>52</v>
      </c>
      <c r="D443" s="165">
        <f t="shared" si="369"/>
        <v>45046</v>
      </c>
      <c r="E443" s="68">
        <f t="shared" si="366"/>
        <v>0</v>
      </c>
      <c r="F443" s="77"/>
      <c r="G443" s="229">
        <f>IF(AND(G$7&lt;=$B443+$D$4,G$9&gt;=$D443),$E443*HLOOKUP(G$7-$B443+1,INPUTS!$D$63:$X$64,2,FALSE)/IF(G$7=$B443,(13-MONTH($D443)),12),0)</f>
        <v>0</v>
      </c>
      <c r="H443" s="229">
        <f>IF(AND(H$7&lt;=$B443+$D$4,H$9&gt;=$D443),$E443*HLOOKUP(H$7-$B443+1,INPUTS!$D$63:$X$64,2,FALSE)/IF(H$7=$B443,(13-MONTH($D443)),12),0)</f>
        <v>0</v>
      </c>
      <c r="I443" s="229">
        <f>IF(AND(I$7&lt;=$B443+$D$4,I$9&gt;=$D443),$E443*HLOOKUP(I$7-$B443+1,INPUTS!$D$63:$X$64,2,FALSE)/IF(I$7=$B443,(13-MONTH($D443)),12),0)</f>
        <v>0</v>
      </c>
      <c r="J443" s="229">
        <f>IF(AND(J$7&lt;=$B443+$D$4,J$9&gt;=$D443),$E443*HLOOKUP(J$7-$B443+1,INPUTS!$D$63:$X$64,2,FALSE)/IF(J$7=$B443,(13-MONTH($D443)),12),0)</f>
        <v>0</v>
      </c>
      <c r="K443" s="229">
        <f>IF(AND(K$7&lt;=$B443+$D$4,K$9&gt;=$D443),$E443*HLOOKUP(K$7-$B443+1,INPUTS!$D$63:$X$64,2,FALSE)/IF(K$7=$B443,(13-MONTH($D443)),12),0)</f>
        <v>0</v>
      </c>
      <c r="L443" s="229">
        <f>IF(AND(L$7&lt;=$B443+$D$4,L$9&gt;=$D443),$E443*HLOOKUP(L$7-$B443+1,INPUTS!$D$63:$X$64,2,FALSE)/IF(L$7=$B443,(13-MONTH($D443)),12),0)</f>
        <v>0</v>
      </c>
      <c r="M443" s="229">
        <f>IF(AND(M$7&lt;=$B443+$D$4,M$9&gt;=$D443),$E443*HLOOKUP(M$7-$B443+1,INPUTS!$D$63:$X$64,2,FALSE)/IF(M$7=$B443,(13-MONTH($D443)),12),0)</f>
        <v>0</v>
      </c>
      <c r="N443" s="229">
        <f>IF(AND(N$7&lt;=$B443+$D$4,N$9&gt;=$D443),$E443*HLOOKUP(N$7-$B443+1,INPUTS!$D$63:$X$64,2,FALSE)/IF(N$7=$B443,(13-MONTH($D443)),12),0)</f>
        <v>0</v>
      </c>
      <c r="O443" s="229">
        <f>IF(AND(O$7&lt;=$B443+$D$4,O$9&gt;=$D443),$E443*HLOOKUP(O$7-$B443+1,INPUTS!$D$63:$X$64,2,FALSE)/IF(O$7=$B443,(13-MONTH($D443)),12),0)</f>
        <v>0</v>
      </c>
      <c r="P443" s="229">
        <f>IF(AND(P$7&lt;=$B443+$D$4,P$9&gt;=$D443),$E443*HLOOKUP(P$7-$B443+1,INPUTS!$D$63:$X$64,2,FALSE)/IF(P$7=$B443,(13-MONTH($D443)),12),0)</f>
        <v>0</v>
      </c>
      <c r="Q443" s="229">
        <f>IF(AND(Q$7&lt;=$B443+$D$4,Q$9&gt;=$D443),$E443*HLOOKUP(Q$7-$B443+1,INPUTS!$D$63:$X$64,2,FALSE)/IF(Q$7=$B443,(13-MONTH($D443)),12),0)</f>
        <v>0</v>
      </c>
      <c r="R443" s="229">
        <f>IF(AND(R$7&lt;=$B443+$D$4,R$9&gt;=$D443),$E443*HLOOKUP(R$7-$B443+1,INPUTS!$D$63:$X$64,2,FALSE)/IF(R$7=$B443,(13-MONTH($D443)),12),0)</f>
        <v>0</v>
      </c>
      <c r="S443" s="229">
        <f>IF(AND(S$7&lt;=$B443+$D$4,S$9&gt;=$D443),$E443*HLOOKUP(S$7-$B443+1,INPUTS!$D$63:$X$64,2,FALSE)/IF(S$7=$B443,(13-MONTH($D443)),12),0)</f>
        <v>0</v>
      </c>
      <c r="T443" s="229">
        <f>IF(AND(T$7&lt;=$B443+$D$4,T$9&gt;=$D443),$E443*HLOOKUP(T$7-$B443+1,INPUTS!$D$63:$X$64,2,FALSE)/IF(T$7=$B443,(13-MONTH($D443)),12),0)</f>
        <v>0</v>
      </c>
      <c r="U443" s="229">
        <f>IF(AND(U$7&lt;=$B443+$D$4,U$9&gt;=$D443),$E443*HLOOKUP(U$7-$B443+1,INPUTS!$D$63:$X$64,2,FALSE)/IF(U$7=$B443,(13-MONTH($D443)),12),0)</f>
        <v>0</v>
      </c>
      <c r="V443" s="229">
        <f>IF(AND(V$7&lt;=$B443+$D$4,V$9&gt;=$D443),$E443*HLOOKUP(V$7-$B443+1,INPUTS!$D$63:$X$64,2,FALSE)/IF(V$7=$B443,(13-MONTH($D443)),12),0)</f>
        <v>0</v>
      </c>
      <c r="W443" s="229">
        <f>IF(AND(W$7&lt;=$B443+$D$4,W$9&gt;=$D443),$E443*HLOOKUP(W$7-$B443+1,INPUTS!$D$63:$X$64,2,FALSE)/IF(W$7=$B443,(13-MONTH($D443)),12),0)</f>
        <v>0</v>
      </c>
      <c r="X443" s="229">
        <f>IF(AND(X$7&lt;=$B443+$D$4,X$9&gt;=$D443),$E443*HLOOKUP(X$7-$B443+1,INPUTS!$D$63:$X$64,2,FALSE)/IF(X$7=$B443,(13-MONTH($D443)),12),0)</f>
        <v>0</v>
      </c>
      <c r="Y443" s="229">
        <f>IF(AND(Y$7&lt;=$B443+$D$4,Y$9&gt;=$D443),$E443*HLOOKUP(Y$7-$B443+1,INPUTS!$D$63:$X$64,2,FALSE)/IF(Y$7=$B443,(13-MONTH($D443)),12),0)</f>
        <v>0</v>
      </c>
      <c r="Z443" s="229">
        <f>IF(AND(Z$7&lt;=$B443+$D$4,Z$9&gt;=$D443),$E443*HLOOKUP(Z$7-$B443+1,INPUTS!$D$63:$X$64,2,FALSE)/IF(Z$7=$B443,(13-MONTH($D443)),12),0)</f>
        <v>0</v>
      </c>
      <c r="AA443" s="229">
        <f>IF(AND(AA$7&lt;=$B443+$D$4,AA$9&gt;=$D443),$E443*HLOOKUP(AA$7-$B443+1,INPUTS!$D$63:$X$64,2,FALSE)/IF(AA$7=$B443,(13-MONTH($D443)),12),0)</f>
        <v>0</v>
      </c>
      <c r="AB443" s="229">
        <f>IF(AND(AB$7&lt;=$B443+$D$4,AB$9&gt;=$D443),$E443*HLOOKUP(AB$7-$B443+1,INPUTS!$D$63:$X$64,2,FALSE)/IF(AB$7=$B443,(13-MONTH($D443)),12),0)</f>
        <v>0</v>
      </c>
      <c r="AC443" s="229">
        <f>IF(AND(AC$7&lt;=$B443+$D$4,AC$9&gt;=$D443),$E443*HLOOKUP(AC$7-$B443+1,INPUTS!$D$63:$X$64,2,FALSE)/IF(AC$7=$B443,(13-MONTH($D443)),12),0)</f>
        <v>0</v>
      </c>
      <c r="AD443" s="229">
        <f>IF(AND(AD$7&lt;=$B443+$D$4,AD$9&gt;=$D443),$E443*HLOOKUP(AD$7-$B443+1,INPUTS!$D$63:$X$64,2,FALSE)/IF(AD$7=$B443,(13-MONTH($D443)),12),0)</f>
        <v>0</v>
      </c>
      <c r="AE443" s="229">
        <f>IF(AND(AE$7&lt;=$B443+$D$4,AE$9&gt;=$D443),$E443*HLOOKUP(AE$7-$B443+1,INPUTS!$D$63:$X$64,2,FALSE)/IF(AE$7=$B443,(13-MONTH($D443)),12),0)</f>
        <v>0</v>
      </c>
      <c r="AF443" s="229">
        <f>IF(AND(AF$7&lt;=$B443+$D$4,AF$9&gt;=$D443),$E443*HLOOKUP(AF$7-$B443+1,INPUTS!$D$63:$X$64,2,FALSE)/IF(AF$7=$B443,(13-MONTH($D443)),12),0)</f>
        <v>0</v>
      </c>
      <c r="AG443" s="229">
        <f>IF(AND(AG$7&lt;=$B443+$D$4,AG$9&gt;=$D443),$E443*HLOOKUP(AG$7-$B443+1,INPUTS!$D$63:$X$64,2,FALSE)/IF(AG$7=$B443,(13-MONTH($D443)),12),0)</f>
        <v>0</v>
      </c>
      <c r="AH443" s="229">
        <f>IF(AND(AH$7&lt;=$B443+$D$4,AH$9&gt;=$D443),$E443*HLOOKUP(AH$7-$B443+1,INPUTS!$D$63:$X$64,2,FALSE)/IF(AH$7=$B443,(13-MONTH($D443)),12),0)</f>
        <v>0</v>
      </c>
      <c r="AI443" s="229">
        <f>IF(AND(AI$7&lt;=$B443+$D$4,AI$9&gt;=$D443),$E443*HLOOKUP(AI$7-$B443+1,INPUTS!$D$63:$X$64,2,FALSE)/IF(AI$7=$B443,(13-MONTH($D443)),12),0)</f>
        <v>0</v>
      </c>
      <c r="AJ443" s="229">
        <f>IF(AND(AJ$7&lt;=$B443+$D$4,AJ$9&gt;=$D443),$E443*HLOOKUP(AJ$7-$B443+1,INPUTS!$D$63:$X$64,2,FALSE)/IF(AJ$7=$B443,(13-MONTH($D443)),12),0)</f>
        <v>0</v>
      </c>
      <c r="AK443" s="229">
        <f>IF(AND(AK$7&lt;=$B443+$D$4,AK$9&gt;=$D443),$E443*HLOOKUP(AK$7-$B443+1,INPUTS!$D$63:$X$64,2,FALSE)/IF(AK$7=$B443,(13-MONTH($D443)),12),0)</f>
        <v>0</v>
      </c>
      <c r="AL443" s="229">
        <f>IF(AND(AL$7&lt;=$B443+$D$4,AL$9&gt;=$D443),$E443*HLOOKUP(AL$7-$B443+1,INPUTS!$D$63:$X$64,2,FALSE)/IF(AL$7=$B443,(13-MONTH($D443)),12),0)</f>
        <v>0</v>
      </c>
      <c r="AM443" s="229">
        <f>IF(AND(AM$7&lt;=$B443+$D$4,AM$9&gt;=$D443),$E443*HLOOKUP(AM$7-$B443+1,INPUTS!$D$63:$X$64,2,FALSE)/IF(AM$7=$B443,(13-MONTH($D443)),12),0)</f>
        <v>0</v>
      </c>
      <c r="AN443" s="229">
        <f>IF(AND(AN$7&lt;=$B443+$D$4,AN$9&gt;=$D443),$E443*HLOOKUP(AN$7-$B443+1,INPUTS!$D$63:$X$64,2,FALSE)/IF(AN$7=$B443,(13-MONTH($D443)),12),0)</f>
        <v>0</v>
      </c>
      <c r="AO443" s="229">
        <f>IF(AND(AO$7&lt;=$B443+$D$4,AO$9&gt;=$D443),$E443*HLOOKUP(AO$7-$B443+1,INPUTS!$D$63:$X$64,2,FALSE)/IF(AO$7=$B443,(13-MONTH($D443)),12),0)</f>
        <v>0</v>
      </c>
      <c r="AP443" s="229">
        <f>IF(AND(AP$7&lt;=$B443+$D$4,AP$9&gt;=$D443),$E443*HLOOKUP(AP$7-$B443+1,INPUTS!$D$63:$X$64,2,FALSE)/IF(AP$7=$B443,(13-MONTH($D443)),12),0)</f>
        <v>0</v>
      </c>
      <c r="AQ443" s="229">
        <f>IF(AND(AQ$7&lt;=$B443+$D$4,AQ$9&gt;=$D443),$E443*HLOOKUP(AQ$7-$B443+1,INPUTS!$D$63:$X$64,2,FALSE)/IF(AQ$7=$B443,(13-MONTH($D443)),12),0)</f>
        <v>0</v>
      </c>
      <c r="AR443" s="229">
        <f>IF(AND(AR$7&lt;=$B443+$D$4,AR$9&gt;=$D443),$E443*HLOOKUP(AR$7-$B443+1,INPUTS!$D$63:$X$64,2,FALSE)/IF(AR$7=$B443,(13-MONTH($D443)),12),0)</f>
        <v>0</v>
      </c>
      <c r="AS443" s="229">
        <f>IF(AND(AS$7&lt;=$B443+$D$4,AS$9&gt;=$D443),$E443*HLOOKUP(AS$7-$B443+1,INPUTS!$D$63:$X$64,2,FALSE)/IF(AS$7=$B443,(13-MONTH($D443)),12),0)</f>
        <v>0</v>
      </c>
      <c r="AT443" s="229">
        <f>IF(AND(AT$7&lt;=$B443+$D$4,AT$9&gt;=$D443),$E443*HLOOKUP(AT$7-$B443+1,INPUTS!$D$63:$X$64,2,FALSE)/IF(AT$7=$B443,(13-MONTH($D443)),12),0)</f>
        <v>0</v>
      </c>
      <c r="AU443" s="229">
        <f>IF(AND(AU$7&lt;=$B443+$D$4,AU$9&gt;=$D443),$E443*HLOOKUP(AU$7-$B443+1,INPUTS!$D$63:$X$64,2,FALSE)/IF(AU$7=$B443,(13-MONTH($D443)),12),0)</f>
        <v>0</v>
      </c>
      <c r="AV443" s="229">
        <f>IF(AND(AV$7&lt;=$B443+$D$4,AV$9&gt;=$D443),$E443*HLOOKUP(AV$7-$B443+1,INPUTS!$D$63:$X$64,2,FALSE)/IF(AV$7=$B443,(13-MONTH($D443)),12),0)</f>
        <v>0</v>
      </c>
      <c r="AW443" s="229">
        <f>IF(AND(AW$7&lt;=$B443+$D$4,AW$9&gt;=$D443),$E443*HLOOKUP(AW$7-$B443+1,INPUTS!$D$63:$X$64,2,FALSE)/IF(AW$7=$B443,(13-MONTH($D443)),12),0)</f>
        <v>0</v>
      </c>
      <c r="AX443" s="229">
        <f>IF(AND(AX$7&lt;=$B443+$D$4,AX$9&gt;=$D443),$E443*HLOOKUP(AX$7-$B443+1,INPUTS!$D$63:$X$64,2,FALSE)/IF(AX$7=$B443,(13-MONTH($D443)),12),0)</f>
        <v>0</v>
      </c>
      <c r="AY443" s="229">
        <f>IF(AND(AY$7&lt;=$B443+$D$4,AY$9&gt;=$D443),$E443*HLOOKUP(AY$7-$B443+1,INPUTS!$D$63:$X$64,2,FALSE)/IF(AY$7=$B443,(13-MONTH($D443)),12),0)</f>
        <v>0</v>
      </c>
      <c r="AZ443" s="229">
        <f>IF(AND(AZ$7&lt;=$B443+$D$4,AZ$9&gt;=$D443),$E443*HLOOKUP(AZ$7-$B443+1,INPUTS!$D$63:$X$64,2,FALSE)/IF(AZ$7=$B443,(13-MONTH($D443)),12),0)</f>
        <v>0</v>
      </c>
      <c r="BA443" s="229">
        <f>IF(AND(BA$7&lt;=$B443+$D$4,BA$9&gt;=$D443),$E443*HLOOKUP(BA$7-$B443+1,INPUTS!$D$63:$X$64,2,FALSE)/IF(BA$7=$B443,(13-MONTH($D443)),12),0)</f>
        <v>0</v>
      </c>
      <c r="BB443" s="229">
        <f>IF(AND(BB$7&lt;=$B443+$D$4,BB$9&gt;=$D443),$E443*HLOOKUP(BB$7-$B443+1,INPUTS!$D$63:$X$64,2,FALSE)/IF(BB$7=$B443,(13-MONTH($D443)),12),0)</f>
        <v>0</v>
      </c>
      <c r="BC443" s="229">
        <f>IF(AND(BC$7&lt;=$B443+$D$4,BC$9&gt;=$D443),$E443*HLOOKUP(BC$7-$B443+1,INPUTS!$D$63:$X$64,2,FALSE)/IF(BC$7=$B443,(13-MONTH($D443)),12),0)</f>
        <v>0</v>
      </c>
      <c r="BD443" s="229">
        <f>IF(AND(BD$7&lt;=$B443+$D$4,BD$9&gt;=$D443),$E443*HLOOKUP(BD$7-$B443+1,INPUTS!$D$63:$X$64,2,FALSE)/IF(BD$7=$B443,(13-MONTH($D443)),12),0)</f>
        <v>0</v>
      </c>
      <c r="BE443" s="229">
        <f>IF(AND(BE$7&lt;=$B443+$D$4,BE$9&gt;=$D443),$E443*HLOOKUP(BE$7-$B443+1,INPUTS!$D$63:$X$64,2,FALSE)/IF(BE$7=$B443,(13-MONTH($D443)),12),0)</f>
        <v>0</v>
      </c>
      <c r="BF443" s="229">
        <f>IF(AND(BF$7&lt;=$B443+$D$4,BF$9&gt;=$D443),$E443*HLOOKUP(BF$7-$B443+1,INPUTS!$D$63:$X$64,2,FALSE)/IF(BF$7=$B443,(13-MONTH($D443)),12),0)</f>
        <v>0</v>
      </c>
      <c r="BG443" s="229">
        <f>IF(AND(BG$7&lt;=$B443+$D$4,BG$9&gt;=$D443),$E443*HLOOKUP(BG$7-$B443+1,INPUTS!$D$63:$X$64,2,FALSE)/IF(BG$7=$B443,(13-MONTH($D443)),12),0)</f>
        <v>0</v>
      </c>
      <c r="BH443" s="229">
        <f>IF(AND(BH$7&lt;=$B443+$D$4,BH$9&gt;=$D443),$E443*HLOOKUP(BH$7-$B443+1,INPUTS!$D$63:$X$64,2,FALSE)/IF(BH$7=$B443,(13-MONTH($D443)),12),0)</f>
        <v>0</v>
      </c>
      <c r="BI443" s="229">
        <f>IF(AND(BI$7&lt;=$B443+$D$4,BI$9&gt;=$D443),$E443*HLOOKUP(BI$7-$B443+1,INPUTS!$D$63:$X$64,2,FALSE)/IF(BI$7=$B443,(13-MONTH($D443)),12),0)</f>
        <v>0</v>
      </c>
      <c r="BJ443" s="229">
        <f>IF(AND(BJ$7&lt;=$B443+$D$4,BJ$9&gt;=$D443),$E443*HLOOKUP(BJ$7-$B443+1,INPUTS!$D$63:$X$64,2,FALSE)/IF(BJ$7=$B443,(13-MONTH($D443)),12),0)</f>
        <v>0</v>
      </c>
      <c r="BK443" s="229">
        <f>IF(AND(BK$7&lt;=$B443+$D$4,BK$9&gt;=$D443),$E443*HLOOKUP(BK$7-$B443+1,INPUTS!$D$63:$X$64,2,FALSE)/IF(BK$7=$B443,(13-MONTH($D443)),12),0)</f>
        <v>0</v>
      </c>
      <c r="BL443" s="229">
        <f>IF(AND(BL$7&lt;=$B443+$D$4,BL$9&gt;=$D443),$E443*HLOOKUP(BL$7-$B443+1,INPUTS!$D$63:$X$64,2,FALSE)/IF(BL$7=$B443,(13-MONTH($D443)),12),0)</f>
        <v>0</v>
      </c>
      <c r="BM443" s="229">
        <f>IF(AND(BM$7&lt;=$B443+$D$4,BM$9&gt;=$D443),$E443*HLOOKUP(BM$7-$B443+1,INPUTS!$D$63:$X$64,2,FALSE)/IF(BM$7=$B443,(13-MONTH($D443)),12),0)</f>
        <v>0</v>
      </c>
      <c r="BN443" s="229">
        <f>IF(AND(BN$7&lt;=$B443+$D$4,BN$9&gt;=$D443),$E443*HLOOKUP(BN$7-$B443+1,INPUTS!$D$63:$X$64,2,FALSE)/IF(BN$7=$B443,(13-MONTH($D443)),12),0)</f>
        <v>0</v>
      </c>
      <c r="BO443" s="229">
        <f>IF(AND(BO$7&lt;=$B443+$D$4,BO$9&gt;=$D443),$E443*HLOOKUP(BO$7-$B443+1,INPUTS!$D$63:$X$64,2,FALSE)/IF(BO$7=$B443,(13-MONTH($D443)),12),0)</f>
        <v>0</v>
      </c>
      <c r="BP443" s="229">
        <f>IF(AND(BP$7&lt;=$B443+$D$4,BP$9&gt;=$D443),$E443*HLOOKUP(BP$7-$B443+1,INPUTS!$D$63:$X$64,2,FALSE)/IF(BP$7=$B443,(13-MONTH($D443)),12),0)</f>
        <v>0</v>
      </c>
      <c r="BQ443" s="229">
        <f>IF(AND(BQ$7&lt;=$B443+$D$4,BQ$9&gt;=$D443),$E443*HLOOKUP(BQ$7-$B443+1,INPUTS!$D$63:$X$64,2,FALSE)/IF(BQ$7=$B443,(13-MONTH($D443)),12),0)</f>
        <v>0</v>
      </c>
      <c r="BR443" s="229">
        <f>IF(AND(BR$7&lt;=$B443+$D$4,BR$9&gt;=$D443),$E443*HLOOKUP(BR$7-$B443+1,INPUTS!$D$63:$X$64,2,FALSE)/IF(BR$7=$B443,(13-MONTH($D443)),12),0)</f>
        <v>0</v>
      </c>
      <c r="BS443" s="229">
        <f>IF(AND(BS$7&lt;=$B443+$D$4,BS$9&gt;=$D443),$E443*HLOOKUP(BS$7-$B443+1,INPUTS!$D$63:$X$64,2,FALSE)/IF(BS$7=$B443,(13-MONTH($D443)),12),0)</f>
        <v>0</v>
      </c>
      <c r="BT443" s="229">
        <f>IF(AND(BT$7&lt;=$B443+$D$4,BT$9&gt;=$D443),$E443*HLOOKUP(BT$7-$B443+1,INPUTS!$D$63:$X$64,2,FALSE)/IF(BT$7=$B443,(13-MONTH($D443)),12),0)</f>
        <v>0</v>
      </c>
      <c r="BU443" s="229">
        <f>IF(AND(BU$7&lt;=$B443+$D$4,BU$9&gt;=$D443),$E443*HLOOKUP(BU$7-$B443+1,INPUTS!$D$63:$X$64,2,FALSE)/IF(BU$7=$B443,(13-MONTH($D443)),12),0)</f>
        <v>0</v>
      </c>
      <c r="BV443" s="229">
        <f>IF(AND(BV$7&lt;=$B443+$D$4,BV$9&gt;=$D443),$E443*HLOOKUP(BV$7-$B443+1,INPUTS!$D$63:$X$64,2,FALSE)/IF(BV$7=$B443,(13-MONTH($D443)),12),0)</f>
        <v>0</v>
      </c>
      <c r="BW443" s="229">
        <f>IF(AND(BW$7&lt;=$B443+$D$4,BW$9&gt;=$D443),$E443*HLOOKUP(BW$7-$B443+1,INPUTS!$D$63:$X$64,2,FALSE)/IF(BW$7=$B443,(13-MONTH($D443)),12),0)</f>
        <v>0</v>
      </c>
      <c r="BX443" s="229">
        <f>IF(AND(BX$7&lt;=$B443+$D$4,BX$9&gt;=$D443),$E443*HLOOKUP(BX$7-$B443+1,INPUTS!$D$63:$X$64,2,FALSE)/IF(BX$7=$B443,(13-MONTH($D443)),12),0)</f>
        <v>0</v>
      </c>
      <c r="BY443" s="229">
        <f>IF(AND(BY$7&lt;=$B443+$D$4,BY$9&gt;=$D443),$E443*HLOOKUP(BY$7-$B443+1,INPUTS!$D$63:$X$64,2,FALSE)/IF(BY$7=$B443,(13-MONTH($D443)),12),0)</f>
        <v>0</v>
      </c>
      <c r="BZ443" s="229">
        <f>IF(AND(BZ$7&lt;=$B443+$D$4,BZ$9&gt;=$D443),$E443*HLOOKUP(BZ$7-$B443+1,INPUTS!$D$63:$X$64,2,FALSE)/IF(BZ$7=$B443,(13-MONTH($D443)),12),0)</f>
        <v>0</v>
      </c>
    </row>
    <row r="444" spans="1:78" x14ac:dyDescent="0.2">
      <c r="A444" s="7" t="str">
        <f t="shared" si="368"/>
        <v>Roll-in 9</v>
      </c>
      <c r="B444" s="7">
        <f t="shared" si="364"/>
        <v>2023</v>
      </c>
      <c r="C444" s="7">
        <f t="shared" si="367"/>
        <v>53</v>
      </c>
      <c r="D444" s="165">
        <f t="shared" si="369"/>
        <v>45077</v>
      </c>
      <c r="E444" s="68">
        <f t="shared" si="366"/>
        <v>0</v>
      </c>
      <c r="F444" s="77"/>
      <c r="G444" s="229">
        <f>IF(AND(G$7&lt;=$B444+$D$4,G$9&gt;=$D444),$E444*HLOOKUP(G$7-$B444+1,INPUTS!$D$63:$X$64,2,FALSE)/IF(G$7=$B444,(13-MONTH($D444)),12),0)</f>
        <v>0</v>
      </c>
      <c r="H444" s="229">
        <f>IF(AND(H$7&lt;=$B444+$D$4,H$9&gt;=$D444),$E444*HLOOKUP(H$7-$B444+1,INPUTS!$D$63:$X$64,2,FALSE)/IF(H$7=$B444,(13-MONTH($D444)),12),0)</f>
        <v>0</v>
      </c>
      <c r="I444" s="229">
        <f>IF(AND(I$7&lt;=$B444+$D$4,I$9&gt;=$D444),$E444*HLOOKUP(I$7-$B444+1,INPUTS!$D$63:$X$64,2,FALSE)/IF(I$7=$B444,(13-MONTH($D444)),12),0)</f>
        <v>0</v>
      </c>
      <c r="J444" s="229">
        <f>IF(AND(J$7&lt;=$B444+$D$4,J$9&gt;=$D444),$E444*HLOOKUP(J$7-$B444+1,INPUTS!$D$63:$X$64,2,FALSE)/IF(J$7=$B444,(13-MONTH($D444)),12),0)</f>
        <v>0</v>
      </c>
      <c r="K444" s="229">
        <f>IF(AND(K$7&lt;=$B444+$D$4,K$9&gt;=$D444),$E444*HLOOKUP(K$7-$B444+1,INPUTS!$D$63:$X$64,2,FALSE)/IF(K$7=$B444,(13-MONTH($D444)),12),0)</f>
        <v>0</v>
      </c>
      <c r="L444" s="229">
        <f>IF(AND(L$7&lt;=$B444+$D$4,L$9&gt;=$D444),$E444*HLOOKUP(L$7-$B444+1,INPUTS!$D$63:$X$64,2,FALSE)/IF(L$7=$B444,(13-MONTH($D444)),12),0)</f>
        <v>0</v>
      </c>
      <c r="M444" s="229">
        <f>IF(AND(M$7&lt;=$B444+$D$4,M$9&gt;=$D444),$E444*HLOOKUP(M$7-$B444+1,INPUTS!$D$63:$X$64,2,FALSE)/IF(M$7=$B444,(13-MONTH($D444)),12),0)</f>
        <v>0</v>
      </c>
      <c r="N444" s="229">
        <f>IF(AND(N$7&lt;=$B444+$D$4,N$9&gt;=$D444),$E444*HLOOKUP(N$7-$B444+1,INPUTS!$D$63:$X$64,2,FALSE)/IF(N$7=$B444,(13-MONTH($D444)),12),0)</f>
        <v>0</v>
      </c>
      <c r="O444" s="229">
        <f>IF(AND(O$7&lt;=$B444+$D$4,O$9&gt;=$D444),$E444*HLOOKUP(O$7-$B444+1,INPUTS!$D$63:$X$64,2,FALSE)/IF(O$7=$B444,(13-MONTH($D444)),12),0)</f>
        <v>0</v>
      </c>
      <c r="P444" s="229">
        <f>IF(AND(P$7&lt;=$B444+$D$4,P$9&gt;=$D444),$E444*HLOOKUP(P$7-$B444+1,INPUTS!$D$63:$X$64,2,FALSE)/IF(P$7=$B444,(13-MONTH($D444)),12),0)</f>
        <v>0</v>
      </c>
      <c r="Q444" s="229">
        <f>IF(AND(Q$7&lt;=$B444+$D$4,Q$9&gt;=$D444),$E444*HLOOKUP(Q$7-$B444+1,INPUTS!$D$63:$X$64,2,FALSE)/IF(Q$7=$B444,(13-MONTH($D444)),12),0)</f>
        <v>0</v>
      </c>
      <c r="R444" s="229">
        <f>IF(AND(R$7&lt;=$B444+$D$4,R$9&gt;=$D444),$E444*HLOOKUP(R$7-$B444+1,INPUTS!$D$63:$X$64,2,FALSE)/IF(R$7=$B444,(13-MONTH($D444)),12),0)</f>
        <v>0</v>
      </c>
      <c r="S444" s="229">
        <f>IF(AND(S$7&lt;=$B444+$D$4,S$9&gt;=$D444),$E444*HLOOKUP(S$7-$B444+1,INPUTS!$D$63:$X$64,2,FALSE)/IF(S$7=$B444,(13-MONTH($D444)),12),0)</f>
        <v>0</v>
      </c>
      <c r="T444" s="229">
        <f>IF(AND(T$7&lt;=$B444+$D$4,T$9&gt;=$D444),$E444*HLOOKUP(T$7-$B444+1,INPUTS!$D$63:$X$64,2,FALSE)/IF(T$7=$B444,(13-MONTH($D444)),12),0)</f>
        <v>0</v>
      </c>
      <c r="U444" s="229">
        <f>IF(AND(U$7&lt;=$B444+$D$4,U$9&gt;=$D444),$E444*HLOOKUP(U$7-$B444+1,INPUTS!$D$63:$X$64,2,FALSE)/IF(U$7=$B444,(13-MONTH($D444)),12),0)</f>
        <v>0</v>
      </c>
      <c r="V444" s="229">
        <f>IF(AND(V$7&lt;=$B444+$D$4,V$9&gt;=$D444),$E444*HLOOKUP(V$7-$B444+1,INPUTS!$D$63:$X$64,2,FALSE)/IF(V$7=$B444,(13-MONTH($D444)),12),0)</f>
        <v>0</v>
      </c>
      <c r="W444" s="229">
        <f>IF(AND(W$7&lt;=$B444+$D$4,W$9&gt;=$D444),$E444*HLOOKUP(W$7-$B444+1,INPUTS!$D$63:$X$64,2,FALSE)/IF(W$7=$B444,(13-MONTH($D444)),12),0)</f>
        <v>0</v>
      </c>
      <c r="X444" s="229">
        <f>IF(AND(X$7&lt;=$B444+$D$4,X$9&gt;=$D444),$E444*HLOOKUP(X$7-$B444+1,INPUTS!$D$63:$X$64,2,FALSE)/IF(X$7=$B444,(13-MONTH($D444)),12),0)</f>
        <v>0</v>
      </c>
      <c r="Y444" s="229">
        <f>IF(AND(Y$7&lt;=$B444+$D$4,Y$9&gt;=$D444),$E444*HLOOKUP(Y$7-$B444+1,INPUTS!$D$63:$X$64,2,FALSE)/IF(Y$7=$B444,(13-MONTH($D444)),12),0)</f>
        <v>0</v>
      </c>
      <c r="Z444" s="229">
        <f>IF(AND(Z$7&lt;=$B444+$D$4,Z$9&gt;=$D444),$E444*HLOOKUP(Z$7-$B444+1,INPUTS!$D$63:$X$64,2,FALSE)/IF(Z$7=$B444,(13-MONTH($D444)),12),0)</f>
        <v>0</v>
      </c>
      <c r="AA444" s="229">
        <f>IF(AND(AA$7&lt;=$B444+$D$4,AA$9&gt;=$D444),$E444*HLOOKUP(AA$7-$B444+1,INPUTS!$D$63:$X$64,2,FALSE)/IF(AA$7=$B444,(13-MONTH($D444)),12),0)</f>
        <v>0</v>
      </c>
      <c r="AB444" s="229">
        <f>IF(AND(AB$7&lt;=$B444+$D$4,AB$9&gt;=$D444),$E444*HLOOKUP(AB$7-$B444+1,INPUTS!$D$63:$X$64,2,FALSE)/IF(AB$7=$B444,(13-MONTH($D444)),12),0)</f>
        <v>0</v>
      </c>
      <c r="AC444" s="229">
        <f>IF(AND(AC$7&lt;=$B444+$D$4,AC$9&gt;=$D444),$E444*HLOOKUP(AC$7-$B444+1,INPUTS!$D$63:$X$64,2,FALSE)/IF(AC$7=$B444,(13-MONTH($D444)),12),0)</f>
        <v>0</v>
      </c>
      <c r="AD444" s="229">
        <f>IF(AND(AD$7&lt;=$B444+$D$4,AD$9&gt;=$D444),$E444*HLOOKUP(AD$7-$B444+1,INPUTS!$D$63:$X$64,2,FALSE)/IF(AD$7=$B444,(13-MONTH($D444)),12),0)</f>
        <v>0</v>
      </c>
      <c r="AE444" s="229">
        <f>IF(AND(AE$7&lt;=$B444+$D$4,AE$9&gt;=$D444),$E444*HLOOKUP(AE$7-$B444+1,INPUTS!$D$63:$X$64,2,FALSE)/IF(AE$7=$B444,(13-MONTH($D444)),12),0)</f>
        <v>0</v>
      </c>
      <c r="AF444" s="229">
        <f>IF(AND(AF$7&lt;=$B444+$D$4,AF$9&gt;=$D444),$E444*HLOOKUP(AF$7-$B444+1,INPUTS!$D$63:$X$64,2,FALSE)/IF(AF$7=$B444,(13-MONTH($D444)),12),0)</f>
        <v>0</v>
      </c>
      <c r="AG444" s="229">
        <f>IF(AND(AG$7&lt;=$B444+$D$4,AG$9&gt;=$D444),$E444*HLOOKUP(AG$7-$B444+1,INPUTS!$D$63:$X$64,2,FALSE)/IF(AG$7=$B444,(13-MONTH($D444)),12),0)</f>
        <v>0</v>
      </c>
      <c r="AH444" s="229">
        <f>IF(AND(AH$7&lt;=$B444+$D$4,AH$9&gt;=$D444),$E444*HLOOKUP(AH$7-$B444+1,INPUTS!$D$63:$X$64,2,FALSE)/IF(AH$7=$B444,(13-MONTH($D444)),12),0)</f>
        <v>0</v>
      </c>
      <c r="AI444" s="229">
        <f>IF(AND(AI$7&lt;=$B444+$D$4,AI$9&gt;=$D444),$E444*HLOOKUP(AI$7-$B444+1,INPUTS!$D$63:$X$64,2,FALSE)/IF(AI$7=$B444,(13-MONTH($D444)),12),0)</f>
        <v>0</v>
      </c>
      <c r="AJ444" s="229">
        <f>IF(AND(AJ$7&lt;=$B444+$D$4,AJ$9&gt;=$D444),$E444*HLOOKUP(AJ$7-$B444+1,INPUTS!$D$63:$X$64,2,FALSE)/IF(AJ$7=$B444,(13-MONTH($D444)),12),0)</f>
        <v>0</v>
      </c>
      <c r="AK444" s="229">
        <f>IF(AND(AK$7&lt;=$B444+$D$4,AK$9&gt;=$D444),$E444*HLOOKUP(AK$7-$B444+1,INPUTS!$D$63:$X$64,2,FALSE)/IF(AK$7=$B444,(13-MONTH($D444)),12),0)</f>
        <v>0</v>
      </c>
      <c r="AL444" s="229">
        <f>IF(AND(AL$7&lt;=$B444+$D$4,AL$9&gt;=$D444),$E444*HLOOKUP(AL$7-$B444+1,INPUTS!$D$63:$X$64,2,FALSE)/IF(AL$7=$B444,(13-MONTH($D444)),12),0)</f>
        <v>0</v>
      </c>
      <c r="AM444" s="229">
        <f>IF(AND(AM$7&lt;=$B444+$D$4,AM$9&gt;=$D444),$E444*HLOOKUP(AM$7-$B444+1,INPUTS!$D$63:$X$64,2,FALSE)/IF(AM$7=$B444,(13-MONTH($D444)),12),0)</f>
        <v>0</v>
      </c>
      <c r="AN444" s="229">
        <f>IF(AND(AN$7&lt;=$B444+$D$4,AN$9&gt;=$D444),$E444*HLOOKUP(AN$7-$B444+1,INPUTS!$D$63:$X$64,2,FALSE)/IF(AN$7=$B444,(13-MONTH($D444)),12),0)</f>
        <v>0</v>
      </c>
      <c r="AO444" s="229">
        <f>IF(AND(AO$7&lt;=$B444+$D$4,AO$9&gt;=$D444),$E444*HLOOKUP(AO$7-$B444+1,INPUTS!$D$63:$X$64,2,FALSE)/IF(AO$7=$B444,(13-MONTH($D444)),12),0)</f>
        <v>0</v>
      </c>
      <c r="AP444" s="229">
        <f>IF(AND(AP$7&lt;=$B444+$D$4,AP$9&gt;=$D444),$E444*HLOOKUP(AP$7-$B444+1,INPUTS!$D$63:$X$64,2,FALSE)/IF(AP$7=$B444,(13-MONTH($D444)),12),0)</f>
        <v>0</v>
      </c>
      <c r="AQ444" s="229">
        <f>IF(AND(AQ$7&lt;=$B444+$D$4,AQ$9&gt;=$D444),$E444*HLOOKUP(AQ$7-$B444+1,INPUTS!$D$63:$X$64,2,FALSE)/IF(AQ$7=$B444,(13-MONTH($D444)),12),0)</f>
        <v>0</v>
      </c>
      <c r="AR444" s="229">
        <f>IF(AND(AR$7&lt;=$B444+$D$4,AR$9&gt;=$D444),$E444*HLOOKUP(AR$7-$B444+1,INPUTS!$D$63:$X$64,2,FALSE)/IF(AR$7=$B444,(13-MONTH($D444)),12),0)</f>
        <v>0</v>
      </c>
      <c r="AS444" s="229">
        <f>IF(AND(AS$7&lt;=$B444+$D$4,AS$9&gt;=$D444),$E444*HLOOKUP(AS$7-$B444+1,INPUTS!$D$63:$X$64,2,FALSE)/IF(AS$7=$B444,(13-MONTH($D444)),12),0)</f>
        <v>0</v>
      </c>
      <c r="AT444" s="229">
        <f>IF(AND(AT$7&lt;=$B444+$D$4,AT$9&gt;=$D444),$E444*HLOOKUP(AT$7-$B444+1,INPUTS!$D$63:$X$64,2,FALSE)/IF(AT$7=$B444,(13-MONTH($D444)),12),0)</f>
        <v>0</v>
      </c>
      <c r="AU444" s="229">
        <f>IF(AND(AU$7&lt;=$B444+$D$4,AU$9&gt;=$D444),$E444*HLOOKUP(AU$7-$B444+1,INPUTS!$D$63:$X$64,2,FALSE)/IF(AU$7=$B444,(13-MONTH($D444)),12),0)</f>
        <v>0</v>
      </c>
      <c r="AV444" s="229">
        <f>IF(AND(AV$7&lt;=$B444+$D$4,AV$9&gt;=$D444),$E444*HLOOKUP(AV$7-$B444+1,INPUTS!$D$63:$X$64,2,FALSE)/IF(AV$7=$B444,(13-MONTH($D444)),12),0)</f>
        <v>0</v>
      </c>
      <c r="AW444" s="229">
        <f>IF(AND(AW$7&lt;=$B444+$D$4,AW$9&gt;=$D444),$E444*HLOOKUP(AW$7-$B444+1,INPUTS!$D$63:$X$64,2,FALSE)/IF(AW$7=$B444,(13-MONTH($D444)),12),0)</f>
        <v>0</v>
      </c>
      <c r="AX444" s="229">
        <f>IF(AND(AX$7&lt;=$B444+$D$4,AX$9&gt;=$D444),$E444*HLOOKUP(AX$7-$B444+1,INPUTS!$D$63:$X$64,2,FALSE)/IF(AX$7=$B444,(13-MONTH($D444)),12),0)</f>
        <v>0</v>
      </c>
      <c r="AY444" s="229">
        <f>IF(AND(AY$7&lt;=$B444+$D$4,AY$9&gt;=$D444),$E444*HLOOKUP(AY$7-$B444+1,INPUTS!$D$63:$X$64,2,FALSE)/IF(AY$7=$B444,(13-MONTH($D444)),12),0)</f>
        <v>0</v>
      </c>
      <c r="AZ444" s="229">
        <f>IF(AND(AZ$7&lt;=$B444+$D$4,AZ$9&gt;=$D444),$E444*HLOOKUP(AZ$7-$B444+1,INPUTS!$D$63:$X$64,2,FALSE)/IF(AZ$7=$B444,(13-MONTH($D444)),12),0)</f>
        <v>0</v>
      </c>
      <c r="BA444" s="229">
        <f>IF(AND(BA$7&lt;=$B444+$D$4,BA$9&gt;=$D444),$E444*HLOOKUP(BA$7-$B444+1,INPUTS!$D$63:$X$64,2,FALSE)/IF(BA$7=$B444,(13-MONTH($D444)),12),0)</f>
        <v>0</v>
      </c>
      <c r="BB444" s="229">
        <f>IF(AND(BB$7&lt;=$B444+$D$4,BB$9&gt;=$D444),$E444*HLOOKUP(BB$7-$B444+1,INPUTS!$D$63:$X$64,2,FALSE)/IF(BB$7=$B444,(13-MONTH($D444)),12),0)</f>
        <v>0</v>
      </c>
      <c r="BC444" s="229">
        <f>IF(AND(BC$7&lt;=$B444+$D$4,BC$9&gt;=$D444),$E444*HLOOKUP(BC$7-$B444+1,INPUTS!$D$63:$X$64,2,FALSE)/IF(BC$7=$B444,(13-MONTH($D444)),12),0)</f>
        <v>0</v>
      </c>
      <c r="BD444" s="229">
        <f>IF(AND(BD$7&lt;=$B444+$D$4,BD$9&gt;=$D444),$E444*HLOOKUP(BD$7-$B444+1,INPUTS!$D$63:$X$64,2,FALSE)/IF(BD$7=$B444,(13-MONTH($D444)),12),0)</f>
        <v>0</v>
      </c>
      <c r="BE444" s="229">
        <f>IF(AND(BE$7&lt;=$B444+$D$4,BE$9&gt;=$D444),$E444*HLOOKUP(BE$7-$B444+1,INPUTS!$D$63:$X$64,2,FALSE)/IF(BE$7=$B444,(13-MONTH($D444)),12),0)</f>
        <v>0</v>
      </c>
      <c r="BF444" s="229">
        <f>IF(AND(BF$7&lt;=$B444+$D$4,BF$9&gt;=$D444),$E444*HLOOKUP(BF$7-$B444+1,INPUTS!$D$63:$X$64,2,FALSE)/IF(BF$7=$B444,(13-MONTH($D444)),12),0)</f>
        <v>0</v>
      </c>
      <c r="BG444" s="229">
        <f>IF(AND(BG$7&lt;=$B444+$D$4,BG$9&gt;=$D444),$E444*HLOOKUP(BG$7-$B444+1,INPUTS!$D$63:$X$64,2,FALSE)/IF(BG$7=$B444,(13-MONTH($D444)),12),0)</f>
        <v>0</v>
      </c>
      <c r="BH444" s="229">
        <f>IF(AND(BH$7&lt;=$B444+$D$4,BH$9&gt;=$D444),$E444*HLOOKUP(BH$7-$B444+1,INPUTS!$D$63:$X$64,2,FALSE)/IF(BH$7=$B444,(13-MONTH($D444)),12),0)</f>
        <v>0</v>
      </c>
      <c r="BI444" s="229">
        <f>IF(AND(BI$7&lt;=$B444+$D$4,BI$9&gt;=$D444),$E444*HLOOKUP(BI$7-$B444+1,INPUTS!$D$63:$X$64,2,FALSE)/IF(BI$7=$B444,(13-MONTH($D444)),12),0)</f>
        <v>0</v>
      </c>
      <c r="BJ444" s="229">
        <f>IF(AND(BJ$7&lt;=$B444+$D$4,BJ$9&gt;=$D444),$E444*HLOOKUP(BJ$7-$B444+1,INPUTS!$D$63:$X$64,2,FALSE)/IF(BJ$7=$B444,(13-MONTH($D444)),12),0)</f>
        <v>0</v>
      </c>
      <c r="BK444" s="229">
        <f>IF(AND(BK$7&lt;=$B444+$D$4,BK$9&gt;=$D444),$E444*HLOOKUP(BK$7-$B444+1,INPUTS!$D$63:$X$64,2,FALSE)/IF(BK$7=$B444,(13-MONTH($D444)),12),0)</f>
        <v>0</v>
      </c>
      <c r="BL444" s="229">
        <f>IF(AND(BL$7&lt;=$B444+$D$4,BL$9&gt;=$D444),$E444*HLOOKUP(BL$7-$B444+1,INPUTS!$D$63:$X$64,2,FALSE)/IF(BL$7=$B444,(13-MONTH($D444)),12),0)</f>
        <v>0</v>
      </c>
      <c r="BM444" s="229">
        <f>IF(AND(BM$7&lt;=$B444+$D$4,BM$9&gt;=$D444),$E444*HLOOKUP(BM$7-$B444+1,INPUTS!$D$63:$X$64,2,FALSE)/IF(BM$7=$B444,(13-MONTH($D444)),12),0)</f>
        <v>0</v>
      </c>
      <c r="BN444" s="229">
        <f>IF(AND(BN$7&lt;=$B444+$D$4,BN$9&gt;=$D444),$E444*HLOOKUP(BN$7-$B444+1,INPUTS!$D$63:$X$64,2,FALSE)/IF(BN$7=$B444,(13-MONTH($D444)),12),0)</f>
        <v>0</v>
      </c>
      <c r="BO444" s="229">
        <f>IF(AND(BO$7&lt;=$B444+$D$4,BO$9&gt;=$D444),$E444*HLOOKUP(BO$7-$B444+1,INPUTS!$D$63:$X$64,2,FALSE)/IF(BO$7=$B444,(13-MONTH($D444)),12),0)</f>
        <v>0</v>
      </c>
      <c r="BP444" s="229">
        <f>IF(AND(BP$7&lt;=$B444+$D$4,BP$9&gt;=$D444),$E444*HLOOKUP(BP$7-$B444+1,INPUTS!$D$63:$X$64,2,FALSE)/IF(BP$7=$B444,(13-MONTH($D444)),12),0)</f>
        <v>0</v>
      </c>
      <c r="BQ444" s="229">
        <f>IF(AND(BQ$7&lt;=$B444+$D$4,BQ$9&gt;=$D444),$E444*HLOOKUP(BQ$7-$B444+1,INPUTS!$D$63:$X$64,2,FALSE)/IF(BQ$7=$B444,(13-MONTH($D444)),12),0)</f>
        <v>0</v>
      </c>
      <c r="BR444" s="229">
        <f>IF(AND(BR$7&lt;=$B444+$D$4,BR$9&gt;=$D444),$E444*HLOOKUP(BR$7-$B444+1,INPUTS!$D$63:$X$64,2,FALSE)/IF(BR$7=$B444,(13-MONTH($D444)),12),0)</f>
        <v>0</v>
      </c>
      <c r="BS444" s="229">
        <f>IF(AND(BS$7&lt;=$B444+$D$4,BS$9&gt;=$D444),$E444*HLOOKUP(BS$7-$B444+1,INPUTS!$D$63:$X$64,2,FALSE)/IF(BS$7=$B444,(13-MONTH($D444)),12),0)</f>
        <v>0</v>
      </c>
      <c r="BT444" s="229">
        <f>IF(AND(BT$7&lt;=$B444+$D$4,BT$9&gt;=$D444),$E444*HLOOKUP(BT$7-$B444+1,INPUTS!$D$63:$X$64,2,FALSE)/IF(BT$7=$B444,(13-MONTH($D444)),12),0)</f>
        <v>0</v>
      </c>
      <c r="BU444" s="229">
        <f>IF(AND(BU$7&lt;=$B444+$D$4,BU$9&gt;=$D444),$E444*HLOOKUP(BU$7-$B444+1,INPUTS!$D$63:$X$64,2,FALSE)/IF(BU$7=$B444,(13-MONTH($D444)),12),0)</f>
        <v>0</v>
      </c>
      <c r="BV444" s="229">
        <f>IF(AND(BV$7&lt;=$B444+$D$4,BV$9&gt;=$D444),$E444*HLOOKUP(BV$7-$B444+1,INPUTS!$D$63:$X$64,2,FALSE)/IF(BV$7=$B444,(13-MONTH($D444)),12),0)</f>
        <v>0</v>
      </c>
      <c r="BW444" s="229">
        <f>IF(AND(BW$7&lt;=$B444+$D$4,BW$9&gt;=$D444),$E444*HLOOKUP(BW$7-$B444+1,INPUTS!$D$63:$X$64,2,FALSE)/IF(BW$7=$B444,(13-MONTH($D444)),12),0)</f>
        <v>0</v>
      </c>
      <c r="BX444" s="229">
        <f>IF(AND(BX$7&lt;=$B444+$D$4,BX$9&gt;=$D444),$E444*HLOOKUP(BX$7-$B444+1,INPUTS!$D$63:$X$64,2,FALSE)/IF(BX$7=$B444,(13-MONTH($D444)),12),0)</f>
        <v>0</v>
      </c>
      <c r="BY444" s="229">
        <f>IF(AND(BY$7&lt;=$B444+$D$4,BY$9&gt;=$D444),$E444*HLOOKUP(BY$7-$B444+1,INPUTS!$D$63:$X$64,2,FALSE)/IF(BY$7=$B444,(13-MONTH($D444)),12),0)</f>
        <v>0</v>
      </c>
      <c r="BZ444" s="229">
        <f>IF(AND(BZ$7&lt;=$B444+$D$4,BZ$9&gt;=$D444),$E444*HLOOKUP(BZ$7-$B444+1,INPUTS!$D$63:$X$64,2,FALSE)/IF(BZ$7=$B444,(13-MONTH($D444)),12),0)</f>
        <v>0</v>
      </c>
    </row>
    <row r="445" spans="1:78" x14ac:dyDescent="0.2">
      <c r="A445" s="7" t="str">
        <f t="shared" si="368"/>
        <v>Roll-in 9</v>
      </c>
      <c r="B445" s="7">
        <f t="shared" si="364"/>
        <v>2023</v>
      </c>
      <c r="C445" s="7">
        <f t="shared" si="367"/>
        <v>54</v>
      </c>
      <c r="D445" s="165">
        <f t="shared" si="369"/>
        <v>45107</v>
      </c>
      <c r="E445" s="68">
        <f t="shared" si="366"/>
        <v>0</v>
      </c>
      <c r="F445" s="77"/>
      <c r="G445" s="229">
        <f>IF(AND(G$7&lt;=$B445+$D$4,G$9&gt;=$D445),$E445*HLOOKUP(G$7-$B445+1,INPUTS!$D$63:$X$64,2,FALSE)/IF(G$7=$B445,(13-MONTH($D445)),12),0)</f>
        <v>0</v>
      </c>
      <c r="H445" s="229">
        <f>IF(AND(H$7&lt;=$B445+$D$4,H$9&gt;=$D445),$E445*HLOOKUP(H$7-$B445+1,INPUTS!$D$63:$X$64,2,FALSE)/IF(H$7=$B445,(13-MONTH($D445)),12),0)</f>
        <v>0</v>
      </c>
      <c r="I445" s="229">
        <f>IF(AND(I$7&lt;=$B445+$D$4,I$9&gt;=$D445),$E445*HLOOKUP(I$7-$B445+1,INPUTS!$D$63:$X$64,2,FALSE)/IF(I$7=$B445,(13-MONTH($D445)),12),0)</f>
        <v>0</v>
      </c>
      <c r="J445" s="229">
        <f>IF(AND(J$7&lt;=$B445+$D$4,J$9&gt;=$D445),$E445*HLOOKUP(J$7-$B445+1,INPUTS!$D$63:$X$64,2,FALSE)/IF(J$7=$B445,(13-MONTH($D445)),12),0)</f>
        <v>0</v>
      </c>
      <c r="K445" s="229">
        <f>IF(AND(K$7&lt;=$B445+$D$4,K$9&gt;=$D445),$E445*HLOOKUP(K$7-$B445+1,INPUTS!$D$63:$X$64,2,FALSE)/IF(K$7=$B445,(13-MONTH($D445)),12),0)</f>
        <v>0</v>
      </c>
      <c r="L445" s="229">
        <f>IF(AND(L$7&lt;=$B445+$D$4,L$9&gt;=$D445),$E445*HLOOKUP(L$7-$B445+1,INPUTS!$D$63:$X$64,2,FALSE)/IF(L$7=$B445,(13-MONTH($D445)),12),0)</f>
        <v>0</v>
      </c>
      <c r="M445" s="229">
        <f>IF(AND(M$7&lt;=$B445+$D$4,M$9&gt;=$D445),$E445*HLOOKUP(M$7-$B445+1,INPUTS!$D$63:$X$64,2,FALSE)/IF(M$7=$B445,(13-MONTH($D445)),12),0)</f>
        <v>0</v>
      </c>
      <c r="N445" s="229">
        <f>IF(AND(N$7&lt;=$B445+$D$4,N$9&gt;=$D445),$E445*HLOOKUP(N$7-$B445+1,INPUTS!$D$63:$X$64,2,FALSE)/IF(N$7=$B445,(13-MONTH($D445)),12),0)</f>
        <v>0</v>
      </c>
      <c r="O445" s="229">
        <f>IF(AND(O$7&lt;=$B445+$D$4,O$9&gt;=$D445),$E445*HLOOKUP(O$7-$B445+1,INPUTS!$D$63:$X$64,2,FALSE)/IF(O$7=$B445,(13-MONTH($D445)),12),0)</f>
        <v>0</v>
      </c>
      <c r="P445" s="229">
        <f>IF(AND(P$7&lt;=$B445+$D$4,P$9&gt;=$D445),$E445*HLOOKUP(P$7-$B445+1,INPUTS!$D$63:$X$64,2,FALSE)/IF(P$7=$B445,(13-MONTH($D445)),12),0)</f>
        <v>0</v>
      </c>
      <c r="Q445" s="229">
        <f>IF(AND(Q$7&lt;=$B445+$D$4,Q$9&gt;=$D445),$E445*HLOOKUP(Q$7-$B445+1,INPUTS!$D$63:$X$64,2,FALSE)/IF(Q$7=$B445,(13-MONTH($D445)),12),0)</f>
        <v>0</v>
      </c>
      <c r="R445" s="229">
        <f>IF(AND(R$7&lt;=$B445+$D$4,R$9&gt;=$D445),$E445*HLOOKUP(R$7-$B445+1,INPUTS!$D$63:$X$64,2,FALSE)/IF(R$7=$B445,(13-MONTH($D445)),12),0)</f>
        <v>0</v>
      </c>
      <c r="S445" s="229">
        <f>IF(AND(S$7&lt;=$B445+$D$4,S$9&gt;=$D445),$E445*HLOOKUP(S$7-$B445+1,INPUTS!$D$63:$X$64,2,FALSE)/IF(S$7=$B445,(13-MONTH($D445)),12),0)</f>
        <v>0</v>
      </c>
      <c r="T445" s="229">
        <f>IF(AND(T$7&lt;=$B445+$D$4,T$9&gt;=$D445),$E445*HLOOKUP(T$7-$B445+1,INPUTS!$D$63:$X$64,2,FALSE)/IF(T$7=$B445,(13-MONTH($D445)),12),0)</f>
        <v>0</v>
      </c>
      <c r="U445" s="229">
        <f>IF(AND(U$7&lt;=$B445+$D$4,U$9&gt;=$D445),$E445*HLOOKUP(U$7-$B445+1,INPUTS!$D$63:$X$64,2,FALSE)/IF(U$7=$B445,(13-MONTH($D445)),12),0)</f>
        <v>0</v>
      </c>
      <c r="V445" s="229">
        <f>IF(AND(V$7&lt;=$B445+$D$4,V$9&gt;=$D445),$E445*HLOOKUP(V$7-$B445+1,INPUTS!$D$63:$X$64,2,FALSE)/IF(V$7=$B445,(13-MONTH($D445)),12),0)</f>
        <v>0</v>
      </c>
      <c r="W445" s="229">
        <f>IF(AND(W$7&lt;=$B445+$D$4,W$9&gt;=$D445),$E445*HLOOKUP(W$7-$B445+1,INPUTS!$D$63:$X$64,2,FALSE)/IF(W$7=$B445,(13-MONTH($D445)),12),0)</f>
        <v>0</v>
      </c>
      <c r="X445" s="229">
        <f>IF(AND(X$7&lt;=$B445+$D$4,X$9&gt;=$D445),$E445*HLOOKUP(X$7-$B445+1,INPUTS!$D$63:$X$64,2,FALSE)/IF(X$7=$B445,(13-MONTH($D445)),12),0)</f>
        <v>0</v>
      </c>
      <c r="Y445" s="229">
        <f>IF(AND(Y$7&lt;=$B445+$D$4,Y$9&gt;=$D445),$E445*HLOOKUP(Y$7-$B445+1,INPUTS!$D$63:$X$64,2,FALSE)/IF(Y$7=$B445,(13-MONTH($D445)),12),0)</f>
        <v>0</v>
      </c>
      <c r="Z445" s="229">
        <f>IF(AND(Z$7&lt;=$B445+$D$4,Z$9&gt;=$D445),$E445*HLOOKUP(Z$7-$B445+1,INPUTS!$D$63:$X$64,2,FALSE)/IF(Z$7=$B445,(13-MONTH($D445)),12),0)</f>
        <v>0</v>
      </c>
      <c r="AA445" s="229">
        <f>IF(AND(AA$7&lt;=$B445+$D$4,AA$9&gt;=$D445),$E445*HLOOKUP(AA$7-$B445+1,INPUTS!$D$63:$X$64,2,FALSE)/IF(AA$7=$B445,(13-MONTH($D445)),12),0)</f>
        <v>0</v>
      </c>
      <c r="AB445" s="229">
        <f>IF(AND(AB$7&lt;=$B445+$D$4,AB$9&gt;=$D445),$E445*HLOOKUP(AB$7-$B445+1,INPUTS!$D$63:$X$64,2,FALSE)/IF(AB$7=$B445,(13-MONTH($D445)),12),0)</f>
        <v>0</v>
      </c>
      <c r="AC445" s="229">
        <f>IF(AND(AC$7&lt;=$B445+$D$4,AC$9&gt;=$D445),$E445*HLOOKUP(AC$7-$B445+1,INPUTS!$D$63:$X$64,2,FALSE)/IF(AC$7=$B445,(13-MONTH($D445)),12),0)</f>
        <v>0</v>
      </c>
      <c r="AD445" s="229">
        <f>IF(AND(AD$7&lt;=$B445+$D$4,AD$9&gt;=$D445),$E445*HLOOKUP(AD$7-$B445+1,INPUTS!$D$63:$X$64,2,FALSE)/IF(AD$7=$B445,(13-MONTH($D445)),12),0)</f>
        <v>0</v>
      </c>
      <c r="AE445" s="229">
        <f>IF(AND(AE$7&lt;=$B445+$D$4,AE$9&gt;=$D445),$E445*HLOOKUP(AE$7-$B445+1,INPUTS!$D$63:$X$64,2,FALSE)/IF(AE$7=$B445,(13-MONTH($D445)),12),0)</f>
        <v>0</v>
      </c>
      <c r="AF445" s="229">
        <f>IF(AND(AF$7&lt;=$B445+$D$4,AF$9&gt;=$D445),$E445*HLOOKUP(AF$7-$B445+1,INPUTS!$D$63:$X$64,2,FALSE)/IF(AF$7=$B445,(13-MONTH($D445)),12),0)</f>
        <v>0</v>
      </c>
      <c r="AG445" s="229">
        <f>IF(AND(AG$7&lt;=$B445+$D$4,AG$9&gt;=$D445),$E445*HLOOKUP(AG$7-$B445+1,INPUTS!$D$63:$X$64,2,FALSE)/IF(AG$7=$B445,(13-MONTH($D445)),12),0)</f>
        <v>0</v>
      </c>
      <c r="AH445" s="229">
        <f>IF(AND(AH$7&lt;=$B445+$D$4,AH$9&gt;=$D445),$E445*HLOOKUP(AH$7-$B445+1,INPUTS!$D$63:$X$64,2,FALSE)/IF(AH$7=$B445,(13-MONTH($D445)),12),0)</f>
        <v>0</v>
      </c>
      <c r="AI445" s="229">
        <f>IF(AND(AI$7&lt;=$B445+$D$4,AI$9&gt;=$D445),$E445*HLOOKUP(AI$7-$B445+1,INPUTS!$D$63:$X$64,2,FALSE)/IF(AI$7=$B445,(13-MONTH($D445)),12),0)</f>
        <v>0</v>
      </c>
      <c r="AJ445" s="229">
        <f>IF(AND(AJ$7&lt;=$B445+$D$4,AJ$9&gt;=$D445),$E445*HLOOKUP(AJ$7-$B445+1,INPUTS!$D$63:$X$64,2,FALSE)/IF(AJ$7=$B445,(13-MONTH($D445)),12),0)</f>
        <v>0</v>
      </c>
      <c r="AK445" s="229">
        <f>IF(AND(AK$7&lt;=$B445+$D$4,AK$9&gt;=$D445),$E445*HLOOKUP(AK$7-$B445+1,INPUTS!$D$63:$X$64,2,FALSE)/IF(AK$7=$B445,(13-MONTH($D445)),12),0)</f>
        <v>0</v>
      </c>
      <c r="AL445" s="229">
        <f>IF(AND(AL$7&lt;=$B445+$D$4,AL$9&gt;=$D445),$E445*HLOOKUP(AL$7-$B445+1,INPUTS!$D$63:$X$64,2,FALSE)/IF(AL$7=$B445,(13-MONTH($D445)),12),0)</f>
        <v>0</v>
      </c>
      <c r="AM445" s="229">
        <f>IF(AND(AM$7&lt;=$B445+$D$4,AM$9&gt;=$D445),$E445*HLOOKUP(AM$7-$B445+1,INPUTS!$D$63:$X$64,2,FALSE)/IF(AM$7=$B445,(13-MONTH($D445)),12),0)</f>
        <v>0</v>
      </c>
      <c r="AN445" s="229">
        <f>IF(AND(AN$7&lt;=$B445+$D$4,AN$9&gt;=$D445),$E445*HLOOKUP(AN$7-$B445+1,INPUTS!$D$63:$X$64,2,FALSE)/IF(AN$7=$B445,(13-MONTH($D445)),12),0)</f>
        <v>0</v>
      </c>
      <c r="AO445" s="229">
        <f>IF(AND(AO$7&lt;=$B445+$D$4,AO$9&gt;=$D445),$E445*HLOOKUP(AO$7-$B445+1,INPUTS!$D$63:$X$64,2,FALSE)/IF(AO$7=$B445,(13-MONTH($D445)),12),0)</f>
        <v>0</v>
      </c>
      <c r="AP445" s="229">
        <f>IF(AND(AP$7&lt;=$B445+$D$4,AP$9&gt;=$D445),$E445*HLOOKUP(AP$7-$B445+1,INPUTS!$D$63:$X$64,2,FALSE)/IF(AP$7=$B445,(13-MONTH($D445)),12),0)</f>
        <v>0</v>
      </c>
      <c r="AQ445" s="229">
        <f>IF(AND(AQ$7&lt;=$B445+$D$4,AQ$9&gt;=$D445),$E445*HLOOKUP(AQ$7-$B445+1,INPUTS!$D$63:$X$64,2,FALSE)/IF(AQ$7=$B445,(13-MONTH($D445)),12),0)</f>
        <v>0</v>
      </c>
      <c r="AR445" s="229">
        <f>IF(AND(AR$7&lt;=$B445+$D$4,AR$9&gt;=$D445),$E445*HLOOKUP(AR$7-$B445+1,INPUTS!$D$63:$X$64,2,FALSE)/IF(AR$7=$B445,(13-MONTH($D445)),12),0)</f>
        <v>0</v>
      </c>
      <c r="AS445" s="229">
        <f>IF(AND(AS$7&lt;=$B445+$D$4,AS$9&gt;=$D445),$E445*HLOOKUP(AS$7-$B445+1,INPUTS!$D$63:$X$64,2,FALSE)/IF(AS$7=$B445,(13-MONTH($D445)),12),0)</f>
        <v>0</v>
      </c>
      <c r="AT445" s="229">
        <f>IF(AND(AT$7&lt;=$B445+$D$4,AT$9&gt;=$D445),$E445*HLOOKUP(AT$7-$B445+1,INPUTS!$D$63:$X$64,2,FALSE)/IF(AT$7=$B445,(13-MONTH($D445)),12),0)</f>
        <v>0</v>
      </c>
      <c r="AU445" s="229">
        <f>IF(AND(AU$7&lt;=$B445+$D$4,AU$9&gt;=$D445),$E445*HLOOKUP(AU$7-$B445+1,INPUTS!$D$63:$X$64,2,FALSE)/IF(AU$7=$B445,(13-MONTH($D445)),12),0)</f>
        <v>0</v>
      </c>
      <c r="AV445" s="229">
        <f>IF(AND(AV$7&lt;=$B445+$D$4,AV$9&gt;=$D445),$E445*HLOOKUP(AV$7-$B445+1,INPUTS!$D$63:$X$64,2,FALSE)/IF(AV$7=$B445,(13-MONTH($D445)),12),0)</f>
        <v>0</v>
      </c>
      <c r="AW445" s="229">
        <f>IF(AND(AW$7&lt;=$B445+$D$4,AW$9&gt;=$D445),$E445*HLOOKUP(AW$7-$B445+1,INPUTS!$D$63:$X$64,2,FALSE)/IF(AW$7=$B445,(13-MONTH($D445)),12),0)</f>
        <v>0</v>
      </c>
      <c r="AX445" s="229">
        <f>IF(AND(AX$7&lt;=$B445+$D$4,AX$9&gt;=$D445),$E445*HLOOKUP(AX$7-$B445+1,INPUTS!$D$63:$X$64,2,FALSE)/IF(AX$7=$B445,(13-MONTH($D445)),12),0)</f>
        <v>0</v>
      </c>
      <c r="AY445" s="229">
        <f>IF(AND(AY$7&lt;=$B445+$D$4,AY$9&gt;=$D445),$E445*HLOOKUP(AY$7-$B445+1,INPUTS!$D$63:$X$64,2,FALSE)/IF(AY$7=$B445,(13-MONTH($D445)),12),0)</f>
        <v>0</v>
      </c>
      <c r="AZ445" s="229">
        <f>IF(AND(AZ$7&lt;=$B445+$D$4,AZ$9&gt;=$D445),$E445*HLOOKUP(AZ$7-$B445+1,INPUTS!$D$63:$X$64,2,FALSE)/IF(AZ$7=$B445,(13-MONTH($D445)),12),0)</f>
        <v>0</v>
      </c>
      <c r="BA445" s="229">
        <f>IF(AND(BA$7&lt;=$B445+$D$4,BA$9&gt;=$D445),$E445*HLOOKUP(BA$7-$B445+1,INPUTS!$D$63:$X$64,2,FALSE)/IF(BA$7=$B445,(13-MONTH($D445)),12),0)</f>
        <v>0</v>
      </c>
      <c r="BB445" s="229">
        <f>IF(AND(BB$7&lt;=$B445+$D$4,BB$9&gt;=$D445),$E445*HLOOKUP(BB$7-$B445+1,INPUTS!$D$63:$X$64,2,FALSE)/IF(BB$7=$B445,(13-MONTH($D445)),12),0)</f>
        <v>0</v>
      </c>
      <c r="BC445" s="229">
        <f>IF(AND(BC$7&lt;=$B445+$D$4,BC$9&gt;=$D445),$E445*HLOOKUP(BC$7-$B445+1,INPUTS!$D$63:$X$64,2,FALSE)/IF(BC$7=$B445,(13-MONTH($D445)),12),0)</f>
        <v>0</v>
      </c>
      <c r="BD445" s="229">
        <f>IF(AND(BD$7&lt;=$B445+$D$4,BD$9&gt;=$D445),$E445*HLOOKUP(BD$7-$B445+1,INPUTS!$D$63:$X$64,2,FALSE)/IF(BD$7=$B445,(13-MONTH($D445)),12),0)</f>
        <v>0</v>
      </c>
      <c r="BE445" s="229">
        <f>IF(AND(BE$7&lt;=$B445+$D$4,BE$9&gt;=$D445),$E445*HLOOKUP(BE$7-$B445+1,INPUTS!$D$63:$X$64,2,FALSE)/IF(BE$7=$B445,(13-MONTH($D445)),12),0)</f>
        <v>0</v>
      </c>
      <c r="BF445" s="229">
        <f>IF(AND(BF$7&lt;=$B445+$D$4,BF$9&gt;=$D445),$E445*HLOOKUP(BF$7-$B445+1,INPUTS!$D$63:$X$64,2,FALSE)/IF(BF$7=$B445,(13-MONTH($D445)),12),0)</f>
        <v>0</v>
      </c>
      <c r="BG445" s="229">
        <f>IF(AND(BG$7&lt;=$B445+$D$4,BG$9&gt;=$D445),$E445*HLOOKUP(BG$7-$B445+1,INPUTS!$D$63:$X$64,2,FALSE)/IF(BG$7=$B445,(13-MONTH($D445)),12),0)</f>
        <v>0</v>
      </c>
      <c r="BH445" s="229">
        <f>IF(AND(BH$7&lt;=$B445+$D$4,BH$9&gt;=$D445),$E445*HLOOKUP(BH$7-$B445+1,INPUTS!$D$63:$X$64,2,FALSE)/IF(BH$7=$B445,(13-MONTH($D445)),12),0)</f>
        <v>0</v>
      </c>
      <c r="BI445" s="229">
        <f>IF(AND(BI$7&lt;=$B445+$D$4,BI$9&gt;=$D445),$E445*HLOOKUP(BI$7-$B445+1,INPUTS!$D$63:$X$64,2,FALSE)/IF(BI$7=$B445,(13-MONTH($D445)),12),0)</f>
        <v>0</v>
      </c>
      <c r="BJ445" s="229">
        <f>IF(AND(BJ$7&lt;=$B445+$D$4,BJ$9&gt;=$D445),$E445*HLOOKUP(BJ$7-$B445+1,INPUTS!$D$63:$X$64,2,FALSE)/IF(BJ$7=$B445,(13-MONTH($D445)),12),0)</f>
        <v>0</v>
      </c>
      <c r="BK445" s="229">
        <f>IF(AND(BK$7&lt;=$B445+$D$4,BK$9&gt;=$D445),$E445*HLOOKUP(BK$7-$B445+1,INPUTS!$D$63:$X$64,2,FALSE)/IF(BK$7=$B445,(13-MONTH($D445)),12),0)</f>
        <v>0</v>
      </c>
      <c r="BL445" s="229">
        <f>IF(AND(BL$7&lt;=$B445+$D$4,BL$9&gt;=$D445),$E445*HLOOKUP(BL$7-$B445+1,INPUTS!$D$63:$X$64,2,FALSE)/IF(BL$7=$B445,(13-MONTH($D445)),12),0)</f>
        <v>0</v>
      </c>
      <c r="BM445" s="229">
        <f>IF(AND(BM$7&lt;=$B445+$D$4,BM$9&gt;=$D445),$E445*HLOOKUP(BM$7-$B445+1,INPUTS!$D$63:$X$64,2,FALSE)/IF(BM$7=$B445,(13-MONTH($D445)),12),0)</f>
        <v>0</v>
      </c>
      <c r="BN445" s="229">
        <f>IF(AND(BN$7&lt;=$B445+$D$4,BN$9&gt;=$D445),$E445*HLOOKUP(BN$7-$B445+1,INPUTS!$D$63:$X$64,2,FALSE)/IF(BN$7=$B445,(13-MONTH($D445)),12),0)</f>
        <v>0</v>
      </c>
      <c r="BO445" s="229">
        <f>IF(AND(BO$7&lt;=$B445+$D$4,BO$9&gt;=$D445),$E445*HLOOKUP(BO$7-$B445+1,INPUTS!$D$63:$X$64,2,FALSE)/IF(BO$7=$B445,(13-MONTH($D445)),12),0)</f>
        <v>0</v>
      </c>
      <c r="BP445" s="229">
        <f>IF(AND(BP$7&lt;=$B445+$D$4,BP$9&gt;=$D445),$E445*HLOOKUP(BP$7-$B445+1,INPUTS!$D$63:$X$64,2,FALSE)/IF(BP$7=$B445,(13-MONTH($D445)),12),0)</f>
        <v>0</v>
      </c>
      <c r="BQ445" s="229">
        <f>IF(AND(BQ$7&lt;=$B445+$D$4,BQ$9&gt;=$D445),$E445*HLOOKUP(BQ$7-$B445+1,INPUTS!$D$63:$X$64,2,FALSE)/IF(BQ$7=$B445,(13-MONTH($D445)),12),0)</f>
        <v>0</v>
      </c>
      <c r="BR445" s="229">
        <f>IF(AND(BR$7&lt;=$B445+$D$4,BR$9&gt;=$D445),$E445*HLOOKUP(BR$7-$B445+1,INPUTS!$D$63:$X$64,2,FALSE)/IF(BR$7=$B445,(13-MONTH($D445)),12),0)</f>
        <v>0</v>
      </c>
      <c r="BS445" s="229">
        <f>IF(AND(BS$7&lt;=$B445+$D$4,BS$9&gt;=$D445),$E445*HLOOKUP(BS$7-$B445+1,INPUTS!$D$63:$X$64,2,FALSE)/IF(BS$7=$B445,(13-MONTH($D445)),12),0)</f>
        <v>0</v>
      </c>
      <c r="BT445" s="229">
        <f>IF(AND(BT$7&lt;=$B445+$D$4,BT$9&gt;=$D445),$E445*HLOOKUP(BT$7-$B445+1,INPUTS!$D$63:$X$64,2,FALSE)/IF(BT$7=$B445,(13-MONTH($D445)),12),0)</f>
        <v>0</v>
      </c>
      <c r="BU445" s="229">
        <f>IF(AND(BU$7&lt;=$B445+$D$4,BU$9&gt;=$D445),$E445*HLOOKUP(BU$7-$B445+1,INPUTS!$D$63:$X$64,2,FALSE)/IF(BU$7=$B445,(13-MONTH($D445)),12),0)</f>
        <v>0</v>
      </c>
      <c r="BV445" s="229">
        <f>IF(AND(BV$7&lt;=$B445+$D$4,BV$9&gt;=$D445),$E445*HLOOKUP(BV$7-$B445+1,INPUTS!$D$63:$X$64,2,FALSE)/IF(BV$7=$B445,(13-MONTH($D445)),12),0)</f>
        <v>0</v>
      </c>
      <c r="BW445" s="229">
        <f>IF(AND(BW$7&lt;=$B445+$D$4,BW$9&gt;=$D445),$E445*HLOOKUP(BW$7-$B445+1,INPUTS!$D$63:$X$64,2,FALSE)/IF(BW$7=$B445,(13-MONTH($D445)),12),0)</f>
        <v>0</v>
      </c>
      <c r="BX445" s="229">
        <f>IF(AND(BX$7&lt;=$B445+$D$4,BX$9&gt;=$D445),$E445*HLOOKUP(BX$7-$B445+1,INPUTS!$D$63:$X$64,2,FALSE)/IF(BX$7=$B445,(13-MONTH($D445)),12),0)</f>
        <v>0</v>
      </c>
      <c r="BY445" s="229">
        <f>IF(AND(BY$7&lt;=$B445+$D$4,BY$9&gt;=$D445),$E445*HLOOKUP(BY$7-$B445+1,INPUTS!$D$63:$X$64,2,FALSE)/IF(BY$7=$B445,(13-MONTH($D445)),12),0)</f>
        <v>0</v>
      </c>
      <c r="BZ445" s="229">
        <f>IF(AND(BZ$7&lt;=$B445+$D$4,BZ$9&gt;=$D445),$E445*HLOOKUP(BZ$7-$B445+1,INPUTS!$D$63:$X$64,2,FALSE)/IF(BZ$7=$B445,(13-MONTH($D445)),12),0)</f>
        <v>0</v>
      </c>
    </row>
    <row r="446" spans="1:78" x14ac:dyDescent="0.2">
      <c r="A446" s="7" t="str">
        <f t="shared" si="368"/>
        <v>Roll-in 9</v>
      </c>
      <c r="B446" s="7">
        <f t="shared" si="364"/>
        <v>2023</v>
      </c>
      <c r="C446" s="7">
        <f t="shared" si="367"/>
        <v>55</v>
      </c>
      <c r="D446" s="165">
        <f t="shared" si="369"/>
        <v>45138</v>
      </c>
      <c r="E446" s="68">
        <f t="shared" si="366"/>
        <v>0</v>
      </c>
      <c r="F446" s="77"/>
      <c r="G446" s="229">
        <f>IF(AND(G$7&lt;=$B446+$D$4,G$9&gt;=$D446),$E446*HLOOKUP(G$7-$B446+1,INPUTS!$D$63:$X$64,2,FALSE)/IF(G$7=$B446,(13-MONTH($D446)),12),0)</f>
        <v>0</v>
      </c>
      <c r="H446" s="229">
        <f>IF(AND(H$7&lt;=$B446+$D$4,H$9&gt;=$D446),$E446*HLOOKUP(H$7-$B446+1,INPUTS!$D$63:$X$64,2,FALSE)/IF(H$7=$B446,(13-MONTH($D446)),12),0)</f>
        <v>0</v>
      </c>
      <c r="I446" s="229">
        <f>IF(AND(I$7&lt;=$B446+$D$4,I$9&gt;=$D446),$E446*HLOOKUP(I$7-$B446+1,INPUTS!$D$63:$X$64,2,FALSE)/IF(I$7=$B446,(13-MONTH($D446)),12),0)</f>
        <v>0</v>
      </c>
      <c r="J446" s="229">
        <f>IF(AND(J$7&lt;=$B446+$D$4,J$9&gt;=$D446),$E446*HLOOKUP(J$7-$B446+1,INPUTS!$D$63:$X$64,2,FALSE)/IF(J$7=$B446,(13-MONTH($D446)),12),0)</f>
        <v>0</v>
      </c>
      <c r="K446" s="229">
        <f>IF(AND(K$7&lt;=$B446+$D$4,K$9&gt;=$D446),$E446*HLOOKUP(K$7-$B446+1,INPUTS!$D$63:$X$64,2,FALSE)/IF(K$7=$B446,(13-MONTH($D446)),12),0)</f>
        <v>0</v>
      </c>
      <c r="L446" s="229">
        <f>IF(AND(L$7&lt;=$B446+$D$4,L$9&gt;=$D446),$E446*HLOOKUP(L$7-$B446+1,INPUTS!$D$63:$X$64,2,FALSE)/IF(L$7=$B446,(13-MONTH($D446)),12),0)</f>
        <v>0</v>
      </c>
      <c r="M446" s="229">
        <f>IF(AND(M$7&lt;=$B446+$D$4,M$9&gt;=$D446),$E446*HLOOKUP(M$7-$B446+1,INPUTS!$D$63:$X$64,2,FALSE)/IF(M$7=$B446,(13-MONTH($D446)),12),0)</f>
        <v>0</v>
      </c>
      <c r="N446" s="229">
        <f>IF(AND(N$7&lt;=$B446+$D$4,N$9&gt;=$D446),$E446*HLOOKUP(N$7-$B446+1,INPUTS!$D$63:$X$64,2,FALSE)/IF(N$7=$B446,(13-MONTH($D446)),12),0)</f>
        <v>0</v>
      </c>
      <c r="O446" s="229">
        <f>IF(AND(O$7&lt;=$B446+$D$4,O$9&gt;=$D446),$E446*HLOOKUP(O$7-$B446+1,INPUTS!$D$63:$X$64,2,FALSE)/IF(O$7=$B446,(13-MONTH($D446)),12),0)</f>
        <v>0</v>
      </c>
      <c r="P446" s="229">
        <f>IF(AND(P$7&lt;=$B446+$D$4,P$9&gt;=$D446),$E446*HLOOKUP(P$7-$B446+1,INPUTS!$D$63:$X$64,2,FALSE)/IF(P$7=$B446,(13-MONTH($D446)),12),0)</f>
        <v>0</v>
      </c>
      <c r="Q446" s="229">
        <f>IF(AND(Q$7&lt;=$B446+$D$4,Q$9&gt;=$D446),$E446*HLOOKUP(Q$7-$B446+1,INPUTS!$D$63:$X$64,2,FALSE)/IF(Q$7=$B446,(13-MONTH($D446)),12),0)</f>
        <v>0</v>
      </c>
      <c r="R446" s="229">
        <f>IF(AND(R$7&lt;=$B446+$D$4,R$9&gt;=$D446),$E446*HLOOKUP(R$7-$B446+1,INPUTS!$D$63:$X$64,2,FALSE)/IF(R$7=$B446,(13-MONTH($D446)),12),0)</f>
        <v>0</v>
      </c>
      <c r="S446" s="229">
        <f>IF(AND(S$7&lt;=$B446+$D$4,S$9&gt;=$D446),$E446*HLOOKUP(S$7-$B446+1,INPUTS!$D$63:$X$64,2,FALSE)/IF(S$7=$B446,(13-MONTH($D446)),12),0)</f>
        <v>0</v>
      </c>
      <c r="T446" s="229">
        <f>IF(AND(T$7&lt;=$B446+$D$4,T$9&gt;=$D446),$E446*HLOOKUP(T$7-$B446+1,INPUTS!$D$63:$X$64,2,FALSE)/IF(T$7=$B446,(13-MONTH($D446)),12),0)</f>
        <v>0</v>
      </c>
      <c r="U446" s="229">
        <f>IF(AND(U$7&lt;=$B446+$D$4,U$9&gt;=$D446),$E446*HLOOKUP(U$7-$B446+1,INPUTS!$D$63:$X$64,2,FALSE)/IF(U$7=$B446,(13-MONTH($D446)),12),0)</f>
        <v>0</v>
      </c>
      <c r="V446" s="229">
        <f>IF(AND(V$7&lt;=$B446+$D$4,V$9&gt;=$D446),$E446*HLOOKUP(V$7-$B446+1,INPUTS!$D$63:$X$64,2,FALSE)/IF(V$7=$B446,(13-MONTH($D446)),12),0)</f>
        <v>0</v>
      </c>
      <c r="W446" s="229">
        <f>IF(AND(W$7&lt;=$B446+$D$4,W$9&gt;=$D446),$E446*HLOOKUP(W$7-$B446+1,INPUTS!$D$63:$X$64,2,FALSE)/IF(W$7=$B446,(13-MONTH($D446)),12),0)</f>
        <v>0</v>
      </c>
      <c r="X446" s="229">
        <f>IF(AND(X$7&lt;=$B446+$D$4,X$9&gt;=$D446),$E446*HLOOKUP(X$7-$B446+1,INPUTS!$D$63:$X$64,2,FALSE)/IF(X$7=$B446,(13-MONTH($D446)),12),0)</f>
        <v>0</v>
      </c>
      <c r="Y446" s="229">
        <f>IF(AND(Y$7&lt;=$B446+$D$4,Y$9&gt;=$D446),$E446*HLOOKUP(Y$7-$B446+1,INPUTS!$D$63:$X$64,2,FALSE)/IF(Y$7=$B446,(13-MONTH($D446)),12),0)</f>
        <v>0</v>
      </c>
      <c r="Z446" s="229">
        <f>IF(AND(Z$7&lt;=$B446+$D$4,Z$9&gt;=$D446),$E446*HLOOKUP(Z$7-$B446+1,INPUTS!$D$63:$X$64,2,FALSE)/IF(Z$7=$B446,(13-MONTH($D446)),12),0)</f>
        <v>0</v>
      </c>
      <c r="AA446" s="229">
        <f>IF(AND(AA$7&lt;=$B446+$D$4,AA$9&gt;=$D446),$E446*HLOOKUP(AA$7-$B446+1,INPUTS!$D$63:$X$64,2,FALSE)/IF(AA$7=$B446,(13-MONTH($D446)),12),0)</f>
        <v>0</v>
      </c>
      <c r="AB446" s="229">
        <f>IF(AND(AB$7&lt;=$B446+$D$4,AB$9&gt;=$D446),$E446*HLOOKUP(AB$7-$B446+1,INPUTS!$D$63:$X$64,2,FALSE)/IF(AB$7=$B446,(13-MONTH($D446)),12),0)</f>
        <v>0</v>
      </c>
      <c r="AC446" s="229">
        <f>IF(AND(AC$7&lt;=$B446+$D$4,AC$9&gt;=$D446),$E446*HLOOKUP(AC$7-$B446+1,INPUTS!$D$63:$X$64,2,FALSE)/IF(AC$7=$B446,(13-MONTH($D446)),12),0)</f>
        <v>0</v>
      </c>
      <c r="AD446" s="229">
        <f>IF(AND(AD$7&lt;=$B446+$D$4,AD$9&gt;=$D446),$E446*HLOOKUP(AD$7-$B446+1,INPUTS!$D$63:$X$64,2,FALSE)/IF(AD$7=$B446,(13-MONTH($D446)),12),0)</f>
        <v>0</v>
      </c>
      <c r="AE446" s="229">
        <f>IF(AND(AE$7&lt;=$B446+$D$4,AE$9&gt;=$D446),$E446*HLOOKUP(AE$7-$B446+1,INPUTS!$D$63:$X$64,2,FALSE)/IF(AE$7=$B446,(13-MONTH($D446)),12),0)</f>
        <v>0</v>
      </c>
      <c r="AF446" s="229">
        <f>IF(AND(AF$7&lt;=$B446+$D$4,AF$9&gt;=$D446),$E446*HLOOKUP(AF$7-$B446+1,INPUTS!$D$63:$X$64,2,FALSE)/IF(AF$7=$B446,(13-MONTH($D446)),12),0)</f>
        <v>0</v>
      </c>
      <c r="AG446" s="229">
        <f>IF(AND(AG$7&lt;=$B446+$D$4,AG$9&gt;=$D446),$E446*HLOOKUP(AG$7-$B446+1,INPUTS!$D$63:$X$64,2,FALSE)/IF(AG$7=$B446,(13-MONTH($D446)),12),0)</f>
        <v>0</v>
      </c>
      <c r="AH446" s="229">
        <f>IF(AND(AH$7&lt;=$B446+$D$4,AH$9&gt;=$D446),$E446*HLOOKUP(AH$7-$B446+1,INPUTS!$D$63:$X$64,2,FALSE)/IF(AH$7=$B446,(13-MONTH($D446)),12),0)</f>
        <v>0</v>
      </c>
      <c r="AI446" s="229">
        <f>IF(AND(AI$7&lt;=$B446+$D$4,AI$9&gt;=$D446),$E446*HLOOKUP(AI$7-$B446+1,INPUTS!$D$63:$X$64,2,FALSE)/IF(AI$7=$B446,(13-MONTH($D446)),12),0)</f>
        <v>0</v>
      </c>
      <c r="AJ446" s="229">
        <f>IF(AND(AJ$7&lt;=$B446+$D$4,AJ$9&gt;=$D446),$E446*HLOOKUP(AJ$7-$B446+1,INPUTS!$D$63:$X$64,2,FALSE)/IF(AJ$7=$B446,(13-MONTH($D446)),12),0)</f>
        <v>0</v>
      </c>
      <c r="AK446" s="229">
        <f>IF(AND(AK$7&lt;=$B446+$D$4,AK$9&gt;=$D446),$E446*HLOOKUP(AK$7-$B446+1,INPUTS!$D$63:$X$64,2,FALSE)/IF(AK$7=$B446,(13-MONTH($D446)),12),0)</f>
        <v>0</v>
      </c>
      <c r="AL446" s="229">
        <f>IF(AND(AL$7&lt;=$B446+$D$4,AL$9&gt;=$D446),$E446*HLOOKUP(AL$7-$B446+1,INPUTS!$D$63:$X$64,2,FALSE)/IF(AL$7=$B446,(13-MONTH($D446)),12),0)</f>
        <v>0</v>
      </c>
      <c r="AM446" s="229">
        <f>IF(AND(AM$7&lt;=$B446+$D$4,AM$9&gt;=$D446),$E446*HLOOKUP(AM$7-$B446+1,INPUTS!$D$63:$X$64,2,FALSE)/IF(AM$7=$B446,(13-MONTH($D446)),12),0)</f>
        <v>0</v>
      </c>
      <c r="AN446" s="229">
        <f>IF(AND(AN$7&lt;=$B446+$D$4,AN$9&gt;=$D446),$E446*HLOOKUP(AN$7-$B446+1,INPUTS!$D$63:$X$64,2,FALSE)/IF(AN$7=$B446,(13-MONTH($D446)),12),0)</f>
        <v>0</v>
      </c>
      <c r="AO446" s="229">
        <f>IF(AND(AO$7&lt;=$B446+$D$4,AO$9&gt;=$D446),$E446*HLOOKUP(AO$7-$B446+1,INPUTS!$D$63:$X$64,2,FALSE)/IF(AO$7=$B446,(13-MONTH($D446)),12),0)</f>
        <v>0</v>
      </c>
      <c r="AP446" s="229">
        <f>IF(AND(AP$7&lt;=$B446+$D$4,AP$9&gt;=$D446),$E446*HLOOKUP(AP$7-$B446+1,INPUTS!$D$63:$X$64,2,FALSE)/IF(AP$7=$B446,(13-MONTH($D446)),12),0)</f>
        <v>0</v>
      </c>
      <c r="AQ446" s="229">
        <f>IF(AND(AQ$7&lt;=$B446+$D$4,AQ$9&gt;=$D446),$E446*HLOOKUP(AQ$7-$B446+1,INPUTS!$D$63:$X$64,2,FALSE)/IF(AQ$7=$B446,(13-MONTH($D446)),12),0)</f>
        <v>0</v>
      </c>
      <c r="AR446" s="229">
        <f>IF(AND(AR$7&lt;=$B446+$D$4,AR$9&gt;=$D446),$E446*HLOOKUP(AR$7-$B446+1,INPUTS!$D$63:$X$64,2,FALSE)/IF(AR$7=$B446,(13-MONTH($D446)),12),0)</f>
        <v>0</v>
      </c>
      <c r="AS446" s="229">
        <f>IF(AND(AS$7&lt;=$B446+$D$4,AS$9&gt;=$D446),$E446*HLOOKUP(AS$7-$B446+1,INPUTS!$D$63:$X$64,2,FALSE)/IF(AS$7=$B446,(13-MONTH($D446)),12),0)</f>
        <v>0</v>
      </c>
      <c r="AT446" s="229">
        <f>IF(AND(AT$7&lt;=$B446+$D$4,AT$9&gt;=$D446),$E446*HLOOKUP(AT$7-$B446+1,INPUTS!$D$63:$X$64,2,FALSE)/IF(AT$7=$B446,(13-MONTH($D446)),12),0)</f>
        <v>0</v>
      </c>
      <c r="AU446" s="229">
        <f>IF(AND(AU$7&lt;=$B446+$D$4,AU$9&gt;=$D446),$E446*HLOOKUP(AU$7-$B446+1,INPUTS!$D$63:$X$64,2,FALSE)/IF(AU$7=$B446,(13-MONTH($D446)),12),0)</f>
        <v>0</v>
      </c>
      <c r="AV446" s="229">
        <f>IF(AND(AV$7&lt;=$B446+$D$4,AV$9&gt;=$D446),$E446*HLOOKUP(AV$7-$B446+1,INPUTS!$D$63:$X$64,2,FALSE)/IF(AV$7=$B446,(13-MONTH($D446)),12),0)</f>
        <v>0</v>
      </c>
      <c r="AW446" s="229">
        <f>IF(AND(AW$7&lt;=$B446+$D$4,AW$9&gt;=$D446),$E446*HLOOKUP(AW$7-$B446+1,INPUTS!$D$63:$X$64,2,FALSE)/IF(AW$7=$B446,(13-MONTH($D446)),12),0)</f>
        <v>0</v>
      </c>
      <c r="AX446" s="229">
        <f>IF(AND(AX$7&lt;=$B446+$D$4,AX$9&gt;=$D446),$E446*HLOOKUP(AX$7-$B446+1,INPUTS!$D$63:$X$64,2,FALSE)/IF(AX$7=$B446,(13-MONTH($D446)),12),0)</f>
        <v>0</v>
      </c>
      <c r="AY446" s="229">
        <f>IF(AND(AY$7&lt;=$B446+$D$4,AY$9&gt;=$D446),$E446*HLOOKUP(AY$7-$B446+1,INPUTS!$D$63:$X$64,2,FALSE)/IF(AY$7=$B446,(13-MONTH($D446)),12),0)</f>
        <v>0</v>
      </c>
      <c r="AZ446" s="229">
        <f>IF(AND(AZ$7&lt;=$B446+$D$4,AZ$9&gt;=$D446),$E446*HLOOKUP(AZ$7-$B446+1,INPUTS!$D$63:$X$64,2,FALSE)/IF(AZ$7=$B446,(13-MONTH($D446)),12),0)</f>
        <v>0</v>
      </c>
      <c r="BA446" s="229">
        <f>IF(AND(BA$7&lt;=$B446+$D$4,BA$9&gt;=$D446),$E446*HLOOKUP(BA$7-$B446+1,INPUTS!$D$63:$X$64,2,FALSE)/IF(BA$7=$B446,(13-MONTH($D446)),12),0)</f>
        <v>0</v>
      </c>
      <c r="BB446" s="229">
        <f>IF(AND(BB$7&lt;=$B446+$D$4,BB$9&gt;=$D446),$E446*HLOOKUP(BB$7-$B446+1,INPUTS!$D$63:$X$64,2,FALSE)/IF(BB$7=$B446,(13-MONTH($D446)),12),0)</f>
        <v>0</v>
      </c>
      <c r="BC446" s="229">
        <f>IF(AND(BC$7&lt;=$B446+$D$4,BC$9&gt;=$D446),$E446*HLOOKUP(BC$7-$B446+1,INPUTS!$D$63:$X$64,2,FALSE)/IF(BC$7=$B446,(13-MONTH($D446)),12),0)</f>
        <v>0</v>
      </c>
      <c r="BD446" s="229">
        <f>IF(AND(BD$7&lt;=$B446+$D$4,BD$9&gt;=$D446),$E446*HLOOKUP(BD$7-$B446+1,INPUTS!$D$63:$X$64,2,FALSE)/IF(BD$7=$B446,(13-MONTH($D446)),12),0)</f>
        <v>0</v>
      </c>
      <c r="BE446" s="229">
        <f>IF(AND(BE$7&lt;=$B446+$D$4,BE$9&gt;=$D446),$E446*HLOOKUP(BE$7-$B446+1,INPUTS!$D$63:$X$64,2,FALSE)/IF(BE$7=$B446,(13-MONTH($D446)),12),0)</f>
        <v>0</v>
      </c>
      <c r="BF446" s="229">
        <f>IF(AND(BF$7&lt;=$B446+$D$4,BF$9&gt;=$D446),$E446*HLOOKUP(BF$7-$B446+1,INPUTS!$D$63:$X$64,2,FALSE)/IF(BF$7=$B446,(13-MONTH($D446)),12),0)</f>
        <v>0</v>
      </c>
      <c r="BG446" s="229">
        <f>IF(AND(BG$7&lt;=$B446+$D$4,BG$9&gt;=$D446),$E446*HLOOKUP(BG$7-$B446+1,INPUTS!$D$63:$X$64,2,FALSE)/IF(BG$7=$B446,(13-MONTH($D446)),12),0)</f>
        <v>0</v>
      </c>
      <c r="BH446" s="229">
        <f>IF(AND(BH$7&lt;=$B446+$D$4,BH$9&gt;=$D446),$E446*HLOOKUP(BH$7-$B446+1,INPUTS!$D$63:$X$64,2,FALSE)/IF(BH$7=$B446,(13-MONTH($D446)),12),0)</f>
        <v>0</v>
      </c>
      <c r="BI446" s="229">
        <f>IF(AND(BI$7&lt;=$B446+$D$4,BI$9&gt;=$D446),$E446*HLOOKUP(BI$7-$B446+1,INPUTS!$D$63:$X$64,2,FALSE)/IF(BI$7=$B446,(13-MONTH($D446)),12),0)</f>
        <v>0</v>
      </c>
      <c r="BJ446" s="229">
        <f>IF(AND(BJ$7&lt;=$B446+$D$4,BJ$9&gt;=$D446),$E446*HLOOKUP(BJ$7-$B446+1,INPUTS!$D$63:$X$64,2,FALSE)/IF(BJ$7=$B446,(13-MONTH($D446)),12),0)</f>
        <v>0</v>
      </c>
      <c r="BK446" s="229">
        <f>IF(AND(BK$7&lt;=$B446+$D$4,BK$9&gt;=$D446),$E446*HLOOKUP(BK$7-$B446+1,INPUTS!$D$63:$X$64,2,FALSE)/IF(BK$7=$B446,(13-MONTH($D446)),12),0)</f>
        <v>0</v>
      </c>
      <c r="BL446" s="229">
        <f>IF(AND(BL$7&lt;=$B446+$D$4,BL$9&gt;=$D446),$E446*HLOOKUP(BL$7-$B446+1,INPUTS!$D$63:$X$64,2,FALSE)/IF(BL$7=$B446,(13-MONTH($D446)),12),0)</f>
        <v>0</v>
      </c>
      <c r="BM446" s="229">
        <f>IF(AND(BM$7&lt;=$B446+$D$4,BM$9&gt;=$D446),$E446*HLOOKUP(BM$7-$B446+1,INPUTS!$D$63:$X$64,2,FALSE)/IF(BM$7=$B446,(13-MONTH($D446)),12),0)</f>
        <v>0</v>
      </c>
      <c r="BN446" s="229">
        <f>IF(AND(BN$7&lt;=$B446+$D$4,BN$9&gt;=$D446),$E446*HLOOKUP(BN$7-$B446+1,INPUTS!$D$63:$X$64,2,FALSE)/IF(BN$7=$B446,(13-MONTH($D446)),12),0)</f>
        <v>0</v>
      </c>
      <c r="BO446" s="229">
        <f>IF(AND(BO$7&lt;=$B446+$D$4,BO$9&gt;=$D446),$E446*HLOOKUP(BO$7-$B446+1,INPUTS!$D$63:$X$64,2,FALSE)/IF(BO$7=$B446,(13-MONTH($D446)),12),0)</f>
        <v>0</v>
      </c>
      <c r="BP446" s="229">
        <f>IF(AND(BP$7&lt;=$B446+$D$4,BP$9&gt;=$D446),$E446*HLOOKUP(BP$7-$B446+1,INPUTS!$D$63:$X$64,2,FALSE)/IF(BP$7=$B446,(13-MONTH($D446)),12),0)</f>
        <v>0</v>
      </c>
      <c r="BQ446" s="229">
        <f>IF(AND(BQ$7&lt;=$B446+$D$4,BQ$9&gt;=$D446),$E446*HLOOKUP(BQ$7-$B446+1,INPUTS!$D$63:$X$64,2,FALSE)/IF(BQ$7=$B446,(13-MONTH($D446)),12),0)</f>
        <v>0</v>
      </c>
      <c r="BR446" s="229">
        <f>IF(AND(BR$7&lt;=$B446+$D$4,BR$9&gt;=$D446),$E446*HLOOKUP(BR$7-$B446+1,INPUTS!$D$63:$X$64,2,FALSE)/IF(BR$7=$B446,(13-MONTH($D446)),12),0)</f>
        <v>0</v>
      </c>
      <c r="BS446" s="229">
        <f>IF(AND(BS$7&lt;=$B446+$D$4,BS$9&gt;=$D446),$E446*HLOOKUP(BS$7-$B446+1,INPUTS!$D$63:$X$64,2,FALSE)/IF(BS$7=$B446,(13-MONTH($D446)),12),0)</f>
        <v>0</v>
      </c>
      <c r="BT446" s="229">
        <f>IF(AND(BT$7&lt;=$B446+$D$4,BT$9&gt;=$D446),$E446*HLOOKUP(BT$7-$B446+1,INPUTS!$D$63:$X$64,2,FALSE)/IF(BT$7=$B446,(13-MONTH($D446)),12),0)</f>
        <v>0</v>
      </c>
      <c r="BU446" s="229">
        <f>IF(AND(BU$7&lt;=$B446+$D$4,BU$9&gt;=$D446),$E446*HLOOKUP(BU$7-$B446+1,INPUTS!$D$63:$X$64,2,FALSE)/IF(BU$7=$B446,(13-MONTH($D446)),12),0)</f>
        <v>0</v>
      </c>
      <c r="BV446" s="229">
        <f>IF(AND(BV$7&lt;=$B446+$D$4,BV$9&gt;=$D446),$E446*HLOOKUP(BV$7-$B446+1,INPUTS!$D$63:$X$64,2,FALSE)/IF(BV$7=$B446,(13-MONTH($D446)),12),0)</f>
        <v>0</v>
      </c>
      <c r="BW446" s="229">
        <f>IF(AND(BW$7&lt;=$B446+$D$4,BW$9&gt;=$D446),$E446*HLOOKUP(BW$7-$B446+1,INPUTS!$D$63:$X$64,2,FALSE)/IF(BW$7=$B446,(13-MONTH($D446)),12),0)</f>
        <v>0</v>
      </c>
      <c r="BX446" s="229">
        <f>IF(AND(BX$7&lt;=$B446+$D$4,BX$9&gt;=$D446),$E446*HLOOKUP(BX$7-$B446+1,INPUTS!$D$63:$X$64,2,FALSE)/IF(BX$7=$B446,(13-MONTH($D446)),12),0)</f>
        <v>0</v>
      </c>
      <c r="BY446" s="229">
        <f>IF(AND(BY$7&lt;=$B446+$D$4,BY$9&gt;=$D446),$E446*HLOOKUP(BY$7-$B446+1,INPUTS!$D$63:$X$64,2,FALSE)/IF(BY$7=$B446,(13-MONTH($D446)),12),0)</f>
        <v>0</v>
      </c>
      <c r="BZ446" s="229">
        <f>IF(AND(BZ$7&lt;=$B446+$D$4,BZ$9&gt;=$D446),$E446*HLOOKUP(BZ$7-$B446+1,INPUTS!$D$63:$X$64,2,FALSE)/IF(BZ$7=$B446,(13-MONTH($D446)),12),0)</f>
        <v>0</v>
      </c>
    </row>
    <row r="447" spans="1:78" x14ac:dyDescent="0.2">
      <c r="A447" s="7" t="str">
        <f t="shared" si="368"/>
        <v>Roll-in 9</v>
      </c>
      <c r="B447" s="7">
        <f t="shared" si="364"/>
        <v>2023</v>
      </c>
      <c r="C447" s="7">
        <f t="shared" si="367"/>
        <v>56</v>
      </c>
      <c r="D447" s="165">
        <f t="shared" si="369"/>
        <v>45169</v>
      </c>
      <c r="E447" s="68">
        <f t="shared" si="366"/>
        <v>0</v>
      </c>
      <c r="F447" s="77"/>
      <c r="G447" s="229">
        <f>IF(AND(G$7&lt;=$B447+$D$4,G$9&gt;=$D447),$E447*HLOOKUP(G$7-$B447+1,INPUTS!$D$63:$X$64,2,FALSE)/IF(G$7=$B447,(13-MONTH($D447)),12),0)</f>
        <v>0</v>
      </c>
      <c r="H447" s="229">
        <f>IF(AND(H$7&lt;=$B447+$D$4,H$9&gt;=$D447),$E447*HLOOKUP(H$7-$B447+1,INPUTS!$D$63:$X$64,2,FALSE)/IF(H$7=$B447,(13-MONTH($D447)),12),0)</f>
        <v>0</v>
      </c>
      <c r="I447" s="229">
        <f>IF(AND(I$7&lt;=$B447+$D$4,I$9&gt;=$D447),$E447*HLOOKUP(I$7-$B447+1,INPUTS!$D$63:$X$64,2,FALSE)/IF(I$7=$B447,(13-MONTH($D447)),12),0)</f>
        <v>0</v>
      </c>
      <c r="J447" s="229">
        <f>IF(AND(J$7&lt;=$B447+$D$4,J$9&gt;=$D447),$E447*HLOOKUP(J$7-$B447+1,INPUTS!$D$63:$X$64,2,FALSE)/IF(J$7=$B447,(13-MONTH($D447)),12),0)</f>
        <v>0</v>
      </c>
      <c r="K447" s="229">
        <f>IF(AND(K$7&lt;=$B447+$D$4,K$9&gt;=$D447),$E447*HLOOKUP(K$7-$B447+1,INPUTS!$D$63:$X$64,2,FALSE)/IF(K$7=$B447,(13-MONTH($D447)),12),0)</f>
        <v>0</v>
      </c>
      <c r="L447" s="229">
        <f>IF(AND(L$7&lt;=$B447+$D$4,L$9&gt;=$D447),$E447*HLOOKUP(L$7-$B447+1,INPUTS!$D$63:$X$64,2,FALSE)/IF(L$7=$B447,(13-MONTH($D447)),12),0)</f>
        <v>0</v>
      </c>
      <c r="M447" s="229">
        <f>IF(AND(M$7&lt;=$B447+$D$4,M$9&gt;=$D447),$E447*HLOOKUP(M$7-$B447+1,INPUTS!$D$63:$X$64,2,FALSE)/IF(M$7=$B447,(13-MONTH($D447)),12),0)</f>
        <v>0</v>
      </c>
      <c r="N447" s="229">
        <f>IF(AND(N$7&lt;=$B447+$D$4,N$9&gt;=$D447),$E447*HLOOKUP(N$7-$B447+1,INPUTS!$D$63:$X$64,2,FALSE)/IF(N$7=$B447,(13-MONTH($D447)),12),0)</f>
        <v>0</v>
      </c>
      <c r="O447" s="229">
        <f>IF(AND(O$7&lt;=$B447+$D$4,O$9&gt;=$D447),$E447*HLOOKUP(O$7-$B447+1,INPUTS!$D$63:$X$64,2,FALSE)/IF(O$7=$B447,(13-MONTH($D447)),12),0)</f>
        <v>0</v>
      </c>
      <c r="P447" s="229">
        <f>IF(AND(P$7&lt;=$B447+$D$4,P$9&gt;=$D447),$E447*HLOOKUP(P$7-$B447+1,INPUTS!$D$63:$X$64,2,FALSE)/IF(P$7=$B447,(13-MONTH($D447)),12),0)</f>
        <v>0</v>
      </c>
      <c r="Q447" s="229">
        <f>IF(AND(Q$7&lt;=$B447+$D$4,Q$9&gt;=$D447),$E447*HLOOKUP(Q$7-$B447+1,INPUTS!$D$63:$X$64,2,FALSE)/IF(Q$7=$B447,(13-MONTH($D447)),12),0)</f>
        <v>0</v>
      </c>
      <c r="R447" s="229">
        <f>IF(AND(R$7&lt;=$B447+$D$4,R$9&gt;=$D447),$E447*HLOOKUP(R$7-$B447+1,INPUTS!$D$63:$X$64,2,FALSE)/IF(R$7=$B447,(13-MONTH($D447)),12),0)</f>
        <v>0</v>
      </c>
      <c r="S447" s="229">
        <f>IF(AND(S$7&lt;=$B447+$D$4,S$9&gt;=$D447),$E447*HLOOKUP(S$7-$B447+1,INPUTS!$D$63:$X$64,2,FALSE)/IF(S$7=$B447,(13-MONTH($D447)),12),0)</f>
        <v>0</v>
      </c>
      <c r="T447" s="229">
        <f>IF(AND(T$7&lt;=$B447+$D$4,T$9&gt;=$D447),$E447*HLOOKUP(T$7-$B447+1,INPUTS!$D$63:$X$64,2,FALSE)/IF(T$7=$B447,(13-MONTH($D447)),12),0)</f>
        <v>0</v>
      </c>
      <c r="U447" s="229">
        <f>IF(AND(U$7&lt;=$B447+$D$4,U$9&gt;=$D447),$E447*HLOOKUP(U$7-$B447+1,INPUTS!$D$63:$X$64,2,FALSE)/IF(U$7=$B447,(13-MONTH($D447)),12),0)</f>
        <v>0</v>
      </c>
      <c r="V447" s="229">
        <f>IF(AND(V$7&lt;=$B447+$D$4,V$9&gt;=$D447),$E447*HLOOKUP(V$7-$B447+1,INPUTS!$D$63:$X$64,2,FALSE)/IF(V$7=$B447,(13-MONTH($D447)),12),0)</f>
        <v>0</v>
      </c>
      <c r="W447" s="229">
        <f>IF(AND(W$7&lt;=$B447+$D$4,W$9&gt;=$D447),$E447*HLOOKUP(W$7-$B447+1,INPUTS!$D$63:$X$64,2,FALSE)/IF(W$7=$B447,(13-MONTH($D447)),12),0)</f>
        <v>0</v>
      </c>
      <c r="X447" s="229">
        <f>IF(AND(X$7&lt;=$B447+$D$4,X$9&gt;=$D447),$E447*HLOOKUP(X$7-$B447+1,INPUTS!$D$63:$X$64,2,FALSE)/IF(X$7=$B447,(13-MONTH($D447)),12),0)</f>
        <v>0</v>
      </c>
      <c r="Y447" s="229">
        <f>IF(AND(Y$7&lt;=$B447+$D$4,Y$9&gt;=$D447),$E447*HLOOKUP(Y$7-$B447+1,INPUTS!$D$63:$X$64,2,FALSE)/IF(Y$7=$B447,(13-MONTH($D447)),12),0)</f>
        <v>0</v>
      </c>
      <c r="Z447" s="229">
        <f>IF(AND(Z$7&lt;=$B447+$D$4,Z$9&gt;=$D447),$E447*HLOOKUP(Z$7-$B447+1,INPUTS!$D$63:$X$64,2,FALSE)/IF(Z$7=$B447,(13-MONTH($D447)),12),0)</f>
        <v>0</v>
      </c>
      <c r="AA447" s="229">
        <f>IF(AND(AA$7&lt;=$B447+$D$4,AA$9&gt;=$D447),$E447*HLOOKUP(AA$7-$B447+1,INPUTS!$D$63:$X$64,2,FALSE)/IF(AA$7=$B447,(13-MONTH($D447)),12),0)</f>
        <v>0</v>
      </c>
      <c r="AB447" s="229">
        <f>IF(AND(AB$7&lt;=$B447+$D$4,AB$9&gt;=$D447),$E447*HLOOKUP(AB$7-$B447+1,INPUTS!$D$63:$X$64,2,FALSE)/IF(AB$7=$B447,(13-MONTH($D447)),12),0)</f>
        <v>0</v>
      </c>
      <c r="AC447" s="229">
        <f>IF(AND(AC$7&lt;=$B447+$D$4,AC$9&gt;=$D447),$E447*HLOOKUP(AC$7-$B447+1,INPUTS!$D$63:$X$64,2,FALSE)/IF(AC$7=$B447,(13-MONTH($D447)),12),0)</f>
        <v>0</v>
      </c>
      <c r="AD447" s="229">
        <f>IF(AND(AD$7&lt;=$B447+$D$4,AD$9&gt;=$D447),$E447*HLOOKUP(AD$7-$B447+1,INPUTS!$D$63:$X$64,2,FALSE)/IF(AD$7=$B447,(13-MONTH($D447)),12),0)</f>
        <v>0</v>
      </c>
      <c r="AE447" s="229">
        <f>IF(AND(AE$7&lt;=$B447+$D$4,AE$9&gt;=$D447),$E447*HLOOKUP(AE$7-$B447+1,INPUTS!$D$63:$X$64,2,FALSE)/IF(AE$7=$B447,(13-MONTH($D447)),12),0)</f>
        <v>0</v>
      </c>
      <c r="AF447" s="229">
        <f>IF(AND(AF$7&lt;=$B447+$D$4,AF$9&gt;=$D447),$E447*HLOOKUP(AF$7-$B447+1,INPUTS!$D$63:$X$64,2,FALSE)/IF(AF$7=$B447,(13-MONTH($D447)),12),0)</f>
        <v>0</v>
      </c>
      <c r="AG447" s="229">
        <f>IF(AND(AG$7&lt;=$B447+$D$4,AG$9&gt;=$D447),$E447*HLOOKUP(AG$7-$B447+1,INPUTS!$D$63:$X$64,2,FALSE)/IF(AG$7=$B447,(13-MONTH($D447)),12),0)</f>
        <v>0</v>
      </c>
      <c r="AH447" s="229">
        <f>IF(AND(AH$7&lt;=$B447+$D$4,AH$9&gt;=$D447),$E447*HLOOKUP(AH$7-$B447+1,INPUTS!$D$63:$X$64,2,FALSE)/IF(AH$7=$B447,(13-MONTH($D447)),12),0)</f>
        <v>0</v>
      </c>
      <c r="AI447" s="229">
        <f>IF(AND(AI$7&lt;=$B447+$D$4,AI$9&gt;=$D447),$E447*HLOOKUP(AI$7-$B447+1,INPUTS!$D$63:$X$64,2,FALSE)/IF(AI$7=$B447,(13-MONTH($D447)),12),0)</f>
        <v>0</v>
      </c>
      <c r="AJ447" s="229">
        <f>IF(AND(AJ$7&lt;=$B447+$D$4,AJ$9&gt;=$D447),$E447*HLOOKUP(AJ$7-$B447+1,INPUTS!$D$63:$X$64,2,FALSE)/IF(AJ$7=$B447,(13-MONTH($D447)),12),0)</f>
        <v>0</v>
      </c>
      <c r="AK447" s="229">
        <f>IF(AND(AK$7&lt;=$B447+$D$4,AK$9&gt;=$D447),$E447*HLOOKUP(AK$7-$B447+1,INPUTS!$D$63:$X$64,2,FALSE)/IF(AK$7=$B447,(13-MONTH($D447)),12),0)</f>
        <v>0</v>
      </c>
      <c r="AL447" s="229">
        <f>IF(AND(AL$7&lt;=$B447+$D$4,AL$9&gt;=$D447),$E447*HLOOKUP(AL$7-$B447+1,INPUTS!$D$63:$X$64,2,FALSE)/IF(AL$7=$B447,(13-MONTH($D447)),12),0)</f>
        <v>0</v>
      </c>
      <c r="AM447" s="229">
        <f>IF(AND(AM$7&lt;=$B447+$D$4,AM$9&gt;=$D447),$E447*HLOOKUP(AM$7-$B447+1,INPUTS!$D$63:$X$64,2,FALSE)/IF(AM$7=$B447,(13-MONTH($D447)),12),0)</f>
        <v>0</v>
      </c>
      <c r="AN447" s="229">
        <f>IF(AND(AN$7&lt;=$B447+$D$4,AN$9&gt;=$D447),$E447*HLOOKUP(AN$7-$B447+1,INPUTS!$D$63:$X$64,2,FALSE)/IF(AN$7=$B447,(13-MONTH($D447)),12),0)</f>
        <v>0</v>
      </c>
      <c r="AO447" s="229">
        <f>IF(AND(AO$7&lt;=$B447+$D$4,AO$9&gt;=$D447),$E447*HLOOKUP(AO$7-$B447+1,INPUTS!$D$63:$X$64,2,FALSE)/IF(AO$7=$B447,(13-MONTH($D447)),12),0)</f>
        <v>0</v>
      </c>
      <c r="AP447" s="229">
        <f>IF(AND(AP$7&lt;=$B447+$D$4,AP$9&gt;=$D447),$E447*HLOOKUP(AP$7-$B447+1,INPUTS!$D$63:$X$64,2,FALSE)/IF(AP$7=$B447,(13-MONTH($D447)),12),0)</f>
        <v>0</v>
      </c>
      <c r="AQ447" s="229">
        <f>IF(AND(AQ$7&lt;=$B447+$D$4,AQ$9&gt;=$D447),$E447*HLOOKUP(AQ$7-$B447+1,INPUTS!$D$63:$X$64,2,FALSE)/IF(AQ$7=$B447,(13-MONTH($D447)),12),0)</f>
        <v>0</v>
      </c>
      <c r="AR447" s="229">
        <f>IF(AND(AR$7&lt;=$B447+$D$4,AR$9&gt;=$D447),$E447*HLOOKUP(AR$7-$B447+1,INPUTS!$D$63:$X$64,2,FALSE)/IF(AR$7=$B447,(13-MONTH($D447)),12),0)</f>
        <v>0</v>
      </c>
      <c r="AS447" s="229">
        <f>IF(AND(AS$7&lt;=$B447+$D$4,AS$9&gt;=$D447),$E447*HLOOKUP(AS$7-$B447+1,INPUTS!$D$63:$X$64,2,FALSE)/IF(AS$7=$B447,(13-MONTH($D447)),12),0)</f>
        <v>0</v>
      </c>
      <c r="AT447" s="229">
        <f>IF(AND(AT$7&lt;=$B447+$D$4,AT$9&gt;=$D447),$E447*HLOOKUP(AT$7-$B447+1,INPUTS!$D$63:$X$64,2,FALSE)/IF(AT$7=$B447,(13-MONTH($D447)),12),0)</f>
        <v>0</v>
      </c>
      <c r="AU447" s="229">
        <f>IF(AND(AU$7&lt;=$B447+$D$4,AU$9&gt;=$D447),$E447*HLOOKUP(AU$7-$B447+1,INPUTS!$D$63:$X$64,2,FALSE)/IF(AU$7=$B447,(13-MONTH($D447)),12),0)</f>
        <v>0</v>
      </c>
      <c r="AV447" s="229">
        <f>IF(AND(AV$7&lt;=$B447+$D$4,AV$9&gt;=$D447),$E447*HLOOKUP(AV$7-$B447+1,INPUTS!$D$63:$X$64,2,FALSE)/IF(AV$7=$B447,(13-MONTH($D447)),12),0)</f>
        <v>0</v>
      </c>
      <c r="AW447" s="229">
        <f>IF(AND(AW$7&lt;=$B447+$D$4,AW$9&gt;=$D447),$E447*HLOOKUP(AW$7-$B447+1,INPUTS!$D$63:$X$64,2,FALSE)/IF(AW$7=$B447,(13-MONTH($D447)),12),0)</f>
        <v>0</v>
      </c>
      <c r="AX447" s="229">
        <f>IF(AND(AX$7&lt;=$B447+$D$4,AX$9&gt;=$D447),$E447*HLOOKUP(AX$7-$B447+1,INPUTS!$D$63:$X$64,2,FALSE)/IF(AX$7=$B447,(13-MONTH($D447)),12),0)</f>
        <v>0</v>
      </c>
      <c r="AY447" s="229">
        <f>IF(AND(AY$7&lt;=$B447+$D$4,AY$9&gt;=$D447),$E447*HLOOKUP(AY$7-$B447+1,INPUTS!$D$63:$X$64,2,FALSE)/IF(AY$7=$B447,(13-MONTH($D447)),12),0)</f>
        <v>0</v>
      </c>
      <c r="AZ447" s="229">
        <f>IF(AND(AZ$7&lt;=$B447+$D$4,AZ$9&gt;=$D447),$E447*HLOOKUP(AZ$7-$B447+1,INPUTS!$D$63:$X$64,2,FALSE)/IF(AZ$7=$B447,(13-MONTH($D447)),12),0)</f>
        <v>0</v>
      </c>
      <c r="BA447" s="229">
        <f>IF(AND(BA$7&lt;=$B447+$D$4,BA$9&gt;=$D447),$E447*HLOOKUP(BA$7-$B447+1,INPUTS!$D$63:$X$64,2,FALSE)/IF(BA$7=$B447,(13-MONTH($D447)),12),0)</f>
        <v>0</v>
      </c>
      <c r="BB447" s="229">
        <f>IF(AND(BB$7&lt;=$B447+$D$4,BB$9&gt;=$D447),$E447*HLOOKUP(BB$7-$B447+1,INPUTS!$D$63:$X$64,2,FALSE)/IF(BB$7=$B447,(13-MONTH($D447)),12),0)</f>
        <v>0</v>
      </c>
      <c r="BC447" s="229">
        <f>IF(AND(BC$7&lt;=$B447+$D$4,BC$9&gt;=$D447),$E447*HLOOKUP(BC$7-$B447+1,INPUTS!$D$63:$X$64,2,FALSE)/IF(BC$7=$B447,(13-MONTH($D447)),12),0)</f>
        <v>0</v>
      </c>
      <c r="BD447" s="229">
        <f>IF(AND(BD$7&lt;=$B447+$D$4,BD$9&gt;=$D447),$E447*HLOOKUP(BD$7-$B447+1,INPUTS!$D$63:$X$64,2,FALSE)/IF(BD$7=$B447,(13-MONTH($D447)),12),0)</f>
        <v>0</v>
      </c>
      <c r="BE447" s="229">
        <f>IF(AND(BE$7&lt;=$B447+$D$4,BE$9&gt;=$D447),$E447*HLOOKUP(BE$7-$B447+1,INPUTS!$D$63:$X$64,2,FALSE)/IF(BE$7=$B447,(13-MONTH($D447)),12),0)</f>
        <v>0</v>
      </c>
      <c r="BF447" s="229">
        <f>IF(AND(BF$7&lt;=$B447+$D$4,BF$9&gt;=$D447),$E447*HLOOKUP(BF$7-$B447+1,INPUTS!$D$63:$X$64,2,FALSE)/IF(BF$7=$B447,(13-MONTH($D447)),12),0)</f>
        <v>0</v>
      </c>
      <c r="BG447" s="229">
        <f>IF(AND(BG$7&lt;=$B447+$D$4,BG$9&gt;=$D447),$E447*HLOOKUP(BG$7-$B447+1,INPUTS!$D$63:$X$64,2,FALSE)/IF(BG$7=$B447,(13-MONTH($D447)),12),0)</f>
        <v>0</v>
      </c>
      <c r="BH447" s="229">
        <f>IF(AND(BH$7&lt;=$B447+$D$4,BH$9&gt;=$D447),$E447*HLOOKUP(BH$7-$B447+1,INPUTS!$D$63:$X$64,2,FALSE)/IF(BH$7=$B447,(13-MONTH($D447)),12),0)</f>
        <v>0</v>
      </c>
      <c r="BI447" s="229">
        <f>IF(AND(BI$7&lt;=$B447+$D$4,BI$9&gt;=$D447),$E447*HLOOKUP(BI$7-$B447+1,INPUTS!$D$63:$X$64,2,FALSE)/IF(BI$7=$B447,(13-MONTH($D447)),12),0)</f>
        <v>0</v>
      </c>
      <c r="BJ447" s="229">
        <f>IF(AND(BJ$7&lt;=$B447+$D$4,BJ$9&gt;=$D447),$E447*HLOOKUP(BJ$7-$B447+1,INPUTS!$D$63:$X$64,2,FALSE)/IF(BJ$7=$B447,(13-MONTH($D447)),12),0)</f>
        <v>0</v>
      </c>
      <c r="BK447" s="229">
        <f>IF(AND(BK$7&lt;=$B447+$D$4,BK$9&gt;=$D447),$E447*HLOOKUP(BK$7-$B447+1,INPUTS!$D$63:$X$64,2,FALSE)/IF(BK$7=$B447,(13-MONTH($D447)),12),0)</f>
        <v>0</v>
      </c>
      <c r="BL447" s="229">
        <f>IF(AND(BL$7&lt;=$B447+$D$4,BL$9&gt;=$D447),$E447*HLOOKUP(BL$7-$B447+1,INPUTS!$D$63:$X$64,2,FALSE)/IF(BL$7=$B447,(13-MONTH($D447)),12),0)</f>
        <v>0</v>
      </c>
      <c r="BM447" s="229">
        <f>IF(AND(BM$7&lt;=$B447+$D$4,BM$9&gt;=$D447),$E447*HLOOKUP(BM$7-$B447+1,INPUTS!$D$63:$X$64,2,FALSE)/IF(BM$7=$B447,(13-MONTH($D447)),12),0)</f>
        <v>0</v>
      </c>
      <c r="BN447" s="229">
        <f>IF(AND(BN$7&lt;=$B447+$D$4,BN$9&gt;=$D447),$E447*HLOOKUP(BN$7-$B447+1,INPUTS!$D$63:$X$64,2,FALSE)/IF(BN$7=$B447,(13-MONTH($D447)),12),0)</f>
        <v>0</v>
      </c>
      <c r="BO447" s="229">
        <f>IF(AND(BO$7&lt;=$B447+$D$4,BO$9&gt;=$D447),$E447*HLOOKUP(BO$7-$B447+1,INPUTS!$D$63:$X$64,2,FALSE)/IF(BO$7=$B447,(13-MONTH($D447)),12),0)</f>
        <v>0</v>
      </c>
      <c r="BP447" s="229">
        <f>IF(AND(BP$7&lt;=$B447+$D$4,BP$9&gt;=$D447),$E447*HLOOKUP(BP$7-$B447+1,INPUTS!$D$63:$X$64,2,FALSE)/IF(BP$7=$B447,(13-MONTH($D447)),12),0)</f>
        <v>0</v>
      </c>
      <c r="BQ447" s="229">
        <f>IF(AND(BQ$7&lt;=$B447+$D$4,BQ$9&gt;=$D447),$E447*HLOOKUP(BQ$7-$B447+1,INPUTS!$D$63:$X$64,2,FALSE)/IF(BQ$7=$B447,(13-MONTH($D447)),12),0)</f>
        <v>0</v>
      </c>
      <c r="BR447" s="229">
        <f>IF(AND(BR$7&lt;=$B447+$D$4,BR$9&gt;=$D447),$E447*HLOOKUP(BR$7-$B447+1,INPUTS!$D$63:$X$64,2,FALSE)/IF(BR$7=$B447,(13-MONTH($D447)),12),0)</f>
        <v>0</v>
      </c>
      <c r="BS447" s="229">
        <f>IF(AND(BS$7&lt;=$B447+$D$4,BS$9&gt;=$D447),$E447*HLOOKUP(BS$7-$B447+1,INPUTS!$D$63:$X$64,2,FALSE)/IF(BS$7=$B447,(13-MONTH($D447)),12),0)</f>
        <v>0</v>
      </c>
      <c r="BT447" s="229">
        <f>IF(AND(BT$7&lt;=$B447+$D$4,BT$9&gt;=$D447),$E447*HLOOKUP(BT$7-$B447+1,INPUTS!$D$63:$X$64,2,FALSE)/IF(BT$7=$B447,(13-MONTH($D447)),12),0)</f>
        <v>0</v>
      </c>
      <c r="BU447" s="229">
        <f>IF(AND(BU$7&lt;=$B447+$D$4,BU$9&gt;=$D447),$E447*HLOOKUP(BU$7-$B447+1,INPUTS!$D$63:$X$64,2,FALSE)/IF(BU$7=$B447,(13-MONTH($D447)),12),0)</f>
        <v>0</v>
      </c>
      <c r="BV447" s="229">
        <f>IF(AND(BV$7&lt;=$B447+$D$4,BV$9&gt;=$D447),$E447*HLOOKUP(BV$7-$B447+1,INPUTS!$D$63:$X$64,2,FALSE)/IF(BV$7=$B447,(13-MONTH($D447)),12),0)</f>
        <v>0</v>
      </c>
      <c r="BW447" s="229">
        <f>IF(AND(BW$7&lt;=$B447+$D$4,BW$9&gt;=$D447),$E447*HLOOKUP(BW$7-$B447+1,INPUTS!$D$63:$X$64,2,FALSE)/IF(BW$7=$B447,(13-MONTH($D447)),12),0)</f>
        <v>0</v>
      </c>
      <c r="BX447" s="229">
        <f>IF(AND(BX$7&lt;=$B447+$D$4,BX$9&gt;=$D447),$E447*HLOOKUP(BX$7-$B447+1,INPUTS!$D$63:$X$64,2,FALSE)/IF(BX$7=$B447,(13-MONTH($D447)),12),0)</f>
        <v>0</v>
      </c>
      <c r="BY447" s="229">
        <f>IF(AND(BY$7&lt;=$B447+$D$4,BY$9&gt;=$D447),$E447*HLOOKUP(BY$7-$B447+1,INPUTS!$D$63:$X$64,2,FALSE)/IF(BY$7=$B447,(13-MONTH($D447)),12),0)</f>
        <v>0</v>
      </c>
      <c r="BZ447" s="229">
        <f>IF(AND(BZ$7&lt;=$B447+$D$4,BZ$9&gt;=$D447),$E447*HLOOKUP(BZ$7-$B447+1,INPUTS!$D$63:$X$64,2,FALSE)/IF(BZ$7=$B447,(13-MONTH($D447)),12),0)</f>
        <v>0</v>
      </c>
    </row>
    <row r="448" spans="1:78" x14ac:dyDescent="0.2">
      <c r="A448" s="7" t="str">
        <f t="shared" si="368"/>
        <v>Roll-in 10</v>
      </c>
      <c r="B448" s="7">
        <f t="shared" si="364"/>
        <v>2023</v>
      </c>
      <c r="C448" s="7">
        <f t="shared" si="367"/>
        <v>57</v>
      </c>
      <c r="D448" s="165">
        <f t="shared" si="369"/>
        <v>45199</v>
      </c>
      <c r="E448" s="68">
        <f t="shared" si="366"/>
        <v>0</v>
      </c>
      <c r="F448" s="77"/>
      <c r="G448" s="229">
        <f>IF(AND(G$7&lt;=$B448+$D$4,G$9&gt;=$D448),$E448*HLOOKUP(G$7-$B448+1,INPUTS!$D$63:$X$64,2,FALSE)/IF(G$7=$B448,(13-MONTH($D448)),12),0)</f>
        <v>0</v>
      </c>
      <c r="H448" s="229">
        <f>IF(AND(H$7&lt;=$B448+$D$4,H$9&gt;=$D448),$E448*HLOOKUP(H$7-$B448+1,INPUTS!$D$63:$X$64,2,FALSE)/IF(H$7=$B448,(13-MONTH($D448)),12),0)</f>
        <v>0</v>
      </c>
      <c r="I448" s="229">
        <f>IF(AND(I$7&lt;=$B448+$D$4,I$9&gt;=$D448),$E448*HLOOKUP(I$7-$B448+1,INPUTS!$D$63:$X$64,2,FALSE)/IF(I$7=$B448,(13-MONTH($D448)),12),0)</f>
        <v>0</v>
      </c>
      <c r="J448" s="229">
        <f>IF(AND(J$7&lt;=$B448+$D$4,J$9&gt;=$D448),$E448*HLOOKUP(J$7-$B448+1,INPUTS!$D$63:$X$64,2,FALSE)/IF(J$7=$B448,(13-MONTH($D448)),12),0)</f>
        <v>0</v>
      </c>
      <c r="K448" s="229">
        <f>IF(AND(K$7&lt;=$B448+$D$4,K$9&gt;=$D448),$E448*HLOOKUP(K$7-$B448+1,INPUTS!$D$63:$X$64,2,FALSE)/IF(K$7=$B448,(13-MONTH($D448)),12),0)</f>
        <v>0</v>
      </c>
      <c r="L448" s="229">
        <f>IF(AND(L$7&lt;=$B448+$D$4,L$9&gt;=$D448),$E448*HLOOKUP(L$7-$B448+1,INPUTS!$D$63:$X$64,2,FALSE)/IF(L$7=$B448,(13-MONTH($D448)),12),0)</f>
        <v>0</v>
      </c>
      <c r="M448" s="229">
        <f>IF(AND(M$7&lt;=$B448+$D$4,M$9&gt;=$D448),$E448*HLOOKUP(M$7-$B448+1,INPUTS!$D$63:$X$64,2,FALSE)/IF(M$7=$B448,(13-MONTH($D448)),12),0)</f>
        <v>0</v>
      </c>
      <c r="N448" s="229">
        <f>IF(AND(N$7&lt;=$B448+$D$4,N$9&gt;=$D448),$E448*HLOOKUP(N$7-$B448+1,INPUTS!$D$63:$X$64,2,FALSE)/IF(N$7=$B448,(13-MONTH($D448)),12),0)</f>
        <v>0</v>
      </c>
      <c r="O448" s="229">
        <f>IF(AND(O$7&lt;=$B448+$D$4,O$9&gt;=$D448),$E448*HLOOKUP(O$7-$B448+1,INPUTS!$D$63:$X$64,2,FALSE)/IF(O$7=$B448,(13-MONTH($D448)),12),0)</f>
        <v>0</v>
      </c>
      <c r="P448" s="229">
        <f>IF(AND(P$7&lt;=$B448+$D$4,P$9&gt;=$D448),$E448*HLOOKUP(P$7-$B448+1,INPUTS!$D$63:$X$64,2,FALSE)/IF(P$7=$B448,(13-MONTH($D448)),12),0)</f>
        <v>0</v>
      </c>
      <c r="Q448" s="229">
        <f>IF(AND(Q$7&lt;=$B448+$D$4,Q$9&gt;=$D448),$E448*HLOOKUP(Q$7-$B448+1,INPUTS!$D$63:$X$64,2,FALSE)/IF(Q$7=$B448,(13-MONTH($D448)),12),0)</f>
        <v>0</v>
      </c>
      <c r="R448" s="229">
        <f>IF(AND(R$7&lt;=$B448+$D$4,R$9&gt;=$D448),$E448*HLOOKUP(R$7-$B448+1,INPUTS!$D$63:$X$64,2,FALSE)/IF(R$7=$B448,(13-MONTH($D448)),12),0)</f>
        <v>0</v>
      </c>
      <c r="S448" s="229">
        <f>IF(AND(S$7&lt;=$B448+$D$4,S$9&gt;=$D448),$E448*HLOOKUP(S$7-$B448+1,INPUTS!$D$63:$X$64,2,FALSE)/IF(S$7=$B448,(13-MONTH($D448)),12),0)</f>
        <v>0</v>
      </c>
      <c r="T448" s="229">
        <f>IF(AND(T$7&lt;=$B448+$D$4,T$9&gt;=$D448),$E448*HLOOKUP(T$7-$B448+1,INPUTS!$D$63:$X$64,2,FALSE)/IF(T$7=$B448,(13-MONTH($D448)),12),0)</f>
        <v>0</v>
      </c>
      <c r="U448" s="229">
        <f>IF(AND(U$7&lt;=$B448+$D$4,U$9&gt;=$D448),$E448*HLOOKUP(U$7-$B448+1,INPUTS!$D$63:$X$64,2,FALSE)/IF(U$7=$B448,(13-MONTH($D448)),12),0)</f>
        <v>0</v>
      </c>
      <c r="V448" s="229">
        <f>IF(AND(V$7&lt;=$B448+$D$4,V$9&gt;=$D448),$E448*HLOOKUP(V$7-$B448+1,INPUTS!$D$63:$X$64,2,FALSE)/IF(V$7=$B448,(13-MONTH($D448)),12),0)</f>
        <v>0</v>
      </c>
      <c r="W448" s="229">
        <f>IF(AND(W$7&lt;=$B448+$D$4,W$9&gt;=$D448),$E448*HLOOKUP(W$7-$B448+1,INPUTS!$D$63:$X$64,2,FALSE)/IF(W$7=$B448,(13-MONTH($D448)),12),0)</f>
        <v>0</v>
      </c>
      <c r="X448" s="229">
        <f>IF(AND(X$7&lt;=$B448+$D$4,X$9&gt;=$D448),$E448*HLOOKUP(X$7-$B448+1,INPUTS!$D$63:$X$64,2,FALSE)/IF(X$7=$B448,(13-MONTH($D448)),12),0)</f>
        <v>0</v>
      </c>
      <c r="Y448" s="229">
        <f>IF(AND(Y$7&lt;=$B448+$D$4,Y$9&gt;=$D448),$E448*HLOOKUP(Y$7-$B448+1,INPUTS!$D$63:$X$64,2,FALSE)/IF(Y$7=$B448,(13-MONTH($D448)),12),0)</f>
        <v>0</v>
      </c>
      <c r="Z448" s="229">
        <f>IF(AND(Z$7&lt;=$B448+$D$4,Z$9&gt;=$D448),$E448*HLOOKUP(Z$7-$B448+1,INPUTS!$D$63:$X$64,2,FALSE)/IF(Z$7=$B448,(13-MONTH($D448)),12),0)</f>
        <v>0</v>
      </c>
      <c r="AA448" s="229">
        <f>IF(AND(AA$7&lt;=$B448+$D$4,AA$9&gt;=$D448),$E448*HLOOKUP(AA$7-$B448+1,INPUTS!$D$63:$X$64,2,FALSE)/IF(AA$7=$B448,(13-MONTH($D448)),12),0)</f>
        <v>0</v>
      </c>
      <c r="AB448" s="229">
        <f>IF(AND(AB$7&lt;=$B448+$D$4,AB$9&gt;=$D448),$E448*HLOOKUP(AB$7-$B448+1,INPUTS!$D$63:$X$64,2,FALSE)/IF(AB$7=$B448,(13-MONTH($D448)),12),0)</f>
        <v>0</v>
      </c>
      <c r="AC448" s="229">
        <f>IF(AND(AC$7&lt;=$B448+$D$4,AC$9&gt;=$D448),$E448*HLOOKUP(AC$7-$B448+1,INPUTS!$D$63:$X$64,2,FALSE)/IF(AC$7=$B448,(13-MONTH($D448)),12),0)</f>
        <v>0</v>
      </c>
      <c r="AD448" s="229">
        <f>IF(AND(AD$7&lt;=$B448+$D$4,AD$9&gt;=$D448),$E448*HLOOKUP(AD$7-$B448+1,INPUTS!$D$63:$X$64,2,FALSE)/IF(AD$7=$B448,(13-MONTH($D448)),12),0)</f>
        <v>0</v>
      </c>
      <c r="AE448" s="229">
        <f>IF(AND(AE$7&lt;=$B448+$D$4,AE$9&gt;=$D448),$E448*HLOOKUP(AE$7-$B448+1,INPUTS!$D$63:$X$64,2,FALSE)/IF(AE$7=$B448,(13-MONTH($D448)),12),0)</f>
        <v>0</v>
      </c>
      <c r="AF448" s="229">
        <f>IF(AND(AF$7&lt;=$B448+$D$4,AF$9&gt;=$D448),$E448*HLOOKUP(AF$7-$B448+1,INPUTS!$D$63:$X$64,2,FALSE)/IF(AF$7=$B448,(13-MONTH($D448)),12),0)</f>
        <v>0</v>
      </c>
      <c r="AG448" s="229">
        <f>IF(AND(AG$7&lt;=$B448+$D$4,AG$9&gt;=$D448),$E448*HLOOKUP(AG$7-$B448+1,INPUTS!$D$63:$X$64,2,FALSE)/IF(AG$7=$B448,(13-MONTH($D448)),12),0)</f>
        <v>0</v>
      </c>
      <c r="AH448" s="229">
        <f>IF(AND(AH$7&lt;=$B448+$D$4,AH$9&gt;=$D448),$E448*HLOOKUP(AH$7-$B448+1,INPUTS!$D$63:$X$64,2,FALSE)/IF(AH$7=$B448,(13-MONTH($D448)),12),0)</f>
        <v>0</v>
      </c>
      <c r="AI448" s="229">
        <f>IF(AND(AI$7&lt;=$B448+$D$4,AI$9&gt;=$D448),$E448*HLOOKUP(AI$7-$B448+1,INPUTS!$D$63:$X$64,2,FALSE)/IF(AI$7=$B448,(13-MONTH($D448)),12),0)</f>
        <v>0</v>
      </c>
      <c r="AJ448" s="229">
        <f>IF(AND(AJ$7&lt;=$B448+$D$4,AJ$9&gt;=$D448),$E448*HLOOKUP(AJ$7-$B448+1,INPUTS!$D$63:$X$64,2,FALSE)/IF(AJ$7=$B448,(13-MONTH($D448)),12),0)</f>
        <v>0</v>
      </c>
      <c r="AK448" s="229">
        <f>IF(AND(AK$7&lt;=$B448+$D$4,AK$9&gt;=$D448),$E448*HLOOKUP(AK$7-$B448+1,INPUTS!$D$63:$X$64,2,FALSE)/IF(AK$7=$B448,(13-MONTH($D448)),12),0)</f>
        <v>0</v>
      </c>
      <c r="AL448" s="229">
        <f>IF(AND(AL$7&lt;=$B448+$D$4,AL$9&gt;=$D448),$E448*HLOOKUP(AL$7-$B448+1,INPUTS!$D$63:$X$64,2,FALSE)/IF(AL$7=$B448,(13-MONTH($D448)),12),0)</f>
        <v>0</v>
      </c>
      <c r="AM448" s="229">
        <f>IF(AND(AM$7&lt;=$B448+$D$4,AM$9&gt;=$D448),$E448*HLOOKUP(AM$7-$B448+1,INPUTS!$D$63:$X$64,2,FALSE)/IF(AM$7=$B448,(13-MONTH($D448)),12),0)</f>
        <v>0</v>
      </c>
      <c r="AN448" s="229">
        <f>IF(AND(AN$7&lt;=$B448+$D$4,AN$9&gt;=$D448),$E448*HLOOKUP(AN$7-$B448+1,INPUTS!$D$63:$X$64,2,FALSE)/IF(AN$7=$B448,(13-MONTH($D448)),12),0)</f>
        <v>0</v>
      </c>
      <c r="AO448" s="229">
        <f>IF(AND(AO$7&lt;=$B448+$D$4,AO$9&gt;=$D448),$E448*HLOOKUP(AO$7-$B448+1,INPUTS!$D$63:$X$64,2,FALSE)/IF(AO$7=$B448,(13-MONTH($D448)),12),0)</f>
        <v>0</v>
      </c>
      <c r="AP448" s="229">
        <f>IF(AND(AP$7&lt;=$B448+$D$4,AP$9&gt;=$D448),$E448*HLOOKUP(AP$7-$B448+1,INPUTS!$D$63:$X$64,2,FALSE)/IF(AP$7=$B448,(13-MONTH($D448)),12),0)</f>
        <v>0</v>
      </c>
      <c r="AQ448" s="229">
        <f>IF(AND(AQ$7&lt;=$B448+$D$4,AQ$9&gt;=$D448),$E448*HLOOKUP(AQ$7-$B448+1,INPUTS!$D$63:$X$64,2,FALSE)/IF(AQ$7=$B448,(13-MONTH($D448)),12),0)</f>
        <v>0</v>
      </c>
      <c r="AR448" s="229">
        <f>IF(AND(AR$7&lt;=$B448+$D$4,AR$9&gt;=$D448),$E448*HLOOKUP(AR$7-$B448+1,INPUTS!$D$63:$X$64,2,FALSE)/IF(AR$7=$B448,(13-MONTH($D448)),12),0)</f>
        <v>0</v>
      </c>
      <c r="AS448" s="229">
        <f>IF(AND(AS$7&lt;=$B448+$D$4,AS$9&gt;=$D448),$E448*HLOOKUP(AS$7-$B448+1,INPUTS!$D$63:$X$64,2,FALSE)/IF(AS$7=$B448,(13-MONTH($D448)),12),0)</f>
        <v>0</v>
      </c>
      <c r="AT448" s="229">
        <f>IF(AND(AT$7&lt;=$B448+$D$4,AT$9&gt;=$D448),$E448*HLOOKUP(AT$7-$B448+1,INPUTS!$D$63:$X$64,2,FALSE)/IF(AT$7=$B448,(13-MONTH($D448)),12),0)</f>
        <v>0</v>
      </c>
      <c r="AU448" s="229">
        <f>IF(AND(AU$7&lt;=$B448+$D$4,AU$9&gt;=$D448),$E448*HLOOKUP(AU$7-$B448+1,INPUTS!$D$63:$X$64,2,FALSE)/IF(AU$7=$B448,(13-MONTH($D448)),12),0)</f>
        <v>0</v>
      </c>
      <c r="AV448" s="229">
        <f>IF(AND(AV$7&lt;=$B448+$D$4,AV$9&gt;=$D448),$E448*HLOOKUP(AV$7-$B448+1,INPUTS!$D$63:$X$64,2,FALSE)/IF(AV$7=$B448,(13-MONTH($D448)),12),0)</f>
        <v>0</v>
      </c>
      <c r="AW448" s="229">
        <f>IF(AND(AW$7&lt;=$B448+$D$4,AW$9&gt;=$D448),$E448*HLOOKUP(AW$7-$B448+1,INPUTS!$D$63:$X$64,2,FALSE)/IF(AW$7=$B448,(13-MONTH($D448)),12),0)</f>
        <v>0</v>
      </c>
      <c r="AX448" s="229">
        <f>IF(AND(AX$7&lt;=$B448+$D$4,AX$9&gt;=$D448),$E448*HLOOKUP(AX$7-$B448+1,INPUTS!$D$63:$X$64,2,FALSE)/IF(AX$7=$B448,(13-MONTH($D448)),12),0)</f>
        <v>0</v>
      </c>
      <c r="AY448" s="229">
        <f>IF(AND(AY$7&lt;=$B448+$D$4,AY$9&gt;=$D448),$E448*HLOOKUP(AY$7-$B448+1,INPUTS!$D$63:$X$64,2,FALSE)/IF(AY$7=$B448,(13-MONTH($D448)),12),0)</f>
        <v>0</v>
      </c>
      <c r="AZ448" s="229">
        <f>IF(AND(AZ$7&lt;=$B448+$D$4,AZ$9&gt;=$D448),$E448*HLOOKUP(AZ$7-$B448+1,INPUTS!$D$63:$X$64,2,FALSE)/IF(AZ$7=$B448,(13-MONTH($D448)),12),0)</f>
        <v>0</v>
      </c>
      <c r="BA448" s="229">
        <f>IF(AND(BA$7&lt;=$B448+$D$4,BA$9&gt;=$D448),$E448*HLOOKUP(BA$7-$B448+1,INPUTS!$D$63:$X$64,2,FALSE)/IF(BA$7=$B448,(13-MONTH($D448)),12),0)</f>
        <v>0</v>
      </c>
      <c r="BB448" s="229">
        <f>IF(AND(BB$7&lt;=$B448+$D$4,BB$9&gt;=$D448),$E448*HLOOKUP(BB$7-$B448+1,INPUTS!$D$63:$X$64,2,FALSE)/IF(BB$7=$B448,(13-MONTH($D448)),12),0)</f>
        <v>0</v>
      </c>
      <c r="BC448" s="229">
        <f>IF(AND(BC$7&lt;=$B448+$D$4,BC$9&gt;=$D448),$E448*HLOOKUP(BC$7-$B448+1,INPUTS!$D$63:$X$64,2,FALSE)/IF(BC$7=$B448,(13-MONTH($D448)),12),0)</f>
        <v>0</v>
      </c>
      <c r="BD448" s="229">
        <f>IF(AND(BD$7&lt;=$B448+$D$4,BD$9&gt;=$D448),$E448*HLOOKUP(BD$7-$B448+1,INPUTS!$D$63:$X$64,2,FALSE)/IF(BD$7=$B448,(13-MONTH($D448)),12),0)</f>
        <v>0</v>
      </c>
      <c r="BE448" s="229">
        <f>IF(AND(BE$7&lt;=$B448+$D$4,BE$9&gt;=$D448),$E448*HLOOKUP(BE$7-$B448+1,INPUTS!$D$63:$X$64,2,FALSE)/IF(BE$7=$B448,(13-MONTH($D448)),12),0)</f>
        <v>0</v>
      </c>
      <c r="BF448" s="229">
        <f>IF(AND(BF$7&lt;=$B448+$D$4,BF$9&gt;=$D448),$E448*HLOOKUP(BF$7-$B448+1,INPUTS!$D$63:$X$64,2,FALSE)/IF(BF$7=$B448,(13-MONTH($D448)),12),0)</f>
        <v>0</v>
      </c>
      <c r="BG448" s="229">
        <f>IF(AND(BG$7&lt;=$B448+$D$4,BG$9&gt;=$D448),$E448*HLOOKUP(BG$7-$B448+1,INPUTS!$D$63:$X$64,2,FALSE)/IF(BG$7=$B448,(13-MONTH($D448)),12),0)</f>
        <v>0</v>
      </c>
      <c r="BH448" s="229">
        <f>IF(AND(BH$7&lt;=$B448+$D$4,BH$9&gt;=$D448),$E448*HLOOKUP(BH$7-$B448+1,INPUTS!$D$63:$X$64,2,FALSE)/IF(BH$7=$B448,(13-MONTH($D448)),12),0)</f>
        <v>0</v>
      </c>
      <c r="BI448" s="229">
        <f>IF(AND(BI$7&lt;=$B448+$D$4,BI$9&gt;=$D448),$E448*HLOOKUP(BI$7-$B448+1,INPUTS!$D$63:$X$64,2,FALSE)/IF(BI$7=$B448,(13-MONTH($D448)),12),0)</f>
        <v>0</v>
      </c>
      <c r="BJ448" s="229">
        <f>IF(AND(BJ$7&lt;=$B448+$D$4,BJ$9&gt;=$D448),$E448*HLOOKUP(BJ$7-$B448+1,INPUTS!$D$63:$X$64,2,FALSE)/IF(BJ$7=$B448,(13-MONTH($D448)),12),0)</f>
        <v>0</v>
      </c>
      <c r="BK448" s="229">
        <f>IF(AND(BK$7&lt;=$B448+$D$4,BK$9&gt;=$D448),$E448*HLOOKUP(BK$7-$B448+1,INPUTS!$D$63:$X$64,2,FALSE)/IF(BK$7=$B448,(13-MONTH($D448)),12),0)</f>
        <v>0</v>
      </c>
      <c r="BL448" s="229">
        <f>IF(AND(BL$7&lt;=$B448+$D$4,BL$9&gt;=$D448),$E448*HLOOKUP(BL$7-$B448+1,INPUTS!$D$63:$X$64,2,FALSE)/IF(BL$7=$B448,(13-MONTH($D448)),12),0)</f>
        <v>0</v>
      </c>
      <c r="BM448" s="229">
        <f>IF(AND(BM$7&lt;=$B448+$D$4,BM$9&gt;=$D448),$E448*HLOOKUP(BM$7-$B448+1,INPUTS!$D$63:$X$64,2,FALSE)/IF(BM$7=$B448,(13-MONTH($D448)),12),0)</f>
        <v>0</v>
      </c>
      <c r="BN448" s="229">
        <f>IF(AND(BN$7&lt;=$B448+$D$4,BN$9&gt;=$D448),$E448*HLOOKUP(BN$7-$B448+1,INPUTS!$D$63:$X$64,2,FALSE)/IF(BN$7=$B448,(13-MONTH($D448)),12),0)</f>
        <v>0</v>
      </c>
      <c r="BO448" s="229">
        <f>IF(AND(BO$7&lt;=$B448+$D$4,BO$9&gt;=$D448),$E448*HLOOKUP(BO$7-$B448+1,INPUTS!$D$63:$X$64,2,FALSE)/IF(BO$7=$B448,(13-MONTH($D448)),12),0)</f>
        <v>0</v>
      </c>
      <c r="BP448" s="229">
        <f>IF(AND(BP$7&lt;=$B448+$D$4,BP$9&gt;=$D448),$E448*HLOOKUP(BP$7-$B448+1,INPUTS!$D$63:$X$64,2,FALSE)/IF(BP$7=$B448,(13-MONTH($D448)),12),0)</f>
        <v>0</v>
      </c>
      <c r="BQ448" s="229">
        <f>IF(AND(BQ$7&lt;=$B448+$D$4,BQ$9&gt;=$D448),$E448*HLOOKUP(BQ$7-$B448+1,INPUTS!$D$63:$X$64,2,FALSE)/IF(BQ$7=$B448,(13-MONTH($D448)),12),0)</f>
        <v>0</v>
      </c>
      <c r="BR448" s="229">
        <f>IF(AND(BR$7&lt;=$B448+$D$4,BR$9&gt;=$D448),$E448*HLOOKUP(BR$7-$B448+1,INPUTS!$D$63:$X$64,2,FALSE)/IF(BR$7=$B448,(13-MONTH($D448)),12),0)</f>
        <v>0</v>
      </c>
      <c r="BS448" s="229">
        <f>IF(AND(BS$7&lt;=$B448+$D$4,BS$9&gt;=$D448),$E448*HLOOKUP(BS$7-$B448+1,INPUTS!$D$63:$X$64,2,FALSE)/IF(BS$7=$B448,(13-MONTH($D448)),12),0)</f>
        <v>0</v>
      </c>
      <c r="BT448" s="229">
        <f>IF(AND(BT$7&lt;=$B448+$D$4,BT$9&gt;=$D448),$E448*HLOOKUP(BT$7-$B448+1,INPUTS!$D$63:$X$64,2,FALSE)/IF(BT$7=$B448,(13-MONTH($D448)),12),0)</f>
        <v>0</v>
      </c>
      <c r="BU448" s="229">
        <f>IF(AND(BU$7&lt;=$B448+$D$4,BU$9&gt;=$D448),$E448*HLOOKUP(BU$7-$B448+1,INPUTS!$D$63:$X$64,2,FALSE)/IF(BU$7=$B448,(13-MONTH($D448)),12),0)</f>
        <v>0</v>
      </c>
      <c r="BV448" s="229">
        <f>IF(AND(BV$7&lt;=$B448+$D$4,BV$9&gt;=$D448),$E448*HLOOKUP(BV$7-$B448+1,INPUTS!$D$63:$X$64,2,FALSE)/IF(BV$7=$B448,(13-MONTH($D448)),12),0)</f>
        <v>0</v>
      </c>
      <c r="BW448" s="229">
        <f>IF(AND(BW$7&lt;=$B448+$D$4,BW$9&gt;=$D448),$E448*HLOOKUP(BW$7-$B448+1,INPUTS!$D$63:$X$64,2,FALSE)/IF(BW$7=$B448,(13-MONTH($D448)),12),0)</f>
        <v>0</v>
      </c>
      <c r="BX448" s="229">
        <f>IF(AND(BX$7&lt;=$B448+$D$4,BX$9&gt;=$D448),$E448*HLOOKUP(BX$7-$B448+1,INPUTS!$D$63:$X$64,2,FALSE)/IF(BX$7=$B448,(13-MONTH($D448)),12),0)</f>
        <v>0</v>
      </c>
      <c r="BY448" s="229">
        <f>IF(AND(BY$7&lt;=$B448+$D$4,BY$9&gt;=$D448),$E448*HLOOKUP(BY$7-$B448+1,INPUTS!$D$63:$X$64,2,FALSE)/IF(BY$7=$B448,(13-MONTH($D448)),12),0)</f>
        <v>0</v>
      </c>
      <c r="BZ448" s="229">
        <f>IF(AND(BZ$7&lt;=$B448+$D$4,BZ$9&gt;=$D448),$E448*HLOOKUP(BZ$7-$B448+1,INPUTS!$D$63:$X$64,2,FALSE)/IF(BZ$7=$B448,(13-MONTH($D448)),12),0)</f>
        <v>0</v>
      </c>
    </row>
    <row r="449" spans="1:78" x14ac:dyDescent="0.2">
      <c r="A449" s="7" t="str">
        <f t="shared" si="368"/>
        <v>Roll-in 10</v>
      </c>
      <c r="B449" s="7">
        <f t="shared" si="364"/>
        <v>2023</v>
      </c>
      <c r="C449" s="7">
        <f t="shared" si="367"/>
        <v>58</v>
      </c>
      <c r="D449" s="165">
        <f t="shared" si="369"/>
        <v>45230</v>
      </c>
      <c r="E449" s="68">
        <f t="shared" si="366"/>
        <v>0</v>
      </c>
      <c r="F449" s="77"/>
      <c r="G449" s="229">
        <f>IF(AND(G$7&lt;=$B449+$D$4,G$9&gt;=$D449),$E449*HLOOKUP(G$7-$B449+1,INPUTS!$D$63:$X$64,2,FALSE)/IF(G$7=$B449,(13-MONTH($D449)),12),0)</f>
        <v>0</v>
      </c>
      <c r="H449" s="229">
        <f>IF(AND(H$7&lt;=$B449+$D$4,H$9&gt;=$D449),$E449*HLOOKUP(H$7-$B449+1,INPUTS!$D$63:$X$64,2,FALSE)/IF(H$7=$B449,(13-MONTH($D449)),12),0)</f>
        <v>0</v>
      </c>
      <c r="I449" s="229">
        <f>IF(AND(I$7&lt;=$B449+$D$4,I$9&gt;=$D449),$E449*HLOOKUP(I$7-$B449+1,INPUTS!$D$63:$X$64,2,FALSE)/IF(I$7=$B449,(13-MONTH($D449)),12),0)</f>
        <v>0</v>
      </c>
      <c r="J449" s="229">
        <f>IF(AND(J$7&lt;=$B449+$D$4,J$9&gt;=$D449),$E449*HLOOKUP(J$7-$B449+1,INPUTS!$D$63:$X$64,2,FALSE)/IF(J$7=$B449,(13-MONTH($D449)),12),0)</f>
        <v>0</v>
      </c>
      <c r="K449" s="229">
        <f>IF(AND(K$7&lt;=$B449+$D$4,K$9&gt;=$D449),$E449*HLOOKUP(K$7-$B449+1,INPUTS!$D$63:$X$64,2,FALSE)/IF(K$7=$B449,(13-MONTH($D449)),12),0)</f>
        <v>0</v>
      </c>
      <c r="L449" s="229">
        <f>IF(AND(L$7&lt;=$B449+$D$4,L$9&gt;=$D449),$E449*HLOOKUP(L$7-$B449+1,INPUTS!$D$63:$X$64,2,FALSE)/IF(L$7=$B449,(13-MONTH($D449)),12),0)</f>
        <v>0</v>
      </c>
      <c r="M449" s="229">
        <f>IF(AND(M$7&lt;=$B449+$D$4,M$9&gt;=$D449),$E449*HLOOKUP(M$7-$B449+1,INPUTS!$D$63:$X$64,2,FALSE)/IF(M$7=$B449,(13-MONTH($D449)),12),0)</f>
        <v>0</v>
      </c>
      <c r="N449" s="229">
        <f>IF(AND(N$7&lt;=$B449+$D$4,N$9&gt;=$D449),$E449*HLOOKUP(N$7-$B449+1,INPUTS!$D$63:$X$64,2,FALSE)/IF(N$7=$B449,(13-MONTH($D449)),12),0)</f>
        <v>0</v>
      </c>
      <c r="O449" s="229">
        <f>IF(AND(O$7&lt;=$B449+$D$4,O$9&gt;=$D449),$E449*HLOOKUP(O$7-$B449+1,INPUTS!$D$63:$X$64,2,FALSE)/IF(O$7=$B449,(13-MONTH($D449)),12),0)</f>
        <v>0</v>
      </c>
      <c r="P449" s="229">
        <f>IF(AND(P$7&lt;=$B449+$D$4,P$9&gt;=$D449),$E449*HLOOKUP(P$7-$B449+1,INPUTS!$D$63:$X$64,2,FALSE)/IF(P$7=$B449,(13-MONTH($D449)),12),0)</f>
        <v>0</v>
      </c>
      <c r="Q449" s="229">
        <f>IF(AND(Q$7&lt;=$B449+$D$4,Q$9&gt;=$D449),$E449*HLOOKUP(Q$7-$B449+1,INPUTS!$D$63:$X$64,2,FALSE)/IF(Q$7=$B449,(13-MONTH($D449)),12),0)</f>
        <v>0</v>
      </c>
      <c r="R449" s="229">
        <f>IF(AND(R$7&lt;=$B449+$D$4,R$9&gt;=$D449),$E449*HLOOKUP(R$7-$B449+1,INPUTS!$D$63:$X$64,2,FALSE)/IF(R$7=$B449,(13-MONTH($D449)),12),0)</f>
        <v>0</v>
      </c>
      <c r="S449" s="229">
        <f>IF(AND(S$7&lt;=$B449+$D$4,S$9&gt;=$D449),$E449*HLOOKUP(S$7-$B449+1,INPUTS!$D$63:$X$64,2,FALSE)/IF(S$7=$B449,(13-MONTH($D449)),12),0)</f>
        <v>0</v>
      </c>
      <c r="T449" s="229">
        <f>IF(AND(T$7&lt;=$B449+$D$4,T$9&gt;=$D449),$E449*HLOOKUP(T$7-$B449+1,INPUTS!$D$63:$X$64,2,FALSE)/IF(T$7=$B449,(13-MONTH($D449)),12),0)</f>
        <v>0</v>
      </c>
      <c r="U449" s="229">
        <f>IF(AND(U$7&lt;=$B449+$D$4,U$9&gt;=$D449),$E449*HLOOKUP(U$7-$B449+1,INPUTS!$D$63:$X$64,2,FALSE)/IF(U$7=$B449,(13-MONTH($D449)),12),0)</f>
        <v>0</v>
      </c>
      <c r="V449" s="229">
        <f>IF(AND(V$7&lt;=$B449+$D$4,V$9&gt;=$D449),$E449*HLOOKUP(V$7-$B449+1,INPUTS!$D$63:$X$64,2,FALSE)/IF(V$7=$B449,(13-MONTH($D449)),12),0)</f>
        <v>0</v>
      </c>
      <c r="W449" s="229">
        <f>IF(AND(W$7&lt;=$B449+$D$4,W$9&gt;=$D449),$E449*HLOOKUP(W$7-$B449+1,INPUTS!$D$63:$X$64,2,FALSE)/IF(W$7=$B449,(13-MONTH($D449)),12),0)</f>
        <v>0</v>
      </c>
      <c r="X449" s="229">
        <f>IF(AND(X$7&lt;=$B449+$D$4,X$9&gt;=$D449),$E449*HLOOKUP(X$7-$B449+1,INPUTS!$D$63:$X$64,2,FALSE)/IF(X$7=$B449,(13-MONTH($D449)),12),0)</f>
        <v>0</v>
      </c>
      <c r="Y449" s="229">
        <f>IF(AND(Y$7&lt;=$B449+$D$4,Y$9&gt;=$D449),$E449*HLOOKUP(Y$7-$B449+1,INPUTS!$D$63:$X$64,2,FALSE)/IF(Y$7=$B449,(13-MONTH($D449)),12),0)</f>
        <v>0</v>
      </c>
      <c r="Z449" s="229">
        <f>IF(AND(Z$7&lt;=$B449+$D$4,Z$9&gt;=$D449),$E449*HLOOKUP(Z$7-$B449+1,INPUTS!$D$63:$X$64,2,FALSE)/IF(Z$7=$B449,(13-MONTH($D449)),12),0)</f>
        <v>0</v>
      </c>
      <c r="AA449" s="229">
        <f>IF(AND(AA$7&lt;=$B449+$D$4,AA$9&gt;=$D449),$E449*HLOOKUP(AA$7-$B449+1,INPUTS!$D$63:$X$64,2,FALSE)/IF(AA$7=$B449,(13-MONTH($D449)),12),0)</f>
        <v>0</v>
      </c>
      <c r="AB449" s="229">
        <f>IF(AND(AB$7&lt;=$B449+$D$4,AB$9&gt;=$D449),$E449*HLOOKUP(AB$7-$B449+1,INPUTS!$D$63:$X$64,2,FALSE)/IF(AB$7=$B449,(13-MONTH($D449)),12),0)</f>
        <v>0</v>
      </c>
      <c r="AC449" s="229">
        <f>IF(AND(AC$7&lt;=$B449+$D$4,AC$9&gt;=$D449),$E449*HLOOKUP(AC$7-$B449+1,INPUTS!$D$63:$X$64,2,FALSE)/IF(AC$7=$B449,(13-MONTH($D449)),12),0)</f>
        <v>0</v>
      </c>
      <c r="AD449" s="229">
        <f>IF(AND(AD$7&lt;=$B449+$D$4,AD$9&gt;=$D449),$E449*HLOOKUP(AD$7-$B449+1,INPUTS!$D$63:$X$64,2,FALSE)/IF(AD$7=$B449,(13-MONTH($D449)),12),0)</f>
        <v>0</v>
      </c>
      <c r="AE449" s="229">
        <f>IF(AND(AE$7&lt;=$B449+$D$4,AE$9&gt;=$D449),$E449*HLOOKUP(AE$7-$B449+1,INPUTS!$D$63:$X$64,2,FALSE)/IF(AE$7=$B449,(13-MONTH($D449)),12),0)</f>
        <v>0</v>
      </c>
      <c r="AF449" s="229">
        <f>IF(AND(AF$7&lt;=$B449+$D$4,AF$9&gt;=$D449),$E449*HLOOKUP(AF$7-$B449+1,INPUTS!$D$63:$X$64,2,FALSE)/IF(AF$7=$B449,(13-MONTH($D449)),12),0)</f>
        <v>0</v>
      </c>
      <c r="AG449" s="229">
        <f>IF(AND(AG$7&lt;=$B449+$D$4,AG$9&gt;=$D449),$E449*HLOOKUP(AG$7-$B449+1,INPUTS!$D$63:$X$64,2,FALSE)/IF(AG$7=$B449,(13-MONTH($D449)),12),0)</f>
        <v>0</v>
      </c>
      <c r="AH449" s="229">
        <f>IF(AND(AH$7&lt;=$B449+$D$4,AH$9&gt;=$D449),$E449*HLOOKUP(AH$7-$B449+1,INPUTS!$D$63:$X$64,2,FALSE)/IF(AH$7=$B449,(13-MONTH($D449)),12),0)</f>
        <v>0</v>
      </c>
      <c r="AI449" s="229">
        <f>IF(AND(AI$7&lt;=$B449+$D$4,AI$9&gt;=$D449),$E449*HLOOKUP(AI$7-$B449+1,INPUTS!$D$63:$X$64,2,FALSE)/IF(AI$7=$B449,(13-MONTH($D449)),12),0)</f>
        <v>0</v>
      </c>
      <c r="AJ449" s="229">
        <f>IF(AND(AJ$7&lt;=$B449+$D$4,AJ$9&gt;=$D449),$E449*HLOOKUP(AJ$7-$B449+1,INPUTS!$D$63:$X$64,2,FALSE)/IF(AJ$7=$B449,(13-MONTH($D449)),12),0)</f>
        <v>0</v>
      </c>
      <c r="AK449" s="229">
        <f>IF(AND(AK$7&lt;=$B449+$D$4,AK$9&gt;=$D449),$E449*HLOOKUP(AK$7-$B449+1,INPUTS!$D$63:$X$64,2,FALSE)/IF(AK$7=$B449,(13-MONTH($D449)),12),0)</f>
        <v>0</v>
      </c>
      <c r="AL449" s="229">
        <f>IF(AND(AL$7&lt;=$B449+$D$4,AL$9&gt;=$D449),$E449*HLOOKUP(AL$7-$B449+1,INPUTS!$D$63:$X$64,2,FALSE)/IF(AL$7=$B449,(13-MONTH($D449)),12),0)</f>
        <v>0</v>
      </c>
      <c r="AM449" s="229">
        <f>IF(AND(AM$7&lt;=$B449+$D$4,AM$9&gt;=$D449),$E449*HLOOKUP(AM$7-$B449+1,INPUTS!$D$63:$X$64,2,FALSE)/IF(AM$7=$B449,(13-MONTH($D449)),12),0)</f>
        <v>0</v>
      </c>
      <c r="AN449" s="229">
        <f>IF(AND(AN$7&lt;=$B449+$D$4,AN$9&gt;=$D449),$E449*HLOOKUP(AN$7-$B449+1,INPUTS!$D$63:$X$64,2,FALSE)/IF(AN$7=$B449,(13-MONTH($D449)),12),0)</f>
        <v>0</v>
      </c>
      <c r="AO449" s="229">
        <f>IF(AND(AO$7&lt;=$B449+$D$4,AO$9&gt;=$D449),$E449*HLOOKUP(AO$7-$B449+1,INPUTS!$D$63:$X$64,2,FALSE)/IF(AO$7=$B449,(13-MONTH($D449)),12),0)</f>
        <v>0</v>
      </c>
      <c r="AP449" s="229">
        <f>IF(AND(AP$7&lt;=$B449+$D$4,AP$9&gt;=$D449),$E449*HLOOKUP(AP$7-$B449+1,INPUTS!$D$63:$X$64,2,FALSE)/IF(AP$7=$B449,(13-MONTH($D449)),12),0)</f>
        <v>0</v>
      </c>
      <c r="AQ449" s="229">
        <f>IF(AND(AQ$7&lt;=$B449+$D$4,AQ$9&gt;=$D449),$E449*HLOOKUP(AQ$7-$B449+1,INPUTS!$D$63:$X$64,2,FALSE)/IF(AQ$7=$B449,(13-MONTH($D449)),12),0)</f>
        <v>0</v>
      </c>
      <c r="AR449" s="229">
        <f>IF(AND(AR$7&lt;=$B449+$D$4,AR$9&gt;=$D449),$E449*HLOOKUP(AR$7-$B449+1,INPUTS!$D$63:$X$64,2,FALSE)/IF(AR$7=$B449,(13-MONTH($D449)),12),0)</f>
        <v>0</v>
      </c>
      <c r="AS449" s="229">
        <f>IF(AND(AS$7&lt;=$B449+$D$4,AS$9&gt;=$D449),$E449*HLOOKUP(AS$7-$B449+1,INPUTS!$D$63:$X$64,2,FALSE)/IF(AS$7=$B449,(13-MONTH($D449)),12),0)</f>
        <v>0</v>
      </c>
      <c r="AT449" s="229">
        <f>IF(AND(AT$7&lt;=$B449+$D$4,AT$9&gt;=$D449),$E449*HLOOKUP(AT$7-$B449+1,INPUTS!$D$63:$X$64,2,FALSE)/IF(AT$7=$B449,(13-MONTH($D449)),12),0)</f>
        <v>0</v>
      </c>
      <c r="AU449" s="229">
        <f>IF(AND(AU$7&lt;=$B449+$D$4,AU$9&gt;=$D449),$E449*HLOOKUP(AU$7-$B449+1,INPUTS!$D$63:$X$64,2,FALSE)/IF(AU$7=$B449,(13-MONTH($D449)),12),0)</f>
        <v>0</v>
      </c>
      <c r="AV449" s="229">
        <f>IF(AND(AV$7&lt;=$B449+$D$4,AV$9&gt;=$D449),$E449*HLOOKUP(AV$7-$B449+1,INPUTS!$D$63:$X$64,2,FALSE)/IF(AV$7=$B449,(13-MONTH($D449)),12),0)</f>
        <v>0</v>
      </c>
      <c r="AW449" s="229">
        <f>IF(AND(AW$7&lt;=$B449+$D$4,AW$9&gt;=$D449),$E449*HLOOKUP(AW$7-$B449+1,INPUTS!$D$63:$X$64,2,FALSE)/IF(AW$7=$B449,(13-MONTH($D449)),12),0)</f>
        <v>0</v>
      </c>
      <c r="AX449" s="229">
        <f>IF(AND(AX$7&lt;=$B449+$D$4,AX$9&gt;=$D449),$E449*HLOOKUP(AX$7-$B449+1,INPUTS!$D$63:$X$64,2,FALSE)/IF(AX$7=$B449,(13-MONTH($D449)),12),0)</f>
        <v>0</v>
      </c>
      <c r="AY449" s="229">
        <f>IF(AND(AY$7&lt;=$B449+$D$4,AY$9&gt;=$D449),$E449*HLOOKUP(AY$7-$B449+1,INPUTS!$D$63:$X$64,2,FALSE)/IF(AY$7=$B449,(13-MONTH($D449)),12),0)</f>
        <v>0</v>
      </c>
      <c r="AZ449" s="229">
        <f>IF(AND(AZ$7&lt;=$B449+$D$4,AZ$9&gt;=$D449),$E449*HLOOKUP(AZ$7-$B449+1,INPUTS!$D$63:$X$64,2,FALSE)/IF(AZ$7=$B449,(13-MONTH($D449)),12),0)</f>
        <v>0</v>
      </c>
      <c r="BA449" s="229">
        <f>IF(AND(BA$7&lt;=$B449+$D$4,BA$9&gt;=$D449),$E449*HLOOKUP(BA$7-$B449+1,INPUTS!$D$63:$X$64,2,FALSE)/IF(BA$7=$B449,(13-MONTH($D449)),12),0)</f>
        <v>0</v>
      </c>
      <c r="BB449" s="229">
        <f>IF(AND(BB$7&lt;=$B449+$D$4,BB$9&gt;=$D449),$E449*HLOOKUP(BB$7-$B449+1,INPUTS!$D$63:$X$64,2,FALSE)/IF(BB$7=$B449,(13-MONTH($D449)),12),0)</f>
        <v>0</v>
      </c>
      <c r="BC449" s="229">
        <f>IF(AND(BC$7&lt;=$B449+$D$4,BC$9&gt;=$D449),$E449*HLOOKUP(BC$7-$B449+1,INPUTS!$D$63:$X$64,2,FALSE)/IF(BC$7=$B449,(13-MONTH($D449)),12),0)</f>
        <v>0</v>
      </c>
      <c r="BD449" s="229">
        <f>IF(AND(BD$7&lt;=$B449+$D$4,BD$9&gt;=$D449),$E449*HLOOKUP(BD$7-$B449+1,INPUTS!$D$63:$X$64,2,FALSE)/IF(BD$7=$B449,(13-MONTH($D449)),12),0)</f>
        <v>0</v>
      </c>
      <c r="BE449" s="229">
        <f>IF(AND(BE$7&lt;=$B449+$D$4,BE$9&gt;=$D449),$E449*HLOOKUP(BE$7-$B449+1,INPUTS!$D$63:$X$64,2,FALSE)/IF(BE$7=$B449,(13-MONTH($D449)),12),0)</f>
        <v>0</v>
      </c>
      <c r="BF449" s="229">
        <f>IF(AND(BF$7&lt;=$B449+$D$4,BF$9&gt;=$D449),$E449*HLOOKUP(BF$7-$B449+1,INPUTS!$D$63:$X$64,2,FALSE)/IF(BF$7=$B449,(13-MONTH($D449)),12),0)</f>
        <v>0</v>
      </c>
      <c r="BG449" s="229">
        <f>IF(AND(BG$7&lt;=$B449+$D$4,BG$9&gt;=$D449),$E449*HLOOKUP(BG$7-$B449+1,INPUTS!$D$63:$X$64,2,FALSE)/IF(BG$7=$B449,(13-MONTH($D449)),12),0)</f>
        <v>0</v>
      </c>
      <c r="BH449" s="229">
        <f>IF(AND(BH$7&lt;=$B449+$D$4,BH$9&gt;=$D449),$E449*HLOOKUP(BH$7-$B449+1,INPUTS!$D$63:$X$64,2,FALSE)/IF(BH$7=$B449,(13-MONTH($D449)),12),0)</f>
        <v>0</v>
      </c>
      <c r="BI449" s="229">
        <f>IF(AND(BI$7&lt;=$B449+$D$4,BI$9&gt;=$D449),$E449*HLOOKUP(BI$7-$B449+1,INPUTS!$D$63:$X$64,2,FALSE)/IF(BI$7=$B449,(13-MONTH($D449)),12),0)</f>
        <v>0</v>
      </c>
      <c r="BJ449" s="229">
        <f>IF(AND(BJ$7&lt;=$B449+$D$4,BJ$9&gt;=$D449),$E449*HLOOKUP(BJ$7-$B449+1,INPUTS!$D$63:$X$64,2,FALSE)/IF(BJ$7=$B449,(13-MONTH($D449)),12),0)</f>
        <v>0</v>
      </c>
      <c r="BK449" s="229">
        <f>IF(AND(BK$7&lt;=$B449+$D$4,BK$9&gt;=$D449),$E449*HLOOKUP(BK$7-$B449+1,INPUTS!$D$63:$X$64,2,FALSE)/IF(BK$7=$B449,(13-MONTH($D449)),12),0)</f>
        <v>0</v>
      </c>
      <c r="BL449" s="229">
        <f>IF(AND(BL$7&lt;=$B449+$D$4,BL$9&gt;=$D449),$E449*HLOOKUP(BL$7-$B449+1,INPUTS!$D$63:$X$64,2,FALSE)/IF(BL$7=$B449,(13-MONTH($D449)),12),0)</f>
        <v>0</v>
      </c>
      <c r="BM449" s="229">
        <f>IF(AND(BM$7&lt;=$B449+$D$4,BM$9&gt;=$D449),$E449*HLOOKUP(BM$7-$B449+1,INPUTS!$D$63:$X$64,2,FALSE)/IF(BM$7=$B449,(13-MONTH($D449)),12),0)</f>
        <v>0</v>
      </c>
      <c r="BN449" s="229">
        <f>IF(AND(BN$7&lt;=$B449+$D$4,BN$9&gt;=$D449),$E449*HLOOKUP(BN$7-$B449+1,INPUTS!$D$63:$X$64,2,FALSE)/IF(BN$7=$B449,(13-MONTH($D449)),12),0)</f>
        <v>0</v>
      </c>
      <c r="BO449" s="229">
        <f>IF(AND(BO$7&lt;=$B449+$D$4,BO$9&gt;=$D449),$E449*HLOOKUP(BO$7-$B449+1,INPUTS!$D$63:$X$64,2,FALSE)/IF(BO$7=$B449,(13-MONTH($D449)),12),0)</f>
        <v>0</v>
      </c>
      <c r="BP449" s="229">
        <f>IF(AND(BP$7&lt;=$B449+$D$4,BP$9&gt;=$D449),$E449*HLOOKUP(BP$7-$B449+1,INPUTS!$D$63:$X$64,2,FALSE)/IF(BP$7=$B449,(13-MONTH($D449)),12),0)</f>
        <v>0</v>
      </c>
      <c r="BQ449" s="229">
        <f>IF(AND(BQ$7&lt;=$B449+$D$4,BQ$9&gt;=$D449),$E449*HLOOKUP(BQ$7-$B449+1,INPUTS!$D$63:$X$64,2,FALSE)/IF(BQ$7=$B449,(13-MONTH($D449)),12),0)</f>
        <v>0</v>
      </c>
      <c r="BR449" s="229">
        <f>IF(AND(BR$7&lt;=$B449+$D$4,BR$9&gt;=$D449),$E449*HLOOKUP(BR$7-$B449+1,INPUTS!$D$63:$X$64,2,FALSE)/IF(BR$7=$B449,(13-MONTH($D449)),12),0)</f>
        <v>0</v>
      </c>
      <c r="BS449" s="229">
        <f>IF(AND(BS$7&lt;=$B449+$D$4,BS$9&gt;=$D449),$E449*HLOOKUP(BS$7-$B449+1,INPUTS!$D$63:$X$64,2,FALSE)/IF(BS$7=$B449,(13-MONTH($D449)),12),0)</f>
        <v>0</v>
      </c>
      <c r="BT449" s="229">
        <f>IF(AND(BT$7&lt;=$B449+$D$4,BT$9&gt;=$D449),$E449*HLOOKUP(BT$7-$B449+1,INPUTS!$D$63:$X$64,2,FALSE)/IF(BT$7=$B449,(13-MONTH($D449)),12),0)</f>
        <v>0</v>
      </c>
      <c r="BU449" s="229">
        <f>IF(AND(BU$7&lt;=$B449+$D$4,BU$9&gt;=$D449),$E449*HLOOKUP(BU$7-$B449+1,INPUTS!$D$63:$X$64,2,FALSE)/IF(BU$7=$B449,(13-MONTH($D449)),12),0)</f>
        <v>0</v>
      </c>
      <c r="BV449" s="229">
        <f>IF(AND(BV$7&lt;=$B449+$D$4,BV$9&gt;=$D449),$E449*HLOOKUP(BV$7-$B449+1,INPUTS!$D$63:$X$64,2,FALSE)/IF(BV$7=$B449,(13-MONTH($D449)),12),0)</f>
        <v>0</v>
      </c>
      <c r="BW449" s="229">
        <f>IF(AND(BW$7&lt;=$B449+$D$4,BW$9&gt;=$D449),$E449*HLOOKUP(BW$7-$B449+1,INPUTS!$D$63:$X$64,2,FALSE)/IF(BW$7=$B449,(13-MONTH($D449)),12),0)</f>
        <v>0</v>
      </c>
      <c r="BX449" s="229">
        <f>IF(AND(BX$7&lt;=$B449+$D$4,BX$9&gt;=$D449),$E449*HLOOKUP(BX$7-$B449+1,INPUTS!$D$63:$X$64,2,FALSE)/IF(BX$7=$B449,(13-MONTH($D449)),12),0)</f>
        <v>0</v>
      </c>
      <c r="BY449" s="229">
        <f>IF(AND(BY$7&lt;=$B449+$D$4,BY$9&gt;=$D449),$E449*HLOOKUP(BY$7-$B449+1,INPUTS!$D$63:$X$64,2,FALSE)/IF(BY$7=$B449,(13-MONTH($D449)),12),0)</f>
        <v>0</v>
      </c>
      <c r="BZ449" s="229">
        <f>IF(AND(BZ$7&lt;=$B449+$D$4,BZ$9&gt;=$D449),$E449*HLOOKUP(BZ$7-$B449+1,INPUTS!$D$63:$X$64,2,FALSE)/IF(BZ$7=$B449,(13-MONTH($D449)),12),0)</f>
        <v>0</v>
      </c>
    </row>
    <row r="450" spans="1:78" x14ac:dyDescent="0.2">
      <c r="A450" s="7" t="str">
        <f t="shared" si="368"/>
        <v>Roll-in 10</v>
      </c>
      <c r="B450" s="7">
        <f t="shared" si="364"/>
        <v>2023</v>
      </c>
      <c r="C450" s="7">
        <f t="shared" si="367"/>
        <v>59</v>
      </c>
      <c r="D450" s="165">
        <f t="shared" si="369"/>
        <v>45260</v>
      </c>
      <c r="E450" s="68">
        <f t="shared" si="366"/>
        <v>0</v>
      </c>
      <c r="F450" s="77"/>
      <c r="G450" s="229">
        <f>IF(AND(G$7&lt;=$B450+$D$4,G$9&gt;=$D450),$E450*HLOOKUP(G$7-$B450+1,INPUTS!$D$63:$X$64,2,FALSE)/IF(G$7=$B450,(13-MONTH($D450)),12),0)</f>
        <v>0</v>
      </c>
      <c r="H450" s="229">
        <f>IF(AND(H$7&lt;=$B450+$D$4,H$9&gt;=$D450),$E450*HLOOKUP(H$7-$B450+1,INPUTS!$D$63:$X$64,2,FALSE)/IF(H$7=$B450,(13-MONTH($D450)),12),0)</f>
        <v>0</v>
      </c>
      <c r="I450" s="229">
        <f>IF(AND(I$7&lt;=$B450+$D$4,I$9&gt;=$D450),$E450*HLOOKUP(I$7-$B450+1,INPUTS!$D$63:$X$64,2,FALSE)/IF(I$7=$B450,(13-MONTH($D450)),12),0)</f>
        <v>0</v>
      </c>
      <c r="J450" s="229">
        <f>IF(AND(J$7&lt;=$B450+$D$4,J$9&gt;=$D450),$E450*HLOOKUP(J$7-$B450+1,INPUTS!$D$63:$X$64,2,FALSE)/IF(J$7=$B450,(13-MONTH($D450)),12),0)</f>
        <v>0</v>
      </c>
      <c r="K450" s="229">
        <f>IF(AND(K$7&lt;=$B450+$D$4,K$9&gt;=$D450),$E450*HLOOKUP(K$7-$B450+1,INPUTS!$D$63:$X$64,2,FALSE)/IF(K$7=$B450,(13-MONTH($D450)),12),0)</f>
        <v>0</v>
      </c>
      <c r="L450" s="229">
        <f>IF(AND(L$7&lt;=$B450+$D$4,L$9&gt;=$D450),$E450*HLOOKUP(L$7-$B450+1,INPUTS!$D$63:$X$64,2,FALSE)/IF(L$7=$B450,(13-MONTH($D450)),12),0)</f>
        <v>0</v>
      </c>
      <c r="M450" s="229">
        <f>IF(AND(M$7&lt;=$B450+$D$4,M$9&gt;=$D450),$E450*HLOOKUP(M$7-$B450+1,INPUTS!$D$63:$X$64,2,FALSE)/IF(M$7=$B450,(13-MONTH($D450)),12),0)</f>
        <v>0</v>
      </c>
      <c r="N450" s="229">
        <f>IF(AND(N$7&lt;=$B450+$D$4,N$9&gt;=$D450),$E450*HLOOKUP(N$7-$B450+1,INPUTS!$D$63:$X$64,2,FALSE)/IF(N$7=$B450,(13-MONTH($D450)),12),0)</f>
        <v>0</v>
      </c>
      <c r="O450" s="229">
        <f>IF(AND(O$7&lt;=$B450+$D$4,O$9&gt;=$D450),$E450*HLOOKUP(O$7-$B450+1,INPUTS!$D$63:$X$64,2,FALSE)/IF(O$7=$B450,(13-MONTH($D450)),12),0)</f>
        <v>0</v>
      </c>
      <c r="P450" s="229">
        <f>IF(AND(P$7&lt;=$B450+$D$4,P$9&gt;=$D450),$E450*HLOOKUP(P$7-$B450+1,INPUTS!$D$63:$X$64,2,FALSE)/IF(P$7=$B450,(13-MONTH($D450)),12),0)</f>
        <v>0</v>
      </c>
      <c r="Q450" s="229">
        <f>IF(AND(Q$7&lt;=$B450+$D$4,Q$9&gt;=$D450),$E450*HLOOKUP(Q$7-$B450+1,INPUTS!$D$63:$X$64,2,FALSE)/IF(Q$7=$B450,(13-MONTH($D450)),12),0)</f>
        <v>0</v>
      </c>
      <c r="R450" s="229">
        <f>IF(AND(R$7&lt;=$B450+$D$4,R$9&gt;=$D450),$E450*HLOOKUP(R$7-$B450+1,INPUTS!$D$63:$X$64,2,FALSE)/IF(R$7=$B450,(13-MONTH($D450)),12),0)</f>
        <v>0</v>
      </c>
      <c r="S450" s="229">
        <f>IF(AND(S$7&lt;=$B450+$D$4,S$9&gt;=$D450),$E450*HLOOKUP(S$7-$B450+1,INPUTS!$D$63:$X$64,2,FALSE)/IF(S$7=$B450,(13-MONTH($D450)),12),0)</f>
        <v>0</v>
      </c>
      <c r="T450" s="229">
        <f>IF(AND(T$7&lt;=$B450+$D$4,T$9&gt;=$D450),$E450*HLOOKUP(T$7-$B450+1,INPUTS!$D$63:$X$64,2,FALSE)/IF(T$7=$B450,(13-MONTH($D450)),12),0)</f>
        <v>0</v>
      </c>
      <c r="U450" s="229">
        <f>IF(AND(U$7&lt;=$B450+$D$4,U$9&gt;=$D450),$E450*HLOOKUP(U$7-$B450+1,INPUTS!$D$63:$X$64,2,FALSE)/IF(U$7=$B450,(13-MONTH($D450)),12),0)</f>
        <v>0</v>
      </c>
      <c r="V450" s="229">
        <f>IF(AND(V$7&lt;=$B450+$D$4,V$9&gt;=$D450),$E450*HLOOKUP(V$7-$B450+1,INPUTS!$D$63:$X$64,2,FALSE)/IF(V$7=$B450,(13-MONTH($D450)),12),0)</f>
        <v>0</v>
      </c>
      <c r="W450" s="229">
        <f>IF(AND(W$7&lt;=$B450+$D$4,W$9&gt;=$D450),$E450*HLOOKUP(W$7-$B450+1,INPUTS!$D$63:$X$64,2,FALSE)/IF(W$7=$B450,(13-MONTH($D450)),12),0)</f>
        <v>0</v>
      </c>
      <c r="X450" s="229">
        <f>IF(AND(X$7&lt;=$B450+$D$4,X$9&gt;=$D450),$E450*HLOOKUP(X$7-$B450+1,INPUTS!$D$63:$X$64,2,FALSE)/IF(X$7=$B450,(13-MONTH($D450)),12),0)</f>
        <v>0</v>
      </c>
      <c r="Y450" s="229">
        <f>IF(AND(Y$7&lt;=$B450+$D$4,Y$9&gt;=$D450),$E450*HLOOKUP(Y$7-$B450+1,INPUTS!$D$63:$X$64,2,FALSE)/IF(Y$7=$B450,(13-MONTH($D450)),12),0)</f>
        <v>0</v>
      </c>
      <c r="Z450" s="229">
        <f>IF(AND(Z$7&lt;=$B450+$D$4,Z$9&gt;=$D450),$E450*HLOOKUP(Z$7-$B450+1,INPUTS!$D$63:$X$64,2,FALSE)/IF(Z$7=$B450,(13-MONTH($D450)),12),0)</f>
        <v>0</v>
      </c>
      <c r="AA450" s="229">
        <f>IF(AND(AA$7&lt;=$B450+$D$4,AA$9&gt;=$D450),$E450*HLOOKUP(AA$7-$B450+1,INPUTS!$D$63:$X$64,2,FALSE)/IF(AA$7=$B450,(13-MONTH($D450)),12),0)</f>
        <v>0</v>
      </c>
      <c r="AB450" s="229">
        <f>IF(AND(AB$7&lt;=$B450+$D$4,AB$9&gt;=$D450),$E450*HLOOKUP(AB$7-$B450+1,INPUTS!$D$63:$X$64,2,FALSE)/IF(AB$7=$B450,(13-MONTH($D450)),12),0)</f>
        <v>0</v>
      </c>
      <c r="AC450" s="229">
        <f>IF(AND(AC$7&lt;=$B450+$D$4,AC$9&gt;=$D450),$E450*HLOOKUP(AC$7-$B450+1,INPUTS!$D$63:$X$64,2,FALSE)/IF(AC$7=$B450,(13-MONTH($D450)),12),0)</f>
        <v>0</v>
      </c>
      <c r="AD450" s="229">
        <f>IF(AND(AD$7&lt;=$B450+$D$4,AD$9&gt;=$D450),$E450*HLOOKUP(AD$7-$B450+1,INPUTS!$D$63:$X$64,2,FALSE)/IF(AD$7=$B450,(13-MONTH($D450)),12),0)</f>
        <v>0</v>
      </c>
      <c r="AE450" s="229">
        <f>IF(AND(AE$7&lt;=$B450+$D$4,AE$9&gt;=$D450),$E450*HLOOKUP(AE$7-$B450+1,INPUTS!$D$63:$X$64,2,FALSE)/IF(AE$7=$B450,(13-MONTH($D450)),12),0)</f>
        <v>0</v>
      </c>
      <c r="AF450" s="229">
        <f>IF(AND(AF$7&lt;=$B450+$D$4,AF$9&gt;=$D450),$E450*HLOOKUP(AF$7-$B450+1,INPUTS!$D$63:$X$64,2,FALSE)/IF(AF$7=$B450,(13-MONTH($D450)),12),0)</f>
        <v>0</v>
      </c>
      <c r="AG450" s="229">
        <f>IF(AND(AG$7&lt;=$B450+$D$4,AG$9&gt;=$D450),$E450*HLOOKUP(AG$7-$B450+1,INPUTS!$D$63:$X$64,2,FALSE)/IF(AG$7=$B450,(13-MONTH($D450)),12),0)</f>
        <v>0</v>
      </c>
      <c r="AH450" s="229">
        <f>IF(AND(AH$7&lt;=$B450+$D$4,AH$9&gt;=$D450),$E450*HLOOKUP(AH$7-$B450+1,INPUTS!$D$63:$X$64,2,FALSE)/IF(AH$7=$B450,(13-MONTH($D450)),12),0)</f>
        <v>0</v>
      </c>
      <c r="AI450" s="229">
        <f>IF(AND(AI$7&lt;=$B450+$D$4,AI$9&gt;=$D450),$E450*HLOOKUP(AI$7-$B450+1,INPUTS!$D$63:$X$64,2,FALSE)/IF(AI$7=$B450,(13-MONTH($D450)),12),0)</f>
        <v>0</v>
      </c>
      <c r="AJ450" s="229">
        <f>IF(AND(AJ$7&lt;=$B450+$D$4,AJ$9&gt;=$D450),$E450*HLOOKUP(AJ$7-$B450+1,INPUTS!$D$63:$X$64,2,FALSE)/IF(AJ$7=$B450,(13-MONTH($D450)),12),0)</f>
        <v>0</v>
      </c>
      <c r="AK450" s="229">
        <f>IF(AND(AK$7&lt;=$B450+$D$4,AK$9&gt;=$D450),$E450*HLOOKUP(AK$7-$B450+1,INPUTS!$D$63:$X$64,2,FALSE)/IF(AK$7=$B450,(13-MONTH($D450)),12),0)</f>
        <v>0</v>
      </c>
      <c r="AL450" s="229">
        <f>IF(AND(AL$7&lt;=$B450+$D$4,AL$9&gt;=$D450),$E450*HLOOKUP(AL$7-$B450+1,INPUTS!$D$63:$X$64,2,FALSE)/IF(AL$7=$B450,(13-MONTH($D450)),12),0)</f>
        <v>0</v>
      </c>
      <c r="AM450" s="229">
        <f>IF(AND(AM$7&lt;=$B450+$D$4,AM$9&gt;=$D450),$E450*HLOOKUP(AM$7-$B450+1,INPUTS!$D$63:$X$64,2,FALSE)/IF(AM$7=$B450,(13-MONTH($D450)),12),0)</f>
        <v>0</v>
      </c>
      <c r="AN450" s="229">
        <f>IF(AND(AN$7&lt;=$B450+$D$4,AN$9&gt;=$D450),$E450*HLOOKUP(AN$7-$B450+1,INPUTS!$D$63:$X$64,2,FALSE)/IF(AN$7=$B450,(13-MONTH($D450)),12),0)</f>
        <v>0</v>
      </c>
      <c r="AO450" s="229">
        <f>IF(AND(AO$7&lt;=$B450+$D$4,AO$9&gt;=$D450),$E450*HLOOKUP(AO$7-$B450+1,INPUTS!$D$63:$X$64,2,FALSE)/IF(AO$7=$B450,(13-MONTH($D450)),12),0)</f>
        <v>0</v>
      </c>
      <c r="AP450" s="229">
        <f>IF(AND(AP$7&lt;=$B450+$D$4,AP$9&gt;=$D450),$E450*HLOOKUP(AP$7-$B450+1,INPUTS!$D$63:$X$64,2,FALSE)/IF(AP$7=$B450,(13-MONTH($D450)),12),0)</f>
        <v>0</v>
      </c>
      <c r="AQ450" s="229">
        <f>IF(AND(AQ$7&lt;=$B450+$D$4,AQ$9&gt;=$D450),$E450*HLOOKUP(AQ$7-$B450+1,INPUTS!$D$63:$X$64,2,FALSE)/IF(AQ$7=$B450,(13-MONTH($D450)),12),0)</f>
        <v>0</v>
      </c>
      <c r="AR450" s="229">
        <f>IF(AND(AR$7&lt;=$B450+$D$4,AR$9&gt;=$D450),$E450*HLOOKUP(AR$7-$B450+1,INPUTS!$D$63:$X$64,2,FALSE)/IF(AR$7=$B450,(13-MONTH($D450)),12),0)</f>
        <v>0</v>
      </c>
      <c r="AS450" s="229">
        <f>IF(AND(AS$7&lt;=$B450+$D$4,AS$9&gt;=$D450),$E450*HLOOKUP(AS$7-$B450+1,INPUTS!$D$63:$X$64,2,FALSE)/IF(AS$7=$B450,(13-MONTH($D450)),12),0)</f>
        <v>0</v>
      </c>
      <c r="AT450" s="229">
        <f>IF(AND(AT$7&lt;=$B450+$D$4,AT$9&gt;=$D450),$E450*HLOOKUP(AT$7-$B450+1,INPUTS!$D$63:$X$64,2,FALSE)/IF(AT$7=$B450,(13-MONTH($D450)),12),0)</f>
        <v>0</v>
      </c>
      <c r="AU450" s="229">
        <f>IF(AND(AU$7&lt;=$B450+$D$4,AU$9&gt;=$D450),$E450*HLOOKUP(AU$7-$B450+1,INPUTS!$D$63:$X$64,2,FALSE)/IF(AU$7=$B450,(13-MONTH($D450)),12),0)</f>
        <v>0</v>
      </c>
      <c r="AV450" s="229">
        <f>IF(AND(AV$7&lt;=$B450+$D$4,AV$9&gt;=$D450),$E450*HLOOKUP(AV$7-$B450+1,INPUTS!$D$63:$X$64,2,FALSE)/IF(AV$7=$B450,(13-MONTH($D450)),12),0)</f>
        <v>0</v>
      </c>
      <c r="AW450" s="229">
        <f>IF(AND(AW$7&lt;=$B450+$D$4,AW$9&gt;=$D450),$E450*HLOOKUP(AW$7-$B450+1,INPUTS!$D$63:$X$64,2,FALSE)/IF(AW$7=$B450,(13-MONTH($D450)),12),0)</f>
        <v>0</v>
      </c>
      <c r="AX450" s="229">
        <f>IF(AND(AX$7&lt;=$B450+$D$4,AX$9&gt;=$D450),$E450*HLOOKUP(AX$7-$B450+1,INPUTS!$D$63:$X$64,2,FALSE)/IF(AX$7=$B450,(13-MONTH($D450)),12),0)</f>
        <v>0</v>
      </c>
      <c r="AY450" s="229">
        <f>IF(AND(AY$7&lt;=$B450+$D$4,AY$9&gt;=$D450),$E450*HLOOKUP(AY$7-$B450+1,INPUTS!$D$63:$X$64,2,FALSE)/IF(AY$7=$B450,(13-MONTH($D450)),12),0)</f>
        <v>0</v>
      </c>
      <c r="AZ450" s="229">
        <f>IF(AND(AZ$7&lt;=$B450+$D$4,AZ$9&gt;=$D450),$E450*HLOOKUP(AZ$7-$B450+1,INPUTS!$D$63:$X$64,2,FALSE)/IF(AZ$7=$B450,(13-MONTH($D450)),12),0)</f>
        <v>0</v>
      </c>
      <c r="BA450" s="229">
        <f>IF(AND(BA$7&lt;=$B450+$D$4,BA$9&gt;=$D450),$E450*HLOOKUP(BA$7-$B450+1,INPUTS!$D$63:$X$64,2,FALSE)/IF(BA$7=$B450,(13-MONTH($D450)),12),0)</f>
        <v>0</v>
      </c>
      <c r="BB450" s="229">
        <f>IF(AND(BB$7&lt;=$B450+$D$4,BB$9&gt;=$D450),$E450*HLOOKUP(BB$7-$B450+1,INPUTS!$D$63:$X$64,2,FALSE)/IF(BB$7=$B450,(13-MONTH($D450)),12),0)</f>
        <v>0</v>
      </c>
      <c r="BC450" s="229">
        <f>IF(AND(BC$7&lt;=$B450+$D$4,BC$9&gt;=$D450),$E450*HLOOKUP(BC$7-$B450+1,INPUTS!$D$63:$X$64,2,FALSE)/IF(BC$7=$B450,(13-MONTH($D450)),12),0)</f>
        <v>0</v>
      </c>
      <c r="BD450" s="229">
        <f>IF(AND(BD$7&lt;=$B450+$D$4,BD$9&gt;=$D450),$E450*HLOOKUP(BD$7-$B450+1,INPUTS!$D$63:$X$64,2,FALSE)/IF(BD$7=$B450,(13-MONTH($D450)),12),0)</f>
        <v>0</v>
      </c>
      <c r="BE450" s="229">
        <f>IF(AND(BE$7&lt;=$B450+$D$4,BE$9&gt;=$D450),$E450*HLOOKUP(BE$7-$B450+1,INPUTS!$D$63:$X$64,2,FALSE)/IF(BE$7=$B450,(13-MONTH($D450)),12),0)</f>
        <v>0</v>
      </c>
      <c r="BF450" s="229">
        <f>IF(AND(BF$7&lt;=$B450+$D$4,BF$9&gt;=$D450),$E450*HLOOKUP(BF$7-$B450+1,INPUTS!$D$63:$X$64,2,FALSE)/IF(BF$7=$B450,(13-MONTH($D450)),12),0)</f>
        <v>0</v>
      </c>
      <c r="BG450" s="229">
        <f>IF(AND(BG$7&lt;=$B450+$D$4,BG$9&gt;=$D450),$E450*HLOOKUP(BG$7-$B450+1,INPUTS!$D$63:$X$64,2,FALSE)/IF(BG$7=$B450,(13-MONTH($D450)),12),0)</f>
        <v>0</v>
      </c>
      <c r="BH450" s="229">
        <f>IF(AND(BH$7&lt;=$B450+$D$4,BH$9&gt;=$D450),$E450*HLOOKUP(BH$7-$B450+1,INPUTS!$D$63:$X$64,2,FALSE)/IF(BH$7=$B450,(13-MONTH($D450)),12),0)</f>
        <v>0</v>
      </c>
      <c r="BI450" s="229">
        <f>IF(AND(BI$7&lt;=$B450+$D$4,BI$9&gt;=$D450),$E450*HLOOKUP(BI$7-$B450+1,INPUTS!$D$63:$X$64,2,FALSE)/IF(BI$7=$B450,(13-MONTH($D450)),12),0)</f>
        <v>0</v>
      </c>
      <c r="BJ450" s="229">
        <f>IF(AND(BJ$7&lt;=$B450+$D$4,BJ$9&gt;=$D450),$E450*HLOOKUP(BJ$7-$B450+1,INPUTS!$D$63:$X$64,2,FALSE)/IF(BJ$7=$B450,(13-MONTH($D450)),12),0)</f>
        <v>0</v>
      </c>
      <c r="BK450" s="229">
        <f>IF(AND(BK$7&lt;=$B450+$D$4,BK$9&gt;=$D450),$E450*HLOOKUP(BK$7-$B450+1,INPUTS!$D$63:$X$64,2,FALSE)/IF(BK$7=$B450,(13-MONTH($D450)),12),0)</f>
        <v>0</v>
      </c>
      <c r="BL450" s="229">
        <f>IF(AND(BL$7&lt;=$B450+$D$4,BL$9&gt;=$D450),$E450*HLOOKUP(BL$7-$B450+1,INPUTS!$D$63:$X$64,2,FALSE)/IF(BL$7=$B450,(13-MONTH($D450)),12),0)</f>
        <v>0</v>
      </c>
      <c r="BM450" s="229">
        <f>IF(AND(BM$7&lt;=$B450+$D$4,BM$9&gt;=$D450),$E450*HLOOKUP(BM$7-$B450+1,INPUTS!$D$63:$X$64,2,FALSE)/IF(BM$7=$B450,(13-MONTH($D450)),12),0)</f>
        <v>0</v>
      </c>
      <c r="BN450" s="229">
        <f>IF(AND(BN$7&lt;=$B450+$D$4,BN$9&gt;=$D450),$E450*HLOOKUP(BN$7-$B450+1,INPUTS!$D$63:$X$64,2,FALSE)/IF(BN$7=$B450,(13-MONTH($D450)),12),0)</f>
        <v>0</v>
      </c>
      <c r="BO450" s="229">
        <f>IF(AND(BO$7&lt;=$B450+$D$4,BO$9&gt;=$D450),$E450*HLOOKUP(BO$7-$B450+1,INPUTS!$D$63:$X$64,2,FALSE)/IF(BO$7=$B450,(13-MONTH($D450)),12),0)</f>
        <v>0</v>
      </c>
      <c r="BP450" s="229">
        <f>IF(AND(BP$7&lt;=$B450+$D$4,BP$9&gt;=$D450),$E450*HLOOKUP(BP$7-$B450+1,INPUTS!$D$63:$X$64,2,FALSE)/IF(BP$7=$B450,(13-MONTH($D450)),12),0)</f>
        <v>0</v>
      </c>
      <c r="BQ450" s="229">
        <f>IF(AND(BQ$7&lt;=$B450+$D$4,BQ$9&gt;=$D450),$E450*HLOOKUP(BQ$7-$B450+1,INPUTS!$D$63:$X$64,2,FALSE)/IF(BQ$7=$B450,(13-MONTH($D450)),12),0)</f>
        <v>0</v>
      </c>
      <c r="BR450" s="229">
        <f>IF(AND(BR$7&lt;=$B450+$D$4,BR$9&gt;=$D450),$E450*HLOOKUP(BR$7-$B450+1,INPUTS!$D$63:$X$64,2,FALSE)/IF(BR$7=$B450,(13-MONTH($D450)),12),0)</f>
        <v>0</v>
      </c>
      <c r="BS450" s="229">
        <f>IF(AND(BS$7&lt;=$B450+$D$4,BS$9&gt;=$D450),$E450*HLOOKUP(BS$7-$B450+1,INPUTS!$D$63:$X$64,2,FALSE)/IF(BS$7=$B450,(13-MONTH($D450)),12),0)</f>
        <v>0</v>
      </c>
      <c r="BT450" s="229">
        <f>IF(AND(BT$7&lt;=$B450+$D$4,BT$9&gt;=$D450),$E450*HLOOKUP(BT$7-$B450+1,INPUTS!$D$63:$X$64,2,FALSE)/IF(BT$7=$B450,(13-MONTH($D450)),12),0)</f>
        <v>0</v>
      </c>
      <c r="BU450" s="229">
        <f>IF(AND(BU$7&lt;=$B450+$D$4,BU$9&gt;=$D450),$E450*HLOOKUP(BU$7-$B450+1,INPUTS!$D$63:$X$64,2,FALSE)/IF(BU$7=$B450,(13-MONTH($D450)),12),0)</f>
        <v>0</v>
      </c>
      <c r="BV450" s="229">
        <f>IF(AND(BV$7&lt;=$B450+$D$4,BV$9&gt;=$D450),$E450*HLOOKUP(BV$7-$B450+1,INPUTS!$D$63:$X$64,2,FALSE)/IF(BV$7=$B450,(13-MONTH($D450)),12),0)</f>
        <v>0</v>
      </c>
      <c r="BW450" s="229">
        <f>IF(AND(BW$7&lt;=$B450+$D$4,BW$9&gt;=$D450),$E450*HLOOKUP(BW$7-$B450+1,INPUTS!$D$63:$X$64,2,FALSE)/IF(BW$7=$B450,(13-MONTH($D450)),12),0)</f>
        <v>0</v>
      </c>
      <c r="BX450" s="229">
        <f>IF(AND(BX$7&lt;=$B450+$D$4,BX$9&gt;=$D450),$E450*HLOOKUP(BX$7-$B450+1,INPUTS!$D$63:$X$64,2,FALSE)/IF(BX$7=$B450,(13-MONTH($D450)),12),0)</f>
        <v>0</v>
      </c>
      <c r="BY450" s="229">
        <f>IF(AND(BY$7&lt;=$B450+$D$4,BY$9&gt;=$D450),$E450*HLOOKUP(BY$7-$B450+1,INPUTS!$D$63:$X$64,2,FALSE)/IF(BY$7=$B450,(13-MONTH($D450)),12),0)</f>
        <v>0</v>
      </c>
      <c r="BZ450" s="229">
        <f>IF(AND(BZ$7&lt;=$B450+$D$4,BZ$9&gt;=$D450),$E450*HLOOKUP(BZ$7-$B450+1,INPUTS!$D$63:$X$64,2,FALSE)/IF(BZ$7=$B450,(13-MONTH($D450)),12),0)</f>
        <v>0</v>
      </c>
    </row>
    <row r="451" spans="1:78" x14ac:dyDescent="0.2">
      <c r="A451" s="7" t="str">
        <f t="shared" si="368"/>
        <v>Roll-in 10</v>
      </c>
      <c r="B451" s="7">
        <f>YEAR(D451)</f>
        <v>2023</v>
      </c>
      <c r="C451" s="7">
        <f t="shared" si="367"/>
        <v>60</v>
      </c>
      <c r="D451" s="165">
        <f t="shared" si="369"/>
        <v>45291</v>
      </c>
      <c r="E451" s="68">
        <f t="shared" si="366"/>
        <v>0</v>
      </c>
      <c r="F451" s="77"/>
      <c r="G451" s="229">
        <f>IF(AND(G$7&lt;=$B451+$D$4,G$9&gt;=$D451),$E451*HLOOKUP(G$7-$B451+1,INPUTS!$D$63:$X$64,2,FALSE)/IF(G$7=$B451,(13-MONTH($D451)),12),0)</f>
        <v>0</v>
      </c>
      <c r="H451" s="229">
        <f>IF(AND(H$7&lt;=$B451+$D$4,H$9&gt;=$D451),$E451*HLOOKUP(H$7-$B451+1,INPUTS!$D$63:$X$64,2,FALSE)/IF(H$7=$B451,(13-MONTH($D451)),12),0)</f>
        <v>0</v>
      </c>
      <c r="I451" s="229">
        <f>IF(AND(I$7&lt;=$B451+$D$4,I$9&gt;=$D451),$E451*HLOOKUP(I$7-$B451+1,INPUTS!$D$63:$X$64,2,FALSE)/IF(I$7=$B451,(13-MONTH($D451)),12),0)</f>
        <v>0</v>
      </c>
      <c r="J451" s="229">
        <f>IF(AND(J$7&lt;=$B451+$D$4,J$9&gt;=$D451),$E451*HLOOKUP(J$7-$B451+1,INPUTS!$D$63:$X$64,2,FALSE)/IF(J$7=$B451,(13-MONTH($D451)),12),0)</f>
        <v>0</v>
      </c>
      <c r="K451" s="229">
        <f>IF(AND(K$7&lt;=$B451+$D$4,K$9&gt;=$D451),$E451*HLOOKUP(K$7-$B451+1,INPUTS!$D$63:$X$64,2,FALSE)/IF(K$7=$B451,(13-MONTH($D451)),12),0)</f>
        <v>0</v>
      </c>
      <c r="L451" s="229">
        <f>IF(AND(L$7&lt;=$B451+$D$4,L$9&gt;=$D451),$E451*HLOOKUP(L$7-$B451+1,INPUTS!$D$63:$X$64,2,FALSE)/IF(L$7=$B451,(13-MONTH($D451)),12),0)</f>
        <v>0</v>
      </c>
      <c r="M451" s="229">
        <f>IF(AND(M$7&lt;=$B451+$D$4,M$9&gt;=$D451),$E451*HLOOKUP(M$7-$B451+1,INPUTS!$D$63:$X$64,2,FALSE)/IF(M$7=$B451,(13-MONTH($D451)),12),0)</f>
        <v>0</v>
      </c>
      <c r="N451" s="229">
        <f>IF(AND(N$7&lt;=$B451+$D$4,N$9&gt;=$D451),$E451*HLOOKUP(N$7-$B451+1,INPUTS!$D$63:$X$64,2,FALSE)/IF(N$7=$B451,(13-MONTH($D451)),12),0)</f>
        <v>0</v>
      </c>
      <c r="O451" s="229">
        <f>IF(AND(O$7&lt;=$B451+$D$4,O$9&gt;=$D451),$E451*HLOOKUP(O$7-$B451+1,INPUTS!$D$63:$X$64,2,FALSE)/IF(O$7=$B451,(13-MONTH($D451)),12),0)</f>
        <v>0</v>
      </c>
      <c r="P451" s="229">
        <f>IF(AND(P$7&lt;=$B451+$D$4,P$9&gt;=$D451),$E451*HLOOKUP(P$7-$B451+1,INPUTS!$D$63:$X$64,2,FALSE)/IF(P$7=$B451,(13-MONTH($D451)),12),0)</f>
        <v>0</v>
      </c>
      <c r="Q451" s="229">
        <f>IF(AND(Q$7&lt;=$B451+$D$4,Q$9&gt;=$D451),$E451*HLOOKUP(Q$7-$B451+1,INPUTS!$D$63:$X$64,2,FALSE)/IF(Q$7=$B451,(13-MONTH($D451)),12),0)</f>
        <v>0</v>
      </c>
      <c r="R451" s="229">
        <f>IF(AND(R$7&lt;=$B451+$D$4,R$9&gt;=$D451),$E451*HLOOKUP(R$7-$B451+1,INPUTS!$D$63:$X$64,2,FALSE)/IF(R$7=$B451,(13-MONTH($D451)),12),0)</f>
        <v>0</v>
      </c>
      <c r="S451" s="229">
        <f>IF(AND(S$7&lt;=$B451+$D$4,S$9&gt;=$D451),$E451*HLOOKUP(S$7-$B451+1,INPUTS!$D$63:$X$64,2,FALSE)/IF(S$7=$B451,(13-MONTH($D451)),12),0)</f>
        <v>0</v>
      </c>
      <c r="T451" s="229">
        <f>IF(AND(T$7&lt;=$B451+$D$4,T$9&gt;=$D451),$E451*HLOOKUP(T$7-$B451+1,INPUTS!$D$63:$X$64,2,FALSE)/IF(T$7=$B451,(13-MONTH($D451)),12),0)</f>
        <v>0</v>
      </c>
      <c r="U451" s="229">
        <f>IF(AND(U$7&lt;=$B451+$D$4,U$9&gt;=$D451),$E451*HLOOKUP(U$7-$B451+1,INPUTS!$D$63:$X$64,2,FALSE)/IF(U$7=$B451,(13-MONTH($D451)),12),0)</f>
        <v>0</v>
      </c>
      <c r="V451" s="229">
        <f>IF(AND(V$7&lt;=$B451+$D$4,V$9&gt;=$D451),$E451*HLOOKUP(V$7-$B451+1,INPUTS!$D$63:$X$64,2,FALSE)/IF(V$7=$B451,(13-MONTH($D451)),12),0)</f>
        <v>0</v>
      </c>
      <c r="W451" s="229">
        <f>IF(AND(W$7&lt;=$B451+$D$4,W$9&gt;=$D451),$E451*HLOOKUP(W$7-$B451+1,INPUTS!$D$63:$X$64,2,FALSE)/IF(W$7=$B451,(13-MONTH($D451)),12),0)</f>
        <v>0</v>
      </c>
      <c r="X451" s="229">
        <f>IF(AND(X$7&lt;=$B451+$D$4,X$9&gt;=$D451),$E451*HLOOKUP(X$7-$B451+1,INPUTS!$D$63:$X$64,2,FALSE)/IF(X$7=$B451,(13-MONTH($D451)),12),0)</f>
        <v>0</v>
      </c>
      <c r="Y451" s="229">
        <f>IF(AND(Y$7&lt;=$B451+$D$4,Y$9&gt;=$D451),$E451*HLOOKUP(Y$7-$B451+1,INPUTS!$D$63:$X$64,2,FALSE)/IF(Y$7=$B451,(13-MONTH($D451)),12),0)</f>
        <v>0</v>
      </c>
      <c r="Z451" s="229">
        <f>IF(AND(Z$7&lt;=$B451+$D$4,Z$9&gt;=$D451),$E451*HLOOKUP(Z$7-$B451+1,INPUTS!$D$63:$X$64,2,FALSE)/IF(Z$7=$B451,(13-MONTH($D451)),12),0)</f>
        <v>0</v>
      </c>
      <c r="AA451" s="229">
        <f>IF(AND(AA$7&lt;=$B451+$D$4,AA$9&gt;=$D451),$E451*HLOOKUP(AA$7-$B451+1,INPUTS!$D$63:$X$64,2,FALSE)/IF(AA$7=$B451,(13-MONTH($D451)),12),0)</f>
        <v>0</v>
      </c>
      <c r="AB451" s="229">
        <f>IF(AND(AB$7&lt;=$B451+$D$4,AB$9&gt;=$D451),$E451*HLOOKUP(AB$7-$B451+1,INPUTS!$D$63:$X$64,2,FALSE)/IF(AB$7=$B451,(13-MONTH($D451)),12),0)</f>
        <v>0</v>
      </c>
      <c r="AC451" s="229">
        <f>IF(AND(AC$7&lt;=$B451+$D$4,AC$9&gt;=$D451),$E451*HLOOKUP(AC$7-$B451+1,INPUTS!$D$63:$X$64,2,FALSE)/IF(AC$7=$B451,(13-MONTH($D451)),12),0)</f>
        <v>0</v>
      </c>
      <c r="AD451" s="229">
        <f>IF(AND(AD$7&lt;=$B451+$D$4,AD$9&gt;=$D451),$E451*HLOOKUP(AD$7-$B451+1,INPUTS!$D$63:$X$64,2,FALSE)/IF(AD$7=$B451,(13-MONTH($D451)),12),0)</f>
        <v>0</v>
      </c>
      <c r="AE451" s="229">
        <f>IF(AND(AE$7&lt;=$B451+$D$4,AE$9&gt;=$D451),$E451*HLOOKUP(AE$7-$B451+1,INPUTS!$D$63:$X$64,2,FALSE)/IF(AE$7=$B451,(13-MONTH($D451)),12),0)</f>
        <v>0</v>
      </c>
      <c r="AF451" s="229">
        <f>IF(AND(AF$7&lt;=$B451+$D$4,AF$9&gt;=$D451),$E451*HLOOKUP(AF$7-$B451+1,INPUTS!$D$63:$X$64,2,FALSE)/IF(AF$7=$B451,(13-MONTH($D451)),12),0)</f>
        <v>0</v>
      </c>
      <c r="AG451" s="229">
        <f>IF(AND(AG$7&lt;=$B451+$D$4,AG$9&gt;=$D451),$E451*HLOOKUP(AG$7-$B451+1,INPUTS!$D$63:$X$64,2,FALSE)/IF(AG$7=$B451,(13-MONTH($D451)),12),0)</f>
        <v>0</v>
      </c>
      <c r="AH451" s="229">
        <f>IF(AND(AH$7&lt;=$B451+$D$4,AH$9&gt;=$D451),$E451*HLOOKUP(AH$7-$B451+1,INPUTS!$D$63:$X$64,2,FALSE)/IF(AH$7=$B451,(13-MONTH($D451)),12),0)</f>
        <v>0</v>
      </c>
      <c r="AI451" s="229">
        <f>IF(AND(AI$7&lt;=$B451+$D$4,AI$9&gt;=$D451),$E451*HLOOKUP(AI$7-$B451+1,INPUTS!$D$63:$X$64,2,FALSE)/IF(AI$7=$B451,(13-MONTH($D451)),12),0)</f>
        <v>0</v>
      </c>
      <c r="AJ451" s="229">
        <f>IF(AND(AJ$7&lt;=$B451+$D$4,AJ$9&gt;=$D451),$E451*HLOOKUP(AJ$7-$B451+1,INPUTS!$D$63:$X$64,2,FALSE)/IF(AJ$7=$B451,(13-MONTH($D451)),12),0)</f>
        <v>0</v>
      </c>
      <c r="AK451" s="229">
        <f>IF(AND(AK$7&lt;=$B451+$D$4,AK$9&gt;=$D451),$E451*HLOOKUP(AK$7-$B451+1,INPUTS!$D$63:$X$64,2,FALSE)/IF(AK$7=$B451,(13-MONTH($D451)),12),0)</f>
        <v>0</v>
      </c>
      <c r="AL451" s="229">
        <f>IF(AND(AL$7&lt;=$B451+$D$4,AL$9&gt;=$D451),$E451*HLOOKUP(AL$7-$B451+1,INPUTS!$D$63:$X$64,2,FALSE)/IF(AL$7=$B451,(13-MONTH($D451)),12),0)</f>
        <v>0</v>
      </c>
      <c r="AM451" s="229">
        <f>IF(AND(AM$7&lt;=$B451+$D$4,AM$9&gt;=$D451),$E451*HLOOKUP(AM$7-$B451+1,INPUTS!$D$63:$X$64,2,FALSE)/IF(AM$7=$B451,(13-MONTH($D451)),12),0)</f>
        <v>0</v>
      </c>
      <c r="AN451" s="229">
        <f>IF(AND(AN$7&lt;=$B451+$D$4,AN$9&gt;=$D451),$E451*HLOOKUP(AN$7-$B451+1,INPUTS!$D$63:$X$64,2,FALSE)/IF(AN$7=$B451,(13-MONTH($D451)),12),0)</f>
        <v>0</v>
      </c>
      <c r="AO451" s="229">
        <f>IF(AND(AO$7&lt;=$B451+$D$4,AO$9&gt;=$D451),$E451*HLOOKUP(AO$7-$B451+1,INPUTS!$D$63:$X$64,2,FALSE)/IF(AO$7=$B451,(13-MONTH($D451)),12),0)</f>
        <v>0</v>
      </c>
      <c r="AP451" s="229">
        <f>IF(AND(AP$7&lt;=$B451+$D$4,AP$9&gt;=$D451),$E451*HLOOKUP(AP$7-$B451+1,INPUTS!$D$63:$X$64,2,FALSE)/IF(AP$7=$B451,(13-MONTH($D451)),12),0)</f>
        <v>0</v>
      </c>
      <c r="AQ451" s="229">
        <f>IF(AND(AQ$7&lt;=$B451+$D$4,AQ$9&gt;=$D451),$E451*HLOOKUP(AQ$7-$B451+1,INPUTS!$D$63:$X$64,2,FALSE)/IF(AQ$7=$B451,(13-MONTH($D451)),12),0)</f>
        <v>0</v>
      </c>
      <c r="AR451" s="229">
        <f>IF(AND(AR$7&lt;=$B451+$D$4,AR$9&gt;=$D451),$E451*HLOOKUP(AR$7-$B451+1,INPUTS!$D$63:$X$64,2,FALSE)/IF(AR$7=$B451,(13-MONTH($D451)),12),0)</f>
        <v>0</v>
      </c>
      <c r="AS451" s="229">
        <f>IF(AND(AS$7&lt;=$B451+$D$4,AS$9&gt;=$D451),$E451*HLOOKUP(AS$7-$B451+1,INPUTS!$D$63:$X$64,2,FALSE)/IF(AS$7=$B451,(13-MONTH($D451)),12),0)</f>
        <v>0</v>
      </c>
      <c r="AT451" s="229">
        <f>IF(AND(AT$7&lt;=$B451+$D$4,AT$9&gt;=$D451),$E451*HLOOKUP(AT$7-$B451+1,INPUTS!$D$63:$X$64,2,FALSE)/IF(AT$7=$B451,(13-MONTH($D451)),12),0)</f>
        <v>0</v>
      </c>
      <c r="AU451" s="229">
        <f>IF(AND(AU$7&lt;=$B451+$D$4,AU$9&gt;=$D451),$E451*HLOOKUP(AU$7-$B451+1,INPUTS!$D$63:$X$64,2,FALSE)/IF(AU$7=$B451,(13-MONTH($D451)),12),0)</f>
        <v>0</v>
      </c>
      <c r="AV451" s="229">
        <f>IF(AND(AV$7&lt;=$B451+$D$4,AV$9&gt;=$D451),$E451*HLOOKUP(AV$7-$B451+1,INPUTS!$D$63:$X$64,2,FALSE)/IF(AV$7=$B451,(13-MONTH($D451)),12),0)</f>
        <v>0</v>
      </c>
      <c r="AW451" s="229">
        <f>IF(AND(AW$7&lt;=$B451+$D$4,AW$9&gt;=$D451),$E451*HLOOKUP(AW$7-$B451+1,INPUTS!$D$63:$X$64,2,FALSE)/IF(AW$7=$B451,(13-MONTH($D451)),12),0)</f>
        <v>0</v>
      </c>
      <c r="AX451" s="229">
        <f>IF(AND(AX$7&lt;=$B451+$D$4,AX$9&gt;=$D451),$E451*HLOOKUP(AX$7-$B451+1,INPUTS!$D$63:$X$64,2,FALSE)/IF(AX$7=$B451,(13-MONTH($D451)),12),0)</f>
        <v>0</v>
      </c>
      <c r="AY451" s="229">
        <f>IF(AND(AY$7&lt;=$B451+$D$4,AY$9&gt;=$D451),$E451*HLOOKUP(AY$7-$B451+1,INPUTS!$D$63:$X$64,2,FALSE)/IF(AY$7=$B451,(13-MONTH($D451)),12),0)</f>
        <v>0</v>
      </c>
      <c r="AZ451" s="229">
        <f>IF(AND(AZ$7&lt;=$B451+$D$4,AZ$9&gt;=$D451),$E451*HLOOKUP(AZ$7-$B451+1,INPUTS!$D$63:$X$64,2,FALSE)/IF(AZ$7=$B451,(13-MONTH($D451)),12),0)</f>
        <v>0</v>
      </c>
      <c r="BA451" s="229">
        <f>IF(AND(BA$7&lt;=$B451+$D$4,BA$9&gt;=$D451),$E451*HLOOKUP(BA$7-$B451+1,INPUTS!$D$63:$X$64,2,FALSE)/IF(BA$7=$B451,(13-MONTH($D451)),12),0)</f>
        <v>0</v>
      </c>
      <c r="BB451" s="229">
        <f>IF(AND(BB$7&lt;=$B451+$D$4,BB$9&gt;=$D451),$E451*HLOOKUP(BB$7-$B451+1,INPUTS!$D$63:$X$64,2,FALSE)/IF(BB$7=$B451,(13-MONTH($D451)),12),0)</f>
        <v>0</v>
      </c>
      <c r="BC451" s="229">
        <f>IF(AND(BC$7&lt;=$B451+$D$4,BC$9&gt;=$D451),$E451*HLOOKUP(BC$7-$B451+1,INPUTS!$D$63:$X$64,2,FALSE)/IF(BC$7=$B451,(13-MONTH($D451)),12),0)</f>
        <v>0</v>
      </c>
      <c r="BD451" s="229">
        <f>IF(AND(BD$7&lt;=$B451+$D$4,BD$9&gt;=$D451),$E451*HLOOKUP(BD$7-$B451+1,INPUTS!$D$63:$X$64,2,FALSE)/IF(BD$7=$B451,(13-MONTH($D451)),12),0)</f>
        <v>0</v>
      </c>
      <c r="BE451" s="229">
        <f>IF(AND(BE$7&lt;=$B451+$D$4,BE$9&gt;=$D451),$E451*HLOOKUP(BE$7-$B451+1,INPUTS!$D$63:$X$64,2,FALSE)/IF(BE$7=$B451,(13-MONTH($D451)),12),0)</f>
        <v>0</v>
      </c>
      <c r="BF451" s="229">
        <f>IF(AND(BF$7&lt;=$B451+$D$4,BF$9&gt;=$D451),$E451*HLOOKUP(BF$7-$B451+1,INPUTS!$D$63:$X$64,2,FALSE)/IF(BF$7=$B451,(13-MONTH($D451)),12),0)</f>
        <v>0</v>
      </c>
      <c r="BG451" s="229">
        <f>IF(AND(BG$7&lt;=$B451+$D$4,BG$9&gt;=$D451),$E451*HLOOKUP(BG$7-$B451+1,INPUTS!$D$63:$X$64,2,FALSE)/IF(BG$7=$B451,(13-MONTH($D451)),12),0)</f>
        <v>0</v>
      </c>
      <c r="BH451" s="229">
        <f>IF(AND(BH$7&lt;=$B451+$D$4,BH$9&gt;=$D451),$E451*HLOOKUP(BH$7-$B451+1,INPUTS!$D$63:$X$64,2,FALSE)/IF(BH$7=$B451,(13-MONTH($D451)),12),0)</f>
        <v>0</v>
      </c>
      <c r="BI451" s="229">
        <f>IF(AND(BI$7&lt;=$B451+$D$4,BI$9&gt;=$D451),$E451*HLOOKUP(BI$7-$B451+1,INPUTS!$D$63:$X$64,2,FALSE)/IF(BI$7=$B451,(13-MONTH($D451)),12),0)</f>
        <v>0</v>
      </c>
      <c r="BJ451" s="229">
        <f>IF(AND(BJ$7&lt;=$B451+$D$4,BJ$9&gt;=$D451),$E451*HLOOKUP(BJ$7-$B451+1,INPUTS!$D$63:$X$64,2,FALSE)/IF(BJ$7=$B451,(13-MONTH($D451)),12),0)</f>
        <v>0</v>
      </c>
      <c r="BK451" s="229">
        <f>IF(AND(BK$7&lt;=$B451+$D$4,BK$9&gt;=$D451),$E451*HLOOKUP(BK$7-$B451+1,INPUTS!$D$63:$X$64,2,FALSE)/IF(BK$7=$B451,(13-MONTH($D451)),12),0)</f>
        <v>0</v>
      </c>
      <c r="BL451" s="229">
        <f>IF(AND(BL$7&lt;=$B451+$D$4,BL$9&gt;=$D451),$E451*HLOOKUP(BL$7-$B451+1,INPUTS!$D$63:$X$64,2,FALSE)/IF(BL$7=$B451,(13-MONTH($D451)),12),0)</f>
        <v>0</v>
      </c>
      <c r="BM451" s="229">
        <f>IF(AND(BM$7&lt;=$B451+$D$4,BM$9&gt;=$D451),$E451*HLOOKUP(BM$7-$B451+1,INPUTS!$D$63:$X$64,2,FALSE)/IF(BM$7=$B451,(13-MONTH($D451)),12),0)</f>
        <v>0</v>
      </c>
      <c r="BN451" s="229">
        <f>IF(AND(BN$7&lt;=$B451+$D$4,BN$9&gt;=$D451),$E451*HLOOKUP(BN$7-$B451+1,INPUTS!$D$63:$X$64,2,FALSE)/IF(BN$7=$B451,(13-MONTH($D451)),12),0)</f>
        <v>0</v>
      </c>
      <c r="BO451" s="229">
        <f>IF(AND(BO$7&lt;=$B451+$D$4,BO$9&gt;=$D451),$E451*HLOOKUP(BO$7-$B451+1,INPUTS!$D$63:$X$64,2,FALSE)/IF(BO$7=$B451,(13-MONTH($D451)),12),0)</f>
        <v>0</v>
      </c>
      <c r="BP451" s="229">
        <f>IF(AND(BP$7&lt;=$B451+$D$4,BP$9&gt;=$D451),$E451*HLOOKUP(BP$7-$B451+1,INPUTS!$D$63:$X$64,2,FALSE)/IF(BP$7=$B451,(13-MONTH($D451)),12),0)</f>
        <v>0</v>
      </c>
      <c r="BQ451" s="229">
        <f>IF(AND(BQ$7&lt;=$B451+$D$4,BQ$9&gt;=$D451),$E451*HLOOKUP(BQ$7-$B451+1,INPUTS!$D$63:$X$64,2,FALSE)/IF(BQ$7=$B451,(13-MONTH($D451)),12),0)</f>
        <v>0</v>
      </c>
      <c r="BR451" s="229">
        <f>IF(AND(BR$7&lt;=$B451+$D$4,BR$9&gt;=$D451),$E451*HLOOKUP(BR$7-$B451+1,INPUTS!$D$63:$X$64,2,FALSE)/IF(BR$7=$B451,(13-MONTH($D451)),12),0)</f>
        <v>0</v>
      </c>
      <c r="BS451" s="229">
        <f>IF(AND(BS$7&lt;=$B451+$D$4,BS$9&gt;=$D451),$E451*HLOOKUP(BS$7-$B451+1,INPUTS!$D$63:$X$64,2,FALSE)/IF(BS$7=$B451,(13-MONTH($D451)),12),0)</f>
        <v>0</v>
      </c>
      <c r="BT451" s="229">
        <f>IF(AND(BT$7&lt;=$B451+$D$4,BT$9&gt;=$D451),$E451*HLOOKUP(BT$7-$B451+1,INPUTS!$D$63:$X$64,2,FALSE)/IF(BT$7=$B451,(13-MONTH($D451)),12),0)</f>
        <v>0</v>
      </c>
      <c r="BU451" s="229">
        <f>IF(AND(BU$7&lt;=$B451+$D$4,BU$9&gt;=$D451),$E451*HLOOKUP(BU$7-$B451+1,INPUTS!$D$63:$X$64,2,FALSE)/IF(BU$7=$B451,(13-MONTH($D451)),12),0)</f>
        <v>0</v>
      </c>
      <c r="BV451" s="229">
        <f>IF(AND(BV$7&lt;=$B451+$D$4,BV$9&gt;=$D451),$E451*HLOOKUP(BV$7-$B451+1,INPUTS!$D$63:$X$64,2,FALSE)/IF(BV$7=$B451,(13-MONTH($D451)),12),0)</f>
        <v>0</v>
      </c>
      <c r="BW451" s="229">
        <f>IF(AND(BW$7&lt;=$B451+$D$4,BW$9&gt;=$D451),$E451*HLOOKUP(BW$7-$B451+1,INPUTS!$D$63:$X$64,2,FALSE)/IF(BW$7=$B451,(13-MONTH($D451)),12),0)</f>
        <v>0</v>
      </c>
      <c r="BX451" s="229">
        <f>IF(AND(BX$7&lt;=$B451+$D$4,BX$9&gt;=$D451),$E451*HLOOKUP(BX$7-$B451+1,INPUTS!$D$63:$X$64,2,FALSE)/IF(BX$7=$B451,(13-MONTH($D451)),12),0)</f>
        <v>0</v>
      </c>
      <c r="BY451" s="229">
        <f>IF(AND(BY$7&lt;=$B451+$D$4,BY$9&gt;=$D451),$E451*HLOOKUP(BY$7-$B451+1,INPUTS!$D$63:$X$64,2,FALSE)/IF(BY$7=$B451,(13-MONTH($D451)),12),0)</f>
        <v>0</v>
      </c>
      <c r="BZ451" s="229">
        <f>IF(AND(BZ$7&lt;=$B451+$D$4,BZ$9&gt;=$D451),$E451*HLOOKUP(BZ$7-$B451+1,INPUTS!$D$63:$X$64,2,FALSE)/IF(BZ$7=$B451,(13-MONTH($D451)),12),0)</f>
        <v>0</v>
      </c>
    </row>
    <row r="452" spans="1:78" x14ac:dyDescent="0.2">
      <c r="A452" s="7" t="str">
        <f t="shared" ref="A452:A463" si="370">A72</f>
        <v>Roll-in 10</v>
      </c>
      <c r="B452" s="7">
        <f t="shared" ref="B452:B463" si="371">YEAR(D452)</f>
        <v>2024</v>
      </c>
      <c r="C452" s="7">
        <f t="shared" si="367"/>
        <v>61</v>
      </c>
      <c r="D452" s="165">
        <f t="shared" ref="D452:D463" si="372">D72</f>
        <v>45322</v>
      </c>
      <c r="E452" s="68">
        <f t="shared" si="366"/>
        <v>0</v>
      </c>
      <c r="F452" s="77"/>
      <c r="G452" s="229">
        <f>IF(AND(G$7&lt;=$B452+$D$4,G$9&gt;=$D452),$E452*HLOOKUP(G$7-$B452+1,INPUTS!$D$63:$X$64,2,FALSE)/IF(G$7=$B452,(13-MONTH($D452)),12),0)</f>
        <v>0</v>
      </c>
      <c r="H452" s="229">
        <f>IF(AND(H$7&lt;=$B452+$D$4,H$9&gt;=$D452),$E452*HLOOKUP(H$7-$B452+1,INPUTS!$D$63:$X$64,2,FALSE)/IF(H$7=$B452,(13-MONTH($D452)),12),0)</f>
        <v>0</v>
      </c>
      <c r="I452" s="229">
        <f>IF(AND(I$7&lt;=$B452+$D$4,I$9&gt;=$D452),$E452*HLOOKUP(I$7-$B452+1,INPUTS!$D$63:$X$64,2,FALSE)/IF(I$7=$B452,(13-MONTH($D452)),12),0)</f>
        <v>0</v>
      </c>
      <c r="J452" s="229">
        <f>IF(AND(J$7&lt;=$B452+$D$4,J$9&gt;=$D452),$E452*HLOOKUP(J$7-$B452+1,INPUTS!$D$63:$X$64,2,FALSE)/IF(J$7=$B452,(13-MONTH($D452)),12),0)</f>
        <v>0</v>
      </c>
      <c r="K452" s="229">
        <f>IF(AND(K$7&lt;=$B452+$D$4,K$9&gt;=$D452),$E452*HLOOKUP(K$7-$B452+1,INPUTS!$D$63:$X$64,2,FALSE)/IF(K$7=$B452,(13-MONTH($D452)),12),0)</f>
        <v>0</v>
      </c>
      <c r="L452" s="229">
        <f>IF(AND(L$7&lt;=$B452+$D$4,L$9&gt;=$D452),$E452*HLOOKUP(L$7-$B452+1,INPUTS!$D$63:$X$64,2,FALSE)/IF(L$7=$B452,(13-MONTH($D452)),12),0)</f>
        <v>0</v>
      </c>
      <c r="M452" s="229">
        <f>IF(AND(M$7&lt;=$B452+$D$4,M$9&gt;=$D452),$E452*HLOOKUP(M$7-$B452+1,INPUTS!$D$63:$X$64,2,FALSE)/IF(M$7=$B452,(13-MONTH($D452)),12),0)</f>
        <v>0</v>
      </c>
      <c r="N452" s="229">
        <f>IF(AND(N$7&lt;=$B452+$D$4,N$9&gt;=$D452),$E452*HLOOKUP(N$7-$B452+1,INPUTS!$D$63:$X$64,2,FALSE)/IF(N$7=$B452,(13-MONTH($D452)),12),0)</f>
        <v>0</v>
      </c>
      <c r="O452" s="229">
        <f>IF(AND(O$7&lt;=$B452+$D$4,O$9&gt;=$D452),$E452*HLOOKUP(O$7-$B452+1,INPUTS!$D$63:$X$64,2,FALSE)/IF(O$7=$B452,(13-MONTH($D452)),12),0)</f>
        <v>0</v>
      </c>
      <c r="P452" s="229">
        <f>IF(AND(P$7&lt;=$B452+$D$4,P$9&gt;=$D452),$E452*HLOOKUP(P$7-$B452+1,INPUTS!$D$63:$X$64,2,FALSE)/IF(P$7=$B452,(13-MONTH($D452)),12),0)</f>
        <v>0</v>
      </c>
      <c r="Q452" s="229">
        <f>IF(AND(Q$7&lt;=$B452+$D$4,Q$9&gt;=$D452),$E452*HLOOKUP(Q$7-$B452+1,INPUTS!$D$63:$X$64,2,FALSE)/IF(Q$7=$B452,(13-MONTH($D452)),12),0)</f>
        <v>0</v>
      </c>
      <c r="R452" s="229">
        <f>IF(AND(R$7&lt;=$B452+$D$4,R$9&gt;=$D452),$E452*HLOOKUP(R$7-$B452+1,INPUTS!$D$63:$X$64,2,FALSE)/IF(R$7=$B452,(13-MONTH($D452)),12),0)</f>
        <v>0</v>
      </c>
      <c r="S452" s="229">
        <f>IF(AND(S$7&lt;=$B452+$D$4,S$9&gt;=$D452),$E452*HLOOKUP(S$7-$B452+1,INPUTS!$D$63:$X$64,2,FALSE)/IF(S$7=$B452,(13-MONTH($D452)),12),0)</f>
        <v>0</v>
      </c>
      <c r="T452" s="229">
        <f>IF(AND(T$7&lt;=$B452+$D$4,T$9&gt;=$D452),$E452*HLOOKUP(T$7-$B452+1,INPUTS!$D$63:$X$64,2,FALSE)/IF(T$7=$B452,(13-MONTH($D452)),12),0)</f>
        <v>0</v>
      </c>
      <c r="U452" s="229">
        <f>IF(AND(U$7&lt;=$B452+$D$4,U$9&gt;=$D452),$E452*HLOOKUP(U$7-$B452+1,INPUTS!$D$63:$X$64,2,FALSE)/IF(U$7=$B452,(13-MONTH($D452)),12),0)</f>
        <v>0</v>
      </c>
      <c r="V452" s="229">
        <f>IF(AND(V$7&lt;=$B452+$D$4,V$9&gt;=$D452),$E452*HLOOKUP(V$7-$B452+1,INPUTS!$D$63:$X$64,2,FALSE)/IF(V$7=$B452,(13-MONTH($D452)),12),0)</f>
        <v>0</v>
      </c>
      <c r="W452" s="229">
        <f>IF(AND(W$7&lt;=$B452+$D$4,W$9&gt;=$D452),$E452*HLOOKUP(W$7-$B452+1,INPUTS!$D$63:$X$64,2,FALSE)/IF(W$7=$B452,(13-MONTH($D452)),12),0)</f>
        <v>0</v>
      </c>
      <c r="X452" s="229">
        <f>IF(AND(X$7&lt;=$B452+$D$4,X$9&gt;=$D452),$E452*HLOOKUP(X$7-$B452+1,INPUTS!$D$63:$X$64,2,FALSE)/IF(X$7=$B452,(13-MONTH($D452)),12),0)</f>
        <v>0</v>
      </c>
      <c r="Y452" s="229">
        <f>IF(AND(Y$7&lt;=$B452+$D$4,Y$9&gt;=$D452),$E452*HLOOKUP(Y$7-$B452+1,INPUTS!$D$63:$X$64,2,FALSE)/IF(Y$7=$B452,(13-MONTH($D452)),12),0)</f>
        <v>0</v>
      </c>
      <c r="Z452" s="229">
        <f>IF(AND(Z$7&lt;=$B452+$D$4,Z$9&gt;=$D452),$E452*HLOOKUP(Z$7-$B452+1,INPUTS!$D$63:$X$64,2,FALSE)/IF(Z$7=$B452,(13-MONTH($D452)),12),0)</f>
        <v>0</v>
      </c>
      <c r="AA452" s="229">
        <f>IF(AND(AA$7&lt;=$B452+$D$4,AA$9&gt;=$D452),$E452*HLOOKUP(AA$7-$B452+1,INPUTS!$D$63:$X$64,2,FALSE)/IF(AA$7=$B452,(13-MONTH($D452)),12),0)</f>
        <v>0</v>
      </c>
      <c r="AB452" s="229">
        <f>IF(AND(AB$7&lt;=$B452+$D$4,AB$9&gt;=$D452),$E452*HLOOKUP(AB$7-$B452+1,INPUTS!$D$63:$X$64,2,FALSE)/IF(AB$7=$B452,(13-MONTH($D452)),12),0)</f>
        <v>0</v>
      </c>
      <c r="AC452" s="229">
        <f>IF(AND(AC$7&lt;=$B452+$D$4,AC$9&gt;=$D452),$E452*HLOOKUP(AC$7-$B452+1,INPUTS!$D$63:$X$64,2,FALSE)/IF(AC$7=$B452,(13-MONTH($D452)),12),0)</f>
        <v>0</v>
      </c>
      <c r="AD452" s="229">
        <f>IF(AND(AD$7&lt;=$B452+$D$4,AD$9&gt;=$D452),$E452*HLOOKUP(AD$7-$B452+1,INPUTS!$D$63:$X$64,2,FALSE)/IF(AD$7=$B452,(13-MONTH($D452)),12),0)</f>
        <v>0</v>
      </c>
      <c r="AE452" s="229">
        <f>IF(AND(AE$7&lt;=$B452+$D$4,AE$9&gt;=$D452),$E452*HLOOKUP(AE$7-$B452+1,INPUTS!$D$63:$X$64,2,FALSE)/IF(AE$7=$B452,(13-MONTH($D452)),12),0)</f>
        <v>0</v>
      </c>
      <c r="AF452" s="229">
        <f>IF(AND(AF$7&lt;=$B452+$D$4,AF$9&gt;=$D452),$E452*HLOOKUP(AF$7-$B452+1,INPUTS!$D$63:$X$64,2,FALSE)/IF(AF$7=$B452,(13-MONTH($D452)),12),0)</f>
        <v>0</v>
      </c>
      <c r="AG452" s="229">
        <f>IF(AND(AG$7&lt;=$B452+$D$4,AG$9&gt;=$D452),$E452*HLOOKUP(AG$7-$B452+1,INPUTS!$D$63:$X$64,2,FALSE)/IF(AG$7=$B452,(13-MONTH($D452)),12),0)</f>
        <v>0</v>
      </c>
      <c r="AH452" s="229">
        <f>IF(AND(AH$7&lt;=$B452+$D$4,AH$9&gt;=$D452),$E452*HLOOKUP(AH$7-$B452+1,INPUTS!$D$63:$X$64,2,FALSE)/IF(AH$7=$B452,(13-MONTH($D452)),12),0)</f>
        <v>0</v>
      </c>
      <c r="AI452" s="229">
        <f>IF(AND(AI$7&lt;=$B452+$D$4,AI$9&gt;=$D452),$E452*HLOOKUP(AI$7-$B452+1,INPUTS!$D$63:$X$64,2,FALSE)/IF(AI$7=$B452,(13-MONTH($D452)),12),0)</f>
        <v>0</v>
      </c>
      <c r="AJ452" s="229">
        <f>IF(AND(AJ$7&lt;=$B452+$D$4,AJ$9&gt;=$D452),$E452*HLOOKUP(AJ$7-$B452+1,INPUTS!$D$63:$X$64,2,FALSE)/IF(AJ$7=$B452,(13-MONTH($D452)),12),0)</f>
        <v>0</v>
      </c>
      <c r="AK452" s="229">
        <f>IF(AND(AK$7&lt;=$B452+$D$4,AK$9&gt;=$D452),$E452*HLOOKUP(AK$7-$B452+1,INPUTS!$D$63:$X$64,2,FALSE)/IF(AK$7=$B452,(13-MONTH($D452)),12),0)</f>
        <v>0</v>
      </c>
      <c r="AL452" s="229">
        <f>IF(AND(AL$7&lt;=$B452+$D$4,AL$9&gt;=$D452),$E452*HLOOKUP(AL$7-$B452+1,INPUTS!$D$63:$X$64,2,FALSE)/IF(AL$7=$B452,(13-MONTH($D452)),12),0)</f>
        <v>0</v>
      </c>
      <c r="AM452" s="229">
        <f>IF(AND(AM$7&lt;=$B452+$D$4,AM$9&gt;=$D452),$E452*HLOOKUP(AM$7-$B452+1,INPUTS!$D$63:$X$64,2,FALSE)/IF(AM$7=$B452,(13-MONTH($D452)),12),0)</f>
        <v>0</v>
      </c>
      <c r="AN452" s="229">
        <f>IF(AND(AN$7&lt;=$B452+$D$4,AN$9&gt;=$D452),$E452*HLOOKUP(AN$7-$B452+1,INPUTS!$D$63:$X$64,2,FALSE)/IF(AN$7=$B452,(13-MONTH($D452)),12),0)</f>
        <v>0</v>
      </c>
      <c r="AO452" s="229">
        <f>IF(AND(AO$7&lt;=$B452+$D$4,AO$9&gt;=$D452),$E452*HLOOKUP(AO$7-$B452+1,INPUTS!$D$63:$X$64,2,FALSE)/IF(AO$7=$B452,(13-MONTH($D452)),12),0)</f>
        <v>0</v>
      </c>
      <c r="AP452" s="229">
        <f>IF(AND(AP$7&lt;=$B452+$D$4,AP$9&gt;=$D452),$E452*HLOOKUP(AP$7-$B452+1,INPUTS!$D$63:$X$64,2,FALSE)/IF(AP$7=$B452,(13-MONTH($D452)),12),0)</f>
        <v>0</v>
      </c>
      <c r="AQ452" s="229">
        <f>IF(AND(AQ$7&lt;=$B452+$D$4,AQ$9&gt;=$D452),$E452*HLOOKUP(AQ$7-$B452+1,INPUTS!$D$63:$X$64,2,FALSE)/IF(AQ$7=$B452,(13-MONTH($D452)),12),0)</f>
        <v>0</v>
      </c>
      <c r="AR452" s="229">
        <f>IF(AND(AR$7&lt;=$B452+$D$4,AR$9&gt;=$D452),$E452*HLOOKUP(AR$7-$B452+1,INPUTS!$D$63:$X$64,2,FALSE)/IF(AR$7=$B452,(13-MONTH($D452)),12),0)</f>
        <v>0</v>
      </c>
      <c r="AS452" s="229">
        <f>IF(AND(AS$7&lt;=$B452+$D$4,AS$9&gt;=$D452),$E452*HLOOKUP(AS$7-$B452+1,INPUTS!$D$63:$X$64,2,FALSE)/IF(AS$7=$B452,(13-MONTH($D452)),12),0)</f>
        <v>0</v>
      </c>
      <c r="AT452" s="229">
        <f>IF(AND(AT$7&lt;=$B452+$D$4,AT$9&gt;=$D452),$E452*HLOOKUP(AT$7-$B452+1,INPUTS!$D$63:$X$64,2,FALSE)/IF(AT$7=$B452,(13-MONTH($D452)),12),0)</f>
        <v>0</v>
      </c>
      <c r="AU452" s="229">
        <f>IF(AND(AU$7&lt;=$B452+$D$4,AU$9&gt;=$D452),$E452*HLOOKUP(AU$7-$B452+1,INPUTS!$D$63:$X$64,2,FALSE)/IF(AU$7=$B452,(13-MONTH($D452)),12),0)</f>
        <v>0</v>
      </c>
      <c r="AV452" s="229">
        <f>IF(AND(AV$7&lt;=$B452+$D$4,AV$9&gt;=$D452),$E452*HLOOKUP(AV$7-$B452+1,INPUTS!$D$63:$X$64,2,FALSE)/IF(AV$7=$B452,(13-MONTH($D452)),12),0)</f>
        <v>0</v>
      </c>
      <c r="AW452" s="229">
        <f>IF(AND(AW$7&lt;=$B452+$D$4,AW$9&gt;=$D452),$E452*HLOOKUP(AW$7-$B452+1,INPUTS!$D$63:$X$64,2,FALSE)/IF(AW$7=$B452,(13-MONTH($D452)),12),0)</f>
        <v>0</v>
      </c>
      <c r="AX452" s="229">
        <f>IF(AND(AX$7&lt;=$B452+$D$4,AX$9&gt;=$D452),$E452*HLOOKUP(AX$7-$B452+1,INPUTS!$D$63:$X$64,2,FALSE)/IF(AX$7=$B452,(13-MONTH($D452)),12),0)</f>
        <v>0</v>
      </c>
      <c r="AY452" s="229">
        <f>IF(AND(AY$7&lt;=$B452+$D$4,AY$9&gt;=$D452),$E452*HLOOKUP(AY$7-$B452+1,INPUTS!$D$63:$X$64,2,FALSE)/IF(AY$7=$B452,(13-MONTH($D452)),12),0)</f>
        <v>0</v>
      </c>
      <c r="AZ452" s="229">
        <f>IF(AND(AZ$7&lt;=$B452+$D$4,AZ$9&gt;=$D452),$E452*HLOOKUP(AZ$7-$B452+1,INPUTS!$D$63:$X$64,2,FALSE)/IF(AZ$7=$B452,(13-MONTH($D452)),12),0)</f>
        <v>0</v>
      </c>
      <c r="BA452" s="229">
        <f>IF(AND(BA$7&lt;=$B452+$D$4,BA$9&gt;=$D452),$E452*HLOOKUP(BA$7-$B452+1,INPUTS!$D$63:$X$64,2,FALSE)/IF(BA$7=$B452,(13-MONTH($D452)),12),0)</f>
        <v>0</v>
      </c>
      <c r="BB452" s="229">
        <f>IF(AND(BB$7&lt;=$B452+$D$4,BB$9&gt;=$D452),$E452*HLOOKUP(BB$7-$B452+1,INPUTS!$D$63:$X$64,2,FALSE)/IF(BB$7=$B452,(13-MONTH($D452)),12),0)</f>
        <v>0</v>
      </c>
      <c r="BC452" s="229">
        <f>IF(AND(BC$7&lt;=$B452+$D$4,BC$9&gt;=$D452),$E452*HLOOKUP(BC$7-$B452+1,INPUTS!$D$63:$X$64,2,FALSE)/IF(BC$7=$B452,(13-MONTH($D452)),12),0)</f>
        <v>0</v>
      </c>
      <c r="BD452" s="229">
        <f>IF(AND(BD$7&lt;=$B452+$D$4,BD$9&gt;=$D452),$E452*HLOOKUP(BD$7-$B452+1,INPUTS!$D$63:$X$64,2,FALSE)/IF(BD$7=$B452,(13-MONTH($D452)),12),0)</f>
        <v>0</v>
      </c>
      <c r="BE452" s="229">
        <f>IF(AND(BE$7&lt;=$B452+$D$4,BE$9&gt;=$D452),$E452*HLOOKUP(BE$7-$B452+1,INPUTS!$D$63:$X$64,2,FALSE)/IF(BE$7=$B452,(13-MONTH($D452)),12),0)</f>
        <v>0</v>
      </c>
      <c r="BF452" s="229">
        <f>IF(AND(BF$7&lt;=$B452+$D$4,BF$9&gt;=$D452),$E452*HLOOKUP(BF$7-$B452+1,INPUTS!$D$63:$X$64,2,FALSE)/IF(BF$7=$B452,(13-MONTH($D452)),12),0)</f>
        <v>0</v>
      </c>
      <c r="BG452" s="229">
        <f>IF(AND(BG$7&lt;=$B452+$D$4,BG$9&gt;=$D452),$E452*HLOOKUP(BG$7-$B452+1,INPUTS!$D$63:$X$64,2,FALSE)/IF(BG$7=$B452,(13-MONTH($D452)),12),0)</f>
        <v>0</v>
      </c>
      <c r="BH452" s="229">
        <f>IF(AND(BH$7&lt;=$B452+$D$4,BH$9&gt;=$D452),$E452*HLOOKUP(BH$7-$B452+1,INPUTS!$D$63:$X$64,2,FALSE)/IF(BH$7=$B452,(13-MONTH($D452)),12),0)</f>
        <v>0</v>
      </c>
      <c r="BI452" s="229">
        <f>IF(AND(BI$7&lt;=$B452+$D$4,BI$9&gt;=$D452),$E452*HLOOKUP(BI$7-$B452+1,INPUTS!$D$63:$X$64,2,FALSE)/IF(BI$7=$B452,(13-MONTH($D452)),12),0)</f>
        <v>0</v>
      </c>
      <c r="BJ452" s="229">
        <f>IF(AND(BJ$7&lt;=$B452+$D$4,BJ$9&gt;=$D452),$E452*HLOOKUP(BJ$7-$B452+1,INPUTS!$D$63:$X$64,2,FALSE)/IF(BJ$7=$B452,(13-MONTH($D452)),12),0)</f>
        <v>0</v>
      </c>
      <c r="BK452" s="229">
        <f>IF(AND(BK$7&lt;=$B452+$D$4,BK$9&gt;=$D452),$E452*HLOOKUP(BK$7-$B452+1,INPUTS!$D$63:$X$64,2,FALSE)/IF(BK$7=$B452,(13-MONTH($D452)),12),0)</f>
        <v>0</v>
      </c>
      <c r="BL452" s="229">
        <f>IF(AND(BL$7&lt;=$B452+$D$4,BL$9&gt;=$D452),$E452*HLOOKUP(BL$7-$B452+1,INPUTS!$D$63:$X$64,2,FALSE)/IF(BL$7=$B452,(13-MONTH($D452)),12),0)</f>
        <v>0</v>
      </c>
      <c r="BM452" s="229">
        <f>IF(AND(BM$7&lt;=$B452+$D$4,BM$9&gt;=$D452),$E452*HLOOKUP(BM$7-$B452+1,INPUTS!$D$63:$X$64,2,FALSE)/IF(BM$7=$B452,(13-MONTH($D452)),12),0)</f>
        <v>0</v>
      </c>
      <c r="BN452" s="229">
        <f>IF(AND(BN$7&lt;=$B452+$D$4,BN$9&gt;=$D452),$E452*HLOOKUP(BN$7-$B452+1,INPUTS!$D$63:$X$64,2,FALSE)/IF(BN$7=$B452,(13-MONTH($D452)),12),0)</f>
        <v>0</v>
      </c>
      <c r="BO452" s="229">
        <f>IF(AND(BO$7&lt;=$B452+$D$4,BO$9&gt;=$D452),$E452*HLOOKUP(BO$7-$B452+1,INPUTS!$D$63:$X$64,2,FALSE)/IF(BO$7=$B452,(13-MONTH($D452)),12),0)</f>
        <v>0</v>
      </c>
      <c r="BP452" s="229">
        <f>IF(AND(BP$7&lt;=$B452+$D$4,BP$9&gt;=$D452),$E452*HLOOKUP(BP$7-$B452+1,INPUTS!$D$63:$X$64,2,FALSE)/IF(BP$7=$B452,(13-MONTH($D452)),12),0)</f>
        <v>0</v>
      </c>
      <c r="BQ452" s="229">
        <f>IF(AND(BQ$7&lt;=$B452+$D$4,BQ$9&gt;=$D452),$E452*HLOOKUP(BQ$7-$B452+1,INPUTS!$D$63:$X$64,2,FALSE)/IF(BQ$7=$B452,(13-MONTH($D452)),12),0)</f>
        <v>0</v>
      </c>
      <c r="BR452" s="229">
        <f>IF(AND(BR$7&lt;=$B452+$D$4,BR$9&gt;=$D452),$E452*HLOOKUP(BR$7-$B452+1,INPUTS!$D$63:$X$64,2,FALSE)/IF(BR$7=$B452,(13-MONTH($D452)),12),0)</f>
        <v>0</v>
      </c>
      <c r="BS452" s="229">
        <f>IF(AND(BS$7&lt;=$B452+$D$4,BS$9&gt;=$D452),$E452*HLOOKUP(BS$7-$B452+1,INPUTS!$D$63:$X$64,2,FALSE)/IF(BS$7=$B452,(13-MONTH($D452)),12),0)</f>
        <v>0</v>
      </c>
      <c r="BT452" s="229">
        <f>IF(AND(BT$7&lt;=$B452+$D$4,BT$9&gt;=$D452),$E452*HLOOKUP(BT$7-$B452+1,INPUTS!$D$63:$X$64,2,FALSE)/IF(BT$7=$B452,(13-MONTH($D452)),12),0)</f>
        <v>0</v>
      </c>
      <c r="BU452" s="229">
        <f>IF(AND(BU$7&lt;=$B452+$D$4,BU$9&gt;=$D452),$E452*HLOOKUP(BU$7-$B452+1,INPUTS!$D$63:$X$64,2,FALSE)/IF(BU$7=$B452,(13-MONTH($D452)),12),0)</f>
        <v>0</v>
      </c>
      <c r="BV452" s="229">
        <f>IF(AND(BV$7&lt;=$B452+$D$4,BV$9&gt;=$D452),$E452*HLOOKUP(BV$7-$B452+1,INPUTS!$D$63:$X$64,2,FALSE)/IF(BV$7=$B452,(13-MONTH($D452)),12),0)</f>
        <v>0</v>
      </c>
      <c r="BW452" s="229">
        <f>IF(AND(BW$7&lt;=$B452+$D$4,BW$9&gt;=$D452),$E452*HLOOKUP(BW$7-$B452+1,INPUTS!$D$63:$X$64,2,FALSE)/IF(BW$7=$B452,(13-MONTH($D452)),12),0)</f>
        <v>0</v>
      </c>
      <c r="BX452" s="229">
        <f>IF(AND(BX$7&lt;=$B452+$D$4,BX$9&gt;=$D452),$E452*HLOOKUP(BX$7-$B452+1,INPUTS!$D$63:$X$64,2,FALSE)/IF(BX$7=$B452,(13-MONTH($D452)),12),0)</f>
        <v>0</v>
      </c>
      <c r="BY452" s="229">
        <f>IF(AND(BY$7&lt;=$B452+$D$4,BY$9&gt;=$D452),$E452*HLOOKUP(BY$7-$B452+1,INPUTS!$D$63:$X$64,2,FALSE)/IF(BY$7=$B452,(13-MONTH($D452)),12),0)</f>
        <v>0</v>
      </c>
      <c r="BZ452" s="229">
        <f>IF(AND(BZ$7&lt;=$B452+$D$4,BZ$9&gt;=$D452),$E452*HLOOKUP(BZ$7-$B452+1,INPUTS!$D$63:$X$64,2,FALSE)/IF(BZ$7=$B452,(13-MONTH($D452)),12),0)</f>
        <v>0</v>
      </c>
    </row>
    <row r="453" spans="1:78" x14ac:dyDescent="0.2">
      <c r="A453" s="7" t="str">
        <f t="shared" si="370"/>
        <v>Roll-in 10</v>
      </c>
      <c r="B453" s="7">
        <f t="shared" si="371"/>
        <v>2024</v>
      </c>
      <c r="C453" s="7">
        <f t="shared" si="367"/>
        <v>62</v>
      </c>
      <c r="D453" s="165">
        <f t="shared" si="372"/>
        <v>45351</v>
      </c>
      <c r="E453" s="68">
        <f t="shared" si="366"/>
        <v>0</v>
      </c>
      <c r="F453" s="77"/>
      <c r="G453" s="229">
        <f>IF(AND(G$7&lt;=$B453+$D$4,G$9&gt;=$D453),$E453*HLOOKUP(G$7-$B453+1,INPUTS!$D$63:$X$64,2,FALSE)/IF(G$7=$B453,(13-MONTH($D453)),12),0)</f>
        <v>0</v>
      </c>
      <c r="H453" s="229">
        <f>IF(AND(H$7&lt;=$B453+$D$4,H$9&gt;=$D453),$E453*HLOOKUP(H$7-$B453+1,INPUTS!$D$63:$X$64,2,FALSE)/IF(H$7=$B453,(13-MONTH($D453)),12),0)</f>
        <v>0</v>
      </c>
      <c r="I453" s="229">
        <f>IF(AND(I$7&lt;=$B453+$D$4,I$9&gt;=$D453),$E453*HLOOKUP(I$7-$B453+1,INPUTS!$D$63:$X$64,2,FALSE)/IF(I$7=$B453,(13-MONTH($D453)),12),0)</f>
        <v>0</v>
      </c>
      <c r="J453" s="229">
        <f>IF(AND(J$7&lt;=$B453+$D$4,J$9&gt;=$D453),$E453*HLOOKUP(J$7-$B453+1,INPUTS!$D$63:$X$64,2,FALSE)/IF(J$7=$B453,(13-MONTH($D453)),12),0)</f>
        <v>0</v>
      </c>
      <c r="K453" s="229">
        <f>IF(AND(K$7&lt;=$B453+$D$4,K$9&gt;=$D453),$E453*HLOOKUP(K$7-$B453+1,INPUTS!$D$63:$X$64,2,FALSE)/IF(K$7=$B453,(13-MONTH($D453)),12),0)</f>
        <v>0</v>
      </c>
      <c r="L453" s="229">
        <f>IF(AND(L$7&lt;=$B453+$D$4,L$9&gt;=$D453),$E453*HLOOKUP(L$7-$B453+1,INPUTS!$D$63:$X$64,2,FALSE)/IF(L$7=$B453,(13-MONTH($D453)),12),0)</f>
        <v>0</v>
      </c>
      <c r="M453" s="229">
        <f>IF(AND(M$7&lt;=$B453+$D$4,M$9&gt;=$D453),$E453*HLOOKUP(M$7-$B453+1,INPUTS!$D$63:$X$64,2,FALSE)/IF(M$7=$B453,(13-MONTH($D453)),12),0)</f>
        <v>0</v>
      </c>
      <c r="N453" s="229">
        <f>IF(AND(N$7&lt;=$B453+$D$4,N$9&gt;=$D453),$E453*HLOOKUP(N$7-$B453+1,INPUTS!$D$63:$X$64,2,FALSE)/IF(N$7=$B453,(13-MONTH($D453)),12),0)</f>
        <v>0</v>
      </c>
      <c r="O453" s="229">
        <f>IF(AND(O$7&lt;=$B453+$D$4,O$9&gt;=$D453),$E453*HLOOKUP(O$7-$B453+1,INPUTS!$D$63:$X$64,2,FALSE)/IF(O$7=$B453,(13-MONTH($D453)),12),0)</f>
        <v>0</v>
      </c>
      <c r="P453" s="229">
        <f>IF(AND(P$7&lt;=$B453+$D$4,P$9&gt;=$D453),$E453*HLOOKUP(P$7-$B453+1,INPUTS!$D$63:$X$64,2,FALSE)/IF(P$7=$B453,(13-MONTH($D453)),12),0)</f>
        <v>0</v>
      </c>
      <c r="Q453" s="229">
        <f>IF(AND(Q$7&lt;=$B453+$D$4,Q$9&gt;=$D453),$E453*HLOOKUP(Q$7-$B453+1,INPUTS!$D$63:$X$64,2,FALSE)/IF(Q$7=$B453,(13-MONTH($D453)),12),0)</f>
        <v>0</v>
      </c>
      <c r="R453" s="229">
        <f>IF(AND(R$7&lt;=$B453+$D$4,R$9&gt;=$D453),$E453*HLOOKUP(R$7-$B453+1,INPUTS!$D$63:$X$64,2,FALSE)/IF(R$7=$B453,(13-MONTH($D453)),12),0)</f>
        <v>0</v>
      </c>
      <c r="S453" s="229">
        <f>IF(AND(S$7&lt;=$B453+$D$4,S$9&gt;=$D453),$E453*HLOOKUP(S$7-$B453+1,INPUTS!$D$63:$X$64,2,FALSE)/IF(S$7=$B453,(13-MONTH($D453)),12),0)</f>
        <v>0</v>
      </c>
      <c r="T453" s="229">
        <f>IF(AND(T$7&lt;=$B453+$D$4,T$9&gt;=$D453),$E453*HLOOKUP(T$7-$B453+1,INPUTS!$D$63:$X$64,2,FALSE)/IF(T$7=$B453,(13-MONTH($D453)),12),0)</f>
        <v>0</v>
      </c>
      <c r="U453" s="229">
        <f>IF(AND(U$7&lt;=$B453+$D$4,U$9&gt;=$D453),$E453*HLOOKUP(U$7-$B453+1,INPUTS!$D$63:$X$64,2,FALSE)/IF(U$7=$B453,(13-MONTH($D453)),12),0)</f>
        <v>0</v>
      </c>
      <c r="V453" s="229">
        <f>IF(AND(V$7&lt;=$B453+$D$4,V$9&gt;=$D453),$E453*HLOOKUP(V$7-$B453+1,INPUTS!$D$63:$X$64,2,FALSE)/IF(V$7=$B453,(13-MONTH($D453)),12),0)</f>
        <v>0</v>
      </c>
      <c r="W453" s="229">
        <f>IF(AND(W$7&lt;=$B453+$D$4,W$9&gt;=$D453),$E453*HLOOKUP(W$7-$B453+1,INPUTS!$D$63:$X$64,2,FALSE)/IF(W$7=$B453,(13-MONTH($D453)),12),0)</f>
        <v>0</v>
      </c>
      <c r="X453" s="229">
        <f>IF(AND(X$7&lt;=$B453+$D$4,X$9&gt;=$D453),$E453*HLOOKUP(X$7-$B453+1,INPUTS!$D$63:$X$64,2,FALSE)/IF(X$7=$B453,(13-MONTH($D453)),12),0)</f>
        <v>0</v>
      </c>
      <c r="Y453" s="229">
        <f>IF(AND(Y$7&lt;=$B453+$D$4,Y$9&gt;=$D453),$E453*HLOOKUP(Y$7-$B453+1,INPUTS!$D$63:$X$64,2,FALSE)/IF(Y$7=$B453,(13-MONTH($D453)),12),0)</f>
        <v>0</v>
      </c>
      <c r="Z453" s="229">
        <f>IF(AND(Z$7&lt;=$B453+$D$4,Z$9&gt;=$D453),$E453*HLOOKUP(Z$7-$B453+1,INPUTS!$D$63:$X$64,2,FALSE)/IF(Z$7=$B453,(13-MONTH($D453)),12),0)</f>
        <v>0</v>
      </c>
      <c r="AA453" s="229">
        <f>IF(AND(AA$7&lt;=$B453+$D$4,AA$9&gt;=$D453),$E453*HLOOKUP(AA$7-$B453+1,INPUTS!$D$63:$X$64,2,FALSE)/IF(AA$7=$B453,(13-MONTH($D453)),12),0)</f>
        <v>0</v>
      </c>
      <c r="AB453" s="229">
        <f>IF(AND(AB$7&lt;=$B453+$D$4,AB$9&gt;=$D453),$E453*HLOOKUP(AB$7-$B453+1,INPUTS!$D$63:$X$64,2,FALSE)/IF(AB$7=$B453,(13-MONTH($D453)),12),0)</f>
        <v>0</v>
      </c>
      <c r="AC453" s="229">
        <f>IF(AND(AC$7&lt;=$B453+$D$4,AC$9&gt;=$D453),$E453*HLOOKUP(AC$7-$B453+1,INPUTS!$D$63:$X$64,2,FALSE)/IF(AC$7=$B453,(13-MONTH($D453)),12),0)</f>
        <v>0</v>
      </c>
      <c r="AD453" s="229">
        <f>IF(AND(AD$7&lt;=$B453+$D$4,AD$9&gt;=$D453),$E453*HLOOKUP(AD$7-$B453+1,INPUTS!$D$63:$X$64,2,FALSE)/IF(AD$7=$B453,(13-MONTH($D453)),12),0)</f>
        <v>0</v>
      </c>
      <c r="AE453" s="229">
        <f>IF(AND(AE$7&lt;=$B453+$D$4,AE$9&gt;=$D453),$E453*HLOOKUP(AE$7-$B453+1,INPUTS!$D$63:$X$64,2,FALSE)/IF(AE$7=$B453,(13-MONTH($D453)),12),0)</f>
        <v>0</v>
      </c>
      <c r="AF453" s="229">
        <f>IF(AND(AF$7&lt;=$B453+$D$4,AF$9&gt;=$D453),$E453*HLOOKUP(AF$7-$B453+1,INPUTS!$D$63:$X$64,2,FALSE)/IF(AF$7=$B453,(13-MONTH($D453)),12),0)</f>
        <v>0</v>
      </c>
      <c r="AG453" s="229">
        <f>IF(AND(AG$7&lt;=$B453+$D$4,AG$9&gt;=$D453),$E453*HLOOKUP(AG$7-$B453+1,INPUTS!$D$63:$X$64,2,FALSE)/IF(AG$7=$B453,(13-MONTH($D453)),12),0)</f>
        <v>0</v>
      </c>
      <c r="AH453" s="229">
        <f>IF(AND(AH$7&lt;=$B453+$D$4,AH$9&gt;=$D453),$E453*HLOOKUP(AH$7-$B453+1,INPUTS!$D$63:$X$64,2,FALSE)/IF(AH$7=$B453,(13-MONTH($D453)),12),0)</f>
        <v>0</v>
      </c>
      <c r="AI453" s="229">
        <f>IF(AND(AI$7&lt;=$B453+$D$4,AI$9&gt;=$D453),$E453*HLOOKUP(AI$7-$B453+1,INPUTS!$D$63:$X$64,2,FALSE)/IF(AI$7=$B453,(13-MONTH($D453)),12),0)</f>
        <v>0</v>
      </c>
      <c r="AJ453" s="229">
        <f>IF(AND(AJ$7&lt;=$B453+$D$4,AJ$9&gt;=$D453),$E453*HLOOKUP(AJ$7-$B453+1,INPUTS!$D$63:$X$64,2,FALSE)/IF(AJ$7=$B453,(13-MONTH($D453)),12),0)</f>
        <v>0</v>
      </c>
      <c r="AK453" s="229">
        <f>IF(AND(AK$7&lt;=$B453+$D$4,AK$9&gt;=$D453),$E453*HLOOKUP(AK$7-$B453+1,INPUTS!$D$63:$X$64,2,FALSE)/IF(AK$7=$B453,(13-MONTH($D453)),12),0)</f>
        <v>0</v>
      </c>
      <c r="AL453" s="229">
        <f>IF(AND(AL$7&lt;=$B453+$D$4,AL$9&gt;=$D453),$E453*HLOOKUP(AL$7-$B453+1,INPUTS!$D$63:$X$64,2,FALSE)/IF(AL$7=$B453,(13-MONTH($D453)),12),0)</f>
        <v>0</v>
      </c>
      <c r="AM453" s="229">
        <f>IF(AND(AM$7&lt;=$B453+$D$4,AM$9&gt;=$D453),$E453*HLOOKUP(AM$7-$B453+1,INPUTS!$D$63:$X$64,2,FALSE)/IF(AM$7=$B453,(13-MONTH($D453)),12),0)</f>
        <v>0</v>
      </c>
      <c r="AN453" s="229">
        <f>IF(AND(AN$7&lt;=$B453+$D$4,AN$9&gt;=$D453),$E453*HLOOKUP(AN$7-$B453+1,INPUTS!$D$63:$X$64,2,FALSE)/IF(AN$7=$B453,(13-MONTH($D453)),12),0)</f>
        <v>0</v>
      </c>
      <c r="AO453" s="229">
        <f>IF(AND(AO$7&lt;=$B453+$D$4,AO$9&gt;=$D453),$E453*HLOOKUP(AO$7-$B453+1,INPUTS!$D$63:$X$64,2,FALSE)/IF(AO$7=$B453,(13-MONTH($D453)),12),0)</f>
        <v>0</v>
      </c>
      <c r="AP453" s="229">
        <f>IF(AND(AP$7&lt;=$B453+$D$4,AP$9&gt;=$D453),$E453*HLOOKUP(AP$7-$B453+1,INPUTS!$D$63:$X$64,2,FALSE)/IF(AP$7=$B453,(13-MONTH($D453)),12),0)</f>
        <v>0</v>
      </c>
      <c r="AQ453" s="229">
        <f>IF(AND(AQ$7&lt;=$B453+$D$4,AQ$9&gt;=$D453),$E453*HLOOKUP(AQ$7-$B453+1,INPUTS!$D$63:$X$64,2,FALSE)/IF(AQ$7=$B453,(13-MONTH($D453)),12),0)</f>
        <v>0</v>
      </c>
      <c r="AR453" s="229">
        <f>IF(AND(AR$7&lt;=$B453+$D$4,AR$9&gt;=$D453),$E453*HLOOKUP(AR$7-$B453+1,INPUTS!$D$63:$X$64,2,FALSE)/IF(AR$7=$B453,(13-MONTH($D453)),12),0)</f>
        <v>0</v>
      </c>
      <c r="AS453" s="229">
        <f>IF(AND(AS$7&lt;=$B453+$D$4,AS$9&gt;=$D453),$E453*HLOOKUP(AS$7-$B453+1,INPUTS!$D$63:$X$64,2,FALSE)/IF(AS$7=$B453,(13-MONTH($D453)),12),0)</f>
        <v>0</v>
      </c>
      <c r="AT453" s="229">
        <f>IF(AND(AT$7&lt;=$B453+$D$4,AT$9&gt;=$D453),$E453*HLOOKUP(AT$7-$B453+1,INPUTS!$D$63:$X$64,2,FALSE)/IF(AT$7=$B453,(13-MONTH($D453)),12),0)</f>
        <v>0</v>
      </c>
      <c r="AU453" s="229">
        <f>IF(AND(AU$7&lt;=$B453+$D$4,AU$9&gt;=$D453),$E453*HLOOKUP(AU$7-$B453+1,INPUTS!$D$63:$X$64,2,FALSE)/IF(AU$7=$B453,(13-MONTH($D453)),12),0)</f>
        <v>0</v>
      </c>
      <c r="AV453" s="229">
        <f>IF(AND(AV$7&lt;=$B453+$D$4,AV$9&gt;=$D453),$E453*HLOOKUP(AV$7-$B453+1,INPUTS!$D$63:$X$64,2,FALSE)/IF(AV$7=$B453,(13-MONTH($D453)),12),0)</f>
        <v>0</v>
      </c>
      <c r="AW453" s="229">
        <f>IF(AND(AW$7&lt;=$B453+$D$4,AW$9&gt;=$D453),$E453*HLOOKUP(AW$7-$B453+1,INPUTS!$D$63:$X$64,2,FALSE)/IF(AW$7=$B453,(13-MONTH($D453)),12),0)</f>
        <v>0</v>
      </c>
      <c r="AX453" s="229">
        <f>IF(AND(AX$7&lt;=$B453+$D$4,AX$9&gt;=$D453),$E453*HLOOKUP(AX$7-$B453+1,INPUTS!$D$63:$X$64,2,FALSE)/IF(AX$7=$B453,(13-MONTH($D453)),12),0)</f>
        <v>0</v>
      </c>
      <c r="AY453" s="229">
        <f>IF(AND(AY$7&lt;=$B453+$D$4,AY$9&gt;=$D453),$E453*HLOOKUP(AY$7-$B453+1,INPUTS!$D$63:$X$64,2,FALSE)/IF(AY$7=$B453,(13-MONTH($D453)),12),0)</f>
        <v>0</v>
      </c>
      <c r="AZ453" s="229">
        <f>IF(AND(AZ$7&lt;=$B453+$D$4,AZ$9&gt;=$D453),$E453*HLOOKUP(AZ$7-$B453+1,INPUTS!$D$63:$X$64,2,FALSE)/IF(AZ$7=$B453,(13-MONTH($D453)),12),0)</f>
        <v>0</v>
      </c>
      <c r="BA453" s="229">
        <f>IF(AND(BA$7&lt;=$B453+$D$4,BA$9&gt;=$D453),$E453*HLOOKUP(BA$7-$B453+1,INPUTS!$D$63:$X$64,2,FALSE)/IF(BA$7=$B453,(13-MONTH($D453)),12),0)</f>
        <v>0</v>
      </c>
      <c r="BB453" s="229">
        <f>IF(AND(BB$7&lt;=$B453+$D$4,BB$9&gt;=$D453),$E453*HLOOKUP(BB$7-$B453+1,INPUTS!$D$63:$X$64,2,FALSE)/IF(BB$7=$B453,(13-MONTH($D453)),12),0)</f>
        <v>0</v>
      </c>
      <c r="BC453" s="229">
        <f>IF(AND(BC$7&lt;=$B453+$D$4,BC$9&gt;=$D453),$E453*HLOOKUP(BC$7-$B453+1,INPUTS!$D$63:$X$64,2,FALSE)/IF(BC$7=$B453,(13-MONTH($D453)),12),0)</f>
        <v>0</v>
      </c>
      <c r="BD453" s="229">
        <f>IF(AND(BD$7&lt;=$B453+$D$4,BD$9&gt;=$D453),$E453*HLOOKUP(BD$7-$B453+1,INPUTS!$D$63:$X$64,2,FALSE)/IF(BD$7=$B453,(13-MONTH($D453)),12),0)</f>
        <v>0</v>
      </c>
      <c r="BE453" s="229">
        <f>IF(AND(BE$7&lt;=$B453+$D$4,BE$9&gt;=$D453),$E453*HLOOKUP(BE$7-$B453+1,INPUTS!$D$63:$X$64,2,FALSE)/IF(BE$7=$B453,(13-MONTH($D453)),12),0)</f>
        <v>0</v>
      </c>
      <c r="BF453" s="229">
        <f>IF(AND(BF$7&lt;=$B453+$D$4,BF$9&gt;=$D453),$E453*HLOOKUP(BF$7-$B453+1,INPUTS!$D$63:$X$64,2,FALSE)/IF(BF$7=$B453,(13-MONTH($D453)),12),0)</f>
        <v>0</v>
      </c>
      <c r="BG453" s="229">
        <f>IF(AND(BG$7&lt;=$B453+$D$4,BG$9&gt;=$D453),$E453*HLOOKUP(BG$7-$B453+1,INPUTS!$D$63:$X$64,2,FALSE)/IF(BG$7=$B453,(13-MONTH($D453)),12),0)</f>
        <v>0</v>
      </c>
      <c r="BH453" s="229">
        <f>IF(AND(BH$7&lt;=$B453+$D$4,BH$9&gt;=$D453),$E453*HLOOKUP(BH$7-$B453+1,INPUTS!$D$63:$X$64,2,FALSE)/IF(BH$7=$B453,(13-MONTH($D453)),12),0)</f>
        <v>0</v>
      </c>
      <c r="BI453" s="229">
        <f>IF(AND(BI$7&lt;=$B453+$D$4,BI$9&gt;=$D453),$E453*HLOOKUP(BI$7-$B453+1,INPUTS!$D$63:$X$64,2,FALSE)/IF(BI$7=$B453,(13-MONTH($D453)),12),0)</f>
        <v>0</v>
      </c>
      <c r="BJ453" s="229">
        <f>IF(AND(BJ$7&lt;=$B453+$D$4,BJ$9&gt;=$D453),$E453*HLOOKUP(BJ$7-$B453+1,INPUTS!$D$63:$X$64,2,FALSE)/IF(BJ$7=$B453,(13-MONTH($D453)),12),0)</f>
        <v>0</v>
      </c>
      <c r="BK453" s="229">
        <f>IF(AND(BK$7&lt;=$B453+$D$4,BK$9&gt;=$D453),$E453*HLOOKUP(BK$7-$B453+1,INPUTS!$D$63:$X$64,2,FALSE)/IF(BK$7=$B453,(13-MONTH($D453)),12),0)</f>
        <v>0</v>
      </c>
      <c r="BL453" s="229">
        <f>IF(AND(BL$7&lt;=$B453+$D$4,BL$9&gt;=$D453),$E453*HLOOKUP(BL$7-$B453+1,INPUTS!$D$63:$X$64,2,FALSE)/IF(BL$7=$B453,(13-MONTH($D453)),12),0)</f>
        <v>0</v>
      </c>
      <c r="BM453" s="229">
        <f>IF(AND(BM$7&lt;=$B453+$D$4,BM$9&gt;=$D453),$E453*HLOOKUP(BM$7-$B453+1,INPUTS!$D$63:$X$64,2,FALSE)/IF(BM$7=$B453,(13-MONTH($D453)),12),0)</f>
        <v>0</v>
      </c>
      <c r="BN453" s="229">
        <f>IF(AND(BN$7&lt;=$B453+$D$4,BN$9&gt;=$D453),$E453*HLOOKUP(BN$7-$B453+1,INPUTS!$D$63:$X$64,2,FALSE)/IF(BN$7=$B453,(13-MONTH($D453)),12),0)</f>
        <v>0</v>
      </c>
      <c r="BO453" s="229">
        <f>IF(AND(BO$7&lt;=$B453+$D$4,BO$9&gt;=$D453),$E453*HLOOKUP(BO$7-$B453+1,INPUTS!$D$63:$X$64,2,FALSE)/IF(BO$7=$B453,(13-MONTH($D453)),12),0)</f>
        <v>0</v>
      </c>
      <c r="BP453" s="229">
        <f>IF(AND(BP$7&lt;=$B453+$D$4,BP$9&gt;=$D453),$E453*HLOOKUP(BP$7-$B453+1,INPUTS!$D$63:$X$64,2,FALSE)/IF(BP$7=$B453,(13-MONTH($D453)),12),0)</f>
        <v>0</v>
      </c>
      <c r="BQ453" s="229">
        <f>IF(AND(BQ$7&lt;=$B453+$D$4,BQ$9&gt;=$D453),$E453*HLOOKUP(BQ$7-$B453+1,INPUTS!$D$63:$X$64,2,FALSE)/IF(BQ$7=$B453,(13-MONTH($D453)),12),0)</f>
        <v>0</v>
      </c>
      <c r="BR453" s="229">
        <f>IF(AND(BR$7&lt;=$B453+$D$4,BR$9&gt;=$D453),$E453*HLOOKUP(BR$7-$B453+1,INPUTS!$D$63:$X$64,2,FALSE)/IF(BR$7=$B453,(13-MONTH($D453)),12),0)</f>
        <v>0</v>
      </c>
      <c r="BS453" s="229">
        <f>IF(AND(BS$7&lt;=$B453+$D$4,BS$9&gt;=$D453),$E453*HLOOKUP(BS$7-$B453+1,INPUTS!$D$63:$X$64,2,FALSE)/IF(BS$7=$B453,(13-MONTH($D453)),12),0)</f>
        <v>0</v>
      </c>
      <c r="BT453" s="229">
        <f>IF(AND(BT$7&lt;=$B453+$D$4,BT$9&gt;=$D453),$E453*HLOOKUP(BT$7-$B453+1,INPUTS!$D$63:$X$64,2,FALSE)/IF(BT$7=$B453,(13-MONTH($D453)),12),0)</f>
        <v>0</v>
      </c>
      <c r="BU453" s="229">
        <f>IF(AND(BU$7&lt;=$B453+$D$4,BU$9&gt;=$D453),$E453*HLOOKUP(BU$7-$B453+1,INPUTS!$D$63:$X$64,2,FALSE)/IF(BU$7=$B453,(13-MONTH($D453)),12),0)</f>
        <v>0</v>
      </c>
      <c r="BV453" s="229">
        <f>IF(AND(BV$7&lt;=$B453+$D$4,BV$9&gt;=$D453),$E453*HLOOKUP(BV$7-$B453+1,INPUTS!$D$63:$X$64,2,FALSE)/IF(BV$7=$B453,(13-MONTH($D453)),12),0)</f>
        <v>0</v>
      </c>
      <c r="BW453" s="229">
        <f>IF(AND(BW$7&lt;=$B453+$D$4,BW$9&gt;=$D453),$E453*HLOOKUP(BW$7-$B453+1,INPUTS!$D$63:$X$64,2,FALSE)/IF(BW$7=$B453,(13-MONTH($D453)),12),0)</f>
        <v>0</v>
      </c>
      <c r="BX453" s="229">
        <f>IF(AND(BX$7&lt;=$B453+$D$4,BX$9&gt;=$D453),$E453*HLOOKUP(BX$7-$B453+1,INPUTS!$D$63:$X$64,2,FALSE)/IF(BX$7=$B453,(13-MONTH($D453)),12),0)</f>
        <v>0</v>
      </c>
      <c r="BY453" s="229">
        <f>IF(AND(BY$7&lt;=$B453+$D$4,BY$9&gt;=$D453),$E453*HLOOKUP(BY$7-$B453+1,INPUTS!$D$63:$X$64,2,FALSE)/IF(BY$7=$B453,(13-MONTH($D453)),12),0)</f>
        <v>0</v>
      </c>
      <c r="BZ453" s="229">
        <f>IF(AND(BZ$7&lt;=$B453+$D$4,BZ$9&gt;=$D453),$E453*HLOOKUP(BZ$7-$B453+1,INPUTS!$D$63:$X$64,2,FALSE)/IF(BZ$7=$B453,(13-MONTH($D453)),12),0)</f>
        <v>0</v>
      </c>
    </row>
    <row r="454" spans="1:78" x14ac:dyDescent="0.2">
      <c r="A454" s="7" t="str">
        <f t="shared" si="370"/>
        <v>Roll-in 10</v>
      </c>
      <c r="B454" s="7">
        <f t="shared" si="371"/>
        <v>2024</v>
      </c>
      <c r="C454" s="7">
        <f t="shared" si="367"/>
        <v>63</v>
      </c>
      <c r="D454" s="165">
        <f t="shared" si="372"/>
        <v>45382</v>
      </c>
      <c r="E454" s="68">
        <f t="shared" si="366"/>
        <v>0</v>
      </c>
      <c r="F454" s="77"/>
      <c r="G454" s="229">
        <f>IF(AND(G$7&lt;=$B454+$D$4,G$9&gt;=$D454),$E454*HLOOKUP(G$7-$B454+1,INPUTS!$D$63:$X$64,2,FALSE)/IF(G$7=$B454,(13-MONTH($D454)),12),0)</f>
        <v>0</v>
      </c>
      <c r="H454" s="229">
        <f>IF(AND(H$7&lt;=$B454+$D$4,H$9&gt;=$D454),$E454*HLOOKUP(H$7-$B454+1,INPUTS!$D$63:$X$64,2,FALSE)/IF(H$7=$B454,(13-MONTH($D454)),12),0)</f>
        <v>0</v>
      </c>
      <c r="I454" s="229">
        <f>IF(AND(I$7&lt;=$B454+$D$4,I$9&gt;=$D454),$E454*HLOOKUP(I$7-$B454+1,INPUTS!$D$63:$X$64,2,FALSE)/IF(I$7=$B454,(13-MONTH($D454)),12),0)</f>
        <v>0</v>
      </c>
      <c r="J454" s="229">
        <f>IF(AND(J$7&lt;=$B454+$D$4,J$9&gt;=$D454),$E454*HLOOKUP(J$7-$B454+1,INPUTS!$D$63:$X$64,2,FALSE)/IF(J$7=$B454,(13-MONTH($D454)),12),0)</f>
        <v>0</v>
      </c>
      <c r="K454" s="229">
        <f>IF(AND(K$7&lt;=$B454+$D$4,K$9&gt;=$D454),$E454*HLOOKUP(K$7-$B454+1,INPUTS!$D$63:$X$64,2,FALSE)/IF(K$7=$B454,(13-MONTH($D454)),12),0)</f>
        <v>0</v>
      </c>
      <c r="L454" s="229">
        <f>IF(AND(L$7&lt;=$B454+$D$4,L$9&gt;=$D454),$E454*HLOOKUP(L$7-$B454+1,INPUTS!$D$63:$X$64,2,FALSE)/IF(L$7=$B454,(13-MONTH($D454)),12),0)</f>
        <v>0</v>
      </c>
      <c r="M454" s="229">
        <f>IF(AND(M$7&lt;=$B454+$D$4,M$9&gt;=$D454),$E454*HLOOKUP(M$7-$B454+1,INPUTS!$D$63:$X$64,2,FALSE)/IF(M$7=$B454,(13-MONTH($D454)),12),0)</f>
        <v>0</v>
      </c>
      <c r="N454" s="229">
        <f>IF(AND(N$7&lt;=$B454+$D$4,N$9&gt;=$D454),$E454*HLOOKUP(N$7-$B454+1,INPUTS!$D$63:$X$64,2,FALSE)/IF(N$7=$B454,(13-MONTH($D454)),12),0)</f>
        <v>0</v>
      </c>
      <c r="O454" s="229">
        <f>IF(AND(O$7&lt;=$B454+$D$4,O$9&gt;=$D454),$E454*HLOOKUP(O$7-$B454+1,INPUTS!$D$63:$X$64,2,FALSE)/IF(O$7=$B454,(13-MONTH($D454)),12),0)</f>
        <v>0</v>
      </c>
      <c r="P454" s="229">
        <f>IF(AND(P$7&lt;=$B454+$D$4,P$9&gt;=$D454),$E454*HLOOKUP(P$7-$B454+1,INPUTS!$D$63:$X$64,2,FALSE)/IF(P$7=$B454,(13-MONTH($D454)),12),0)</f>
        <v>0</v>
      </c>
      <c r="Q454" s="229">
        <f>IF(AND(Q$7&lt;=$B454+$D$4,Q$9&gt;=$D454),$E454*HLOOKUP(Q$7-$B454+1,INPUTS!$D$63:$X$64,2,FALSE)/IF(Q$7=$B454,(13-MONTH($D454)),12),0)</f>
        <v>0</v>
      </c>
      <c r="R454" s="229">
        <f>IF(AND(R$7&lt;=$B454+$D$4,R$9&gt;=$D454),$E454*HLOOKUP(R$7-$B454+1,INPUTS!$D$63:$X$64,2,FALSE)/IF(R$7=$B454,(13-MONTH($D454)),12),0)</f>
        <v>0</v>
      </c>
      <c r="S454" s="229">
        <f>IF(AND(S$7&lt;=$B454+$D$4,S$9&gt;=$D454),$E454*HLOOKUP(S$7-$B454+1,INPUTS!$D$63:$X$64,2,FALSE)/IF(S$7=$B454,(13-MONTH($D454)),12),0)</f>
        <v>0</v>
      </c>
      <c r="T454" s="229">
        <f>IF(AND(T$7&lt;=$B454+$D$4,T$9&gt;=$D454),$E454*HLOOKUP(T$7-$B454+1,INPUTS!$D$63:$X$64,2,FALSE)/IF(T$7=$B454,(13-MONTH($D454)),12),0)</f>
        <v>0</v>
      </c>
      <c r="U454" s="229">
        <f>IF(AND(U$7&lt;=$B454+$D$4,U$9&gt;=$D454),$E454*HLOOKUP(U$7-$B454+1,INPUTS!$D$63:$X$64,2,FALSE)/IF(U$7=$B454,(13-MONTH($D454)),12),0)</f>
        <v>0</v>
      </c>
      <c r="V454" s="229">
        <f>IF(AND(V$7&lt;=$B454+$D$4,V$9&gt;=$D454),$E454*HLOOKUP(V$7-$B454+1,INPUTS!$D$63:$X$64,2,FALSE)/IF(V$7=$B454,(13-MONTH($D454)),12),0)</f>
        <v>0</v>
      </c>
      <c r="W454" s="229">
        <f>IF(AND(W$7&lt;=$B454+$D$4,W$9&gt;=$D454),$E454*HLOOKUP(W$7-$B454+1,INPUTS!$D$63:$X$64,2,FALSE)/IF(W$7=$B454,(13-MONTH($D454)),12),0)</f>
        <v>0</v>
      </c>
      <c r="X454" s="229">
        <f>IF(AND(X$7&lt;=$B454+$D$4,X$9&gt;=$D454),$E454*HLOOKUP(X$7-$B454+1,INPUTS!$D$63:$X$64,2,FALSE)/IF(X$7=$B454,(13-MONTH($D454)),12),0)</f>
        <v>0</v>
      </c>
      <c r="Y454" s="229">
        <f>IF(AND(Y$7&lt;=$B454+$D$4,Y$9&gt;=$D454),$E454*HLOOKUP(Y$7-$B454+1,INPUTS!$D$63:$X$64,2,FALSE)/IF(Y$7=$B454,(13-MONTH($D454)),12),0)</f>
        <v>0</v>
      </c>
      <c r="Z454" s="229">
        <f>IF(AND(Z$7&lt;=$B454+$D$4,Z$9&gt;=$D454),$E454*HLOOKUP(Z$7-$B454+1,INPUTS!$D$63:$X$64,2,FALSE)/IF(Z$7=$B454,(13-MONTH($D454)),12),0)</f>
        <v>0</v>
      </c>
      <c r="AA454" s="229">
        <f>IF(AND(AA$7&lt;=$B454+$D$4,AA$9&gt;=$D454),$E454*HLOOKUP(AA$7-$B454+1,INPUTS!$D$63:$X$64,2,FALSE)/IF(AA$7=$B454,(13-MONTH($D454)),12),0)</f>
        <v>0</v>
      </c>
      <c r="AB454" s="229">
        <f>IF(AND(AB$7&lt;=$B454+$D$4,AB$9&gt;=$D454),$E454*HLOOKUP(AB$7-$B454+1,INPUTS!$D$63:$X$64,2,FALSE)/IF(AB$7=$B454,(13-MONTH($D454)),12),0)</f>
        <v>0</v>
      </c>
      <c r="AC454" s="229">
        <f>IF(AND(AC$7&lt;=$B454+$D$4,AC$9&gt;=$D454),$E454*HLOOKUP(AC$7-$B454+1,INPUTS!$D$63:$X$64,2,FALSE)/IF(AC$7=$B454,(13-MONTH($D454)),12),0)</f>
        <v>0</v>
      </c>
      <c r="AD454" s="229">
        <f>IF(AND(AD$7&lt;=$B454+$D$4,AD$9&gt;=$D454),$E454*HLOOKUP(AD$7-$B454+1,INPUTS!$D$63:$X$64,2,FALSE)/IF(AD$7=$B454,(13-MONTH($D454)),12),0)</f>
        <v>0</v>
      </c>
      <c r="AE454" s="229">
        <f>IF(AND(AE$7&lt;=$B454+$D$4,AE$9&gt;=$D454),$E454*HLOOKUP(AE$7-$B454+1,INPUTS!$D$63:$X$64,2,FALSE)/IF(AE$7=$B454,(13-MONTH($D454)),12),0)</f>
        <v>0</v>
      </c>
      <c r="AF454" s="229">
        <f>IF(AND(AF$7&lt;=$B454+$D$4,AF$9&gt;=$D454),$E454*HLOOKUP(AF$7-$B454+1,INPUTS!$D$63:$X$64,2,FALSE)/IF(AF$7=$B454,(13-MONTH($D454)),12),0)</f>
        <v>0</v>
      </c>
      <c r="AG454" s="229">
        <f>IF(AND(AG$7&lt;=$B454+$D$4,AG$9&gt;=$D454),$E454*HLOOKUP(AG$7-$B454+1,INPUTS!$D$63:$X$64,2,FALSE)/IF(AG$7=$B454,(13-MONTH($D454)),12),0)</f>
        <v>0</v>
      </c>
      <c r="AH454" s="229">
        <f>IF(AND(AH$7&lt;=$B454+$D$4,AH$9&gt;=$D454),$E454*HLOOKUP(AH$7-$B454+1,INPUTS!$D$63:$X$64,2,FALSE)/IF(AH$7=$B454,(13-MONTH($D454)),12),0)</f>
        <v>0</v>
      </c>
      <c r="AI454" s="229">
        <f>IF(AND(AI$7&lt;=$B454+$D$4,AI$9&gt;=$D454),$E454*HLOOKUP(AI$7-$B454+1,INPUTS!$D$63:$X$64,2,FALSE)/IF(AI$7=$B454,(13-MONTH($D454)),12),0)</f>
        <v>0</v>
      </c>
      <c r="AJ454" s="229">
        <f>IF(AND(AJ$7&lt;=$B454+$D$4,AJ$9&gt;=$D454),$E454*HLOOKUP(AJ$7-$B454+1,INPUTS!$D$63:$X$64,2,FALSE)/IF(AJ$7=$B454,(13-MONTH($D454)),12),0)</f>
        <v>0</v>
      </c>
      <c r="AK454" s="229">
        <f>IF(AND(AK$7&lt;=$B454+$D$4,AK$9&gt;=$D454),$E454*HLOOKUP(AK$7-$B454+1,INPUTS!$D$63:$X$64,2,FALSE)/IF(AK$7=$B454,(13-MONTH($D454)),12),0)</f>
        <v>0</v>
      </c>
      <c r="AL454" s="229">
        <f>IF(AND(AL$7&lt;=$B454+$D$4,AL$9&gt;=$D454),$E454*HLOOKUP(AL$7-$B454+1,INPUTS!$D$63:$X$64,2,FALSE)/IF(AL$7=$B454,(13-MONTH($D454)),12),0)</f>
        <v>0</v>
      </c>
      <c r="AM454" s="229">
        <f>IF(AND(AM$7&lt;=$B454+$D$4,AM$9&gt;=$D454),$E454*HLOOKUP(AM$7-$B454+1,INPUTS!$D$63:$X$64,2,FALSE)/IF(AM$7=$B454,(13-MONTH($D454)),12),0)</f>
        <v>0</v>
      </c>
      <c r="AN454" s="229">
        <f>IF(AND(AN$7&lt;=$B454+$D$4,AN$9&gt;=$D454),$E454*HLOOKUP(AN$7-$B454+1,INPUTS!$D$63:$X$64,2,FALSE)/IF(AN$7=$B454,(13-MONTH($D454)),12),0)</f>
        <v>0</v>
      </c>
      <c r="AO454" s="229">
        <f>IF(AND(AO$7&lt;=$B454+$D$4,AO$9&gt;=$D454),$E454*HLOOKUP(AO$7-$B454+1,INPUTS!$D$63:$X$64,2,FALSE)/IF(AO$7=$B454,(13-MONTH($D454)),12),0)</f>
        <v>0</v>
      </c>
      <c r="AP454" s="229">
        <f>IF(AND(AP$7&lt;=$B454+$D$4,AP$9&gt;=$D454),$E454*HLOOKUP(AP$7-$B454+1,INPUTS!$D$63:$X$64,2,FALSE)/IF(AP$7=$B454,(13-MONTH($D454)),12),0)</f>
        <v>0</v>
      </c>
      <c r="AQ454" s="229">
        <f>IF(AND(AQ$7&lt;=$B454+$D$4,AQ$9&gt;=$D454),$E454*HLOOKUP(AQ$7-$B454+1,INPUTS!$D$63:$X$64,2,FALSE)/IF(AQ$7=$B454,(13-MONTH($D454)),12),0)</f>
        <v>0</v>
      </c>
      <c r="AR454" s="229">
        <f>IF(AND(AR$7&lt;=$B454+$D$4,AR$9&gt;=$D454),$E454*HLOOKUP(AR$7-$B454+1,INPUTS!$D$63:$X$64,2,FALSE)/IF(AR$7=$B454,(13-MONTH($D454)),12),0)</f>
        <v>0</v>
      </c>
      <c r="AS454" s="229">
        <f>IF(AND(AS$7&lt;=$B454+$D$4,AS$9&gt;=$D454),$E454*HLOOKUP(AS$7-$B454+1,INPUTS!$D$63:$X$64,2,FALSE)/IF(AS$7=$B454,(13-MONTH($D454)),12),0)</f>
        <v>0</v>
      </c>
      <c r="AT454" s="229">
        <f>IF(AND(AT$7&lt;=$B454+$D$4,AT$9&gt;=$D454),$E454*HLOOKUP(AT$7-$B454+1,INPUTS!$D$63:$X$64,2,FALSE)/IF(AT$7=$B454,(13-MONTH($D454)),12),0)</f>
        <v>0</v>
      </c>
      <c r="AU454" s="229">
        <f>IF(AND(AU$7&lt;=$B454+$D$4,AU$9&gt;=$D454),$E454*HLOOKUP(AU$7-$B454+1,INPUTS!$D$63:$X$64,2,FALSE)/IF(AU$7=$B454,(13-MONTH($D454)),12),0)</f>
        <v>0</v>
      </c>
      <c r="AV454" s="229">
        <f>IF(AND(AV$7&lt;=$B454+$D$4,AV$9&gt;=$D454),$E454*HLOOKUP(AV$7-$B454+1,INPUTS!$D$63:$X$64,2,FALSE)/IF(AV$7=$B454,(13-MONTH($D454)),12),0)</f>
        <v>0</v>
      </c>
      <c r="AW454" s="229">
        <f>IF(AND(AW$7&lt;=$B454+$D$4,AW$9&gt;=$D454),$E454*HLOOKUP(AW$7-$B454+1,INPUTS!$D$63:$X$64,2,FALSE)/IF(AW$7=$B454,(13-MONTH($D454)),12),0)</f>
        <v>0</v>
      </c>
      <c r="AX454" s="229">
        <f>IF(AND(AX$7&lt;=$B454+$D$4,AX$9&gt;=$D454),$E454*HLOOKUP(AX$7-$B454+1,INPUTS!$D$63:$X$64,2,FALSE)/IF(AX$7=$B454,(13-MONTH($D454)),12),0)</f>
        <v>0</v>
      </c>
      <c r="AY454" s="229">
        <f>IF(AND(AY$7&lt;=$B454+$D$4,AY$9&gt;=$D454),$E454*HLOOKUP(AY$7-$B454+1,INPUTS!$D$63:$X$64,2,FALSE)/IF(AY$7=$B454,(13-MONTH($D454)),12),0)</f>
        <v>0</v>
      </c>
      <c r="AZ454" s="229">
        <f>IF(AND(AZ$7&lt;=$B454+$D$4,AZ$9&gt;=$D454),$E454*HLOOKUP(AZ$7-$B454+1,INPUTS!$D$63:$X$64,2,FALSE)/IF(AZ$7=$B454,(13-MONTH($D454)),12),0)</f>
        <v>0</v>
      </c>
      <c r="BA454" s="229">
        <f>IF(AND(BA$7&lt;=$B454+$D$4,BA$9&gt;=$D454),$E454*HLOOKUP(BA$7-$B454+1,INPUTS!$D$63:$X$64,2,FALSE)/IF(BA$7=$B454,(13-MONTH($D454)),12),0)</f>
        <v>0</v>
      </c>
      <c r="BB454" s="229">
        <f>IF(AND(BB$7&lt;=$B454+$D$4,BB$9&gt;=$D454),$E454*HLOOKUP(BB$7-$B454+1,INPUTS!$D$63:$X$64,2,FALSE)/IF(BB$7=$B454,(13-MONTH($D454)),12),0)</f>
        <v>0</v>
      </c>
      <c r="BC454" s="229">
        <f>IF(AND(BC$7&lt;=$B454+$D$4,BC$9&gt;=$D454),$E454*HLOOKUP(BC$7-$B454+1,INPUTS!$D$63:$X$64,2,FALSE)/IF(BC$7=$B454,(13-MONTH($D454)),12),0)</f>
        <v>0</v>
      </c>
      <c r="BD454" s="229">
        <f>IF(AND(BD$7&lt;=$B454+$D$4,BD$9&gt;=$D454),$E454*HLOOKUP(BD$7-$B454+1,INPUTS!$D$63:$X$64,2,FALSE)/IF(BD$7=$B454,(13-MONTH($D454)),12),0)</f>
        <v>0</v>
      </c>
      <c r="BE454" s="229">
        <f>IF(AND(BE$7&lt;=$B454+$D$4,BE$9&gt;=$D454),$E454*HLOOKUP(BE$7-$B454+1,INPUTS!$D$63:$X$64,2,FALSE)/IF(BE$7=$B454,(13-MONTH($D454)),12),0)</f>
        <v>0</v>
      </c>
      <c r="BF454" s="229">
        <f>IF(AND(BF$7&lt;=$B454+$D$4,BF$9&gt;=$D454),$E454*HLOOKUP(BF$7-$B454+1,INPUTS!$D$63:$X$64,2,FALSE)/IF(BF$7=$B454,(13-MONTH($D454)),12),0)</f>
        <v>0</v>
      </c>
      <c r="BG454" s="229">
        <f>IF(AND(BG$7&lt;=$B454+$D$4,BG$9&gt;=$D454),$E454*HLOOKUP(BG$7-$B454+1,INPUTS!$D$63:$X$64,2,FALSE)/IF(BG$7=$B454,(13-MONTH($D454)),12),0)</f>
        <v>0</v>
      </c>
      <c r="BH454" s="229">
        <f>IF(AND(BH$7&lt;=$B454+$D$4,BH$9&gt;=$D454),$E454*HLOOKUP(BH$7-$B454+1,INPUTS!$D$63:$X$64,2,FALSE)/IF(BH$7=$B454,(13-MONTH($D454)),12),0)</f>
        <v>0</v>
      </c>
      <c r="BI454" s="229">
        <f>IF(AND(BI$7&lt;=$B454+$D$4,BI$9&gt;=$D454),$E454*HLOOKUP(BI$7-$B454+1,INPUTS!$D$63:$X$64,2,FALSE)/IF(BI$7=$B454,(13-MONTH($D454)),12),0)</f>
        <v>0</v>
      </c>
      <c r="BJ454" s="229">
        <f>IF(AND(BJ$7&lt;=$B454+$D$4,BJ$9&gt;=$D454),$E454*HLOOKUP(BJ$7-$B454+1,INPUTS!$D$63:$X$64,2,FALSE)/IF(BJ$7=$B454,(13-MONTH($D454)),12),0)</f>
        <v>0</v>
      </c>
      <c r="BK454" s="229">
        <f>IF(AND(BK$7&lt;=$B454+$D$4,BK$9&gt;=$D454),$E454*HLOOKUP(BK$7-$B454+1,INPUTS!$D$63:$X$64,2,FALSE)/IF(BK$7=$B454,(13-MONTH($D454)),12),0)</f>
        <v>0</v>
      </c>
      <c r="BL454" s="229">
        <f>IF(AND(BL$7&lt;=$B454+$D$4,BL$9&gt;=$D454),$E454*HLOOKUP(BL$7-$B454+1,INPUTS!$D$63:$X$64,2,FALSE)/IF(BL$7=$B454,(13-MONTH($D454)),12),0)</f>
        <v>0</v>
      </c>
      <c r="BM454" s="229">
        <f>IF(AND(BM$7&lt;=$B454+$D$4,BM$9&gt;=$D454),$E454*HLOOKUP(BM$7-$B454+1,INPUTS!$D$63:$X$64,2,FALSE)/IF(BM$7=$B454,(13-MONTH($D454)),12),0)</f>
        <v>0</v>
      </c>
      <c r="BN454" s="229">
        <f>IF(AND(BN$7&lt;=$B454+$D$4,BN$9&gt;=$D454),$E454*HLOOKUP(BN$7-$B454+1,INPUTS!$D$63:$X$64,2,FALSE)/IF(BN$7=$B454,(13-MONTH($D454)),12),0)</f>
        <v>0</v>
      </c>
      <c r="BO454" s="229">
        <f>IF(AND(BO$7&lt;=$B454+$D$4,BO$9&gt;=$D454),$E454*HLOOKUP(BO$7-$B454+1,INPUTS!$D$63:$X$64,2,FALSE)/IF(BO$7=$B454,(13-MONTH($D454)),12),0)</f>
        <v>0</v>
      </c>
      <c r="BP454" s="229">
        <f>IF(AND(BP$7&lt;=$B454+$D$4,BP$9&gt;=$D454),$E454*HLOOKUP(BP$7-$B454+1,INPUTS!$D$63:$X$64,2,FALSE)/IF(BP$7=$B454,(13-MONTH($D454)),12),0)</f>
        <v>0</v>
      </c>
      <c r="BQ454" s="229">
        <f>IF(AND(BQ$7&lt;=$B454+$D$4,BQ$9&gt;=$D454),$E454*HLOOKUP(BQ$7-$B454+1,INPUTS!$D$63:$X$64,2,FALSE)/IF(BQ$7=$B454,(13-MONTH($D454)),12),0)</f>
        <v>0</v>
      </c>
      <c r="BR454" s="229">
        <f>IF(AND(BR$7&lt;=$B454+$D$4,BR$9&gt;=$D454),$E454*HLOOKUP(BR$7-$B454+1,INPUTS!$D$63:$X$64,2,FALSE)/IF(BR$7=$B454,(13-MONTH($D454)),12),0)</f>
        <v>0</v>
      </c>
      <c r="BS454" s="229">
        <f>IF(AND(BS$7&lt;=$B454+$D$4,BS$9&gt;=$D454),$E454*HLOOKUP(BS$7-$B454+1,INPUTS!$D$63:$X$64,2,FALSE)/IF(BS$7=$B454,(13-MONTH($D454)),12),0)</f>
        <v>0</v>
      </c>
      <c r="BT454" s="229">
        <f>IF(AND(BT$7&lt;=$B454+$D$4,BT$9&gt;=$D454),$E454*HLOOKUP(BT$7-$B454+1,INPUTS!$D$63:$X$64,2,FALSE)/IF(BT$7=$B454,(13-MONTH($D454)),12),0)</f>
        <v>0</v>
      </c>
      <c r="BU454" s="229">
        <f>IF(AND(BU$7&lt;=$B454+$D$4,BU$9&gt;=$D454),$E454*HLOOKUP(BU$7-$B454+1,INPUTS!$D$63:$X$64,2,FALSE)/IF(BU$7=$B454,(13-MONTH($D454)),12),0)</f>
        <v>0</v>
      </c>
      <c r="BV454" s="229">
        <f>IF(AND(BV$7&lt;=$B454+$D$4,BV$9&gt;=$D454),$E454*HLOOKUP(BV$7-$B454+1,INPUTS!$D$63:$X$64,2,FALSE)/IF(BV$7=$B454,(13-MONTH($D454)),12),0)</f>
        <v>0</v>
      </c>
      <c r="BW454" s="229">
        <f>IF(AND(BW$7&lt;=$B454+$D$4,BW$9&gt;=$D454),$E454*HLOOKUP(BW$7-$B454+1,INPUTS!$D$63:$X$64,2,FALSE)/IF(BW$7=$B454,(13-MONTH($D454)),12),0)</f>
        <v>0</v>
      </c>
      <c r="BX454" s="229">
        <f>IF(AND(BX$7&lt;=$B454+$D$4,BX$9&gt;=$D454),$E454*HLOOKUP(BX$7-$B454+1,INPUTS!$D$63:$X$64,2,FALSE)/IF(BX$7=$B454,(13-MONTH($D454)),12),0)</f>
        <v>0</v>
      </c>
      <c r="BY454" s="229">
        <f>IF(AND(BY$7&lt;=$B454+$D$4,BY$9&gt;=$D454),$E454*HLOOKUP(BY$7-$B454+1,INPUTS!$D$63:$X$64,2,FALSE)/IF(BY$7=$B454,(13-MONTH($D454)),12),0)</f>
        <v>0</v>
      </c>
      <c r="BZ454" s="229">
        <f>IF(AND(BZ$7&lt;=$B454+$D$4,BZ$9&gt;=$D454),$E454*HLOOKUP(BZ$7-$B454+1,INPUTS!$D$63:$X$64,2,FALSE)/IF(BZ$7=$B454,(13-MONTH($D454)),12),0)</f>
        <v>0</v>
      </c>
    </row>
    <row r="455" spans="1:78" x14ac:dyDescent="0.2">
      <c r="A455" s="7" t="str">
        <f t="shared" si="370"/>
        <v>Roll-in 10</v>
      </c>
      <c r="B455" s="7">
        <f t="shared" si="371"/>
        <v>2024</v>
      </c>
      <c r="C455" s="7">
        <f t="shared" si="367"/>
        <v>64</v>
      </c>
      <c r="D455" s="165">
        <f t="shared" si="372"/>
        <v>45412</v>
      </c>
      <c r="E455" s="68">
        <f t="shared" si="366"/>
        <v>0</v>
      </c>
      <c r="F455" s="77"/>
      <c r="G455" s="229">
        <f>IF(AND(G$7&lt;=$B455+$D$4,G$9&gt;=$D455),$E455*HLOOKUP(G$7-$B455+1,INPUTS!$D$63:$X$64,2,FALSE)/IF(G$7=$B455,(13-MONTH($D455)),12),0)</f>
        <v>0</v>
      </c>
      <c r="H455" s="229">
        <f>IF(AND(H$7&lt;=$B455+$D$4,H$9&gt;=$D455),$E455*HLOOKUP(H$7-$B455+1,INPUTS!$D$63:$X$64,2,FALSE)/IF(H$7=$B455,(13-MONTH($D455)),12),0)</f>
        <v>0</v>
      </c>
      <c r="I455" s="229">
        <f>IF(AND(I$7&lt;=$B455+$D$4,I$9&gt;=$D455),$E455*HLOOKUP(I$7-$B455+1,INPUTS!$D$63:$X$64,2,FALSE)/IF(I$7=$B455,(13-MONTH($D455)),12),0)</f>
        <v>0</v>
      </c>
      <c r="J455" s="229">
        <f>IF(AND(J$7&lt;=$B455+$D$4,J$9&gt;=$D455),$E455*HLOOKUP(J$7-$B455+1,INPUTS!$D$63:$X$64,2,FALSE)/IF(J$7=$B455,(13-MONTH($D455)),12),0)</f>
        <v>0</v>
      </c>
      <c r="K455" s="229">
        <f>IF(AND(K$7&lt;=$B455+$D$4,K$9&gt;=$D455),$E455*HLOOKUP(K$7-$B455+1,INPUTS!$D$63:$X$64,2,FALSE)/IF(K$7=$B455,(13-MONTH($D455)),12),0)</f>
        <v>0</v>
      </c>
      <c r="L455" s="229">
        <f>IF(AND(L$7&lt;=$B455+$D$4,L$9&gt;=$D455),$E455*HLOOKUP(L$7-$B455+1,INPUTS!$D$63:$X$64,2,FALSE)/IF(L$7=$B455,(13-MONTH($D455)),12),0)</f>
        <v>0</v>
      </c>
      <c r="M455" s="229">
        <f>IF(AND(M$7&lt;=$B455+$D$4,M$9&gt;=$D455),$E455*HLOOKUP(M$7-$B455+1,INPUTS!$D$63:$X$64,2,FALSE)/IF(M$7=$B455,(13-MONTH($D455)),12),0)</f>
        <v>0</v>
      </c>
      <c r="N455" s="229">
        <f>IF(AND(N$7&lt;=$B455+$D$4,N$9&gt;=$D455),$E455*HLOOKUP(N$7-$B455+1,INPUTS!$D$63:$X$64,2,FALSE)/IF(N$7=$B455,(13-MONTH($D455)),12),0)</f>
        <v>0</v>
      </c>
      <c r="O455" s="229">
        <f>IF(AND(O$7&lt;=$B455+$D$4,O$9&gt;=$D455),$E455*HLOOKUP(O$7-$B455+1,INPUTS!$D$63:$X$64,2,FALSE)/IF(O$7=$B455,(13-MONTH($D455)),12),0)</f>
        <v>0</v>
      </c>
      <c r="P455" s="229">
        <f>IF(AND(P$7&lt;=$B455+$D$4,P$9&gt;=$D455),$E455*HLOOKUP(P$7-$B455+1,INPUTS!$D$63:$X$64,2,FALSE)/IF(P$7=$B455,(13-MONTH($D455)),12),0)</f>
        <v>0</v>
      </c>
      <c r="Q455" s="229">
        <f>IF(AND(Q$7&lt;=$B455+$D$4,Q$9&gt;=$D455),$E455*HLOOKUP(Q$7-$B455+1,INPUTS!$D$63:$X$64,2,FALSE)/IF(Q$7=$B455,(13-MONTH($D455)),12),0)</f>
        <v>0</v>
      </c>
      <c r="R455" s="229">
        <f>IF(AND(R$7&lt;=$B455+$D$4,R$9&gt;=$D455),$E455*HLOOKUP(R$7-$B455+1,INPUTS!$D$63:$X$64,2,FALSE)/IF(R$7=$B455,(13-MONTH($D455)),12),0)</f>
        <v>0</v>
      </c>
      <c r="S455" s="229">
        <f>IF(AND(S$7&lt;=$B455+$D$4,S$9&gt;=$D455),$E455*HLOOKUP(S$7-$B455+1,INPUTS!$D$63:$X$64,2,FALSE)/IF(S$7=$B455,(13-MONTH($D455)),12),0)</f>
        <v>0</v>
      </c>
      <c r="T455" s="229">
        <f>IF(AND(T$7&lt;=$B455+$D$4,T$9&gt;=$D455),$E455*HLOOKUP(T$7-$B455+1,INPUTS!$D$63:$X$64,2,FALSE)/IF(T$7=$B455,(13-MONTH($D455)),12),0)</f>
        <v>0</v>
      </c>
      <c r="U455" s="229">
        <f>IF(AND(U$7&lt;=$B455+$D$4,U$9&gt;=$D455),$E455*HLOOKUP(U$7-$B455+1,INPUTS!$D$63:$X$64,2,FALSE)/IF(U$7=$B455,(13-MONTH($D455)),12),0)</f>
        <v>0</v>
      </c>
      <c r="V455" s="229">
        <f>IF(AND(V$7&lt;=$B455+$D$4,V$9&gt;=$D455),$E455*HLOOKUP(V$7-$B455+1,INPUTS!$D$63:$X$64,2,FALSE)/IF(V$7=$B455,(13-MONTH($D455)),12),0)</f>
        <v>0</v>
      </c>
      <c r="W455" s="229">
        <f>IF(AND(W$7&lt;=$B455+$D$4,W$9&gt;=$D455),$E455*HLOOKUP(W$7-$B455+1,INPUTS!$D$63:$X$64,2,FALSE)/IF(W$7=$B455,(13-MONTH($D455)),12),0)</f>
        <v>0</v>
      </c>
      <c r="X455" s="229">
        <f>IF(AND(X$7&lt;=$B455+$D$4,X$9&gt;=$D455),$E455*HLOOKUP(X$7-$B455+1,INPUTS!$D$63:$X$64,2,FALSE)/IF(X$7=$B455,(13-MONTH($D455)),12),0)</f>
        <v>0</v>
      </c>
      <c r="Y455" s="229">
        <f>IF(AND(Y$7&lt;=$B455+$D$4,Y$9&gt;=$D455),$E455*HLOOKUP(Y$7-$B455+1,INPUTS!$D$63:$X$64,2,FALSE)/IF(Y$7=$B455,(13-MONTH($D455)),12),0)</f>
        <v>0</v>
      </c>
      <c r="Z455" s="229">
        <f>IF(AND(Z$7&lt;=$B455+$D$4,Z$9&gt;=$D455),$E455*HLOOKUP(Z$7-$B455+1,INPUTS!$D$63:$X$64,2,FALSE)/IF(Z$7=$B455,(13-MONTH($D455)),12),0)</f>
        <v>0</v>
      </c>
      <c r="AA455" s="229">
        <f>IF(AND(AA$7&lt;=$B455+$D$4,AA$9&gt;=$D455),$E455*HLOOKUP(AA$7-$B455+1,INPUTS!$D$63:$X$64,2,FALSE)/IF(AA$7=$B455,(13-MONTH($D455)),12),0)</f>
        <v>0</v>
      </c>
      <c r="AB455" s="229">
        <f>IF(AND(AB$7&lt;=$B455+$D$4,AB$9&gt;=$D455),$E455*HLOOKUP(AB$7-$B455+1,INPUTS!$D$63:$X$64,2,FALSE)/IF(AB$7=$B455,(13-MONTH($D455)),12),0)</f>
        <v>0</v>
      </c>
      <c r="AC455" s="229">
        <f>IF(AND(AC$7&lt;=$B455+$D$4,AC$9&gt;=$D455),$E455*HLOOKUP(AC$7-$B455+1,INPUTS!$D$63:$X$64,2,FALSE)/IF(AC$7=$B455,(13-MONTH($D455)),12),0)</f>
        <v>0</v>
      </c>
      <c r="AD455" s="229">
        <f>IF(AND(AD$7&lt;=$B455+$D$4,AD$9&gt;=$D455),$E455*HLOOKUP(AD$7-$B455+1,INPUTS!$D$63:$X$64,2,FALSE)/IF(AD$7=$B455,(13-MONTH($D455)),12),0)</f>
        <v>0</v>
      </c>
      <c r="AE455" s="229">
        <f>IF(AND(AE$7&lt;=$B455+$D$4,AE$9&gt;=$D455),$E455*HLOOKUP(AE$7-$B455+1,INPUTS!$D$63:$X$64,2,FALSE)/IF(AE$7=$B455,(13-MONTH($D455)),12),0)</f>
        <v>0</v>
      </c>
      <c r="AF455" s="229">
        <f>IF(AND(AF$7&lt;=$B455+$D$4,AF$9&gt;=$D455),$E455*HLOOKUP(AF$7-$B455+1,INPUTS!$D$63:$X$64,2,FALSE)/IF(AF$7=$B455,(13-MONTH($D455)),12),0)</f>
        <v>0</v>
      </c>
      <c r="AG455" s="229">
        <f>IF(AND(AG$7&lt;=$B455+$D$4,AG$9&gt;=$D455),$E455*HLOOKUP(AG$7-$B455+1,INPUTS!$D$63:$X$64,2,FALSE)/IF(AG$7=$B455,(13-MONTH($D455)),12),0)</f>
        <v>0</v>
      </c>
      <c r="AH455" s="229">
        <f>IF(AND(AH$7&lt;=$B455+$D$4,AH$9&gt;=$D455),$E455*HLOOKUP(AH$7-$B455+1,INPUTS!$D$63:$X$64,2,FALSE)/IF(AH$7=$B455,(13-MONTH($D455)),12),0)</f>
        <v>0</v>
      </c>
      <c r="AI455" s="229">
        <f>IF(AND(AI$7&lt;=$B455+$D$4,AI$9&gt;=$D455),$E455*HLOOKUP(AI$7-$B455+1,INPUTS!$D$63:$X$64,2,FALSE)/IF(AI$7=$B455,(13-MONTH($D455)),12),0)</f>
        <v>0</v>
      </c>
      <c r="AJ455" s="229">
        <f>IF(AND(AJ$7&lt;=$B455+$D$4,AJ$9&gt;=$D455),$E455*HLOOKUP(AJ$7-$B455+1,INPUTS!$D$63:$X$64,2,FALSE)/IF(AJ$7=$B455,(13-MONTH($D455)),12),0)</f>
        <v>0</v>
      </c>
      <c r="AK455" s="229">
        <f>IF(AND(AK$7&lt;=$B455+$D$4,AK$9&gt;=$D455),$E455*HLOOKUP(AK$7-$B455+1,INPUTS!$D$63:$X$64,2,FALSE)/IF(AK$7=$B455,(13-MONTH($D455)),12),0)</f>
        <v>0</v>
      </c>
      <c r="AL455" s="229">
        <f>IF(AND(AL$7&lt;=$B455+$D$4,AL$9&gt;=$D455),$E455*HLOOKUP(AL$7-$B455+1,INPUTS!$D$63:$X$64,2,FALSE)/IF(AL$7=$B455,(13-MONTH($D455)),12),0)</f>
        <v>0</v>
      </c>
      <c r="AM455" s="229">
        <f>IF(AND(AM$7&lt;=$B455+$D$4,AM$9&gt;=$D455),$E455*HLOOKUP(AM$7-$B455+1,INPUTS!$D$63:$X$64,2,FALSE)/IF(AM$7=$B455,(13-MONTH($D455)),12),0)</f>
        <v>0</v>
      </c>
      <c r="AN455" s="229">
        <f>IF(AND(AN$7&lt;=$B455+$D$4,AN$9&gt;=$D455),$E455*HLOOKUP(AN$7-$B455+1,INPUTS!$D$63:$X$64,2,FALSE)/IF(AN$7=$B455,(13-MONTH($D455)),12),0)</f>
        <v>0</v>
      </c>
      <c r="AO455" s="229">
        <f>IF(AND(AO$7&lt;=$B455+$D$4,AO$9&gt;=$D455),$E455*HLOOKUP(AO$7-$B455+1,INPUTS!$D$63:$X$64,2,FALSE)/IF(AO$7=$B455,(13-MONTH($D455)),12),0)</f>
        <v>0</v>
      </c>
      <c r="AP455" s="229">
        <f>IF(AND(AP$7&lt;=$B455+$D$4,AP$9&gt;=$D455),$E455*HLOOKUP(AP$7-$B455+1,INPUTS!$D$63:$X$64,2,FALSE)/IF(AP$7=$B455,(13-MONTH($D455)),12),0)</f>
        <v>0</v>
      </c>
      <c r="AQ455" s="229">
        <f>IF(AND(AQ$7&lt;=$B455+$D$4,AQ$9&gt;=$D455),$E455*HLOOKUP(AQ$7-$B455+1,INPUTS!$D$63:$X$64,2,FALSE)/IF(AQ$7=$B455,(13-MONTH($D455)),12),0)</f>
        <v>0</v>
      </c>
      <c r="AR455" s="229">
        <f>IF(AND(AR$7&lt;=$B455+$D$4,AR$9&gt;=$D455),$E455*HLOOKUP(AR$7-$B455+1,INPUTS!$D$63:$X$64,2,FALSE)/IF(AR$7=$B455,(13-MONTH($D455)),12),0)</f>
        <v>0</v>
      </c>
      <c r="AS455" s="229">
        <f>IF(AND(AS$7&lt;=$B455+$D$4,AS$9&gt;=$D455),$E455*HLOOKUP(AS$7-$B455+1,INPUTS!$D$63:$X$64,2,FALSE)/IF(AS$7=$B455,(13-MONTH($D455)),12),0)</f>
        <v>0</v>
      </c>
      <c r="AT455" s="229">
        <f>IF(AND(AT$7&lt;=$B455+$D$4,AT$9&gt;=$D455),$E455*HLOOKUP(AT$7-$B455+1,INPUTS!$D$63:$X$64,2,FALSE)/IF(AT$7=$B455,(13-MONTH($D455)),12),0)</f>
        <v>0</v>
      </c>
      <c r="AU455" s="229">
        <f>IF(AND(AU$7&lt;=$B455+$D$4,AU$9&gt;=$D455),$E455*HLOOKUP(AU$7-$B455+1,INPUTS!$D$63:$X$64,2,FALSE)/IF(AU$7=$B455,(13-MONTH($D455)),12),0)</f>
        <v>0</v>
      </c>
      <c r="AV455" s="229">
        <f>IF(AND(AV$7&lt;=$B455+$D$4,AV$9&gt;=$D455),$E455*HLOOKUP(AV$7-$B455+1,INPUTS!$D$63:$X$64,2,FALSE)/IF(AV$7=$B455,(13-MONTH($D455)),12),0)</f>
        <v>0</v>
      </c>
      <c r="AW455" s="229">
        <f>IF(AND(AW$7&lt;=$B455+$D$4,AW$9&gt;=$D455),$E455*HLOOKUP(AW$7-$B455+1,INPUTS!$D$63:$X$64,2,FALSE)/IF(AW$7=$B455,(13-MONTH($D455)),12),0)</f>
        <v>0</v>
      </c>
      <c r="AX455" s="229">
        <f>IF(AND(AX$7&lt;=$B455+$D$4,AX$9&gt;=$D455),$E455*HLOOKUP(AX$7-$B455+1,INPUTS!$D$63:$X$64,2,FALSE)/IF(AX$7=$B455,(13-MONTH($D455)),12),0)</f>
        <v>0</v>
      </c>
      <c r="AY455" s="229">
        <f>IF(AND(AY$7&lt;=$B455+$D$4,AY$9&gt;=$D455),$E455*HLOOKUP(AY$7-$B455+1,INPUTS!$D$63:$X$64,2,FALSE)/IF(AY$7=$B455,(13-MONTH($D455)),12),0)</f>
        <v>0</v>
      </c>
      <c r="AZ455" s="229">
        <f>IF(AND(AZ$7&lt;=$B455+$D$4,AZ$9&gt;=$D455),$E455*HLOOKUP(AZ$7-$B455+1,INPUTS!$D$63:$X$64,2,FALSE)/IF(AZ$7=$B455,(13-MONTH($D455)),12),0)</f>
        <v>0</v>
      </c>
      <c r="BA455" s="229">
        <f>IF(AND(BA$7&lt;=$B455+$D$4,BA$9&gt;=$D455),$E455*HLOOKUP(BA$7-$B455+1,INPUTS!$D$63:$X$64,2,FALSE)/IF(BA$7=$B455,(13-MONTH($D455)),12),0)</f>
        <v>0</v>
      </c>
      <c r="BB455" s="229">
        <f>IF(AND(BB$7&lt;=$B455+$D$4,BB$9&gt;=$D455),$E455*HLOOKUP(BB$7-$B455+1,INPUTS!$D$63:$X$64,2,FALSE)/IF(BB$7=$B455,(13-MONTH($D455)),12),0)</f>
        <v>0</v>
      </c>
      <c r="BC455" s="229">
        <f>IF(AND(BC$7&lt;=$B455+$D$4,BC$9&gt;=$D455),$E455*HLOOKUP(BC$7-$B455+1,INPUTS!$D$63:$X$64,2,FALSE)/IF(BC$7=$B455,(13-MONTH($D455)),12),0)</f>
        <v>0</v>
      </c>
      <c r="BD455" s="229">
        <f>IF(AND(BD$7&lt;=$B455+$D$4,BD$9&gt;=$D455),$E455*HLOOKUP(BD$7-$B455+1,INPUTS!$D$63:$X$64,2,FALSE)/IF(BD$7=$B455,(13-MONTH($D455)),12),0)</f>
        <v>0</v>
      </c>
      <c r="BE455" s="229">
        <f>IF(AND(BE$7&lt;=$B455+$D$4,BE$9&gt;=$D455),$E455*HLOOKUP(BE$7-$B455+1,INPUTS!$D$63:$X$64,2,FALSE)/IF(BE$7=$B455,(13-MONTH($D455)),12),0)</f>
        <v>0</v>
      </c>
      <c r="BF455" s="229">
        <f>IF(AND(BF$7&lt;=$B455+$D$4,BF$9&gt;=$D455),$E455*HLOOKUP(BF$7-$B455+1,INPUTS!$D$63:$X$64,2,FALSE)/IF(BF$7=$B455,(13-MONTH($D455)),12),0)</f>
        <v>0</v>
      </c>
      <c r="BG455" s="229">
        <f>IF(AND(BG$7&lt;=$B455+$D$4,BG$9&gt;=$D455),$E455*HLOOKUP(BG$7-$B455+1,INPUTS!$D$63:$X$64,2,FALSE)/IF(BG$7=$B455,(13-MONTH($D455)),12),0)</f>
        <v>0</v>
      </c>
      <c r="BH455" s="229">
        <f>IF(AND(BH$7&lt;=$B455+$D$4,BH$9&gt;=$D455),$E455*HLOOKUP(BH$7-$B455+1,INPUTS!$D$63:$X$64,2,FALSE)/IF(BH$7=$B455,(13-MONTH($D455)),12),0)</f>
        <v>0</v>
      </c>
      <c r="BI455" s="229">
        <f>IF(AND(BI$7&lt;=$B455+$D$4,BI$9&gt;=$D455),$E455*HLOOKUP(BI$7-$B455+1,INPUTS!$D$63:$X$64,2,FALSE)/IF(BI$7=$B455,(13-MONTH($D455)),12),0)</f>
        <v>0</v>
      </c>
      <c r="BJ455" s="229">
        <f>IF(AND(BJ$7&lt;=$B455+$D$4,BJ$9&gt;=$D455),$E455*HLOOKUP(BJ$7-$B455+1,INPUTS!$D$63:$X$64,2,FALSE)/IF(BJ$7=$B455,(13-MONTH($D455)),12),0)</f>
        <v>0</v>
      </c>
      <c r="BK455" s="229">
        <f>IF(AND(BK$7&lt;=$B455+$D$4,BK$9&gt;=$D455),$E455*HLOOKUP(BK$7-$B455+1,INPUTS!$D$63:$X$64,2,FALSE)/IF(BK$7=$B455,(13-MONTH($D455)),12),0)</f>
        <v>0</v>
      </c>
      <c r="BL455" s="229">
        <f>IF(AND(BL$7&lt;=$B455+$D$4,BL$9&gt;=$D455),$E455*HLOOKUP(BL$7-$B455+1,INPUTS!$D$63:$X$64,2,FALSE)/IF(BL$7=$B455,(13-MONTH($D455)),12),0)</f>
        <v>0</v>
      </c>
      <c r="BM455" s="229">
        <f>IF(AND(BM$7&lt;=$B455+$D$4,BM$9&gt;=$D455),$E455*HLOOKUP(BM$7-$B455+1,INPUTS!$D$63:$X$64,2,FALSE)/IF(BM$7=$B455,(13-MONTH($D455)),12),0)</f>
        <v>0</v>
      </c>
      <c r="BN455" s="229">
        <f>IF(AND(BN$7&lt;=$B455+$D$4,BN$9&gt;=$D455),$E455*HLOOKUP(BN$7-$B455+1,INPUTS!$D$63:$X$64,2,FALSE)/IF(BN$7=$B455,(13-MONTH($D455)),12),0)</f>
        <v>0</v>
      </c>
      <c r="BO455" s="229">
        <f>IF(AND(BO$7&lt;=$B455+$D$4,BO$9&gt;=$D455),$E455*HLOOKUP(BO$7-$B455+1,INPUTS!$D$63:$X$64,2,FALSE)/IF(BO$7=$B455,(13-MONTH($D455)),12),0)</f>
        <v>0</v>
      </c>
      <c r="BP455" s="229">
        <f>IF(AND(BP$7&lt;=$B455+$D$4,BP$9&gt;=$D455),$E455*HLOOKUP(BP$7-$B455+1,INPUTS!$D$63:$X$64,2,FALSE)/IF(BP$7=$B455,(13-MONTH($D455)),12),0)</f>
        <v>0</v>
      </c>
      <c r="BQ455" s="229">
        <f>IF(AND(BQ$7&lt;=$B455+$D$4,BQ$9&gt;=$D455),$E455*HLOOKUP(BQ$7-$B455+1,INPUTS!$D$63:$X$64,2,FALSE)/IF(BQ$7=$B455,(13-MONTH($D455)),12),0)</f>
        <v>0</v>
      </c>
      <c r="BR455" s="229">
        <f>IF(AND(BR$7&lt;=$B455+$D$4,BR$9&gt;=$D455),$E455*HLOOKUP(BR$7-$B455+1,INPUTS!$D$63:$X$64,2,FALSE)/IF(BR$7=$B455,(13-MONTH($D455)),12),0)</f>
        <v>0</v>
      </c>
      <c r="BS455" s="229">
        <f>IF(AND(BS$7&lt;=$B455+$D$4,BS$9&gt;=$D455),$E455*HLOOKUP(BS$7-$B455+1,INPUTS!$D$63:$X$64,2,FALSE)/IF(BS$7=$B455,(13-MONTH($D455)),12),0)</f>
        <v>0</v>
      </c>
      <c r="BT455" s="229">
        <f>IF(AND(BT$7&lt;=$B455+$D$4,BT$9&gt;=$D455),$E455*HLOOKUP(BT$7-$B455+1,INPUTS!$D$63:$X$64,2,FALSE)/IF(BT$7=$B455,(13-MONTH($D455)),12),0)</f>
        <v>0</v>
      </c>
      <c r="BU455" s="229">
        <f>IF(AND(BU$7&lt;=$B455+$D$4,BU$9&gt;=$D455),$E455*HLOOKUP(BU$7-$B455+1,INPUTS!$D$63:$X$64,2,FALSE)/IF(BU$7=$B455,(13-MONTH($D455)),12),0)</f>
        <v>0</v>
      </c>
      <c r="BV455" s="229">
        <f>IF(AND(BV$7&lt;=$B455+$D$4,BV$9&gt;=$D455),$E455*HLOOKUP(BV$7-$B455+1,INPUTS!$D$63:$X$64,2,FALSE)/IF(BV$7=$B455,(13-MONTH($D455)),12),0)</f>
        <v>0</v>
      </c>
      <c r="BW455" s="229">
        <f>IF(AND(BW$7&lt;=$B455+$D$4,BW$9&gt;=$D455),$E455*HLOOKUP(BW$7-$B455+1,INPUTS!$D$63:$X$64,2,FALSE)/IF(BW$7=$B455,(13-MONTH($D455)),12),0)</f>
        <v>0</v>
      </c>
      <c r="BX455" s="229">
        <f>IF(AND(BX$7&lt;=$B455+$D$4,BX$9&gt;=$D455),$E455*HLOOKUP(BX$7-$B455+1,INPUTS!$D$63:$X$64,2,FALSE)/IF(BX$7=$B455,(13-MONTH($D455)),12),0)</f>
        <v>0</v>
      </c>
      <c r="BY455" s="229">
        <f>IF(AND(BY$7&lt;=$B455+$D$4,BY$9&gt;=$D455),$E455*HLOOKUP(BY$7-$B455+1,INPUTS!$D$63:$X$64,2,FALSE)/IF(BY$7=$B455,(13-MONTH($D455)),12),0)</f>
        <v>0</v>
      </c>
      <c r="BZ455" s="229">
        <f>IF(AND(BZ$7&lt;=$B455+$D$4,BZ$9&gt;=$D455),$E455*HLOOKUP(BZ$7-$B455+1,INPUTS!$D$63:$X$64,2,FALSE)/IF(BZ$7=$B455,(13-MONTH($D455)),12),0)</f>
        <v>0</v>
      </c>
    </row>
    <row r="456" spans="1:78" x14ac:dyDescent="0.2">
      <c r="A456" s="7" t="str">
        <f t="shared" si="370"/>
        <v>Roll-in 10</v>
      </c>
      <c r="B456" s="7">
        <f t="shared" si="371"/>
        <v>2024</v>
      </c>
      <c r="C456" s="7">
        <f t="shared" si="367"/>
        <v>65</v>
      </c>
      <c r="D456" s="165">
        <f t="shared" si="372"/>
        <v>45443</v>
      </c>
      <c r="E456" s="68">
        <f t="shared" si="366"/>
        <v>0</v>
      </c>
      <c r="F456" s="77"/>
      <c r="G456" s="229">
        <f>IF(AND(G$7&lt;=$B456+$D$4,G$9&gt;=$D456),$E456*HLOOKUP(G$7-$B456+1,INPUTS!$D$63:$X$64,2,FALSE)/IF(G$7=$B456,(13-MONTH($D456)),12),0)</f>
        <v>0</v>
      </c>
      <c r="H456" s="229">
        <f>IF(AND(H$7&lt;=$B456+$D$4,H$9&gt;=$D456),$E456*HLOOKUP(H$7-$B456+1,INPUTS!$D$63:$X$64,2,FALSE)/IF(H$7=$B456,(13-MONTH($D456)),12),0)</f>
        <v>0</v>
      </c>
      <c r="I456" s="229">
        <f>IF(AND(I$7&lt;=$B456+$D$4,I$9&gt;=$D456),$E456*HLOOKUP(I$7-$B456+1,INPUTS!$D$63:$X$64,2,FALSE)/IF(I$7=$B456,(13-MONTH($D456)),12),0)</f>
        <v>0</v>
      </c>
      <c r="J456" s="229">
        <f>IF(AND(J$7&lt;=$B456+$D$4,J$9&gt;=$D456),$E456*HLOOKUP(J$7-$B456+1,INPUTS!$D$63:$X$64,2,FALSE)/IF(J$7=$B456,(13-MONTH($D456)),12),0)</f>
        <v>0</v>
      </c>
      <c r="K456" s="229">
        <f>IF(AND(K$7&lt;=$B456+$D$4,K$9&gt;=$D456),$E456*HLOOKUP(K$7-$B456+1,INPUTS!$D$63:$X$64,2,FALSE)/IF(K$7=$B456,(13-MONTH($D456)),12),0)</f>
        <v>0</v>
      </c>
      <c r="L456" s="229">
        <f>IF(AND(L$7&lt;=$B456+$D$4,L$9&gt;=$D456),$E456*HLOOKUP(L$7-$B456+1,INPUTS!$D$63:$X$64,2,FALSE)/IF(L$7=$B456,(13-MONTH($D456)),12),0)</f>
        <v>0</v>
      </c>
      <c r="M456" s="229">
        <f>IF(AND(M$7&lt;=$B456+$D$4,M$9&gt;=$D456),$E456*HLOOKUP(M$7-$B456+1,INPUTS!$D$63:$X$64,2,FALSE)/IF(M$7=$B456,(13-MONTH($D456)),12),0)</f>
        <v>0</v>
      </c>
      <c r="N456" s="229">
        <f>IF(AND(N$7&lt;=$B456+$D$4,N$9&gt;=$D456),$E456*HLOOKUP(N$7-$B456+1,INPUTS!$D$63:$X$64,2,FALSE)/IF(N$7=$B456,(13-MONTH($D456)),12),0)</f>
        <v>0</v>
      </c>
      <c r="O456" s="229">
        <f>IF(AND(O$7&lt;=$B456+$D$4,O$9&gt;=$D456),$E456*HLOOKUP(O$7-$B456+1,INPUTS!$D$63:$X$64,2,FALSE)/IF(O$7=$B456,(13-MONTH($D456)),12),0)</f>
        <v>0</v>
      </c>
      <c r="P456" s="229">
        <f>IF(AND(P$7&lt;=$B456+$D$4,P$9&gt;=$D456),$E456*HLOOKUP(P$7-$B456+1,INPUTS!$D$63:$X$64,2,FALSE)/IF(P$7=$B456,(13-MONTH($D456)),12),0)</f>
        <v>0</v>
      </c>
      <c r="Q456" s="229">
        <f>IF(AND(Q$7&lt;=$B456+$D$4,Q$9&gt;=$D456),$E456*HLOOKUP(Q$7-$B456+1,INPUTS!$D$63:$X$64,2,FALSE)/IF(Q$7=$B456,(13-MONTH($D456)),12),0)</f>
        <v>0</v>
      </c>
      <c r="R456" s="229">
        <f>IF(AND(R$7&lt;=$B456+$D$4,R$9&gt;=$D456),$E456*HLOOKUP(R$7-$B456+1,INPUTS!$D$63:$X$64,2,FALSE)/IF(R$7=$B456,(13-MONTH($D456)),12),0)</f>
        <v>0</v>
      </c>
      <c r="S456" s="229">
        <f>IF(AND(S$7&lt;=$B456+$D$4,S$9&gt;=$D456),$E456*HLOOKUP(S$7-$B456+1,INPUTS!$D$63:$X$64,2,FALSE)/IF(S$7=$B456,(13-MONTH($D456)),12),0)</f>
        <v>0</v>
      </c>
      <c r="T456" s="229">
        <f>IF(AND(T$7&lt;=$B456+$D$4,T$9&gt;=$D456),$E456*HLOOKUP(T$7-$B456+1,INPUTS!$D$63:$X$64,2,FALSE)/IF(T$7=$B456,(13-MONTH($D456)),12),0)</f>
        <v>0</v>
      </c>
      <c r="U456" s="229">
        <f>IF(AND(U$7&lt;=$B456+$D$4,U$9&gt;=$D456),$E456*HLOOKUP(U$7-$B456+1,INPUTS!$D$63:$X$64,2,FALSE)/IF(U$7=$B456,(13-MONTH($D456)),12),0)</f>
        <v>0</v>
      </c>
      <c r="V456" s="229">
        <f>IF(AND(V$7&lt;=$B456+$D$4,V$9&gt;=$D456),$E456*HLOOKUP(V$7-$B456+1,INPUTS!$D$63:$X$64,2,FALSE)/IF(V$7=$B456,(13-MONTH($D456)),12),0)</f>
        <v>0</v>
      </c>
      <c r="W456" s="229">
        <f>IF(AND(W$7&lt;=$B456+$D$4,W$9&gt;=$D456),$E456*HLOOKUP(W$7-$B456+1,INPUTS!$D$63:$X$64,2,FALSE)/IF(W$7=$B456,(13-MONTH($D456)),12),0)</f>
        <v>0</v>
      </c>
      <c r="X456" s="229">
        <f>IF(AND(X$7&lt;=$B456+$D$4,X$9&gt;=$D456),$E456*HLOOKUP(X$7-$B456+1,INPUTS!$D$63:$X$64,2,FALSE)/IF(X$7=$B456,(13-MONTH($D456)),12),0)</f>
        <v>0</v>
      </c>
      <c r="Y456" s="229">
        <f>IF(AND(Y$7&lt;=$B456+$D$4,Y$9&gt;=$D456),$E456*HLOOKUP(Y$7-$B456+1,INPUTS!$D$63:$X$64,2,FALSE)/IF(Y$7=$B456,(13-MONTH($D456)),12),0)</f>
        <v>0</v>
      </c>
      <c r="Z456" s="229">
        <f>IF(AND(Z$7&lt;=$B456+$D$4,Z$9&gt;=$D456),$E456*HLOOKUP(Z$7-$B456+1,INPUTS!$D$63:$X$64,2,FALSE)/IF(Z$7=$B456,(13-MONTH($D456)),12),0)</f>
        <v>0</v>
      </c>
      <c r="AA456" s="229">
        <f>IF(AND(AA$7&lt;=$B456+$D$4,AA$9&gt;=$D456),$E456*HLOOKUP(AA$7-$B456+1,INPUTS!$D$63:$X$64,2,FALSE)/IF(AA$7=$B456,(13-MONTH($D456)),12),0)</f>
        <v>0</v>
      </c>
      <c r="AB456" s="229">
        <f>IF(AND(AB$7&lt;=$B456+$D$4,AB$9&gt;=$D456),$E456*HLOOKUP(AB$7-$B456+1,INPUTS!$D$63:$X$64,2,FALSE)/IF(AB$7=$B456,(13-MONTH($D456)),12),0)</f>
        <v>0</v>
      </c>
      <c r="AC456" s="229">
        <f>IF(AND(AC$7&lt;=$B456+$D$4,AC$9&gt;=$D456),$E456*HLOOKUP(AC$7-$B456+1,INPUTS!$D$63:$X$64,2,FALSE)/IF(AC$7=$B456,(13-MONTH($D456)),12),0)</f>
        <v>0</v>
      </c>
      <c r="AD456" s="229">
        <f>IF(AND(AD$7&lt;=$B456+$D$4,AD$9&gt;=$D456),$E456*HLOOKUP(AD$7-$B456+1,INPUTS!$D$63:$X$64,2,FALSE)/IF(AD$7=$B456,(13-MONTH($D456)),12),0)</f>
        <v>0</v>
      </c>
      <c r="AE456" s="229">
        <f>IF(AND(AE$7&lt;=$B456+$D$4,AE$9&gt;=$D456),$E456*HLOOKUP(AE$7-$B456+1,INPUTS!$D$63:$X$64,2,FALSE)/IF(AE$7=$B456,(13-MONTH($D456)),12),0)</f>
        <v>0</v>
      </c>
      <c r="AF456" s="229">
        <f>IF(AND(AF$7&lt;=$B456+$D$4,AF$9&gt;=$D456),$E456*HLOOKUP(AF$7-$B456+1,INPUTS!$D$63:$X$64,2,FALSE)/IF(AF$7=$B456,(13-MONTH($D456)),12),0)</f>
        <v>0</v>
      </c>
      <c r="AG456" s="229">
        <f>IF(AND(AG$7&lt;=$B456+$D$4,AG$9&gt;=$D456),$E456*HLOOKUP(AG$7-$B456+1,INPUTS!$D$63:$X$64,2,FALSE)/IF(AG$7=$B456,(13-MONTH($D456)),12),0)</f>
        <v>0</v>
      </c>
      <c r="AH456" s="229">
        <f>IF(AND(AH$7&lt;=$B456+$D$4,AH$9&gt;=$D456),$E456*HLOOKUP(AH$7-$B456+1,INPUTS!$D$63:$X$64,2,FALSE)/IF(AH$7=$B456,(13-MONTH($D456)),12),0)</f>
        <v>0</v>
      </c>
      <c r="AI456" s="229">
        <f>IF(AND(AI$7&lt;=$B456+$D$4,AI$9&gt;=$D456),$E456*HLOOKUP(AI$7-$B456+1,INPUTS!$D$63:$X$64,2,FALSE)/IF(AI$7=$B456,(13-MONTH($D456)),12),0)</f>
        <v>0</v>
      </c>
      <c r="AJ456" s="229">
        <f>IF(AND(AJ$7&lt;=$B456+$D$4,AJ$9&gt;=$D456),$E456*HLOOKUP(AJ$7-$B456+1,INPUTS!$D$63:$X$64,2,FALSE)/IF(AJ$7=$B456,(13-MONTH($D456)),12),0)</f>
        <v>0</v>
      </c>
      <c r="AK456" s="229">
        <f>IF(AND(AK$7&lt;=$B456+$D$4,AK$9&gt;=$D456),$E456*HLOOKUP(AK$7-$B456+1,INPUTS!$D$63:$X$64,2,FALSE)/IF(AK$7=$B456,(13-MONTH($D456)),12),0)</f>
        <v>0</v>
      </c>
      <c r="AL456" s="229">
        <f>IF(AND(AL$7&lt;=$B456+$D$4,AL$9&gt;=$D456),$E456*HLOOKUP(AL$7-$B456+1,INPUTS!$D$63:$X$64,2,FALSE)/IF(AL$7=$B456,(13-MONTH($D456)),12),0)</f>
        <v>0</v>
      </c>
      <c r="AM456" s="229">
        <f>IF(AND(AM$7&lt;=$B456+$D$4,AM$9&gt;=$D456),$E456*HLOOKUP(AM$7-$B456+1,INPUTS!$D$63:$X$64,2,FALSE)/IF(AM$7=$B456,(13-MONTH($D456)),12),0)</f>
        <v>0</v>
      </c>
      <c r="AN456" s="229">
        <f>IF(AND(AN$7&lt;=$B456+$D$4,AN$9&gt;=$D456),$E456*HLOOKUP(AN$7-$B456+1,INPUTS!$D$63:$X$64,2,FALSE)/IF(AN$7=$B456,(13-MONTH($D456)),12),0)</f>
        <v>0</v>
      </c>
      <c r="AO456" s="229">
        <f>IF(AND(AO$7&lt;=$B456+$D$4,AO$9&gt;=$D456),$E456*HLOOKUP(AO$7-$B456+1,INPUTS!$D$63:$X$64,2,FALSE)/IF(AO$7=$B456,(13-MONTH($D456)),12),0)</f>
        <v>0</v>
      </c>
      <c r="AP456" s="229">
        <f>IF(AND(AP$7&lt;=$B456+$D$4,AP$9&gt;=$D456),$E456*HLOOKUP(AP$7-$B456+1,INPUTS!$D$63:$X$64,2,FALSE)/IF(AP$7=$B456,(13-MONTH($D456)),12),0)</f>
        <v>0</v>
      </c>
      <c r="AQ456" s="229">
        <f>IF(AND(AQ$7&lt;=$B456+$D$4,AQ$9&gt;=$D456),$E456*HLOOKUP(AQ$7-$B456+1,INPUTS!$D$63:$X$64,2,FALSE)/IF(AQ$7=$B456,(13-MONTH($D456)),12),0)</f>
        <v>0</v>
      </c>
      <c r="AR456" s="229">
        <f>IF(AND(AR$7&lt;=$B456+$D$4,AR$9&gt;=$D456),$E456*HLOOKUP(AR$7-$B456+1,INPUTS!$D$63:$X$64,2,FALSE)/IF(AR$7=$B456,(13-MONTH($D456)),12),0)</f>
        <v>0</v>
      </c>
      <c r="AS456" s="229">
        <f>IF(AND(AS$7&lt;=$B456+$D$4,AS$9&gt;=$D456),$E456*HLOOKUP(AS$7-$B456+1,INPUTS!$D$63:$X$64,2,FALSE)/IF(AS$7=$B456,(13-MONTH($D456)),12),0)</f>
        <v>0</v>
      </c>
      <c r="AT456" s="229">
        <f>IF(AND(AT$7&lt;=$B456+$D$4,AT$9&gt;=$D456),$E456*HLOOKUP(AT$7-$B456+1,INPUTS!$D$63:$X$64,2,FALSE)/IF(AT$7=$B456,(13-MONTH($D456)),12),0)</f>
        <v>0</v>
      </c>
      <c r="AU456" s="229">
        <f>IF(AND(AU$7&lt;=$B456+$D$4,AU$9&gt;=$D456),$E456*HLOOKUP(AU$7-$B456+1,INPUTS!$D$63:$X$64,2,FALSE)/IF(AU$7=$B456,(13-MONTH($D456)),12),0)</f>
        <v>0</v>
      </c>
      <c r="AV456" s="229">
        <f>IF(AND(AV$7&lt;=$B456+$D$4,AV$9&gt;=$D456),$E456*HLOOKUP(AV$7-$B456+1,INPUTS!$D$63:$X$64,2,FALSE)/IF(AV$7=$B456,(13-MONTH($D456)),12),0)</f>
        <v>0</v>
      </c>
      <c r="AW456" s="229">
        <f>IF(AND(AW$7&lt;=$B456+$D$4,AW$9&gt;=$D456),$E456*HLOOKUP(AW$7-$B456+1,INPUTS!$D$63:$X$64,2,FALSE)/IF(AW$7=$B456,(13-MONTH($D456)),12),0)</f>
        <v>0</v>
      </c>
      <c r="AX456" s="229">
        <f>IF(AND(AX$7&lt;=$B456+$D$4,AX$9&gt;=$D456),$E456*HLOOKUP(AX$7-$B456+1,INPUTS!$D$63:$X$64,2,FALSE)/IF(AX$7=$B456,(13-MONTH($D456)),12),0)</f>
        <v>0</v>
      </c>
      <c r="AY456" s="229">
        <f>IF(AND(AY$7&lt;=$B456+$D$4,AY$9&gt;=$D456),$E456*HLOOKUP(AY$7-$B456+1,INPUTS!$D$63:$X$64,2,FALSE)/IF(AY$7=$B456,(13-MONTH($D456)),12),0)</f>
        <v>0</v>
      </c>
      <c r="AZ456" s="229">
        <f>IF(AND(AZ$7&lt;=$B456+$D$4,AZ$9&gt;=$D456),$E456*HLOOKUP(AZ$7-$B456+1,INPUTS!$D$63:$X$64,2,FALSE)/IF(AZ$7=$B456,(13-MONTH($D456)),12),0)</f>
        <v>0</v>
      </c>
      <c r="BA456" s="229">
        <f>IF(AND(BA$7&lt;=$B456+$D$4,BA$9&gt;=$D456),$E456*HLOOKUP(BA$7-$B456+1,INPUTS!$D$63:$X$64,2,FALSE)/IF(BA$7=$B456,(13-MONTH($D456)),12),0)</f>
        <v>0</v>
      </c>
      <c r="BB456" s="229">
        <f>IF(AND(BB$7&lt;=$B456+$D$4,BB$9&gt;=$D456),$E456*HLOOKUP(BB$7-$B456+1,INPUTS!$D$63:$X$64,2,FALSE)/IF(BB$7=$B456,(13-MONTH($D456)),12),0)</f>
        <v>0</v>
      </c>
      <c r="BC456" s="229">
        <f>IF(AND(BC$7&lt;=$B456+$D$4,BC$9&gt;=$D456),$E456*HLOOKUP(BC$7-$B456+1,INPUTS!$D$63:$X$64,2,FALSE)/IF(BC$7=$B456,(13-MONTH($D456)),12),0)</f>
        <v>0</v>
      </c>
      <c r="BD456" s="229">
        <f>IF(AND(BD$7&lt;=$B456+$D$4,BD$9&gt;=$D456),$E456*HLOOKUP(BD$7-$B456+1,INPUTS!$D$63:$X$64,2,FALSE)/IF(BD$7=$B456,(13-MONTH($D456)),12),0)</f>
        <v>0</v>
      </c>
      <c r="BE456" s="229">
        <f>IF(AND(BE$7&lt;=$B456+$D$4,BE$9&gt;=$D456),$E456*HLOOKUP(BE$7-$B456+1,INPUTS!$D$63:$X$64,2,FALSE)/IF(BE$7=$B456,(13-MONTH($D456)),12),0)</f>
        <v>0</v>
      </c>
      <c r="BF456" s="229">
        <f>IF(AND(BF$7&lt;=$B456+$D$4,BF$9&gt;=$D456),$E456*HLOOKUP(BF$7-$B456+1,INPUTS!$D$63:$X$64,2,FALSE)/IF(BF$7=$B456,(13-MONTH($D456)),12),0)</f>
        <v>0</v>
      </c>
      <c r="BG456" s="229">
        <f>IF(AND(BG$7&lt;=$B456+$D$4,BG$9&gt;=$D456),$E456*HLOOKUP(BG$7-$B456+1,INPUTS!$D$63:$X$64,2,FALSE)/IF(BG$7=$B456,(13-MONTH($D456)),12),0)</f>
        <v>0</v>
      </c>
      <c r="BH456" s="229">
        <f>IF(AND(BH$7&lt;=$B456+$D$4,BH$9&gt;=$D456),$E456*HLOOKUP(BH$7-$B456+1,INPUTS!$D$63:$X$64,2,FALSE)/IF(BH$7=$B456,(13-MONTH($D456)),12),0)</f>
        <v>0</v>
      </c>
      <c r="BI456" s="229">
        <f>IF(AND(BI$7&lt;=$B456+$D$4,BI$9&gt;=$D456),$E456*HLOOKUP(BI$7-$B456+1,INPUTS!$D$63:$X$64,2,FALSE)/IF(BI$7=$B456,(13-MONTH($D456)),12),0)</f>
        <v>0</v>
      </c>
      <c r="BJ456" s="229">
        <f>IF(AND(BJ$7&lt;=$B456+$D$4,BJ$9&gt;=$D456),$E456*HLOOKUP(BJ$7-$B456+1,INPUTS!$D$63:$X$64,2,FALSE)/IF(BJ$7=$B456,(13-MONTH($D456)),12),0)</f>
        <v>0</v>
      </c>
      <c r="BK456" s="229">
        <f>IF(AND(BK$7&lt;=$B456+$D$4,BK$9&gt;=$D456),$E456*HLOOKUP(BK$7-$B456+1,INPUTS!$D$63:$X$64,2,FALSE)/IF(BK$7=$B456,(13-MONTH($D456)),12),0)</f>
        <v>0</v>
      </c>
      <c r="BL456" s="229">
        <f>IF(AND(BL$7&lt;=$B456+$D$4,BL$9&gt;=$D456),$E456*HLOOKUP(BL$7-$B456+1,INPUTS!$D$63:$X$64,2,FALSE)/IF(BL$7=$B456,(13-MONTH($D456)),12),0)</f>
        <v>0</v>
      </c>
      <c r="BM456" s="229">
        <f>IF(AND(BM$7&lt;=$B456+$D$4,BM$9&gt;=$D456),$E456*HLOOKUP(BM$7-$B456+1,INPUTS!$D$63:$X$64,2,FALSE)/IF(BM$7=$B456,(13-MONTH($D456)),12),0)</f>
        <v>0</v>
      </c>
      <c r="BN456" s="229">
        <f>IF(AND(BN$7&lt;=$B456+$D$4,BN$9&gt;=$D456),$E456*HLOOKUP(BN$7-$B456+1,INPUTS!$D$63:$X$64,2,FALSE)/IF(BN$7=$B456,(13-MONTH($D456)),12),0)</f>
        <v>0</v>
      </c>
      <c r="BO456" s="229">
        <f>IF(AND(BO$7&lt;=$B456+$D$4,BO$9&gt;=$D456),$E456*HLOOKUP(BO$7-$B456+1,INPUTS!$D$63:$X$64,2,FALSE)/IF(BO$7=$B456,(13-MONTH($D456)),12),0)</f>
        <v>0</v>
      </c>
      <c r="BP456" s="229">
        <f>IF(AND(BP$7&lt;=$B456+$D$4,BP$9&gt;=$D456),$E456*HLOOKUP(BP$7-$B456+1,INPUTS!$D$63:$X$64,2,FALSE)/IF(BP$7=$B456,(13-MONTH($D456)),12),0)</f>
        <v>0</v>
      </c>
      <c r="BQ456" s="229">
        <f>IF(AND(BQ$7&lt;=$B456+$D$4,BQ$9&gt;=$D456),$E456*HLOOKUP(BQ$7-$B456+1,INPUTS!$D$63:$X$64,2,FALSE)/IF(BQ$7=$B456,(13-MONTH($D456)),12),0)</f>
        <v>0</v>
      </c>
      <c r="BR456" s="229">
        <f>IF(AND(BR$7&lt;=$B456+$D$4,BR$9&gt;=$D456),$E456*HLOOKUP(BR$7-$B456+1,INPUTS!$D$63:$X$64,2,FALSE)/IF(BR$7=$B456,(13-MONTH($D456)),12),0)</f>
        <v>0</v>
      </c>
      <c r="BS456" s="229">
        <f>IF(AND(BS$7&lt;=$B456+$D$4,BS$9&gt;=$D456),$E456*HLOOKUP(BS$7-$B456+1,INPUTS!$D$63:$X$64,2,FALSE)/IF(BS$7=$B456,(13-MONTH($D456)),12),0)</f>
        <v>0</v>
      </c>
      <c r="BT456" s="229">
        <f>IF(AND(BT$7&lt;=$B456+$D$4,BT$9&gt;=$D456),$E456*HLOOKUP(BT$7-$B456+1,INPUTS!$D$63:$X$64,2,FALSE)/IF(BT$7=$B456,(13-MONTH($D456)),12),0)</f>
        <v>0</v>
      </c>
      <c r="BU456" s="229">
        <f>IF(AND(BU$7&lt;=$B456+$D$4,BU$9&gt;=$D456),$E456*HLOOKUP(BU$7-$B456+1,INPUTS!$D$63:$X$64,2,FALSE)/IF(BU$7=$B456,(13-MONTH($D456)),12),0)</f>
        <v>0</v>
      </c>
      <c r="BV456" s="229">
        <f>IF(AND(BV$7&lt;=$B456+$D$4,BV$9&gt;=$D456),$E456*HLOOKUP(BV$7-$B456+1,INPUTS!$D$63:$X$64,2,FALSE)/IF(BV$7=$B456,(13-MONTH($D456)),12),0)</f>
        <v>0</v>
      </c>
      <c r="BW456" s="229">
        <f>IF(AND(BW$7&lt;=$B456+$D$4,BW$9&gt;=$D456),$E456*HLOOKUP(BW$7-$B456+1,INPUTS!$D$63:$X$64,2,FALSE)/IF(BW$7=$B456,(13-MONTH($D456)),12),0)</f>
        <v>0</v>
      </c>
      <c r="BX456" s="229">
        <f>IF(AND(BX$7&lt;=$B456+$D$4,BX$9&gt;=$D456),$E456*HLOOKUP(BX$7-$B456+1,INPUTS!$D$63:$X$64,2,FALSE)/IF(BX$7=$B456,(13-MONTH($D456)),12),0)</f>
        <v>0</v>
      </c>
      <c r="BY456" s="229">
        <f>IF(AND(BY$7&lt;=$B456+$D$4,BY$9&gt;=$D456),$E456*HLOOKUP(BY$7-$B456+1,INPUTS!$D$63:$X$64,2,FALSE)/IF(BY$7=$B456,(13-MONTH($D456)),12),0)</f>
        <v>0</v>
      </c>
      <c r="BZ456" s="229">
        <f>IF(AND(BZ$7&lt;=$B456+$D$4,BZ$9&gt;=$D456),$E456*HLOOKUP(BZ$7-$B456+1,INPUTS!$D$63:$X$64,2,FALSE)/IF(BZ$7=$B456,(13-MONTH($D456)),12),0)</f>
        <v>0</v>
      </c>
    </row>
    <row r="457" spans="1:78" x14ac:dyDescent="0.2">
      <c r="A457" s="7" t="str">
        <f t="shared" si="370"/>
        <v>Roll-in 10</v>
      </c>
      <c r="B457" s="7">
        <f t="shared" si="371"/>
        <v>2024</v>
      </c>
      <c r="C457" s="7">
        <f t="shared" si="367"/>
        <v>66</v>
      </c>
      <c r="D457" s="165">
        <f t="shared" si="372"/>
        <v>45473</v>
      </c>
      <c r="E457" s="68">
        <f t="shared" ref="E457:E462" si="373">+E77+E152+E228-E533</f>
        <v>0</v>
      </c>
      <c r="F457" s="77"/>
      <c r="G457" s="229">
        <f>IF(AND(G$7&lt;=$B457+$D$4,G$9&gt;=$D457),$E457*HLOOKUP(G$7-$B457+1,INPUTS!$D$63:$X$64,2,FALSE)/IF(G$7=$B457,(13-MONTH($D457)),12),0)</f>
        <v>0</v>
      </c>
      <c r="H457" s="229">
        <f>IF(AND(H$7&lt;=$B457+$D$4,H$9&gt;=$D457),$E457*HLOOKUP(H$7-$B457+1,INPUTS!$D$63:$X$64,2,FALSE)/IF(H$7=$B457,(13-MONTH($D457)),12),0)</f>
        <v>0</v>
      </c>
      <c r="I457" s="229">
        <f>IF(AND(I$7&lt;=$B457+$D$4,I$9&gt;=$D457),$E457*HLOOKUP(I$7-$B457+1,INPUTS!$D$63:$X$64,2,FALSE)/IF(I$7=$B457,(13-MONTH($D457)),12),0)</f>
        <v>0</v>
      </c>
      <c r="J457" s="229">
        <f>IF(AND(J$7&lt;=$B457+$D$4,J$9&gt;=$D457),$E457*HLOOKUP(J$7-$B457+1,INPUTS!$D$63:$X$64,2,FALSE)/IF(J$7=$B457,(13-MONTH($D457)),12),0)</f>
        <v>0</v>
      </c>
      <c r="K457" s="229">
        <f>IF(AND(K$7&lt;=$B457+$D$4,K$9&gt;=$D457),$E457*HLOOKUP(K$7-$B457+1,INPUTS!$D$63:$X$64,2,FALSE)/IF(K$7=$B457,(13-MONTH($D457)),12),0)</f>
        <v>0</v>
      </c>
      <c r="L457" s="229">
        <f>IF(AND(L$7&lt;=$B457+$D$4,L$9&gt;=$D457),$E457*HLOOKUP(L$7-$B457+1,INPUTS!$D$63:$X$64,2,FALSE)/IF(L$7=$B457,(13-MONTH($D457)),12),0)</f>
        <v>0</v>
      </c>
      <c r="M457" s="229">
        <f>IF(AND(M$7&lt;=$B457+$D$4,M$9&gt;=$D457),$E457*HLOOKUP(M$7-$B457+1,INPUTS!$D$63:$X$64,2,FALSE)/IF(M$7=$B457,(13-MONTH($D457)),12),0)</f>
        <v>0</v>
      </c>
      <c r="N457" s="229">
        <f>IF(AND(N$7&lt;=$B457+$D$4,N$9&gt;=$D457),$E457*HLOOKUP(N$7-$B457+1,INPUTS!$D$63:$X$64,2,FALSE)/IF(N$7=$B457,(13-MONTH($D457)),12),0)</f>
        <v>0</v>
      </c>
      <c r="O457" s="229">
        <f>IF(AND(O$7&lt;=$B457+$D$4,O$9&gt;=$D457),$E457*HLOOKUP(O$7-$B457+1,INPUTS!$D$63:$X$64,2,FALSE)/IF(O$7=$B457,(13-MONTH($D457)),12),0)</f>
        <v>0</v>
      </c>
      <c r="P457" s="229">
        <f>IF(AND(P$7&lt;=$B457+$D$4,P$9&gt;=$D457),$E457*HLOOKUP(P$7-$B457+1,INPUTS!$D$63:$X$64,2,FALSE)/IF(P$7=$B457,(13-MONTH($D457)),12),0)</f>
        <v>0</v>
      </c>
      <c r="Q457" s="229">
        <f>IF(AND(Q$7&lt;=$B457+$D$4,Q$9&gt;=$D457),$E457*HLOOKUP(Q$7-$B457+1,INPUTS!$D$63:$X$64,2,FALSE)/IF(Q$7=$B457,(13-MONTH($D457)),12),0)</f>
        <v>0</v>
      </c>
      <c r="R457" s="229">
        <f>IF(AND(R$7&lt;=$B457+$D$4,R$9&gt;=$D457),$E457*HLOOKUP(R$7-$B457+1,INPUTS!$D$63:$X$64,2,FALSE)/IF(R$7=$B457,(13-MONTH($D457)),12),0)</f>
        <v>0</v>
      </c>
      <c r="S457" s="229">
        <f>IF(AND(S$7&lt;=$B457+$D$4,S$9&gt;=$D457),$E457*HLOOKUP(S$7-$B457+1,INPUTS!$D$63:$X$64,2,FALSE)/IF(S$7=$B457,(13-MONTH($D457)),12),0)</f>
        <v>0</v>
      </c>
      <c r="T457" s="229">
        <f>IF(AND(T$7&lt;=$B457+$D$4,T$9&gt;=$D457),$E457*HLOOKUP(T$7-$B457+1,INPUTS!$D$63:$X$64,2,FALSE)/IF(T$7=$B457,(13-MONTH($D457)),12),0)</f>
        <v>0</v>
      </c>
      <c r="U457" s="229">
        <f>IF(AND(U$7&lt;=$B457+$D$4,U$9&gt;=$D457),$E457*HLOOKUP(U$7-$B457+1,INPUTS!$D$63:$X$64,2,FALSE)/IF(U$7=$B457,(13-MONTH($D457)),12),0)</f>
        <v>0</v>
      </c>
      <c r="V457" s="229">
        <f>IF(AND(V$7&lt;=$B457+$D$4,V$9&gt;=$D457),$E457*HLOOKUP(V$7-$B457+1,INPUTS!$D$63:$X$64,2,FALSE)/IF(V$7=$B457,(13-MONTH($D457)),12),0)</f>
        <v>0</v>
      </c>
      <c r="W457" s="229">
        <f>IF(AND(W$7&lt;=$B457+$D$4,W$9&gt;=$D457),$E457*HLOOKUP(W$7-$B457+1,INPUTS!$D$63:$X$64,2,FALSE)/IF(W$7=$B457,(13-MONTH($D457)),12),0)</f>
        <v>0</v>
      </c>
      <c r="X457" s="229">
        <f>IF(AND(X$7&lt;=$B457+$D$4,X$9&gt;=$D457),$E457*HLOOKUP(X$7-$B457+1,INPUTS!$D$63:$X$64,2,FALSE)/IF(X$7=$B457,(13-MONTH($D457)),12),0)</f>
        <v>0</v>
      </c>
      <c r="Y457" s="229">
        <f>IF(AND(Y$7&lt;=$B457+$D$4,Y$9&gt;=$D457),$E457*HLOOKUP(Y$7-$B457+1,INPUTS!$D$63:$X$64,2,FALSE)/IF(Y$7=$B457,(13-MONTH($D457)),12),0)</f>
        <v>0</v>
      </c>
      <c r="Z457" s="229">
        <f>IF(AND(Z$7&lt;=$B457+$D$4,Z$9&gt;=$D457),$E457*HLOOKUP(Z$7-$B457+1,INPUTS!$D$63:$X$64,2,FALSE)/IF(Z$7=$B457,(13-MONTH($D457)),12),0)</f>
        <v>0</v>
      </c>
      <c r="AA457" s="229">
        <f>IF(AND(AA$7&lt;=$B457+$D$4,AA$9&gt;=$D457),$E457*HLOOKUP(AA$7-$B457+1,INPUTS!$D$63:$X$64,2,FALSE)/IF(AA$7=$B457,(13-MONTH($D457)),12),0)</f>
        <v>0</v>
      </c>
      <c r="AB457" s="229">
        <f>IF(AND(AB$7&lt;=$B457+$D$4,AB$9&gt;=$D457),$E457*HLOOKUP(AB$7-$B457+1,INPUTS!$D$63:$X$64,2,FALSE)/IF(AB$7=$B457,(13-MONTH($D457)),12),0)</f>
        <v>0</v>
      </c>
      <c r="AC457" s="229">
        <f>IF(AND(AC$7&lt;=$B457+$D$4,AC$9&gt;=$D457),$E457*HLOOKUP(AC$7-$B457+1,INPUTS!$D$63:$X$64,2,FALSE)/IF(AC$7=$B457,(13-MONTH($D457)),12),0)</f>
        <v>0</v>
      </c>
      <c r="AD457" s="229">
        <f>IF(AND(AD$7&lt;=$B457+$D$4,AD$9&gt;=$D457),$E457*HLOOKUP(AD$7-$B457+1,INPUTS!$D$63:$X$64,2,FALSE)/IF(AD$7=$B457,(13-MONTH($D457)),12),0)</f>
        <v>0</v>
      </c>
      <c r="AE457" s="229">
        <f>IF(AND(AE$7&lt;=$B457+$D$4,AE$9&gt;=$D457),$E457*HLOOKUP(AE$7-$B457+1,INPUTS!$D$63:$X$64,2,FALSE)/IF(AE$7=$B457,(13-MONTH($D457)),12),0)</f>
        <v>0</v>
      </c>
      <c r="AF457" s="229">
        <f>IF(AND(AF$7&lt;=$B457+$D$4,AF$9&gt;=$D457),$E457*HLOOKUP(AF$7-$B457+1,INPUTS!$D$63:$X$64,2,FALSE)/IF(AF$7=$B457,(13-MONTH($D457)),12),0)</f>
        <v>0</v>
      </c>
      <c r="AG457" s="229">
        <f>IF(AND(AG$7&lt;=$B457+$D$4,AG$9&gt;=$D457),$E457*HLOOKUP(AG$7-$B457+1,INPUTS!$D$63:$X$64,2,FALSE)/IF(AG$7=$B457,(13-MONTH($D457)),12),0)</f>
        <v>0</v>
      </c>
      <c r="AH457" s="229">
        <f>IF(AND(AH$7&lt;=$B457+$D$4,AH$9&gt;=$D457),$E457*HLOOKUP(AH$7-$B457+1,INPUTS!$D$63:$X$64,2,FALSE)/IF(AH$7=$B457,(13-MONTH($D457)),12),0)</f>
        <v>0</v>
      </c>
      <c r="AI457" s="229">
        <f>IF(AND(AI$7&lt;=$B457+$D$4,AI$9&gt;=$D457),$E457*HLOOKUP(AI$7-$B457+1,INPUTS!$D$63:$X$64,2,FALSE)/IF(AI$7=$B457,(13-MONTH($D457)),12),0)</f>
        <v>0</v>
      </c>
      <c r="AJ457" s="229">
        <f>IF(AND(AJ$7&lt;=$B457+$D$4,AJ$9&gt;=$D457),$E457*HLOOKUP(AJ$7-$B457+1,INPUTS!$D$63:$X$64,2,FALSE)/IF(AJ$7=$B457,(13-MONTH($D457)),12),0)</f>
        <v>0</v>
      </c>
      <c r="AK457" s="229">
        <f>IF(AND(AK$7&lt;=$B457+$D$4,AK$9&gt;=$D457),$E457*HLOOKUP(AK$7-$B457+1,INPUTS!$D$63:$X$64,2,FALSE)/IF(AK$7=$B457,(13-MONTH($D457)),12),0)</f>
        <v>0</v>
      </c>
      <c r="AL457" s="229">
        <f>IF(AND(AL$7&lt;=$B457+$D$4,AL$9&gt;=$D457),$E457*HLOOKUP(AL$7-$B457+1,INPUTS!$D$63:$X$64,2,FALSE)/IF(AL$7=$B457,(13-MONTH($D457)),12),0)</f>
        <v>0</v>
      </c>
      <c r="AM457" s="229">
        <f>IF(AND(AM$7&lt;=$B457+$D$4,AM$9&gt;=$D457),$E457*HLOOKUP(AM$7-$B457+1,INPUTS!$D$63:$X$64,2,FALSE)/IF(AM$7=$B457,(13-MONTH($D457)),12),0)</f>
        <v>0</v>
      </c>
      <c r="AN457" s="229">
        <f>IF(AND(AN$7&lt;=$B457+$D$4,AN$9&gt;=$D457),$E457*HLOOKUP(AN$7-$B457+1,INPUTS!$D$63:$X$64,2,FALSE)/IF(AN$7=$B457,(13-MONTH($D457)),12),0)</f>
        <v>0</v>
      </c>
      <c r="AO457" s="229">
        <f>IF(AND(AO$7&lt;=$B457+$D$4,AO$9&gt;=$D457),$E457*HLOOKUP(AO$7-$B457+1,INPUTS!$D$63:$X$64,2,FALSE)/IF(AO$7=$B457,(13-MONTH($D457)),12),0)</f>
        <v>0</v>
      </c>
      <c r="AP457" s="229">
        <f>IF(AND(AP$7&lt;=$B457+$D$4,AP$9&gt;=$D457),$E457*HLOOKUP(AP$7-$B457+1,INPUTS!$D$63:$X$64,2,FALSE)/IF(AP$7=$B457,(13-MONTH($D457)),12),0)</f>
        <v>0</v>
      </c>
      <c r="AQ457" s="229">
        <f>IF(AND(AQ$7&lt;=$B457+$D$4,AQ$9&gt;=$D457),$E457*HLOOKUP(AQ$7-$B457+1,INPUTS!$D$63:$X$64,2,FALSE)/IF(AQ$7=$B457,(13-MONTH($D457)),12),0)</f>
        <v>0</v>
      </c>
      <c r="AR457" s="229">
        <f>IF(AND(AR$7&lt;=$B457+$D$4,AR$9&gt;=$D457),$E457*HLOOKUP(AR$7-$B457+1,INPUTS!$D$63:$X$64,2,FALSE)/IF(AR$7=$B457,(13-MONTH($D457)),12),0)</f>
        <v>0</v>
      </c>
      <c r="AS457" s="229">
        <f>IF(AND(AS$7&lt;=$B457+$D$4,AS$9&gt;=$D457),$E457*HLOOKUP(AS$7-$B457+1,INPUTS!$D$63:$X$64,2,FALSE)/IF(AS$7=$B457,(13-MONTH($D457)),12),0)</f>
        <v>0</v>
      </c>
      <c r="AT457" s="229">
        <f>IF(AND(AT$7&lt;=$B457+$D$4,AT$9&gt;=$D457),$E457*HLOOKUP(AT$7-$B457+1,INPUTS!$D$63:$X$64,2,FALSE)/IF(AT$7=$B457,(13-MONTH($D457)),12),0)</f>
        <v>0</v>
      </c>
      <c r="AU457" s="229">
        <f>IF(AND(AU$7&lt;=$B457+$D$4,AU$9&gt;=$D457),$E457*HLOOKUP(AU$7-$B457+1,INPUTS!$D$63:$X$64,2,FALSE)/IF(AU$7=$B457,(13-MONTH($D457)),12),0)</f>
        <v>0</v>
      </c>
      <c r="AV457" s="229">
        <f>IF(AND(AV$7&lt;=$B457+$D$4,AV$9&gt;=$D457),$E457*HLOOKUP(AV$7-$B457+1,INPUTS!$D$63:$X$64,2,FALSE)/IF(AV$7=$B457,(13-MONTH($D457)),12),0)</f>
        <v>0</v>
      </c>
      <c r="AW457" s="229">
        <f>IF(AND(AW$7&lt;=$B457+$D$4,AW$9&gt;=$D457),$E457*HLOOKUP(AW$7-$B457+1,INPUTS!$D$63:$X$64,2,FALSE)/IF(AW$7=$B457,(13-MONTH($D457)),12),0)</f>
        <v>0</v>
      </c>
      <c r="AX457" s="229">
        <f>IF(AND(AX$7&lt;=$B457+$D$4,AX$9&gt;=$D457),$E457*HLOOKUP(AX$7-$B457+1,INPUTS!$D$63:$X$64,2,FALSE)/IF(AX$7=$B457,(13-MONTH($D457)),12),0)</f>
        <v>0</v>
      </c>
      <c r="AY457" s="229">
        <f>IF(AND(AY$7&lt;=$B457+$D$4,AY$9&gt;=$D457),$E457*HLOOKUP(AY$7-$B457+1,INPUTS!$D$63:$X$64,2,FALSE)/IF(AY$7=$B457,(13-MONTH($D457)),12),0)</f>
        <v>0</v>
      </c>
      <c r="AZ457" s="229">
        <f>IF(AND(AZ$7&lt;=$B457+$D$4,AZ$9&gt;=$D457),$E457*HLOOKUP(AZ$7-$B457+1,INPUTS!$D$63:$X$64,2,FALSE)/IF(AZ$7=$B457,(13-MONTH($D457)),12),0)</f>
        <v>0</v>
      </c>
      <c r="BA457" s="229">
        <f>IF(AND(BA$7&lt;=$B457+$D$4,BA$9&gt;=$D457),$E457*HLOOKUP(BA$7-$B457+1,INPUTS!$D$63:$X$64,2,FALSE)/IF(BA$7=$B457,(13-MONTH($D457)),12),0)</f>
        <v>0</v>
      </c>
      <c r="BB457" s="229">
        <f>IF(AND(BB$7&lt;=$B457+$D$4,BB$9&gt;=$D457),$E457*HLOOKUP(BB$7-$B457+1,INPUTS!$D$63:$X$64,2,FALSE)/IF(BB$7=$B457,(13-MONTH($D457)),12),0)</f>
        <v>0</v>
      </c>
      <c r="BC457" s="229">
        <f>IF(AND(BC$7&lt;=$B457+$D$4,BC$9&gt;=$D457),$E457*HLOOKUP(BC$7-$B457+1,INPUTS!$D$63:$X$64,2,FALSE)/IF(BC$7=$B457,(13-MONTH($D457)),12),0)</f>
        <v>0</v>
      </c>
      <c r="BD457" s="229">
        <f>IF(AND(BD$7&lt;=$B457+$D$4,BD$9&gt;=$D457),$E457*HLOOKUP(BD$7-$B457+1,INPUTS!$D$63:$X$64,2,FALSE)/IF(BD$7=$B457,(13-MONTH($D457)),12),0)</f>
        <v>0</v>
      </c>
      <c r="BE457" s="229">
        <f>IF(AND(BE$7&lt;=$B457+$D$4,BE$9&gt;=$D457),$E457*HLOOKUP(BE$7-$B457+1,INPUTS!$D$63:$X$64,2,FALSE)/IF(BE$7=$B457,(13-MONTH($D457)),12),0)</f>
        <v>0</v>
      </c>
      <c r="BF457" s="229">
        <f>IF(AND(BF$7&lt;=$B457+$D$4,BF$9&gt;=$D457),$E457*HLOOKUP(BF$7-$B457+1,INPUTS!$D$63:$X$64,2,FALSE)/IF(BF$7=$B457,(13-MONTH($D457)),12),0)</f>
        <v>0</v>
      </c>
      <c r="BG457" s="229">
        <f>IF(AND(BG$7&lt;=$B457+$D$4,BG$9&gt;=$D457),$E457*HLOOKUP(BG$7-$B457+1,INPUTS!$D$63:$X$64,2,FALSE)/IF(BG$7=$B457,(13-MONTH($D457)),12),0)</f>
        <v>0</v>
      </c>
      <c r="BH457" s="229">
        <f>IF(AND(BH$7&lt;=$B457+$D$4,BH$9&gt;=$D457),$E457*HLOOKUP(BH$7-$B457+1,INPUTS!$D$63:$X$64,2,FALSE)/IF(BH$7=$B457,(13-MONTH($D457)),12),0)</f>
        <v>0</v>
      </c>
      <c r="BI457" s="229">
        <f>IF(AND(BI$7&lt;=$B457+$D$4,BI$9&gt;=$D457),$E457*HLOOKUP(BI$7-$B457+1,INPUTS!$D$63:$X$64,2,FALSE)/IF(BI$7=$B457,(13-MONTH($D457)),12),0)</f>
        <v>0</v>
      </c>
      <c r="BJ457" s="229">
        <f>IF(AND(BJ$7&lt;=$B457+$D$4,BJ$9&gt;=$D457),$E457*HLOOKUP(BJ$7-$B457+1,INPUTS!$D$63:$X$64,2,FALSE)/IF(BJ$7=$B457,(13-MONTH($D457)),12),0)</f>
        <v>0</v>
      </c>
      <c r="BK457" s="229">
        <f>IF(AND(BK$7&lt;=$B457+$D$4,BK$9&gt;=$D457),$E457*HLOOKUP(BK$7-$B457+1,INPUTS!$D$63:$X$64,2,FALSE)/IF(BK$7=$B457,(13-MONTH($D457)),12),0)</f>
        <v>0</v>
      </c>
      <c r="BL457" s="229">
        <f>IF(AND(BL$7&lt;=$B457+$D$4,BL$9&gt;=$D457),$E457*HLOOKUP(BL$7-$B457+1,INPUTS!$D$63:$X$64,2,FALSE)/IF(BL$7=$B457,(13-MONTH($D457)),12),0)</f>
        <v>0</v>
      </c>
      <c r="BM457" s="229">
        <f>IF(AND(BM$7&lt;=$B457+$D$4,BM$9&gt;=$D457),$E457*HLOOKUP(BM$7-$B457+1,INPUTS!$D$63:$X$64,2,FALSE)/IF(BM$7=$B457,(13-MONTH($D457)),12),0)</f>
        <v>0</v>
      </c>
      <c r="BN457" s="229">
        <f>IF(AND(BN$7&lt;=$B457+$D$4,BN$9&gt;=$D457),$E457*HLOOKUP(BN$7-$B457+1,INPUTS!$D$63:$X$64,2,FALSE)/IF(BN$7=$B457,(13-MONTH($D457)),12),0)</f>
        <v>0</v>
      </c>
      <c r="BO457" s="229">
        <f>IF(AND(BO$7&lt;=$B457+$D$4,BO$9&gt;=$D457),$E457*HLOOKUP(BO$7-$B457+1,INPUTS!$D$63:$X$64,2,FALSE)/IF(BO$7=$B457,(13-MONTH($D457)),12),0)</f>
        <v>0</v>
      </c>
      <c r="BP457" s="229">
        <f>IF(AND(BP$7&lt;=$B457+$D$4,BP$9&gt;=$D457),$E457*HLOOKUP(BP$7-$B457+1,INPUTS!$D$63:$X$64,2,FALSE)/IF(BP$7=$B457,(13-MONTH($D457)),12),0)</f>
        <v>0</v>
      </c>
      <c r="BQ457" s="229">
        <f>IF(AND(BQ$7&lt;=$B457+$D$4,BQ$9&gt;=$D457),$E457*HLOOKUP(BQ$7-$B457+1,INPUTS!$D$63:$X$64,2,FALSE)/IF(BQ$7=$B457,(13-MONTH($D457)),12),0)</f>
        <v>0</v>
      </c>
      <c r="BR457" s="229">
        <f>IF(AND(BR$7&lt;=$B457+$D$4,BR$9&gt;=$D457),$E457*HLOOKUP(BR$7-$B457+1,INPUTS!$D$63:$X$64,2,FALSE)/IF(BR$7=$B457,(13-MONTH($D457)),12),0)</f>
        <v>0</v>
      </c>
      <c r="BS457" s="229">
        <f>IF(AND(BS$7&lt;=$B457+$D$4,BS$9&gt;=$D457),$E457*HLOOKUP(BS$7-$B457+1,INPUTS!$D$63:$X$64,2,FALSE)/IF(BS$7=$B457,(13-MONTH($D457)),12),0)</f>
        <v>0</v>
      </c>
      <c r="BT457" s="229">
        <f>IF(AND(BT$7&lt;=$B457+$D$4,BT$9&gt;=$D457),$E457*HLOOKUP(BT$7-$B457+1,INPUTS!$D$63:$X$64,2,FALSE)/IF(BT$7=$B457,(13-MONTH($D457)),12),0)</f>
        <v>0</v>
      </c>
      <c r="BU457" s="229">
        <f>IF(AND(BU$7&lt;=$B457+$D$4,BU$9&gt;=$D457),$E457*HLOOKUP(BU$7-$B457+1,INPUTS!$D$63:$X$64,2,FALSE)/IF(BU$7=$B457,(13-MONTH($D457)),12),0)</f>
        <v>0</v>
      </c>
      <c r="BV457" s="229">
        <f>IF(AND(BV$7&lt;=$B457+$D$4,BV$9&gt;=$D457),$E457*HLOOKUP(BV$7-$B457+1,INPUTS!$D$63:$X$64,2,FALSE)/IF(BV$7=$B457,(13-MONTH($D457)),12),0)</f>
        <v>0</v>
      </c>
      <c r="BW457" s="229">
        <f>IF(AND(BW$7&lt;=$B457+$D$4,BW$9&gt;=$D457),$E457*HLOOKUP(BW$7-$B457+1,INPUTS!$D$63:$X$64,2,FALSE)/IF(BW$7=$B457,(13-MONTH($D457)),12),0)</f>
        <v>0</v>
      </c>
      <c r="BX457" s="229">
        <f>IF(AND(BX$7&lt;=$B457+$D$4,BX$9&gt;=$D457),$E457*HLOOKUP(BX$7-$B457+1,INPUTS!$D$63:$X$64,2,FALSE)/IF(BX$7=$B457,(13-MONTH($D457)),12),0)</f>
        <v>0</v>
      </c>
      <c r="BY457" s="229">
        <f>IF(AND(BY$7&lt;=$B457+$D$4,BY$9&gt;=$D457),$E457*HLOOKUP(BY$7-$B457+1,INPUTS!$D$63:$X$64,2,FALSE)/IF(BY$7=$B457,(13-MONTH($D457)),12),0)</f>
        <v>0</v>
      </c>
      <c r="BZ457" s="229">
        <f>IF(AND(BZ$7&lt;=$B457+$D$4,BZ$9&gt;=$D457),$E457*HLOOKUP(BZ$7-$B457+1,INPUTS!$D$63:$X$64,2,FALSE)/IF(BZ$7=$B457,(13-MONTH($D457)),12),0)</f>
        <v>0</v>
      </c>
    </row>
    <row r="458" spans="1:78" x14ac:dyDescent="0.2">
      <c r="A458" s="7" t="str">
        <f t="shared" si="370"/>
        <v>Roll-in 10</v>
      </c>
      <c r="B458" s="7">
        <f t="shared" si="371"/>
        <v>2024</v>
      </c>
      <c r="C458" s="7">
        <f t="shared" ref="C458:C463" si="374">C457+1</f>
        <v>67</v>
      </c>
      <c r="D458" s="165">
        <f t="shared" si="372"/>
        <v>45504</v>
      </c>
      <c r="E458" s="68">
        <f t="shared" si="373"/>
        <v>0</v>
      </c>
      <c r="F458" s="77"/>
      <c r="G458" s="229">
        <f>IF(AND(G$7&lt;=$B458+$D$4,G$9&gt;=$D458),$E458*HLOOKUP(G$7-$B458+1,INPUTS!$D$63:$X$64,2,FALSE)/IF(G$7=$B458,(13-MONTH($D458)),12),0)</f>
        <v>0</v>
      </c>
      <c r="H458" s="229">
        <f>IF(AND(H$7&lt;=$B458+$D$4,H$9&gt;=$D458),$E458*HLOOKUP(H$7-$B458+1,INPUTS!$D$63:$X$64,2,FALSE)/IF(H$7=$B458,(13-MONTH($D458)),12),0)</f>
        <v>0</v>
      </c>
      <c r="I458" s="229">
        <f>IF(AND(I$7&lt;=$B458+$D$4,I$9&gt;=$D458),$E458*HLOOKUP(I$7-$B458+1,INPUTS!$D$63:$X$64,2,FALSE)/IF(I$7=$B458,(13-MONTH($D458)),12),0)</f>
        <v>0</v>
      </c>
      <c r="J458" s="229">
        <f>IF(AND(J$7&lt;=$B458+$D$4,J$9&gt;=$D458),$E458*HLOOKUP(J$7-$B458+1,INPUTS!$D$63:$X$64,2,FALSE)/IF(J$7=$B458,(13-MONTH($D458)),12),0)</f>
        <v>0</v>
      </c>
      <c r="K458" s="229">
        <f>IF(AND(K$7&lt;=$B458+$D$4,K$9&gt;=$D458),$E458*HLOOKUP(K$7-$B458+1,INPUTS!$D$63:$X$64,2,FALSE)/IF(K$7=$B458,(13-MONTH($D458)),12),0)</f>
        <v>0</v>
      </c>
      <c r="L458" s="229">
        <f>IF(AND(L$7&lt;=$B458+$D$4,L$9&gt;=$D458),$E458*HLOOKUP(L$7-$B458+1,INPUTS!$D$63:$X$64,2,FALSE)/IF(L$7=$B458,(13-MONTH($D458)),12),0)</f>
        <v>0</v>
      </c>
      <c r="M458" s="229">
        <f>IF(AND(M$7&lt;=$B458+$D$4,M$9&gt;=$D458),$E458*HLOOKUP(M$7-$B458+1,INPUTS!$D$63:$X$64,2,FALSE)/IF(M$7=$B458,(13-MONTH($D458)),12),0)</f>
        <v>0</v>
      </c>
      <c r="N458" s="229">
        <f>IF(AND(N$7&lt;=$B458+$D$4,N$9&gt;=$D458),$E458*HLOOKUP(N$7-$B458+1,INPUTS!$D$63:$X$64,2,FALSE)/IF(N$7=$B458,(13-MONTH($D458)),12),0)</f>
        <v>0</v>
      </c>
      <c r="O458" s="229">
        <f>IF(AND(O$7&lt;=$B458+$D$4,O$9&gt;=$D458),$E458*HLOOKUP(O$7-$B458+1,INPUTS!$D$63:$X$64,2,FALSE)/IF(O$7=$B458,(13-MONTH($D458)),12),0)</f>
        <v>0</v>
      </c>
      <c r="P458" s="229">
        <f>IF(AND(P$7&lt;=$B458+$D$4,P$9&gt;=$D458),$E458*HLOOKUP(P$7-$B458+1,INPUTS!$D$63:$X$64,2,FALSE)/IF(P$7=$B458,(13-MONTH($D458)),12),0)</f>
        <v>0</v>
      </c>
      <c r="Q458" s="229">
        <f>IF(AND(Q$7&lt;=$B458+$D$4,Q$9&gt;=$D458),$E458*HLOOKUP(Q$7-$B458+1,INPUTS!$D$63:$X$64,2,FALSE)/IF(Q$7=$B458,(13-MONTH($D458)),12),0)</f>
        <v>0</v>
      </c>
      <c r="R458" s="229">
        <f>IF(AND(R$7&lt;=$B458+$D$4,R$9&gt;=$D458),$E458*HLOOKUP(R$7-$B458+1,INPUTS!$D$63:$X$64,2,FALSE)/IF(R$7=$B458,(13-MONTH($D458)),12),0)</f>
        <v>0</v>
      </c>
      <c r="S458" s="229">
        <f>IF(AND(S$7&lt;=$B458+$D$4,S$9&gt;=$D458),$E458*HLOOKUP(S$7-$B458+1,INPUTS!$D$63:$X$64,2,FALSE)/IF(S$7=$B458,(13-MONTH($D458)),12),0)</f>
        <v>0</v>
      </c>
      <c r="T458" s="229">
        <f>IF(AND(T$7&lt;=$B458+$D$4,T$9&gt;=$D458),$E458*HLOOKUP(T$7-$B458+1,INPUTS!$D$63:$X$64,2,FALSE)/IF(T$7=$B458,(13-MONTH($D458)),12),0)</f>
        <v>0</v>
      </c>
      <c r="U458" s="229">
        <f>IF(AND(U$7&lt;=$B458+$D$4,U$9&gt;=$D458),$E458*HLOOKUP(U$7-$B458+1,INPUTS!$D$63:$X$64,2,FALSE)/IF(U$7=$B458,(13-MONTH($D458)),12),0)</f>
        <v>0</v>
      </c>
      <c r="V458" s="229">
        <f>IF(AND(V$7&lt;=$B458+$D$4,V$9&gt;=$D458),$E458*HLOOKUP(V$7-$B458+1,INPUTS!$D$63:$X$64,2,FALSE)/IF(V$7=$B458,(13-MONTH($D458)),12),0)</f>
        <v>0</v>
      </c>
      <c r="W458" s="229">
        <f>IF(AND(W$7&lt;=$B458+$D$4,W$9&gt;=$D458),$E458*HLOOKUP(W$7-$B458+1,INPUTS!$D$63:$X$64,2,FALSE)/IF(W$7=$B458,(13-MONTH($D458)),12),0)</f>
        <v>0</v>
      </c>
      <c r="X458" s="229">
        <f>IF(AND(X$7&lt;=$B458+$D$4,X$9&gt;=$D458),$E458*HLOOKUP(X$7-$B458+1,INPUTS!$D$63:$X$64,2,FALSE)/IF(X$7=$B458,(13-MONTH($D458)),12),0)</f>
        <v>0</v>
      </c>
      <c r="Y458" s="229">
        <f>IF(AND(Y$7&lt;=$B458+$D$4,Y$9&gt;=$D458),$E458*HLOOKUP(Y$7-$B458+1,INPUTS!$D$63:$X$64,2,FALSE)/IF(Y$7=$B458,(13-MONTH($D458)),12),0)</f>
        <v>0</v>
      </c>
      <c r="Z458" s="229">
        <f>IF(AND(Z$7&lt;=$B458+$D$4,Z$9&gt;=$D458),$E458*HLOOKUP(Z$7-$B458+1,INPUTS!$D$63:$X$64,2,FALSE)/IF(Z$7=$B458,(13-MONTH($D458)),12),0)</f>
        <v>0</v>
      </c>
      <c r="AA458" s="229">
        <f>IF(AND(AA$7&lt;=$B458+$D$4,AA$9&gt;=$D458),$E458*HLOOKUP(AA$7-$B458+1,INPUTS!$D$63:$X$64,2,FALSE)/IF(AA$7=$B458,(13-MONTH($D458)),12),0)</f>
        <v>0</v>
      </c>
      <c r="AB458" s="229">
        <f>IF(AND(AB$7&lt;=$B458+$D$4,AB$9&gt;=$D458),$E458*HLOOKUP(AB$7-$B458+1,INPUTS!$D$63:$X$64,2,FALSE)/IF(AB$7=$B458,(13-MONTH($D458)),12),0)</f>
        <v>0</v>
      </c>
      <c r="AC458" s="229">
        <f>IF(AND(AC$7&lt;=$B458+$D$4,AC$9&gt;=$D458),$E458*HLOOKUP(AC$7-$B458+1,INPUTS!$D$63:$X$64,2,FALSE)/IF(AC$7=$B458,(13-MONTH($D458)),12),0)</f>
        <v>0</v>
      </c>
      <c r="AD458" s="229">
        <f>IF(AND(AD$7&lt;=$B458+$D$4,AD$9&gt;=$D458),$E458*HLOOKUP(AD$7-$B458+1,INPUTS!$D$63:$X$64,2,FALSE)/IF(AD$7=$B458,(13-MONTH($D458)),12),0)</f>
        <v>0</v>
      </c>
      <c r="AE458" s="229">
        <f>IF(AND(AE$7&lt;=$B458+$D$4,AE$9&gt;=$D458),$E458*HLOOKUP(AE$7-$B458+1,INPUTS!$D$63:$X$64,2,FALSE)/IF(AE$7=$B458,(13-MONTH($D458)),12),0)</f>
        <v>0</v>
      </c>
      <c r="AF458" s="229">
        <f>IF(AND(AF$7&lt;=$B458+$D$4,AF$9&gt;=$D458),$E458*HLOOKUP(AF$7-$B458+1,INPUTS!$D$63:$X$64,2,FALSE)/IF(AF$7=$B458,(13-MONTH($D458)),12),0)</f>
        <v>0</v>
      </c>
      <c r="AG458" s="229">
        <f>IF(AND(AG$7&lt;=$B458+$D$4,AG$9&gt;=$D458),$E458*HLOOKUP(AG$7-$B458+1,INPUTS!$D$63:$X$64,2,FALSE)/IF(AG$7=$B458,(13-MONTH($D458)),12),0)</f>
        <v>0</v>
      </c>
      <c r="AH458" s="229">
        <f>IF(AND(AH$7&lt;=$B458+$D$4,AH$9&gt;=$D458),$E458*HLOOKUP(AH$7-$B458+1,INPUTS!$D$63:$X$64,2,FALSE)/IF(AH$7=$B458,(13-MONTH($D458)),12),0)</f>
        <v>0</v>
      </c>
      <c r="AI458" s="229">
        <f>IF(AND(AI$7&lt;=$B458+$D$4,AI$9&gt;=$D458),$E458*HLOOKUP(AI$7-$B458+1,INPUTS!$D$63:$X$64,2,FALSE)/IF(AI$7=$B458,(13-MONTH($D458)),12),0)</f>
        <v>0</v>
      </c>
      <c r="AJ458" s="229">
        <f>IF(AND(AJ$7&lt;=$B458+$D$4,AJ$9&gt;=$D458),$E458*HLOOKUP(AJ$7-$B458+1,INPUTS!$D$63:$X$64,2,FALSE)/IF(AJ$7=$B458,(13-MONTH($D458)),12),0)</f>
        <v>0</v>
      </c>
      <c r="AK458" s="229">
        <f>IF(AND(AK$7&lt;=$B458+$D$4,AK$9&gt;=$D458),$E458*HLOOKUP(AK$7-$B458+1,INPUTS!$D$63:$X$64,2,FALSE)/IF(AK$7=$B458,(13-MONTH($D458)),12),0)</f>
        <v>0</v>
      </c>
      <c r="AL458" s="229">
        <f>IF(AND(AL$7&lt;=$B458+$D$4,AL$9&gt;=$D458),$E458*HLOOKUP(AL$7-$B458+1,INPUTS!$D$63:$X$64,2,FALSE)/IF(AL$7=$B458,(13-MONTH($D458)),12),0)</f>
        <v>0</v>
      </c>
      <c r="AM458" s="229">
        <f>IF(AND(AM$7&lt;=$B458+$D$4,AM$9&gt;=$D458),$E458*HLOOKUP(AM$7-$B458+1,INPUTS!$D$63:$X$64,2,FALSE)/IF(AM$7=$B458,(13-MONTH($D458)),12),0)</f>
        <v>0</v>
      </c>
      <c r="AN458" s="229">
        <f>IF(AND(AN$7&lt;=$B458+$D$4,AN$9&gt;=$D458),$E458*HLOOKUP(AN$7-$B458+1,INPUTS!$D$63:$X$64,2,FALSE)/IF(AN$7=$B458,(13-MONTH($D458)),12),0)</f>
        <v>0</v>
      </c>
      <c r="AO458" s="229">
        <f>IF(AND(AO$7&lt;=$B458+$D$4,AO$9&gt;=$D458),$E458*HLOOKUP(AO$7-$B458+1,INPUTS!$D$63:$X$64,2,FALSE)/IF(AO$7=$B458,(13-MONTH($D458)),12),0)</f>
        <v>0</v>
      </c>
      <c r="AP458" s="229">
        <f>IF(AND(AP$7&lt;=$B458+$D$4,AP$9&gt;=$D458),$E458*HLOOKUP(AP$7-$B458+1,INPUTS!$D$63:$X$64,2,FALSE)/IF(AP$7=$B458,(13-MONTH($D458)),12),0)</f>
        <v>0</v>
      </c>
      <c r="AQ458" s="229">
        <f>IF(AND(AQ$7&lt;=$B458+$D$4,AQ$9&gt;=$D458),$E458*HLOOKUP(AQ$7-$B458+1,INPUTS!$D$63:$X$64,2,FALSE)/IF(AQ$7=$B458,(13-MONTH($D458)),12),0)</f>
        <v>0</v>
      </c>
      <c r="AR458" s="229">
        <f>IF(AND(AR$7&lt;=$B458+$D$4,AR$9&gt;=$D458),$E458*HLOOKUP(AR$7-$B458+1,INPUTS!$D$63:$X$64,2,FALSE)/IF(AR$7=$B458,(13-MONTH($D458)),12),0)</f>
        <v>0</v>
      </c>
      <c r="AS458" s="229">
        <f>IF(AND(AS$7&lt;=$B458+$D$4,AS$9&gt;=$D458),$E458*HLOOKUP(AS$7-$B458+1,INPUTS!$D$63:$X$64,2,FALSE)/IF(AS$7=$B458,(13-MONTH($D458)),12),0)</f>
        <v>0</v>
      </c>
      <c r="AT458" s="229">
        <f>IF(AND(AT$7&lt;=$B458+$D$4,AT$9&gt;=$D458),$E458*HLOOKUP(AT$7-$B458+1,INPUTS!$D$63:$X$64,2,FALSE)/IF(AT$7=$B458,(13-MONTH($D458)),12),0)</f>
        <v>0</v>
      </c>
      <c r="AU458" s="229">
        <f>IF(AND(AU$7&lt;=$B458+$D$4,AU$9&gt;=$D458),$E458*HLOOKUP(AU$7-$B458+1,INPUTS!$D$63:$X$64,2,FALSE)/IF(AU$7=$B458,(13-MONTH($D458)),12),0)</f>
        <v>0</v>
      </c>
      <c r="AV458" s="229">
        <f>IF(AND(AV$7&lt;=$B458+$D$4,AV$9&gt;=$D458),$E458*HLOOKUP(AV$7-$B458+1,INPUTS!$D$63:$X$64,2,FALSE)/IF(AV$7=$B458,(13-MONTH($D458)),12),0)</f>
        <v>0</v>
      </c>
      <c r="AW458" s="229">
        <f>IF(AND(AW$7&lt;=$B458+$D$4,AW$9&gt;=$D458),$E458*HLOOKUP(AW$7-$B458+1,INPUTS!$D$63:$X$64,2,FALSE)/IF(AW$7=$B458,(13-MONTH($D458)),12),0)</f>
        <v>0</v>
      </c>
      <c r="AX458" s="229">
        <f>IF(AND(AX$7&lt;=$B458+$D$4,AX$9&gt;=$D458),$E458*HLOOKUP(AX$7-$B458+1,INPUTS!$D$63:$X$64,2,FALSE)/IF(AX$7=$B458,(13-MONTH($D458)),12),0)</f>
        <v>0</v>
      </c>
      <c r="AY458" s="229">
        <f>IF(AND(AY$7&lt;=$B458+$D$4,AY$9&gt;=$D458),$E458*HLOOKUP(AY$7-$B458+1,INPUTS!$D$63:$X$64,2,FALSE)/IF(AY$7=$B458,(13-MONTH($D458)),12),0)</f>
        <v>0</v>
      </c>
      <c r="AZ458" s="229">
        <f>IF(AND(AZ$7&lt;=$B458+$D$4,AZ$9&gt;=$D458),$E458*HLOOKUP(AZ$7-$B458+1,INPUTS!$D$63:$X$64,2,FALSE)/IF(AZ$7=$B458,(13-MONTH($D458)),12),0)</f>
        <v>0</v>
      </c>
      <c r="BA458" s="229">
        <f>IF(AND(BA$7&lt;=$B458+$D$4,BA$9&gt;=$D458),$E458*HLOOKUP(BA$7-$B458+1,INPUTS!$D$63:$X$64,2,FALSE)/IF(BA$7=$B458,(13-MONTH($D458)),12),0)</f>
        <v>0</v>
      </c>
      <c r="BB458" s="229">
        <f>IF(AND(BB$7&lt;=$B458+$D$4,BB$9&gt;=$D458),$E458*HLOOKUP(BB$7-$B458+1,INPUTS!$D$63:$X$64,2,FALSE)/IF(BB$7=$B458,(13-MONTH($D458)),12),0)</f>
        <v>0</v>
      </c>
      <c r="BC458" s="229">
        <f>IF(AND(BC$7&lt;=$B458+$D$4,BC$9&gt;=$D458),$E458*HLOOKUP(BC$7-$B458+1,INPUTS!$D$63:$X$64,2,FALSE)/IF(BC$7=$B458,(13-MONTH($D458)),12),0)</f>
        <v>0</v>
      </c>
      <c r="BD458" s="229">
        <f>IF(AND(BD$7&lt;=$B458+$D$4,BD$9&gt;=$D458),$E458*HLOOKUP(BD$7-$B458+1,INPUTS!$D$63:$X$64,2,FALSE)/IF(BD$7=$B458,(13-MONTH($D458)),12),0)</f>
        <v>0</v>
      </c>
      <c r="BE458" s="229">
        <f>IF(AND(BE$7&lt;=$B458+$D$4,BE$9&gt;=$D458),$E458*HLOOKUP(BE$7-$B458+1,INPUTS!$D$63:$X$64,2,FALSE)/IF(BE$7=$B458,(13-MONTH($D458)),12),0)</f>
        <v>0</v>
      </c>
      <c r="BF458" s="229">
        <f>IF(AND(BF$7&lt;=$B458+$D$4,BF$9&gt;=$D458),$E458*HLOOKUP(BF$7-$B458+1,INPUTS!$D$63:$X$64,2,FALSE)/IF(BF$7=$B458,(13-MONTH($D458)),12),0)</f>
        <v>0</v>
      </c>
      <c r="BG458" s="229">
        <f>IF(AND(BG$7&lt;=$B458+$D$4,BG$9&gt;=$D458),$E458*HLOOKUP(BG$7-$B458+1,INPUTS!$D$63:$X$64,2,FALSE)/IF(BG$7=$B458,(13-MONTH($D458)),12),0)</f>
        <v>0</v>
      </c>
      <c r="BH458" s="229">
        <f>IF(AND(BH$7&lt;=$B458+$D$4,BH$9&gt;=$D458),$E458*HLOOKUP(BH$7-$B458+1,INPUTS!$D$63:$X$64,2,FALSE)/IF(BH$7=$B458,(13-MONTH($D458)),12),0)</f>
        <v>0</v>
      </c>
      <c r="BI458" s="229">
        <f>IF(AND(BI$7&lt;=$B458+$D$4,BI$9&gt;=$D458),$E458*HLOOKUP(BI$7-$B458+1,INPUTS!$D$63:$X$64,2,FALSE)/IF(BI$7=$B458,(13-MONTH($D458)),12),0)</f>
        <v>0</v>
      </c>
      <c r="BJ458" s="229">
        <f>IF(AND(BJ$7&lt;=$B458+$D$4,BJ$9&gt;=$D458),$E458*HLOOKUP(BJ$7-$B458+1,INPUTS!$D$63:$X$64,2,FALSE)/IF(BJ$7=$B458,(13-MONTH($D458)),12),0)</f>
        <v>0</v>
      </c>
      <c r="BK458" s="229">
        <f>IF(AND(BK$7&lt;=$B458+$D$4,BK$9&gt;=$D458),$E458*HLOOKUP(BK$7-$B458+1,INPUTS!$D$63:$X$64,2,FALSE)/IF(BK$7=$B458,(13-MONTH($D458)),12),0)</f>
        <v>0</v>
      </c>
      <c r="BL458" s="229">
        <f>IF(AND(BL$7&lt;=$B458+$D$4,BL$9&gt;=$D458),$E458*HLOOKUP(BL$7-$B458+1,INPUTS!$D$63:$X$64,2,FALSE)/IF(BL$7=$B458,(13-MONTH($D458)),12),0)</f>
        <v>0</v>
      </c>
      <c r="BM458" s="229">
        <f>IF(AND(BM$7&lt;=$B458+$D$4,BM$9&gt;=$D458),$E458*HLOOKUP(BM$7-$B458+1,INPUTS!$D$63:$X$64,2,FALSE)/IF(BM$7=$B458,(13-MONTH($D458)),12),0)</f>
        <v>0</v>
      </c>
      <c r="BN458" s="229">
        <f>IF(AND(BN$7&lt;=$B458+$D$4,BN$9&gt;=$D458),$E458*HLOOKUP(BN$7-$B458+1,INPUTS!$D$63:$X$64,2,FALSE)/IF(BN$7=$B458,(13-MONTH($D458)),12),0)</f>
        <v>0</v>
      </c>
      <c r="BO458" s="229">
        <f>IF(AND(BO$7&lt;=$B458+$D$4,BO$9&gt;=$D458),$E458*HLOOKUP(BO$7-$B458+1,INPUTS!$D$63:$X$64,2,FALSE)/IF(BO$7=$B458,(13-MONTH($D458)),12),0)</f>
        <v>0</v>
      </c>
      <c r="BP458" s="229">
        <f>IF(AND(BP$7&lt;=$B458+$D$4,BP$9&gt;=$D458),$E458*HLOOKUP(BP$7-$B458+1,INPUTS!$D$63:$X$64,2,FALSE)/IF(BP$7=$B458,(13-MONTH($D458)),12),0)</f>
        <v>0</v>
      </c>
      <c r="BQ458" s="229">
        <f>IF(AND(BQ$7&lt;=$B458+$D$4,BQ$9&gt;=$D458),$E458*HLOOKUP(BQ$7-$B458+1,INPUTS!$D$63:$X$64,2,FALSE)/IF(BQ$7=$B458,(13-MONTH($D458)),12),0)</f>
        <v>0</v>
      </c>
      <c r="BR458" s="229">
        <f>IF(AND(BR$7&lt;=$B458+$D$4,BR$9&gt;=$D458),$E458*HLOOKUP(BR$7-$B458+1,INPUTS!$D$63:$X$64,2,FALSE)/IF(BR$7=$B458,(13-MONTH($D458)),12),0)</f>
        <v>0</v>
      </c>
      <c r="BS458" s="229">
        <f>IF(AND(BS$7&lt;=$B458+$D$4,BS$9&gt;=$D458),$E458*HLOOKUP(BS$7-$B458+1,INPUTS!$D$63:$X$64,2,FALSE)/IF(BS$7=$B458,(13-MONTH($D458)),12),0)</f>
        <v>0</v>
      </c>
      <c r="BT458" s="229">
        <f>IF(AND(BT$7&lt;=$B458+$D$4,BT$9&gt;=$D458),$E458*HLOOKUP(BT$7-$B458+1,INPUTS!$D$63:$X$64,2,FALSE)/IF(BT$7=$B458,(13-MONTH($D458)),12),0)</f>
        <v>0</v>
      </c>
      <c r="BU458" s="229">
        <f>IF(AND(BU$7&lt;=$B458+$D$4,BU$9&gt;=$D458),$E458*HLOOKUP(BU$7-$B458+1,INPUTS!$D$63:$X$64,2,FALSE)/IF(BU$7=$B458,(13-MONTH($D458)),12),0)</f>
        <v>0</v>
      </c>
      <c r="BV458" s="229">
        <f>IF(AND(BV$7&lt;=$B458+$D$4,BV$9&gt;=$D458),$E458*HLOOKUP(BV$7-$B458+1,INPUTS!$D$63:$X$64,2,FALSE)/IF(BV$7=$B458,(13-MONTH($D458)),12),0)</f>
        <v>0</v>
      </c>
      <c r="BW458" s="229">
        <f>IF(AND(BW$7&lt;=$B458+$D$4,BW$9&gt;=$D458),$E458*HLOOKUP(BW$7-$B458+1,INPUTS!$D$63:$X$64,2,FALSE)/IF(BW$7=$B458,(13-MONTH($D458)),12),0)</f>
        <v>0</v>
      </c>
      <c r="BX458" s="229">
        <f>IF(AND(BX$7&lt;=$B458+$D$4,BX$9&gt;=$D458),$E458*HLOOKUP(BX$7-$B458+1,INPUTS!$D$63:$X$64,2,FALSE)/IF(BX$7=$B458,(13-MONTH($D458)),12),0)</f>
        <v>0</v>
      </c>
      <c r="BY458" s="229">
        <f>IF(AND(BY$7&lt;=$B458+$D$4,BY$9&gt;=$D458),$E458*HLOOKUP(BY$7-$B458+1,INPUTS!$D$63:$X$64,2,FALSE)/IF(BY$7=$B458,(13-MONTH($D458)),12),0)</f>
        <v>0</v>
      </c>
      <c r="BZ458" s="229">
        <f>IF(AND(BZ$7&lt;=$B458+$D$4,BZ$9&gt;=$D458),$E458*HLOOKUP(BZ$7-$B458+1,INPUTS!$D$63:$X$64,2,FALSE)/IF(BZ$7=$B458,(13-MONTH($D458)),12),0)</f>
        <v>0</v>
      </c>
    </row>
    <row r="459" spans="1:78" x14ac:dyDescent="0.2">
      <c r="A459" s="7" t="str">
        <f t="shared" si="370"/>
        <v>Roll-in 10</v>
      </c>
      <c r="B459" s="7">
        <f t="shared" si="371"/>
        <v>2024</v>
      </c>
      <c r="C459" s="7">
        <f t="shared" si="374"/>
        <v>68</v>
      </c>
      <c r="D459" s="165">
        <f t="shared" si="372"/>
        <v>45535</v>
      </c>
      <c r="E459" s="68">
        <f t="shared" si="373"/>
        <v>0</v>
      </c>
      <c r="F459" s="77"/>
      <c r="G459" s="229">
        <f>IF(AND(G$7&lt;=$B459+$D$4,G$9&gt;=$D459),$E459*HLOOKUP(G$7-$B459+1,INPUTS!$D$63:$X$64,2,FALSE)/IF(G$7=$B459,(13-MONTH($D459)),12),0)</f>
        <v>0</v>
      </c>
      <c r="H459" s="229">
        <f>IF(AND(H$7&lt;=$B459+$D$4,H$9&gt;=$D459),$E459*HLOOKUP(H$7-$B459+1,INPUTS!$D$63:$X$64,2,FALSE)/IF(H$7=$B459,(13-MONTH($D459)),12),0)</f>
        <v>0</v>
      </c>
      <c r="I459" s="229">
        <f>IF(AND(I$7&lt;=$B459+$D$4,I$9&gt;=$D459),$E459*HLOOKUP(I$7-$B459+1,INPUTS!$D$63:$X$64,2,FALSE)/IF(I$7=$B459,(13-MONTH($D459)),12),0)</f>
        <v>0</v>
      </c>
      <c r="J459" s="229">
        <f>IF(AND(J$7&lt;=$B459+$D$4,J$9&gt;=$D459),$E459*HLOOKUP(J$7-$B459+1,INPUTS!$D$63:$X$64,2,FALSE)/IF(J$7=$B459,(13-MONTH($D459)),12),0)</f>
        <v>0</v>
      </c>
      <c r="K459" s="229">
        <f>IF(AND(K$7&lt;=$B459+$D$4,K$9&gt;=$D459),$E459*HLOOKUP(K$7-$B459+1,INPUTS!$D$63:$X$64,2,FALSE)/IF(K$7=$B459,(13-MONTH($D459)),12),0)</f>
        <v>0</v>
      </c>
      <c r="L459" s="229">
        <f>IF(AND(L$7&lt;=$B459+$D$4,L$9&gt;=$D459),$E459*HLOOKUP(L$7-$B459+1,INPUTS!$D$63:$X$64,2,FALSE)/IF(L$7=$B459,(13-MONTH($D459)),12),0)</f>
        <v>0</v>
      </c>
      <c r="M459" s="229">
        <f>IF(AND(M$7&lt;=$B459+$D$4,M$9&gt;=$D459),$E459*HLOOKUP(M$7-$B459+1,INPUTS!$D$63:$X$64,2,FALSE)/IF(M$7=$B459,(13-MONTH($D459)),12),0)</f>
        <v>0</v>
      </c>
      <c r="N459" s="229">
        <f>IF(AND(N$7&lt;=$B459+$D$4,N$9&gt;=$D459),$E459*HLOOKUP(N$7-$B459+1,INPUTS!$D$63:$X$64,2,FALSE)/IF(N$7=$B459,(13-MONTH($D459)),12),0)</f>
        <v>0</v>
      </c>
      <c r="O459" s="229">
        <f>IF(AND(O$7&lt;=$B459+$D$4,O$9&gt;=$D459),$E459*HLOOKUP(O$7-$B459+1,INPUTS!$D$63:$X$64,2,FALSE)/IF(O$7=$B459,(13-MONTH($D459)),12),0)</f>
        <v>0</v>
      </c>
      <c r="P459" s="229">
        <f>IF(AND(P$7&lt;=$B459+$D$4,P$9&gt;=$D459),$E459*HLOOKUP(P$7-$B459+1,INPUTS!$D$63:$X$64,2,FALSE)/IF(P$7=$B459,(13-MONTH($D459)),12),0)</f>
        <v>0</v>
      </c>
      <c r="Q459" s="229">
        <f>IF(AND(Q$7&lt;=$B459+$D$4,Q$9&gt;=$D459),$E459*HLOOKUP(Q$7-$B459+1,INPUTS!$D$63:$X$64,2,FALSE)/IF(Q$7=$B459,(13-MONTH($D459)),12),0)</f>
        <v>0</v>
      </c>
      <c r="R459" s="229">
        <f>IF(AND(R$7&lt;=$B459+$D$4,R$9&gt;=$D459),$E459*HLOOKUP(R$7-$B459+1,INPUTS!$D$63:$X$64,2,FALSE)/IF(R$7=$B459,(13-MONTH($D459)),12),0)</f>
        <v>0</v>
      </c>
      <c r="S459" s="229">
        <f>IF(AND(S$7&lt;=$B459+$D$4,S$9&gt;=$D459),$E459*HLOOKUP(S$7-$B459+1,INPUTS!$D$63:$X$64,2,FALSE)/IF(S$7=$B459,(13-MONTH($D459)),12),0)</f>
        <v>0</v>
      </c>
      <c r="T459" s="229">
        <f>IF(AND(T$7&lt;=$B459+$D$4,T$9&gt;=$D459),$E459*HLOOKUP(T$7-$B459+1,INPUTS!$D$63:$X$64,2,FALSE)/IF(T$7=$B459,(13-MONTH($D459)),12),0)</f>
        <v>0</v>
      </c>
      <c r="U459" s="229">
        <f>IF(AND(U$7&lt;=$B459+$D$4,U$9&gt;=$D459),$E459*HLOOKUP(U$7-$B459+1,INPUTS!$D$63:$X$64,2,FALSE)/IF(U$7=$B459,(13-MONTH($D459)),12),0)</f>
        <v>0</v>
      </c>
      <c r="V459" s="229">
        <f>IF(AND(V$7&lt;=$B459+$D$4,V$9&gt;=$D459),$E459*HLOOKUP(V$7-$B459+1,INPUTS!$D$63:$X$64,2,FALSE)/IF(V$7=$B459,(13-MONTH($D459)),12),0)</f>
        <v>0</v>
      </c>
      <c r="W459" s="229">
        <f>IF(AND(W$7&lt;=$B459+$D$4,W$9&gt;=$D459),$E459*HLOOKUP(W$7-$B459+1,INPUTS!$D$63:$X$64,2,FALSE)/IF(W$7=$B459,(13-MONTH($D459)),12),0)</f>
        <v>0</v>
      </c>
      <c r="X459" s="229">
        <f>IF(AND(X$7&lt;=$B459+$D$4,X$9&gt;=$D459),$E459*HLOOKUP(X$7-$B459+1,INPUTS!$D$63:$X$64,2,FALSE)/IF(X$7=$B459,(13-MONTH($D459)),12),0)</f>
        <v>0</v>
      </c>
      <c r="Y459" s="229">
        <f>IF(AND(Y$7&lt;=$B459+$D$4,Y$9&gt;=$D459),$E459*HLOOKUP(Y$7-$B459+1,INPUTS!$D$63:$X$64,2,FALSE)/IF(Y$7=$B459,(13-MONTH($D459)),12),0)</f>
        <v>0</v>
      </c>
      <c r="Z459" s="229">
        <f>IF(AND(Z$7&lt;=$B459+$D$4,Z$9&gt;=$D459),$E459*HLOOKUP(Z$7-$B459+1,INPUTS!$D$63:$X$64,2,FALSE)/IF(Z$7=$B459,(13-MONTH($D459)),12),0)</f>
        <v>0</v>
      </c>
      <c r="AA459" s="229">
        <f>IF(AND(AA$7&lt;=$B459+$D$4,AA$9&gt;=$D459),$E459*HLOOKUP(AA$7-$B459+1,INPUTS!$D$63:$X$64,2,FALSE)/IF(AA$7=$B459,(13-MONTH($D459)),12),0)</f>
        <v>0</v>
      </c>
      <c r="AB459" s="229">
        <f>IF(AND(AB$7&lt;=$B459+$D$4,AB$9&gt;=$D459),$E459*HLOOKUP(AB$7-$B459+1,INPUTS!$D$63:$X$64,2,FALSE)/IF(AB$7=$B459,(13-MONTH($D459)),12),0)</f>
        <v>0</v>
      </c>
      <c r="AC459" s="229">
        <f>IF(AND(AC$7&lt;=$B459+$D$4,AC$9&gt;=$D459),$E459*HLOOKUP(AC$7-$B459+1,INPUTS!$D$63:$X$64,2,FALSE)/IF(AC$7=$B459,(13-MONTH($D459)),12),0)</f>
        <v>0</v>
      </c>
      <c r="AD459" s="229">
        <f>IF(AND(AD$7&lt;=$B459+$D$4,AD$9&gt;=$D459),$E459*HLOOKUP(AD$7-$B459+1,INPUTS!$D$63:$X$64,2,FALSE)/IF(AD$7=$B459,(13-MONTH($D459)),12),0)</f>
        <v>0</v>
      </c>
      <c r="AE459" s="229">
        <f>IF(AND(AE$7&lt;=$B459+$D$4,AE$9&gt;=$D459),$E459*HLOOKUP(AE$7-$B459+1,INPUTS!$D$63:$X$64,2,FALSE)/IF(AE$7=$B459,(13-MONTH($D459)),12),0)</f>
        <v>0</v>
      </c>
      <c r="AF459" s="229">
        <f>IF(AND(AF$7&lt;=$B459+$D$4,AF$9&gt;=$D459),$E459*HLOOKUP(AF$7-$B459+1,INPUTS!$D$63:$X$64,2,FALSE)/IF(AF$7=$B459,(13-MONTH($D459)),12),0)</f>
        <v>0</v>
      </c>
      <c r="AG459" s="229">
        <f>IF(AND(AG$7&lt;=$B459+$D$4,AG$9&gt;=$D459),$E459*HLOOKUP(AG$7-$B459+1,INPUTS!$D$63:$X$64,2,FALSE)/IF(AG$7=$B459,(13-MONTH($D459)),12),0)</f>
        <v>0</v>
      </c>
      <c r="AH459" s="229">
        <f>IF(AND(AH$7&lt;=$B459+$D$4,AH$9&gt;=$D459),$E459*HLOOKUP(AH$7-$B459+1,INPUTS!$D$63:$X$64,2,FALSE)/IF(AH$7=$B459,(13-MONTH($D459)),12),0)</f>
        <v>0</v>
      </c>
      <c r="AI459" s="229">
        <f>IF(AND(AI$7&lt;=$B459+$D$4,AI$9&gt;=$D459),$E459*HLOOKUP(AI$7-$B459+1,INPUTS!$D$63:$X$64,2,FALSE)/IF(AI$7=$B459,(13-MONTH($D459)),12),0)</f>
        <v>0</v>
      </c>
      <c r="AJ459" s="229">
        <f>IF(AND(AJ$7&lt;=$B459+$D$4,AJ$9&gt;=$D459),$E459*HLOOKUP(AJ$7-$B459+1,INPUTS!$D$63:$X$64,2,FALSE)/IF(AJ$7=$B459,(13-MONTH($D459)),12),0)</f>
        <v>0</v>
      </c>
      <c r="AK459" s="229">
        <f>IF(AND(AK$7&lt;=$B459+$D$4,AK$9&gt;=$D459),$E459*HLOOKUP(AK$7-$B459+1,INPUTS!$D$63:$X$64,2,FALSE)/IF(AK$7=$B459,(13-MONTH($D459)),12),0)</f>
        <v>0</v>
      </c>
      <c r="AL459" s="229">
        <f>IF(AND(AL$7&lt;=$B459+$D$4,AL$9&gt;=$D459),$E459*HLOOKUP(AL$7-$B459+1,INPUTS!$D$63:$X$64,2,FALSE)/IF(AL$7=$B459,(13-MONTH($D459)),12),0)</f>
        <v>0</v>
      </c>
      <c r="AM459" s="229">
        <f>IF(AND(AM$7&lt;=$B459+$D$4,AM$9&gt;=$D459),$E459*HLOOKUP(AM$7-$B459+1,INPUTS!$D$63:$X$64,2,FALSE)/IF(AM$7=$B459,(13-MONTH($D459)),12),0)</f>
        <v>0</v>
      </c>
      <c r="AN459" s="229">
        <f>IF(AND(AN$7&lt;=$B459+$D$4,AN$9&gt;=$D459),$E459*HLOOKUP(AN$7-$B459+1,INPUTS!$D$63:$X$64,2,FALSE)/IF(AN$7=$B459,(13-MONTH($D459)),12),0)</f>
        <v>0</v>
      </c>
      <c r="AO459" s="229">
        <f>IF(AND(AO$7&lt;=$B459+$D$4,AO$9&gt;=$D459),$E459*HLOOKUP(AO$7-$B459+1,INPUTS!$D$63:$X$64,2,FALSE)/IF(AO$7=$B459,(13-MONTH($D459)),12),0)</f>
        <v>0</v>
      </c>
      <c r="AP459" s="229">
        <f>IF(AND(AP$7&lt;=$B459+$D$4,AP$9&gt;=$D459),$E459*HLOOKUP(AP$7-$B459+1,INPUTS!$D$63:$X$64,2,FALSE)/IF(AP$7=$B459,(13-MONTH($D459)),12),0)</f>
        <v>0</v>
      </c>
      <c r="AQ459" s="229">
        <f>IF(AND(AQ$7&lt;=$B459+$D$4,AQ$9&gt;=$D459),$E459*HLOOKUP(AQ$7-$B459+1,INPUTS!$D$63:$X$64,2,FALSE)/IF(AQ$7=$B459,(13-MONTH($D459)),12),0)</f>
        <v>0</v>
      </c>
      <c r="AR459" s="229">
        <f>IF(AND(AR$7&lt;=$B459+$D$4,AR$9&gt;=$D459),$E459*HLOOKUP(AR$7-$B459+1,INPUTS!$D$63:$X$64,2,FALSE)/IF(AR$7=$B459,(13-MONTH($D459)),12),0)</f>
        <v>0</v>
      </c>
      <c r="AS459" s="229">
        <f>IF(AND(AS$7&lt;=$B459+$D$4,AS$9&gt;=$D459),$E459*HLOOKUP(AS$7-$B459+1,INPUTS!$D$63:$X$64,2,FALSE)/IF(AS$7=$B459,(13-MONTH($D459)),12),0)</f>
        <v>0</v>
      </c>
      <c r="AT459" s="229">
        <f>IF(AND(AT$7&lt;=$B459+$D$4,AT$9&gt;=$D459),$E459*HLOOKUP(AT$7-$B459+1,INPUTS!$D$63:$X$64,2,FALSE)/IF(AT$7=$B459,(13-MONTH($D459)),12),0)</f>
        <v>0</v>
      </c>
      <c r="AU459" s="229">
        <f>IF(AND(AU$7&lt;=$B459+$D$4,AU$9&gt;=$D459),$E459*HLOOKUP(AU$7-$B459+1,INPUTS!$D$63:$X$64,2,FALSE)/IF(AU$7=$B459,(13-MONTH($D459)),12),0)</f>
        <v>0</v>
      </c>
      <c r="AV459" s="229">
        <f>IF(AND(AV$7&lt;=$B459+$D$4,AV$9&gt;=$D459),$E459*HLOOKUP(AV$7-$B459+1,INPUTS!$D$63:$X$64,2,FALSE)/IF(AV$7=$B459,(13-MONTH($D459)),12),0)</f>
        <v>0</v>
      </c>
      <c r="AW459" s="229">
        <f>IF(AND(AW$7&lt;=$B459+$D$4,AW$9&gt;=$D459),$E459*HLOOKUP(AW$7-$B459+1,INPUTS!$D$63:$X$64,2,FALSE)/IF(AW$7=$B459,(13-MONTH($D459)),12),0)</f>
        <v>0</v>
      </c>
      <c r="AX459" s="229">
        <f>IF(AND(AX$7&lt;=$B459+$D$4,AX$9&gt;=$D459),$E459*HLOOKUP(AX$7-$B459+1,INPUTS!$D$63:$X$64,2,FALSE)/IF(AX$7=$B459,(13-MONTH($D459)),12),0)</f>
        <v>0</v>
      </c>
      <c r="AY459" s="229">
        <f>IF(AND(AY$7&lt;=$B459+$D$4,AY$9&gt;=$D459),$E459*HLOOKUP(AY$7-$B459+1,INPUTS!$D$63:$X$64,2,FALSE)/IF(AY$7=$B459,(13-MONTH($D459)),12),0)</f>
        <v>0</v>
      </c>
      <c r="AZ459" s="229">
        <f>IF(AND(AZ$7&lt;=$B459+$D$4,AZ$9&gt;=$D459),$E459*HLOOKUP(AZ$7-$B459+1,INPUTS!$D$63:$X$64,2,FALSE)/IF(AZ$7=$B459,(13-MONTH($D459)),12),0)</f>
        <v>0</v>
      </c>
      <c r="BA459" s="229">
        <f>IF(AND(BA$7&lt;=$B459+$D$4,BA$9&gt;=$D459),$E459*HLOOKUP(BA$7-$B459+1,INPUTS!$D$63:$X$64,2,FALSE)/IF(BA$7=$B459,(13-MONTH($D459)),12),0)</f>
        <v>0</v>
      </c>
      <c r="BB459" s="229">
        <f>IF(AND(BB$7&lt;=$B459+$D$4,BB$9&gt;=$D459),$E459*HLOOKUP(BB$7-$B459+1,INPUTS!$D$63:$X$64,2,FALSE)/IF(BB$7=$B459,(13-MONTH($D459)),12),0)</f>
        <v>0</v>
      </c>
      <c r="BC459" s="229">
        <f>IF(AND(BC$7&lt;=$B459+$D$4,BC$9&gt;=$D459),$E459*HLOOKUP(BC$7-$B459+1,INPUTS!$D$63:$X$64,2,FALSE)/IF(BC$7=$B459,(13-MONTH($D459)),12),0)</f>
        <v>0</v>
      </c>
      <c r="BD459" s="229">
        <f>IF(AND(BD$7&lt;=$B459+$D$4,BD$9&gt;=$D459),$E459*HLOOKUP(BD$7-$B459+1,INPUTS!$D$63:$X$64,2,FALSE)/IF(BD$7=$B459,(13-MONTH($D459)),12),0)</f>
        <v>0</v>
      </c>
      <c r="BE459" s="229">
        <f>IF(AND(BE$7&lt;=$B459+$D$4,BE$9&gt;=$D459),$E459*HLOOKUP(BE$7-$B459+1,INPUTS!$D$63:$X$64,2,FALSE)/IF(BE$7=$B459,(13-MONTH($D459)),12),0)</f>
        <v>0</v>
      </c>
      <c r="BF459" s="229">
        <f>IF(AND(BF$7&lt;=$B459+$D$4,BF$9&gt;=$D459),$E459*HLOOKUP(BF$7-$B459+1,INPUTS!$D$63:$X$64,2,FALSE)/IF(BF$7=$B459,(13-MONTH($D459)),12),0)</f>
        <v>0</v>
      </c>
      <c r="BG459" s="229">
        <f>IF(AND(BG$7&lt;=$B459+$D$4,BG$9&gt;=$D459),$E459*HLOOKUP(BG$7-$B459+1,INPUTS!$D$63:$X$64,2,FALSE)/IF(BG$7=$B459,(13-MONTH($D459)),12),0)</f>
        <v>0</v>
      </c>
      <c r="BH459" s="229">
        <f>IF(AND(BH$7&lt;=$B459+$D$4,BH$9&gt;=$D459),$E459*HLOOKUP(BH$7-$B459+1,INPUTS!$D$63:$X$64,2,FALSE)/IF(BH$7=$B459,(13-MONTH($D459)),12),0)</f>
        <v>0</v>
      </c>
      <c r="BI459" s="229">
        <f>IF(AND(BI$7&lt;=$B459+$D$4,BI$9&gt;=$D459),$E459*HLOOKUP(BI$7-$B459+1,INPUTS!$D$63:$X$64,2,FALSE)/IF(BI$7=$B459,(13-MONTH($D459)),12),0)</f>
        <v>0</v>
      </c>
      <c r="BJ459" s="229">
        <f>IF(AND(BJ$7&lt;=$B459+$D$4,BJ$9&gt;=$D459),$E459*HLOOKUP(BJ$7-$B459+1,INPUTS!$D$63:$X$64,2,FALSE)/IF(BJ$7=$B459,(13-MONTH($D459)),12),0)</f>
        <v>0</v>
      </c>
      <c r="BK459" s="229">
        <f>IF(AND(BK$7&lt;=$B459+$D$4,BK$9&gt;=$D459),$E459*HLOOKUP(BK$7-$B459+1,INPUTS!$D$63:$X$64,2,FALSE)/IF(BK$7=$B459,(13-MONTH($D459)),12),0)</f>
        <v>0</v>
      </c>
      <c r="BL459" s="229">
        <f>IF(AND(BL$7&lt;=$B459+$D$4,BL$9&gt;=$D459),$E459*HLOOKUP(BL$7-$B459+1,INPUTS!$D$63:$X$64,2,FALSE)/IF(BL$7=$B459,(13-MONTH($D459)),12),0)</f>
        <v>0</v>
      </c>
      <c r="BM459" s="229">
        <f>IF(AND(BM$7&lt;=$B459+$D$4,BM$9&gt;=$D459),$E459*HLOOKUP(BM$7-$B459+1,INPUTS!$D$63:$X$64,2,FALSE)/IF(BM$7=$B459,(13-MONTH($D459)),12),0)</f>
        <v>0</v>
      </c>
      <c r="BN459" s="229">
        <f>IF(AND(BN$7&lt;=$B459+$D$4,BN$9&gt;=$D459),$E459*HLOOKUP(BN$7-$B459+1,INPUTS!$D$63:$X$64,2,FALSE)/IF(BN$7=$B459,(13-MONTH($D459)),12),0)</f>
        <v>0</v>
      </c>
      <c r="BO459" s="229">
        <f>IF(AND(BO$7&lt;=$B459+$D$4,BO$9&gt;=$D459),$E459*HLOOKUP(BO$7-$B459+1,INPUTS!$D$63:$X$64,2,FALSE)/IF(BO$7=$B459,(13-MONTH($D459)),12),0)</f>
        <v>0</v>
      </c>
      <c r="BP459" s="229">
        <f>IF(AND(BP$7&lt;=$B459+$D$4,BP$9&gt;=$D459),$E459*HLOOKUP(BP$7-$B459+1,INPUTS!$D$63:$X$64,2,FALSE)/IF(BP$7=$B459,(13-MONTH($D459)),12),0)</f>
        <v>0</v>
      </c>
      <c r="BQ459" s="229">
        <f>IF(AND(BQ$7&lt;=$B459+$D$4,BQ$9&gt;=$D459),$E459*HLOOKUP(BQ$7-$B459+1,INPUTS!$D$63:$X$64,2,FALSE)/IF(BQ$7=$B459,(13-MONTH($D459)),12),0)</f>
        <v>0</v>
      </c>
      <c r="BR459" s="229">
        <f>IF(AND(BR$7&lt;=$B459+$D$4,BR$9&gt;=$D459),$E459*HLOOKUP(BR$7-$B459+1,INPUTS!$D$63:$X$64,2,FALSE)/IF(BR$7=$B459,(13-MONTH($D459)),12),0)</f>
        <v>0</v>
      </c>
      <c r="BS459" s="229">
        <f>IF(AND(BS$7&lt;=$B459+$D$4,BS$9&gt;=$D459),$E459*HLOOKUP(BS$7-$B459+1,INPUTS!$D$63:$X$64,2,FALSE)/IF(BS$7=$B459,(13-MONTH($D459)),12),0)</f>
        <v>0</v>
      </c>
      <c r="BT459" s="229">
        <f>IF(AND(BT$7&lt;=$B459+$D$4,BT$9&gt;=$D459),$E459*HLOOKUP(BT$7-$B459+1,INPUTS!$D$63:$X$64,2,FALSE)/IF(BT$7=$B459,(13-MONTH($D459)),12),0)</f>
        <v>0</v>
      </c>
      <c r="BU459" s="229">
        <f>IF(AND(BU$7&lt;=$B459+$D$4,BU$9&gt;=$D459),$E459*HLOOKUP(BU$7-$B459+1,INPUTS!$D$63:$X$64,2,FALSE)/IF(BU$7=$B459,(13-MONTH($D459)),12),0)</f>
        <v>0</v>
      </c>
      <c r="BV459" s="229">
        <f>IF(AND(BV$7&lt;=$B459+$D$4,BV$9&gt;=$D459),$E459*HLOOKUP(BV$7-$B459+1,INPUTS!$D$63:$X$64,2,FALSE)/IF(BV$7=$B459,(13-MONTH($D459)),12),0)</f>
        <v>0</v>
      </c>
      <c r="BW459" s="229">
        <f>IF(AND(BW$7&lt;=$B459+$D$4,BW$9&gt;=$D459),$E459*HLOOKUP(BW$7-$B459+1,INPUTS!$D$63:$X$64,2,FALSE)/IF(BW$7=$B459,(13-MONTH($D459)),12),0)</f>
        <v>0</v>
      </c>
      <c r="BX459" s="229">
        <f>IF(AND(BX$7&lt;=$B459+$D$4,BX$9&gt;=$D459),$E459*HLOOKUP(BX$7-$B459+1,INPUTS!$D$63:$X$64,2,FALSE)/IF(BX$7=$B459,(13-MONTH($D459)),12),0)</f>
        <v>0</v>
      </c>
      <c r="BY459" s="229">
        <f>IF(AND(BY$7&lt;=$B459+$D$4,BY$9&gt;=$D459),$E459*HLOOKUP(BY$7-$B459+1,INPUTS!$D$63:$X$64,2,FALSE)/IF(BY$7=$B459,(13-MONTH($D459)),12),0)</f>
        <v>0</v>
      </c>
      <c r="BZ459" s="229">
        <f>IF(AND(BZ$7&lt;=$B459+$D$4,BZ$9&gt;=$D459),$E459*HLOOKUP(BZ$7-$B459+1,INPUTS!$D$63:$X$64,2,FALSE)/IF(BZ$7=$B459,(13-MONTH($D459)),12),0)</f>
        <v>0</v>
      </c>
    </row>
    <row r="460" spans="1:78" x14ac:dyDescent="0.2">
      <c r="A460" s="7" t="str">
        <f t="shared" si="370"/>
        <v>Roll-in 10</v>
      </c>
      <c r="B460" s="7">
        <f t="shared" si="371"/>
        <v>2024</v>
      </c>
      <c r="C460" s="7">
        <f t="shared" si="374"/>
        <v>69</v>
      </c>
      <c r="D460" s="165">
        <f t="shared" si="372"/>
        <v>45565</v>
      </c>
      <c r="E460" s="68">
        <f t="shared" si="373"/>
        <v>0</v>
      </c>
      <c r="F460" s="77"/>
      <c r="G460" s="229">
        <f>IF(AND(G$7&lt;=$B460+$D$4,G$9&gt;=$D460),$E460*HLOOKUP(G$7-$B460+1,INPUTS!$D$63:$X$64,2,FALSE)/IF(G$7=$B460,(13-MONTH($D460)),12),0)</f>
        <v>0</v>
      </c>
      <c r="H460" s="229">
        <f>IF(AND(H$7&lt;=$B460+$D$4,H$9&gt;=$D460),$E460*HLOOKUP(H$7-$B460+1,INPUTS!$D$63:$X$64,2,FALSE)/IF(H$7=$B460,(13-MONTH($D460)),12),0)</f>
        <v>0</v>
      </c>
      <c r="I460" s="229">
        <f>IF(AND(I$7&lt;=$B460+$D$4,I$9&gt;=$D460),$E460*HLOOKUP(I$7-$B460+1,INPUTS!$D$63:$X$64,2,FALSE)/IF(I$7=$B460,(13-MONTH($D460)),12),0)</f>
        <v>0</v>
      </c>
      <c r="J460" s="229">
        <f>IF(AND(J$7&lt;=$B460+$D$4,J$9&gt;=$D460),$E460*HLOOKUP(J$7-$B460+1,INPUTS!$D$63:$X$64,2,FALSE)/IF(J$7=$B460,(13-MONTH($D460)),12),0)</f>
        <v>0</v>
      </c>
      <c r="K460" s="229">
        <f>IF(AND(K$7&lt;=$B460+$D$4,K$9&gt;=$D460),$E460*HLOOKUP(K$7-$B460+1,INPUTS!$D$63:$X$64,2,FALSE)/IF(K$7=$B460,(13-MONTH($D460)),12),0)</f>
        <v>0</v>
      </c>
      <c r="L460" s="229">
        <f>IF(AND(L$7&lt;=$B460+$D$4,L$9&gt;=$D460),$E460*HLOOKUP(L$7-$B460+1,INPUTS!$D$63:$X$64,2,FALSE)/IF(L$7=$B460,(13-MONTH($D460)),12),0)</f>
        <v>0</v>
      </c>
      <c r="M460" s="229">
        <f>IF(AND(M$7&lt;=$B460+$D$4,M$9&gt;=$D460),$E460*HLOOKUP(M$7-$B460+1,INPUTS!$D$63:$X$64,2,FALSE)/IF(M$7=$B460,(13-MONTH($D460)),12),0)</f>
        <v>0</v>
      </c>
      <c r="N460" s="229">
        <f>IF(AND(N$7&lt;=$B460+$D$4,N$9&gt;=$D460),$E460*HLOOKUP(N$7-$B460+1,INPUTS!$D$63:$X$64,2,FALSE)/IF(N$7=$B460,(13-MONTH($D460)),12),0)</f>
        <v>0</v>
      </c>
      <c r="O460" s="229">
        <f>IF(AND(O$7&lt;=$B460+$D$4,O$9&gt;=$D460),$E460*HLOOKUP(O$7-$B460+1,INPUTS!$D$63:$X$64,2,FALSE)/IF(O$7=$B460,(13-MONTH($D460)),12),0)</f>
        <v>0</v>
      </c>
      <c r="P460" s="229">
        <f>IF(AND(P$7&lt;=$B460+$D$4,P$9&gt;=$D460),$E460*HLOOKUP(P$7-$B460+1,INPUTS!$D$63:$X$64,2,FALSE)/IF(P$7=$B460,(13-MONTH($D460)),12),0)</f>
        <v>0</v>
      </c>
      <c r="Q460" s="229">
        <f>IF(AND(Q$7&lt;=$B460+$D$4,Q$9&gt;=$D460),$E460*HLOOKUP(Q$7-$B460+1,INPUTS!$D$63:$X$64,2,FALSE)/IF(Q$7=$B460,(13-MONTH($D460)),12),0)</f>
        <v>0</v>
      </c>
      <c r="R460" s="229">
        <f>IF(AND(R$7&lt;=$B460+$D$4,R$9&gt;=$D460),$E460*HLOOKUP(R$7-$B460+1,INPUTS!$D$63:$X$64,2,FALSE)/IF(R$7=$B460,(13-MONTH($D460)),12),0)</f>
        <v>0</v>
      </c>
      <c r="S460" s="229">
        <f>IF(AND(S$7&lt;=$B460+$D$4,S$9&gt;=$D460),$E460*HLOOKUP(S$7-$B460+1,INPUTS!$D$63:$X$64,2,FALSE)/IF(S$7=$B460,(13-MONTH($D460)),12),0)</f>
        <v>0</v>
      </c>
      <c r="T460" s="229">
        <f>IF(AND(T$7&lt;=$B460+$D$4,T$9&gt;=$D460),$E460*HLOOKUP(T$7-$B460+1,INPUTS!$D$63:$X$64,2,FALSE)/IF(T$7=$B460,(13-MONTH($D460)),12),0)</f>
        <v>0</v>
      </c>
      <c r="U460" s="229">
        <f>IF(AND(U$7&lt;=$B460+$D$4,U$9&gt;=$D460),$E460*HLOOKUP(U$7-$B460+1,INPUTS!$D$63:$X$64,2,FALSE)/IF(U$7=$B460,(13-MONTH($D460)),12),0)</f>
        <v>0</v>
      </c>
      <c r="V460" s="229">
        <f>IF(AND(V$7&lt;=$B460+$D$4,V$9&gt;=$D460),$E460*HLOOKUP(V$7-$B460+1,INPUTS!$D$63:$X$64,2,FALSE)/IF(V$7=$B460,(13-MONTH($D460)),12),0)</f>
        <v>0</v>
      </c>
      <c r="W460" s="229">
        <f>IF(AND(W$7&lt;=$B460+$D$4,W$9&gt;=$D460),$E460*HLOOKUP(W$7-$B460+1,INPUTS!$D$63:$X$64,2,FALSE)/IF(W$7=$B460,(13-MONTH($D460)),12),0)</f>
        <v>0</v>
      </c>
      <c r="X460" s="229">
        <f>IF(AND(X$7&lt;=$B460+$D$4,X$9&gt;=$D460),$E460*HLOOKUP(X$7-$B460+1,INPUTS!$D$63:$X$64,2,FALSE)/IF(X$7=$B460,(13-MONTH($D460)),12),0)</f>
        <v>0</v>
      </c>
      <c r="Y460" s="229">
        <f>IF(AND(Y$7&lt;=$B460+$D$4,Y$9&gt;=$D460),$E460*HLOOKUP(Y$7-$B460+1,INPUTS!$D$63:$X$64,2,FALSE)/IF(Y$7=$B460,(13-MONTH($D460)),12),0)</f>
        <v>0</v>
      </c>
      <c r="Z460" s="229">
        <f>IF(AND(Z$7&lt;=$B460+$D$4,Z$9&gt;=$D460),$E460*HLOOKUP(Z$7-$B460+1,INPUTS!$D$63:$X$64,2,FALSE)/IF(Z$7=$B460,(13-MONTH($D460)),12),0)</f>
        <v>0</v>
      </c>
      <c r="AA460" s="229">
        <f>IF(AND(AA$7&lt;=$B460+$D$4,AA$9&gt;=$D460),$E460*HLOOKUP(AA$7-$B460+1,INPUTS!$D$63:$X$64,2,FALSE)/IF(AA$7=$B460,(13-MONTH($D460)),12),0)</f>
        <v>0</v>
      </c>
      <c r="AB460" s="229">
        <f>IF(AND(AB$7&lt;=$B460+$D$4,AB$9&gt;=$D460),$E460*HLOOKUP(AB$7-$B460+1,INPUTS!$D$63:$X$64,2,FALSE)/IF(AB$7=$B460,(13-MONTH($D460)),12),0)</f>
        <v>0</v>
      </c>
      <c r="AC460" s="229">
        <f>IF(AND(AC$7&lt;=$B460+$D$4,AC$9&gt;=$D460),$E460*HLOOKUP(AC$7-$B460+1,INPUTS!$D$63:$X$64,2,FALSE)/IF(AC$7=$B460,(13-MONTH($D460)),12),0)</f>
        <v>0</v>
      </c>
      <c r="AD460" s="229">
        <f>IF(AND(AD$7&lt;=$B460+$D$4,AD$9&gt;=$D460),$E460*HLOOKUP(AD$7-$B460+1,INPUTS!$D$63:$X$64,2,FALSE)/IF(AD$7=$B460,(13-MONTH($D460)),12),0)</f>
        <v>0</v>
      </c>
      <c r="AE460" s="229">
        <f>IF(AND(AE$7&lt;=$B460+$D$4,AE$9&gt;=$D460),$E460*HLOOKUP(AE$7-$B460+1,INPUTS!$D$63:$X$64,2,FALSE)/IF(AE$7=$B460,(13-MONTH($D460)),12),0)</f>
        <v>0</v>
      </c>
      <c r="AF460" s="229">
        <f>IF(AND(AF$7&lt;=$B460+$D$4,AF$9&gt;=$D460),$E460*HLOOKUP(AF$7-$B460+1,INPUTS!$D$63:$X$64,2,FALSE)/IF(AF$7=$B460,(13-MONTH($D460)),12),0)</f>
        <v>0</v>
      </c>
      <c r="AG460" s="229">
        <f>IF(AND(AG$7&lt;=$B460+$D$4,AG$9&gt;=$D460),$E460*HLOOKUP(AG$7-$B460+1,INPUTS!$D$63:$X$64,2,FALSE)/IF(AG$7=$B460,(13-MONTH($D460)),12),0)</f>
        <v>0</v>
      </c>
      <c r="AH460" s="229">
        <f>IF(AND(AH$7&lt;=$B460+$D$4,AH$9&gt;=$D460),$E460*HLOOKUP(AH$7-$B460+1,INPUTS!$D$63:$X$64,2,FALSE)/IF(AH$7=$B460,(13-MONTH($D460)),12),0)</f>
        <v>0</v>
      </c>
      <c r="AI460" s="229">
        <f>IF(AND(AI$7&lt;=$B460+$D$4,AI$9&gt;=$D460),$E460*HLOOKUP(AI$7-$B460+1,INPUTS!$D$63:$X$64,2,FALSE)/IF(AI$7=$B460,(13-MONTH($D460)),12),0)</f>
        <v>0</v>
      </c>
      <c r="AJ460" s="229">
        <f>IF(AND(AJ$7&lt;=$B460+$D$4,AJ$9&gt;=$D460),$E460*HLOOKUP(AJ$7-$B460+1,INPUTS!$D$63:$X$64,2,FALSE)/IF(AJ$7=$B460,(13-MONTH($D460)),12),0)</f>
        <v>0</v>
      </c>
      <c r="AK460" s="229">
        <f>IF(AND(AK$7&lt;=$B460+$D$4,AK$9&gt;=$D460),$E460*HLOOKUP(AK$7-$B460+1,INPUTS!$D$63:$X$64,2,FALSE)/IF(AK$7=$B460,(13-MONTH($D460)),12),0)</f>
        <v>0</v>
      </c>
      <c r="AL460" s="229">
        <f>IF(AND(AL$7&lt;=$B460+$D$4,AL$9&gt;=$D460),$E460*HLOOKUP(AL$7-$B460+1,INPUTS!$D$63:$X$64,2,FALSE)/IF(AL$7=$B460,(13-MONTH($D460)),12),0)</f>
        <v>0</v>
      </c>
      <c r="AM460" s="229">
        <f>IF(AND(AM$7&lt;=$B460+$D$4,AM$9&gt;=$D460),$E460*HLOOKUP(AM$7-$B460+1,INPUTS!$D$63:$X$64,2,FALSE)/IF(AM$7=$B460,(13-MONTH($D460)),12),0)</f>
        <v>0</v>
      </c>
      <c r="AN460" s="229">
        <f>IF(AND(AN$7&lt;=$B460+$D$4,AN$9&gt;=$D460),$E460*HLOOKUP(AN$7-$B460+1,INPUTS!$D$63:$X$64,2,FALSE)/IF(AN$7=$B460,(13-MONTH($D460)),12),0)</f>
        <v>0</v>
      </c>
      <c r="AO460" s="229">
        <f>IF(AND(AO$7&lt;=$B460+$D$4,AO$9&gt;=$D460),$E460*HLOOKUP(AO$7-$B460+1,INPUTS!$D$63:$X$64,2,FALSE)/IF(AO$7=$B460,(13-MONTH($D460)),12),0)</f>
        <v>0</v>
      </c>
      <c r="AP460" s="229">
        <f>IF(AND(AP$7&lt;=$B460+$D$4,AP$9&gt;=$D460),$E460*HLOOKUP(AP$7-$B460+1,INPUTS!$D$63:$X$64,2,FALSE)/IF(AP$7=$B460,(13-MONTH($D460)),12),0)</f>
        <v>0</v>
      </c>
      <c r="AQ460" s="229">
        <f>IF(AND(AQ$7&lt;=$B460+$D$4,AQ$9&gt;=$D460),$E460*HLOOKUP(AQ$7-$B460+1,INPUTS!$D$63:$X$64,2,FALSE)/IF(AQ$7=$B460,(13-MONTH($D460)),12),0)</f>
        <v>0</v>
      </c>
      <c r="AR460" s="229">
        <f>IF(AND(AR$7&lt;=$B460+$D$4,AR$9&gt;=$D460),$E460*HLOOKUP(AR$7-$B460+1,INPUTS!$D$63:$X$64,2,FALSE)/IF(AR$7=$B460,(13-MONTH($D460)),12),0)</f>
        <v>0</v>
      </c>
      <c r="AS460" s="229">
        <f>IF(AND(AS$7&lt;=$B460+$D$4,AS$9&gt;=$D460),$E460*HLOOKUP(AS$7-$B460+1,INPUTS!$D$63:$X$64,2,FALSE)/IF(AS$7=$B460,(13-MONTH($D460)),12),0)</f>
        <v>0</v>
      </c>
      <c r="AT460" s="229">
        <f>IF(AND(AT$7&lt;=$B460+$D$4,AT$9&gt;=$D460),$E460*HLOOKUP(AT$7-$B460+1,INPUTS!$D$63:$X$64,2,FALSE)/IF(AT$7=$B460,(13-MONTH($D460)),12),0)</f>
        <v>0</v>
      </c>
      <c r="AU460" s="229">
        <f>IF(AND(AU$7&lt;=$B460+$D$4,AU$9&gt;=$D460),$E460*HLOOKUP(AU$7-$B460+1,INPUTS!$D$63:$X$64,2,FALSE)/IF(AU$7=$B460,(13-MONTH($D460)),12),0)</f>
        <v>0</v>
      </c>
      <c r="AV460" s="229">
        <f>IF(AND(AV$7&lt;=$B460+$D$4,AV$9&gt;=$D460),$E460*HLOOKUP(AV$7-$B460+1,INPUTS!$D$63:$X$64,2,FALSE)/IF(AV$7=$B460,(13-MONTH($D460)),12),0)</f>
        <v>0</v>
      </c>
      <c r="AW460" s="229">
        <f>IF(AND(AW$7&lt;=$B460+$D$4,AW$9&gt;=$D460),$E460*HLOOKUP(AW$7-$B460+1,INPUTS!$D$63:$X$64,2,FALSE)/IF(AW$7=$B460,(13-MONTH($D460)),12),0)</f>
        <v>0</v>
      </c>
      <c r="AX460" s="229">
        <f>IF(AND(AX$7&lt;=$B460+$D$4,AX$9&gt;=$D460),$E460*HLOOKUP(AX$7-$B460+1,INPUTS!$D$63:$X$64,2,FALSE)/IF(AX$7=$B460,(13-MONTH($D460)),12),0)</f>
        <v>0</v>
      </c>
      <c r="AY460" s="229">
        <f>IF(AND(AY$7&lt;=$B460+$D$4,AY$9&gt;=$D460),$E460*HLOOKUP(AY$7-$B460+1,INPUTS!$D$63:$X$64,2,FALSE)/IF(AY$7=$B460,(13-MONTH($D460)),12),0)</f>
        <v>0</v>
      </c>
      <c r="AZ460" s="229">
        <f>IF(AND(AZ$7&lt;=$B460+$D$4,AZ$9&gt;=$D460),$E460*HLOOKUP(AZ$7-$B460+1,INPUTS!$D$63:$X$64,2,FALSE)/IF(AZ$7=$B460,(13-MONTH($D460)),12),0)</f>
        <v>0</v>
      </c>
      <c r="BA460" s="229">
        <f>IF(AND(BA$7&lt;=$B460+$D$4,BA$9&gt;=$D460),$E460*HLOOKUP(BA$7-$B460+1,INPUTS!$D$63:$X$64,2,FALSE)/IF(BA$7=$B460,(13-MONTH($D460)),12),0)</f>
        <v>0</v>
      </c>
      <c r="BB460" s="229">
        <f>IF(AND(BB$7&lt;=$B460+$D$4,BB$9&gt;=$D460),$E460*HLOOKUP(BB$7-$B460+1,INPUTS!$D$63:$X$64,2,FALSE)/IF(BB$7=$B460,(13-MONTH($D460)),12),0)</f>
        <v>0</v>
      </c>
      <c r="BC460" s="229">
        <f>IF(AND(BC$7&lt;=$B460+$D$4,BC$9&gt;=$D460),$E460*HLOOKUP(BC$7-$B460+1,INPUTS!$D$63:$X$64,2,FALSE)/IF(BC$7=$B460,(13-MONTH($D460)),12),0)</f>
        <v>0</v>
      </c>
      <c r="BD460" s="229">
        <f>IF(AND(BD$7&lt;=$B460+$D$4,BD$9&gt;=$D460),$E460*HLOOKUP(BD$7-$B460+1,INPUTS!$D$63:$X$64,2,FALSE)/IF(BD$7=$B460,(13-MONTH($D460)),12),0)</f>
        <v>0</v>
      </c>
      <c r="BE460" s="229">
        <f>IF(AND(BE$7&lt;=$B460+$D$4,BE$9&gt;=$D460),$E460*HLOOKUP(BE$7-$B460+1,INPUTS!$D$63:$X$64,2,FALSE)/IF(BE$7=$B460,(13-MONTH($D460)),12),0)</f>
        <v>0</v>
      </c>
      <c r="BF460" s="229">
        <f>IF(AND(BF$7&lt;=$B460+$D$4,BF$9&gt;=$D460),$E460*HLOOKUP(BF$7-$B460+1,INPUTS!$D$63:$X$64,2,FALSE)/IF(BF$7=$B460,(13-MONTH($D460)),12),0)</f>
        <v>0</v>
      </c>
      <c r="BG460" s="229">
        <f>IF(AND(BG$7&lt;=$B460+$D$4,BG$9&gt;=$D460),$E460*HLOOKUP(BG$7-$B460+1,INPUTS!$D$63:$X$64,2,FALSE)/IF(BG$7=$B460,(13-MONTH($D460)),12),0)</f>
        <v>0</v>
      </c>
      <c r="BH460" s="229">
        <f>IF(AND(BH$7&lt;=$B460+$D$4,BH$9&gt;=$D460),$E460*HLOOKUP(BH$7-$B460+1,INPUTS!$D$63:$X$64,2,FALSE)/IF(BH$7=$B460,(13-MONTH($D460)),12),0)</f>
        <v>0</v>
      </c>
      <c r="BI460" s="229">
        <f>IF(AND(BI$7&lt;=$B460+$D$4,BI$9&gt;=$D460),$E460*HLOOKUP(BI$7-$B460+1,INPUTS!$D$63:$X$64,2,FALSE)/IF(BI$7=$B460,(13-MONTH($D460)),12),0)</f>
        <v>0</v>
      </c>
      <c r="BJ460" s="229">
        <f>IF(AND(BJ$7&lt;=$B460+$D$4,BJ$9&gt;=$D460),$E460*HLOOKUP(BJ$7-$B460+1,INPUTS!$D$63:$X$64,2,FALSE)/IF(BJ$7=$B460,(13-MONTH($D460)),12),0)</f>
        <v>0</v>
      </c>
      <c r="BK460" s="229">
        <f>IF(AND(BK$7&lt;=$B460+$D$4,BK$9&gt;=$D460),$E460*HLOOKUP(BK$7-$B460+1,INPUTS!$D$63:$X$64,2,FALSE)/IF(BK$7=$B460,(13-MONTH($D460)),12),0)</f>
        <v>0</v>
      </c>
      <c r="BL460" s="229">
        <f>IF(AND(BL$7&lt;=$B460+$D$4,BL$9&gt;=$D460),$E460*HLOOKUP(BL$7-$B460+1,INPUTS!$D$63:$X$64,2,FALSE)/IF(BL$7=$B460,(13-MONTH($D460)),12),0)</f>
        <v>0</v>
      </c>
      <c r="BM460" s="229">
        <f>IF(AND(BM$7&lt;=$B460+$D$4,BM$9&gt;=$D460),$E460*HLOOKUP(BM$7-$B460+1,INPUTS!$D$63:$X$64,2,FALSE)/IF(BM$7=$B460,(13-MONTH($D460)),12),0)</f>
        <v>0</v>
      </c>
      <c r="BN460" s="229">
        <f>IF(AND(BN$7&lt;=$B460+$D$4,BN$9&gt;=$D460),$E460*HLOOKUP(BN$7-$B460+1,INPUTS!$D$63:$X$64,2,FALSE)/IF(BN$7=$B460,(13-MONTH($D460)),12),0)</f>
        <v>0</v>
      </c>
      <c r="BO460" s="229">
        <f>IF(AND(BO$7&lt;=$B460+$D$4,BO$9&gt;=$D460),$E460*HLOOKUP(BO$7-$B460+1,INPUTS!$D$63:$X$64,2,FALSE)/IF(BO$7=$B460,(13-MONTH($D460)),12),0)</f>
        <v>0</v>
      </c>
      <c r="BP460" s="229">
        <f>IF(AND(BP$7&lt;=$B460+$D$4,BP$9&gt;=$D460),$E460*HLOOKUP(BP$7-$B460+1,INPUTS!$D$63:$X$64,2,FALSE)/IF(BP$7=$B460,(13-MONTH($D460)),12),0)</f>
        <v>0</v>
      </c>
      <c r="BQ460" s="229">
        <f>IF(AND(BQ$7&lt;=$B460+$D$4,BQ$9&gt;=$D460),$E460*HLOOKUP(BQ$7-$B460+1,INPUTS!$D$63:$X$64,2,FALSE)/IF(BQ$7=$B460,(13-MONTH($D460)),12),0)</f>
        <v>0</v>
      </c>
      <c r="BR460" s="229">
        <f>IF(AND(BR$7&lt;=$B460+$D$4,BR$9&gt;=$D460),$E460*HLOOKUP(BR$7-$B460+1,INPUTS!$D$63:$X$64,2,FALSE)/IF(BR$7=$B460,(13-MONTH($D460)),12),0)</f>
        <v>0</v>
      </c>
      <c r="BS460" s="229">
        <f>IF(AND(BS$7&lt;=$B460+$D$4,BS$9&gt;=$D460),$E460*HLOOKUP(BS$7-$B460+1,INPUTS!$D$63:$X$64,2,FALSE)/IF(BS$7=$B460,(13-MONTH($D460)),12),0)</f>
        <v>0</v>
      </c>
      <c r="BT460" s="229">
        <f>IF(AND(BT$7&lt;=$B460+$D$4,BT$9&gt;=$D460),$E460*HLOOKUP(BT$7-$B460+1,INPUTS!$D$63:$X$64,2,FALSE)/IF(BT$7=$B460,(13-MONTH($D460)),12),0)</f>
        <v>0</v>
      </c>
      <c r="BU460" s="229">
        <f>IF(AND(BU$7&lt;=$B460+$D$4,BU$9&gt;=$D460),$E460*HLOOKUP(BU$7-$B460+1,INPUTS!$D$63:$X$64,2,FALSE)/IF(BU$7=$B460,(13-MONTH($D460)),12),0)</f>
        <v>0</v>
      </c>
      <c r="BV460" s="229">
        <f>IF(AND(BV$7&lt;=$B460+$D$4,BV$9&gt;=$D460),$E460*HLOOKUP(BV$7-$B460+1,INPUTS!$D$63:$X$64,2,FALSE)/IF(BV$7=$B460,(13-MONTH($D460)),12),0)</f>
        <v>0</v>
      </c>
      <c r="BW460" s="229">
        <f>IF(AND(BW$7&lt;=$B460+$D$4,BW$9&gt;=$D460),$E460*HLOOKUP(BW$7-$B460+1,INPUTS!$D$63:$X$64,2,FALSE)/IF(BW$7=$B460,(13-MONTH($D460)),12),0)</f>
        <v>0</v>
      </c>
      <c r="BX460" s="229">
        <f>IF(AND(BX$7&lt;=$B460+$D$4,BX$9&gt;=$D460),$E460*HLOOKUP(BX$7-$B460+1,INPUTS!$D$63:$X$64,2,FALSE)/IF(BX$7=$B460,(13-MONTH($D460)),12),0)</f>
        <v>0</v>
      </c>
      <c r="BY460" s="229">
        <f>IF(AND(BY$7&lt;=$B460+$D$4,BY$9&gt;=$D460),$E460*HLOOKUP(BY$7-$B460+1,INPUTS!$D$63:$X$64,2,FALSE)/IF(BY$7=$B460,(13-MONTH($D460)),12),0)</f>
        <v>0</v>
      </c>
      <c r="BZ460" s="229">
        <f>IF(AND(BZ$7&lt;=$B460+$D$4,BZ$9&gt;=$D460),$E460*HLOOKUP(BZ$7-$B460+1,INPUTS!$D$63:$X$64,2,FALSE)/IF(BZ$7=$B460,(13-MONTH($D460)),12),0)</f>
        <v>0</v>
      </c>
    </row>
    <row r="461" spans="1:78" x14ac:dyDescent="0.2">
      <c r="A461" s="7" t="str">
        <f t="shared" si="370"/>
        <v>Roll-in 10</v>
      </c>
      <c r="B461" s="7">
        <f t="shared" si="371"/>
        <v>2024</v>
      </c>
      <c r="C461" s="7">
        <f t="shared" si="374"/>
        <v>70</v>
      </c>
      <c r="D461" s="165">
        <f t="shared" si="372"/>
        <v>45596</v>
      </c>
      <c r="E461" s="68">
        <f t="shared" si="373"/>
        <v>0</v>
      </c>
      <c r="F461" s="77"/>
      <c r="G461" s="229">
        <f>IF(AND(G$7&lt;=$B461+$D$4,G$9&gt;=$D461),$E461*HLOOKUP(G$7-$B461+1,INPUTS!$D$63:$X$64,2,FALSE)/IF(G$7=$B461,(13-MONTH($D461)),12),0)</f>
        <v>0</v>
      </c>
      <c r="H461" s="229">
        <f>IF(AND(H$7&lt;=$B461+$D$4,H$9&gt;=$D461),$E461*HLOOKUP(H$7-$B461+1,INPUTS!$D$63:$X$64,2,FALSE)/IF(H$7=$B461,(13-MONTH($D461)),12),0)</f>
        <v>0</v>
      </c>
      <c r="I461" s="229">
        <f>IF(AND(I$7&lt;=$B461+$D$4,I$9&gt;=$D461),$E461*HLOOKUP(I$7-$B461+1,INPUTS!$D$63:$X$64,2,FALSE)/IF(I$7=$B461,(13-MONTH($D461)),12),0)</f>
        <v>0</v>
      </c>
      <c r="J461" s="229">
        <f>IF(AND(J$7&lt;=$B461+$D$4,J$9&gt;=$D461),$E461*HLOOKUP(J$7-$B461+1,INPUTS!$D$63:$X$64,2,FALSE)/IF(J$7=$B461,(13-MONTH($D461)),12),0)</f>
        <v>0</v>
      </c>
      <c r="K461" s="229">
        <f>IF(AND(K$7&lt;=$B461+$D$4,K$9&gt;=$D461),$E461*HLOOKUP(K$7-$B461+1,INPUTS!$D$63:$X$64,2,FALSE)/IF(K$7=$B461,(13-MONTH($D461)),12),0)</f>
        <v>0</v>
      </c>
      <c r="L461" s="229">
        <f>IF(AND(L$7&lt;=$B461+$D$4,L$9&gt;=$D461),$E461*HLOOKUP(L$7-$B461+1,INPUTS!$D$63:$X$64,2,FALSE)/IF(L$7=$B461,(13-MONTH($D461)),12),0)</f>
        <v>0</v>
      </c>
      <c r="M461" s="229">
        <f>IF(AND(M$7&lt;=$B461+$D$4,M$9&gt;=$D461),$E461*HLOOKUP(M$7-$B461+1,INPUTS!$D$63:$X$64,2,FALSE)/IF(M$7=$B461,(13-MONTH($D461)),12),0)</f>
        <v>0</v>
      </c>
      <c r="N461" s="229">
        <f>IF(AND(N$7&lt;=$B461+$D$4,N$9&gt;=$D461),$E461*HLOOKUP(N$7-$B461+1,INPUTS!$D$63:$X$64,2,FALSE)/IF(N$7=$B461,(13-MONTH($D461)),12),0)</f>
        <v>0</v>
      </c>
      <c r="O461" s="229">
        <f>IF(AND(O$7&lt;=$B461+$D$4,O$9&gt;=$D461),$E461*HLOOKUP(O$7-$B461+1,INPUTS!$D$63:$X$64,2,FALSE)/IF(O$7=$B461,(13-MONTH($D461)),12),0)</f>
        <v>0</v>
      </c>
      <c r="P461" s="229">
        <f>IF(AND(P$7&lt;=$B461+$D$4,P$9&gt;=$D461),$E461*HLOOKUP(P$7-$B461+1,INPUTS!$D$63:$X$64,2,FALSE)/IF(P$7=$B461,(13-MONTH($D461)),12),0)</f>
        <v>0</v>
      </c>
      <c r="Q461" s="229">
        <f>IF(AND(Q$7&lt;=$B461+$D$4,Q$9&gt;=$D461),$E461*HLOOKUP(Q$7-$B461+1,INPUTS!$D$63:$X$64,2,FALSE)/IF(Q$7=$B461,(13-MONTH($D461)),12),0)</f>
        <v>0</v>
      </c>
      <c r="R461" s="229">
        <f>IF(AND(R$7&lt;=$B461+$D$4,R$9&gt;=$D461),$E461*HLOOKUP(R$7-$B461+1,INPUTS!$D$63:$X$64,2,FALSE)/IF(R$7=$B461,(13-MONTH($D461)),12),0)</f>
        <v>0</v>
      </c>
      <c r="S461" s="229">
        <f>IF(AND(S$7&lt;=$B461+$D$4,S$9&gt;=$D461),$E461*HLOOKUP(S$7-$B461+1,INPUTS!$D$63:$X$64,2,FALSE)/IF(S$7=$B461,(13-MONTH($D461)),12),0)</f>
        <v>0</v>
      </c>
      <c r="T461" s="229">
        <f>IF(AND(T$7&lt;=$B461+$D$4,T$9&gt;=$D461),$E461*HLOOKUP(T$7-$B461+1,INPUTS!$D$63:$X$64,2,FALSE)/IF(T$7=$B461,(13-MONTH($D461)),12),0)</f>
        <v>0</v>
      </c>
      <c r="U461" s="229">
        <f>IF(AND(U$7&lt;=$B461+$D$4,U$9&gt;=$D461),$E461*HLOOKUP(U$7-$B461+1,INPUTS!$D$63:$X$64,2,FALSE)/IF(U$7=$B461,(13-MONTH($D461)),12),0)</f>
        <v>0</v>
      </c>
      <c r="V461" s="229">
        <f>IF(AND(V$7&lt;=$B461+$D$4,V$9&gt;=$D461),$E461*HLOOKUP(V$7-$B461+1,INPUTS!$D$63:$X$64,2,FALSE)/IF(V$7=$B461,(13-MONTH($D461)),12),0)</f>
        <v>0</v>
      </c>
      <c r="W461" s="229">
        <f>IF(AND(W$7&lt;=$B461+$D$4,W$9&gt;=$D461),$E461*HLOOKUP(W$7-$B461+1,INPUTS!$D$63:$X$64,2,FALSE)/IF(W$7=$B461,(13-MONTH($D461)),12),0)</f>
        <v>0</v>
      </c>
      <c r="X461" s="229">
        <f>IF(AND(X$7&lt;=$B461+$D$4,X$9&gt;=$D461),$E461*HLOOKUP(X$7-$B461+1,INPUTS!$D$63:$X$64,2,FALSE)/IF(X$7=$B461,(13-MONTH($D461)),12),0)</f>
        <v>0</v>
      </c>
      <c r="Y461" s="229">
        <f>IF(AND(Y$7&lt;=$B461+$D$4,Y$9&gt;=$D461),$E461*HLOOKUP(Y$7-$B461+1,INPUTS!$D$63:$X$64,2,FALSE)/IF(Y$7=$B461,(13-MONTH($D461)),12),0)</f>
        <v>0</v>
      </c>
      <c r="Z461" s="229">
        <f>IF(AND(Z$7&lt;=$B461+$D$4,Z$9&gt;=$D461),$E461*HLOOKUP(Z$7-$B461+1,INPUTS!$D$63:$X$64,2,FALSE)/IF(Z$7=$B461,(13-MONTH($D461)),12),0)</f>
        <v>0</v>
      </c>
      <c r="AA461" s="229">
        <f>IF(AND(AA$7&lt;=$B461+$D$4,AA$9&gt;=$D461),$E461*HLOOKUP(AA$7-$B461+1,INPUTS!$D$63:$X$64,2,FALSE)/IF(AA$7=$B461,(13-MONTH($D461)),12),0)</f>
        <v>0</v>
      </c>
      <c r="AB461" s="229">
        <f>IF(AND(AB$7&lt;=$B461+$D$4,AB$9&gt;=$D461),$E461*HLOOKUP(AB$7-$B461+1,INPUTS!$D$63:$X$64,2,FALSE)/IF(AB$7=$B461,(13-MONTH($D461)),12),0)</f>
        <v>0</v>
      </c>
      <c r="AC461" s="229">
        <f>IF(AND(AC$7&lt;=$B461+$D$4,AC$9&gt;=$D461),$E461*HLOOKUP(AC$7-$B461+1,INPUTS!$D$63:$X$64,2,FALSE)/IF(AC$7=$B461,(13-MONTH($D461)),12),0)</f>
        <v>0</v>
      </c>
      <c r="AD461" s="229">
        <f>IF(AND(AD$7&lt;=$B461+$D$4,AD$9&gt;=$D461),$E461*HLOOKUP(AD$7-$B461+1,INPUTS!$D$63:$X$64,2,FALSE)/IF(AD$7=$B461,(13-MONTH($D461)),12),0)</f>
        <v>0</v>
      </c>
      <c r="AE461" s="229">
        <f>IF(AND(AE$7&lt;=$B461+$D$4,AE$9&gt;=$D461),$E461*HLOOKUP(AE$7-$B461+1,INPUTS!$D$63:$X$64,2,FALSE)/IF(AE$7=$B461,(13-MONTH($D461)),12),0)</f>
        <v>0</v>
      </c>
      <c r="AF461" s="229">
        <f>IF(AND(AF$7&lt;=$B461+$D$4,AF$9&gt;=$D461),$E461*HLOOKUP(AF$7-$B461+1,INPUTS!$D$63:$X$64,2,FALSE)/IF(AF$7=$B461,(13-MONTH($D461)),12),0)</f>
        <v>0</v>
      </c>
      <c r="AG461" s="229">
        <f>IF(AND(AG$7&lt;=$B461+$D$4,AG$9&gt;=$D461),$E461*HLOOKUP(AG$7-$B461+1,INPUTS!$D$63:$X$64,2,FALSE)/IF(AG$7=$B461,(13-MONTH($D461)),12),0)</f>
        <v>0</v>
      </c>
      <c r="AH461" s="229">
        <f>IF(AND(AH$7&lt;=$B461+$D$4,AH$9&gt;=$D461),$E461*HLOOKUP(AH$7-$B461+1,INPUTS!$D$63:$X$64,2,FALSE)/IF(AH$7=$B461,(13-MONTH($D461)),12),0)</f>
        <v>0</v>
      </c>
      <c r="AI461" s="229">
        <f>IF(AND(AI$7&lt;=$B461+$D$4,AI$9&gt;=$D461),$E461*HLOOKUP(AI$7-$B461+1,INPUTS!$D$63:$X$64,2,FALSE)/IF(AI$7=$B461,(13-MONTH($D461)),12),0)</f>
        <v>0</v>
      </c>
      <c r="AJ461" s="229">
        <f>IF(AND(AJ$7&lt;=$B461+$D$4,AJ$9&gt;=$D461),$E461*HLOOKUP(AJ$7-$B461+1,INPUTS!$D$63:$X$64,2,FALSE)/IF(AJ$7=$B461,(13-MONTH($D461)),12),0)</f>
        <v>0</v>
      </c>
      <c r="AK461" s="229">
        <f>IF(AND(AK$7&lt;=$B461+$D$4,AK$9&gt;=$D461),$E461*HLOOKUP(AK$7-$B461+1,INPUTS!$D$63:$X$64,2,FALSE)/IF(AK$7=$B461,(13-MONTH($D461)),12),0)</f>
        <v>0</v>
      </c>
      <c r="AL461" s="229">
        <f>IF(AND(AL$7&lt;=$B461+$D$4,AL$9&gt;=$D461),$E461*HLOOKUP(AL$7-$B461+1,INPUTS!$D$63:$X$64,2,FALSE)/IF(AL$7=$B461,(13-MONTH($D461)),12),0)</f>
        <v>0</v>
      </c>
      <c r="AM461" s="229">
        <f>IF(AND(AM$7&lt;=$B461+$D$4,AM$9&gt;=$D461),$E461*HLOOKUP(AM$7-$B461+1,INPUTS!$D$63:$X$64,2,FALSE)/IF(AM$7=$B461,(13-MONTH($D461)),12),0)</f>
        <v>0</v>
      </c>
      <c r="AN461" s="229">
        <f>IF(AND(AN$7&lt;=$B461+$D$4,AN$9&gt;=$D461),$E461*HLOOKUP(AN$7-$B461+1,INPUTS!$D$63:$X$64,2,FALSE)/IF(AN$7=$B461,(13-MONTH($D461)),12),0)</f>
        <v>0</v>
      </c>
      <c r="AO461" s="229">
        <f>IF(AND(AO$7&lt;=$B461+$D$4,AO$9&gt;=$D461),$E461*HLOOKUP(AO$7-$B461+1,INPUTS!$D$63:$X$64,2,FALSE)/IF(AO$7=$B461,(13-MONTH($D461)),12),0)</f>
        <v>0</v>
      </c>
      <c r="AP461" s="229">
        <f>IF(AND(AP$7&lt;=$B461+$D$4,AP$9&gt;=$D461),$E461*HLOOKUP(AP$7-$B461+1,INPUTS!$D$63:$X$64,2,FALSE)/IF(AP$7=$B461,(13-MONTH($D461)),12),0)</f>
        <v>0</v>
      </c>
      <c r="AQ461" s="229">
        <f>IF(AND(AQ$7&lt;=$B461+$D$4,AQ$9&gt;=$D461),$E461*HLOOKUP(AQ$7-$B461+1,INPUTS!$D$63:$X$64,2,FALSE)/IF(AQ$7=$B461,(13-MONTH($D461)),12),0)</f>
        <v>0</v>
      </c>
      <c r="AR461" s="229">
        <f>IF(AND(AR$7&lt;=$B461+$D$4,AR$9&gt;=$D461),$E461*HLOOKUP(AR$7-$B461+1,INPUTS!$D$63:$X$64,2,FALSE)/IF(AR$7=$B461,(13-MONTH($D461)),12),0)</f>
        <v>0</v>
      </c>
      <c r="AS461" s="229">
        <f>IF(AND(AS$7&lt;=$B461+$D$4,AS$9&gt;=$D461),$E461*HLOOKUP(AS$7-$B461+1,INPUTS!$D$63:$X$64,2,FALSE)/IF(AS$7=$B461,(13-MONTH($D461)),12),0)</f>
        <v>0</v>
      </c>
      <c r="AT461" s="229">
        <f>IF(AND(AT$7&lt;=$B461+$D$4,AT$9&gt;=$D461),$E461*HLOOKUP(AT$7-$B461+1,INPUTS!$D$63:$X$64,2,FALSE)/IF(AT$7=$B461,(13-MONTH($D461)),12),0)</f>
        <v>0</v>
      </c>
      <c r="AU461" s="229">
        <f>IF(AND(AU$7&lt;=$B461+$D$4,AU$9&gt;=$D461),$E461*HLOOKUP(AU$7-$B461+1,INPUTS!$D$63:$X$64,2,FALSE)/IF(AU$7=$B461,(13-MONTH($D461)),12),0)</f>
        <v>0</v>
      </c>
      <c r="AV461" s="229">
        <f>IF(AND(AV$7&lt;=$B461+$D$4,AV$9&gt;=$D461),$E461*HLOOKUP(AV$7-$B461+1,INPUTS!$D$63:$X$64,2,FALSE)/IF(AV$7=$B461,(13-MONTH($D461)),12),0)</f>
        <v>0</v>
      </c>
      <c r="AW461" s="229">
        <f>IF(AND(AW$7&lt;=$B461+$D$4,AW$9&gt;=$D461),$E461*HLOOKUP(AW$7-$B461+1,INPUTS!$D$63:$X$64,2,FALSE)/IF(AW$7=$B461,(13-MONTH($D461)),12),0)</f>
        <v>0</v>
      </c>
      <c r="AX461" s="229">
        <f>IF(AND(AX$7&lt;=$B461+$D$4,AX$9&gt;=$D461),$E461*HLOOKUP(AX$7-$B461+1,INPUTS!$D$63:$X$64,2,FALSE)/IF(AX$7=$B461,(13-MONTH($D461)),12),0)</f>
        <v>0</v>
      </c>
      <c r="AY461" s="229">
        <f>IF(AND(AY$7&lt;=$B461+$D$4,AY$9&gt;=$D461),$E461*HLOOKUP(AY$7-$B461+1,INPUTS!$D$63:$X$64,2,FALSE)/IF(AY$7=$B461,(13-MONTH($D461)),12),0)</f>
        <v>0</v>
      </c>
      <c r="AZ461" s="229">
        <f>IF(AND(AZ$7&lt;=$B461+$D$4,AZ$9&gt;=$D461),$E461*HLOOKUP(AZ$7-$B461+1,INPUTS!$D$63:$X$64,2,FALSE)/IF(AZ$7=$B461,(13-MONTH($D461)),12),0)</f>
        <v>0</v>
      </c>
      <c r="BA461" s="229">
        <f>IF(AND(BA$7&lt;=$B461+$D$4,BA$9&gt;=$D461),$E461*HLOOKUP(BA$7-$B461+1,INPUTS!$D$63:$X$64,2,FALSE)/IF(BA$7=$B461,(13-MONTH($D461)),12),0)</f>
        <v>0</v>
      </c>
      <c r="BB461" s="229">
        <f>IF(AND(BB$7&lt;=$B461+$D$4,BB$9&gt;=$D461),$E461*HLOOKUP(BB$7-$B461+1,INPUTS!$D$63:$X$64,2,FALSE)/IF(BB$7=$B461,(13-MONTH($D461)),12),0)</f>
        <v>0</v>
      </c>
      <c r="BC461" s="229">
        <f>IF(AND(BC$7&lt;=$B461+$D$4,BC$9&gt;=$D461),$E461*HLOOKUP(BC$7-$B461+1,INPUTS!$D$63:$X$64,2,FALSE)/IF(BC$7=$B461,(13-MONTH($D461)),12),0)</f>
        <v>0</v>
      </c>
      <c r="BD461" s="229">
        <f>IF(AND(BD$7&lt;=$B461+$D$4,BD$9&gt;=$D461),$E461*HLOOKUP(BD$7-$B461+1,INPUTS!$D$63:$X$64,2,FALSE)/IF(BD$7=$B461,(13-MONTH($D461)),12),0)</f>
        <v>0</v>
      </c>
      <c r="BE461" s="229">
        <f>IF(AND(BE$7&lt;=$B461+$D$4,BE$9&gt;=$D461),$E461*HLOOKUP(BE$7-$B461+1,INPUTS!$D$63:$X$64,2,FALSE)/IF(BE$7=$B461,(13-MONTH($D461)),12),0)</f>
        <v>0</v>
      </c>
      <c r="BF461" s="229">
        <f>IF(AND(BF$7&lt;=$B461+$D$4,BF$9&gt;=$D461),$E461*HLOOKUP(BF$7-$B461+1,INPUTS!$D$63:$X$64,2,FALSE)/IF(BF$7=$B461,(13-MONTH($D461)),12),0)</f>
        <v>0</v>
      </c>
      <c r="BG461" s="229">
        <f>IF(AND(BG$7&lt;=$B461+$D$4,BG$9&gt;=$D461),$E461*HLOOKUP(BG$7-$B461+1,INPUTS!$D$63:$X$64,2,FALSE)/IF(BG$7=$B461,(13-MONTH($D461)),12),0)</f>
        <v>0</v>
      </c>
      <c r="BH461" s="229">
        <f>IF(AND(BH$7&lt;=$B461+$D$4,BH$9&gt;=$D461),$E461*HLOOKUP(BH$7-$B461+1,INPUTS!$D$63:$X$64,2,FALSE)/IF(BH$7=$B461,(13-MONTH($D461)),12),0)</f>
        <v>0</v>
      </c>
      <c r="BI461" s="229">
        <f>IF(AND(BI$7&lt;=$B461+$D$4,BI$9&gt;=$D461),$E461*HLOOKUP(BI$7-$B461+1,INPUTS!$D$63:$X$64,2,FALSE)/IF(BI$7=$B461,(13-MONTH($D461)),12),0)</f>
        <v>0</v>
      </c>
      <c r="BJ461" s="229">
        <f>IF(AND(BJ$7&lt;=$B461+$D$4,BJ$9&gt;=$D461),$E461*HLOOKUP(BJ$7-$B461+1,INPUTS!$D$63:$X$64,2,FALSE)/IF(BJ$7=$B461,(13-MONTH($D461)),12),0)</f>
        <v>0</v>
      </c>
      <c r="BK461" s="229">
        <f>IF(AND(BK$7&lt;=$B461+$D$4,BK$9&gt;=$D461),$E461*HLOOKUP(BK$7-$B461+1,INPUTS!$D$63:$X$64,2,FALSE)/IF(BK$7=$B461,(13-MONTH($D461)),12),0)</f>
        <v>0</v>
      </c>
      <c r="BL461" s="229">
        <f>IF(AND(BL$7&lt;=$B461+$D$4,BL$9&gt;=$D461),$E461*HLOOKUP(BL$7-$B461+1,INPUTS!$D$63:$X$64,2,FALSE)/IF(BL$7=$B461,(13-MONTH($D461)),12),0)</f>
        <v>0</v>
      </c>
      <c r="BM461" s="229">
        <f>IF(AND(BM$7&lt;=$B461+$D$4,BM$9&gt;=$D461),$E461*HLOOKUP(BM$7-$B461+1,INPUTS!$D$63:$X$64,2,FALSE)/IF(BM$7=$B461,(13-MONTH($D461)),12),0)</f>
        <v>0</v>
      </c>
      <c r="BN461" s="229">
        <f>IF(AND(BN$7&lt;=$B461+$D$4,BN$9&gt;=$D461),$E461*HLOOKUP(BN$7-$B461+1,INPUTS!$D$63:$X$64,2,FALSE)/IF(BN$7=$B461,(13-MONTH($D461)),12),0)</f>
        <v>0</v>
      </c>
      <c r="BO461" s="229">
        <f>IF(AND(BO$7&lt;=$B461+$D$4,BO$9&gt;=$D461),$E461*HLOOKUP(BO$7-$B461+1,INPUTS!$D$63:$X$64,2,FALSE)/IF(BO$7=$B461,(13-MONTH($D461)),12),0)</f>
        <v>0</v>
      </c>
      <c r="BP461" s="229">
        <f>IF(AND(BP$7&lt;=$B461+$D$4,BP$9&gt;=$D461),$E461*HLOOKUP(BP$7-$B461+1,INPUTS!$D$63:$X$64,2,FALSE)/IF(BP$7=$B461,(13-MONTH($D461)),12),0)</f>
        <v>0</v>
      </c>
      <c r="BQ461" s="229">
        <f>IF(AND(BQ$7&lt;=$B461+$D$4,BQ$9&gt;=$D461),$E461*HLOOKUP(BQ$7-$B461+1,INPUTS!$D$63:$X$64,2,FALSE)/IF(BQ$7=$B461,(13-MONTH($D461)),12),0)</f>
        <v>0</v>
      </c>
      <c r="BR461" s="229">
        <f>IF(AND(BR$7&lt;=$B461+$D$4,BR$9&gt;=$D461),$E461*HLOOKUP(BR$7-$B461+1,INPUTS!$D$63:$X$64,2,FALSE)/IF(BR$7=$B461,(13-MONTH($D461)),12),0)</f>
        <v>0</v>
      </c>
      <c r="BS461" s="229">
        <f>IF(AND(BS$7&lt;=$B461+$D$4,BS$9&gt;=$D461),$E461*HLOOKUP(BS$7-$B461+1,INPUTS!$D$63:$X$64,2,FALSE)/IF(BS$7=$B461,(13-MONTH($D461)),12),0)</f>
        <v>0</v>
      </c>
      <c r="BT461" s="229">
        <f>IF(AND(BT$7&lt;=$B461+$D$4,BT$9&gt;=$D461),$E461*HLOOKUP(BT$7-$B461+1,INPUTS!$D$63:$X$64,2,FALSE)/IF(BT$7=$B461,(13-MONTH($D461)),12),0)</f>
        <v>0</v>
      </c>
      <c r="BU461" s="229">
        <f>IF(AND(BU$7&lt;=$B461+$D$4,BU$9&gt;=$D461),$E461*HLOOKUP(BU$7-$B461+1,INPUTS!$D$63:$X$64,2,FALSE)/IF(BU$7=$B461,(13-MONTH($D461)),12),0)</f>
        <v>0</v>
      </c>
      <c r="BV461" s="229">
        <f>IF(AND(BV$7&lt;=$B461+$D$4,BV$9&gt;=$D461),$E461*HLOOKUP(BV$7-$B461+1,INPUTS!$D$63:$X$64,2,FALSE)/IF(BV$7=$B461,(13-MONTH($D461)),12),0)</f>
        <v>0</v>
      </c>
      <c r="BW461" s="229">
        <f>IF(AND(BW$7&lt;=$B461+$D$4,BW$9&gt;=$D461),$E461*HLOOKUP(BW$7-$B461+1,INPUTS!$D$63:$X$64,2,FALSE)/IF(BW$7=$B461,(13-MONTH($D461)),12),0)</f>
        <v>0</v>
      </c>
      <c r="BX461" s="229">
        <f>IF(AND(BX$7&lt;=$B461+$D$4,BX$9&gt;=$D461),$E461*HLOOKUP(BX$7-$B461+1,INPUTS!$D$63:$X$64,2,FALSE)/IF(BX$7=$B461,(13-MONTH($D461)),12),0)</f>
        <v>0</v>
      </c>
      <c r="BY461" s="229">
        <f>IF(AND(BY$7&lt;=$B461+$D$4,BY$9&gt;=$D461),$E461*HLOOKUP(BY$7-$B461+1,INPUTS!$D$63:$X$64,2,FALSE)/IF(BY$7=$B461,(13-MONTH($D461)),12),0)</f>
        <v>0</v>
      </c>
      <c r="BZ461" s="229">
        <f>IF(AND(BZ$7&lt;=$B461+$D$4,BZ$9&gt;=$D461),$E461*HLOOKUP(BZ$7-$B461+1,INPUTS!$D$63:$X$64,2,FALSE)/IF(BZ$7=$B461,(13-MONTH($D461)),12),0)</f>
        <v>0</v>
      </c>
    </row>
    <row r="462" spans="1:78" x14ac:dyDescent="0.2">
      <c r="A462" s="7" t="str">
        <f t="shared" si="370"/>
        <v>Roll-in 10</v>
      </c>
      <c r="B462" s="7">
        <f t="shared" si="371"/>
        <v>2024</v>
      </c>
      <c r="C462" s="7">
        <f t="shared" si="374"/>
        <v>71</v>
      </c>
      <c r="D462" s="165">
        <f t="shared" si="372"/>
        <v>45626</v>
      </c>
      <c r="E462" s="68">
        <f t="shared" si="373"/>
        <v>0</v>
      </c>
      <c r="F462" s="77"/>
      <c r="G462" s="229">
        <f>IF(AND(G$7&lt;=$B462+$D$4,G$9&gt;=$D462),$E462*HLOOKUP(G$7-$B462+1,INPUTS!$D$63:$X$64,2,FALSE)/IF(G$7=$B462,(13-MONTH($D462)),12),0)</f>
        <v>0</v>
      </c>
      <c r="H462" s="229">
        <f>IF(AND(H$7&lt;=$B462+$D$4,H$9&gt;=$D462),$E462*HLOOKUP(H$7-$B462+1,INPUTS!$D$63:$X$64,2,FALSE)/IF(H$7=$B462,(13-MONTH($D462)),12),0)</f>
        <v>0</v>
      </c>
      <c r="I462" s="229">
        <f>IF(AND(I$7&lt;=$B462+$D$4,I$9&gt;=$D462),$E462*HLOOKUP(I$7-$B462+1,INPUTS!$D$63:$X$64,2,FALSE)/IF(I$7=$B462,(13-MONTH($D462)),12),0)</f>
        <v>0</v>
      </c>
      <c r="J462" s="229">
        <f>IF(AND(J$7&lt;=$B462+$D$4,J$9&gt;=$D462),$E462*HLOOKUP(J$7-$B462+1,INPUTS!$D$63:$X$64,2,FALSE)/IF(J$7=$B462,(13-MONTH($D462)),12),0)</f>
        <v>0</v>
      </c>
      <c r="K462" s="229">
        <f>IF(AND(K$7&lt;=$B462+$D$4,K$9&gt;=$D462),$E462*HLOOKUP(K$7-$B462+1,INPUTS!$D$63:$X$64,2,FALSE)/IF(K$7=$B462,(13-MONTH($D462)),12),0)</f>
        <v>0</v>
      </c>
      <c r="L462" s="229">
        <f>IF(AND(L$7&lt;=$B462+$D$4,L$9&gt;=$D462),$E462*HLOOKUP(L$7-$B462+1,INPUTS!$D$63:$X$64,2,FALSE)/IF(L$7=$B462,(13-MONTH($D462)),12),0)</f>
        <v>0</v>
      </c>
      <c r="M462" s="229">
        <f>IF(AND(M$7&lt;=$B462+$D$4,M$9&gt;=$D462),$E462*HLOOKUP(M$7-$B462+1,INPUTS!$D$63:$X$64,2,FALSE)/IF(M$7=$B462,(13-MONTH($D462)),12),0)</f>
        <v>0</v>
      </c>
      <c r="N462" s="229">
        <f>IF(AND(N$7&lt;=$B462+$D$4,N$9&gt;=$D462),$E462*HLOOKUP(N$7-$B462+1,INPUTS!$D$63:$X$64,2,FALSE)/IF(N$7=$B462,(13-MONTH($D462)),12),0)</f>
        <v>0</v>
      </c>
      <c r="O462" s="229">
        <f>IF(AND(O$7&lt;=$B462+$D$4,O$9&gt;=$D462),$E462*HLOOKUP(O$7-$B462+1,INPUTS!$D$63:$X$64,2,FALSE)/IF(O$7=$B462,(13-MONTH($D462)),12),0)</f>
        <v>0</v>
      </c>
      <c r="P462" s="229">
        <f>IF(AND(P$7&lt;=$B462+$D$4,P$9&gt;=$D462),$E462*HLOOKUP(P$7-$B462+1,INPUTS!$D$63:$X$64,2,FALSE)/IF(P$7=$B462,(13-MONTH($D462)),12),0)</f>
        <v>0</v>
      </c>
      <c r="Q462" s="229">
        <f>IF(AND(Q$7&lt;=$B462+$D$4,Q$9&gt;=$D462),$E462*HLOOKUP(Q$7-$B462+1,INPUTS!$D$63:$X$64,2,FALSE)/IF(Q$7=$B462,(13-MONTH($D462)),12),0)</f>
        <v>0</v>
      </c>
      <c r="R462" s="229">
        <f>IF(AND(R$7&lt;=$B462+$D$4,R$9&gt;=$D462),$E462*HLOOKUP(R$7-$B462+1,INPUTS!$D$63:$X$64,2,FALSE)/IF(R$7=$B462,(13-MONTH($D462)),12),0)</f>
        <v>0</v>
      </c>
      <c r="S462" s="229">
        <f>IF(AND(S$7&lt;=$B462+$D$4,S$9&gt;=$D462),$E462*HLOOKUP(S$7-$B462+1,INPUTS!$D$63:$X$64,2,FALSE)/IF(S$7=$B462,(13-MONTH($D462)),12),0)</f>
        <v>0</v>
      </c>
      <c r="T462" s="229">
        <f>IF(AND(T$7&lt;=$B462+$D$4,T$9&gt;=$D462),$E462*HLOOKUP(T$7-$B462+1,INPUTS!$D$63:$X$64,2,FALSE)/IF(T$7=$B462,(13-MONTH($D462)),12),0)</f>
        <v>0</v>
      </c>
      <c r="U462" s="229">
        <f>IF(AND(U$7&lt;=$B462+$D$4,U$9&gt;=$D462),$E462*HLOOKUP(U$7-$B462+1,INPUTS!$D$63:$X$64,2,FALSE)/IF(U$7=$B462,(13-MONTH($D462)),12),0)</f>
        <v>0</v>
      </c>
      <c r="V462" s="229">
        <f>IF(AND(V$7&lt;=$B462+$D$4,V$9&gt;=$D462),$E462*HLOOKUP(V$7-$B462+1,INPUTS!$D$63:$X$64,2,FALSE)/IF(V$7=$B462,(13-MONTH($D462)),12),0)</f>
        <v>0</v>
      </c>
      <c r="W462" s="229">
        <f>IF(AND(W$7&lt;=$B462+$D$4,W$9&gt;=$D462),$E462*HLOOKUP(W$7-$B462+1,INPUTS!$D$63:$X$64,2,FALSE)/IF(W$7=$B462,(13-MONTH($D462)),12),0)</f>
        <v>0</v>
      </c>
      <c r="X462" s="229">
        <f>IF(AND(X$7&lt;=$B462+$D$4,X$9&gt;=$D462),$E462*HLOOKUP(X$7-$B462+1,INPUTS!$D$63:$X$64,2,FALSE)/IF(X$7=$B462,(13-MONTH($D462)),12),0)</f>
        <v>0</v>
      </c>
      <c r="Y462" s="229">
        <f>IF(AND(Y$7&lt;=$B462+$D$4,Y$9&gt;=$D462),$E462*HLOOKUP(Y$7-$B462+1,INPUTS!$D$63:$X$64,2,FALSE)/IF(Y$7=$B462,(13-MONTH($D462)),12),0)</f>
        <v>0</v>
      </c>
      <c r="Z462" s="229">
        <f>IF(AND(Z$7&lt;=$B462+$D$4,Z$9&gt;=$D462),$E462*HLOOKUP(Z$7-$B462+1,INPUTS!$D$63:$X$64,2,FALSE)/IF(Z$7=$B462,(13-MONTH($D462)),12),0)</f>
        <v>0</v>
      </c>
      <c r="AA462" s="229">
        <f>IF(AND(AA$7&lt;=$B462+$D$4,AA$9&gt;=$D462),$E462*HLOOKUP(AA$7-$B462+1,INPUTS!$D$63:$X$64,2,FALSE)/IF(AA$7=$B462,(13-MONTH($D462)),12),0)</f>
        <v>0</v>
      </c>
      <c r="AB462" s="229">
        <f>IF(AND(AB$7&lt;=$B462+$D$4,AB$9&gt;=$D462),$E462*HLOOKUP(AB$7-$B462+1,INPUTS!$D$63:$X$64,2,FALSE)/IF(AB$7=$B462,(13-MONTH($D462)),12),0)</f>
        <v>0</v>
      </c>
      <c r="AC462" s="229">
        <f>IF(AND(AC$7&lt;=$B462+$D$4,AC$9&gt;=$D462),$E462*HLOOKUP(AC$7-$B462+1,INPUTS!$D$63:$X$64,2,FALSE)/IF(AC$7=$B462,(13-MONTH($D462)),12),0)</f>
        <v>0</v>
      </c>
      <c r="AD462" s="229">
        <f>IF(AND(AD$7&lt;=$B462+$D$4,AD$9&gt;=$D462),$E462*HLOOKUP(AD$7-$B462+1,INPUTS!$D$63:$X$64,2,FALSE)/IF(AD$7=$B462,(13-MONTH($D462)),12),0)</f>
        <v>0</v>
      </c>
      <c r="AE462" s="229">
        <f>IF(AND(AE$7&lt;=$B462+$D$4,AE$9&gt;=$D462),$E462*HLOOKUP(AE$7-$B462+1,INPUTS!$D$63:$X$64,2,FALSE)/IF(AE$7=$B462,(13-MONTH($D462)),12),0)</f>
        <v>0</v>
      </c>
      <c r="AF462" s="229">
        <f>IF(AND(AF$7&lt;=$B462+$D$4,AF$9&gt;=$D462),$E462*HLOOKUP(AF$7-$B462+1,INPUTS!$D$63:$X$64,2,FALSE)/IF(AF$7=$B462,(13-MONTH($D462)),12),0)</f>
        <v>0</v>
      </c>
      <c r="AG462" s="229">
        <f>IF(AND(AG$7&lt;=$B462+$D$4,AG$9&gt;=$D462),$E462*HLOOKUP(AG$7-$B462+1,INPUTS!$D$63:$X$64,2,FALSE)/IF(AG$7=$B462,(13-MONTH($D462)),12),0)</f>
        <v>0</v>
      </c>
      <c r="AH462" s="229">
        <f>IF(AND(AH$7&lt;=$B462+$D$4,AH$9&gt;=$D462),$E462*HLOOKUP(AH$7-$B462+1,INPUTS!$D$63:$X$64,2,FALSE)/IF(AH$7=$B462,(13-MONTH($D462)),12),0)</f>
        <v>0</v>
      </c>
      <c r="AI462" s="229">
        <f>IF(AND(AI$7&lt;=$B462+$D$4,AI$9&gt;=$D462),$E462*HLOOKUP(AI$7-$B462+1,INPUTS!$D$63:$X$64,2,FALSE)/IF(AI$7=$B462,(13-MONTH($D462)),12),0)</f>
        <v>0</v>
      </c>
      <c r="AJ462" s="229">
        <f>IF(AND(AJ$7&lt;=$B462+$D$4,AJ$9&gt;=$D462),$E462*HLOOKUP(AJ$7-$B462+1,INPUTS!$D$63:$X$64,2,FALSE)/IF(AJ$7=$B462,(13-MONTH($D462)),12),0)</f>
        <v>0</v>
      </c>
      <c r="AK462" s="229">
        <f>IF(AND(AK$7&lt;=$B462+$D$4,AK$9&gt;=$D462),$E462*HLOOKUP(AK$7-$B462+1,INPUTS!$D$63:$X$64,2,FALSE)/IF(AK$7=$B462,(13-MONTH($D462)),12),0)</f>
        <v>0</v>
      </c>
      <c r="AL462" s="229">
        <f>IF(AND(AL$7&lt;=$B462+$D$4,AL$9&gt;=$D462),$E462*HLOOKUP(AL$7-$B462+1,INPUTS!$D$63:$X$64,2,FALSE)/IF(AL$7=$B462,(13-MONTH($D462)),12),0)</f>
        <v>0</v>
      </c>
      <c r="AM462" s="229">
        <f>IF(AND(AM$7&lt;=$B462+$D$4,AM$9&gt;=$D462),$E462*HLOOKUP(AM$7-$B462+1,INPUTS!$D$63:$X$64,2,FALSE)/IF(AM$7=$B462,(13-MONTH($D462)),12),0)</f>
        <v>0</v>
      </c>
      <c r="AN462" s="229">
        <f>IF(AND(AN$7&lt;=$B462+$D$4,AN$9&gt;=$D462),$E462*HLOOKUP(AN$7-$B462+1,INPUTS!$D$63:$X$64,2,FALSE)/IF(AN$7=$B462,(13-MONTH($D462)),12),0)</f>
        <v>0</v>
      </c>
      <c r="AO462" s="229">
        <f>IF(AND(AO$7&lt;=$B462+$D$4,AO$9&gt;=$D462),$E462*HLOOKUP(AO$7-$B462+1,INPUTS!$D$63:$X$64,2,FALSE)/IF(AO$7=$B462,(13-MONTH($D462)),12),0)</f>
        <v>0</v>
      </c>
      <c r="AP462" s="229">
        <f>IF(AND(AP$7&lt;=$B462+$D$4,AP$9&gt;=$D462),$E462*HLOOKUP(AP$7-$B462+1,INPUTS!$D$63:$X$64,2,FALSE)/IF(AP$7=$B462,(13-MONTH($D462)),12),0)</f>
        <v>0</v>
      </c>
      <c r="AQ462" s="229">
        <f>IF(AND(AQ$7&lt;=$B462+$D$4,AQ$9&gt;=$D462),$E462*HLOOKUP(AQ$7-$B462+1,INPUTS!$D$63:$X$64,2,FALSE)/IF(AQ$7=$B462,(13-MONTH($D462)),12),0)</f>
        <v>0</v>
      </c>
      <c r="AR462" s="229">
        <f>IF(AND(AR$7&lt;=$B462+$D$4,AR$9&gt;=$D462),$E462*HLOOKUP(AR$7-$B462+1,INPUTS!$D$63:$X$64,2,FALSE)/IF(AR$7=$B462,(13-MONTH($D462)),12),0)</f>
        <v>0</v>
      </c>
      <c r="AS462" s="229">
        <f>IF(AND(AS$7&lt;=$B462+$D$4,AS$9&gt;=$D462),$E462*HLOOKUP(AS$7-$B462+1,INPUTS!$D$63:$X$64,2,FALSE)/IF(AS$7=$B462,(13-MONTH($D462)),12),0)</f>
        <v>0</v>
      </c>
      <c r="AT462" s="229">
        <f>IF(AND(AT$7&lt;=$B462+$D$4,AT$9&gt;=$D462),$E462*HLOOKUP(AT$7-$B462+1,INPUTS!$D$63:$X$64,2,FALSE)/IF(AT$7=$B462,(13-MONTH($D462)),12),0)</f>
        <v>0</v>
      </c>
      <c r="AU462" s="229">
        <f>IF(AND(AU$7&lt;=$B462+$D$4,AU$9&gt;=$D462),$E462*HLOOKUP(AU$7-$B462+1,INPUTS!$D$63:$X$64,2,FALSE)/IF(AU$7=$B462,(13-MONTH($D462)),12),0)</f>
        <v>0</v>
      </c>
      <c r="AV462" s="229">
        <f>IF(AND(AV$7&lt;=$B462+$D$4,AV$9&gt;=$D462),$E462*HLOOKUP(AV$7-$B462+1,INPUTS!$D$63:$X$64,2,FALSE)/IF(AV$7=$B462,(13-MONTH($D462)),12),0)</f>
        <v>0</v>
      </c>
      <c r="AW462" s="229">
        <f>IF(AND(AW$7&lt;=$B462+$D$4,AW$9&gt;=$D462),$E462*HLOOKUP(AW$7-$B462+1,INPUTS!$D$63:$X$64,2,FALSE)/IF(AW$7=$B462,(13-MONTH($D462)),12),0)</f>
        <v>0</v>
      </c>
      <c r="AX462" s="229">
        <f>IF(AND(AX$7&lt;=$B462+$D$4,AX$9&gt;=$D462),$E462*HLOOKUP(AX$7-$B462+1,INPUTS!$D$63:$X$64,2,FALSE)/IF(AX$7=$B462,(13-MONTH($D462)),12),0)</f>
        <v>0</v>
      </c>
      <c r="AY462" s="229">
        <f>IF(AND(AY$7&lt;=$B462+$D$4,AY$9&gt;=$D462),$E462*HLOOKUP(AY$7-$B462+1,INPUTS!$D$63:$X$64,2,FALSE)/IF(AY$7=$B462,(13-MONTH($D462)),12),0)</f>
        <v>0</v>
      </c>
      <c r="AZ462" s="229">
        <f>IF(AND(AZ$7&lt;=$B462+$D$4,AZ$9&gt;=$D462),$E462*HLOOKUP(AZ$7-$B462+1,INPUTS!$D$63:$X$64,2,FALSE)/IF(AZ$7=$B462,(13-MONTH($D462)),12),0)</f>
        <v>0</v>
      </c>
      <c r="BA462" s="229">
        <f>IF(AND(BA$7&lt;=$B462+$D$4,BA$9&gt;=$D462),$E462*HLOOKUP(BA$7-$B462+1,INPUTS!$D$63:$X$64,2,FALSE)/IF(BA$7=$B462,(13-MONTH($D462)),12),0)</f>
        <v>0</v>
      </c>
      <c r="BB462" s="229">
        <f>IF(AND(BB$7&lt;=$B462+$D$4,BB$9&gt;=$D462),$E462*HLOOKUP(BB$7-$B462+1,INPUTS!$D$63:$X$64,2,FALSE)/IF(BB$7=$B462,(13-MONTH($D462)),12),0)</f>
        <v>0</v>
      </c>
      <c r="BC462" s="229">
        <f>IF(AND(BC$7&lt;=$B462+$D$4,BC$9&gt;=$D462),$E462*HLOOKUP(BC$7-$B462+1,INPUTS!$D$63:$X$64,2,FALSE)/IF(BC$7=$B462,(13-MONTH($D462)),12),0)</f>
        <v>0</v>
      </c>
      <c r="BD462" s="229">
        <f>IF(AND(BD$7&lt;=$B462+$D$4,BD$9&gt;=$D462),$E462*HLOOKUP(BD$7-$B462+1,INPUTS!$D$63:$X$64,2,FALSE)/IF(BD$7=$B462,(13-MONTH($D462)),12),0)</f>
        <v>0</v>
      </c>
      <c r="BE462" s="229">
        <f>IF(AND(BE$7&lt;=$B462+$D$4,BE$9&gt;=$D462),$E462*HLOOKUP(BE$7-$B462+1,INPUTS!$D$63:$X$64,2,FALSE)/IF(BE$7=$B462,(13-MONTH($D462)),12),0)</f>
        <v>0</v>
      </c>
      <c r="BF462" s="229">
        <f>IF(AND(BF$7&lt;=$B462+$D$4,BF$9&gt;=$D462),$E462*HLOOKUP(BF$7-$B462+1,INPUTS!$D$63:$X$64,2,FALSE)/IF(BF$7=$B462,(13-MONTH($D462)),12),0)</f>
        <v>0</v>
      </c>
      <c r="BG462" s="229">
        <f>IF(AND(BG$7&lt;=$B462+$D$4,BG$9&gt;=$D462),$E462*HLOOKUP(BG$7-$B462+1,INPUTS!$D$63:$X$64,2,FALSE)/IF(BG$7=$B462,(13-MONTH($D462)),12),0)</f>
        <v>0</v>
      </c>
      <c r="BH462" s="229">
        <f>IF(AND(BH$7&lt;=$B462+$D$4,BH$9&gt;=$D462),$E462*HLOOKUP(BH$7-$B462+1,INPUTS!$D$63:$X$64,2,FALSE)/IF(BH$7=$B462,(13-MONTH($D462)),12),0)</f>
        <v>0</v>
      </c>
      <c r="BI462" s="229">
        <f>IF(AND(BI$7&lt;=$B462+$D$4,BI$9&gt;=$D462),$E462*HLOOKUP(BI$7-$B462+1,INPUTS!$D$63:$X$64,2,FALSE)/IF(BI$7=$B462,(13-MONTH($D462)),12),0)</f>
        <v>0</v>
      </c>
      <c r="BJ462" s="229">
        <f>IF(AND(BJ$7&lt;=$B462+$D$4,BJ$9&gt;=$D462),$E462*HLOOKUP(BJ$7-$B462+1,INPUTS!$D$63:$X$64,2,FALSE)/IF(BJ$7=$B462,(13-MONTH($D462)),12),0)</f>
        <v>0</v>
      </c>
      <c r="BK462" s="229">
        <f>IF(AND(BK$7&lt;=$B462+$D$4,BK$9&gt;=$D462),$E462*HLOOKUP(BK$7-$B462+1,INPUTS!$D$63:$X$64,2,FALSE)/IF(BK$7=$B462,(13-MONTH($D462)),12),0)</f>
        <v>0</v>
      </c>
      <c r="BL462" s="229">
        <f>IF(AND(BL$7&lt;=$B462+$D$4,BL$9&gt;=$D462),$E462*HLOOKUP(BL$7-$B462+1,INPUTS!$D$63:$X$64,2,FALSE)/IF(BL$7=$B462,(13-MONTH($D462)),12),0)</f>
        <v>0</v>
      </c>
      <c r="BM462" s="229">
        <f>IF(AND(BM$7&lt;=$B462+$D$4,BM$9&gt;=$D462),$E462*HLOOKUP(BM$7-$B462+1,INPUTS!$D$63:$X$64,2,FALSE)/IF(BM$7=$B462,(13-MONTH($D462)),12),0)</f>
        <v>0</v>
      </c>
      <c r="BN462" s="229">
        <f>IF(AND(BN$7&lt;=$B462+$D$4,BN$9&gt;=$D462),$E462*HLOOKUP(BN$7-$B462+1,INPUTS!$D$63:$X$64,2,FALSE)/IF(BN$7=$B462,(13-MONTH($D462)),12),0)</f>
        <v>0</v>
      </c>
      <c r="BO462" s="229">
        <f>IF(AND(BO$7&lt;=$B462+$D$4,BO$9&gt;=$D462),$E462*HLOOKUP(BO$7-$B462+1,INPUTS!$D$63:$X$64,2,FALSE)/IF(BO$7=$B462,(13-MONTH($D462)),12),0)</f>
        <v>0</v>
      </c>
      <c r="BP462" s="229">
        <f>IF(AND(BP$7&lt;=$B462+$D$4,BP$9&gt;=$D462),$E462*HLOOKUP(BP$7-$B462+1,INPUTS!$D$63:$X$64,2,FALSE)/IF(BP$7=$B462,(13-MONTH($D462)),12),0)</f>
        <v>0</v>
      </c>
      <c r="BQ462" s="229">
        <f>IF(AND(BQ$7&lt;=$B462+$D$4,BQ$9&gt;=$D462),$E462*HLOOKUP(BQ$7-$B462+1,INPUTS!$D$63:$X$64,2,FALSE)/IF(BQ$7=$B462,(13-MONTH($D462)),12),0)</f>
        <v>0</v>
      </c>
      <c r="BR462" s="229">
        <f>IF(AND(BR$7&lt;=$B462+$D$4,BR$9&gt;=$D462),$E462*HLOOKUP(BR$7-$B462+1,INPUTS!$D$63:$X$64,2,FALSE)/IF(BR$7=$B462,(13-MONTH($D462)),12),0)</f>
        <v>0</v>
      </c>
      <c r="BS462" s="229">
        <f>IF(AND(BS$7&lt;=$B462+$D$4,BS$9&gt;=$D462),$E462*HLOOKUP(BS$7-$B462+1,INPUTS!$D$63:$X$64,2,FALSE)/IF(BS$7=$B462,(13-MONTH($D462)),12),0)</f>
        <v>0</v>
      </c>
      <c r="BT462" s="229">
        <f>IF(AND(BT$7&lt;=$B462+$D$4,BT$9&gt;=$D462),$E462*HLOOKUP(BT$7-$B462+1,INPUTS!$D$63:$X$64,2,FALSE)/IF(BT$7=$B462,(13-MONTH($D462)),12),0)</f>
        <v>0</v>
      </c>
      <c r="BU462" s="229">
        <f>IF(AND(BU$7&lt;=$B462+$D$4,BU$9&gt;=$D462),$E462*HLOOKUP(BU$7-$B462+1,INPUTS!$D$63:$X$64,2,FALSE)/IF(BU$7=$B462,(13-MONTH($D462)),12),0)</f>
        <v>0</v>
      </c>
      <c r="BV462" s="229">
        <f>IF(AND(BV$7&lt;=$B462+$D$4,BV$9&gt;=$D462),$E462*HLOOKUP(BV$7-$B462+1,INPUTS!$D$63:$X$64,2,FALSE)/IF(BV$7=$B462,(13-MONTH($D462)),12),0)</f>
        <v>0</v>
      </c>
      <c r="BW462" s="229">
        <f>IF(AND(BW$7&lt;=$B462+$D$4,BW$9&gt;=$D462),$E462*HLOOKUP(BW$7-$B462+1,INPUTS!$D$63:$X$64,2,FALSE)/IF(BW$7=$B462,(13-MONTH($D462)),12),0)</f>
        <v>0</v>
      </c>
      <c r="BX462" s="229">
        <f>IF(AND(BX$7&lt;=$B462+$D$4,BX$9&gt;=$D462),$E462*HLOOKUP(BX$7-$B462+1,INPUTS!$D$63:$X$64,2,FALSE)/IF(BX$7=$B462,(13-MONTH($D462)),12),0)</f>
        <v>0</v>
      </c>
      <c r="BY462" s="229">
        <f>IF(AND(BY$7&lt;=$B462+$D$4,BY$9&gt;=$D462),$E462*HLOOKUP(BY$7-$B462+1,INPUTS!$D$63:$X$64,2,FALSE)/IF(BY$7=$B462,(13-MONTH($D462)),12),0)</f>
        <v>0</v>
      </c>
      <c r="BZ462" s="229">
        <f>IF(AND(BZ$7&lt;=$B462+$D$4,BZ$9&gt;=$D462),$E462*HLOOKUP(BZ$7-$B462+1,INPUTS!$D$63:$X$64,2,FALSE)/IF(BZ$7=$B462,(13-MONTH($D462)),12),0)</f>
        <v>0</v>
      </c>
    </row>
    <row r="463" spans="1:78" x14ac:dyDescent="0.2">
      <c r="A463" s="7" t="str">
        <f t="shared" si="370"/>
        <v>Roll-in 10</v>
      </c>
      <c r="B463" s="7">
        <f t="shared" si="371"/>
        <v>2024</v>
      </c>
      <c r="C463" s="7">
        <f t="shared" si="374"/>
        <v>72</v>
      </c>
      <c r="D463" s="165">
        <f t="shared" si="372"/>
        <v>45657</v>
      </c>
      <c r="E463" s="166">
        <f>+E83+E158+E234-E539</f>
        <v>0</v>
      </c>
      <c r="F463" s="77"/>
      <c r="G463" s="228">
        <f>IF(AND(G$7&lt;=$B463+$D$4,G$9&gt;=$D463),$E463*HLOOKUP(G$7-$B463+1,INPUTS!$D$63:$X$64,2,FALSE)/IF(G$7=$B463,(13-MONTH($D463)),12),0)</f>
        <v>0</v>
      </c>
      <c r="H463" s="228">
        <f>IF(AND(H$7&lt;=$B463+$D$4,H$9&gt;=$D463),$E463*HLOOKUP(H$7-$B463+1,INPUTS!$D$63:$X$64,2,FALSE)/IF(H$7=$B463,(13-MONTH($D463)),12),0)</f>
        <v>0</v>
      </c>
      <c r="I463" s="228">
        <f>IF(AND(I$7&lt;=$B463+$D$4,I$9&gt;=$D463),$E463*HLOOKUP(I$7-$B463+1,INPUTS!$D$63:$X$64,2,FALSE)/IF(I$7=$B463,(13-MONTH($D463)),12),0)</f>
        <v>0</v>
      </c>
      <c r="J463" s="228">
        <f>IF(AND(J$7&lt;=$B463+$D$4,J$9&gt;=$D463),$E463*HLOOKUP(J$7-$B463+1,INPUTS!$D$63:$X$64,2,FALSE)/IF(J$7=$B463,(13-MONTH($D463)),12),0)</f>
        <v>0</v>
      </c>
      <c r="K463" s="228">
        <f>IF(AND(K$7&lt;=$B463+$D$4,K$9&gt;=$D463),$E463*HLOOKUP(K$7-$B463+1,INPUTS!$D$63:$X$64,2,FALSE)/IF(K$7=$B463,(13-MONTH($D463)),12),0)</f>
        <v>0</v>
      </c>
      <c r="L463" s="228">
        <f>IF(AND(L$7&lt;=$B463+$D$4,L$9&gt;=$D463),$E463*HLOOKUP(L$7-$B463+1,INPUTS!$D$63:$X$64,2,FALSE)/IF(L$7=$B463,(13-MONTH($D463)),12),0)</f>
        <v>0</v>
      </c>
      <c r="M463" s="228">
        <f>IF(AND(M$7&lt;=$B463+$D$4,M$9&gt;=$D463),$E463*HLOOKUP(M$7-$B463+1,INPUTS!$D$63:$X$64,2,FALSE)/IF(M$7=$B463,(13-MONTH($D463)),12),0)</f>
        <v>0</v>
      </c>
      <c r="N463" s="228">
        <f>IF(AND(N$7&lt;=$B463+$D$4,N$9&gt;=$D463),$E463*HLOOKUP(N$7-$B463+1,INPUTS!$D$63:$X$64,2,FALSE)/IF(N$7=$B463,(13-MONTH($D463)),12),0)</f>
        <v>0</v>
      </c>
      <c r="O463" s="228">
        <f>IF(AND(O$7&lt;=$B463+$D$4,O$9&gt;=$D463),$E463*HLOOKUP(O$7-$B463+1,INPUTS!$D$63:$X$64,2,FALSE)/IF(O$7=$B463,(13-MONTH($D463)),12),0)</f>
        <v>0</v>
      </c>
      <c r="P463" s="228">
        <f>IF(AND(P$7&lt;=$B463+$D$4,P$9&gt;=$D463),$E463*HLOOKUP(P$7-$B463+1,INPUTS!$D$63:$X$64,2,FALSE)/IF(P$7=$B463,(13-MONTH($D463)),12),0)</f>
        <v>0</v>
      </c>
      <c r="Q463" s="228">
        <f>IF(AND(Q$7&lt;=$B463+$D$4,Q$9&gt;=$D463),$E463*HLOOKUP(Q$7-$B463+1,INPUTS!$D$63:$X$64,2,FALSE)/IF(Q$7=$B463,(13-MONTH($D463)),12),0)</f>
        <v>0</v>
      </c>
      <c r="R463" s="228">
        <f>IF(AND(R$7&lt;=$B463+$D$4,R$9&gt;=$D463),$E463*HLOOKUP(R$7-$B463+1,INPUTS!$D$63:$X$64,2,FALSE)/IF(R$7=$B463,(13-MONTH($D463)),12),0)</f>
        <v>0</v>
      </c>
      <c r="S463" s="228">
        <f>IF(AND(S$7&lt;=$B463+$D$4,S$9&gt;=$D463),$E463*HLOOKUP(S$7-$B463+1,INPUTS!$D$63:$X$64,2,FALSE)/IF(S$7=$B463,(13-MONTH($D463)),12),0)</f>
        <v>0</v>
      </c>
      <c r="T463" s="228">
        <f>IF(AND(T$7&lt;=$B463+$D$4,T$9&gt;=$D463),$E463*HLOOKUP(T$7-$B463+1,INPUTS!$D$63:$X$64,2,FALSE)/IF(T$7=$B463,(13-MONTH($D463)),12),0)</f>
        <v>0</v>
      </c>
      <c r="U463" s="228">
        <f>IF(AND(U$7&lt;=$B463+$D$4,U$9&gt;=$D463),$E463*HLOOKUP(U$7-$B463+1,INPUTS!$D$63:$X$64,2,FALSE)/IF(U$7=$B463,(13-MONTH($D463)),12),0)</f>
        <v>0</v>
      </c>
      <c r="V463" s="228">
        <f>IF(AND(V$7&lt;=$B463+$D$4,V$9&gt;=$D463),$E463*HLOOKUP(V$7-$B463+1,INPUTS!$D$63:$X$64,2,FALSE)/IF(V$7=$B463,(13-MONTH($D463)),12),0)</f>
        <v>0</v>
      </c>
      <c r="W463" s="228">
        <f>IF(AND(W$7&lt;=$B463+$D$4,W$9&gt;=$D463),$E463*HLOOKUP(W$7-$B463+1,INPUTS!$D$63:$X$64,2,FALSE)/IF(W$7=$B463,(13-MONTH($D463)),12),0)</f>
        <v>0</v>
      </c>
      <c r="X463" s="228">
        <f>IF(AND(X$7&lt;=$B463+$D$4,X$9&gt;=$D463),$E463*HLOOKUP(X$7-$B463+1,INPUTS!$D$63:$X$64,2,FALSE)/IF(X$7=$B463,(13-MONTH($D463)),12),0)</f>
        <v>0</v>
      </c>
      <c r="Y463" s="228">
        <f>IF(AND(Y$7&lt;=$B463+$D$4,Y$9&gt;=$D463),$E463*HLOOKUP(Y$7-$B463+1,INPUTS!$D$63:$X$64,2,FALSE)/IF(Y$7=$B463,(13-MONTH($D463)),12),0)</f>
        <v>0</v>
      </c>
      <c r="Z463" s="228">
        <f>IF(AND(Z$7&lt;=$B463+$D$4,Z$9&gt;=$D463),$E463*HLOOKUP(Z$7-$B463+1,INPUTS!$D$63:$X$64,2,FALSE)/IF(Z$7=$B463,(13-MONTH($D463)),12),0)</f>
        <v>0</v>
      </c>
      <c r="AA463" s="228">
        <f>IF(AND(AA$7&lt;=$B463+$D$4,AA$9&gt;=$D463),$E463*HLOOKUP(AA$7-$B463+1,INPUTS!$D$63:$X$64,2,FALSE)/IF(AA$7=$B463,(13-MONTH($D463)),12),0)</f>
        <v>0</v>
      </c>
      <c r="AB463" s="228">
        <f>IF(AND(AB$7&lt;=$B463+$D$4,AB$9&gt;=$D463),$E463*HLOOKUP(AB$7-$B463+1,INPUTS!$D$63:$X$64,2,FALSE)/IF(AB$7=$B463,(13-MONTH($D463)),12),0)</f>
        <v>0</v>
      </c>
      <c r="AC463" s="228">
        <f>IF(AND(AC$7&lt;=$B463+$D$4,AC$9&gt;=$D463),$E463*HLOOKUP(AC$7-$B463+1,INPUTS!$D$63:$X$64,2,FALSE)/IF(AC$7=$B463,(13-MONTH($D463)),12),0)</f>
        <v>0</v>
      </c>
      <c r="AD463" s="228">
        <f>IF(AND(AD$7&lt;=$B463+$D$4,AD$9&gt;=$D463),$E463*HLOOKUP(AD$7-$B463+1,INPUTS!$D$63:$X$64,2,FALSE)/IF(AD$7=$B463,(13-MONTH($D463)),12),0)</f>
        <v>0</v>
      </c>
      <c r="AE463" s="228">
        <f>IF(AND(AE$7&lt;=$B463+$D$4,AE$9&gt;=$D463),$E463*HLOOKUP(AE$7-$B463+1,INPUTS!$D$63:$X$64,2,FALSE)/IF(AE$7=$B463,(13-MONTH($D463)),12),0)</f>
        <v>0</v>
      </c>
      <c r="AF463" s="228">
        <f>IF(AND(AF$7&lt;=$B463+$D$4,AF$9&gt;=$D463),$E463*HLOOKUP(AF$7-$B463+1,INPUTS!$D$63:$X$64,2,FALSE)/IF(AF$7=$B463,(13-MONTH($D463)),12),0)</f>
        <v>0</v>
      </c>
      <c r="AG463" s="228">
        <f>IF(AND(AG$7&lt;=$B463+$D$4,AG$9&gt;=$D463),$E463*HLOOKUP(AG$7-$B463+1,INPUTS!$D$63:$X$64,2,FALSE)/IF(AG$7=$B463,(13-MONTH($D463)),12),0)</f>
        <v>0</v>
      </c>
      <c r="AH463" s="228">
        <f>IF(AND(AH$7&lt;=$B463+$D$4,AH$9&gt;=$D463),$E463*HLOOKUP(AH$7-$B463+1,INPUTS!$D$63:$X$64,2,FALSE)/IF(AH$7=$B463,(13-MONTH($D463)),12),0)</f>
        <v>0</v>
      </c>
      <c r="AI463" s="228">
        <f>IF(AND(AI$7&lt;=$B463+$D$4,AI$9&gt;=$D463),$E463*HLOOKUP(AI$7-$B463+1,INPUTS!$D$63:$X$64,2,FALSE)/IF(AI$7=$B463,(13-MONTH($D463)),12),0)</f>
        <v>0</v>
      </c>
      <c r="AJ463" s="228">
        <f>IF(AND(AJ$7&lt;=$B463+$D$4,AJ$9&gt;=$D463),$E463*HLOOKUP(AJ$7-$B463+1,INPUTS!$D$63:$X$64,2,FALSE)/IF(AJ$7=$B463,(13-MONTH($D463)),12),0)</f>
        <v>0</v>
      </c>
      <c r="AK463" s="228">
        <f>IF(AND(AK$7&lt;=$B463+$D$4,AK$9&gt;=$D463),$E463*HLOOKUP(AK$7-$B463+1,INPUTS!$D$63:$X$64,2,FALSE)/IF(AK$7=$B463,(13-MONTH($D463)),12),0)</f>
        <v>0</v>
      </c>
      <c r="AL463" s="228">
        <f>IF(AND(AL$7&lt;=$B463+$D$4,AL$9&gt;=$D463),$E463*HLOOKUP(AL$7-$B463+1,INPUTS!$D$63:$X$64,2,FALSE)/IF(AL$7=$B463,(13-MONTH($D463)),12),0)</f>
        <v>0</v>
      </c>
      <c r="AM463" s="228">
        <f>IF(AND(AM$7&lt;=$B463+$D$4,AM$9&gt;=$D463),$E463*HLOOKUP(AM$7-$B463+1,INPUTS!$D$63:$X$64,2,FALSE)/IF(AM$7=$B463,(13-MONTH($D463)),12),0)</f>
        <v>0</v>
      </c>
      <c r="AN463" s="228">
        <f>IF(AND(AN$7&lt;=$B463+$D$4,AN$9&gt;=$D463),$E463*HLOOKUP(AN$7-$B463+1,INPUTS!$D$63:$X$64,2,FALSE)/IF(AN$7=$B463,(13-MONTH($D463)),12),0)</f>
        <v>0</v>
      </c>
      <c r="AO463" s="228">
        <f>IF(AND(AO$7&lt;=$B463+$D$4,AO$9&gt;=$D463),$E463*HLOOKUP(AO$7-$B463+1,INPUTS!$D$63:$X$64,2,FALSE)/IF(AO$7=$B463,(13-MONTH($D463)),12),0)</f>
        <v>0</v>
      </c>
      <c r="AP463" s="228">
        <f>IF(AND(AP$7&lt;=$B463+$D$4,AP$9&gt;=$D463),$E463*HLOOKUP(AP$7-$B463+1,INPUTS!$D$63:$X$64,2,FALSE)/IF(AP$7=$B463,(13-MONTH($D463)),12),0)</f>
        <v>0</v>
      </c>
      <c r="AQ463" s="228">
        <f>IF(AND(AQ$7&lt;=$B463+$D$4,AQ$9&gt;=$D463),$E463*HLOOKUP(AQ$7-$B463+1,INPUTS!$D$63:$X$64,2,FALSE)/IF(AQ$7=$B463,(13-MONTH($D463)),12),0)</f>
        <v>0</v>
      </c>
      <c r="AR463" s="228">
        <f>IF(AND(AR$7&lt;=$B463+$D$4,AR$9&gt;=$D463),$E463*HLOOKUP(AR$7-$B463+1,INPUTS!$D$63:$X$64,2,FALSE)/IF(AR$7=$B463,(13-MONTH($D463)),12),0)</f>
        <v>0</v>
      </c>
      <c r="AS463" s="228">
        <f>IF(AND(AS$7&lt;=$B463+$D$4,AS$9&gt;=$D463),$E463*HLOOKUP(AS$7-$B463+1,INPUTS!$D$63:$X$64,2,FALSE)/IF(AS$7=$B463,(13-MONTH($D463)),12),0)</f>
        <v>0</v>
      </c>
      <c r="AT463" s="228">
        <f>IF(AND(AT$7&lt;=$B463+$D$4,AT$9&gt;=$D463),$E463*HLOOKUP(AT$7-$B463+1,INPUTS!$D$63:$X$64,2,FALSE)/IF(AT$7=$B463,(13-MONTH($D463)),12),0)</f>
        <v>0</v>
      </c>
      <c r="AU463" s="228">
        <f>IF(AND(AU$7&lt;=$B463+$D$4,AU$9&gt;=$D463),$E463*HLOOKUP(AU$7-$B463+1,INPUTS!$D$63:$X$64,2,FALSE)/IF(AU$7=$B463,(13-MONTH($D463)),12),0)</f>
        <v>0</v>
      </c>
      <c r="AV463" s="228">
        <f>IF(AND(AV$7&lt;=$B463+$D$4,AV$9&gt;=$D463),$E463*HLOOKUP(AV$7-$B463+1,INPUTS!$D$63:$X$64,2,FALSE)/IF(AV$7=$B463,(13-MONTH($D463)),12),0)</f>
        <v>0</v>
      </c>
      <c r="AW463" s="228">
        <f>IF(AND(AW$7&lt;=$B463+$D$4,AW$9&gt;=$D463),$E463*HLOOKUP(AW$7-$B463+1,INPUTS!$D$63:$X$64,2,FALSE)/IF(AW$7=$B463,(13-MONTH($D463)),12),0)</f>
        <v>0</v>
      </c>
      <c r="AX463" s="228">
        <f>IF(AND(AX$7&lt;=$B463+$D$4,AX$9&gt;=$D463),$E463*HLOOKUP(AX$7-$B463+1,INPUTS!$D$63:$X$64,2,FALSE)/IF(AX$7=$B463,(13-MONTH($D463)),12),0)</f>
        <v>0</v>
      </c>
      <c r="AY463" s="228">
        <f>IF(AND(AY$7&lt;=$B463+$D$4,AY$9&gt;=$D463),$E463*HLOOKUP(AY$7-$B463+1,INPUTS!$D$63:$X$64,2,FALSE)/IF(AY$7=$B463,(13-MONTH($D463)),12),0)</f>
        <v>0</v>
      </c>
      <c r="AZ463" s="228">
        <f>IF(AND(AZ$7&lt;=$B463+$D$4,AZ$9&gt;=$D463),$E463*HLOOKUP(AZ$7-$B463+1,INPUTS!$D$63:$X$64,2,FALSE)/IF(AZ$7=$B463,(13-MONTH($D463)),12),0)</f>
        <v>0</v>
      </c>
      <c r="BA463" s="228">
        <f>IF(AND(BA$7&lt;=$B463+$D$4,BA$9&gt;=$D463),$E463*HLOOKUP(BA$7-$B463+1,INPUTS!$D$63:$X$64,2,FALSE)/IF(BA$7=$B463,(13-MONTH($D463)),12),0)</f>
        <v>0</v>
      </c>
      <c r="BB463" s="228">
        <f>IF(AND(BB$7&lt;=$B463+$D$4,BB$9&gt;=$D463),$E463*HLOOKUP(BB$7-$B463+1,INPUTS!$D$63:$X$64,2,FALSE)/IF(BB$7=$B463,(13-MONTH($D463)),12),0)</f>
        <v>0</v>
      </c>
      <c r="BC463" s="228">
        <f>IF(AND(BC$7&lt;=$B463+$D$4,BC$9&gt;=$D463),$E463*HLOOKUP(BC$7-$B463+1,INPUTS!$D$63:$X$64,2,FALSE)/IF(BC$7=$B463,(13-MONTH($D463)),12),0)</f>
        <v>0</v>
      </c>
      <c r="BD463" s="228">
        <f>IF(AND(BD$7&lt;=$B463+$D$4,BD$9&gt;=$D463),$E463*HLOOKUP(BD$7-$B463+1,INPUTS!$D$63:$X$64,2,FALSE)/IF(BD$7=$B463,(13-MONTH($D463)),12),0)</f>
        <v>0</v>
      </c>
      <c r="BE463" s="228">
        <f>IF(AND(BE$7&lt;=$B463+$D$4,BE$9&gt;=$D463),$E463*HLOOKUP(BE$7-$B463+1,INPUTS!$D$63:$X$64,2,FALSE)/IF(BE$7=$B463,(13-MONTH($D463)),12),0)</f>
        <v>0</v>
      </c>
      <c r="BF463" s="228">
        <f>IF(AND(BF$7&lt;=$B463+$D$4,BF$9&gt;=$D463),$E463*HLOOKUP(BF$7-$B463+1,INPUTS!$D$63:$X$64,2,FALSE)/IF(BF$7=$B463,(13-MONTH($D463)),12),0)</f>
        <v>0</v>
      </c>
      <c r="BG463" s="228">
        <f>IF(AND(BG$7&lt;=$B463+$D$4,BG$9&gt;=$D463),$E463*HLOOKUP(BG$7-$B463+1,INPUTS!$D$63:$X$64,2,FALSE)/IF(BG$7=$B463,(13-MONTH($D463)),12),0)</f>
        <v>0</v>
      </c>
      <c r="BH463" s="228">
        <f>IF(AND(BH$7&lt;=$B463+$D$4,BH$9&gt;=$D463),$E463*HLOOKUP(BH$7-$B463+1,INPUTS!$D$63:$X$64,2,FALSE)/IF(BH$7=$B463,(13-MONTH($D463)),12),0)</f>
        <v>0</v>
      </c>
      <c r="BI463" s="228">
        <f>IF(AND(BI$7&lt;=$B463+$D$4,BI$9&gt;=$D463),$E463*HLOOKUP(BI$7-$B463+1,INPUTS!$D$63:$X$64,2,FALSE)/IF(BI$7=$B463,(13-MONTH($D463)),12),0)</f>
        <v>0</v>
      </c>
      <c r="BJ463" s="228">
        <f>IF(AND(BJ$7&lt;=$B463+$D$4,BJ$9&gt;=$D463),$E463*HLOOKUP(BJ$7-$B463+1,INPUTS!$D$63:$X$64,2,FALSE)/IF(BJ$7=$B463,(13-MONTH($D463)),12),0)</f>
        <v>0</v>
      </c>
      <c r="BK463" s="228">
        <f>IF(AND(BK$7&lt;=$B463+$D$4,BK$9&gt;=$D463),$E463*HLOOKUP(BK$7-$B463+1,INPUTS!$D$63:$X$64,2,FALSE)/IF(BK$7=$B463,(13-MONTH($D463)),12),0)</f>
        <v>0</v>
      </c>
      <c r="BL463" s="228">
        <f>IF(AND(BL$7&lt;=$B463+$D$4,BL$9&gt;=$D463),$E463*HLOOKUP(BL$7-$B463+1,INPUTS!$D$63:$X$64,2,FALSE)/IF(BL$7=$B463,(13-MONTH($D463)),12),0)</f>
        <v>0</v>
      </c>
      <c r="BM463" s="228">
        <f>IF(AND(BM$7&lt;=$B463+$D$4,BM$9&gt;=$D463),$E463*HLOOKUP(BM$7-$B463+1,INPUTS!$D$63:$X$64,2,FALSE)/IF(BM$7=$B463,(13-MONTH($D463)),12),0)</f>
        <v>0</v>
      </c>
      <c r="BN463" s="228">
        <f>IF(AND(BN$7&lt;=$B463+$D$4,BN$9&gt;=$D463),$E463*HLOOKUP(BN$7-$B463+1,INPUTS!$D$63:$X$64,2,FALSE)/IF(BN$7=$B463,(13-MONTH($D463)),12),0)</f>
        <v>0</v>
      </c>
      <c r="BO463" s="228">
        <f>IF(AND(BO$7&lt;=$B463+$D$4,BO$9&gt;=$D463),$E463*HLOOKUP(BO$7-$B463+1,INPUTS!$D$63:$X$64,2,FALSE)/IF(BO$7=$B463,(13-MONTH($D463)),12),0)</f>
        <v>0</v>
      </c>
      <c r="BP463" s="228">
        <f>IF(AND(BP$7&lt;=$B463+$D$4,BP$9&gt;=$D463),$E463*HLOOKUP(BP$7-$B463+1,INPUTS!$D$63:$X$64,2,FALSE)/IF(BP$7=$B463,(13-MONTH($D463)),12),0)</f>
        <v>0</v>
      </c>
      <c r="BQ463" s="228">
        <f>IF(AND(BQ$7&lt;=$B463+$D$4,BQ$9&gt;=$D463),$E463*HLOOKUP(BQ$7-$B463+1,INPUTS!$D$63:$X$64,2,FALSE)/IF(BQ$7=$B463,(13-MONTH($D463)),12),0)</f>
        <v>0</v>
      </c>
      <c r="BR463" s="228">
        <f>IF(AND(BR$7&lt;=$B463+$D$4,BR$9&gt;=$D463),$E463*HLOOKUP(BR$7-$B463+1,INPUTS!$D$63:$X$64,2,FALSE)/IF(BR$7=$B463,(13-MONTH($D463)),12),0)</f>
        <v>0</v>
      </c>
      <c r="BS463" s="228">
        <f>IF(AND(BS$7&lt;=$B463+$D$4,BS$9&gt;=$D463),$E463*HLOOKUP(BS$7-$B463+1,INPUTS!$D$63:$X$64,2,FALSE)/IF(BS$7=$B463,(13-MONTH($D463)),12),0)</f>
        <v>0</v>
      </c>
      <c r="BT463" s="228">
        <f>IF(AND(BT$7&lt;=$B463+$D$4,BT$9&gt;=$D463),$E463*HLOOKUP(BT$7-$B463+1,INPUTS!$D$63:$X$64,2,FALSE)/IF(BT$7=$B463,(13-MONTH($D463)),12),0)</f>
        <v>0</v>
      </c>
      <c r="BU463" s="228">
        <f>IF(AND(BU$7&lt;=$B463+$D$4,BU$9&gt;=$D463),$E463*HLOOKUP(BU$7-$B463+1,INPUTS!$D$63:$X$64,2,FALSE)/IF(BU$7=$B463,(13-MONTH($D463)),12),0)</f>
        <v>0</v>
      </c>
      <c r="BV463" s="228">
        <f>IF(AND(BV$7&lt;=$B463+$D$4,BV$9&gt;=$D463),$E463*HLOOKUP(BV$7-$B463+1,INPUTS!$D$63:$X$64,2,FALSE)/IF(BV$7=$B463,(13-MONTH($D463)),12),0)</f>
        <v>0</v>
      </c>
      <c r="BW463" s="228">
        <f>IF(AND(BW$7&lt;=$B463+$D$4,BW$9&gt;=$D463),$E463*HLOOKUP(BW$7-$B463+1,INPUTS!$D$63:$X$64,2,FALSE)/IF(BW$7=$B463,(13-MONTH($D463)),12),0)</f>
        <v>0</v>
      </c>
      <c r="BX463" s="228">
        <f>IF(AND(BX$7&lt;=$B463+$D$4,BX$9&gt;=$D463),$E463*HLOOKUP(BX$7-$B463+1,INPUTS!$D$63:$X$64,2,FALSE)/IF(BX$7=$B463,(13-MONTH($D463)),12),0)</f>
        <v>0</v>
      </c>
      <c r="BY463" s="228">
        <f>IF(AND(BY$7&lt;=$B463+$D$4,BY$9&gt;=$D463),$E463*HLOOKUP(BY$7-$B463+1,INPUTS!$D$63:$X$64,2,FALSE)/IF(BY$7=$B463,(13-MONTH($D463)),12),0)</f>
        <v>0</v>
      </c>
      <c r="BZ463" s="228">
        <f>IF(AND(BZ$7&lt;=$B463+$D$4,BZ$9&gt;=$D463),$E463*HLOOKUP(BZ$7-$B463+1,INPUTS!$D$63:$X$64,2,FALSE)/IF(BZ$7=$B463,(13-MONTH($D463)),12),0)</f>
        <v>0</v>
      </c>
    </row>
    <row r="464" spans="1:78" x14ac:dyDescent="0.2">
      <c r="D464" s="90" t="s">
        <v>0</v>
      </c>
      <c r="E464" s="91">
        <f>SUM(E392:E463)</f>
        <v>13133.464720000002</v>
      </c>
      <c r="G464" s="68">
        <f>SUM(G392:G463)</f>
        <v>0</v>
      </c>
      <c r="H464" s="68">
        <f t="shared" ref="H464:BN464" si="375">SUM(H392:H463)</f>
        <v>0</v>
      </c>
      <c r="I464" s="68">
        <f t="shared" si="375"/>
        <v>0</v>
      </c>
      <c r="J464" s="68">
        <f t="shared" si="375"/>
        <v>0</v>
      </c>
      <c r="K464" s="68">
        <f t="shared" si="375"/>
        <v>0</v>
      </c>
      <c r="L464" s="68">
        <f t="shared" si="375"/>
        <v>1.4336250000000002E-3</v>
      </c>
      <c r="M464" s="68">
        <f t="shared" si="375"/>
        <v>0.23781300000000002</v>
      </c>
      <c r="N464" s="68">
        <f t="shared" si="375"/>
        <v>0.74969632499999994</v>
      </c>
      <c r="O464" s="68">
        <f t="shared" si="375"/>
        <v>2.1189633562500001</v>
      </c>
      <c r="P464" s="68">
        <f t="shared" si="375"/>
        <v>5.4370778562500002</v>
      </c>
      <c r="Q464" s="68">
        <f t="shared" si="375"/>
        <v>5.2567879812499996</v>
      </c>
      <c r="R464" s="68">
        <f t="shared" si="375"/>
        <v>-13.80177214375</v>
      </c>
      <c r="S464" s="68">
        <f t="shared" si="375"/>
        <v>1.1108518437499999</v>
      </c>
      <c r="T464" s="68">
        <f t="shared" si="375"/>
        <v>3.051146571022727</v>
      </c>
      <c r="U464" s="68">
        <f t="shared" si="375"/>
        <v>1.9151768085227265</v>
      </c>
      <c r="V464" s="68">
        <f t="shared" si="375"/>
        <v>1.9743001418560602</v>
      </c>
      <c r="W464" s="68">
        <f t="shared" si="375"/>
        <v>1.98303042310606</v>
      </c>
      <c r="X464" s="68">
        <f t="shared" si="375"/>
        <v>4.0311515302489171</v>
      </c>
      <c r="Y464" s="68">
        <f t="shared" si="375"/>
        <v>8.2136058427489189</v>
      </c>
      <c r="Z464" s="68">
        <f t="shared" si="375"/>
        <v>14.159367192748919</v>
      </c>
      <c r="AA464" s="68">
        <f t="shared" si="375"/>
        <v>26.713641473998926</v>
      </c>
      <c r="AB464" s="68">
        <f t="shared" si="375"/>
        <v>17.652616098998919</v>
      </c>
      <c r="AC464" s="68">
        <f t="shared" si="375"/>
        <v>97.099211973998891</v>
      </c>
      <c r="AD464" s="68">
        <f t="shared" si="375"/>
        <v>36.818836098998943</v>
      </c>
      <c r="AE464" s="68">
        <f t="shared" si="375"/>
        <v>29.9406904302</v>
      </c>
      <c r="AF464" s="68">
        <f t="shared" si="375"/>
        <v>26.334550418836365</v>
      </c>
      <c r="AG464" s="68">
        <f t="shared" si="375"/>
        <v>30.045537106336365</v>
      </c>
      <c r="AH464" s="68">
        <f t="shared" si="375"/>
        <v>32.281611606336362</v>
      </c>
      <c r="AI464" s="68">
        <f t="shared" si="375"/>
        <v>39.071278731336363</v>
      </c>
      <c r="AJ464" s="68">
        <f t="shared" si="375"/>
        <v>50.000191249193506</v>
      </c>
      <c r="AK464" s="68">
        <f t="shared" si="375"/>
        <v>42.741551749193505</v>
      </c>
      <c r="AL464" s="68">
        <f t="shared" si="375"/>
        <v>63.214715599193511</v>
      </c>
      <c r="AM464" s="68">
        <f t="shared" si="375"/>
        <v>69.155722380443521</v>
      </c>
      <c r="AN464" s="68">
        <f t="shared" si="375"/>
        <v>80.138460880443517</v>
      </c>
      <c r="AO464" s="68">
        <f t="shared" si="375"/>
        <v>102.85682375544351</v>
      </c>
      <c r="AP464" s="68">
        <f t="shared" si="375"/>
        <v>110.35682375544351</v>
      </c>
      <c r="AQ464" s="68">
        <f t="shared" si="375"/>
        <v>74.641183037799991</v>
      </c>
      <c r="AR464" s="68">
        <f t="shared" si="375"/>
        <v>75.323001219618178</v>
      </c>
      <c r="AS464" s="68">
        <f t="shared" si="375"/>
        <v>75.323001219618178</v>
      </c>
      <c r="AT464" s="68">
        <f t="shared" si="375"/>
        <v>75.323001219618178</v>
      </c>
      <c r="AU464" s="68">
        <f t="shared" si="375"/>
        <v>75.323001219618178</v>
      </c>
      <c r="AV464" s="68">
        <f t="shared" si="375"/>
        <v>75.323001219618178</v>
      </c>
      <c r="AW464" s="68">
        <f t="shared" si="375"/>
        <v>75.323001219618178</v>
      </c>
      <c r="AX464" s="68">
        <f t="shared" si="375"/>
        <v>75.323001219618178</v>
      </c>
      <c r="AY464" s="68">
        <f t="shared" si="375"/>
        <v>75.323001219618178</v>
      </c>
      <c r="AZ464" s="68">
        <f t="shared" si="375"/>
        <v>75.323001219618178</v>
      </c>
      <c r="BA464" s="68">
        <f t="shared" si="375"/>
        <v>75.323001219618178</v>
      </c>
      <c r="BB464" s="68">
        <f t="shared" si="375"/>
        <v>75.323001219618178</v>
      </c>
      <c r="BC464" s="68">
        <f t="shared" si="375"/>
        <v>70.871642879533326</v>
      </c>
      <c r="BD464" s="68">
        <f t="shared" si="375"/>
        <v>70.871642879533326</v>
      </c>
      <c r="BE464" s="68">
        <f t="shared" si="375"/>
        <v>70.871642879533326</v>
      </c>
      <c r="BF464" s="68">
        <f t="shared" si="375"/>
        <v>70.871642879533326</v>
      </c>
      <c r="BG464" s="68">
        <f t="shared" si="375"/>
        <v>70.871642879533326</v>
      </c>
      <c r="BH464" s="68">
        <f t="shared" si="375"/>
        <v>70.871642879533326</v>
      </c>
      <c r="BI464" s="68">
        <f t="shared" si="375"/>
        <v>70.871642879533326</v>
      </c>
      <c r="BJ464" s="68">
        <f t="shared" si="375"/>
        <v>70.871642879533326</v>
      </c>
      <c r="BK464" s="68">
        <f t="shared" si="375"/>
        <v>70.871642879533326</v>
      </c>
      <c r="BL464" s="68">
        <f t="shared" si="375"/>
        <v>70.871642879533326</v>
      </c>
      <c r="BM464" s="68">
        <f t="shared" si="375"/>
        <v>70.871642879533326</v>
      </c>
      <c r="BN464" s="68">
        <f t="shared" si="375"/>
        <v>70.871642879533326</v>
      </c>
      <c r="BO464" s="68">
        <f t="shared" ref="BO464" si="376">SUM(BO392:BO463)</f>
        <v>65.55714426166665</v>
      </c>
      <c r="BP464" s="68">
        <f t="shared" ref="BP464" si="377">SUM(BP392:BP463)</f>
        <v>65.55714426166665</v>
      </c>
      <c r="BQ464" s="68">
        <f t="shared" ref="BQ464" si="378">SUM(BQ392:BQ463)</f>
        <v>65.55714426166665</v>
      </c>
      <c r="BR464" s="68">
        <f t="shared" ref="BR464" si="379">SUM(BR392:BR463)</f>
        <v>65.55714426166665</v>
      </c>
      <c r="BS464" s="68">
        <f t="shared" ref="BS464" si="380">SUM(BS392:BS463)</f>
        <v>65.55714426166665</v>
      </c>
      <c r="BT464" s="68">
        <f t="shared" ref="BT464" si="381">SUM(BT392:BT463)</f>
        <v>65.55714426166665</v>
      </c>
      <c r="BU464" s="68">
        <f t="shared" ref="BU464" si="382">SUM(BU392:BU463)</f>
        <v>65.55714426166665</v>
      </c>
      <c r="BV464" s="68">
        <f t="shared" ref="BV464" si="383">SUM(BV392:BV463)</f>
        <v>65.55714426166665</v>
      </c>
      <c r="BW464" s="68">
        <f t="shared" ref="BW464" si="384">SUM(BW392:BW463)</f>
        <v>65.55714426166665</v>
      </c>
      <c r="BX464" s="68">
        <f t="shared" ref="BX464" si="385">SUM(BX392:BX463)</f>
        <v>65.55714426166665</v>
      </c>
      <c r="BY464" s="68">
        <f t="shared" ref="BY464" si="386">SUM(BY392:BY463)</f>
        <v>65.55714426166665</v>
      </c>
      <c r="BZ464" s="68">
        <f t="shared" ref="BZ464" si="387">SUM(BZ392:BZ463)</f>
        <v>65.55714426166665</v>
      </c>
    </row>
    <row r="465" spans="1:78" x14ac:dyDescent="0.2">
      <c r="C465" s="90"/>
      <c r="D465" s="92"/>
      <c r="E465" s="91"/>
    </row>
    <row r="466" spans="1:78" ht="20.25" x14ac:dyDescent="0.3">
      <c r="C466" s="203"/>
      <c r="D466" s="300"/>
      <c r="E466" s="308" t="s">
        <v>114</v>
      </c>
    </row>
    <row r="467" spans="1:78" ht="25.5" x14ac:dyDescent="0.2">
      <c r="D467" s="165"/>
      <c r="E467" s="315" t="s">
        <v>143</v>
      </c>
    </row>
    <row r="468" spans="1:78" x14ac:dyDescent="0.2">
      <c r="A468" s="7" t="str">
        <f t="shared" ref="A468:A499" si="388">A87</f>
        <v>Roll-in 1</v>
      </c>
      <c r="B468" s="7">
        <f t="shared" ref="B468:B526" si="389">YEAR(D468)</f>
        <v>2019</v>
      </c>
      <c r="C468" s="7">
        <f>C87</f>
        <v>1</v>
      </c>
      <c r="D468" s="165">
        <f>D87</f>
        <v>43496</v>
      </c>
      <c r="E468" s="68">
        <f>BonusDep!K6*BonusDep!L6</f>
        <v>0</v>
      </c>
      <c r="F468" s="77"/>
      <c r="G468" s="229">
        <f>IF(AND(G$7=$B468,G$9&gt;=$D468),$E468/(13-MONTH($D468)),0)</f>
        <v>0</v>
      </c>
      <c r="H468" s="229">
        <f t="shared" ref="H468:BN472" si="390">IF(AND(H$7=$B468,H$9&gt;=$D468),$E468/(13-MONTH($D468)),0)</f>
        <v>0</v>
      </c>
      <c r="I468" s="229">
        <f t="shared" si="390"/>
        <v>0</v>
      </c>
      <c r="J468" s="229">
        <f t="shared" si="390"/>
        <v>0</v>
      </c>
      <c r="K468" s="229">
        <f t="shared" si="390"/>
        <v>0</v>
      </c>
      <c r="L468" s="229">
        <f t="shared" si="390"/>
        <v>0</v>
      </c>
      <c r="M468" s="229">
        <f t="shared" si="390"/>
        <v>0</v>
      </c>
      <c r="N468" s="229">
        <f t="shared" si="390"/>
        <v>0</v>
      </c>
      <c r="O468" s="229">
        <f t="shared" si="390"/>
        <v>0</v>
      </c>
      <c r="P468" s="229">
        <f t="shared" si="390"/>
        <v>0</v>
      </c>
      <c r="Q468" s="229">
        <f t="shared" si="390"/>
        <v>0</v>
      </c>
      <c r="R468" s="229">
        <f t="shared" si="390"/>
        <v>0</v>
      </c>
      <c r="S468" s="229">
        <f t="shared" si="390"/>
        <v>0</v>
      </c>
      <c r="T468" s="229">
        <f t="shared" si="390"/>
        <v>0</v>
      </c>
      <c r="U468" s="229">
        <f t="shared" si="390"/>
        <v>0</v>
      </c>
      <c r="V468" s="229">
        <f t="shared" si="390"/>
        <v>0</v>
      </c>
      <c r="W468" s="229">
        <f t="shared" si="390"/>
        <v>0</v>
      </c>
      <c r="X468" s="229">
        <f t="shared" si="390"/>
        <v>0</v>
      </c>
      <c r="Y468" s="229">
        <f t="shared" si="390"/>
        <v>0</v>
      </c>
      <c r="Z468" s="229">
        <f t="shared" si="390"/>
        <v>0</v>
      </c>
      <c r="AA468" s="229">
        <f t="shared" si="390"/>
        <v>0</v>
      </c>
      <c r="AB468" s="229">
        <f t="shared" si="390"/>
        <v>0</v>
      </c>
      <c r="AC468" s="229">
        <f t="shared" si="390"/>
        <v>0</v>
      </c>
      <c r="AD468" s="229">
        <f t="shared" si="390"/>
        <v>0</v>
      </c>
      <c r="AE468" s="229">
        <f t="shared" si="390"/>
        <v>0</v>
      </c>
      <c r="AF468" s="229">
        <f t="shared" si="390"/>
        <v>0</v>
      </c>
      <c r="AG468" s="229">
        <f t="shared" si="390"/>
        <v>0</v>
      </c>
      <c r="AH468" s="229">
        <f t="shared" si="390"/>
        <v>0</v>
      </c>
      <c r="AI468" s="229">
        <f t="shared" si="390"/>
        <v>0</v>
      </c>
      <c r="AJ468" s="229">
        <f t="shared" si="390"/>
        <v>0</v>
      </c>
      <c r="AK468" s="229">
        <f t="shared" si="390"/>
        <v>0</v>
      </c>
      <c r="AL468" s="229">
        <f t="shared" si="390"/>
        <v>0</v>
      </c>
      <c r="AM468" s="229">
        <f t="shared" si="390"/>
        <v>0</v>
      </c>
      <c r="AN468" s="229">
        <f t="shared" si="390"/>
        <v>0</v>
      </c>
      <c r="AO468" s="229">
        <f t="shared" si="390"/>
        <v>0</v>
      </c>
      <c r="AP468" s="229">
        <f t="shared" si="390"/>
        <v>0</v>
      </c>
      <c r="AQ468" s="229">
        <f t="shared" si="390"/>
        <v>0</v>
      </c>
      <c r="AR468" s="229">
        <f t="shared" si="390"/>
        <v>0</v>
      </c>
      <c r="AS468" s="229">
        <f t="shared" si="390"/>
        <v>0</v>
      </c>
      <c r="AT468" s="229">
        <f t="shared" si="390"/>
        <v>0</v>
      </c>
      <c r="AU468" s="229">
        <f t="shared" si="390"/>
        <v>0</v>
      </c>
      <c r="AV468" s="229">
        <f t="shared" si="390"/>
        <v>0</v>
      </c>
      <c r="AW468" s="229">
        <f t="shared" si="390"/>
        <v>0</v>
      </c>
      <c r="AX468" s="229">
        <f t="shared" si="390"/>
        <v>0</v>
      </c>
      <c r="AY468" s="229">
        <f t="shared" si="390"/>
        <v>0</v>
      </c>
      <c r="AZ468" s="229">
        <f t="shared" si="390"/>
        <v>0</v>
      </c>
      <c r="BA468" s="229">
        <f t="shared" si="390"/>
        <v>0</v>
      </c>
      <c r="BB468" s="229">
        <f t="shared" si="390"/>
        <v>0</v>
      </c>
      <c r="BC468" s="229">
        <f t="shared" si="390"/>
        <v>0</v>
      </c>
      <c r="BD468" s="229">
        <f t="shared" si="390"/>
        <v>0</v>
      </c>
      <c r="BE468" s="229">
        <f t="shared" si="390"/>
        <v>0</v>
      </c>
      <c r="BF468" s="229">
        <f t="shared" si="390"/>
        <v>0</v>
      </c>
      <c r="BG468" s="229">
        <f t="shared" si="390"/>
        <v>0</v>
      </c>
      <c r="BH468" s="229">
        <f t="shared" si="390"/>
        <v>0</v>
      </c>
      <c r="BI468" s="229">
        <f t="shared" si="390"/>
        <v>0</v>
      </c>
      <c r="BJ468" s="229">
        <f t="shared" si="390"/>
        <v>0</v>
      </c>
      <c r="BK468" s="229">
        <f t="shared" si="390"/>
        <v>0</v>
      </c>
      <c r="BL468" s="229">
        <f t="shared" si="390"/>
        <v>0</v>
      </c>
      <c r="BM468" s="229">
        <f t="shared" si="390"/>
        <v>0</v>
      </c>
      <c r="BN468" s="229">
        <f t="shared" si="390"/>
        <v>0</v>
      </c>
      <c r="BO468" s="229">
        <f t="shared" ref="BO468:BZ471" si="391">IF(AND(BO$7=$B468,BO$9&gt;=$D468),$E468/(13-MONTH($D468)),0)</f>
        <v>0</v>
      </c>
      <c r="BP468" s="229">
        <f t="shared" si="391"/>
        <v>0</v>
      </c>
      <c r="BQ468" s="229">
        <f t="shared" si="391"/>
        <v>0</v>
      </c>
      <c r="BR468" s="229">
        <f t="shared" si="391"/>
        <v>0</v>
      </c>
      <c r="BS468" s="229">
        <f t="shared" si="391"/>
        <v>0</v>
      </c>
      <c r="BT468" s="229">
        <f t="shared" si="391"/>
        <v>0</v>
      </c>
      <c r="BU468" s="229">
        <f t="shared" si="391"/>
        <v>0</v>
      </c>
      <c r="BV468" s="229">
        <f t="shared" si="391"/>
        <v>0</v>
      </c>
      <c r="BW468" s="229">
        <f t="shared" si="391"/>
        <v>0</v>
      </c>
      <c r="BX468" s="229">
        <f t="shared" si="391"/>
        <v>0</v>
      </c>
      <c r="BY468" s="229">
        <f t="shared" si="391"/>
        <v>0</v>
      </c>
      <c r="BZ468" s="229">
        <f t="shared" si="391"/>
        <v>0</v>
      </c>
    </row>
    <row r="469" spans="1:78" x14ac:dyDescent="0.2">
      <c r="A469" s="7" t="str">
        <f t="shared" si="388"/>
        <v>Roll-in 1</v>
      </c>
      <c r="B469" s="7">
        <f t="shared" si="389"/>
        <v>2019</v>
      </c>
      <c r="C469" s="7">
        <f>C468+1</f>
        <v>2</v>
      </c>
      <c r="D469" s="165">
        <f t="shared" ref="D469:D500" si="392">D88</f>
        <v>43524</v>
      </c>
      <c r="E469" s="68">
        <f>BonusDep!K7*BonusDep!L7</f>
        <v>0</v>
      </c>
      <c r="F469" s="77"/>
      <c r="G469" s="229">
        <f t="shared" ref="G469:V488" si="393">IF(AND(G$7=$B469,G$9&gt;=$D469),$E469/(13-MONTH($D469)),0)</f>
        <v>0</v>
      </c>
      <c r="H469" s="229">
        <f t="shared" si="390"/>
        <v>0</v>
      </c>
      <c r="I469" s="229">
        <f t="shared" si="390"/>
        <v>0</v>
      </c>
      <c r="J469" s="229">
        <f t="shared" si="390"/>
        <v>0</v>
      </c>
      <c r="K469" s="229">
        <f t="shared" si="390"/>
        <v>0</v>
      </c>
      <c r="L469" s="229">
        <f t="shared" si="390"/>
        <v>0</v>
      </c>
      <c r="M469" s="229">
        <f t="shared" si="390"/>
        <v>0</v>
      </c>
      <c r="N469" s="229">
        <f t="shared" si="390"/>
        <v>0</v>
      </c>
      <c r="O469" s="229">
        <f t="shared" si="390"/>
        <v>0</v>
      </c>
      <c r="P469" s="229">
        <f t="shared" si="390"/>
        <v>0</v>
      </c>
      <c r="Q469" s="229">
        <f t="shared" si="390"/>
        <v>0</v>
      </c>
      <c r="R469" s="229">
        <f t="shared" si="390"/>
        <v>0</v>
      </c>
      <c r="S469" s="229">
        <f t="shared" si="390"/>
        <v>0</v>
      </c>
      <c r="T469" s="229">
        <f t="shared" si="390"/>
        <v>0</v>
      </c>
      <c r="U469" s="229">
        <f t="shared" si="390"/>
        <v>0</v>
      </c>
      <c r="V469" s="229">
        <f t="shared" si="390"/>
        <v>0</v>
      </c>
      <c r="W469" s="229">
        <f t="shared" si="390"/>
        <v>0</v>
      </c>
      <c r="X469" s="229">
        <f t="shared" si="390"/>
        <v>0</v>
      </c>
      <c r="Y469" s="229">
        <f t="shared" si="390"/>
        <v>0</v>
      </c>
      <c r="Z469" s="229">
        <f t="shared" si="390"/>
        <v>0</v>
      </c>
      <c r="AA469" s="229">
        <f t="shared" si="390"/>
        <v>0</v>
      </c>
      <c r="AB469" s="229">
        <f t="shared" si="390"/>
        <v>0</v>
      </c>
      <c r="AC469" s="229">
        <f t="shared" si="390"/>
        <v>0</v>
      </c>
      <c r="AD469" s="229">
        <f t="shared" si="390"/>
        <v>0</v>
      </c>
      <c r="AE469" s="229">
        <f t="shared" si="390"/>
        <v>0</v>
      </c>
      <c r="AF469" s="229">
        <f t="shared" si="390"/>
        <v>0</v>
      </c>
      <c r="AG469" s="229">
        <f t="shared" si="390"/>
        <v>0</v>
      </c>
      <c r="AH469" s="229">
        <f t="shared" si="390"/>
        <v>0</v>
      </c>
      <c r="AI469" s="229">
        <f t="shared" si="390"/>
        <v>0</v>
      </c>
      <c r="AJ469" s="229">
        <f t="shared" si="390"/>
        <v>0</v>
      </c>
      <c r="AK469" s="229">
        <f t="shared" si="390"/>
        <v>0</v>
      </c>
      <c r="AL469" s="229">
        <f t="shared" si="390"/>
        <v>0</v>
      </c>
      <c r="AM469" s="229">
        <f t="shared" si="390"/>
        <v>0</v>
      </c>
      <c r="AN469" s="229">
        <f t="shared" si="390"/>
        <v>0</v>
      </c>
      <c r="AO469" s="229">
        <f t="shared" si="390"/>
        <v>0</v>
      </c>
      <c r="AP469" s="229">
        <f t="shared" si="390"/>
        <v>0</v>
      </c>
      <c r="AQ469" s="229">
        <f t="shared" si="390"/>
        <v>0</v>
      </c>
      <c r="AR469" s="229">
        <f t="shared" si="390"/>
        <v>0</v>
      </c>
      <c r="AS469" s="229">
        <f t="shared" si="390"/>
        <v>0</v>
      </c>
      <c r="AT469" s="229">
        <f t="shared" si="390"/>
        <v>0</v>
      </c>
      <c r="AU469" s="229">
        <f t="shared" si="390"/>
        <v>0</v>
      </c>
      <c r="AV469" s="229">
        <f t="shared" si="390"/>
        <v>0</v>
      </c>
      <c r="AW469" s="229">
        <f t="shared" si="390"/>
        <v>0</v>
      </c>
      <c r="AX469" s="229">
        <f t="shared" si="390"/>
        <v>0</v>
      </c>
      <c r="AY469" s="229">
        <f t="shared" si="390"/>
        <v>0</v>
      </c>
      <c r="AZ469" s="229">
        <f t="shared" si="390"/>
        <v>0</v>
      </c>
      <c r="BA469" s="229">
        <f t="shared" si="390"/>
        <v>0</v>
      </c>
      <c r="BB469" s="229">
        <f t="shared" si="390"/>
        <v>0</v>
      </c>
      <c r="BC469" s="229">
        <f t="shared" si="390"/>
        <v>0</v>
      </c>
      <c r="BD469" s="229">
        <f t="shared" si="390"/>
        <v>0</v>
      </c>
      <c r="BE469" s="229">
        <f t="shared" si="390"/>
        <v>0</v>
      </c>
      <c r="BF469" s="229">
        <f t="shared" si="390"/>
        <v>0</v>
      </c>
      <c r="BG469" s="229">
        <f t="shared" si="390"/>
        <v>0</v>
      </c>
      <c r="BH469" s="229">
        <f t="shared" si="390"/>
        <v>0</v>
      </c>
      <c r="BI469" s="229">
        <f t="shared" si="390"/>
        <v>0</v>
      </c>
      <c r="BJ469" s="229">
        <f t="shared" si="390"/>
        <v>0</v>
      </c>
      <c r="BK469" s="229">
        <f t="shared" si="390"/>
        <v>0</v>
      </c>
      <c r="BL469" s="229">
        <f t="shared" si="390"/>
        <v>0</v>
      </c>
      <c r="BM469" s="229">
        <f t="shared" si="390"/>
        <v>0</v>
      </c>
      <c r="BN469" s="229">
        <f t="shared" si="390"/>
        <v>0</v>
      </c>
      <c r="BO469" s="229">
        <f t="shared" si="391"/>
        <v>0</v>
      </c>
      <c r="BP469" s="229">
        <f t="shared" si="391"/>
        <v>0</v>
      </c>
      <c r="BQ469" s="229">
        <f t="shared" si="391"/>
        <v>0</v>
      </c>
      <c r="BR469" s="229">
        <f t="shared" si="391"/>
        <v>0</v>
      </c>
      <c r="BS469" s="229">
        <f t="shared" si="391"/>
        <v>0</v>
      </c>
      <c r="BT469" s="229">
        <f t="shared" si="391"/>
        <v>0</v>
      </c>
      <c r="BU469" s="229">
        <f t="shared" si="391"/>
        <v>0</v>
      </c>
      <c r="BV469" s="229">
        <f t="shared" si="391"/>
        <v>0</v>
      </c>
      <c r="BW469" s="229">
        <f t="shared" si="391"/>
        <v>0</v>
      </c>
      <c r="BX469" s="229">
        <f t="shared" si="391"/>
        <v>0</v>
      </c>
      <c r="BY469" s="229">
        <f t="shared" si="391"/>
        <v>0</v>
      </c>
      <c r="BZ469" s="229">
        <f t="shared" si="391"/>
        <v>0</v>
      </c>
    </row>
    <row r="470" spans="1:78" x14ac:dyDescent="0.2">
      <c r="A470" s="7" t="str">
        <f t="shared" si="388"/>
        <v>Roll-in 1</v>
      </c>
      <c r="B470" s="7">
        <f t="shared" si="389"/>
        <v>2019</v>
      </c>
      <c r="C470" s="7">
        <f t="shared" ref="C470:C533" si="394">C469+1</f>
        <v>3</v>
      </c>
      <c r="D470" s="165">
        <f t="shared" si="392"/>
        <v>43555</v>
      </c>
      <c r="E470" s="68">
        <f>BonusDep!K8*BonusDep!L8</f>
        <v>0</v>
      </c>
      <c r="F470" s="77"/>
      <c r="G470" s="229">
        <f t="shared" si="393"/>
        <v>0</v>
      </c>
      <c r="H470" s="229">
        <f t="shared" si="390"/>
        <v>0</v>
      </c>
      <c r="I470" s="229">
        <f t="shared" si="390"/>
        <v>0</v>
      </c>
      <c r="J470" s="229">
        <f t="shared" si="390"/>
        <v>0</v>
      </c>
      <c r="K470" s="229">
        <f t="shared" si="390"/>
        <v>0</v>
      </c>
      <c r="L470" s="229">
        <f t="shared" si="390"/>
        <v>0</v>
      </c>
      <c r="M470" s="229">
        <f t="shared" si="390"/>
        <v>0</v>
      </c>
      <c r="N470" s="229">
        <f t="shared" si="390"/>
        <v>0</v>
      </c>
      <c r="O470" s="229">
        <f t="shared" si="390"/>
        <v>0</v>
      </c>
      <c r="P470" s="229">
        <f t="shared" si="390"/>
        <v>0</v>
      </c>
      <c r="Q470" s="229">
        <f t="shared" si="390"/>
        <v>0</v>
      </c>
      <c r="R470" s="229">
        <f t="shared" si="390"/>
        <v>0</v>
      </c>
      <c r="S470" s="229">
        <f t="shared" si="390"/>
        <v>0</v>
      </c>
      <c r="T470" s="229">
        <f t="shared" si="390"/>
        <v>0</v>
      </c>
      <c r="U470" s="229">
        <f t="shared" si="390"/>
        <v>0</v>
      </c>
      <c r="V470" s="229">
        <f t="shared" si="390"/>
        <v>0</v>
      </c>
      <c r="W470" s="229">
        <f t="shared" si="390"/>
        <v>0</v>
      </c>
      <c r="X470" s="229">
        <f t="shared" si="390"/>
        <v>0</v>
      </c>
      <c r="Y470" s="229">
        <f t="shared" si="390"/>
        <v>0</v>
      </c>
      <c r="Z470" s="229">
        <f t="shared" si="390"/>
        <v>0</v>
      </c>
      <c r="AA470" s="229">
        <f t="shared" si="390"/>
        <v>0</v>
      </c>
      <c r="AB470" s="229">
        <f t="shared" si="390"/>
        <v>0</v>
      </c>
      <c r="AC470" s="229">
        <f t="shared" si="390"/>
        <v>0</v>
      </c>
      <c r="AD470" s="229">
        <f t="shared" si="390"/>
        <v>0</v>
      </c>
      <c r="AE470" s="229">
        <f t="shared" si="390"/>
        <v>0</v>
      </c>
      <c r="AF470" s="229">
        <f t="shared" si="390"/>
        <v>0</v>
      </c>
      <c r="AG470" s="229">
        <f t="shared" si="390"/>
        <v>0</v>
      </c>
      <c r="AH470" s="229">
        <f t="shared" si="390"/>
        <v>0</v>
      </c>
      <c r="AI470" s="229">
        <f t="shared" si="390"/>
        <v>0</v>
      </c>
      <c r="AJ470" s="229">
        <f t="shared" si="390"/>
        <v>0</v>
      </c>
      <c r="AK470" s="229">
        <f t="shared" si="390"/>
        <v>0</v>
      </c>
      <c r="AL470" s="229">
        <f t="shared" si="390"/>
        <v>0</v>
      </c>
      <c r="AM470" s="229">
        <f t="shared" si="390"/>
        <v>0</v>
      </c>
      <c r="AN470" s="229">
        <f t="shared" si="390"/>
        <v>0</v>
      </c>
      <c r="AO470" s="229">
        <f t="shared" si="390"/>
        <v>0</v>
      </c>
      <c r="AP470" s="229">
        <f t="shared" si="390"/>
        <v>0</v>
      </c>
      <c r="AQ470" s="229">
        <f t="shared" si="390"/>
        <v>0</v>
      </c>
      <c r="AR470" s="229">
        <f t="shared" si="390"/>
        <v>0</v>
      </c>
      <c r="AS470" s="229">
        <f t="shared" si="390"/>
        <v>0</v>
      </c>
      <c r="AT470" s="229">
        <f t="shared" si="390"/>
        <v>0</v>
      </c>
      <c r="AU470" s="229">
        <f t="shared" si="390"/>
        <v>0</v>
      </c>
      <c r="AV470" s="229">
        <f t="shared" si="390"/>
        <v>0</v>
      </c>
      <c r="AW470" s="229">
        <f t="shared" si="390"/>
        <v>0</v>
      </c>
      <c r="AX470" s="229">
        <f t="shared" si="390"/>
        <v>0</v>
      </c>
      <c r="AY470" s="229">
        <f t="shared" si="390"/>
        <v>0</v>
      </c>
      <c r="AZ470" s="229">
        <f t="shared" si="390"/>
        <v>0</v>
      </c>
      <c r="BA470" s="229">
        <f t="shared" si="390"/>
        <v>0</v>
      </c>
      <c r="BB470" s="229">
        <f t="shared" si="390"/>
        <v>0</v>
      </c>
      <c r="BC470" s="229">
        <f t="shared" si="390"/>
        <v>0</v>
      </c>
      <c r="BD470" s="229">
        <f t="shared" si="390"/>
        <v>0</v>
      </c>
      <c r="BE470" s="229">
        <f t="shared" si="390"/>
        <v>0</v>
      </c>
      <c r="BF470" s="229">
        <f t="shared" si="390"/>
        <v>0</v>
      </c>
      <c r="BG470" s="229">
        <f t="shared" si="390"/>
        <v>0</v>
      </c>
      <c r="BH470" s="229">
        <f t="shared" si="390"/>
        <v>0</v>
      </c>
      <c r="BI470" s="229">
        <f t="shared" si="390"/>
        <v>0</v>
      </c>
      <c r="BJ470" s="229">
        <f t="shared" si="390"/>
        <v>0</v>
      </c>
      <c r="BK470" s="229">
        <f t="shared" si="390"/>
        <v>0</v>
      </c>
      <c r="BL470" s="229">
        <f t="shared" si="390"/>
        <v>0</v>
      </c>
      <c r="BM470" s="229">
        <f t="shared" si="390"/>
        <v>0</v>
      </c>
      <c r="BN470" s="229">
        <f t="shared" si="390"/>
        <v>0</v>
      </c>
      <c r="BO470" s="229">
        <f t="shared" si="391"/>
        <v>0</v>
      </c>
      <c r="BP470" s="229">
        <f t="shared" si="391"/>
        <v>0</v>
      </c>
      <c r="BQ470" s="229">
        <f t="shared" si="391"/>
        <v>0</v>
      </c>
      <c r="BR470" s="229">
        <f t="shared" si="391"/>
        <v>0</v>
      </c>
      <c r="BS470" s="229">
        <f t="shared" si="391"/>
        <v>0</v>
      </c>
      <c r="BT470" s="229">
        <f t="shared" si="391"/>
        <v>0</v>
      </c>
      <c r="BU470" s="229">
        <f t="shared" si="391"/>
        <v>0</v>
      </c>
      <c r="BV470" s="229">
        <f t="shared" si="391"/>
        <v>0</v>
      </c>
      <c r="BW470" s="229">
        <f t="shared" si="391"/>
        <v>0</v>
      </c>
      <c r="BX470" s="229">
        <f t="shared" si="391"/>
        <v>0</v>
      </c>
      <c r="BY470" s="229">
        <f t="shared" si="391"/>
        <v>0</v>
      </c>
      <c r="BZ470" s="229">
        <f t="shared" si="391"/>
        <v>0</v>
      </c>
    </row>
    <row r="471" spans="1:78" x14ac:dyDescent="0.2">
      <c r="A471" s="7" t="str">
        <f t="shared" si="388"/>
        <v>Roll-in 1</v>
      </c>
      <c r="B471" s="7">
        <f t="shared" si="389"/>
        <v>2019</v>
      </c>
      <c r="C471" s="7">
        <f t="shared" si="394"/>
        <v>4</v>
      </c>
      <c r="D471" s="165">
        <f t="shared" si="392"/>
        <v>43585</v>
      </c>
      <c r="E471" s="68">
        <f>BonusDep!K9*BonusDep!L9</f>
        <v>0</v>
      </c>
      <c r="F471" s="77"/>
      <c r="G471" s="229">
        <f t="shared" si="393"/>
        <v>0</v>
      </c>
      <c r="H471" s="229">
        <f t="shared" si="390"/>
        <v>0</v>
      </c>
      <c r="I471" s="229">
        <f t="shared" si="390"/>
        <v>0</v>
      </c>
      <c r="J471" s="229">
        <f t="shared" si="390"/>
        <v>0</v>
      </c>
      <c r="K471" s="229">
        <f t="shared" si="390"/>
        <v>0</v>
      </c>
      <c r="L471" s="229">
        <f t="shared" si="390"/>
        <v>0</v>
      </c>
      <c r="M471" s="229">
        <f t="shared" si="390"/>
        <v>0</v>
      </c>
      <c r="N471" s="229">
        <f t="shared" si="390"/>
        <v>0</v>
      </c>
      <c r="O471" s="229">
        <f t="shared" si="390"/>
        <v>0</v>
      </c>
      <c r="P471" s="229">
        <f t="shared" si="390"/>
        <v>0</v>
      </c>
      <c r="Q471" s="229">
        <f t="shared" si="390"/>
        <v>0</v>
      </c>
      <c r="R471" s="229">
        <f t="shared" si="390"/>
        <v>0</v>
      </c>
      <c r="S471" s="229">
        <f t="shared" si="390"/>
        <v>0</v>
      </c>
      <c r="T471" s="229">
        <f t="shared" si="390"/>
        <v>0</v>
      </c>
      <c r="U471" s="229">
        <f t="shared" si="390"/>
        <v>0</v>
      </c>
      <c r="V471" s="229">
        <f t="shared" si="390"/>
        <v>0</v>
      </c>
      <c r="W471" s="229">
        <f t="shared" si="390"/>
        <v>0</v>
      </c>
      <c r="X471" s="229">
        <f t="shared" si="390"/>
        <v>0</v>
      </c>
      <c r="Y471" s="229">
        <f t="shared" si="390"/>
        <v>0</v>
      </c>
      <c r="Z471" s="229">
        <f t="shared" si="390"/>
        <v>0</v>
      </c>
      <c r="AA471" s="229">
        <f t="shared" si="390"/>
        <v>0</v>
      </c>
      <c r="AB471" s="229">
        <f t="shared" si="390"/>
        <v>0</v>
      </c>
      <c r="AC471" s="229">
        <f t="shared" si="390"/>
        <v>0</v>
      </c>
      <c r="AD471" s="229">
        <f t="shared" si="390"/>
        <v>0</v>
      </c>
      <c r="AE471" s="229">
        <f t="shared" si="390"/>
        <v>0</v>
      </c>
      <c r="AF471" s="229">
        <f t="shared" si="390"/>
        <v>0</v>
      </c>
      <c r="AG471" s="229">
        <f t="shared" si="390"/>
        <v>0</v>
      </c>
      <c r="AH471" s="229">
        <f t="shared" si="390"/>
        <v>0</v>
      </c>
      <c r="AI471" s="229">
        <f t="shared" si="390"/>
        <v>0</v>
      </c>
      <c r="AJ471" s="229">
        <f t="shared" si="390"/>
        <v>0</v>
      </c>
      <c r="AK471" s="229">
        <f t="shared" si="390"/>
        <v>0</v>
      </c>
      <c r="AL471" s="229">
        <f t="shared" si="390"/>
        <v>0</v>
      </c>
      <c r="AM471" s="229">
        <f t="shared" si="390"/>
        <v>0</v>
      </c>
      <c r="AN471" s="229">
        <f t="shared" si="390"/>
        <v>0</v>
      </c>
      <c r="AO471" s="229">
        <f t="shared" si="390"/>
        <v>0</v>
      </c>
      <c r="AP471" s="229">
        <f t="shared" si="390"/>
        <v>0</v>
      </c>
      <c r="AQ471" s="229">
        <f t="shared" si="390"/>
        <v>0</v>
      </c>
      <c r="AR471" s="229">
        <f t="shared" si="390"/>
        <v>0</v>
      </c>
      <c r="AS471" s="229">
        <f t="shared" si="390"/>
        <v>0</v>
      </c>
      <c r="AT471" s="229">
        <f t="shared" si="390"/>
        <v>0</v>
      </c>
      <c r="AU471" s="229">
        <f t="shared" si="390"/>
        <v>0</v>
      </c>
      <c r="AV471" s="229">
        <f t="shared" si="390"/>
        <v>0</v>
      </c>
      <c r="AW471" s="229">
        <f t="shared" si="390"/>
        <v>0</v>
      </c>
      <c r="AX471" s="229">
        <f t="shared" si="390"/>
        <v>0</v>
      </c>
      <c r="AY471" s="229">
        <f t="shared" si="390"/>
        <v>0</v>
      </c>
      <c r="AZ471" s="229">
        <f t="shared" si="390"/>
        <v>0</v>
      </c>
      <c r="BA471" s="229">
        <f t="shared" si="390"/>
        <v>0</v>
      </c>
      <c r="BB471" s="229">
        <f t="shared" si="390"/>
        <v>0</v>
      </c>
      <c r="BC471" s="229">
        <f t="shared" si="390"/>
        <v>0</v>
      </c>
      <c r="BD471" s="229">
        <f t="shared" si="390"/>
        <v>0</v>
      </c>
      <c r="BE471" s="229">
        <f t="shared" si="390"/>
        <v>0</v>
      </c>
      <c r="BF471" s="229">
        <f t="shared" si="390"/>
        <v>0</v>
      </c>
      <c r="BG471" s="229">
        <f t="shared" si="390"/>
        <v>0</v>
      </c>
      <c r="BH471" s="229">
        <f t="shared" si="390"/>
        <v>0</v>
      </c>
      <c r="BI471" s="229">
        <f t="shared" si="390"/>
        <v>0</v>
      </c>
      <c r="BJ471" s="229">
        <f t="shared" si="390"/>
        <v>0</v>
      </c>
      <c r="BK471" s="229">
        <f t="shared" si="390"/>
        <v>0</v>
      </c>
      <c r="BL471" s="229">
        <f t="shared" si="390"/>
        <v>0</v>
      </c>
      <c r="BM471" s="229">
        <f t="shared" si="390"/>
        <v>0</v>
      </c>
      <c r="BN471" s="229">
        <f t="shared" si="390"/>
        <v>0</v>
      </c>
      <c r="BO471" s="229">
        <f t="shared" si="391"/>
        <v>0</v>
      </c>
      <c r="BP471" s="229">
        <f t="shared" si="391"/>
        <v>0</v>
      </c>
      <c r="BQ471" s="229">
        <f t="shared" si="391"/>
        <v>0</v>
      </c>
      <c r="BR471" s="229">
        <f t="shared" si="391"/>
        <v>0</v>
      </c>
      <c r="BS471" s="229">
        <f t="shared" si="391"/>
        <v>0</v>
      </c>
      <c r="BT471" s="229">
        <f t="shared" si="391"/>
        <v>0</v>
      </c>
      <c r="BU471" s="229">
        <f t="shared" si="391"/>
        <v>0</v>
      </c>
      <c r="BV471" s="229">
        <f t="shared" si="391"/>
        <v>0</v>
      </c>
      <c r="BW471" s="229">
        <f t="shared" si="391"/>
        <v>0</v>
      </c>
      <c r="BX471" s="229">
        <f t="shared" si="391"/>
        <v>0</v>
      </c>
      <c r="BY471" s="229">
        <f t="shared" si="391"/>
        <v>0</v>
      </c>
      <c r="BZ471" s="229">
        <f t="shared" si="391"/>
        <v>0</v>
      </c>
    </row>
    <row r="472" spans="1:78" x14ac:dyDescent="0.2">
      <c r="A472" s="7" t="str">
        <f t="shared" si="388"/>
        <v>Roll-in 1</v>
      </c>
      <c r="B472" s="7">
        <f t="shared" si="389"/>
        <v>2019</v>
      </c>
      <c r="C472" s="7">
        <f t="shared" si="394"/>
        <v>5</v>
      </c>
      <c r="D472" s="165">
        <f t="shared" si="392"/>
        <v>43616</v>
      </c>
      <c r="E472" s="68">
        <f>BonusDep!K10*BonusDep!L10</f>
        <v>0</v>
      </c>
      <c r="F472" s="77"/>
      <c r="G472" s="229">
        <f t="shared" si="393"/>
        <v>0</v>
      </c>
      <c r="H472" s="229">
        <f t="shared" si="390"/>
        <v>0</v>
      </c>
      <c r="I472" s="229">
        <f t="shared" si="390"/>
        <v>0</v>
      </c>
      <c r="J472" s="229">
        <f t="shared" si="390"/>
        <v>0</v>
      </c>
      <c r="K472" s="229">
        <f t="shared" si="390"/>
        <v>0</v>
      </c>
      <c r="L472" s="229">
        <f t="shared" si="390"/>
        <v>0</v>
      </c>
      <c r="M472" s="229">
        <f t="shared" si="390"/>
        <v>0</v>
      </c>
      <c r="N472" s="229">
        <f t="shared" si="390"/>
        <v>0</v>
      </c>
      <c r="O472" s="229">
        <f t="shared" si="390"/>
        <v>0</v>
      </c>
      <c r="P472" s="229">
        <f t="shared" si="390"/>
        <v>0</v>
      </c>
      <c r="Q472" s="229">
        <f t="shared" si="390"/>
        <v>0</v>
      </c>
      <c r="R472" s="229">
        <f t="shared" si="390"/>
        <v>0</v>
      </c>
      <c r="S472" s="229">
        <f t="shared" si="390"/>
        <v>0</v>
      </c>
      <c r="T472" s="229">
        <f t="shared" si="390"/>
        <v>0</v>
      </c>
      <c r="U472" s="229">
        <f t="shared" si="390"/>
        <v>0</v>
      </c>
      <c r="V472" s="229">
        <f t="shared" si="390"/>
        <v>0</v>
      </c>
      <c r="W472" s="229">
        <f t="shared" si="390"/>
        <v>0</v>
      </c>
      <c r="X472" s="229">
        <f t="shared" si="390"/>
        <v>0</v>
      </c>
      <c r="Y472" s="229">
        <f t="shared" si="390"/>
        <v>0</v>
      </c>
      <c r="Z472" s="229">
        <f t="shared" si="390"/>
        <v>0</v>
      </c>
      <c r="AA472" s="229">
        <f t="shared" ref="AA472:BZ487" si="395">IF(AND(AA$7=$B472,AA$9&gt;=$D472),$E472/(13-MONTH($D472)),0)</f>
        <v>0</v>
      </c>
      <c r="AB472" s="229">
        <f t="shared" si="395"/>
        <v>0</v>
      </c>
      <c r="AC472" s="229">
        <f t="shared" si="395"/>
        <v>0</v>
      </c>
      <c r="AD472" s="229">
        <f t="shared" si="395"/>
        <v>0</v>
      </c>
      <c r="AE472" s="229">
        <f t="shared" si="395"/>
        <v>0</v>
      </c>
      <c r="AF472" s="229">
        <f t="shared" si="395"/>
        <v>0</v>
      </c>
      <c r="AG472" s="229">
        <f t="shared" si="395"/>
        <v>0</v>
      </c>
      <c r="AH472" s="229">
        <f t="shared" si="395"/>
        <v>0</v>
      </c>
      <c r="AI472" s="229">
        <f t="shared" si="395"/>
        <v>0</v>
      </c>
      <c r="AJ472" s="229">
        <f t="shared" si="395"/>
        <v>0</v>
      </c>
      <c r="AK472" s="229">
        <f t="shared" si="395"/>
        <v>0</v>
      </c>
      <c r="AL472" s="229">
        <f t="shared" si="395"/>
        <v>0</v>
      </c>
      <c r="AM472" s="229">
        <f t="shared" si="395"/>
        <v>0</v>
      </c>
      <c r="AN472" s="229">
        <f t="shared" si="395"/>
        <v>0</v>
      </c>
      <c r="AO472" s="229">
        <f t="shared" si="395"/>
        <v>0</v>
      </c>
      <c r="AP472" s="229">
        <f t="shared" si="395"/>
        <v>0</v>
      </c>
      <c r="AQ472" s="229">
        <f t="shared" si="395"/>
        <v>0</v>
      </c>
      <c r="AR472" s="229">
        <f t="shared" si="395"/>
        <v>0</v>
      </c>
      <c r="AS472" s="229">
        <f t="shared" si="395"/>
        <v>0</v>
      </c>
      <c r="AT472" s="229">
        <f t="shared" si="395"/>
        <v>0</v>
      </c>
      <c r="AU472" s="229">
        <f t="shared" si="395"/>
        <v>0</v>
      </c>
      <c r="AV472" s="229">
        <f t="shared" si="395"/>
        <v>0</v>
      </c>
      <c r="AW472" s="229">
        <f t="shared" si="395"/>
        <v>0</v>
      </c>
      <c r="AX472" s="229">
        <f t="shared" si="395"/>
        <v>0</v>
      </c>
      <c r="AY472" s="229">
        <f t="shared" si="395"/>
        <v>0</v>
      </c>
      <c r="AZ472" s="229">
        <f t="shared" si="395"/>
        <v>0</v>
      </c>
      <c r="BA472" s="229">
        <f t="shared" si="395"/>
        <v>0</v>
      </c>
      <c r="BB472" s="229">
        <f t="shared" si="395"/>
        <v>0</v>
      </c>
      <c r="BC472" s="229">
        <f t="shared" si="395"/>
        <v>0</v>
      </c>
      <c r="BD472" s="229">
        <f t="shared" si="395"/>
        <v>0</v>
      </c>
      <c r="BE472" s="229">
        <f t="shared" si="395"/>
        <v>0</v>
      </c>
      <c r="BF472" s="229">
        <f t="shared" si="395"/>
        <v>0</v>
      </c>
      <c r="BG472" s="229">
        <f t="shared" si="395"/>
        <v>0</v>
      </c>
      <c r="BH472" s="229">
        <f t="shared" si="395"/>
        <v>0</v>
      </c>
      <c r="BI472" s="229">
        <f t="shared" si="395"/>
        <v>0</v>
      </c>
      <c r="BJ472" s="229">
        <f t="shared" si="395"/>
        <v>0</v>
      </c>
      <c r="BK472" s="229">
        <f t="shared" si="395"/>
        <v>0</v>
      </c>
      <c r="BL472" s="229">
        <f t="shared" si="395"/>
        <v>0</v>
      </c>
      <c r="BM472" s="229">
        <f t="shared" si="395"/>
        <v>0</v>
      </c>
      <c r="BN472" s="229">
        <f t="shared" si="395"/>
        <v>0</v>
      </c>
      <c r="BO472" s="229">
        <f t="shared" si="395"/>
        <v>0</v>
      </c>
      <c r="BP472" s="229">
        <f t="shared" si="395"/>
        <v>0</v>
      </c>
      <c r="BQ472" s="229">
        <f t="shared" si="395"/>
        <v>0</v>
      </c>
      <c r="BR472" s="229">
        <f t="shared" si="395"/>
        <v>0</v>
      </c>
      <c r="BS472" s="229">
        <f t="shared" si="395"/>
        <v>0</v>
      </c>
      <c r="BT472" s="229">
        <f t="shared" si="395"/>
        <v>0</v>
      </c>
      <c r="BU472" s="229">
        <f t="shared" si="395"/>
        <v>0</v>
      </c>
      <c r="BV472" s="229">
        <f t="shared" si="395"/>
        <v>0</v>
      </c>
      <c r="BW472" s="229">
        <f t="shared" si="395"/>
        <v>0</v>
      </c>
      <c r="BX472" s="229">
        <f t="shared" si="395"/>
        <v>0</v>
      </c>
      <c r="BY472" s="229">
        <f t="shared" si="395"/>
        <v>0</v>
      </c>
      <c r="BZ472" s="229">
        <f t="shared" si="395"/>
        <v>0</v>
      </c>
    </row>
    <row r="473" spans="1:78" x14ac:dyDescent="0.2">
      <c r="A473" s="7" t="str">
        <f t="shared" si="388"/>
        <v>Roll-in 1</v>
      </c>
      <c r="B473" s="7">
        <f t="shared" si="389"/>
        <v>2019</v>
      </c>
      <c r="C473" s="7">
        <f t="shared" si="394"/>
        <v>6</v>
      </c>
      <c r="D473" s="165">
        <f t="shared" si="392"/>
        <v>43646</v>
      </c>
      <c r="E473" s="68">
        <f>BonusDep!K11*BonusDep!L11</f>
        <v>0</v>
      </c>
      <c r="F473" s="77"/>
      <c r="G473" s="229">
        <f t="shared" si="393"/>
        <v>0</v>
      </c>
      <c r="H473" s="229">
        <f t="shared" si="393"/>
        <v>0</v>
      </c>
      <c r="I473" s="229">
        <f t="shared" si="393"/>
        <v>0</v>
      </c>
      <c r="J473" s="229">
        <f t="shared" si="393"/>
        <v>0</v>
      </c>
      <c r="K473" s="229">
        <f t="shared" si="393"/>
        <v>0</v>
      </c>
      <c r="L473" s="229">
        <f t="shared" si="393"/>
        <v>0</v>
      </c>
      <c r="M473" s="229">
        <f t="shared" si="393"/>
        <v>0</v>
      </c>
      <c r="N473" s="229">
        <f t="shared" si="393"/>
        <v>0</v>
      </c>
      <c r="O473" s="229">
        <f t="shared" si="393"/>
        <v>0</v>
      </c>
      <c r="P473" s="229">
        <f t="shared" si="393"/>
        <v>0</v>
      </c>
      <c r="Q473" s="229">
        <f t="shared" si="393"/>
        <v>0</v>
      </c>
      <c r="R473" s="229">
        <f t="shared" si="393"/>
        <v>0</v>
      </c>
      <c r="S473" s="229">
        <f t="shared" si="393"/>
        <v>0</v>
      </c>
      <c r="T473" s="229">
        <f t="shared" si="393"/>
        <v>0</v>
      </c>
      <c r="U473" s="229">
        <f t="shared" si="393"/>
        <v>0</v>
      </c>
      <c r="V473" s="229">
        <f t="shared" si="393"/>
        <v>0</v>
      </c>
      <c r="W473" s="229">
        <f t="shared" ref="W473:BN478" si="396">IF(AND(W$7=$B473,W$9&gt;=$D473),$E473/(13-MONTH($D473)),0)</f>
        <v>0</v>
      </c>
      <c r="X473" s="229">
        <f t="shared" si="396"/>
        <v>0</v>
      </c>
      <c r="Y473" s="229">
        <f t="shared" si="396"/>
        <v>0</v>
      </c>
      <c r="Z473" s="229">
        <f t="shared" si="396"/>
        <v>0</v>
      </c>
      <c r="AA473" s="229">
        <f t="shared" si="396"/>
        <v>0</v>
      </c>
      <c r="AB473" s="229">
        <f t="shared" si="396"/>
        <v>0</v>
      </c>
      <c r="AC473" s="229">
        <f t="shared" si="396"/>
        <v>0</v>
      </c>
      <c r="AD473" s="229">
        <f t="shared" si="396"/>
        <v>0</v>
      </c>
      <c r="AE473" s="229">
        <f t="shared" si="396"/>
        <v>0</v>
      </c>
      <c r="AF473" s="229">
        <f t="shared" si="396"/>
        <v>0</v>
      </c>
      <c r="AG473" s="229">
        <f t="shared" si="396"/>
        <v>0</v>
      </c>
      <c r="AH473" s="229">
        <f t="shared" si="396"/>
        <v>0</v>
      </c>
      <c r="AI473" s="229">
        <f t="shared" si="396"/>
        <v>0</v>
      </c>
      <c r="AJ473" s="229">
        <f t="shared" si="396"/>
        <v>0</v>
      </c>
      <c r="AK473" s="229">
        <f t="shared" si="396"/>
        <v>0</v>
      </c>
      <c r="AL473" s="229">
        <f t="shared" si="396"/>
        <v>0</v>
      </c>
      <c r="AM473" s="229">
        <f t="shared" si="396"/>
        <v>0</v>
      </c>
      <c r="AN473" s="229">
        <f t="shared" si="396"/>
        <v>0</v>
      </c>
      <c r="AO473" s="229">
        <f t="shared" si="396"/>
        <v>0</v>
      </c>
      <c r="AP473" s="229">
        <f t="shared" si="396"/>
        <v>0</v>
      </c>
      <c r="AQ473" s="229">
        <f t="shared" si="396"/>
        <v>0</v>
      </c>
      <c r="AR473" s="229">
        <f t="shared" si="396"/>
        <v>0</v>
      </c>
      <c r="AS473" s="229">
        <f t="shared" si="396"/>
        <v>0</v>
      </c>
      <c r="AT473" s="229">
        <f t="shared" si="396"/>
        <v>0</v>
      </c>
      <c r="AU473" s="229">
        <f t="shared" si="396"/>
        <v>0</v>
      </c>
      <c r="AV473" s="229">
        <f t="shared" si="396"/>
        <v>0</v>
      </c>
      <c r="AW473" s="229">
        <f t="shared" si="396"/>
        <v>0</v>
      </c>
      <c r="AX473" s="229">
        <f t="shared" si="396"/>
        <v>0</v>
      </c>
      <c r="AY473" s="229">
        <f t="shared" si="396"/>
        <v>0</v>
      </c>
      <c r="AZ473" s="229">
        <f t="shared" si="396"/>
        <v>0</v>
      </c>
      <c r="BA473" s="229">
        <f t="shared" si="396"/>
        <v>0</v>
      </c>
      <c r="BB473" s="229">
        <f t="shared" si="396"/>
        <v>0</v>
      </c>
      <c r="BC473" s="229">
        <f t="shared" si="396"/>
        <v>0</v>
      </c>
      <c r="BD473" s="229">
        <f t="shared" si="396"/>
        <v>0</v>
      </c>
      <c r="BE473" s="229">
        <f t="shared" si="396"/>
        <v>0</v>
      </c>
      <c r="BF473" s="229">
        <f t="shared" si="396"/>
        <v>0</v>
      </c>
      <c r="BG473" s="229">
        <f t="shared" si="396"/>
        <v>0</v>
      </c>
      <c r="BH473" s="229">
        <f t="shared" si="396"/>
        <v>0</v>
      </c>
      <c r="BI473" s="229">
        <f t="shared" si="396"/>
        <v>0</v>
      </c>
      <c r="BJ473" s="229">
        <f t="shared" si="396"/>
        <v>0</v>
      </c>
      <c r="BK473" s="229">
        <f t="shared" si="396"/>
        <v>0</v>
      </c>
      <c r="BL473" s="229">
        <f t="shared" si="396"/>
        <v>0</v>
      </c>
      <c r="BM473" s="229">
        <f t="shared" si="396"/>
        <v>0</v>
      </c>
      <c r="BN473" s="229">
        <f t="shared" si="396"/>
        <v>0</v>
      </c>
      <c r="BO473" s="229">
        <f t="shared" si="395"/>
        <v>0</v>
      </c>
      <c r="BP473" s="229">
        <f t="shared" si="395"/>
        <v>0</v>
      </c>
      <c r="BQ473" s="229">
        <f t="shared" si="395"/>
        <v>0</v>
      </c>
      <c r="BR473" s="229">
        <f t="shared" si="395"/>
        <v>0</v>
      </c>
      <c r="BS473" s="229">
        <f t="shared" si="395"/>
        <v>0</v>
      </c>
      <c r="BT473" s="229">
        <f t="shared" si="395"/>
        <v>0</v>
      </c>
      <c r="BU473" s="229">
        <f t="shared" si="395"/>
        <v>0</v>
      </c>
      <c r="BV473" s="229">
        <f t="shared" si="395"/>
        <v>0</v>
      </c>
      <c r="BW473" s="229">
        <f t="shared" si="395"/>
        <v>0</v>
      </c>
      <c r="BX473" s="229">
        <f t="shared" si="395"/>
        <v>0</v>
      </c>
      <c r="BY473" s="229">
        <f t="shared" si="395"/>
        <v>0</v>
      </c>
      <c r="BZ473" s="229">
        <f t="shared" si="395"/>
        <v>0</v>
      </c>
    </row>
    <row r="474" spans="1:78" x14ac:dyDescent="0.2">
      <c r="A474" s="7" t="str">
        <f t="shared" si="388"/>
        <v>Roll-in 1</v>
      </c>
      <c r="B474" s="7">
        <f t="shared" si="389"/>
        <v>2019</v>
      </c>
      <c r="C474" s="7">
        <f t="shared" si="394"/>
        <v>7</v>
      </c>
      <c r="D474" s="165">
        <f t="shared" si="392"/>
        <v>43677</v>
      </c>
      <c r="E474" s="68">
        <f>BonusDep!K12*BonusDep!L12</f>
        <v>0</v>
      </c>
      <c r="F474" s="77"/>
      <c r="G474" s="229">
        <f t="shared" si="393"/>
        <v>0</v>
      </c>
      <c r="H474" s="229">
        <f t="shared" si="393"/>
        <v>0</v>
      </c>
      <c r="I474" s="229">
        <f t="shared" si="393"/>
        <v>0</v>
      </c>
      <c r="J474" s="229">
        <f t="shared" si="393"/>
        <v>0</v>
      </c>
      <c r="K474" s="229">
        <f t="shared" si="393"/>
        <v>0</v>
      </c>
      <c r="L474" s="229">
        <f t="shared" si="393"/>
        <v>0</v>
      </c>
      <c r="M474" s="229">
        <f t="shared" si="393"/>
        <v>0</v>
      </c>
      <c r="N474" s="229">
        <f t="shared" si="393"/>
        <v>0</v>
      </c>
      <c r="O474" s="229">
        <f t="shared" si="393"/>
        <v>0</v>
      </c>
      <c r="P474" s="229">
        <f t="shared" si="393"/>
        <v>0</v>
      </c>
      <c r="Q474" s="229">
        <f t="shared" si="393"/>
        <v>0</v>
      </c>
      <c r="R474" s="229">
        <f t="shared" si="393"/>
        <v>0</v>
      </c>
      <c r="S474" s="229">
        <f t="shared" si="393"/>
        <v>0</v>
      </c>
      <c r="T474" s="229">
        <f t="shared" si="393"/>
        <v>0</v>
      </c>
      <c r="U474" s="229">
        <f t="shared" si="393"/>
        <v>0</v>
      </c>
      <c r="V474" s="229">
        <f t="shared" si="393"/>
        <v>0</v>
      </c>
      <c r="W474" s="229">
        <f t="shared" si="396"/>
        <v>0</v>
      </c>
      <c r="X474" s="229">
        <f t="shared" si="396"/>
        <v>0</v>
      </c>
      <c r="Y474" s="229">
        <f t="shared" si="396"/>
        <v>0</v>
      </c>
      <c r="Z474" s="229">
        <f t="shared" si="396"/>
        <v>0</v>
      </c>
      <c r="AA474" s="229">
        <f t="shared" si="396"/>
        <v>0</v>
      </c>
      <c r="AB474" s="229">
        <f t="shared" si="396"/>
        <v>0</v>
      </c>
      <c r="AC474" s="229">
        <f t="shared" si="396"/>
        <v>0</v>
      </c>
      <c r="AD474" s="229">
        <f t="shared" si="396"/>
        <v>0</v>
      </c>
      <c r="AE474" s="229">
        <f t="shared" si="396"/>
        <v>0</v>
      </c>
      <c r="AF474" s="229">
        <f t="shared" si="396"/>
        <v>0</v>
      </c>
      <c r="AG474" s="229">
        <f t="shared" si="396"/>
        <v>0</v>
      </c>
      <c r="AH474" s="229">
        <f t="shared" si="396"/>
        <v>0</v>
      </c>
      <c r="AI474" s="229">
        <f t="shared" si="396"/>
        <v>0</v>
      </c>
      <c r="AJ474" s="229">
        <f t="shared" si="396"/>
        <v>0</v>
      </c>
      <c r="AK474" s="229">
        <f t="shared" si="396"/>
        <v>0</v>
      </c>
      <c r="AL474" s="229">
        <f t="shared" si="396"/>
        <v>0</v>
      </c>
      <c r="AM474" s="229">
        <f t="shared" si="396"/>
        <v>0</v>
      </c>
      <c r="AN474" s="229">
        <f t="shared" si="396"/>
        <v>0</v>
      </c>
      <c r="AO474" s="229">
        <f t="shared" si="396"/>
        <v>0</v>
      </c>
      <c r="AP474" s="229">
        <f t="shared" si="396"/>
        <v>0</v>
      </c>
      <c r="AQ474" s="229">
        <f t="shared" si="396"/>
        <v>0</v>
      </c>
      <c r="AR474" s="229">
        <f t="shared" si="396"/>
        <v>0</v>
      </c>
      <c r="AS474" s="229">
        <f t="shared" si="396"/>
        <v>0</v>
      </c>
      <c r="AT474" s="229">
        <f t="shared" si="396"/>
        <v>0</v>
      </c>
      <c r="AU474" s="229">
        <f t="shared" si="396"/>
        <v>0</v>
      </c>
      <c r="AV474" s="229">
        <f t="shared" si="396"/>
        <v>0</v>
      </c>
      <c r="AW474" s="229">
        <f t="shared" si="396"/>
        <v>0</v>
      </c>
      <c r="AX474" s="229">
        <f t="shared" si="396"/>
        <v>0</v>
      </c>
      <c r="AY474" s="229">
        <f t="shared" si="396"/>
        <v>0</v>
      </c>
      <c r="AZ474" s="229">
        <f t="shared" si="396"/>
        <v>0</v>
      </c>
      <c r="BA474" s="229">
        <f t="shared" si="396"/>
        <v>0</v>
      </c>
      <c r="BB474" s="229">
        <f t="shared" si="396"/>
        <v>0</v>
      </c>
      <c r="BC474" s="229">
        <f t="shared" si="396"/>
        <v>0</v>
      </c>
      <c r="BD474" s="229">
        <f t="shared" si="396"/>
        <v>0</v>
      </c>
      <c r="BE474" s="229">
        <f t="shared" si="396"/>
        <v>0</v>
      </c>
      <c r="BF474" s="229">
        <f t="shared" si="396"/>
        <v>0</v>
      </c>
      <c r="BG474" s="229">
        <f t="shared" si="396"/>
        <v>0</v>
      </c>
      <c r="BH474" s="229">
        <f t="shared" si="396"/>
        <v>0</v>
      </c>
      <c r="BI474" s="229">
        <f t="shared" si="396"/>
        <v>0</v>
      </c>
      <c r="BJ474" s="229">
        <f t="shared" si="396"/>
        <v>0</v>
      </c>
      <c r="BK474" s="229">
        <f t="shared" si="396"/>
        <v>0</v>
      </c>
      <c r="BL474" s="229">
        <f t="shared" si="396"/>
        <v>0</v>
      </c>
      <c r="BM474" s="229">
        <f t="shared" si="396"/>
        <v>0</v>
      </c>
      <c r="BN474" s="229">
        <f t="shared" si="396"/>
        <v>0</v>
      </c>
      <c r="BO474" s="229">
        <f t="shared" si="395"/>
        <v>0</v>
      </c>
      <c r="BP474" s="229">
        <f t="shared" si="395"/>
        <v>0</v>
      </c>
      <c r="BQ474" s="229">
        <f t="shared" si="395"/>
        <v>0</v>
      </c>
      <c r="BR474" s="229">
        <f t="shared" si="395"/>
        <v>0</v>
      </c>
      <c r="BS474" s="229">
        <f t="shared" si="395"/>
        <v>0</v>
      </c>
      <c r="BT474" s="229">
        <f t="shared" si="395"/>
        <v>0</v>
      </c>
      <c r="BU474" s="229">
        <f t="shared" si="395"/>
        <v>0</v>
      </c>
      <c r="BV474" s="229">
        <f t="shared" si="395"/>
        <v>0</v>
      </c>
      <c r="BW474" s="229">
        <f t="shared" si="395"/>
        <v>0</v>
      </c>
      <c r="BX474" s="229">
        <f t="shared" si="395"/>
        <v>0</v>
      </c>
      <c r="BY474" s="229">
        <f t="shared" si="395"/>
        <v>0</v>
      </c>
      <c r="BZ474" s="229">
        <f t="shared" si="395"/>
        <v>0</v>
      </c>
    </row>
    <row r="475" spans="1:78" x14ac:dyDescent="0.2">
      <c r="A475" s="7" t="str">
        <f t="shared" si="388"/>
        <v>Roll-in 1</v>
      </c>
      <c r="B475" s="7">
        <f t="shared" si="389"/>
        <v>2019</v>
      </c>
      <c r="C475" s="7">
        <f t="shared" si="394"/>
        <v>8</v>
      </c>
      <c r="D475" s="165">
        <f t="shared" si="392"/>
        <v>43708</v>
      </c>
      <c r="E475" s="68">
        <f>BonusDep!K13*BonusDep!L13</f>
        <v>0</v>
      </c>
      <c r="F475" s="77"/>
      <c r="G475" s="229">
        <f t="shared" si="393"/>
        <v>0</v>
      </c>
      <c r="H475" s="229">
        <f t="shared" si="393"/>
        <v>0</v>
      </c>
      <c r="I475" s="229">
        <f t="shared" si="393"/>
        <v>0</v>
      </c>
      <c r="J475" s="229">
        <f t="shared" si="393"/>
        <v>0</v>
      </c>
      <c r="K475" s="229">
        <f t="shared" si="393"/>
        <v>0</v>
      </c>
      <c r="L475" s="229">
        <f t="shared" si="393"/>
        <v>0</v>
      </c>
      <c r="M475" s="229">
        <f t="shared" si="393"/>
        <v>0</v>
      </c>
      <c r="N475" s="229">
        <f t="shared" si="393"/>
        <v>0</v>
      </c>
      <c r="O475" s="229">
        <f t="shared" si="393"/>
        <v>0</v>
      </c>
      <c r="P475" s="229">
        <f t="shared" si="393"/>
        <v>0</v>
      </c>
      <c r="Q475" s="229">
        <f t="shared" si="393"/>
        <v>0</v>
      </c>
      <c r="R475" s="229">
        <f t="shared" si="393"/>
        <v>0</v>
      </c>
      <c r="S475" s="229">
        <f t="shared" si="393"/>
        <v>0</v>
      </c>
      <c r="T475" s="229">
        <f t="shared" si="393"/>
        <v>0</v>
      </c>
      <c r="U475" s="229">
        <f t="shared" si="393"/>
        <v>0</v>
      </c>
      <c r="V475" s="229">
        <f t="shared" si="393"/>
        <v>0</v>
      </c>
      <c r="W475" s="229">
        <f t="shared" si="396"/>
        <v>0</v>
      </c>
      <c r="X475" s="229">
        <f t="shared" si="396"/>
        <v>0</v>
      </c>
      <c r="Y475" s="229">
        <f t="shared" si="396"/>
        <v>0</v>
      </c>
      <c r="Z475" s="229">
        <f t="shared" si="396"/>
        <v>0</v>
      </c>
      <c r="AA475" s="229">
        <f t="shared" si="396"/>
        <v>0</v>
      </c>
      <c r="AB475" s="229">
        <f t="shared" si="396"/>
        <v>0</v>
      </c>
      <c r="AC475" s="229">
        <f t="shared" si="396"/>
        <v>0</v>
      </c>
      <c r="AD475" s="229">
        <f t="shared" si="396"/>
        <v>0</v>
      </c>
      <c r="AE475" s="229">
        <f t="shared" si="396"/>
        <v>0</v>
      </c>
      <c r="AF475" s="229">
        <f t="shared" si="396"/>
        <v>0</v>
      </c>
      <c r="AG475" s="229">
        <f t="shared" si="396"/>
        <v>0</v>
      </c>
      <c r="AH475" s="229">
        <f t="shared" si="396"/>
        <v>0</v>
      </c>
      <c r="AI475" s="229">
        <f t="shared" si="396"/>
        <v>0</v>
      </c>
      <c r="AJ475" s="229">
        <f t="shared" si="396"/>
        <v>0</v>
      </c>
      <c r="AK475" s="229">
        <f t="shared" si="396"/>
        <v>0</v>
      </c>
      <c r="AL475" s="229">
        <f t="shared" si="396"/>
        <v>0</v>
      </c>
      <c r="AM475" s="229">
        <f t="shared" si="396"/>
        <v>0</v>
      </c>
      <c r="AN475" s="229">
        <f t="shared" si="396"/>
        <v>0</v>
      </c>
      <c r="AO475" s="229">
        <f t="shared" si="396"/>
        <v>0</v>
      </c>
      <c r="AP475" s="229">
        <f t="shared" si="396"/>
        <v>0</v>
      </c>
      <c r="AQ475" s="229">
        <f t="shared" si="396"/>
        <v>0</v>
      </c>
      <c r="AR475" s="229">
        <f t="shared" si="396"/>
        <v>0</v>
      </c>
      <c r="AS475" s="229">
        <f t="shared" si="396"/>
        <v>0</v>
      </c>
      <c r="AT475" s="229">
        <f t="shared" si="396"/>
        <v>0</v>
      </c>
      <c r="AU475" s="229">
        <f t="shared" si="396"/>
        <v>0</v>
      </c>
      <c r="AV475" s="229">
        <f t="shared" si="396"/>
        <v>0</v>
      </c>
      <c r="AW475" s="229">
        <f t="shared" si="396"/>
        <v>0</v>
      </c>
      <c r="AX475" s="229">
        <f t="shared" si="396"/>
        <v>0</v>
      </c>
      <c r="AY475" s="229">
        <f t="shared" si="396"/>
        <v>0</v>
      </c>
      <c r="AZ475" s="229">
        <f t="shared" si="396"/>
        <v>0</v>
      </c>
      <c r="BA475" s="229">
        <f t="shared" si="396"/>
        <v>0</v>
      </c>
      <c r="BB475" s="229">
        <f t="shared" si="396"/>
        <v>0</v>
      </c>
      <c r="BC475" s="229">
        <f t="shared" si="396"/>
        <v>0</v>
      </c>
      <c r="BD475" s="229">
        <f t="shared" si="396"/>
        <v>0</v>
      </c>
      <c r="BE475" s="229">
        <f t="shared" si="396"/>
        <v>0</v>
      </c>
      <c r="BF475" s="229">
        <f t="shared" si="396"/>
        <v>0</v>
      </c>
      <c r="BG475" s="229">
        <f t="shared" si="396"/>
        <v>0</v>
      </c>
      <c r="BH475" s="229">
        <f t="shared" si="396"/>
        <v>0</v>
      </c>
      <c r="BI475" s="229">
        <f t="shared" si="396"/>
        <v>0</v>
      </c>
      <c r="BJ475" s="229">
        <f t="shared" si="396"/>
        <v>0</v>
      </c>
      <c r="BK475" s="229">
        <f t="shared" si="396"/>
        <v>0</v>
      </c>
      <c r="BL475" s="229">
        <f t="shared" si="396"/>
        <v>0</v>
      </c>
      <c r="BM475" s="229">
        <f t="shared" si="396"/>
        <v>0</v>
      </c>
      <c r="BN475" s="229">
        <f t="shared" si="396"/>
        <v>0</v>
      </c>
      <c r="BO475" s="229">
        <f t="shared" si="395"/>
        <v>0</v>
      </c>
      <c r="BP475" s="229">
        <f t="shared" si="395"/>
        <v>0</v>
      </c>
      <c r="BQ475" s="229">
        <f t="shared" si="395"/>
        <v>0</v>
      </c>
      <c r="BR475" s="229">
        <f t="shared" si="395"/>
        <v>0</v>
      </c>
      <c r="BS475" s="229">
        <f t="shared" si="395"/>
        <v>0</v>
      </c>
      <c r="BT475" s="229">
        <f t="shared" si="395"/>
        <v>0</v>
      </c>
      <c r="BU475" s="229">
        <f t="shared" si="395"/>
        <v>0</v>
      </c>
      <c r="BV475" s="229">
        <f t="shared" si="395"/>
        <v>0</v>
      </c>
      <c r="BW475" s="229">
        <f t="shared" si="395"/>
        <v>0</v>
      </c>
      <c r="BX475" s="229">
        <f t="shared" si="395"/>
        <v>0</v>
      </c>
      <c r="BY475" s="229">
        <f t="shared" si="395"/>
        <v>0</v>
      </c>
      <c r="BZ475" s="229">
        <f t="shared" si="395"/>
        <v>0</v>
      </c>
    </row>
    <row r="476" spans="1:78" x14ac:dyDescent="0.2">
      <c r="A476" s="7" t="str">
        <f t="shared" si="388"/>
        <v>Roll-in 2</v>
      </c>
      <c r="B476" s="7">
        <f t="shared" si="389"/>
        <v>2019</v>
      </c>
      <c r="C476" s="7">
        <f t="shared" si="394"/>
        <v>9</v>
      </c>
      <c r="D476" s="165">
        <f t="shared" si="392"/>
        <v>43738</v>
      </c>
      <c r="E476" s="68">
        <f>BonusDep!K14*BonusDep!L14</f>
        <v>0</v>
      </c>
      <c r="F476" s="77"/>
      <c r="G476" s="229">
        <f t="shared" si="393"/>
        <v>0</v>
      </c>
      <c r="H476" s="229">
        <f t="shared" si="393"/>
        <v>0</v>
      </c>
      <c r="I476" s="229">
        <f t="shared" si="393"/>
        <v>0</v>
      </c>
      <c r="J476" s="229">
        <f t="shared" si="393"/>
        <v>0</v>
      </c>
      <c r="K476" s="229">
        <f t="shared" si="393"/>
        <v>0</v>
      </c>
      <c r="L476" s="229">
        <f t="shared" si="393"/>
        <v>0</v>
      </c>
      <c r="M476" s="229">
        <f t="shared" si="393"/>
        <v>0</v>
      </c>
      <c r="N476" s="229">
        <f t="shared" si="393"/>
        <v>0</v>
      </c>
      <c r="O476" s="229">
        <f t="shared" si="393"/>
        <v>0</v>
      </c>
      <c r="P476" s="229">
        <f t="shared" si="393"/>
        <v>0</v>
      </c>
      <c r="Q476" s="229">
        <f t="shared" si="393"/>
        <v>0</v>
      </c>
      <c r="R476" s="229">
        <f t="shared" si="393"/>
        <v>0</v>
      </c>
      <c r="S476" s="229">
        <f t="shared" si="393"/>
        <v>0</v>
      </c>
      <c r="T476" s="229">
        <f t="shared" si="393"/>
        <v>0</v>
      </c>
      <c r="U476" s="229">
        <f t="shared" si="393"/>
        <v>0</v>
      </c>
      <c r="V476" s="229">
        <f t="shared" si="393"/>
        <v>0</v>
      </c>
      <c r="W476" s="229">
        <f t="shared" si="396"/>
        <v>0</v>
      </c>
      <c r="X476" s="229">
        <f t="shared" si="396"/>
        <v>0</v>
      </c>
      <c r="Y476" s="229">
        <f t="shared" si="396"/>
        <v>0</v>
      </c>
      <c r="Z476" s="229">
        <f t="shared" si="396"/>
        <v>0</v>
      </c>
      <c r="AA476" s="229">
        <f t="shared" si="396"/>
        <v>0</v>
      </c>
      <c r="AB476" s="229">
        <f t="shared" si="396"/>
        <v>0</v>
      </c>
      <c r="AC476" s="229">
        <f t="shared" si="396"/>
        <v>0</v>
      </c>
      <c r="AD476" s="229">
        <f t="shared" si="396"/>
        <v>0</v>
      </c>
      <c r="AE476" s="229">
        <f t="shared" si="396"/>
        <v>0</v>
      </c>
      <c r="AF476" s="229">
        <f t="shared" si="396"/>
        <v>0</v>
      </c>
      <c r="AG476" s="229">
        <f t="shared" si="396"/>
        <v>0</v>
      </c>
      <c r="AH476" s="229">
        <f t="shared" si="396"/>
        <v>0</v>
      </c>
      <c r="AI476" s="229">
        <f t="shared" si="396"/>
        <v>0</v>
      </c>
      <c r="AJ476" s="229">
        <f t="shared" si="396"/>
        <v>0</v>
      </c>
      <c r="AK476" s="229">
        <f t="shared" si="396"/>
        <v>0</v>
      </c>
      <c r="AL476" s="229">
        <f t="shared" si="396"/>
        <v>0</v>
      </c>
      <c r="AM476" s="229">
        <f t="shared" si="396"/>
        <v>0</v>
      </c>
      <c r="AN476" s="229">
        <f t="shared" si="396"/>
        <v>0</v>
      </c>
      <c r="AO476" s="229">
        <f t="shared" si="396"/>
        <v>0</v>
      </c>
      <c r="AP476" s="229">
        <f t="shared" si="396"/>
        <v>0</v>
      </c>
      <c r="AQ476" s="229">
        <f t="shared" si="396"/>
        <v>0</v>
      </c>
      <c r="AR476" s="229">
        <f t="shared" si="396"/>
        <v>0</v>
      </c>
      <c r="AS476" s="229">
        <f t="shared" si="396"/>
        <v>0</v>
      </c>
      <c r="AT476" s="229">
        <f t="shared" si="396"/>
        <v>0</v>
      </c>
      <c r="AU476" s="229">
        <f t="shared" si="396"/>
        <v>0</v>
      </c>
      <c r="AV476" s="229">
        <f t="shared" si="396"/>
        <v>0</v>
      </c>
      <c r="AW476" s="229">
        <f t="shared" si="396"/>
        <v>0</v>
      </c>
      <c r="AX476" s="229">
        <f t="shared" si="396"/>
        <v>0</v>
      </c>
      <c r="AY476" s="229">
        <f t="shared" si="396"/>
        <v>0</v>
      </c>
      <c r="AZ476" s="229">
        <f t="shared" si="396"/>
        <v>0</v>
      </c>
      <c r="BA476" s="229">
        <f t="shared" si="396"/>
        <v>0</v>
      </c>
      <c r="BB476" s="229">
        <f t="shared" si="396"/>
        <v>0</v>
      </c>
      <c r="BC476" s="229">
        <f t="shared" si="396"/>
        <v>0</v>
      </c>
      <c r="BD476" s="229">
        <f t="shared" si="396"/>
        <v>0</v>
      </c>
      <c r="BE476" s="229">
        <f t="shared" si="396"/>
        <v>0</v>
      </c>
      <c r="BF476" s="229">
        <f t="shared" si="396"/>
        <v>0</v>
      </c>
      <c r="BG476" s="229">
        <f t="shared" si="396"/>
        <v>0</v>
      </c>
      <c r="BH476" s="229">
        <f t="shared" si="396"/>
        <v>0</v>
      </c>
      <c r="BI476" s="229">
        <f t="shared" si="396"/>
        <v>0</v>
      </c>
      <c r="BJ476" s="229">
        <f t="shared" si="396"/>
        <v>0</v>
      </c>
      <c r="BK476" s="229">
        <f t="shared" si="396"/>
        <v>0</v>
      </c>
      <c r="BL476" s="229">
        <f t="shared" si="396"/>
        <v>0</v>
      </c>
      <c r="BM476" s="229">
        <f t="shared" si="396"/>
        <v>0</v>
      </c>
      <c r="BN476" s="229">
        <f t="shared" si="396"/>
        <v>0</v>
      </c>
      <c r="BO476" s="229">
        <f t="shared" si="395"/>
        <v>0</v>
      </c>
      <c r="BP476" s="229">
        <f t="shared" si="395"/>
        <v>0</v>
      </c>
      <c r="BQ476" s="229">
        <f t="shared" si="395"/>
        <v>0</v>
      </c>
      <c r="BR476" s="229">
        <f t="shared" si="395"/>
        <v>0</v>
      </c>
      <c r="BS476" s="229">
        <f t="shared" si="395"/>
        <v>0</v>
      </c>
      <c r="BT476" s="229">
        <f t="shared" si="395"/>
        <v>0</v>
      </c>
      <c r="BU476" s="229">
        <f t="shared" si="395"/>
        <v>0</v>
      </c>
      <c r="BV476" s="229">
        <f t="shared" si="395"/>
        <v>0</v>
      </c>
      <c r="BW476" s="229">
        <f t="shared" si="395"/>
        <v>0</v>
      </c>
      <c r="BX476" s="229">
        <f t="shared" si="395"/>
        <v>0</v>
      </c>
      <c r="BY476" s="229">
        <f t="shared" si="395"/>
        <v>0</v>
      </c>
      <c r="BZ476" s="229">
        <f t="shared" si="395"/>
        <v>0</v>
      </c>
    </row>
    <row r="477" spans="1:78" x14ac:dyDescent="0.2">
      <c r="A477" s="7" t="str">
        <f t="shared" si="388"/>
        <v>Roll-in 2</v>
      </c>
      <c r="B477" s="7">
        <f t="shared" si="389"/>
        <v>2019</v>
      </c>
      <c r="C477" s="7">
        <f t="shared" si="394"/>
        <v>10</v>
      </c>
      <c r="D477" s="165">
        <f t="shared" si="392"/>
        <v>43769</v>
      </c>
      <c r="E477" s="68">
        <f>BonusDep!K15*BonusDep!L15</f>
        <v>0</v>
      </c>
      <c r="F477" s="77"/>
      <c r="G477" s="229">
        <f t="shared" si="393"/>
        <v>0</v>
      </c>
      <c r="H477" s="229">
        <f t="shared" si="393"/>
        <v>0</v>
      </c>
      <c r="I477" s="229">
        <f t="shared" si="393"/>
        <v>0</v>
      </c>
      <c r="J477" s="229">
        <f t="shared" si="393"/>
        <v>0</v>
      </c>
      <c r="K477" s="229">
        <f t="shared" si="393"/>
        <v>0</v>
      </c>
      <c r="L477" s="229">
        <f t="shared" si="393"/>
        <v>0</v>
      </c>
      <c r="M477" s="229">
        <f t="shared" si="393"/>
        <v>0</v>
      </c>
      <c r="N477" s="229">
        <f t="shared" si="393"/>
        <v>0</v>
      </c>
      <c r="O477" s="229">
        <f t="shared" si="393"/>
        <v>0</v>
      </c>
      <c r="P477" s="229">
        <f t="shared" si="393"/>
        <v>0</v>
      </c>
      <c r="Q477" s="229">
        <f t="shared" si="393"/>
        <v>0</v>
      </c>
      <c r="R477" s="229">
        <f t="shared" si="393"/>
        <v>0</v>
      </c>
      <c r="S477" s="229">
        <f t="shared" si="393"/>
        <v>0</v>
      </c>
      <c r="T477" s="229">
        <f t="shared" si="393"/>
        <v>0</v>
      </c>
      <c r="U477" s="229">
        <f t="shared" si="393"/>
        <v>0</v>
      </c>
      <c r="V477" s="229">
        <f t="shared" si="393"/>
        <v>0</v>
      </c>
      <c r="W477" s="229">
        <f t="shared" si="396"/>
        <v>0</v>
      </c>
      <c r="X477" s="229">
        <f t="shared" si="396"/>
        <v>0</v>
      </c>
      <c r="Y477" s="229">
        <f t="shared" si="396"/>
        <v>0</v>
      </c>
      <c r="Z477" s="229">
        <f t="shared" si="396"/>
        <v>0</v>
      </c>
      <c r="AA477" s="229">
        <f t="shared" si="396"/>
        <v>0</v>
      </c>
      <c r="AB477" s="229">
        <f t="shared" si="396"/>
        <v>0</v>
      </c>
      <c r="AC477" s="229">
        <f t="shared" si="396"/>
        <v>0</v>
      </c>
      <c r="AD477" s="229">
        <f t="shared" si="396"/>
        <v>0</v>
      </c>
      <c r="AE477" s="229">
        <f t="shared" si="396"/>
        <v>0</v>
      </c>
      <c r="AF477" s="229">
        <f t="shared" si="396"/>
        <v>0</v>
      </c>
      <c r="AG477" s="229">
        <f t="shared" si="396"/>
        <v>0</v>
      </c>
      <c r="AH477" s="229">
        <f t="shared" si="396"/>
        <v>0</v>
      </c>
      <c r="AI477" s="229">
        <f t="shared" si="396"/>
        <v>0</v>
      </c>
      <c r="AJ477" s="229">
        <f t="shared" si="396"/>
        <v>0</v>
      </c>
      <c r="AK477" s="229">
        <f t="shared" si="396"/>
        <v>0</v>
      </c>
      <c r="AL477" s="229">
        <f t="shared" si="396"/>
        <v>0</v>
      </c>
      <c r="AM477" s="229">
        <f t="shared" si="396"/>
        <v>0</v>
      </c>
      <c r="AN477" s="229">
        <f t="shared" si="396"/>
        <v>0</v>
      </c>
      <c r="AO477" s="229">
        <f t="shared" si="396"/>
        <v>0</v>
      </c>
      <c r="AP477" s="229">
        <f t="shared" si="396"/>
        <v>0</v>
      </c>
      <c r="AQ477" s="229">
        <f t="shared" si="396"/>
        <v>0</v>
      </c>
      <c r="AR477" s="229">
        <f t="shared" si="396"/>
        <v>0</v>
      </c>
      <c r="AS477" s="229">
        <f t="shared" si="396"/>
        <v>0</v>
      </c>
      <c r="AT477" s="229">
        <f t="shared" si="396"/>
        <v>0</v>
      </c>
      <c r="AU477" s="229">
        <f t="shared" si="396"/>
        <v>0</v>
      </c>
      <c r="AV477" s="229">
        <f t="shared" si="396"/>
        <v>0</v>
      </c>
      <c r="AW477" s="229">
        <f t="shared" si="396"/>
        <v>0</v>
      </c>
      <c r="AX477" s="229">
        <f t="shared" si="396"/>
        <v>0</v>
      </c>
      <c r="AY477" s="229">
        <f t="shared" si="396"/>
        <v>0</v>
      </c>
      <c r="AZ477" s="229">
        <f t="shared" si="396"/>
        <v>0</v>
      </c>
      <c r="BA477" s="229">
        <f t="shared" si="396"/>
        <v>0</v>
      </c>
      <c r="BB477" s="229">
        <f t="shared" si="396"/>
        <v>0</v>
      </c>
      <c r="BC477" s="229">
        <f t="shared" si="396"/>
        <v>0</v>
      </c>
      <c r="BD477" s="229">
        <f t="shared" si="396"/>
        <v>0</v>
      </c>
      <c r="BE477" s="229">
        <f t="shared" si="396"/>
        <v>0</v>
      </c>
      <c r="BF477" s="229">
        <f t="shared" si="396"/>
        <v>0</v>
      </c>
      <c r="BG477" s="229">
        <f t="shared" si="396"/>
        <v>0</v>
      </c>
      <c r="BH477" s="229">
        <f t="shared" si="396"/>
        <v>0</v>
      </c>
      <c r="BI477" s="229">
        <f t="shared" si="396"/>
        <v>0</v>
      </c>
      <c r="BJ477" s="229">
        <f t="shared" si="396"/>
        <v>0</v>
      </c>
      <c r="BK477" s="229">
        <f t="shared" si="396"/>
        <v>0</v>
      </c>
      <c r="BL477" s="229">
        <f t="shared" si="396"/>
        <v>0</v>
      </c>
      <c r="BM477" s="229">
        <f t="shared" si="396"/>
        <v>0</v>
      </c>
      <c r="BN477" s="229">
        <f t="shared" si="396"/>
        <v>0</v>
      </c>
      <c r="BO477" s="229">
        <f t="shared" si="395"/>
        <v>0</v>
      </c>
      <c r="BP477" s="229">
        <f t="shared" si="395"/>
        <v>0</v>
      </c>
      <c r="BQ477" s="229">
        <f t="shared" si="395"/>
        <v>0</v>
      </c>
      <c r="BR477" s="229">
        <f t="shared" si="395"/>
        <v>0</v>
      </c>
      <c r="BS477" s="229">
        <f t="shared" si="395"/>
        <v>0</v>
      </c>
      <c r="BT477" s="229">
        <f t="shared" si="395"/>
        <v>0</v>
      </c>
      <c r="BU477" s="229">
        <f t="shared" si="395"/>
        <v>0</v>
      </c>
      <c r="BV477" s="229">
        <f t="shared" si="395"/>
        <v>0</v>
      </c>
      <c r="BW477" s="229">
        <f t="shared" si="395"/>
        <v>0</v>
      </c>
      <c r="BX477" s="229">
        <f t="shared" si="395"/>
        <v>0</v>
      </c>
      <c r="BY477" s="229">
        <f t="shared" si="395"/>
        <v>0</v>
      </c>
      <c r="BZ477" s="229">
        <f t="shared" si="395"/>
        <v>0</v>
      </c>
    </row>
    <row r="478" spans="1:78" x14ac:dyDescent="0.2">
      <c r="A478" s="7" t="str">
        <f t="shared" si="388"/>
        <v>Roll-in 2</v>
      </c>
      <c r="B478" s="7">
        <f t="shared" si="389"/>
        <v>2019</v>
      </c>
      <c r="C478" s="7">
        <f t="shared" si="394"/>
        <v>11</v>
      </c>
      <c r="D478" s="165">
        <f t="shared" si="392"/>
        <v>43799</v>
      </c>
      <c r="E478" s="68">
        <f>BonusDep!K16*BonusDep!L16</f>
        <v>0</v>
      </c>
      <c r="F478" s="77"/>
      <c r="G478" s="229">
        <f t="shared" si="393"/>
        <v>0</v>
      </c>
      <c r="H478" s="229">
        <f t="shared" si="393"/>
        <v>0</v>
      </c>
      <c r="I478" s="229">
        <f t="shared" si="393"/>
        <v>0</v>
      </c>
      <c r="J478" s="229">
        <f t="shared" si="393"/>
        <v>0</v>
      </c>
      <c r="K478" s="229">
        <f t="shared" si="393"/>
        <v>0</v>
      </c>
      <c r="L478" s="229">
        <f t="shared" si="393"/>
        <v>0</v>
      </c>
      <c r="M478" s="229">
        <f t="shared" si="393"/>
        <v>0</v>
      </c>
      <c r="N478" s="229">
        <f t="shared" si="393"/>
        <v>0</v>
      </c>
      <c r="O478" s="229">
        <f t="shared" si="393"/>
        <v>0</v>
      </c>
      <c r="P478" s="229">
        <f t="shared" si="393"/>
        <v>0</v>
      </c>
      <c r="Q478" s="229">
        <f t="shared" si="393"/>
        <v>0</v>
      </c>
      <c r="R478" s="229">
        <f t="shared" si="393"/>
        <v>0</v>
      </c>
      <c r="S478" s="229">
        <f t="shared" si="393"/>
        <v>0</v>
      </c>
      <c r="T478" s="229">
        <f t="shared" si="393"/>
        <v>0</v>
      </c>
      <c r="U478" s="229">
        <f t="shared" si="393"/>
        <v>0</v>
      </c>
      <c r="V478" s="229">
        <f t="shared" si="393"/>
        <v>0</v>
      </c>
      <c r="W478" s="229">
        <f t="shared" si="396"/>
        <v>0</v>
      </c>
      <c r="X478" s="229">
        <f t="shared" si="396"/>
        <v>0</v>
      </c>
      <c r="Y478" s="229">
        <f t="shared" si="396"/>
        <v>0</v>
      </c>
      <c r="Z478" s="229">
        <f t="shared" si="396"/>
        <v>0</v>
      </c>
      <c r="AA478" s="229">
        <f t="shared" si="396"/>
        <v>0</v>
      </c>
      <c r="AB478" s="229">
        <f t="shared" si="396"/>
        <v>0</v>
      </c>
      <c r="AC478" s="229">
        <f t="shared" si="396"/>
        <v>0</v>
      </c>
      <c r="AD478" s="229">
        <f t="shared" si="396"/>
        <v>0</v>
      </c>
      <c r="AE478" s="229">
        <f t="shared" si="396"/>
        <v>0</v>
      </c>
      <c r="AF478" s="229">
        <f t="shared" si="396"/>
        <v>0</v>
      </c>
      <c r="AG478" s="229">
        <f t="shared" si="396"/>
        <v>0</v>
      </c>
      <c r="AH478" s="229">
        <f t="shared" si="396"/>
        <v>0</v>
      </c>
      <c r="AI478" s="229">
        <f t="shared" si="396"/>
        <v>0</v>
      </c>
      <c r="AJ478" s="229">
        <f t="shared" si="396"/>
        <v>0</v>
      </c>
      <c r="AK478" s="229">
        <f t="shared" si="396"/>
        <v>0</v>
      </c>
      <c r="AL478" s="229">
        <f t="shared" si="396"/>
        <v>0</v>
      </c>
      <c r="AM478" s="229">
        <f t="shared" si="396"/>
        <v>0</v>
      </c>
      <c r="AN478" s="229">
        <f t="shared" si="396"/>
        <v>0</v>
      </c>
      <c r="AO478" s="229">
        <f t="shared" si="396"/>
        <v>0</v>
      </c>
      <c r="AP478" s="229">
        <f t="shared" si="396"/>
        <v>0</v>
      </c>
      <c r="AQ478" s="229">
        <f t="shared" si="396"/>
        <v>0</v>
      </c>
      <c r="AR478" s="229">
        <f t="shared" si="396"/>
        <v>0</v>
      </c>
      <c r="AS478" s="229">
        <f t="shared" si="396"/>
        <v>0</v>
      </c>
      <c r="AT478" s="229">
        <f t="shared" si="396"/>
        <v>0</v>
      </c>
      <c r="AU478" s="229">
        <f t="shared" si="396"/>
        <v>0</v>
      </c>
      <c r="AV478" s="229">
        <f t="shared" si="396"/>
        <v>0</v>
      </c>
      <c r="AW478" s="229">
        <f t="shared" si="396"/>
        <v>0</v>
      </c>
      <c r="AX478" s="229">
        <f t="shared" si="396"/>
        <v>0</v>
      </c>
      <c r="AY478" s="229">
        <f t="shared" si="396"/>
        <v>0</v>
      </c>
      <c r="AZ478" s="229">
        <f t="shared" si="396"/>
        <v>0</v>
      </c>
      <c r="BA478" s="229">
        <f t="shared" si="396"/>
        <v>0</v>
      </c>
      <c r="BB478" s="229">
        <f t="shared" si="396"/>
        <v>0</v>
      </c>
      <c r="BC478" s="229">
        <f t="shared" si="396"/>
        <v>0</v>
      </c>
      <c r="BD478" s="229">
        <f t="shared" si="396"/>
        <v>0</v>
      </c>
      <c r="BE478" s="229">
        <f t="shared" si="396"/>
        <v>0</v>
      </c>
      <c r="BF478" s="229">
        <f t="shared" ref="BB478:BQ493" si="397">IF(AND(BF$7=$B478,BF$9&gt;=$D478),$E478/(13-MONTH($D478)),0)</f>
        <v>0</v>
      </c>
      <c r="BG478" s="229">
        <f t="shared" si="397"/>
        <v>0</v>
      </c>
      <c r="BH478" s="229">
        <f t="shared" si="397"/>
        <v>0</v>
      </c>
      <c r="BI478" s="229">
        <f t="shared" si="397"/>
        <v>0</v>
      </c>
      <c r="BJ478" s="229">
        <f t="shared" si="397"/>
        <v>0</v>
      </c>
      <c r="BK478" s="229">
        <f t="shared" si="397"/>
        <v>0</v>
      </c>
      <c r="BL478" s="229">
        <f t="shared" si="397"/>
        <v>0</v>
      </c>
      <c r="BM478" s="229">
        <f t="shared" si="397"/>
        <v>0</v>
      </c>
      <c r="BN478" s="229">
        <f t="shared" si="397"/>
        <v>0</v>
      </c>
      <c r="BO478" s="229">
        <f t="shared" si="397"/>
        <v>0</v>
      </c>
      <c r="BP478" s="229">
        <f t="shared" si="397"/>
        <v>0</v>
      </c>
      <c r="BQ478" s="229">
        <f t="shared" si="397"/>
        <v>0</v>
      </c>
      <c r="BR478" s="229">
        <f t="shared" si="395"/>
        <v>0</v>
      </c>
      <c r="BS478" s="229">
        <f t="shared" si="395"/>
        <v>0</v>
      </c>
      <c r="BT478" s="229">
        <f t="shared" si="395"/>
        <v>0</v>
      </c>
      <c r="BU478" s="229">
        <f t="shared" si="395"/>
        <v>0</v>
      </c>
      <c r="BV478" s="229">
        <f t="shared" si="395"/>
        <v>0</v>
      </c>
      <c r="BW478" s="229">
        <f t="shared" si="395"/>
        <v>0</v>
      </c>
      <c r="BX478" s="229">
        <f t="shared" si="395"/>
        <v>0</v>
      </c>
      <c r="BY478" s="229">
        <f t="shared" si="395"/>
        <v>0</v>
      </c>
      <c r="BZ478" s="229">
        <f t="shared" si="395"/>
        <v>0</v>
      </c>
    </row>
    <row r="479" spans="1:78" x14ac:dyDescent="0.2">
      <c r="A479" s="7" t="str">
        <f t="shared" si="388"/>
        <v>Roll-in 2</v>
      </c>
      <c r="B479" s="7">
        <f t="shared" si="389"/>
        <v>2019</v>
      </c>
      <c r="C479" s="7">
        <f t="shared" si="394"/>
        <v>12</v>
      </c>
      <c r="D479" s="165">
        <f t="shared" si="392"/>
        <v>43830</v>
      </c>
      <c r="E479" s="68">
        <f>BonusDep!K17*BonusDep!L17</f>
        <v>0</v>
      </c>
      <c r="F479" s="77"/>
      <c r="G479" s="229">
        <f t="shared" si="393"/>
        <v>0</v>
      </c>
      <c r="H479" s="229">
        <f t="shared" si="393"/>
        <v>0</v>
      </c>
      <c r="I479" s="229">
        <f t="shared" si="393"/>
        <v>0</v>
      </c>
      <c r="J479" s="229">
        <f t="shared" si="393"/>
        <v>0</v>
      </c>
      <c r="K479" s="229">
        <f t="shared" si="393"/>
        <v>0</v>
      </c>
      <c r="L479" s="229">
        <f t="shared" si="393"/>
        <v>0</v>
      </c>
      <c r="M479" s="229">
        <f t="shared" si="393"/>
        <v>0</v>
      </c>
      <c r="N479" s="229">
        <f t="shared" si="393"/>
        <v>0</v>
      </c>
      <c r="O479" s="229">
        <f t="shared" si="393"/>
        <v>0</v>
      </c>
      <c r="P479" s="229">
        <f t="shared" si="393"/>
        <v>0</v>
      </c>
      <c r="Q479" s="229">
        <f t="shared" si="393"/>
        <v>0</v>
      </c>
      <c r="R479" s="229">
        <f t="shared" si="393"/>
        <v>0</v>
      </c>
      <c r="S479" s="229">
        <f t="shared" si="393"/>
        <v>0</v>
      </c>
      <c r="T479" s="229">
        <f t="shared" si="393"/>
        <v>0</v>
      </c>
      <c r="U479" s="229">
        <f t="shared" si="393"/>
        <v>0</v>
      </c>
      <c r="V479" s="229">
        <f t="shared" si="393"/>
        <v>0</v>
      </c>
      <c r="W479" s="229">
        <f t="shared" ref="W479:AL494" si="398">IF(AND(W$7=$B479,W$9&gt;=$D479),$E479/(13-MONTH($D479)),0)</f>
        <v>0</v>
      </c>
      <c r="X479" s="229">
        <f t="shared" si="398"/>
        <v>0</v>
      </c>
      <c r="Y479" s="229">
        <f t="shared" si="398"/>
        <v>0</v>
      </c>
      <c r="Z479" s="229">
        <f t="shared" si="398"/>
        <v>0</v>
      </c>
      <c r="AA479" s="229">
        <f t="shared" si="398"/>
        <v>0</v>
      </c>
      <c r="AB479" s="229">
        <f t="shared" si="398"/>
        <v>0</v>
      </c>
      <c r="AC479" s="229">
        <f t="shared" si="398"/>
        <v>0</v>
      </c>
      <c r="AD479" s="229">
        <f t="shared" si="398"/>
        <v>0</v>
      </c>
      <c r="AE479" s="229">
        <f t="shared" si="398"/>
        <v>0</v>
      </c>
      <c r="AF479" s="229">
        <f t="shared" si="398"/>
        <v>0</v>
      </c>
      <c r="AG479" s="229">
        <f t="shared" si="398"/>
        <v>0</v>
      </c>
      <c r="AH479" s="229">
        <f t="shared" si="398"/>
        <v>0</v>
      </c>
      <c r="AI479" s="229">
        <f t="shared" si="398"/>
        <v>0</v>
      </c>
      <c r="AJ479" s="229">
        <f t="shared" si="398"/>
        <v>0</v>
      </c>
      <c r="AK479" s="229">
        <f t="shared" si="398"/>
        <v>0</v>
      </c>
      <c r="AL479" s="229">
        <f t="shared" si="398"/>
        <v>0</v>
      </c>
      <c r="AM479" s="229">
        <f t="shared" ref="AM479:BB494" si="399">IF(AND(AM$7=$B479,AM$9&gt;=$D479),$E479/(13-MONTH($D479)),0)</f>
        <v>0</v>
      </c>
      <c r="AN479" s="229">
        <f t="shared" si="399"/>
        <v>0</v>
      </c>
      <c r="AO479" s="229">
        <f t="shared" si="399"/>
        <v>0</v>
      </c>
      <c r="AP479" s="229">
        <f t="shared" si="399"/>
        <v>0</v>
      </c>
      <c r="AQ479" s="229">
        <f t="shared" si="399"/>
        <v>0</v>
      </c>
      <c r="AR479" s="229">
        <f t="shared" si="399"/>
        <v>0</v>
      </c>
      <c r="AS479" s="229">
        <f t="shared" si="399"/>
        <v>0</v>
      </c>
      <c r="AT479" s="229">
        <f t="shared" si="399"/>
        <v>0</v>
      </c>
      <c r="AU479" s="229">
        <f t="shared" si="399"/>
        <v>0</v>
      </c>
      <c r="AV479" s="229">
        <f t="shared" si="399"/>
        <v>0</v>
      </c>
      <c r="AW479" s="229">
        <f t="shared" si="399"/>
        <v>0</v>
      </c>
      <c r="AX479" s="229">
        <f t="shared" si="399"/>
        <v>0</v>
      </c>
      <c r="AY479" s="229">
        <f t="shared" si="399"/>
        <v>0</v>
      </c>
      <c r="AZ479" s="229">
        <f t="shared" si="399"/>
        <v>0</v>
      </c>
      <c r="BA479" s="229">
        <f t="shared" si="399"/>
        <v>0</v>
      </c>
      <c r="BB479" s="229">
        <f t="shared" si="399"/>
        <v>0</v>
      </c>
      <c r="BC479" s="229">
        <f t="shared" si="397"/>
        <v>0</v>
      </c>
      <c r="BD479" s="229">
        <f t="shared" si="397"/>
        <v>0</v>
      </c>
      <c r="BE479" s="229">
        <f t="shared" si="397"/>
        <v>0</v>
      </c>
      <c r="BF479" s="229">
        <f t="shared" si="397"/>
        <v>0</v>
      </c>
      <c r="BG479" s="229">
        <f t="shared" si="397"/>
        <v>0</v>
      </c>
      <c r="BH479" s="229">
        <f t="shared" si="397"/>
        <v>0</v>
      </c>
      <c r="BI479" s="229">
        <f t="shared" si="397"/>
        <v>0</v>
      </c>
      <c r="BJ479" s="229">
        <f t="shared" si="397"/>
        <v>0</v>
      </c>
      <c r="BK479" s="229">
        <f t="shared" si="397"/>
        <v>0</v>
      </c>
      <c r="BL479" s="229">
        <f t="shared" si="397"/>
        <v>0</v>
      </c>
      <c r="BM479" s="229">
        <f t="shared" si="397"/>
        <v>0</v>
      </c>
      <c r="BN479" s="229">
        <f t="shared" si="397"/>
        <v>0</v>
      </c>
      <c r="BO479" s="229">
        <f t="shared" si="395"/>
        <v>0</v>
      </c>
      <c r="BP479" s="229">
        <f t="shared" si="395"/>
        <v>0</v>
      </c>
      <c r="BQ479" s="229">
        <f t="shared" si="395"/>
        <v>0</v>
      </c>
      <c r="BR479" s="229">
        <f t="shared" si="395"/>
        <v>0</v>
      </c>
      <c r="BS479" s="229">
        <f t="shared" si="395"/>
        <v>0</v>
      </c>
      <c r="BT479" s="229">
        <f t="shared" si="395"/>
        <v>0</v>
      </c>
      <c r="BU479" s="229">
        <f t="shared" si="395"/>
        <v>0</v>
      </c>
      <c r="BV479" s="229">
        <f t="shared" si="395"/>
        <v>0</v>
      </c>
      <c r="BW479" s="229">
        <f t="shared" si="395"/>
        <v>0</v>
      </c>
      <c r="BX479" s="229">
        <f t="shared" si="395"/>
        <v>0</v>
      </c>
      <c r="BY479" s="229">
        <f t="shared" si="395"/>
        <v>0</v>
      </c>
      <c r="BZ479" s="229">
        <f t="shared" si="395"/>
        <v>0</v>
      </c>
    </row>
    <row r="480" spans="1:78" x14ac:dyDescent="0.2">
      <c r="A480" s="7" t="str">
        <f t="shared" si="388"/>
        <v>Roll-in 2</v>
      </c>
      <c r="B480" s="7">
        <f t="shared" si="389"/>
        <v>2020</v>
      </c>
      <c r="C480" s="7">
        <f t="shared" si="394"/>
        <v>13</v>
      </c>
      <c r="D480" s="165">
        <f t="shared" si="392"/>
        <v>43861</v>
      </c>
      <c r="E480" s="68">
        <f>BonusDep!K18*BonusDep!L18</f>
        <v>0</v>
      </c>
      <c r="F480" s="77"/>
      <c r="G480" s="229">
        <f t="shared" si="393"/>
        <v>0</v>
      </c>
      <c r="H480" s="229">
        <f t="shared" si="393"/>
        <v>0</v>
      </c>
      <c r="I480" s="229">
        <f t="shared" si="393"/>
        <v>0</v>
      </c>
      <c r="J480" s="229">
        <f t="shared" si="393"/>
        <v>0</v>
      </c>
      <c r="K480" s="229">
        <f t="shared" si="393"/>
        <v>0</v>
      </c>
      <c r="L480" s="229">
        <f t="shared" si="393"/>
        <v>0</v>
      </c>
      <c r="M480" s="229">
        <f t="shared" si="393"/>
        <v>0</v>
      </c>
      <c r="N480" s="229">
        <f t="shared" si="393"/>
        <v>0</v>
      </c>
      <c r="O480" s="229">
        <f t="shared" si="393"/>
        <v>0</v>
      </c>
      <c r="P480" s="229">
        <f t="shared" si="393"/>
        <v>0</v>
      </c>
      <c r="Q480" s="229">
        <f t="shared" si="393"/>
        <v>0</v>
      </c>
      <c r="R480" s="229">
        <f t="shared" si="393"/>
        <v>0</v>
      </c>
      <c r="S480" s="229">
        <f t="shared" si="393"/>
        <v>0</v>
      </c>
      <c r="T480" s="229">
        <f t="shared" si="393"/>
        <v>0</v>
      </c>
      <c r="U480" s="229">
        <f t="shared" si="393"/>
        <v>0</v>
      </c>
      <c r="V480" s="229">
        <f t="shared" si="393"/>
        <v>0</v>
      </c>
      <c r="W480" s="229">
        <f t="shared" si="398"/>
        <v>0</v>
      </c>
      <c r="X480" s="229">
        <f t="shared" si="398"/>
        <v>0</v>
      </c>
      <c r="Y480" s="229">
        <f t="shared" si="398"/>
        <v>0</v>
      </c>
      <c r="Z480" s="229">
        <f t="shared" si="398"/>
        <v>0</v>
      </c>
      <c r="AA480" s="229">
        <f t="shared" si="398"/>
        <v>0</v>
      </c>
      <c r="AB480" s="229">
        <f t="shared" si="398"/>
        <v>0</v>
      </c>
      <c r="AC480" s="229">
        <f t="shared" si="398"/>
        <v>0</v>
      </c>
      <c r="AD480" s="229">
        <f t="shared" si="398"/>
        <v>0</v>
      </c>
      <c r="AE480" s="229">
        <f t="shared" si="398"/>
        <v>0</v>
      </c>
      <c r="AF480" s="229">
        <f t="shared" si="398"/>
        <v>0</v>
      </c>
      <c r="AG480" s="229">
        <f t="shared" si="398"/>
        <v>0</v>
      </c>
      <c r="AH480" s="229">
        <f t="shared" si="398"/>
        <v>0</v>
      </c>
      <c r="AI480" s="229">
        <f t="shared" si="398"/>
        <v>0</v>
      </c>
      <c r="AJ480" s="229">
        <f t="shared" si="398"/>
        <v>0</v>
      </c>
      <c r="AK480" s="229">
        <f t="shared" si="398"/>
        <v>0</v>
      </c>
      <c r="AL480" s="229">
        <f t="shared" si="398"/>
        <v>0</v>
      </c>
      <c r="AM480" s="229">
        <f t="shared" si="399"/>
        <v>0</v>
      </c>
      <c r="AN480" s="229">
        <f t="shared" si="399"/>
        <v>0</v>
      </c>
      <c r="AO480" s="229">
        <f t="shared" si="399"/>
        <v>0</v>
      </c>
      <c r="AP480" s="229">
        <f t="shared" si="399"/>
        <v>0</v>
      </c>
      <c r="AQ480" s="229">
        <f t="shared" si="399"/>
        <v>0</v>
      </c>
      <c r="AR480" s="229">
        <f t="shared" si="399"/>
        <v>0</v>
      </c>
      <c r="AS480" s="229">
        <f t="shared" si="399"/>
        <v>0</v>
      </c>
      <c r="AT480" s="229">
        <f t="shared" si="399"/>
        <v>0</v>
      </c>
      <c r="AU480" s="229">
        <f t="shared" si="399"/>
        <v>0</v>
      </c>
      <c r="AV480" s="229">
        <f t="shared" si="399"/>
        <v>0</v>
      </c>
      <c r="AW480" s="229">
        <f t="shared" si="399"/>
        <v>0</v>
      </c>
      <c r="AX480" s="229">
        <f t="shared" si="399"/>
        <v>0</v>
      </c>
      <c r="AY480" s="229">
        <f t="shared" si="399"/>
        <v>0</v>
      </c>
      <c r="AZ480" s="229">
        <f t="shared" si="399"/>
        <v>0</v>
      </c>
      <c r="BA480" s="229">
        <f t="shared" si="399"/>
        <v>0</v>
      </c>
      <c r="BB480" s="229">
        <f t="shared" si="399"/>
        <v>0</v>
      </c>
      <c r="BC480" s="229">
        <f t="shared" si="397"/>
        <v>0</v>
      </c>
      <c r="BD480" s="229">
        <f t="shared" si="397"/>
        <v>0</v>
      </c>
      <c r="BE480" s="229">
        <f t="shared" si="397"/>
        <v>0</v>
      </c>
      <c r="BF480" s="229">
        <f t="shared" si="397"/>
        <v>0</v>
      </c>
      <c r="BG480" s="229">
        <f t="shared" si="397"/>
        <v>0</v>
      </c>
      <c r="BH480" s="229">
        <f t="shared" si="397"/>
        <v>0</v>
      </c>
      <c r="BI480" s="229">
        <f t="shared" si="397"/>
        <v>0</v>
      </c>
      <c r="BJ480" s="229">
        <f t="shared" si="397"/>
        <v>0</v>
      </c>
      <c r="BK480" s="229">
        <f t="shared" si="397"/>
        <v>0</v>
      </c>
      <c r="BL480" s="229">
        <f t="shared" si="397"/>
        <v>0</v>
      </c>
      <c r="BM480" s="229">
        <f t="shared" si="397"/>
        <v>0</v>
      </c>
      <c r="BN480" s="229">
        <f t="shared" si="397"/>
        <v>0</v>
      </c>
      <c r="BO480" s="229">
        <f t="shared" si="395"/>
        <v>0</v>
      </c>
      <c r="BP480" s="229">
        <f t="shared" si="395"/>
        <v>0</v>
      </c>
      <c r="BQ480" s="229">
        <f t="shared" si="395"/>
        <v>0</v>
      </c>
      <c r="BR480" s="229">
        <f t="shared" si="395"/>
        <v>0</v>
      </c>
      <c r="BS480" s="229">
        <f t="shared" si="395"/>
        <v>0</v>
      </c>
      <c r="BT480" s="229">
        <f t="shared" si="395"/>
        <v>0</v>
      </c>
      <c r="BU480" s="229">
        <f t="shared" si="395"/>
        <v>0</v>
      </c>
      <c r="BV480" s="229">
        <f t="shared" si="395"/>
        <v>0</v>
      </c>
      <c r="BW480" s="229">
        <f t="shared" si="395"/>
        <v>0</v>
      </c>
      <c r="BX480" s="229">
        <f t="shared" si="395"/>
        <v>0</v>
      </c>
      <c r="BY480" s="229">
        <f t="shared" si="395"/>
        <v>0</v>
      </c>
      <c r="BZ480" s="229">
        <f t="shared" si="395"/>
        <v>0</v>
      </c>
    </row>
    <row r="481" spans="1:78" x14ac:dyDescent="0.2">
      <c r="A481" s="7" t="str">
        <f t="shared" si="388"/>
        <v>Roll-in 2</v>
      </c>
      <c r="B481" s="7">
        <f t="shared" si="389"/>
        <v>2020</v>
      </c>
      <c r="C481" s="7">
        <f t="shared" si="394"/>
        <v>14</v>
      </c>
      <c r="D481" s="165">
        <f t="shared" si="392"/>
        <v>43890</v>
      </c>
      <c r="E481" s="68">
        <f>BonusDep!K19*BonusDep!L19</f>
        <v>0</v>
      </c>
      <c r="F481" s="77"/>
      <c r="G481" s="229">
        <f t="shared" si="393"/>
        <v>0</v>
      </c>
      <c r="H481" s="229">
        <f t="shared" si="393"/>
        <v>0</v>
      </c>
      <c r="I481" s="229">
        <f t="shared" si="393"/>
        <v>0</v>
      </c>
      <c r="J481" s="229">
        <f t="shared" si="393"/>
        <v>0</v>
      </c>
      <c r="K481" s="229">
        <f t="shared" si="393"/>
        <v>0</v>
      </c>
      <c r="L481" s="229">
        <f t="shared" si="393"/>
        <v>0</v>
      </c>
      <c r="M481" s="229">
        <f t="shared" si="393"/>
        <v>0</v>
      </c>
      <c r="N481" s="229">
        <f t="shared" si="393"/>
        <v>0</v>
      </c>
      <c r="O481" s="229">
        <f t="shared" si="393"/>
        <v>0</v>
      </c>
      <c r="P481" s="229">
        <f t="shared" si="393"/>
        <v>0</v>
      </c>
      <c r="Q481" s="229">
        <f t="shared" si="393"/>
        <v>0</v>
      </c>
      <c r="R481" s="229">
        <f t="shared" si="393"/>
        <v>0</v>
      </c>
      <c r="S481" s="229">
        <f t="shared" si="393"/>
        <v>0</v>
      </c>
      <c r="T481" s="229">
        <f t="shared" si="393"/>
        <v>0</v>
      </c>
      <c r="U481" s="229">
        <f t="shared" si="393"/>
        <v>0</v>
      </c>
      <c r="V481" s="229">
        <f t="shared" si="393"/>
        <v>0</v>
      </c>
      <c r="W481" s="229">
        <f t="shared" si="398"/>
        <v>0</v>
      </c>
      <c r="X481" s="229">
        <f t="shared" si="398"/>
        <v>0</v>
      </c>
      <c r="Y481" s="229">
        <f t="shared" si="398"/>
        <v>0</v>
      </c>
      <c r="Z481" s="229">
        <f t="shared" si="398"/>
        <v>0</v>
      </c>
      <c r="AA481" s="229">
        <f t="shared" si="398"/>
        <v>0</v>
      </c>
      <c r="AB481" s="229">
        <f t="shared" si="398"/>
        <v>0</v>
      </c>
      <c r="AC481" s="229">
        <f t="shared" si="398"/>
        <v>0</v>
      </c>
      <c r="AD481" s="229">
        <f t="shared" si="398"/>
        <v>0</v>
      </c>
      <c r="AE481" s="229">
        <f t="shared" si="398"/>
        <v>0</v>
      </c>
      <c r="AF481" s="229">
        <f t="shared" si="398"/>
        <v>0</v>
      </c>
      <c r="AG481" s="229">
        <f t="shared" si="398"/>
        <v>0</v>
      </c>
      <c r="AH481" s="229">
        <f t="shared" si="398"/>
        <v>0</v>
      </c>
      <c r="AI481" s="229">
        <f t="shared" si="398"/>
        <v>0</v>
      </c>
      <c r="AJ481" s="229">
        <f t="shared" si="398"/>
        <v>0</v>
      </c>
      <c r="AK481" s="229">
        <f t="shared" si="398"/>
        <v>0</v>
      </c>
      <c r="AL481" s="229">
        <f t="shared" si="398"/>
        <v>0</v>
      </c>
      <c r="AM481" s="229">
        <f t="shared" si="399"/>
        <v>0</v>
      </c>
      <c r="AN481" s="229">
        <f t="shared" si="399"/>
        <v>0</v>
      </c>
      <c r="AO481" s="229">
        <f t="shared" si="399"/>
        <v>0</v>
      </c>
      <c r="AP481" s="229">
        <f t="shared" si="399"/>
        <v>0</v>
      </c>
      <c r="AQ481" s="229">
        <f t="shared" si="399"/>
        <v>0</v>
      </c>
      <c r="AR481" s="229">
        <f t="shared" si="399"/>
        <v>0</v>
      </c>
      <c r="AS481" s="229">
        <f t="shared" si="399"/>
        <v>0</v>
      </c>
      <c r="AT481" s="229">
        <f t="shared" si="399"/>
        <v>0</v>
      </c>
      <c r="AU481" s="229">
        <f t="shared" si="399"/>
        <v>0</v>
      </c>
      <c r="AV481" s="229">
        <f t="shared" si="399"/>
        <v>0</v>
      </c>
      <c r="AW481" s="229">
        <f t="shared" si="399"/>
        <v>0</v>
      </c>
      <c r="AX481" s="229">
        <f t="shared" si="399"/>
        <v>0</v>
      </c>
      <c r="AY481" s="229">
        <f t="shared" si="399"/>
        <v>0</v>
      </c>
      <c r="AZ481" s="229">
        <f t="shared" si="399"/>
        <v>0</v>
      </c>
      <c r="BA481" s="229">
        <f t="shared" si="399"/>
        <v>0</v>
      </c>
      <c r="BB481" s="229">
        <f t="shared" si="399"/>
        <v>0</v>
      </c>
      <c r="BC481" s="229">
        <f t="shared" si="397"/>
        <v>0</v>
      </c>
      <c r="BD481" s="229">
        <f t="shared" si="397"/>
        <v>0</v>
      </c>
      <c r="BE481" s="229">
        <f t="shared" si="397"/>
        <v>0</v>
      </c>
      <c r="BF481" s="229">
        <f t="shared" si="397"/>
        <v>0</v>
      </c>
      <c r="BG481" s="229">
        <f t="shared" si="397"/>
        <v>0</v>
      </c>
      <c r="BH481" s="229">
        <f t="shared" si="397"/>
        <v>0</v>
      </c>
      <c r="BI481" s="229">
        <f t="shared" si="397"/>
        <v>0</v>
      </c>
      <c r="BJ481" s="229">
        <f t="shared" si="397"/>
        <v>0</v>
      </c>
      <c r="BK481" s="229">
        <f t="shared" si="397"/>
        <v>0</v>
      </c>
      <c r="BL481" s="229">
        <f t="shared" si="397"/>
        <v>0</v>
      </c>
      <c r="BM481" s="229">
        <f t="shared" si="397"/>
        <v>0</v>
      </c>
      <c r="BN481" s="229">
        <f t="shared" si="397"/>
        <v>0</v>
      </c>
      <c r="BO481" s="229">
        <f t="shared" si="395"/>
        <v>0</v>
      </c>
      <c r="BP481" s="229">
        <f t="shared" si="395"/>
        <v>0</v>
      </c>
      <c r="BQ481" s="229">
        <f t="shared" si="395"/>
        <v>0</v>
      </c>
      <c r="BR481" s="229">
        <f t="shared" si="395"/>
        <v>0</v>
      </c>
      <c r="BS481" s="229">
        <f t="shared" si="395"/>
        <v>0</v>
      </c>
      <c r="BT481" s="229">
        <f t="shared" si="395"/>
        <v>0</v>
      </c>
      <c r="BU481" s="229">
        <f t="shared" si="395"/>
        <v>0</v>
      </c>
      <c r="BV481" s="229">
        <f t="shared" si="395"/>
        <v>0</v>
      </c>
      <c r="BW481" s="229">
        <f t="shared" si="395"/>
        <v>0</v>
      </c>
      <c r="BX481" s="229">
        <f t="shared" si="395"/>
        <v>0</v>
      </c>
      <c r="BY481" s="229">
        <f t="shared" si="395"/>
        <v>0</v>
      </c>
      <c r="BZ481" s="229">
        <f t="shared" si="395"/>
        <v>0</v>
      </c>
    </row>
    <row r="482" spans="1:78" x14ac:dyDescent="0.2">
      <c r="A482" s="7" t="str">
        <f t="shared" si="388"/>
        <v>Roll-in 3</v>
      </c>
      <c r="B482" s="7">
        <f t="shared" si="389"/>
        <v>2020</v>
      </c>
      <c r="C482" s="7">
        <f t="shared" si="394"/>
        <v>15</v>
      </c>
      <c r="D482" s="165">
        <f t="shared" si="392"/>
        <v>43921</v>
      </c>
      <c r="E482" s="68">
        <f>BonusDep!K20*BonusDep!L20</f>
        <v>0</v>
      </c>
      <c r="F482" s="77"/>
      <c r="G482" s="229">
        <f t="shared" si="393"/>
        <v>0</v>
      </c>
      <c r="H482" s="229">
        <f t="shared" si="393"/>
        <v>0</v>
      </c>
      <c r="I482" s="229">
        <f t="shared" si="393"/>
        <v>0</v>
      </c>
      <c r="J482" s="229">
        <f t="shared" si="393"/>
        <v>0</v>
      </c>
      <c r="K482" s="229">
        <f t="shared" si="393"/>
        <v>0</v>
      </c>
      <c r="L482" s="229">
        <f t="shared" si="393"/>
        <v>0</v>
      </c>
      <c r="M482" s="229">
        <f t="shared" si="393"/>
        <v>0</v>
      </c>
      <c r="N482" s="229">
        <f t="shared" si="393"/>
        <v>0</v>
      </c>
      <c r="O482" s="229">
        <f t="shared" si="393"/>
        <v>0</v>
      </c>
      <c r="P482" s="229">
        <f t="shared" si="393"/>
        <v>0</v>
      </c>
      <c r="Q482" s="229">
        <f t="shared" si="393"/>
        <v>0</v>
      </c>
      <c r="R482" s="229">
        <f t="shared" si="393"/>
        <v>0</v>
      </c>
      <c r="S482" s="229">
        <f t="shared" si="393"/>
        <v>0</v>
      </c>
      <c r="T482" s="229">
        <f t="shared" si="393"/>
        <v>0</v>
      </c>
      <c r="U482" s="229">
        <f t="shared" si="393"/>
        <v>0</v>
      </c>
      <c r="V482" s="229">
        <f t="shared" si="393"/>
        <v>0</v>
      </c>
      <c r="W482" s="229">
        <f t="shared" si="398"/>
        <v>0</v>
      </c>
      <c r="X482" s="229">
        <f t="shared" si="398"/>
        <v>0</v>
      </c>
      <c r="Y482" s="229">
        <f t="shared" si="398"/>
        <v>0</v>
      </c>
      <c r="Z482" s="229">
        <f t="shared" si="398"/>
        <v>0</v>
      </c>
      <c r="AA482" s="229">
        <f t="shared" si="398"/>
        <v>0</v>
      </c>
      <c r="AB482" s="229">
        <f t="shared" si="398"/>
        <v>0</v>
      </c>
      <c r="AC482" s="229">
        <f t="shared" si="398"/>
        <v>0</v>
      </c>
      <c r="AD482" s="229">
        <f t="shared" si="398"/>
        <v>0</v>
      </c>
      <c r="AE482" s="229">
        <f t="shared" si="398"/>
        <v>0</v>
      </c>
      <c r="AF482" s="229">
        <f t="shared" si="398"/>
        <v>0</v>
      </c>
      <c r="AG482" s="229">
        <f t="shared" si="398"/>
        <v>0</v>
      </c>
      <c r="AH482" s="229">
        <f t="shared" si="398"/>
        <v>0</v>
      </c>
      <c r="AI482" s="229">
        <f t="shared" si="398"/>
        <v>0</v>
      </c>
      <c r="AJ482" s="229">
        <f t="shared" si="398"/>
        <v>0</v>
      </c>
      <c r="AK482" s="229">
        <f t="shared" si="398"/>
        <v>0</v>
      </c>
      <c r="AL482" s="229">
        <f t="shared" si="398"/>
        <v>0</v>
      </c>
      <c r="AM482" s="229">
        <f t="shared" si="399"/>
        <v>0</v>
      </c>
      <c r="AN482" s="229">
        <f t="shared" si="399"/>
        <v>0</v>
      </c>
      <c r="AO482" s="229">
        <f t="shared" si="399"/>
        <v>0</v>
      </c>
      <c r="AP482" s="229">
        <f t="shared" si="399"/>
        <v>0</v>
      </c>
      <c r="AQ482" s="229">
        <f t="shared" si="399"/>
        <v>0</v>
      </c>
      <c r="AR482" s="229">
        <f t="shared" si="399"/>
        <v>0</v>
      </c>
      <c r="AS482" s="229">
        <f t="shared" si="399"/>
        <v>0</v>
      </c>
      <c r="AT482" s="229">
        <f t="shared" si="399"/>
        <v>0</v>
      </c>
      <c r="AU482" s="229">
        <f t="shared" si="399"/>
        <v>0</v>
      </c>
      <c r="AV482" s="229">
        <f t="shared" si="399"/>
        <v>0</v>
      </c>
      <c r="AW482" s="229">
        <f t="shared" si="399"/>
        <v>0</v>
      </c>
      <c r="AX482" s="229">
        <f t="shared" si="399"/>
        <v>0</v>
      </c>
      <c r="AY482" s="229">
        <f t="shared" si="399"/>
        <v>0</v>
      </c>
      <c r="AZ482" s="229">
        <f t="shared" si="399"/>
        <v>0</v>
      </c>
      <c r="BA482" s="229">
        <f t="shared" si="399"/>
        <v>0</v>
      </c>
      <c r="BB482" s="229">
        <f t="shared" si="399"/>
        <v>0</v>
      </c>
      <c r="BC482" s="229">
        <f t="shared" si="397"/>
        <v>0</v>
      </c>
      <c r="BD482" s="229">
        <f t="shared" si="397"/>
        <v>0</v>
      </c>
      <c r="BE482" s="229">
        <f t="shared" si="397"/>
        <v>0</v>
      </c>
      <c r="BF482" s="229">
        <f t="shared" si="397"/>
        <v>0</v>
      </c>
      <c r="BG482" s="229">
        <f t="shared" si="397"/>
        <v>0</v>
      </c>
      <c r="BH482" s="229">
        <f t="shared" si="397"/>
        <v>0</v>
      </c>
      <c r="BI482" s="229">
        <f t="shared" si="397"/>
        <v>0</v>
      </c>
      <c r="BJ482" s="229">
        <f t="shared" si="397"/>
        <v>0</v>
      </c>
      <c r="BK482" s="229">
        <f t="shared" si="397"/>
        <v>0</v>
      </c>
      <c r="BL482" s="229">
        <f t="shared" si="397"/>
        <v>0</v>
      </c>
      <c r="BM482" s="229">
        <f t="shared" si="397"/>
        <v>0</v>
      </c>
      <c r="BN482" s="229">
        <f t="shared" si="397"/>
        <v>0</v>
      </c>
      <c r="BO482" s="229">
        <f t="shared" si="395"/>
        <v>0</v>
      </c>
      <c r="BP482" s="229">
        <f t="shared" si="395"/>
        <v>0</v>
      </c>
      <c r="BQ482" s="229">
        <f t="shared" si="395"/>
        <v>0</v>
      </c>
      <c r="BR482" s="229">
        <f t="shared" si="395"/>
        <v>0</v>
      </c>
      <c r="BS482" s="229">
        <f t="shared" si="395"/>
        <v>0</v>
      </c>
      <c r="BT482" s="229">
        <f t="shared" si="395"/>
        <v>0</v>
      </c>
      <c r="BU482" s="229">
        <f t="shared" si="395"/>
        <v>0</v>
      </c>
      <c r="BV482" s="229">
        <f t="shared" si="395"/>
        <v>0</v>
      </c>
      <c r="BW482" s="229">
        <f t="shared" si="395"/>
        <v>0</v>
      </c>
      <c r="BX482" s="229">
        <f t="shared" si="395"/>
        <v>0</v>
      </c>
      <c r="BY482" s="229">
        <f t="shared" si="395"/>
        <v>0</v>
      </c>
      <c r="BZ482" s="229">
        <f t="shared" si="395"/>
        <v>0</v>
      </c>
    </row>
    <row r="483" spans="1:78" x14ac:dyDescent="0.2">
      <c r="A483" s="7" t="str">
        <f t="shared" si="388"/>
        <v>Roll-in 3</v>
      </c>
      <c r="B483" s="7">
        <f t="shared" si="389"/>
        <v>2020</v>
      </c>
      <c r="C483" s="7">
        <f t="shared" si="394"/>
        <v>16</v>
      </c>
      <c r="D483" s="165">
        <f t="shared" si="392"/>
        <v>43951</v>
      </c>
      <c r="E483" s="68">
        <f>BonusDep!K21*BonusDep!L21</f>
        <v>0</v>
      </c>
      <c r="F483" s="77"/>
      <c r="G483" s="229">
        <f t="shared" si="393"/>
        <v>0</v>
      </c>
      <c r="H483" s="229">
        <f t="shared" si="393"/>
        <v>0</v>
      </c>
      <c r="I483" s="229">
        <f t="shared" si="393"/>
        <v>0</v>
      </c>
      <c r="J483" s="229">
        <f t="shared" si="393"/>
        <v>0</v>
      </c>
      <c r="K483" s="229">
        <f t="shared" si="393"/>
        <v>0</v>
      </c>
      <c r="L483" s="229">
        <f t="shared" si="393"/>
        <v>0</v>
      </c>
      <c r="M483" s="229">
        <f t="shared" si="393"/>
        <v>0</v>
      </c>
      <c r="N483" s="229">
        <f t="shared" si="393"/>
        <v>0</v>
      </c>
      <c r="O483" s="229">
        <f t="shared" si="393"/>
        <v>0</v>
      </c>
      <c r="P483" s="229">
        <f t="shared" si="393"/>
        <v>0</v>
      </c>
      <c r="Q483" s="229">
        <f t="shared" si="393"/>
        <v>0</v>
      </c>
      <c r="R483" s="229">
        <f t="shared" si="393"/>
        <v>0</v>
      </c>
      <c r="S483" s="229">
        <f t="shared" si="393"/>
        <v>0</v>
      </c>
      <c r="T483" s="229">
        <f t="shared" si="393"/>
        <v>0</v>
      </c>
      <c r="U483" s="229">
        <f t="shared" si="393"/>
        <v>0</v>
      </c>
      <c r="V483" s="229">
        <f t="shared" si="393"/>
        <v>0</v>
      </c>
      <c r="W483" s="229">
        <f t="shared" si="398"/>
        <v>0</v>
      </c>
      <c r="X483" s="229">
        <f t="shared" si="398"/>
        <v>0</v>
      </c>
      <c r="Y483" s="229">
        <f t="shared" si="398"/>
        <v>0</v>
      </c>
      <c r="Z483" s="229">
        <f t="shared" si="398"/>
        <v>0</v>
      </c>
      <c r="AA483" s="229">
        <f t="shared" si="398"/>
        <v>0</v>
      </c>
      <c r="AB483" s="229">
        <f t="shared" si="398"/>
        <v>0</v>
      </c>
      <c r="AC483" s="229">
        <f t="shared" si="398"/>
        <v>0</v>
      </c>
      <c r="AD483" s="229">
        <f t="shared" si="398"/>
        <v>0</v>
      </c>
      <c r="AE483" s="229">
        <f t="shared" si="398"/>
        <v>0</v>
      </c>
      <c r="AF483" s="229">
        <f t="shared" si="398"/>
        <v>0</v>
      </c>
      <c r="AG483" s="229">
        <f t="shared" si="398"/>
        <v>0</v>
      </c>
      <c r="AH483" s="229">
        <f t="shared" si="398"/>
        <v>0</v>
      </c>
      <c r="AI483" s="229">
        <f t="shared" si="398"/>
        <v>0</v>
      </c>
      <c r="AJ483" s="229">
        <f t="shared" si="398"/>
        <v>0</v>
      </c>
      <c r="AK483" s="229">
        <f t="shared" si="398"/>
        <v>0</v>
      </c>
      <c r="AL483" s="229">
        <f t="shared" si="398"/>
        <v>0</v>
      </c>
      <c r="AM483" s="229">
        <f t="shared" si="399"/>
        <v>0</v>
      </c>
      <c r="AN483" s="229">
        <f t="shared" si="399"/>
        <v>0</v>
      </c>
      <c r="AO483" s="229">
        <f t="shared" si="399"/>
        <v>0</v>
      </c>
      <c r="AP483" s="229">
        <f t="shared" si="399"/>
        <v>0</v>
      </c>
      <c r="AQ483" s="229">
        <f t="shared" si="399"/>
        <v>0</v>
      </c>
      <c r="AR483" s="229">
        <f t="shared" si="399"/>
        <v>0</v>
      </c>
      <c r="AS483" s="229">
        <f t="shared" si="399"/>
        <v>0</v>
      </c>
      <c r="AT483" s="229">
        <f t="shared" si="399"/>
        <v>0</v>
      </c>
      <c r="AU483" s="229">
        <f t="shared" si="399"/>
        <v>0</v>
      </c>
      <c r="AV483" s="229">
        <f t="shared" si="399"/>
        <v>0</v>
      </c>
      <c r="AW483" s="229">
        <f t="shared" si="399"/>
        <v>0</v>
      </c>
      <c r="AX483" s="229">
        <f t="shared" si="399"/>
        <v>0</v>
      </c>
      <c r="AY483" s="229">
        <f t="shared" si="399"/>
        <v>0</v>
      </c>
      <c r="AZ483" s="229">
        <f t="shared" si="399"/>
        <v>0</v>
      </c>
      <c r="BA483" s="229">
        <f t="shared" si="399"/>
        <v>0</v>
      </c>
      <c r="BB483" s="229">
        <f t="shared" si="399"/>
        <v>0</v>
      </c>
      <c r="BC483" s="229">
        <f t="shared" si="397"/>
        <v>0</v>
      </c>
      <c r="BD483" s="229">
        <f t="shared" si="397"/>
        <v>0</v>
      </c>
      <c r="BE483" s="229">
        <f t="shared" si="397"/>
        <v>0</v>
      </c>
      <c r="BF483" s="229">
        <f t="shared" si="397"/>
        <v>0</v>
      </c>
      <c r="BG483" s="229">
        <f t="shared" si="397"/>
        <v>0</v>
      </c>
      <c r="BH483" s="229">
        <f t="shared" si="397"/>
        <v>0</v>
      </c>
      <c r="BI483" s="229">
        <f t="shared" si="397"/>
        <v>0</v>
      </c>
      <c r="BJ483" s="229">
        <f t="shared" si="397"/>
        <v>0</v>
      </c>
      <c r="BK483" s="229">
        <f t="shared" si="397"/>
        <v>0</v>
      </c>
      <c r="BL483" s="229">
        <f t="shared" si="397"/>
        <v>0</v>
      </c>
      <c r="BM483" s="229">
        <f t="shared" si="397"/>
        <v>0</v>
      </c>
      <c r="BN483" s="229">
        <f t="shared" si="397"/>
        <v>0</v>
      </c>
      <c r="BO483" s="229">
        <f t="shared" si="395"/>
        <v>0</v>
      </c>
      <c r="BP483" s="229">
        <f t="shared" si="395"/>
        <v>0</v>
      </c>
      <c r="BQ483" s="229">
        <f t="shared" si="395"/>
        <v>0</v>
      </c>
      <c r="BR483" s="229">
        <f t="shared" si="395"/>
        <v>0</v>
      </c>
      <c r="BS483" s="229">
        <f t="shared" si="395"/>
        <v>0</v>
      </c>
      <c r="BT483" s="229">
        <f t="shared" si="395"/>
        <v>0</v>
      </c>
      <c r="BU483" s="229">
        <f t="shared" si="395"/>
        <v>0</v>
      </c>
      <c r="BV483" s="229">
        <f t="shared" si="395"/>
        <v>0</v>
      </c>
      <c r="BW483" s="229">
        <f t="shared" si="395"/>
        <v>0</v>
      </c>
      <c r="BX483" s="229">
        <f t="shared" si="395"/>
        <v>0</v>
      </c>
      <c r="BY483" s="229">
        <f t="shared" si="395"/>
        <v>0</v>
      </c>
      <c r="BZ483" s="229">
        <f t="shared" si="395"/>
        <v>0</v>
      </c>
    </row>
    <row r="484" spans="1:78" x14ac:dyDescent="0.2">
      <c r="A484" s="7" t="str">
        <f t="shared" si="388"/>
        <v>Roll-in 3</v>
      </c>
      <c r="B484" s="7">
        <f t="shared" si="389"/>
        <v>2020</v>
      </c>
      <c r="C484" s="7">
        <f t="shared" si="394"/>
        <v>17</v>
      </c>
      <c r="D484" s="165">
        <f t="shared" si="392"/>
        <v>43982</v>
      </c>
      <c r="E484" s="68">
        <f>BonusDep!K22*BonusDep!L22</f>
        <v>0</v>
      </c>
      <c r="F484" s="77"/>
      <c r="G484" s="229">
        <f t="shared" si="393"/>
        <v>0</v>
      </c>
      <c r="H484" s="229">
        <f t="shared" si="393"/>
        <v>0</v>
      </c>
      <c r="I484" s="229">
        <f t="shared" si="393"/>
        <v>0</v>
      </c>
      <c r="J484" s="229">
        <f t="shared" si="393"/>
        <v>0</v>
      </c>
      <c r="K484" s="229">
        <f t="shared" si="393"/>
        <v>0</v>
      </c>
      <c r="L484" s="229">
        <f t="shared" si="393"/>
        <v>0</v>
      </c>
      <c r="M484" s="229">
        <f t="shared" si="393"/>
        <v>0</v>
      </c>
      <c r="N484" s="229">
        <f t="shared" si="393"/>
        <v>0</v>
      </c>
      <c r="O484" s="229">
        <f t="shared" si="393"/>
        <v>0</v>
      </c>
      <c r="P484" s="229">
        <f t="shared" si="393"/>
        <v>0</v>
      </c>
      <c r="Q484" s="229">
        <f t="shared" si="393"/>
        <v>0</v>
      </c>
      <c r="R484" s="229">
        <f t="shared" si="393"/>
        <v>0</v>
      </c>
      <c r="S484" s="229">
        <f t="shared" si="393"/>
        <v>0</v>
      </c>
      <c r="T484" s="229">
        <f t="shared" si="393"/>
        <v>0</v>
      </c>
      <c r="U484" s="229">
        <f t="shared" si="393"/>
        <v>0</v>
      </c>
      <c r="V484" s="229">
        <f t="shared" si="393"/>
        <v>0</v>
      </c>
      <c r="W484" s="229">
        <f t="shared" si="398"/>
        <v>0</v>
      </c>
      <c r="X484" s="229">
        <f t="shared" si="398"/>
        <v>0</v>
      </c>
      <c r="Y484" s="229">
        <f t="shared" si="398"/>
        <v>0</v>
      </c>
      <c r="Z484" s="229">
        <f t="shared" si="398"/>
        <v>0</v>
      </c>
      <c r="AA484" s="229">
        <f t="shared" si="398"/>
        <v>0</v>
      </c>
      <c r="AB484" s="229">
        <f t="shared" si="398"/>
        <v>0</v>
      </c>
      <c r="AC484" s="229">
        <f t="shared" si="398"/>
        <v>0</v>
      </c>
      <c r="AD484" s="229">
        <f t="shared" si="398"/>
        <v>0</v>
      </c>
      <c r="AE484" s="229">
        <f t="shared" si="398"/>
        <v>0</v>
      </c>
      <c r="AF484" s="229">
        <f t="shared" si="398"/>
        <v>0</v>
      </c>
      <c r="AG484" s="229">
        <f t="shared" si="398"/>
        <v>0</v>
      </c>
      <c r="AH484" s="229">
        <f t="shared" si="398"/>
        <v>0</v>
      </c>
      <c r="AI484" s="229">
        <f t="shared" si="398"/>
        <v>0</v>
      </c>
      <c r="AJ484" s="229">
        <f t="shared" si="398"/>
        <v>0</v>
      </c>
      <c r="AK484" s="229">
        <f t="shared" si="398"/>
        <v>0</v>
      </c>
      <c r="AL484" s="229">
        <f t="shared" si="398"/>
        <v>0</v>
      </c>
      <c r="AM484" s="229">
        <f t="shared" si="399"/>
        <v>0</v>
      </c>
      <c r="AN484" s="229">
        <f t="shared" si="399"/>
        <v>0</v>
      </c>
      <c r="AO484" s="229">
        <f t="shared" si="399"/>
        <v>0</v>
      </c>
      <c r="AP484" s="229">
        <f t="shared" si="399"/>
        <v>0</v>
      </c>
      <c r="AQ484" s="229">
        <f t="shared" si="399"/>
        <v>0</v>
      </c>
      <c r="AR484" s="229">
        <f t="shared" si="399"/>
        <v>0</v>
      </c>
      <c r="AS484" s="229">
        <f t="shared" si="399"/>
        <v>0</v>
      </c>
      <c r="AT484" s="229">
        <f t="shared" si="399"/>
        <v>0</v>
      </c>
      <c r="AU484" s="229">
        <f t="shared" si="399"/>
        <v>0</v>
      </c>
      <c r="AV484" s="229">
        <f t="shared" si="399"/>
        <v>0</v>
      </c>
      <c r="AW484" s="229">
        <f t="shared" si="399"/>
        <v>0</v>
      </c>
      <c r="AX484" s="229">
        <f t="shared" si="399"/>
        <v>0</v>
      </c>
      <c r="AY484" s="229">
        <f t="shared" si="399"/>
        <v>0</v>
      </c>
      <c r="AZ484" s="229">
        <f t="shared" si="399"/>
        <v>0</v>
      </c>
      <c r="BA484" s="229">
        <f t="shared" si="399"/>
        <v>0</v>
      </c>
      <c r="BB484" s="229">
        <f t="shared" si="399"/>
        <v>0</v>
      </c>
      <c r="BC484" s="229">
        <f t="shared" si="397"/>
        <v>0</v>
      </c>
      <c r="BD484" s="229">
        <f t="shared" si="397"/>
        <v>0</v>
      </c>
      <c r="BE484" s="229">
        <f t="shared" si="397"/>
        <v>0</v>
      </c>
      <c r="BF484" s="229">
        <f t="shared" si="397"/>
        <v>0</v>
      </c>
      <c r="BG484" s="229">
        <f t="shared" si="397"/>
        <v>0</v>
      </c>
      <c r="BH484" s="229">
        <f t="shared" si="397"/>
        <v>0</v>
      </c>
      <c r="BI484" s="229">
        <f t="shared" si="397"/>
        <v>0</v>
      </c>
      <c r="BJ484" s="229">
        <f t="shared" si="397"/>
        <v>0</v>
      </c>
      <c r="BK484" s="229">
        <f t="shared" si="397"/>
        <v>0</v>
      </c>
      <c r="BL484" s="229">
        <f t="shared" si="397"/>
        <v>0</v>
      </c>
      <c r="BM484" s="229">
        <f t="shared" si="397"/>
        <v>0</v>
      </c>
      <c r="BN484" s="229">
        <f t="shared" si="397"/>
        <v>0</v>
      </c>
      <c r="BO484" s="229">
        <f t="shared" si="395"/>
        <v>0</v>
      </c>
      <c r="BP484" s="229">
        <f t="shared" si="395"/>
        <v>0</v>
      </c>
      <c r="BQ484" s="229">
        <f t="shared" si="395"/>
        <v>0</v>
      </c>
      <c r="BR484" s="229">
        <f t="shared" si="395"/>
        <v>0</v>
      </c>
      <c r="BS484" s="229">
        <f t="shared" si="395"/>
        <v>0</v>
      </c>
      <c r="BT484" s="229">
        <f t="shared" si="395"/>
        <v>0</v>
      </c>
      <c r="BU484" s="229">
        <f t="shared" si="395"/>
        <v>0</v>
      </c>
      <c r="BV484" s="229">
        <f t="shared" si="395"/>
        <v>0</v>
      </c>
      <c r="BW484" s="229">
        <f t="shared" si="395"/>
        <v>0</v>
      </c>
      <c r="BX484" s="229">
        <f t="shared" si="395"/>
        <v>0</v>
      </c>
      <c r="BY484" s="229">
        <f t="shared" si="395"/>
        <v>0</v>
      </c>
      <c r="BZ484" s="229">
        <f t="shared" si="395"/>
        <v>0</v>
      </c>
    </row>
    <row r="485" spans="1:78" x14ac:dyDescent="0.2">
      <c r="A485" s="7" t="str">
        <f t="shared" si="388"/>
        <v>Roll-in 3</v>
      </c>
      <c r="B485" s="7">
        <f t="shared" si="389"/>
        <v>2020</v>
      </c>
      <c r="C485" s="7">
        <f t="shared" si="394"/>
        <v>18</v>
      </c>
      <c r="D485" s="165">
        <f t="shared" si="392"/>
        <v>44012</v>
      </c>
      <c r="E485" s="68">
        <f>BonusDep!K23*BonusDep!L23</f>
        <v>0</v>
      </c>
      <c r="F485" s="77"/>
      <c r="G485" s="229">
        <f t="shared" si="393"/>
        <v>0</v>
      </c>
      <c r="H485" s="229">
        <f t="shared" si="393"/>
        <v>0</v>
      </c>
      <c r="I485" s="229">
        <f t="shared" si="393"/>
        <v>0</v>
      </c>
      <c r="J485" s="229">
        <f t="shared" si="393"/>
        <v>0</v>
      </c>
      <c r="K485" s="229">
        <f t="shared" si="393"/>
        <v>0</v>
      </c>
      <c r="L485" s="229">
        <f t="shared" si="393"/>
        <v>0</v>
      </c>
      <c r="M485" s="229">
        <f t="shared" si="393"/>
        <v>0</v>
      </c>
      <c r="N485" s="229">
        <f t="shared" si="393"/>
        <v>0</v>
      </c>
      <c r="O485" s="229">
        <f t="shared" si="393"/>
        <v>0</v>
      </c>
      <c r="P485" s="229">
        <f t="shared" si="393"/>
        <v>0</v>
      </c>
      <c r="Q485" s="229">
        <f t="shared" si="393"/>
        <v>0</v>
      </c>
      <c r="R485" s="229">
        <f t="shared" si="393"/>
        <v>0</v>
      </c>
      <c r="S485" s="229">
        <f t="shared" si="393"/>
        <v>0</v>
      </c>
      <c r="T485" s="229">
        <f t="shared" si="393"/>
        <v>0</v>
      </c>
      <c r="U485" s="229">
        <f t="shared" si="393"/>
        <v>0</v>
      </c>
      <c r="V485" s="229">
        <f t="shared" si="393"/>
        <v>0</v>
      </c>
      <c r="W485" s="229">
        <f t="shared" si="398"/>
        <v>0</v>
      </c>
      <c r="X485" s="229">
        <f t="shared" si="398"/>
        <v>0</v>
      </c>
      <c r="Y485" s="229">
        <f t="shared" si="398"/>
        <v>0</v>
      </c>
      <c r="Z485" s="229">
        <f t="shared" si="398"/>
        <v>0</v>
      </c>
      <c r="AA485" s="229">
        <f t="shared" si="398"/>
        <v>0</v>
      </c>
      <c r="AB485" s="229">
        <f t="shared" si="398"/>
        <v>0</v>
      </c>
      <c r="AC485" s="229">
        <f t="shared" si="398"/>
        <v>0</v>
      </c>
      <c r="AD485" s="229">
        <f t="shared" si="398"/>
        <v>0</v>
      </c>
      <c r="AE485" s="229">
        <f t="shared" si="398"/>
        <v>0</v>
      </c>
      <c r="AF485" s="229">
        <f t="shared" si="398"/>
        <v>0</v>
      </c>
      <c r="AG485" s="229">
        <f t="shared" si="398"/>
        <v>0</v>
      </c>
      <c r="AH485" s="229">
        <f t="shared" si="398"/>
        <v>0</v>
      </c>
      <c r="AI485" s="229">
        <f t="shared" si="398"/>
        <v>0</v>
      </c>
      <c r="AJ485" s="229">
        <f t="shared" si="398"/>
        <v>0</v>
      </c>
      <c r="AK485" s="229">
        <f t="shared" si="398"/>
        <v>0</v>
      </c>
      <c r="AL485" s="229">
        <f t="shared" si="398"/>
        <v>0</v>
      </c>
      <c r="AM485" s="229">
        <f t="shared" si="399"/>
        <v>0</v>
      </c>
      <c r="AN485" s="229">
        <f t="shared" si="399"/>
        <v>0</v>
      </c>
      <c r="AO485" s="229">
        <f t="shared" si="399"/>
        <v>0</v>
      </c>
      <c r="AP485" s="229">
        <f t="shared" si="399"/>
        <v>0</v>
      </c>
      <c r="AQ485" s="229">
        <f t="shared" si="399"/>
        <v>0</v>
      </c>
      <c r="AR485" s="229">
        <f t="shared" si="399"/>
        <v>0</v>
      </c>
      <c r="AS485" s="229">
        <f t="shared" si="399"/>
        <v>0</v>
      </c>
      <c r="AT485" s="229">
        <f t="shared" si="399"/>
        <v>0</v>
      </c>
      <c r="AU485" s="229">
        <f t="shared" si="399"/>
        <v>0</v>
      </c>
      <c r="AV485" s="229">
        <f t="shared" si="399"/>
        <v>0</v>
      </c>
      <c r="AW485" s="229">
        <f t="shared" si="399"/>
        <v>0</v>
      </c>
      <c r="AX485" s="229">
        <f t="shared" si="399"/>
        <v>0</v>
      </c>
      <c r="AY485" s="229">
        <f t="shared" si="399"/>
        <v>0</v>
      </c>
      <c r="AZ485" s="229">
        <f t="shared" si="399"/>
        <v>0</v>
      </c>
      <c r="BA485" s="229">
        <f t="shared" si="399"/>
        <v>0</v>
      </c>
      <c r="BB485" s="229">
        <f t="shared" si="399"/>
        <v>0</v>
      </c>
      <c r="BC485" s="229">
        <f t="shared" si="397"/>
        <v>0</v>
      </c>
      <c r="BD485" s="229">
        <f t="shared" si="397"/>
        <v>0</v>
      </c>
      <c r="BE485" s="229">
        <f t="shared" si="397"/>
        <v>0</v>
      </c>
      <c r="BF485" s="229">
        <f t="shared" si="397"/>
        <v>0</v>
      </c>
      <c r="BG485" s="229">
        <f t="shared" si="397"/>
        <v>0</v>
      </c>
      <c r="BH485" s="229">
        <f t="shared" si="397"/>
        <v>0</v>
      </c>
      <c r="BI485" s="229">
        <f t="shared" si="397"/>
        <v>0</v>
      </c>
      <c r="BJ485" s="229">
        <f t="shared" si="397"/>
        <v>0</v>
      </c>
      <c r="BK485" s="229">
        <f t="shared" si="397"/>
        <v>0</v>
      </c>
      <c r="BL485" s="229">
        <f t="shared" si="397"/>
        <v>0</v>
      </c>
      <c r="BM485" s="229">
        <f t="shared" si="397"/>
        <v>0</v>
      </c>
      <c r="BN485" s="229">
        <f t="shared" si="397"/>
        <v>0</v>
      </c>
      <c r="BO485" s="229">
        <f t="shared" si="395"/>
        <v>0</v>
      </c>
      <c r="BP485" s="229">
        <f t="shared" si="395"/>
        <v>0</v>
      </c>
      <c r="BQ485" s="229">
        <f t="shared" si="395"/>
        <v>0</v>
      </c>
      <c r="BR485" s="229">
        <f t="shared" si="395"/>
        <v>0</v>
      </c>
      <c r="BS485" s="229">
        <f t="shared" si="395"/>
        <v>0</v>
      </c>
      <c r="BT485" s="229">
        <f t="shared" si="395"/>
        <v>0</v>
      </c>
      <c r="BU485" s="229">
        <f t="shared" si="395"/>
        <v>0</v>
      </c>
      <c r="BV485" s="229">
        <f t="shared" si="395"/>
        <v>0</v>
      </c>
      <c r="BW485" s="229">
        <f t="shared" si="395"/>
        <v>0</v>
      </c>
      <c r="BX485" s="229">
        <f t="shared" si="395"/>
        <v>0</v>
      </c>
      <c r="BY485" s="229">
        <f t="shared" si="395"/>
        <v>0</v>
      </c>
      <c r="BZ485" s="229">
        <f t="shared" si="395"/>
        <v>0</v>
      </c>
    </row>
    <row r="486" spans="1:78" x14ac:dyDescent="0.2">
      <c r="A486" s="7" t="str">
        <f t="shared" si="388"/>
        <v>Roll-in 3</v>
      </c>
      <c r="B486" s="7">
        <f t="shared" si="389"/>
        <v>2020</v>
      </c>
      <c r="C486" s="7">
        <f t="shared" si="394"/>
        <v>19</v>
      </c>
      <c r="D486" s="165">
        <f t="shared" si="392"/>
        <v>44043</v>
      </c>
      <c r="E486" s="68">
        <f>BonusDep!K24*BonusDep!L24</f>
        <v>0</v>
      </c>
      <c r="F486" s="77"/>
      <c r="G486" s="229">
        <f t="shared" si="393"/>
        <v>0</v>
      </c>
      <c r="H486" s="229">
        <f t="shared" si="393"/>
        <v>0</v>
      </c>
      <c r="I486" s="229">
        <f t="shared" si="393"/>
        <v>0</v>
      </c>
      <c r="J486" s="229">
        <f t="shared" si="393"/>
        <v>0</v>
      </c>
      <c r="K486" s="229">
        <f t="shared" si="393"/>
        <v>0</v>
      </c>
      <c r="L486" s="229">
        <f t="shared" si="393"/>
        <v>0</v>
      </c>
      <c r="M486" s="229">
        <f t="shared" si="393"/>
        <v>0</v>
      </c>
      <c r="N486" s="229">
        <f t="shared" si="393"/>
        <v>0</v>
      </c>
      <c r="O486" s="229">
        <f t="shared" si="393"/>
        <v>0</v>
      </c>
      <c r="P486" s="229">
        <f t="shared" si="393"/>
        <v>0</v>
      </c>
      <c r="Q486" s="229">
        <f t="shared" si="393"/>
        <v>0</v>
      </c>
      <c r="R486" s="229">
        <f t="shared" si="393"/>
        <v>0</v>
      </c>
      <c r="S486" s="229">
        <f t="shared" si="393"/>
        <v>0</v>
      </c>
      <c r="T486" s="229">
        <f t="shared" si="393"/>
        <v>0</v>
      </c>
      <c r="U486" s="229">
        <f t="shared" si="393"/>
        <v>0</v>
      </c>
      <c r="V486" s="229">
        <f t="shared" si="393"/>
        <v>0</v>
      </c>
      <c r="W486" s="229">
        <f t="shared" si="398"/>
        <v>0</v>
      </c>
      <c r="X486" s="229">
        <f t="shared" si="398"/>
        <v>0</v>
      </c>
      <c r="Y486" s="229">
        <f t="shared" si="398"/>
        <v>0</v>
      </c>
      <c r="Z486" s="229">
        <f t="shared" si="398"/>
        <v>0</v>
      </c>
      <c r="AA486" s="229">
        <f t="shared" si="398"/>
        <v>0</v>
      </c>
      <c r="AB486" s="229">
        <f t="shared" si="398"/>
        <v>0</v>
      </c>
      <c r="AC486" s="229">
        <f t="shared" si="398"/>
        <v>0</v>
      </c>
      <c r="AD486" s="229">
        <f t="shared" si="398"/>
        <v>0</v>
      </c>
      <c r="AE486" s="229">
        <f t="shared" si="398"/>
        <v>0</v>
      </c>
      <c r="AF486" s="229">
        <f t="shared" si="398"/>
        <v>0</v>
      </c>
      <c r="AG486" s="229">
        <f t="shared" si="398"/>
        <v>0</v>
      </c>
      <c r="AH486" s="229">
        <f t="shared" si="398"/>
        <v>0</v>
      </c>
      <c r="AI486" s="229">
        <f t="shared" si="398"/>
        <v>0</v>
      </c>
      <c r="AJ486" s="229">
        <f t="shared" si="398"/>
        <v>0</v>
      </c>
      <c r="AK486" s="229">
        <f t="shared" si="398"/>
        <v>0</v>
      </c>
      <c r="AL486" s="229">
        <f t="shared" si="398"/>
        <v>0</v>
      </c>
      <c r="AM486" s="229">
        <f t="shared" si="399"/>
        <v>0</v>
      </c>
      <c r="AN486" s="229">
        <f t="shared" si="399"/>
        <v>0</v>
      </c>
      <c r="AO486" s="229">
        <f t="shared" si="399"/>
        <v>0</v>
      </c>
      <c r="AP486" s="229">
        <f t="shared" si="399"/>
        <v>0</v>
      </c>
      <c r="AQ486" s="229">
        <f t="shared" si="399"/>
        <v>0</v>
      </c>
      <c r="AR486" s="229">
        <f t="shared" si="399"/>
        <v>0</v>
      </c>
      <c r="AS486" s="229">
        <f t="shared" si="399"/>
        <v>0</v>
      </c>
      <c r="AT486" s="229">
        <f t="shared" si="399"/>
        <v>0</v>
      </c>
      <c r="AU486" s="229">
        <f t="shared" si="399"/>
        <v>0</v>
      </c>
      <c r="AV486" s="229">
        <f t="shared" si="399"/>
        <v>0</v>
      </c>
      <c r="AW486" s="229">
        <f t="shared" si="399"/>
        <v>0</v>
      </c>
      <c r="AX486" s="229">
        <f t="shared" si="399"/>
        <v>0</v>
      </c>
      <c r="AY486" s="229">
        <f t="shared" si="399"/>
        <v>0</v>
      </c>
      <c r="AZ486" s="229">
        <f t="shared" si="399"/>
        <v>0</v>
      </c>
      <c r="BA486" s="229">
        <f t="shared" si="399"/>
        <v>0</v>
      </c>
      <c r="BB486" s="229">
        <f t="shared" si="399"/>
        <v>0</v>
      </c>
      <c r="BC486" s="229">
        <f t="shared" si="397"/>
        <v>0</v>
      </c>
      <c r="BD486" s="229">
        <f t="shared" si="397"/>
        <v>0</v>
      </c>
      <c r="BE486" s="229">
        <f t="shared" si="397"/>
        <v>0</v>
      </c>
      <c r="BF486" s="229">
        <f t="shared" si="397"/>
        <v>0</v>
      </c>
      <c r="BG486" s="229">
        <f t="shared" si="397"/>
        <v>0</v>
      </c>
      <c r="BH486" s="229">
        <f t="shared" si="397"/>
        <v>0</v>
      </c>
      <c r="BI486" s="229">
        <f t="shared" si="397"/>
        <v>0</v>
      </c>
      <c r="BJ486" s="229">
        <f t="shared" si="397"/>
        <v>0</v>
      </c>
      <c r="BK486" s="229">
        <f t="shared" si="397"/>
        <v>0</v>
      </c>
      <c r="BL486" s="229">
        <f t="shared" si="397"/>
        <v>0</v>
      </c>
      <c r="BM486" s="229">
        <f t="shared" si="397"/>
        <v>0</v>
      </c>
      <c r="BN486" s="229">
        <f t="shared" si="397"/>
        <v>0</v>
      </c>
      <c r="BO486" s="229">
        <f t="shared" si="395"/>
        <v>0</v>
      </c>
      <c r="BP486" s="229">
        <f t="shared" si="395"/>
        <v>0</v>
      </c>
      <c r="BQ486" s="229">
        <f t="shared" si="395"/>
        <v>0</v>
      </c>
      <c r="BR486" s="229">
        <f t="shared" si="395"/>
        <v>0</v>
      </c>
      <c r="BS486" s="229">
        <f t="shared" si="395"/>
        <v>0</v>
      </c>
      <c r="BT486" s="229">
        <f t="shared" si="395"/>
        <v>0</v>
      </c>
      <c r="BU486" s="229">
        <f t="shared" si="395"/>
        <v>0</v>
      </c>
      <c r="BV486" s="229">
        <f t="shared" si="395"/>
        <v>0</v>
      </c>
      <c r="BW486" s="229">
        <f t="shared" si="395"/>
        <v>0</v>
      </c>
      <c r="BX486" s="229">
        <f t="shared" si="395"/>
        <v>0</v>
      </c>
      <c r="BY486" s="229">
        <f t="shared" si="395"/>
        <v>0</v>
      </c>
      <c r="BZ486" s="229">
        <f t="shared" si="395"/>
        <v>0</v>
      </c>
    </row>
    <row r="487" spans="1:78" x14ac:dyDescent="0.2">
      <c r="A487" s="7" t="str">
        <f t="shared" si="388"/>
        <v>Roll-in 3</v>
      </c>
      <c r="B487" s="7">
        <f t="shared" si="389"/>
        <v>2020</v>
      </c>
      <c r="C487" s="7">
        <f t="shared" si="394"/>
        <v>20</v>
      </c>
      <c r="D487" s="165">
        <f t="shared" si="392"/>
        <v>44074</v>
      </c>
      <c r="E487" s="68">
        <f>BonusDep!K25*BonusDep!L25</f>
        <v>0</v>
      </c>
      <c r="F487" s="77"/>
      <c r="G487" s="229">
        <f t="shared" si="393"/>
        <v>0</v>
      </c>
      <c r="H487" s="229">
        <f t="shared" si="393"/>
        <v>0</v>
      </c>
      <c r="I487" s="229">
        <f t="shared" si="393"/>
        <v>0</v>
      </c>
      <c r="J487" s="229">
        <f t="shared" si="393"/>
        <v>0</v>
      </c>
      <c r="K487" s="229">
        <f t="shared" si="393"/>
        <v>0</v>
      </c>
      <c r="L487" s="229">
        <f t="shared" si="393"/>
        <v>0</v>
      </c>
      <c r="M487" s="229">
        <f t="shared" si="393"/>
        <v>0</v>
      </c>
      <c r="N487" s="229">
        <f t="shared" si="393"/>
        <v>0</v>
      </c>
      <c r="O487" s="229">
        <f t="shared" si="393"/>
        <v>0</v>
      </c>
      <c r="P487" s="229">
        <f t="shared" si="393"/>
        <v>0</v>
      </c>
      <c r="Q487" s="229">
        <f t="shared" si="393"/>
        <v>0</v>
      </c>
      <c r="R487" s="229">
        <f t="shared" si="393"/>
        <v>0</v>
      </c>
      <c r="S487" s="229">
        <f t="shared" si="393"/>
        <v>0</v>
      </c>
      <c r="T487" s="229">
        <f t="shared" si="393"/>
        <v>0</v>
      </c>
      <c r="U487" s="229">
        <f t="shared" si="393"/>
        <v>0</v>
      </c>
      <c r="V487" s="229">
        <f t="shared" si="393"/>
        <v>0</v>
      </c>
      <c r="W487" s="229">
        <f t="shared" si="398"/>
        <v>0</v>
      </c>
      <c r="X487" s="229">
        <f t="shared" si="398"/>
        <v>0</v>
      </c>
      <c r="Y487" s="229">
        <f t="shared" si="398"/>
        <v>0</v>
      </c>
      <c r="Z487" s="229">
        <f t="shared" si="398"/>
        <v>0</v>
      </c>
      <c r="AA487" s="229">
        <f t="shared" si="398"/>
        <v>0</v>
      </c>
      <c r="AB487" s="229">
        <f t="shared" si="398"/>
        <v>0</v>
      </c>
      <c r="AC487" s="229">
        <f t="shared" si="398"/>
        <v>0</v>
      </c>
      <c r="AD487" s="229">
        <f t="shared" si="398"/>
        <v>0</v>
      </c>
      <c r="AE487" s="229">
        <f t="shared" si="398"/>
        <v>0</v>
      </c>
      <c r="AF487" s="229">
        <f t="shared" si="398"/>
        <v>0</v>
      </c>
      <c r="AG487" s="229">
        <f t="shared" si="398"/>
        <v>0</v>
      </c>
      <c r="AH487" s="229">
        <f t="shared" si="398"/>
        <v>0</v>
      </c>
      <c r="AI487" s="229">
        <f t="shared" si="398"/>
        <v>0</v>
      </c>
      <c r="AJ487" s="229">
        <f t="shared" si="398"/>
        <v>0</v>
      </c>
      <c r="AK487" s="229">
        <f t="shared" si="398"/>
        <v>0</v>
      </c>
      <c r="AL487" s="229">
        <f t="shared" si="398"/>
        <v>0</v>
      </c>
      <c r="AM487" s="229">
        <f t="shared" si="399"/>
        <v>0</v>
      </c>
      <c r="AN487" s="229">
        <f t="shared" si="399"/>
        <v>0</v>
      </c>
      <c r="AO487" s="229">
        <f t="shared" si="399"/>
        <v>0</v>
      </c>
      <c r="AP487" s="229">
        <f t="shared" si="399"/>
        <v>0</v>
      </c>
      <c r="AQ487" s="229">
        <f t="shared" si="399"/>
        <v>0</v>
      </c>
      <c r="AR487" s="229">
        <f t="shared" si="399"/>
        <v>0</v>
      </c>
      <c r="AS487" s="229">
        <f t="shared" si="399"/>
        <v>0</v>
      </c>
      <c r="AT487" s="229">
        <f t="shared" si="399"/>
        <v>0</v>
      </c>
      <c r="AU487" s="229">
        <f t="shared" si="399"/>
        <v>0</v>
      </c>
      <c r="AV487" s="229">
        <f t="shared" si="399"/>
        <v>0</v>
      </c>
      <c r="AW487" s="229">
        <f t="shared" si="399"/>
        <v>0</v>
      </c>
      <c r="AX487" s="229">
        <f t="shared" si="399"/>
        <v>0</v>
      </c>
      <c r="AY487" s="229">
        <f t="shared" si="399"/>
        <v>0</v>
      </c>
      <c r="AZ487" s="229">
        <f t="shared" si="399"/>
        <v>0</v>
      </c>
      <c r="BA487" s="229">
        <f t="shared" si="399"/>
        <v>0</v>
      </c>
      <c r="BB487" s="229">
        <f t="shared" si="399"/>
        <v>0</v>
      </c>
      <c r="BC487" s="229">
        <f t="shared" si="397"/>
        <v>0</v>
      </c>
      <c r="BD487" s="229">
        <f t="shared" si="397"/>
        <v>0</v>
      </c>
      <c r="BE487" s="229">
        <f t="shared" si="397"/>
        <v>0</v>
      </c>
      <c r="BF487" s="229">
        <f t="shared" si="397"/>
        <v>0</v>
      </c>
      <c r="BG487" s="229">
        <f t="shared" si="397"/>
        <v>0</v>
      </c>
      <c r="BH487" s="229">
        <f t="shared" si="397"/>
        <v>0</v>
      </c>
      <c r="BI487" s="229">
        <f t="shared" si="397"/>
        <v>0</v>
      </c>
      <c r="BJ487" s="229">
        <f t="shared" si="397"/>
        <v>0</v>
      </c>
      <c r="BK487" s="229">
        <f t="shared" si="397"/>
        <v>0</v>
      </c>
      <c r="BL487" s="229">
        <f t="shared" si="397"/>
        <v>0</v>
      </c>
      <c r="BM487" s="229">
        <f t="shared" si="397"/>
        <v>0</v>
      </c>
      <c r="BN487" s="229">
        <f t="shared" si="397"/>
        <v>0</v>
      </c>
      <c r="BO487" s="229">
        <f t="shared" si="395"/>
        <v>0</v>
      </c>
      <c r="BP487" s="229">
        <f t="shared" si="395"/>
        <v>0</v>
      </c>
      <c r="BQ487" s="229">
        <f t="shared" si="395"/>
        <v>0</v>
      </c>
      <c r="BR487" s="229">
        <f t="shared" si="395"/>
        <v>0</v>
      </c>
      <c r="BS487" s="229">
        <f t="shared" si="395"/>
        <v>0</v>
      </c>
      <c r="BT487" s="229">
        <f t="shared" si="395"/>
        <v>0</v>
      </c>
      <c r="BU487" s="229">
        <f t="shared" si="395"/>
        <v>0</v>
      </c>
      <c r="BV487" s="229">
        <f t="shared" si="395"/>
        <v>0</v>
      </c>
      <c r="BW487" s="229">
        <f t="shared" si="395"/>
        <v>0</v>
      </c>
      <c r="BX487" s="229">
        <f t="shared" si="395"/>
        <v>0</v>
      </c>
      <c r="BY487" s="229">
        <f t="shared" si="395"/>
        <v>0</v>
      </c>
      <c r="BZ487" s="229">
        <f t="shared" si="395"/>
        <v>0</v>
      </c>
    </row>
    <row r="488" spans="1:78" x14ac:dyDescent="0.2">
      <c r="A488" s="7" t="str">
        <f t="shared" si="388"/>
        <v>Roll-in 4</v>
      </c>
      <c r="B488" s="7">
        <f t="shared" si="389"/>
        <v>2020</v>
      </c>
      <c r="C488" s="7">
        <f t="shared" si="394"/>
        <v>21</v>
      </c>
      <c r="D488" s="165">
        <f t="shared" si="392"/>
        <v>44104</v>
      </c>
      <c r="E488" s="68">
        <f>BonusDep!K26*BonusDep!L26</f>
        <v>0</v>
      </c>
      <c r="F488" s="77"/>
      <c r="G488" s="229">
        <f t="shared" si="393"/>
        <v>0</v>
      </c>
      <c r="H488" s="229">
        <f t="shared" si="393"/>
        <v>0</v>
      </c>
      <c r="I488" s="229">
        <f t="shared" si="393"/>
        <v>0</v>
      </c>
      <c r="J488" s="229">
        <f t="shared" si="393"/>
        <v>0</v>
      </c>
      <c r="K488" s="229">
        <f t="shared" si="393"/>
        <v>0</v>
      </c>
      <c r="L488" s="229">
        <f t="shared" si="393"/>
        <v>0</v>
      </c>
      <c r="M488" s="229">
        <f t="shared" si="393"/>
        <v>0</v>
      </c>
      <c r="N488" s="229">
        <f t="shared" si="393"/>
        <v>0</v>
      </c>
      <c r="O488" s="229">
        <f t="shared" si="393"/>
        <v>0</v>
      </c>
      <c r="P488" s="229">
        <f t="shared" si="393"/>
        <v>0</v>
      </c>
      <c r="Q488" s="229">
        <f t="shared" si="393"/>
        <v>0</v>
      </c>
      <c r="R488" s="229">
        <f t="shared" ref="R488:V488" si="400">IF(AND(R$7=$B488,R$9&gt;=$D488),$E488/(13-MONTH($D488)),0)</f>
        <v>0</v>
      </c>
      <c r="S488" s="229">
        <f t="shared" si="400"/>
        <v>0</v>
      </c>
      <c r="T488" s="229">
        <f t="shared" si="400"/>
        <v>0</v>
      </c>
      <c r="U488" s="229">
        <f t="shared" si="400"/>
        <v>0</v>
      </c>
      <c r="V488" s="229">
        <f t="shared" si="400"/>
        <v>0</v>
      </c>
      <c r="W488" s="229">
        <f t="shared" si="398"/>
        <v>0</v>
      </c>
      <c r="X488" s="229">
        <f t="shared" si="398"/>
        <v>0</v>
      </c>
      <c r="Y488" s="229">
        <f t="shared" si="398"/>
        <v>0</v>
      </c>
      <c r="Z488" s="229">
        <f t="shared" si="398"/>
        <v>0</v>
      </c>
      <c r="AA488" s="229">
        <f t="shared" si="398"/>
        <v>0</v>
      </c>
      <c r="AB488" s="229">
        <f t="shared" si="398"/>
        <v>0</v>
      </c>
      <c r="AC488" s="229">
        <f t="shared" si="398"/>
        <v>0</v>
      </c>
      <c r="AD488" s="229">
        <f t="shared" si="398"/>
        <v>0</v>
      </c>
      <c r="AE488" s="229">
        <f t="shared" si="398"/>
        <v>0</v>
      </c>
      <c r="AF488" s="229">
        <f t="shared" si="398"/>
        <v>0</v>
      </c>
      <c r="AG488" s="229">
        <f t="shared" si="398"/>
        <v>0</v>
      </c>
      <c r="AH488" s="229">
        <f t="shared" si="398"/>
        <v>0</v>
      </c>
      <c r="AI488" s="229">
        <f t="shared" si="398"/>
        <v>0</v>
      </c>
      <c r="AJ488" s="229">
        <f t="shared" si="398"/>
        <v>0</v>
      </c>
      <c r="AK488" s="229">
        <f t="shared" si="398"/>
        <v>0</v>
      </c>
      <c r="AL488" s="229">
        <f t="shared" si="398"/>
        <v>0</v>
      </c>
      <c r="AM488" s="229">
        <f t="shared" si="399"/>
        <v>0</v>
      </c>
      <c r="AN488" s="229">
        <f t="shared" si="399"/>
        <v>0</v>
      </c>
      <c r="AO488" s="229">
        <f t="shared" si="399"/>
        <v>0</v>
      </c>
      <c r="AP488" s="229">
        <f t="shared" si="399"/>
        <v>0</v>
      </c>
      <c r="AQ488" s="229">
        <f t="shared" si="399"/>
        <v>0</v>
      </c>
      <c r="AR488" s="229">
        <f t="shared" si="399"/>
        <v>0</v>
      </c>
      <c r="AS488" s="229">
        <f t="shared" si="399"/>
        <v>0</v>
      </c>
      <c r="AT488" s="229">
        <f t="shared" si="399"/>
        <v>0</v>
      </c>
      <c r="AU488" s="229">
        <f t="shared" si="399"/>
        <v>0</v>
      </c>
      <c r="AV488" s="229">
        <f t="shared" si="399"/>
        <v>0</v>
      </c>
      <c r="AW488" s="229">
        <f t="shared" si="399"/>
        <v>0</v>
      </c>
      <c r="AX488" s="229">
        <f t="shared" si="399"/>
        <v>0</v>
      </c>
      <c r="AY488" s="229">
        <f t="shared" si="399"/>
        <v>0</v>
      </c>
      <c r="AZ488" s="229">
        <f t="shared" si="399"/>
        <v>0</v>
      </c>
      <c r="BA488" s="229">
        <f t="shared" si="399"/>
        <v>0</v>
      </c>
      <c r="BB488" s="229">
        <f t="shared" si="399"/>
        <v>0</v>
      </c>
      <c r="BC488" s="229">
        <f t="shared" si="397"/>
        <v>0</v>
      </c>
      <c r="BD488" s="229">
        <f t="shared" si="397"/>
        <v>0</v>
      </c>
      <c r="BE488" s="229">
        <f t="shared" si="397"/>
        <v>0</v>
      </c>
      <c r="BF488" s="229">
        <f t="shared" si="397"/>
        <v>0</v>
      </c>
      <c r="BG488" s="229">
        <f t="shared" si="397"/>
        <v>0</v>
      </c>
      <c r="BH488" s="229">
        <f t="shared" si="397"/>
        <v>0</v>
      </c>
      <c r="BI488" s="229">
        <f t="shared" si="397"/>
        <v>0</v>
      </c>
      <c r="BJ488" s="229">
        <f t="shared" si="397"/>
        <v>0</v>
      </c>
      <c r="BK488" s="229">
        <f t="shared" si="397"/>
        <v>0</v>
      </c>
      <c r="BL488" s="229">
        <f t="shared" si="397"/>
        <v>0</v>
      </c>
      <c r="BM488" s="229">
        <f t="shared" si="397"/>
        <v>0</v>
      </c>
      <c r="BN488" s="229">
        <f t="shared" si="397"/>
        <v>0</v>
      </c>
      <c r="BO488" s="229">
        <f t="shared" ref="BO488:BZ503" si="401">IF(AND(BO$7=$B488,BO$9&gt;=$D488),$E488/(13-MONTH($D488)),0)</f>
        <v>0</v>
      </c>
      <c r="BP488" s="229">
        <f t="shared" si="401"/>
        <v>0</v>
      </c>
      <c r="BQ488" s="229">
        <f t="shared" si="401"/>
        <v>0</v>
      </c>
      <c r="BR488" s="229">
        <f t="shared" si="401"/>
        <v>0</v>
      </c>
      <c r="BS488" s="229">
        <f t="shared" si="401"/>
        <v>0</v>
      </c>
      <c r="BT488" s="229">
        <f t="shared" si="401"/>
        <v>0</v>
      </c>
      <c r="BU488" s="229">
        <f t="shared" si="401"/>
        <v>0</v>
      </c>
      <c r="BV488" s="229">
        <f t="shared" si="401"/>
        <v>0</v>
      </c>
      <c r="BW488" s="229">
        <f t="shared" si="401"/>
        <v>0</v>
      </c>
      <c r="BX488" s="229">
        <f t="shared" si="401"/>
        <v>0</v>
      </c>
      <c r="BY488" s="229">
        <f t="shared" si="401"/>
        <v>0</v>
      </c>
      <c r="BZ488" s="229">
        <f t="shared" si="401"/>
        <v>0</v>
      </c>
    </row>
    <row r="489" spans="1:78" x14ac:dyDescent="0.2">
      <c r="A489" s="7" t="str">
        <f t="shared" si="388"/>
        <v>Roll-in 4</v>
      </c>
      <c r="B489" s="7">
        <f t="shared" si="389"/>
        <v>2020</v>
      </c>
      <c r="C489" s="7">
        <f t="shared" si="394"/>
        <v>22</v>
      </c>
      <c r="D489" s="165">
        <f t="shared" si="392"/>
        <v>44135</v>
      </c>
      <c r="E489" s="68">
        <f>BonusDep!K27*BonusDep!L27</f>
        <v>0</v>
      </c>
      <c r="F489" s="77"/>
      <c r="G489" s="229">
        <f t="shared" ref="G489:V504" si="402">IF(AND(G$7=$B489,G$9&gt;=$D489),$E489/(13-MONTH($D489)),0)</f>
        <v>0</v>
      </c>
      <c r="H489" s="229">
        <f t="shared" si="402"/>
        <v>0</v>
      </c>
      <c r="I489" s="229">
        <f t="shared" si="402"/>
        <v>0</v>
      </c>
      <c r="J489" s="229">
        <f t="shared" si="402"/>
        <v>0</v>
      </c>
      <c r="K489" s="229">
        <f t="shared" si="402"/>
        <v>0</v>
      </c>
      <c r="L489" s="229">
        <f t="shared" si="402"/>
        <v>0</v>
      </c>
      <c r="M489" s="229">
        <f t="shared" si="402"/>
        <v>0</v>
      </c>
      <c r="N489" s="229">
        <f t="shared" si="402"/>
        <v>0</v>
      </c>
      <c r="O489" s="229">
        <f t="shared" si="402"/>
        <v>0</v>
      </c>
      <c r="P489" s="229">
        <f t="shared" si="402"/>
        <v>0</v>
      </c>
      <c r="Q489" s="229">
        <f t="shared" si="402"/>
        <v>0</v>
      </c>
      <c r="R489" s="229">
        <f t="shared" si="402"/>
        <v>0</v>
      </c>
      <c r="S489" s="229">
        <f t="shared" si="402"/>
        <v>0</v>
      </c>
      <c r="T489" s="229">
        <f t="shared" si="402"/>
        <v>0</v>
      </c>
      <c r="U489" s="229">
        <f t="shared" si="402"/>
        <v>0</v>
      </c>
      <c r="V489" s="229">
        <f t="shared" si="402"/>
        <v>0</v>
      </c>
      <c r="W489" s="229">
        <f t="shared" si="398"/>
        <v>0</v>
      </c>
      <c r="X489" s="229">
        <f t="shared" si="398"/>
        <v>0</v>
      </c>
      <c r="Y489" s="229">
        <f t="shared" si="398"/>
        <v>0</v>
      </c>
      <c r="Z489" s="229">
        <f t="shared" si="398"/>
        <v>0</v>
      </c>
      <c r="AA489" s="229">
        <f t="shared" si="398"/>
        <v>0</v>
      </c>
      <c r="AB489" s="229">
        <f t="shared" si="398"/>
        <v>0</v>
      </c>
      <c r="AC489" s="229">
        <f t="shared" si="398"/>
        <v>0</v>
      </c>
      <c r="AD489" s="229">
        <f t="shared" si="398"/>
        <v>0</v>
      </c>
      <c r="AE489" s="229">
        <f t="shared" si="398"/>
        <v>0</v>
      </c>
      <c r="AF489" s="229">
        <f t="shared" si="398"/>
        <v>0</v>
      </c>
      <c r="AG489" s="229">
        <f t="shared" si="398"/>
        <v>0</v>
      </c>
      <c r="AH489" s="229">
        <f t="shared" si="398"/>
        <v>0</v>
      </c>
      <c r="AI489" s="229">
        <f t="shared" si="398"/>
        <v>0</v>
      </c>
      <c r="AJ489" s="229">
        <f t="shared" si="398"/>
        <v>0</v>
      </c>
      <c r="AK489" s="229">
        <f t="shared" si="398"/>
        <v>0</v>
      </c>
      <c r="AL489" s="229">
        <f t="shared" si="398"/>
        <v>0</v>
      </c>
      <c r="AM489" s="229">
        <f t="shared" si="399"/>
        <v>0</v>
      </c>
      <c r="AN489" s="229">
        <f t="shared" si="399"/>
        <v>0</v>
      </c>
      <c r="AO489" s="229">
        <f t="shared" si="399"/>
        <v>0</v>
      </c>
      <c r="AP489" s="229">
        <f t="shared" si="399"/>
        <v>0</v>
      </c>
      <c r="AQ489" s="229">
        <f t="shared" si="399"/>
        <v>0</v>
      </c>
      <c r="AR489" s="229">
        <f t="shared" si="399"/>
        <v>0</v>
      </c>
      <c r="AS489" s="229">
        <f t="shared" si="399"/>
        <v>0</v>
      </c>
      <c r="AT489" s="229">
        <f t="shared" si="399"/>
        <v>0</v>
      </c>
      <c r="AU489" s="229">
        <f t="shared" si="399"/>
        <v>0</v>
      </c>
      <c r="AV489" s="229">
        <f t="shared" si="399"/>
        <v>0</v>
      </c>
      <c r="AW489" s="229">
        <f t="shared" si="399"/>
        <v>0</v>
      </c>
      <c r="AX489" s="229">
        <f t="shared" si="399"/>
        <v>0</v>
      </c>
      <c r="AY489" s="229">
        <f t="shared" si="399"/>
        <v>0</v>
      </c>
      <c r="AZ489" s="229">
        <f t="shared" si="399"/>
        <v>0</v>
      </c>
      <c r="BA489" s="229">
        <f t="shared" si="399"/>
        <v>0</v>
      </c>
      <c r="BB489" s="229">
        <f t="shared" si="399"/>
        <v>0</v>
      </c>
      <c r="BC489" s="229">
        <f t="shared" si="397"/>
        <v>0</v>
      </c>
      <c r="BD489" s="229">
        <f t="shared" si="397"/>
        <v>0</v>
      </c>
      <c r="BE489" s="229">
        <f t="shared" si="397"/>
        <v>0</v>
      </c>
      <c r="BF489" s="229">
        <f t="shared" si="397"/>
        <v>0</v>
      </c>
      <c r="BG489" s="229">
        <f t="shared" si="397"/>
        <v>0</v>
      </c>
      <c r="BH489" s="229">
        <f t="shared" si="397"/>
        <v>0</v>
      </c>
      <c r="BI489" s="229">
        <f t="shared" si="397"/>
        <v>0</v>
      </c>
      <c r="BJ489" s="229">
        <f t="shared" si="397"/>
        <v>0</v>
      </c>
      <c r="BK489" s="229">
        <f t="shared" si="397"/>
        <v>0</v>
      </c>
      <c r="BL489" s="229">
        <f t="shared" si="397"/>
        <v>0</v>
      </c>
      <c r="BM489" s="229">
        <f t="shared" si="397"/>
        <v>0</v>
      </c>
      <c r="BN489" s="229">
        <f t="shared" si="397"/>
        <v>0</v>
      </c>
      <c r="BO489" s="229">
        <f t="shared" si="401"/>
        <v>0</v>
      </c>
      <c r="BP489" s="229">
        <f t="shared" si="401"/>
        <v>0</v>
      </c>
      <c r="BQ489" s="229">
        <f t="shared" si="401"/>
        <v>0</v>
      </c>
      <c r="BR489" s="229">
        <f t="shared" si="401"/>
        <v>0</v>
      </c>
      <c r="BS489" s="229">
        <f t="shared" si="401"/>
        <v>0</v>
      </c>
      <c r="BT489" s="229">
        <f t="shared" si="401"/>
        <v>0</v>
      </c>
      <c r="BU489" s="229">
        <f t="shared" si="401"/>
        <v>0</v>
      </c>
      <c r="BV489" s="229">
        <f t="shared" si="401"/>
        <v>0</v>
      </c>
      <c r="BW489" s="229">
        <f t="shared" si="401"/>
        <v>0</v>
      </c>
      <c r="BX489" s="229">
        <f t="shared" si="401"/>
        <v>0</v>
      </c>
      <c r="BY489" s="229">
        <f t="shared" si="401"/>
        <v>0</v>
      </c>
      <c r="BZ489" s="229">
        <f t="shared" si="401"/>
        <v>0</v>
      </c>
    </row>
    <row r="490" spans="1:78" x14ac:dyDescent="0.2">
      <c r="A490" s="7" t="str">
        <f t="shared" si="388"/>
        <v>Roll-in 4</v>
      </c>
      <c r="B490" s="7">
        <f t="shared" si="389"/>
        <v>2020</v>
      </c>
      <c r="C490" s="7">
        <f t="shared" si="394"/>
        <v>23</v>
      </c>
      <c r="D490" s="165">
        <f t="shared" si="392"/>
        <v>44165</v>
      </c>
      <c r="E490" s="68">
        <f>BonusDep!K28*BonusDep!L28</f>
        <v>0</v>
      </c>
      <c r="F490" s="77"/>
      <c r="G490" s="229">
        <f t="shared" si="402"/>
        <v>0</v>
      </c>
      <c r="H490" s="229">
        <f t="shared" si="402"/>
        <v>0</v>
      </c>
      <c r="I490" s="229">
        <f t="shared" si="402"/>
        <v>0</v>
      </c>
      <c r="J490" s="229">
        <f t="shared" si="402"/>
        <v>0</v>
      </c>
      <c r="K490" s="229">
        <f t="shared" si="402"/>
        <v>0</v>
      </c>
      <c r="L490" s="229">
        <f t="shared" si="402"/>
        <v>0</v>
      </c>
      <c r="M490" s="229">
        <f t="shared" si="402"/>
        <v>0</v>
      </c>
      <c r="N490" s="229">
        <f t="shared" si="402"/>
        <v>0</v>
      </c>
      <c r="O490" s="229">
        <f t="shared" si="402"/>
        <v>0</v>
      </c>
      <c r="P490" s="229">
        <f t="shared" si="402"/>
        <v>0</v>
      </c>
      <c r="Q490" s="229">
        <f t="shared" si="402"/>
        <v>0</v>
      </c>
      <c r="R490" s="229">
        <f t="shared" si="402"/>
        <v>0</v>
      </c>
      <c r="S490" s="229">
        <f t="shared" si="402"/>
        <v>0</v>
      </c>
      <c r="T490" s="229">
        <f t="shared" si="402"/>
        <v>0</v>
      </c>
      <c r="U490" s="229">
        <f t="shared" si="402"/>
        <v>0</v>
      </c>
      <c r="V490" s="229">
        <f t="shared" si="402"/>
        <v>0</v>
      </c>
      <c r="W490" s="229">
        <f t="shared" si="398"/>
        <v>0</v>
      </c>
      <c r="X490" s="229">
        <f t="shared" si="398"/>
        <v>0</v>
      </c>
      <c r="Y490" s="229">
        <f t="shared" si="398"/>
        <v>0</v>
      </c>
      <c r="Z490" s="229">
        <f t="shared" si="398"/>
        <v>0</v>
      </c>
      <c r="AA490" s="229">
        <f t="shared" si="398"/>
        <v>0</v>
      </c>
      <c r="AB490" s="229">
        <f t="shared" si="398"/>
        <v>0</v>
      </c>
      <c r="AC490" s="229">
        <f t="shared" si="398"/>
        <v>0</v>
      </c>
      <c r="AD490" s="229">
        <f t="shared" si="398"/>
        <v>0</v>
      </c>
      <c r="AE490" s="229">
        <f t="shared" si="398"/>
        <v>0</v>
      </c>
      <c r="AF490" s="229">
        <f t="shared" si="398"/>
        <v>0</v>
      </c>
      <c r="AG490" s="229">
        <f t="shared" si="398"/>
        <v>0</v>
      </c>
      <c r="AH490" s="229">
        <f t="shared" si="398"/>
        <v>0</v>
      </c>
      <c r="AI490" s="229">
        <f t="shared" si="398"/>
        <v>0</v>
      </c>
      <c r="AJ490" s="229">
        <f t="shared" si="398"/>
        <v>0</v>
      </c>
      <c r="AK490" s="229">
        <f t="shared" si="398"/>
        <v>0</v>
      </c>
      <c r="AL490" s="229">
        <f t="shared" si="398"/>
        <v>0</v>
      </c>
      <c r="AM490" s="229">
        <f t="shared" si="399"/>
        <v>0</v>
      </c>
      <c r="AN490" s="229">
        <f t="shared" si="399"/>
        <v>0</v>
      </c>
      <c r="AO490" s="229">
        <f t="shared" si="399"/>
        <v>0</v>
      </c>
      <c r="AP490" s="229">
        <f t="shared" si="399"/>
        <v>0</v>
      </c>
      <c r="AQ490" s="229">
        <f t="shared" si="399"/>
        <v>0</v>
      </c>
      <c r="AR490" s="229">
        <f t="shared" si="399"/>
        <v>0</v>
      </c>
      <c r="AS490" s="229">
        <f t="shared" si="399"/>
        <v>0</v>
      </c>
      <c r="AT490" s="229">
        <f t="shared" si="399"/>
        <v>0</v>
      </c>
      <c r="AU490" s="229">
        <f t="shared" si="399"/>
        <v>0</v>
      </c>
      <c r="AV490" s="229">
        <f t="shared" si="399"/>
        <v>0</v>
      </c>
      <c r="AW490" s="229">
        <f t="shared" si="399"/>
        <v>0</v>
      </c>
      <c r="AX490" s="229">
        <f t="shared" si="399"/>
        <v>0</v>
      </c>
      <c r="AY490" s="229">
        <f t="shared" si="399"/>
        <v>0</v>
      </c>
      <c r="AZ490" s="229">
        <f t="shared" si="399"/>
        <v>0</v>
      </c>
      <c r="BA490" s="229">
        <f t="shared" si="399"/>
        <v>0</v>
      </c>
      <c r="BB490" s="229">
        <f t="shared" si="399"/>
        <v>0</v>
      </c>
      <c r="BC490" s="229">
        <f t="shared" si="397"/>
        <v>0</v>
      </c>
      <c r="BD490" s="229">
        <f t="shared" si="397"/>
        <v>0</v>
      </c>
      <c r="BE490" s="229">
        <f t="shared" si="397"/>
        <v>0</v>
      </c>
      <c r="BF490" s="229">
        <f t="shared" si="397"/>
        <v>0</v>
      </c>
      <c r="BG490" s="229">
        <f t="shared" si="397"/>
        <v>0</v>
      </c>
      <c r="BH490" s="229">
        <f t="shared" si="397"/>
        <v>0</v>
      </c>
      <c r="BI490" s="229">
        <f t="shared" si="397"/>
        <v>0</v>
      </c>
      <c r="BJ490" s="229">
        <f t="shared" si="397"/>
        <v>0</v>
      </c>
      <c r="BK490" s="229">
        <f t="shared" si="397"/>
        <v>0</v>
      </c>
      <c r="BL490" s="229">
        <f t="shared" si="397"/>
        <v>0</v>
      </c>
      <c r="BM490" s="229">
        <f t="shared" si="397"/>
        <v>0</v>
      </c>
      <c r="BN490" s="229">
        <f t="shared" si="397"/>
        <v>0</v>
      </c>
      <c r="BO490" s="229">
        <f t="shared" si="401"/>
        <v>0</v>
      </c>
      <c r="BP490" s="229">
        <f t="shared" si="401"/>
        <v>0</v>
      </c>
      <c r="BQ490" s="229">
        <f t="shared" si="401"/>
        <v>0</v>
      </c>
      <c r="BR490" s="229">
        <f t="shared" si="401"/>
        <v>0</v>
      </c>
      <c r="BS490" s="229">
        <f t="shared" si="401"/>
        <v>0</v>
      </c>
      <c r="BT490" s="229">
        <f t="shared" si="401"/>
        <v>0</v>
      </c>
      <c r="BU490" s="229">
        <f t="shared" si="401"/>
        <v>0</v>
      </c>
      <c r="BV490" s="229">
        <f t="shared" si="401"/>
        <v>0</v>
      </c>
      <c r="BW490" s="229">
        <f t="shared" si="401"/>
        <v>0</v>
      </c>
      <c r="BX490" s="229">
        <f t="shared" si="401"/>
        <v>0</v>
      </c>
      <c r="BY490" s="229">
        <f t="shared" si="401"/>
        <v>0</v>
      </c>
      <c r="BZ490" s="229">
        <f t="shared" si="401"/>
        <v>0</v>
      </c>
    </row>
    <row r="491" spans="1:78" x14ac:dyDescent="0.2">
      <c r="A491" s="7" t="str">
        <f t="shared" si="388"/>
        <v>Roll-in 4</v>
      </c>
      <c r="B491" s="7">
        <f t="shared" si="389"/>
        <v>2020</v>
      </c>
      <c r="C491" s="7">
        <f t="shared" si="394"/>
        <v>24</v>
      </c>
      <c r="D491" s="165">
        <f t="shared" si="392"/>
        <v>44196</v>
      </c>
      <c r="E491" s="68">
        <f>BonusDep!K29*BonusDep!L29</f>
        <v>0</v>
      </c>
      <c r="F491" s="77"/>
      <c r="G491" s="229">
        <f t="shared" si="402"/>
        <v>0</v>
      </c>
      <c r="H491" s="229">
        <f t="shared" si="402"/>
        <v>0</v>
      </c>
      <c r="I491" s="229">
        <f t="shared" si="402"/>
        <v>0</v>
      </c>
      <c r="J491" s="229">
        <f t="shared" si="402"/>
        <v>0</v>
      </c>
      <c r="K491" s="229">
        <f t="shared" si="402"/>
        <v>0</v>
      </c>
      <c r="L491" s="229">
        <f t="shared" si="402"/>
        <v>0</v>
      </c>
      <c r="M491" s="229">
        <f t="shared" si="402"/>
        <v>0</v>
      </c>
      <c r="N491" s="229">
        <f t="shared" si="402"/>
        <v>0</v>
      </c>
      <c r="O491" s="229">
        <f t="shared" si="402"/>
        <v>0</v>
      </c>
      <c r="P491" s="229">
        <f t="shared" si="402"/>
        <v>0</v>
      </c>
      <c r="Q491" s="229">
        <f t="shared" si="402"/>
        <v>0</v>
      </c>
      <c r="R491" s="229">
        <f t="shared" si="402"/>
        <v>0</v>
      </c>
      <c r="S491" s="229">
        <f t="shared" si="402"/>
        <v>0</v>
      </c>
      <c r="T491" s="229">
        <f t="shared" si="402"/>
        <v>0</v>
      </c>
      <c r="U491" s="229">
        <f t="shared" si="402"/>
        <v>0</v>
      </c>
      <c r="V491" s="229">
        <f t="shared" si="402"/>
        <v>0</v>
      </c>
      <c r="W491" s="229">
        <f t="shared" si="398"/>
        <v>0</v>
      </c>
      <c r="X491" s="229">
        <f t="shared" si="398"/>
        <v>0</v>
      </c>
      <c r="Y491" s="229">
        <f t="shared" si="398"/>
        <v>0</v>
      </c>
      <c r="Z491" s="229">
        <f t="shared" si="398"/>
        <v>0</v>
      </c>
      <c r="AA491" s="229">
        <f t="shared" si="398"/>
        <v>0</v>
      </c>
      <c r="AB491" s="229">
        <f t="shared" si="398"/>
        <v>0</v>
      </c>
      <c r="AC491" s="229">
        <f t="shared" si="398"/>
        <v>0</v>
      </c>
      <c r="AD491" s="229">
        <f t="shared" si="398"/>
        <v>0</v>
      </c>
      <c r="AE491" s="229">
        <f t="shared" si="398"/>
        <v>0</v>
      </c>
      <c r="AF491" s="229">
        <f t="shared" si="398"/>
        <v>0</v>
      </c>
      <c r="AG491" s="229">
        <f t="shared" si="398"/>
        <v>0</v>
      </c>
      <c r="AH491" s="229">
        <f t="shared" si="398"/>
        <v>0</v>
      </c>
      <c r="AI491" s="229">
        <f t="shared" si="398"/>
        <v>0</v>
      </c>
      <c r="AJ491" s="229">
        <f t="shared" si="398"/>
        <v>0</v>
      </c>
      <c r="AK491" s="229">
        <f t="shared" si="398"/>
        <v>0</v>
      </c>
      <c r="AL491" s="229">
        <f t="shared" si="398"/>
        <v>0</v>
      </c>
      <c r="AM491" s="229">
        <f t="shared" si="399"/>
        <v>0</v>
      </c>
      <c r="AN491" s="229">
        <f t="shared" si="399"/>
        <v>0</v>
      </c>
      <c r="AO491" s="229">
        <f t="shared" si="399"/>
        <v>0</v>
      </c>
      <c r="AP491" s="229">
        <f t="shared" si="399"/>
        <v>0</v>
      </c>
      <c r="AQ491" s="229">
        <f t="shared" si="399"/>
        <v>0</v>
      </c>
      <c r="AR491" s="229">
        <f t="shared" si="399"/>
        <v>0</v>
      </c>
      <c r="AS491" s="229">
        <f t="shared" si="399"/>
        <v>0</v>
      </c>
      <c r="AT491" s="229">
        <f t="shared" si="399"/>
        <v>0</v>
      </c>
      <c r="AU491" s="229">
        <f t="shared" si="399"/>
        <v>0</v>
      </c>
      <c r="AV491" s="229">
        <f t="shared" si="399"/>
        <v>0</v>
      </c>
      <c r="AW491" s="229">
        <f t="shared" si="399"/>
        <v>0</v>
      </c>
      <c r="AX491" s="229">
        <f t="shared" si="399"/>
        <v>0</v>
      </c>
      <c r="AY491" s="229">
        <f t="shared" si="399"/>
        <v>0</v>
      </c>
      <c r="AZ491" s="229">
        <f t="shared" si="399"/>
        <v>0</v>
      </c>
      <c r="BA491" s="229">
        <f t="shared" si="399"/>
        <v>0</v>
      </c>
      <c r="BB491" s="229">
        <f t="shared" si="399"/>
        <v>0</v>
      </c>
      <c r="BC491" s="229">
        <f t="shared" si="397"/>
        <v>0</v>
      </c>
      <c r="BD491" s="229">
        <f t="shared" si="397"/>
        <v>0</v>
      </c>
      <c r="BE491" s="229">
        <f t="shared" si="397"/>
        <v>0</v>
      </c>
      <c r="BF491" s="229">
        <f t="shared" si="397"/>
        <v>0</v>
      </c>
      <c r="BG491" s="229">
        <f t="shared" si="397"/>
        <v>0</v>
      </c>
      <c r="BH491" s="229">
        <f t="shared" si="397"/>
        <v>0</v>
      </c>
      <c r="BI491" s="229">
        <f t="shared" si="397"/>
        <v>0</v>
      </c>
      <c r="BJ491" s="229">
        <f t="shared" si="397"/>
        <v>0</v>
      </c>
      <c r="BK491" s="229">
        <f t="shared" si="397"/>
        <v>0</v>
      </c>
      <c r="BL491" s="229">
        <f t="shared" si="397"/>
        <v>0</v>
      </c>
      <c r="BM491" s="229">
        <f t="shared" si="397"/>
        <v>0</v>
      </c>
      <c r="BN491" s="229">
        <f t="shared" si="397"/>
        <v>0</v>
      </c>
      <c r="BO491" s="229">
        <f t="shared" si="401"/>
        <v>0</v>
      </c>
      <c r="BP491" s="229">
        <f t="shared" si="401"/>
        <v>0</v>
      </c>
      <c r="BQ491" s="229">
        <f t="shared" si="401"/>
        <v>0</v>
      </c>
      <c r="BR491" s="229">
        <f t="shared" si="401"/>
        <v>0</v>
      </c>
      <c r="BS491" s="229">
        <f t="shared" si="401"/>
        <v>0</v>
      </c>
      <c r="BT491" s="229">
        <f t="shared" si="401"/>
        <v>0</v>
      </c>
      <c r="BU491" s="229">
        <f t="shared" si="401"/>
        <v>0</v>
      </c>
      <c r="BV491" s="229">
        <f t="shared" si="401"/>
        <v>0</v>
      </c>
      <c r="BW491" s="229">
        <f t="shared" si="401"/>
        <v>0</v>
      </c>
      <c r="BX491" s="229">
        <f t="shared" si="401"/>
        <v>0</v>
      </c>
      <c r="BY491" s="229">
        <f t="shared" si="401"/>
        <v>0</v>
      </c>
      <c r="BZ491" s="229">
        <f t="shared" si="401"/>
        <v>0</v>
      </c>
    </row>
    <row r="492" spans="1:78" x14ac:dyDescent="0.2">
      <c r="A492" s="7" t="str">
        <f t="shared" si="388"/>
        <v>Roll-in 4</v>
      </c>
      <c r="B492" s="7">
        <f t="shared" si="389"/>
        <v>2021</v>
      </c>
      <c r="C492" s="7">
        <f t="shared" si="394"/>
        <v>25</v>
      </c>
      <c r="D492" s="165">
        <f t="shared" si="392"/>
        <v>44227</v>
      </c>
      <c r="E492" s="68">
        <f>BonusDep!K30*BonusDep!L30</f>
        <v>0</v>
      </c>
      <c r="F492" s="77"/>
      <c r="G492" s="229">
        <f t="shared" si="402"/>
        <v>0</v>
      </c>
      <c r="H492" s="229">
        <f t="shared" si="402"/>
        <v>0</v>
      </c>
      <c r="I492" s="229">
        <f t="shared" si="402"/>
        <v>0</v>
      </c>
      <c r="J492" s="229">
        <f t="shared" si="402"/>
        <v>0</v>
      </c>
      <c r="K492" s="229">
        <f t="shared" si="402"/>
        <v>0</v>
      </c>
      <c r="L492" s="229">
        <f t="shared" si="402"/>
        <v>0</v>
      </c>
      <c r="M492" s="229">
        <f t="shared" si="402"/>
        <v>0</v>
      </c>
      <c r="N492" s="229">
        <f t="shared" si="402"/>
        <v>0</v>
      </c>
      <c r="O492" s="229">
        <f t="shared" si="402"/>
        <v>0</v>
      </c>
      <c r="P492" s="229">
        <f t="shared" si="402"/>
        <v>0</v>
      </c>
      <c r="Q492" s="229">
        <f t="shared" si="402"/>
        <v>0</v>
      </c>
      <c r="R492" s="229">
        <f t="shared" si="402"/>
        <v>0</v>
      </c>
      <c r="S492" s="229">
        <f t="shared" si="402"/>
        <v>0</v>
      </c>
      <c r="T492" s="229">
        <f t="shared" si="402"/>
        <v>0</v>
      </c>
      <c r="U492" s="229">
        <f t="shared" si="402"/>
        <v>0</v>
      </c>
      <c r="V492" s="229">
        <f t="shared" si="402"/>
        <v>0</v>
      </c>
      <c r="W492" s="229">
        <f t="shared" si="398"/>
        <v>0</v>
      </c>
      <c r="X492" s="229">
        <f t="shared" si="398"/>
        <v>0</v>
      </c>
      <c r="Y492" s="229">
        <f t="shared" si="398"/>
        <v>0</v>
      </c>
      <c r="Z492" s="229">
        <f t="shared" si="398"/>
        <v>0</v>
      </c>
      <c r="AA492" s="229">
        <f t="shared" si="398"/>
        <v>0</v>
      </c>
      <c r="AB492" s="229">
        <f t="shared" si="398"/>
        <v>0</v>
      </c>
      <c r="AC492" s="229">
        <f t="shared" si="398"/>
        <v>0</v>
      </c>
      <c r="AD492" s="229">
        <f t="shared" si="398"/>
        <v>0</v>
      </c>
      <c r="AE492" s="229">
        <f t="shared" si="398"/>
        <v>0</v>
      </c>
      <c r="AF492" s="229">
        <f t="shared" si="398"/>
        <v>0</v>
      </c>
      <c r="AG492" s="229">
        <f t="shared" si="398"/>
        <v>0</v>
      </c>
      <c r="AH492" s="229">
        <f t="shared" si="398"/>
        <v>0</v>
      </c>
      <c r="AI492" s="229">
        <f t="shared" si="398"/>
        <v>0</v>
      </c>
      <c r="AJ492" s="229">
        <f t="shared" si="398"/>
        <v>0</v>
      </c>
      <c r="AK492" s="229">
        <f t="shared" si="398"/>
        <v>0</v>
      </c>
      <c r="AL492" s="229">
        <f t="shared" si="398"/>
        <v>0</v>
      </c>
      <c r="AM492" s="229">
        <f t="shared" si="399"/>
        <v>0</v>
      </c>
      <c r="AN492" s="229">
        <f t="shared" si="399"/>
        <v>0</v>
      </c>
      <c r="AO492" s="229">
        <f t="shared" si="399"/>
        <v>0</v>
      </c>
      <c r="AP492" s="229">
        <f t="shared" si="399"/>
        <v>0</v>
      </c>
      <c r="AQ492" s="229">
        <f t="shared" si="399"/>
        <v>0</v>
      </c>
      <c r="AR492" s="229">
        <f t="shared" si="399"/>
        <v>0</v>
      </c>
      <c r="AS492" s="229">
        <f t="shared" si="399"/>
        <v>0</v>
      </c>
      <c r="AT492" s="229">
        <f t="shared" si="399"/>
        <v>0</v>
      </c>
      <c r="AU492" s="229">
        <f t="shared" si="399"/>
        <v>0</v>
      </c>
      <c r="AV492" s="229">
        <f t="shared" si="399"/>
        <v>0</v>
      </c>
      <c r="AW492" s="229">
        <f t="shared" si="399"/>
        <v>0</v>
      </c>
      <c r="AX492" s="229">
        <f t="shared" si="399"/>
        <v>0</v>
      </c>
      <c r="AY492" s="229">
        <f t="shared" si="399"/>
        <v>0</v>
      </c>
      <c r="AZ492" s="229">
        <f t="shared" si="399"/>
        <v>0</v>
      </c>
      <c r="BA492" s="229">
        <f t="shared" si="399"/>
        <v>0</v>
      </c>
      <c r="BB492" s="229">
        <f t="shared" si="397"/>
        <v>0</v>
      </c>
      <c r="BC492" s="229">
        <f t="shared" si="397"/>
        <v>0</v>
      </c>
      <c r="BD492" s="229">
        <f t="shared" si="397"/>
        <v>0</v>
      </c>
      <c r="BE492" s="229">
        <f t="shared" si="397"/>
        <v>0</v>
      </c>
      <c r="BF492" s="229">
        <f t="shared" si="397"/>
        <v>0</v>
      </c>
      <c r="BG492" s="229">
        <f t="shared" si="397"/>
        <v>0</v>
      </c>
      <c r="BH492" s="229">
        <f t="shared" si="397"/>
        <v>0</v>
      </c>
      <c r="BI492" s="229">
        <f t="shared" si="397"/>
        <v>0</v>
      </c>
      <c r="BJ492" s="229">
        <f t="shared" si="397"/>
        <v>0</v>
      </c>
      <c r="BK492" s="229">
        <f t="shared" si="397"/>
        <v>0</v>
      </c>
      <c r="BL492" s="229">
        <f t="shared" si="397"/>
        <v>0</v>
      </c>
      <c r="BM492" s="229">
        <f t="shared" si="397"/>
        <v>0</v>
      </c>
      <c r="BN492" s="229">
        <f t="shared" si="397"/>
        <v>0</v>
      </c>
      <c r="BO492" s="229">
        <f t="shared" si="401"/>
        <v>0</v>
      </c>
      <c r="BP492" s="229">
        <f t="shared" si="401"/>
        <v>0</v>
      </c>
      <c r="BQ492" s="229">
        <f t="shared" si="401"/>
        <v>0</v>
      </c>
      <c r="BR492" s="229">
        <f t="shared" si="401"/>
        <v>0</v>
      </c>
      <c r="BS492" s="229">
        <f t="shared" si="401"/>
        <v>0</v>
      </c>
      <c r="BT492" s="229">
        <f t="shared" si="401"/>
        <v>0</v>
      </c>
      <c r="BU492" s="229">
        <f t="shared" si="401"/>
        <v>0</v>
      </c>
      <c r="BV492" s="229">
        <f t="shared" si="401"/>
        <v>0</v>
      </c>
      <c r="BW492" s="229">
        <f t="shared" si="401"/>
        <v>0</v>
      </c>
      <c r="BX492" s="229">
        <f t="shared" si="401"/>
        <v>0</v>
      </c>
      <c r="BY492" s="229">
        <f t="shared" si="401"/>
        <v>0</v>
      </c>
      <c r="BZ492" s="229">
        <f t="shared" si="401"/>
        <v>0</v>
      </c>
    </row>
    <row r="493" spans="1:78" x14ac:dyDescent="0.2">
      <c r="A493" s="7" t="str">
        <f t="shared" si="388"/>
        <v>Roll-in 4</v>
      </c>
      <c r="B493" s="7">
        <f t="shared" si="389"/>
        <v>2021</v>
      </c>
      <c r="C493" s="7">
        <f t="shared" si="394"/>
        <v>26</v>
      </c>
      <c r="D493" s="165">
        <f t="shared" si="392"/>
        <v>44255</v>
      </c>
      <c r="E493" s="68">
        <f>BonusDep!K31*BonusDep!L31</f>
        <v>0</v>
      </c>
      <c r="F493" s="77"/>
      <c r="G493" s="229">
        <f t="shared" si="402"/>
        <v>0</v>
      </c>
      <c r="H493" s="229">
        <f t="shared" si="402"/>
        <v>0</v>
      </c>
      <c r="I493" s="229">
        <f t="shared" si="402"/>
        <v>0</v>
      </c>
      <c r="J493" s="229">
        <f t="shared" si="402"/>
        <v>0</v>
      </c>
      <c r="K493" s="229">
        <f t="shared" si="402"/>
        <v>0</v>
      </c>
      <c r="L493" s="229">
        <f t="shared" si="402"/>
        <v>0</v>
      </c>
      <c r="M493" s="229">
        <f t="shared" si="402"/>
        <v>0</v>
      </c>
      <c r="N493" s="229">
        <f t="shared" si="402"/>
        <v>0</v>
      </c>
      <c r="O493" s="229">
        <f t="shared" si="402"/>
        <v>0</v>
      </c>
      <c r="P493" s="229">
        <f t="shared" si="402"/>
        <v>0</v>
      </c>
      <c r="Q493" s="229">
        <f t="shared" si="402"/>
        <v>0</v>
      </c>
      <c r="R493" s="229">
        <f t="shared" si="402"/>
        <v>0</v>
      </c>
      <c r="S493" s="229">
        <f t="shared" si="402"/>
        <v>0</v>
      </c>
      <c r="T493" s="229">
        <f t="shared" si="402"/>
        <v>0</v>
      </c>
      <c r="U493" s="229">
        <f t="shared" si="402"/>
        <v>0</v>
      </c>
      <c r="V493" s="229">
        <f t="shared" si="402"/>
        <v>0</v>
      </c>
      <c r="W493" s="229">
        <f t="shared" si="398"/>
        <v>0</v>
      </c>
      <c r="X493" s="229">
        <f t="shared" si="398"/>
        <v>0</v>
      </c>
      <c r="Y493" s="229">
        <f t="shared" si="398"/>
        <v>0</v>
      </c>
      <c r="Z493" s="229">
        <f t="shared" si="398"/>
        <v>0</v>
      </c>
      <c r="AA493" s="229">
        <f t="shared" si="398"/>
        <v>0</v>
      </c>
      <c r="AB493" s="229">
        <f t="shared" si="398"/>
        <v>0</v>
      </c>
      <c r="AC493" s="229">
        <f t="shared" si="398"/>
        <v>0</v>
      </c>
      <c r="AD493" s="229">
        <f t="shared" si="398"/>
        <v>0</v>
      </c>
      <c r="AE493" s="229">
        <f t="shared" si="398"/>
        <v>0</v>
      </c>
      <c r="AF493" s="229">
        <f t="shared" si="398"/>
        <v>0</v>
      </c>
      <c r="AG493" s="229">
        <f t="shared" si="398"/>
        <v>0</v>
      </c>
      <c r="AH493" s="229">
        <f t="shared" si="398"/>
        <v>0</v>
      </c>
      <c r="AI493" s="229">
        <f t="shared" si="398"/>
        <v>0</v>
      </c>
      <c r="AJ493" s="229">
        <f t="shared" si="398"/>
        <v>0</v>
      </c>
      <c r="AK493" s="229">
        <f t="shared" si="398"/>
        <v>0</v>
      </c>
      <c r="AL493" s="229">
        <f t="shared" si="398"/>
        <v>0</v>
      </c>
      <c r="AM493" s="229">
        <f t="shared" si="399"/>
        <v>0</v>
      </c>
      <c r="AN493" s="229">
        <f t="shared" si="399"/>
        <v>0</v>
      </c>
      <c r="AO493" s="229">
        <f t="shared" si="399"/>
        <v>0</v>
      </c>
      <c r="AP493" s="229">
        <f t="shared" si="399"/>
        <v>0</v>
      </c>
      <c r="AQ493" s="229">
        <f t="shared" si="399"/>
        <v>0</v>
      </c>
      <c r="AR493" s="229">
        <f t="shared" si="399"/>
        <v>0</v>
      </c>
      <c r="AS493" s="229">
        <f t="shared" si="399"/>
        <v>0</v>
      </c>
      <c r="AT493" s="229">
        <f t="shared" si="399"/>
        <v>0</v>
      </c>
      <c r="AU493" s="229">
        <f t="shared" si="399"/>
        <v>0</v>
      </c>
      <c r="AV493" s="229">
        <f t="shared" si="399"/>
        <v>0</v>
      </c>
      <c r="AW493" s="229">
        <f t="shared" si="399"/>
        <v>0</v>
      </c>
      <c r="AX493" s="229">
        <f t="shared" si="399"/>
        <v>0</v>
      </c>
      <c r="AY493" s="229">
        <f t="shared" si="399"/>
        <v>0</v>
      </c>
      <c r="AZ493" s="229">
        <f t="shared" si="399"/>
        <v>0</v>
      </c>
      <c r="BA493" s="229">
        <f t="shared" si="399"/>
        <v>0</v>
      </c>
      <c r="BB493" s="229">
        <f t="shared" si="397"/>
        <v>0</v>
      </c>
      <c r="BC493" s="229">
        <f t="shared" si="397"/>
        <v>0</v>
      </c>
      <c r="BD493" s="229">
        <f t="shared" si="397"/>
        <v>0</v>
      </c>
      <c r="BE493" s="229">
        <f t="shared" si="397"/>
        <v>0</v>
      </c>
      <c r="BF493" s="229">
        <f t="shared" si="397"/>
        <v>0</v>
      </c>
      <c r="BG493" s="229">
        <f t="shared" si="397"/>
        <v>0</v>
      </c>
      <c r="BH493" s="229">
        <f t="shared" si="397"/>
        <v>0</v>
      </c>
      <c r="BI493" s="229">
        <f t="shared" si="397"/>
        <v>0</v>
      </c>
      <c r="BJ493" s="229">
        <f t="shared" si="397"/>
        <v>0</v>
      </c>
      <c r="BK493" s="229">
        <f t="shared" si="397"/>
        <v>0</v>
      </c>
      <c r="BL493" s="229">
        <f t="shared" si="397"/>
        <v>0</v>
      </c>
      <c r="BM493" s="229">
        <f t="shared" si="397"/>
        <v>0</v>
      </c>
      <c r="BN493" s="229">
        <f t="shared" si="397"/>
        <v>0</v>
      </c>
      <c r="BO493" s="229">
        <f t="shared" si="401"/>
        <v>0</v>
      </c>
      <c r="BP493" s="229">
        <f t="shared" si="401"/>
        <v>0</v>
      </c>
      <c r="BQ493" s="229">
        <f t="shared" si="401"/>
        <v>0</v>
      </c>
      <c r="BR493" s="229">
        <f t="shared" si="401"/>
        <v>0</v>
      </c>
      <c r="BS493" s="229">
        <f t="shared" si="401"/>
        <v>0</v>
      </c>
      <c r="BT493" s="229">
        <f t="shared" si="401"/>
        <v>0</v>
      </c>
      <c r="BU493" s="229">
        <f t="shared" si="401"/>
        <v>0</v>
      </c>
      <c r="BV493" s="229">
        <f t="shared" si="401"/>
        <v>0</v>
      </c>
      <c r="BW493" s="229">
        <f t="shared" si="401"/>
        <v>0</v>
      </c>
      <c r="BX493" s="229">
        <f t="shared" si="401"/>
        <v>0</v>
      </c>
      <c r="BY493" s="229">
        <f t="shared" si="401"/>
        <v>0</v>
      </c>
      <c r="BZ493" s="229">
        <f t="shared" si="401"/>
        <v>0</v>
      </c>
    </row>
    <row r="494" spans="1:78" x14ac:dyDescent="0.2">
      <c r="A494" s="7" t="str">
        <f t="shared" si="388"/>
        <v>Roll-in 5</v>
      </c>
      <c r="B494" s="7">
        <f t="shared" si="389"/>
        <v>2021</v>
      </c>
      <c r="C494" s="7">
        <f t="shared" si="394"/>
        <v>27</v>
      </c>
      <c r="D494" s="165">
        <f t="shared" si="392"/>
        <v>44286</v>
      </c>
      <c r="E494" s="68">
        <f>BonusDep!K32*BonusDep!L32</f>
        <v>0</v>
      </c>
      <c r="F494" s="77"/>
      <c r="G494" s="229">
        <f t="shared" si="402"/>
        <v>0</v>
      </c>
      <c r="H494" s="229">
        <f t="shared" si="402"/>
        <v>0</v>
      </c>
      <c r="I494" s="229">
        <f t="shared" si="402"/>
        <v>0</v>
      </c>
      <c r="J494" s="229">
        <f t="shared" si="402"/>
        <v>0</v>
      </c>
      <c r="K494" s="229">
        <f t="shared" si="402"/>
        <v>0</v>
      </c>
      <c r="L494" s="229">
        <f t="shared" si="402"/>
        <v>0</v>
      </c>
      <c r="M494" s="229">
        <f t="shared" si="402"/>
        <v>0</v>
      </c>
      <c r="N494" s="229">
        <f t="shared" si="402"/>
        <v>0</v>
      </c>
      <c r="O494" s="229">
        <f t="shared" si="402"/>
        <v>0</v>
      </c>
      <c r="P494" s="229">
        <f t="shared" si="402"/>
        <v>0</v>
      </c>
      <c r="Q494" s="229">
        <f t="shared" si="402"/>
        <v>0</v>
      </c>
      <c r="R494" s="229">
        <f t="shared" si="402"/>
        <v>0</v>
      </c>
      <c r="S494" s="229">
        <f t="shared" si="402"/>
        <v>0</v>
      </c>
      <c r="T494" s="229">
        <f t="shared" si="402"/>
        <v>0</v>
      </c>
      <c r="U494" s="229">
        <f t="shared" si="402"/>
        <v>0</v>
      </c>
      <c r="V494" s="229">
        <f t="shared" si="402"/>
        <v>0</v>
      </c>
      <c r="W494" s="229">
        <f t="shared" si="398"/>
        <v>0</v>
      </c>
      <c r="X494" s="229">
        <f t="shared" si="398"/>
        <v>0</v>
      </c>
      <c r="Y494" s="229">
        <f t="shared" si="398"/>
        <v>0</v>
      </c>
      <c r="Z494" s="229">
        <f t="shared" si="398"/>
        <v>0</v>
      </c>
      <c r="AA494" s="229">
        <f t="shared" si="398"/>
        <v>0</v>
      </c>
      <c r="AB494" s="229">
        <f t="shared" si="398"/>
        <v>0</v>
      </c>
      <c r="AC494" s="229">
        <f t="shared" si="398"/>
        <v>0</v>
      </c>
      <c r="AD494" s="229">
        <f t="shared" si="398"/>
        <v>0</v>
      </c>
      <c r="AE494" s="229">
        <f t="shared" si="398"/>
        <v>0</v>
      </c>
      <c r="AF494" s="229">
        <f t="shared" si="398"/>
        <v>0</v>
      </c>
      <c r="AG494" s="229">
        <f t="shared" si="398"/>
        <v>0</v>
      </c>
      <c r="AH494" s="229">
        <f t="shared" si="398"/>
        <v>0</v>
      </c>
      <c r="AI494" s="229">
        <f t="shared" si="398"/>
        <v>0</v>
      </c>
      <c r="AJ494" s="229">
        <f t="shared" si="398"/>
        <v>0</v>
      </c>
      <c r="AK494" s="229">
        <f t="shared" si="398"/>
        <v>0</v>
      </c>
      <c r="AL494" s="229">
        <f t="shared" ref="AL494:BA511" si="403">IF(AND(AL$7=$B494,AL$9&gt;=$D494),$E494/(13-MONTH($D494)),0)</f>
        <v>0</v>
      </c>
      <c r="AM494" s="229">
        <f t="shared" si="403"/>
        <v>0</v>
      </c>
      <c r="AN494" s="229">
        <f t="shared" si="403"/>
        <v>0</v>
      </c>
      <c r="AO494" s="229">
        <f t="shared" si="403"/>
        <v>0</v>
      </c>
      <c r="AP494" s="229">
        <f t="shared" si="403"/>
        <v>0</v>
      </c>
      <c r="AQ494" s="229">
        <f t="shared" si="403"/>
        <v>0</v>
      </c>
      <c r="AR494" s="229">
        <f t="shared" si="403"/>
        <v>0</v>
      </c>
      <c r="AS494" s="229">
        <f t="shared" si="403"/>
        <v>0</v>
      </c>
      <c r="AT494" s="229">
        <f t="shared" si="403"/>
        <v>0</v>
      </c>
      <c r="AU494" s="229">
        <f t="shared" si="399"/>
        <v>0</v>
      </c>
      <c r="AV494" s="229">
        <f t="shared" si="399"/>
        <v>0</v>
      </c>
      <c r="AW494" s="229">
        <f t="shared" si="399"/>
        <v>0</v>
      </c>
      <c r="AX494" s="229">
        <f t="shared" si="399"/>
        <v>0</v>
      </c>
      <c r="AY494" s="229">
        <f t="shared" si="399"/>
        <v>0</v>
      </c>
      <c r="AZ494" s="229">
        <f t="shared" si="399"/>
        <v>0</v>
      </c>
      <c r="BA494" s="229">
        <f t="shared" si="399"/>
        <v>0</v>
      </c>
      <c r="BB494" s="229">
        <f t="shared" si="399"/>
        <v>0</v>
      </c>
      <c r="BC494" s="229">
        <f t="shared" ref="BB494:BQ509" si="404">IF(AND(BC$7=$B494,BC$9&gt;=$D494),$E494/(13-MONTH($D494)),0)</f>
        <v>0</v>
      </c>
      <c r="BD494" s="229">
        <f t="shared" si="404"/>
        <v>0</v>
      </c>
      <c r="BE494" s="229">
        <f t="shared" si="404"/>
        <v>0</v>
      </c>
      <c r="BF494" s="229">
        <f t="shared" si="404"/>
        <v>0</v>
      </c>
      <c r="BG494" s="229">
        <f t="shared" si="404"/>
        <v>0</v>
      </c>
      <c r="BH494" s="229">
        <f t="shared" si="404"/>
        <v>0</v>
      </c>
      <c r="BI494" s="229">
        <f t="shared" si="404"/>
        <v>0</v>
      </c>
      <c r="BJ494" s="229">
        <f t="shared" si="404"/>
        <v>0</v>
      </c>
      <c r="BK494" s="229">
        <f t="shared" si="404"/>
        <v>0</v>
      </c>
      <c r="BL494" s="229">
        <f t="shared" si="404"/>
        <v>0</v>
      </c>
      <c r="BM494" s="229">
        <f t="shared" si="404"/>
        <v>0</v>
      </c>
      <c r="BN494" s="229">
        <f t="shared" si="404"/>
        <v>0</v>
      </c>
      <c r="BO494" s="229">
        <f t="shared" si="404"/>
        <v>0</v>
      </c>
      <c r="BP494" s="229">
        <f t="shared" si="404"/>
        <v>0</v>
      </c>
      <c r="BQ494" s="229">
        <f t="shared" si="404"/>
        <v>0</v>
      </c>
      <c r="BR494" s="229">
        <f t="shared" si="401"/>
        <v>0</v>
      </c>
      <c r="BS494" s="229">
        <f t="shared" si="401"/>
        <v>0</v>
      </c>
      <c r="BT494" s="229">
        <f t="shared" si="401"/>
        <v>0</v>
      </c>
      <c r="BU494" s="229">
        <f t="shared" si="401"/>
        <v>0</v>
      </c>
      <c r="BV494" s="229">
        <f t="shared" si="401"/>
        <v>0</v>
      </c>
      <c r="BW494" s="229">
        <f t="shared" si="401"/>
        <v>0</v>
      </c>
      <c r="BX494" s="229">
        <f t="shared" si="401"/>
        <v>0</v>
      </c>
      <c r="BY494" s="229">
        <f t="shared" si="401"/>
        <v>0</v>
      </c>
      <c r="BZ494" s="229">
        <f t="shared" si="401"/>
        <v>0</v>
      </c>
    </row>
    <row r="495" spans="1:78" x14ac:dyDescent="0.2">
      <c r="A495" s="7" t="str">
        <f t="shared" si="388"/>
        <v>Roll-in 5</v>
      </c>
      <c r="B495" s="7">
        <f t="shared" si="389"/>
        <v>2021</v>
      </c>
      <c r="C495" s="7">
        <f t="shared" si="394"/>
        <v>28</v>
      </c>
      <c r="D495" s="165">
        <f t="shared" si="392"/>
        <v>44316</v>
      </c>
      <c r="E495" s="68">
        <f>BonusDep!K33*BonusDep!L33</f>
        <v>0</v>
      </c>
      <c r="F495" s="77"/>
      <c r="G495" s="229">
        <f t="shared" si="402"/>
        <v>0</v>
      </c>
      <c r="H495" s="229">
        <f t="shared" si="402"/>
        <v>0</v>
      </c>
      <c r="I495" s="229">
        <f t="shared" si="402"/>
        <v>0</v>
      </c>
      <c r="J495" s="229">
        <f t="shared" si="402"/>
        <v>0</v>
      </c>
      <c r="K495" s="229">
        <f t="shared" si="402"/>
        <v>0</v>
      </c>
      <c r="L495" s="229">
        <f t="shared" si="402"/>
        <v>0</v>
      </c>
      <c r="M495" s="229">
        <f t="shared" si="402"/>
        <v>0</v>
      </c>
      <c r="N495" s="229">
        <f t="shared" si="402"/>
        <v>0</v>
      </c>
      <c r="O495" s="229">
        <f t="shared" si="402"/>
        <v>0</v>
      </c>
      <c r="P495" s="229">
        <f t="shared" si="402"/>
        <v>0</v>
      </c>
      <c r="Q495" s="229">
        <f t="shared" si="402"/>
        <v>0</v>
      </c>
      <c r="R495" s="229">
        <f t="shared" si="402"/>
        <v>0</v>
      </c>
      <c r="S495" s="229">
        <f t="shared" si="402"/>
        <v>0</v>
      </c>
      <c r="T495" s="229">
        <f t="shared" si="402"/>
        <v>0</v>
      </c>
      <c r="U495" s="229">
        <f t="shared" si="402"/>
        <v>0</v>
      </c>
      <c r="V495" s="229">
        <f t="shared" si="402"/>
        <v>0</v>
      </c>
      <c r="W495" s="229">
        <f t="shared" ref="W495:AL510" si="405">IF(AND(W$7=$B495,W$9&gt;=$D495),$E495/(13-MONTH($D495)),0)</f>
        <v>0</v>
      </c>
      <c r="X495" s="229">
        <f t="shared" si="405"/>
        <v>0</v>
      </c>
      <c r="Y495" s="229">
        <f t="shared" si="405"/>
        <v>0</v>
      </c>
      <c r="Z495" s="229">
        <f t="shared" si="405"/>
        <v>0</v>
      </c>
      <c r="AA495" s="229">
        <f t="shared" si="405"/>
        <v>0</v>
      </c>
      <c r="AB495" s="229">
        <f t="shared" si="405"/>
        <v>0</v>
      </c>
      <c r="AC495" s="229">
        <f t="shared" si="405"/>
        <v>0</v>
      </c>
      <c r="AD495" s="229">
        <f t="shared" si="405"/>
        <v>0</v>
      </c>
      <c r="AE495" s="229">
        <f t="shared" si="405"/>
        <v>0</v>
      </c>
      <c r="AF495" s="229">
        <f t="shared" si="405"/>
        <v>0</v>
      </c>
      <c r="AG495" s="229">
        <f t="shared" si="405"/>
        <v>0</v>
      </c>
      <c r="AH495" s="229">
        <f t="shared" si="405"/>
        <v>0</v>
      </c>
      <c r="AI495" s="229">
        <f t="shared" si="405"/>
        <v>0</v>
      </c>
      <c r="AJ495" s="229">
        <f t="shared" si="405"/>
        <v>0</v>
      </c>
      <c r="AK495" s="229">
        <f t="shared" si="405"/>
        <v>0</v>
      </c>
      <c r="AL495" s="229">
        <f t="shared" si="405"/>
        <v>0</v>
      </c>
      <c r="AM495" s="229">
        <f t="shared" si="403"/>
        <v>0</v>
      </c>
      <c r="AN495" s="229">
        <f t="shared" si="403"/>
        <v>0</v>
      </c>
      <c r="AO495" s="229">
        <f t="shared" si="403"/>
        <v>0</v>
      </c>
      <c r="AP495" s="229">
        <f t="shared" si="403"/>
        <v>0</v>
      </c>
      <c r="AQ495" s="229">
        <f t="shared" si="403"/>
        <v>0</v>
      </c>
      <c r="AR495" s="229">
        <f t="shared" si="403"/>
        <v>0</v>
      </c>
      <c r="AS495" s="229">
        <f t="shared" si="403"/>
        <v>0</v>
      </c>
      <c r="AT495" s="229">
        <f t="shared" si="403"/>
        <v>0</v>
      </c>
      <c r="AU495" s="229">
        <f t="shared" si="403"/>
        <v>0</v>
      </c>
      <c r="AV495" s="229">
        <f t="shared" si="403"/>
        <v>0</v>
      </c>
      <c r="AW495" s="229">
        <f t="shared" si="403"/>
        <v>0</v>
      </c>
      <c r="AX495" s="229">
        <f t="shared" si="403"/>
        <v>0</v>
      </c>
      <c r="AY495" s="229">
        <f t="shared" si="403"/>
        <v>0</v>
      </c>
      <c r="AZ495" s="229">
        <f t="shared" si="403"/>
        <v>0</v>
      </c>
      <c r="BA495" s="229">
        <f t="shared" si="403"/>
        <v>0</v>
      </c>
      <c r="BB495" s="229">
        <f t="shared" si="404"/>
        <v>0</v>
      </c>
      <c r="BC495" s="229">
        <f t="shared" si="404"/>
        <v>0</v>
      </c>
      <c r="BD495" s="229">
        <f t="shared" si="404"/>
        <v>0</v>
      </c>
      <c r="BE495" s="229">
        <f t="shared" si="404"/>
        <v>0</v>
      </c>
      <c r="BF495" s="229">
        <f t="shared" si="404"/>
        <v>0</v>
      </c>
      <c r="BG495" s="229">
        <f t="shared" si="404"/>
        <v>0</v>
      </c>
      <c r="BH495" s="229">
        <f t="shared" si="404"/>
        <v>0</v>
      </c>
      <c r="BI495" s="229">
        <f t="shared" si="404"/>
        <v>0</v>
      </c>
      <c r="BJ495" s="229">
        <f t="shared" si="404"/>
        <v>0</v>
      </c>
      <c r="BK495" s="229">
        <f t="shared" si="404"/>
        <v>0</v>
      </c>
      <c r="BL495" s="229">
        <f t="shared" si="404"/>
        <v>0</v>
      </c>
      <c r="BM495" s="229">
        <f t="shared" si="404"/>
        <v>0</v>
      </c>
      <c r="BN495" s="229">
        <f t="shared" si="404"/>
        <v>0</v>
      </c>
      <c r="BO495" s="229">
        <f t="shared" si="401"/>
        <v>0</v>
      </c>
      <c r="BP495" s="229">
        <f t="shared" si="401"/>
        <v>0</v>
      </c>
      <c r="BQ495" s="229">
        <f t="shared" si="401"/>
        <v>0</v>
      </c>
      <c r="BR495" s="229">
        <f t="shared" si="401"/>
        <v>0</v>
      </c>
      <c r="BS495" s="229">
        <f t="shared" si="401"/>
        <v>0</v>
      </c>
      <c r="BT495" s="229">
        <f t="shared" si="401"/>
        <v>0</v>
      </c>
      <c r="BU495" s="229">
        <f t="shared" si="401"/>
        <v>0</v>
      </c>
      <c r="BV495" s="229">
        <f t="shared" si="401"/>
        <v>0</v>
      </c>
      <c r="BW495" s="229">
        <f t="shared" si="401"/>
        <v>0</v>
      </c>
      <c r="BX495" s="229">
        <f t="shared" si="401"/>
        <v>0</v>
      </c>
      <c r="BY495" s="229">
        <f t="shared" si="401"/>
        <v>0</v>
      </c>
      <c r="BZ495" s="229">
        <f t="shared" si="401"/>
        <v>0</v>
      </c>
    </row>
    <row r="496" spans="1:78" x14ac:dyDescent="0.2">
      <c r="A496" s="7" t="str">
        <f t="shared" si="388"/>
        <v>Roll-in 5</v>
      </c>
      <c r="B496" s="7">
        <f t="shared" si="389"/>
        <v>2021</v>
      </c>
      <c r="C496" s="7">
        <f t="shared" si="394"/>
        <v>29</v>
      </c>
      <c r="D496" s="165">
        <f t="shared" si="392"/>
        <v>44347</v>
      </c>
      <c r="E496" s="68">
        <f>BonusDep!K34*BonusDep!L34</f>
        <v>0</v>
      </c>
      <c r="F496" s="77"/>
      <c r="G496" s="229">
        <f t="shared" si="402"/>
        <v>0</v>
      </c>
      <c r="H496" s="229">
        <f t="shared" si="402"/>
        <v>0</v>
      </c>
      <c r="I496" s="229">
        <f t="shared" si="402"/>
        <v>0</v>
      </c>
      <c r="J496" s="229">
        <f t="shared" si="402"/>
        <v>0</v>
      </c>
      <c r="K496" s="229">
        <f t="shared" si="402"/>
        <v>0</v>
      </c>
      <c r="L496" s="229">
        <f t="shared" si="402"/>
        <v>0</v>
      </c>
      <c r="M496" s="229">
        <f t="shared" si="402"/>
        <v>0</v>
      </c>
      <c r="N496" s="229">
        <f t="shared" si="402"/>
        <v>0</v>
      </c>
      <c r="O496" s="229">
        <f t="shared" si="402"/>
        <v>0</v>
      </c>
      <c r="P496" s="229">
        <f t="shared" si="402"/>
        <v>0</v>
      </c>
      <c r="Q496" s="229">
        <f t="shared" si="402"/>
        <v>0</v>
      </c>
      <c r="R496" s="229">
        <f t="shared" si="402"/>
        <v>0</v>
      </c>
      <c r="S496" s="229">
        <f t="shared" si="402"/>
        <v>0</v>
      </c>
      <c r="T496" s="229">
        <f t="shared" si="402"/>
        <v>0</v>
      </c>
      <c r="U496" s="229">
        <f t="shared" si="402"/>
        <v>0</v>
      </c>
      <c r="V496" s="229">
        <f t="shared" si="402"/>
        <v>0</v>
      </c>
      <c r="W496" s="229">
        <f t="shared" si="405"/>
        <v>0</v>
      </c>
      <c r="X496" s="229">
        <f t="shared" si="405"/>
        <v>0</v>
      </c>
      <c r="Y496" s="229">
        <f t="shared" si="405"/>
        <v>0</v>
      </c>
      <c r="Z496" s="229">
        <f t="shared" si="405"/>
        <v>0</v>
      </c>
      <c r="AA496" s="229">
        <f t="shared" si="405"/>
        <v>0</v>
      </c>
      <c r="AB496" s="229">
        <f t="shared" si="405"/>
        <v>0</v>
      </c>
      <c r="AC496" s="229">
        <f t="shared" si="405"/>
        <v>0</v>
      </c>
      <c r="AD496" s="229">
        <f t="shared" si="405"/>
        <v>0</v>
      </c>
      <c r="AE496" s="229">
        <f t="shared" si="405"/>
        <v>0</v>
      </c>
      <c r="AF496" s="229">
        <f t="shared" si="405"/>
        <v>0</v>
      </c>
      <c r="AG496" s="229">
        <f t="shared" si="405"/>
        <v>0</v>
      </c>
      <c r="AH496" s="229">
        <f t="shared" si="405"/>
        <v>0</v>
      </c>
      <c r="AI496" s="229">
        <f t="shared" si="405"/>
        <v>0</v>
      </c>
      <c r="AJ496" s="229">
        <f t="shared" si="405"/>
        <v>0</v>
      </c>
      <c r="AK496" s="229">
        <f t="shared" si="405"/>
        <v>0</v>
      </c>
      <c r="AL496" s="229">
        <f t="shared" si="405"/>
        <v>0</v>
      </c>
      <c r="AM496" s="229">
        <f t="shared" si="403"/>
        <v>0</v>
      </c>
      <c r="AN496" s="229">
        <f t="shared" si="403"/>
        <v>0</v>
      </c>
      <c r="AO496" s="229">
        <f t="shared" si="403"/>
        <v>0</v>
      </c>
      <c r="AP496" s="229">
        <f t="shared" si="403"/>
        <v>0</v>
      </c>
      <c r="AQ496" s="229">
        <f t="shared" si="403"/>
        <v>0</v>
      </c>
      <c r="AR496" s="229">
        <f t="shared" si="403"/>
        <v>0</v>
      </c>
      <c r="AS496" s="229">
        <f t="shared" si="403"/>
        <v>0</v>
      </c>
      <c r="AT496" s="229">
        <f t="shared" si="403"/>
        <v>0</v>
      </c>
      <c r="AU496" s="229">
        <f t="shared" si="403"/>
        <v>0</v>
      </c>
      <c r="AV496" s="229">
        <f t="shared" si="403"/>
        <v>0</v>
      </c>
      <c r="AW496" s="229">
        <f t="shared" si="403"/>
        <v>0</v>
      </c>
      <c r="AX496" s="229">
        <f t="shared" si="403"/>
        <v>0</v>
      </c>
      <c r="AY496" s="229">
        <f t="shared" si="403"/>
        <v>0</v>
      </c>
      <c r="AZ496" s="229">
        <f t="shared" si="403"/>
        <v>0</v>
      </c>
      <c r="BA496" s="229">
        <f t="shared" si="403"/>
        <v>0</v>
      </c>
      <c r="BB496" s="229">
        <f t="shared" si="404"/>
        <v>0</v>
      </c>
      <c r="BC496" s="229">
        <f t="shared" si="404"/>
        <v>0</v>
      </c>
      <c r="BD496" s="229">
        <f t="shared" si="404"/>
        <v>0</v>
      </c>
      <c r="BE496" s="229">
        <f t="shared" si="404"/>
        <v>0</v>
      </c>
      <c r="BF496" s="229">
        <f t="shared" si="404"/>
        <v>0</v>
      </c>
      <c r="BG496" s="229">
        <f t="shared" si="404"/>
        <v>0</v>
      </c>
      <c r="BH496" s="229">
        <f t="shared" si="404"/>
        <v>0</v>
      </c>
      <c r="BI496" s="229">
        <f t="shared" si="404"/>
        <v>0</v>
      </c>
      <c r="BJ496" s="229">
        <f t="shared" si="404"/>
        <v>0</v>
      </c>
      <c r="BK496" s="229">
        <f t="shared" si="404"/>
        <v>0</v>
      </c>
      <c r="BL496" s="229">
        <f t="shared" si="404"/>
        <v>0</v>
      </c>
      <c r="BM496" s="229">
        <f t="shared" si="404"/>
        <v>0</v>
      </c>
      <c r="BN496" s="229">
        <f t="shared" si="404"/>
        <v>0</v>
      </c>
      <c r="BO496" s="229">
        <f t="shared" si="401"/>
        <v>0</v>
      </c>
      <c r="BP496" s="229">
        <f t="shared" si="401"/>
        <v>0</v>
      </c>
      <c r="BQ496" s="229">
        <f t="shared" si="401"/>
        <v>0</v>
      </c>
      <c r="BR496" s="229">
        <f t="shared" si="401"/>
        <v>0</v>
      </c>
      <c r="BS496" s="229">
        <f t="shared" si="401"/>
        <v>0</v>
      </c>
      <c r="BT496" s="229">
        <f t="shared" si="401"/>
        <v>0</v>
      </c>
      <c r="BU496" s="229">
        <f t="shared" si="401"/>
        <v>0</v>
      </c>
      <c r="BV496" s="229">
        <f t="shared" si="401"/>
        <v>0</v>
      </c>
      <c r="BW496" s="229">
        <f t="shared" si="401"/>
        <v>0</v>
      </c>
      <c r="BX496" s="229">
        <f t="shared" si="401"/>
        <v>0</v>
      </c>
      <c r="BY496" s="229">
        <f t="shared" si="401"/>
        <v>0</v>
      </c>
      <c r="BZ496" s="229">
        <f t="shared" si="401"/>
        <v>0</v>
      </c>
    </row>
    <row r="497" spans="1:78" x14ac:dyDescent="0.2">
      <c r="A497" s="7" t="str">
        <f t="shared" si="388"/>
        <v>Roll-in 5</v>
      </c>
      <c r="B497" s="7">
        <f t="shared" si="389"/>
        <v>2021</v>
      </c>
      <c r="C497" s="7">
        <f t="shared" si="394"/>
        <v>30</v>
      </c>
      <c r="D497" s="165">
        <f t="shared" si="392"/>
        <v>44377</v>
      </c>
      <c r="E497" s="68">
        <f>BonusDep!K35*BonusDep!L35</f>
        <v>0</v>
      </c>
      <c r="F497" s="77"/>
      <c r="G497" s="229">
        <f t="shared" si="402"/>
        <v>0</v>
      </c>
      <c r="H497" s="229">
        <f t="shared" si="402"/>
        <v>0</v>
      </c>
      <c r="I497" s="229">
        <f t="shared" si="402"/>
        <v>0</v>
      </c>
      <c r="J497" s="229">
        <f t="shared" si="402"/>
        <v>0</v>
      </c>
      <c r="K497" s="229">
        <f t="shared" si="402"/>
        <v>0</v>
      </c>
      <c r="L497" s="229">
        <f t="shared" si="402"/>
        <v>0</v>
      </c>
      <c r="M497" s="229">
        <f t="shared" si="402"/>
        <v>0</v>
      </c>
      <c r="N497" s="229">
        <f t="shared" si="402"/>
        <v>0</v>
      </c>
      <c r="O497" s="229">
        <f t="shared" si="402"/>
        <v>0</v>
      </c>
      <c r="P497" s="229">
        <f t="shared" si="402"/>
        <v>0</v>
      </c>
      <c r="Q497" s="229">
        <f t="shared" si="402"/>
        <v>0</v>
      </c>
      <c r="R497" s="229">
        <f t="shared" si="402"/>
        <v>0</v>
      </c>
      <c r="S497" s="229">
        <f t="shared" si="402"/>
        <v>0</v>
      </c>
      <c r="T497" s="229">
        <f t="shared" si="402"/>
        <v>0</v>
      </c>
      <c r="U497" s="229">
        <f t="shared" si="402"/>
        <v>0</v>
      </c>
      <c r="V497" s="229">
        <f t="shared" si="402"/>
        <v>0</v>
      </c>
      <c r="W497" s="229">
        <f t="shared" si="405"/>
        <v>0</v>
      </c>
      <c r="X497" s="229">
        <f t="shared" si="405"/>
        <v>0</v>
      </c>
      <c r="Y497" s="229">
        <f t="shared" si="405"/>
        <v>0</v>
      </c>
      <c r="Z497" s="229">
        <f t="shared" si="405"/>
        <v>0</v>
      </c>
      <c r="AA497" s="229">
        <f t="shared" si="405"/>
        <v>0</v>
      </c>
      <c r="AB497" s="229">
        <f t="shared" si="405"/>
        <v>0</v>
      </c>
      <c r="AC497" s="229">
        <f t="shared" si="405"/>
        <v>0</v>
      </c>
      <c r="AD497" s="229">
        <f t="shared" si="405"/>
        <v>0</v>
      </c>
      <c r="AE497" s="229">
        <f t="shared" si="405"/>
        <v>0</v>
      </c>
      <c r="AF497" s="229">
        <f t="shared" si="405"/>
        <v>0</v>
      </c>
      <c r="AG497" s="229">
        <f t="shared" si="405"/>
        <v>0</v>
      </c>
      <c r="AH497" s="229">
        <f t="shared" si="405"/>
        <v>0</v>
      </c>
      <c r="AI497" s="229">
        <f t="shared" si="405"/>
        <v>0</v>
      </c>
      <c r="AJ497" s="229">
        <f t="shared" si="405"/>
        <v>0</v>
      </c>
      <c r="AK497" s="229">
        <f t="shared" si="405"/>
        <v>0</v>
      </c>
      <c r="AL497" s="229">
        <f t="shared" si="405"/>
        <v>0</v>
      </c>
      <c r="AM497" s="229">
        <f t="shared" si="403"/>
        <v>0</v>
      </c>
      <c r="AN497" s="229">
        <f t="shared" si="403"/>
        <v>0</v>
      </c>
      <c r="AO497" s="229">
        <f t="shared" si="403"/>
        <v>0</v>
      </c>
      <c r="AP497" s="229">
        <f t="shared" si="403"/>
        <v>0</v>
      </c>
      <c r="AQ497" s="229">
        <f t="shared" si="403"/>
        <v>0</v>
      </c>
      <c r="AR497" s="229">
        <f t="shared" si="403"/>
        <v>0</v>
      </c>
      <c r="AS497" s="229">
        <f t="shared" si="403"/>
        <v>0</v>
      </c>
      <c r="AT497" s="229">
        <f t="shared" si="403"/>
        <v>0</v>
      </c>
      <c r="AU497" s="229">
        <f t="shared" si="403"/>
        <v>0</v>
      </c>
      <c r="AV497" s="229">
        <f t="shared" si="403"/>
        <v>0</v>
      </c>
      <c r="AW497" s="229">
        <f t="shared" si="403"/>
        <v>0</v>
      </c>
      <c r="AX497" s="229">
        <f t="shared" si="403"/>
        <v>0</v>
      </c>
      <c r="AY497" s="229">
        <f t="shared" si="403"/>
        <v>0</v>
      </c>
      <c r="AZ497" s="229">
        <f t="shared" si="403"/>
        <v>0</v>
      </c>
      <c r="BA497" s="229">
        <f t="shared" si="403"/>
        <v>0</v>
      </c>
      <c r="BB497" s="229">
        <f t="shared" si="404"/>
        <v>0</v>
      </c>
      <c r="BC497" s="229">
        <f t="shared" si="404"/>
        <v>0</v>
      </c>
      <c r="BD497" s="229">
        <f t="shared" si="404"/>
        <v>0</v>
      </c>
      <c r="BE497" s="229">
        <f t="shared" si="404"/>
        <v>0</v>
      </c>
      <c r="BF497" s="229">
        <f t="shared" si="404"/>
        <v>0</v>
      </c>
      <c r="BG497" s="229">
        <f t="shared" si="404"/>
        <v>0</v>
      </c>
      <c r="BH497" s="229">
        <f t="shared" si="404"/>
        <v>0</v>
      </c>
      <c r="BI497" s="229">
        <f t="shared" si="404"/>
        <v>0</v>
      </c>
      <c r="BJ497" s="229">
        <f t="shared" si="404"/>
        <v>0</v>
      </c>
      <c r="BK497" s="229">
        <f t="shared" si="404"/>
        <v>0</v>
      </c>
      <c r="BL497" s="229">
        <f t="shared" si="404"/>
        <v>0</v>
      </c>
      <c r="BM497" s="229">
        <f t="shared" si="404"/>
        <v>0</v>
      </c>
      <c r="BN497" s="229">
        <f t="shared" si="404"/>
        <v>0</v>
      </c>
      <c r="BO497" s="229">
        <f t="shared" si="401"/>
        <v>0</v>
      </c>
      <c r="BP497" s="229">
        <f t="shared" si="401"/>
        <v>0</v>
      </c>
      <c r="BQ497" s="229">
        <f t="shared" si="401"/>
        <v>0</v>
      </c>
      <c r="BR497" s="229">
        <f t="shared" si="401"/>
        <v>0</v>
      </c>
      <c r="BS497" s="229">
        <f t="shared" si="401"/>
        <v>0</v>
      </c>
      <c r="BT497" s="229">
        <f t="shared" si="401"/>
        <v>0</v>
      </c>
      <c r="BU497" s="229">
        <f t="shared" si="401"/>
        <v>0</v>
      </c>
      <c r="BV497" s="229">
        <f t="shared" si="401"/>
        <v>0</v>
      </c>
      <c r="BW497" s="229">
        <f t="shared" si="401"/>
        <v>0</v>
      </c>
      <c r="BX497" s="229">
        <f t="shared" si="401"/>
        <v>0</v>
      </c>
      <c r="BY497" s="229">
        <f t="shared" si="401"/>
        <v>0</v>
      </c>
      <c r="BZ497" s="229">
        <f t="shared" si="401"/>
        <v>0</v>
      </c>
    </row>
    <row r="498" spans="1:78" x14ac:dyDescent="0.2">
      <c r="A498" s="7" t="str">
        <f t="shared" si="388"/>
        <v>Roll-in 5</v>
      </c>
      <c r="B498" s="7">
        <f t="shared" si="389"/>
        <v>2021</v>
      </c>
      <c r="C498" s="7">
        <f t="shared" si="394"/>
        <v>31</v>
      </c>
      <c r="D498" s="165">
        <f t="shared" si="392"/>
        <v>44408</v>
      </c>
      <c r="E498" s="68">
        <f>BonusDep!K36*BonusDep!L36</f>
        <v>0</v>
      </c>
      <c r="F498" s="77"/>
      <c r="G498" s="229">
        <f t="shared" si="402"/>
        <v>0</v>
      </c>
      <c r="H498" s="229">
        <f t="shared" si="402"/>
        <v>0</v>
      </c>
      <c r="I498" s="229">
        <f t="shared" si="402"/>
        <v>0</v>
      </c>
      <c r="J498" s="229">
        <f t="shared" si="402"/>
        <v>0</v>
      </c>
      <c r="K498" s="229">
        <f t="shared" si="402"/>
        <v>0</v>
      </c>
      <c r="L498" s="229">
        <f t="shared" si="402"/>
        <v>0</v>
      </c>
      <c r="M498" s="229">
        <f t="shared" si="402"/>
        <v>0</v>
      </c>
      <c r="N498" s="229">
        <f t="shared" si="402"/>
        <v>0</v>
      </c>
      <c r="O498" s="229">
        <f t="shared" si="402"/>
        <v>0</v>
      </c>
      <c r="P498" s="229">
        <f t="shared" si="402"/>
        <v>0</v>
      </c>
      <c r="Q498" s="229">
        <f t="shared" si="402"/>
        <v>0</v>
      </c>
      <c r="R498" s="229">
        <f t="shared" si="402"/>
        <v>0</v>
      </c>
      <c r="S498" s="229">
        <f t="shared" si="402"/>
        <v>0</v>
      </c>
      <c r="T498" s="229">
        <f t="shared" si="402"/>
        <v>0</v>
      </c>
      <c r="U498" s="229">
        <f t="shared" si="402"/>
        <v>0</v>
      </c>
      <c r="V498" s="229">
        <f t="shared" si="402"/>
        <v>0</v>
      </c>
      <c r="W498" s="229">
        <f t="shared" si="405"/>
        <v>0</v>
      </c>
      <c r="X498" s="229">
        <f t="shared" si="405"/>
        <v>0</v>
      </c>
      <c r="Y498" s="229">
        <f t="shared" si="405"/>
        <v>0</v>
      </c>
      <c r="Z498" s="229">
        <f t="shared" si="405"/>
        <v>0</v>
      </c>
      <c r="AA498" s="229">
        <f t="shared" si="405"/>
        <v>0</v>
      </c>
      <c r="AB498" s="229">
        <f t="shared" si="405"/>
        <v>0</v>
      </c>
      <c r="AC498" s="229">
        <f t="shared" si="405"/>
        <v>0</v>
      </c>
      <c r="AD498" s="229">
        <f t="shared" si="405"/>
        <v>0</v>
      </c>
      <c r="AE498" s="229">
        <f t="shared" si="405"/>
        <v>0</v>
      </c>
      <c r="AF498" s="229">
        <f t="shared" si="405"/>
        <v>0</v>
      </c>
      <c r="AG498" s="229">
        <f t="shared" si="405"/>
        <v>0</v>
      </c>
      <c r="AH498" s="229">
        <f t="shared" si="405"/>
        <v>0</v>
      </c>
      <c r="AI498" s="229">
        <f t="shared" si="405"/>
        <v>0</v>
      </c>
      <c r="AJ498" s="229">
        <f t="shared" si="405"/>
        <v>0</v>
      </c>
      <c r="AK498" s="229">
        <f t="shared" si="405"/>
        <v>0</v>
      </c>
      <c r="AL498" s="229">
        <f t="shared" si="405"/>
        <v>0</v>
      </c>
      <c r="AM498" s="229">
        <f t="shared" si="403"/>
        <v>0</v>
      </c>
      <c r="AN498" s="229">
        <f t="shared" si="403"/>
        <v>0</v>
      </c>
      <c r="AO498" s="229">
        <f t="shared" si="403"/>
        <v>0</v>
      </c>
      <c r="AP498" s="229">
        <f t="shared" si="403"/>
        <v>0</v>
      </c>
      <c r="AQ498" s="229">
        <f t="shared" si="403"/>
        <v>0</v>
      </c>
      <c r="AR498" s="229">
        <f t="shared" si="403"/>
        <v>0</v>
      </c>
      <c r="AS498" s="229">
        <f t="shared" si="403"/>
        <v>0</v>
      </c>
      <c r="AT498" s="229">
        <f t="shared" si="403"/>
        <v>0</v>
      </c>
      <c r="AU498" s="229">
        <f t="shared" si="403"/>
        <v>0</v>
      </c>
      <c r="AV498" s="229">
        <f t="shared" si="403"/>
        <v>0</v>
      </c>
      <c r="AW498" s="229">
        <f t="shared" si="403"/>
        <v>0</v>
      </c>
      <c r="AX498" s="229">
        <f t="shared" si="403"/>
        <v>0</v>
      </c>
      <c r="AY498" s="229">
        <f t="shared" si="403"/>
        <v>0</v>
      </c>
      <c r="AZ498" s="229">
        <f t="shared" si="403"/>
        <v>0</v>
      </c>
      <c r="BA498" s="229">
        <f t="shared" si="403"/>
        <v>0</v>
      </c>
      <c r="BB498" s="229">
        <f t="shared" si="404"/>
        <v>0</v>
      </c>
      <c r="BC498" s="229">
        <f t="shared" si="404"/>
        <v>0</v>
      </c>
      <c r="BD498" s="229">
        <f t="shared" si="404"/>
        <v>0</v>
      </c>
      <c r="BE498" s="229">
        <f t="shared" si="404"/>
        <v>0</v>
      </c>
      <c r="BF498" s="229">
        <f t="shared" si="404"/>
        <v>0</v>
      </c>
      <c r="BG498" s="229">
        <f t="shared" si="404"/>
        <v>0</v>
      </c>
      <c r="BH498" s="229">
        <f t="shared" si="404"/>
        <v>0</v>
      </c>
      <c r="BI498" s="229">
        <f t="shared" si="404"/>
        <v>0</v>
      </c>
      <c r="BJ498" s="229">
        <f t="shared" si="404"/>
        <v>0</v>
      </c>
      <c r="BK498" s="229">
        <f t="shared" si="404"/>
        <v>0</v>
      </c>
      <c r="BL498" s="229">
        <f t="shared" si="404"/>
        <v>0</v>
      </c>
      <c r="BM498" s="229">
        <f t="shared" si="404"/>
        <v>0</v>
      </c>
      <c r="BN498" s="229">
        <f t="shared" si="404"/>
        <v>0</v>
      </c>
      <c r="BO498" s="229">
        <f t="shared" si="401"/>
        <v>0</v>
      </c>
      <c r="BP498" s="229">
        <f t="shared" si="401"/>
        <v>0</v>
      </c>
      <c r="BQ498" s="229">
        <f t="shared" si="401"/>
        <v>0</v>
      </c>
      <c r="BR498" s="229">
        <f t="shared" si="401"/>
        <v>0</v>
      </c>
      <c r="BS498" s="229">
        <f t="shared" si="401"/>
        <v>0</v>
      </c>
      <c r="BT498" s="229">
        <f t="shared" si="401"/>
        <v>0</v>
      </c>
      <c r="BU498" s="229">
        <f t="shared" si="401"/>
        <v>0</v>
      </c>
      <c r="BV498" s="229">
        <f t="shared" si="401"/>
        <v>0</v>
      </c>
      <c r="BW498" s="229">
        <f t="shared" si="401"/>
        <v>0</v>
      </c>
      <c r="BX498" s="229">
        <f t="shared" si="401"/>
        <v>0</v>
      </c>
      <c r="BY498" s="229">
        <f t="shared" si="401"/>
        <v>0</v>
      </c>
      <c r="BZ498" s="229">
        <f t="shared" si="401"/>
        <v>0</v>
      </c>
    </row>
    <row r="499" spans="1:78" x14ac:dyDescent="0.2">
      <c r="A499" s="7" t="str">
        <f t="shared" si="388"/>
        <v>Roll-in 5</v>
      </c>
      <c r="B499" s="7">
        <f t="shared" si="389"/>
        <v>2021</v>
      </c>
      <c r="C499" s="7">
        <f t="shared" si="394"/>
        <v>32</v>
      </c>
      <c r="D499" s="165">
        <f t="shared" si="392"/>
        <v>44439</v>
      </c>
      <c r="E499" s="68">
        <f>BonusDep!K37*BonusDep!L37</f>
        <v>0</v>
      </c>
      <c r="F499" s="77"/>
      <c r="G499" s="229">
        <f t="shared" si="402"/>
        <v>0</v>
      </c>
      <c r="H499" s="229">
        <f t="shared" si="402"/>
        <v>0</v>
      </c>
      <c r="I499" s="229">
        <f t="shared" si="402"/>
        <v>0</v>
      </c>
      <c r="J499" s="229">
        <f t="shared" si="402"/>
        <v>0</v>
      </c>
      <c r="K499" s="229">
        <f t="shared" si="402"/>
        <v>0</v>
      </c>
      <c r="L499" s="229">
        <f t="shared" si="402"/>
        <v>0</v>
      </c>
      <c r="M499" s="229">
        <f t="shared" si="402"/>
        <v>0</v>
      </c>
      <c r="N499" s="229">
        <f t="shared" si="402"/>
        <v>0</v>
      </c>
      <c r="O499" s="229">
        <f t="shared" si="402"/>
        <v>0</v>
      </c>
      <c r="P499" s="229">
        <f t="shared" si="402"/>
        <v>0</v>
      </c>
      <c r="Q499" s="229">
        <f t="shared" si="402"/>
        <v>0</v>
      </c>
      <c r="R499" s="229">
        <f t="shared" si="402"/>
        <v>0</v>
      </c>
      <c r="S499" s="229">
        <f t="shared" si="402"/>
        <v>0</v>
      </c>
      <c r="T499" s="229">
        <f t="shared" si="402"/>
        <v>0</v>
      </c>
      <c r="U499" s="229">
        <f t="shared" si="402"/>
        <v>0</v>
      </c>
      <c r="V499" s="229">
        <f t="shared" si="402"/>
        <v>0</v>
      </c>
      <c r="W499" s="229">
        <f t="shared" si="405"/>
        <v>0</v>
      </c>
      <c r="X499" s="229">
        <f t="shared" si="405"/>
        <v>0</v>
      </c>
      <c r="Y499" s="229">
        <f t="shared" si="405"/>
        <v>0</v>
      </c>
      <c r="Z499" s="229">
        <f t="shared" si="405"/>
        <v>0</v>
      </c>
      <c r="AA499" s="229">
        <f t="shared" si="405"/>
        <v>0</v>
      </c>
      <c r="AB499" s="229">
        <f t="shared" si="405"/>
        <v>0</v>
      </c>
      <c r="AC499" s="229">
        <f t="shared" si="405"/>
        <v>0</v>
      </c>
      <c r="AD499" s="229">
        <f t="shared" si="405"/>
        <v>0</v>
      </c>
      <c r="AE499" s="229">
        <f t="shared" si="405"/>
        <v>0</v>
      </c>
      <c r="AF499" s="229">
        <f t="shared" si="405"/>
        <v>0</v>
      </c>
      <c r="AG499" s="229">
        <f t="shared" si="405"/>
        <v>0</v>
      </c>
      <c r="AH499" s="229">
        <f t="shared" si="405"/>
        <v>0</v>
      </c>
      <c r="AI499" s="229">
        <f t="shared" si="405"/>
        <v>0</v>
      </c>
      <c r="AJ499" s="229">
        <f t="shared" si="405"/>
        <v>0</v>
      </c>
      <c r="AK499" s="229">
        <f t="shared" si="405"/>
        <v>0</v>
      </c>
      <c r="AL499" s="229">
        <f t="shared" si="405"/>
        <v>0</v>
      </c>
      <c r="AM499" s="229">
        <f t="shared" si="403"/>
        <v>0</v>
      </c>
      <c r="AN499" s="229">
        <f t="shared" si="403"/>
        <v>0</v>
      </c>
      <c r="AO499" s="229">
        <f t="shared" si="403"/>
        <v>0</v>
      </c>
      <c r="AP499" s="229">
        <f t="shared" si="403"/>
        <v>0</v>
      </c>
      <c r="AQ499" s="229">
        <f t="shared" si="403"/>
        <v>0</v>
      </c>
      <c r="AR499" s="229">
        <f t="shared" si="403"/>
        <v>0</v>
      </c>
      <c r="AS499" s="229">
        <f t="shared" si="403"/>
        <v>0</v>
      </c>
      <c r="AT499" s="229">
        <f t="shared" si="403"/>
        <v>0</v>
      </c>
      <c r="AU499" s="229">
        <f t="shared" si="403"/>
        <v>0</v>
      </c>
      <c r="AV499" s="229">
        <f t="shared" si="403"/>
        <v>0</v>
      </c>
      <c r="AW499" s="229">
        <f t="shared" si="403"/>
        <v>0</v>
      </c>
      <c r="AX499" s="229">
        <f t="shared" si="403"/>
        <v>0</v>
      </c>
      <c r="AY499" s="229">
        <f t="shared" si="403"/>
        <v>0</v>
      </c>
      <c r="AZ499" s="229">
        <f t="shared" si="403"/>
        <v>0</v>
      </c>
      <c r="BA499" s="229">
        <f t="shared" si="403"/>
        <v>0</v>
      </c>
      <c r="BB499" s="229">
        <f t="shared" si="404"/>
        <v>0</v>
      </c>
      <c r="BC499" s="229">
        <f t="shared" si="404"/>
        <v>0</v>
      </c>
      <c r="BD499" s="229">
        <f t="shared" si="404"/>
        <v>0</v>
      </c>
      <c r="BE499" s="229">
        <f t="shared" si="404"/>
        <v>0</v>
      </c>
      <c r="BF499" s="229">
        <f t="shared" si="404"/>
        <v>0</v>
      </c>
      <c r="BG499" s="229">
        <f t="shared" si="404"/>
        <v>0</v>
      </c>
      <c r="BH499" s="229">
        <f t="shared" si="404"/>
        <v>0</v>
      </c>
      <c r="BI499" s="229">
        <f t="shared" si="404"/>
        <v>0</v>
      </c>
      <c r="BJ499" s="229">
        <f t="shared" si="404"/>
        <v>0</v>
      </c>
      <c r="BK499" s="229">
        <f t="shared" si="404"/>
        <v>0</v>
      </c>
      <c r="BL499" s="229">
        <f t="shared" si="404"/>
        <v>0</v>
      </c>
      <c r="BM499" s="229">
        <f t="shared" si="404"/>
        <v>0</v>
      </c>
      <c r="BN499" s="229">
        <f t="shared" si="404"/>
        <v>0</v>
      </c>
      <c r="BO499" s="229">
        <f t="shared" si="401"/>
        <v>0</v>
      </c>
      <c r="BP499" s="229">
        <f t="shared" si="401"/>
        <v>0</v>
      </c>
      <c r="BQ499" s="229">
        <f t="shared" si="401"/>
        <v>0</v>
      </c>
      <c r="BR499" s="229">
        <f t="shared" si="401"/>
        <v>0</v>
      </c>
      <c r="BS499" s="229">
        <f t="shared" si="401"/>
        <v>0</v>
      </c>
      <c r="BT499" s="229">
        <f t="shared" si="401"/>
        <v>0</v>
      </c>
      <c r="BU499" s="229">
        <f t="shared" si="401"/>
        <v>0</v>
      </c>
      <c r="BV499" s="229">
        <f t="shared" si="401"/>
        <v>0</v>
      </c>
      <c r="BW499" s="229">
        <f t="shared" si="401"/>
        <v>0</v>
      </c>
      <c r="BX499" s="229">
        <f t="shared" si="401"/>
        <v>0</v>
      </c>
      <c r="BY499" s="229">
        <f t="shared" si="401"/>
        <v>0</v>
      </c>
      <c r="BZ499" s="229">
        <f t="shared" si="401"/>
        <v>0</v>
      </c>
    </row>
    <row r="500" spans="1:78" x14ac:dyDescent="0.2">
      <c r="A500" s="7" t="str">
        <f t="shared" ref="A500:A527" si="406">A119</f>
        <v>Roll-in 6</v>
      </c>
      <c r="B500" s="7">
        <f t="shared" si="389"/>
        <v>2021</v>
      </c>
      <c r="C500" s="7">
        <f t="shared" si="394"/>
        <v>33</v>
      </c>
      <c r="D500" s="165">
        <f t="shared" si="392"/>
        <v>44469</v>
      </c>
      <c r="E500" s="68">
        <f>BonusDep!K38*BonusDep!L38</f>
        <v>0</v>
      </c>
      <c r="F500" s="77"/>
      <c r="G500" s="229">
        <f t="shared" si="402"/>
        <v>0</v>
      </c>
      <c r="H500" s="229">
        <f t="shared" si="402"/>
        <v>0</v>
      </c>
      <c r="I500" s="229">
        <f t="shared" si="402"/>
        <v>0</v>
      </c>
      <c r="J500" s="229">
        <f t="shared" si="402"/>
        <v>0</v>
      </c>
      <c r="K500" s="229">
        <f t="shared" si="402"/>
        <v>0</v>
      </c>
      <c r="L500" s="229">
        <f t="shared" si="402"/>
        <v>0</v>
      </c>
      <c r="M500" s="229">
        <f t="shared" si="402"/>
        <v>0</v>
      </c>
      <c r="N500" s="229">
        <f t="shared" si="402"/>
        <v>0</v>
      </c>
      <c r="O500" s="229">
        <f t="shared" si="402"/>
        <v>0</v>
      </c>
      <c r="P500" s="229">
        <f t="shared" si="402"/>
        <v>0</v>
      </c>
      <c r="Q500" s="229">
        <f t="shared" si="402"/>
        <v>0</v>
      </c>
      <c r="R500" s="229">
        <f t="shared" si="402"/>
        <v>0</v>
      </c>
      <c r="S500" s="229">
        <f t="shared" si="402"/>
        <v>0</v>
      </c>
      <c r="T500" s="229">
        <f t="shared" si="402"/>
        <v>0</v>
      </c>
      <c r="U500" s="229">
        <f t="shared" si="402"/>
        <v>0</v>
      </c>
      <c r="V500" s="229">
        <f t="shared" si="402"/>
        <v>0</v>
      </c>
      <c r="W500" s="229">
        <f t="shared" si="405"/>
        <v>0</v>
      </c>
      <c r="X500" s="229">
        <f t="shared" si="405"/>
        <v>0</v>
      </c>
      <c r="Y500" s="229">
        <f t="shared" si="405"/>
        <v>0</v>
      </c>
      <c r="Z500" s="229">
        <f t="shared" si="405"/>
        <v>0</v>
      </c>
      <c r="AA500" s="229">
        <f t="shared" si="405"/>
        <v>0</v>
      </c>
      <c r="AB500" s="229">
        <f t="shared" si="405"/>
        <v>0</v>
      </c>
      <c r="AC500" s="229">
        <f t="shared" si="405"/>
        <v>0</v>
      </c>
      <c r="AD500" s="229">
        <f t="shared" si="405"/>
        <v>0</v>
      </c>
      <c r="AE500" s="229">
        <f t="shared" si="405"/>
        <v>0</v>
      </c>
      <c r="AF500" s="229">
        <f t="shared" si="405"/>
        <v>0</v>
      </c>
      <c r="AG500" s="229">
        <f t="shared" si="405"/>
        <v>0</v>
      </c>
      <c r="AH500" s="229">
        <f t="shared" si="405"/>
        <v>0</v>
      </c>
      <c r="AI500" s="229">
        <f t="shared" si="405"/>
        <v>0</v>
      </c>
      <c r="AJ500" s="229">
        <f t="shared" si="405"/>
        <v>0</v>
      </c>
      <c r="AK500" s="229">
        <f t="shared" si="405"/>
        <v>0</v>
      </c>
      <c r="AL500" s="229">
        <f t="shared" si="405"/>
        <v>0</v>
      </c>
      <c r="AM500" s="229">
        <f t="shared" si="403"/>
        <v>0</v>
      </c>
      <c r="AN500" s="229">
        <f t="shared" si="403"/>
        <v>0</v>
      </c>
      <c r="AO500" s="229">
        <f t="shared" si="403"/>
        <v>0</v>
      </c>
      <c r="AP500" s="229">
        <f t="shared" si="403"/>
        <v>0</v>
      </c>
      <c r="AQ500" s="229">
        <f t="shared" si="403"/>
        <v>0</v>
      </c>
      <c r="AR500" s="229">
        <f t="shared" si="403"/>
        <v>0</v>
      </c>
      <c r="AS500" s="229">
        <f t="shared" si="403"/>
        <v>0</v>
      </c>
      <c r="AT500" s="229">
        <f t="shared" si="403"/>
        <v>0</v>
      </c>
      <c r="AU500" s="229">
        <f t="shared" si="403"/>
        <v>0</v>
      </c>
      <c r="AV500" s="229">
        <f t="shared" si="403"/>
        <v>0</v>
      </c>
      <c r="AW500" s="229">
        <f t="shared" si="403"/>
        <v>0</v>
      </c>
      <c r="AX500" s="229">
        <f t="shared" si="403"/>
        <v>0</v>
      </c>
      <c r="AY500" s="229">
        <f t="shared" si="403"/>
        <v>0</v>
      </c>
      <c r="AZ500" s="229">
        <f t="shared" si="403"/>
        <v>0</v>
      </c>
      <c r="BA500" s="229">
        <f t="shared" si="403"/>
        <v>0</v>
      </c>
      <c r="BB500" s="229">
        <f t="shared" si="404"/>
        <v>0</v>
      </c>
      <c r="BC500" s="229">
        <f t="shared" si="404"/>
        <v>0</v>
      </c>
      <c r="BD500" s="229">
        <f t="shared" si="404"/>
        <v>0</v>
      </c>
      <c r="BE500" s="229">
        <f t="shared" si="404"/>
        <v>0</v>
      </c>
      <c r="BF500" s="229">
        <f t="shared" si="404"/>
        <v>0</v>
      </c>
      <c r="BG500" s="229">
        <f t="shared" si="404"/>
        <v>0</v>
      </c>
      <c r="BH500" s="229">
        <f t="shared" si="404"/>
        <v>0</v>
      </c>
      <c r="BI500" s="229">
        <f t="shared" si="404"/>
        <v>0</v>
      </c>
      <c r="BJ500" s="229">
        <f t="shared" si="404"/>
        <v>0</v>
      </c>
      <c r="BK500" s="229">
        <f t="shared" si="404"/>
        <v>0</v>
      </c>
      <c r="BL500" s="229">
        <f t="shared" si="404"/>
        <v>0</v>
      </c>
      <c r="BM500" s="229">
        <f t="shared" si="404"/>
        <v>0</v>
      </c>
      <c r="BN500" s="229">
        <f t="shared" si="404"/>
        <v>0</v>
      </c>
      <c r="BO500" s="229">
        <f t="shared" si="401"/>
        <v>0</v>
      </c>
      <c r="BP500" s="229">
        <f t="shared" si="401"/>
        <v>0</v>
      </c>
      <c r="BQ500" s="229">
        <f t="shared" si="401"/>
        <v>0</v>
      </c>
      <c r="BR500" s="229">
        <f t="shared" si="401"/>
        <v>0</v>
      </c>
      <c r="BS500" s="229">
        <f t="shared" si="401"/>
        <v>0</v>
      </c>
      <c r="BT500" s="229">
        <f t="shared" si="401"/>
        <v>0</v>
      </c>
      <c r="BU500" s="229">
        <f t="shared" si="401"/>
        <v>0</v>
      </c>
      <c r="BV500" s="229">
        <f t="shared" si="401"/>
        <v>0</v>
      </c>
      <c r="BW500" s="229">
        <f t="shared" si="401"/>
        <v>0</v>
      </c>
      <c r="BX500" s="229">
        <f t="shared" si="401"/>
        <v>0</v>
      </c>
      <c r="BY500" s="229">
        <f t="shared" si="401"/>
        <v>0</v>
      </c>
      <c r="BZ500" s="229">
        <f t="shared" si="401"/>
        <v>0</v>
      </c>
    </row>
    <row r="501" spans="1:78" x14ac:dyDescent="0.2">
      <c r="A501" s="7" t="str">
        <f t="shared" si="406"/>
        <v>Roll-in 6</v>
      </c>
      <c r="B501" s="7">
        <f t="shared" si="389"/>
        <v>2021</v>
      </c>
      <c r="C501" s="7">
        <f t="shared" si="394"/>
        <v>34</v>
      </c>
      <c r="D501" s="165">
        <f t="shared" ref="D501:D527" si="407">D120</f>
        <v>44500</v>
      </c>
      <c r="E501" s="68">
        <f>BonusDep!K39*BonusDep!L39</f>
        <v>0</v>
      </c>
      <c r="F501" s="77"/>
      <c r="G501" s="229">
        <f t="shared" si="402"/>
        <v>0</v>
      </c>
      <c r="H501" s="229">
        <f t="shared" si="402"/>
        <v>0</v>
      </c>
      <c r="I501" s="229">
        <f t="shared" si="402"/>
        <v>0</v>
      </c>
      <c r="J501" s="229">
        <f t="shared" si="402"/>
        <v>0</v>
      </c>
      <c r="K501" s="229">
        <f t="shared" si="402"/>
        <v>0</v>
      </c>
      <c r="L501" s="229">
        <f t="shared" si="402"/>
        <v>0</v>
      </c>
      <c r="M501" s="229">
        <f t="shared" si="402"/>
        <v>0</v>
      </c>
      <c r="N501" s="229">
        <f t="shared" si="402"/>
        <v>0</v>
      </c>
      <c r="O501" s="229">
        <f t="shared" si="402"/>
        <v>0</v>
      </c>
      <c r="P501" s="229">
        <f t="shared" si="402"/>
        <v>0</v>
      </c>
      <c r="Q501" s="229">
        <f t="shared" si="402"/>
        <v>0</v>
      </c>
      <c r="R501" s="229">
        <f t="shared" si="402"/>
        <v>0</v>
      </c>
      <c r="S501" s="229">
        <f t="shared" si="402"/>
        <v>0</v>
      </c>
      <c r="T501" s="229">
        <f t="shared" si="402"/>
        <v>0</v>
      </c>
      <c r="U501" s="229">
        <f t="shared" si="402"/>
        <v>0</v>
      </c>
      <c r="V501" s="229">
        <f t="shared" si="402"/>
        <v>0</v>
      </c>
      <c r="W501" s="229">
        <f t="shared" si="405"/>
        <v>0</v>
      </c>
      <c r="X501" s="229">
        <f t="shared" si="405"/>
        <v>0</v>
      </c>
      <c r="Y501" s="229">
        <f t="shared" si="405"/>
        <v>0</v>
      </c>
      <c r="Z501" s="229">
        <f t="shared" si="405"/>
        <v>0</v>
      </c>
      <c r="AA501" s="229">
        <f t="shared" si="405"/>
        <v>0</v>
      </c>
      <c r="AB501" s="229">
        <f t="shared" si="405"/>
        <v>0</v>
      </c>
      <c r="AC501" s="229">
        <f t="shared" si="405"/>
        <v>0</v>
      </c>
      <c r="AD501" s="229">
        <f t="shared" si="405"/>
        <v>0</v>
      </c>
      <c r="AE501" s="229">
        <f t="shared" si="405"/>
        <v>0</v>
      </c>
      <c r="AF501" s="229">
        <f t="shared" si="405"/>
        <v>0</v>
      </c>
      <c r="AG501" s="229">
        <f t="shared" si="405"/>
        <v>0</v>
      </c>
      <c r="AH501" s="229">
        <f t="shared" si="405"/>
        <v>0</v>
      </c>
      <c r="AI501" s="229">
        <f t="shared" si="405"/>
        <v>0</v>
      </c>
      <c r="AJ501" s="229">
        <f t="shared" si="405"/>
        <v>0</v>
      </c>
      <c r="AK501" s="229">
        <f t="shared" si="405"/>
        <v>0</v>
      </c>
      <c r="AL501" s="229">
        <f t="shared" si="405"/>
        <v>0</v>
      </c>
      <c r="AM501" s="229">
        <f t="shared" si="403"/>
        <v>0</v>
      </c>
      <c r="AN501" s="229">
        <f t="shared" si="403"/>
        <v>0</v>
      </c>
      <c r="AO501" s="229">
        <f t="shared" si="403"/>
        <v>0</v>
      </c>
      <c r="AP501" s="229">
        <f t="shared" si="403"/>
        <v>0</v>
      </c>
      <c r="AQ501" s="229">
        <f t="shared" si="403"/>
        <v>0</v>
      </c>
      <c r="AR501" s="229">
        <f t="shared" si="403"/>
        <v>0</v>
      </c>
      <c r="AS501" s="229">
        <f t="shared" si="403"/>
        <v>0</v>
      </c>
      <c r="AT501" s="229">
        <f t="shared" si="403"/>
        <v>0</v>
      </c>
      <c r="AU501" s="229">
        <f t="shared" si="403"/>
        <v>0</v>
      </c>
      <c r="AV501" s="229">
        <f t="shared" si="403"/>
        <v>0</v>
      </c>
      <c r="AW501" s="229">
        <f t="shared" si="403"/>
        <v>0</v>
      </c>
      <c r="AX501" s="229">
        <f t="shared" si="403"/>
        <v>0</v>
      </c>
      <c r="AY501" s="229">
        <f t="shared" si="403"/>
        <v>0</v>
      </c>
      <c r="AZ501" s="229">
        <f t="shared" si="403"/>
        <v>0</v>
      </c>
      <c r="BA501" s="229">
        <f t="shared" si="403"/>
        <v>0</v>
      </c>
      <c r="BB501" s="229">
        <f t="shared" si="404"/>
        <v>0</v>
      </c>
      <c r="BC501" s="229">
        <f t="shared" si="404"/>
        <v>0</v>
      </c>
      <c r="BD501" s="229">
        <f t="shared" si="404"/>
        <v>0</v>
      </c>
      <c r="BE501" s="229">
        <f t="shared" si="404"/>
        <v>0</v>
      </c>
      <c r="BF501" s="229">
        <f t="shared" si="404"/>
        <v>0</v>
      </c>
      <c r="BG501" s="229">
        <f t="shared" si="404"/>
        <v>0</v>
      </c>
      <c r="BH501" s="229">
        <f t="shared" si="404"/>
        <v>0</v>
      </c>
      <c r="BI501" s="229">
        <f t="shared" si="404"/>
        <v>0</v>
      </c>
      <c r="BJ501" s="229">
        <f t="shared" si="404"/>
        <v>0</v>
      </c>
      <c r="BK501" s="229">
        <f t="shared" si="404"/>
        <v>0</v>
      </c>
      <c r="BL501" s="229">
        <f t="shared" si="404"/>
        <v>0</v>
      </c>
      <c r="BM501" s="229">
        <f t="shared" si="404"/>
        <v>0</v>
      </c>
      <c r="BN501" s="229">
        <f t="shared" si="404"/>
        <v>0</v>
      </c>
      <c r="BO501" s="229">
        <f t="shared" si="401"/>
        <v>0</v>
      </c>
      <c r="BP501" s="229">
        <f t="shared" si="401"/>
        <v>0</v>
      </c>
      <c r="BQ501" s="229">
        <f t="shared" si="401"/>
        <v>0</v>
      </c>
      <c r="BR501" s="229">
        <f t="shared" si="401"/>
        <v>0</v>
      </c>
      <c r="BS501" s="229">
        <f t="shared" si="401"/>
        <v>0</v>
      </c>
      <c r="BT501" s="229">
        <f t="shared" si="401"/>
        <v>0</v>
      </c>
      <c r="BU501" s="229">
        <f t="shared" si="401"/>
        <v>0</v>
      </c>
      <c r="BV501" s="229">
        <f t="shared" si="401"/>
        <v>0</v>
      </c>
      <c r="BW501" s="229">
        <f t="shared" si="401"/>
        <v>0</v>
      </c>
      <c r="BX501" s="229">
        <f t="shared" si="401"/>
        <v>0</v>
      </c>
      <c r="BY501" s="229">
        <f t="shared" si="401"/>
        <v>0</v>
      </c>
      <c r="BZ501" s="229">
        <f t="shared" si="401"/>
        <v>0</v>
      </c>
    </row>
    <row r="502" spans="1:78" x14ac:dyDescent="0.2">
      <c r="A502" s="7" t="str">
        <f t="shared" si="406"/>
        <v>Roll-in 6</v>
      </c>
      <c r="B502" s="7">
        <f t="shared" si="389"/>
        <v>2021</v>
      </c>
      <c r="C502" s="7">
        <f t="shared" si="394"/>
        <v>35</v>
      </c>
      <c r="D502" s="165">
        <f t="shared" si="407"/>
        <v>44530</v>
      </c>
      <c r="E502" s="68">
        <f>BonusDep!K40*BonusDep!L40</f>
        <v>0</v>
      </c>
      <c r="F502" s="77"/>
      <c r="G502" s="229">
        <f t="shared" si="402"/>
        <v>0</v>
      </c>
      <c r="H502" s="229">
        <f t="shared" si="402"/>
        <v>0</v>
      </c>
      <c r="I502" s="229">
        <f t="shared" si="402"/>
        <v>0</v>
      </c>
      <c r="J502" s="229">
        <f t="shared" si="402"/>
        <v>0</v>
      </c>
      <c r="K502" s="229">
        <f t="shared" si="402"/>
        <v>0</v>
      </c>
      <c r="L502" s="229">
        <f t="shared" si="402"/>
        <v>0</v>
      </c>
      <c r="M502" s="229">
        <f t="shared" si="402"/>
        <v>0</v>
      </c>
      <c r="N502" s="229">
        <f t="shared" si="402"/>
        <v>0</v>
      </c>
      <c r="O502" s="229">
        <f t="shared" si="402"/>
        <v>0</v>
      </c>
      <c r="P502" s="229">
        <f t="shared" si="402"/>
        <v>0</v>
      </c>
      <c r="Q502" s="229">
        <f t="shared" si="402"/>
        <v>0</v>
      </c>
      <c r="R502" s="229">
        <f t="shared" si="402"/>
        <v>0</v>
      </c>
      <c r="S502" s="229">
        <f t="shared" si="402"/>
        <v>0</v>
      </c>
      <c r="T502" s="229">
        <f t="shared" si="402"/>
        <v>0</v>
      </c>
      <c r="U502" s="229">
        <f t="shared" si="402"/>
        <v>0</v>
      </c>
      <c r="V502" s="229">
        <f t="shared" si="402"/>
        <v>0</v>
      </c>
      <c r="W502" s="229">
        <f t="shared" si="405"/>
        <v>0</v>
      </c>
      <c r="X502" s="229">
        <f t="shared" si="405"/>
        <v>0</v>
      </c>
      <c r="Y502" s="229">
        <f t="shared" si="405"/>
        <v>0</v>
      </c>
      <c r="Z502" s="229">
        <f t="shared" si="405"/>
        <v>0</v>
      </c>
      <c r="AA502" s="229">
        <f t="shared" si="405"/>
        <v>0</v>
      </c>
      <c r="AB502" s="229">
        <f t="shared" si="405"/>
        <v>0</v>
      </c>
      <c r="AC502" s="229">
        <f t="shared" si="405"/>
        <v>0</v>
      </c>
      <c r="AD502" s="229">
        <f t="shared" si="405"/>
        <v>0</v>
      </c>
      <c r="AE502" s="229">
        <f t="shared" si="405"/>
        <v>0</v>
      </c>
      <c r="AF502" s="229">
        <f t="shared" si="405"/>
        <v>0</v>
      </c>
      <c r="AG502" s="229">
        <f t="shared" si="405"/>
        <v>0</v>
      </c>
      <c r="AH502" s="229">
        <f t="shared" si="405"/>
        <v>0</v>
      </c>
      <c r="AI502" s="229">
        <f t="shared" si="405"/>
        <v>0</v>
      </c>
      <c r="AJ502" s="229">
        <f t="shared" si="405"/>
        <v>0</v>
      </c>
      <c r="AK502" s="229">
        <f t="shared" si="405"/>
        <v>0</v>
      </c>
      <c r="AL502" s="229">
        <f t="shared" si="405"/>
        <v>0</v>
      </c>
      <c r="AM502" s="229">
        <f t="shared" si="403"/>
        <v>0</v>
      </c>
      <c r="AN502" s="229">
        <f t="shared" si="403"/>
        <v>0</v>
      </c>
      <c r="AO502" s="229">
        <f t="shared" si="403"/>
        <v>0</v>
      </c>
      <c r="AP502" s="229">
        <f t="shared" si="403"/>
        <v>0</v>
      </c>
      <c r="AQ502" s="229">
        <f t="shared" si="403"/>
        <v>0</v>
      </c>
      <c r="AR502" s="229">
        <f t="shared" si="403"/>
        <v>0</v>
      </c>
      <c r="AS502" s="229">
        <f t="shared" si="403"/>
        <v>0</v>
      </c>
      <c r="AT502" s="229">
        <f t="shared" si="403"/>
        <v>0</v>
      </c>
      <c r="AU502" s="229">
        <f t="shared" si="403"/>
        <v>0</v>
      </c>
      <c r="AV502" s="229">
        <f t="shared" si="403"/>
        <v>0</v>
      </c>
      <c r="AW502" s="229">
        <f t="shared" si="403"/>
        <v>0</v>
      </c>
      <c r="AX502" s="229">
        <f t="shared" si="403"/>
        <v>0</v>
      </c>
      <c r="AY502" s="229">
        <f t="shared" si="403"/>
        <v>0</v>
      </c>
      <c r="AZ502" s="229">
        <f t="shared" si="403"/>
        <v>0</v>
      </c>
      <c r="BA502" s="229">
        <f t="shared" si="403"/>
        <v>0</v>
      </c>
      <c r="BB502" s="229">
        <f t="shared" si="404"/>
        <v>0</v>
      </c>
      <c r="BC502" s="229">
        <f t="shared" si="404"/>
        <v>0</v>
      </c>
      <c r="BD502" s="229">
        <f t="shared" si="404"/>
        <v>0</v>
      </c>
      <c r="BE502" s="229">
        <f t="shared" si="404"/>
        <v>0</v>
      </c>
      <c r="BF502" s="229">
        <f t="shared" si="404"/>
        <v>0</v>
      </c>
      <c r="BG502" s="229">
        <f t="shared" si="404"/>
        <v>0</v>
      </c>
      <c r="BH502" s="229">
        <f t="shared" si="404"/>
        <v>0</v>
      </c>
      <c r="BI502" s="229">
        <f t="shared" si="404"/>
        <v>0</v>
      </c>
      <c r="BJ502" s="229">
        <f t="shared" si="404"/>
        <v>0</v>
      </c>
      <c r="BK502" s="229">
        <f t="shared" si="404"/>
        <v>0</v>
      </c>
      <c r="BL502" s="229">
        <f t="shared" si="404"/>
        <v>0</v>
      </c>
      <c r="BM502" s="229">
        <f t="shared" si="404"/>
        <v>0</v>
      </c>
      <c r="BN502" s="229">
        <f t="shared" si="404"/>
        <v>0</v>
      </c>
      <c r="BO502" s="229">
        <f t="shared" si="401"/>
        <v>0</v>
      </c>
      <c r="BP502" s="229">
        <f t="shared" si="401"/>
        <v>0</v>
      </c>
      <c r="BQ502" s="229">
        <f t="shared" si="401"/>
        <v>0</v>
      </c>
      <c r="BR502" s="229">
        <f t="shared" si="401"/>
        <v>0</v>
      </c>
      <c r="BS502" s="229">
        <f t="shared" si="401"/>
        <v>0</v>
      </c>
      <c r="BT502" s="229">
        <f t="shared" si="401"/>
        <v>0</v>
      </c>
      <c r="BU502" s="229">
        <f t="shared" si="401"/>
        <v>0</v>
      </c>
      <c r="BV502" s="229">
        <f t="shared" si="401"/>
        <v>0</v>
      </c>
      <c r="BW502" s="229">
        <f t="shared" si="401"/>
        <v>0</v>
      </c>
      <c r="BX502" s="229">
        <f t="shared" si="401"/>
        <v>0</v>
      </c>
      <c r="BY502" s="229">
        <f t="shared" si="401"/>
        <v>0</v>
      </c>
      <c r="BZ502" s="229">
        <f t="shared" si="401"/>
        <v>0</v>
      </c>
    </row>
    <row r="503" spans="1:78" x14ac:dyDescent="0.2">
      <c r="A503" s="7" t="str">
        <f t="shared" si="406"/>
        <v>Roll-in 6</v>
      </c>
      <c r="B503" s="7">
        <f t="shared" si="389"/>
        <v>2021</v>
      </c>
      <c r="C503" s="7">
        <f t="shared" si="394"/>
        <v>36</v>
      </c>
      <c r="D503" s="165">
        <f t="shared" si="407"/>
        <v>44561</v>
      </c>
      <c r="E503" s="68">
        <f>BonusDep!K41*BonusDep!L41</f>
        <v>0</v>
      </c>
      <c r="F503" s="77"/>
      <c r="G503" s="229">
        <f t="shared" si="402"/>
        <v>0</v>
      </c>
      <c r="H503" s="229">
        <f t="shared" si="402"/>
        <v>0</v>
      </c>
      <c r="I503" s="229">
        <f t="shared" si="402"/>
        <v>0</v>
      </c>
      <c r="J503" s="229">
        <f t="shared" si="402"/>
        <v>0</v>
      </c>
      <c r="K503" s="229">
        <f t="shared" si="402"/>
        <v>0</v>
      </c>
      <c r="L503" s="229">
        <f t="shared" si="402"/>
        <v>0</v>
      </c>
      <c r="M503" s="229">
        <f t="shared" si="402"/>
        <v>0</v>
      </c>
      <c r="N503" s="229">
        <f t="shared" si="402"/>
        <v>0</v>
      </c>
      <c r="O503" s="229">
        <f t="shared" si="402"/>
        <v>0</v>
      </c>
      <c r="P503" s="229">
        <f t="shared" si="402"/>
        <v>0</v>
      </c>
      <c r="Q503" s="229">
        <f t="shared" si="402"/>
        <v>0</v>
      </c>
      <c r="R503" s="229">
        <f t="shared" si="402"/>
        <v>0</v>
      </c>
      <c r="S503" s="229">
        <f t="shared" si="402"/>
        <v>0</v>
      </c>
      <c r="T503" s="229">
        <f t="shared" si="402"/>
        <v>0</v>
      </c>
      <c r="U503" s="229">
        <f t="shared" si="402"/>
        <v>0</v>
      </c>
      <c r="V503" s="229">
        <f t="shared" si="402"/>
        <v>0</v>
      </c>
      <c r="W503" s="229">
        <f t="shared" si="405"/>
        <v>0</v>
      </c>
      <c r="X503" s="229">
        <f t="shared" si="405"/>
        <v>0</v>
      </c>
      <c r="Y503" s="229">
        <f t="shared" si="405"/>
        <v>0</v>
      </c>
      <c r="Z503" s="229">
        <f t="shared" si="405"/>
        <v>0</v>
      </c>
      <c r="AA503" s="229">
        <f t="shared" si="405"/>
        <v>0</v>
      </c>
      <c r="AB503" s="229">
        <f t="shared" si="405"/>
        <v>0</v>
      </c>
      <c r="AC503" s="229">
        <f t="shared" si="405"/>
        <v>0</v>
      </c>
      <c r="AD503" s="229">
        <f t="shared" si="405"/>
        <v>0</v>
      </c>
      <c r="AE503" s="229">
        <f t="shared" si="405"/>
        <v>0</v>
      </c>
      <c r="AF503" s="229">
        <f t="shared" si="405"/>
        <v>0</v>
      </c>
      <c r="AG503" s="229">
        <f t="shared" si="405"/>
        <v>0</v>
      </c>
      <c r="AH503" s="229">
        <f t="shared" si="405"/>
        <v>0</v>
      </c>
      <c r="AI503" s="229">
        <f t="shared" si="405"/>
        <v>0</v>
      </c>
      <c r="AJ503" s="229">
        <f t="shared" si="405"/>
        <v>0</v>
      </c>
      <c r="AK503" s="229">
        <f t="shared" si="405"/>
        <v>0</v>
      </c>
      <c r="AL503" s="229">
        <f t="shared" si="405"/>
        <v>0</v>
      </c>
      <c r="AM503" s="229">
        <f t="shared" si="403"/>
        <v>0</v>
      </c>
      <c r="AN503" s="229">
        <f t="shared" si="403"/>
        <v>0</v>
      </c>
      <c r="AO503" s="229">
        <f t="shared" si="403"/>
        <v>0</v>
      </c>
      <c r="AP503" s="229">
        <f t="shared" si="403"/>
        <v>0</v>
      </c>
      <c r="AQ503" s="229">
        <f t="shared" si="403"/>
        <v>0</v>
      </c>
      <c r="AR503" s="229">
        <f t="shared" si="403"/>
        <v>0</v>
      </c>
      <c r="AS503" s="229">
        <f t="shared" si="403"/>
        <v>0</v>
      </c>
      <c r="AT503" s="229">
        <f t="shared" si="403"/>
        <v>0</v>
      </c>
      <c r="AU503" s="229">
        <f t="shared" si="403"/>
        <v>0</v>
      </c>
      <c r="AV503" s="229">
        <f t="shared" si="403"/>
        <v>0</v>
      </c>
      <c r="AW503" s="229">
        <f t="shared" si="403"/>
        <v>0</v>
      </c>
      <c r="AX503" s="229">
        <f t="shared" si="403"/>
        <v>0</v>
      </c>
      <c r="AY503" s="229">
        <f t="shared" si="403"/>
        <v>0</v>
      </c>
      <c r="AZ503" s="229">
        <f t="shared" si="403"/>
        <v>0</v>
      </c>
      <c r="BA503" s="229">
        <f t="shared" si="403"/>
        <v>0</v>
      </c>
      <c r="BB503" s="229">
        <f t="shared" si="404"/>
        <v>0</v>
      </c>
      <c r="BC503" s="229">
        <f t="shared" si="404"/>
        <v>0</v>
      </c>
      <c r="BD503" s="229">
        <f t="shared" si="404"/>
        <v>0</v>
      </c>
      <c r="BE503" s="229">
        <f t="shared" si="404"/>
        <v>0</v>
      </c>
      <c r="BF503" s="229">
        <f t="shared" si="404"/>
        <v>0</v>
      </c>
      <c r="BG503" s="229">
        <f t="shared" si="404"/>
        <v>0</v>
      </c>
      <c r="BH503" s="229">
        <f t="shared" si="404"/>
        <v>0</v>
      </c>
      <c r="BI503" s="229">
        <f t="shared" si="404"/>
        <v>0</v>
      </c>
      <c r="BJ503" s="229">
        <f t="shared" si="404"/>
        <v>0</v>
      </c>
      <c r="BK503" s="229">
        <f t="shared" si="404"/>
        <v>0</v>
      </c>
      <c r="BL503" s="229">
        <f t="shared" si="404"/>
        <v>0</v>
      </c>
      <c r="BM503" s="229">
        <f t="shared" si="404"/>
        <v>0</v>
      </c>
      <c r="BN503" s="229">
        <f t="shared" si="404"/>
        <v>0</v>
      </c>
      <c r="BO503" s="229">
        <f t="shared" si="401"/>
        <v>0</v>
      </c>
      <c r="BP503" s="229">
        <f t="shared" si="401"/>
        <v>0</v>
      </c>
      <c r="BQ503" s="229">
        <f t="shared" si="401"/>
        <v>0</v>
      </c>
      <c r="BR503" s="229">
        <f t="shared" si="401"/>
        <v>0</v>
      </c>
      <c r="BS503" s="229">
        <f t="shared" si="401"/>
        <v>0</v>
      </c>
      <c r="BT503" s="229">
        <f t="shared" si="401"/>
        <v>0</v>
      </c>
      <c r="BU503" s="229">
        <f t="shared" si="401"/>
        <v>0</v>
      </c>
      <c r="BV503" s="229">
        <f t="shared" si="401"/>
        <v>0</v>
      </c>
      <c r="BW503" s="229">
        <f t="shared" si="401"/>
        <v>0</v>
      </c>
      <c r="BX503" s="229">
        <f t="shared" si="401"/>
        <v>0</v>
      </c>
      <c r="BY503" s="229">
        <f t="shared" si="401"/>
        <v>0</v>
      </c>
      <c r="BZ503" s="229">
        <f t="shared" si="401"/>
        <v>0</v>
      </c>
    </row>
    <row r="504" spans="1:78" x14ac:dyDescent="0.2">
      <c r="A504" s="7" t="str">
        <f t="shared" si="406"/>
        <v>Roll-in 6</v>
      </c>
      <c r="B504" s="7">
        <f t="shared" si="389"/>
        <v>2022</v>
      </c>
      <c r="C504" s="7">
        <f t="shared" si="394"/>
        <v>37</v>
      </c>
      <c r="D504" s="165">
        <f t="shared" si="407"/>
        <v>44592</v>
      </c>
      <c r="E504" s="68">
        <f>BonusDep!K42*BonusDep!L42</f>
        <v>0</v>
      </c>
      <c r="F504" s="77"/>
      <c r="G504" s="229">
        <f t="shared" si="402"/>
        <v>0</v>
      </c>
      <c r="H504" s="229">
        <f t="shared" si="402"/>
        <v>0</v>
      </c>
      <c r="I504" s="229">
        <f t="shared" si="402"/>
        <v>0</v>
      </c>
      <c r="J504" s="229">
        <f t="shared" si="402"/>
        <v>0</v>
      </c>
      <c r="K504" s="229">
        <f t="shared" si="402"/>
        <v>0</v>
      </c>
      <c r="L504" s="229">
        <f t="shared" si="402"/>
        <v>0</v>
      </c>
      <c r="M504" s="229">
        <f t="shared" si="402"/>
        <v>0</v>
      </c>
      <c r="N504" s="229">
        <f t="shared" si="402"/>
        <v>0</v>
      </c>
      <c r="O504" s="229">
        <f t="shared" si="402"/>
        <v>0</v>
      </c>
      <c r="P504" s="229">
        <f t="shared" si="402"/>
        <v>0</v>
      </c>
      <c r="Q504" s="229">
        <f t="shared" si="402"/>
        <v>0</v>
      </c>
      <c r="R504" s="229">
        <f t="shared" si="402"/>
        <v>0</v>
      </c>
      <c r="S504" s="229">
        <f t="shared" si="402"/>
        <v>0</v>
      </c>
      <c r="T504" s="229">
        <f t="shared" si="402"/>
        <v>0</v>
      </c>
      <c r="U504" s="229">
        <f t="shared" si="402"/>
        <v>0</v>
      </c>
      <c r="V504" s="229">
        <f t="shared" ref="V504" si="408">IF(AND(V$7=$B504,V$9&gt;=$D504),$E504/(13-MONTH($D504)),0)</f>
        <v>0</v>
      </c>
      <c r="W504" s="229">
        <f t="shared" si="405"/>
        <v>0</v>
      </c>
      <c r="X504" s="229">
        <f t="shared" si="405"/>
        <v>0</v>
      </c>
      <c r="Y504" s="229">
        <f t="shared" si="405"/>
        <v>0</v>
      </c>
      <c r="Z504" s="229">
        <f t="shared" si="405"/>
        <v>0</v>
      </c>
      <c r="AA504" s="229">
        <f t="shared" si="405"/>
        <v>0</v>
      </c>
      <c r="AB504" s="229">
        <f t="shared" si="405"/>
        <v>0</v>
      </c>
      <c r="AC504" s="229">
        <f t="shared" si="405"/>
        <v>0</v>
      </c>
      <c r="AD504" s="229">
        <f t="shared" si="405"/>
        <v>0</v>
      </c>
      <c r="AE504" s="229">
        <f t="shared" si="405"/>
        <v>0</v>
      </c>
      <c r="AF504" s="229">
        <f t="shared" si="405"/>
        <v>0</v>
      </c>
      <c r="AG504" s="229">
        <f t="shared" si="405"/>
        <v>0</v>
      </c>
      <c r="AH504" s="229">
        <f t="shared" si="405"/>
        <v>0</v>
      </c>
      <c r="AI504" s="229">
        <f t="shared" si="405"/>
        <v>0</v>
      </c>
      <c r="AJ504" s="229">
        <f t="shared" si="405"/>
        <v>0</v>
      </c>
      <c r="AK504" s="229">
        <f t="shared" si="405"/>
        <v>0</v>
      </c>
      <c r="AL504" s="229">
        <f t="shared" si="405"/>
        <v>0</v>
      </c>
      <c r="AM504" s="229">
        <f t="shared" si="403"/>
        <v>0</v>
      </c>
      <c r="AN504" s="229">
        <f t="shared" si="403"/>
        <v>0</v>
      </c>
      <c r="AO504" s="229">
        <f t="shared" si="403"/>
        <v>0</v>
      </c>
      <c r="AP504" s="229">
        <f t="shared" si="403"/>
        <v>0</v>
      </c>
      <c r="AQ504" s="229">
        <f t="shared" si="403"/>
        <v>0</v>
      </c>
      <c r="AR504" s="229">
        <f t="shared" si="403"/>
        <v>0</v>
      </c>
      <c r="AS504" s="229">
        <f t="shared" si="403"/>
        <v>0</v>
      </c>
      <c r="AT504" s="229">
        <f t="shared" si="403"/>
        <v>0</v>
      </c>
      <c r="AU504" s="229">
        <f t="shared" si="403"/>
        <v>0</v>
      </c>
      <c r="AV504" s="229">
        <f t="shared" si="403"/>
        <v>0</v>
      </c>
      <c r="AW504" s="229">
        <f t="shared" si="403"/>
        <v>0</v>
      </c>
      <c r="AX504" s="229">
        <f t="shared" si="403"/>
        <v>0</v>
      </c>
      <c r="AY504" s="229">
        <f t="shared" si="403"/>
        <v>0</v>
      </c>
      <c r="AZ504" s="229">
        <f t="shared" si="403"/>
        <v>0</v>
      </c>
      <c r="BA504" s="229">
        <f t="shared" si="403"/>
        <v>0</v>
      </c>
      <c r="BB504" s="229">
        <f t="shared" si="404"/>
        <v>0</v>
      </c>
      <c r="BC504" s="229">
        <f t="shared" si="404"/>
        <v>0</v>
      </c>
      <c r="BD504" s="229">
        <f t="shared" si="404"/>
        <v>0</v>
      </c>
      <c r="BE504" s="229">
        <f t="shared" si="404"/>
        <v>0</v>
      </c>
      <c r="BF504" s="229">
        <f t="shared" si="404"/>
        <v>0</v>
      </c>
      <c r="BG504" s="229">
        <f t="shared" si="404"/>
        <v>0</v>
      </c>
      <c r="BH504" s="229">
        <f t="shared" si="404"/>
        <v>0</v>
      </c>
      <c r="BI504" s="229">
        <f t="shared" si="404"/>
        <v>0</v>
      </c>
      <c r="BJ504" s="229">
        <f t="shared" si="404"/>
        <v>0</v>
      </c>
      <c r="BK504" s="229">
        <f t="shared" si="404"/>
        <v>0</v>
      </c>
      <c r="BL504" s="229">
        <f t="shared" si="404"/>
        <v>0</v>
      </c>
      <c r="BM504" s="229">
        <f t="shared" si="404"/>
        <v>0</v>
      </c>
      <c r="BN504" s="229">
        <f t="shared" si="404"/>
        <v>0</v>
      </c>
      <c r="BO504" s="229">
        <f t="shared" ref="BO504:BZ519" si="409">IF(AND(BO$7=$B504,BO$9&gt;=$D504),$E504/(13-MONTH($D504)),0)</f>
        <v>0</v>
      </c>
      <c r="BP504" s="229">
        <f t="shared" si="409"/>
        <v>0</v>
      </c>
      <c r="BQ504" s="229">
        <f t="shared" si="409"/>
        <v>0</v>
      </c>
      <c r="BR504" s="229">
        <f t="shared" si="409"/>
        <v>0</v>
      </c>
      <c r="BS504" s="229">
        <f t="shared" si="409"/>
        <v>0</v>
      </c>
      <c r="BT504" s="229">
        <f t="shared" si="409"/>
        <v>0</v>
      </c>
      <c r="BU504" s="229">
        <f t="shared" si="409"/>
        <v>0</v>
      </c>
      <c r="BV504" s="229">
        <f t="shared" si="409"/>
        <v>0</v>
      </c>
      <c r="BW504" s="229">
        <f t="shared" si="409"/>
        <v>0</v>
      </c>
      <c r="BX504" s="229">
        <f t="shared" si="409"/>
        <v>0</v>
      </c>
      <c r="BY504" s="229">
        <f t="shared" si="409"/>
        <v>0</v>
      </c>
      <c r="BZ504" s="229">
        <f t="shared" si="409"/>
        <v>0</v>
      </c>
    </row>
    <row r="505" spans="1:78" x14ac:dyDescent="0.2">
      <c r="A505" s="7" t="str">
        <f t="shared" si="406"/>
        <v>Roll-in 6</v>
      </c>
      <c r="B505" s="7">
        <f t="shared" si="389"/>
        <v>2022</v>
      </c>
      <c r="C505" s="7">
        <f t="shared" si="394"/>
        <v>38</v>
      </c>
      <c r="D505" s="165">
        <f t="shared" si="407"/>
        <v>44620</v>
      </c>
      <c r="E505" s="68">
        <f>BonusDep!K43*BonusDep!L43</f>
        <v>0</v>
      </c>
      <c r="F505" s="77"/>
      <c r="G505" s="229">
        <f t="shared" ref="G505:V520" si="410">IF(AND(G$7=$B505,G$9&gt;=$D505),$E505/(13-MONTH($D505)),0)</f>
        <v>0</v>
      </c>
      <c r="H505" s="229">
        <f t="shared" si="410"/>
        <v>0</v>
      </c>
      <c r="I505" s="229">
        <f t="shared" si="410"/>
        <v>0</v>
      </c>
      <c r="J505" s="229">
        <f t="shared" si="410"/>
        <v>0</v>
      </c>
      <c r="K505" s="229">
        <f t="shared" si="410"/>
        <v>0</v>
      </c>
      <c r="L505" s="229">
        <f t="shared" si="410"/>
        <v>0</v>
      </c>
      <c r="M505" s="229">
        <f t="shared" si="410"/>
        <v>0</v>
      </c>
      <c r="N505" s="229">
        <f t="shared" si="410"/>
        <v>0</v>
      </c>
      <c r="O505" s="229">
        <f t="shared" si="410"/>
        <v>0</v>
      </c>
      <c r="P505" s="229">
        <f t="shared" si="410"/>
        <v>0</v>
      </c>
      <c r="Q505" s="229">
        <f t="shared" si="410"/>
        <v>0</v>
      </c>
      <c r="R505" s="229">
        <f t="shared" si="410"/>
        <v>0</v>
      </c>
      <c r="S505" s="229">
        <f t="shared" si="410"/>
        <v>0</v>
      </c>
      <c r="T505" s="229">
        <f t="shared" si="410"/>
        <v>0</v>
      </c>
      <c r="U505" s="229">
        <f t="shared" si="410"/>
        <v>0</v>
      </c>
      <c r="V505" s="229">
        <f t="shared" si="410"/>
        <v>0</v>
      </c>
      <c r="W505" s="229">
        <f t="shared" si="405"/>
        <v>0</v>
      </c>
      <c r="X505" s="229">
        <f t="shared" si="405"/>
        <v>0</v>
      </c>
      <c r="Y505" s="229">
        <f t="shared" si="405"/>
        <v>0</v>
      </c>
      <c r="Z505" s="229">
        <f t="shared" si="405"/>
        <v>0</v>
      </c>
      <c r="AA505" s="229">
        <f t="shared" si="405"/>
        <v>0</v>
      </c>
      <c r="AB505" s="229">
        <f t="shared" si="405"/>
        <v>0</v>
      </c>
      <c r="AC505" s="229">
        <f t="shared" si="405"/>
        <v>0</v>
      </c>
      <c r="AD505" s="229">
        <f t="shared" si="405"/>
        <v>0</v>
      </c>
      <c r="AE505" s="229">
        <f t="shared" si="405"/>
        <v>0</v>
      </c>
      <c r="AF505" s="229">
        <f t="shared" si="405"/>
        <v>0</v>
      </c>
      <c r="AG505" s="229">
        <f t="shared" si="405"/>
        <v>0</v>
      </c>
      <c r="AH505" s="229">
        <f t="shared" si="405"/>
        <v>0</v>
      </c>
      <c r="AI505" s="229">
        <f t="shared" si="405"/>
        <v>0</v>
      </c>
      <c r="AJ505" s="229">
        <f t="shared" si="405"/>
        <v>0</v>
      </c>
      <c r="AK505" s="229">
        <f t="shared" si="405"/>
        <v>0</v>
      </c>
      <c r="AL505" s="229">
        <f t="shared" si="405"/>
        <v>0</v>
      </c>
      <c r="AM505" s="229">
        <f t="shared" si="403"/>
        <v>0</v>
      </c>
      <c r="AN505" s="229">
        <f t="shared" si="403"/>
        <v>0</v>
      </c>
      <c r="AO505" s="229">
        <f t="shared" si="403"/>
        <v>0</v>
      </c>
      <c r="AP505" s="229">
        <f t="shared" si="403"/>
        <v>0</v>
      </c>
      <c r="AQ505" s="229">
        <f t="shared" si="403"/>
        <v>0</v>
      </c>
      <c r="AR505" s="229">
        <f t="shared" si="403"/>
        <v>0</v>
      </c>
      <c r="AS505" s="229">
        <f t="shared" si="403"/>
        <v>0</v>
      </c>
      <c r="AT505" s="229">
        <f t="shared" si="403"/>
        <v>0</v>
      </c>
      <c r="AU505" s="229">
        <f t="shared" si="403"/>
        <v>0</v>
      </c>
      <c r="AV505" s="229">
        <f t="shared" si="403"/>
        <v>0</v>
      </c>
      <c r="AW505" s="229">
        <f t="shared" si="403"/>
        <v>0</v>
      </c>
      <c r="AX505" s="229">
        <f t="shared" si="403"/>
        <v>0</v>
      </c>
      <c r="AY505" s="229">
        <f t="shared" si="403"/>
        <v>0</v>
      </c>
      <c r="AZ505" s="229">
        <f t="shared" si="403"/>
        <v>0</v>
      </c>
      <c r="BA505" s="229">
        <f t="shared" si="403"/>
        <v>0</v>
      </c>
      <c r="BB505" s="229">
        <f t="shared" si="404"/>
        <v>0</v>
      </c>
      <c r="BC505" s="229">
        <f t="shared" si="404"/>
        <v>0</v>
      </c>
      <c r="BD505" s="229">
        <f t="shared" si="404"/>
        <v>0</v>
      </c>
      <c r="BE505" s="229">
        <f t="shared" si="404"/>
        <v>0</v>
      </c>
      <c r="BF505" s="229">
        <f t="shared" si="404"/>
        <v>0</v>
      </c>
      <c r="BG505" s="229">
        <f t="shared" si="404"/>
        <v>0</v>
      </c>
      <c r="BH505" s="229">
        <f t="shared" si="404"/>
        <v>0</v>
      </c>
      <c r="BI505" s="229">
        <f t="shared" si="404"/>
        <v>0</v>
      </c>
      <c r="BJ505" s="229">
        <f t="shared" si="404"/>
        <v>0</v>
      </c>
      <c r="BK505" s="229">
        <f t="shared" si="404"/>
        <v>0</v>
      </c>
      <c r="BL505" s="229">
        <f t="shared" si="404"/>
        <v>0</v>
      </c>
      <c r="BM505" s="229">
        <f t="shared" si="404"/>
        <v>0</v>
      </c>
      <c r="BN505" s="229">
        <f t="shared" si="404"/>
        <v>0</v>
      </c>
      <c r="BO505" s="229">
        <f t="shared" si="409"/>
        <v>0</v>
      </c>
      <c r="BP505" s="229">
        <f t="shared" si="409"/>
        <v>0</v>
      </c>
      <c r="BQ505" s="229">
        <f t="shared" si="409"/>
        <v>0</v>
      </c>
      <c r="BR505" s="229">
        <f t="shared" si="409"/>
        <v>0</v>
      </c>
      <c r="BS505" s="229">
        <f t="shared" si="409"/>
        <v>0</v>
      </c>
      <c r="BT505" s="229">
        <f t="shared" si="409"/>
        <v>0</v>
      </c>
      <c r="BU505" s="229">
        <f t="shared" si="409"/>
        <v>0</v>
      </c>
      <c r="BV505" s="229">
        <f t="shared" si="409"/>
        <v>0</v>
      </c>
      <c r="BW505" s="229">
        <f t="shared" si="409"/>
        <v>0</v>
      </c>
      <c r="BX505" s="229">
        <f t="shared" si="409"/>
        <v>0</v>
      </c>
      <c r="BY505" s="229">
        <f t="shared" si="409"/>
        <v>0</v>
      </c>
      <c r="BZ505" s="229">
        <f t="shared" si="409"/>
        <v>0</v>
      </c>
    </row>
    <row r="506" spans="1:78" x14ac:dyDescent="0.2">
      <c r="A506" s="7" t="str">
        <f t="shared" si="406"/>
        <v>Roll-in 7</v>
      </c>
      <c r="B506" s="7">
        <f t="shared" si="389"/>
        <v>2022</v>
      </c>
      <c r="C506" s="7">
        <f t="shared" si="394"/>
        <v>39</v>
      </c>
      <c r="D506" s="165">
        <f t="shared" si="407"/>
        <v>44651</v>
      </c>
      <c r="E506" s="68">
        <f>BonusDep!K44*BonusDep!L44</f>
        <v>0</v>
      </c>
      <c r="F506" s="77"/>
      <c r="G506" s="229">
        <f t="shared" si="410"/>
        <v>0</v>
      </c>
      <c r="H506" s="229">
        <f t="shared" si="410"/>
        <v>0</v>
      </c>
      <c r="I506" s="229">
        <f t="shared" si="410"/>
        <v>0</v>
      </c>
      <c r="J506" s="229">
        <f t="shared" si="410"/>
        <v>0</v>
      </c>
      <c r="K506" s="229">
        <f t="shared" si="410"/>
        <v>0</v>
      </c>
      <c r="L506" s="229">
        <f t="shared" si="410"/>
        <v>0</v>
      </c>
      <c r="M506" s="229">
        <f t="shared" si="410"/>
        <v>0</v>
      </c>
      <c r="N506" s="229">
        <f t="shared" si="410"/>
        <v>0</v>
      </c>
      <c r="O506" s="229">
        <f t="shared" si="410"/>
        <v>0</v>
      </c>
      <c r="P506" s="229">
        <f t="shared" si="410"/>
        <v>0</v>
      </c>
      <c r="Q506" s="229">
        <f t="shared" si="410"/>
        <v>0</v>
      </c>
      <c r="R506" s="229">
        <f t="shared" si="410"/>
        <v>0</v>
      </c>
      <c r="S506" s="229">
        <f t="shared" si="410"/>
        <v>0</v>
      </c>
      <c r="T506" s="229">
        <f t="shared" si="410"/>
        <v>0</v>
      </c>
      <c r="U506" s="229">
        <f t="shared" si="410"/>
        <v>0</v>
      </c>
      <c r="V506" s="229">
        <f t="shared" si="410"/>
        <v>0</v>
      </c>
      <c r="W506" s="229">
        <f t="shared" si="405"/>
        <v>0</v>
      </c>
      <c r="X506" s="229">
        <f t="shared" si="405"/>
        <v>0</v>
      </c>
      <c r="Y506" s="229">
        <f t="shared" si="405"/>
        <v>0</v>
      </c>
      <c r="Z506" s="229">
        <f t="shared" si="405"/>
        <v>0</v>
      </c>
      <c r="AA506" s="229">
        <f t="shared" si="405"/>
        <v>0</v>
      </c>
      <c r="AB506" s="229">
        <f t="shared" si="405"/>
        <v>0</v>
      </c>
      <c r="AC506" s="229">
        <f t="shared" si="405"/>
        <v>0</v>
      </c>
      <c r="AD506" s="229">
        <f t="shared" si="405"/>
        <v>0</v>
      </c>
      <c r="AE506" s="229">
        <f t="shared" si="405"/>
        <v>0</v>
      </c>
      <c r="AF506" s="229">
        <f t="shared" si="405"/>
        <v>0</v>
      </c>
      <c r="AG506" s="229">
        <f t="shared" si="405"/>
        <v>0</v>
      </c>
      <c r="AH506" s="229">
        <f t="shared" si="405"/>
        <v>0</v>
      </c>
      <c r="AI506" s="229">
        <f t="shared" si="405"/>
        <v>0</v>
      </c>
      <c r="AJ506" s="229">
        <f t="shared" si="405"/>
        <v>0</v>
      </c>
      <c r="AK506" s="229">
        <f t="shared" si="405"/>
        <v>0</v>
      </c>
      <c r="AL506" s="229">
        <f t="shared" si="405"/>
        <v>0</v>
      </c>
      <c r="AM506" s="229">
        <f t="shared" si="403"/>
        <v>0</v>
      </c>
      <c r="AN506" s="229">
        <f t="shared" si="403"/>
        <v>0</v>
      </c>
      <c r="AO506" s="229">
        <f t="shared" si="403"/>
        <v>0</v>
      </c>
      <c r="AP506" s="229">
        <f t="shared" si="403"/>
        <v>0</v>
      </c>
      <c r="AQ506" s="229">
        <f t="shared" si="403"/>
        <v>0</v>
      </c>
      <c r="AR506" s="229">
        <f t="shared" si="403"/>
        <v>0</v>
      </c>
      <c r="AS506" s="229">
        <f t="shared" si="403"/>
        <v>0</v>
      </c>
      <c r="AT506" s="229">
        <f t="shared" si="403"/>
        <v>0</v>
      </c>
      <c r="AU506" s="229">
        <f t="shared" si="403"/>
        <v>0</v>
      </c>
      <c r="AV506" s="229">
        <f t="shared" si="403"/>
        <v>0</v>
      </c>
      <c r="AW506" s="229">
        <f t="shared" si="403"/>
        <v>0</v>
      </c>
      <c r="AX506" s="229">
        <f t="shared" si="403"/>
        <v>0</v>
      </c>
      <c r="AY506" s="229">
        <f t="shared" si="403"/>
        <v>0</v>
      </c>
      <c r="AZ506" s="229">
        <f t="shared" si="403"/>
        <v>0</v>
      </c>
      <c r="BA506" s="229">
        <f t="shared" si="403"/>
        <v>0</v>
      </c>
      <c r="BB506" s="229">
        <f t="shared" si="404"/>
        <v>0</v>
      </c>
      <c r="BC506" s="229">
        <f t="shared" si="404"/>
        <v>0</v>
      </c>
      <c r="BD506" s="229">
        <f t="shared" si="404"/>
        <v>0</v>
      </c>
      <c r="BE506" s="229">
        <f t="shared" si="404"/>
        <v>0</v>
      </c>
      <c r="BF506" s="229">
        <f t="shared" si="404"/>
        <v>0</v>
      </c>
      <c r="BG506" s="229">
        <f t="shared" si="404"/>
        <v>0</v>
      </c>
      <c r="BH506" s="229">
        <f t="shared" si="404"/>
        <v>0</v>
      </c>
      <c r="BI506" s="229">
        <f t="shared" si="404"/>
        <v>0</v>
      </c>
      <c r="BJ506" s="229">
        <f t="shared" si="404"/>
        <v>0</v>
      </c>
      <c r="BK506" s="229">
        <f t="shared" si="404"/>
        <v>0</v>
      </c>
      <c r="BL506" s="229">
        <f t="shared" si="404"/>
        <v>0</v>
      </c>
      <c r="BM506" s="229">
        <f t="shared" si="404"/>
        <v>0</v>
      </c>
      <c r="BN506" s="229">
        <f t="shared" si="404"/>
        <v>0</v>
      </c>
      <c r="BO506" s="229">
        <f t="shared" si="409"/>
        <v>0</v>
      </c>
      <c r="BP506" s="229">
        <f t="shared" si="409"/>
        <v>0</v>
      </c>
      <c r="BQ506" s="229">
        <f t="shared" si="409"/>
        <v>0</v>
      </c>
      <c r="BR506" s="229">
        <f t="shared" si="409"/>
        <v>0</v>
      </c>
      <c r="BS506" s="229">
        <f t="shared" si="409"/>
        <v>0</v>
      </c>
      <c r="BT506" s="229">
        <f t="shared" si="409"/>
        <v>0</v>
      </c>
      <c r="BU506" s="229">
        <f t="shared" si="409"/>
        <v>0</v>
      </c>
      <c r="BV506" s="229">
        <f t="shared" si="409"/>
        <v>0</v>
      </c>
      <c r="BW506" s="229">
        <f t="shared" si="409"/>
        <v>0</v>
      </c>
      <c r="BX506" s="229">
        <f t="shared" si="409"/>
        <v>0</v>
      </c>
      <c r="BY506" s="229">
        <f t="shared" si="409"/>
        <v>0</v>
      </c>
      <c r="BZ506" s="229">
        <f t="shared" si="409"/>
        <v>0</v>
      </c>
    </row>
    <row r="507" spans="1:78" x14ac:dyDescent="0.2">
      <c r="A507" s="7" t="str">
        <f t="shared" si="406"/>
        <v>Roll-in 7</v>
      </c>
      <c r="B507" s="7">
        <f t="shared" si="389"/>
        <v>2022</v>
      </c>
      <c r="C507" s="7">
        <f t="shared" si="394"/>
        <v>40</v>
      </c>
      <c r="D507" s="165">
        <f t="shared" si="407"/>
        <v>44681</v>
      </c>
      <c r="E507" s="68">
        <f>BonusDep!K45*BonusDep!L45</f>
        <v>0</v>
      </c>
      <c r="F507" s="77"/>
      <c r="G507" s="229">
        <f t="shared" si="410"/>
        <v>0</v>
      </c>
      <c r="H507" s="229">
        <f t="shared" si="410"/>
        <v>0</v>
      </c>
      <c r="I507" s="229">
        <f t="shared" si="410"/>
        <v>0</v>
      </c>
      <c r="J507" s="229">
        <f t="shared" si="410"/>
        <v>0</v>
      </c>
      <c r="K507" s="229">
        <f t="shared" si="410"/>
        <v>0</v>
      </c>
      <c r="L507" s="229">
        <f t="shared" si="410"/>
        <v>0</v>
      </c>
      <c r="M507" s="229">
        <f t="shared" si="410"/>
        <v>0</v>
      </c>
      <c r="N507" s="229">
        <f t="shared" si="410"/>
        <v>0</v>
      </c>
      <c r="O507" s="229">
        <f t="shared" si="410"/>
        <v>0</v>
      </c>
      <c r="P507" s="229">
        <f t="shared" si="410"/>
        <v>0</v>
      </c>
      <c r="Q507" s="229">
        <f t="shared" si="410"/>
        <v>0</v>
      </c>
      <c r="R507" s="229">
        <f t="shared" si="410"/>
        <v>0</v>
      </c>
      <c r="S507" s="229">
        <f t="shared" si="410"/>
        <v>0</v>
      </c>
      <c r="T507" s="229">
        <f t="shared" si="410"/>
        <v>0</v>
      </c>
      <c r="U507" s="229">
        <f t="shared" si="410"/>
        <v>0</v>
      </c>
      <c r="V507" s="229">
        <f t="shared" si="410"/>
        <v>0</v>
      </c>
      <c r="W507" s="229">
        <f t="shared" si="405"/>
        <v>0</v>
      </c>
      <c r="X507" s="229">
        <f t="shared" si="405"/>
        <v>0</v>
      </c>
      <c r="Y507" s="229">
        <f t="shared" si="405"/>
        <v>0</v>
      </c>
      <c r="Z507" s="229">
        <f t="shared" si="405"/>
        <v>0</v>
      </c>
      <c r="AA507" s="229">
        <f t="shared" si="405"/>
        <v>0</v>
      </c>
      <c r="AB507" s="229">
        <f t="shared" si="405"/>
        <v>0</v>
      </c>
      <c r="AC507" s="229">
        <f t="shared" si="405"/>
        <v>0</v>
      </c>
      <c r="AD507" s="229">
        <f t="shared" si="405"/>
        <v>0</v>
      </c>
      <c r="AE507" s="229">
        <f t="shared" si="405"/>
        <v>0</v>
      </c>
      <c r="AF507" s="229">
        <f t="shared" si="405"/>
        <v>0</v>
      </c>
      <c r="AG507" s="229">
        <f t="shared" si="405"/>
        <v>0</v>
      </c>
      <c r="AH507" s="229">
        <f t="shared" si="405"/>
        <v>0</v>
      </c>
      <c r="AI507" s="229">
        <f t="shared" si="405"/>
        <v>0</v>
      </c>
      <c r="AJ507" s="229">
        <f t="shared" si="405"/>
        <v>0</v>
      </c>
      <c r="AK507" s="229">
        <f t="shared" si="405"/>
        <v>0</v>
      </c>
      <c r="AL507" s="229">
        <f t="shared" si="403"/>
        <v>0</v>
      </c>
      <c r="AM507" s="229">
        <f t="shared" si="403"/>
        <v>0</v>
      </c>
      <c r="AN507" s="229">
        <f t="shared" si="403"/>
        <v>0</v>
      </c>
      <c r="AO507" s="229">
        <f t="shared" si="403"/>
        <v>0</v>
      </c>
      <c r="AP507" s="229">
        <f t="shared" si="403"/>
        <v>0</v>
      </c>
      <c r="AQ507" s="229">
        <f t="shared" si="403"/>
        <v>0</v>
      </c>
      <c r="AR507" s="229">
        <f t="shared" si="403"/>
        <v>0</v>
      </c>
      <c r="AS507" s="229">
        <f t="shared" si="403"/>
        <v>0</v>
      </c>
      <c r="AT507" s="229">
        <f t="shared" si="403"/>
        <v>0</v>
      </c>
      <c r="AU507" s="229">
        <f t="shared" si="403"/>
        <v>0</v>
      </c>
      <c r="AV507" s="229">
        <f t="shared" si="403"/>
        <v>0</v>
      </c>
      <c r="AW507" s="229">
        <f t="shared" si="403"/>
        <v>0</v>
      </c>
      <c r="AX507" s="229">
        <f t="shared" si="403"/>
        <v>0</v>
      </c>
      <c r="AY507" s="229">
        <f t="shared" si="403"/>
        <v>0</v>
      </c>
      <c r="AZ507" s="229">
        <f t="shared" si="403"/>
        <v>0</v>
      </c>
      <c r="BA507" s="229">
        <f t="shared" si="403"/>
        <v>0</v>
      </c>
      <c r="BB507" s="229">
        <f t="shared" si="404"/>
        <v>0</v>
      </c>
      <c r="BC507" s="229">
        <f t="shared" si="404"/>
        <v>0</v>
      </c>
      <c r="BD507" s="229">
        <f t="shared" si="404"/>
        <v>0</v>
      </c>
      <c r="BE507" s="229">
        <f t="shared" si="404"/>
        <v>0</v>
      </c>
      <c r="BF507" s="229">
        <f t="shared" si="404"/>
        <v>0</v>
      </c>
      <c r="BG507" s="229">
        <f t="shared" si="404"/>
        <v>0</v>
      </c>
      <c r="BH507" s="229">
        <f t="shared" si="404"/>
        <v>0</v>
      </c>
      <c r="BI507" s="229">
        <f t="shared" si="404"/>
        <v>0</v>
      </c>
      <c r="BJ507" s="229">
        <f t="shared" si="404"/>
        <v>0</v>
      </c>
      <c r="BK507" s="229">
        <f t="shared" si="404"/>
        <v>0</v>
      </c>
      <c r="BL507" s="229">
        <f t="shared" si="404"/>
        <v>0</v>
      </c>
      <c r="BM507" s="229">
        <f t="shared" si="404"/>
        <v>0</v>
      </c>
      <c r="BN507" s="229">
        <f t="shared" si="404"/>
        <v>0</v>
      </c>
      <c r="BO507" s="229">
        <f t="shared" si="409"/>
        <v>0</v>
      </c>
      <c r="BP507" s="229">
        <f t="shared" si="409"/>
        <v>0</v>
      </c>
      <c r="BQ507" s="229">
        <f t="shared" si="409"/>
        <v>0</v>
      </c>
      <c r="BR507" s="229">
        <f t="shared" si="409"/>
        <v>0</v>
      </c>
      <c r="BS507" s="229">
        <f t="shared" si="409"/>
        <v>0</v>
      </c>
      <c r="BT507" s="229">
        <f t="shared" si="409"/>
        <v>0</v>
      </c>
      <c r="BU507" s="229">
        <f t="shared" si="409"/>
        <v>0</v>
      </c>
      <c r="BV507" s="229">
        <f t="shared" si="409"/>
        <v>0</v>
      </c>
      <c r="BW507" s="229">
        <f t="shared" si="409"/>
        <v>0</v>
      </c>
      <c r="BX507" s="229">
        <f t="shared" si="409"/>
        <v>0</v>
      </c>
      <c r="BY507" s="229">
        <f t="shared" si="409"/>
        <v>0</v>
      </c>
      <c r="BZ507" s="229">
        <f t="shared" si="409"/>
        <v>0</v>
      </c>
    </row>
    <row r="508" spans="1:78" x14ac:dyDescent="0.2">
      <c r="A508" s="7" t="str">
        <f t="shared" si="406"/>
        <v>Roll-in 7</v>
      </c>
      <c r="B508" s="7">
        <f t="shared" si="389"/>
        <v>2022</v>
      </c>
      <c r="C508" s="7">
        <f t="shared" si="394"/>
        <v>41</v>
      </c>
      <c r="D508" s="165">
        <f t="shared" si="407"/>
        <v>44712</v>
      </c>
      <c r="E508" s="68">
        <f>BonusDep!K46*BonusDep!L46</f>
        <v>0</v>
      </c>
      <c r="F508" s="77"/>
      <c r="G508" s="229">
        <f t="shared" si="410"/>
        <v>0</v>
      </c>
      <c r="H508" s="229">
        <f t="shared" si="410"/>
        <v>0</v>
      </c>
      <c r="I508" s="229">
        <f t="shared" si="410"/>
        <v>0</v>
      </c>
      <c r="J508" s="229">
        <f t="shared" si="410"/>
        <v>0</v>
      </c>
      <c r="K508" s="229">
        <f t="shared" si="410"/>
        <v>0</v>
      </c>
      <c r="L508" s="229">
        <f t="shared" si="410"/>
        <v>0</v>
      </c>
      <c r="M508" s="229">
        <f t="shared" si="410"/>
        <v>0</v>
      </c>
      <c r="N508" s="229">
        <f t="shared" si="410"/>
        <v>0</v>
      </c>
      <c r="O508" s="229">
        <f t="shared" si="410"/>
        <v>0</v>
      </c>
      <c r="P508" s="229">
        <f t="shared" si="410"/>
        <v>0</v>
      </c>
      <c r="Q508" s="229">
        <f t="shared" si="410"/>
        <v>0</v>
      </c>
      <c r="R508" s="229">
        <f t="shared" si="410"/>
        <v>0</v>
      </c>
      <c r="S508" s="229">
        <f t="shared" si="410"/>
        <v>0</v>
      </c>
      <c r="T508" s="229">
        <f t="shared" si="410"/>
        <v>0</v>
      </c>
      <c r="U508" s="229">
        <f t="shared" si="410"/>
        <v>0</v>
      </c>
      <c r="V508" s="229">
        <f t="shared" si="410"/>
        <v>0</v>
      </c>
      <c r="W508" s="229">
        <f t="shared" si="405"/>
        <v>0</v>
      </c>
      <c r="X508" s="229">
        <f t="shared" si="405"/>
        <v>0</v>
      </c>
      <c r="Y508" s="229">
        <f t="shared" si="405"/>
        <v>0</v>
      </c>
      <c r="Z508" s="229">
        <f t="shared" si="405"/>
        <v>0</v>
      </c>
      <c r="AA508" s="229">
        <f t="shared" si="405"/>
        <v>0</v>
      </c>
      <c r="AB508" s="229">
        <f t="shared" si="405"/>
        <v>0</v>
      </c>
      <c r="AC508" s="229">
        <f t="shared" si="405"/>
        <v>0</v>
      </c>
      <c r="AD508" s="229">
        <f t="shared" si="405"/>
        <v>0</v>
      </c>
      <c r="AE508" s="229">
        <f t="shared" si="405"/>
        <v>0</v>
      </c>
      <c r="AF508" s="229">
        <f t="shared" si="405"/>
        <v>0</v>
      </c>
      <c r="AG508" s="229">
        <f t="shared" si="405"/>
        <v>0</v>
      </c>
      <c r="AH508" s="229">
        <f t="shared" si="405"/>
        <v>0</v>
      </c>
      <c r="AI508" s="229">
        <f t="shared" si="405"/>
        <v>0</v>
      </c>
      <c r="AJ508" s="229">
        <f t="shared" si="405"/>
        <v>0</v>
      </c>
      <c r="AK508" s="229">
        <f t="shared" si="405"/>
        <v>0</v>
      </c>
      <c r="AL508" s="229">
        <f t="shared" si="403"/>
        <v>0</v>
      </c>
      <c r="AM508" s="229">
        <f t="shared" si="403"/>
        <v>0</v>
      </c>
      <c r="AN508" s="229">
        <f t="shared" si="403"/>
        <v>0</v>
      </c>
      <c r="AO508" s="229">
        <f t="shared" si="403"/>
        <v>0</v>
      </c>
      <c r="AP508" s="229">
        <f t="shared" si="403"/>
        <v>0</v>
      </c>
      <c r="AQ508" s="229">
        <f t="shared" si="403"/>
        <v>0</v>
      </c>
      <c r="AR508" s="229">
        <f t="shared" si="403"/>
        <v>0</v>
      </c>
      <c r="AS508" s="229">
        <f t="shared" si="403"/>
        <v>0</v>
      </c>
      <c r="AT508" s="229">
        <f t="shared" si="403"/>
        <v>0</v>
      </c>
      <c r="AU508" s="229">
        <f t="shared" si="403"/>
        <v>0</v>
      </c>
      <c r="AV508" s="229">
        <f t="shared" si="403"/>
        <v>0</v>
      </c>
      <c r="AW508" s="229">
        <f t="shared" si="403"/>
        <v>0</v>
      </c>
      <c r="AX508" s="229">
        <f t="shared" si="403"/>
        <v>0</v>
      </c>
      <c r="AY508" s="229">
        <f t="shared" si="403"/>
        <v>0</v>
      </c>
      <c r="AZ508" s="229">
        <f t="shared" si="403"/>
        <v>0</v>
      </c>
      <c r="BA508" s="229">
        <f t="shared" si="403"/>
        <v>0</v>
      </c>
      <c r="BB508" s="229">
        <f t="shared" si="404"/>
        <v>0</v>
      </c>
      <c r="BC508" s="229">
        <f t="shared" si="404"/>
        <v>0</v>
      </c>
      <c r="BD508" s="229">
        <f t="shared" si="404"/>
        <v>0</v>
      </c>
      <c r="BE508" s="229">
        <f t="shared" si="404"/>
        <v>0</v>
      </c>
      <c r="BF508" s="229">
        <f t="shared" si="404"/>
        <v>0</v>
      </c>
      <c r="BG508" s="229">
        <f t="shared" si="404"/>
        <v>0</v>
      </c>
      <c r="BH508" s="229">
        <f t="shared" si="404"/>
        <v>0</v>
      </c>
      <c r="BI508" s="229">
        <f t="shared" si="404"/>
        <v>0</v>
      </c>
      <c r="BJ508" s="229">
        <f t="shared" si="404"/>
        <v>0</v>
      </c>
      <c r="BK508" s="229">
        <f t="shared" si="404"/>
        <v>0</v>
      </c>
      <c r="BL508" s="229">
        <f t="shared" si="404"/>
        <v>0</v>
      </c>
      <c r="BM508" s="229">
        <f t="shared" si="404"/>
        <v>0</v>
      </c>
      <c r="BN508" s="229">
        <f t="shared" si="404"/>
        <v>0</v>
      </c>
      <c r="BO508" s="229">
        <f t="shared" si="409"/>
        <v>0</v>
      </c>
      <c r="BP508" s="229">
        <f t="shared" si="409"/>
        <v>0</v>
      </c>
      <c r="BQ508" s="229">
        <f t="shared" si="409"/>
        <v>0</v>
      </c>
      <c r="BR508" s="229">
        <f t="shared" si="409"/>
        <v>0</v>
      </c>
      <c r="BS508" s="229">
        <f t="shared" si="409"/>
        <v>0</v>
      </c>
      <c r="BT508" s="229">
        <f t="shared" si="409"/>
        <v>0</v>
      </c>
      <c r="BU508" s="229">
        <f t="shared" si="409"/>
        <v>0</v>
      </c>
      <c r="BV508" s="229">
        <f t="shared" si="409"/>
        <v>0</v>
      </c>
      <c r="BW508" s="229">
        <f t="shared" si="409"/>
        <v>0</v>
      </c>
      <c r="BX508" s="229">
        <f t="shared" si="409"/>
        <v>0</v>
      </c>
      <c r="BY508" s="229">
        <f t="shared" si="409"/>
        <v>0</v>
      </c>
      <c r="BZ508" s="229">
        <f t="shared" si="409"/>
        <v>0</v>
      </c>
    </row>
    <row r="509" spans="1:78" x14ac:dyDescent="0.2">
      <c r="A509" s="7" t="str">
        <f t="shared" si="406"/>
        <v>Roll-in 7</v>
      </c>
      <c r="B509" s="7">
        <f t="shared" si="389"/>
        <v>2022</v>
      </c>
      <c r="C509" s="7">
        <f t="shared" si="394"/>
        <v>42</v>
      </c>
      <c r="D509" s="165">
        <f t="shared" si="407"/>
        <v>44742</v>
      </c>
      <c r="E509" s="68">
        <f>BonusDep!K47*BonusDep!L47</f>
        <v>0</v>
      </c>
      <c r="F509" s="77"/>
      <c r="G509" s="229">
        <f t="shared" si="410"/>
        <v>0</v>
      </c>
      <c r="H509" s="229">
        <f t="shared" si="410"/>
        <v>0</v>
      </c>
      <c r="I509" s="229">
        <f t="shared" si="410"/>
        <v>0</v>
      </c>
      <c r="J509" s="229">
        <f t="shared" si="410"/>
        <v>0</v>
      </c>
      <c r="K509" s="229">
        <f t="shared" si="410"/>
        <v>0</v>
      </c>
      <c r="L509" s="229">
        <f t="shared" si="410"/>
        <v>0</v>
      </c>
      <c r="M509" s="229">
        <f t="shared" si="410"/>
        <v>0</v>
      </c>
      <c r="N509" s="229">
        <f t="shared" si="410"/>
        <v>0</v>
      </c>
      <c r="O509" s="229">
        <f t="shared" si="410"/>
        <v>0</v>
      </c>
      <c r="P509" s="229">
        <f t="shared" si="410"/>
        <v>0</v>
      </c>
      <c r="Q509" s="229">
        <f t="shared" si="410"/>
        <v>0</v>
      </c>
      <c r="R509" s="229">
        <f t="shared" si="410"/>
        <v>0</v>
      </c>
      <c r="S509" s="229">
        <f t="shared" si="410"/>
        <v>0</v>
      </c>
      <c r="T509" s="229">
        <f t="shared" si="410"/>
        <v>0</v>
      </c>
      <c r="U509" s="229">
        <f t="shared" si="410"/>
        <v>0</v>
      </c>
      <c r="V509" s="229">
        <f t="shared" si="410"/>
        <v>0</v>
      </c>
      <c r="W509" s="229">
        <f t="shared" si="405"/>
        <v>0</v>
      </c>
      <c r="X509" s="229">
        <f t="shared" si="405"/>
        <v>0</v>
      </c>
      <c r="Y509" s="229">
        <f t="shared" si="405"/>
        <v>0</v>
      </c>
      <c r="Z509" s="229">
        <f t="shared" si="405"/>
        <v>0</v>
      </c>
      <c r="AA509" s="229">
        <f t="shared" si="405"/>
        <v>0</v>
      </c>
      <c r="AB509" s="229">
        <f t="shared" si="405"/>
        <v>0</v>
      </c>
      <c r="AC509" s="229">
        <f t="shared" si="405"/>
        <v>0</v>
      </c>
      <c r="AD509" s="229">
        <f t="shared" si="405"/>
        <v>0</v>
      </c>
      <c r="AE509" s="229">
        <f t="shared" si="405"/>
        <v>0</v>
      </c>
      <c r="AF509" s="229">
        <f t="shared" si="405"/>
        <v>0</v>
      </c>
      <c r="AG509" s="229">
        <f t="shared" si="405"/>
        <v>0</v>
      </c>
      <c r="AH509" s="229">
        <f t="shared" si="405"/>
        <v>0</v>
      </c>
      <c r="AI509" s="229">
        <f t="shared" si="405"/>
        <v>0</v>
      </c>
      <c r="AJ509" s="229">
        <f t="shared" si="405"/>
        <v>0</v>
      </c>
      <c r="AK509" s="229">
        <f t="shared" si="405"/>
        <v>0</v>
      </c>
      <c r="AL509" s="229">
        <f t="shared" si="403"/>
        <v>0</v>
      </c>
      <c r="AM509" s="229">
        <f t="shared" si="403"/>
        <v>0</v>
      </c>
      <c r="AN509" s="229">
        <f t="shared" si="403"/>
        <v>0</v>
      </c>
      <c r="AO509" s="229">
        <f t="shared" si="403"/>
        <v>0</v>
      </c>
      <c r="AP509" s="229">
        <f t="shared" si="403"/>
        <v>0</v>
      </c>
      <c r="AQ509" s="229">
        <f t="shared" si="403"/>
        <v>0</v>
      </c>
      <c r="AR509" s="229">
        <f t="shared" si="403"/>
        <v>0</v>
      </c>
      <c r="AS509" s="229">
        <f t="shared" si="403"/>
        <v>0</v>
      </c>
      <c r="AT509" s="229">
        <f t="shared" si="403"/>
        <v>0</v>
      </c>
      <c r="AU509" s="229">
        <f t="shared" si="403"/>
        <v>0</v>
      </c>
      <c r="AV509" s="229">
        <f t="shared" si="403"/>
        <v>0</v>
      </c>
      <c r="AW509" s="229">
        <f t="shared" si="403"/>
        <v>0</v>
      </c>
      <c r="AX509" s="229">
        <f t="shared" si="403"/>
        <v>0</v>
      </c>
      <c r="AY509" s="229">
        <f t="shared" si="403"/>
        <v>0</v>
      </c>
      <c r="AZ509" s="229">
        <f t="shared" si="403"/>
        <v>0</v>
      </c>
      <c r="BA509" s="229">
        <f t="shared" si="403"/>
        <v>0</v>
      </c>
      <c r="BB509" s="229">
        <f t="shared" si="404"/>
        <v>0</v>
      </c>
      <c r="BC509" s="229">
        <f t="shared" si="404"/>
        <v>0</v>
      </c>
      <c r="BD509" s="229">
        <f t="shared" si="404"/>
        <v>0</v>
      </c>
      <c r="BE509" s="229">
        <f t="shared" si="404"/>
        <v>0</v>
      </c>
      <c r="BF509" s="229">
        <f t="shared" si="404"/>
        <v>0</v>
      </c>
      <c r="BG509" s="229">
        <f t="shared" si="404"/>
        <v>0</v>
      </c>
      <c r="BH509" s="229">
        <f t="shared" si="404"/>
        <v>0</v>
      </c>
      <c r="BI509" s="229">
        <f t="shared" si="404"/>
        <v>0</v>
      </c>
      <c r="BJ509" s="229">
        <f t="shared" si="404"/>
        <v>0</v>
      </c>
      <c r="BK509" s="229">
        <f t="shared" si="404"/>
        <v>0</v>
      </c>
      <c r="BL509" s="229">
        <f t="shared" si="404"/>
        <v>0</v>
      </c>
      <c r="BM509" s="229">
        <f t="shared" si="404"/>
        <v>0</v>
      </c>
      <c r="BN509" s="229">
        <f t="shared" si="404"/>
        <v>0</v>
      </c>
      <c r="BO509" s="229">
        <f t="shared" si="409"/>
        <v>0</v>
      </c>
      <c r="BP509" s="229">
        <f t="shared" si="409"/>
        <v>0</v>
      </c>
      <c r="BQ509" s="229">
        <f t="shared" si="409"/>
        <v>0</v>
      </c>
      <c r="BR509" s="229">
        <f t="shared" si="409"/>
        <v>0</v>
      </c>
      <c r="BS509" s="229">
        <f t="shared" si="409"/>
        <v>0</v>
      </c>
      <c r="BT509" s="229">
        <f t="shared" si="409"/>
        <v>0</v>
      </c>
      <c r="BU509" s="229">
        <f t="shared" si="409"/>
        <v>0</v>
      </c>
      <c r="BV509" s="229">
        <f t="shared" si="409"/>
        <v>0</v>
      </c>
      <c r="BW509" s="229">
        <f t="shared" si="409"/>
        <v>0</v>
      </c>
      <c r="BX509" s="229">
        <f t="shared" si="409"/>
        <v>0</v>
      </c>
      <c r="BY509" s="229">
        <f t="shared" si="409"/>
        <v>0</v>
      </c>
      <c r="BZ509" s="229">
        <f t="shared" si="409"/>
        <v>0</v>
      </c>
    </row>
    <row r="510" spans="1:78" x14ac:dyDescent="0.2">
      <c r="A510" s="7" t="str">
        <f t="shared" si="406"/>
        <v>Roll-in 7</v>
      </c>
      <c r="B510" s="7">
        <f t="shared" si="389"/>
        <v>2022</v>
      </c>
      <c r="C510" s="7">
        <f t="shared" si="394"/>
        <v>43</v>
      </c>
      <c r="D510" s="165">
        <f t="shared" si="407"/>
        <v>44773</v>
      </c>
      <c r="E510" s="68">
        <f>BonusDep!K48*BonusDep!L48</f>
        <v>0</v>
      </c>
      <c r="F510" s="77"/>
      <c r="G510" s="229">
        <f t="shared" si="410"/>
        <v>0</v>
      </c>
      <c r="H510" s="229">
        <f t="shared" si="410"/>
        <v>0</v>
      </c>
      <c r="I510" s="229">
        <f t="shared" si="410"/>
        <v>0</v>
      </c>
      <c r="J510" s="229">
        <f t="shared" si="410"/>
        <v>0</v>
      </c>
      <c r="K510" s="229">
        <f t="shared" si="410"/>
        <v>0</v>
      </c>
      <c r="L510" s="229">
        <f t="shared" si="410"/>
        <v>0</v>
      </c>
      <c r="M510" s="229">
        <f t="shared" si="410"/>
        <v>0</v>
      </c>
      <c r="N510" s="229">
        <f t="shared" si="410"/>
        <v>0</v>
      </c>
      <c r="O510" s="229">
        <f t="shared" si="410"/>
        <v>0</v>
      </c>
      <c r="P510" s="229">
        <f t="shared" si="410"/>
        <v>0</v>
      </c>
      <c r="Q510" s="229">
        <f t="shared" si="410"/>
        <v>0</v>
      </c>
      <c r="R510" s="229">
        <f t="shared" si="410"/>
        <v>0</v>
      </c>
      <c r="S510" s="229">
        <f t="shared" si="410"/>
        <v>0</v>
      </c>
      <c r="T510" s="229">
        <f t="shared" si="410"/>
        <v>0</v>
      </c>
      <c r="U510" s="229">
        <f t="shared" si="410"/>
        <v>0</v>
      </c>
      <c r="V510" s="229">
        <f t="shared" si="410"/>
        <v>0</v>
      </c>
      <c r="W510" s="229">
        <f t="shared" si="405"/>
        <v>0</v>
      </c>
      <c r="X510" s="229">
        <f t="shared" si="405"/>
        <v>0</v>
      </c>
      <c r="Y510" s="229">
        <f t="shared" si="405"/>
        <v>0</v>
      </c>
      <c r="Z510" s="229">
        <f t="shared" si="405"/>
        <v>0</v>
      </c>
      <c r="AA510" s="229">
        <f t="shared" si="405"/>
        <v>0</v>
      </c>
      <c r="AB510" s="229">
        <f t="shared" si="405"/>
        <v>0</v>
      </c>
      <c r="AC510" s="229">
        <f t="shared" si="405"/>
        <v>0</v>
      </c>
      <c r="AD510" s="229">
        <f t="shared" si="405"/>
        <v>0</v>
      </c>
      <c r="AE510" s="229">
        <f t="shared" si="405"/>
        <v>0</v>
      </c>
      <c r="AF510" s="229">
        <f t="shared" si="405"/>
        <v>0</v>
      </c>
      <c r="AG510" s="229">
        <f t="shared" si="405"/>
        <v>0</v>
      </c>
      <c r="AH510" s="229">
        <f t="shared" si="405"/>
        <v>0</v>
      </c>
      <c r="AI510" s="229">
        <f t="shared" si="405"/>
        <v>0</v>
      </c>
      <c r="AJ510" s="229">
        <f t="shared" si="405"/>
        <v>0</v>
      </c>
      <c r="AK510" s="229">
        <f t="shared" si="405"/>
        <v>0</v>
      </c>
      <c r="AL510" s="229">
        <f t="shared" si="403"/>
        <v>0</v>
      </c>
      <c r="AM510" s="229">
        <f t="shared" si="403"/>
        <v>0</v>
      </c>
      <c r="AN510" s="229">
        <f t="shared" si="403"/>
        <v>0</v>
      </c>
      <c r="AO510" s="229">
        <f t="shared" si="403"/>
        <v>0</v>
      </c>
      <c r="AP510" s="229">
        <f t="shared" si="403"/>
        <v>0</v>
      </c>
      <c r="AQ510" s="229">
        <f t="shared" si="403"/>
        <v>0</v>
      </c>
      <c r="AR510" s="229">
        <f t="shared" si="403"/>
        <v>0</v>
      </c>
      <c r="AS510" s="229">
        <f t="shared" si="403"/>
        <v>0</v>
      </c>
      <c r="AT510" s="229">
        <f t="shared" si="403"/>
        <v>0</v>
      </c>
      <c r="AU510" s="229">
        <f t="shared" si="403"/>
        <v>0</v>
      </c>
      <c r="AV510" s="229">
        <f t="shared" si="403"/>
        <v>0</v>
      </c>
      <c r="AW510" s="229">
        <f t="shared" si="403"/>
        <v>0</v>
      </c>
      <c r="AX510" s="229">
        <f t="shared" si="403"/>
        <v>0</v>
      </c>
      <c r="AY510" s="229">
        <f t="shared" si="403"/>
        <v>0</v>
      </c>
      <c r="AZ510" s="229">
        <f t="shared" si="403"/>
        <v>0</v>
      </c>
      <c r="BA510" s="229">
        <f t="shared" si="403"/>
        <v>0</v>
      </c>
      <c r="BB510" s="229">
        <f t="shared" ref="BB510:BQ511" si="411">IF(AND(BB$7=$B510,BB$9&gt;=$D510),$E510/(13-MONTH($D510)),0)</f>
        <v>0</v>
      </c>
      <c r="BC510" s="229">
        <f t="shared" si="411"/>
        <v>0</v>
      </c>
      <c r="BD510" s="229">
        <f t="shared" si="411"/>
        <v>0</v>
      </c>
      <c r="BE510" s="229">
        <f t="shared" si="411"/>
        <v>0</v>
      </c>
      <c r="BF510" s="229">
        <f t="shared" si="411"/>
        <v>0</v>
      </c>
      <c r="BG510" s="229">
        <f t="shared" si="411"/>
        <v>0</v>
      </c>
      <c r="BH510" s="229">
        <f t="shared" si="411"/>
        <v>0</v>
      </c>
      <c r="BI510" s="229">
        <f t="shared" si="411"/>
        <v>0</v>
      </c>
      <c r="BJ510" s="229">
        <f t="shared" si="411"/>
        <v>0</v>
      </c>
      <c r="BK510" s="229">
        <f t="shared" si="411"/>
        <v>0</v>
      </c>
      <c r="BL510" s="229">
        <f t="shared" si="411"/>
        <v>0</v>
      </c>
      <c r="BM510" s="229">
        <f t="shared" si="411"/>
        <v>0</v>
      </c>
      <c r="BN510" s="229">
        <f t="shared" si="411"/>
        <v>0</v>
      </c>
      <c r="BO510" s="229">
        <f t="shared" si="411"/>
        <v>0</v>
      </c>
      <c r="BP510" s="229">
        <f t="shared" si="411"/>
        <v>0</v>
      </c>
      <c r="BQ510" s="229">
        <f t="shared" si="411"/>
        <v>0</v>
      </c>
      <c r="BR510" s="229">
        <f t="shared" si="409"/>
        <v>0</v>
      </c>
      <c r="BS510" s="229">
        <f t="shared" si="409"/>
        <v>0</v>
      </c>
      <c r="BT510" s="229">
        <f t="shared" si="409"/>
        <v>0</v>
      </c>
      <c r="BU510" s="229">
        <f t="shared" si="409"/>
        <v>0</v>
      </c>
      <c r="BV510" s="229">
        <f t="shared" si="409"/>
        <v>0</v>
      </c>
      <c r="BW510" s="229">
        <f t="shared" si="409"/>
        <v>0</v>
      </c>
      <c r="BX510" s="229">
        <f t="shared" si="409"/>
        <v>0</v>
      </c>
      <c r="BY510" s="229">
        <f t="shared" si="409"/>
        <v>0</v>
      </c>
      <c r="BZ510" s="229">
        <f t="shared" si="409"/>
        <v>0</v>
      </c>
    </row>
    <row r="511" spans="1:78" x14ac:dyDescent="0.2">
      <c r="A511" s="7" t="str">
        <f t="shared" si="406"/>
        <v>Roll-in 7</v>
      </c>
      <c r="B511" s="7">
        <f t="shared" si="389"/>
        <v>2022</v>
      </c>
      <c r="C511" s="7">
        <f t="shared" si="394"/>
        <v>44</v>
      </c>
      <c r="D511" s="165">
        <f t="shared" si="407"/>
        <v>44804</v>
      </c>
      <c r="E511" s="68">
        <f>BonusDep!K49*BonusDep!L49</f>
        <v>0</v>
      </c>
      <c r="F511" s="77"/>
      <c r="G511" s="229">
        <f t="shared" si="410"/>
        <v>0</v>
      </c>
      <c r="H511" s="229">
        <f t="shared" si="410"/>
        <v>0</v>
      </c>
      <c r="I511" s="229">
        <f t="shared" si="410"/>
        <v>0</v>
      </c>
      <c r="J511" s="229">
        <f t="shared" si="410"/>
        <v>0</v>
      </c>
      <c r="K511" s="229">
        <f t="shared" si="410"/>
        <v>0</v>
      </c>
      <c r="L511" s="229">
        <f t="shared" si="410"/>
        <v>0</v>
      </c>
      <c r="M511" s="229">
        <f t="shared" si="410"/>
        <v>0</v>
      </c>
      <c r="N511" s="229">
        <f t="shared" si="410"/>
        <v>0</v>
      </c>
      <c r="O511" s="229">
        <f t="shared" si="410"/>
        <v>0</v>
      </c>
      <c r="P511" s="229">
        <f t="shared" si="410"/>
        <v>0</v>
      </c>
      <c r="Q511" s="229">
        <f t="shared" si="410"/>
        <v>0</v>
      </c>
      <c r="R511" s="229">
        <f t="shared" si="410"/>
        <v>0</v>
      </c>
      <c r="S511" s="229">
        <f t="shared" si="410"/>
        <v>0</v>
      </c>
      <c r="T511" s="229">
        <f t="shared" si="410"/>
        <v>0</v>
      </c>
      <c r="U511" s="229">
        <f t="shared" si="410"/>
        <v>0</v>
      </c>
      <c r="V511" s="229">
        <f t="shared" si="410"/>
        <v>0</v>
      </c>
      <c r="W511" s="229">
        <f t="shared" ref="W511:AL519" si="412">IF(AND(W$7=$B511,W$9&gt;=$D511),$E511/(13-MONTH($D511)),0)</f>
        <v>0</v>
      </c>
      <c r="X511" s="229">
        <f t="shared" si="412"/>
        <v>0</v>
      </c>
      <c r="Y511" s="229">
        <f t="shared" si="412"/>
        <v>0</v>
      </c>
      <c r="Z511" s="229">
        <f t="shared" si="412"/>
        <v>0</v>
      </c>
      <c r="AA511" s="229">
        <f t="shared" si="412"/>
        <v>0</v>
      </c>
      <c r="AB511" s="229">
        <f t="shared" si="412"/>
        <v>0</v>
      </c>
      <c r="AC511" s="229">
        <f t="shared" si="412"/>
        <v>0</v>
      </c>
      <c r="AD511" s="229">
        <f t="shared" si="412"/>
        <v>0</v>
      </c>
      <c r="AE511" s="229">
        <f t="shared" si="412"/>
        <v>0</v>
      </c>
      <c r="AF511" s="229">
        <f t="shared" si="412"/>
        <v>0</v>
      </c>
      <c r="AG511" s="229">
        <f t="shared" si="412"/>
        <v>0</v>
      </c>
      <c r="AH511" s="229">
        <f t="shared" si="412"/>
        <v>0</v>
      </c>
      <c r="AI511" s="229">
        <f t="shared" si="412"/>
        <v>0</v>
      </c>
      <c r="AJ511" s="229">
        <f t="shared" si="412"/>
        <v>0</v>
      </c>
      <c r="AK511" s="229">
        <f t="shared" si="412"/>
        <v>0</v>
      </c>
      <c r="AL511" s="229">
        <f t="shared" si="403"/>
        <v>0</v>
      </c>
      <c r="AM511" s="229">
        <f t="shared" si="403"/>
        <v>0</v>
      </c>
      <c r="AN511" s="229">
        <f t="shared" ref="AN511:BA511" si="413">IF(AND(AN$7=$B511,AN$9&gt;=$D511),$E511/(13-MONTH($D511)),0)</f>
        <v>0</v>
      </c>
      <c r="AO511" s="229">
        <f t="shared" si="413"/>
        <v>0</v>
      </c>
      <c r="AP511" s="229">
        <f t="shared" si="413"/>
        <v>0</v>
      </c>
      <c r="AQ511" s="229">
        <f t="shared" si="413"/>
        <v>0</v>
      </c>
      <c r="AR511" s="229">
        <f t="shared" si="413"/>
        <v>0</v>
      </c>
      <c r="AS511" s="229">
        <f t="shared" si="413"/>
        <v>0</v>
      </c>
      <c r="AT511" s="229">
        <f t="shared" si="413"/>
        <v>0</v>
      </c>
      <c r="AU511" s="229">
        <f t="shared" si="413"/>
        <v>0</v>
      </c>
      <c r="AV511" s="229">
        <f t="shared" si="413"/>
        <v>0</v>
      </c>
      <c r="AW511" s="229">
        <f t="shared" si="413"/>
        <v>0</v>
      </c>
      <c r="AX511" s="229">
        <f t="shared" si="413"/>
        <v>0</v>
      </c>
      <c r="AY511" s="229">
        <f t="shared" si="413"/>
        <v>0</v>
      </c>
      <c r="AZ511" s="229">
        <f t="shared" si="413"/>
        <v>0</v>
      </c>
      <c r="BA511" s="229">
        <f t="shared" si="413"/>
        <v>0</v>
      </c>
      <c r="BB511" s="229">
        <f t="shared" si="411"/>
        <v>0</v>
      </c>
      <c r="BC511" s="229">
        <f t="shared" si="411"/>
        <v>0</v>
      </c>
      <c r="BD511" s="229">
        <f t="shared" si="411"/>
        <v>0</v>
      </c>
      <c r="BE511" s="229">
        <f t="shared" si="411"/>
        <v>0</v>
      </c>
      <c r="BF511" s="229">
        <f t="shared" si="411"/>
        <v>0</v>
      </c>
      <c r="BG511" s="229">
        <f t="shared" si="411"/>
        <v>0</v>
      </c>
      <c r="BH511" s="229">
        <f t="shared" si="411"/>
        <v>0</v>
      </c>
      <c r="BI511" s="229">
        <f t="shared" si="411"/>
        <v>0</v>
      </c>
      <c r="BJ511" s="229">
        <f t="shared" si="411"/>
        <v>0</v>
      </c>
      <c r="BK511" s="229">
        <f t="shared" si="411"/>
        <v>0</v>
      </c>
      <c r="BL511" s="229">
        <f t="shared" si="411"/>
        <v>0</v>
      </c>
      <c r="BM511" s="229">
        <f t="shared" si="411"/>
        <v>0</v>
      </c>
      <c r="BN511" s="229">
        <f t="shared" si="411"/>
        <v>0</v>
      </c>
      <c r="BO511" s="229">
        <f t="shared" si="409"/>
        <v>0</v>
      </c>
      <c r="BP511" s="229">
        <f t="shared" si="409"/>
        <v>0</v>
      </c>
      <c r="BQ511" s="229">
        <f t="shared" si="409"/>
        <v>0</v>
      </c>
      <c r="BR511" s="229">
        <f t="shared" si="409"/>
        <v>0</v>
      </c>
      <c r="BS511" s="229">
        <f t="shared" si="409"/>
        <v>0</v>
      </c>
      <c r="BT511" s="229">
        <f t="shared" si="409"/>
        <v>0</v>
      </c>
      <c r="BU511" s="229">
        <f t="shared" si="409"/>
        <v>0</v>
      </c>
      <c r="BV511" s="229">
        <f t="shared" si="409"/>
        <v>0</v>
      </c>
      <c r="BW511" s="229">
        <f t="shared" si="409"/>
        <v>0</v>
      </c>
      <c r="BX511" s="229">
        <f t="shared" si="409"/>
        <v>0</v>
      </c>
      <c r="BY511" s="229">
        <f t="shared" si="409"/>
        <v>0</v>
      </c>
      <c r="BZ511" s="229">
        <f t="shared" si="409"/>
        <v>0</v>
      </c>
    </row>
    <row r="512" spans="1:78" x14ac:dyDescent="0.2">
      <c r="A512" s="7" t="str">
        <f t="shared" si="406"/>
        <v>Roll-in 8</v>
      </c>
      <c r="B512" s="7">
        <f t="shared" si="389"/>
        <v>2022</v>
      </c>
      <c r="C512" s="7">
        <f t="shared" si="394"/>
        <v>45</v>
      </c>
      <c r="D512" s="165">
        <f t="shared" si="407"/>
        <v>44834</v>
      </c>
      <c r="E512" s="68">
        <f>BonusDep!K50*BonusDep!L50</f>
        <v>0</v>
      </c>
      <c r="F512" s="77"/>
      <c r="G512" s="229">
        <f t="shared" si="410"/>
        <v>0</v>
      </c>
      <c r="H512" s="229">
        <f t="shared" si="410"/>
        <v>0</v>
      </c>
      <c r="I512" s="229">
        <f t="shared" si="410"/>
        <v>0</v>
      </c>
      <c r="J512" s="229">
        <f t="shared" si="410"/>
        <v>0</v>
      </c>
      <c r="K512" s="229">
        <f t="shared" si="410"/>
        <v>0</v>
      </c>
      <c r="L512" s="229">
        <f t="shared" si="410"/>
        <v>0</v>
      </c>
      <c r="M512" s="229">
        <f t="shared" si="410"/>
        <v>0</v>
      </c>
      <c r="N512" s="229">
        <f t="shared" si="410"/>
        <v>0</v>
      </c>
      <c r="O512" s="229">
        <f t="shared" si="410"/>
        <v>0</v>
      </c>
      <c r="P512" s="229">
        <f t="shared" si="410"/>
        <v>0</v>
      </c>
      <c r="Q512" s="229">
        <f t="shared" si="410"/>
        <v>0</v>
      </c>
      <c r="R512" s="229">
        <f t="shared" si="410"/>
        <v>0</v>
      </c>
      <c r="S512" s="229">
        <f t="shared" si="410"/>
        <v>0</v>
      </c>
      <c r="T512" s="229">
        <f t="shared" si="410"/>
        <v>0</v>
      </c>
      <c r="U512" s="229">
        <f t="shared" si="410"/>
        <v>0</v>
      </c>
      <c r="V512" s="229">
        <f t="shared" si="410"/>
        <v>0</v>
      </c>
      <c r="W512" s="229">
        <f t="shared" si="412"/>
        <v>0</v>
      </c>
      <c r="X512" s="229">
        <f t="shared" si="412"/>
        <v>0</v>
      </c>
      <c r="Y512" s="229">
        <f t="shared" si="412"/>
        <v>0</v>
      </c>
      <c r="Z512" s="229">
        <f t="shared" si="412"/>
        <v>0</v>
      </c>
      <c r="AA512" s="229">
        <f t="shared" si="412"/>
        <v>0</v>
      </c>
      <c r="AB512" s="229">
        <f t="shared" si="412"/>
        <v>0</v>
      </c>
      <c r="AC512" s="229">
        <f t="shared" si="412"/>
        <v>0</v>
      </c>
      <c r="AD512" s="229">
        <f t="shared" si="412"/>
        <v>0</v>
      </c>
      <c r="AE512" s="229">
        <f t="shared" si="412"/>
        <v>0</v>
      </c>
      <c r="AF512" s="229">
        <f t="shared" si="412"/>
        <v>0</v>
      </c>
      <c r="AG512" s="229">
        <f t="shared" si="412"/>
        <v>0</v>
      </c>
      <c r="AH512" s="229">
        <f t="shared" si="412"/>
        <v>0</v>
      </c>
      <c r="AI512" s="229">
        <f t="shared" si="412"/>
        <v>0</v>
      </c>
      <c r="AJ512" s="229">
        <f t="shared" si="412"/>
        <v>0</v>
      </c>
      <c r="AK512" s="229">
        <f t="shared" si="412"/>
        <v>0</v>
      </c>
      <c r="AL512" s="229">
        <f t="shared" si="412"/>
        <v>0</v>
      </c>
      <c r="AM512" s="229">
        <f t="shared" ref="AM512:BO520" si="414">IF(AND(AM$7=$B512,AM$9&gt;=$D512),$E512/(13-MONTH($D512)),0)</f>
        <v>0</v>
      </c>
      <c r="AN512" s="229">
        <f t="shared" si="414"/>
        <v>0</v>
      </c>
      <c r="AO512" s="229">
        <f t="shared" si="414"/>
        <v>0</v>
      </c>
      <c r="AP512" s="229">
        <f t="shared" si="414"/>
        <v>0</v>
      </c>
      <c r="AQ512" s="229">
        <f t="shared" si="414"/>
        <v>0</v>
      </c>
      <c r="AR512" s="229">
        <f t="shared" si="414"/>
        <v>0</v>
      </c>
      <c r="AS512" s="229">
        <f t="shared" si="414"/>
        <v>0</v>
      </c>
      <c r="AT512" s="229">
        <f t="shared" si="414"/>
        <v>0</v>
      </c>
      <c r="AU512" s="229">
        <f t="shared" si="414"/>
        <v>0</v>
      </c>
      <c r="AV512" s="229">
        <f t="shared" si="414"/>
        <v>0</v>
      </c>
      <c r="AW512" s="229">
        <f t="shared" si="414"/>
        <v>0</v>
      </c>
      <c r="AX512" s="229">
        <f t="shared" si="414"/>
        <v>0</v>
      </c>
      <c r="AY512" s="229">
        <f t="shared" si="414"/>
        <v>0</v>
      </c>
      <c r="AZ512" s="229">
        <f t="shared" si="414"/>
        <v>0</v>
      </c>
      <c r="BA512" s="229">
        <f t="shared" si="414"/>
        <v>0</v>
      </c>
      <c r="BB512" s="229">
        <f t="shared" si="414"/>
        <v>0</v>
      </c>
      <c r="BC512" s="229">
        <f t="shared" si="414"/>
        <v>0</v>
      </c>
      <c r="BD512" s="229">
        <f t="shared" si="414"/>
        <v>0</v>
      </c>
      <c r="BE512" s="229">
        <f t="shared" si="414"/>
        <v>0</v>
      </c>
      <c r="BF512" s="229">
        <f t="shared" si="414"/>
        <v>0</v>
      </c>
      <c r="BG512" s="229">
        <f t="shared" si="414"/>
        <v>0</v>
      </c>
      <c r="BH512" s="229">
        <f t="shared" si="414"/>
        <v>0</v>
      </c>
      <c r="BI512" s="229">
        <f t="shared" si="414"/>
        <v>0</v>
      </c>
      <c r="BJ512" s="229">
        <f t="shared" si="414"/>
        <v>0</v>
      </c>
      <c r="BK512" s="229">
        <f t="shared" si="414"/>
        <v>0</v>
      </c>
      <c r="BL512" s="229">
        <f t="shared" si="414"/>
        <v>0</v>
      </c>
      <c r="BM512" s="229">
        <f t="shared" si="414"/>
        <v>0</v>
      </c>
      <c r="BN512" s="229">
        <f t="shared" si="414"/>
        <v>0</v>
      </c>
      <c r="BO512" s="229">
        <f t="shared" si="414"/>
        <v>0</v>
      </c>
      <c r="BP512" s="229">
        <f t="shared" si="409"/>
        <v>0</v>
      </c>
      <c r="BQ512" s="229">
        <f t="shared" si="409"/>
        <v>0</v>
      </c>
      <c r="BR512" s="229">
        <f t="shared" si="409"/>
        <v>0</v>
      </c>
      <c r="BS512" s="229">
        <f t="shared" si="409"/>
        <v>0</v>
      </c>
      <c r="BT512" s="229">
        <f t="shared" si="409"/>
        <v>0</v>
      </c>
      <c r="BU512" s="229">
        <f t="shared" si="409"/>
        <v>0</v>
      </c>
      <c r="BV512" s="229">
        <f t="shared" si="409"/>
        <v>0</v>
      </c>
      <c r="BW512" s="229">
        <f t="shared" si="409"/>
        <v>0</v>
      </c>
      <c r="BX512" s="229">
        <f t="shared" si="409"/>
        <v>0</v>
      </c>
      <c r="BY512" s="229">
        <f t="shared" si="409"/>
        <v>0</v>
      </c>
      <c r="BZ512" s="229">
        <f t="shared" si="409"/>
        <v>0</v>
      </c>
    </row>
    <row r="513" spans="1:78" x14ac:dyDescent="0.2">
      <c r="A513" s="7" t="str">
        <f t="shared" si="406"/>
        <v>Roll-in 8</v>
      </c>
      <c r="B513" s="7">
        <f t="shared" si="389"/>
        <v>2022</v>
      </c>
      <c r="C513" s="7">
        <f t="shared" si="394"/>
        <v>46</v>
      </c>
      <c r="D513" s="165">
        <f t="shared" si="407"/>
        <v>44865</v>
      </c>
      <c r="E513" s="68">
        <f>BonusDep!C51*BonusDep!D51</f>
        <v>0</v>
      </c>
      <c r="F513" s="77"/>
      <c r="G513" s="229">
        <f t="shared" si="410"/>
        <v>0</v>
      </c>
      <c r="H513" s="229">
        <f t="shared" si="410"/>
        <v>0</v>
      </c>
      <c r="I513" s="229">
        <f t="shared" si="410"/>
        <v>0</v>
      </c>
      <c r="J513" s="229">
        <f t="shared" si="410"/>
        <v>0</v>
      </c>
      <c r="K513" s="229">
        <f t="shared" si="410"/>
        <v>0</v>
      </c>
      <c r="L513" s="229">
        <f t="shared" si="410"/>
        <v>0</v>
      </c>
      <c r="M513" s="229">
        <f t="shared" si="410"/>
        <v>0</v>
      </c>
      <c r="N513" s="229">
        <f t="shared" si="410"/>
        <v>0</v>
      </c>
      <c r="O513" s="229">
        <f t="shared" si="410"/>
        <v>0</v>
      </c>
      <c r="P513" s="229">
        <f t="shared" si="410"/>
        <v>0</v>
      </c>
      <c r="Q513" s="229">
        <f t="shared" si="410"/>
        <v>0</v>
      </c>
      <c r="R513" s="229">
        <f t="shared" si="410"/>
        <v>0</v>
      </c>
      <c r="S513" s="229">
        <f t="shared" si="410"/>
        <v>0</v>
      </c>
      <c r="T513" s="229">
        <f t="shared" si="410"/>
        <v>0</v>
      </c>
      <c r="U513" s="229">
        <f t="shared" si="410"/>
        <v>0</v>
      </c>
      <c r="V513" s="229">
        <f t="shared" si="410"/>
        <v>0</v>
      </c>
      <c r="W513" s="229">
        <f t="shared" si="412"/>
        <v>0</v>
      </c>
      <c r="X513" s="229">
        <f t="shared" si="412"/>
        <v>0</v>
      </c>
      <c r="Y513" s="229">
        <f t="shared" si="412"/>
        <v>0</v>
      </c>
      <c r="Z513" s="229">
        <f t="shared" si="412"/>
        <v>0</v>
      </c>
      <c r="AA513" s="229">
        <f t="shared" si="412"/>
        <v>0</v>
      </c>
      <c r="AB513" s="229">
        <f t="shared" si="412"/>
        <v>0</v>
      </c>
      <c r="AC513" s="229">
        <f t="shared" si="412"/>
        <v>0</v>
      </c>
      <c r="AD513" s="229">
        <f t="shared" si="412"/>
        <v>0</v>
      </c>
      <c r="AE513" s="229">
        <f t="shared" si="412"/>
        <v>0</v>
      </c>
      <c r="AF513" s="229">
        <f t="shared" si="412"/>
        <v>0</v>
      </c>
      <c r="AG513" s="229">
        <f t="shared" si="412"/>
        <v>0</v>
      </c>
      <c r="AH513" s="229">
        <f t="shared" si="412"/>
        <v>0</v>
      </c>
      <c r="AI513" s="229">
        <f t="shared" si="412"/>
        <v>0</v>
      </c>
      <c r="AJ513" s="229">
        <f t="shared" si="412"/>
        <v>0</v>
      </c>
      <c r="AK513" s="229">
        <f t="shared" si="412"/>
        <v>0</v>
      </c>
      <c r="AL513" s="229">
        <f t="shared" si="412"/>
        <v>0</v>
      </c>
      <c r="AM513" s="229">
        <f t="shared" si="414"/>
        <v>0</v>
      </c>
      <c r="AN513" s="229">
        <f t="shared" si="414"/>
        <v>0</v>
      </c>
      <c r="AO513" s="229">
        <f t="shared" si="414"/>
        <v>0</v>
      </c>
      <c r="AP513" s="229">
        <f t="shared" si="414"/>
        <v>0</v>
      </c>
      <c r="AQ513" s="229">
        <f t="shared" si="414"/>
        <v>0</v>
      </c>
      <c r="AR513" s="229">
        <f t="shared" si="414"/>
        <v>0</v>
      </c>
      <c r="AS513" s="229">
        <f t="shared" si="414"/>
        <v>0</v>
      </c>
      <c r="AT513" s="229">
        <f t="shared" si="414"/>
        <v>0</v>
      </c>
      <c r="AU513" s="229">
        <f t="shared" si="414"/>
        <v>0</v>
      </c>
      <c r="AV513" s="229">
        <f t="shared" si="414"/>
        <v>0</v>
      </c>
      <c r="AW513" s="229">
        <f t="shared" si="414"/>
        <v>0</v>
      </c>
      <c r="AX513" s="229">
        <f t="shared" si="414"/>
        <v>0</v>
      </c>
      <c r="AY513" s="229">
        <f t="shared" si="414"/>
        <v>0</v>
      </c>
      <c r="AZ513" s="229">
        <f t="shared" si="414"/>
        <v>0</v>
      </c>
      <c r="BA513" s="229">
        <f t="shared" si="414"/>
        <v>0</v>
      </c>
      <c r="BB513" s="229">
        <f t="shared" si="414"/>
        <v>0</v>
      </c>
      <c r="BC513" s="229">
        <f t="shared" si="414"/>
        <v>0</v>
      </c>
      <c r="BD513" s="229">
        <f t="shared" si="414"/>
        <v>0</v>
      </c>
      <c r="BE513" s="229">
        <f t="shared" si="414"/>
        <v>0</v>
      </c>
      <c r="BF513" s="229">
        <f t="shared" si="414"/>
        <v>0</v>
      </c>
      <c r="BG513" s="229">
        <f t="shared" si="414"/>
        <v>0</v>
      </c>
      <c r="BH513" s="229">
        <f t="shared" si="414"/>
        <v>0</v>
      </c>
      <c r="BI513" s="229">
        <f t="shared" si="414"/>
        <v>0</v>
      </c>
      <c r="BJ513" s="229">
        <f t="shared" si="414"/>
        <v>0</v>
      </c>
      <c r="BK513" s="229">
        <f t="shared" si="414"/>
        <v>0</v>
      </c>
      <c r="BL513" s="229">
        <f t="shared" si="414"/>
        <v>0</v>
      </c>
      <c r="BM513" s="229">
        <f t="shared" si="414"/>
        <v>0</v>
      </c>
      <c r="BN513" s="229">
        <f t="shared" si="414"/>
        <v>0</v>
      </c>
      <c r="BO513" s="229">
        <f t="shared" si="409"/>
        <v>0</v>
      </c>
      <c r="BP513" s="229">
        <f t="shared" si="409"/>
        <v>0</v>
      </c>
      <c r="BQ513" s="229">
        <f t="shared" si="409"/>
        <v>0</v>
      </c>
      <c r="BR513" s="229">
        <f t="shared" si="409"/>
        <v>0</v>
      </c>
      <c r="BS513" s="229">
        <f t="shared" si="409"/>
        <v>0</v>
      </c>
      <c r="BT513" s="229">
        <f t="shared" si="409"/>
        <v>0</v>
      </c>
      <c r="BU513" s="229">
        <f t="shared" si="409"/>
        <v>0</v>
      </c>
      <c r="BV513" s="229">
        <f t="shared" si="409"/>
        <v>0</v>
      </c>
      <c r="BW513" s="229">
        <f t="shared" si="409"/>
        <v>0</v>
      </c>
      <c r="BX513" s="229">
        <f t="shared" si="409"/>
        <v>0</v>
      </c>
      <c r="BY513" s="229">
        <f t="shared" si="409"/>
        <v>0</v>
      </c>
      <c r="BZ513" s="229">
        <f t="shared" si="409"/>
        <v>0</v>
      </c>
    </row>
    <row r="514" spans="1:78" x14ac:dyDescent="0.2">
      <c r="A514" s="7" t="str">
        <f t="shared" si="406"/>
        <v>Roll-in 8</v>
      </c>
      <c r="B514" s="7">
        <f t="shared" si="389"/>
        <v>2022</v>
      </c>
      <c r="C514" s="7">
        <f t="shared" si="394"/>
        <v>47</v>
      </c>
      <c r="D514" s="165">
        <f t="shared" si="407"/>
        <v>44895</v>
      </c>
      <c r="E514" s="68">
        <f>BonusDep!C52*BonusDep!D52</f>
        <v>0</v>
      </c>
      <c r="F514" s="77"/>
      <c r="G514" s="229">
        <f t="shared" si="410"/>
        <v>0</v>
      </c>
      <c r="H514" s="229">
        <f t="shared" si="410"/>
        <v>0</v>
      </c>
      <c r="I514" s="229">
        <f t="shared" si="410"/>
        <v>0</v>
      </c>
      <c r="J514" s="229">
        <f t="shared" si="410"/>
        <v>0</v>
      </c>
      <c r="K514" s="229">
        <f t="shared" si="410"/>
        <v>0</v>
      </c>
      <c r="L514" s="229">
        <f t="shared" si="410"/>
        <v>0</v>
      </c>
      <c r="M514" s="229">
        <f t="shared" si="410"/>
        <v>0</v>
      </c>
      <c r="N514" s="229">
        <f t="shared" si="410"/>
        <v>0</v>
      </c>
      <c r="O514" s="229">
        <f t="shared" si="410"/>
        <v>0</v>
      </c>
      <c r="P514" s="229">
        <f t="shared" si="410"/>
        <v>0</v>
      </c>
      <c r="Q514" s="229">
        <f t="shared" si="410"/>
        <v>0</v>
      </c>
      <c r="R514" s="229">
        <f t="shared" si="410"/>
        <v>0</v>
      </c>
      <c r="S514" s="229">
        <f t="shared" si="410"/>
        <v>0</v>
      </c>
      <c r="T514" s="229">
        <f t="shared" si="410"/>
        <v>0</v>
      </c>
      <c r="U514" s="229">
        <f t="shared" si="410"/>
        <v>0</v>
      </c>
      <c r="V514" s="229">
        <f t="shared" si="410"/>
        <v>0</v>
      </c>
      <c r="W514" s="229">
        <f t="shared" si="412"/>
        <v>0</v>
      </c>
      <c r="X514" s="229">
        <f t="shared" si="412"/>
        <v>0</v>
      </c>
      <c r="Y514" s="229">
        <f t="shared" si="412"/>
        <v>0</v>
      </c>
      <c r="Z514" s="229">
        <f t="shared" si="412"/>
        <v>0</v>
      </c>
      <c r="AA514" s="229">
        <f t="shared" si="412"/>
        <v>0</v>
      </c>
      <c r="AB514" s="229">
        <f t="shared" si="412"/>
        <v>0</v>
      </c>
      <c r="AC514" s="229">
        <f t="shared" si="412"/>
        <v>0</v>
      </c>
      <c r="AD514" s="229">
        <f t="shared" si="412"/>
        <v>0</v>
      </c>
      <c r="AE514" s="229">
        <f t="shared" si="412"/>
        <v>0</v>
      </c>
      <c r="AF514" s="229">
        <f t="shared" si="412"/>
        <v>0</v>
      </c>
      <c r="AG514" s="229">
        <f t="shared" si="412"/>
        <v>0</v>
      </c>
      <c r="AH514" s="229">
        <f t="shared" si="412"/>
        <v>0</v>
      </c>
      <c r="AI514" s="229">
        <f t="shared" si="412"/>
        <v>0</v>
      </c>
      <c r="AJ514" s="229">
        <f t="shared" si="412"/>
        <v>0</v>
      </c>
      <c r="AK514" s="229">
        <f t="shared" si="412"/>
        <v>0</v>
      </c>
      <c r="AL514" s="229">
        <f t="shared" si="412"/>
        <v>0</v>
      </c>
      <c r="AM514" s="229">
        <f t="shared" si="414"/>
        <v>0</v>
      </c>
      <c r="AN514" s="229">
        <f t="shared" si="414"/>
        <v>0</v>
      </c>
      <c r="AO514" s="229">
        <f t="shared" si="414"/>
        <v>0</v>
      </c>
      <c r="AP514" s="229">
        <f t="shared" si="414"/>
        <v>0</v>
      </c>
      <c r="AQ514" s="229">
        <f t="shared" si="414"/>
        <v>0</v>
      </c>
      <c r="AR514" s="229">
        <f t="shared" si="414"/>
        <v>0</v>
      </c>
      <c r="AS514" s="229">
        <f t="shared" si="414"/>
        <v>0</v>
      </c>
      <c r="AT514" s="229">
        <f t="shared" si="414"/>
        <v>0</v>
      </c>
      <c r="AU514" s="229">
        <f t="shared" si="414"/>
        <v>0</v>
      </c>
      <c r="AV514" s="229">
        <f t="shared" si="414"/>
        <v>0</v>
      </c>
      <c r="AW514" s="229">
        <f t="shared" si="414"/>
        <v>0</v>
      </c>
      <c r="AX514" s="229">
        <f t="shared" si="414"/>
        <v>0</v>
      </c>
      <c r="AY514" s="229">
        <f t="shared" si="414"/>
        <v>0</v>
      </c>
      <c r="AZ514" s="229">
        <f t="shared" si="414"/>
        <v>0</v>
      </c>
      <c r="BA514" s="229">
        <f t="shared" si="414"/>
        <v>0</v>
      </c>
      <c r="BB514" s="229">
        <f t="shared" si="414"/>
        <v>0</v>
      </c>
      <c r="BC514" s="229">
        <f t="shared" si="414"/>
        <v>0</v>
      </c>
      <c r="BD514" s="229">
        <f t="shared" si="414"/>
        <v>0</v>
      </c>
      <c r="BE514" s="229">
        <f t="shared" si="414"/>
        <v>0</v>
      </c>
      <c r="BF514" s="229">
        <f t="shared" si="414"/>
        <v>0</v>
      </c>
      <c r="BG514" s="229">
        <f t="shared" si="414"/>
        <v>0</v>
      </c>
      <c r="BH514" s="229">
        <f t="shared" si="414"/>
        <v>0</v>
      </c>
      <c r="BI514" s="229">
        <f t="shared" si="414"/>
        <v>0</v>
      </c>
      <c r="BJ514" s="229">
        <f t="shared" si="414"/>
        <v>0</v>
      </c>
      <c r="BK514" s="229">
        <f t="shared" si="414"/>
        <v>0</v>
      </c>
      <c r="BL514" s="229">
        <f t="shared" si="414"/>
        <v>0</v>
      </c>
      <c r="BM514" s="229">
        <f t="shared" si="414"/>
        <v>0</v>
      </c>
      <c r="BN514" s="229">
        <f t="shared" si="414"/>
        <v>0</v>
      </c>
      <c r="BO514" s="229">
        <f t="shared" si="409"/>
        <v>0</v>
      </c>
      <c r="BP514" s="229">
        <f t="shared" si="409"/>
        <v>0</v>
      </c>
      <c r="BQ514" s="229">
        <f t="shared" si="409"/>
        <v>0</v>
      </c>
      <c r="BR514" s="229">
        <f t="shared" si="409"/>
        <v>0</v>
      </c>
      <c r="BS514" s="229">
        <f t="shared" si="409"/>
        <v>0</v>
      </c>
      <c r="BT514" s="229">
        <f t="shared" si="409"/>
        <v>0</v>
      </c>
      <c r="BU514" s="229">
        <f t="shared" si="409"/>
        <v>0</v>
      </c>
      <c r="BV514" s="229">
        <f t="shared" si="409"/>
        <v>0</v>
      </c>
      <c r="BW514" s="229">
        <f t="shared" si="409"/>
        <v>0</v>
      </c>
      <c r="BX514" s="229">
        <f t="shared" si="409"/>
        <v>0</v>
      </c>
      <c r="BY514" s="229">
        <f t="shared" si="409"/>
        <v>0</v>
      </c>
      <c r="BZ514" s="229">
        <f t="shared" si="409"/>
        <v>0</v>
      </c>
    </row>
    <row r="515" spans="1:78" x14ac:dyDescent="0.2">
      <c r="A515" s="7" t="str">
        <f t="shared" si="406"/>
        <v>Roll-in 8</v>
      </c>
      <c r="B515" s="7">
        <f t="shared" si="389"/>
        <v>2022</v>
      </c>
      <c r="C515" s="7">
        <f t="shared" si="394"/>
        <v>48</v>
      </c>
      <c r="D515" s="165">
        <f t="shared" si="407"/>
        <v>44926</v>
      </c>
      <c r="E515" s="68">
        <f>BonusDep!C53*BonusDep!D53</f>
        <v>0</v>
      </c>
      <c r="F515" s="77"/>
      <c r="G515" s="229">
        <f t="shared" si="410"/>
        <v>0</v>
      </c>
      <c r="H515" s="229">
        <f t="shared" si="410"/>
        <v>0</v>
      </c>
      <c r="I515" s="229">
        <f t="shared" si="410"/>
        <v>0</v>
      </c>
      <c r="J515" s="229">
        <f t="shared" si="410"/>
        <v>0</v>
      </c>
      <c r="K515" s="229">
        <f t="shared" si="410"/>
        <v>0</v>
      </c>
      <c r="L515" s="229">
        <f t="shared" si="410"/>
        <v>0</v>
      </c>
      <c r="M515" s="229">
        <f t="shared" si="410"/>
        <v>0</v>
      </c>
      <c r="N515" s="229">
        <f t="shared" si="410"/>
        <v>0</v>
      </c>
      <c r="O515" s="229">
        <f t="shared" si="410"/>
        <v>0</v>
      </c>
      <c r="P515" s="229">
        <f t="shared" si="410"/>
        <v>0</v>
      </c>
      <c r="Q515" s="229">
        <f t="shared" si="410"/>
        <v>0</v>
      </c>
      <c r="R515" s="229">
        <f t="shared" si="410"/>
        <v>0</v>
      </c>
      <c r="S515" s="229">
        <f t="shared" si="410"/>
        <v>0</v>
      </c>
      <c r="T515" s="229">
        <f t="shared" si="410"/>
        <v>0</v>
      </c>
      <c r="U515" s="229">
        <f t="shared" si="410"/>
        <v>0</v>
      </c>
      <c r="V515" s="229">
        <f t="shared" si="410"/>
        <v>0</v>
      </c>
      <c r="W515" s="229">
        <f t="shared" si="412"/>
        <v>0</v>
      </c>
      <c r="X515" s="229">
        <f t="shared" si="412"/>
        <v>0</v>
      </c>
      <c r="Y515" s="229">
        <f t="shared" si="412"/>
        <v>0</v>
      </c>
      <c r="Z515" s="229">
        <f t="shared" si="412"/>
        <v>0</v>
      </c>
      <c r="AA515" s="229">
        <f t="shared" si="412"/>
        <v>0</v>
      </c>
      <c r="AB515" s="229">
        <f t="shared" si="412"/>
        <v>0</v>
      </c>
      <c r="AC515" s="229">
        <f t="shared" si="412"/>
        <v>0</v>
      </c>
      <c r="AD515" s="229">
        <f t="shared" si="412"/>
        <v>0</v>
      </c>
      <c r="AE515" s="229">
        <f t="shared" si="412"/>
        <v>0</v>
      </c>
      <c r="AF515" s="229">
        <f t="shared" si="412"/>
        <v>0</v>
      </c>
      <c r="AG515" s="229">
        <f t="shared" si="412"/>
        <v>0</v>
      </c>
      <c r="AH515" s="229">
        <f t="shared" si="412"/>
        <v>0</v>
      </c>
      <c r="AI515" s="229">
        <f t="shared" si="412"/>
        <v>0</v>
      </c>
      <c r="AJ515" s="229">
        <f t="shared" si="412"/>
        <v>0</v>
      </c>
      <c r="AK515" s="229">
        <f t="shared" si="412"/>
        <v>0</v>
      </c>
      <c r="AL515" s="229">
        <f t="shared" si="412"/>
        <v>0</v>
      </c>
      <c r="AM515" s="229">
        <f t="shared" si="414"/>
        <v>0</v>
      </c>
      <c r="AN515" s="229">
        <f t="shared" si="414"/>
        <v>0</v>
      </c>
      <c r="AO515" s="229">
        <f t="shared" si="414"/>
        <v>0</v>
      </c>
      <c r="AP515" s="229">
        <f t="shared" si="414"/>
        <v>0</v>
      </c>
      <c r="AQ515" s="229">
        <f t="shared" si="414"/>
        <v>0</v>
      </c>
      <c r="AR515" s="229">
        <f t="shared" si="414"/>
        <v>0</v>
      </c>
      <c r="AS515" s="229">
        <f t="shared" si="414"/>
        <v>0</v>
      </c>
      <c r="AT515" s="229">
        <f t="shared" si="414"/>
        <v>0</v>
      </c>
      <c r="AU515" s="229">
        <f t="shared" si="414"/>
        <v>0</v>
      </c>
      <c r="AV515" s="229">
        <f t="shared" si="414"/>
        <v>0</v>
      </c>
      <c r="AW515" s="229">
        <f t="shared" si="414"/>
        <v>0</v>
      </c>
      <c r="AX515" s="229">
        <f t="shared" si="414"/>
        <v>0</v>
      </c>
      <c r="AY515" s="229">
        <f t="shared" si="414"/>
        <v>0</v>
      </c>
      <c r="AZ515" s="229">
        <f t="shared" si="414"/>
        <v>0</v>
      </c>
      <c r="BA515" s="229">
        <f t="shared" si="414"/>
        <v>0</v>
      </c>
      <c r="BB515" s="229">
        <f t="shared" si="414"/>
        <v>0</v>
      </c>
      <c r="BC515" s="229">
        <f t="shared" si="414"/>
        <v>0</v>
      </c>
      <c r="BD515" s="229">
        <f t="shared" si="414"/>
        <v>0</v>
      </c>
      <c r="BE515" s="229">
        <f t="shared" si="414"/>
        <v>0</v>
      </c>
      <c r="BF515" s="229">
        <f t="shared" si="414"/>
        <v>0</v>
      </c>
      <c r="BG515" s="229">
        <f t="shared" si="414"/>
        <v>0</v>
      </c>
      <c r="BH515" s="229">
        <f t="shared" si="414"/>
        <v>0</v>
      </c>
      <c r="BI515" s="229">
        <f t="shared" si="414"/>
        <v>0</v>
      </c>
      <c r="BJ515" s="229">
        <f t="shared" si="414"/>
        <v>0</v>
      </c>
      <c r="BK515" s="229">
        <f t="shared" si="414"/>
        <v>0</v>
      </c>
      <c r="BL515" s="229">
        <f t="shared" si="414"/>
        <v>0</v>
      </c>
      <c r="BM515" s="229">
        <f t="shared" si="414"/>
        <v>0</v>
      </c>
      <c r="BN515" s="229">
        <f t="shared" si="414"/>
        <v>0</v>
      </c>
      <c r="BO515" s="229">
        <f t="shared" si="409"/>
        <v>0</v>
      </c>
      <c r="BP515" s="229">
        <f t="shared" si="409"/>
        <v>0</v>
      </c>
      <c r="BQ515" s="229">
        <f t="shared" si="409"/>
        <v>0</v>
      </c>
      <c r="BR515" s="229">
        <f t="shared" si="409"/>
        <v>0</v>
      </c>
      <c r="BS515" s="229">
        <f t="shared" si="409"/>
        <v>0</v>
      </c>
      <c r="BT515" s="229">
        <f t="shared" si="409"/>
        <v>0</v>
      </c>
      <c r="BU515" s="229">
        <f t="shared" si="409"/>
        <v>0</v>
      </c>
      <c r="BV515" s="229">
        <f t="shared" si="409"/>
        <v>0</v>
      </c>
      <c r="BW515" s="229">
        <f t="shared" si="409"/>
        <v>0</v>
      </c>
      <c r="BX515" s="229">
        <f t="shared" si="409"/>
        <v>0</v>
      </c>
      <c r="BY515" s="229">
        <f t="shared" si="409"/>
        <v>0</v>
      </c>
      <c r="BZ515" s="229">
        <f t="shared" si="409"/>
        <v>0</v>
      </c>
    </row>
    <row r="516" spans="1:78" x14ac:dyDescent="0.2">
      <c r="A516" s="7" t="str">
        <f t="shared" si="406"/>
        <v>Roll-in 8</v>
      </c>
      <c r="B516" s="7">
        <f t="shared" si="389"/>
        <v>2023</v>
      </c>
      <c r="C516" s="7">
        <f t="shared" si="394"/>
        <v>49</v>
      </c>
      <c r="D516" s="165">
        <f t="shared" si="407"/>
        <v>44957</v>
      </c>
      <c r="E516" s="68">
        <f>BonusDep!C54*BonusDep!D54</f>
        <v>0</v>
      </c>
      <c r="F516" s="77"/>
      <c r="G516" s="229">
        <f t="shared" si="410"/>
        <v>0</v>
      </c>
      <c r="H516" s="229">
        <f t="shared" si="410"/>
        <v>0</v>
      </c>
      <c r="I516" s="229">
        <f t="shared" si="410"/>
        <v>0</v>
      </c>
      <c r="J516" s="229">
        <f t="shared" si="410"/>
        <v>0</v>
      </c>
      <c r="K516" s="229">
        <f t="shared" si="410"/>
        <v>0</v>
      </c>
      <c r="L516" s="229">
        <f t="shared" si="410"/>
        <v>0</v>
      </c>
      <c r="M516" s="229">
        <f t="shared" si="410"/>
        <v>0</v>
      </c>
      <c r="N516" s="229">
        <f t="shared" si="410"/>
        <v>0</v>
      </c>
      <c r="O516" s="229">
        <f t="shared" si="410"/>
        <v>0</v>
      </c>
      <c r="P516" s="229">
        <f t="shared" si="410"/>
        <v>0</v>
      </c>
      <c r="Q516" s="229">
        <f t="shared" si="410"/>
        <v>0</v>
      </c>
      <c r="R516" s="229">
        <f t="shared" si="410"/>
        <v>0</v>
      </c>
      <c r="S516" s="229">
        <f t="shared" si="410"/>
        <v>0</v>
      </c>
      <c r="T516" s="229">
        <f t="shared" si="410"/>
        <v>0</v>
      </c>
      <c r="U516" s="229">
        <f t="shared" si="410"/>
        <v>0</v>
      </c>
      <c r="V516" s="229">
        <f t="shared" si="410"/>
        <v>0</v>
      </c>
      <c r="W516" s="229">
        <f t="shared" si="412"/>
        <v>0</v>
      </c>
      <c r="X516" s="229">
        <f t="shared" si="412"/>
        <v>0</v>
      </c>
      <c r="Y516" s="229">
        <f t="shared" si="412"/>
        <v>0</v>
      </c>
      <c r="Z516" s="229">
        <f t="shared" si="412"/>
        <v>0</v>
      </c>
      <c r="AA516" s="229">
        <f t="shared" si="412"/>
        <v>0</v>
      </c>
      <c r="AB516" s="229">
        <f t="shared" si="412"/>
        <v>0</v>
      </c>
      <c r="AC516" s="229">
        <f t="shared" si="412"/>
        <v>0</v>
      </c>
      <c r="AD516" s="229">
        <f t="shared" si="412"/>
        <v>0</v>
      </c>
      <c r="AE516" s="229">
        <f t="shared" si="412"/>
        <v>0</v>
      </c>
      <c r="AF516" s="229">
        <f t="shared" si="412"/>
        <v>0</v>
      </c>
      <c r="AG516" s="229">
        <f t="shared" si="412"/>
        <v>0</v>
      </c>
      <c r="AH516" s="229">
        <f t="shared" si="412"/>
        <v>0</v>
      </c>
      <c r="AI516" s="229">
        <f t="shared" si="412"/>
        <v>0</v>
      </c>
      <c r="AJ516" s="229">
        <f t="shared" si="412"/>
        <v>0</v>
      </c>
      <c r="AK516" s="229">
        <f t="shared" si="412"/>
        <v>0</v>
      </c>
      <c r="AL516" s="229">
        <f t="shared" si="412"/>
        <v>0</v>
      </c>
      <c r="AM516" s="229">
        <f t="shared" si="414"/>
        <v>0</v>
      </c>
      <c r="AN516" s="229">
        <f t="shared" si="414"/>
        <v>0</v>
      </c>
      <c r="AO516" s="229">
        <f t="shared" si="414"/>
        <v>0</v>
      </c>
      <c r="AP516" s="229">
        <f t="shared" si="414"/>
        <v>0</v>
      </c>
      <c r="AQ516" s="229">
        <f t="shared" si="414"/>
        <v>0</v>
      </c>
      <c r="AR516" s="229">
        <f t="shared" si="414"/>
        <v>0</v>
      </c>
      <c r="AS516" s="229">
        <f t="shared" si="414"/>
        <v>0</v>
      </c>
      <c r="AT516" s="229">
        <f t="shared" si="414"/>
        <v>0</v>
      </c>
      <c r="AU516" s="229">
        <f t="shared" si="414"/>
        <v>0</v>
      </c>
      <c r="AV516" s="229">
        <f t="shared" si="414"/>
        <v>0</v>
      </c>
      <c r="AW516" s="229">
        <f t="shared" si="414"/>
        <v>0</v>
      </c>
      <c r="AX516" s="229">
        <f t="shared" si="414"/>
        <v>0</v>
      </c>
      <c r="AY516" s="229">
        <f t="shared" si="414"/>
        <v>0</v>
      </c>
      <c r="AZ516" s="229">
        <f t="shared" si="414"/>
        <v>0</v>
      </c>
      <c r="BA516" s="229">
        <f t="shared" si="414"/>
        <v>0</v>
      </c>
      <c r="BB516" s="229">
        <f t="shared" si="414"/>
        <v>0</v>
      </c>
      <c r="BC516" s="229">
        <f t="shared" si="414"/>
        <v>0</v>
      </c>
      <c r="BD516" s="229">
        <f t="shared" si="414"/>
        <v>0</v>
      </c>
      <c r="BE516" s="229">
        <f t="shared" si="414"/>
        <v>0</v>
      </c>
      <c r="BF516" s="229">
        <f t="shared" si="414"/>
        <v>0</v>
      </c>
      <c r="BG516" s="229">
        <f t="shared" si="414"/>
        <v>0</v>
      </c>
      <c r="BH516" s="229">
        <f t="shared" si="414"/>
        <v>0</v>
      </c>
      <c r="BI516" s="229">
        <f t="shared" si="414"/>
        <v>0</v>
      </c>
      <c r="BJ516" s="229">
        <f t="shared" si="414"/>
        <v>0</v>
      </c>
      <c r="BK516" s="229">
        <f t="shared" si="414"/>
        <v>0</v>
      </c>
      <c r="BL516" s="229">
        <f t="shared" si="414"/>
        <v>0</v>
      </c>
      <c r="BM516" s="229">
        <f t="shared" si="414"/>
        <v>0</v>
      </c>
      <c r="BN516" s="229">
        <f t="shared" si="414"/>
        <v>0</v>
      </c>
      <c r="BO516" s="229">
        <f t="shared" si="409"/>
        <v>0</v>
      </c>
      <c r="BP516" s="229">
        <f t="shared" si="409"/>
        <v>0</v>
      </c>
      <c r="BQ516" s="229">
        <f t="shared" si="409"/>
        <v>0</v>
      </c>
      <c r="BR516" s="229">
        <f t="shared" si="409"/>
        <v>0</v>
      </c>
      <c r="BS516" s="229">
        <f t="shared" si="409"/>
        <v>0</v>
      </c>
      <c r="BT516" s="229">
        <f t="shared" si="409"/>
        <v>0</v>
      </c>
      <c r="BU516" s="229">
        <f t="shared" si="409"/>
        <v>0</v>
      </c>
      <c r="BV516" s="229">
        <f t="shared" si="409"/>
        <v>0</v>
      </c>
      <c r="BW516" s="229">
        <f t="shared" si="409"/>
        <v>0</v>
      </c>
      <c r="BX516" s="229">
        <f t="shared" si="409"/>
        <v>0</v>
      </c>
      <c r="BY516" s="229">
        <f t="shared" si="409"/>
        <v>0</v>
      </c>
      <c r="BZ516" s="229">
        <f t="shared" si="409"/>
        <v>0</v>
      </c>
    </row>
    <row r="517" spans="1:78" x14ac:dyDescent="0.2">
      <c r="A517" s="7" t="str">
        <f t="shared" si="406"/>
        <v>Roll-in 8</v>
      </c>
      <c r="B517" s="7">
        <f t="shared" si="389"/>
        <v>2023</v>
      </c>
      <c r="C517" s="7">
        <f t="shared" si="394"/>
        <v>50</v>
      </c>
      <c r="D517" s="165">
        <f t="shared" si="407"/>
        <v>44985</v>
      </c>
      <c r="E517" s="68">
        <f>BonusDep!C55*BonusDep!D55</f>
        <v>0</v>
      </c>
      <c r="F517" s="77"/>
      <c r="G517" s="229">
        <f t="shared" si="410"/>
        <v>0</v>
      </c>
      <c r="H517" s="229">
        <f t="shared" si="410"/>
        <v>0</v>
      </c>
      <c r="I517" s="229">
        <f t="shared" si="410"/>
        <v>0</v>
      </c>
      <c r="J517" s="229">
        <f t="shared" si="410"/>
        <v>0</v>
      </c>
      <c r="K517" s="229">
        <f t="shared" si="410"/>
        <v>0</v>
      </c>
      <c r="L517" s="229">
        <f t="shared" si="410"/>
        <v>0</v>
      </c>
      <c r="M517" s="229">
        <f t="shared" si="410"/>
        <v>0</v>
      </c>
      <c r="N517" s="229">
        <f t="shared" si="410"/>
        <v>0</v>
      </c>
      <c r="O517" s="229">
        <f t="shared" si="410"/>
        <v>0</v>
      </c>
      <c r="P517" s="229">
        <f t="shared" si="410"/>
        <v>0</v>
      </c>
      <c r="Q517" s="229">
        <f t="shared" si="410"/>
        <v>0</v>
      </c>
      <c r="R517" s="229">
        <f t="shared" si="410"/>
        <v>0</v>
      </c>
      <c r="S517" s="229">
        <f t="shared" si="410"/>
        <v>0</v>
      </c>
      <c r="T517" s="229">
        <f t="shared" si="410"/>
        <v>0</v>
      </c>
      <c r="U517" s="229">
        <f t="shared" si="410"/>
        <v>0</v>
      </c>
      <c r="V517" s="229">
        <f t="shared" si="410"/>
        <v>0</v>
      </c>
      <c r="W517" s="229">
        <f t="shared" si="412"/>
        <v>0</v>
      </c>
      <c r="X517" s="229">
        <f t="shared" si="412"/>
        <v>0</v>
      </c>
      <c r="Y517" s="229">
        <f t="shared" si="412"/>
        <v>0</v>
      </c>
      <c r="Z517" s="229">
        <f t="shared" si="412"/>
        <v>0</v>
      </c>
      <c r="AA517" s="229">
        <f t="shared" si="412"/>
        <v>0</v>
      </c>
      <c r="AB517" s="229">
        <f t="shared" si="412"/>
        <v>0</v>
      </c>
      <c r="AC517" s="229">
        <f t="shared" si="412"/>
        <v>0</v>
      </c>
      <c r="AD517" s="229">
        <f t="shared" si="412"/>
        <v>0</v>
      </c>
      <c r="AE517" s="229">
        <f t="shared" si="412"/>
        <v>0</v>
      </c>
      <c r="AF517" s="229">
        <f t="shared" si="412"/>
        <v>0</v>
      </c>
      <c r="AG517" s="229">
        <f t="shared" si="412"/>
        <v>0</v>
      </c>
      <c r="AH517" s="229">
        <f t="shared" si="412"/>
        <v>0</v>
      </c>
      <c r="AI517" s="229">
        <f t="shared" si="412"/>
        <v>0</v>
      </c>
      <c r="AJ517" s="229">
        <f t="shared" si="412"/>
        <v>0</v>
      </c>
      <c r="AK517" s="229">
        <f t="shared" si="412"/>
        <v>0</v>
      </c>
      <c r="AL517" s="229">
        <f t="shared" si="412"/>
        <v>0</v>
      </c>
      <c r="AM517" s="229">
        <f t="shared" si="414"/>
        <v>0</v>
      </c>
      <c r="AN517" s="229">
        <f t="shared" si="414"/>
        <v>0</v>
      </c>
      <c r="AO517" s="229">
        <f t="shared" si="414"/>
        <v>0</v>
      </c>
      <c r="AP517" s="229">
        <f t="shared" si="414"/>
        <v>0</v>
      </c>
      <c r="AQ517" s="229">
        <f t="shared" si="414"/>
        <v>0</v>
      </c>
      <c r="AR517" s="229">
        <f t="shared" si="414"/>
        <v>0</v>
      </c>
      <c r="AS517" s="229">
        <f t="shared" si="414"/>
        <v>0</v>
      </c>
      <c r="AT517" s="229">
        <f t="shared" si="414"/>
        <v>0</v>
      </c>
      <c r="AU517" s="229">
        <f t="shared" si="414"/>
        <v>0</v>
      </c>
      <c r="AV517" s="229">
        <f t="shared" si="414"/>
        <v>0</v>
      </c>
      <c r="AW517" s="229">
        <f t="shared" si="414"/>
        <v>0</v>
      </c>
      <c r="AX517" s="229">
        <f t="shared" si="414"/>
        <v>0</v>
      </c>
      <c r="AY517" s="229">
        <f t="shared" si="414"/>
        <v>0</v>
      </c>
      <c r="AZ517" s="229">
        <f t="shared" si="414"/>
        <v>0</v>
      </c>
      <c r="BA517" s="229">
        <f t="shared" si="414"/>
        <v>0</v>
      </c>
      <c r="BB517" s="229">
        <f t="shared" si="414"/>
        <v>0</v>
      </c>
      <c r="BC517" s="229">
        <f t="shared" si="414"/>
        <v>0</v>
      </c>
      <c r="BD517" s="229">
        <f t="shared" si="414"/>
        <v>0</v>
      </c>
      <c r="BE517" s="229">
        <f t="shared" si="414"/>
        <v>0</v>
      </c>
      <c r="BF517" s="229">
        <f t="shared" si="414"/>
        <v>0</v>
      </c>
      <c r="BG517" s="229">
        <f t="shared" si="414"/>
        <v>0</v>
      </c>
      <c r="BH517" s="229">
        <f t="shared" si="414"/>
        <v>0</v>
      </c>
      <c r="BI517" s="229">
        <f t="shared" si="414"/>
        <v>0</v>
      </c>
      <c r="BJ517" s="229">
        <f t="shared" si="414"/>
        <v>0</v>
      </c>
      <c r="BK517" s="229">
        <f t="shared" si="414"/>
        <v>0</v>
      </c>
      <c r="BL517" s="229">
        <f t="shared" si="414"/>
        <v>0</v>
      </c>
      <c r="BM517" s="229">
        <f t="shared" si="414"/>
        <v>0</v>
      </c>
      <c r="BN517" s="229">
        <f t="shared" si="414"/>
        <v>0</v>
      </c>
      <c r="BO517" s="229">
        <f t="shared" si="409"/>
        <v>0</v>
      </c>
      <c r="BP517" s="229">
        <f t="shared" si="409"/>
        <v>0</v>
      </c>
      <c r="BQ517" s="229">
        <f t="shared" si="409"/>
        <v>0</v>
      </c>
      <c r="BR517" s="229">
        <f t="shared" si="409"/>
        <v>0</v>
      </c>
      <c r="BS517" s="229">
        <f t="shared" si="409"/>
        <v>0</v>
      </c>
      <c r="BT517" s="229">
        <f t="shared" si="409"/>
        <v>0</v>
      </c>
      <c r="BU517" s="229">
        <f t="shared" si="409"/>
        <v>0</v>
      </c>
      <c r="BV517" s="229">
        <f t="shared" si="409"/>
        <v>0</v>
      </c>
      <c r="BW517" s="229">
        <f t="shared" si="409"/>
        <v>0</v>
      </c>
      <c r="BX517" s="229">
        <f t="shared" si="409"/>
        <v>0</v>
      </c>
      <c r="BY517" s="229">
        <f t="shared" si="409"/>
        <v>0</v>
      </c>
      <c r="BZ517" s="229">
        <f t="shared" si="409"/>
        <v>0</v>
      </c>
    </row>
    <row r="518" spans="1:78" x14ac:dyDescent="0.2">
      <c r="A518" s="7" t="str">
        <f t="shared" si="406"/>
        <v>Roll-in 9</v>
      </c>
      <c r="B518" s="7">
        <f t="shared" si="389"/>
        <v>2023</v>
      </c>
      <c r="C518" s="7">
        <f t="shared" si="394"/>
        <v>51</v>
      </c>
      <c r="D518" s="165">
        <f t="shared" si="407"/>
        <v>45016</v>
      </c>
      <c r="E518" s="68">
        <f>BonusDep!C56*BonusDep!D56</f>
        <v>0</v>
      </c>
      <c r="F518" s="77"/>
      <c r="G518" s="229">
        <f t="shared" si="410"/>
        <v>0</v>
      </c>
      <c r="H518" s="229">
        <f t="shared" si="410"/>
        <v>0</v>
      </c>
      <c r="I518" s="229">
        <f t="shared" si="410"/>
        <v>0</v>
      </c>
      <c r="J518" s="229">
        <f t="shared" si="410"/>
        <v>0</v>
      </c>
      <c r="K518" s="229">
        <f t="shared" si="410"/>
        <v>0</v>
      </c>
      <c r="L518" s="229">
        <f t="shared" si="410"/>
        <v>0</v>
      </c>
      <c r="M518" s="229">
        <f t="shared" si="410"/>
        <v>0</v>
      </c>
      <c r="N518" s="229">
        <f t="shared" si="410"/>
        <v>0</v>
      </c>
      <c r="O518" s="229">
        <f t="shared" si="410"/>
        <v>0</v>
      </c>
      <c r="P518" s="229">
        <f t="shared" si="410"/>
        <v>0</v>
      </c>
      <c r="Q518" s="229">
        <f t="shared" si="410"/>
        <v>0</v>
      </c>
      <c r="R518" s="229">
        <f t="shared" si="410"/>
        <v>0</v>
      </c>
      <c r="S518" s="229">
        <f t="shared" si="410"/>
        <v>0</v>
      </c>
      <c r="T518" s="229">
        <f t="shared" si="410"/>
        <v>0</v>
      </c>
      <c r="U518" s="229">
        <f t="shared" si="410"/>
        <v>0</v>
      </c>
      <c r="V518" s="229">
        <f t="shared" si="410"/>
        <v>0</v>
      </c>
      <c r="W518" s="229">
        <f t="shared" si="412"/>
        <v>0</v>
      </c>
      <c r="X518" s="229">
        <f t="shared" si="412"/>
        <v>0</v>
      </c>
      <c r="Y518" s="229">
        <f t="shared" si="412"/>
        <v>0</v>
      </c>
      <c r="Z518" s="229">
        <f t="shared" si="412"/>
        <v>0</v>
      </c>
      <c r="AA518" s="229">
        <f t="shared" si="412"/>
        <v>0</v>
      </c>
      <c r="AB518" s="229">
        <f t="shared" si="412"/>
        <v>0</v>
      </c>
      <c r="AC518" s="229">
        <f t="shared" si="412"/>
        <v>0</v>
      </c>
      <c r="AD518" s="229">
        <f t="shared" si="412"/>
        <v>0</v>
      </c>
      <c r="AE518" s="229">
        <f t="shared" si="412"/>
        <v>0</v>
      </c>
      <c r="AF518" s="229">
        <f t="shared" si="412"/>
        <v>0</v>
      </c>
      <c r="AG518" s="229">
        <f t="shared" si="412"/>
        <v>0</v>
      </c>
      <c r="AH518" s="229">
        <f t="shared" si="412"/>
        <v>0</v>
      </c>
      <c r="AI518" s="229">
        <f t="shared" si="412"/>
        <v>0</v>
      </c>
      <c r="AJ518" s="229">
        <f t="shared" si="412"/>
        <v>0</v>
      </c>
      <c r="AK518" s="229">
        <f t="shared" si="412"/>
        <v>0</v>
      </c>
      <c r="AL518" s="229">
        <f t="shared" si="412"/>
        <v>0</v>
      </c>
      <c r="AM518" s="229">
        <f t="shared" si="414"/>
        <v>0</v>
      </c>
      <c r="AN518" s="229">
        <f t="shared" si="414"/>
        <v>0</v>
      </c>
      <c r="AO518" s="229">
        <f t="shared" si="414"/>
        <v>0</v>
      </c>
      <c r="AP518" s="229">
        <f t="shared" si="414"/>
        <v>0</v>
      </c>
      <c r="AQ518" s="229">
        <f t="shared" si="414"/>
        <v>0</v>
      </c>
      <c r="AR518" s="229">
        <f t="shared" si="414"/>
        <v>0</v>
      </c>
      <c r="AS518" s="229">
        <f t="shared" si="414"/>
        <v>0</v>
      </c>
      <c r="AT518" s="229">
        <f t="shared" si="414"/>
        <v>0</v>
      </c>
      <c r="AU518" s="229">
        <f t="shared" si="414"/>
        <v>0</v>
      </c>
      <c r="AV518" s="229">
        <f t="shared" si="414"/>
        <v>0</v>
      </c>
      <c r="AW518" s="229">
        <f t="shared" si="414"/>
        <v>0</v>
      </c>
      <c r="AX518" s="229">
        <f t="shared" si="414"/>
        <v>0</v>
      </c>
      <c r="AY518" s="229">
        <f t="shared" si="414"/>
        <v>0</v>
      </c>
      <c r="AZ518" s="229">
        <f t="shared" si="414"/>
        <v>0</v>
      </c>
      <c r="BA518" s="229">
        <f t="shared" si="414"/>
        <v>0</v>
      </c>
      <c r="BB518" s="229">
        <f t="shared" si="414"/>
        <v>0</v>
      </c>
      <c r="BC518" s="229">
        <f t="shared" si="414"/>
        <v>0</v>
      </c>
      <c r="BD518" s="229">
        <f t="shared" si="414"/>
        <v>0</v>
      </c>
      <c r="BE518" s="229">
        <f t="shared" si="414"/>
        <v>0</v>
      </c>
      <c r="BF518" s="229">
        <f t="shared" si="414"/>
        <v>0</v>
      </c>
      <c r="BG518" s="229">
        <f t="shared" si="414"/>
        <v>0</v>
      </c>
      <c r="BH518" s="229">
        <f t="shared" si="414"/>
        <v>0</v>
      </c>
      <c r="BI518" s="229">
        <f t="shared" si="414"/>
        <v>0</v>
      </c>
      <c r="BJ518" s="229">
        <f t="shared" si="414"/>
        <v>0</v>
      </c>
      <c r="BK518" s="229">
        <f t="shared" si="414"/>
        <v>0</v>
      </c>
      <c r="BL518" s="229">
        <f t="shared" si="414"/>
        <v>0</v>
      </c>
      <c r="BM518" s="229">
        <f t="shared" si="414"/>
        <v>0</v>
      </c>
      <c r="BN518" s="229">
        <f t="shared" si="414"/>
        <v>0</v>
      </c>
      <c r="BO518" s="229">
        <f t="shared" si="409"/>
        <v>0</v>
      </c>
      <c r="BP518" s="229">
        <f t="shared" si="409"/>
        <v>0</v>
      </c>
      <c r="BQ518" s="229">
        <f t="shared" si="409"/>
        <v>0</v>
      </c>
      <c r="BR518" s="229">
        <f t="shared" si="409"/>
        <v>0</v>
      </c>
      <c r="BS518" s="229">
        <f t="shared" si="409"/>
        <v>0</v>
      </c>
      <c r="BT518" s="229">
        <f t="shared" si="409"/>
        <v>0</v>
      </c>
      <c r="BU518" s="229">
        <f t="shared" si="409"/>
        <v>0</v>
      </c>
      <c r="BV518" s="229">
        <f t="shared" si="409"/>
        <v>0</v>
      </c>
      <c r="BW518" s="229">
        <f t="shared" si="409"/>
        <v>0</v>
      </c>
      <c r="BX518" s="229">
        <f t="shared" si="409"/>
        <v>0</v>
      </c>
      <c r="BY518" s="229">
        <f t="shared" si="409"/>
        <v>0</v>
      </c>
      <c r="BZ518" s="229">
        <f t="shared" si="409"/>
        <v>0</v>
      </c>
    </row>
    <row r="519" spans="1:78" x14ac:dyDescent="0.2">
      <c r="A519" s="7" t="str">
        <f t="shared" si="406"/>
        <v>Roll-in 9</v>
      </c>
      <c r="B519" s="7">
        <f t="shared" si="389"/>
        <v>2023</v>
      </c>
      <c r="C519" s="7">
        <f t="shared" si="394"/>
        <v>52</v>
      </c>
      <c r="D519" s="165">
        <f t="shared" si="407"/>
        <v>45046</v>
      </c>
      <c r="E519" s="68">
        <f>BonusDep!C57*BonusDep!D57</f>
        <v>0</v>
      </c>
      <c r="F519" s="77"/>
      <c r="G519" s="229">
        <f t="shared" si="410"/>
        <v>0</v>
      </c>
      <c r="H519" s="229">
        <f t="shared" si="410"/>
        <v>0</v>
      </c>
      <c r="I519" s="229">
        <f t="shared" si="410"/>
        <v>0</v>
      </c>
      <c r="J519" s="229">
        <f t="shared" si="410"/>
        <v>0</v>
      </c>
      <c r="K519" s="229">
        <f t="shared" si="410"/>
        <v>0</v>
      </c>
      <c r="L519" s="229">
        <f t="shared" si="410"/>
        <v>0</v>
      </c>
      <c r="M519" s="229">
        <f t="shared" si="410"/>
        <v>0</v>
      </c>
      <c r="N519" s="229">
        <f t="shared" si="410"/>
        <v>0</v>
      </c>
      <c r="O519" s="229">
        <f t="shared" si="410"/>
        <v>0</v>
      </c>
      <c r="P519" s="229">
        <f t="shared" si="410"/>
        <v>0</v>
      </c>
      <c r="Q519" s="229">
        <f t="shared" si="410"/>
        <v>0</v>
      </c>
      <c r="R519" s="229">
        <f t="shared" si="410"/>
        <v>0</v>
      </c>
      <c r="S519" s="229">
        <f t="shared" si="410"/>
        <v>0</v>
      </c>
      <c r="T519" s="229">
        <f t="shared" si="410"/>
        <v>0</v>
      </c>
      <c r="U519" s="229">
        <f t="shared" si="410"/>
        <v>0</v>
      </c>
      <c r="V519" s="229">
        <f t="shared" si="410"/>
        <v>0</v>
      </c>
      <c r="W519" s="229">
        <f t="shared" si="412"/>
        <v>0</v>
      </c>
      <c r="X519" s="229">
        <f t="shared" si="412"/>
        <v>0</v>
      </c>
      <c r="Y519" s="229">
        <f t="shared" si="412"/>
        <v>0</v>
      </c>
      <c r="Z519" s="229">
        <f t="shared" si="412"/>
        <v>0</v>
      </c>
      <c r="AA519" s="229">
        <f t="shared" si="412"/>
        <v>0</v>
      </c>
      <c r="AB519" s="229">
        <f t="shared" si="412"/>
        <v>0</v>
      </c>
      <c r="AC519" s="229">
        <f t="shared" si="412"/>
        <v>0</v>
      </c>
      <c r="AD519" s="229">
        <f t="shared" si="412"/>
        <v>0</v>
      </c>
      <c r="AE519" s="229">
        <f t="shared" si="412"/>
        <v>0</v>
      </c>
      <c r="AF519" s="229">
        <f t="shared" si="412"/>
        <v>0</v>
      </c>
      <c r="AG519" s="229">
        <f t="shared" si="412"/>
        <v>0</v>
      </c>
      <c r="AH519" s="229">
        <f t="shared" si="412"/>
        <v>0</v>
      </c>
      <c r="AI519" s="229">
        <f t="shared" si="412"/>
        <v>0</v>
      </c>
      <c r="AJ519" s="229">
        <f t="shared" si="412"/>
        <v>0</v>
      </c>
      <c r="AK519" s="229">
        <f t="shared" si="412"/>
        <v>0</v>
      </c>
      <c r="AL519" s="229">
        <f t="shared" si="412"/>
        <v>0</v>
      </c>
      <c r="AM519" s="229">
        <f t="shared" si="414"/>
        <v>0</v>
      </c>
      <c r="AN519" s="229">
        <f t="shared" si="414"/>
        <v>0</v>
      </c>
      <c r="AO519" s="229">
        <f t="shared" si="414"/>
        <v>0</v>
      </c>
      <c r="AP519" s="229">
        <f t="shared" si="414"/>
        <v>0</v>
      </c>
      <c r="AQ519" s="229">
        <f t="shared" si="414"/>
        <v>0</v>
      </c>
      <c r="AR519" s="229">
        <f t="shared" si="414"/>
        <v>0</v>
      </c>
      <c r="AS519" s="229">
        <f t="shared" si="414"/>
        <v>0</v>
      </c>
      <c r="AT519" s="229">
        <f t="shared" si="414"/>
        <v>0</v>
      </c>
      <c r="AU519" s="229">
        <f t="shared" si="414"/>
        <v>0</v>
      </c>
      <c r="AV519" s="229">
        <f t="shared" si="414"/>
        <v>0</v>
      </c>
      <c r="AW519" s="229">
        <f t="shared" si="414"/>
        <v>0</v>
      </c>
      <c r="AX519" s="229">
        <f t="shared" si="414"/>
        <v>0</v>
      </c>
      <c r="AY519" s="229">
        <f t="shared" si="414"/>
        <v>0</v>
      </c>
      <c r="AZ519" s="229">
        <f t="shared" si="414"/>
        <v>0</v>
      </c>
      <c r="BA519" s="229">
        <f t="shared" si="414"/>
        <v>0</v>
      </c>
      <c r="BB519" s="229">
        <f t="shared" si="414"/>
        <v>0</v>
      </c>
      <c r="BC519" s="229">
        <f t="shared" si="414"/>
        <v>0</v>
      </c>
      <c r="BD519" s="229">
        <f t="shared" si="414"/>
        <v>0</v>
      </c>
      <c r="BE519" s="229">
        <f t="shared" si="414"/>
        <v>0</v>
      </c>
      <c r="BF519" s="229">
        <f t="shared" si="414"/>
        <v>0</v>
      </c>
      <c r="BG519" s="229">
        <f t="shared" si="414"/>
        <v>0</v>
      </c>
      <c r="BH519" s="229">
        <f t="shared" si="414"/>
        <v>0</v>
      </c>
      <c r="BI519" s="229">
        <f t="shared" si="414"/>
        <v>0</v>
      </c>
      <c r="BJ519" s="229">
        <f t="shared" si="414"/>
        <v>0</v>
      </c>
      <c r="BK519" s="229">
        <f t="shared" si="414"/>
        <v>0</v>
      </c>
      <c r="BL519" s="229">
        <f t="shared" si="414"/>
        <v>0</v>
      </c>
      <c r="BM519" s="229">
        <f t="shared" si="414"/>
        <v>0</v>
      </c>
      <c r="BN519" s="229">
        <f t="shared" si="414"/>
        <v>0</v>
      </c>
      <c r="BO519" s="229">
        <f t="shared" si="409"/>
        <v>0</v>
      </c>
      <c r="BP519" s="229">
        <f t="shared" si="409"/>
        <v>0</v>
      </c>
      <c r="BQ519" s="229">
        <f t="shared" si="409"/>
        <v>0</v>
      </c>
      <c r="BR519" s="229">
        <f t="shared" si="409"/>
        <v>0</v>
      </c>
      <c r="BS519" s="229">
        <f t="shared" si="409"/>
        <v>0</v>
      </c>
      <c r="BT519" s="229">
        <f t="shared" si="409"/>
        <v>0</v>
      </c>
      <c r="BU519" s="229">
        <f t="shared" si="409"/>
        <v>0</v>
      </c>
      <c r="BV519" s="229">
        <f t="shared" si="409"/>
        <v>0</v>
      </c>
      <c r="BW519" s="229">
        <f t="shared" si="409"/>
        <v>0</v>
      </c>
      <c r="BX519" s="229">
        <f t="shared" si="409"/>
        <v>0</v>
      </c>
      <c r="BY519" s="229">
        <f t="shared" si="409"/>
        <v>0</v>
      </c>
      <c r="BZ519" s="229">
        <f t="shared" si="409"/>
        <v>0</v>
      </c>
    </row>
    <row r="520" spans="1:78" x14ac:dyDescent="0.2">
      <c r="A520" s="7" t="str">
        <f t="shared" si="406"/>
        <v>Roll-in 9</v>
      </c>
      <c r="B520" s="7">
        <f t="shared" si="389"/>
        <v>2023</v>
      </c>
      <c r="C520" s="7">
        <f t="shared" si="394"/>
        <v>53</v>
      </c>
      <c r="D520" s="165">
        <f t="shared" si="407"/>
        <v>45077</v>
      </c>
      <c r="E520" s="68">
        <f>BonusDep!C58*BonusDep!D58</f>
        <v>0</v>
      </c>
      <c r="F520" s="77"/>
      <c r="G520" s="229">
        <f t="shared" si="410"/>
        <v>0</v>
      </c>
      <c r="H520" s="229">
        <f t="shared" si="410"/>
        <v>0</v>
      </c>
      <c r="I520" s="229">
        <f t="shared" si="410"/>
        <v>0</v>
      </c>
      <c r="J520" s="229">
        <f t="shared" si="410"/>
        <v>0</v>
      </c>
      <c r="K520" s="229">
        <f t="shared" si="410"/>
        <v>0</v>
      </c>
      <c r="L520" s="229">
        <f t="shared" si="410"/>
        <v>0</v>
      </c>
      <c r="M520" s="229">
        <f t="shared" si="410"/>
        <v>0</v>
      </c>
      <c r="N520" s="229">
        <f t="shared" si="410"/>
        <v>0</v>
      </c>
      <c r="O520" s="229">
        <f t="shared" si="410"/>
        <v>0</v>
      </c>
      <c r="P520" s="229">
        <f t="shared" si="410"/>
        <v>0</v>
      </c>
      <c r="Q520" s="229">
        <f t="shared" si="410"/>
        <v>0</v>
      </c>
      <c r="R520" s="229">
        <f t="shared" si="410"/>
        <v>0</v>
      </c>
      <c r="S520" s="229">
        <f t="shared" si="410"/>
        <v>0</v>
      </c>
      <c r="T520" s="229">
        <f t="shared" si="410"/>
        <v>0</v>
      </c>
      <c r="U520" s="229">
        <f t="shared" si="410"/>
        <v>0</v>
      </c>
      <c r="V520" s="229">
        <f t="shared" ref="V520:BN526" si="415">IF(AND(V$7=$B520,V$9&gt;=$D520),$E520/(13-MONTH($D520)),0)</f>
        <v>0</v>
      </c>
      <c r="W520" s="229">
        <f t="shared" si="415"/>
        <v>0</v>
      </c>
      <c r="X520" s="229">
        <f t="shared" si="415"/>
        <v>0</v>
      </c>
      <c r="Y520" s="229">
        <f t="shared" si="415"/>
        <v>0</v>
      </c>
      <c r="Z520" s="229">
        <f t="shared" si="415"/>
        <v>0</v>
      </c>
      <c r="AA520" s="229">
        <f t="shared" si="415"/>
        <v>0</v>
      </c>
      <c r="AB520" s="229">
        <f t="shared" si="415"/>
        <v>0</v>
      </c>
      <c r="AC520" s="229">
        <f t="shared" si="415"/>
        <v>0</v>
      </c>
      <c r="AD520" s="229">
        <f t="shared" si="415"/>
        <v>0</v>
      </c>
      <c r="AE520" s="229">
        <f t="shared" si="415"/>
        <v>0</v>
      </c>
      <c r="AF520" s="229">
        <f t="shared" si="415"/>
        <v>0</v>
      </c>
      <c r="AG520" s="229">
        <f t="shared" si="415"/>
        <v>0</v>
      </c>
      <c r="AH520" s="229">
        <f t="shared" si="415"/>
        <v>0</v>
      </c>
      <c r="AI520" s="229">
        <f t="shared" si="415"/>
        <v>0</v>
      </c>
      <c r="AJ520" s="229">
        <f t="shared" si="415"/>
        <v>0</v>
      </c>
      <c r="AK520" s="229">
        <f t="shared" si="415"/>
        <v>0</v>
      </c>
      <c r="AL520" s="229">
        <f t="shared" si="415"/>
        <v>0</v>
      </c>
      <c r="AM520" s="229">
        <f t="shared" si="415"/>
        <v>0</v>
      </c>
      <c r="AN520" s="229">
        <f t="shared" si="415"/>
        <v>0</v>
      </c>
      <c r="AO520" s="229">
        <f t="shared" si="415"/>
        <v>0</v>
      </c>
      <c r="AP520" s="229">
        <f t="shared" si="415"/>
        <v>0</v>
      </c>
      <c r="AQ520" s="229">
        <f t="shared" si="415"/>
        <v>0</v>
      </c>
      <c r="AR520" s="229">
        <f t="shared" si="415"/>
        <v>0</v>
      </c>
      <c r="AS520" s="229">
        <f t="shared" si="415"/>
        <v>0</v>
      </c>
      <c r="AT520" s="229">
        <f t="shared" si="414"/>
        <v>0</v>
      </c>
      <c r="AU520" s="229">
        <f t="shared" si="414"/>
        <v>0</v>
      </c>
      <c r="AV520" s="229">
        <f t="shared" si="414"/>
        <v>0</v>
      </c>
      <c r="AW520" s="229">
        <f t="shared" si="414"/>
        <v>0</v>
      </c>
      <c r="AX520" s="229">
        <f t="shared" si="414"/>
        <v>0</v>
      </c>
      <c r="AY520" s="229">
        <f t="shared" si="414"/>
        <v>0</v>
      </c>
      <c r="AZ520" s="229">
        <f t="shared" si="414"/>
        <v>0</v>
      </c>
      <c r="BA520" s="229">
        <f t="shared" si="414"/>
        <v>0</v>
      </c>
      <c r="BB520" s="229">
        <f t="shared" si="414"/>
        <v>0</v>
      </c>
      <c r="BC520" s="229">
        <f t="shared" si="414"/>
        <v>0</v>
      </c>
      <c r="BD520" s="229">
        <f t="shared" si="414"/>
        <v>0</v>
      </c>
      <c r="BE520" s="229">
        <f t="shared" si="414"/>
        <v>0</v>
      </c>
      <c r="BF520" s="229">
        <f t="shared" si="414"/>
        <v>0</v>
      </c>
      <c r="BG520" s="229">
        <f t="shared" si="414"/>
        <v>0</v>
      </c>
      <c r="BH520" s="229">
        <f t="shared" si="414"/>
        <v>0</v>
      </c>
      <c r="BI520" s="229">
        <f t="shared" si="414"/>
        <v>0</v>
      </c>
      <c r="BJ520" s="229">
        <f t="shared" si="414"/>
        <v>0</v>
      </c>
      <c r="BK520" s="229">
        <f t="shared" si="414"/>
        <v>0</v>
      </c>
      <c r="BL520" s="229">
        <f t="shared" si="414"/>
        <v>0</v>
      </c>
      <c r="BM520" s="229">
        <f t="shared" si="414"/>
        <v>0</v>
      </c>
      <c r="BN520" s="229">
        <f t="shared" si="414"/>
        <v>0</v>
      </c>
      <c r="BO520" s="229">
        <f t="shared" ref="BO520:BZ525" si="416">IF(AND(BO$7=$B520,BO$9&gt;=$D520),$E520/(13-MONTH($D520)),0)</f>
        <v>0</v>
      </c>
      <c r="BP520" s="229">
        <f t="shared" si="416"/>
        <v>0</v>
      </c>
      <c r="BQ520" s="229">
        <f t="shared" si="416"/>
        <v>0</v>
      </c>
      <c r="BR520" s="229">
        <f t="shared" si="416"/>
        <v>0</v>
      </c>
      <c r="BS520" s="229">
        <f t="shared" si="416"/>
        <v>0</v>
      </c>
      <c r="BT520" s="229">
        <f t="shared" si="416"/>
        <v>0</v>
      </c>
      <c r="BU520" s="229">
        <f t="shared" si="416"/>
        <v>0</v>
      </c>
      <c r="BV520" s="229">
        <f t="shared" si="416"/>
        <v>0</v>
      </c>
      <c r="BW520" s="229">
        <f t="shared" si="416"/>
        <v>0</v>
      </c>
      <c r="BX520" s="229">
        <f t="shared" si="416"/>
        <v>0</v>
      </c>
      <c r="BY520" s="229">
        <f t="shared" si="416"/>
        <v>0</v>
      </c>
      <c r="BZ520" s="229">
        <f t="shared" si="416"/>
        <v>0</v>
      </c>
    </row>
    <row r="521" spans="1:78" x14ac:dyDescent="0.2">
      <c r="A521" s="7" t="str">
        <f t="shared" si="406"/>
        <v>Roll-in 9</v>
      </c>
      <c r="B521" s="7">
        <f t="shared" si="389"/>
        <v>2023</v>
      </c>
      <c r="C521" s="7">
        <f t="shared" si="394"/>
        <v>54</v>
      </c>
      <c r="D521" s="165">
        <f t="shared" si="407"/>
        <v>45107</v>
      </c>
      <c r="E521" s="68">
        <f>BonusDep!C59*BonusDep!D59</f>
        <v>0</v>
      </c>
      <c r="F521" s="77"/>
      <c r="G521" s="229">
        <f t="shared" ref="G521:V536" si="417">IF(AND(G$7=$B521,G$9&gt;=$D521),$E521/(13-MONTH($D521)),0)</f>
        <v>0</v>
      </c>
      <c r="H521" s="229">
        <f t="shared" si="417"/>
        <v>0</v>
      </c>
      <c r="I521" s="229">
        <f t="shared" si="417"/>
        <v>0</v>
      </c>
      <c r="J521" s="229">
        <f t="shared" si="417"/>
        <v>0</v>
      </c>
      <c r="K521" s="229">
        <f t="shared" si="417"/>
        <v>0</v>
      </c>
      <c r="L521" s="229">
        <f t="shared" si="417"/>
        <v>0</v>
      </c>
      <c r="M521" s="229">
        <f t="shared" si="417"/>
        <v>0</v>
      </c>
      <c r="N521" s="229">
        <f t="shared" si="417"/>
        <v>0</v>
      </c>
      <c r="O521" s="229">
        <f t="shared" si="417"/>
        <v>0</v>
      </c>
      <c r="P521" s="229">
        <f t="shared" si="417"/>
        <v>0</v>
      </c>
      <c r="Q521" s="229">
        <f t="shared" si="417"/>
        <v>0</v>
      </c>
      <c r="R521" s="229">
        <f t="shared" si="417"/>
        <v>0</v>
      </c>
      <c r="S521" s="229">
        <f t="shared" si="417"/>
        <v>0</v>
      </c>
      <c r="T521" s="229">
        <f t="shared" si="417"/>
        <v>0</v>
      </c>
      <c r="U521" s="229">
        <f t="shared" si="417"/>
        <v>0</v>
      </c>
      <c r="V521" s="229">
        <f t="shared" si="417"/>
        <v>0</v>
      </c>
      <c r="W521" s="229">
        <f t="shared" si="415"/>
        <v>0</v>
      </c>
      <c r="X521" s="229">
        <f t="shared" si="415"/>
        <v>0</v>
      </c>
      <c r="Y521" s="229">
        <f t="shared" si="415"/>
        <v>0</v>
      </c>
      <c r="Z521" s="229">
        <f t="shared" si="415"/>
        <v>0</v>
      </c>
      <c r="AA521" s="229">
        <f t="shared" si="415"/>
        <v>0</v>
      </c>
      <c r="AB521" s="229">
        <f t="shared" si="415"/>
        <v>0</v>
      </c>
      <c r="AC521" s="229">
        <f t="shared" si="415"/>
        <v>0</v>
      </c>
      <c r="AD521" s="229">
        <f t="shared" si="415"/>
        <v>0</v>
      </c>
      <c r="AE521" s="229">
        <f t="shared" si="415"/>
        <v>0</v>
      </c>
      <c r="AF521" s="229">
        <f t="shared" si="415"/>
        <v>0</v>
      </c>
      <c r="AG521" s="229">
        <f t="shared" si="415"/>
        <v>0</v>
      </c>
      <c r="AH521" s="229">
        <f t="shared" si="415"/>
        <v>0</v>
      </c>
      <c r="AI521" s="229">
        <f t="shared" si="415"/>
        <v>0</v>
      </c>
      <c r="AJ521" s="229">
        <f t="shared" si="415"/>
        <v>0</v>
      </c>
      <c r="AK521" s="229">
        <f t="shared" si="415"/>
        <v>0</v>
      </c>
      <c r="AL521" s="229">
        <f t="shared" si="415"/>
        <v>0</v>
      </c>
      <c r="AM521" s="229">
        <f t="shared" si="415"/>
        <v>0</v>
      </c>
      <c r="AN521" s="229">
        <f t="shared" si="415"/>
        <v>0</v>
      </c>
      <c r="AO521" s="229">
        <f t="shared" si="415"/>
        <v>0</v>
      </c>
      <c r="AP521" s="229">
        <f t="shared" si="415"/>
        <v>0</v>
      </c>
      <c r="AQ521" s="229">
        <f t="shared" si="415"/>
        <v>0</v>
      </c>
      <c r="AR521" s="229">
        <f t="shared" si="415"/>
        <v>0</v>
      </c>
      <c r="AS521" s="229">
        <f t="shared" si="415"/>
        <v>0</v>
      </c>
      <c r="AT521" s="229">
        <f t="shared" si="415"/>
        <v>0</v>
      </c>
      <c r="AU521" s="229">
        <f t="shared" si="415"/>
        <v>0</v>
      </c>
      <c r="AV521" s="229">
        <f t="shared" si="415"/>
        <v>0</v>
      </c>
      <c r="AW521" s="229">
        <f t="shared" si="415"/>
        <v>0</v>
      </c>
      <c r="AX521" s="229">
        <f t="shared" si="415"/>
        <v>0</v>
      </c>
      <c r="AY521" s="229">
        <f t="shared" si="415"/>
        <v>0</v>
      </c>
      <c r="AZ521" s="229">
        <f t="shared" si="415"/>
        <v>0</v>
      </c>
      <c r="BA521" s="229">
        <f t="shared" si="415"/>
        <v>0</v>
      </c>
      <c r="BB521" s="229">
        <f t="shared" si="415"/>
        <v>0</v>
      </c>
      <c r="BC521" s="229">
        <f t="shared" si="415"/>
        <v>0</v>
      </c>
      <c r="BD521" s="229">
        <f t="shared" si="415"/>
        <v>0</v>
      </c>
      <c r="BE521" s="229">
        <f t="shared" si="415"/>
        <v>0</v>
      </c>
      <c r="BF521" s="229">
        <f t="shared" si="415"/>
        <v>0</v>
      </c>
      <c r="BG521" s="229">
        <f t="shared" si="415"/>
        <v>0</v>
      </c>
      <c r="BH521" s="229">
        <f t="shared" si="415"/>
        <v>0</v>
      </c>
      <c r="BI521" s="229">
        <f t="shared" si="415"/>
        <v>0</v>
      </c>
      <c r="BJ521" s="229">
        <f t="shared" si="415"/>
        <v>0</v>
      </c>
      <c r="BK521" s="229">
        <f t="shared" si="415"/>
        <v>0</v>
      </c>
      <c r="BL521" s="229">
        <f t="shared" si="415"/>
        <v>0</v>
      </c>
      <c r="BM521" s="229">
        <f t="shared" si="415"/>
        <v>0</v>
      </c>
      <c r="BN521" s="229">
        <f t="shared" si="415"/>
        <v>0</v>
      </c>
      <c r="BO521" s="229">
        <f t="shared" si="416"/>
        <v>0</v>
      </c>
      <c r="BP521" s="229">
        <f t="shared" si="416"/>
        <v>0</v>
      </c>
      <c r="BQ521" s="229">
        <f t="shared" si="416"/>
        <v>0</v>
      </c>
      <c r="BR521" s="229">
        <f t="shared" si="416"/>
        <v>0</v>
      </c>
      <c r="BS521" s="229">
        <f t="shared" si="416"/>
        <v>0</v>
      </c>
      <c r="BT521" s="229">
        <f t="shared" si="416"/>
        <v>0</v>
      </c>
      <c r="BU521" s="229">
        <f t="shared" si="416"/>
        <v>0</v>
      </c>
      <c r="BV521" s="229">
        <f t="shared" si="416"/>
        <v>0</v>
      </c>
      <c r="BW521" s="229">
        <f t="shared" si="416"/>
        <v>0</v>
      </c>
      <c r="BX521" s="229">
        <f t="shared" si="416"/>
        <v>0</v>
      </c>
      <c r="BY521" s="229">
        <f t="shared" si="416"/>
        <v>0</v>
      </c>
      <c r="BZ521" s="229">
        <f t="shared" si="416"/>
        <v>0</v>
      </c>
    </row>
    <row r="522" spans="1:78" x14ac:dyDescent="0.2">
      <c r="A522" s="7" t="str">
        <f t="shared" si="406"/>
        <v>Roll-in 9</v>
      </c>
      <c r="B522" s="7">
        <f t="shared" si="389"/>
        <v>2023</v>
      </c>
      <c r="C522" s="7">
        <f t="shared" si="394"/>
        <v>55</v>
      </c>
      <c r="D522" s="165">
        <f t="shared" si="407"/>
        <v>45138</v>
      </c>
      <c r="E522" s="68">
        <f>BonusDep!C60*BonusDep!D60</f>
        <v>0</v>
      </c>
      <c r="F522" s="77"/>
      <c r="G522" s="229">
        <f t="shared" si="417"/>
        <v>0</v>
      </c>
      <c r="H522" s="229">
        <f t="shared" si="417"/>
        <v>0</v>
      </c>
      <c r="I522" s="229">
        <f t="shared" si="417"/>
        <v>0</v>
      </c>
      <c r="J522" s="229">
        <f t="shared" si="417"/>
        <v>0</v>
      </c>
      <c r="K522" s="229">
        <f t="shared" si="417"/>
        <v>0</v>
      </c>
      <c r="L522" s="229">
        <f t="shared" si="417"/>
        <v>0</v>
      </c>
      <c r="M522" s="229">
        <f t="shared" si="417"/>
        <v>0</v>
      </c>
      <c r="N522" s="229">
        <f t="shared" si="417"/>
        <v>0</v>
      </c>
      <c r="O522" s="229">
        <f t="shared" si="417"/>
        <v>0</v>
      </c>
      <c r="P522" s="229">
        <f t="shared" si="417"/>
        <v>0</v>
      </c>
      <c r="Q522" s="229">
        <f t="shared" si="417"/>
        <v>0</v>
      </c>
      <c r="R522" s="229">
        <f t="shared" si="417"/>
        <v>0</v>
      </c>
      <c r="S522" s="229">
        <f t="shared" si="417"/>
        <v>0</v>
      </c>
      <c r="T522" s="229">
        <f t="shared" si="417"/>
        <v>0</v>
      </c>
      <c r="U522" s="229">
        <f t="shared" si="417"/>
        <v>0</v>
      </c>
      <c r="V522" s="229">
        <f t="shared" si="417"/>
        <v>0</v>
      </c>
      <c r="W522" s="229">
        <f t="shared" si="415"/>
        <v>0</v>
      </c>
      <c r="X522" s="229">
        <f t="shared" si="415"/>
        <v>0</v>
      </c>
      <c r="Y522" s="229">
        <f t="shared" si="415"/>
        <v>0</v>
      </c>
      <c r="Z522" s="229">
        <f t="shared" si="415"/>
        <v>0</v>
      </c>
      <c r="AA522" s="229">
        <f t="shared" si="415"/>
        <v>0</v>
      </c>
      <c r="AB522" s="229">
        <f t="shared" si="415"/>
        <v>0</v>
      </c>
      <c r="AC522" s="229">
        <f t="shared" si="415"/>
        <v>0</v>
      </c>
      <c r="AD522" s="229">
        <f t="shared" si="415"/>
        <v>0</v>
      </c>
      <c r="AE522" s="229">
        <f t="shared" si="415"/>
        <v>0</v>
      </c>
      <c r="AF522" s="229">
        <f t="shared" si="415"/>
        <v>0</v>
      </c>
      <c r="AG522" s="229">
        <f t="shared" si="415"/>
        <v>0</v>
      </c>
      <c r="AH522" s="229">
        <f t="shared" si="415"/>
        <v>0</v>
      </c>
      <c r="AI522" s="229">
        <f t="shared" si="415"/>
        <v>0</v>
      </c>
      <c r="AJ522" s="229">
        <f t="shared" si="415"/>
        <v>0</v>
      </c>
      <c r="AK522" s="229">
        <f t="shared" si="415"/>
        <v>0</v>
      </c>
      <c r="AL522" s="229">
        <f t="shared" si="415"/>
        <v>0</v>
      </c>
      <c r="AM522" s="229">
        <f t="shared" si="415"/>
        <v>0</v>
      </c>
      <c r="AN522" s="229">
        <f t="shared" si="415"/>
        <v>0</v>
      </c>
      <c r="AO522" s="229">
        <f t="shared" si="415"/>
        <v>0</v>
      </c>
      <c r="AP522" s="229">
        <f t="shared" si="415"/>
        <v>0</v>
      </c>
      <c r="AQ522" s="229">
        <f t="shared" si="415"/>
        <v>0</v>
      </c>
      <c r="AR522" s="229">
        <f t="shared" si="415"/>
        <v>0</v>
      </c>
      <c r="AS522" s="229">
        <f t="shared" si="415"/>
        <v>0</v>
      </c>
      <c r="AT522" s="229">
        <f t="shared" si="415"/>
        <v>0</v>
      </c>
      <c r="AU522" s="229">
        <f t="shared" si="415"/>
        <v>0</v>
      </c>
      <c r="AV522" s="229">
        <f t="shared" si="415"/>
        <v>0</v>
      </c>
      <c r="AW522" s="229">
        <f t="shared" si="415"/>
        <v>0</v>
      </c>
      <c r="AX522" s="229">
        <f t="shared" si="415"/>
        <v>0</v>
      </c>
      <c r="AY522" s="229">
        <f t="shared" si="415"/>
        <v>0</v>
      </c>
      <c r="AZ522" s="229">
        <f t="shared" si="415"/>
        <v>0</v>
      </c>
      <c r="BA522" s="229">
        <f t="shared" si="415"/>
        <v>0</v>
      </c>
      <c r="BB522" s="229">
        <f t="shared" si="415"/>
        <v>0</v>
      </c>
      <c r="BC522" s="229">
        <f t="shared" si="415"/>
        <v>0</v>
      </c>
      <c r="BD522" s="229">
        <f t="shared" si="415"/>
        <v>0</v>
      </c>
      <c r="BE522" s="229">
        <f t="shared" si="415"/>
        <v>0</v>
      </c>
      <c r="BF522" s="229">
        <f t="shared" si="415"/>
        <v>0</v>
      </c>
      <c r="BG522" s="229">
        <f t="shared" si="415"/>
        <v>0</v>
      </c>
      <c r="BH522" s="229">
        <f t="shared" si="415"/>
        <v>0</v>
      </c>
      <c r="BI522" s="229">
        <f t="shared" si="415"/>
        <v>0</v>
      </c>
      <c r="BJ522" s="229">
        <f t="shared" si="415"/>
        <v>0</v>
      </c>
      <c r="BK522" s="229">
        <f t="shared" si="415"/>
        <v>0</v>
      </c>
      <c r="BL522" s="229">
        <f t="shared" si="415"/>
        <v>0</v>
      </c>
      <c r="BM522" s="229">
        <f t="shared" si="415"/>
        <v>0</v>
      </c>
      <c r="BN522" s="229">
        <f t="shared" si="415"/>
        <v>0</v>
      </c>
      <c r="BO522" s="229">
        <f t="shared" si="416"/>
        <v>0</v>
      </c>
      <c r="BP522" s="229">
        <f t="shared" si="416"/>
        <v>0</v>
      </c>
      <c r="BQ522" s="229">
        <f t="shared" si="416"/>
        <v>0</v>
      </c>
      <c r="BR522" s="229">
        <f t="shared" si="416"/>
        <v>0</v>
      </c>
      <c r="BS522" s="229">
        <f t="shared" si="416"/>
        <v>0</v>
      </c>
      <c r="BT522" s="229">
        <f t="shared" si="416"/>
        <v>0</v>
      </c>
      <c r="BU522" s="229">
        <f t="shared" si="416"/>
        <v>0</v>
      </c>
      <c r="BV522" s="229">
        <f t="shared" si="416"/>
        <v>0</v>
      </c>
      <c r="BW522" s="229">
        <f t="shared" si="416"/>
        <v>0</v>
      </c>
      <c r="BX522" s="229">
        <f t="shared" si="416"/>
        <v>0</v>
      </c>
      <c r="BY522" s="229">
        <f t="shared" si="416"/>
        <v>0</v>
      </c>
      <c r="BZ522" s="229">
        <f t="shared" si="416"/>
        <v>0</v>
      </c>
    </row>
    <row r="523" spans="1:78" x14ac:dyDescent="0.2">
      <c r="A523" s="7" t="str">
        <f t="shared" si="406"/>
        <v>Roll-in 9</v>
      </c>
      <c r="B523" s="7">
        <f t="shared" si="389"/>
        <v>2023</v>
      </c>
      <c r="C523" s="7">
        <f t="shared" si="394"/>
        <v>56</v>
      </c>
      <c r="D523" s="165">
        <f t="shared" si="407"/>
        <v>45169</v>
      </c>
      <c r="E523" s="68">
        <f>BonusDep!C61*BonusDep!D61</f>
        <v>0</v>
      </c>
      <c r="F523" s="77"/>
      <c r="G523" s="229">
        <f t="shared" si="417"/>
        <v>0</v>
      </c>
      <c r="H523" s="229">
        <f t="shared" si="417"/>
        <v>0</v>
      </c>
      <c r="I523" s="229">
        <f t="shared" si="417"/>
        <v>0</v>
      </c>
      <c r="J523" s="229">
        <f t="shared" si="417"/>
        <v>0</v>
      </c>
      <c r="K523" s="229">
        <f t="shared" si="417"/>
        <v>0</v>
      </c>
      <c r="L523" s="229">
        <f t="shared" si="417"/>
        <v>0</v>
      </c>
      <c r="M523" s="229">
        <f t="shared" si="417"/>
        <v>0</v>
      </c>
      <c r="N523" s="229">
        <f t="shared" si="417"/>
        <v>0</v>
      </c>
      <c r="O523" s="229">
        <f t="shared" si="417"/>
        <v>0</v>
      </c>
      <c r="P523" s="229">
        <f t="shared" si="417"/>
        <v>0</v>
      </c>
      <c r="Q523" s="229">
        <f t="shared" si="417"/>
        <v>0</v>
      </c>
      <c r="R523" s="229">
        <f t="shared" si="417"/>
        <v>0</v>
      </c>
      <c r="S523" s="229">
        <f t="shared" si="417"/>
        <v>0</v>
      </c>
      <c r="T523" s="229">
        <f t="shared" si="417"/>
        <v>0</v>
      </c>
      <c r="U523" s="229">
        <f t="shared" si="417"/>
        <v>0</v>
      </c>
      <c r="V523" s="229">
        <f t="shared" si="417"/>
        <v>0</v>
      </c>
      <c r="W523" s="229">
        <f t="shared" si="415"/>
        <v>0</v>
      </c>
      <c r="X523" s="229">
        <f t="shared" si="415"/>
        <v>0</v>
      </c>
      <c r="Y523" s="229">
        <f t="shared" si="415"/>
        <v>0</v>
      </c>
      <c r="Z523" s="229">
        <f t="shared" si="415"/>
        <v>0</v>
      </c>
      <c r="AA523" s="229">
        <f t="shared" si="415"/>
        <v>0</v>
      </c>
      <c r="AB523" s="229">
        <f t="shared" si="415"/>
        <v>0</v>
      </c>
      <c r="AC523" s="229">
        <f t="shared" si="415"/>
        <v>0</v>
      </c>
      <c r="AD523" s="229">
        <f t="shared" si="415"/>
        <v>0</v>
      </c>
      <c r="AE523" s="229">
        <f t="shared" si="415"/>
        <v>0</v>
      </c>
      <c r="AF523" s="229">
        <f t="shared" si="415"/>
        <v>0</v>
      </c>
      <c r="AG523" s="229">
        <f t="shared" si="415"/>
        <v>0</v>
      </c>
      <c r="AH523" s="229">
        <f t="shared" si="415"/>
        <v>0</v>
      </c>
      <c r="AI523" s="229">
        <f t="shared" si="415"/>
        <v>0</v>
      </c>
      <c r="AJ523" s="229">
        <f t="shared" si="415"/>
        <v>0</v>
      </c>
      <c r="AK523" s="229">
        <f t="shared" si="415"/>
        <v>0</v>
      </c>
      <c r="AL523" s="229">
        <f t="shared" si="415"/>
        <v>0</v>
      </c>
      <c r="AM523" s="229">
        <f t="shared" si="415"/>
        <v>0</v>
      </c>
      <c r="AN523" s="229">
        <f t="shared" si="415"/>
        <v>0</v>
      </c>
      <c r="AO523" s="229">
        <f t="shared" si="415"/>
        <v>0</v>
      </c>
      <c r="AP523" s="229">
        <f t="shared" si="415"/>
        <v>0</v>
      </c>
      <c r="AQ523" s="229">
        <f t="shared" si="415"/>
        <v>0</v>
      </c>
      <c r="AR523" s="229">
        <f t="shared" si="415"/>
        <v>0</v>
      </c>
      <c r="AS523" s="229">
        <f t="shared" si="415"/>
        <v>0</v>
      </c>
      <c r="AT523" s="229">
        <f t="shared" si="415"/>
        <v>0</v>
      </c>
      <c r="AU523" s="229">
        <f t="shared" si="415"/>
        <v>0</v>
      </c>
      <c r="AV523" s="229">
        <f t="shared" si="415"/>
        <v>0</v>
      </c>
      <c r="AW523" s="229">
        <f t="shared" si="415"/>
        <v>0</v>
      </c>
      <c r="AX523" s="229">
        <f t="shared" si="415"/>
        <v>0</v>
      </c>
      <c r="AY523" s="229">
        <f t="shared" si="415"/>
        <v>0</v>
      </c>
      <c r="AZ523" s="229">
        <f t="shared" si="415"/>
        <v>0</v>
      </c>
      <c r="BA523" s="229">
        <f t="shared" si="415"/>
        <v>0</v>
      </c>
      <c r="BB523" s="229">
        <f t="shared" si="415"/>
        <v>0</v>
      </c>
      <c r="BC523" s="229">
        <f t="shared" si="415"/>
        <v>0</v>
      </c>
      <c r="BD523" s="229">
        <f t="shared" si="415"/>
        <v>0</v>
      </c>
      <c r="BE523" s="229">
        <f t="shared" si="415"/>
        <v>0</v>
      </c>
      <c r="BF523" s="229">
        <f t="shared" si="415"/>
        <v>0</v>
      </c>
      <c r="BG523" s="229">
        <f t="shared" si="415"/>
        <v>0</v>
      </c>
      <c r="BH523" s="229">
        <f t="shared" si="415"/>
        <v>0</v>
      </c>
      <c r="BI523" s="229">
        <f t="shared" si="415"/>
        <v>0</v>
      </c>
      <c r="BJ523" s="229">
        <f t="shared" si="415"/>
        <v>0</v>
      </c>
      <c r="BK523" s="229">
        <f t="shared" si="415"/>
        <v>0</v>
      </c>
      <c r="BL523" s="229">
        <f t="shared" si="415"/>
        <v>0</v>
      </c>
      <c r="BM523" s="229">
        <f t="shared" si="415"/>
        <v>0</v>
      </c>
      <c r="BN523" s="229">
        <f t="shared" si="415"/>
        <v>0</v>
      </c>
      <c r="BO523" s="229">
        <f t="shared" si="416"/>
        <v>0</v>
      </c>
      <c r="BP523" s="229">
        <f t="shared" si="416"/>
        <v>0</v>
      </c>
      <c r="BQ523" s="229">
        <f t="shared" si="416"/>
        <v>0</v>
      </c>
      <c r="BR523" s="229">
        <f t="shared" si="416"/>
        <v>0</v>
      </c>
      <c r="BS523" s="229">
        <f t="shared" si="416"/>
        <v>0</v>
      </c>
      <c r="BT523" s="229">
        <f t="shared" si="416"/>
        <v>0</v>
      </c>
      <c r="BU523" s="229">
        <f t="shared" si="416"/>
        <v>0</v>
      </c>
      <c r="BV523" s="229">
        <f t="shared" si="416"/>
        <v>0</v>
      </c>
      <c r="BW523" s="229">
        <f t="shared" si="416"/>
        <v>0</v>
      </c>
      <c r="BX523" s="229">
        <f t="shared" si="416"/>
        <v>0</v>
      </c>
      <c r="BY523" s="229">
        <f t="shared" si="416"/>
        <v>0</v>
      </c>
      <c r="BZ523" s="229">
        <f t="shared" si="416"/>
        <v>0</v>
      </c>
    </row>
    <row r="524" spans="1:78" x14ac:dyDescent="0.2">
      <c r="A524" s="7" t="str">
        <f t="shared" si="406"/>
        <v>Roll-in 10</v>
      </c>
      <c r="B524" s="7">
        <f t="shared" si="389"/>
        <v>2023</v>
      </c>
      <c r="C524" s="7">
        <f t="shared" si="394"/>
        <v>57</v>
      </c>
      <c r="D524" s="165">
        <f t="shared" si="407"/>
        <v>45199</v>
      </c>
      <c r="E524" s="68">
        <f>BonusDep!C62*BonusDep!D62</f>
        <v>0</v>
      </c>
      <c r="F524" s="77"/>
      <c r="G524" s="229">
        <f t="shared" si="417"/>
        <v>0</v>
      </c>
      <c r="H524" s="229">
        <f t="shared" si="417"/>
        <v>0</v>
      </c>
      <c r="I524" s="229">
        <f t="shared" si="417"/>
        <v>0</v>
      </c>
      <c r="J524" s="229">
        <f t="shared" si="417"/>
        <v>0</v>
      </c>
      <c r="K524" s="229">
        <f t="shared" si="417"/>
        <v>0</v>
      </c>
      <c r="L524" s="229">
        <f t="shared" si="417"/>
        <v>0</v>
      </c>
      <c r="M524" s="229">
        <f t="shared" si="417"/>
        <v>0</v>
      </c>
      <c r="N524" s="229">
        <f t="shared" si="417"/>
        <v>0</v>
      </c>
      <c r="O524" s="229">
        <f t="shared" si="417"/>
        <v>0</v>
      </c>
      <c r="P524" s="229">
        <f t="shared" si="417"/>
        <v>0</v>
      </c>
      <c r="Q524" s="229">
        <f t="shared" si="417"/>
        <v>0</v>
      </c>
      <c r="R524" s="229">
        <f t="shared" si="417"/>
        <v>0</v>
      </c>
      <c r="S524" s="229">
        <f t="shared" si="417"/>
        <v>0</v>
      </c>
      <c r="T524" s="229">
        <f t="shared" si="417"/>
        <v>0</v>
      </c>
      <c r="U524" s="229">
        <f t="shared" si="417"/>
        <v>0</v>
      </c>
      <c r="V524" s="229">
        <f t="shared" si="417"/>
        <v>0</v>
      </c>
      <c r="W524" s="229">
        <f t="shared" si="415"/>
        <v>0</v>
      </c>
      <c r="X524" s="229">
        <f t="shared" si="415"/>
        <v>0</v>
      </c>
      <c r="Y524" s="229">
        <f t="shared" si="415"/>
        <v>0</v>
      </c>
      <c r="Z524" s="229">
        <f t="shared" si="415"/>
        <v>0</v>
      </c>
      <c r="AA524" s="229">
        <f t="shared" si="415"/>
        <v>0</v>
      </c>
      <c r="AB524" s="229">
        <f t="shared" si="415"/>
        <v>0</v>
      </c>
      <c r="AC524" s="229">
        <f t="shared" si="415"/>
        <v>0</v>
      </c>
      <c r="AD524" s="229">
        <f t="shared" si="415"/>
        <v>0</v>
      </c>
      <c r="AE524" s="229">
        <f t="shared" si="415"/>
        <v>0</v>
      </c>
      <c r="AF524" s="229">
        <f t="shared" si="415"/>
        <v>0</v>
      </c>
      <c r="AG524" s="229">
        <f t="shared" si="415"/>
        <v>0</v>
      </c>
      <c r="AH524" s="229">
        <f t="shared" si="415"/>
        <v>0</v>
      </c>
      <c r="AI524" s="229">
        <f t="shared" si="415"/>
        <v>0</v>
      </c>
      <c r="AJ524" s="229">
        <f t="shared" si="415"/>
        <v>0</v>
      </c>
      <c r="AK524" s="229">
        <f t="shared" si="415"/>
        <v>0</v>
      </c>
      <c r="AL524" s="229">
        <f t="shared" si="415"/>
        <v>0</v>
      </c>
      <c r="AM524" s="229">
        <f t="shared" si="415"/>
        <v>0</v>
      </c>
      <c r="AN524" s="229">
        <f t="shared" si="415"/>
        <v>0</v>
      </c>
      <c r="AO524" s="229">
        <f t="shared" si="415"/>
        <v>0</v>
      </c>
      <c r="AP524" s="229">
        <f t="shared" si="415"/>
        <v>0</v>
      </c>
      <c r="AQ524" s="229">
        <f t="shared" si="415"/>
        <v>0</v>
      </c>
      <c r="AR524" s="229">
        <f t="shared" si="415"/>
        <v>0</v>
      </c>
      <c r="AS524" s="229">
        <f t="shared" si="415"/>
        <v>0</v>
      </c>
      <c r="AT524" s="229">
        <f t="shared" si="415"/>
        <v>0</v>
      </c>
      <c r="AU524" s="229">
        <f t="shared" si="415"/>
        <v>0</v>
      </c>
      <c r="AV524" s="229">
        <f t="shared" si="415"/>
        <v>0</v>
      </c>
      <c r="AW524" s="229">
        <f t="shared" si="415"/>
        <v>0</v>
      </c>
      <c r="AX524" s="229">
        <f t="shared" si="415"/>
        <v>0</v>
      </c>
      <c r="AY524" s="229">
        <f t="shared" si="415"/>
        <v>0</v>
      </c>
      <c r="AZ524" s="229">
        <f t="shared" si="415"/>
        <v>0</v>
      </c>
      <c r="BA524" s="229">
        <f t="shared" si="415"/>
        <v>0</v>
      </c>
      <c r="BB524" s="229">
        <f t="shared" si="415"/>
        <v>0</v>
      </c>
      <c r="BC524" s="229">
        <f t="shared" si="415"/>
        <v>0</v>
      </c>
      <c r="BD524" s="229">
        <f t="shared" si="415"/>
        <v>0</v>
      </c>
      <c r="BE524" s="229">
        <f t="shared" si="415"/>
        <v>0</v>
      </c>
      <c r="BF524" s="229">
        <f t="shared" si="415"/>
        <v>0</v>
      </c>
      <c r="BG524" s="229">
        <f t="shared" si="415"/>
        <v>0</v>
      </c>
      <c r="BH524" s="229">
        <f t="shared" si="415"/>
        <v>0</v>
      </c>
      <c r="BI524" s="229">
        <f t="shared" si="415"/>
        <v>0</v>
      </c>
      <c r="BJ524" s="229">
        <f t="shared" si="415"/>
        <v>0</v>
      </c>
      <c r="BK524" s="229">
        <f t="shared" si="415"/>
        <v>0</v>
      </c>
      <c r="BL524" s="229">
        <f t="shared" si="415"/>
        <v>0</v>
      </c>
      <c r="BM524" s="229">
        <f t="shared" si="415"/>
        <v>0</v>
      </c>
      <c r="BN524" s="229">
        <f t="shared" si="415"/>
        <v>0</v>
      </c>
      <c r="BO524" s="229">
        <f t="shared" si="416"/>
        <v>0</v>
      </c>
      <c r="BP524" s="229">
        <f t="shared" si="416"/>
        <v>0</v>
      </c>
      <c r="BQ524" s="229">
        <f t="shared" si="416"/>
        <v>0</v>
      </c>
      <c r="BR524" s="229">
        <f t="shared" si="416"/>
        <v>0</v>
      </c>
      <c r="BS524" s="229">
        <f t="shared" si="416"/>
        <v>0</v>
      </c>
      <c r="BT524" s="229">
        <f t="shared" si="416"/>
        <v>0</v>
      </c>
      <c r="BU524" s="229">
        <f t="shared" si="416"/>
        <v>0</v>
      </c>
      <c r="BV524" s="229">
        <f t="shared" si="416"/>
        <v>0</v>
      </c>
      <c r="BW524" s="229">
        <f t="shared" si="416"/>
        <v>0</v>
      </c>
      <c r="BX524" s="229">
        <f t="shared" si="416"/>
        <v>0</v>
      </c>
      <c r="BY524" s="229">
        <f t="shared" si="416"/>
        <v>0</v>
      </c>
      <c r="BZ524" s="229">
        <f t="shared" si="416"/>
        <v>0</v>
      </c>
    </row>
    <row r="525" spans="1:78" x14ac:dyDescent="0.2">
      <c r="A525" s="7" t="str">
        <f t="shared" si="406"/>
        <v>Roll-in 10</v>
      </c>
      <c r="B525" s="7">
        <f t="shared" si="389"/>
        <v>2023</v>
      </c>
      <c r="C525" s="7">
        <f t="shared" si="394"/>
        <v>58</v>
      </c>
      <c r="D525" s="165">
        <f t="shared" si="407"/>
        <v>45230</v>
      </c>
      <c r="E525" s="68">
        <f>BonusDep!C63*BonusDep!D63</f>
        <v>0</v>
      </c>
      <c r="F525" s="77"/>
      <c r="G525" s="229">
        <f t="shared" si="417"/>
        <v>0</v>
      </c>
      <c r="H525" s="229">
        <f t="shared" si="417"/>
        <v>0</v>
      </c>
      <c r="I525" s="229">
        <f t="shared" si="417"/>
        <v>0</v>
      </c>
      <c r="J525" s="229">
        <f t="shared" si="417"/>
        <v>0</v>
      </c>
      <c r="K525" s="229">
        <f t="shared" si="417"/>
        <v>0</v>
      </c>
      <c r="L525" s="229">
        <f t="shared" si="417"/>
        <v>0</v>
      </c>
      <c r="M525" s="229">
        <f t="shared" si="417"/>
        <v>0</v>
      </c>
      <c r="N525" s="229">
        <f t="shared" si="417"/>
        <v>0</v>
      </c>
      <c r="O525" s="229">
        <f t="shared" si="417"/>
        <v>0</v>
      </c>
      <c r="P525" s="229">
        <f t="shared" si="417"/>
        <v>0</v>
      </c>
      <c r="Q525" s="229">
        <f t="shared" si="417"/>
        <v>0</v>
      </c>
      <c r="R525" s="229">
        <f t="shared" si="417"/>
        <v>0</v>
      </c>
      <c r="S525" s="229">
        <f t="shared" si="417"/>
        <v>0</v>
      </c>
      <c r="T525" s="229">
        <f t="shared" si="417"/>
        <v>0</v>
      </c>
      <c r="U525" s="229">
        <f t="shared" si="417"/>
        <v>0</v>
      </c>
      <c r="V525" s="229">
        <f t="shared" si="417"/>
        <v>0</v>
      </c>
      <c r="W525" s="229">
        <f t="shared" si="415"/>
        <v>0</v>
      </c>
      <c r="X525" s="229">
        <f t="shared" si="415"/>
        <v>0</v>
      </c>
      <c r="Y525" s="229">
        <f t="shared" si="415"/>
        <v>0</v>
      </c>
      <c r="Z525" s="229">
        <f t="shared" si="415"/>
        <v>0</v>
      </c>
      <c r="AA525" s="229">
        <f t="shared" si="415"/>
        <v>0</v>
      </c>
      <c r="AB525" s="229">
        <f t="shared" si="415"/>
        <v>0</v>
      </c>
      <c r="AC525" s="229">
        <f t="shared" si="415"/>
        <v>0</v>
      </c>
      <c r="AD525" s="229">
        <f t="shared" si="415"/>
        <v>0</v>
      </c>
      <c r="AE525" s="229">
        <f t="shared" si="415"/>
        <v>0</v>
      </c>
      <c r="AF525" s="229">
        <f t="shared" si="415"/>
        <v>0</v>
      </c>
      <c r="AG525" s="229">
        <f t="shared" si="415"/>
        <v>0</v>
      </c>
      <c r="AH525" s="229">
        <f t="shared" si="415"/>
        <v>0</v>
      </c>
      <c r="AI525" s="229">
        <f t="shared" si="415"/>
        <v>0</v>
      </c>
      <c r="AJ525" s="229">
        <f t="shared" si="415"/>
        <v>0</v>
      </c>
      <c r="AK525" s="229">
        <f t="shared" si="415"/>
        <v>0</v>
      </c>
      <c r="AL525" s="229">
        <f t="shared" si="415"/>
        <v>0</v>
      </c>
      <c r="AM525" s="229">
        <f t="shared" si="415"/>
        <v>0</v>
      </c>
      <c r="AN525" s="229">
        <f t="shared" si="415"/>
        <v>0</v>
      </c>
      <c r="AO525" s="229">
        <f t="shared" si="415"/>
        <v>0</v>
      </c>
      <c r="AP525" s="229">
        <f t="shared" si="415"/>
        <v>0</v>
      </c>
      <c r="AQ525" s="229">
        <f t="shared" si="415"/>
        <v>0</v>
      </c>
      <c r="AR525" s="229">
        <f t="shared" si="415"/>
        <v>0</v>
      </c>
      <c r="AS525" s="229">
        <f t="shared" si="415"/>
        <v>0</v>
      </c>
      <c r="AT525" s="229">
        <f t="shared" si="415"/>
        <v>0</v>
      </c>
      <c r="AU525" s="229">
        <f t="shared" si="415"/>
        <v>0</v>
      </c>
      <c r="AV525" s="229">
        <f t="shared" si="415"/>
        <v>0</v>
      </c>
      <c r="AW525" s="229">
        <f t="shared" si="415"/>
        <v>0</v>
      </c>
      <c r="AX525" s="229">
        <f t="shared" si="415"/>
        <v>0</v>
      </c>
      <c r="AY525" s="229">
        <f t="shared" si="415"/>
        <v>0</v>
      </c>
      <c r="AZ525" s="229">
        <f t="shared" si="415"/>
        <v>0</v>
      </c>
      <c r="BA525" s="229">
        <f t="shared" si="415"/>
        <v>0</v>
      </c>
      <c r="BB525" s="229">
        <f t="shared" si="415"/>
        <v>0</v>
      </c>
      <c r="BC525" s="229">
        <f t="shared" si="415"/>
        <v>0</v>
      </c>
      <c r="BD525" s="229">
        <f t="shared" si="415"/>
        <v>0</v>
      </c>
      <c r="BE525" s="229">
        <f t="shared" si="415"/>
        <v>0</v>
      </c>
      <c r="BF525" s="229">
        <f t="shared" si="415"/>
        <v>0</v>
      </c>
      <c r="BG525" s="229">
        <f t="shared" si="415"/>
        <v>0</v>
      </c>
      <c r="BH525" s="229">
        <f t="shared" si="415"/>
        <v>0</v>
      </c>
      <c r="BI525" s="229">
        <f t="shared" si="415"/>
        <v>0</v>
      </c>
      <c r="BJ525" s="229">
        <f t="shared" si="415"/>
        <v>0</v>
      </c>
      <c r="BK525" s="229">
        <f t="shared" si="415"/>
        <v>0</v>
      </c>
      <c r="BL525" s="229">
        <f t="shared" si="415"/>
        <v>0</v>
      </c>
      <c r="BM525" s="229">
        <f t="shared" si="415"/>
        <v>0</v>
      </c>
      <c r="BN525" s="229">
        <f t="shared" si="415"/>
        <v>0</v>
      </c>
      <c r="BO525" s="229">
        <f t="shared" si="416"/>
        <v>0</v>
      </c>
      <c r="BP525" s="229">
        <f t="shared" si="416"/>
        <v>0</v>
      </c>
      <c r="BQ525" s="229">
        <f t="shared" si="416"/>
        <v>0</v>
      </c>
      <c r="BR525" s="229">
        <f t="shared" si="416"/>
        <v>0</v>
      </c>
      <c r="BS525" s="229">
        <f t="shared" si="416"/>
        <v>0</v>
      </c>
      <c r="BT525" s="229">
        <f t="shared" si="416"/>
        <v>0</v>
      </c>
      <c r="BU525" s="229">
        <f t="shared" si="416"/>
        <v>0</v>
      </c>
      <c r="BV525" s="229">
        <f t="shared" si="416"/>
        <v>0</v>
      </c>
      <c r="BW525" s="229">
        <f t="shared" si="416"/>
        <v>0</v>
      </c>
      <c r="BX525" s="229">
        <f t="shared" si="416"/>
        <v>0</v>
      </c>
      <c r="BY525" s="229">
        <f t="shared" si="416"/>
        <v>0</v>
      </c>
      <c r="BZ525" s="229">
        <f t="shared" si="416"/>
        <v>0</v>
      </c>
    </row>
    <row r="526" spans="1:78" x14ac:dyDescent="0.2">
      <c r="A526" s="7" t="str">
        <f t="shared" si="406"/>
        <v>Roll-in 10</v>
      </c>
      <c r="B526" s="7">
        <f t="shared" si="389"/>
        <v>2023</v>
      </c>
      <c r="C526" s="7">
        <f t="shared" si="394"/>
        <v>59</v>
      </c>
      <c r="D526" s="165">
        <f t="shared" si="407"/>
        <v>45260</v>
      </c>
      <c r="E526" s="68">
        <f>BonusDep!C64*BonusDep!D64</f>
        <v>0</v>
      </c>
      <c r="F526" s="77"/>
      <c r="G526" s="229">
        <f t="shared" si="417"/>
        <v>0</v>
      </c>
      <c r="H526" s="229">
        <f t="shared" si="417"/>
        <v>0</v>
      </c>
      <c r="I526" s="229">
        <f t="shared" si="417"/>
        <v>0</v>
      </c>
      <c r="J526" s="229">
        <f t="shared" si="417"/>
        <v>0</v>
      </c>
      <c r="K526" s="229">
        <f t="shared" si="417"/>
        <v>0</v>
      </c>
      <c r="L526" s="229">
        <f t="shared" si="417"/>
        <v>0</v>
      </c>
      <c r="M526" s="229">
        <f t="shared" si="417"/>
        <v>0</v>
      </c>
      <c r="N526" s="229">
        <f t="shared" si="417"/>
        <v>0</v>
      </c>
      <c r="O526" s="229">
        <f t="shared" si="417"/>
        <v>0</v>
      </c>
      <c r="P526" s="229">
        <f t="shared" si="417"/>
        <v>0</v>
      </c>
      <c r="Q526" s="229">
        <f t="shared" si="417"/>
        <v>0</v>
      </c>
      <c r="R526" s="229">
        <f t="shared" si="417"/>
        <v>0</v>
      </c>
      <c r="S526" s="229">
        <f t="shared" si="417"/>
        <v>0</v>
      </c>
      <c r="T526" s="229">
        <f t="shared" si="417"/>
        <v>0</v>
      </c>
      <c r="U526" s="229">
        <f t="shared" si="417"/>
        <v>0</v>
      </c>
      <c r="V526" s="229">
        <f t="shared" si="417"/>
        <v>0</v>
      </c>
      <c r="W526" s="229">
        <f t="shared" si="415"/>
        <v>0</v>
      </c>
      <c r="X526" s="229">
        <f t="shared" si="415"/>
        <v>0</v>
      </c>
      <c r="Y526" s="229">
        <f t="shared" si="415"/>
        <v>0</v>
      </c>
      <c r="Z526" s="229">
        <f t="shared" si="415"/>
        <v>0</v>
      </c>
      <c r="AA526" s="229">
        <f t="shared" si="415"/>
        <v>0</v>
      </c>
      <c r="AB526" s="229">
        <f t="shared" si="415"/>
        <v>0</v>
      </c>
      <c r="AC526" s="229">
        <f t="shared" si="415"/>
        <v>0</v>
      </c>
      <c r="AD526" s="229">
        <f t="shared" si="415"/>
        <v>0</v>
      </c>
      <c r="AE526" s="229">
        <f t="shared" si="415"/>
        <v>0</v>
      </c>
      <c r="AF526" s="229">
        <f t="shared" si="415"/>
        <v>0</v>
      </c>
      <c r="AG526" s="229">
        <f t="shared" si="415"/>
        <v>0</v>
      </c>
      <c r="AH526" s="229">
        <f t="shared" ref="AH526:BZ539" si="418">IF(AND(AH$7=$B526,AH$9&gt;=$D526),$E526/(13-MONTH($D526)),0)</f>
        <v>0</v>
      </c>
      <c r="AI526" s="229">
        <f t="shared" si="418"/>
        <v>0</v>
      </c>
      <c r="AJ526" s="229">
        <f t="shared" si="418"/>
        <v>0</v>
      </c>
      <c r="AK526" s="229">
        <f t="shared" si="418"/>
        <v>0</v>
      </c>
      <c r="AL526" s="229">
        <f t="shared" si="418"/>
        <v>0</v>
      </c>
      <c r="AM526" s="229">
        <f t="shared" si="418"/>
        <v>0</v>
      </c>
      <c r="AN526" s="229">
        <f t="shared" si="418"/>
        <v>0</v>
      </c>
      <c r="AO526" s="229">
        <f t="shared" si="418"/>
        <v>0</v>
      </c>
      <c r="AP526" s="229">
        <f t="shared" si="418"/>
        <v>0</v>
      </c>
      <c r="AQ526" s="229">
        <f t="shared" si="418"/>
        <v>0</v>
      </c>
      <c r="AR526" s="229">
        <f t="shared" si="418"/>
        <v>0</v>
      </c>
      <c r="AS526" s="229">
        <f t="shared" si="418"/>
        <v>0</v>
      </c>
      <c r="AT526" s="229">
        <f t="shared" si="418"/>
        <v>0</v>
      </c>
      <c r="AU526" s="229">
        <f t="shared" si="418"/>
        <v>0</v>
      </c>
      <c r="AV526" s="229">
        <f t="shared" si="418"/>
        <v>0</v>
      </c>
      <c r="AW526" s="229">
        <f t="shared" si="418"/>
        <v>0</v>
      </c>
      <c r="AX526" s="229">
        <f t="shared" si="418"/>
        <v>0</v>
      </c>
      <c r="AY526" s="229">
        <f t="shared" si="418"/>
        <v>0</v>
      </c>
      <c r="AZ526" s="229">
        <f t="shared" si="418"/>
        <v>0</v>
      </c>
      <c r="BA526" s="229">
        <f t="shared" si="418"/>
        <v>0</v>
      </c>
      <c r="BB526" s="229">
        <f t="shared" si="418"/>
        <v>0</v>
      </c>
      <c r="BC526" s="229">
        <f t="shared" si="418"/>
        <v>0</v>
      </c>
      <c r="BD526" s="229">
        <f t="shared" si="418"/>
        <v>0</v>
      </c>
      <c r="BE526" s="229">
        <f t="shared" si="418"/>
        <v>0</v>
      </c>
      <c r="BF526" s="229">
        <f t="shared" si="418"/>
        <v>0</v>
      </c>
      <c r="BG526" s="229">
        <f t="shared" si="418"/>
        <v>0</v>
      </c>
      <c r="BH526" s="229">
        <f t="shared" si="418"/>
        <v>0</v>
      </c>
      <c r="BI526" s="229">
        <f t="shared" si="418"/>
        <v>0</v>
      </c>
      <c r="BJ526" s="229">
        <f t="shared" si="418"/>
        <v>0</v>
      </c>
      <c r="BK526" s="229">
        <f t="shared" si="418"/>
        <v>0</v>
      </c>
      <c r="BL526" s="229">
        <f t="shared" si="418"/>
        <v>0</v>
      </c>
      <c r="BM526" s="229">
        <f t="shared" si="418"/>
        <v>0</v>
      </c>
      <c r="BN526" s="229">
        <f t="shared" si="418"/>
        <v>0</v>
      </c>
      <c r="BO526" s="229">
        <f t="shared" si="418"/>
        <v>0</v>
      </c>
      <c r="BP526" s="229">
        <f t="shared" si="418"/>
        <v>0</v>
      </c>
      <c r="BQ526" s="229">
        <f t="shared" si="418"/>
        <v>0</v>
      </c>
      <c r="BR526" s="229">
        <f t="shared" si="418"/>
        <v>0</v>
      </c>
      <c r="BS526" s="229">
        <f t="shared" si="418"/>
        <v>0</v>
      </c>
      <c r="BT526" s="229">
        <f t="shared" si="418"/>
        <v>0</v>
      </c>
      <c r="BU526" s="229">
        <f t="shared" si="418"/>
        <v>0</v>
      </c>
      <c r="BV526" s="229">
        <f t="shared" si="418"/>
        <v>0</v>
      </c>
      <c r="BW526" s="229">
        <f t="shared" si="418"/>
        <v>0</v>
      </c>
      <c r="BX526" s="229">
        <f t="shared" si="418"/>
        <v>0</v>
      </c>
      <c r="BY526" s="229">
        <f t="shared" si="418"/>
        <v>0</v>
      </c>
      <c r="BZ526" s="229">
        <f t="shared" si="418"/>
        <v>0</v>
      </c>
    </row>
    <row r="527" spans="1:78" x14ac:dyDescent="0.2">
      <c r="A527" s="7" t="str">
        <f t="shared" si="406"/>
        <v>Roll-in 10</v>
      </c>
      <c r="B527" s="7">
        <f>YEAR(D527)</f>
        <v>2023</v>
      </c>
      <c r="C527" s="7">
        <f t="shared" si="394"/>
        <v>60</v>
      </c>
      <c r="D527" s="165">
        <f t="shared" si="407"/>
        <v>45291</v>
      </c>
      <c r="E527" s="68">
        <f>BonusDep!C65*BonusDep!D65</f>
        <v>0</v>
      </c>
      <c r="F527" s="77"/>
      <c r="G527" s="229">
        <f t="shared" si="417"/>
        <v>0</v>
      </c>
      <c r="H527" s="229">
        <f t="shared" si="417"/>
        <v>0</v>
      </c>
      <c r="I527" s="229">
        <f t="shared" si="417"/>
        <v>0</v>
      </c>
      <c r="J527" s="229">
        <f t="shared" si="417"/>
        <v>0</v>
      </c>
      <c r="K527" s="229">
        <f t="shared" si="417"/>
        <v>0</v>
      </c>
      <c r="L527" s="229">
        <f t="shared" si="417"/>
        <v>0</v>
      </c>
      <c r="M527" s="229">
        <f t="shared" si="417"/>
        <v>0</v>
      </c>
      <c r="N527" s="229">
        <f t="shared" si="417"/>
        <v>0</v>
      </c>
      <c r="O527" s="229">
        <f t="shared" si="417"/>
        <v>0</v>
      </c>
      <c r="P527" s="229">
        <f t="shared" si="417"/>
        <v>0</v>
      </c>
      <c r="Q527" s="229">
        <f t="shared" si="417"/>
        <v>0</v>
      </c>
      <c r="R527" s="229">
        <f t="shared" si="417"/>
        <v>0</v>
      </c>
      <c r="S527" s="229">
        <f t="shared" si="417"/>
        <v>0</v>
      </c>
      <c r="T527" s="229">
        <f t="shared" si="417"/>
        <v>0</v>
      </c>
      <c r="U527" s="229">
        <f t="shared" si="417"/>
        <v>0</v>
      </c>
      <c r="V527" s="229">
        <f t="shared" si="417"/>
        <v>0</v>
      </c>
      <c r="W527" s="229">
        <f t="shared" ref="W527:BN532" si="419">IF(AND(W$7=$B527,W$9&gt;=$D527),$E527/(13-MONTH($D527)),0)</f>
        <v>0</v>
      </c>
      <c r="X527" s="229">
        <f t="shared" si="419"/>
        <v>0</v>
      </c>
      <c r="Y527" s="229">
        <f t="shared" si="419"/>
        <v>0</v>
      </c>
      <c r="Z527" s="229">
        <f t="shared" si="419"/>
        <v>0</v>
      </c>
      <c r="AA527" s="229">
        <f t="shared" si="419"/>
        <v>0</v>
      </c>
      <c r="AB527" s="229">
        <f t="shared" si="419"/>
        <v>0</v>
      </c>
      <c r="AC527" s="229">
        <f t="shared" si="419"/>
        <v>0</v>
      </c>
      <c r="AD527" s="229">
        <f t="shared" si="419"/>
        <v>0</v>
      </c>
      <c r="AE527" s="229">
        <f t="shared" si="419"/>
        <v>0</v>
      </c>
      <c r="AF527" s="229">
        <f t="shared" si="419"/>
        <v>0</v>
      </c>
      <c r="AG527" s="229">
        <f t="shared" si="419"/>
        <v>0</v>
      </c>
      <c r="AH527" s="229">
        <f t="shared" si="419"/>
        <v>0</v>
      </c>
      <c r="AI527" s="229">
        <f t="shared" si="419"/>
        <v>0</v>
      </c>
      <c r="AJ527" s="229">
        <f t="shared" si="419"/>
        <v>0</v>
      </c>
      <c r="AK527" s="229">
        <f t="shared" si="419"/>
        <v>0</v>
      </c>
      <c r="AL527" s="229">
        <f t="shared" si="419"/>
        <v>0</v>
      </c>
      <c r="AM527" s="229">
        <f t="shared" si="419"/>
        <v>0</v>
      </c>
      <c r="AN527" s="229">
        <f t="shared" si="419"/>
        <v>0</v>
      </c>
      <c r="AO527" s="229">
        <f t="shared" si="419"/>
        <v>0</v>
      </c>
      <c r="AP527" s="229">
        <f t="shared" si="419"/>
        <v>0</v>
      </c>
      <c r="AQ527" s="229">
        <f t="shared" si="419"/>
        <v>0</v>
      </c>
      <c r="AR527" s="229">
        <f t="shared" si="419"/>
        <v>0</v>
      </c>
      <c r="AS527" s="229">
        <f t="shared" si="419"/>
        <v>0</v>
      </c>
      <c r="AT527" s="229">
        <f t="shared" si="419"/>
        <v>0</v>
      </c>
      <c r="AU527" s="229">
        <f t="shared" si="419"/>
        <v>0</v>
      </c>
      <c r="AV527" s="229">
        <f t="shared" si="419"/>
        <v>0</v>
      </c>
      <c r="AW527" s="229">
        <f t="shared" si="419"/>
        <v>0</v>
      </c>
      <c r="AX527" s="229">
        <f t="shared" si="419"/>
        <v>0</v>
      </c>
      <c r="AY527" s="229">
        <f t="shared" si="419"/>
        <v>0</v>
      </c>
      <c r="AZ527" s="229">
        <f t="shared" si="419"/>
        <v>0</v>
      </c>
      <c r="BA527" s="229">
        <f t="shared" si="419"/>
        <v>0</v>
      </c>
      <c r="BB527" s="229">
        <f t="shared" si="419"/>
        <v>0</v>
      </c>
      <c r="BC527" s="229">
        <f t="shared" si="419"/>
        <v>0</v>
      </c>
      <c r="BD527" s="229">
        <f t="shared" si="419"/>
        <v>0</v>
      </c>
      <c r="BE527" s="229">
        <f t="shared" si="419"/>
        <v>0</v>
      </c>
      <c r="BF527" s="229">
        <f t="shared" si="419"/>
        <v>0</v>
      </c>
      <c r="BG527" s="229">
        <f t="shared" si="419"/>
        <v>0</v>
      </c>
      <c r="BH527" s="229">
        <f t="shared" si="419"/>
        <v>0</v>
      </c>
      <c r="BI527" s="229">
        <f t="shared" si="419"/>
        <v>0</v>
      </c>
      <c r="BJ527" s="229">
        <f t="shared" si="419"/>
        <v>0</v>
      </c>
      <c r="BK527" s="229">
        <f t="shared" si="419"/>
        <v>0</v>
      </c>
      <c r="BL527" s="229">
        <f t="shared" si="419"/>
        <v>0</v>
      </c>
      <c r="BM527" s="229">
        <f t="shared" si="419"/>
        <v>0</v>
      </c>
      <c r="BN527" s="229">
        <f t="shared" si="419"/>
        <v>0</v>
      </c>
      <c r="BO527" s="229">
        <f t="shared" si="418"/>
        <v>0</v>
      </c>
      <c r="BP527" s="229">
        <f t="shared" si="418"/>
        <v>0</v>
      </c>
      <c r="BQ527" s="229">
        <f t="shared" si="418"/>
        <v>0</v>
      </c>
      <c r="BR527" s="229">
        <f t="shared" si="418"/>
        <v>0</v>
      </c>
      <c r="BS527" s="229">
        <f t="shared" si="418"/>
        <v>0</v>
      </c>
      <c r="BT527" s="229">
        <f t="shared" si="418"/>
        <v>0</v>
      </c>
      <c r="BU527" s="229">
        <f t="shared" si="418"/>
        <v>0</v>
      </c>
      <c r="BV527" s="229">
        <f t="shared" si="418"/>
        <v>0</v>
      </c>
      <c r="BW527" s="229">
        <f t="shared" si="418"/>
        <v>0</v>
      </c>
      <c r="BX527" s="229">
        <f t="shared" si="418"/>
        <v>0</v>
      </c>
      <c r="BY527" s="229">
        <f t="shared" si="418"/>
        <v>0</v>
      </c>
      <c r="BZ527" s="229">
        <f t="shared" si="418"/>
        <v>0</v>
      </c>
    </row>
    <row r="528" spans="1:78" x14ac:dyDescent="0.2">
      <c r="A528" s="7" t="str">
        <f t="shared" ref="A528:A539" si="420">A147</f>
        <v>Roll-in 10</v>
      </c>
      <c r="B528" s="7">
        <f t="shared" ref="B528:B539" si="421">YEAR(D528)</f>
        <v>2024</v>
      </c>
      <c r="C528" s="7">
        <f t="shared" si="394"/>
        <v>61</v>
      </c>
      <c r="D528" s="165">
        <f t="shared" ref="D528:D539" si="422">D147</f>
        <v>45322</v>
      </c>
      <c r="E528" s="68">
        <f>BonusDep!C66*BonusDep!D66</f>
        <v>0</v>
      </c>
      <c r="F528" s="77"/>
      <c r="G528" s="229">
        <f t="shared" si="417"/>
        <v>0</v>
      </c>
      <c r="H528" s="229">
        <f t="shared" si="417"/>
        <v>0</v>
      </c>
      <c r="I528" s="229">
        <f t="shared" si="417"/>
        <v>0</v>
      </c>
      <c r="J528" s="229">
        <f t="shared" si="417"/>
        <v>0</v>
      </c>
      <c r="K528" s="229">
        <f t="shared" si="417"/>
        <v>0</v>
      </c>
      <c r="L528" s="229">
        <f t="shared" si="417"/>
        <v>0</v>
      </c>
      <c r="M528" s="229">
        <f t="shared" si="417"/>
        <v>0</v>
      </c>
      <c r="N528" s="229">
        <f t="shared" si="417"/>
        <v>0</v>
      </c>
      <c r="O528" s="229">
        <f t="shared" si="417"/>
        <v>0</v>
      </c>
      <c r="P528" s="229">
        <f t="shared" si="417"/>
        <v>0</v>
      </c>
      <c r="Q528" s="229">
        <f t="shared" si="417"/>
        <v>0</v>
      </c>
      <c r="R528" s="229">
        <f t="shared" si="417"/>
        <v>0</v>
      </c>
      <c r="S528" s="229">
        <f t="shared" si="417"/>
        <v>0</v>
      </c>
      <c r="T528" s="229">
        <f t="shared" si="417"/>
        <v>0</v>
      </c>
      <c r="U528" s="229">
        <f t="shared" si="417"/>
        <v>0</v>
      </c>
      <c r="V528" s="229">
        <f t="shared" si="417"/>
        <v>0</v>
      </c>
      <c r="W528" s="229">
        <f t="shared" si="419"/>
        <v>0</v>
      </c>
      <c r="X528" s="229">
        <f t="shared" si="419"/>
        <v>0</v>
      </c>
      <c r="Y528" s="229">
        <f t="shared" si="419"/>
        <v>0</v>
      </c>
      <c r="Z528" s="229">
        <f t="shared" si="419"/>
        <v>0</v>
      </c>
      <c r="AA528" s="229">
        <f t="shared" si="419"/>
        <v>0</v>
      </c>
      <c r="AB528" s="229">
        <f t="shared" si="419"/>
        <v>0</v>
      </c>
      <c r="AC528" s="229">
        <f t="shared" si="419"/>
        <v>0</v>
      </c>
      <c r="AD528" s="229">
        <f t="shared" si="419"/>
        <v>0</v>
      </c>
      <c r="AE528" s="229">
        <f t="shared" si="419"/>
        <v>0</v>
      </c>
      <c r="AF528" s="229">
        <f t="shared" si="419"/>
        <v>0</v>
      </c>
      <c r="AG528" s="229">
        <f t="shared" si="419"/>
        <v>0</v>
      </c>
      <c r="AH528" s="229">
        <f t="shared" si="419"/>
        <v>0</v>
      </c>
      <c r="AI528" s="229">
        <f t="shared" si="419"/>
        <v>0</v>
      </c>
      <c r="AJ528" s="229">
        <f t="shared" si="419"/>
        <v>0</v>
      </c>
      <c r="AK528" s="229">
        <f t="shared" si="419"/>
        <v>0</v>
      </c>
      <c r="AL528" s="229">
        <f t="shared" si="419"/>
        <v>0</v>
      </c>
      <c r="AM528" s="229">
        <f t="shared" si="419"/>
        <v>0</v>
      </c>
      <c r="AN528" s="229">
        <f t="shared" si="419"/>
        <v>0</v>
      </c>
      <c r="AO528" s="229">
        <f t="shared" si="419"/>
        <v>0</v>
      </c>
      <c r="AP528" s="229">
        <f t="shared" si="419"/>
        <v>0</v>
      </c>
      <c r="AQ528" s="229">
        <f t="shared" si="419"/>
        <v>0</v>
      </c>
      <c r="AR528" s="229">
        <f t="shared" si="419"/>
        <v>0</v>
      </c>
      <c r="AS528" s="229">
        <f t="shared" si="419"/>
        <v>0</v>
      </c>
      <c r="AT528" s="229">
        <f t="shared" si="419"/>
        <v>0</v>
      </c>
      <c r="AU528" s="229">
        <f t="shared" si="419"/>
        <v>0</v>
      </c>
      <c r="AV528" s="229">
        <f t="shared" si="419"/>
        <v>0</v>
      </c>
      <c r="AW528" s="229">
        <f t="shared" si="419"/>
        <v>0</v>
      </c>
      <c r="AX528" s="229">
        <f t="shared" si="419"/>
        <v>0</v>
      </c>
      <c r="AY528" s="229">
        <f t="shared" si="419"/>
        <v>0</v>
      </c>
      <c r="AZ528" s="229">
        <f t="shared" si="419"/>
        <v>0</v>
      </c>
      <c r="BA528" s="229">
        <f t="shared" si="419"/>
        <v>0</v>
      </c>
      <c r="BB528" s="229">
        <f t="shared" si="419"/>
        <v>0</v>
      </c>
      <c r="BC528" s="229">
        <f t="shared" si="419"/>
        <v>0</v>
      </c>
      <c r="BD528" s="229">
        <f t="shared" si="419"/>
        <v>0</v>
      </c>
      <c r="BE528" s="229">
        <f t="shared" si="419"/>
        <v>0</v>
      </c>
      <c r="BF528" s="229">
        <f t="shared" si="419"/>
        <v>0</v>
      </c>
      <c r="BG528" s="229">
        <f t="shared" si="419"/>
        <v>0</v>
      </c>
      <c r="BH528" s="229">
        <f t="shared" si="419"/>
        <v>0</v>
      </c>
      <c r="BI528" s="229">
        <f t="shared" si="419"/>
        <v>0</v>
      </c>
      <c r="BJ528" s="229">
        <f t="shared" si="419"/>
        <v>0</v>
      </c>
      <c r="BK528" s="229">
        <f t="shared" si="419"/>
        <v>0</v>
      </c>
      <c r="BL528" s="229">
        <f t="shared" si="419"/>
        <v>0</v>
      </c>
      <c r="BM528" s="229">
        <f t="shared" si="419"/>
        <v>0</v>
      </c>
      <c r="BN528" s="229">
        <f t="shared" si="419"/>
        <v>0</v>
      </c>
      <c r="BO528" s="229">
        <f t="shared" si="418"/>
        <v>0</v>
      </c>
      <c r="BP528" s="229">
        <f t="shared" si="418"/>
        <v>0</v>
      </c>
      <c r="BQ528" s="229">
        <f t="shared" si="418"/>
        <v>0</v>
      </c>
      <c r="BR528" s="229">
        <f t="shared" si="418"/>
        <v>0</v>
      </c>
      <c r="BS528" s="229">
        <f t="shared" si="418"/>
        <v>0</v>
      </c>
      <c r="BT528" s="229">
        <f t="shared" si="418"/>
        <v>0</v>
      </c>
      <c r="BU528" s="229">
        <f t="shared" si="418"/>
        <v>0</v>
      </c>
      <c r="BV528" s="229">
        <f t="shared" si="418"/>
        <v>0</v>
      </c>
      <c r="BW528" s="229">
        <f t="shared" si="418"/>
        <v>0</v>
      </c>
      <c r="BX528" s="229">
        <f t="shared" si="418"/>
        <v>0</v>
      </c>
      <c r="BY528" s="229">
        <f t="shared" si="418"/>
        <v>0</v>
      </c>
      <c r="BZ528" s="229">
        <f t="shared" si="418"/>
        <v>0</v>
      </c>
    </row>
    <row r="529" spans="1:78" x14ac:dyDescent="0.2">
      <c r="A529" s="7" t="str">
        <f t="shared" si="420"/>
        <v>Roll-in 10</v>
      </c>
      <c r="B529" s="7">
        <f t="shared" si="421"/>
        <v>2024</v>
      </c>
      <c r="C529" s="7">
        <f t="shared" si="394"/>
        <v>62</v>
      </c>
      <c r="D529" s="165">
        <f t="shared" si="422"/>
        <v>45351</v>
      </c>
      <c r="E529" s="68">
        <f>BonusDep!C67*BonusDep!D67</f>
        <v>0</v>
      </c>
      <c r="F529" s="77"/>
      <c r="G529" s="229">
        <f t="shared" si="417"/>
        <v>0</v>
      </c>
      <c r="H529" s="229">
        <f t="shared" si="417"/>
        <v>0</v>
      </c>
      <c r="I529" s="229">
        <f t="shared" si="417"/>
        <v>0</v>
      </c>
      <c r="J529" s="229">
        <f t="shared" si="417"/>
        <v>0</v>
      </c>
      <c r="K529" s="229">
        <f t="shared" si="417"/>
        <v>0</v>
      </c>
      <c r="L529" s="229">
        <f t="shared" si="417"/>
        <v>0</v>
      </c>
      <c r="M529" s="229">
        <f t="shared" si="417"/>
        <v>0</v>
      </c>
      <c r="N529" s="229">
        <f t="shared" si="417"/>
        <v>0</v>
      </c>
      <c r="O529" s="229">
        <f t="shared" si="417"/>
        <v>0</v>
      </c>
      <c r="P529" s="229">
        <f t="shared" si="417"/>
        <v>0</v>
      </c>
      <c r="Q529" s="229">
        <f t="shared" si="417"/>
        <v>0</v>
      </c>
      <c r="R529" s="229">
        <f t="shared" si="417"/>
        <v>0</v>
      </c>
      <c r="S529" s="229">
        <f t="shared" si="417"/>
        <v>0</v>
      </c>
      <c r="T529" s="229">
        <f t="shared" si="417"/>
        <v>0</v>
      </c>
      <c r="U529" s="229">
        <f t="shared" si="417"/>
        <v>0</v>
      </c>
      <c r="V529" s="229">
        <f t="shared" si="417"/>
        <v>0</v>
      </c>
      <c r="W529" s="229">
        <f t="shared" si="419"/>
        <v>0</v>
      </c>
      <c r="X529" s="229">
        <f t="shared" si="419"/>
        <v>0</v>
      </c>
      <c r="Y529" s="229">
        <f t="shared" si="419"/>
        <v>0</v>
      </c>
      <c r="Z529" s="229">
        <f t="shared" si="419"/>
        <v>0</v>
      </c>
      <c r="AA529" s="229">
        <f t="shared" si="419"/>
        <v>0</v>
      </c>
      <c r="AB529" s="229">
        <f t="shared" si="419"/>
        <v>0</v>
      </c>
      <c r="AC529" s="229">
        <f t="shared" si="419"/>
        <v>0</v>
      </c>
      <c r="AD529" s="229">
        <f t="shared" si="419"/>
        <v>0</v>
      </c>
      <c r="AE529" s="229">
        <f t="shared" si="419"/>
        <v>0</v>
      </c>
      <c r="AF529" s="229">
        <f t="shared" si="419"/>
        <v>0</v>
      </c>
      <c r="AG529" s="229">
        <f t="shared" si="419"/>
        <v>0</v>
      </c>
      <c r="AH529" s="229">
        <f t="shared" si="419"/>
        <v>0</v>
      </c>
      <c r="AI529" s="229">
        <f t="shared" si="419"/>
        <v>0</v>
      </c>
      <c r="AJ529" s="229">
        <f t="shared" si="419"/>
        <v>0</v>
      </c>
      <c r="AK529" s="229">
        <f t="shared" si="419"/>
        <v>0</v>
      </c>
      <c r="AL529" s="229">
        <f t="shared" si="419"/>
        <v>0</v>
      </c>
      <c r="AM529" s="229">
        <f t="shared" si="419"/>
        <v>0</v>
      </c>
      <c r="AN529" s="229">
        <f t="shared" si="419"/>
        <v>0</v>
      </c>
      <c r="AO529" s="229">
        <f t="shared" si="419"/>
        <v>0</v>
      </c>
      <c r="AP529" s="229">
        <f t="shared" si="419"/>
        <v>0</v>
      </c>
      <c r="AQ529" s="229">
        <f t="shared" si="419"/>
        <v>0</v>
      </c>
      <c r="AR529" s="229">
        <f t="shared" si="419"/>
        <v>0</v>
      </c>
      <c r="AS529" s="229">
        <f t="shared" si="419"/>
        <v>0</v>
      </c>
      <c r="AT529" s="229">
        <f t="shared" si="419"/>
        <v>0</v>
      </c>
      <c r="AU529" s="229">
        <f t="shared" si="419"/>
        <v>0</v>
      </c>
      <c r="AV529" s="229">
        <f t="shared" si="419"/>
        <v>0</v>
      </c>
      <c r="AW529" s="229">
        <f t="shared" si="419"/>
        <v>0</v>
      </c>
      <c r="AX529" s="229">
        <f t="shared" si="419"/>
        <v>0</v>
      </c>
      <c r="AY529" s="229">
        <f t="shared" si="419"/>
        <v>0</v>
      </c>
      <c r="AZ529" s="229">
        <f t="shared" si="419"/>
        <v>0</v>
      </c>
      <c r="BA529" s="229">
        <f t="shared" si="419"/>
        <v>0</v>
      </c>
      <c r="BB529" s="229">
        <f t="shared" si="419"/>
        <v>0</v>
      </c>
      <c r="BC529" s="229">
        <f t="shared" si="419"/>
        <v>0</v>
      </c>
      <c r="BD529" s="229">
        <f t="shared" si="419"/>
        <v>0</v>
      </c>
      <c r="BE529" s="229">
        <f t="shared" si="419"/>
        <v>0</v>
      </c>
      <c r="BF529" s="229">
        <f t="shared" si="419"/>
        <v>0</v>
      </c>
      <c r="BG529" s="229">
        <f t="shared" si="419"/>
        <v>0</v>
      </c>
      <c r="BH529" s="229">
        <f t="shared" si="419"/>
        <v>0</v>
      </c>
      <c r="BI529" s="229">
        <f t="shared" si="419"/>
        <v>0</v>
      </c>
      <c r="BJ529" s="229">
        <f t="shared" si="419"/>
        <v>0</v>
      </c>
      <c r="BK529" s="229">
        <f t="shared" si="419"/>
        <v>0</v>
      </c>
      <c r="BL529" s="229">
        <f t="shared" si="419"/>
        <v>0</v>
      </c>
      <c r="BM529" s="229">
        <f t="shared" si="419"/>
        <v>0</v>
      </c>
      <c r="BN529" s="229">
        <f t="shared" si="419"/>
        <v>0</v>
      </c>
      <c r="BO529" s="229">
        <f t="shared" si="418"/>
        <v>0</v>
      </c>
      <c r="BP529" s="229">
        <f t="shared" si="418"/>
        <v>0</v>
      </c>
      <c r="BQ529" s="229">
        <f t="shared" si="418"/>
        <v>0</v>
      </c>
      <c r="BR529" s="229">
        <f t="shared" si="418"/>
        <v>0</v>
      </c>
      <c r="BS529" s="229">
        <f t="shared" si="418"/>
        <v>0</v>
      </c>
      <c r="BT529" s="229">
        <f t="shared" si="418"/>
        <v>0</v>
      </c>
      <c r="BU529" s="229">
        <f t="shared" si="418"/>
        <v>0</v>
      </c>
      <c r="BV529" s="229">
        <f t="shared" si="418"/>
        <v>0</v>
      </c>
      <c r="BW529" s="229">
        <f t="shared" si="418"/>
        <v>0</v>
      </c>
      <c r="BX529" s="229">
        <f t="shared" si="418"/>
        <v>0</v>
      </c>
      <c r="BY529" s="229">
        <f t="shared" si="418"/>
        <v>0</v>
      </c>
      <c r="BZ529" s="229">
        <f t="shared" si="418"/>
        <v>0</v>
      </c>
    </row>
    <row r="530" spans="1:78" x14ac:dyDescent="0.2">
      <c r="A530" s="7" t="str">
        <f t="shared" si="420"/>
        <v>Roll-in 10</v>
      </c>
      <c r="B530" s="7">
        <f t="shared" si="421"/>
        <v>2024</v>
      </c>
      <c r="C530" s="7">
        <f t="shared" si="394"/>
        <v>63</v>
      </c>
      <c r="D530" s="165">
        <f t="shared" si="422"/>
        <v>45382</v>
      </c>
      <c r="E530" s="68">
        <f>BonusDep!C68*BonusDep!D68</f>
        <v>0</v>
      </c>
      <c r="F530" s="77"/>
      <c r="G530" s="229">
        <f t="shared" si="417"/>
        <v>0</v>
      </c>
      <c r="H530" s="229">
        <f t="shared" si="417"/>
        <v>0</v>
      </c>
      <c r="I530" s="229">
        <f t="shared" si="417"/>
        <v>0</v>
      </c>
      <c r="J530" s="229">
        <f t="shared" si="417"/>
        <v>0</v>
      </c>
      <c r="K530" s="229">
        <f t="shared" si="417"/>
        <v>0</v>
      </c>
      <c r="L530" s="229">
        <f t="shared" si="417"/>
        <v>0</v>
      </c>
      <c r="M530" s="229">
        <f t="shared" si="417"/>
        <v>0</v>
      </c>
      <c r="N530" s="229">
        <f t="shared" si="417"/>
        <v>0</v>
      </c>
      <c r="O530" s="229">
        <f t="shared" si="417"/>
        <v>0</v>
      </c>
      <c r="P530" s="229">
        <f t="shared" si="417"/>
        <v>0</v>
      </c>
      <c r="Q530" s="229">
        <f t="shared" si="417"/>
        <v>0</v>
      </c>
      <c r="R530" s="229">
        <f t="shared" si="417"/>
        <v>0</v>
      </c>
      <c r="S530" s="229">
        <f t="shared" si="417"/>
        <v>0</v>
      </c>
      <c r="T530" s="229">
        <f t="shared" si="417"/>
        <v>0</v>
      </c>
      <c r="U530" s="229">
        <f t="shared" si="417"/>
        <v>0</v>
      </c>
      <c r="V530" s="229">
        <f t="shared" si="417"/>
        <v>0</v>
      </c>
      <c r="W530" s="229">
        <f t="shared" si="419"/>
        <v>0</v>
      </c>
      <c r="X530" s="229">
        <f t="shared" si="419"/>
        <v>0</v>
      </c>
      <c r="Y530" s="229">
        <f t="shared" si="419"/>
        <v>0</v>
      </c>
      <c r="Z530" s="229">
        <f t="shared" si="419"/>
        <v>0</v>
      </c>
      <c r="AA530" s="229">
        <f t="shared" si="419"/>
        <v>0</v>
      </c>
      <c r="AB530" s="229">
        <f t="shared" si="419"/>
        <v>0</v>
      </c>
      <c r="AC530" s="229">
        <f t="shared" si="419"/>
        <v>0</v>
      </c>
      <c r="AD530" s="229">
        <f t="shared" si="419"/>
        <v>0</v>
      </c>
      <c r="AE530" s="229">
        <f t="shared" si="419"/>
        <v>0</v>
      </c>
      <c r="AF530" s="229">
        <f t="shared" si="419"/>
        <v>0</v>
      </c>
      <c r="AG530" s="229">
        <f t="shared" si="419"/>
        <v>0</v>
      </c>
      <c r="AH530" s="229">
        <f t="shared" si="419"/>
        <v>0</v>
      </c>
      <c r="AI530" s="229">
        <f t="shared" si="419"/>
        <v>0</v>
      </c>
      <c r="AJ530" s="229">
        <f t="shared" si="419"/>
        <v>0</v>
      </c>
      <c r="AK530" s="229">
        <f t="shared" si="419"/>
        <v>0</v>
      </c>
      <c r="AL530" s="229">
        <f t="shared" si="419"/>
        <v>0</v>
      </c>
      <c r="AM530" s="229">
        <f t="shared" si="419"/>
        <v>0</v>
      </c>
      <c r="AN530" s="229">
        <f t="shared" si="419"/>
        <v>0</v>
      </c>
      <c r="AO530" s="229">
        <f t="shared" si="419"/>
        <v>0</v>
      </c>
      <c r="AP530" s="229">
        <f t="shared" si="419"/>
        <v>0</v>
      </c>
      <c r="AQ530" s="229">
        <f t="shared" si="419"/>
        <v>0</v>
      </c>
      <c r="AR530" s="229">
        <f t="shared" si="419"/>
        <v>0</v>
      </c>
      <c r="AS530" s="229">
        <f t="shared" si="419"/>
        <v>0</v>
      </c>
      <c r="AT530" s="229">
        <f t="shared" si="419"/>
        <v>0</v>
      </c>
      <c r="AU530" s="229">
        <f t="shared" si="419"/>
        <v>0</v>
      </c>
      <c r="AV530" s="229">
        <f t="shared" si="419"/>
        <v>0</v>
      </c>
      <c r="AW530" s="229">
        <f t="shared" si="419"/>
        <v>0</v>
      </c>
      <c r="AX530" s="229">
        <f t="shared" si="419"/>
        <v>0</v>
      </c>
      <c r="AY530" s="229">
        <f t="shared" si="419"/>
        <v>0</v>
      </c>
      <c r="AZ530" s="229">
        <f t="shared" si="419"/>
        <v>0</v>
      </c>
      <c r="BA530" s="229">
        <f t="shared" si="419"/>
        <v>0</v>
      </c>
      <c r="BB530" s="229">
        <f t="shared" si="419"/>
        <v>0</v>
      </c>
      <c r="BC530" s="229">
        <f t="shared" si="419"/>
        <v>0</v>
      </c>
      <c r="BD530" s="229">
        <f t="shared" si="419"/>
        <v>0</v>
      </c>
      <c r="BE530" s="229">
        <f t="shared" si="419"/>
        <v>0</v>
      </c>
      <c r="BF530" s="229">
        <f t="shared" si="419"/>
        <v>0</v>
      </c>
      <c r="BG530" s="229">
        <f t="shared" si="419"/>
        <v>0</v>
      </c>
      <c r="BH530" s="229">
        <f t="shared" si="419"/>
        <v>0</v>
      </c>
      <c r="BI530" s="229">
        <f t="shared" si="419"/>
        <v>0</v>
      </c>
      <c r="BJ530" s="229">
        <f t="shared" si="419"/>
        <v>0</v>
      </c>
      <c r="BK530" s="229">
        <f t="shared" si="419"/>
        <v>0</v>
      </c>
      <c r="BL530" s="229">
        <f t="shared" si="419"/>
        <v>0</v>
      </c>
      <c r="BM530" s="229">
        <f t="shared" si="419"/>
        <v>0</v>
      </c>
      <c r="BN530" s="229">
        <f t="shared" si="419"/>
        <v>0</v>
      </c>
      <c r="BO530" s="229">
        <f t="shared" si="418"/>
        <v>0</v>
      </c>
      <c r="BP530" s="229">
        <f t="shared" si="418"/>
        <v>0</v>
      </c>
      <c r="BQ530" s="229">
        <f t="shared" si="418"/>
        <v>0</v>
      </c>
      <c r="BR530" s="229">
        <f t="shared" si="418"/>
        <v>0</v>
      </c>
      <c r="BS530" s="229">
        <f t="shared" si="418"/>
        <v>0</v>
      </c>
      <c r="BT530" s="229">
        <f t="shared" si="418"/>
        <v>0</v>
      </c>
      <c r="BU530" s="229">
        <f t="shared" si="418"/>
        <v>0</v>
      </c>
      <c r="BV530" s="229">
        <f t="shared" si="418"/>
        <v>0</v>
      </c>
      <c r="BW530" s="229">
        <f t="shared" si="418"/>
        <v>0</v>
      </c>
      <c r="BX530" s="229">
        <f t="shared" si="418"/>
        <v>0</v>
      </c>
      <c r="BY530" s="229">
        <f t="shared" si="418"/>
        <v>0</v>
      </c>
      <c r="BZ530" s="229">
        <f t="shared" si="418"/>
        <v>0</v>
      </c>
    </row>
    <row r="531" spans="1:78" x14ac:dyDescent="0.2">
      <c r="A531" s="7" t="str">
        <f t="shared" si="420"/>
        <v>Roll-in 10</v>
      </c>
      <c r="B531" s="7">
        <f t="shared" si="421"/>
        <v>2024</v>
      </c>
      <c r="C531" s="7">
        <f t="shared" si="394"/>
        <v>64</v>
      </c>
      <c r="D531" s="165">
        <f t="shared" si="422"/>
        <v>45412</v>
      </c>
      <c r="E531" s="68">
        <f>BonusDep!C69*BonusDep!D69</f>
        <v>0</v>
      </c>
      <c r="F531" s="77"/>
      <c r="G531" s="229">
        <f t="shared" si="417"/>
        <v>0</v>
      </c>
      <c r="H531" s="229">
        <f t="shared" si="417"/>
        <v>0</v>
      </c>
      <c r="I531" s="229">
        <f t="shared" si="417"/>
        <v>0</v>
      </c>
      <c r="J531" s="229">
        <f t="shared" si="417"/>
        <v>0</v>
      </c>
      <c r="K531" s="229">
        <f t="shared" si="417"/>
        <v>0</v>
      </c>
      <c r="L531" s="229">
        <f t="shared" si="417"/>
        <v>0</v>
      </c>
      <c r="M531" s="229">
        <f t="shared" si="417"/>
        <v>0</v>
      </c>
      <c r="N531" s="229">
        <f t="shared" si="417"/>
        <v>0</v>
      </c>
      <c r="O531" s="229">
        <f t="shared" si="417"/>
        <v>0</v>
      </c>
      <c r="P531" s="229">
        <f t="shared" si="417"/>
        <v>0</v>
      </c>
      <c r="Q531" s="229">
        <f t="shared" si="417"/>
        <v>0</v>
      </c>
      <c r="R531" s="229">
        <f t="shared" si="417"/>
        <v>0</v>
      </c>
      <c r="S531" s="229">
        <f t="shared" si="417"/>
        <v>0</v>
      </c>
      <c r="T531" s="229">
        <f t="shared" si="417"/>
        <v>0</v>
      </c>
      <c r="U531" s="229">
        <f t="shared" si="417"/>
        <v>0</v>
      </c>
      <c r="V531" s="229">
        <f t="shared" si="417"/>
        <v>0</v>
      </c>
      <c r="W531" s="229">
        <f t="shared" si="419"/>
        <v>0</v>
      </c>
      <c r="X531" s="229">
        <f t="shared" si="419"/>
        <v>0</v>
      </c>
      <c r="Y531" s="229">
        <f t="shared" si="419"/>
        <v>0</v>
      </c>
      <c r="Z531" s="229">
        <f t="shared" si="419"/>
        <v>0</v>
      </c>
      <c r="AA531" s="229">
        <f t="shared" si="419"/>
        <v>0</v>
      </c>
      <c r="AB531" s="229">
        <f t="shared" si="419"/>
        <v>0</v>
      </c>
      <c r="AC531" s="229">
        <f t="shared" si="419"/>
        <v>0</v>
      </c>
      <c r="AD531" s="229">
        <f t="shared" si="419"/>
        <v>0</v>
      </c>
      <c r="AE531" s="229">
        <f t="shared" si="419"/>
        <v>0</v>
      </c>
      <c r="AF531" s="229">
        <f t="shared" si="419"/>
        <v>0</v>
      </c>
      <c r="AG531" s="229">
        <f t="shared" si="419"/>
        <v>0</v>
      </c>
      <c r="AH531" s="229">
        <f t="shared" si="419"/>
        <v>0</v>
      </c>
      <c r="AI531" s="229">
        <f t="shared" si="419"/>
        <v>0</v>
      </c>
      <c r="AJ531" s="229">
        <f t="shared" si="419"/>
        <v>0</v>
      </c>
      <c r="AK531" s="229">
        <f t="shared" si="419"/>
        <v>0</v>
      </c>
      <c r="AL531" s="229">
        <f t="shared" si="419"/>
        <v>0</v>
      </c>
      <c r="AM531" s="229">
        <f t="shared" si="419"/>
        <v>0</v>
      </c>
      <c r="AN531" s="229">
        <f t="shared" si="419"/>
        <v>0</v>
      </c>
      <c r="AO531" s="229">
        <f t="shared" si="419"/>
        <v>0</v>
      </c>
      <c r="AP531" s="229">
        <f t="shared" si="419"/>
        <v>0</v>
      </c>
      <c r="AQ531" s="229">
        <f t="shared" si="419"/>
        <v>0</v>
      </c>
      <c r="AR531" s="229">
        <f t="shared" si="419"/>
        <v>0</v>
      </c>
      <c r="AS531" s="229">
        <f t="shared" si="419"/>
        <v>0</v>
      </c>
      <c r="AT531" s="229">
        <f t="shared" si="419"/>
        <v>0</v>
      </c>
      <c r="AU531" s="229">
        <f t="shared" si="419"/>
        <v>0</v>
      </c>
      <c r="AV531" s="229">
        <f t="shared" si="419"/>
        <v>0</v>
      </c>
      <c r="AW531" s="229">
        <f t="shared" si="419"/>
        <v>0</v>
      </c>
      <c r="AX531" s="229">
        <f t="shared" si="419"/>
        <v>0</v>
      </c>
      <c r="AY531" s="229">
        <f t="shared" si="419"/>
        <v>0</v>
      </c>
      <c r="AZ531" s="229">
        <f t="shared" si="419"/>
        <v>0</v>
      </c>
      <c r="BA531" s="229">
        <f t="shared" si="419"/>
        <v>0</v>
      </c>
      <c r="BB531" s="229">
        <f t="shared" si="419"/>
        <v>0</v>
      </c>
      <c r="BC531" s="229">
        <f t="shared" si="419"/>
        <v>0</v>
      </c>
      <c r="BD531" s="229">
        <f t="shared" si="419"/>
        <v>0</v>
      </c>
      <c r="BE531" s="229">
        <f t="shared" si="419"/>
        <v>0</v>
      </c>
      <c r="BF531" s="229">
        <f t="shared" si="419"/>
        <v>0</v>
      </c>
      <c r="BG531" s="229">
        <f t="shared" si="419"/>
        <v>0</v>
      </c>
      <c r="BH531" s="229">
        <f t="shared" si="419"/>
        <v>0</v>
      </c>
      <c r="BI531" s="229">
        <f t="shared" si="419"/>
        <v>0</v>
      </c>
      <c r="BJ531" s="229">
        <f t="shared" si="419"/>
        <v>0</v>
      </c>
      <c r="BK531" s="229">
        <f t="shared" si="419"/>
        <v>0</v>
      </c>
      <c r="BL531" s="229">
        <f t="shared" si="419"/>
        <v>0</v>
      </c>
      <c r="BM531" s="229">
        <f t="shared" si="419"/>
        <v>0</v>
      </c>
      <c r="BN531" s="229">
        <f t="shared" si="419"/>
        <v>0</v>
      </c>
      <c r="BO531" s="229">
        <f t="shared" si="418"/>
        <v>0</v>
      </c>
      <c r="BP531" s="229">
        <f t="shared" si="418"/>
        <v>0</v>
      </c>
      <c r="BQ531" s="229">
        <f t="shared" si="418"/>
        <v>0</v>
      </c>
      <c r="BR531" s="229">
        <f t="shared" si="418"/>
        <v>0</v>
      </c>
      <c r="BS531" s="229">
        <f t="shared" si="418"/>
        <v>0</v>
      </c>
      <c r="BT531" s="229">
        <f t="shared" si="418"/>
        <v>0</v>
      </c>
      <c r="BU531" s="229">
        <f t="shared" si="418"/>
        <v>0</v>
      </c>
      <c r="BV531" s="229">
        <f t="shared" si="418"/>
        <v>0</v>
      </c>
      <c r="BW531" s="229">
        <f t="shared" si="418"/>
        <v>0</v>
      </c>
      <c r="BX531" s="229">
        <f t="shared" si="418"/>
        <v>0</v>
      </c>
      <c r="BY531" s="229">
        <f t="shared" si="418"/>
        <v>0</v>
      </c>
      <c r="BZ531" s="229">
        <f t="shared" si="418"/>
        <v>0</v>
      </c>
    </row>
    <row r="532" spans="1:78" x14ac:dyDescent="0.2">
      <c r="A532" s="7" t="str">
        <f t="shared" si="420"/>
        <v>Roll-in 10</v>
      </c>
      <c r="B532" s="7">
        <f t="shared" si="421"/>
        <v>2024</v>
      </c>
      <c r="C532" s="7">
        <f t="shared" si="394"/>
        <v>65</v>
      </c>
      <c r="D532" s="165">
        <f t="shared" si="422"/>
        <v>45443</v>
      </c>
      <c r="E532" s="68">
        <f>BonusDep!C70*BonusDep!D70</f>
        <v>0</v>
      </c>
      <c r="F532" s="77"/>
      <c r="G532" s="229">
        <f t="shared" si="417"/>
        <v>0</v>
      </c>
      <c r="H532" s="229">
        <f t="shared" si="417"/>
        <v>0</v>
      </c>
      <c r="I532" s="229">
        <f t="shared" si="417"/>
        <v>0</v>
      </c>
      <c r="J532" s="229">
        <f t="shared" si="417"/>
        <v>0</v>
      </c>
      <c r="K532" s="229">
        <f t="shared" si="417"/>
        <v>0</v>
      </c>
      <c r="L532" s="229">
        <f t="shared" si="417"/>
        <v>0</v>
      </c>
      <c r="M532" s="229">
        <f t="shared" si="417"/>
        <v>0</v>
      </c>
      <c r="N532" s="229">
        <f t="shared" si="417"/>
        <v>0</v>
      </c>
      <c r="O532" s="229">
        <f t="shared" si="417"/>
        <v>0</v>
      </c>
      <c r="P532" s="229">
        <f t="shared" si="417"/>
        <v>0</v>
      </c>
      <c r="Q532" s="229">
        <f t="shared" si="417"/>
        <v>0</v>
      </c>
      <c r="R532" s="229">
        <f t="shared" si="417"/>
        <v>0</v>
      </c>
      <c r="S532" s="229">
        <f t="shared" si="417"/>
        <v>0</v>
      </c>
      <c r="T532" s="229">
        <f t="shared" si="417"/>
        <v>0</v>
      </c>
      <c r="U532" s="229">
        <f t="shared" si="417"/>
        <v>0</v>
      </c>
      <c r="V532" s="229">
        <f t="shared" si="417"/>
        <v>0</v>
      </c>
      <c r="W532" s="229">
        <f t="shared" si="419"/>
        <v>0</v>
      </c>
      <c r="X532" s="229">
        <f t="shared" si="419"/>
        <v>0</v>
      </c>
      <c r="Y532" s="229">
        <f t="shared" si="419"/>
        <v>0</v>
      </c>
      <c r="Z532" s="229">
        <f t="shared" si="419"/>
        <v>0</v>
      </c>
      <c r="AA532" s="229">
        <f t="shared" si="419"/>
        <v>0</v>
      </c>
      <c r="AB532" s="229">
        <f t="shared" si="419"/>
        <v>0</v>
      </c>
      <c r="AC532" s="229">
        <f t="shared" si="419"/>
        <v>0</v>
      </c>
      <c r="AD532" s="229">
        <f t="shared" si="419"/>
        <v>0</v>
      </c>
      <c r="AE532" s="229">
        <f t="shared" si="419"/>
        <v>0</v>
      </c>
      <c r="AF532" s="229">
        <f t="shared" si="419"/>
        <v>0</v>
      </c>
      <c r="AG532" s="229">
        <f t="shared" si="419"/>
        <v>0</v>
      </c>
      <c r="AH532" s="229">
        <f t="shared" si="419"/>
        <v>0</v>
      </c>
      <c r="AI532" s="229">
        <f t="shared" si="419"/>
        <v>0</v>
      </c>
      <c r="AJ532" s="229">
        <f t="shared" si="419"/>
        <v>0</v>
      </c>
      <c r="AK532" s="229">
        <f t="shared" si="419"/>
        <v>0</v>
      </c>
      <c r="AL532" s="229">
        <f t="shared" si="419"/>
        <v>0</v>
      </c>
      <c r="AM532" s="229">
        <f t="shared" si="419"/>
        <v>0</v>
      </c>
      <c r="AN532" s="229">
        <f t="shared" si="419"/>
        <v>0</v>
      </c>
      <c r="AO532" s="229">
        <f t="shared" si="419"/>
        <v>0</v>
      </c>
      <c r="AP532" s="229">
        <f t="shared" si="419"/>
        <v>0</v>
      </c>
      <c r="AQ532" s="229">
        <f t="shared" si="419"/>
        <v>0</v>
      </c>
      <c r="AR532" s="229">
        <f t="shared" si="419"/>
        <v>0</v>
      </c>
      <c r="AS532" s="229">
        <f t="shared" si="419"/>
        <v>0</v>
      </c>
      <c r="AT532" s="229">
        <f t="shared" si="419"/>
        <v>0</v>
      </c>
      <c r="AU532" s="229">
        <f t="shared" si="419"/>
        <v>0</v>
      </c>
      <c r="AV532" s="229">
        <f t="shared" si="419"/>
        <v>0</v>
      </c>
      <c r="AW532" s="229">
        <f t="shared" si="419"/>
        <v>0</v>
      </c>
      <c r="AX532" s="229">
        <f t="shared" si="419"/>
        <v>0</v>
      </c>
      <c r="AY532" s="229">
        <f t="shared" si="419"/>
        <v>0</v>
      </c>
      <c r="AZ532" s="229">
        <f t="shared" si="419"/>
        <v>0</v>
      </c>
      <c r="BA532" s="229">
        <f t="shared" si="419"/>
        <v>0</v>
      </c>
      <c r="BB532" s="229">
        <f t="shared" si="419"/>
        <v>0</v>
      </c>
      <c r="BC532" s="229">
        <f t="shared" si="419"/>
        <v>0</v>
      </c>
      <c r="BD532" s="229">
        <f t="shared" si="419"/>
        <v>0</v>
      </c>
      <c r="BE532" s="229">
        <f t="shared" si="419"/>
        <v>0</v>
      </c>
      <c r="BF532" s="229">
        <f t="shared" ref="BF532:BU533" si="423">IF(AND(BF$7=$B532,BF$9&gt;=$D532),$E532/(13-MONTH($D532)),0)</f>
        <v>0</v>
      </c>
      <c r="BG532" s="229">
        <f t="shared" si="423"/>
        <v>0</v>
      </c>
      <c r="BH532" s="229">
        <f t="shared" si="423"/>
        <v>0</v>
      </c>
      <c r="BI532" s="229">
        <f t="shared" si="423"/>
        <v>0</v>
      </c>
      <c r="BJ532" s="229">
        <f t="shared" si="423"/>
        <v>0</v>
      </c>
      <c r="BK532" s="229">
        <f t="shared" si="423"/>
        <v>0</v>
      </c>
      <c r="BL532" s="229">
        <f t="shared" si="423"/>
        <v>0</v>
      </c>
      <c r="BM532" s="229">
        <f t="shared" si="423"/>
        <v>0</v>
      </c>
      <c r="BN532" s="229">
        <f t="shared" si="423"/>
        <v>0</v>
      </c>
      <c r="BO532" s="229">
        <f t="shared" si="423"/>
        <v>0</v>
      </c>
      <c r="BP532" s="229">
        <f t="shared" si="423"/>
        <v>0</v>
      </c>
      <c r="BQ532" s="229">
        <f t="shared" si="423"/>
        <v>0</v>
      </c>
      <c r="BR532" s="229">
        <f t="shared" si="423"/>
        <v>0</v>
      </c>
      <c r="BS532" s="229">
        <f t="shared" si="423"/>
        <v>0</v>
      </c>
      <c r="BT532" s="229">
        <f t="shared" si="423"/>
        <v>0</v>
      </c>
      <c r="BU532" s="229">
        <f t="shared" si="423"/>
        <v>0</v>
      </c>
      <c r="BV532" s="229">
        <f t="shared" si="418"/>
        <v>0</v>
      </c>
      <c r="BW532" s="229">
        <f t="shared" si="418"/>
        <v>0</v>
      </c>
      <c r="BX532" s="229">
        <f t="shared" si="418"/>
        <v>0</v>
      </c>
      <c r="BY532" s="229">
        <f t="shared" si="418"/>
        <v>0</v>
      </c>
      <c r="BZ532" s="229">
        <f t="shared" si="418"/>
        <v>0</v>
      </c>
    </row>
    <row r="533" spans="1:78" x14ac:dyDescent="0.2">
      <c r="A533" s="7" t="str">
        <f t="shared" si="420"/>
        <v>Roll-in 10</v>
      </c>
      <c r="B533" s="7">
        <f t="shared" si="421"/>
        <v>2024</v>
      </c>
      <c r="C533" s="7">
        <f t="shared" si="394"/>
        <v>66</v>
      </c>
      <c r="D533" s="165">
        <f t="shared" si="422"/>
        <v>45473</v>
      </c>
      <c r="E533" s="68">
        <f>BonusDep!C71*BonusDep!D71</f>
        <v>0</v>
      </c>
      <c r="F533" s="77"/>
      <c r="G533" s="229">
        <f t="shared" si="417"/>
        <v>0</v>
      </c>
      <c r="H533" s="229">
        <f t="shared" si="417"/>
        <v>0</v>
      </c>
      <c r="I533" s="229">
        <f t="shared" si="417"/>
        <v>0</v>
      </c>
      <c r="J533" s="229">
        <f t="shared" si="417"/>
        <v>0</v>
      </c>
      <c r="K533" s="229">
        <f t="shared" si="417"/>
        <v>0</v>
      </c>
      <c r="L533" s="229">
        <f t="shared" si="417"/>
        <v>0</v>
      </c>
      <c r="M533" s="229">
        <f t="shared" si="417"/>
        <v>0</v>
      </c>
      <c r="N533" s="229">
        <f t="shared" si="417"/>
        <v>0</v>
      </c>
      <c r="O533" s="229">
        <f t="shared" si="417"/>
        <v>0</v>
      </c>
      <c r="P533" s="229">
        <f t="shared" si="417"/>
        <v>0</v>
      </c>
      <c r="Q533" s="229">
        <f t="shared" si="417"/>
        <v>0</v>
      </c>
      <c r="R533" s="229">
        <f t="shared" si="417"/>
        <v>0</v>
      </c>
      <c r="S533" s="229">
        <f t="shared" si="417"/>
        <v>0</v>
      </c>
      <c r="T533" s="229">
        <f t="shared" si="417"/>
        <v>0</v>
      </c>
      <c r="U533" s="229">
        <f t="shared" si="417"/>
        <v>0</v>
      </c>
      <c r="V533" s="229">
        <f t="shared" si="417"/>
        <v>0</v>
      </c>
      <c r="W533" s="229">
        <f t="shared" ref="W533:AL539" si="424">IF(AND(W$7=$B533,W$9&gt;=$D533),$E533/(13-MONTH($D533)),0)</f>
        <v>0</v>
      </c>
      <c r="X533" s="229">
        <f t="shared" si="424"/>
        <v>0</v>
      </c>
      <c r="Y533" s="229">
        <f t="shared" si="424"/>
        <v>0</v>
      </c>
      <c r="Z533" s="229">
        <f t="shared" si="424"/>
        <v>0</v>
      </c>
      <c r="AA533" s="229">
        <f t="shared" si="424"/>
        <v>0</v>
      </c>
      <c r="AB533" s="229">
        <f t="shared" si="424"/>
        <v>0</v>
      </c>
      <c r="AC533" s="229">
        <f t="shared" si="424"/>
        <v>0</v>
      </c>
      <c r="AD533" s="229">
        <f t="shared" si="424"/>
        <v>0</v>
      </c>
      <c r="AE533" s="229">
        <f t="shared" si="424"/>
        <v>0</v>
      </c>
      <c r="AF533" s="229">
        <f t="shared" si="424"/>
        <v>0</v>
      </c>
      <c r="AG533" s="229">
        <f t="shared" si="424"/>
        <v>0</v>
      </c>
      <c r="AH533" s="229">
        <f t="shared" si="424"/>
        <v>0</v>
      </c>
      <c r="AI533" s="229">
        <f t="shared" si="424"/>
        <v>0</v>
      </c>
      <c r="AJ533" s="229">
        <f t="shared" si="424"/>
        <v>0</v>
      </c>
      <c r="AK533" s="229">
        <f t="shared" si="424"/>
        <v>0</v>
      </c>
      <c r="AL533" s="229">
        <f t="shared" si="424"/>
        <v>0</v>
      </c>
      <c r="AM533" s="229">
        <f t="shared" ref="AM533:BB539" si="425">IF(AND(AM$7=$B533,AM$9&gt;=$D533),$E533/(13-MONTH($D533)),0)</f>
        <v>0</v>
      </c>
      <c r="AN533" s="229">
        <f t="shared" si="425"/>
        <v>0</v>
      </c>
      <c r="AO533" s="229">
        <f t="shared" si="425"/>
        <v>0</v>
      </c>
      <c r="AP533" s="229">
        <f t="shared" si="425"/>
        <v>0</v>
      </c>
      <c r="AQ533" s="229">
        <f t="shared" si="425"/>
        <v>0</v>
      </c>
      <c r="AR533" s="229">
        <f t="shared" si="425"/>
        <v>0</v>
      </c>
      <c r="AS533" s="229">
        <f t="shared" si="425"/>
        <v>0</v>
      </c>
      <c r="AT533" s="229">
        <f t="shared" si="425"/>
        <v>0</v>
      </c>
      <c r="AU533" s="229">
        <f t="shared" si="425"/>
        <v>0</v>
      </c>
      <c r="AV533" s="229">
        <f t="shared" si="425"/>
        <v>0</v>
      </c>
      <c r="AW533" s="229">
        <f t="shared" si="425"/>
        <v>0</v>
      </c>
      <c r="AX533" s="229">
        <f t="shared" si="425"/>
        <v>0</v>
      </c>
      <c r="AY533" s="229">
        <f t="shared" si="425"/>
        <v>0</v>
      </c>
      <c r="AZ533" s="229">
        <f t="shared" si="425"/>
        <v>0</v>
      </c>
      <c r="BA533" s="229">
        <f t="shared" si="425"/>
        <v>0</v>
      </c>
      <c r="BB533" s="229">
        <f t="shared" si="425"/>
        <v>0</v>
      </c>
      <c r="BC533" s="229">
        <f t="shared" ref="BC533:BR539" si="426">IF(AND(BC$7=$B533,BC$9&gt;=$D533),$E533/(13-MONTH($D533)),0)</f>
        <v>0</v>
      </c>
      <c r="BD533" s="229">
        <f t="shared" si="426"/>
        <v>0</v>
      </c>
      <c r="BE533" s="229">
        <f t="shared" si="426"/>
        <v>0</v>
      </c>
      <c r="BF533" s="229">
        <f t="shared" si="426"/>
        <v>0</v>
      </c>
      <c r="BG533" s="229">
        <f t="shared" si="426"/>
        <v>0</v>
      </c>
      <c r="BH533" s="229">
        <f t="shared" si="426"/>
        <v>0</v>
      </c>
      <c r="BI533" s="229">
        <f t="shared" si="426"/>
        <v>0</v>
      </c>
      <c r="BJ533" s="229">
        <f t="shared" si="426"/>
        <v>0</v>
      </c>
      <c r="BK533" s="229">
        <f t="shared" si="426"/>
        <v>0</v>
      </c>
      <c r="BL533" s="229">
        <f t="shared" si="426"/>
        <v>0</v>
      </c>
      <c r="BM533" s="229">
        <f t="shared" si="426"/>
        <v>0</v>
      </c>
      <c r="BN533" s="229">
        <f t="shared" si="426"/>
        <v>0</v>
      </c>
      <c r="BO533" s="229">
        <f t="shared" si="426"/>
        <v>0</v>
      </c>
      <c r="BP533" s="229">
        <f t="shared" si="426"/>
        <v>0</v>
      </c>
      <c r="BQ533" s="229">
        <f t="shared" si="426"/>
        <v>0</v>
      </c>
      <c r="BR533" s="229">
        <f t="shared" si="426"/>
        <v>0</v>
      </c>
      <c r="BS533" s="229">
        <f t="shared" si="423"/>
        <v>0</v>
      </c>
      <c r="BT533" s="229">
        <f t="shared" si="423"/>
        <v>0</v>
      </c>
      <c r="BU533" s="229">
        <f t="shared" si="423"/>
        <v>0</v>
      </c>
      <c r="BV533" s="229">
        <f t="shared" si="418"/>
        <v>0</v>
      </c>
      <c r="BW533" s="229">
        <f t="shared" si="418"/>
        <v>0</v>
      </c>
      <c r="BX533" s="229">
        <f t="shared" si="418"/>
        <v>0</v>
      </c>
      <c r="BY533" s="229">
        <f t="shared" si="418"/>
        <v>0</v>
      </c>
      <c r="BZ533" s="229">
        <f t="shared" si="418"/>
        <v>0</v>
      </c>
    </row>
    <row r="534" spans="1:78" x14ac:dyDescent="0.2">
      <c r="A534" s="7" t="str">
        <f t="shared" si="420"/>
        <v>Roll-in 10</v>
      </c>
      <c r="B534" s="7">
        <f t="shared" si="421"/>
        <v>2024</v>
      </c>
      <c r="C534" s="7">
        <f t="shared" ref="C534:C539" si="427">C533+1</f>
        <v>67</v>
      </c>
      <c r="D534" s="165">
        <f t="shared" si="422"/>
        <v>45504</v>
      </c>
      <c r="E534" s="68">
        <f>BonusDep!C72*BonusDep!D72</f>
        <v>0</v>
      </c>
      <c r="F534" s="77"/>
      <c r="G534" s="229">
        <f t="shared" si="417"/>
        <v>0</v>
      </c>
      <c r="H534" s="229">
        <f t="shared" si="417"/>
        <v>0</v>
      </c>
      <c r="I534" s="229">
        <f t="shared" si="417"/>
        <v>0</v>
      </c>
      <c r="J534" s="229">
        <f t="shared" si="417"/>
        <v>0</v>
      </c>
      <c r="K534" s="229">
        <f t="shared" si="417"/>
        <v>0</v>
      </c>
      <c r="L534" s="229">
        <f t="shared" si="417"/>
        <v>0</v>
      </c>
      <c r="M534" s="229">
        <f t="shared" si="417"/>
        <v>0</v>
      </c>
      <c r="N534" s="229">
        <f t="shared" si="417"/>
        <v>0</v>
      </c>
      <c r="O534" s="229">
        <f t="shared" si="417"/>
        <v>0</v>
      </c>
      <c r="P534" s="229">
        <f t="shared" si="417"/>
        <v>0</v>
      </c>
      <c r="Q534" s="229">
        <f t="shared" si="417"/>
        <v>0</v>
      </c>
      <c r="R534" s="229">
        <f t="shared" si="417"/>
        <v>0</v>
      </c>
      <c r="S534" s="229">
        <f t="shared" si="417"/>
        <v>0</v>
      </c>
      <c r="T534" s="229">
        <f t="shared" si="417"/>
        <v>0</v>
      </c>
      <c r="U534" s="229">
        <f t="shared" si="417"/>
        <v>0</v>
      </c>
      <c r="V534" s="229">
        <f t="shared" si="417"/>
        <v>0</v>
      </c>
      <c r="W534" s="229">
        <f t="shared" si="424"/>
        <v>0</v>
      </c>
      <c r="X534" s="229">
        <f t="shared" si="424"/>
        <v>0</v>
      </c>
      <c r="Y534" s="229">
        <f t="shared" si="424"/>
        <v>0</v>
      </c>
      <c r="Z534" s="229">
        <f t="shared" si="424"/>
        <v>0</v>
      </c>
      <c r="AA534" s="229">
        <f t="shared" si="424"/>
        <v>0</v>
      </c>
      <c r="AB534" s="229">
        <f t="shared" si="424"/>
        <v>0</v>
      </c>
      <c r="AC534" s="229">
        <f t="shared" si="424"/>
        <v>0</v>
      </c>
      <c r="AD534" s="229">
        <f t="shared" si="424"/>
        <v>0</v>
      </c>
      <c r="AE534" s="229">
        <f t="shared" si="424"/>
        <v>0</v>
      </c>
      <c r="AF534" s="229">
        <f t="shared" si="424"/>
        <v>0</v>
      </c>
      <c r="AG534" s="229">
        <f t="shared" si="424"/>
        <v>0</v>
      </c>
      <c r="AH534" s="229">
        <f t="shared" si="424"/>
        <v>0</v>
      </c>
      <c r="AI534" s="229">
        <f t="shared" si="424"/>
        <v>0</v>
      </c>
      <c r="AJ534" s="229">
        <f t="shared" si="424"/>
        <v>0</v>
      </c>
      <c r="AK534" s="229">
        <f t="shared" si="424"/>
        <v>0</v>
      </c>
      <c r="AL534" s="229">
        <f t="shared" si="424"/>
        <v>0</v>
      </c>
      <c r="AM534" s="229">
        <f t="shared" si="425"/>
        <v>0</v>
      </c>
      <c r="AN534" s="229">
        <f t="shared" si="425"/>
        <v>0</v>
      </c>
      <c r="AO534" s="229">
        <f t="shared" si="425"/>
        <v>0</v>
      </c>
      <c r="AP534" s="229">
        <f t="shared" si="425"/>
        <v>0</v>
      </c>
      <c r="AQ534" s="229">
        <f t="shared" si="425"/>
        <v>0</v>
      </c>
      <c r="AR534" s="229">
        <f t="shared" si="425"/>
        <v>0</v>
      </c>
      <c r="AS534" s="229">
        <f t="shared" si="425"/>
        <v>0</v>
      </c>
      <c r="AT534" s="229">
        <f t="shared" si="425"/>
        <v>0</v>
      </c>
      <c r="AU534" s="229">
        <f t="shared" si="425"/>
        <v>0</v>
      </c>
      <c r="AV534" s="229">
        <f t="shared" si="425"/>
        <v>0</v>
      </c>
      <c r="AW534" s="229">
        <f t="shared" si="425"/>
        <v>0</v>
      </c>
      <c r="AX534" s="229">
        <f t="shared" si="425"/>
        <v>0</v>
      </c>
      <c r="AY534" s="229">
        <f t="shared" si="425"/>
        <v>0</v>
      </c>
      <c r="AZ534" s="229">
        <f t="shared" si="425"/>
        <v>0</v>
      </c>
      <c r="BA534" s="229">
        <f t="shared" si="425"/>
        <v>0</v>
      </c>
      <c r="BB534" s="229">
        <f t="shared" si="425"/>
        <v>0</v>
      </c>
      <c r="BC534" s="229">
        <f t="shared" si="426"/>
        <v>0</v>
      </c>
      <c r="BD534" s="229">
        <f t="shared" si="426"/>
        <v>0</v>
      </c>
      <c r="BE534" s="229">
        <f t="shared" si="426"/>
        <v>0</v>
      </c>
      <c r="BF534" s="229">
        <f t="shared" si="426"/>
        <v>0</v>
      </c>
      <c r="BG534" s="229">
        <f t="shared" si="426"/>
        <v>0</v>
      </c>
      <c r="BH534" s="229">
        <f t="shared" si="426"/>
        <v>0</v>
      </c>
      <c r="BI534" s="229">
        <f t="shared" si="426"/>
        <v>0</v>
      </c>
      <c r="BJ534" s="229">
        <f t="shared" si="426"/>
        <v>0</v>
      </c>
      <c r="BK534" s="229">
        <f t="shared" si="426"/>
        <v>0</v>
      </c>
      <c r="BL534" s="229">
        <f t="shared" si="426"/>
        <v>0</v>
      </c>
      <c r="BM534" s="229">
        <f t="shared" si="426"/>
        <v>0</v>
      </c>
      <c r="BN534" s="229">
        <f t="shared" si="426"/>
        <v>0</v>
      </c>
      <c r="BO534" s="229">
        <f t="shared" si="418"/>
        <v>0</v>
      </c>
      <c r="BP534" s="229">
        <f t="shared" si="418"/>
        <v>0</v>
      </c>
      <c r="BQ534" s="229">
        <f t="shared" si="418"/>
        <v>0</v>
      </c>
      <c r="BR534" s="229">
        <f t="shared" si="418"/>
        <v>0</v>
      </c>
      <c r="BS534" s="229">
        <f t="shared" si="418"/>
        <v>0</v>
      </c>
      <c r="BT534" s="229">
        <f t="shared" si="418"/>
        <v>0</v>
      </c>
      <c r="BU534" s="229">
        <f t="shared" si="418"/>
        <v>0</v>
      </c>
      <c r="BV534" s="229">
        <f t="shared" si="418"/>
        <v>0</v>
      </c>
      <c r="BW534" s="229">
        <f t="shared" si="418"/>
        <v>0</v>
      </c>
      <c r="BX534" s="229">
        <f t="shared" si="418"/>
        <v>0</v>
      </c>
      <c r="BY534" s="229">
        <f t="shared" si="418"/>
        <v>0</v>
      </c>
      <c r="BZ534" s="229">
        <f t="shared" si="418"/>
        <v>0</v>
      </c>
    </row>
    <row r="535" spans="1:78" x14ac:dyDescent="0.2">
      <c r="A535" s="7" t="str">
        <f t="shared" si="420"/>
        <v>Roll-in 10</v>
      </c>
      <c r="B535" s="7">
        <f t="shared" si="421"/>
        <v>2024</v>
      </c>
      <c r="C535" s="7">
        <f t="shared" si="427"/>
        <v>68</v>
      </c>
      <c r="D535" s="165">
        <f t="shared" si="422"/>
        <v>45535</v>
      </c>
      <c r="E535" s="68">
        <f>BonusDep!C73*BonusDep!D73</f>
        <v>0</v>
      </c>
      <c r="F535" s="77"/>
      <c r="G535" s="229">
        <f t="shared" si="417"/>
        <v>0</v>
      </c>
      <c r="H535" s="229">
        <f t="shared" si="417"/>
        <v>0</v>
      </c>
      <c r="I535" s="229">
        <f t="shared" si="417"/>
        <v>0</v>
      </c>
      <c r="J535" s="229">
        <f t="shared" si="417"/>
        <v>0</v>
      </c>
      <c r="K535" s="229">
        <f t="shared" si="417"/>
        <v>0</v>
      </c>
      <c r="L535" s="229">
        <f t="shared" si="417"/>
        <v>0</v>
      </c>
      <c r="M535" s="229">
        <f t="shared" si="417"/>
        <v>0</v>
      </c>
      <c r="N535" s="229">
        <f t="shared" si="417"/>
        <v>0</v>
      </c>
      <c r="O535" s="229">
        <f t="shared" si="417"/>
        <v>0</v>
      </c>
      <c r="P535" s="229">
        <f t="shared" si="417"/>
        <v>0</v>
      </c>
      <c r="Q535" s="229">
        <f t="shared" si="417"/>
        <v>0</v>
      </c>
      <c r="R535" s="229">
        <f t="shared" si="417"/>
        <v>0</v>
      </c>
      <c r="S535" s="229">
        <f t="shared" si="417"/>
        <v>0</v>
      </c>
      <c r="T535" s="229">
        <f t="shared" si="417"/>
        <v>0</v>
      </c>
      <c r="U535" s="229">
        <f t="shared" si="417"/>
        <v>0</v>
      </c>
      <c r="V535" s="229">
        <f t="shared" si="417"/>
        <v>0</v>
      </c>
      <c r="W535" s="229">
        <f t="shared" si="424"/>
        <v>0</v>
      </c>
      <c r="X535" s="229">
        <f t="shared" si="424"/>
        <v>0</v>
      </c>
      <c r="Y535" s="229">
        <f t="shared" si="424"/>
        <v>0</v>
      </c>
      <c r="Z535" s="229">
        <f t="shared" si="424"/>
        <v>0</v>
      </c>
      <c r="AA535" s="229">
        <f t="shared" si="424"/>
        <v>0</v>
      </c>
      <c r="AB535" s="229">
        <f t="shared" si="424"/>
        <v>0</v>
      </c>
      <c r="AC535" s="229">
        <f t="shared" si="424"/>
        <v>0</v>
      </c>
      <c r="AD535" s="229">
        <f t="shared" si="424"/>
        <v>0</v>
      </c>
      <c r="AE535" s="229">
        <f t="shared" si="424"/>
        <v>0</v>
      </c>
      <c r="AF535" s="229">
        <f t="shared" si="424"/>
        <v>0</v>
      </c>
      <c r="AG535" s="229">
        <f t="shared" si="424"/>
        <v>0</v>
      </c>
      <c r="AH535" s="229">
        <f t="shared" si="424"/>
        <v>0</v>
      </c>
      <c r="AI535" s="229">
        <f t="shared" si="424"/>
        <v>0</v>
      </c>
      <c r="AJ535" s="229">
        <f t="shared" si="424"/>
        <v>0</v>
      </c>
      <c r="AK535" s="229">
        <f t="shared" si="424"/>
        <v>0</v>
      </c>
      <c r="AL535" s="229">
        <f t="shared" si="424"/>
        <v>0</v>
      </c>
      <c r="AM535" s="229">
        <f t="shared" si="425"/>
        <v>0</v>
      </c>
      <c r="AN535" s="229">
        <f t="shared" si="425"/>
        <v>0</v>
      </c>
      <c r="AO535" s="229">
        <f t="shared" si="425"/>
        <v>0</v>
      </c>
      <c r="AP535" s="229">
        <f t="shared" si="425"/>
        <v>0</v>
      </c>
      <c r="AQ535" s="229">
        <f t="shared" si="425"/>
        <v>0</v>
      </c>
      <c r="AR535" s="229">
        <f t="shared" si="425"/>
        <v>0</v>
      </c>
      <c r="AS535" s="229">
        <f t="shared" si="425"/>
        <v>0</v>
      </c>
      <c r="AT535" s="229">
        <f t="shared" si="425"/>
        <v>0</v>
      </c>
      <c r="AU535" s="229">
        <f t="shared" si="425"/>
        <v>0</v>
      </c>
      <c r="AV535" s="229">
        <f t="shared" si="425"/>
        <v>0</v>
      </c>
      <c r="AW535" s="229">
        <f t="shared" si="425"/>
        <v>0</v>
      </c>
      <c r="AX535" s="229">
        <f t="shared" si="425"/>
        <v>0</v>
      </c>
      <c r="AY535" s="229">
        <f t="shared" si="425"/>
        <v>0</v>
      </c>
      <c r="AZ535" s="229">
        <f t="shared" si="425"/>
        <v>0</v>
      </c>
      <c r="BA535" s="229">
        <f t="shared" si="425"/>
        <v>0</v>
      </c>
      <c r="BB535" s="229">
        <f t="shared" si="425"/>
        <v>0</v>
      </c>
      <c r="BC535" s="229">
        <f t="shared" si="426"/>
        <v>0</v>
      </c>
      <c r="BD535" s="229">
        <f t="shared" si="426"/>
        <v>0</v>
      </c>
      <c r="BE535" s="229">
        <f t="shared" si="426"/>
        <v>0</v>
      </c>
      <c r="BF535" s="229">
        <f t="shared" si="426"/>
        <v>0</v>
      </c>
      <c r="BG535" s="229">
        <f t="shared" si="426"/>
        <v>0</v>
      </c>
      <c r="BH535" s="229">
        <f t="shared" si="426"/>
        <v>0</v>
      </c>
      <c r="BI535" s="229">
        <f t="shared" si="426"/>
        <v>0</v>
      </c>
      <c r="BJ535" s="229">
        <f t="shared" si="426"/>
        <v>0</v>
      </c>
      <c r="BK535" s="229">
        <f t="shared" si="426"/>
        <v>0</v>
      </c>
      <c r="BL535" s="229">
        <f t="shared" si="426"/>
        <v>0</v>
      </c>
      <c r="BM535" s="229">
        <f t="shared" si="426"/>
        <v>0</v>
      </c>
      <c r="BN535" s="229">
        <f t="shared" si="426"/>
        <v>0</v>
      </c>
      <c r="BO535" s="229">
        <f t="shared" si="418"/>
        <v>0</v>
      </c>
      <c r="BP535" s="229">
        <f t="shared" si="418"/>
        <v>0</v>
      </c>
      <c r="BQ535" s="229">
        <f t="shared" si="418"/>
        <v>0</v>
      </c>
      <c r="BR535" s="229">
        <f t="shared" si="418"/>
        <v>0</v>
      </c>
      <c r="BS535" s="229">
        <f t="shared" si="418"/>
        <v>0</v>
      </c>
      <c r="BT535" s="229">
        <f t="shared" si="418"/>
        <v>0</v>
      </c>
      <c r="BU535" s="229">
        <f t="shared" si="418"/>
        <v>0</v>
      </c>
      <c r="BV535" s="229">
        <f t="shared" si="418"/>
        <v>0</v>
      </c>
      <c r="BW535" s="229">
        <f t="shared" si="418"/>
        <v>0</v>
      </c>
      <c r="BX535" s="229">
        <f t="shared" si="418"/>
        <v>0</v>
      </c>
      <c r="BY535" s="229">
        <f t="shared" si="418"/>
        <v>0</v>
      </c>
      <c r="BZ535" s="229">
        <f t="shared" si="418"/>
        <v>0</v>
      </c>
    </row>
    <row r="536" spans="1:78" x14ac:dyDescent="0.2">
      <c r="A536" s="7" t="str">
        <f t="shared" si="420"/>
        <v>Roll-in 10</v>
      </c>
      <c r="B536" s="7">
        <f t="shared" si="421"/>
        <v>2024</v>
      </c>
      <c r="C536" s="7">
        <f t="shared" si="427"/>
        <v>69</v>
      </c>
      <c r="D536" s="165">
        <f t="shared" si="422"/>
        <v>45565</v>
      </c>
      <c r="E536" s="68">
        <f>BonusDep!C74*BonusDep!D74</f>
        <v>0</v>
      </c>
      <c r="F536" s="77"/>
      <c r="G536" s="229">
        <f t="shared" si="417"/>
        <v>0</v>
      </c>
      <c r="H536" s="229">
        <f t="shared" si="417"/>
        <v>0</v>
      </c>
      <c r="I536" s="229">
        <f t="shared" si="417"/>
        <v>0</v>
      </c>
      <c r="J536" s="229">
        <f t="shared" si="417"/>
        <v>0</v>
      </c>
      <c r="K536" s="229">
        <f t="shared" si="417"/>
        <v>0</v>
      </c>
      <c r="L536" s="229">
        <f t="shared" si="417"/>
        <v>0</v>
      </c>
      <c r="M536" s="229">
        <f t="shared" si="417"/>
        <v>0</v>
      </c>
      <c r="N536" s="229">
        <f t="shared" si="417"/>
        <v>0</v>
      </c>
      <c r="O536" s="229">
        <f t="shared" si="417"/>
        <v>0</v>
      </c>
      <c r="P536" s="229">
        <f t="shared" si="417"/>
        <v>0</v>
      </c>
      <c r="Q536" s="229">
        <f t="shared" si="417"/>
        <v>0</v>
      </c>
      <c r="R536" s="229">
        <f t="shared" si="417"/>
        <v>0</v>
      </c>
      <c r="S536" s="229">
        <f t="shared" si="417"/>
        <v>0</v>
      </c>
      <c r="T536" s="229">
        <f t="shared" si="417"/>
        <v>0</v>
      </c>
      <c r="U536" s="229">
        <f t="shared" si="417"/>
        <v>0</v>
      </c>
      <c r="V536" s="229">
        <f t="shared" ref="G536:V539" si="428">IF(AND(V$7=$B536,V$9&gt;=$D536),$E536/(13-MONTH($D536)),0)</f>
        <v>0</v>
      </c>
      <c r="W536" s="229">
        <f t="shared" si="424"/>
        <v>0</v>
      </c>
      <c r="X536" s="229">
        <f t="shared" si="424"/>
        <v>0</v>
      </c>
      <c r="Y536" s="229">
        <f t="shared" si="424"/>
        <v>0</v>
      </c>
      <c r="Z536" s="229">
        <f t="shared" si="424"/>
        <v>0</v>
      </c>
      <c r="AA536" s="229">
        <f t="shared" si="424"/>
        <v>0</v>
      </c>
      <c r="AB536" s="229">
        <f t="shared" si="424"/>
        <v>0</v>
      </c>
      <c r="AC536" s="229">
        <f t="shared" si="424"/>
        <v>0</v>
      </c>
      <c r="AD536" s="229">
        <f t="shared" si="424"/>
        <v>0</v>
      </c>
      <c r="AE536" s="229">
        <f t="shared" si="424"/>
        <v>0</v>
      </c>
      <c r="AF536" s="229">
        <f t="shared" si="424"/>
        <v>0</v>
      </c>
      <c r="AG536" s="229">
        <f t="shared" si="424"/>
        <v>0</v>
      </c>
      <c r="AH536" s="229">
        <f t="shared" si="424"/>
        <v>0</v>
      </c>
      <c r="AI536" s="229">
        <f t="shared" si="424"/>
        <v>0</v>
      </c>
      <c r="AJ536" s="229">
        <f t="shared" si="424"/>
        <v>0</v>
      </c>
      <c r="AK536" s="229">
        <f t="shared" si="424"/>
        <v>0</v>
      </c>
      <c r="AL536" s="229">
        <f t="shared" si="424"/>
        <v>0</v>
      </c>
      <c r="AM536" s="229">
        <f t="shared" si="425"/>
        <v>0</v>
      </c>
      <c r="AN536" s="229">
        <f t="shared" si="425"/>
        <v>0</v>
      </c>
      <c r="AO536" s="229">
        <f t="shared" si="425"/>
        <v>0</v>
      </c>
      <c r="AP536" s="229">
        <f t="shared" si="425"/>
        <v>0</v>
      </c>
      <c r="AQ536" s="229">
        <f t="shared" si="425"/>
        <v>0</v>
      </c>
      <c r="AR536" s="229">
        <f t="shared" si="425"/>
        <v>0</v>
      </c>
      <c r="AS536" s="229">
        <f t="shared" si="425"/>
        <v>0</v>
      </c>
      <c r="AT536" s="229">
        <f t="shared" si="425"/>
        <v>0</v>
      </c>
      <c r="AU536" s="229">
        <f t="shared" si="425"/>
        <v>0</v>
      </c>
      <c r="AV536" s="229">
        <f t="shared" si="425"/>
        <v>0</v>
      </c>
      <c r="AW536" s="229">
        <f t="shared" si="425"/>
        <v>0</v>
      </c>
      <c r="AX536" s="229">
        <f t="shared" si="425"/>
        <v>0</v>
      </c>
      <c r="AY536" s="229">
        <f t="shared" si="425"/>
        <v>0</v>
      </c>
      <c r="AZ536" s="229">
        <f t="shared" si="425"/>
        <v>0</v>
      </c>
      <c r="BA536" s="229">
        <f t="shared" si="425"/>
        <v>0</v>
      </c>
      <c r="BB536" s="229">
        <f t="shared" si="425"/>
        <v>0</v>
      </c>
      <c r="BC536" s="229">
        <f t="shared" si="426"/>
        <v>0</v>
      </c>
      <c r="BD536" s="229">
        <f t="shared" si="426"/>
        <v>0</v>
      </c>
      <c r="BE536" s="229">
        <f t="shared" si="426"/>
        <v>0</v>
      </c>
      <c r="BF536" s="229">
        <f t="shared" si="426"/>
        <v>0</v>
      </c>
      <c r="BG536" s="229">
        <f t="shared" si="426"/>
        <v>0</v>
      </c>
      <c r="BH536" s="229">
        <f t="shared" si="426"/>
        <v>0</v>
      </c>
      <c r="BI536" s="229">
        <f t="shared" si="426"/>
        <v>0</v>
      </c>
      <c r="BJ536" s="229">
        <f t="shared" si="426"/>
        <v>0</v>
      </c>
      <c r="BK536" s="229">
        <f t="shared" si="426"/>
        <v>0</v>
      </c>
      <c r="BL536" s="229">
        <f t="shared" si="426"/>
        <v>0</v>
      </c>
      <c r="BM536" s="229">
        <f t="shared" si="426"/>
        <v>0</v>
      </c>
      <c r="BN536" s="229">
        <f t="shared" si="426"/>
        <v>0</v>
      </c>
      <c r="BO536" s="229">
        <f t="shared" si="418"/>
        <v>0</v>
      </c>
      <c r="BP536" s="229">
        <f t="shared" si="418"/>
        <v>0</v>
      </c>
      <c r="BQ536" s="229">
        <f t="shared" si="418"/>
        <v>0</v>
      </c>
      <c r="BR536" s="229">
        <f t="shared" si="418"/>
        <v>0</v>
      </c>
      <c r="BS536" s="229">
        <f t="shared" si="418"/>
        <v>0</v>
      </c>
      <c r="BT536" s="229">
        <f t="shared" si="418"/>
        <v>0</v>
      </c>
      <c r="BU536" s="229">
        <f t="shared" si="418"/>
        <v>0</v>
      </c>
      <c r="BV536" s="229">
        <f t="shared" si="418"/>
        <v>0</v>
      </c>
      <c r="BW536" s="229">
        <f t="shared" si="418"/>
        <v>0</v>
      </c>
      <c r="BX536" s="229">
        <f t="shared" si="418"/>
        <v>0</v>
      </c>
      <c r="BY536" s="229">
        <f t="shared" si="418"/>
        <v>0</v>
      </c>
      <c r="BZ536" s="229">
        <f t="shared" si="418"/>
        <v>0</v>
      </c>
    </row>
    <row r="537" spans="1:78" x14ac:dyDescent="0.2">
      <c r="A537" s="7" t="str">
        <f t="shared" si="420"/>
        <v>Roll-in 10</v>
      </c>
      <c r="B537" s="7">
        <f t="shared" si="421"/>
        <v>2024</v>
      </c>
      <c r="C537" s="7">
        <f t="shared" si="427"/>
        <v>70</v>
      </c>
      <c r="D537" s="165">
        <f t="shared" si="422"/>
        <v>45596</v>
      </c>
      <c r="E537" s="68">
        <f>BonusDep!C75*BonusDep!D75</f>
        <v>0</v>
      </c>
      <c r="F537" s="77"/>
      <c r="G537" s="229">
        <f t="shared" si="428"/>
        <v>0</v>
      </c>
      <c r="H537" s="229">
        <f t="shared" si="428"/>
        <v>0</v>
      </c>
      <c r="I537" s="229">
        <f t="shared" si="428"/>
        <v>0</v>
      </c>
      <c r="J537" s="229">
        <f t="shared" si="428"/>
        <v>0</v>
      </c>
      <c r="K537" s="229">
        <f t="shared" si="428"/>
        <v>0</v>
      </c>
      <c r="L537" s="229">
        <f t="shared" si="428"/>
        <v>0</v>
      </c>
      <c r="M537" s="229">
        <f t="shared" si="428"/>
        <v>0</v>
      </c>
      <c r="N537" s="229">
        <f t="shared" si="428"/>
        <v>0</v>
      </c>
      <c r="O537" s="229">
        <f t="shared" si="428"/>
        <v>0</v>
      </c>
      <c r="P537" s="229">
        <f t="shared" si="428"/>
        <v>0</v>
      </c>
      <c r="Q537" s="229">
        <f t="shared" si="428"/>
        <v>0</v>
      </c>
      <c r="R537" s="229">
        <f t="shared" si="428"/>
        <v>0</v>
      </c>
      <c r="S537" s="229">
        <f t="shared" si="428"/>
        <v>0</v>
      </c>
      <c r="T537" s="229">
        <f t="shared" si="428"/>
        <v>0</v>
      </c>
      <c r="U537" s="229">
        <f t="shared" si="428"/>
        <v>0</v>
      </c>
      <c r="V537" s="229">
        <f t="shared" si="428"/>
        <v>0</v>
      </c>
      <c r="W537" s="229">
        <f t="shared" si="424"/>
        <v>0</v>
      </c>
      <c r="X537" s="229">
        <f t="shared" si="424"/>
        <v>0</v>
      </c>
      <c r="Y537" s="229">
        <f t="shared" si="424"/>
        <v>0</v>
      </c>
      <c r="Z537" s="229">
        <f t="shared" si="424"/>
        <v>0</v>
      </c>
      <c r="AA537" s="229">
        <f t="shared" si="424"/>
        <v>0</v>
      </c>
      <c r="AB537" s="229">
        <f t="shared" si="424"/>
        <v>0</v>
      </c>
      <c r="AC537" s="229">
        <f t="shared" si="424"/>
        <v>0</v>
      </c>
      <c r="AD537" s="229">
        <f t="shared" si="424"/>
        <v>0</v>
      </c>
      <c r="AE537" s="229">
        <f t="shared" si="424"/>
        <v>0</v>
      </c>
      <c r="AF537" s="229">
        <f t="shared" si="424"/>
        <v>0</v>
      </c>
      <c r="AG537" s="229">
        <f t="shared" si="424"/>
        <v>0</v>
      </c>
      <c r="AH537" s="229">
        <f t="shared" si="424"/>
        <v>0</v>
      </c>
      <c r="AI537" s="229">
        <f t="shared" si="424"/>
        <v>0</v>
      </c>
      <c r="AJ537" s="229">
        <f t="shared" si="424"/>
        <v>0</v>
      </c>
      <c r="AK537" s="229">
        <f t="shared" si="424"/>
        <v>0</v>
      </c>
      <c r="AL537" s="229">
        <f t="shared" si="424"/>
        <v>0</v>
      </c>
      <c r="AM537" s="229">
        <f t="shared" si="425"/>
        <v>0</v>
      </c>
      <c r="AN537" s="229">
        <f t="shared" si="425"/>
        <v>0</v>
      </c>
      <c r="AO537" s="229">
        <f t="shared" si="425"/>
        <v>0</v>
      </c>
      <c r="AP537" s="229">
        <f t="shared" si="425"/>
        <v>0</v>
      </c>
      <c r="AQ537" s="229">
        <f t="shared" si="425"/>
        <v>0</v>
      </c>
      <c r="AR537" s="229">
        <f t="shared" si="425"/>
        <v>0</v>
      </c>
      <c r="AS537" s="229">
        <f t="shared" si="425"/>
        <v>0</v>
      </c>
      <c r="AT537" s="229">
        <f t="shared" si="425"/>
        <v>0</v>
      </c>
      <c r="AU537" s="229">
        <f t="shared" si="425"/>
        <v>0</v>
      </c>
      <c r="AV537" s="229">
        <f t="shared" si="425"/>
        <v>0</v>
      </c>
      <c r="AW537" s="229">
        <f t="shared" si="425"/>
        <v>0</v>
      </c>
      <c r="AX537" s="229">
        <f t="shared" si="425"/>
        <v>0</v>
      </c>
      <c r="AY537" s="229">
        <f t="shared" si="425"/>
        <v>0</v>
      </c>
      <c r="AZ537" s="229">
        <f t="shared" si="425"/>
        <v>0</v>
      </c>
      <c r="BA537" s="229">
        <f t="shared" si="425"/>
        <v>0</v>
      </c>
      <c r="BB537" s="229">
        <f t="shared" si="425"/>
        <v>0</v>
      </c>
      <c r="BC537" s="229">
        <f t="shared" si="426"/>
        <v>0</v>
      </c>
      <c r="BD537" s="229">
        <f t="shared" si="426"/>
        <v>0</v>
      </c>
      <c r="BE537" s="229">
        <f t="shared" si="426"/>
        <v>0</v>
      </c>
      <c r="BF537" s="229">
        <f t="shared" si="426"/>
        <v>0</v>
      </c>
      <c r="BG537" s="229">
        <f t="shared" si="426"/>
        <v>0</v>
      </c>
      <c r="BH537" s="229">
        <f t="shared" si="426"/>
        <v>0</v>
      </c>
      <c r="BI537" s="229">
        <f t="shared" si="426"/>
        <v>0</v>
      </c>
      <c r="BJ537" s="229">
        <f t="shared" si="426"/>
        <v>0</v>
      </c>
      <c r="BK537" s="229">
        <f t="shared" si="426"/>
        <v>0</v>
      </c>
      <c r="BL537" s="229">
        <f t="shared" si="426"/>
        <v>0</v>
      </c>
      <c r="BM537" s="229">
        <f t="shared" si="426"/>
        <v>0</v>
      </c>
      <c r="BN537" s="229">
        <f t="shared" si="426"/>
        <v>0</v>
      </c>
      <c r="BO537" s="229">
        <f t="shared" si="418"/>
        <v>0</v>
      </c>
      <c r="BP537" s="229">
        <f t="shared" si="418"/>
        <v>0</v>
      </c>
      <c r="BQ537" s="229">
        <f t="shared" si="418"/>
        <v>0</v>
      </c>
      <c r="BR537" s="229">
        <f t="shared" si="418"/>
        <v>0</v>
      </c>
      <c r="BS537" s="229">
        <f t="shared" si="418"/>
        <v>0</v>
      </c>
      <c r="BT537" s="229">
        <f t="shared" si="418"/>
        <v>0</v>
      </c>
      <c r="BU537" s="229">
        <f t="shared" si="418"/>
        <v>0</v>
      </c>
      <c r="BV537" s="229">
        <f t="shared" si="418"/>
        <v>0</v>
      </c>
      <c r="BW537" s="229">
        <f t="shared" si="418"/>
        <v>0</v>
      </c>
      <c r="BX537" s="229">
        <f t="shared" si="418"/>
        <v>0</v>
      </c>
      <c r="BY537" s="229">
        <f t="shared" si="418"/>
        <v>0</v>
      </c>
      <c r="BZ537" s="229">
        <f t="shared" si="418"/>
        <v>0</v>
      </c>
    </row>
    <row r="538" spans="1:78" x14ac:dyDescent="0.2">
      <c r="A538" s="7" t="str">
        <f t="shared" si="420"/>
        <v>Roll-in 10</v>
      </c>
      <c r="B538" s="7">
        <f t="shared" si="421"/>
        <v>2024</v>
      </c>
      <c r="C538" s="7">
        <f t="shared" si="427"/>
        <v>71</v>
      </c>
      <c r="D538" s="165">
        <f t="shared" si="422"/>
        <v>45626</v>
      </c>
      <c r="E538" s="68">
        <f>BonusDep!C76*BonusDep!D76</f>
        <v>0</v>
      </c>
      <c r="F538" s="77"/>
      <c r="G538" s="229">
        <f t="shared" si="428"/>
        <v>0</v>
      </c>
      <c r="H538" s="229">
        <f t="shared" si="428"/>
        <v>0</v>
      </c>
      <c r="I538" s="229">
        <f t="shared" si="428"/>
        <v>0</v>
      </c>
      <c r="J538" s="229">
        <f t="shared" si="428"/>
        <v>0</v>
      </c>
      <c r="K538" s="229">
        <f t="shared" si="428"/>
        <v>0</v>
      </c>
      <c r="L538" s="229">
        <f t="shared" si="428"/>
        <v>0</v>
      </c>
      <c r="M538" s="229">
        <f t="shared" si="428"/>
        <v>0</v>
      </c>
      <c r="N538" s="229">
        <f t="shared" si="428"/>
        <v>0</v>
      </c>
      <c r="O538" s="229">
        <f t="shared" si="428"/>
        <v>0</v>
      </c>
      <c r="P538" s="229">
        <f t="shared" si="428"/>
        <v>0</v>
      </c>
      <c r="Q538" s="229">
        <f t="shared" si="428"/>
        <v>0</v>
      </c>
      <c r="R538" s="229">
        <f t="shared" si="428"/>
        <v>0</v>
      </c>
      <c r="S538" s="229">
        <f t="shared" si="428"/>
        <v>0</v>
      </c>
      <c r="T538" s="229">
        <f t="shared" si="428"/>
        <v>0</v>
      </c>
      <c r="U538" s="229">
        <f t="shared" si="428"/>
        <v>0</v>
      </c>
      <c r="V538" s="229">
        <f t="shared" si="428"/>
        <v>0</v>
      </c>
      <c r="W538" s="229">
        <f t="shared" si="424"/>
        <v>0</v>
      </c>
      <c r="X538" s="229">
        <f t="shared" si="424"/>
        <v>0</v>
      </c>
      <c r="Y538" s="229">
        <f t="shared" si="424"/>
        <v>0</v>
      </c>
      <c r="Z538" s="229">
        <f t="shared" si="424"/>
        <v>0</v>
      </c>
      <c r="AA538" s="229">
        <f t="shared" si="424"/>
        <v>0</v>
      </c>
      <c r="AB538" s="229">
        <f t="shared" si="424"/>
        <v>0</v>
      </c>
      <c r="AC538" s="229">
        <f t="shared" si="424"/>
        <v>0</v>
      </c>
      <c r="AD538" s="229">
        <f>IF(AND(AD$7=$B538,AD$9&gt;=$D538),$E538/(13-MONTH($D538)),0)</f>
        <v>0</v>
      </c>
      <c r="AE538" s="229">
        <f t="shared" si="424"/>
        <v>0</v>
      </c>
      <c r="AF538" s="229">
        <f t="shared" si="424"/>
        <v>0</v>
      </c>
      <c r="AG538" s="229">
        <f t="shared" si="424"/>
        <v>0</v>
      </c>
      <c r="AH538" s="229">
        <f t="shared" si="424"/>
        <v>0</v>
      </c>
      <c r="AI538" s="229">
        <f t="shared" si="424"/>
        <v>0</v>
      </c>
      <c r="AJ538" s="229">
        <f t="shared" si="424"/>
        <v>0</v>
      </c>
      <c r="AK538" s="229">
        <f t="shared" si="424"/>
        <v>0</v>
      </c>
      <c r="AL538" s="229">
        <f t="shared" si="424"/>
        <v>0</v>
      </c>
      <c r="AM538" s="229">
        <f t="shared" si="425"/>
        <v>0</v>
      </c>
      <c r="AN538" s="229">
        <f t="shared" si="425"/>
        <v>0</v>
      </c>
      <c r="AO538" s="229">
        <f t="shared" si="425"/>
        <v>0</v>
      </c>
      <c r="AP538" s="229">
        <f t="shared" si="425"/>
        <v>0</v>
      </c>
      <c r="AQ538" s="229">
        <f t="shared" si="425"/>
        <v>0</v>
      </c>
      <c r="AR538" s="229">
        <f t="shared" si="425"/>
        <v>0</v>
      </c>
      <c r="AS538" s="229">
        <f t="shared" si="425"/>
        <v>0</v>
      </c>
      <c r="AT538" s="229">
        <f t="shared" si="425"/>
        <v>0</v>
      </c>
      <c r="AU538" s="229">
        <f t="shared" si="425"/>
        <v>0</v>
      </c>
      <c r="AV538" s="229">
        <f t="shared" si="425"/>
        <v>0</v>
      </c>
      <c r="AW538" s="229">
        <f t="shared" si="425"/>
        <v>0</v>
      </c>
      <c r="AX538" s="229">
        <f t="shared" si="425"/>
        <v>0</v>
      </c>
      <c r="AY538" s="229">
        <f t="shared" si="425"/>
        <v>0</v>
      </c>
      <c r="AZ538" s="229">
        <f t="shared" si="425"/>
        <v>0</v>
      </c>
      <c r="BA538" s="229">
        <f t="shared" si="425"/>
        <v>0</v>
      </c>
      <c r="BB538" s="229">
        <f t="shared" si="425"/>
        <v>0</v>
      </c>
      <c r="BC538" s="229">
        <f t="shared" si="426"/>
        <v>0</v>
      </c>
      <c r="BD538" s="229">
        <f t="shared" si="426"/>
        <v>0</v>
      </c>
      <c r="BE538" s="229">
        <f t="shared" si="426"/>
        <v>0</v>
      </c>
      <c r="BF538" s="229">
        <f t="shared" si="426"/>
        <v>0</v>
      </c>
      <c r="BG538" s="229">
        <f t="shared" si="426"/>
        <v>0</v>
      </c>
      <c r="BH538" s="229">
        <f t="shared" si="426"/>
        <v>0</v>
      </c>
      <c r="BI538" s="229">
        <f t="shared" si="426"/>
        <v>0</v>
      </c>
      <c r="BJ538" s="229">
        <f t="shared" si="426"/>
        <v>0</v>
      </c>
      <c r="BK538" s="229">
        <f t="shared" si="426"/>
        <v>0</v>
      </c>
      <c r="BL538" s="229">
        <f t="shared" si="426"/>
        <v>0</v>
      </c>
      <c r="BM538" s="229">
        <f t="shared" si="426"/>
        <v>0</v>
      </c>
      <c r="BN538" s="229">
        <f t="shared" si="426"/>
        <v>0</v>
      </c>
      <c r="BO538" s="229">
        <f t="shared" si="418"/>
        <v>0</v>
      </c>
      <c r="BP538" s="229">
        <f t="shared" si="418"/>
        <v>0</v>
      </c>
      <c r="BQ538" s="229">
        <f t="shared" si="418"/>
        <v>0</v>
      </c>
      <c r="BR538" s="229">
        <f t="shared" si="418"/>
        <v>0</v>
      </c>
      <c r="BS538" s="229">
        <f t="shared" si="418"/>
        <v>0</v>
      </c>
      <c r="BT538" s="229">
        <f t="shared" si="418"/>
        <v>0</v>
      </c>
      <c r="BU538" s="229">
        <f t="shared" si="418"/>
        <v>0</v>
      </c>
      <c r="BV538" s="229">
        <f t="shared" si="418"/>
        <v>0</v>
      </c>
      <c r="BW538" s="229">
        <f t="shared" si="418"/>
        <v>0</v>
      </c>
      <c r="BX538" s="229">
        <f t="shared" si="418"/>
        <v>0</v>
      </c>
      <c r="BY538" s="229">
        <f t="shared" si="418"/>
        <v>0</v>
      </c>
      <c r="BZ538" s="229">
        <f t="shared" si="418"/>
        <v>0</v>
      </c>
    </row>
    <row r="539" spans="1:78" x14ac:dyDescent="0.2">
      <c r="A539" s="7" t="str">
        <f t="shared" si="420"/>
        <v>Roll-in 10</v>
      </c>
      <c r="B539" s="7">
        <f t="shared" si="421"/>
        <v>2024</v>
      </c>
      <c r="C539" s="7">
        <f t="shared" si="427"/>
        <v>72</v>
      </c>
      <c r="D539" s="165">
        <f t="shared" si="422"/>
        <v>45657</v>
      </c>
      <c r="E539" s="166">
        <f>BonusDep!C77*BonusDep!D77</f>
        <v>0</v>
      </c>
      <c r="F539" s="77"/>
      <c r="G539" s="228">
        <f t="shared" si="428"/>
        <v>0</v>
      </c>
      <c r="H539" s="228">
        <f t="shared" si="428"/>
        <v>0</v>
      </c>
      <c r="I539" s="228">
        <f t="shared" si="428"/>
        <v>0</v>
      </c>
      <c r="J539" s="228">
        <f t="shared" si="428"/>
        <v>0</v>
      </c>
      <c r="K539" s="228">
        <f t="shared" si="428"/>
        <v>0</v>
      </c>
      <c r="L539" s="228">
        <f t="shared" si="428"/>
        <v>0</v>
      </c>
      <c r="M539" s="228">
        <f t="shared" si="428"/>
        <v>0</v>
      </c>
      <c r="N539" s="228">
        <f t="shared" si="428"/>
        <v>0</v>
      </c>
      <c r="O539" s="228">
        <f t="shared" si="428"/>
        <v>0</v>
      </c>
      <c r="P539" s="228">
        <f t="shared" si="428"/>
        <v>0</v>
      </c>
      <c r="Q539" s="228">
        <f t="shared" si="428"/>
        <v>0</v>
      </c>
      <c r="R539" s="228">
        <f t="shared" si="428"/>
        <v>0</v>
      </c>
      <c r="S539" s="228">
        <f t="shared" si="428"/>
        <v>0</v>
      </c>
      <c r="T539" s="228">
        <f t="shared" si="428"/>
        <v>0</v>
      </c>
      <c r="U539" s="228">
        <f t="shared" si="428"/>
        <v>0</v>
      </c>
      <c r="V539" s="228">
        <f t="shared" si="428"/>
        <v>0</v>
      </c>
      <c r="W539" s="228">
        <f t="shared" si="424"/>
        <v>0</v>
      </c>
      <c r="X539" s="228">
        <f t="shared" si="424"/>
        <v>0</v>
      </c>
      <c r="Y539" s="228">
        <f t="shared" si="424"/>
        <v>0</v>
      </c>
      <c r="Z539" s="228">
        <f t="shared" si="424"/>
        <v>0</v>
      </c>
      <c r="AA539" s="228">
        <f t="shared" si="424"/>
        <v>0</v>
      </c>
      <c r="AB539" s="228">
        <f t="shared" si="424"/>
        <v>0</v>
      </c>
      <c r="AC539" s="228">
        <f t="shared" si="424"/>
        <v>0</v>
      </c>
      <c r="AD539" s="228">
        <f t="shared" si="424"/>
        <v>0</v>
      </c>
      <c r="AE539" s="228">
        <f t="shared" si="424"/>
        <v>0</v>
      </c>
      <c r="AF539" s="228">
        <f t="shared" si="424"/>
        <v>0</v>
      </c>
      <c r="AG539" s="228">
        <f t="shared" si="424"/>
        <v>0</v>
      </c>
      <c r="AH539" s="228">
        <f t="shared" si="424"/>
        <v>0</v>
      </c>
      <c r="AI539" s="228">
        <f t="shared" si="424"/>
        <v>0</v>
      </c>
      <c r="AJ539" s="228">
        <f t="shared" si="424"/>
        <v>0</v>
      </c>
      <c r="AK539" s="228">
        <f t="shared" si="424"/>
        <v>0</v>
      </c>
      <c r="AL539" s="228">
        <f t="shared" si="424"/>
        <v>0</v>
      </c>
      <c r="AM539" s="228">
        <f t="shared" si="425"/>
        <v>0</v>
      </c>
      <c r="AN539" s="228">
        <f t="shared" si="425"/>
        <v>0</v>
      </c>
      <c r="AO539" s="228">
        <f t="shared" si="425"/>
        <v>0</v>
      </c>
      <c r="AP539" s="228">
        <f t="shared" si="425"/>
        <v>0</v>
      </c>
      <c r="AQ539" s="228">
        <f t="shared" si="425"/>
        <v>0</v>
      </c>
      <c r="AR539" s="228">
        <f t="shared" si="425"/>
        <v>0</v>
      </c>
      <c r="AS539" s="228">
        <f t="shared" si="425"/>
        <v>0</v>
      </c>
      <c r="AT539" s="228">
        <f t="shared" si="425"/>
        <v>0</v>
      </c>
      <c r="AU539" s="228">
        <f t="shared" si="425"/>
        <v>0</v>
      </c>
      <c r="AV539" s="228">
        <f t="shared" si="425"/>
        <v>0</v>
      </c>
      <c r="AW539" s="228">
        <f t="shared" si="425"/>
        <v>0</v>
      </c>
      <c r="AX539" s="228">
        <f t="shared" si="425"/>
        <v>0</v>
      </c>
      <c r="AY539" s="228">
        <f t="shared" si="425"/>
        <v>0</v>
      </c>
      <c r="AZ539" s="228">
        <f t="shared" si="425"/>
        <v>0</v>
      </c>
      <c r="BA539" s="228">
        <f t="shared" si="425"/>
        <v>0</v>
      </c>
      <c r="BB539" s="228">
        <f t="shared" si="425"/>
        <v>0</v>
      </c>
      <c r="BC539" s="228">
        <f t="shared" si="426"/>
        <v>0</v>
      </c>
      <c r="BD539" s="228">
        <f t="shared" si="426"/>
        <v>0</v>
      </c>
      <c r="BE539" s="228">
        <f t="shared" si="426"/>
        <v>0</v>
      </c>
      <c r="BF539" s="228">
        <f t="shared" si="426"/>
        <v>0</v>
      </c>
      <c r="BG539" s="228">
        <f t="shared" si="426"/>
        <v>0</v>
      </c>
      <c r="BH539" s="228">
        <f t="shared" si="426"/>
        <v>0</v>
      </c>
      <c r="BI539" s="228">
        <f t="shared" si="426"/>
        <v>0</v>
      </c>
      <c r="BJ539" s="228">
        <f t="shared" si="426"/>
        <v>0</v>
      </c>
      <c r="BK539" s="228">
        <f t="shared" si="426"/>
        <v>0</v>
      </c>
      <c r="BL539" s="228">
        <f t="shared" si="426"/>
        <v>0</v>
      </c>
      <c r="BM539" s="228">
        <f t="shared" si="426"/>
        <v>0</v>
      </c>
      <c r="BN539" s="228">
        <f t="shared" si="426"/>
        <v>0</v>
      </c>
      <c r="BO539" s="228">
        <f t="shared" si="418"/>
        <v>0</v>
      </c>
      <c r="BP539" s="228">
        <f t="shared" si="418"/>
        <v>0</v>
      </c>
      <c r="BQ539" s="228">
        <f t="shared" si="418"/>
        <v>0</v>
      </c>
      <c r="BR539" s="228">
        <f t="shared" si="418"/>
        <v>0</v>
      </c>
      <c r="BS539" s="228">
        <f t="shared" si="418"/>
        <v>0</v>
      </c>
      <c r="BT539" s="228">
        <f t="shared" si="418"/>
        <v>0</v>
      </c>
      <c r="BU539" s="228">
        <f t="shared" si="418"/>
        <v>0</v>
      </c>
      <c r="BV539" s="228">
        <f t="shared" si="418"/>
        <v>0</v>
      </c>
      <c r="BW539" s="228">
        <f t="shared" si="418"/>
        <v>0</v>
      </c>
      <c r="BX539" s="228">
        <f t="shared" si="418"/>
        <v>0</v>
      </c>
      <c r="BY539" s="228">
        <f t="shared" si="418"/>
        <v>0</v>
      </c>
      <c r="BZ539" s="228">
        <f t="shared" si="418"/>
        <v>0</v>
      </c>
    </row>
    <row r="540" spans="1:78" x14ac:dyDescent="0.2">
      <c r="D540" s="90" t="s">
        <v>0</v>
      </c>
      <c r="E540" s="230">
        <f>SUM(E468:E539)</f>
        <v>0</v>
      </c>
      <c r="G540" s="68">
        <f>SUM(G468:G539)</f>
        <v>0</v>
      </c>
      <c r="H540" s="68">
        <f t="shared" ref="H540:BN540" si="429">SUM(H468:H539)</f>
        <v>0</v>
      </c>
      <c r="I540" s="68">
        <f t="shared" si="429"/>
        <v>0</v>
      </c>
      <c r="J540" s="68">
        <f t="shared" si="429"/>
        <v>0</v>
      </c>
      <c r="K540" s="68">
        <f t="shared" si="429"/>
        <v>0</v>
      </c>
      <c r="L540" s="68">
        <f t="shared" si="429"/>
        <v>0</v>
      </c>
      <c r="M540" s="68">
        <f t="shared" si="429"/>
        <v>0</v>
      </c>
      <c r="N540" s="68">
        <f t="shared" si="429"/>
        <v>0</v>
      </c>
      <c r="O540" s="68">
        <f t="shared" si="429"/>
        <v>0</v>
      </c>
      <c r="P540" s="68">
        <f t="shared" si="429"/>
        <v>0</v>
      </c>
      <c r="Q540" s="68">
        <f t="shared" si="429"/>
        <v>0</v>
      </c>
      <c r="R540" s="68">
        <f t="shared" si="429"/>
        <v>0</v>
      </c>
      <c r="S540" s="68">
        <f t="shared" si="429"/>
        <v>0</v>
      </c>
      <c r="T540" s="68">
        <f t="shared" si="429"/>
        <v>0</v>
      </c>
      <c r="U540" s="68">
        <f t="shared" si="429"/>
        <v>0</v>
      </c>
      <c r="V540" s="68">
        <f t="shared" si="429"/>
        <v>0</v>
      </c>
      <c r="W540" s="68">
        <f t="shared" si="429"/>
        <v>0</v>
      </c>
      <c r="X540" s="68">
        <f t="shared" si="429"/>
        <v>0</v>
      </c>
      <c r="Y540" s="68">
        <f t="shared" si="429"/>
        <v>0</v>
      </c>
      <c r="Z540" s="68">
        <f t="shared" si="429"/>
        <v>0</v>
      </c>
      <c r="AA540" s="68">
        <f t="shared" si="429"/>
        <v>0</v>
      </c>
      <c r="AB540" s="68">
        <f t="shared" si="429"/>
        <v>0</v>
      </c>
      <c r="AC540" s="68">
        <f t="shared" si="429"/>
        <v>0</v>
      </c>
      <c r="AD540" s="68">
        <f t="shared" si="429"/>
        <v>0</v>
      </c>
      <c r="AE540" s="68">
        <f t="shared" si="429"/>
        <v>0</v>
      </c>
      <c r="AF540" s="68">
        <f t="shared" si="429"/>
        <v>0</v>
      </c>
      <c r="AG540" s="68">
        <f t="shared" si="429"/>
        <v>0</v>
      </c>
      <c r="AH540" s="68">
        <f t="shared" si="429"/>
        <v>0</v>
      </c>
      <c r="AI540" s="68">
        <f t="shared" si="429"/>
        <v>0</v>
      </c>
      <c r="AJ540" s="68">
        <f t="shared" si="429"/>
        <v>0</v>
      </c>
      <c r="AK540" s="68">
        <f t="shared" si="429"/>
        <v>0</v>
      </c>
      <c r="AL540" s="68">
        <f t="shared" si="429"/>
        <v>0</v>
      </c>
      <c r="AM540" s="68">
        <f t="shared" si="429"/>
        <v>0</v>
      </c>
      <c r="AN540" s="68">
        <f t="shared" si="429"/>
        <v>0</v>
      </c>
      <c r="AO540" s="68">
        <f t="shared" si="429"/>
        <v>0</v>
      </c>
      <c r="AP540" s="68">
        <f t="shared" si="429"/>
        <v>0</v>
      </c>
      <c r="AQ540" s="68">
        <f t="shared" si="429"/>
        <v>0</v>
      </c>
      <c r="AR540" s="68">
        <f t="shared" si="429"/>
        <v>0</v>
      </c>
      <c r="AS540" s="68">
        <f t="shared" si="429"/>
        <v>0</v>
      </c>
      <c r="AT540" s="68">
        <f t="shared" si="429"/>
        <v>0</v>
      </c>
      <c r="AU540" s="68">
        <f t="shared" si="429"/>
        <v>0</v>
      </c>
      <c r="AV540" s="68">
        <f t="shared" si="429"/>
        <v>0</v>
      </c>
      <c r="AW540" s="68">
        <f t="shared" si="429"/>
        <v>0</v>
      </c>
      <c r="AX540" s="68">
        <f t="shared" si="429"/>
        <v>0</v>
      </c>
      <c r="AY540" s="68">
        <f t="shared" si="429"/>
        <v>0</v>
      </c>
      <c r="AZ540" s="68">
        <f t="shared" si="429"/>
        <v>0</v>
      </c>
      <c r="BA540" s="68">
        <f t="shared" si="429"/>
        <v>0</v>
      </c>
      <c r="BB540" s="68">
        <f t="shared" si="429"/>
        <v>0</v>
      </c>
      <c r="BC540" s="68">
        <f t="shared" si="429"/>
        <v>0</v>
      </c>
      <c r="BD540" s="68">
        <f t="shared" si="429"/>
        <v>0</v>
      </c>
      <c r="BE540" s="68">
        <f t="shared" si="429"/>
        <v>0</v>
      </c>
      <c r="BF540" s="68">
        <f t="shared" si="429"/>
        <v>0</v>
      </c>
      <c r="BG540" s="68">
        <f t="shared" si="429"/>
        <v>0</v>
      </c>
      <c r="BH540" s="68">
        <f t="shared" si="429"/>
        <v>0</v>
      </c>
      <c r="BI540" s="68">
        <f t="shared" si="429"/>
        <v>0</v>
      </c>
      <c r="BJ540" s="68">
        <f t="shared" si="429"/>
        <v>0</v>
      </c>
      <c r="BK540" s="68">
        <f t="shared" si="429"/>
        <v>0</v>
      </c>
      <c r="BL540" s="68">
        <f t="shared" si="429"/>
        <v>0</v>
      </c>
      <c r="BM540" s="68">
        <f t="shared" si="429"/>
        <v>0</v>
      </c>
      <c r="BN540" s="68">
        <f t="shared" si="429"/>
        <v>0</v>
      </c>
      <c r="BO540" s="68">
        <f t="shared" ref="BO540" si="430">SUM(BO468:BO539)</f>
        <v>0</v>
      </c>
      <c r="BP540" s="68">
        <f t="shared" ref="BP540" si="431">SUM(BP468:BP539)</f>
        <v>0</v>
      </c>
      <c r="BQ540" s="68">
        <f t="shared" ref="BQ540" si="432">SUM(BQ468:BQ539)</f>
        <v>0</v>
      </c>
      <c r="BR540" s="68">
        <f t="shared" ref="BR540" si="433">SUM(BR468:BR539)</f>
        <v>0</v>
      </c>
      <c r="BS540" s="68">
        <f t="shared" ref="BS540" si="434">SUM(BS468:BS539)</f>
        <v>0</v>
      </c>
      <c r="BT540" s="68">
        <f t="shared" ref="BT540" si="435">SUM(BT468:BT539)</f>
        <v>0</v>
      </c>
      <c r="BU540" s="68">
        <f t="shared" ref="BU540" si="436">SUM(BU468:BU539)</f>
        <v>0</v>
      </c>
      <c r="BV540" s="68">
        <f t="shared" ref="BV540" si="437">SUM(BV468:BV539)</f>
        <v>0</v>
      </c>
      <c r="BW540" s="68">
        <f t="shared" ref="BW540" si="438">SUM(BW468:BW539)</f>
        <v>0</v>
      </c>
      <c r="BX540" s="68">
        <f t="shared" ref="BX540" si="439">SUM(BX468:BX539)</f>
        <v>0</v>
      </c>
      <c r="BY540" s="68">
        <f t="shared" ref="BY540" si="440">SUM(BY468:BY539)</f>
        <v>0</v>
      </c>
      <c r="BZ540" s="68">
        <f t="shared" ref="BZ540" si="441">SUM(BZ468:BZ539)</f>
        <v>0</v>
      </c>
    </row>
    <row r="541" spans="1:78" x14ac:dyDescent="0.2">
      <c r="D541" s="90"/>
      <c r="E541" s="92"/>
      <c r="F541" s="91"/>
    </row>
    <row r="542" spans="1:78" ht="20.25" x14ac:dyDescent="0.3">
      <c r="C542" s="203"/>
      <c r="D542" s="300"/>
      <c r="E542" s="308" t="s">
        <v>116</v>
      </c>
    </row>
    <row r="543" spans="1:78" ht="25.5" x14ac:dyDescent="0.2">
      <c r="D543" s="165"/>
      <c r="E543" s="315" t="s">
        <v>143</v>
      </c>
    </row>
    <row r="544" spans="1:78" x14ac:dyDescent="0.2">
      <c r="A544" s="7" t="str">
        <f t="shared" ref="A544:A575" si="442">A163</f>
        <v>Roll-in 1</v>
      </c>
      <c r="B544" s="7">
        <f t="shared" ref="B544:B602" si="443">YEAR(D544)</f>
        <v>2019</v>
      </c>
      <c r="C544" s="7">
        <f>C163</f>
        <v>1</v>
      </c>
      <c r="D544" s="165">
        <f>D163</f>
        <v>43496</v>
      </c>
      <c r="E544" s="68">
        <f t="shared" ref="E544:E575" si="444">+E12+E87+E163</f>
        <v>0</v>
      </c>
      <c r="G544" s="229">
        <f>IF(AND(G$7&lt;=$B544+$D$4,G$9&gt;=$D544),$E544*HLOOKUP(G$7-$B544+1,INPUTS!$D$63:$X$64,$E$4,FALSE)/IF(G$7=$B544,(13-MONTH($D544)),12),0)</f>
        <v>0</v>
      </c>
      <c r="H544" s="229">
        <f>IF(AND(H$7&lt;=$B544+$D$4,H$9&gt;=$D544),$E544*HLOOKUP(H$7-$B544+1,INPUTS!$D$63:$X$64,$E$4,FALSE)/IF(H$7=$B544,(13-MONTH($D544)),12),0)</f>
        <v>0</v>
      </c>
      <c r="I544" s="229">
        <f>IF(AND(I$7&lt;=$B544+$D$4,I$9&gt;=$D544),$E544*HLOOKUP(I$7-$B544+1,INPUTS!$D$63:$X$64,$E$4,FALSE)/IF(I$7=$B544,(13-MONTH($D544)),12),0)</f>
        <v>0</v>
      </c>
      <c r="J544" s="229">
        <f>IF(AND(J$7&lt;=$B544+$D$4,J$9&gt;=$D544),$E544*HLOOKUP(J$7-$B544+1,INPUTS!$D$63:$X$64,$E$4,FALSE)/IF(J$7=$B544,(13-MONTH($D544)),12),0)</f>
        <v>0</v>
      </c>
      <c r="K544" s="229">
        <f>IF(AND(K$7&lt;=$B544+$D$4,K$9&gt;=$D544),$E544*HLOOKUP(K$7-$B544+1,INPUTS!$D$63:$X$64,$E$4,FALSE)/IF(K$7=$B544,(13-MONTH($D544)),12),0)</f>
        <v>0</v>
      </c>
      <c r="L544" s="229">
        <f>IF(AND(L$7&lt;=$B544+$D$4,L$9&gt;=$D544),$E544*HLOOKUP(L$7-$B544+1,INPUTS!$D$63:$X$64,$E$4,FALSE)/IF(L$7=$B544,(13-MONTH($D544)),12),0)</f>
        <v>0</v>
      </c>
      <c r="M544" s="229">
        <f>IF(AND(M$7&lt;=$B544+$D$4,M$9&gt;=$D544),$E544*HLOOKUP(M$7-$B544+1,INPUTS!$D$63:$X$64,$E$4,FALSE)/IF(M$7=$B544,(13-MONTH($D544)),12),0)</f>
        <v>0</v>
      </c>
      <c r="N544" s="229">
        <f>IF(AND(N$7&lt;=$B544+$D$4,N$9&gt;=$D544),$E544*HLOOKUP(N$7-$B544+1,INPUTS!$D$63:$X$64,$E$4,FALSE)/IF(N$7=$B544,(13-MONTH($D544)),12),0)</f>
        <v>0</v>
      </c>
      <c r="O544" s="229">
        <f>IF(AND(O$7&lt;=$B544+$D$4,O$9&gt;=$D544),$E544*HLOOKUP(O$7-$B544+1,INPUTS!$D$63:$X$64,$E$4,FALSE)/IF(O$7=$B544,(13-MONTH($D544)),12),0)</f>
        <v>0</v>
      </c>
      <c r="P544" s="229">
        <f>IF(AND(P$7&lt;=$B544+$D$4,P$9&gt;=$D544),$E544*HLOOKUP(P$7-$B544+1,INPUTS!$D$63:$X$64,$E$4,FALSE)/IF(P$7=$B544,(13-MONTH($D544)),12),0)</f>
        <v>0</v>
      </c>
      <c r="Q544" s="229">
        <f>IF(AND(Q$7&lt;=$B544+$D$4,Q$9&gt;=$D544),$E544*HLOOKUP(Q$7-$B544+1,INPUTS!$D$63:$X$64,$E$4,FALSE)/IF(Q$7=$B544,(13-MONTH($D544)),12),0)</f>
        <v>0</v>
      </c>
      <c r="R544" s="229">
        <f>IF(AND(R$7&lt;=$B544+$D$4,R$9&gt;=$D544),$E544*HLOOKUP(R$7-$B544+1,INPUTS!$D$63:$X$64,$E$4,FALSE)/IF(R$7=$B544,(13-MONTH($D544)),12),0)</f>
        <v>0</v>
      </c>
      <c r="S544" s="229">
        <f>IF(AND(S$7&lt;=$B544+$D$4,S$9&gt;=$D544),$E544*HLOOKUP(S$7-$B544+1,INPUTS!$D$63:$X$64,$E$4,FALSE)/IF(S$7=$B544,(13-MONTH($D544)),12),0)</f>
        <v>0</v>
      </c>
      <c r="T544" s="229">
        <f>IF(AND(T$7&lt;=$B544+$D$4,T$9&gt;=$D544),$E544*HLOOKUP(T$7-$B544+1,INPUTS!$D$63:$X$64,$E$4,FALSE)/IF(T$7=$B544,(13-MONTH($D544)),12),0)</f>
        <v>0</v>
      </c>
      <c r="U544" s="229">
        <f>IF(AND(U$7&lt;=$B544+$D$4,U$9&gt;=$D544),$E544*HLOOKUP(U$7-$B544+1,INPUTS!$D$63:$X$64,$E$4,FALSE)/IF(U$7=$B544,(13-MONTH($D544)),12),0)</f>
        <v>0</v>
      </c>
      <c r="V544" s="229">
        <f>IF(AND(V$7&lt;=$B544+$D$4,V$9&gt;=$D544),$E544*HLOOKUP(V$7-$B544+1,INPUTS!$D$63:$X$64,$E$4,FALSE)/IF(V$7=$B544,(13-MONTH($D544)),12),0)</f>
        <v>0</v>
      </c>
      <c r="W544" s="229">
        <f>IF(AND(W$7&lt;=$B544+$D$4,W$9&gt;=$D544),$E544*HLOOKUP(W$7-$B544+1,INPUTS!$D$63:$X$64,$E$4,FALSE)/IF(W$7=$B544,(13-MONTH($D544)),12),0)</f>
        <v>0</v>
      </c>
      <c r="X544" s="229">
        <f>IF(AND(X$7&lt;=$B544+$D$4,X$9&gt;=$D544),$E544*HLOOKUP(X$7-$B544+1,INPUTS!$D$63:$X$64,$E$4,FALSE)/IF(X$7=$B544,(13-MONTH($D544)),12),0)</f>
        <v>0</v>
      </c>
      <c r="Y544" s="229">
        <f>IF(AND(Y$7&lt;=$B544+$D$4,Y$9&gt;=$D544),$E544*HLOOKUP(Y$7-$B544+1,INPUTS!$D$63:$X$64,$E$4,FALSE)/IF(Y$7=$B544,(13-MONTH($D544)),12),0)</f>
        <v>0</v>
      </c>
      <c r="Z544" s="229">
        <f>IF(AND(Z$7&lt;=$B544+$D$4,Z$9&gt;=$D544),$E544*HLOOKUP(Z$7-$B544+1,INPUTS!$D$63:$X$64,$E$4,FALSE)/IF(Z$7=$B544,(13-MONTH($D544)),12),0)</f>
        <v>0</v>
      </c>
      <c r="AA544" s="229">
        <f>IF(AND(AA$7&lt;=$B544+$D$4,AA$9&gt;=$D544),$E544*HLOOKUP(AA$7-$B544+1,INPUTS!$D$63:$X$64,$E$4,FALSE)/IF(AA$7=$B544,(13-MONTH($D544)),12),0)</f>
        <v>0</v>
      </c>
      <c r="AB544" s="229">
        <f>IF(AND(AB$7&lt;=$B544+$D$4,AB$9&gt;=$D544),$E544*HLOOKUP(AB$7-$B544+1,INPUTS!$D$63:$X$64,$E$4,FALSE)/IF(AB$7=$B544,(13-MONTH($D544)),12),0)</f>
        <v>0</v>
      </c>
      <c r="AC544" s="229">
        <f>IF(AND(AC$7&lt;=$B544+$D$4,AC$9&gt;=$D544),$E544*HLOOKUP(AC$7-$B544+1,INPUTS!$D$63:$X$64,$E$4,FALSE)/IF(AC$7=$B544,(13-MONTH($D544)),12),0)</f>
        <v>0</v>
      </c>
      <c r="AD544" s="229">
        <f>IF(AND(AD$7&lt;=$B544+$D$4,AD$9&gt;=$D544),$E544*HLOOKUP(AD$7-$B544+1,INPUTS!$D$63:$X$64,$E$4,FALSE)/IF(AD$7=$B544,(13-MONTH($D544)),12),0)</f>
        <v>0</v>
      </c>
      <c r="AE544" s="229">
        <f>IF(AND(AE$7&lt;=$B544+$D$4,AE$9&gt;=$D544),$E544*HLOOKUP(AE$7-$B544+1,INPUTS!$D$63:$X$64,$E$4,FALSE)/IF(AE$7=$B544,(13-MONTH($D544)),12),0)</f>
        <v>0</v>
      </c>
      <c r="AF544" s="229">
        <f>IF(AND(AF$7&lt;=$B544+$D$4,AF$9&gt;=$D544),$E544*HLOOKUP(AF$7-$B544+1,INPUTS!$D$63:$X$64,$E$4,FALSE)/IF(AF$7=$B544,(13-MONTH($D544)),12),0)</f>
        <v>0</v>
      </c>
      <c r="AG544" s="229">
        <f>IF(AND(AG$7&lt;=$B544+$D$4,AG$9&gt;=$D544),$E544*HLOOKUP(AG$7-$B544+1,INPUTS!$D$63:$X$64,$E$4,FALSE)/IF(AG$7=$B544,(13-MONTH($D544)),12),0)</f>
        <v>0</v>
      </c>
      <c r="AH544" s="229">
        <f>IF(AND(AH$7&lt;=$B544+$D$4,AH$9&gt;=$D544),$E544*HLOOKUP(AH$7-$B544+1,INPUTS!$D$63:$X$64,$E$4,FALSE)/IF(AH$7=$B544,(13-MONTH($D544)),12),0)</f>
        <v>0</v>
      </c>
      <c r="AI544" s="229">
        <f>IF(AND(AI$7&lt;=$B544+$D$4,AI$9&gt;=$D544),$E544*HLOOKUP(AI$7-$B544+1,INPUTS!$D$63:$X$64,$E$4,FALSE)/IF(AI$7=$B544,(13-MONTH($D544)),12),0)</f>
        <v>0</v>
      </c>
      <c r="AJ544" s="229">
        <f>IF(AND(AJ$7&lt;=$B544+$D$4,AJ$9&gt;=$D544),$E544*HLOOKUP(AJ$7-$B544+1,INPUTS!$D$63:$X$64,$E$4,FALSE)/IF(AJ$7=$B544,(13-MONTH($D544)),12),0)</f>
        <v>0</v>
      </c>
      <c r="AK544" s="229">
        <f>IF(AND(AK$7&lt;=$B544+$D$4,AK$9&gt;=$D544),$E544*HLOOKUP(AK$7-$B544+1,INPUTS!$D$63:$X$64,$E$4,FALSE)/IF(AK$7=$B544,(13-MONTH($D544)),12),0)</f>
        <v>0</v>
      </c>
      <c r="AL544" s="229">
        <f>IF(AND(AL$7&lt;=$B544+$D$4,AL$9&gt;=$D544),$E544*HLOOKUP(AL$7-$B544+1,INPUTS!$D$63:$X$64,$E$4,FALSE)/IF(AL$7=$B544,(13-MONTH($D544)),12),0)</f>
        <v>0</v>
      </c>
      <c r="AM544" s="229">
        <f>IF(AND(AM$7&lt;=$B544+$D$4,AM$9&gt;=$D544),$E544*HLOOKUP(AM$7-$B544+1,INPUTS!$D$63:$X$64,$E$4,FALSE)/IF(AM$7=$B544,(13-MONTH($D544)),12),0)</f>
        <v>0</v>
      </c>
      <c r="AN544" s="229">
        <f>IF(AND(AN$7&lt;=$B544+$D$4,AN$9&gt;=$D544),$E544*HLOOKUP(AN$7-$B544+1,INPUTS!$D$63:$X$64,$E$4,FALSE)/IF(AN$7=$B544,(13-MONTH($D544)),12),0)</f>
        <v>0</v>
      </c>
      <c r="AO544" s="229">
        <f>IF(AND(AO$7&lt;=$B544+$D$4,AO$9&gt;=$D544),$E544*HLOOKUP(AO$7-$B544+1,INPUTS!$D$63:$X$64,$E$4,FALSE)/IF(AO$7=$B544,(13-MONTH($D544)),12),0)</f>
        <v>0</v>
      </c>
      <c r="AP544" s="229">
        <f>IF(AND(AP$7&lt;=$B544+$D$4,AP$9&gt;=$D544),$E544*HLOOKUP(AP$7-$B544+1,INPUTS!$D$63:$X$64,$E$4,FALSE)/IF(AP$7=$B544,(13-MONTH($D544)),12),0)</f>
        <v>0</v>
      </c>
      <c r="AQ544" s="229">
        <f>IF(AND(AQ$7&lt;=$B544+$D$4,AQ$9&gt;=$D544),$E544*HLOOKUP(AQ$7-$B544+1,INPUTS!$D$63:$X$64,$E$4,FALSE)/IF(AQ$7=$B544,(13-MONTH($D544)),12),0)</f>
        <v>0</v>
      </c>
      <c r="AR544" s="229">
        <f>IF(AND(AR$7&lt;=$B544+$D$4,AR$9&gt;=$D544),$E544*HLOOKUP(AR$7-$B544+1,INPUTS!$D$63:$X$64,$E$4,FALSE)/IF(AR$7=$B544,(13-MONTH($D544)),12),0)</f>
        <v>0</v>
      </c>
      <c r="AS544" s="229">
        <f>IF(AND(AS$7&lt;=$B544+$D$4,AS$9&gt;=$D544),$E544*HLOOKUP(AS$7-$B544+1,INPUTS!$D$63:$X$64,$E$4,FALSE)/IF(AS$7=$B544,(13-MONTH($D544)),12),0)</f>
        <v>0</v>
      </c>
      <c r="AT544" s="229">
        <f>IF(AND(AT$7&lt;=$B544+$D$4,AT$9&gt;=$D544),$E544*HLOOKUP(AT$7-$B544+1,INPUTS!$D$63:$X$64,$E$4,FALSE)/IF(AT$7=$B544,(13-MONTH($D544)),12),0)</f>
        <v>0</v>
      </c>
      <c r="AU544" s="229">
        <f>IF(AND(AU$7&lt;=$B544+$D$4,AU$9&gt;=$D544),$E544*HLOOKUP(AU$7-$B544+1,INPUTS!$D$63:$X$64,$E$4,FALSE)/IF(AU$7=$B544,(13-MONTH($D544)),12),0)</f>
        <v>0</v>
      </c>
      <c r="AV544" s="229">
        <f>IF(AND(AV$7&lt;=$B544+$D$4,AV$9&gt;=$D544),$E544*HLOOKUP(AV$7-$B544+1,INPUTS!$D$63:$X$64,$E$4,FALSE)/IF(AV$7=$B544,(13-MONTH($D544)),12),0)</f>
        <v>0</v>
      </c>
      <c r="AW544" s="229">
        <f>IF(AND(AW$7&lt;=$B544+$D$4,AW$9&gt;=$D544),$E544*HLOOKUP(AW$7-$B544+1,INPUTS!$D$63:$X$64,$E$4,FALSE)/IF(AW$7=$B544,(13-MONTH($D544)),12),0)</f>
        <v>0</v>
      </c>
      <c r="AX544" s="229">
        <f>IF(AND(AX$7&lt;=$B544+$D$4,AX$9&gt;=$D544),$E544*HLOOKUP(AX$7-$B544+1,INPUTS!$D$63:$X$64,$E$4,FALSE)/IF(AX$7=$B544,(13-MONTH($D544)),12),0)</f>
        <v>0</v>
      </c>
      <c r="AY544" s="229">
        <f>IF(AND(AY$7&lt;=$B544+$D$4,AY$9&gt;=$D544),$E544*HLOOKUP(AY$7-$B544+1,INPUTS!$D$63:$X$64,$E$4,FALSE)/IF(AY$7=$B544,(13-MONTH($D544)),12),0)</f>
        <v>0</v>
      </c>
      <c r="AZ544" s="229">
        <f>IF(AND(AZ$7&lt;=$B544+$D$4,AZ$9&gt;=$D544),$E544*HLOOKUP(AZ$7-$B544+1,INPUTS!$D$63:$X$64,$E$4,FALSE)/IF(AZ$7=$B544,(13-MONTH($D544)),12),0)</f>
        <v>0</v>
      </c>
      <c r="BA544" s="229">
        <f>IF(AND(BA$7&lt;=$B544+$D$4,BA$9&gt;=$D544),$E544*HLOOKUP(BA$7-$B544+1,INPUTS!$D$63:$X$64,$E$4,FALSE)/IF(BA$7=$B544,(13-MONTH($D544)),12),0)</f>
        <v>0</v>
      </c>
      <c r="BB544" s="229">
        <f>IF(AND(BB$7&lt;=$B544+$D$4,BB$9&gt;=$D544),$E544*HLOOKUP(BB$7-$B544+1,INPUTS!$D$63:$X$64,$E$4,FALSE)/IF(BB$7=$B544,(13-MONTH($D544)),12),0)</f>
        <v>0</v>
      </c>
      <c r="BC544" s="229">
        <f>IF(AND(BC$7&lt;=$B544+$D$4,BC$9&gt;=$D544),$E544*HLOOKUP(BC$7-$B544+1,INPUTS!$D$63:$X$64,$E$4,FALSE)/IF(BC$7=$B544,(13-MONTH($D544)),12),0)</f>
        <v>0</v>
      </c>
      <c r="BD544" s="229">
        <f>IF(AND(BD$7&lt;=$B544+$D$4,BD$9&gt;=$D544),$E544*HLOOKUP(BD$7-$B544+1,INPUTS!$D$63:$X$64,$E$4,FALSE)/IF(BD$7=$B544,(13-MONTH($D544)),12),0)</f>
        <v>0</v>
      </c>
      <c r="BE544" s="229">
        <f>IF(AND(BE$7&lt;=$B544+$D$4,BE$9&gt;=$D544),$E544*HLOOKUP(BE$7-$B544+1,INPUTS!$D$63:$X$64,$E$4,FALSE)/IF(BE$7=$B544,(13-MONTH($D544)),12),0)</f>
        <v>0</v>
      </c>
      <c r="BF544" s="229">
        <f>IF(AND(BF$7&lt;=$B544+$D$4,BF$9&gt;=$D544),$E544*HLOOKUP(BF$7-$B544+1,INPUTS!$D$63:$X$64,$E$4,FALSE)/IF(BF$7=$B544,(13-MONTH($D544)),12),0)</f>
        <v>0</v>
      </c>
      <c r="BG544" s="229">
        <f>IF(AND(BG$7&lt;=$B544+$D$4,BG$9&gt;=$D544),$E544*HLOOKUP(BG$7-$B544+1,INPUTS!$D$63:$X$64,$E$4,FALSE)/IF(BG$7=$B544,(13-MONTH($D544)),12),0)</f>
        <v>0</v>
      </c>
      <c r="BH544" s="229">
        <f>IF(AND(BH$7&lt;=$B544+$D$4,BH$9&gt;=$D544),$E544*HLOOKUP(BH$7-$B544+1,INPUTS!$D$63:$X$64,$E$4,FALSE)/IF(BH$7=$B544,(13-MONTH($D544)),12),0)</f>
        <v>0</v>
      </c>
      <c r="BI544" s="229">
        <f>IF(AND(BI$7&lt;=$B544+$D$4,BI$9&gt;=$D544),$E544*HLOOKUP(BI$7-$B544+1,INPUTS!$D$63:$X$64,$E$4,FALSE)/IF(BI$7=$B544,(13-MONTH($D544)),12),0)</f>
        <v>0</v>
      </c>
      <c r="BJ544" s="229">
        <f>IF(AND(BJ$7&lt;=$B544+$D$4,BJ$9&gt;=$D544),$E544*HLOOKUP(BJ$7-$B544+1,INPUTS!$D$63:$X$64,$E$4,FALSE)/IF(BJ$7=$B544,(13-MONTH($D544)),12),0)</f>
        <v>0</v>
      </c>
      <c r="BK544" s="229">
        <f>IF(AND(BK$7&lt;=$B544+$D$4,BK$9&gt;=$D544),$E544*HLOOKUP(BK$7-$B544+1,INPUTS!$D$63:$X$64,$E$4,FALSE)/IF(BK$7=$B544,(13-MONTH($D544)),12),0)</f>
        <v>0</v>
      </c>
      <c r="BL544" s="229">
        <f>IF(AND(BL$7&lt;=$B544+$D$4,BL$9&gt;=$D544),$E544*HLOOKUP(BL$7-$B544+1,INPUTS!$D$63:$X$64,$E$4,FALSE)/IF(BL$7=$B544,(13-MONTH($D544)),12),0)</f>
        <v>0</v>
      </c>
      <c r="BM544" s="229">
        <f>IF(AND(BM$7&lt;=$B544+$D$4,BM$9&gt;=$D544),$E544*HLOOKUP(BM$7-$B544+1,INPUTS!$D$63:$X$64,$E$4,FALSE)/IF(BM$7=$B544,(13-MONTH($D544)),12),0)</f>
        <v>0</v>
      </c>
      <c r="BN544" s="229">
        <f>IF(AND(BN$7&lt;=$B544+$D$4,BN$9&gt;=$D544),$E544*HLOOKUP(BN$7-$B544+1,INPUTS!$D$63:$X$64,$E$4,FALSE)/IF(BN$7=$B544,(13-MONTH($D544)),12),0)</f>
        <v>0</v>
      </c>
      <c r="BO544" s="229">
        <f>IF(AND(BO$7&lt;=$B544+$D$4,BO$9&gt;=$D544),$E544*HLOOKUP(BO$7-$B544+1,INPUTS!$D$63:$X$64,$E$4,FALSE)/IF(BO$7=$B544,(13-MONTH($D544)),12),0)</f>
        <v>0</v>
      </c>
      <c r="BP544" s="229">
        <f>IF(AND(BP$7&lt;=$B544+$D$4,BP$9&gt;=$D544),$E544*HLOOKUP(BP$7-$B544+1,INPUTS!$D$63:$X$64,$E$4,FALSE)/IF(BP$7=$B544,(13-MONTH($D544)),12),0)</f>
        <v>0</v>
      </c>
      <c r="BQ544" s="229">
        <f>IF(AND(BQ$7&lt;=$B544+$D$4,BQ$9&gt;=$D544),$E544*HLOOKUP(BQ$7-$B544+1,INPUTS!$D$63:$X$64,$E$4,FALSE)/IF(BQ$7=$B544,(13-MONTH($D544)),12),0)</f>
        <v>0</v>
      </c>
      <c r="BR544" s="229">
        <f>IF(AND(BR$7&lt;=$B544+$D$4,BR$9&gt;=$D544),$E544*HLOOKUP(BR$7-$B544+1,INPUTS!$D$63:$X$64,$E$4,FALSE)/IF(BR$7=$B544,(13-MONTH($D544)),12),0)</f>
        <v>0</v>
      </c>
      <c r="BS544" s="229">
        <f>IF(AND(BS$7&lt;=$B544+$D$4,BS$9&gt;=$D544),$E544*HLOOKUP(BS$7-$B544+1,INPUTS!$D$63:$X$64,$E$4,FALSE)/IF(BS$7=$B544,(13-MONTH($D544)),12),0)</f>
        <v>0</v>
      </c>
      <c r="BT544" s="229">
        <f>IF(AND(BT$7&lt;=$B544+$D$4,BT$9&gt;=$D544),$E544*HLOOKUP(BT$7-$B544+1,INPUTS!$D$63:$X$64,$E$4,FALSE)/IF(BT$7=$B544,(13-MONTH($D544)),12),0)</f>
        <v>0</v>
      </c>
      <c r="BU544" s="229">
        <f>IF(AND(BU$7&lt;=$B544+$D$4,BU$9&gt;=$D544),$E544*HLOOKUP(BU$7-$B544+1,INPUTS!$D$63:$X$64,$E$4,FALSE)/IF(BU$7=$B544,(13-MONTH($D544)),12),0)</f>
        <v>0</v>
      </c>
      <c r="BV544" s="229">
        <f>IF(AND(BV$7&lt;=$B544+$D$4,BV$9&gt;=$D544),$E544*HLOOKUP(BV$7-$B544+1,INPUTS!$D$63:$X$64,$E$4,FALSE)/IF(BV$7=$B544,(13-MONTH($D544)),12),0)</f>
        <v>0</v>
      </c>
      <c r="BW544" s="229">
        <f>IF(AND(BW$7&lt;=$B544+$D$4,BW$9&gt;=$D544),$E544*HLOOKUP(BW$7-$B544+1,INPUTS!$D$63:$X$64,$E$4,FALSE)/IF(BW$7=$B544,(13-MONTH($D544)),12),0)</f>
        <v>0</v>
      </c>
      <c r="BX544" s="229">
        <f>IF(AND(BX$7&lt;=$B544+$D$4,BX$9&gt;=$D544),$E544*HLOOKUP(BX$7-$B544+1,INPUTS!$D$63:$X$64,$E$4,FALSE)/IF(BX$7=$B544,(13-MONTH($D544)),12),0)</f>
        <v>0</v>
      </c>
      <c r="BY544" s="229">
        <f>IF(AND(BY$7&lt;=$B544+$D$4,BY$9&gt;=$D544),$E544*HLOOKUP(BY$7-$B544+1,INPUTS!$D$63:$X$64,$E$4,FALSE)/IF(BY$7=$B544,(13-MONTH($D544)),12),0)</f>
        <v>0</v>
      </c>
      <c r="BZ544" s="229">
        <f>IF(AND(BZ$7&lt;=$B544+$D$4,BZ$9&gt;=$D544),$E544*HLOOKUP(BZ$7-$B544+1,INPUTS!$D$63:$X$64,$E$4,FALSE)/IF(BZ$7=$B544,(13-MONTH($D544)),12),0)</f>
        <v>0</v>
      </c>
    </row>
    <row r="545" spans="1:78" x14ac:dyDescent="0.2">
      <c r="A545" s="7" t="str">
        <f t="shared" si="442"/>
        <v>Roll-in 1</v>
      </c>
      <c r="B545" s="7">
        <f t="shared" si="443"/>
        <v>2019</v>
      </c>
      <c r="C545" s="7">
        <f>C544+1</f>
        <v>2</v>
      </c>
      <c r="D545" s="165">
        <f t="shared" ref="D545:D576" si="445">D164</f>
        <v>43524</v>
      </c>
      <c r="E545" s="68">
        <f t="shared" si="444"/>
        <v>0</v>
      </c>
      <c r="G545" s="229">
        <f>IF(AND(G$7&lt;=$B545+$D$4,G$9&gt;=$D545),$E545*HLOOKUP(G$7-$B545+1,INPUTS!$D$63:$X$64,$E$4,FALSE)/IF(G$7=$B545,(13-MONTH($D545)),12),0)</f>
        <v>0</v>
      </c>
      <c r="H545" s="229">
        <f>IF(AND(H$7&lt;=$B545+$D$4,H$9&gt;=$D545),$E545*HLOOKUP(H$7-$B545+1,INPUTS!$D$63:$X$64,$E$4,FALSE)/IF(H$7=$B545,(13-MONTH($D545)),12),0)</f>
        <v>0</v>
      </c>
      <c r="I545" s="229">
        <f>IF(AND(I$7&lt;=$B545+$D$4,I$9&gt;=$D545),$E545*HLOOKUP(I$7-$B545+1,INPUTS!$D$63:$X$64,$E$4,FALSE)/IF(I$7=$B545,(13-MONTH($D545)),12),0)</f>
        <v>0</v>
      </c>
      <c r="J545" s="229">
        <f>IF(AND(J$7&lt;=$B545+$D$4,J$9&gt;=$D545),$E545*HLOOKUP(J$7-$B545+1,INPUTS!$D$63:$X$64,$E$4,FALSE)/IF(J$7=$B545,(13-MONTH($D545)),12),0)</f>
        <v>0</v>
      </c>
      <c r="K545" s="229">
        <f>IF(AND(K$7&lt;=$B545+$D$4,K$9&gt;=$D545),$E545*HLOOKUP(K$7-$B545+1,INPUTS!$D$63:$X$64,$E$4,FALSE)/IF(K$7=$B545,(13-MONTH($D545)),12),0)</f>
        <v>0</v>
      </c>
      <c r="L545" s="229">
        <f>IF(AND(L$7&lt;=$B545+$D$4,L$9&gt;=$D545),$E545*HLOOKUP(L$7-$B545+1,INPUTS!$D$63:$X$64,$E$4,FALSE)/IF(L$7=$B545,(13-MONTH($D545)),12),0)</f>
        <v>0</v>
      </c>
      <c r="M545" s="229">
        <f>IF(AND(M$7&lt;=$B545+$D$4,M$9&gt;=$D545),$E545*HLOOKUP(M$7-$B545+1,INPUTS!$D$63:$X$64,$E$4,FALSE)/IF(M$7=$B545,(13-MONTH($D545)),12),0)</f>
        <v>0</v>
      </c>
      <c r="N545" s="229">
        <f>IF(AND(N$7&lt;=$B545+$D$4,N$9&gt;=$D545),$E545*HLOOKUP(N$7-$B545+1,INPUTS!$D$63:$X$64,$E$4,FALSE)/IF(N$7=$B545,(13-MONTH($D545)),12),0)</f>
        <v>0</v>
      </c>
      <c r="O545" s="229">
        <f>IF(AND(O$7&lt;=$B545+$D$4,O$9&gt;=$D545),$E545*HLOOKUP(O$7-$B545+1,INPUTS!$D$63:$X$64,$E$4,FALSE)/IF(O$7=$B545,(13-MONTH($D545)),12),0)</f>
        <v>0</v>
      </c>
      <c r="P545" s="229">
        <f>IF(AND(P$7&lt;=$B545+$D$4,P$9&gt;=$D545),$E545*HLOOKUP(P$7-$B545+1,INPUTS!$D$63:$X$64,$E$4,FALSE)/IF(P$7=$B545,(13-MONTH($D545)),12),0)</f>
        <v>0</v>
      </c>
      <c r="Q545" s="229">
        <f>IF(AND(Q$7&lt;=$B545+$D$4,Q$9&gt;=$D545),$E545*HLOOKUP(Q$7-$B545+1,INPUTS!$D$63:$X$64,$E$4,FALSE)/IF(Q$7=$B545,(13-MONTH($D545)),12),0)</f>
        <v>0</v>
      </c>
      <c r="R545" s="229">
        <f>IF(AND(R$7&lt;=$B545+$D$4,R$9&gt;=$D545),$E545*HLOOKUP(R$7-$B545+1,INPUTS!$D$63:$X$64,$E$4,FALSE)/IF(R$7=$B545,(13-MONTH($D545)),12),0)</f>
        <v>0</v>
      </c>
      <c r="S545" s="229">
        <f>IF(AND(S$7&lt;=$B545+$D$4,S$9&gt;=$D545),$E545*HLOOKUP(S$7-$B545+1,INPUTS!$D$63:$X$64,$E$4,FALSE)/IF(S$7=$B545,(13-MONTH($D545)),12),0)</f>
        <v>0</v>
      </c>
      <c r="T545" s="229">
        <f>IF(AND(T$7&lt;=$B545+$D$4,T$9&gt;=$D545),$E545*HLOOKUP(T$7-$B545+1,INPUTS!$D$63:$X$64,$E$4,FALSE)/IF(T$7=$B545,(13-MONTH($D545)),12),0)</f>
        <v>0</v>
      </c>
      <c r="U545" s="229">
        <f>IF(AND(U$7&lt;=$B545+$D$4,U$9&gt;=$D545),$E545*HLOOKUP(U$7-$B545+1,INPUTS!$D$63:$X$64,$E$4,FALSE)/IF(U$7=$B545,(13-MONTH($D545)),12),0)</f>
        <v>0</v>
      </c>
      <c r="V545" s="229">
        <f>IF(AND(V$7&lt;=$B545+$D$4,V$9&gt;=$D545),$E545*HLOOKUP(V$7-$B545+1,INPUTS!$D$63:$X$64,$E$4,FALSE)/IF(V$7=$B545,(13-MONTH($D545)),12),0)</f>
        <v>0</v>
      </c>
      <c r="W545" s="229">
        <f>IF(AND(W$7&lt;=$B545+$D$4,W$9&gt;=$D545),$E545*HLOOKUP(W$7-$B545+1,INPUTS!$D$63:$X$64,$E$4,FALSE)/IF(W$7=$B545,(13-MONTH($D545)),12),0)</f>
        <v>0</v>
      </c>
      <c r="X545" s="229">
        <f>IF(AND(X$7&lt;=$B545+$D$4,X$9&gt;=$D545),$E545*HLOOKUP(X$7-$B545+1,INPUTS!$D$63:$X$64,$E$4,FALSE)/IF(X$7=$B545,(13-MONTH($D545)),12),0)</f>
        <v>0</v>
      </c>
      <c r="Y545" s="229">
        <f>IF(AND(Y$7&lt;=$B545+$D$4,Y$9&gt;=$D545),$E545*HLOOKUP(Y$7-$B545+1,INPUTS!$D$63:$X$64,$E$4,FALSE)/IF(Y$7=$B545,(13-MONTH($D545)),12),0)</f>
        <v>0</v>
      </c>
      <c r="Z545" s="229">
        <f>IF(AND(Z$7&lt;=$B545+$D$4,Z$9&gt;=$D545),$E545*HLOOKUP(Z$7-$B545+1,INPUTS!$D$63:$X$64,$E$4,FALSE)/IF(Z$7=$B545,(13-MONTH($D545)),12),0)</f>
        <v>0</v>
      </c>
      <c r="AA545" s="229">
        <f>IF(AND(AA$7&lt;=$B545+$D$4,AA$9&gt;=$D545),$E545*HLOOKUP(AA$7-$B545+1,INPUTS!$D$63:$X$64,$E$4,FALSE)/IF(AA$7=$B545,(13-MONTH($D545)),12),0)</f>
        <v>0</v>
      </c>
      <c r="AB545" s="229">
        <f>IF(AND(AB$7&lt;=$B545+$D$4,AB$9&gt;=$D545),$E545*HLOOKUP(AB$7-$B545+1,INPUTS!$D$63:$X$64,$E$4,FALSE)/IF(AB$7=$B545,(13-MONTH($D545)),12),0)</f>
        <v>0</v>
      </c>
      <c r="AC545" s="229">
        <f>IF(AND(AC$7&lt;=$B545+$D$4,AC$9&gt;=$D545),$E545*HLOOKUP(AC$7-$B545+1,INPUTS!$D$63:$X$64,$E$4,FALSE)/IF(AC$7=$B545,(13-MONTH($D545)),12),0)</f>
        <v>0</v>
      </c>
      <c r="AD545" s="229">
        <f>IF(AND(AD$7&lt;=$B545+$D$4,AD$9&gt;=$D545),$E545*HLOOKUP(AD$7-$B545+1,INPUTS!$D$63:$X$64,$E$4,FALSE)/IF(AD$7=$B545,(13-MONTH($D545)),12),0)</f>
        <v>0</v>
      </c>
      <c r="AE545" s="229">
        <f>IF(AND(AE$7&lt;=$B545+$D$4,AE$9&gt;=$D545),$E545*HLOOKUP(AE$7-$B545+1,INPUTS!$D$63:$X$64,$E$4,FALSE)/IF(AE$7=$B545,(13-MONTH($D545)),12),0)</f>
        <v>0</v>
      </c>
      <c r="AF545" s="229">
        <f>IF(AND(AF$7&lt;=$B545+$D$4,AF$9&gt;=$D545),$E545*HLOOKUP(AF$7-$B545+1,INPUTS!$D$63:$X$64,$E$4,FALSE)/IF(AF$7=$B545,(13-MONTH($D545)),12),0)</f>
        <v>0</v>
      </c>
      <c r="AG545" s="229">
        <f>IF(AND(AG$7&lt;=$B545+$D$4,AG$9&gt;=$D545),$E545*HLOOKUP(AG$7-$B545+1,INPUTS!$D$63:$X$64,$E$4,FALSE)/IF(AG$7=$B545,(13-MONTH($D545)),12),0)</f>
        <v>0</v>
      </c>
      <c r="AH545" s="229">
        <f>IF(AND(AH$7&lt;=$B545+$D$4,AH$9&gt;=$D545),$E545*HLOOKUP(AH$7-$B545+1,INPUTS!$D$63:$X$64,$E$4,FALSE)/IF(AH$7=$B545,(13-MONTH($D545)),12),0)</f>
        <v>0</v>
      </c>
      <c r="AI545" s="229">
        <f>IF(AND(AI$7&lt;=$B545+$D$4,AI$9&gt;=$D545),$E545*HLOOKUP(AI$7-$B545+1,INPUTS!$D$63:$X$64,$E$4,FALSE)/IF(AI$7=$B545,(13-MONTH($D545)),12),0)</f>
        <v>0</v>
      </c>
      <c r="AJ545" s="229">
        <f>IF(AND(AJ$7&lt;=$B545+$D$4,AJ$9&gt;=$D545),$E545*HLOOKUP(AJ$7-$B545+1,INPUTS!$D$63:$X$64,$E$4,FALSE)/IF(AJ$7=$B545,(13-MONTH($D545)),12),0)</f>
        <v>0</v>
      </c>
      <c r="AK545" s="229">
        <f>IF(AND(AK$7&lt;=$B545+$D$4,AK$9&gt;=$D545),$E545*HLOOKUP(AK$7-$B545+1,INPUTS!$D$63:$X$64,$E$4,FALSE)/IF(AK$7=$B545,(13-MONTH($D545)),12),0)</f>
        <v>0</v>
      </c>
      <c r="AL545" s="229">
        <f>IF(AND(AL$7&lt;=$B545+$D$4,AL$9&gt;=$D545),$E545*HLOOKUP(AL$7-$B545+1,INPUTS!$D$63:$X$64,$E$4,FALSE)/IF(AL$7=$B545,(13-MONTH($D545)),12),0)</f>
        <v>0</v>
      </c>
      <c r="AM545" s="229">
        <f>IF(AND(AM$7&lt;=$B545+$D$4,AM$9&gt;=$D545),$E545*HLOOKUP(AM$7-$B545+1,INPUTS!$D$63:$X$64,$E$4,FALSE)/IF(AM$7=$B545,(13-MONTH($D545)),12),0)</f>
        <v>0</v>
      </c>
      <c r="AN545" s="229">
        <f>IF(AND(AN$7&lt;=$B545+$D$4,AN$9&gt;=$D545),$E545*HLOOKUP(AN$7-$B545+1,INPUTS!$D$63:$X$64,$E$4,FALSE)/IF(AN$7=$B545,(13-MONTH($D545)),12),0)</f>
        <v>0</v>
      </c>
      <c r="AO545" s="229">
        <f>IF(AND(AO$7&lt;=$B545+$D$4,AO$9&gt;=$D545),$E545*HLOOKUP(AO$7-$B545+1,INPUTS!$D$63:$X$64,$E$4,FALSE)/IF(AO$7=$B545,(13-MONTH($D545)),12),0)</f>
        <v>0</v>
      </c>
      <c r="AP545" s="229">
        <f>IF(AND(AP$7&lt;=$B545+$D$4,AP$9&gt;=$D545),$E545*HLOOKUP(AP$7-$B545+1,INPUTS!$D$63:$X$64,$E$4,FALSE)/IF(AP$7=$B545,(13-MONTH($D545)),12),0)</f>
        <v>0</v>
      </c>
      <c r="AQ545" s="229">
        <f>IF(AND(AQ$7&lt;=$B545+$D$4,AQ$9&gt;=$D545),$E545*HLOOKUP(AQ$7-$B545+1,INPUTS!$D$63:$X$64,$E$4,FALSE)/IF(AQ$7=$B545,(13-MONTH($D545)),12),0)</f>
        <v>0</v>
      </c>
      <c r="AR545" s="229">
        <f>IF(AND(AR$7&lt;=$B545+$D$4,AR$9&gt;=$D545),$E545*HLOOKUP(AR$7-$B545+1,INPUTS!$D$63:$X$64,$E$4,FALSE)/IF(AR$7=$B545,(13-MONTH($D545)),12),0)</f>
        <v>0</v>
      </c>
      <c r="AS545" s="229">
        <f>IF(AND(AS$7&lt;=$B545+$D$4,AS$9&gt;=$D545),$E545*HLOOKUP(AS$7-$B545+1,INPUTS!$D$63:$X$64,$E$4,FALSE)/IF(AS$7=$B545,(13-MONTH($D545)),12),0)</f>
        <v>0</v>
      </c>
      <c r="AT545" s="229">
        <f>IF(AND(AT$7&lt;=$B545+$D$4,AT$9&gt;=$D545),$E545*HLOOKUP(AT$7-$B545+1,INPUTS!$D$63:$X$64,$E$4,FALSE)/IF(AT$7=$B545,(13-MONTH($D545)),12),0)</f>
        <v>0</v>
      </c>
      <c r="AU545" s="229">
        <f>IF(AND(AU$7&lt;=$B545+$D$4,AU$9&gt;=$D545),$E545*HLOOKUP(AU$7-$B545+1,INPUTS!$D$63:$X$64,$E$4,FALSE)/IF(AU$7=$B545,(13-MONTH($D545)),12),0)</f>
        <v>0</v>
      </c>
      <c r="AV545" s="229">
        <f>IF(AND(AV$7&lt;=$B545+$D$4,AV$9&gt;=$D545),$E545*HLOOKUP(AV$7-$B545+1,INPUTS!$D$63:$X$64,$E$4,FALSE)/IF(AV$7=$B545,(13-MONTH($D545)),12),0)</f>
        <v>0</v>
      </c>
      <c r="AW545" s="229">
        <f>IF(AND(AW$7&lt;=$B545+$D$4,AW$9&gt;=$D545),$E545*HLOOKUP(AW$7-$B545+1,INPUTS!$D$63:$X$64,$E$4,FALSE)/IF(AW$7=$B545,(13-MONTH($D545)),12),0)</f>
        <v>0</v>
      </c>
      <c r="AX545" s="229">
        <f>IF(AND(AX$7&lt;=$B545+$D$4,AX$9&gt;=$D545),$E545*HLOOKUP(AX$7-$B545+1,INPUTS!$D$63:$X$64,$E$4,FALSE)/IF(AX$7=$B545,(13-MONTH($D545)),12),0)</f>
        <v>0</v>
      </c>
      <c r="AY545" s="229">
        <f>IF(AND(AY$7&lt;=$B545+$D$4,AY$9&gt;=$D545),$E545*HLOOKUP(AY$7-$B545+1,INPUTS!$D$63:$X$64,$E$4,FALSE)/IF(AY$7=$B545,(13-MONTH($D545)),12),0)</f>
        <v>0</v>
      </c>
      <c r="AZ545" s="229">
        <f>IF(AND(AZ$7&lt;=$B545+$D$4,AZ$9&gt;=$D545),$E545*HLOOKUP(AZ$7-$B545+1,INPUTS!$D$63:$X$64,$E$4,FALSE)/IF(AZ$7=$B545,(13-MONTH($D545)),12),0)</f>
        <v>0</v>
      </c>
      <c r="BA545" s="229">
        <f>IF(AND(BA$7&lt;=$B545+$D$4,BA$9&gt;=$D545),$E545*HLOOKUP(BA$7-$B545+1,INPUTS!$D$63:$X$64,$E$4,FALSE)/IF(BA$7=$B545,(13-MONTH($D545)),12),0)</f>
        <v>0</v>
      </c>
      <c r="BB545" s="229">
        <f>IF(AND(BB$7&lt;=$B545+$D$4,BB$9&gt;=$D545),$E545*HLOOKUP(BB$7-$B545+1,INPUTS!$D$63:$X$64,$E$4,FALSE)/IF(BB$7=$B545,(13-MONTH($D545)),12),0)</f>
        <v>0</v>
      </c>
      <c r="BC545" s="229">
        <f>IF(AND(BC$7&lt;=$B545+$D$4,BC$9&gt;=$D545),$E545*HLOOKUP(BC$7-$B545+1,INPUTS!$D$63:$X$64,$E$4,FALSE)/IF(BC$7=$B545,(13-MONTH($D545)),12),0)</f>
        <v>0</v>
      </c>
      <c r="BD545" s="229">
        <f>IF(AND(BD$7&lt;=$B545+$D$4,BD$9&gt;=$D545),$E545*HLOOKUP(BD$7-$B545+1,INPUTS!$D$63:$X$64,$E$4,FALSE)/IF(BD$7=$B545,(13-MONTH($D545)),12),0)</f>
        <v>0</v>
      </c>
      <c r="BE545" s="229">
        <f>IF(AND(BE$7&lt;=$B545+$D$4,BE$9&gt;=$D545),$E545*HLOOKUP(BE$7-$B545+1,INPUTS!$D$63:$X$64,$E$4,FALSE)/IF(BE$7=$B545,(13-MONTH($D545)),12),0)</f>
        <v>0</v>
      </c>
      <c r="BF545" s="229">
        <f>IF(AND(BF$7&lt;=$B545+$D$4,BF$9&gt;=$D545),$E545*HLOOKUP(BF$7-$B545+1,INPUTS!$D$63:$X$64,$E$4,FALSE)/IF(BF$7=$B545,(13-MONTH($D545)),12),0)</f>
        <v>0</v>
      </c>
      <c r="BG545" s="229">
        <f>IF(AND(BG$7&lt;=$B545+$D$4,BG$9&gt;=$D545),$E545*HLOOKUP(BG$7-$B545+1,INPUTS!$D$63:$X$64,$E$4,FALSE)/IF(BG$7=$B545,(13-MONTH($D545)),12),0)</f>
        <v>0</v>
      </c>
      <c r="BH545" s="229">
        <f>IF(AND(BH$7&lt;=$B545+$D$4,BH$9&gt;=$D545),$E545*HLOOKUP(BH$7-$B545+1,INPUTS!$D$63:$X$64,$E$4,FALSE)/IF(BH$7=$B545,(13-MONTH($D545)),12),0)</f>
        <v>0</v>
      </c>
      <c r="BI545" s="229">
        <f>IF(AND(BI$7&lt;=$B545+$D$4,BI$9&gt;=$D545),$E545*HLOOKUP(BI$7-$B545+1,INPUTS!$D$63:$X$64,$E$4,FALSE)/IF(BI$7=$B545,(13-MONTH($D545)),12),0)</f>
        <v>0</v>
      </c>
      <c r="BJ545" s="229">
        <f>IF(AND(BJ$7&lt;=$B545+$D$4,BJ$9&gt;=$D545),$E545*HLOOKUP(BJ$7-$B545+1,INPUTS!$D$63:$X$64,$E$4,FALSE)/IF(BJ$7=$B545,(13-MONTH($D545)),12),0)</f>
        <v>0</v>
      </c>
      <c r="BK545" s="229">
        <f>IF(AND(BK$7&lt;=$B545+$D$4,BK$9&gt;=$D545),$E545*HLOOKUP(BK$7-$B545+1,INPUTS!$D$63:$X$64,$E$4,FALSE)/IF(BK$7=$B545,(13-MONTH($D545)),12),0)</f>
        <v>0</v>
      </c>
      <c r="BL545" s="229">
        <f>IF(AND(BL$7&lt;=$B545+$D$4,BL$9&gt;=$D545),$E545*HLOOKUP(BL$7-$B545+1,INPUTS!$D$63:$X$64,$E$4,FALSE)/IF(BL$7=$B545,(13-MONTH($D545)),12),0)</f>
        <v>0</v>
      </c>
      <c r="BM545" s="229">
        <f>IF(AND(BM$7&lt;=$B545+$D$4,BM$9&gt;=$D545),$E545*HLOOKUP(BM$7-$B545+1,INPUTS!$D$63:$X$64,$E$4,FALSE)/IF(BM$7=$B545,(13-MONTH($D545)),12),0)</f>
        <v>0</v>
      </c>
      <c r="BN545" s="229">
        <f>IF(AND(BN$7&lt;=$B545+$D$4,BN$9&gt;=$D545),$E545*HLOOKUP(BN$7-$B545+1,INPUTS!$D$63:$X$64,$E$4,FALSE)/IF(BN$7=$B545,(13-MONTH($D545)),12),0)</f>
        <v>0</v>
      </c>
      <c r="BO545" s="229">
        <f>IF(AND(BO$7&lt;=$B545+$D$4,BO$9&gt;=$D545),$E545*HLOOKUP(BO$7-$B545+1,INPUTS!$D$63:$X$64,$E$4,FALSE)/IF(BO$7=$B545,(13-MONTH($D545)),12),0)</f>
        <v>0</v>
      </c>
      <c r="BP545" s="229">
        <f>IF(AND(BP$7&lt;=$B545+$D$4,BP$9&gt;=$D545),$E545*HLOOKUP(BP$7-$B545+1,INPUTS!$D$63:$X$64,$E$4,FALSE)/IF(BP$7=$B545,(13-MONTH($D545)),12),0)</f>
        <v>0</v>
      </c>
      <c r="BQ545" s="229">
        <f>IF(AND(BQ$7&lt;=$B545+$D$4,BQ$9&gt;=$D545),$E545*HLOOKUP(BQ$7-$B545+1,INPUTS!$D$63:$X$64,$E$4,FALSE)/IF(BQ$7=$B545,(13-MONTH($D545)),12),0)</f>
        <v>0</v>
      </c>
      <c r="BR545" s="229">
        <f>IF(AND(BR$7&lt;=$B545+$D$4,BR$9&gt;=$D545),$E545*HLOOKUP(BR$7-$B545+1,INPUTS!$D$63:$X$64,$E$4,FALSE)/IF(BR$7=$B545,(13-MONTH($D545)),12),0)</f>
        <v>0</v>
      </c>
      <c r="BS545" s="229">
        <f>IF(AND(BS$7&lt;=$B545+$D$4,BS$9&gt;=$D545),$E545*HLOOKUP(BS$7-$B545+1,INPUTS!$D$63:$X$64,$E$4,FALSE)/IF(BS$7=$B545,(13-MONTH($D545)),12),0)</f>
        <v>0</v>
      </c>
      <c r="BT545" s="229">
        <f>IF(AND(BT$7&lt;=$B545+$D$4,BT$9&gt;=$D545),$E545*HLOOKUP(BT$7-$B545+1,INPUTS!$D$63:$X$64,$E$4,FALSE)/IF(BT$7=$B545,(13-MONTH($D545)),12),0)</f>
        <v>0</v>
      </c>
      <c r="BU545" s="229">
        <f>IF(AND(BU$7&lt;=$B545+$D$4,BU$9&gt;=$D545),$E545*HLOOKUP(BU$7-$B545+1,INPUTS!$D$63:$X$64,$E$4,FALSE)/IF(BU$7=$B545,(13-MONTH($D545)),12),0)</f>
        <v>0</v>
      </c>
      <c r="BV545" s="229">
        <f>IF(AND(BV$7&lt;=$B545+$D$4,BV$9&gt;=$D545),$E545*HLOOKUP(BV$7-$B545+1,INPUTS!$D$63:$X$64,$E$4,FALSE)/IF(BV$7=$B545,(13-MONTH($D545)),12),0)</f>
        <v>0</v>
      </c>
      <c r="BW545" s="229">
        <f>IF(AND(BW$7&lt;=$B545+$D$4,BW$9&gt;=$D545),$E545*HLOOKUP(BW$7-$B545+1,INPUTS!$D$63:$X$64,$E$4,FALSE)/IF(BW$7=$B545,(13-MONTH($D545)),12),0)</f>
        <v>0</v>
      </c>
      <c r="BX545" s="229">
        <f>IF(AND(BX$7&lt;=$B545+$D$4,BX$9&gt;=$D545),$E545*HLOOKUP(BX$7-$B545+1,INPUTS!$D$63:$X$64,$E$4,FALSE)/IF(BX$7=$B545,(13-MONTH($D545)),12),0)</f>
        <v>0</v>
      </c>
      <c r="BY545" s="229">
        <f>IF(AND(BY$7&lt;=$B545+$D$4,BY$9&gt;=$D545),$E545*HLOOKUP(BY$7-$B545+1,INPUTS!$D$63:$X$64,$E$4,FALSE)/IF(BY$7=$B545,(13-MONTH($D545)),12),0)</f>
        <v>0</v>
      </c>
      <c r="BZ545" s="229">
        <f>IF(AND(BZ$7&lt;=$B545+$D$4,BZ$9&gt;=$D545),$E545*HLOOKUP(BZ$7-$B545+1,INPUTS!$D$63:$X$64,$E$4,FALSE)/IF(BZ$7=$B545,(13-MONTH($D545)),12),0)</f>
        <v>0</v>
      </c>
    </row>
    <row r="546" spans="1:78" x14ac:dyDescent="0.2">
      <c r="A546" s="7" t="str">
        <f t="shared" si="442"/>
        <v>Roll-in 1</v>
      </c>
      <c r="B546" s="7">
        <f t="shared" si="443"/>
        <v>2019</v>
      </c>
      <c r="C546" s="7">
        <f t="shared" ref="C546:C609" si="446">C545+1</f>
        <v>3</v>
      </c>
      <c r="D546" s="165">
        <f t="shared" si="445"/>
        <v>43555</v>
      </c>
      <c r="E546" s="68">
        <f t="shared" si="444"/>
        <v>0</v>
      </c>
      <c r="G546" s="229">
        <f>IF(AND(G$7&lt;=$B546+$D$4,G$9&gt;=$D546),$E546*HLOOKUP(G$7-$B546+1,INPUTS!$D$63:$X$64,$E$4,FALSE)/IF(G$7=$B546,(13-MONTH($D546)),12),0)</f>
        <v>0</v>
      </c>
      <c r="H546" s="229">
        <f>IF(AND(H$7&lt;=$B546+$D$4,H$9&gt;=$D546),$E546*HLOOKUP(H$7-$B546+1,INPUTS!$D$63:$X$64,$E$4,FALSE)/IF(H$7=$B546,(13-MONTH($D546)),12),0)</f>
        <v>0</v>
      </c>
      <c r="I546" s="229">
        <f>IF(AND(I$7&lt;=$B546+$D$4,I$9&gt;=$D546),$E546*HLOOKUP(I$7-$B546+1,INPUTS!$D$63:$X$64,$E$4,FALSE)/IF(I$7=$B546,(13-MONTH($D546)),12),0)</f>
        <v>0</v>
      </c>
      <c r="J546" s="229">
        <f>IF(AND(J$7&lt;=$B546+$D$4,J$9&gt;=$D546),$E546*HLOOKUP(J$7-$B546+1,INPUTS!$D$63:$X$64,$E$4,FALSE)/IF(J$7=$B546,(13-MONTH($D546)),12),0)</f>
        <v>0</v>
      </c>
      <c r="K546" s="229">
        <f>IF(AND(K$7&lt;=$B546+$D$4,K$9&gt;=$D546),$E546*HLOOKUP(K$7-$B546+1,INPUTS!$D$63:$X$64,$E$4,FALSE)/IF(K$7=$B546,(13-MONTH($D546)),12),0)</f>
        <v>0</v>
      </c>
      <c r="L546" s="229">
        <f>IF(AND(L$7&lt;=$B546+$D$4,L$9&gt;=$D546),$E546*HLOOKUP(L$7-$B546+1,INPUTS!$D$63:$X$64,$E$4,FALSE)/IF(L$7=$B546,(13-MONTH($D546)),12),0)</f>
        <v>0</v>
      </c>
      <c r="M546" s="229">
        <f>IF(AND(M$7&lt;=$B546+$D$4,M$9&gt;=$D546),$E546*HLOOKUP(M$7-$B546+1,INPUTS!$D$63:$X$64,$E$4,FALSE)/IF(M$7=$B546,(13-MONTH($D546)),12),0)</f>
        <v>0</v>
      </c>
      <c r="N546" s="229">
        <f>IF(AND(N$7&lt;=$B546+$D$4,N$9&gt;=$D546),$E546*HLOOKUP(N$7-$B546+1,INPUTS!$D$63:$X$64,$E$4,FALSE)/IF(N$7=$B546,(13-MONTH($D546)),12),0)</f>
        <v>0</v>
      </c>
      <c r="O546" s="229">
        <f>IF(AND(O$7&lt;=$B546+$D$4,O$9&gt;=$D546),$E546*HLOOKUP(O$7-$B546+1,INPUTS!$D$63:$X$64,$E$4,FALSE)/IF(O$7=$B546,(13-MONTH($D546)),12),0)</f>
        <v>0</v>
      </c>
      <c r="P546" s="229">
        <f>IF(AND(P$7&lt;=$B546+$D$4,P$9&gt;=$D546),$E546*HLOOKUP(P$7-$B546+1,INPUTS!$D$63:$X$64,$E$4,FALSE)/IF(P$7=$B546,(13-MONTH($D546)),12),0)</f>
        <v>0</v>
      </c>
      <c r="Q546" s="229">
        <f>IF(AND(Q$7&lt;=$B546+$D$4,Q$9&gt;=$D546),$E546*HLOOKUP(Q$7-$B546+1,INPUTS!$D$63:$X$64,$E$4,FALSE)/IF(Q$7=$B546,(13-MONTH($D546)),12),0)</f>
        <v>0</v>
      </c>
      <c r="R546" s="229">
        <f>IF(AND(R$7&lt;=$B546+$D$4,R$9&gt;=$D546),$E546*HLOOKUP(R$7-$B546+1,INPUTS!$D$63:$X$64,$E$4,FALSE)/IF(R$7=$B546,(13-MONTH($D546)),12),0)</f>
        <v>0</v>
      </c>
      <c r="S546" s="229">
        <f>IF(AND(S$7&lt;=$B546+$D$4,S$9&gt;=$D546),$E546*HLOOKUP(S$7-$B546+1,INPUTS!$D$63:$X$64,$E$4,FALSE)/IF(S$7=$B546,(13-MONTH($D546)),12),0)</f>
        <v>0</v>
      </c>
      <c r="T546" s="229">
        <f>IF(AND(T$7&lt;=$B546+$D$4,T$9&gt;=$D546),$E546*HLOOKUP(T$7-$B546+1,INPUTS!$D$63:$X$64,$E$4,FALSE)/IF(T$7=$B546,(13-MONTH($D546)),12),0)</f>
        <v>0</v>
      </c>
      <c r="U546" s="229">
        <f>IF(AND(U$7&lt;=$B546+$D$4,U$9&gt;=$D546),$E546*HLOOKUP(U$7-$B546+1,INPUTS!$D$63:$X$64,$E$4,FALSE)/IF(U$7=$B546,(13-MONTH($D546)),12),0)</f>
        <v>0</v>
      </c>
      <c r="V546" s="229">
        <f>IF(AND(V$7&lt;=$B546+$D$4,V$9&gt;=$D546),$E546*HLOOKUP(V$7-$B546+1,INPUTS!$D$63:$X$64,$E$4,FALSE)/IF(V$7=$B546,(13-MONTH($D546)),12),0)</f>
        <v>0</v>
      </c>
      <c r="W546" s="229">
        <f>IF(AND(W$7&lt;=$B546+$D$4,W$9&gt;=$D546),$E546*HLOOKUP(W$7-$B546+1,INPUTS!$D$63:$X$64,$E$4,FALSE)/IF(W$7=$B546,(13-MONTH($D546)),12),0)</f>
        <v>0</v>
      </c>
      <c r="X546" s="229">
        <f>IF(AND(X$7&lt;=$B546+$D$4,X$9&gt;=$D546),$E546*HLOOKUP(X$7-$B546+1,INPUTS!$D$63:$X$64,$E$4,FALSE)/IF(X$7=$B546,(13-MONTH($D546)),12),0)</f>
        <v>0</v>
      </c>
      <c r="Y546" s="229">
        <f>IF(AND(Y$7&lt;=$B546+$D$4,Y$9&gt;=$D546),$E546*HLOOKUP(Y$7-$B546+1,INPUTS!$D$63:$X$64,$E$4,FALSE)/IF(Y$7=$B546,(13-MONTH($D546)),12),0)</f>
        <v>0</v>
      </c>
      <c r="Z546" s="229">
        <f>IF(AND(Z$7&lt;=$B546+$D$4,Z$9&gt;=$D546),$E546*HLOOKUP(Z$7-$B546+1,INPUTS!$D$63:$X$64,$E$4,FALSE)/IF(Z$7=$B546,(13-MONTH($D546)),12),0)</f>
        <v>0</v>
      </c>
      <c r="AA546" s="229">
        <f>IF(AND(AA$7&lt;=$B546+$D$4,AA$9&gt;=$D546),$E546*HLOOKUP(AA$7-$B546+1,INPUTS!$D$63:$X$64,$E$4,FALSE)/IF(AA$7=$B546,(13-MONTH($D546)),12),0)</f>
        <v>0</v>
      </c>
      <c r="AB546" s="229">
        <f>IF(AND(AB$7&lt;=$B546+$D$4,AB$9&gt;=$D546),$E546*HLOOKUP(AB$7-$B546+1,INPUTS!$D$63:$X$64,$E$4,FALSE)/IF(AB$7=$B546,(13-MONTH($D546)),12),0)</f>
        <v>0</v>
      </c>
      <c r="AC546" s="229">
        <f>IF(AND(AC$7&lt;=$B546+$D$4,AC$9&gt;=$D546),$E546*HLOOKUP(AC$7-$B546+1,INPUTS!$D$63:$X$64,$E$4,FALSE)/IF(AC$7=$B546,(13-MONTH($D546)),12),0)</f>
        <v>0</v>
      </c>
      <c r="AD546" s="229">
        <f>IF(AND(AD$7&lt;=$B546+$D$4,AD$9&gt;=$D546),$E546*HLOOKUP(AD$7-$B546+1,INPUTS!$D$63:$X$64,$E$4,FALSE)/IF(AD$7=$B546,(13-MONTH($D546)),12),0)</f>
        <v>0</v>
      </c>
      <c r="AE546" s="229">
        <f>IF(AND(AE$7&lt;=$B546+$D$4,AE$9&gt;=$D546),$E546*HLOOKUP(AE$7-$B546+1,INPUTS!$D$63:$X$64,$E$4,FALSE)/IF(AE$7=$B546,(13-MONTH($D546)),12),0)</f>
        <v>0</v>
      </c>
      <c r="AF546" s="229">
        <f>IF(AND(AF$7&lt;=$B546+$D$4,AF$9&gt;=$D546),$E546*HLOOKUP(AF$7-$B546+1,INPUTS!$D$63:$X$64,$E$4,FALSE)/IF(AF$7=$B546,(13-MONTH($D546)),12),0)</f>
        <v>0</v>
      </c>
      <c r="AG546" s="229">
        <f>IF(AND(AG$7&lt;=$B546+$D$4,AG$9&gt;=$D546),$E546*HLOOKUP(AG$7-$B546+1,INPUTS!$D$63:$X$64,$E$4,FALSE)/IF(AG$7=$B546,(13-MONTH($D546)),12),0)</f>
        <v>0</v>
      </c>
      <c r="AH546" s="229">
        <f>IF(AND(AH$7&lt;=$B546+$D$4,AH$9&gt;=$D546),$E546*HLOOKUP(AH$7-$B546+1,INPUTS!$D$63:$X$64,$E$4,FALSE)/IF(AH$7=$B546,(13-MONTH($D546)),12),0)</f>
        <v>0</v>
      </c>
      <c r="AI546" s="229">
        <f>IF(AND(AI$7&lt;=$B546+$D$4,AI$9&gt;=$D546),$E546*HLOOKUP(AI$7-$B546+1,INPUTS!$D$63:$X$64,$E$4,FALSE)/IF(AI$7=$B546,(13-MONTH($D546)),12),0)</f>
        <v>0</v>
      </c>
      <c r="AJ546" s="229">
        <f>IF(AND(AJ$7&lt;=$B546+$D$4,AJ$9&gt;=$D546),$E546*HLOOKUP(AJ$7-$B546+1,INPUTS!$D$63:$X$64,$E$4,FALSE)/IF(AJ$7=$B546,(13-MONTH($D546)),12),0)</f>
        <v>0</v>
      </c>
      <c r="AK546" s="229">
        <f>IF(AND(AK$7&lt;=$B546+$D$4,AK$9&gt;=$D546),$E546*HLOOKUP(AK$7-$B546+1,INPUTS!$D$63:$X$64,$E$4,FALSE)/IF(AK$7=$B546,(13-MONTH($D546)),12),0)</f>
        <v>0</v>
      </c>
      <c r="AL546" s="229">
        <f>IF(AND(AL$7&lt;=$B546+$D$4,AL$9&gt;=$D546),$E546*HLOOKUP(AL$7-$B546+1,INPUTS!$D$63:$X$64,$E$4,FALSE)/IF(AL$7=$B546,(13-MONTH($D546)),12),0)</f>
        <v>0</v>
      </c>
      <c r="AM546" s="229">
        <f>IF(AND(AM$7&lt;=$B546+$D$4,AM$9&gt;=$D546),$E546*HLOOKUP(AM$7-$B546+1,INPUTS!$D$63:$X$64,$E$4,FALSE)/IF(AM$7=$B546,(13-MONTH($D546)),12),0)</f>
        <v>0</v>
      </c>
      <c r="AN546" s="229">
        <f>IF(AND(AN$7&lt;=$B546+$D$4,AN$9&gt;=$D546),$E546*HLOOKUP(AN$7-$B546+1,INPUTS!$D$63:$X$64,$E$4,FALSE)/IF(AN$7=$B546,(13-MONTH($D546)),12),0)</f>
        <v>0</v>
      </c>
      <c r="AO546" s="229">
        <f>IF(AND(AO$7&lt;=$B546+$D$4,AO$9&gt;=$D546),$E546*HLOOKUP(AO$7-$B546+1,INPUTS!$D$63:$X$64,$E$4,FALSE)/IF(AO$7=$B546,(13-MONTH($D546)),12),0)</f>
        <v>0</v>
      </c>
      <c r="AP546" s="229">
        <f>IF(AND(AP$7&lt;=$B546+$D$4,AP$9&gt;=$D546),$E546*HLOOKUP(AP$7-$B546+1,INPUTS!$D$63:$X$64,$E$4,FALSE)/IF(AP$7=$B546,(13-MONTH($D546)),12),0)</f>
        <v>0</v>
      </c>
      <c r="AQ546" s="229">
        <f>IF(AND(AQ$7&lt;=$B546+$D$4,AQ$9&gt;=$D546),$E546*HLOOKUP(AQ$7-$B546+1,INPUTS!$D$63:$X$64,$E$4,FALSE)/IF(AQ$7=$B546,(13-MONTH($D546)),12),0)</f>
        <v>0</v>
      </c>
      <c r="AR546" s="229">
        <f>IF(AND(AR$7&lt;=$B546+$D$4,AR$9&gt;=$D546),$E546*HLOOKUP(AR$7-$B546+1,INPUTS!$D$63:$X$64,$E$4,FALSE)/IF(AR$7=$B546,(13-MONTH($D546)),12),0)</f>
        <v>0</v>
      </c>
      <c r="AS546" s="229">
        <f>IF(AND(AS$7&lt;=$B546+$D$4,AS$9&gt;=$D546),$E546*HLOOKUP(AS$7-$B546+1,INPUTS!$D$63:$X$64,$E$4,FALSE)/IF(AS$7=$B546,(13-MONTH($D546)),12),0)</f>
        <v>0</v>
      </c>
      <c r="AT546" s="229">
        <f>IF(AND(AT$7&lt;=$B546+$D$4,AT$9&gt;=$D546),$E546*HLOOKUP(AT$7-$B546+1,INPUTS!$D$63:$X$64,$E$4,FALSE)/IF(AT$7=$B546,(13-MONTH($D546)),12),0)</f>
        <v>0</v>
      </c>
      <c r="AU546" s="229">
        <f>IF(AND(AU$7&lt;=$B546+$D$4,AU$9&gt;=$D546),$E546*HLOOKUP(AU$7-$B546+1,INPUTS!$D$63:$X$64,$E$4,FALSE)/IF(AU$7=$B546,(13-MONTH($D546)),12),0)</f>
        <v>0</v>
      </c>
      <c r="AV546" s="229">
        <f>IF(AND(AV$7&lt;=$B546+$D$4,AV$9&gt;=$D546),$E546*HLOOKUP(AV$7-$B546+1,INPUTS!$D$63:$X$64,$E$4,FALSE)/IF(AV$7=$B546,(13-MONTH($D546)),12),0)</f>
        <v>0</v>
      </c>
      <c r="AW546" s="229">
        <f>IF(AND(AW$7&lt;=$B546+$D$4,AW$9&gt;=$D546),$E546*HLOOKUP(AW$7-$B546+1,INPUTS!$D$63:$X$64,$E$4,FALSE)/IF(AW$7=$B546,(13-MONTH($D546)),12),0)</f>
        <v>0</v>
      </c>
      <c r="AX546" s="229">
        <f>IF(AND(AX$7&lt;=$B546+$D$4,AX$9&gt;=$D546),$E546*HLOOKUP(AX$7-$B546+1,INPUTS!$D$63:$X$64,$E$4,FALSE)/IF(AX$7=$B546,(13-MONTH($D546)),12),0)</f>
        <v>0</v>
      </c>
      <c r="AY546" s="229">
        <f>IF(AND(AY$7&lt;=$B546+$D$4,AY$9&gt;=$D546),$E546*HLOOKUP(AY$7-$B546+1,INPUTS!$D$63:$X$64,$E$4,FALSE)/IF(AY$7=$B546,(13-MONTH($D546)),12),0)</f>
        <v>0</v>
      </c>
      <c r="AZ546" s="229">
        <f>IF(AND(AZ$7&lt;=$B546+$D$4,AZ$9&gt;=$D546),$E546*HLOOKUP(AZ$7-$B546+1,INPUTS!$D$63:$X$64,$E$4,FALSE)/IF(AZ$7=$B546,(13-MONTH($D546)),12),0)</f>
        <v>0</v>
      </c>
      <c r="BA546" s="229">
        <f>IF(AND(BA$7&lt;=$B546+$D$4,BA$9&gt;=$D546),$E546*HLOOKUP(BA$7-$B546+1,INPUTS!$D$63:$X$64,$E$4,FALSE)/IF(BA$7=$B546,(13-MONTH($D546)),12),0)</f>
        <v>0</v>
      </c>
      <c r="BB546" s="229">
        <f>IF(AND(BB$7&lt;=$B546+$D$4,BB$9&gt;=$D546),$E546*HLOOKUP(BB$7-$B546+1,INPUTS!$D$63:$X$64,$E$4,FALSE)/IF(BB$7=$B546,(13-MONTH($D546)),12),0)</f>
        <v>0</v>
      </c>
      <c r="BC546" s="229">
        <f>IF(AND(BC$7&lt;=$B546+$D$4,BC$9&gt;=$D546),$E546*HLOOKUP(BC$7-$B546+1,INPUTS!$D$63:$X$64,$E$4,FALSE)/IF(BC$7=$B546,(13-MONTH($D546)),12),0)</f>
        <v>0</v>
      </c>
      <c r="BD546" s="229">
        <f>IF(AND(BD$7&lt;=$B546+$D$4,BD$9&gt;=$D546),$E546*HLOOKUP(BD$7-$B546+1,INPUTS!$D$63:$X$64,$E$4,FALSE)/IF(BD$7=$B546,(13-MONTH($D546)),12),0)</f>
        <v>0</v>
      </c>
      <c r="BE546" s="229">
        <f>IF(AND(BE$7&lt;=$B546+$D$4,BE$9&gt;=$D546),$E546*HLOOKUP(BE$7-$B546+1,INPUTS!$D$63:$X$64,$E$4,FALSE)/IF(BE$7=$B546,(13-MONTH($D546)),12),0)</f>
        <v>0</v>
      </c>
      <c r="BF546" s="229">
        <f>IF(AND(BF$7&lt;=$B546+$D$4,BF$9&gt;=$D546),$E546*HLOOKUP(BF$7-$B546+1,INPUTS!$D$63:$X$64,$E$4,FALSE)/IF(BF$7=$B546,(13-MONTH($D546)),12),0)</f>
        <v>0</v>
      </c>
      <c r="BG546" s="229">
        <f>IF(AND(BG$7&lt;=$B546+$D$4,BG$9&gt;=$D546),$E546*HLOOKUP(BG$7-$B546+1,INPUTS!$D$63:$X$64,$E$4,FALSE)/IF(BG$7=$B546,(13-MONTH($D546)),12),0)</f>
        <v>0</v>
      </c>
      <c r="BH546" s="229">
        <f>IF(AND(BH$7&lt;=$B546+$D$4,BH$9&gt;=$D546),$E546*HLOOKUP(BH$7-$B546+1,INPUTS!$D$63:$X$64,$E$4,FALSE)/IF(BH$7=$B546,(13-MONTH($D546)),12),0)</f>
        <v>0</v>
      </c>
      <c r="BI546" s="229">
        <f>IF(AND(BI$7&lt;=$B546+$D$4,BI$9&gt;=$D546),$E546*HLOOKUP(BI$7-$B546+1,INPUTS!$D$63:$X$64,$E$4,FALSE)/IF(BI$7=$B546,(13-MONTH($D546)),12),0)</f>
        <v>0</v>
      </c>
      <c r="BJ546" s="229">
        <f>IF(AND(BJ$7&lt;=$B546+$D$4,BJ$9&gt;=$D546),$E546*HLOOKUP(BJ$7-$B546+1,INPUTS!$D$63:$X$64,$E$4,FALSE)/IF(BJ$7=$B546,(13-MONTH($D546)),12),0)</f>
        <v>0</v>
      </c>
      <c r="BK546" s="229">
        <f>IF(AND(BK$7&lt;=$B546+$D$4,BK$9&gt;=$D546),$E546*HLOOKUP(BK$7-$B546+1,INPUTS!$D$63:$X$64,$E$4,FALSE)/IF(BK$7=$B546,(13-MONTH($D546)),12),0)</f>
        <v>0</v>
      </c>
      <c r="BL546" s="229">
        <f>IF(AND(BL$7&lt;=$B546+$D$4,BL$9&gt;=$D546),$E546*HLOOKUP(BL$7-$B546+1,INPUTS!$D$63:$X$64,$E$4,FALSE)/IF(BL$7=$B546,(13-MONTH($D546)),12),0)</f>
        <v>0</v>
      </c>
      <c r="BM546" s="229">
        <f>IF(AND(BM$7&lt;=$B546+$D$4,BM$9&gt;=$D546),$E546*HLOOKUP(BM$7-$B546+1,INPUTS!$D$63:$X$64,$E$4,FALSE)/IF(BM$7=$B546,(13-MONTH($D546)),12),0)</f>
        <v>0</v>
      </c>
      <c r="BN546" s="229">
        <f>IF(AND(BN$7&lt;=$B546+$D$4,BN$9&gt;=$D546),$E546*HLOOKUP(BN$7-$B546+1,INPUTS!$D$63:$X$64,$E$4,FALSE)/IF(BN$7=$B546,(13-MONTH($D546)),12),0)</f>
        <v>0</v>
      </c>
      <c r="BO546" s="229">
        <f>IF(AND(BO$7&lt;=$B546+$D$4,BO$9&gt;=$D546),$E546*HLOOKUP(BO$7-$B546+1,INPUTS!$D$63:$X$64,$E$4,FALSE)/IF(BO$7=$B546,(13-MONTH($D546)),12),0)</f>
        <v>0</v>
      </c>
      <c r="BP546" s="229">
        <f>IF(AND(BP$7&lt;=$B546+$D$4,BP$9&gt;=$D546),$E546*HLOOKUP(BP$7-$B546+1,INPUTS!$D$63:$X$64,$E$4,FALSE)/IF(BP$7=$B546,(13-MONTH($D546)),12),0)</f>
        <v>0</v>
      </c>
      <c r="BQ546" s="229">
        <f>IF(AND(BQ$7&lt;=$B546+$D$4,BQ$9&gt;=$D546),$E546*HLOOKUP(BQ$7-$B546+1,INPUTS!$D$63:$X$64,$E$4,FALSE)/IF(BQ$7=$B546,(13-MONTH($D546)),12),0)</f>
        <v>0</v>
      </c>
      <c r="BR546" s="229">
        <f>IF(AND(BR$7&lt;=$B546+$D$4,BR$9&gt;=$D546),$E546*HLOOKUP(BR$7-$B546+1,INPUTS!$D$63:$X$64,$E$4,FALSE)/IF(BR$7=$B546,(13-MONTH($D546)),12),0)</f>
        <v>0</v>
      </c>
      <c r="BS546" s="229">
        <f>IF(AND(BS$7&lt;=$B546+$D$4,BS$9&gt;=$D546),$E546*HLOOKUP(BS$7-$B546+1,INPUTS!$D$63:$X$64,$E$4,FALSE)/IF(BS$7=$B546,(13-MONTH($D546)),12),0)</f>
        <v>0</v>
      </c>
      <c r="BT546" s="229">
        <f>IF(AND(BT$7&lt;=$B546+$D$4,BT$9&gt;=$D546),$E546*HLOOKUP(BT$7-$B546+1,INPUTS!$D$63:$X$64,$E$4,FALSE)/IF(BT$7=$B546,(13-MONTH($D546)),12),0)</f>
        <v>0</v>
      </c>
      <c r="BU546" s="229">
        <f>IF(AND(BU$7&lt;=$B546+$D$4,BU$9&gt;=$D546),$E546*HLOOKUP(BU$7-$B546+1,INPUTS!$D$63:$X$64,$E$4,FALSE)/IF(BU$7=$B546,(13-MONTH($D546)),12),0)</f>
        <v>0</v>
      </c>
      <c r="BV546" s="229">
        <f>IF(AND(BV$7&lt;=$B546+$D$4,BV$9&gt;=$D546),$E546*HLOOKUP(BV$7-$B546+1,INPUTS!$D$63:$X$64,$E$4,FALSE)/IF(BV$7=$B546,(13-MONTH($D546)),12),0)</f>
        <v>0</v>
      </c>
      <c r="BW546" s="229">
        <f>IF(AND(BW$7&lt;=$B546+$D$4,BW$9&gt;=$D546),$E546*HLOOKUP(BW$7-$B546+1,INPUTS!$D$63:$X$64,$E$4,FALSE)/IF(BW$7=$B546,(13-MONTH($D546)),12),0)</f>
        <v>0</v>
      </c>
      <c r="BX546" s="229">
        <f>IF(AND(BX$7&lt;=$B546+$D$4,BX$9&gt;=$D546),$E546*HLOOKUP(BX$7-$B546+1,INPUTS!$D$63:$X$64,$E$4,FALSE)/IF(BX$7=$B546,(13-MONTH($D546)),12),0)</f>
        <v>0</v>
      </c>
      <c r="BY546" s="229">
        <f>IF(AND(BY$7&lt;=$B546+$D$4,BY$9&gt;=$D546),$E546*HLOOKUP(BY$7-$B546+1,INPUTS!$D$63:$X$64,$E$4,FALSE)/IF(BY$7=$B546,(13-MONTH($D546)),12),0)</f>
        <v>0</v>
      </c>
      <c r="BZ546" s="229">
        <f>IF(AND(BZ$7&lt;=$B546+$D$4,BZ$9&gt;=$D546),$E546*HLOOKUP(BZ$7-$B546+1,INPUTS!$D$63:$X$64,$E$4,FALSE)/IF(BZ$7=$B546,(13-MONTH($D546)),12),0)</f>
        <v>0</v>
      </c>
    </row>
    <row r="547" spans="1:78" x14ac:dyDescent="0.2">
      <c r="A547" s="7" t="str">
        <f t="shared" si="442"/>
        <v>Roll-in 1</v>
      </c>
      <c r="B547" s="7">
        <f t="shared" si="443"/>
        <v>2019</v>
      </c>
      <c r="C547" s="7">
        <f t="shared" si="446"/>
        <v>4</v>
      </c>
      <c r="D547" s="165">
        <f t="shared" si="445"/>
        <v>43585</v>
      </c>
      <c r="E547" s="68">
        <f t="shared" si="444"/>
        <v>0</v>
      </c>
      <c r="G547" s="229">
        <f>IF(AND(G$7&lt;=$B547+$D$4,G$9&gt;=$D547),$E547*HLOOKUP(G$7-$B547+1,INPUTS!$D$63:$X$64,$E$4,FALSE)/IF(G$7=$B547,(13-MONTH($D547)),12),0)</f>
        <v>0</v>
      </c>
      <c r="H547" s="229">
        <f>IF(AND(H$7&lt;=$B547+$D$4,H$9&gt;=$D547),$E547*HLOOKUP(H$7-$B547+1,INPUTS!$D$63:$X$64,$E$4,FALSE)/IF(H$7=$B547,(13-MONTH($D547)),12),0)</f>
        <v>0</v>
      </c>
      <c r="I547" s="229">
        <f>IF(AND(I$7&lt;=$B547+$D$4,I$9&gt;=$D547),$E547*HLOOKUP(I$7-$B547+1,INPUTS!$D$63:$X$64,$E$4,FALSE)/IF(I$7=$B547,(13-MONTH($D547)),12),0)</f>
        <v>0</v>
      </c>
      <c r="J547" s="229">
        <f>IF(AND(J$7&lt;=$B547+$D$4,J$9&gt;=$D547),$E547*HLOOKUP(J$7-$B547+1,INPUTS!$D$63:$X$64,$E$4,FALSE)/IF(J$7=$B547,(13-MONTH($D547)),12),0)</f>
        <v>0</v>
      </c>
      <c r="K547" s="229">
        <f>IF(AND(K$7&lt;=$B547+$D$4,K$9&gt;=$D547),$E547*HLOOKUP(K$7-$B547+1,INPUTS!$D$63:$X$64,$E$4,FALSE)/IF(K$7=$B547,(13-MONTH($D547)),12),0)</f>
        <v>0</v>
      </c>
      <c r="L547" s="229">
        <f>IF(AND(L$7&lt;=$B547+$D$4,L$9&gt;=$D547),$E547*HLOOKUP(L$7-$B547+1,INPUTS!$D$63:$X$64,$E$4,FALSE)/IF(L$7=$B547,(13-MONTH($D547)),12),0)</f>
        <v>0</v>
      </c>
      <c r="M547" s="229">
        <f>IF(AND(M$7&lt;=$B547+$D$4,M$9&gt;=$D547),$E547*HLOOKUP(M$7-$B547+1,INPUTS!$D$63:$X$64,$E$4,FALSE)/IF(M$7=$B547,(13-MONTH($D547)),12),0)</f>
        <v>0</v>
      </c>
      <c r="N547" s="229">
        <f>IF(AND(N$7&lt;=$B547+$D$4,N$9&gt;=$D547),$E547*HLOOKUP(N$7-$B547+1,INPUTS!$D$63:$X$64,$E$4,FALSE)/IF(N$7=$B547,(13-MONTH($D547)),12),0)</f>
        <v>0</v>
      </c>
      <c r="O547" s="229">
        <f>IF(AND(O$7&lt;=$B547+$D$4,O$9&gt;=$D547),$E547*HLOOKUP(O$7-$B547+1,INPUTS!$D$63:$X$64,$E$4,FALSE)/IF(O$7=$B547,(13-MONTH($D547)),12),0)</f>
        <v>0</v>
      </c>
      <c r="P547" s="229">
        <f>IF(AND(P$7&lt;=$B547+$D$4,P$9&gt;=$D547),$E547*HLOOKUP(P$7-$B547+1,INPUTS!$D$63:$X$64,$E$4,FALSE)/IF(P$7=$B547,(13-MONTH($D547)),12),0)</f>
        <v>0</v>
      </c>
      <c r="Q547" s="229">
        <f>IF(AND(Q$7&lt;=$B547+$D$4,Q$9&gt;=$D547),$E547*HLOOKUP(Q$7-$B547+1,INPUTS!$D$63:$X$64,$E$4,FALSE)/IF(Q$7=$B547,(13-MONTH($D547)),12),0)</f>
        <v>0</v>
      </c>
      <c r="R547" s="229">
        <f>IF(AND(R$7&lt;=$B547+$D$4,R$9&gt;=$D547),$E547*HLOOKUP(R$7-$B547+1,INPUTS!$D$63:$X$64,$E$4,FALSE)/IF(R$7=$B547,(13-MONTH($D547)),12),0)</f>
        <v>0</v>
      </c>
      <c r="S547" s="229">
        <f>IF(AND(S$7&lt;=$B547+$D$4,S$9&gt;=$D547),$E547*HLOOKUP(S$7-$B547+1,INPUTS!$D$63:$X$64,$E$4,FALSE)/IF(S$7=$B547,(13-MONTH($D547)),12),0)</f>
        <v>0</v>
      </c>
      <c r="T547" s="229">
        <f>IF(AND(T$7&lt;=$B547+$D$4,T$9&gt;=$D547),$E547*HLOOKUP(T$7-$B547+1,INPUTS!$D$63:$X$64,$E$4,FALSE)/IF(T$7=$B547,(13-MONTH($D547)),12),0)</f>
        <v>0</v>
      </c>
      <c r="U547" s="229">
        <f>IF(AND(U$7&lt;=$B547+$D$4,U$9&gt;=$D547),$E547*HLOOKUP(U$7-$B547+1,INPUTS!$D$63:$X$64,$E$4,FALSE)/IF(U$7=$B547,(13-MONTH($D547)),12),0)</f>
        <v>0</v>
      </c>
      <c r="V547" s="229">
        <f>IF(AND(V$7&lt;=$B547+$D$4,V$9&gt;=$D547),$E547*HLOOKUP(V$7-$B547+1,INPUTS!$D$63:$X$64,$E$4,FALSE)/IF(V$7=$B547,(13-MONTH($D547)),12),0)</f>
        <v>0</v>
      </c>
      <c r="W547" s="229">
        <f>IF(AND(W$7&lt;=$B547+$D$4,W$9&gt;=$D547),$E547*HLOOKUP(W$7-$B547+1,INPUTS!$D$63:$X$64,$E$4,FALSE)/IF(W$7=$B547,(13-MONTH($D547)),12),0)</f>
        <v>0</v>
      </c>
      <c r="X547" s="229">
        <f>IF(AND(X$7&lt;=$B547+$D$4,X$9&gt;=$D547),$E547*HLOOKUP(X$7-$B547+1,INPUTS!$D$63:$X$64,$E$4,FALSE)/IF(X$7=$B547,(13-MONTH($D547)),12),0)</f>
        <v>0</v>
      </c>
      <c r="Y547" s="229">
        <f>IF(AND(Y$7&lt;=$B547+$D$4,Y$9&gt;=$D547),$E547*HLOOKUP(Y$7-$B547+1,INPUTS!$D$63:$X$64,$E$4,FALSE)/IF(Y$7=$B547,(13-MONTH($D547)),12),0)</f>
        <v>0</v>
      </c>
      <c r="Z547" s="229">
        <f>IF(AND(Z$7&lt;=$B547+$D$4,Z$9&gt;=$D547),$E547*HLOOKUP(Z$7-$B547+1,INPUTS!$D$63:$X$64,$E$4,FALSE)/IF(Z$7=$B547,(13-MONTH($D547)),12),0)</f>
        <v>0</v>
      </c>
      <c r="AA547" s="229">
        <f>IF(AND(AA$7&lt;=$B547+$D$4,AA$9&gt;=$D547),$E547*HLOOKUP(AA$7-$B547+1,INPUTS!$D$63:$X$64,$E$4,FALSE)/IF(AA$7=$B547,(13-MONTH($D547)),12),0)</f>
        <v>0</v>
      </c>
      <c r="AB547" s="229">
        <f>IF(AND(AB$7&lt;=$B547+$D$4,AB$9&gt;=$D547),$E547*HLOOKUP(AB$7-$B547+1,INPUTS!$D$63:$X$64,$E$4,FALSE)/IF(AB$7=$B547,(13-MONTH($D547)),12),0)</f>
        <v>0</v>
      </c>
      <c r="AC547" s="229">
        <f>IF(AND(AC$7&lt;=$B547+$D$4,AC$9&gt;=$D547),$E547*HLOOKUP(AC$7-$B547+1,INPUTS!$D$63:$X$64,$E$4,FALSE)/IF(AC$7=$B547,(13-MONTH($D547)),12),0)</f>
        <v>0</v>
      </c>
      <c r="AD547" s="229">
        <f>IF(AND(AD$7&lt;=$B547+$D$4,AD$9&gt;=$D547),$E547*HLOOKUP(AD$7-$B547+1,INPUTS!$D$63:$X$64,$E$4,FALSE)/IF(AD$7=$B547,(13-MONTH($D547)),12),0)</f>
        <v>0</v>
      </c>
      <c r="AE547" s="229">
        <f>IF(AND(AE$7&lt;=$B547+$D$4,AE$9&gt;=$D547),$E547*HLOOKUP(AE$7-$B547+1,INPUTS!$D$63:$X$64,$E$4,FALSE)/IF(AE$7=$B547,(13-MONTH($D547)),12),0)</f>
        <v>0</v>
      </c>
      <c r="AF547" s="229">
        <f>IF(AND(AF$7&lt;=$B547+$D$4,AF$9&gt;=$D547),$E547*HLOOKUP(AF$7-$B547+1,INPUTS!$D$63:$X$64,$E$4,FALSE)/IF(AF$7=$B547,(13-MONTH($D547)),12),0)</f>
        <v>0</v>
      </c>
      <c r="AG547" s="229">
        <f>IF(AND(AG$7&lt;=$B547+$D$4,AG$9&gt;=$D547),$E547*HLOOKUP(AG$7-$B547+1,INPUTS!$D$63:$X$64,$E$4,FALSE)/IF(AG$7=$B547,(13-MONTH($D547)),12),0)</f>
        <v>0</v>
      </c>
      <c r="AH547" s="229">
        <f>IF(AND(AH$7&lt;=$B547+$D$4,AH$9&gt;=$D547),$E547*HLOOKUP(AH$7-$B547+1,INPUTS!$D$63:$X$64,$E$4,FALSE)/IF(AH$7=$B547,(13-MONTH($D547)),12),0)</f>
        <v>0</v>
      </c>
      <c r="AI547" s="229">
        <f>IF(AND(AI$7&lt;=$B547+$D$4,AI$9&gt;=$D547),$E547*HLOOKUP(AI$7-$B547+1,INPUTS!$D$63:$X$64,$E$4,FALSE)/IF(AI$7=$B547,(13-MONTH($D547)),12),0)</f>
        <v>0</v>
      </c>
      <c r="AJ547" s="229">
        <f>IF(AND(AJ$7&lt;=$B547+$D$4,AJ$9&gt;=$D547),$E547*HLOOKUP(AJ$7-$B547+1,INPUTS!$D$63:$X$64,$E$4,FALSE)/IF(AJ$7=$B547,(13-MONTH($D547)),12),0)</f>
        <v>0</v>
      </c>
      <c r="AK547" s="229">
        <f>IF(AND(AK$7&lt;=$B547+$D$4,AK$9&gt;=$D547),$E547*HLOOKUP(AK$7-$B547+1,INPUTS!$D$63:$X$64,$E$4,FALSE)/IF(AK$7=$B547,(13-MONTH($D547)),12),0)</f>
        <v>0</v>
      </c>
      <c r="AL547" s="229">
        <f>IF(AND(AL$7&lt;=$B547+$D$4,AL$9&gt;=$D547),$E547*HLOOKUP(AL$7-$B547+1,INPUTS!$D$63:$X$64,$E$4,FALSE)/IF(AL$7=$B547,(13-MONTH($D547)),12),0)</f>
        <v>0</v>
      </c>
      <c r="AM547" s="229">
        <f>IF(AND(AM$7&lt;=$B547+$D$4,AM$9&gt;=$D547),$E547*HLOOKUP(AM$7-$B547+1,INPUTS!$D$63:$X$64,$E$4,FALSE)/IF(AM$7=$B547,(13-MONTH($D547)),12),0)</f>
        <v>0</v>
      </c>
      <c r="AN547" s="229">
        <f>IF(AND(AN$7&lt;=$B547+$D$4,AN$9&gt;=$D547),$E547*HLOOKUP(AN$7-$B547+1,INPUTS!$D$63:$X$64,$E$4,FALSE)/IF(AN$7=$B547,(13-MONTH($D547)),12),0)</f>
        <v>0</v>
      </c>
      <c r="AO547" s="229">
        <f>IF(AND(AO$7&lt;=$B547+$D$4,AO$9&gt;=$D547),$E547*HLOOKUP(AO$7-$B547+1,INPUTS!$D$63:$X$64,$E$4,FALSE)/IF(AO$7=$B547,(13-MONTH($D547)),12),0)</f>
        <v>0</v>
      </c>
      <c r="AP547" s="229">
        <f>IF(AND(AP$7&lt;=$B547+$D$4,AP$9&gt;=$D547),$E547*HLOOKUP(AP$7-$B547+1,INPUTS!$D$63:$X$64,$E$4,FALSE)/IF(AP$7=$B547,(13-MONTH($D547)),12),0)</f>
        <v>0</v>
      </c>
      <c r="AQ547" s="229">
        <f>IF(AND(AQ$7&lt;=$B547+$D$4,AQ$9&gt;=$D547),$E547*HLOOKUP(AQ$7-$B547+1,INPUTS!$D$63:$X$64,$E$4,FALSE)/IF(AQ$7=$B547,(13-MONTH($D547)),12),0)</f>
        <v>0</v>
      </c>
      <c r="AR547" s="229">
        <f>IF(AND(AR$7&lt;=$B547+$D$4,AR$9&gt;=$D547),$E547*HLOOKUP(AR$7-$B547+1,INPUTS!$D$63:$X$64,$E$4,FALSE)/IF(AR$7=$B547,(13-MONTH($D547)),12),0)</f>
        <v>0</v>
      </c>
      <c r="AS547" s="229">
        <f>IF(AND(AS$7&lt;=$B547+$D$4,AS$9&gt;=$D547),$E547*HLOOKUP(AS$7-$B547+1,INPUTS!$D$63:$X$64,$E$4,FALSE)/IF(AS$7=$B547,(13-MONTH($D547)),12),0)</f>
        <v>0</v>
      </c>
      <c r="AT547" s="229">
        <f>IF(AND(AT$7&lt;=$B547+$D$4,AT$9&gt;=$D547),$E547*HLOOKUP(AT$7-$B547+1,INPUTS!$D$63:$X$64,$E$4,FALSE)/IF(AT$7=$B547,(13-MONTH($D547)),12),0)</f>
        <v>0</v>
      </c>
      <c r="AU547" s="229">
        <f>IF(AND(AU$7&lt;=$B547+$D$4,AU$9&gt;=$D547),$E547*HLOOKUP(AU$7-$B547+1,INPUTS!$D$63:$X$64,$E$4,FALSE)/IF(AU$7=$B547,(13-MONTH($D547)),12),0)</f>
        <v>0</v>
      </c>
      <c r="AV547" s="229">
        <f>IF(AND(AV$7&lt;=$B547+$D$4,AV$9&gt;=$D547),$E547*HLOOKUP(AV$7-$B547+1,INPUTS!$D$63:$X$64,$E$4,FALSE)/IF(AV$7=$B547,(13-MONTH($D547)),12),0)</f>
        <v>0</v>
      </c>
      <c r="AW547" s="229">
        <f>IF(AND(AW$7&lt;=$B547+$D$4,AW$9&gt;=$D547),$E547*HLOOKUP(AW$7-$B547+1,INPUTS!$D$63:$X$64,$E$4,FALSE)/IF(AW$7=$B547,(13-MONTH($D547)),12),0)</f>
        <v>0</v>
      </c>
      <c r="AX547" s="229">
        <f>IF(AND(AX$7&lt;=$B547+$D$4,AX$9&gt;=$D547),$E547*HLOOKUP(AX$7-$B547+1,INPUTS!$D$63:$X$64,$E$4,FALSE)/IF(AX$7=$B547,(13-MONTH($D547)),12),0)</f>
        <v>0</v>
      </c>
      <c r="AY547" s="229">
        <f>IF(AND(AY$7&lt;=$B547+$D$4,AY$9&gt;=$D547),$E547*HLOOKUP(AY$7-$B547+1,INPUTS!$D$63:$X$64,$E$4,FALSE)/IF(AY$7=$B547,(13-MONTH($D547)),12),0)</f>
        <v>0</v>
      </c>
      <c r="AZ547" s="229">
        <f>IF(AND(AZ$7&lt;=$B547+$D$4,AZ$9&gt;=$D547),$E547*HLOOKUP(AZ$7-$B547+1,INPUTS!$D$63:$X$64,$E$4,FALSE)/IF(AZ$7=$B547,(13-MONTH($D547)),12),0)</f>
        <v>0</v>
      </c>
      <c r="BA547" s="229">
        <f>IF(AND(BA$7&lt;=$B547+$D$4,BA$9&gt;=$D547),$E547*HLOOKUP(BA$7-$B547+1,INPUTS!$D$63:$X$64,$E$4,FALSE)/IF(BA$7=$B547,(13-MONTH($D547)),12),0)</f>
        <v>0</v>
      </c>
      <c r="BB547" s="229">
        <f>IF(AND(BB$7&lt;=$B547+$D$4,BB$9&gt;=$D547),$E547*HLOOKUP(BB$7-$B547+1,INPUTS!$D$63:$X$64,$E$4,FALSE)/IF(BB$7=$B547,(13-MONTH($D547)),12),0)</f>
        <v>0</v>
      </c>
      <c r="BC547" s="229">
        <f>IF(AND(BC$7&lt;=$B547+$D$4,BC$9&gt;=$D547),$E547*HLOOKUP(BC$7-$B547+1,INPUTS!$D$63:$X$64,$E$4,FALSE)/IF(BC$7=$B547,(13-MONTH($D547)),12),0)</f>
        <v>0</v>
      </c>
      <c r="BD547" s="229">
        <f>IF(AND(BD$7&lt;=$B547+$D$4,BD$9&gt;=$D547),$E547*HLOOKUP(BD$7-$B547+1,INPUTS!$D$63:$X$64,$E$4,FALSE)/IF(BD$7=$B547,(13-MONTH($D547)),12),0)</f>
        <v>0</v>
      </c>
      <c r="BE547" s="229">
        <f>IF(AND(BE$7&lt;=$B547+$D$4,BE$9&gt;=$D547),$E547*HLOOKUP(BE$7-$B547+1,INPUTS!$D$63:$X$64,$E$4,FALSE)/IF(BE$7=$B547,(13-MONTH($D547)),12),0)</f>
        <v>0</v>
      </c>
      <c r="BF547" s="229">
        <f>IF(AND(BF$7&lt;=$B547+$D$4,BF$9&gt;=$D547),$E547*HLOOKUP(BF$7-$B547+1,INPUTS!$D$63:$X$64,$E$4,FALSE)/IF(BF$7=$B547,(13-MONTH($D547)),12),0)</f>
        <v>0</v>
      </c>
      <c r="BG547" s="229">
        <f>IF(AND(BG$7&lt;=$B547+$D$4,BG$9&gt;=$D547),$E547*HLOOKUP(BG$7-$B547+1,INPUTS!$D$63:$X$64,$E$4,FALSE)/IF(BG$7=$B547,(13-MONTH($D547)),12),0)</f>
        <v>0</v>
      </c>
      <c r="BH547" s="229">
        <f>IF(AND(BH$7&lt;=$B547+$D$4,BH$9&gt;=$D547),$E547*HLOOKUP(BH$7-$B547+1,INPUTS!$D$63:$X$64,$E$4,FALSE)/IF(BH$7=$B547,(13-MONTH($D547)),12),0)</f>
        <v>0</v>
      </c>
      <c r="BI547" s="229">
        <f>IF(AND(BI$7&lt;=$B547+$D$4,BI$9&gt;=$D547),$E547*HLOOKUP(BI$7-$B547+1,INPUTS!$D$63:$X$64,$E$4,FALSE)/IF(BI$7=$B547,(13-MONTH($D547)),12),0)</f>
        <v>0</v>
      </c>
      <c r="BJ547" s="229">
        <f>IF(AND(BJ$7&lt;=$B547+$D$4,BJ$9&gt;=$D547),$E547*HLOOKUP(BJ$7-$B547+1,INPUTS!$D$63:$X$64,$E$4,FALSE)/IF(BJ$7=$B547,(13-MONTH($D547)),12),0)</f>
        <v>0</v>
      </c>
      <c r="BK547" s="229">
        <f>IF(AND(BK$7&lt;=$B547+$D$4,BK$9&gt;=$D547),$E547*HLOOKUP(BK$7-$B547+1,INPUTS!$D$63:$X$64,$E$4,FALSE)/IF(BK$7=$B547,(13-MONTH($D547)),12),0)</f>
        <v>0</v>
      </c>
      <c r="BL547" s="229">
        <f>IF(AND(BL$7&lt;=$B547+$D$4,BL$9&gt;=$D547),$E547*HLOOKUP(BL$7-$B547+1,INPUTS!$D$63:$X$64,$E$4,FALSE)/IF(BL$7=$B547,(13-MONTH($D547)),12),0)</f>
        <v>0</v>
      </c>
      <c r="BM547" s="229">
        <f>IF(AND(BM$7&lt;=$B547+$D$4,BM$9&gt;=$D547),$E547*HLOOKUP(BM$7-$B547+1,INPUTS!$D$63:$X$64,$E$4,FALSE)/IF(BM$7=$B547,(13-MONTH($D547)),12),0)</f>
        <v>0</v>
      </c>
      <c r="BN547" s="229">
        <f>IF(AND(BN$7&lt;=$B547+$D$4,BN$9&gt;=$D547),$E547*HLOOKUP(BN$7-$B547+1,INPUTS!$D$63:$X$64,$E$4,FALSE)/IF(BN$7=$B547,(13-MONTH($D547)),12),0)</f>
        <v>0</v>
      </c>
      <c r="BO547" s="229">
        <f>IF(AND(BO$7&lt;=$B547+$D$4,BO$9&gt;=$D547),$E547*HLOOKUP(BO$7-$B547+1,INPUTS!$D$63:$X$64,$E$4,FALSE)/IF(BO$7=$B547,(13-MONTH($D547)),12),0)</f>
        <v>0</v>
      </c>
      <c r="BP547" s="229">
        <f>IF(AND(BP$7&lt;=$B547+$D$4,BP$9&gt;=$D547),$E547*HLOOKUP(BP$7-$B547+1,INPUTS!$D$63:$X$64,$E$4,FALSE)/IF(BP$7=$B547,(13-MONTH($D547)),12),0)</f>
        <v>0</v>
      </c>
      <c r="BQ547" s="229">
        <f>IF(AND(BQ$7&lt;=$B547+$D$4,BQ$9&gt;=$D547),$E547*HLOOKUP(BQ$7-$B547+1,INPUTS!$D$63:$X$64,$E$4,FALSE)/IF(BQ$7=$B547,(13-MONTH($D547)),12),0)</f>
        <v>0</v>
      </c>
      <c r="BR547" s="229">
        <f>IF(AND(BR$7&lt;=$B547+$D$4,BR$9&gt;=$D547),$E547*HLOOKUP(BR$7-$B547+1,INPUTS!$D$63:$X$64,$E$4,FALSE)/IF(BR$7=$B547,(13-MONTH($D547)),12),0)</f>
        <v>0</v>
      </c>
      <c r="BS547" s="229">
        <f>IF(AND(BS$7&lt;=$B547+$D$4,BS$9&gt;=$D547),$E547*HLOOKUP(BS$7-$B547+1,INPUTS!$D$63:$X$64,$E$4,FALSE)/IF(BS$7=$B547,(13-MONTH($D547)),12),0)</f>
        <v>0</v>
      </c>
      <c r="BT547" s="229">
        <f>IF(AND(BT$7&lt;=$B547+$D$4,BT$9&gt;=$D547),$E547*HLOOKUP(BT$7-$B547+1,INPUTS!$D$63:$X$64,$E$4,FALSE)/IF(BT$7=$B547,(13-MONTH($D547)),12),0)</f>
        <v>0</v>
      </c>
      <c r="BU547" s="229">
        <f>IF(AND(BU$7&lt;=$B547+$D$4,BU$9&gt;=$D547),$E547*HLOOKUP(BU$7-$B547+1,INPUTS!$D$63:$X$64,$E$4,FALSE)/IF(BU$7=$B547,(13-MONTH($D547)),12),0)</f>
        <v>0</v>
      </c>
      <c r="BV547" s="229">
        <f>IF(AND(BV$7&lt;=$B547+$D$4,BV$9&gt;=$D547),$E547*HLOOKUP(BV$7-$B547+1,INPUTS!$D$63:$X$64,$E$4,FALSE)/IF(BV$7=$B547,(13-MONTH($D547)),12),0)</f>
        <v>0</v>
      </c>
      <c r="BW547" s="229">
        <f>IF(AND(BW$7&lt;=$B547+$D$4,BW$9&gt;=$D547),$E547*HLOOKUP(BW$7-$B547+1,INPUTS!$D$63:$X$64,$E$4,FALSE)/IF(BW$7=$B547,(13-MONTH($D547)),12),0)</f>
        <v>0</v>
      </c>
      <c r="BX547" s="229">
        <f>IF(AND(BX$7&lt;=$B547+$D$4,BX$9&gt;=$D547),$E547*HLOOKUP(BX$7-$B547+1,INPUTS!$D$63:$X$64,$E$4,FALSE)/IF(BX$7=$B547,(13-MONTH($D547)),12),0)</f>
        <v>0</v>
      </c>
      <c r="BY547" s="229">
        <f>IF(AND(BY$7&lt;=$B547+$D$4,BY$9&gt;=$D547),$E547*HLOOKUP(BY$7-$B547+1,INPUTS!$D$63:$X$64,$E$4,FALSE)/IF(BY$7=$B547,(13-MONTH($D547)),12),0)</f>
        <v>0</v>
      </c>
      <c r="BZ547" s="229">
        <f>IF(AND(BZ$7&lt;=$B547+$D$4,BZ$9&gt;=$D547),$E547*HLOOKUP(BZ$7-$B547+1,INPUTS!$D$63:$X$64,$E$4,FALSE)/IF(BZ$7=$B547,(13-MONTH($D547)),12),0)</f>
        <v>0</v>
      </c>
    </row>
    <row r="548" spans="1:78" x14ac:dyDescent="0.2">
      <c r="A548" s="7" t="str">
        <f t="shared" si="442"/>
        <v>Roll-in 1</v>
      </c>
      <c r="B548" s="7">
        <f t="shared" si="443"/>
        <v>2019</v>
      </c>
      <c r="C548" s="7">
        <f t="shared" si="446"/>
        <v>5</v>
      </c>
      <c r="D548" s="165">
        <f t="shared" si="445"/>
        <v>43616</v>
      </c>
      <c r="E548" s="68">
        <f t="shared" si="444"/>
        <v>0</v>
      </c>
      <c r="G548" s="229">
        <f>IF(AND(G$7&lt;=$B548+$D$4,G$9&gt;=$D548),$E548*HLOOKUP(G$7-$B548+1,INPUTS!$D$63:$X$64,$E$4,FALSE)/IF(G$7=$B548,(13-MONTH($D548)),12),0)</f>
        <v>0</v>
      </c>
      <c r="H548" s="229">
        <f>IF(AND(H$7&lt;=$B548+$D$4,H$9&gt;=$D548),$E548*HLOOKUP(H$7-$B548+1,INPUTS!$D$63:$X$64,$E$4,FALSE)/IF(H$7=$B548,(13-MONTH($D548)),12),0)</f>
        <v>0</v>
      </c>
      <c r="I548" s="229">
        <f>IF(AND(I$7&lt;=$B548+$D$4,I$9&gt;=$D548),$E548*HLOOKUP(I$7-$B548+1,INPUTS!$D$63:$X$64,$E$4,FALSE)/IF(I$7=$B548,(13-MONTH($D548)),12),0)</f>
        <v>0</v>
      </c>
      <c r="J548" s="229">
        <f>IF(AND(J$7&lt;=$B548+$D$4,J$9&gt;=$D548),$E548*HLOOKUP(J$7-$B548+1,INPUTS!$D$63:$X$64,$E$4,FALSE)/IF(J$7=$B548,(13-MONTH($D548)),12),0)</f>
        <v>0</v>
      </c>
      <c r="K548" s="229">
        <f>IF(AND(K$7&lt;=$B548+$D$4,K$9&gt;=$D548),$E548*HLOOKUP(K$7-$B548+1,INPUTS!$D$63:$X$64,$E$4,FALSE)/IF(K$7=$B548,(13-MONTH($D548)),12),0)</f>
        <v>0</v>
      </c>
      <c r="L548" s="229">
        <f>IF(AND(L$7&lt;=$B548+$D$4,L$9&gt;=$D548),$E548*HLOOKUP(L$7-$B548+1,INPUTS!$D$63:$X$64,$E$4,FALSE)/IF(L$7=$B548,(13-MONTH($D548)),12),0)</f>
        <v>0</v>
      </c>
      <c r="M548" s="229">
        <f>IF(AND(M$7&lt;=$B548+$D$4,M$9&gt;=$D548),$E548*HLOOKUP(M$7-$B548+1,INPUTS!$D$63:$X$64,$E$4,FALSE)/IF(M$7=$B548,(13-MONTH($D548)),12),0)</f>
        <v>0</v>
      </c>
      <c r="N548" s="229">
        <f>IF(AND(N$7&lt;=$B548+$D$4,N$9&gt;=$D548),$E548*HLOOKUP(N$7-$B548+1,INPUTS!$D$63:$X$64,$E$4,FALSE)/IF(N$7=$B548,(13-MONTH($D548)),12),0)</f>
        <v>0</v>
      </c>
      <c r="O548" s="229">
        <f>IF(AND(O$7&lt;=$B548+$D$4,O$9&gt;=$D548),$E548*HLOOKUP(O$7-$B548+1,INPUTS!$D$63:$X$64,$E$4,FALSE)/IF(O$7=$B548,(13-MONTH($D548)),12),0)</f>
        <v>0</v>
      </c>
      <c r="P548" s="229">
        <f>IF(AND(P$7&lt;=$B548+$D$4,P$9&gt;=$D548),$E548*HLOOKUP(P$7-$B548+1,INPUTS!$D$63:$X$64,$E$4,FALSE)/IF(P$7=$B548,(13-MONTH($D548)),12),0)</f>
        <v>0</v>
      </c>
      <c r="Q548" s="229">
        <f>IF(AND(Q$7&lt;=$B548+$D$4,Q$9&gt;=$D548),$E548*HLOOKUP(Q$7-$B548+1,INPUTS!$D$63:$X$64,$E$4,FALSE)/IF(Q$7=$B548,(13-MONTH($D548)),12),0)</f>
        <v>0</v>
      </c>
      <c r="R548" s="229">
        <f>IF(AND(R$7&lt;=$B548+$D$4,R$9&gt;=$D548),$E548*HLOOKUP(R$7-$B548+1,INPUTS!$D$63:$X$64,$E$4,FALSE)/IF(R$7=$B548,(13-MONTH($D548)),12),0)</f>
        <v>0</v>
      </c>
      <c r="S548" s="229">
        <f>IF(AND(S$7&lt;=$B548+$D$4,S$9&gt;=$D548),$E548*HLOOKUP(S$7-$B548+1,INPUTS!$D$63:$X$64,$E$4,FALSE)/IF(S$7=$B548,(13-MONTH($D548)),12),0)</f>
        <v>0</v>
      </c>
      <c r="T548" s="229">
        <f>IF(AND(T$7&lt;=$B548+$D$4,T$9&gt;=$D548),$E548*HLOOKUP(T$7-$B548+1,INPUTS!$D$63:$X$64,$E$4,FALSE)/IF(T$7=$B548,(13-MONTH($D548)),12),0)</f>
        <v>0</v>
      </c>
      <c r="U548" s="229">
        <f>IF(AND(U$7&lt;=$B548+$D$4,U$9&gt;=$D548),$E548*HLOOKUP(U$7-$B548+1,INPUTS!$D$63:$X$64,$E$4,FALSE)/IF(U$7=$B548,(13-MONTH($D548)),12),0)</f>
        <v>0</v>
      </c>
      <c r="V548" s="229">
        <f>IF(AND(V$7&lt;=$B548+$D$4,V$9&gt;=$D548),$E548*HLOOKUP(V$7-$B548+1,INPUTS!$D$63:$X$64,$E$4,FALSE)/IF(V$7=$B548,(13-MONTH($D548)),12),0)</f>
        <v>0</v>
      </c>
      <c r="W548" s="229">
        <f>IF(AND(W$7&lt;=$B548+$D$4,W$9&gt;=$D548),$E548*HLOOKUP(W$7-$B548+1,INPUTS!$D$63:$X$64,$E$4,FALSE)/IF(W$7=$B548,(13-MONTH($D548)),12),0)</f>
        <v>0</v>
      </c>
      <c r="X548" s="229">
        <f>IF(AND(X$7&lt;=$B548+$D$4,X$9&gt;=$D548),$E548*HLOOKUP(X$7-$B548+1,INPUTS!$D$63:$X$64,$E$4,FALSE)/IF(X$7=$B548,(13-MONTH($D548)),12),0)</f>
        <v>0</v>
      </c>
      <c r="Y548" s="229">
        <f>IF(AND(Y$7&lt;=$B548+$D$4,Y$9&gt;=$D548),$E548*HLOOKUP(Y$7-$B548+1,INPUTS!$D$63:$X$64,$E$4,FALSE)/IF(Y$7=$B548,(13-MONTH($D548)),12),0)</f>
        <v>0</v>
      </c>
      <c r="Z548" s="229">
        <f>IF(AND(Z$7&lt;=$B548+$D$4,Z$9&gt;=$D548),$E548*HLOOKUP(Z$7-$B548+1,INPUTS!$D$63:$X$64,$E$4,FALSE)/IF(Z$7=$B548,(13-MONTH($D548)),12),0)</f>
        <v>0</v>
      </c>
      <c r="AA548" s="229">
        <f>IF(AND(AA$7&lt;=$B548+$D$4,AA$9&gt;=$D548),$E548*HLOOKUP(AA$7-$B548+1,INPUTS!$D$63:$X$64,$E$4,FALSE)/IF(AA$7=$B548,(13-MONTH($D548)),12),0)</f>
        <v>0</v>
      </c>
      <c r="AB548" s="229">
        <f>IF(AND(AB$7&lt;=$B548+$D$4,AB$9&gt;=$D548),$E548*HLOOKUP(AB$7-$B548+1,INPUTS!$D$63:$X$64,$E$4,FALSE)/IF(AB$7=$B548,(13-MONTH($D548)),12),0)</f>
        <v>0</v>
      </c>
      <c r="AC548" s="229">
        <f>IF(AND(AC$7&lt;=$B548+$D$4,AC$9&gt;=$D548),$E548*HLOOKUP(AC$7-$B548+1,INPUTS!$D$63:$X$64,$E$4,FALSE)/IF(AC$7=$B548,(13-MONTH($D548)),12),0)</f>
        <v>0</v>
      </c>
      <c r="AD548" s="229">
        <f>IF(AND(AD$7&lt;=$B548+$D$4,AD$9&gt;=$D548),$E548*HLOOKUP(AD$7-$B548+1,INPUTS!$D$63:$X$64,$E$4,FALSE)/IF(AD$7=$B548,(13-MONTH($D548)),12),0)</f>
        <v>0</v>
      </c>
      <c r="AE548" s="229">
        <f>IF(AND(AE$7&lt;=$B548+$D$4,AE$9&gt;=$D548),$E548*HLOOKUP(AE$7-$B548+1,INPUTS!$D$63:$X$64,$E$4,FALSE)/IF(AE$7=$B548,(13-MONTH($D548)),12),0)</f>
        <v>0</v>
      </c>
      <c r="AF548" s="229">
        <f>IF(AND(AF$7&lt;=$B548+$D$4,AF$9&gt;=$D548),$E548*HLOOKUP(AF$7-$B548+1,INPUTS!$D$63:$X$64,$E$4,FALSE)/IF(AF$7=$B548,(13-MONTH($D548)),12),0)</f>
        <v>0</v>
      </c>
      <c r="AG548" s="229">
        <f>IF(AND(AG$7&lt;=$B548+$D$4,AG$9&gt;=$D548),$E548*HLOOKUP(AG$7-$B548+1,INPUTS!$D$63:$X$64,$E$4,FALSE)/IF(AG$7=$B548,(13-MONTH($D548)),12),0)</f>
        <v>0</v>
      </c>
      <c r="AH548" s="229">
        <f>IF(AND(AH$7&lt;=$B548+$D$4,AH$9&gt;=$D548),$E548*HLOOKUP(AH$7-$B548+1,INPUTS!$D$63:$X$64,$E$4,FALSE)/IF(AH$7=$B548,(13-MONTH($D548)),12),0)</f>
        <v>0</v>
      </c>
      <c r="AI548" s="229">
        <f>IF(AND(AI$7&lt;=$B548+$D$4,AI$9&gt;=$D548),$E548*HLOOKUP(AI$7-$B548+1,INPUTS!$D$63:$X$64,$E$4,FALSE)/IF(AI$7=$B548,(13-MONTH($D548)),12),0)</f>
        <v>0</v>
      </c>
      <c r="AJ548" s="229">
        <f>IF(AND(AJ$7&lt;=$B548+$D$4,AJ$9&gt;=$D548),$E548*HLOOKUP(AJ$7-$B548+1,INPUTS!$D$63:$X$64,$E$4,FALSE)/IF(AJ$7=$B548,(13-MONTH($D548)),12),0)</f>
        <v>0</v>
      </c>
      <c r="AK548" s="229">
        <f>IF(AND(AK$7&lt;=$B548+$D$4,AK$9&gt;=$D548),$E548*HLOOKUP(AK$7-$B548+1,INPUTS!$D$63:$X$64,$E$4,FALSE)/IF(AK$7=$B548,(13-MONTH($D548)),12),0)</f>
        <v>0</v>
      </c>
      <c r="AL548" s="229">
        <f>IF(AND(AL$7&lt;=$B548+$D$4,AL$9&gt;=$D548),$E548*HLOOKUP(AL$7-$B548+1,INPUTS!$D$63:$X$64,$E$4,FALSE)/IF(AL$7=$B548,(13-MONTH($D548)),12),0)</f>
        <v>0</v>
      </c>
      <c r="AM548" s="229">
        <f>IF(AND(AM$7&lt;=$B548+$D$4,AM$9&gt;=$D548),$E548*HLOOKUP(AM$7-$B548+1,INPUTS!$D$63:$X$64,$E$4,FALSE)/IF(AM$7=$B548,(13-MONTH($D548)),12),0)</f>
        <v>0</v>
      </c>
      <c r="AN548" s="229">
        <f>IF(AND(AN$7&lt;=$B548+$D$4,AN$9&gt;=$D548),$E548*HLOOKUP(AN$7-$B548+1,INPUTS!$D$63:$X$64,$E$4,FALSE)/IF(AN$7=$B548,(13-MONTH($D548)),12),0)</f>
        <v>0</v>
      </c>
      <c r="AO548" s="229">
        <f>IF(AND(AO$7&lt;=$B548+$D$4,AO$9&gt;=$D548),$E548*HLOOKUP(AO$7-$B548+1,INPUTS!$D$63:$X$64,$E$4,FALSE)/IF(AO$7=$B548,(13-MONTH($D548)),12),0)</f>
        <v>0</v>
      </c>
      <c r="AP548" s="229">
        <f>IF(AND(AP$7&lt;=$B548+$D$4,AP$9&gt;=$D548),$E548*HLOOKUP(AP$7-$B548+1,INPUTS!$D$63:$X$64,$E$4,FALSE)/IF(AP$7=$B548,(13-MONTH($D548)),12),0)</f>
        <v>0</v>
      </c>
      <c r="AQ548" s="229">
        <f>IF(AND(AQ$7&lt;=$B548+$D$4,AQ$9&gt;=$D548),$E548*HLOOKUP(AQ$7-$B548+1,INPUTS!$D$63:$X$64,$E$4,FALSE)/IF(AQ$7=$B548,(13-MONTH($D548)),12),0)</f>
        <v>0</v>
      </c>
      <c r="AR548" s="229">
        <f>IF(AND(AR$7&lt;=$B548+$D$4,AR$9&gt;=$D548),$E548*HLOOKUP(AR$7-$B548+1,INPUTS!$D$63:$X$64,$E$4,FALSE)/IF(AR$7=$B548,(13-MONTH($D548)),12),0)</f>
        <v>0</v>
      </c>
      <c r="AS548" s="229">
        <f>IF(AND(AS$7&lt;=$B548+$D$4,AS$9&gt;=$D548),$E548*HLOOKUP(AS$7-$B548+1,INPUTS!$D$63:$X$64,$E$4,FALSE)/IF(AS$7=$B548,(13-MONTH($D548)),12),0)</f>
        <v>0</v>
      </c>
      <c r="AT548" s="229">
        <f>IF(AND(AT$7&lt;=$B548+$D$4,AT$9&gt;=$D548),$E548*HLOOKUP(AT$7-$B548+1,INPUTS!$D$63:$X$64,$E$4,FALSE)/IF(AT$7=$B548,(13-MONTH($D548)),12),0)</f>
        <v>0</v>
      </c>
      <c r="AU548" s="229">
        <f>IF(AND(AU$7&lt;=$B548+$D$4,AU$9&gt;=$D548),$E548*HLOOKUP(AU$7-$B548+1,INPUTS!$D$63:$X$64,$E$4,FALSE)/IF(AU$7=$B548,(13-MONTH($D548)),12),0)</f>
        <v>0</v>
      </c>
      <c r="AV548" s="229">
        <f>IF(AND(AV$7&lt;=$B548+$D$4,AV$9&gt;=$D548),$E548*HLOOKUP(AV$7-$B548+1,INPUTS!$D$63:$X$64,$E$4,FALSE)/IF(AV$7=$B548,(13-MONTH($D548)),12),0)</f>
        <v>0</v>
      </c>
      <c r="AW548" s="229">
        <f>IF(AND(AW$7&lt;=$B548+$D$4,AW$9&gt;=$D548),$E548*HLOOKUP(AW$7-$B548+1,INPUTS!$D$63:$X$64,$E$4,FALSE)/IF(AW$7=$B548,(13-MONTH($D548)),12),0)</f>
        <v>0</v>
      </c>
      <c r="AX548" s="229">
        <f>IF(AND(AX$7&lt;=$B548+$D$4,AX$9&gt;=$D548),$E548*HLOOKUP(AX$7-$B548+1,INPUTS!$D$63:$X$64,$E$4,FALSE)/IF(AX$7=$B548,(13-MONTH($D548)),12),0)</f>
        <v>0</v>
      </c>
      <c r="AY548" s="229">
        <f>IF(AND(AY$7&lt;=$B548+$D$4,AY$9&gt;=$D548),$E548*HLOOKUP(AY$7-$B548+1,INPUTS!$D$63:$X$64,$E$4,FALSE)/IF(AY$7=$B548,(13-MONTH($D548)),12),0)</f>
        <v>0</v>
      </c>
      <c r="AZ548" s="229">
        <f>IF(AND(AZ$7&lt;=$B548+$D$4,AZ$9&gt;=$D548),$E548*HLOOKUP(AZ$7-$B548+1,INPUTS!$D$63:$X$64,$E$4,FALSE)/IF(AZ$7=$B548,(13-MONTH($D548)),12),0)</f>
        <v>0</v>
      </c>
      <c r="BA548" s="229">
        <f>IF(AND(BA$7&lt;=$B548+$D$4,BA$9&gt;=$D548),$E548*HLOOKUP(BA$7-$B548+1,INPUTS!$D$63:$X$64,$E$4,FALSE)/IF(BA$7=$B548,(13-MONTH($D548)),12),0)</f>
        <v>0</v>
      </c>
      <c r="BB548" s="229">
        <f>IF(AND(BB$7&lt;=$B548+$D$4,BB$9&gt;=$D548),$E548*HLOOKUP(BB$7-$B548+1,INPUTS!$D$63:$X$64,$E$4,FALSE)/IF(BB$7=$B548,(13-MONTH($D548)),12),0)</f>
        <v>0</v>
      </c>
      <c r="BC548" s="229">
        <f>IF(AND(BC$7&lt;=$B548+$D$4,BC$9&gt;=$D548),$E548*HLOOKUP(BC$7-$B548+1,INPUTS!$D$63:$X$64,$E$4,FALSE)/IF(BC$7=$B548,(13-MONTH($D548)),12),0)</f>
        <v>0</v>
      </c>
      <c r="BD548" s="229">
        <f>IF(AND(BD$7&lt;=$B548+$D$4,BD$9&gt;=$D548),$E548*HLOOKUP(BD$7-$B548+1,INPUTS!$D$63:$X$64,$E$4,FALSE)/IF(BD$7=$B548,(13-MONTH($D548)),12),0)</f>
        <v>0</v>
      </c>
      <c r="BE548" s="229">
        <f>IF(AND(BE$7&lt;=$B548+$D$4,BE$9&gt;=$D548),$E548*HLOOKUP(BE$7-$B548+1,INPUTS!$D$63:$X$64,$E$4,FALSE)/IF(BE$7=$B548,(13-MONTH($D548)),12),0)</f>
        <v>0</v>
      </c>
      <c r="BF548" s="229">
        <f>IF(AND(BF$7&lt;=$B548+$D$4,BF$9&gt;=$D548),$E548*HLOOKUP(BF$7-$B548+1,INPUTS!$D$63:$X$64,$E$4,FALSE)/IF(BF$7=$B548,(13-MONTH($D548)),12),0)</f>
        <v>0</v>
      </c>
      <c r="BG548" s="229">
        <f>IF(AND(BG$7&lt;=$B548+$D$4,BG$9&gt;=$D548),$E548*HLOOKUP(BG$7-$B548+1,INPUTS!$D$63:$X$64,$E$4,FALSE)/IF(BG$7=$B548,(13-MONTH($D548)),12),0)</f>
        <v>0</v>
      </c>
      <c r="BH548" s="229">
        <f>IF(AND(BH$7&lt;=$B548+$D$4,BH$9&gt;=$D548),$E548*HLOOKUP(BH$7-$B548+1,INPUTS!$D$63:$X$64,$E$4,FALSE)/IF(BH$7=$B548,(13-MONTH($D548)),12),0)</f>
        <v>0</v>
      </c>
      <c r="BI548" s="229">
        <f>IF(AND(BI$7&lt;=$B548+$D$4,BI$9&gt;=$D548),$E548*HLOOKUP(BI$7-$B548+1,INPUTS!$D$63:$X$64,$E$4,FALSE)/IF(BI$7=$B548,(13-MONTH($D548)),12),0)</f>
        <v>0</v>
      </c>
      <c r="BJ548" s="229">
        <f>IF(AND(BJ$7&lt;=$B548+$D$4,BJ$9&gt;=$D548),$E548*HLOOKUP(BJ$7-$B548+1,INPUTS!$D$63:$X$64,$E$4,FALSE)/IF(BJ$7=$B548,(13-MONTH($D548)),12),0)</f>
        <v>0</v>
      </c>
      <c r="BK548" s="229">
        <f>IF(AND(BK$7&lt;=$B548+$D$4,BK$9&gt;=$D548),$E548*HLOOKUP(BK$7-$B548+1,INPUTS!$D$63:$X$64,$E$4,FALSE)/IF(BK$7=$B548,(13-MONTH($D548)),12),0)</f>
        <v>0</v>
      </c>
      <c r="BL548" s="229">
        <f>IF(AND(BL$7&lt;=$B548+$D$4,BL$9&gt;=$D548),$E548*HLOOKUP(BL$7-$B548+1,INPUTS!$D$63:$X$64,$E$4,FALSE)/IF(BL$7=$B548,(13-MONTH($D548)),12),0)</f>
        <v>0</v>
      </c>
      <c r="BM548" s="229">
        <f>IF(AND(BM$7&lt;=$B548+$D$4,BM$9&gt;=$D548),$E548*HLOOKUP(BM$7-$B548+1,INPUTS!$D$63:$X$64,$E$4,FALSE)/IF(BM$7=$B548,(13-MONTH($D548)),12),0)</f>
        <v>0</v>
      </c>
      <c r="BN548" s="229">
        <f>IF(AND(BN$7&lt;=$B548+$D$4,BN$9&gt;=$D548),$E548*HLOOKUP(BN$7-$B548+1,INPUTS!$D$63:$X$64,$E$4,FALSE)/IF(BN$7=$B548,(13-MONTH($D548)),12),0)</f>
        <v>0</v>
      </c>
      <c r="BO548" s="229">
        <f>IF(AND(BO$7&lt;=$B548+$D$4,BO$9&gt;=$D548),$E548*HLOOKUP(BO$7-$B548+1,INPUTS!$D$63:$X$64,$E$4,FALSE)/IF(BO$7=$B548,(13-MONTH($D548)),12),0)</f>
        <v>0</v>
      </c>
      <c r="BP548" s="229">
        <f>IF(AND(BP$7&lt;=$B548+$D$4,BP$9&gt;=$D548),$E548*HLOOKUP(BP$7-$B548+1,INPUTS!$D$63:$X$64,$E$4,FALSE)/IF(BP$7=$B548,(13-MONTH($D548)),12),0)</f>
        <v>0</v>
      </c>
      <c r="BQ548" s="229">
        <f>IF(AND(BQ$7&lt;=$B548+$D$4,BQ$9&gt;=$D548),$E548*HLOOKUP(BQ$7-$B548+1,INPUTS!$D$63:$X$64,$E$4,FALSE)/IF(BQ$7=$B548,(13-MONTH($D548)),12),0)</f>
        <v>0</v>
      </c>
      <c r="BR548" s="229">
        <f>IF(AND(BR$7&lt;=$B548+$D$4,BR$9&gt;=$D548),$E548*HLOOKUP(BR$7-$B548+1,INPUTS!$D$63:$X$64,$E$4,FALSE)/IF(BR$7=$B548,(13-MONTH($D548)),12),0)</f>
        <v>0</v>
      </c>
      <c r="BS548" s="229">
        <f>IF(AND(BS$7&lt;=$B548+$D$4,BS$9&gt;=$D548),$E548*HLOOKUP(BS$7-$B548+1,INPUTS!$D$63:$X$64,$E$4,FALSE)/IF(BS$7=$B548,(13-MONTH($D548)),12),0)</f>
        <v>0</v>
      </c>
      <c r="BT548" s="229">
        <f>IF(AND(BT$7&lt;=$B548+$D$4,BT$9&gt;=$D548),$E548*HLOOKUP(BT$7-$B548+1,INPUTS!$D$63:$X$64,$E$4,FALSE)/IF(BT$7=$B548,(13-MONTH($D548)),12),0)</f>
        <v>0</v>
      </c>
      <c r="BU548" s="229">
        <f>IF(AND(BU$7&lt;=$B548+$D$4,BU$9&gt;=$D548),$E548*HLOOKUP(BU$7-$B548+1,INPUTS!$D$63:$X$64,$E$4,FALSE)/IF(BU$7=$B548,(13-MONTH($D548)),12),0)</f>
        <v>0</v>
      </c>
      <c r="BV548" s="229">
        <f>IF(AND(BV$7&lt;=$B548+$D$4,BV$9&gt;=$D548),$E548*HLOOKUP(BV$7-$B548+1,INPUTS!$D$63:$X$64,$E$4,FALSE)/IF(BV$7=$B548,(13-MONTH($D548)),12),0)</f>
        <v>0</v>
      </c>
      <c r="BW548" s="229">
        <f>IF(AND(BW$7&lt;=$B548+$D$4,BW$9&gt;=$D548),$E548*HLOOKUP(BW$7-$B548+1,INPUTS!$D$63:$X$64,$E$4,FALSE)/IF(BW$7=$B548,(13-MONTH($D548)),12),0)</f>
        <v>0</v>
      </c>
      <c r="BX548" s="229">
        <f>IF(AND(BX$7&lt;=$B548+$D$4,BX$9&gt;=$D548),$E548*HLOOKUP(BX$7-$B548+1,INPUTS!$D$63:$X$64,$E$4,FALSE)/IF(BX$7=$B548,(13-MONTH($D548)),12),0)</f>
        <v>0</v>
      </c>
      <c r="BY548" s="229">
        <f>IF(AND(BY$7&lt;=$B548+$D$4,BY$9&gt;=$D548),$E548*HLOOKUP(BY$7-$B548+1,INPUTS!$D$63:$X$64,$E$4,FALSE)/IF(BY$7=$B548,(13-MONTH($D548)),12),0)</f>
        <v>0</v>
      </c>
      <c r="BZ548" s="229">
        <f>IF(AND(BZ$7&lt;=$B548+$D$4,BZ$9&gt;=$D548),$E548*HLOOKUP(BZ$7-$B548+1,INPUTS!$D$63:$X$64,$E$4,FALSE)/IF(BZ$7=$B548,(13-MONTH($D548)),12),0)</f>
        <v>0</v>
      </c>
    </row>
    <row r="549" spans="1:78" x14ac:dyDescent="0.2">
      <c r="A549" s="7" t="str">
        <f t="shared" si="442"/>
        <v>Roll-in 1</v>
      </c>
      <c r="B549" s="7">
        <f t="shared" si="443"/>
        <v>2019</v>
      </c>
      <c r="C549" s="7">
        <f t="shared" si="446"/>
        <v>6</v>
      </c>
      <c r="D549" s="165">
        <f t="shared" si="445"/>
        <v>43646</v>
      </c>
      <c r="E549" s="68">
        <f t="shared" si="444"/>
        <v>0.26761000000000001</v>
      </c>
      <c r="G549" s="229">
        <f>IF(AND(G$7&lt;=$B549+$D$4,G$9&gt;=$D549),$E549*HLOOKUP(G$7-$B549+1,INPUTS!$D$63:$X$64,$E$4,FALSE)/IF(G$7=$B549,(13-MONTH($D549)),12),0)</f>
        <v>0</v>
      </c>
      <c r="H549" s="229">
        <f>IF(AND(H$7&lt;=$B549+$D$4,H$9&gt;=$D549),$E549*HLOOKUP(H$7-$B549+1,INPUTS!$D$63:$X$64,$E$4,FALSE)/IF(H$7=$B549,(13-MONTH($D549)),12),0)</f>
        <v>0</v>
      </c>
      <c r="I549" s="229">
        <f>IF(AND(I$7&lt;=$B549+$D$4,I$9&gt;=$D549),$E549*HLOOKUP(I$7-$B549+1,INPUTS!$D$63:$X$64,$E$4,FALSE)/IF(I$7=$B549,(13-MONTH($D549)),12),0)</f>
        <v>0</v>
      </c>
      <c r="J549" s="229">
        <f>IF(AND(J$7&lt;=$B549+$D$4,J$9&gt;=$D549),$E549*HLOOKUP(J$7-$B549+1,INPUTS!$D$63:$X$64,$E$4,FALSE)/IF(J$7=$B549,(13-MONTH($D549)),12),0)</f>
        <v>0</v>
      </c>
      <c r="K549" s="229">
        <f>IF(AND(K$7&lt;=$B549+$D$4,K$9&gt;=$D549),$E549*HLOOKUP(K$7-$B549+1,INPUTS!$D$63:$X$64,$E$4,FALSE)/IF(K$7=$B549,(13-MONTH($D549)),12),0)</f>
        <v>0</v>
      </c>
      <c r="L549" s="229">
        <f>IF(AND(L$7&lt;=$B549+$D$4,L$9&gt;=$D549),$E549*HLOOKUP(L$7-$B549+1,INPUTS!$D$63:$X$64,$E$4,FALSE)/IF(L$7=$B549,(13-MONTH($D549)),12),0)</f>
        <v>1.4336250000000002E-3</v>
      </c>
      <c r="M549" s="229">
        <f>IF(AND(M$7&lt;=$B549+$D$4,M$9&gt;=$D549),$E549*HLOOKUP(M$7-$B549+1,INPUTS!$D$63:$X$64,$E$4,FALSE)/IF(M$7=$B549,(13-MONTH($D549)),12),0)</f>
        <v>1.4336250000000002E-3</v>
      </c>
      <c r="N549" s="229">
        <f>IF(AND(N$7&lt;=$B549+$D$4,N$9&gt;=$D549),$E549*HLOOKUP(N$7-$B549+1,INPUTS!$D$63:$X$64,$E$4,FALSE)/IF(N$7=$B549,(13-MONTH($D549)),12),0)</f>
        <v>1.4336250000000002E-3</v>
      </c>
      <c r="O549" s="229">
        <f>IF(AND(O$7&lt;=$B549+$D$4,O$9&gt;=$D549),$E549*HLOOKUP(O$7-$B549+1,INPUTS!$D$63:$X$64,$E$4,FALSE)/IF(O$7=$B549,(13-MONTH($D549)),12),0)</f>
        <v>1.4336250000000002E-3</v>
      </c>
      <c r="P549" s="229">
        <f>IF(AND(P$7&lt;=$B549+$D$4,P$9&gt;=$D549),$E549*HLOOKUP(P$7-$B549+1,INPUTS!$D$63:$X$64,$E$4,FALSE)/IF(P$7=$B549,(13-MONTH($D549)),12),0)</f>
        <v>1.4336250000000002E-3</v>
      </c>
      <c r="Q549" s="229">
        <f>IF(AND(Q$7&lt;=$B549+$D$4,Q$9&gt;=$D549),$E549*HLOOKUP(Q$7-$B549+1,INPUTS!$D$63:$X$64,$E$4,FALSE)/IF(Q$7=$B549,(13-MONTH($D549)),12),0)</f>
        <v>1.4336250000000002E-3</v>
      </c>
      <c r="R549" s="229">
        <f>IF(AND(R$7&lt;=$B549+$D$4,R$9&gt;=$D549),$E549*HLOOKUP(R$7-$B549+1,INPUTS!$D$63:$X$64,$E$4,FALSE)/IF(R$7=$B549,(13-MONTH($D549)),12),0)</f>
        <v>1.4336250000000002E-3</v>
      </c>
      <c r="S549" s="229">
        <f>IF(AND(S$7&lt;=$B549+$D$4,S$9&gt;=$D549),$E549*HLOOKUP(S$7-$B549+1,INPUTS!$D$63:$X$64,$E$4,FALSE)/IF(S$7=$B549,(13-MONTH($D549)),12),0)</f>
        <v>1.6098971583333335E-3</v>
      </c>
      <c r="T549" s="229">
        <f>IF(AND(T$7&lt;=$B549+$D$4,T$9&gt;=$D549),$E549*HLOOKUP(T$7-$B549+1,INPUTS!$D$63:$X$64,$E$4,FALSE)/IF(T$7=$B549,(13-MONTH($D549)),12),0)</f>
        <v>1.6098971583333335E-3</v>
      </c>
      <c r="U549" s="229">
        <f>IF(AND(U$7&lt;=$B549+$D$4,U$9&gt;=$D549),$E549*HLOOKUP(U$7-$B549+1,INPUTS!$D$63:$X$64,$E$4,FALSE)/IF(U$7=$B549,(13-MONTH($D549)),12),0)</f>
        <v>1.6098971583333335E-3</v>
      </c>
      <c r="V549" s="229">
        <f>IF(AND(V$7&lt;=$B549+$D$4,V$9&gt;=$D549),$E549*HLOOKUP(V$7-$B549+1,INPUTS!$D$63:$X$64,$E$4,FALSE)/IF(V$7=$B549,(13-MONTH($D549)),12),0)</f>
        <v>1.6098971583333335E-3</v>
      </c>
      <c r="W549" s="229">
        <f>IF(AND(W$7&lt;=$B549+$D$4,W$9&gt;=$D549),$E549*HLOOKUP(W$7-$B549+1,INPUTS!$D$63:$X$64,$E$4,FALSE)/IF(W$7=$B549,(13-MONTH($D549)),12),0)</f>
        <v>1.6098971583333335E-3</v>
      </c>
      <c r="X549" s="229">
        <f>IF(AND(X$7&lt;=$B549+$D$4,X$9&gt;=$D549),$E549*HLOOKUP(X$7-$B549+1,INPUTS!$D$63:$X$64,$E$4,FALSE)/IF(X$7=$B549,(13-MONTH($D549)),12),0)</f>
        <v>1.6098971583333335E-3</v>
      </c>
      <c r="Y549" s="229">
        <f>IF(AND(Y$7&lt;=$B549+$D$4,Y$9&gt;=$D549),$E549*HLOOKUP(Y$7-$B549+1,INPUTS!$D$63:$X$64,$E$4,FALSE)/IF(Y$7=$B549,(13-MONTH($D549)),12),0)</f>
        <v>1.6098971583333335E-3</v>
      </c>
      <c r="Z549" s="229">
        <f>IF(AND(Z$7&lt;=$B549+$D$4,Z$9&gt;=$D549),$E549*HLOOKUP(Z$7-$B549+1,INPUTS!$D$63:$X$64,$E$4,FALSE)/IF(Z$7=$B549,(13-MONTH($D549)),12),0)</f>
        <v>1.6098971583333335E-3</v>
      </c>
      <c r="AA549" s="229">
        <f>IF(AND(AA$7&lt;=$B549+$D$4,AA$9&gt;=$D549),$E549*HLOOKUP(AA$7-$B549+1,INPUTS!$D$63:$X$64,$E$4,FALSE)/IF(AA$7=$B549,(13-MONTH($D549)),12),0)</f>
        <v>1.6098971583333335E-3</v>
      </c>
      <c r="AB549" s="229">
        <f>IF(AND(AB$7&lt;=$B549+$D$4,AB$9&gt;=$D549),$E549*HLOOKUP(AB$7-$B549+1,INPUTS!$D$63:$X$64,$E$4,FALSE)/IF(AB$7=$B549,(13-MONTH($D549)),12),0)</f>
        <v>1.6098971583333335E-3</v>
      </c>
      <c r="AC549" s="229">
        <f>IF(AND(AC$7&lt;=$B549+$D$4,AC$9&gt;=$D549),$E549*HLOOKUP(AC$7-$B549+1,INPUTS!$D$63:$X$64,$E$4,FALSE)/IF(AC$7=$B549,(13-MONTH($D549)),12),0)</f>
        <v>1.6098971583333335E-3</v>
      </c>
      <c r="AD549" s="229">
        <f>IF(AND(AD$7&lt;=$B549+$D$4,AD$9&gt;=$D549),$E549*HLOOKUP(AD$7-$B549+1,INPUTS!$D$63:$X$64,$E$4,FALSE)/IF(AD$7=$B549,(13-MONTH($D549)),12),0)</f>
        <v>1.6098971583333335E-3</v>
      </c>
      <c r="AE549" s="229">
        <f>IF(AND(AE$7&lt;=$B549+$D$4,AE$9&gt;=$D549),$E549*HLOOKUP(AE$7-$B549+1,INPUTS!$D$63:$X$64,$E$4,FALSE)/IF(AE$7=$B549,(13-MONTH($D549)),12),0)</f>
        <v>1.4890266416666667E-3</v>
      </c>
      <c r="AF549" s="229">
        <f>IF(AND(AF$7&lt;=$B549+$D$4,AF$9&gt;=$D549),$E549*HLOOKUP(AF$7-$B549+1,INPUTS!$D$63:$X$64,$E$4,FALSE)/IF(AF$7=$B549,(13-MONTH($D549)),12),0)</f>
        <v>1.4890266416666667E-3</v>
      </c>
      <c r="AG549" s="229">
        <f>IF(AND(AG$7&lt;=$B549+$D$4,AG$9&gt;=$D549),$E549*HLOOKUP(AG$7-$B549+1,INPUTS!$D$63:$X$64,$E$4,FALSE)/IF(AG$7=$B549,(13-MONTH($D549)),12),0)</f>
        <v>1.4890266416666667E-3</v>
      </c>
      <c r="AH549" s="229">
        <f>IF(AND(AH$7&lt;=$B549+$D$4,AH$9&gt;=$D549),$E549*HLOOKUP(AH$7-$B549+1,INPUTS!$D$63:$X$64,$E$4,FALSE)/IF(AH$7=$B549,(13-MONTH($D549)),12),0)</f>
        <v>1.4890266416666667E-3</v>
      </c>
      <c r="AI549" s="229">
        <f>IF(AND(AI$7&lt;=$B549+$D$4,AI$9&gt;=$D549),$E549*HLOOKUP(AI$7-$B549+1,INPUTS!$D$63:$X$64,$E$4,FALSE)/IF(AI$7=$B549,(13-MONTH($D549)),12),0)</f>
        <v>1.4890266416666667E-3</v>
      </c>
      <c r="AJ549" s="229">
        <f>IF(AND(AJ$7&lt;=$B549+$D$4,AJ$9&gt;=$D549),$E549*HLOOKUP(AJ$7-$B549+1,INPUTS!$D$63:$X$64,$E$4,FALSE)/IF(AJ$7=$B549,(13-MONTH($D549)),12),0)</f>
        <v>1.4890266416666667E-3</v>
      </c>
      <c r="AK549" s="229">
        <f>IF(AND(AK$7&lt;=$B549+$D$4,AK$9&gt;=$D549),$E549*HLOOKUP(AK$7-$B549+1,INPUTS!$D$63:$X$64,$E$4,FALSE)/IF(AK$7=$B549,(13-MONTH($D549)),12),0)</f>
        <v>1.4890266416666667E-3</v>
      </c>
      <c r="AL549" s="229">
        <f>IF(AND(AL$7&lt;=$B549+$D$4,AL$9&gt;=$D549),$E549*HLOOKUP(AL$7-$B549+1,INPUTS!$D$63:$X$64,$E$4,FALSE)/IF(AL$7=$B549,(13-MONTH($D549)),12),0)</f>
        <v>1.4890266416666667E-3</v>
      </c>
      <c r="AM549" s="229">
        <f>IF(AND(AM$7&lt;=$B549+$D$4,AM$9&gt;=$D549),$E549*HLOOKUP(AM$7-$B549+1,INPUTS!$D$63:$X$64,$E$4,FALSE)/IF(AM$7=$B549,(13-MONTH($D549)),12),0)</f>
        <v>1.4890266416666667E-3</v>
      </c>
      <c r="AN549" s="229">
        <f>IF(AND(AN$7&lt;=$B549+$D$4,AN$9&gt;=$D549),$E549*HLOOKUP(AN$7-$B549+1,INPUTS!$D$63:$X$64,$E$4,FALSE)/IF(AN$7=$B549,(13-MONTH($D549)),12),0)</f>
        <v>1.4890266416666667E-3</v>
      </c>
      <c r="AO549" s="229">
        <f>IF(AND(AO$7&lt;=$B549+$D$4,AO$9&gt;=$D549),$E549*HLOOKUP(AO$7-$B549+1,INPUTS!$D$63:$X$64,$E$4,FALSE)/IF(AO$7=$B549,(13-MONTH($D549)),12),0)</f>
        <v>1.4890266416666667E-3</v>
      </c>
      <c r="AP549" s="229">
        <f>IF(AND(AP$7&lt;=$B549+$D$4,AP$9&gt;=$D549),$E549*HLOOKUP(AP$7-$B549+1,INPUTS!$D$63:$X$64,$E$4,FALSE)/IF(AP$7=$B549,(13-MONTH($D549)),12),0)</f>
        <v>1.4890266416666667E-3</v>
      </c>
      <c r="AQ549" s="229">
        <f>IF(AND(AQ$7&lt;=$B549+$D$4,AQ$9&gt;=$D549),$E549*HLOOKUP(AQ$7-$B549+1,INPUTS!$D$63:$X$64,$E$4,FALSE)/IF(AQ$7=$B549,(13-MONTH($D549)),12),0)</f>
        <v>1.377522475E-3</v>
      </c>
      <c r="AR549" s="229">
        <f>IF(AND(AR$7&lt;=$B549+$D$4,AR$9&gt;=$D549),$E549*HLOOKUP(AR$7-$B549+1,INPUTS!$D$63:$X$64,$E$4,FALSE)/IF(AR$7=$B549,(13-MONTH($D549)),12),0)</f>
        <v>1.377522475E-3</v>
      </c>
      <c r="AS549" s="229">
        <f>IF(AND(AS$7&lt;=$B549+$D$4,AS$9&gt;=$D549),$E549*HLOOKUP(AS$7-$B549+1,INPUTS!$D$63:$X$64,$E$4,FALSE)/IF(AS$7=$B549,(13-MONTH($D549)),12),0)</f>
        <v>1.377522475E-3</v>
      </c>
      <c r="AT549" s="229">
        <f>IF(AND(AT$7&lt;=$B549+$D$4,AT$9&gt;=$D549),$E549*HLOOKUP(AT$7-$B549+1,INPUTS!$D$63:$X$64,$E$4,FALSE)/IF(AT$7=$B549,(13-MONTH($D549)),12),0)</f>
        <v>1.377522475E-3</v>
      </c>
      <c r="AU549" s="229">
        <f>IF(AND(AU$7&lt;=$B549+$D$4,AU$9&gt;=$D549),$E549*HLOOKUP(AU$7-$B549+1,INPUTS!$D$63:$X$64,$E$4,FALSE)/IF(AU$7=$B549,(13-MONTH($D549)),12),0)</f>
        <v>1.377522475E-3</v>
      </c>
      <c r="AV549" s="229">
        <f>IF(AND(AV$7&lt;=$B549+$D$4,AV$9&gt;=$D549),$E549*HLOOKUP(AV$7-$B549+1,INPUTS!$D$63:$X$64,$E$4,FALSE)/IF(AV$7=$B549,(13-MONTH($D549)),12),0)</f>
        <v>1.377522475E-3</v>
      </c>
      <c r="AW549" s="229">
        <f>IF(AND(AW$7&lt;=$B549+$D$4,AW$9&gt;=$D549),$E549*HLOOKUP(AW$7-$B549+1,INPUTS!$D$63:$X$64,$E$4,FALSE)/IF(AW$7=$B549,(13-MONTH($D549)),12),0)</f>
        <v>1.377522475E-3</v>
      </c>
      <c r="AX549" s="229">
        <f>IF(AND(AX$7&lt;=$B549+$D$4,AX$9&gt;=$D549),$E549*HLOOKUP(AX$7-$B549+1,INPUTS!$D$63:$X$64,$E$4,FALSE)/IF(AX$7=$B549,(13-MONTH($D549)),12),0)</f>
        <v>1.377522475E-3</v>
      </c>
      <c r="AY549" s="229">
        <f>IF(AND(AY$7&lt;=$B549+$D$4,AY$9&gt;=$D549),$E549*HLOOKUP(AY$7-$B549+1,INPUTS!$D$63:$X$64,$E$4,FALSE)/IF(AY$7=$B549,(13-MONTH($D549)),12),0)</f>
        <v>1.377522475E-3</v>
      </c>
      <c r="AZ549" s="229">
        <f>IF(AND(AZ$7&lt;=$B549+$D$4,AZ$9&gt;=$D549),$E549*HLOOKUP(AZ$7-$B549+1,INPUTS!$D$63:$X$64,$E$4,FALSE)/IF(AZ$7=$B549,(13-MONTH($D549)),12),0)</f>
        <v>1.377522475E-3</v>
      </c>
      <c r="BA549" s="229">
        <f>IF(AND(BA$7&lt;=$B549+$D$4,BA$9&gt;=$D549),$E549*HLOOKUP(BA$7-$B549+1,INPUTS!$D$63:$X$64,$E$4,FALSE)/IF(BA$7=$B549,(13-MONTH($D549)),12),0)</f>
        <v>1.377522475E-3</v>
      </c>
      <c r="BB549" s="229">
        <f>IF(AND(BB$7&lt;=$B549+$D$4,BB$9&gt;=$D549),$E549*HLOOKUP(BB$7-$B549+1,INPUTS!$D$63:$X$64,$E$4,FALSE)/IF(BB$7=$B549,(13-MONTH($D549)),12),0)</f>
        <v>1.377522475E-3</v>
      </c>
      <c r="BC549" s="229">
        <f>IF(AND(BC$7&lt;=$B549+$D$4,BC$9&gt;=$D549),$E549*HLOOKUP(BC$7-$B549+1,INPUTS!$D$63:$X$64,$E$4,FALSE)/IF(BC$7=$B549,(13-MONTH($D549)),12),0)</f>
        <v>1.2740466083333334E-3</v>
      </c>
      <c r="BD549" s="229">
        <f>IF(AND(BD$7&lt;=$B549+$D$4,BD$9&gt;=$D549),$E549*HLOOKUP(BD$7-$B549+1,INPUTS!$D$63:$X$64,$E$4,FALSE)/IF(BD$7=$B549,(13-MONTH($D549)),12),0)</f>
        <v>1.2740466083333334E-3</v>
      </c>
      <c r="BE549" s="229">
        <f>IF(AND(BE$7&lt;=$B549+$D$4,BE$9&gt;=$D549),$E549*HLOOKUP(BE$7-$B549+1,INPUTS!$D$63:$X$64,$E$4,FALSE)/IF(BE$7=$B549,(13-MONTH($D549)),12),0)</f>
        <v>1.2740466083333334E-3</v>
      </c>
      <c r="BF549" s="229">
        <f>IF(AND(BF$7&lt;=$B549+$D$4,BF$9&gt;=$D549),$E549*HLOOKUP(BF$7-$B549+1,INPUTS!$D$63:$X$64,$E$4,FALSE)/IF(BF$7=$B549,(13-MONTH($D549)),12),0)</f>
        <v>1.2740466083333334E-3</v>
      </c>
      <c r="BG549" s="229">
        <f>IF(AND(BG$7&lt;=$B549+$D$4,BG$9&gt;=$D549),$E549*HLOOKUP(BG$7-$B549+1,INPUTS!$D$63:$X$64,$E$4,FALSE)/IF(BG$7=$B549,(13-MONTH($D549)),12),0)</f>
        <v>1.2740466083333334E-3</v>
      </c>
      <c r="BH549" s="229">
        <f>IF(AND(BH$7&lt;=$B549+$D$4,BH$9&gt;=$D549),$E549*HLOOKUP(BH$7-$B549+1,INPUTS!$D$63:$X$64,$E$4,FALSE)/IF(BH$7=$B549,(13-MONTH($D549)),12),0)</f>
        <v>1.2740466083333334E-3</v>
      </c>
      <c r="BI549" s="229">
        <f>IF(AND(BI$7&lt;=$B549+$D$4,BI$9&gt;=$D549),$E549*HLOOKUP(BI$7-$B549+1,INPUTS!$D$63:$X$64,$E$4,FALSE)/IF(BI$7=$B549,(13-MONTH($D549)),12),0)</f>
        <v>1.2740466083333334E-3</v>
      </c>
      <c r="BJ549" s="229">
        <f>IF(AND(BJ$7&lt;=$B549+$D$4,BJ$9&gt;=$D549),$E549*HLOOKUP(BJ$7-$B549+1,INPUTS!$D$63:$X$64,$E$4,FALSE)/IF(BJ$7=$B549,(13-MONTH($D549)),12),0)</f>
        <v>1.2740466083333334E-3</v>
      </c>
      <c r="BK549" s="229">
        <f>IF(AND(BK$7&lt;=$B549+$D$4,BK$9&gt;=$D549),$E549*HLOOKUP(BK$7-$B549+1,INPUTS!$D$63:$X$64,$E$4,FALSE)/IF(BK$7=$B549,(13-MONTH($D549)),12),0)</f>
        <v>1.2740466083333334E-3</v>
      </c>
      <c r="BL549" s="229">
        <f>IF(AND(BL$7&lt;=$B549+$D$4,BL$9&gt;=$D549),$E549*HLOOKUP(BL$7-$B549+1,INPUTS!$D$63:$X$64,$E$4,FALSE)/IF(BL$7=$B549,(13-MONTH($D549)),12),0)</f>
        <v>1.2740466083333334E-3</v>
      </c>
      <c r="BM549" s="229">
        <f>IF(AND(BM$7&lt;=$B549+$D$4,BM$9&gt;=$D549),$E549*HLOOKUP(BM$7-$B549+1,INPUTS!$D$63:$X$64,$E$4,FALSE)/IF(BM$7=$B549,(13-MONTH($D549)),12),0)</f>
        <v>1.2740466083333334E-3</v>
      </c>
      <c r="BN549" s="229">
        <f>IF(AND(BN$7&lt;=$B549+$D$4,BN$9&gt;=$D549),$E549*HLOOKUP(BN$7-$B549+1,INPUTS!$D$63:$X$64,$E$4,FALSE)/IF(BN$7=$B549,(13-MONTH($D549)),12),0)</f>
        <v>1.2740466083333334E-3</v>
      </c>
      <c r="BO549" s="229">
        <f>IF(AND(BO$7&lt;=$B549+$D$4,BO$9&gt;=$D549),$E549*HLOOKUP(BO$7-$B549+1,INPUTS!$D$63:$X$64,$E$4,FALSE)/IF(BO$7=$B549,(13-MONTH($D549)),12),0)</f>
        <v>1.1785990416666667E-3</v>
      </c>
      <c r="BP549" s="229">
        <f>IF(AND(BP$7&lt;=$B549+$D$4,BP$9&gt;=$D549),$E549*HLOOKUP(BP$7-$B549+1,INPUTS!$D$63:$X$64,$E$4,FALSE)/IF(BP$7=$B549,(13-MONTH($D549)),12),0)</f>
        <v>1.1785990416666667E-3</v>
      </c>
      <c r="BQ549" s="229">
        <f>IF(AND(BQ$7&lt;=$B549+$D$4,BQ$9&gt;=$D549),$E549*HLOOKUP(BQ$7-$B549+1,INPUTS!$D$63:$X$64,$E$4,FALSE)/IF(BQ$7=$B549,(13-MONTH($D549)),12),0)</f>
        <v>1.1785990416666667E-3</v>
      </c>
      <c r="BR549" s="229">
        <f>IF(AND(BR$7&lt;=$B549+$D$4,BR$9&gt;=$D549),$E549*HLOOKUP(BR$7-$B549+1,INPUTS!$D$63:$X$64,$E$4,FALSE)/IF(BR$7=$B549,(13-MONTH($D549)),12),0)</f>
        <v>1.1785990416666667E-3</v>
      </c>
      <c r="BS549" s="229">
        <f>IF(AND(BS$7&lt;=$B549+$D$4,BS$9&gt;=$D549),$E549*HLOOKUP(BS$7-$B549+1,INPUTS!$D$63:$X$64,$E$4,FALSE)/IF(BS$7=$B549,(13-MONTH($D549)),12),0)</f>
        <v>1.1785990416666667E-3</v>
      </c>
      <c r="BT549" s="229">
        <f>IF(AND(BT$7&lt;=$B549+$D$4,BT$9&gt;=$D549),$E549*HLOOKUP(BT$7-$B549+1,INPUTS!$D$63:$X$64,$E$4,FALSE)/IF(BT$7=$B549,(13-MONTH($D549)),12),0)</f>
        <v>1.1785990416666667E-3</v>
      </c>
      <c r="BU549" s="229">
        <f>IF(AND(BU$7&lt;=$B549+$D$4,BU$9&gt;=$D549),$E549*HLOOKUP(BU$7-$B549+1,INPUTS!$D$63:$X$64,$E$4,FALSE)/IF(BU$7=$B549,(13-MONTH($D549)),12),0)</f>
        <v>1.1785990416666667E-3</v>
      </c>
      <c r="BV549" s="229">
        <f>IF(AND(BV$7&lt;=$B549+$D$4,BV$9&gt;=$D549),$E549*HLOOKUP(BV$7-$B549+1,INPUTS!$D$63:$X$64,$E$4,FALSE)/IF(BV$7=$B549,(13-MONTH($D549)),12),0)</f>
        <v>1.1785990416666667E-3</v>
      </c>
      <c r="BW549" s="229">
        <f>IF(AND(BW$7&lt;=$B549+$D$4,BW$9&gt;=$D549),$E549*HLOOKUP(BW$7-$B549+1,INPUTS!$D$63:$X$64,$E$4,FALSE)/IF(BW$7=$B549,(13-MONTH($D549)),12),0)</f>
        <v>1.1785990416666667E-3</v>
      </c>
      <c r="BX549" s="229">
        <f>IF(AND(BX$7&lt;=$B549+$D$4,BX$9&gt;=$D549),$E549*HLOOKUP(BX$7-$B549+1,INPUTS!$D$63:$X$64,$E$4,FALSE)/IF(BX$7=$B549,(13-MONTH($D549)),12),0)</f>
        <v>1.1785990416666667E-3</v>
      </c>
      <c r="BY549" s="229">
        <f>IF(AND(BY$7&lt;=$B549+$D$4,BY$9&gt;=$D549),$E549*HLOOKUP(BY$7-$B549+1,INPUTS!$D$63:$X$64,$E$4,FALSE)/IF(BY$7=$B549,(13-MONTH($D549)),12),0)</f>
        <v>1.1785990416666667E-3</v>
      </c>
      <c r="BZ549" s="229">
        <f>IF(AND(BZ$7&lt;=$B549+$D$4,BZ$9&gt;=$D549),$E549*HLOOKUP(BZ$7-$B549+1,INPUTS!$D$63:$X$64,$E$4,FALSE)/IF(BZ$7=$B549,(13-MONTH($D549)),12),0)</f>
        <v>1.1785990416666667E-3</v>
      </c>
    </row>
    <row r="550" spans="1:78" x14ac:dyDescent="0.2">
      <c r="A550" s="7" t="str">
        <f t="shared" si="442"/>
        <v>Roll-in 1</v>
      </c>
      <c r="B550" s="7">
        <f t="shared" si="443"/>
        <v>2019</v>
      </c>
      <c r="C550" s="7">
        <f t="shared" si="446"/>
        <v>7</v>
      </c>
      <c r="D550" s="165">
        <f t="shared" si="445"/>
        <v>43677</v>
      </c>
      <c r="E550" s="68">
        <f t="shared" si="444"/>
        <v>37.820700000000002</v>
      </c>
      <c r="G550" s="229">
        <f>IF(AND(G$7&lt;=$B550+$D$4,G$9&gt;=$D550),$E550*HLOOKUP(G$7-$B550+1,INPUTS!$D$63:$X$64,$E$4,FALSE)/IF(G$7=$B550,(13-MONTH($D550)),12),0)</f>
        <v>0</v>
      </c>
      <c r="H550" s="229">
        <f>IF(AND(H$7&lt;=$B550+$D$4,H$9&gt;=$D550),$E550*HLOOKUP(H$7-$B550+1,INPUTS!$D$63:$X$64,$E$4,FALSE)/IF(H$7=$B550,(13-MONTH($D550)),12),0)</f>
        <v>0</v>
      </c>
      <c r="I550" s="229">
        <f>IF(AND(I$7&lt;=$B550+$D$4,I$9&gt;=$D550),$E550*HLOOKUP(I$7-$B550+1,INPUTS!$D$63:$X$64,$E$4,FALSE)/IF(I$7=$B550,(13-MONTH($D550)),12),0)</f>
        <v>0</v>
      </c>
      <c r="J550" s="229">
        <f>IF(AND(J$7&lt;=$B550+$D$4,J$9&gt;=$D550),$E550*HLOOKUP(J$7-$B550+1,INPUTS!$D$63:$X$64,$E$4,FALSE)/IF(J$7=$B550,(13-MONTH($D550)),12),0)</f>
        <v>0</v>
      </c>
      <c r="K550" s="229">
        <f>IF(AND(K$7&lt;=$B550+$D$4,K$9&gt;=$D550),$E550*HLOOKUP(K$7-$B550+1,INPUTS!$D$63:$X$64,$E$4,FALSE)/IF(K$7=$B550,(13-MONTH($D550)),12),0)</f>
        <v>0</v>
      </c>
      <c r="L550" s="229">
        <f>IF(AND(L$7&lt;=$B550+$D$4,L$9&gt;=$D550),$E550*HLOOKUP(L$7-$B550+1,INPUTS!$D$63:$X$64,$E$4,FALSE)/IF(L$7=$B550,(13-MONTH($D550)),12),0)</f>
        <v>0</v>
      </c>
      <c r="M550" s="229">
        <f>IF(AND(M$7&lt;=$B550+$D$4,M$9&gt;=$D550),$E550*HLOOKUP(M$7-$B550+1,INPUTS!$D$63:$X$64,$E$4,FALSE)/IF(M$7=$B550,(13-MONTH($D550)),12),0)</f>
        <v>0.23637937500000003</v>
      </c>
      <c r="N550" s="229">
        <f>IF(AND(N$7&lt;=$B550+$D$4,N$9&gt;=$D550),$E550*HLOOKUP(N$7-$B550+1,INPUTS!$D$63:$X$64,$E$4,FALSE)/IF(N$7=$B550,(13-MONTH($D550)),12),0)</f>
        <v>0.23637937500000003</v>
      </c>
      <c r="O550" s="229">
        <f>IF(AND(O$7&lt;=$B550+$D$4,O$9&gt;=$D550),$E550*HLOOKUP(O$7-$B550+1,INPUTS!$D$63:$X$64,$E$4,FALSE)/IF(O$7=$B550,(13-MONTH($D550)),12),0)</f>
        <v>0.23637937500000003</v>
      </c>
      <c r="P550" s="229">
        <f>IF(AND(P$7&lt;=$B550+$D$4,P$9&gt;=$D550),$E550*HLOOKUP(P$7-$B550+1,INPUTS!$D$63:$X$64,$E$4,FALSE)/IF(P$7=$B550,(13-MONTH($D550)),12),0)</f>
        <v>0.23637937500000003</v>
      </c>
      <c r="Q550" s="229">
        <f>IF(AND(Q$7&lt;=$B550+$D$4,Q$9&gt;=$D550),$E550*HLOOKUP(Q$7-$B550+1,INPUTS!$D$63:$X$64,$E$4,FALSE)/IF(Q$7=$B550,(13-MONTH($D550)),12),0)</f>
        <v>0.23637937500000003</v>
      </c>
      <c r="R550" s="229">
        <f>IF(AND(R$7&lt;=$B550+$D$4,R$9&gt;=$D550),$E550*HLOOKUP(R$7-$B550+1,INPUTS!$D$63:$X$64,$E$4,FALSE)/IF(R$7=$B550,(13-MONTH($D550)),12),0)</f>
        <v>0.23637937500000003</v>
      </c>
      <c r="S550" s="229">
        <f>IF(AND(S$7&lt;=$B550+$D$4,S$9&gt;=$D550),$E550*HLOOKUP(S$7-$B550+1,INPUTS!$D$63:$X$64,$E$4,FALSE)/IF(S$7=$B550,(13-MONTH($D550)),12),0)</f>
        <v>0.22752302775000002</v>
      </c>
      <c r="T550" s="229">
        <f>IF(AND(T$7&lt;=$B550+$D$4,T$9&gt;=$D550),$E550*HLOOKUP(T$7-$B550+1,INPUTS!$D$63:$X$64,$E$4,FALSE)/IF(T$7=$B550,(13-MONTH($D550)),12),0)</f>
        <v>0.22752302775000002</v>
      </c>
      <c r="U550" s="229">
        <f>IF(AND(U$7&lt;=$B550+$D$4,U$9&gt;=$D550),$E550*HLOOKUP(U$7-$B550+1,INPUTS!$D$63:$X$64,$E$4,FALSE)/IF(U$7=$B550,(13-MONTH($D550)),12),0)</f>
        <v>0.22752302775000002</v>
      </c>
      <c r="V550" s="229">
        <f>IF(AND(V$7&lt;=$B550+$D$4,V$9&gt;=$D550),$E550*HLOOKUP(V$7-$B550+1,INPUTS!$D$63:$X$64,$E$4,FALSE)/IF(V$7=$B550,(13-MONTH($D550)),12),0)</f>
        <v>0.22752302775000002</v>
      </c>
      <c r="W550" s="229">
        <f>IF(AND(W$7&lt;=$B550+$D$4,W$9&gt;=$D550),$E550*HLOOKUP(W$7-$B550+1,INPUTS!$D$63:$X$64,$E$4,FALSE)/IF(W$7=$B550,(13-MONTH($D550)),12),0)</f>
        <v>0.22752302775000002</v>
      </c>
      <c r="X550" s="229">
        <f>IF(AND(X$7&lt;=$B550+$D$4,X$9&gt;=$D550),$E550*HLOOKUP(X$7-$B550+1,INPUTS!$D$63:$X$64,$E$4,FALSE)/IF(X$7=$B550,(13-MONTH($D550)),12),0)</f>
        <v>0.22752302775000002</v>
      </c>
      <c r="Y550" s="229">
        <f>IF(AND(Y$7&lt;=$B550+$D$4,Y$9&gt;=$D550),$E550*HLOOKUP(Y$7-$B550+1,INPUTS!$D$63:$X$64,$E$4,FALSE)/IF(Y$7=$B550,(13-MONTH($D550)),12),0)</f>
        <v>0.22752302775000002</v>
      </c>
      <c r="Z550" s="229">
        <f>IF(AND(Z$7&lt;=$B550+$D$4,Z$9&gt;=$D550),$E550*HLOOKUP(Z$7-$B550+1,INPUTS!$D$63:$X$64,$E$4,FALSE)/IF(Z$7=$B550,(13-MONTH($D550)),12),0)</f>
        <v>0.22752302775000002</v>
      </c>
      <c r="AA550" s="229">
        <f>IF(AND(AA$7&lt;=$B550+$D$4,AA$9&gt;=$D550),$E550*HLOOKUP(AA$7-$B550+1,INPUTS!$D$63:$X$64,$E$4,FALSE)/IF(AA$7=$B550,(13-MONTH($D550)),12),0)</f>
        <v>0.22752302775000002</v>
      </c>
      <c r="AB550" s="229">
        <f>IF(AND(AB$7&lt;=$B550+$D$4,AB$9&gt;=$D550),$E550*HLOOKUP(AB$7-$B550+1,INPUTS!$D$63:$X$64,$E$4,FALSE)/IF(AB$7=$B550,(13-MONTH($D550)),12),0)</f>
        <v>0.22752302775000002</v>
      </c>
      <c r="AC550" s="229">
        <f>IF(AND(AC$7&lt;=$B550+$D$4,AC$9&gt;=$D550),$E550*HLOOKUP(AC$7-$B550+1,INPUTS!$D$63:$X$64,$E$4,FALSE)/IF(AC$7=$B550,(13-MONTH($D550)),12),0)</f>
        <v>0.22752302775000002</v>
      </c>
      <c r="AD550" s="229">
        <f>IF(AND(AD$7&lt;=$B550+$D$4,AD$9&gt;=$D550),$E550*HLOOKUP(AD$7-$B550+1,INPUTS!$D$63:$X$64,$E$4,FALSE)/IF(AD$7=$B550,(13-MONTH($D550)),12),0)</f>
        <v>0.22752302775000002</v>
      </c>
      <c r="AE550" s="229">
        <f>IF(AND(AE$7&lt;=$B550+$D$4,AE$9&gt;=$D550),$E550*HLOOKUP(AE$7-$B550+1,INPUTS!$D$63:$X$64,$E$4,FALSE)/IF(AE$7=$B550,(13-MONTH($D550)),12),0)</f>
        <v>0.21044067825000001</v>
      </c>
      <c r="AF550" s="229">
        <f>IF(AND(AF$7&lt;=$B550+$D$4,AF$9&gt;=$D550),$E550*HLOOKUP(AF$7-$B550+1,INPUTS!$D$63:$X$64,$E$4,FALSE)/IF(AF$7=$B550,(13-MONTH($D550)),12),0)</f>
        <v>0.21044067825000001</v>
      </c>
      <c r="AG550" s="229">
        <f>IF(AND(AG$7&lt;=$B550+$D$4,AG$9&gt;=$D550),$E550*HLOOKUP(AG$7-$B550+1,INPUTS!$D$63:$X$64,$E$4,FALSE)/IF(AG$7=$B550,(13-MONTH($D550)),12),0)</f>
        <v>0.21044067825000001</v>
      </c>
      <c r="AH550" s="229">
        <f>IF(AND(AH$7&lt;=$B550+$D$4,AH$9&gt;=$D550),$E550*HLOOKUP(AH$7-$B550+1,INPUTS!$D$63:$X$64,$E$4,FALSE)/IF(AH$7=$B550,(13-MONTH($D550)),12),0)</f>
        <v>0.21044067825000001</v>
      </c>
      <c r="AI550" s="229">
        <f>IF(AND(AI$7&lt;=$B550+$D$4,AI$9&gt;=$D550),$E550*HLOOKUP(AI$7-$B550+1,INPUTS!$D$63:$X$64,$E$4,FALSE)/IF(AI$7=$B550,(13-MONTH($D550)),12),0)</f>
        <v>0.21044067825000001</v>
      </c>
      <c r="AJ550" s="229">
        <f>IF(AND(AJ$7&lt;=$B550+$D$4,AJ$9&gt;=$D550),$E550*HLOOKUP(AJ$7-$B550+1,INPUTS!$D$63:$X$64,$E$4,FALSE)/IF(AJ$7=$B550,(13-MONTH($D550)),12),0)</f>
        <v>0.21044067825000001</v>
      </c>
      <c r="AK550" s="229">
        <f>IF(AND(AK$7&lt;=$B550+$D$4,AK$9&gt;=$D550),$E550*HLOOKUP(AK$7-$B550+1,INPUTS!$D$63:$X$64,$E$4,FALSE)/IF(AK$7=$B550,(13-MONTH($D550)),12),0)</f>
        <v>0.21044067825000001</v>
      </c>
      <c r="AL550" s="229">
        <f>IF(AND(AL$7&lt;=$B550+$D$4,AL$9&gt;=$D550),$E550*HLOOKUP(AL$7-$B550+1,INPUTS!$D$63:$X$64,$E$4,FALSE)/IF(AL$7=$B550,(13-MONTH($D550)),12),0)</f>
        <v>0.21044067825000001</v>
      </c>
      <c r="AM550" s="229">
        <f>IF(AND(AM$7&lt;=$B550+$D$4,AM$9&gt;=$D550),$E550*HLOOKUP(AM$7-$B550+1,INPUTS!$D$63:$X$64,$E$4,FALSE)/IF(AM$7=$B550,(13-MONTH($D550)),12),0)</f>
        <v>0.21044067825000001</v>
      </c>
      <c r="AN550" s="229">
        <f>IF(AND(AN$7&lt;=$B550+$D$4,AN$9&gt;=$D550),$E550*HLOOKUP(AN$7-$B550+1,INPUTS!$D$63:$X$64,$E$4,FALSE)/IF(AN$7=$B550,(13-MONTH($D550)),12),0)</f>
        <v>0.21044067825000001</v>
      </c>
      <c r="AO550" s="229">
        <f>IF(AND(AO$7&lt;=$B550+$D$4,AO$9&gt;=$D550),$E550*HLOOKUP(AO$7-$B550+1,INPUTS!$D$63:$X$64,$E$4,FALSE)/IF(AO$7=$B550,(13-MONTH($D550)),12),0)</f>
        <v>0.21044067825000001</v>
      </c>
      <c r="AP550" s="229">
        <f>IF(AND(AP$7&lt;=$B550+$D$4,AP$9&gt;=$D550),$E550*HLOOKUP(AP$7-$B550+1,INPUTS!$D$63:$X$64,$E$4,FALSE)/IF(AP$7=$B550,(13-MONTH($D550)),12),0)</f>
        <v>0.21044067825000001</v>
      </c>
      <c r="AQ550" s="229">
        <f>IF(AND(AQ$7&lt;=$B550+$D$4,AQ$9&gt;=$D550),$E550*HLOOKUP(AQ$7-$B550+1,INPUTS!$D$63:$X$64,$E$4,FALSE)/IF(AQ$7=$B550,(13-MONTH($D550)),12),0)</f>
        <v>0.19468205325000001</v>
      </c>
      <c r="AR550" s="229">
        <f>IF(AND(AR$7&lt;=$B550+$D$4,AR$9&gt;=$D550),$E550*HLOOKUP(AR$7-$B550+1,INPUTS!$D$63:$X$64,$E$4,FALSE)/IF(AR$7=$B550,(13-MONTH($D550)),12),0)</f>
        <v>0.19468205325000001</v>
      </c>
      <c r="AS550" s="229">
        <f>IF(AND(AS$7&lt;=$B550+$D$4,AS$9&gt;=$D550),$E550*HLOOKUP(AS$7-$B550+1,INPUTS!$D$63:$X$64,$E$4,FALSE)/IF(AS$7=$B550,(13-MONTH($D550)),12),0)</f>
        <v>0.19468205325000001</v>
      </c>
      <c r="AT550" s="229">
        <f>IF(AND(AT$7&lt;=$B550+$D$4,AT$9&gt;=$D550),$E550*HLOOKUP(AT$7-$B550+1,INPUTS!$D$63:$X$64,$E$4,FALSE)/IF(AT$7=$B550,(13-MONTH($D550)),12),0)</f>
        <v>0.19468205325000001</v>
      </c>
      <c r="AU550" s="229">
        <f>IF(AND(AU$7&lt;=$B550+$D$4,AU$9&gt;=$D550),$E550*HLOOKUP(AU$7-$B550+1,INPUTS!$D$63:$X$64,$E$4,FALSE)/IF(AU$7=$B550,(13-MONTH($D550)),12),0)</f>
        <v>0.19468205325000001</v>
      </c>
      <c r="AV550" s="229">
        <f>IF(AND(AV$7&lt;=$B550+$D$4,AV$9&gt;=$D550),$E550*HLOOKUP(AV$7-$B550+1,INPUTS!$D$63:$X$64,$E$4,FALSE)/IF(AV$7=$B550,(13-MONTH($D550)),12),0)</f>
        <v>0.19468205325000001</v>
      </c>
      <c r="AW550" s="229">
        <f>IF(AND(AW$7&lt;=$B550+$D$4,AW$9&gt;=$D550),$E550*HLOOKUP(AW$7-$B550+1,INPUTS!$D$63:$X$64,$E$4,FALSE)/IF(AW$7=$B550,(13-MONTH($D550)),12),0)</f>
        <v>0.19468205325000001</v>
      </c>
      <c r="AX550" s="229">
        <f>IF(AND(AX$7&lt;=$B550+$D$4,AX$9&gt;=$D550),$E550*HLOOKUP(AX$7-$B550+1,INPUTS!$D$63:$X$64,$E$4,FALSE)/IF(AX$7=$B550,(13-MONTH($D550)),12),0)</f>
        <v>0.19468205325000001</v>
      </c>
      <c r="AY550" s="229">
        <f>IF(AND(AY$7&lt;=$B550+$D$4,AY$9&gt;=$D550),$E550*HLOOKUP(AY$7-$B550+1,INPUTS!$D$63:$X$64,$E$4,FALSE)/IF(AY$7=$B550,(13-MONTH($D550)),12),0)</f>
        <v>0.19468205325000001</v>
      </c>
      <c r="AZ550" s="229">
        <f>IF(AND(AZ$7&lt;=$B550+$D$4,AZ$9&gt;=$D550),$E550*HLOOKUP(AZ$7-$B550+1,INPUTS!$D$63:$X$64,$E$4,FALSE)/IF(AZ$7=$B550,(13-MONTH($D550)),12),0)</f>
        <v>0.19468205325000001</v>
      </c>
      <c r="BA550" s="229">
        <f>IF(AND(BA$7&lt;=$B550+$D$4,BA$9&gt;=$D550),$E550*HLOOKUP(BA$7-$B550+1,INPUTS!$D$63:$X$64,$E$4,FALSE)/IF(BA$7=$B550,(13-MONTH($D550)),12),0)</f>
        <v>0.19468205325000001</v>
      </c>
      <c r="BB550" s="229">
        <f>IF(AND(BB$7&lt;=$B550+$D$4,BB$9&gt;=$D550),$E550*HLOOKUP(BB$7-$B550+1,INPUTS!$D$63:$X$64,$E$4,FALSE)/IF(BB$7=$B550,(13-MONTH($D550)),12),0)</f>
        <v>0.19468205325000001</v>
      </c>
      <c r="BC550" s="229">
        <f>IF(AND(BC$7&lt;=$B550+$D$4,BC$9&gt;=$D550),$E550*HLOOKUP(BC$7-$B550+1,INPUTS!$D$63:$X$64,$E$4,FALSE)/IF(BC$7=$B550,(13-MONTH($D550)),12),0)</f>
        <v>0.18005804925000002</v>
      </c>
      <c r="BD550" s="229">
        <f>IF(AND(BD$7&lt;=$B550+$D$4,BD$9&gt;=$D550),$E550*HLOOKUP(BD$7-$B550+1,INPUTS!$D$63:$X$64,$E$4,FALSE)/IF(BD$7=$B550,(13-MONTH($D550)),12),0)</f>
        <v>0.18005804925000002</v>
      </c>
      <c r="BE550" s="229">
        <f>IF(AND(BE$7&lt;=$B550+$D$4,BE$9&gt;=$D550),$E550*HLOOKUP(BE$7-$B550+1,INPUTS!$D$63:$X$64,$E$4,FALSE)/IF(BE$7=$B550,(13-MONTH($D550)),12),0)</f>
        <v>0.18005804925000002</v>
      </c>
      <c r="BF550" s="229">
        <f>IF(AND(BF$7&lt;=$B550+$D$4,BF$9&gt;=$D550),$E550*HLOOKUP(BF$7-$B550+1,INPUTS!$D$63:$X$64,$E$4,FALSE)/IF(BF$7=$B550,(13-MONTH($D550)),12),0)</f>
        <v>0.18005804925000002</v>
      </c>
      <c r="BG550" s="229">
        <f>IF(AND(BG$7&lt;=$B550+$D$4,BG$9&gt;=$D550),$E550*HLOOKUP(BG$7-$B550+1,INPUTS!$D$63:$X$64,$E$4,FALSE)/IF(BG$7=$B550,(13-MONTH($D550)),12),0)</f>
        <v>0.18005804925000002</v>
      </c>
      <c r="BH550" s="229">
        <f>IF(AND(BH$7&lt;=$B550+$D$4,BH$9&gt;=$D550),$E550*HLOOKUP(BH$7-$B550+1,INPUTS!$D$63:$X$64,$E$4,FALSE)/IF(BH$7=$B550,(13-MONTH($D550)),12),0)</f>
        <v>0.18005804925000002</v>
      </c>
      <c r="BI550" s="229">
        <f>IF(AND(BI$7&lt;=$B550+$D$4,BI$9&gt;=$D550),$E550*HLOOKUP(BI$7-$B550+1,INPUTS!$D$63:$X$64,$E$4,FALSE)/IF(BI$7=$B550,(13-MONTH($D550)),12),0)</f>
        <v>0.18005804925000002</v>
      </c>
      <c r="BJ550" s="229">
        <f>IF(AND(BJ$7&lt;=$B550+$D$4,BJ$9&gt;=$D550),$E550*HLOOKUP(BJ$7-$B550+1,INPUTS!$D$63:$X$64,$E$4,FALSE)/IF(BJ$7=$B550,(13-MONTH($D550)),12),0)</f>
        <v>0.18005804925000002</v>
      </c>
      <c r="BK550" s="229">
        <f>IF(AND(BK$7&lt;=$B550+$D$4,BK$9&gt;=$D550),$E550*HLOOKUP(BK$7-$B550+1,INPUTS!$D$63:$X$64,$E$4,FALSE)/IF(BK$7=$B550,(13-MONTH($D550)),12),0)</f>
        <v>0.18005804925000002</v>
      </c>
      <c r="BL550" s="229">
        <f>IF(AND(BL$7&lt;=$B550+$D$4,BL$9&gt;=$D550),$E550*HLOOKUP(BL$7-$B550+1,INPUTS!$D$63:$X$64,$E$4,FALSE)/IF(BL$7=$B550,(13-MONTH($D550)),12),0)</f>
        <v>0.18005804925000002</v>
      </c>
      <c r="BM550" s="229">
        <f>IF(AND(BM$7&lt;=$B550+$D$4,BM$9&gt;=$D550),$E550*HLOOKUP(BM$7-$B550+1,INPUTS!$D$63:$X$64,$E$4,FALSE)/IF(BM$7=$B550,(13-MONTH($D550)),12),0)</f>
        <v>0.18005804925000002</v>
      </c>
      <c r="BN550" s="229">
        <f>IF(AND(BN$7&lt;=$B550+$D$4,BN$9&gt;=$D550),$E550*HLOOKUP(BN$7-$B550+1,INPUTS!$D$63:$X$64,$E$4,FALSE)/IF(BN$7=$B550,(13-MONTH($D550)),12),0)</f>
        <v>0.18005804925000002</v>
      </c>
      <c r="BO550" s="229">
        <f>IF(AND(BO$7&lt;=$B550+$D$4,BO$9&gt;=$D550),$E550*HLOOKUP(BO$7-$B550+1,INPUTS!$D$63:$X$64,$E$4,FALSE)/IF(BO$7=$B550,(13-MONTH($D550)),12),0)</f>
        <v>0.16656866625000002</v>
      </c>
      <c r="BP550" s="229">
        <f>IF(AND(BP$7&lt;=$B550+$D$4,BP$9&gt;=$D550),$E550*HLOOKUP(BP$7-$B550+1,INPUTS!$D$63:$X$64,$E$4,FALSE)/IF(BP$7=$B550,(13-MONTH($D550)),12),0)</f>
        <v>0.16656866625000002</v>
      </c>
      <c r="BQ550" s="229">
        <f>IF(AND(BQ$7&lt;=$B550+$D$4,BQ$9&gt;=$D550),$E550*HLOOKUP(BQ$7-$B550+1,INPUTS!$D$63:$X$64,$E$4,FALSE)/IF(BQ$7=$B550,(13-MONTH($D550)),12),0)</f>
        <v>0.16656866625000002</v>
      </c>
      <c r="BR550" s="229">
        <f>IF(AND(BR$7&lt;=$B550+$D$4,BR$9&gt;=$D550),$E550*HLOOKUP(BR$7-$B550+1,INPUTS!$D$63:$X$64,$E$4,FALSE)/IF(BR$7=$B550,(13-MONTH($D550)),12),0)</f>
        <v>0.16656866625000002</v>
      </c>
      <c r="BS550" s="229">
        <f>IF(AND(BS$7&lt;=$B550+$D$4,BS$9&gt;=$D550),$E550*HLOOKUP(BS$7-$B550+1,INPUTS!$D$63:$X$64,$E$4,FALSE)/IF(BS$7=$B550,(13-MONTH($D550)),12),0)</f>
        <v>0.16656866625000002</v>
      </c>
      <c r="BT550" s="229">
        <f>IF(AND(BT$7&lt;=$B550+$D$4,BT$9&gt;=$D550),$E550*HLOOKUP(BT$7-$B550+1,INPUTS!$D$63:$X$64,$E$4,FALSE)/IF(BT$7=$B550,(13-MONTH($D550)),12),0)</f>
        <v>0.16656866625000002</v>
      </c>
      <c r="BU550" s="229">
        <f>IF(AND(BU$7&lt;=$B550+$D$4,BU$9&gt;=$D550),$E550*HLOOKUP(BU$7-$B550+1,INPUTS!$D$63:$X$64,$E$4,FALSE)/IF(BU$7=$B550,(13-MONTH($D550)),12),0)</f>
        <v>0.16656866625000002</v>
      </c>
      <c r="BV550" s="229">
        <f>IF(AND(BV$7&lt;=$B550+$D$4,BV$9&gt;=$D550),$E550*HLOOKUP(BV$7-$B550+1,INPUTS!$D$63:$X$64,$E$4,FALSE)/IF(BV$7=$B550,(13-MONTH($D550)),12),0)</f>
        <v>0.16656866625000002</v>
      </c>
      <c r="BW550" s="229">
        <f>IF(AND(BW$7&lt;=$B550+$D$4,BW$9&gt;=$D550),$E550*HLOOKUP(BW$7-$B550+1,INPUTS!$D$63:$X$64,$E$4,FALSE)/IF(BW$7=$B550,(13-MONTH($D550)),12),0)</f>
        <v>0.16656866625000002</v>
      </c>
      <c r="BX550" s="229">
        <f>IF(AND(BX$7&lt;=$B550+$D$4,BX$9&gt;=$D550),$E550*HLOOKUP(BX$7-$B550+1,INPUTS!$D$63:$X$64,$E$4,FALSE)/IF(BX$7=$B550,(13-MONTH($D550)),12),0)</f>
        <v>0.16656866625000002</v>
      </c>
      <c r="BY550" s="229">
        <f>IF(AND(BY$7&lt;=$B550+$D$4,BY$9&gt;=$D550),$E550*HLOOKUP(BY$7-$B550+1,INPUTS!$D$63:$X$64,$E$4,FALSE)/IF(BY$7=$B550,(13-MONTH($D550)),12),0)</f>
        <v>0.16656866625000002</v>
      </c>
      <c r="BZ550" s="229">
        <f>IF(AND(BZ$7&lt;=$B550+$D$4,BZ$9&gt;=$D550),$E550*HLOOKUP(BZ$7-$B550+1,INPUTS!$D$63:$X$64,$E$4,FALSE)/IF(BZ$7=$B550,(13-MONTH($D550)),12),0)</f>
        <v>0.16656866625000002</v>
      </c>
    </row>
    <row r="551" spans="1:78" x14ac:dyDescent="0.2">
      <c r="A551" s="7" t="str">
        <f t="shared" si="442"/>
        <v>Roll-in 1</v>
      </c>
      <c r="B551" s="7">
        <f t="shared" si="443"/>
        <v>2019</v>
      </c>
      <c r="C551" s="7">
        <f t="shared" si="446"/>
        <v>8</v>
      </c>
      <c r="D551" s="165">
        <f t="shared" si="445"/>
        <v>43708</v>
      </c>
      <c r="E551" s="68">
        <f t="shared" si="444"/>
        <v>68.251109999999983</v>
      </c>
      <c r="G551" s="229">
        <f>IF(AND(G$7&lt;=$B551+$D$4,G$9&gt;=$D551),$E551*HLOOKUP(G$7-$B551+1,INPUTS!$D$63:$X$64,$E$4,FALSE)/IF(G$7=$B551,(13-MONTH($D551)),12),0)</f>
        <v>0</v>
      </c>
      <c r="H551" s="229">
        <f>IF(AND(H$7&lt;=$B551+$D$4,H$9&gt;=$D551),$E551*HLOOKUP(H$7-$B551+1,INPUTS!$D$63:$X$64,$E$4,FALSE)/IF(H$7=$B551,(13-MONTH($D551)),12),0)</f>
        <v>0</v>
      </c>
      <c r="I551" s="229">
        <f>IF(AND(I$7&lt;=$B551+$D$4,I$9&gt;=$D551),$E551*HLOOKUP(I$7-$B551+1,INPUTS!$D$63:$X$64,$E$4,FALSE)/IF(I$7=$B551,(13-MONTH($D551)),12),0)</f>
        <v>0</v>
      </c>
      <c r="J551" s="229">
        <f>IF(AND(J$7&lt;=$B551+$D$4,J$9&gt;=$D551),$E551*HLOOKUP(J$7-$B551+1,INPUTS!$D$63:$X$64,$E$4,FALSE)/IF(J$7=$B551,(13-MONTH($D551)),12),0)</f>
        <v>0</v>
      </c>
      <c r="K551" s="229">
        <f>IF(AND(K$7&lt;=$B551+$D$4,K$9&gt;=$D551),$E551*HLOOKUP(K$7-$B551+1,INPUTS!$D$63:$X$64,$E$4,FALSE)/IF(K$7=$B551,(13-MONTH($D551)),12),0)</f>
        <v>0</v>
      </c>
      <c r="L551" s="229">
        <f>IF(AND(L$7&lt;=$B551+$D$4,L$9&gt;=$D551),$E551*HLOOKUP(L$7-$B551+1,INPUTS!$D$63:$X$64,$E$4,FALSE)/IF(L$7=$B551,(13-MONTH($D551)),12),0)</f>
        <v>0</v>
      </c>
      <c r="M551" s="229">
        <f>IF(AND(M$7&lt;=$B551+$D$4,M$9&gt;=$D551),$E551*HLOOKUP(M$7-$B551+1,INPUTS!$D$63:$X$64,$E$4,FALSE)/IF(M$7=$B551,(13-MONTH($D551)),12),0)</f>
        <v>0</v>
      </c>
      <c r="N551" s="229">
        <f>IF(AND(N$7&lt;=$B551+$D$4,N$9&gt;=$D551),$E551*HLOOKUP(N$7-$B551+1,INPUTS!$D$63:$X$64,$E$4,FALSE)/IF(N$7=$B551,(13-MONTH($D551)),12),0)</f>
        <v>0.51188332499999989</v>
      </c>
      <c r="O551" s="229">
        <f>IF(AND(O$7&lt;=$B551+$D$4,O$9&gt;=$D551),$E551*HLOOKUP(O$7-$B551+1,INPUTS!$D$63:$X$64,$E$4,FALSE)/IF(O$7=$B551,(13-MONTH($D551)),12),0)</f>
        <v>0.51188332499999989</v>
      </c>
      <c r="P551" s="229">
        <f>IF(AND(P$7&lt;=$B551+$D$4,P$9&gt;=$D551),$E551*HLOOKUP(P$7-$B551+1,INPUTS!$D$63:$X$64,$E$4,FALSE)/IF(P$7=$B551,(13-MONTH($D551)),12),0)</f>
        <v>0.51188332499999989</v>
      </c>
      <c r="Q551" s="229">
        <f>IF(AND(Q$7&lt;=$B551+$D$4,Q$9&gt;=$D551),$E551*HLOOKUP(Q$7-$B551+1,INPUTS!$D$63:$X$64,$E$4,FALSE)/IF(Q$7=$B551,(13-MONTH($D551)),12),0)</f>
        <v>0.51188332499999989</v>
      </c>
      <c r="R551" s="229">
        <f>IF(AND(R$7&lt;=$B551+$D$4,R$9&gt;=$D551),$E551*HLOOKUP(R$7-$B551+1,INPUTS!$D$63:$X$64,$E$4,FALSE)/IF(R$7=$B551,(13-MONTH($D551)),12),0)</f>
        <v>0.51188332499999989</v>
      </c>
      <c r="S551" s="229">
        <f>IF(AND(S$7&lt;=$B551+$D$4,S$9&gt;=$D551),$E551*HLOOKUP(S$7-$B551+1,INPUTS!$D$63:$X$64,$E$4,FALSE)/IF(S$7=$B551,(13-MONTH($D551)),12),0)</f>
        <v>0.41058730257499992</v>
      </c>
      <c r="T551" s="229">
        <f>IF(AND(T$7&lt;=$B551+$D$4,T$9&gt;=$D551),$E551*HLOOKUP(T$7-$B551+1,INPUTS!$D$63:$X$64,$E$4,FALSE)/IF(T$7=$B551,(13-MONTH($D551)),12),0)</f>
        <v>0.41058730257499992</v>
      </c>
      <c r="U551" s="229">
        <f>IF(AND(U$7&lt;=$B551+$D$4,U$9&gt;=$D551),$E551*HLOOKUP(U$7-$B551+1,INPUTS!$D$63:$X$64,$E$4,FALSE)/IF(U$7=$B551,(13-MONTH($D551)),12),0)</f>
        <v>0.41058730257499992</v>
      </c>
      <c r="V551" s="229">
        <f>IF(AND(V$7&lt;=$B551+$D$4,V$9&gt;=$D551),$E551*HLOOKUP(V$7-$B551+1,INPUTS!$D$63:$X$64,$E$4,FALSE)/IF(V$7=$B551,(13-MONTH($D551)),12),0)</f>
        <v>0.41058730257499992</v>
      </c>
      <c r="W551" s="229">
        <f>IF(AND(W$7&lt;=$B551+$D$4,W$9&gt;=$D551),$E551*HLOOKUP(W$7-$B551+1,INPUTS!$D$63:$X$64,$E$4,FALSE)/IF(W$7=$B551,(13-MONTH($D551)),12),0)</f>
        <v>0.41058730257499992</v>
      </c>
      <c r="X551" s="229">
        <f>IF(AND(X$7&lt;=$B551+$D$4,X$9&gt;=$D551),$E551*HLOOKUP(X$7-$B551+1,INPUTS!$D$63:$X$64,$E$4,FALSE)/IF(X$7=$B551,(13-MONTH($D551)),12),0)</f>
        <v>0.41058730257499992</v>
      </c>
      <c r="Y551" s="229">
        <f>IF(AND(Y$7&lt;=$B551+$D$4,Y$9&gt;=$D551),$E551*HLOOKUP(Y$7-$B551+1,INPUTS!$D$63:$X$64,$E$4,FALSE)/IF(Y$7=$B551,(13-MONTH($D551)),12),0)</f>
        <v>0.41058730257499992</v>
      </c>
      <c r="Z551" s="229">
        <f>IF(AND(Z$7&lt;=$B551+$D$4,Z$9&gt;=$D551),$E551*HLOOKUP(Z$7-$B551+1,INPUTS!$D$63:$X$64,$E$4,FALSE)/IF(Z$7=$B551,(13-MONTH($D551)),12),0)</f>
        <v>0.41058730257499992</v>
      </c>
      <c r="AA551" s="229">
        <f>IF(AND(AA$7&lt;=$B551+$D$4,AA$9&gt;=$D551),$E551*HLOOKUP(AA$7-$B551+1,INPUTS!$D$63:$X$64,$E$4,FALSE)/IF(AA$7=$B551,(13-MONTH($D551)),12),0)</f>
        <v>0.41058730257499992</v>
      </c>
      <c r="AB551" s="229">
        <f>IF(AND(AB$7&lt;=$B551+$D$4,AB$9&gt;=$D551),$E551*HLOOKUP(AB$7-$B551+1,INPUTS!$D$63:$X$64,$E$4,FALSE)/IF(AB$7=$B551,(13-MONTH($D551)),12),0)</f>
        <v>0.41058730257499992</v>
      </c>
      <c r="AC551" s="229">
        <f>IF(AND(AC$7&lt;=$B551+$D$4,AC$9&gt;=$D551),$E551*HLOOKUP(AC$7-$B551+1,INPUTS!$D$63:$X$64,$E$4,FALSE)/IF(AC$7=$B551,(13-MONTH($D551)),12),0)</f>
        <v>0.41058730257499992</v>
      </c>
      <c r="AD551" s="229">
        <f>IF(AND(AD$7&lt;=$B551+$D$4,AD$9&gt;=$D551),$E551*HLOOKUP(AD$7-$B551+1,INPUTS!$D$63:$X$64,$E$4,FALSE)/IF(AD$7=$B551,(13-MONTH($D551)),12),0)</f>
        <v>0.41058730257499992</v>
      </c>
      <c r="AE551" s="229">
        <f>IF(AND(AE$7&lt;=$B551+$D$4,AE$9&gt;=$D551),$E551*HLOOKUP(AE$7-$B551+1,INPUTS!$D$63:$X$64,$E$4,FALSE)/IF(AE$7=$B551,(13-MONTH($D551)),12),0)</f>
        <v>0.37976055122499991</v>
      </c>
      <c r="AF551" s="229">
        <f>IF(AND(AF$7&lt;=$B551+$D$4,AF$9&gt;=$D551),$E551*HLOOKUP(AF$7-$B551+1,INPUTS!$D$63:$X$64,$E$4,FALSE)/IF(AF$7=$B551,(13-MONTH($D551)),12),0)</f>
        <v>0.37976055122499991</v>
      </c>
      <c r="AG551" s="229">
        <f>IF(AND(AG$7&lt;=$B551+$D$4,AG$9&gt;=$D551),$E551*HLOOKUP(AG$7-$B551+1,INPUTS!$D$63:$X$64,$E$4,FALSE)/IF(AG$7=$B551,(13-MONTH($D551)),12),0)</f>
        <v>0.37976055122499991</v>
      </c>
      <c r="AH551" s="229">
        <f>IF(AND(AH$7&lt;=$B551+$D$4,AH$9&gt;=$D551),$E551*HLOOKUP(AH$7-$B551+1,INPUTS!$D$63:$X$64,$E$4,FALSE)/IF(AH$7=$B551,(13-MONTH($D551)),12),0)</f>
        <v>0.37976055122499991</v>
      </c>
      <c r="AI551" s="229">
        <f>IF(AND(AI$7&lt;=$B551+$D$4,AI$9&gt;=$D551),$E551*HLOOKUP(AI$7-$B551+1,INPUTS!$D$63:$X$64,$E$4,FALSE)/IF(AI$7=$B551,(13-MONTH($D551)),12),0)</f>
        <v>0.37976055122499991</v>
      </c>
      <c r="AJ551" s="229">
        <f>IF(AND(AJ$7&lt;=$B551+$D$4,AJ$9&gt;=$D551),$E551*HLOOKUP(AJ$7-$B551+1,INPUTS!$D$63:$X$64,$E$4,FALSE)/IF(AJ$7=$B551,(13-MONTH($D551)),12),0)</f>
        <v>0.37976055122499991</v>
      </c>
      <c r="AK551" s="229">
        <f>IF(AND(AK$7&lt;=$B551+$D$4,AK$9&gt;=$D551),$E551*HLOOKUP(AK$7-$B551+1,INPUTS!$D$63:$X$64,$E$4,FALSE)/IF(AK$7=$B551,(13-MONTH($D551)),12),0)</f>
        <v>0.37976055122499991</v>
      </c>
      <c r="AL551" s="229">
        <f>IF(AND(AL$7&lt;=$B551+$D$4,AL$9&gt;=$D551),$E551*HLOOKUP(AL$7-$B551+1,INPUTS!$D$63:$X$64,$E$4,FALSE)/IF(AL$7=$B551,(13-MONTH($D551)),12),0)</f>
        <v>0.37976055122499991</v>
      </c>
      <c r="AM551" s="229">
        <f>IF(AND(AM$7&lt;=$B551+$D$4,AM$9&gt;=$D551),$E551*HLOOKUP(AM$7-$B551+1,INPUTS!$D$63:$X$64,$E$4,FALSE)/IF(AM$7=$B551,(13-MONTH($D551)),12),0)</f>
        <v>0.37976055122499991</v>
      </c>
      <c r="AN551" s="229">
        <f>IF(AND(AN$7&lt;=$B551+$D$4,AN$9&gt;=$D551),$E551*HLOOKUP(AN$7-$B551+1,INPUTS!$D$63:$X$64,$E$4,FALSE)/IF(AN$7=$B551,(13-MONTH($D551)),12),0)</f>
        <v>0.37976055122499991</v>
      </c>
      <c r="AO551" s="229">
        <f>IF(AND(AO$7&lt;=$B551+$D$4,AO$9&gt;=$D551),$E551*HLOOKUP(AO$7-$B551+1,INPUTS!$D$63:$X$64,$E$4,FALSE)/IF(AO$7=$B551,(13-MONTH($D551)),12),0)</f>
        <v>0.37976055122499991</v>
      </c>
      <c r="AP551" s="229">
        <f>IF(AND(AP$7&lt;=$B551+$D$4,AP$9&gt;=$D551),$E551*HLOOKUP(AP$7-$B551+1,INPUTS!$D$63:$X$64,$E$4,FALSE)/IF(AP$7=$B551,(13-MONTH($D551)),12),0)</f>
        <v>0.37976055122499991</v>
      </c>
      <c r="AQ551" s="229">
        <f>IF(AND(AQ$7&lt;=$B551+$D$4,AQ$9&gt;=$D551),$E551*HLOOKUP(AQ$7-$B551+1,INPUTS!$D$63:$X$64,$E$4,FALSE)/IF(AQ$7=$B551,(13-MONTH($D551)),12),0)</f>
        <v>0.35132258872499994</v>
      </c>
      <c r="AR551" s="229">
        <f>IF(AND(AR$7&lt;=$B551+$D$4,AR$9&gt;=$D551),$E551*HLOOKUP(AR$7-$B551+1,INPUTS!$D$63:$X$64,$E$4,FALSE)/IF(AR$7=$B551,(13-MONTH($D551)),12),0)</f>
        <v>0.35132258872499994</v>
      </c>
      <c r="AS551" s="229">
        <f>IF(AND(AS$7&lt;=$B551+$D$4,AS$9&gt;=$D551),$E551*HLOOKUP(AS$7-$B551+1,INPUTS!$D$63:$X$64,$E$4,FALSE)/IF(AS$7=$B551,(13-MONTH($D551)),12),0)</f>
        <v>0.35132258872499994</v>
      </c>
      <c r="AT551" s="229">
        <f>IF(AND(AT$7&lt;=$B551+$D$4,AT$9&gt;=$D551),$E551*HLOOKUP(AT$7-$B551+1,INPUTS!$D$63:$X$64,$E$4,FALSE)/IF(AT$7=$B551,(13-MONTH($D551)),12),0)</f>
        <v>0.35132258872499994</v>
      </c>
      <c r="AU551" s="229">
        <f>IF(AND(AU$7&lt;=$B551+$D$4,AU$9&gt;=$D551),$E551*HLOOKUP(AU$7-$B551+1,INPUTS!$D$63:$X$64,$E$4,FALSE)/IF(AU$7=$B551,(13-MONTH($D551)),12),0)</f>
        <v>0.35132258872499994</v>
      </c>
      <c r="AV551" s="229">
        <f>IF(AND(AV$7&lt;=$B551+$D$4,AV$9&gt;=$D551),$E551*HLOOKUP(AV$7-$B551+1,INPUTS!$D$63:$X$64,$E$4,FALSE)/IF(AV$7=$B551,(13-MONTH($D551)),12),0)</f>
        <v>0.35132258872499994</v>
      </c>
      <c r="AW551" s="229">
        <f>IF(AND(AW$7&lt;=$B551+$D$4,AW$9&gt;=$D551),$E551*HLOOKUP(AW$7-$B551+1,INPUTS!$D$63:$X$64,$E$4,FALSE)/IF(AW$7=$B551,(13-MONTH($D551)),12),0)</f>
        <v>0.35132258872499994</v>
      </c>
      <c r="AX551" s="229">
        <f>IF(AND(AX$7&lt;=$B551+$D$4,AX$9&gt;=$D551),$E551*HLOOKUP(AX$7-$B551+1,INPUTS!$D$63:$X$64,$E$4,FALSE)/IF(AX$7=$B551,(13-MONTH($D551)),12),0)</f>
        <v>0.35132258872499994</v>
      </c>
      <c r="AY551" s="229">
        <f>IF(AND(AY$7&lt;=$B551+$D$4,AY$9&gt;=$D551),$E551*HLOOKUP(AY$7-$B551+1,INPUTS!$D$63:$X$64,$E$4,FALSE)/IF(AY$7=$B551,(13-MONTH($D551)),12),0)</f>
        <v>0.35132258872499994</v>
      </c>
      <c r="AZ551" s="229">
        <f>IF(AND(AZ$7&lt;=$B551+$D$4,AZ$9&gt;=$D551),$E551*HLOOKUP(AZ$7-$B551+1,INPUTS!$D$63:$X$64,$E$4,FALSE)/IF(AZ$7=$B551,(13-MONTH($D551)),12),0)</f>
        <v>0.35132258872499994</v>
      </c>
      <c r="BA551" s="229">
        <f>IF(AND(BA$7&lt;=$B551+$D$4,BA$9&gt;=$D551),$E551*HLOOKUP(BA$7-$B551+1,INPUTS!$D$63:$X$64,$E$4,FALSE)/IF(BA$7=$B551,(13-MONTH($D551)),12),0)</f>
        <v>0.35132258872499994</v>
      </c>
      <c r="BB551" s="229">
        <f>IF(AND(BB$7&lt;=$B551+$D$4,BB$9&gt;=$D551),$E551*HLOOKUP(BB$7-$B551+1,INPUTS!$D$63:$X$64,$E$4,FALSE)/IF(BB$7=$B551,(13-MONTH($D551)),12),0)</f>
        <v>0.35132258872499994</v>
      </c>
      <c r="BC551" s="229">
        <f>IF(AND(BC$7&lt;=$B551+$D$4,BC$9&gt;=$D551),$E551*HLOOKUP(BC$7-$B551+1,INPUTS!$D$63:$X$64,$E$4,FALSE)/IF(BC$7=$B551,(13-MONTH($D551)),12),0)</f>
        <v>0.32493215952499993</v>
      </c>
      <c r="BD551" s="229">
        <f>IF(AND(BD$7&lt;=$B551+$D$4,BD$9&gt;=$D551),$E551*HLOOKUP(BD$7-$B551+1,INPUTS!$D$63:$X$64,$E$4,FALSE)/IF(BD$7=$B551,(13-MONTH($D551)),12),0)</f>
        <v>0.32493215952499993</v>
      </c>
      <c r="BE551" s="229">
        <f>IF(AND(BE$7&lt;=$B551+$D$4,BE$9&gt;=$D551),$E551*HLOOKUP(BE$7-$B551+1,INPUTS!$D$63:$X$64,$E$4,FALSE)/IF(BE$7=$B551,(13-MONTH($D551)),12),0)</f>
        <v>0.32493215952499993</v>
      </c>
      <c r="BF551" s="229">
        <f>IF(AND(BF$7&lt;=$B551+$D$4,BF$9&gt;=$D551),$E551*HLOOKUP(BF$7-$B551+1,INPUTS!$D$63:$X$64,$E$4,FALSE)/IF(BF$7=$B551,(13-MONTH($D551)),12),0)</f>
        <v>0.32493215952499993</v>
      </c>
      <c r="BG551" s="229">
        <f>IF(AND(BG$7&lt;=$B551+$D$4,BG$9&gt;=$D551),$E551*HLOOKUP(BG$7-$B551+1,INPUTS!$D$63:$X$64,$E$4,FALSE)/IF(BG$7=$B551,(13-MONTH($D551)),12),0)</f>
        <v>0.32493215952499993</v>
      </c>
      <c r="BH551" s="229">
        <f>IF(AND(BH$7&lt;=$B551+$D$4,BH$9&gt;=$D551),$E551*HLOOKUP(BH$7-$B551+1,INPUTS!$D$63:$X$64,$E$4,FALSE)/IF(BH$7=$B551,(13-MONTH($D551)),12),0)</f>
        <v>0.32493215952499993</v>
      </c>
      <c r="BI551" s="229">
        <f>IF(AND(BI$7&lt;=$B551+$D$4,BI$9&gt;=$D551),$E551*HLOOKUP(BI$7-$B551+1,INPUTS!$D$63:$X$64,$E$4,FALSE)/IF(BI$7=$B551,(13-MONTH($D551)),12),0)</f>
        <v>0.32493215952499993</v>
      </c>
      <c r="BJ551" s="229">
        <f>IF(AND(BJ$7&lt;=$B551+$D$4,BJ$9&gt;=$D551),$E551*HLOOKUP(BJ$7-$B551+1,INPUTS!$D$63:$X$64,$E$4,FALSE)/IF(BJ$7=$B551,(13-MONTH($D551)),12),0)</f>
        <v>0.32493215952499993</v>
      </c>
      <c r="BK551" s="229">
        <f>IF(AND(BK$7&lt;=$B551+$D$4,BK$9&gt;=$D551),$E551*HLOOKUP(BK$7-$B551+1,INPUTS!$D$63:$X$64,$E$4,FALSE)/IF(BK$7=$B551,(13-MONTH($D551)),12),0)</f>
        <v>0.32493215952499993</v>
      </c>
      <c r="BL551" s="229">
        <f>IF(AND(BL$7&lt;=$B551+$D$4,BL$9&gt;=$D551),$E551*HLOOKUP(BL$7-$B551+1,INPUTS!$D$63:$X$64,$E$4,FALSE)/IF(BL$7=$B551,(13-MONTH($D551)),12),0)</f>
        <v>0.32493215952499993</v>
      </c>
      <c r="BM551" s="229">
        <f>IF(AND(BM$7&lt;=$B551+$D$4,BM$9&gt;=$D551),$E551*HLOOKUP(BM$7-$B551+1,INPUTS!$D$63:$X$64,$E$4,FALSE)/IF(BM$7=$B551,(13-MONTH($D551)),12),0)</f>
        <v>0.32493215952499993</v>
      </c>
      <c r="BN551" s="229">
        <f>IF(AND(BN$7&lt;=$B551+$D$4,BN$9&gt;=$D551),$E551*HLOOKUP(BN$7-$B551+1,INPUTS!$D$63:$X$64,$E$4,FALSE)/IF(BN$7=$B551,(13-MONTH($D551)),12),0)</f>
        <v>0.32493215952499993</v>
      </c>
      <c r="BO551" s="229">
        <f>IF(AND(BO$7&lt;=$B551+$D$4,BO$9&gt;=$D551),$E551*HLOOKUP(BO$7-$B551+1,INPUTS!$D$63:$X$64,$E$4,FALSE)/IF(BO$7=$B551,(13-MONTH($D551)),12),0)</f>
        <v>0.30058926362499994</v>
      </c>
      <c r="BP551" s="229">
        <f>IF(AND(BP$7&lt;=$B551+$D$4,BP$9&gt;=$D551),$E551*HLOOKUP(BP$7-$B551+1,INPUTS!$D$63:$X$64,$E$4,FALSE)/IF(BP$7=$B551,(13-MONTH($D551)),12),0)</f>
        <v>0.30058926362499994</v>
      </c>
      <c r="BQ551" s="229">
        <f>IF(AND(BQ$7&lt;=$B551+$D$4,BQ$9&gt;=$D551),$E551*HLOOKUP(BQ$7-$B551+1,INPUTS!$D$63:$X$64,$E$4,FALSE)/IF(BQ$7=$B551,(13-MONTH($D551)),12),0)</f>
        <v>0.30058926362499994</v>
      </c>
      <c r="BR551" s="229">
        <f>IF(AND(BR$7&lt;=$B551+$D$4,BR$9&gt;=$D551),$E551*HLOOKUP(BR$7-$B551+1,INPUTS!$D$63:$X$64,$E$4,FALSE)/IF(BR$7=$B551,(13-MONTH($D551)),12),0)</f>
        <v>0.30058926362499994</v>
      </c>
      <c r="BS551" s="229">
        <f>IF(AND(BS$7&lt;=$B551+$D$4,BS$9&gt;=$D551),$E551*HLOOKUP(BS$7-$B551+1,INPUTS!$D$63:$X$64,$E$4,FALSE)/IF(BS$7=$B551,(13-MONTH($D551)),12),0)</f>
        <v>0.30058926362499994</v>
      </c>
      <c r="BT551" s="229">
        <f>IF(AND(BT$7&lt;=$B551+$D$4,BT$9&gt;=$D551),$E551*HLOOKUP(BT$7-$B551+1,INPUTS!$D$63:$X$64,$E$4,FALSE)/IF(BT$7=$B551,(13-MONTH($D551)),12),0)</f>
        <v>0.30058926362499994</v>
      </c>
      <c r="BU551" s="229">
        <f>IF(AND(BU$7&lt;=$B551+$D$4,BU$9&gt;=$D551),$E551*HLOOKUP(BU$7-$B551+1,INPUTS!$D$63:$X$64,$E$4,FALSE)/IF(BU$7=$B551,(13-MONTH($D551)),12),0)</f>
        <v>0.30058926362499994</v>
      </c>
      <c r="BV551" s="229">
        <f>IF(AND(BV$7&lt;=$B551+$D$4,BV$9&gt;=$D551),$E551*HLOOKUP(BV$7-$B551+1,INPUTS!$D$63:$X$64,$E$4,FALSE)/IF(BV$7=$B551,(13-MONTH($D551)),12),0)</f>
        <v>0.30058926362499994</v>
      </c>
      <c r="BW551" s="229">
        <f>IF(AND(BW$7&lt;=$B551+$D$4,BW$9&gt;=$D551),$E551*HLOOKUP(BW$7-$B551+1,INPUTS!$D$63:$X$64,$E$4,FALSE)/IF(BW$7=$B551,(13-MONTH($D551)),12),0)</f>
        <v>0.30058926362499994</v>
      </c>
      <c r="BX551" s="229">
        <f>IF(AND(BX$7&lt;=$B551+$D$4,BX$9&gt;=$D551),$E551*HLOOKUP(BX$7-$B551+1,INPUTS!$D$63:$X$64,$E$4,FALSE)/IF(BX$7=$B551,(13-MONTH($D551)),12),0)</f>
        <v>0.30058926362499994</v>
      </c>
      <c r="BY551" s="229">
        <f>IF(AND(BY$7&lt;=$B551+$D$4,BY$9&gt;=$D551),$E551*HLOOKUP(BY$7-$B551+1,INPUTS!$D$63:$X$64,$E$4,FALSE)/IF(BY$7=$B551,(13-MONTH($D551)),12),0)</f>
        <v>0.30058926362499994</v>
      </c>
      <c r="BZ551" s="229">
        <f>IF(AND(BZ$7&lt;=$B551+$D$4,BZ$9&gt;=$D551),$E551*HLOOKUP(BZ$7-$B551+1,INPUTS!$D$63:$X$64,$E$4,FALSE)/IF(BZ$7=$B551,(13-MONTH($D551)),12),0)</f>
        <v>0.30058926362499994</v>
      </c>
    </row>
    <row r="552" spans="1:78" x14ac:dyDescent="0.2">
      <c r="A552" s="7" t="str">
        <f t="shared" si="442"/>
        <v>Roll-in 2</v>
      </c>
      <c r="B552" s="7">
        <f t="shared" si="443"/>
        <v>2019</v>
      </c>
      <c r="C552" s="7">
        <f t="shared" si="446"/>
        <v>9</v>
      </c>
      <c r="D552" s="165">
        <f t="shared" si="445"/>
        <v>43738</v>
      </c>
      <c r="E552" s="68">
        <f t="shared" si="444"/>
        <v>146.05515000000003</v>
      </c>
      <c r="G552" s="229">
        <f>IF(AND(G$7&lt;=$B552+$D$4,G$9&gt;=$D552),$E552*HLOOKUP(G$7-$B552+1,INPUTS!$D$63:$X$64,$E$4,FALSE)/IF(G$7=$B552,(13-MONTH($D552)),12),0)</f>
        <v>0</v>
      </c>
      <c r="H552" s="229">
        <f>IF(AND(H$7&lt;=$B552+$D$4,H$9&gt;=$D552),$E552*HLOOKUP(H$7-$B552+1,INPUTS!$D$63:$X$64,$E$4,FALSE)/IF(H$7=$B552,(13-MONTH($D552)),12),0)</f>
        <v>0</v>
      </c>
      <c r="I552" s="229">
        <f>IF(AND(I$7&lt;=$B552+$D$4,I$9&gt;=$D552),$E552*HLOOKUP(I$7-$B552+1,INPUTS!$D$63:$X$64,$E$4,FALSE)/IF(I$7=$B552,(13-MONTH($D552)),12),0)</f>
        <v>0</v>
      </c>
      <c r="J552" s="229">
        <f>IF(AND(J$7&lt;=$B552+$D$4,J$9&gt;=$D552),$E552*HLOOKUP(J$7-$B552+1,INPUTS!$D$63:$X$64,$E$4,FALSE)/IF(J$7=$B552,(13-MONTH($D552)),12),0)</f>
        <v>0</v>
      </c>
      <c r="K552" s="229">
        <f>IF(AND(K$7&lt;=$B552+$D$4,K$9&gt;=$D552),$E552*HLOOKUP(K$7-$B552+1,INPUTS!$D$63:$X$64,$E$4,FALSE)/IF(K$7=$B552,(13-MONTH($D552)),12),0)</f>
        <v>0</v>
      </c>
      <c r="L552" s="229">
        <f>IF(AND(L$7&lt;=$B552+$D$4,L$9&gt;=$D552),$E552*HLOOKUP(L$7-$B552+1,INPUTS!$D$63:$X$64,$E$4,FALSE)/IF(L$7=$B552,(13-MONTH($D552)),12),0)</f>
        <v>0</v>
      </c>
      <c r="M552" s="229">
        <f>IF(AND(M$7&lt;=$B552+$D$4,M$9&gt;=$D552),$E552*HLOOKUP(M$7-$B552+1,INPUTS!$D$63:$X$64,$E$4,FALSE)/IF(M$7=$B552,(13-MONTH($D552)),12),0)</f>
        <v>0</v>
      </c>
      <c r="N552" s="229">
        <f>IF(AND(N$7&lt;=$B552+$D$4,N$9&gt;=$D552),$E552*HLOOKUP(N$7-$B552+1,INPUTS!$D$63:$X$64,$E$4,FALSE)/IF(N$7=$B552,(13-MONTH($D552)),12),0)</f>
        <v>0</v>
      </c>
      <c r="O552" s="229">
        <f>IF(AND(O$7&lt;=$B552+$D$4,O$9&gt;=$D552),$E552*HLOOKUP(O$7-$B552+1,INPUTS!$D$63:$X$64,$E$4,FALSE)/IF(O$7=$B552,(13-MONTH($D552)),12),0)</f>
        <v>1.3692670312500002</v>
      </c>
      <c r="P552" s="229">
        <f>IF(AND(P$7&lt;=$B552+$D$4,P$9&gt;=$D552),$E552*HLOOKUP(P$7-$B552+1,INPUTS!$D$63:$X$64,$E$4,FALSE)/IF(P$7=$B552,(13-MONTH($D552)),12),0)</f>
        <v>1.3692670312500002</v>
      </c>
      <c r="Q552" s="229">
        <f>IF(AND(Q$7&lt;=$B552+$D$4,Q$9&gt;=$D552),$E552*HLOOKUP(Q$7-$B552+1,INPUTS!$D$63:$X$64,$E$4,FALSE)/IF(Q$7=$B552,(13-MONTH($D552)),12),0)</f>
        <v>1.3692670312500002</v>
      </c>
      <c r="R552" s="229">
        <f>IF(AND(R$7&lt;=$B552+$D$4,R$9&gt;=$D552),$E552*HLOOKUP(R$7-$B552+1,INPUTS!$D$63:$X$64,$E$4,FALSE)/IF(R$7=$B552,(13-MONTH($D552)),12),0)</f>
        <v>1.3692670312500002</v>
      </c>
      <c r="S552" s="229">
        <f>IF(AND(S$7&lt;=$B552+$D$4,S$9&gt;=$D552),$E552*HLOOKUP(S$7-$B552+1,INPUTS!$D$63:$X$64,$E$4,FALSE)/IF(S$7=$B552,(13-MONTH($D552)),12),0)</f>
        <v>0.87864343987500027</v>
      </c>
      <c r="T552" s="229">
        <f>IF(AND(T$7&lt;=$B552+$D$4,T$9&gt;=$D552),$E552*HLOOKUP(T$7-$B552+1,INPUTS!$D$63:$X$64,$E$4,FALSE)/IF(T$7=$B552,(13-MONTH($D552)),12),0)</f>
        <v>0.87864343987500027</v>
      </c>
      <c r="U552" s="229">
        <f>IF(AND(U$7&lt;=$B552+$D$4,U$9&gt;=$D552),$E552*HLOOKUP(U$7-$B552+1,INPUTS!$D$63:$X$64,$E$4,FALSE)/IF(U$7=$B552,(13-MONTH($D552)),12),0)</f>
        <v>0.87864343987500027</v>
      </c>
      <c r="V552" s="229">
        <f>IF(AND(V$7&lt;=$B552+$D$4,V$9&gt;=$D552),$E552*HLOOKUP(V$7-$B552+1,INPUTS!$D$63:$X$64,$E$4,FALSE)/IF(V$7=$B552,(13-MONTH($D552)),12),0)</f>
        <v>0.87864343987500027</v>
      </c>
      <c r="W552" s="229">
        <f>IF(AND(W$7&lt;=$B552+$D$4,W$9&gt;=$D552),$E552*HLOOKUP(W$7-$B552+1,INPUTS!$D$63:$X$64,$E$4,FALSE)/IF(W$7=$B552,(13-MONTH($D552)),12),0)</f>
        <v>0.87864343987500027</v>
      </c>
      <c r="X552" s="229">
        <f>IF(AND(X$7&lt;=$B552+$D$4,X$9&gt;=$D552),$E552*HLOOKUP(X$7-$B552+1,INPUTS!$D$63:$X$64,$E$4,FALSE)/IF(X$7=$B552,(13-MONTH($D552)),12),0)</f>
        <v>0.87864343987500027</v>
      </c>
      <c r="Y552" s="229">
        <f>IF(AND(Y$7&lt;=$B552+$D$4,Y$9&gt;=$D552),$E552*HLOOKUP(Y$7-$B552+1,INPUTS!$D$63:$X$64,$E$4,FALSE)/IF(Y$7=$B552,(13-MONTH($D552)),12),0)</f>
        <v>0.87864343987500027</v>
      </c>
      <c r="Z552" s="229">
        <f>IF(AND(Z$7&lt;=$B552+$D$4,Z$9&gt;=$D552),$E552*HLOOKUP(Z$7-$B552+1,INPUTS!$D$63:$X$64,$E$4,FALSE)/IF(Z$7=$B552,(13-MONTH($D552)),12),0)</f>
        <v>0.87864343987500027</v>
      </c>
      <c r="AA552" s="229">
        <f>IF(AND(AA$7&lt;=$B552+$D$4,AA$9&gt;=$D552),$E552*HLOOKUP(AA$7-$B552+1,INPUTS!$D$63:$X$64,$E$4,FALSE)/IF(AA$7=$B552,(13-MONTH($D552)),12),0)</f>
        <v>0.87864343987500027</v>
      </c>
      <c r="AB552" s="229">
        <f>IF(AND(AB$7&lt;=$B552+$D$4,AB$9&gt;=$D552),$E552*HLOOKUP(AB$7-$B552+1,INPUTS!$D$63:$X$64,$E$4,FALSE)/IF(AB$7=$B552,(13-MONTH($D552)),12),0)</f>
        <v>0.87864343987500027</v>
      </c>
      <c r="AC552" s="229">
        <f>IF(AND(AC$7&lt;=$B552+$D$4,AC$9&gt;=$D552),$E552*HLOOKUP(AC$7-$B552+1,INPUTS!$D$63:$X$64,$E$4,FALSE)/IF(AC$7=$B552,(13-MONTH($D552)),12),0)</f>
        <v>0.87864343987500027</v>
      </c>
      <c r="AD552" s="229">
        <f>IF(AND(AD$7&lt;=$B552+$D$4,AD$9&gt;=$D552),$E552*HLOOKUP(AD$7-$B552+1,INPUTS!$D$63:$X$64,$E$4,FALSE)/IF(AD$7=$B552,(13-MONTH($D552)),12),0)</f>
        <v>0.87864343987500027</v>
      </c>
      <c r="AE552" s="229">
        <f>IF(AND(AE$7&lt;=$B552+$D$4,AE$9&gt;=$D552),$E552*HLOOKUP(AE$7-$B552+1,INPUTS!$D$63:$X$64,$E$4,FALSE)/IF(AE$7=$B552,(13-MONTH($D552)),12),0)</f>
        <v>0.81267519712500003</v>
      </c>
      <c r="AF552" s="229">
        <f>IF(AND(AF$7&lt;=$B552+$D$4,AF$9&gt;=$D552),$E552*HLOOKUP(AF$7-$B552+1,INPUTS!$D$63:$X$64,$E$4,FALSE)/IF(AF$7=$B552,(13-MONTH($D552)),12),0)</f>
        <v>0.81267519712500003</v>
      </c>
      <c r="AG552" s="229">
        <f>IF(AND(AG$7&lt;=$B552+$D$4,AG$9&gt;=$D552),$E552*HLOOKUP(AG$7-$B552+1,INPUTS!$D$63:$X$64,$E$4,FALSE)/IF(AG$7=$B552,(13-MONTH($D552)),12),0)</f>
        <v>0.81267519712500003</v>
      </c>
      <c r="AH552" s="229">
        <f>IF(AND(AH$7&lt;=$B552+$D$4,AH$9&gt;=$D552),$E552*HLOOKUP(AH$7-$B552+1,INPUTS!$D$63:$X$64,$E$4,FALSE)/IF(AH$7=$B552,(13-MONTH($D552)),12),0)</f>
        <v>0.81267519712500003</v>
      </c>
      <c r="AI552" s="229">
        <f>IF(AND(AI$7&lt;=$B552+$D$4,AI$9&gt;=$D552),$E552*HLOOKUP(AI$7-$B552+1,INPUTS!$D$63:$X$64,$E$4,FALSE)/IF(AI$7=$B552,(13-MONTH($D552)),12),0)</f>
        <v>0.81267519712500003</v>
      </c>
      <c r="AJ552" s="229">
        <f>IF(AND(AJ$7&lt;=$B552+$D$4,AJ$9&gt;=$D552),$E552*HLOOKUP(AJ$7-$B552+1,INPUTS!$D$63:$X$64,$E$4,FALSE)/IF(AJ$7=$B552,(13-MONTH($D552)),12),0)</f>
        <v>0.81267519712500003</v>
      </c>
      <c r="AK552" s="229">
        <f>IF(AND(AK$7&lt;=$B552+$D$4,AK$9&gt;=$D552),$E552*HLOOKUP(AK$7-$B552+1,INPUTS!$D$63:$X$64,$E$4,FALSE)/IF(AK$7=$B552,(13-MONTH($D552)),12),0)</f>
        <v>0.81267519712500003</v>
      </c>
      <c r="AL552" s="229">
        <f>IF(AND(AL$7&lt;=$B552+$D$4,AL$9&gt;=$D552),$E552*HLOOKUP(AL$7-$B552+1,INPUTS!$D$63:$X$64,$E$4,FALSE)/IF(AL$7=$B552,(13-MONTH($D552)),12),0)</f>
        <v>0.81267519712500003</v>
      </c>
      <c r="AM552" s="229">
        <f>IF(AND(AM$7&lt;=$B552+$D$4,AM$9&gt;=$D552),$E552*HLOOKUP(AM$7-$B552+1,INPUTS!$D$63:$X$64,$E$4,FALSE)/IF(AM$7=$B552,(13-MONTH($D552)),12),0)</f>
        <v>0.81267519712500003</v>
      </c>
      <c r="AN552" s="229">
        <f>IF(AND(AN$7&lt;=$B552+$D$4,AN$9&gt;=$D552),$E552*HLOOKUP(AN$7-$B552+1,INPUTS!$D$63:$X$64,$E$4,FALSE)/IF(AN$7=$B552,(13-MONTH($D552)),12),0)</f>
        <v>0.81267519712500003</v>
      </c>
      <c r="AO552" s="229">
        <f>IF(AND(AO$7&lt;=$B552+$D$4,AO$9&gt;=$D552),$E552*HLOOKUP(AO$7-$B552+1,INPUTS!$D$63:$X$64,$E$4,FALSE)/IF(AO$7=$B552,(13-MONTH($D552)),12),0)</f>
        <v>0.81267519712500003</v>
      </c>
      <c r="AP552" s="229">
        <f>IF(AND(AP$7&lt;=$B552+$D$4,AP$9&gt;=$D552),$E552*HLOOKUP(AP$7-$B552+1,INPUTS!$D$63:$X$64,$E$4,FALSE)/IF(AP$7=$B552,(13-MONTH($D552)),12),0)</f>
        <v>0.81267519712500003</v>
      </c>
      <c r="AQ552" s="229">
        <f>IF(AND(AQ$7&lt;=$B552+$D$4,AQ$9&gt;=$D552),$E552*HLOOKUP(AQ$7-$B552+1,INPUTS!$D$63:$X$64,$E$4,FALSE)/IF(AQ$7=$B552,(13-MONTH($D552)),12),0)</f>
        <v>0.75181888462500013</v>
      </c>
      <c r="AR552" s="229">
        <f>IF(AND(AR$7&lt;=$B552+$D$4,AR$9&gt;=$D552),$E552*HLOOKUP(AR$7-$B552+1,INPUTS!$D$63:$X$64,$E$4,FALSE)/IF(AR$7=$B552,(13-MONTH($D552)),12),0)</f>
        <v>0.75181888462500013</v>
      </c>
      <c r="AS552" s="229">
        <f>IF(AND(AS$7&lt;=$B552+$D$4,AS$9&gt;=$D552),$E552*HLOOKUP(AS$7-$B552+1,INPUTS!$D$63:$X$64,$E$4,FALSE)/IF(AS$7=$B552,(13-MONTH($D552)),12),0)</f>
        <v>0.75181888462500013</v>
      </c>
      <c r="AT552" s="229">
        <f>IF(AND(AT$7&lt;=$B552+$D$4,AT$9&gt;=$D552),$E552*HLOOKUP(AT$7-$B552+1,INPUTS!$D$63:$X$64,$E$4,FALSE)/IF(AT$7=$B552,(13-MONTH($D552)),12),0)</f>
        <v>0.75181888462500013</v>
      </c>
      <c r="AU552" s="229">
        <f>IF(AND(AU$7&lt;=$B552+$D$4,AU$9&gt;=$D552),$E552*HLOOKUP(AU$7-$B552+1,INPUTS!$D$63:$X$64,$E$4,FALSE)/IF(AU$7=$B552,(13-MONTH($D552)),12),0)</f>
        <v>0.75181888462500013</v>
      </c>
      <c r="AV552" s="229">
        <f>IF(AND(AV$7&lt;=$B552+$D$4,AV$9&gt;=$D552),$E552*HLOOKUP(AV$7-$B552+1,INPUTS!$D$63:$X$64,$E$4,FALSE)/IF(AV$7=$B552,(13-MONTH($D552)),12),0)</f>
        <v>0.75181888462500013</v>
      </c>
      <c r="AW552" s="229">
        <f>IF(AND(AW$7&lt;=$B552+$D$4,AW$9&gt;=$D552),$E552*HLOOKUP(AW$7-$B552+1,INPUTS!$D$63:$X$64,$E$4,FALSE)/IF(AW$7=$B552,(13-MONTH($D552)),12),0)</f>
        <v>0.75181888462500013</v>
      </c>
      <c r="AX552" s="229">
        <f>IF(AND(AX$7&lt;=$B552+$D$4,AX$9&gt;=$D552),$E552*HLOOKUP(AX$7-$B552+1,INPUTS!$D$63:$X$64,$E$4,FALSE)/IF(AX$7=$B552,(13-MONTH($D552)),12),0)</f>
        <v>0.75181888462500013</v>
      </c>
      <c r="AY552" s="229">
        <f>IF(AND(AY$7&lt;=$B552+$D$4,AY$9&gt;=$D552),$E552*HLOOKUP(AY$7-$B552+1,INPUTS!$D$63:$X$64,$E$4,FALSE)/IF(AY$7=$B552,(13-MONTH($D552)),12),0)</f>
        <v>0.75181888462500013</v>
      </c>
      <c r="AZ552" s="229">
        <f>IF(AND(AZ$7&lt;=$B552+$D$4,AZ$9&gt;=$D552),$E552*HLOOKUP(AZ$7-$B552+1,INPUTS!$D$63:$X$64,$E$4,FALSE)/IF(AZ$7=$B552,(13-MONTH($D552)),12),0)</f>
        <v>0.75181888462500013</v>
      </c>
      <c r="BA552" s="229">
        <f>IF(AND(BA$7&lt;=$B552+$D$4,BA$9&gt;=$D552),$E552*HLOOKUP(BA$7-$B552+1,INPUTS!$D$63:$X$64,$E$4,FALSE)/IF(BA$7=$B552,(13-MONTH($D552)),12),0)</f>
        <v>0.75181888462500013</v>
      </c>
      <c r="BB552" s="229">
        <f>IF(AND(BB$7&lt;=$B552+$D$4,BB$9&gt;=$D552),$E552*HLOOKUP(BB$7-$B552+1,INPUTS!$D$63:$X$64,$E$4,FALSE)/IF(BB$7=$B552,(13-MONTH($D552)),12),0)</f>
        <v>0.75181888462500013</v>
      </c>
      <c r="BC552" s="229">
        <f>IF(AND(BC$7&lt;=$B552+$D$4,BC$9&gt;=$D552),$E552*HLOOKUP(BC$7-$B552+1,INPUTS!$D$63:$X$64,$E$4,FALSE)/IF(BC$7=$B552,(13-MONTH($D552)),12),0)</f>
        <v>0.69534422662500006</v>
      </c>
      <c r="BD552" s="229">
        <f>IF(AND(BD$7&lt;=$B552+$D$4,BD$9&gt;=$D552),$E552*HLOOKUP(BD$7-$B552+1,INPUTS!$D$63:$X$64,$E$4,FALSE)/IF(BD$7=$B552,(13-MONTH($D552)),12),0)</f>
        <v>0.69534422662500006</v>
      </c>
      <c r="BE552" s="229">
        <f>IF(AND(BE$7&lt;=$B552+$D$4,BE$9&gt;=$D552),$E552*HLOOKUP(BE$7-$B552+1,INPUTS!$D$63:$X$64,$E$4,FALSE)/IF(BE$7=$B552,(13-MONTH($D552)),12),0)</f>
        <v>0.69534422662500006</v>
      </c>
      <c r="BF552" s="229">
        <f>IF(AND(BF$7&lt;=$B552+$D$4,BF$9&gt;=$D552),$E552*HLOOKUP(BF$7-$B552+1,INPUTS!$D$63:$X$64,$E$4,FALSE)/IF(BF$7=$B552,(13-MONTH($D552)),12),0)</f>
        <v>0.69534422662500006</v>
      </c>
      <c r="BG552" s="229">
        <f>IF(AND(BG$7&lt;=$B552+$D$4,BG$9&gt;=$D552),$E552*HLOOKUP(BG$7-$B552+1,INPUTS!$D$63:$X$64,$E$4,FALSE)/IF(BG$7=$B552,(13-MONTH($D552)),12),0)</f>
        <v>0.69534422662500006</v>
      </c>
      <c r="BH552" s="229">
        <f>IF(AND(BH$7&lt;=$B552+$D$4,BH$9&gt;=$D552),$E552*HLOOKUP(BH$7-$B552+1,INPUTS!$D$63:$X$64,$E$4,FALSE)/IF(BH$7=$B552,(13-MONTH($D552)),12),0)</f>
        <v>0.69534422662500006</v>
      </c>
      <c r="BI552" s="229">
        <f>IF(AND(BI$7&lt;=$B552+$D$4,BI$9&gt;=$D552),$E552*HLOOKUP(BI$7-$B552+1,INPUTS!$D$63:$X$64,$E$4,FALSE)/IF(BI$7=$B552,(13-MONTH($D552)),12),0)</f>
        <v>0.69534422662500006</v>
      </c>
      <c r="BJ552" s="229">
        <f>IF(AND(BJ$7&lt;=$B552+$D$4,BJ$9&gt;=$D552),$E552*HLOOKUP(BJ$7-$B552+1,INPUTS!$D$63:$X$64,$E$4,FALSE)/IF(BJ$7=$B552,(13-MONTH($D552)),12),0)</f>
        <v>0.69534422662500006</v>
      </c>
      <c r="BK552" s="229">
        <f>IF(AND(BK$7&lt;=$B552+$D$4,BK$9&gt;=$D552),$E552*HLOOKUP(BK$7-$B552+1,INPUTS!$D$63:$X$64,$E$4,FALSE)/IF(BK$7=$B552,(13-MONTH($D552)),12),0)</f>
        <v>0.69534422662500006</v>
      </c>
      <c r="BL552" s="229">
        <f>IF(AND(BL$7&lt;=$B552+$D$4,BL$9&gt;=$D552),$E552*HLOOKUP(BL$7-$B552+1,INPUTS!$D$63:$X$64,$E$4,FALSE)/IF(BL$7=$B552,(13-MONTH($D552)),12),0)</f>
        <v>0.69534422662500006</v>
      </c>
      <c r="BM552" s="229">
        <f>IF(AND(BM$7&lt;=$B552+$D$4,BM$9&gt;=$D552),$E552*HLOOKUP(BM$7-$B552+1,INPUTS!$D$63:$X$64,$E$4,FALSE)/IF(BM$7=$B552,(13-MONTH($D552)),12),0)</f>
        <v>0.69534422662500006</v>
      </c>
      <c r="BN552" s="229">
        <f>IF(AND(BN$7&lt;=$B552+$D$4,BN$9&gt;=$D552),$E552*HLOOKUP(BN$7-$B552+1,INPUTS!$D$63:$X$64,$E$4,FALSE)/IF(BN$7=$B552,(13-MONTH($D552)),12),0)</f>
        <v>0.69534422662500006</v>
      </c>
      <c r="BO552" s="229">
        <f>IF(AND(BO$7&lt;=$B552+$D$4,BO$9&gt;=$D552),$E552*HLOOKUP(BO$7-$B552+1,INPUTS!$D$63:$X$64,$E$4,FALSE)/IF(BO$7=$B552,(13-MONTH($D552)),12),0)</f>
        <v>0.64325122312500016</v>
      </c>
      <c r="BP552" s="229">
        <f>IF(AND(BP$7&lt;=$B552+$D$4,BP$9&gt;=$D552),$E552*HLOOKUP(BP$7-$B552+1,INPUTS!$D$63:$X$64,$E$4,FALSE)/IF(BP$7=$B552,(13-MONTH($D552)),12),0)</f>
        <v>0.64325122312500016</v>
      </c>
      <c r="BQ552" s="229">
        <f>IF(AND(BQ$7&lt;=$B552+$D$4,BQ$9&gt;=$D552),$E552*HLOOKUP(BQ$7-$B552+1,INPUTS!$D$63:$X$64,$E$4,FALSE)/IF(BQ$7=$B552,(13-MONTH($D552)),12),0)</f>
        <v>0.64325122312500016</v>
      </c>
      <c r="BR552" s="229">
        <f>IF(AND(BR$7&lt;=$B552+$D$4,BR$9&gt;=$D552),$E552*HLOOKUP(BR$7-$B552+1,INPUTS!$D$63:$X$64,$E$4,FALSE)/IF(BR$7=$B552,(13-MONTH($D552)),12),0)</f>
        <v>0.64325122312500016</v>
      </c>
      <c r="BS552" s="229">
        <f>IF(AND(BS$7&lt;=$B552+$D$4,BS$9&gt;=$D552),$E552*HLOOKUP(BS$7-$B552+1,INPUTS!$D$63:$X$64,$E$4,FALSE)/IF(BS$7=$B552,(13-MONTH($D552)),12),0)</f>
        <v>0.64325122312500016</v>
      </c>
      <c r="BT552" s="229">
        <f>IF(AND(BT$7&lt;=$B552+$D$4,BT$9&gt;=$D552),$E552*HLOOKUP(BT$7-$B552+1,INPUTS!$D$63:$X$64,$E$4,FALSE)/IF(BT$7=$B552,(13-MONTH($D552)),12),0)</f>
        <v>0.64325122312500016</v>
      </c>
      <c r="BU552" s="229">
        <f>IF(AND(BU$7&lt;=$B552+$D$4,BU$9&gt;=$D552),$E552*HLOOKUP(BU$7-$B552+1,INPUTS!$D$63:$X$64,$E$4,FALSE)/IF(BU$7=$B552,(13-MONTH($D552)),12),0)</f>
        <v>0.64325122312500016</v>
      </c>
      <c r="BV552" s="229">
        <f>IF(AND(BV$7&lt;=$B552+$D$4,BV$9&gt;=$D552),$E552*HLOOKUP(BV$7-$B552+1,INPUTS!$D$63:$X$64,$E$4,FALSE)/IF(BV$7=$B552,(13-MONTH($D552)),12),0)</f>
        <v>0.64325122312500016</v>
      </c>
      <c r="BW552" s="229">
        <f>IF(AND(BW$7&lt;=$B552+$D$4,BW$9&gt;=$D552),$E552*HLOOKUP(BW$7-$B552+1,INPUTS!$D$63:$X$64,$E$4,FALSE)/IF(BW$7=$B552,(13-MONTH($D552)),12),0)</f>
        <v>0.64325122312500016</v>
      </c>
      <c r="BX552" s="229">
        <f>IF(AND(BX$7&lt;=$B552+$D$4,BX$9&gt;=$D552),$E552*HLOOKUP(BX$7-$B552+1,INPUTS!$D$63:$X$64,$E$4,FALSE)/IF(BX$7=$B552,(13-MONTH($D552)),12),0)</f>
        <v>0.64325122312500016</v>
      </c>
      <c r="BY552" s="229">
        <f>IF(AND(BY$7&lt;=$B552+$D$4,BY$9&gt;=$D552),$E552*HLOOKUP(BY$7-$B552+1,INPUTS!$D$63:$X$64,$E$4,FALSE)/IF(BY$7=$B552,(13-MONTH($D552)),12),0)</f>
        <v>0.64325122312500016</v>
      </c>
      <c r="BZ552" s="229">
        <f>IF(AND(BZ$7&lt;=$B552+$D$4,BZ$9&gt;=$D552),$E552*HLOOKUP(BZ$7-$B552+1,INPUTS!$D$63:$X$64,$E$4,FALSE)/IF(BZ$7=$B552,(13-MONTH($D552)),12),0)</f>
        <v>0.64325122312500016</v>
      </c>
    </row>
    <row r="553" spans="1:78" x14ac:dyDescent="0.2">
      <c r="A553" s="7" t="str">
        <f t="shared" si="442"/>
        <v>Roll-in 2</v>
      </c>
      <c r="B553" s="7">
        <f t="shared" si="443"/>
        <v>2019</v>
      </c>
      <c r="C553" s="7">
        <f t="shared" si="446"/>
        <v>10</v>
      </c>
      <c r="D553" s="165">
        <f t="shared" si="445"/>
        <v>43769</v>
      </c>
      <c r="E553" s="68">
        <f t="shared" si="444"/>
        <v>265.44916000000001</v>
      </c>
      <c r="G553" s="229">
        <f>IF(AND(G$7&lt;=$B553+$D$4,G$9&gt;=$D553),$E553*HLOOKUP(G$7-$B553+1,INPUTS!$D$63:$X$64,$E$4,FALSE)/IF(G$7=$B553,(13-MONTH($D553)),12),0)</f>
        <v>0</v>
      </c>
      <c r="H553" s="229">
        <f>IF(AND(H$7&lt;=$B553+$D$4,H$9&gt;=$D553),$E553*HLOOKUP(H$7-$B553+1,INPUTS!$D$63:$X$64,$E$4,FALSE)/IF(H$7=$B553,(13-MONTH($D553)),12),0)</f>
        <v>0</v>
      </c>
      <c r="I553" s="229">
        <f>IF(AND(I$7&lt;=$B553+$D$4,I$9&gt;=$D553),$E553*HLOOKUP(I$7-$B553+1,INPUTS!$D$63:$X$64,$E$4,FALSE)/IF(I$7=$B553,(13-MONTH($D553)),12),0)</f>
        <v>0</v>
      </c>
      <c r="J553" s="229">
        <f>IF(AND(J$7&lt;=$B553+$D$4,J$9&gt;=$D553),$E553*HLOOKUP(J$7-$B553+1,INPUTS!$D$63:$X$64,$E$4,FALSE)/IF(J$7=$B553,(13-MONTH($D553)),12),0)</f>
        <v>0</v>
      </c>
      <c r="K553" s="229">
        <f>IF(AND(K$7&lt;=$B553+$D$4,K$9&gt;=$D553),$E553*HLOOKUP(K$7-$B553+1,INPUTS!$D$63:$X$64,$E$4,FALSE)/IF(K$7=$B553,(13-MONTH($D553)),12),0)</f>
        <v>0</v>
      </c>
      <c r="L553" s="229">
        <f>IF(AND(L$7&lt;=$B553+$D$4,L$9&gt;=$D553),$E553*HLOOKUP(L$7-$B553+1,INPUTS!$D$63:$X$64,$E$4,FALSE)/IF(L$7=$B553,(13-MONTH($D553)),12),0)</f>
        <v>0</v>
      </c>
      <c r="M553" s="229">
        <f>IF(AND(M$7&lt;=$B553+$D$4,M$9&gt;=$D553),$E553*HLOOKUP(M$7-$B553+1,INPUTS!$D$63:$X$64,$E$4,FALSE)/IF(M$7=$B553,(13-MONTH($D553)),12),0)</f>
        <v>0</v>
      </c>
      <c r="N553" s="229">
        <f>IF(AND(N$7&lt;=$B553+$D$4,N$9&gt;=$D553),$E553*HLOOKUP(N$7-$B553+1,INPUTS!$D$63:$X$64,$E$4,FALSE)/IF(N$7=$B553,(13-MONTH($D553)),12),0)</f>
        <v>0</v>
      </c>
      <c r="O553" s="229">
        <f>IF(AND(O$7&lt;=$B553+$D$4,O$9&gt;=$D553),$E553*HLOOKUP(O$7-$B553+1,INPUTS!$D$63:$X$64,$E$4,FALSE)/IF(O$7=$B553,(13-MONTH($D553)),12),0)</f>
        <v>0</v>
      </c>
      <c r="P553" s="229">
        <f>IF(AND(P$7&lt;=$B553+$D$4,P$9&gt;=$D553),$E553*HLOOKUP(P$7-$B553+1,INPUTS!$D$63:$X$64,$E$4,FALSE)/IF(P$7=$B553,(13-MONTH($D553)),12),0)</f>
        <v>3.3181145000000001</v>
      </c>
      <c r="Q553" s="229">
        <f>IF(AND(Q$7&lt;=$B553+$D$4,Q$9&gt;=$D553),$E553*HLOOKUP(Q$7-$B553+1,INPUTS!$D$63:$X$64,$E$4,FALSE)/IF(Q$7=$B553,(13-MONTH($D553)),12),0)</f>
        <v>3.3181145000000001</v>
      </c>
      <c r="R553" s="229">
        <f>IF(AND(R$7&lt;=$B553+$D$4,R$9&gt;=$D553),$E553*HLOOKUP(R$7-$B553+1,INPUTS!$D$63:$X$64,$E$4,FALSE)/IF(R$7=$B553,(13-MONTH($D553)),12),0)</f>
        <v>3.3181145000000001</v>
      </c>
      <c r="S553" s="229">
        <f>IF(AND(S$7&lt;=$B553+$D$4,S$9&gt;=$D553),$E553*HLOOKUP(S$7-$B553+1,INPUTS!$D$63:$X$64,$E$4,FALSE)/IF(S$7=$B553,(13-MONTH($D553)),12),0)</f>
        <v>1.5968979050333336</v>
      </c>
      <c r="T553" s="229">
        <f>IF(AND(T$7&lt;=$B553+$D$4,T$9&gt;=$D553),$E553*HLOOKUP(T$7-$B553+1,INPUTS!$D$63:$X$64,$E$4,FALSE)/IF(T$7=$B553,(13-MONTH($D553)),12),0)</f>
        <v>1.5968979050333336</v>
      </c>
      <c r="U553" s="229">
        <f>IF(AND(U$7&lt;=$B553+$D$4,U$9&gt;=$D553),$E553*HLOOKUP(U$7-$B553+1,INPUTS!$D$63:$X$64,$E$4,FALSE)/IF(U$7=$B553,(13-MONTH($D553)),12),0)</f>
        <v>1.5968979050333336</v>
      </c>
      <c r="V553" s="229">
        <f>IF(AND(V$7&lt;=$B553+$D$4,V$9&gt;=$D553),$E553*HLOOKUP(V$7-$B553+1,INPUTS!$D$63:$X$64,$E$4,FALSE)/IF(V$7=$B553,(13-MONTH($D553)),12),0)</f>
        <v>1.5968979050333336</v>
      </c>
      <c r="W553" s="229">
        <f>IF(AND(W$7&lt;=$B553+$D$4,W$9&gt;=$D553),$E553*HLOOKUP(W$7-$B553+1,INPUTS!$D$63:$X$64,$E$4,FALSE)/IF(W$7=$B553,(13-MONTH($D553)),12),0)</f>
        <v>1.5968979050333336</v>
      </c>
      <c r="X553" s="229">
        <f>IF(AND(X$7&lt;=$B553+$D$4,X$9&gt;=$D553),$E553*HLOOKUP(X$7-$B553+1,INPUTS!$D$63:$X$64,$E$4,FALSE)/IF(X$7=$B553,(13-MONTH($D553)),12),0)</f>
        <v>1.5968979050333336</v>
      </c>
      <c r="Y553" s="229">
        <f>IF(AND(Y$7&lt;=$B553+$D$4,Y$9&gt;=$D553),$E553*HLOOKUP(Y$7-$B553+1,INPUTS!$D$63:$X$64,$E$4,FALSE)/IF(Y$7=$B553,(13-MONTH($D553)),12),0)</f>
        <v>1.5968979050333336</v>
      </c>
      <c r="Z553" s="229">
        <f>IF(AND(Z$7&lt;=$B553+$D$4,Z$9&gt;=$D553),$E553*HLOOKUP(Z$7-$B553+1,INPUTS!$D$63:$X$64,$E$4,FALSE)/IF(Z$7=$B553,(13-MONTH($D553)),12),0)</f>
        <v>1.5968979050333336</v>
      </c>
      <c r="AA553" s="229">
        <f>IF(AND(AA$7&lt;=$B553+$D$4,AA$9&gt;=$D553),$E553*HLOOKUP(AA$7-$B553+1,INPUTS!$D$63:$X$64,$E$4,FALSE)/IF(AA$7=$B553,(13-MONTH($D553)),12),0)</f>
        <v>1.5968979050333336</v>
      </c>
      <c r="AB553" s="229">
        <f>IF(AND(AB$7&lt;=$B553+$D$4,AB$9&gt;=$D553),$E553*HLOOKUP(AB$7-$B553+1,INPUTS!$D$63:$X$64,$E$4,FALSE)/IF(AB$7=$B553,(13-MONTH($D553)),12),0)</f>
        <v>1.5968979050333336</v>
      </c>
      <c r="AC553" s="229">
        <f>IF(AND(AC$7&lt;=$B553+$D$4,AC$9&gt;=$D553),$E553*HLOOKUP(AC$7-$B553+1,INPUTS!$D$63:$X$64,$E$4,FALSE)/IF(AC$7=$B553,(13-MONTH($D553)),12),0)</f>
        <v>1.5968979050333336</v>
      </c>
      <c r="AD553" s="229">
        <f>IF(AND(AD$7&lt;=$B553+$D$4,AD$9&gt;=$D553),$E553*HLOOKUP(AD$7-$B553+1,INPUTS!$D$63:$X$64,$E$4,FALSE)/IF(AD$7=$B553,(13-MONTH($D553)),12),0)</f>
        <v>1.5968979050333336</v>
      </c>
      <c r="AE553" s="229">
        <f>IF(AND(AE$7&lt;=$B553+$D$4,AE$9&gt;=$D553),$E553*HLOOKUP(AE$7-$B553+1,INPUTS!$D$63:$X$64,$E$4,FALSE)/IF(AE$7=$B553,(13-MONTH($D553)),12),0)</f>
        <v>1.4770033677666667</v>
      </c>
      <c r="AF553" s="229">
        <f>IF(AND(AF$7&lt;=$B553+$D$4,AF$9&gt;=$D553),$E553*HLOOKUP(AF$7-$B553+1,INPUTS!$D$63:$X$64,$E$4,FALSE)/IF(AF$7=$B553,(13-MONTH($D553)),12),0)</f>
        <v>1.4770033677666667</v>
      </c>
      <c r="AG553" s="229">
        <f>IF(AND(AG$7&lt;=$B553+$D$4,AG$9&gt;=$D553),$E553*HLOOKUP(AG$7-$B553+1,INPUTS!$D$63:$X$64,$E$4,FALSE)/IF(AG$7=$B553,(13-MONTH($D553)),12),0)</f>
        <v>1.4770033677666667</v>
      </c>
      <c r="AH553" s="229">
        <f>IF(AND(AH$7&lt;=$B553+$D$4,AH$9&gt;=$D553),$E553*HLOOKUP(AH$7-$B553+1,INPUTS!$D$63:$X$64,$E$4,FALSE)/IF(AH$7=$B553,(13-MONTH($D553)),12),0)</f>
        <v>1.4770033677666667</v>
      </c>
      <c r="AI553" s="229">
        <f>IF(AND(AI$7&lt;=$B553+$D$4,AI$9&gt;=$D553),$E553*HLOOKUP(AI$7-$B553+1,INPUTS!$D$63:$X$64,$E$4,FALSE)/IF(AI$7=$B553,(13-MONTH($D553)),12),0)</f>
        <v>1.4770033677666667</v>
      </c>
      <c r="AJ553" s="229">
        <f>IF(AND(AJ$7&lt;=$B553+$D$4,AJ$9&gt;=$D553),$E553*HLOOKUP(AJ$7-$B553+1,INPUTS!$D$63:$X$64,$E$4,FALSE)/IF(AJ$7=$B553,(13-MONTH($D553)),12),0)</f>
        <v>1.4770033677666667</v>
      </c>
      <c r="AK553" s="229">
        <f>IF(AND(AK$7&lt;=$B553+$D$4,AK$9&gt;=$D553),$E553*HLOOKUP(AK$7-$B553+1,INPUTS!$D$63:$X$64,$E$4,FALSE)/IF(AK$7=$B553,(13-MONTH($D553)),12),0)</f>
        <v>1.4770033677666667</v>
      </c>
      <c r="AL553" s="229">
        <f>IF(AND(AL$7&lt;=$B553+$D$4,AL$9&gt;=$D553),$E553*HLOOKUP(AL$7-$B553+1,INPUTS!$D$63:$X$64,$E$4,FALSE)/IF(AL$7=$B553,(13-MONTH($D553)),12),0)</f>
        <v>1.4770033677666667</v>
      </c>
      <c r="AM553" s="229">
        <f>IF(AND(AM$7&lt;=$B553+$D$4,AM$9&gt;=$D553),$E553*HLOOKUP(AM$7-$B553+1,INPUTS!$D$63:$X$64,$E$4,FALSE)/IF(AM$7=$B553,(13-MONTH($D553)),12),0)</f>
        <v>1.4770033677666667</v>
      </c>
      <c r="AN553" s="229">
        <f>IF(AND(AN$7&lt;=$B553+$D$4,AN$9&gt;=$D553),$E553*HLOOKUP(AN$7-$B553+1,INPUTS!$D$63:$X$64,$E$4,FALSE)/IF(AN$7=$B553,(13-MONTH($D553)),12),0)</f>
        <v>1.4770033677666667</v>
      </c>
      <c r="AO553" s="229">
        <f>IF(AND(AO$7&lt;=$B553+$D$4,AO$9&gt;=$D553),$E553*HLOOKUP(AO$7-$B553+1,INPUTS!$D$63:$X$64,$E$4,FALSE)/IF(AO$7=$B553,(13-MONTH($D553)),12),0)</f>
        <v>1.4770033677666667</v>
      </c>
      <c r="AP553" s="229">
        <f>IF(AND(AP$7&lt;=$B553+$D$4,AP$9&gt;=$D553),$E553*HLOOKUP(AP$7-$B553+1,INPUTS!$D$63:$X$64,$E$4,FALSE)/IF(AP$7=$B553,(13-MONTH($D553)),12),0)</f>
        <v>1.4770033677666667</v>
      </c>
      <c r="AQ553" s="229">
        <f>IF(AND(AQ$7&lt;=$B553+$D$4,AQ$9&gt;=$D553),$E553*HLOOKUP(AQ$7-$B553+1,INPUTS!$D$63:$X$64,$E$4,FALSE)/IF(AQ$7=$B553,(13-MONTH($D553)),12),0)</f>
        <v>1.3663995511</v>
      </c>
      <c r="AR553" s="229">
        <f>IF(AND(AR$7&lt;=$B553+$D$4,AR$9&gt;=$D553),$E553*HLOOKUP(AR$7-$B553+1,INPUTS!$D$63:$X$64,$E$4,FALSE)/IF(AR$7=$B553,(13-MONTH($D553)),12),0)</f>
        <v>1.3663995511</v>
      </c>
      <c r="AS553" s="229">
        <f>IF(AND(AS$7&lt;=$B553+$D$4,AS$9&gt;=$D553),$E553*HLOOKUP(AS$7-$B553+1,INPUTS!$D$63:$X$64,$E$4,FALSE)/IF(AS$7=$B553,(13-MONTH($D553)),12),0)</f>
        <v>1.3663995511</v>
      </c>
      <c r="AT553" s="229">
        <f>IF(AND(AT$7&lt;=$B553+$D$4,AT$9&gt;=$D553),$E553*HLOOKUP(AT$7-$B553+1,INPUTS!$D$63:$X$64,$E$4,FALSE)/IF(AT$7=$B553,(13-MONTH($D553)),12),0)</f>
        <v>1.3663995511</v>
      </c>
      <c r="AU553" s="229">
        <f>IF(AND(AU$7&lt;=$B553+$D$4,AU$9&gt;=$D553),$E553*HLOOKUP(AU$7-$B553+1,INPUTS!$D$63:$X$64,$E$4,FALSE)/IF(AU$7=$B553,(13-MONTH($D553)),12),0)</f>
        <v>1.3663995511</v>
      </c>
      <c r="AV553" s="229">
        <f>IF(AND(AV$7&lt;=$B553+$D$4,AV$9&gt;=$D553),$E553*HLOOKUP(AV$7-$B553+1,INPUTS!$D$63:$X$64,$E$4,FALSE)/IF(AV$7=$B553,(13-MONTH($D553)),12),0)</f>
        <v>1.3663995511</v>
      </c>
      <c r="AW553" s="229">
        <f>IF(AND(AW$7&lt;=$B553+$D$4,AW$9&gt;=$D553),$E553*HLOOKUP(AW$7-$B553+1,INPUTS!$D$63:$X$64,$E$4,FALSE)/IF(AW$7=$B553,(13-MONTH($D553)),12),0)</f>
        <v>1.3663995511</v>
      </c>
      <c r="AX553" s="229">
        <f>IF(AND(AX$7&lt;=$B553+$D$4,AX$9&gt;=$D553),$E553*HLOOKUP(AX$7-$B553+1,INPUTS!$D$63:$X$64,$E$4,FALSE)/IF(AX$7=$B553,(13-MONTH($D553)),12),0)</f>
        <v>1.3663995511</v>
      </c>
      <c r="AY553" s="229">
        <f>IF(AND(AY$7&lt;=$B553+$D$4,AY$9&gt;=$D553),$E553*HLOOKUP(AY$7-$B553+1,INPUTS!$D$63:$X$64,$E$4,FALSE)/IF(AY$7=$B553,(13-MONTH($D553)),12),0)</f>
        <v>1.3663995511</v>
      </c>
      <c r="AZ553" s="229">
        <f>IF(AND(AZ$7&lt;=$B553+$D$4,AZ$9&gt;=$D553),$E553*HLOOKUP(AZ$7-$B553+1,INPUTS!$D$63:$X$64,$E$4,FALSE)/IF(AZ$7=$B553,(13-MONTH($D553)),12),0)</f>
        <v>1.3663995511</v>
      </c>
      <c r="BA553" s="229">
        <f>IF(AND(BA$7&lt;=$B553+$D$4,BA$9&gt;=$D553),$E553*HLOOKUP(BA$7-$B553+1,INPUTS!$D$63:$X$64,$E$4,FALSE)/IF(BA$7=$B553,(13-MONTH($D553)),12),0)</f>
        <v>1.3663995511</v>
      </c>
      <c r="BB553" s="229">
        <f>IF(AND(BB$7&lt;=$B553+$D$4,BB$9&gt;=$D553),$E553*HLOOKUP(BB$7-$B553+1,INPUTS!$D$63:$X$64,$E$4,FALSE)/IF(BB$7=$B553,(13-MONTH($D553)),12),0)</f>
        <v>1.3663995511</v>
      </c>
      <c r="BC553" s="229">
        <f>IF(AND(BC$7&lt;=$B553+$D$4,BC$9&gt;=$D553),$E553*HLOOKUP(BC$7-$B553+1,INPUTS!$D$63:$X$64,$E$4,FALSE)/IF(BC$7=$B553,(13-MONTH($D553)),12),0)</f>
        <v>1.2637592092333334</v>
      </c>
      <c r="BD553" s="229">
        <f>IF(AND(BD$7&lt;=$B553+$D$4,BD$9&gt;=$D553),$E553*HLOOKUP(BD$7-$B553+1,INPUTS!$D$63:$X$64,$E$4,FALSE)/IF(BD$7=$B553,(13-MONTH($D553)),12),0)</f>
        <v>1.2637592092333334</v>
      </c>
      <c r="BE553" s="229">
        <f>IF(AND(BE$7&lt;=$B553+$D$4,BE$9&gt;=$D553),$E553*HLOOKUP(BE$7-$B553+1,INPUTS!$D$63:$X$64,$E$4,FALSE)/IF(BE$7=$B553,(13-MONTH($D553)),12),0)</f>
        <v>1.2637592092333334</v>
      </c>
      <c r="BF553" s="229">
        <f>IF(AND(BF$7&lt;=$B553+$D$4,BF$9&gt;=$D553),$E553*HLOOKUP(BF$7-$B553+1,INPUTS!$D$63:$X$64,$E$4,FALSE)/IF(BF$7=$B553,(13-MONTH($D553)),12),0)</f>
        <v>1.2637592092333334</v>
      </c>
      <c r="BG553" s="229">
        <f>IF(AND(BG$7&lt;=$B553+$D$4,BG$9&gt;=$D553),$E553*HLOOKUP(BG$7-$B553+1,INPUTS!$D$63:$X$64,$E$4,FALSE)/IF(BG$7=$B553,(13-MONTH($D553)),12),0)</f>
        <v>1.2637592092333334</v>
      </c>
      <c r="BH553" s="229">
        <f>IF(AND(BH$7&lt;=$B553+$D$4,BH$9&gt;=$D553),$E553*HLOOKUP(BH$7-$B553+1,INPUTS!$D$63:$X$64,$E$4,FALSE)/IF(BH$7=$B553,(13-MONTH($D553)),12),0)</f>
        <v>1.2637592092333334</v>
      </c>
      <c r="BI553" s="229">
        <f>IF(AND(BI$7&lt;=$B553+$D$4,BI$9&gt;=$D553),$E553*HLOOKUP(BI$7-$B553+1,INPUTS!$D$63:$X$64,$E$4,FALSE)/IF(BI$7=$B553,(13-MONTH($D553)),12),0)</f>
        <v>1.2637592092333334</v>
      </c>
      <c r="BJ553" s="229">
        <f>IF(AND(BJ$7&lt;=$B553+$D$4,BJ$9&gt;=$D553),$E553*HLOOKUP(BJ$7-$B553+1,INPUTS!$D$63:$X$64,$E$4,FALSE)/IF(BJ$7=$B553,(13-MONTH($D553)),12),0)</f>
        <v>1.2637592092333334</v>
      </c>
      <c r="BK553" s="229">
        <f>IF(AND(BK$7&lt;=$B553+$D$4,BK$9&gt;=$D553),$E553*HLOOKUP(BK$7-$B553+1,INPUTS!$D$63:$X$64,$E$4,FALSE)/IF(BK$7=$B553,(13-MONTH($D553)),12),0)</f>
        <v>1.2637592092333334</v>
      </c>
      <c r="BL553" s="229">
        <f>IF(AND(BL$7&lt;=$B553+$D$4,BL$9&gt;=$D553),$E553*HLOOKUP(BL$7-$B553+1,INPUTS!$D$63:$X$64,$E$4,FALSE)/IF(BL$7=$B553,(13-MONTH($D553)),12),0)</f>
        <v>1.2637592092333334</v>
      </c>
      <c r="BM553" s="229">
        <f>IF(AND(BM$7&lt;=$B553+$D$4,BM$9&gt;=$D553),$E553*HLOOKUP(BM$7-$B553+1,INPUTS!$D$63:$X$64,$E$4,FALSE)/IF(BM$7=$B553,(13-MONTH($D553)),12),0)</f>
        <v>1.2637592092333334</v>
      </c>
      <c r="BN553" s="229">
        <f>IF(AND(BN$7&lt;=$B553+$D$4,BN$9&gt;=$D553),$E553*HLOOKUP(BN$7-$B553+1,INPUTS!$D$63:$X$64,$E$4,FALSE)/IF(BN$7=$B553,(13-MONTH($D553)),12),0)</f>
        <v>1.2637592092333334</v>
      </c>
      <c r="BO553" s="229">
        <f>IF(AND(BO$7&lt;=$B553+$D$4,BO$9&gt;=$D553),$E553*HLOOKUP(BO$7-$B553+1,INPUTS!$D$63:$X$64,$E$4,FALSE)/IF(BO$7=$B553,(13-MONTH($D553)),12),0)</f>
        <v>1.1690823421666667</v>
      </c>
      <c r="BP553" s="229">
        <f>IF(AND(BP$7&lt;=$B553+$D$4,BP$9&gt;=$D553),$E553*HLOOKUP(BP$7-$B553+1,INPUTS!$D$63:$X$64,$E$4,FALSE)/IF(BP$7=$B553,(13-MONTH($D553)),12),0)</f>
        <v>1.1690823421666667</v>
      </c>
      <c r="BQ553" s="229">
        <f>IF(AND(BQ$7&lt;=$B553+$D$4,BQ$9&gt;=$D553),$E553*HLOOKUP(BQ$7-$B553+1,INPUTS!$D$63:$X$64,$E$4,FALSE)/IF(BQ$7=$B553,(13-MONTH($D553)),12),0)</f>
        <v>1.1690823421666667</v>
      </c>
      <c r="BR553" s="229">
        <f>IF(AND(BR$7&lt;=$B553+$D$4,BR$9&gt;=$D553),$E553*HLOOKUP(BR$7-$B553+1,INPUTS!$D$63:$X$64,$E$4,FALSE)/IF(BR$7=$B553,(13-MONTH($D553)),12),0)</f>
        <v>1.1690823421666667</v>
      </c>
      <c r="BS553" s="229">
        <f>IF(AND(BS$7&lt;=$B553+$D$4,BS$9&gt;=$D553),$E553*HLOOKUP(BS$7-$B553+1,INPUTS!$D$63:$X$64,$E$4,FALSE)/IF(BS$7=$B553,(13-MONTH($D553)),12),0)</f>
        <v>1.1690823421666667</v>
      </c>
      <c r="BT553" s="229">
        <f>IF(AND(BT$7&lt;=$B553+$D$4,BT$9&gt;=$D553),$E553*HLOOKUP(BT$7-$B553+1,INPUTS!$D$63:$X$64,$E$4,FALSE)/IF(BT$7=$B553,(13-MONTH($D553)),12),0)</f>
        <v>1.1690823421666667</v>
      </c>
      <c r="BU553" s="229">
        <f>IF(AND(BU$7&lt;=$B553+$D$4,BU$9&gt;=$D553),$E553*HLOOKUP(BU$7-$B553+1,INPUTS!$D$63:$X$64,$E$4,FALSE)/IF(BU$7=$B553,(13-MONTH($D553)),12),0)</f>
        <v>1.1690823421666667</v>
      </c>
      <c r="BV553" s="229">
        <f>IF(AND(BV$7&lt;=$B553+$D$4,BV$9&gt;=$D553),$E553*HLOOKUP(BV$7-$B553+1,INPUTS!$D$63:$X$64,$E$4,FALSE)/IF(BV$7=$B553,(13-MONTH($D553)),12),0)</f>
        <v>1.1690823421666667</v>
      </c>
      <c r="BW553" s="229">
        <f>IF(AND(BW$7&lt;=$B553+$D$4,BW$9&gt;=$D553),$E553*HLOOKUP(BW$7-$B553+1,INPUTS!$D$63:$X$64,$E$4,FALSE)/IF(BW$7=$B553,(13-MONTH($D553)),12),0)</f>
        <v>1.1690823421666667</v>
      </c>
      <c r="BX553" s="229">
        <f>IF(AND(BX$7&lt;=$B553+$D$4,BX$9&gt;=$D553),$E553*HLOOKUP(BX$7-$B553+1,INPUTS!$D$63:$X$64,$E$4,FALSE)/IF(BX$7=$B553,(13-MONTH($D553)),12),0)</f>
        <v>1.1690823421666667</v>
      </c>
      <c r="BY553" s="229">
        <f>IF(AND(BY$7&lt;=$B553+$D$4,BY$9&gt;=$D553),$E553*HLOOKUP(BY$7-$B553+1,INPUTS!$D$63:$X$64,$E$4,FALSE)/IF(BY$7=$B553,(13-MONTH($D553)),12),0)</f>
        <v>1.1690823421666667</v>
      </c>
      <c r="BZ553" s="229">
        <f>IF(AND(BZ$7&lt;=$B553+$D$4,BZ$9&gt;=$D553),$E553*HLOOKUP(BZ$7-$B553+1,INPUTS!$D$63:$X$64,$E$4,FALSE)/IF(BZ$7=$B553,(13-MONTH($D553)),12),0)</f>
        <v>1.1690823421666667</v>
      </c>
    </row>
    <row r="554" spans="1:78" x14ac:dyDescent="0.2">
      <c r="A554" s="7" t="str">
        <f t="shared" si="442"/>
        <v>Roll-in 2</v>
      </c>
      <c r="B554" s="7">
        <f t="shared" si="443"/>
        <v>2019</v>
      </c>
      <c r="C554" s="7">
        <f t="shared" si="446"/>
        <v>11</v>
      </c>
      <c r="D554" s="165">
        <f t="shared" si="445"/>
        <v>43799</v>
      </c>
      <c r="E554" s="68">
        <f t="shared" si="444"/>
        <v>-9.6154600000000201</v>
      </c>
      <c r="G554" s="229">
        <f>IF(AND(G$7&lt;=$B554+$D$4,G$9&gt;=$D554),$E554*HLOOKUP(G$7-$B554+1,INPUTS!$D$63:$X$64,$E$4,FALSE)/IF(G$7=$B554,(13-MONTH($D554)),12),0)</f>
        <v>0</v>
      </c>
      <c r="H554" s="229">
        <f>IF(AND(H$7&lt;=$B554+$D$4,H$9&gt;=$D554),$E554*HLOOKUP(H$7-$B554+1,INPUTS!$D$63:$X$64,$E$4,FALSE)/IF(H$7=$B554,(13-MONTH($D554)),12),0)</f>
        <v>0</v>
      </c>
      <c r="I554" s="229">
        <f>IF(AND(I$7&lt;=$B554+$D$4,I$9&gt;=$D554),$E554*HLOOKUP(I$7-$B554+1,INPUTS!$D$63:$X$64,$E$4,FALSE)/IF(I$7=$B554,(13-MONTH($D554)),12),0)</f>
        <v>0</v>
      </c>
      <c r="J554" s="229">
        <f>IF(AND(J$7&lt;=$B554+$D$4,J$9&gt;=$D554),$E554*HLOOKUP(J$7-$B554+1,INPUTS!$D$63:$X$64,$E$4,FALSE)/IF(J$7=$B554,(13-MONTH($D554)),12),0)</f>
        <v>0</v>
      </c>
      <c r="K554" s="229">
        <f>IF(AND(K$7&lt;=$B554+$D$4,K$9&gt;=$D554),$E554*HLOOKUP(K$7-$B554+1,INPUTS!$D$63:$X$64,$E$4,FALSE)/IF(K$7=$B554,(13-MONTH($D554)),12),0)</f>
        <v>0</v>
      </c>
      <c r="L554" s="229">
        <f>IF(AND(L$7&lt;=$B554+$D$4,L$9&gt;=$D554),$E554*HLOOKUP(L$7-$B554+1,INPUTS!$D$63:$X$64,$E$4,FALSE)/IF(L$7=$B554,(13-MONTH($D554)),12),0)</f>
        <v>0</v>
      </c>
      <c r="M554" s="229">
        <f>IF(AND(M$7&lt;=$B554+$D$4,M$9&gt;=$D554),$E554*HLOOKUP(M$7-$B554+1,INPUTS!$D$63:$X$64,$E$4,FALSE)/IF(M$7=$B554,(13-MONTH($D554)),12),0)</f>
        <v>0</v>
      </c>
      <c r="N554" s="229">
        <f>IF(AND(N$7&lt;=$B554+$D$4,N$9&gt;=$D554),$E554*HLOOKUP(N$7-$B554+1,INPUTS!$D$63:$X$64,$E$4,FALSE)/IF(N$7=$B554,(13-MONTH($D554)),12),0)</f>
        <v>0</v>
      </c>
      <c r="O554" s="229">
        <f>IF(AND(O$7&lt;=$B554+$D$4,O$9&gt;=$D554),$E554*HLOOKUP(O$7-$B554+1,INPUTS!$D$63:$X$64,$E$4,FALSE)/IF(O$7=$B554,(13-MONTH($D554)),12),0)</f>
        <v>0</v>
      </c>
      <c r="P554" s="229">
        <f>IF(AND(P$7&lt;=$B554+$D$4,P$9&gt;=$D554),$E554*HLOOKUP(P$7-$B554+1,INPUTS!$D$63:$X$64,$E$4,FALSE)/IF(P$7=$B554,(13-MONTH($D554)),12),0)</f>
        <v>0</v>
      </c>
      <c r="Q554" s="229">
        <f>IF(AND(Q$7&lt;=$B554+$D$4,Q$9&gt;=$D554),$E554*HLOOKUP(Q$7-$B554+1,INPUTS!$D$63:$X$64,$E$4,FALSE)/IF(Q$7=$B554,(13-MONTH($D554)),12),0)</f>
        <v>-0.18028987500000038</v>
      </c>
      <c r="R554" s="229">
        <f>IF(AND(R$7&lt;=$B554+$D$4,R$9&gt;=$D554),$E554*HLOOKUP(R$7-$B554+1,INPUTS!$D$63:$X$64,$E$4,FALSE)/IF(R$7=$B554,(13-MONTH($D554)),12),0)</f>
        <v>-0.18028987500000038</v>
      </c>
      <c r="S554" s="229">
        <f>IF(AND(S$7&lt;=$B554+$D$4,S$9&gt;=$D554),$E554*HLOOKUP(S$7-$B554+1,INPUTS!$D$63:$X$64,$E$4,FALSE)/IF(S$7=$B554,(13-MONTH($D554)),12),0)</f>
        <v>-5.7845004783333459E-2</v>
      </c>
      <c r="T554" s="229">
        <f>IF(AND(T$7&lt;=$B554+$D$4,T$9&gt;=$D554),$E554*HLOOKUP(T$7-$B554+1,INPUTS!$D$63:$X$64,$E$4,FALSE)/IF(T$7=$B554,(13-MONTH($D554)),12),0)</f>
        <v>-5.7845004783333459E-2</v>
      </c>
      <c r="U554" s="229">
        <f>IF(AND(U$7&lt;=$B554+$D$4,U$9&gt;=$D554),$E554*HLOOKUP(U$7-$B554+1,INPUTS!$D$63:$X$64,$E$4,FALSE)/IF(U$7=$B554,(13-MONTH($D554)),12),0)</f>
        <v>-5.7845004783333459E-2</v>
      </c>
      <c r="V554" s="229">
        <f>IF(AND(V$7&lt;=$B554+$D$4,V$9&gt;=$D554),$E554*HLOOKUP(V$7-$B554+1,INPUTS!$D$63:$X$64,$E$4,FALSE)/IF(V$7=$B554,(13-MONTH($D554)),12),0)</f>
        <v>-5.7845004783333459E-2</v>
      </c>
      <c r="W554" s="229">
        <f>IF(AND(W$7&lt;=$B554+$D$4,W$9&gt;=$D554),$E554*HLOOKUP(W$7-$B554+1,INPUTS!$D$63:$X$64,$E$4,FALSE)/IF(W$7=$B554,(13-MONTH($D554)),12),0)</f>
        <v>-5.7845004783333459E-2</v>
      </c>
      <c r="X554" s="229">
        <f>IF(AND(X$7&lt;=$B554+$D$4,X$9&gt;=$D554),$E554*HLOOKUP(X$7-$B554+1,INPUTS!$D$63:$X$64,$E$4,FALSE)/IF(X$7=$B554,(13-MONTH($D554)),12),0)</f>
        <v>-5.7845004783333459E-2</v>
      </c>
      <c r="Y554" s="229">
        <f>IF(AND(Y$7&lt;=$B554+$D$4,Y$9&gt;=$D554),$E554*HLOOKUP(Y$7-$B554+1,INPUTS!$D$63:$X$64,$E$4,FALSE)/IF(Y$7=$B554,(13-MONTH($D554)),12),0)</f>
        <v>-5.7845004783333459E-2</v>
      </c>
      <c r="Z554" s="229">
        <f>IF(AND(Z$7&lt;=$B554+$D$4,Z$9&gt;=$D554),$E554*HLOOKUP(Z$7-$B554+1,INPUTS!$D$63:$X$64,$E$4,FALSE)/IF(Z$7=$B554,(13-MONTH($D554)),12),0)</f>
        <v>-5.7845004783333459E-2</v>
      </c>
      <c r="AA554" s="229">
        <f>IF(AND(AA$7&lt;=$B554+$D$4,AA$9&gt;=$D554),$E554*HLOOKUP(AA$7-$B554+1,INPUTS!$D$63:$X$64,$E$4,FALSE)/IF(AA$7=$B554,(13-MONTH($D554)),12),0)</f>
        <v>-5.7845004783333459E-2</v>
      </c>
      <c r="AB554" s="229">
        <f>IF(AND(AB$7&lt;=$B554+$D$4,AB$9&gt;=$D554),$E554*HLOOKUP(AB$7-$B554+1,INPUTS!$D$63:$X$64,$E$4,FALSE)/IF(AB$7=$B554,(13-MONTH($D554)),12),0)</f>
        <v>-5.7845004783333459E-2</v>
      </c>
      <c r="AC554" s="229">
        <f>IF(AND(AC$7&lt;=$B554+$D$4,AC$9&gt;=$D554),$E554*HLOOKUP(AC$7-$B554+1,INPUTS!$D$63:$X$64,$E$4,FALSE)/IF(AC$7=$B554,(13-MONTH($D554)),12),0)</f>
        <v>-5.7845004783333459E-2</v>
      </c>
      <c r="AD554" s="229">
        <f>IF(AND(AD$7&lt;=$B554+$D$4,AD$9&gt;=$D554),$E554*HLOOKUP(AD$7-$B554+1,INPUTS!$D$63:$X$64,$E$4,FALSE)/IF(AD$7=$B554,(13-MONTH($D554)),12),0)</f>
        <v>-5.7845004783333459E-2</v>
      </c>
      <c r="AE554" s="229">
        <f>IF(AND(AE$7&lt;=$B554+$D$4,AE$9&gt;=$D554),$E554*HLOOKUP(AE$7-$B554+1,INPUTS!$D$63:$X$64,$E$4,FALSE)/IF(AE$7=$B554,(13-MONTH($D554)),12),0)</f>
        <v>-5.3502022016666768E-2</v>
      </c>
      <c r="AF554" s="229">
        <f>IF(AND(AF$7&lt;=$B554+$D$4,AF$9&gt;=$D554),$E554*HLOOKUP(AF$7-$B554+1,INPUTS!$D$63:$X$64,$E$4,FALSE)/IF(AF$7=$B554,(13-MONTH($D554)),12),0)</f>
        <v>-5.3502022016666768E-2</v>
      </c>
      <c r="AG554" s="229">
        <f>IF(AND(AG$7&lt;=$B554+$D$4,AG$9&gt;=$D554),$E554*HLOOKUP(AG$7-$B554+1,INPUTS!$D$63:$X$64,$E$4,FALSE)/IF(AG$7=$B554,(13-MONTH($D554)),12),0)</f>
        <v>-5.3502022016666768E-2</v>
      </c>
      <c r="AH554" s="229">
        <f>IF(AND(AH$7&lt;=$B554+$D$4,AH$9&gt;=$D554),$E554*HLOOKUP(AH$7-$B554+1,INPUTS!$D$63:$X$64,$E$4,FALSE)/IF(AH$7=$B554,(13-MONTH($D554)),12),0)</f>
        <v>-5.3502022016666768E-2</v>
      </c>
      <c r="AI554" s="229">
        <f>IF(AND(AI$7&lt;=$B554+$D$4,AI$9&gt;=$D554),$E554*HLOOKUP(AI$7-$B554+1,INPUTS!$D$63:$X$64,$E$4,FALSE)/IF(AI$7=$B554,(13-MONTH($D554)),12),0)</f>
        <v>-5.3502022016666768E-2</v>
      </c>
      <c r="AJ554" s="229">
        <f>IF(AND(AJ$7&lt;=$B554+$D$4,AJ$9&gt;=$D554),$E554*HLOOKUP(AJ$7-$B554+1,INPUTS!$D$63:$X$64,$E$4,FALSE)/IF(AJ$7=$B554,(13-MONTH($D554)),12),0)</f>
        <v>-5.3502022016666768E-2</v>
      </c>
      <c r="AK554" s="229">
        <f>IF(AND(AK$7&lt;=$B554+$D$4,AK$9&gt;=$D554),$E554*HLOOKUP(AK$7-$B554+1,INPUTS!$D$63:$X$64,$E$4,FALSE)/IF(AK$7=$B554,(13-MONTH($D554)),12),0)</f>
        <v>-5.3502022016666768E-2</v>
      </c>
      <c r="AL554" s="229">
        <f>IF(AND(AL$7&lt;=$B554+$D$4,AL$9&gt;=$D554),$E554*HLOOKUP(AL$7-$B554+1,INPUTS!$D$63:$X$64,$E$4,FALSE)/IF(AL$7=$B554,(13-MONTH($D554)),12),0)</f>
        <v>-5.3502022016666768E-2</v>
      </c>
      <c r="AM554" s="229">
        <f>IF(AND(AM$7&lt;=$B554+$D$4,AM$9&gt;=$D554),$E554*HLOOKUP(AM$7-$B554+1,INPUTS!$D$63:$X$64,$E$4,FALSE)/IF(AM$7=$B554,(13-MONTH($D554)),12),0)</f>
        <v>-5.3502022016666768E-2</v>
      </c>
      <c r="AN554" s="229">
        <f>IF(AND(AN$7&lt;=$B554+$D$4,AN$9&gt;=$D554),$E554*HLOOKUP(AN$7-$B554+1,INPUTS!$D$63:$X$64,$E$4,FALSE)/IF(AN$7=$B554,(13-MONTH($D554)),12),0)</f>
        <v>-5.3502022016666768E-2</v>
      </c>
      <c r="AO554" s="229">
        <f>IF(AND(AO$7&lt;=$B554+$D$4,AO$9&gt;=$D554),$E554*HLOOKUP(AO$7-$B554+1,INPUTS!$D$63:$X$64,$E$4,FALSE)/IF(AO$7=$B554,(13-MONTH($D554)),12),0)</f>
        <v>-5.3502022016666768E-2</v>
      </c>
      <c r="AP554" s="229">
        <f>IF(AND(AP$7&lt;=$B554+$D$4,AP$9&gt;=$D554),$E554*HLOOKUP(AP$7-$B554+1,INPUTS!$D$63:$X$64,$E$4,FALSE)/IF(AP$7=$B554,(13-MONTH($D554)),12),0)</f>
        <v>-5.3502022016666768E-2</v>
      </c>
      <c r="AQ554" s="229">
        <f>IF(AND(AQ$7&lt;=$B554+$D$4,AQ$9&gt;=$D554),$E554*HLOOKUP(AQ$7-$B554+1,INPUTS!$D$63:$X$64,$E$4,FALSE)/IF(AQ$7=$B554,(13-MONTH($D554)),12),0)</f>
        <v>-4.9495580350000103E-2</v>
      </c>
      <c r="AR554" s="229">
        <f>IF(AND(AR$7&lt;=$B554+$D$4,AR$9&gt;=$D554),$E554*HLOOKUP(AR$7-$B554+1,INPUTS!$D$63:$X$64,$E$4,FALSE)/IF(AR$7=$B554,(13-MONTH($D554)),12),0)</f>
        <v>-4.9495580350000103E-2</v>
      </c>
      <c r="AS554" s="229">
        <f>IF(AND(AS$7&lt;=$B554+$D$4,AS$9&gt;=$D554),$E554*HLOOKUP(AS$7-$B554+1,INPUTS!$D$63:$X$64,$E$4,FALSE)/IF(AS$7=$B554,(13-MONTH($D554)),12),0)</f>
        <v>-4.9495580350000103E-2</v>
      </c>
      <c r="AT554" s="229">
        <f>IF(AND(AT$7&lt;=$B554+$D$4,AT$9&gt;=$D554),$E554*HLOOKUP(AT$7-$B554+1,INPUTS!$D$63:$X$64,$E$4,FALSE)/IF(AT$7=$B554,(13-MONTH($D554)),12),0)</f>
        <v>-4.9495580350000103E-2</v>
      </c>
      <c r="AU554" s="229">
        <f>IF(AND(AU$7&lt;=$B554+$D$4,AU$9&gt;=$D554),$E554*HLOOKUP(AU$7-$B554+1,INPUTS!$D$63:$X$64,$E$4,FALSE)/IF(AU$7=$B554,(13-MONTH($D554)),12),0)</f>
        <v>-4.9495580350000103E-2</v>
      </c>
      <c r="AV554" s="229">
        <f>IF(AND(AV$7&lt;=$B554+$D$4,AV$9&gt;=$D554),$E554*HLOOKUP(AV$7-$B554+1,INPUTS!$D$63:$X$64,$E$4,FALSE)/IF(AV$7=$B554,(13-MONTH($D554)),12),0)</f>
        <v>-4.9495580350000103E-2</v>
      </c>
      <c r="AW554" s="229">
        <f>IF(AND(AW$7&lt;=$B554+$D$4,AW$9&gt;=$D554),$E554*HLOOKUP(AW$7-$B554+1,INPUTS!$D$63:$X$64,$E$4,FALSE)/IF(AW$7=$B554,(13-MONTH($D554)),12),0)</f>
        <v>-4.9495580350000103E-2</v>
      </c>
      <c r="AX554" s="229">
        <f>IF(AND(AX$7&lt;=$B554+$D$4,AX$9&gt;=$D554),$E554*HLOOKUP(AX$7-$B554+1,INPUTS!$D$63:$X$64,$E$4,FALSE)/IF(AX$7=$B554,(13-MONTH($D554)),12),0)</f>
        <v>-4.9495580350000103E-2</v>
      </c>
      <c r="AY554" s="229">
        <f>IF(AND(AY$7&lt;=$B554+$D$4,AY$9&gt;=$D554),$E554*HLOOKUP(AY$7-$B554+1,INPUTS!$D$63:$X$64,$E$4,FALSE)/IF(AY$7=$B554,(13-MONTH($D554)),12),0)</f>
        <v>-4.9495580350000103E-2</v>
      </c>
      <c r="AZ554" s="229">
        <f>IF(AND(AZ$7&lt;=$B554+$D$4,AZ$9&gt;=$D554),$E554*HLOOKUP(AZ$7-$B554+1,INPUTS!$D$63:$X$64,$E$4,FALSE)/IF(AZ$7=$B554,(13-MONTH($D554)),12),0)</f>
        <v>-4.9495580350000103E-2</v>
      </c>
      <c r="BA554" s="229">
        <f>IF(AND(BA$7&lt;=$B554+$D$4,BA$9&gt;=$D554),$E554*HLOOKUP(BA$7-$B554+1,INPUTS!$D$63:$X$64,$E$4,FALSE)/IF(BA$7=$B554,(13-MONTH($D554)),12),0)</f>
        <v>-4.9495580350000103E-2</v>
      </c>
      <c r="BB554" s="229">
        <f>IF(AND(BB$7&lt;=$B554+$D$4,BB$9&gt;=$D554),$E554*HLOOKUP(BB$7-$B554+1,INPUTS!$D$63:$X$64,$E$4,FALSE)/IF(BB$7=$B554,(13-MONTH($D554)),12),0)</f>
        <v>-4.9495580350000103E-2</v>
      </c>
      <c r="BC554" s="229">
        <f>IF(AND(BC$7&lt;=$B554+$D$4,BC$9&gt;=$D554),$E554*HLOOKUP(BC$7-$B554+1,INPUTS!$D$63:$X$64,$E$4,FALSE)/IF(BC$7=$B554,(13-MONTH($D554)),12),0)</f>
        <v>-4.5777602483333429E-2</v>
      </c>
      <c r="BD554" s="229">
        <f>IF(AND(BD$7&lt;=$B554+$D$4,BD$9&gt;=$D554),$E554*HLOOKUP(BD$7-$B554+1,INPUTS!$D$63:$X$64,$E$4,FALSE)/IF(BD$7=$B554,(13-MONTH($D554)),12),0)</f>
        <v>-4.5777602483333429E-2</v>
      </c>
      <c r="BE554" s="229">
        <f>IF(AND(BE$7&lt;=$B554+$D$4,BE$9&gt;=$D554),$E554*HLOOKUP(BE$7-$B554+1,INPUTS!$D$63:$X$64,$E$4,FALSE)/IF(BE$7=$B554,(13-MONTH($D554)),12),0)</f>
        <v>-4.5777602483333429E-2</v>
      </c>
      <c r="BF554" s="229">
        <f>IF(AND(BF$7&lt;=$B554+$D$4,BF$9&gt;=$D554),$E554*HLOOKUP(BF$7-$B554+1,INPUTS!$D$63:$X$64,$E$4,FALSE)/IF(BF$7=$B554,(13-MONTH($D554)),12),0)</f>
        <v>-4.5777602483333429E-2</v>
      </c>
      <c r="BG554" s="229">
        <f>IF(AND(BG$7&lt;=$B554+$D$4,BG$9&gt;=$D554),$E554*HLOOKUP(BG$7-$B554+1,INPUTS!$D$63:$X$64,$E$4,FALSE)/IF(BG$7=$B554,(13-MONTH($D554)),12),0)</f>
        <v>-4.5777602483333429E-2</v>
      </c>
      <c r="BH554" s="229">
        <f>IF(AND(BH$7&lt;=$B554+$D$4,BH$9&gt;=$D554),$E554*HLOOKUP(BH$7-$B554+1,INPUTS!$D$63:$X$64,$E$4,FALSE)/IF(BH$7=$B554,(13-MONTH($D554)),12),0)</f>
        <v>-4.5777602483333429E-2</v>
      </c>
      <c r="BI554" s="229">
        <f>IF(AND(BI$7&lt;=$B554+$D$4,BI$9&gt;=$D554),$E554*HLOOKUP(BI$7-$B554+1,INPUTS!$D$63:$X$64,$E$4,FALSE)/IF(BI$7=$B554,(13-MONTH($D554)),12),0)</f>
        <v>-4.5777602483333429E-2</v>
      </c>
      <c r="BJ554" s="229">
        <f>IF(AND(BJ$7&lt;=$B554+$D$4,BJ$9&gt;=$D554),$E554*HLOOKUP(BJ$7-$B554+1,INPUTS!$D$63:$X$64,$E$4,FALSE)/IF(BJ$7=$B554,(13-MONTH($D554)),12),0)</f>
        <v>-4.5777602483333429E-2</v>
      </c>
      <c r="BK554" s="229">
        <f>IF(AND(BK$7&lt;=$B554+$D$4,BK$9&gt;=$D554),$E554*HLOOKUP(BK$7-$B554+1,INPUTS!$D$63:$X$64,$E$4,FALSE)/IF(BK$7=$B554,(13-MONTH($D554)),12),0)</f>
        <v>-4.5777602483333429E-2</v>
      </c>
      <c r="BL554" s="229">
        <f>IF(AND(BL$7&lt;=$B554+$D$4,BL$9&gt;=$D554),$E554*HLOOKUP(BL$7-$B554+1,INPUTS!$D$63:$X$64,$E$4,FALSE)/IF(BL$7=$B554,(13-MONTH($D554)),12),0)</f>
        <v>-4.5777602483333429E-2</v>
      </c>
      <c r="BM554" s="229">
        <f>IF(AND(BM$7&lt;=$B554+$D$4,BM$9&gt;=$D554),$E554*HLOOKUP(BM$7-$B554+1,INPUTS!$D$63:$X$64,$E$4,FALSE)/IF(BM$7=$B554,(13-MONTH($D554)),12),0)</f>
        <v>-4.5777602483333429E-2</v>
      </c>
      <c r="BN554" s="229">
        <f>IF(AND(BN$7&lt;=$B554+$D$4,BN$9&gt;=$D554),$E554*HLOOKUP(BN$7-$B554+1,INPUTS!$D$63:$X$64,$E$4,FALSE)/IF(BN$7=$B554,(13-MONTH($D554)),12),0)</f>
        <v>-4.5777602483333429E-2</v>
      </c>
      <c r="BO554" s="229">
        <f>IF(AND(BO$7&lt;=$B554+$D$4,BO$9&gt;=$D554),$E554*HLOOKUP(BO$7-$B554+1,INPUTS!$D$63:$X$64,$E$4,FALSE)/IF(BO$7=$B554,(13-MONTH($D554)),12),0)</f>
        <v>-4.2348088416666756E-2</v>
      </c>
      <c r="BP554" s="229">
        <f>IF(AND(BP$7&lt;=$B554+$D$4,BP$9&gt;=$D554),$E554*HLOOKUP(BP$7-$B554+1,INPUTS!$D$63:$X$64,$E$4,FALSE)/IF(BP$7=$B554,(13-MONTH($D554)),12),0)</f>
        <v>-4.2348088416666756E-2</v>
      </c>
      <c r="BQ554" s="229">
        <f>IF(AND(BQ$7&lt;=$B554+$D$4,BQ$9&gt;=$D554),$E554*HLOOKUP(BQ$7-$B554+1,INPUTS!$D$63:$X$64,$E$4,FALSE)/IF(BQ$7=$B554,(13-MONTH($D554)),12),0)</f>
        <v>-4.2348088416666756E-2</v>
      </c>
      <c r="BR554" s="229">
        <f>IF(AND(BR$7&lt;=$B554+$D$4,BR$9&gt;=$D554),$E554*HLOOKUP(BR$7-$B554+1,INPUTS!$D$63:$X$64,$E$4,FALSE)/IF(BR$7=$B554,(13-MONTH($D554)),12),0)</f>
        <v>-4.2348088416666756E-2</v>
      </c>
      <c r="BS554" s="229">
        <f>IF(AND(BS$7&lt;=$B554+$D$4,BS$9&gt;=$D554),$E554*HLOOKUP(BS$7-$B554+1,INPUTS!$D$63:$X$64,$E$4,FALSE)/IF(BS$7=$B554,(13-MONTH($D554)),12),0)</f>
        <v>-4.2348088416666756E-2</v>
      </c>
      <c r="BT554" s="229">
        <f>IF(AND(BT$7&lt;=$B554+$D$4,BT$9&gt;=$D554),$E554*HLOOKUP(BT$7-$B554+1,INPUTS!$D$63:$X$64,$E$4,FALSE)/IF(BT$7=$B554,(13-MONTH($D554)),12),0)</f>
        <v>-4.2348088416666756E-2</v>
      </c>
      <c r="BU554" s="229">
        <f>IF(AND(BU$7&lt;=$B554+$D$4,BU$9&gt;=$D554),$E554*HLOOKUP(BU$7-$B554+1,INPUTS!$D$63:$X$64,$E$4,FALSE)/IF(BU$7=$B554,(13-MONTH($D554)),12),0)</f>
        <v>-4.2348088416666756E-2</v>
      </c>
      <c r="BV554" s="229">
        <f>IF(AND(BV$7&lt;=$B554+$D$4,BV$9&gt;=$D554),$E554*HLOOKUP(BV$7-$B554+1,INPUTS!$D$63:$X$64,$E$4,FALSE)/IF(BV$7=$B554,(13-MONTH($D554)),12),0)</f>
        <v>-4.2348088416666756E-2</v>
      </c>
      <c r="BW554" s="229">
        <f>IF(AND(BW$7&lt;=$B554+$D$4,BW$9&gt;=$D554),$E554*HLOOKUP(BW$7-$B554+1,INPUTS!$D$63:$X$64,$E$4,FALSE)/IF(BW$7=$B554,(13-MONTH($D554)),12),0)</f>
        <v>-4.2348088416666756E-2</v>
      </c>
      <c r="BX554" s="229">
        <f>IF(AND(BX$7&lt;=$B554+$D$4,BX$9&gt;=$D554),$E554*HLOOKUP(BX$7-$B554+1,INPUTS!$D$63:$X$64,$E$4,FALSE)/IF(BX$7=$B554,(13-MONTH($D554)),12),0)</f>
        <v>-4.2348088416666756E-2</v>
      </c>
      <c r="BY554" s="229">
        <f>IF(AND(BY$7&lt;=$B554+$D$4,BY$9&gt;=$D554),$E554*HLOOKUP(BY$7-$B554+1,INPUTS!$D$63:$X$64,$E$4,FALSE)/IF(BY$7=$B554,(13-MONTH($D554)),12),0)</f>
        <v>-4.2348088416666756E-2</v>
      </c>
      <c r="BZ554" s="229">
        <f>IF(AND(BZ$7&lt;=$B554+$D$4,BZ$9&gt;=$D554),$E554*HLOOKUP(BZ$7-$B554+1,INPUTS!$D$63:$X$64,$E$4,FALSE)/IF(BZ$7=$B554,(13-MONTH($D554)),12),0)</f>
        <v>-4.2348088416666756E-2</v>
      </c>
    </row>
    <row r="555" spans="1:78" x14ac:dyDescent="0.2">
      <c r="A555" s="7" t="str">
        <f t="shared" si="442"/>
        <v>Roll-in 2</v>
      </c>
      <c r="B555" s="7">
        <f t="shared" si="443"/>
        <v>2019</v>
      </c>
      <c r="C555" s="7">
        <f t="shared" si="446"/>
        <v>12</v>
      </c>
      <c r="D555" s="165">
        <f t="shared" si="445"/>
        <v>43830</v>
      </c>
      <c r="E555" s="68">
        <f t="shared" si="444"/>
        <v>-508.22827000000001</v>
      </c>
      <c r="G555" s="229">
        <f>IF(AND(G$7&lt;=$B555+$D$4,G$9&gt;=$D555),$E555*HLOOKUP(G$7-$B555+1,INPUTS!$D$63:$X$64,$E$4,FALSE)/IF(G$7=$B555,(13-MONTH($D555)),12),0)</f>
        <v>0</v>
      </c>
      <c r="H555" s="229">
        <f>IF(AND(H$7&lt;=$B555+$D$4,H$9&gt;=$D555),$E555*HLOOKUP(H$7-$B555+1,INPUTS!$D$63:$X$64,$E$4,FALSE)/IF(H$7=$B555,(13-MONTH($D555)),12),0)</f>
        <v>0</v>
      </c>
      <c r="I555" s="229">
        <f>IF(AND(I$7&lt;=$B555+$D$4,I$9&gt;=$D555),$E555*HLOOKUP(I$7-$B555+1,INPUTS!$D$63:$X$64,$E$4,FALSE)/IF(I$7=$B555,(13-MONTH($D555)),12),0)</f>
        <v>0</v>
      </c>
      <c r="J555" s="229">
        <f>IF(AND(J$7&lt;=$B555+$D$4,J$9&gt;=$D555),$E555*HLOOKUP(J$7-$B555+1,INPUTS!$D$63:$X$64,$E$4,FALSE)/IF(J$7=$B555,(13-MONTH($D555)),12),0)</f>
        <v>0</v>
      </c>
      <c r="K555" s="229">
        <f>IF(AND(K$7&lt;=$B555+$D$4,K$9&gt;=$D555),$E555*HLOOKUP(K$7-$B555+1,INPUTS!$D$63:$X$64,$E$4,FALSE)/IF(K$7=$B555,(13-MONTH($D555)),12),0)</f>
        <v>0</v>
      </c>
      <c r="L555" s="229">
        <f>IF(AND(L$7&lt;=$B555+$D$4,L$9&gt;=$D555),$E555*HLOOKUP(L$7-$B555+1,INPUTS!$D$63:$X$64,$E$4,FALSE)/IF(L$7=$B555,(13-MONTH($D555)),12),0)</f>
        <v>0</v>
      </c>
      <c r="M555" s="229">
        <f>IF(AND(M$7&lt;=$B555+$D$4,M$9&gt;=$D555),$E555*HLOOKUP(M$7-$B555+1,INPUTS!$D$63:$X$64,$E$4,FALSE)/IF(M$7=$B555,(13-MONTH($D555)),12),0)</f>
        <v>0</v>
      </c>
      <c r="N555" s="229">
        <f>IF(AND(N$7&lt;=$B555+$D$4,N$9&gt;=$D555),$E555*HLOOKUP(N$7-$B555+1,INPUTS!$D$63:$X$64,$E$4,FALSE)/IF(N$7=$B555,(13-MONTH($D555)),12),0)</f>
        <v>0</v>
      </c>
      <c r="O555" s="229">
        <f>IF(AND(O$7&lt;=$B555+$D$4,O$9&gt;=$D555),$E555*HLOOKUP(O$7-$B555+1,INPUTS!$D$63:$X$64,$E$4,FALSE)/IF(O$7=$B555,(13-MONTH($D555)),12),0)</f>
        <v>0</v>
      </c>
      <c r="P555" s="229">
        <f>IF(AND(P$7&lt;=$B555+$D$4,P$9&gt;=$D555),$E555*HLOOKUP(P$7-$B555+1,INPUTS!$D$63:$X$64,$E$4,FALSE)/IF(P$7=$B555,(13-MONTH($D555)),12),0)</f>
        <v>0</v>
      </c>
      <c r="Q555" s="229">
        <f>IF(AND(Q$7&lt;=$B555+$D$4,Q$9&gt;=$D555),$E555*HLOOKUP(Q$7-$B555+1,INPUTS!$D$63:$X$64,$E$4,FALSE)/IF(Q$7=$B555,(13-MONTH($D555)),12),0)</f>
        <v>0</v>
      </c>
      <c r="R555" s="229">
        <f>IF(AND(R$7&lt;=$B555+$D$4,R$9&gt;=$D555),$E555*HLOOKUP(R$7-$B555+1,INPUTS!$D$63:$X$64,$E$4,FALSE)/IF(R$7=$B555,(13-MONTH($D555)),12),0)</f>
        <v>-19.058560125</v>
      </c>
      <c r="S555" s="229">
        <f>IF(AND(S$7&lt;=$B555+$D$4,S$9&gt;=$D555),$E555*HLOOKUP(S$7-$B555+1,INPUTS!$D$63:$X$64,$E$4,FALSE)/IF(S$7=$B555,(13-MONTH($D555)),12),0)</f>
        <v>-3.0574165676083336</v>
      </c>
      <c r="T555" s="229">
        <f>IF(AND(T$7&lt;=$B555+$D$4,T$9&gt;=$D555),$E555*HLOOKUP(T$7-$B555+1,INPUTS!$D$63:$X$64,$E$4,FALSE)/IF(T$7=$B555,(13-MONTH($D555)),12),0)</f>
        <v>-3.0574165676083336</v>
      </c>
      <c r="U555" s="229">
        <f>IF(AND(U$7&lt;=$B555+$D$4,U$9&gt;=$D555),$E555*HLOOKUP(U$7-$B555+1,INPUTS!$D$63:$X$64,$E$4,FALSE)/IF(U$7=$B555,(13-MONTH($D555)),12),0)</f>
        <v>-3.0574165676083336</v>
      </c>
      <c r="V555" s="229">
        <f>IF(AND(V$7&lt;=$B555+$D$4,V$9&gt;=$D555),$E555*HLOOKUP(V$7-$B555+1,INPUTS!$D$63:$X$64,$E$4,FALSE)/IF(V$7=$B555,(13-MONTH($D555)),12),0)</f>
        <v>-3.0574165676083336</v>
      </c>
      <c r="W555" s="229">
        <f>IF(AND(W$7&lt;=$B555+$D$4,W$9&gt;=$D555),$E555*HLOOKUP(W$7-$B555+1,INPUTS!$D$63:$X$64,$E$4,FALSE)/IF(W$7=$B555,(13-MONTH($D555)),12),0)</f>
        <v>-3.0574165676083336</v>
      </c>
      <c r="X555" s="229">
        <f>IF(AND(X$7&lt;=$B555+$D$4,X$9&gt;=$D555),$E555*HLOOKUP(X$7-$B555+1,INPUTS!$D$63:$X$64,$E$4,FALSE)/IF(X$7=$B555,(13-MONTH($D555)),12),0)</f>
        <v>-3.0574165676083336</v>
      </c>
      <c r="Y555" s="229">
        <f>IF(AND(Y$7&lt;=$B555+$D$4,Y$9&gt;=$D555),$E555*HLOOKUP(Y$7-$B555+1,INPUTS!$D$63:$X$64,$E$4,FALSE)/IF(Y$7=$B555,(13-MONTH($D555)),12),0)</f>
        <v>-3.0574165676083336</v>
      </c>
      <c r="Z555" s="229">
        <f>IF(AND(Z$7&lt;=$B555+$D$4,Z$9&gt;=$D555),$E555*HLOOKUP(Z$7-$B555+1,INPUTS!$D$63:$X$64,$E$4,FALSE)/IF(Z$7=$B555,(13-MONTH($D555)),12),0)</f>
        <v>-3.0574165676083336</v>
      </c>
      <c r="AA555" s="229">
        <f>IF(AND(AA$7&lt;=$B555+$D$4,AA$9&gt;=$D555),$E555*HLOOKUP(AA$7-$B555+1,INPUTS!$D$63:$X$64,$E$4,FALSE)/IF(AA$7=$B555,(13-MONTH($D555)),12),0)</f>
        <v>-3.0574165676083336</v>
      </c>
      <c r="AB555" s="229">
        <f>IF(AND(AB$7&lt;=$B555+$D$4,AB$9&gt;=$D555),$E555*HLOOKUP(AB$7-$B555+1,INPUTS!$D$63:$X$64,$E$4,FALSE)/IF(AB$7=$B555,(13-MONTH($D555)),12),0)</f>
        <v>-3.0574165676083336</v>
      </c>
      <c r="AC555" s="229">
        <f>IF(AND(AC$7&lt;=$B555+$D$4,AC$9&gt;=$D555),$E555*HLOOKUP(AC$7-$B555+1,INPUTS!$D$63:$X$64,$E$4,FALSE)/IF(AC$7=$B555,(13-MONTH($D555)),12),0)</f>
        <v>-3.0574165676083336</v>
      </c>
      <c r="AD555" s="229">
        <f>IF(AND(AD$7&lt;=$B555+$D$4,AD$9&gt;=$D555),$E555*HLOOKUP(AD$7-$B555+1,INPUTS!$D$63:$X$64,$E$4,FALSE)/IF(AD$7=$B555,(13-MONTH($D555)),12),0)</f>
        <v>-3.0574165676083336</v>
      </c>
      <c r="AE555" s="229">
        <f>IF(AND(AE$7&lt;=$B555+$D$4,AE$9&gt;=$D555),$E555*HLOOKUP(AE$7-$B555+1,INPUTS!$D$63:$X$64,$E$4,FALSE)/IF(AE$7=$B555,(13-MONTH($D555)),12),0)</f>
        <v>-2.8278667989916664</v>
      </c>
      <c r="AF555" s="229">
        <f>IF(AND(AF$7&lt;=$B555+$D$4,AF$9&gt;=$D555),$E555*HLOOKUP(AF$7-$B555+1,INPUTS!$D$63:$X$64,$E$4,FALSE)/IF(AF$7=$B555,(13-MONTH($D555)),12),0)</f>
        <v>-2.8278667989916664</v>
      </c>
      <c r="AG555" s="229">
        <f>IF(AND(AG$7&lt;=$B555+$D$4,AG$9&gt;=$D555),$E555*HLOOKUP(AG$7-$B555+1,INPUTS!$D$63:$X$64,$E$4,FALSE)/IF(AG$7=$B555,(13-MONTH($D555)),12),0)</f>
        <v>-2.8278667989916664</v>
      </c>
      <c r="AH555" s="229">
        <f>IF(AND(AH$7&lt;=$B555+$D$4,AH$9&gt;=$D555),$E555*HLOOKUP(AH$7-$B555+1,INPUTS!$D$63:$X$64,$E$4,FALSE)/IF(AH$7=$B555,(13-MONTH($D555)),12),0)</f>
        <v>-2.8278667989916664</v>
      </c>
      <c r="AI555" s="229">
        <f>IF(AND(AI$7&lt;=$B555+$D$4,AI$9&gt;=$D555),$E555*HLOOKUP(AI$7-$B555+1,INPUTS!$D$63:$X$64,$E$4,FALSE)/IF(AI$7=$B555,(13-MONTH($D555)),12),0)</f>
        <v>-2.8278667989916664</v>
      </c>
      <c r="AJ555" s="229">
        <f>IF(AND(AJ$7&lt;=$B555+$D$4,AJ$9&gt;=$D555),$E555*HLOOKUP(AJ$7-$B555+1,INPUTS!$D$63:$X$64,$E$4,FALSE)/IF(AJ$7=$B555,(13-MONTH($D555)),12),0)</f>
        <v>-2.8278667989916664</v>
      </c>
      <c r="AK555" s="229">
        <f>IF(AND(AK$7&lt;=$B555+$D$4,AK$9&gt;=$D555),$E555*HLOOKUP(AK$7-$B555+1,INPUTS!$D$63:$X$64,$E$4,FALSE)/IF(AK$7=$B555,(13-MONTH($D555)),12),0)</f>
        <v>-2.8278667989916664</v>
      </c>
      <c r="AL555" s="229">
        <f>IF(AND(AL$7&lt;=$B555+$D$4,AL$9&gt;=$D555),$E555*HLOOKUP(AL$7-$B555+1,INPUTS!$D$63:$X$64,$E$4,FALSE)/IF(AL$7=$B555,(13-MONTH($D555)),12),0)</f>
        <v>-2.8278667989916664</v>
      </c>
      <c r="AM555" s="229">
        <f>IF(AND(AM$7&lt;=$B555+$D$4,AM$9&gt;=$D555),$E555*HLOOKUP(AM$7-$B555+1,INPUTS!$D$63:$X$64,$E$4,FALSE)/IF(AM$7=$B555,(13-MONTH($D555)),12),0)</f>
        <v>-2.8278667989916664</v>
      </c>
      <c r="AN555" s="229">
        <f>IF(AND(AN$7&lt;=$B555+$D$4,AN$9&gt;=$D555),$E555*HLOOKUP(AN$7-$B555+1,INPUTS!$D$63:$X$64,$E$4,FALSE)/IF(AN$7=$B555,(13-MONTH($D555)),12),0)</f>
        <v>-2.8278667989916664</v>
      </c>
      <c r="AO555" s="229">
        <f>IF(AND(AO$7&lt;=$B555+$D$4,AO$9&gt;=$D555),$E555*HLOOKUP(AO$7-$B555+1,INPUTS!$D$63:$X$64,$E$4,FALSE)/IF(AO$7=$B555,(13-MONTH($D555)),12),0)</f>
        <v>-2.8278667989916664</v>
      </c>
      <c r="AP555" s="229">
        <f>IF(AND(AP$7&lt;=$B555+$D$4,AP$9&gt;=$D555),$E555*HLOOKUP(AP$7-$B555+1,INPUTS!$D$63:$X$64,$E$4,FALSE)/IF(AP$7=$B555,(13-MONTH($D555)),12),0)</f>
        <v>-2.8278667989916664</v>
      </c>
      <c r="AQ555" s="229">
        <f>IF(AND(AQ$7&lt;=$B555+$D$4,AQ$9&gt;=$D555),$E555*HLOOKUP(AQ$7-$B555+1,INPUTS!$D$63:$X$64,$E$4,FALSE)/IF(AQ$7=$B555,(13-MONTH($D555)),12),0)</f>
        <v>-2.616105019825</v>
      </c>
      <c r="AR555" s="229">
        <f>IF(AND(AR$7&lt;=$B555+$D$4,AR$9&gt;=$D555),$E555*HLOOKUP(AR$7-$B555+1,INPUTS!$D$63:$X$64,$E$4,FALSE)/IF(AR$7=$B555,(13-MONTH($D555)),12),0)</f>
        <v>-2.616105019825</v>
      </c>
      <c r="AS555" s="229">
        <f>IF(AND(AS$7&lt;=$B555+$D$4,AS$9&gt;=$D555),$E555*HLOOKUP(AS$7-$B555+1,INPUTS!$D$63:$X$64,$E$4,FALSE)/IF(AS$7=$B555,(13-MONTH($D555)),12),0)</f>
        <v>-2.616105019825</v>
      </c>
      <c r="AT555" s="229">
        <f>IF(AND(AT$7&lt;=$B555+$D$4,AT$9&gt;=$D555),$E555*HLOOKUP(AT$7-$B555+1,INPUTS!$D$63:$X$64,$E$4,FALSE)/IF(AT$7=$B555,(13-MONTH($D555)),12),0)</f>
        <v>-2.616105019825</v>
      </c>
      <c r="AU555" s="229">
        <f>IF(AND(AU$7&lt;=$B555+$D$4,AU$9&gt;=$D555),$E555*HLOOKUP(AU$7-$B555+1,INPUTS!$D$63:$X$64,$E$4,FALSE)/IF(AU$7=$B555,(13-MONTH($D555)),12),0)</f>
        <v>-2.616105019825</v>
      </c>
      <c r="AV555" s="229">
        <f>IF(AND(AV$7&lt;=$B555+$D$4,AV$9&gt;=$D555),$E555*HLOOKUP(AV$7-$B555+1,INPUTS!$D$63:$X$64,$E$4,FALSE)/IF(AV$7=$B555,(13-MONTH($D555)),12),0)</f>
        <v>-2.616105019825</v>
      </c>
      <c r="AW555" s="229">
        <f>IF(AND(AW$7&lt;=$B555+$D$4,AW$9&gt;=$D555),$E555*HLOOKUP(AW$7-$B555+1,INPUTS!$D$63:$X$64,$E$4,FALSE)/IF(AW$7=$B555,(13-MONTH($D555)),12),0)</f>
        <v>-2.616105019825</v>
      </c>
      <c r="AX555" s="229">
        <f>IF(AND(AX$7&lt;=$B555+$D$4,AX$9&gt;=$D555),$E555*HLOOKUP(AX$7-$B555+1,INPUTS!$D$63:$X$64,$E$4,FALSE)/IF(AX$7=$B555,(13-MONTH($D555)),12),0)</f>
        <v>-2.616105019825</v>
      </c>
      <c r="AY555" s="229">
        <f>IF(AND(AY$7&lt;=$B555+$D$4,AY$9&gt;=$D555),$E555*HLOOKUP(AY$7-$B555+1,INPUTS!$D$63:$X$64,$E$4,FALSE)/IF(AY$7=$B555,(13-MONTH($D555)),12),0)</f>
        <v>-2.616105019825</v>
      </c>
      <c r="AZ555" s="229">
        <f>IF(AND(AZ$7&lt;=$B555+$D$4,AZ$9&gt;=$D555),$E555*HLOOKUP(AZ$7-$B555+1,INPUTS!$D$63:$X$64,$E$4,FALSE)/IF(AZ$7=$B555,(13-MONTH($D555)),12),0)</f>
        <v>-2.616105019825</v>
      </c>
      <c r="BA555" s="229">
        <f>IF(AND(BA$7&lt;=$B555+$D$4,BA$9&gt;=$D555),$E555*HLOOKUP(BA$7-$B555+1,INPUTS!$D$63:$X$64,$E$4,FALSE)/IF(BA$7=$B555,(13-MONTH($D555)),12),0)</f>
        <v>-2.616105019825</v>
      </c>
      <c r="BB555" s="229">
        <f>IF(AND(BB$7&lt;=$B555+$D$4,BB$9&gt;=$D555),$E555*HLOOKUP(BB$7-$B555+1,INPUTS!$D$63:$X$64,$E$4,FALSE)/IF(BB$7=$B555,(13-MONTH($D555)),12),0)</f>
        <v>-2.616105019825</v>
      </c>
      <c r="BC555" s="229">
        <f>IF(AND(BC$7&lt;=$B555+$D$4,BC$9&gt;=$D555),$E555*HLOOKUP(BC$7-$B555+1,INPUTS!$D$63:$X$64,$E$4,FALSE)/IF(BC$7=$B555,(13-MONTH($D555)),12),0)</f>
        <v>-2.4195900887583335</v>
      </c>
      <c r="BD555" s="229">
        <f>IF(AND(BD$7&lt;=$B555+$D$4,BD$9&gt;=$D555),$E555*HLOOKUP(BD$7-$B555+1,INPUTS!$D$63:$X$64,$E$4,FALSE)/IF(BD$7=$B555,(13-MONTH($D555)),12),0)</f>
        <v>-2.4195900887583335</v>
      </c>
      <c r="BE555" s="229">
        <f>IF(AND(BE$7&lt;=$B555+$D$4,BE$9&gt;=$D555),$E555*HLOOKUP(BE$7-$B555+1,INPUTS!$D$63:$X$64,$E$4,FALSE)/IF(BE$7=$B555,(13-MONTH($D555)),12),0)</f>
        <v>-2.4195900887583335</v>
      </c>
      <c r="BF555" s="229">
        <f>IF(AND(BF$7&lt;=$B555+$D$4,BF$9&gt;=$D555),$E555*HLOOKUP(BF$7-$B555+1,INPUTS!$D$63:$X$64,$E$4,FALSE)/IF(BF$7=$B555,(13-MONTH($D555)),12),0)</f>
        <v>-2.4195900887583335</v>
      </c>
      <c r="BG555" s="229">
        <f>IF(AND(BG$7&lt;=$B555+$D$4,BG$9&gt;=$D555),$E555*HLOOKUP(BG$7-$B555+1,INPUTS!$D$63:$X$64,$E$4,FALSE)/IF(BG$7=$B555,(13-MONTH($D555)),12),0)</f>
        <v>-2.4195900887583335</v>
      </c>
      <c r="BH555" s="229">
        <f>IF(AND(BH$7&lt;=$B555+$D$4,BH$9&gt;=$D555),$E555*HLOOKUP(BH$7-$B555+1,INPUTS!$D$63:$X$64,$E$4,FALSE)/IF(BH$7=$B555,(13-MONTH($D555)),12),0)</f>
        <v>-2.4195900887583335</v>
      </c>
      <c r="BI555" s="229">
        <f>IF(AND(BI$7&lt;=$B555+$D$4,BI$9&gt;=$D555),$E555*HLOOKUP(BI$7-$B555+1,INPUTS!$D$63:$X$64,$E$4,FALSE)/IF(BI$7=$B555,(13-MONTH($D555)),12),0)</f>
        <v>-2.4195900887583335</v>
      </c>
      <c r="BJ555" s="229">
        <f>IF(AND(BJ$7&lt;=$B555+$D$4,BJ$9&gt;=$D555),$E555*HLOOKUP(BJ$7-$B555+1,INPUTS!$D$63:$X$64,$E$4,FALSE)/IF(BJ$7=$B555,(13-MONTH($D555)),12),0)</f>
        <v>-2.4195900887583335</v>
      </c>
      <c r="BK555" s="229">
        <f>IF(AND(BK$7&lt;=$B555+$D$4,BK$9&gt;=$D555),$E555*HLOOKUP(BK$7-$B555+1,INPUTS!$D$63:$X$64,$E$4,FALSE)/IF(BK$7=$B555,(13-MONTH($D555)),12),0)</f>
        <v>-2.4195900887583335</v>
      </c>
      <c r="BL555" s="229">
        <f>IF(AND(BL$7&lt;=$B555+$D$4,BL$9&gt;=$D555),$E555*HLOOKUP(BL$7-$B555+1,INPUTS!$D$63:$X$64,$E$4,FALSE)/IF(BL$7=$B555,(13-MONTH($D555)),12),0)</f>
        <v>-2.4195900887583335</v>
      </c>
      <c r="BM555" s="229">
        <f>IF(AND(BM$7&lt;=$B555+$D$4,BM$9&gt;=$D555),$E555*HLOOKUP(BM$7-$B555+1,INPUTS!$D$63:$X$64,$E$4,FALSE)/IF(BM$7=$B555,(13-MONTH($D555)),12),0)</f>
        <v>-2.4195900887583335</v>
      </c>
      <c r="BN555" s="229">
        <f>IF(AND(BN$7&lt;=$B555+$D$4,BN$9&gt;=$D555),$E555*HLOOKUP(BN$7-$B555+1,INPUTS!$D$63:$X$64,$E$4,FALSE)/IF(BN$7=$B555,(13-MONTH($D555)),12),0)</f>
        <v>-2.4195900887583335</v>
      </c>
      <c r="BO555" s="229">
        <f>IF(AND(BO$7&lt;=$B555+$D$4,BO$9&gt;=$D555),$E555*HLOOKUP(BO$7-$B555+1,INPUTS!$D$63:$X$64,$E$4,FALSE)/IF(BO$7=$B555,(13-MONTH($D555)),12),0)</f>
        <v>-2.2383220057916668</v>
      </c>
      <c r="BP555" s="229">
        <f>IF(AND(BP$7&lt;=$B555+$D$4,BP$9&gt;=$D555),$E555*HLOOKUP(BP$7-$B555+1,INPUTS!$D$63:$X$64,$E$4,FALSE)/IF(BP$7=$B555,(13-MONTH($D555)),12),0)</f>
        <v>-2.2383220057916668</v>
      </c>
      <c r="BQ555" s="229">
        <f>IF(AND(BQ$7&lt;=$B555+$D$4,BQ$9&gt;=$D555),$E555*HLOOKUP(BQ$7-$B555+1,INPUTS!$D$63:$X$64,$E$4,FALSE)/IF(BQ$7=$B555,(13-MONTH($D555)),12),0)</f>
        <v>-2.2383220057916668</v>
      </c>
      <c r="BR555" s="229">
        <f>IF(AND(BR$7&lt;=$B555+$D$4,BR$9&gt;=$D555),$E555*HLOOKUP(BR$7-$B555+1,INPUTS!$D$63:$X$64,$E$4,FALSE)/IF(BR$7=$B555,(13-MONTH($D555)),12),0)</f>
        <v>-2.2383220057916668</v>
      </c>
      <c r="BS555" s="229">
        <f>IF(AND(BS$7&lt;=$B555+$D$4,BS$9&gt;=$D555),$E555*HLOOKUP(BS$7-$B555+1,INPUTS!$D$63:$X$64,$E$4,FALSE)/IF(BS$7=$B555,(13-MONTH($D555)),12),0)</f>
        <v>-2.2383220057916668</v>
      </c>
      <c r="BT555" s="229">
        <f>IF(AND(BT$7&lt;=$B555+$D$4,BT$9&gt;=$D555),$E555*HLOOKUP(BT$7-$B555+1,INPUTS!$D$63:$X$64,$E$4,FALSE)/IF(BT$7=$B555,(13-MONTH($D555)),12),0)</f>
        <v>-2.2383220057916668</v>
      </c>
      <c r="BU555" s="229">
        <f>IF(AND(BU$7&lt;=$B555+$D$4,BU$9&gt;=$D555),$E555*HLOOKUP(BU$7-$B555+1,INPUTS!$D$63:$X$64,$E$4,FALSE)/IF(BU$7=$B555,(13-MONTH($D555)),12),0)</f>
        <v>-2.2383220057916668</v>
      </c>
      <c r="BV555" s="229">
        <f>IF(AND(BV$7&lt;=$B555+$D$4,BV$9&gt;=$D555),$E555*HLOOKUP(BV$7-$B555+1,INPUTS!$D$63:$X$64,$E$4,FALSE)/IF(BV$7=$B555,(13-MONTH($D555)),12),0)</f>
        <v>-2.2383220057916668</v>
      </c>
      <c r="BW555" s="229">
        <f>IF(AND(BW$7&lt;=$B555+$D$4,BW$9&gt;=$D555),$E555*HLOOKUP(BW$7-$B555+1,INPUTS!$D$63:$X$64,$E$4,FALSE)/IF(BW$7=$B555,(13-MONTH($D555)),12),0)</f>
        <v>-2.2383220057916668</v>
      </c>
      <c r="BX555" s="229">
        <f>IF(AND(BX$7&lt;=$B555+$D$4,BX$9&gt;=$D555),$E555*HLOOKUP(BX$7-$B555+1,INPUTS!$D$63:$X$64,$E$4,FALSE)/IF(BX$7=$B555,(13-MONTH($D555)),12),0)</f>
        <v>-2.2383220057916668</v>
      </c>
      <c r="BY555" s="229">
        <f>IF(AND(BY$7&lt;=$B555+$D$4,BY$9&gt;=$D555),$E555*HLOOKUP(BY$7-$B555+1,INPUTS!$D$63:$X$64,$E$4,FALSE)/IF(BY$7=$B555,(13-MONTH($D555)),12),0)</f>
        <v>-2.2383220057916668</v>
      </c>
      <c r="BZ555" s="229">
        <f>IF(AND(BZ$7&lt;=$B555+$D$4,BZ$9&gt;=$D555),$E555*HLOOKUP(BZ$7-$B555+1,INPUTS!$D$63:$X$64,$E$4,FALSE)/IF(BZ$7=$B555,(13-MONTH($D555)),12),0)</f>
        <v>-2.2383220057916668</v>
      </c>
    </row>
    <row r="556" spans="1:78" x14ac:dyDescent="0.2">
      <c r="A556" s="7" t="str">
        <f t="shared" si="442"/>
        <v>Roll-in 2</v>
      </c>
      <c r="B556" s="7">
        <f t="shared" si="443"/>
        <v>2020</v>
      </c>
      <c r="C556" s="7">
        <f t="shared" si="446"/>
        <v>13</v>
      </c>
      <c r="D556" s="165">
        <f t="shared" si="445"/>
        <v>43861</v>
      </c>
      <c r="E556" s="68">
        <f t="shared" si="444"/>
        <v>355.47258999999997</v>
      </c>
      <c r="G556" s="229">
        <f>IF(AND(G$7&lt;=$B556+$D$4,G$9&gt;=$D556),$E556*HLOOKUP(G$7-$B556+1,INPUTS!$D$63:$X$64,$E$4,FALSE)/IF(G$7=$B556,(13-MONTH($D556)),12),0)</f>
        <v>0</v>
      </c>
      <c r="H556" s="229">
        <f>IF(AND(H$7&lt;=$B556+$D$4,H$9&gt;=$D556),$E556*HLOOKUP(H$7-$B556+1,INPUTS!$D$63:$X$64,$E$4,FALSE)/IF(H$7=$B556,(13-MONTH($D556)),12),0)</f>
        <v>0</v>
      </c>
      <c r="I556" s="229">
        <f>IF(AND(I$7&lt;=$B556+$D$4,I$9&gt;=$D556),$E556*HLOOKUP(I$7-$B556+1,INPUTS!$D$63:$X$64,$E$4,FALSE)/IF(I$7=$B556,(13-MONTH($D556)),12),0)</f>
        <v>0</v>
      </c>
      <c r="J556" s="229">
        <f>IF(AND(J$7&lt;=$B556+$D$4,J$9&gt;=$D556),$E556*HLOOKUP(J$7-$B556+1,INPUTS!$D$63:$X$64,$E$4,FALSE)/IF(J$7=$B556,(13-MONTH($D556)),12),0)</f>
        <v>0</v>
      </c>
      <c r="K556" s="229">
        <f>IF(AND(K$7&lt;=$B556+$D$4,K$9&gt;=$D556),$E556*HLOOKUP(K$7-$B556+1,INPUTS!$D$63:$X$64,$E$4,FALSE)/IF(K$7=$B556,(13-MONTH($D556)),12),0)</f>
        <v>0</v>
      </c>
      <c r="L556" s="229">
        <f>IF(AND(L$7&lt;=$B556+$D$4,L$9&gt;=$D556),$E556*HLOOKUP(L$7-$B556+1,INPUTS!$D$63:$X$64,$E$4,FALSE)/IF(L$7=$B556,(13-MONTH($D556)),12),0)</f>
        <v>0</v>
      </c>
      <c r="M556" s="229">
        <f>IF(AND(M$7&lt;=$B556+$D$4,M$9&gt;=$D556),$E556*HLOOKUP(M$7-$B556+1,INPUTS!$D$63:$X$64,$E$4,FALSE)/IF(M$7=$B556,(13-MONTH($D556)),12),0)</f>
        <v>0</v>
      </c>
      <c r="N556" s="229">
        <f>IF(AND(N$7&lt;=$B556+$D$4,N$9&gt;=$D556),$E556*HLOOKUP(N$7-$B556+1,INPUTS!$D$63:$X$64,$E$4,FALSE)/IF(N$7=$B556,(13-MONTH($D556)),12),0)</f>
        <v>0</v>
      </c>
      <c r="O556" s="229">
        <f>IF(AND(O$7&lt;=$B556+$D$4,O$9&gt;=$D556),$E556*HLOOKUP(O$7-$B556+1,INPUTS!$D$63:$X$64,$E$4,FALSE)/IF(O$7=$B556,(13-MONTH($D556)),12),0)</f>
        <v>0</v>
      </c>
      <c r="P556" s="229">
        <f>IF(AND(P$7&lt;=$B556+$D$4,P$9&gt;=$D556),$E556*HLOOKUP(P$7-$B556+1,INPUTS!$D$63:$X$64,$E$4,FALSE)/IF(P$7=$B556,(13-MONTH($D556)),12),0)</f>
        <v>0</v>
      </c>
      <c r="Q556" s="229">
        <f>IF(AND(Q$7&lt;=$B556+$D$4,Q$9&gt;=$D556),$E556*HLOOKUP(Q$7-$B556+1,INPUTS!$D$63:$X$64,$E$4,FALSE)/IF(Q$7=$B556,(13-MONTH($D556)),12),0)</f>
        <v>0</v>
      </c>
      <c r="R556" s="229">
        <f>IF(AND(R$7&lt;=$B556+$D$4,R$9&gt;=$D556),$E556*HLOOKUP(R$7-$B556+1,INPUTS!$D$63:$X$64,$E$4,FALSE)/IF(R$7=$B556,(13-MONTH($D556)),12),0)</f>
        <v>0</v>
      </c>
      <c r="S556" s="229">
        <f>IF(AND(S$7&lt;=$B556+$D$4,S$9&gt;=$D556),$E556*HLOOKUP(S$7-$B556+1,INPUTS!$D$63:$X$64,$E$4,FALSE)/IF(S$7=$B556,(13-MONTH($D556)),12),0)</f>
        <v>1.1108518437499999</v>
      </c>
      <c r="T556" s="229">
        <f>IF(AND(T$7&lt;=$B556+$D$4,T$9&gt;=$D556),$E556*HLOOKUP(T$7-$B556+1,INPUTS!$D$63:$X$64,$E$4,FALSE)/IF(T$7=$B556,(13-MONTH($D556)),12),0)</f>
        <v>1.1108518437499999</v>
      </c>
      <c r="U556" s="229">
        <f>IF(AND(U$7&lt;=$B556+$D$4,U$9&gt;=$D556),$E556*HLOOKUP(U$7-$B556+1,INPUTS!$D$63:$X$64,$E$4,FALSE)/IF(U$7=$B556,(13-MONTH($D556)),12),0)</f>
        <v>1.1108518437499999</v>
      </c>
      <c r="V556" s="229">
        <f>IF(AND(V$7&lt;=$B556+$D$4,V$9&gt;=$D556),$E556*HLOOKUP(V$7-$B556+1,INPUTS!$D$63:$X$64,$E$4,FALSE)/IF(V$7=$B556,(13-MONTH($D556)),12),0)</f>
        <v>1.1108518437499999</v>
      </c>
      <c r="W556" s="229">
        <f>IF(AND(W$7&lt;=$B556+$D$4,W$9&gt;=$D556),$E556*HLOOKUP(W$7-$B556+1,INPUTS!$D$63:$X$64,$E$4,FALSE)/IF(W$7=$B556,(13-MONTH($D556)),12),0)</f>
        <v>1.1108518437499999</v>
      </c>
      <c r="X556" s="229">
        <f>IF(AND(X$7&lt;=$B556+$D$4,X$9&gt;=$D556),$E556*HLOOKUP(X$7-$B556+1,INPUTS!$D$63:$X$64,$E$4,FALSE)/IF(X$7=$B556,(13-MONTH($D556)),12),0)</f>
        <v>1.1108518437499999</v>
      </c>
      <c r="Y556" s="229">
        <f>IF(AND(Y$7&lt;=$B556+$D$4,Y$9&gt;=$D556),$E556*HLOOKUP(Y$7-$B556+1,INPUTS!$D$63:$X$64,$E$4,FALSE)/IF(Y$7=$B556,(13-MONTH($D556)),12),0)</f>
        <v>1.1108518437499999</v>
      </c>
      <c r="Z556" s="229">
        <f>IF(AND(Z$7&lt;=$B556+$D$4,Z$9&gt;=$D556),$E556*HLOOKUP(Z$7-$B556+1,INPUTS!$D$63:$X$64,$E$4,FALSE)/IF(Z$7=$B556,(13-MONTH($D556)),12),0)</f>
        <v>1.1108518437499999</v>
      </c>
      <c r="AA556" s="229">
        <f>IF(AND(AA$7&lt;=$B556+$D$4,AA$9&gt;=$D556),$E556*HLOOKUP(AA$7-$B556+1,INPUTS!$D$63:$X$64,$E$4,FALSE)/IF(AA$7=$B556,(13-MONTH($D556)),12),0)</f>
        <v>1.1108518437499999</v>
      </c>
      <c r="AB556" s="229">
        <f>IF(AND(AB$7&lt;=$B556+$D$4,AB$9&gt;=$D556),$E556*HLOOKUP(AB$7-$B556+1,INPUTS!$D$63:$X$64,$E$4,FALSE)/IF(AB$7=$B556,(13-MONTH($D556)),12),0)</f>
        <v>1.1108518437499999</v>
      </c>
      <c r="AC556" s="229">
        <f>IF(AND(AC$7&lt;=$B556+$D$4,AC$9&gt;=$D556),$E556*HLOOKUP(AC$7-$B556+1,INPUTS!$D$63:$X$64,$E$4,FALSE)/IF(AC$7=$B556,(13-MONTH($D556)),12),0)</f>
        <v>1.1108518437499999</v>
      </c>
      <c r="AD556" s="229">
        <f>IF(AND(AD$7&lt;=$B556+$D$4,AD$9&gt;=$D556),$E556*HLOOKUP(AD$7-$B556+1,INPUTS!$D$63:$X$64,$E$4,FALSE)/IF(AD$7=$B556,(13-MONTH($D556)),12),0)</f>
        <v>1.1108518437499999</v>
      </c>
      <c r="AE556" s="229">
        <f>IF(AND(AE$7&lt;=$B556+$D$4,AE$9&gt;=$D556),$E556*HLOOKUP(AE$7-$B556+1,INPUTS!$D$63:$X$64,$E$4,FALSE)/IF(AE$7=$B556,(13-MONTH($D556)),12),0)</f>
        <v>2.1384638560083333</v>
      </c>
      <c r="AF556" s="229">
        <f>IF(AND(AF$7&lt;=$B556+$D$4,AF$9&gt;=$D556),$E556*HLOOKUP(AF$7-$B556+1,INPUTS!$D$63:$X$64,$E$4,FALSE)/IF(AF$7=$B556,(13-MONTH($D556)),12),0)</f>
        <v>2.1384638560083333</v>
      </c>
      <c r="AG556" s="229">
        <f>IF(AND(AG$7&lt;=$B556+$D$4,AG$9&gt;=$D556),$E556*HLOOKUP(AG$7-$B556+1,INPUTS!$D$63:$X$64,$E$4,FALSE)/IF(AG$7=$B556,(13-MONTH($D556)),12),0)</f>
        <v>2.1384638560083333</v>
      </c>
      <c r="AH556" s="229">
        <f>IF(AND(AH$7&lt;=$B556+$D$4,AH$9&gt;=$D556),$E556*HLOOKUP(AH$7-$B556+1,INPUTS!$D$63:$X$64,$E$4,FALSE)/IF(AH$7=$B556,(13-MONTH($D556)),12),0)</f>
        <v>2.1384638560083333</v>
      </c>
      <c r="AI556" s="229">
        <f>IF(AND(AI$7&lt;=$B556+$D$4,AI$9&gt;=$D556),$E556*HLOOKUP(AI$7-$B556+1,INPUTS!$D$63:$X$64,$E$4,FALSE)/IF(AI$7=$B556,(13-MONTH($D556)),12),0)</f>
        <v>2.1384638560083333</v>
      </c>
      <c r="AJ556" s="229">
        <f>IF(AND(AJ$7&lt;=$B556+$D$4,AJ$9&gt;=$D556),$E556*HLOOKUP(AJ$7-$B556+1,INPUTS!$D$63:$X$64,$E$4,FALSE)/IF(AJ$7=$B556,(13-MONTH($D556)),12),0)</f>
        <v>2.1384638560083333</v>
      </c>
      <c r="AK556" s="229">
        <f>IF(AND(AK$7&lt;=$B556+$D$4,AK$9&gt;=$D556),$E556*HLOOKUP(AK$7-$B556+1,INPUTS!$D$63:$X$64,$E$4,FALSE)/IF(AK$7=$B556,(13-MONTH($D556)),12),0)</f>
        <v>2.1384638560083333</v>
      </c>
      <c r="AL556" s="229">
        <f>IF(AND(AL$7&lt;=$B556+$D$4,AL$9&gt;=$D556),$E556*HLOOKUP(AL$7-$B556+1,INPUTS!$D$63:$X$64,$E$4,FALSE)/IF(AL$7=$B556,(13-MONTH($D556)),12),0)</f>
        <v>2.1384638560083333</v>
      </c>
      <c r="AM556" s="229">
        <f>IF(AND(AM$7&lt;=$B556+$D$4,AM$9&gt;=$D556),$E556*HLOOKUP(AM$7-$B556+1,INPUTS!$D$63:$X$64,$E$4,FALSE)/IF(AM$7=$B556,(13-MONTH($D556)),12),0)</f>
        <v>2.1384638560083333</v>
      </c>
      <c r="AN556" s="229">
        <f>IF(AND(AN$7&lt;=$B556+$D$4,AN$9&gt;=$D556),$E556*HLOOKUP(AN$7-$B556+1,INPUTS!$D$63:$X$64,$E$4,FALSE)/IF(AN$7=$B556,(13-MONTH($D556)),12),0)</f>
        <v>2.1384638560083333</v>
      </c>
      <c r="AO556" s="229">
        <f>IF(AND(AO$7&lt;=$B556+$D$4,AO$9&gt;=$D556),$E556*HLOOKUP(AO$7-$B556+1,INPUTS!$D$63:$X$64,$E$4,FALSE)/IF(AO$7=$B556,(13-MONTH($D556)),12),0)</f>
        <v>2.1384638560083333</v>
      </c>
      <c r="AP556" s="229">
        <f>IF(AND(AP$7&lt;=$B556+$D$4,AP$9&gt;=$D556),$E556*HLOOKUP(AP$7-$B556+1,INPUTS!$D$63:$X$64,$E$4,FALSE)/IF(AP$7=$B556,(13-MONTH($D556)),12),0)</f>
        <v>2.1384638560083333</v>
      </c>
      <c r="AQ556" s="229">
        <f>IF(AND(AQ$7&lt;=$B556+$D$4,AQ$9&gt;=$D556),$E556*HLOOKUP(AQ$7-$B556+1,INPUTS!$D$63:$X$64,$E$4,FALSE)/IF(AQ$7=$B556,(13-MONTH($D556)),12),0)</f>
        <v>1.9779087361916663</v>
      </c>
      <c r="AR556" s="229">
        <f>IF(AND(AR$7&lt;=$B556+$D$4,AR$9&gt;=$D556),$E556*HLOOKUP(AR$7-$B556+1,INPUTS!$D$63:$X$64,$E$4,FALSE)/IF(AR$7=$B556,(13-MONTH($D556)),12),0)</f>
        <v>1.9779087361916663</v>
      </c>
      <c r="AS556" s="229">
        <f>IF(AND(AS$7&lt;=$B556+$D$4,AS$9&gt;=$D556),$E556*HLOOKUP(AS$7-$B556+1,INPUTS!$D$63:$X$64,$E$4,FALSE)/IF(AS$7=$B556,(13-MONTH($D556)),12),0)</f>
        <v>1.9779087361916663</v>
      </c>
      <c r="AT556" s="229">
        <f>IF(AND(AT$7&lt;=$B556+$D$4,AT$9&gt;=$D556),$E556*HLOOKUP(AT$7-$B556+1,INPUTS!$D$63:$X$64,$E$4,FALSE)/IF(AT$7=$B556,(13-MONTH($D556)),12),0)</f>
        <v>1.9779087361916663</v>
      </c>
      <c r="AU556" s="229">
        <f>IF(AND(AU$7&lt;=$B556+$D$4,AU$9&gt;=$D556),$E556*HLOOKUP(AU$7-$B556+1,INPUTS!$D$63:$X$64,$E$4,FALSE)/IF(AU$7=$B556,(13-MONTH($D556)),12),0)</f>
        <v>1.9779087361916663</v>
      </c>
      <c r="AV556" s="229">
        <f>IF(AND(AV$7&lt;=$B556+$D$4,AV$9&gt;=$D556),$E556*HLOOKUP(AV$7-$B556+1,INPUTS!$D$63:$X$64,$E$4,FALSE)/IF(AV$7=$B556,(13-MONTH($D556)),12),0)</f>
        <v>1.9779087361916663</v>
      </c>
      <c r="AW556" s="229">
        <f>IF(AND(AW$7&lt;=$B556+$D$4,AW$9&gt;=$D556),$E556*HLOOKUP(AW$7-$B556+1,INPUTS!$D$63:$X$64,$E$4,FALSE)/IF(AW$7=$B556,(13-MONTH($D556)),12),0)</f>
        <v>1.9779087361916663</v>
      </c>
      <c r="AX556" s="229">
        <f>IF(AND(AX$7&lt;=$B556+$D$4,AX$9&gt;=$D556),$E556*HLOOKUP(AX$7-$B556+1,INPUTS!$D$63:$X$64,$E$4,FALSE)/IF(AX$7=$B556,(13-MONTH($D556)),12),0)</f>
        <v>1.9779087361916663</v>
      </c>
      <c r="AY556" s="229">
        <f>IF(AND(AY$7&lt;=$B556+$D$4,AY$9&gt;=$D556),$E556*HLOOKUP(AY$7-$B556+1,INPUTS!$D$63:$X$64,$E$4,FALSE)/IF(AY$7=$B556,(13-MONTH($D556)),12),0)</f>
        <v>1.9779087361916663</v>
      </c>
      <c r="AZ556" s="229">
        <f>IF(AND(AZ$7&lt;=$B556+$D$4,AZ$9&gt;=$D556),$E556*HLOOKUP(AZ$7-$B556+1,INPUTS!$D$63:$X$64,$E$4,FALSE)/IF(AZ$7=$B556,(13-MONTH($D556)),12),0)</f>
        <v>1.9779087361916663</v>
      </c>
      <c r="BA556" s="229">
        <f>IF(AND(BA$7&lt;=$B556+$D$4,BA$9&gt;=$D556),$E556*HLOOKUP(BA$7-$B556+1,INPUTS!$D$63:$X$64,$E$4,FALSE)/IF(BA$7=$B556,(13-MONTH($D556)),12),0)</f>
        <v>1.9779087361916663</v>
      </c>
      <c r="BB556" s="229">
        <f>IF(AND(BB$7&lt;=$B556+$D$4,BB$9&gt;=$D556),$E556*HLOOKUP(BB$7-$B556+1,INPUTS!$D$63:$X$64,$E$4,FALSE)/IF(BB$7=$B556,(13-MONTH($D556)),12),0)</f>
        <v>1.9779087361916663</v>
      </c>
      <c r="BC556" s="229">
        <f>IF(AND(BC$7&lt;=$B556+$D$4,BC$9&gt;=$D556),$E556*HLOOKUP(BC$7-$B556+1,INPUTS!$D$63:$X$64,$E$4,FALSE)/IF(BC$7=$B556,(13-MONTH($D556)),12),0)</f>
        <v>1.8297951570249997</v>
      </c>
      <c r="BD556" s="229">
        <f>IF(AND(BD$7&lt;=$B556+$D$4,BD$9&gt;=$D556),$E556*HLOOKUP(BD$7-$B556+1,INPUTS!$D$63:$X$64,$E$4,FALSE)/IF(BD$7=$B556,(13-MONTH($D556)),12),0)</f>
        <v>1.8297951570249997</v>
      </c>
      <c r="BE556" s="229">
        <f>IF(AND(BE$7&lt;=$B556+$D$4,BE$9&gt;=$D556),$E556*HLOOKUP(BE$7-$B556+1,INPUTS!$D$63:$X$64,$E$4,FALSE)/IF(BE$7=$B556,(13-MONTH($D556)),12),0)</f>
        <v>1.8297951570249997</v>
      </c>
      <c r="BF556" s="229">
        <f>IF(AND(BF$7&lt;=$B556+$D$4,BF$9&gt;=$D556),$E556*HLOOKUP(BF$7-$B556+1,INPUTS!$D$63:$X$64,$E$4,FALSE)/IF(BF$7=$B556,(13-MONTH($D556)),12),0)</f>
        <v>1.8297951570249997</v>
      </c>
      <c r="BG556" s="229">
        <f>IF(AND(BG$7&lt;=$B556+$D$4,BG$9&gt;=$D556),$E556*HLOOKUP(BG$7-$B556+1,INPUTS!$D$63:$X$64,$E$4,FALSE)/IF(BG$7=$B556,(13-MONTH($D556)),12),0)</f>
        <v>1.8297951570249997</v>
      </c>
      <c r="BH556" s="229">
        <f>IF(AND(BH$7&lt;=$B556+$D$4,BH$9&gt;=$D556),$E556*HLOOKUP(BH$7-$B556+1,INPUTS!$D$63:$X$64,$E$4,FALSE)/IF(BH$7=$B556,(13-MONTH($D556)),12),0)</f>
        <v>1.8297951570249997</v>
      </c>
      <c r="BI556" s="229">
        <f>IF(AND(BI$7&lt;=$B556+$D$4,BI$9&gt;=$D556),$E556*HLOOKUP(BI$7-$B556+1,INPUTS!$D$63:$X$64,$E$4,FALSE)/IF(BI$7=$B556,(13-MONTH($D556)),12),0)</f>
        <v>1.8297951570249997</v>
      </c>
      <c r="BJ556" s="229">
        <f>IF(AND(BJ$7&lt;=$B556+$D$4,BJ$9&gt;=$D556),$E556*HLOOKUP(BJ$7-$B556+1,INPUTS!$D$63:$X$64,$E$4,FALSE)/IF(BJ$7=$B556,(13-MONTH($D556)),12),0)</f>
        <v>1.8297951570249997</v>
      </c>
      <c r="BK556" s="229">
        <f>IF(AND(BK$7&lt;=$B556+$D$4,BK$9&gt;=$D556),$E556*HLOOKUP(BK$7-$B556+1,INPUTS!$D$63:$X$64,$E$4,FALSE)/IF(BK$7=$B556,(13-MONTH($D556)),12),0)</f>
        <v>1.8297951570249997</v>
      </c>
      <c r="BL556" s="229">
        <f>IF(AND(BL$7&lt;=$B556+$D$4,BL$9&gt;=$D556),$E556*HLOOKUP(BL$7-$B556+1,INPUTS!$D$63:$X$64,$E$4,FALSE)/IF(BL$7=$B556,(13-MONTH($D556)),12),0)</f>
        <v>1.8297951570249997</v>
      </c>
      <c r="BM556" s="229">
        <f>IF(AND(BM$7&lt;=$B556+$D$4,BM$9&gt;=$D556),$E556*HLOOKUP(BM$7-$B556+1,INPUTS!$D$63:$X$64,$E$4,FALSE)/IF(BM$7=$B556,(13-MONTH($D556)),12),0)</f>
        <v>1.8297951570249997</v>
      </c>
      <c r="BN556" s="229">
        <f>IF(AND(BN$7&lt;=$B556+$D$4,BN$9&gt;=$D556),$E556*HLOOKUP(BN$7-$B556+1,INPUTS!$D$63:$X$64,$E$4,FALSE)/IF(BN$7=$B556,(13-MONTH($D556)),12),0)</f>
        <v>1.8297951570249997</v>
      </c>
      <c r="BO556" s="229">
        <f>IF(AND(BO$7&lt;=$B556+$D$4,BO$9&gt;=$D556),$E556*HLOOKUP(BO$7-$B556+1,INPUTS!$D$63:$X$64,$E$4,FALSE)/IF(BO$7=$B556,(13-MONTH($D556)),12),0)</f>
        <v>1.692345755558333</v>
      </c>
      <c r="BP556" s="229">
        <f>IF(AND(BP$7&lt;=$B556+$D$4,BP$9&gt;=$D556),$E556*HLOOKUP(BP$7-$B556+1,INPUTS!$D$63:$X$64,$E$4,FALSE)/IF(BP$7=$B556,(13-MONTH($D556)),12),0)</f>
        <v>1.692345755558333</v>
      </c>
      <c r="BQ556" s="229">
        <f>IF(AND(BQ$7&lt;=$B556+$D$4,BQ$9&gt;=$D556),$E556*HLOOKUP(BQ$7-$B556+1,INPUTS!$D$63:$X$64,$E$4,FALSE)/IF(BQ$7=$B556,(13-MONTH($D556)),12),0)</f>
        <v>1.692345755558333</v>
      </c>
      <c r="BR556" s="229">
        <f>IF(AND(BR$7&lt;=$B556+$D$4,BR$9&gt;=$D556),$E556*HLOOKUP(BR$7-$B556+1,INPUTS!$D$63:$X$64,$E$4,FALSE)/IF(BR$7=$B556,(13-MONTH($D556)),12),0)</f>
        <v>1.692345755558333</v>
      </c>
      <c r="BS556" s="229">
        <f>IF(AND(BS$7&lt;=$B556+$D$4,BS$9&gt;=$D556),$E556*HLOOKUP(BS$7-$B556+1,INPUTS!$D$63:$X$64,$E$4,FALSE)/IF(BS$7=$B556,(13-MONTH($D556)),12),0)</f>
        <v>1.692345755558333</v>
      </c>
      <c r="BT556" s="229">
        <f>IF(AND(BT$7&lt;=$B556+$D$4,BT$9&gt;=$D556),$E556*HLOOKUP(BT$7-$B556+1,INPUTS!$D$63:$X$64,$E$4,FALSE)/IF(BT$7=$B556,(13-MONTH($D556)),12),0)</f>
        <v>1.692345755558333</v>
      </c>
      <c r="BU556" s="229">
        <f>IF(AND(BU$7&lt;=$B556+$D$4,BU$9&gt;=$D556),$E556*HLOOKUP(BU$7-$B556+1,INPUTS!$D$63:$X$64,$E$4,FALSE)/IF(BU$7=$B556,(13-MONTH($D556)),12),0)</f>
        <v>1.692345755558333</v>
      </c>
      <c r="BV556" s="229">
        <f>IF(AND(BV$7&lt;=$B556+$D$4,BV$9&gt;=$D556),$E556*HLOOKUP(BV$7-$B556+1,INPUTS!$D$63:$X$64,$E$4,FALSE)/IF(BV$7=$B556,(13-MONTH($D556)),12),0)</f>
        <v>1.692345755558333</v>
      </c>
      <c r="BW556" s="229">
        <f>IF(AND(BW$7&lt;=$B556+$D$4,BW$9&gt;=$D556),$E556*HLOOKUP(BW$7-$B556+1,INPUTS!$D$63:$X$64,$E$4,FALSE)/IF(BW$7=$B556,(13-MONTH($D556)),12),0)</f>
        <v>1.692345755558333</v>
      </c>
      <c r="BX556" s="229">
        <f>IF(AND(BX$7&lt;=$B556+$D$4,BX$9&gt;=$D556),$E556*HLOOKUP(BX$7-$B556+1,INPUTS!$D$63:$X$64,$E$4,FALSE)/IF(BX$7=$B556,(13-MONTH($D556)),12),0)</f>
        <v>1.692345755558333</v>
      </c>
      <c r="BY556" s="229">
        <f>IF(AND(BY$7&lt;=$B556+$D$4,BY$9&gt;=$D556),$E556*HLOOKUP(BY$7-$B556+1,INPUTS!$D$63:$X$64,$E$4,FALSE)/IF(BY$7=$B556,(13-MONTH($D556)),12),0)</f>
        <v>1.692345755558333</v>
      </c>
      <c r="BZ556" s="229">
        <f>IF(AND(BZ$7&lt;=$B556+$D$4,BZ$9&gt;=$D556),$E556*HLOOKUP(BZ$7-$B556+1,INPUTS!$D$63:$X$64,$E$4,FALSE)/IF(BZ$7=$B556,(13-MONTH($D556)),12),0)</f>
        <v>1.692345755558333</v>
      </c>
    </row>
    <row r="557" spans="1:78" x14ac:dyDescent="0.2">
      <c r="A557" s="7" t="str">
        <f t="shared" si="442"/>
        <v>Roll-in 2</v>
      </c>
      <c r="B557" s="7">
        <f t="shared" si="443"/>
        <v>2020</v>
      </c>
      <c r="C557" s="7">
        <f t="shared" si="446"/>
        <v>14</v>
      </c>
      <c r="D557" s="165">
        <f t="shared" si="445"/>
        <v>43890</v>
      </c>
      <c r="E557" s="68">
        <f t="shared" si="444"/>
        <v>569.15312000000006</v>
      </c>
      <c r="G557" s="229">
        <f>IF(AND(G$7&lt;=$B557+$D$4,G$9&gt;=$D557),$E557*HLOOKUP(G$7-$B557+1,INPUTS!$D$63:$X$64,$E$4,FALSE)/IF(G$7=$B557,(13-MONTH($D557)),12),0)</f>
        <v>0</v>
      </c>
      <c r="H557" s="229">
        <f>IF(AND(H$7&lt;=$B557+$D$4,H$9&gt;=$D557),$E557*HLOOKUP(H$7-$B557+1,INPUTS!$D$63:$X$64,$E$4,FALSE)/IF(H$7=$B557,(13-MONTH($D557)),12),0)</f>
        <v>0</v>
      </c>
      <c r="I557" s="229">
        <f>IF(AND(I$7&lt;=$B557+$D$4,I$9&gt;=$D557),$E557*HLOOKUP(I$7-$B557+1,INPUTS!$D$63:$X$64,$E$4,FALSE)/IF(I$7=$B557,(13-MONTH($D557)),12),0)</f>
        <v>0</v>
      </c>
      <c r="J557" s="229">
        <f>IF(AND(J$7&lt;=$B557+$D$4,J$9&gt;=$D557),$E557*HLOOKUP(J$7-$B557+1,INPUTS!$D$63:$X$64,$E$4,FALSE)/IF(J$7=$B557,(13-MONTH($D557)),12),0)</f>
        <v>0</v>
      </c>
      <c r="K557" s="229">
        <f>IF(AND(K$7&lt;=$B557+$D$4,K$9&gt;=$D557),$E557*HLOOKUP(K$7-$B557+1,INPUTS!$D$63:$X$64,$E$4,FALSE)/IF(K$7=$B557,(13-MONTH($D557)),12),0)</f>
        <v>0</v>
      </c>
      <c r="L557" s="229">
        <f>IF(AND(L$7&lt;=$B557+$D$4,L$9&gt;=$D557),$E557*HLOOKUP(L$7-$B557+1,INPUTS!$D$63:$X$64,$E$4,FALSE)/IF(L$7=$B557,(13-MONTH($D557)),12),0)</f>
        <v>0</v>
      </c>
      <c r="M557" s="229">
        <f>IF(AND(M$7&lt;=$B557+$D$4,M$9&gt;=$D557),$E557*HLOOKUP(M$7-$B557+1,INPUTS!$D$63:$X$64,$E$4,FALSE)/IF(M$7=$B557,(13-MONTH($D557)),12),0)</f>
        <v>0</v>
      </c>
      <c r="N557" s="229">
        <f>IF(AND(N$7&lt;=$B557+$D$4,N$9&gt;=$D557),$E557*HLOOKUP(N$7-$B557+1,INPUTS!$D$63:$X$64,$E$4,FALSE)/IF(N$7=$B557,(13-MONTH($D557)),12),0)</f>
        <v>0</v>
      </c>
      <c r="O557" s="229">
        <f>IF(AND(O$7&lt;=$B557+$D$4,O$9&gt;=$D557),$E557*HLOOKUP(O$7-$B557+1,INPUTS!$D$63:$X$64,$E$4,FALSE)/IF(O$7=$B557,(13-MONTH($D557)),12),0)</f>
        <v>0</v>
      </c>
      <c r="P557" s="229">
        <f>IF(AND(P$7&lt;=$B557+$D$4,P$9&gt;=$D557),$E557*HLOOKUP(P$7-$B557+1,INPUTS!$D$63:$X$64,$E$4,FALSE)/IF(P$7=$B557,(13-MONTH($D557)),12),0)</f>
        <v>0</v>
      </c>
      <c r="Q557" s="229">
        <f>IF(AND(Q$7&lt;=$B557+$D$4,Q$9&gt;=$D557),$E557*HLOOKUP(Q$7-$B557+1,INPUTS!$D$63:$X$64,$E$4,FALSE)/IF(Q$7=$B557,(13-MONTH($D557)),12),0)</f>
        <v>0</v>
      </c>
      <c r="R557" s="229">
        <f>IF(AND(R$7&lt;=$B557+$D$4,R$9&gt;=$D557),$E557*HLOOKUP(R$7-$B557+1,INPUTS!$D$63:$X$64,$E$4,FALSE)/IF(R$7=$B557,(13-MONTH($D557)),12),0)</f>
        <v>0</v>
      </c>
      <c r="S557" s="229">
        <f>IF(AND(S$7&lt;=$B557+$D$4,S$9&gt;=$D557),$E557*HLOOKUP(S$7-$B557+1,INPUTS!$D$63:$X$64,$E$4,FALSE)/IF(S$7=$B557,(13-MONTH($D557)),12),0)</f>
        <v>0</v>
      </c>
      <c r="T557" s="229">
        <f>IF(AND(T$7&lt;=$B557+$D$4,T$9&gt;=$D557),$E557*HLOOKUP(T$7-$B557+1,INPUTS!$D$63:$X$64,$E$4,FALSE)/IF(T$7=$B557,(13-MONTH($D557)),12),0)</f>
        <v>1.9402947272727273</v>
      </c>
      <c r="U557" s="229">
        <f>IF(AND(U$7&lt;=$B557+$D$4,U$9&gt;=$D557),$E557*HLOOKUP(U$7-$B557+1,INPUTS!$D$63:$X$64,$E$4,FALSE)/IF(U$7=$B557,(13-MONTH($D557)),12),0)</f>
        <v>1.9402947272727273</v>
      </c>
      <c r="V557" s="229">
        <f>IF(AND(V$7&lt;=$B557+$D$4,V$9&gt;=$D557),$E557*HLOOKUP(V$7-$B557+1,INPUTS!$D$63:$X$64,$E$4,FALSE)/IF(V$7=$B557,(13-MONTH($D557)),12),0)</f>
        <v>1.9402947272727273</v>
      </c>
      <c r="W557" s="229">
        <f>IF(AND(W$7&lt;=$B557+$D$4,W$9&gt;=$D557),$E557*HLOOKUP(W$7-$B557+1,INPUTS!$D$63:$X$64,$E$4,FALSE)/IF(W$7=$B557,(13-MONTH($D557)),12),0)</f>
        <v>1.9402947272727273</v>
      </c>
      <c r="X557" s="229">
        <f>IF(AND(X$7&lt;=$B557+$D$4,X$9&gt;=$D557),$E557*HLOOKUP(X$7-$B557+1,INPUTS!$D$63:$X$64,$E$4,FALSE)/IF(X$7=$B557,(13-MONTH($D557)),12),0)</f>
        <v>1.9402947272727273</v>
      </c>
      <c r="Y557" s="229">
        <f>IF(AND(Y$7&lt;=$B557+$D$4,Y$9&gt;=$D557),$E557*HLOOKUP(Y$7-$B557+1,INPUTS!$D$63:$X$64,$E$4,FALSE)/IF(Y$7=$B557,(13-MONTH($D557)),12),0)</f>
        <v>1.9402947272727273</v>
      </c>
      <c r="Z557" s="229">
        <f>IF(AND(Z$7&lt;=$B557+$D$4,Z$9&gt;=$D557),$E557*HLOOKUP(Z$7-$B557+1,INPUTS!$D$63:$X$64,$E$4,FALSE)/IF(Z$7=$B557,(13-MONTH($D557)),12),0)</f>
        <v>1.9402947272727273</v>
      </c>
      <c r="AA557" s="229">
        <f>IF(AND(AA$7&lt;=$B557+$D$4,AA$9&gt;=$D557),$E557*HLOOKUP(AA$7-$B557+1,INPUTS!$D$63:$X$64,$E$4,FALSE)/IF(AA$7=$B557,(13-MONTH($D557)),12),0)</f>
        <v>1.9402947272727273</v>
      </c>
      <c r="AB557" s="229">
        <f>IF(AND(AB$7&lt;=$B557+$D$4,AB$9&gt;=$D557),$E557*HLOOKUP(AB$7-$B557+1,INPUTS!$D$63:$X$64,$E$4,FALSE)/IF(AB$7=$B557,(13-MONTH($D557)),12),0)</f>
        <v>1.9402947272727273</v>
      </c>
      <c r="AC557" s="229">
        <f>IF(AND(AC$7&lt;=$B557+$D$4,AC$9&gt;=$D557),$E557*HLOOKUP(AC$7-$B557+1,INPUTS!$D$63:$X$64,$E$4,FALSE)/IF(AC$7=$B557,(13-MONTH($D557)),12),0)</f>
        <v>1.9402947272727273</v>
      </c>
      <c r="AD557" s="229">
        <f>IF(AND(AD$7&lt;=$B557+$D$4,AD$9&gt;=$D557),$E557*HLOOKUP(AD$7-$B557+1,INPUTS!$D$63:$X$64,$E$4,FALSE)/IF(AD$7=$B557,(13-MONTH($D557)),12),0)</f>
        <v>1.9402947272727273</v>
      </c>
      <c r="AE557" s="229">
        <f>IF(AND(AE$7&lt;=$B557+$D$4,AE$9&gt;=$D557),$E557*HLOOKUP(AE$7-$B557+1,INPUTS!$D$63:$X$64,$E$4,FALSE)/IF(AE$7=$B557,(13-MONTH($D557)),12),0)</f>
        <v>3.4239303110666675</v>
      </c>
      <c r="AF557" s="229">
        <f>IF(AND(AF$7&lt;=$B557+$D$4,AF$9&gt;=$D557),$E557*HLOOKUP(AF$7-$B557+1,INPUTS!$D$63:$X$64,$E$4,FALSE)/IF(AF$7=$B557,(13-MONTH($D557)),12),0)</f>
        <v>3.4239303110666675</v>
      </c>
      <c r="AG557" s="229">
        <f>IF(AND(AG$7&lt;=$B557+$D$4,AG$9&gt;=$D557),$E557*HLOOKUP(AG$7-$B557+1,INPUTS!$D$63:$X$64,$E$4,FALSE)/IF(AG$7=$B557,(13-MONTH($D557)),12),0)</f>
        <v>3.4239303110666675</v>
      </c>
      <c r="AH557" s="229">
        <f>IF(AND(AH$7&lt;=$B557+$D$4,AH$9&gt;=$D557),$E557*HLOOKUP(AH$7-$B557+1,INPUTS!$D$63:$X$64,$E$4,FALSE)/IF(AH$7=$B557,(13-MONTH($D557)),12),0)</f>
        <v>3.4239303110666675</v>
      </c>
      <c r="AI557" s="229">
        <f>IF(AND(AI$7&lt;=$B557+$D$4,AI$9&gt;=$D557),$E557*HLOOKUP(AI$7-$B557+1,INPUTS!$D$63:$X$64,$E$4,FALSE)/IF(AI$7=$B557,(13-MONTH($D557)),12),0)</f>
        <v>3.4239303110666675</v>
      </c>
      <c r="AJ557" s="229">
        <f>IF(AND(AJ$7&lt;=$B557+$D$4,AJ$9&gt;=$D557),$E557*HLOOKUP(AJ$7-$B557+1,INPUTS!$D$63:$X$64,$E$4,FALSE)/IF(AJ$7=$B557,(13-MONTH($D557)),12),0)</f>
        <v>3.4239303110666675</v>
      </c>
      <c r="AK557" s="229">
        <f>IF(AND(AK$7&lt;=$B557+$D$4,AK$9&gt;=$D557),$E557*HLOOKUP(AK$7-$B557+1,INPUTS!$D$63:$X$64,$E$4,FALSE)/IF(AK$7=$B557,(13-MONTH($D557)),12),0)</f>
        <v>3.4239303110666675</v>
      </c>
      <c r="AL557" s="229">
        <f>IF(AND(AL$7&lt;=$B557+$D$4,AL$9&gt;=$D557),$E557*HLOOKUP(AL$7-$B557+1,INPUTS!$D$63:$X$64,$E$4,FALSE)/IF(AL$7=$B557,(13-MONTH($D557)),12),0)</f>
        <v>3.4239303110666675</v>
      </c>
      <c r="AM557" s="229">
        <f>IF(AND(AM$7&lt;=$B557+$D$4,AM$9&gt;=$D557),$E557*HLOOKUP(AM$7-$B557+1,INPUTS!$D$63:$X$64,$E$4,FALSE)/IF(AM$7=$B557,(13-MONTH($D557)),12),0)</f>
        <v>3.4239303110666675</v>
      </c>
      <c r="AN557" s="229">
        <f>IF(AND(AN$7&lt;=$B557+$D$4,AN$9&gt;=$D557),$E557*HLOOKUP(AN$7-$B557+1,INPUTS!$D$63:$X$64,$E$4,FALSE)/IF(AN$7=$B557,(13-MONTH($D557)),12),0)</f>
        <v>3.4239303110666675</v>
      </c>
      <c r="AO557" s="229">
        <f>IF(AND(AO$7&lt;=$B557+$D$4,AO$9&gt;=$D557),$E557*HLOOKUP(AO$7-$B557+1,INPUTS!$D$63:$X$64,$E$4,FALSE)/IF(AO$7=$B557,(13-MONTH($D557)),12),0)</f>
        <v>3.4239303110666675</v>
      </c>
      <c r="AP557" s="229">
        <f>IF(AND(AP$7&lt;=$B557+$D$4,AP$9&gt;=$D557),$E557*HLOOKUP(AP$7-$B557+1,INPUTS!$D$63:$X$64,$E$4,FALSE)/IF(AP$7=$B557,(13-MONTH($D557)),12),0)</f>
        <v>3.4239303110666675</v>
      </c>
      <c r="AQ557" s="229">
        <f>IF(AND(AQ$7&lt;=$B557+$D$4,AQ$9&gt;=$D557),$E557*HLOOKUP(AQ$7-$B557+1,INPUTS!$D$63:$X$64,$E$4,FALSE)/IF(AQ$7=$B557,(13-MONTH($D557)),12),0)</f>
        <v>3.1668628185333336</v>
      </c>
      <c r="AR557" s="229">
        <f>IF(AND(AR$7&lt;=$B557+$D$4,AR$9&gt;=$D557),$E557*HLOOKUP(AR$7-$B557+1,INPUTS!$D$63:$X$64,$E$4,FALSE)/IF(AR$7=$B557,(13-MONTH($D557)),12),0)</f>
        <v>3.1668628185333336</v>
      </c>
      <c r="AS557" s="229">
        <f>IF(AND(AS$7&lt;=$B557+$D$4,AS$9&gt;=$D557),$E557*HLOOKUP(AS$7-$B557+1,INPUTS!$D$63:$X$64,$E$4,FALSE)/IF(AS$7=$B557,(13-MONTH($D557)),12),0)</f>
        <v>3.1668628185333336</v>
      </c>
      <c r="AT557" s="229">
        <f>IF(AND(AT$7&lt;=$B557+$D$4,AT$9&gt;=$D557),$E557*HLOOKUP(AT$7-$B557+1,INPUTS!$D$63:$X$64,$E$4,FALSE)/IF(AT$7=$B557,(13-MONTH($D557)),12),0)</f>
        <v>3.1668628185333336</v>
      </c>
      <c r="AU557" s="229">
        <f>IF(AND(AU$7&lt;=$B557+$D$4,AU$9&gt;=$D557),$E557*HLOOKUP(AU$7-$B557+1,INPUTS!$D$63:$X$64,$E$4,FALSE)/IF(AU$7=$B557,(13-MONTH($D557)),12),0)</f>
        <v>3.1668628185333336</v>
      </c>
      <c r="AV557" s="229">
        <f>IF(AND(AV$7&lt;=$B557+$D$4,AV$9&gt;=$D557),$E557*HLOOKUP(AV$7-$B557+1,INPUTS!$D$63:$X$64,$E$4,FALSE)/IF(AV$7=$B557,(13-MONTH($D557)),12),0)</f>
        <v>3.1668628185333336</v>
      </c>
      <c r="AW557" s="229">
        <f>IF(AND(AW$7&lt;=$B557+$D$4,AW$9&gt;=$D557),$E557*HLOOKUP(AW$7-$B557+1,INPUTS!$D$63:$X$64,$E$4,FALSE)/IF(AW$7=$B557,(13-MONTH($D557)),12),0)</f>
        <v>3.1668628185333336</v>
      </c>
      <c r="AX557" s="229">
        <f>IF(AND(AX$7&lt;=$B557+$D$4,AX$9&gt;=$D557),$E557*HLOOKUP(AX$7-$B557+1,INPUTS!$D$63:$X$64,$E$4,FALSE)/IF(AX$7=$B557,(13-MONTH($D557)),12),0)</f>
        <v>3.1668628185333336</v>
      </c>
      <c r="AY557" s="229">
        <f>IF(AND(AY$7&lt;=$B557+$D$4,AY$9&gt;=$D557),$E557*HLOOKUP(AY$7-$B557+1,INPUTS!$D$63:$X$64,$E$4,FALSE)/IF(AY$7=$B557,(13-MONTH($D557)),12),0)</f>
        <v>3.1668628185333336</v>
      </c>
      <c r="AZ557" s="229">
        <f>IF(AND(AZ$7&lt;=$B557+$D$4,AZ$9&gt;=$D557),$E557*HLOOKUP(AZ$7-$B557+1,INPUTS!$D$63:$X$64,$E$4,FALSE)/IF(AZ$7=$B557,(13-MONTH($D557)),12),0)</f>
        <v>3.1668628185333336</v>
      </c>
      <c r="BA557" s="229">
        <f>IF(AND(BA$7&lt;=$B557+$D$4,BA$9&gt;=$D557),$E557*HLOOKUP(BA$7-$B557+1,INPUTS!$D$63:$X$64,$E$4,FALSE)/IF(BA$7=$B557,(13-MONTH($D557)),12),0)</f>
        <v>3.1668628185333336</v>
      </c>
      <c r="BB557" s="229">
        <f>IF(AND(BB$7&lt;=$B557+$D$4,BB$9&gt;=$D557),$E557*HLOOKUP(BB$7-$B557+1,INPUTS!$D$63:$X$64,$E$4,FALSE)/IF(BB$7=$B557,(13-MONTH($D557)),12),0)</f>
        <v>3.1668628185333336</v>
      </c>
      <c r="BC557" s="229">
        <f>IF(AND(BC$7&lt;=$B557+$D$4,BC$9&gt;=$D557),$E557*HLOOKUP(BC$7-$B557+1,INPUTS!$D$63:$X$64,$E$4,FALSE)/IF(BC$7=$B557,(13-MONTH($D557)),12),0)</f>
        <v>2.9297156852000001</v>
      </c>
      <c r="BD557" s="229">
        <f>IF(AND(BD$7&lt;=$B557+$D$4,BD$9&gt;=$D557),$E557*HLOOKUP(BD$7-$B557+1,INPUTS!$D$63:$X$64,$E$4,FALSE)/IF(BD$7=$B557,(13-MONTH($D557)),12),0)</f>
        <v>2.9297156852000001</v>
      </c>
      <c r="BE557" s="229">
        <f>IF(AND(BE$7&lt;=$B557+$D$4,BE$9&gt;=$D557),$E557*HLOOKUP(BE$7-$B557+1,INPUTS!$D$63:$X$64,$E$4,FALSE)/IF(BE$7=$B557,(13-MONTH($D557)),12),0)</f>
        <v>2.9297156852000001</v>
      </c>
      <c r="BF557" s="229">
        <f>IF(AND(BF$7&lt;=$B557+$D$4,BF$9&gt;=$D557),$E557*HLOOKUP(BF$7-$B557+1,INPUTS!$D$63:$X$64,$E$4,FALSE)/IF(BF$7=$B557,(13-MONTH($D557)),12),0)</f>
        <v>2.9297156852000001</v>
      </c>
      <c r="BG557" s="229">
        <f>IF(AND(BG$7&lt;=$B557+$D$4,BG$9&gt;=$D557),$E557*HLOOKUP(BG$7-$B557+1,INPUTS!$D$63:$X$64,$E$4,FALSE)/IF(BG$7=$B557,(13-MONTH($D557)),12),0)</f>
        <v>2.9297156852000001</v>
      </c>
      <c r="BH557" s="229">
        <f>IF(AND(BH$7&lt;=$B557+$D$4,BH$9&gt;=$D557),$E557*HLOOKUP(BH$7-$B557+1,INPUTS!$D$63:$X$64,$E$4,FALSE)/IF(BH$7=$B557,(13-MONTH($D557)),12),0)</f>
        <v>2.9297156852000001</v>
      </c>
      <c r="BI557" s="229">
        <f>IF(AND(BI$7&lt;=$B557+$D$4,BI$9&gt;=$D557),$E557*HLOOKUP(BI$7-$B557+1,INPUTS!$D$63:$X$64,$E$4,FALSE)/IF(BI$7=$B557,(13-MONTH($D557)),12),0)</f>
        <v>2.9297156852000001</v>
      </c>
      <c r="BJ557" s="229">
        <f>IF(AND(BJ$7&lt;=$B557+$D$4,BJ$9&gt;=$D557),$E557*HLOOKUP(BJ$7-$B557+1,INPUTS!$D$63:$X$64,$E$4,FALSE)/IF(BJ$7=$B557,(13-MONTH($D557)),12),0)</f>
        <v>2.9297156852000001</v>
      </c>
      <c r="BK557" s="229">
        <f>IF(AND(BK$7&lt;=$B557+$D$4,BK$9&gt;=$D557),$E557*HLOOKUP(BK$7-$B557+1,INPUTS!$D$63:$X$64,$E$4,FALSE)/IF(BK$7=$B557,(13-MONTH($D557)),12),0)</f>
        <v>2.9297156852000001</v>
      </c>
      <c r="BL557" s="229">
        <f>IF(AND(BL$7&lt;=$B557+$D$4,BL$9&gt;=$D557),$E557*HLOOKUP(BL$7-$B557+1,INPUTS!$D$63:$X$64,$E$4,FALSE)/IF(BL$7=$B557,(13-MONTH($D557)),12),0)</f>
        <v>2.9297156852000001</v>
      </c>
      <c r="BM557" s="229">
        <f>IF(AND(BM$7&lt;=$B557+$D$4,BM$9&gt;=$D557),$E557*HLOOKUP(BM$7-$B557+1,INPUTS!$D$63:$X$64,$E$4,FALSE)/IF(BM$7=$B557,(13-MONTH($D557)),12),0)</f>
        <v>2.9297156852000001</v>
      </c>
      <c r="BN557" s="229">
        <f>IF(AND(BN$7&lt;=$B557+$D$4,BN$9&gt;=$D557),$E557*HLOOKUP(BN$7-$B557+1,INPUTS!$D$63:$X$64,$E$4,FALSE)/IF(BN$7=$B557,(13-MONTH($D557)),12),0)</f>
        <v>2.9297156852000001</v>
      </c>
      <c r="BO557" s="229">
        <f>IF(AND(BO$7&lt;=$B557+$D$4,BO$9&gt;=$D557),$E557*HLOOKUP(BO$7-$B557+1,INPUTS!$D$63:$X$64,$E$4,FALSE)/IF(BO$7=$B557,(13-MONTH($D557)),12),0)</f>
        <v>2.7096431454666665</v>
      </c>
      <c r="BP557" s="229">
        <f>IF(AND(BP$7&lt;=$B557+$D$4,BP$9&gt;=$D557),$E557*HLOOKUP(BP$7-$B557+1,INPUTS!$D$63:$X$64,$E$4,FALSE)/IF(BP$7=$B557,(13-MONTH($D557)),12),0)</f>
        <v>2.7096431454666665</v>
      </c>
      <c r="BQ557" s="229">
        <f>IF(AND(BQ$7&lt;=$B557+$D$4,BQ$9&gt;=$D557),$E557*HLOOKUP(BQ$7-$B557+1,INPUTS!$D$63:$X$64,$E$4,FALSE)/IF(BQ$7=$B557,(13-MONTH($D557)),12),0)</f>
        <v>2.7096431454666665</v>
      </c>
      <c r="BR557" s="229">
        <f>IF(AND(BR$7&lt;=$B557+$D$4,BR$9&gt;=$D557),$E557*HLOOKUP(BR$7-$B557+1,INPUTS!$D$63:$X$64,$E$4,FALSE)/IF(BR$7=$B557,(13-MONTH($D557)),12),0)</f>
        <v>2.7096431454666665</v>
      </c>
      <c r="BS557" s="229">
        <f>IF(AND(BS$7&lt;=$B557+$D$4,BS$9&gt;=$D557),$E557*HLOOKUP(BS$7-$B557+1,INPUTS!$D$63:$X$64,$E$4,FALSE)/IF(BS$7=$B557,(13-MONTH($D557)),12),0)</f>
        <v>2.7096431454666665</v>
      </c>
      <c r="BT557" s="229">
        <f>IF(AND(BT$7&lt;=$B557+$D$4,BT$9&gt;=$D557),$E557*HLOOKUP(BT$7-$B557+1,INPUTS!$D$63:$X$64,$E$4,FALSE)/IF(BT$7=$B557,(13-MONTH($D557)),12),0)</f>
        <v>2.7096431454666665</v>
      </c>
      <c r="BU557" s="229">
        <f>IF(AND(BU$7&lt;=$B557+$D$4,BU$9&gt;=$D557),$E557*HLOOKUP(BU$7-$B557+1,INPUTS!$D$63:$X$64,$E$4,FALSE)/IF(BU$7=$B557,(13-MONTH($D557)),12),0)</f>
        <v>2.7096431454666665</v>
      </c>
      <c r="BV557" s="229">
        <f>IF(AND(BV$7&lt;=$B557+$D$4,BV$9&gt;=$D557),$E557*HLOOKUP(BV$7-$B557+1,INPUTS!$D$63:$X$64,$E$4,FALSE)/IF(BV$7=$B557,(13-MONTH($D557)),12),0)</f>
        <v>2.7096431454666665</v>
      </c>
      <c r="BW557" s="229">
        <f>IF(AND(BW$7&lt;=$B557+$D$4,BW$9&gt;=$D557),$E557*HLOOKUP(BW$7-$B557+1,INPUTS!$D$63:$X$64,$E$4,FALSE)/IF(BW$7=$B557,(13-MONTH($D557)),12),0)</f>
        <v>2.7096431454666665</v>
      </c>
      <c r="BX557" s="229">
        <f>IF(AND(BX$7&lt;=$B557+$D$4,BX$9&gt;=$D557),$E557*HLOOKUP(BX$7-$B557+1,INPUTS!$D$63:$X$64,$E$4,FALSE)/IF(BX$7=$B557,(13-MONTH($D557)),12),0)</f>
        <v>2.7096431454666665</v>
      </c>
      <c r="BY557" s="229">
        <f>IF(AND(BY$7&lt;=$B557+$D$4,BY$9&gt;=$D557),$E557*HLOOKUP(BY$7-$B557+1,INPUTS!$D$63:$X$64,$E$4,FALSE)/IF(BY$7=$B557,(13-MONTH($D557)),12),0)</f>
        <v>2.7096431454666665</v>
      </c>
      <c r="BZ557" s="229">
        <f>IF(AND(BZ$7&lt;=$B557+$D$4,BZ$9&gt;=$D557),$E557*HLOOKUP(BZ$7-$B557+1,INPUTS!$D$63:$X$64,$E$4,FALSE)/IF(BZ$7=$B557,(13-MONTH($D557)),12),0)</f>
        <v>2.7096431454666665</v>
      </c>
    </row>
    <row r="558" spans="1:78" x14ac:dyDescent="0.2">
      <c r="A558" s="7" t="str">
        <f t="shared" si="442"/>
        <v>Roll-in 3</v>
      </c>
      <c r="B558" s="7">
        <f t="shared" si="443"/>
        <v>2020</v>
      </c>
      <c r="C558" s="7">
        <f t="shared" si="446"/>
        <v>15</v>
      </c>
      <c r="D558" s="165">
        <f t="shared" si="445"/>
        <v>43921</v>
      </c>
      <c r="E558" s="68">
        <f t="shared" si="444"/>
        <v>-302.92527000000013</v>
      </c>
      <c r="G558" s="229">
        <f>IF(AND(G$7&lt;=$B558+$D$4,G$9&gt;=$D558),$E558*HLOOKUP(G$7-$B558+1,INPUTS!$D$63:$X$64,$E$4,FALSE)/IF(G$7=$B558,(13-MONTH($D558)),12),0)</f>
        <v>0</v>
      </c>
      <c r="H558" s="229">
        <f>IF(AND(H$7&lt;=$B558+$D$4,H$9&gt;=$D558),$E558*HLOOKUP(H$7-$B558+1,INPUTS!$D$63:$X$64,$E$4,FALSE)/IF(H$7=$B558,(13-MONTH($D558)),12),0)</f>
        <v>0</v>
      </c>
      <c r="I558" s="229">
        <f>IF(AND(I$7&lt;=$B558+$D$4,I$9&gt;=$D558),$E558*HLOOKUP(I$7-$B558+1,INPUTS!$D$63:$X$64,$E$4,FALSE)/IF(I$7=$B558,(13-MONTH($D558)),12),0)</f>
        <v>0</v>
      </c>
      <c r="J558" s="229">
        <f>IF(AND(J$7&lt;=$B558+$D$4,J$9&gt;=$D558),$E558*HLOOKUP(J$7-$B558+1,INPUTS!$D$63:$X$64,$E$4,FALSE)/IF(J$7=$B558,(13-MONTH($D558)),12),0)</f>
        <v>0</v>
      </c>
      <c r="K558" s="229">
        <f>IF(AND(K$7&lt;=$B558+$D$4,K$9&gt;=$D558),$E558*HLOOKUP(K$7-$B558+1,INPUTS!$D$63:$X$64,$E$4,FALSE)/IF(K$7=$B558,(13-MONTH($D558)),12),0)</f>
        <v>0</v>
      </c>
      <c r="L558" s="229">
        <f>IF(AND(L$7&lt;=$B558+$D$4,L$9&gt;=$D558),$E558*HLOOKUP(L$7-$B558+1,INPUTS!$D$63:$X$64,$E$4,FALSE)/IF(L$7=$B558,(13-MONTH($D558)),12),0)</f>
        <v>0</v>
      </c>
      <c r="M558" s="229">
        <f>IF(AND(M$7&lt;=$B558+$D$4,M$9&gt;=$D558),$E558*HLOOKUP(M$7-$B558+1,INPUTS!$D$63:$X$64,$E$4,FALSE)/IF(M$7=$B558,(13-MONTH($D558)),12),0)</f>
        <v>0</v>
      </c>
      <c r="N558" s="229">
        <f>IF(AND(N$7&lt;=$B558+$D$4,N$9&gt;=$D558),$E558*HLOOKUP(N$7-$B558+1,INPUTS!$D$63:$X$64,$E$4,FALSE)/IF(N$7=$B558,(13-MONTH($D558)),12),0)</f>
        <v>0</v>
      </c>
      <c r="O558" s="229">
        <f>IF(AND(O$7&lt;=$B558+$D$4,O$9&gt;=$D558),$E558*HLOOKUP(O$7-$B558+1,INPUTS!$D$63:$X$64,$E$4,FALSE)/IF(O$7=$B558,(13-MONTH($D558)),12),0)</f>
        <v>0</v>
      </c>
      <c r="P558" s="229">
        <f>IF(AND(P$7&lt;=$B558+$D$4,P$9&gt;=$D558),$E558*HLOOKUP(P$7-$B558+1,INPUTS!$D$63:$X$64,$E$4,FALSE)/IF(P$7=$B558,(13-MONTH($D558)),12),0)</f>
        <v>0</v>
      </c>
      <c r="Q558" s="229">
        <f>IF(AND(Q$7&lt;=$B558+$D$4,Q$9&gt;=$D558),$E558*HLOOKUP(Q$7-$B558+1,INPUTS!$D$63:$X$64,$E$4,FALSE)/IF(Q$7=$B558,(13-MONTH($D558)),12),0)</f>
        <v>0</v>
      </c>
      <c r="R558" s="229">
        <f>IF(AND(R$7&lt;=$B558+$D$4,R$9&gt;=$D558),$E558*HLOOKUP(R$7-$B558+1,INPUTS!$D$63:$X$64,$E$4,FALSE)/IF(R$7=$B558,(13-MONTH($D558)),12),0)</f>
        <v>0</v>
      </c>
      <c r="S558" s="229">
        <f>IF(AND(S$7&lt;=$B558+$D$4,S$9&gt;=$D558),$E558*HLOOKUP(S$7-$B558+1,INPUTS!$D$63:$X$64,$E$4,FALSE)/IF(S$7=$B558,(13-MONTH($D558)),12),0)</f>
        <v>0</v>
      </c>
      <c r="T558" s="229">
        <f>IF(AND(T$7&lt;=$B558+$D$4,T$9&gt;=$D558),$E558*HLOOKUP(T$7-$B558+1,INPUTS!$D$63:$X$64,$E$4,FALSE)/IF(T$7=$B558,(13-MONTH($D558)),12),0)</f>
        <v>0</v>
      </c>
      <c r="U558" s="229">
        <f>IF(AND(U$7&lt;=$B558+$D$4,U$9&gt;=$D558),$E558*HLOOKUP(U$7-$B558+1,INPUTS!$D$63:$X$64,$E$4,FALSE)/IF(U$7=$B558,(13-MONTH($D558)),12),0)</f>
        <v>-1.1359697625000005</v>
      </c>
      <c r="V558" s="229">
        <f>IF(AND(V$7&lt;=$B558+$D$4,V$9&gt;=$D558),$E558*HLOOKUP(V$7-$B558+1,INPUTS!$D$63:$X$64,$E$4,FALSE)/IF(V$7=$B558,(13-MONTH($D558)),12),0)</f>
        <v>-1.1359697625000005</v>
      </c>
      <c r="W558" s="229">
        <f>IF(AND(W$7&lt;=$B558+$D$4,W$9&gt;=$D558),$E558*HLOOKUP(W$7-$B558+1,INPUTS!$D$63:$X$64,$E$4,FALSE)/IF(W$7=$B558,(13-MONTH($D558)),12),0)</f>
        <v>-1.1359697625000005</v>
      </c>
      <c r="X558" s="229">
        <f>IF(AND(X$7&lt;=$B558+$D$4,X$9&gt;=$D558),$E558*HLOOKUP(X$7-$B558+1,INPUTS!$D$63:$X$64,$E$4,FALSE)/IF(X$7=$B558,(13-MONTH($D558)),12),0)</f>
        <v>-1.1359697625000005</v>
      </c>
      <c r="Y558" s="229">
        <f>IF(AND(Y$7&lt;=$B558+$D$4,Y$9&gt;=$D558),$E558*HLOOKUP(Y$7-$B558+1,INPUTS!$D$63:$X$64,$E$4,FALSE)/IF(Y$7=$B558,(13-MONTH($D558)),12),0)</f>
        <v>-1.1359697625000005</v>
      </c>
      <c r="Z558" s="229">
        <f>IF(AND(Z$7&lt;=$B558+$D$4,Z$9&gt;=$D558),$E558*HLOOKUP(Z$7-$B558+1,INPUTS!$D$63:$X$64,$E$4,FALSE)/IF(Z$7=$B558,(13-MONTH($D558)),12),0)</f>
        <v>-1.1359697625000005</v>
      </c>
      <c r="AA558" s="229">
        <f>IF(AND(AA$7&lt;=$B558+$D$4,AA$9&gt;=$D558),$E558*HLOOKUP(AA$7-$B558+1,INPUTS!$D$63:$X$64,$E$4,FALSE)/IF(AA$7=$B558,(13-MONTH($D558)),12),0)</f>
        <v>-1.1359697625000005</v>
      </c>
      <c r="AB558" s="229">
        <f>IF(AND(AB$7&lt;=$B558+$D$4,AB$9&gt;=$D558),$E558*HLOOKUP(AB$7-$B558+1,INPUTS!$D$63:$X$64,$E$4,FALSE)/IF(AB$7=$B558,(13-MONTH($D558)),12),0)</f>
        <v>-1.1359697625000005</v>
      </c>
      <c r="AC558" s="229">
        <f>IF(AND(AC$7&lt;=$B558+$D$4,AC$9&gt;=$D558),$E558*HLOOKUP(AC$7-$B558+1,INPUTS!$D$63:$X$64,$E$4,FALSE)/IF(AC$7=$B558,(13-MONTH($D558)),12),0)</f>
        <v>-1.1359697625000005</v>
      </c>
      <c r="AD558" s="229">
        <f>IF(AND(AD$7&lt;=$B558+$D$4,AD$9&gt;=$D558),$E558*HLOOKUP(AD$7-$B558+1,INPUTS!$D$63:$X$64,$E$4,FALSE)/IF(AD$7=$B558,(13-MONTH($D558)),12),0)</f>
        <v>-1.1359697625000005</v>
      </c>
      <c r="AE558" s="229">
        <f>IF(AND(AE$7&lt;=$B558+$D$4,AE$9&gt;=$D558),$E558*HLOOKUP(AE$7-$B558+1,INPUTS!$D$63:$X$64,$E$4,FALSE)/IF(AE$7=$B558,(13-MONTH($D558)),12),0)</f>
        <v>-1.8223479367750011</v>
      </c>
      <c r="AF558" s="229">
        <f>IF(AND(AF$7&lt;=$B558+$D$4,AF$9&gt;=$D558),$E558*HLOOKUP(AF$7-$B558+1,INPUTS!$D$63:$X$64,$E$4,FALSE)/IF(AF$7=$B558,(13-MONTH($D558)),12),0)</f>
        <v>-1.8223479367750011</v>
      </c>
      <c r="AG558" s="229">
        <f>IF(AND(AG$7&lt;=$B558+$D$4,AG$9&gt;=$D558),$E558*HLOOKUP(AG$7-$B558+1,INPUTS!$D$63:$X$64,$E$4,FALSE)/IF(AG$7=$B558,(13-MONTH($D558)),12),0)</f>
        <v>-1.8223479367750011</v>
      </c>
      <c r="AH558" s="229">
        <f>IF(AND(AH$7&lt;=$B558+$D$4,AH$9&gt;=$D558),$E558*HLOOKUP(AH$7-$B558+1,INPUTS!$D$63:$X$64,$E$4,FALSE)/IF(AH$7=$B558,(13-MONTH($D558)),12),0)</f>
        <v>-1.8223479367750011</v>
      </c>
      <c r="AI558" s="229">
        <f>IF(AND(AI$7&lt;=$B558+$D$4,AI$9&gt;=$D558),$E558*HLOOKUP(AI$7-$B558+1,INPUTS!$D$63:$X$64,$E$4,FALSE)/IF(AI$7=$B558,(13-MONTH($D558)),12),0)</f>
        <v>-1.8223479367750011</v>
      </c>
      <c r="AJ558" s="229">
        <f>IF(AND(AJ$7&lt;=$B558+$D$4,AJ$9&gt;=$D558),$E558*HLOOKUP(AJ$7-$B558+1,INPUTS!$D$63:$X$64,$E$4,FALSE)/IF(AJ$7=$B558,(13-MONTH($D558)),12),0)</f>
        <v>-1.8223479367750011</v>
      </c>
      <c r="AK558" s="229">
        <f>IF(AND(AK$7&lt;=$B558+$D$4,AK$9&gt;=$D558),$E558*HLOOKUP(AK$7-$B558+1,INPUTS!$D$63:$X$64,$E$4,FALSE)/IF(AK$7=$B558,(13-MONTH($D558)),12),0)</f>
        <v>-1.8223479367750011</v>
      </c>
      <c r="AL558" s="229">
        <f>IF(AND(AL$7&lt;=$B558+$D$4,AL$9&gt;=$D558),$E558*HLOOKUP(AL$7-$B558+1,INPUTS!$D$63:$X$64,$E$4,FALSE)/IF(AL$7=$B558,(13-MONTH($D558)),12),0)</f>
        <v>-1.8223479367750011</v>
      </c>
      <c r="AM558" s="229">
        <f>IF(AND(AM$7&lt;=$B558+$D$4,AM$9&gt;=$D558),$E558*HLOOKUP(AM$7-$B558+1,INPUTS!$D$63:$X$64,$E$4,FALSE)/IF(AM$7=$B558,(13-MONTH($D558)),12),0)</f>
        <v>-1.8223479367750011</v>
      </c>
      <c r="AN558" s="229">
        <f>IF(AND(AN$7&lt;=$B558+$D$4,AN$9&gt;=$D558),$E558*HLOOKUP(AN$7-$B558+1,INPUTS!$D$63:$X$64,$E$4,FALSE)/IF(AN$7=$B558,(13-MONTH($D558)),12),0)</f>
        <v>-1.8223479367750011</v>
      </c>
      <c r="AO558" s="229">
        <f>IF(AND(AO$7&lt;=$B558+$D$4,AO$9&gt;=$D558),$E558*HLOOKUP(AO$7-$B558+1,INPUTS!$D$63:$X$64,$E$4,FALSE)/IF(AO$7=$B558,(13-MONTH($D558)),12),0)</f>
        <v>-1.8223479367750011</v>
      </c>
      <c r="AP558" s="229">
        <f>IF(AND(AP$7&lt;=$B558+$D$4,AP$9&gt;=$D558),$E558*HLOOKUP(AP$7-$B558+1,INPUTS!$D$63:$X$64,$E$4,FALSE)/IF(AP$7=$B558,(13-MONTH($D558)),12),0)</f>
        <v>-1.8223479367750011</v>
      </c>
      <c r="AQ558" s="229">
        <f>IF(AND(AQ$7&lt;=$B558+$D$4,AQ$9&gt;=$D558),$E558*HLOOKUP(AQ$7-$B558+1,INPUTS!$D$63:$X$64,$E$4,FALSE)/IF(AQ$7=$B558,(13-MONTH($D558)),12),0)</f>
        <v>-1.6855266898250008</v>
      </c>
      <c r="AR558" s="229">
        <f>IF(AND(AR$7&lt;=$B558+$D$4,AR$9&gt;=$D558),$E558*HLOOKUP(AR$7-$B558+1,INPUTS!$D$63:$X$64,$E$4,FALSE)/IF(AR$7=$B558,(13-MONTH($D558)),12),0)</f>
        <v>-1.6855266898250008</v>
      </c>
      <c r="AS558" s="229">
        <f>IF(AND(AS$7&lt;=$B558+$D$4,AS$9&gt;=$D558),$E558*HLOOKUP(AS$7-$B558+1,INPUTS!$D$63:$X$64,$E$4,FALSE)/IF(AS$7=$B558,(13-MONTH($D558)),12),0)</f>
        <v>-1.6855266898250008</v>
      </c>
      <c r="AT558" s="229">
        <f>IF(AND(AT$7&lt;=$B558+$D$4,AT$9&gt;=$D558),$E558*HLOOKUP(AT$7-$B558+1,INPUTS!$D$63:$X$64,$E$4,FALSE)/IF(AT$7=$B558,(13-MONTH($D558)),12),0)</f>
        <v>-1.6855266898250008</v>
      </c>
      <c r="AU558" s="229">
        <f>IF(AND(AU$7&lt;=$B558+$D$4,AU$9&gt;=$D558),$E558*HLOOKUP(AU$7-$B558+1,INPUTS!$D$63:$X$64,$E$4,FALSE)/IF(AU$7=$B558,(13-MONTH($D558)),12),0)</f>
        <v>-1.6855266898250008</v>
      </c>
      <c r="AV558" s="229">
        <f>IF(AND(AV$7&lt;=$B558+$D$4,AV$9&gt;=$D558),$E558*HLOOKUP(AV$7-$B558+1,INPUTS!$D$63:$X$64,$E$4,FALSE)/IF(AV$7=$B558,(13-MONTH($D558)),12),0)</f>
        <v>-1.6855266898250008</v>
      </c>
      <c r="AW558" s="229">
        <f>IF(AND(AW$7&lt;=$B558+$D$4,AW$9&gt;=$D558),$E558*HLOOKUP(AW$7-$B558+1,INPUTS!$D$63:$X$64,$E$4,FALSE)/IF(AW$7=$B558,(13-MONTH($D558)),12),0)</f>
        <v>-1.6855266898250008</v>
      </c>
      <c r="AX558" s="229">
        <f>IF(AND(AX$7&lt;=$B558+$D$4,AX$9&gt;=$D558),$E558*HLOOKUP(AX$7-$B558+1,INPUTS!$D$63:$X$64,$E$4,FALSE)/IF(AX$7=$B558,(13-MONTH($D558)),12),0)</f>
        <v>-1.6855266898250008</v>
      </c>
      <c r="AY558" s="229">
        <f>IF(AND(AY$7&lt;=$B558+$D$4,AY$9&gt;=$D558),$E558*HLOOKUP(AY$7-$B558+1,INPUTS!$D$63:$X$64,$E$4,FALSE)/IF(AY$7=$B558,(13-MONTH($D558)),12),0)</f>
        <v>-1.6855266898250008</v>
      </c>
      <c r="AZ558" s="229">
        <f>IF(AND(AZ$7&lt;=$B558+$D$4,AZ$9&gt;=$D558),$E558*HLOOKUP(AZ$7-$B558+1,INPUTS!$D$63:$X$64,$E$4,FALSE)/IF(AZ$7=$B558,(13-MONTH($D558)),12),0)</f>
        <v>-1.6855266898250008</v>
      </c>
      <c r="BA558" s="229">
        <f>IF(AND(BA$7&lt;=$B558+$D$4,BA$9&gt;=$D558),$E558*HLOOKUP(BA$7-$B558+1,INPUTS!$D$63:$X$64,$E$4,FALSE)/IF(BA$7=$B558,(13-MONTH($D558)),12),0)</f>
        <v>-1.6855266898250008</v>
      </c>
      <c r="BB558" s="229">
        <f>IF(AND(BB$7&lt;=$B558+$D$4,BB$9&gt;=$D558),$E558*HLOOKUP(BB$7-$B558+1,INPUTS!$D$63:$X$64,$E$4,FALSE)/IF(BB$7=$B558,(13-MONTH($D558)),12),0)</f>
        <v>-1.6855266898250008</v>
      </c>
      <c r="BC558" s="229">
        <f>IF(AND(BC$7&lt;=$B558+$D$4,BC$9&gt;=$D558),$E558*HLOOKUP(BC$7-$B558+1,INPUTS!$D$63:$X$64,$E$4,FALSE)/IF(BC$7=$B558,(13-MONTH($D558)),12),0)</f>
        <v>-1.5593078273250007</v>
      </c>
      <c r="BD558" s="229">
        <f>IF(AND(BD$7&lt;=$B558+$D$4,BD$9&gt;=$D558),$E558*HLOOKUP(BD$7-$B558+1,INPUTS!$D$63:$X$64,$E$4,FALSE)/IF(BD$7=$B558,(13-MONTH($D558)),12),0)</f>
        <v>-1.5593078273250007</v>
      </c>
      <c r="BE558" s="229">
        <f>IF(AND(BE$7&lt;=$B558+$D$4,BE$9&gt;=$D558),$E558*HLOOKUP(BE$7-$B558+1,INPUTS!$D$63:$X$64,$E$4,FALSE)/IF(BE$7=$B558,(13-MONTH($D558)),12),0)</f>
        <v>-1.5593078273250007</v>
      </c>
      <c r="BF558" s="229">
        <f>IF(AND(BF$7&lt;=$B558+$D$4,BF$9&gt;=$D558),$E558*HLOOKUP(BF$7-$B558+1,INPUTS!$D$63:$X$64,$E$4,FALSE)/IF(BF$7=$B558,(13-MONTH($D558)),12),0)</f>
        <v>-1.5593078273250007</v>
      </c>
      <c r="BG558" s="229">
        <f>IF(AND(BG$7&lt;=$B558+$D$4,BG$9&gt;=$D558),$E558*HLOOKUP(BG$7-$B558+1,INPUTS!$D$63:$X$64,$E$4,FALSE)/IF(BG$7=$B558,(13-MONTH($D558)),12),0)</f>
        <v>-1.5593078273250007</v>
      </c>
      <c r="BH558" s="229">
        <f>IF(AND(BH$7&lt;=$B558+$D$4,BH$9&gt;=$D558),$E558*HLOOKUP(BH$7-$B558+1,INPUTS!$D$63:$X$64,$E$4,FALSE)/IF(BH$7=$B558,(13-MONTH($D558)),12),0)</f>
        <v>-1.5593078273250007</v>
      </c>
      <c r="BI558" s="229">
        <f>IF(AND(BI$7&lt;=$B558+$D$4,BI$9&gt;=$D558),$E558*HLOOKUP(BI$7-$B558+1,INPUTS!$D$63:$X$64,$E$4,FALSE)/IF(BI$7=$B558,(13-MONTH($D558)),12),0)</f>
        <v>-1.5593078273250007</v>
      </c>
      <c r="BJ558" s="229">
        <f>IF(AND(BJ$7&lt;=$B558+$D$4,BJ$9&gt;=$D558),$E558*HLOOKUP(BJ$7-$B558+1,INPUTS!$D$63:$X$64,$E$4,FALSE)/IF(BJ$7=$B558,(13-MONTH($D558)),12),0)</f>
        <v>-1.5593078273250007</v>
      </c>
      <c r="BK558" s="229">
        <f>IF(AND(BK$7&lt;=$B558+$D$4,BK$9&gt;=$D558),$E558*HLOOKUP(BK$7-$B558+1,INPUTS!$D$63:$X$64,$E$4,FALSE)/IF(BK$7=$B558,(13-MONTH($D558)),12),0)</f>
        <v>-1.5593078273250007</v>
      </c>
      <c r="BL558" s="229">
        <f>IF(AND(BL$7&lt;=$B558+$D$4,BL$9&gt;=$D558),$E558*HLOOKUP(BL$7-$B558+1,INPUTS!$D$63:$X$64,$E$4,FALSE)/IF(BL$7=$B558,(13-MONTH($D558)),12),0)</f>
        <v>-1.5593078273250007</v>
      </c>
      <c r="BM558" s="229">
        <f>IF(AND(BM$7&lt;=$B558+$D$4,BM$9&gt;=$D558),$E558*HLOOKUP(BM$7-$B558+1,INPUTS!$D$63:$X$64,$E$4,FALSE)/IF(BM$7=$B558,(13-MONTH($D558)),12),0)</f>
        <v>-1.5593078273250007</v>
      </c>
      <c r="BN558" s="229">
        <f>IF(AND(BN$7&lt;=$B558+$D$4,BN$9&gt;=$D558),$E558*HLOOKUP(BN$7-$B558+1,INPUTS!$D$63:$X$64,$E$4,FALSE)/IF(BN$7=$B558,(13-MONTH($D558)),12),0)</f>
        <v>-1.5593078273250007</v>
      </c>
      <c r="BO558" s="229">
        <f>IF(AND(BO$7&lt;=$B558+$D$4,BO$9&gt;=$D558),$E558*HLOOKUP(BO$7-$B558+1,INPUTS!$D$63:$X$64,$E$4,FALSE)/IF(BO$7=$B558,(13-MONTH($D558)),12),0)</f>
        <v>-1.4421767229250007</v>
      </c>
      <c r="BP558" s="229">
        <f>IF(AND(BP$7&lt;=$B558+$D$4,BP$9&gt;=$D558),$E558*HLOOKUP(BP$7-$B558+1,INPUTS!$D$63:$X$64,$E$4,FALSE)/IF(BP$7=$B558,(13-MONTH($D558)),12),0)</f>
        <v>-1.4421767229250007</v>
      </c>
      <c r="BQ558" s="229">
        <f>IF(AND(BQ$7&lt;=$B558+$D$4,BQ$9&gt;=$D558),$E558*HLOOKUP(BQ$7-$B558+1,INPUTS!$D$63:$X$64,$E$4,FALSE)/IF(BQ$7=$B558,(13-MONTH($D558)),12),0)</f>
        <v>-1.4421767229250007</v>
      </c>
      <c r="BR558" s="229">
        <f>IF(AND(BR$7&lt;=$B558+$D$4,BR$9&gt;=$D558),$E558*HLOOKUP(BR$7-$B558+1,INPUTS!$D$63:$X$64,$E$4,FALSE)/IF(BR$7=$B558,(13-MONTH($D558)),12),0)</f>
        <v>-1.4421767229250007</v>
      </c>
      <c r="BS558" s="229">
        <f>IF(AND(BS$7&lt;=$B558+$D$4,BS$9&gt;=$D558),$E558*HLOOKUP(BS$7-$B558+1,INPUTS!$D$63:$X$64,$E$4,FALSE)/IF(BS$7=$B558,(13-MONTH($D558)),12),0)</f>
        <v>-1.4421767229250007</v>
      </c>
      <c r="BT558" s="229">
        <f>IF(AND(BT$7&lt;=$B558+$D$4,BT$9&gt;=$D558),$E558*HLOOKUP(BT$7-$B558+1,INPUTS!$D$63:$X$64,$E$4,FALSE)/IF(BT$7=$B558,(13-MONTH($D558)),12),0)</f>
        <v>-1.4421767229250007</v>
      </c>
      <c r="BU558" s="229">
        <f>IF(AND(BU$7&lt;=$B558+$D$4,BU$9&gt;=$D558),$E558*HLOOKUP(BU$7-$B558+1,INPUTS!$D$63:$X$64,$E$4,FALSE)/IF(BU$7=$B558,(13-MONTH($D558)),12),0)</f>
        <v>-1.4421767229250007</v>
      </c>
      <c r="BV558" s="229">
        <f>IF(AND(BV$7&lt;=$B558+$D$4,BV$9&gt;=$D558),$E558*HLOOKUP(BV$7-$B558+1,INPUTS!$D$63:$X$64,$E$4,FALSE)/IF(BV$7=$B558,(13-MONTH($D558)),12),0)</f>
        <v>-1.4421767229250007</v>
      </c>
      <c r="BW558" s="229">
        <f>IF(AND(BW$7&lt;=$B558+$D$4,BW$9&gt;=$D558),$E558*HLOOKUP(BW$7-$B558+1,INPUTS!$D$63:$X$64,$E$4,FALSE)/IF(BW$7=$B558,(13-MONTH($D558)),12),0)</f>
        <v>-1.4421767229250007</v>
      </c>
      <c r="BX558" s="229">
        <f>IF(AND(BX$7&lt;=$B558+$D$4,BX$9&gt;=$D558),$E558*HLOOKUP(BX$7-$B558+1,INPUTS!$D$63:$X$64,$E$4,FALSE)/IF(BX$7=$B558,(13-MONTH($D558)),12),0)</f>
        <v>-1.4421767229250007</v>
      </c>
      <c r="BY558" s="229">
        <f>IF(AND(BY$7&lt;=$B558+$D$4,BY$9&gt;=$D558),$E558*HLOOKUP(BY$7-$B558+1,INPUTS!$D$63:$X$64,$E$4,FALSE)/IF(BY$7=$B558,(13-MONTH($D558)),12),0)</f>
        <v>-1.4421767229250007</v>
      </c>
      <c r="BZ558" s="229">
        <f>IF(AND(BZ$7&lt;=$B558+$D$4,BZ$9&gt;=$D558),$E558*HLOOKUP(BZ$7-$B558+1,INPUTS!$D$63:$X$64,$E$4,FALSE)/IF(BZ$7=$B558,(13-MONTH($D558)),12),0)</f>
        <v>-1.4421767229250007</v>
      </c>
    </row>
    <row r="559" spans="1:78" x14ac:dyDescent="0.2">
      <c r="A559" s="7" t="str">
        <f t="shared" si="442"/>
        <v>Roll-in 3</v>
      </c>
      <c r="B559" s="7">
        <f t="shared" si="443"/>
        <v>2020</v>
      </c>
      <c r="C559" s="7">
        <f t="shared" si="446"/>
        <v>16</v>
      </c>
      <c r="D559" s="165">
        <f t="shared" si="445"/>
        <v>43951</v>
      </c>
      <c r="E559" s="68">
        <f t="shared" si="444"/>
        <v>14.189600000000093</v>
      </c>
      <c r="G559" s="229">
        <f>IF(AND(G$7&lt;=$B559+$D$4,G$9&gt;=$D559),$E559*HLOOKUP(G$7-$B559+1,INPUTS!$D$63:$X$64,$E$4,FALSE)/IF(G$7=$B559,(13-MONTH($D559)),12),0)</f>
        <v>0</v>
      </c>
      <c r="H559" s="229">
        <f>IF(AND(H$7&lt;=$B559+$D$4,H$9&gt;=$D559),$E559*HLOOKUP(H$7-$B559+1,INPUTS!$D$63:$X$64,$E$4,FALSE)/IF(H$7=$B559,(13-MONTH($D559)),12),0)</f>
        <v>0</v>
      </c>
      <c r="I559" s="229">
        <f>IF(AND(I$7&lt;=$B559+$D$4,I$9&gt;=$D559),$E559*HLOOKUP(I$7-$B559+1,INPUTS!$D$63:$X$64,$E$4,FALSE)/IF(I$7=$B559,(13-MONTH($D559)),12),0)</f>
        <v>0</v>
      </c>
      <c r="J559" s="229">
        <f>IF(AND(J$7&lt;=$B559+$D$4,J$9&gt;=$D559),$E559*HLOOKUP(J$7-$B559+1,INPUTS!$D$63:$X$64,$E$4,FALSE)/IF(J$7=$B559,(13-MONTH($D559)),12),0)</f>
        <v>0</v>
      </c>
      <c r="K559" s="229">
        <f>IF(AND(K$7&lt;=$B559+$D$4,K$9&gt;=$D559),$E559*HLOOKUP(K$7-$B559+1,INPUTS!$D$63:$X$64,$E$4,FALSE)/IF(K$7=$B559,(13-MONTH($D559)),12),0)</f>
        <v>0</v>
      </c>
      <c r="L559" s="229">
        <f>IF(AND(L$7&lt;=$B559+$D$4,L$9&gt;=$D559),$E559*HLOOKUP(L$7-$B559+1,INPUTS!$D$63:$X$64,$E$4,FALSE)/IF(L$7=$B559,(13-MONTH($D559)),12),0)</f>
        <v>0</v>
      </c>
      <c r="M559" s="229">
        <f>IF(AND(M$7&lt;=$B559+$D$4,M$9&gt;=$D559),$E559*HLOOKUP(M$7-$B559+1,INPUTS!$D$63:$X$64,$E$4,FALSE)/IF(M$7=$B559,(13-MONTH($D559)),12),0)</f>
        <v>0</v>
      </c>
      <c r="N559" s="229">
        <f>IF(AND(N$7&lt;=$B559+$D$4,N$9&gt;=$D559),$E559*HLOOKUP(N$7-$B559+1,INPUTS!$D$63:$X$64,$E$4,FALSE)/IF(N$7=$B559,(13-MONTH($D559)),12),0)</f>
        <v>0</v>
      </c>
      <c r="O559" s="229">
        <f>IF(AND(O$7&lt;=$B559+$D$4,O$9&gt;=$D559),$E559*HLOOKUP(O$7-$B559+1,INPUTS!$D$63:$X$64,$E$4,FALSE)/IF(O$7=$B559,(13-MONTH($D559)),12),0)</f>
        <v>0</v>
      </c>
      <c r="P559" s="229">
        <f>IF(AND(P$7&lt;=$B559+$D$4,P$9&gt;=$D559),$E559*HLOOKUP(P$7-$B559+1,INPUTS!$D$63:$X$64,$E$4,FALSE)/IF(P$7=$B559,(13-MONTH($D559)),12),0)</f>
        <v>0</v>
      </c>
      <c r="Q559" s="229">
        <f>IF(AND(Q$7&lt;=$B559+$D$4,Q$9&gt;=$D559),$E559*HLOOKUP(Q$7-$B559+1,INPUTS!$D$63:$X$64,$E$4,FALSE)/IF(Q$7=$B559,(13-MONTH($D559)),12),0)</f>
        <v>0</v>
      </c>
      <c r="R559" s="229">
        <f>IF(AND(R$7&lt;=$B559+$D$4,R$9&gt;=$D559),$E559*HLOOKUP(R$7-$B559+1,INPUTS!$D$63:$X$64,$E$4,FALSE)/IF(R$7=$B559,(13-MONTH($D559)),12),0)</f>
        <v>0</v>
      </c>
      <c r="S559" s="229">
        <f>IF(AND(S$7&lt;=$B559+$D$4,S$9&gt;=$D559),$E559*HLOOKUP(S$7-$B559+1,INPUTS!$D$63:$X$64,$E$4,FALSE)/IF(S$7=$B559,(13-MONTH($D559)),12),0)</f>
        <v>0</v>
      </c>
      <c r="T559" s="229">
        <f>IF(AND(T$7&lt;=$B559+$D$4,T$9&gt;=$D559),$E559*HLOOKUP(T$7-$B559+1,INPUTS!$D$63:$X$64,$E$4,FALSE)/IF(T$7=$B559,(13-MONTH($D559)),12),0)</f>
        <v>0</v>
      </c>
      <c r="U559" s="229">
        <f>IF(AND(U$7&lt;=$B559+$D$4,U$9&gt;=$D559),$E559*HLOOKUP(U$7-$B559+1,INPUTS!$D$63:$X$64,$E$4,FALSE)/IF(U$7=$B559,(13-MONTH($D559)),12),0)</f>
        <v>0</v>
      </c>
      <c r="V559" s="229">
        <f>IF(AND(V$7&lt;=$B559+$D$4,V$9&gt;=$D559),$E559*HLOOKUP(V$7-$B559+1,INPUTS!$D$63:$X$64,$E$4,FALSE)/IF(V$7=$B559,(13-MONTH($D559)),12),0)</f>
        <v>5.9123333333333715E-2</v>
      </c>
      <c r="W559" s="229">
        <f>IF(AND(W$7&lt;=$B559+$D$4,W$9&gt;=$D559),$E559*HLOOKUP(W$7-$B559+1,INPUTS!$D$63:$X$64,$E$4,FALSE)/IF(W$7=$B559,(13-MONTH($D559)),12),0)</f>
        <v>5.9123333333333715E-2</v>
      </c>
      <c r="X559" s="229">
        <f>IF(AND(X$7&lt;=$B559+$D$4,X$9&gt;=$D559),$E559*HLOOKUP(X$7-$B559+1,INPUTS!$D$63:$X$64,$E$4,FALSE)/IF(X$7=$B559,(13-MONTH($D559)),12),0)</f>
        <v>5.9123333333333715E-2</v>
      </c>
      <c r="Y559" s="229">
        <f>IF(AND(Y$7&lt;=$B559+$D$4,Y$9&gt;=$D559),$E559*HLOOKUP(Y$7-$B559+1,INPUTS!$D$63:$X$64,$E$4,FALSE)/IF(Y$7=$B559,(13-MONTH($D559)),12),0)</f>
        <v>5.9123333333333715E-2</v>
      </c>
      <c r="Z559" s="229">
        <f>IF(AND(Z$7&lt;=$B559+$D$4,Z$9&gt;=$D559),$E559*HLOOKUP(Z$7-$B559+1,INPUTS!$D$63:$X$64,$E$4,FALSE)/IF(Z$7=$B559,(13-MONTH($D559)),12),0)</f>
        <v>5.9123333333333715E-2</v>
      </c>
      <c r="AA559" s="229">
        <f>IF(AND(AA$7&lt;=$B559+$D$4,AA$9&gt;=$D559),$E559*HLOOKUP(AA$7-$B559+1,INPUTS!$D$63:$X$64,$E$4,FALSE)/IF(AA$7=$B559,(13-MONTH($D559)),12),0)</f>
        <v>5.9123333333333715E-2</v>
      </c>
      <c r="AB559" s="229">
        <f>IF(AND(AB$7&lt;=$B559+$D$4,AB$9&gt;=$D559),$E559*HLOOKUP(AB$7-$B559+1,INPUTS!$D$63:$X$64,$E$4,FALSE)/IF(AB$7=$B559,(13-MONTH($D559)),12),0)</f>
        <v>5.9123333333333715E-2</v>
      </c>
      <c r="AC559" s="229">
        <f>IF(AND(AC$7&lt;=$B559+$D$4,AC$9&gt;=$D559),$E559*HLOOKUP(AC$7-$B559+1,INPUTS!$D$63:$X$64,$E$4,FALSE)/IF(AC$7=$B559,(13-MONTH($D559)),12),0)</f>
        <v>5.9123333333333715E-2</v>
      </c>
      <c r="AD559" s="229">
        <f>IF(AND(AD$7&lt;=$B559+$D$4,AD$9&gt;=$D559),$E559*HLOOKUP(AD$7-$B559+1,INPUTS!$D$63:$X$64,$E$4,FALSE)/IF(AD$7=$B559,(13-MONTH($D559)),12),0)</f>
        <v>5.9123333333333715E-2</v>
      </c>
      <c r="AE559" s="229">
        <f>IF(AND(AE$7&lt;=$B559+$D$4,AE$9&gt;=$D559),$E559*HLOOKUP(AE$7-$B559+1,INPUTS!$D$63:$X$64,$E$4,FALSE)/IF(AE$7=$B559,(13-MONTH($D559)),12),0)</f>
        <v>8.5362268666667226E-2</v>
      </c>
      <c r="AF559" s="229">
        <f>IF(AND(AF$7&lt;=$B559+$D$4,AF$9&gt;=$D559),$E559*HLOOKUP(AF$7-$B559+1,INPUTS!$D$63:$X$64,$E$4,FALSE)/IF(AF$7=$B559,(13-MONTH($D559)),12),0)</f>
        <v>8.5362268666667226E-2</v>
      </c>
      <c r="AG559" s="229">
        <f>IF(AND(AG$7&lt;=$B559+$D$4,AG$9&gt;=$D559),$E559*HLOOKUP(AG$7-$B559+1,INPUTS!$D$63:$X$64,$E$4,FALSE)/IF(AG$7=$B559,(13-MONTH($D559)),12),0)</f>
        <v>8.5362268666667226E-2</v>
      </c>
      <c r="AH559" s="229">
        <f>IF(AND(AH$7&lt;=$B559+$D$4,AH$9&gt;=$D559),$E559*HLOOKUP(AH$7-$B559+1,INPUTS!$D$63:$X$64,$E$4,FALSE)/IF(AH$7=$B559,(13-MONTH($D559)),12),0)</f>
        <v>8.5362268666667226E-2</v>
      </c>
      <c r="AI559" s="229">
        <f>IF(AND(AI$7&lt;=$B559+$D$4,AI$9&gt;=$D559),$E559*HLOOKUP(AI$7-$B559+1,INPUTS!$D$63:$X$64,$E$4,FALSE)/IF(AI$7=$B559,(13-MONTH($D559)),12),0)</f>
        <v>8.5362268666667226E-2</v>
      </c>
      <c r="AJ559" s="229">
        <f>IF(AND(AJ$7&lt;=$B559+$D$4,AJ$9&gt;=$D559),$E559*HLOOKUP(AJ$7-$B559+1,INPUTS!$D$63:$X$64,$E$4,FALSE)/IF(AJ$7=$B559,(13-MONTH($D559)),12),0)</f>
        <v>8.5362268666667226E-2</v>
      </c>
      <c r="AK559" s="229">
        <f>IF(AND(AK$7&lt;=$B559+$D$4,AK$9&gt;=$D559),$E559*HLOOKUP(AK$7-$B559+1,INPUTS!$D$63:$X$64,$E$4,FALSE)/IF(AK$7=$B559,(13-MONTH($D559)),12),0)</f>
        <v>8.5362268666667226E-2</v>
      </c>
      <c r="AL559" s="229">
        <f>IF(AND(AL$7&lt;=$B559+$D$4,AL$9&gt;=$D559),$E559*HLOOKUP(AL$7-$B559+1,INPUTS!$D$63:$X$64,$E$4,FALSE)/IF(AL$7=$B559,(13-MONTH($D559)),12),0)</f>
        <v>8.5362268666667226E-2</v>
      </c>
      <c r="AM559" s="229">
        <f>IF(AND(AM$7&lt;=$B559+$D$4,AM$9&gt;=$D559),$E559*HLOOKUP(AM$7-$B559+1,INPUTS!$D$63:$X$64,$E$4,FALSE)/IF(AM$7=$B559,(13-MONTH($D559)),12),0)</f>
        <v>8.5362268666667226E-2</v>
      </c>
      <c r="AN559" s="229">
        <f>IF(AND(AN$7&lt;=$B559+$D$4,AN$9&gt;=$D559),$E559*HLOOKUP(AN$7-$B559+1,INPUTS!$D$63:$X$64,$E$4,FALSE)/IF(AN$7=$B559,(13-MONTH($D559)),12),0)</f>
        <v>8.5362268666667226E-2</v>
      </c>
      <c r="AO559" s="229">
        <f>IF(AND(AO$7&lt;=$B559+$D$4,AO$9&gt;=$D559),$E559*HLOOKUP(AO$7-$B559+1,INPUTS!$D$63:$X$64,$E$4,FALSE)/IF(AO$7=$B559,(13-MONTH($D559)),12),0)</f>
        <v>8.5362268666667226E-2</v>
      </c>
      <c r="AP559" s="229">
        <f>IF(AND(AP$7&lt;=$B559+$D$4,AP$9&gt;=$D559),$E559*HLOOKUP(AP$7-$B559+1,INPUTS!$D$63:$X$64,$E$4,FALSE)/IF(AP$7=$B559,(13-MONTH($D559)),12),0)</f>
        <v>8.5362268666667226E-2</v>
      </c>
      <c r="AQ559" s="229">
        <f>IF(AND(AQ$7&lt;=$B559+$D$4,AQ$9&gt;=$D559),$E559*HLOOKUP(AQ$7-$B559+1,INPUTS!$D$63:$X$64,$E$4,FALSE)/IF(AQ$7=$B559,(13-MONTH($D559)),12),0)</f>
        <v>7.8953299333333851E-2</v>
      </c>
      <c r="AR559" s="229">
        <f>IF(AND(AR$7&lt;=$B559+$D$4,AR$9&gt;=$D559),$E559*HLOOKUP(AR$7-$B559+1,INPUTS!$D$63:$X$64,$E$4,FALSE)/IF(AR$7=$B559,(13-MONTH($D559)),12),0)</f>
        <v>7.8953299333333851E-2</v>
      </c>
      <c r="AS559" s="229">
        <f>IF(AND(AS$7&lt;=$B559+$D$4,AS$9&gt;=$D559),$E559*HLOOKUP(AS$7-$B559+1,INPUTS!$D$63:$X$64,$E$4,FALSE)/IF(AS$7=$B559,(13-MONTH($D559)),12),0)</f>
        <v>7.8953299333333851E-2</v>
      </c>
      <c r="AT559" s="229">
        <f>IF(AND(AT$7&lt;=$B559+$D$4,AT$9&gt;=$D559),$E559*HLOOKUP(AT$7-$B559+1,INPUTS!$D$63:$X$64,$E$4,FALSE)/IF(AT$7=$B559,(13-MONTH($D559)),12),0)</f>
        <v>7.8953299333333851E-2</v>
      </c>
      <c r="AU559" s="229">
        <f>IF(AND(AU$7&lt;=$B559+$D$4,AU$9&gt;=$D559),$E559*HLOOKUP(AU$7-$B559+1,INPUTS!$D$63:$X$64,$E$4,FALSE)/IF(AU$7=$B559,(13-MONTH($D559)),12),0)</f>
        <v>7.8953299333333851E-2</v>
      </c>
      <c r="AV559" s="229">
        <f>IF(AND(AV$7&lt;=$B559+$D$4,AV$9&gt;=$D559),$E559*HLOOKUP(AV$7-$B559+1,INPUTS!$D$63:$X$64,$E$4,FALSE)/IF(AV$7=$B559,(13-MONTH($D559)),12),0)</f>
        <v>7.8953299333333851E-2</v>
      </c>
      <c r="AW559" s="229">
        <f>IF(AND(AW$7&lt;=$B559+$D$4,AW$9&gt;=$D559),$E559*HLOOKUP(AW$7-$B559+1,INPUTS!$D$63:$X$64,$E$4,FALSE)/IF(AW$7=$B559,(13-MONTH($D559)),12),0)</f>
        <v>7.8953299333333851E-2</v>
      </c>
      <c r="AX559" s="229">
        <f>IF(AND(AX$7&lt;=$B559+$D$4,AX$9&gt;=$D559),$E559*HLOOKUP(AX$7-$B559+1,INPUTS!$D$63:$X$64,$E$4,FALSE)/IF(AX$7=$B559,(13-MONTH($D559)),12),0)</f>
        <v>7.8953299333333851E-2</v>
      </c>
      <c r="AY559" s="229">
        <f>IF(AND(AY$7&lt;=$B559+$D$4,AY$9&gt;=$D559),$E559*HLOOKUP(AY$7-$B559+1,INPUTS!$D$63:$X$64,$E$4,FALSE)/IF(AY$7=$B559,(13-MONTH($D559)),12),0)</f>
        <v>7.8953299333333851E-2</v>
      </c>
      <c r="AZ559" s="229">
        <f>IF(AND(AZ$7&lt;=$B559+$D$4,AZ$9&gt;=$D559),$E559*HLOOKUP(AZ$7-$B559+1,INPUTS!$D$63:$X$64,$E$4,FALSE)/IF(AZ$7=$B559,(13-MONTH($D559)),12),0)</f>
        <v>7.8953299333333851E-2</v>
      </c>
      <c r="BA559" s="229">
        <f>IF(AND(BA$7&lt;=$B559+$D$4,BA$9&gt;=$D559),$E559*HLOOKUP(BA$7-$B559+1,INPUTS!$D$63:$X$64,$E$4,FALSE)/IF(BA$7=$B559,(13-MONTH($D559)),12),0)</f>
        <v>7.8953299333333851E-2</v>
      </c>
      <c r="BB559" s="229">
        <f>IF(AND(BB$7&lt;=$B559+$D$4,BB$9&gt;=$D559),$E559*HLOOKUP(BB$7-$B559+1,INPUTS!$D$63:$X$64,$E$4,FALSE)/IF(BB$7=$B559,(13-MONTH($D559)),12),0)</f>
        <v>7.8953299333333851E-2</v>
      </c>
      <c r="BC559" s="229">
        <f>IF(AND(BC$7&lt;=$B559+$D$4,BC$9&gt;=$D559),$E559*HLOOKUP(BC$7-$B559+1,INPUTS!$D$63:$X$64,$E$4,FALSE)/IF(BC$7=$B559,(13-MONTH($D559)),12),0)</f>
        <v>7.3040966000000471E-2</v>
      </c>
      <c r="BD559" s="229">
        <f>IF(AND(BD$7&lt;=$B559+$D$4,BD$9&gt;=$D559),$E559*HLOOKUP(BD$7-$B559+1,INPUTS!$D$63:$X$64,$E$4,FALSE)/IF(BD$7=$B559,(13-MONTH($D559)),12),0)</f>
        <v>7.3040966000000471E-2</v>
      </c>
      <c r="BE559" s="229">
        <f>IF(AND(BE$7&lt;=$B559+$D$4,BE$9&gt;=$D559),$E559*HLOOKUP(BE$7-$B559+1,INPUTS!$D$63:$X$64,$E$4,FALSE)/IF(BE$7=$B559,(13-MONTH($D559)),12),0)</f>
        <v>7.3040966000000471E-2</v>
      </c>
      <c r="BF559" s="229">
        <f>IF(AND(BF$7&lt;=$B559+$D$4,BF$9&gt;=$D559),$E559*HLOOKUP(BF$7-$B559+1,INPUTS!$D$63:$X$64,$E$4,FALSE)/IF(BF$7=$B559,(13-MONTH($D559)),12),0)</f>
        <v>7.3040966000000471E-2</v>
      </c>
      <c r="BG559" s="229">
        <f>IF(AND(BG$7&lt;=$B559+$D$4,BG$9&gt;=$D559),$E559*HLOOKUP(BG$7-$B559+1,INPUTS!$D$63:$X$64,$E$4,FALSE)/IF(BG$7=$B559,(13-MONTH($D559)),12),0)</f>
        <v>7.3040966000000471E-2</v>
      </c>
      <c r="BH559" s="229">
        <f>IF(AND(BH$7&lt;=$B559+$D$4,BH$9&gt;=$D559),$E559*HLOOKUP(BH$7-$B559+1,INPUTS!$D$63:$X$64,$E$4,FALSE)/IF(BH$7=$B559,(13-MONTH($D559)),12),0)</f>
        <v>7.3040966000000471E-2</v>
      </c>
      <c r="BI559" s="229">
        <f>IF(AND(BI$7&lt;=$B559+$D$4,BI$9&gt;=$D559),$E559*HLOOKUP(BI$7-$B559+1,INPUTS!$D$63:$X$64,$E$4,FALSE)/IF(BI$7=$B559,(13-MONTH($D559)),12),0)</f>
        <v>7.3040966000000471E-2</v>
      </c>
      <c r="BJ559" s="229">
        <f>IF(AND(BJ$7&lt;=$B559+$D$4,BJ$9&gt;=$D559),$E559*HLOOKUP(BJ$7-$B559+1,INPUTS!$D$63:$X$64,$E$4,FALSE)/IF(BJ$7=$B559,(13-MONTH($D559)),12),0)</f>
        <v>7.3040966000000471E-2</v>
      </c>
      <c r="BK559" s="229">
        <f>IF(AND(BK$7&lt;=$B559+$D$4,BK$9&gt;=$D559),$E559*HLOOKUP(BK$7-$B559+1,INPUTS!$D$63:$X$64,$E$4,FALSE)/IF(BK$7=$B559,(13-MONTH($D559)),12),0)</f>
        <v>7.3040966000000471E-2</v>
      </c>
      <c r="BL559" s="229">
        <f>IF(AND(BL$7&lt;=$B559+$D$4,BL$9&gt;=$D559),$E559*HLOOKUP(BL$7-$B559+1,INPUTS!$D$63:$X$64,$E$4,FALSE)/IF(BL$7=$B559,(13-MONTH($D559)),12),0)</f>
        <v>7.3040966000000471E-2</v>
      </c>
      <c r="BM559" s="229">
        <f>IF(AND(BM$7&lt;=$B559+$D$4,BM$9&gt;=$D559),$E559*HLOOKUP(BM$7-$B559+1,INPUTS!$D$63:$X$64,$E$4,FALSE)/IF(BM$7=$B559,(13-MONTH($D559)),12),0)</f>
        <v>7.3040966000000471E-2</v>
      </c>
      <c r="BN559" s="229">
        <f>IF(AND(BN$7&lt;=$B559+$D$4,BN$9&gt;=$D559),$E559*HLOOKUP(BN$7-$B559+1,INPUTS!$D$63:$X$64,$E$4,FALSE)/IF(BN$7=$B559,(13-MONTH($D559)),12),0)</f>
        <v>7.3040966000000471E-2</v>
      </c>
      <c r="BO559" s="229">
        <f>IF(AND(BO$7&lt;=$B559+$D$4,BO$9&gt;=$D559),$E559*HLOOKUP(BO$7-$B559+1,INPUTS!$D$63:$X$64,$E$4,FALSE)/IF(BO$7=$B559,(13-MONTH($D559)),12),0)</f>
        <v>6.7554320666667111E-2</v>
      </c>
      <c r="BP559" s="229">
        <f>IF(AND(BP$7&lt;=$B559+$D$4,BP$9&gt;=$D559),$E559*HLOOKUP(BP$7-$B559+1,INPUTS!$D$63:$X$64,$E$4,FALSE)/IF(BP$7=$B559,(13-MONTH($D559)),12),0)</f>
        <v>6.7554320666667111E-2</v>
      </c>
      <c r="BQ559" s="229">
        <f>IF(AND(BQ$7&lt;=$B559+$D$4,BQ$9&gt;=$D559),$E559*HLOOKUP(BQ$7-$B559+1,INPUTS!$D$63:$X$64,$E$4,FALSE)/IF(BQ$7=$B559,(13-MONTH($D559)),12),0)</f>
        <v>6.7554320666667111E-2</v>
      </c>
      <c r="BR559" s="229">
        <f>IF(AND(BR$7&lt;=$B559+$D$4,BR$9&gt;=$D559),$E559*HLOOKUP(BR$7-$B559+1,INPUTS!$D$63:$X$64,$E$4,FALSE)/IF(BR$7=$B559,(13-MONTH($D559)),12),0)</f>
        <v>6.7554320666667111E-2</v>
      </c>
      <c r="BS559" s="229">
        <f>IF(AND(BS$7&lt;=$B559+$D$4,BS$9&gt;=$D559),$E559*HLOOKUP(BS$7-$B559+1,INPUTS!$D$63:$X$64,$E$4,FALSE)/IF(BS$7=$B559,(13-MONTH($D559)),12),0)</f>
        <v>6.7554320666667111E-2</v>
      </c>
      <c r="BT559" s="229">
        <f>IF(AND(BT$7&lt;=$B559+$D$4,BT$9&gt;=$D559),$E559*HLOOKUP(BT$7-$B559+1,INPUTS!$D$63:$X$64,$E$4,FALSE)/IF(BT$7=$B559,(13-MONTH($D559)),12),0)</f>
        <v>6.7554320666667111E-2</v>
      </c>
      <c r="BU559" s="229">
        <f>IF(AND(BU$7&lt;=$B559+$D$4,BU$9&gt;=$D559),$E559*HLOOKUP(BU$7-$B559+1,INPUTS!$D$63:$X$64,$E$4,FALSE)/IF(BU$7=$B559,(13-MONTH($D559)),12),0)</f>
        <v>6.7554320666667111E-2</v>
      </c>
      <c r="BV559" s="229">
        <f>IF(AND(BV$7&lt;=$B559+$D$4,BV$9&gt;=$D559),$E559*HLOOKUP(BV$7-$B559+1,INPUTS!$D$63:$X$64,$E$4,FALSE)/IF(BV$7=$B559,(13-MONTH($D559)),12),0)</f>
        <v>6.7554320666667111E-2</v>
      </c>
      <c r="BW559" s="229">
        <f>IF(AND(BW$7&lt;=$B559+$D$4,BW$9&gt;=$D559),$E559*HLOOKUP(BW$7-$B559+1,INPUTS!$D$63:$X$64,$E$4,FALSE)/IF(BW$7=$B559,(13-MONTH($D559)),12),0)</f>
        <v>6.7554320666667111E-2</v>
      </c>
      <c r="BX559" s="229">
        <f>IF(AND(BX$7&lt;=$B559+$D$4,BX$9&gt;=$D559),$E559*HLOOKUP(BX$7-$B559+1,INPUTS!$D$63:$X$64,$E$4,FALSE)/IF(BX$7=$B559,(13-MONTH($D559)),12),0)</f>
        <v>6.7554320666667111E-2</v>
      </c>
      <c r="BY559" s="229">
        <f>IF(AND(BY$7&lt;=$B559+$D$4,BY$9&gt;=$D559),$E559*HLOOKUP(BY$7-$B559+1,INPUTS!$D$63:$X$64,$E$4,FALSE)/IF(BY$7=$B559,(13-MONTH($D559)),12),0)</f>
        <v>6.7554320666667111E-2</v>
      </c>
      <c r="BZ559" s="229">
        <f>IF(AND(BZ$7&lt;=$B559+$D$4,BZ$9&gt;=$D559),$E559*HLOOKUP(BZ$7-$B559+1,INPUTS!$D$63:$X$64,$E$4,FALSE)/IF(BZ$7=$B559,(13-MONTH($D559)),12),0)</f>
        <v>6.7554320666667111E-2</v>
      </c>
    </row>
    <row r="560" spans="1:78" x14ac:dyDescent="0.2">
      <c r="A560" s="7" t="str">
        <f t="shared" si="442"/>
        <v>Roll-in 3</v>
      </c>
      <c r="B560" s="7">
        <f t="shared" si="443"/>
        <v>2020</v>
      </c>
      <c r="C560" s="7">
        <f t="shared" si="446"/>
        <v>17</v>
      </c>
      <c r="D560" s="165">
        <f t="shared" si="445"/>
        <v>43982</v>
      </c>
      <c r="E560" s="68">
        <f t="shared" si="444"/>
        <v>1.8624599999999627</v>
      </c>
      <c r="G560" s="229">
        <f>IF(AND(G$7&lt;=$B560+$D$4,G$9&gt;=$D560),$E560*HLOOKUP(G$7-$B560+1,INPUTS!$D$63:$X$64,$E$4,FALSE)/IF(G$7=$B560,(13-MONTH($D560)),12),0)</f>
        <v>0</v>
      </c>
      <c r="H560" s="229">
        <f>IF(AND(H$7&lt;=$B560+$D$4,H$9&gt;=$D560),$E560*HLOOKUP(H$7-$B560+1,INPUTS!$D$63:$X$64,$E$4,FALSE)/IF(H$7=$B560,(13-MONTH($D560)),12),0)</f>
        <v>0</v>
      </c>
      <c r="I560" s="229">
        <f>IF(AND(I$7&lt;=$B560+$D$4,I$9&gt;=$D560),$E560*HLOOKUP(I$7-$B560+1,INPUTS!$D$63:$X$64,$E$4,FALSE)/IF(I$7=$B560,(13-MONTH($D560)),12),0)</f>
        <v>0</v>
      </c>
      <c r="J560" s="229">
        <f>IF(AND(J$7&lt;=$B560+$D$4,J$9&gt;=$D560),$E560*HLOOKUP(J$7-$B560+1,INPUTS!$D$63:$X$64,$E$4,FALSE)/IF(J$7=$B560,(13-MONTH($D560)),12),0)</f>
        <v>0</v>
      </c>
      <c r="K560" s="229">
        <f>IF(AND(K$7&lt;=$B560+$D$4,K$9&gt;=$D560),$E560*HLOOKUP(K$7-$B560+1,INPUTS!$D$63:$X$64,$E$4,FALSE)/IF(K$7=$B560,(13-MONTH($D560)),12),0)</f>
        <v>0</v>
      </c>
      <c r="L560" s="229">
        <f>IF(AND(L$7&lt;=$B560+$D$4,L$9&gt;=$D560),$E560*HLOOKUP(L$7-$B560+1,INPUTS!$D$63:$X$64,$E$4,FALSE)/IF(L$7=$B560,(13-MONTH($D560)),12),0)</f>
        <v>0</v>
      </c>
      <c r="M560" s="229">
        <f>IF(AND(M$7&lt;=$B560+$D$4,M$9&gt;=$D560),$E560*HLOOKUP(M$7-$B560+1,INPUTS!$D$63:$X$64,$E$4,FALSE)/IF(M$7=$B560,(13-MONTH($D560)),12),0)</f>
        <v>0</v>
      </c>
      <c r="N560" s="229">
        <f>IF(AND(N$7&lt;=$B560+$D$4,N$9&gt;=$D560),$E560*HLOOKUP(N$7-$B560+1,INPUTS!$D$63:$X$64,$E$4,FALSE)/IF(N$7=$B560,(13-MONTH($D560)),12),0)</f>
        <v>0</v>
      </c>
      <c r="O560" s="229">
        <f>IF(AND(O$7&lt;=$B560+$D$4,O$9&gt;=$D560),$E560*HLOOKUP(O$7-$B560+1,INPUTS!$D$63:$X$64,$E$4,FALSE)/IF(O$7=$B560,(13-MONTH($D560)),12),0)</f>
        <v>0</v>
      </c>
      <c r="P560" s="229">
        <f>IF(AND(P$7&lt;=$B560+$D$4,P$9&gt;=$D560),$E560*HLOOKUP(P$7-$B560+1,INPUTS!$D$63:$X$64,$E$4,FALSE)/IF(P$7=$B560,(13-MONTH($D560)),12),0)</f>
        <v>0</v>
      </c>
      <c r="Q560" s="229">
        <f>IF(AND(Q$7&lt;=$B560+$D$4,Q$9&gt;=$D560),$E560*HLOOKUP(Q$7-$B560+1,INPUTS!$D$63:$X$64,$E$4,FALSE)/IF(Q$7=$B560,(13-MONTH($D560)),12),0)</f>
        <v>0</v>
      </c>
      <c r="R560" s="229">
        <f>IF(AND(R$7&lt;=$B560+$D$4,R$9&gt;=$D560),$E560*HLOOKUP(R$7-$B560+1,INPUTS!$D$63:$X$64,$E$4,FALSE)/IF(R$7=$B560,(13-MONTH($D560)),12),0)</f>
        <v>0</v>
      </c>
      <c r="S560" s="229">
        <f>IF(AND(S$7&lt;=$B560+$D$4,S$9&gt;=$D560),$E560*HLOOKUP(S$7-$B560+1,INPUTS!$D$63:$X$64,$E$4,FALSE)/IF(S$7=$B560,(13-MONTH($D560)),12),0)</f>
        <v>0</v>
      </c>
      <c r="T560" s="229">
        <f>IF(AND(T$7&lt;=$B560+$D$4,T$9&gt;=$D560),$E560*HLOOKUP(T$7-$B560+1,INPUTS!$D$63:$X$64,$E$4,FALSE)/IF(T$7=$B560,(13-MONTH($D560)),12),0)</f>
        <v>0</v>
      </c>
      <c r="U560" s="229">
        <f>IF(AND(U$7&lt;=$B560+$D$4,U$9&gt;=$D560),$E560*HLOOKUP(U$7-$B560+1,INPUTS!$D$63:$X$64,$E$4,FALSE)/IF(U$7=$B560,(13-MONTH($D560)),12),0)</f>
        <v>0</v>
      </c>
      <c r="V560" s="229">
        <f>IF(AND(V$7&lt;=$B560+$D$4,V$9&gt;=$D560),$E560*HLOOKUP(V$7-$B560+1,INPUTS!$D$63:$X$64,$E$4,FALSE)/IF(V$7=$B560,(13-MONTH($D560)),12),0)</f>
        <v>0</v>
      </c>
      <c r="W560" s="229">
        <f>IF(AND(W$7&lt;=$B560+$D$4,W$9&gt;=$D560),$E560*HLOOKUP(W$7-$B560+1,INPUTS!$D$63:$X$64,$E$4,FALSE)/IF(W$7=$B560,(13-MONTH($D560)),12),0)</f>
        <v>8.7302812499998241E-3</v>
      </c>
      <c r="X560" s="229">
        <f>IF(AND(X$7&lt;=$B560+$D$4,X$9&gt;=$D560),$E560*HLOOKUP(X$7-$B560+1,INPUTS!$D$63:$X$64,$E$4,FALSE)/IF(X$7=$B560,(13-MONTH($D560)),12),0)</f>
        <v>8.7302812499998241E-3</v>
      </c>
      <c r="Y560" s="229">
        <f>IF(AND(Y$7&lt;=$B560+$D$4,Y$9&gt;=$D560),$E560*HLOOKUP(Y$7-$B560+1,INPUTS!$D$63:$X$64,$E$4,FALSE)/IF(Y$7=$B560,(13-MONTH($D560)),12),0)</f>
        <v>8.7302812499998241E-3</v>
      </c>
      <c r="Z560" s="229">
        <f>IF(AND(Z$7&lt;=$B560+$D$4,Z$9&gt;=$D560),$E560*HLOOKUP(Z$7-$B560+1,INPUTS!$D$63:$X$64,$E$4,FALSE)/IF(Z$7=$B560,(13-MONTH($D560)),12),0)</f>
        <v>8.7302812499998241E-3</v>
      </c>
      <c r="AA560" s="229">
        <f>IF(AND(AA$7&lt;=$B560+$D$4,AA$9&gt;=$D560),$E560*HLOOKUP(AA$7-$B560+1,INPUTS!$D$63:$X$64,$E$4,FALSE)/IF(AA$7=$B560,(13-MONTH($D560)),12),0)</f>
        <v>8.7302812499998241E-3</v>
      </c>
      <c r="AB560" s="229">
        <f>IF(AND(AB$7&lt;=$B560+$D$4,AB$9&gt;=$D560),$E560*HLOOKUP(AB$7-$B560+1,INPUTS!$D$63:$X$64,$E$4,FALSE)/IF(AB$7=$B560,(13-MONTH($D560)),12),0)</f>
        <v>8.7302812499998241E-3</v>
      </c>
      <c r="AC560" s="229">
        <f>IF(AND(AC$7&lt;=$B560+$D$4,AC$9&gt;=$D560),$E560*HLOOKUP(AC$7-$B560+1,INPUTS!$D$63:$X$64,$E$4,FALSE)/IF(AC$7=$B560,(13-MONTH($D560)),12),0)</f>
        <v>8.7302812499998241E-3</v>
      </c>
      <c r="AD560" s="229">
        <f>IF(AND(AD$7&lt;=$B560+$D$4,AD$9&gt;=$D560),$E560*HLOOKUP(AD$7-$B560+1,INPUTS!$D$63:$X$64,$E$4,FALSE)/IF(AD$7=$B560,(13-MONTH($D560)),12),0)</f>
        <v>8.7302812499998241E-3</v>
      </c>
      <c r="AE560" s="229">
        <f>IF(AND(AE$7&lt;=$B560+$D$4,AE$9&gt;=$D560),$E560*HLOOKUP(AE$7-$B560+1,INPUTS!$D$63:$X$64,$E$4,FALSE)/IF(AE$7=$B560,(13-MONTH($D560)),12),0)</f>
        <v>1.1204248949999775E-2</v>
      </c>
      <c r="AF560" s="229">
        <f>IF(AND(AF$7&lt;=$B560+$D$4,AF$9&gt;=$D560),$E560*HLOOKUP(AF$7-$B560+1,INPUTS!$D$63:$X$64,$E$4,FALSE)/IF(AF$7=$B560,(13-MONTH($D560)),12),0)</f>
        <v>1.1204248949999775E-2</v>
      </c>
      <c r="AG560" s="229">
        <f>IF(AND(AG$7&lt;=$B560+$D$4,AG$9&gt;=$D560),$E560*HLOOKUP(AG$7-$B560+1,INPUTS!$D$63:$X$64,$E$4,FALSE)/IF(AG$7=$B560,(13-MONTH($D560)),12),0)</f>
        <v>1.1204248949999775E-2</v>
      </c>
      <c r="AH560" s="229">
        <f>IF(AND(AH$7&lt;=$B560+$D$4,AH$9&gt;=$D560),$E560*HLOOKUP(AH$7-$B560+1,INPUTS!$D$63:$X$64,$E$4,FALSE)/IF(AH$7=$B560,(13-MONTH($D560)),12),0)</f>
        <v>1.1204248949999775E-2</v>
      </c>
      <c r="AI560" s="229">
        <f>IF(AND(AI$7&lt;=$B560+$D$4,AI$9&gt;=$D560),$E560*HLOOKUP(AI$7-$B560+1,INPUTS!$D$63:$X$64,$E$4,FALSE)/IF(AI$7=$B560,(13-MONTH($D560)),12),0)</f>
        <v>1.1204248949999775E-2</v>
      </c>
      <c r="AJ560" s="229">
        <f>IF(AND(AJ$7&lt;=$B560+$D$4,AJ$9&gt;=$D560),$E560*HLOOKUP(AJ$7-$B560+1,INPUTS!$D$63:$X$64,$E$4,FALSE)/IF(AJ$7=$B560,(13-MONTH($D560)),12),0)</f>
        <v>1.1204248949999775E-2</v>
      </c>
      <c r="AK560" s="229">
        <f>IF(AND(AK$7&lt;=$B560+$D$4,AK$9&gt;=$D560),$E560*HLOOKUP(AK$7-$B560+1,INPUTS!$D$63:$X$64,$E$4,FALSE)/IF(AK$7=$B560,(13-MONTH($D560)),12),0)</f>
        <v>1.1204248949999775E-2</v>
      </c>
      <c r="AL560" s="229">
        <f>IF(AND(AL$7&lt;=$B560+$D$4,AL$9&gt;=$D560),$E560*HLOOKUP(AL$7-$B560+1,INPUTS!$D$63:$X$64,$E$4,FALSE)/IF(AL$7=$B560,(13-MONTH($D560)),12),0)</f>
        <v>1.1204248949999775E-2</v>
      </c>
      <c r="AM560" s="229">
        <f>IF(AND(AM$7&lt;=$B560+$D$4,AM$9&gt;=$D560),$E560*HLOOKUP(AM$7-$B560+1,INPUTS!$D$63:$X$64,$E$4,FALSE)/IF(AM$7=$B560,(13-MONTH($D560)),12),0)</f>
        <v>1.1204248949999775E-2</v>
      </c>
      <c r="AN560" s="229">
        <f>IF(AND(AN$7&lt;=$B560+$D$4,AN$9&gt;=$D560),$E560*HLOOKUP(AN$7-$B560+1,INPUTS!$D$63:$X$64,$E$4,FALSE)/IF(AN$7=$B560,(13-MONTH($D560)),12),0)</f>
        <v>1.1204248949999775E-2</v>
      </c>
      <c r="AO560" s="229">
        <f>IF(AND(AO$7&lt;=$B560+$D$4,AO$9&gt;=$D560),$E560*HLOOKUP(AO$7-$B560+1,INPUTS!$D$63:$X$64,$E$4,FALSE)/IF(AO$7=$B560,(13-MONTH($D560)),12),0)</f>
        <v>1.1204248949999775E-2</v>
      </c>
      <c r="AP560" s="229">
        <f>IF(AND(AP$7&lt;=$B560+$D$4,AP$9&gt;=$D560),$E560*HLOOKUP(AP$7-$B560+1,INPUTS!$D$63:$X$64,$E$4,FALSE)/IF(AP$7=$B560,(13-MONTH($D560)),12),0)</f>
        <v>1.1204248949999775E-2</v>
      </c>
      <c r="AQ560" s="229">
        <f>IF(AND(AQ$7&lt;=$B560+$D$4,AQ$9&gt;=$D560),$E560*HLOOKUP(AQ$7-$B560+1,INPUTS!$D$63:$X$64,$E$4,FALSE)/IF(AQ$7=$B560,(13-MONTH($D560)),12),0)</f>
        <v>1.0363037849999791E-2</v>
      </c>
      <c r="AR560" s="229">
        <f>IF(AND(AR$7&lt;=$B560+$D$4,AR$9&gt;=$D560),$E560*HLOOKUP(AR$7-$B560+1,INPUTS!$D$63:$X$64,$E$4,FALSE)/IF(AR$7=$B560,(13-MONTH($D560)),12),0)</f>
        <v>1.0363037849999791E-2</v>
      </c>
      <c r="AS560" s="229">
        <f>IF(AND(AS$7&lt;=$B560+$D$4,AS$9&gt;=$D560),$E560*HLOOKUP(AS$7-$B560+1,INPUTS!$D$63:$X$64,$E$4,FALSE)/IF(AS$7=$B560,(13-MONTH($D560)),12),0)</f>
        <v>1.0363037849999791E-2</v>
      </c>
      <c r="AT560" s="229">
        <f>IF(AND(AT$7&lt;=$B560+$D$4,AT$9&gt;=$D560),$E560*HLOOKUP(AT$7-$B560+1,INPUTS!$D$63:$X$64,$E$4,FALSE)/IF(AT$7=$B560,(13-MONTH($D560)),12),0)</f>
        <v>1.0363037849999791E-2</v>
      </c>
      <c r="AU560" s="229">
        <f>IF(AND(AU$7&lt;=$B560+$D$4,AU$9&gt;=$D560),$E560*HLOOKUP(AU$7-$B560+1,INPUTS!$D$63:$X$64,$E$4,FALSE)/IF(AU$7=$B560,(13-MONTH($D560)),12),0)</f>
        <v>1.0363037849999791E-2</v>
      </c>
      <c r="AV560" s="229">
        <f>IF(AND(AV$7&lt;=$B560+$D$4,AV$9&gt;=$D560),$E560*HLOOKUP(AV$7-$B560+1,INPUTS!$D$63:$X$64,$E$4,FALSE)/IF(AV$7=$B560,(13-MONTH($D560)),12),0)</f>
        <v>1.0363037849999791E-2</v>
      </c>
      <c r="AW560" s="229">
        <f>IF(AND(AW$7&lt;=$B560+$D$4,AW$9&gt;=$D560),$E560*HLOOKUP(AW$7-$B560+1,INPUTS!$D$63:$X$64,$E$4,FALSE)/IF(AW$7=$B560,(13-MONTH($D560)),12),0)</f>
        <v>1.0363037849999791E-2</v>
      </c>
      <c r="AX560" s="229">
        <f>IF(AND(AX$7&lt;=$B560+$D$4,AX$9&gt;=$D560),$E560*HLOOKUP(AX$7-$B560+1,INPUTS!$D$63:$X$64,$E$4,FALSE)/IF(AX$7=$B560,(13-MONTH($D560)),12),0)</f>
        <v>1.0363037849999791E-2</v>
      </c>
      <c r="AY560" s="229">
        <f>IF(AND(AY$7&lt;=$B560+$D$4,AY$9&gt;=$D560),$E560*HLOOKUP(AY$7-$B560+1,INPUTS!$D$63:$X$64,$E$4,FALSE)/IF(AY$7=$B560,(13-MONTH($D560)),12),0)</f>
        <v>1.0363037849999791E-2</v>
      </c>
      <c r="AZ560" s="229">
        <f>IF(AND(AZ$7&lt;=$B560+$D$4,AZ$9&gt;=$D560),$E560*HLOOKUP(AZ$7-$B560+1,INPUTS!$D$63:$X$64,$E$4,FALSE)/IF(AZ$7=$B560,(13-MONTH($D560)),12),0)</f>
        <v>1.0363037849999791E-2</v>
      </c>
      <c r="BA560" s="229">
        <f>IF(AND(BA$7&lt;=$B560+$D$4,BA$9&gt;=$D560),$E560*HLOOKUP(BA$7-$B560+1,INPUTS!$D$63:$X$64,$E$4,FALSE)/IF(BA$7=$B560,(13-MONTH($D560)),12),0)</f>
        <v>1.0363037849999791E-2</v>
      </c>
      <c r="BB560" s="229">
        <f>IF(AND(BB$7&lt;=$B560+$D$4,BB$9&gt;=$D560),$E560*HLOOKUP(BB$7-$B560+1,INPUTS!$D$63:$X$64,$E$4,FALSE)/IF(BB$7=$B560,(13-MONTH($D560)),12),0)</f>
        <v>1.0363037849999791E-2</v>
      </c>
      <c r="BC560" s="229">
        <f>IF(AND(BC$7&lt;=$B560+$D$4,BC$9&gt;=$D560),$E560*HLOOKUP(BC$7-$B560+1,INPUTS!$D$63:$X$64,$E$4,FALSE)/IF(BC$7=$B560,(13-MONTH($D560)),12),0)</f>
        <v>9.5870128499998073E-3</v>
      </c>
      <c r="BD560" s="229">
        <f>IF(AND(BD$7&lt;=$B560+$D$4,BD$9&gt;=$D560),$E560*HLOOKUP(BD$7-$B560+1,INPUTS!$D$63:$X$64,$E$4,FALSE)/IF(BD$7=$B560,(13-MONTH($D560)),12),0)</f>
        <v>9.5870128499998073E-3</v>
      </c>
      <c r="BE560" s="229">
        <f>IF(AND(BE$7&lt;=$B560+$D$4,BE$9&gt;=$D560),$E560*HLOOKUP(BE$7-$B560+1,INPUTS!$D$63:$X$64,$E$4,FALSE)/IF(BE$7=$B560,(13-MONTH($D560)),12),0)</f>
        <v>9.5870128499998073E-3</v>
      </c>
      <c r="BF560" s="229">
        <f>IF(AND(BF$7&lt;=$B560+$D$4,BF$9&gt;=$D560),$E560*HLOOKUP(BF$7-$B560+1,INPUTS!$D$63:$X$64,$E$4,FALSE)/IF(BF$7=$B560,(13-MONTH($D560)),12),0)</f>
        <v>9.5870128499998073E-3</v>
      </c>
      <c r="BG560" s="229">
        <f>IF(AND(BG$7&lt;=$B560+$D$4,BG$9&gt;=$D560),$E560*HLOOKUP(BG$7-$B560+1,INPUTS!$D$63:$X$64,$E$4,FALSE)/IF(BG$7=$B560,(13-MONTH($D560)),12),0)</f>
        <v>9.5870128499998073E-3</v>
      </c>
      <c r="BH560" s="229">
        <f>IF(AND(BH$7&lt;=$B560+$D$4,BH$9&gt;=$D560),$E560*HLOOKUP(BH$7-$B560+1,INPUTS!$D$63:$X$64,$E$4,FALSE)/IF(BH$7=$B560,(13-MONTH($D560)),12),0)</f>
        <v>9.5870128499998073E-3</v>
      </c>
      <c r="BI560" s="229">
        <f>IF(AND(BI$7&lt;=$B560+$D$4,BI$9&gt;=$D560),$E560*HLOOKUP(BI$7-$B560+1,INPUTS!$D$63:$X$64,$E$4,FALSE)/IF(BI$7=$B560,(13-MONTH($D560)),12),0)</f>
        <v>9.5870128499998073E-3</v>
      </c>
      <c r="BJ560" s="229">
        <f>IF(AND(BJ$7&lt;=$B560+$D$4,BJ$9&gt;=$D560),$E560*HLOOKUP(BJ$7-$B560+1,INPUTS!$D$63:$X$64,$E$4,FALSE)/IF(BJ$7=$B560,(13-MONTH($D560)),12),0)</f>
        <v>9.5870128499998073E-3</v>
      </c>
      <c r="BK560" s="229">
        <f>IF(AND(BK$7&lt;=$B560+$D$4,BK$9&gt;=$D560),$E560*HLOOKUP(BK$7-$B560+1,INPUTS!$D$63:$X$64,$E$4,FALSE)/IF(BK$7=$B560,(13-MONTH($D560)),12),0)</f>
        <v>9.5870128499998073E-3</v>
      </c>
      <c r="BL560" s="229">
        <f>IF(AND(BL$7&lt;=$B560+$D$4,BL$9&gt;=$D560),$E560*HLOOKUP(BL$7-$B560+1,INPUTS!$D$63:$X$64,$E$4,FALSE)/IF(BL$7=$B560,(13-MONTH($D560)),12),0)</f>
        <v>9.5870128499998073E-3</v>
      </c>
      <c r="BM560" s="229">
        <f>IF(AND(BM$7&lt;=$B560+$D$4,BM$9&gt;=$D560),$E560*HLOOKUP(BM$7-$B560+1,INPUTS!$D$63:$X$64,$E$4,FALSE)/IF(BM$7=$B560,(13-MONTH($D560)),12),0)</f>
        <v>9.5870128499998073E-3</v>
      </c>
      <c r="BN560" s="229">
        <f>IF(AND(BN$7&lt;=$B560+$D$4,BN$9&gt;=$D560),$E560*HLOOKUP(BN$7-$B560+1,INPUTS!$D$63:$X$64,$E$4,FALSE)/IF(BN$7=$B560,(13-MONTH($D560)),12),0)</f>
        <v>9.5870128499998073E-3</v>
      </c>
      <c r="BO560" s="229">
        <f>IF(AND(BO$7&lt;=$B560+$D$4,BO$9&gt;=$D560),$E560*HLOOKUP(BO$7-$B560+1,INPUTS!$D$63:$X$64,$E$4,FALSE)/IF(BO$7=$B560,(13-MONTH($D560)),12),0)</f>
        <v>8.8668616499998232E-3</v>
      </c>
      <c r="BP560" s="229">
        <f>IF(AND(BP$7&lt;=$B560+$D$4,BP$9&gt;=$D560),$E560*HLOOKUP(BP$7-$B560+1,INPUTS!$D$63:$X$64,$E$4,FALSE)/IF(BP$7=$B560,(13-MONTH($D560)),12),0)</f>
        <v>8.8668616499998232E-3</v>
      </c>
      <c r="BQ560" s="229">
        <f>IF(AND(BQ$7&lt;=$B560+$D$4,BQ$9&gt;=$D560),$E560*HLOOKUP(BQ$7-$B560+1,INPUTS!$D$63:$X$64,$E$4,FALSE)/IF(BQ$7=$B560,(13-MONTH($D560)),12),0)</f>
        <v>8.8668616499998232E-3</v>
      </c>
      <c r="BR560" s="229">
        <f>IF(AND(BR$7&lt;=$B560+$D$4,BR$9&gt;=$D560),$E560*HLOOKUP(BR$7-$B560+1,INPUTS!$D$63:$X$64,$E$4,FALSE)/IF(BR$7=$B560,(13-MONTH($D560)),12),0)</f>
        <v>8.8668616499998232E-3</v>
      </c>
      <c r="BS560" s="229">
        <f>IF(AND(BS$7&lt;=$B560+$D$4,BS$9&gt;=$D560),$E560*HLOOKUP(BS$7-$B560+1,INPUTS!$D$63:$X$64,$E$4,FALSE)/IF(BS$7=$B560,(13-MONTH($D560)),12),0)</f>
        <v>8.8668616499998232E-3</v>
      </c>
      <c r="BT560" s="229">
        <f>IF(AND(BT$7&lt;=$B560+$D$4,BT$9&gt;=$D560),$E560*HLOOKUP(BT$7-$B560+1,INPUTS!$D$63:$X$64,$E$4,FALSE)/IF(BT$7=$B560,(13-MONTH($D560)),12),0)</f>
        <v>8.8668616499998232E-3</v>
      </c>
      <c r="BU560" s="229">
        <f>IF(AND(BU$7&lt;=$B560+$D$4,BU$9&gt;=$D560),$E560*HLOOKUP(BU$7-$B560+1,INPUTS!$D$63:$X$64,$E$4,FALSE)/IF(BU$7=$B560,(13-MONTH($D560)),12),0)</f>
        <v>8.8668616499998232E-3</v>
      </c>
      <c r="BV560" s="229">
        <f>IF(AND(BV$7&lt;=$B560+$D$4,BV$9&gt;=$D560),$E560*HLOOKUP(BV$7-$B560+1,INPUTS!$D$63:$X$64,$E$4,FALSE)/IF(BV$7=$B560,(13-MONTH($D560)),12),0)</f>
        <v>8.8668616499998232E-3</v>
      </c>
      <c r="BW560" s="229">
        <f>IF(AND(BW$7&lt;=$B560+$D$4,BW$9&gt;=$D560),$E560*HLOOKUP(BW$7-$B560+1,INPUTS!$D$63:$X$64,$E$4,FALSE)/IF(BW$7=$B560,(13-MONTH($D560)),12),0)</f>
        <v>8.8668616499998232E-3</v>
      </c>
      <c r="BX560" s="229">
        <f>IF(AND(BX$7&lt;=$B560+$D$4,BX$9&gt;=$D560),$E560*HLOOKUP(BX$7-$B560+1,INPUTS!$D$63:$X$64,$E$4,FALSE)/IF(BX$7=$B560,(13-MONTH($D560)),12),0)</f>
        <v>8.8668616499998232E-3</v>
      </c>
      <c r="BY560" s="229">
        <f>IF(AND(BY$7&lt;=$B560+$D$4,BY$9&gt;=$D560),$E560*HLOOKUP(BY$7-$B560+1,INPUTS!$D$63:$X$64,$E$4,FALSE)/IF(BY$7=$B560,(13-MONTH($D560)),12),0)</f>
        <v>8.8668616499998232E-3</v>
      </c>
      <c r="BZ560" s="229">
        <f>IF(AND(BZ$7&lt;=$B560+$D$4,BZ$9&gt;=$D560),$E560*HLOOKUP(BZ$7-$B560+1,INPUTS!$D$63:$X$64,$E$4,FALSE)/IF(BZ$7=$B560,(13-MONTH($D560)),12),0)</f>
        <v>8.8668616499998232E-3</v>
      </c>
    </row>
    <row r="561" spans="1:78" x14ac:dyDescent="0.2">
      <c r="A561" s="7" t="str">
        <f t="shared" si="442"/>
        <v>Roll-in 3</v>
      </c>
      <c r="B561" s="7">
        <f t="shared" si="443"/>
        <v>2020</v>
      </c>
      <c r="C561" s="7">
        <f t="shared" si="446"/>
        <v>18</v>
      </c>
      <c r="D561" s="165">
        <f t="shared" si="445"/>
        <v>44012</v>
      </c>
      <c r="E561" s="68">
        <f t="shared" si="444"/>
        <v>382.31593999999996</v>
      </c>
      <c r="G561" s="229">
        <f>IF(AND(G$7&lt;=$B561+$D$4,G$9&gt;=$D561),$E561*HLOOKUP(G$7-$B561+1,INPUTS!$D$63:$X$64,$E$4,FALSE)/IF(G$7=$B561,(13-MONTH($D561)),12),0)</f>
        <v>0</v>
      </c>
      <c r="H561" s="229">
        <f>IF(AND(H$7&lt;=$B561+$D$4,H$9&gt;=$D561),$E561*HLOOKUP(H$7-$B561+1,INPUTS!$D$63:$X$64,$E$4,FALSE)/IF(H$7=$B561,(13-MONTH($D561)),12),0)</f>
        <v>0</v>
      </c>
      <c r="I561" s="229">
        <f>IF(AND(I$7&lt;=$B561+$D$4,I$9&gt;=$D561),$E561*HLOOKUP(I$7-$B561+1,INPUTS!$D$63:$X$64,$E$4,FALSE)/IF(I$7=$B561,(13-MONTH($D561)),12),0)</f>
        <v>0</v>
      </c>
      <c r="J561" s="229">
        <f>IF(AND(J$7&lt;=$B561+$D$4,J$9&gt;=$D561),$E561*HLOOKUP(J$7-$B561+1,INPUTS!$D$63:$X$64,$E$4,FALSE)/IF(J$7=$B561,(13-MONTH($D561)),12),0)</f>
        <v>0</v>
      </c>
      <c r="K561" s="229">
        <f>IF(AND(K$7&lt;=$B561+$D$4,K$9&gt;=$D561),$E561*HLOOKUP(K$7-$B561+1,INPUTS!$D$63:$X$64,$E$4,FALSE)/IF(K$7=$B561,(13-MONTH($D561)),12),0)</f>
        <v>0</v>
      </c>
      <c r="L561" s="229">
        <f>IF(AND(L$7&lt;=$B561+$D$4,L$9&gt;=$D561),$E561*HLOOKUP(L$7-$B561+1,INPUTS!$D$63:$X$64,$E$4,FALSE)/IF(L$7=$B561,(13-MONTH($D561)),12),0)</f>
        <v>0</v>
      </c>
      <c r="M561" s="229">
        <f>IF(AND(M$7&lt;=$B561+$D$4,M$9&gt;=$D561),$E561*HLOOKUP(M$7-$B561+1,INPUTS!$D$63:$X$64,$E$4,FALSE)/IF(M$7=$B561,(13-MONTH($D561)),12),0)</f>
        <v>0</v>
      </c>
      <c r="N561" s="229">
        <f>IF(AND(N$7&lt;=$B561+$D$4,N$9&gt;=$D561),$E561*HLOOKUP(N$7-$B561+1,INPUTS!$D$63:$X$64,$E$4,FALSE)/IF(N$7=$B561,(13-MONTH($D561)),12),0)</f>
        <v>0</v>
      </c>
      <c r="O561" s="229">
        <f>IF(AND(O$7&lt;=$B561+$D$4,O$9&gt;=$D561),$E561*HLOOKUP(O$7-$B561+1,INPUTS!$D$63:$X$64,$E$4,FALSE)/IF(O$7=$B561,(13-MONTH($D561)),12),0)</f>
        <v>0</v>
      </c>
      <c r="P561" s="229">
        <f>IF(AND(P$7&lt;=$B561+$D$4,P$9&gt;=$D561),$E561*HLOOKUP(P$7-$B561+1,INPUTS!$D$63:$X$64,$E$4,FALSE)/IF(P$7=$B561,(13-MONTH($D561)),12),0)</f>
        <v>0</v>
      </c>
      <c r="Q561" s="229">
        <f>IF(AND(Q$7&lt;=$B561+$D$4,Q$9&gt;=$D561),$E561*HLOOKUP(Q$7-$B561+1,INPUTS!$D$63:$X$64,$E$4,FALSE)/IF(Q$7=$B561,(13-MONTH($D561)),12),0)</f>
        <v>0</v>
      </c>
      <c r="R561" s="229">
        <f>IF(AND(R$7&lt;=$B561+$D$4,R$9&gt;=$D561),$E561*HLOOKUP(R$7-$B561+1,INPUTS!$D$63:$X$64,$E$4,FALSE)/IF(R$7=$B561,(13-MONTH($D561)),12),0)</f>
        <v>0</v>
      </c>
      <c r="S561" s="229">
        <f>IF(AND(S$7&lt;=$B561+$D$4,S$9&gt;=$D561),$E561*HLOOKUP(S$7-$B561+1,INPUTS!$D$63:$X$64,$E$4,FALSE)/IF(S$7=$B561,(13-MONTH($D561)),12),0)</f>
        <v>0</v>
      </c>
      <c r="T561" s="229">
        <f>IF(AND(T$7&lt;=$B561+$D$4,T$9&gt;=$D561),$E561*HLOOKUP(T$7-$B561+1,INPUTS!$D$63:$X$64,$E$4,FALSE)/IF(T$7=$B561,(13-MONTH($D561)),12),0)</f>
        <v>0</v>
      </c>
      <c r="U561" s="229">
        <f>IF(AND(U$7&lt;=$B561+$D$4,U$9&gt;=$D561),$E561*HLOOKUP(U$7-$B561+1,INPUTS!$D$63:$X$64,$E$4,FALSE)/IF(U$7=$B561,(13-MONTH($D561)),12),0)</f>
        <v>0</v>
      </c>
      <c r="V561" s="229">
        <f>IF(AND(V$7&lt;=$B561+$D$4,V$9&gt;=$D561),$E561*HLOOKUP(V$7-$B561+1,INPUTS!$D$63:$X$64,$E$4,FALSE)/IF(V$7=$B561,(13-MONTH($D561)),12),0)</f>
        <v>0</v>
      </c>
      <c r="W561" s="229">
        <f>IF(AND(W$7&lt;=$B561+$D$4,W$9&gt;=$D561),$E561*HLOOKUP(W$7-$B561+1,INPUTS!$D$63:$X$64,$E$4,FALSE)/IF(W$7=$B561,(13-MONTH($D561)),12),0)</f>
        <v>0</v>
      </c>
      <c r="X561" s="229">
        <f>IF(AND(X$7&lt;=$B561+$D$4,X$9&gt;=$D561),$E561*HLOOKUP(X$7-$B561+1,INPUTS!$D$63:$X$64,$E$4,FALSE)/IF(X$7=$B561,(13-MONTH($D561)),12),0)</f>
        <v>2.0481211071428569</v>
      </c>
      <c r="Y561" s="229">
        <f>IF(AND(Y$7&lt;=$B561+$D$4,Y$9&gt;=$D561),$E561*HLOOKUP(Y$7-$B561+1,INPUTS!$D$63:$X$64,$E$4,FALSE)/IF(Y$7=$B561,(13-MONTH($D561)),12),0)</f>
        <v>2.0481211071428569</v>
      </c>
      <c r="Z561" s="229">
        <f>IF(AND(Z$7&lt;=$B561+$D$4,Z$9&gt;=$D561),$E561*HLOOKUP(Z$7-$B561+1,INPUTS!$D$63:$X$64,$E$4,FALSE)/IF(Z$7=$B561,(13-MONTH($D561)),12),0)</f>
        <v>2.0481211071428569</v>
      </c>
      <c r="AA561" s="229">
        <f>IF(AND(AA$7&lt;=$B561+$D$4,AA$9&gt;=$D561),$E561*HLOOKUP(AA$7-$B561+1,INPUTS!$D$63:$X$64,$E$4,FALSE)/IF(AA$7=$B561,(13-MONTH($D561)),12),0)</f>
        <v>2.0481211071428569</v>
      </c>
      <c r="AB561" s="229">
        <f>IF(AND(AB$7&lt;=$B561+$D$4,AB$9&gt;=$D561),$E561*HLOOKUP(AB$7-$B561+1,INPUTS!$D$63:$X$64,$E$4,FALSE)/IF(AB$7=$B561,(13-MONTH($D561)),12),0)</f>
        <v>2.0481211071428569</v>
      </c>
      <c r="AC561" s="229">
        <f>IF(AND(AC$7&lt;=$B561+$D$4,AC$9&gt;=$D561),$E561*HLOOKUP(AC$7-$B561+1,INPUTS!$D$63:$X$64,$E$4,FALSE)/IF(AC$7=$B561,(13-MONTH($D561)),12),0)</f>
        <v>2.0481211071428569</v>
      </c>
      <c r="AD561" s="229">
        <f>IF(AND(AD$7&lt;=$B561+$D$4,AD$9&gt;=$D561),$E561*HLOOKUP(AD$7-$B561+1,INPUTS!$D$63:$X$64,$E$4,FALSE)/IF(AD$7=$B561,(13-MONTH($D561)),12),0)</f>
        <v>2.0481211071428569</v>
      </c>
      <c r="AE561" s="229">
        <f>IF(AND(AE$7&lt;=$B561+$D$4,AE$9&gt;=$D561),$E561*HLOOKUP(AE$7-$B561+1,INPUTS!$D$63:$X$64,$E$4,FALSE)/IF(AE$7=$B561,(13-MONTH($D561)),12),0)</f>
        <v>2.2999489757166667</v>
      </c>
      <c r="AF561" s="229">
        <f>IF(AND(AF$7&lt;=$B561+$D$4,AF$9&gt;=$D561),$E561*HLOOKUP(AF$7-$B561+1,INPUTS!$D$63:$X$64,$E$4,FALSE)/IF(AF$7=$B561,(13-MONTH($D561)),12),0)</f>
        <v>2.2999489757166667</v>
      </c>
      <c r="AG561" s="229">
        <f>IF(AND(AG$7&lt;=$B561+$D$4,AG$9&gt;=$D561),$E561*HLOOKUP(AG$7-$B561+1,INPUTS!$D$63:$X$64,$E$4,FALSE)/IF(AG$7=$B561,(13-MONTH($D561)),12),0)</f>
        <v>2.2999489757166667</v>
      </c>
      <c r="AH561" s="229">
        <f>IF(AND(AH$7&lt;=$B561+$D$4,AH$9&gt;=$D561),$E561*HLOOKUP(AH$7-$B561+1,INPUTS!$D$63:$X$64,$E$4,FALSE)/IF(AH$7=$B561,(13-MONTH($D561)),12),0)</f>
        <v>2.2999489757166667</v>
      </c>
      <c r="AI561" s="229">
        <f>IF(AND(AI$7&lt;=$B561+$D$4,AI$9&gt;=$D561),$E561*HLOOKUP(AI$7-$B561+1,INPUTS!$D$63:$X$64,$E$4,FALSE)/IF(AI$7=$B561,(13-MONTH($D561)),12),0)</f>
        <v>2.2999489757166667</v>
      </c>
      <c r="AJ561" s="229">
        <f>IF(AND(AJ$7&lt;=$B561+$D$4,AJ$9&gt;=$D561),$E561*HLOOKUP(AJ$7-$B561+1,INPUTS!$D$63:$X$64,$E$4,FALSE)/IF(AJ$7=$B561,(13-MONTH($D561)),12),0)</f>
        <v>2.2999489757166667</v>
      </c>
      <c r="AK561" s="229">
        <f>IF(AND(AK$7&lt;=$B561+$D$4,AK$9&gt;=$D561),$E561*HLOOKUP(AK$7-$B561+1,INPUTS!$D$63:$X$64,$E$4,FALSE)/IF(AK$7=$B561,(13-MONTH($D561)),12),0)</f>
        <v>2.2999489757166667</v>
      </c>
      <c r="AL561" s="229">
        <f>IF(AND(AL$7&lt;=$B561+$D$4,AL$9&gt;=$D561),$E561*HLOOKUP(AL$7-$B561+1,INPUTS!$D$63:$X$64,$E$4,FALSE)/IF(AL$7=$B561,(13-MONTH($D561)),12),0)</f>
        <v>2.2999489757166667</v>
      </c>
      <c r="AM561" s="229">
        <f>IF(AND(AM$7&lt;=$B561+$D$4,AM$9&gt;=$D561),$E561*HLOOKUP(AM$7-$B561+1,INPUTS!$D$63:$X$64,$E$4,FALSE)/IF(AM$7=$B561,(13-MONTH($D561)),12),0)</f>
        <v>2.2999489757166667</v>
      </c>
      <c r="AN561" s="229">
        <f>IF(AND(AN$7&lt;=$B561+$D$4,AN$9&gt;=$D561),$E561*HLOOKUP(AN$7-$B561+1,INPUTS!$D$63:$X$64,$E$4,FALSE)/IF(AN$7=$B561,(13-MONTH($D561)),12),0)</f>
        <v>2.2999489757166667</v>
      </c>
      <c r="AO561" s="229">
        <f>IF(AND(AO$7&lt;=$B561+$D$4,AO$9&gt;=$D561),$E561*HLOOKUP(AO$7-$B561+1,INPUTS!$D$63:$X$64,$E$4,FALSE)/IF(AO$7=$B561,(13-MONTH($D561)),12),0)</f>
        <v>2.2999489757166667</v>
      </c>
      <c r="AP561" s="229">
        <f>IF(AND(AP$7&lt;=$B561+$D$4,AP$9&gt;=$D561),$E561*HLOOKUP(AP$7-$B561+1,INPUTS!$D$63:$X$64,$E$4,FALSE)/IF(AP$7=$B561,(13-MONTH($D561)),12),0)</f>
        <v>2.2999489757166667</v>
      </c>
      <c r="AQ561" s="229">
        <f>IF(AND(AQ$7&lt;=$B561+$D$4,AQ$9&gt;=$D561),$E561*HLOOKUP(AQ$7-$B561+1,INPUTS!$D$63:$X$64,$E$4,FALSE)/IF(AQ$7=$B561,(13-MONTH($D561)),12),0)</f>
        <v>2.1272696094833328</v>
      </c>
      <c r="AR561" s="229">
        <f>IF(AND(AR$7&lt;=$B561+$D$4,AR$9&gt;=$D561),$E561*HLOOKUP(AR$7-$B561+1,INPUTS!$D$63:$X$64,$E$4,FALSE)/IF(AR$7=$B561,(13-MONTH($D561)),12),0)</f>
        <v>2.1272696094833328</v>
      </c>
      <c r="AS561" s="229">
        <f>IF(AND(AS$7&lt;=$B561+$D$4,AS$9&gt;=$D561),$E561*HLOOKUP(AS$7-$B561+1,INPUTS!$D$63:$X$64,$E$4,FALSE)/IF(AS$7=$B561,(13-MONTH($D561)),12),0)</f>
        <v>2.1272696094833328</v>
      </c>
      <c r="AT561" s="229">
        <f>IF(AND(AT$7&lt;=$B561+$D$4,AT$9&gt;=$D561),$E561*HLOOKUP(AT$7-$B561+1,INPUTS!$D$63:$X$64,$E$4,FALSE)/IF(AT$7=$B561,(13-MONTH($D561)),12),0)</f>
        <v>2.1272696094833328</v>
      </c>
      <c r="AU561" s="229">
        <f>IF(AND(AU$7&lt;=$B561+$D$4,AU$9&gt;=$D561),$E561*HLOOKUP(AU$7-$B561+1,INPUTS!$D$63:$X$64,$E$4,FALSE)/IF(AU$7=$B561,(13-MONTH($D561)),12),0)</f>
        <v>2.1272696094833328</v>
      </c>
      <c r="AV561" s="229">
        <f>IF(AND(AV$7&lt;=$B561+$D$4,AV$9&gt;=$D561),$E561*HLOOKUP(AV$7-$B561+1,INPUTS!$D$63:$X$64,$E$4,FALSE)/IF(AV$7=$B561,(13-MONTH($D561)),12),0)</f>
        <v>2.1272696094833328</v>
      </c>
      <c r="AW561" s="229">
        <f>IF(AND(AW$7&lt;=$B561+$D$4,AW$9&gt;=$D561),$E561*HLOOKUP(AW$7-$B561+1,INPUTS!$D$63:$X$64,$E$4,FALSE)/IF(AW$7=$B561,(13-MONTH($D561)),12),0)</f>
        <v>2.1272696094833328</v>
      </c>
      <c r="AX561" s="229">
        <f>IF(AND(AX$7&lt;=$B561+$D$4,AX$9&gt;=$D561),$E561*HLOOKUP(AX$7-$B561+1,INPUTS!$D$63:$X$64,$E$4,FALSE)/IF(AX$7=$B561,(13-MONTH($D561)),12),0)</f>
        <v>2.1272696094833328</v>
      </c>
      <c r="AY561" s="229">
        <f>IF(AND(AY$7&lt;=$B561+$D$4,AY$9&gt;=$D561),$E561*HLOOKUP(AY$7-$B561+1,INPUTS!$D$63:$X$64,$E$4,FALSE)/IF(AY$7=$B561,(13-MONTH($D561)),12),0)</f>
        <v>2.1272696094833328</v>
      </c>
      <c r="AZ561" s="229">
        <f>IF(AND(AZ$7&lt;=$B561+$D$4,AZ$9&gt;=$D561),$E561*HLOOKUP(AZ$7-$B561+1,INPUTS!$D$63:$X$64,$E$4,FALSE)/IF(AZ$7=$B561,(13-MONTH($D561)),12),0)</f>
        <v>2.1272696094833328</v>
      </c>
      <c r="BA561" s="229">
        <f>IF(AND(BA$7&lt;=$B561+$D$4,BA$9&gt;=$D561),$E561*HLOOKUP(BA$7-$B561+1,INPUTS!$D$63:$X$64,$E$4,FALSE)/IF(BA$7=$B561,(13-MONTH($D561)),12),0)</f>
        <v>2.1272696094833328</v>
      </c>
      <c r="BB561" s="229">
        <f>IF(AND(BB$7&lt;=$B561+$D$4,BB$9&gt;=$D561),$E561*HLOOKUP(BB$7-$B561+1,INPUTS!$D$63:$X$64,$E$4,FALSE)/IF(BB$7=$B561,(13-MONTH($D561)),12),0)</f>
        <v>2.1272696094833328</v>
      </c>
      <c r="BC561" s="229">
        <f>IF(AND(BC$7&lt;=$B561+$D$4,BC$9&gt;=$D561),$E561*HLOOKUP(BC$7-$B561+1,INPUTS!$D$63:$X$64,$E$4,FALSE)/IF(BC$7=$B561,(13-MONTH($D561)),12),0)</f>
        <v>1.9679713011499997</v>
      </c>
      <c r="BD561" s="229">
        <f>IF(AND(BD$7&lt;=$B561+$D$4,BD$9&gt;=$D561),$E561*HLOOKUP(BD$7-$B561+1,INPUTS!$D$63:$X$64,$E$4,FALSE)/IF(BD$7=$B561,(13-MONTH($D561)),12),0)</f>
        <v>1.9679713011499997</v>
      </c>
      <c r="BE561" s="229">
        <f>IF(AND(BE$7&lt;=$B561+$D$4,BE$9&gt;=$D561),$E561*HLOOKUP(BE$7-$B561+1,INPUTS!$D$63:$X$64,$E$4,FALSE)/IF(BE$7=$B561,(13-MONTH($D561)),12),0)</f>
        <v>1.9679713011499997</v>
      </c>
      <c r="BF561" s="229">
        <f>IF(AND(BF$7&lt;=$B561+$D$4,BF$9&gt;=$D561),$E561*HLOOKUP(BF$7-$B561+1,INPUTS!$D$63:$X$64,$E$4,FALSE)/IF(BF$7=$B561,(13-MONTH($D561)),12),0)</f>
        <v>1.9679713011499997</v>
      </c>
      <c r="BG561" s="229">
        <f>IF(AND(BG$7&lt;=$B561+$D$4,BG$9&gt;=$D561),$E561*HLOOKUP(BG$7-$B561+1,INPUTS!$D$63:$X$64,$E$4,FALSE)/IF(BG$7=$B561,(13-MONTH($D561)),12),0)</f>
        <v>1.9679713011499997</v>
      </c>
      <c r="BH561" s="229">
        <f>IF(AND(BH$7&lt;=$B561+$D$4,BH$9&gt;=$D561),$E561*HLOOKUP(BH$7-$B561+1,INPUTS!$D$63:$X$64,$E$4,FALSE)/IF(BH$7=$B561,(13-MONTH($D561)),12),0)</f>
        <v>1.9679713011499997</v>
      </c>
      <c r="BI561" s="229">
        <f>IF(AND(BI$7&lt;=$B561+$D$4,BI$9&gt;=$D561),$E561*HLOOKUP(BI$7-$B561+1,INPUTS!$D$63:$X$64,$E$4,FALSE)/IF(BI$7=$B561,(13-MONTH($D561)),12),0)</f>
        <v>1.9679713011499997</v>
      </c>
      <c r="BJ561" s="229">
        <f>IF(AND(BJ$7&lt;=$B561+$D$4,BJ$9&gt;=$D561),$E561*HLOOKUP(BJ$7-$B561+1,INPUTS!$D$63:$X$64,$E$4,FALSE)/IF(BJ$7=$B561,(13-MONTH($D561)),12),0)</f>
        <v>1.9679713011499997</v>
      </c>
      <c r="BK561" s="229">
        <f>IF(AND(BK$7&lt;=$B561+$D$4,BK$9&gt;=$D561),$E561*HLOOKUP(BK$7-$B561+1,INPUTS!$D$63:$X$64,$E$4,FALSE)/IF(BK$7=$B561,(13-MONTH($D561)),12),0)</f>
        <v>1.9679713011499997</v>
      </c>
      <c r="BL561" s="229">
        <f>IF(AND(BL$7&lt;=$B561+$D$4,BL$9&gt;=$D561),$E561*HLOOKUP(BL$7-$B561+1,INPUTS!$D$63:$X$64,$E$4,FALSE)/IF(BL$7=$B561,(13-MONTH($D561)),12),0)</f>
        <v>1.9679713011499997</v>
      </c>
      <c r="BM561" s="229">
        <f>IF(AND(BM$7&lt;=$B561+$D$4,BM$9&gt;=$D561),$E561*HLOOKUP(BM$7-$B561+1,INPUTS!$D$63:$X$64,$E$4,FALSE)/IF(BM$7=$B561,(13-MONTH($D561)),12),0)</f>
        <v>1.9679713011499997</v>
      </c>
      <c r="BN561" s="229">
        <f>IF(AND(BN$7&lt;=$B561+$D$4,BN$9&gt;=$D561),$E561*HLOOKUP(BN$7-$B561+1,INPUTS!$D$63:$X$64,$E$4,FALSE)/IF(BN$7=$B561,(13-MONTH($D561)),12),0)</f>
        <v>1.9679713011499997</v>
      </c>
      <c r="BO561" s="229">
        <f>IF(AND(BO$7&lt;=$B561+$D$4,BO$9&gt;=$D561),$E561*HLOOKUP(BO$7-$B561+1,INPUTS!$D$63:$X$64,$E$4,FALSE)/IF(BO$7=$B561,(13-MONTH($D561)),12),0)</f>
        <v>1.8201424710166665</v>
      </c>
      <c r="BP561" s="229">
        <f>IF(AND(BP$7&lt;=$B561+$D$4,BP$9&gt;=$D561),$E561*HLOOKUP(BP$7-$B561+1,INPUTS!$D$63:$X$64,$E$4,FALSE)/IF(BP$7=$B561,(13-MONTH($D561)),12),0)</f>
        <v>1.8201424710166665</v>
      </c>
      <c r="BQ561" s="229">
        <f>IF(AND(BQ$7&lt;=$B561+$D$4,BQ$9&gt;=$D561),$E561*HLOOKUP(BQ$7-$B561+1,INPUTS!$D$63:$X$64,$E$4,FALSE)/IF(BQ$7=$B561,(13-MONTH($D561)),12),0)</f>
        <v>1.8201424710166665</v>
      </c>
      <c r="BR561" s="229">
        <f>IF(AND(BR$7&lt;=$B561+$D$4,BR$9&gt;=$D561),$E561*HLOOKUP(BR$7-$B561+1,INPUTS!$D$63:$X$64,$E$4,FALSE)/IF(BR$7=$B561,(13-MONTH($D561)),12),0)</f>
        <v>1.8201424710166665</v>
      </c>
      <c r="BS561" s="229">
        <f>IF(AND(BS$7&lt;=$B561+$D$4,BS$9&gt;=$D561),$E561*HLOOKUP(BS$7-$B561+1,INPUTS!$D$63:$X$64,$E$4,FALSE)/IF(BS$7=$B561,(13-MONTH($D561)),12),0)</f>
        <v>1.8201424710166665</v>
      </c>
      <c r="BT561" s="229">
        <f>IF(AND(BT$7&lt;=$B561+$D$4,BT$9&gt;=$D561),$E561*HLOOKUP(BT$7-$B561+1,INPUTS!$D$63:$X$64,$E$4,FALSE)/IF(BT$7=$B561,(13-MONTH($D561)),12),0)</f>
        <v>1.8201424710166665</v>
      </c>
      <c r="BU561" s="229">
        <f>IF(AND(BU$7&lt;=$B561+$D$4,BU$9&gt;=$D561),$E561*HLOOKUP(BU$7-$B561+1,INPUTS!$D$63:$X$64,$E$4,FALSE)/IF(BU$7=$B561,(13-MONTH($D561)),12),0)</f>
        <v>1.8201424710166665</v>
      </c>
      <c r="BV561" s="229">
        <f>IF(AND(BV$7&lt;=$B561+$D$4,BV$9&gt;=$D561),$E561*HLOOKUP(BV$7-$B561+1,INPUTS!$D$63:$X$64,$E$4,FALSE)/IF(BV$7=$B561,(13-MONTH($D561)),12),0)</f>
        <v>1.8201424710166665</v>
      </c>
      <c r="BW561" s="229">
        <f>IF(AND(BW$7&lt;=$B561+$D$4,BW$9&gt;=$D561),$E561*HLOOKUP(BW$7-$B561+1,INPUTS!$D$63:$X$64,$E$4,FALSE)/IF(BW$7=$B561,(13-MONTH($D561)),12),0)</f>
        <v>1.8201424710166665</v>
      </c>
      <c r="BX561" s="229">
        <f>IF(AND(BX$7&lt;=$B561+$D$4,BX$9&gt;=$D561),$E561*HLOOKUP(BX$7-$B561+1,INPUTS!$D$63:$X$64,$E$4,FALSE)/IF(BX$7=$B561,(13-MONTH($D561)),12),0)</f>
        <v>1.8201424710166665</v>
      </c>
      <c r="BY561" s="229">
        <f>IF(AND(BY$7&lt;=$B561+$D$4,BY$9&gt;=$D561),$E561*HLOOKUP(BY$7-$B561+1,INPUTS!$D$63:$X$64,$E$4,FALSE)/IF(BY$7=$B561,(13-MONTH($D561)),12),0)</f>
        <v>1.8201424710166665</v>
      </c>
      <c r="BZ561" s="229">
        <f>IF(AND(BZ$7&lt;=$B561+$D$4,BZ$9&gt;=$D561),$E561*HLOOKUP(BZ$7-$B561+1,INPUTS!$D$63:$X$64,$E$4,FALSE)/IF(BZ$7=$B561,(13-MONTH($D561)),12),0)</f>
        <v>1.8201424710166665</v>
      </c>
    </row>
    <row r="562" spans="1:78" x14ac:dyDescent="0.2">
      <c r="A562" s="7" t="str">
        <f t="shared" si="442"/>
        <v>Roll-in 3</v>
      </c>
      <c r="B562" s="7">
        <f t="shared" si="443"/>
        <v>2020</v>
      </c>
      <c r="C562" s="7">
        <f t="shared" si="446"/>
        <v>19</v>
      </c>
      <c r="D562" s="165">
        <f t="shared" si="445"/>
        <v>44043</v>
      </c>
      <c r="E562" s="68">
        <f t="shared" si="444"/>
        <v>669.1926900000002</v>
      </c>
      <c r="G562" s="229">
        <f>IF(AND(G$7&lt;=$B562+$D$4,G$9&gt;=$D562),$E562*HLOOKUP(G$7-$B562+1,INPUTS!$D$63:$X$64,$E$4,FALSE)/IF(G$7=$B562,(13-MONTH($D562)),12),0)</f>
        <v>0</v>
      </c>
      <c r="H562" s="229">
        <f>IF(AND(H$7&lt;=$B562+$D$4,H$9&gt;=$D562),$E562*HLOOKUP(H$7-$B562+1,INPUTS!$D$63:$X$64,$E$4,FALSE)/IF(H$7=$B562,(13-MONTH($D562)),12),0)</f>
        <v>0</v>
      </c>
      <c r="I562" s="229">
        <f>IF(AND(I$7&lt;=$B562+$D$4,I$9&gt;=$D562),$E562*HLOOKUP(I$7-$B562+1,INPUTS!$D$63:$X$64,$E$4,FALSE)/IF(I$7=$B562,(13-MONTH($D562)),12),0)</f>
        <v>0</v>
      </c>
      <c r="J562" s="229">
        <f>IF(AND(J$7&lt;=$B562+$D$4,J$9&gt;=$D562),$E562*HLOOKUP(J$7-$B562+1,INPUTS!$D$63:$X$64,$E$4,FALSE)/IF(J$7=$B562,(13-MONTH($D562)),12),0)</f>
        <v>0</v>
      </c>
      <c r="K562" s="229">
        <f>IF(AND(K$7&lt;=$B562+$D$4,K$9&gt;=$D562),$E562*HLOOKUP(K$7-$B562+1,INPUTS!$D$63:$X$64,$E$4,FALSE)/IF(K$7=$B562,(13-MONTH($D562)),12),0)</f>
        <v>0</v>
      </c>
      <c r="L562" s="229">
        <f>IF(AND(L$7&lt;=$B562+$D$4,L$9&gt;=$D562),$E562*HLOOKUP(L$7-$B562+1,INPUTS!$D$63:$X$64,$E$4,FALSE)/IF(L$7=$B562,(13-MONTH($D562)),12),0)</f>
        <v>0</v>
      </c>
      <c r="M562" s="229">
        <f>IF(AND(M$7&lt;=$B562+$D$4,M$9&gt;=$D562),$E562*HLOOKUP(M$7-$B562+1,INPUTS!$D$63:$X$64,$E$4,FALSE)/IF(M$7=$B562,(13-MONTH($D562)),12),0)</f>
        <v>0</v>
      </c>
      <c r="N562" s="229">
        <f>IF(AND(N$7&lt;=$B562+$D$4,N$9&gt;=$D562),$E562*HLOOKUP(N$7-$B562+1,INPUTS!$D$63:$X$64,$E$4,FALSE)/IF(N$7=$B562,(13-MONTH($D562)),12),0)</f>
        <v>0</v>
      </c>
      <c r="O562" s="229">
        <f>IF(AND(O$7&lt;=$B562+$D$4,O$9&gt;=$D562),$E562*HLOOKUP(O$7-$B562+1,INPUTS!$D$63:$X$64,$E$4,FALSE)/IF(O$7=$B562,(13-MONTH($D562)),12),0)</f>
        <v>0</v>
      </c>
      <c r="P562" s="229">
        <f>IF(AND(P$7&lt;=$B562+$D$4,P$9&gt;=$D562),$E562*HLOOKUP(P$7-$B562+1,INPUTS!$D$63:$X$64,$E$4,FALSE)/IF(P$7=$B562,(13-MONTH($D562)),12),0)</f>
        <v>0</v>
      </c>
      <c r="Q562" s="229">
        <f>IF(AND(Q$7&lt;=$B562+$D$4,Q$9&gt;=$D562),$E562*HLOOKUP(Q$7-$B562+1,INPUTS!$D$63:$X$64,$E$4,FALSE)/IF(Q$7=$B562,(13-MONTH($D562)),12),0)</f>
        <v>0</v>
      </c>
      <c r="R562" s="229">
        <f>IF(AND(R$7&lt;=$B562+$D$4,R$9&gt;=$D562),$E562*HLOOKUP(R$7-$B562+1,INPUTS!$D$63:$X$64,$E$4,FALSE)/IF(R$7=$B562,(13-MONTH($D562)),12),0)</f>
        <v>0</v>
      </c>
      <c r="S562" s="229">
        <f>IF(AND(S$7&lt;=$B562+$D$4,S$9&gt;=$D562),$E562*HLOOKUP(S$7-$B562+1,INPUTS!$D$63:$X$64,$E$4,FALSE)/IF(S$7=$B562,(13-MONTH($D562)),12),0)</f>
        <v>0</v>
      </c>
      <c r="T562" s="229">
        <f>IF(AND(T$7&lt;=$B562+$D$4,T$9&gt;=$D562),$E562*HLOOKUP(T$7-$B562+1,INPUTS!$D$63:$X$64,$E$4,FALSE)/IF(T$7=$B562,(13-MONTH($D562)),12),0)</f>
        <v>0</v>
      </c>
      <c r="U562" s="229">
        <f>IF(AND(U$7&lt;=$B562+$D$4,U$9&gt;=$D562),$E562*HLOOKUP(U$7-$B562+1,INPUTS!$D$63:$X$64,$E$4,FALSE)/IF(U$7=$B562,(13-MONTH($D562)),12),0)</f>
        <v>0</v>
      </c>
      <c r="V562" s="229">
        <f>IF(AND(V$7&lt;=$B562+$D$4,V$9&gt;=$D562),$E562*HLOOKUP(V$7-$B562+1,INPUTS!$D$63:$X$64,$E$4,FALSE)/IF(V$7=$B562,(13-MONTH($D562)),12),0)</f>
        <v>0</v>
      </c>
      <c r="W562" s="229">
        <f>IF(AND(W$7&lt;=$B562+$D$4,W$9&gt;=$D562),$E562*HLOOKUP(W$7-$B562+1,INPUTS!$D$63:$X$64,$E$4,FALSE)/IF(W$7=$B562,(13-MONTH($D562)),12),0)</f>
        <v>0</v>
      </c>
      <c r="X562" s="229">
        <f>IF(AND(X$7&lt;=$B562+$D$4,X$9&gt;=$D562),$E562*HLOOKUP(X$7-$B562+1,INPUTS!$D$63:$X$64,$E$4,FALSE)/IF(X$7=$B562,(13-MONTH($D562)),12),0)</f>
        <v>0</v>
      </c>
      <c r="Y562" s="229">
        <f>IF(AND(Y$7&lt;=$B562+$D$4,Y$9&gt;=$D562),$E562*HLOOKUP(Y$7-$B562+1,INPUTS!$D$63:$X$64,$E$4,FALSE)/IF(Y$7=$B562,(13-MONTH($D562)),12),0)</f>
        <v>4.1824543125000009</v>
      </c>
      <c r="Z562" s="229">
        <f>IF(AND(Z$7&lt;=$B562+$D$4,Z$9&gt;=$D562),$E562*HLOOKUP(Z$7-$B562+1,INPUTS!$D$63:$X$64,$E$4,FALSE)/IF(Z$7=$B562,(13-MONTH($D562)),12),0)</f>
        <v>4.1824543125000009</v>
      </c>
      <c r="AA562" s="229">
        <f>IF(AND(AA$7&lt;=$B562+$D$4,AA$9&gt;=$D562),$E562*HLOOKUP(AA$7-$B562+1,INPUTS!$D$63:$X$64,$E$4,FALSE)/IF(AA$7=$B562,(13-MONTH($D562)),12),0)</f>
        <v>4.1824543125000009</v>
      </c>
      <c r="AB562" s="229">
        <f>IF(AND(AB$7&lt;=$B562+$D$4,AB$9&gt;=$D562),$E562*HLOOKUP(AB$7-$B562+1,INPUTS!$D$63:$X$64,$E$4,FALSE)/IF(AB$7=$B562,(13-MONTH($D562)),12),0)</f>
        <v>4.1824543125000009</v>
      </c>
      <c r="AC562" s="229">
        <f>IF(AND(AC$7&lt;=$B562+$D$4,AC$9&gt;=$D562),$E562*HLOOKUP(AC$7-$B562+1,INPUTS!$D$63:$X$64,$E$4,FALSE)/IF(AC$7=$B562,(13-MONTH($D562)),12),0)</f>
        <v>4.1824543125000009</v>
      </c>
      <c r="AD562" s="229">
        <f>IF(AND(AD$7&lt;=$B562+$D$4,AD$9&gt;=$D562),$E562*HLOOKUP(AD$7-$B562+1,INPUTS!$D$63:$X$64,$E$4,FALSE)/IF(AD$7=$B562,(13-MONTH($D562)),12),0)</f>
        <v>4.1824543125000009</v>
      </c>
      <c r="AE562" s="229">
        <f>IF(AND(AE$7&lt;=$B562+$D$4,AE$9&gt;=$D562),$E562*HLOOKUP(AE$7-$B562+1,INPUTS!$D$63:$X$64,$E$4,FALSE)/IF(AE$7=$B562,(13-MONTH($D562)),12),0)</f>
        <v>4.0257516909250013</v>
      </c>
      <c r="AF562" s="229">
        <f>IF(AND(AF$7&lt;=$B562+$D$4,AF$9&gt;=$D562),$E562*HLOOKUP(AF$7-$B562+1,INPUTS!$D$63:$X$64,$E$4,FALSE)/IF(AF$7=$B562,(13-MONTH($D562)),12),0)</f>
        <v>4.0257516909250013</v>
      </c>
      <c r="AG562" s="229">
        <f>IF(AND(AG$7&lt;=$B562+$D$4,AG$9&gt;=$D562),$E562*HLOOKUP(AG$7-$B562+1,INPUTS!$D$63:$X$64,$E$4,FALSE)/IF(AG$7=$B562,(13-MONTH($D562)),12),0)</f>
        <v>4.0257516909250013</v>
      </c>
      <c r="AH562" s="229">
        <f>IF(AND(AH$7&lt;=$B562+$D$4,AH$9&gt;=$D562),$E562*HLOOKUP(AH$7-$B562+1,INPUTS!$D$63:$X$64,$E$4,FALSE)/IF(AH$7=$B562,(13-MONTH($D562)),12),0)</f>
        <v>4.0257516909250013</v>
      </c>
      <c r="AI562" s="229">
        <f>IF(AND(AI$7&lt;=$B562+$D$4,AI$9&gt;=$D562),$E562*HLOOKUP(AI$7-$B562+1,INPUTS!$D$63:$X$64,$E$4,FALSE)/IF(AI$7=$B562,(13-MONTH($D562)),12),0)</f>
        <v>4.0257516909250013</v>
      </c>
      <c r="AJ562" s="229">
        <f>IF(AND(AJ$7&lt;=$B562+$D$4,AJ$9&gt;=$D562),$E562*HLOOKUP(AJ$7-$B562+1,INPUTS!$D$63:$X$64,$E$4,FALSE)/IF(AJ$7=$B562,(13-MONTH($D562)),12),0)</f>
        <v>4.0257516909250013</v>
      </c>
      <c r="AK562" s="229">
        <f>IF(AND(AK$7&lt;=$B562+$D$4,AK$9&gt;=$D562),$E562*HLOOKUP(AK$7-$B562+1,INPUTS!$D$63:$X$64,$E$4,FALSE)/IF(AK$7=$B562,(13-MONTH($D562)),12),0)</f>
        <v>4.0257516909250013</v>
      </c>
      <c r="AL562" s="229">
        <f>IF(AND(AL$7&lt;=$B562+$D$4,AL$9&gt;=$D562),$E562*HLOOKUP(AL$7-$B562+1,INPUTS!$D$63:$X$64,$E$4,FALSE)/IF(AL$7=$B562,(13-MONTH($D562)),12),0)</f>
        <v>4.0257516909250013</v>
      </c>
      <c r="AM562" s="229">
        <f>IF(AND(AM$7&lt;=$B562+$D$4,AM$9&gt;=$D562),$E562*HLOOKUP(AM$7-$B562+1,INPUTS!$D$63:$X$64,$E$4,FALSE)/IF(AM$7=$B562,(13-MONTH($D562)),12),0)</f>
        <v>4.0257516909250013</v>
      </c>
      <c r="AN562" s="229">
        <f>IF(AND(AN$7&lt;=$B562+$D$4,AN$9&gt;=$D562),$E562*HLOOKUP(AN$7-$B562+1,INPUTS!$D$63:$X$64,$E$4,FALSE)/IF(AN$7=$B562,(13-MONTH($D562)),12),0)</f>
        <v>4.0257516909250013</v>
      </c>
      <c r="AO562" s="229">
        <f>IF(AND(AO$7&lt;=$B562+$D$4,AO$9&gt;=$D562),$E562*HLOOKUP(AO$7-$B562+1,INPUTS!$D$63:$X$64,$E$4,FALSE)/IF(AO$7=$B562,(13-MONTH($D562)),12),0)</f>
        <v>4.0257516909250013</v>
      </c>
      <c r="AP562" s="229">
        <f>IF(AND(AP$7&lt;=$B562+$D$4,AP$9&gt;=$D562),$E562*HLOOKUP(AP$7-$B562+1,INPUTS!$D$63:$X$64,$E$4,FALSE)/IF(AP$7=$B562,(13-MONTH($D562)),12),0)</f>
        <v>4.0257516909250013</v>
      </c>
      <c r="AQ562" s="229">
        <f>IF(AND(AQ$7&lt;=$B562+$D$4,AQ$9&gt;=$D562),$E562*HLOOKUP(AQ$7-$B562+1,INPUTS!$D$63:$X$64,$E$4,FALSE)/IF(AQ$7=$B562,(13-MONTH($D562)),12),0)</f>
        <v>3.7234996592750012</v>
      </c>
      <c r="AR562" s="229">
        <f>IF(AND(AR$7&lt;=$B562+$D$4,AR$9&gt;=$D562),$E562*HLOOKUP(AR$7-$B562+1,INPUTS!$D$63:$X$64,$E$4,FALSE)/IF(AR$7=$B562,(13-MONTH($D562)),12),0)</f>
        <v>3.7234996592750012</v>
      </c>
      <c r="AS562" s="229">
        <f>IF(AND(AS$7&lt;=$B562+$D$4,AS$9&gt;=$D562),$E562*HLOOKUP(AS$7-$B562+1,INPUTS!$D$63:$X$64,$E$4,FALSE)/IF(AS$7=$B562,(13-MONTH($D562)),12),0)</f>
        <v>3.7234996592750012</v>
      </c>
      <c r="AT562" s="229">
        <f>IF(AND(AT$7&lt;=$B562+$D$4,AT$9&gt;=$D562),$E562*HLOOKUP(AT$7-$B562+1,INPUTS!$D$63:$X$64,$E$4,FALSE)/IF(AT$7=$B562,(13-MONTH($D562)),12),0)</f>
        <v>3.7234996592750012</v>
      </c>
      <c r="AU562" s="229">
        <f>IF(AND(AU$7&lt;=$B562+$D$4,AU$9&gt;=$D562),$E562*HLOOKUP(AU$7-$B562+1,INPUTS!$D$63:$X$64,$E$4,FALSE)/IF(AU$7=$B562,(13-MONTH($D562)),12),0)</f>
        <v>3.7234996592750012</v>
      </c>
      <c r="AV562" s="229">
        <f>IF(AND(AV$7&lt;=$B562+$D$4,AV$9&gt;=$D562),$E562*HLOOKUP(AV$7-$B562+1,INPUTS!$D$63:$X$64,$E$4,FALSE)/IF(AV$7=$B562,(13-MONTH($D562)),12),0)</f>
        <v>3.7234996592750012</v>
      </c>
      <c r="AW562" s="229">
        <f>IF(AND(AW$7&lt;=$B562+$D$4,AW$9&gt;=$D562),$E562*HLOOKUP(AW$7-$B562+1,INPUTS!$D$63:$X$64,$E$4,FALSE)/IF(AW$7=$B562,(13-MONTH($D562)),12),0)</f>
        <v>3.7234996592750012</v>
      </c>
      <c r="AX562" s="229">
        <f>IF(AND(AX$7&lt;=$B562+$D$4,AX$9&gt;=$D562),$E562*HLOOKUP(AX$7-$B562+1,INPUTS!$D$63:$X$64,$E$4,FALSE)/IF(AX$7=$B562,(13-MONTH($D562)),12),0)</f>
        <v>3.7234996592750012</v>
      </c>
      <c r="AY562" s="229">
        <f>IF(AND(AY$7&lt;=$B562+$D$4,AY$9&gt;=$D562),$E562*HLOOKUP(AY$7-$B562+1,INPUTS!$D$63:$X$64,$E$4,FALSE)/IF(AY$7=$B562,(13-MONTH($D562)),12),0)</f>
        <v>3.7234996592750012</v>
      </c>
      <c r="AZ562" s="229">
        <f>IF(AND(AZ$7&lt;=$B562+$D$4,AZ$9&gt;=$D562),$E562*HLOOKUP(AZ$7-$B562+1,INPUTS!$D$63:$X$64,$E$4,FALSE)/IF(AZ$7=$B562,(13-MONTH($D562)),12),0)</f>
        <v>3.7234996592750012</v>
      </c>
      <c r="BA562" s="229">
        <f>IF(AND(BA$7&lt;=$B562+$D$4,BA$9&gt;=$D562),$E562*HLOOKUP(BA$7-$B562+1,INPUTS!$D$63:$X$64,$E$4,FALSE)/IF(BA$7=$B562,(13-MONTH($D562)),12),0)</f>
        <v>3.7234996592750012</v>
      </c>
      <c r="BB562" s="229">
        <f>IF(AND(BB$7&lt;=$B562+$D$4,BB$9&gt;=$D562),$E562*HLOOKUP(BB$7-$B562+1,INPUTS!$D$63:$X$64,$E$4,FALSE)/IF(BB$7=$B562,(13-MONTH($D562)),12),0)</f>
        <v>3.7234996592750012</v>
      </c>
      <c r="BC562" s="229">
        <f>IF(AND(BC$7&lt;=$B562+$D$4,BC$9&gt;=$D562),$E562*HLOOKUP(BC$7-$B562+1,INPUTS!$D$63:$X$64,$E$4,FALSE)/IF(BC$7=$B562,(13-MONTH($D562)),12),0)</f>
        <v>3.4446693717750012</v>
      </c>
      <c r="BD562" s="229">
        <f>IF(AND(BD$7&lt;=$B562+$D$4,BD$9&gt;=$D562),$E562*HLOOKUP(BD$7-$B562+1,INPUTS!$D$63:$X$64,$E$4,FALSE)/IF(BD$7=$B562,(13-MONTH($D562)),12),0)</f>
        <v>3.4446693717750012</v>
      </c>
      <c r="BE562" s="229">
        <f>IF(AND(BE$7&lt;=$B562+$D$4,BE$9&gt;=$D562),$E562*HLOOKUP(BE$7-$B562+1,INPUTS!$D$63:$X$64,$E$4,FALSE)/IF(BE$7=$B562,(13-MONTH($D562)),12),0)</f>
        <v>3.4446693717750012</v>
      </c>
      <c r="BF562" s="229">
        <f>IF(AND(BF$7&lt;=$B562+$D$4,BF$9&gt;=$D562),$E562*HLOOKUP(BF$7-$B562+1,INPUTS!$D$63:$X$64,$E$4,FALSE)/IF(BF$7=$B562,(13-MONTH($D562)),12),0)</f>
        <v>3.4446693717750012</v>
      </c>
      <c r="BG562" s="229">
        <f>IF(AND(BG$7&lt;=$B562+$D$4,BG$9&gt;=$D562),$E562*HLOOKUP(BG$7-$B562+1,INPUTS!$D$63:$X$64,$E$4,FALSE)/IF(BG$7=$B562,(13-MONTH($D562)),12),0)</f>
        <v>3.4446693717750012</v>
      </c>
      <c r="BH562" s="229">
        <f>IF(AND(BH$7&lt;=$B562+$D$4,BH$9&gt;=$D562),$E562*HLOOKUP(BH$7-$B562+1,INPUTS!$D$63:$X$64,$E$4,FALSE)/IF(BH$7=$B562,(13-MONTH($D562)),12),0)</f>
        <v>3.4446693717750012</v>
      </c>
      <c r="BI562" s="229">
        <f>IF(AND(BI$7&lt;=$B562+$D$4,BI$9&gt;=$D562),$E562*HLOOKUP(BI$7-$B562+1,INPUTS!$D$63:$X$64,$E$4,FALSE)/IF(BI$7=$B562,(13-MONTH($D562)),12),0)</f>
        <v>3.4446693717750012</v>
      </c>
      <c r="BJ562" s="229">
        <f>IF(AND(BJ$7&lt;=$B562+$D$4,BJ$9&gt;=$D562),$E562*HLOOKUP(BJ$7-$B562+1,INPUTS!$D$63:$X$64,$E$4,FALSE)/IF(BJ$7=$B562,(13-MONTH($D562)),12),0)</f>
        <v>3.4446693717750012</v>
      </c>
      <c r="BK562" s="229">
        <f>IF(AND(BK$7&lt;=$B562+$D$4,BK$9&gt;=$D562),$E562*HLOOKUP(BK$7-$B562+1,INPUTS!$D$63:$X$64,$E$4,FALSE)/IF(BK$7=$B562,(13-MONTH($D562)),12),0)</f>
        <v>3.4446693717750012</v>
      </c>
      <c r="BL562" s="229">
        <f>IF(AND(BL$7&lt;=$B562+$D$4,BL$9&gt;=$D562),$E562*HLOOKUP(BL$7-$B562+1,INPUTS!$D$63:$X$64,$E$4,FALSE)/IF(BL$7=$B562,(13-MONTH($D562)),12),0)</f>
        <v>3.4446693717750012</v>
      </c>
      <c r="BM562" s="229">
        <f>IF(AND(BM$7&lt;=$B562+$D$4,BM$9&gt;=$D562),$E562*HLOOKUP(BM$7-$B562+1,INPUTS!$D$63:$X$64,$E$4,FALSE)/IF(BM$7=$B562,(13-MONTH($D562)),12),0)</f>
        <v>3.4446693717750012</v>
      </c>
      <c r="BN562" s="229">
        <f>IF(AND(BN$7&lt;=$B562+$D$4,BN$9&gt;=$D562),$E562*HLOOKUP(BN$7-$B562+1,INPUTS!$D$63:$X$64,$E$4,FALSE)/IF(BN$7=$B562,(13-MONTH($D562)),12),0)</f>
        <v>3.4446693717750012</v>
      </c>
      <c r="BO562" s="229">
        <f>IF(AND(BO$7&lt;=$B562+$D$4,BO$9&gt;=$D562),$E562*HLOOKUP(BO$7-$B562+1,INPUTS!$D$63:$X$64,$E$4,FALSE)/IF(BO$7=$B562,(13-MONTH($D562)),12),0)</f>
        <v>3.1859148649750009</v>
      </c>
      <c r="BP562" s="229">
        <f>IF(AND(BP$7&lt;=$B562+$D$4,BP$9&gt;=$D562),$E562*HLOOKUP(BP$7-$B562+1,INPUTS!$D$63:$X$64,$E$4,FALSE)/IF(BP$7=$B562,(13-MONTH($D562)),12),0)</f>
        <v>3.1859148649750009</v>
      </c>
      <c r="BQ562" s="229">
        <f>IF(AND(BQ$7&lt;=$B562+$D$4,BQ$9&gt;=$D562),$E562*HLOOKUP(BQ$7-$B562+1,INPUTS!$D$63:$X$64,$E$4,FALSE)/IF(BQ$7=$B562,(13-MONTH($D562)),12),0)</f>
        <v>3.1859148649750009</v>
      </c>
      <c r="BR562" s="229">
        <f>IF(AND(BR$7&lt;=$B562+$D$4,BR$9&gt;=$D562),$E562*HLOOKUP(BR$7-$B562+1,INPUTS!$D$63:$X$64,$E$4,FALSE)/IF(BR$7=$B562,(13-MONTH($D562)),12),0)</f>
        <v>3.1859148649750009</v>
      </c>
      <c r="BS562" s="229">
        <f>IF(AND(BS$7&lt;=$B562+$D$4,BS$9&gt;=$D562),$E562*HLOOKUP(BS$7-$B562+1,INPUTS!$D$63:$X$64,$E$4,FALSE)/IF(BS$7=$B562,(13-MONTH($D562)),12),0)</f>
        <v>3.1859148649750009</v>
      </c>
      <c r="BT562" s="229">
        <f>IF(AND(BT$7&lt;=$B562+$D$4,BT$9&gt;=$D562),$E562*HLOOKUP(BT$7-$B562+1,INPUTS!$D$63:$X$64,$E$4,FALSE)/IF(BT$7=$B562,(13-MONTH($D562)),12),0)</f>
        <v>3.1859148649750009</v>
      </c>
      <c r="BU562" s="229">
        <f>IF(AND(BU$7&lt;=$B562+$D$4,BU$9&gt;=$D562),$E562*HLOOKUP(BU$7-$B562+1,INPUTS!$D$63:$X$64,$E$4,FALSE)/IF(BU$7=$B562,(13-MONTH($D562)),12),0)</f>
        <v>3.1859148649750009</v>
      </c>
      <c r="BV562" s="229">
        <f>IF(AND(BV$7&lt;=$B562+$D$4,BV$9&gt;=$D562),$E562*HLOOKUP(BV$7-$B562+1,INPUTS!$D$63:$X$64,$E$4,FALSE)/IF(BV$7=$B562,(13-MONTH($D562)),12),0)</f>
        <v>3.1859148649750009</v>
      </c>
      <c r="BW562" s="229">
        <f>IF(AND(BW$7&lt;=$B562+$D$4,BW$9&gt;=$D562),$E562*HLOOKUP(BW$7-$B562+1,INPUTS!$D$63:$X$64,$E$4,FALSE)/IF(BW$7=$B562,(13-MONTH($D562)),12),0)</f>
        <v>3.1859148649750009</v>
      </c>
      <c r="BX562" s="229">
        <f>IF(AND(BX$7&lt;=$B562+$D$4,BX$9&gt;=$D562),$E562*HLOOKUP(BX$7-$B562+1,INPUTS!$D$63:$X$64,$E$4,FALSE)/IF(BX$7=$B562,(13-MONTH($D562)),12),0)</f>
        <v>3.1859148649750009</v>
      </c>
      <c r="BY562" s="229">
        <f>IF(AND(BY$7&lt;=$B562+$D$4,BY$9&gt;=$D562),$E562*HLOOKUP(BY$7-$B562+1,INPUTS!$D$63:$X$64,$E$4,FALSE)/IF(BY$7=$B562,(13-MONTH($D562)),12),0)</f>
        <v>3.1859148649750009</v>
      </c>
      <c r="BZ562" s="229">
        <f>IF(AND(BZ$7&lt;=$B562+$D$4,BZ$9&gt;=$D562),$E562*HLOOKUP(BZ$7-$B562+1,INPUTS!$D$63:$X$64,$E$4,FALSE)/IF(BZ$7=$B562,(13-MONTH($D562)),12),0)</f>
        <v>3.1859148649750009</v>
      </c>
    </row>
    <row r="563" spans="1:78" x14ac:dyDescent="0.2">
      <c r="A563" s="7" t="str">
        <f t="shared" si="442"/>
        <v>Roll-in 3</v>
      </c>
      <c r="B563" s="7">
        <f t="shared" si="443"/>
        <v>2020</v>
      </c>
      <c r="C563" s="7">
        <f t="shared" si="446"/>
        <v>20</v>
      </c>
      <c r="D563" s="165">
        <f t="shared" si="445"/>
        <v>44074</v>
      </c>
      <c r="E563" s="68">
        <f t="shared" si="444"/>
        <v>792.76817999999992</v>
      </c>
      <c r="G563" s="229">
        <f>IF(AND(G$7&lt;=$B563+$D$4,G$9&gt;=$D563),$E563*HLOOKUP(G$7-$B563+1,INPUTS!$D$63:$X$64,$E$4,FALSE)/IF(G$7=$B563,(13-MONTH($D563)),12),0)</f>
        <v>0</v>
      </c>
      <c r="H563" s="229">
        <f>IF(AND(H$7&lt;=$B563+$D$4,H$9&gt;=$D563),$E563*HLOOKUP(H$7-$B563+1,INPUTS!$D$63:$X$64,$E$4,FALSE)/IF(H$7=$B563,(13-MONTH($D563)),12),0)</f>
        <v>0</v>
      </c>
      <c r="I563" s="229">
        <f>IF(AND(I$7&lt;=$B563+$D$4,I$9&gt;=$D563),$E563*HLOOKUP(I$7-$B563+1,INPUTS!$D$63:$X$64,$E$4,FALSE)/IF(I$7=$B563,(13-MONTH($D563)),12),0)</f>
        <v>0</v>
      </c>
      <c r="J563" s="229">
        <f>IF(AND(J$7&lt;=$B563+$D$4,J$9&gt;=$D563),$E563*HLOOKUP(J$7-$B563+1,INPUTS!$D$63:$X$64,$E$4,FALSE)/IF(J$7=$B563,(13-MONTH($D563)),12),0)</f>
        <v>0</v>
      </c>
      <c r="K563" s="229">
        <f>IF(AND(K$7&lt;=$B563+$D$4,K$9&gt;=$D563),$E563*HLOOKUP(K$7-$B563+1,INPUTS!$D$63:$X$64,$E$4,FALSE)/IF(K$7=$B563,(13-MONTH($D563)),12),0)</f>
        <v>0</v>
      </c>
      <c r="L563" s="229">
        <f>IF(AND(L$7&lt;=$B563+$D$4,L$9&gt;=$D563),$E563*HLOOKUP(L$7-$B563+1,INPUTS!$D$63:$X$64,$E$4,FALSE)/IF(L$7=$B563,(13-MONTH($D563)),12),0)</f>
        <v>0</v>
      </c>
      <c r="M563" s="229">
        <f>IF(AND(M$7&lt;=$B563+$D$4,M$9&gt;=$D563),$E563*HLOOKUP(M$7-$B563+1,INPUTS!$D$63:$X$64,$E$4,FALSE)/IF(M$7=$B563,(13-MONTH($D563)),12),0)</f>
        <v>0</v>
      </c>
      <c r="N563" s="229">
        <f>IF(AND(N$7&lt;=$B563+$D$4,N$9&gt;=$D563),$E563*HLOOKUP(N$7-$B563+1,INPUTS!$D$63:$X$64,$E$4,FALSE)/IF(N$7=$B563,(13-MONTH($D563)),12),0)</f>
        <v>0</v>
      </c>
      <c r="O563" s="229">
        <f>IF(AND(O$7&lt;=$B563+$D$4,O$9&gt;=$D563),$E563*HLOOKUP(O$7-$B563+1,INPUTS!$D$63:$X$64,$E$4,FALSE)/IF(O$7=$B563,(13-MONTH($D563)),12),0)</f>
        <v>0</v>
      </c>
      <c r="P563" s="229">
        <f>IF(AND(P$7&lt;=$B563+$D$4,P$9&gt;=$D563),$E563*HLOOKUP(P$7-$B563+1,INPUTS!$D$63:$X$64,$E$4,FALSE)/IF(P$7=$B563,(13-MONTH($D563)),12),0)</f>
        <v>0</v>
      </c>
      <c r="Q563" s="229">
        <f>IF(AND(Q$7&lt;=$B563+$D$4,Q$9&gt;=$D563),$E563*HLOOKUP(Q$7-$B563+1,INPUTS!$D$63:$X$64,$E$4,FALSE)/IF(Q$7=$B563,(13-MONTH($D563)),12),0)</f>
        <v>0</v>
      </c>
      <c r="R563" s="229">
        <f>IF(AND(R$7&lt;=$B563+$D$4,R$9&gt;=$D563),$E563*HLOOKUP(R$7-$B563+1,INPUTS!$D$63:$X$64,$E$4,FALSE)/IF(R$7=$B563,(13-MONTH($D563)),12),0)</f>
        <v>0</v>
      </c>
      <c r="S563" s="229">
        <f>IF(AND(S$7&lt;=$B563+$D$4,S$9&gt;=$D563),$E563*HLOOKUP(S$7-$B563+1,INPUTS!$D$63:$X$64,$E$4,FALSE)/IF(S$7=$B563,(13-MONTH($D563)),12),0)</f>
        <v>0</v>
      </c>
      <c r="T563" s="229">
        <f>IF(AND(T$7&lt;=$B563+$D$4,T$9&gt;=$D563),$E563*HLOOKUP(T$7-$B563+1,INPUTS!$D$63:$X$64,$E$4,FALSE)/IF(T$7=$B563,(13-MONTH($D563)),12),0)</f>
        <v>0</v>
      </c>
      <c r="U563" s="229">
        <f>IF(AND(U$7&lt;=$B563+$D$4,U$9&gt;=$D563),$E563*HLOOKUP(U$7-$B563+1,INPUTS!$D$63:$X$64,$E$4,FALSE)/IF(U$7=$B563,(13-MONTH($D563)),12),0)</f>
        <v>0</v>
      </c>
      <c r="V563" s="229">
        <f>IF(AND(V$7&lt;=$B563+$D$4,V$9&gt;=$D563),$E563*HLOOKUP(V$7-$B563+1,INPUTS!$D$63:$X$64,$E$4,FALSE)/IF(V$7=$B563,(13-MONTH($D563)),12),0)</f>
        <v>0</v>
      </c>
      <c r="W563" s="229">
        <f>IF(AND(W$7&lt;=$B563+$D$4,W$9&gt;=$D563),$E563*HLOOKUP(W$7-$B563+1,INPUTS!$D$63:$X$64,$E$4,FALSE)/IF(W$7=$B563,(13-MONTH($D563)),12),0)</f>
        <v>0</v>
      </c>
      <c r="X563" s="229">
        <f>IF(AND(X$7&lt;=$B563+$D$4,X$9&gt;=$D563),$E563*HLOOKUP(X$7-$B563+1,INPUTS!$D$63:$X$64,$E$4,FALSE)/IF(X$7=$B563,(13-MONTH($D563)),12),0)</f>
        <v>0</v>
      </c>
      <c r="Y563" s="229">
        <f>IF(AND(Y$7&lt;=$B563+$D$4,Y$9&gt;=$D563),$E563*HLOOKUP(Y$7-$B563+1,INPUTS!$D$63:$X$64,$E$4,FALSE)/IF(Y$7=$B563,(13-MONTH($D563)),12),0)</f>
        <v>0</v>
      </c>
      <c r="Z563" s="229">
        <f>IF(AND(Z$7&lt;=$B563+$D$4,Z$9&gt;=$D563),$E563*HLOOKUP(Z$7-$B563+1,INPUTS!$D$63:$X$64,$E$4,FALSE)/IF(Z$7=$B563,(13-MONTH($D563)),12),0)</f>
        <v>5.9457613499999997</v>
      </c>
      <c r="AA563" s="229">
        <f>IF(AND(AA$7&lt;=$B563+$D$4,AA$9&gt;=$D563),$E563*HLOOKUP(AA$7-$B563+1,INPUTS!$D$63:$X$64,$E$4,FALSE)/IF(AA$7=$B563,(13-MONTH($D563)),12),0)</f>
        <v>5.9457613499999997</v>
      </c>
      <c r="AB563" s="229">
        <f>IF(AND(AB$7&lt;=$B563+$D$4,AB$9&gt;=$D563),$E563*HLOOKUP(AB$7-$B563+1,INPUTS!$D$63:$X$64,$E$4,FALSE)/IF(AB$7=$B563,(13-MONTH($D563)),12),0)</f>
        <v>5.9457613499999997</v>
      </c>
      <c r="AC563" s="229">
        <f>IF(AND(AC$7&lt;=$B563+$D$4,AC$9&gt;=$D563),$E563*HLOOKUP(AC$7-$B563+1,INPUTS!$D$63:$X$64,$E$4,FALSE)/IF(AC$7=$B563,(13-MONTH($D563)),12),0)</f>
        <v>5.9457613499999997</v>
      </c>
      <c r="AD563" s="229">
        <f>IF(AND(AD$7&lt;=$B563+$D$4,AD$9&gt;=$D563),$E563*HLOOKUP(AD$7-$B563+1,INPUTS!$D$63:$X$64,$E$4,FALSE)/IF(AD$7=$B563,(13-MONTH($D563)),12),0)</f>
        <v>5.9457613499999997</v>
      </c>
      <c r="AE563" s="229">
        <f>IF(AND(AE$7&lt;=$B563+$D$4,AE$9&gt;=$D563),$E563*HLOOKUP(AE$7-$B563+1,INPUTS!$D$63:$X$64,$E$4,FALSE)/IF(AE$7=$B563,(13-MONTH($D563)),12),0)</f>
        <v>4.7691612428499992</v>
      </c>
      <c r="AF563" s="229">
        <f>IF(AND(AF$7&lt;=$B563+$D$4,AF$9&gt;=$D563),$E563*HLOOKUP(AF$7-$B563+1,INPUTS!$D$63:$X$64,$E$4,FALSE)/IF(AF$7=$B563,(13-MONTH($D563)),12),0)</f>
        <v>4.7691612428499992</v>
      </c>
      <c r="AG563" s="229">
        <f>IF(AND(AG$7&lt;=$B563+$D$4,AG$9&gt;=$D563),$E563*HLOOKUP(AG$7-$B563+1,INPUTS!$D$63:$X$64,$E$4,FALSE)/IF(AG$7=$B563,(13-MONTH($D563)),12),0)</f>
        <v>4.7691612428499992</v>
      </c>
      <c r="AH563" s="229">
        <f>IF(AND(AH$7&lt;=$B563+$D$4,AH$9&gt;=$D563),$E563*HLOOKUP(AH$7-$B563+1,INPUTS!$D$63:$X$64,$E$4,FALSE)/IF(AH$7=$B563,(13-MONTH($D563)),12),0)</f>
        <v>4.7691612428499992</v>
      </c>
      <c r="AI563" s="229">
        <f>IF(AND(AI$7&lt;=$B563+$D$4,AI$9&gt;=$D563),$E563*HLOOKUP(AI$7-$B563+1,INPUTS!$D$63:$X$64,$E$4,FALSE)/IF(AI$7=$B563,(13-MONTH($D563)),12),0)</f>
        <v>4.7691612428499992</v>
      </c>
      <c r="AJ563" s="229">
        <f>IF(AND(AJ$7&lt;=$B563+$D$4,AJ$9&gt;=$D563),$E563*HLOOKUP(AJ$7-$B563+1,INPUTS!$D$63:$X$64,$E$4,FALSE)/IF(AJ$7=$B563,(13-MONTH($D563)),12),0)</f>
        <v>4.7691612428499992</v>
      </c>
      <c r="AK563" s="229">
        <f>IF(AND(AK$7&lt;=$B563+$D$4,AK$9&gt;=$D563),$E563*HLOOKUP(AK$7-$B563+1,INPUTS!$D$63:$X$64,$E$4,FALSE)/IF(AK$7=$B563,(13-MONTH($D563)),12),0)</f>
        <v>4.7691612428499992</v>
      </c>
      <c r="AL563" s="229">
        <f>IF(AND(AL$7&lt;=$B563+$D$4,AL$9&gt;=$D563),$E563*HLOOKUP(AL$7-$B563+1,INPUTS!$D$63:$X$64,$E$4,FALSE)/IF(AL$7=$B563,(13-MONTH($D563)),12),0)</f>
        <v>4.7691612428499992</v>
      </c>
      <c r="AM563" s="229">
        <f>IF(AND(AM$7&lt;=$B563+$D$4,AM$9&gt;=$D563),$E563*HLOOKUP(AM$7-$B563+1,INPUTS!$D$63:$X$64,$E$4,FALSE)/IF(AM$7=$B563,(13-MONTH($D563)),12),0)</f>
        <v>4.7691612428499992</v>
      </c>
      <c r="AN563" s="229">
        <f>IF(AND(AN$7&lt;=$B563+$D$4,AN$9&gt;=$D563),$E563*HLOOKUP(AN$7-$B563+1,INPUTS!$D$63:$X$64,$E$4,FALSE)/IF(AN$7=$B563,(13-MONTH($D563)),12),0)</f>
        <v>4.7691612428499992</v>
      </c>
      <c r="AO563" s="229">
        <f>IF(AND(AO$7&lt;=$B563+$D$4,AO$9&gt;=$D563),$E563*HLOOKUP(AO$7-$B563+1,INPUTS!$D$63:$X$64,$E$4,FALSE)/IF(AO$7=$B563,(13-MONTH($D563)),12),0)</f>
        <v>4.7691612428499992</v>
      </c>
      <c r="AP563" s="229">
        <f>IF(AND(AP$7&lt;=$B563+$D$4,AP$9&gt;=$D563),$E563*HLOOKUP(AP$7-$B563+1,INPUTS!$D$63:$X$64,$E$4,FALSE)/IF(AP$7=$B563,(13-MONTH($D563)),12),0)</f>
        <v>4.7691612428499992</v>
      </c>
      <c r="AQ563" s="229">
        <f>IF(AND(AQ$7&lt;=$B563+$D$4,AQ$9&gt;=$D563),$E563*HLOOKUP(AQ$7-$B563+1,INPUTS!$D$63:$X$64,$E$4,FALSE)/IF(AQ$7=$B563,(13-MONTH($D563)),12),0)</f>
        <v>4.4110942815499987</v>
      </c>
      <c r="AR563" s="229">
        <f>IF(AND(AR$7&lt;=$B563+$D$4,AR$9&gt;=$D563),$E563*HLOOKUP(AR$7-$B563+1,INPUTS!$D$63:$X$64,$E$4,FALSE)/IF(AR$7=$B563,(13-MONTH($D563)),12),0)</f>
        <v>4.4110942815499987</v>
      </c>
      <c r="AS563" s="229">
        <f>IF(AND(AS$7&lt;=$B563+$D$4,AS$9&gt;=$D563),$E563*HLOOKUP(AS$7-$B563+1,INPUTS!$D$63:$X$64,$E$4,FALSE)/IF(AS$7=$B563,(13-MONTH($D563)),12),0)</f>
        <v>4.4110942815499987</v>
      </c>
      <c r="AT563" s="229">
        <f>IF(AND(AT$7&lt;=$B563+$D$4,AT$9&gt;=$D563),$E563*HLOOKUP(AT$7-$B563+1,INPUTS!$D$63:$X$64,$E$4,FALSE)/IF(AT$7=$B563,(13-MONTH($D563)),12),0)</f>
        <v>4.4110942815499987</v>
      </c>
      <c r="AU563" s="229">
        <f>IF(AND(AU$7&lt;=$B563+$D$4,AU$9&gt;=$D563),$E563*HLOOKUP(AU$7-$B563+1,INPUTS!$D$63:$X$64,$E$4,FALSE)/IF(AU$7=$B563,(13-MONTH($D563)),12),0)</f>
        <v>4.4110942815499987</v>
      </c>
      <c r="AV563" s="229">
        <f>IF(AND(AV$7&lt;=$B563+$D$4,AV$9&gt;=$D563),$E563*HLOOKUP(AV$7-$B563+1,INPUTS!$D$63:$X$64,$E$4,FALSE)/IF(AV$7=$B563,(13-MONTH($D563)),12),0)</f>
        <v>4.4110942815499987</v>
      </c>
      <c r="AW563" s="229">
        <f>IF(AND(AW$7&lt;=$B563+$D$4,AW$9&gt;=$D563),$E563*HLOOKUP(AW$7-$B563+1,INPUTS!$D$63:$X$64,$E$4,FALSE)/IF(AW$7=$B563,(13-MONTH($D563)),12),0)</f>
        <v>4.4110942815499987</v>
      </c>
      <c r="AX563" s="229">
        <f>IF(AND(AX$7&lt;=$B563+$D$4,AX$9&gt;=$D563),$E563*HLOOKUP(AX$7-$B563+1,INPUTS!$D$63:$X$64,$E$4,FALSE)/IF(AX$7=$B563,(13-MONTH($D563)),12),0)</f>
        <v>4.4110942815499987</v>
      </c>
      <c r="AY563" s="229">
        <f>IF(AND(AY$7&lt;=$B563+$D$4,AY$9&gt;=$D563),$E563*HLOOKUP(AY$7-$B563+1,INPUTS!$D$63:$X$64,$E$4,FALSE)/IF(AY$7=$B563,(13-MONTH($D563)),12),0)</f>
        <v>4.4110942815499987</v>
      </c>
      <c r="AZ563" s="229">
        <f>IF(AND(AZ$7&lt;=$B563+$D$4,AZ$9&gt;=$D563),$E563*HLOOKUP(AZ$7-$B563+1,INPUTS!$D$63:$X$64,$E$4,FALSE)/IF(AZ$7=$B563,(13-MONTH($D563)),12),0)</f>
        <v>4.4110942815499987</v>
      </c>
      <c r="BA563" s="229">
        <f>IF(AND(BA$7&lt;=$B563+$D$4,BA$9&gt;=$D563),$E563*HLOOKUP(BA$7-$B563+1,INPUTS!$D$63:$X$64,$E$4,FALSE)/IF(BA$7=$B563,(13-MONTH($D563)),12),0)</f>
        <v>4.4110942815499987</v>
      </c>
      <c r="BB563" s="229">
        <f>IF(AND(BB$7&lt;=$B563+$D$4,BB$9&gt;=$D563),$E563*HLOOKUP(BB$7-$B563+1,INPUTS!$D$63:$X$64,$E$4,FALSE)/IF(BB$7=$B563,(13-MONTH($D563)),12),0)</f>
        <v>4.4110942815499987</v>
      </c>
      <c r="BC563" s="229">
        <f>IF(AND(BC$7&lt;=$B563+$D$4,BC$9&gt;=$D563),$E563*HLOOKUP(BC$7-$B563+1,INPUTS!$D$63:$X$64,$E$4,FALSE)/IF(BC$7=$B563,(13-MONTH($D563)),12),0)</f>
        <v>4.0807742065499992</v>
      </c>
      <c r="BD563" s="229">
        <f>IF(AND(BD$7&lt;=$B563+$D$4,BD$9&gt;=$D563),$E563*HLOOKUP(BD$7-$B563+1,INPUTS!$D$63:$X$64,$E$4,FALSE)/IF(BD$7=$B563,(13-MONTH($D563)),12),0)</f>
        <v>4.0807742065499992</v>
      </c>
      <c r="BE563" s="229">
        <f>IF(AND(BE$7&lt;=$B563+$D$4,BE$9&gt;=$D563),$E563*HLOOKUP(BE$7-$B563+1,INPUTS!$D$63:$X$64,$E$4,FALSE)/IF(BE$7=$B563,(13-MONTH($D563)),12),0)</f>
        <v>4.0807742065499992</v>
      </c>
      <c r="BF563" s="229">
        <f>IF(AND(BF$7&lt;=$B563+$D$4,BF$9&gt;=$D563),$E563*HLOOKUP(BF$7-$B563+1,INPUTS!$D$63:$X$64,$E$4,FALSE)/IF(BF$7=$B563,(13-MONTH($D563)),12),0)</f>
        <v>4.0807742065499992</v>
      </c>
      <c r="BG563" s="229">
        <f>IF(AND(BG$7&lt;=$B563+$D$4,BG$9&gt;=$D563),$E563*HLOOKUP(BG$7-$B563+1,INPUTS!$D$63:$X$64,$E$4,FALSE)/IF(BG$7=$B563,(13-MONTH($D563)),12),0)</f>
        <v>4.0807742065499992</v>
      </c>
      <c r="BH563" s="229">
        <f>IF(AND(BH$7&lt;=$B563+$D$4,BH$9&gt;=$D563),$E563*HLOOKUP(BH$7-$B563+1,INPUTS!$D$63:$X$64,$E$4,FALSE)/IF(BH$7=$B563,(13-MONTH($D563)),12),0)</f>
        <v>4.0807742065499992</v>
      </c>
      <c r="BI563" s="229">
        <f>IF(AND(BI$7&lt;=$B563+$D$4,BI$9&gt;=$D563),$E563*HLOOKUP(BI$7-$B563+1,INPUTS!$D$63:$X$64,$E$4,FALSE)/IF(BI$7=$B563,(13-MONTH($D563)),12),0)</f>
        <v>4.0807742065499992</v>
      </c>
      <c r="BJ563" s="229">
        <f>IF(AND(BJ$7&lt;=$B563+$D$4,BJ$9&gt;=$D563),$E563*HLOOKUP(BJ$7-$B563+1,INPUTS!$D$63:$X$64,$E$4,FALSE)/IF(BJ$7=$B563,(13-MONTH($D563)),12),0)</f>
        <v>4.0807742065499992</v>
      </c>
      <c r="BK563" s="229">
        <f>IF(AND(BK$7&lt;=$B563+$D$4,BK$9&gt;=$D563),$E563*HLOOKUP(BK$7-$B563+1,INPUTS!$D$63:$X$64,$E$4,FALSE)/IF(BK$7=$B563,(13-MONTH($D563)),12),0)</f>
        <v>4.0807742065499992</v>
      </c>
      <c r="BL563" s="229">
        <f>IF(AND(BL$7&lt;=$B563+$D$4,BL$9&gt;=$D563),$E563*HLOOKUP(BL$7-$B563+1,INPUTS!$D$63:$X$64,$E$4,FALSE)/IF(BL$7=$B563,(13-MONTH($D563)),12),0)</f>
        <v>4.0807742065499992</v>
      </c>
      <c r="BM563" s="229">
        <f>IF(AND(BM$7&lt;=$B563+$D$4,BM$9&gt;=$D563),$E563*HLOOKUP(BM$7-$B563+1,INPUTS!$D$63:$X$64,$E$4,FALSE)/IF(BM$7=$B563,(13-MONTH($D563)),12),0)</f>
        <v>4.0807742065499992</v>
      </c>
      <c r="BN563" s="229">
        <f>IF(AND(BN$7&lt;=$B563+$D$4,BN$9&gt;=$D563),$E563*HLOOKUP(BN$7-$B563+1,INPUTS!$D$63:$X$64,$E$4,FALSE)/IF(BN$7=$B563,(13-MONTH($D563)),12),0)</f>
        <v>4.0807742065499992</v>
      </c>
      <c r="BO563" s="229">
        <f>IF(AND(BO$7&lt;=$B563+$D$4,BO$9&gt;=$D563),$E563*HLOOKUP(BO$7-$B563+1,INPUTS!$D$63:$X$64,$E$4,FALSE)/IF(BO$7=$B563,(13-MONTH($D563)),12),0)</f>
        <v>3.7742371769499994</v>
      </c>
      <c r="BP563" s="229">
        <f>IF(AND(BP$7&lt;=$B563+$D$4,BP$9&gt;=$D563),$E563*HLOOKUP(BP$7-$B563+1,INPUTS!$D$63:$X$64,$E$4,FALSE)/IF(BP$7=$B563,(13-MONTH($D563)),12),0)</f>
        <v>3.7742371769499994</v>
      </c>
      <c r="BQ563" s="229">
        <f>IF(AND(BQ$7&lt;=$B563+$D$4,BQ$9&gt;=$D563),$E563*HLOOKUP(BQ$7-$B563+1,INPUTS!$D$63:$X$64,$E$4,FALSE)/IF(BQ$7=$B563,(13-MONTH($D563)),12),0)</f>
        <v>3.7742371769499994</v>
      </c>
      <c r="BR563" s="229">
        <f>IF(AND(BR$7&lt;=$B563+$D$4,BR$9&gt;=$D563),$E563*HLOOKUP(BR$7-$B563+1,INPUTS!$D$63:$X$64,$E$4,FALSE)/IF(BR$7=$B563,(13-MONTH($D563)),12),0)</f>
        <v>3.7742371769499994</v>
      </c>
      <c r="BS563" s="229">
        <f>IF(AND(BS$7&lt;=$B563+$D$4,BS$9&gt;=$D563),$E563*HLOOKUP(BS$7-$B563+1,INPUTS!$D$63:$X$64,$E$4,FALSE)/IF(BS$7=$B563,(13-MONTH($D563)),12),0)</f>
        <v>3.7742371769499994</v>
      </c>
      <c r="BT563" s="229">
        <f>IF(AND(BT$7&lt;=$B563+$D$4,BT$9&gt;=$D563),$E563*HLOOKUP(BT$7-$B563+1,INPUTS!$D$63:$X$64,$E$4,FALSE)/IF(BT$7=$B563,(13-MONTH($D563)),12),0)</f>
        <v>3.7742371769499994</v>
      </c>
      <c r="BU563" s="229">
        <f>IF(AND(BU$7&lt;=$B563+$D$4,BU$9&gt;=$D563),$E563*HLOOKUP(BU$7-$B563+1,INPUTS!$D$63:$X$64,$E$4,FALSE)/IF(BU$7=$B563,(13-MONTH($D563)),12),0)</f>
        <v>3.7742371769499994</v>
      </c>
      <c r="BV563" s="229">
        <f>IF(AND(BV$7&lt;=$B563+$D$4,BV$9&gt;=$D563),$E563*HLOOKUP(BV$7-$B563+1,INPUTS!$D$63:$X$64,$E$4,FALSE)/IF(BV$7=$B563,(13-MONTH($D563)),12),0)</f>
        <v>3.7742371769499994</v>
      </c>
      <c r="BW563" s="229">
        <f>IF(AND(BW$7&lt;=$B563+$D$4,BW$9&gt;=$D563),$E563*HLOOKUP(BW$7-$B563+1,INPUTS!$D$63:$X$64,$E$4,FALSE)/IF(BW$7=$B563,(13-MONTH($D563)),12),0)</f>
        <v>3.7742371769499994</v>
      </c>
      <c r="BX563" s="229">
        <f>IF(AND(BX$7&lt;=$B563+$D$4,BX$9&gt;=$D563),$E563*HLOOKUP(BX$7-$B563+1,INPUTS!$D$63:$X$64,$E$4,FALSE)/IF(BX$7=$B563,(13-MONTH($D563)),12),0)</f>
        <v>3.7742371769499994</v>
      </c>
      <c r="BY563" s="229">
        <f>IF(AND(BY$7&lt;=$B563+$D$4,BY$9&gt;=$D563),$E563*HLOOKUP(BY$7-$B563+1,INPUTS!$D$63:$X$64,$E$4,FALSE)/IF(BY$7=$B563,(13-MONTH($D563)),12),0)</f>
        <v>3.7742371769499994</v>
      </c>
      <c r="BZ563" s="229">
        <f>IF(AND(BZ$7&lt;=$B563+$D$4,BZ$9&gt;=$D563),$E563*HLOOKUP(BZ$7-$B563+1,INPUTS!$D$63:$X$64,$E$4,FALSE)/IF(BZ$7=$B563,(13-MONTH($D563)),12),0)</f>
        <v>3.7742371769499994</v>
      </c>
    </row>
    <row r="564" spans="1:78" x14ac:dyDescent="0.2">
      <c r="A564" s="7" t="str">
        <f t="shared" si="442"/>
        <v>Roll-in 4</v>
      </c>
      <c r="B564" s="7">
        <f t="shared" si="443"/>
        <v>2020</v>
      </c>
      <c r="C564" s="7">
        <f t="shared" si="446"/>
        <v>21</v>
      </c>
      <c r="D564" s="165">
        <f t="shared" si="445"/>
        <v>44104</v>
      </c>
      <c r="E564" s="68">
        <f t="shared" si="444"/>
        <v>1339.1225900000009</v>
      </c>
      <c r="G564" s="229">
        <f>IF(AND(G$7&lt;=$B564+$D$4,G$9&gt;=$D564),$E564*HLOOKUP(G$7-$B564+1,INPUTS!$D$63:$X$64,$E$4,FALSE)/IF(G$7=$B564,(13-MONTH($D564)),12),0)</f>
        <v>0</v>
      </c>
      <c r="H564" s="229">
        <f>IF(AND(H$7&lt;=$B564+$D$4,H$9&gt;=$D564),$E564*HLOOKUP(H$7-$B564+1,INPUTS!$D$63:$X$64,$E$4,FALSE)/IF(H$7=$B564,(13-MONTH($D564)),12),0)</f>
        <v>0</v>
      </c>
      <c r="I564" s="229">
        <f>IF(AND(I$7&lt;=$B564+$D$4,I$9&gt;=$D564),$E564*HLOOKUP(I$7-$B564+1,INPUTS!$D$63:$X$64,$E$4,FALSE)/IF(I$7=$B564,(13-MONTH($D564)),12),0)</f>
        <v>0</v>
      </c>
      <c r="J564" s="229">
        <f>IF(AND(J$7&lt;=$B564+$D$4,J$9&gt;=$D564),$E564*HLOOKUP(J$7-$B564+1,INPUTS!$D$63:$X$64,$E$4,FALSE)/IF(J$7=$B564,(13-MONTH($D564)),12),0)</f>
        <v>0</v>
      </c>
      <c r="K564" s="229">
        <f>IF(AND(K$7&lt;=$B564+$D$4,K$9&gt;=$D564),$E564*HLOOKUP(K$7-$B564+1,INPUTS!$D$63:$X$64,$E$4,FALSE)/IF(K$7=$B564,(13-MONTH($D564)),12),0)</f>
        <v>0</v>
      </c>
      <c r="L564" s="229">
        <f>IF(AND(L$7&lt;=$B564+$D$4,L$9&gt;=$D564),$E564*HLOOKUP(L$7-$B564+1,INPUTS!$D$63:$X$64,$E$4,FALSE)/IF(L$7=$B564,(13-MONTH($D564)),12),0)</f>
        <v>0</v>
      </c>
      <c r="M564" s="229">
        <f>IF(AND(M$7&lt;=$B564+$D$4,M$9&gt;=$D564),$E564*HLOOKUP(M$7-$B564+1,INPUTS!$D$63:$X$64,$E$4,FALSE)/IF(M$7=$B564,(13-MONTH($D564)),12),0)</f>
        <v>0</v>
      </c>
      <c r="N564" s="229">
        <f>IF(AND(N$7&lt;=$B564+$D$4,N$9&gt;=$D564),$E564*HLOOKUP(N$7-$B564+1,INPUTS!$D$63:$X$64,$E$4,FALSE)/IF(N$7=$B564,(13-MONTH($D564)),12),0)</f>
        <v>0</v>
      </c>
      <c r="O564" s="229">
        <f>IF(AND(O$7&lt;=$B564+$D$4,O$9&gt;=$D564),$E564*HLOOKUP(O$7-$B564+1,INPUTS!$D$63:$X$64,$E$4,FALSE)/IF(O$7=$B564,(13-MONTH($D564)),12),0)</f>
        <v>0</v>
      </c>
      <c r="P564" s="229">
        <f>IF(AND(P$7&lt;=$B564+$D$4,P$9&gt;=$D564),$E564*HLOOKUP(P$7-$B564+1,INPUTS!$D$63:$X$64,$E$4,FALSE)/IF(P$7=$B564,(13-MONTH($D564)),12),0)</f>
        <v>0</v>
      </c>
      <c r="Q564" s="229">
        <f>IF(AND(Q$7&lt;=$B564+$D$4,Q$9&gt;=$D564),$E564*HLOOKUP(Q$7-$B564+1,INPUTS!$D$63:$X$64,$E$4,FALSE)/IF(Q$7=$B564,(13-MONTH($D564)),12),0)</f>
        <v>0</v>
      </c>
      <c r="R564" s="229">
        <f>IF(AND(R$7&lt;=$B564+$D$4,R$9&gt;=$D564),$E564*HLOOKUP(R$7-$B564+1,INPUTS!$D$63:$X$64,$E$4,FALSE)/IF(R$7=$B564,(13-MONTH($D564)),12),0)</f>
        <v>0</v>
      </c>
      <c r="S564" s="229">
        <f>IF(AND(S$7&lt;=$B564+$D$4,S$9&gt;=$D564),$E564*HLOOKUP(S$7-$B564+1,INPUTS!$D$63:$X$64,$E$4,FALSE)/IF(S$7=$B564,(13-MONTH($D564)),12),0)</f>
        <v>0</v>
      </c>
      <c r="T564" s="229">
        <f>IF(AND(T$7&lt;=$B564+$D$4,T$9&gt;=$D564),$E564*HLOOKUP(T$7-$B564+1,INPUTS!$D$63:$X$64,$E$4,FALSE)/IF(T$7=$B564,(13-MONTH($D564)),12),0)</f>
        <v>0</v>
      </c>
      <c r="U564" s="229">
        <f>IF(AND(U$7&lt;=$B564+$D$4,U$9&gt;=$D564),$E564*HLOOKUP(U$7-$B564+1,INPUTS!$D$63:$X$64,$E$4,FALSE)/IF(U$7=$B564,(13-MONTH($D564)),12),0)</f>
        <v>0</v>
      </c>
      <c r="V564" s="229">
        <f>IF(AND(V$7&lt;=$B564+$D$4,V$9&gt;=$D564),$E564*HLOOKUP(V$7-$B564+1,INPUTS!$D$63:$X$64,$E$4,FALSE)/IF(V$7=$B564,(13-MONTH($D564)),12),0)</f>
        <v>0</v>
      </c>
      <c r="W564" s="229">
        <f>IF(AND(W$7&lt;=$B564+$D$4,W$9&gt;=$D564),$E564*HLOOKUP(W$7-$B564+1,INPUTS!$D$63:$X$64,$E$4,FALSE)/IF(W$7=$B564,(13-MONTH($D564)),12),0)</f>
        <v>0</v>
      </c>
      <c r="X564" s="229">
        <f>IF(AND(X$7&lt;=$B564+$D$4,X$9&gt;=$D564),$E564*HLOOKUP(X$7-$B564+1,INPUTS!$D$63:$X$64,$E$4,FALSE)/IF(X$7=$B564,(13-MONTH($D564)),12),0)</f>
        <v>0</v>
      </c>
      <c r="Y564" s="229">
        <f>IF(AND(Y$7&lt;=$B564+$D$4,Y$9&gt;=$D564),$E564*HLOOKUP(Y$7-$B564+1,INPUTS!$D$63:$X$64,$E$4,FALSE)/IF(Y$7=$B564,(13-MONTH($D564)),12),0)</f>
        <v>0</v>
      </c>
      <c r="Z564" s="229">
        <f>IF(AND(Z$7&lt;=$B564+$D$4,Z$9&gt;=$D564),$E564*HLOOKUP(Z$7-$B564+1,INPUTS!$D$63:$X$64,$E$4,FALSE)/IF(Z$7=$B564,(13-MONTH($D564)),12),0)</f>
        <v>0</v>
      </c>
      <c r="AA564" s="229">
        <f>IF(AND(AA$7&lt;=$B564+$D$4,AA$9&gt;=$D564),$E564*HLOOKUP(AA$7-$B564+1,INPUTS!$D$63:$X$64,$E$4,FALSE)/IF(AA$7=$B564,(13-MONTH($D564)),12),0)</f>
        <v>12.554274281250008</v>
      </c>
      <c r="AB564" s="229">
        <f>IF(AND(AB$7&lt;=$B564+$D$4,AB$9&gt;=$D564),$E564*HLOOKUP(AB$7-$B564+1,INPUTS!$D$63:$X$64,$E$4,FALSE)/IF(AB$7=$B564,(13-MONTH($D564)),12),0)</f>
        <v>12.554274281250008</v>
      </c>
      <c r="AC564" s="229">
        <f>IF(AND(AC$7&lt;=$B564+$D$4,AC$9&gt;=$D564),$E564*HLOOKUP(AC$7-$B564+1,INPUTS!$D$63:$X$64,$E$4,FALSE)/IF(AC$7=$B564,(13-MONTH($D564)),12),0)</f>
        <v>12.554274281250008</v>
      </c>
      <c r="AD564" s="229">
        <f>IF(AND(AD$7&lt;=$B564+$D$4,AD$9&gt;=$D564),$E564*HLOOKUP(AD$7-$B564+1,INPUTS!$D$63:$X$64,$E$4,FALSE)/IF(AD$7=$B564,(13-MONTH($D564)),12),0)</f>
        <v>12.554274281250008</v>
      </c>
      <c r="AE564" s="229">
        <f>IF(AND(AE$7&lt;=$B564+$D$4,AE$9&gt;=$D564),$E564*HLOOKUP(AE$7-$B564+1,INPUTS!$D$63:$X$64,$E$4,FALSE)/IF(AE$7=$B564,(13-MONTH($D564)),12),0)</f>
        <v>8.0559383143416721</v>
      </c>
      <c r="AF564" s="229">
        <f>IF(AND(AF$7&lt;=$B564+$D$4,AF$9&gt;=$D564),$E564*HLOOKUP(AF$7-$B564+1,INPUTS!$D$63:$X$64,$E$4,FALSE)/IF(AF$7=$B564,(13-MONTH($D564)),12),0)</f>
        <v>8.0559383143416721</v>
      </c>
      <c r="AG564" s="229">
        <f>IF(AND(AG$7&lt;=$B564+$D$4,AG$9&gt;=$D564),$E564*HLOOKUP(AG$7-$B564+1,INPUTS!$D$63:$X$64,$E$4,FALSE)/IF(AG$7=$B564,(13-MONTH($D564)),12),0)</f>
        <v>8.0559383143416721</v>
      </c>
      <c r="AH564" s="229">
        <f>IF(AND(AH$7&lt;=$B564+$D$4,AH$9&gt;=$D564),$E564*HLOOKUP(AH$7-$B564+1,INPUTS!$D$63:$X$64,$E$4,FALSE)/IF(AH$7=$B564,(13-MONTH($D564)),12),0)</f>
        <v>8.0559383143416721</v>
      </c>
      <c r="AI564" s="229">
        <f>IF(AND(AI$7&lt;=$B564+$D$4,AI$9&gt;=$D564),$E564*HLOOKUP(AI$7-$B564+1,INPUTS!$D$63:$X$64,$E$4,FALSE)/IF(AI$7=$B564,(13-MONTH($D564)),12),0)</f>
        <v>8.0559383143416721</v>
      </c>
      <c r="AJ564" s="229">
        <f>IF(AND(AJ$7&lt;=$B564+$D$4,AJ$9&gt;=$D564),$E564*HLOOKUP(AJ$7-$B564+1,INPUTS!$D$63:$X$64,$E$4,FALSE)/IF(AJ$7=$B564,(13-MONTH($D564)),12),0)</f>
        <v>8.0559383143416721</v>
      </c>
      <c r="AK564" s="229">
        <f>IF(AND(AK$7&lt;=$B564+$D$4,AK$9&gt;=$D564),$E564*HLOOKUP(AK$7-$B564+1,INPUTS!$D$63:$X$64,$E$4,FALSE)/IF(AK$7=$B564,(13-MONTH($D564)),12),0)</f>
        <v>8.0559383143416721</v>
      </c>
      <c r="AL564" s="229">
        <f>IF(AND(AL$7&lt;=$B564+$D$4,AL$9&gt;=$D564),$E564*HLOOKUP(AL$7-$B564+1,INPUTS!$D$63:$X$64,$E$4,FALSE)/IF(AL$7=$B564,(13-MONTH($D564)),12),0)</f>
        <v>8.0559383143416721</v>
      </c>
      <c r="AM564" s="229">
        <f>IF(AND(AM$7&lt;=$B564+$D$4,AM$9&gt;=$D564),$E564*HLOOKUP(AM$7-$B564+1,INPUTS!$D$63:$X$64,$E$4,FALSE)/IF(AM$7=$B564,(13-MONTH($D564)),12),0)</f>
        <v>8.0559383143416721</v>
      </c>
      <c r="AN564" s="229">
        <f>IF(AND(AN$7&lt;=$B564+$D$4,AN$9&gt;=$D564),$E564*HLOOKUP(AN$7-$B564+1,INPUTS!$D$63:$X$64,$E$4,FALSE)/IF(AN$7=$B564,(13-MONTH($D564)),12),0)</f>
        <v>8.0559383143416721</v>
      </c>
      <c r="AO564" s="229">
        <f>IF(AND(AO$7&lt;=$B564+$D$4,AO$9&gt;=$D564),$E564*HLOOKUP(AO$7-$B564+1,INPUTS!$D$63:$X$64,$E$4,FALSE)/IF(AO$7=$B564,(13-MONTH($D564)),12),0)</f>
        <v>8.0559383143416721</v>
      </c>
      <c r="AP564" s="229">
        <f>IF(AND(AP$7&lt;=$B564+$D$4,AP$9&gt;=$D564),$E564*HLOOKUP(AP$7-$B564+1,INPUTS!$D$63:$X$64,$E$4,FALSE)/IF(AP$7=$B564,(13-MONTH($D564)),12),0)</f>
        <v>8.0559383143416721</v>
      </c>
      <c r="AQ564" s="229">
        <f>IF(AND(AQ$7&lt;=$B564+$D$4,AQ$9&gt;=$D564),$E564*HLOOKUP(AQ$7-$B564+1,INPUTS!$D$63:$X$64,$E$4,FALSE)/IF(AQ$7=$B564,(13-MONTH($D564)),12),0)</f>
        <v>7.4511012778583376</v>
      </c>
      <c r="AR564" s="229">
        <f>IF(AND(AR$7&lt;=$B564+$D$4,AR$9&gt;=$D564),$E564*HLOOKUP(AR$7-$B564+1,INPUTS!$D$63:$X$64,$E$4,FALSE)/IF(AR$7=$B564,(13-MONTH($D564)),12),0)</f>
        <v>7.4511012778583376</v>
      </c>
      <c r="AS564" s="229">
        <f>IF(AND(AS$7&lt;=$B564+$D$4,AS$9&gt;=$D564),$E564*HLOOKUP(AS$7-$B564+1,INPUTS!$D$63:$X$64,$E$4,FALSE)/IF(AS$7=$B564,(13-MONTH($D564)),12),0)</f>
        <v>7.4511012778583376</v>
      </c>
      <c r="AT564" s="229">
        <f>IF(AND(AT$7&lt;=$B564+$D$4,AT$9&gt;=$D564),$E564*HLOOKUP(AT$7-$B564+1,INPUTS!$D$63:$X$64,$E$4,FALSE)/IF(AT$7=$B564,(13-MONTH($D564)),12),0)</f>
        <v>7.4511012778583376</v>
      </c>
      <c r="AU564" s="229">
        <f>IF(AND(AU$7&lt;=$B564+$D$4,AU$9&gt;=$D564),$E564*HLOOKUP(AU$7-$B564+1,INPUTS!$D$63:$X$64,$E$4,FALSE)/IF(AU$7=$B564,(13-MONTH($D564)),12),0)</f>
        <v>7.4511012778583376</v>
      </c>
      <c r="AV564" s="229">
        <f>IF(AND(AV$7&lt;=$B564+$D$4,AV$9&gt;=$D564),$E564*HLOOKUP(AV$7-$B564+1,INPUTS!$D$63:$X$64,$E$4,FALSE)/IF(AV$7=$B564,(13-MONTH($D564)),12),0)</f>
        <v>7.4511012778583376</v>
      </c>
      <c r="AW564" s="229">
        <f>IF(AND(AW$7&lt;=$B564+$D$4,AW$9&gt;=$D564),$E564*HLOOKUP(AW$7-$B564+1,INPUTS!$D$63:$X$64,$E$4,FALSE)/IF(AW$7=$B564,(13-MONTH($D564)),12),0)</f>
        <v>7.4511012778583376</v>
      </c>
      <c r="AX564" s="229">
        <f>IF(AND(AX$7&lt;=$B564+$D$4,AX$9&gt;=$D564),$E564*HLOOKUP(AX$7-$B564+1,INPUTS!$D$63:$X$64,$E$4,FALSE)/IF(AX$7=$B564,(13-MONTH($D564)),12),0)</f>
        <v>7.4511012778583376</v>
      </c>
      <c r="AY564" s="229">
        <f>IF(AND(AY$7&lt;=$B564+$D$4,AY$9&gt;=$D564),$E564*HLOOKUP(AY$7-$B564+1,INPUTS!$D$63:$X$64,$E$4,FALSE)/IF(AY$7=$B564,(13-MONTH($D564)),12),0)</f>
        <v>7.4511012778583376</v>
      </c>
      <c r="AZ564" s="229">
        <f>IF(AND(AZ$7&lt;=$B564+$D$4,AZ$9&gt;=$D564),$E564*HLOOKUP(AZ$7-$B564+1,INPUTS!$D$63:$X$64,$E$4,FALSE)/IF(AZ$7=$B564,(13-MONTH($D564)),12),0)</f>
        <v>7.4511012778583376</v>
      </c>
      <c r="BA564" s="229">
        <f>IF(AND(BA$7&lt;=$B564+$D$4,BA$9&gt;=$D564),$E564*HLOOKUP(BA$7-$B564+1,INPUTS!$D$63:$X$64,$E$4,FALSE)/IF(BA$7=$B564,(13-MONTH($D564)),12),0)</f>
        <v>7.4511012778583376</v>
      </c>
      <c r="BB564" s="229">
        <f>IF(AND(BB$7&lt;=$B564+$D$4,BB$9&gt;=$D564),$E564*HLOOKUP(BB$7-$B564+1,INPUTS!$D$63:$X$64,$E$4,FALSE)/IF(BB$7=$B564,(13-MONTH($D564)),12),0)</f>
        <v>7.4511012778583376</v>
      </c>
      <c r="BC564" s="229">
        <f>IF(AND(BC$7&lt;=$B564+$D$4,BC$9&gt;=$D564),$E564*HLOOKUP(BC$7-$B564+1,INPUTS!$D$63:$X$64,$E$4,FALSE)/IF(BC$7=$B564,(13-MONTH($D564)),12),0)</f>
        <v>6.8931335320250042</v>
      </c>
      <c r="BD564" s="229">
        <f>IF(AND(BD$7&lt;=$B564+$D$4,BD$9&gt;=$D564),$E564*HLOOKUP(BD$7-$B564+1,INPUTS!$D$63:$X$64,$E$4,FALSE)/IF(BD$7=$B564,(13-MONTH($D564)),12),0)</f>
        <v>6.8931335320250042</v>
      </c>
      <c r="BE564" s="229">
        <f>IF(AND(BE$7&lt;=$B564+$D$4,BE$9&gt;=$D564),$E564*HLOOKUP(BE$7-$B564+1,INPUTS!$D$63:$X$64,$E$4,FALSE)/IF(BE$7=$B564,(13-MONTH($D564)),12),0)</f>
        <v>6.8931335320250042</v>
      </c>
      <c r="BF564" s="229">
        <f>IF(AND(BF$7&lt;=$B564+$D$4,BF$9&gt;=$D564),$E564*HLOOKUP(BF$7-$B564+1,INPUTS!$D$63:$X$64,$E$4,FALSE)/IF(BF$7=$B564,(13-MONTH($D564)),12),0)</f>
        <v>6.8931335320250042</v>
      </c>
      <c r="BG564" s="229">
        <f>IF(AND(BG$7&lt;=$B564+$D$4,BG$9&gt;=$D564),$E564*HLOOKUP(BG$7-$B564+1,INPUTS!$D$63:$X$64,$E$4,FALSE)/IF(BG$7=$B564,(13-MONTH($D564)),12),0)</f>
        <v>6.8931335320250042</v>
      </c>
      <c r="BH564" s="229">
        <f>IF(AND(BH$7&lt;=$B564+$D$4,BH$9&gt;=$D564),$E564*HLOOKUP(BH$7-$B564+1,INPUTS!$D$63:$X$64,$E$4,FALSE)/IF(BH$7=$B564,(13-MONTH($D564)),12),0)</f>
        <v>6.8931335320250042</v>
      </c>
      <c r="BI564" s="229">
        <f>IF(AND(BI$7&lt;=$B564+$D$4,BI$9&gt;=$D564),$E564*HLOOKUP(BI$7-$B564+1,INPUTS!$D$63:$X$64,$E$4,FALSE)/IF(BI$7=$B564,(13-MONTH($D564)),12),0)</f>
        <v>6.8931335320250042</v>
      </c>
      <c r="BJ564" s="229">
        <f>IF(AND(BJ$7&lt;=$B564+$D$4,BJ$9&gt;=$D564),$E564*HLOOKUP(BJ$7-$B564+1,INPUTS!$D$63:$X$64,$E$4,FALSE)/IF(BJ$7=$B564,(13-MONTH($D564)),12),0)</f>
        <v>6.8931335320250042</v>
      </c>
      <c r="BK564" s="229">
        <f>IF(AND(BK$7&lt;=$B564+$D$4,BK$9&gt;=$D564),$E564*HLOOKUP(BK$7-$B564+1,INPUTS!$D$63:$X$64,$E$4,FALSE)/IF(BK$7=$B564,(13-MONTH($D564)),12),0)</f>
        <v>6.8931335320250042</v>
      </c>
      <c r="BL564" s="229">
        <f>IF(AND(BL$7&lt;=$B564+$D$4,BL$9&gt;=$D564),$E564*HLOOKUP(BL$7-$B564+1,INPUTS!$D$63:$X$64,$E$4,FALSE)/IF(BL$7=$B564,(13-MONTH($D564)),12),0)</f>
        <v>6.8931335320250042</v>
      </c>
      <c r="BM564" s="229">
        <f>IF(AND(BM$7&lt;=$B564+$D$4,BM$9&gt;=$D564),$E564*HLOOKUP(BM$7-$B564+1,INPUTS!$D$63:$X$64,$E$4,FALSE)/IF(BM$7=$B564,(13-MONTH($D564)),12),0)</f>
        <v>6.8931335320250042</v>
      </c>
      <c r="BN564" s="229">
        <f>IF(AND(BN$7&lt;=$B564+$D$4,BN$9&gt;=$D564),$E564*HLOOKUP(BN$7-$B564+1,INPUTS!$D$63:$X$64,$E$4,FALSE)/IF(BN$7=$B564,(13-MONTH($D564)),12),0)</f>
        <v>6.8931335320250042</v>
      </c>
      <c r="BO564" s="229">
        <f>IF(AND(BO$7&lt;=$B564+$D$4,BO$9&gt;=$D564),$E564*HLOOKUP(BO$7-$B564+1,INPUTS!$D$63:$X$64,$E$4,FALSE)/IF(BO$7=$B564,(13-MONTH($D564)),12),0)</f>
        <v>6.3753394638916703</v>
      </c>
      <c r="BP564" s="229">
        <f>IF(AND(BP$7&lt;=$B564+$D$4,BP$9&gt;=$D564),$E564*HLOOKUP(BP$7-$B564+1,INPUTS!$D$63:$X$64,$E$4,FALSE)/IF(BP$7=$B564,(13-MONTH($D564)),12),0)</f>
        <v>6.3753394638916703</v>
      </c>
      <c r="BQ564" s="229">
        <f>IF(AND(BQ$7&lt;=$B564+$D$4,BQ$9&gt;=$D564),$E564*HLOOKUP(BQ$7-$B564+1,INPUTS!$D$63:$X$64,$E$4,FALSE)/IF(BQ$7=$B564,(13-MONTH($D564)),12),0)</f>
        <v>6.3753394638916703</v>
      </c>
      <c r="BR564" s="229">
        <f>IF(AND(BR$7&lt;=$B564+$D$4,BR$9&gt;=$D564),$E564*HLOOKUP(BR$7-$B564+1,INPUTS!$D$63:$X$64,$E$4,FALSE)/IF(BR$7=$B564,(13-MONTH($D564)),12),0)</f>
        <v>6.3753394638916703</v>
      </c>
      <c r="BS564" s="229">
        <f>IF(AND(BS$7&lt;=$B564+$D$4,BS$9&gt;=$D564),$E564*HLOOKUP(BS$7-$B564+1,INPUTS!$D$63:$X$64,$E$4,FALSE)/IF(BS$7=$B564,(13-MONTH($D564)),12),0)</f>
        <v>6.3753394638916703</v>
      </c>
      <c r="BT564" s="229">
        <f>IF(AND(BT$7&lt;=$B564+$D$4,BT$9&gt;=$D564),$E564*HLOOKUP(BT$7-$B564+1,INPUTS!$D$63:$X$64,$E$4,FALSE)/IF(BT$7=$B564,(13-MONTH($D564)),12),0)</f>
        <v>6.3753394638916703</v>
      </c>
      <c r="BU564" s="229">
        <f>IF(AND(BU$7&lt;=$B564+$D$4,BU$9&gt;=$D564),$E564*HLOOKUP(BU$7-$B564+1,INPUTS!$D$63:$X$64,$E$4,FALSE)/IF(BU$7=$B564,(13-MONTH($D564)),12),0)</f>
        <v>6.3753394638916703</v>
      </c>
      <c r="BV564" s="229">
        <f>IF(AND(BV$7&lt;=$B564+$D$4,BV$9&gt;=$D564),$E564*HLOOKUP(BV$7-$B564+1,INPUTS!$D$63:$X$64,$E$4,FALSE)/IF(BV$7=$B564,(13-MONTH($D564)),12),0)</f>
        <v>6.3753394638916703</v>
      </c>
      <c r="BW564" s="229">
        <f>IF(AND(BW$7&lt;=$B564+$D$4,BW$9&gt;=$D564),$E564*HLOOKUP(BW$7-$B564+1,INPUTS!$D$63:$X$64,$E$4,FALSE)/IF(BW$7=$B564,(13-MONTH($D564)),12),0)</f>
        <v>6.3753394638916703</v>
      </c>
      <c r="BX564" s="229">
        <f>IF(AND(BX$7&lt;=$B564+$D$4,BX$9&gt;=$D564),$E564*HLOOKUP(BX$7-$B564+1,INPUTS!$D$63:$X$64,$E$4,FALSE)/IF(BX$7=$B564,(13-MONTH($D564)),12),0)</f>
        <v>6.3753394638916703</v>
      </c>
      <c r="BY564" s="229">
        <f>IF(AND(BY$7&lt;=$B564+$D$4,BY$9&gt;=$D564),$E564*HLOOKUP(BY$7-$B564+1,INPUTS!$D$63:$X$64,$E$4,FALSE)/IF(BY$7=$B564,(13-MONTH($D564)),12),0)</f>
        <v>6.3753394638916703</v>
      </c>
      <c r="BZ564" s="229">
        <f>IF(AND(BZ$7&lt;=$B564+$D$4,BZ$9&gt;=$D564),$E564*HLOOKUP(BZ$7-$B564+1,INPUTS!$D$63:$X$64,$E$4,FALSE)/IF(BZ$7=$B564,(13-MONTH($D564)),12),0)</f>
        <v>6.3753394638916703</v>
      </c>
    </row>
    <row r="565" spans="1:78" x14ac:dyDescent="0.2">
      <c r="A565" s="7" t="str">
        <f t="shared" si="442"/>
        <v>Roll-in 4</v>
      </c>
      <c r="B565" s="7">
        <f t="shared" si="443"/>
        <v>2020</v>
      </c>
      <c r="C565" s="7">
        <f t="shared" si="446"/>
        <v>22</v>
      </c>
      <c r="D565" s="165">
        <f t="shared" si="445"/>
        <v>44135</v>
      </c>
      <c r="E565" s="68">
        <f t="shared" si="444"/>
        <v>-724.88203000000078</v>
      </c>
      <c r="G565" s="229">
        <f>IF(AND(G$7&lt;=$B565+$D$4,G$9&gt;=$D565),$E565*HLOOKUP(G$7-$B565+1,INPUTS!$D$63:$X$64,$E$4,FALSE)/IF(G$7=$B565,(13-MONTH($D565)),12),0)</f>
        <v>0</v>
      </c>
      <c r="H565" s="229">
        <f>IF(AND(H$7&lt;=$B565+$D$4,H$9&gt;=$D565),$E565*HLOOKUP(H$7-$B565+1,INPUTS!$D$63:$X$64,$E$4,FALSE)/IF(H$7=$B565,(13-MONTH($D565)),12),0)</f>
        <v>0</v>
      </c>
      <c r="I565" s="229">
        <f>IF(AND(I$7&lt;=$B565+$D$4,I$9&gt;=$D565),$E565*HLOOKUP(I$7-$B565+1,INPUTS!$D$63:$X$64,$E$4,FALSE)/IF(I$7=$B565,(13-MONTH($D565)),12),0)</f>
        <v>0</v>
      </c>
      <c r="J565" s="229">
        <f>IF(AND(J$7&lt;=$B565+$D$4,J$9&gt;=$D565),$E565*HLOOKUP(J$7-$B565+1,INPUTS!$D$63:$X$64,$E$4,FALSE)/IF(J$7=$B565,(13-MONTH($D565)),12),0)</f>
        <v>0</v>
      </c>
      <c r="K565" s="229">
        <f>IF(AND(K$7&lt;=$B565+$D$4,K$9&gt;=$D565),$E565*HLOOKUP(K$7-$B565+1,INPUTS!$D$63:$X$64,$E$4,FALSE)/IF(K$7=$B565,(13-MONTH($D565)),12),0)</f>
        <v>0</v>
      </c>
      <c r="L565" s="229">
        <f>IF(AND(L$7&lt;=$B565+$D$4,L$9&gt;=$D565),$E565*HLOOKUP(L$7-$B565+1,INPUTS!$D$63:$X$64,$E$4,FALSE)/IF(L$7=$B565,(13-MONTH($D565)),12),0)</f>
        <v>0</v>
      </c>
      <c r="M565" s="229">
        <f>IF(AND(M$7&lt;=$B565+$D$4,M$9&gt;=$D565),$E565*HLOOKUP(M$7-$B565+1,INPUTS!$D$63:$X$64,$E$4,FALSE)/IF(M$7=$B565,(13-MONTH($D565)),12),0)</f>
        <v>0</v>
      </c>
      <c r="N565" s="229">
        <f>IF(AND(N$7&lt;=$B565+$D$4,N$9&gt;=$D565),$E565*HLOOKUP(N$7-$B565+1,INPUTS!$D$63:$X$64,$E$4,FALSE)/IF(N$7=$B565,(13-MONTH($D565)),12),0)</f>
        <v>0</v>
      </c>
      <c r="O565" s="229">
        <f>IF(AND(O$7&lt;=$B565+$D$4,O$9&gt;=$D565),$E565*HLOOKUP(O$7-$B565+1,INPUTS!$D$63:$X$64,$E$4,FALSE)/IF(O$7=$B565,(13-MONTH($D565)),12),0)</f>
        <v>0</v>
      </c>
      <c r="P565" s="229">
        <f>IF(AND(P$7&lt;=$B565+$D$4,P$9&gt;=$D565),$E565*HLOOKUP(P$7-$B565+1,INPUTS!$D$63:$X$64,$E$4,FALSE)/IF(P$7=$B565,(13-MONTH($D565)),12),0)</f>
        <v>0</v>
      </c>
      <c r="Q565" s="229">
        <f>IF(AND(Q$7&lt;=$B565+$D$4,Q$9&gt;=$D565),$E565*HLOOKUP(Q$7-$B565+1,INPUTS!$D$63:$X$64,$E$4,FALSE)/IF(Q$7=$B565,(13-MONTH($D565)),12),0)</f>
        <v>0</v>
      </c>
      <c r="R565" s="229">
        <f>IF(AND(R$7&lt;=$B565+$D$4,R$9&gt;=$D565),$E565*HLOOKUP(R$7-$B565+1,INPUTS!$D$63:$X$64,$E$4,FALSE)/IF(R$7=$B565,(13-MONTH($D565)),12),0)</f>
        <v>0</v>
      </c>
      <c r="S565" s="229">
        <f>IF(AND(S$7&lt;=$B565+$D$4,S$9&gt;=$D565),$E565*HLOOKUP(S$7-$B565+1,INPUTS!$D$63:$X$64,$E$4,FALSE)/IF(S$7=$B565,(13-MONTH($D565)),12),0)</f>
        <v>0</v>
      </c>
      <c r="T565" s="229">
        <f>IF(AND(T$7&lt;=$B565+$D$4,T$9&gt;=$D565),$E565*HLOOKUP(T$7-$B565+1,INPUTS!$D$63:$X$64,$E$4,FALSE)/IF(T$7=$B565,(13-MONTH($D565)),12),0)</f>
        <v>0</v>
      </c>
      <c r="U565" s="229">
        <f>IF(AND(U$7&lt;=$B565+$D$4,U$9&gt;=$D565),$E565*HLOOKUP(U$7-$B565+1,INPUTS!$D$63:$X$64,$E$4,FALSE)/IF(U$7=$B565,(13-MONTH($D565)),12),0)</f>
        <v>0</v>
      </c>
      <c r="V565" s="229">
        <f>IF(AND(V$7&lt;=$B565+$D$4,V$9&gt;=$D565),$E565*HLOOKUP(V$7-$B565+1,INPUTS!$D$63:$X$64,$E$4,FALSE)/IF(V$7=$B565,(13-MONTH($D565)),12),0)</f>
        <v>0</v>
      </c>
      <c r="W565" s="229">
        <f>IF(AND(W$7&lt;=$B565+$D$4,W$9&gt;=$D565),$E565*HLOOKUP(W$7-$B565+1,INPUTS!$D$63:$X$64,$E$4,FALSE)/IF(W$7=$B565,(13-MONTH($D565)),12),0)</f>
        <v>0</v>
      </c>
      <c r="X565" s="229">
        <f>IF(AND(X$7&lt;=$B565+$D$4,X$9&gt;=$D565),$E565*HLOOKUP(X$7-$B565+1,INPUTS!$D$63:$X$64,$E$4,FALSE)/IF(X$7=$B565,(13-MONTH($D565)),12),0)</f>
        <v>0</v>
      </c>
      <c r="Y565" s="229">
        <f>IF(AND(Y$7&lt;=$B565+$D$4,Y$9&gt;=$D565),$E565*HLOOKUP(Y$7-$B565+1,INPUTS!$D$63:$X$64,$E$4,FALSE)/IF(Y$7=$B565,(13-MONTH($D565)),12),0)</f>
        <v>0</v>
      </c>
      <c r="Z565" s="229">
        <f>IF(AND(Z$7&lt;=$B565+$D$4,Z$9&gt;=$D565),$E565*HLOOKUP(Z$7-$B565+1,INPUTS!$D$63:$X$64,$E$4,FALSE)/IF(Z$7=$B565,(13-MONTH($D565)),12),0)</f>
        <v>0</v>
      </c>
      <c r="AA565" s="229">
        <f>IF(AND(AA$7&lt;=$B565+$D$4,AA$9&gt;=$D565),$E565*HLOOKUP(AA$7-$B565+1,INPUTS!$D$63:$X$64,$E$4,FALSE)/IF(AA$7=$B565,(13-MONTH($D565)),12),0)</f>
        <v>0</v>
      </c>
      <c r="AB565" s="229">
        <f>IF(AND(AB$7&lt;=$B565+$D$4,AB$9&gt;=$D565),$E565*HLOOKUP(AB$7-$B565+1,INPUTS!$D$63:$X$64,$E$4,FALSE)/IF(AB$7=$B565,(13-MONTH($D565)),12),0)</f>
        <v>-9.0610253750000087</v>
      </c>
      <c r="AC565" s="229">
        <f>IF(AND(AC$7&lt;=$B565+$D$4,AC$9&gt;=$D565),$E565*HLOOKUP(AC$7-$B565+1,INPUTS!$D$63:$X$64,$E$4,FALSE)/IF(AC$7=$B565,(13-MONTH($D565)),12),0)</f>
        <v>-9.0610253750000087</v>
      </c>
      <c r="AD565" s="229">
        <f>IF(AND(AD$7&lt;=$B565+$D$4,AD$9&gt;=$D565),$E565*HLOOKUP(AD$7-$B565+1,INPUTS!$D$63:$X$64,$E$4,FALSE)/IF(AD$7=$B565,(13-MONTH($D565)),12),0)</f>
        <v>-9.0610253750000087</v>
      </c>
      <c r="AE565" s="229">
        <f>IF(AND(AE$7&lt;=$B565+$D$4,AE$9&gt;=$D565),$E565*HLOOKUP(AE$7-$B565+1,INPUTS!$D$63:$X$64,$E$4,FALSE)/IF(AE$7=$B565,(13-MONTH($D565)),12),0)</f>
        <v>-4.3607694788083382</v>
      </c>
      <c r="AF565" s="229">
        <f>IF(AND(AF$7&lt;=$B565+$D$4,AF$9&gt;=$D565),$E565*HLOOKUP(AF$7-$B565+1,INPUTS!$D$63:$X$64,$E$4,FALSE)/IF(AF$7=$B565,(13-MONTH($D565)),12),0)</f>
        <v>-4.3607694788083382</v>
      </c>
      <c r="AG565" s="229">
        <f>IF(AND(AG$7&lt;=$B565+$D$4,AG$9&gt;=$D565),$E565*HLOOKUP(AG$7-$B565+1,INPUTS!$D$63:$X$64,$E$4,FALSE)/IF(AG$7=$B565,(13-MONTH($D565)),12),0)</f>
        <v>-4.3607694788083382</v>
      </c>
      <c r="AH565" s="229">
        <f>IF(AND(AH$7&lt;=$B565+$D$4,AH$9&gt;=$D565),$E565*HLOOKUP(AH$7-$B565+1,INPUTS!$D$63:$X$64,$E$4,FALSE)/IF(AH$7=$B565,(13-MONTH($D565)),12),0)</f>
        <v>-4.3607694788083382</v>
      </c>
      <c r="AI565" s="229">
        <f>IF(AND(AI$7&lt;=$B565+$D$4,AI$9&gt;=$D565),$E565*HLOOKUP(AI$7-$B565+1,INPUTS!$D$63:$X$64,$E$4,FALSE)/IF(AI$7=$B565,(13-MONTH($D565)),12),0)</f>
        <v>-4.3607694788083382</v>
      </c>
      <c r="AJ565" s="229">
        <f>IF(AND(AJ$7&lt;=$B565+$D$4,AJ$9&gt;=$D565),$E565*HLOOKUP(AJ$7-$B565+1,INPUTS!$D$63:$X$64,$E$4,FALSE)/IF(AJ$7=$B565,(13-MONTH($D565)),12),0)</f>
        <v>-4.3607694788083382</v>
      </c>
      <c r="AK565" s="229">
        <f>IF(AND(AK$7&lt;=$B565+$D$4,AK$9&gt;=$D565),$E565*HLOOKUP(AK$7-$B565+1,INPUTS!$D$63:$X$64,$E$4,FALSE)/IF(AK$7=$B565,(13-MONTH($D565)),12),0)</f>
        <v>-4.3607694788083382</v>
      </c>
      <c r="AL565" s="229">
        <f>IF(AND(AL$7&lt;=$B565+$D$4,AL$9&gt;=$D565),$E565*HLOOKUP(AL$7-$B565+1,INPUTS!$D$63:$X$64,$E$4,FALSE)/IF(AL$7=$B565,(13-MONTH($D565)),12),0)</f>
        <v>-4.3607694788083382</v>
      </c>
      <c r="AM565" s="229">
        <f>IF(AND(AM$7&lt;=$B565+$D$4,AM$9&gt;=$D565),$E565*HLOOKUP(AM$7-$B565+1,INPUTS!$D$63:$X$64,$E$4,FALSE)/IF(AM$7=$B565,(13-MONTH($D565)),12),0)</f>
        <v>-4.3607694788083382</v>
      </c>
      <c r="AN565" s="229">
        <f>IF(AND(AN$7&lt;=$B565+$D$4,AN$9&gt;=$D565),$E565*HLOOKUP(AN$7-$B565+1,INPUTS!$D$63:$X$64,$E$4,FALSE)/IF(AN$7=$B565,(13-MONTH($D565)),12),0)</f>
        <v>-4.3607694788083382</v>
      </c>
      <c r="AO565" s="229">
        <f>IF(AND(AO$7&lt;=$B565+$D$4,AO$9&gt;=$D565),$E565*HLOOKUP(AO$7-$B565+1,INPUTS!$D$63:$X$64,$E$4,FALSE)/IF(AO$7=$B565,(13-MONTH($D565)),12),0)</f>
        <v>-4.3607694788083382</v>
      </c>
      <c r="AP565" s="229">
        <f>IF(AND(AP$7&lt;=$B565+$D$4,AP$9&gt;=$D565),$E565*HLOOKUP(AP$7-$B565+1,INPUTS!$D$63:$X$64,$E$4,FALSE)/IF(AP$7=$B565,(13-MONTH($D565)),12),0)</f>
        <v>-4.3607694788083382</v>
      </c>
      <c r="AQ565" s="229">
        <f>IF(AND(AQ$7&lt;=$B565+$D$4,AQ$9&gt;=$D565),$E565*HLOOKUP(AQ$7-$B565+1,INPUTS!$D$63:$X$64,$E$4,FALSE)/IF(AQ$7=$B565,(13-MONTH($D565)),12),0)</f>
        <v>-4.0333644285916703</v>
      </c>
      <c r="AR565" s="229">
        <f>IF(AND(AR$7&lt;=$B565+$D$4,AR$9&gt;=$D565),$E565*HLOOKUP(AR$7-$B565+1,INPUTS!$D$63:$X$64,$E$4,FALSE)/IF(AR$7=$B565,(13-MONTH($D565)),12),0)</f>
        <v>-4.0333644285916703</v>
      </c>
      <c r="AS565" s="229">
        <f>IF(AND(AS$7&lt;=$B565+$D$4,AS$9&gt;=$D565),$E565*HLOOKUP(AS$7-$B565+1,INPUTS!$D$63:$X$64,$E$4,FALSE)/IF(AS$7=$B565,(13-MONTH($D565)),12),0)</f>
        <v>-4.0333644285916703</v>
      </c>
      <c r="AT565" s="229">
        <f>IF(AND(AT$7&lt;=$B565+$D$4,AT$9&gt;=$D565),$E565*HLOOKUP(AT$7-$B565+1,INPUTS!$D$63:$X$64,$E$4,FALSE)/IF(AT$7=$B565,(13-MONTH($D565)),12),0)</f>
        <v>-4.0333644285916703</v>
      </c>
      <c r="AU565" s="229">
        <f>IF(AND(AU$7&lt;=$B565+$D$4,AU$9&gt;=$D565),$E565*HLOOKUP(AU$7-$B565+1,INPUTS!$D$63:$X$64,$E$4,FALSE)/IF(AU$7=$B565,(13-MONTH($D565)),12),0)</f>
        <v>-4.0333644285916703</v>
      </c>
      <c r="AV565" s="229">
        <f>IF(AND(AV$7&lt;=$B565+$D$4,AV$9&gt;=$D565),$E565*HLOOKUP(AV$7-$B565+1,INPUTS!$D$63:$X$64,$E$4,FALSE)/IF(AV$7=$B565,(13-MONTH($D565)),12),0)</f>
        <v>-4.0333644285916703</v>
      </c>
      <c r="AW565" s="229">
        <f>IF(AND(AW$7&lt;=$B565+$D$4,AW$9&gt;=$D565),$E565*HLOOKUP(AW$7-$B565+1,INPUTS!$D$63:$X$64,$E$4,FALSE)/IF(AW$7=$B565,(13-MONTH($D565)),12),0)</f>
        <v>-4.0333644285916703</v>
      </c>
      <c r="AX565" s="229">
        <f>IF(AND(AX$7&lt;=$B565+$D$4,AX$9&gt;=$D565),$E565*HLOOKUP(AX$7-$B565+1,INPUTS!$D$63:$X$64,$E$4,FALSE)/IF(AX$7=$B565,(13-MONTH($D565)),12),0)</f>
        <v>-4.0333644285916703</v>
      </c>
      <c r="AY565" s="229">
        <f>IF(AND(AY$7&lt;=$B565+$D$4,AY$9&gt;=$D565),$E565*HLOOKUP(AY$7-$B565+1,INPUTS!$D$63:$X$64,$E$4,FALSE)/IF(AY$7=$B565,(13-MONTH($D565)),12),0)</f>
        <v>-4.0333644285916703</v>
      </c>
      <c r="AZ565" s="229">
        <f>IF(AND(AZ$7&lt;=$B565+$D$4,AZ$9&gt;=$D565),$E565*HLOOKUP(AZ$7-$B565+1,INPUTS!$D$63:$X$64,$E$4,FALSE)/IF(AZ$7=$B565,(13-MONTH($D565)),12),0)</f>
        <v>-4.0333644285916703</v>
      </c>
      <c r="BA565" s="229">
        <f>IF(AND(BA$7&lt;=$B565+$D$4,BA$9&gt;=$D565),$E565*HLOOKUP(BA$7-$B565+1,INPUTS!$D$63:$X$64,$E$4,FALSE)/IF(BA$7=$B565,(13-MONTH($D565)),12),0)</f>
        <v>-4.0333644285916703</v>
      </c>
      <c r="BB565" s="229">
        <f>IF(AND(BB$7&lt;=$B565+$D$4,BB$9&gt;=$D565),$E565*HLOOKUP(BB$7-$B565+1,INPUTS!$D$63:$X$64,$E$4,FALSE)/IF(BB$7=$B565,(13-MONTH($D565)),12),0)</f>
        <v>-4.0333644285916703</v>
      </c>
      <c r="BC565" s="229">
        <f>IF(AND(BC$7&lt;=$B565+$D$4,BC$9&gt;=$D565),$E565*HLOOKUP(BC$7-$B565+1,INPUTS!$D$63:$X$64,$E$4,FALSE)/IF(BC$7=$B565,(13-MONTH($D565)),12),0)</f>
        <v>-3.7313302494250036</v>
      </c>
      <c r="BD565" s="229">
        <f>IF(AND(BD$7&lt;=$B565+$D$4,BD$9&gt;=$D565),$E565*HLOOKUP(BD$7-$B565+1,INPUTS!$D$63:$X$64,$E$4,FALSE)/IF(BD$7=$B565,(13-MONTH($D565)),12),0)</f>
        <v>-3.7313302494250036</v>
      </c>
      <c r="BE565" s="229">
        <f>IF(AND(BE$7&lt;=$B565+$D$4,BE$9&gt;=$D565),$E565*HLOOKUP(BE$7-$B565+1,INPUTS!$D$63:$X$64,$E$4,FALSE)/IF(BE$7=$B565,(13-MONTH($D565)),12),0)</f>
        <v>-3.7313302494250036</v>
      </c>
      <c r="BF565" s="229">
        <f>IF(AND(BF$7&lt;=$B565+$D$4,BF$9&gt;=$D565),$E565*HLOOKUP(BF$7-$B565+1,INPUTS!$D$63:$X$64,$E$4,FALSE)/IF(BF$7=$B565,(13-MONTH($D565)),12),0)</f>
        <v>-3.7313302494250036</v>
      </c>
      <c r="BG565" s="229">
        <f>IF(AND(BG$7&lt;=$B565+$D$4,BG$9&gt;=$D565),$E565*HLOOKUP(BG$7-$B565+1,INPUTS!$D$63:$X$64,$E$4,FALSE)/IF(BG$7=$B565,(13-MONTH($D565)),12),0)</f>
        <v>-3.7313302494250036</v>
      </c>
      <c r="BH565" s="229">
        <f>IF(AND(BH$7&lt;=$B565+$D$4,BH$9&gt;=$D565),$E565*HLOOKUP(BH$7-$B565+1,INPUTS!$D$63:$X$64,$E$4,FALSE)/IF(BH$7=$B565,(13-MONTH($D565)),12),0)</f>
        <v>-3.7313302494250036</v>
      </c>
      <c r="BI565" s="229">
        <f>IF(AND(BI$7&lt;=$B565+$D$4,BI$9&gt;=$D565),$E565*HLOOKUP(BI$7-$B565+1,INPUTS!$D$63:$X$64,$E$4,FALSE)/IF(BI$7=$B565,(13-MONTH($D565)),12),0)</f>
        <v>-3.7313302494250036</v>
      </c>
      <c r="BJ565" s="229">
        <f>IF(AND(BJ$7&lt;=$B565+$D$4,BJ$9&gt;=$D565),$E565*HLOOKUP(BJ$7-$B565+1,INPUTS!$D$63:$X$64,$E$4,FALSE)/IF(BJ$7=$B565,(13-MONTH($D565)),12),0)</f>
        <v>-3.7313302494250036</v>
      </c>
      <c r="BK565" s="229">
        <f>IF(AND(BK$7&lt;=$B565+$D$4,BK$9&gt;=$D565),$E565*HLOOKUP(BK$7-$B565+1,INPUTS!$D$63:$X$64,$E$4,FALSE)/IF(BK$7=$B565,(13-MONTH($D565)),12),0)</f>
        <v>-3.7313302494250036</v>
      </c>
      <c r="BL565" s="229">
        <f>IF(AND(BL$7&lt;=$B565+$D$4,BL$9&gt;=$D565),$E565*HLOOKUP(BL$7-$B565+1,INPUTS!$D$63:$X$64,$E$4,FALSE)/IF(BL$7=$B565,(13-MONTH($D565)),12),0)</f>
        <v>-3.7313302494250036</v>
      </c>
      <c r="BM565" s="229">
        <f>IF(AND(BM$7&lt;=$B565+$D$4,BM$9&gt;=$D565),$E565*HLOOKUP(BM$7-$B565+1,INPUTS!$D$63:$X$64,$E$4,FALSE)/IF(BM$7=$B565,(13-MONTH($D565)),12),0)</f>
        <v>-3.7313302494250036</v>
      </c>
      <c r="BN565" s="229">
        <f>IF(AND(BN$7&lt;=$B565+$D$4,BN$9&gt;=$D565),$E565*HLOOKUP(BN$7-$B565+1,INPUTS!$D$63:$X$64,$E$4,FALSE)/IF(BN$7=$B565,(13-MONTH($D565)),12),0)</f>
        <v>-3.7313302494250036</v>
      </c>
      <c r="BO565" s="229">
        <f>IF(AND(BO$7&lt;=$B565+$D$4,BO$9&gt;=$D565),$E565*HLOOKUP(BO$7-$B565+1,INPUTS!$D$63:$X$64,$E$4,FALSE)/IF(BO$7=$B565,(13-MONTH($D565)),12),0)</f>
        <v>-3.4510425311583375</v>
      </c>
      <c r="BP565" s="229">
        <f>IF(AND(BP$7&lt;=$B565+$D$4,BP$9&gt;=$D565),$E565*HLOOKUP(BP$7-$B565+1,INPUTS!$D$63:$X$64,$E$4,FALSE)/IF(BP$7=$B565,(13-MONTH($D565)),12),0)</f>
        <v>-3.4510425311583375</v>
      </c>
      <c r="BQ565" s="229">
        <f>IF(AND(BQ$7&lt;=$B565+$D$4,BQ$9&gt;=$D565),$E565*HLOOKUP(BQ$7-$B565+1,INPUTS!$D$63:$X$64,$E$4,FALSE)/IF(BQ$7=$B565,(13-MONTH($D565)),12),0)</f>
        <v>-3.4510425311583375</v>
      </c>
      <c r="BR565" s="229">
        <f>IF(AND(BR$7&lt;=$B565+$D$4,BR$9&gt;=$D565),$E565*HLOOKUP(BR$7-$B565+1,INPUTS!$D$63:$X$64,$E$4,FALSE)/IF(BR$7=$B565,(13-MONTH($D565)),12),0)</f>
        <v>-3.4510425311583375</v>
      </c>
      <c r="BS565" s="229">
        <f>IF(AND(BS$7&lt;=$B565+$D$4,BS$9&gt;=$D565),$E565*HLOOKUP(BS$7-$B565+1,INPUTS!$D$63:$X$64,$E$4,FALSE)/IF(BS$7=$B565,(13-MONTH($D565)),12),0)</f>
        <v>-3.4510425311583375</v>
      </c>
      <c r="BT565" s="229">
        <f>IF(AND(BT$7&lt;=$B565+$D$4,BT$9&gt;=$D565),$E565*HLOOKUP(BT$7-$B565+1,INPUTS!$D$63:$X$64,$E$4,FALSE)/IF(BT$7=$B565,(13-MONTH($D565)),12),0)</f>
        <v>-3.4510425311583375</v>
      </c>
      <c r="BU565" s="229">
        <f>IF(AND(BU$7&lt;=$B565+$D$4,BU$9&gt;=$D565),$E565*HLOOKUP(BU$7-$B565+1,INPUTS!$D$63:$X$64,$E$4,FALSE)/IF(BU$7=$B565,(13-MONTH($D565)),12),0)</f>
        <v>-3.4510425311583375</v>
      </c>
      <c r="BV565" s="229">
        <f>IF(AND(BV$7&lt;=$B565+$D$4,BV$9&gt;=$D565),$E565*HLOOKUP(BV$7-$B565+1,INPUTS!$D$63:$X$64,$E$4,FALSE)/IF(BV$7=$B565,(13-MONTH($D565)),12),0)</f>
        <v>-3.4510425311583375</v>
      </c>
      <c r="BW565" s="229">
        <f>IF(AND(BW$7&lt;=$B565+$D$4,BW$9&gt;=$D565),$E565*HLOOKUP(BW$7-$B565+1,INPUTS!$D$63:$X$64,$E$4,FALSE)/IF(BW$7=$B565,(13-MONTH($D565)),12),0)</f>
        <v>-3.4510425311583375</v>
      </c>
      <c r="BX565" s="229">
        <f>IF(AND(BX$7&lt;=$B565+$D$4,BX$9&gt;=$D565),$E565*HLOOKUP(BX$7-$B565+1,INPUTS!$D$63:$X$64,$E$4,FALSE)/IF(BX$7=$B565,(13-MONTH($D565)),12),0)</f>
        <v>-3.4510425311583375</v>
      </c>
      <c r="BY565" s="229">
        <f>IF(AND(BY$7&lt;=$B565+$D$4,BY$9&gt;=$D565),$E565*HLOOKUP(BY$7-$B565+1,INPUTS!$D$63:$X$64,$E$4,FALSE)/IF(BY$7=$B565,(13-MONTH($D565)),12),0)</f>
        <v>-3.4510425311583375</v>
      </c>
      <c r="BZ565" s="229">
        <f>IF(AND(BZ$7&lt;=$B565+$D$4,BZ$9&gt;=$D565),$E565*HLOOKUP(BZ$7-$B565+1,INPUTS!$D$63:$X$64,$E$4,FALSE)/IF(BZ$7=$B565,(13-MONTH($D565)),12),0)</f>
        <v>-3.4510425311583375</v>
      </c>
    </row>
    <row r="566" spans="1:78" x14ac:dyDescent="0.2">
      <c r="A566" s="7" t="str">
        <f t="shared" si="442"/>
        <v>Roll-in 4</v>
      </c>
      <c r="B566" s="7">
        <f t="shared" si="443"/>
        <v>2020</v>
      </c>
      <c r="C566" s="7">
        <f t="shared" si="446"/>
        <v>23</v>
      </c>
      <c r="D566" s="165">
        <f t="shared" si="445"/>
        <v>44165</v>
      </c>
      <c r="E566" s="68">
        <f t="shared" si="444"/>
        <v>4237.1517799999983</v>
      </c>
      <c r="G566" s="229">
        <f>IF(AND(G$7&lt;=$B566+$D$4,G$9&gt;=$D566),$E566*HLOOKUP(G$7-$B566+1,INPUTS!$D$63:$X$64,$E$4,FALSE)/IF(G$7=$B566,(13-MONTH($D566)),12),0)</f>
        <v>0</v>
      </c>
      <c r="H566" s="229">
        <f>IF(AND(H$7&lt;=$B566+$D$4,H$9&gt;=$D566),$E566*HLOOKUP(H$7-$B566+1,INPUTS!$D$63:$X$64,$E$4,FALSE)/IF(H$7=$B566,(13-MONTH($D566)),12),0)</f>
        <v>0</v>
      </c>
      <c r="I566" s="229">
        <f>IF(AND(I$7&lt;=$B566+$D$4,I$9&gt;=$D566),$E566*HLOOKUP(I$7-$B566+1,INPUTS!$D$63:$X$64,$E$4,FALSE)/IF(I$7=$B566,(13-MONTH($D566)),12),0)</f>
        <v>0</v>
      </c>
      <c r="J566" s="229">
        <f>IF(AND(J$7&lt;=$B566+$D$4,J$9&gt;=$D566),$E566*HLOOKUP(J$7-$B566+1,INPUTS!$D$63:$X$64,$E$4,FALSE)/IF(J$7=$B566,(13-MONTH($D566)),12),0)</f>
        <v>0</v>
      </c>
      <c r="K566" s="229">
        <f>IF(AND(K$7&lt;=$B566+$D$4,K$9&gt;=$D566),$E566*HLOOKUP(K$7-$B566+1,INPUTS!$D$63:$X$64,$E$4,FALSE)/IF(K$7=$B566,(13-MONTH($D566)),12),0)</f>
        <v>0</v>
      </c>
      <c r="L566" s="229">
        <f>IF(AND(L$7&lt;=$B566+$D$4,L$9&gt;=$D566),$E566*HLOOKUP(L$7-$B566+1,INPUTS!$D$63:$X$64,$E$4,FALSE)/IF(L$7=$B566,(13-MONTH($D566)),12),0)</f>
        <v>0</v>
      </c>
      <c r="M566" s="229">
        <f>IF(AND(M$7&lt;=$B566+$D$4,M$9&gt;=$D566),$E566*HLOOKUP(M$7-$B566+1,INPUTS!$D$63:$X$64,$E$4,FALSE)/IF(M$7=$B566,(13-MONTH($D566)),12),0)</f>
        <v>0</v>
      </c>
      <c r="N566" s="229">
        <f>IF(AND(N$7&lt;=$B566+$D$4,N$9&gt;=$D566),$E566*HLOOKUP(N$7-$B566+1,INPUTS!$D$63:$X$64,$E$4,FALSE)/IF(N$7=$B566,(13-MONTH($D566)),12),0)</f>
        <v>0</v>
      </c>
      <c r="O566" s="229">
        <f>IF(AND(O$7&lt;=$B566+$D$4,O$9&gt;=$D566),$E566*HLOOKUP(O$7-$B566+1,INPUTS!$D$63:$X$64,$E$4,FALSE)/IF(O$7=$B566,(13-MONTH($D566)),12),0)</f>
        <v>0</v>
      </c>
      <c r="P566" s="229">
        <f>IF(AND(P$7&lt;=$B566+$D$4,P$9&gt;=$D566),$E566*HLOOKUP(P$7-$B566+1,INPUTS!$D$63:$X$64,$E$4,FALSE)/IF(P$7=$B566,(13-MONTH($D566)),12),0)</f>
        <v>0</v>
      </c>
      <c r="Q566" s="229">
        <f>IF(AND(Q$7&lt;=$B566+$D$4,Q$9&gt;=$D566),$E566*HLOOKUP(Q$7-$B566+1,INPUTS!$D$63:$X$64,$E$4,FALSE)/IF(Q$7=$B566,(13-MONTH($D566)),12),0)</f>
        <v>0</v>
      </c>
      <c r="R566" s="229">
        <f>IF(AND(R$7&lt;=$B566+$D$4,R$9&gt;=$D566),$E566*HLOOKUP(R$7-$B566+1,INPUTS!$D$63:$X$64,$E$4,FALSE)/IF(R$7=$B566,(13-MONTH($D566)),12),0)</f>
        <v>0</v>
      </c>
      <c r="S566" s="229">
        <f>IF(AND(S$7&lt;=$B566+$D$4,S$9&gt;=$D566),$E566*HLOOKUP(S$7-$B566+1,INPUTS!$D$63:$X$64,$E$4,FALSE)/IF(S$7=$B566,(13-MONTH($D566)),12),0)</f>
        <v>0</v>
      </c>
      <c r="T566" s="229">
        <f>IF(AND(T$7&lt;=$B566+$D$4,T$9&gt;=$D566),$E566*HLOOKUP(T$7-$B566+1,INPUTS!$D$63:$X$64,$E$4,FALSE)/IF(T$7=$B566,(13-MONTH($D566)),12),0)</f>
        <v>0</v>
      </c>
      <c r="U566" s="229">
        <f>IF(AND(U$7&lt;=$B566+$D$4,U$9&gt;=$D566),$E566*HLOOKUP(U$7-$B566+1,INPUTS!$D$63:$X$64,$E$4,FALSE)/IF(U$7=$B566,(13-MONTH($D566)),12),0)</f>
        <v>0</v>
      </c>
      <c r="V566" s="229">
        <f>IF(AND(V$7&lt;=$B566+$D$4,V$9&gt;=$D566),$E566*HLOOKUP(V$7-$B566+1,INPUTS!$D$63:$X$64,$E$4,FALSE)/IF(V$7=$B566,(13-MONTH($D566)),12),0)</f>
        <v>0</v>
      </c>
      <c r="W566" s="229">
        <f>IF(AND(W$7&lt;=$B566+$D$4,W$9&gt;=$D566),$E566*HLOOKUP(W$7-$B566+1,INPUTS!$D$63:$X$64,$E$4,FALSE)/IF(W$7=$B566,(13-MONTH($D566)),12),0)</f>
        <v>0</v>
      </c>
      <c r="X566" s="229">
        <f>IF(AND(X$7&lt;=$B566+$D$4,X$9&gt;=$D566),$E566*HLOOKUP(X$7-$B566+1,INPUTS!$D$63:$X$64,$E$4,FALSE)/IF(X$7=$B566,(13-MONTH($D566)),12),0)</f>
        <v>0</v>
      </c>
      <c r="Y566" s="229">
        <f>IF(AND(Y$7&lt;=$B566+$D$4,Y$9&gt;=$D566),$E566*HLOOKUP(Y$7-$B566+1,INPUTS!$D$63:$X$64,$E$4,FALSE)/IF(Y$7=$B566,(13-MONTH($D566)),12),0)</f>
        <v>0</v>
      </c>
      <c r="Z566" s="229">
        <f>IF(AND(Z$7&lt;=$B566+$D$4,Z$9&gt;=$D566),$E566*HLOOKUP(Z$7-$B566+1,INPUTS!$D$63:$X$64,$E$4,FALSE)/IF(Z$7=$B566,(13-MONTH($D566)),12),0)</f>
        <v>0</v>
      </c>
      <c r="AA566" s="229">
        <f>IF(AND(AA$7&lt;=$B566+$D$4,AA$9&gt;=$D566),$E566*HLOOKUP(AA$7-$B566+1,INPUTS!$D$63:$X$64,$E$4,FALSE)/IF(AA$7=$B566,(13-MONTH($D566)),12),0)</f>
        <v>0</v>
      </c>
      <c r="AB566" s="229">
        <f>IF(AND(AB$7&lt;=$B566+$D$4,AB$9&gt;=$D566),$E566*HLOOKUP(AB$7-$B566+1,INPUTS!$D$63:$X$64,$E$4,FALSE)/IF(AB$7=$B566,(13-MONTH($D566)),12),0)</f>
        <v>0</v>
      </c>
      <c r="AC566" s="229">
        <f>IF(AND(AC$7&lt;=$B566+$D$4,AC$9&gt;=$D566),$E566*HLOOKUP(AC$7-$B566+1,INPUTS!$D$63:$X$64,$E$4,FALSE)/IF(AC$7=$B566,(13-MONTH($D566)),12),0)</f>
        <v>79.446595874999971</v>
      </c>
      <c r="AD566" s="229">
        <f>IF(AND(AD$7&lt;=$B566+$D$4,AD$9&gt;=$D566),$E566*HLOOKUP(AD$7-$B566+1,INPUTS!$D$63:$X$64,$E$4,FALSE)/IF(AD$7=$B566,(13-MONTH($D566)),12),0)</f>
        <v>79.446595874999971</v>
      </c>
      <c r="AE566" s="229">
        <f>IF(AND(AE$7&lt;=$B566+$D$4,AE$9&gt;=$D566),$E566*HLOOKUP(AE$7-$B566+1,INPUTS!$D$63:$X$64,$E$4,FALSE)/IF(AE$7=$B566,(13-MONTH($D566)),12),0)</f>
        <v>25.489998916516658</v>
      </c>
      <c r="AF566" s="229">
        <f>IF(AND(AF$7&lt;=$B566+$D$4,AF$9&gt;=$D566),$E566*HLOOKUP(AF$7-$B566+1,INPUTS!$D$63:$X$64,$E$4,FALSE)/IF(AF$7=$B566,(13-MONTH($D566)),12),0)</f>
        <v>25.489998916516658</v>
      </c>
      <c r="AG566" s="229">
        <f>IF(AND(AG$7&lt;=$B566+$D$4,AG$9&gt;=$D566),$E566*HLOOKUP(AG$7-$B566+1,INPUTS!$D$63:$X$64,$E$4,FALSE)/IF(AG$7=$B566,(13-MONTH($D566)),12),0)</f>
        <v>25.489998916516658</v>
      </c>
      <c r="AH566" s="229">
        <f>IF(AND(AH$7&lt;=$B566+$D$4,AH$9&gt;=$D566),$E566*HLOOKUP(AH$7-$B566+1,INPUTS!$D$63:$X$64,$E$4,FALSE)/IF(AH$7=$B566,(13-MONTH($D566)),12),0)</f>
        <v>25.489998916516658</v>
      </c>
      <c r="AI566" s="229">
        <f>IF(AND(AI$7&lt;=$B566+$D$4,AI$9&gt;=$D566),$E566*HLOOKUP(AI$7-$B566+1,INPUTS!$D$63:$X$64,$E$4,FALSE)/IF(AI$7=$B566,(13-MONTH($D566)),12),0)</f>
        <v>25.489998916516658</v>
      </c>
      <c r="AJ566" s="229">
        <f>IF(AND(AJ$7&lt;=$B566+$D$4,AJ$9&gt;=$D566),$E566*HLOOKUP(AJ$7-$B566+1,INPUTS!$D$63:$X$64,$E$4,FALSE)/IF(AJ$7=$B566,(13-MONTH($D566)),12),0)</f>
        <v>25.489998916516658</v>
      </c>
      <c r="AK566" s="229">
        <f>IF(AND(AK$7&lt;=$B566+$D$4,AK$9&gt;=$D566),$E566*HLOOKUP(AK$7-$B566+1,INPUTS!$D$63:$X$64,$E$4,FALSE)/IF(AK$7=$B566,(13-MONTH($D566)),12),0)</f>
        <v>25.489998916516658</v>
      </c>
      <c r="AL566" s="229">
        <f>IF(AND(AL$7&lt;=$B566+$D$4,AL$9&gt;=$D566),$E566*HLOOKUP(AL$7-$B566+1,INPUTS!$D$63:$X$64,$E$4,FALSE)/IF(AL$7=$B566,(13-MONTH($D566)),12),0)</f>
        <v>25.489998916516658</v>
      </c>
      <c r="AM566" s="229">
        <f>IF(AND(AM$7&lt;=$B566+$D$4,AM$9&gt;=$D566),$E566*HLOOKUP(AM$7-$B566+1,INPUTS!$D$63:$X$64,$E$4,FALSE)/IF(AM$7=$B566,(13-MONTH($D566)),12),0)</f>
        <v>25.489998916516658</v>
      </c>
      <c r="AN566" s="229">
        <f>IF(AND(AN$7&lt;=$B566+$D$4,AN$9&gt;=$D566),$E566*HLOOKUP(AN$7-$B566+1,INPUTS!$D$63:$X$64,$E$4,FALSE)/IF(AN$7=$B566,(13-MONTH($D566)),12),0)</f>
        <v>25.489998916516658</v>
      </c>
      <c r="AO566" s="229">
        <f>IF(AND(AO$7&lt;=$B566+$D$4,AO$9&gt;=$D566),$E566*HLOOKUP(AO$7-$B566+1,INPUTS!$D$63:$X$64,$E$4,FALSE)/IF(AO$7=$B566,(13-MONTH($D566)),12),0)</f>
        <v>25.489998916516658</v>
      </c>
      <c r="AP566" s="229">
        <f>IF(AND(AP$7&lt;=$B566+$D$4,AP$9&gt;=$D566),$E566*HLOOKUP(AP$7-$B566+1,INPUTS!$D$63:$X$64,$E$4,FALSE)/IF(AP$7=$B566,(13-MONTH($D566)),12),0)</f>
        <v>25.489998916516658</v>
      </c>
      <c r="AQ566" s="229">
        <f>IF(AND(AQ$7&lt;=$B566+$D$4,AQ$9&gt;=$D566),$E566*HLOOKUP(AQ$7-$B566+1,INPUTS!$D$63:$X$64,$E$4,FALSE)/IF(AQ$7=$B566,(13-MONTH($D566)),12),0)</f>
        <v>23.576218695883323</v>
      </c>
      <c r="AR566" s="229">
        <f>IF(AND(AR$7&lt;=$B566+$D$4,AR$9&gt;=$D566),$E566*HLOOKUP(AR$7-$B566+1,INPUTS!$D$63:$X$64,$E$4,FALSE)/IF(AR$7=$B566,(13-MONTH($D566)),12),0)</f>
        <v>23.576218695883323</v>
      </c>
      <c r="AS566" s="229">
        <f>IF(AND(AS$7&lt;=$B566+$D$4,AS$9&gt;=$D566),$E566*HLOOKUP(AS$7-$B566+1,INPUTS!$D$63:$X$64,$E$4,FALSE)/IF(AS$7=$B566,(13-MONTH($D566)),12),0)</f>
        <v>23.576218695883323</v>
      </c>
      <c r="AT566" s="229">
        <f>IF(AND(AT$7&lt;=$B566+$D$4,AT$9&gt;=$D566),$E566*HLOOKUP(AT$7-$B566+1,INPUTS!$D$63:$X$64,$E$4,FALSE)/IF(AT$7=$B566,(13-MONTH($D566)),12),0)</f>
        <v>23.576218695883323</v>
      </c>
      <c r="AU566" s="229">
        <f>IF(AND(AU$7&lt;=$B566+$D$4,AU$9&gt;=$D566),$E566*HLOOKUP(AU$7-$B566+1,INPUTS!$D$63:$X$64,$E$4,FALSE)/IF(AU$7=$B566,(13-MONTH($D566)),12),0)</f>
        <v>23.576218695883323</v>
      </c>
      <c r="AV566" s="229">
        <f>IF(AND(AV$7&lt;=$B566+$D$4,AV$9&gt;=$D566),$E566*HLOOKUP(AV$7-$B566+1,INPUTS!$D$63:$X$64,$E$4,FALSE)/IF(AV$7=$B566,(13-MONTH($D566)),12),0)</f>
        <v>23.576218695883323</v>
      </c>
      <c r="AW566" s="229">
        <f>IF(AND(AW$7&lt;=$B566+$D$4,AW$9&gt;=$D566),$E566*HLOOKUP(AW$7-$B566+1,INPUTS!$D$63:$X$64,$E$4,FALSE)/IF(AW$7=$B566,(13-MONTH($D566)),12),0)</f>
        <v>23.576218695883323</v>
      </c>
      <c r="AX566" s="229">
        <f>IF(AND(AX$7&lt;=$B566+$D$4,AX$9&gt;=$D566),$E566*HLOOKUP(AX$7-$B566+1,INPUTS!$D$63:$X$64,$E$4,FALSE)/IF(AX$7=$B566,(13-MONTH($D566)),12),0)</f>
        <v>23.576218695883323</v>
      </c>
      <c r="AY566" s="229">
        <f>IF(AND(AY$7&lt;=$B566+$D$4,AY$9&gt;=$D566),$E566*HLOOKUP(AY$7-$B566+1,INPUTS!$D$63:$X$64,$E$4,FALSE)/IF(AY$7=$B566,(13-MONTH($D566)),12),0)</f>
        <v>23.576218695883323</v>
      </c>
      <c r="AZ566" s="229">
        <f>IF(AND(AZ$7&lt;=$B566+$D$4,AZ$9&gt;=$D566),$E566*HLOOKUP(AZ$7-$B566+1,INPUTS!$D$63:$X$64,$E$4,FALSE)/IF(AZ$7=$B566,(13-MONTH($D566)),12),0)</f>
        <v>23.576218695883323</v>
      </c>
      <c r="BA566" s="229">
        <f>IF(AND(BA$7&lt;=$B566+$D$4,BA$9&gt;=$D566),$E566*HLOOKUP(BA$7-$B566+1,INPUTS!$D$63:$X$64,$E$4,FALSE)/IF(BA$7=$B566,(13-MONTH($D566)),12),0)</f>
        <v>23.576218695883323</v>
      </c>
      <c r="BB566" s="229">
        <f>IF(AND(BB$7&lt;=$B566+$D$4,BB$9&gt;=$D566),$E566*HLOOKUP(BB$7-$B566+1,INPUTS!$D$63:$X$64,$E$4,FALSE)/IF(BB$7=$B566,(13-MONTH($D566)),12),0)</f>
        <v>23.576218695883323</v>
      </c>
      <c r="BC566" s="229">
        <f>IF(AND(BC$7&lt;=$B566+$D$4,BC$9&gt;=$D566),$E566*HLOOKUP(BC$7-$B566+1,INPUTS!$D$63:$X$64,$E$4,FALSE)/IF(BC$7=$B566,(13-MONTH($D566)),12),0)</f>
        <v>21.81073878754999</v>
      </c>
      <c r="BD566" s="229">
        <f>IF(AND(BD$7&lt;=$B566+$D$4,BD$9&gt;=$D566),$E566*HLOOKUP(BD$7-$B566+1,INPUTS!$D$63:$X$64,$E$4,FALSE)/IF(BD$7=$B566,(13-MONTH($D566)),12),0)</f>
        <v>21.81073878754999</v>
      </c>
      <c r="BE566" s="229">
        <f>IF(AND(BE$7&lt;=$B566+$D$4,BE$9&gt;=$D566),$E566*HLOOKUP(BE$7-$B566+1,INPUTS!$D$63:$X$64,$E$4,FALSE)/IF(BE$7=$B566,(13-MONTH($D566)),12),0)</f>
        <v>21.81073878754999</v>
      </c>
      <c r="BF566" s="229">
        <f>IF(AND(BF$7&lt;=$B566+$D$4,BF$9&gt;=$D566),$E566*HLOOKUP(BF$7-$B566+1,INPUTS!$D$63:$X$64,$E$4,FALSE)/IF(BF$7=$B566,(13-MONTH($D566)),12),0)</f>
        <v>21.81073878754999</v>
      </c>
      <c r="BG566" s="229">
        <f>IF(AND(BG$7&lt;=$B566+$D$4,BG$9&gt;=$D566),$E566*HLOOKUP(BG$7-$B566+1,INPUTS!$D$63:$X$64,$E$4,FALSE)/IF(BG$7=$B566,(13-MONTH($D566)),12),0)</f>
        <v>21.81073878754999</v>
      </c>
      <c r="BH566" s="229">
        <f>IF(AND(BH$7&lt;=$B566+$D$4,BH$9&gt;=$D566),$E566*HLOOKUP(BH$7-$B566+1,INPUTS!$D$63:$X$64,$E$4,FALSE)/IF(BH$7=$B566,(13-MONTH($D566)),12),0)</f>
        <v>21.81073878754999</v>
      </c>
      <c r="BI566" s="229">
        <f>IF(AND(BI$7&lt;=$B566+$D$4,BI$9&gt;=$D566),$E566*HLOOKUP(BI$7-$B566+1,INPUTS!$D$63:$X$64,$E$4,FALSE)/IF(BI$7=$B566,(13-MONTH($D566)),12),0)</f>
        <v>21.81073878754999</v>
      </c>
      <c r="BJ566" s="229">
        <f>IF(AND(BJ$7&lt;=$B566+$D$4,BJ$9&gt;=$D566),$E566*HLOOKUP(BJ$7-$B566+1,INPUTS!$D$63:$X$64,$E$4,FALSE)/IF(BJ$7=$B566,(13-MONTH($D566)),12),0)</f>
        <v>21.81073878754999</v>
      </c>
      <c r="BK566" s="229">
        <f>IF(AND(BK$7&lt;=$B566+$D$4,BK$9&gt;=$D566),$E566*HLOOKUP(BK$7-$B566+1,INPUTS!$D$63:$X$64,$E$4,FALSE)/IF(BK$7=$B566,(13-MONTH($D566)),12),0)</f>
        <v>21.81073878754999</v>
      </c>
      <c r="BL566" s="229">
        <f>IF(AND(BL$7&lt;=$B566+$D$4,BL$9&gt;=$D566),$E566*HLOOKUP(BL$7-$B566+1,INPUTS!$D$63:$X$64,$E$4,FALSE)/IF(BL$7=$B566,(13-MONTH($D566)),12),0)</f>
        <v>21.81073878754999</v>
      </c>
      <c r="BM566" s="229">
        <f>IF(AND(BM$7&lt;=$B566+$D$4,BM$9&gt;=$D566),$E566*HLOOKUP(BM$7-$B566+1,INPUTS!$D$63:$X$64,$E$4,FALSE)/IF(BM$7=$B566,(13-MONTH($D566)),12),0)</f>
        <v>21.81073878754999</v>
      </c>
      <c r="BN566" s="229">
        <f>IF(AND(BN$7&lt;=$B566+$D$4,BN$9&gt;=$D566),$E566*HLOOKUP(BN$7-$B566+1,INPUTS!$D$63:$X$64,$E$4,FALSE)/IF(BN$7=$B566,(13-MONTH($D566)),12),0)</f>
        <v>21.81073878754999</v>
      </c>
      <c r="BO566" s="229">
        <f>IF(AND(BO$7&lt;=$B566+$D$4,BO$9&gt;=$D566),$E566*HLOOKUP(BO$7-$B566+1,INPUTS!$D$63:$X$64,$E$4,FALSE)/IF(BO$7=$B566,(13-MONTH($D566)),12),0)</f>
        <v>20.172373432616659</v>
      </c>
      <c r="BP566" s="229">
        <f>IF(AND(BP$7&lt;=$B566+$D$4,BP$9&gt;=$D566),$E566*HLOOKUP(BP$7-$B566+1,INPUTS!$D$63:$X$64,$E$4,FALSE)/IF(BP$7=$B566,(13-MONTH($D566)),12),0)</f>
        <v>20.172373432616659</v>
      </c>
      <c r="BQ566" s="229">
        <f>IF(AND(BQ$7&lt;=$B566+$D$4,BQ$9&gt;=$D566),$E566*HLOOKUP(BQ$7-$B566+1,INPUTS!$D$63:$X$64,$E$4,FALSE)/IF(BQ$7=$B566,(13-MONTH($D566)),12),0)</f>
        <v>20.172373432616659</v>
      </c>
      <c r="BR566" s="229">
        <f>IF(AND(BR$7&lt;=$B566+$D$4,BR$9&gt;=$D566),$E566*HLOOKUP(BR$7-$B566+1,INPUTS!$D$63:$X$64,$E$4,FALSE)/IF(BR$7=$B566,(13-MONTH($D566)),12),0)</f>
        <v>20.172373432616659</v>
      </c>
      <c r="BS566" s="229">
        <f>IF(AND(BS$7&lt;=$B566+$D$4,BS$9&gt;=$D566),$E566*HLOOKUP(BS$7-$B566+1,INPUTS!$D$63:$X$64,$E$4,FALSE)/IF(BS$7=$B566,(13-MONTH($D566)),12),0)</f>
        <v>20.172373432616659</v>
      </c>
      <c r="BT566" s="229">
        <f>IF(AND(BT$7&lt;=$B566+$D$4,BT$9&gt;=$D566),$E566*HLOOKUP(BT$7-$B566+1,INPUTS!$D$63:$X$64,$E$4,FALSE)/IF(BT$7=$B566,(13-MONTH($D566)),12),0)</f>
        <v>20.172373432616659</v>
      </c>
      <c r="BU566" s="229">
        <f>IF(AND(BU$7&lt;=$B566+$D$4,BU$9&gt;=$D566),$E566*HLOOKUP(BU$7-$B566+1,INPUTS!$D$63:$X$64,$E$4,FALSE)/IF(BU$7=$B566,(13-MONTH($D566)),12),0)</f>
        <v>20.172373432616659</v>
      </c>
      <c r="BV566" s="229">
        <f>IF(AND(BV$7&lt;=$B566+$D$4,BV$9&gt;=$D566),$E566*HLOOKUP(BV$7-$B566+1,INPUTS!$D$63:$X$64,$E$4,FALSE)/IF(BV$7=$B566,(13-MONTH($D566)),12),0)</f>
        <v>20.172373432616659</v>
      </c>
      <c r="BW566" s="229">
        <f>IF(AND(BW$7&lt;=$B566+$D$4,BW$9&gt;=$D566),$E566*HLOOKUP(BW$7-$B566+1,INPUTS!$D$63:$X$64,$E$4,FALSE)/IF(BW$7=$B566,(13-MONTH($D566)),12),0)</f>
        <v>20.172373432616659</v>
      </c>
      <c r="BX566" s="229">
        <f>IF(AND(BX$7&lt;=$B566+$D$4,BX$9&gt;=$D566),$E566*HLOOKUP(BX$7-$B566+1,INPUTS!$D$63:$X$64,$E$4,FALSE)/IF(BX$7=$B566,(13-MONTH($D566)),12),0)</f>
        <v>20.172373432616659</v>
      </c>
      <c r="BY566" s="229">
        <f>IF(AND(BY$7&lt;=$B566+$D$4,BY$9&gt;=$D566),$E566*HLOOKUP(BY$7-$B566+1,INPUTS!$D$63:$X$64,$E$4,FALSE)/IF(BY$7=$B566,(13-MONTH($D566)),12),0)</f>
        <v>20.172373432616659</v>
      </c>
      <c r="BZ566" s="229">
        <f>IF(AND(BZ$7&lt;=$B566+$D$4,BZ$9&gt;=$D566),$E566*HLOOKUP(BZ$7-$B566+1,INPUTS!$D$63:$X$64,$E$4,FALSE)/IF(BZ$7=$B566,(13-MONTH($D566)),12),0)</f>
        <v>20.172373432616659</v>
      </c>
    </row>
    <row r="567" spans="1:78" x14ac:dyDescent="0.2">
      <c r="A567" s="7" t="str">
        <f t="shared" si="442"/>
        <v>Roll-in 4</v>
      </c>
      <c r="B567" s="7">
        <f t="shared" si="443"/>
        <v>2020</v>
      </c>
      <c r="C567" s="7">
        <f t="shared" si="446"/>
        <v>24</v>
      </c>
      <c r="D567" s="165">
        <f t="shared" si="445"/>
        <v>44196</v>
      </c>
      <c r="E567" s="68">
        <f t="shared" si="444"/>
        <v>-1607.4766899999986</v>
      </c>
      <c r="G567" s="229">
        <f>IF(AND(G$7&lt;=$B567+$D$4,G$9&gt;=$D567),$E567*HLOOKUP(G$7-$B567+1,INPUTS!$D$63:$X$64,$E$4,FALSE)/IF(G$7=$B567,(13-MONTH($D567)),12),0)</f>
        <v>0</v>
      </c>
      <c r="H567" s="229">
        <f>IF(AND(H$7&lt;=$B567+$D$4,H$9&gt;=$D567),$E567*HLOOKUP(H$7-$B567+1,INPUTS!$D$63:$X$64,$E$4,FALSE)/IF(H$7=$B567,(13-MONTH($D567)),12),0)</f>
        <v>0</v>
      </c>
      <c r="I567" s="229">
        <f>IF(AND(I$7&lt;=$B567+$D$4,I$9&gt;=$D567),$E567*HLOOKUP(I$7-$B567+1,INPUTS!$D$63:$X$64,$E$4,FALSE)/IF(I$7=$B567,(13-MONTH($D567)),12),0)</f>
        <v>0</v>
      </c>
      <c r="J567" s="229">
        <f>IF(AND(J$7&lt;=$B567+$D$4,J$9&gt;=$D567),$E567*HLOOKUP(J$7-$B567+1,INPUTS!$D$63:$X$64,$E$4,FALSE)/IF(J$7=$B567,(13-MONTH($D567)),12),0)</f>
        <v>0</v>
      </c>
      <c r="K567" s="229">
        <f>IF(AND(K$7&lt;=$B567+$D$4,K$9&gt;=$D567),$E567*HLOOKUP(K$7-$B567+1,INPUTS!$D$63:$X$64,$E$4,FALSE)/IF(K$7=$B567,(13-MONTH($D567)),12),0)</f>
        <v>0</v>
      </c>
      <c r="L567" s="229">
        <f>IF(AND(L$7&lt;=$B567+$D$4,L$9&gt;=$D567),$E567*HLOOKUP(L$7-$B567+1,INPUTS!$D$63:$X$64,$E$4,FALSE)/IF(L$7=$B567,(13-MONTH($D567)),12),0)</f>
        <v>0</v>
      </c>
      <c r="M567" s="229">
        <f>IF(AND(M$7&lt;=$B567+$D$4,M$9&gt;=$D567),$E567*HLOOKUP(M$7-$B567+1,INPUTS!$D$63:$X$64,$E$4,FALSE)/IF(M$7=$B567,(13-MONTH($D567)),12),0)</f>
        <v>0</v>
      </c>
      <c r="N567" s="229">
        <f>IF(AND(N$7&lt;=$B567+$D$4,N$9&gt;=$D567),$E567*HLOOKUP(N$7-$B567+1,INPUTS!$D$63:$X$64,$E$4,FALSE)/IF(N$7=$B567,(13-MONTH($D567)),12),0)</f>
        <v>0</v>
      </c>
      <c r="O567" s="229">
        <f>IF(AND(O$7&lt;=$B567+$D$4,O$9&gt;=$D567),$E567*HLOOKUP(O$7-$B567+1,INPUTS!$D$63:$X$64,$E$4,FALSE)/IF(O$7=$B567,(13-MONTH($D567)),12),0)</f>
        <v>0</v>
      </c>
      <c r="P567" s="229">
        <f>IF(AND(P$7&lt;=$B567+$D$4,P$9&gt;=$D567),$E567*HLOOKUP(P$7-$B567+1,INPUTS!$D$63:$X$64,$E$4,FALSE)/IF(P$7=$B567,(13-MONTH($D567)),12),0)</f>
        <v>0</v>
      </c>
      <c r="Q567" s="229">
        <f>IF(AND(Q$7&lt;=$B567+$D$4,Q$9&gt;=$D567),$E567*HLOOKUP(Q$7-$B567+1,INPUTS!$D$63:$X$64,$E$4,FALSE)/IF(Q$7=$B567,(13-MONTH($D567)),12),0)</f>
        <v>0</v>
      </c>
      <c r="R567" s="229">
        <f>IF(AND(R$7&lt;=$B567+$D$4,R$9&gt;=$D567),$E567*HLOOKUP(R$7-$B567+1,INPUTS!$D$63:$X$64,$E$4,FALSE)/IF(R$7=$B567,(13-MONTH($D567)),12),0)</f>
        <v>0</v>
      </c>
      <c r="S567" s="229">
        <f>IF(AND(S$7&lt;=$B567+$D$4,S$9&gt;=$D567),$E567*HLOOKUP(S$7-$B567+1,INPUTS!$D$63:$X$64,$E$4,FALSE)/IF(S$7=$B567,(13-MONTH($D567)),12),0)</f>
        <v>0</v>
      </c>
      <c r="T567" s="229">
        <f>IF(AND(T$7&lt;=$B567+$D$4,T$9&gt;=$D567),$E567*HLOOKUP(T$7-$B567+1,INPUTS!$D$63:$X$64,$E$4,FALSE)/IF(T$7=$B567,(13-MONTH($D567)),12),0)</f>
        <v>0</v>
      </c>
      <c r="U567" s="229">
        <f>IF(AND(U$7&lt;=$B567+$D$4,U$9&gt;=$D567),$E567*HLOOKUP(U$7-$B567+1,INPUTS!$D$63:$X$64,$E$4,FALSE)/IF(U$7=$B567,(13-MONTH($D567)),12),0)</f>
        <v>0</v>
      </c>
      <c r="V567" s="229">
        <f>IF(AND(V$7&lt;=$B567+$D$4,V$9&gt;=$D567),$E567*HLOOKUP(V$7-$B567+1,INPUTS!$D$63:$X$64,$E$4,FALSE)/IF(V$7=$B567,(13-MONTH($D567)),12),0)</f>
        <v>0</v>
      </c>
      <c r="W567" s="229">
        <f>IF(AND(W$7&lt;=$B567+$D$4,W$9&gt;=$D567),$E567*HLOOKUP(W$7-$B567+1,INPUTS!$D$63:$X$64,$E$4,FALSE)/IF(W$7=$B567,(13-MONTH($D567)),12),0)</f>
        <v>0</v>
      </c>
      <c r="X567" s="229">
        <f>IF(AND(X$7&lt;=$B567+$D$4,X$9&gt;=$D567),$E567*HLOOKUP(X$7-$B567+1,INPUTS!$D$63:$X$64,$E$4,FALSE)/IF(X$7=$B567,(13-MONTH($D567)),12),0)</f>
        <v>0</v>
      </c>
      <c r="Y567" s="229">
        <f>IF(AND(Y$7&lt;=$B567+$D$4,Y$9&gt;=$D567),$E567*HLOOKUP(Y$7-$B567+1,INPUTS!$D$63:$X$64,$E$4,FALSE)/IF(Y$7=$B567,(13-MONTH($D567)),12),0)</f>
        <v>0</v>
      </c>
      <c r="Z567" s="229">
        <f>IF(AND(Z$7&lt;=$B567+$D$4,Z$9&gt;=$D567),$E567*HLOOKUP(Z$7-$B567+1,INPUTS!$D$63:$X$64,$E$4,FALSE)/IF(Z$7=$B567,(13-MONTH($D567)),12),0)</f>
        <v>0</v>
      </c>
      <c r="AA567" s="229">
        <f>IF(AND(AA$7&lt;=$B567+$D$4,AA$9&gt;=$D567),$E567*HLOOKUP(AA$7-$B567+1,INPUTS!$D$63:$X$64,$E$4,FALSE)/IF(AA$7=$B567,(13-MONTH($D567)),12),0)</f>
        <v>0</v>
      </c>
      <c r="AB567" s="229">
        <f>IF(AND(AB$7&lt;=$B567+$D$4,AB$9&gt;=$D567),$E567*HLOOKUP(AB$7-$B567+1,INPUTS!$D$63:$X$64,$E$4,FALSE)/IF(AB$7=$B567,(13-MONTH($D567)),12),0)</f>
        <v>0</v>
      </c>
      <c r="AC567" s="229">
        <f>IF(AND(AC$7&lt;=$B567+$D$4,AC$9&gt;=$D567),$E567*HLOOKUP(AC$7-$B567+1,INPUTS!$D$63:$X$64,$E$4,FALSE)/IF(AC$7=$B567,(13-MONTH($D567)),12),0)</f>
        <v>0</v>
      </c>
      <c r="AD567" s="229">
        <f>IF(AND(AD$7&lt;=$B567+$D$4,AD$9&gt;=$D567),$E567*HLOOKUP(AD$7-$B567+1,INPUTS!$D$63:$X$64,$E$4,FALSE)/IF(AD$7=$B567,(13-MONTH($D567)),12),0)</f>
        <v>-60.280375874999947</v>
      </c>
      <c r="AE567" s="229">
        <f>IF(AND(AE$7&lt;=$B567+$D$4,AE$9&gt;=$D567),$E567*HLOOKUP(AE$7-$B567+1,INPUTS!$D$63:$X$64,$E$4,FALSE)/IF(AE$7=$B567,(13-MONTH($D567)),12),0)</f>
        <v>-9.6703118542583244</v>
      </c>
      <c r="AF567" s="229">
        <f>IF(AND(AF$7&lt;=$B567+$D$4,AF$9&gt;=$D567),$E567*HLOOKUP(AF$7-$B567+1,INPUTS!$D$63:$X$64,$E$4,FALSE)/IF(AF$7=$B567,(13-MONTH($D567)),12),0)</f>
        <v>-9.6703118542583244</v>
      </c>
      <c r="AG567" s="229">
        <f>IF(AND(AG$7&lt;=$B567+$D$4,AG$9&gt;=$D567),$E567*HLOOKUP(AG$7-$B567+1,INPUTS!$D$63:$X$64,$E$4,FALSE)/IF(AG$7=$B567,(13-MONTH($D567)),12),0)</f>
        <v>-9.6703118542583244</v>
      </c>
      <c r="AH567" s="229">
        <f>IF(AND(AH$7&lt;=$B567+$D$4,AH$9&gt;=$D567),$E567*HLOOKUP(AH$7-$B567+1,INPUTS!$D$63:$X$64,$E$4,FALSE)/IF(AH$7=$B567,(13-MONTH($D567)),12),0)</f>
        <v>-9.6703118542583244</v>
      </c>
      <c r="AI567" s="229">
        <f>IF(AND(AI$7&lt;=$B567+$D$4,AI$9&gt;=$D567),$E567*HLOOKUP(AI$7-$B567+1,INPUTS!$D$63:$X$64,$E$4,FALSE)/IF(AI$7=$B567,(13-MONTH($D567)),12),0)</f>
        <v>-9.6703118542583244</v>
      </c>
      <c r="AJ567" s="229">
        <f>IF(AND(AJ$7&lt;=$B567+$D$4,AJ$9&gt;=$D567),$E567*HLOOKUP(AJ$7-$B567+1,INPUTS!$D$63:$X$64,$E$4,FALSE)/IF(AJ$7=$B567,(13-MONTH($D567)),12),0)</f>
        <v>-9.6703118542583244</v>
      </c>
      <c r="AK567" s="229">
        <f>IF(AND(AK$7&lt;=$B567+$D$4,AK$9&gt;=$D567),$E567*HLOOKUP(AK$7-$B567+1,INPUTS!$D$63:$X$64,$E$4,FALSE)/IF(AK$7=$B567,(13-MONTH($D567)),12),0)</f>
        <v>-9.6703118542583244</v>
      </c>
      <c r="AL567" s="229">
        <f>IF(AND(AL$7&lt;=$B567+$D$4,AL$9&gt;=$D567),$E567*HLOOKUP(AL$7-$B567+1,INPUTS!$D$63:$X$64,$E$4,FALSE)/IF(AL$7=$B567,(13-MONTH($D567)),12),0)</f>
        <v>-9.6703118542583244</v>
      </c>
      <c r="AM567" s="229">
        <f>IF(AND(AM$7&lt;=$B567+$D$4,AM$9&gt;=$D567),$E567*HLOOKUP(AM$7-$B567+1,INPUTS!$D$63:$X$64,$E$4,FALSE)/IF(AM$7=$B567,(13-MONTH($D567)),12),0)</f>
        <v>-9.6703118542583244</v>
      </c>
      <c r="AN567" s="229">
        <f>IF(AND(AN$7&lt;=$B567+$D$4,AN$9&gt;=$D567),$E567*HLOOKUP(AN$7-$B567+1,INPUTS!$D$63:$X$64,$E$4,FALSE)/IF(AN$7=$B567,(13-MONTH($D567)),12),0)</f>
        <v>-9.6703118542583244</v>
      </c>
      <c r="AO567" s="229">
        <f>IF(AND(AO$7&lt;=$B567+$D$4,AO$9&gt;=$D567),$E567*HLOOKUP(AO$7-$B567+1,INPUTS!$D$63:$X$64,$E$4,FALSE)/IF(AO$7=$B567,(13-MONTH($D567)),12),0)</f>
        <v>-9.6703118542583244</v>
      </c>
      <c r="AP567" s="229">
        <f>IF(AND(AP$7&lt;=$B567+$D$4,AP$9&gt;=$D567),$E567*HLOOKUP(AP$7-$B567+1,INPUTS!$D$63:$X$64,$E$4,FALSE)/IF(AP$7=$B567,(13-MONTH($D567)),12),0)</f>
        <v>-9.6703118542583244</v>
      </c>
      <c r="AQ567" s="229">
        <f>IF(AND(AQ$7&lt;=$B567+$D$4,AQ$9&gt;=$D567),$E567*HLOOKUP(AQ$7-$B567+1,INPUTS!$D$63:$X$64,$E$4,FALSE)/IF(AQ$7=$B567,(13-MONTH($D567)),12),0)</f>
        <v>-8.9442682159416584</v>
      </c>
      <c r="AR567" s="229">
        <f>IF(AND(AR$7&lt;=$B567+$D$4,AR$9&gt;=$D567),$E567*HLOOKUP(AR$7-$B567+1,INPUTS!$D$63:$X$64,$E$4,FALSE)/IF(AR$7=$B567,(13-MONTH($D567)),12),0)</f>
        <v>-8.9442682159416584</v>
      </c>
      <c r="AS567" s="229">
        <f>IF(AND(AS$7&lt;=$B567+$D$4,AS$9&gt;=$D567),$E567*HLOOKUP(AS$7-$B567+1,INPUTS!$D$63:$X$64,$E$4,FALSE)/IF(AS$7=$B567,(13-MONTH($D567)),12),0)</f>
        <v>-8.9442682159416584</v>
      </c>
      <c r="AT567" s="229">
        <f>IF(AND(AT$7&lt;=$B567+$D$4,AT$9&gt;=$D567),$E567*HLOOKUP(AT$7-$B567+1,INPUTS!$D$63:$X$64,$E$4,FALSE)/IF(AT$7=$B567,(13-MONTH($D567)),12),0)</f>
        <v>-8.9442682159416584</v>
      </c>
      <c r="AU567" s="229">
        <f>IF(AND(AU$7&lt;=$B567+$D$4,AU$9&gt;=$D567),$E567*HLOOKUP(AU$7-$B567+1,INPUTS!$D$63:$X$64,$E$4,FALSE)/IF(AU$7=$B567,(13-MONTH($D567)),12),0)</f>
        <v>-8.9442682159416584</v>
      </c>
      <c r="AV567" s="229">
        <f>IF(AND(AV$7&lt;=$B567+$D$4,AV$9&gt;=$D567),$E567*HLOOKUP(AV$7-$B567+1,INPUTS!$D$63:$X$64,$E$4,FALSE)/IF(AV$7=$B567,(13-MONTH($D567)),12),0)</f>
        <v>-8.9442682159416584</v>
      </c>
      <c r="AW567" s="229">
        <f>IF(AND(AW$7&lt;=$B567+$D$4,AW$9&gt;=$D567),$E567*HLOOKUP(AW$7-$B567+1,INPUTS!$D$63:$X$64,$E$4,FALSE)/IF(AW$7=$B567,(13-MONTH($D567)),12),0)</f>
        <v>-8.9442682159416584</v>
      </c>
      <c r="AX567" s="229">
        <f>IF(AND(AX$7&lt;=$B567+$D$4,AX$9&gt;=$D567),$E567*HLOOKUP(AX$7-$B567+1,INPUTS!$D$63:$X$64,$E$4,FALSE)/IF(AX$7=$B567,(13-MONTH($D567)),12),0)</f>
        <v>-8.9442682159416584</v>
      </c>
      <c r="AY567" s="229">
        <f>IF(AND(AY$7&lt;=$B567+$D$4,AY$9&gt;=$D567),$E567*HLOOKUP(AY$7-$B567+1,INPUTS!$D$63:$X$64,$E$4,FALSE)/IF(AY$7=$B567,(13-MONTH($D567)),12),0)</f>
        <v>-8.9442682159416584</v>
      </c>
      <c r="AZ567" s="229">
        <f>IF(AND(AZ$7&lt;=$B567+$D$4,AZ$9&gt;=$D567),$E567*HLOOKUP(AZ$7-$B567+1,INPUTS!$D$63:$X$64,$E$4,FALSE)/IF(AZ$7=$B567,(13-MONTH($D567)),12),0)</f>
        <v>-8.9442682159416584</v>
      </c>
      <c r="BA567" s="229">
        <f>IF(AND(BA$7&lt;=$B567+$D$4,BA$9&gt;=$D567),$E567*HLOOKUP(BA$7-$B567+1,INPUTS!$D$63:$X$64,$E$4,FALSE)/IF(BA$7=$B567,(13-MONTH($D567)),12),0)</f>
        <v>-8.9442682159416584</v>
      </c>
      <c r="BB567" s="229">
        <f>IF(AND(BB$7&lt;=$B567+$D$4,BB$9&gt;=$D567),$E567*HLOOKUP(BB$7-$B567+1,INPUTS!$D$63:$X$64,$E$4,FALSE)/IF(BB$7=$B567,(13-MONTH($D567)),12),0)</f>
        <v>-8.9442682159416584</v>
      </c>
      <c r="BC567" s="229">
        <f>IF(AND(BC$7&lt;=$B567+$D$4,BC$9&gt;=$D567),$E567*HLOOKUP(BC$7-$B567+1,INPUTS!$D$63:$X$64,$E$4,FALSE)/IF(BC$7=$B567,(13-MONTH($D567)),12),0)</f>
        <v>-8.2744862617749924</v>
      </c>
      <c r="BD567" s="229">
        <f>IF(AND(BD$7&lt;=$B567+$D$4,BD$9&gt;=$D567),$E567*HLOOKUP(BD$7-$B567+1,INPUTS!$D$63:$X$64,$E$4,FALSE)/IF(BD$7=$B567,(13-MONTH($D567)),12),0)</f>
        <v>-8.2744862617749924</v>
      </c>
      <c r="BE567" s="229">
        <f>IF(AND(BE$7&lt;=$B567+$D$4,BE$9&gt;=$D567),$E567*HLOOKUP(BE$7-$B567+1,INPUTS!$D$63:$X$64,$E$4,FALSE)/IF(BE$7=$B567,(13-MONTH($D567)),12),0)</f>
        <v>-8.2744862617749924</v>
      </c>
      <c r="BF567" s="229">
        <f>IF(AND(BF$7&lt;=$B567+$D$4,BF$9&gt;=$D567),$E567*HLOOKUP(BF$7-$B567+1,INPUTS!$D$63:$X$64,$E$4,FALSE)/IF(BF$7=$B567,(13-MONTH($D567)),12),0)</f>
        <v>-8.2744862617749924</v>
      </c>
      <c r="BG567" s="229">
        <f>IF(AND(BG$7&lt;=$B567+$D$4,BG$9&gt;=$D567),$E567*HLOOKUP(BG$7-$B567+1,INPUTS!$D$63:$X$64,$E$4,FALSE)/IF(BG$7=$B567,(13-MONTH($D567)),12),0)</f>
        <v>-8.2744862617749924</v>
      </c>
      <c r="BH567" s="229">
        <f>IF(AND(BH$7&lt;=$B567+$D$4,BH$9&gt;=$D567),$E567*HLOOKUP(BH$7-$B567+1,INPUTS!$D$63:$X$64,$E$4,FALSE)/IF(BH$7=$B567,(13-MONTH($D567)),12),0)</f>
        <v>-8.2744862617749924</v>
      </c>
      <c r="BI567" s="229">
        <f>IF(AND(BI$7&lt;=$B567+$D$4,BI$9&gt;=$D567),$E567*HLOOKUP(BI$7-$B567+1,INPUTS!$D$63:$X$64,$E$4,FALSE)/IF(BI$7=$B567,(13-MONTH($D567)),12),0)</f>
        <v>-8.2744862617749924</v>
      </c>
      <c r="BJ567" s="229">
        <f>IF(AND(BJ$7&lt;=$B567+$D$4,BJ$9&gt;=$D567),$E567*HLOOKUP(BJ$7-$B567+1,INPUTS!$D$63:$X$64,$E$4,FALSE)/IF(BJ$7=$B567,(13-MONTH($D567)),12),0)</f>
        <v>-8.2744862617749924</v>
      </c>
      <c r="BK567" s="229">
        <f>IF(AND(BK$7&lt;=$B567+$D$4,BK$9&gt;=$D567),$E567*HLOOKUP(BK$7-$B567+1,INPUTS!$D$63:$X$64,$E$4,FALSE)/IF(BK$7=$B567,(13-MONTH($D567)),12),0)</f>
        <v>-8.2744862617749924</v>
      </c>
      <c r="BL567" s="229">
        <f>IF(AND(BL$7&lt;=$B567+$D$4,BL$9&gt;=$D567),$E567*HLOOKUP(BL$7-$B567+1,INPUTS!$D$63:$X$64,$E$4,FALSE)/IF(BL$7=$B567,(13-MONTH($D567)),12),0)</f>
        <v>-8.2744862617749924</v>
      </c>
      <c r="BM567" s="229">
        <f>IF(AND(BM$7&lt;=$B567+$D$4,BM$9&gt;=$D567),$E567*HLOOKUP(BM$7-$B567+1,INPUTS!$D$63:$X$64,$E$4,FALSE)/IF(BM$7=$B567,(13-MONTH($D567)),12),0)</f>
        <v>-8.2744862617749924</v>
      </c>
      <c r="BN567" s="229">
        <f>IF(AND(BN$7&lt;=$B567+$D$4,BN$9&gt;=$D567),$E567*HLOOKUP(BN$7-$B567+1,INPUTS!$D$63:$X$64,$E$4,FALSE)/IF(BN$7=$B567,(13-MONTH($D567)),12),0)</f>
        <v>-8.2744862617749924</v>
      </c>
      <c r="BO567" s="229">
        <f>IF(AND(BO$7&lt;=$B567+$D$4,BO$9&gt;=$D567),$E567*HLOOKUP(BO$7-$B567+1,INPUTS!$D$63:$X$64,$E$4,FALSE)/IF(BO$7=$B567,(13-MONTH($D567)),12),0)</f>
        <v>-7.6529286083083266</v>
      </c>
      <c r="BP567" s="229">
        <f>IF(AND(BP$7&lt;=$B567+$D$4,BP$9&gt;=$D567),$E567*HLOOKUP(BP$7-$B567+1,INPUTS!$D$63:$X$64,$E$4,FALSE)/IF(BP$7=$B567,(13-MONTH($D567)),12),0)</f>
        <v>-7.6529286083083266</v>
      </c>
      <c r="BQ567" s="229">
        <f>IF(AND(BQ$7&lt;=$B567+$D$4,BQ$9&gt;=$D567),$E567*HLOOKUP(BQ$7-$B567+1,INPUTS!$D$63:$X$64,$E$4,FALSE)/IF(BQ$7=$B567,(13-MONTH($D567)),12),0)</f>
        <v>-7.6529286083083266</v>
      </c>
      <c r="BR567" s="229">
        <f>IF(AND(BR$7&lt;=$B567+$D$4,BR$9&gt;=$D567),$E567*HLOOKUP(BR$7-$B567+1,INPUTS!$D$63:$X$64,$E$4,FALSE)/IF(BR$7=$B567,(13-MONTH($D567)),12),0)</f>
        <v>-7.6529286083083266</v>
      </c>
      <c r="BS567" s="229">
        <f>IF(AND(BS$7&lt;=$B567+$D$4,BS$9&gt;=$D567),$E567*HLOOKUP(BS$7-$B567+1,INPUTS!$D$63:$X$64,$E$4,FALSE)/IF(BS$7=$B567,(13-MONTH($D567)),12),0)</f>
        <v>-7.6529286083083266</v>
      </c>
      <c r="BT567" s="229">
        <f>IF(AND(BT$7&lt;=$B567+$D$4,BT$9&gt;=$D567),$E567*HLOOKUP(BT$7-$B567+1,INPUTS!$D$63:$X$64,$E$4,FALSE)/IF(BT$7=$B567,(13-MONTH($D567)),12),0)</f>
        <v>-7.6529286083083266</v>
      </c>
      <c r="BU567" s="229">
        <f>IF(AND(BU$7&lt;=$B567+$D$4,BU$9&gt;=$D567),$E567*HLOOKUP(BU$7-$B567+1,INPUTS!$D$63:$X$64,$E$4,FALSE)/IF(BU$7=$B567,(13-MONTH($D567)),12),0)</f>
        <v>-7.6529286083083266</v>
      </c>
      <c r="BV567" s="229">
        <f>IF(AND(BV$7&lt;=$B567+$D$4,BV$9&gt;=$D567),$E567*HLOOKUP(BV$7-$B567+1,INPUTS!$D$63:$X$64,$E$4,FALSE)/IF(BV$7=$B567,(13-MONTH($D567)),12),0)</f>
        <v>-7.6529286083083266</v>
      </c>
      <c r="BW567" s="229">
        <f>IF(AND(BW$7&lt;=$B567+$D$4,BW$9&gt;=$D567),$E567*HLOOKUP(BW$7-$B567+1,INPUTS!$D$63:$X$64,$E$4,FALSE)/IF(BW$7=$B567,(13-MONTH($D567)),12),0)</f>
        <v>-7.6529286083083266</v>
      </c>
      <c r="BX567" s="229">
        <f>IF(AND(BX$7&lt;=$B567+$D$4,BX$9&gt;=$D567),$E567*HLOOKUP(BX$7-$B567+1,INPUTS!$D$63:$X$64,$E$4,FALSE)/IF(BX$7=$B567,(13-MONTH($D567)),12),0)</f>
        <v>-7.6529286083083266</v>
      </c>
      <c r="BY567" s="229">
        <f>IF(AND(BY$7&lt;=$B567+$D$4,BY$9&gt;=$D567),$E567*HLOOKUP(BY$7-$B567+1,INPUTS!$D$63:$X$64,$E$4,FALSE)/IF(BY$7=$B567,(13-MONTH($D567)),12),0)</f>
        <v>-7.6529286083083266</v>
      </c>
      <c r="BZ567" s="229">
        <f>IF(AND(BZ$7&lt;=$B567+$D$4,BZ$9&gt;=$D567),$E567*HLOOKUP(BZ$7-$B567+1,INPUTS!$D$63:$X$64,$E$4,FALSE)/IF(BZ$7=$B567,(13-MONTH($D567)),12),0)</f>
        <v>-7.6529286083083266</v>
      </c>
    </row>
    <row r="568" spans="1:78" x14ac:dyDescent="0.2">
      <c r="A568" s="7" t="str">
        <f t="shared" si="442"/>
        <v>Roll-in 4</v>
      </c>
      <c r="B568" s="7">
        <f t="shared" si="443"/>
        <v>2021</v>
      </c>
      <c r="C568" s="7">
        <f t="shared" si="446"/>
        <v>25</v>
      </c>
      <c r="D568" s="165">
        <f t="shared" si="445"/>
        <v>44227</v>
      </c>
      <c r="E568" s="68">
        <f t="shared" si="444"/>
        <v>-1441.8048399999998</v>
      </c>
      <c r="G568" s="229">
        <f>IF(AND(G$7&lt;=$B568+$D$4,G$9&gt;=$D568),$E568*HLOOKUP(G$7-$B568+1,INPUTS!$D$63:$X$64,$E$4,FALSE)/IF(G$7=$B568,(13-MONTH($D568)),12),0)</f>
        <v>0</v>
      </c>
      <c r="H568" s="229">
        <f>IF(AND(H$7&lt;=$B568+$D$4,H$9&gt;=$D568),$E568*HLOOKUP(H$7-$B568+1,INPUTS!$D$63:$X$64,$E$4,FALSE)/IF(H$7=$B568,(13-MONTH($D568)),12),0)</f>
        <v>0</v>
      </c>
      <c r="I568" s="229">
        <f>IF(AND(I$7&lt;=$B568+$D$4,I$9&gt;=$D568),$E568*HLOOKUP(I$7-$B568+1,INPUTS!$D$63:$X$64,$E$4,FALSE)/IF(I$7=$B568,(13-MONTH($D568)),12),0)</f>
        <v>0</v>
      </c>
      <c r="J568" s="229">
        <f>IF(AND(J$7&lt;=$B568+$D$4,J$9&gt;=$D568),$E568*HLOOKUP(J$7-$B568+1,INPUTS!$D$63:$X$64,$E$4,FALSE)/IF(J$7=$B568,(13-MONTH($D568)),12),0)</f>
        <v>0</v>
      </c>
      <c r="K568" s="229">
        <f>IF(AND(K$7&lt;=$B568+$D$4,K$9&gt;=$D568),$E568*HLOOKUP(K$7-$B568+1,INPUTS!$D$63:$X$64,$E$4,FALSE)/IF(K$7=$B568,(13-MONTH($D568)),12),0)</f>
        <v>0</v>
      </c>
      <c r="L568" s="229">
        <f>IF(AND(L$7&lt;=$B568+$D$4,L$9&gt;=$D568),$E568*HLOOKUP(L$7-$B568+1,INPUTS!$D$63:$X$64,$E$4,FALSE)/IF(L$7=$B568,(13-MONTH($D568)),12),0)</f>
        <v>0</v>
      </c>
      <c r="M568" s="229">
        <f>IF(AND(M$7&lt;=$B568+$D$4,M$9&gt;=$D568),$E568*HLOOKUP(M$7-$B568+1,INPUTS!$D$63:$X$64,$E$4,FALSE)/IF(M$7=$B568,(13-MONTH($D568)),12),0)</f>
        <v>0</v>
      </c>
      <c r="N568" s="229">
        <f>IF(AND(N$7&lt;=$B568+$D$4,N$9&gt;=$D568),$E568*HLOOKUP(N$7-$B568+1,INPUTS!$D$63:$X$64,$E$4,FALSE)/IF(N$7=$B568,(13-MONTH($D568)),12),0)</f>
        <v>0</v>
      </c>
      <c r="O568" s="229">
        <f>IF(AND(O$7&lt;=$B568+$D$4,O$9&gt;=$D568),$E568*HLOOKUP(O$7-$B568+1,INPUTS!$D$63:$X$64,$E$4,FALSE)/IF(O$7=$B568,(13-MONTH($D568)),12),0)</f>
        <v>0</v>
      </c>
      <c r="P568" s="229">
        <f>IF(AND(P$7&lt;=$B568+$D$4,P$9&gt;=$D568),$E568*HLOOKUP(P$7-$B568+1,INPUTS!$D$63:$X$64,$E$4,FALSE)/IF(P$7=$B568,(13-MONTH($D568)),12),0)</f>
        <v>0</v>
      </c>
      <c r="Q568" s="229">
        <f>IF(AND(Q$7&lt;=$B568+$D$4,Q$9&gt;=$D568),$E568*HLOOKUP(Q$7-$B568+1,INPUTS!$D$63:$X$64,$E$4,FALSE)/IF(Q$7=$B568,(13-MONTH($D568)),12),0)</f>
        <v>0</v>
      </c>
      <c r="R568" s="229">
        <f>IF(AND(R$7&lt;=$B568+$D$4,R$9&gt;=$D568),$E568*HLOOKUP(R$7-$B568+1,INPUTS!$D$63:$X$64,$E$4,FALSE)/IF(R$7=$B568,(13-MONTH($D568)),12),0)</f>
        <v>0</v>
      </c>
      <c r="S568" s="229">
        <f>IF(AND(S$7&lt;=$B568+$D$4,S$9&gt;=$D568),$E568*HLOOKUP(S$7-$B568+1,INPUTS!$D$63:$X$64,$E$4,FALSE)/IF(S$7=$B568,(13-MONTH($D568)),12),0)</f>
        <v>0</v>
      </c>
      <c r="T568" s="229">
        <f>IF(AND(T$7&lt;=$B568+$D$4,T$9&gt;=$D568),$E568*HLOOKUP(T$7-$B568+1,INPUTS!$D$63:$X$64,$E$4,FALSE)/IF(T$7=$B568,(13-MONTH($D568)),12),0)</f>
        <v>0</v>
      </c>
      <c r="U568" s="229">
        <f>IF(AND(U$7&lt;=$B568+$D$4,U$9&gt;=$D568),$E568*HLOOKUP(U$7-$B568+1,INPUTS!$D$63:$X$64,$E$4,FALSE)/IF(U$7=$B568,(13-MONTH($D568)),12),0)</f>
        <v>0</v>
      </c>
      <c r="V568" s="229">
        <f>IF(AND(V$7&lt;=$B568+$D$4,V$9&gt;=$D568),$E568*HLOOKUP(V$7-$B568+1,INPUTS!$D$63:$X$64,$E$4,FALSE)/IF(V$7=$B568,(13-MONTH($D568)),12),0)</f>
        <v>0</v>
      </c>
      <c r="W568" s="229">
        <f>IF(AND(W$7&lt;=$B568+$D$4,W$9&gt;=$D568),$E568*HLOOKUP(W$7-$B568+1,INPUTS!$D$63:$X$64,$E$4,FALSE)/IF(W$7=$B568,(13-MONTH($D568)),12),0)</f>
        <v>0</v>
      </c>
      <c r="X568" s="229">
        <f>IF(AND(X$7&lt;=$B568+$D$4,X$9&gt;=$D568),$E568*HLOOKUP(X$7-$B568+1,INPUTS!$D$63:$X$64,$E$4,FALSE)/IF(X$7=$B568,(13-MONTH($D568)),12),0)</f>
        <v>0</v>
      </c>
      <c r="Y568" s="229">
        <f>IF(AND(Y$7&lt;=$B568+$D$4,Y$9&gt;=$D568),$E568*HLOOKUP(Y$7-$B568+1,INPUTS!$D$63:$X$64,$E$4,FALSE)/IF(Y$7=$B568,(13-MONTH($D568)),12),0)</f>
        <v>0</v>
      </c>
      <c r="Z568" s="229">
        <f>IF(AND(Z$7&lt;=$B568+$D$4,Z$9&gt;=$D568),$E568*HLOOKUP(Z$7-$B568+1,INPUTS!$D$63:$X$64,$E$4,FALSE)/IF(Z$7=$B568,(13-MONTH($D568)),12),0)</f>
        <v>0</v>
      </c>
      <c r="AA568" s="229">
        <f>IF(AND(AA$7&lt;=$B568+$D$4,AA$9&gt;=$D568),$E568*HLOOKUP(AA$7-$B568+1,INPUTS!$D$63:$X$64,$E$4,FALSE)/IF(AA$7=$B568,(13-MONTH($D568)),12),0)</f>
        <v>0</v>
      </c>
      <c r="AB568" s="229">
        <f>IF(AND(AB$7&lt;=$B568+$D$4,AB$9&gt;=$D568),$E568*HLOOKUP(AB$7-$B568+1,INPUTS!$D$63:$X$64,$E$4,FALSE)/IF(AB$7=$B568,(13-MONTH($D568)),12),0)</f>
        <v>0</v>
      </c>
      <c r="AC568" s="229">
        <f>IF(AND(AC$7&lt;=$B568+$D$4,AC$9&gt;=$D568),$E568*HLOOKUP(AC$7-$B568+1,INPUTS!$D$63:$X$64,$E$4,FALSE)/IF(AC$7=$B568,(13-MONTH($D568)),12),0)</f>
        <v>0</v>
      </c>
      <c r="AD568" s="229">
        <f>IF(AND(AD$7&lt;=$B568+$D$4,AD$9&gt;=$D568),$E568*HLOOKUP(AD$7-$B568+1,INPUTS!$D$63:$X$64,$E$4,FALSE)/IF(AD$7=$B568,(13-MONTH($D568)),12),0)</f>
        <v>0</v>
      </c>
      <c r="AE568" s="229">
        <f>IF(AND(AE$7&lt;=$B568+$D$4,AE$9&gt;=$D568),$E568*HLOOKUP(AE$7-$B568+1,INPUTS!$D$63:$X$64,$E$4,FALSE)/IF(AE$7=$B568,(13-MONTH($D568)),12),0)</f>
        <v>-4.5056401249999993</v>
      </c>
      <c r="AF568" s="229">
        <f>IF(AND(AF$7&lt;=$B568+$D$4,AF$9&gt;=$D568),$E568*HLOOKUP(AF$7-$B568+1,INPUTS!$D$63:$X$64,$E$4,FALSE)/IF(AF$7=$B568,(13-MONTH($D568)),12),0)</f>
        <v>-4.5056401249999993</v>
      </c>
      <c r="AG568" s="229">
        <f>IF(AND(AG$7&lt;=$B568+$D$4,AG$9&gt;=$D568),$E568*HLOOKUP(AG$7-$B568+1,INPUTS!$D$63:$X$64,$E$4,FALSE)/IF(AG$7=$B568,(13-MONTH($D568)),12),0)</f>
        <v>-4.5056401249999993</v>
      </c>
      <c r="AH568" s="229">
        <f>IF(AND(AH$7&lt;=$B568+$D$4,AH$9&gt;=$D568),$E568*HLOOKUP(AH$7-$B568+1,INPUTS!$D$63:$X$64,$E$4,FALSE)/IF(AH$7=$B568,(13-MONTH($D568)),12),0)</f>
        <v>-4.5056401249999993</v>
      </c>
      <c r="AI568" s="229">
        <f>IF(AND(AI$7&lt;=$B568+$D$4,AI$9&gt;=$D568),$E568*HLOOKUP(AI$7-$B568+1,INPUTS!$D$63:$X$64,$E$4,FALSE)/IF(AI$7=$B568,(13-MONTH($D568)),12),0)</f>
        <v>-4.5056401249999993</v>
      </c>
      <c r="AJ568" s="229">
        <f>IF(AND(AJ$7&lt;=$B568+$D$4,AJ$9&gt;=$D568),$E568*HLOOKUP(AJ$7-$B568+1,INPUTS!$D$63:$X$64,$E$4,FALSE)/IF(AJ$7=$B568,(13-MONTH($D568)),12),0)</f>
        <v>-4.5056401249999993</v>
      </c>
      <c r="AK568" s="229">
        <f>IF(AND(AK$7&lt;=$B568+$D$4,AK$9&gt;=$D568),$E568*HLOOKUP(AK$7-$B568+1,INPUTS!$D$63:$X$64,$E$4,FALSE)/IF(AK$7=$B568,(13-MONTH($D568)),12),0)</f>
        <v>-4.5056401249999993</v>
      </c>
      <c r="AL568" s="229">
        <f>IF(AND(AL$7&lt;=$B568+$D$4,AL$9&gt;=$D568),$E568*HLOOKUP(AL$7-$B568+1,INPUTS!$D$63:$X$64,$E$4,FALSE)/IF(AL$7=$B568,(13-MONTH($D568)),12),0)</f>
        <v>-4.5056401249999993</v>
      </c>
      <c r="AM568" s="229">
        <f>IF(AND(AM$7&lt;=$B568+$D$4,AM$9&gt;=$D568),$E568*HLOOKUP(AM$7-$B568+1,INPUTS!$D$63:$X$64,$E$4,FALSE)/IF(AM$7=$B568,(13-MONTH($D568)),12),0)</f>
        <v>-4.5056401249999993</v>
      </c>
      <c r="AN568" s="229">
        <f>IF(AND(AN$7&lt;=$B568+$D$4,AN$9&gt;=$D568),$E568*HLOOKUP(AN$7-$B568+1,INPUTS!$D$63:$X$64,$E$4,FALSE)/IF(AN$7=$B568,(13-MONTH($D568)),12),0)</f>
        <v>-4.5056401249999993</v>
      </c>
      <c r="AO568" s="229">
        <f>IF(AND(AO$7&lt;=$B568+$D$4,AO$9&gt;=$D568),$E568*HLOOKUP(AO$7-$B568+1,INPUTS!$D$63:$X$64,$E$4,FALSE)/IF(AO$7=$B568,(13-MONTH($D568)),12),0)</f>
        <v>-4.5056401249999993</v>
      </c>
      <c r="AP568" s="229">
        <f>IF(AND(AP$7&lt;=$B568+$D$4,AP$9&gt;=$D568),$E568*HLOOKUP(AP$7-$B568+1,INPUTS!$D$63:$X$64,$E$4,FALSE)/IF(AP$7=$B568,(13-MONTH($D568)),12),0)</f>
        <v>-4.5056401249999993</v>
      </c>
      <c r="AQ568" s="229">
        <f>IF(AND(AQ$7&lt;=$B568+$D$4,AQ$9&gt;=$D568),$E568*HLOOKUP(AQ$7-$B568+1,INPUTS!$D$63:$X$64,$E$4,FALSE)/IF(AQ$7=$B568,(13-MONTH($D568)),12),0)</f>
        <v>-8.6736576166333332</v>
      </c>
      <c r="AR568" s="229">
        <f>IF(AND(AR$7&lt;=$B568+$D$4,AR$9&gt;=$D568),$E568*HLOOKUP(AR$7-$B568+1,INPUTS!$D$63:$X$64,$E$4,FALSE)/IF(AR$7=$B568,(13-MONTH($D568)),12),0)</f>
        <v>-8.6736576166333332</v>
      </c>
      <c r="AS568" s="229">
        <f>IF(AND(AS$7&lt;=$B568+$D$4,AS$9&gt;=$D568),$E568*HLOOKUP(AS$7-$B568+1,INPUTS!$D$63:$X$64,$E$4,FALSE)/IF(AS$7=$B568,(13-MONTH($D568)),12),0)</f>
        <v>-8.6736576166333332</v>
      </c>
      <c r="AT568" s="229">
        <f>IF(AND(AT$7&lt;=$B568+$D$4,AT$9&gt;=$D568),$E568*HLOOKUP(AT$7-$B568+1,INPUTS!$D$63:$X$64,$E$4,FALSE)/IF(AT$7=$B568,(13-MONTH($D568)),12),0)</f>
        <v>-8.6736576166333332</v>
      </c>
      <c r="AU568" s="229">
        <f>IF(AND(AU$7&lt;=$B568+$D$4,AU$9&gt;=$D568),$E568*HLOOKUP(AU$7-$B568+1,INPUTS!$D$63:$X$64,$E$4,FALSE)/IF(AU$7=$B568,(13-MONTH($D568)),12),0)</f>
        <v>-8.6736576166333332</v>
      </c>
      <c r="AV568" s="229">
        <f>IF(AND(AV$7&lt;=$B568+$D$4,AV$9&gt;=$D568),$E568*HLOOKUP(AV$7-$B568+1,INPUTS!$D$63:$X$64,$E$4,FALSE)/IF(AV$7=$B568,(13-MONTH($D568)),12),0)</f>
        <v>-8.6736576166333332</v>
      </c>
      <c r="AW568" s="229">
        <f>IF(AND(AW$7&lt;=$B568+$D$4,AW$9&gt;=$D568),$E568*HLOOKUP(AW$7-$B568+1,INPUTS!$D$63:$X$64,$E$4,FALSE)/IF(AW$7=$B568,(13-MONTH($D568)),12),0)</f>
        <v>-8.6736576166333332</v>
      </c>
      <c r="AX568" s="229">
        <f>IF(AND(AX$7&lt;=$B568+$D$4,AX$9&gt;=$D568),$E568*HLOOKUP(AX$7-$B568+1,INPUTS!$D$63:$X$64,$E$4,FALSE)/IF(AX$7=$B568,(13-MONTH($D568)),12),0)</f>
        <v>-8.6736576166333332</v>
      </c>
      <c r="AY568" s="229">
        <f>IF(AND(AY$7&lt;=$B568+$D$4,AY$9&gt;=$D568),$E568*HLOOKUP(AY$7-$B568+1,INPUTS!$D$63:$X$64,$E$4,FALSE)/IF(AY$7=$B568,(13-MONTH($D568)),12),0)</f>
        <v>-8.6736576166333332</v>
      </c>
      <c r="AZ568" s="229">
        <f>IF(AND(AZ$7&lt;=$B568+$D$4,AZ$9&gt;=$D568),$E568*HLOOKUP(AZ$7-$B568+1,INPUTS!$D$63:$X$64,$E$4,FALSE)/IF(AZ$7=$B568,(13-MONTH($D568)),12),0)</f>
        <v>-8.6736576166333332</v>
      </c>
      <c r="BA568" s="229">
        <f>IF(AND(BA$7&lt;=$B568+$D$4,BA$9&gt;=$D568),$E568*HLOOKUP(BA$7-$B568+1,INPUTS!$D$63:$X$64,$E$4,FALSE)/IF(BA$7=$B568,(13-MONTH($D568)),12),0)</f>
        <v>-8.6736576166333332</v>
      </c>
      <c r="BB568" s="229">
        <f>IF(AND(BB$7&lt;=$B568+$D$4,BB$9&gt;=$D568),$E568*HLOOKUP(BB$7-$B568+1,INPUTS!$D$63:$X$64,$E$4,FALSE)/IF(BB$7=$B568,(13-MONTH($D568)),12),0)</f>
        <v>-8.6736576166333332</v>
      </c>
      <c r="BC568" s="229">
        <f>IF(AND(BC$7&lt;=$B568+$D$4,BC$9&gt;=$D568),$E568*HLOOKUP(BC$7-$B568+1,INPUTS!$D$63:$X$64,$E$4,FALSE)/IF(BC$7=$B568,(13-MONTH($D568)),12),0)</f>
        <v>-8.0224424305666648</v>
      </c>
      <c r="BD568" s="229">
        <f>IF(AND(BD$7&lt;=$B568+$D$4,BD$9&gt;=$D568),$E568*HLOOKUP(BD$7-$B568+1,INPUTS!$D$63:$X$64,$E$4,FALSE)/IF(BD$7=$B568,(13-MONTH($D568)),12),0)</f>
        <v>-8.0224424305666648</v>
      </c>
      <c r="BE568" s="229">
        <f>IF(AND(BE$7&lt;=$B568+$D$4,BE$9&gt;=$D568),$E568*HLOOKUP(BE$7-$B568+1,INPUTS!$D$63:$X$64,$E$4,FALSE)/IF(BE$7=$B568,(13-MONTH($D568)),12),0)</f>
        <v>-8.0224424305666648</v>
      </c>
      <c r="BF568" s="229">
        <f>IF(AND(BF$7&lt;=$B568+$D$4,BF$9&gt;=$D568),$E568*HLOOKUP(BF$7-$B568+1,INPUTS!$D$63:$X$64,$E$4,FALSE)/IF(BF$7=$B568,(13-MONTH($D568)),12),0)</f>
        <v>-8.0224424305666648</v>
      </c>
      <c r="BG568" s="229">
        <f>IF(AND(BG$7&lt;=$B568+$D$4,BG$9&gt;=$D568),$E568*HLOOKUP(BG$7-$B568+1,INPUTS!$D$63:$X$64,$E$4,FALSE)/IF(BG$7=$B568,(13-MONTH($D568)),12),0)</f>
        <v>-8.0224424305666648</v>
      </c>
      <c r="BH568" s="229">
        <f>IF(AND(BH$7&lt;=$B568+$D$4,BH$9&gt;=$D568),$E568*HLOOKUP(BH$7-$B568+1,INPUTS!$D$63:$X$64,$E$4,FALSE)/IF(BH$7=$B568,(13-MONTH($D568)),12),0)</f>
        <v>-8.0224424305666648</v>
      </c>
      <c r="BI568" s="229">
        <f>IF(AND(BI$7&lt;=$B568+$D$4,BI$9&gt;=$D568),$E568*HLOOKUP(BI$7-$B568+1,INPUTS!$D$63:$X$64,$E$4,FALSE)/IF(BI$7=$B568,(13-MONTH($D568)),12),0)</f>
        <v>-8.0224424305666648</v>
      </c>
      <c r="BJ568" s="229">
        <f>IF(AND(BJ$7&lt;=$B568+$D$4,BJ$9&gt;=$D568),$E568*HLOOKUP(BJ$7-$B568+1,INPUTS!$D$63:$X$64,$E$4,FALSE)/IF(BJ$7=$B568,(13-MONTH($D568)),12),0)</f>
        <v>-8.0224424305666648</v>
      </c>
      <c r="BK568" s="229">
        <f>IF(AND(BK$7&lt;=$B568+$D$4,BK$9&gt;=$D568),$E568*HLOOKUP(BK$7-$B568+1,INPUTS!$D$63:$X$64,$E$4,FALSE)/IF(BK$7=$B568,(13-MONTH($D568)),12),0)</f>
        <v>-8.0224424305666648</v>
      </c>
      <c r="BL568" s="229">
        <f>IF(AND(BL$7&lt;=$B568+$D$4,BL$9&gt;=$D568),$E568*HLOOKUP(BL$7-$B568+1,INPUTS!$D$63:$X$64,$E$4,FALSE)/IF(BL$7=$B568,(13-MONTH($D568)),12),0)</f>
        <v>-8.0224424305666648</v>
      </c>
      <c r="BM568" s="229">
        <f>IF(AND(BM$7&lt;=$B568+$D$4,BM$9&gt;=$D568),$E568*HLOOKUP(BM$7-$B568+1,INPUTS!$D$63:$X$64,$E$4,FALSE)/IF(BM$7=$B568,(13-MONTH($D568)),12),0)</f>
        <v>-8.0224424305666648</v>
      </c>
      <c r="BN568" s="229">
        <f>IF(AND(BN$7&lt;=$B568+$D$4,BN$9&gt;=$D568),$E568*HLOOKUP(BN$7-$B568+1,INPUTS!$D$63:$X$64,$E$4,FALSE)/IF(BN$7=$B568,(13-MONTH($D568)),12),0)</f>
        <v>-8.0224424305666648</v>
      </c>
      <c r="BO568" s="229">
        <f>IF(AND(BO$7&lt;=$B568+$D$4,BO$9&gt;=$D568),$E568*HLOOKUP(BO$7-$B568+1,INPUTS!$D$63:$X$64,$E$4,FALSE)/IF(BO$7=$B568,(13-MONTH($D568)),12),0)</f>
        <v>-7.4216904138999986</v>
      </c>
      <c r="BP568" s="229">
        <f>IF(AND(BP$7&lt;=$B568+$D$4,BP$9&gt;=$D568),$E568*HLOOKUP(BP$7-$B568+1,INPUTS!$D$63:$X$64,$E$4,FALSE)/IF(BP$7=$B568,(13-MONTH($D568)),12),0)</f>
        <v>-7.4216904138999986</v>
      </c>
      <c r="BQ568" s="229">
        <f>IF(AND(BQ$7&lt;=$B568+$D$4,BQ$9&gt;=$D568),$E568*HLOOKUP(BQ$7-$B568+1,INPUTS!$D$63:$X$64,$E$4,FALSE)/IF(BQ$7=$B568,(13-MONTH($D568)),12),0)</f>
        <v>-7.4216904138999986</v>
      </c>
      <c r="BR568" s="229">
        <f>IF(AND(BR$7&lt;=$B568+$D$4,BR$9&gt;=$D568),$E568*HLOOKUP(BR$7-$B568+1,INPUTS!$D$63:$X$64,$E$4,FALSE)/IF(BR$7=$B568,(13-MONTH($D568)),12),0)</f>
        <v>-7.4216904138999986</v>
      </c>
      <c r="BS568" s="229">
        <f>IF(AND(BS$7&lt;=$B568+$D$4,BS$9&gt;=$D568),$E568*HLOOKUP(BS$7-$B568+1,INPUTS!$D$63:$X$64,$E$4,FALSE)/IF(BS$7=$B568,(13-MONTH($D568)),12),0)</f>
        <v>-7.4216904138999986</v>
      </c>
      <c r="BT568" s="229">
        <f>IF(AND(BT$7&lt;=$B568+$D$4,BT$9&gt;=$D568),$E568*HLOOKUP(BT$7-$B568+1,INPUTS!$D$63:$X$64,$E$4,FALSE)/IF(BT$7=$B568,(13-MONTH($D568)),12),0)</f>
        <v>-7.4216904138999986</v>
      </c>
      <c r="BU568" s="229">
        <f>IF(AND(BU$7&lt;=$B568+$D$4,BU$9&gt;=$D568),$E568*HLOOKUP(BU$7-$B568+1,INPUTS!$D$63:$X$64,$E$4,FALSE)/IF(BU$7=$B568,(13-MONTH($D568)),12),0)</f>
        <v>-7.4216904138999986</v>
      </c>
      <c r="BV568" s="229">
        <f>IF(AND(BV$7&lt;=$B568+$D$4,BV$9&gt;=$D568),$E568*HLOOKUP(BV$7-$B568+1,INPUTS!$D$63:$X$64,$E$4,FALSE)/IF(BV$7=$B568,(13-MONTH($D568)),12),0)</f>
        <v>-7.4216904138999986</v>
      </c>
      <c r="BW568" s="229">
        <f>IF(AND(BW$7&lt;=$B568+$D$4,BW$9&gt;=$D568),$E568*HLOOKUP(BW$7-$B568+1,INPUTS!$D$63:$X$64,$E$4,FALSE)/IF(BW$7=$B568,(13-MONTH($D568)),12),0)</f>
        <v>-7.4216904138999986</v>
      </c>
      <c r="BX568" s="229">
        <f>IF(AND(BX$7&lt;=$B568+$D$4,BX$9&gt;=$D568),$E568*HLOOKUP(BX$7-$B568+1,INPUTS!$D$63:$X$64,$E$4,FALSE)/IF(BX$7=$B568,(13-MONTH($D568)),12),0)</f>
        <v>-7.4216904138999986</v>
      </c>
      <c r="BY568" s="229">
        <f>IF(AND(BY$7&lt;=$B568+$D$4,BY$9&gt;=$D568),$E568*HLOOKUP(BY$7-$B568+1,INPUTS!$D$63:$X$64,$E$4,FALSE)/IF(BY$7=$B568,(13-MONTH($D568)),12),0)</f>
        <v>-7.4216904138999986</v>
      </c>
      <c r="BZ568" s="229">
        <f>IF(AND(BZ$7&lt;=$B568+$D$4,BZ$9&gt;=$D568),$E568*HLOOKUP(BZ$7-$B568+1,INPUTS!$D$63:$X$64,$E$4,FALSE)/IF(BZ$7=$B568,(13-MONTH($D568)),12),0)</f>
        <v>-7.4216904138999986</v>
      </c>
    </row>
    <row r="569" spans="1:78" x14ac:dyDescent="0.2">
      <c r="A569" s="7" t="str">
        <f t="shared" si="442"/>
        <v>Roll-in 4</v>
      </c>
      <c r="B569" s="7">
        <f t="shared" si="443"/>
        <v>2021</v>
      </c>
      <c r="C569" s="7">
        <f t="shared" si="446"/>
        <v>26</v>
      </c>
      <c r="D569" s="165">
        <f t="shared" si="445"/>
        <v>44255</v>
      </c>
      <c r="E569" s="68">
        <f t="shared" si="444"/>
        <v>-1057.8010700000002</v>
      </c>
      <c r="G569" s="229">
        <f>IF(AND(G$7&lt;=$B569+$D$4,G$9&gt;=$D569),$E569*HLOOKUP(G$7-$B569+1,INPUTS!$D$63:$X$64,$E$4,FALSE)/IF(G$7=$B569,(13-MONTH($D569)),12),0)</f>
        <v>0</v>
      </c>
      <c r="H569" s="229">
        <f>IF(AND(H$7&lt;=$B569+$D$4,H$9&gt;=$D569),$E569*HLOOKUP(H$7-$B569+1,INPUTS!$D$63:$X$64,$E$4,FALSE)/IF(H$7=$B569,(13-MONTH($D569)),12),0)</f>
        <v>0</v>
      </c>
      <c r="I569" s="229">
        <f>IF(AND(I$7&lt;=$B569+$D$4,I$9&gt;=$D569),$E569*HLOOKUP(I$7-$B569+1,INPUTS!$D$63:$X$64,$E$4,FALSE)/IF(I$7=$B569,(13-MONTH($D569)),12),0)</f>
        <v>0</v>
      </c>
      <c r="J569" s="229">
        <f>IF(AND(J$7&lt;=$B569+$D$4,J$9&gt;=$D569),$E569*HLOOKUP(J$7-$B569+1,INPUTS!$D$63:$X$64,$E$4,FALSE)/IF(J$7=$B569,(13-MONTH($D569)),12),0)</f>
        <v>0</v>
      </c>
      <c r="K569" s="229">
        <f>IF(AND(K$7&lt;=$B569+$D$4,K$9&gt;=$D569),$E569*HLOOKUP(K$7-$B569+1,INPUTS!$D$63:$X$64,$E$4,FALSE)/IF(K$7=$B569,(13-MONTH($D569)),12),0)</f>
        <v>0</v>
      </c>
      <c r="L569" s="229">
        <f>IF(AND(L$7&lt;=$B569+$D$4,L$9&gt;=$D569),$E569*HLOOKUP(L$7-$B569+1,INPUTS!$D$63:$X$64,$E$4,FALSE)/IF(L$7=$B569,(13-MONTH($D569)),12),0)</f>
        <v>0</v>
      </c>
      <c r="M569" s="229">
        <f>IF(AND(M$7&lt;=$B569+$D$4,M$9&gt;=$D569),$E569*HLOOKUP(M$7-$B569+1,INPUTS!$D$63:$X$64,$E$4,FALSE)/IF(M$7=$B569,(13-MONTH($D569)),12),0)</f>
        <v>0</v>
      </c>
      <c r="N569" s="229">
        <f>IF(AND(N$7&lt;=$B569+$D$4,N$9&gt;=$D569),$E569*HLOOKUP(N$7-$B569+1,INPUTS!$D$63:$X$64,$E$4,FALSE)/IF(N$7=$B569,(13-MONTH($D569)),12),0)</f>
        <v>0</v>
      </c>
      <c r="O569" s="229">
        <f>IF(AND(O$7&lt;=$B569+$D$4,O$9&gt;=$D569),$E569*HLOOKUP(O$7-$B569+1,INPUTS!$D$63:$X$64,$E$4,FALSE)/IF(O$7=$B569,(13-MONTH($D569)),12),0)</f>
        <v>0</v>
      </c>
      <c r="P569" s="229">
        <f>IF(AND(P$7&lt;=$B569+$D$4,P$9&gt;=$D569),$E569*HLOOKUP(P$7-$B569+1,INPUTS!$D$63:$X$64,$E$4,FALSE)/IF(P$7=$B569,(13-MONTH($D569)),12),0)</f>
        <v>0</v>
      </c>
      <c r="Q569" s="229">
        <f>IF(AND(Q$7&lt;=$B569+$D$4,Q$9&gt;=$D569),$E569*HLOOKUP(Q$7-$B569+1,INPUTS!$D$63:$X$64,$E$4,FALSE)/IF(Q$7=$B569,(13-MONTH($D569)),12),0)</f>
        <v>0</v>
      </c>
      <c r="R569" s="229">
        <f>IF(AND(R$7&lt;=$B569+$D$4,R$9&gt;=$D569),$E569*HLOOKUP(R$7-$B569+1,INPUTS!$D$63:$X$64,$E$4,FALSE)/IF(R$7=$B569,(13-MONTH($D569)),12),0)</f>
        <v>0</v>
      </c>
      <c r="S569" s="229">
        <f>IF(AND(S$7&lt;=$B569+$D$4,S$9&gt;=$D569),$E569*HLOOKUP(S$7-$B569+1,INPUTS!$D$63:$X$64,$E$4,FALSE)/IF(S$7=$B569,(13-MONTH($D569)),12),0)</f>
        <v>0</v>
      </c>
      <c r="T569" s="229">
        <f>IF(AND(T$7&lt;=$B569+$D$4,T$9&gt;=$D569),$E569*HLOOKUP(T$7-$B569+1,INPUTS!$D$63:$X$64,$E$4,FALSE)/IF(T$7=$B569,(13-MONTH($D569)),12),0)</f>
        <v>0</v>
      </c>
      <c r="U569" s="229">
        <f>IF(AND(U$7&lt;=$B569+$D$4,U$9&gt;=$D569),$E569*HLOOKUP(U$7-$B569+1,INPUTS!$D$63:$X$64,$E$4,FALSE)/IF(U$7=$B569,(13-MONTH($D569)),12),0)</f>
        <v>0</v>
      </c>
      <c r="V569" s="229">
        <f>IF(AND(V$7&lt;=$B569+$D$4,V$9&gt;=$D569),$E569*HLOOKUP(V$7-$B569+1,INPUTS!$D$63:$X$64,$E$4,FALSE)/IF(V$7=$B569,(13-MONTH($D569)),12),0)</f>
        <v>0</v>
      </c>
      <c r="W569" s="229">
        <f>IF(AND(W$7&lt;=$B569+$D$4,W$9&gt;=$D569),$E569*HLOOKUP(W$7-$B569+1,INPUTS!$D$63:$X$64,$E$4,FALSE)/IF(W$7=$B569,(13-MONTH($D569)),12),0)</f>
        <v>0</v>
      </c>
      <c r="X569" s="229">
        <f>IF(AND(X$7&lt;=$B569+$D$4,X$9&gt;=$D569),$E569*HLOOKUP(X$7-$B569+1,INPUTS!$D$63:$X$64,$E$4,FALSE)/IF(X$7=$B569,(13-MONTH($D569)),12),0)</f>
        <v>0</v>
      </c>
      <c r="Y569" s="229">
        <f>IF(AND(Y$7&lt;=$B569+$D$4,Y$9&gt;=$D569),$E569*HLOOKUP(Y$7-$B569+1,INPUTS!$D$63:$X$64,$E$4,FALSE)/IF(Y$7=$B569,(13-MONTH($D569)),12),0)</f>
        <v>0</v>
      </c>
      <c r="Z569" s="229">
        <f>IF(AND(Z$7&lt;=$B569+$D$4,Z$9&gt;=$D569),$E569*HLOOKUP(Z$7-$B569+1,INPUTS!$D$63:$X$64,$E$4,FALSE)/IF(Z$7=$B569,(13-MONTH($D569)),12),0)</f>
        <v>0</v>
      </c>
      <c r="AA569" s="229">
        <f>IF(AND(AA$7&lt;=$B569+$D$4,AA$9&gt;=$D569),$E569*HLOOKUP(AA$7-$B569+1,INPUTS!$D$63:$X$64,$E$4,FALSE)/IF(AA$7=$B569,(13-MONTH($D569)),12),0)</f>
        <v>0</v>
      </c>
      <c r="AB569" s="229">
        <f>IF(AND(AB$7&lt;=$B569+$D$4,AB$9&gt;=$D569),$E569*HLOOKUP(AB$7-$B569+1,INPUTS!$D$63:$X$64,$E$4,FALSE)/IF(AB$7=$B569,(13-MONTH($D569)),12),0)</f>
        <v>0</v>
      </c>
      <c r="AC569" s="229">
        <f>IF(AND(AC$7&lt;=$B569+$D$4,AC$9&gt;=$D569),$E569*HLOOKUP(AC$7-$B569+1,INPUTS!$D$63:$X$64,$E$4,FALSE)/IF(AC$7=$B569,(13-MONTH($D569)),12),0)</f>
        <v>0</v>
      </c>
      <c r="AD569" s="229">
        <f>IF(AND(AD$7&lt;=$B569+$D$4,AD$9&gt;=$D569),$E569*HLOOKUP(AD$7-$B569+1,INPUTS!$D$63:$X$64,$E$4,FALSE)/IF(AD$7=$B569,(13-MONTH($D569)),12),0)</f>
        <v>0</v>
      </c>
      <c r="AE569" s="229">
        <f>IF(AND(AE$7&lt;=$B569+$D$4,AE$9&gt;=$D569),$E569*HLOOKUP(AE$7-$B569+1,INPUTS!$D$63:$X$64,$E$4,FALSE)/IF(AE$7=$B569,(13-MONTH($D569)),12),0)</f>
        <v>0</v>
      </c>
      <c r="AF569" s="229">
        <f>IF(AND(AF$7&lt;=$B569+$D$4,AF$9&gt;=$D569),$E569*HLOOKUP(AF$7-$B569+1,INPUTS!$D$63:$X$64,$E$4,FALSE)/IF(AF$7=$B569,(13-MONTH($D569)),12),0)</f>
        <v>-3.606140011363637</v>
      </c>
      <c r="AG569" s="229">
        <f>IF(AND(AG$7&lt;=$B569+$D$4,AG$9&gt;=$D569),$E569*HLOOKUP(AG$7-$B569+1,INPUTS!$D$63:$X$64,$E$4,FALSE)/IF(AG$7=$B569,(13-MONTH($D569)),12),0)</f>
        <v>-3.606140011363637</v>
      </c>
      <c r="AH569" s="229">
        <f>IF(AND(AH$7&lt;=$B569+$D$4,AH$9&gt;=$D569),$E569*HLOOKUP(AH$7-$B569+1,INPUTS!$D$63:$X$64,$E$4,FALSE)/IF(AH$7=$B569,(13-MONTH($D569)),12),0)</f>
        <v>-3.606140011363637</v>
      </c>
      <c r="AI569" s="229">
        <f>IF(AND(AI$7&lt;=$B569+$D$4,AI$9&gt;=$D569),$E569*HLOOKUP(AI$7-$B569+1,INPUTS!$D$63:$X$64,$E$4,FALSE)/IF(AI$7=$B569,(13-MONTH($D569)),12),0)</f>
        <v>-3.606140011363637</v>
      </c>
      <c r="AJ569" s="229">
        <f>IF(AND(AJ$7&lt;=$B569+$D$4,AJ$9&gt;=$D569),$E569*HLOOKUP(AJ$7-$B569+1,INPUTS!$D$63:$X$64,$E$4,FALSE)/IF(AJ$7=$B569,(13-MONTH($D569)),12),0)</f>
        <v>-3.606140011363637</v>
      </c>
      <c r="AK569" s="229">
        <f>IF(AND(AK$7&lt;=$B569+$D$4,AK$9&gt;=$D569),$E569*HLOOKUP(AK$7-$B569+1,INPUTS!$D$63:$X$64,$E$4,FALSE)/IF(AK$7=$B569,(13-MONTH($D569)),12),0)</f>
        <v>-3.606140011363637</v>
      </c>
      <c r="AL569" s="229">
        <f>IF(AND(AL$7&lt;=$B569+$D$4,AL$9&gt;=$D569),$E569*HLOOKUP(AL$7-$B569+1,INPUTS!$D$63:$X$64,$E$4,FALSE)/IF(AL$7=$B569,(13-MONTH($D569)),12),0)</f>
        <v>-3.606140011363637</v>
      </c>
      <c r="AM569" s="229">
        <f>IF(AND(AM$7&lt;=$B569+$D$4,AM$9&gt;=$D569),$E569*HLOOKUP(AM$7-$B569+1,INPUTS!$D$63:$X$64,$E$4,FALSE)/IF(AM$7=$B569,(13-MONTH($D569)),12),0)</f>
        <v>-3.606140011363637</v>
      </c>
      <c r="AN569" s="229">
        <f>IF(AND(AN$7&lt;=$B569+$D$4,AN$9&gt;=$D569),$E569*HLOOKUP(AN$7-$B569+1,INPUTS!$D$63:$X$64,$E$4,FALSE)/IF(AN$7=$B569,(13-MONTH($D569)),12),0)</f>
        <v>-3.606140011363637</v>
      </c>
      <c r="AO569" s="229">
        <f>IF(AND(AO$7&lt;=$B569+$D$4,AO$9&gt;=$D569),$E569*HLOOKUP(AO$7-$B569+1,INPUTS!$D$63:$X$64,$E$4,FALSE)/IF(AO$7=$B569,(13-MONTH($D569)),12),0)</f>
        <v>-3.606140011363637</v>
      </c>
      <c r="AP569" s="229">
        <f>IF(AND(AP$7&lt;=$B569+$D$4,AP$9&gt;=$D569),$E569*HLOOKUP(AP$7-$B569+1,INPUTS!$D$63:$X$64,$E$4,FALSE)/IF(AP$7=$B569,(13-MONTH($D569)),12),0)</f>
        <v>-3.606140011363637</v>
      </c>
      <c r="AQ569" s="229">
        <f>IF(AND(AQ$7&lt;=$B569+$D$4,AQ$9&gt;=$D569),$E569*HLOOKUP(AQ$7-$B569+1,INPUTS!$D$63:$X$64,$E$4,FALSE)/IF(AQ$7=$B569,(13-MONTH($D569)),12),0)</f>
        <v>-6.363554936941668</v>
      </c>
      <c r="AR569" s="229">
        <f>IF(AND(AR$7&lt;=$B569+$D$4,AR$9&gt;=$D569),$E569*HLOOKUP(AR$7-$B569+1,INPUTS!$D$63:$X$64,$E$4,FALSE)/IF(AR$7=$B569,(13-MONTH($D569)),12),0)</f>
        <v>-6.363554936941668</v>
      </c>
      <c r="AS569" s="229">
        <f>IF(AND(AS$7&lt;=$B569+$D$4,AS$9&gt;=$D569),$E569*HLOOKUP(AS$7-$B569+1,INPUTS!$D$63:$X$64,$E$4,FALSE)/IF(AS$7=$B569,(13-MONTH($D569)),12),0)</f>
        <v>-6.363554936941668</v>
      </c>
      <c r="AT569" s="229">
        <f>IF(AND(AT$7&lt;=$B569+$D$4,AT$9&gt;=$D569),$E569*HLOOKUP(AT$7-$B569+1,INPUTS!$D$63:$X$64,$E$4,FALSE)/IF(AT$7=$B569,(13-MONTH($D569)),12),0)</f>
        <v>-6.363554936941668</v>
      </c>
      <c r="AU569" s="229">
        <f>IF(AND(AU$7&lt;=$B569+$D$4,AU$9&gt;=$D569),$E569*HLOOKUP(AU$7-$B569+1,INPUTS!$D$63:$X$64,$E$4,FALSE)/IF(AU$7=$B569,(13-MONTH($D569)),12),0)</f>
        <v>-6.363554936941668</v>
      </c>
      <c r="AV569" s="229">
        <f>IF(AND(AV$7&lt;=$B569+$D$4,AV$9&gt;=$D569),$E569*HLOOKUP(AV$7-$B569+1,INPUTS!$D$63:$X$64,$E$4,FALSE)/IF(AV$7=$B569,(13-MONTH($D569)),12),0)</f>
        <v>-6.363554936941668</v>
      </c>
      <c r="AW569" s="229">
        <f>IF(AND(AW$7&lt;=$B569+$D$4,AW$9&gt;=$D569),$E569*HLOOKUP(AW$7-$B569+1,INPUTS!$D$63:$X$64,$E$4,FALSE)/IF(AW$7=$B569,(13-MONTH($D569)),12),0)</f>
        <v>-6.363554936941668</v>
      </c>
      <c r="AX569" s="229">
        <f>IF(AND(AX$7&lt;=$B569+$D$4,AX$9&gt;=$D569),$E569*HLOOKUP(AX$7-$B569+1,INPUTS!$D$63:$X$64,$E$4,FALSE)/IF(AX$7=$B569,(13-MONTH($D569)),12),0)</f>
        <v>-6.363554936941668</v>
      </c>
      <c r="AY569" s="229">
        <f>IF(AND(AY$7&lt;=$B569+$D$4,AY$9&gt;=$D569),$E569*HLOOKUP(AY$7-$B569+1,INPUTS!$D$63:$X$64,$E$4,FALSE)/IF(AY$7=$B569,(13-MONTH($D569)),12),0)</f>
        <v>-6.363554936941668</v>
      </c>
      <c r="AZ569" s="229">
        <f>IF(AND(AZ$7&lt;=$B569+$D$4,AZ$9&gt;=$D569),$E569*HLOOKUP(AZ$7-$B569+1,INPUTS!$D$63:$X$64,$E$4,FALSE)/IF(AZ$7=$B569,(13-MONTH($D569)),12),0)</f>
        <v>-6.363554936941668</v>
      </c>
      <c r="BA569" s="229">
        <f>IF(AND(BA$7&lt;=$B569+$D$4,BA$9&gt;=$D569),$E569*HLOOKUP(BA$7-$B569+1,INPUTS!$D$63:$X$64,$E$4,FALSE)/IF(BA$7=$B569,(13-MONTH($D569)),12),0)</f>
        <v>-6.363554936941668</v>
      </c>
      <c r="BB569" s="229">
        <f>IF(AND(BB$7&lt;=$B569+$D$4,BB$9&gt;=$D569),$E569*HLOOKUP(BB$7-$B569+1,INPUTS!$D$63:$X$64,$E$4,FALSE)/IF(BB$7=$B569,(13-MONTH($D569)),12),0)</f>
        <v>-6.363554936941668</v>
      </c>
      <c r="BC569" s="229">
        <f>IF(AND(BC$7&lt;=$B569+$D$4,BC$9&gt;=$D569),$E569*HLOOKUP(BC$7-$B569+1,INPUTS!$D$63:$X$64,$E$4,FALSE)/IF(BC$7=$B569,(13-MONTH($D569)),12),0)</f>
        <v>-5.8857814536583346</v>
      </c>
      <c r="BD569" s="229">
        <f>IF(AND(BD$7&lt;=$B569+$D$4,BD$9&gt;=$D569),$E569*HLOOKUP(BD$7-$B569+1,INPUTS!$D$63:$X$64,$E$4,FALSE)/IF(BD$7=$B569,(13-MONTH($D569)),12),0)</f>
        <v>-5.8857814536583346</v>
      </c>
      <c r="BE569" s="229">
        <f>IF(AND(BE$7&lt;=$B569+$D$4,BE$9&gt;=$D569),$E569*HLOOKUP(BE$7-$B569+1,INPUTS!$D$63:$X$64,$E$4,FALSE)/IF(BE$7=$B569,(13-MONTH($D569)),12),0)</f>
        <v>-5.8857814536583346</v>
      </c>
      <c r="BF569" s="229">
        <f>IF(AND(BF$7&lt;=$B569+$D$4,BF$9&gt;=$D569),$E569*HLOOKUP(BF$7-$B569+1,INPUTS!$D$63:$X$64,$E$4,FALSE)/IF(BF$7=$B569,(13-MONTH($D569)),12),0)</f>
        <v>-5.8857814536583346</v>
      </c>
      <c r="BG569" s="229">
        <f>IF(AND(BG$7&lt;=$B569+$D$4,BG$9&gt;=$D569),$E569*HLOOKUP(BG$7-$B569+1,INPUTS!$D$63:$X$64,$E$4,FALSE)/IF(BG$7=$B569,(13-MONTH($D569)),12),0)</f>
        <v>-5.8857814536583346</v>
      </c>
      <c r="BH569" s="229">
        <f>IF(AND(BH$7&lt;=$B569+$D$4,BH$9&gt;=$D569),$E569*HLOOKUP(BH$7-$B569+1,INPUTS!$D$63:$X$64,$E$4,FALSE)/IF(BH$7=$B569,(13-MONTH($D569)),12),0)</f>
        <v>-5.8857814536583346</v>
      </c>
      <c r="BI569" s="229">
        <f>IF(AND(BI$7&lt;=$B569+$D$4,BI$9&gt;=$D569),$E569*HLOOKUP(BI$7-$B569+1,INPUTS!$D$63:$X$64,$E$4,FALSE)/IF(BI$7=$B569,(13-MONTH($D569)),12),0)</f>
        <v>-5.8857814536583346</v>
      </c>
      <c r="BJ569" s="229">
        <f>IF(AND(BJ$7&lt;=$B569+$D$4,BJ$9&gt;=$D569),$E569*HLOOKUP(BJ$7-$B569+1,INPUTS!$D$63:$X$64,$E$4,FALSE)/IF(BJ$7=$B569,(13-MONTH($D569)),12),0)</f>
        <v>-5.8857814536583346</v>
      </c>
      <c r="BK569" s="229">
        <f>IF(AND(BK$7&lt;=$B569+$D$4,BK$9&gt;=$D569),$E569*HLOOKUP(BK$7-$B569+1,INPUTS!$D$63:$X$64,$E$4,FALSE)/IF(BK$7=$B569,(13-MONTH($D569)),12),0)</f>
        <v>-5.8857814536583346</v>
      </c>
      <c r="BL569" s="229">
        <f>IF(AND(BL$7&lt;=$B569+$D$4,BL$9&gt;=$D569),$E569*HLOOKUP(BL$7-$B569+1,INPUTS!$D$63:$X$64,$E$4,FALSE)/IF(BL$7=$B569,(13-MONTH($D569)),12),0)</f>
        <v>-5.8857814536583346</v>
      </c>
      <c r="BM569" s="229">
        <f>IF(AND(BM$7&lt;=$B569+$D$4,BM$9&gt;=$D569),$E569*HLOOKUP(BM$7-$B569+1,INPUTS!$D$63:$X$64,$E$4,FALSE)/IF(BM$7=$B569,(13-MONTH($D569)),12),0)</f>
        <v>-5.8857814536583346</v>
      </c>
      <c r="BN569" s="229">
        <f>IF(AND(BN$7&lt;=$B569+$D$4,BN$9&gt;=$D569),$E569*HLOOKUP(BN$7-$B569+1,INPUTS!$D$63:$X$64,$E$4,FALSE)/IF(BN$7=$B569,(13-MONTH($D569)),12),0)</f>
        <v>-5.8857814536583346</v>
      </c>
      <c r="BO569" s="229">
        <f>IF(AND(BO$7&lt;=$B569+$D$4,BO$9&gt;=$D569),$E569*HLOOKUP(BO$7-$B569+1,INPUTS!$D$63:$X$64,$E$4,FALSE)/IF(BO$7=$B569,(13-MONTH($D569)),12),0)</f>
        <v>-5.4450310078250013</v>
      </c>
      <c r="BP569" s="229">
        <f>IF(AND(BP$7&lt;=$B569+$D$4,BP$9&gt;=$D569),$E569*HLOOKUP(BP$7-$B569+1,INPUTS!$D$63:$X$64,$E$4,FALSE)/IF(BP$7=$B569,(13-MONTH($D569)),12),0)</f>
        <v>-5.4450310078250013</v>
      </c>
      <c r="BQ569" s="229">
        <f>IF(AND(BQ$7&lt;=$B569+$D$4,BQ$9&gt;=$D569),$E569*HLOOKUP(BQ$7-$B569+1,INPUTS!$D$63:$X$64,$E$4,FALSE)/IF(BQ$7=$B569,(13-MONTH($D569)),12),0)</f>
        <v>-5.4450310078250013</v>
      </c>
      <c r="BR569" s="229">
        <f>IF(AND(BR$7&lt;=$B569+$D$4,BR$9&gt;=$D569),$E569*HLOOKUP(BR$7-$B569+1,INPUTS!$D$63:$X$64,$E$4,FALSE)/IF(BR$7=$B569,(13-MONTH($D569)),12),0)</f>
        <v>-5.4450310078250013</v>
      </c>
      <c r="BS569" s="229">
        <f>IF(AND(BS$7&lt;=$B569+$D$4,BS$9&gt;=$D569),$E569*HLOOKUP(BS$7-$B569+1,INPUTS!$D$63:$X$64,$E$4,FALSE)/IF(BS$7=$B569,(13-MONTH($D569)),12),0)</f>
        <v>-5.4450310078250013</v>
      </c>
      <c r="BT569" s="229">
        <f>IF(AND(BT$7&lt;=$B569+$D$4,BT$9&gt;=$D569),$E569*HLOOKUP(BT$7-$B569+1,INPUTS!$D$63:$X$64,$E$4,FALSE)/IF(BT$7=$B569,(13-MONTH($D569)),12),0)</f>
        <v>-5.4450310078250013</v>
      </c>
      <c r="BU569" s="229">
        <f>IF(AND(BU$7&lt;=$B569+$D$4,BU$9&gt;=$D569),$E569*HLOOKUP(BU$7-$B569+1,INPUTS!$D$63:$X$64,$E$4,FALSE)/IF(BU$7=$B569,(13-MONTH($D569)),12),0)</f>
        <v>-5.4450310078250013</v>
      </c>
      <c r="BV569" s="229">
        <f>IF(AND(BV$7&lt;=$B569+$D$4,BV$9&gt;=$D569),$E569*HLOOKUP(BV$7-$B569+1,INPUTS!$D$63:$X$64,$E$4,FALSE)/IF(BV$7=$B569,(13-MONTH($D569)),12),0)</f>
        <v>-5.4450310078250013</v>
      </c>
      <c r="BW569" s="229">
        <f>IF(AND(BW$7&lt;=$B569+$D$4,BW$9&gt;=$D569),$E569*HLOOKUP(BW$7-$B569+1,INPUTS!$D$63:$X$64,$E$4,FALSE)/IF(BW$7=$B569,(13-MONTH($D569)),12),0)</f>
        <v>-5.4450310078250013</v>
      </c>
      <c r="BX569" s="229">
        <f>IF(AND(BX$7&lt;=$B569+$D$4,BX$9&gt;=$D569),$E569*HLOOKUP(BX$7-$B569+1,INPUTS!$D$63:$X$64,$E$4,FALSE)/IF(BX$7=$B569,(13-MONTH($D569)),12),0)</f>
        <v>-5.4450310078250013</v>
      </c>
      <c r="BY569" s="229">
        <f>IF(AND(BY$7&lt;=$B569+$D$4,BY$9&gt;=$D569),$E569*HLOOKUP(BY$7-$B569+1,INPUTS!$D$63:$X$64,$E$4,FALSE)/IF(BY$7=$B569,(13-MONTH($D569)),12),0)</f>
        <v>-5.4450310078250013</v>
      </c>
      <c r="BZ569" s="229">
        <f>IF(AND(BZ$7&lt;=$B569+$D$4,BZ$9&gt;=$D569),$E569*HLOOKUP(BZ$7-$B569+1,INPUTS!$D$63:$X$64,$E$4,FALSE)/IF(BZ$7=$B569,(13-MONTH($D569)),12),0)</f>
        <v>-5.4450310078250013</v>
      </c>
    </row>
    <row r="570" spans="1:78" x14ac:dyDescent="0.2">
      <c r="A570" s="7" t="str">
        <f t="shared" si="442"/>
        <v>Roll-in 5</v>
      </c>
      <c r="B570" s="7">
        <f t="shared" si="443"/>
        <v>2021</v>
      </c>
      <c r="C570" s="7">
        <f t="shared" si="446"/>
        <v>27</v>
      </c>
      <c r="D570" s="165">
        <f t="shared" si="445"/>
        <v>44286</v>
      </c>
      <c r="E570" s="68">
        <f t="shared" si="444"/>
        <v>989.59645000000023</v>
      </c>
      <c r="G570" s="229">
        <f>IF(AND(G$7&lt;=$B570+$D$4,G$9&gt;=$D570),$E570*HLOOKUP(G$7-$B570+1,INPUTS!$D$63:$X$64,$E$4,FALSE)/IF(G$7=$B570,(13-MONTH($D570)),12),0)</f>
        <v>0</v>
      </c>
      <c r="H570" s="229">
        <f>IF(AND(H$7&lt;=$B570+$D$4,H$9&gt;=$D570),$E570*HLOOKUP(H$7-$B570+1,INPUTS!$D$63:$X$64,$E$4,FALSE)/IF(H$7=$B570,(13-MONTH($D570)),12),0)</f>
        <v>0</v>
      </c>
      <c r="I570" s="229">
        <f>IF(AND(I$7&lt;=$B570+$D$4,I$9&gt;=$D570),$E570*HLOOKUP(I$7-$B570+1,INPUTS!$D$63:$X$64,$E$4,FALSE)/IF(I$7=$B570,(13-MONTH($D570)),12),0)</f>
        <v>0</v>
      </c>
      <c r="J570" s="229">
        <f>IF(AND(J$7&lt;=$B570+$D$4,J$9&gt;=$D570),$E570*HLOOKUP(J$7-$B570+1,INPUTS!$D$63:$X$64,$E$4,FALSE)/IF(J$7=$B570,(13-MONTH($D570)),12),0)</f>
        <v>0</v>
      </c>
      <c r="K570" s="229">
        <f>IF(AND(K$7&lt;=$B570+$D$4,K$9&gt;=$D570),$E570*HLOOKUP(K$7-$B570+1,INPUTS!$D$63:$X$64,$E$4,FALSE)/IF(K$7=$B570,(13-MONTH($D570)),12),0)</f>
        <v>0</v>
      </c>
      <c r="L570" s="229">
        <f>IF(AND(L$7&lt;=$B570+$D$4,L$9&gt;=$D570),$E570*HLOOKUP(L$7-$B570+1,INPUTS!$D$63:$X$64,$E$4,FALSE)/IF(L$7=$B570,(13-MONTH($D570)),12),0)</f>
        <v>0</v>
      </c>
      <c r="M570" s="229">
        <f>IF(AND(M$7&lt;=$B570+$D$4,M$9&gt;=$D570),$E570*HLOOKUP(M$7-$B570+1,INPUTS!$D$63:$X$64,$E$4,FALSE)/IF(M$7=$B570,(13-MONTH($D570)),12),0)</f>
        <v>0</v>
      </c>
      <c r="N570" s="229">
        <f>IF(AND(N$7&lt;=$B570+$D$4,N$9&gt;=$D570),$E570*HLOOKUP(N$7-$B570+1,INPUTS!$D$63:$X$64,$E$4,FALSE)/IF(N$7=$B570,(13-MONTH($D570)),12),0)</f>
        <v>0</v>
      </c>
      <c r="O570" s="229">
        <f>IF(AND(O$7&lt;=$B570+$D$4,O$9&gt;=$D570),$E570*HLOOKUP(O$7-$B570+1,INPUTS!$D$63:$X$64,$E$4,FALSE)/IF(O$7=$B570,(13-MONTH($D570)),12),0)</f>
        <v>0</v>
      </c>
      <c r="P570" s="229">
        <f>IF(AND(P$7&lt;=$B570+$D$4,P$9&gt;=$D570),$E570*HLOOKUP(P$7-$B570+1,INPUTS!$D$63:$X$64,$E$4,FALSE)/IF(P$7=$B570,(13-MONTH($D570)),12),0)</f>
        <v>0</v>
      </c>
      <c r="Q570" s="229">
        <f>IF(AND(Q$7&lt;=$B570+$D$4,Q$9&gt;=$D570),$E570*HLOOKUP(Q$7-$B570+1,INPUTS!$D$63:$X$64,$E$4,FALSE)/IF(Q$7=$B570,(13-MONTH($D570)),12),0)</f>
        <v>0</v>
      </c>
      <c r="R570" s="229">
        <f>IF(AND(R$7&lt;=$B570+$D$4,R$9&gt;=$D570),$E570*HLOOKUP(R$7-$B570+1,INPUTS!$D$63:$X$64,$E$4,FALSE)/IF(R$7=$B570,(13-MONTH($D570)),12),0)</f>
        <v>0</v>
      </c>
      <c r="S570" s="229">
        <f>IF(AND(S$7&lt;=$B570+$D$4,S$9&gt;=$D570),$E570*HLOOKUP(S$7-$B570+1,INPUTS!$D$63:$X$64,$E$4,FALSE)/IF(S$7=$B570,(13-MONTH($D570)),12),0)</f>
        <v>0</v>
      </c>
      <c r="T570" s="229">
        <f>IF(AND(T$7&lt;=$B570+$D$4,T$9&gt;=$D570),$E570*HLOOKUP(T$7-$B570+1,INPUTS!$D$63:$X$64,$E$4,FALSE)/IF(T$7=$B570,(13-MONTH($D570)),12),0)</f>
        <v>0</v>
      </c>
      <c r="U570" s="229">
        <f>IF(AND(U$7&lt;=$B570+$D$4,U$9&gt;=$D570),$E570*HLOOKUP(U$7-$B570+1,INPUTS!$D$63:$X$64,$E$4,FALSE)/IF(U$7=$B570,(13-MONTH($D570)),12),0)</f>
        <v>0</v>
      </c>
      <c r="V570" s="229">
        <f>IF(AND(V$7&lt;=$B570+$D$4,V$9&gt;=$D570),$E570*HLOOKUP(V$7-$B570+1,INPUTS!$D$63:$X$64,$E$4,FALSE)/IF(V$7=$B570,(13-MONTH($D570)),12),0)</f>
        <v>0</v>
      </c>
      <c r="W570" s="229">
        <f>IF(AND(W$7&lt;=$B570+$D$4,W$9&gt;=$D570),$E570*HLOOKUP(W$7-$B570+1,INPUTS!$D$63:$X$64,$E$4,FALSE)/IF(W$7=$B570,(13-MONTH($D570)),12),0)</f>
        <v>0</v>
      </c>
      <c r="X570" s="229">
        <f>IF(AND(X$7&lt;=$B570+$D$4,X$9&gt;=$D570),$E570*HLOOKUP(X$7-$B570+1,INPUTS!$D$63:$X$64,$E$4,FALSE)/IF(X$7=$B570,(13-MONTH($D570)),12),0)</f>
        <v>0</v>
      </c>
      <c r="Y570" s="229">
        <f>IF(AND(Y$7&lt;=$B570+$D$4,Y$9&gt;=$D570),$E570*HLOOKUP(Y$7-$B570+1,INPUTS!$D$63:$X$64,$E$4,FALSE)/IF(Y$7=$B570,(13-MONTH($D570)),12),0)</f>
        <v>0</v>
      </c>
      <c r="Z570" s="229">
        <f>IF(AND(Z$7&lt;=$B570+$D$4,Z$9&gt;=$D570),$E570*HLOOKUP(Z$7-$B570+1,INPUTS!$D$63:$X$64,$E$4,FALSE)/IF(Z$7=$B570,(13-MONTH($D570)),12),0)</f>
        <v>0</v>
      </c>
      <c r="AA570" s="229">
        <f>IF(AND(AA$7&lt;=$B570+$D$4,AA$9&gt;=$D570),$E570*HLOOKUP(AA$7-$B570+1,INPUTS!$D$63:$X$64,$E$4,FALSE)/IF(AA$7=$B570,(13-MONTH($D570)),12),0)</f>
        <v>0</v>
      </c>
      <c r="AB570" s="229">
        <f>IF(AND(AB$7&lt;=$B570+$D$4,AB$9&gt;=$D570),$E570*HLOOKUP(AB$7-$B570+1,INPUTS!$D$63:$X$64,$E$4,FALSE)/IF(AB$7=$B570,(13-MONTH($D570)),12),0)</f>
        <v>0</v>
      </c>
      <c r="AC570" s="229">
        <f>IF(AND(AC$7&lt;=$B570+$D$4,AC$9&gt;=$D570),$E570*HLOOKUP(AC$7-$B570+1,INPUTS!$D$63:$X$64,$E$4,FALSE)/IF(AC$7=$B570,(13-MONTH($D570)),12),0)</f>
        <v>0</v>
      </c>
      <c r="AD570" s="229">
        <f>IF(AND(AD$7&lt;=$B570+$D$4,AD$9&gt;=$D570),$E570*HLOOKUP(AD$7-$B570+1,INPUTS!$D$63:$X$64,$E$4,FALSE)/IF(AD$7=$B570,(13-MONTH($D570)),12),0)</f>
        <v>0</v>
      </c>
      <c r="AE570" s="229">
        <f>IF(AND(AE$7&lt;=$B570+$D$4,AE$9&gt;=$D570),$E570*HLOOKUP(AE$7-$B570+1,INPUTS!$D$63:$X$64,$E$4,FALSE)/IF(AE$7=$B570,(13-MONTH($D570)),12),0)</f>
        <v>0</v>
      </c>
      <c r="AF570" s="229">
        <f>IF(AND(AF$7&lt;=$B570+$D$4,AF$9&gt;=$D570),$E570*HLOOKUP(AF$7-$B570+1,INPUTS!$D$63:$X$64,$E$4,FALSE)/IF(AF$7=$B570,(13-MONTH($D570)),12),0)</f>
        <v>0</v>
      </c>
      <c r="AG570" s="229">
        <f>IF(AND(AG$7&lt;=$B570+$D$4,AG$9&gt;=$D570),$E570*HLOOKUP(AG$7-$B570+1,INPUTS!$D$63:$X$64,$E$4,FALSE)/IF(AG$7=$B570,(13-MONTH($D570)),12),0)</f>
        <v>3.710986687500001</v>
      </c>
      <c r="AH570" s="229">
        <f>IF(AND(AH$7&lt;=$B570+$D$4,AH$9&gt;=$D570),$E570*HLOOKUP(AH$7-$B570+1,INPUTS!$D$63:$X$64,$E$4,FALSE)/IF(AH$7=$B570,(13-MONTH($D570)),12),0)</f>
        <v>3.710986687500001</v>
      </c>
      <c r="AI570" s="229">
        <f>IF(AND(AI$7&lt;=$B570+$D$4,AI$9&gt;=$D570),$E570*HLOOKUP(AI$7-$B570+1,INPUTS!$D$63:$X$64,$E$4,FALSE)/IF(AI$7=$B570,(13-MONTH($D570)),12),0)</f>
        <v>3.710986687500001</v>
      </c>
      <c r="AJ570" s="229">
        <f>IF(AND(AJ$7&lt;=$B570+$D$4,AJ$9&gt;=$D570),$E570*HLOOKUP(AJ$7-$B570+1,INPUTS!$D$63:$X$64,$E$4,FALSE)/IF(AJ$7=$B570,(13-MONTH($D570)),12),0)</f>
        <v>3.710986687500001</v>
      </c>
      <c r="AK570" s="229">
        <f>IF(AND(AK$7&lt;=$B570+$D$4,AK$9&gt;=$D570),$E570*HLOOKUP(AK$7-$B570+1,INPUTS!$D$63:$X$64,$E$4,FALSE)/IF(AK$7=$B570,(13-MONTH($D570)),12),0)</f>
        <v>3.710986687500001</v>
      </c>
      <c r="AL570" s="229">
        <f>IF(AND(AL$7&lt;=$B570+$D$4,AL$9&gt;=$D570),$E570*HLOOKUP(AL$7-$B570+1,INPUTS!$D$63:$X$64,$E$4,FALSE)/IF(AL$7=$B570,(13-MONTH($D570)),12),0)</f>
        <v>3.710986687500001</v>
      </c>
      <c r="AM570" s="229">
        <f>IF(AND(AM$7&lt;=$B570+$D$4,AM$9&gt;=$D570),$E570*HLOOKUP(AM$7-$B570+1,INPUTS!$D$63:$X$64,$E$4,FALSE)/IF(AM$7=$B570,(13-MONTH($D570)),12),0)</f>
        <v>3.710986687500001</v>
      </c>
      <c r="AN570" s="229">
        <f>IF(AND(AN$7&lt;=$B570+$D$4,AN$9&gt;=$D570),$E570*HLOOKUP(AN$7-$B570+1,INPUTS!$D$63:$X$64,$E$4,FALSE)/IF(AN$7=$B570,(13-MONTH($D570)),12),0)</f>
        <v>3.710986687500001</v>
      </c>
      <c r="AO570" s="229">
        <f>IF(AND(AO$7&lt;=$B570+$D$4,AO$9&gt;=$D570),$E570*HLOOKUP(AO$7-$B570+1,INPUTS!$D$63:$X$64,$E$4,FALSE)/IF(AO$7=$B570,(13-MONTH($D570)),12),0)</f>
        <v>3.710986687500001</v>
      </c>
      <c r="AP570" s="229">
        <f>IF(AND(AP$7&lt;=$B570+$D$4,AP$9&gt;=$D570),$E570*HLOOKUP(AP$7-$B570+1,INPUTS!$D$63:$X$64,$E$4,FALSE)/IF(AP$7=$B570,(13-MONTH($D570)),12),0)</f>
        <v>3.710986687500001</v>
      </c>
      <c r="AQ570" s="229">
        <f>IF(AND(AQ$7&lt;=$B570+$D$4,AQ$9&gt;=$D570),$E570*HLOOKUP(AQ$7-$B570+1,INPUTS!$D$63:$X$64,$E$4,FALSE)/IF(AQ$7=$B570,(13-MONTH($D570)),12),0)</f>
        <v>5.9532473104583348</v>
      </c>
      <c r="AR570" s="229">
        <f>IF(AND(AR$7&lt;=$B570+$D$4,AR$9&gt;=$D570),$E570*HLOOKUP(AR$7-$B570+1,INPUTS!$D$63:$X$64,$E$4,FALSE)/IF(AR$7=$B570,(13-MONTH($D570)),12),0)</f>
        <v>5.9532473104583348</v>
      </c>
      <c r="AS570" s="229">
        <f>IF(AND(AS$7&lt;=$B570+$D$4,AS$9&gt;=$D570),$E570*HLOOKUP(AS$7-$B570+1,INPUTS!$D$63:$X$64,$E$4,FALSE)/IF(AS$7=$B570,(13-MONTH($D570)),12),0)</f>
        <v>5.9532473104583348</v>
      </c>
      <c r="AT570" s="229">
        <f>IF(AND(AT$7&lt;=$B570+$D$4,AT$9&gt;=$D570),$E570*HLOOKUP(AT$7-$B570+1,INPUTS!$D$63:$X$64,$E$4,FALSE)/IF(AT$7=$B570,(13-MONTH($D570)),12),0)</f>
        <v>5.9532473104583348</v>
      </c>
      <c r="AU570" s="229">
        <f>IF(AND(AU$7&lt;=$B570+$D$4,AU$9&gt;=$D570),$E570*HLOOKUP(AU$7-$B570+1,INPUTS!$D$63:$X$64,$E$4,FALSE)/IF(AU$7=$B570,(13-MONTH($D570)),12),0)</f>
        <v>5.9532473104583348</v>
      </c>
      <c r="AV570" s="229">
        <f>IF(AND(AV$7&lt;=$B570+$D$4,AV$9&gt;=$D570),$E570*HLOOKUP(AV$7-$B570+1,INPUTS!$D$63:$X$64,$E$4,FALSE)/IF(AV$7=$B570,(13-MONTH($D570)),12),0)</f>
        <v>5.9532473104583348</v>
      </c>
      <c r="AW570" s="229">
        <f>IF(AND(AW$7&lt;=$B570+$D$4,AW$9&gt;=$D570),$E570*HLOOKUP(AW$7-$B570+1,INPUTS!$D$63:$X$64,$E$4,FALSE)/IF(AW$7=$B570,(13-MONTH($D570)),12),0)</f>
        <v>5.9532473104583348</v>
      </c>
      <c r="AX570" s="229">
        <f>IF(AND(AX$7&lt;=$B570+$D$4,AX$9&gt;=$D570),$E570*HLOOKUP(AX$7-$B570+1,INPUTS!$D$63:$X$64,$E$4,FALSE)/IF(AX$7=$B570,(13-MONTH($D570)),12),0)</f>
        <v>5.9532473104583348</v>
      </c>
      <c r="AY570" s="229">
        <f>IF(AND(AY$7&lt;=$B570+$D$4,AY$9&gt;=$D570),$E570*HLOOKUP(AY$7-$B570+1,INPUTS!$D$63:$X$64,$E$4,FALSE)/IF(AY$7=$B570,(13-MONTH($D570)),12),0)</f>
        <v>5.9532473104583348</v>
      </c>
      <c r="AZ570" s="229">
        <f>IF(AND(AZ$7&lt;=$B570+$D$4,AZ$9&gt;=$D570),$E570*HLOOKUP(AZ$7-$B570+1,INPUTS!$D$63:$X$64,$E$4,FALSE)/IF(AZ$7=$B570,(13-MONTH($D570)),12),0)</f>
        <v>5.9532473104583348</v>
      </c>
      <c r="BA570" s="229">
        <f>IF(AND(BA$7&lt;=$B570+$D$4,BA$9&gt;=$D570),$E570*HLOOKUP(BA$7-$B570+1,INPUTS!$D$63:$X$64,$E$4,FALSE)/IF(BA$7=$B570,(13-MONTH($D570)),12),0)</f>
        <v>5.9532473104583348</v>
      </c>
      <c r="BB570" s="229">
        <f>IF(AND(BB$7&lt;=$B570+$D$4,BB$9&gt;=$D570),$E570*HLOOKUP(BB$7-$B570+1,INPUTS!$D$63:$X$64,$E$4,FALSE)/IF(BB$7=$B570,(13-MONTH($D570)),12),0)</f>
        <v>5.9532473104583348</v>
      </c>
      <c r="BC570" s="229">
        <f>IF(AND(BC$7&lt;=$B570+$D$4,BC$9&gt;=$D570),$E570*HLOOKUP(BC$7-$B570+1,INPUTS!$D$63:$X$64,$E$4,FALSE)/IF(BC$7=$B570,(13-MONTH($D570)),12),0)</f>
        <v>5.5062795805416682</v>
      </c>
      <c r="BD570" s="229">
        <f>IF(AND(BD$7&lt;=$B570+$D$4,BD$9&gt;=$D570),$E570*HLOOKUP(BD$7-$B570+1,INPUTS!$D$63:$X$64,$E$4,FALSE)/IF(BD$7=$B570,(13-MONTH($D570)),12),0)</f>
        <v>5.5062795805416682</v>
      </c>
      <c r="BE570" s="229">
        <f>IF(AND(BE$7&lt;=$B570+$D$4,BE$9&gt;=$D570),$E570*HLOOKUP(BE$7-$B570+1,INPUTS!$D$63:$X$64,$E$4,FALSE)/IF(BE$7=$B570,(13-MONTH($D570)),12),0)</f>
        <v>5.5062795805416682</v>
      </c>
      <c r="BF570" s="229">
        <f>IF(AND(BF$7&lt;=$B570+$D$4,BF$9&gt;=$D570),$E570*HLOOKUP(BF$7-$B570+1,INPUTS!$D$63:$X$64,$E$4,FALSE)/IF(BF$7=$B570,(13-MONTH($D570)),12),0)</f>
        <v>5.5062795805416682</v>
      </c>
      <c r="BG570" s="229">
        <f>IF(AND(BG$7&lt;=$B570+$D$4,BG$9&gt;=$D570),$E570*HLOOKUP(BG$7-$B570+1,INPUTS!$D$63:$X$64,$E$4,FALSE)/IF(BG$7=$B570,(13-MONTH($D570)),12),0)</f>
        <v>5.5062795805416682</v>
      </c>
      <c r="BH570" s="229">
        <f>IF(AND(BH$7&lt;=$B570+$D$4,BH$9&gt;=$D570),$E570*HLOOKUP(BH$7-$B570+1,INPUTS!$D$63:$X$64,$E$4,FALSE)/IF(BH$7=$B570,(13-MONTH($D570)),12),0)</f>
        <v>5.5062795805416682</v>
      </c>
      <c r="BI570" s="229">
        <f>IF(AND(BI$7&lt;=$B570+$D$4,BI$9&gt;=$D570),$E570*HLOOKUP(BI$7-$B570+1,INPUTS!$D$63:$X$64,$E$4,FALSE)/IF(BI$7=$B570,(13-MONTH($D570)),12),0)</f>
        <v>5.5062795805416682</v>
      </c>
      <c r="BJ570" s="229">
        <f>IF(AND(BJ$7&lt;=$B570+$D$4,BJ$9&gt;=$D570),$E570*HLOOKUP(BJ$7-$B570+1,INPUTS!$D$63:$X$64,$E$4,FALSE)/IF(BJ$7=$B570,(13-MONTH($D570)),12),0)</f>
        <v>5.5062795805416682</v>
      </c>
      <c r="BK570" s="229">
        <f>IF(AND(BK$7&lt;=$B570+$D$4,BK$9&gt;=$D570),$E570*HLOOKUP(BK$7-$B570+1,INPUTS!$D$63:$X$64,$E$4,FALSE)/IF(BK$7=$B570,(13-MONTH($D570)),12),0)</f>
        <v>5.5062795805416682</v>
      </c>
      <c r="BL570" s="229">
        <f>IF(AND(BL$7&lt;=$B570+$D$4,BL$9&gt;=$D570),$E570*HLOOKUP(BL$7-$B570+1,INPUTS!$D$63:$X$64,$E$4,FALSE)/IF(BL$7=$B570,(13-MONTH($D570)),12),0)</f>
        <v>5.5062795805416682</v>
      </c>
      <c r="BM570" s="229">
        <f>IF(AND(BM$7&lt;=$B570+$D$4,BM$9&gt;=$D570),$E570*HLOOKUP(BM$7-$B570+1,INPUTS!$D$63:$X$64,$E$4,FALSE)/IF(BM$7=$B570,(13-MONTH($D570)),12),0)</f>
        <v>5.5062795805416682</v>
      </c>
      <c r="BN570" s="229">
        <f>IF(AND(BN$7&lt;=$B570+$D$4,BN$9&gt;=$D570),$E570*HLOOKUP(BN$7-$B570+1,INPUTS!$D$63:$X$64,$E$4,FALSE)/IF(BN$7=$B570,(13-MONTH($D570)),12),0)</f>
        <v>5.5062795805416682</v>
      </c>
      <c r="BO570" s="229">
        <f>IF(AND(BO$7&lt;=$B570+$D$4,BO$9&gt;=$D570),$E570*HLOOKUP(BO$7-$B570+1,INPUTS!$D$63:$X$64,$E$4,FALSE)/IF(BO$7=$B570,(13-MONTH($D570)),12),0)</f>
        <v>5.093947726375001</v>
      </c>
      <c r="BP570" s="229">
        <f>IF(AND(BP$7&lt;=$B570+$D$4,BP$9&gt;=$D570),$E570*HLOOKUP(BP$7-$B570+1,INPUTS!$D$63:$X$64,$E$4,FALSE)/IF(BP$7=$B570,(13-MONTH($D570)),12),0)</f>
        <v>5.093947726375001</v>
      </c>
      <c r="BQ570" s="229">
        <f>IF(AND(BQ$7&lt;=$B570+$D$4,BQ$9&gt;=$D570),$E570*HLOOKUP(BQ$7-$B570+1,INPUTS!$D$63:$X$64,$E$4,FALSE)/IF(BQ$7=$B570,(13-MONTH($D570)),12),0)</f>
        <v>5.093947726375001</v>
      </c>
      <c r="BR570" s="229">
        <f>IF(AND(BR$7&lt;=$B570+$D$4,BR$9&gt;=$D570),$E570*HLOOKUP(BR$7-$B570+1,INPUTS!$D$63:$X$64,$E$4,FALSE)/IF(BR$7=$B570,(13-MONTH($D570)),12),0)</f>
        <v>5.093947726375001</v>
      </c>
      <c r="BS570" s="229">
        <f>IF(AND(BS$7&lt;=$B570+$D$4,BS$9&gt;=$D570),$E570*HLOOKUP(BS$7-$B570+1,INPUTS!$D$63:$X$64,$E$4,FALSE)/IF(BS$7=$B570,(13-MONTH($D570)),12),0)</f>
        <v>5.093947726375001</v>
      </c>
      <c r="BT570" s="229">
        <f>IF(AND(BT$7&lt;=$B570+$D$4,BT$9&gt;=$D570),$E570*HLOOKUP(BT$7-$B570+1,INPUTS!$D$63:$X$64,$E$4,FALSE)/IF(BT$7=$B570,(13-MONTH($D570)),12),0)</f>
        <v>5.093947726375001</v>
      </c>
      <c r="BU570" s="229">
        <f>IF(AND(BU$7&lt;=$B570+$D$4,BU$9&gt;=$D570),$E570*HLOOKUP(BU$7-$B570+1,INPUTS!$D$63:$X$64,$E$4,FALSE)/IF(BU$7=$B570,(13-MONTH($D570)),12),0)</f>
        <v>5.093947726375001</v>
      </c>
      <c r="BV570" s="229">
        <f>IF(AND(BV$7&lt;=$B570+$D$4,BV$9&gt;=$D570),$E570*HLOOKUP(BV$7-$B570+1,INPUTS!$D$63:$X$64,$E$4,FALSE)/IF(BV$7=$B570,(13-MONTH($D570)),12),0)</f>
        <v>5.093947726375001</v>
      </c>
      <c r="BW570" s="229">
        <f>IF(AND(BW$7&lt;=$B570+$D$4,BW$9&gt;=$D570),$E570*HLOOKUP(BW$7-$B570+1,INPUTS!$D$63:$X$64,$E$4,FALSE)/IF(BW$7=$B570,(13-MONTH($D570)),12),0)</f>
        <v>5.093947726375001</v>
      </c>
      <c r="BX570" s="229">
        <f>IF(AND(BX$7&lt;=$B570+$D$4,BX$9&gt;=$D570),$E570*HLOOKUP(BX$7-$B570+1,INPUTS!$D$63:$X$64,$E$4,FALSE)/IF(BX$7=$B570,(13-MONTH($D570)),12),0)</f>
        <v>5.093947726375001</v>
      </c>
      <c r="BY570" s="229">
        <f>IF(AND(BY$7&lt;=$B570+$D$4,BY$9&gt;=$D570),$E570*HLOOKUP(BY$7-$B570+1,INPUTS!$D$63:$X$64,$E$4,FALSE)/IF(BY$7=$B570,(13-MONTH($D570)),12),0)</f>
        <v>5.093947726375001</v>
      </c>
      <c r="BZ570" s="229">
        <f>IF(AND(BZ$7&lt;=$B570+$D$4,BZ$9&gt;=$D570),$E570*HLOOKUP(BZ$7-$B570+1,INPUTS!$D$63:$X$64,$E$4,FALSE)/IF(BZ$7=$B570,(13-MONTH($D570)),12),0)</f>
        <v>5.093947726375001</v>
      </c>
    </row>
    <row r="571" spans="1:78" x14ac:dyDescent="0.2">
      <c r="A571" s="7" t="str">
        <f t="shared" si="442"/>
        <v>Roll-in 5</v>
      </c>
      <c r="B571" s="7">
        <f t="shared" si="443"/>
        <v>2021</v>
      </c>
      <c r="C571" s="7">
        <f t="shared" si="446"/>
        <v>28</v>
      </c>
      <c r="D571" s="165">
        <f t="shared" si="445"/>
        <v>44316</v>
      </c>
      <c r="E571" s="68">
        <f t="shared" si="444"/>
        <v>536.65787999999895</v>
      </c>
      <c r="G571" s="229">
        <f>IF(AND(G$7&lt;=$B571+$D$4,G$9&gt;=$D571),$E571*HLOOKUP(G$7-$B571+1,INPUTS!$D$63:$X$64,$E$4,FALSE)/IF(G$7=$B571,(13-MONTH($D571)),12),0)</f>
        <v>0</v>
      </c>
      <c r="H571" s="229">
        <f>IF(AND(H$7&lt;=$B571+$D$4,H$9&gt;=$D571),$E571*HLOOKUP(H$7-$B571+1,INPUTS!$D$63:$X$64,$E$4,FALSE)/IF(H$7=$B571,(13-MONTH($D571)),12),0)</f>
        <v>0</v>
      </c>
      <c r="I571" s="229">
        <f>IF(AND(I$7&lt;=$B571+$D$4,I$9&gt;=$D571),$E571*HLOOKUP(I$7-$B571+1,INPUTS!$D$63:$X$64,$E$4,FALSE)/IF(I$7=$B571,(13-MONTH($D571)),12),0)</f>
        <v>0</v>
      </c>
      <c r="J571" s="229">
        <f>IF(AND(J$7&lt;=$B571+$D$4,J$9&gt;=$D571),$E571*HLOOKUP(J$7-$B571+1,INPUTS!$D$63:$X$64,$E$4,FALSE)/IF(J$7=$B571,(13-MONTH($D571)),12),0)</f>
        <v>0</v>
      </c>
      <c r="K571" s="229">
        <f>IF(AND(K$7&lt;=$B571+$D$4,K$9&gt;=$D571),$E571*HLOOKUP(K$7-$B571+1,INPUTS!$D$63:$X$64,$E$4,FALSE)/IF(K$7=$B571,(13-MONTH($D571)),12),0)</f>
        <v>0</v>
      </c>
      <c r="L571" s="229">
        <f>IF(AND(L$7&lt;=$B571+$D$4,L$9&gt;=$D571),$E571*HLOOKUP(L$7-$B571+1,INPUTS!$D$63:$X$64,$E$4,FALSE)/IF(L$7=$B571,(13-MONTH($D571)),12),0)</f>
        <v>0</v>
      </c>
      <c r="M571" s="229">
        <f>IF(AND(M$7&lt;=$B571+$D$4,M$9&gt;=$D571),$E571*HLOOKUP(M$7-$B571+1,INPUTS!$D$63:$X$64,$E$4,FALSE)/IF(M$7=$B571,(13-MONTH($D571)),12),0)</f>
        <v>0</v>
      </c>
      <c r="N571" s="229">
        <f>IF(AND(N$7&lt;=$B571+$D$4,N$9&gt;=$D571),$E571*HLOOKUP(N$7-$B571+1,INPUTS!$D$63:$X$64,$E$4,FALSE)/IF(N$7=$B571,(13-MONTH($D571)),12),0)</f>
        <v>0</v>
      </c>
      <c r="O571" s="229">
        <f>IF(AND(O$7&lt;=$B571+$D$4,O$9&gt;=$D571),$E571*HLOOKUP(O$7-$B571+1,INPUTS!$D$63:$X$64,$E$4,FALSE)/IF(O$7=$B571,(13-MONTH($D571)),12),0)</f>
        <v>0</v>
      </c>
      <c r="P571" s="229">
        <f>IF(AND(P$7&lt;=$B571+$D$4,P$9&gt;=$D571),$E571*HLOOKUP(P$7-$B571+1,INPUTS!$D$63:$X$64,$E$4,FALSE)/IF(P$7=$B571,(13-MONTH($D571)),12),0)</f>
        <v>0</v>
      </c>
      <c r="Q571" s="229">
        <f>IF(AND(Q$7&lt;=$B571+$D$4,Q$9&gt;=$D571),$E571*HLOOKUP(Q$7-$B571+1,INPUTS!$D$63:$X$64,$E$4,FALSE)/IF(Q$7=$B571,(13-MONTH($D571)),12),0)</f>
        <v>0</v>
      </c>
      <c r="R571" s="229">
        <f>IF(AND(R$7&lt;=$B571+$D$4,R$9&gt;=$D571),$E571*HLOOKUP(R$7-$B571+1,INPUTS!$D$63:$X$64,$E$4,FALSE)/IF(R$7=$B571,(13-MONTH($D571)),12),0)</f>
        <v>0</v>
      </c>
      <c r="S571" s="229">
        <f>IF(AND(S$7&lt;=$B571+$D$4,S$9&gt;=$D571),$E571*HLOOKUP(S$7-$B571+1,INPUTS!$D$63:$X$64,$E$4,FALSE)/IF(S$7=$B571,(13-MONTH($D571)),12),0)</f>
        <v>0</v>
      </c>
      <c r="T571" s="229">
        <f>IF(AND(T$7&lt;=$B571+$D$4,T$9&gt;=$D571),$E571*HLOOKUP(T$7-$B571+1,INPUTS!$D$63:$X$64,$E$4,FALSE)/IF(T$7=$B571,(13-MONTH($D571)),12),0)</f>
        <v>0</v>
      </c>
      <c r="U571" s="229">
        <f>IF(AND(U$7&lt;=$B571+$D$4,U$9&gt;=$D571),$E571*HLOOKUP(U$7-$B571+1,INPUTS!$D$63:$X$64,$E$4,FALSE)/IF(U$7=$B571,(13-MONTH($D571)),12),0)</f>
        <v>0</v>
      </c>
      <c r="V571" s="229">
        <f>IF(AND(V$7&lt;=$B571+$D$4,V$9&gt;=$D571),$E571*HLOOKUP(V$7-$B571+1,INPUTS!$D$63:$X$64,$E$4,FALSE)/IF(V$7=$B571,(13-MONTH($D571)),12),0)</f>
        <v>0</v>
      </c>
      <c r="W571" s="229">
        <f>IF(AND(W$7&lt;=$B571+$D$4,W$9&gt;=$D571),$E571*HLOOKUP(W$7-$B571+1,INPUTS!$D$63:$X$64,$E$4,FALSE)/IF(W$7=$B571,(13-MONTH($D571)),12),0)</f>
        <v>0</v>
      </c>
      <c r="X571" s="229">
        <f>IF(AND(X$7&lt;=$B571+$D$4,X$9&gt;=$D571),$E571*HLOOKUP(X$7-$B571+1,INPUTS!$D$63:$X$64,$E$4,FALSE)/IF(X$7=$B571,(13-MONTH($D571)),12),0)</f>
        <v>0</v>
      </c>
      <c r="Y571" s="229">
        <f>IF(AND(Y$7&lt;=$B571+$D$4,Y$9&gt;=$D571),$E571*HLOOKUP(Y$7-$B571+1,INPUTS!$D$63:$X$64,$E$4,FALSE)/IF(Y$7=$B571,(13-MONTH($D571)),12),0)</f>
        <v>0</v>
      </c>
      <c r="Z571" s="229">
        <f>IF(AND(Z$7&lt;=$B571+$D$4,Z$9&gt;=$D571),$E571*HLOOKUP(Z$7-$B571+1,INPUTS!$D$63:$X$64,$E$4,FALSE)/IF(Z$7=$B571,(13-MONTH($D571)),12),0)</f>
        <v>0</v>
      </c>
      <c r="AA571" s="229">
        <f>IF(AND(AA$7&lt;=$B571+$D$4,AA$9&gt;=$D571),$E571*HLOOKUP(AA$7-$B571+1,INPUTS!$D$63:$X$64,$E$4,FALSE)/IF(AA$7=$B571,(13-MONTH($D571)),12),0)</f>
        <v>0</v>
      </c>
      <c r="AB571" s="229">
        <f>IF(AND(AB$7&lt;=$B571+$D$4,AB$9&gt;=$D571),$E571*HLOOKUP(AB$7-$B571+1,INPUTS!$D$63:$X$64,$E$4,FALSE)/IF(AB$7=$B571,(13-MONTH($D571)),12),0)</f>
        <v>0</v>
      </c>
      <c r="AC571" s="229">
        <f>IF(AND(AC$7&lt;=$B571+$D$4,AC$9&gt;=$D571),$E571*HLOOKUP(AC$7-$B571+1,INPUTS!$D$63:$X$64,$E$4,FALSE)/IF(AC$7=$B571,(13-MONTH($D571)),12),0)</f>
        <v>0</v>
      </c>
      <c r="AD571" s="229">
        <f>IF(AND(AD$7&lt;=$B571+$D$4,AD$9&gt;=$D571),$E571*HLOOKUP(AD$7-$B571+1,INPUTS!$D$63:$X$64,$E$4,FALSE)/IF(AD$7=$B571,(13-MONTH($D571)),12),0)</f>
        <v>0</v>
      </c>
      <c r="AE571" s="229">
        <f>IF(AND(AE$7&lt;=$B571+$D$4,AE$9&gt;=$D571),$E571*HLOOKUP(AE$7-$B571+1,INPUTS!$D$63:$X$64,$E$4,FALSE)/IF(AE$7=$B571,(13-MONTH($D571)),12),0)</f>
        <v>0</v>
      </c>
      <c r="AF571" s="229">
        <f>IF(AND(AF$7&lt;=$B571+$D$4,AF$9&gt;=$D571),$E571*HLOOKUP(AF$7-$B571+1,INPUTS!$D$63:$X$64,$E$4,FALSE)/IF(AF$7=$B571,(13-MONTH($D571)),12),0)</f>
        <v>0</v>
      </c>
      <c r="AG571" s="229">
        <f>IF(AND(AG$7&lt;=$B571+$D$4,AG$9&gt;=$D571),$E571*HLOOKUP(AG$7-$B571+1,INPUTS!$D$63:$X$64,$E$4,FALSE)/IF(AG$7=$B571,(13-MONTH($D571)),12),0)</f>
        <v>0</v>
      </c>
      <c r="AH571" s="229">
        <f>IF(AND(AH$7&lt;=$B571+$D$4,AH$9&gt;=$D571),$E571*HLOOKUP(AH$7-$B571+1,INPUTS!$D$63:$X$64,$E$4,FALSE)/IF(AH$7=$B571,(13-MONTH($D571)),12),0)</f>
        <v>2.2360744999999955</v>
      </c>
      <c r="AI571" s="229">
        <f>IF(AND(AI$7&lt;=$B571+$D$4,AI$9&gt;=$D571),$E571*HLOOKUP(AI$7-$B571+1,INPUTS!$D$63:$X$64,$E$4,FALSE)/IF(AI$7=$B571,(13-MONTH($D571)),12),0)</f>
        <v>2.2360744999999955</v>
      </c>
      <c r="AJ571" s="229">
        <f>IF(AND(AJ$7&lt;=$B571+$D$4,AJ$9&gt;=$D571),$E571*HLOOKUP(AJ$7-$B571+1,INPUTS!$D$63:$X$64,$E$4,FALSE)/IF(AJ$7=$B571,(13-MONTH($D571)),12),0)</f>
        <v>2.2360744999999955</v>
      </c>
      <c r="AK571" s="229">
        <f>IF(AND(AK$7&lt;=$B571+$D$4,AK$9&gt;=$D571),$E571*HLOOKUP(AK$7-$B571+1,INPUTS!$D$63:$X$64,$E$4,FALSE)/IF(AK$7=$B571,(13-MONTH($D571)),12),0)</f>
        <v>2.2360744999999955</v>
      </c>
      <c r="AL571" s="229">
        <f>IF(AND(AL$7&lt;=$B571+$D$4,AL$9&gt;=$D571),$E571*HLOOKUP(AL$7-$B571+1,INPUTS!$D$63:$X$64,$E$4,FALSE)/IF(AL$7=$B571,(13-MONTH($D571)),12),0)</f>
        <v>2.2360744999999955</v>
      </c>
      <c r="AM571" s="229">
        <f>IF(AND(AM$7&lt;=$B571+$D$4,AM$9&gt;=$D571),$E571*HLOOKUP(AM$7-$B571+1,INPUTS!$D$63:$X$64,$E$4,FALSE)/IF(AM$7=$B571,(13-MONTH($D571)),12),0)</f>
        <v>2.2360744999999955</v>
      </c>
      <c r="AN571" s="229">
        <f>IF(AND(AN$7&lt;=$B571+$D$4,AN$9&gt;=$D571),$E571*HLOOKUP(AN$7-$B571+1,INPUTS!$D$63:$X$64,$E$4,FALSE)/IF(AN$7=$B571,(13-MONTH($D571)),12),0)</f>
        <v>2.2360744999999955</v>
      </c>
      <c r="AO571" s="229">
        <f>IF(AND(AO$7&lt;=$B571+$D$4,AO$9&gt;=$D571),$E571*HLOOKUP(AO$7-$B571+1,INPUTS!$D$63:$X$64,$E$4,FALSE)/IF(AO$7=$B571,(13-MONTH($D571)),12),0)</f>
        <v>2.2360744999999955</v>
      </c>
      <c r="AP571" s="229">
        <f>IF(AND(AP$7&lt;=$B571+$D$4,AP$9&gt;=$D571),$E571*HLOOKUP(AP$7-$B571+1,INPUTS!$D$63:$X$64,$E$4,FALSE)/IF(AP$7=$B571,(13-MONTH($D571)),12),0)</f>
        <v>2.2360744999999955</v>
      </c>
      <c r="AQ571" s="229">
        <f>IF(AND(AQ$7&lt;=$B571+$D$4,AQ$9&gt;=$D571),$E571*HLOOKUP(AQ$7-$B571+1,INPUTS!$D$63:$X$64,$E$4,FALSE)/IF(AQ$7=$B571,(13-MONTH($D571)),12),0)</f>
        <v>3.2284443630999942</v>
      </c>
      <c r="AR571" s="229">
        <f>IF(AND(AR$7&lt;=$B571+$D$4,AR$9&gt;=$D571),$E571*HLOOKUP(AR$7-$B571+1,INPUTS!$D$63:$X$64,$E$4,FALSE)/IF(AR$7=$B571,(13-MONTH($D571)),12),0)</f>
        <v>3.2284443630999942</v>
      </c>
      <c r="AS571" s="229">
        <f>IF(AND(AS$7&lt;=$B571+$D$4,AS$9&gt;=$D571),$E571*HLOOKUP(AS$7-$B571+1,INPUTS!$D$63:$X$64,$E$4,FALSE)/IF(AS$7=$B571,(13-MONTH($D571)),12),0)</f>
        <v>3.2284443630999942</v>
      </c>
      <c r="AT571" s="229">
        <f>IF(AND(AT$7&lt;=$B571+$D$4,AT$9&gt;=$D571),$E571*HLOOKUP(AT$7-$B571+1,INPUTS!$D$63:$X$64,$E$4,FALSE)/IF(AT$7=$B571,(13-MONTH($D571)),12),0)</f>
        <v>3.2284443630999942</v>
      </c>
      <c r="AU571" s="229">
        <f>IF(AND(AU$7&lt;=$B571+$D$4,AU$9&gt;=$D571),$E571*HLOOKUP(AU$7-$B571+1,INPUTS!$D$63:$X$64,$E$4,FALSE)/IF(AU$7=$B571,(13-MONTH($D571)),12),0)</f>
        <v>3.2284443630999942</v>
      </c>
      <c r="AV571" s="229">
        <f>IF(AND(AV$7&lt;=$B571+$D$4,AV$9&gt;=$D571),$E571*HLOOKUP(AV$7-$B571+1,INPUTS!$D$63:$X$64,$E$4,FALSE)/IF(AV$7=$B571,(13-MONTH($D571)),12),0)</f>
        <v>3.2284443630999942</v>
      </c>
      <c r="AW571" s="229">
        <f>IF(AND(AW$7&lt;=$B571+$D$4,AW$9&gt;=$D571),$E571*HLOOKUP(AW$7-$B571+1,INPUTS!$D$63:$X$64,$E$4,FALSE)/IF(AW$7=$B571,(13-MONTH($D571)),12),0)</f>
        <v>3.2284443630999942</v>
      </c>
      <c r="AX571" s="229">
        <f>IF(AND(AX$7&lt;=$B571+$D$4,AX$9&gt;=$D571),$E571*HLOOKUP(AX$7-$B571+1,INPUTS!$D$63:$X$64,$E$4,FALSE)/IF(AX$7=$B571,(13-MONTH($D571)),12),0)</f>
        <v>3.2284443630999942</v>
      </c>
      <c r="AY571" s="229">
        <f>IF(AND(AY$7&lt;=$B571+$D$4,AY$9&gt;=$D571),$E571*HLOOKUP(AY$7-$B571+1,INPUTS!$D$63:$X$64,$E$4,FALSE)/IF(AY$7=$B571,(13-MONTH($D571)),12),0)</f>
        <v>3.2284443630999942</v>
      </c>
      <c r="AZ571" s="229">
        <f>IF(AND(AZ$7&lt;=$B571+$D$4,AZ$9&gt;=$D571),$E571*HLOOKUP(AZ$7-$B571+1,INPUTS!$D$63:$X$64,$E$4,FALSE)/IF(AZ$7=$B571,(13-MONTH($D571)),12),0)</f>
        <v>3.2284443630999942</v>
      </c>
      <c r="BA571" s="229">
        <f>IF(AND(BA$7&lt;=$B571+$D$4,BA$9&gt;=$D571),$E571*HLOOKUP(BA$7-$B571+1,INPUTS!$D$63:$X$64,$E$4,FALSE)/IF(BA$7=$B571,(13-MONTH($D571)),12),0)</f>
        <v>3.2284443630999942</v>
      </c>
      <c r="BB571" s="229">
        <f>IF(AND(BB$7&lt;=$B571+$D$4,BB$9&gt;=$D571),$E571*HLOOKUP(BB$7-$B571+1,INPUTS!$D$63:$X$64,$E$4,FALSE)/IF(BB$7=$B571,(13-MONTH($D571)),12),0)</f>
        <v>3.2284443630999942</v>
      </c>
      <c r="BC571" s="229">
        <f>IF(AND(BC$7&lt;=$B571+$D$4,BC$9&gt;=$D571),$E571*HLOOKUP(BC$7-$B571+1,INPUTS!$D$63:$X$64,$E$4,FALSE)/IF(BC$7=$B571,(13-MONTH($D571)),12),0)</f>
        <v>2.986053887299994</v>
      </c>
      <c r="BD571" s="229">
        <f>IF(AND(BD$7&lt;=$B571+$D$4,BD$9&gt;=$D571),$E571*HLOOKUP(BD$7-$B571+1,INPUTS!$D$63:$X$64,$E$4,FALSE)/IF(BD$7=$B571,(13-MONTH($D571)),12),0)</f>
        <v>2.986053887299994</v>
      </c>
      <c r="BE571" s="229">
        <f>IF(AND(BE$7&lt;=$B571+$D$4,BE$9&gt;=$D571),$E571*HLOOKUP(BE$7-$B571+1,INPUTS!$D$63:$X$64,$E$4,FALSE)/IF(BE$7=$B571,(13-MONTH($D571)),12),0)</f>
        <v>2.986053887299994</v>
      </c>
      <c r="BF571" s="229">
        <f>IF(AND(BF$7&lt;=$B571+$D$4,BF$9&gt;=$D571),$E571*HLOOKUP(BF$7-$B571+1,INPUTS!$D$63:$X$64,$E$4,FALSE)/IF(BF$7=$B571,(13-MONTH($D571)),12),0)</f>
        <v>2.986053887299994</v>
      </c>
      <c r="BG571" s="229">
        <f>IF(AND(BG$7&lt;=$B571+$D$4,BG$9&gt;=$D571),$E571*HLOOKUP(BG$7-$B571+1,INPUTS!$D$63:$X$64,$E$4,FALSE)/IF(BG$7=$B571,(13-MONTH($D571)),12),0)</f>
        <v>2.986053887299994</v>
      </c>
      <c r="BH571" s="229">
        <f>IF(AND(BH$7&lt;=$B571+$D$4,BH$9&gt;=$D571),$E571*HLOOKUP(BH$7-$B571+1,INPUTS!$D$63:$X$64,$E$4,FALSE)/IF(BH$7=$B571,(13-MONTH($D571)),12),0)</f>
        <v>2.986053887299994</v>
      </c>
      <c r="BI571" s="229">
        <f>IF(AND(BI$7&lt;=$B571+$D$4,BI$9&gt;=$D571),$E571*HLOOKUP(BI$7-$B571+1,INPUTS!$D$63:$X$64,$E$4,FALSE)/IF(BI$7=$B571,(13-MONTH($D571)),12),0)</f>
        <v>2.986053887299994</v>
      </c>
      <c r="BJ571" s="229">
        <f>IF(AND(BJ$7&lt;=$B571+$D$4,BJ$9&gt;=$D571),$E571*HLOOKUP(BJ$7-$B571+1,INPUTS!$D$63:$X$64,$E$4,FALSE)/IF(BJ$7=$B571,(13-MONTH($D571)),12),0)</f>
        <v>2.986053887299994</v>
      </c>
      <c r="BK571" s="229">
        <f>IF(AND(BK$7&lt;=$B571+$D$4,BK$9&gt;=$D571),$E571*HLOOKUP(BK$7-$B571+1,INPUTS!$D$63:$X$64,$E$4,FALSE)/IF(BK$7=$B571,(13-MONTH($D571)),12),0)</f>
        <v>2.986053887299994</v>
      </c>
      <c r="BL571" s="229">
        <f>IF(AND(BL$7&lt;=$B571+$D$4,BL$9&gt;=$D571),$E571*HLOOKUP(BL$7-$B571+1,INPUTS!$D$63:$X$64,$E$4,FALSE)/IF(BL$7=$B571,(13-MONTH($D571)),12),0)</f>
        <v>2.986053887299994</v>
      </c>
      <c r="BM571" s="229">
        <f>IF(AND(BM$7&lt;=$B571+$D$4,BM$9&gt;=$D571),$E571*HLOOKUP(BM$7-$B571+1,INPUTS!$D$63:$X$64,$E$4,FALSE)/IF(BM$7=$B571,(13-MONTH($D571)),12),0)</f>
        <v>2.986053887299994</v>
      </c>
      <c r="BN571" s="229">
        <f>IF(AND(BN$7&lt;=$B571+$D$4,BN$9&gt;=$D571),$E571*HLOOKUP(BN$7-$B571+1,INPUTS!$D$63:$X$64,$E$4,FALSE)/IF(BN$7=$B571,(13-MONTH($D571)),12),0)</f>
        <v>2.986053887299994</v>
      </c>
      <c r="BO571" s="229">
        <f>IF(AND(BO$7&lt;=$B571+$D$4,BO$9&gt;=$D571),$E571*HLOOKUP(BO$7-$B571+1,INPUTS!$D$63:$X$64,$E$4,FALSE)/IF(BO$7=$B571,(13-MONTH($D571)),12),0)</f>
        <v>2.7624464372999946</v>
      </c>
      <c r="BP571" s="229">
        <f>IF(AND(BP$7&lt;=$B571+$D$4,BP$9&gt;=$D571),$E571*HLOOKUP(BP$7-$B571+1,INPUTS!$D$63:$X$64,$E$4,FALSE)/IF(BP$7=$B571,(13-MONTH($D571)),12),0)</f>
        <v>2.7624464372999946</v>
      </c>
      <c r="BQ571" s="229">
        <f>IF(AND(BQ$7&lt;=$B571+$D$4,BQ$9&gt;=$D571),$E571*HLOOKUP(BQ$7-$B571+1,INPUTS!$D$63:$X$64,$E$4,FALSE)/IF(BQ$7=$B571,(13-MONTH($D571)),12),0)</f>
        <v>2.7624464372999946</v>
      </c>
      <c r="BR571" s="229">
        <f>IF(AND(BR$7&lt;=$B571+$D$4,BR$9&gt;=$D571),$E571*HLOOKUP(BR$7-$B571+1,INPUTS!$D$63:$X$64,$E$4,FALSE)/IF(BR$7=$B571,(13-MONTH($D571)),12),0)</f>
        <v>2.7624464372999946</v>
      </c>
      <c r="BS571" s="229">
        <f>IF(AND(BS$7&lt;=$B571+$D$4,BS$9&gt;=$D571),$E571*HLOOKUP(BS$7-$B571+1,INPUTS!$D$63:$X$64,$E$4,FALSE)/IF(BS$7=$B571,(13-MONTH($D571)),12),0)</f>
        <v>2.7624464372999946</v>
      </c>
      <c r="BT571" s="229">
        <f>IF(AND(BT$7&lt;=$B571+$D$4,BT$9&gt;=$D571),$E571*HLOOKUP(BT$7-$B571+1,INPUTS!$D$63:$X$64,$E$4,FALSE)/IF(BT$7=$B571,(13-MONTH($D571)),12),0)</f>
        <v>2.7624464372999946</v>
      </c>
      <c r="BU571" s="229">
        <f>IF(AND(BU$7&lt;=$B571+$D$4,BU$9&gt;=$D571),$E571*HLOOKUP(BU$7-$B571+1,INPUTS!$D$63:$X$64,$E$4,FALSE)/IF(BU$7=$B571,(13-MONTH($D571)),12),0)</f>
        <v>2.7624464372999946</v>
      </c>
      <c r="BV571" s="229">
        <f>IF(AND(BV$7&lt;=$B571+$D$4,BV$9&gt;=$D571),$E571*HLOOKUP(BV$7-$B571+1,INPUTS!$D$63:$X$64,$E$4,FALSE)/IF(BV$7=$B571,(13-MONTH($D571)),12),0)</f>
        <v>2.7624464372999946</v>
      </c>
      <c r="BW571" s="229">
        <f>IF(AND(BW$7&lt;=$B571+$D$4,BW$9&gt;=$D571),$E571*HLOOKUP(BW$7-$B571+1,INPUTS!$D$63:$X$64,$E$4,FALSE)/IF(BW$7=$B571,(13-MONTH($D571)),12),0)</f>
        <v>2.7624464372999946</v>
      </c>
      <c r="BX571" s="229">
        <f>IF(AND(BX$7&lt;=$B571+$D$4,BX$9&gt;=$D571),$E571*HLOOKUP(BX$7-$B571+1,INPUTS!$D$63:$X$64,$E$4,FALSE)/IF(BX$7=$B571,(13-MONTH($D571)),12),0)</f>
        <v>2.7624464372999946</v>
      </c>
      <c r="BY571" s="229">
        <f>IF(AND(BY$7&lt;=$B571+$D$4,BY$9&gt;=$D571),$E571*HLOOKUP(BY$7-$B571+1,INPUTS!$D$63:$X$64,$E$4,FALSE)/IF(BY$7=$B571,(13-MONTH($D571)),12),0)</f>
        <v>2.7624464372999946</v>
      </c>
      <c r="BZ571" s="229">
        <f>IF(AND(BZ$7&lt;=$B571+$D$4,BZ$9&gt;=$D571),$E571*HLOOKUP(BZ$7-$B571+1,INPUTS!$D$63:$X$64,$E$4,FALSE)/IF(BZ$7=$B571,(13-MONTH($D571)),12),0)</f>
        <v>2.7624464372999946</v>
      </c>
    </row>
    <row r="572" spans="1:78" x14ac:dyDescent="0.2">
      <c r="A572" s="7" t="str">
        <f t="shared" si="442"/>
        <v>Roll-in 5</v>
      </c>
      <c r="B572" s="7">
        <f t="shared" si="443"/>
        <v>2021</v>
      </c>
      <c r="C572" s="7">
        <f t="shared" si="446"/>
        <v>29</v>
      </c>
      <c r="D572" s="165">
        <f t="shared" si="445"/>
        <v>44347</v>
      </c>
      <c r="E572" s="68">
        <f t="shared" si="444"/>
        <v>1448.4623200000003</v>
      </c>
      <c r="G572" s="229">
        <f>IF(AND(G$7&lt;=$B572+$D$4,G$9&gt;=$D572),$E572*HLOOKUP(G$7-$B572+1,INPUTS!$D$63:$X$64,$E$4,FALSE)/IF(G$7=$B572,(13-MONTH($D572)),12),0)</f>
        <v>0</v>
      </c>
      <c r="H572" s="229">
        <f>IF(AND(H$7&lt;=$B572+$D$4,H$9&gt;=$D572),$E572*HLOOKUP(H$7-$B572+1,INPUTS!$D$63:$X$64,$E$4,FALSE)/IF(H$7=$B572,(13-MONTH($D572)),12),0)</f>
        <v>0</v>
      </c>
      <c r="I572" s="229">
        <f>IF(AND(I$7&lt;=$B572+$D$4,I$9&gt;=$D572),$E572*HLOOKUP(I$7-$B572+1,INPUTS!$D$63:$X$64,$E$4,FALSE)/IF(I$7=$B572,(13-MONTH($D572)),12),0)</f>
        <v>0</v>
      </c>
      <c r="J572" s="229">
        <f>IF(AND(J$7&lt;=$B572+$D$4,J$9&gt;=$D572),$E572*HLOOKUP(J$7-$B572+1,INPUTS!$D$63:$X$64,$E$4,FALSE)/IF(J$7=$B572,(13-MONTH($D572)),12),0)</f>
        <v>0</v>
      </c>
      <c r="K572" s="229">
        <f>IF(AND(K$7&lt;=$B572+$D$4,K$9&gt;=$D572),$E572*HLOOKUP(K$7-$B572+1,INPUTS!$D$63:$X$64,$E$4,FALSE)/IF(K$7=$B572,(13-MONTH($D572)),12),0)</f>
        <v>0</v>
      </c>
      <c r="L572" s="229">
        <f>IF(AND(L$7&lt;=$B572+$D$4,L$9&gt;=$D572),$E572*HLOOKUP(L$7-$B572+1,INPUTS!$D$63:$X$64,$E$4,FALSE)/IF(L$7=$B572,(13-MONTH($D572)),12),0)</f>
        <v>0</v>
      </c>
      <c r="M572" s="229">
        <f>IF(AND(M$7&lt;=$B572+$D$4,M$9&gt;=$D572),$E572*HLOOKUP(M$7-$B572+1,INPUTS!$D$63:$X$64,$E$4,FALSE)/IF(M$7=$B572,(13-MONTH($D572)),12),0)</f>
        <v>0</v>
      </c>
      <c r="N572" s="229">
        <f>IF(AND(N$7&lt;=$B572+$D$4,N$9&gt;=$D572),$E572*HLOOKUP(N$7-$B572+1,INPUTS!$D$63:$X$64,$E$4,FALSE)/IF(N$7=$B572,(13-MONTH($D572)),12),0)</f>
        <v>0</v>
      </c>
      <c r="O572" s="229">
        <f>IF(AND(O$7&lt;=$B572+$D$4,O$9&gt;=$D572),$E572*HLOOKUP(O$7-$B572+1,INPUTS!$D$63:$X$64,$E$4,FALSE)/IF(O$7=$B572,(13-MONTH($D572)),12),0)</f>
        <v>0</v>
      </c>
      <c r="P572" s="229">
        <f>IF(AND(P$7&lt;=$B572+$D$4,P$9&gt;=$D572),$E572*HLOOKUP(P$7-$B572+1,INPUTS!$D$63:$X$64,$E$4,FALSE)/IF(P$7=$B572,(13-MONTH($D572)),12),0)</f>
        <v>0</v>
      </c>
      <c r="Q572" s="229">
        <f>IF(AND(Q$7&lt;=$B572+$D$4,Q$9&gt;=$D572),$E572*HLOOKUP(Q$7-$B572+1,INPUTS!$D$63:$X$64,$E$4,FALSE)/IF(Q$7=$B572,(13-MONTH($D572)),12),0)</f>
        <v>0</v>
      </c>
      <c r="R572" s="229">
        <f>IF(AND(R$7&lt;=$B572+$D$4,R$9&gt;=$D572),$E572*HLOOKUP(R$7-$B572+1,INPUTS!$D$63:$X$64,$E$4,FALSE)/IF(R$7=$B572,(13-MONTH($D572)),12),0)</f>
        <v>0</v>
      </c>
      <c r="S572" s="229">
        <f>IF(AND(S$7&lt;=$B572+$D$4,S$9&gt;=$D572),$E572*HLOOKUP(S$7-$B572+1,INPUTS!$D$63:$X$64,$E$4,FALSE)/IF(S$7=$B572,(13-MONTH($D572)),12),0)</f>
        <v>0</v>
      </c>
      <c r="T572" s="229">
        <f>IF(AND(T$7&lt;=$B572+$D$4,T$9&gt;=$D572),$E572*HLOOKUP(T$7-$B572+1,INPUTS!$D$63:$X$64,$E$4,FALSE)/IF(T$7=$B572,(13-MONTH($D572)),12),0)</f>
        <v>0</v>
      </c>
      <c r="U572" s="229">
        <f>IF(AND(U$7&lt;=$B572+$D$4,U$9&gt;=$D572),$E572*HLOOKUP(U$7-$B572+1,INPUTS!$D$63:$X$64,$E$4,FALSE)/IF(U$7=$B572,(13-MONTH($D572)),12),0)</f>
        <v>0</v>
      </c>
      <c r="V572" s="229">
        <f>IF(AND(V$7&lt;=$B572+$D$4,V$9&gt;=$D572),$E572*HLOOKUP(V$7-$B572+1,INPUTS!$D$63:$X$64,$E$4,FALSE)/IF(V$7=$B572,(13-MONTH($D572)),12),0)</f>
        <v>0</v>
      </c>
      <c r="W572" s="229">
        <f>IF(AND(W$7&lt;=$B572+$D$4,W$9&gt;=$D572),$E572*HLOOKUP(W$7-$B572+1,INPUTS!$D$63:$X$64,$E$4,FALSE)/IF(W$7=$B572,(13-MONTH($D572)),12),0)</f>
        <v>0</v>
      </c>
      <c r="X572" s="229">
        <f>IF(AND(X$7&lt;=$B572+$D$4,X$9&gt;=$D572),$E572*HLOOKUP(X$7-$B572+1,INPUTS!$D$63:$X$64,$E$4,FALSE)/IF(X$7=$B572,(13-MONTH($D572)),12),0)</f>
        <v>0</v>
      </c>
      <c r="Y572" s="229">
        <f>IF(AND(Y$7&lt;=$B572+$D$4,Y$9&gt;=$D572),$E572*HLOOKUP(Y$7-$B572+1,INPUTS!$D$63:$X$64,$E$4,FALSE)/IF(Y$7=$B572,(13-MONTH($D572)),12),0)</f>
        <v>0</v>
      </c>
      <c r="Z572" s="229">
        <f>IF(AND(Z$7&lt;=$B572+$D$4,Z$9&gt;=$D572),$E572*HLOOKUP(Z$7-$B572+1,INPUTS!$D$63:$X$64,$E$4,FALSE)/IF(Z$7=$B572,(13-MONTH($D572)),12),0)</f>
        <v>0</v>
      </c>
      <c r="AA572" s="229">
        <f>IF(AND(AA$7&lt;=$B572+$D$4,AA$9&gt;=$D572),$E572*HLOOKUP(AA$7-$B572+1,INPUTS!$D$63:$X$64,$E$4,FALSE)/IF(AA$7=$B572,(13-MONTH($D572)),12),0)</f>
        <v>0</v>
      </c>
      <c r="AB572" s="229">
        <f>IF(AND(AB$7&lt;=$B572+$D$4,AB$9&gt;=$D572),$E572*HLOOKUP(AB$7-$B572+1,INPUTS!$D$63:$X$64,$E$4,FALSE)/IF(AB$7=$B572,(13-MONTH($D572)),12),0)</f>
        <v>0</v>
      </c>
      <c r="AC572" s="229">
        <f>IF(AND(AC$7&lt;=$B572+$D$4,AC$9&gt;=$D572),$E572*HLOOKUP(AC$7-$B572+1,INPUTS!$D$63:$X$64,$E$4,FALSE)/IF(AC$7=$B572,(13-MONTH($D572)),12),0)</f>
        <v>0</v>
      </c>
      <c r="AD572" s="229">
        <f>IF(AND(AD$7&lt;=$B572+$D$4,AD$9&gt;=$D572),$E572*HLOOKUP(AD$7-$B572+1,INPUTS!$D$63:$X$64,$E$4,FALSE)/IF(AD$7=$B572,(13-MONTH($D572)),12),0)</f>
        <v>0</v>
      </c>
      <c r="AE572" s="229">
        <f>IF(AND(AE$7&lt;=$B572+$D$4,AE$9&gt;=$D572),$E572*HLOOKUP(AE$7-$B572+1,INPUTS!$D$63:$X$64,$E$4,FALSE)/IF(AE$7=$B572,(13-MONTH($D572)),12),0)</f>
        <v>0</v>
      </c>
      <c r="AF572" s="229">
        <f>IF(AND(AF$7&lt;=$B572+$D$4,AF$9&gt;=$D572),$E572*HLOOKUP(AF$7-$B572+1,INPUTS!$D$63:$X$64,$E$4,FALSE)/IF(AF$7=$B572,(13-MONTH($D572)),12),0)</f>
        <v>0</v>
      </c>
      <c r="AG572" s="229">
        <f>IF(AND(AG$7&lt;=$B572+$D$4,AG$9&gt;=$D572),$E572*HLOOKUP(AG$7-$B572+1,INPUTS!$D$63:$X$64,$E$4,FALSE)/IF(AG$7=$B572,(13-MONTH($D572)),12),0)</f>
        <v>0</v>
      </c>
      <c r="AH572" s="229">
        <f>IF(AND(AH$7&lt;=$B572+$D$4,AH$9&gt;=$D572),$E572*HLOOKUP(AH$7-$B572+1,INPUTS!$D$63:$X$64,$E$4,FALSE)/IF(AH$7=$B572,(13-MONTH($D572)),12),0)</f>
        <v>0</v>
      </c>
      <c r="AI572" s="229">
        <f>IF(AND(AI$7&lt;=$B572+$D$4,AI$9&gt;=$D572),$E572*HLOOKUP(AI$7-$B572+1,INPUTS!$D$63:$X$64,$E$4,FALSE)/IF(AI$7=$B572,(13-MONTH($D572)),12),0)</f>
        <v>6.7896671250000011</v>
      </c>
      <c r="AJ572" s="229">
        <f>IF(AND(AJ$7&lt;=$B572+$D$4,AJ$9&gt;=$D572),$E572*HLOOKUP(AJ$7-$B572+1,INPUTS!$D$63:$X$64,$E$4,FALSE)/IF(AJ$7=$B572,(13-MONTH($D572)),12),0)</f>
        <v>6.7896671250000011</v>
      </c>
      <c r="AK572" s="229">
        <f>IF(AND(AK$7&lt;=$B572+$D$4,AK$9&gt;=$D572),$E572*HLOOKUP(AK$7-$B572+1,INPUTS!$D$63:$X$64,$E$4,FALSE)/IF(AK$7=$B572,(13-MONTH($D572)),12),0)</f>
        <v>6.7896671250000011</v>
      </c>
      <c r="AL572" s="229">
        <f>IF(AND(AL$7&lt;=$B572+$D$4,AL$9&gt;=$D572),$E572*HLOOKUP(AL$7-$B572+1,INPUTS!$D$63:$X$64,$E$4,FALSE)/IF(AL$7=$B572,(13-MONTH($D572)),12),0)</f>
        <v>6.7896671250000011</v>
      </c>
      <c r="AM572" s="229">
        <f>IF(AND(AM$7&lt;=$B572+$D$4,AM$9&gt;=$D572),$E572*HLOOKUP(AM$7-$B572+1,INPUTS!$D$63:$X$64,$E$4,FALSE)/IF(AM$7=$B572,(13-MONTH($D572)),12),0)</f>
        <v>6.7896671250000011</v>
      </c>
      <c r="AN572" s="229">
        <f>IF(AND(AN$7&lt;=$B572+$D$4,AN$9&gt;=$D572),$E572*HLOOKUP(AN$7-$B572+1,INPUTS!$D$63:$X$64,$E$4,FALSE)/IF(AN$7=$B572,(13-MONTH($D572)),12),0)</f>
        <v>6.7896671250000011</v>
      </c>
      <c r="AO572" s="229">
        <f>IF(AND(AO$7&lt;=$B572+$D$4,AO$9&gt;=$D572),$E572*HLOOKUP(AO$7-$B572+1,INPUTS!$D$63:$X$64,$E$4,FALSE)/IF(AO$7=$B572,(13-MONTH($D572)),12),0)</f>
        <v>6.7896671250000011</v>
      </c>
      <c r="AP572" s="229">
        <f>IF(AND(AP$7&lt;=$B572+$D$4,AP$9&gt;=$D572),$E572*HLOOKUP(AP$7-$B572+1,INPUTS!$D$63:$X$64,$E$4,FALSE)/IF(AP$7=$B572,(13-MONTH($D572)),12),0)</f>
        <v>6.7896671250000011</v>
      </c>
      <c r="AQ572" s="229">
        <f>IF(AND(AQ$7&lt;=$B572+$D$4,AQ$9&gt;=$D572),$E572*HLOOKUP(AQ$7-$B572+1,INPUTS!$D$63:$X$64,$E$4,FALSE)/IF(AQ$7=$B572,(13-MONTH($D572)),12),0)</f>
        <v>8.713707906733335</v>
      </c>
      <c r="AR572" s="229">
        <f>IF(AND(AR$7&lt;=$B572+$D$4,AR$9&gt;=$D572),$E572*HLOOKUP(AR$7-$B572+1,INPUTS!$D$63:$X$64,$E$4,FALSE)/IF(AR$7=$B572,(13-MONTH($D572)),12),0)</f>
        <v>8.713707906733335</v>
      </c>
      <c r="AS572" s="229">
        <f>IF(AND(AS$7&lt;=$B572+$D$4,AS$9&gt;=$D572),$E572*HLOOKUP(AS$7-$B572+1,INPUTS!$D$63:$X$64,$E$4,FALSE)/IF(AS$7=$B572,(13-MONTH($D572)),12),0)</f>
        <v>8.713707906733335</v>
      </c>
      <c r="AT572" s="229">
        <f>IF(AND(AT$7&lt;=$B572+$D$4,AT$9&gt;=$D572),$E572*HLOOKUP(AT$7-$B572+1,INPUTS!$D$63:$X$64,$E$4,FALSE)/IF(AT$7=$B572,(13-MONTH($D572)),12),0)</f>
        <v>8.713707906733335</v>
      </c>
      <c r="AU572" s="229">
        <f>IF(AND(AU$7&lt;=$B572+$D$4,AU$9&gt;=$D572),$E572*HLOOKUP(AU$7-$B572+1,INPUTS!$D$63:$X$64,$E$4,FALSE)/IF(AU$7=$B572,(13-MONTH($D572)),12),0)</f>
        <v>8.713707906733335</v>
      </c>
      <c r="AV572" s="229">
        <f>IF(AND(AV$7&lt;=$B572+$D$4,AV$9&gt;=$D572),$E572*HLOOKUP(AV$7-$B572+1,INPUTS!$D$63:$X$64,$E$4,FALSE)/IF(AV$7=$B572,(13-MONTH($D572)),12),0)</f>
        <v>8.713707906733335</v>
      </c>
      <c r="AW572" s="229">
        <f>IF(AND(AW$7&lt;=$B572+$D$4,AW$9&gt;=$D572),$E572*HLOOKUP(AW$7-$B572+1,INPUTS!$D$63:$X$64,$E$4,FALSE)/IF(AW$7=$B572,(13-MONTH($D572)),12),0)</f>
        <v>8.713707906733335</v>
      </c>
      <c r="AX572" s="229">
        <f>IF(AND(AX$7&lt;=$B572+$D$4,AX$9&gt;=$D572),$E572*HLOOKUP(AX$7-$B572+1,INPUTS!$D$63:$X$64,$E$4,FALSE)/IF(AX$7=$B572,(13-MONTH($D572)),12),0)</f>
        <v>8.713707906733335</v>
      </c>
      <c r="AY572" s="229">
        <f>IF(AND(AY$7&lt;=$B572+$D$4,AY$9&gt;=$D572),$E572*HLOOKUP(AY$7-$B572+1,INPUTS!$D$63:$X$64,$E$4,FALSE)/IF(AY$7=$B572,(13-MONTH($D572)),12),0)</f>
        <v>8.713707906733335</v>
      </c>
      <c r="AZ572" s="229">
        <f>IF(AND(AZ$7&lt;=$B572+$D$4,AZ$9&gt;=$D572),$E572*HLOOKUP(AZ$7-$B572+1,INPUTS!$D$63:$X$64,$E$4,FALSE)/IF(AZ$7=$B572,(13-MONTH($D572)),12),0)</f>
        <v>8.713707906733335</v>
      </c>
      <c r="BA572" s="229">
        <f>IF(AND(BA$7&lt;=$B572+$D$4,BA$9&gt;=$D572),$E572*HLOOKUP(BA$7-$B572+1,INPUTS!$D$63:$X$64,$E$4,FALSE)/IF(BA$7=$B572,(13-MONTH($D572)),12),0)</f>
        <v>8.713707906733335</v>
      </c>
      <c r="BB572" s="229">
        <f>IF(AND(BB$7&lt;=$B572+$D$4,BB$9&gt;=$D572),$E572*HLOOKUP(BB$7-$B572+1,INPUTS!$D$63:$X$64,$E$4,FALSE)/IF(BB$7=$B572,(13-MONTH($D572)),12),0)</f>
        <v>8.713707906733335</v>
      </c>
      <c r="BC572" s="229">
        <f>IF(AND(BC$7&lt;=$B572+$D$4,BC$9&gt;=$D572),$E572*HLOOKUP(BC$7-$B572+1,INPUTS!$D$63:$X$64,$E$4,FALSE)/IF(BC$7=$B572,(13-MONTH($D572)),12),0)</f>
        <v>8.0594857588666677</v>
      </c>
      <c r="BD572" s="229">
        <f>IF(AND(BD$7&lt;=$B572+$D$4,BD$9&gt;=$D572),$E572*HLOOKUP(BD$7-$B572+1,INPUTS!$D$63:$X$64,$E$4,FALSE)/IF(BD$7=$B572,(13-MONTH($D572)),12),0)</f>
        <v>8.0594857588666677</v>
      </c>
      <c r="BE572" s="229">
        <f>IF(AND(BE$7&lt;=$B572+$D$4,BE$9&gt;=$D572),$E572*HLOOKUP(BE$7-$B572+1,INPUTS!$D$63:$X$64,$E$4,FALSE)/IF(BE$7=$B572,(13-MONTH($D572)),12),0)</f>
        <v>8.0594857588666677</v>
      </c>
      <c r="BF572" s="229">
        <f>IF(AND(BF$7&lt;=$B572+$D$4,BF$9&gt;=$D572),$E572*HLOOKUP(BF$7-$B572+1,INPUTS!$D$63:$X$64,$E$4,FALSE)/IF(BF$7=$B572,(13-MONTH($D572)),12),0)</f>
        <v>8.0594857588666677</v>
      </c>
      <c r="BG572" s="229">
        <f>IF(AND(BG$7&lt;=$B572+$D$4,BG$9&gt;=$D572),$E572*HLOOKUP(BG$7-$B572+1,INPUTS!$D$63:$X$64,$E$4,FALSE)/IF(BG$7=$B572,(13-MONTH($D572)),12),0)</f>
        <v>8.0594857588666677</v>
      </c>
      <c r="BH572" s="229">
        <f>IF(AND(BH$7&lt;=$B572+$D$4,BH$9&gt;=$D572),$E572*HLOOKUP(BH$7-$B572+1,INPUTS!$D$63:$X$64,$E$4,FALSE)/IF(BH$7=$B572,(13-MONTH($D572)),12),0)</f>
        <v>8.0594857588666677</v>
      </c>
      <c r="BI572" s="229">
        <f>IF(AND(BI$7&lt;=$B572+$D$4,BI$9&gt;=$D572),$E572*HLOOKUP(BI$7-$B572+1,INPUTS!$D$63:$X$64,$E$4,FALSE)/IF(BI$7=$B572,(13-MONTH($D572)),12),0)</f>
        <v>8.0594857588666677</v>
      </c>
      <c r="BJ572" s="229">
        <f>IF(AND(BJ$7&lt;=$B572+$D$4,BJ$9&gt;=$D572),$E572*HLOOKUP(BJ$7-$B572+1,INPUTS!$D$63:$X$64,$E$4,FALSE)/IF(BJ$7=$B572,(13-MONTH($D572)),12),0)</f>
        <v>8.0594857588666677</v>
      </c>
      <c r="BK572" s="229">
        <f>IF(AND(BK$7&lt;=$B572+$D$4,BK$9&gt;=$D572),$E572*HLOOKUP(BK$7-$B572+1,INPUTS!$D$63:$X$64,$E$4,FALSE)/IF(BK$7=$B572,(13-MONTH($D572)),12),0)</f>
        <v>8.0594857588666677</v>
      </c>
      <c r="BL572" s="229">
        <f>IF(AND(BL$7&lt;=$B572+$D$4,BL$9&gt;=$D572),$E572*HLOOKUP(BL$7-$B572+1,INPUTS!$D$63:$X$64,$E$4,FALSE)/IF(BL$7=$B572,(13-MONTH($D572)),12),0)</f>
        <v>8.0594857588666677</v>
      </c>
      <c r="BM572" s="229">
        <f>IF(AND(BM$7&lt;=$B572+$D$4,BM$9&gt;=$D572),$E572*HLOOKUP(BM$7-$B572+1,INPUTS!$D$63:$X$64,$E$4,FALSE)/IF(BM$7=$B572,(13-MONTH($D572)),12),0)</f>
        <v>8.0594857588666677</v>
      </c>
      <c r="BN572" s="229">
        <f>IF(AND(BN$7&lt;=$B572+$D$4,BN$9&gt;=$D572),$E572*HLOOKUP(BN$7-$B572+1,INPUTS!$D$63:$X$64,$E$4,FALSE)/IF(BN$7=$B572,(13-MONTH($D572)),12),0)</f>
        <v>8.0594857588666677</v>
      </c>
      <c r="BO572" s="229">
        <f>IF(AND(BO$7&lt;=$B572+$D$4,BO$9&gt;=$D572),$E572*HLOOKUP(BO$7-$B572+1,INPUTS!$D$63:$X$64,$E$4,FALSE)/IF(BO$7=$B572,(13-MONTH($D572)),12),0)</f>
        <v>7.4559597922000016</v>
      </c>
      <c r="BP572" s="229">
        <f>IF(AND(BP$7&lt;=$B572+$D$4,BP$9&gt;=$D572),$E572*HLOOKUP(BP$7-$B572+1,INPUTS!$D$63:$X$64,$E$4,FALSE)/IF(BP$7=$B572,(13-MONTH($D572)),12),0)</f>
        <v>7.4559597922000016</v>
      </c>
      <c r="BQ572" s="229">
        <f>IF(AND(BQ$7&lt;=$B572+$D$4,BQ$9&gt;=$D572),$E572*HLOOKUP(BQ$7-$B572+1,INPUTS!$D$63:$X$64,$E$4,FALSE)/IF(BQ$7=$B572,(13-MONTH($D572)),12),0)</f>
        <v>7.4559597922000016</v>
      </c>
      <c r="BR572" s="229">
        <f>IF(AND(BR$7&lt;=$B572+$D$4,BR$9&gt;=$D572),$E572*HLOOKUP(BR$7-$B572+1,INPUTS!$D$63:$X$64,$E$4,FALSE)/IF(BR$7=$B572,(13-MONTH($D572)),12),0)</f>
        <v>7.4559597922000016</v>
      </c>
      <c r="BS572" s="229">
        <f>IF(AND(BS$7&lt;=$B572+$D$4,BS$9&gt;=$D572),$E572*HLOOKUP(BS$7-$B572+1,INPUTS!$D$63:$X$64,$E$4,FALSE)/IF(BS$7=$B572,(13-MONTH($D572)),12),0)</f>
        <v>7.4559597922000016</v>
      </c>
      <c r="BT572" s="229">
        <f>IF(AND(BT$7&lt;=$B572+$D$4,BT$9&gt;=$D572),$E572*HLOOKUP(BT$7-$B572+1,INPUTS!$D$63:$X$64,$E$4,FALSE)/IF(BT$7=$B572,(13-MONTH($D572)),12),0)</f>
        <v>7.4559597922000016</v>
      </c>
      <c r="BU572" s="229">
        <f>IF(AND(BU$7&lt;=$B572+$D$4,BU$9&gt;=$D572),$E572*HLOOKUP(BU$7-$B572+1,INPUTS!$D$63:$X$64,$E$4,FALSE)/IF(BU$7=$B572,(13-MONTH($D572)),12),0)</f>
        <v>7.4559597922000016</v>
      </c>
      <c r="BV572" s="229">
        <f>IF(AND(BV$7&lt;=$B572+$D$4,BV$9&gt;=$D572),$E572*HLOOKUP(BV$7-$B572+1,INPUTS!$D$63:$X$64,$E$4,FALSE)/IF(BV$7=$B572,(13-MONTH($D572)),12),0)</f>
        <v>7.4559597922000016</v>
      </c>
      <c r="BW572" s="229">
        <f>IF(AND(BW$7&lt;=$B572+$D$4,BW$9&gt;=$D572),$E572*HLOOKUP(BW$7-$B572+1,INPUTS!$D$63:$X$64,$E$4,FALSE)/IF(BW$7=$B572,(13-MONTH($D572)),12),0)</f>
        <v>7.4559597922000016</v>
      </c>
      <c r="BX572" s="229">
        <f>IF(AND(BX$7&lt;=$B572+$D$4,BX$9&gt;=$D572),$E572*HLOOKUP(BX$7-$B572+1,INPUTS!$D$63:$X$64,$E$4,FALSE)/IF(BX$7=$B572,(13-MONTH($D572)),12),0)</f>
        <v>7.4559597922000016</v>
      </c>
      <c r="BY572" s="229">
        <f>IF(AND(BY$7&lt;=$B572+$D$4,BY$9&gt;=$D572),$E572*HLOOKUP(BY$7-$B572+1,INPUTS!$D$63:$X$64,$E$4,FALSE)/IF(BY$7=$B572,(13-MONTH($D572)),12),0)</f>
        <v>7.4559597922000016</v>
      </c>
      <c r="BZ572" s="229">
        <f>IF(AND(BZ$7&lt;=$B572+$D$4,BZ$9&gt;=$D572),$E572*HLOOKUP(BZ$7-$B572+1,INPUTS!$D$63:$X$64,$E$4,FALSE)/IF(BZ$7=$B572,(13-MONTH($D572)),12),0)</f>
        <v>7.4559597922000016</v>
      </c>
    </row>
    <row r="573" spans="1:78" x14ac:dyDescent="0.2">
      <c r="A573" s="7" t="str">
        <f t="shared" si="442"/>
        <v>Roll-in 5</v>
      </c>
      <c r="B573" s="7">
        <f t="shared" si="443"/>
        <v>2021</v>
      </c>
      <c r="C573" s="7">
        <f t="shared" si="446"/>
        <v>30</v>
      </c>
      <c r="D573" s="165">
        <f t="shared" si="445"/>
        <v>44377</v>
      </c>
      <c r="E573" s="68">
        <f t="shared" si="444"/>
        <v>2040.0636700000009</v>
      </c>
      <c r="G573" s="229">
        <f>IF(AND(G$7&lt;=$B573+$D$4,G$9&gt;=$D573),$E573*HLOOKUP(G$7-$B573+1,INPUTS!$D$63:$X$64,$E$4,FALSE)/IF(G$7=$B573,(13-MONTH($D573)),12),0)</f>
        <v>0</v>
      </c>
      <c r="H573" s="229">
        <f>IF(AND(H$7&lt;=$B573+$D$4,H$9&gt;=$D573),$E573*HLOOKUP(H$7-$B573+1,INPUTS!$D$63:$X$64,$E$4,FALSE)/IF(H$7=$B573,(13-MONTH($D573)),12),0)</f>
        <v>0</v>
      </c>
      <c r="I573" s="229">
        <f>IF(AND(I$7&lt;=$B573+$D$4,I$9&gt;=$D573),$E573*HLOOKUP(I$7-$B573+1,INPUTS!$D$63:$X$64,$E$4,FALSE)/IF(I$7=$B573,(13-MONTH($D573)),12),0)</f>
        <v>0</v>
      </c>
      <c r="J573" s="229">
        <f>IF(AND(J$7&lt;=$B573+$D$4,J$9&gt;=$D573),$E573*HLOOKUP(J$7-$B573+1,INPUTS!$D$63:$X$64,$E$4,FALSE)/IF(J$7=$B573,(13-MONTH($D573)),12),0)</f>
        <v>0</v>
      </c>
      <c r="K573" s="229">
        <f>IF(AND(K$7&lt;=$B573+$D$4,K$9&gt;=$D573),$E573*HLOOKUP(K$7-$B573+1,INPUTS!$D$63:$X$64,$E$4,FALSE)/IF(K$7=$B573,(13-MONTH($D573)),12),0)</f>
        <v>0</v>
      </c>
      <c r="L573" s="229">
        <f>IF(AND(L$7&lt;=$B573+$D$4,L$9&gt;=$D573),$E573*HLOOKUP(L$7-$B573+1,INPUTS!$D$63:$X$64,$E$4,FALSE)/IF(L$7=$B573,(13-MONTH($D573)),12),0)</f>
        <v>0</v>
      </c>
      <c r="M573" s="229">
        <f>IF(AND(M$7&lt;=$B573+$D$4,M$9&gt;=$D573),$E573*HLOOKUP(M$7-$B573+1,INPUTS!$D$63:$X$64,$E$4,FALSE)/IF(M$7=$B573,(13-MONTH($D573)),12),0)</f>
        <v>0</v>
      </c>
      <c r="N573" s="229">
        <f>IF(AND(N$7&lt;=$B573+$D$4,N$9&gt;=$D573),$E573*HLOOKUP(N$7-$B573+1,INPUTS!$D$63:$X$64,$E$4,FALSE)/IF(N$7=$B573,(13-MONTH($D573)),12),0)</f>
        <v>0</v>
      </c>
      <c r="O573" s="229">
        <f>IF(AND(O$7&lt;=$B573+$D$4,O$9&gt;=$D573),$E573*HLOOKUP(O$7-$B573+1,INPUTS!$D$63:$X$64,$E$4,FALSE)/IF(O$7=$B573,(13-MONTH($D573)),12),0)</f>
        <v>0</v>
      </c>
      <c r="P573" s="229">
        <f>IF(AND(P$7&lt;=$B573+$D$4,P$9&gt;=$D573),$E573*HLOOKUP(P$7-$B573+1,INPUTS!$D$63:$X$64,$E$4,FALSE)/IF(P$7=$B573,(13-MONTH($D573)),12),0)</f>
        <v>0</v>
      </c>
      <c r="Q573" s="229">
        <f>IF(AND(Q$7&lt;=$B573+$D$4,Q$9&gt;=$D573),$E573*HLOOKUP(Q$7-$B573+1,INPUTS!$D$63:$X$64,$E$4,FALSE)/IF(Q$7=$B573,(13-MONTH($D573)),12),0)</f>
        <v>0</v>
      </c>
      <c r="R573" s="229">
        <f>IF(AND(R$7&lt;=$B573+$D$4,R$9&gt;=$D573),$E573*HLOOKUP(R$7-$B573+1,INPUTS!$D$63:$X$64,$E$4,FALSE)/IF(R$7=$B573,(13-MONTH($D573)),12),0)</f>
        <v>0</v>
      </c>
      <c r="S573" s="229">
        <f>IF(AND(S$7&lt;=$B573+$D$4,S$9&gt;=$D573),$E573*HLOOKUP(S$7-$B573+1,INPUTS!$D$63:$X$64,$E$4,FALSE)/IF(S$7=$B573,(13-MONTH($D573)),12),0)</f>
        <v>0</v>
      </c>
      <c r="T573" s="229">
        <f>IF(AND(T$7&lt;=$B573+$D$4,T$9&gt;=$D573),$E573*HLOOKUP(T$7-$B573+1,INPUTS!$D$63:$X$64,$E$4,FALSE)/IF(T$7=$B573,(13-MONTH($D573)),12),0)</f>
        <v>0</v>
      </c>
      <c r="U573" s="229">
        <f>IF(AND(U$7&lt;=$B573+$D$4,U$9&gt;=$D573),$E573*HLOOKUP(U$7-$B573+1,INPUTS!$D$63:$X$64,$E$4,FALSE)/IF(U$7=$B573,(13-MONTH($D573)),12),0)</f>
        <v>0</v>
      </c>
      <c r="V573" s="229">
        <f>IF(AND(V$7&lt;=$B573+$D$4,V$9&gt;=$D573),$E573*HLOOKUP(V$7-$B573+1,INPUTS!$D$63:$X$64,$E$4,FALSE)/IF(V$7=$B573,(13-MONTH($D573)),12),0)</f>
        <v>0</v>
      </c>
      <c r="W573" s="229">
        <f>IF(AND(W$7&lt;=$B573+$D$4,W$9&gt;=$D573),$E573*HLOOKUP(W$7-$B573+1,INPUTS!$D$63:$X$64,$E$4,FALSE)/IF(W$7=$B573,(13-MONTH($D573)),12),0)</f>
        <v>0</v>
      </c>
      <c r="X573" s="229">
        <f>IF(AND(X$7&lt;=$B573+$D$4,X$9&gt;=$D573),$E573*HLOOKUP(X$7-$B573+1,INPUTS!$D$63:$X$64,$E$4,FALSE)/IF(X$7=$B573,(13-MONTH($D573)),12),0)</f>
        <v>0</v>
      </c>
      <c r="Y573" s="229">
        <f>IF(AND(Y$7&lt;=$B573+$D$4,Y$9&gt;=$D573),$E573*HLOOKUP(Y$7-$B573+1,INPUTS!$D$63:$X$64,$E$4,FALSE)/IF(Y$7=$B573,(13-MONTH($D573)),12),0)</f>
        <v>0</v>
      </c>
      <c r="Z573" s="229">
        <f>IF(AND(Z$7&lt;=$B573+$D$4,Z$9&gt;=$D573),$E573*HLOOKUP(Z$7-$B573+1,INPUTS!$D$63:$X$64,$E$4,FALSE)/IF(Z$7=$B573,(13-MONTH($D573)),12),0)</f>
        <v>0</v>
      </c>
      <c r="AA573" s="229">
        <f>IF(AND(AA$7&lt;=$B573+$D$4,AA$9&gt;=$D573),$E573*HLOOKUP(AA$7-$B573+1,INPUTS!$D$63:$X$64,$E$4,FALSE)/IF(AA$7=$B573,(13-MONTH($D573)),12),0)</f>
        <v>0</v>
      </c>
      <c r="AB573" s="229">
        <f>IF(AND(AB$7&lt;=$B573+$D$4,AB$9&gt;=$D573),$E573*HLOOKUP(AB$7-$B573+1,INPUTS!$D$63:$X$64,$E$4,FALSE)/IF(AB$7=$B573,(13-MONTH($D573)),12),0)</f>
        <v>0</v>
      </c>
      <c r="AC573" s="229">
        <f>IF(AND(AC$7&lt;=$B573+$D$4,AC$9&gt;=$D573),$E573*HLOOKUP(AC$7-$B573+1,INPUTS!$D$63:$X$64,$E$4,FALSE)/IF(AC$7=$B573,(13-MONTH($D573)),12),0)</f>
        <v>0</v>
      </c>
      <c r="AD573" s="229">
        <f>IF(AND(AD$7&lt;=$B573+$D$4,AD$9&gt;=$D573),$E573*HLOOKUP(AD$7-$B573+1,INPUTS!$D$63:$X$64,$E$4,FALSE)/IF(AD$7=$B573,(13-MONTH($D573)),12),0)</f>
        <v>0</v>
      </c>
      <c r="AE573" s="229">
        <f>IF(AND(AE$7&lt;=$B573+$D$4,AE$9&gt;=$D573),$E573*HLOOKUP(AE$7-$B573+1,INPUTS!$D$63:$X$64,$E$4,FALSE)/IF(AE$7=$B573,(13-MONTH($D573)),12),0)</f>
        <v>0</v>
      </c>
      <c r="AF573" s="229">
        <f>IF(AND(AF$7&lt;=$B573+$D$4,AF$9&gt;=$D573),$E573*HLOOKUP(AF$7-$B573+1,INPUTS!$D$63:$X$64,$E$4,FALSE)/IF(AF$7=$B573,(13-MONTH($D573)),12),0)</f>
        <v>0</v>
      </c>
      <c r="AG573" s="229">
        <f>IF(AND(AG$7&lt;=$B573+$D$4,AG$9&gt;=$D573),$E573*HLOOKUP(AG$7-$B573+1,INPUTS!$D$63:$X$64,$E$4,FALSE)/IF(AG$7=$B573,(13-MONTH($D573)),12),0)</f>
        <v>0</v>
      </c>
      <c r="AH573" s="229">
        <f>IF(AND(AH$7&lt;=$B573+$D$4,AH$9&gt;=$D573),$E573*HLOOKUP(AH$7-$B573+1,INPUTS!$D$63:$X$64,$E$4,FALSE)/IF(AH$7=$B573,(13-MONTH($D573)),12),0)</f>
        <v>0</v>
      </c>
      <c r="AI573" s="229">
        <f>IF(AND(AI$7&lt;=$B573+$D$4,AI$9&gt;=$D573),$E573*HLOOKUP(AI$7-$B573+1,INPUTS!$D$63:$X$64,$E$4,FALSE)/IF(AI$7=$B573,(13-MONTH($D573)),12),0)</f>
        <v>0</v>
      </c>
      <c r="AJ573" s="229">
        <f>IF(AND(AJ$7&lt;=$B573+$D$4,AJ$9&gt;=$D573),$E573*HLOOKUP(AJ$7-$B573+1,INPUTS!$D$63:$X$64,$E$4,FALSE)/IF(AJ$7=$B573,(13-MONTH($D573)),12),0)</f>
        <v>10.928912517857146</v>
      </c>
      <c r="AK573" s="229">
        <f>IF(AND(AK$7&lt;=$B573+$D$4,AK$9&gt;=$D573),$E573*HLOOKUP(AK$7-$B573+1,INPUTS!$D$63:$X$64,$E$4,FALSE)/IF(AK$7=$B573,(13-MONTH($D573)),12),0)</f>
        <v>10.928912517857146</v>
      </c>
      <c r="AL573" s="229">
        <f>IF(AND(AL$7&lt;=$B573+$D$4,AL$9&gt;=$D573),$E573*HLOOKUP(AL$7-$B573+1,INPUTS!$D$63:$X$64,$E$4,FALSE)/IF(AL$7=$B573,(13-MONTH($D573)),12),0)</f>
        <v>10.928912517857146</v>
      </c>
      <c r="AM573" s="229">
        <f>IF(AND(AM$7&lt;=$B573+$D$4,AM$9&gt;=$D573),$E573*HLOOKUP(AM$7-$B573+1,INPUTS!$D$63:$X$64,$E$4,FALSE)/IF(AM$7=$B573,(13-MONTH($D573)),12),0)</f>
        <v>10.928912517857146</v>
      </c>
      <c r="AN573" s="229">
        <f>IF(AND(AN$7&lt;=$B573+$D$4,AN$9&gt;=$D573),$E573*HLOOKUP(AN$7-$B573+1,INPUTS!$D$63:$X$64,$E$4,FALSE)/IF(AN$7=$B573,(13-MONTH($D573)),12),0)</f>
        <v>10.928912517857146</v>
      </c>
      <c r="AO573" s="229">
        <f>IF(AND(AO$7&lt;=$B573+$D$4,AO$9&gt;=$D573),$E573*HLOOKUP(AO$7-$B573+1,INPUTS!$D$63:$X$64,$E$4,FALSE)/IF(AO$7=$B573,(13-MONTH($D573)),12),0)</f>
        <v>10.928912517857146</v>
      </c>
      <c r="AP573" s="229">
        <f>IF(AND(AP$7&lt;=$B573+$D$4,AP$9&gt;=$D573),$E573*HLOOKUP(AP$7-$B573+1,INPUTS!$D$63:$X$64,$E$4,FALSE)/IF(AP$7=$B573,(13-MONTH($D573)),12),0)</f>
        <v>10.928912517857146</v>
      </c>
      <c r="AQ573" s="229">
        <f>IF(AND(AQ$7&lt;=$B573+$D$4,AQ$9&gt;=$D573),$E573*HLOOKUP(AQ$7-$B573+1,INPUTS!$D$63:$X$64,$E$4,FALSE)/IF(AQ$7=$B573,(13-MONTH($D573)),12),0)</f>
        <v>12.272683028108339</v>
      </c>
      <c r="AR573" s="229">
        <f>IF(AND(AR$7&lt;=$B573+$D$4,AR$9&gt;=$D573),$E573*HLOOKUP(AR$7-$B573+1,INPUTS!$D$63:$X$64,$E$4,FALSE)/IF(AR$7=$B573,(13-MONTH($D573)),12),0)</f>
        <v>12.272683028108339</v>
      </c>
      <c r="AS573" s="229">
        <f>IF(AND(AS$7&lt;=$B573+$D$4,AS$9&gt;=$D573),$E573*HLOOKUP(AS$7-$B573+1,INPUTS!$D$63:$X$64,$E$4,FALSE)/IF(AS$7=$B573,(13-MONTH($D573)),12),0)</f>
        <v>12.272683028108339</v>
      </c>
      <c r="AT573" s="229">
        <f>IF(AND(AT$7&lt;=$B573+$D$4,AT$9&gt;=$D573),$E573*HLOOKUP(AT$7-$B573+1,INPUTS!$D$63:$X$64,$E$4,FALSE)/IF(AT$7=$B573,(13-MONTH($D573)),12),0)</f>
        <v>12.272683028108339</v>
      </c>
      <c r="AU573" s="229">
        <f>IF(AND(AU$7&lt;=$B573+$D$4,AU$9&gt;=$D573),$E573*HLOOKUP(AU$7-$B573+1,INPUTS!$D$63:$X$64,$E$4,FALSE)/IF(AU$7=$B573,(13-MONTH($D573)),12),0)</f>
        <v>12.272683028108339</v>
      </c>
      <c r="AV573" s="229">
        <f>IF(AND(AV$7&lt;=$B573+$D$4,AV$9&gt;=$D573),$E573*HLOOKUP(AV$7-$B573+1,INPUTS!$D$63:$X$64,$E$4,FALSE)/IF(AV$7=$B573,(13-MONTH($D573)),12),0)</f>
        <v>12.272683028108339</v>
      </c>
      <c r="AW573" s="229">
        <f>IF(AND(AW$7&lt;=$B573+$D$4,AW$9&gt;=$D573),$E573*HLOOKUP(AW$7-$B573+1,INPUTS!$D$63:$X$64,$E$4,FALSE)/IF(AW$7=$B573,(13-MONTH($D573)),12),0)</f>
        <v>12.272683028108339</v>
      </c>
      <c r="AX573" s="229">
        <f>IF(AND(AX$7&lt;=$B573+$D$4,AX$9&gt;=$D573),$E573*HLOOKUP(AX$7-$B573+1,INPUTS!$D$63:$X$64,$E$4,FALSE)/IF(AX$7=$B573,(13-MONTH($D573)),12),0)</f>
        <v>12.272683028108339</v>
      </c>
      <c r="AY573" s="229">
        <f>IF(AND(AY$7&lt;=$B573+$D$4,AY$9&gt;=$D573),$E573*HLOOKUP(AY$7-$B573+1,INPUTS!$D$63:$X$64,$E$4,FALSE)/IF(AY$7=$B573,(13-MONTH($D573)),12),0)</f>
        <v>12.272683028108339</v>
      </c>
      <c r="AZ573" s="229">
        <f>IF(AND(AZ$7&lt;=$B573+$D$4,AZ$9&gt;=$D573),$E573*HLOOKUP(AZ$7-$B573+1,INPUTS!$D$63:$X$64,$E$4,FALSE)/IF(AZ$7=$B573,(13-MONTH($D573)),12),0)</f>
        <v>12.272683028108339</v>
      </c>
      <c r="BA573" s="229">
        <f>IF(AND(BA$7&lt;=$B573+$D$4,BA$9&gt;=$D573),$E573*HLOOKUP(BA$7-$B573+1,INPUTS!$D$63:$X$64,$E$4,FALSE)/IF(BA$7=$B573,(13-MONTH($D573)),12),0)</f>
        <v>12.272683028108339</v>
      </c>
      <c r="BB573" s="229">
        <f>IF(AND(BB$7&lt;=$B573+$D$4,BB$9&gt;=$D573),$E573*HLOOKUP(BB$7-$B573+1,INPUTS!$D$63:$X$64,$E$4,FALSE)/IF(BB$7=$B573,(13-MONTH($D573)),12),0)</f>
        <v>12.272683028108339</v>
      </c>
      <c r="BC573" s="229">
        <f>IF(AND(BC$7&lt;=$B573+$D$4,BC$9&gt;=$D573),$E573*HLOOKUP(BC$7-$B573+1,INPUTS!$D$63:$X$64,$E$4,FALSE)/IF(BC$7=$B573,(13-MONTH($D573)),12),0)</f>
        <v>11.351254270491671</v>
      </c>
      <c r="BD573" s="229">
        <f>IF(AND(BD$7&lt;=$B573+$D$4,BD$9&gt;=$D573),$E573*HLOOKUP(BD$7-$B573+1,INPUTS!$D$63:$X$64,$E$4,FALSE)/IF(BD$7=$B573,(13-MONTH($D573)),12),0)</f>
        <v>11.351254270491671</v>
      </c>
      <c r="BE573" s="229">
        <f>IF(AND(BE$7&lt;=$B573+$D$4,BE$9&gt;=$D573),$E573*HLOOKUP(BE$7-$B573+1,INPUTS!$D$63:$X$64,$E$4,FALSE)/IF(BE$7=$B573,(13-MONTH($D573)),12),0)</f>
        <v>11.351254270491671</v>
      </c>
      <c r="BF573" s="229">
        <f>IF(AND(BF$7&lt;=$B573+$D$4,BF$9&gt;=$D573),$E573*HLOOKUP(BF$7-$B573+1,INPUTS!$D$63:$X$64,$E$4,FALSE)/IF(BF$7=$B573,(13-MONTH($D573)),12),0)</f>
        <v>11.351254270491671</v>
      </c>
      <c r="BG573" s="229">
        <f>IF(AND(BG$7&lt;=$B573+$D$4,BG$9&gt;=$D573),$E573*HLOOKUP(BG$7-$B573+1,INPUTS!$D$63:$X$64,$E$4,FALSE)/IF(BG$7=$B573,(13-MONTH($D573)),12),0)</f>
        <v>11.351254270491671</v>
      </c>
      <c r="BH573" s="229">
        <f>IF(AND(BH$7&lt;=$B573+$D$4,BH$9&gt;=$D573),$E573*HLOOKUP(BH$7-$B573+1,INPUTS!$D$63:$X$64,$E$4,FALSE)/IF(BH$7=$B573,(13-MONTH($D573)),12),0)</f>
        <v>11.351254270491671</v>
      </c>
      <c r="BI573" s="229">
        <f>IF(AND(BI$7&lt;=$B573+$D$4,BI$9&gt;=$D573),$E573*HLOOKUP(BI$7-$B573+1,INPUTS!$D$63:$X$64,$E$4,FALSE)/IF(BI$7=$B573,(13-MONTH($D573)),12),0)</f>
        <v>11.351254270491671</v>
      </c>
      <c r="BJ573" s="229">
        <f>IF(AND(BJ$7&lt;=$B573+$D$4,BJ$9&gt;=$D573),$E573*HLOOKUP(BJ$7-$B573+1,INPUTS!$D$63:$X$64,$E$4,FALSE)/IF(BJ$7=$B573,(13-MONTH($D573)),12),0)</f>
        <v>11.351254270491671</v>
      </c>
      <c r="BK573" s="229">
        <f>IF(AND(BK$7&lt;=$B573+$D$4,BK$9&gt;=$D573),$E573*HLOOKUP(BK$7-$B573+1,INPUTS!$D$63:$X$64,$E$4,FALSE)/IF(BK$7=$B573,(13-MONTH($D573)),12),0)</f>
        <v>11.351254270491671</v>
      </c>
      <c r="BL573" s="229">
        <f>IF(AND(BL$7&lt;=$B573+$D$4,BL$9&gt;=$D573),$E573*HLOOKUP(BL$7-$B573+1,INPUTS!$D$63:$X$64,$E$4,FALSE)/IF(BL$7=$B573,(13-MONTH($D573)),12),0)</f>
        <v>11.351254270491671</v>
      </c>
      <c r="BM573" s="229">
        <f>IF(AND(BM$7&lt;=$B573+$D$4,BM$9&gt;=$D573),$E573*HLOOKUP(BM$7-$B573+1,INPUTS!$D$63:$X$64,$E$4,FALSE)/IF(BM$7=$B573,(13-MONTH($D573)),12),0)</f>
        <v>11.351254270491671</v>
      </c>
      <c r="BN573" s="229">
        <f>IF(AND(BN$7&lt;=$B573+$D$4,BN$9&gt;=$D573),$E573*HLOOKUP(BN$7-$B573+1,INPUTS!$D$63:$X$64,$E$4,FALSE)/IF(BN$7=$B573,(13-MONTH($D573)),12),0)</f>
        <v>11.351254270491671</v>
      </c>
      <c r="BO573" s="229">
        <f>IF(AND(BO$7&lt;=$B573+$D$4,BO$9&gt;=$D573),$E573*HLOOKUP(BO$7-$B573+1,INPUTS!$D$63:$X$64,$E$4,FALSE)/IF(BO$7=$B573,(13-MONTH($D573)),12),0)</f>
        <v>10.501227741325005</v>
      </c>
      <c r="BP573" s="229">
        <f>IF(AND(BP$7&lt;=$B573+$D$4,BP$9&gt;=$D573),$E573*HLOOKUP(BP$7-$B573+1,INPUTS!$D$63:$X$64,$E$4,FALSE)/IF(BP$7=$B573,(13-MONTH($D573)),12),0)</f>
        <v>10.501227741325005</v>
      </c>
      <c r="BQ573" s="229">
        <f>IF(AND(BQ$7&lt;=$B573+$D$4,BQ$9&gt;=$D573),$E573*HLOOKUP(BQ$7-$B573+1,INPUTS!$D$63:$X$64,$E$4,FALSE)/IF(BQ$7=$B573,(13-MONTH($D573)),12),0)</f>
        <v>10.501227741325005</v>
      </c>
      <c r="BR573" s="229">
        <f>IF(AND(BR$7&lt;=$B573+$D$4,BR$9&gt;=$D573),$E573*HLOOKUP(BR$7-$B573+1,INPUTS!$D$63:$X$64,$E$4,FALSE)/IF(BR$7=$B573,(13-MONTH($D573)),12),0)</f>
        <v>10.501227741325005</v>
      </c>
      <c r="BS573" s="229">
        <f>IF(AND(BS$7&lt;=$B573+$D$4,BS$9&gt;=$D573),$E573*HLOOKUP(BS$7-$B573+1,INPUTS!$D$63:$X$64,$E$4,FALSE)/IF(BS$7=$B573,(13-MONTH($D573)),12),0)</f>
        <v>10.501227741325005</v>
      </c>
      <c r="BT573" s="229">
        <f>IF(AND(BT$7&lt;=$B573+$D$4,BT$9&gt;=$D573),$E573*HLOOKUP(BT$7-$B573+1,INPUTS!$D$63:$X$64,$E$4,FALSE)/IF(BT$7=$B573,(13-MONTH($D573)),12),0)</f>
        <v>10.501227741325005</v>
      </c>
      <c r="BU573" s="229">
        <f>IF(AND(BU$7&lt;=$B573+$D$4,BU$9&gt;=$D573),$E573*HLOOKUP(BU$7-$B573+1,INPUTS!$D$63:$X$64,$E$4,FALSE)/IF(BU$7=$B573,(13-MONTH($D573)),12),0)</f>
        <v>10.501227741325005</v>
      </c>
      <c r="BV573" s="229">
        <f>IF(AND(BV$7&lt;=$B573+$D$4,BV$9&gt;=$D573),$E573*HLOOKUP(BV$7-$B573+1,INPUTS!$D$63:$X$64,$E$4,FALSE)/IF(BV$7=$B573,(13-MONTH($D573)),12),0)</f>
        <v>10.501227741325005</v>
      </c>
      <c r="BW573" s="229">
        <f>IF(AND(BW$7&lt;=$B573+$D$4,BW$9&gt;=$D573),$E573*HLOOKUP(BW$7-$B573+1,INPUTS!$D$63:$X$64,$E$4,FALSE)/IF(BW$7=$B573,(13-MONTH($D573)),12),0)</f>
        <v>10.501227741325005</v>
      </c>
      <c r="BX573" s="229">
        <f>IF(AND(BX$7&lt;=$B573+$D$4,BX$9&gt;=$D573),$E573*HLOOKUP(BX$7-$B573+1,INPUTS!$D$63:$X$64,$E$4,FALSE)/IF(BX$7=$B573,(13-MONTH($D573)),12),0)</f>
        <v>10.501227741325005</v>
      </c>
      <c r="BY573" s="229">
        <f>IF(AND(BY$7&lt;=$B573+$D$4,BY$9&gt;=$D573),$E573*HLOOKUP(BY$7-$B573+1,INPUTS!$D$63:$X$64,$E$4,FALSE)/IF(BY$7=$B573,(13-MONTH($D573)),12),0)</f>
        <v>10.501227741325005</v>
      </c>
      <c r="BZ573" s="229">
        <f>IF(AND(BZ$7&lt;=$B573+$D$4,BZ$9&gt;=$D573),$E573*HLOOKUP(BZ$7-$B573+1,INPUTS!$D$63:$X$64,$E$4,FALSE)/IF(BZ$7=$B573,(13-MONTH($D573)),12),0)</f>
        <v>10.501227741325005</v>
      </c>
    </row>
    <row r="574" spans="1:78" x14ac:dyDescent="0.2">
      <c r="A574" s="7" t="str">
        <f t="shared" si="442"/>
        <v>Roll-in 5</v>
      </c>
      <c r="B574" s="7">
        <f t="shared" si="443"/>
        <v>2021</v>
      </c>
      <c r="C574" s="7">
        <f t="shared" si="446"/>
        <v>31</v>
      </c>
      <c r="D574" s="165">
        <f t="shared" si="445"/>
        <v>44408</v>
      </c>
      <c r="E574" s="68">
        <f t="shared" si="444"/>
        <v>-1161.3823200000004</v>
      </c>
      <c r="G574" s="229">
        <f>IF(AND(G$7&lt;=$B574+$D$4,G$9&gt;=$D574),$E574*HLOOKUP(G$7-$B574+1,INPUTS!$D$63:$X$64,$E$4,FALSE)/IF(G$7=$B574,(13-MONTH($D574)),12),0)</f>
        <v>0</v>
      </c>
      <c r="H574" s="229">
        <f>IF(AND(H$7&lt;=$B574+$D$4,H$9&gt;=$D574),$E574*HLOOKUP(H$7-$B574+1,INPUTS!$D$63:$X$64,$E$4,FALSE)/IF(H$7=$B574,(13-MONTH($D574)),12),0)</f>
        <v>0</v>
      </c>
      <c r="I574" s="229">
        <f>IF(AND(I$7&lt;=$B574+$D$4,I$9&gt;=$D574),$E574*HLOOKUP(I$7-$B574+1,INPUTS!$D$63:$X$64,$E$4,FALSE)/IF(I$7=$B574,(13-MONTH($D574)),12),0)</f>
        <v>0</v>
      </c>
      <c r="J574" s="229">
        <f>IF(AND(J$7&lt;=$B574+$D$4,J$9&gt;=$D574),$E574*HLOOKUP(J$7-$B574+1,INPUTS!$D$63:$X$64,$E$4,FALSE)/IF(J$7=$B574,(13-MONTH($D574)),12),0)</f>
        <v>0</v>
      </c>
      <c r="K574" s="229">
        <f>IF(AND(K$7&lt;=$B574+$D$4,K$9&gt;=$D574),$E574*HLOOKUP(K$7-$B574+1,INPUTS!$D$63:$X$64,$E$4,FALSE)/IF(K$7=$B574,(13-MONTH($D574)),12),0)</f>
        <v>0</v>
      </c>
      <c r="L574" s="229">
        <f>IF(AND(L$7&lt;=$B574+$D$4,L$9&gt;=$D574),$E574*HLOOKUP(L$7-$B574+1,INPUTS!$D$63:$X$64,$E$4,FALSE)/IF(L$7=$B574,(13-MONTH($D574)),12),0)</f>
        <v>0</v>
      </c>
      <c r="M574" s="229">
        <f>IF(AND(M$7&lt;=$B574+$D$4,M$9&gt;=$D574),$E574*HLOOKUP(M$7-$B574+1,INPUTS!$D$63:$X$64,$E$4,FALSE)/IF(M$7=$B574,(13-MONTH($D574)),12),0)</f>
        <v>0</v>
      </c>
      <c r="N574" s="229">
        <f>IF(AND(N$7&lt;=$B574+$D$4,N$9&gt;=$D574),$E574*HLOOKUP(N$7-$B574+1,INPUTS!$D$63:$X$64,$E$4,FALSE)/IF(N$7=$B574,(13-MONTH($D574)),12),0)</f>
        <v>0</v>
      </c>
      <c r="O574" s="229">
        <f>IF(AND(O$7&lt;=$B574+$D$4,O$9&gt;=$D574),$E574*HLOOKUP(O$7-$B574+1,INPUTS!$D$63:$X$64,$E$4,FALSE)/IF(O$7=$B574,(13-MONTH($D574)),12),0)</f>
        <v>0</v>
      </c>
      <c r="P574" s="229">
        <f>IF(AND(P$7&lt;=$B574+$D$4,P$9&gt;=$D574),$E574*HLOOKUP(P$7-$B574+1,INPUTS!$D$63:$X$64,$E$4,FALSE)/IF(P$7=$B574,(13-MONTH($D574)),12),0)</f>
        <v>0</v>
      </c>
      <c r="Q574" s="229">
        <f>IF(AND(Q$7&lt;=$B574+$D$4,Q$9&gt;=$D574),$E574*HLOOKUP(Q$7-$B574+1,INPUTS!$D$63:$X$64,$E$4,FALSE)/IF(Q$7=$B574,(13-MONTH($D574)),12),0)</f>
        <v>0</v>
      </c>
      <c r="R574" s="229">
        <f>IF(AND(R$7&lt;=$B574+$D$4,R$9&gt;=$D574),$E574*HLOOKUP(R$7-$B574+1,INPUTS!$D$63:$X$64,$E$4,FALSE)/IF(R$7=$B574,(13-MONTH($D574)),12),0)</f>
        <v>0</v>
      </c>
      <c r="S574" s="229">
        <f>IF(AND(S$7&lt;=$B574+$D$4,S$9&gt;=$D574),$E574*HLOOKUP(S$7-$B574+1,INPUTS!$D$63:$X$64,$E$4,FALSE)/IF(S$7=$B574,(13-MONTH($D574)),12),0)</f>
        <v>0</v>
      </c>
      <c r="T574" s="229">
        <f>IF(AND(T$7&lt;=$B574+$D$4,T$9&gt;=$D574),$E574*HLOOKUP(T$7-$B574+1,INPUTS!$D$63:$X$64,$E$4,FALSE)/IF(T$7=$B574,(13-MONTH($D574)),12),0)</f>
        <v>0</v>
      </c>
      <c r="U574" s="229">
        <f>IF(AND(U$7&lt;=$B574+$D$4,U$9&gt;=$D574),$E574*HLOOKUP(U$7-$B574+1,INPUTS!$D$63:$X$64,$E$4,FALSE)/IF(U$7=$B574,(13-MONTH($D574)),12),0)</f>
        <v>0</v>
      </c>
      <c r="V574" s="229">
        <f>IF(AND(V$7&lt;=$B574+$D$4,V$9&gt;=$D574),$E574*HLOOKUP(V$7-$B574+1,INPUTS!$D$63:$X$64,$E$4,FALSE)/IF(V$7=$B574,(13-MONTH($D574)),12),0)</f>
        <v>0</v>
      </c>
      <c r="W574" s="229">
        <f>IF(AND(W$7&lt;=$B574+$D$4,W$9&gt;=$D574),$E574*HLOOKUP(W$7-$B574+1,INPUTS!$D$63:$X$64,$E$4,FALSE)/IF(W$7=$B574,(13-MONTH($D574)),12),0)</f>
        <v>0</v>
      </c>
      <c r="X574" s="229">
        <f>IF(AND(X$7&lt;=$B574+$D$4,X$9&gt;=$D574),$E574*HLOOKUP(X$7-$B574+1,INPUTS!$D$63:$X$64,$E$4,FALSE)/IF(X$7=$B574,(13-MONTH($D574)),12),0)</f>
        <v>0</v>
      </c>
      <c r="Y574" s="229">
        <f>IF(AND(Y$7&lt;=$B574+$D$4,Y$9&gt;=$D574),$E574*HLOOKUP(Y$7-$B574+1,INPUTS!$D$63:$X$64,$E$4,FALSE)/IF(Y$7=$B574,(13-MONTH($D574)),12),0)</f>
        <v>0</v>
      </c>
      <c r="Z574" s="229">
        <f>IF(AND(Z$7&lt;=$B574+$D$4,Z$9&gt;=$D574),$E574*HLOOKUP(Z$7-$B574+1,INPUTS!$D$63:$X$64,$E$4,FALSE)/IF(Z$7=$B574,(13-MONTH($D574)),12),0)</f>
        <v>0</v>
      </c>
      <c r="AA574" s="229">
        <f>IF(AND(AA$7&lt;=$B574+$D$4,AA$9&gt;=$D574),$E574*HLOOKUP(AA$7-$B574+1,INPUTS!$D$63:$X$64,$E$4,FALSE)/IF(AA$7=$B574,(13-MONTH($D574)),12),0)</f>
        <v>0</v>
      </c>
      <c r="AB574" s="229">
        <f>IF(AND(AB$7&lt;=$B574+$D$4,AB$9&gt;=$D574),$E574*HLOOKUP(AB$7-$B574+1,INPUTS!$D$63:$X$64,$E$4,FALSE)/IF(AB$7=$B574,(13-MONTH($D574)),12),0)</f>
        <v>0</v>
      </c>
      <c r="AC574" s="229">
        <f>IF(AND(AC$7&lt;=$B574+$D$4,AC$9&gt;=$D574),$E574*HLOOKUP(AC$7-$B574+1,INPUTS!$D$63:$X$64,$E$4,FALSE)/IF(AC$7=$B574,(13-MONTH($D574)),12),0)</f>
        <v>0</v>
      </c>
      <c r="AD574" s="229">
        <f>IF(AND(AD$7&lt;=$B574+$D$4,AD$9&gt;=$D574),$E574*HLOOKUP(AD$7-$B574+1,INPUTS!$D$63:$X$64,$E$4,FALSE)/IF(AD$7=$B574,(13-MONTH($D574)),12),0)</f>
        <v>0</v>
      </c>
      <c r="AE574" s="229">
        <f>IF(AND(AE$7&lt;=$B574+$D$4,AE$9&gt;=$D574),$E574*HLOOKUP(AE$7-$B574+1,INPUTS!$D$63:$X$64,$E$4,FALSE)/IF(AE$7=$B574,(13-MONTH($D574)),12),0)</f>
        <v>0</v>
      </c>
      <c r="AF574" s="229">
        <f>IF(AND(AF$7&lt;=$B574+$D$4,AF$9&gt;=$D574),$E574*HLOOKUP(AF$7-$B574+1,INPUTS!$D$63:$X$64,$E$4,FALSE)/IF(AF$7=$B574,(13-MONTH($D574)),12),0)</f>
        <v>0</v>
      </c>
      <c r="AG574" s="229">
        <f>IF(AND(AG$7&lt;=$B574+$D$4,AG$9&gt;=$D574),$E574*HLOOKUP(AG$7-$B574+1,INPUTS!$D$63:$X$64,$E$4,FALSE)/IF(AG$7=$B574,(13-MONTH($D574)),12),0)</f>
        <v>0</v>
      </c>
      <c r="AH574" s="229">
        <f>IF(AND(AH$7&lt;=$B574+$D$4,AH$9&gt;=$D574),$E574*HLOOKUP(AH$7-$B574+1,INPUTS!$D$63:$X$64,$E$4,FALSE)/IF(AH$7=$B574,(13-MONTH($D574)),12),0)</f>
        <v>0</v>
      </c>
      <c r="AI574" s="229">
        <f>IF(AND(AI$7&lt;=$B574+$D$4,AI$9&gt;=$D574),$E574*HLOOKUP(AI$7-$B574+1,INPUTS!$D$63:$X$64,$E$4,FALSE)/IF(AI$7=$B574,(13-MONTH($D574)),12),0)</f>
        <v>0</v>
      </c>
      <c r="AJ574" s="229">
        <f>IF(AND(AJ$7&lt;=$B574+$D$4,AJ$9&gt;=$D574),$E574*HLOOKUP(AJ$7-$B574+1,INPUTS!$D$63:$X$64,$E$4,FALSE)/IF(AJ$7=$B574,(13-MONTH($D574)),12),0)</f>
        <v>0</v>
      </c>
      <c r="AK574" s="229">
        <f>IF(AND(AK$7&lt;=$B574+$D$4,AK$9&gt;=$D574),$E574*HLOOKUP(AK$7-$B574+1,INPUTS!$D$63:$X$64,$E$4,FALSE)/IF(AK$7=$B574,(13-MONTH($D574)),12),0)</f>
        <v>-7.2586395000000019</v>
      </c>
      <c r="AL574" s="229">
        <f>IF(AND(AL$7&lt;=$B574+$D$4,AL$9&gt;=$D574),$E574*HLOOKUP(AL$7-$B574+1,INPUTS!$D$63:$X$64,$E$4,FALSE)/IF(AL$7=$B574,(13-MONTH($D574)),12),0)</f>
        <v>-7.2586395000000019</v>
      </c>
      <c r="AM574" s="229">
        <f>IF(AND(AM$7&lt;=$B574+$D$4,AM$9&gt;=$D574),$E574*HLOOKUP(AM$7-$B574+1,INPUTS!$D$63:$X$64,$E$4,FALSE)/IF(AM$7=$B574,(13-MONTH($D574)),12),0)</f>
        <v>-7.2586395000000019</v>
      </c>
      <c r="AN574" s="229">
        <f>IF(AND(AN$7&lt;=$B574+$D$4,AN$9&gt;=$D574),$E574*HLOOKUP(AN$7-$B574+1,INPUTS!$D$63:$X$64,$E$4,FALSE)/IF(AN$7=$B574,(13-MONTH($D574)),12),0)</f>
        <v>-7.2586395000000019</v>
      </c>
      <c r="AO574" s="229">
        <f>IF(AND(AO$7&lt;=$B574+$D$4,AO$9&gt;=$D574),$E574*HLOOKUP(AO$7-$B574+1,INPUTS!$D$63:$X$64,$E$4,FALSE)/IF(AO$7=$B574,(13-MONTH($D574)),12),0)</f>
        <v>-7.2586395000000019</v>
      </c>
      <c r="AP574" s="229">
        <f>IF(AND(AP$7&lt;=$B574+$D$4,AP$9&gt;=$D574),$E574*HLOOKUP(AP$7-$B574+1,INPUTS!$D$63:$X$64,$E$4,FALSE)/IF(AP$7=$B574,(13-MONTH($D574)),12),0)</f>
        <v>-7.2586395000000019</v>
      </c>
      <c r="AQ574" s="229">
        <f>IF(AND(AQ$7&lt;=$B574+$D$4,AQ$9&gt;=$D574),$E574*HLOOKUP(AQ$7-$B574+1,INPUTS!$D$63:$X$64,$E$4,FALSE)/IF(AQ$7=$B574,(13-MONTH($D574)),12),0)</f>
        <v>-6.9866824734000028</v>
      </c>
      <c r="AR574" s="229">
        <f>IF(AND(AR$7&lt;=$B574+$D$4,AR$9&gt;=$D574),$E574*HLOOKUP(AR$7-$B574+1,INPUTS!$D$63:$X$64,$E$4,FALSE)/IF(AR$7=$B574,(13-MONTH($D574)),12),0)</f>
        <v>-6.9866824734000028</v>
      </c>
      <c r="AS574" s="229">
        <f>IF(AND(AS$7&lt;=$B574+$D$4,AS$9&gt;=$D574),$E574*HLOOKUP(AS$7-$B574+1,INPUTS!$D$63:$X$64,$E$4,FALSE)/IF(AS$7=$B574,(13-MONTH($D574)),12),0)</f>
        <v>-6.9866824734000028</v>
      </c>
      <c r="AT574" s="229">
        <f>IF(AND(AT$7&lt;=$B574+$D$4,AT$9&gt;=$D574),$E574*HLOOKUP(AT$7-$B574+1,INPUTS!$D$63:$X$64,$E$4,FALSE)/IF(AT$7=$B574,(13-MONTH($D574)),12),0)</f>
        <v>-6.9866824734000028</v>
      </c>
      <c r="AU574" s="229">
        <f>IF(AND(AU$7&lt;=$B574+$D$4,AU$9&gt;=$D574),$E574*HLOOKUP(AU$7-$B574+1,INPUTS!$D$63:$X$64,$E$4,FALSE)/IF(AU$7=$B574,(13-MONTH($D574)),12),0)</f>
        <v>-6.9866824734000028</v>
      </c>
      <c r="AV574" s="229">
        <f>IF(AND(AV$7&lt;=$B574+$D$4,AV$9&gt;=$D574),$E574*HLOOKUP(AV$7-$B574+1,INPUTS!$D$63:$X$64,$E$4,FALSE)/IF(AV$7=$B574,(13-MONTH($D574)),12),0)</f>
        <v>-6.9866824734000028</v>
      </c>
      <c r="AW574" s="229">
        <f>IF(AND(AW$7&lt;=$B574+$D$4,AW$9&gt;=$D574),$E574*HLOOKUP(AW$7-$B574+1,INPUTS!$D$63:$X$64,$E$4,FALSE)/IF(AW$7=$B574,(13-MONTH($D574)),12),0)</f>
        <v>-6.9866824734000028</v>
      </c>
      <c r="AX574" s="229">
        <f>IF(AND(AX$7&lt;=$B574+$D$4,AX$9&gt;=$D574),$E574*HLOOKUP(AX$7-$B574+1,INPUTS!$D$63:$X$64,$E$4,FALSE)/IF(AX$7=$B574,(13-MONTH($D574)),12),0)</f>
        <v>-6.9866824734000028</v>
      </c>
      <c r="AY574" s="229">
        <f>IF(AND(AY$7&lt;=$B574+$D$4,AY$9&gt;=$D574),$E574*HLOOKUP(AY$7-$B574+1,INPUTS!$D$63:$X$64,$E$4,FALSE)/IF(AY$7=$B574,(13-MONTH($D574)),12),0)</f>
        <v>-6.9866824734000028</v>
      </c>
      <c r="AZ574" s="229">
        <f>IF(AND(AZ$7&lt;=$B574+$D$4,AZ$9&gt;=$D574),$E574*HLOOKUP(AZ$7-$B574+1,INPUTS!$D$63:$X$64,$E$4,FALSE)/IF(AZ$7=$B574,(13-MONTH($D574)),12),0)</f>
        <v>-6.9866824734000028</v>
      </c>
      <c r="BA574" s="229">
        <f>IF(AND(BA$7&lt;=$B574+$D$4,BA$9&gt;=$D574),$E574*HLOOKUP(BA$7-$B574+1,INPUTS!$D$63:$X$64,$E$4,FALSE)/IF(BA$7=$B574,(13-MONTH($D574)),12),0)</f>
        <v>-6.9866824734000028</v>
      </c>
      <c r="BB574" s="229">
        <f>IF(AND(BB$7&lt;=$B574+$D$4,BB$9&gt;=$D574),$E574*HLOOKUP(BB$7-$B574+1,INPUTS!$D$63:$X$64,$E$4,FALSE)/IF(BB$7=$B574,(13-MONTH($D574)),12),0)</f>
        <v>-6.9866824734000028</v>
      </c>
      <c r="BC574" s="229">
        <f>IF(AND(BC$7&lt;=$B574+$D$4,BC$9&gt;=$D574),$E574*HLOOKUP(BC$7-$B574+1,INPUTS!$D$63:$X$64,$E$4,FALSE)/IF(BC$7=$B574,(13-MONTH($D574)),12),0)</f>
        <v>-6.4621247922000018</v>
      </c>
      <c r="BD574" s="229">
        <f>IF(AND(BD$7&lt;=$B574+$D$4,BD$9&gt;=$D574),$E574*HLOOKUP(BD$7-$B574+1,INPUTS!$D$63:$X$64,$E$4,FALSE)/IF(BD$7=$B574,(13-MONTH($D574)),12),0)</f>
        <v>-6.4621247922000018</v>
      </c>
      <c r="BE574" s="229">
        <f>IF(AND(BE$7&lt;=$B574+$D$4,BE$9&gt;=$D574),$E574*HLOOKUP(BE$7-$B574+1,INPUTS!$D$63:$X$64,$E$4,FALSE)/IF(BE$7=$B574,(13-MONTH($D574)),12),0)</f>
        <v>-6.4621247922000018</v>
      </c>
      <c r="BF574" s="229">
        <f>IF(AND(BF$7&lt;=$B574+$D$4,BF$9&gt;=$D574),$E574*HLOOKUP(BF$7-$B574+1,INPUTS!$D$63:$X$64,$E$4,FALSE)/IF(BF$7=$B574,(13-MONTH($D574)),12),0)</f>
        <v>-6.4621247922000018</v>
      </c>
      <c r="BG574" s="229">
        <f>IF(AND(BG$7&lt;=$B574+$D$4,BG$9&gt;=$D574),$E574*HLOOKUP(BG$7-$B574+1,INPUTS!$D$63:$X$64,$E$4,FALSE)/IF(BG$7=$B574,(13-MONTH($D574)),12),0)</f>
        <v>-6.4621247922000018</v>
      </c>
      <c r="BH574" s="229">
        <f>IF(AND(BH$7&lt;=$B574+$D$4,BH$9&gt;=$D574),$E574*HLOOKUP(BH$7-$B574+1,INPUTS!$D$63:$X$64,$E$4,FALSE)/IF(BH$7=$B574,(13-MONTH($D574)),12),0)</f>
        <v>-6.4621247922000018</v>
      </c>
      <c r="BI574" s="229">
        <f>IF(AND(BI$7&lt;=$B574+$D$4,BI$9&gt;=$D574),$E574*HLOOKUP(BI$7-$B574+1,INPUTS!$D$63:$X$64,$E$4,FALSE)/IF(BI$7=$B574,(13-MONTH($D574)),12),0)</f>
        <v>-6.4621247922000018</v>
      </c>
      <c r="BJ574" s="229">
        <f>IF(AND(BJ$7&lt;=$B574+$D$4,BJ$9&gt;=$D574),$E574*HLOOKUP(BJ$7-$B574+1,INPUTS!$D$63:$X$64,$E$4,FALSE)/IF(BJ$7=$B574,(13-MONTH($D574)),12),0)</f>
        <v>-6.4621247922000018</v>
      </c>
      <c r="BK574" s="229">
        <f>IF(AND(BK$7&lt;=$B574+$D$4,BK$9&gt;=$D574),$E574*HLOOKUP(BK$7-$B574+1,INPUTS!$D$63:$X$64,$E$4,FALSE)/IF(BK$7=$B574,(13-MONTH($D574)),12),0)</f>
        <v>-6.4621247922000018</v>
      </c>
      <c r="BL574" s="229">
        <f>IF(AND(BL$7&lt;=$B574+$D$4,BL$9&gt;=$D574),$E574*HLOOKUP(BL$7-$B574+1,INPUTS!$D$63:$X$64,$E$4,FALSE)/IF(BL$7=$B574,(13-MONTH($D574)),12),0)</f>
        <v>-6.4621247922000018</v>
      </c>
      <c r="BM574" s="229">
        <f>IF(AND(BM$7&lt;=$B574+$D$4,BM$9&gt;=$D574),$E574*HLOOKUP(BM$7-$B574+1,INPUTS!$D$63:$X$64,$E$4,FALSE)/IF(BM$7=$B574,(13-MONTH($D574)),12),0)</f>
        <v>-6.4621247922000018</v>
      </c>
      <c r="BN574" s="229">
        <f>IF(AND(BN$7&lt;=$B574+$D$4,BN$9&gt;=$D574),$E574*HLOOKUP(BN$7-$B574+1,INPUTS!$D$63:$X$64,$E$4,FALSE)/IF(BN$7=$B574,(13-MONTH($D574)),12),0)</f>
        <v>-6.4621247922000018</v>
      </c>
      <c r="BO574" s="229">
        <f>IF(AND(BO$7&lt;=$B574+$D$4,BO$9&gt;=$D574),$E574*HLOOKUP(BO$7-$B574+1,INPUTS!$D$63:$X$64,$E$4,FALSE)/IF(BO$7=$B574,(13-MONTH($D574)),12),0)</f>
        <v>-5.9782154922000013</v>
      </c>
      <c r="BP574" s="229">
        <f>IF(AND(BP$7&lt;=$B574+$D$4,BP$9&gt;=$D574),$E574*HLOOKUP(BP$7-$B574+1,INPUTS!$D$63:$X$64,$E$4,FALSE)/IF(BP$7=$B574,(13-MONTH($D574)),12),0)</f>
        <v>-5.9782154922000013</v>
      </c>
      <c r="BQ574" s="229">
        <f>IF(AND(BQ$7&lt;=$B574+$D$4,BQ$9&gt;=$D574),$E574*HLOOKUP(BQ$7-$B574+1,INPUTS!$D$63:$X$64,$E$4,FALSE)/IF(BQ$7=$B574,(13-MONTH($D574)),12),0)</f>
        <v>-5.9782154922000013</v>
      </c>
      <c r="BR574" s="229">
        <f>IF(AND(BR$7&lt;=$B574+$D$4,BR$9&gt;=$D574),$E574*HLOOKUP(BR$7-$B574+1,INPUTS!$D$63:$X$64,$E$4,FALSE)/IF(BR$7=$B574,(13-MONTH($D574)),12),0)</f>
        <v>-5.9782154922000013</v>
      </c>
      <c r="BS574" s="229">
        <f>IF(AND(BS$7&lt;=$B574+$D$4,BS$9&gt;=$D574),$E574*HLOOKUP(BS$7-$B574+1,INPUTS!$D$63:$X$64,$E$4,FALSE)/IF(BS$7=$B574,(13-MONTH($D574)),12),0)</f>
        <v>-5.9782154922000013</v>
      </c>
      <c r="BT574" s="229">
        <f>IF(AND(BT$7&lt;=$B574+$D$4,BT$9&gt;=$D574),$E574*HLOOKUP(BT$7-$B574+1,INPUTS!$D$63:$X$64,$E$4,FALSE)/IF(BT$7=$B574,(13-MONTH($D574)),12),0)</f>
        <v>-5.9782154922000013</v>
      </c>
      <c r="BU574" s="229">
        <f>IF(AND(BU$7&lt;=$B574+$D$4,BU$9&gt;=$D574),$E574*HLOOKUP(BU$7-$B574+1,INPUTS!$D$63:$X$64,$E$4,FALSE)/IF(BU$7=$B574,(13-MONTH($D574)),12),0)</f>
        <v>-5.9782154922000013</v>
      </c>
      <c r="BV574" s="229">
        <f>IF(AND(BV$7&lt;=$B574+$D$4,BV$9&gt;=$D574),$E574*HLOOKUP(BV$7-$B574+1,INPUTS!$D$63:$X$64,$E$4,FALSE)/IF(BV$7=$B574,(13-MONTH($D574)),12),0)</f>
        <v>-5.9782154922000013</v>
      </c>
      <c r="BW574" s="229">
        <f>IF(AND(BW$7&lt;=$B574+$D$4,BW$9&gt;=$D574),$E574*HLOOKUP(BW$7-$B574+1,INPUTS!$D$63:$X$64,$E$4,FALSE)/IF(BW$7=$B574,(13-MONTH($D574)),12),0)</f>
        <v>-5.9782154922000013</v>
      </c>
      <c r="BX574" s="229">
        <f>IF(AND(BX$7&lt;=$B574+$D$4,BX$9&gt;=$D574),$E574*HLOOKUP(BX$7-$B574+1,INPUTS!$D$63:$X$64,$E$4,FALSE)/IF(BX$7=$B574,(13-MONTH($D574)),12),0)</f>
        <v>-5.9782154922000013</v>
      </c>
      <c r="BY574" s="229">
        <f>IF(AND(BY$7&lt;=$B574+$D$4,BY$9&gt;=$D574),$E574*HLOOKUP(BY$7-$B574+1,INPUTS!$D$63:$X$64,$E$4,FALSE)/IF(BY$7=$B574,(13-MONTH($D574)),12),0)</f>
        <v>-5.9782154922000013</v>
      </c>
      <c r="BZ574" s="229">
        <f>IF(AND(BZ$7&lt;=$B574+$D$4,BZ$9&gt;=$D574),$E574*HLOOKUP(BZ$7-$B574+1,INPUTS!$D$63:$X$64,$E$4,FALSE)/IF(BZ$7=$B574,(13-MONTH($D574)),12),0)</f>
        <v>-5.9782154922000013</v>
      </c>
    </row>
    <row r="575" spans="1:78" x14ac:dyDescent="0.2">
      <c r="A575" s="7" t="str">
        <f t="shared" si="442"/>
        <v>Roll-in 5</v>
      </c>
      <c r="B575" s="7">
        <f t="shared" si="443"/>
        <v>2021</v>
      </c>
      <c r="C575" s="7">
        <f t="shared" si="446"/>
        <v>32</v>
      </c>
      <c r="D575" s="165">
        <f t="shared" si="445"/>
        <v>44439</v>
      </c>
      <c r="E575" s="68">
        <f t="shared" si="444"/>
        <v>2729.7551800000006</v>
      </c>
      <c r="G575" s="229">
        <f>IF(AND(G$7&lt;=$B575+$D$4,G$9&gt;=$D575),$E575*HLOOKUP(G$7-$B575+1,INPUTS!$D$63:$X$64,$E$4,FALSE)/IF(G$7=$B575,(13-MONTH($D575)),12),0)</f>
        <v>0</v>
      </c>
      <c r="H575" s="229">
        <f>IF(AND(H$7&lt;=$B575+$D$4,H$9&gt;=$D575),$E575*HLOOKUP(H$7-$B575+1,INPUTS!$D$63:$X$64,$E$4,FALSE)/IF(H$7=$B575,(13-MONTH($D575)),12),0)</f>
        <v>0</v>
      </c>
      <c r="I575" s="229">
        <f>IF(AND(I$7&lt;=$B575+$D$4,I$9&gt;=$D575),$E575*HLOOKUP(I$7-$B575+1,INPUTS!$D$63:$X$64,$E$4,FALSE)/IF(I$7=$B575,(13-MONTH($D575)),12),0)</f>
        <v>0</v>
      </c>
      <c r="J575" s="229">
        <f>IF(AND(J$7&lt;=$B575+$D$4,J$9&gt;=$D575),$E575*HLOOKUP(J$7-$B575+1,INPUTS!$D$63:$X$64,$E$4,FALSE)/IF(J$7=$B575,(13-MONTH($D575)),12),0)</f>
        <v>0</v>
      </c>
      <c r="K575" s="229">
        <f>IF(AND(K$7&lt;=$B575+$D$4,K$9&gt;=$D575),$E575*HLOOKUP(K$7-$B575+1,INPUTS!$D$63:$X$64,$E$4,FALSE)/IF(K$7=$B575,(13-MONTH($D575)),12),0)</f>
        <v>0</v>
      </c>
      <c r="L575" s="229">
        <f>IF(AND(L$7&lt;=$B575+$D$4,L$9&gt;=$D575),$E575*HLOOKUP(L$7-$B575+1,INPUTS!$D$63:$X$64,$E$4,FALSE)/IF(L$7=$B575,(13-MONTH($D575)),12),0)</f>
        <v>0</v>
      </c>
      <c r="M575" s="229">
        <f>IF(AND(M$7&lt;=$B575+$D$4,M$9&gt;=$D575),$E575*HLOOKUP(M$7-$B575+1,INPUTS!$D$63:$X$64,$E$4,FALSE)/IF(M$7=$B575,(13-MONTH($D575)),12),0)</f>
        <v>0</v>
      </c>
      <c r="N575" s="229">
        <f>IF(AND(N$7&lt;=$B575+$D$4,N$9&gt;=$D575),$E575*HLOOKUP(N$7-$B575+1,INPUTS!$D$63:$X$64,$E$4,FALSE)/IF(N$7=$B575,(13-MONTH($D575)),12),0)</f>
        <v>0</v>
      </c>
      <c r="O575" s="229">
        <f>IF(AND(O$7&lt;=$B575+$D$4,O$9&gt;=$D575),$E575*HLOOKUP(O$7-$B575+1,INPUTS!$D$63:$X$64,$E$4,FALSE)/IF(O$7=$B575,(13-MONTH($D575)),12),0)</f>
        <v>0</v>
      </c>
      <c r="P575" s="229">
        <f>IF(AND(P$7&lt;=$B575+$D$4,P$9&gt;=$D575),$E575*HLOOKUP(P$7-$B575+1,INPUTS!$D$63:$X$64,$E$4,FALSE)/IF(P$7=$B575,(13-MONTH($D575)),12),0)</f>
        <v>0</v>
      </c>
      <c r="Q575" s="229">
        <f>IF(AND(Q$7&lt;=$B575+$D$4,Q$9&gt;=$D575),$E575*HLOOKUP(Q$7-$B575+1,INPUTS!$D$63:$X$64,$E$4,FALSE)/IF(Q$7=$B575,(13-MONTH($D575)),12),0)</f>
        <v>0</v>
      </c>
      <c r="R575" s="229">
        <f>IF(AND(R$7&lt;=$B575+$D$4,R$9&gt;=$D575),$E575*HLOOKUP(R$7-$B575+1,INPUTS!$D$63:$X$64,$E$4,FALSE)/IF(R$7=$B575,(13-MONTH($D575)),12),0)</f>
        <v>0</v>
      </c>
      <c r="S575" s="229">
        <f>IF(AND(S$7&lt;=$B575+$D$4,S$9&gt;=$D575),$E575*HLOOKUP(S$7-$B575+1,INPUTS!$D$63:$X$64,$E$4,FALSE)/IF(S$7=$B575,(13-MONTH($D575)),12),0)</f>
        <v>0</v>
      </c>
      <c r="T575" s="229">
        <f>IF(AND(T$7&lt;=$B575+$D$4,T$9&gt;=$D575),$E575*HLOOKUP(T$7-$B575+1,INPUTS!$D$63:$X$64,$E$4,FALSE)/IF(T$7=$B575,(13-MONTH($D575)),12),0)</f>
        <v>0</v>
      </c>
      <c r="U575" s="229">
        <f>IF(AND(U$7&lt;=$B575+$D$4,U$9&gt;=$D575),$E575*HLOOKUP(U$7-$B575+1,INPUTS!$D$63:$X$64,$E$4,FALSE)/IF(U$7=$B575,(13-MONTH($D575)),12),0)</f>
        <v>0</v>
      </c>
      <c r="V575" s="229">
        <f>IF(AND(V$7&lt;=$B575+$D$4,V$9&gt;=$D575),$E575*HLOOKUP(V$7-$B575+1,INPUTS!$D$63:$X$64,$E$4,FALSE)/IF(V$7=$B575,(13-MONTH($D575)),12),0)</f>
        <v>0</v>
      </c>
      <c r="W575" s="229">
        <f>IF(AND(W$7&lt;=$B575+$D$4,W$9&gt;=$D575),$E575*HLOOKUP(W$7-$B575+1,INPUTS!$D$63:$X$64,$E$4,FALSE)/IF(W$7=$B575,(13-MONTH($D575)),12),0)</f>
        <v>0</v>
      </c>
      <c r="X575" s="229">
        <f>IF(AND(X$7&lt;=$B575+$D$4,X$9&gt;=$D575),$E575*HLOOKUP(X$7-$B575+1,INPUTS!$D$63:$X$64,$E$4,FALSE)/IF(X$7=$B575,(13-MONTH($D575)),12),0)</f>
        <v>0</v>
      </c>
      <c r="Y575" s="229">
        <f>IF(AND(Y$7&lt;=$B575+$D$4,Y$9&gt;=$D575),$E575*HLOOKUP(Y$7-$B575+1,INPUTS!$D$63:$X$64,$E$4,FALSE)/IF(Y$7=$B575,(13-MONTH($D575)),12),0)</f>
        <v>0</v>
      </c>
      <c r="Z575" s="229">
        <f>IF(AND(Z$7&lt;=$B575+$D$4,Z$9&gt;=$D575),$E575*HLOOKUP(Z$7-$B575+1,INPUTS!$D$63:$X$64,$E$4,FALSE)/IF(Z$7=$B575,(13-MONTH($D575)),12),0)</f>
        <v>0</v>
      </c>
      <c r="AA575" s="229">
        <f>IF(AND(AA$7&lt;=$B575+$D$4,AA$9&gt;=$D575),$E575*HLOOKUP(AA$7-$B575+1,INPUTS!$D$63:$X$64,$E$4,FALSE)/IF(AA$7=$B575,(13-MONTH($D575)),12),0)</f>
        <v>0</v>
      </c>
      <c r="AB575" s="229">
        <f>IF(AND(AB$7&lt;=$B575+$D$4,AB$9&gt;=$D575),$E575*HLOOKUP(AB$7-$B575+1,INPUTS!$D$63:$X$64,$E$4,FALSE)/IF(AB$7=$B575,(13-MONTH($D575)),12),0)</f>
        <v>0</v>
      </c>
      <c r="AC575" s="229">
        <f>IF(AND(AC$7&lt;=$B575+$D$4,AC$9&gt;=$D575),$E575*HLOOKUP(AC$7-$B575+1,INPUTS!$D$63:$X$64,$E$4,FALSE)/IF(AC$7=$B575,(13-MONTH($D575)),12),0)</f>
        <v>0</v>
      </c>
      <c r="AD575" s="229">
        <f>IF(AND(AD$7&lt;=$B575+$D$4,AD$9&gt;=$D575),$E575*HLOOKUP(AD$7-$B575+1,INPUTS!$D$63:$X$64,$E$4,FALSE)/IF(AD$7=$B575,(13-MONTH($D575)),12),0)</f>
        <v>0</v>
      </c>
      <c r="AE575" s="229">
        <f>IF(AND(AE$7&lt;=$B575+$D$4,AE$9&gt;=$D575),$E575*HLOOKUP(AE$7-$B575+1,INPUTS!$D$63:$X$64,$E$4,FALSE)/IF(AE$7=$B575,(13-MONTH($D575)),12),0)</f>
        <v>0</v>
      </c>
      <c r="AF575" s="229">
        <f>IF(AND(AF$7&lt;=$B575+$D$4,AF$9&gt;=$D575),$E575*HLOOKUP(AF$7-$B575+1,INPUTS!$D$63:$X$64,$E$4,FALSE)/IF(AF$7=$B575,(13-MONTH($D575)),12),0)</f>
        <v>0</v>
      </c>
      <c r="AG575" s="229">
        <f>IF(AND(AG$7&lt;=$B575+$D$4,AG$9&gt;=$D575),$E575*HLOOKUP(AG$7-$B575+1,INPUTS!$D$63:$X$64,$E$4,FALSE)/IF(AG$7=$B575,(13-MONTH($D575)),12),0)</f>
        <v>0</v>
      </c>
      <c r="AH575" s="229">
        <f>IF(AND(AH$7&lt;=$B575+$D$4,AH$9&gt;=$D575),$E575*HLOOKUP(AH$7-$B575+1,INPUTS!$D$63:$X$64,$E$4,FALSE)/IF(AH$7=$B575,(13-MONTH($D575)),12),0)</f>
        <v>0</v>
      </c>
      <c r="AI575" s="229">
        <f>IF(AND(AI$7&lt;=$B575+$D$4,AI$9&gt;=$D575),$E575*HLOOKUP(AI$7-$B575+1,INPUTS!$D$63:$X$64,$E$4,FALSE)/IF(AI$7=$B575,(13-MONTH($D575)),12),0)</f>
        <v>0</v>
      </c>
      <c r="AJ575" s="229">
        <f>IF(AND(AJ$7&lt;=$B575+$D$4,AJ$9&gt;=$D575),$E575*HLOOKUP(AJ$7-$B575+1,INPUTS!$D$63:$X$64,$E$4,FALSE)/IF(AJ$7=$B575,(13-MONTH($D575)),12),0)</f>
        <v>0</v>
      </c>
      <c r="AK575" s="229">
        <f>IF(AND(AK$7&lt;=$B575+$D$4,AK$9&gt;=$D575),$E575*HLOOKUP(AK$7-$B575+1,INPUTS!$D$63:$X$64,$E$4,FALSE)/IF(AK$7=$B575,(13-MONTH($D575)),12),0)</f>
        <v>0</v>
      </c>
      <c r="AL575" s="229">
        <f>IF(AND(AL$7&lt;=$B575+$D$4,AL$9&gt;=$D575),$E575*HLOOKUP(AL$7-$B575+1,INPUTS!$D$63:$X$64,$E$4,FALSE)/IF(AL$7=$B575,(13-MONTH($D575)),12),0)</f>
        <v>20.473163850000002</v>
      </c>
      <c r="AM575" s="229">
        <f>IF(AND(AM$7&lt;=$B575+$D$4,AM$9&gt;=$D575),$E575*HLOOKUP(AM$7-$B575+1,INPUTS!$D$63:$X$64,$E$4,FALSE)/IF(AM$7=$B575,(13-MONTH($D575)),12),0)</f>
        <v>20.473163850000002</v>
      </c>
      <c r="AN575" s="229">
        <f>IF(AND(AN$7&lt;=$B575+$D$4,AN$9&gt;=$D575),$E575*HLOOKUP(AN$7-$B575+1,INPUTS!$D$63:$X$64,$E$4,FALSE)/IF(AN$7=$B575,(13-MONTH($D575)),12),0)</f>
        <v>20.473163850000002</v>
      </c>
      <c r="AO575" s="229">
        <f>IF(AND(AO$7&lt;=$B575+$D$4,AO$9&gt;=$D575),$E575*HLOOKUP(AO$7-$B575+1,INPUTS!$D$63:$X$64,$E$4,FALSE)/IF(AO$7=$B575,(13-MONTH($D575)),12),0)</f>
        <v>20.473163850000002</v>
      </c>
      <c r="AP575" s="229">
        <f>IF(AND(AP$7&lt;=$B575+$D$4,AP$9&gt;=$D575),$E575*HLOOKUP(AP$7-$B575+1,INPUTS!$D$63:$X$64,$E$4,FALSE)/IF(AP$7=$B575,(13-MONTH($D575)),12),0)</f>
        <v>20.473163850000002</v>
      </c>
      <c r="AQ575" s="229">
        <f>IF(AND(AQ$7&lt;=$B575+$D$4,AQ$9&gt;=$D575),$E575*HLOOKUP(AQ$7-$B575+1,INPUTS!$D$63:$X$64,$E$4,FALSE)/IF(AQ$7=$B575,(13-MONTH($D575)),12),0)</f>
        <v>16.421752203683337</v>
      </c>
      <c r="AR575" s="229">
        <f>IF(AND(AR$7&lt;=$B575+$D$4,AR$9&gt;=$D575),$E575*HLOOKUP(AR$7-$B575+1,INPUTS!$D$63:$X$64,$E$4,FALSE)/IF(AR$7=$B575,(13-MONTH($D575)),12),0)</f>
        <v>16.421752203683337</v>
      </c>
      <c r="AS575" s="229">
        <f>IF(AND(AS$7&lt;=$B575+$D$4,AS$9&gt;=$D575),$E575*HLOOKUP(AS$7-$B575+1,INPUTS!$D$63:$X$64,$E$4,FALSE)/IF(AS$7=$B575,(13-MONTH($D575)),12),0)</f>
        <v>16.421752203683337</v>
      </c>
      <c r="AT575" s="229">
        <f>IF(AND(AT$7&lt;=$B575+$D$4,AT$9&gt;=$D575),$E575*HLOOKUP(AT$7-$B575+1,INPUTS!$D$63:$X$64,$E$4,FALSE)/IF(AT$7=$B575,(13-MONTH($D575)),12),0)</f>
        <v>16.421752203683337</v>
      </c>
      <c r="AU575" s="229">
        <f>IF(AND(AU$7&lt;=$B575+$D$4,AU$9&gt;=$D575),$E575*HLOOKUP(AU$7-$B575+1,INPUTS!$D$63:$X$64,$E$4,FALSE)/IF(AU$7=$B575,(13-MONTH($D575)),12),0)</f>
        <v>16.421752203683337</v>
      </c>
      <c r="AV575" s="229">
        <f>IF(AND(AV$7&lt;=$B575+$D$4,AV$9&gt;=$D575),$E575*HLOOKUP(AV$7-$B575+1,INPUTS!$D$63:$X$64,$E$4,FALSE)/IF(AV$7=$B575,(13-MONTH($D575)),12),0)</f>
        <v>16.421752203683337</v>
      </c>
      <c r="AW575" s="229">
        <f>IF(AND(AW$7&lt;=$B575+$D$4,AW$9&gt;=$D575),$E575*HLOOKUP(AW$7-$B575+1,INPUTS!$D$63:$X$64,$E$4,FALSE)/IF(AW$7=$B575,(13-MONTH($D575)),12),0)</f>
        <v>16.421752203683337</v>
      </c>
      <c r="AX575" s="229">
        <f>IF(AND(AX$7&lt;=$B575+$D$4,AX$9&gt;=$D575),$E575*HLOOKUP(AX$7-$B575+1,INPUTS!$D$63:$X$64,$E$4,FALSE)/IF(AX$7=$B575,(13-MONTH($D575)),12),0)</f>
        <v>16.421752203683337</v>
      </c>
      <c r="AY575" s="229">
        <f>IF(AND(AY$7&lt;=$B575+$D$4,AY$9&gt;=$D575),$E575*HLOOKUP(AY$7-$B575+1,INPUTS!$D$63:$X$64,$E$4,FALSE)/IF(AY$7=$B575,(13-MONTH($D575)),12),0)</f>
        <v>16.421752203683337</v>
      </c>
      <c r="AZ575" s="229">
        <f>IF(AND(AZ$7&lt;=$B575+$D$4,AZ$9&gt;=$D575),$E575*HLOOKUP(AZ$7-$B575+1,INPUTS!$D$63:$X$64,$E$4,FALSE)/IF(AZ$7=$B575,(13-MONTH($D575)),12),0)</f>
        <v>16.421752203683337</v>
      </c>
      <c r="BA575" s="229">
        <f>IF(AND(BA$7&lt;=$B575+$D$4,BA$9&gt;=$D575),$E575*HLOOKUP(BA$7-$B575+1,INPUTS!$D$63:$X$64,$E$4,FALSE)/IF(BA$7=$B575,(13-MONTH($D575)),12),0)</f>
        <v>16.421752203683337</v>
      </c>
      <c r="BB575" s="229">
        <f>IF(AND(BB$7&lt;=$B575+$D$4,BB$9&gt;=$D575),$E575*HLOOKUP(BB$7-$B575+1,INPUTS!$D$63:$X$64,$E$4,FALSE)/IF(BB$7=$B575,(13-MONTH($D575)),12),0)</f>
        <v>16.421752203683337</v>
      </c>
      <c r="BC575" s="229">
        <f>IF(AND(BC$7&lt;=$B575+$D$4,BC$9&gt;=$D575),$E575*HLOOKUP(BC$7-$B575+1,INPUTS!$D$63:$X$64,$E$4,FALSE)/IF(BC$7=$B575,(13-MONTH($D575)),12),0)</f>
        <v>15.188812780716669</v>
      </c>
      <c r="BD575" s="229">
        <f>IF(AND(BD$7&lt;=$B575+$D$4,BD$9&gt;=$D575),$E575*HLOOKUP(BD$7-$B575+1,INPUTS!$D$63:$X$64,$E$4,FALSE)/IF(BD$7=$B575,(13-MONTH($D575)),12),0)</f>
        <v>15.188812780716669</v>
      </c>
      <c r="BE575" s="229">
        <f>IF(AND(BE$7&lt;=$B575+$D$4,BE$9&gt;=$D575),$E575*HLOOKUP(BE$7-$B575+1,INPUTS!$D$63:$X$64,$E$4,FALSE)/IF(BE$7=$B575,(13-MONTH($D575)),12),0)</f>
        <v>15.188812780716669</v>
      </c>
      <c r="BF575" s="229">
        <f>IF(AND(BF$7&lt;=$B575+$D$4,BF$9&gt;=$D575),$E575*HLOOKUP(BF$7-$B575+1,INPUTS!$D$63:$X$64,$E$4,FALSE)/IF(BF$7=$B575,(13-MONTH($D575)),12),0)</f>
        <v>15.188812780716669</v>
      </c>
      <c r="BG575" s="229">
        <f>IF(AND(BG$7&lt;=$B575+$D$4,BG$9&gt;=$D575),$E575*HLOOKUP(BG$7-$B575+1,INPUTS!$D$63:$X$64,$E$4,FALSE)/IF(BG$7=$B575,(13-MONTH($D575)),12),0)</f>
        <v>15.188812780716669</v>
      </c>
      <c r="BH575" s="229">
        <f>IF(AND(BH$7&lt;=$B575+$D$4,BH$9&gt;=$D575),$E575*HLOOKUP(BH$7-$B575+1,INPUTS!$D$63:$X$64,$E$4,FALSE)/IF(BH$7=$B575,(13-MONTH($D575)),12),0)</f>
        <v>15.188812780716669</v>
      </c>
      <c r="BI575" s="229">
        <f>IF(AND(BI$7&lt;=$B575+$D$4,BI$9&gt;=$D575),$E575*HLOOKUP(BI$7-$B575+1,INPUTS!$D$63:$X$64,$E$4,FALSE)/IF(BI$7=$B575,(13-MONTH($D575)),12),0)</f>
        <v>15.188812780716669</v>
      </c>
      <c r="BJ575" s="229">
        <f>IF(AND(BJ$7&lt;=$B575+$D$4,BJ$9&gt;=$D575),$E575*HLOOKUP(BJ$7-$B575+1,INPUTS!$D$63:$X$64,$E$4,FALSE)/IF(BJ$7=$B575,(13-MONTH($D575)),12),0)</f>
        <v>15.188812780716669</v>
      </c>
      <c r="BK575" s="229">
        <f>IF(AND(BK$7&lt;=$B575+$D$4,BK$9&gt;=$D575),$E575*HLOOKUP(BK$7-$B575+1,INPUTS!$D$63:$X$64,$E$4,FALSE)/IF(BK$7=$B575,(13-MONTH($D575)),12),0)</f>
        <v>15.188812780716669</v>
      </c>
      <c r="BL575" s="229">
        <f>IF(AND(BL$7&lt;=$B575+$D$4,BL$9&gt;=$D575),$E575*HLOOKUP(BL$7-$B575+1,INPUTS!$D$63:$X$64,$E$4,FALSE)/IF(BL$7=$B575,(13-MONTH($D575)),12),0)</f>
        <v>15.188812780716669</v>
      </c>
      <c r="BM575" s="229">
        <f>IF(AND(BM$7&lt;=$B575+$D$4,BM$9&gt;=$D575),$E575*HLOOKUP(BM$7-$B575+1,INPUTS!$D$63:$X$64,$E$4,FALSE)/IF(BM$7=$B575,(13-MONTH($D575)),12),0)</f>
        <v>15.188812780716669</v>
      </c>
      <c r="BN575" s="229">
        <f>IF(AND(BN$7&lt;=$B575+$D$4,BN$9&gt;=$D575),$E575*HLOOKUP(BN$7-$B575+1,INPUTS!$D$63:$X$64,$E$4,FALSE)/IF(BN$7=$B575,(13-MONTH($D575)),12),0)</f>
        <v>15.188812780716669</v>
      </c>
      <c r="BO575" s="229">
        <f>IF(AND(BO$7&lt;=$B575+$D$4,BO$9&gt;=$D575),$E575*HLOOKUP(BO$7-$B575+1,INPUTS!$D$63:$X$64,$E$4,FALSE)/IF(BO$7=$B575,(13-MONTH($D575)),12),0)</f>
        <v>14.051414789050002</v>
      </c>
      <c r="BP575" s="229">
        <f>IF(AND(BP$7&lt;=$B575+$D$4,BP$9&gt;=$D575),$E575*HLOOKUP(BP$7-$B575+1,INPUTS!$D$63:$X$64,$E$4,FALSE)/IF(BP$7=$B575,(13-MONTH($D575)),12),0)</f>
        <v>14.051414789050002</v>
      </c>
      <c r="BQ575" s="229">
        <f>IF(AND(BQ$7&lt;=$B575+$D$4,BQ$9&gt;=$D575),$E575*HLOOKUP(BQ$7-$B575+1,INPUTS!$D$63:$X$64,$E$4,FALSE)/IF(BQ$7=$B575,(13-MONTH($D575)),12),0)</f>
        <v>14.051414789050002</v>
      </c>
      <c r="BR575" s="229">
        <f>IF(AND(BR$7&lt;=$B575+$D$4,BR$9&gt;=$D575),$E575*HLOOKUP(BR$7-$B575+1,INPUTS!$D$63:$X$64,$E$4,FALSE)/IF(BR$7=$B575,(13-MONTH($D575)),12),0)</f>
        <v>14.051414789050002</v>
      </c>
      <c r="BS575" s="229">
        <f>IF(AND(BS$7&lt;=$B575+$D$4,BS$9&gt;=$D575),$E575*HLOOKUP(BS$7-$B575+1,INPUTS!$D$63:$X$64,$E$4,FALSE)/IF(BS$7=$B575,(13-MONTH($D575)),12),0)</f>
        <v>14.051414789050002</v>
      </c>
      <c r="BT575" s="229">
        <f>IF(AND(BT$7&lt;=$B575+$D$4,BT$9&gt;=$D575),$E575*HLOOKUP(BT$7-$B575+1,INPUTS!$D$63:$X$64,$E$4,FALSE)/IF(BT$7=$B575,(13-MONTH($D575)),12),0)</f>
        <v>14.051414789050002</v>
      </c>
      <c r="BU575" s="229">
        <f>IF(AND(BU$7&lt;=$B575+$D$4,BU$9&gt;=$D575),$E575*HLOOKUP(BU$7-$B575+1,INPUTS!$D$63:$X$64,$E$4,FALSE)/IF(BU$7=$B575,(13-MONTH($D575)),12),0)</f>
        <v>14.051414789050002</v>
      </c>
      <c r="BV575" s="229">
        <f>IF(AND(BV$7&lt;=$B575+$D$4,BV$9&gt;=$D575),$E575*HLOOKUP(BV$7-$B575+1,INPUTS!$D$63:$X$64,$E$4,FALSE)/IF(BV$7=$B575,(13-MONTH($D575)),12),0)</f>
        <v>14.051414789050002</v>
      </c>
      <c r="BW575" s="229">
        <f>IF(AND(BW$7&lt;=$B575+$D$4,BW$9&gt;=$D575),$E575*HLOOKUP(BW$7-$B575+1,INPUTS!$D$63:$X$64,$E$4,FALSE)/IF(BW$7=$B575,(13-MONTH($D575)),12),0)</f>
        <v>14.051414789050002</v>
      </c>
      <c r="BX575" s="229">
        <f>IF(AND(BX$7&lt;=$B575+$D$4,BX$9&gt;=$D575),$E575*HLOOKUP(BX$7-$B575+1,INPUTS!$D$63:$X$64,$E$4,FALSE)/IF(BX$7=$B575,(13-MONTH($D575)),12),0)</f>
        <v>14.051414789050002</v>
      </c>
      <c r="BY575" s="229">
        <f>IF(AND(BY$7&lt;=$B575+$D$4,BY$9&gt;=$D575),$E575*HLOOKUP(BY$7-$B575+1,INPUTS!$D$63:$X$64,$E$4,FALSE)/IF(BY$7=$B575,(13-MONTH($D575)),12),0)</f>
        <v>14.051414789050002</v>
      </c>
      <c r="BZ575" s="229">
        <f>IF(AND(BZ$7&lt;=$B575+$D$4,BZ$9&gt;=$D575),$E575*HLOOKUP(BZ$7-$B575+1,INPUTS!$D$63:$X$64,$E$4,FALSE)/IF(BZ$7=$B575,(13-MONTH($D575)),12),0)</f>
        <v>14.051414789050002</v>
      </c>
    </row>
    <row r="576" spans="1:78" x14ac:dyDescent="0.2">
      <c r="A576" s="7" t="str">
        <f t="shared" ref="A576:A603" si="447">A195</f>
        <v>Roll-in 6</v>
      </c>
      <c r="B576" s="7">
        <f t="shared" si="443"/>
        <v>2021</v>
      </c>
      <c r="C576" s="7">
        <f t="shared" si="446"/>
        <v>33</v>
      </c>
      <c r="D576" s="165">
        <f t="shared" si="445"/>
        <v>44469</v>
      </c>
      <c r="E576" s="68">
        <f t="shared" ref="E576:E603" si="448">+E44+E119+E195</f>
        <v>633.7073900000006</v>
      </c>
      <c r="G576" s="229">
        <f>IF(AND(G$7&lt;=$B576+$D$4,G$9&gt;=$D576),$E576*HLOOKUP(G$7-$B576+1,INPUTS!$D$63:$X$64,$E$4,FALSE)/IF(G$7=$B576,(13-MONTH($D576)),12),0)</f>
        <v>0</v>
      </c>
      <c r="H576" s="229">
        <f>IF(AND(H$7&lt;=$B576+$D$4,H$9&gt;=$D576),$E576*HLOOKUP(H$7-$B576+1,INPUTS!$D$63:$X$64,$E$4,FALSE)/IF(H$7=$B576,(13-MONTH($D576)),12),0)</f>
        <v>0</v>
      </c>
      <c r="I576" s="229">
        <f>IF(AND(I$7&lt;=$B576+$D$4,I$9&gt;=$D576),$E576*HLOOKUP(I$7-$B576+1,INPUTS!$D$63:$X$64,$E$4,FALSE)/IF(I$7=$B576,(13-MONTH($D576)),12),0)</f>
        <v>0</v>
      </c>
      <c r="J576" s="229">
        <f>IF(AND(J$7&lt;=$B576+$D$4,J$9&gt;=$D576),$E576*HLOOKUP(J$7-$B576+1,INPUTS!$D$63:$X$64,$E$4,FALSE)/IF(J$7=$B576,(13-MONTH($D576)),12),0)</f>
        <v>0</v>
      </c>
      <c r="K576" s="229">
        <f>IF(AND(K$7&lt;=$B576+$D$4,K$9&gt;=$D576),$E576*HLOOKUP(K$7-$B576+1,INPUTS!$D$63:$X$64,$E$4,FALSE)/IF(K$7=$B576,(13-MONTH($D576)),12),0)</f>
        <v>0</v>
      </c>
      <c r="L576" s="229">
        <f>IF(AND(L$7&lt;=$B576+$D$4,L$9&gt;=$D576),$E576*HLOOKUP(L$7-$B576+1,INPUTS!$D$63:$X$64,$E$4,FALSE)/IF(L$7=$B576,(13-MONTH($D576)),12),0)</f>
        <v>0</v>
      </c>
      <c r="M576" s="229">
        <f>IF(AND(M$7&lt;=$B576+$D$4,M$9&gt;=$D576),$E576*HLOOKUP(M$7-$B576+1,INPUTS!$D$63:$X$64,$E$4,FALSE)/IF(M$7=$B576,(13-MONTH($D576)),12),0)</f>
        <v>0</v>
      </c>
      <c r="N576" s="229">
        <f>IF(AND(N$7&lt;=$B576+$D$4,N$9&gt;=$D576),$E576*HLOOKUP(N$7-$B576+1,INPUTS!$D$63:$X$64,$E$4,FALSE)/IF(N$7=$B576,(13-MONTH($D576)),12),0)</f>
        <v>0</v>
      </c>
      <c r="O576" s="229">
        <f>IF(AND(O$7&lt;=$B576+$D$4,O$9&gt;=$D576),$E576*HLOOKUP(O$7-$B576+1,INPUTS!$D$63:$X$64,$E$4,FALSE)/IF(O$7=$B576,(13-MONTH($D576)),12),0)</f>
        <v>0</v>
      </c>
      <c r="P576" s="229">
        <f>IF(AND(P$7&lt;=$B576+$D$4,P$9&gt;=$D576),$E576*HLOOKUP(P$7-$B576+1,INPUTS!$D$63:$X$64,$E$4,FALSE)/IF(P$7=$B576,(13-MONTH($D576)),12),0)</f>
        <v>0</v>
      </c>
      <c r="Q576" s="229">
        <f>IF(AND(Q$7&lt;=$B576+$D$4,Q$9&gt;=$D576),$E576*HLOOKUP(Q$7-$B576+1,INPUTS!$D$63:$X$64,$E$4,FALSE)/IF(Q$7=$B576,(13-MONTH($D576)),12),0)</f>
        <v>0</v>
      </c>
      <c r="R576" s="229">
        <f>IF(AND(R$7&lt;=$B576+$D$4,R$9&gt;=$D576),$E576*HLOOKUP(R$7-$B576+1,INPUTS!$D$63:$X$64,$E$4,FALSE)/IF(R$7=$B576,(13-MONTH($D576)),12),0)</f>
        <v>0</v>
      </c>
      <c r="S576" s="229">
        <f>IF(AND(S$7&lt;=$B576+$D$4,S$9&gt;=$D576),$E576*HLOOKUP(S$7-$B576+1,INPUTS!$D$63:$X$64,$E$4,FALSE)/IF(S$7=$B576,(13-MONTH($D576)),12),0)</f>
        <v>0</v>
      </c>
      <c r="T576" s="229">
        <f>IF(AND(T$7&lt;=$B576+$D$4,T$9&gt;=$D576),$E576*HLOOKUP(T$7-$B576+1,INPUTS!$D$63:$X$64,$E$4,FALSE)/IF(T$7=$B576,(13-MONTH($D576)),12),0)</f>
        <v>0</v>
      </c>
      <c r="U576" s="229">
        <f>IF(AND(U$7&lt;=$B576+$D$4,U$9&gt;=$D576),$E576*HLOOKUP(U$7-$B576+1,INPUTS!$D$63:$X$64,$E$4,FALSE)/IF(U$7=$B576,(13-MONTH($D576)),12),0)</f>
        <v>0</v>
      </c>
      <c r="V576" s="229">
        <f>IF(AND(V$7&lt;=$B576+$D$4,V$9&gt;=$D576),$E576*HLOOKUP(V$7-$B576+1,INPUTS!$D$63:$X$64,$E$4,FALSE)/IF(V$7=$B576,(13-MONTH($D576)),12),0)</f>
        <v>0</v>
      </c>
      <c r="W576" s="229">
        <f>IF(AND(W$7&lt;=$B576+$D$4,W$9&gt;=$D576),$E576*HLOOKUP(W$7-$B576+1,INPUTS!$D$63:$X$64,$E$4,FALSE)/IF(W$7=$B576,(13-MONTH($D576)),12),0)</f>
        <v>0</v>
      </c>
      <c r="X576" s="229">
        <f>IF(AND(X$7&lt;=$B576+$D$4,X$9&gt;=$D576),$E576*HLOOKUP(X$7-$B576+1,INPUTS!$D$63:$X$64,$E$4,FALSE)/IF(X$7=$B576,(13-MONTH($D576)),12),0)</f>
        <v>0</v>
      </c>
      <c r="Y576" s="229">
        <f>IF(AND(Y$7&lt;=$B576+$D$4,Y$9&gt;=$D576),$E576*HLOOKUP(Y$7-$B576+1,INPUTS!$D$63:$X$64,$E$4,FALSE)/IF(Y$7=$B576,(13-MONTH($D576)),12),0)</f>
        <v>0</v>
      </c>
      <c r="Z576" s="229">
        <f>IF(AND(Z$7&lt;=$B576+$D$4,Z$9&gt;=$D576),$E576*HLOOKUP(Z$7-$B576+1,INPUTS!$D$63:$X$64,$E$4,FALSE)/IF(Z$7=$B576,(13-MONTH($D576)),12),0)</f>
        <v>0</v>
      </c>
      <c r="AA576" s="229">
        <f>IF(AND(AA$7&lt;=$B576+$D$4,AA$9&gt;=$D576),$E576*HLOOKUP(AA$7-$B576+1,INPUTS!$D$63:$X$64,$E$4,FALSE)/IF(AA$7=$B576,(13-MONTH($D576)),12),0)</f>
        <v>0</v>
      </c>
      <c r="AB576" s="229">
        <f>IF(AND(AB$7&lt;=$B576+$D$4,AB$9&gt;=$D576),$E576*HLOOKUP(AB$7-$B576+1,INPUTS!$D$63:$X$64,$E$4,FALSE)/IF(AB$7=$B576,(13-MONTH($D576)),12),0)</f>
        <v>0</v>
      </c>
      <c r="AC576" s="229">
        <f>IF(AND(AC$7&lt;=$B576+$D$4,AC$9&gt;=$D576),$E576*HLOOKUP(AC$7-$B576+1,INPUTS!$D$63:$X$64,$E$4,FALSE)/IF(AC$7=$B576,(13-MONTH($D576)),12),0)</f>
        <v>0</v>
      </c>
      <c r="AD576" s="229">
        <f>IF(AND(AD$7&lt;=$B576+$D$4,AD$9&gt;=$D576),$E576*HLOOKUP(AD$7-$B576+1,INPUTS!$D$63:$X$64,$E$4,FALSE)/IF(AD$7=$B576,(13-MONTH($D576)),12),0)</f>
        <v>0</v>
      </c>
      <c r="AE576" s="229">
        <f>IF(AND(AE$7&lt;=$B576+$D$4,AE$9&gt;=$D576),$E576*HLOOKUP(AE$7-$B576+1,INPUTS!$D$63:$X$64,$E$4,FALSE)/IF(AE$7=$B576,(13-MONTH($D576)),12),0)</f>
        <v>0</v>
      </c>
      <c r="AF576" s="229">
        <f>IF(AND(AF$7&lt;=$B576+$D$4,AF$9&gt;=$D576),$E576*HLOOKUP(AF$7-$B576+1,INPUTS!$D$63:$X$64,$E$4,FALSE)/IF(AF$7=$B576,(13-MONTH($D576)),12),0)</f>
        <v>0</v>
      </c>
      <c r="AG576" s="229">
        <f>IF(AND(AG$7&lt;=$B576+$D$4,AG$9&gt;=$D576),$E576*HLOOKUP(AG$7-$B576+1,INPUTS!$D$63:$X$64,$E$4,FALSE)/IF(AG$7=$B576,(13-MONTH($D576)),12),0)</f>
        <v>0</v>
      </c>
      <c r="AH576" s="229">
        <f>IF(AND(AH$7&lt;=$B576+$D$4,AH$9&gt;=$D576),$E576*HLOOKUP(AH$7-$B576+1,INPUTS!$D$63:$X$64,$E$4,FALSE)/IF(AH$7=$B576,(13-MONTH($D576)),12),0)</f>
        <v>0</v>
      </c>
      <c r="AI576" s="229">
        <f>IF(AND(AI$7&lt;=$B576+$D$4,AI$9&gt;=$D576),$E576*HLOOKUP(AI$7-$B576+1,INPUTS!$D$63:$X$64,$E$4,FALSE)/IF(AI$7=$B576,(13-MONTH($D576)),12),0)</f>
        <v>0</v>
      </c>
      <c r="AJ576" s="229">
        <f>IF(AND(AJ$7&lt;=$B576+$D$4,AJ$9&gt;=$D576),$E576*HLOOKUP(AJ$7-$B576+1,INPUTS!$D$63:$X$64,$E$4,FALSE)/IF(AJ$7=$B576,(13-MONTH($D576)),12),0)</f>
        <v>0</v>
      </c>
      <c r="AK576" s="229">
        <f>IF(AND(AK$7&lt;=$B576+$D$4,AK$9&gt;=$D576),$E576*HLOOKUP(AK$7-$B576+1,INPUTS!$D$63:$X$64,$E$4,FALSE)/IF(AK$7=$B576,(13-MONTH($D576)),12),0)</f>
        <v>0</v>
      </c>
      <c r="AL576" s="229">
        <f>IF(AND(AL$7&lt;=$B576+$D$4,AL$9&gt;=$D576),$E576*HLOOKUP(AL$7-$B576+1,INPUTS!$D$63:$X$64,$E$4,FALSE)/IF(AL$7=$B576,(13-MONTH($D576)),12),0)</f>
        <v>0</v>
      </c>
      <c r="AM576" s="229">
        <f>IF(AND(AM$7&lt;=$B576+$D$4,AM$9&gt;=$D576),$E576*HLOOKUP(AM$7-$B576+1,INPUTS!$D$63:$X$64,$E$4,FALSE)/IF(AM$7=$B576,(13-MONTH($D576)),12),0)</f>
        <v>5.9410067812500058</v>
      </c>
      <c r="AN576" s="229">
        <f>IF(AND(AN$7&lt;=$B576+$D$4,AN$9&gt;=$D576),$E576*HLOOKUP(AN$7-$B576+1,INPUTS!$D$63:$X$64,$E$4,FALSE)/IF(AN$7=$B576,(13-MONTH($D576)),12),0)</f>
        <v>5.9410067812500058</v>
      </c>
      <c r="AO576" s="229">
        <f>IF(AND(AO$7&lt;=$B576+$D$4,AO$9&gt;=$D576),$E576*HLOOKUP(AO$7-$B576+1,INPUTS!$D$63:$X$64,$E$4,FALSE)/IF(AO$7=$B576,(13-MONTH($D576)),12),0)</f>
        <v>5.9410067812500058</v>
      </c>
      <c r="AP576" s="229">
        <f>IF(AND(AP$7&lt;=$B576+$D$4,AP$9&gt;=$D576),$E576*HLOOKUP(AP$7-$B576+1,INPUTS!$D$63:$X$64,$E$4,FALSE)/IF(AP$7=$B576,(13-MONTH($D576)),12),0)</f>
        <v>5.9410067812500058</v>
      </c>
      <c r="AQ576" s="229">
        <f>IF(AND(AQ$7&lt;=$B576+$D$4,AQ$9&gt;=$D576),$E576*HLOOKUP(AQ$7-$B576+1,INPUTS!$D$63:$X$64,$E$4,FALSE)/IF(AQ$7=$B576,(13-MONTH($D576)),12),0)</f>
        <v>3.8122780403416705</v>
      </c>
      <c r="AR576" s="229">
        <f>IF(AND(AR$7&lt;=$B576+$D$4,AR$9&gt;=$D576),$E576*HLOOKUP(AR$7-$B576+1,INPUTS!$D$63:$X$64,$E$4,FALSE)/IF(AR$7=$B576,(13-MONTH($D576)),12),0)</f>
        <v>3.8122780403416705</v>
      </c>
      <c r="AS576" s="229">
        <f>IF(AND(AS$7&lt;=$B576+$D$4,AS$9&gt;=$D576),$E576*HLOOKUP(AS$7-$B576+1,INPUTS!$D$63:$X$64,$E$4,FALSE)/IF(AS$7=$B576,(13-MONTH($D576)),12),0)</f>
        <v>3.8122780403416705</v>
      </c>
      <c r="AT576" s="229">
        <f>IF(AND(AT$7&lt;=$B576+$D$4,AT$9&gt;=$D576),$E576*HLOOKUP(AT$7-$B576+1,INPUTS!$D$63:$X$64,$E$4,FALSE)/IF(AT$7=$B576,(13-MONTH($D576)),12),0)</f>
        <v>3.8122780403416705</v>
      </c>
      <c r="AU576" s="229">
        <f>IF(AND(AU$7&lt;=$B576+$D$4,AU$9&gt;=$D576),$E576*HLOOKUP(AU$7-$B576+1,INPUTS!$D$63:$X$64,$E$4,FALSE)/IF(AU$7=$B576,(13-MONTH($D576)),12),0)</f>
        <v>3.8122780403416705</v>
      </c>
      <c r="AV576" s="229">
        <f>IF(AND(AV$7&lt;=$B576+$D$4,AV$9&gt;=$D576),$E576*HLOOKUP(AV$7-$B576+1,INPUTS!$D$63:$X$64,$E$4,FALSE)/IF(AV$7=$B576,(13-MONTH($D576)),12),0)</f>
        <v>3.8122780403416705</v>
      </c>
      <c r="AW576" s="229">
        <f>IF(AND(AW$7&lt;=$B576+$D$4,AW$9&gt;=$D576),$E576*HLOOKUP(AW$7-$B576+1,INPUTS!$D$63:$X$64,$E$4,FALSE)/IF(AW$7=$B576,(13-MONTH($D576)),12),0)</f>
        <v>3.8122780403416705</v>
      </c>
      <c r="AX576" s="229">
        <f>IF(AND(AX$7&lt;=$B576+$D$4,AX$9&gt;=$D576),$E576*HLOOKUP(AX$7-$B576+1,INPUTS!$D$63:$X$64,$E$4,FALSE)/IF(AX$7=$B576,(13-MONTH($D576)),12),0)</f>
        <v>3.8122780403416705</v>
      </c>
      <c r="AY576" s="229">
        <f>IF(AND(AY$7&lt;=$B576+$D$4,AY$9&gt;=$D576),$E576*HLOOKUP(AY$7-$B576+1,INPUTS!$D$63:$X$64,$E$4,FALSE)/IF(AY$7=$B576,(13-MONTH($D576)),12),0)</f>
        <v>3.8122780403416705</v>
      </c>
      <c r="AZ576" s="229">
        <f>IF(AND(AZ$7&lt;=$B576+$D$4,AZ$9&gt;=$D576),$E576*HLOOKUP(AZ$7-$B576+1,INPUTS!$D$63:$X$64,$E$4,FALSE)/IF(AZ$7=$B576,(13-MONTH($D576)),12),0)</f>
        <v>3.8122780403416705</v>
      </c>
      <c r="BA576" s="229">
        <f>IF(AND(BA$7&lt;=$B576+$D$4,BA$9&gt;=$D576),$E576*HLOOKUP(BA$7-$B576+1,INPUTS!$D$63:$X$64,$E$4,FALSE)/IF(BA$7=$B576,(13-MONTH($D576)),12),0)</f>
        <v>3.8122780403416705</v>
      </c>
      <c r="BB576" s="229">
        <f>IF(AND(BB$7&lt;=$B576+$D$4,BB$9&gt;=$D576),$E576*HLOOKUP(BB$7-$B576+1,INPUTS!$D$63:$X$64,$E$4,FALSE)/IF(BB$7=$B576,(13-MONTH($D576)),12),0)</f>
        <v>3.8122780403416705</v>
      </c>
      <c r="BC576" s="229">
        <f>IF(AND(BC$7&lt;=$B576+$D$4,BC$9&gt;=$D576),$E576*HLOOKUP(BC$7-$B576+1,INPUTS!$D$63:$X$64,$E$4,FALSE)/IF(BC$7=$B576,(13-MONTH($D576)),12),0)</f>
        <v>3.5260535358583365</v>
      </c>
      <c r="BD576" s="229">
        <f>IF(AND(BD$7&lt;=$B576+$D$4,BD$9&gt;=$D576),$E576*HLOOKUP(BD$7-$B576+1,INPUTS!$D$63:$X$64,$E$4,FALSE)/IF(BD$7=$B576,(13-MONTH($D576)),12),0)</f>
        <v>3.5260535358583365</v>
      </c>
      <c r="BE576" s="229">
        <f>IF(AND(BE$7&lt;=$B576+$D$4,BE$9&gt;=$D576),$E576*HLOOKUP(BE$7-$B576+1,INPUTS!$D$63:$X$64,$E$4,FALSE)/IF(BE$7=$B576,(13-MONTH($D576)),12),0)</f>
        <v>3.5260535358583365</v>
      </c>
      <c r="BF576" s="229">
        <f>IF(AND(BF$7&lt;=$B576+$D$4,BF$9&gt;=$D576),$E576*HLOOKUP(BF$7-$B576+1,INPUTS!$D$63:$X$64,$E$4,FALSE)/IF(BF$7=$B576,(13-MONTH($D576)),12),0)</f>
        <v>3.5260535358583365</v>
      </c>
      <c r="BG576" s="229">
        <f>IF(AND(BG$7&lt;=$B576+$D$4,BG$9&gt;=$D576),$E576*HLOOKUP(BG$7-$B576+1,INPUTS!$D$63:$X$64,$E$4,FALSE)/IF(BG$7=$B576,(13-MONTH($D576)),12),0)</f>
        <v>3.5260535358583365</v>
      </c>
      <c r="BH576" s="229">
        <f>IF(AND(BH$7&lt;=$B576+$D$4,BH$9&gt;=$D576),$E576*HLOOKUP(BH$7-$B576+1,INPUTS!$D$63:$X$64,$E$4,FALSE)/IF(BH$7=$B576,(13-MONTH($D576)),12),0)</f>
        <v>3.5260535358583365</v>
      </c>
      <c r="BI576" s="229">
        <f>IF(AND(BI$7&lt;=$B576+$D$4,BI$9&gt;=$D576),$E576*HLOOKUP(BI$7-$B576+1,INPUTS!$D$63:$X$64,$E$4,FALSE)/IF(BI$7=$B576,(13-MONTH($D576)),12),0)</f>
        <v>3.5260535358583365</v>
      </c>
      <c r="BJ576" s="229">
        <f>IF(AND(BJ$7&lt;=$B576+$D$4,BJ$9&gt;=$D576),$E576*HLOOKUP(BJ$7-$B576+1,INPUTS!$D$63:$X$64,$E$4,FALSE)/IF(BJ$7=$B576,(13-MONTH($D576)),12),0)</f>
        <v>3.5260535358583365</v>
      </c>
      <c r="BK576" s="229">
        <f>IF(AND(BK$7&lt;=$B576+$D$4,BK$9&gt;=$D576),$E576*HLOOKUP(BK$7-$B576+1,INPUTS!$D$63:$X$64,$E$4,FALSE)/IF(BK$7=$B576,(13-MONTH($D576)),12),0)</f>
        <v>3.5260535358583365</v>
      </c>
      <c r="BL576" s="229">
        <f>IF(AND(BL$7&lt;=$B576+$D$4,BL$9&gt;=$D576),$E576*HLOOKUP(BL$7-$B576+1,INPUTS!$D$63:$X$64,$E$4,FALSE)/IF(BL$7=$B576,(13-MONTH($D576)),12),0)</f>
        <v>3.5260535358583365</v>
      </c>
      <c r="BM576" s="229">
        <f>IF(AND(BM$7&lt;=$B576+$D$4,BM$9&gt;=$D576),$E576*HLOOKUP(BM$7-$B576+1,INPUTS!$D$63:$X$64,$E$4,FALSE)/IF(BM$7=$B576,(13-MONTH($D576)),12),0)</f>
        <v>3.5260535358583365</v>
      </c>
      <c r="BN576" s="229">
        <f>IF(AND(BN$7&lt;=$B576+$D$4,BN$9&gt;=$D576),$E576*HLOOKUP(BN$7-$B576+1,INPUTS!$D$63:$X$64,$E$4,FALSE)/IF(BN$7=$B576,(13-MONTH($D576)),12),0)</f>
        <v>3.5260535358583365</v>
      </c>
      <c r="BO576" s="229">
        <f>IF(AND(BO$7&lt;=$B576+$D$4,BO$9&gt;=$D576),$E576*HLOOKUP(BO$7-$B576+1,INPUTS!$D$63:$X$64,$E$4,FALSE)/IF(BO$7=$B576,(13-MONTH($D576)),12),0)</f>
        <v>3.262008790025003</v>
      </c>
      <c r="BP576" s="229">
        <f>IF(AND(BP$7&lt;=$B576+$D$4,BP$9&gt;=$D576),$E576*HLOOKUP(BP$7-$B576+1,INPUTS!$D$63:$X$64,$E$4,FALSE)/IF(BP$7=$B576,(13-MONTH($D576)),12),0)</f>
        <v>3.262008790025003</v>
      </c>
      <c r="BQ576" s="229">
        <f>IF(AND(BQ$7&lt;=$B576+$D$4,BQ$9&gt;=$D576),$E576*HLOOKUP(BQ$7-$B576+1,INPUTS!$D$63:$X$64,$E$4,FALSE)/IF(BQ$7=$B576,(13-MONTH($D576)),12),0)</f>
        <v>3.262008790025003</v>
      </c>
      <c r="BR576" s="229">
        <f>IF(AND(BR$7&lt;=$B576+$D$4,BR$9&gt;=$D576),$E576*HLOOKUP(BR$7-$B576+1,INPUTS!$D$63:$X$64,$E$4,FALSE)/IF(BR$7=$B576,(13-MONTH($D576)),12),0)</f>
        <v>3.262008790025003</v>
      </c>
      <c r="BS576" s="229">
        <f>IF(AND(BS$7&lt;=$B576+$D$4,BS$9&gt;=$D576),$E576*HLOOKUP(BS$7-$B576+1,INPUTS!$D$63:$X$64,$E$4,FALSE)/IF(BS$7=$B576,(13-MONTH($D576)),12),0)</f>
        <v>3.262008790025003</v>
      </c>
      <c r="BT576" s="229">
        <f>IF(AND(BT$7&lt;=$B576+$D$4,BT$9&gt;=$D576),$E576*HLOOKUP(BT$7-$B576+1,INPUTS!$D$63:$X$64,$E$4,FALSE)/IF(BT$7=$B576,(13-MONTH($D576)),12),0)</f>
        <v>3.262008790025003</v>
      </c>
      <c r="BU576" s="229">
        <f>IF(AND(BU$7&lt;=$B576+$D$4,BU$9&gt;=$D576),$E576*HLOOKUP(BU$7-$B576+1,INPUTS!$D$63:$X$64,$E$4,FALSE)/IF(BU$7=$B576,(13-MONTH($D576)),12),0)</f>
        <v>3.262008790025003</v>
      </c>
      <c r="BV576" s="229">
        <f>IF(AND(BV$7&lt;=$B576+$D$4,BV$9&gt;=$D576),$E576*HLOOKUP(BV$7-$B576+1,INPUTS!$D$63:$X$64,$E$4,FALSE)/IF(BV$7=$B576,(13-MONTH($D576)),12),0)</f>
        <v>3.262008790025003</v>
      </c>
      <c r="BW576" s="229">
        <f>IF(AND(BW$7&lt;=$B576+$D$4,BW$9&gt;=$D576),$E576*HLOOKUP(BW$7-$B576+1,INPUTS!$D$63:$X$64,$E$4,FALSE)/IF(BW$7=$B576,(13-MONTH($D576)),12),0)</f>
        <v>3.262008790025003</v>
      </c>
      <c r="BX576" s="229">
        <f>IF(AND(BX$7&lt;=$B576+$D$4,BX$9&gt;=$D576),$E576*HLOOKUP(BX$7-$B576+1,INPUTS!$D$63:$X$64,$E$4,FALSE)/IF(BX$7=$B576,(13-MONTH($D576)),12),0)</f>
        <v>3.262008790025003</v>
      </c>
      <c r="BY576" s="229">
        <f>IF(AND(BY$7&lt;=$B576+$D$4,BY$9&gt;=$D576),$E576*HLOOKUP(BY$7-$B576+1,INPUTS!$D$63:$X$64,$E$4,FALSE)/IF(BY$7=$B576,(13-MONTH($D576)),12),0)</f>
        <v>3.262008790025003</v>
      </c>
      <c r="BZ576" s="229">
        <f>IF(AND(BZ$7&lt;=$B576+$D$4,BZ$9&gt;=$D576),$E576*HLOOKUP(BZ$7-$B576+1,INPUTS!$D$63:$X$64,$E$4,FALSE)/IF(BZ$7=$B576,(13-MONTH($D576)),12),0)</f>
        <v>3.262008790025003</v>
      </c>
    </row>
    <row r="577" spans="1:78" x14ac:dyDescent="0.2">
      <c r="A577" s="7" t="str">
        <f t="shared" si="447"/>
        <v>Roll-in 6</v>
      </c>
      <c r="B577" s="7">
        <f t="shared" si="443"/>
        <v>2021</v>
      </c>
      <c r="C577" s="7">
        <f t="shared" si="446"/>
        <v>34</v>
      </c>
      <c r="D577" s="165">
        <f t="shared" ref="D577:D603" si="449">D196</f>
        <v>44500</v>
      </c>
      <c r="E577" s="68">
        <f t="shared" si="448"/>
        <v>878.61908000000005</v>
      </c>
      <c r="G577" s="229">
        <f>IF(AND(G$7&lt;=$B577+$D$4,G$9&gt;=$D577),$E577*HLOOKUP(G$7-$B577+1,INPUTS!$D$63:$X$64,$E$4,FALSE)/IF(G$7=$B577,(13-MONTH($D577)),12),0)</f>
        <v>0</v>
      </c>
      <c r="H577" s="229">
        <f>IF(AND(H$7&lt;=$B577+$D$4,H$9&gt;=$D577),$E577*HLOOKUP(H$7-$B577+1,INPUTS!$D$63:$X$64,$E$4,FALSE)/IF(H$7=$B577,(13-MONTH($D577)),12),0)</f>
        <v>0</v>
      </c>
      <c r="I577" s="229">
        <f>IF(AND(I$7&lt;=$B577+$D$4,I$9&gt;=$D577),$E577*HLOOKUP(I$7-$B577+1,INPUTS!$D$63:$X$64,$E$4,FALSE)/IF(I$7=$B577,(13-MONTH($D577)),12),0)</f>
        <v>0</v>
      </c>
      <c r="J577" s="229">
        <f>IF(AND(J$7&lt;=$B577+$D$4,J$9&gt;=$D577),$E577*HLOOKUP(J$7-$B577+1,INPUTS!$D$63:$X$64,$E$4,FALSE)/IF(J$7=$B577,(13-MONTH($D577)),12),0)</f>
        <v>0</v>
      </c>
      <c r="K577" s="229">
        <f>IF(AND(K$7&lt;=$B577+$D$4,K$9&gt;=$D577),$E577*HLOOKUP(K$7-$B577+1,INPUTS!$D$63:$X$64,$E$4,FALSE)/IF(K$7=$B577,(13-MONTH($D577)),12),0)</f>
        <v>0</v>
      </c>
      <c r="L577" s="229">
        <f>IF(AND(L$7&lt;=$B577+$D$4,L$9&gt;=$D577),$E577*HLOOKUP(L$7-$B577+1,INPUTS!$D$63:$X$64,$E$4,FALSE)/IF(L$7=$B577,(13-MONTH($D577)),12),0)</f>
        <v>0</v>
      </c>
      <c r="M577" s="229">
        <f>IF(AND(M$7&lt;=$B577+$D$4,M$9&gt;=$D577),$E577*HLOOKUP(M$7-$B577+1,INPUTS!$D$63:$X$64,$E$4,FALSE)/IF(M$7=$B577,(13-MONTH($D577)),12),0)</f>
        <v>0</v>
      </c>
      <c r="N577" s="229">
        <f>IF(AND(N$7&lt;=$B577+$D$4,N$9&gt;=$D577),$E577*HLOOKUP(N$7-$B577+1,INPUTS!$D$63:$X$64,$E$4,FALSE)/IF(N$7=$B577,(13-MONTH($D577)),12),0)</f>
        <v>0</v>
      </c>
      <c r="O577" s="229">
        <f>IF(AND(O$7&lt;=$B577+$D$4,O$9&gt;=$D577),$E577*HLOOKUP(O$7-$B577+1,INPUTS!$D$63:$X$64,$E$4,FALSE)/IF(O$7=$B577,(13-MONTH($D577)),12),0)</f>
        <v>0</v>
      </c>
      <c r="P577" s="229">
        <f>IF(AND(P$7&lt;=$B577+$D$4,P$9&gt;=$D577),$E577*HLOOKUP(P$7-$B577+1,INPUTS!$D$63:$X$64,$E$4,FALSE)/IF(P$7=$B577,(13-MONTH($D577)),12),0)</f>
        <v>0</v>
      </c>
      <c r="Q577" s="229">
        <f>IF(AND(Q$7&lt;=$B577+$D$4,Q$9&gt;=$D577),$E577*HLOOKUP(Q$7-$B577+1,INPUTS!$D$63:$X$64,$E$4,FALSE)/IF(Q$7=$B577,(13-MONTH($D577)),12),0)</f>
        <v>0</v>
      </c>
      <c r="R577" s="229">
        <f>IF(AND(R$7&lt;=$B577+$D$4,R$9&gt;=$D577),$E577*HLOOKUP(R$7-$B577+1,INPUTS!$D$63:$X$64,$E$4,FALSE)/IF(R$7=$B577,(13-MONTH($D577)),12),0)</f>
        <v>0</v>
      </c>
      <c r="S577" s="229">
        <f>IF(AND(S$7&lt;=$B577+$D$4,S$9&gt;=$D577),$E577*HLOOKUP(S$7-$B577+1,INPUTS!$D$63:$X$64,$E$4,FALSE)/IF(S$7=$B577,(13-MONTH($D577)),12),0)</f>
        <v>0</v>
      </c>
      <c r="T577" s="229">
        <f>IF(AND(T$7&lt;=$B577+$D$4,T$9&gt;=$D577),$E577*HLOOKUP(T$7-$B577+1,INPUTS!$D$63:$X$64,$E$4,FALSE)/IF(T$7=$B577,(13-MONTH($D577)),12),0)</f>
        <v>0</v>
      </c>
      <c r="U577" s="229">
        <f>IF(AND(U$7&lt;=$B577+$D$4,U$9&gt;=$D577),$E577*HLOOKUP(U$7-$B577+1,INPUTS!$D$63:$X$64,$E$4,FALSE)/IF(U$7=$B577,(13-MONTH($D577)),12),0)</f>
        <v>0</v>
      </c>
      <c r="V577" s="229">
        <f>IF(AND(V$7&lt;=$B577+$D$4,V$9&gt;=$D577),$E577*HLOOKUP(V$7-$B577+1,INPUTS!$D$63:$X$64,$E$4,FALSE)/IF(V$7=$B577,(13-MONTH($D577)),12),0)</f>
        <v>0</v>
      </c>
      <c r="W577" s="229">
        <f>IF(AND(W$7&lt;=$B577+$D$4,W$9&gt;=$D577),$E577*HLOOKUP(W$7-$B577+1,INPUTS!$D$63:$X$64,$E$4,FALSE)/IF(W$7=$B577,(13-MONTH($D577)),12),0)</f>
        <v>0</v>
      </c>
      <c r="X577" s="229">
        <f>IF(AND(X$7&lt;=$B577+$D$4,X$9&gt;=$D577),$E577*HLOOKUP(X$7-$B577+1,INPUTS!$D$63:$X$64,$E$4,FALSE)/IF(X$7=$B577,(13-MONTH($D577)),12),0)</f>
        <v>0</v>
      </c>
      <c r="Y577" s="229">
        <f>IF(AND(Y$7&lt;=$B577+$D$4,Y$9&gt;=$D577),$E577*HLOOKUP(Y$7-$B577+1,INPUTS!$D$63:$X$64,$E$4,FALSE)/IF(Y$7=$B577,(13-MONTH($D577)),12),0)</f>
        <v>0</v>
      </c>
      <c r="Z577" s="229">
        <f>IF(AND(Z$7&lt;=$B577+$D$4,Z$9&gt;=$D577),$E577*HLOOKUP(Z$7-$B577+1,INPUTS!$D$63:$X$64,$E$4,FALSE)/IF(Z$7=$B577,(13-MONTH($D577)),12),0)</f>
        <v>0</v>
      </c>
      <c r="AA577" s="229">
        <f>IF(AND(AA$7&lt;=$B577+$D$4,AA$9&gt;=$D577),$E577*HLOOKUP(AA$7-$B577+1,INPUTS!$D$63:$X$64,$E$4,FALSE)/IF(AA$7=$B577,(13-MONTH($D577)),12),0)</f>
        <v>0</v>
      </c>
      <c r="AB577" s="229">
        <f>IF(AND(AB$7&lt;=$B577+$D$4,AB$9&gt;=$D577),$E577*HLOOKUP(AB$7-$B577+1,INPUTS!$D$63:$X$64,$E$4,FALSE)/IF(AB$7=$B577,(13-MONTH($D577)),12),0)</f>
        <v>0</v>
      </c>
      <c r="AC577" s="229">
        <f>IF(AND(AC$7&lt;=$B577+$D$4,AC$9&gt;=$D577),$E577*HLOOKUP(AC$7-$B577+1,INPUTS!$D$63:$X$64,$E$4,FALSE)/IF(AC$7=$B577,(13-MONTH($D577)),12),0)</f>
        <v>0</v>
      </c>
      <c r="AD577" s="229">
        <f>IF(AND(AD$7&lt;=$B577+$D$4,AD$9&gt;=$D577),$E577*HLOOKUP(AD$7-$B577+1,INPUTS!$D$63:$X$64,$E$4,FALSE)/IF(AD$7=$B577,(13-MONTH($D577)),12),0)</f>
        <v>0</v>
      </c>
      <c r="AE577" s="229">
        <f>IF(AND(AE$7&lt;=$B577+$D$4,AE$9&gt;=$D577),$E577*HLOOKUP(AE$7-$B577+1,INPUTS!$D$63:$X$64,$E$4,FALSE)/IF(AE$7=$B577,(13-MONTH($D577)),12),0)</f>
        <v>0</v>
      </c>
      <c r="AF577" s="229">
        <f>IF(AND(AF$7&lt;=$B577+$D$4,AF$9&gt;=$D577),$E577*HLOOKUP(AF$7-$B577+1,INPUTS!$D$63:$X$64,$E$4,FALSE)/IF(AF$7=$B577,(13-MONTH($D577)),12),0)</f>
        <v>0</v>
      </c>
      <c r="AG577" s="229">
        <f>IF(AND(AG$7&lt;=$B577+$D$4,AG$9&gt;=$D577),$E577*HLOOKUP(AG$7-$B577+1,INPUTS!$D$63:$X$64,$E$4,FALSE)/IF(AG$7=$B577,(13-MONTH($D577)),12),0)</f>
        <v>0</v>
      </c>
      <c r="AH577" s="229">
        <f>IF(AND(AH$7&lt;=$B577+$D$4,AH$9&gt;=$D577),$E577*HLOOKUP(AH$7-$B577+1,INPUTS!$D$63:$X$64,$E$4,FALSE)/IF(AH$7=$B577,(13-MONTH($D577)),12),0)</f>
        <v>0</v>
      </c>
      <c r="AI577" s="229">
        <f>IF(AND(AI$7&lt;=$B577+$D$4,AI$9&gt;=$D577),$E577*HLOOKUP(AI$7-$B577+1,INPUTS!$D$63:$X$64,$E$4,FALSE)/IF(AI$7=$B577,(13-MONTH($D577)),12),0)</f>
        <v>0</v>
      </c>
      <c r="AJ577" s="229">
        <f>IF(AND(AJ$7&lt;=$B577+$D$4,AJ$9&gt;=$D577),$E577*HLOOKUP(AJ$7-$B577+1,INPUTS!$D$63:$X$64,$E$4,FALSE)/IF(AJ$7=$B577,(13-MONTH($D577)),12),0)</f>
        <v>0</v>
      </c>
      <c r="AK577" s="229">
        <f>IF(AND(AK$7&lt;=$B577+$D$4,AK$9&gt;=$D577),$E577*HLOOKUP(AK$7-$B577+1,INPUTS!$D$63:$X$64,$E$4,FALSE)/IF(AK$7=$B577,(13-MONTH($D577)),12),0)</f>
        <v>0</v>
      </c>
      <c r="AL577" s="229">
        <f>IF(AND(AL$7&lt;=$B577+$D$4,AL$9&gt;=$D577),$E577*HLOOKUP(AL$7-$B577+1,INPUTS!$D$63:$X$64,$E$4,FALSE)/IF(AL$7=$B577,(13-MONTH($D577)),12),0)</f>
        <v>0</v>
      </c>
      <c r="AM577" s="229">
        <f>IF(AND(AM$7&lt;=$B577+$D$4,AM$9&gt;=$D577),$E577*HLOOKUP(AM$7-$B577+1,INPUTS!$D$63:$X$64,$E$4,FALSE)/IF(AM$7=$B577,(13-MONTH($D577)),12),0)</f>
        <v>0</v>
      </c>
      <c r="AN577" s="229">
        <f>IF(AND(AN$7&lt;=$B577+$D$4,AN$9&gt;=$D577),$E577*HLOOKUP(AN$7-$B577+1,INPUTS!$D$63:$X$64,$E$4,FALSE)/IF(AN$7=$B577,(13-MONTH($D577)),12),0)</f>
        <v>10.982738500000002</v>
      </c>
      <c r="AO577" s="229">
        <f>IF(AND(AO$7&lt;=$B577+$D$4,AO$9&gt;=$D577),$E577*HLOOKUP(AO$7-$B577+1,INPUTS!$D$63:$X$64,$E$4,FALSE)/IF(AO$7=$B577,(13-MONTH($D577)),12),0)</f>
        <v>10.982738500000002</v>
      </c>
      <c r="AP577" s="229">
        <f>IF(AND(AP$7&lt;=$B577+$D$4,AP$9&gt;=$D577),$E577*HLOOKUP(AP$7-$B577+1,INPUTS!$D$63:$X$64,$E$4,FALSE)/IF(AP$7=$B577,(13-MONTH($D577)),12),0)</f>
        <v>10.982738500000002</v>
      </c>
      <c r="AQ577" s="229">
        <f>IF(AND(AQ$7&lt;=$B577+$D$4,AQ$9&gt;=$D577),$E577*HLOOKUP(AQ$7-$B577+1,INPUTS!$D$63:$X$64,$E$4,FALSE)/IF(AQ$7=$B577,(13-MONTH($D577)),12),0)</f>
        <v>5.2856259487666675</v>
      </c>
      <c r="AR577" s="229">
        <f>IF(AND(AR$7&lt;=$B577+$D$4,AR$9&gt;=$D577),$E577*HLOOKUP(AR$7-$B577+1,INPUTS!$D$63:$X$64,$E$4,FALSE)/IF(AR$7=$B577,(13-MONTH($D577)),12),0)</f>
        <v>5.2856259487666675</v>
      </c>
      <c r="AS577" s="229">
        <f>IF(AND(AS$7&lt;=$B577+$D$4,AS$9&gt;=$D577),$E577*HLOOKUP(AS$7-$B577+1,INPUTS!$D$63:$X$64,$E$4,FALSE)/IF(AS$7=$B577,(13-MONTH($D577)),12),0)</f>
        <v>5.2856259487666675</v>
      </c>
      <c r="AT577" s="229">
        <f>IF(AND(AT$7&lt;=$B577+$D$4,AT$9&gt;=$D577),$E577*HLOOKUP(AT$7-$B577+1,INPUTS!$D$63:$X$64,$E$4,FALSE)/IF(AT$7=$B577,(13-MONTH($D577)),12),0)</f>
        <v>5.2856259487666675</v>
      </c>
      <c r="AU577" s="229">
        <f>IF(AND(AU$7&lt;=$B577+$D$4,AU$9&gt;=$D577),$E577*HLOOKUP(AU$7-$B577+1,INPUTS!$D$63:$X$64,$E$4,FALSE)/IF(AU$7=$B577,(13-MONTH($D577)),12),0)</f>
        <v>5.2856259487666675</v>
      </c>
      <c r="AV577" s="229">
        <f>IF(AND(AV$7&lt;=$B577+$D$4,AV$9&gt;=$D577),$E577*HLOOKUP(AV$7-$B577+1,INPUTS!$D$63:$X$64,$E$4,FALSE)/IF(AV$7=$B577,(13-MONTH($D577)),12),0)</f>
        <v>5.2856259487666675</v>
      </c>
      <c r="AW577" s="229">
        <f>IF(AND(AW$7&lt;=$B577+$D$4,AW$9&gt;=$D577),$E577*HLOOKUP(AW$7-$B577+1,INPUTS!$D$63:$X$64,$E$4,FALSE)/IF(AW$7=$B577,(13-MONTH($D577)),12),0)</f>
        <v>5.2856259487666675</v>
      </c>
      <c r="AX577" s="229">
        <f>IF(AND(AX$7&lt;=$B577+$D$4,AX$9&gt;=$D577),$E577*HLOOKUP(AX$7-$B577+1,INPUTS!$D$63:$X$64,$E$4,FALSE)/IF(AX$7=$B577,(13-MONTH($D577)),12),0)</f>
        <v>5.2856259487666675</v>
      </c>
      <c r="AY577" s="229">
        <f>IF(AND(AY$7&lt;=$B577+$D$4,AY$9&gt;=$D577),$E577*HLOOKUP(AY$7-$B577+1,INPUTS!$D$63:$X$64,$E$4,FALSE)/IF(AY$7=$B577,(13-MONTH($D577)),12),0)</f>
        <v>5.2856259487666675</v>
      </c>
      <c r="AZ577" s="229">
        <f>IF(AND(AZ$7&lt;=$B577+$D$4,AZ$9&gt;=$D577),$E577*HLOOKUP(AZ$7-$B577+1,INPUTS!$D$63:$X$64,$E$4,FALSE)/IF(AZ$7=$B577,(13-MONTH($D577)),12),0)</f>
        <v>5.2856259487666675</v>
      </c>
      <c r="BA577" s="229">
        <f>IF(AND(BA$7&lt;=$B577+$D$4,BA$9&gt;=$D577),$E577*HLOOKUP(BA$7-$B577+1,INPUTS!$D$63:$X$64,$E$4,FALSE)/IF(BA$7=$B577,(13-MONTH($D577)),12),0)</f>
        <v>5.2856259487666675</v>
      </c>
      <c r="BB577" s="229">
        <f>IF(AND(BB$7&lt;=$B577+$D$4,BB$9&gt;=$D577),$E577*HLOOKUP(BB$7-$B577+1,INPUTS!$D$63:$X$64,$E$4,FALSE)/IF(BB$7=$B577,(13-MONTH($D577)),12),0)</f>
        <v>5.2856259487666675</v>
      </c>
      <c r="BC577" s="229">
        <f>IF(AND(BC$7&lt;=$B577+$D$4,BC$9&gt;=$D577),$E577*HLOOKUP(BC$7-$B577+1,INPUTS!$D$63:$X$64,$E$4,FALSE)/IF(BC$7=$B577,(13-MONTH($D577)),12),0)</f>
        <v>4.8887829976333332</v>
      </c>
      <c r="BD577" s="229">
        <f>IF(AND(BD$7&lt;=$B577+$D$4,BD$9&gt;=$D577),$E577*HLOOKUP(BD$7-$B577+1,INPUTS!$D$63:$X$64,$E$4,FALSE)/IF(BD$7=$B577,(13-MONTH($D577)),12),0)</f>
        <v>4.8887829976333332</v>
      </c>
      <c r="BE577" s="229">
        <f>IF(AND(BE$7&lt;=$B577+$D$4,BE$9&gt;=$D577),$E577*HLOOKUP(BE$7-$B577+1,INPUTS!$D$63:$X$64,$E$4,FALSE)/IF(BE$7=$B577,(13-MONTH($D577)),12),0)</f>
        <v>4.8887829976333332</v>
      </c>
      <c r="BF577" s="229">
        <f>IF(AND(BF$7&lt;=$B577+$D$4,BF$9&gt;=$D577),$E577*HLOOKUP(BF$7-$B577+1,INPUTS!$D$63:$X$64,$E$4,FALSE)/IF(BF$7=$B577,(13-MONTH($D577)),12),0)</f>
        <v>4.8887829976333332</v>
      </c>
      <c r="BG577" s="229">
        <f>IF(AND(BG$7&lt;=$B577+$D$4,BG$9&gt;=$D577),$E577*HLOOKUP(BG$7-$B577+1,INPUTS!$D$63:$X$64,$E$4,FALSE)/IF(BG$7=$B577,(13-MONTH($D577)),12),0)</f>
        <v>4.8887829976333332</v>
      </c>
      <c r="BH577" s="229">
        <f>IF(AND(BH$7&lt;=$B577+$D$4,BH$9&gt;=$D577),$E577*HLOOKUP(BH$7-$B577+1,INPUTS!$D$63:$X$64,$E$4,FALSE)/IF(BH$7=$B577,(13-MONTH($D577)),12),0)</f>
        <v>4.8887829976333332</v>
      </c>
      <c r="BI577" s="229">
        <f>IF(AND(BI$7&lt;=$B577+$D$4,BI$9&gt;=$D577),$E577*HLOOKUP(BI$7-$B577+1,INPUTS!$D$63:$X$64,$E$4,FALSE)/IF(BI$7=$B577,(13-MONTH($D577)),12),0)</f>
        <v>4.8887829976333332</v>
      </c>
      <c r="BJ577" s="229">
        <f>IF(AND(BJ$7&lt;=$B577+$D$4,BJ$9&gt;=$D577),$E577*HLOOKUP(BJ$7-$B577+1,INPUTS!$D$63:$X$64,$E$4,FALSE)/IF(BJ$7=$B577,(13-MONTH($D577)),12),0)</f>
        <v>4.8887829976333332</v>
      </c>
      <c r="BK577" s="229">
        <f>IF(AND(BK$7&lt;=$B577+$D$4,BK$9&gt;=$D577),$E577*HLOOKUP(BK$7-$B577+1,INPUTS!$D$63:$X$64,$E$4,FALSE)/IF(BK$7=$B577,(13-MONTH($D577)),12),0)</f>
        <v>4.8887829976333332</v>
      </c>
      <c r="BL577" s="229">
        <f>IF(AND(BL$7&lt;=$B577+$D$4,BL$9&gt;=$D577),$E577*HLOOKUP(BL$7-$B577+1,INPUTS!$D$63:$X$64,$E$4,FALSE)/IF(BL$7=$B577,(13-MONTH($D577)),12),0)</f>
        <v>4.8887829976333332</v>
      </c>
      <c r="BM577" s="229">
        <f>IF(AND(BM$7&lt;=$B577+$D$4,BM$9&gt;=$D577),$E577*HLOOKUP(BM$7-$B577+1,INPUTS!$D$63:$X$64,$E$4,FALSE)/IF(BM$7=$B577,(13-MONTH($D577)),12),0)</f>
        <v>4.8887829976333332</v>
      </c>
      <c r="BN577" s="229">
        <f>IF(AND(BN$7&lt;=$B577+$D$4,BN$9&gt;=$D577),$E577*HLOOKUP(BN$7-$B577+1,INPUTS!$D$63:$X$64,$E$4,FALSE)/IF(BN$7=$B577,(13-MONTH($D577)),12),0)</f>
        <v>4.8887829976333332</v>
      </c>
      <c r="BO577" s="229">
        <f>IF(AND(BO$7&lt;=$B577+$D$4,BO$9&gt;=$D577),$E577*HLOOKUP(BO$7-$B577+1,INPUTS!$D$63:$X$64,$E$4,FALSE)/IF(BO$7=$B577,(13-MONTH($D577)),12),0)</f>
        <v>4.5226917142999996</v>
      </c>
      <c r="BP577" s="229">
        <f>IF(AND(BP$7&lt;=$B577+$D$4,BP$9&gt;=$D577),$E577*HLOOKUP(BP$7-$B577+1,INPUTS!$D$63:$X$64,$E$4,FALSE)/IF(BP$7=$B577,(13-MONTH($D577)),12),0)</f>
        <v>4.5226917142999996</v>
      </c>
      <c r="BQ577" s="229">
        <f>IF(AND(BQ$7&lt;=$B577+$D$4,BQ$9&gt;=$D577),$E577*HLOOKUP(BQ$7-$B577+1,INPUTS!$D$63:$X$64,$E$4,FALSE)/IF(BQ$7=$B577,(13-MONTH($D577)),12),0)</f>
        <v>4.5226917142999996</v>
      </c>
      <c r="BR577" s="229">
        <f>IF(AND(BR$7&lt;=$B577+$D$4,BR$9&gt;=$D577),$E577*HLOOKUP(BR$7-$B577+1,INPUTS!$D$63:$X$64,$E$4,FALSE)/IF(BR$7=$B577,(13-MONTH($D577)),12),0)</f>
        <v>4.5226917142999996</v>
      </c>
      <c r="BS577" s="229">
        <f>IF(AND(BS$7&lt;=$B577+$D$4,BS$9&gt;=$D577),$E577*HLOOKUP(BS$7-$B577+1,INPUTS!$D$63:$X$64,$E$4,FALSE)/IF(BS$7=$B577,(13-MONTH($D577)),12),0)</f>
        <v>4.5226917142999996</v>
      </c>
      <c r="BT577" s="229">
        <f>IF(AND(BT$7&lt;=$B577+$D$4,BT$9&gt;=$D577),$E577*HLOOKUP(BT$7-$B577+1,INPUTS!$D$63:$X$64,$E$4,FALSE)/IF(BT$7=$B577,(13-MONTH($D577)),12),0)</f>
        <v>4.5226917142999996</v>
      </c>
      <c r="BU577" s="229">
        <f>IF(AND(BU$7&lt;=$B577+$D$4,BU$9&gt;=$D577),$E577*HLOOKUP(BU$7-$B577+1,INPUTS!$D$63:$X$64,$E$4,FALSE)/IF(BU$7=$B577,(13-MONTH($D577)),12),0)</f>
        <v>4.5226917142999996</v>
      </c>
      <c r="BV577" s="229">
        <f>IF(AND(BV$7&lt;=$B577+$D$4,BV$9&gt;=$D577),$E577*HLOOKUP(BV$7-$B577+1,INPUTS!$D$63:$X$64,$E$4,FALSE)/IF(BV$7=$B577,(13-MONTH($D577)),12),0)</f>
        <v>4.5226917142999996</v>
      </c>
      <c r="BW577" s="229">
        <f>IF(AND(BW$7&lt;=$B577+$D$4,BW$9&gt;=$D577),$E577*HLOOKUP(BW$7-$B577+1,INPUTS!$D$63:$X$64,$E$4,FALSE)/IF(BW$7=$B577,(13-MONTH($D577)),12),0)</f>
        <v>4.5226917142999996</v>
      </c>
      <c r="BX577" s="229">
        <f>IF(AND(BX$7&lt;=$B577+$D$4,BX$9&gt;=$D577),$E577*HLOOKUP(BX$7-$B577+1,INPUTS!$D$63:$X$64,$E$4,FALSE)/IF(BX$7=$B577,(13-MONTH($D577)),12),0)</f>
        <v>4.5226917142999996</v>
      </c>
      <c r="BY577" s="229">
        <f>IF(AND(BY$7&lt;=$B577+$D$4,BY$9&gt;=$D577),$E577*HLOOKUP(BY$7-$B577+1,INPUTS!$D$63:$X$64,$E$4,FALSE)/IF(BY$7=$B577,(13-MONTH($D577)),12),0)</f>
        <v>4.5226917142999996</v>
      </c>
      <c r="BZ577" s="229">
        <f>IF(AND(BZ$7&lt;=$B577+$D$4,BZ$9&gt;=$D577),$E577*HLOOKUP(BZ$7-$B577+1,INPUTS!$D$63:$X$64,$E$4,FALSE)/IF(BZ$7=$B577,(13-MONTH($D577)),12),0)</f>
        <v>4.5226917142999996</v>
      </c>
    </row>
    <row r="578" spans="1:78" x14ac:dyDescent="0.2">
      <c r="A578" s="7" t="str">
        <f t="shared" si="447"/>
        <v>Roll-in 6</v>
      </c>
      <c r="B578" s="7">
        <f t="shared" si="443"/>
        <v>2021</v>
      </c>
      <c r="C578" s="7">
        <f t="shared" si="446"/>
        <v>35</v>
      </c>
      <c r="D578" s="165">
        <f t="shared" si="449"/>
        <v>44530</v>
      </c>
      <c r="E578" s="68">
        <f t="shared" si="448"/>
        <v>1211.6460199999995</v>
      </c>
      <c r="G578" s="229">
        <f>IF(AND(G$7&lt;=$B578+$D$4,G$9&gt;=$D578),$E578*HLOOKUP(G$7-$B578+1,INPUTS!$D$63:$X$64,$E$4,FALSE)/IF(G$7=$B578,(13-MONTH($D578)),12),0)</f>
        <v>0</v>
      </c>
      <c r="H578" s="229">
        <f>IF(AND(H$7&lt;=$B578+$D$4,H$9&gt;=$D578),$E578*HLOOKUP(H$7-$B578+1,INPUTS!$D$63:$X$64,$E$4,FALSE)/IF(H$7=$B578,(13-MONTH($D578)),12),0)</f>
        <v>0</v>
      </c>
      <c r="I578" s="229">
        <f>IF(AND(I$7&lt;=$B578+$D$4,I$9&gt;=$D578),$E578*HLOOKUP(I$7-$B578+1,INPUTS!$D$63:$X$64,$E$4,FALSE)/IF(I$7=$B578,(13-MONTH($D578)),12),0)</f>
        <v>0</v>
      </c>
      <c r="J578" s="229">
        <f>IF(AND(J$7&lt;=$B578+$D$4,J$9&gt;=$D578),$E578*HLOOKUP(J$7-$B578+1,INPUTS!$D$63:$X$64,$E$4,FALSE)/IF(J$7=$B578,(13-MONTH($D578)),12),0)</f>
        <v>0</v>
      </c>
      <c r="K578" s="229">
        <f>IF(AND(K$7&lt;=$B578+$D$4,K$9&gt;=$D578),$E578*HLOOKUP(K$7-$B578+1,INPUTS!$D$63:$X$64,$E$4,FALSE)/IF(K$7=$B578,(13-MONTH($D578)),12),0)</f>
        <v>0</v>
      </c>
      <c r="L578" s="229">
        <f>IF(AND(L$7&lt;=$B578+$D$4,L$9&gt;=$D578),$E578*HLOOKUP(L$7-$B578+1,INPUTS!$D$63:$X$64,$E$4,FALSE)/IF(L$7=$B578,(13-MONTH($D578)),12),0)</f>
        <v>0</v>
      </c>
      <c r="M578" s="229">
        <f>IF(AND(M$7&lt;=$B578+$D$4,M$9&gt;=$D578),$E578*HLOOKUP(M$7-$B578+1,INPUTS!$D$63:$X$64,$E$4,FALSE)/IF(M$7=$B578,(13-MONTH($D578)),12),0)</f>
        <v>0</v>
      </c>
      <c r="N578" s="229">
        <f>IF(AND(N$7&lt;=$B578+$D$4,N$9&gt;=$D578),$E578*HLOOKUP(N$7-$B578+1,INPUTS!$D$63:$X$64,$E$4,FALSE)/IF(N$7=$B578,(13-MONTH($D578)),12),0)</f>
        <v>0</v>
      </c>
      <c r="O578" s="229">
        <f>IF(AND(O$7&lt;=$B578+$D$4,O$9&gt;=$D578),$E578*HLOOKUP(O$7-$B578+1,INPUTS!$D$63:$X$64,$E$4,FALSE)/IF(O$7=$B578,(13-MONTH($D578)),12),0)</f>
        <v>0</v>
      </c>
      <c r="P578" s="229">
        <f>IF(AND(P$7&lt;=$B578+$D$4,P$9&gt;=$D578),$E578*HLOOKUP(P$7-$B578+1,INPUTS!$D$63:$X$64,$E$4,FALSE)/IF(P$7=$B578,(13-MONTH($D578)),12),0)</f>
        <v>0</v>
      </c>
      <c r="Q578" s="229">
        <f>IF(AND(Q$7&lt;=$B578+$D$4,Q$9&gt;=$D578),$E578*HLOOKUP(Q$7-$B578+1,INPUTS!$D$63:$X$64,$E$4,FALSE)/IF(Q$7=$B578,(13-MONTH($D578)),12),0)</f>
        <v>0</v>
      </c>
      <c r="R578" s="229">
        <f>IF(AND(R$7&lt;=$B578+$D$4,R$9&gt;=$D578),$E578*HLOOKUP(R$7-$B578+1,INPUTS!$D$63:$X$64,$E$4,FALSE)/IF(R$7=$B578,(13-MONTH($D578)),12),0)</f>
        <v>0</v>
      </c>
      <c r="S578" s="229">
        <f>IF(AND(S$7&lt;=$B578+$D$4,S$9&gt;=$D578),$E578*HLOOKUP(S$7-$B578+1,INPUTS!$D$63:$X$64,$E$4,FALSE)/IF(S$7=$B578,(13-MONTH($D578)),12),0)</f>
        <v>0</v>
      </c>
      <c r="T578" s="229">
        <f>IF(AND(T$7&lt;=$B578+$D$4,T$9&gt;=$D578),$E578*HLOOKUP(T$7-$B578+1,INPUTS!$D$63:$X$64,$E$4,FALSE)/IF(T$7=$B578,(13-MONTH($D578)),12),0)</f>
        <v>0</v>
      </c>
      <c r="U578" s="229">
        <f>IF(AND(U$7&lt;=$B578+$D$4,U$9&gt;=$D578),$E578*HLOOKUP(U$7-$B578+1,INPUTS!$D$63:$X$64,$E$4,FALSE)/IF(U$7=$B578,(13-MONTH($D578)),12),0)</f>
        <v>0</v>
      </c>
      <c r="V578" s="229">
        <f>IF(AND(V$7&lt;=$B578+$D$4,V$9&gt;=$D578),$E578*HLOOKUP(V$7-$B578+1,INPUTS!$D$63:$X$64,$E$4,FALSE)/IF(V$7=$B578,(13-MONTH($D578)),12),0)</f>
        <v>0</v>
      </c>
      <c r="W578" s="229">
        <f>IF(AND(W$7&lt;=$B578+$D$4,W$9&gt;=$D578),$E578*HLOOKUP(W$7-$B578+1,INPUTS!$D$63:$X$64,$E$4,FALSE)/IF(W$7=$B578,(13-MONTH($D578)),12),0)</f>
        <v>0</v>
      </c>
      <c r="X578" s="229">
        <f>IF(AND(X$7&lt;=$B578+$D$4,X$9&gt;=$D578),$E578*HLOOKUP(X$7-$B578+1,INPUTS!$D$63:$X$64,$E$4,FALSE)/IF(X$7=$B578,(13-MONTH($D578)),12),0)</f>
        <v>0</v>
      </c>
      <c r="Y578" s="229">
        <f>IF(AND(Y$7&lt;=$B578+$D$4,Y$9&gt;=$D578),$E578*HLOOKUP(Y$7-$B578+1,INPUTS!$D$63:$X$64,$E$4,FALSE)/IF(Y$7=$B578,(13-MONTH($D578)),12),0)</f>
        <v>0</v>
      </c>
      <c r="Z578" s="229">
        <f>IF(AND(Z$7&lt;=$B578+$D$4,Z$9&gt;=$D578),$E578*HLOOKUP(Z$7-$B578+1,INPUTS!$D$63:$X$64,$E$4,FALSE)/IF(Z$7=$B578,(13-MONTH($D578)),12),0)</f>
        <v>0</v>
      </c>
      <c r="AA578" s="229">
        <f>IF(AND(AA$7&lt;=$B578+$D$4,AA$9&gt;=$D578),$E578*HLOOKUP(AA$7-$B578+1,INPUTS!$D$63:$X$64,$E$4,FALSE)/IF(AA$7=$B578,(13-MONTH($D578)),12),0)</f>
        <v>0</v>
      </c>
      <c r="AB578" s="229">
        <f>IF(AND(AB$7&lt;=$B578+$D$4,AB$9&gt;=$D578),$E578*HLOOKUP(AB$7-$B578+1,INPUTS!$D$63:$X$64,$E$4,FALSE)/IF(AB$7=$B578,(13-MONTH($D578)),12),0)</f>
        <v>0</v>
      </c>
      <c r="AC578" s="229">
        <f>IF(AND(AC$7&lt;=$B578+$D$4,AC$9&gt;=$D578),$E578*HLOOKUP(AC$7-$B578+1,INPUTS!$D$63:$X$64,$E$4,FALSE)/IF(AC$7=$B578,(13-MONTH($D578)),12),0)</f>
        <v>0</v>
      </c>
      <c r="AD578" s="229">
        <f>IF(AND(AD$7&lt;=$B578+$D$4,AD$9&gt;=$D578),$E578*HLOOKUP(AD$7-$B578+1,INPUTS!$D$63:$X$64,$E$4,FALSE)/IF(AD$7=$B578,(13-MONTH($D578)),12),0)</f>
        <v>0</v>
      </c>
      <c r="AE578" s="229">
        <f>IF(AND(AE$7&lt;=$B578+$D$4,AE$9&gt;=$D578),$E578*HLOOKUP(AE$7-$B578+1,INPUTS!$D$63:$X$64,$E$4,FALSE)/IF(AE$7=$B578,(13-MONTH($D578)),12),0)</f>
        <v>0</v>
      </c>
      <c r="AF578" s="229">
        <f>IF(AND(AF$7&lt;=$B578+$D$4,AF$9&gt;=$D578),$E578*HLOOKUP(AF$7-$B578+1,INPUTS!$D$63:$X$64,$E$4,FALSE)/IF(AF$7=$B578,(13-MONTH($D578)),12),0)</f>
        <v>0</v>
      </c>
      <c r="AG578" s="229">
        <f>IF(AND(AG$7&lt;=$B578+$D$4,AG$9&gt;=$D578),$E578*HLOOKUP(AG$7-$B578+1,INPUTS!$D$63:$X$64,$E$4,FALSE)/IF(AG$7=$B578,(13-MONTH($D578)),12),0)</f>
        <v>0</v>
      </c>
      <c r="AH578" s="229">
        <f>IF(AND(AH$7&lt;=$B578+$D$4,AH$9&gt;=$D578),$E578*HLOOKUP(AH$7-$B578+1,INPUTS!$D$63:$X$64,$E$4,FALSE)/IF(AH$7=$B578,(13-MONTH($D578)),12),0)</f>
        <v>0</v>
      </c>
      <c r="AI578" s="229">
        <f>IF(AND(AI$7&lt;=$B578+$D$4,AI$9&gt;=$D578),$E578*HLOOKUP(AI$7-$B578+1,INPUTS!$D$63:$X$64,$E$4,FALSE)/IF(AI$7=$B578,(13-MONTH($D578)),12),0)</f>
        <v>0</v>
      </c>
      <c r="AJ578" s="229">
        <f>IF(AND(AJ$7&lt;=$B578+$D$4,AJ$9&gt;=$D578),$E578*HLOOKUP(AJ$7-$B578+1,INPUTS!$D$63:$X$64,$E$4,FALSE)/IF(AJ$7=$B578,(13-MONTH($D578)),12),0)</f>
        <v>0</v>
      </c>
      <c r="AK578" s="229">
        <f>IF(AND(AK$7&lt;=$B578+$D$4,AK$9&gt;=$D578),$E578*HLOOKUP(AK$7-$B578+1,INPUTS!$D$63:$X$64,$E$4,FALSE)/IF(AK$7=$B578,(13-MONTH($D578)),12),0)</f>
        <v>0</v>
      </c>
      <c r="AL578" s="229">
        <f>IF(AND(AL$7&lt;=$B578+$D$4,AL$9&gt;=$D578),$E578*HLOOKUP(AL$7-$B578+1,INPUTS!$D$63:$X$64,$E$4,FALSE)/IF(AL$7=$B578,(13-MONTH($D578)),12),0)</f>
        <v>0</v>
      </c>
      <c r="AM578" s="229">
        <f>IF(AND(AM$7&lt;=$B578+$D$4,AM$9&gt;=$D578),$E578*HLOOKUP(AM$7-$B578+1,INPUTS!$D$63:$X$64,$E$4,FALSE)/IF(AM$7=$B578,(13-MONTH($D578)),12),0)</f>
        <v>0</v>
      </c>
      <c r="AN578" s="229">
        <f>IF(AND(AN$7&lt;=$B578+$D$4,AN$9&gt;=$D578),$E578*HLOOKUP(AN$7-$B578+1,INPUTS!$D$63:$X$64,$E$4,FALSE)/IF(AN$7=$B578,(13-MONTH($D578)),12),0)</f>
        <v>0</v>
      </c>
      <c r="AO578" s="229">
        <f>IF(AND(AO$7&lt;=$B578+$D$4,AO$9&gt;=$D578),$E578*HLOOKUP(AO$7-$B578+1,INPUTS!$D$63:$X$64,$E$4,FALSE)/IF(AO$7=$B578,(13-MONTH($D578)),12),0)</f>
        <v>22.71836287499999</v>
      </c>
      <c r="AP578" s="229">
        <f>IF(AND(AP$7&lt;=$B578+$D$4,AP$9&gt;=$D578),$E578*HLOOKUP(AP$7-$B578+1,INPUTS!$D$63:$X$64,$E$4,FALSE)/IF(AP$7=$B578,(13-MONTH($D578)),12),0)</f>
        <v>22.71836287499999</v>
      </c>
      <c r="AQ578" s="229">
        <f>IF(AND(AQ$7&lt;=$B578+$D$4,AQ$9&gt;=$D578),$E578*HLOOKUP(AQ$7-$B578+1,INPUTS!$D$63:$X$64,$E$4,FALSE)/IF(AQ$7=$B578,(13-MONTH($D578)),12),0)</f>
        <v>7.2890605153166632</v>
      </c>
      <c r="AR578" s="229">
        <f>IF(AND(AR$7&lt;=$B578+$D$4,AR$9&gt;=$D578),$E578*HLOOKUP(AR$7-$B578+1,INPUTS!$D$63:$X$64,$E$4,FALSE)/IF(AR$7=$B578,(13-MONTH($D578)),12),0)</f>
        <v>7.2890605153166632</v>
      </c>
      <c r="AS578" s="229">
        <f>IF(AND(AS$7&lt;=$B578+$D$4,AS$9&gt;=$D578),$E578*HLOOKUP(AS$7-$B578+1,INPUTS!$D$63:$X$64,$E$4,FALSE)/IF(AS$7=$B578,(13-MONTH($D578)),12),0)</f>
        <v>7.2890605153166632</v>
      </c>
      <c r="AT578" s="229">
        <f>IF(AND(AT$7&lt;=$B578+$D$4,AT$9&gt;=$D578),$E578*HLOOKUP(AT$7-$B578+1,INPUTS!$D$63:$X$64,$E$4,FALSE)/IF(AT$7=$B578,(13-MONTH($D578)),12),0)</f>
        <v>7.2890605153166632</v>
      </c>
      <c r="AU578" s="229">
        <f>IF(AND(AU$7&lt;=$B578+$D$4,AU$9&gt;=$D578),$E578*HLOOKUP(AU$7-$B578+1,INPUTS!$D$63:$X$64,$E$4,FALSE)/IF(AU$7=$B578,(13-MONTH($D578)),12),0)</f>
        <v>7.2890605153166632</v>
      </c>
      <c r="AV578" s="229">
        <f>IF(AND(AV$7&lt;=$B578+$D$4,AV$9&gt;=$D578),$E578*HLOOKUP(AV$7-$B578+1,INPUTS!$D$63:$X$64,$E$4,FALSE)/IF(AV$7=$B578,(13-MONTH($D578)),12),0)</f>
        <v>7.2890605153166632</v>
      </c>
      <c r="AW578" s="229">
        <f>IF(AND(AW$7&lt;=$B578+$D$4,AW$9&gt;=$D578),$E578*HLOOKUP(AW$7-$B578+1,INPUTS!$D$63:$X$64,$E$4,FALSE)/IF(AW$7=$B578,(13-MONTH($D578)),12),0)</f>
        <v>7.2890605153166632</v>
      </c>
      <c r="AX578" s="229">
        <f>IF(AND(AX$7&lt;=$B578+$D$4,AX$9&gt;=$D578),$E578*HLOOKUP(AX$7-$B578+1,INPUTS!$D$63:$X$64,$E$4,FALSE)/IF(AX$7=$B578,(13-MONTH($D578)),12),0)</f>
        <v>7.2890605153166632</v>
      </c>
      <c r="AY578" s="229">
        <f>IF(AND(AY$7&lt;=$B578+$D$4,AY$9&gt;=$D578),$E578*HLOOKUP(AY$7-$B578+1,INPUTS!$D$63:$X$64,$E$4,FALSE)/IF(AY$7=$B578,(13-MONTH($D578)),12),0)</f>
        <v>7.2890605153166632</v>
      </c>
      <c r="AZ578" s="229">
        <f>IF(AND(AZ$7&lt;=$B578+$D$4,AZ$9&gt;=$D578),$E578*HLOOKUP(AZ$7-$B578+1,INPUTS!$D$63:$X$64,$E$4,FALSE)/IF(AZ$7=$B578,(13-MONTH($D578)),12),0)</f>
        <v>7.2890605153166632</v>
      </c>
      <c r="BA578" s="229">
        <f>IF(AND(BA$7&lt;=$B578+$D$4,BA$9&gt;=$D578),$E578*HLOOKUP(BA$7-$B578+1,INPUTS!$D$63:$X$64,$E$4,FALSE)/IF(BA$7=$B578,(13-MONTH($D578)),12),0)</f>
        <v>7.2890605153166632</v>
      </c>
      <c r="BB578" s="229">
        <f>IF(AND(BB$7&lt;=$B578+$D$4,BB$9&gt;=$D578),$E578*HLOOKUP(BB$7-$B578+1,INPUTS!$D$63:$X$64,$E$4,FALSE)/IF(BB$7=$B578,(13-MONTH($D578)),12),0)</f>
        <v>7.2890605153166632</v>
      </c>
      <c r="BC578" s="229">
        <f>IF(AND(BC$7&lt;=$B578+$D$4,BC$9&gt;=$D578),$E578*HLOOKUP(BC$7-$B578+1,INPUTS!$D$63:$X$64,$E$4,FALSE)/IF(BC$7=$B578,(13-MONTH($D578)),12),0)</f>
        <v>6.7418003962833302</v>
      </c>
      <c r="BD578" s="229">
        <f>IF(AND(BD$7&lt;=$B578+$D$4,BD$9&gt;=$D578),$E578*HLOOKUP(BD$7-$B578+1,INPUTS!$D$63:$X$64,$E$4,FALSE)/IF(BD$7=$B578,(13-MONTH($D578)),12),0)</f>
        <v>6.7418003962833302</v>
      </c>
      <c r="BE578" s="229">
        <f>IF(AND(BE$7&lt;=$B578+$D$4,BE$9&gt;=$D578),$E578*HLOOKUP(BE$7-$B578+1,INPUTS!$D$63:$X$64,$E$4,FALSE)/IF(BE$7=$B578,(13-MONTH($D578)),12),0)</f>
        <v>6.7418003962833302</v>
      </c>
      <c r="BF578" s="229">
        <f>IF(AND(BF$7&lt;=$B578+$D$4,BF$9&gt;=$D578),$E578*HLOOKUP(BF$7-$B578+1,INPUTS!$D$63:$X$64,$E$4,FALSE)/IF(BF$7=$B578,(13-MONTH($D578)),12),0)</f>
        <v>6.7418003962833302</v>
      </c>
      <c r="BG578" s="229">
        <f>IF(AND(BG$7&lt;=$B578+$D$4,BG$9&gt;=$D578),$E578*HLOOKUP(BG$7-$B578+1,INPUTS!$D$63:$X$64,$E$4,FALSE)/IF(BG$7=$B578,(13-MONTH($D578)),12),0)</f>
        <v>6.7418003962833302</v>
      </c>
      <c r="BH578" s="229">
        <f>IF(AND(BH$7&lt;=$B578+$D$4,BH$9&gt;=$D578),$E578*HLOOKUP(BH$7-$B578+1,INPUTS!$D$63:$X$64,$E$4,FALSE)/IF(BH$7=$B578,(13-MONTH($D578)),12),0)</f>
        <v>6.7418003962833302</v>
      </c>
      <c r="BI578" s="229">
        <f>IF(AND(BI$7&lt;=$B578+$D$4,BI$9&gt;=$D578),$E578*HLOOKUP(BI$7-$B578+1,INPUTS!$D$63:$X$64,$E$4,FALSE)/IF(BI$7=$B578,(13-MONTH($D578)),12),0)</f>
        <v>6.7418003962833302</v>
      </c>
      <c r="BJ578" s="229">
        <f>IF(AND(BJ$7&lt;=$B578+$D$4,BJ$9&gt;=$D578),$E578*HLOOKUP(BJ$7-$B578+1,INPUTS!$D$63:$X$64,$E$4,FALSE)/IF(BJ$7=$B578,(13-MONTH($D578)),12),0)</f>
        <v>6.7418003962833302</v>
      </c>
      <c r="BK578" s="229">
        <f>IF(AND(BK$7&lt;=$B578+$D$4,BK$9&gt;=$D578),$E578*HLOOKUP(BK$7-$B578+1,INPUTS!$D$63:$X$64,$E$4,FALSE)/IF(BK$7=$B578,(13-MONTH($D578)),12),0)</f>
        <v>6.7418003962833302</v>
      </c>
      <c r="BL578" s="229">
        <f>IF(AND(BL$7&lt;=$B578+$D$4,BL$9&gt;=$D578),$E578*HLOOKUP(BL$7-$B578+1,INPUTS!$D$63:$X$64,$E$4,FALSE)/IF(BL$7=$B578,(13-MONTH($D578)),12),0)</f>
        <v>6.7418003962833302</v>
      </c>
      <c r="BM578" s="229">
        <f>IF(AND(BM$7&lt;=$B578+$D$4,BM$9&gt;=$D578),$E578*HLOOKUP(BM$7-$B578+1,INPUTS!$D$63:$X$64,$E$4,FALSE)/IF(BM$7=$B578,(13-MONTH($D578)),12),0)</f>
        <v>6.7418003962833302</v>
      </c>
      <c r="BN578" s="229">
        <f>IF(AND(BN$7&lt;=$B578+$D$4,BN$9&gt;=$D578),$E578*HLOOKUP(BN$7-$B578+1,INPUTS!$D$63:$X$64,$E$4,FALSE)/IF(BN$7=$B578,(13-MONTH($D578)),12),0)</f>
        <v>6.7418003962833302</v>
      </c>
      <c r="BO578" s="229">
        <f>IF(AND(BO$7&lt;=$B578+$D$4,BO$9&gt;=$D578),$E578*HLOOKUP(BO$7-$B578+1,INPUTS!$D$63:$X$64,$E$4,FALSE)/IF(BO$7=$B578,(13-MONTH($D578)),12),0)</f>
        <v>6.2369478879499978</v>
      </c>
      <c r="BP578" s="229">
        <f>IF(AND(BP$7&lt;=$B578+$D$4,BP$9&gt;=$D578),$E578*HLOOKUP(BP$7-$B578+1,INPUTS!$D$63:$X$64,$E$4,FALSE)/IF(BP$7=$B578,(13-MONTH($D578)),12),0)</f>
        <v>6.2369478879499978</v>
      </c>
      <c r="BQ578" s="229">
        <f>IF(AND(BQ$7&lt;=$B578+$D$4,BQ$9&gt;=$D578),$E578*HLOOKUP(BQ$7-$B578+1,INPUTS!$D$63:$X$64,$E$4,FALSE)/IF(BQ$7=$B578,(13-MONTH($D578)),12),0)</f>
        <v>6.2369478879499978</v>
      </c>
      <c r="BR578" s="229">
        <f>IF(AND(BR$7&lt;=$B578+$D$4,BR$9&gt;=$D578),$E578*HLOOKUP(BR$7-$B578+1,INPUTS!$D$63:$X$64,$E$4,FALSE)/IF(BR$7=$B578,(13-MONTH($D578)),12),0)</f>
        <v>6.2369478879499978</v>
      </c>
      <c r="BS578" s="229">
        <f>IF(AND(BS$7&lt;=$B578+$D$4,BS$9&gt;=$D578),$E578*HLOOKUP(BS$7-$B578+1,INPUTS!$D$63:$X$64,$E$4,FALSE)/IF(BS$7=$B578,(13-MONTH($D578)),12),0)</f>
        <v>6.2369478879499978</v>
      </c>
      <c r="BT578" s="229">
        <f>IF(AND(BT$7&lt;=$B578+$D$4,BT$9&gt;=$D578),$E578*HLOOKUP(BT$7-$B578+1,INPUTS!$D$63:$X$64,$E$4,FALSE)/IF(BT$7=$B578,(13-MONTH($D578)),12),0)</f>
        <v>6.2369478879499978</v>
      </c>
      <c r="BU578" s="229">
        <f>IF(AND(BU$7&lt;=$B578+$D$4,BU$9&gt;=$D578),$E578*HLOOKUP(BU$7-$B578+1,INPUTS!$D$63:$X$64,$E$4,FALSE)/IF(BU$7=$B578,(13-MONTH($D578)),12),0)</f>
        <v>6.2369478879499978</v>
      </c>
      <c r="BV578" s="229">
        <f>IF(AND(BV$7&lt;=$B578+$D$4,BV$9&gt;=$D578),$E578*HLOOKUP(BV$7-$B578+1,INPUTS!$D$63:$X$64,$E$4,FALSE)/IF(BV$7=$B578,(13-MONTH($D578)),12),0)</f>
        <v>6.2369478879499978</v>
      </c>
      <c r="BW578" s="229">
        <f>IF(AND(BW$7&lt;=$B578+$D$4,BW$9&gt;=$D578),$E578*HLOOKUP(BW$7-$B578+1,INPUTS!$D$63:$X$64,$E$4,FALSE)/IF(BW$7=$B578,(13-MONTH($D578)),12),0)</f>
        <v>6.2369478879499978</v>
      </c>
      <c r="BX578" s="229">
        <f>IF(AND(BX$7&lt;=$B578+$D$4,BX$9&gt;=$D578),$E578*HLOOKUP(BX$7-$B578+1,INPUTS!$D$63:$X$64,$E$4,FALSE)/IF(BX$7=$B578,(13-MONTH($D578)),12),0)</f>
        <v>6.2369478879499978</v>
      </c>
      <c r="BY578" s="229">
        <f>IF(AND(BY$7&lt;=$B578+$D$4,BY$9&gt;=$D578),$E578*HLOOKUP(BY$7-$B578+1,INPUTS!$D$63:$X$64,$E$4,FALSE)/IF(BY$7=$B578,(13-MONTH($D578)),12),0)</f>
        <v>6.2369478879499978</v>
      </c>
      <c r="BZ578" s="229">
        <f>IF(AND(BZ$7&lt;=$B578+$D$4,BZ$9&gt;=$D578),$E578*HLOOKUP(BZ$7-$B578+1,INPUTS!$D$63:$X$64,$E$4,FALSE)/IF(BZ$7=$B578,(13-MONTH($D578)),12),0)</f>
        <v>6.2369478879499978</v>
      </c>
    </row>
    <row r="579" spans="1:78" x14ac:dyDescent="0.2">
      <c r="A579" s="7" t="str">
        <f t="shared" si="447"/>
        <v>Roll-in 6</v>
      </c>
      <c r="B579" s="7">
        <f t="shared" si="443"/>
        <v>2021</v>
      </c>
      <c r="C579" s="7">
        <f t="shared" si="446"/>
        <v>36</v>
      </c>
      <c r="D579" s="165">
        <f t="shared" si="449"/>
        <v>44561</v>
      </c>
      <c r="E579" s="68">
        <f t="shared" si="448"/>
        <v>200</v>
      </c>
      <c r="G579" s="229">
        <f>IF(AND(G$7&lt;=$B579+$D$4,G$9&gt;=$D579),$E579*HLOOKUP(G$7-$B579+1,INPUTS!$D$63:$X$64,$E$4,FALSE)/IF(G$7=$B579,(13-MONTH($D579)),12),0)</f>
        <v>0</v>
      </c>
      <c r="H579" s="229">
        <f>IF(AND(H$7&lt;=$B579+$D$4,H$9&gt;=$D579),$E579*HLOOKUP(H$7-$B579+1,INPUTS!$D$63:$X$64,$E$4,FALSE)/IF(H$7=$B579,(13-MONTH($D579)),12),0)</f>
        <v>0</v>
      </c>
      <c r="I579" s="229">
        <f>IF(AND(I$7&lt;=$B579+$D$4,I$9&gt;=$D579),$E579*HLOOKUP(I$7-$B579+1,INPUTS!$D$63:$X$64,$E$4,FALSE)/IF(I$7=$B579,(13-MONTH($D579)),12),0)</f>
        <v>0</v>
      </c>
      <c r="J579" s="229">
        <f>IF(AND(J$7&lt;=$B579+$D$4,J$9&gt;=$D579),$E579*HLOOKUP(J$7-$B579+1,INPUTS!$D$63:$X$64,$E$4,FALSE)/IF(J$7=$B579,(13-MONTH($D579)),12),0)</f>
        <v>0</v>
      </c>
      <c r="K579" s="229">
        <f>IF(AND(K$7&lt;=$B579+$D$4,K$9&gt;=$D579),$E579*HLOOKUP(K$7-$B579+1,INPUTS!$D$63:$X$64,$E$4,FALSE)/IF(K$7=$B579,(13-MONTH($D579)),12),0)</f>
        <v>0</v>
      </c>
      <c r="L579" s="229">
        <f>IF(AND(L$7&lt;=$B579+$D$4,L$9&gt;=$D579),$E579*HLOOKUP(L$7-$B579+1,INPUTS!$D$63:$X$64,$E$4,FALSE)/IF(L$7=$B579,(13-MONTH($D579)),12),0)</f>
        <v>0</v>
      </c>
      <c r="M579" s="229">
        <f>IF(AND(M$7&lt;=$B579+$D$4,M$9&gt;=$D579),$E579*HLOOKUP(M$7-$B579+1,INPUTS!$D$63:$X$64,$E$4,FALSE)/IF(M$7=$B579,(13-MONTH($D579)),12),0)</f>
        <v>0</v>
      </c>
      <c r="N579" s="229">
        <f>IF(AND(N$7&lt;=$B579+$D$4,N$9&gt;=$D579),$E579*HLOOKUP(N$7-$B579+1,INPUTS!$D$63:$X$64,$E$4,FALSE)/IF(N$7=$B579,(13-MONTH($D579)),12),0)</f>
        <v>0</v>
      </c>
      <c r="O579" s="229">
        <f>IF(AND(O$7&lt;=$B579+$D$4,O$9&gt;=$D579),$E579*HLOOKUP(O$7-$B579+1,INPUTS!$D$63:$X$64,$E$4,FALSE)/IF(O$7=$B579,(13-MONTH($D579)),12),0)</f>
        <v>0</v>
      </c>
      <c r="P579" s="229">
        <f>IF(AND(P$7&lt;=$B579+$D$4,P$9&gt;=$D579),$E579*HLOOKUP(P$7-$B579+1,INPUTS!$D$63:$X$64,$E$4,FALSE)/IF(P$7=$B579,(13-MONTH($D579)),12),0)</f>
        <v>0</v>
      </c>
      <c r="Q579" s="229">
        <f>IF(AND(Q$7&lt;=$B579+$D$4,Q$9&gt;=$D579),$E579*HLOOKUP(Q$7-$B579+1,INPUTS!$D$63:$X$64,$E$4,FALSE)/IF(Q$7=$B579,(13-MONTH($D579)),12),0)</f>
        <v>0</v>
      </c>
      <c r="R579" s="229">
        <f>IF(AND(R$7&lt;=$B579+$D$4,R$9&gt;=$D579),$E579*HLOOKUP(R$7-$B579+1,INPUTS!$D$63:$X$64,$E$4,FALSE)/IF(R$7=$B579,(13-MONTH($D579)),12),0)</f>
        <v>0</v>
      </c>
      <c r="S579" s="229">
        <f>IF(AND(S$7&lt;=$B579+$D$4,S$9&gt;=$D579),$E579*HLOOKUP(S$7-$B579+1,INPUTS!$D$63:$X$64,$E$4,FALSE)/IF(S$7=$B579,(13-MONTH($D579)),12),0)</f>
        <v>0</v>
      </c>
      <c r="T579" s="229">
        <f>IF(AND(T$7&lt;=$B579+$D$4,T$9&gt;=$D579),$E579*HLOOKUP(T$7-$B579+1,INPUTS!$D$63:$X$64,$E$4,FALSE)/IF(T$7=$B579,(13-MONTH($D579)),12),0)</f>
        <v>0</v>
      </c>
      <c r="U579" s="229">
        <f>IF(AND(U$7&lt;=$B579+$D$4,U$9&gt;=$D579),$E579*HLOOKUP(U$7-$B579+1,INPUTS!$D$63:$X$64,$E$4,FALSE)/IF(U$7=$B579,(13-MONTH($D579)),12),0)</f>
        <v>0</v>
      </c>
      <c r="V579" s="229">
        <f>IF(AND(V$7&lt;=$B579+$D$4,V$9&gt;=$D579),$E579*HLOOKUP(V$7-$B579+1,INPUTS!$D$63:$X$64,$E$4,FALSE)/IF(V$7=$B579,(13-MONTH($D579)),12),0)</f>
        <v>0</v>
      </c>
      <c r="W579" s="229">
        <f>IF(AND(W$7&lt;=$B579+$D$4,W$9&gt;=$D579),$E579*HLOOKUP(W$7-$B579+1,INPUTS!$D$63:$X$64,$E$4,FALSE)/IF(W$7=$B579,(13-MONTH($D579)),12),0)</f>
        <v>0</v>
      </c>
      <c r="X579" s="229">
        <f>IF(AND(X$7&lt;=$B579+$D$4,X$9&gt;=$D579),$E579*HLOOKUP(X$7-$B579+1,INPUTS!$D$63:$X$64,$E$4,FALSE)/IF(X$7=$B579,(13-MONTH($D579)),12),0)</f>
        <v>0</v>
      </c>
      <c r="Y579" s="229">
        <f>IF(AND(Y$7&lt;=$B579+$D$4,Y$9&gt;=$D579),$E579*HLOOKUP(Y$7-$B579+1,INPUTS!$D$63:$X$64,$E$4,FALSE)/IF(Y$7=$B579,(13-MONTH($D579)),12),0)</f>
        <v>0</v>
      </c>
      <c r="Z579" s="229">
        <f>IF(AND(Z$7&lt;=$B579+$D$4,Z$9&gt;=$D579),$E579*HLOOKUP(Z$7-$B579+1,INPUTS!$D$63:$X$64,$E$4,FALSE)/IF(Z$7=$B579,(13-MONTH($D579)),12),0)</f>
        <v>0</v>
      </c>
      <c r="AA579" s="229">
        <f>IF(AND(AA$7&lt;=$B579+$D$4,AA$9&gt;=$D579),$E579*HLOOKUP(AA$7-$B579+1,INPUTS!$D$63:$X$64,$E$4,FALSE)/IF(AA$7=$B579,(13-MONTH($D579)),12),0)</f>
        <v>0</v>
      </c>
      <c r="AB579" s="229">
        <f>IF(AND(AB$7&lt;=$B579+$D$4,AB$9&gt;=$D579),$E579*HLOOKUP(AB$7-$B579+1,INPUTS!$D$63:$X$64,$E$4,FALSE)/IF(AB$7=$B579,(13-MONTH($D579)),12),0)</f>
        <v>0</v>
      </c>
      <c r="AC579" s="229">
        <f>IF(AND(AC$7&lt;=$B579+$D$4,AC$9&gt;=$D579),$E579*HLOOKUP(AC$7-$B579+1,INPUTS!$D$63:$X$64,$E$4,FALSE)/IF(AC$7=$B579,(13-MONTH($D579)),12),0)</f>
        <v>0</v>
      </c>
      <c r="AD579" s="229">
        <f>IF(AND(AD$7&lt;=$B579+$D$4,AD$9&gt;=$D579),$E579*HLOOKUP(AD$7-$B579+1,INPUTS!$D$63:$X$64,$E$4,FALSE)/IF(AD$7=$B579,(13-MONTH($D579)),12),0)</f>
        <v>0</v>
      </c>
      <c r="AE579" s="229">
        <f>IF(AND(AE$7&lt;=$B579+$D$4,AE$9&gt;=$D579),$E579*HLOOKUP(AE$7-$B579+1,INPUTS!$D$63:$X$64,$E$4,FALSE)/IF(AE$7=$B579,(13-MONTH($D579)),12),0)</f>
        <v>0</v>
      </c>
      <c r="AF579" s="229">
        <f>IF(AND(AF$7&lt;=$B579+$D$4,AF$9&gt;=$D579),$E579*HLOOKUP(AF$7-$B579+1,INPUTS!$D$63:$X$64,$E$4,FALSE)/IF(AF$7=$B579,(13-MONTH($D579)),12),0)</f>
        <v>0</v>
      </c>
      <c r="AG579" s="229">
        <f>IF(AND(AG$7&lt;=$B579+$D$4,AG$9&gt;=$D579),$E579*HLOOKUP(AG$7-$B579+1,INPUTS!$D$63:$X$64,$E$4,FALSE)/IF(AG$7=$B579,(13-MONTH($D579)),12),0)</f>
        <v>0</v>
      </c>
      <c r="AH579" s="229">
        <f>IF(AND(AH$7&lt;=$B579+$D$4,AH$9&gt;=$D579),$E579*HLOOKUP(AH$7-$B579+1,INPUTS!$D$63:$X$64,$E$4,FALSE)/IF(AH$7=$B579,(13-MONTH($D579)),12),0)</f>
        <v>0</v>
      </c>
      <c r="AI579" s="229">
        <f>IF(AND(AI$7&lt;=$B579+$D$4,AI$9&gt;=$D579),$E579*HLOOKUP(AI$7-$B579+1,INPUTS!$D$63:$X$64,$E$4,FALSE)/IF(AI$7=$B579,(13-MONTH($D579)),12),0)</f>
        <v>0</v>
      </c>
      <c r="AJ579" s="229">
        <f>IF(AND(AJ$7&lt;=$B579+$D$4,AJ$9&gt;=$D579),$E579*HLOOKUP(AJ$7-$B579+1,INPUTS!$D$63:$X$64,$E$4,FALSE)/IF(AJ$7=$B579,(13-MONTH($D579)),12),0)</f>
        <v>0</v>
      </c>
      <c r="AK579" s="229">
        <f>IF(AND(AK$7&lt;=$B579+$D$4,AK$9&gt;=$D579),$E579*HLOOKUP(AK$7-$B579+1,INPUTS!$D$63:$X$64,$E$4,FALSE)/IF(AK$7=$B579,(13-MONTH($D579)),12),0)</f>
        <v>0</v>
      </c>
      <c r="AL579" s="229">
        <f>IF(AND(AL$7&lt;=$B579+$D$4,AL$9&gt;=$D579),$E579*HLOOKUP(AL$7-$B579+1,INPUTS!$D$63:$X$64,$E$4,FALSE)/IF(AL$7=$B579,(13-MONTH($D579)),12),0)</f>
        <v>0</v>
      </c>
      <c r="AM579" s="229">
        <f>IF(AND(AM$7&lt;=$B579+$D$4,AM$9&gt;=$D579),$E579*HLOOKUP(AM$7-$B579+1,INPUTS!$D$63:$X$64,$E$4,FALSE)/IF(AM$7=$B579,(13-MONTH($D579)),12),0)</f>
        <v>0</v>
      </c>
      <c r="AN579" s="229">
        <f>IF(AND(AN$7&lt;=$B579+$D$4,AN$9&gt;=$D579),$E579*HLOOKUP(AN$7-$B579+1,INPUTS!$D$63:$X$64,$E$4,FALSE)/IF(AN$7=$B579,(13-MONTH($D579)),12),0)</f>
        <v>0</v>
      </c>
      <c r="AO579" s="229">
        <f>IF(AND(AO$7&lt;=$B579+$D$4,AO$9&gt;=$D579),$E579*HLOOKUP(AO$7-$B579+1,INPUTS!$D$63:$X$64,$E$4,FALSE)/IF(AO$7=$B579,(13-MONTH($D579)),12),0)</f>
        <v>0</v>
      </c>
      <c r="AP579" s="229">
        <f>IF(AND(AP$7&lt;=$B579+$D$4,AP$9&gt;=$D579),$E579*HLOOKUP(AP$7-$B579+1,INPUTS!$D$63:$X$64,$E$4,FALSE)/IF(AP$7=$B579,(13-MONTH($D579)),12),0)</f>
        <v>7.5</v>
      </c>
      <c r="AQ579" s="229">
        <f>IF(AND(AQ$7&lt;=$B579+$D$4,AQ$9&gt;=$D579),$E579*HLOOKUP(AQ$7-$B579+1,INPUTS!$D$63:$X$64,$E$4,FALSE)/IF(AQ$7=$B579,(13-MONTH($D579)),12),0)</f>
        <v>1.2031666666666667</v>
      </c>
      <c r="AR579" s="229">
        <f>IF(AND(AR$7&lt;=$B579+$D$4,AR$9&gt;=$D579),$E579*HLOOKUP(AR$7-$B579+1,INPUTS!$D$63:$X$64,$E$4,FALSE)/IF(AR$7=$B579,(13-MONTH($D579)),12),0)</f>
        <v>1.2031666666666667</v>
      </c>
      <c r="AS579" s="229">
        <f>IF(AND(AS$7&lt;=$B579+$D$4,AS$9&gt;=$D579),$E579*HLOOKUP(AS$7-$B579+1,INPUTS!$D$63:$X$64,$E$4,FALSE)/IF(AS$7=$B579,(13-MONTH($D579)),12),0)</f>
        <v>1.2031666666666667</v>
      </c>
      <c r="AT579" s="229">
        <f>IF(AND(AT$7&lt;=$B579+$D$4,AT$9&gt;=$D579),$E579*HLOOKUP(AT$7-$B579+1,INPUTS!$D$63:$X$64,$E$4,FALSE)/IF(AT$7=$B579,(13-MONTH($D579)),12),0)</f>
        <v>1.2031666666666667</v>
      </c>
      <c r="AU579" s="229">
        <f>IF(AND(AU$7&lt;=$B579+$D$4,AU$9&gt;=$D579),$E579*HLOOKUP(AU$7-$B579+1,INPUTS!$D$63:$X$64,$E$4,FALSE)/IF(AU$7=$B579,(13-MONTH($D579)),12),0)</f>
        <v>1.2031666666666667</v>
      </c>
      <c r="AV579" s="229">
        <f>IF(AND(AV$7&lt;=$B579+$D$4,AV$9&gt;=$D579),$E579*HLOOKUP(AV$7-$B579+1,INPUTS!$D$63:$X$64,$E$4,FALSE)/IF(AV$7=$B579,(13-MONTH($D579)),12),0)</f>
        <v>1.2031666666666667</v>
      </c>
      <c r="AW579" s="229">
        <f>IF(AND(AW$7&lt;=$B579+$D$4,AW$9&gt;=$D579),$E579*HLOOKUP(AW$7-$B579+1,INPUTS!$D$63:$X$64,$E$4,FALSE)/IF(AW$7=$B579,(13-MONTH($D579)),12),0)</f>
        <v>1.2031666666666667</v>
      </c>
      <c r="AX579" s="229">
        <f>IF(AND(AX$7&lt;=$B579+$D$4,AX$9&gt;=$D579),$E579*HLOOKUP(AX$7-$B579+1,INPUTS!$D$63:$X$64,$E$4,FALSE)/IF(AX$7=$B579,(13-MONTH($D579)),12),0)</f>
        <v>1.2031666666666667</v>
      </c>
      <c r="AY579" s="229">
        <f>IF(AND(AY$7&lt;=$B579+$D$4,AY$9&gt;=$D579),$E579*HLOOKUP(AY$7-$B579+1,INPUTS!$D$63:$X$64,$E$4,FALSE)/IF(AY$7=$B579,(13-MONTH($D579)),12),0)</f>
        <v>1.2031666666666667</v>
      </c>
      <c r="AZ579" s="229">
        <f>IF(AND(AZ$7&lt;=$B579+$D$4,AZ$9&gt;=$D579),$E579*HLOOKUP(AZ$7-$B579+1,INPUTS!$D$63:$X$64,$E$4,FALSE)/IF(AZ$7=$B579,(13-MONTH($D579)),12),0)</f>
        <v>1.2031666666666667</v>
      </c>
      <c r="BA579" s="229">
        <f>IF(AND(BA$7&lt;=$B579+$D$4,BA$9&gt;=$D579),$E579*HLOOKUP(BA$7-$B579+1,INPUTS!$D$63:$X$64,$E$4,FALSE)/IF(BA$7=$B579,(13-MONTH($D579)),12),0)</f>
        <v>1.2031666666666667</v>
      </c>
      <c r="BB579" s="229">
        <f>IF(AND(BB$7&lt;=$B579+$D$4,BB$9&gt;=$D579),$E579*HLOOKUP(BB$7-$B579+1,INPUTS!$D$63:$X$64,$E$4,FALSE)/IF(BB$7=$B579,(13-MONTH($D579)),12),0)</f>
        <v>1.2031666666666667</v>
      </c>
      <c r="BC579" s="229">
        <f>IF(AND(BC$7&lt;=$B579+$D$4,BC$9&gt;=$D579),$E579*HLOOKUP(BC$7-$B579+1,INPUTS!$D$63:$X$64,$E$4,FALSE)/IF(BC$7=$B579,(13-MONTH($D579)),12),0)</f>
        <v>1.1128333333333333</v>
      </c>
      <c r="BD579" s="229">
        <f>IF(AND(BD$7&lt;=$B579+$D$4,BD$9&gt;=$D579),$E579*HLOOKUP(BD$7-$B579+1,INPUTS!$D$63:$X$64,$E$4,FALSE)/IF(BD$7=$B579,(13-MONTH($D579)),12),0)</f>
        <v>1.1128333333333333</v>
      </c>
      <c r="BE579" s="229">
        <f>IF(AND(BE$7&lt;=$B579+$D$4,BE$9&gt;=$D579),$E579*HLOOKUP(BE$7-$B579+1,INPUTS!$D$63:$X$64,$E$4,FALSE)/IF(BE$7=$B579,(13-MONTH($D579)),12),0)</f>
        <v>1.1128333333333333</v>
      </c>
      <c r="BF579" s="229">
        <f>IF(AND(BF$7&lt;=$B579+$D$4,BF$9&gt;=$D579),$E579*HLOOKUP(BF$7-$B579+1,INPUTS!$D$63:$X$64,$E$4,FALSE)/IF(BF$7=$B579,(13-MONTH($D579)),12),0)</f>
        <v>1.1128333333333333</v>
      </c>
      <c r="BG579" s="229">
        <f>IF(AND(BG$7&lt;=$B579+$D$4,BG$9&gt;=$D579),$E579*HLOOKUP(BG$7-$B579+1,INPUTS!$D$63:$X$64,$E$4,FALSE)/IF(BG$7=$B579,(13-MONTH($D579)),12),0)</f>
        <v>1.1128333333333333</v>
      </c>
      <c r="BH579" s="229">
        <f>IF(AND(BH$7&lt;=$B579+$D$4,BH$9&gt;=$D579),$E579*HLOOKUP(BH$7-$B579+1,INPUTS!$D$63:$X$64,$E$4,FALSE)/IF(BH$7=$B579,(13-MONTH($D579)),12),0)</f>
        <v>1.1128333333333333</v>
      </c>
      <c r="BI579" s="229">
        <f>IF(AND(BI$7&lt;=$B579+$D$4,BI$9&gt;=$D579),$E579*HLOOKUP(BI$7-$B579+1,INPUTS!$D$63:$X$64,$E$4,FALSE)/IF(BI$7=$B579,(13-MONTH($D579)),12),0)</f>
        <v>1.1128333333333333</v>
      </c>
      <c r="BJ579" s="229">
        <f>IF(AND(BJ$7&lt;=$B579+$D$4,BJ$9&gt;=$D579),$E579*HLOOKUP(BJ$7-$B579+1,INPUTS!$D$63:$X$64,$E$4,FALSE)/IF(BJ$7=$B579,(13-MONTH($D579)),12),0)</f>
        <v>1.1128333333333333</v>
      </c>
      <c r="BK579" s="229">
        <f>IF(AND(BK$7&lt;=$B579+$D$4,BK$9&gt;=$D579),$E579*HLOOKUP(BK$7-$B579+1,INPUTS!$D$63:$X$64,$E$4,FALSE)/IF(BK$7=$B579,(13-MONTH($D579)),12),0)</f>
        <v>1.1128333333333333</v>
      </c>
      <c r="BL579" s="229">
        <f>IF(AND(BL$7&lt;=$B579+$D$4,BL$9&gt;=$D579),$E579*HLOOKUP(BL$7-$B579+1,INPUTS!$D$63:$X$64,$E$4,FALSE)/IF(BL$7=$B579,(13-MONTH($D579)),12),0)</f>
        <v>1.1128333333333333</v>
      </c>
      <c r="BM579" s="229">
        <f>IF(AND(BM$7&lt;=$B579+$D$4,BM$9&gt;=$D579),$E579*HLOOKUP(BM$7-$B579+1,INPUTS!$D$63:$X$64,$E$4,FALSE)/IF(BM$7=$B579,(13-MONTH($D579)),12),0)</f>
        <v>1.1128333333333333</v>
      </c>
      <c r="BN579" s="229">
        <f>IF(AND(BN$7&lt;=$B579+$D$4,BN$9&gt;=$D579),$E579*HLOOKUP(BN$7-$B579+1,INPUTS!$D$63:$X$64,$E$4,FALSE)/IF(BN$7=$B579,(13-MONTH($D579)),12),0)</f>
        <v>1.1128333333333333</v>
      </c>
      <c r="BO579" s="229">
        <f>IF(AND(BO$7&lt;=$B579+$D$4,BO$9&gt;=$D579),$E579*HLOOKUP(BO$7-$B579+1,INPUTS!$D$63:$X$64,$E$4,FALSE)/IF(BO$7=$B579,(13-MONTH($D579)),12),0)</f>
        <v>1.0294999999999999</v>
      </c>
      <c r="BP579" s="229">
        <f>IF(AND(BP$7&lt;=$B579+$D$4,BP$9&gt;=$D579),$E579*HLOOKUP(BP$7-$B579+1,INPUTS!$D$63:$X$64,$E$4,FALSE)/IF(BP$7=$B579,(13-MONTH($D579)),12),0)</f>
        <v>1.0294999999999999</v>
      </c>
      <c r="BQ579" s="229">
        <f>IF(AND(BQ$7&lt;=$B579+$D$4,BQ$9&gt;=$D579),$E579*HLOOKUP(BQ$7-$B579+1,INPUTS!$D$63:$X$64,$E$4,FALSE)/IF(BQ$7=$B579,(13-MONTH($D579)),12),0)</f>
        <v>1.0294999999999999</v>
      </c>
      <c r="BR579" s="229">
        <f>IF(AND(BR$7&lt;=$B579+$D$4,BR$9&gt;=$D579),$E579*HLOOKUP(BR$7-$B579+1,INPUTS!$D$63:$X$64,$E$4,FALSE)/IF(BR$7=$B579,(13-MONTH($D579)),12),0)</f>
        <v>1.0294999999999999</v>
      </c>
      <c r="BS579" s="229">
        <f>IF(AND(BS$7&lt;=$B579+$D$4,BS$9&gt;=$D579),$E579*HLOOKUP(BS$7-$B579+1,INPUTS!$D$63:$X$64,$E$4,FALSE)/IF(BS$7=$B579,(13-MONTH($D579)),12),0)</f>
        <v>1.0294999999999999</v>
      </c>
      <c r="BT579" s="229">
        <f>IF(AND(BT$7&lt;=$B579+$D$4,BT$9&gt;=$D579),$E579*HLOOKUP(BT$7-$B579+1,INPUTS!$D$63:$X$64,$E$4,FALSE)/IF(BT$7=$B579,(13-MONTH($D579)),12),0)</f>
        <v>1.0294999999999999</v>
      </c>
      <c r="BU579" s="229">
        <f>IF(AND(BU$7&lt;=$B579+$D$4,BU$9&gt;=$D579),$E579*HLOOKUP(BU$7-$B579+1,INPUTS!$D$63:$X$64,$E$4,FALSE)/IF(BU$7=$B579,(13-MONTH($D579)),12),0)</f>
        <v>1.0294999999999999</v>
      </c>
      <c r="BV579" s="229">
        <f>IF(AND(BV$7&lt;=$B579+$D$4,BV$9&gt;=$D579),$E579*HLOOKUP(BV$7-$B579+1,INPUTS!$D$63:$X$64,$E$4,FALSE)/IF(BV$7=$B579,(13-MONTH($D579)),12),0)</f>
        <v>1.0294999999999999</v>
      </c>
      <c r="BW579" s="229">
        <f>IF(AND(BW$7&lt;=$B579+$D$4,BW$9&gt;=$D579),$E579*HLOOKUP(BW$7-$B579+1,INPUTS!$D$63:$X$64,$E$4,FALSE)/IF(BW$7=$B579,(13-MONTH($D579)),12),0)</f>
        <v>1.0294999999999999</v>
      </c>
      <c r="BX579" s="229">
        <f>IF(AND(BX$7&lt;=$B579+$D$4,BX$9&gt;=$D579),$E579*HLOOKUP(BX$7-$B579+1,INPUTS!$D$63:$X$64,$E$4,FALSE)/IF(BX$7=$B579,(13-MONTH($D579)),12),0)</f>
        <v>1.0294999999999999</v>
      </c>
      <c r="BY579" s="229">
        <f>IF(AND(BY$7&lt;=$B579+$D$4,BY$9&gt;=$D579),$E579*HLOOKUP(BY$7-$B579+1,INPUTS!$D$63:$X$64,$E$4,FALSE)/IF(BY$7=$B579,(13-MONTH($D579)),12),0)</f>
        <v>1.0294999999999999</v>
      </c>
      <c r="BZ579" s="229">
        <f>IF(AND(BZ$7&lt;=$B579+$D$4,BZ$9&gt;=$D579),$E579*HLOOKUP(BZ$7-$B579+1,INPUTS!$D$63:$X$64,$E$4,FALSE)/IF(BZ$7=$B579,(13-MONTH($D579)),12),0)</f>
        <v>1.0294999999999999</v>
      </c>
    </row>
    <row r="580" spans="1:78" x14ac:dyDescent="0.2">
      <c r="A580" s="7" t="str">
        <f t="shared" si="447"/>
        <v>Roll-in 6</v>
      </c>
      <c r="B580" s="7">
        <f t="shared" si="443"/>
        <v>2022</v>
      </c>
      <c r="C580" s="7">
        <f t="shared" si="446"/>
        <v>37</v>
      </c>
      <c r="D580" s="165">
        <f t="shared" si="449"/>
        <v>44592</v>
      </c>
      <c r="E580" s="68">
        <f t="shared" si="448"/>
        <v>200</v>
      </c>
      <c r="G580" s="229">
        <f>IF(AND(G$7&lt;=$B580+$D$4,G$9&gt;=$D580),$E580*HLOOKUP(G$7-$B580+1,INPUTS!$D$63:$X$64,$E$4,FALSE)/IF(G$7=$B580,(13-MONTH($D580)),12),0)</f>
        <v>0</v>
      </c>
      <c r="H580" s="229">
        <f>IF(AND(H$7&lt;=$B580+$D$4,H$9&gt;=$D580),$E580*HLOOKUP(H$7-$B580+1,INPUTS!$D$63:$X$64,$E$4,FALSE)/IF(H$7=$B580,(13-MONTH($D580)),12),0)</f>
        <v>0</v>
      </c>
      <c r="I580" s="229">
        <f>IF(AND(I$7&lt;=$B580+$D$4,I$9&gt;=$D580),$E580*HLOOKUP(I$7-$B580+1,INPUTS!$D$63:$X$64,$E$4,FALSE)/IF(I$7=$B580,(13-MONTH($D580)),12),0)</f>
        <v>0</v>
      </c>
      <c r="J580" s="229">
        <f>IF(AND(J$7&lt;=$B580+$D$4,J$9&gt;=$D580),$E580*HLOOKUP(J$7-$B580+1,INPUTS!$D$63:$X$64,$E$4,FALSE)/IF(J$7=$B580,(13-MONTH($D580)),12),0)</f>
        <v>0</v>
      </c>
      <c r="K580" s="229">
        <f>IF(AND(K$7&lt;=$B580+$D$4,K$9&gt;=$D580),$E580*HLOOKUP(K$7-$B580+1,INPUTS!$D$63:$X$64,$E$4,FALSE)/IF(K$7=$B580,(13-MONTH($D580)),12),0)</f>
        <v>0</v>
      </c>
      <c r="L580" s="229">
        <f>IF(AND(L$7&lt;=$B580+$D$4,L$9&gt;=$D580),$E580*HLOOKUP(L$7-$B580+1,INPUTS!$D$63:$X$64,$E$4,FALSE)/IF(L$7=$B580,(13-MONTH($D580)),12),0)</f>
        <v>0</v>
      </c>
      <c r="M580" s="229">
        <f>IF(AND(M$7&lt;=$B580+$D$4,M$9&gt;=$D580),$E580*HLOOKUP(M$7-$B580+1,INPUTS!$D$63:$X$64,$E$4,FALSE)/IF(M$7=$B580,(13-MONTH($D580)),12),0)</f>
        <v>0</v>
      </c>
      <c r="N580" s="229">
        <f>IF(AND(N$7&lt;=$B580+$D$4,N$9&gt;=$D580),$E580*HLOOKUP(N$7-$B580+1,INPUTS!$D$63:$X$64,$E$4,FALSE)/IF(N$7=$B580,(13-MONTH($D580)),12),0)</f>
        <v>0</v>
      </c>
      <c r="O580" s="229">
        <f>IF(AND(O$7&lt;=$B580+$D$4,O$9&gt;=$D580),$E580*HLOOKUP(O$7-$B580+1,INPUTS!$D$63:$X$64,$E$4,FALSE)/IF(O$7=$B580,(13-MONTH($D580)),12),0)</f>
        <v>0</v>
      </c>
      <c r="P580" s="229">
        <f>IF(AND(P$7&lt;=$B580+$D$4,P$9&gt;=$D580),$E580*HLOOKUP(P$7-$B580+1,INPUTS!$D$63:$X$64,$E$4,FALSE)/IF(P$7=$B580,(13-MONTH($D580)),12),0)</f>
        <v>0</v>
      </c>
      <c r="Q580" s="229">
        <f>IF(AND(Q$7&lt;=$B580+$D$4,Q$9&gt;=$D580),$E580*HLOOKUP(Q$7-$B580+1,INPUTS!$D$63:$X$64,$E$4,FALSE)/IF(Q$7=$B580,(13-MONTH($D580)),12),0)</f>
        <v>0</v>
      </c>
      <c r="R580" s="229">
        <f>IF(AND(R$7&lt;=$B580+$D$4,R$9&gt;=$D580),$E580*HLOOKUP(R$7-$B580+1,INPUTS!$D$63:$X$64,$E$4,FALSE)/IF(R$7=$B580,(13-MONTH($D580)),12),0)</f>
        <v>0</v>
      </c>
      <c r="S580" s="229">
        <f>IF(AND(S$7&lt;=$B580+$D$4,S$9&gt;=$D580),$E580*HLOOKUP(S$7-$B580+1,INPUTS!$D$63:$X$64,$E$4,FALSE)/IF(S$7=$B580,(13-MONTH($D580)),12),0)</f>
        <v>0</v>
      </c>
      <c r="T580" s="229">
        <f>IF(AND(T$7&lt;=$B580+$D$4,T$9&gt;=$D580),$E580*HLOOKUP(T$7-$B580+1,INPUTS!$D$63:$X$64,$E$4,FALSE)/IF(T$7=$B580,(13-MONTH($D580)),12),0)</f>
        <v>0</v>
      </c>
      <c r="U580" s="229">
        <f>IF(AND(U$7&lt;=$B580+$D$4,U$9&gt;=$D580),$E580*HLOOKUP(U$7-$B580+1,INPUTS!$D$63:$X$64,$E$4,FALSE)/IF(U$7=$B580,(13-MONTH($D580)),12),0)</f>
        <v>0</v>
      </c>
      <c r="V580" s="229">
        <f>IF(AND(V$7&lt;=$B580+$D$4,V$9&gt;=$D580),$E580*HLOOKUP(V$7-$B580+1,INPUTS!$D$63:$X$64,$E$4,FALSE)/IF(V$7=$B580,(13-MONTH($D580)),12),0)</f>
        <v>0</v>
      </c>
      <c r="W580" s="229">
        <f>IF(AND(W$7&lt;=$B580+$D$4,W$9&gt;=$D580),$E580*HLOOKUP(W$7-$B580+1,INPUTS!$D$63:$X$64,$E$4,FALSE)/IF(W$7=$B580,(13-MONTH($D580)),12),0)</f>
        <v>0</v>
      </c>
      <c r="X580" s="229">
        <f>IF(AND(X$7&lt;=$B580+$D$4,X$9&gt;=$D580),$E580*HLOOKUP(X$7-$B580+1,INPUTS!$D$63:$X$64,$E$4,FALSE)/IF(X$7=$B580,(13-MONTH($D580)),12),0)</f>
        <v>0</v>
      </c>
      <c r="Y580" s="229">
        <f>IF(AND(Y$7&lt;=$B580+$D$4,Y$9&gt;=$D580),$E580*HLOOKUP(Y$7-$B580+1,INPUTS!$D$63:$X$64,$E$4,FALSE)/IF(Y$7=$B580,(13-MONTH($D580)),12),0)</f>
        <v>0</v>
      </c>
      <c r="Z580" s="229">
        <f>IF(AND(Z$7&lt;=$B580+$D$4,Z$9&gt;=$D580),$E580*HLOOKUP(Z$7-$B580+1,INPUTS!$D$63:$X$64,$E$4,FALSE)/IF(Z$7=$B580,(13-MONTH($D580)),12),0)</f>
        <v>0</v>
      </c>
      <c r="AA580" s="229">
        <f>IF(AND(AA$7&lt;=$B580+$D$4,AA$9&gt;=$D580),$E580*HLOOKUP(AA$7-$B580+1,INPUTS!$D$63:$X$64,$E$4,FALSE)/IF(AA$7=$B580,(13-MONTH($D580)),12),0)</f>
        <v>0</v>
      </c>
      <c r="AB580" s="229">
        <f>IF(AND(AB$7&lt;=$B580+$D$4,AB$9&gt;=$D580),$E580*HLOOKUP(AB$7-$B580+1,INPUTS!$D$63:$X$64,$E$4,FALSE)/IF(AB$7=$B580,(13-MONTH($D580)),12),0)</f>
        <v>0</v>
      </c>
      <c r="AC580" s="229">
        <f>IF(AND(AC$7&lt;=$B580+$D$4,AC$9&gt;=$D580),$E580*HLOOKUP(AC$7-$B580+1,INPUTS!$D$63:$X$64,$E$4,FALSE)/IF(AC$7=$B580,(13-MONTH($D580)),12),0)</f>
        <v>0</v>
      </c>
      <c r="AD580" s="229">
        <f>IF(AND(AD$7&lt;=$B580+$D$4,AD$9&gt;=$D580),$E580*HLOOKUP(AD$7-$B580+1,INPUTS!$D$63:$X$64,$E$4,FALSE)/IF(AD$7=$B580,(13-MONTH($D580)),12),0)</f>
        <v>0</v>
      </c>
      <c r="AE580" s="229">
        <f>IF(AND(AE$7&lt;=$B580+$D$4,AE$9&gt;=$D580),$E580*HLOOKUP(AE$7-$B580+1,INPUTS!$D$63:$X$64,$E$4,FALSE)/IF(AE$7=$B580,(13-MONTH($D580)),12),0)</f>
        <v>0</v>
      </c>
      <c r="AF580" s="229">
        <f>IF(AND(AF$7&lt;=$B580+$D$4,AF$9&gt;=$D580),$E580*HLOOKUP(AF$7-$B580+1,INPUTS!$D$63:$X$64,$E$4,FALSE)/IF(AF$7=$B580,(13-MONTH($D580)),12),0)</f>
        <v>0</v>
      </c>
      <c r="AG580" s="229">
        <f>IF(AND(AG$7&lt;=$B580+$D$4,AG$9&gt;=$D580),$E580*HLOOKUP(AG$7-$B580+1,INPUTS!$D$63:$X$64,$E$4,FALSE)/IF(AG$7=$B580,(13-MONTH($D580)),12),0)</f>
        <v>0</v>
      </c>
      <c r="AH580" s="229">
        <f>IF(AND(AH$7&lt;=$B580+$D$4,AH$9&gt;=$D580),$E580*HLOOKUP(AH$7-$B580+1,INPUTS!$D$63:$X$64,$E$4,FALSE)/IF(AH$7=$B580,(13-MONTH($D580)),12),0)</f>
        <v>0</v>
      </c>
      <c r="AI580" s="229">
        <f>IF(AND(AI$7&lt;=$B580+$D$4,AI$9&gt;=$D580),$E580*HLOOKUP(AI$7-$B580+1,INPUTS!$D$63:$X$64,$E$4,FALSE)/IF(AI$7=$B580,(13-MONTH($D580)),12),0)</f>
        <v>0</v>
      </c>
      <c r="AJ580" s="229">
        <f>IF(AND(AJ$7&lt;=$B580+$D$4,AJ$9&gt;=$D580),$E580*HLOOKUP(AJ$7-$B580+1,INPUTS!$D$63:$X$64,$E$4,FALSE)/IF(AJ$7=$B580,(13-MONTH($D580)),12),0)</f>
        <v>0</v>
      </c>
      <c r="AK580" s="229">
        <f>IF(AND(AK$7&lt;=$B580+$D$4,AK$9&gt;=$D580),$E580*HLOOKUP(AK$7-$B580+1,INPUTS!$D$63:$X$64,$E$4,FALSE)/IF(AK$7=$B580,(13-MONTH($D580)),12),0)</f>
        <v>0</v>
      </c>
      <c r="AL580" s="229">
        <f>IF(AND(AL$7&lt;=$B580+$D$4,AL$9&gt;=$D580),$E580*HLOOKUP(AL$7-$B580+1,INPUTS!$D$63:$X$64,$E$4,FALSE)/IF(AL$7=$B580,(13-MONTH($D580)),12),0)</f>
        <v>0</v>
      </c>
      <c r="AM580" s="229">
        <f>IF(AND(AM$7&lt;=$B580+$D$4,AM$9&gt;=$D580),$E580*HLOOKUP(AM$7-$B580+1,INPUTS!$D$63:$X$64,$E$4,FALSE)/IF(AM$7=$B580,(13-MONTH($D580)),12),0)</f>
        <v>0</v>
      </c>
      <c r="AN580" s="229">
        <f>IF(AND(AN$7&lt;=$B580+$D$4,AN$9&gt;=$D580),$E580*HLOOKUP(AN$7-$B580+1,INPUTS!$D$63:$X$64,$E$4,FALSE)/IF(AN$7=$B580,(13-MONTH($D580)),12),0)</f>
        <v>0</v>
      </c>
      <c r="AO580" s="229">
        <f>IF(AND(AO$7&lt;=$B580+$D$4,AO$9&gt;=$D580),$E580*HLOOKUP(AO$7-$B580+1,INPUTS!$D$63:$X$64,$E$4,FALSE)/IF(AO$7=$B580,(13-MONTH($D580)),12),0)</f>
        <v>0</v>
      </c>
      <c r="AP580" s="229">
        <f>IF(AND(AP$7&lt;=$B580+$D$4,AP$9&gt;=$D580),$E580*HLOOKUP(AP$7-$B580+1,INPUTS!$D$63:$X$64,$E$4,FALSE)/IF(AP$7=$B580,(13-MONTH($D580)),12),0)</f>
        <v>0</v>
      </c>
      <c r="AQ580" s="229">
        <f>IF(AND(AQ$7&lt;=$B580+$D$4,AQ$9&gt;=$D580),$E580*HLOOKUP(AQ$7-$B580+1,INPUTS!$D$63:$X$64,$E$4,FALSE)/IF(AQ$7=$B580,(13-MONTH($D580)),12),0)</f>
        <v>0.625</v>
      </c>
      <c r="AR580" s="229">
        <f>IF(AND(AR$7&lt;=$B580+$D$4,AR$9&gt;=$D580),$E580*HLOOKUP(AR$7-$B580+1,INPUTS!$D$63:$X$64,$E$4,FALSE)/IF(AR$7=$B580,(13-MONTH($D580)),12),0)</f>
        <v>0.625</v>
      </c>
      <c r="AS580" s="229">
        <f>IF(AND(AS$7&lt;=$B580+$D$4,AS$9&gt;=$D580),$E580*HLOOKUP(AS$7-$B580+1,INPUTS!$D$63:$X$64,$E$4,FALSE)/IF(AS$7=$B580,(13-MONTH($D580)),12),0)</f>
        <v>0.625</v>
      </c>
      <c r="AT580" s="229">
        <f>IF(AND(AT$7&lt;=$B580+$D$4,AT$9&gt;=$D580),$E580*HLOOKUP(AT$7-$B580+1,INPUTS!$D$63:$X$64,$E$4,FALSE)/IF(AT$7=$B580,(13-MONTH($D580)),12),0)</f>
        <v>0.625</v>
      </c>
      <c r="AU580" s="229">
        <f>IF(AND(AU$7&lt;=$B580+$D$4,AU$9&gt;=$D580),$E580*HLOOKUP(AU$7-$B580+1,INPUTS!$D$63:$X$64,$E$4,FALSE)/IF(AU$7=$B580,(13-MONTH($D580)),12),0)</f>
        <v>0.625</v>
      </c>
      <c r="AV580" s="229">
        <f>IF(AND(AV$7&lt;=$B580+$D$4,AV$9&gt;=$D580),$E580*HLOOKUP(AV$7-$B580+1,INPUTS!$D$63:$X$64,$E$4,FALSE)/IF(AV$7=$B580,(13-MONTH($D580)),12),0)</f>
        <v>0.625</v>
      </c>
      <c r="AW580" s="229">
        <f>IF(AND(AW$7&lt;=$B580+$D$4,AW$9&gt;=$D580),$E580*HLOOKUP(AW$7-$B580+1,INPUTS!$D$63:$X$64,$E$4,FALSE)/IF(AW$7=$B580,(13-MONTH($D580)),12),0)</f>
        <v>0.625</v>
      </c>
      <c r="AX580" s="229">
        <f>IF(AND(AX$7&lt;=$B580+$D$4,AX$9&gt;=$D580),$E580*HLOOKUP(AX$7-$B580+1,INPUTS!$D$63:$X$64,$E$4,FALSE)/IF(AX$7=$B580,(13-MONTH($D580)),12),0)</f>
        <v>0.625</v>
      </c>
      <c r="AY580" s="229">
        <f>IF(AND(AY$7&lt;=$B580+$D$4,AY$9&gt;=$D580),$E580*HLOOKUP(AY$7-$B580+1,INPUTS!$D$63:$X$64,$E$4,FALSE)/IF(AY$7=$B580,(13-MONTH($D580)),12),0)</f>
        <v>0.625</v>
      </c>
      <c r="AZ580" s="229">
        <f>IF(AND(AZ$7&lt;=$B580+$D$4,AZ$9&gt;=$D580),$E580*HLOOKUP(AZ$7-$B580+1,INPUTS!$D$63:$X$64,$E$4,FALSE)/IF(AZ$7=$B580,(13-MONTH($D580)),12),0)</f>
        <v>0.625</v>
      </c>
      <c r="BA580" s="229">
        <f>IF(AND(BA$7&lt;=$B580+$D$4,BA$9&gt;=$D580),$E580*HLOOKUP(BA$7-$B580+1,INPUTS!$D$63:$X$64,$E$4,FALSE)/IF(BA$7=$B580,(13-MONTH($D580)),12),0)</f>
        <v>0.625</v>
      </c>
      <c r="BB580" s="229">
        <f>IF(AND(BB$7&lt;=$B580+$D$4,BB$9&gt;=$D580),$E580*HLOOKUP(BB$7-$B580+1,INPUTS!$D$63:$X$64,$E$4,FALSE)/IF(BB$7=$B580,(13-MONTH($D580)),12),0)</f>
        <v>0.625</v>
      </c>
      <c r="BC580" s="229">
        <f>IF(AND(BC$7&lt;=$B580+$D$4,BC$9&gt;=$D580),$E580*HLOOKUP(BC$7-$B580+1,INPUTS!$D$63:$X$64,$E$4,FALSE)/IF(BC$7=$B580,(13-MONTH($D580)),12),0)</f>
        <v>1.2031666666666667</v>
      </c>
      <c r="BD580" s="229">
        <f>IF(AND(BD$7&lt;=$B580+$D$4,BD$9&gt;=$D580),$E580*HLOOKUP(BD$7-$B580+1,INPUTS!$D$63:$X$64,$E$4,FALSE)/IF(BD$7=$B580,(13-MONTH($D580)),12),0)</f>
        <v>1.2031666666666667</v>
      </c>
      <c r="BE580" s="229">
        <f>IF(AND(BE$7&lt;=$B580+$D$4,BE$9&gt;=$D580),$E580*HLOOKUP(BE$7-$B580+1,INPUTS!$D$63:$X$64,$E$4,FALSE)/IF(BE$7=$B580,(13-MONTH($D580)),12),0)</f>
        <v>1.2031666666666667</v>
      </c>
      <c r="BF580" s="229">
        <f>IF(AND(BF$7&lt;=$B580+$D$4,BF$9&gt;=$D580),$E580*HLOOKUP(BF$7-$B580+1,INPUTS!$D$63:$X$64,$E$4,FALSE)/IF(BF$7=$B580,(13-MONTH($D580)),12),0)</f>
        <v>1.2031666666666667</v>
      </c>
      <c r="BG580" s="229">
        <f>IF(AND(BG$7&lt;=$B580+$D$4,BG$9&gt;=$D580),$E580*HLOOKUP(BG$7-$B580+1,INPUTS!$D$63:$X$64,$E$4,FALSE)/IF(BG$7=$B580,(13-MONTH($D580)),12),0)</f>
        <v>1.2031666666666667</v>
      </c>
      <c r="BH580" s="229">
        <f>IF(AND(BH$7&lt;=$B580+$D$4,BH$9&gt;=$D580),$E580*HLOOKUP(BH$7-$B580+1,INPUTS!$D$63:$X$64,$E$4,FALSE)/IF(BH$7=$B580,(13-MONTH($D580)),12),0)</f>
        <v>1.2031666666666667</v>
      </c>
      <c r="BI580" s="229">
        <f>IF(AND(BI$7&lt;=$B580+$D$4,BI$9&gt;=$D580),$E580*HLOOKUP(BI$7-$B580+1,INPUTS!$D$63:$X$64,$E$4,FALSE)/IF(BI$7=$B580,(13-MONTH($D580)),12),0)</f>
        <v>1.2031666666666667</v>
      </c>
      <c r="BJ580" s="229">
        <f>IF(AND(BJ$7&lt;=$B580+$D$4,BJ$9&gt;=$D580),$E580*HLOOKUP(BJ$7-$B580+1,INPUTS!$D$63:$X$64,$E$4,FALSE)/IF(BJ$7=$B580,(13-MONTH($D580)),12),0)</f>
        <v>1.2031666666666667</v>
      </c>
      <c r="BK580" s="229">
        <f>IF(AND(BK$7&lt;=$B580+$D$4,BK$9&gt;=$D580),$E580*HLOOKUP(BK$7-$B580+1,INPUTS!$D$63:$X$64,$E$4,FALSE)/IF(BK$7=$B580,(13-MONTH($D580)),12),0)</f>
        <v>1.2031666666666667</v>
      </c>
      <c r="BL580" s="229">
        <f>IF(AND(BL$7&lt;=$B580+$D$4,BL$9&gt;=$D580),$E580*HLOOKUP(BL$7-$B580+1,INPUTS!$D$63:$X$64,$E$4,FALSE)/IF(BL$7=$B580,(13-MONTH($D580)),12),0)</f>
        <v>1.2031666666666667</v>
      </c>
      <c r="BM580" s="229">
        <f>IF(AND(BM$7&lt;=$B580+$D$4,BM$9&gt;=$D580),$E580*HLOOKUP(BM$7-$B580+1,INPUTS!$D$63:$X$64,$E$4,FALSE)/IF(BM$7=$B580,(13-MONTH($D580)),12),0)</f>
        <v>1.2031666666666667</v>
      </c>
      <c r="BN580" s="229">
        <f>IF(AND(BN$7&lt;=$B580+$D$4,BN$9&gt;=$D580),$E580*HLOOKUP(BN$7-$B580+1,INPUTS!$D$63:$X$64,$E$4,FALSE)/IF(BN$7=$B580,(13-MONTH($D580)),12),0)</f>
        <v>1.2031666666666667</v>
      </c>
      <c r="BO580" s="229">
        <f>IF(AND(BO$7&lt;=$B580+$D$4,BO$9&gt;=$D580),$E580*HLOOKUP(BO$7-$B580+1,INPUTS!$D$63:$X$64,$E$4,FALSE)/IF(BO$7=$B580,(13-MONTH($D580)),12),0)</f>
        <v>1.1128333333333333</v>
      </c>
      <c r="BP580" s="229">
        <f>IF(AND(BP$7&lt;=$B580+$D$4,BP$9&gt;=$D580),$E580*HLOOKUP(BP$7-$B580+1,INPUTS!$D$63:$X$64,$E$4,FALSE)/IF(BP$7=$B580,(13-MONTH($D580)),12),0)</f>
        <v>1.1128333333333333</v>
      </c>
      <c r="BQ580" s="229">
        <f>IF(AND(BQ$7&lt;=$B580+$D$4,BQ$9&gt;=$D580),$E580*HLOOKUP(BQ$7-$B580+1,INPUTS!$D$63:$X$64,$E$4,FALSE)/IF(BQ$7=$B580,(13-MONTH($D580)),12),0)</f>
        <v>1.1128333333333333</v>
      </c>
      <c r="BR580" s="229">
        <f>IF(AND(BR$7&lt;=$B580+$D$4,BR$9&gt;=$D580),$E580*HLOOKUP(BR$7-$B580+1,INPUTS!$D$63:$X$64,$E$4,FALSE)/IF(BR$7=$B580,(13-MONTH($D580)),12),0)</f>
        <v>1.1128333333333333</v>
      </c>
      <c r="BS580" s="229">
        <f>IF(AND(BS$7&lt;=$B580+$D$4,BS$9&gt;=$D580),$E580*HLOOKUP(BS$7-$B580+1,INPUTS!$D$63:$X$64,$E$4,FALSE)/IF(BS$7=$B580,(13-MONTH($D580)),12),0)</f>
        <v>1.1128333333333333</v>
      </c>
      <c r="BT580" s="229">
        <f>IF(AND(BT$7&lt;=$B580+$D$4,BT$9&gt;=$D580),$E580*HLOOKUP(BT$7-$B580+1,INPUTS!$D$63:$X$64,$E$4,FALSE)/IF(BT$7=$B580,(13-MONTH($D580)),12),0)</f>
        <v>1.1128333333333333</v>
      </c>
      <c r="BU580" s="229">
        <f>IF(AND(BU$7&lt;=$B580+$D$4,BU$9&gt;=$D580),$E580*HLOOKUP(BU$7-$B580+1,INPUTS!$D$63:$X$64,$E$4,FALSE)/IF(BU$7=$B580,(13-MONTH($D580)),12),0)</f>
        <v>1.1128333333333333</v>
      </c>
      <c r="BV580" s="229">
        <f>IF(AND(BV$7&lt;=$B580+$D$4,BV$9&gt;=$D580),$E580*HLOOKUP(BV$7-$B580+1,INPUTS!$D$63:$X$64,$E$4,FALSE)/IF(BV$7=$B580,(13-MONTH($D580)),12),0)</f>
        <v>1.1128333333333333</v>
      </c>
      <c r="BW580" s="229">
        <f>IF(AND(BW$7&lt;=$B580+$D$4,BW$9&gt;=$D580),$E580*HLOOKUP(BW$7-$B580+1,INPUTS!$D$63:$X$64,$E$4,FALSE)/IF(BW$7=$B580,(13-MONTH($D580)),12),0)</f>
        <v>1.1128333333333333</v>
      </c>
      <c r="BX580" s="229">
        <f>IF(AND(BX$7&lt;=$B580+$D$4,BX$9&gt;=$D580),$E580*HLOOKUP(BX$7-$B580+1,INPUTS!$D$63:$X$64,$E$4,FALSE)/IF(BX$7=$B580,(13-MONTH($D580)),12),0)</f>
        <v>1.1128333333333333</v>
      </c>
      <c r="BY580" s="229">
        <f>IF(AND(BY$7&lt;=$B580+$D$4,BY$9&gt;=$D580),$E580*HLOOKUP(BY$7-$B580+1,INPUTS!$D$63:$X$64,$E$4,FALSE)/IF(BY$7=$B580,(13-MONTH($D580)),12),0)</f>
        <v>1.1128333333333333</v>
      </c>
      <c r="BZ580" s="229">
        <f>IF(AND(BZ$7&lt;=$B580+$D$4,BZ$9&gt;=$D580),$E580*HLOOKUP(BZ$7-$B580+1,INPUTS!$D$63:$X$64,$E$4,FALSE)/IF(BZ$7=$B580,(13-MONTH($D580)),12),0)</f>
        <v>1.1128333333333333</v>
      </c>
    </row>
    <row r="581" spans="1:78" x14ac:dyDescent="0.2">
      <c r="A581" s="7" t="str">
        <f t="shared" si="447"/>
        <v>Roll-in 6</v>
      </c>
      <c r="B581" s="7">
        <f t="shared" si="443"/>
        <v>2022</v>
      </c>
      <c r="C581" s="7">
        <f t="shared" si="446"/>
        <v>38</v>
      </c>
      <c r="D581" s="165">
        <f t="shared" si="449"/>
        <v>44620</v>
      </c>
      <c r="E581" s="68">
        <f t="shared" si="448"/>
        <v>200</v>
      </c>
      <c r="G581" s="229">
        <f>IF(AND(G$7&lt;=$B581+$D$4,G$9&gt;=$D581),$E581*HLOOKUP(G$7-$B581+1,INPUTS!$D$63:$X$64,$E$4,FALSE)/IF(G$7=$B581,(13-MONTH($D581)),12),0)</f>
        <v>0</v>
      </c>
      <c r="H581" s="229">
        <f>IF(AND(H$7&lt;=$B581+$D$4,H$9&gt;=$D581),$E581*HLOOKUP(H$7-$B581+1,INPUTS!$D$63:$X$64,$E$4,FALSE)/IF(H$7=$B581,(13-MONTH($D581)),12),0)</f>
        <v>0</v>
      </c>
      <c r="I581" s="229">
        <f>IF(AND(I$7&lt;=$B581+$D$4,I$9&gt;=$D581),$E581*HLOOKUP(I$7-$B581+1,INPUTS!$D$63:$X$64,$E$4,FALSE)/IF(I$7=$B581,(13-MONTH($D581)),12),0)</f>
        <v>0</v>
      </c>
      <c r="J581" s="229">
        <f>IF(AND(J$7&lt;=$B581+$D$4,J$9&gt;=$D581),$E581*HLOOKUP(J$7-$B581+1,INPUTS!$D$63:$X$64,$E$4,FALSE)/IF(J$7=$B581,(13-MONTH($D581)),12),0)</f>
        <v>0</v>
      </c>
      <c r="K581" s="229">
        <f>IF(AND(K$7&lt;=$B581+$D$4,K$9&gt;=$D581),$E581*HLOOKUP(K$7-$B581+1,INPUTS!$D$63:$X$64,$E$4,FALSE)/IF(K$7=$B581,(13-MONTH($D581)),12),0)</f>
        <v>0</v>
      </c>
      <c r="L581" s="229">
        <f>IF(AND(L$7&lt;=$B581+$D$4,L$9&gt;=$D581),$E581*HLOOKUP(L$7-$B581+1,INPUTS!$D$63:$X$64,$E$4,FALSE)/IF(L$7=$B581,(13-MONTH($D581)),12),0)</f>
        <v>0</v>
      </c>
      <c r="M581" s="229">
        <f>IF(AND(M$7&lt;=$B581+$D$4,M$9&gt;=$D581),$E581*HLOOKUP(M$7-$B581+1,INPUTS!$D$63:$X$64,$E$4,FALSE)/IF(M$7=$B581,(13-MONTH($D581)),12),0)</f>
        <v>0</v>
      </c>
      <c r="N581" s="229">
        <f>IF(AND(N$7&lt;=$B581+$D$4,N$9&gt;=$D581),$E581*HLOOKUP(N$7-$B581+1,INPUTS!$D$63:$X$64,$E$4,FALSE)/IF(N$7=$B581,(13-MONTH($D581)),12),0)</f>
        <v>0</v>
      </c>
      <c r="O581" s="229">
        <f>IF(AND(O$7&lt;=$B581+$D$4,O$9&gt;=$D581),$E581*HLOOKUP(O$7-$B581+1,INPUTS!$D$63:$X$64,$E$4,FALSE)/IF(O$7=$B581,(13-MONTH($D581)),12),0)</f>
        <v>0</v>
      </c>
      <c r="P581" s="229">
        <f>IF(AND(P$7&lt;=$B581+$D$4,P$9&gt;=$D581),$E581*HLOOKUP(P$7-$B581+1,INPUTS!$D$63:$X$64,$E$4,FALSE)/IF(P$7=$B581,(13-MONTH($D581)),12),0)</f>
        <v>0</v>
      </c>
      <c r="Q581" s="229">
        <f>IF(AND(Q$7&lt;=$B581+$D$4,Q$9&gt;=$D581),$E581*HLOOKUP(Q$7-$B581+1,INPUTS!$D$63:$X$64,$E$4,FALSE)/IF(Q$7=$B581,(13-MONTH($D581)),12),0)</f>
        <v>0</v>
      </c>
      <c r="R581" s="229">
        <f>IF(AND(R$7&lt;=$B581+$D$4,R$9&gt;=$D581),$E581*HLOOKUP(R$7-$B581+1,INPUTS!$D$63:$X$64,$E$4,FALSE)/IF(R$7=$B581,(13-MONTH($D581)),12),0)</f>
        <v>0</v>
      </c>
      <c r="S581" s="229">
        <f>IF(AND(S$7&lt;=$B581+$D$4,S$9&gt;=$D581),$E581*HLOOKUP(S$7-$B581+1,INPUTS!$D$63:$X$64,$E$4,FALSE)/IF(S$7=$B581,(13-MONTH($D581)),12),0)</f>
        <v>0</v>
      </c>
      <c r="T581" s="229">
        <f>IF(AND(T$7&lt;=$B581+$D$4,T$9&gt;=$D581),$E581*HLOOKUP(T$7-$B581+1,INPUTS!$D$63:$X$64,$E$4,FALSE)/IF(T$7=$B581,(13-MONTH($D581)),12),0)</f>
        <v>0</v>
      </c>
      <c r="U581" s="229">
        <f>IF(AND(U$7&lt;=$B581+$D$4,U$9&gt;=$D581),$E581*HLOOKUP(U$7-$B581+1,INPUTS!$D$63:$X$64,$E$4,FALSE)/IF(U$7=$B581,(13-MONTH($D581)),12),0)</f>
        <v>0</v>
      </c>
      <c r="V581" s="229">
        <f>IF(AND(V$7&lt;=$B581+$D$4,V$9&gt;=$D581),$E581*HLOOKUP(V$7-$B581+1,INPUTS!$D$63:$X$64,$E$4,FALSE)/IF(V$7=$B581,(13-MONTH($D581)),12),0)</f>
        <v>0</v>
      </c>
      <c r="W581" s="229">
        <f>IF(AND(W$7&lt;=$B581+$D$4,W$9&gt;=$D581),$E581*HLOOKUP(W$7-$B581+1,INPUTS!$D$63:$X$64,$E$4,FALSE)/IF(W$7=$B581,(13-MONTH($D581)),12),0)</f>
        <v>0</v>
      </c>
      <c r="X581" s="229">
        <f>IF(AND(X$7&lt;=$B581+$D$4,X$9&gt;=$D581),$E581*HLOOKUP(X$7-$B581+1,INPUTS!$D$63:$X$64,$E$4,FALSE)/IF(X$7=$B581,(13-MONTH($D581)),12),0)</f>
        <v>0</v>
      </c>
      <c r="Y581" s="229">
        <f>IF(AND(Y$7&lt;=$B581+$D$4,Y$9&gt;=$D581),$E581*HLOOKUP(Y$7-$B581+1,INPUTS!$D$63:$X$64,$E$4,FALSE)/IF(Y$7=$B581,(13-MONTH($D581)),12),0)</f>
        <v>0</v>
      </c>
      <c r="Z581" s="229">
        <f>IF(AND(Z$7&lt;=$B581+$D$4,Z$9&gt;=$D581),$E581*HLOOKUP(Z$7-$B581+1,INPUTS!$D$63:$X$64,$E$4,FALSE)/IF(Z$7=$B581,(13-MONTH($D581)),12),0)</f>
        <v>0</v>
      </c>
      <c r="AA581" s="229">
        <f>IF(AND(AA$7&lt;=$B581+$D$4,AA$9&gt;=$D581),$E581*HLOOKUP(AA$7-$B581+1,INPUTS!$D$63:$X$64,$E$4,FALSE)/IF(AA$7=$B581,(13-MONTH($D581)),12),0)</f>
        <v>0</v>
      </c>
      <c r="AB581" s="229">
        <f>IF(AND(AB$7&lt;=$B581+$D$4,AB$9&gt;=$D581),$E581*HLOOKUP(AB$7-$B581+1,INPUTS!$D$63:$X$64,$E$4,FALSE)/IF(AB$7=$B581,(13-MONTH($D581)),12),0)</f>
        <v>0</v>
      </c>
      <c r="AC581" s="229">
        <f>IF(AND(AC$7&lt;=$B581+$D$4,AC$9&gt;=$D581),$E581*HLOOKUP(AC$7-$B581+1,INPUTS!$D$63:$X$64,$E$4,FALSE)/IF(AC$7=$B581,(13-MONTH($D581)),12),0)</f>
        <v>0</v>
      </c>
      <c r="AD581" s="229">
        <f>IF(AND(AD$7&lt;=$B581+$D$4,AD$9&gt;=$D581),$E581*HLOOKUP(AD$7-$B581+1,INPUTS!$D$63:$X$64,$E$4,FALSE)/IF(AD$7=$B581,(13-MONTH($D581)),12),0)</f>
        <v>0</v>
      </c>
      <c r="AE581" s="229">
        <f>IF(AND(AE$7&lt;=$B581+$D$4,AE$9&gt;=$D581),$E581*HLOOKUP(AE$7-$B581+1,INPUTS!$D$63:$X$64,$E$4,FALSE)/IF(AE$7=$B581,(13-MONTH($D581)),12),0)</f>
        <v>0</v>
      </c>
      <c r="AF581" s="229">
        <f>IF(AND(AF$7&lt;=$B581+$D$4,AF$9&gt;=$D581),$E581*HLOOKUP(AF$7-$B581+1,INPUTS!$D$63:$X$64,$E$4,FALSE)/IF(AF$7=$B581,(13-MONTH($D581)),12),0)</f>
        <v>0</v>
      </c>
      <c r="AG581" s="229">
        <f>IF(AND(AG$7&lt;=$B581+$D$4,AG$9&gt;=$D581),$E581*HLOOKUP(AG$7-$B581+1,INPUTS!$D$63:$X$64,$E$4,FALSE)/IF(AG$7=$B581,(13-MONTH($D581)),12),0)</f>
        <v>0</v>
      </c>
      <c r="AH581" s="229">
        <f>IF(AND(AH$7&lt;=$B581+$D$4,AH$9&gt;=$D581),$E581*HLOOKUP(AH$7-$B581+1,INPUTS!$D$63:$X$64,$E$4,FALSE)/IF(AH$7=$B581,(13-MONTH($D581)),12),0)</f>
        <v>0</v>
      </c>
      <c r="AI581" s="229">
        <f>IF(AND(AI$7&lt;=$B581+$D$4,AI$9&gt;=$D581),$E581*HLOOKUP(AI$7-$B581+1,INPUTS!$D$63:$X$64,$E$4,FALSE)/IF(AI$7=$B581,(13-MONTH($D581)),12),0)</f>
        <v>0</v>
      </c>
      <c r="AJ581" s="229">
        <f>IF(AND(AJ$7&lt;=$B581+$D$4,AJ$9&gt;=$D581),$E581*HLOOKUP(AJ$7-$B581+1,INPUTS!$D$63:$X$64,$E$4,FALSE)/IF(AJ$7=$B581,(13-MONTH($D581)),12),0)</f>
        <v>0</v>
      </c>
      <c r="AK581" s="229">
        <f>IF(AND(AK$7&lt;=$B581+$D$4,AK$9&gt;=$D581),$E581*HLOOKUP(AK$7-$B581+1,INPUTS!$D$63:$X$64,$E$4,FALSE)/IF(AK$7=$B581,(13-MONTH($D581)),12),0)</f>
        <v>0</v>
      </c>
      <c r="AL581" s="229">
        <f>IF(AND(AL$7&lt;=$B581+$D$4,AL$9&gt;=$D581),$E581*HLOOKUP(AL$7-$B581+1,INPUTS!$D$63:$X$64,$E$4,FALSE)/IF(AL$7=$B581,(13-MONTH($D581)),12),0)</f>
        <v>0</v>
      </c>
      <c r="AM581" s="229">
        <f>IF(AND(AM$7&lt;=$B581+$D$4,AM$9&gt;=$D581),$E581*HLOOKUP(AM$7-$B581+1,INPUTS!$D$63:$X$64,$E$4,FALSE)/IF(AM$7=$B581,(13-MONTH($D581)),12),0)</f>
        <v>0</v>
      </c>
      <c r="AN581" s="229">
        <f>IF(AND(AN$7&lt;=$B581+$D$4,AN$9&gt;=$D581),$E581*HLOOKUP(AN$7-$B581+1,INPUTS!$D$63:$X$64,$E$4,FALSE)/IF(AN$7=$B581,(13-MONTH($D581)),12),0)</f>
        <v>0</v>
      </c>
      <c r="AO581" s="229">
        <f>IF(AND(AO$7&lt;=$B581+$D$4,AO$9&gt;=$D581),$E581*HLOOKUP(AO$7-$B581+1,INPUTS!$D$63:$X$64,$E$4,FALSE)/IF(AO$7=$B581,(13-MONTH($D581)),12),0)</f>
        <v>0</v>
      </c>
      <c r="AP581" s="229">
        <f>IF(AND(AP$7&lt;=$B581+$D$4,AP$9&gt;=$D581),$E581*HLOOKUP(AP$7-$B581+1,INPUTS!$D$63:$X$64,$E$4,FALSE)/IF(AP$7=$B581,(13-MONTH($D581)),12),0)</f>
        <v>0</v>
      </c>
      <c r="AQ581" s="229">
        <f>IF(AND(AQ$7&lt;=$B581+$D$4,AQ$9&gt;=$D581),$E581*HLOOKUP(AQ$7-$B581+1,INPUTS!$D$63:$X$64,$E$4,FALSE)/IF(AQ$7=$B581,(13-MONTH($D581)),12),0)</f>
        <v>0</v>
      </c>
      <c r="AR581" s="229">
        <f>IF(AND(AR$7&lt;=$B581+$D$4,AR$9&gt;=$D581),$E581*HLOOKUP(AR$7-$B581+1,INPUTS!$D$63:$X$64,$E$4,FALSE)/IF(AR$7=$B581,(13-MONTH($D581)),12),0)</f>
        <v>0.68181818181818177</v>
      </c>
      <c r="AS581" s="229">
        <f>IF(AND(AS$7&lt;=$B581+$D$4,AS$9&gt;=$D581),$E581*HLOOKUP(AS$7-$B581+1,INPUTS!$D$63:$X$64,$E$4,FALSE)/IF(AS$7=$B581,(13-MONTH($D581)),12),0)</f>
        <v>0.68181818181818177</v>
      </c>
      <c r="AT581" s="229">
        <f>IF(AND(AT$7&lt;=$B581+$D$4,AT$9&gt;=$D581),$E581*HLOOKUP(AT$7-$B581+1,INPUTS!$D$63:$X$64,$E$4,FALSE)/IF(AT$7=$B581,(13-MONTH($D581)),12),0)</f>
        <v>0.68181818181818177</v>
      </c>
      <c r="AU581" s="229">
        <f>IF(AND(AU$7&lt;=$B581+$D$4,AU$9&gt;=$D581),$E581*HLOOKUP(AU$7-$B581+1,INPUTS!$D$63:$X$64,$E$4,FALSE)/IF(AU$7=$B581,(13-MONTH($D581)),12),0)</f>
        <v>0.68181818181818177</v>
      </c>
      <c r="AV581" s="229">
        <f>IF(AND(AV$7&lt;=$B581+$D$4,AV$9&gt;=$D581),$E581*HLOOKUP(AV$7-$B581+1,INPUTS!$D$63:$X$64,$E$4,FALSE)/IF(AV$7=$B581,(13-MONTH($D581)),12),0)</f>
        <v>0.68181818181818177</v>
      </c>
      <c r="AW581" s="229">
        <f>IF(AND(AW$7&lt;=$B581+$D$4,AW$9&gt;=$D581),$E581*HLOOKUP(AW$7-$B581+1,INPUTS!$D$63:$X$64,$E$4,FALSE)/IF(AW$7=$B581,(13-MONTH($D581)),12),0)</f>
        <v>0.68181818181818177</v>
      </c>
      <c r="AX581" s="229">
        <f>IF(AND(AX$7&lt;=$B581+$D$4,AX$9&gt;=$D581),$E581*HLOOKUP(AX$7-$B581+1,INPUTS!$D$63:$X$64,$E$4,FALSE)/IF(AX$7=$B581,(13-MONTH($D581)),12),0)</f>
        <v>0.68181818181818177</v>
      </c>
      <c r="AY581" s="229">
        <f>IF(AND(AY$7&lt;=$B581+$D$4,AY$9&gt;=$D581),$E581*HLOOKUP(AY$7-$B581+1,INPUTS!$D$63:$X$64,$E$4,FALSE)/IF(AY$7=$B581,(13-MONTH($D581)),12),0)</f>
        <v>0.68181818181818177</v>
      </c>
      <c r="AZ581" s="229">
        <f>IF(AND(AZ$7&lt;=$B581+$D$4,AZ$9&gt;=$D581),$E581*HLOOKUP(AZ$7-$B581+1,INPUTS!$D$63:$X$64,$E$4,FALSE)/IF(AZ$7=$B581,(13-MONTH($D581)),12),0)</f>
        <v>0.68181818181818177</v>
      </c>
      <c r="BA581" s="229">
        <f>IF(AND(BA$7&lt;=$B581+$D$4,BA$9&gt;=$D581),$E581*HLOOKUP(BA$7-$B581+1,INPUTS!$D$63:$X$64,$E$4,FALSE)/IF(BA$7=$B581,(13-MONTH($D581)),12),0)</f>
        <v>0.68181818181818177</v>
      </c>
      <c r="BB581" s="229">
        <f>IF(AND(BB$7&lt;=$B581+$D$4,BB$9&gt;=$D581),$E581*HLOOKUP(BB$7-$B581+1,INPUTS!$D$63:$X$64,$E$4,FALSE)/IF(BB$7=$B581,(13-MONTH($D581)),12),0)</f>
        <v>0.68181818181818177</v>
      </c>
      <c r="BC581" s="229">
        <f>IF(AND(BC$7&lt;=$B581+$D$4,BC$9&gt;=$D581),$E581*HLOOKUP(BC$7-$B581+1,INPUTS!$D$63:$X$64,$E$4,FALSE)/IF(BC$7=$B581,(13-MONTH($D581)),12),0)</f>
        <v>1.2031666666666667</v>
      </c>
      <c r="BD581" s="229">
        <f>IF(AND(BD$7&lt;=$B581+$D$4,BD$9&gt;=$D581),$E581*HLOOKUP(BD$7-$B581+1,INPUTS!$D$63:$X$64,$E$4,FALSE)/IF(BD$7=$B581,(13-MONTH($D581)),12),0)</f>
        <v>1.2031666666666667</v>
      </c>
      <c r="BE581" s="229">
        <f>IF(AND(BE$7&lt;=$B581+$D$4,BE$9&gt;=$D581),$E581*HLOOKUP(BE$7-$B581+1,INPUTS!$D$63:$X$64,$E$4,FALSE)/IF(BE$7=$B581,(13-MONTH($D581)),12),0)</f>
        <v>1.2031666666666667</v>
      </c>
      <c r="BF581" s="229">
        <f>IF(AND(BF$7&lt;=$B581+$D$4,BF$9&gt;=$D581),$E581*HLOOKUP(BF$7-$B581+1,INPUTS!$D$63:$X$64,$E$4,FALSE)/IF(BF$7=$B581,(13-MONTH($D581)),12),0)</f>
        <v>1.2031666666666667</v>
      </c>
      <c r="BG581" s="229">
        <f>IF(AND(BG$7&lt;=$B581+$D$4,BG$9&gt;=$D581),$E581*HLOOKUP(BG$7-$B581+1,INPUTS!$D$63:$X$64,$E$4,FALSE)/IF(BG$7=$B581,(13-MONTH($D581)),12),0)</f>
        <v>1.2031666666666667</v>
      </c>
      <c r="BH581" s="229">
        <f>IF(AND(BH$7&lt;=$B581+$D$4,BH$9&gt;=$D581),$E581*HLOOKUP(BH$7-$B581+1,INPUTS!$D$63:$X$64,$E$4,FALSE)/IF(BH$7=$B581,(13-MONTH($D581)),12),0)</f>
        <v>1.2031666666666667</v>
      </c>
      <c r="BI581" s="229">
        <f>IF(AND(BI$7&lt;=$B581+$D$4,BI$9&gt;=$D581),$E581*HLOOKUP(BI$7-$B581+1,INPUTS!$D$63:$X$64,$E$4,FALSE)/IF(BI$7=$B581,(13-MONTH($D581)),12),0)</f>
        <v>1.2031666666666667</v>
      </c>
      <c r="BJ581" s="229">
        <f>IF(AND(BJ$7&lt;=$B581+$D$4,BJ$9&gt;=$D581),$E581*HLOOKUP(BJ$7-$B581+1,INPUTS!$D$63:$X$64,$E$4,FALSE)/IF(BJ$7=$B581,(13-MONTH($D581)),12),0)</f>
        <v>1.2031666666666667</v>
      </c>
      <c r="BK581" s="229">
        <f>IF(AND(BK$7&lt;=$B581+$D$4,BK$9&gt;=$D581),$E581*HLOOKUP(BK$7-$B581+1,INPUTS!$D$63:$X$64,$E$4,FALSE)/IF(BK$7=$B581,(13-MONTH($D581)),12),0)</f>
        <v>1.2031666666666667</v>
      </c>
      <c r="BL581" s="229">
        <f>IF(AND(BL$7&lt;=$B581+$D$4,BL$9&gt;=$D581),$E581*HLOOKUP(BL$7-$B581+1,INPUTS!$D$63:$X$64,$E$4,FALSE)/IF(BL$7=$B581,(13-MONTH($D581)),12),0)</f>
        <v>1.2031666666666667</v>
      </c>
      <c r="BM581" s="229">
        <f>IF(AND(BM$7&lt;=$B581+$D$4,BM$9&gt;=$D581),$E581*HLOOKUP(BM$7-$B581+1,INPUTS!$D$63:$X$64,$E$4,FALSE)/IF(BM$7=$B581,(13-MONTH($D581)),12),0)</f>
        <v>1.2031666666666667</v>
      </c>
      <c r="BN581" s="229">
        <f>IF(AND(BN$7&lt;=$B581+$D$4,BN$9&gt;=$D581),$E581*HLOOKUP(BN$7-$B581+1,INPUTS!$D$63:$X$64,$E$4,FALSE)/IF(BN$7=$B581,(13-MONTH($D581)),12),0)</f>
        <v>1.2031666666666667</v>
      </c>
      <c r="BO581" s="229">
        <f>IF(AND(BO$7&lt;=$B581+$D$4,BO$9&gt;=$D581),$E581*HLOOKUP(BO$7-$B581+1,INPUTS!$D$63:$X$64,$E$4,FALSE)/IF(BO$7=$B581,(13-MONTH($D581)),12),0)</f>
        <v>1.1128333333333333</v>
      </c>
      <c r="BP581" s="229">
        <f>IF(AND(BP$7&lt;=$B581+$D$4,BP$9&gt;=$D581),$E581*HLOOKUP(BP$7-$B581+1,INPUTS!$D$63:$X$64,$E$4,FALSE)/IF(BP$7=$B581,(13-MONTH($D581)),12),0)</f>
        <v>1.1128333333333333</v>
      </c>
      <c r="BQ581" s="229">
        <f>IF(AND(BQ$7&lt;=$B581+$D$4,BQ$9&gt;=$D581),$E581*HLOOKUP(BQ$7-$B581+1,INPUTS!$D$63:$X$64,$E$4,FALSE)/IF(BQ$7=$B581,(13-MONTH($D581)),12),0)</f>
        <v>1.1128333333333333</v>
      </c>
      <c r="BR581" s="229">
        <f>IF(AND(BR$7&lt;=$B581+$D$4,BR$9&gt;=$D581),$E581*HLOOKUP(BR$7-$B581+1,INPUTS!$D$63:$X$64,$E$4,FALSE)/IF(BR$7=$B581,(13-MONTH($D581)),12),0)</f>
        <v>1.1128333333333333</v>
      </c>
      <c r="BS581" s="229">
        <f>IF(AND(BS$7&lt;=$B581+$D$4,BS$9&gt;=$D581),$E581*HLOOKUP(BS$7-$B581+1,INPUTS!$D$63:$X$64,$E$4,FALSE)/IF(BS$7=$B581,(13-MONTH($D581)),12),0)</f>
        <v>1.1128333333333333</v>
      </c>
      <c r="BT581" s="229">
        <f>IF(AND(BT$7&lt;=$B581+$D$4,BT$9&gt;=$D581),$E581*HLOOKUP(BT$7-$B581+1,INPUTS!$D$63:$X$64,$E$4,FALSE)/IF(BT$7=$B581,(13-MONTH($D581)),12),0)</f>
        <v>1.1128333333333333</v>
      </c>
      <c r="BU581" s="229">
        <f>IF(AND(BU$7&lt;=$B581+$D$4,BU$9&gt;=$D581),$E581*HLOOKUP(BU$7-$B581+1,INPUTS!$D$63:$X$64,$E$4,FALSE)/IF(BU$7=$B581,(13-MONTH($D581)),12),0)</f>
        <v>1.1128333333333333</v>
      </c>
      <c r="BV581" s="229">
        <f>IF(AND(BV$7&lt;=$B581+$D$4,BV$9&gt;=$D581),$E581*HLOOKUP(BV$7-$B581+1,INPUTS!$D$63:$X$64,$E$4,FALSE)/IF(BV$7=$B581,(13-MONTH($D581)),12),0)</f>
        <v>1.1128333333333333</v>
      </c>
      <c r="BW581" s="229">
        <f>IF(AND(BW$7&lt;=$B581+$D$4,BW$9&gt;=$D581),$E581*HLOOKUP(BW$7-$B581+1,INPUTS!$D$63:$X$64,$E$4,FALSE)/IF(BW$7=$B581,(13-MONTH($D581)),12),0)</f>
        <v>1.1128333333333333</v>
      </c>
      <c r="BX581" s="229">
        <f>IF(AND(BX$7&lt;=$B581+$D$4,BX$9&gt;=$D581),$E581*HLOOKUP(BX$7-$B581+1,INPUTS!$D$63:$X$64,$E$4,FALSE)/IF(BX$7=$B581,(13-MONTH($D581)),12),0)</f>
        <v>1.1128333333333333</v>
      </c>
      <c r="BY581" s="229">
        <f>IF(AND(BY$7&lt;=$B581+$D$4,BY$9&gt;=$D581),$E581*HLOOKUP(BY$7-$B581+1,INPUTS!$D$63:$X$64,$E$4,FALSE)/IF(BY$7=$B581,(13-MONTH($D581)),12),0)</f>
        <v>1.1128333333333333</v>
      </c>
      <c r="BZ581" s="229">
        <f>IF(AND(BZ$7&lt;=$B581+$D$4,BZ$9&gt;=$D581),$E581*HLOOKUP(BZ$7-$B581+1,INPUTS!$D$63:$X$64,$E$4,FALSE)/IF(BZ$7=$B581,(13-MONTH($D581)),12),0)</f>
        <v>1.1128333333333333</v>
      </c>
    </row>
    <row r="582" spans="1:78" x14ac:dyDescent="0.2">
      <c r="A582" s="7" t="str">
        <f t="shared" si="447"/>
        <v>Roll-in 7</v>
      </c>
      <c r="B582" s="7">
        <f t="shared" si="443"/>
        <v>2022</v>
      </c>
      <c r="C582" s="7">
        <f t="shared" si="446"/>
        <v>39</v>
      </c>
      <c r="D582" s="165">
        <f t="shared" si="449"/>
        <v>44651</v>
      </c>
      <c r="E582" s="68">
        <f t="shared" si="448"/>
        <v>0</v>
      </c>
      <c r="G582" s="229">
        <f>IF(AND(G$7&lt;=$B582+$D$4,G$9&gt;=$D582),$E582*HLOOKUP(G$7-$B582+1,INPUTS!$D$63:$X$64,$E$4,FALSE)/IF(G$7=$B582,(13-MONTH($D582)),12),0)</f>
        <v>0</v>
      </c>
      <c r="H582" s="229">
        <f>IF(AND(H$7&lt;=$B582+$D$4,H$9&gt;=$D582),$E582*HLOOKUP(H$7-$B582+1,INPUTS!$D$63:$X$64,$E$4,FALSE)/IF(H$7=$B582,(13-MONTH($D582)),12),0)</f>
        <v>0</v>
      </c>
      <c r="I582" s="229">
        <f>IF(AND(I$7&lt;=$B582+$D$4,I$9&gt;=$D582),$E582*HLOOKUP(I$7-$B582+1,INPUTS!$D$63:$X$64,$E$4,FALSE)/IF(I$7=$B582,(13-MONTH($D582)),12),0)</f>
        <v>0</v>
      </c>
      <c r="J582" s="229">
        <f>IF(AND(J$7&lt;=$B582+$D$4,J$9&gt;=$D582),$E582*HLOOKUP(J$7-$B582+1,INPUTS!$D$63:$X$64,$E$4,FALSE)/IF(J$7=$B582,(13-MONTH($D582)),12),0)</f>
        <v>0</v>
      </c>
      <c r="K582" s="229">
        <f>IF(AND(K$7&lt;=$B582+$D$4,K$9&gt;=$D582),$E582*HLOOKUP(K$7-$B582+1,INPUTS!$D$63:$X$64,$E$4,FALSE)/IF(K$7=$B582,(13-MONTH($D582)),12),0)</f>
        <v>0</v>
      </c>
      <c r="L582" s="229">
        <f>IF(AND(L$7&lt;=$B582+$D$4,L$9&gt;=$D582),$E582*HLOOKUP(L$7-$B582+1,INPUTS!$D$63:$X$64,$E$4,FALSE)/IF(L$7=$B582,(13-MONTH($D582)),12),0)</f>
        <v>0</v>
      </c>
      <c r="M582" s="229">
        <f>IF(AND(M$7&lt;=$B582+$D$4,M$9&gt;=$D582),$E582*HLOOKUP(M$7-$B582+1,INPUTS!$D$63:$X$64,$E$4,FALSE)/IF(M$7=$B582,(13-MONTH($D582)),12),0)</f>
        <v>0</v>
      </c>
      <c r="N582" s="229">
        <f>IF(AND(N$7&lt;=$B582+$D$4,N$9&gt;=$D582),$E582*HLOOKUP(N$7-$B582+1,INPUTS!$D$63:$X$64,$E$4,FALSE)/IF(N$7=$B582,(13-MONTH($D582)),12),0)</f>
        <v>0</v>
      </c>
      <c r="O582" s="229">
        <f>IF(AND(O$7&lt;=$B582+$D$4,O$9&gt;=$D582),$E582*HLOOKUP(O$7-$B582+1,INPUTS!$D$63:$X$64,$E$4,FALSE)/IF(O$7=$B582,(13-MONTH($D582)),12),0)</f>
        <v>0</v>
      </c>
      <c r="P582" s="229">
        <f>IF(AND(P$7&lt;=$B582+$D$4,P$9&gt;=$D582),$E582*HLOOKUP(P$7-$B582+1,INPUTS!$D$63:$X$64,$E$4,FALSE)/IF(P$7=$B582,(13-MONTH($D582)),12),0)</f>
        <v>0</v>
      </c>
      <c r="Q582" s="229">
        <f>IF(AND(Q$7&lt;=$B582+$D$4,Q$9&gt;=$D582),$E582*HLOOKUP(Q$7-$B582+1,INPUTS!$D$63:$X$64,$E$4,FALSE)/IF(Q$7=$B582,(13-MONTH($D582)),12),0)</f>
        <v>0</v>
      </c>
      <c r="R582" s="229">
        <f>IF(AND(R$7&lt;=$B582+$D$4,R$9&gt;=$D582),$E582*HLOOKUP(R$7-$B582+1,INPUTS!$D$63:$X$64,$E$4,FALSE)/IF(R$7=$B582,(13-MONTH($D582)),12),0)</f>
        <v>0</v>
      </c>
      <c r="S582" s="229">
        <f>IF(AND(S$7&lt;=$B582+$D$4,S$9&gt;=$D582),$E582*HLOOKUP(S$7-$B582+1,INPUTS!$D$63:$X$64,$E$4,FALSE)/IF(S$7=$B582,(13-MONTH($D582)),12),0)</f>
        <v>0</v>
      </c>
      <c r="T582" s="229">
        <f>IF(AND(T$7&lt;=$B582+$D$4,T$9&gt;=$D582),$E582*HLOOKUP(T$7-$B582+1,INPUTS!$D$63:$X$64,$E$4,FALSE)/IF(T$7=$B582,(13-MONTH($D582)),12),0)</f>
        <v>0</v>
      </c>
      <c r="U582" s="229">
        <f>IF(AND(U$7&lt;=$B582+$D$4,U$9&gt;=$D582),$E582*HLOOKUP(U$7-$B582+1,INPUTS!$D$63:$X$64,$E$4,FALSE)/IF(U$7=$B582,(13-MONTH($D582)),12),0)</f>
        <v>0</v>
      </c>
      <c r="V582" s="229">
        <f>IF(AND(V$7&lt;=$B582+$D$4,V$9&gt;=$D582),$E582*HLOOKUP(V$7-$B582+1,INPUTS!$D$63:$X$64,$E$4,FALSE)/IF(V$7=$B582,(13-MONTH($D582)),12),0)</f>
        <v>0</v>
      </c>
      <c r="W582" s="229">
        <f>IF(AND(W$7&lt;=$B582+$D$4,W$9&gt;=$D582),$E582*HLOOKUP(W$7-$B582+1,INPUTS!$D$63:$X$64,$E$4,FALSE)/IF(W$7=$B582,(13-MONTH($D582)),12),0)</f>
        <v>0</v>
      </c>
      <c r="X582" s="229">
        <f>IF(AND(X$7&lt;=$B582+$D$4,X$9&gt;=$D582),$E582*HLOOKUP(X$7-$B582+1,INPUTS!$D$63:$X$64,$E$4,FALSE)/IF(X$7=$B582,(13-MONTH($D582)),12),0)</f>
        <v>0</v>
      </c>
      <c r="Y582" s="229">
        <f>IF(AND(Y$7&lt;=$B582+$D$4,Y$9&gt;=$D582),$E582*HLOOKUP(Y$7-$B582+1,INPUTS!$D$63:$X$64,$E$4,FALSE)/IF(Y$7=$B582,(13-MONTH($D582)),12),0)</f>
        <v>0</v>
      </c>
      <c r="Z582" s="229">
        <f>IF(AND(Z$7&lt;=$B582+$D$4,Z$9&gt;=$D582),$E582*HLOOKUP(Z$7-$B582+1,INPUTS!$D$63:$X$64,$E$4,FALSE)/IF(Z$7=$B582,(13-MONTH($D582)),12),0)</f>
        <v>0</v>
      </c>
      <c r="AA582" s="229">
        <f>IF(AND(AA$7&lt;=$B582+$D$4,AA$9&gt;=$D582),$E582*HLOOKUP(AA$7-$B582+1,INPUTS!$D$63:$X$64,$E$4,FALSE)/IF(AA$7=$B582,(13-MONTH($D582)),12),0)</f>
        <v>0</v>
      </c>
      <c r="AB582" s="229">
        <f>IF(AND(AB$7&lt;=$B582+$D$4,AB$9&gt;=$D582),$E582*HLOOKUP(AB$7-$B582+1,INPUTS!$D$63:$X$64,$E$4,FALSE)/IF(AB$7=$B582,(13-MONTH($D582)),12),0)</f>
        <v>0</v>
      </c>
      <c r="AC582" s="229">
        <f>IF(AND(AC$7&lt;=$B582+$D$4,AC$9&gt;=$D582),$E582*HLOOKUP(AC$7-$B582+1,INPUTS!$D$63:$X$64,$E$4,FALSE)/IF(AC$7=$B582,(13-MONTH($D582)),12),0)</f>
        <v>0</v>
      </c>
      <c r="AD582" s="229">
        <f>IF(AND(AD$7&lt;=$B582+$D$4,AD$9&gt;=$D582),$E582*HLOOKUP(AD$7-$B582+1,INPUTS!$D$63:$X$64,$E$4,FALSE)/IF(AD$7=$B582,(13-MONTH($D582)),12),0)</f>
        <v>0</v>
      </c>
      <c r="AE582" s="229">
        <f>IF(AND(AE$7&lt;=$B582+$D$4,AE$9&gt;=$D582),$E582*HLOOKUP(AE$7-$B582+1,INPUTS!$D$63:$X$64,$E$4,FALSE)/IF(AE$7=$B582,(13-MONTH($D582)),12),0)</f>
        <v>0</v>
      </c>
      <c r="AF582" s="229">
        <f>IF(AND(AF$7&lt;=$B582+$D$4,AF$9&gt;=$D582),$E582*HLOOKUP(AF$7-$B582+1,INPUTS!$D$63:$X$64,$E$4,FALSE)/IF(AF$7=$B582,(13-MONTH($D582)),12),0)</f>
        <v>0</v>
      </c>
      <c r="AG582" s="229">
        <f>IF(AND(AG$7&lt;=$B582+$D$4,AG$9&gt;=$D582),$E582*HLOOKUP(AG$7-$B582+1,INPUTS!$D$63:$X$64,$E$4,FALSE)/IF(AG$7=$B582,(13-MONTH($D582)),12),0)</f>
        <v>0</v>
      </c>
      <c r="AH582" s="229">
        <f>IF(AND(AH$7&lt;=$B582+$D$4,AH$9&gt;=$D582),$E582*HLOOKUP(AH$7-$B582+1,INPUTS!$D$63:$X$64,$E$4,FALSE)/IF(AH$7=$B582,(13-MONTH($D582)),12),0)</f>
        <v>0</v>
      </c>
      <c r="AI582" s="229">
        <f>IF(AND(AI$7&lt;=$B582+$D$4,AI$9&gt;=$D582),$E582*HLOOKUP(AI$7-$B582+1,INPUTS!$D$63:$X$64,$E$4,FALSE)/IF(AI$7=$B582,(13-MONTH($D582)),12),0)</f>
        <v>0</v>
      </c>
      <c r="AJ582" s="229">
        <f>IF(AND(AJ$7&lt;=$B582+$D$4,AJ$9&gt;=$D582),$E582*HLOOKUP(AJ$7-$B582+1,INPUTS!$D$63:$X$64,$E$4,FALSE)/IF(AJ$7=$B582,(13-MONTH($D582)),12),0)</f>
        <v>0</v>
      </c>
      <c r="AK582" s="229">
        <f>IF(AND(AK$7&lt;=$B582+$D$4,AK$9&gt;=$D582),$E582*HLOOKUP(AK$7-$B582+1,INPUTS!$D$63:$X$64,$E$4,FALSE)/IF(AK$7=$B582,(13-MONTH($D582)),12),0)</f>
        <v>0</v>
      </c>
      <c r="AL582" s="229">
        <f>IF(AND(AL$7&lt;=$B582+$D$4,AL$9&gt;=$D582),$E582*HLOOKUP(AL$7-$B582+1,INPUTS!$D$63:$X$64,$E$4,FALSE)/IF(AL$7=$B582,(13-MONTH($D582)),12),0)</f>
        <v>0</v>
      </c>
      <c r="AM582" s="229">
        <f>IF(AND(AM$7&lt;=$B582+$D$4,AM$9&gt;=$D582),$E582*HLOOKUP(AM$7-$B582+1,INPUTS!$D$63:$X$64,$E$4,FALSE)/IF(AM$7=$B582,(13-MONTH($D582)),12),0)</f>
        <v>0</v>
      </c>
      <c r="AN582" s="229">
        <f>IF(AND(AN$7&lt;=$B582+$D$4,AN$9&gt;=$D582),$E582*HLOOKUP(AN$7-$B582+1,INPUTS!$D$63:$X$64,$E$4,FALSE)/IF(AN$7=$B582,(13-MONTH($D582)),12),0)</f>
        <v>0</v>
      </c>
      <c r="AO582" s="229">
        <f>IF(AND(AO$7&lt;=$B582+$D$4,AO$9&gt;=$D582),$E582*HLOOKUP(AO$7-$B582+1,INPUTS!$D$63:$X$64,$E$4,FALSE)/IF(AO$7=$B582,(13-MONTH($D582)),12),0)</f>
        <v>0</v>
      </c>
      <c r="AP582" s="229">
        <f>IF(AND(AP$7&lt;=$B582+$D$4,AP$9&gt;=$D582),$E582*HLOOKUP(AP$7-$B582+1,INPUTS!$D$63:$X$64,$E$4,FALSE)/IF(AP$7=$B582,(13-MONTH($D582)),12),0)</f>
        <v>0</v>
      </c>
      <c r="AQ582" s="229">
        <f>IF(AND(AQ$7&lt;=$B582+$D$4,AQ$9&gt;=$D582),$E582*HLOOKUP(AQ$7-$B582+1,INPUTS!$D$63:$X$64,$E$4,FALSE)/IF(AQ$7=$B582,(13-MONTH($D582)),12),0)</f>
        <v>0</v>
      </c>
      <c r="AR582" s="229">
        <f>IF(AND(AR$7&lt;=$B582+$D$4,AR$9&gt;=$D582),$E582*HLOOKUP(AR$7-$B582+1,INPUTS!$D$63:$X$64,$E$4,FALSE)/IF(AR$7=$B582,(13-MONTH($D582)),12),0)</f>
        <v>0</v>
      </c>
      <c r="AS582" s="229">
        <f>IF(AND(AS$7&lt;=$B582+$D$4,AS$9&gt;=$D582),$E582*HLOOKUP(AS$7-$B582+1,INPUTS!$D$63:$X$64,$E$4,FALSE)/IF(AS$7=$B582,(13-MONTH($D582)),12),0)</f>
        <v>0</v>
      </c>
      <c r="AT582" s="229">
        <f>IF(AND(AT$7&lt;=$B582+$D$4,AT$9&gt;=$D582),$E582*HLOOKUP(AT$7-$B582+1,INPUTS!$D$63:$X$64,$E$4,FALSE)/IF(AT$7=$B582,(13-MONTH($D582)),12),0)</f>
        <v>0</v>
      </c>
      <c r="AU582" s="229">
        <f>IF(AND(AU$7&lt;=$B582+$D$4,AU$9&gt;=$D582),$E582*HLOOKUP(AU$7-$B582+1,INPUTS!$D$63:$X$64,$E$4,FALSE)/IF(AU$7=$B582,(13-MONTH($D582)),12),0)</f>
        <v>0</v>
      </c>
      <c r="AV582" s="229">
        <f>IF(AND(AV$7&lt;=$B582+$D$4,AV$9&gt;=$D582),$E582*HLOOKUP(AV$7-$B582+1,INPUTS!$D$63:$X$64,$E$4,FALSE)/IF(AV$7=$B582,(13-MONTH($D582)),12),0)</f>
        <v>0</v>
      </c>
      <c r="AW582" s="229">
        <f>IF(AND(AW$7&lt;=$B582+$D$4,AW$9&gt;=$D582),$E582*HLOOKUP(AW$7-$B582+1,INPUTS!$D$63:$X$64,$E$4,FALSE)/IF(AW$7=$B582,(13-MONTH($D582)),12),0)</f>
        <v>0</v>
      </c>
      <c r="AX582" s="229">
        <f>IF(AND(AX$7&lt;=$B582+$D$4,AX$9&gt;=$D582),$E582*HLOOKUP(AX$7-$B582+1,INPUTS!$D$63:$X$64,$E$4,FALSE)/IF(AX$7=$B582,(13-MONTH($D582)),12),0)</f>
        <v>0</v>
      </c>
      <c r="AY582" s="229">
        <f>IF(AND(AY$7&lt;=$B582+$D$4,AY$9&gt;=$D582),$E582*HLOOKUP(AY$7-$B582+1,INPUTS!$D$63:$X$64,$E$4,FALSE)/IF(AY$7=$B582,(13-MONTH($D582)),12),0)</f>
        <v>0</v>
      </c>
      <c r="AZ582" s="229">
        <f>IF(AND(AZ$7&lt;=$B582+$D$4,AZ$9&gt;=$D582),$E582*HLOOKUP(AZ$7-$B582+1,INPUTS!$D$63:$X$64,$E$4,FALSE)/IF(AZ$7=$B582,(13-MONTH($D582)),12),0)</f>
        <v>0</v>
      </c>
      <c r="BA582" s="229">
        <f>IF(AND(BA$7&lt;=$B582+$D$4,BA$9&gt;=$D582),$E582*HLOOKUP(BA$7-$B582+1,INPUTS!$D$63:$X$64,$E$4,FALSE)/IF(BA$7=$B582,(13-MONTH($D582)),12),0)</f>
        <v>0</v>
      </c>
      <c r="BB582" s="229">
        <f>IF(AND(BB$7&lt;=$B582+$D$4,BB$9&gt;=$D582),$E582*HLOOKUP(BB$7-$B582+1,INPUTS!$D$63:$X$64,$E$4,FALSE)/IF(BB$7=$B582,(13-MONTH($D582)),12),0)</f>
        <v>0</v>
      </c>
      <c r="BC582" s="229">
        <f>IF(AND(BC$7&lt;=$B582+$D$4,BC$9&gt;=$D582),$E582*HLOOKUP(BC$7-$B582+1,INPUTS!$D$63:$X$64,$E$4,FALSE)/IF(BC$7=$B582,(13-MONTH($D582)),12),0)</f>
        <v>0</v>
      </c>
      <c r="BD582" s="229">
        <f>IF(AND(BD$7&lt;=$B582+$D$4,BD$9&gt;=$D582),$E582*HLOOKUP(BD$7-$B582+1,INPUTS!$D$63:$X$64,$E$4,FALSE)/IF(BD$7=$B582,(13-MONTH($D582)),12),0)</f>
        <v>0</v>
      </c>
      <c r="BE582" s="229">
        <f>IF(AND(BE$7&lt;=$B582+$D$4,BE$9&gt;=$D582),$E582*HLOOKUP(BE$7-$B582+1,INPUTS!$D$63:$X$64,$E$4,FALSE)/IF(BE$7=$B582,(13-MONTH($D582)),12),0)</f>
        <v>0</v>
      </c>
      <c r="BF582" s="229">
        <f>IF(AND(BF$7&lt;=$B582+$D$4,BF$9&gt;=$D582),$E582*HLOOKUP(BF$7-$B582+1,INPUTS!$D$63:$X$64,$E$4,FALSE)/IF(BF$7=$B582,(13-MONTH($D582)),12),0)</f>
        <v>0</v>
      </c>
      <c r="BG582" s="229">
        <f>IF(AND(BG$7&lt;=$B582+$D$4,BG$9&gt;=$D582),$E582*HLOOKUP(BG$7-$B582+1,INPUTS!$D$63:$X$64,$E$4,FALSE)/IF(BG$7=$B582,(13-MONTH($D582)),12),0)</f>
        <v>0</v>
      </c>
      <c r="BH582" s="229">
        <f>IF(AND(BH$7&lt;=$B582+$D$4,BH$9&gt;=$D582),$E582*HLOOKUP(BH$7-$B582+1,INPUTS!$D$63:$X$64,$E$4,FALSE)/IF(BH$7=$B582,(13-MONTH($D582)),12),0)</f>
        <v>0</v>
      </c>
      <c r="BI582" s="229">
        <f>IF(AND(BI$7&lt;=$B582+$D$4,BI$9&gt;=$D582),$E582*HLOOKUP(BI$7-$B582+1,INPUTS!$D$63:$X$64,$E$4,FALSE)/IF(BI$7=$B582,(13-MONTH($D582)),12),0)</f>
        <v>0</v>
      </c>
      <c r="BJ582" s="229">
        <f>IF(AND(BJ$7&lt;=$B582+$D$4,BJ$9&gt;=$D582),$E582*HLOOKUP(BJ$7-$B582+1,INPUTS!$D$63:$X$64,$E$4,FALSE)/IF(BJ$7=$B582,(13-MONTH($D582)),12),0)</f>
        <v>0</v>
      </c>
      <c r="BK582" s="229">
        <f>IF(AND(BK$7&lt;=$B582+$D$4,BK$9&gt;=$D582),$E582*HLOOKUP(BK$7-$B582+1,INPUTS!$D$63:$X$64,$E$4,FALSE)/IF(BK$7=$B582,(13-MONTH($D582)),12),0)</f>
        <v>0</v>
      </c>
      <c r="BL582" s="229">
        <f>IF(AND(BL$7&lt;=$B582+$D$4,BL$9&gt;=$D582),$E582*HLOOKUP(BL$7-$B582+1,INPUTS!$D$63:$X$64,$E$4,FALSE)/IF(BL$7=$B582,(13-MONTH($D582)),12),0)</f>
        <v>0</v>
      </c>
      <c r="BM582" s="229">
        <f>IF(AND(BM$7&lt;=$B582+$D$4,BM$9&gt;=$D582),$E582*HLOOKUP(BM$7-$B582+1,INPUTS!$D$63:$X$64,$E$4,FALSE)/IF(BM$7=$B582,(13-MONTH($D582)),12),0)</f>
        <v>0</v>
      </c>
      <c r="BN582" s="229">
        <f>IF(AND(BN$7&lt;=$B582+$D$4,BN$9&gt;=$D582),$E582*HLOOKUP(BN$7-$B582+1,INPUTS!$D$63:$X$64,$E$4,FALSE)/IF(BN$7=$B582,(13-MONTH($D582)),12),0)</f>
        <v>0</v>
      </c>
      <c r="BO582" s="229">
        <f>IF(AND(BO$7&lt;=$B582+$D$4,BO$9&gt;=$D582),$E582*HLOOKUP(BO$7-$B582+1,INPUTS!$D$63:$X$64,$E$4,FALSE)/IF(BO$7=$B582,(13-MONTH($D582)),12),0)</f>
        <v>0</v>
      </c>
      <c r="BP582" s="229">
        <f>IF(AND(BP$7&lt;=$B582+$D$4,BP$9&gt;=$D582),$E582*HLOOKUP(BP$7-$B582+1,INPUTS!$D$63:$X$64,$E$4,FALSE)/IF(BP$7=$B582,(13-MONTH($D582)),12),0)</f>
        <v>0</v>
      </c>
      <c r="BQ582" s="229">
        <f>IF(AND(BQ$7&lt;=$B582+$D$4,BQ$9&gt;=$D582),$E582*HLOOKUP(BQ$7-$B582+1,INPUTS!$D$63:$X$64,$E$4,FALSE)/IF(BQ$7=$B582,(13-MONTH($D582)),12),0)</f>
        <v>0</v>
      </c>
      <c r="BR582" s="229">
        <f>IF(AND(BR$7&lt;=$B582+$D$4,BR$9&gt;=$D582),$E582*HLOOKUP(BR$7-$B582+1,INPUTS!$D$63:$X$64,$E$4,FALSE)/IF(BR$7=$B582,(13-MONTH($D582)),12),0)</f>
        <v>0</v>
      </c>
      <c r="BS582" s="229">
        <f>IF(AND(BS$7&lt;=$B582+$D$4,BS$9&gt;=$D582),$E582*HLOOKUP(BS$7-$B582+1,INPUTS!$D$63:$X$64,$E$4,FALSE)/IF(BS$7=$B582,(13-MONTH($D582)),12),0)</f>
        <v>0</v>
      </c>
      <c r="BT582" s="229">
        <f>IF(AND(BT$7&lt;=$B582+$D$4,BT$9&gt;=$D582),$E582*HLOOKUP(BT$7-$B582+1,INPUTS!$D$63:$X$64,$E$4,FALSE)/IF(BT$7=$B582,(13-MONTH($D582)),12),0)</f>
        <v>0</v>
      </c>
      <c r="BU582" s="229">
        <f>IF(AND(BU$7&lt;=$B582+$D$4,BU$9&gt;=$D582),$E582*HLOOKUP(BU$7-$B582+1,INPUTS!$D$63:$X$64,$E$4,FALSE)/IF(BU$7=$B582,(13-MONTH($D582)),12),0)</f>
        <v>0</v>
      </c>
      <c r="BV582" s="229">
        <f>IF(AND(BV$7&lt;=$B582+$D$4,BV$9&gt;=$D582),$E582*HLOOKUP(BV$7-$B582+1,INPUTS!$D$63:$X$64,$E$4,FALSE)/IF(BV$7=$B582,(13-MONTH($D582)),12),0)</f>
        <v>0</v>
      </c>
      <c r="BW582" s="229">
        <f>IF(AND(BW$7&lt;=$B582+$D$4,BW$9&gt;=$D582),$E582*HLOOKUP(BW$7-$B582+1,INPUTS!$D$63:$X$64,$E$4,FALSE)/IF(BW$7=$B582,(13-MONTH($D582)),12),0)</f>
        <v>0</v>
      </c>
      <c r="BX582" s="229">
        <f>IF(AND(BX$7&lt;=$B582+$D$4,BX$9&gt;=$D582),$E582*HLOOKUP(BX$7-$B582+1,INPUTS!$D$63:$X$64,$E$4,FALSE)/IF(BX$7=$B582,(13-MONTH($D582)),12),0)</f>
        <v>0</v>
      </c>
      <c r="BY582" s="229">
        <f>IF(AND(BY$7&lt;=$B582+$D$4,BY$9&gt;=$D582),$E582*HLOOKUP(BY$7-$B582+1,INPUTS!$D$63:$X$64,$E$4,FALSE)/IF(BY$7=$B582,(13-MONTH($D582)),12),0)</f>
        <v>0</v>
      </c>
      <c r="BZ582" s="229">
        <f>IF(AND(BZ$7&lt;=$B582+$D$4,BZ$9&gt;=$D582),$E582*HLOOKUP(BZ$7-$B582+1,INPUTS!$D$63:$X$64,$E$4,FALSE)/IF(BZ$7=$B582,(13-MONTH($D582)),12),0)</f>
        <v>0</v>
      </c>
    </row>
    <row r="583" spans="1:78" x14ac:dyDescent="0.2">
      <c r="A583" s="7" t="str">
        <f t="shared" si="447"/>
        <v>Roll-in 7</v>
      </c>
      <c r="B583" s="7">
        <f t="shared" si="443"/>
        <v>2022</v>
      </c>
      <c r="C583" s="7">
        <f t="shared" si="446"/>
        <v>40</v>
      </c>
      <c r="D583" s="165">
        <f t="shared" si="449"/>
        <v>44681</v>
      </c>
      <c r="E583" s="68">
        <f t="shared" si="448"/>
        <v>0</v>
      </c>
      <c r="G583" s="229">
        <f>IF(AND(G$7&lt;=$B583+$D$4,G$9&gt;=$D583),$E583*HLOOKUP(G$7-$B583+1,INPUTS!$D$63:$X$64,$E$4,FALSE)/IF(G$7=$B583,(13-MONTH($D583)),12),0)</f>
        <v>0</v>
      </c>
      <c r="H583" s="229">
        <f>IF(AND(H$7&lt;=$B583+$D$4,H$9&gt;=$D583),$E583*HLOOKUP(H$7-$B583+1,INPUTS!$D$63:$X$64,$E$4,FALSE)/IF(H$7=$B583,(13-MONTH($D583)),12),0)</f>
        <v>0</v>
      </c>
      <c r="I583" s="229">
        <f>IF(AND(I$7&lt;=$B583+$D$4,I$9&gt;=$D583),$E583*HLOOKUP(I$7-$B583+1,INPUTS!$D$63:$X$64,$E$4,FALSE)/IF(I$7=$B583,(13-MONTH($D583)),12),0)</f>
        <v>0</v>
      </c>
      <c r="J583" s="229">
        <f>IF(AND(J$7&lt;=$B583+$D$4,J$9&gt;=$D583),$E583*HLOOKUP(J$7-$B583+1,INPUTS!$D$63:$X$64,$E$4,FALSE)/IF(J$7=$B583,(13-MONTH($D583)),12),0)</f>
        <v>0</v>
      </c>
      <c r="K583" s="229">
        <f>IF(AND(K$7&lt;=$B583+$D$4,K$9&gt;=$D583),$E583*HLOOKUP(K$7-$B583+1,INPUTS!$D$63:$X$64,$E$4,FALSE)/IF(K$7=$B583,(13-MONTH($D583)),12),0)</f>
        <v>0</v>
      </c>
      <c r="L583" s="229">
        <f>IF(AND(L$7&lt;=$B583+$D$4,L$9&gt;=$D583),$E583*HLOOKUP(L$7-$B583+1,INPUTS!$D$63:$X$64,$E$4,FALSE)/IF(L$7=$B583,(13-MONTH($D583)),12),0)</f>
        <v>0</v>
      </c>
      <c r="M583" s="229">
        <f>IF(AND(M$7&lt;=$B583+$D$4,M$9&gt;=$D583),$E583*HLOOKUP(M$7-$B583+1,INPUTS!$D$63:$X$64,$E$4,FALSE)/IF(M$7=$B583,(13-MONTH($D583)),12),0)</f>
        <v>0</v>
      </c>
      <c r="N583" s="229">
        <f>IF(AND(N$7&lt;=$B583+$D$4,N$9&gt;=$D583),$E583*HLOOKUP(N$7-$B583+1,INPUTS!$D$63:$X$64,$E$4,FALSE)/IF(N$7=$B583,(13-MONTH($D583)),12),0)</f>
        <v>0</v>
      </c>
      <c r="O583" s="229">
        <f>IF(AND(O$7&lt;=$B583+$D$4,O$9&gt;=$D583),$E583*HLOOKUP(O$7-$B583+1,INPUTS!$D$63:$X$64,$E$4,FALSE)/IF(O$7=$B583,(13-MONTH($D583)),12),0)</f>
        <v>0</v>
      </c>
      <c r="P583" s="229">
        <f>IF(AND(P$7&lt;=$B583+$D$4,P$9&gt;=$D583),$E583*HLOOKUP(P$7-$B583+1,INPUTS!$D$63:$X$64,$E$4,FALSE)/IF(P$7=$B583,(13-MONTH($D583)),12),0)</f>
        <v>0</v>
      </c>
      <c r="Q583" s="229">
        <f>IF(AND(Q$7&lt;=$B583+$D$4,Q$9&gt;=$D583),$E583*HLOOKUP(Q$7-$B583+1,INPUTS!$D$63:$X$64,$E$4,FALSE)/IF(Q$7=$B583,(13-MONTH($D583)),12),0)</f>
        <v>0</v>
      </c>
      <c r="R583" s="229">
        <f>IF(AND(R$7&lt;=$B583+$D$4,R$9&gt;=$D583),$E583*HLOOKUP(R$7-$B583+1,INPUTS!$D$63:$X$64,$E$4,FALSE)/IF(R$7=$B583,(13-MONTH($D583)),12),0)</f>
        <v>0</v>
      </c>
      <c r="S583" s="229">
        <f>IF(AND(S$7&lt;=$B583+$D$4,S$9&gt;=$D583),$E583*HLOOKUP(S$7-$B583+1,INPUTS!$D$63:$X$64,$E$4,FALSE)/IF(S$7=$B583,(13-MONTH($D583)),12),0)</f>
        <v>0</v>
      </c>
      <c r="T583" s="229">
        <f>IF(AND(T$7&lt;=$B583+$D$4,T$9&gt;=$D583),$E583*HLOOKUP(T$7-$B583+1,INPUTS!$D$63:$X$64,$E$4,FALSE)/IF(T$7=$B583,(13-MONTH($D583)),12),0)</f>
        <v>0</v>
      </c>
      <c r="U583" s="229">
        <f>IF(AND(U$7&lt;=$B583+$D$4,U$9&gt;=$D583),$E583*HLOOKUP(U$7-$B583+1,INPUTS!$D$63:$X$64,$E$4,FALSE)/IF(U$7=$B583,(13-MONTH($D583)),12),0)</f>
        <v>0</v>
      </c>
      <c r="V583" s="229">
        <f>IF(AND(V$7&lt;=$B583+$D$4,V$9&gt;=$D583),$E583*HLOOKUP(V$7-$B583+1,INPUTS!$D$63:$X$64,$E$4,FALSE)/IF(V$7=$B583,(13-MONTH($D583)),12),0)</f>
        <v>0</v>
      </c>
      <c r="W583" s="229">
        <f>IF(AND(W$7&lt;=$B583+$D$4,W$9&gt;=$D583),$E583*HLOOKUP(W$7-$B583+1,INPUTS!$D$63:$X$64,$E$4,FALSE)/IF(W$7=$B583,(13-MONTH($D583)),12),0)</f>
        <v>0</v>
      </c>
      <c r="X583" s="229">
        <f>IF(AND(X$7&lt;=$B583+$D$4,X$9&gt;=$D583),$E583*HLOOKUP(X$7-$B583+1,INPUTS!$D$63:$X$64,$E$4,FALSE)/IF(X$7=$B583,(13-MONTH($D583)),12),0)</f>
        <v>0</v>
      </c>
      <c r="Y583" s="229">
        <f>IF(AND(Y$7&lt;=$B583+$D$4,Y$9&gt;=$D583),$E583*HLOOKUP(Y$7-$B583+1,INPUTS!$D$63:$X$64,$E$4,FALSE)/IF(Y$7=$B583,(13-MONTH($D583)),12),0)</f>
        <v>0</v>
      </c>
      <c r="Z583" s="229">
        <f>IF(AND(Z$7&lt;=$B583+$D$4,Z$9&gt;=$D583),$E583*HLOOKUP(Z$7-$B583+1,INPUTS!$D$63:$X$64,$E$4,FALSE)/IF(Z$7=$B583,(13-MONTH($D583)),12),0)</f>
        <v>0</v>
      </c>
      <c r="AA583" s="229">
        <f>IF(AND(AA$7&lt;=$B583+$D$4,AA$9&gt;=$D583),$E583*HLOOKUP(AA$7-$B583+1,INPUTS!$D$63:$X$64,$E$4,FALSE)/IF(AA$7=$B583,(13-MONTH($D583)),12),0)</f>
        <v>0</v>
      </c>
      <c r="AB583" s="229">
        <f>IF(AND(AB$7&lt;=$B583+$D$4,AB$9&gt;=$D583),$E583*HLOOKUP(AB$7-$B583+1,INPUTS!$D$63:$X$64,$E$4,FALSE)/IF(AB$7=$B583,(13-MONTH($D583)),12),0)</f>
        <v>0</v>
      </c>
      <c r="AC583" s="229">
        <f>IF(AND(AC$7&lt;=$B583+$D$4,AC$9&gt;=$D583),$E583*HLOOKUP(AC$7-$B583+1,INPUTS!$D$63:$X$64,$E$4,FALSE)/IF(AC$7=$B583,(13-MONTH($D583)),12),0)</f>
        <v>0</v>
      </c>
      <c r="AD583" s="229">
        <f>IF(AND(AD$7&lt;=$B583+$D$4,AD$9&gt;=$D583),$E583*HLOOKUP(AD$7-$B583+1,INPUTS!$D$63:$X$64,$E$4,FALSE)/IF(AD$7=$B583,(13-MONTH($D583)),12),0)</f>
        <v>0</v>
      </c>
      <c r="AE583" s="229">
        <f>IF(AND(AE$7&lt;=$B583+$D$4,AE$9&gt;=$D583),$E583*HLOOKUP(AE$7-$B583+1,INPUTS!$D$63:$X$64,$E$4,FALSE)/IF(AE$7=$B583,(13-MONTH($D583)),12),0)</f>
        <v>0</v>
      </c>
      <c r="AF583" s="229">
        <f>IF(AND(AF$7&lt;=$B583+$D$4,AF$9&gt;=$D583),$E583*HLOOKUP(AF$7-$B583+1,INPUTS!$D$63:$X$64,$E$4,FALSE)/IF(AF$7=$B583,(13-MONTH($D583)),12),0)</f>
        <v>0</v>
      </c>
      <c r="AG583" s="229">
        <f>IF(AND(AG$7&lt;=$B583+$D$4,AG$9&gt;=$D583),$E583*HLOOKUP(AG$7-$B583+1,INPUTS!$D$63:$X$64,$E$4,FALSE)/IF(AG$7=$B583,(13-MONTH($D583)),12),0)</f>
        <v>0</v>
      </c>
      <c r="AH583" s="229">
        <f>IF(AND(AH$7&lt;=$B583+$D$4,AH$9&gt;=$D583),$E583*HLOOKUP(AH$7-$B583+1,INPUTS!$D$63:$X$64,$E$4,FALSE)/IF(AH$7=$B583,(13-MONTH($D583)),12),0)</f>
        <v>0</v>
      </c>
      <c r="AI583" s="229">
        <f>IF(AND(AI$7&lt;=$B583+$D$4,AI$9&gt;=$D583),$E583*HLOOKUP(AI$7-$B583+1,INPUTS!$D$63:$X$64,$E$4,FALSE)/IF(AI$7=$B583,(13-MONTH($D583)),12),0)</f>
        <v>0</v>
      </c>
      <c r="AJ583" s="229">
        <f>IF(AND(AJ$7&lt;=$B583+$D$4,AJ$9&gt;=$D583),$E583*HLOOKUP(AJ$7-$B583+1,INPUTS!$D$63:$X$64,$E$4,FALSE)/IF(AJ$7=$B583,(13-MONTH($D583)),12),0)</f>
        <v>0</v>
      </c>
      <c r="AK583" s="229">
        <f>IF(AND(AK$7&lt;=$B583+$D$4,AK$9&gt;=$D583),$E583*HLOOKUP(AK$7-$B583+1,INPUTS!$D$63:$X$64,$E$4,FALSE)/IF(AK$7=$B583,(13-MONTH($D583)),12),0)</f>
        <v>0</v>
      </c>
      <c r="AL583" s="229">
        <f>IF(AND(AL$7&lt;=$B583+$D$4,AL$9&gt;=$D583),$E583*HLOOKUP(AL$7-$B583+1,INPUTS!$D$63:$X$64,$E$4,FALSE)/IF(AL$7=$B583,(13-MONTH($D583)),12),0)</f>
        <v>0</v>
      </c>
      <c r="AM583" s="229">
        <f>IF(AND(AM$7&lt;=$B583+$D$4,AM$9&gt;=$D583),$E583*HLOOKUP(AM$7-$B583+1,INPUTS!$D$63:$X$64,$E$4,FALSE)/IF(AM$7=$B583,(13-MONTH($D583)),12),0)</f>
        <v>0</v>
      </c>
      <c r="AN583" s="229">
        <f>IF(AND(AN$7&lt;=$B583+$D$4,AN$9&gt;=$D583),$E583*HLOOKUP(AN$7-$B583+1,INPUTS!$D$63:$X$64,$E$4,FALSE)/IF(AN$7=$B583,(13-MONTH($D583)),12),0)</f>
        <v>0</v>
      </c>
      <c r="AO583" s="229">
        <f>IF(AND(AO$7&lt;=$B583+$D$4,AO$9&gt;=$D583),$E583*HLOOKUP(AO$7-$B583+1,INPUTS!$D$63:$X$64,$E$4,FALSE)/IF(AO$7=$B583,(13-MONTH($D583)),12),0)</f>
        <v>0</v>
      </c>
      <c r="AP583" s="229">
        <f>IF(AND(AP$7&lt;=$B583+$D$4,AP$9&gt;=$D583),$E583*HLOOKUP(AP$7-$B583+1,INPUTS!$D$63:$X$64,$E$4,FALSE)/IF(AP$7=$B583,(13-MONTH($D583)),12),0)</f>
        <v>0</v>
      </c>
      <c r="AQ583" s="229">
        <f>IF(AND(AQ$7&lt;=$B583+$D$4,AQ$9&gt;=$D583),$E583*HLOOKUP(AQ$7-$B583+1,INPUTS!$D$63:$X$64,$E$4,FALSE)/IF(AQ$7=$B583,(13-MONTH($D583)),12),0)</f>
        <v>0</v>
      </c>
      <c r="AR583" s="229">
        <f>IF(AND(AR$7&lt;=$B583+$D$4,AR$9&gt;=$D583),$E583*HLOOKUP(AR$7-$B583+1,INPUTS!$D$63:$X$64,$E$4,FALSE)/IF(AR$7=$B583,(13-MONTH($D583)),12),0)</f>
        <v>0</v>
      </c>
      <c r="AS583" s="229">
        <f>IF(AND(AS$7&lt;=$B583+$D$4,AS$9&gt;=$D583),$E583*HLOOKUP(AS$7-$B583+1,INPUTS!$D$63:$X$64,$E$4,FALSE)/IF(AS$7=$B583,(13-MONTH($D583)),12),0)</f>
        <v>0</v>
      </c>
      <c r="AT583" s="229">
        <f>IF(AND(AT$7&lt;=$B583+$D$4,AT$9&gt;=$D583),$E583*HLOOKUP(AT$7-$B583+1,INPUTS!$D$63:$X$64,$E$4,FALSE)/IF(AT$7=$B583,(13-MONTH($D583)),12),0)</f>
        <v>0</v>
      </c>
      <c r="AU583" s="229">
        <f>IF(AND(AU$7&lt;=$B583+$D$4,AU$9&gt;=$D583),$E583*HLOOKUP(AU$7-$B583+1,INPUTS!$D$63:$X$64,$E$4,FALSE)/IF(AU$7=$B583,(13-MONTH($D583)),12),0)</f>
        <v>0</v>
      </c>
      <c r="AV583" s="229">
        <f>IF(AND(AV$7&lt;=$B583+$D$4,AV$9&gt;=$D583),$E583*HLOOKUP(AV$7-$B583+1,INPUTS!$D$63:$X$64,$E$4,FALSE)/IF(AV$7=$B583,(13-MONTH($D583)),12),0)</f>
        <v>0</v>
      </c>
      <c r="AW583" s="229">
        <f>IF(AND(AW$7&lt;=$B583+$D$4,AW$9&gt;=$D583),$E583*HLOOKUP(AW$7-$B583+1,INPUTS!$D$63:$X$64,$E$4,FALSE)/IF(AW$7=$B583,(13-MONTH($D583)),12),0)</f>
        <v>0</v>
      </c>
      <c r="AX583" s="229">
        <f>IF(AND(AX$7&lt;=$B583+$D$4,AX$9&gt;=$D583),$E583*HLOOKUP(AX$7-$B583+1,INPUTS!$D$63:$X$64,$E$4,FALSE)/IF(AX$7=$B583,(13-MONTH($D583)),12),0)</f>
        <v>0</v>
      </c>
      <c r="AY583" s="229">
        <f>IF(AND(AY$7&lt;=$B583+$D$4,AY$9&gt;=$D583),$E583*HLOOKUP(AY$7-$B583+1,INPUTS!$D$63:$X$64,$E$4,FALSE)/IF(AY$7=$B583,(13-MONTH($D583)),12),0)</f>
        <v>0</v>
      </c>
      <c r="AZ583" s="229">
        <f>IF(AND(AZ$7&lt;=$B583+$D$4,AZ$9&gt;=$D583),$E583*HLOOKUP(AZ$7-$B583+1,INPUTS!$D$63:$X$64,$E$4,FALSE)/IF(AZ$7=$B583,(13-MONTH($D583)),12),0)</f>
        <v>0</v>
      </c>
      <c r="BA583" s="229">
        <f>IF(AND(BA$7&lt;=$B583+$D$4,BA$9&gt;=$D583),$E583*HLOOKUP(BA$7-$B583+1,INPUTS!$D$63:$X$64,$E$4,FALSE)/IF(BA$7=$B583,(13-MONTH($D583)),12),0)</f>
        <v>0</v>
      </c>
      <c r="BB583" s="229">
        <f>IF(AND(BB$7&lt;=$B583+$D$4,BB$9&gt;=$D583),$E583*HLOOKUP(BB$7-$B583+1,INPUTS!$D$63:$X$64,$E$4,FALSE)/IF(BB$7=$B583,(13-MONTH($D583)),12),0)</f>
        <v>0</v>
      </c>
      <c r="BC583" s="229">
        <f>IF(AND(BC$7&lt;=$B583+$D$4,BC$9&gt;=$D583),$E583*HLOOKUP(BC$7-$B583+1,INPUTS!$D$63:$X$64,$E$4,FALSE)/IF(BC$7=$B583,(13-MONTH($D583)),12),0)</f>
        <v>0</v>
      </c>
      <c r="BD583" s="229">
        <f>IF(AND(BD$7&lt;=$B583+$D$4,BD$9&gt;=$D583),$E583*HLOOKUP(BD$7-$B583+1,INPUTS!$D$63:$X$64,$E$4,FALSE)/IF(BD$7=$B583,(13-MONTH($D583)),12),0)</f>
        <v>0</v>
      </c>
      <c r="BE583" s="229">
        <f>IF(AND(BE$7&lt;=$B583+$D$4,BE$9&gt;=$D583),$E583*HLOOKUP(BE$7-$B583+1,INPUTS!$D$63:$X$64,$E$4,FALSE)/IF(BE$7=$B583,(13-MONTH($D583)),12),0)</f>
        <v>0</v>
      </c>
      <c r="BF583" s="229">
        <f>IF(AND(BF$7&lt;=$B583+$D$4,BF$9&gt;=$D583),$E583*HLOOKUP(BF$7-$B583+1,INPUTS!$D$63:$X$64,$E$4,FALSE)/IF(BF$7=$B583,(13-MONTH($D583)),12),0)</f>
        <v>0</v>
      </c>
      <c r="BG583" s="229">
        <f>IF(AND(BG$7&lt;=$B583+$D$4,BG$9&gt;=$D583),$E583*HLOOKUP(BG$7-$B583+1,INPUTS!$D$63:$X$64,$E$4,FALSE)/IF(BG$7=$B583,(13-MONTH($D583)),12),0)</f>
        <v>0</v>
      </c>
      <c r="BH583" s="229">
        <f>IF(AND(BH$7&lt;=$B583+$D$4,BH$9&gt;=$D583),$E583*HLOOKUP(BH$7-$B583+1,INPUTS!$D$63:$X$64,$E$4,FALSE)/IF(BH$7=$B583,(13-MONTH($D583)),12),0)</f>
        <v>0</v>
      </c>
      <c r="BI583" s="229">
        <f>IF(AND(BI$7&lt;=$B583+$D$4,BI$9&gt;=$D583),$E583*HLOOKUP(BI$7-$B583+1,INPUTS!$D$63:$X$64,$E$4,FALSE)/IF(BI$7=$B583,(13-MONTH($D583)),12),0)</f>
        <v>0</v>
      </c>
      <c r="BJ583" s="229">
        <f>IF(AND(BJ$7&lt;=$B583+$D$4,BJ$9&gt;=$D583),$E583*HLOOKUP(BJ$7-$B583+1,INPUTS!$D$63:$X$64,$E$4,FALSE)/IF(BJ$7=$B583,(13-MONTH($D583)),12),0)</f>
        <v>0</v>
      </c>
      <c r="BK583" s="229">
        <f>IF(AND(BK$7&lt;=$B583+$D$4,BK$9&gt;=$D583),$E583*HLOOKUP(BK$7-$B583+1,INPUTS!$D$63:$X$64,$E$4,FALSE)/IF(BK$7=$B583,(13-MONTH($D583)),12),0)</f>
        <v>0</v>
      </c>
      <c r="BL583" s="229">
        <f>IF(AND(BL$7&lt;=$B583+$D$4,BL$9&gt;=$D583),$E583*HLOOKUP(BL$7-$B583+1,INPUTS!$D$63:$X$64,$E$4,FALSE)/IF(BL$7=$B583,(13-MONTH($D583)),12),0)</f>
        <v>0</v>
      </c>
      <c r="BM583" s="229">
        <f>IF(AND(BM$7&lt;=$B583+$D$4,BM$9&gt;=$D583),$E583*HLOOKUP(BM$7-$B583+1,INPUTS!$D$63:$X$64,$E$4,FALSE)/IF(BM$7=$B583,(13-MONTH($D583)),12),0)</f>
        <v>0</v>
      </c>
      <c r="BN583" s="229">
        <f>IF(AND(BN$7&lt;=$B583+$D$4,BN$9&gt;=$D583),$E583*HLOOKUP(BN$7-$B583+1,INPUTS!$D$63:$X$64,$E$4,FALSE)/IF(BN$7=$B583,(13-MONTH($D583)),12),0)</f>
        <v>0</v>
      </c>
      <c r="BO583" s="229">
        <f>IF(AND(BO$7&lt;=$B583+$D$4,BO$9&gt;=$D583),$E583*HLOOKUP(BO$7-$B583+1,INPUTS!$D$63:$X$64,$E$4,FALSE)/IF(BO$7=$B583,(13-MONTH($D583)),12),0)</f>
        <v>0</v>
      </c>
      <c r="BP583" s="229">
        <f>IF(AND(BP$7&lt;=$B583+$D$4,BP$9&gt;=$D583),$E583*HLOOKUP(BP$7-$B583+1,INPUTS!$D$63:$X$64,$E$4,FALSE)/IF(BP$7=$B583,(13-MONTH($D583)),12),0)</f>
        <v>0</v>
      </c>
      <c r="BQ583" s="229">
        <f>IF(AND(BQ$7&lt;=$B583+$D$4,BQ$9&gt;=$D583),$E583*HLOOKUP(BQ$7-$B583+1,INPUTS!$D$63:$X$64,$E$4,FALSE)/IF(BQ$7=$B583,(13-MONTH($D583)),12),0)</f>
        <v>0</v>
      </c>
      <c r="BR583" s="229">
        <f>IF(AND(BR$7&lt;=$B583+$D$4,BR$9&gt;=$D583),$E583*HLOOKUP(BR$7-$B583+1,INPUTS!$D$63:$X$64,$E$4,FALSE)/IF(BR$7=$B583,(13-MONTH($D583)),12),0)</f>
        <v>0</v>
      </c>
      <c r="BS583" s="229">
        <f>IF(AND(BS$7&lt;=$B583+$D$4,BS$9&gt;=$D583),$E583*HLOOKUP(BS$7-$B583+1,INPUTS!$D$63:$X$64,$E$4,FALSE)/IF(BS$7=$B583,(13-MONTH($D583)),12),0)</f>
        <v>0</v>
      </c>
      <c r="BT583" s="229">
        <f>IF(AND(BT$7&lt;=$B583+$D$4,BT$9&gt;=$D583),$E583*HLOOKUP(BT$7-$B583+1,INPUTS!$D$63:$X$64,$E$4,FALSE)/IF(BT$7=$B583,(13-MONTH($D583)),12),0)</f>
        <v>0</v>
      </c>
      <c r="BU583" s="229">
        <f>IF(AND(BU$7&lt;=$B583+$D$4,BU$9&gt;=$D583),$E583*HLOOKUP(BU$7-$B583+1,INPUTS!$D$63:$X$64,$E$4,FALSE)/IF(BU$7=$B583,(13-MONTH($D583)),12),0)</f>
        <v>0</v>
      </c>
      <c r="BV583" s="229">
        <f>IF(AND(BV$7&lt;=$B583+$D$4,BV$9&gt;=$D583),$E583*HLOOKUP(BV$7-$B583+1,INPUTS!$D$63:$X$64,$E$4,FALSE)/IF(BV$7=$B583,(13-MONTH($D583)),12),0)</f>
        <v>0</v>
      </c>
      <c r="BW583" s="229">
        <f>IF(AND(BW$7&lt;=$B583+$D$4,BW$9&gt;=$D583),$E583*HLOOKUP(BW$7-$B583+1,INPUTS!$D$63:$X$64,$E$4,FALSE)/IF(BW$7=$B583,(13-MONTH($D583)),12),0)</f>
        <v>0</v>
      </c>
      <c r="BX583" s="229">
        <f>IF(AND(BX$7&lt;=$B583+$D$4,BX$9&gt;=$D583),$E583*HLOOKUP(BX$7-$B583+1,INPUTS!$D$63:$X$64,$E$4,FALSE)/IF(BX$7=$B583,(13-MONTH($D583)),12),0)</f>
        <v>0</v>
      </c>
      <c r="BY583" s="229">
        <f>IF(AND(BY$7&lt;=$B583+$D$4,BY$9&gt;=$D583),$E583*HLOOKUP(BY$7-$B583+1,INPUTS!$D$63:$X$64,$E$4,FALSE)/IF(BY$7=$B583,(13-MONTH($D583)),12),0)</f>
        <v>0</v>
      </c>
      <c r="BZ583" s="229">
        <f>IF(AND(BZ$7&lt;=$B583+$D$4,BZ$9&gt;=$D583),$E583*HLOOKUP(BZ$7-$B583+1,INPUTS!$D$63:$X$64,$E$4,FALSE)/IF(BZ$7=$B583,(13-MONTH($D583)),12),0)</f>
        <v>0</v>
      </c>
    </row>
    <row r="584" spans="1:78" x14ac:dyDescent="0.2">
      <c r="A584" s="7" t="str">
        <f t="shared" si="447"/>
        <v>Roll-in 7</v>
      </c>
      <c r="B584" s="7">
        <f t="shared" si="443"/>
        <v>2022</v>
      </c>
      <c r="C584" s="7">
        <f t="shared" si="446"/>
        <v>41</v>
      </c>
      <c r="D584" s="165">
        <f t="shared" si="449"/>
        <v>44712</v>
      </c>
      <c r="E584" s="68">
        <f t="shared" si="448"/>
        <v>0</v>
      </c>
      <c r="G584" s="229">
        <f>IF(AND(G$7&lt;=$B584+$D$4,G$9&gt;=$D584),$E584*HLOOKUP(G$7-$B584+1,INPUTS!$D$63:$X$64,$E$4,FALSE)/IF(G$7=$B584,(13-MONTH($D584)),12),0)</f>
        <v>0</v>
      </c>
      <c r="H584" s="229">
        <f>IF(AND(H$7&lt;=$B584+$D$4,H$9&gt;=$D584),$E584*HLOOKUP(H$7-$B584+1,INPUTS!$D$63:$X$64,$E$4,FALSE)/IF(H$7=$B584,(13-MONTH($D584)),12),0)</f>
        <v>0</v>
      </c>
      <c r="I584" s="229">
        <f>IF(AND(I$7&lt;=$B584+$D$4,I$9&gt;=$D584),$E584*HLOOKUP(I$7-$B584+1,INPUTS!$D$63:$X$64,$E$4,FALSE)/IF(I$7=$B584,(13-MONTH($D584)),12),0)</f>
        <v>0</v>
      </c>
      <c r="J584" s="229">
        <f>IF(AND(J$7&lt;=$B584+$D$4,J$9&gt;=$D584),$E584*HLOOKUP(J$7-$B584+1,INPUTS!$D$63:$X$64,$E$4,FALSE)/IF(J$7=$B584,(13-MONTH($D584)),12),0)</f>
        <v>0</v>
      </c>
      <c r="K584" s="229">
        <f>IF(AND(K$7&lt;=$B584+$D$4,K$9&gt;=$D584),$E584*HLOOKUP(K$7-$B584+1,INPUTS!$D$63:$X$64,$E$4,FALSE)/IF(K$7=$B584,(13-MONTH($D584)),12),0)</f>
        <v>0</v>
      </c>
      <c r="L584" s="229">
        <f>IF(AND(L$7&lt;=$B584+$D$4,L$9&gt;=$D584),$E584*HLOOKUP(L$7-$B584+1,INPUTS!$D$63:$X$64,$E$4,FALSE)/IF(L$7=$B584,(13-MONTH($D584)),12),0)</f>
        <v>0</v>
      </c>
      <c r="M584" s="229">
        <f>IF(AND(M$7&lt;=$B584+$D$4,M$9&gt;=$D584),$E584*HLOOKUP(M$7-$B584+1,INPUTS!$D$63:$X$64,$E$4,FALSE)/IF(M$7=$B584,(13-MONTH($D584)),12),0)</f>
        <v>0</v>
      </c>
      <c r="N584" s="229">
        <f>IF(AND(N$7&lt;=$B584+$D$4,N$9&gt;=$D584),$E584*HLOOKUP(N$7-$B584+1,INPUTS!$D$63:$X$64,$E$4,FALSE)/IF(N$7=$B584,(13-MONTH($D584)),12),0)</f>
        <v>0</v>
      </c>
      <c r="O584" s="229">
        <f>IF(AND(O$7&lt;=$B584+$D$4,O$9&gt;=$D584),$E584*HLOOKUP(O$7-$B584+1,INPUTS!$D$63:$X$64,$E$4,FALSE)/IF(O$7=$B584,(13-MONTH($D584)),12),0)</f>
        <v>0</v>
      </c>
      <c r="P584" s="229">
        <f>IF(AND(P$7&lt;=$B584+$D$4,P$9&gt;=$D584),$E584*HLOOKUP(P$7-$B584+1,INPUTS!$D$63:$X$64,$E$4,FALSE)/IF(P$7=$B584,(13-MONTH($D584)),12),0)</f>
        <v>0</v>
      </c>
      <c r="Q584" s="229">
        <f>IF(AND(Q$7&lt;=$B584+$D$4,Q$9&gt;=$D584),$E584*HLOOKUP(Q$7-$B584+1,INPUTS!$D$63:$X$64,$E$4,FALSE)/IF(Q$7=$B584,(13-MONTH($D584)),12),0)</f>
        <v>0</v>
      </c>
      <c r="R584" s="229">
        <f>IF(AND(R$7&lt;=$B584+$D$4,R$9&gt;=$D584),$E584*HLOOKUP(R$7-$B584+1,INPUTS!$D$63:$X$64,$E$4,FALSE)/IF(R$7=$B584,(13-MONTH($D584)),12),0)</f>
        <v>0</v>
      </c>
      <c r="S584" s="229">
        <f>IF(AND(S$7&lt;=$B584+$D$4,S$9&gt;=$D584),$E584*HLOOKUP(S$7-$B584+1,INPUTS!$D$63:$X$64,$E$4,FALSE)/IF(S$7=$B584,(13-MONTH($D584)),12),0)</f>
        <v>0</v>
      </c>
      <c r="T584" s="229">
        <f>IF(AND(T$7&lt;=$B584+$D$4,T$9&gt;=$D584),$E584*HLOOKUP(T$7-$B584+1,INPUTS!$D$63:$X$64,$E$4,FALSE)/IF(T$7=$B584,(13-MONTH($D584)),12),0)</f>
        <v>0</v>
      </c>
      <c r="U584" s="229">
        <f>IF(AND(U$7&lt;=$B584+$D$4,U$9&gt;=$D584),$E584*HLOOKUP(U$7-$B584+1,INPUTS!$D$63:$X$64,$E$4,FALSE)/IF(U$7=$B584,(13-MONTH($D584)),12),0)</f>
        <v>0</v>
      </c>
      <c r="V584" s="229">
        <f>IF(AND(V$7&lt;=$B584+$D$4,V$9&gt;=$D584),$E584*HLOOKUP(V$7-$B584+1,INPUTS!$D$63:$X$64,$E$4,FALSE)/IF(V$7=$B584,(13-MONTH($D584)),12),0)</f>
        <v>0</v>
      </c>
      <c r="W584" s="229">
        <f>IF(AND(W$7&lt;=$B584+$D$4,W$9&gt;=$D584),$E584*HLOOKUP(W$7-$B584+1,INPUTS!$D$63:$X$64,$E$4,FALSE)/IF(W$7=$B584,(13-MONTH($D584)),12),0)</f>
        <v>0</v>
      </c>
      <c r="X584" s="229">
        <f>IF(AND(X$7&lt;=$B584+$D$4,X$9&gt;=$D584),$E584*HLOOKUP(X$7-$B584+1,INPUTS!$D$63:$X$64,$E$4,FALSE)/IF(X$7=$B584,(13-MONTH($D584)),12),0)</f>
        <v>0</v>
      </c>
      <c r="Y584" s="229">
        <f>IF(AND(Y$7&lt;=$B584+$D$4,Y$9&gt;=$D584),$E584*HLOOKUP(Y$7-$B584+1,INPUTS!$D$63:$X$64,$E$4,FALSE)/IF(Y$7=$B584,(13-MONTH($D584)),12),0)</f>
        <v>0</v>
      </c>
      <c r="Z584" s="229">
        <f>IF(AND(Z$7&lt;=$B584+$D$4,Z$9&gt;=$D584),$E584*HLOOKUP(Z$7-$B584+1,INPUTS!$D$63:$X$64,$E$4,FALSE)/IF(Z$7=$B584,(13-MONTH($D584)),12),0)</f>
        <v>0</v>
      </c>
      <c r="AA584" s="229">
        <f>IF(AND(AA$7&lt;=$B584+$D$4,AA$9&gt;=$D584),$E584*HLOOKUP(AA$7-$B584+1,INPUTS!$D$63:$X$64,$E$4,FALSE)/IF(AA$7=$B584,(13-MONTH($D584)),12),0)</f>
        <v>0</v>
      </c>
      <c r="AB584" s="229">
        <f>IF(AND(AB$7&lt;=$B584+$D$4,AB$9&gt;=$D584),$E584*HLOOKUP(AB$7-$B584+1,INPUTS!$D$63:$X$64,$E$4,FALSE)/IF(AB$7=$B584,(13-MONTH($D584)),12),0)</f>
        <v>0</v>
      </c>
      <c r="AC584" s="229">
        <f>IF(AND(AC$7&lt;=$B584+$D$4,AC$9&gt;=$D584),$E584*HLOOKUP(AC$7-$B584+1,INPUTS!$D$63:$X$64,$E$4,FALSE)/IF(AC$7=$B584,(13-MONTH($D584)),12),0)</f>
        <v>0</v>
      </c>
      <c r="AD584" s="229">
        <f>IF(AND(AD$7&lt;=$B584+$D$4,AD$9&gt;=$D584),$E584*HLOOKUP(AD$7-$B584+1,INPUTS!$D$63:$X$64,$E$4,FALSE)/IF(AD$7=$B584,(13-MONTH($D584)),12),0)</f>
        <v>0</v>
      </c>
      <c r="AE584" s="229">
        <f>IF(AND(AE$7&lt;=$B584+$D$4,AE$9&gt;=$D584),$E584*HLOOKUP(AE$7-$B584+1,INPUTS!$D$63:$X$64,$E$4,FALSE)/IF(AE$7=$B584,(13-MONTH($D584)),12),0)</f>
        <v>0</v>
      </c>
      <c r="AF584" s="229">
        <f>IF(AND(AF$7&lt;=$B584+$D$4,AF$9&gt;=$D584),$E584*HLOOKUP(AF$7-$B584+1,INPUTS!$D$63:$X$64,$E$4,FALSE)/IF(AF$7=$B584,(13-MONTH($D584)),12),0)</f>
        <v>0</v>
      </c>
      <c r="AG584" s="229">
        <f>IF(AND(AG$7&lt;=$B584+$D$4,AG$9&gt;=$D584),$E584*HLOOKUP(AG$7-$B584+1,INPUTS!$D$63:$X$64,$E$4,FALSE)/IF(AG$7=$B584,(13-MONTH($D584)),12),0)</f>
        <v>0</v>
      </c>
      <c r="AH584" s="229">
        <f>IF(AND(AH$7&lt;=$B584+$D$4,AH$9&gt;=$D584),$E584*HLOOKUP(AH$7-$B584+1,INPUTS!$D$63:$X$64,$E$4,FALSE)/IF(AH$7=$B584,(13-MONTH($D584)),12),0)</f>
        <v>0</v>
      </c>
      <c r="AI584" s="229">
        <f>IF(AND(AI$7&lt;=$B584+$D$4,AI$9&gt;=$D584),$E584*HLOOKUP(AI$7-$B584+1,INPUTS!$D$63:$X$64,$E$4,FALSE)/IF(AI$7=$B584,(13-MONTH($D584)),12),0)</f>
        <v>0</v>
      </c>
      <c r="AJ584" s="229">
        <f>IF(AND(AJ$7&lt;=$B584+$D$4,AJ$9&gt;=$D584),$E584*HLOOKUP(AJ$7-$B584+1,INPUTS!$D$63:$X$64,$E$4,FALSE)/IF(AJ$7=$B584,(13-MONTH($D584)),12),0)</f>
        <v>0</v>
      </c>
      <c r="AK584" s="229">
        <f>IF(AND(AK$7&lt;=$B584+$D$4,AK$9&gt;=$D584),$E584*HLOOKUP(AK$7-$B584+1,INPUTS!$D$63:$X$64,$E$4,FALSE)/IF(AK$7=$B584,(13-MONTH($D584)),12),0)</f>
        <v>0</v>
      </c>
      <c r="AL584" s="229">
        <f>IF(AND(AL$7&lt;=$B584+$D$4,AL$9&gt;=$D584),$E584*HLOOKUP(AL$7-$B584+1,INPUTS!$D$63:$X$64,$E$4,FALSE)/IF(AL$7=$B584,(13-MONTH($D584)),12),0)</f>
        <v>0</v>
      </c>
      <c r="AM584" s="229">
        <f>IF(AND(AM$7&lt;=$B584+$D$4,AM$9&gt;=$D584),$E584*HLOOKUP(AM$7-$B584+1,INPUTS!$D$63:$X$64,$E$4,FALSE)/IF(AM$7=$B584,(13-MONTH($D584)),12),0)</f>
        <v>0</v>
      </c>
      <c r="AN584" s="229">
        <f>IF(AND(AN$7&lt;=$B584+$D$4,AN$9&gt;=$D584),$E584*HLOOKUP(AN$7-$B584+1,INPUTS!$D$63:$X$64,$E$4,FALSE)/IF(AN$7=$B584,(13-MONTH($D584)),12),0)</f>
        <v>0</v>
      </c>
      <c r="AO584" s="229">
        <f>IF(AND(AO$7&lt;=$B584+$D$4,AO$9&gt;=$D584),$E584*HLOOKUP(AO$7-$B584+1,INPUTS!$D$63:$X$64,$E$4,FALSE)/IF(AO$7=$B584,(13-MONTH($D584)),12),0)</f>
        <v>0</v>
      </c>
      <c r="AP584" s="229">
        <f>IF(AND(AP$7&lt;=$B584+$D$4,AP$9&gt;=$D584),$E584*HLOOKUP(AP$7-$B584+1,INPUTS!$D$63:$X$64,$E$4,FALSE)/IF(AP$7=$B584,(13-MONTH($D584)),12),0)</f>
        <v>0</v>
      </c>
      <c r="AQ584" s="229">
        <f>IF(AND(AQ$7&lt;=$B584+$D$4,AQ$9&gt;=$D584),$E584*HLOOKUP(AQ$7-$B584+1,INPUTS!$D$63:$X$64,$E$4,FALSE)/IF(AQ$7=$B584,(13-MONTH($D584)),12),0)</f>
        <v>0</v>
      </c>
      <c r="AR584" s="229">
        <f>IF(AND(AR$7&lt;=$B584+$D$4,AR$9&gt;=$D584),$E584*HLOOKUP(AR$7-$B584+1,INPUTS!$D$63:$X$64,$E$4,FALSE)/IF(AR$7=$B584,(13-MONTH($D584)),12),0)</f>
        <v>0</v>
      </c>
      <c r="AS584" s="229">
        <f>IF(AND(AS$7&lt;=$B584+$D$4,AS$9&gt;=$D584),$E584*HLOOKUP(AS$7-$B584+1,INPUTS!$D$63:$X$64,$E$4,FALSE)/IF(AS$7=$B584,(13-MONTH($D584)),12),0)</f>
        <v>0</v>
      </c>
      <c r="AT584" s="229">
        <f>IF(AND(AT$7&lt;=$B584+$D$4,AT$9&gt;=$D584),$E584*HLOOKUP(AT$7-$B584+1,INPUTS!$D$63:$X$64,$E$4,FALSE)/IF(AT$7=$B584,(13-MONTH($D584)),12),0)</f>
        <v>0</v>
      </c>
      <c r="AU584" s="229">
        <f>IF(AND(AU$7&lt;=$B584+$D$4,AU$9&gt;=$D584),$E584*HLOOKUP(AU$7-$B584+1,INPUTS!$D$63:$X$64,$E$4,FALSE)/IF(AU$7=$B584,(13-MONTH($D584)),12),0)</f>
        <v>0</v>
      </c>
      <c r="AV584" s="229">
        <f>IF(AND(AV$7&lt;=$B584+$D$4,AV$9&gt;=$D584),$E584*HLOOKUP(AV$7-$B584+1,INPUTS!$D$63:$X$64,$E$4,FALSE)/IF(AV$7=$B584,(13-MONTH($D584)),12),0)</f>
        <v>0</v>
      </c>
      <c r="AW584" s="229">
        <f>IF(AND(AW$7&lt;=$B584+$D$4,AW$9&gt;=$D584),$E584*HLOOKUP(AW$7-$B584+1,INPUTS!$D$63:$X$64,$E$4,FALSE)/IF(AW$7=$B584,(13-MONTH($D584)),12),0)</f>
        <v>0</v>
      </c>
      <c r="AX584" s="229">
        <f>IF(AND(AX$7&lt;=$B584+$D$4,AX$9&gt;=$D584),$E584*HLOOKUP(AX$7-$B584+1,INPUTS!$D$63:$X$64,$E$4,FALSE)/IF(AX$7=$B584,(13-MONTH($D584)),12),0)</f>
        <v>0</v>
      </c>
      <c r="AY584" s="229">
        <f>IF(AND(AY$7&lt;=$B584+$D$4,AY$9&gt;=$D584),$E584*HLOOKUP(AY$7-$B584+1,INPUTS!$D$63:$X$64,$E$4,FALSE)/IF(AY$7=$B584,(13-MONTH($D584)),12),0)</f>
        <v>0</v>
      </c>
      <c r="AZ584" s="229">
        <f>IF(AND(AZ$7&lt;=$B584+$D$4,AZ$9&gt;=$D584),$E584*HLOOKUP(AZ$7-$B584+1,INPUTS!$D$63:$X$64,$E$4,FALSE)/IF(AZ$7=$B584,(13-MONTH($D584)),12),0)</f>
        <v>0</v>
      </c>
      <c r="BA584" s="229">
        <f>IF(AND(BA$7&lt;=$B584+$D$4,BA$9&gt;=$D584),$E584*HLOOKUP(BA$7-$B584+1,INPUTS!$D$63:$X$64,$E$4,FALSE)/IF(BA$7=$B584,(13-MONTH($D584)),12),0)</f>
        <v>0</v>
      </c>
      <c r="BB584" s="229">
        <f>IF(AND(BB$7&lt;=$B584+$D$4,BB$9&gt;=$D584),$E584*HLOOKUP(BB$7-$B584+1,INPUTS!$D$63:$X$64,$E$4,FALSE)/IF(BB$7=$B584,(13-MONTH($D584)),12),0)</f>
        <v>0</v>
      </c>
      <c r="BC584" s="229">
        <f>IF(AND(BC$7&lt;=$B584+$D$4,BC$9&gt;=$D584),$E584*HLOOKUP(BC$7-$B584+1,INPUTS!$D$63:$X$64,$E$4,FALSE)/IF(BC$7=$B584,(13-MONTH($D584)),12),0)</f>
        <v>0</v>
      </c>
      <c r="BD584" s="229">
        <f>IF(AND(BD$7&lt;=$B584+$D$4,BD$9&gt;=$D584),$E584*HLOOKUP(BD$7-$B584+1,INPUTS!$D$63:$X$64,$E$4,FALSE)/IF(BD$7=$B584,(13-MONTH($D584)),12),0)</f>
        <v>0</v>
      </c>
      <c r="BE584" s="229">
        <f>IF(AND(BE$7&lt;=$B584+$D$4,BE$9&gt;=$D584),$E584*HLOOKUP(BE$7-$B584+1,INPUTS!$D$63:$X$64,$E$4,FALSE)/IF(BE$7=$B584,(13-MONTH($D584)),12),0)</f>
        <v>0</v>
      </c>
      <c r="BF584" s="229">
        <f>IF(AND(BF$7&lt;=$B584+$D$4,BF$9&gt;=$D584),$E584*HLOOKUP(BF$7-$B584+1,INPUTS!$D$63:$X$64,$E$4,FALSE)/IF(BF$7=$B584,(13-MONTH($D584)),12),0)</f>
        <v>0</v>
      </c>
      <c r="BG584" s="229">
        <f>IF(AND(BG$7&lt;=$B584+$D$4,BG$9&gt;=$D584),$E584*HLOOKUP(BG$7-$B584+1,INPUTS!$D$63:$X$64,$E$4,FALSE)/IF(BG$7=$B584,(13-MONTH($D584)),12),0)</f>
        <v>0</v>
      </c>
      <c r="BH584" s="229">
        <f>IF(AND(BH$7&lt;=$B584+$D$4,BH$9&gt;=$D584),$E584*HLOOKUP(BH$7-$B584+1,INPUTS!$D$63:$X$64,$E$4,FALSE)/IF(BH$7=$B584,(13-MONTH($D584)),12),0)</f>
        <v>0</v>
      </c>
      <c r="BI584" s="229">
        <f>IF(AND(BI$7&lt;=$B584+$D$4,BI$9&gt;=$D584),$E584*HLOOKUP(BI$7-$B584+1,INPUTS!$D$63:$X$64,$E$4,FALSE)/IF(BI$7=$B584,(13-MONTH($D584)),12),0)</f>
        <v>0</v>
      </c>
      <c r="BJ584" s="229">
        <f>IF(AND(BJ$7&lt;=$B584+$D$4,BJ$9&gt;=$D584),$E584*HLOOKUP(BJ$7-$B584+1,INPUTS!$D$63:$X$64,$E$4,FALSE)/IF(BJ$7=$B584,(13-MONTH($D584)),12),0)</f>
        <v>0</v>
      </c>
      <c r="BK584" s="229">
        <f>IF(AND(BK$7&lt;=$B584+$D$4,BK$9&gt;=$D584),$E584*HLOOKUP(BK$7-$B584+1,INPUTS!$D$63:$X$64,$E$4,FALSE)/IF(BK$7=$B584,(13-MONTH($D584)),12),0)</f>
        <v>0</v>
      </c>
      <c r="BL584" s="229">
        <f>IF(AND(BL$7&lt;=$B584+$D$4,BL$9&gt;=$D584),$E584*HLOOKUP(BL$7-$B584+1,INPUTS!$D$63:$X$64,$E$4,FALSE)/IF(BL$7=$B584,(13-MONTH($D584)),12),0)</f>
        <v>0</v>
      </c>
      <c r="BM584" s="229">
        <f>IF(AND(BM$7&lt;=$B584+$D$4,BM$9&gt;=$D584),$E584*HLOOKUP(BM$7-$B584+1,INPUTS!$D$63:$X$64,$E$4,FALSE)/IF(BM$7=$B584,(13-MONTH($D584)),12),0)</f>
        <v>0</v>
      </c>
      <c r="BN584" s="229">
        <f>IF(AND(BN$7&lt;=$B584+$D$4,BN$9&gt;=$D584),$E584*HLOOKUP(BN$7-$B584+1,INPUTS!$D$63:$X$64,$E$4,FALSE)/IF(BN$7=$B584,(13-MONTH($D584)),12),0)</f>
        <v>0</v>
      </c>
      <c r="BO584" s="229">
        <f>IF(AND(BO$7&lt;=$B584+$D$4,BO$9&gt;=$D584),$E584*HLOOKUP(BO$7-$B584+1,INPUTS!$D$63:$X$64,$E$4,FALSE)/IF(BO$7=$B584,(13-MONTH($D584)),12),0)</f>
        <v>0</v>
      </c>
      <c r="BP584" s="229">
        <f>IF(AND(BP$7&lt;=$B584+$D$4,BP$9&gt;=$D584),$E584*HLOOKUP(BP$7-$B584+1,INPUTS!$D$63:$X$64,$E$4,FALSE)/IF(BP$7=$B584,(13-MONTH($D584)),12),0)</f>
        <v>0</v>
      </c>
      <c r="BQ584" s="229">
        <f>IF(AND(BQ$7&lt;=$B584+$D$4,BQ$9&gt;=$D584),$E584*HLOOKUP(BQ$7-$B584+1,INPUTS!$D$63:$X$64,$E$4,FALSE)/IF(BQ$7=$B584,(13-MONTH($D584)),12),0)</f>
        <v>0</v>
      </c>
      <c r="BR584" s="229">
        <f>IF(AND(BR$7&lt;=$B584+$D$4,BR$9&gt;=$D584),$E584*HLOOKUP(BR$7-$B584+1,INPUTS!$D$63:$X$64,$E$4,FALSE)/IF(BR$7=$B584,(13-MONTH($D584)),12),0)</f>
        <v>0</v>
      </c>
      <c r="BS584" s="229">
        <f>IF(AND(BS$7&lt;=$B584+$D$4,BS$9&gt;=$D584),$E584*HLOOKUP(BS$7-$B584+1,INPUTS!$D$63:$X$64,$E$4,FALSE)/IF(BS$7=$B584,(13-MONTH($D584)),12),0)</f>
        <v>0</v>
      </c>
      <c r="BT584" s="229">
        <f>IF(AND(BT$7&lt;=$B584+$D$4,BT$9&gt;=$D584),$E584*HLOOKUP(BT$7-$B584+1,INPUTS!$D$63:$X$64,$E$4,FALSE)/IF(BT$7=$B584,(13-MONTH($D584)),12),0)</f>
        <v>0</v>
      </c>
      <c r="BU584" s="229">
        <f>IF(AND(BU$7&lt;=$B584+$D$4,BU$9&gt;=$D584),$E584*HLOOKUP(BU$7-$B584+1,INPUTS!$D$63:$X$64,$E$4,FALSE)/IF(BU$7=$B584,(13-MONTH($D584)),12),0)</f>
        <v>0</v>
      </c>
      <c r="BV584" s="229">
        <f>IF(AND(BV$7&lt;=$B584+$D$4,BV$9&gt;=$D584),$E584*HLOOKUP(BV$7-$B584+1,INPUTS!$D$63:$X$64,$E$4,FALSE)/IF(BV$7=$B584,(13-MONTH($D584)),12),0)</f>
        <v>0</v>
      </c>
      <c r="BW584" s="229">
        <f>IF(AND(BW$7&lt;=$B584+$D$4,BW$9&gt;=$D584),$E584*HLOOKUP(BW$7-$B584+1,INPUTS!$D$63:$X$64,$E$4,FALSE)/IF(BW$7=$B584,(13-MONTH($D584)),12),0)</f>
        <v>0</v>
      </c>
      <c r="BX584" s="229">
        <f>IF(AND(BX$7&lt;=$B584+$D$4,BX$9&gt;=$D584),$E584*HLOOKUP(BX$7-$B584+1,INPUTS!$D$63:$X$64,$E$4,FALSE)/IF(BX$7=$B584,(13-MONTH($D584)),12),0)</f>
        <v>0</v>
      </c>
      <c r="BY584" s="229">
        <f>IF(AND(BY$7&lt;=$B584+$D$4,BY$9&gt;=$D584),$E584*HLOOKUP(BY$7-$B584+1,INPUTS!$D$63:$X$64,$E$4,FALSE)/IF(BY$7=$B584,(13-MONTH($D584)),12),0)</f>
        <v>0</v>
      </c>
      <c r="BZ584" s="229">
        <f>IF(AND(BZ$7&lt;=$B584+$D$4,BZ$9&gt;=$D584),$E584*HLOOKUP(BZ$7-$B584+1,INPUTS!$D$63:$X$64,$E$4,FALSE)/IF(BZ$7=$B584,(13-MONTH($D584)),12),0)</f>
        <v>0</v>
      </c>
    </row>
    <row r="585" spans="1:78" x14ac:dyDescent="0.2">
      <c r="A585" s="7" t="str">
        <f t="shared" si="447"/>
        <v>Roll-in 7</v>
      </c>
      <c r="B585" s="7">
        <f t="shared" si="443"/>
        <v>2022</v>
      </c>
      <c r="C585" s="7">
        <f t="shared" si="446"/>
        <v>42</v>
      </c>
      <c r="D585" s="165">
        <f t="shared" si="449"/>
        <v>44742</v>
      </c>
      <c r="E585" s="68">
        <f t="shared" si="448"/>
        <v>0</v>
      </c>
      <c r="G585" s="229">
        <f>IF(AND(G$7&lt;=$B585+$D$4,G$9&gt;=$D585),$E585*HLOOKUP(G$7-$B585+1,INPUTS!$D$63:$X$64,$E$4,FALSE)/IF(G$7=$B585,(13-MONTH($D585)),12),0)</f>
        <v>0</v>
      </c>
      <c r="H585" s="229">
        <f>IF(AND(H$7&lt;=$B585+$D$4,H$9&gt;=$D585),$E585*HLOOKUP(H$7-$B585+1,INPUTS!$D$63:$X$64,$E$4,FALSE)/IF(H$7=$B585,(13-MONTH($D585)),12),0)</f>
        <v>0</v>
      </c>
      <c r="I585" s="229">
        <f>IF(AND(I$7&lt;=$B585+$D$4,I$9&gt;=$D585),$E585*HLOOKUP(I$7-$B585+1,INPUTS!$D$63:$X$64,$E$4,FALSE)/IF(I$7=$B585,(13-MONTH($D585)),12),0)</f>
        <v>0</v>
      </c>
      <c r="J585" s="229">
        <f>IF(AND(J$7&lt;=$B585+$D$4,J$9&gt;=$D585),$E585*HLOOKUP(J$7-$B585+1,INPUTS!$D$63:$X$64,$E$4,FALSE)/IF(J$7=$B585,(13-MONTH($D585)),12),0)</f>
        <v>0</v>
      </c>
      <c r="K585" s="229">
        <f>IF(AND(K$7&lt;=$B585+$D$4,K$9&gt;=$D585),$E585*HLOOKUP(K$7-$B585+1,INPUTS!$D$63:$X$64,$E$4,FALSE)/IF(K$7=$B585,(13-MONTH($D585)),12),0)</f>
        <v>0</v>
      </c>
      <c r="L585" s="229">
        <f>IF(AND(L$7&lt;=$B585+$D$4,L$9&gt;=$D585),$E585*HLOOKUP(L$7-$B585+1,INPUTS!$D$63:$X$64,$E$4,FALSE)/IF(L$7=$B585,(13-MONTH($D585)),12),0)</f>
        <v>0</v>
      </c>
      <c r="M585" s="229">
        <f>IF(AND(M$7&lt;=$B585+$D$4,M$9&gt;=$D585),$E585*HLOOKUP(M$7-$B585+1,INPUTS!$D$63:$X$64,$E$4,FALSE)/IF(M$7=$B585,(13-MONTH($D585)),12),0)</f>
        <v>0</v>
      </c>
      <c r="N585" s="229">
        <f>IF(AND(N$7&lt;=$B585+$D$4,N$9&gt;=$D585),$E585*HLOOKUP(N$7-$B585+1,INPUTS!$D$63:$X$64,$E$4,FALSE)/IF(N$7=$B585,(13-MONTH($D585)),12),0)</f>
        <v>0</v>
      </c>
      <c r="O585" s="229">
        <f>IF(AND(O$7&lt;=$B585+$D$4,O$9&gt;=$D585),$E585*HLOOKUP(O$7-$B585+1,INPUTS!$D$63:$X$64,$E$4,FALSE)/IF(O$7=$B585,(13-MONTH($D585)),12),0)</f>
        <v>0</v>
      </c>
      <c r="P585" s="229">
        <f>IF(AND(P$7&lt;=$B585+$D$4,P$9&gt;=$D585),$E585*HLOOKUP(P$7-$B585+1,INPUTS!$D$63:$X$64,$E$4,FALSE)/IF(P$7=$B585,(13-MONTH($D585)),12),0)</f>
        <v>0</v>
      </c>
      <c r="Q585" s="229">
        <f>IF(AND(Q$7&lt;=$B585+$D$4,Q$9&gt;=$D585),$E585*HLOOKUP(Q$7-$B585+1,INPUTS!$D$63:$X$64,$E$4,FALSE)/IF(Q$7=$B585,(13-MONTH($D585)),12),0)</f>
        <v>0</v>
      </c>
      <c r="R585" s="229">
        <f>IF(AND(R$7&lt;=$B585+$D$4,R$9&gt;=$D585),$E585*HLOOKUP(R$7-$B585+1,INPUTS!$D$63:$X$64,$E$4,FALSE)/IF(R$7=$B585,(13-MONTH($D585)),12),0)</f>
        <v>0</v>
      </c>
      <c r="S585" s="229">
        <f>IF(AND(S$7&lt;=$B585+$D$4,S$9&gt;=$D585),$E585*HLOOKUP(S$7-$B585+1,INPUTS!$D$63:$X$64,$E$4,FALSE)/IF(S$7=$B585,(13-MONTH($D585)),12),0)</f>
        <v>0</v>
      </c>
      <c r="T585" s="229">
        <f>IF(AND(T$7&lt;=$B585+$D$4,T$9&gt;=$D585),$E585*HLOOKUP(T$7-$B585+1,INPUTS!$D$63:$X$64,$E$4,FALSE)/IF(T$7=$B585,(13-MONTH($D585)),12),0)</f>
        <v>0</v>
      </c>
      <c r="U585" s="229">
        <f>IF(AND(U$7&lt;=$B585+$D$4,U$9&gt;=$D585),$E585*HLOOKUP(U$7-$B585+1,INPUTS!$D$63:$X$64,$E$4,FALSE)/IF(U$7=$B585,(13-MONTH($D585)),12),0)</f>
        <v>0</v>
      </c>
      <c r="V585" s="229">
        <f>IF(AND(V$7&lt;=$B585+$D$4,V$9&gt;=$D585),$E585*HLOOKUP(V$7-$B585+1,INPUTS!$D$63:$X$64,$E$4,FALSE)/IF(V$7=$B585,(13-MONTH($D585)),12),0)</f>
        <v>0</v>
      </c>
      <c r="W585" s="229">
        <f>IF(AND(W$7&lt;=$B585+$D$4,W$9&gt;=$D585),$E585*HLOOKUP(W$7-$B585+1,INPUTS!$D$63:$X$64,$E$4,FALSE)/IF(W$7=$B585,(13-MONTH($D585)),12),0)</f>
        <v>0</v>
      </c>
      <c r="X585" s="229">
        <f>IF(AND(X$7&lt;=$B585+$D$4,X$9&gt;=$D585),$E585*HLOOKUP(X$7-$B585+1,INPUTS!$D$63:$X$64,$E$4,FALSE)/IF(X$7=$B585,(13-MONTH($D585)),12),0)</f>
        <v>0</v>
      </c>
      <c r="Y585" s="229">
        <f>IF(AND(Y$7&lt;=$B585+$D$4,Y$9&gt;=$D585),$E585*HLOOKUP(Y$7-$B585+1,INPUTS!$D$63:$X$64,$E$4,FALSE)/IF(Y$7=$B585,(13-MONTH($D585)),12),0)</f>
        <v>0</v>
      </c>
      <c r="Z585" s="229">
        <f>IF(AND(Z$7&lt;=$B585+$D$4,Z$9&gt;=$D585),$E585*HLOOKUP(Z$7-$B585+1,INPUTS!$D$63:$X$64,$E$4,FALSE)/IF(Z$7=$B585,(13-MONTH($D585)),12),0)</f>
        <v>0</v>
      </c>
      <c r="AA585" s="229">
        <f>IF(AND(AA$7&lt;=$B585+$D$4,AA$9&gt;=$D585),$E585*HLOOKUP(AA$7-$B585+1,INPUTS!$D$63:$X$64,$E$4,FALSE)/IF(AA$7=$B585,(13-MONTH($D585)),12),0)</f>
        <v>0</v>
      </c>
      <c r="AB585" s="229">
        <f>IF(AND(AB$7&lt;=$B585+$D$4,AB$9&gt;=$D585),$E585*HLOOKUP(AB$7-$B585+1,INPUTS!$D$63:$X$64,$E$4,FALSE)/IF(AB$7=$B585,(13-MONTH($D585)),12),0)</f>
        <v>0</v>
      </c>
      <c r="AC585" s="229">
        <f>IF(AND(AC$7&lt;=$B585+$D$4,AC$9&gt;=$D585),$E585*HLOOKUP(AC$7-$B585+1,INPUTS!$D$63:$X$64,$E$4,FALSE)/IF(AC$7=$B585,(13-MONTH($D585)),12),0)</f>
        <v>0</v>
      </c>
      <c r="AD585" s="229">
        <f>IF(AND(AD$7&lt;=$B585+$D$4,AD$9&gt;=$D585),$E585*HLOOKUP(AD$7-$B585+1,INPUTS!$D$63:$X$64,$E$4,FALSE)/IF(AD$7=$B585,(13-MONTH($D585)),12),0)</f>
        <v>0</v>
      </c>
      <c r="AE585" s="229">
        <f>IF(AND(AE$7&lt;=$B585+$D$4,AE$9&gt;=$D585),$E585*HLOOKUP(AE$7-$B585+1,INPUTS!$D$63:$X$64,$E$4,FALSE)/IF(AE$7=$B585,(13-MONTH($D585)),12),0)</f>
        <v>0</v>
      </c>
      <c r="AF585" s="229">
        <f>IF(AND(AF$7&lt;=$B585+$D$4,AF$9&gt;=$D585),$E585*HLOOKUP(AF$7-$B585+1,INPUTS!$D$63:$X$64,$E$4,FALSE)/IF(AF$7=$B585,(13-MONTH($D585)),12),0)</f>
        <v>0</v>
      </c>
      <c r="AG585" s="229">
        <f>IF(AND(AG$7&lt;=$B585+$D$4,AG$9&gt;=$D585),$E585*HLOOKUP(AG$7-$B585+1,INPUTS!$D$63:$X$64,$E$4,FALSE)/IF(AG$7=$B585,(13-MONTH($D585)),12),0)</f>
        <v>0</v>
      </c>
      <c r="AH585" s="229">
        <f>IF(AND(AH$7&lt;=$B585+$D$4,AH$9&gt;=$D585),$E585*HLOOKUP(AH$7-$B585+1,INPUTS!$D$63:$X$64,$E$4,FALSE)/IF(AH$7=$B585,(13-MONTH($D585)),12),0)</f>
        <v>0</v>
      </c>
      <c r="AI585" s="229">
        <f>IF(AND(AI$7&lt;=$B585+$D$4,AI$9&gt;=$D585),$E585*HLOOKUP(AI$7-$B585+1,INPUTS!$D$63:$X$64,$E$4,FALSE)/IF(AI$7=$B585,(13-MONTH($D585)),12),0)</f>
        <v>0</v>
      </c>
      <c r="AJ585" s="229">
        <f>IF(AND(AJ$7&lt;=$B585+$D$4,AJ$9&gt;=$D585),$E585*HLOOKUP(AJ$7-$B585+1,INPUTS!$D$63:$X$64,$E$4,FALSE)/IF(AJ$7=$B585,(13-MONTH($D585)),12),0)</f>
        <v>0</v>
      </c>
      <c r="AK585" s="229">
        <f>IF(AND(AK$7&lt;=$B585+$D$4,AK$9&gt;=$D585),$E585*HLOOKUP(AK$7-$B585+1,INPUTS!$D$63:$X$64,$E$4,FALSE)/IF(AK$7=$B585,(13-MONTH($D585)),12),0)</f>
        <v>0</v>
      </c>
      <c r="AL585" s="229">
        <f>IF(AND(AL$7&lt;=$B585+$D$4,AL$9&gt;=$D585),$E585*HLOOKUP(AL$7-$B585+1,INPUTS!$D$63:$X$64,$E$4,FALSE)/IF(AL$7=$B585,(13-MONTH($D585)),12),0)</f>
        <v>0</v>
      </c>
      <c r="AM585" s="229">
        <f>IF(AND(AM$7&lt;=$B585+$D$4,AM$9&gt;=$D585),$E585*HLOOKUP(AM$7-$B585+1,INPUTS!$D$63:$X$64,$E$4,FALSE)/IF(AM$7=$B585,(13-MONTH($D585)),12),0)</f>
        <v>0</v>
      </c>
      <c r="AN585" s="229">
        <f>IF(AND(AN$7&lt;=$B585+$D$4,AN$9&gt;=$D585),$E585*HLOOKUP(AN$7-$B585+1,INPUTS!$D$63:$X$64,$E$4,FALSE)/IF(AN$7=$B585,(13-MONTH($D585)),12),0)</f>
        <v>0</v>
      </c>
      <c r="AO585" s="229">
        <f>IF(AND(AO$7&lt;=$B585+$D$4,AO$9&gt;=$D585),$E585*HLOOKUP(AO$7-$B585+1,INPUTS!$D$63:$X$64,$E$4,FALSE)/IF(AO$7=$B585,(13-MONTH($D585)),12),0)</f>
        <v>0</v>
      </c>
      <c r="AP585" s="229">
        <f>IF(AND(AP$7&lt;=$B585+$D$4,AP$9&gt;=$D585),$E585*HLOOKUP(AP$7-$B585+1,INPUTS!$D$63:$X$64,$E$4,FALSE)/IF(AP$7=$B585,(13-MONTH($D585)),12),0)</f>
        <v>0</v>
      </c>
      <c r="AQ585" s="229">
        <f>IF(AND(AQ$7&lt;=$B585+$D$4,AQ$9&gt;=$D585),$E585*HLOOKUP(AQ$7-$B585+1,INPUTS!$D$63:$X$64,$E$4,FALSE)/IF(AQ$7=$B585,(13-MONTH($D585)),12),0)</f>
        <v>0</v>
      </c>
      <c r="AR585" s="229">
        <f>IF(AND(AR$7&lt;=$B585+$D$4,AR$9&gt;=$D585),$E585*HLOOKUP(AR$7-$B585+1,INPUTS!$D$63:$X$64,$E$4,FALSE)/IF(AR$7=$B585,(13-MONTH($D585)),12),0)</f>
        <v>0</v>
      </c>
      <c r="AS585" s="229">
        <f>IF(AND(AS$7&lt;=$B585+$D$4,AS$9&gt;=$D585),$E585*HLOOKUP(AS$7-$B585+1,INPUTS!$D$63:$X$64,$E$4,FALSE)/IF(AS$7=$B585,(13-MONTH($D585)),12),0)</f>
        <v>0</v>
      </c>
      <c r="AT585" s="229">
        <f>IF(AND(AT$7&lt;=$B585+$D$4,AT$9&gt;=$D585),$E585*HLOOKUP(AT$7-$B585+1,INPUTS!$D$63:$X$64,$E$4,FALSE)/IF(AT$7=$B585,(13-MONTH($D585)),12),0)</f>
        <v>0</v>
      </c>
      <c r="AU585" s="229">
        <f>IF(AND(AU$7&lt;=$B585+$D$4,AU$9&gt;=$D585),$E585*HLOOKUP(AU$7-$B585+1,INPUTS!$D$63:$X$64,$E$4,FALSE)/IF(AU$7=$B585,(13-MONTH($D585)),12),0)</f>
        <v>0</v>
      </c>
      <c r="AV585" s="229">
        <f>IF(AND(AV$7&lt;=$B585+$D$4,AV$9&gt;=$D585),$E585*HLOOKUP(AV$7-$B585+1,INPUTS!$D$63:$X$64,$E$4,FALSE)/IF(AV$7=$B585,(13-MONTH($D585)),12),0)</f>
        <v>0</v>
      </c>
      <c r="AW585" s="229">
        <f>IF(AND(AW$7&lt;=$B585+$D$4,AW$9&gt;=$D585),$E585*HLOOKUP(AW$7-$B585+1,INPUTS!$D$63:$X$64,$E$4,FALSE)/IF(AW$7=$B585,(13-MONTH($D585)),12),0)</f>
        <v>0</v>
      </c>
      <c r="AX585" s="229">
        <f>IF(AND(AX$7&lt;=$B585+$D$4,AX$9&gt;=$D585),$E585*HLOOKUP(AX$7-$B585+1,INPUTS!$D$63:$X$64,$E$4,FALSE)/IF(AX$7=$B585,(13-MONTH($D585)),12),0)</f>
        <v>0</v>
      </c>
      <c r="AY585" s="229">
        <f>IF(AND(AY$7&lt;=$B585+$D$4,AY$9&gt;=$D585),$E585*HLOOKUP(AY$7-$B585+1,INPUTS!$D$63:$X$64,$E$4,FALSE)/IF(AY$7=$B585,(13-MONTH($D585)),12),0)</f>
        <v>0</v>
      </c>
      <c r="AZ585" s="229">
        <f>IF(AND(AZ$7&lt;=$B585+$D$4,AZ$9&gt;=$D585),$E585*HLOOKUP(AZ$7-$B585+1,INPUTS!$D$63:$X$64,$E$4,FALSE)/IF(AZ$7=$B585,(13-MONTH($D585)),12),0)</f>
        <v>0</v>
      </c>
      <c r="BA585" s="229">
        <f>IF(AND(BA$7&lt;=$B585+$D$4,BA$9&gt;=$D585),$E585*HLOOKUP(BA$7-$B585+1,INPUTS!$D$63:$X$64,$E$4,FALSE)/IF(BA$7=$B585,(13-MONTH($D585)),12),0)</f>
        <v>0</v>
      </c>
      <c r="BB585" s="229">
        <f>IF(AND(BB$7&lt;=$B585+$D$4,BB$9&gt;=$D585),$E585*HLOOKUP(BB$7-$B585+1,INPUTS!$D$63:$X$64,$E$4,FALSE)/IF(BB$7=$B585,(13-MONTH($D585)),12),0)</f>
        <v>0</v>
      </c>
      <c r="BC585" s="229">
        <f>IF(AND(BC$7&lt;=$B585+$D$4,BC$9&gt;=$D585),$E585*HLOOKUP(BC$7-$B585+1,INPUTS!$D$63:$X$64,$E$4,FALSE)/IF(BC$7=$B585,(13-MONTH($D585)),12),0)</f>
        <v>0</v>
      </c>
      <c r="BD585" s="229">
        <f>IF(AND(BD$7&lt;=$B585+$D$4,BD$9&gt;=$D585),$E585*HLOOKUP(BD$7-$B585+1,INPUTS!$D$63:$X$64,$E$4,FALSE)/IF(BD$7=$B585,(13-MONTH($D585)),12),0)</f>
        <v>0</v>
      </c>
      <c r="BE585" s="229">
        <f>IF(AND(BE$7&lt;=$B585+$D$4,BE$9&gt;=$D585),$E585*HLOOKUP(BE$7-$B585+1,INPUTS!$D$63:$X$64,$E$4,FALSE)/IF(BE$7=$B585,(13-MONTH($D585)),12),0)</f>
        <v>0</v>
      </c>
      <c r="BF585" s="229">
        <f>IF(AND(BF$7&lt;=$B585+$D$4,BF$9&gt;=$D585),$E585*HLOOKUP(BF$7-$B585+1,INPUTS!$D$63:$X$64,$E$4,FALSE)/IF(BF$7=$B585,(13-MONTH($D585)),12),0)</f>
        <v>0</v>
      </c>
      <c r="BG585" s="229">
        <f>IF(AND(BG$7&lt;=$B585+$D$4,BG$9&gt;=$D585),$E585*HLOOKUP(BG$7-$B585+1,INPUTS!$D$63:$X$64,$E$4,FALSE)/IF(BG$7=$B585,(13-MONTH($D585)),12),0)</f>
        <v>0</v>
      </c>
      <c r="BH585" s="229">
        <f>IF(AND(BH$7&lt;=$B585+$D$4,BH$9&gt;=$D585),$E585*HLOOKUP(BH$7-$B585+1,INPUTS!$D$63:$X$64,$E$4,FALSE)/IF(BH$7=$B585,(13-MONTH($D585)),12),0)</f>
        <v>0</v>
      </c>
      <c r="BI585" s="229">
        <f>IF(AND(BI$7&lt;=$B585+$D$4,BI$9&gt;=$D585),$E585*HLOOKUP(BI$7-$B585+1,INPUTS!$D$63:$X$64,$E$4,FALSE)/IF(BI$7=$B585,(13-MONTH($D585)),12),0)</f>
        <v>0</v>
      </c>
      <c r="BJ585" s="229">
        <f>IF(AND(BJ$7&lt;=$B585+$D$4,BJ$9&gt;=$D585),$E585*HLOOKUP(BJ$7-$B585+1,INPUTS!$D$63:$X$64,$E$4,FALSE)/IF(BJ$7=$B585,(13-MONTH($D585)),12),0)</f>
        <v>0</v>
      </c>
      <c r="BK585" s="229">
        <f>IF(AND(BK$7&lt;=$B585+$D$4,BK$9&gt;=$D585),$E585*HLOOKUP(BK$7-$B585+1,INPUTS!$D$63:$X$64,$E$4,FALSE)/IF(BK$7=$B585,(13-MONTH($D585)),12),0)</f>
        <v>0</v>
      </c>
      <c r="BL585" s="229">
        <f>IF(AND(BL$7&lt;=$B585+$D$4,BL$9&gt;=$D585),$E585*HLOOKUP(BL$7-$B585+1,INPUTS!$D$63:$X$64,$E$4,FALSE)/IF(BL$7=$B585,(13-MONTH($D585)),12),0)</f>
        <v>0</v>
      </c>
      <c r="BM585" s="229">
        <f>IF(AND(BM$7&lt;=$B585+$D$4,BM$9&gt;=$D585),$E585*HLOOKUP(BM$7-$B585+1,INPUTS!$D$63:$X$64,$E$4,FALSE)/IF(BM$7=$B585,(13-MONTH($D585)),12),0)</f>
        <v>0</v>
      </c>
      <c r="BN585" s="229">
        <f>IF(AND(BN$7&lt;=$B585+$D$4,BN$9&gt;=$D585),$E585*HLOOKUP(BN$7-$B585+1,INPUTS!$D$63:$X$64,$E$4,FALSE)/IF(BN$7=$B585,(13-MONTH($D585)),12),0)</f>
        <v>0</v>
      </c>
      <c r="BO585" s="229">
        <f>IF(AND(BO$7&lt;=$B585+$D$4,BO$9&gt;=$D585),$E585*HLOOKUP(BO$7-$B585+1,INPUTS!$D$63:$X$64,$E$4,FALSE)/IF(BO$7=$B585,(13-MONTH($D585)),12),0)</f>
        <v>0</v>
      </c>
      <c r="BP585" s="229">
        <f>IF(AND(BP$7&lt;=$B585+$D$4,BP$9&gt;=$D585),$E585*HLOOKUP(BP$7-$B585+1,INPUTS!$D$63:$X$64,$E$4,FALSE)/IF(BP$7=$B585,(13-MONTH($D585)),12),0)</f>
        <v>0</v>
      </c>
      <c r="BQ585" s="229">
        <f>IF(AND(BQ$7&lt;=$B585+$D$4,BQ$9&gt;=$D585),$E585*HLOOKUP(BQ$7-$B585+1,INPUTS!$D$63:$X$64,$E$4,FALSE)/IF(BQ$7=$B585,(13-MONTH($D585)),12),0)</f>
        <v>0</v>
      </c>
      <c r="BR585" s="229">
        <f>IF(AND(BR$7&lt;=$B585+$D$4,BR$9&gt;=$D585),$E585*HLOOKUP(BR$7-$B585+1,INPUTS!$D$63:$X$64,$E$4,FALSE)/IF(BR$7=$B585,(13-MONTH($D585)),12),0)</f>
        <v>0</v>
      </c>
      <c r="BS585" s="229">
        <f>IF(AND(BS$7&lt;=$B585+$D$4,BS$9&gt;=$D585),$E585*HLOOKUP(BS$7-$B585+1,INPUTS!$D$63:$X$64,$E$4,FALSE)/IF(BS$7=$B585,(13-MONTH($D585)),12),0)</f>
        <v>0</v>
      </c>
      <c r="BT585" s="229">
        <f>IF(AND(BT$7&lt;=$B585+$D$4,BT$9&gt;=$D585),$E585*HLOOKUP(BT$7-$B585+1,INPUTS!$D$63:$X$64,$E$4,FALSE)/IF(BT$7=$B585,(13-MONTH($D585)),12),0)</f>
        <v>0</v>
      </c>
      <c r="BU585" s="229">
        <f>IF(AND(BU$7&lt;=$B585+$D$4,BU$9&gt;=$D585),$E585*HLOOKUP(BU$7-$B585+1,INPUTS!$D$63:$X$64,$E$4,FALSE)/IF(BU$7=$B585,(13-MONTH($D585)),12),0)</f>
        <v>0</v>
      </c>
      <c r="BV585" s="229">
        <f>IF(AND(BV$7&lt;=$B585+$D$4,BV$9&gt;=$D585),$E585*HLOOKUP(BV$7-$B585+1,INPUTS!$D$63:$X$64,$E$4,FALSE)/IF(BV$7=$B585,(13-MONTH($D585)),12),0)</f>
        <v>0</v>
      </c>
      <c r="BW585" s="229">
        <f>IF(AND(BW$7&lt;=$B585+$D$4,BW$9&gt;=$D585),$E585*HLOOKUP(BW$7-$B585+1,INPUTS!$D$63:$X$64,$E$4,FALSE)/IF(BW$7=$B585,(13-MONTH($D585)),12),0)</f>
        <v>0</v>
      </c>
      <c r="BX585" s="229">
        <f>IF(AND(BX$7&lt;=$B585+$D$4,BX$9&gt;=$D585),$E585*HLOOKUP(BX$7-$B585+1,INPUTS!$D$63:$X$64,$E$4,FALSE)/IF(BX$7=$B585,(13-MONTH($D585)),12),0)</f>
        <v>0</v>
      </c>
      <c r="BY585" s="229">
        <f>IF(AND(BY$7&lt;=$B585+$D$4,BY$9&gt;=$D585),$E585*HLOOKUP(BY$7-$B585+1,INPUTS!$D$63:$X$64,$E$4,FALSE)/IF(BY$7=$B585,(13-MONTH($D585)),12),0)</f>
        <v>0</v>
      </c>
      <c r="BZ585" s="229">
        <f>IF(AND(BZ$7&lt;=$B585+$D$4,BZ$9&gt;=$D585),$E585*HLOOKUP(BZ$7-$B585+1,INPUTS!$D$63:$X$64,$E$4,FALSE)/IF(BZ$7=$B585,(13-MONTH($D585)),12),0)</f>
        <v>0</v>
      </c>
    </row>
    <row r="586" spans="1:78" x14ac:dyDescent="0.2">
      <c r="A586" s="7" t="str">
        <f t="shared" si="447"/>
        <v>Roll-in 7</v>
      </c>
      <c r="B586" s="7">
        <f t="shared" si="443"/>
        <v>2022</v>
      </c>
      <c r="C586" s="7">
        <f t="shared" si="446"/>
        <v>43</v>
      </c>
      <c r="D586" s="165">
        <f t="shared" si="449"/>
        <v>44773</v>
      </c>
      <c r="E586" s="68">
        <f t="shared" si="448"/>
        <v>0</v>
      </c>
      <c r="G586" s="229">
        <f>IF(AND(G$7&lt;=$B586+$D$4,G$9&gt;=$D586),$E586*HLOOKUP(G$7-$B586+1,INPUTS!$D$63:$X$64,$E$4,FALSE)/IF(G$7=$B586,(13-MONTH($D586)),12),0)</f>
        <v>0</v>
      </c>
      <c r="H586" s="229">
        <f>IF(AND(H$7&lt;=$B586+$D$4,H$9&gt;=$D586),$E586*HLOOKUP(H$7-$B586+1,INPUTS!$D$63:$X$64,$E$4,FALSE)/IF(H$7=$B586,(13-MONTH($D586)),12),0)</f>
        <v>0</v>
      </c>
      <c r="I586" s="229">
        <f>IF(AND(I$7&lt;=$B586+$D$4,I$9&gt;=$D586),$E586*HLOOKUP(I$7-$B586+1,INPUTS!$D$63:$X$64,$E$4,FALSE)/IF(I$7=$B586,(13-MONTH($D586)),12),0)</f>
        <v>0</v>
      </c>
      <c r="J586" s="229">
        <f>IF(AND(J$7&lt;=$B586+$D$4,J$9&gt;=$D586),$E586*HLOOKUP(J$7-$B586+1,INPUTS!$D$63:$X$64,$E$4,FALSE)/IF(J$7=$B586,(13-MONTH($D586)),12),0)</f>
        <v>0</v>
      </c>
      <c r="K586" s="229">
        <f>IF(AND(K$7&lt;=$B586+$D$4,K$9&gt;=$D586),$E586*HLOOKUP(K$7-$B586+1,INPUTS!$D$63:$X$64,$E$4,FALSE)/IF(K$7=$B586,(13-MONTH($D586)),12),0)</f>
        <v>0</v>
      </c>
      <c r="L586" s="229">
        <f>IF(AND(L$7&lt;=$B586+$D$4,L$9&gt;=$D586),$E586*HLOOKUP(L$7-$B586+1,INPUTS!$D$63:$X$64,$E$4,FALSE)/IF(L$7=$B586,(13-MONTH($D586)),12),0)</f>
        <v>0</v>
      </c>
      <c r="M586" s="229">
        <f>IF(AND(M$7&lt;=$B586+$D$4,M$9&gt;=$D586),$E586*HLOOKUP(M$7-$B586+1,INPUTS!$D$63:$X$64,$E$4,FALSE)/IF(M$7=$B586,(13-MONTH($D586)),12),0)</f>
        <v>0</v>
      </c>
      <c r="N586" s="229">
        <f>IF(AND(N$7&lt;=$B586+$D$4,N$9&gt;=$D586),$E586*HLOOKUP(N$7-$B586+1,INPUTS!$D$63:$X$64,$E$4,FALSE)/IF(N$7=$B586,(13-MONTH($D586)),12),0)</f>
        <v>0</v>
      </c>
      <c r="O586" s="229">
        <f>IF(AND(O$7&lt;=$B586+$D$4,O$9&gt;=$D586),$E586*HLOOKUP(O$7-$B586+1,INPUTS!$D$63:$X$64,$E$4,FALSE)/IF(O$7=$B586,(13-MONTH($D586)),12),0)</f>
        <v>0</v>
      </c>
      <c r="P586" s="229">
        <f>IF(AND(P$7&lt;=$B586+$D$4,P$9&gt;=$D586),$E586*HLOOKUP(P$7-$B586+1,INPUTS!$D$63:$X$64,$E$4,FALSE)/IF(P$7=$B586,(13-MONTH($D586)),12),0)</f>
        <v>0</v>
      </c>
      <c r="Q586" s="229">
        <f>IF(AND(Q$7&lt;=$B586+$D$4,Q$9&gt;=$D586),$E586*HLOOKUP(Q$7-$B586+1,INPUTS!$D$63:$X$64,$E$4,FALSE)/IF(Q$7=$B586,(13-MONTH($D586)),12),0)</f>
        <v>0</v>
      </c>
      <c r="R586" s="229">
        <f>IF(AND(R$7&lt;=$B586+$D$4,R$9&gt;=$D586),$E586*HLOOKUP(R$7-$B586+1,INPUTS!$D$63:$X$64,$E$4,FALSE)/IF(R$7=$B586,(13-MONTH($D586)),12),0)</f>
        <v>0</v>
      </c>
      <c r="S586" s="229">
        <f>IF(AND(S$7&lt;=$B586+$D$4,S$9&gt;=$D586),$E586*HLOOKUP(S$7-$B586+1,INPUTS!$D$63:$X$64,$E$4,FALSE)/IF(S$7=$B586,(13-MONTH($D586)),12),0)</f>
        <v>0</v>
      </c>
      <c r="T586" s="229">
        <f>IF(AND(T$7&lt;=$B586+$D$4,T$9&gt;=$D586),$E586*HLOOKUP(T$7-$B586+1,INPUTS!$D$63:$X$64,$E$4,FALSE)/IF(T$7=$B586,(13-MONTH($D586)),12),0)</f>
        <v>0</v>
      </c>
      <c r="U586" s="229">
        <f>IF(AND(U$7&lt;=$B586+$D$4,U$9&gt;=$D586),$E586*HLOOKUP(U$7-$B586+1,INPUTS!$D$63:$X$64,$E$4,FALSE)/IF(U$7=$B586,(13-MONTH($D586)),12),0)</f>
        <v>0</v>
      </c>
      <c r="V586" s="229">
        <f>IF(AND(V$7&lt;=$B586+$D$4,V$9&gt;=$D586),$E586*HLOOKUP(V$7-$B586+1,INPUTS!$D$63:$X$64,$E$4,FALSE)/IF(V$7=$B586,(13-MONTH($D586)),12),0)</f>
        <v>0</v>
      </c>
      <c r="W586" s="229">
        <f>IF(AND(W$7&lt;=$B586+$D$4,W$9&gt;=$D586),$E586*HLOOKUP(W$7-$B586+1,INPUTS!$D$63:$X$64,$E$4,FALSE)/IF(W$7=$B586,(13-MONTH($D586)),12),0)</f>
        <v>0</v>
      </c>
      <c r="X586" s="229">
        <f>IF(AND(X$7&lt;=$B586+$D$4,X$9&gt;=$D586),$E586*HLOOKUP(X$7-$B586+1,INPUTS!$D$63:$X$64,$E$4,FALSE)/IF(X$7=$B586,(13-MONTH($D586)),12),0)</f>
        <v>0</v>
      </c>
      <c r="Y586" s="229">
        <f>IF(AND(Y$7&lt;=$B586+$D$4,Y$9&gt;=$D586),$E586*HLOOKUP(Y$7-$B586+1,INPUTS!$D$63:$X$64,$E$4,FALSE)/IF(Y$7=$B586,(13-MONTH($D586)),12),0)</f>
        <v>0</v>
      </c>
      <c r="Z586" s="229">
        <f>IF(AND(Z$7&lt;=$B586+$D$4,Z$9&gt;=$D586),$E586*HLOOKUP(Z$7-$B586+1,INPUTS!$D$63:$X$64,$E$4,FALSE)/IF(Z$7=$B586,(13-MONTH($D586)),12),0)</f>
        <v>0</v>
      </c>
      <c r="AA586" s="229">
        <f>IF(AND(AA$7&lt;=$B586+$D$4,AA$9&gt;=$D586),$E586*HLOOKUP(AA$7-$B586+1,INPUTS!$D$63:$X$64,$E$4,FALSE)/IF(AA$7=$B586,(13-MONTH($D586)),12),0)</f>
        <v>0</v>
      </c>
      <c r="AB586" s="229">
        <f>IF(AND(AB$7&lt;=$B586+$D$4,AB$9&gt;=$D586),$E586*HLOOKUP(AB$7-$B586+1,INPUTS!$D$63:$X$64,$E$4,FALSE)/IF(AB$7=$B586,(13-MONTH($D586)),12),0)</f>
        <v>0</v>
      </c>
      <c r="AC586" s="229">
        <f>IF(AND(AC$7&lt;=$B586+$D$4,AC$9&gt;=$D586),$E586*HLOOKUP(AC$7-$B586+1,INPUTS!$D$63:$X$64,$E$4,FALSE)/IF(AC$7=$B586,(13-MONTH($D586)),12),0)</f>
        <v>0</v>
      </c>
      <c r="AD586" s="229">
        <f>IF(AND(AD$7&lt;=$B586+$D$4,AD$9&gt;=$D586),$E586*HLOOKUP(AD$7-$B586+1,INPUTS!$D$63:$X$64,$E$4,FALSE)/IF(AD$7=$B586,(13-MONTH($D586)),12),0)</f>
        <v>0</v>
      </c>
      <c r="AE586" s="229">
        <f>IF(AND(AE$7&lt;=$B586+$D$4,AE$9&gt;=$D586),$E586*HLOOKUP(AE$7-$B586+1,INPUTS!$D$63:$X$64,$E$4,FALSE)/IF(AE$7=$B586,(13-MONTH($D586)),12),0)</f>
        <v>0</v>
      </c>
      <c r="AF586" s="229">
        <f>IF(AND(AF$7&lt;=$B586+$D$4,AF$9&gt;=$D586),$E586*HLOOKUP(AF$7-$B586+1,INPUTS!$D$63:$X$64,$E$4,FALSE)/IF(AF$7=$B586,(13-MONTH($D586)),12),0)</f>
        <v>0</v>
      </c>
      <c r="AG586" s="229">
        <f>IF(AND(AG$7&lt;=$B586+$D$4,AG$9&gt;=$D586),$E586*HLOOKUP(AG$7-$B586+1,INPUTS!$D$63:$X$64,$E$4,FALSE)/IF(AG$7=$B586,(13-MONTH($D586)),12),0)</f>
        <v>0</v>
      </c>
      <c r="AH586" s="229">
        <f>IF(AND(AH$7&lt;=$B586+$D$4,AH$9&gt;=$D586),$E586*HLOOKUP(AH$7-$B586+1,INPUTS!$D$63:$X$64,$E$4,FALSE)/IF(AH$7=$B586,(13-MONTH($D586)),12),0)</f>
        <v>0</v>
      </c>
      <c r="AI586" s="229">
        <f>IF(AND(AI$7&lt;=$B586+$D$4,AI$9&gt;=$D586),$E586*HLOOKUP(AI$7-$B586+1,INPUTS!$D$63:$X$64,$E$4,FALSE)/IF(AI$7=$B586,(13-MONTH($D586)),12),0)</f>
        <v>0</v>
      </c>
      <c r="AJ586" s="229">
        <f>IF(AND(AJ$7&lt;=$B586+$D$4,AJ$9&gt;=$D586),$E586*HLOOKUP(AJ$7-$B586+1,INPUTS!$D$63:$X$64,$E$4,FALSE)/IF(AJ$7=$B586,(13-MONTH($D586)),12),0)</f>
        <v>0</v>
      </c>
      <c r="AK586" s="229">
        <f>IF(AND(AK$7&lt;=$B586+$D$4,AK$9&gt;=$D586),$E586*HLOOKUP(AK$7-$B586+1,INPUTS!$D$63:$X$64,$E$4,FALSE)/IF(AK$7=$B586,(13-MONTH($D586)),12),0)</f>
        <v>0</v>
      </c>
      <c r="AL586" s="229">
        <f>IF(AND(AL$7&lt;=$B586+$D$4,AL$9&gt;=$D586),$E586*HLOOKUP(AL$7-$B586+1,INPUTS!$D$63:$X$64,$E$4,FALSE)/IF(AL$7=$B586,(13-MONTH($D586)),12),0)</f>
        <v>0</v>
      </c>
      <c r="AM586" s="229">
        <f>IF(AND(AM$7&lt;=$B586+$D$4,AM$9&gt;=$D586),$E586*HLOOKUP(AM$7-$B586+1,INPUTS!$D$63:$X$64,$E$4,FALSE)/IF(AM$7=$B586,(13-MONTH($D586)),12),0)</f>
        <v>0</v>
      </c>
      <c r="AN586" s="229">
        <f>IF(AND(AN$7&lt;=$B586+$D$4,AN$9&gt;=$D586),$E586*HLOOKUP(AN$7-$B586+1,INPUTS!$D$63:$X$64,$E$4,FALSE)/IF(AN$7=$B586,(13-MONTH($D586)),12),0)</f>
        <v>0</v>
      </c>
      <c r="AO586" s="229">
        <f>IF(AND(AO$7&lt;=$B586+$D$4,AO$9&gt;=$D586),$E586*HLOOKUP(AO$7-$B586+1,INPUTS!$D$63:$X$64,$E$4,FALSE)/IF(AO$7=$B586,(13-MONTH($D586)),12),0)</f>
        <v>0</v>
      </c>
      <c r="AP586" s="229">
        <f>IF(AND(AP$7&lt;=$B586+$D$4,AP$9&gt;=$D586),$E586*HLOOKUP(AP$7-$B586+1,INPUTS!$D$63:$X$64,$E$4,FALSE)/IF(AP$7=$B586,(13-MONTH($D586)),12),0)</f>
        <v>0</v>
      </c>
      <c r="AQ586" s="229">
        <f>IF(AND(AQ$7&lt;=$B586+$D$4,AQ$9&gt;=$D586),$E586*HLOOKUP(AQ$7-$B586+1,INPUTS!$D$63:$X$64,$E$4,FALSE)/IF(AQ$7=$B586,(13-MONTH($D586)),12),0)</f>
        <v>0</v>
      </c>
      <c r="AR586" s="229">
        <f>IF(AND(AR$7&lt;=$B586+$D$4,AR$9&gt;=$D586),$E586*HLOOKUP(AR$7-$B586+1,INPUTS!$D$63:$X$64,$E$4,FALSE)/IF(AR$7=$B586,(13-MONTH($D586)),12),0)</f>
        <v>0</v>
      </c>
      <c r="AS586" s="229">
        <f>IF(AND(AS$7&lt;=$B586+$D$4,AS$9&gt;=$D586),$E586*HLOOKUP(AS$7-$B586+1,INPUTS!$D$63:$X$64,$E$4,FALSE)/IF(AS$7=$B586,(13-MONTH($D586)),12),0)</f>
        <v>0</v>
      </c>
      <c r="AT586" s="229">
        <f>IF(AND(AT$7&lt;=$B586+$D$4,AT$9&gt;=$D586),$E586*HLOOKUP(AT$7-$B586+1,INPUTS!$D$63:$X$64,$E$4,FALSE)/IF(AT$7=$B586,(13-MONTH($D586)),12),0)</f>
        <v>0</v>
      </c>
      <c r="AU586" s="229">
        <f>IF(AND(AU$7&lt;=$B586+$D$4,AU$9&gt;=$D586),$E586*HLOOKUP(AU$7-$B586+1,INPUTS!$D$63:$X$64,$E$4,FALSE)/IF(AU$7=$B586,(13-MONTH($D586)),12),0)</f>
        <v>0</v>
      </c>
      <c r="AV586" s="229">
        <f>IF(AND(AV$7&lt;=$B586+$D$4,AV$9&gt;=$D586),$E586*HLOOKUP(AV$7-$B586+1,INPUTS!$D$63:$X$64,$E$4,FALSE)/IF(AV$7=$B586,(13-MONTH($D586)),12),0)</f>
        <v>0</v>
      </c>
      <c r="AW586" s="229">
        <f>IF(AND(AW$7&lt;=$B586+$D$4,AW$9&gt;=$D586),$E586*HLOOKUP(AW$7-$B586+1,INPUTS!$D$63:$X$64,$E$4,FALSE)/IF(AW$7=$B586,(13-MONTH($D586)),12),0)</f>
        <v>0</v>
      </c>
      <c r="AX586" s="229">
        <f>IF(AND(AX$7&lt;=$B586+$D$4,AX$9&gt;=$D586),$E586*HLOOKUP(AX$7-$B586+1,INPUTS!$D$63:$X$64,$E$4,FALSE)/IF(AX$7=$B586,(13-MONTH($D586)),12),0)</f>
        <v>0</v>
      </c>
      <c r="AY586" s="229">
        <f>IF(AND(AY$7&lt;=$B586+$D$4,AY$9&gt;=$D586),$E586*HLOOKUP(AY$7-$B586+1,INPUTS!$D$63:$X$64,$E$4,FALSE)/IF(AY$7=$B586,(13-MONTH($D586)),12),0)</f>
        <v>0</v>
      </c>
      <c r="AZ586" s="229">
        <f>IF(AND(AZ$7&lt;=$B586+$D$4,AZ$9&gt;=$D586),$E586*HLOOKUP(AZ$7-$B586+1,INPUTS!$D$63:$X$64,$E$4,FALSE)/IF(AZ$7=$B586,(13-MONTH($D586)),12),0)</f>
        <v>0</v>
      </c>
      <c r="BA586" s="229">
        <f>IF(AND(BA$7&lt;=$B586+$D$4,BA$9&gt;=$D586),$E586*HLOOKUP(BA$7-$B586+1,INPUTS!$D$63:$X$64,$E$4,FALSE)/IF(BA$7=$B586,(13-MONTH($D586)),12),0)</f>
        <v>0</v>
      </c>
      <c r="BB586" s="229">
        <f>IF(AND(BB$7&lt;=$B586+$D$4,BB$9&gt;=$D586),$E586*HLOOKUP(BB$7-$B586+1,INPUTS!$D$63:$X$64,$E$4,FALSE)/IF(BB$7=$B586,(13-MONTH($D586)),12),0)</f>
        <v>0</v>
      </c>
      <c r="BC586" s="229">
        <f>IF(AND(BC$7&lt;=$B586+$D$4,BC$9&gt;=$D586),$E586*HLOOKUP(BC$7-$B586+1,INPUTS!$D$63:$X$64,$E$4,FALSE)/IF(BC$7=$B586,(13-MONTH($D586)),12),0)</f>
        <v>0</v>
      </c>
      <c r="BD586" s="229">
        <f>IF(AND(BD$7&lt;=$B586+$D$4,BD$9&gt;=$D586),$E586*HLOOKUP(BD$7-$B586+1,INPUTS!$D$63:$X$64,$E$4,FALSE)/IF(BD$7=$B586,(13-MONTH($D586)),12),0)</f>
        <v>0</v>
      </c>
      <c r="BE586" s="229">
        <f>IF(AND(BE$7&lt;=$B586+$D$4,BE$9&gt;=$D586),$E586*HLOOKUP(BE$7-$B586+1,INPUTS!$D$63:$X$64,$E$4,FALSE)/IF(BE$7=$B586,(13-MONTH($D586)),12),0)</f>
        <v>0</v>
      </c>
      <c r="BF586" s="229">
        <f>IF(AND(BF$7&lt;=$B586+$D$4,BF$9&gt;=$D586),$E586*HLOOKUP(BF$7-$B586+1,INPUTS!$D$63:$X$64,$E$4,FALSE)/IF(BF$7=$B586,(13-MONTH($D586)),12),0)</f>
        <v>0</v>
      </c>
      <c r="BG586" s="229">
        <f>IF(AND(BG$7&lt;=$B586+$D$4,BG$9&gt;=$D586),$E586*HLOOKUP(BG$7-$B586+1,INPUTS!$D$63:$X$64,$E$4,FALSE)/IF(BG$7=$B586,(13-MONTH($D586)),12),0)</f>
        <v>0</v>
      </c>
      <c r="BH586" s="229">
        <f>IF(AND(BH$7&lt;=$B586+$D$4,BH$9&gt;=$D586),$E586*HLOOKUP(BH$7-$B586+1,INPUTS!$D$63:$X$64,$E$4,FALSE)/IF(BH$7=$B586,(13-MONTH($D586)),12),0)</f>
        <v>0</v>
      </c>
      <c r="BI586" s="229">
        <f>IF(AND(BI$7&lt;=$B586+$D$4,BI$9&gt;=$D586),$E586*HLOOKUP(BI$7-$B586+1,INPUTS!$D$63:$X$64,$E$4,FALSE)/IF(BI$7=$B586,(13-MONTH($D586)),12),0)</f>
        <v>0</v>
      </c>
      <c r="BJ586" s="229">
        <f>IF(AND(BJ$7&lt;=$B586+$D$4,BJ$9&gt;=$D586),$E586*HLOOKUP(BJ$7-$B586+1,INPUTS!$D$63:$X$64,$E$4,FALSE)/IF(BJ$7=$B586,(13-MONTH($D586)),12),0)</f>
        <v>0</v>
      </c>
      <c r="BK586" s="229">
        <f>IF(AND(BK$7&lt;=$B586+$D$4,BK$9&gt;=$D586),$E586*HLOOKUP(BK$7-$B586+1,INPUTS!$D$63:$X$64,$E$4,FALSE)/IF(BK$7=$B586,(13-MONTH($D586)),12),0)</f>
        <v>0</v>
      </c>
      <c r="BL586" s="229">
        <f>IF(AND(BL$7&lt;=$B586+$D$4,BL$9&gt;=$D586),$E586*HLOOKUP(BL$7-$B586+1,INPUTS!$D$63:$X$64,$E$4,FALSE)/IF(BL$7=$B586,(13-MONTH($D586)),12),0)</f>
        <v>0</v>
      </c>
      <c r="BM586" s="229">
        <f>IF(AND(BM$7&lt;=$B586+$D$4,BM$9&gt;=$D586),$E586*HLOOKUP(BM$7-$B586+1,INPUTS!$D$63:$X$64,$E$4,FALSE)/IF(BM$7=$B586,(13-MONTH($D586)),12),0)</f>
        <v>0</v>
      </c>
      <c r="BN586" s="229">
        <f>IF(AND(BN$7&lt;=$B586+$D$4,BN$9&gt;=$D586),$E586*HLOOKUP(BN$7-$B586+1,INPUTS!$D$63:$X$64,$E$4,FALSE)/IF(BN$7=$B586,(13-MONTH($D586)),12),0)</f>
        <v>0</v>
      </c>
      <c r="BO586" s="229">
        <f>IF(AND(BO$7&lt;=$B586+$D$4,BO$9&gt;=$D586),$E586*HLOOKUP(BO$7-$B586+1,INPUTS!$D$63:$X$64,$E$4,FALSE)/IF(BO$7=$B586,(13-MONTH($D586)),12),0)</f>
        <v>0</v>
      </c>
      <c r="BP586" s="229">
        <f>IF(AND(BP$7&lt;=$B586+$D$4,BP$9&gt;=$D586),$E586*HLOOKUP(BP$7-$B586+1,INPUTS!$D$63:$X$64,$E$4,FALSE)/IF(BP$7=$B586,(13-MONTH($D586)),12),0)</f>
        <v>0</v>
      </c>
      <c r="BQ586" s="229">
        <f>IF(AND(BQ$7&lt;=$B586+$D$4,BQ$9&gt;=$D586),$E586*HLOOKUP(BQ$7-$B586+1,INPUTS!$D$63:$X$64,$E$4,FALSE)/IF(BQ$7=$B586,(13-MONTH($D586)),12),0)</f>
        <v>0</v>
      </c>
      <c r="BR586" s="229">
        <f>IF(AND(BR$7&lt;=$B586+$D$4,BR$9&gt;=$D586),$E586*HLOOKUP(BR$7-$B586+1,INPUTS!$D$63:$X$64,$E$4,FALSE)/IF(BR$7=$B586,(13-MONTH($D586)),12),0)</f>
        <v>0</v>
      </c>
      <c r="BS586" s="229">
        <f>IF(AND(BS$7&lt;=$B586+$D$4,BS$9&gt;=$D586),$E586*HLOOKUP(BS$7-$B586+1,INPUTS!$D$63:$X$64,$E$4,FALSE)/IF(BS$7=$B586,(13-MONTH($D586)),12),0)</f>
        <v>0</v>
      </c>
      <c r="BT586" s="229">
        <f>IF(AND(BT$7&lt;=$B586+$D$4,BT$9&gt;=$D586),$E586*HLOOKUP(BT$7-$B586+1,INPUTS!$D$63:$X$64,$E$4,FALSE)/IF(BT$7=$B586,(13-MONTH($D586)),12),0)</f>
        <v>0</v>
      </c>
      <c r="BU586" s="229">
        <f>IF(AND(BU$7&lt;=$B586+$D$4,BU$9&gt;=$D586),$E586*HLOOKUP(BU$7-$B586+1,INPUTS!$D$63:$X$64,$E$4,FALSE)/IF(BU$7=$B586,(13-MONTH($D586)),12),0)</f>
        <v>0</v>
      </c>
      <c r="BV586" s="229">
        <f>IF(AND(BV$7&lt;=$B586+$D$4,BV$9&gt;=$D586),$E586*HLOOKUP(BV$7-$B586+1,INPUTS!$D$63:$X$64,$E$4,FALSE)/IF(BV$7=$B586,(13-MONTH($D586)),12),0)</f>
        <v>0</v>
      </c>
      <c r="BW586" s="229">
        <f>IF(AND(BW$7&lt;=$B586+$D$4,BW$9&gt;=$D586),$E586*HLOOKUP(BW$7-$B586+1,INPUTS!$D$63:$X$64,$E$4,FALSE)/IF(BW$7=$B586,(13-MONTH($D586)),12),0)</f>
        <v>0</v>
      </c>
      <c r="BX586" s="229">
        <f>IF(AND(BX$7&lt;=$B586+$D$4,BX$9&gt;=$D586),$E586*HLOOKUP(BX$7-$B586+1,INPUTS!$D$63:$X$64,$E$4,FALSE)/IF(BX$7=$B586,(13-MONTH($D586)),12),0)</f>
        <v>0</v>
      </c>
      <c r="BY586" s="229">
        <f>IF(AND(BY$7&lt;=$B586+$D$4,BY$9&gt;=$D586),$E586*HLOOKUP(BY$7-$B586+1,INPUTS!$D$63:$X$64,$E$4,FALSE)/IF(BY$7=$B586,(13-MONTH($D586)),12),0)</f>
        <v>0</v>
      </c>
      <c r="BZ586" s="229">
        <f>IF(AND(BZ$7&lt;=$B586+$D$4,BZ$9&gt;=$D586),$E586*HLOOKUP(BZ$7-$B586+1,INPUTS!$D$63:$X$64,$E$4,FALSE)/IF(BZ$7=$B586,(13-MONTH($D586)),12),0)</f>
        <v>0</v>
      </c>
    </row>
    <row r="587" spans="1:78" x14ac:dyDescent="0.2">
      <c r="A587" s="7" t="str">
        <f t="shared" si="447"/>
        <v>Roll-in 7</v>
      </c>
      <c r="B587" s="7">
        <f t="shared" si="443"/>
        <v>2022</v>
      </c>
      <c r="C587" s="7">
        <f t="shared" si="446"/>
        <v>44</v>
      </c>
      <c r="D587" s="165">
        <f t="shared" si="449"/>
        <v>44804</v>
      </c>
      <c r="E587" s="68">
        <f t="shared" si="448"/>
        <v>0</v>
      </c>
      <c r="G587" s="229">
        <f>IF(AND(G$7&lt;=$B587+$D$4,G$9&gt;=$D587),$E587*HLOOKUP(G$7-$B587+1,INPUTS!$D$63:$X$64,$E$4,FALSE)/IF(G$7=$B587,(13-MONTH($D587)),12),0)</f>
        <v>0</v>
      </c>
      <c r="H587" s="229">
        <f>IF(AND(H$7&lt;=$B587+$D$4,H$9&gt;=$D587),$E587*HLOOKUP(H$7-$B587+1,INPUTS!$D$63:$X$64,$E$4,FALSE)/IF(H$7=$B587,(13-MONTH($D587)),12),0)</f>
        <v>0</v>
      </c>
      <c r="I587" s="229">
        <f>IF(AND(I$7&lt;=$B587+$D$4,I$9&gt;=$D587),$E587*HLOOKUP(I$7-$B587+1,INPUTS!$D$63:$X$64,$E$4,FALSE)/IF(I$7=$B587,(13-MONTH($D587)),12),0)</f>
        <v>0</v>
      </c>
      <c r="J587" s="229">
        <f>IF(AND(J$7&lt;=$B587+$D$4,J$9&gt;=$D587),$E587*HLOOKUP(J$7-$B587+1,INPUTS!$D$63:$X$64,$E$4,FALSE)/IF(J$7=$B587,(13-MONTH($D587)),12),0)</f>
        <v>0</v>
      </c>
      <c r="K587" s="229">
        <f>IF(AND(K$7&lt;=$B587+$D$4,K$9&gt;=$D587),$E587*HLOOKUP(K$7-$B587+1,INPUTS!$D$63:$X$64,$E$4,FALSE)/IF(K$7=$B587,(13-MONTH($D587)),12),0)</f>
        <v>0</v>
      </c>
      <c r="L587" s="229">
        <f>IF(AND(L$7&lt;=$B587+$D$4,L$9&gt;=$D587),$E587*HLOOKUP(L$7-$B587+1,INPUTS!$D$63:$X$64,$E$4,FALSE)/IF(L$7=$B587,(13-MONTH($D587)),12),0)</f>
        <v>0</v>
      </c>
      <c r="M587" s="229">
        <f>IF(AND(M$7&lt;=$B587+$D$4,M$9&gt;=$D587),$E587*HLOOKUP(M$7-$B587+1,INPUTS!$D$63:$X$64,$E$4,FALSE)/IF(M$7=$B587,(13-MONTH($D587)),12),0)</f>
        <v>0</v>
      </c>
      <c r="N587" s="229">
        <f>IF(AND(N$7&lt;=$B587+$D$4,N$9&gt;=$D587),$E587*HLOOKUP(N$7-$B587+1,INPUTS!$D$63:$X$64,$E$4,FALSE)/IF(N$7=$B587,(13-MONTH($D587)),12),0)</f>
        <v>0</v>
      </c>
      <c r="O587" s="229">
        <f>IF(AND(O$7&lt;=$B587+$D$4,O$9&gt;=$D587),$E587*HLOOKUP(O$7-$B587+1,INPUTS!$D$63:$X$64,$E$4,FALSE)/IF(O$7=$B587,(13-MONTH($D587)),12),0)</f>
        <v>0</v>
      </c>
      <c r="P587" s="229">
        <f>IF(AND(P$7&lt;=$B587+$D$4,P$9&gt;=$D587),$E587*HLOOKUP(P$7-$B587+1,INPUTS!$D$63:$X$64,$E$4,FALSE)/IF(P$7=$B587,(13-MONTH($D587)),12),0)</f>
        <v>0</v>
      </c>
      <c r="Q587" s="229">
        <f>IF(AND(Q$7&lt;=$B587+$D$4,Q$9&gt;=$D587),$E587*HLOOKUP(Q$7-$B587+1,INPUTS!$D$63:$X$64,$E$4,FALSE)/IF(Q$7=$B587,(13-MONTH($D587)),12),0)</f>
        <v>0</v>
      </c>
      <c r="R587" s="229">
        <f>IF(AND(R$7&lt;=$B587+$D$4,R$9&gt;=$D587),$E587*HLOOKUP(R$7-$B587+1,INPUTS!$D$63:$X$64,$E$4,FALSE)/IF(R$7=$B587,(13-MONTH($D587)),12),0)</f>
        <v>0</v>
      </c>
      <c r="S587" s="229">
        <f>IF(AND(S$7&lt;=$B587+$D$4,S$9&gt;=$D587),$E587*HLOOKUP(S$7-$B587+1,INPUTS!$D$63:$X$64,$E$4,FALSE)/IF(S$7=$B587,(13-MONTH($D587)),12),0)</f>
        <v>0</v>
      </c>
      <c r="T587" s="229">
        <f>IF(AND(T$7&lt;=$B587+$D$4,T$9&gt;=$D587),$E587*HLOOKUP(T$7-$B587+1,INPUTS!$D$63:$X$64,$E$4,FALSE)/IF(T$7=$B587,(13-MONTH($D587)),12),0)</f>
        <v>0</v>
      </c>
      <c r="U587" s="229">
        <f>IF(AND(U$7&lt;=$B587+$D$4,U$9&gt;=$D587),$E587*HLOOKUP(U$7-$B587+1,INPUTS!$D$63:$X$64,$E$4,FALSE)/IF(U$7=$B587,(13-MONTH($D587)),12),0)</f>
        <v>0</v>
      </c>
      <c r="V587" s="229">
        <f>IF(AND(V$7&lt;=$B587+$D$4,V$9&gt;=$D587),$E587*HLOOKUP(V$7-$B587+1,INPUTS!$D$63:$X$64,$E$4,FALSE)/IF(V$7=$B587,(13-MONTH($D587)),12),0)</f>
        <v>0</v>
      </c>
      <c r="W587" s="229">
        <f>IF(AND(W$7&lt;=$B587+$D$4,W$9&gt;=$D587),$E587*HLOOKUP(W$7-$B587+1,INPUTS!$D$63:$X$64,$E$4,FALSE)/IF(W$7=$B587,(13-MONTH($D587)),12),0)</f>
        <v>0</v>
      </c>
      <c r="X587" s="229">
        <f>IF(AND(X$7&lt;=$B587+$D$4,X$9&gt;=$D587),$E587*HLOOKUP(X$7-$B587+1,INPUTS!$D$63:$X$64,$E$4,FALSE)/IF(X$7=$B587,(13-MONTH($D587)),12),0)</f>
        <v>0</v>
      </c>
      <c r="Y587" s="229">
        <f>IF(AND(Y$7&lt;=$B587+$D$4,Y$9&gt;=$D587),$E587*HLOOKUP(Y$7-$B587+1,INPUTS!$D$63:$X$64,$E$4,FALSE)/IF(Y$7=$B587,(13-MONTH($D587)),12),0)</f>
        <v>0</v>
      </c>
      <c r="Z587" s="229">
        <f>IF(AND(Z$7&lt;=$B587+$D$4,Z$9&gt;=$D587),$E587*HLOOKUP(Z$7-$B587+1,INPUTS!$D$63:$X$64,$E$4,FALSE)/IF(Z$7=$B587,(13-MONTH($D587)),12),0)</f>
        <v>0</v>
      </c>
      <c r="AA587" s="229">
        <f>IF(AND(AA$7&lt;=$B587+$D$4,AA$9&gt;=$D587),$E587*HLOOKUP(AA$7-$B587+1,INPUTS!$D$63:$X$64,$E$4,FALSE)/IF(AA$7=$B587,(13-MONTH($D587)),12),0)</f>
        <v>0</v>
      </c>
      <c r="AB587" s="229">
        <f>IF(AND(AB$7&lt;=$B587+$D$4,AB$9&gt;=$D587),$E587*HLOOKUP(AB$7-$B587+1,INPUTS!$D$63:$X$64,$E$4,FALSE)/IF(AB$7=$B587,(13-MONTH($D587)),12),0)</f>
        <v>0</v>
      </c>
      <c r="AC587" s="229">
        <f>IF(AND(AC$7&lt;=$B587+$D$4,AC$9&gt;=$D587),$E587*HLOOKUP(AC$7-$B587+1,INPUTS!$D$63:$X$64,$E$4,FALSE)/IF(AC$7=$B587,(13-MONTH($D587)),12),0)</f>
        <v>0</v>
      </c>
      <c r="AD587" s="229">
        <f>IF(AND(AD$7&lt;=$B587+$D$4,AD$9&gt;=$D587),$E587*HLOOKUP(AD$7-$B587+1,INPUTS!$D$63:$X$64,$E$4,FALSE)/IF(AD$7=$B587,(13-MONTH($D587)),12),0)</f>
        <v>0</v>
      </c>
      <c r="AE587" s="229">
        <f>IF(AND(AE$7&lt;=$B587+$D$4,AE$9&gt;=$D587),$E587*HLOOKUP(AE$7-$B587+1,INPUTS!$D$63:$X$64,$E$4,FALSE)/IF(AE$7=$B587,(13-MONTH($D587)),12),0)</f>
        <v>0</v>
      </c>
      <c r="AF587" s="229">
        <f>IF(AND(AF$7&lt;=$B587+$D$4,AF$9&gt;=$D587),$E587*HLOOKUP(AF$7-$B587+1,INPUTS!$D$63:$X$64,$E$4,FALSE)/IF(AF$7=$B587,(13-MONTH($D587)),12),0)</f>
        <v>0</v>
      </c>
      <c r="AG587" s="229">
        <f>IF(AND(AG$7&lt;=$B587+$D$4,AG$9&gt;=$D587),$E587*HLOOKUP(AG$7-$B587+1,INPUTS!$D$63:$X$64,$E$4,FALSE)/IF(AG$7=$B587,(13-MONTH($D587)),12),0)</f>
        <v>0</v>
      </c>
      <c r="AH587" s="229">
        <f>IF(AND(AH$7&lt;=$B587+$D$4,AH$9&gt;=$D587),$E587*HLOOKUP(AH$7-$B587+1,INPUTS!$D$63:$X$64,$E$4,FALSE)/IF(AH$7=$B587,(13-MONTH($D587)),12),0)</f>
        <v>0</v>
      </c>
      <c r="AI587" s="229">
        <f>IF(AND(AI$7&lt;=$B587+$D$4,AI$9&gt;=$D587),$E587*HLOOKUP(AI$7-$B587+1,INPUTS!$D$63:$X$64,$E$4,FALSE)/IF(AI$7=$B587,(13-MONTH($D587)),12),0)</f>
        <v>0</v>
      </c>
      <c r="AJ587" s="229">
        <f>IF(AND(AJ$7&lt;=$B587+$D$4,AJ$9&gt;=$D587),$E587*HLOOKUP(AJ$7-$B587+1,INPUTS!$D$63:$X$64,$E$4,FALSE)/IF(AJ$7=$B587,(13-MONTH($D587)),12),0)</f>
        <v>0</v>
      </c>
      <c r="AK587" s="229">
        <f>IF(AND(AK$7&lt;=$B587+$D$4,AK$9&gt;=$D587),$E587*HLOOKUP(AK$7-$B587+1,INPUTS!$D$63:$X$64,$E$4,FALSE)/IF(AK$7=$B587,(13-MONTH($D587)),12),0)</f>
        <v>0</v>
      </c>
      <c r="AL587" s="229">
        <f>IF(AND(AL$7&lt;=$B587+$D$4,AL$9&gt;=$D587),$E587*HLOOKUP(AL$7-$B587+1,INPUTS!$D$63:$X$64,$E$4,FALSE)/IF(AL$7=$B587,(13-MONTH($D587)),12),0)</f>
        <v>0</v>
      </c>
      <c r="AM587" s="229">
        <f>IF(AND(AM$7&lt;=$B587+$D$4,AM$9&gt;=$D587),$E587*HLOOKUP(AM$7-$B587+1,INPUTS!$D$63:$X$64,$E$4,FALSE)/IF(AM$7=$B587,(13-MONTH($D587)),12),0)</f>
        <v>0</v>
      </c>
      <c r="AN587" s="229">
        <f>IF(AND(AN$7&lt;=$B587+$D$4,AN$9&gt;=$D587),$E587*HLOOKUP(AN$7-$B587+1,INPUTS!$D$63:$X$64,$E$4,FALSE)/IF(AN$7=$B587,(13-MONTH($D587)),12),0)</f>
        <v>0</v>
      </c>
      <c r="AO587" s="229">
        <f>IF(AND(AO$7&lt;=$B587+$D$4,AO$9&gt;=$D587),$E587*HLOOKUP(AO$7-$B587+1,INPUTS!$D$63:$X$64,$E$4,FALSE)/IF(AO$7=$B587,(13-MONTH($D587)),12),0)</f>
        <v>0</v>
      </c>
      <c r="AP587" s="229">
        <f>IF(AND(AP$7&lt;=$B587+$D$4,AP$9&gt;=$D587),$E587*HLOOKUP(AP$7-$B587+1,INPUTS!$D$63:$X$64,$E$4,FALSE)/IF(AP$7=$B587,(13-MONTH($D587)),12),0)</f>
        <v>0</v>
      </c>
      <c r="AQ587" s="229">
        <f>IF(AND(AQ$7&lt;=$B587+$D$4,AQ$9&gt;=$D587),$E587*HLOOKUP(AQ$7-$B587+1,INPUTS!$D$63:$X$64,$E$4,FALSE)/IF(AQ$7=$B587,(13-MONTH($D587)),12),0)</f>
        <v>0</v>
      </c>
      <c r="AR587" s="229">
        <f>IF(AND(AR$7&lt;=$B587+$D$4,AR$9&gt;=$D587),$E587*HLOOKUP(AR$7-$B587+1,INPUTS!$D$63:$X$64,$E$4,FALSE)/IF(AR$7=$B587,(13-MONTH($D587)),12),0)</f>
        <v>0</v>
      </c>
      <c r="AS587" s="229">
        <f>IF(AND(AS$7&lt;=$B587+$D$4,AS$9&gt;=$D587),$E587*HLOOKUP(AS$7-$B587+1,INPUTS!$D$63:$X$64,$E$4,FALSE)/IF(AS$7=$B587,(13-MONTH($D587)),12),0)</f>
        <v>0</v>
      </c>
      <c r="AT587" s="229">
        <f>IF(AND(AT$7&lt;=$B587+$D$4,AT$9&gt;=$D587),$E587*HLOOKUP(AT$7-$B587+1,INPUTS!$D$63:$X$64,$E$4,FALSE)/IF(AT$7=$B587,(13-MONTH($D587)),12),0)</f>
        <v>0</v>
      </c>
      <c r="AU587" s="229">
        <f>IF(AND(AU$7&lt;=$B587+$D$4,AU$9&gt;=$D587),$E587*HLOOKUP(AU$7-$B587+1,INPUTS!$D$63:$X$64,$E$4,FALSE)/IF(AU$7=$B587,(13-MONTH($D587)),12),0)</f>
        <v>0</v>
      </c>
      <c r="AV587" s="229">
        <f>IF(AND(AV$7&lt;=$B587+$D$4,AV$9&gt;=$D587),$E587*HLOOKUP(AV$7-$B587+1,INPUTS!$D$63:$X$64,$E$4,FALSE)/IF(AV$7=$B587,(13-MONTH($D587)),12),0)</f>
        <v>0</v>
      </c>
      <c r="AW587" s="229">
        <f>IF(AND(AW$7&lt;=$B587+$D$4,AW$9&gt;=$D587),$E587*HLOOKUP(AW$7-$B587+1,INPUTS!$D$63:$X$64,$E$4,FALSE)/IF(AW$7=$B587,(13-MONTH($D587)),12),0)</f>
        <v>0</v>
      </c>
      <c r="AX587" s="229">
        <f>IF(AND(AX$7&lt;=$B587+$D$4,AX$9&gt;=$D587),$E587*HLOOKUP(AX$7-$B587+1,INPUTS!$D$63:$X$64,$E$4,FALSE)/IF(AX$7=$B587,(13-MONTH($D587)),12),0)</f>
        <v>0</v>
      </c>
      <c r="AY587" s="229">
        <f>IF(AND(AY$7&lt;=$B587+$D$4,AY$9&gt;=$D587),$E587*HLOOKUP(AY$7-$B587+1,INPUTS!$D$63:$X$64,$E$4,FALSE)/IF(AY$7=$B587,(13-MONTH($D587)),12),0)</f>
        <v>0</v>
      </c>
      <c r="AZ587" s="229">
        <f>IF(AND(AZ$7&lt;=$B587+$D$4,AZ$9&gt;=$D587),$E587*HLOOKUP(AZ$7-$B587+1,INPUTS!$D$63:$X$64,$E$4,FALSE)/IF(AZ$7=$B587,(13-MONTH($D587)),12),0)</f>
        <v>0</v>
      </c>
      <c r="BA587" s="229">
        <f>IF(AND(BA$7&lt;=$B587+$D$4,BA$9&gt;=$D587),$E587*HLOOKUP(BA$7-$B587+1,INPUTS!$D$63:$X$64,$E$4,FALSE)/IF(BA$7=$B587,(13-MONTH($D587)),12),0)</f>
        <v>0</v>
      </c>
      <c r="BB587" s="229">
        <f>IF(AND(BB$7&lt;=$B587+$D$4,BB$9&gt;=$D587),$E587*HLOOKUP(BB$7-$B587+1,INPUTS!$D$63:$X$64,$E$4,FALSE)/IF(BB$7=$B587,(13-MONTH($D587)),12),0)</f>
        <v>0</v>
      </c>
      <c r="BC587" s="229">
        <f>IF(AND(BC$7&lt;=$B587+$D$4,BC$9&gt;=$D587),$E587*HLOOKUP(BC$7-$B587+1,INPUTS!$D$63:$X$64,$E$4,FALSE)/IF(BC$7=$B587,(13-MONTH($D587)),12),0)</f>
        <v>0</v>
      </c>
      <c r="BD587" s="229">
        <f>IF(AND(BD$7&lt;=$B587+$D$4,BD$9&gt;=$D587),$E587*HLOOKUP(BD$7-$B587+1,INPUTS!$D$63:$X$64,$E$4,FALSE)/IF(BD$7=$B587,(13-MONTH($D587)),12),0)</f>
        <v>0</v>
      </c>
      <c r="BE587" s="229">
        <f>IF(AND(BE$7&lt;=$B587+$D$4,BE$9&gt;=$D587),$E587*HLOOKUP(BE$7-$B587+1,INPUTS!$D$63:$X$64,$E$4,FALSE)/IF(BE$7=$B587,(13-MONTH($D587)),12),0)</f>
        <v>0</v>
      </c>
      <c r="BF587" s="229">
        <f>IF(AND(BF$7&lt;=$B587+$D$4,BF$9&gt;=$D587),$E587*HLOOKUP(BF$7-$B587+1,INPUTS!$D$63:$X$64,$E$4,FALSE)/IF(BF$7=$B587,(13-MONTH($D587)),12),0)</f>
        <v>0</v>
      </c>
      <c r="BG587" s="229">
        <f>IF(AND(BG$7&lt;=$B587+$D$4,BG$9&gt;=$D587),$E587*HLOOKUP(BG$7-$B587+1,INPUTS!$D$63:$X$64,$E$4,FALSE)/IF(BG$7=$B587,(13-MONTH($D587)),12),0)</f>
        <v>0</v>
      </c>
      <c r="BH587" s="229">
        <f>IF(AND(BH$7&lt;=$B587+$D$4,BH$9&gt;=$D587),$E587*HLOOKUP(BH$7-$B587+1,INPUTS!$D$63:$X$64,$E$4,FALSE)/IF(BH$7=$B587,(13-MONTH($D587)),12),0)</f>
        <v>0</v>
      </c>
      <c r="BI587" s="229">
        <f>IF(AND(BI$7&lt;=$B587+$D$4,BI$9&gt;=$D587),$E587*HLOOKUP(BI$7-$B587+1,INPUTS!$D$63:$X$64,$E$4,FALSE)/IF(BI$7=$B587,(13-MONTH($D587)),12),0)</f>
        <v>0</v>
      </c>
      <c r="BJ587" s="229">
        <f>IF(AND(BJ$7&lt;=$B587+$D$4,BJ$9&gt;=$D587),$E587*HLOOKUP(BJ$7-$B587+1,INPUTS!$D$63:$X$64,$E$4,FALSE)/IF(BJ$7=$B587,(13-MONTH($D587)),12),0)</f>
        <v>0</v>
      </c>
      <c r="BK587" s="229">
        <f>IF(AND(BK$7&lt;=$B587+$D$4,BK$9&gt;=$D587),$E587*HLOOKUP(BK$7-$B587+1,INPUTS!$D$63:$X$64,$E$4,FALSE)/IF(BK$7=$B587,(13-MONTH($D587)),12),0)</f>
        <v>0</v>
      </c>
      <c r="BL587" s="229">
        <f>IF(AND(BL$7&lt;=$B587+$D$4,BL$9&gt;=$D587),$E587*HLOOKUP(BL$7-$B587+1,INPUTS!$D$63:$X$64,$E$4,FALSE)/IF(BL$7=$B587,(13-MONTH($D587)),12),0)</f>
        <v>0</v>
      </c>
      <c r="BM587" s="229">
        <f>IF(AND(BM$7&lt;=$B587+$D$4,BM$9&gt;=$D587),$E587*HLOOKUP(BM$7-$B587+1,INPUTS!$D$63:$X$64,$E$4,FALSE)/IF(BM$7=$B587,(13-MONTH($D587)),12),0)</f>
        <v>0</v>
      </c>
      <c r="BN587" s="229">
        <f>IF(AND(BN$7&lt;=$B587+$D$4,BN$9&gt;=$D587),$E587*HLOOKUP(BN$7-$B587+1,INPUTS!$D$63:$X$64,$E$4,FALSE)/IF(BN$7=$B587,(13-MONTH($D587)),12),0)</f>
        <v>0</v>
      </c>
      <c r="BO587" s="229">
        <f>IF(AND(BO$7&lt;=$B587+$D$4,BO$9&gt;=$D587),$E587*HLOOKUP(BO$7-$B587+1,INPUTS!$D$63:$X$64,$E$4,FALSE)/IF(BO$7=$B587,(13-MONTH($D587)),12),0)</f>
        <v>0</v>
      </c>
      <c r="BP587" s="229">
        <f>IF(AND(BP$7&lt;=$B587+$D$4,BP$9&gt;=$D587),$E587*HLOOKUP(BP$7-$B587+1,INPUTS!$D$63:$X$64,$E$4,FALSE)/IF(BP$7=$B587,(13-MONTH($D587)),12),0)</f>
        <v>0</v>
      </c>
      <c r="BQ587" s="229">
        <f>IF(AND(BQ$7&lt;=$B587+$D$4,BQ$9&gt;=$D587),$E587*HLOOKUP(BQ$7-$B587+1,INPUTS!$D$63:$X$64,$E$4,FALSE)/IF(BQ$7=$B587,(13-MONTH($D587)),12),0)</f>
        <v>0</v>
      </c>
      <c r="BR587" s="229">
        <f>IF(AND(BR$7&lt;=$B587+$D$4,BR$9&gt;=$D587),$E587*HLOOKUP(BR$7-$B587+1,INPUTS!$D$63:$X$64,$E$4,FALSE)/IF(BR$7=$B587,(13-MONTH($D587)),12),0)</f>
        <v>0</v>
      </c>
      <c r="BS587" s="229">
        <f>IF(AND(BS$7&lt;=$B587+$D$4,BS$9&gt;=$D587),$E587*HLOOKUP(BS$7-$B587+1,INPUTS!$D$63:$X$64,$E$4,FALSE)/IF(BS$7=$B587,(13-MONTH($D587)),12),0)</f>
        <v>0</v>
      </c>
      <c r="BT587" s="229">
        <f>IF(AND(BT$7&lt;=$B587+$D$4,BT$9&gt;=$D587),$E587*HLOOKUP(BT$7-$B587+1,INPUTS!$D$63:$X$64,$E$4,FALSE)/IF(BT$7=$B587,(13-MONTH($D587)),12),0)</f>
        <v>0</v>
      </c>
      <c r="BU587" s="229">
        <f>IF(AND(BU$7&lt;=$B587+$D$4,BU$9&gt;=$D587),$E587*HLOOKUP(BU$7-$B587+1,INPUTS!$D$63:$X$64,$E$4,FALSE)/IF(BU$7=$B587,(13-MONTH($D587)),12),0)</f>
        <v>0</v>
      </c>
      <c r="BV587" s="229">
        <f>IF(AND(BV$7&lt;=$B587+$D$4,BV$9&gt;=$D587),$E587*HLOOKUP(BV$7-$B587+1,INPUTS!$D$63:$X$64,$E$4,FALSE)/IF(BV$7=$B587,(13-MONTH($D587)),12),0)</f>
        <v>0</v>
      </c>
      <c r="BW587" s="229">
        <f>IF(AND(BW$7&lt;=$B587+$D$4,BW$9&gt;=$D587),$E587*HLOOKUP(BW$7-$B587+1,INPUTS!$D$63:$X$64,$E$4,FALSE)/IF(BW$7=$B587,(13-MONTH($D587)),12),0)</f>
        <v>0</v>
      </c>
      <c r="BX587" s="229">
        <f>IF(AND(BX$7&lt;=$B587+$D$4,BX$9&gt;=$D587),$E587*HLOOKUP(BX$7-$B587+1,INPUTS!$D$63:$X$64,$E$4,FALSE)/IF(BX$7=$B587,(13-MONTH($D587)),12),0)</f>
        <v>0</v>
      </c>
      <c r="BY587" s="229">
        <f>IF(AND(BY$7&lt;=$B587+$D$4,BY$9&gt;=$D587),$E587*HLOOKUP(BY$7-$B587+1,INPUTS!$D$63:$X$64,$E$4,FALSE)/IF(BY$7=$B587,(13-MONTH($D587)),12),0)</f>
        <v>0</v>
      </c>
      <c r="BZ587" s="229">
        <f>IF(AND(BZ$7&lt;=$B587+$D$4,BZ$9&gt;=$D587),$E587*HLOOKUP(BZ$7-$B587+1,INPUTS!$D$63:$X$64,$E$4,FALSE)/IF(BZ$7=$B587,(13-MONTH($D587)),12),0)</f>
        <v>0</v>
      </c>
    </row>
    <row r="588" spans="1:78" x14ac:dyDescent="0.2">
      <c r="A588" s="7" t="str">
        <f t="shared" si="447"/>
        <v>Roll-in 8</v>
      </c>
      <c r="B588" s="7">
        <f t="shared" si="443"/>
        <v>2022</v>
      </c>
      <c r="C588" s="7">
        <f t="shared" si="446"/>
        <v>45</v>
      </c>
      <c r="D588" s="165">
        <f t="shared" si="449"/>
        <v>44834</v>
      </c>
      <c r="E588" s="68">
        <f t="shared" si="448"/>
        <v>0</v>
      </c>
      <c r="G588" s="229">
        <f>IF(AND(G$7&lt;=$B588+$D$4,G$9&gt;=$D588),$E588*HLOOKUP(G$7-$B588+1,INPUTS!$D$63:$X$64,$E$4,FALSE)/IF(G$7=$B588,(13-MONTH($D588)),12),0)</f>
        <v>0</v>
      </c>
      <c r="H588" s="229">
        <f>IF(AND(H$7&lt;=$B588+$D$4,H$9&gt;=$D588),$E588*HLOOKUP(H$7-$B588+1,INPUTS!$D$63:$X$64,$E$4,FALSE)/IF(H$7=$B588,(13-MONTH($D588)),12),0)</f>
        <v>0</v>
      </c>
      <c r="I588" s="229">
        <f>IF(AND(I$7&lt;=$B588+$D$4,I$9&gt;=$D588),$E588*HLOOKUP(I$7-$B588+1,INPUTS!$D$63:$X$64,$E$4,FALSE)/IF(I$7=$B588,(13-MONTH($D588)),12),0)</f>
        <v>0</v>
      </c>
      <c r="J588" s="229">
        <f>IF(AND(J$7&lt;=$B588+$D$4,J$9&gt;=$D588),$E588*HLOOKUP(J$7-$B588+1,INPUTS!$D$63:$X$64,$E$4,FALSE)/IF(J$7=$B588,(13-MONTH($D588)),12),0)</f>
        <v>0</v>
      </c>
      <c r="K588" s="229">
        <f>IF(AND(K$7&lt;=$B588+$D$4,K$9&gt;=$D588),$E588*HLOOKUP(K$7-$B588+1,INPUTS!$D$63:$X$64,$E$4,FALSE)/IF(K$7=$B588,(13-MONTH($D588)),12),0)</f>
        <v>0</v>
      </c>
      <c r="L588" s="229">
        <f>IF(AND(L$7&lt;=$B588+$D$4,L$9&gt;=$D588),$E588*HLOOKUP(L$7-$B588+1,INPUTS!$D$63:$X$64,$E$4,FALSE)/IF(L$7=$B588,(13-MONTH($D588)),12),0)</f>
        <v>0</v>
      </c>
      <c r="M588" s="229">
        <f>IF(AND(M$7&lt;=$B588+$D$4,M$9&gt;=$D588),$E588*HLOOKUP(M$7-$B588+1,INPUTS!$D$63:$X$64,$E$4,FALSE)/IF(M$7=$B588,(13-MONTH($D588)),12),0)</f>
        <v>0</v>
      </c>
      <c r="N588" s="229">
        <f>IF(AND(N$7&lt;=$B588+$D$4,N$9&gt;=$D588),$E588*HLOOKUP(N$7-$B588+1,INPUTS!$D$63:$X$64,$E$4,FALSE)/IF(N$7=$B588,(13-MONTH($D588)),12),0)</f>
        <v>0</v>
      </c>
      <c r="O588" s="229">
        <f>IF(AND(O$7&lt;=$B588+$D$4,O$9&gt;=$D588),$E588*HLOOKUP(O$7-$B588+1,INPUTS!$D$63:$X$64,$E$4,FALSE)/IF(O$7=$B588,(13-MONTH($D588)),12),0)</f>
        <v>0</v>
      </c>
      <c r="P588" s="229">
        <f>IF(AND(P$7&lt;=$B588+$D$4,P$9&gt;=$D588),$E588*HLOOKUP(P$7-$B588+1,INPUTS!$D$63:$X$64,$E$4,FALSE)/IF(P$7=$B588,(13-MONTH($D588)),12),0)</f>
        <v>0</v>
      </c>
      <c r="Q588" s="229">
        <f>IF(AND(Q$7&lt;=$B588+$D$4,Q$9&gt;=$D588),$E588*HLOOKUP(Q$7-$B588+1,INPUTS!$D$63:$X$64,$E$4,FALSE)/IF(Q$7=$B588,(13-MONTH($D588)),12),0)</f>
        <v>0</v>
      </c>
      <c r="R588" s="229">
        <f>IF(AND(R$7&lt;=$B588+$D$4,R$9&gt;=$D588),$E588*HLOOKUP(R$7-$B588+1,INPUTS!$D$63:$X$64,$E$4,FALSE)/IF(R$7=$B588,(13-MONTH($D588)),12),0)</f>
        <v>0</v>
      </c>
      <c r="S588" s="229">
        <f>IF(AND(S$7&lt;=$B588+$D$4,S$9&gt;=$D588),$E588*HLOOKUP(S$7-$B588+1,INPUTS!$D$63:$X$64,$E$4,FALSE)/IF(S$7=$B588,(13-MONTH($D588)),12),0)</f>
        <v>0</v>
      </c>
      <c r="T588" s="229">
        <f>IF(AND(T$7&lt;=$B588+$D$4,T$9&gt;=$D588),$E588*HLOOKUP(T$7-$B588+1,INPUTS!$D$63:$X$64,$E$4,FALSE)/IF(T$7=$B588,(13-MONTH($D588)),12),0)</f>
        <v>0</v>
      </c>
      <c r="U588" s="229">
        <f>IF(AND(U$7&lt;=$B588+$D$4,U$9&gt;=$D588),$E588*HLOOKUP(U$7-$B588+1,INPUTS!$D$63:$X$64,$E$4,FALSE)/IF(U$7=$B588,(13-MONTH($D588)),12),0)</f>
        <v>0</v>
      </c>
      <c r="V588" s="229">
        <f>IF(AND(V$7&lt;=$B588+$D$4,V$9&gt;=$D588),$E588*HLOOKUP(V$7-$B588+1,INPUTS!$D$63:$X$64,$E$4,FALSE)/IF(V$7=$B588,(13-MONTH($D588)),12),0)</f>
        <v>0</v>
      </c>
      <c r="W588" s="229">
        <f>IF(AND(W$7&lt;=$B588+$D$4,W$9&gt;=$D588),$E588*HLOOKUP(W$7-$B588+1,INPUTS!$D$63:$X$64,$E$4,FALSE)/IF(W$7=$B588,(13-MONTH($D588)),12),0)</f>
        <v>0</v>
      </c>
      <c r="X588" s="229">
        <f>IF(AND(X$7&lt;=$B588+$D$4,X$9&gt;=$D588),$E588*HLOOKUP(X$7-$B588+1,INPUTS!$D$63:$X$64,$E$4,FALSE)/IF(X$7=$B588,(13-MONTH($D588)),12),0)</f>
        <v>0</v>
      </c>
      <c r="Y588" s="229">
        <f>IF(AND(Y$7&lt;=$B588+$D$4,Y$9&gt;=$D588),$E588*HLOOKUP(Y$7-$B588+1,INPUTS!$D$63:$X$64,$E$4,FALSE)/IF(Y$7=$B588,(13-MONTH($D588)),12),0)</f>
        <v>0</v>
      </c>
      <c r="Z588" s="229">
        <f>IF(AND(Z$7&lt;=$B588+$D$4,Z$9&gt;=$D588),$E588*HLOOKUP(Z$7-$B588+1,INPUTS!$D$63:$X$64,$E$4,FALSE)/IF(Z$7=$B588,(13-MONTH($D588)),12),0)</f>
        <v>0</v>
      </c>
      <c r="AA588" s="229">
        <f>IF(AND(AA$7&lt;=$B588+$D$4,AA$9&gt;=$D588),$E588*HLOOKUP(AA$7-$B588+1,INPUTS!$D$63:$X$64,$E$4,FALSE)/IF(AA$7=$B588,(13-MONTH($D588)),12),0)</f>
        <v>0</v>
      </c>
      <c r="AB588" s="229">
        <f>IF(AND(AB$7&lt;=$B588+$D$4,AB$9&gt;=$D588),$E588*HLOOKUP(AB$7-$B588+1,INPUTS!$D$63:$X$64,$E$4,FALSE)/IF(AB$7=$B588,(13-MONTH($D588)),12),0)</f>
        <v>0</v>
      </c>
      <c r="AC588" s="229">
        <f>IF(AND(AC$7&lt;=$B588+$D$4,AC$9&gt;=$D588),$E588*HLOOKUP(AC$7-$B588+1,INPUTS!$D$63:$X$64,$E$4,FALSE)/IF(AC$7=$B588,(13-MONTH($D588)),12),0)</f>
        <v>0</v>
      </c>
      <c r="AD588" s="229">
        <f>IF(AND(AD$7&lt;=$B588+$D$4,AD$9&gt;=$D588),$E588*HLOOKUP(AD$7-$B588+1,INPUTS!$D$63:$X$64,$E$4,FALSE)/IF(AD$7=$B588,(13-MONTH($D588)),12),0)</f>
        <v>0</v>
      </c>
      <c r="AE588" s="229">
        <f>IF(AND(AE$7&lt;=$B588+$D$4,AE$9&gt;=$D588),$E588*HLOOKUP(AE$7-$B588+1,INPUTS!$D$63:$X$64,$E$4,FALSE)/IF(AE$7=$B588,(13-MONTH($D588)),12),0)</f>
        <v>0</v>
      </c>
      <c r="AF588" s="229">
        <f>IF(AND(AF$7&lt;=$B588+$D$4,AF$9&gt;=$D588),$E588*HLOOKUP(AF$7-$B588+1,INPUTS!$D$63:$X$64,$E$4,FALSE)/IF(AF$7=$B588,(13-MONTH($D588)),12),0)</f>
        <v>0</v>
      </c>
      <c r="AG588" s="229">
        <f>IF(AND(AG$7&lt;=$B588+$D$4,AG$9&gt;=$D588),$E588*HLOOKUP(AG$7-$B588+1,INPUTS!$D$63:$X$64,$E$4,FALSE)/IF(AG$7=$B588,(13-MONTH($D588)),12),0)</f>
        <v>0</v>
      </c>
      <c r="AH588" s="229">
        <f>IF(AND(AH$7&lt;=$B588+$D$4,AH$9&gt;=$D588),$E588*HLOOKUP(AH$7-$B588+1,INPUTS!$D$63:$X$64,$E$4,FALSE)/IF(AH$7=$B588,(13-MONTH($D588)),12),0)</f>
        <v>0</v>
      </c>
      <c r="AI588" s="229">
        <f>IF(AND(AI$7&lt;=$B588+$D$4,AI$9&gt;=$D588),$E588*HLOOKUP(AI$7-$B588+1,INPUTS!$D$63:$X$64,$E$4,FALSE)/IF(AI$7=$B588,(13-MONTH($D588)),12),0)</f>
        <v>0</v>
      </c>
      <c r="AJ588" s="229">
        <f>IF(AND(AJ$7&lt;=$B588+$D$4,AJ$9&gt;=$D588),$E588*HLOOKUP(AJ$7-$B588+1,INPUTS!$D$63:$X$64,$E$4,FALSE)/IF(AJ$7=$B588,(13-MONTH($D588)),12),0)</f>
        <v>0</v>
      </c>
      <c r="AK588" s="229">
        <f>IF(AND(AK$7&lt;=$B588+$D$4,AK$9&gt;=$D588),$E588*HLOOKUP(AK$7-$B588+1,INPUTS!$D$63:$X$64,$E$4,FALSE)/IF(AK$7=$B588,(13-MONTH($D588)),12),0)</f>
        <v>0</v>
      </c>
      <c r="AL588" s="229">
        <f>IF(AND(AL$7&lt;=$B588+$D$4,AL$9&gt;=$D588),$E588*HLOOKUP(AL$7-$B588+1,INPUTS!$D$63:$X$64,$E$4,FALSE)/IF(AL$7=$B588,(13-MONTH($D588)),12),0)</f>
        <v>0</v>
      </c>
      <c r="AM588" s="229">
        <f>IF(AND(AM$7&lt;=$B588+$D$4,AM$9&gt;=$D588),$E588*HLOOKUP(AM$7-$B588+1,INPUTS!$D$63:$X$64,$E$4,FALSE)/IF(AM$7=$B588,(13-MONTH($D588)),12),0)</f>
        <v>0</v>
      </c>
      <c r="AN588" s="229">
        <f>IF(AND(AN$7&lt;=$B588+$D$4,AN$9&gt;=$D588),$E588*HLOOKUP(AN$7-$B588+1,INPUTS!$D$63:$X$64,$E$4,FALSE)/IF(AN$7=$B588,(13-MONTH($D588)),12),0)</f>
        <v>0</v>
      </c>
      <c r="AO588" s="229">
        <f>IF(AND(AO$7&lt;=$B588+$D$4,AO$9&gt;=$D588),$E588*HLOOKUP(AO$7-$B588+1,INPUTS!$D$63:$X$64,$E$4,FALSE)/IF(AO$7=$B588,(13-MONTH($D588)),12),0)</f>
        <v>0</v>
      </c>
      <c r="AP588" s="229">
        <f>IF(AND(AP$7&lt;=$B588+$D$4,AP$9&gt;=$D588),$E588*HLOOKUP(AP$7-$B588+1,INPUTS!$D$63:$X$64,$E$4,FALSE)/IF(AP$7=$B588,(13-MONTH($D588)),12),0)</f>
        <v>0</v>
      </c>
      <c r="AQ588" s="229">
        <f>IF(AND(AQ$7&lt;=$B588+$D$4,AQ$9&gt;=$D588),$E588*HLOOKUP(AQ$7-$B588+1,INPUTS!$D$63:$X$64,$E$4,FALSE)/IF(AQ$7=$B588,(13-MONTH($D588)),12),0)</f>
        <v>0</v>
      </c>
      <c r="AR588" s="229">
        <f>IF(AND(AR$7&lt;=$B588+$D$4,AR$9&gt;=$D588),$E588*HLOOKUP(AR$7-$B588+1,INPUTS!$D$63:$X$64,$E$4,FALSE)/IF(AR$7=$B588,(13-MONTH($D588)),12),0)</f>
        <v>0</v>
      </c>
      <c r="AS588" s="229">
        <f>IF(AND(AS$7&lt;=$B588+$D$4,AS$9&gt;=$D588),$E588*HLOOKUP(AS$7-$B588+1,INPUTS!$D$63:$X$64,$E$4,FALSE)/IF(AS$7=$B588,(13-MONTH($D588)),12),0)</f>
        <v>0</v>
      </c>
      <c r="AT588" s="229">
        <f>IF(AND(AT$7&lt;=$B588+$D$4,AT$9&gt;=$D588),$E588*HLOOKUP(AT$7-$B588+1,INPUTS!$D$63:$X$64,$E$4,FALSE)/IF(AT$7=$B588,(13-MONTH($D588)),12),0)</f>
        <v>0</v>
      </c>
      <c r="AU588" s="229">
        <f>IF(AND(AU$7&lt;=$B588+$D$4,AU$9&gt;=$D588),$E588*HLOOKUP(AU$7-$B588+1,INPUTS!$D$63:$X$64,$E$4,FALSE)/IF(AU$7=$B588,(13-MONTH($D588)),12),0)</f>
        <v>0</v>
      </c>
      <c r="AV588" s="229">
        <f>IF(AND(AV$7&lt;=$B588+$D$4,AV$9&gt;=$D588),$E588*HLOOKUP(AV$7-$B588+1,INPUTS!$D$63:$X$64,$E$4,FALSE)/IF(AV$7=$B588,(13-MONTH($D588)),12),0)</f>
        <v>0</v>
      </c>
      <c r="AW588" s="229">
        <f>IF(AND(AW$7&lt;=$B588+$D$4,AW$9&gt;=$D588),$E588*HLOOKUP(AW$7-$B588+1,INPUTS!$D$63:$X$64,$E$4,FALSE)/IF(AW$7=$B588,(13-MONTH($D588)),12),0)</f>
        <v>0</v>
      </c>
      <c r="AX588" s="229">
        <f>IF(AND(AX$7&lt;=$B588+$D$4,AX$9&gt;=$D588),$E588*HLOOKUP(AX$7-$B588+1,INPUTS!$D$63:$X$64,$E$4,FALSE)/IF(AX$7=$B588,(13-MONTH($D588)),12),0)</f>
        <v>0</v>
      </c>
      <c r="AY588" s="229">
        <f>IF(AND(AY$7&lt;=$B588+$D$4,AY$9&gt;=$D588),$E588*HLOOKUP(AY$7-$B588+1,INPUTS!$D$63:$X$64,$E$4,FALSE)/IF(AY$7=$B588,(13-MONTH($D588)),12),0)</f>
        <v>0</v>
      </c>
      <c r="AZ588" s="229">
        <f>IF(AND(AZ$7&lt;=$B588+$D$4,AZ$9&gt;=$D588),$E588*HLOOKUP(AZ$7-$B588+1,INPUTS!$D$63:$X$64,$E$4,FALSE)/IF(AZ$7=$B588,(13-MONTH($D588)),12),0)</f>
        <v>0</v>
      </c>
      <c r="BA588" s="229">
        <f>IF(AND(BA$7&lt;=$B588+$D$4,BA$9&gt;=$D588),$E588*HLOOKUP(BA$7-$B588+1,INPUTS!$D$63:$X$64,$E$4,FALSE)/IF(BA$7=$B588,(13-MONTH($D588)),12),0)</f>
        <v>0</v>
      </c>
      <c r="BB588" s="229">
        <f>IF(AND(BB$7&lt;=$B588+$D$4,BB$9&gt;=$D588),$E588*HLOOKUP(BB$7-$B588+1,INPUTS!$D$63:$X$64,$E$4,FALSE)/IF(BB$7=$B588,(13-MONTH($D588)),12),0)</f>
        <v>0</v>
      </c>
      <c r="BC588" s="229">
        <f>IF(AND(BC$7&lt;=$B588+$D$4,BC$9&gt;=$D588),$E588*HLOOKUP(BC$7-$B588+1,INPUTS!$D$63:$X$64,$E$4,FALSE)/IF(BC$7=$B588,(13-MONTH($D588)),12),0)</f>
        <v>0</v>
      </c>
      <c r="BD588" s="229">
        <f>IF(AND(BD$7&lt;=$B588+$D$4,BD$9&gt;=$D588),$E588*HLOOKUP(BD$7-$B588+1,INPUTS!$D$63:$X$64,$E$4,FALSE)/IF(BD$7=$B588,(13-MONTH($D588)),12),0)</f>
        <v>0</v>
      </c>
      <c r="BE588" s="229">
        <f>IF(AND(BE$7&lt;=$B588+$D$4,BE$9&gt;=$D588),$E588*HLOOKUP(BE$7-$B588+1,INPUTS!$D$63:$X$64,$E$4,FALSE)/IF(BE$7=$B588,(13-MONTH($D588)),12),0)</f>
        <v>0</v>
      </c>
      <c r="BF588" s="229">
        <f>IF(AND(BF$7&lt;=$B588+$D$4,BF$9&gt;=$D588),$E588*HLOOKUP(BF$7-$B588+1,INPUTS!$D$63:$X$64,$E$4,FALSE)/IF(BF$7=$B588,(13-MONTH($D588)),12),0)</f>
        <v>0</v>
      </c>
      <c r="BG588" s="229">
        <f>IF(AND(BG$7&lt;=$B588+$D$4,BG$9&gt;=$D588),$E588*HLOOKUP(BG$7-$B588+1,INPUTS!$D$63:$X$64,$E$4,FALSE)/IF(BG$7=$B588,(13-MONTH($D588)),12),0)</f>
        <v>0</v>
      </c>
      <c r="BH588" s="229">
        <f>IF(AND(BH$7&lt;=$B588+$D$4,BH$9&gt;=$D588),$E588*HLOOKUP(BH$7-$B588+1,INPUTS!$D$63:$X$64,$E$4,FALSE)/IF(BH$7=$B588,(13-MONTH($D588)),12),0)</f>
        <v>0</v>
      </c>
      <c r="BI588" s="229">
        <f>IF(AND(BI$7&lt;=$B588+$D$4,BI$9&gt;=$D588),$E588*HLOOKUP(BI$7-$B588+1,INPUTS!$D$63:$X$64,$E$4,FALSE)/IF(BI$7=$B588,(13-MONTH($D588)),12),0)</f>
        <v>0</v>
      </c>
      <c r="BJ588" s="229">
        <f>IF(AND(BJ$7&lt;=$B588+$D$4,BJ$9&gt;=$D588),$E588*HLOOKUP(BJ$7-$B588+1,INPUTS!$D$63:$X$64,$E$4,FALSE)/IF(BJ$7=$B588,(13-MONTH($D588)),12),0)</f>
        <v>0</v>
      </c>
      <c r="BK588" s="229">
        <f>IF(AND(BK$7&lt;=$B588+$D$4,BK$9&gt;=$D588),$E588*HLOOKUP(BK$7-$B588+1,INPUTS!$D$63:$X$64,$E$4,FALSE)/IF(BK$7=$B588,(13-MONTH($D588)),12),0)</f>
        <v>0</v>
      </c>
      <c r="BL588" s="229">
        <f>IF(AND(BL$7&lt;=$B588+$D$4,BL$9&gt;=$D588),$E588*HLOOKUP(BL$7-$B588+1,INPUTS!$D$63:$X$64,$E$4,FALSE)/IF(BL$7=$B588,(13-MONTH($D588)),12),0)</f>
        <v>0</v>
      </c>
      <c r="BM588" s="229">
        <f>IF(AND(BM$7&lt;=$B588+$D$4,BM$9&gt;=$D588),$E588*HLOOKUP(BM$7-$B588+1,INPUTS!$D$63:$X$64,$E$4,FALSE)/IF(BM$7=$B588,(13-MONTH($D588)),12),0)</f>
        <v>0</v>
      </c>
      <c r="BN588" s="229">
        <f>IF(AND(BN$7&lt;=$B588+$D$4,BN$9&gt;=$D588),$E588*HLOOKUP(BN$7-$B588+1,INPUTS!$D$63:$X$64,$E$4,FALSE)/IF(BN$7=$B588,(13-MONTH($D588)),12),0)</f>
        <v>0</v>
      </c>
      <c r="BO588" s="229">
        <f>IF(AND(BO$7&lt;=$B588+$D$4,BO$9&gt;=$D588),$E588*HLOOKUP(BO$7-$B588+1,INPUTS!$D$63:$X$64,$E$4,FALSE)/IF(BO$7=$B588,(13-MONTH($D588)),12),0)</f>
        <v>0</v>
      </c>
      <c r="BP588" s="229">
        <f>IF(AND(BP$7&lt;=$B588+$D$4,BP$9&gt;=$D588),$E588*HLOOKUP(BP$7-$B588+1,INPUTS!$D$63:$X$64,$E$4,FALSE)/IF(BP$7=$B588,(13-MONTH($D588)),12),0)</f>
        <v>0</v>
      </c>
      <c r="BQ588" s="229">
        <f>IF(AND(BQ$7&lt;=$B588+$D$4,BQ$9&gt;=$D588),$E588*HLOOKUP(BQ$7-$B588+1,INPUTS!$D$63:$X$64,$E$4,FALSE)/IF(BQ$7=$B588,(13-MONTH($D588)),12),0)</f>
        <v>0</v>
      </c>
      <c r="BR588" s="229">
        <f>IF(AND(BR$7&lt;=$B588+$D$4,BR$9&gt;=$D588),$E588*HLOOKUP(BR$7-$B588+1,INPUTS!$D$63:$X$64,$E$4,FALSE)/IF(BR$7=$B588,(13-MONTH($D588)),12),0)</f>
        <v>0</v>
      </c>
      <c r="BS588" s="229">
        <f>IF(AND(BS$7&lt;=$B588+$D$4,BS$9&gt;=$D588),$E588*HLOOKUP(BS$7-$B588+1,INPUTS!$D$63:$X$64,$E$4,FALSE)/IF(BS$7=$B588,(13-MONTH($D588)),12),0)</f>
        <v>0</v>
      </c>
      <c r="BT588" s="229">
        <f>IF(AND(BT$7&lt;=$B588+$D$4,BT$9&gt;=$D588),$E588*HLOOKUP(BT$7-$B588+1,INPUTS!$D$63:$X$64,$E$4,FALSE)/IF(BT$7=$B588,(13-MONTH($D588)),12),0)</f>
        <v>0</v>
      </c>
      <c r="BU588" s="229">
        <f>IF(AND(BU$7&lt;=$B588+$D$4,BU$9&gt;=$D588),$E588*HLOOKUP(BU$7-$B588+1,INPUTS!$D$63:$X$64,$E$4,FALSE)/IF(BU$7=$B588,(13-MONTH($D588)),12),0)</f>
        <v>0</v>
      </c>
      <c r="BV588" s="229">
        <f>IF(AND(BV$7&lt;=$B588+$D$4,BV$9&gt;=$D588),$E588*HLOOKUP(BV$7-$B588+1,INPUTS!$D$63:$X$64,$E$4,FALSE)/IF(BV$7=$B588,(13-MONTH($D588)),12),0)</f>
        <v>0</v>
      </c>
      <c r="BW588" s="229">
        <f>IF(AND(BW$7&lt;=$B588+$D$4,BW$9&gt;=$D588),$E588*HLOOKUP(BW$7-$B588+1,INPUTS!$D$63:$X$64,$E$4,FALSE)/IF(BW$7=$B588,(13-MONTH($D588)),12),0)</f>
        <v>0</v>
      </c>
      <c r="BX588" s="229">
        <f>IF(AND(BX$7&lt;=$B588+$D$4,BX$9&gt;=$D588),$E588*HLOOKUP(BX$7-$B588+1,INPUTS!$D$63:$X$64,$E$4,FALSE)/IF(BX$7=$B588,(13-MONTH($D588)),12),0)</f>
        <v>0</v>
      </c>
      <c r="BY588" s="229">
        <f>IF(AND(BY$7&lt;=$B588+$D$4,BY$9&gt;=$D588),$E588*HLOOKUP(BY$7-$B588+1,INPUTS!$D$63:$X$64,$E$4,FALSE)/IF(BY$7=$B588,(13-MONTH($D588)),12),0)</f>
        <v>0</v>
      </c>
      <c r="BZ588" s="229">
        <f>IF(AND(BZ$7&lt;=$B588+$D$4,BZ$9&gt;=$D588),$E588*HLOOKUP(BZ$7-$B588+1,INPUTS!$D$63:$X$64,$E$4,FALSE)/IF(BZ$7=$B588,(13-MONTH($D588)),12),0)</f>
        <v>0</v>
      </c>
    </row>
    <row r="589" spans="1:78" x14ac:dyDescent="0.2">
      <c r="A589" s="7" t="str">
        <f t="shared" si="447"/>
        <v>Roll-in 8</v>
      </c>
      <c r="B589" s="7">
        <f t="shared" si="443"/>
        <v>2022</v>
      </c>
      <c r="C589" s="7">
        <f t="shared" si="446"/>
        <v>46</v>
      </c>
      <c r="D589" s="165">
        <f t="shared" si="449"/>
        <v>44865</v>
      </c>
      <c r="E589" s="68">
        <f t="shared" si="448"/>
        <v>0</v>
      </c>
      <c r="G589" s="229">
        <f>IF(AND(G$7&lt;=$B589+$D$4,G$9&gt;=$D589),$E589*HLOOKUP(G$7-$B589+1,INPUTS!$D$63:$X$64,$E$4,FALSE)/IF(G$7=$B589,(13-MONTH($D589)),12),0)</f>
        <v>0</v>
      </c>
      <c r="H589" s="229">
        <f>IF(AND(H$7&lt;=$B589+$D$4,H$9&gt;=$D589),$E589*HLOOKUP(H$7-$B589+1,INPUTS!$D$63:$X$64,$E$4,FALSE)/IF(H$7=$B589,(13-MONTH($D589)),12),0)</f>
        <v>0</v>
      </c>
      <c r="I589" s="229">
        <f>IF(AND(I$7&lt;=$B589+$D$4,I$9&gt;=$D589),$E589*HLOOKUP(I$7-$B589+1,INPUTS!$D$63:$X$64,$E$4,FALSE)/IF(I$7=$B589,(13-MONTH($D589)),12),0)</f>
        <v>0</v>
      </c>
      <c r="J589" s="229">
        <f>IF(AND(J$7&lt;=$B589+$D$4,J$9&gt;=$D589),$E589*HLOOKUP(J$7-$B589+1,INPUTS!$D$63:$X$64,$E$4,FALSE)/IF(J$7=$B589,(13-MONTH($D589)),12),0)</f>
        <v>0</v>
      </c>
      <c r="K589" s="229">
        <f>IF(AND(K$7&lt;=$B589+$D$4,K$9&gt;=$D589),$E589*HLOOKUP(K$7-$B589+1,INPUTS!$D$63:$X$64,$E$4,FALSE)/IF(K$7=$B589,(13-MONTH($D589)),12),0)</f>
        <v>0</v>
      </c>
      <c r="L589" s="229">
        <f>IF(AND(L$7&lt;=$B589+$D$4,L$9&gt;=$D589),$E589*HLOOKUP(L$7-$B589+1,INPUTS!$D$63:$X$64,$E$4,FALSE)/IF(L$7=$B589,(13-MONTH($D589)),12),0)</f>
        <v>0</v>
      </c>
      <c r="M589" s="229">
        <f>IF(AND(M$7&lt;=$B589+$D$4,M$9&gt;=$D589),$E589*HLOOKUP(M$7-$B589+1,INPUTS!$D$63:$X$64,$E$4,FALSE)/IF(M$7=$B589,(13-MONTH($D589)),12),0)</f>
        <v>0</v>
      </c>
      <c r="N589" s="229">
        <f>IF(AND(N$7&lt;=$B589+$D$4,N$9&gt;=$D589),$E589*HLOOKUP(N$7-$B589+1,INPUTS!$D$63:$X$64,$E$4,FALSE)/IF(N$7=$B589,(13-MONTH($D589)),12),0)</f>
        <v>0</v>
      </c>
      <c r="O589" s="229">
        <f>IF(AND(O$7&lt;=$B589+$D$4,O$9&gt;=$D589),$E589*HLOOKUP(O$7-$B589+1,INPUTS!$D$63:$X$64,$E$4,FALSE)/IF(O$7=$B589,(13-MONTH($D589)),12),0)</f>
        <v>0</v>
      </c>
      <c r="P589" s="229">
        <f>IF(AND(P$7&lt;=$B589+$D$4,P$9&gt;=$D589),$E589*HLOOKUP(P$7-$B589+1,INPUTS!$D$63:$X$64,$E$4,FALSE)/IF(P$7=$B589,(13-MONTH($D589)),12),0)</f>
        <v>0</v>
      </c>
      <c r="Q589" s="229">
        <f>IF(AND(Q$7&lt;=$B589+$D$4,Q$9&gt;=$D589),$E589*HLOOKUP(Q$7-$B589+1,INPUTS!$D$63:$X$64,$E$4,FALSE)/IF(Q$7=$B589,(13-MONTH($D589)),12),0)</f>
        <v>0</v>
      </c>
      <c r="R589" s="229">
        <f>IF(AND(R$7&lt;=$B589+$D$4,R$9&gt;=$D589),$E589*HLOOKUP(R$7-$B589+1,INPUTS!$D$63:$X$64,$E$4,FALSE)/IF(R$7=$B589,(13-MONTH($D589)),12),0)</f>
        <v>0</v>
      </c>
      <c r="S589" s="229">
        <f>IF(AND(S$7&lt;=$B589+$D$4,S$9&gt;=$D589),$E589*HLOOKUP(S$7-$B589+1,INPUTS!$D$63:$X$64,$E$4,FALSE)/IF(S$7=$B589,(13-MONTH($D589)),12),0)</f>
        <v>0</v>
      </c>
      <c r="T589" s="229">
        <f>IF(AND(T$7&lt;=$B589+$D$4,T$9&gt;=$D589),$E589*HLOOKUP(T$7-$B589+1,INPUTS!$D$63:$X$64,$E$4,FALSE)/IF(T$7=$B589,(13-MONTH($D589)),12),0)</f>
        <v>0</v>
      </c>
      <c r="U589" s="229">
        <f>IF(AND(U$7&lt;=$B589+$D$4,U$9&gt;=$D589),$E589*HLOOKUP(U$7-$B589+1,INPUTS!$D$63:$X$64,$E$4,FALSE)/IF(U$7=$B589,(13-MONTH($D589)),12),0)</f>
        <v>0</v>
      </c>
      <c r="V589" s="229">
        <f>IF(AND(V$7&lt;=$B589+$D$4,V$9&gt;=$D589),$E589*HLOOKUP(V$7-$B589+1,INPUTS!$D$63:$X$64,$E$4,FALSE)/IF(V$7=$B589,(13-MONTH($D589)),12),0)</f>
        <v>0</v>
      </c>
      <c r="W589" s="229">
        <f>IF(AND(W$7&lt;=$B589+$D$4,W$9&gt;=$D589),$E589*HLOOKUP(W$7-$B589+1,INPUTS!$D$63:$X$64,$E$4,FALSE)/IF(W$7=$B589,(13-MONTH($D589)),12),0)</f>
        <v>0</v>
      </c>
      <c r="X589" s="229">
        <f>IF(AND(X$7&lt;=$B589+$D$4,X$9&gt;=$D589),$E589*HLOOKUP(X$7-$B589+1,INPUTS!$D$63:$X$64,$E$4,FALSE)/IF(X$7=$B589,(13-MONTH($D589)),12),0)</f>
        <v>0</v>
      </c>
      <c r="Y589" s="229">
        <f>IF(AND(Y$7&lt;=$B589+$D$4,Y$9&gt;=$D589),$E589*HLOOKUP(Y$7-$B589+1,INPUTS!$D$63:$X$64,$E$4,FALSE)/IF(Y$7=$B589,(13-MONTH($D589)),12),0)</f>
        <v>0</v>
      </c>
      <c r="Z589" s="229">
        <f>IF(AND(Z$7&lt;=$B589+$D$4,Z$9&gt;=$D589),$E589*HLOOKUP(Z$7-$B589+1,INPUTS!$D$63:$X$64,$E$4,FALSE)/IF(Z$7=$B589,(13-MONTH($D589)),12),0)</f>
        <v>0</v>
      </c>
      <c r="AA589" s="229">
        <f>IF(AND(AA$7&lt;=$B589+$D$4,AA$9&gt;=$D589),$E589*HLOOKUP(AA$7-$B589+1,INPUTS!$D$63:$X$64,$E$4,FALSE)/IF(AA$7=$B589,(13-MONTH($D589)),12),0)</f>
        <v>0</v>
      </c>
      <c r="AB589" s="229">
        <f>IF(AND(AB$7&lt;=$B589+$D$4,AB$9&gt;=$D589),$E589*HLOOKUP(AB$7-$B589+1,INPUTS!$D$63:$X$64,$E$4,FALSE)/IF(AB$7=$B589,(13-MONTH($D589)),12),0)</f>
        <v>0</v>
      </c>
      <c r="AC589" s="229">
        <f>IF(AND(AC$7&lt;=$B589+$D$4,AC$9&gt;=$D589),$E589*HLOOKUP(AC$7-$B589+1,INPUTS!$D$63:$X$64,$E$4,FALSE)/IF(AC$7=$B589,(13-MONTH($D589)),12),0)</f>
        <v>0</v>
      </c>
      <c r="AD589" s="229">
        <f>IF(AND(AD$7&lt;=$B589+$D$4,AD$9&gt;=$D589),$E589*HLOOKUP(AD$7-$B589+1,INPUTS!$D$63:$X$64,$E$4,FALSE)/IF(AD$7=$B589,(13-MONTH($D589)),12),0)</f>
        <v>0</v>
      </c>
      <c r="AE589" s="229">
        <f>IF(AND(AE$7&lt;=$B589+$D$4,AE$9&gt;=$D589),$E589*HLOOKUP(AE$7-$B589+1,INPUTS!$D$63:$X$64,$E$4,FALSE)/IF(AE$7=$B589,(13-MONTH($D589)),12),0)</f>
        <v>0</v>
      </c>
      <c r="AF589" s="229">
        <f>IF(AND(AF$7&lt;=$B589+$D$4,AF$9&gt;=$D589),$E589*HLOOKUP(AF$7-$B589+1,INPUTS!$D$63:$X$64,$E$4,FALSE)/IF(AF$7=$B589,(13-MONTH($D589)),12),0)</f>
        <v>0</v>
      </c>
      <c r="AG589" s="229">
        <f>IF(AND(AG$7&lt;=$B589+$D$4,AG$9&gt;=$D589),$E589*HLOOKUP(AG$7-$B589+1,INPUTS!$D$63:$X$64,$E$4,FALSE)/IF(AG$7=$B589,(13-MONTH($D589)),12),0)</f>
        <v>0</v>
      </c>
      <c r="AH589" s="229">
        <f>IF(AND(AH$7&lt;=$B589+$D$4,AH$9&gt;=$D589),$E589*HLOOKUP(AH$7-$B589+1,INPUTS!$D$63:$X$64,$E$4,FALSE)/IF(AH$7=$B589,(13-MONTH($D589)),12),0)</f>
        <v>0</v>
      </c>
      <c r="AI589" s="229">
        <f>IF(AND(AI$7&lt;=$B589+$D$4,AI$9&gt;=$D589),$E589*HLOOKUP(AI$7-$B589+1,INPUTS!$D$63:$X$64,$E$4,FALSE)/IF(AI$7=$B589,(13-MONTH($D589)),12),0)</f>
        <v>0</v>
      </c>
      <c r="AJ589" s="229">
        <f>IF(AND(AJ$7&lt;=$B589+$D$4,AJ$9&gt;=$D589),$E589*HLOOKUP(AJ$7-$B589+1,INPUTS!$D$63:$X$64,$E$4,FALSE)/IF(AJ$7=$B589,(13-MONTH($D589)),12),0)</f>
        <v>0</v>
      </c>
      <c r="AK589" s="229">
        <f>IF(AND(AK$7&lt;=$B589+$D$4,AK$9&gt;=$D589),$E589*HLOOKUP(AK$7-$B589+1,INPUTS!$D$63:$X$64,$E$4,FALSE)/IF(AK$7=$B589,(13-MONTH($D589)),12),0)</f>
        <v>0</v>
      </c>
      <c r="AL589" s="229">
        <f>IF(AND(AL$7&lt;=$B589+$D$4,AL$9&gt;=$D589),$E589*HLOOKUP(AL$7-$B589+1,INPUTS!$D$63:$X$64,$E$4,FALSE)/IF(AL$7=$B589,(13-MONTH($D589)),12),0)</f>
        <v>0</v>
      </c>
      <c r="AM589" s="229">
        <f>IF(AND(AM$7&lt;=$B589+$D$4,AM$9&gt;=$D589),$E589*HLOOKUP(AM$7-$B589+1,INPUTS!$D$63:$X$64,$E$4,FALSE)/IF(AM$7=$B589,(13-MONTH($D589)),12),0)</f>
        <v>0</v>
      </c>
      <c r="AN589" s="229">
        <f>IF(AND(AN$7&lt;=$B589+$D$4,AN$9&gt;=$D589),$E589*HLOOKUP(AN$7-$B589+1,INPUTS!$D$63:$X$64,$E$4,FALSE)/IF(AN$7=$B589,(13-MONTH($D589)),12),0)</f>
        <v>0</v>
      </c>
      <c r="AO589" s="229">
        <f>IF(AND(AO$7&lt;=$B589+$D$4,AO$9&gt;=$D589),$E589*HLOOKUP(AO$7-$B589+1,INPUTS!$D$63:$X$64,$E$4,FALSE)/IF(AO$7=$B589,(13-MONTH($D589)),12),0)</f>
        <v>0</v>
      </c>
      <c r="AP589" s="229">
        <f>IF(AND(AP$7&lt;=$B589+$D$4,AP$9&gt;=$D589),$E589*HLOOKUP(AP$7-$B589+1,INPUTS!$D$63:$X$64,$E$4,FALSE)/IF(AP$7=$B589,(13-MONTH($D589)),12),0)</f>
        <v>0</v>
      </c>
      <c r="AQ589" s="229">
        <f>IF(AND(AQ$7&lt;=$B589+$D$4,AQ$9&gt;=$D589),$E589*HLOOKUP(AQ$7-$B589+1,INPUTS!$D$63:$X$64,$E$4,FALSE)/IF(AQ$7=$B589,(13-MONTH($D589)),12),0)</f>
        <v>0</v>
      </c>
      <c r="AR589" s="229">
        <f>IF(AND(AR$7&lt;=$B589+$D$4,AR$9&gt;=$D589),$E589*HLOOKUP(AR$7-$B589+1,INPUTS!$D$63:$X$64,$E$4,FALSE)/IF(AR$7=$B589,(13-MONTH($D589)),12),0)</f>
        <v>0</v>
      </c>
      <c r="AS589" s="229">
        <f>IF(AND(AS$7&lt;=$B589+$D$4,AS$9&gt;=$D589),$E589*HLOOKUP(AS$7-$B589+1,INPUTS!$D$63:$X$64,$E$4,FALSE)/IF(AS$7=$B589,(13-MONTH($D589)),12),0)</f>
        <v>0</v>
      </c>
      <c r="AT589" s="229">
        <f>IF(AND(AT$7&lt;=$B589+$D$4,AT$9&gt;=$D589),$E589*HLOOKUP(AT$7-$B589+1,INPUTS!$D$63:$X$64,$E$4,FALSE)/IF(AT$7=$B589,(13-MONTH($D589)),12),0)</f>
        <v>0</v>
      </c>
      <c r="AU589" s="229">
        <f>IF(AND(AU$7&lt;=$B589+$D$4,AU$9&gt;=$D589),$E589*HLOOKUP(AU$7-$B589+1,INPUTS!$D$63:$X$64,$E$4,FALSE)/IF(AU$7=$B589,(13-MONTH($D589)),12),0)</f>
        <v>0</v>
      </c>
      <c r="AV589" s="229">
        <f>IF(AND(AV$7&lt;=$B589+$D$4,AV$9&gt;=$D589),$E589*HLOOKUP(AV$7-$B589+1,INPUTS!$D$63:$X$64,$E$4,FALSE)/IF(AV$7=$B589,(13-MONTH($D589)),12),0)</f>
        <v>0</v>
      </c>
      <c r="AW589" s="229">
        <f>IF(AND(AW$7&lt;=$B589+$D$4,AW$9&gt;=$D589),$E589*HLOOKUP(AW$7-$B589+1,INPUTS!$D$63:$X$64,$E$4,FALSE)/IF(AW$7=$B589,(13-MONTH($D589)),12),0)</f>
        <v>0</v>
      </c>
      <c r="AX589" s="229">
        <f>IF(AND(AX$7&lt;=$B589+$D$4,AX$9&gt;=$D589),$E589*HLOOKUP(AX$7-$B589+1,INPUTS!$D$63:$X$64,$E$4,FALSE)/IF(AX$7=$B589,(13-MONTH($D589)),12),0)</f>
        <v>0</v>
      </c>
      <c r="AY589" s="229">
        <f>IF(AND(AY$7&lt;=$B589+$D$4,AY$9&gt;=$D589),$E589*HLOOKUP(AY$7-$B589+1,INPUTS!$D$63:$X$64,$E$4,FALSE)/IF(AY$7=$B589,(13-MONTH($D589)),12),0)</f>
        <v>0</v>
      </c>
      <c r="AZ589" s="229">
        <f>IF(AND(AZ$7&lt;=$B589+$D$4,AZ$9&gt;=$D589),$E589*HLOOKUP(AZ$7-$B589+1,INPUTS!$D$63:$X$64,$E$4,FALSE)/IF(AZ$7=$B589,(13-MONTH($D589)),12),0)</f>
        <v>0</v>
      </c>
      <c r="BA589" s="229">
        <f>IF(AND(BA$7&lt;=$B589+$D$4,BA$9&gt;=$D589),$E589*HLOOKUP(BA$7-$B589+1,INPUTS!$D$63:$X$64,$E$4,FALSE)/IF(BA$7=$B589,(13-MONTH($D589)),12),0)</f>
        <v>0</v>
      </c>
      <c r="BB589" s="229">
        <f>IF(AND(BB$7&lt;=$B589+$D$4,BB$9&gt;=$D589),$E589*HLOOKUP(BB$7-$B589+1,INPUTS!$D$63:$X$64,$E$4,FALSE)/IF(BB$7=$B589,(13-MONTH($D589)),12),0)</f>
        <v>0</v>
      </c>
      <c r="BC589" s="229">
        <f>IF(AND(BC$7&lt;=$B589+$D$4,BC$9&gt;=$D589),$E589*HLOOKUP(BC$7-$B589+1,INPUTS!$D$63:$X$64,$E$4,FALSE)/IF(BC$7=$B589,(13-MONTH($D589)),12),0)</f>
        <v>0</v>
      </c>
      <c r="BD589" s="229">
        <f>IF(AND(BD$7&lt;=$B589+$D$4,BD$9&gt;=$D589),$E589*HLOOKUP(BD$7-$B589+1,INPUTS!$D$63:$X$64,$E$4,FALSE)/IF(BD$7=$B589,(13-MONTH($D589)),12),0)</f>
        <v>0</v>
      </c>
      <c r="BE589" s="229">
        <f>IF(AND(BE$7&lt;=$B589+$D$4,BE$9&gt;=$D589),$E589*HLOOKUP(BE$7-$B589+1,INPUTS!$D$63:$X$64,$E$4,FALSE)/IF(BE$7=$B589,(13-MONTH($D589)),12),0)</f>
        <v>0</v>
      </c>
      <c r="BF589" s="229">
        <f>IF(AND(BF$7&lt;=$B589+$D$4,BF$9&gt;=$D589),$E589*HLOOKUP(BF$7-$B589+1,INPUTS!$D$63:$X$64,$E$4,FALSE)/IF(BF$7=$B589,(13-MONTH($D589)),12),0)</f>
        <v>0</v>
      </c>
      <c r="BG589" s="229">
        <f>IF(AND(BG$7&lt;=$B589+$D$4,BG$9&gt;=$D589),$E589*HLOOKUP(BG$7-$B589+1,INPUTS!$D$63:$X$64,$E$4,FALSE)/IF(BG$7=$B589,(13-MONTH($D589)),12),0)</f>
        <v>0</v>
      </c>
      <c r="BH589" s="229">
        <f>IF(AND(BH$7&lt;=$B589+$D$4,BH$9&gt;=$D589),$E589*HLOOKUP(BH$7-$B589+1,INPUTS!$D$63:$X$64,$E$4,FALSE)/IF(BH$7=$B589,(13-MONTH($D589)),12),0)</f>
        <v>0</v>
      </c>
      <c r="BI589" s="229">
        <f>IF(AND(BI$7&lt;=$B589+$D$4,BI$9&gt;=$D589),$E589*HLOOKUP(BI$7-$B589+1,INPUTS!$D$63:$X$64,$E$4,FALSE)/IF(BI$7=$B589,(13-MONTH($D589)),12),0)</f>
        <v>0</v>
      </c>
      <c r="BJ589" s="229">
        <f>IF(AND(BJ$7&lt;=$B589+$D$4,BJ$9&gt;=$D589),$E589*HLOOKUP(BJ$7-$B589+1,INPUTS!$D$63:$X$64,$E$4,FALSE)/IF(BJ$7=$B589,(13-MONTH($D589)),12),0)</f>
        <v>0</v>
      </c>
      <c r="BK589" s="229">
        <f>IF(AND(BK$7&lt;=$B589+$D$4,BK$9&gt;=$D589),$E589*HLOOKUP(BK$7-$B589+1,INPUTS!$D$63:$X$64,$E$4,FALSE)/IF(BK$7=$B589,(13-MONTH($D589)),12),0)</f>
        <v>0</v>
      </c>
      <c r="BL589" s="229">
        <f>IF(AND(BL$7&lt;=$B589+$D$4,BL$9&gt;=$D589),$E589*HLOOKUP(BL$7-$B589+1,INPUTS!$D$63:$X$64,$E$4,FALSE)/IF(BL$7=$B589,(13-MONTH($D589)),12),0)</f>
        <v>0</v>
      </c>
      <c r="BM589" s="229">
        <f>IF(AND(BM$7&lt;=$B589+$D$4,BM$9&gt;=$D589),$E589*HLOOKUP(BM$7-$B589+1,INPUTS!$D$63:$X$64,$E$4,FALSE)/IF(BM$7=$B589,(13-MONTH($D589)),12),0)</f>
        <v>0</v>
      </c>
      <c r="BN589" s="229">
        <f>IF(AND(BN$7&lt;=$B589+$D$4,BN$9&gt;=$D589),$E589*HLOOKUP(BN$7-$B589+1,INPUTS!$D$63:$X$64,$E$4,FALSE)/IF(BN$7=$B589,(13-MONTH($D589)),12),0)</f>
        <v>0</v>
      </c>
      <c r="BO589" s="229">
        <f>IF(AND(BO$7&lt;=$B589+$D$4,BO$9&gt;=$D589),$E589*HLOOKUP(BO$7-$B589+1,INPUTS!$D$63:$X$64,$E$4,FALSE)/IF(BO$7=$B589,(13-MONTH($D589)),12),0)</f>
        <v>0</v>
      </c>
      <c r="BP589" s="229">
        <f>IF(AND(BP$7&lt;=$B589+$D$4,BP$9&gt;=$D589),$E589*HLOOKUP(BP$7-$B589+1,INPUTS!$D$63:$X$64,$E$4,FALSE)/IF(BP$7=$B589,(13-MONTH($D589)),12),0)</f>
        <v>0</v>
      </c>
      <c r="BQ589" s="229">
        <f>IF(AND(BQ$7&lt;=$B589+$D$4,BQ$9&gt;=$D589),$E589*HLOOKUP(BQ$7-$B589+1,INPUTS!$D$63:$X$64,$E$4,FALSE)/IF(BQ$7=$B589,(13-MONTH($D589)),12),0)</f>
        <v>0</v>
      </c>
      <c r="BR589" s="229">
        <f>IF(AND(BR$7&lt;=$B589+$D$4,BR$9&gt;=$D589),$E589*HLOOKUP(BR$7-$B589+1,INPUTS!$D$63:$X$64,$E$4,FALSE)/IF(BR$7=$B589,(13-MONTH($D589)),12),0)</f>
        <v>0</v>
      </c>
      <c r="BS589" s="229">
        <f>IF(AND(BS$7&lt;=$B589+$D$4,BS$9&gt;=$D589),$E589*HLOOKUP(BS$7-$B589+1,INPUTS!$D$63:$X$64,$E$4,FALSE)/IF(BS$7=$B589,(13-MONTH($D589)),12),0)</f>
        <v>0</v>
      </c>
      <c r="BT589" s="229">
        <f>IF(AND(BT$7&lt;=$B589+$D$4,BT$9&gt;=$D589),$E589*HLOOKUP(BT$7-$B589+1,INPUTS!$D$63:$X$64,$E$4,FALSE)/IF(BT$7=$B589,(13-MONTH($D589)),12),0)</f>
        <v>0</v>
      </c>
      <c r="BU589" s="229">
        <f>IF(AND(BU$7&lt;=$B589+$D$4,BU$9&gt;=$D589),$E589*HLOOKUP(BU$7-$B589+1,INPUTS!$D$63:$X$64,$E$4,FALSE)/IF(BU$7=$B589,(13-MONTH($D589)),12),0)</f>
        <v>0</v>
      </c>
      <c r="BV589" s="229">
        <f>IF(AND(BV$7&lt;=$B589+$D$4,BV$9&gt;=$D589),$E589*HLOOKUP(BV$7-$B589+1,INPUTS!$D$63:$X$64,$E$4,FALSE)/IF(BV$7=$B589,(13-MONTH($D589)),12),0)</f>
        <v>0</v>
      </c>
      <c r="BW589" s="229">
        <f>IF(AND(BW$7&lt;=$B589+$D$4,BW$9&gt;=$D589),$E589*HLOOKUP(BW$7-$B589+1,INPUTS!$D$63:$X$64,$E$4,FALSE)/IF(BW$7=$B589,(13-MONTH($D589)),12),0)</f>
        <v>0</v>
      </c>
      <c r="BX589" s="229">
        <f>IF(AND(BX$7&lt;=$B589+$D$4,BX$9&gt;=$D589),$E589*HLOOKUP(BX$7-$B589+1,INPUTS!$D$63:$X$64,$E$4,FALSE)/IF(BX$7=$B589,(13-MONTH($D589)),12),0)</f>
        <v>0</v>
      </c>
      <c r="BY589" s="229">
        <f>IF(AND(BY$7&lt;=$B589+$D$4,BY$9&gt;=$D589),$E589*HLOOKUP(BY$7-$B589+1,INPUTS!$D$63:$X$64,$E$4,FALSE)/IF(BY$7=$B589,(13-MONTH($D589)),12),0)</f>
        <v>0</v>
      </c>
      <c r="BZ589" s="229">
        <f>IF(AND(BZ$7&lt;=$B589+$D$4,BZ$9&gt;=$D589),$E589*HLOOKUP(BZ$7-$B589+1,INPUTS!$D$63:$X$64,$E$4,FALSE)/IF(BZ$7=$B589,(13-MONTH($D589)),12),0)</f>
        <v>0</v>
      </c>
    </row>
    <row r="590" spans="1:78" x14ac:dyDescent="0.2">
      <c r="A590" s="7" t="str">
        <f t="shared" si="447"/>
        <v>Roll-in 8</v>
      </c>
      <c r="B590" s="7">
        <f t="shared" si="443"/>
        <v>2022</v>
      </c>
      <c r="C590" s="7">
        <f t="shared" si="446"/>
        <v>47</v>
      </c>
      <c r="D590" s="165">
        <f t="shared" si="449"/>
        <v>44895</v>
      </c>
      <c r="E590" s="68">
        <f t="shared" si="448"/>
        <v>0</v>
      </c>
      <c r="G590" s="229">
        <f>IF(AND(G$7&lt;=$B590+$D$4,G$9&gt;=$D590),$E590*HLOOKUP(G$7-$B590+1,INPUTS!$D$63:$X$64,$E$4,FALSE)/IF(G$7=$B590,(13-MONTH($D590)),12),0)</f>
        <v>0</v>
      </c>
      <c r="H590" s="229">
        <f>IF(AND(H$7&lt;=$B590+$D$4,H$9&gt;=$D590),$E590*HLOOKUP(H$7-$B590+1,INPUTS!$D$63:$X$64,$E$4,FALSE)/IF(H$7=$B590,(13-MONTH($D590)),12),0)</f>
        <v>0</v>
      </c>
      <c r="I590" s="229">
        <f>IF(AND(I$7&lt;=$B590+$D$4,I$9&gt;=$D590),$E590*HLOOKUP(I$7-$B590+1,INPUTS!$D$63:$X$64,$E$4,FALSE)/IF(I$7=$B590,(13-MONTH($D590)),12),0)</f>
        <v>0</v>
      </c>
      <c r="J590" s="229">
        <f>IF(AND(J$7&lt;=$B590+$D$4,J$9&gt;=$D590),$E590*HLOOKUP(J$7-$B590+1,INPUTS!$D$63:$X$64,$E$4,FALSE)/IF(J$7=$B590,(13-MONTH($D590)),12),0)</f>
        <v>0</v>
      </c>
      <c r="K590" s="229">
        <f>IF(AND(K$7&lt;=$B590+$D$4,K$9&gt;=$D590),$E590*HLOOKUP(K$7-$B590+1,INPUTS!$D$63:$X$64,$E$4,FALSE)/IF(K$7=$B590,(13-MONTH($D590)),12),0)</f>
        <v>0</v>
      </c>
      <c r="L590" s="229">
        <f>IF(AND(L$7&lt;=$B590+$D$4,L$9&gt;=$D590),$E590*HLOOKUP(L$7-$B590+1,INPUTS!$D$63:$X$64,$E$4,FALSE)/IF(L$7=$B590,(13-MONTH($D590)),12),0)</f>
        <v>0</v>
      </c>
      <c r="M590" s="229">
        <f>IF(AND(M$7&lt;=$B590+$D$4,M$9&gt;=$D590),$E590*HLOOKUP(M$7-$B590+1,INPUTS!$D$63:$X$64,$E$4,FALSE)/IF(M$7=$B590,(13-MONTH($D590)),12),0)</f>
        <v>0</v>
      </c>
      <c r="N590" s="229">
        <f>IF(AND(N$7&lt;=$B590+$D$4,N$9&gt;=$D590),$E590*HLOOKUP(N$7-$B590+1,INPUTS!$D$63:$X$64,$E$4,FALSE)/IF(N$7=$B590,(13-MONTH($D590)),12),0)</f>
        <v>0</v>
      </c>
      <c r="O590" s="229">
        <f>IF(AND(O$7&lt;=$B590+$D$4,O$9&gt;=$D590),$E590*HLOOKUP(O$7-$B590+1,INPUTS!$D$63:$X$64,$E$4,FALSE)/IF(O$7=$B590,(13-MONTH($D590)),12),0)</f>
        <v>0</v>
      </c>
      <c r="P590" s="229">
        <f>IF(AND(P$7&lt;=$B590+$D$4,P$9&gt;=$D590),$E590*HLOOKUP(P$7-$B590+1,INPUTS!$D$63:$X$64,$E$4,FALSE)/IF(P$7=$B590,(13-MONTH($D590)),12),0)</f>
        <v>0</v>
      </c>
      <c r="Q590" s="229">
        <f>IF(AND(Q$7&lt;=$B590+$D$4,Q$9&gt;=$D590),$E590*HLOOKUP(Q$7-$B590+1,INPUTS!$D$63:$X$64,$E$4,FALSE)/IF(Q$7=$B590,(13-MONTH($D590)),12),0)</f>
        <v>0</v>
      </c>
      <c r="R590" s="229">
        <f>IF(AND(R$7&lt;=$B590+$D$4,R$9&gt;=$D590),$E590*HLOOKUP(R$7-$B590+1,INPUTS!$D$63:$X$64,$E$4,FALSE)/IF(R$7=$B590,(13-MONTH($D590)),12),0)</f>
        <v>0</v>
      </c>
      <c r="S590" s="229">
        <f>IF(AND(S$7&lt;=$B590+$D$4,S$9&gt;=$D590),$E590*HLOOKUP(S$7-$B590+1,INPUTS!$D$63:$X$64,$E$4,FALSE)/IF(S$7=$B590,(13-MONTH($D590)),12),0)</f>
        <v>0</v>
      </c>
      <c r="T590" s="229">
        <f>IF(AND(T$7&lt;=$B590+$D$4,T$9&gt;=$D590),$E590*HLOOKUP(T$7-$B590+1,INPUTS!$D$63:$X$64,$E$4,FALSE)/IF(T$7=$B590,(13-MONTH($D590)),12),0)</f>
        <v>0</v>
      </c>
      <c r="U590" s="229">
        <f>IF(AND(U$7&lt;=$B590+$D$4,U$9&gt;=$D590),$E590*HLOOKUP(U$7-$B590+1,INPUTS!$D$63:$X$64,$E$4,FALSE)/IF(U$7=$B590,(13-MONTH($D590)),12),0)</f>
        <v>0</v>
      </c>
      <c r="V590" s="229">
        <f>IF(AND(V$7&lt;=$B590+$D$4,V$9&gt;=$D590),$E590*HLOOKUP(V$7-$B590+1,INPUTS!$D$63:$X$64,$E$4,FALSE)/IF(V$7=$B590,(13-MONTH($D590)),12),0)</f>
        <v>0</v>
      </c>
      <c r="W590" s="229">
        <f>IF(AND(W$7&lt;=$B590+$D$4,W$9&gt;=$D590),$E590*HLOOKUP(W$7-$B590+1,INPUTS!$D$63:$X$64,$E$4,FALSE)/IF(W$7=$B590,(13-MONTH($D590)),12),0)</f>
        <v>0</v>
      </c>
      <c r="X590" s="229">
        <f>IF(AND(X$7&lt;=$B590+$D$4,X$9&gt;=$D590),$E590*HLOOKUP(X$7-$B590+1,INPUTS!$D$63:$X$64,$E$4,FALSE)/IF(X$7=$B590,(13-MONTH($D590)),12),0)</f>
        <v>0</v>
      </c>
      <c r="Y590" s="229">
        <f>IF(AND(Y$7&lt;=$B590+$D$4,Y$9&gt;=$D590),$E590*HLOOKUP(Y$7-$B590+1,INPUTS!$D$63:$X$64,$E$4,FALSE)/IF(Y$7=$B590,(13-MONTH($D590)),12),0)</f>
        <v>0</v>
      </c>
      <c r="Z590" s="229">
        <f>IF(AND(Z$7&lt;=$B590+$D$4,Z$9&gt;=$D590),$E590*HLOOKUP(Z$7-$B590+1,INPUTS!$D$63:$X$64,$E$4,FALSE)/IF(Z$7=$B590,(13-MONTH($D590)),12),0)</f>
        <v>0</v>
      </c>
      <c r="AA590" s="229">
        <f>IF(AND(AA$7&lt;=$B590+$D$4,AA$9&gt;=$D590),$E590*HLOOKUP(AA$7-$B590+1,INPUTS!$D$63:$X$64,$E$4,FALSE)/IF(AA$7=$B590,(13-MONTH($D590)),12),0)</f>
        <v>0</v>
      </c>
      <c r="AB590" s="229">
        <f>IF(AND(AB$7&lt;=$B590+$D$4,AB$9&gt;=$D590),$E590*HLOOKUP(AB$7-$B590+1,INPUTS!$D$63:$X$64,$E$4,FALSE)/IF(AB$7=$B590,(13-MONTH($D590)),12),0)</f>
        <v>0</v>
      </c>
      <c r="AC590" s="229">
        <f>IF(AND(AC$7&lt;=$B590+$D$4,AC$9&gt;=$D590),$E590*HLOOKUP(AC$7-$B590+1,INPUTS!$D$63:$X$64,$E$4,FALSE)/IF(AC$7=$B590,(13-MONTH($D590)),12),0)</f>
        <v>0</v>
      </c>
      <c r="AD590" s="229">
        <f>IF(AND(AD$7&lt;=$B590+$D$4,AD$9&gt;=$D590),$E590*HLOOKUP(AD$7-$B590+1,INPUTS!$D$63:$X$64,$E$4,FALSE)/IF(AD$7=$B590,(13-MONTH($D590)),12),0)</f>
        <v>0</v>
      </c>
      <c r="AE590" s="229">
        <f>IF(AND(AE$7&lt;=$B590+$D$4,AE$9&gt;=$D590),$E590*HLOOKUP(AE$7-$B590+1,INPUTS!$D$63:$X$64,$E$4,FALSE)/IF(AE$7=$B590,(13-MONTH($D590)),12),0)</f>
        <v>0</v>
      </c>
      <c r="AF590" s="229">
        <f>IF(AND(AF$7&lt;=$B590+$D$4,AF$9&gt;=$D590),$E590*HLOOKUP(AF$7-$B590+1,INPUTS!$D$63:$X$64,$E$4,FALSE)/IF(AF$7=$B590,(13-MONTH($D590)),12),0)</f>
        <v>0</v>
      </c>
      <c r="AG590" s="229">
        <f>IF(AND(AG$7&lt;=$B590+$D$4,AG$9&gt;=$D590),$E590*HLOOKUP(AG$7-$B590+1,INPUTS!$D$63:$X$64,$E$4,FALSE)/IF(AG$7=$B590,(13-MONTH($D590)),12),0)</f>
        <v>0</v>
      </c>
      <c r="AH590" s="229">
        <f>IF(AND(AH$7&lt;=$B590+$D$4,AH$9&gt;=$D590),$E590*HLOOKUP(AH$7-$B590+1,INPUTS!$D$63:$X$64,$E$4,FALSE)/IF(AH$7=$B590,(13-MONTH($D590)),12),0)</f>
        <v>0</v>
      </c>
      <c r="AI590" s="229">
        <f>IF(AND(AI$7&lt;=$B590+$D$4,AI$9&gt;=$D590),$E590*HLOOKUP(AI$7-$B590+1,INPUTS!$D$63:$X$64,$E$4,FALSE)/IF(AI$7=$B590,(13-MONTH($D590)),12),0)</f>
        <v>0</v>
      </c>
      <c r="AJ590" s="229">
        <f>IF(AND(AJ$7&lt;=$B590+$D$4,AJ$9&gt;=$D590),$E590*HLOOKUP(AJ$7-$B590+1,INPUTS!$D$63:$X$64,$E$4,FALSE)/IF(AJ$7=$B590,(13-MONTH($D590)),12),0)</f>
        <v>0</v>
      </c>
      <c r="AK590" s="229">
        <f>IF(AND(AK$7&lt;=$B590+$D$4,AK$9&gt;=$D590),$E590*HLOOKUP(AK$7-$B590+1,INPUTS!$D$63:$X$64,$E$4,FALSE)/IF(AK$7=$B590,(13-MONTH($D590)),12),0)</f>
        <v>0</v>
      </c>
      <c r="AL590" s="229">
        <f>IF(AND(AL$7&lt;=$B590+$D$4,AL$9&gt;=$D590),$E590*HLOOKUP(AL$7-$B590+1,INPUTS!$D$63:$X$64,$E$4,FALSE)/IF(AL$7=$B590,(13-MONTH($D590)),12),0)</f>
        <v>0</v>
      </c>
      <c r="AM590" s="229">
        <f>IF(AND(AM$7&lt;=$B590+$D$4,AM$9&gt;=$D590),$E590*HLOOKUP(AM$7-$B590+1,INPUTS!$D$63:$X$64,$E$4,FALSE)/IF(AM$7=$B590,(13-MONTH($D590)),12),0)</f>
        <v>0</v>
      </c>
      <c r="AN590" s="229">
        <f>IF(AND(AN$7&lt;=$B590+$D$4,AN$9&gt;=$D590),$E590*HLOOKUP(AN$7-$B590+1,INPUTS!$D$63:$X$64,$E$4,FALSE)/IF(AN$7=$B590,(13-MONTH($D590)),12),0)</f>
        <v>0</v>
      </c>
      <c r="AO590" s="229">
        <f>IF(AND(AO$7&lt;=$B590+$D$4,AO$9&gt;=$D590),$E590*HLOOKUP(AO$7-$B590+1,INPUTS!$D$63:$X$64,$E$4,FALSE)/IF(AO$7=$B590,(13-MONTH($D590)),12),0)</f>
        <v>0</v>
      </c>
      <c r="AP590" s="229">
        <f>IF(AND(AP$7&lt;=$B590+$D$4,AP$9&gt;=$D590),$E590*HLOOKUP(AP$7-$B590+1,INPUTS!$D$63:$X$64,$E$4,FALSE)/IF(AP$7=$B590,(13-MONTH($D590)),12),0)</f>
        <v>0</v>
      </c>
      <c r="AQ590" s="229">
        <f>IF(AND(AQ$7&lt;=$B590+$D$4,AQ$9&gt;=$D590),$E590*HLOOKUP(AQ$7-$B590+1,INPUTS!$D$63:$X$64,$E$4,FALSE)/IF(AQ$7=$B590,(13-MONTH($D590)),12),0)</f>
        <v>0</v>
      </c>
      <c r="AR590" s="229">
        <f>IF(AND(AR$7&lt;=$B590+$D$4,AR$9&gt;=$D590),$E590*HLOOKUP(AR$7-$B590+1,INPUTS!$D$63:$X$64,$E$4,FALSE)/IF(AR$7=$B590,(13-MONTH($D590)),12),0)</f>
        <v>0</v>
      </c>
      <c r="AS590" s="229">
        <f>IF(AND(AS$7&lt;=$B590+$D$4,AS$9&gt;=$D590),$E590*HLOOKUP(AS$7-$B590+1,INPUTS!$D$63:$X$64,$E$4,FALSE)/IF(AS$7=$B590,(13-MONTH($D590)),12),0)</f>
        <v>0</v>
      </c>
      <c r="AT590" s="229">
        <f>IF(AND(AT$7&lt;=$B590+$D$4,AT$9&gt;=$D590),$E590*HLOOKUP(AT$7-$B590+1,INPUTS!$D$63:$X$64,$E$4,FALSE)/IF(AT$7=$B590,(13-MONTH($D590)),12),0)</f>
        <v>0</v>
      </c>
      <c r="AU590" s="229">
        <f>IF(AND(AU$7&lt;=$B590+$D$4,AU$9&gt;=$D590),$E590*HLOOKUP(AU$7-$B590+1,INPUTS!$D$63:$X$64,$E$4,FALSE)/IF(AU$7=$B590,(13-MONTH($D590)),12),0)</f>
        <v>0</v>
      </c>
      <c r="AV590" s="229">
        <f>IF(AND(AV$7&lt;=$B590+$D$4,AV$9&gt;=$D590),$E590*HLOOKUP(AV$7-$B590+1,INPUTS!$D$63:$X$64,$E$4,FALSE)/IF(AV$7=$B590,(13-MONTH($D590)),12),0)</f>
        <v>0</v>
      </c>
      <c r="AW590" s="229">
        <f>IF(AND(AW$7&lt;=$B590+$D$4,AW$9&gt;=$D590),$E590*HLOOKUP(AW$7-$B590+1,INPUTS!$D$63:$X$64,$E$4,FALSE)/IF(AW$7=$B590,(13-MONTH($D590)),12),0)</f>
        <v>0</v>
      </c>
      <c r="AX590" s="229">
        <f>IF(AND(AX$7&lt;=$B590+$D$4,AX$9&gt;=$D590),$E590*HLOOKUP(AX$7-$B590+1,INPUTS!$D$63:$X$64,$E$4,FALSE)/IF(AX$7=$B590,(13-MONTH($D590)),12),0)</f>
        <v>0</v>
      </c>
      <c r="AY590" s="229">
        <f>IF(AND(AY$7&lt;=$B590+$D$4,AY$9&gt;=$D590),$E590*HLOOKUP(AY$7-$B590+1,INPUTS!$D$63:$X$64,$E$4,FALSE)/IF(AY$7=$B590,(13-MONTH($D590)),12),0)</f>
        <v>0</v>
      </c>
      <c r="AZ590" s="229">
        <f>IF(AND(AZ$7&lt;=$B590+$D$4,AZ$9&gt;=$D590),$E590*HLOOKUP(AZ$7-$B590+1,INPUTS!$D$63:$X$64,$E$4,FALSE)/IF(AZ$7=$B590,(13-MONTH($D590)),12),0)</f>
        <v>0</v>
      </c>
      <c r="BA590" s="229">
        <f>IF(AND(BA$7&lt;=$B590+$D$4,BA$9&gt;=$D590),$E590*HLOOKUP(BA$7-$B590+1,INPUTS!$D$63:$X$64,$E$4,FALSE)/IF(BA$7=$B590,(13-MONTH($D590)),12),0)</f>
        <v>0</v>
      </c>
      <c r="BB590" s="229">
        <f>IF(AND(BB$7&lt;=$B590+$D$4,BB$9&gt;=$D590),$E590*HLOOKUP(BB$7-$B590+1,INPUTS!$D$63:$X$64,$E$4,FALSE)/IF(BB$7=$B590,(13-MONTH($D590)),12),0)</f>
        <v>0</v>
      </c>
      <c r="BC590" s="229">
        <f>IF(AND(BC$7&lt;=$B590+$D$4,BC$9&gt;=$D590),$E590*HLOOKUP(BC$7-$B590+1,INPUTS!$D$63:$X$64,$E$4,FALSE)/IF(BC$7=$B590,(13-MONTH($D590)),12),0)</f>
        <v>0</v>
      </c>
      <c r="BD590" s="229">
        <f>IF(AND(BD$7&lt;=$B590+$D$4,BD$9&gt;=$D590),$E590*HLOOKUP(BD$7-$B590+1,INPUTS!$D$63:$X$64,$E$4,FALSE)/IF(BD$7=$B590,(13-MONTH($D590)),12),0)</f>
        <v>0</v>
      </c>
      <c r="BE590" s="229">
        <f>IF(AND(BE$7&lt;=$B590+$D$4,BE$9&gt;=$D590),$E590*HLOOKUP(BE$7-$B590+1,INPUTS!$D$63:$X$64,$E$4,FALSE)/IF(BE$7=$B590,(13-MONTH($D590)),12),0)</f>
        <v>0</v>
      </c>
      <c r="BF590" s="229">
        <f>IF(AND(BF$7&lt;=$B590+$D$4,BF$9&gt;=$D590),$E590*HLOOKUP(BF$7-$B590+1,INPUTS!$D$63:$X$64,$E$4,FALSE)/IF(BF$7=$B590,(13-MONTH($D590)),12),0)</f>
        <v>0</v>
      </c>
      <c r="BG590" s="229">
        <f>IF(AND(BG$7&lt;=$B590+$D$4,BG$9&gt;=$D590),$E590*HLOOKUP(BG$7-$B590+1,INPUTS!$D$63:$X$64,$E$4,FALSE)/IF(BG$7=$B590,(13-MONTH($D590)),12),0)</f>
        <v>0</v>
      </c>
      <c r="BH590" s="229">
        <f>IF(AND(BH$7&lt;=$B590+$D$4,BH$9&gt;=$D590),$E590*HLOOKUP(BH$7-$B590+1,INPUTS!$D$63:$X$64,$E$4,FALSE)/IF(BH$7=$B590,(13-MONTH($D590)),12),0)</f>
        <v>0</v>
      </c>
      <c r="BI590" s="229">
        <f>IF(AND(BI$7&lt;=$B590+$D$4,BI$9&gt;=$D590),$E590*HLOOKUP(BI$7-$B590+1,INPUTS!$D$63:$X$64,$E$4,FALSE)/IF(BI$7=$B590,(13-MONTH($D590)),12),0)</f>
        <v>0</v>
      </c>
      <c r="BJ590" s="229">
        <f>IF(AND(BJ$7&lt;=$B590+$D$4,BJ$9&gt;=$D590),$E590*HLOOKUP(BJ$7-$B590+1,INPUTS!$D$63:$X$64,$E$4,FALSE)/IF(BJ$7=$B590,(13-MONTH($D590)),12),0)</f>
        <v>0</v>
      </c>
      <c r="BK590" s="229">
        <f>IF(AND(BK$7&lt;=$B590+$D$4,BK$9&gt;=$D590),$E590*HLOOKUP(BK$7-$B590+1,INPUTS!$D$63:$X$64,$E$4,FALSE)/IF(BK$7=$B590,(13-MONTH($D590)),12),0)</f>
        <v>0</v>
      </c>
      <c r="BL590" s="229">
        <f>IF(AND(BL$7&lt;=$B590+$D$4,BL$9&gt;=$D590),$E590*HLOOKUP(BL$7-$B590+1,INPUTS!$D$63:$X$64,$E$4,FALSE)/IF(BL$7=$B590,(13-MONTH($D590)),12),0)</f>
        <v>0</v>
      </c>
      <c r="BM590" s="229">
        <f>IF(AND(BM$7&lt;=$B590+$D$4,BM$9&gt;=$D590),$E590*HLOOKUP(BM$7-$B590+1,INPUTS!$D$63:$X$64,$E$4,FALSE)/IF(BM$7=$B590,(13-MONTH($D590)),12),0)</f>
        <v>0</v>
      </c>
      <c r="BN590" s="229">
        <f>IF(AND(BN$7&lt;=$B590+$D$4,BN$9&gt;=$D590),$E590*HLOOKUP(BN$7-$B590+1,INPUTS!$D$63:$X$64,$E$4,FALSE)/IF(BN$7=$B590,(13-MONTH($D590)),12),0)</f>
        <v>0</v>
      </c>
      <c r="BO590" s="229">
        <f>IF(AND(BO$7&lt;=$B590+$D$4,BO$9&gt;=$D590),$E590*HLOOKUP(BO$7-$B590+1,INPUTS!$D$63:$X$64,$E$4,FALSE)/IF(BO$7=$B590,(13-MONTH($D590)),12),0)</f>
        <v>0</v>
      </c>
      <c r="BP590" s="229">
        <f>IF(AND(BP$7&lt;=$B590+$D$4,BP$9&gt;=$D590),$E590*HLOOKUP(BP$7-$B590+1,INPUTS!$D$63:$X$64,$E$4,FALSE)/IF(BP$7=$B590,(13-MONTH($D590)),12),0)</f>
        <v>0</v>
      </c>
      <c r="BQ590" s="229">
        <f>IF(AND(BQ$7&lt;=$B590+$D$4,BQ$9&gt;=$D590),$E590*HLOOKUP(BQ$7-$B590+1,INPUTS!$D$63:$X$64,$E$4,FALSE)/IF(BQ$7=$B590,(13-MONTH($D590)),12),0)</f>
        <v>0</v>
      </c>
      <c r="BR590" s="229">
        <f>IF(AND(BR$7&lt;=$B590+$D$4,BR$9&gt;=$D590),$E590*HLOOKUP(BR$7-$B590+1,INPUTS!$D$63:$X$64,$E$4,FALSE)/IF(BR$7=$B590,(13-MONTH($D590)),12),0)</f>
        <v>0</v>
      </c>
      <c r="BS590" s="229">
        <f>IF(AND(BS$7&lt;=$B590+$D$4,BS$9&gt;=$D590),$E590*HLOOKUP(BS$7-$B590+1,INPUTS!$D$63:$X$64,$E$4,FALSE)/IF(BS$7=$B590,(13-MONTH($D590)),12),0)</f>
        <v>0</v>
      </c>
      <c r="BT590" s="229">
        <f>IF(AND(BT$7&lt;=$B590+$D$4,BT$9&gt;=$D590),$E590*HLOOKUP(BT$7-$B590+1,INPUTS!$D$63:$X$64,$E$4,FALSE)/IF(BT$7=$B590,(13-MONTH($D590)),12),0)</f>
        <v>0</v>
      </c>
      <c r="BU590" s="229">
        <f>IF(AND(BU$7&lt;=$B590+$D$4,BU$9&gt;=$D590),$E590*HLOOKUP(BU$7-$B590+1,INPUTS!$D$63:$X$64,$E$4,FALSE)/IF(BU$7=$B590,(13-MONTH($D590)),12),0)</f>
        <v>0</v>
      </c>
      <c r="BV590" s="229">
        <f>IF(AND(BV$7&lt;=$B590+$D$4,BV$9&gt;=$D590),$E590*HLOOKUP(BV$7-$B590+1,INPUTS!$D$63:$X$64,$E$4,FALSE)/IF(BV$7=$B590,(13-MONTH($D590)),12),0)</f>
        <v>0</v>
      </c>
      <c r="BW590" s="229">
        <f>IF(AND(BW$7&lt;=$B590+$D$4,BW$9&gt;=$D590),$E590*HLOOKUP(BW$7-$B590+1,INPUTS!$D$63:$X$64,$E$4,FALSE)/IF(BW$7=$B590,(13-MONTH($D590)),12),0)</f>
        <v>0</v>
      </c>
      <c r="BX590" s="229">
        <f>IF(AND(BX$7&lt;=$B590+$D$4,BX$9&gt;=$D590),$E590*HLOOKUP(BX$7-$B590+1,INPUTS!$D$63:$X$64,$E$4,FALSE)/IF(BX$7=$B590,(13-MONTH($D590)),12),0)</f>
        <v>0</v>
      </c>
      <c r="BY590" s="229">
        <f>IF(AND(BY$7&lt;=$B590+$D$4,BY$9&gt;=$D590),$E590*HLOOKUP(BY$7-$B590+1,INPUTS!$D$63:$X$64,$E$4,FALSE)/IF(BY$7=$B590,(13-MONTH($D590)),12),0)</f>
        <v>0</v>
      </c>
      <c r="BZ590" s="229">
        <f>IF(AND(BZ$7&lt;=$B590+$D$4,BZ$9&gt;=$D590),$E590*HLOOKUP(BZ$7-$B590+1,INPUTS!$D$63:$X$64,$E$4,FALSE)/IF(BZ$7=$B590,(13-MONTH($D590)),12),0)</f>
        <v>0</v>
      </c>
    </row>
    <row r="591" spans="1:78" x14ac:dyDescent="0.2">
      <c r="A591" s="7" t="str">
        <f t="shared" si="447"/>
        <v>Roll-in 8</v>
      </c>
      <c r="B591" s="7">
        <f t="shared" si="443"/>
        <v>2022</v>
      </c>
      <c r="C591" s="7">
        <f t="shared" si="446"/>
        <v>48</v>
      </c>
      <c r="D591" s="165">
        <f t="shared" si="449"/>
        <v>44926</v>
      </c>
      <c r="E591" s="68">
        <f t="shared" si="448"/>
        <v>0</v>
      </c>
      <c r="G591" s="229">
        <f>IF(AND(G$7&lt;=$B591+$D$4,G$9&gt;=$D591),$E591*HLOOKUP(G$7-$B591+1,INPUTS!$D$63:$X$64,$E$4,FALSE)/IF(G$7=$B591,(13-MONTH($D591)),12),0)</f>
        <v>0</v>
      </c>
      <c r="H591" s="229">
        <f>IF(AND(H$7&lt;=$B591+$D$4,H$9&gt;=$D591),$E591*HLOOKUP(H$7-$B591+1,INPUTS!$D$63:$X$64,$E$4,FALSE)/IF(H$7=$B591,(13-MONTH($D591)),12),0)</f>
        <v>0</v>
      </c>
      <c r="I591" s="229">
        <f>IF(AND(I$7&lt;=$B591+$D$4,I$9&gt;=$D591),$E591*HLOOKUP(I$7-$B591+1,INPUTS!$D$63:$X$64,$E$4,FALSE)/IF(I$7=$B591,(13-MONTH($D591)),12),0)</f>
        <v>0</v>
      </c>
      <c r="J591" s="229">
        <f>IF(AND(J$7&lt;=$B591+$D$4,J$9&gt;=$D591),$E591*HLOOKUP(J$7-$B591+1,INPUTS!$D$63:$X$64,$E$4,FALSE)/IF(J$7=$B591,(13-MONTH($D591)),12),0)</f>
        <v>0</v>
      </c>
      <c r="K591" s="229">
        <f>IF(AND(K$7&lt;=$B591+$D$4,K$9&gt;=$D591),$E591*HLOOKUP(K$7-$B591+1,INPUTS!$D$63:$X$64,$E$4,FALSE)/IF(K$7=$B591,(13-MONTH($D591)),12),0)</f>
        <v>0</v>
      </c>
      <c r="L591" s="229">
        <f>IF(AND(L$7&lt;=$B591+$D$4,L$9&gt;=$D591),$E591*HLOOKUP(L$7-$B591+1,INPUTS!$D$63:$X$64,$E$4,FALSE)/IF(L$7=$B591,(13-MONTH($D591)),12),0)</f>
        <v>0</v>
      </c>
      <c r="M591" s="229">
        <f>IF(AND(M$7&lt;=$B591+$D$4,M$9&gt;=$D591),$E591*HLOOKUP(M$7-$B591+1,INPUTS!$D$63:$X$64,$E$4,FALSE)/IF(M$7=$B591,(13-MONTH($D591)),12),0)</f>
        <v>0</v>
      </c>
      <c r="N591" s="229">
        <f>IF(AND(N$7&lt;=$B591+$D$4,N$9&gt;=$D591),$E591*HLOOKUP(N$7-$B591+1,INPUTS!$D$63:$X$64,$E$4,FALSE)/IF(N$7=$B591,(13-MONTH($D591)),12),0)</f>
        <v>0</v>
      </c>
      <c r="O591" s="229">
        <f>IF(AND(O$7&lt;=$B591+$D$4,O$9&gt;=$D591),$E591*HLOOKUP(O$7-$B591+1,INPUTS!$D$63:$X$64,$E$4,FALSE)/IF(O$7=$B591,(13-MONTH($D591)),12),0)</f>
        <v>0</v>
      </c>
      <c r="P591" s="229">
        <f>IF(AND(P$7&lt;=$B591+$D$4,P$9&gt;=$D591),$E591*HLOOKUP(P$7-$B591+1,INPUTS!$D$63:$X$64,$E$4,FALSE)/IF(P$7=$B591,(13-MONTH($D591)),12),0)</f>
        <v>0</v>
      </c>
      <c r="Q591" s="229">
        <f>IF(AND(Q$7&lt;=$B591+$D$4,Q$9&gt;=$D591),$E591*HLOOKUP(Q$7-$B591+1,INPUTS!$D$63:$X$64,$E$4,FALSE)/IF(Q$7=$B591,(13-MONTH($D591)),12),0)</f>
        <v>0</v>
      </c>
      <c r="R591" s="229">
        <f>IF(AND(R$7&lt;=$B591+$D$4,R$9&gt;=$D591),$E591*HLOOKUP(R$7-$B591+1,INPUTS!$D$63:$X$64,$E$4,FALSE)/IF(R$7=$B591,(13-MONTH($D591)),12),0)</f>
        <v>0</v>
      </c>
      <c r="S591" s="229">
        <f>IF(AND(S$7&lt;=$B591+$D$4,S$9&gt;=$D591),$E591*HLOOKUP(S$7-$B591+1,INPUTS!$D$63:$X$64,$E$4,FALSE)/IF(S$7=$B591,(13-MONTH($D591)),12),0)</f>
        <v>0</v>
      </c>
      <c r="T591" s="229">
        <f>IF(AND(T$7&lt;=$B591+$D$4,T$9&gt;=$D591),$E591*HLOOKUP(T$7-$B591+1,INPUTS!$D$63:$X$64,$E$4,FALSE)/IF(T$7=$B591,(13-MONTH($D591)),12),0)</f>
        <v>0</v>
      </c>
      <c r="U591" s="229">
        <f>IF(AND(U$7&lt;=$B591+$D$4,U$9&gt;=$D591),$E591*HLOOKUP(U$7-$B591+1,INPUTS!$D$63:$X$64,$E$4,FALSE)/IF(U$7=$B591,(13-MONTH($D591)),12),0)</f>
        <v>0</v>
      </c>
      <c r="V591" s="229">
        <f>IF(AND(V$7&lt;=$B591+$D$4,V$9&gt;=$D591),$E591*HLOOKUP(V$7-$B591+1,INPUTS!$D$63:$X$64,$E$4,FALSE)/IF(V$7=$B591,(13-MONTH($D591)),12),0)</f>
        <v>0</v>
      </c>
      <c r="W591" s="229">
        <f>IF(AND(W$7&lt;=$B591+$D$4,W$9&gt;=$D591),$E591*HLOOKUP(W$7-$B591+1,INPUTS!$D$63:$X$64,$E$4,FALSE)/IF(W$7=$B591,(13-MONTH($D591)),12),0)</f>
        <v>0</v>
      </c>
      <c r="X591" s="229">
        <f>IF(AND(X$7&lt;=$B591+$D$4,X$9&gt;=$D591),$E591*HLOOKUP(X$7-$B591+1,INPUTS!$D$63:$X$64,$E$4,FALSE)/IF(X$7=$B591,(13-MONTH($D591)),12),0)</f>
        <v>0</v>
      </c>
      <c r="Y591" s="229">
        <f>IF(AND(Y$7&lt;=$B591+$D$4,Y$9&gt;=$D591),$E591*HLOOKUP(Y$7-$B591+1,INPUTS!$D$63:$X$64,$E$4,FALSE)/IF(Y$7=$B591,(13-MONTH($D591)),12),0)</f>
        <v>0</v>
      </c>
      <c r="Z591" s="229">
        <f>IF(AND(Z$7&lt;=$B591+$D$4,Z$9&gt;=$D591),$E591*HLOOKUP(Z$7-$B591+1,INPUTS!$D$63:$X$64,$E$4,FALSE)/IF(Z$7=$B591,(13-MONTH($D591)),12),0)</f>
        <v>0</v>
      </c>
      <c r="AA591" s="229">
        <f>IF(AND(AA$7&lt;=$B591+$D$4,AA$9&gt;=$D591),$E591*HLOOKUP(AA$7-$B591+1,INPUTS!$D$63:$X$64,$E$4,FALSE)/IF(AA$7=$B591,(13-MONTH($D591)),12),0)</f>
        <v>0</v>
      </c>
      <c r="AB591" s="229">
        <f>IF(AND(AB$7&lt;=$B591+$D$4,AB$9&gt;=$D591),$E591*HLOOKUP(AB$7-$B591+1,INPUTS!$D$63:$X$64,$E$4,FALSE)/IF(AB$7=$B591,(13-MONTH($D591)),12),0)</f>
        <v>0</v>
      </c>
      <c r="AC591" s="229">
        <f>IF(AND(AC$7&lt;=$B591+$D$4,AC$9&gt;=$D591),$E591*HLOOKUP(AC$7-$B591+1,INPUTS!$D$63:$X$64,$E$4,FALSE)/IF(AC$7=$B591,(13-MONTH($D591)),12),0)</f>
        <v>0</v>
      </c>
      <c r="AD591" s="229">
        <f>IF(AND(AD$7&lt;=$B591+$D$4,AD$9&gt;=$D591),$E591*HLOOKUP(AD$7-$B591+1,INPUTS!$D$63:$X$64,$E$4,FALSE)/IF(AD$7=$B591,(13-MONTH($D591)),12),0)</f>
        <v>0</v>
      </c>
      <c r="AE591" s="229">
        <f>IF(AND(AE$7&lt;=$B591+$D$4,AE$9&gt;=$D591),$E591*HLOOKUP(AE$7-$B591+1,INPUTS!$D$63:$X$64,$E$4,FALSE)/IF(AE$7=$B591,(13-MONTH($D591)),12),0)</f>
        <v>0</v>
      </c>
      <c r="AF591" s="229">
        <f>IF(AND(AF$7&lt;=$B591+$D$4,AF$9&gt;=$D591),$E591*HLOOKUP(AF$7-$B591+1,INPUTS!$D$63:$X$64,$E$4,FALSE)/IF(AF$7=$B591,(13-MONTH($D591)),12),0)</f>
        <v>0</v>
      </c>
      <c r="AG591" s="229">
        <f>IF(AND(AG$7&lt;=$B591+$D$4,AG$9&gt;=$D591),$E591*HLOOKUP(AG$7-$B591+1,INPUTS!$D$63:$X$64,$E$4,FALSE)/IF(AG$7=$B591,(13-MONTH($D591)),12),0)</f>
        <v>0</v>
      </c>
      <c r="AH591" s="229">
        <f>IF(AND(AH$7&lt;=$B591+$D$4,AH$9&gt;=$D591),$E591*HLOOKUP(AH$7-$B591+1,INPUTS!$D$63:$X$64,$E$4,FALSE)/IF(AH$7=$B591,(13-MONTH($D591)),12),0)</f>
        <v>0</v>
      </c>
      <c r="AI591" s="229">
        <f>IF(AND(AI$7&lt;=$B591+$D$4,AI$9&gt;=$D591),$E591*HLOOKUP(AI$7-$B591+1,INPUTS!$D$63:$X$64,$E$4,FALSE)/IF(AI$7=$B591,(13-MONTH($D591)),12),0)</f>
        <v>0</v>
      </c>
      <c r="AJ591" s="229">
        <f>IF(AND(AJ$7&lt;=$B591+$D$4,AJ$9&gt;=$D591),$E591*HLOOKUP(AJ$7-$B591+1,INPUTS!$D$63:$X$64,$E$4,FALSE)/IF(AJ$7=$B591,(13-MONTH($D591)),12),0)</f>
        <v>0</v>
      </c>
      <c r="AK591" s="229">
        <f>IF(AND(AK$7&lt;=$B591+$D$4,AK$9&gt;=$D591),$E591*HLOOKUP(AK$7-$B591+1,INPUTS!$D$63:$X$64,$E$4,FALSE)/IF(AK$7=$B591,(13-MONTH($D591)),12),0)</f>
        <v>0</v>
      </c>
      <c r="AL591" s="229">
        <f>IF(AND(AL$7&lt;=$B591+$D$4,AL$9&gt;=$D591),$E591*HLOOKUP(AL$7-$B591+1,INPUTS!$D$63:$X$64,$E$4,FALSE)/IF(AL$7=$B591,(13-MONTH($D591)),12),0)</f>
        <v>0</v>
      </c>
      <c r="AM591" s="229">
        <f>IF(AND(AM$7&lt;=$B591+$D$4,AM$9&gt;=$D591),$E591*HLOOKUP(AM$7-$B591+1,INPUTS!$D$63:$X$64,$E$4,FALSE)/IF(AM$7=$B591,(13-MONTH($D591)),12),0)</f>
        <v>0</v>
      </c>
      <c r="AN591" s="229">
        <f>IF(AND(AN$7&lt;=$B591+$D$4,AN$9&gt;=$D591),$E591*HLOOKUP(AN$7-$B591+1,INPUTS!$D$63:$X$64,$E$4,FALSE)/IF(AN$7=$B591,(13-MONTH($D591)),12),0)</f>
        <v>0</v>
      </c>
      <c r="AO591" s="229">
        <f>IF(AND(AO$7&lt;=$B591+$D$4,AO$9&gt;=$D591),$E591*HLOOKUP(AO$7-$B591+1,INPUTS!$D$63:$X$64,$E$4,FALSE)/IF(AO$7=$B591,(13-MONTH($D591)),12),0)</f>
        <v>0</v>
      </c>
      <c r="AP591" s="229">
        <f>IF(AND(AP$7&lt;=$B591+$D$4,AP$9&gt;=$D591),$E591*HLOOKUP(AP$7-$B591+1,INPUTS!$D$63:$X$64,$E$4,FALSE)/IF(AP$7=$B591,(13-MONTH($D591)),12),0)</f>
        <v>0</v>
      </c>
      <c r="AQ591" s="229">
        <f>IF(AND(AQ$7&lt;=$B591+$D$4,AQ$9&gt;=$D591),$E591*HLOOKUP(AQ$7-$B591+1,INPUTS!$D$63:$X$64,$E$4,FALSE)/IF(AQ$7=$B591,(13-MONTH($D591)),12),0)</f>
        <v>0</v>
      </c>
      <c r="AR591" s="229">
        <f>IF(AND(AR$7&lt;=$B591+$D$4,AR$9&gt;=$D591),$E591*HLOOKUP(AR$7-$B591+1,INPUTS!$D$63:$X$64,$E$4,FALSE)/IF(AR$7=$B591,(13-MONTH($D591)),12),0)</f>
        <v>0</v>
      </c>
      <c r="AS591" s="229">
        <f>IF(AND(AS$7&lt;=$B591+$D$4,AS$9&gt;=$D591),$E591*HLOOKUP(AS$7-$B591+1,INPUTS!$D$63:$X$64,$E$4,FALSE)/IF(AS$7=$B591,(13-MONTH($D591)),12),0)</f>
        <v>0</v>
      </c>
      <c r="AT591" s="229">
        <f>IF(AND(AT$7&lt;=$B591+$D$4,AT$9&gt;=$D591),$E591*HLOOKUP(AT$7-$B591+1,INPUTS!$D$63:$X$64,$E$4,FALSE)/IF(AT$7=$B591,(13-MONTH($D591)),12),0)</f>
        <v>0</v>
      </c>
      <c r="AU591" s="229">
        <f>IF(AND(AU$7&lt;=$B591+$D$4,AU$9&gt;=$D591),$E591*HLOOKUP(AU$7-$B591+1,INPUTS!$D$63:$X$64,$E$4,FALSE)/IF(AU$7=$B591,(13-MONTH($D591)),12),0)</f>
        <v>0</v>
      </c>
      <c r="AV591" s="229">
        <f>IF(AND(AV$7&lt;=$B591+$D$4,AV$9&gt;=$D591),$E591*HLOOKUP(AV$7-$B591+1,INPUTS!$D$63:$X$64,$E$4,FALSE)/IF(AV$7=$B591,(13-MONTH($D591)),12),0)</f>
        <v>0</v>
      </c>
      <c r="AW591" s="229">
        <f>IF(AND(AW$7&lt;=$B591+$D$4,AW$9&gt;=$D591),$E591*HLOOKUP(AW$7-$B591+1,INPUTS!$D$63:$X$64,$E$4,FALSE)/IF(AW$7=$B591,(13-MONTH($D591)),12),0)</f>
        <v>0</v>
      </c>
      <c r="AX591" s="229">
        <f>IF(AND(AX$7&lt;=$B591+$D$4,AX$9&gt;=$D591),$E591*HLOOKUP(AX$7-$B591+1,INPUTS!$D$63:$X$64,$E$4,FALSE)/IF(AX$7=$B591,(13-MONTH($D591)),12),0)</f>
        <v>0</v>
      </c>
      <c r="AY591" s="229">
        <f>IF(AND(AY$7&lt;=$B591+$D$4,AY$9&gt;=$D591),$E591*HLOOKUP(AY$7-$B591+1,INPUTS!$D$63:$X$64,$E$4,FALSE)/IF(AY$7=$B591,(13-MONTH($D591)),12),0)</f>
        <v>0</v>
      </c>
      <c r="AZ591" s="229">
        <f>IF(AND(AZ$7&lt;=$B591+$D$4,AZ$9&gt;=$D591),$E591*HLOOKUP(AZ$7-$B591+1,INPUTS!$D$63:$X$64,$E$4,FALSE)/IF(AZ$7=$B591,(13-MONTH($D591)),12),0)</f>
        <v>0</v>
      </c>
      <c r="BA591" s="229">
        <f>IF(AND(BA$7&lt;=$B591+$D$4,BA$9&gt;=$D591),$E591*HLOOKUP(BA$7-$B591+1,INPUTS!$D$63:$X$64,$E$4,FALSE)/IF(BA$7=$B591,(13-MONTH($D591)),12),0)</f>
        <v>0</v>
      </c>
      <c r="BB591" s="229">
        <f>IF(AND(BB$7&lt;=$B591+$D$4,BB$9&gt;=$D591),$E591*HLOOKUP(BB$7-$B591+1,INPUTS!$D$63:$X$64,$E$4,FALSE)/IF(BB$7=$B591,(13-MONTH($D591)),12),0)</f>
        <v>0</v>
      </c>
      <c r="BC591" s="229">
        <f>IF(AND(BC$7&lt;=$B591+$D$4,BC$9&gt;=$D591),$E591*HLOOKUP(BC$7-$B591+1,INPUTS!$D$63:$X$64,$E$4,FALSE)/IF(BC$7=$B591,(13-MONTH($D591)),12),0)</f>
        <v>0</v>
      </c>
      <c r="BD591" s="229">
        <f>IF(AND(BD$7&lt;=$B591+$D$4,BD$9&gt;=$D591),$E591*HLOOKUP(BD$7-$B591+1,INPUTS!$D$63:$X$64,$E$4,FALSE)/IF(BD$7=$B591,(13-MONTH($D591)),12),0)</f>
        <v>0</v>
      </c>
      <c r="BE591" s="229">
        <f>IF(AND(BE$7&lt;=$B591+$D$4,BE$9&gt;=$D591),$E591*HLOOKUP(BE$7-$B591+1,INPUTS!$D$63:$X$64,$E$4,FALSE)/IF(BE$7=$B591,(13-MONTH($D591)),12),0)</f>
        <v>0</v>
      </c>
      <c r="BF591" s="229">
        <f>IF(AND(BF$7&lt;=$B591+$D$4,BF$9&gt;=$D591),$E591*HLOOKUP(BF$7-$B591+1,INPUTS!$D$63:$X$64,$E$4,FALSE)/IF(BF$7=$B591,(13-MONTH($D591)),12),0)</f>
        <v>0</v>
      </c>
      <c r="BG591" s="229">
        <f>IF(AND(BG$7&lt;=$B591+$D$4,BG$9&gt;=$D591),$E591*HLOOKUP(BG$7-$B591+1,INPUTS!$D$63:$X$64,$E$4,FALSE)/IF(BG$7=$B591,(13-MONTH($D591)),12),0)</f>
        <v>0</v>
      </c>
      <c r="BH591" s="229">
        <f>IF(AND(BH$7&lt;=$B591+$D$4,BH$9&gt;=$D591),$E591*HLOOKUP(BH$7-$B591+1,INPUTS!$D$63:$X$64,$E$4,FALSE)/IF(BH$7=$B591,(13-MONTH($D591)),12),0)</f>
        <v>0</v>
      </c>
      <c r="BI591" s="229">
        <f>IF(AND(BI$7&lt;=$B591+$D$4,BI$9&gt;=$D591),$E591*HLOOKUP(BI$7-$B591+1,INPUTS!$D$63:$X$64,$E$4,FALSE)/IF(BI$7=$B591,(13-MONTH($D591)),12),0)</f>
        <v>0</v>
      </c>
      <c r="BJ591" s="229">
        <f>IF(AND(BJ$7&lt;=$B591+$D$4,BJ$9&gt;=$D591),$E591*HLOOKUP(BJ$7-$B591+1,INPUTS!$D$63:$X$64,$E$4,FALSE)/IF(BJ$7=$B591,(13-MONTH($D591)),12),0)</f>
        <v>0</v>
      </c>
      <c r="BK591" s="229">
        <f>IF(AND(BK$7&lt;=$B591+$D$4,BK$9&gt;=$D591),$E591*HLOOKUP(BK$7-$B591+1,INPUTS!$D$63:$X$64,$E$4,FALSE)/IF(BK$7=$B591,(13-MONTH($D591)),12),0)</f>
        <v>0</v>
      </c>
      <c r="BL591" s="229">
        <f>IF(AND(BL$7&lt;=$B591+$D$4,BL$9&gt;=$D591),$E591*HLOOKUP(BL$7-$B591+1,INPUTS!$D$63:$X$64,$E$4,FALSE)/IF(BL$7=$B591,(13-MONTH($D591)),12),0)</f>
        <v>0</v>
      </c>
      <c r="BM591" s="229">
        <f>IF(AND(BM$7&lt;=$B591+$D$4,BM$9&gt;=$D591),$E591*HLOOKUP(BM$7-$B591+1,INPUTS!$D$63:$X$64,$E$4,FALSE)/IF(BM$7=$B591,(13-MONTH($D591)),12),0)</f>
        <v>0</v>
      </c>
      <c r="BN591" s="229">
        <f>IF(AND(BN$7&lt;=$B591+$D$4,BN$9&gt;=$D591),$E591*HLOOKUP(BN$7-$B591+1,INPUTS!$D$63:$X$64,$E$4,FALSE)/IF(BN$7=$B591,(13-MONTH($D591)),12),0)</f>
        <v>0</v>
      </c>
      <c r="BO591" s="229">
        <f>IF(AND(BO$7&lt;=$B591+$D$4,BO$9&gt;=$D591),$E591*HLOOKUP(BO$7-$B591+1,INPUTS!$D$63:$X$64,$E$4,FALSE)/IF(BO$7=$B591,(13-MONTH($D591)),12),0)</f>
        <v>0</v>
      </c>
      <c r="BP591" s="229">
        <f>IF(AND(BP$7&lt;=$B591+$D$4,BP$9&gt;=$D591),$E591*HLOOKUP(BP$7-$B591+1,INPUTS!$D$63:$X$64,$E$4,FALSE)/IF(BP$7=$B591,(13-MONTH($D591)),12),0)</f>
        <v>0</v>
      </c>
      <c r="BQ591" s="229">
        <f>IF(AND(BQ$7&lt;=$B591+$D$4,BQ$9&gt;=$D591),$E591*HLOOKUP(BQ$7-$B591+1,INPUTS!$D$63:$X$64,$E$4,FALSE)/IF(BQ$7=$B591,(13-MONTH($D591)),12),0)</f>
        <v>0</v>
      </c>
      <c r="BR591" s="229">
        <f>IF(AND(BR$7&lt;=$B591+$D$4,BR$9&gt;=$D591),$E591*HLOOKUP(BR$7-$B591+1,INPUTS!$D$63:$X$64,$E$4,FALSE)/IF(BR$7=$B591,(13-MONTH($D591)),12),0)</f>
        <v>0</v>
      </c>
      <c r="BS591" s="229">
        <f>IF(AND(BS$7&lt;=$B591+$D$4,BS$9&gt;=$D591),$E591*HLOOKUP(BS$7-$B591+1,INPUTS!$D$63:$X$64,$E$4,FALSE)/IF(BS$7=$B591,(13-MONTH($D591)),12),0)</f>
        <v>0</v>
      </c>
      <c r="BT591" s="229">
        <f>IF(AND(BT$7&lt;=$B591+$D$4,BT$9&gt;=$D591),$E591*HLOOKUP(BT$7-$B591+1,INPUTS!$D$63:$X$64,$E$4,FALSE)/IF(BT$7=$B591,(13-MONTH($D591)),12),0)</f>
        <v>0</v>
      </c>
      <c r="BU591" s="229">
        <f>IF(AND(BU$7&lt;=$B591+$D$4,BU$9&gt;=$D591),$E591*HLOOKUP(BU$7-$B591+1,INPUTS!$D$63:$X$64,$E$4,FALSE)/IF(BU$7=$B591,(13-MONTH($D591)),12),0)</f>
        <v>0</v>
      </c>
      <c r="BV591" s="229">
        <f>IF(AND(BV$7&lt;=$B591+$D$4,BV$9&gt;=$D591),$E591*HLOOKUP(BV$7-$B591+1,INPUTS!$D$63:$X$64,$E$4,FALSE)/IF(BV$7=$B591,(13-MONTH($D591)),12),0)</f>
        <v>0</v>
      </c>
      <c r="BW591" s="229">
        <f>IF(AND(BW$7&lt;=$B591+$D$4,BW$9&gt;=$D591),$E591*HLOOKUP(BW$7-$B591+1,INPUTS!$D$63:$X$64,$E$4,FALSE)/IF(BW$7=$B591,(13-MONTH($D591)),12),0)</f>
        <v>0</v>
      </c>
      <c r="BX591" s="229">
        <f>IF(AND(BX$7&lt;=$B591+$D$4,BX$9&gt;=$D591),$E591*HLOOKUP(BX$7-$B591+1,INPUTS!$D$63:$X$64,$E$4,FALSE)/IF(BX$7=$B591,(13-MONTH($D591)),12),0)</f>
        <v>0</v>
      </c>
      <c r="BY591" s="229">
        <f>IF(AND(BY$7&lt;=$B591+$D$4,BY$9&gt;=$D591),$E591*HLOOKUP(BY$7-$B591+1,INPUTS!$D$63:$X$64,$E$4,FALSE)/IF(BY$7=$B591,(13-MONTH($D591)),12),0)</f>
        <v>0</v>
      </c>
      <c r="BZ591" s="229">
        <f>IF(AND(BZ$7&lt;=$B591+$D$4,BZ$9&gt;=$D591),$E591*HLOOKUP(BZ$7-$B591+1,INPUTS!$D$63:$X$64,$E$4,FALSE)/IF(BZ$7=$B591,(13-MONTH($D591)),12),0)</f>
        <v>0</v>
      </c>
    </row>
    <row r="592" spans="1:78" x14ac:dyDescent="0.2">
      <c r="A592" s="7" t="str">
        <f t="shared" si="447"/>
        <v>Roll-in 8</v>
      </c>
      <c r="B592" s="7">
        <f t="shared" si="443"/>
        <v>2023</v>
      </c>
      <c r="C592" s="7">
        <f t="shared" si="446"/>
        <v>49</v>
      </c>
      <c r="D592" s="165">
        <f t="shared" si="449"/>
        <v>44957</v>
      </c>
      <c r="E592" s="68">
        <f t="shared" si="448"/>
        <v>0</v>
      </c>
      <c r="G592" s="229">
        <f>IF(AND(G$7&lt;=$B592+$D$4,G$9&gt;=$D592),$E592*HLOOKUP(G$7-$B592+1,INPUTS!$D$63:$X$64,$E$4,FALSE)/IF(G$7=$B592,(13-MONTH($D592)),12),0)</f>
        <v>0</v>
      </c>
      <c r="H592" s="229">
        <f>IF(AND(H$7&lt;=$B592+$D$4,H$9&gt;=$D592),$E592*HLOOKUP(H$7-$B592+1,INPUTS!$D$63:$X$64,$E$4,FALSE)/IF(H$7=$B592,(13-MONTH($D592)),12),0)</f>
        <v>0</v>
      </c>
      <c r="I592" s="229">
        <f>IF(AND(I$7&lt;=$B592+$D$4,I$9&gt;=$D592),$E592*HLOOKUP(I$7-$B592+1,INPUTS!$D$63:$X$64,$E$4,FALSE)/IF(I$7=$B592,(13-MONTH($D592)),12),0)</f>
        <v>0</v>
      </c>
      <c r="J592" s="229">
        <f>IF(AND(J$7&lt;=$B592+$D$4,J$9&gt;=$D592),$E592*HLOOKUP(J$7-$B592+1,INPUTS!$D$63:$X$64,$E$4,FALSE)/IF(J$7=$B592,(13-MONTH($D592)),12),0)</f>
        <v>0</v>
      </c>
      <c r="K592" s="229">
        <f>IF(AND(K$7&lt;=$B592+$D$4,K$9&gt;=$D592),$E592*HLOOKUP(K$7-$B592+1,INPUTS!$D$63:$X$64,$E$4,FALSE)/IF(K$7=$B592,(13-MONTH($D592)),12),0)</f>
        <v>0</v>
      </c>
      <c r="L592" s="229">
        <f>IF(AND(L$7&lt;=$B592+$D$4,L$9&gt;=$D592),$E592*HLOOKUP(L$7-$B592+1,INPUTS!$D$63:$X$64,$E$4,FALSE)/IF(L$7=$B592,(13-MONTH($D592)),12),0)</f>
        <v>0</v>
      </c>
      <c r="M592" s="229">
        <f>IF(AND(M$7&lt;=$B592+$D$4,M$9&gt;=$D592),$E592*HLOOKUP(M$7-$B592+1,INPUTS!$D$63:$X$64,$E$4,FALSE)/IF(M$7=$B592,(13-MONTH($D592)),12),0)</f>
        <v>0</v>
      </c>
      <c r="N592" s="229">
        <f>IF(AND(N$7&lt;=$B592+$D$4,N$9&gt;=$D592),$E592*HLOOKUP(N$7-$B592+1,INPUTS!$D$63:$X$64,$E$4,FALSE)/IF(N$7=$B592,(13-MONTH($D592)),12),0)</f>
        <v>0</v>
      </c>
      <c r="O592" s="229">
        <f>IF(AND(O$7&lt;=$B592+$D$4,O$9&gt;=$D592),$E592*HLOOKUP(O$7-$B592+1,INPUTS!$D$63:$X$64,$E$4,FALSE)/IF(O$7=$B592,(13-MONTH($D592)),12),0)</f>
        <v>0</v>
      </c>
      <c r="P592" s="229">
        <f>IF(AND(P$7&lt;=$B592+$D$4,P$9&gt;=$D592),$E592*HLOOKUP(P$7-$B592+1,INPUTS!$D$63:$X$64,$E$4,FALSE)/IF(P$7=$B592,(13-MONTH($D592)),12),0)</f>
        <v>0</v>
      </c>
      <c r="Q592" s="229">
        <f>IF(AND(Q$7&lt;=$B592+$D$4,Q$9&gt;=$D592),$E592*HLOOKUP(Q$7-$B592+1,INPUTS!$D$63:$X$64,$E$4,FALSE)/IF(Q$7=$B592,(13-MONTH($D592)),12),0)</f>
        <v>0</v>
      </c>
      <c r="R592" s="229">
        <f>IF(AND(R$7&lt;=$B592+$D$4,R$9&gt;=$D592),$E592*HLOOKUP(R$7-$B592+1,INPUTS!$D$63:$X$64,$E$4,FALSE)/IF(R$7=$B592,(13-MONTH($D592)),12),0)</f>
        <v>0</v>
      </c>
      <c r="S592" s="229">
        <f>IF(AND(S$7&lt;=$B592+$D$4,S$9&gt;=$D592),$E592*HLOOKUP(S$7-$B592+1,INPUTS!$D$63:$X$64,$E$4,FALSE)/IF(S$7=$B592,(13-MONTH($D592)),12),0)</f>
        <v>0</v>
      </c>
      <c r="T592" s="229">
        <f>IF(AND(T$7&lt;=$B592+$D$4,T$9&gt;=$D592),$E592*HLOOKUP(T$7-$B592+1,INPUTS!$D$63:$X$64,$E$4,FALSE)/IF(T$7=$B592,(13-MONTH($D592)),12),0)</f>
        <v>0</v>
      </c>
      <c r="U592" s="229">
        <f>IF(AND(U$7&lt;=$B592+$D$4,U$9&gt;=$D592),$E592*HLOOKUP(U$7-$B592+1,INPUTS!$D$63:$X$64,$E$4,FALSE)/IF(U$7=$B592,(13-MONTH($D592)),12),0)</f>
        <v>0</v>
      </c>
      <c r="V592" s="229">
        <f>IF(AND(V$7&lt;=$B592+$D$4,V$9&gt;=$D592),$E592*HLOOKUP(V$7-$B592+1,INPUTS!$D$63:$X$64,$E$4,FALSE)/IF(V$7=$B592,(13-MONTH($D592)),12),0)</f>
        <v>0</v>
      </c>
      <c r="W592" s="229">
        <f>IF(AND(W$7&lt;=$B592+$D$4,W$9&gt;=$D592),$E592*HLOOKUP(W$7-$B592+1,INPUTS!$D$63:$X$64,$E$4,FALSE)/IF(W$7=$B592,(13-MONTH($D592)),12),0)</f>
        <v>0</v>
      </c>
      <c r="X592" s="229">
        <f>IF(AND(X$7&lt;=$B592+$D$4,X$9&gt;=$D592),$E592*HLOOKUP(X$7-$B592+1,INPUTS!$D$63:$X$64,$E$4,FALSE)/IF(X$7=$B592,(13-MONTH($D592)),12),0)</f>
        <v>0</v>
      </c>
      <c r="Y592" s="229">
        <f>IF(AND(Y$7&lt;=$B592+$D$4,Y$9&gt;=$D592),$E592*HLOOKUP(Y$7-$B592+1,INPUTS!$D$63:$X$64,$E$4,FALSE)/IF(Y$7=$B592,(13-MONTH($D592)),12),0)</f>
        <v>0</v>
      </c>
      <c r="Z592" s="229">
        <f>IF(AND(Z$7&lt;=$B592+$D$4,Z$9&gt;=$D592),$E592*HLOOKUP(Z$7-$B592+1,INPUTS!$D$63:$X$64,$E$4,FALSE)/IF(Z$7=$B592,(13-MONTH($D592)),12),0)</f>
        <v>0</v>
      </c>
      <c r="AA592" s="229">
        <f>IF(AND(AA$7&lt;=$B592+$D$4,AA$9&gt;=$D592),$E592*HLOOKUP(AA$7-$B592+1,INPUTS!$D$63:$X$64,$E$4,FALSE)/IF(AA$7=$B592,(13-MONTH($D592)),12),0)</f>
        <v>0</v>
      </c>
      <c r="AB592" s="229">
        <f>IF(AND(AB$7&lt;=$B592+$D$4,AB$9&gt;=$D592),$E592*HLOOKUP(AB$7-$B592+1,INPUTS!$D$63:$X$64,$E$4,FALSE)/IF(AB$7=$B592,(13-MONTH($D592)),12),0)</f>
        <v>0</v>
      </c>
      <c r="AC592" s="229">
        <f>IF(AND(AC$7&lt;=$B592+$D$4,AC$9&gt;=$D592),$E592*HLOOKUP(AC$7-$B592+1,INPUTS!$D$63:$X$64,$E$4,FALSE)/IF(AC$7=$B592,(13-MONTH($D592)),12),0)</f>
        <v>0</v>
      </c>
      <c r="AD592" s="229">
        <f>IF(AND(AD$7&lt;=$B592+$D$4,AD$9&gt;=$D592),$E592*HLOOKUP(AD$7-$B592+1,INPUTS!$D$63:$X$64,$E$4,FALSE)/IF(AD$7=$B592,(13-MONTH($D592)),12),0)</f>
        <v>0</v>
      </c>
      <c r="AE592" s="229">
        <f>IF(AND(AE$7&lt;=$B592+$D$4,AE$9&gt;=$D592),$E592*HLOOKUP(AE$7-$B592+1,INPUTS!$D$63:$X$64,$E$4,FALSE)/IF(AE$7=$B592,(13-MONTH($D592)),12),0)</f>
        <v>0</v>
      </c>
      <c r="AF592" s="229">
        <f>IF(AND(AF$7&lt;=$B592+$D$4,AF$9&gt;=$D592),$E592*HLOOKUP(AF$7-$B592+1,INPUTS!$D$63:$X$64,$E$4,FALSE)/IF(AF$7=$B592,(13-MONTH($D592)),12),0)</f>
        <v>0</v>
      </c>
      <c r="AG592" s="229">
        <f>IF(AND(AG$7&lt;=$B592+$D$4,AG$9&gt;=$D592),$E592*HLOOKUP(AG$7-$B592+1,INPUTS!$D$63:$X$64,$E$4,FALSE)/IF(AG$7=$B592,(13-MONTH($D592)),12),0)</f>
        <v>0</v>
      </c>
      <c r="AH592" s="229">
        <f>IF(AND(AH$7&lt;=$B592+$D$4,AH$9&gt;=$D592),$E592*HLOOKUP(AH$7-$B592+1,INPUTS!$D$63:$X$64,$E$4,FALSE)/IF(AH$7=$B592,(13-MONTH($D592)),12),0)</f>
        <v>0</v>
      </c>
      <c r="AI592" s="229">
        <f>IF(AND(AI$7&lt;=$B592+$D$4,AI$9&gt;=$D592),$E592*HLOOKUP(AI$7-$B592+1,INPUTS!$D$63:$X$64,$E$4,FALSE)/IF(AI$7=$B592,(13-MONTH($D592)),12),0)</f>
        <v>0</v>
      </c>
      <c r="AJ592" s="229">
        <f>IF(AND(AJ$7&lt;=$B592+$D$4,AJ$9&gt;=$D592),$E592*HLOOKUP(AJ$7-$B592+1,INPUTS!$D$63:$X$64,$E$4,FALSE)/IF(AJ$7=$B592,(13-MONTH($D592)),12),0)</f>
        <v>0</v>
      </c>
      <c r="AK592" s="229">
        <f>IF(AND(AK$7&lt;=$B592+$D$4,AK$9&gt;=$D592),$E592*HLOOKUP(AK$7-$B592+1,INPUTS!$D$63:$X$64,$E$4,FALSE)/IF(AK$7=$B592,(13-MONTH($D592)),12),0)</f>
        <v>0</v>
      </c>
      <c r="AL592" s="229">
        <f>IF(AND(AL$7&lt;=$B592+$D$4,AL$9&gt;=$D592),$E592*HLOOKUP(AL$7-$B592+1,INPUTS!$D$63:$X$64,$E$4,FALSE)/IF(AL$7=$B592,(13-MONTH($D592)),12),0)</f>
        <v>0</v>
      </c>
      <c r="AM592" s="229">
        <f>IF(AND(AM$7&lt;=$B592+$D$4,AM$9&gt;=$D592),$E592*HLOOKUP(AM$7-$B592+1,INPUTS!$D$63:$X$64,$E$4,FALSE)/IF(AM$7=$B592,(13-MONTH($D592)),12),0)</f>
        <v>0</v>
      </c>
      <c r="AN592" s="229">
        <f>IF(AND(AN$7&lt;=$B592+$D$4,AN$9&gt;=$D592),$E592*HLOOKUP(AN$7-$B592+1,INPUTS!$D$63:$X$64,$E$4,FALSE)/IF(AN$7=$B592,(13-MONTH($D592)),12),0)</f>
        <v>0</v>
      </c>
      <c r="AO592" s="229">
        <f>IF(AND(AO$7&lt;=$B592+$D$4,AO$9&gt;=$D592),$E592*HLOOKUP(AO$7-$B592+1,INPUTS!$D$63:$X$64,$E$4,FALSE)/IF(AO$7=$B592,(13-MONTH($D592)),12),0)</f>
        <v>0</v>
      </c>
      <c r="AP592" s="229">
        <f>IF(AND(AP$7&lt;=$B592+$D$4,AP$9&gt;=$D592),$E592*HLOOKUP(AP$7-$B592+1,INPUTS!$D$63:$X$64,$E$4,FALSE)/IF(AP$7=$B592,(13-MONTH($D592)),12),0)</f>
        <v>0</v>
      </c>
      <c r="AQ592" s="229">
        <f>IF(AND(AQ$7&lt;=$B592+$D$4,AQ$9&gt;=$D592),$E592*HLOOKUP(AQ$7-$B592+1,INPUTS!$D$63:$X$64,$E$4,FALSE)/IF(AQ$7=$B592,(13-MONTH($D592)),12),0)</f>
        <v>0</v>
      </c>
      <c r="AR592" s="229">
        <f>IF(AND(AR$7&lt;=$B592+$D$4,AR$9&gt;=$D592),$E592*HLOOKUP(AR$7-$B592+1,INPUTS!$D$63:$X$64,$E$4,FALSE)/IF(AR$7=$B592,(13-MONTH($D592)),12),0)</f>
        <v>0</v>
      </c>
      <c r="AS592" s="229">
        <f>IF(AND(AS$7&lt;=$B592+$D$4,AS$9&gt;=$D592),$E592*HLOOKUP(AS$7-$B592+1,INPUTS!$D$63:$X$64,$E$4,FALSE)/IF(AS$7=$B592,(13-MONTH($D592)),12),0)</f>
        <v>0</v>
      </c>
      <c r="AT592" s="229">
        <f>IF(AND(AT$7&lt;=$B592+$D$4,AT$9&gt;=$D592),$E592*HLOOKUP(AT$7-$B592+1,INPUTS!$D$63:$X$64,$E$4,FALSE)/IF(AT$7=$B592,(13-MONTH($D592)),12),0)</f>
        <v>0</v>
      </c>
      <c r="AU592" s="229">
        <f>IF(AND(AU$7&lt;=$B592+$D$4,AU$9&gt;=$D592),$E592*HLOOKUP(AU$7-$B592+1,INPUTS!$D$63:$X$64,$E$4,FALSE)/IF(AU$7=$B592,(13-MONTH($D592)),12),0)</f>
        <v>0</v>
      </c>
      <c r="AV592" s="229">
        <f>IF(AND(AV$7&lt;=$B592+$D$4,AV$9&gt;=$D592),$E592*HLOOKUP(AV$7-$B592+1,INPUTS!$D$63:$X$64,$E$4,FALSE)/IF(AV$7=$B592,(13-MONTH($D592)),12),0)</f>
        <v>0</v>
      </c>
      <c r="AW592" s="229">
        <f>IF(AND(AW$7&lt;=$B592+$D$4,AW$9&gt;=$D592),$E592*HLOOKUP(AW$7-$B592+1,INPUTS!$D$63:$X$64,$E$4,FALSE)/IF(AW$7=$B592,(13-MONTH($D592)),12),0)</f>
        <v>0</v>
      </c>
      <c r="AX592" s="229">
        <f>IF(AND(AX$7&lt;=$B592+$D$4,AX$9&gt;=$D592),$E592*HLOOKUP(AX$7-$B592+1,INPUTS!$D$63:$X$64,$E$4,FALSE)/IF(AX$7=$B592,(13-MONTH($D592)),12),0)</f>
        <v>0</v>
      </c>
      <c r="AY592" s="229">
        <f>IF(AND(AY$7&lt;=$B592+$D$4,AY$9&gt;=$D592),$E592*HLOOKUP(AY$7-$B592+1,INPUTS!$D$63:$X$64,$E$4,FALSE)/IF(AY$7=$B592,(13-MONTH($D592)),12),0)</f>
        <v>0</v>
      </c>
      <c r="AZ592" s="229">
        <f>IF(AND(AZ$7&lt;=$B592+$D$4,AZ$9&gt;=$D592),$E592*HLOOKUP(AZ$7-$B592+1,INPUTS!$D$63:$X$64,$E$4,FALSE)/IF(AZ$7=$B592,(13-MONTH($D592)),12),0)</f>
        <v>0</v>
      </c>
      <c r="BA592" s="229">
        <f>IF(AND(BA$7&lt;=$B592+$D$4,BA$9&gt;=$D592),$E592*HLOOKUP(BA$7-$B592+1,INPUTS!$D$63:$X$64,$E$4,FALSE)/IF(BA$7=$B592,(13-MONTH($D592)),12),0)</f>
        <v>0</v>
      </c>
      <c r="BB592" s="229">
        <f>IF(AND(BB$7&lt;=$B592+$D$4,BB$9&gt;=$D592),$E592*HLOOKUP(BB$7-$B592+1,INPUTS!$D$63:$X$64,$E$4,FALSE)/IF(BB$7=$B592,(13-MONTH($D592)),12),0)</f>
        <v>0</v>
      </c>
      <c r="BC592" s="229">
        <f>IF(AND(BC$7&lt;=$B592+$D$4,BC$9&gt;=$D592),$E592*HLOOKUP(BC$7-$B592+1,INPUTS!$D$63:$X$64,$E$4,FALSE)/IF(BC$7=$B592,(13-MONTH($D592)),12),0)</f>
        <v>0</v>
      </c>
      <c r="BD592" s="229">
        <f>IF(AND(BD$7&lt;=$B592+$D$4,BD$9&gt;=$D592),$E592*HLOOKUP(BD$7-$B592+1,INPUTS!$D$63:$X$64,$E$4,FALSE)/IF(BD$7=$B592,(13-MONTH($D592)),12),0)</f>
        <v>0</v>
      </c>
      <c r="BE592" s="229">
        <f>IF(AND(BE$7&lt;=$B592+$D$4,BE$9&gt;=$D592),$E592*HLOOKUP(BE$7-$B592+1,INPUTS!$D$63:$X$64,$E$4,FALSE)/IF(BE$7=$B592,(13-MONTH($D592)),12),0)</f>
        <v>0</v>
      </c>
      <c r="BF592" s="229">
        <f>IF(AND(BF$7&lt;=$B592+$D$4,BF$9&gt;=$D592),$E592*HLOOKUP(BF$7-$B592+1,INPUTS!$D$63:$X$64,$E$4,FALSE)/IF(BF$7=$B592,(13-MONTH($D592)),12),0)</f>
        <v>0</v>
      </c>
      <c r="BG592" s="229">
        <f>IF(AND(BG$7&lt;=$B592+$D$4,BG$9&gt;=$D592),$E592*HLOOKUP(BG$7-$B592+1,INPUTS!$D$63:$X$64,$E$4,FALSE)/IF(BG$7=$B592,(13-MONTH($D592)),12),0)</f>
        <v>0</v>
      </c>
      <c r="BH592" s="229">
        <f>IF(AND(BH$7&lt;=$B592+$D$4,BH$9&gt;=$D592),$E592*HLOOKUP(BH$7-$B592+1,INPUTS!$D$63:$X$64,$E$4,FALSE)/IF(BH$7=$B592,(13-MONTH($D592)),12),0)</f>
        <v>0</v>
      </c>
      <c r="BI592" s="229">
        <f>IF(AND(BI$7&lt;=$B592+$D$4,BI$9&gt;=$D592),$E592*HLOOKUP(BI$7-$B592+1,INPUTS!$D$63:$X$64,$E$4,FALSE)/IF(BI$7=$B592,(13-MONTH($D592)),12),0)</f>
        <v>0</v>
      </c>
      <c r="BJ592" s="229">
        <f>IF(AND(BJ$7&lt;=$B592+$D$4,BJ$9&gt;=$D592),$E592*HLOOKUP(BJ$7-$B592+1,INPUTS!$D$63:$X$64,$E$4,FALSE)/IF(BJ$7=$B592,(13-MONTH($D592)),12),0)</f>
        <v>0</v>
      </c>
      <c r="BK592" s="229">
        <f>IF(AND(BK$7&lt;=$B592+$D$4,BK$9&gt;=$D592),$E592*HLOOKUP(BK$7-$B592+1,INPUTS!$D$63:$X$64,$E$4,FALSE)/IF(BK$7=$B592,(13-MONTH($D592)),12),0)</f>
        <v>0</v>
      </c>
      <c r="BL592" s="229">
        <f>IF(AND(BL$7&lt;=$B592+$D$4,BL$9&gt;=$D592),$E592*HLOOKUP(BL$7-$B592+1,INPUTS!$D$63:$X$64,$E$4,FALSE)/IF(BL$7=$B592,(13-MONTH($D592)),12),0)</f>
        <v>0</v>
      </c>
      <c r="BM592" s="229">
        <f>IF(AND(BM$7&lt;=$B592+$D$4,BM$9&gt;=$D592),$E592*HLOOKUP(BM$7-$B592+1,INPUTS!$D$63:$X$64,$E$4,FALSE)/IF(BM$7=$B592,(13-MONTH($D592)),12),0)</f>
        <v>0</v>
      </c>
      <c r="BN592" s="229">
        <f>IF(AND(BN$7&lt;=$B592+$D$4,BN$9&gt;=$D592),$E592*HLOOKUP(BN$7-$B592+1,INPUTS!$D$63:$X$64,$E$4,FALSE)/IF(BN$7=$B592,(13-MONTH($D592)),12),0)</f>
        <v>0</v>
      </c>
      <c r="BO592" s="229">
        <f>IF(AND(BO$7&lt;=$B592+$D$4,BO$9&gt;=$D592),$E592*HLOOKUP(BO$7-$B592+1,INPUTS!$D$63:$X$64,$E$4,FALSE)/IF(BO$7=$B592,(13-MONTH($D592)),12),0)</f>
        <v>0</v>
      </c>
      <c r="BP592" s="229">
        <f>IF(AND(BP$7&lt;=$B592+$D$4,BP$9&gt;=$D592),$E592*HLOOKUP(BP$7-$B592+1,INPUTS!$D$63:$X$64,$E$4,FALSE)/IF(BP$7=$B592,(13-MONTH($D592)),12),0)</f>
        <v>0</v>
      </c>
      <c r="BQ592" s="229">
        <f>IF(AND(BQ$7&lt;=$B592+$D$4,BQ$9&gt;=$D592),$E592*HLOOKUP(BQ$7-$B592+1,INPUTS!$D$63:$X$64,$E$4,FALSE)/IF(BQ$7=$B592,(13-MONTH($D592)),12),0)</f>
        <v>0</v>
      </c>
      <c r="BR592" s="229">
        <f>IF(AND(BR$7&lt;=$B592+$D$4,BR$9&gt;=$D592),$E592*HLOOKUP(BR$7-$B592+1,INPUTS!$D$63:$X$64,$E$4,FALSE)/IF(BR$7=$B592,(13-MONTH($D592)),12),0)</f>
        <v>0</v>
      </c>
      <c r="BS592" s="229">
        <f>IF(AND(BS$7&lt;=$B592+$D$4,BS$9&gt;=$D592),$E592*HLOOKUP(BS$7-$B592+1,INPUTS!$D$63:$X$64,$E$4,FALSE)/IF(BS$7=$B592,(13-MONTH($D592)),12),0)</f>
        <v>0</v>
      </c>
      <c r="BT592" s="229">
        <f>IF(AND(BT$7&lt;=$B592+$D$4,BT$9&gt;=$D592),$E592*HLOOKUP(BT$7-$B592+1,INPUTS!$D$63:$X$64,$E$4,FALSE)/IF(BT$7=$B592,(13-MONTH($D592)),12),0)</f>
        <v>0</v>
      </c>
      <c r="BU592" s="229">
        <f>IF(AND(BU$7&lt;=$B592+$D$4,BU$9&gt;=$D592),$E592*HLOOKUP(BU$7-$B592+1,INPUTS!$D$63:$X$64,$E$4,FALSE)/IF(BU$7=$B592,(13-MONTH($D592)),12),0)</f>
        <v>0</v>
      </c>
      <c r="BV592" s="229">
        <f>IF(AND(BV$7&lt;=$B592+$D$4,BV$9&gt;=$D592),$E592*HLOOKUP(BV$7-$B592+1,INPUTS!$D$63:$X$64,$E$4,FALSE)/IF(BV$7=$B592,(13-MONTH($D592)),12),0)</f>
        <v>0</v>
      </c>
      <c r="BW592" s="229">
        <f>IF(AND(BW$7&lt;=$B592+$D$4,BW$9&gt;=$D592),$E592*HLOOKUP(BW$7-$B592+1,INPUTS!$D$63:$X$64,$E$4,FALSE)/IF(BW$7=$B592,(13-MONTH($D592)),12),0)</f>
        <v>0</v>
      </c>
      <c r="BX592" s="229">
        <f>IF(AND(BX$7&lt;=$B592+$D$4,BX$9&gt;=$D592),$E592*HLOOKUP(BX$7-$B592+1,INPUTS!$D$63:$X$64,$E$4,FALSE)/IF(BX$7=$B592,(13-MONTH($D592)),12),0)</f>
        <v>0</v>
      </c>
      <c r="BY592" s="229">
        <f>IF(AND(BY$7&lt;=$B592+$D$4,BY$9&gt;=$D592),$E592*HLOOKUP(BY$7-$B592+1,INPUTS!$D$63:$X$64,$E$4,FALSE)/IF(BY$7=$B592,(13-MONTH($D592)),12),0)</f>
        <v>0</v>
      </c>
      <c r="BZ592" s="229">
        <f>IF(AND(BZ$7&lt;=$B592+$D$4,BZ$9&gt;=$D592),$E592*HLOOKUP(BZ$7-$B592+1,INPUTS!$D$63:$X$64,$E$4,FALSE)/IF(BZ$7=$B592,(13-MONTH($D592)),12),0)</f>
        <v>0</v>
      </c>
    </row>
    <row r="593" spans="1:78" x14ac:dyDescent="0.2">
      <c r="A593" s="7" t="str">
        <f t="shared" si="447"/>
        <v>Roll-in 8</v>
      </c>
      <c r="B593" s="7">
        <f t="shared" si="443"/>
        <v>2023</v>
      </c>
      <c r="C593" s="7">
        <f t="shared" si="446"/>
        <v>50</v>
      </c>
      <c r="D593" s="165">
        <f t="shared" si="449"/>
        <v>44985</v>
      </c>
      <c r="E593" s="68">
        <f t="shared" si="448"/>
        <v>0</v>
      </c>
      <c r="G593" s="229">
        <f>IF(AND(G$7&lt;=$B593+$D$4,G$9&gt;=$D593),$E593*HLOOKUP(G$7-$B593+1,INPUTS!$D$63:$X$64,$E$4,FALSE)/IF(G$7=$B593,(13-MONTH($D593)),12),0)</f>
        <v>0</v>
      </c>
      <c r="H593" s="229">
        <f>IF(AND(H$7&lt;=$B593+$D$4,H$9&gt;=$D593),$E593*HLOOKUP(H$7-$B593+1,INPUTS!$D$63:$X$64,$E$4,FALSE)/IF(H$7=$B593,(13-MONTH($D593)),12),0)</f>
        <v>0</v>
      </c>
      <c r="I593" s="229">
        <f>IF(AND(I$7&lt;=$B593+$D$4,I$9&gt;=$D593),$E593*HLOOKUP(I$7-$B593+1,INPUTS!$D$63:$X$64,$E$4,FALSE)/IF(I$7=$B593,(13-MONTH($D593)),12),0)</f>
        <v>0</v>
      </c>
      <c r="J593" s="229">
        <f>IF(AND(J$7&lt;=$B593+$D$4,J$9&gt;=$D593),$E593*HLOOKUP(J$7-$B593+1,INPUTS!$D$63:$X$64,$E$4,FALSE)/IF(J$7=$B593,(13-MONTH($D593)),12),0)</f>
        <v>0</v>
      </c>
      <c r="K593" s="229">
        <f>IF(AND(K$7&lt;=$B593+$D$4,K$9&gt;=$D593),$E593*HLOOKUP(K$7-$B593+1,INPUTS!$D$63:$X$64,$E$4,FALSE)/IF(K$7=$B593,(13-MONTH($D593)),12),0)</f>
        <v>0</v>
      </c>
      <c r="L593" s="229">
        <f>IF(AND(L$7&lt;=$B593+$D$4,L$9&gt;=$D593),$E593*HLOOKUP(L$7-$B593+1,INPUTS!$D$63:$X$64,$E$4,FALSE)/IF(L$7=$B593,(13-MONTH($D593)),12),0)</f>
        <v>0</v>
      </c>
      <c r="M593" s="229">
        <f>IF(AND(M$7&lt;=$B593+$D$4,M$9&gt;=$D593),$E593*HLOOKUP(M$7-$B593+1,INPUTS!$D$63:$X$64,$E$4,FALSE)/IF(M$7=$B593,(13-MONTH($D593)),12),0)</f>
        <v>0</v>
      </c>
      <c r="N593" s="229">
        <f>IF(AND(N$7&lt;=$B593+$D$4,N$9&gt;=$D593),$E593*HLOOKUP(N$7-$B593+1,INPUTS!$D$63:$X$64,$E$4,FALSE)/IF(N$7=$B593,(13-MONTH($D593)),12),0)</f>
        <v>0</v>
      </c>
      <c r="O593" s="229">
        <f>IF(AND(O$7&lt;=$B593+$D$4,O$9&gt;=$D593),$E593*HLOOKUP(O$7-$B593+1,INPUTS!$D$63:$X$64,$E$4,FALSE)/IF(O$7=$B593,(13-MONTH($D593)),12),0)</f>
        <v>0</v>
      </c>
      <c r="P593" s="229">
        <f>IF(AND(P$7&lt;=$B593+$D$4,P$9&gt;=$D593),$E593*HLOOKUP(P$7-$B593+1,INPUTS!$D$63:$X$64,$E$4,FALSE)/IF(P$7=$B593,(13-MONTH($D593)),12),0)</f>
        <v>0</v>
      </c>
      <c r="Q593" s="229">
        <f>IF(AND(Q$7&lt;=$B593+$D$4,Q$9&gt;=$D593),$E593*HLOOKUP(Q$7-$B593+1,INPUTS!$D$63:$X$64,$E$4,FALSE)/IF(Q$7=$B593,(13-MONTH($D593)),12),0)</f>
        <v>0</v>
      </c>
      <c r="R593" s="229">
        <f>IF(AND(R$7&lt;=$B593+$D$4,R$9&gt;=$D593),$E593*HLOOKUP(R$7-$B593+1,INPUTS!$D$63:$X$64,$E$4,FALSE)/IF(R$7=$B593,(13-MONTH($D593)),12),0)</f>
        <v>0</v>
      </c>
      <c r="S593" s="229">
        <f>IF(AND(S$7&lt;=$B593+$D$4,S$9&gt;=$D593),$E593*HLOOKUP(S$7-$B593+1,INPUTS!$D$63:$X$64,$E$4,FALSE)/IF(S$7=$B593,(13-MONTH($D593)),12),0)</f>
        <v>0</v>
      </c>
      <c r="T593" s="229">
        <f>IF(AND(T$7&lt;=$B593+$D$4,T$9&gt;=$D593),$E593*HLOOKUP(T$7-$B593+1,INPUTS!$D$63:$X$64,$E$4,FALSE)/IF(T$7=$B593,(13-MONTH($D593)),12),0)</f>
        <v>0</v>
      </c>
      <c r="U593" s="229">
        <f>IF(AND(U$7&lt;=$B593+$D$4,U$9&gt;=$D593),$E593*HLOOKUP(U$7-$B593+1,INPUTS!$D$63:$X$64,$E$4,FALSE)/IF(U$7=$B593,(13-MONTH($D593)),12),0)</f>
        <v>0</v>
      </c>
      <c r="V593" s="229">
        <f>IF(AND(V$7&lt;=$B593+$D$4,V$9&gt;=$D593),$E593*HLOOKUP(V$7-$B593+1,INPUTS!$D$63:$X$64,$E$4,FALSE)/IF(V$7=$B593,(13-MONTH($D593)),12),0)</f>
        <v>0</v>
      </c>
      <c r="W593" s="229">
        <f>IF(AND(W$7&lt;=$B593+$D$4,W$9&gt;=$D593),$E593*HLOOKUP(W$7-$B593+1,INPUTS!$D$63:$X$64,$E$4,FALSE)/IF(W$7=$B593,(13-MONTH($D593)),12),0)</f>
        <v>0</v>
      </c>
      <c r="X593" s="229">
        <f>IF(AND(X$7&lt;=$B593+$D$4,X$9&gt;=$D593),$E593*HLOOKUP(X$7-$B593+1,INPUTS!$D$63:$X$64,$E$4,FALSE)/IF(X$7=$B593,(13-MONTH($D593)),12),0)</f>
        <v>0</v>
      </c>
      <c r="Y593" s="229">
        <f>IF(AND(Y$7&lt;=$B593+$D$4,Y$9&gt;=$D593),$E593*HLOOKUP(Y$7-$B593+1,INPUTS!$D$63:$X$64,$E$4,FALSE)/IF(Y$7=$B593,(13-MONTH($D593)),12),0)</f>
        <v>0</v>
      </c>
      <c r="Z593" s="229">
        <f>IF(AND(Z$7&lt;=$B593+$D$4,Z$9&gt;=$D593),$E593*HLOOKUP(Z$7-$B593+1,INPUTS!$D$63:$X$64,$E$4,FALSE)/IF(Z$7=$B593,(13-MONTH($D593)),12),0)</f>
        <v>0</v>
      </c>
      <c r="AA593" s="229">
        <f>IF(AND(AA$7&lt;=$B593+$D$4,AA$9&gt;=$D593),$E593*HLOOKUP(AA$7-$B593+1,INPUTS!$D$63:$X$64,$E$4,FALSE)/IF(AA$7=$B593,(13-MONTH($D593)),12),0)</f>
        <v>0</v>
      </c>
      <c r="AB593" s="229">
        <f>IF(AND(AB$7&lt;=$B593+$D$4,AB$9&gt;=$D593),$E593*HLOOKUP(AB$7-$B593+1,INPUTS!$D$63:$X$64,$E$4,FALSE)/IF(AB$7=$B593,(13-MONTH($D593)),12),0)</f>
        <v>0</v>
      </c>
      <c r="AC593" s="229">
        <f>IF(AND(AC$7&lt;=$B593+$D$4,AC$9&gt;=$D593),$E593*HLOOKUP(AC$7-$B593+1,INPUTS!$D$63:$X$64,$E$4,FALSE)/IF(AC$7=$B593,(13-MONTH($D593)),12),0)</f>
        <v>0</v>
      </c>
      <c r="AD593" s="229">
        <f>IF(AND(AD$7&lt;=$B593+$D$4,AD$9&gt;=$D593),$E593*HLOOKUP(AD$7-$B593+1,INPUTS!$D$63:$X$64,$E$4,FALSE)/IF(AD$7=$B593,(13-MONTH($D593)),12),0)</f>
        <v>0</v>
      </c>
      <c r="AE593" s="229">
        <f>IF(AND(AE$7&lt;=$B593+$D$4,AE$9&gt;=$D593),$E593*HLOOKUP(AE$7-$B593+1,INPUTS!$D$63:$X$64,$E$4,FALSE)/IF(AE$7=$B593,(13-MONTH($D593)),12),0)</f>
        <v>0</v>
      </c>
      <c r="AF593" s="229">
        <f>IF(AND(AF$7&lt;=$B593+$D$4,AF$9&gt;=$D593),$E593*HLOOKUP(AF$7-$B593+1,INPUTS!$D$63:$X$64,$E$4,FALSE)/IF(AF$7=$B593,(13-MONTH($D593)),12),0)</f>
        <v>0</v>
      </c>
      <c r="AG593" s="229">
        <f>IF(AND(AG$7&lt;=$B593+$D$4,AG$9&gt;=$D593),$E593*HLOOKUP(AG$7-$B593+1,INPUTS!$D$63:$X$64,$E$4,FALSE)/IF(AG$7=$B593,(13-MONTH($D593)),12),0)</f>
        <v>0</v>
      </c>
      <c r="AH593" s="229">
        <f>IF(AND(AH$7&lt;=$B593+$D$4,AH$9&gt;=$D593),$E593*HLOOKUP(AH$7-$B593+1,INPUTS!$D$63:$X$64,$E$4,FALSE)/IF(AH$7=$B593,(13-MONTH($D593)),12),0)</f>
        <v>0</v>
      </c>
      <c r="AI593" s="229">
        <f>IF(AND(AI$7&lt;=$B593+$D$4,AI$9&gt;=$D593),$E593*HLOOKUP(AI$7-$B593+1,INPUTS!$D$63:$X$64,$E$4,FALSE)/IF(AI$7=$B593,(13-MONTH($D593)),12),0)</f>
        <v>0</v>
      </c>
      <c r="AJ593" s="229">
        <f>IF(AND(AJ$7&lt;=$B593+$D$4,AJ$9&gt;=$D593),$E593*HLOOKUP(AJ$7-$B593+1,INPUTS!$D$63:$X$64,$E$4,FALSE)/IF(AJ$7=$B593,(13-MONTH($D593)),12),0)</f>
        <v>0</v>
      </c>
      <c r="AK593" s="229">
        <f>IF(AND(AK$7&lt;=$B593+$D$4,AK$9&gt;=$D593),$E593*HLOOKUP(AK$7-$B593+1,INPUTS!$D$63:$X$64,$E$4,FALSE)/IF(AK$7=$B593,(13-MONTH($D593)),12),0)</f>
        <v>0</v>
      </c>
      <c r="AL593" s="229">
        <f>IF(AND(AL$7&lt;=$B593+$D$4,AL$9&gt;=$D593),$E593*HLOOKUP(AL$7-$B593+1,INPUTS!$D$63:$X$64,$E$4,FALSE)/IF(AL$7=$B593,(13-MONTH($D593)),12),0)</f>
        <v>0</v>
      </c>
      <c r="AM593" s="229">
        <f>IF(AND(AM$7&lt;=$B593+$D$4,AM$9&gt;=$D593),$E593*HLOOKUP(AM$7-$B593+1,INPUTS!$D$63:$X$64,$E$4,FALSE)/IF(AM$7=$B593,(13-MONTH($D593)),12),0)</f>
        <v>0</v>
      </c>
      <c r="AN593" s="229">
        <f>IF(AND(AN$7&lt;=$B593+$D$4,AN$9&gt;=$D593),$E593*HLOOKUP(AN$7-$B593+1,INPUTS!$D$63:$X$64,$E$4,FALSE)/IF(AN$7=$B593,(13-MONTH($D593)),12),0)</f>
        <v>0</v>
      </c>
      <c r="AO593" s="229">
        <f>IF(AND(AO$7&lt;=$B593+$D$4,AO$9&gt;=$D593),$E593*HLOOKUP(AO$7-$B593+1,INPUTS!$D$63:$X$64,$E$4,FALSE)/IF(AO$7=$B593,(13-MONTH($D593)),12),0)</f>
        <v>0</v>
      </c>
      <c r="AP593" s="229">
        <f>IF(AND(AP$7&lt;=$B593+$D$4,AP$9&gt;=$D593),$E593*HLOOKUP(AP$7-$B593+1,INPUTS!$D$63:$X$64,$E$4,FALSE)/IF(AP$7=$B593,(13-MONTH($D593)),12),0)</f>
        <v>0</v>
      </c>
      <c r="AQ593" s="229">
        <f>IF(AND(AQ$7&lt;=$B593+$D$4,AQ$9&gt;=$D593),$E593*HLOOKUP(AQ$7-$B593+1,INPUTS!$D$63:$X$64,$E$4,FALSE)/IF(AQ$7=$B593,(13-MONTH($D593)),12),0)</f>
        <v>0</v>
      </c>
      <c r="AR593" s="229">
        <f>IF(AND(AR$7&lt;=$B593+$D$4,AR$9&gt;=$D593),$E593*HLOOKUP(AR$7-$B593+1,INPUTS!$D$63:$X$64,$E$4,FALSE)/IF(AR$7=$B593,(13-MONTH($D593)),12),0)</f>
        <v>0</v>
      </c>
      <c r="AS593" s="229">
        <f>IF(AND(AS$7&lt;=$B593+$D$4,AS$9&gt;=$D593),$E593*HLOOKUP(AS$7-$B593+1,INPUTS!$D$63:$X$64,$E$4,FALSE)/IF(AS$7=$B593,(13-MONTH($D593)),12),0)</f>
        <v>0</v>
      </c>
      <c r="AT593" s="229">
        <f>IF(AND(AT$7&lt;=$B593+$D$4,AT$9&gt;=$D593),$E593*HLOOKUP(AT$7-$B593+1,INPUTS!$D$63:$X$64,$E$4,FALSE)/IF(AT$7=$B593,(13-MONTH($D593)),12),0)</f>
        <v>0</v>
      </c>
      <c r="AU593" s="229">
        <f>IF(AND(AU$7&lt;=$B593+$D$4,AU$9&gt;=$D593),$E593*HLOOKUP(AU$7-$B593+1,INPUTS!$D$63:$X$64,$E$4,FALSE)/IF(AU$7=$B593,(13-MONTH($D593)),12),0)</f>
        <v>0</v>
      </c>
      <c r="AV593" s="229">
        <f>IF(AND(AV$7&lt;=$B593+$D$4,AV$9&gt;=$D593),$E593*HLOOKUP(AV$7-$B593+1,INPUTS!$D$63:$X$64,$E$4,FALSE)/IF(AV$7=$B593,(13-MONTH($D593)),12),0)</f>
        <v>0</v>
      </c>
      <c r="AW593" s="229">
        <f>IF(AND(AW$7&lt;=$B593+$D$4,AW$9&gt;=$D593),$E593*HLOOKUP(AW$7-$B593+1,INPUTS!$D$63:$X$64,$E$4,FALSE)/IF(AW$7=$B593,(13-MONTH($D593)),12),0)</f>
        <v>0</v>
      </c>
      <c r="AX593" s="229">
        <f>IF(AND(AX$7&lt;=$B593+$D$4,AX$9&gt;=$D593),$E593*HLOOKUP(AX$7-$B593+1,INPUTS!$D$63:$X$64,$E$4,FALSE)/IF(AX$7=$B593,(13-MONTH($D593)),12),0)</f>
        <v>0</v>
      </c>
      <c r="AY593" s="229">
        <f>IF(AND(AY$7&lt;=$B593+$D$4,AY$9&gt;=$D593),$E593*HLOOKUP(AY$7-$B593+1,INPUTS!$D$63:$X$64,$E$4,FALSE)/IF(AY$7=$B593,(13-MONTH($D593)),12),0)</f>
        <v>0</v>
      </c>
      <c r="AZ593" s="229">
        <f>IF(AND(AZ$7&lt;=$B593+$D$4,AZ$9&gt;=$D593),$E593*HLOOKUP(AZ$7-$B593+1,INPUTS!$D$63:$X$64,$E$4,FALSE)/IF(AZ$7=$B593,(13-MONTH($D593)),12),0)</f>
        <v>0</v>
      </c>
      <c r="BA593" s="229">
        <f>IF(AND(BA$7&lt;=$B593+$D$4,BA$9&gt;=$D593),$E593*HLOOKUP(BA$7-$B593+1,INPUTS!$D$63:$X$64,$E$4,FALSE)/IF(BA$7=$B593,(13-MONTH($D593)),12),0)</f>
        <v>0</v>
      </c>
      <c r="BB593" s="229">
        <f>IF(AND(BB$7&lt;=$B593+$D$4,BB$9&gt;=$D593),$E593*HLOOKUP(BB$7-$B593+1,INPUTS!$D$63:$X$64,$E$4,FALSE)/IF(BB$7=$B593,(13-MONTH($D593)),12),0)</f>
        <v>0</v>
      </c>
      <c r="BC593" s="229">
        <f>IF(AND(BC$7&lt;=$B593+$D$4,BC$9&gt;=$D593),$E593*HLOOKUP(BC$7-$B593+1,INPUTS!$D$63:$X$64,$E$4,FALSE)/IF(BC$7=$B593,(13-MONTH($D593)),12),0)</f>
        <v>0</v>
      </c>
      <c r="BD593" s="229">
        <f>IF(AND(BD$7&lt;=$B593+$D$4,BD$9&gt;=$D593),$E593*HLOOKUP(BD$7-$B593+1,INPUTS!$D$63:$X$64,$E$4,FALSE)/IF(BD$7=$B593,(13-MONTH($D593)),12),0)</f>
        <v>0</v>
      </c>
      <c r="BE593" s="229">
        <f>IF(AND(BE$7&lt;=$B593+$D$4,BE$9&gt;=$D593),$E593*HLOOKUP(BE$7-$B593+1,INPUTS!$D$63:$X$64,$E$4,FALSE)/IF(BE$7=$B593,(13-MONTH($D593)),12),0)</f>
        <v>0</v>
      </c>
      <c r="BF593" s="229">
        <f>IF(AND(BF$7&lt;=$B593+$D$4,BF$9&gt;=$D593),$E593*HLOOKUP(BF$7-$B593+1,INPUTS!$D$63:$X$64,$E$4,FALSE)/IF(BF$7=$B593,(13-MONTH($D593)),12),0)</f>
        <v>0</v>
      </c>
      <c r="BG593" s="229">
        <f>IF(AND(BG$7&lt;=$B593+$D$4,BG$9&gt;=$D593),$E593*HLOOKUP(BG$7-$B593+1,INPUTS!$D$63:$X$64,$E$4,FALSE)/IF(BG$7=$B593,(13-MONTH($D593)),12),0)</f>
        <v>0</v>
      </c>
      <c r="BH593" s="229">
        <f>IF(AND(BH$7&lt;=$B593+$D$4,BH$9&gt;=$D593),$E593*HLOOKUP(BH$7-$B593+1,INPUTS!$D$63:$X$64,$E$4,FALSE)/IF(BH$7=$B593,(13-MONTH($D593)),12),0)</f>
        <v>0</v>
      </c>
      <c r="BI593" s="229">
        <f>IF(AND(BI$7&lt;=$B593+$D$4,BI$9&gt;=$D593),$E593*HLOOKUP(BI$7-$B593+1,INPUTS!$D$63:$X$64,$E$4,FALSE)/IF(BI$7=$B593,(13-MONTH($D593)),12),0)</f>
        <v>0</v>
      </c>
      <c r="BJ593" s="229">
        <f>IF(AND(BJ$7&lt;=$B593+$D$4,BJ$9&gt;=$D593),$E593*HLOOKUP(BJ$7-$B593+1,INPUTS!$D$63:$X$64,$E$4,FALSE)/IF(BJ$7=$B593,(13-MONTH($D593)),12),0)</f>
        <v>0</v>
      </c>
      <c r="BK593" s="229">
        <f>IF(AND(BK$7&lt;=$B593+$D$4,BK$9&gt;=$D593),$E593*HLOOKUP(BK$7-$B593+1,INPUTS!$D$63:$X$64,$E$4,FALSE)/IF(BK$7=$B593,(13-MONTH($D593)),12),0)</f>
        <v>0</v>
      </c>
      <c r="BL593" s="229">
        <f>IF(AND(BL$7&lt;=$B593+$D$4,BL$9&gt;=$D593),$E593*HLOOKUP(BL$7-$B593+1,INPUTS!$D$63:$X$64,$E$4,FALSE)/IF(BL$7=$B593,(13-MONTH($D593)),12),0)</f>
        <v>0</v>
      </c>
      <c r="BM593" s="229">
        <f>IF(AND(BM$7&lt;=$B593+$D$4,BM$9&gt;=$D593),$E593*HLOOKUP(BM$7-$B593+1,INPUTS!$D$63:$X$64,$E$4,FALSE)/IF(BM$7=$B593,(13-MONTH($D593)),12),0)</f>
        <v>0</v>
      </c>
      <c r="BN593" s="229">
        <f>IF(AND(BN$7&lt;=$B593+$D$4,BN$9&gt;=$D593),$E593*HLOOKUP(BN$7-$B593+1,INPUTS!$D$63:$X$64,$E$4,FALSE)/IF(BN$7=$B593,(13-MONTH($D593)),12),0)</f>
        <v>0</v>
      </c>
      <c r="BO593" s="229">
        <f>IF(AND(BO$7&lt;=$B593+$D$4,BO$9&gt;=$D593),$E593*HLOOKUP(BO$7-$B593+1,INPUTS!$D$63:$X$64,$E$4,FALSE)/IF(BO$7=$B593,(13-MONTH($D593)),12),0)</f>
        <v>0</v>
      </c>
      <c r="BP593" s="229">
        <f>IF(AND(BP$7&lt;=$B593+$D$4,BP$9&gt;=$D593),$E593*HLOOKUP(BP$7-$B593+1,INPUTS!$D$63:$X$64,$E$4,FALSE)/IF(BP$7=$B593,(13-MONTH($D593)),12),0)</f>
        <v>0</v>
      </c>
      <c r="BQ593" s="229">
        <f>IF(AND(BQ$7&lt;=$B593+$D$4,BQ$9&gt;=$D593),$E593*HLOOKUP(BQ$7-$B593+1,INPUTS!$D$63:$X$64,$E$4,FALSE)/IF(BQ$7=$B593,(13-MONTH($D593)),12),0)</f>
        <v>0</v>
      </c>
      <c r="BR593" s="229">
        <f>IF(AND(BR$7&lt;=$B593+$D$4,BR$9&gt;=$D593),$E593*HLOOKUP(BR$7-$B593+1,INPUTS!$D$63:$X$64,$E$4,FALSE)/IF(BR$7=$B593,(13-MONTH($D593)),12),0)</f>
        <v>0</v>
      </c>
      <c r="BS593" s="229">
        <f>IF(AND(BS$7&lt;=$B593+$D$4,BS$9&gt;=$D593),$E593*HLOOKUP(BS$7-$B593+1,INPUTS!$D$63:$X$64,$E$4,FALSE)/IF(BS$7=$B593,(13-MONTH($D593)),12),0)</f>
        <v>0</v>
      </c>
      <c r="BT593" s="229">
        <f>IF(AND(BT$7&lt;=$B593+$D$4,BT$9&gt;=$D593),$E593*HLOOKUP(BT$7-$B593+1,INPUTS!$D$63:$X$64,$E$4,FALSE)/IF(BT$7=$B593,(13-MONTH($D593)),12),0)</f>
        <v>0</v>
      </c>
      <c r="BU593" s="229">
        <f>IF(AND(BU$7&lt;=$B593+$D$4,BU$9&gt;=$D593),$E593*HLOOKUP(BU$7-$B593+1,INPUTS!$D$63:$X$64,$E$4,FALSE)/IF(BU$7=$B593,(13-MONTH($D593)),12),0)</f>
        <v>0</v>
      </c>
      <c r="BV593" s="229">
        <f>IF(AND(BV$7&lt;=$B593+$D$4,BV$9&gt;=$D593),$E593*HLOOKUP(BV$7-$B593+1,INPUTS!$D$63:$X$64,$E$4,FALSE)/IF(BV$7=$B593,(13-MONTH($D593)),12),0)</f>
        <v>0</v>
      </c>
      <c r="BW593" s="229">
        <f>IF(AND(BW$7&lt;=$B593+$D$4,BW$9&gt;=$D593),$E593*HLOOKUP(BW$7-$B593+1,INPUTS!$D$63:$X$64,$E$4,FALSE)/IF(BW$7=$B593,(13-MONTH($D593)),12),0)</f>
        <v>0</v>
      </c>
      <c r="BX593" s="229">
        <f>IF(AND(BX$7&lt;=$B593+$D$4,BX$9&gt;=$D593),$E593*HLOOKUP(BX$7-$B593+1,INPUTS!$D$63:$X$64,$E$4,FALSE)/IF(BX$7=$B593,(13-MONTH($D593)),12),0)</f>
        <v>0</v>
      </c>
      <c r="BY593" s="229">
        <f>IF(AND(BY$7&lt;=$B593+$D$4,BY$9&gt;=$D593),$E593*HLOOKUP(BY$7-$B593+1,INPUTS!$D$63:$X$64,$E$4,FALSE)/IF(BY$7=$B593,(13-MONTH($D593)),12),0)</f>
        <v>0</v>
      </c>
      <c r="BZ593" s="229">
        <f>IF(AND(BZ$7&lt;=$B593+$D$4,BZ$9&gt;=$D593),$E593*HLOOKUP(BZ$7-$B593+1,INPUTS!$D$63:$X$64,$E$4,FALSE)/IF(BZ$7=$B593,(13-MONTH($D593)),12),0)</f>
        <v>0</v>
      </c>
    </row>
    <row r="594" spans="1:78" x14ac:dyDescent="0.2">
      <c r="A594" s="7" t="str">
        <f t="shared" si="447"/>
        <v>Roll-in 9</v>
      </c>
      <c r="B594" s="7">
        <f t="shared" si="443"/>
        <v>2023</v>
      </c>
      <c r="C594" s="7">
        <f t="shared" si="446"/>
        <v>51</v>
      </c>
      <c r="D594" s="165">
        <f t="shared" si="449"/>
        <v>45016</v>
      </c>
      <c r="E594" s="68">
        <f t="shared" si="448"/>
        <v>0</v>
      </c>
      <c r="G594" s="229">
        <f>IF(AND(G$7&lt;=$B594+$D$4,G$9&gt;=$D594),$E594*HLOOKUP(G$7-$B594+1,INPUTS!$D$63:$X$64,$E$4,FALSE)/IF(G$7=$B594,(13-MONTH($D594)),12),0)</f>
        <v>0</v>
      </c>
      <c r="H594" s="229">
        <f>IF(AND(H$7&lt;=$B594+$D$4,H$9&gt;=$D594),$E594*HLOOKUP(H$7-$B594+1,INPUTS!$D$63:$X$64,$E$4,FALSE)/IF(H$7=$B594,(13-MONTH($D594)),12),0)</f>
        <v>0</v>
      </c>
      <c r="I594" s="229">
        <f>IF(AND(I$7&lt;=$B594+$D$4,I$9&gt;=$D594),$E594*HLOOKUP(I$7-$B594+1,INPUTS!$D$63:$X$64,$E$4,FALSE)/IF(I$7=$B594,(13-MONTH($D594)),12),0)</f>
        <v>0</v>
      </c>
      <c r="J594" s="229">
        <f>IF(AND(J$7&lt;=$B594+$D$4,J$9&gt;=$D594),$E594*HLOOKUP(J$7-$B594+1,INPUTS!$D$63:$X$64,$E$4,FALSE)/IF(J$7=$B594,(13-MONTH($D594)),12),0)</f>
        <v>0</v>
      </c>
      <c r="K594" s="229">
        <f>IF(AND(K$7&lt;=$B594+$D$4,K$9&gt;=$D594),$E594*HLOOKUP(K$7-$B594+1,INPUTS!$D$63:$X$64,$E$4,FALSE)/IF(K$7=$B594,(13-MONTH($D594)),12),0)</f>
        <v>0</v>
      </c>
      <c r="L594" s="229">
        <f>IF(AND(L$7&lt;=$B594+$D$4,L$9&gt;=$D594),$E594*HLOOKUP(L$7-$B594+1,INPUTS!$D$63:$X$64,$E$4,FALSE)/IF(L$7=$B594,(13-MONTH($D594)),12),0)</f>
        <v>0</v>
      </c>
      <c r="M594" s="229">
        <f>IF(AND(M$7&lt;=$B594+$D$4,M$9&gt;=$D594),$E594*HLOOKUP(M$7-$B594+1,INPUTS!$D$63:$X$64,$E$4,FALSE)/IF(M$7=$B594,(13-MONTH($D594)),12),0)</f>
        <v>0</v>
      </c>
      <c r="N594" s="229">
        <f>IF(AND(N$7&lt;=$B594+$D$4,N$9&gt;=$D594),$E594*HLOOKUP(N$7-$B594+1,INPUTS!$D$63:$X$64,$E$4,FALSE)/IF(N$7=$B594,(13-MONTH($D594)),12),0)</f>
        <v>0</v>
      </c>
      <c r="O594" s="229">
        <f>IF(AND(O$7&lt;=$B594+$D$4,O$9&gt;=$D594),$E594*HLOOKUP(O$7-$B594+1,INPUTS!$D$63:$X$64,$E$4,FALSE)/IF(O$7=$B594,(13-MONTH($D594)),12),0)</f>
        <v>0</v>
      </c>
      <c r="P594" s="229">
        <f>IF(AND(P$7&lt;=$B594+$D$4,P$9&gt;=$D594),$E594*HLOOKUP(P$7-$B594+1,INPUTS!$D$63:$X$64,$E$4,FALSE)/IF(P$7=$B594,(13-MONTH($D594)),12),0)</f>
        <v>0</v>
      </c>
      <c r="Q594" s="229">
        <f>IF(AND(Q$7&lt;=$B594+$D$4,Q$9&gt;=$D594),$E594*HLOOKUP(Q$7-$B594+1,INPUTS!$D$63:$X$64,$E$4,FALSE)/IF(Q$7=$B594,(13-MONTH($D594)),12),0)</f>
        <v>0</v>
      </c>
      <c r="R594" s="229">
        <f>IF(AND(R$7&lt;=$B594+$D$4,R$9&gt;=$D594),$E594*HLOOKUP(R$7-$B594+1,INPUTS!$D$63:$X$64,$E$4,FALSE)/IF(R$7=$B594,(13-MONTH($D594)),12),0)</f>
        <v>0</v>
      </c>
      <c r="S594" s="229">
        <f>IF(AND(S$7&lt;=$B594+$D$4,S$9&gt;=$D594),$E594*HLOOKUP(S$7-$B594+1,INPUTS!$D$63:$X$64,$E$4,FALSE)/IF(S$7=$B594,(13-MONTH($D594)),12),0)</f>
        <v>0</v>
      </c>
      <c r="T594" s="229">
        <f>IF(AND(T$7&lt;=$B594+$D$4,T$9&gt;=$D594),$E594*HLOOKUP(T$7-$B594+1,INPUTS!$D$63:$X$64,$E$4,FALSE)/IF(T$7=$B594,(13-MONTH($D594)),12),0)</f>
        <v>0</v>
      </c>
      <c r="U594" s="229">
        <f>IF(AND(U$7&lt;=$B594+$D$4,U$9&gt;=$D594),$E594*HLOOKUP(U$7-$B594+1,INPUTS!$D$63:$X$64,$E$4,FALSE)/IF(U$7=$B594,(13-MONTH($D594)),12),0)</f>
        <v>0</v>
      </c>
      <c r="V594" s="229">
        <f>IF(AND(V$7&lt;=$B594+$D$4,V$9&gt;=$D594),$E594*HLOOKUP(V$7-$B594+1,INPUTS!$D$63:$X$64,$E$4,FALSE)/IF(V$7=$B594,(13-MONTH($D594)),12),0)</f>
        <v>0</v>
      </c>
      <c r="W594" s="229">
        <f>IF(AND(W$7&lt;=$B594+$D$4,W$9&gt;=$D594),$E594*HLOOKUP(W$7-$B594+1,INPUTS!$D$63:$X$64,$E$4,FALSE)/IF(W$7=$B594,(13-MONTH($D594)),12),0)</f>
        <v>0</v>
      </c>
      <c r="X594" s="229">
        <f>IF(AND(X$7&lt;=$B594+$D$4,X$9&gt;=$D594),$E594*HLOOKUP(X$7-$B594+1,INPUTS!$D$63:$X$64,$E$4,FALSE)/IF(X$7=$B594,(13-MONTH($D594)),12),0)</f>
        <v>0</v>
      </c>
      <c r="Y594" s="229">
        <f>IF(AND(Y$7&lt;=$B594+$D$4,Y$9&gt;=$D594),$E594*HLOOKUP(Y$7-$B594+1,INPUTS!$D$63:$X$64,$E$4,FALSE)/IF(Y$7=$B594,(13-MONTH($D594)),12),0)</f>
        <v>0</v>
      </c>
      <c r="Z594" s="229">
        <f>IF(AND(Z$7&lt;=$B594+$D$4,Z$9&gt;=$D594),$E594*HLOOKUP(Z$7-$B594+1,INPUTS!$D$63:$X$64,$E$4,FALSE)/IF(Z$7=$B594,(13-MONTH($D594)),12),0)</f>
        <v>0</v>
      </c>
      <c r="AA594" s="229">
        <f>IF(AND(AA$7&lt;=$B594+$D$4,AA$9&gt;=$D594),$E594*HLOOKUP(AA$7-$B594+1,INPUTS!$D$63:$X$64,$E$4,FALSE)/IF(AA$7=$B594,(13-MONTH($D594)),12),0)</f>
        <v>0</v>
      </c>
      <c r="AB594" s="229">
        <f>IF(AND(AB$7&lt;=$B594+$D$4,AB$9&gt;=$D594),$E594*HLOOKUP(AB$7-$B594+1,INPUTS!$D$63:$X$64,$E$4,FALSE)/IF(AB$7=$B594,(13-MONTH($D594)),12),0)</f>
        <v>0</v>
      </c>
      <c r="AC594" s="229">
        <f>IF(AND(AC$7&lt;=$B594+$D$4,AC$9&gt;=$D594),$E594*HLOOKUP(AC$7-$B594+1,INPUTS!$D$63:$X$64,$E$4,FALSE)/IF(AC$7=$B594,(13-MONTH($D594)),12),0)</f>
        <v>0</v>
      </c>
      <c r="AD594" s="229">
        <f>IF(AND(AD$7&lt;=$B594+$D$4,AD$9&gt;=$D594),$E594*HLOOKUP(AD$7-$B594+1,INPUTS!$D$63:$X$64,$E$4,FALSE)/IF(AD$7=$B594,(13-MONTH($D594)),12),0)</f>
        <v>0</v>
      </c>
      <c r="AE594" s="229">
        <f>IF(AND(AE$7&lt;=$B594+$D$4,AE$9&gt;=$D594),$E594*HLOOKUP(AE$7-$B594+1,INPUTS!$D$63:$X$64,$E$4,FALSE)/IF(AE$7=$B594,(13-MONTH($D594)),12),0)</f>
        <v>0</v>
      </c>
      <c r="AF594" s="229">
        <f>IF(AND(AF$7&lt;=$B594+$D$4,AF$9&gt;=$D594),$E594*HLOOKUP(AF$7-$B594+1,INPUTS!$D$63:$X$64,$E$4,FALSE)/IF(AF$7=$B594,(13-MONTH($D594)),12),0)</f>
        <v>0</v>
      </c>
      <c r="AG594" s="229">
        <f>IF(AND(AG$7&lt;=$B594+$D$4,AG$9&gt;=$D594),$E594*HLOOKUP(AG$7-$B594+1,INPUTS!$D$63:$X$64,$E$4,FALSE)/IF(AG$7=$B594,(13-MONTH($D594)),12),0)</f>
        <v>0</v>
      </c>
      <c r="AH594" s="229">
        <f>IF(AND(AH$7&lt;=$B594+$D$4,AH$9&gt;=$D594),$E594*HLOOKUP(AH$7-$B594+1,INPUTS!$D$63:$X$64,$E$4,FALSE)/IF(AH$7=$B594,(13-MONTH($D594)),12),0)</f>
        <v>0</v>
      </c>
      <c r="AI594" s="229">
        <f>IF(AND(AI$7&lt;=$B594+$D$4,AI$9&gt;=$D594),$E594*HLOOKUP(AI$7-$B594+1,INPUTS!$D$63:$X$64,$E$4,FALSE)/IF(AI$7=$B594,(13-MONTH($D594)),12),0)</f>
        <v>0</v>
      </c>
      <c r="AJ594" s="229">
        <f>IF(AND(AJ$7&lt;=$B594+$D$4,AJ$9&gt;=$D594),$E594*HLOOKUP(AJ$7-$B594+1,INPUTS!$D$63:$X$64,$E$4,FALSE)/IF(AJ$7=$B594,(13-MONTH($D594)),12),0)</f>
        <v>0</v>
      </c>
      <c r="AK594" s="229">
        <f>IF(AND(AK$7&lt;=$B594+$D$4,AK$9&gt;=$D594),$E594*HLOOKUP(AK$7-$B594+1,INPUTS!$D$63:$X$64,$E$4,FALSE)/IF(AK$7=$B594,(13-MONTH($D594)),12),0)</f>
        <v>0</v>
      </c>
      <c r="AL594" s="229">
        <f>IF(AND(AL$7&lt;=$B594+$D$4,AL$9&gt;=$D594),$E594*HLOOKUP(AL$7-$B594+1,INPUTS!$D$63:$X$64,$E$4,FALSE)/IF(AL$7=$B594,(13-MONTH($D594)),12),0)</f>
        <v>0</v>
      </c>
      <c r="AM594" s="229">
        <f>IF(AND(AM$7&lt;=$B594+$D$4,AM$9&gt;=$D594),$E594*HLOOKUP(AM$7-$B594+1,INPUTS!$D$63:$X$64,$E$4,FALSE)/IF(AM$7=$B594,(13-MONTH($D594)),12),0)</f>
        <v>0</v>
      </c>
      <c r="AN594" s="229">
        <f>IF(AND(AN$7&lt;=$B594+$D$4,AN$9&gt;=$D594),$E594*HLOOKUP(AN$7-$B594+1,INPUTS!$D$63:$X$64,$E$4,FALSE)/IF(AN$7=$B594,(13-MONTH($D594)),12),0)</f>
        <v>0</v>
      </c>
      <c r="AO594" s="229">
        <f>IF(AND(AO$7&lt;=$B594+$D$4,AO$9&gt;=$D594),$E594*HLOOKUP(AO$7-$B594+1,INPUTS!$D$63:$X$64,$E$4,FALSE)/IF(AO$7=$B594,(13-MONTH($D594)),12),0)</f>
        <v>0</v>
      </c>
      <c r="AP594" s="229">
        <f>IF(AND(AP$7&lt;=$B594+$D$4,AP$9&gt;=$D594),$E594*HLOOKUP(AP$7-$B594+1,INPUTS!$D$63:$X$64,$E$4,FALSE)/IF(AP$7=$B594,(13-MONTH($D594)),12),0)</f>
        <v>0</v>
      </c>
      <c r="AQ594" s="229">
        <f>IF(AND(AQ$7&lt;=$B594+$D$4,AQ$9&gt;=$D594),$E594*HLOOKUP(AQ$7-$B594+1,INPUTS!$D$63:$X$64,$E$4,FALSE)/IF(AQ$7=$B594,(13-MONTH($D594)),12),0)</f>
        <v>0</v>
      </c>
      <c r="AR594" s="229">
        <f>IF(AND(AR$7&lt;=$B594+$D$4,AR$9&gt;=$D594),$E594*HLOOKUP(AR$7-$B594+1,INPUTS!$D$63:$X$64,$E$4,FALSE)/IF(AR$7=$B594,(13-MONTH($D594)),12),0)</f>
        <v>0</v>
      </c>
      <c r="AS594" s="229">
        <f>IF(AND(AS$7&lt;=$B594+$D$4,AS$9&gt;=$D594),$E594*HLOOKUP(AS$7-$B594+1,INPUTS!$D$63:$X$64,$E$4,FALSE)/IF(AS$7=$B594,(13-MONTH($D594)),12),0)</f>
        <v>0</v>
      </c>
      <c r="AT594" s="229">
        <f>IF(AND(AT$7&lt;=$B594+$D$4,AT$9&gt;=$D594),$E594*HLOOKUP(AT$7-$B594+1,INPUTS!$D$63:$X$64,$E$4,FALSE)/IF(AT$7=$B594,(13-MONTH($D594)),12),0)</f>
        <v>0</v>
      </c>
      <c r="AU594" s="229">
        <f>IF(AND(AU$7&lt;=$B594+$D$4,AU$9&gt;=$D594),$E594*HLOOKUP(AU$7-$B594+1,INPUTS!$D$63:$X$64,$E$4,FALSE)/IF(AU$7=$B594,(13-MONTH($D594)),12),0)</f>
        <v>0</v>
      </c>
      <c r="AV594" s="229">
        <f>IF(AND(AV$7&lt;=$B594+$D$4,AV$9&gt;=$D594),$E594*HLOOKUP(AV$7-$B594+1,INPUTS!$D$63:$X$64,$E$4,FALSE)/IF(AV$7=$B594,(13-MONTH($D594)),12),0)</f>
        <v>0</v>
      </c>
      <c r="AW594" s="229">
        <f>IF(AND(AW$7&lt;=$B594+$D$4,AW$9&gt;=$D594),$E594*HLOOKUP(AW$7-$B594+1,INPUTS!$D$63:$X$64,$E$4,FALSE)/IF(AW$7=$B594,(13-MONTH($D594)),12),0)</f>
        <v>0</v>
      </c>
      <c r="AX594" s="229">
        <f>IF(AND(AX$7&lt;=$B594+$D$4,AX$9&gt;=$D594),$E594*HLOOKUP(AX$7-$B594+1,INPUTS!$D$63:$X$64,$E$4,FALSE)/IF(AX$7=$B594,(13-MONTH($D594)),12),0)</f>
        <v>0</v>
      </c>
      <c r="AY594" s="229">
        <f>IF(AND(AY$7&lt;=$B594+$D$4,AY$9&gt;=$D594),$E594*HLOOKUP(AY$7-$B594+1,INPUTS!$D$63:$X$64,$E$4,FALSE)/IF(AY$7=$B594,(13-MONTH($D594)),12),0)</f>
        <v>0</v>
      </c>
      <c r="AZ594" s="229">
        <f>IF(AND(AZ$7&lt;=$B594+$D$4,AZ$9&gt;=$D594),$E594*HLOOKUP(AZ$7-$B594+1,INPUTS!$D$63:$X$64,$E$4,FALSE)/IF(AZ$7=$B594,(13-MONTH($D594)),12),0)</f>
        <v>0</v>
      </c>
      <c r="BA594" s="229">
        <f>IF(AND(BA$7&lt;=$B594+$D$4,BA$9&gt;=$D594),$E594*HLOOKUP(BA$7-$B594+1,INPUTS!$D$63:$X$64,$E$4,FALSE)/IF(BA$7=$B594,(13-MONTH($D594)),12),0)</f>
        <v>0</v>
      </c>
      <c r="BB594" s="229">
        <f>IF(AND(BB$7&lt;=$B594+$D$4,BB$9&gt;=$D594),$E594*HLOOKUP(BB$7-$B594+1,INPUTS!$D$63:$X$64,$E$4,FALSE)/IF(BB$7=$B594,(13-MONTH($D594)),12),0)</f>
        <v>0</v>
      </c>
      <c r="BC594" s="229">
        <f>IF(AND(BC$7&lt;=$B594+$D$4,BC$9&gt;=$D594),$E594*HLOOKUP(BC$7-$B594+1,INPUTS!$D$63:$X$64,$E$4,FALSE)/IF(BC$7=$B594,(13-MONTH($D594)),12),0)</f>
        <v>0</v>
      </c>
      <c r="BD594" s="229">
        <f>IF(AND(BD$7&lt;=$B594+$D$4,BD$9&gt;=$D594),$E594*HLOOKUP(BD$7-$B594+1,INPUTS!$D$63:$X$64,$E$4,FALSE)/IF(BD$7=$B594,(13-MONTH($D594)),12),0)</f>
        <v>0</v>
      </c>
      <c r="BE594" s="229">
        <f>IF(AND(BE$7&lt;=$B594+$D$4,BE$9&gt;=$D594),$E594*HLOOKUP(BE$7-$B594+1,INPUTS!$D$63:$X$64,$E$4,FALSE)/IF(BE$7=$B594,(13-MONTH($D594)),12),0)</f>
        <v>0</v>
      </c>
      <c r="BF594" s="229">
        <f>IF(AND(BF$7&lt;=$B594+$D$4,BF$9&gt;=$D594),$E594*HLOOKUP(BF$7-$B594+1,INPUTS!$D$63:$X$64,$E$4,FALSE)/IF(BF$7=$B594,(13-MONTH($D594)),12),0)</f>
        <v>0</v>
      </c>
      <c r="BG594" s="229">
        <f>IF(AND(BG$7&lt;=$B594+$D$4,BG$9&gt;=$D594),$E594*HLOOKUP(BG$7-$B594+1,INPUTS!$D$63:$X$64,$E$4,FALSE)/IF(BG$7=$B594,(13-MONTH($D594)),12),0)</f>
        <v>0</v>
      </c>
      <c r="BH594" s="229">
        <f>IF(AND(BH$7&lt;=$B594+$D$4,BH$9&gt;=$D594),$E594*HLOOKUP(BH$7-$B594+1,INPUTS!$D$63:$X$64,$E$4,FALSE)/IF(BH$7=$B594,(13-MONTH($D594)),12),0)</f>
        <v>0</v>
      </c>
      <c r="BI594" s="229">
        <f>IF(AND(BI$7&lt;=$B594+$D$4,BI$9&gt;=$D594),$E594*HLOOKUP(BI$7-$B594+1,INPUTS!$D$63:$X$64,$E$4,FALSE)/IF(BI$7=$B594,(13-MONTH($D594)),12),0)</f>
        <v>0</v>
      </c>
      <c r="BJ594" s="229">
        <f>IF(AND(BJ$7&lt;=$B594+$D$4,BJ$9&gt;=$D594),$E594*HLOOKUP(BJ$7-$B594+1,INPUTS!$D$63:$X$64,$E$4,FALSE)/IF(BJ$7=$B594,(13-MONTH($D594)),12),0)</f>
        <v>0</v>
      </c>
      <c r="BK594" s="229">
        <f>IF(AND(BK$7&lt;=$B594+$D$4,BK$9&gt;=$D594),$E594*HLOOKUP(BK$7-$B594+1,INPUTS!$D$63:$X$64,$E$4,FALSE)/IF(BK$7=$B594,(13-MONTH($D594)),12),0)</f>
        <v>0</v>
      </c>
      <c r="BL594" s="229">
        <f>IF(AND(BL$7&lt;=$B594+$D$4,BL$9&gt;=$D594),$E594*HLOOKUP(BL$7-$B594+1,INPUTS!$D$63:$X$64,$E$4,FALSE)/IF(BL$7=$B594,(13-MONTH($D594)),12),0)</f>
        <v>0</v>
      </c>
      <c r="BM594" s="229">
        <f>IF(AND(BM$7&lt;=$B594+$D$4,BM$9&gt;=$D594),$E594*HLOOKUP(BM$7-$B594+1,INPUTS!$D$63:$X$64,$E$4,FALSE)/IF(BM$7=$B594,(13-MONTH($D594)),12),0)</f>
        <v>0</v>
      </c>
      <c r="BN594" s="229">
        <f>IF(AND(BN$7&lt;=$B594+$D$4,BN$9&gt;=$D594),$E594*HLOOKUP(BN$7-$B594+1,INPUTS!$D$63:$X$64,$E$4,FALSE)/IF(BN$7=$B594,(13-MONTH($D594)),12),0)</f>
        <v>0</v>
      </c>
      <c r="BO594" s="229">
        <f>IF(AND(BO$7&lt;=$B594+$D$4,BO$9&gt;=$D594),$E594*HLOOKUP(BO$7-$B594+1,INPUTS!$D$63:$X$64,$E$4,FALSE)/IF(BO$7=$B594,(13-MONTH($D594)),12),0)</f>
        <v>0</v>
      </c>
      <c r="BP594" s="229">
        <f>IF(AND(BP$7&lt;=$B594+$D$4,BP$9&gt;=$D594),$E594*HLOOKUP(BP$7-$B594+1,INPUTS!$D$63:$X$64,$E$4,FALSE)/IF(BP$7=$B594,(13-MONTH($D594)),12),0)</f>
        <v>0</v>
      </c>
      <c r="BQ594" s="229">
        <f>IF(AND(BQ$7&lt;=$B594+$D$4,BQ$9&gt;=$D594),$E594*HLOOKUP(BQ$7-$B594+1,INPUTS!$D$63:$X$64,$E$4,FALSE)/IF(BQ$7=$B594,(13-MONTH($D594)),12),0)</f>
        <v>0</v>
      </c>
      <c r="BR594" s="229">
        <f>IF(AND(BR$7&lt;=$B594+$D$4,BR$9&gt;=$D594),$E594*HLOOKUP(BR$7-$B594+1,INPUTS!$D$63:$X$64,$E$4,FALSE)/IF(BR$7=$B594,(13-MONTH($D594)),12),0)</f>
        <v>0</v>
      </c>
      <c r="BS594" s="229">
        <f>IF(AND(BS$7&lt;=$B594+$D$4,BS$9&gt;=$D594),$E594*HLOOKUP(BS$7-$B594+1,INPUTS!$D$63:$X$64,$E$4,FALSE)/IF(BS$7=$B594,(13-MONTH($D594)),12),0)</f>
        <v>0</v>
      </c>
      <c r="BT594" s="229">
        <f>IF(AND(BT$7&lt;=$B594+$D$4,BT$9&gt;=$D594),$E594*HLOOKUP(BT$7-$B594+1,INPUTS!$D$63:$X$64,$E$4,FALSE)/IF(BT$7=$B594,(13-MONTH($D594)),12),0)</f>
        <v>0</v>
      </c>
      <c r="BU594" s="229">
        <f>IF(AND(BU$7&lt;=$B594+$D$4,BU$9&gt;=$D594),$E594*HLOOKUP(BU$7-$B594+1,INPUTS!$D$63:$X$64,$E$4,FALSE)/IF(BU$7=$B594,(13-MONTH($D594)),12),0)</f>
        <v>0</v>
      </c>
      <c r="BV594" s="229">
        <f>IF(AND(BV$7&lt;=$B594+$D$4,BV$9&gt;=$D594),$E594*HLOOKUP(BV$7-$B594+1,INPUTS!$D$63:$X$64,$E$4,FALSE)/IF(BV$7=$B594,(13-MONTH($D594)),12),0)</f>
        <v>0</v>
      </c>
      <c r="BW594" s="229">
        <f>IF(AND(BW$7&lt;=$B594+$D$4,BW$9&gt;=$D594),$E594*HLOOKUP(BW$7-$B594+1,INPUTS!$D$63:$X$64,$E$4,FALSE)/IF(BW$7=$B594,(13-MONTH($D594)),12),0)</f>
        <v>0</v>
      </c>
      <c r="BX594" s="229">
        <f>IF(AND(BX$7&lt;=$B594+$D$4,BX$9&gt;=$D594),$E594*HLOOKUP(BX$7-$B594+1,INPUTS!$D$63:$X$64,$E$4,FALSE)/IF(BX$7=$B594,(13-MONTH($D594)),12),0)</f>
        <v>0</v>
      </c>
      <c r="BY594" s="229">
        <f>IF(AND(BY$7&lt;=$B594+$D$4,BY$9&gt;=$D594),$E594*HLOOKUP(BY$7-$B594+1,INPUTS!$D$63:$X$64,$E$4,FALSE)/IF(BY$7=$B594,(13-MONTH($D594)),12),0)</f>
        <v>0</v>
      </c>
      <c r="BZ594" s="229">
        <f>IF(AND(BZ$7&lt;=$B594+$D$4,BZ$9&gt;=$D594),$E594*HLOOKUP(BZ$7-$B594+1,INPUTS!$D$63:$X$64,$E$4,FALSE)/IF(BZ$7=$B594,(13-MONTH($D594)),12),0)</f>
        <v>0</v>
      </c>
    </row>
    <row r="595" spans="1:78" x14ac:dyDescent="0.2">
      <c r="A595" s="7" t="str">
        <f t="shared" si="447"/>
        <v>Roll-in 9</v>
      </c>
      <c r="B595" s="7">
        <f t="shared" si="443"/>
        <v>2023</v>
      </c>
      <c r="C595" s="7">
        <f t="shared" si="446"/>
        <v>52</v>
      </c>
      <c r="D595" s="165">
        <f t="shared" si="449"/>
        <v>45046</v>
      </c>
      <c r="E595" s="68">
        <f t="shared" si="448"/>
        <v>0</v>
      </c>
      <c r="G595" s="229">
        <f>IF(AND(G$7&lt;=$B595+$D$4,G$9&gt;=$D595),$E595*HLOOKUP(G$7-$B595+1,INPUTS!$D$63:$X$64,$E$4,FALSE)/IF(G$7=$B595,(13-MONTH($D595)),12),0)</f>
        <v>0</v>
      </c>
      <c r="H595" s="229">
        <f>IF(AND(H$7&lt;=$B595+$D$4,H$9&gt;=$D595),$E595*HLOOKUP(H$7-$B595+1,INPUTS!$D$63:$X$64,$E$4,FALSE)/IF(H$7=$B595,(13-MONTH($D595)),12),0)</f>
        <v>0</v>
      </c>
      <c r="I595" s="229">
        <f>IF(AND(I$7&lt;=$B595+$D$4,I$9&gt;=$D595),$E595*HLOOKUP(I$7-$B595+1,INPUTS!$D$63:$X$64,$E$4,FALSE)/IF(I$7=$B595,(13-MONTH($D595)),12),0)</f>
        <v>0</v>
      </c>
      <c r="J595" s="229">
        <f>IF(AND(J$7&lt;=$B595+$D$4,J$9&gt;=$D595),$E595*HLOOKUP(J$7-$B595+1,INPUTS!$D$63:$X$64,$E$4,FALSE)/IF(J$7=$B595,(13-MONTH($D595)),12),0)</f>
        <v>0</v>
      </c>
      <c r="K595" s="229">
        <f>IF(AND(K$7&lt;=$B595+$D$4,K$9&gt;=$D595),$E595*HLOOKUP(K$7-$B595+1,INPUTS!$D$63:$X$64,$E$4,FALSE)/IF(K$7=$B595,(13-MONTH($D595)),12),0)</f>
        <v>0</v>
      </c>
      <c r="L595" s="229">
        <f>IF(AND(L$7&lt;=$B595+$D$4,L$9&gt;=$D595),$E595*HLOOKUP(L$7-$B595+1,INPUTS!$D$63:$X$64,$E$4,FALSE)/IF(L$7=$B595,(13-MONTH($D595)),12),0)</f>
        <v>0</v>
      </c>
      <c r="M595" s="229">
        <f>IF(AND(M$7&lt;=$B595+$D$4,M$9&gt;=$D595),$E595*HLOOKUP(M$7-$B595+1,INPUTS!$D$63:$X$64,$E$4,FALSE)/IF(M$7=$B595,(13-MONTH($D595)),12),0)</f>
        <v>0</v>
      </c>
      <c r="N595" s="229">
        <f>IF(AND(N$7&lt;=$B595+$D$4,N$9&gt;=$D595),$E595*HLOOKUP(N$7-$B595+1,INPUTS!$D$63:$X$64,$E$4,FALSE)/IF(N$7=$B595,(13-MONTH($D595)),12),0)</f>
        <v>0</v>
      </c>
      <c r="O595" s="229">
        <f>IF(AND(O$7&lt;=$B595+$D$4,O$9&gt;=$D595),$E595*HLOOKUP(O$7-$B595+1,INPUTS!$D$63:$X$64,$E$4,FALSE)/IF(O$7=$B595,(13-MONTH($D595)),12),0)</f>
        <v>0</v>
      </c>
      <c r="P595" s="229">
        <f>IF(AND(P$7&lt;=$B595+$D$4,P$9&gt;=$D595),$E595*HLOOKUP(P$7-$B595+1,INPUTS!$D$63:$X$64,$E$4,FALSE)/IF(P$7=$B595,(13-MONTH($D595)),12),0)</f>
        <v>0</v>
      </c>
      <c r="Q595" s="229">
        <f>IF(AND(Q$7&lt;=$B595+$D$4,Q$9&gt;=$D595),$E595*HLOOKUP(Q$7-$B595+1,INPUTS!$D$63:$X$64,$E$4,FALSE)/IF(Q$7=$B595,(13-MONTH($D595)),12),0)</f>
        <v>0</v>
      </c>
      <c r="R595" s="229">
        <f>IF(AND(R$7&lt;=$B595+$D$4,R$9&gt;=$D595),$E595*HLOOKUP(R$7-$B595+1,INPUTS!$D$63:$X$64,$E$4,FALSE)/IF(R$7=$B595,(13-MONTH($D595)),12),0)</f>
        <v>0</v>
      </c>
      <c r="S595" s="229">
        <f>IF(AND(S$7&lt;=$B595+$D$4,S$9&gt;=$D595),$E595*HLOOKUP(S$7-$B595+1,INPUTS!$D$63:$X$64,$E$4,FALSE)/IF(S$7=$B595,(13-MONTH($D595)),12),0)</f>
        <v>0</v>
      </c>
      <c r="T595" s="229">
        <f>IF(AND(T$7&lt;=$B595+$D$4,T$9&gt;=$D595),$E595*HLOOKUP(T$7-$B595+1,INPUTS!$D$63:$X$64,$E$4,FALSE)/IF(T$7=$B595,(13-MONTH($D595)),12),0)</f>
        <v>0</v>
      </c>
      <c r="U595" s="229">
        <f>IF(AND(U$7&lt;=$B595+$D$4,U$9&gt;=$D595),$E595*HLOOKUP(U$7-$B595+1,INPUTS!$D$63:$X$64,$E$4,FALSE)/IF(U$7=$B595,(13-MONTH($D595)),12),0)</f>
        <v>0</v>
      </c>
      <c r="V595" s="229">
        <f>IF(AND(V$7&lt;=$B595+$D$4,V$9&gt;=$D595),$E595*HLOOKUP(V$7-$B595+1,INPUTS!$D$63:$X$64,$E$4,FALSE)/IF(V$7=$B595,(13-MONTH($D595)),12),0)</f>
        <v>0</v>
      </c>
      <c r="W595" s="229">
        <f>IF(AND(W$7&lt;=$B595+$D$4,W$9&gt;=$D595),$E595*HLOOKUP(W$7-$B595+1,INPUTS!$D$63:$X$64,$E$4,FALSE)/IF(W$7=$B595,(13-MONTH($D595)),12),0)</f>
        <v>0</v>
      </c>
      <c r="X595" s="229">
        <f>IF(AND(X$7&lt;=$B595+$D$4,X$9&gt;=$D595),$E595*HLOOKUP(X$7-$B595+1,INPUTS!$D$63:$X$64,$E$4,FALSE)/IF(X$7=$B595,(13-MONTH($D595)),12),0)</f>
        <v>0</v>
      </c>
      <c r="Y595" s="229">
        <f>IF(AND(Y$7&lt;=$B595+$D$4,Y$9&gt;=$D595),$E595*HLOOKUP(Y$7-$B595+1,INPUTS!$D$63:$X$64,$E$4,FALSE)/IF(Y$7=$B595,(13-MONTH($D595)),12),0)</f>
        <v>0</v>
      </c>
      <c r="Z595" s="229">
        <f>IF(AND(Z$7&lt;=$B595+$D$4,Z$9&gt;=$D595),$E595*HLOOKUP(Z$7-$B595+1,INPUTS!$D$63:$X$64,$E$4,FALSE)/IF(Z$7=$B595,(13-MONTH($D595)),12),0)</f>
        <v>0</v>
      </c>
      <c r="AA595" s="229">
        <f>IF(AND(AA$7&lt;=$B595+$D$4,AA$9&gt;=$D595),$E595*HLOOKUP(AA$7-$B595+1,INPUTS!$D$63:$X$64,$E$4,FALSE)/IF(AA$7=$B595,(13-MONTH($D595)),12),0)</f>
        <v>0</v>
      </c>
      <c r="AB595" s="229">
        <f>IF(AND(AB$7&lt;=$B595+$D$4,AB$9&gt;=$D595),$E595*HLOOKUP(AB$7-$B595+1,INPUTS!$D$63:$X$64,$E$4,FALSE)/IF(AB$7=$B595,(13-MONTH($D595)),12),0)</f>
        <v>0</v>
      </c>
      <c r="AC595" s="229">
        <f>IF(AND(AC$7&lt;=$B595+$D$4,AC$9&gt;=$D595),$E595*HLOOKUP(AC$7-$B595+1,INPUTS!$D$63:$X$64,$E$4,FALSE)/IF(AC$7=$B595,(13-MONTH($D595)),12),0)</f>
        <v>0</v>
      </c>
      <c r="AD595" s="229">
        <f>IF(AND(AD$7&lt;=$B595+$D$4,AD$9&gt;=$D595),$E595*HLOOKUP(AD$7-$B595+1,INPUTS!$D$63:$X$64,$E$4,FALSE)/IF(AD$7=$B595,(13-MONTH($D595)),12),0)</f>
        <v>0</v>
      </c>
      <c r="AE595" s="229">
        <f>IF(AND(AE$7&lt;=$B595+$D$4,AE$9&gt;=$D595),$E595*HLOOKUP(AE$7-$B595+1,INPUTS!$D$63:$X$64,$E$4,FALSE)/IF(AE$7=$B595,(13-MONTH($D595)),12),0)</f>
        <v>0</v>
      </c>
      <c r="AF595" s="229">
        <f>IF(AND(AF$7&lt;=$B595+$D$4,AF$9&gt;=$D595),$E595*HLOOKUP(AF$7-$B595+1,INPUTS!$D$63:$X$64,$E$4,FALSE)/IF(AF$7=$B595,(13-MONTH($D595)),12),0)</f>
        <v>0</v>
      </c>
      <c r="AG595" s="229">
        <f>IF(AND(AG$7&lt;=$B595+$D$4,AG$9&gt;=$D595),$E595*HLOOKUP(AG$7-$B595+1,INPUTS!$D$63:$X$64,$E$4,FALSE)/IF(AG$7=$B595,(13-MONTH($D595)),12),0)</f>
        <v>0</v>
      </c>
      <c r="AH595" s="229">
        <f>IF(AND(AH$7&lt;=$B595+$D$4,AH$9&gt;=$D595),$E595*HLOOKUP(AH$7-$B595+1,INPUTS!$D$63:$X$64,$E$4,FALSE)/IF(AH$7=$B595,(13-MONTH($D595)),12),0)</f>
        <v>0</v>
      </c>
      <c r="AI595" s="229">
        <f>IF(AND(AI$7&lt;=$B595+$D$4,AI$9&gt;=$D595),$E595*HLOOKUP(AI$7-$B595+1,INPUTS!$D$63:$X$64,$E$4,FALSE)/IF(AI$7=$B595,(13-MONTH($D595)),12),0)</f>
        <v>0</v>
      </c>
      <c r="AJ595" s="229">
        <f>IF(AND(AJ$7&lt;=$B595+$D$4,AJ$9&gt;=$D595),$E595*HLOOKUP(AJ$7-$B595+1,INPUTS!$D$63:$X$64,$E$4,FALSE)/IF(AJ$7=$B595,(13-MONTH($D595)),12),0)</f>
        <v>0</v>
      </c>
      <c r="AK595" s="229">
        <f>IF(AND(AK$7&lt;=$B595+$D$4,AK$9&gt;=$D595),$E595*HLOOKUP(AK$7-$B595+1,INPUTS!$D$63:$X$64,$E$4,FALSE)/IF(AK$7=$B595,(13-MONTH($D595)),12),0)</f>
        <v>0</v>
      </c>
      <c r="AL595" s="229">
        <f>IF(AND(AL$7&lt;=$B595+$D$4,AL$9&gt;=$D595),$E595*HLOOKUP(AL$7-$B595+1,INPUTS!$D$63:$X$64,$E$4,FALSE)/IF(AL$7=$B595,(13-MONTH($D595)),12),0)</f>
        <v>0</v>
      </c>
      <c r="AM595" s="229">
        <f>IF(AND(AM$7&lt;=$B595+$D$4,AM$9&gt;=$D595),$E595*HLOOKUP(AM$7-$B595+1,INPUTS!$D$63:$X$64,$E$4,FALSE)/IF(AM$7=$B595,(13-MONTH($D595)),12),0)</f>
        <v>0</v>
      </c>
      <c r="AN595" s="229">
        <f>IF(AND(AN$7&lt;=$B595+$D$4,AN$9&gt;=$D595),$E595*HLOOKUP(AN$7-$B595+1,INPUTS!$D$63:$X$64,$E$4,FALSE)/IF(AN$7=$B595,(13-MONTH($D595)),12),0)</f>
        <v>0</v>
      </c>
      <c r="AO595" s="229">
        <f>IF(AND(AO$7&lt;=$B595+$D$4,AO$9&gt;=$D595),$E595*HLOOKUP(AO$7-$B595+1,INPUTS!$D$63:$X$64,$E$4,FALSE)/IF(AO$7=$B595,(13-MONTH($D595)),12),0)</f>
        <v>0</v>
      </c>
      <c r="AP595" s="229">
        <f>IF(AND(AP$7&lt;=$B595+$D$4,AP$9&gt;=$D595),$E595*HLOOKUP(AP$7-$B595+1,INPUTS!$D$63:$X$64,$E$4,FALSE)/IF(AP$7=$B595,(13-MONTH($D595)),12),0)</f>
        <v>0</v>
      </c>
      <c r="AQ595" s="229">
        <f>IF(AND(AQ$7&lt;=$B595+$D$4,AQ$9&gt;=$D595),$E595*HLOOKUP(AQ$7-$B595+1,INPUTS!$D$63:$X$64,$E$4,FALSE)/IF(AQ$7=$B595,(13-MONTH($D595)),12),0)</f>
        <v>0</v>
      </c>
      <c r="AR595" s="229">
        <f>IF(AND(AR$7&lt;=$B595+$D$4,AR$9&gt;=$D595),$E595*HLOOKUP(AR$7-$B595+1,INPUTS!$D$63:$X$64,$E$4,FALSE)/IF(AR$7=$B595,(13-MONTH($D595)),12),0)</f>
        <v>0</v>
      </c>
      <c r="AS595" s="229">
        <f>IF(AND(AS$7&lt;=$B595+$D$4,AS$9&gt;=$D595),$E595*HLOOKUP(AS$7-$B595+1,INPUTS!$D$63:$X$64,$E$4,FALSE)/IF(AS$7=$B595,(13-MONTH($D595)),12),0)</f>
        <v>0</v>
      </c>
      <c r="AT595" s="229">
        <f>IF(AND(AT$7&lt;=$B595+$D$4,AT$9&gt;=$D595),$E595*HLOOKUP(AT$7-$B595+1,INPUTS!$D$63:$X$64,$E$4,FALSE)/IF(AT$7=$B595,(13-MONTH($D595)),12),0)</f>
        <v>0</v>
      </c>
      <c r="AU595" s="229">
        <f>IF(AND(AU$7&lt;=$B595+$D$4,AU$9&gt;=$D595),$E595*HLOOKUP(AU$7-$B595+1,INPUTS!$D$63:$X$64,$E$4,FALSE)/IF(AU$7=$B595,(13-MONTH($D595)),12),0)</f>
        <v>0</v>
      </c>
      <c r="AV595" s="229">
        <f>IF(AND(AV$7&lt;=$B595+$D$4,AV$9&gt;=$D595),$E595*HLOOKUP(AV$7-$B595+1,INPUTS!$D$63:$X$64,$E$4,FALSE)/IF(AV$7=$B595,(13-MONTH($D595)),12),0)</f>
        <v>0</v>
      </c>
      <c r="AW595" s="229">
        <f>IF(AND(AW$7&lt;=$B595+$D$4,AW$9&gt;=$D595),$E595*HLOOKUP(AW$7-$B595+1,INPUTS!$D$63:$X$64,$E$4,FALSE)/IF(AW$7=$B595,(13-MONTH($D595)),12),0)</f>
        <v>0</v>
      </c>
      <c r="AX595" s="229">
        <f>IF(AND(AX$7&lt;=$B595+$D$4,AX$9&gt;=$D595),$E595*HLOOKUP(AX$7-$B595+1,INPUTS!$D$63:$X$64,$E$4,FALSE)/IF(AX$7=$B595,(13-MONTH($D595)),12),0)</f>
        <v>0</v>
      </c>
      <c r="AY595" s="229">
        <f>IF(AND(AY$7&lt;=$B595+$D$4,AY$9&gt;=$D595),$E595*HLOOKUP(AY$7-$B595+1,INPUTS!$D$63:$X$64,$E$4,FALSE)/IF(AY$7=$B595,(13-MONTH($D595)),12),0)</f>
        <v>0</v>
      </c>
      <c r="AZ595" s="229">
        <f>IF(AND(AZ$7&lt;=$B595+$D$4,AZ$9&gt;=$D595),$E595*HLOOKUP(AZ$7-$B595+1,INPUTS!$D$63:$X$64,$E$4,FALSE)/IF(AZ$7=$B595,(13-MONTH($D595)),12),0)</f>
        <v>0</v>
      </c>
      <c r="BA595" s="229">
        <f>IF(AND(BA$7&lt;=$B595+$D$4,BA$9&gt;=$D595),$E595*HLOOKUP(BA$7-$B595+1,INPUTS!$D$63:$X$64,$E$4,FALSE)/IF(BA$7=$B595,(13-MONTH($D595)),12),0)</f>
        <v>0</v>
      </c>
      <c r="BB595" s="229">
        <f>IF(AND(BB$7&lt;=$B595+$D$4,BB$9&gt;=$D595),$E595*HLOOKUP(BB$7-$B595+1,INPUTS!$D$63:$X$64,$E$4,FALSE)/IF(BB$7=$B595,(13-MONTH($D595)),12),0)</f>
        <v>0</v>
      </c>
      <c r="BC595" s="229">
        <f>IF(AND(BC$7&lt;=$B595+$D$4,BC$9&gt;=$D595),$E595*HLOOKUP(BC$7-$B595+1,INPUTS!$D$63:$X$64,$E$4,FALSE)/IF(BC$7=$B595,(13-MONTH($D595)),12),0)</f>
        <v>0</v>
      </c>
      <c r="BD595" s="229">
        <f>IF(AND(BD$7&lt;=$B595+$D$4,BD$9&gt;=$D595),$E595*HLOOKUP(BD$7-$B595+1,INPUTS!$D$63:$X$64,$E$4,FALSE)/IF(BD$7=$B595,(13-MONTH($D595)),12),0)</f>
        <v>0</v>
      </c>
      <c r="BE595" s="229">
        <f>IF(AND(BE$7&lt;=$B595+$D$4,BE$9&gt;=$D595),$E595*HLOOKUP(BE$7-$B595+1,INPUTS!$D$63:$X$64,$E$4,FALSE)/IF(BE$7=$B595,(13-MONTH($D595)),12),0)</f>
        <v>0</v>
      </c>
      <c r="BF595" s="229">
        <f>IF(AND(BF$7&lt;=$B595+$D$4,BF$9&gt;=$D595),$E595*HLOOKUP(BF$7-$B595+1,INPUTS!$D$63:$X$64,$E$4,FALSE)/IF(BF$7=$B595,(13-MONTH($D595)),12),0)</f>
        <v>0</v>
      </c>
      <c r="BG595" s="229">
        <f>IF(AND(BG$7&lt;=$B595+$D$4,BG$9&gt;=$D595),$E595*HLOOKUP(BG$7-$B595+1,INPUTS!$D$63:$X$64,$E$4,FALSE)/IF(BG$7=$B595,(13-MONTH($D595)),12),0)</f>
        <v>0</v>
      </c>
      <c r="BH595" s="229">
        <f>IF(AND(BH$7&lt;=$B595+$D$4,BH$9&gt;=$D595),$E595*HLOOKUP(BH$7-$B595+1,INPUTS!$D$63:$X$64,$E$4,FALSE)/IF(BH$7=$B595,(13-MONTH($D595)),12),0)</f>
        <v>0</v>
      </c>
      <c r="BI595" s="229">
        <f>IF(AND(BI$7&lt;=$B595+$D$4,BI$9&gt;=$D595),$E595*HLOOKUP(BI$7-$B595+1,INPUTS!$D$63:$X$64,$E$4,FALSE)/IF(BI$7=$B595,(13-MONTH($D595)),12),0)</f>
        <v>0</v>
      </c>
      <c r="BJ595" s="229">
        <f>IF(AND(BJ$7&lt;=$B595+$D$4,BJ$9&gt;=$D595),$E595*HLOOKUP(BJ$7-$B595+1,INPUTS!$D$63:$X$64,$E$4,FALSE)/IF(BJ$7=$B595,(13-MONTH($D595)),12),0)</f>
        <v>0</v>
      </c>
      <c r="BK595" s="229">
        <f>IF(AND(BK$7&lt;=$B595+$D$4,BK$9&gt;=$D595),$E595*HLOOKUP(BK$7-$B595+1,INPUTS!$D$63:$X$64,$E$4,FALSE)/IF(BK$7=$B595,(13-MONTH($D595)),12),0)</f>
        <v>0</v>
      </c>
      <c r="BL595" s="229">
        <f>IF(AND(BL$7&lt;=$B595+$D$4,BL$9&gt;=$D595),$E595*HLOOKUP(BL$7-$B595+1,INPUTS!$D$63:$X$64,$E$4,FALSE)/IF(BL$7=$B595,(13-MONTH($D595)),12),0)</f>
        <v>0</v>
      </c>
      <c r="BM595" s="229">
        <f>IF(AND(BM$7&lt;=$B595+$D$4,BM$9&gt;=$D595),$E595*HLOOKUP(BM$7-$B595+1,INPUTS!$D$63:$X$64,$E$4,FALSE)/IF(BM$7=$B595,(13-MONTH($D595)),12),0)</f>
        <v>0</v>
      </c>
      <c r="BN595" s="229">
        <f>IF(AND(BN$7&lt;=$B595+$D$4,BN$9&gt;=$D595),$E595*HLOOKUP(BN$7-$B595+1,INPUTS!$D$63:$X$64,$E$4,FALSE)/IF(BN$7=$B595,(13-MONTH($D595)),12),0)</f>
        <v>0</v>
      </c>
      <c r="BO595" s="229">
        <f>IF(AND(BO$7&lt;=$B595+$D$4,BO$9&gt;=$D595),$E595*HLOOKUP(BO$7-$B595+1,INPUTS!$D$63:$X$64,$E$4,FALSE)/IF(BO$7=$B595,(13-MONTH($D595)),12),0)</f>
        <v>0</v>
      </c>
      <c r="BP595" s="229">
        <f>IF(AND(BP$7&lt;=$B595+$D$4,BP$9&gt;=$D595),$E595*HLOOKUP(BP$7-$B595+1,INPUTS!$D$63:$X$64,$E$4,FALSE)/IF(BP$7=$B595,(13-MONTH($D595)),12),0)</f>
        <v>0</v>
      </c>
      <c r="BQ595" s="229">
        <f>IF(AND(BQ$7&lt;=$B595+$D$4,BQ$9&gt;=$D595),$E595*HLOOKUP(BQ$7-$B595+1,INPUTS!$D$63:$X$64,$E$4,FALSE)/IF(BQ$7=$B595,(13-MONTH($D595)),12),0)</f>
        <v>0</v>
      </c>
      <c r="BR595" s="229">
        <f>IF(AND(BR$7&lt;=$B595+$D$4,BR$9&gt;=$D595),$E595*HLOOKUP(BR$7-$B595+1,INPUTS!$D$63:$X$64,$E$4,FALSE)/IF(BR$7=$B595,(13-MONTH($D595)),12),0)</f>
        <v>0</v>
      </c>
      <c r="BS595" s="229">
        <f>IF(AND(BS$7&lt;=$B595+$D$4,BS$9&gt;=$D595),$E595*HLOOKUP(BS$7-$B595+1,INPUTS!$D$63:$X$64,$E$4,FALSE)/IF(BS$7=$B595,(13-MONTH($D595)),12),0)</f>
        <v>0</v>
      </c>
      <c r="BT595" s="229">
        <f>IF(AND(BT$7&lt;=$B595+$D$4,BT$9&gt;=$D595),$E595*HLOOKUP(BT$7-$B595+1,INPUTS!$D$63:$X$64,$E$4,FALSE)/IF(BT$7=$B595,(13-MONTH($D595)),12),0)</f>
        <v>0</v>
      </c>
      <c r="BU595" s="229">
        <f>IF(AND(BU$7&lt;=$B595+$D$4,BU$9&gt;=$D595),$E595*HLOOKUP(BU$7-$B595+1,INPUTS!$D$63:$X$64,$E$4,FALSE)/IF(BU$7=$B595,(13-MONTH($D595)),12),0)</f>
        <v>0</v>
      </c>
      <c r="BV595" s="229">
        <f>IF(AND(BV$7&lt;=$B595+$D$4,BV$9&gt;=$D595),$E595*HLOOKUP(BV$7-$B595+1,INPUTS!$D$63:$X$64,$E$4,FALSE)/IF(BV$7=$B595,(13-MONTH($D595)),12),0)</f>
        <v>0</v>
      </c>
      <c r="BW595" s="229">
        <f>IF(AND(BW$7&lt;=$B595+$D$4,BW$9&gt;=$D595),$E595*HLOOKUP(BW$7-$B595+1,INPUTS!$D$63:$X$64,$E$4,FALSE)/IF(BW$7=$B595,(13-MONTH($D595)),12),0)</f>
        <v>0</v>
      </c>
      <c r="BX595" s="229">
        <f>IF(AND(BX$7&lt;=$B595+$D$4,BX$9&gt;=$D595),$E595*HLOOKUP(BX$7-$B595+1,INPUTS!$D$63:$X$64,$E$4,FALSE)/IF(BX$7=$B595,(13-MONTH($D595)),12),0)</f>
        <v>0</v>
      </c>
      <c r="BY595" s="229">
        <f>IF(AND(BY$7&lt;=$B595+$D$4,BY$9&gt;=$D595),$E595*HLOOKUP(BY$7-$B595+1,INPUTS!$D$63:$X$64,$E$4,FALSE)/IF(BY$7=$B595,(13-MONTH($D595)),12),0)</f>
        <v>0</v>
      </c>
      <c r="BZ595" s="229">
        <f>IF(AND(BZ$7&lt;=$B595+$D$4,BZ$9&gt;=$D595),$E595*HLOOKUP(BZ$7-$B595+1,INPUTS!$D$63:$X$64,$E$4,FALSE)/IF(BZ$7=$B595,(13-MONTH($D595)),12),0)</f>
        <v>0</v>
      </c>
    </row>
    <row r="596" spans="1:78" x14ac:dyDescent="0.2">
      <c r="A596" s="7" t="str">
        <f t="shared" si="447"/>
        <v>Roll-in 9</v>
      </c>
      <c r="B596" s="7">
        <f t="shared" si="443"/>
        <v>2023</v>
      </c>
      <c r="C596" s="7">
        <f t="shared" si="446"/>
        <v>53</v>
      </c>
      <c r="D596" s="165">
        <f t="shared" si="449"/>
        <v>45077</v>
      </c>
      <c r="E596" s="68">
        <f t="shared" si="448"/>
        <v>0</v>
      </c>
      <c r="G596" s="229">
        <f>IF(AND(G$7&lt;=$B596+$D$4,G$9&gt;=$D596),$E596*HLOOKUP(G$7-$B596+1,INPUTS!$D$63:$X$64,$E$4,FALSE)/IF(G$7=$B596,(13-MONTH($D596)),12),0)</f>
        <v>0</v>
      </c>
      <c r="H596" s="229">
        <f>IF(AND(H$7&lt;=$B596+$D$4,H$9&gt;=$D596),$E596*HLOOKUP(H$7-$B596+1,INPUTS!$D$63:$X$64,$E$4,FALSE)/IF(H$7=$B596,(13-MONTH($D596)),12),0)</f>
        <v>0</v>
      </c>
      <c r="I596" s="229">
        <f>IF(AND(I$7&lt;=$B596+$D$4,I$9&gt;=$D596),$E596*HLOOKUP(I$7-$B596+1,INPUTS!$D$63:$X$64,$E$4,FALSE)/IF(I$7=$B596,(13-MONTH($D596)),12),0)</f>
        <v>0</v>
      </c>
      <c r="J596" s="229">
        <f>IF(AND(J$7&lt;=$B596+$D$4,J$9&gt;=$D596),$E596*HLOOKUP(J$7-$B596+1,INPUTS!$D$63:$X$64,$E$4,FALSE)/IF(J$7=$B596,(13-MONTH($D596)),12),0)</f>
        <v>0</v>
      </c>
      <c r="K596" s="229">
        <f>IF(AND(K$7&lt;=$B596+$D$4,K$9&gt;=$D596),$E596*HLOOKUP(K$7-$B596+1,INPUTS!$D$63:$X$64,$E$4,FALSE)/IF(K$7=$B596,(13-MONTH($D596)),12),0)</f>
        <v>0</v>
      </c>
      <c r="L596" s="229">
        <f>IF(AND(L$7&lt;=$B596+$D$4,L$9&gt;=$D596),$E596*HLOOKUP(L$7-$B596+1,INPUTS!$D$63:$X$64,$E$4,FALSE)/IF(L$7=$B596,(13-MONTH($D596)),12),0)</f>
        <v>0</v>
      </c>
      <c r="M596" s="229">
        <f>IF(AND(M$7&lt;=$B596+$D$4,M$9&gt;=$D596),$E596*HLOOKUP(M$7-$B596+1,INPUTS!$D$63:$X$64,$E$4,FALSE)/IF(M$7=$B596,(13-MONTH($D596)),12),0)</f>
        <v>0</v>
      </c>
      <c r="N596" s="229">
        <f>IF(AND(N$7&lt;=$B596+$D$4,N$9&gt;=$D596),$E596*HLOOKUP(N$7-$B596+1,INPUTS!$D$63:$X$64,$E$4,FALSE)/IF(N$7=$B596,(13-MONTH($D596)),12),0)</f>
        <v>0</v>
      </c>
      <c r="O596" s="229">
        <f>IF(AND(O$7&lt;=$B596+$D$4,O$9&gt;=$D596),$E596*HLOOKUP(O$7-$B596+1,INPUTS!$D$63:$X$64,$E$4,FALSE)/IF(O$7=$B596,(13-MONTH($D596)),12),0)</f>
        <v>0</v>
      </c>
      <c r="P596" s="229">
        <f>IF(AND(P$7&lt;=$B596+$D$4,P$9&gt;=$D596),$E596*HLOOKUP(P$7-$B596+1,INPUTS!$D$63:$X$64,$E$4,FALSE)/IF(P$7=$B596,(13-MONTH($D596)),12),0)</f>
        <v>0</v>
      </c>
      <c r="Q596" s="229">
        <f>IF(AND(Q$7&lt;=$B596+$D$4,Q$9&gt;=$D596),$E596*HLOOKUP(Q$7-$B596+1,INPUTS!$D$63:$X$64,$E$4,FALSE)/IF(Q$7=$B596,(13-MONTH($D596)),12),0)</f>
        <v>0</v>
      </c>
      <c r="R596" s="229">
        <f>IF(AND(R$7&lt;=$B596+$D$4,R$9&gt;=$D596),$E596*HLOOKUP(R$7-$B596+1,INPUTS!$D$63:$X$64,$E$4,FALSE)/IF(R$7=$B596,(13-MONTH($D596)),12),0)</f>
        <v>0</v>
      </c>
      <c r="S596" s="229">
        <f>IF(AND(S$7&lt;=$B596+$D$4,S$9&gt;=$D596),$E596*HLOOKUP(S$7-$B596+1,INPUTS!$D$63:$X$64,$E$4,FALSE)/IF(S$7=$B596,(13-MONTH($D596)),12),0)</f>
        <v>0</v>
      </c>
      <c r="T596" s="229">
        <f>IF(AND(T$7&lt;=$B596+$D$4,T$9&gt;=$D596),$E596*HLOOKUP(T$7-$B596+1,INPUTS!$D$63:$X$64,$E$4,FALSE)/IF(T$7=$B596,(13-MONTH($D596)),12),0)</f>
        <v>0</v>
      </c>
      <c r="U596" s="229">
        <f>IF(AND(U$7&lt;=$B596+$D$4,U$9&gt;=$D596),$E596*HLOOKUP(U$7-$B596+1,INPUTS!$D$63:$X$64,$E$4,FALSE)/IF(U$7=$B596,(13-MONTH($D596)),12),0)</f>
        <v>0</v>
      </c>
      <c r="V596" s="229">
        <f>IF(AND(V$7&lt;=$B596+$D$4,V$9&gt;=$D596),$E596*HLOOKUP(V$7-$B596+1,INPUTS!$D$63:$X$64,$E$4,FALSE)/IF(V$7=$B596,(13-MONTH($D596)),12),0)</f>
        <v>0</v>
      </c>
      <c r="W596" s="229">
        <f>IF(AND(W$7&lt;=$B596+$D$4,W$9&gt;=$D596),$E596*HLOOKUP(W$7-$B596+1,INPUTS!$D$63:$X$64,$E$4,FALSE)/IF(W$7=$B596,(13-MONTH($D596)),12),0)</f>
        <v>0</v>
      </c>
      <c r="X596" s="229">
        <f>IF(AND(X$7&lt;=$B596+$D$4,X$9&gt;=$D596),$E596*HLOOKUP(X$7-$B596+1,INPUTS!$D$63:$X$64,$E$4,FALSE)/IF(X$7=$B596,(13-MONTH($D596)),12),0)</f>
        <v>0</v>
      </c>
      <c r="Y596" s="229">
        <f>IF(AND(Y$7&lt;=$B596+$D$4,Y$9&gt;=$D596),$E596*HLOOKUP(Y$7-$B596+1,INPUTS!$D$63:$X$64,$E$4,FALSE)/IF(Y$7=$B596,(13-MONTH($D596)),12),0)</f>
        <v>0</v>
      </c>
      <c r="Z596" s="229">
        <f>IF(AND(Z$7&lt;=$B596+$D$4,Z$9&gt;=$D596),$E596*HLOOKUP(Z$7-$B596+1,INPUTS!$D$63:$X$64,$E$4,FALSE)/IF(Z$7=$B596,(13-MONTH($D596)),12),0)</f>
        <v>0</v>
      </c>
      <c r="AA596" s="229">
        <f>IF(AND(AA$7&lt;=$B596+$D$4,AA$9&gt;=$D596),$E596*HLOOKUP(AA$7-$B596+1,INPUTS!$D$63:$X$64,$E$4,FALSE)/IF(AA$7=$B596,(13-MONTH($D596)),12),0)</f>
        <v>0</v>
      </c>
      <c r="AB596" s="229">
        <f>IF(AND(AB$7&lt;=$B596+$D$4,AB$9&gt;=$D596),$E596*HLOOKUP(AB$7-$B596+1,INPUTS!$D$63:$X$64,$E$4,FALSE)/IF(AB$7=$B596,(13-MONTH($D596)),12),0)</f>
        <v>0</v>
      </c>
      <c r="AC596" s="229">
        <f>IF(AND(AC$7&lt;=$B596+$D$4,AC$9&gt;=$D596),$E596*HLOOKUP(AC$7-$B596+1,INPUTS!$D$63:$X$64,$E$4,FALSE)/IF(AC$7=$B596,(13-MONTH($D596)),12),0)</f>
        <v>0</v>
      </c>
      <c r="AD596" s="229">
        <f>IF(AND(AD$7&lt;=$B596+$D$4,AD$9&gt;=$D596),$E596*HLOOKUP(AD$7-$B596+1,INPUTS!$D$63:$X$64,$E$4,FALSE)/IF(AD$7=$B596,(13-MONTH($D596)),12),0)</f>
        <v>0</v>
      </c>
      <c r="AE596" s="229">
        <f>IF(AND(AE$7&lt;=$B596+$D$4,AE$9&gt;=$D596),$E596*HLOOKUP(AE$7-$B596+1,INPUTS!$D$63:$X$64,$E$4,FALSE)/IF(AE$7=$B596,(13-MONTH($D596)),12),0)</f>
        <v>0</v>
      </c>
      <c r="AF596" s="229">
        <f>IF(AND(AF$7&lt;=$B596+$D$4,AF$9&gt;=$D596),$E596*HLOOKUP(AF$7-$B596+1,INPUTS!$D$63:$X$64,$E$4,FALSE)/IF(AF$7=$B596,(13-MONTH($D596)),12),0)</f>
        <v>0</v>
      </c>
      <c r="AG596" s="229">
        <f>IF(AND(AG$7&lt;=$B596+$D$4,AG$9&gt;=$D596),$E596*HLOOKUP(AG$7-$B596+1,INPUTS!$D$63:$X$64,$E$4,FALSE)/IF(AG$7=$B596,(13-MONTH($D596)),12),0)</f>
        <v>0</v>
      </c>
      <c r="AH596" s="229">
        <f>IF(AND(AH$7&lt;=$B596+$D$4,AH$9&gt;=$D596),$E596*HLOOKUP(AH$7-$B596+1,INPUTS!$D$63:$X$64,$E$4,FALSE)/IF(AH$7=$B596,(13-MONTH($D596)),12),0)</f>
        <v>0</v>
      </c>
      <c r="AI596" s="229">
        <f>IF(AND(AI$7&lt;=$B596+$D$4,AI$9&gt;=$D596),$E596*HLOOKUP(AI$7-$B596+1,INPUTS!$D$63:$X$64,$E$4,FALSE)/IF(AI$7=$B596,(13-MONTH($D596)),12),0)</f>
        <v>0</v>
      </c>
      <c r="AJ596" s="229">
        <f>IF(AND(AJ$7&lt;=$B596+$D$4,AJ$9&gt;=$D596),$E596*HLOOKUP(AJ$7-$B596+1,INPUTS!$D$63:$X$64,$E$4,FALSE)/IF(AJ$7=$B596,(13-MONTH($D596)),12),0)</f>
        <v>0</v>
      </c>
      <c r="AK596" s="229">
        <f>IF(AND(AK$7&lt;=$B596+$D$4,AK$9&gt;=$D596),$E596*HLOOKUP(AK$7-$B596+1,INPUTS!$D$63:$X$64,$E$4,FALSE)/IF(AK$7=$B596,(13-MONTH($D596)),12),0)</f>
        <v>0</v>
      </c>
      <c r="AL596" s="229">
        <f>IF(AND(AL$7&lt;=$B596+$D$4,AL$9&gt;=$D596),$E596*HLOOKUP(AL$7-$B596+1,INPUTS!$D$63:$X$64,$E$4,FALSE)/IF(AL$7=$B596,(13-MONTH($D596)),12),0)</f>
        <v>0</v>
      </c>
      <c r="AM596" s="229">
        <f>IF(AND(AM$7&lt;=$B596+$D$4,AM$9&gt;=$D596),$E596*HLOOKUP(AM$7-$B596+1,INPUTS!$D$63:$X$64,$E$4,FALSE)/IF(AM$7=$B596,(13-MONTH($D596)),12),0)</f>
        <v>0</v>
      </c>
      <c r="AN596" s="229">
        <f>IF(AND(AN$7&lt;=$B596+$D$4,AN$9&gt;=$D596),$E596*HLOOKUP(AN$7-$B596+1,INPUTS!$D$63:$X$64,$E$4,FALSE)/IF(AN$7=$B596,(13-MONTH($D596)),12),0)</f>
        <v>0</v>
      </c>
      <c r="AO596" s="229">
        <f>IF(AND(AO$7&lt;=$B596+$D$4,AO$9&gt;=$D596),$E596*HLOOKUP(AO$7-$B596+1,INPUTS!$D$63:$X$64,$E$4,FALSE)/IF(AO$7=$B596,(13-MONTH($D596)),12),0)</f>
        <v>0</v>
      </c>
      <c r="AP596" s="229">
        <f>IF(AND(AP$7&lt;=$B596+$D$4,AP$9&gt;=$D596),$E596*HLOOKUP(AP$7-$B596+1,INPUTS!$D$63:$X$64,$E$4,FALSE)/IF(AP$7=$B596,(13-MONTH($D596)),12),0)</f>
        <v>0</v>
      </c>
      <c r="AQ596" s="229">
        <f>IF(AND(AQ$7&lt;=$B596+$D$4,AQ$9&gt;=$D596),$E596*HLOOKUP(AQ$7-$B596+1,INPUTS!$D$63:$X$64,$E$4,FALSE)/IF(AQ$7=$B596,(13-MONTH($D596)),12),0)</f>
        <v>0</v>
      </c>
      <c r="AR596" s="229">
        <f>IF(AND(AR$7&lt;=$B596+$D$4,AR$9&gt;=$D596),$E596*HLOOKUP(AR$7-$B596+1,INPUTS!$D$63:$X$64,$E$4,FALSE)/IF(AR$7=$B596,(13-MONTH($D596)),12),0)</f>
        <v>0</v>
      </c>
      <c r="AS596" s="229">
        <f>IF(AND(AS$7&lt;=$B596+$D$4,AS$9&gt;=$D596),$E596*HLOOKUP(AS$7-$B596+1,INPUTS!$D$63:$X$64,$E$4,FALSE)/IF(AS$7=$B596,(13-MONTH($D596)),12),0)</f>
        <v>0</v>
      </c>
      <c r="AT596" s="229">
        <f>IF(AND(AT$7&lt;=$B596+$D$4,AT$9&gt;=$D596),$E596*HLOOKUP(AT$7-$B596+1,INPUTS!$D$63:$X$64,$E$4,FALSE)/IF(AT$7=$B596,(13-MONTH($D596)),12),0)</f>
        <v>0</v>
      </c>
      <c r="AU596" s="229">
        <f>IF(AND(AU$7&lt;=$B596+$D$4,AU$9&gt;=$D596),$E596*HLOOKUP(AU$7-$B596+1,INPUTS!$D$63:$X$64,$E$4,FALSE)/IF(AU$7=$B596,(13-MONTH($D596)),12),0)</f>
        <v>0</v>
      </c>
      <c r="AV596" s="229">
        <f>IF(AND(AV$7&lt;=$B596+$D$4,AV$9&gt;=$D596),$E596*HLOOKUP(AV$7-$B596+1,INPUTS!$D$63:$X$64,$E$4,FALSE)/IF(AV$7=$B596,(13-MONTH($D596)),12),0)</f>
        <v>0</v>
      </c>
      <c r="AW596" s="229">
        <f>IF(AND(AW$7&lt;=$B596+$D$4,AW$9&gt;=$D596),$E596*HLOOKUP(AW$7-$B596+1,INPUTS!$D$63:$X$64,$E$4,FALSE)/IF(AW$7=$B596,(13-MONTH($D596)),12),0)</f>
        <v>0</v>
      </c>
      <c r="AX596" s="229">
        <f>IF(AND(AX$7&lt;=$B596+$D$4,AX$9&gt;=$D596),$E596*HLOOKUP(AX$7-$B596+1,INPUTS!$D$63:$X$64,$E$4,FALSE)/IF(AX$7=$B596,(13-MONTH($D596)),12),0)</f>
        <v>0</v>
      </c>
      <c r="AY596" s="229">
        <f>IF(AND(AY$7&lt;=$B596+$D$4,AY$9&gt;=$D596),$E596*HLOOKUP(AY$7-$B596+1,INPUTS!$D$63:$X$64,$E$4,FALSE)/IF(AY$7=$B596,(13-MONTH($D596)),12),0)</f>
        <v>0</v>
      </c>
      <c r="AZ596" s="229">
        <f>IF(AND(AZ$7&lt;=$B596+$D$4,AZ$9&gt;=$D596),$E596*HLOOKUP(AZ$7-$B596+1,INPUTS!$D$63:$X$64,$E$4,FALSE)/IF(AZ$7=$B596,(13-MONTH($D596)),12),0)</f>
        <v>0</v>
      </c>
      <c r="BA596" s="229">
        <f>IF(AND(BA$7&lt;=$B596+$D$4,BA$9&gt;=$D596),$E596*HLOOKUP(BA$7-$B596+1,INPUTS!$D$63:$X$64,$E$4,FALSE)/IF(BA$7=$B596,(13-MONTH($D596)),12),0)</f>
        <v>0</v>
      </c>
      <c r="BB596" s="229">
        <f>IF(AND(BB$7&lt;=$B596+$D$4,BB$9&gt;=$D596),$E596*HLOOKUP(BB$7-$B596+1,INPUTS!$D$63:$X$64,$E$4,FALSE)/IF(BB$7=$B596,(13-MONTH($D596)),12),0)</f>
        <v>0</v>
      </c>
      <c r="BC596" s="229">
        <f>IF(AND(BC$7&lt;=$B596+$D$4,BC$9&gt;=$D596),$E596*HLOOKUP(BC$7-$B596+1,INPUTS!$D$63:$X$64,$E$4,FALSE)/IF(BC$7=$B596,(13-MONTH($D596)),12),0)</f>
        <v>0</v>
      </c>
      <c r="BD596" s="229">
        <f>IF(AND(BD$7&lt;=$B596+$D$4,BD$9&gt;=$D596),$E596*HLOOKUP(BD$7-$B596+1,INPUTS!$D$63:$X$64,$E$4,FALSE)/IF(BD$7=$B596,(13-MONTH($D596)),12),0)</f>
        <v>0</v>
      </c>
      <c r="BE596" s="229">
        <f>IF(AND(BE$7&lt;=$B596+$D$4,BE$9&gt;=$D596),$E596*HLOOKUP(BE$7-$B596+1,INPUTS!$D$63:$X$64,$E$4,FALSE)/IF(BE$7=$B596,(13-MONTH($D596)),12),0)</f>
        <v>0</v>
      </c>
      <c r="BF596" s="229">
        <f>IF(AND(BF$7&lt;=$B596+$D$4,BF$9&gt;=$D596),$E596*HLOOKUP(BF$7-$B596+1,INPUTS!$D$63:$X$64,$E$4,FALSE)/IF(BF$7=$B596,(13-MONTH($D596)),12),0)</f>
        <v>0</v>
      </c>
      <c r="BG596" s="229">
        <f>IF(AND(BG$7&lt;=$B596+$D$4,BG$9&gt;=$D596),$E596*HLOOKUP(BG$7-$B596+1,INPUTS!$D$63:$X$64,$E$4,FALSE)/IF(BG$7=$B596,(13-MONTH($D596)),12),0)</f>
        <v>0</v>
      </c>
      <c r="BH596" s="229">
        <f>IF(AND(BH$7&lt;=$B596+$D$4,BH$9&gt;=$D596),$E596*HLOOKUP(BH$7-$B596+1,INPUTS!$D$63:$X$64,$E$4,FALSE)/IF(BH$7=$B596,(13-MONTH($D596)),12),0)</f>
        <v>0</v>
      </c>
      <c r="BI596" s="229">
        <f>IF(AND(BI$7&lt;=$B596+$D$4,BI$9&gt;=$D596),$E596*HLOOKUP(BI$7-$B596+1,INPUTS!$D$63:$X$64,$E$4,FALSE)/IF(BI$7=$B596,(13-MONTH($D596)),12),0)</f>
        <v>0</v>
      </c>
      <c r="BJ596" s="229">
        <f>IF(AND(BJ$7&lt;=$B596+$D$4,BJ$9&gt;=$D596),$E596*HLOOKUP(BJ$7-$B596+1,INPUTS!$D$63:$X$64,$E$4,FALSE)/IF(BJ$7=$B596,(13-MONTH($D596)),12),0)</f>
        <v>0</v>
      </c>
      <c r="BK596" s="229">
        <f>IF(AND(BK$7&lt;=$B596+$D$4,BK$9&gt;=$D596),$E596*HLOOKUP(BK$7-$B596+1,INPUTS!$D$63:$X$64,$E$4,FALSE)/IF(BK$7=$B596,(13-MONTH($D596)),12),0)</f>
        <v>0</v>
      </c>
      <c r="BL596" s="229">
        <f>IF(AND(BL$7&lt;=$B596+$D$4,BL$9&gt;=$D596),$E596*HLOOKUP(BL$7-$B596+1,INPUTS!$D$63:$X$64,$E$4,FALSE)/IF(BL$7=$B596,(13-MONTH($D596)),12),0)</f>
        <v>0</v>
      </c>
      <c r="BM596" s="229">
        <f>IF(AND(BM$7&lt;=$B596+$D$4,BM$9&gt;=$D596),$E596*HLOOKUP(BM$7-$B596+1,INPUTS!$D$63:$X$64,$E$4,FALSE)/IF(BM$7=$B596,(13-MONTH($D596)),12),0)</f>
        <v>0</v>
      </c>
      <c r="BN596" s="229">
        <f>IF(AND(BN$7&lt;=$B596+$D$4,BN$9&gt;=$D596),$E596*HLOOKUP(BN$7-$B596+1,INPUTS!$D$63:$X$64,$E$4,FALSE)/IF(BN$7=$B596,(13-MONTH($D596)),12),0)</f>
        <v>0</v>
      </c>
      <c r="BO596" s="229">
        <f>IF(AND(BO$7&lt;=$B596+$D$4,BO$9&gt;=$D596),$E596*HLOOKUP(BO$7-$B596+1,INPUTS!$D$63:$X$64,$E$4,FALSE)/IF(BO$7=$B596,(13-MONTH($D596)),12),0)</f>
        <v>0</v>
      </c>
      <c r="BP596" s="229">
        <f>IF(AND(BP$7&lt;=$B596+$D$4,BP$9&gt;=$D596),$E596*HLOOKUP(BP$7-$B596+1,INPUTS!$D$63:$X$64,$E$4,FALSE)/IF(BP$7=$B596,(13-MONTH($D596)),12),0)</f>
        <v>0</v>
      </c>
      <c r="BQ596" s="229">
        <f>IF(AND(BQ$7&lt;=$B596+$D$4,BQ$9&gt;=$D596),$E596*HLOOKUP(BQ$7-$B596+1,INPUTS!$D$63:$X$64,$E$4,FALSE)/IF(BQ$7=$B596,(13-MONTH($D596)),12),0)</f>
        <v>0</v>
      </c>
      <c r="BR596" s="229">
        <f>IF(AND(BR$7&lt;=$B596+$D$4,BR$9&gt;=$D596),$E596*HLOOKUP(BR$7-$B596+1,INPUTS!$D$63:$X$64,$E$4,FALSE)/IF(BR$7=$B596,(13-MONTH($D596)),12),0)</f>
        <v>0</v>
      </c>
      <c r="BS596" s="229">
        <f>IF(AND(BS$7&lt;=$B596+$D$4,BS$9&gt;=$D596),$E596*HLOOKUP(BS$7-$B596+1,INPUTS!$D$63:$X$64,$E$4,FALSE)/IF(BS$7=$B596,(13-MONTH($D596)),12),0)</f>
        <v>0</v>
      </c>
      <c r="BT596" s="229">
        <f>IF(AND(BT$7&lt;=$B596+$D$4,BT$9&gt;=$D596),$E596*HLOOKUP(BT$7-$B596+1,INPUTS!$D$63:$X$64,$E$4,FALSE)/IF(BT$7=$B596,(13-MONTH($D596)),12),0)</f>
        <v>0</v>
      </c>
      <c r="BU596" s="229">
        <f>IF(AND(BU$7&lt;=$B596+$D$4,BU$9&gt;=$D596),$E596*HLOOKUP(BU$7-$B596+1,INPUTS!$D$63:$X$64,$E$4,FALSE)/IF(BU$7=$B596,(13-MONTH($D596)),12),0)</f>
        <v>0</v>
      </c>
      <c r="BV596" s="229">
        <f>IF(AND(BV$7&lt;=$B596+$D$4,BV$9&gt;=$D596),$E596*HLOOKUP(BV$7-$B596+1,INPUTS!$D$63:$X$64,$E$4,FALSE)/IF(BV$7=$B596,(13-MONTH($D596)),12),0)</f>
        <v>0</v>
      </c>
      <c r="BW596" s="229">
        <f>IF(AND(BW$7&lt;=$B596+$D$4,BW$9&gt;=$D596),$E596*HLOOKUP(BW$7-$B596+1,INPUTS!$D$63:$X$64,$E$4,FALSE)/IF(BW$7=$B596,(13-MONTH($D596)),12),0)</f>
        <v>0</v>
      </c>
      <c r="BX596" s="229">
        <f>IF(AND(BX$7&lt;=$B596+$D$4,BX$9&gt;=$D596),$E596*HLOOKUP(BX$7-$B596+1,INPUTS!$D$63:$X$64,$E$4,FALSE)/IF(BX$7=$B596,(13-MONTH($D596)),12),0)</f>
        <v>0</v>
      </c>
      <c r="BY596" s="229">
        <f>IF(AND(BY$7&lt;=$B596+$D$4,BY$9&gt;=$D596),$E596*HLOOKUP(BY$7-$B596+1,INPUTS!$D$63:$X$64,$E$4,FALSE)/IF(BY$7=$B596,(13-MONTH($D596)),12),0)</f>
        <v>0</v>
      </c>
      <c r="BZ596" s="229">
        <f>IF(AND(BZ$7&lt;=$B596+$D$4,BZ$9&gt;=$D596),$E596*HLOOKUP(BZ$7-$B596+1,INPUTS!$D$63:$X$64,$E$4,FALSE)/IF(BZ$7=$B596,(13-MONTH($D596)),12),0)</f>
        <v>0</v>
      </c>
    </row>
    <row r="597" spans="1:78" x14ac:dyDescent="0.2">
      <c r="A597" s="7" t="str">
        <f t="shared" si="447"/>
        <v>Roll-in 9</v>
      </c>
      <c r="B597" s="7">
        <f t="shared" si="443"/>
        <v>2023</v>
      </c>
      <c r="C597" s="7">
        <f t="shared" si="446"/>
        <v>54</v>
      </c>
      <c r="D597" s="165">
        <f t="shared" si="449"/>
        <v>45107</v>
      </c>
      <c r="E597" s="68">
        <f t="shared" si="448"/>
        <v>0</v>
      </c>
      <c r="G597" s="229">
        <f>IF(AND(G$7&lt;=$B597+$D$4,G$9&gt;=$D597),$E597*HLOOKUP(G$7-$B597+1,INPUTS!$D$63:$X$64,$E$4,FALSE)/IF(G$7=$B597,(13-MONTH($D597)),12),0)</f>
        <v>0</v>
      </c>
      <c r="H597" s="229">
        <f>IF(AND(H$7&lt;=$B597+$D$4,H$9&gt;=$D597),$E597*HLOOKUP(H$7-$B597+1,INPUTS!$D$63:$X$64,$E$4,FALSE)/IF(H$7=$B597,(13-MONTH($D597)),12),0)</f>
        <v>0</v>
      </c>
      <c r="I597" s="229">
        <f>IF(AND(I$7&lt;=$B597+$D$4,I$9&gt;=$D597),$E597*HLOOKUP(I$7-$B597+1,INPUTS!$D$63:$X$64,$E$4,FALSE)/IF(I$7=$B597,(13-MONTH($D597)),12),0)</f>
        <v>0</v>
      </c>
      <c r="J597" s="229">
        <f>IF(AND(J$7&lt;=$B597+$D$4,J$9&gt;=$D597),$E597*HLOOKUP(J$7-$B597+1,INPUTS!$D$63:$X$64,$E$4,FALSE)/IF(J$7=$B597,(13-MONTH($D597)),12),0)</f>
        <v>0</v>
      </c>
      <c r="K597" s="229">
        <f>IF(AND(K$7&lt;=$B597+$D$4,K$9&gt;=$D597),$E597*HLOOKUP(K$7-$B597+1,INPUTS!$D$63:$X$64,$E$4,FALSE)/IF(K$7=$B597,(13-MONTH($D597)),12),0)</f>
        <v>0</v>
      </c>
      <c r="L597" s="229">
        <f>IF(AND(L$7&lt;=$B597+$D$4,L$9&gt;=$D597),$E597*HLOOKUP(L$7-$B597+1,INPUTS!$D$63:$X$64,$E$4,FALSE)/IF(L$7=$B597,(13-MONTH($D597)),12),0)</f>
        <v>0</v>
      </c>
      <c r="M597" s="229">
        <f>IF(AND(M$7&lt;=$B597+$D$4,M$9&gt;=$D597),$E597*HLOOKUP(M$7-$B597+1,INPUTS!$D$63:$X$64,$E$4,FALSE)/IF(M$7=$B597,(13-MONTH($D597)),12),0)</f>
        <v>0</v>
      </c>
      <c r="N597" s="229">
        <f>IF(AND(N$7&lt;=$B597+$D$4,N$9&gt;=$D597),$E597*HLOOKUP(N$7-$B597+1,INPUTS!$D$63:$X$64,$E$4,FALSE)/IF(N$7=$B597,(13-MONTH($D597)),12),0)</f>
        <v>0</v>
      </c>
      <c r="O597" s="229">
        <f>IF(AND(O$7&lt;=$B597+$D$4,O$9&gt;=$D597),$E597*HLOOKUP(O$7-$B597+1,INPUTS!$D$63:$X$64,$E$4,FALSE)/IF(O$7=$B597,(13-MONTH($D597)),12),0)</f>
        <v>0</v>
      </c>
      <c r="P597" s="229">
        <f>IF(AND(P$7&lt;=$B597+$D$4,P$9&gt;=$D597),$E597*HLOOKUP(P$7-$B597+1,INPUTS!$D$63:$X$64,$E$4,FALSE)/IF(P$7=$B597,(13-MONTH($D597)),12),0)</f>
        <v>0</v>
      </c>
      <c r="Q597" s="229">
        <f>IF(AND(Q$7&lt;=$B597+$D$4,Q$9&gt;=$D597),$E597*HLOOKUP(Q$7-$B597+1,INPUTS!$D$63:$X$64,$E$4,FALSE)/IF(Q$7=$B597,(13-MONTH($D597)),12),0)</f>
        <v>0</v>
      </c>
      <c r="R597" s="229">
        <f>IF(AND(R$7&lt;=$B597+$D$4,R$9&gt;=$D597),$E597*HLOOKUP(R$7-$B597+1,INPUTS!$D$63:$X$64,$E$4,FALSE)/IF(R$7=$B597,(13-MONTH($D597)),12),0)</f>
        <v>0</v>
      </c>
      <c r="S597" s="229">
        <f>IF(AND(S$7&lt;=$B597+$D$4,S$9&gt;=$D597),$E597*HLOOKUP(S$7-$B597+1,INPUTS!$D$63:$X$64,$E$4,FALSE)/IF(S$7=$B597,(13-MONTH($D597)),12),0)</f>
        <v>0</v>
      </c>
      <c r="T597" s="229">
        <f>IF(AND(T$7&lt;=$B597+$D$4,T$9&gt;=$D597),$E597*HLOOKUP(T$7-$B597+1,INPUTS!$D$63:$X$64,$E$4,FALSE)/IF(T$7=$B597,(13-MONTH($D597)),12),0)</f>
        <v>0</v>
      </c>
      <c r="U597" s="229">
        <f>IF(AND(U$7&lt;=$B597+$D$4,U$9&gt;=$D597),$E597*HLOOKUP(U$7-$B597+1,INPUTS!$D$63:$X$64,$E$4,FALSE)/IF(U$7=$B597,(13-MONTH($D597)),12),0)</f>
        <v>0</v>
      </c>
      <c r="V597" s="229">
        <f>IF(AND(V$7&lt;=$B597+$D$4,V$9&gt;=$D597),$E597*HLOOKUP(V$7-$B597+1,INPUTS!$D$63:$X$64,$E$4,FALSE)/IF(V$7=$B597,(13-MONTH($D597)),12),0)</f>
        <v>0</v>
      </c>
      <c r="W597" s="229">
        <f>IF(AND(W$7&lt;=$B597+$D$4,W$9&gt;=$D597),$E597*HLOOKUP(W$7-$B597+1,INPUTS!$D$63:$X$64,$E$4,FALSE)/IF(W$7=$B597,(13-MONTH($D597)),12),0)</f>
        <v>0</v>
      </c>
      <c r="X597" s="229">
        <f>IF(AND(X$7&lt;=$B597+$D$4,X$9&gt;=$D597),$E597*HLOOKUP(X$7-$B597+1,INPUTS!$D$63:$X$64,$E$4,FALSE)/IF(X$7=$B597,(13-MONTH($D597)),12),0)</f>
        <v>0</v>
      </c>
      <c r="Y597" s="229">
        <f>IF(AND(Y$7&lt;=$B597+$D$4,Y$9&gt;=$D597),$E597*HLOOKUP(Y$7-$B597+1,INPUTS!$D$63:$X$64,$E$4,FALSE)/IF(Y$7=$B597,(13-MONTH($D597)),12),0)</f>
        <v>0</v>
      </c>
      <c r="Z597" s="229">
        <f>IF(AND(Z$7&lt;=$B597+$D$4,Z$9&gt;=$D597),$E597*HLOOKUP(Z$7-$B597+1,INPUTS!$D$63:$X$64,$E$4,FALSE)/IF(Z$7=$B597,(13-MONTH($D597)),12),0)</f>
        <v>0</v>
      </c>
      <c r="AA597" s="229">
        <f>IF(AND(AA$7&lt;=$B597+$D$4,AA$9&gt;=$D597),$E597*HLOOKUP(AA$7-$B597+1,INPUTS!$D$63:$X$64,$E$4,FALSE)/IF(AA$7=$B597,(13-MONTH($D597)),12),0)</f>
        <v>0</v>
      </c>
      <c r="AB597" s="229">
        <f>IF(AND(AB$7&lt;=$B597+$D$4,AB$9&gt;=$D597),$E597*HLOOKUP(AB$7-$B597+1,INPUTS!$D$63:$X$64,$E$4,FALSE)/IF(AB$7=$B597,(13-MONTH($D597)),12),0)</f>
        <v>0</v>
      </c>
      <c r="AC597" s="229">
        <f>IF(AND(AC$7&lt;=$B597+$D$4,AC$9&gt;=$D597),$E597*HLOOKUP(AC$7-$B597+1,INPUTS!$D$63:$X$64,$E$4,FALSE)/IF(AC$7=$B597,(13-MONTH($D597)),12),0)</f>
        <v>0</v>
      </c>
      <c r="AD597" s="229">
        <f>IF(AND(AD$7&lt;=$B597+$D$4,AD$9&gt;=$D597),$E597*HLOOKUP(AD$7-$B597+1,INPUTS!$D$63:$X$64,$E$4,FALSE)/IF(AD$7=$B597,(13-MONTH($D597)),12),0)</f>
        <v>0</v>
      </c>
      <c r="AE597" s="229">
        <f>IF(AND(AE$7&lt;=$B597+$D$4,AE$9&gt;=$D597),$E597*HLOOKUP(AE$7-$B597+1,INPUTS!$D$63:$X$64,$E$4,FALSE)/IF(AE$7=$B597,(13-MONTH($D597)),12),0)</f>
        <v>0</v>
      </c>
      <c r="AF597" s="229">
        <f>IF(AND(AF$7&lt;=$B597+$D$4,AF$9&gt;=$D597),$E597*HLOOKUP(AF$7-$B597+1,INPUTS!$D$63:$X$64,$E$4,FALSE)/IF(AF$7=$B597,(13-MONTH($D597)),12),0)</f>
        <v>0</v>
      </c>
      <c r="AG597" s="229">
        <f>IF(AND(AG$7&lt;=$B597+$D$4,AG$9&gt;=$D597),$E597*HLOOKUP(AG$7-$B597+1,INPUTS!$D$63:$X$64,$E$4,FALSE)/IF(AG$7=$B597,(13-MONTH($D597)),12),0)</f>
        <v>0</v>
      </c>
      <c r="AH597" s="229">
        <f>IF(AND(AH$7&lt;=$B597+$D$4,AH$9&gt;=$D597),$E597*HLOOKUP(AH$7-$B597+1,INPUTS!$D$63:$X$64,$E$4,FALSE)/IF(AH$7=$B597,(13-MONTH($D597)),12),0)</f>
        <v>0</v>
      </c>
      <c r="AI597" s="229">
        <f>IF(AND(AI$7&lt;=$B597+$D$4,AI$9&gt;=$D597),$E597*HLOOKUP(AI$7-$B597+1,INPUTS!$D$63:$X$64,$E$4,FALSE)/IF(AI$7=$B597,(13-MONTH($D597)),12),0)</f>
        <v>0</v>
      </c>
      <c r="AJ597" s="229">
        <f>IF(AND(AJ$7&lt;=$B597+$D$4,AJ$9&gt;=$D597),$E597*HLOOKUP(AJ$7-$B597+1,INPUTS!$D$63:$X$64,$E$4,FALSE)/IF(AJ$7=$B597,(13-MONTH($D597)),12),0)</f>
        <v>0</v>
      </c>
      <c r="AK597" s="229">
        <f>IF(AND(AK$7&lt;=$B597+$D$4,AK$9&gt;=$D597),$E597*HLOOKUP(AK$7-$B597+1,INPUTS!$D$63:$X$64,$E$4,FALSE)/IF(AK$7=$B597,(13-MONTH($D597)),12),0)</f>
        <v>0</v>
      </c>
      <c r="AL597" s="229">
        <f>IF(AND(AL$7&lt;=$B597+$D$4,AL$9&gt;=$D597),$E597*HLOOKUP(AL$7-$B597+1,INPUTS!$D$63:$X$64,$E$4,FALSE)/IF(AL$7=$B597,(13-MONTH($D597)),12),0)</f>
        <v>0</v>
      </c>
      <c r="AM597" s="229">
        <f>IF(AND(AM$7&lt;=$B597+$D$4,AM$9&gt;=$D597),$E597*HLOOKUP(AM$7-$B597+1,INPUTS!$D$63:$X$64,$E$4,FALSE)/IF(AM$7=$B597,(13-MONTH($D597)),12),0)</f>
        <v>0</v>
      </c>
      <c r="AN597" s="229">
        <f>IF(AND(AN$7&lt;=$B597+$D$4,AN$9&gt;=$D597),$E597*HLOOKUP(AN$7-$B597+1,INPUTS!$D$63:$X$64,$E$4,FALSE)/IF(AN$7=$B597,(13-MONTH($D597)),12),0)</f>
        <v>0</v>
      </c>
      <c r="AO597" s="229">
        <f>IF(AND(AO$7&lt;=$B597+$D$4,AO$9&gt;=$D597),$E597*HLOOKUP(AO$7-$B597+1,INPUTS!$D$63:$X$64,$E$4,FALSE)/IF(AO$7=$B597,(13-MONTH($D597)),12),0)</f>
        <v>0</v>
      </c>
      <c r="AP597" s="229">
        <f>IF(AND(AP$7&lt;=$B597+$D$4,AP$9&gt;=$D597),$E597*HLOOKUP(AP$7-$B597+1,INPUTS!$D$63:$X$64,$E$4,FALSE)/IF(AP$7=$B597,(13-MONTH($D597)),12),0)</f>
        <v>0</v>
      </c>
      <c r="AQ597" s="229">
        <f>IF(AND(AQ$7&lt;=$B597+$D$4,AQ$9&gt;=$D597),$E597*HLOOKUP(AQ$7-$B597+1,INPUTS!$D$63:$X$64,$E$4,FALSE)/IF(AQ$7=$B597,(13-MONTH($D597)),12),0)</f>
        <v>0</v>
      </c>
      <c r="AR597" s="229">
        <f>IF(AND(AR$7&lt;=$B597+$D$4,AR$9&gt;=$D597),$E597*HLOOKUP(AR$7-$B597+1,INPUTS!$D$63:$X$64,$E$4,FALSE)/IF(AR$7=$B597,(13-MONTH($D597)),12),0)</f>
        <v>0</v>
      </c>
      <c r="AS597" s="229">
        <f>IF(AND(AS$7&lt;=$B597+$D$4,AS$9&gt;=$D597),$E597*HLOOKUP(AS$7-$B597+1,INPUTS!$D$63:$X$64,$E$4,FALSE)/IF(AS$7=$B597,(13-MONTH($D597)),12),0)</f>
        <v>0</v>
      </c>
      <c r="AT597" s="229">
        <f>IF(AND(AT$7&lt;=$B597+$D$4,AT$9&gt;=$D597),$E597*HLOOKUP(AT$7-$B597+1,INPUTS!$D$63:$X$64,$E$4,FALSE)/IF(AT$7=$B597,(13-MONTH($D597)),12),0)</f>
        <v>0</v>
      </c>
      <c r="AU597" s="229">
        <f>IF(AND(AU$7&lt;=$B597+$D$4,AU$9&gt;=$D597),$E597*HLOOKUP(AU$7-$B597+1,INPUTS!$D$63:$X$64,$E$4,FALSE)/IF(AU$7=$B597,(13-MONTH($D597)),12),0)</f>
        <v>0</v>
      </c>
      <c r="AV597" s="229">
        <f>IF(AND(AV$7&lt;=$B597+$D$4,AV$9&gt;=$D597),$E597*HLOOKUP(AV$7-$B597+1,INPUTS!$D$63:$X$64,$E$4,FALSE)/IF(AV$7=$B597,(13-MONTH($D597)),12),0)</f>
        <v>0</v>
      </c>
      <c r="AW597" s="229">
        <f>IF(AND(AW$7&lt;=$B597+$D$4,AW$9&gt;=$D597),$E597*HLOOKUP(AW$7-$B597+1,INPUTS!$D$63:$X$64,$E$4,FALSE)/IF(AW$7=$B597,(13-MONTH($D597)),12),0)</f>
        <v>0</v>
      </c>
      <c r="AX597" s="229">
        <f>IF(AND(AX$7&lt;=$B597+$D$4,AX$9&gt;=$D597),$E597*HLOOKUP(AX$7-$B597+1,INPUTS!$D$63:$X$64,$E$4,FALSE)/IF(AX$7=$B597,(13-MONTH($D597)),12),0)</f>
        <v>0</v>
      </c>
      <c r="AY597" s="229">
        <f>IF(AND(AY$7&lt;=$B597+$D$4,AY$9&gt;=$D597),$E597*HLOOKUP(AY$7-$B597+1,INPUTS!$D$63:$X$64,$E$4,FALSE)/IF(AY$7=$B597,(13-MONTH($D597)),12),0)</f>
        <v>0</v>
      </c>
      <c r="AZ597" s="229">
        <f>IF(AND(AZ$7&lt;=$B597+$D$4,AZ$9&gt;=$D597),$E597*HLOOKUP(AZ$7-$B597+1,INPUTS!$D$63:$X$64,$E$4,FALSE)/IF(AZ$7=$B597,(13-MONTH($D597)),12),0)</f>
        <v>0</v>
      </c>
      <c r="BA597" s="229">
        <f>IF(AND(BA$7&lt;=$B597+$D$4,BA$9&gt;=$D597),$E597*HLOOKUP(BA$7-$B597+1,INPUTS!$D$63:$X$64,$E$4,FALSE)/IF(BA$7=$B597,(13-MONTH($D597)),12),0)</f>
        <v>0</v>
      </c>
      <c r="BB597" s="229">
        <f>IF(AND(BB$7&lt;=$B597+$D$4,BB$9&gt;=$D597),$E597*HLOOKUP(BB$7-$B597+1,INPUTS!$D$63:$X$64,$E$4,FALSE)/IF(BB$7=$B597,(13-MONTH($D597)),12),0)</f>
        <v>0</v>
      </c>
      <c r="BC597" s="229">
        <f>IF(AND(BC$7&lt;=$B597+$D$4,BC$9&gt;=$D597),$E597*HLOOKUP(BC$7-$B597+1,INPUTS!$D$63:$X$64,$E$4,FALSE)/IF(BC$7=$B597,(13-MONTH($D597)),12),0)</f>
        <v>0</v>
      </c>
      <c r="BD597" s="229">
        <f>IF(AND(BD$7&lt;=$B597+$D$4,BD$9&gt;=$D597),$E597*HLOOKUP(BD$7-$B597+1,INPUTS!$D$63:$X$64,$E$4,FALSE)/IF(BD$7=$B597,(13-MONTH($D597)),12),0)</f>
        <v>0</v>
      </c>
      <c r="BE597" s="229">
        <f>IF(AND(BE$7&lt;=$B597+$D$4,BE$9&gt;=$D597),$E597*HLOOKUP(BE$7-$B597+1,INPUTS!$D$63:$X$64,$E$4,FALSE)/IF(BE$7=$B597,(13-MONTH($D597)),12),0)</f>
        <v>0</v>
      </c>
      <c r="BF597" s="229">
        <f>IF(AND(BF$7&lt;=$B597+$D$4,BF$9&gt;=$D597),$E597*HLOOKUP(BF$7-$B597+1,INPUTS!$D$63:$X$64,$E$4,FALSE)/IF(BF$7=$B597,(13-MONTH($D597)),12),0)</f>
        <v>0</v>
      </c>
      <c r="BG597" s="229">
        <f>IF(AND(BG$7&lt;=$B597+$D$4,BG$9&gt;=$D597),$E597*HLOOKUP(BG$7-$B597+1,INPUTS!$D$63:$X$64,$E$4,FALSE)/IF(BG$7=$B597,(13-MONTH($D597)),12),0)</f>
        <v>0</v>
      </c>
      <c r="BH597" s="229">
        <f>IF(AND(BH$7&lt;=$B597+$D$4,BH$9&gt;=$D597),$E597*HLOOKUP(BH$7-$B597+1,INPUTS!$D$63:$X$64,$E$4,FALSE)/IF(BH$7=$B597,(13-MONTH($D597)),12),0)</f>
        <v>0</v>
      </c>
      <c r="BI597" s="229">
        <f>IF(AND(BI$7&lt;=$B597+$D$4,BI$9&gt;=$D597),$E597*HLOOKUP(BI$7-$B597+1,INPUTS!$D$63:$X$64,$E$4,FALSE)/IF(BI$7=$B597,(13-MONTH($D597)),12),0)</f>
        <v>0</v>
      </c>
      <c r="BJ597" s="229">
        <f>IF(AND(BJ$7&lt;=$B597+$D$4,BJ$9&gt;=$D597),$E597*HLOOKUP(BJ$7-$B597+1,INPUTS!$D$63:$X$64,$E$4,FALSE)/IF(BJ$7=$B597,(13-MONTH($D597)),12),0)</f>
        <v>0</v>
      </c>
      <c r="BK597" s="229">
        <f>IF(AND(BK$7&lt;=$B597+$D$4,BK$9&gt;=$D597),$E597*HLOOKUP(BK$7-$B597+1,INPUTS!$D$63:$X$64,$E$4,FALSE)/IF(BK$7=$B597,(13-MONTH($D597)),12),0)</f>
        <v>0</v>
      </c>
      <c r="BL597" s="229">
        <f>IF(AND(BL$7&lt;=$B597+$D$4,BL$9&gt;=$D597),$E597*HLOOKUP(BL$7-$B597+1,INPUTS!$D$63:$X$64,$E$4,FALSE)/IF(BL$7=$B597,(13-MONTH($D597)),12),0)</f>
        <v>0</v>
      </c>
      <c r="BM597" s="229">
        <f>IF(AND(BM$7&lt;=$B597+$D$4,BM$9&gt;=$D597),$E597*HLOOKUP(BM$7-$B597+1,INPUTS!$D$63:$X$64,$E$4,FALSE)/IF(BM$7=$B597,(13-MONTH($D597)),12),0)</f>
        <v>0</v>
      </c>
      <c r="BN597" s="229">
        <f>IF(AND(BN$7&lt;=$B597+$D$4,BN$9&gt;=$D597),$E597*HLOOKUP(BN$7-$B597+1,INPUTS!$D$63:$X$64,$E$4,FALSE)/IF(BN$7=$B597,(13-MONTH($D597)),12),0)</f>
        <v>0</v>
      </c>
      <c r="BO597" s="229">
        <f>IF(AND(BO$7&lt;=$B597+$D$4,BO$9&gt;=$D597),$E597*HLOOKUP(BO$7-$B597+1,INPUTS!$D$63:$X$64,$E$4,FALSE)/IF(BO$7=$B597,(13-MONTH($D597)),12),0)</f>
        <v>0</v>
      </c>
      <c r="BP597" s="229">
        <f>IF(AND(BP$7&lt;=$B597+$D$4,BP$9&gt;=$D597),$E597*HLOOKUP(BP$7-$B597+1,INPUTS!$D$63:$X$64,$E$4,FALSE)/IF(BP$7=$B597,(13-MONTH($D597)),12),0)</f>
        <v>0</v>
      </c>
      <c r="BQ597" s="229">
        <f>IF(AND(BQ$7&lt;=$B597+$D$4,BQ$9&gt;=$D597),$E597*HLOOKUP(BQ$7-$B597+1,INPUTS!$D$63:$X$64,$E$4,FALSE)/IF(BQ$7=$B597,(13-MONTH($D597)),12),0)</f>
        <v>0</v>
      </c>
      <c r="BR597" s="229">
        <f>IF(AND(BR$7&lt;=$B597+$D$4,BR$9&gt;=$D597),$E597*HLOOKUP(BR$7-$B597+1,INPUTS!$D$63:$X$64,$E$4,FALSE)/IF(BR$7=$B597,(13-MONTH($D597)),12),0)</f>
        <v>0</v>
      </c>
      <c r="BS597" s="229">
        <f>IF(AND(BS$7&lt;=$B597+$D$4,BS$9&gt;=$D597),$E597*HLOOKUP(BS$7-$B597+1,INPUTS!$D$63:$X$64,$E$4,FALSE)/IF(BS$7=$B597,(13-MONTH($D597)),12),0)</f>
        <v>0</v>
      </c>
      <c r="BT597" s="229">
        <f>IF(AND(BT$7&lt;=$B597+$D$4,BT$9&gt;=$D597),$E597*HLOOKUP(BT$7-$B597+1,INPUTS!$D$63:$X$64,$E$4,FALSE)/IF(BT$7=$B597,(13-MONTH($D597)),12),0)</f>
        <v>0</v>
      </c>
      <c r="BU597" s="229">
        <f>IF(AND(BU$7&lt;=$B597+$D$4,BU$9&gt;=$D597),$E597*HLOOKUP(BU$7-$B597+1,INPUTS!$D$63:$X$64,$E$4,FALSE)/IF(BU$7=$B597,(13-MONTH($D597)),12),0)</f>
        <v>0</v>
      </c>
      <c r="BV597" s="229">
        <f>IF(AND(BV$7&lt;=$B597+$D$4,BV$9&gt;=$D597),$E597*HLOOKUP(BV$7-$B597+1,INPUTS!$D$63:$X$64,$E$4,FALSE)/IF(BV$7=$B597,(13-MONTH($D597)),12),0)</f>
        <v>0</v>
      </c>
      <c r="BW597" s="229">
        <f>IF(AND(BW$7&lt;=$B597+$D$4,BW$9&gt;=$D597),$E597*HLOOKUP(BW$7-$B597+1,INPUTS!$D$63:$X$64,$E$4,FALSE)/IF(BW$7=$B597,(13-MONTH($D597)),12),0)</f>
        <v>0</v>
      </c>
      <c r="BX597" s="229">
        <f>IF(AND(BX$7&lt;=$B597+$D$4,BX$9&gt;=$D597),$E597*HLOOKUP(BX$7-$B597+1,INPUTS!$D$63:$X$64,$E$4,FALSE)/IF(BX$7=$B597,(13-MONTH($D597)),12),0)</f>
        <v>0</v>
      </c>
      <c r="BY597" s="229">
        <f>IF(AND(BY$7&lt;=$B597+$D$4,BY$9&gt;=$D597),$E597*HLOOKUP(BY$7-$B597+1,INPUTS!$D$63:$X$64,$E$4,FALSE)/IF(BY$7=$B597,(13-MONTH($D597)),12),0)</f>
        <v>0</v>
      </c>
      <c r="BZ597" s="229">
        <f>IF(AND(BZ$7&lt;=$B597+$D$4,BZ$9&gt;=$D597),$E597*HLOOKUP(BZ$7-$B597+1,INPUTS!$D$63:$X$64,$E$4,FALSE)/IF(BZ$7=$B597,(13-MONTH($D597)),12),0)</f>
        <v>0</v>
      </c>
    </row>
    <row r="598" spans="1:78" x14ac:dyDescent="0.2">
      <c r="A598" s="7" t="str">
        <f t="shared" si="447"/>
        <v>Roll-in 9</v>
      </c>
      <c r="B598" s="7">
        <f t="shared" si="443"/>
        <v>2023</v>
      </c>
      <c r="C598" s="7">
        <f t="shared" si="446"/>
        <v>55</v>
      </c>
      <c r="D598" s="165">
        <f t="shared" si="449"/>
        <v>45138</v>
      </c>
      <c r="E598" s="68">
        <f t="shared" si="448"/>
        <v>0</v>
      </c>
      <c r="G598" s="229">
        <f>IF(AND(G$7&lt;=$B598+$D$4,G$9&gt;=$D598),$E598*HLOOKUP(G$7-$B598+1,INPUTS!$D$63:$X$64,$E$4,FALSE)/IF(G$7=$B598,(13-MONTH($D598)),12),0)</f>
        <v>0</v>
      </c>
      <c r="H598" s="229">
        <f>IF(AND(H$7&lt;=$B598+$D$4,H$9&gt;=$D598),$E598*HLOOKUP(H$7-$B598+1,INPUTS!$D$63:$X$64,$E$4,FALSE)/IF(H$7=$B598,(13-MONTH($D598)),12),0)</f>
        <v>0</v>
      </c>
      <c r="I598" s="229">
        <f>IF(AND(I$7&lt;=$B598+$D$4,I$9&gt;=$D598),$E598*HLOOKUP(I$7-$B598+1,INPUTS!$D$63:$X$64,$E$4,FALSE)/IF(I$7=$B598,(13-MONTH($D598)),12),0)</f>
        <v>0</v>
      </c>
      <c r="J598" s="229">
        <f>IF(AND(J$7&lt;=$B598+$D$4,J$9&gt;=$D598),$E598*HLOOKUP(J$7-$B598+1,INPUTS!$D$63:$X$64,$E$4,FALSE)/IF(J$7=$B598,(13-MONTH($D598)),12),0)</f>
        <v>0</v>
      </c>
      <c r="K598" s="229">
        <f>IF(AND(K$7&lt;=$B598+$D$4,K$9&gt;=$D598),$E598*HLOOKUP(K$7-$B598+1,INPUTS!$D$63:$X$64,$E$4,FALSE)/IF(K$7=$B598,(13-MONTH($D598)),12),0)</f>
        <v>0</v>
      </c>
      <c r="L598" s="229">
        <f>IF(AND(L$7&lt;=$B598+$D$4,L$9&gt;=$D598),$E598*HLOOKUP(L$7-$B598+1,INPUTS!$D$63:$X$64,$E$4,FALSE)/IF(L$7=$B598,(13-MONTH($D598)),12),0)</f>
        <v>0</v>
      </c>
      <c r="M598" s="229">
        <f>IF(AND(M$7&lt;=$B598+$D$4,M$9&gt;=$D598),$E598*HLOOKUP(M$7-$B598+1,INPUTS!$D$63:$X$64,$E$4,FALSE)/IF(M$7=$B598,(13-MONTH($D598)),12),0)</f>
        <v>0</v>
      </c>
      <c r="N598" s="229">
        <f>IF(AND(N$7&lt;=$B598+$D$4,N$9&gt;=$D598),$E598*HLOOKUP(N$7-$B598+1,INPUTS!$D$63:$X$64,$E$4,FALSE)/IF(N$7=$B598,(13-MONTH($D598)),12),0)</f>
        <v>0</v>
      </c>
      <c r="O598" s="229">
        <f>IF(AND(O$7&lt;=$B598+$D$4,O$9&gt;=$D598),$E598*HLOOKUP(O$7-$B598+1,INPUTS!$D$63:$X$64,$E$4,FALSE)/IF(O$7=$B598,(13-MONTH($D598)),12),0)</f>
        <v>0</v>
      </c>
      <c r="P598" s="229">
        <f>IF(AND(P$7&lt;=$B598+$D$4,P$9&gt;=$D598),$E598*HLOOKUP(P$7-$B598+1,INPUTS!$D$63:$X$64,$E$4,FALSE)/IF(P$7=$B598,(13-MONTH($D598)),12),0)</f>
        <v>0</v>
      </c>
      <c r="Q598" s="229">
        <f>IF(AND(Q$7&lt;=$B598+$D$4,Q$9&gt;=$D598),$E598*HLOOKUP(Q$7-$B598+1,INPUTS!$D$63:$X$64,$E$4,FALSE)/IF(Q$7=$B598,(13-MONTH($D598)),12),0)</f>
        <v>0</v>
      </c>
      <c r="R598" s="229">
        <f>IF(AND(R$7&lt;=$B598+$D$4,R$9&gt;=$D598),$E598*HLOOKUP(R$7-$B598+1,INPUTS!$D$63:$X$64,$E$4,FALSE)/IF(R$7=$B598,(13-MONTH($D598)),12),0)</f>
        <v>0</v>
      </c>
      <c r="S598" s="229">
        <f>IF(AND(S$7&lt;=$B598+$D$4,S$9&gt;=$D598),$E598*HLOOKUP(S$7-$B598+1,INPUTS!$D$63:$X$64,$E$4,FALSE)/IF(S$7=$B598,(13-MONTH($D598)),12),0)</f>
        <v>0</v>
      </c>
      <c r="T598" s="229">
        <f>IF(AND(T$7&lt;=$B598+$D$4,T$9&gt;=$D598),$E598*HLOOKUP(T$7-$B598+1,INPUTS!$D$63:$X$64,$E$4,FALSE)/IF(T$7=$B598,(13-MONTH($D598)),12),0)</f>
        <v>0</v>
      </c>
      <c r="U598" s="229">
        <f>IF(AND(U$7&lt;=$B598+$D$4,U$9&gt;=$D598),$E598*HLOOKUP(U$7-$B598+1,INPUTS!$D$63:$X$64,$E$4,FALSE)/IF(U$7=$B598,(13-MONTH($D598)),12),0)</f>
        <v>0</v>
      </c>
      <c r="V598" s="229">
        <f>IF(AND(V$7&lt;=$B598+$D$4,V$9&gt;=$D598),$E598*HLOOKUP(V$7-$B598+1,INPUTS!$D$63:$X$64,$E$4,FALSE)/IF(V$7=$B598,(13-MONTH($D598)),12),0)</f>
        <v>0</v>
      </c>
      <c r="W598" s="229">
        <f>IF(AND(W$7&lt;=$B598+$D$4,W$9&gt;=$D598),$E598*HLOOKUP(W$7-$B598+1,INPUTS!$D$63:$X$64,$E$4,FALSE)/IF(W$7=$B598,(13-MONTH($D598)),12),0)</f>
        <v>0</v>
      </c>
      <c r="X598" s="229">
        <f>IF(AND(X$7&lt;=$B598+$D$4,X$9&gt;=$D598),$E598*HLOOKUP(X$7-$B598+1,INPUTS!$D$63:$X$64,$E$4,FALSE)/IF(X$7=$B598,(13-MONTH($D598)),12),0)</f>
        <v>0</v>
      </c>
      <c r="Y598" s="229">
        <f>IF(AND(Y$7&lt;=$B598+$D$4,Y$9&gt;=$D598),$E598*HLOOKUP(Y$7-$B598+1,INPUTS!$D$63:$X$64,$E$4,FALSE)/IF(Y$7=$B598,(13-MONTH($D598)),12),0)</f>
        <v>0</v>
      </c>
      <c r="Z598" s="229">
        <f>IF(AND(Z$7&lt;=$B598+$D$4,Z$9&gt;=$D598),$E598*HLOOKUP(Z$7-$B598+1,INPUTS!$D$63:$X$64,$E$4,FALSE)/IF(Z$7=$B598,(13-MONTH($D598)),12),0)</f>
        <v>0</v>
      </c>
      <c r="AA598" s="229">
        <f>IF(AND(AA$7&lt;=$B598+$D$4,AA$9&gt;=$D598),$E598*HLOOKUP(AA$7-$B598+1,INPUTS!$D$63:$X$64,$E$4,FALSE)/IF(AA$7=$B598,(13-MONTH($D598)),12),0)</f>
        <v>0</v>
      </c>
      <c r="AB598" s="229">
        <f>IF(AND(AB$7&lt;=$B598+$D$4,AB$9&gt;=$D598),$E598*HLOOKUP(AB$7-$B598+1,INPUTS!$D$63:$X$64,$E$4,FALSE)/IF(AB$7=$B598,(13-MONTH($D598)),12),0)</f>
        <v>0</v>
      </c>
      <c r="AC598" s="229">
        <f>IF(AND(AC$7&lt;=$B598+$D$4,AC$9&gt;=$D598),$E598*HLOOKUP(AC$7-$B598+1,INPUTS!$D$63:$X$64,$E$4,FALSE)/IF(AC$7=$B598,(13-MONTH($D598)),12),0)</f>
        <v>0</v>
      </c>
      <c r="AD598" s="229">
        <f>IF(AND(AD$7&lt;=$B598+$D$4,AD$9&gt;=$D598),$E598*HLOOKUP(AD$7-$B598+1,INPUTS!$D$63:$X$64,$E$4,FALSE)/IF(AD$7=$B598,(13-MONTH($D598)),12),0)</f>
        <v>0</v>
      </c>
      <c r="AE598" s="229">
        <f>IF(AND(AE$7&lt;=$B598+$D$4,AE$9&gt;=$D598),$E598*HLOOKUP(AE$7-$B598+1,INPUTS!$D$63:$X$64,$E$4,FALSE)/IF(AE$7=$B598,(13-MONTH($D598)),12),0)</f>
        <v>0</v>
      </c>
      <c r="AF598" s="229">
        <f>IF(AND(AF$7&lt;=$B598+$D$4,AF$9&gt;=$D598),$E598*HLOOKUP(AF$7-$B598+1,INPUTS!$D$63:$X$64,$E$4,FALSE)/IF(AF$7=$B598,(13-MONTH($D598)),12),0)</f>
        <v>0</v>
      </c>
      <c r="AG598" s="229">
        <f>IF(AND(AG$7&lt;=$B598+$D$4,AG$9&gt;=$D598),$E598*HLOOKUP(AG$7-$B598+1,INPUTS!$D$63:$X$64,$E$4,FALSE)/IF(AG$7=$B598,(13-MONTH($D598)),12),0)</f>
        <v>0</v>
      </c>
      <c r="AH598" s="229">
        <f>IF(AND(AH$7&lt;=$B598+$D$4,AH$9&gt;=$D598),$E598*HLOOKUP(AH$7-$B598+1,INPUTS!$D$63:$X$64,$E$4,FALSE)/IF(AH$7=$B598,(13-MONTH($D598)),12),0)</f>
        <v>0</v>
      </c>
      <c r="AI598" s="229">
        <f>IF(AND(AI$7&lt;=$B598+$D$4,AI$9&gt;=$D598),$E598*HLOOKUP(AI$7-$B598+1,INPUTS!$D$63:$X$64,$E$4,FALSE)/IF(AI$7=$B598,(13-MONTH($D598)),12),0)</f>
        <v>0</v>
      </c>
      <c r="AJ598" s="229">
        <f>IF(AND(AJ$7&lt;=$B598+$D$4,AJ$9&gt;=$D598),$E598*HLOOKUP(AJ$7-$B598+1,INPUTS!$D$63:$X$64,$E$4,FALSE)/IF(AJ$7=$B598,(13-MONTH($D598)),12),0)</f>
        <v>0</v>
      </c>
      <c r="AK598" s="229">
        <f>IF(AND(AK$7&lt;=$B598+$D$4,AK$9&gt;=$D598),$E598*HLOOKUP(AK$7-$B598+1,INPUTS!$D$63:$X$64,$E$4,FALSE)/IF(AK$7=$B598,(13-MONTH($D598)),12),0)</f>
        <v>0</v>
      </c>
      <c r="AL598" s="229">
        <f>IF(AND(AL$7&lt;=$B598+$D$4,AL$9&gt;=$D598),$E598*HLOOKUP(AL$7-$B598+1,INPUTS!$D$63:$X$64,$E$4,FALSE)/IF(AL$7=$B598,(13-MONTH($D598)),12),0)</f>
        <v>0</v>
      </c>
      <c r="AM598" s="229">
        <f>IF(AND(AM$7&lt;=$B598+$D$4,AM$9&gt;=$D598),$E598*HLOOKUP(AM$7-$B598+1,INPUTS!$D$63:$X$64,$E$4,FALSE)/IF(AM$7=$B598,(13-MONTH($D598)),12),0)</f>
        <v>0</v>
      </c>
      <c r="AN598" s="229">
        <f>IF(AND(AN$7&lt;=$B598+$D$4,AN$9&gt;=$D598),$E598*HLOOKUP(AN$7-$B598+1,INPUTS!$D$63:$X$64,$E$4,FALSE)/IF(AN$7=$B598,(13-MONTH($D598)),12),0)</f>
        <v>0</v>
      </c>
      <c r="AO598" s="229">
        <f>IF(AND(AO$7&lt;=$B598+$D$4,AO$9&gt;=$D598),$E598*HLOOKUP(AO$7-$B598+1,INPUTS!$D$63:$X$64,$E$4,FALSE)/IF(AO$7=$B598,(13-MONTH($D598)),12),0)</f>
        <v>0</v>
      </c>
      <c r="AP598" s="229">
        <f>IF(AND(AP$7&lt;=$B598+$D$4,AP$9&gt;=$D598),$E598*HLOOKUP(AP$7-$B598+1,INPUTS!$D$63:$X$64,$E$4,FALSE)/IF(AP$7=$B598,(13-MONTH($D598)),12),0)</f>
        <v>0</v>
      </c>
      <c r="AQ598" s="229">
        <f>IF(AND(AQ$7&lt;=$B598+$D$4,AQ$9&gt;=$D598),$E598*HLOOKUP(AQ$7-$B598+1,INPUTS!$D$63:$X$64,$E$4,FALSE)/IF(AQ$7=$B598,(13-MONTH($D598)),12),0)</f>
        <v>0</v>
      </c>
      <c r="AR598" s="229">
        <f>IF(AND(AR$7&lt;=$B598+$D$4,AR$9&gt;=$D598),$E598*HLOOKUP(AR$7-$B598+1,INPUTS!$D$63:$X$64,$E$4,FALSE)/IF(AR$7=$B598,(13-MONTH($D598)),12),0)</f>
        <v>0</v>
      </c>
      <c r="AS598" s="229">
        <f>IF(AND(AS$7&lt;=$B598+$D$4,AS$9&gt;=$D598),$E598*HLOOKUP(AS$7-$B598+1,INPUTS!$D$63:$X$64,$E$4,FALSE)/IF(AS$7=$B598,(13-MONTH($D598)),12),0)</f>
        <v>0</v>
      </c>
      <c r="AT598" s="229">
        <f>IF(AND(AT$7&lt;=$B598+$D$4,AT$9&gt;=$D598),$E598*HLOOKUP(AT$7-$B598+1,INPUTS!$D$63:$X$64,$E$4,FALSE)/IF(AT$7=$B598,(13-MONTH($D598)),12),0)</f>
        <v>0</v>
      </c>
      <c r="AU598" s="229">
        <f>IF(AND(AU$7&lt;=$B598+$D$4,AU$9&gt;=$D598),$E598*HLOOKUP(AU$7-$B598+1,INPUTS!$D$63:$X$64,$E$4,FALSE)/IF(AU$7=$B598,(13-MONTH($D598)),12),0)</f>
        <v>0</v>
      </c>
      <c r="AV598" s="229">
        <f>IF(AND(AV$7&lt;=$B598+$D$4,AV$9&gt;=$D598),$E598*HLOOKUP(AV$7-$B598+1,INPUTS!$D$63:$X$64,$E$4,FALSE)/IF(AV$7=$B598,(13-MONTH($D598)),12),0)</f>
        <v>0</v>
      </c>
      <c r="AW598" s="229">
        <f>IF(AND(AW$7&lt;=$B598+$D$4,AW$9&gt;=$D598),$E598*HLOOKUP(AW$7-$B598+1,INPUTS!$D$63:$X$64,$E$4,FALSE)/IF(AW$7=$B598,(13-MONTH($D598)),12),0)</f>
        <v>0</v>
      </c>
      <c r="AX598" s="229">
        <f>IF(AND(AX$7&lt;=$B598+$D$4,AX$9&gt;=$D598),$E598*HLOOKUP(AX$7-$B598+1,INPUTS!$D$63:$X$64,$E$4,FALSE)/IF(AX$7=$B598,(13-MONTH($D598)),12),0)</f>
        <v>0</v>
      </c>
      <c r="AY598" s="229">
        <f>IF(AND(AY$7&lt;=$B598+$D$4,AY$9&gt;=$D598),$E598*HLOOKUP(AY$7-$B598+1,INPUTS!$D$63:$X$64,$E$4,FALSE)/IF(AY$7=$B598,(13-MONTH($D598)),12),0)</f>
        <v>0</v>
      </c>
      <c r="AZ598" s="229">
        <f>IF(AND(AZ$7&lt;=$B598+$D$4,AZ$9&gt;=$D598),$E598*HLOOKUP(AZ$7-$B598+1,INPUTS!$D$63:$X$64,$E$4,FALSE)/IF(AZ$7=$B598,(13-MONTH($D598)),12),0)</f>
        <v>0</v>
      </c>
      <c r="BA598" s="229">
        <f>IF(AND(BA$7&lt;=$B598+$D$4,BA$9&gt;=$D598),$E598*HLOOKUP(BA$7-$B598+1,INPUTS!$D$63:$X$64,$E$4,FALSE)/IF(BA$7=$B598,(13-MONTH($D598)),12),0)</f>
        <v>0</v>
      </c>
      <c r="BB598" s="229">
        <f>IF(AND(BB$7&lt;=$B598+$D$4,BB$9&gt;=$D598),$E598*HLOOKUP(BB$7-$B598+1,INPUTS!$D$63:$X$64,$E$4,FALSE)/IF(BB$7=$B598,(13-MONTH($D598)),12),0)</f>
        <v>0</v>
      </c>
      <c r="BC598" s="229">
        <f>IF(AND(BC$7&lt;=$B598+$D$4,BC$9&gt;=$D598),$E598*HLOOKUP(BC$7-$B598+1,INPUTS!$D$63:$X$64,$E$4,FALSE)/IF(BC$7=$B598,(13-MONTH($D598)),12),0)</f>
        <v>0</v>
      </c>
      <c r="BD598" s="229">
        <f>IF(AND(BD$7&lt;=$B598+$D$4,BD$9&gt;=$D598),$E598*HLOOKUP(BD$7-$B598+1,INPUTS!$D$63:$X$64,$E$4,FALSE)/IF(BD$7=$B598,(13-MONTH($D598)),12),0)</f>
        <v>0</v>
      </c>
      <c r="BE598" s="229">
        <f>IF(AND(BE$7&lt;=$B598+$D$4,BE$9&gt;=$D598),$E598*HLOOKUP(BE$7-$B598+1,INPUTS!$D$63:$X$64,$E$4,FALSE)/IF(BE$7=$B598,(13-MONTH($D598)),12),0)</f>
        <v>0</v>
      </c>
      <c r="BF598" s="229">
        <f>IF(AND(BF$7&lt;=$B598+$D$4,BF$9&gt;=$D598),$E598*HLOOKUP(BF$7-$B598+1,INPUTS!$D$63:$X$64,$E$4,FALSE)/IF(BF$7=$B598,(13-MONTH($D598)),12),0)</f>
        <v>0</v>
      </c>
      <c r="BG598" s="229">
        <f>IF(AND(BG$7&lt;=$B598+$D$4,BG$9&gt;=$D598),$E598*HLOOKUP(BG$7-$B598+1,INPUTS!$D$63:$X$64,$E$4,FALSE)/IF(BG$7=$B598,(13-MONTH($D598)),12),0)</f>
        <v>0</v>
      </c>
      <c r="BH598" s="229">
        <f>IF(AND(BH$7&lt;=$B598+$D$4,BH$9&gt;=$D598),$E598*HLOOKUP(BH$7-$B598+1,INPUTS!$D$63:$X$64,$E$4,FALSE)/IF(BH$7=$B598,(13-MONTH($D598)),12),0)</f>
        <v>0</v>
      </c>
      <c r="BI598" s="229">
        <f>IF(AND(BI$7&lt;=$B598+$D$4,BI$9&gt;=$D598),$E598*HLOOKUP(BI$7-$B598+1,INPUTS!$D$63:$X$64,$E$4,FALSE)/IF(BI$7=$B598,(13-MONTH($D598)),12),0)</f>
        <v>0</v>
      </c>
      <c r="BJ598" s="229">
        <f>IF(AND(BJ$7&lt;=$B598+$D$4,BJ$9&gt;=$D598),$E598*HLOOKUP(BJ$7-$B598+1,INPUTS!$D$63:$X$64,$E$4,FALSE)/IF(BJ$7=$B598,(13-MONTH($D598)),12),0)</f>
        <v>0</v>
      </c>
      <c r="BK598" s="229">
        <f>IF(AND(BK$7&lt;=$B598+$D$4,BK$9&gt;=$D598),$E598*HLOOKUP(BK$7-$B598+1,INPUTS!$D$63:$X$64,$E$4,FALSE)/IF(BK$7=$B598,(13-MONTH($D598)),12),0)</f>
        <v>0</v>
      </c>
      <c r="BL598" s="229">
        <f>IF(AND(BL$7&lt;=$B598+$D$4,BL$9&gt;=$D598),$E598*HLOOKUP(BL$7-$B598+1,INPUTS!$D$63:$X$64,$E$4,FALSE)/IF(BL$7=$B598,(13-MONTH($D598)),12),0)</f>
        <v>0</v>
      </c>
      <c r="BM598" s="229">
        <f>IF(AND(BM$7&lt;=$B598+$D$4,BM$9&gt;=$D598),$E598*HLOOKUP(BM$7-$B598+1,INPUTS!$D$63:$X$64,$E$4,FALSE)/IF(BM$7=$B598,(13-MONTH($D598)),12),0)</f>
        <v>0</v>
      </c>
      <c r="BN598" s="229">
        <f>IF(AND(BN$7&lt;=$B598+$D$4,BN$9&gt;=$D598),$E598*HLOOKUP(BN$7-$B598+1,INPUTS!$D$63:$X$64,$E$4,FALSE)/IF(BN$7=$B598,(13-MONTH($D598)),12),0)</f>
        <v>0</v>
      </c>
      <c r="BO598" s="229">
        <f>IF(AND(BO$7&lt;=$B598+$D$4,BO$9&gt;=$D598),$E598*HLOOKUP(BO$7-$B598+1,INPUTS!$D$63:$X$64,$E$4,FALSE)/IF(BO$7=$B598,(13-MONTH($D598)),12),0)</f>
        <v>0</v>
      </c>
      <c r="BP598" s="229">
        <f>IF(AND(BP$7&lt;=$B598+$D$4,BP$9&gt;=$D598),$E598*HLOOKUP(BP$7-$B598+1,INPUTS!$D$63:$X$64,$E$4,FALSE)/IF(BP$7=$B598,(13-MONTH($D598)),12),0)</f>
        <v>0</v>
      </c>
      <c r="BQ598" s="229">
        <f>IF(AND(BQ$7&lt;=$B598+$D$4,BQ$9&gt;=$D598),$E598*HLOOKUP(BQ$7-$B598+1,INPUTS!$D$63:$X$64,$E$4,FALSE)/IF(BQ$7=$B598,(13-MONTH($D598)),12),0)</f>
        <v>0</v>
      </c>
      <c r="BR598" s="229">
        <f>IF(AND(BR$7&lt;=$B598+$D$4,BR$9&gt;=$D598),$E598*HLOOKUP(BR$7-$B598+1,INPUTS!$D$63:$X$64,$E$4,FALSE)/IF(BR$7=$B598,(13-MONTH($D598)),12),0)</f>
        <v>0</v>
      </c>
      <c r="BS598" s="229">
        <f>IF(AND(BS$7&lt;=$B598+$D$4,BS$9&gt;=$D598),$E598*HLOOKUP(BS$7-$B598+1,INPUTS!$D$63:$X$64,$E$4,FALSE)/IF(BS$7=$B598,(13-MONTH($D598)),12),0)</f>
        <v>0</v>
      </c>
      <c r="BT598" s="229">
        <f>IF(AND(BT$7&lt;=$B598+$D$4,BT$9&gt;=$D598),$E598*HLOOKUP(BT$7-$B598+1,INPUTS!$D$63:$X$64,$E$4,FALSE)/IF(BT$7=$B598,(13-MONTH($D598)),12),0)</f>
        <v>0</v>
      </c>
      <c r="BU598" s="229">
        <f>IF(AND(BU$7&lt;=$B598+$D$4,BU$9&gt;=$D598),$E598*HLOOKUP(BU$7-$B598+1,INPUTS!$D$63:$X$64,$E$4,FALSE)/IF(BU$7=$B598,(13-MONTH($D598)),12),0)</f>
        <v>0</v>
      </c>
      <c r="BV598" s="229">
        <f>IF(AND(BV$7&lt;=$B598+$D$4,BV$9&gt;=$D598),$E598*HLOOKUP(BV$7-$B598+1,INPUTS!$D$63:$X$64,$E$4,FALSE)/IF(BV$7=$B598,(13-MONTH($D598)),12),0)</f>
        <v>0</v>
      </c>
      <c r="BW598" s="229">
        <f>IF(AND(BW$7&lt;=$B598+$D$4,BW$9&gt;=$D598),$E598*HLOOKUP(BW$7-$B598+1,INPUTS!$D$63:$X$64,$E$4,FALSE)/IF(BW$7=$B598,(13-MONTH($D598)),12),0)</f>
        <v>0</v>
      </c>
      <c r="BX598" s="229">
        <f>IF(AND(BX$7&lt;=$B598+$D$4,BX$9&gt;=$D598),$E598*HLOOKUP(BX$7-$B598+1,INPUTS!$D$63:$X$64,$E$4,FALSE)/IF(BX$7=$B598,(13-MONTH($D598)),12),0)</f>
        <v>0</v>
      </c>
      <c r="BY598" s="229">
        <f>IF(AND(BY$7&lt;=$B598+$D$4,BY$9&gt;=$D598),$E598*HLOOKUP(BY$7-$B598+1,INPUTS!$D$63:$X$64,$E$4,FALSE)/IF(BY$7=$B598,(13-MONTH($D598)),12),0)</f>
        <v>0</v>
      </c>
      <c r="BZ598" s="229">
        <f>IF(AND(BZ$7&lt;=$B598+$D$4,BZ$9&gt;=$D598),$E598*HLOOKUP(BZ$7-$B598+1,INPUTS!$D$63:$X$64,$E$4,FALSE)/IF(BZ$7=$B598,(13-MONTH($D598)),12),0)</f>
        <v>0</v>
      </c>
    </row>
    <row r="599" spans="1:78" x14ac:dyDescent="0.2">
      <c r="A599" s="7" t="str">
        <f t="shared" si="447"/>
        <v>Roll-in 9</v>
      </c>
      <c r="B599" s="7">
        <f t="shared" si="443"/>
        <v>2023</v>
      </c>
      <c r="C599" s="7">
        <f t="shared" si="446"/>
        <v>56</v>
      </c>
      <c r="D599" s="165">
        <f t="shared" si="449"/>
        <v>45169</v>
      </c>
      <c r="E599" s="68">
        <f t="shared" si="448"/>
        <v>0</v>
      </c>
      <c r="G599" s="229">
        <f>IF(AND(G$7&lt;=$B599+$D$4,G$9&gt;=$D599),$E599*HLOOKUP(G$7-$B599+1,INPUTS!$D$63:$X$64,$E$4,FALSE)/IF(G$7=$B599,(13-MONTH($D599)),12),0)</f>
        <v>0</v>
      </c>
      <c r="H599" s="229">
        <f>IF(AND(H$7&lt;=$B599+$D$4,H$9&gt;=$D599),$E599*HLOOKUP(H$7-$B599+1,INPUTS!$D$63:$X$64,$E$4,FALSE)/IF(H$7=$B599,(13-MONTH($D599)),12),0)</f>
        <v>0</v>
      </c>
      <c r="I599" s="229">
        <f>IF(AND(I$7&lt;=$B599+$D$4,I$9&gt;=$D599),$E599*HLOOKUP(I$7-$B599+1,INPUTS!$D$63:$X$64,$E$4,FALSE)/IF(I$7=$B599,(13-MONTH($D599)),12),0)</f>
        <v>0</v>
      </c>
      <c r="J599" s="229">
        <f>IF(AND(J$7&lt;=$B599+$D$4,J$9&gt;=$D599),$E599*HLOOKUP(J$7-$B599+1,INPUTS!$D$63:$X$64,$E$4,FALSE)/IF(J$7=$B599,(13-MONTH($D599)),12),0)</f>
        <v>0</v>
      </c>
      <c r="K599" s="229">
        <f>IF(AND(K$7&lt;=$B599+$D$4,K$9&gt;=$D599),$E599*HLOOKUP(K$7-$B599+1,INPUTS!$D$63:$X$64,$E$4,FALSE)/IF(K$7=$B599,(13-MONTH($D599)),12),0)</f>
        <v>0</v>
      </c>
      <c r="L599" s="229">
        <f>IF(AND(L$7&lt;=$B599+$D$4,L$9&gt;=$D599),$E599*HLOOKUP(L$7-$B599+1,INPUTS!$D$63:$X$64,$E$4,FALSE)/IF(L$7=$B599,(13-MONTH($D599)),12),0)</f>
        <v>0</v>
      </c>
      <c r="M599" s="229">
        <f>IF(AND(M$7&lt;=$B599+$D$4,M$9&gt;=$D599),$E599*HLOOKUP(M$7-$B599+1,INPUTS!$D$63:$X$64,$E$4,FALSE)/IF(M$7=$B599,(13-MONTH($D599)),12),0)</f>
        <v>0</v>
      </c>
      <c r="N599" s="229">
        <f>IF(AND(N$7&lt;=$B599+$D$4,N$9&gt;=$D599),$E599*HLOOKUP(N$7-$B599+1,INPUTS!$D$63:$X$64,$E$4,FALSE)/IF(N$7=$B599,(13-MONTH($D599)),12),0)</f>
        <v>0</v>
      </c>
      <c r="O599" s="229">
        <f>IF(AND(O$7&lt;=$B599+$D$4,O$9&gt;=$D599),$E599*HLOOKUP(O$7-$B599+1,INPUTS!$D$63:$X$64,$E$4,FALSE)/IF(O$7=$B599,(13-MONTH($D599)),12),0)</f>
        <v>0</v>
      </c>
      <c r="P599" s="229">
        <f>IF(AND(P$7&lt;=$B599+$D$4,P$9&gt;=$D599),$E599*HLOOKUP(P$7-$B599+1,INPUTS!$D$63:$X$64,$E$4,FALSE)/IF(P$7=$B599,(13-MONTH($D599)),12),0)</f>
        <v>0</v>
      </c>
      <c r="Q599" s="229">
        <f>IF(AND(Q$7&lt;=$B599+$D$4,Q$9&gt;=$D599),$E599*HLOOKUP(Q$7-$B599+1,INPUTS!$D$63:$X$64,$E$4,FALSE)/IF(Q$7=$B599,(13-MONTH($D599)),12),0)</f>
        <v>0</v>
      </c>
      <c r="R599" s="229">
        <f>IF(AND(R$7&lt;=$B599+$D$4,R$9&gt;=$D599),$E599*HLOOKUP(R$7-$B599+1,INPUTS!$D$63:$X$64,$E$4,FALSE)/IF(R$7=$B599,(13-MONTH($D599)),12),0)</f>
        <v>0</v>
      </c>
      <c r="S599" s="229">
        <f>IF(AND(S$7&lt;=$B599+$D$4,S$9&gt;=$D599),$E599*HLOOKUP(S$7-$B599+1,INPUTS!$D$63:$X$64,$E$4,FALSE)/IF(S$7=$B599,(13-MONTH($D599)),12),0)</f>
        <v>0</v>
      </c>
      <c r="T599" s="229">
        <f>IF(AND(T$7&lt;=$B599+$D$4,T$9&gt;=$D599),$E599*HLOOKUP(T$7-$B599+1,INPUTS!$D$63:$X$64,$E$4,FALSE)/IF(T$7=$B599,(13-MONTH($D599)),12),0)</f>
        <v>0</v>
      </c>
      <c r="U599" s="229">
        <f>IF(AND(U$7&lt;=$B599+$D$4,U$9&gt;=$D599),$E599*HLOOKUP(U$7-$B599+1,INPUTS!$D$63:$X$64,$E$4,FALSE)/IF(U$7=$B599,(13-MONTH($D599)),12),0)</f>
        <v>0</v>
      </c>
      <c r="V599" s="229">
        <f>IF(AND(V$7&lt;=$B599+$D$4,V$9&gt;=$D599),$E599*HLOOKUP(V$7-$B599+1,INPUTS!$D$63:$X$64,$E$4,FALSE)/IF(V$7=$B599,(13-MONTH($D599)),12),0)</f>
        <v>0</v>
      </c>
      <c r="W599" s="229">
        <f>IF(AND(W$7&lt;=$B599+$D$4,W$9&gt;=$D599),$E599*HLOOKUP(W$7-$B599+1,INPUTS!$D$63:$X$64,$E$4,FALSE)/IF(W$7=$B599,(13-MONTH($D599)),12),0)</f>
        <v>0</v>
      </c>
      <c r="X599" s="229">
        <f>IF(AND(X$7&lt;=$B599+$D$4,X$9&gt;=$D599),$E599*HLOOKUP(X$7-$B599+1,INPUTS!$D$63:$X$64,$E$4,FALSE)/IF(X$7=$B599,(13-MONTH($D599)),12),0)</f>
        <v>0</v>
      </c>
      <c r="Y599" s="229">
        <f>IF(AND(Y$7&lt;=$B599+$D$4,Y$9&gt;=$D599),$E599*HLOOKUP(Y$7-$B599+1,INPUTS!$D$63:$X$64,$E$4,FALSE)/IF(Y$7=$B599,(13-MONTH($D599)),12),0)</f>
        <v>0</v>
      </c>
      <c r="Z599" s="229">
        <f>IF(AND(Z$7&lt;=$B599+$D$4,Z$9&gt;=$D599),$E599*HLOOKUP(Z$7-$B599+1,INPUTS!$D$63:$X$64,$E$4,FALSE)/IF(Z$7=$B599,(13-MONTH($D599)),12),0)</f>
        <v>0</v>
      </c>
      <c r="AA599" s="229">
        <f>IF(AND(AA$7&lt;=$B599+$D$4,AA$9&gt;=$D599),$E599*HLOOKUP(AA$7-$B599+1,INPUTS!$D$63:$X$64,$E$4,FALSE)/IF(AA$7=$B599,(13-MONTH($D599)),12),0)</f>
        <v>0</v>
      </c>
      <c r="AB599" s="229">
        <f>IF(AND(AB$7&lt;=$B599+$D$4,AB$9&gt;=$D599),$E599*HLOOKUP(AB$7-$B599+1,INPUTS!$D$63:$X$64,$E$4,FALSE)/IF(AB$7=$B599,(13-MONTH($D599)),12),0)</f>
        <v>0</v>
      </c>
      <c r="AC599" s="229">
        <f>IF(AND(AC$7&lt;=$B599+$D$4,AC$9&gt;=$D599),$E599*HLOOKUP(AC$7-$B599+1,INPUTS!$D$63:$X$64,$E$4,FALSE)/IF(AC$7=$B599,(13-MONTH($D599)),12),0)</f>
        <v>0</v>
      </c>
      <c r="AD599" s="229">
        <f>IF(AND(AD$7&lt;=$B599+$D$4,AD$9&gt;=$D599),$E599*HLOOKUP(AD$7-$B599+1,INPUTS!$D$63:$X$64,$E$4,FALSE)/IF(AD$7=$B599,(13-MONTH($D599)),12),0)</f>
        <v>0</v>
      </c>
      <c r="AE599" s="229">
        <f>IF(AND(AE$7&lt;=$B599+$D$4,AE$9&gt;=$D599),$E599*HLOOKUP(AE$7-$B599+1,INPUTS!$D$63:$X$64,$E$4,FALSE)/IF(AE$7=$B599,(13-MONTH($D599)),12),0)</f>
        <v>0</v>
      </c>
      <c r="AF599" s="229">
        <f>IF(AND(AF$7&lt;=$B599+$D$4,AF$9&gt;=$D599),$E599*HLOOKUP(AF$7-$B599+1,INPUTS!$D$63:$X$64,$E$4,FALSE)/IF(AF$7=$B599,(13-MONTH($D599)),12),0)</f>
        <v>0</v>
      </c>
      <c r="AG599" s="229">
        <f>IF(AND(AG$7&lt;=$B599+$D$4,AG$9&gt;=$D599),$E599*HLOOKUP(AG$7-$B599+1,INPUTS!$D$63:$X$64,$E$4,FALSE)/IF(AG$7=$B599,(13-MONTH($D599)),12),0)</f>
        <v>0</v>
      </c>
      <c r="AH599" s="229">
        <f>IF(AND(AH$7&lt;=$B599+$D$4,AH$9&gt;=$D599),$E599*HLOOKUP(AH$7-$B599+1,INPUTS!$D$63:$X$64,$E$4,FALSE)/IF(AH$7=$B599,(13-MONTH($D599)),12),0)</f>
        <v>0</v>
      </c>
      <c r="AI599" s="229">
        <f>IF(AND(AI$7&lt;=$B599+$D$4,AI$9&gt;=$D599),$E599*HLOOKUP(AI$7-$B599+1,INPUTS!$D$63:$X$64,$E$4,FALSE)/IF(AI$7=$B599,(13-MONTH($D599)),12),0)</f>
        <v>0</v>
      </c>
      <c r="AJ599" s="229">
        <f>IF(AND(AJ$7&lt;=$B599+$D$4,AJ$9&gt;=$D599),$E599*HLOOKUP(AJ$7-$B599+1,INPUTS!$D$63:$X$64,$E$4,FALSE)/IF(AJ$7=$B599,(13-MONTH($D599)),12),0)</f>
        <v>0</v>
      </c>
      <c r="AK599" s="229">
        <f>IF(AND(AK$7&lt;=$B599+$D$4,AK$9&gt;=$D599),$E599*HLOOKUP(AK$7-$B599+1,INPUTS!$D$63:$X$64,$E$4,FALSE)/IF(AK$7=$B599,(13-MONTH($D599)),12),0)</f>
        <v>0</v>
      </c>
      <c r="AL599" s="229">
        <f>IF(AND(AL$7&lt;=$B599+$D$4,AL$9&gt;=$D599),$E599*HLOOKUP(AL$7-$B599+1,INPUTS!$D$63:$X$64,$E$4,FALSE)/IF(AL$7=$B599,(13-MONTH($D599)),12),0)</f>
        <v>0</v>
      </c>
      <c r="AM599" s="229">
        <f>IF(AND(AM$7&lt;=$B599+$D$4,AM$9&gt;=$D599),$E599*HLOOKUP(AM$7-$B599+1,INPUTS!$D$63:$X$64,$E$4,FALSE)/IF(AM$7=$B599,(13-MONTH($D599)),12),0)</f>
        <v>0</v>
      </c>
      <c r="AN599" s="229">
        <f>IF(AND(AN$7&lt;=$B599+$D$4,AN$9&gt;=$D599),$E599*HLOOKUP(AN$7-$B599+1,INPUTS!$D$63:$X$64,$E$4,FALSE)/IF(AN$7=$B599,(13-MONTH($D599)),12),0)</f>
        <v>0</v>
      </c>
      <c r="AO599" s="229">
        <f>IF(AND(AO$7&lt;=$B599+$D$4,AO$9&gt;=$D599),$E599*HLOOKUP(AO$7-$B599+1,INPUTS!$D$63:$X$64,$E$4,FALSE)/IF(AO$7=$B599,(13-MONTH($D599)),12),0)</f>
        <v>0</v>
      </c>
      <c r="AP599" s="229">
        <f>IF(AND(AP$7&lt;=$B599+$D$4,AP$9&gt;=$D599),$E599*HLOOKUP(AP$7-$B599+1,INPUTS!$D$63:$X$64,$E$4,FALSE)/IF(AP$7=$B599,(13-MONTH($D599)),12),0)</f>
        <v>0</v>
      </c>
      <c r="AQ599" s="229">
        <f>IF(AND(AQ$7&lt;=$B599+$D$4,AQ$9&gt;=$D599),$E599*HLOOKUP(AQ$7-$B599+1,INPUTS!$D$63:$X$64,$E$4,FALSE)/IF(AQ$7=$B599,(13-MONTH($D599)),12),0)</f>
        <v>0</v>
      </c>
      <c r="AR599" s="229">
        <f>IF(AND(AR$7&lt;=$B599+$D$4,AR$9&gt;=$D599),$E599*HLOOKUP(AR$7-$B599+1,INPUTS!$D$63:$X$64,$E$4,FALSE)/IF(AR$7=$B599,(13-MONTH($D599)),12),0)</f>
        <v>0</v>
      </c>
      <c r="AS599" s="229">
        <f>IF(AND(AS$7&lt;=$B599+$D$4,AS$9&gt;=$D599),$E599*HLOOKUP(AS$7-$B599+1,INPUTS!$D$63:$X$64,$E$4,FALSE)/IF(AS$7=$B599,(13-MONTH($D599)),12),0)</f>
        <v>0</v>
      </c>
      <c r="AT599" s="229">
        <f>IF(AND(AT$7&lt;=$B599+$D$4,AT$9&gt;=$D599),$E599*HLOOKUP(AT$7-$B599+1,INPUTS!$D$63:$X$64,$E$4,FALSE)/IF(AT$7=$B599,(13-MONTH($D599)),12),0)</f>
        <v>0</v>
      </c>
      <c r="AU599" s="229">
        <f>IF(AND(AU$7&lt;=$B599+$D$4,AU$9&gt;=$D599),$E599*HLOOKUP(AU$7-$B599+1,INPUTS!$D$63:$X$64,$E$4,FALSE)/IF(AU$7=$B599,(13-MONTH($D599)),12),0)</f>
        <v>0</v>
      </c>
      <c r="AV599" s="229">
        <f>IF(AND(AV$7&lt;=$B599+$D$4,AV$9&gt;=$D599),$E599*HLOOKUP(AV$7-$B599+1,INPUTS!$D$63:$X$64,$E$4,FALSE)/IF(AV$7=$B599,(13-MONTH($D599)),12),0)</f>
        <v>0</v>
      </c>
      <c r="AW599" s="229">
        <f>IF(AND(AW$7&lt;=$B599+$D$4,AW$9&gt;=$D599),$E599*HLOOKUP(AW$7-$B599+1,INPUTS!$D$63:$X$64,$E$4,FALSE)/IF(AW$7=$B599,(13-MONTH($D599)),12),0)</f>
        <v>0</v>
      </c>
      <c r="AX599" s="229">
        <f>IF(AND(AX$7&lt;=$B599+$D$4,AX$9&gt;=$D599),$E599*HLOOKUP(AX$7-$B599+1,INPUTS!$D$63:$X$64,$E$4,FALSE)/IF(AX$7=$B599,(13-MONTH($D599)),12),0)</f>
        <v>0</v>
      </c>
      <c r="AY599" s="229">
        <f>IF(AND(AY$7&lt;=$B599+$D$4,AY$9&gt;=$D599),$E599*HLOOKUP(AY$7-$B599+1,INPUTS!$D$63:$X$64,$E$4,FALSE)/IF(AY$7=$B599,(13-MONTH($D599)),12),0)</f>
        <v>0</v>
      </c>
      <c r="AZ599" s="229">
        <f>IF(AND(AZ$7&lt;=$B599+$D$4,AZ$9&gt;=$D599),$E599*HLOOKUP(AZ$7-$B599+1,INPUTS!$D$63:$X$64,$E$4,FALSE)/IF(AZ$7=$B599,(13-MONTH($D599)),12),0)</f>
        <v>0</v>
      </c>
      <c r="BA599" s="229">
        <f>IF(AND(BA$7&lt;=$B599+$D$4,BA$9&gt;=$D599),$E599*HLOOKUP(BA$7-$B599+1,INPUTS!$D$63:$X$64,$E$4,FALSE)/IF(BA$7=$B599,(13-MONTH($D599)),12),0)</f>
        <v>0</v>
      </c>
      <c r="BB599" s="229">
        <f>IF(AND(BB$7&lt;=$B599+$D$4,BB$9&gt;=$D599),$E599*HLOOKUP(BB$7-$B599+1,INPUTS!$D$63:$X$64,$E$4,FALSE)/IF(BB$7=$B599,(13-MONTH($D599)),12),0)</f>
        <v>0</v>
      </c>
      <c r="BC599" s="229">
        <f>IF(AND(BC$7&lt;=$B599+$D$4,BC$9&gt;=$D599),$E599*HLOOKUP(BC$7-$B599+1,INPUTS!$D$63:$X$64,$E$4,FALSE)/IF(BC$7=$B599,(13-MONTH($D599)),12),0)</f>
        <v>0</v>
      </c>
      <c r="BD599" s="229">
        <f>IF(AND(BD$7&lt;=$B599+$D$4,BD$9&gt;=$D599),$E599*HLOOKUP(BD$7-$B599+1,INPUTS!$D$63:$X$64,$E$4,FALSE)/IF(BD$7=$B599,(13-MONTH($D599)),12),0)</f>
        <v>0</v>
      </c>
      <c r="BE599" s="229">
        <f>IF(AND(BE$7&lt;=$B599+$D$4,BE$9&gt;=$D599),$E599*HLOOKUP(BE$7-$B599+1,INPUTS!$D$63:$X$64,$E$4,FALSE)/IF(BE$7=$B599,(13-MONTH($D599)),12),0)</f>
        <v>0</v>
      </c>
      <c r="BF599" s="229">
        <f>IF(AND(BF$7&lt;=$B599+$D$4,BF$9&gt;=$D599),$E599*HLOOKUP(BF$7-$B599+1,INPUTS!$D$63:$X$64,$E$4,FALSE)/IF(BF$7=$B599,(13-MONTH($D599)),12),0)</f>
        <v>0</v>
      </c>
      <c r="BG599" s="229">
        <f>IF(AND(BG$7&lt;=$B599+$D$4,BG$9&gt;=$D599),$E599*HLOOKUP(BG$7-$B599+1,INPUTS!$D$63:$X$64,$E$4,FALSE)/IF(BG$7=$B599,(13-MONTH($D599)),12),0)</f>
        <v>0</v>
      </c>
      <c r="BH599" s="229">
        <f>IF(AND(BH$7&lt;=$B599+$D$4,BH$9&gt;=$D599),$E599*HLOOKUP(BH$7-$B599+1,INPUTS!$D$63:$X$64,$E$4,FALSE)/IF(BH$7=$B599,(13-MONTH($D599)),12),0)</f>
        <v>0</v>
      </c>
      <c r="BI599" s="229">
        <f>IF(AND(BI$7&lt;=$B599+$D$4,BI$9&gt;=$D599),$E599*HLOOKUP(BI$7-$B599+1,INPUTS!$D$63:$X$64,$E$4,FALSE)/IF(BI$7=$B599,(13-MONTH($D599)),12),0)</f>
        <v>0</v>
      </c>
      <c r="BJ599" s="229">
        <f>IF(AND(BJ$7&lt;=$B599+$D$4,BJ$9&gt;=$D599),$E599*HLOOKUP(BJ$7-$B599+1,INPUTS!$D$63:$X$64,$E$4,FALSE)/IF(BJ$7=$B599,(13-MONTH($D599)),12),0)</f>
        <v>0</v>
      </c>
      <c r="BK599" s="229">
        <f>IF(AND(BK$7&lt;=$B599+$D$4,BK$9&gt;=$D599),$E599*HLOOKUP(BK$7-$B599+1,INPUTS!$D$63:$X$64,$E$4,FALSE)/IF(BK$7=$B599,(13-MONTH($D599)),12),0)</f>
        <v>0</v>
      </c>
      <c r="BL599" s="229">
        <f>IF(AND(BL$7&lt;=$B599+$D$4,BL$9&gt;=$D599),$E599*HLOOKUP(BL$7-$B599+1,INPUTS!$D$63:$X$64,$E$4,FALSE)/IF(BL$7=$B599,(13-MONTH($D599)),12),0)</f>
        <v>0</v>
      </c>
      <c r="BM599" s="229">
        <f>IF(AND(BM$7&lt;=$B599+$D$4,BM$9&gt;=$D599),$E599*HLOOKUP(BM$7-$B599+1,INPUTS!$D$63:$X$64,$E$4,FALSE)/IF(BM$7=$B599,(13-MONTH($D599)),12),0)</f>
        <v>0</v>
      </c>
      <c r="BN599" s="229">
        <f>IF(AND(BN$7&lt;=$B599+$D$4,BN$9&gt;=$D599),$E599*HLOOKUP(BN$7-$B599+1,INPUTS!$D$63:$X$64,$E$4,FALSE)/IF(BN$7=$B599,(13-MONTH($D599)),12),0)</f>
        <v>0</v>
      </c>
      <c r="BO599" s="229">
        <f>IF(AND(BO$7&lt;=$B599+$D$4,BO$9&gt;=$D599),$E599*HLOOKUP(BO$7-$B599+1,INPUTS!$D$63:$X$64,$E$4,FALSE)/IF(BO$7=$B599,(13-MONTH($D599)),12),0)</f>
        <v>0</v>
      </c>
      <c r="BP599" s="229">
        <f>IF(AND(BP$7&lt;=$B599+$D$4,BP$9&gt;=$D599),$E599*HLOOKUP(BP$7-$B599+1,INPUTS!$D$63:$X$64,$E$4,FALSE)/IF(BP$7=$B599,(13-MONTH($D599)),12),0)</f>
        <v>0</v>
      </c>
      <c r="BQ599" s="229">
        <f>IF(AND(BQ$7&lt;=$B599+$D$4,BQ$9&gt;=$D599),$E599*HLOOKUP(BQ$7-$B599+1,INPUTS!$D$63:$X$64,$E$4,FALSE)/IF(BQ$7=$B599,(13-MONTH($D599)),12),0)</f>
        <v>0</v>
      </c>
      <c r="BR599" s="229">
        <f>IF(AND(BR$7&lt;=$B599+$D$4,BR$9&gt;=$D599),$E599*HLOOKUP(BR$7-$B599+1,INPUTS!$D$63:$X$64,$E$4,FALSE)/IF(BR$7=$B599,(13-MONTH($D599)),12),0)</f>
        <v>0</v>
      </c>
      <c r="BS599" s="229">
        <f>IF(AND(BS$7&lt;=$B599+$D$4,BS$9&gt;=$D599),$E599*HLOOKUP(BS$7-$B599+1,INPUTS!$D$63:$X$64,$E$4,FALSE)/IF(BS$7=$B599,(13-MONTH($D599)),12),0)</f>
        <v>0</v>
      </c>
      <c r="BT599" s="229">
        <f>IF(AND(BT$7&lt;=$B599+$D$4,BT$9&gt;=$D599),$E599*HLOOKUP(BT$7-$B599+1,INPUTS!$D$63:$X$64,$E$4,FALSE)/IF(BT$7=$B599,(13-MONTH($D599)),12),0)</f>
        <v>0</v>
      </c>
      <c r="BU599" s="229">
        <f>IF(AND(BU$7&lt;=$B599+$D$4,BU$9&gt;=$D599),$E599*HLOOKUP(BU$7-$B599+1,INPUTS!$D$63:$X$64,$E$4,FALSE)/IF(BU$7=$B599,(13-MONTH($D599)),12),0)</f>
        <v>0</v>
      </c>
      <c r="BV599" s="229">
        <f>IF(AND(BV$7&lt;=$B599+$D$4,BV$9&gt;=$D599),$E599*HLOOKUP(BV$7-$B599+1,INPUTS!$D$63:$X$64,$E$4,FALSE)/IF(BV$7=$B599,(13-MONTH($D599)),12),0)</f>
        <v>0</v>
      </c>
      <c r="BW599" s="229">
        <f>IF(AND(BW$7&lt;=$B599+$D$4,BW$9&gt;=$D599),$E599*HLOOKUP(BW$7-$B599+1,INPUTS!$D$63:$X$64,$E$4,FALSE)/IF(BW$7=$B599,(13-MONTH($D599)),12),0)</f>
        <v>0</v>
      </c>
      <c r="BX599" s="229">
        <f>IF(AND(BX$7&lt;=$B599+$D$4,BX$9&gt;=$D599),$E599*HLOOKUP(BX$7-$B599+1,INPUTS!$D$63:$X$64,$E$4,FALSE)/IF(BX$7=$B599,(13-MONTH($D599)),12),0)</f>
        <v>0</v>
      </c>
      <c r="BY599" s="229">
        <f>IF(AND(BY$7&lt;=$B599+$D$4,BY$9&gt;=$D599),$E599*HLOOKUP(BY$7-$B599+1,INPUTS!$D$63:$X$64,$E$4,FALSE)/IF(BY$7=$B599,(13-MONTH($D599)),12),0)</f>
        <v>0</v>
      </c>
      <c r="BZ599" s="229">
        <f>IF(AND(BZ$7&lt;=$B599+$D$4,BZ$9&gt;=$D599),$E599*HLOOKUP(BZ$7-$B599+1,INPUTS!$D$63:$X$64,$E$4,FALSE)/IF(BZ$7=$B599,(13-MONTH($D599)),12),0)</f>
        <v>0</v>
      </c>
    </row>
    <row r="600" spans="1:78" x14ac:dyDescent="0.2">
      <c r="A600" s="7" t="str">
        <f t="shared" si="447"/>
        <v>Roll-in 10</v>
      </c>
      <c r="B600" s="7">
        <f t="shared" si="443"/>
        <v>2023</v>
      </c>
      <c r="C600" s="7">
        <f t="shared" si="446"/>
        <v>57</v>
      </c>
      <c r="D600" s="165">
        <f t="shared" si="449"/>
        <v>45199</v>
      </c>
      <c r="E600" s="68">
        <f t="shared" si="448"/>
        <v>0</v>
      </c>
      <c r="G600" s="229">
        <f>IF(AND(G$7&lt;=$B600+$D$4,G$9&gt;=$D600),$E600*HLOOKUP(G$7-$B600+1,INPUTS!$D$63:$X$64,$E$4,FALSE)/IF(G$7=$B600,(13-MONTH($D600)),12),0)</f>
        <v>0</v>
      </c>
      <c r="H600" s="229">
        <f>IF(AND(H$7&lt;=$B600+$D$4,H$9&gt;=$D600),$E600*HLOOKUP(H$7-$B600+1,INPUTS!$D$63:$X$64,$E$4,FALSE)/IF(H$7=$B600,(13-MONTH($D600)),12),0)</f>
        <v>0</v>
      </c>
      <c r="I600" s="229">
        <f>IF(AND(I$7&lt;=$B600+$D$4,I$9&gt;=$D600),$E600*HLOOKUP(I$7-$B600+1,INPUTS!$D$63:$X$64,$E$4,FALSE)/IF(I$7=$B600,(13-MONTH($D600)),12),0)</f>
        <v>0</v>
      </c>
      <c r="J600" s="229">
        <f>IF(AND(J$7&lt;=$B600+$D$4,J$9&gt;=$D600),$E600*HLOOKUP(J$7-$B600+1,INPUTS!$D$63:$X$64,$E$4,FALSE)/IF(J$7=$B600,(13-MONTH($D600)),12),0)</f>
        <v>0</v>
      </c>
      <c r="K600" s="229">
        <f>IF(AND(K$7&lt;=$B600+$D$4,K$9&gt;=$D600),$E600*HLOOKUP(K$7-$B600+1,INPUTS!$D$63:$X$64,$E$4,FALSE)/IF(K$7=$B600,(13-MONTH($D600)),12),0)</f>
        <v>0</v>
      </c>
      <c r="L600" s="229">
        <f>IF(AND(L$7&lt;=$B600+$D$4,L$9&gt;=$D600),$E600*HLOOKUP(L$7-$B600+1,INPUTS!$D$63:$X$64,$E$4,FALSE)/IF(L$7=$B600,(13-MONTH($D600)),12),0)</f>
        <v>0</v>
      </c>
      <c r="M600" s="229">
        <f>IF(AND(M$7&lt;=$B600+$D$4,M$9&gt;=$D600),$E600*HLOOKUP(M$7-$B600+1,INPUTS!$D$63:$X$64,$E$4,FALSE)/IF(M$7=$B600,(13-MONTH($D600)),12),0)</f>
        <v>0</v>
      </c>
      <c r="N600" s="229">
        <f>IF(AND(N$7&lt;=$B600+$D$4,N$9&gt;=$D600),$E600*HLOOKUP(N$7-$B600+1,INPUTS!$D$63:$X$64,$E$4,FALSE)/IF(N$7=$B600,(13-MONTH($D600)),12),0)</f>
        <v>0</v>
      </c>
      <c r="O600" s="229">
        <f>IF(AND(O$7&lt;=$B600+$D$4,O$9&gt;=$D600),$E600*HLOOKUP(O$7-$B600+1,INPUTS!$D$63:$X$64,$E$4,FALSE)/IF(O$7=$B600,(13-MONTH($D600)),12),0)</f>
        <v>0</v>
      </c>
      <c r="P600" s="229">
        <f>IF(AND(P$7&lt;=$B600+$D$4,P$9&gt;=$D600),$E600*HLOOKUP(P$7-$B600+1,INPUTS!$D$63:$X$64,$E$4,FALSE)/IF(P$7=$B600,(13-MONTH($D600)),12),0)</f>
        <v>0</v>
      </c>
      <c r="Q600" s="229">
        <f>IF(AND(Q$7&lt;=$B600+$D$4,Q$9&gt;=$D600),$E600*HLOOKUP(Q$7-$B600+1,INPUTS!$D$63:$X$64,$E$4,FALSE)/IF(Q$7=$B600,(13-MONTH($D600)),12),0)</f>
        <v>0</v>
      </c>
      <c r="R600" s="229">
        <f>IF(AND(R$7&lt;=$B600+$D$4,R$9&gt;=$D600),$E600*HLOOKUP(R$7-$B600+1,INPUTS!$D$63:$X$64,$E$4,FALSE)/IF(R$7=$B600,(13-MONTH($D600)),12),0)</f>
        <v>0</v>
      </c>
      <c r="S600" s="229">
        <f>IF(AND(S$7&lt;=$B600+$D$4,S$9&gt;=$D600),$E600*HLOOKUP(S$7-$B600+1,INPUTS!$D$63:$X$64,$E$4,FALSE)/IF(S$7=$B600,(13-MONTH($D600)),12),0)</f>
        <v>0</v>
      </c>
      <c r="T600" s="229">
        <f>IF(AND(T$7&lt;=$B600+$D$4,T$9&gt;=$D600),$E600*HLOOKUP(T$7-$B600+1,INPUTS!$D$63:$X$64,$E$4,FALSE)/IF(T$7=$B600,(13-MONTH($D600)),12),0)</f>
        <v>0</v>
      </c>
      <c r="U600" s="229">
        <f>IF(AND(U$7&lt;=$B600+$D$4,U$9&gt;=$D600),$E600*HLOOKUP(U$7-$B600+1,INPUTS!$D$63:$X$64,$E$4,FALSE)/IF(U$7=$B600,(13-MONTH($D600)),12),0)</f>
        <v>0</v>
      </c>
      <c r="V600" s="229">
        <f>IF(AND(V$7&lt;=$B600+$D$4,V$9&gt;=$D600),$E600*HLOOKUP(V$7-$B600+1,INPUTS!$D$63:$X$64,$E$4,FALSE)/IF(V$7=$B600,(13-MONTH($D600)),12),0)</f>
        <v>0</v>
      </c>
      <c r="W600" s="229">
        <f>IF(AND(W$7&lt;=$B600+$D$4,W$9&gt;=$D600),$E600*HLOOKUP(W$7-$B600+1,INPUTS!$D$63:$X$64,$E$4,FALSE)/IF(W$7=$B600,(13-MONTH($D600)),12),0)</f>
        <v>0</v>
      </c>
      <c r="X600" s="229">
        <f>IF(AND(X$7&lt;=$B600+$D$4,X$9&gt;=$D600),$E600*HLOOKUP(X$7-$B600+1,INPUTS!$D$63:$X$64,$E$4,FALSE)/IF(X$7=$B600,(13-MONTH($D600)),12),0)</f>
        <v>0</v>
      </c>
      <c r="Y600" s="229">
        <f>IF(AND(Y$7&lt;=$B600+$D$4,Y$9&gt;=$D600),$E600*HLOOKUP(Y$7-$B600+1,INPUTS!$D$63:$X$64,$E$4,FALSE)/IF(Y$7=$B600,(13-MONTH($D600)),12),0)</f>
        <v>0</v>
      </c>
      <c r="Z600" s="229">
        <f>IF(AND(Z$7&lt;=$B600+$D$4,Z$9&gt;=$D600),$E600*HLOOKUP(Z$7-$B600+1,INPUTS!$D$63:$X$64,$E$4,FALSE)/IF(Z$7=$B600,(13-MONTH($D600)),12),0)</f>
        <v>0</v>
      </c>
      <c r="AA600" s="229">
        <f>IF(AND(AA$7&lt;=$B600+$D$4,AA$9&gt;=$D600),$E600*HLOOKUP(AA$7-$B600+1,INPUTS!$D$63:$X$64,$E$4,FALSE)/IF(AA$7=$B600,(13-MONTH($D600)),12),0)</f>
        <v>0</v>
      </c>
      <c r="AB600" s="229">
        <f>IF(AND(AB$7&lt;=$B600+$D$4,AB$9&gt;=$D600),$E600*HLOOKUP(AB$7-$B600+1,INPUTS!$D$63:$X$64,$E$4,FALSE)/IF(AB$7=$B600,(13-MONTH($D600)),12),0)</f>
        <v>0</v>
      </c>
      <c r="AC600" s="229">
        <f>IF(AND(AC$7&lt;=$B600+$D$4,AC$9&gt;=$D600),$E600*HLOOKUP(AC$7-$B600+1,INPUTS!$D$63:$X$64,$E$4,FALSE)/IF(AC$7=$B600,(13-MONTH($D600)),12),0)</f>
        <v>0</v>
      </c>
      <c r="AD600" s="229">
        <f>IF(AND(AD$7&lt;=$B600+$D$4,AD$9&gt;=$D600),$E600*HLOOKUP(AD$7-$B600+1,INPUTS!$D$63:$X$64,$E$4,FALSE)/IF(AD$7=$B600,(13-MONTH($D600)),12),0)</f>
        <v>0</v>
      </c>
      <c r="AE600" s="229">
        <f>IF(AND(AE$7&lt;=$B600+$D$4,AE$9&gt;=$D600),$E600*HLOOKUP(AE$7-$B600+1,INPUTS!$D$63:$X$64,$E$4,FALSE)/IF(AE$7=$B600,(13-MONTH($D600)),12),0)</f>
        <v>0</v>
      </c>
      <c r="AF600" s="229">
        <f>IF(AND(AF$7&lt;=$B600+$D$4,AF$9&gt;=$D600),$E600*HLOOKUP(AF$7-$B600+1,INPUTS!$D$63:$X$64,$E$4,FALSE)/IF(AF$7=$B600,(13-MONTH($D600)),12),0)</f>
        <v>0</v>
      </c>
      <c r="AG600" s="229">
        <f>IF(AND(AG$7&lt;=$B600+$D$4,AG$9&gt;=$D600),$E600*HLOOKUP(AG$7-$B600+1,INPUTS!$D$63:$X$64,$E$4,FALSE)/IF(AG$7=$B600,(13-MONTH($D600)),12),0)</f>
        <v>0</v>
      </c>
      <c r="AH600" s="229">
        <f>IF(AND(AH$7&lt;=$B600+$D$4,AH$9&gt;=$D600),$E600*HLOOKUP(AH$7-$B600+1,INPUTS!$D$63:$X$64,$E$4,FALSE)/IF(AH$7=$B600,(13-MONTH($D600)),12),0)</f>
        <v>0</v>
      </c>
      <c r="AI600" s="229">
        <f>IF(AND(AI$7&lt;=$B600+$D$4,AI$9&gt;=$D600),$E600*HLOOKUP(AI$7-$B600+1,INPUTS!$D$63:$X$64,$E$4,FALSE)/IF(AI$7=$B600,(13-MONTH($D600)),12),0)</f>
        <v>0</v>
      </c>
      <c r="AJ600" s="229">
        <f>IF(AND(AJ$7&lt;=$B600+$D$4,AJ$9&gt;=$D600),$E600*HLOOKUP(AJ$7-$B600+1,INPUTS!$D$63:$X$64,$E$4,FALSE)/IF(AJ$7=$B600,(13-MONTH($D600)),12),0)</f>
        <v>0</v>
      </c>
      <c r="AK600" s="229">
        <f>IF(AND(AK$7&lt;=$B600+$D$4,AK$9&gt;=$D600),$E600*HLOOKUP(AK$7-$B600+1,INPUTS!$D$63:$X$64,$E$4,FALSE)/IF(AK$7=$B600,(13-MONTH($D600)),12),0)</f>
        <v>0</v>
      </c>
      <c r="AL600" s="229">
        <f>IF(AND(AL$7&lt;=$B600+$D$4,AL$9&gt;=$D600),$E600*HLOOKUP(AL$7-$B600+1,INPUTS!$D$63:$X$64,$E$4,FALSE)/IF(AL$7=$B600,(13-MONTH($D600)),12),0)</f>
        <v>0</v>
      </c>
      <c r="AM600" s="229">
        <f>IF(AND(AM$7&lt;=$B600+$D$4,AM$9&gt;=$D600),$E600*HLOOKUP(AM$7-$B600+1,INPUTS!$D$63:$X$64,$E$4,FALSE)/IF(AM$7=$B600,(13-MONTH($D600)),12),0)</f>
        <v>0</v>
      </c>
      <c r="AN600" s="229">
        <f>IF(AND(AN$7&lt;=$B600+$D$4,AN$9&gt;=$D600),$E600*HLOOKUP(AN$7-$B600+1,INPUTS!$D$63:$X$64,$E$4,FALSE)/IF(AN$7=$B600,(13-MONTH($D600)),12),0)</f>
        <v>0</v>
      </c>
      <c r="AO600" s="229">
        <f>IF(AND(AO$7&lt;=$B600+$D$4,AO$9&gt;=$D600),$E600*HLOOKUP(AO$7-$B600+1,INPUTS!$D$63:$X$64,$E$4,FALSE)/IF(AO$7=$B600,(13-MONTH($D600)),12),0)</f>
        <v>0</v>
      </c>
      <c r="AP600" s="229">
        <f>IF(AND(AP$7&lt;=$B600+$D$4,AP$9&gt;=$D600),$E600*HLOOKUP(AP$7-$B600+1,INPUTS!$D$63:$X$64,$E$4,FALSE)/IF(AP$7=$B600,(13-MONTH($D600)),12),0)</f>
        <v>0</v>
      </c>
      <c r="AQ600" s="229">
        <f>IF(AND(AQ$7&lt;=$B600+$D$4,AQ$9&gt;=$D600),$E600*HLOOKUP(AQ$7-$B600+1,INPUTS!$D$63:$X$64,$E$4,FALSE)/IF(AQ$7=$B600,(13-MONTH($D600)),12),0)</f>
        <v>0</v>
      </c>
      <c r="AR600" s="229">
        <f>IF(AND(AR$7&lt;=$B600+$D$4,AR$9&gt;=$D600),$E600*HLOOKUP(AR$7-$B600+1,INPUTS!$D$63:$X$64,$E$4,FALSE)/IF(AR$7=$B600,(13-MONTH($D600)),12),0)</f>
        <v>0</v>
      </c>
      <c r="AS600" s="229">
        <f>IF(AND(AS$7&lt;=$B600+$D$4,AS$9&gt;=$D600),$E600*HLOOKUP(AS$7-$B600+1,INPUTS!$D$63:$X$64,$E$4,FALSE)/IF(AS$7=$B600,(13-MONTH($D600)),12),0)</f>
        <v>0</v>
      </c>
      <c r="AT600" s="229">
        <f>IF(AND(AT$7&lt;=$B600+$D$4,AT$9&gt;=$D600),$E600*HLOOKUP(AT$7-$B600+1,INPUTS!$D$63:$X$64,$E$4,FALSE)/IF(AT$7=$B600,(13-MONTH($D600)),12),0)</f>
        <v>0</v>
      </c>
      <c r="AU600" s="229">
        <f>IF(AND(AU$7&lt;=$B600+$D$4,AU$9&gt;=$D600),$E600*HLOOKUP(AU$7-$B600+1,INPUTS!$D$63:$X$64,$E$4,FALSE)/IF(AU$7=$B600,(13-MONTH($D600)),12),0)</f>
        <v>0</v>
      </c>
      <c r="AV600" s="229">
        <f>IF(AND(AV$7&lt;=$B600+$D$4,AV$9&gt;=$D600),$E600*HLOOKUP(AV$7-$B600+1,INPUTS!$D$63:$X$64,$E$4,FALSE)/IF(AV$7=$B600,(13-MONTH($D600)),12),0)</f>
        <v>0</v>
      </c>
      <c r="AW600" s="229">
        <f>IF(AND(AW$7&lt;=$B600+$D$4,AW$9&gt;=$D600),$E600*HLOOKUP(AW$7-$B600+1,INPUTS!$D$63:$X$64,$E$4,FALSE)/IF(AW$7=$B600,(13-MONTH($D600)),12),0)</f>
        <v>0</v>
      </c>
      <c r="AX600" s="229">
        <f>IF(AND(AX$7&lt;=$B600+$D$4,AX$9&gt;=$D600),$E600*HLOOKUP(AX$7-$B600+1,INPUTS!$D$63:$X$64,$E$4,FALSE)/IF(AX$7=$B600,(13-MONTH($D600)),12),0)</f>
        <v>0</v>
      </c>
      <c r="AY600" s="229">
        <f>IF(AND(AY$7&lt;=$B600+$D$4,AY$9&gt;=$D600),$E600*HLOOKUP(AY$7-$B600+1,INPUTS!$D$63:$X$64,$E$4,FALSE)/IF(AY$7=$B600,(13-MONTH($D600)),12),0)</f>
        <v>0</v>
      </c>
      <c r="AZ600" s="229">
        <f>IF(AND(AZ$7&lt;=$B600+$D$4,AZ$9&gt;=$D600),$E600*HLOOKUP(AZ$7-$B600+1,INPUTS!$D$63:$X$64,$E$4,FALSE)/IF(AZ$7=$B600,(13-MONTH($D600)),12),0)</f>
        <v>0</v>
      </c>
      <c r="BA600" s="229">
        <f>IF(AND(BA$7&lt;=$B600+$D$4,BA$9&gt;=$D600),$E600*HLOOKUP(BA$7-$B600+1,INPUTS!$D$63:$X$64,$E$4,FALSE)/IF(BA$7=$B600,(13-MONTH($D600)),12),0)</f>
        <v>0</v>
      </c>
      <c r="BB600" s="229">
        <f>IF(AND(BB$7&lt;=$B600+$D$4,BB$9&gt;=$D600),$E600*HLOOKUP(BB$7-$B600+1,INPUTS!$D$63:$X$64,$E$4,FALSE)/IF(BB$7=$B600,(13-MONTH($D600)),12),0)</f>
        <v>0</v>
      </c>
      <c r="BC600" s="229">
        <f>IF(AND(BC$7&lt;=$B600+$D$4,BC$9&gt;=$D600),$E600*HLOOKUP(BC$7-$B600+1,INPUTS!$D$63:$X$64,$E$4,FALSE)/IF(BC$7=$B600,(13-MONTH($D600)),12),0)</f>
        <v>0</v>
      </c>
      <c r="BD600" s="229">
        <f>IF(AND(BD$7&lt;=$B600+$D$4,BD$9&gt;=$D600),$E600*HLOOKUP(BD$7-$B600+1,INPUTS!$D$63:$X$64,$E$4,FALSE)/IF(BD$7=$B600,(13-MONTH($D600)),12),0)</f>
        <v>0</v>
      </c>
      <c r="BE600" s="229">
        <f>IF(AND(BE$7&lt;=$B600+$D$4,BE$9&gt;=$D600),$E600*HLOOKUP(BE$7-$B600+1,INPUTS!$D$63:$X$64,$E$4,FALSE)/IF(BE$7=$B600,(13-MONTH($D600)),12),0)</f>
        <v>0</v>
      </c>
      <c r="BF600" s="229">
        <f>IF(AND(BF$7&lt;=$B600+$D$4,BF$9&gt;=$D600),$E600*HLOOKUP(BF$7-$B600+1,INPUTS!$D$63:$X$64,$E$4,FALSE)/IF(BF$7=$B600,(13-MONTH($D600)),12),0)</f>
        <v>0</v>
      </c>
      <c r="BG600" s="229">
        <f>IF(AND(BG$7&lt;=$B600+$D$4,BG$9&gt;=$D600),$E600*HLOOKUP(BG$7-$B600+1,INPUTS!$D$63:$X$64,$E$4,FALSE)/IF(BG$7=$B600,(13-MONTH($D600)),12),0)</f>
        <v>0</v>
      </c>
      <c r="BH600" s="229">
        <f>IF(AND(BH$7&lt;=$B600+$D$4,BH$9&gt;=$D600),$E600*HLOOKUP(BH$7-$B600+1,INPUTS!$D$63:$X$64,$E$4,FALSE)/IF(BH$7=$B600,(13-MONTH($D600)),12),0)</f>
        <v>0</v>
      </c>
      <c r="BI600" s="229">
        <f>IF(AND(BI$7&lt;=$B600+$D$4,BI$9&gt;=$D600),$E600*HLOOKUP(BI$7-$B600+1,INPUTS!$D$63:$X$64,$E$4,FALSE)/IF(BI$7=$B600,(13-MONTH($D600)),12),0)</f>
        <v>0</v>
      </c>
      <c r="BJ600" s="229">
        <f>IF(AND(BJ$7&lt;=$B600+$D$4,BJ$9&gt;=$D600),$E600*HLOOKUP(BJ$7-$B600+1,INPUTS!$D$63:$X$64,$E$4,FALSE)/IF(BJ$7=$B600,(13-MONTH($D600)),12),0)</f>
        <v>0</v>
      </c>
      <c r="BK600" s="229">
        <f>IF(AND(BK$7&lt;=$B600+$D$4,BK$9&gt;=$D600),$E600*HLOOKUP(BK$7-$B600+1,INPUTS!$D$63:$X$64,$E$4,FALSE)/IF(BK$7=$B600,(13-MONTH($D600)),12),0)</f>
        <v>0</v>
      </c>
      <c r="BL600" s="229">
        <f>IF(AND(BL$7&lt;=$B600+$D$4,BL$9&gt;=$D600),$E600*HLOOKUP(BL$7-$B600+1,INPUTS!$D$63:$X$64,$E$4,FALSE)/IF(BL$7=$B600,(13-MONTH($D600)),12),0)</f>
        <v>0</v>
      </c>
      <c r="BM600" s="229">
        <f>IF(AND(BM$7&lt;=$B600+$D$4,BM$9&gt;=$D600),$E600*HLOOKUP(BM$7-$B600+1,INPUTS!$D$63:$X$64,$E$4,FALSE)/IF(BM$7=$B600,(13-MONTH($D600)),12),0)</f>
        <v>0</v>
      </c>
      <c r="BN600" s="229">
        <f>IF(AND(BN$7&lt;=$B600+$D$4,BN$9&gt;=$D600),$E600*HLOOKUP(BN$7-$B600+1,INPUTS!$D$63:$X$64,$E$4,FALSE)/IF(BN$7=$B600,(13-MONTH($D600)),12),0)</f>
        <v>0</v>
      </c>
      <c r="BO600" s="229">
        <f>IF(AND(BO$7&lt;=$B600+$D$4,BO$9&gt;=$D600),$E600*HLOOKUP(BO$7-$B600+1,INPUTS!$D$63:$X$64,$E$4,FALSE)/IF(BO$7=$B600,(13-MONTH($D600)),12),0)</f>
        <v>0</v>
      </c>
      <c r="BP600" s="229">
        <f>IF(AND(BP$7&lt;=$B600+$D$4,BP$9&gt;=$D600),$E600*HLOOKUP(BP$7-$B600+1,INPUTS!$D$63:$X$64,$E$4,FALSE)/IF(BP$7=$B600,(13-MONTH($D600)),12),0)</f>
        <v>0</v>
      </c>
      <c r="BQ600" s="229">
        <f>IF(AND(BQ$7&lt;=$B600+$D$4,BQ$9&gt;=$D600),$E600*HLOOKUP(BQ$7-$B600+1,INPUTS!$D$63:$X$64,$E$4,FALSE)/IF(BQ$7=$B600,(13-MONTH($D600)),12),0)</f>
        <v>0</v>
      </c>
      <c r="BR600" s="229">
        <f>IF(AND(BR$7&lt;=$B600+$D$4,BR$9&gt;=$D600),$E600*HLOOKUP(BR$7-$B600+1,INPUTS!$D$63:$X$64,$E$4,FALSE)/IF(BR$7=$B600,(13-MONTH($D600)),12),0)</f>
        <v>0</v>
      </c>
      <c r="BS600" s="229">
        <f>IF(AND(BS$7&lt;=$B600+$D$4,BS$9&gt;=$D600),$E600*HLOOKUP(BS$7-$B600+1,INPUTS!$D$63:$X$64,$E$4,FALSE)/IF(BS$7=$B600,(13-MONTH($D600)),12),0)</f>
        <v>0</v>
      </c>
      <c r="BT600" s="229">
        <f>IF(AND(BT$7&lt;=$B600+$D$4,BT$9&gt;=$D600),$E600*HLOOKUP(BT$7-$B600+1,INPUTS!$D$63:$X$64,$E$4,FALSE)/IF(BT$7=$B600,(13-MONTH($D600)),12),0)</f>
        <v>0</v>
      </c>
      <c r="BU600" s="229">
        <f>IF(AND(BU$7&lt;=$B600+$D$4,BU$9&gt;=$D600),$E600*HLOOKUP(BU$7-$B600+1,INPUTS!$D$63:$X$64,$E$4,FALSE)/IF(BU$7=$B600,(13-MONTH($D600)),12),0)</f>
        <v>0</v>
      </c>
      <c r="BV600" s="229">
        <f>IF(AND(BV$7&lt;=$B600+$D$4,BV$9&gt;=$D600),$E600*HLOOKUP(BV$7-$B600+1,INPUTS!$D$63:$X$64,$E$4,FALSE)/IF(BV$7=$B600,(13-MONTH($D600)),12),0)</f>
        <v>0</v>
      </c>
      <c r="BW600" s="229">
        <f>IF(AND(BW$7&lt;=$B600+$D$4,BW$9&gt;=$D600),$E600*HLOOKUP(BW$7-$B600+1,INPUTS!$D$63:$X$64,$E$4,FALSE)/IF(BW$7=$B600,(13-MONTH($D600)),12),0)</f>
        <v>0</v>
      </c>
      <c r="BX600" s="229">
        <f>IF(AND(BX$7&lt;=$B600+$D$4,BX$9&gt;=$D600),$E600*HLOOKUP(BX$7-$B600+1,INPUTS!$D$63:$X$64,$E$4,FALSE)/IF(BX$7=$B600,(13-MONTH($D600)),12),0)</f>
        <v>0</v>
      </c>
      <c r="BY600" s="229">
        <f>IF(AND(BY$7&lt;=$B600+$D$4,BY$9&gt;=$D600),$E600*HLOOKUP(BY$7-$B600+1,INPUTS!$D$63:$X$64,$E$4,FALSE)/IF(BY$7=$B600,(13-MONTH($D600)),12),0)</f>
        <v>0</v>
      </c>
      <c r="BZ600" s="229">
        <f>IF(AND(BZ$7&lt;=$B600+$D$4,BZ$9&gt;=$D600),$E600*HLOOKUP(BZ$7-$B600+1,INPUTS!$D$63:$X$64,$E$4,FALSE)/IF(BZ$7=$B600,(13-MONTH($D600)),12),0)</f>
        <v>0</v>
      </c>
    </row>
    <row r="601" spans="1:78" x14ac:dyDescent="0.2">
      <c r="A601" s="7" t="str">
        <f t="shared" si="447"/>
        <v>Roll-in 10</v>
      </c>
      <c r="B601" s="7">
        <f t="shared" si="443"/>
        <v>2023</v>
      </c>
      <c r="C601" s="7">
        <f t="shared" si="446"/>
        <v>58</v>
      </c>
      <c r="D601" s="165">
        <f t="shared" si="449"/>
        <v>45230</v>
      </c>
      <c r="E601" s="68">
        <f t="shared" si="448"/>
        <v>0</v>
      </c>
      <c r="G601" s="229">
        <f>IF(AND(G$7&lt;=$B601+$D$4,G$9&gt;=$D601),$E601*HLOOKUP(G$7-$B601+1,INPUTS!$D$63:$X$64,$E$4,FALSE)/IF(G$7=$B601,(13-MONTH($D601)),12),0)</f>
        <v>0</v>
      </c>
      <c r="H601" s="229">
        <f>IF(AND(H$7&lt;=$B601+$D$4,H$9&gt;=$D601),$E601*HLOOKUP(H$7-$B601+1,INPUTS!$D$63:$X$64,$E$4,FALSE)/IF(H$7=$B601,(13-MONTH($D601)),12),0)</f>
        <v>0</v>
      </c>
      <c r="I601" s="229">
        <f>IF(AND(I$7&lt;=$B601+$D$4,I$9&gt;=$D601),$E601*HLOOKUP(I$7-$B601+1,INPUTS!$D$63:$X$64,$E$4,FALSE)/IF(I$7=$B601,(13-MONTH($D601)),12),0)</f>
        <v>0</v>
      </c>
      <c r="J601" s="229">
        <f>IF(AND(J$7&lt;=$B601+$D$4,J$9&gt;=$D601),$E601*HLOOKUP(J$7-$B601+1,INPUTS!$D$63:$X$64,$E$4,FALSE)/IF(J$7=$B601,(13-MONTH($D601)),12),0)</f>
        <v>0</v>
      </c>
      <c r="K601" s="229">
        <f>IF(AND(K$7&lt;=$B601+$D$4,K$9&gt;=$D601),$E601*HLOOKUP(K$7-$B601+1,INPUTS!$D$63:$X$64,$E$4,FALSE)/IF(K$7=$B601,(13-MONTH($D601)),12),0)</f>
        <v>0</v>
      </c>
      <c r="L601" s="229">
        <f>IF(AND(L$7&lt;=$B601+$D$4,L$9&gt;=$D601),$E601*HLOOKUP(L$7-$B601+1,INPUTS!$D$63:$X$64,$E$4,FALSE)/IF(L$7=$B601,(13-MONTH($D601)),12),0)</f>
        <v>0</v>
      </c>
      <c r="M601" s="229">
        <f>IF(AND(M$7&lt;=$B601+$D$4,M$9&gt;=$D601),$E601*HLOOKUP(M$7-$B601+1,INPUTS!$D$63:$X$64,$E$4,FALSE)/IF(M$7=$B601,(13-MONTH($D601)),12),0)</f>
        <v>0</v>
      </c>
      <c r="N601" s="229">
        <f>IF(AND(N$7&lt;=$B601+$D$4,N$9&gt;=$D601),$E601*HLOOKUP(N$7-$B601+1,INPUTS!$D$63:$X$64,$E$4,FALSE)/IF(N$7=$B601,(13-MONTH($D601)),12),0)</f>
        <v>0</v>
      </c>
      <c r="O601" s="229">
        <f>IF(AND(O$7&lt;=$B601+$D$4,O$9&gt;=$D601),$E601*HLOOKUP(O$7-$B601+1,INPUTS!$D$63:$X$64,$E$4,FALSE)/IF(O$7=$B601,(13-MONTH($D601)),12),0)</f>
        <v>0</v>
      </c>
      <c r="P601" s="229">
        <f>IF(AND(P$7&lt;=$B601+$D$4,P$9&gt;=$D601),$E601*HLOOKUP(P$7-$B601+1,INPUTS!$D$63:$X$64,$E$4,FALSE)/IF(P$7=$B601,(13-MONTH($D601)),12),0)</f>
        <v>0</v>
      </c>
      <c r="Q601" s="229">
        <f>IF(AND(Q$7&lt;=$B601+$D$4,Q$9&gt;=$D601),$E601*HLOOKUP(Q$7-$B601+1,INPUTS!$D$63:$X$64,$E$4,FALSE)/IF(Q$7=$B601,(13-MONTH($D601)),12),0)</f>
        <v>0</v>
      </c>
      <c r="R601" s="229">
        <f>IF(AND(R$7&lt;=$B601+$D$4,R$9&gt;=$D601),$E601*HLOOKUP(R$7-$B601+1,INPUTS!$D$63:$X$64,$E$4,FALSE)/IF(R$7=$B601,(13-MONTH($D601)),12),0)</f>
        <v>0</v>
      </c>
      <c r="S601" s="229">
        <f>IF(AND(S$7&lt;=$B601+$D$4,S$9&gt;=$D601),$E601*HLOOKUP(S$7-$B601+1,INPUTS!$D$63:$X$64,$E$4,FALSE)/IF(S$7=$B601,(13-MONTH($D601)),12),0)</f>
        <v>0</v>
      </c>
      <c r="T601" s="229">
        <f>IF(AND(T$7&lt;=$B601+$D$4,T$9&gt;=$D601),$E601*HLOOKUP(T$7-$B601+1,INPUTS!$D$63:$X$64,$E$4,FALSE)/IF(T$7=$B601,(13-MONTH($D601)),12),0)</f>
        <v>0</v>
      </c>
      <c r="U601" s="229">
        <f>IF(AND(U$7&lt;=$B601+$D$4,U$9&gt;=$D601),$E601*HLOOKUP(U$7-$B601+1,INPUTS!$D$63:$X$64,$E$4,FALSE)/IF(U$7=$B601,(13-MONTH($D601)),12),0)</f>
        <v>0</v>
      </c>
      <c r="V601" s="229">
        <f>IF(AND(V$7&lt;=$B601+$D$4,V$9&gt;=$D601),$E601*HLOOKUP(V$7-$B601+1,INPUTS!$D$63:$X$64,$E$4,FALSE)/IF(V$7=$B601,(13-MONTH($D601)),12),0)</f>
        <v>0</v>
      </c>
      <c r="W601" s="229">
        <f>IF(AND(W$7&lt;=$B601+$D$4,W$9&gt;=$D601),$E601*HLOOKUP(W$7-$B601+1,INPUTS!$D$63:$X$64,$E$4,FALSE)/IF(W$7=$B601,(13-MONTH($D601)),12),0)</f>
        <v>0</v>
      </c>
      <c r="X601" s="229">
        <f>IF(AND(X$7&lt;=$B601+$D$4,X$9&gt;=$D601),$E601*HLOOKUP(X$7-$B601+1,INPUTS!$D$63:$X$64,$E$4,FALSE)/IF(X$7=$B601,(13-MONTH($D601)),12),0)</f>
        <v>0</v>
      </c>
      <c r="Y601" s="229">
        <f>IF(AND(Y$7&lt;=$B601+$D$4,Y$9&gt;=$D601),$E601*HLOOKUP(Y$7-$B601+1,INPUTS!$D$63:$X$64,$E$4,FALSE)/IF(Y$7=$B601,(13-MONTH($D601)),12),0)</f>
        <v>0</v>
      </c>
      <c r="Z601" s="229">
        <f>IF(AND(Z$7&lt;=$B601+$D$4,Z$9&gt;=$D601),$E601*HLOOKUP(Z$7-$B601+1,INPUTS!$D$63:$X$64,$E$4,FALSE)/IF(Z$7=$B601,(13-MONTH($D601)),12),0)</f>
        <v>0</v>
      </c>
      <c r="AA601" s="229">
        <f>IF(AND(AA$7&lt;=$B601+$D$4,AA$9&gt;=$D601),$E601*HLOOKUP(AA$7-$B601+1,INPUTS!$D$63:$X$64,$E$4,FALSE)/IF(AA$7=$B601,(13-MONTH($D601)),12),0)</f>
        <v>0</v>
      </c>
      <c r="AB601" s="229">
        <f>IF(AND(AB$7&lt;=$B601+$D$4,AB$9&gt;=$D601),$E601*HLOOKUP(AB$7-$B601+1,INPUTS!$D$63:$X$64,$E$4,FALSE)/IF(AB$7=$B601,(13-MONTH($D601)),12),0)</f>
        <v>0</v>
      </c>
      <c r="AC601" s="229">
        <f>IF(AND(AC$7&lt;=$B601+$D$4,AC$9&gt;=$D601),$E601*HLOOKUP(AC$7-$B601+1,INPUTS!$D$63:$X$64,$E$4,FALSE)/IF(AC$7=$B601,(13-MONTH($D601)),12),0)</f>
        <v>0</v>
      </c>
      <c r="AD601" s="229">
        <f>IF(AND(AD$7&lt;=$B601+$D$4,AD$9&gt;=$D601),$E601*HLOOKUP(AD$7-$B601+1,INPUTS!$D$63:$X$64,$E$4,FALSE)/IF(AD$7=$B601,(13-MONTH($D601)),12),0)</f>
        <v>0</v>
      </c>
      <c r="AE601" s="229">
        <f>IF(AND(AE$7&lt;=$B601+$D$4,AE$9&gt;=$D601),$E601*HLOOKUP(AE$7-$B601+1,INPUTS!$D$63:$X$64,$E$4,FALSE)/IF(AE$7=$B601,(13-MONTH($D601)),12),0)</f>
        <v>0</v>
      </c>
      <c r="AF601" s="229">
        <f>IF(AND(AF$7&lt;=$B601+$D$4,AF$9&gt;=$D601),$E601*HLOOKUP(AF$7-$B601+1,INPUTS!$D$63:$X$64,$E$4,FALSE)/IF(AF$7=$B601,(13-MONTH($D601)),12),0)</f>
        <v>0</v>
      </c>
      <c r="AG601" s="229">
        <f>IF(AND(AG$7&lt;=$B601+$D$4,AG$9&gt;=$D601),$E601*HLOOKUP(AG$7-$B601+1,INPUTS!$D$63:$X$64,$E$4,FALSE)/IF(AG$7=$B601,(13-MONTH($D601)),12),0)</f>
        <v>0</v>
      </c>
      <c r="AH601" s="229">
        <f>IF(AND(AH$7&lt;=$B601+$D$4,AH$9&gt;=$D601),$E601*HLOOKUP(AH$7-$B601+1,INPUTS!$D$63:$X$64,$E$4,FALSE)/IF(AH$7=$B601,(13-MONTH($D601)),12),0)</f>
        <v>0</v>
      </c>
      <c r="AI601" s="229">
        <f>IF(AND(AI$7&lt;=$B601+$D$4,AI$9&gt;=$D601),$E601*HLOOKUP(AI$7-$B601+1,INPUTS!$D$63:$X$64,$E$4,FALSE)/IF(AI$7=$B601,(13-MONTH($D601)),12),0)</f>
        <v>0</v>
      </c>
      <c r="AJ601" s="229">
        <f>IF(AND(AJ$7&lt;=$B601+$D$4,AJ$9&gt;=$D601),$E601*HLOOKUP(AJ$7-$B601+1,INPUTS!$D$63:$X$64,$E$4,FALSE)/IF(AJ$7=$B601,(13-MONTH($D601)),12),0)</f>
        <v>0</v>
      </c>
      <c r="AK601" s="229">
        <f>IF(AND(AK$7&lt;=$B601+$D$4,AK$9&gt;=$D601),$E601*HLOOKUP(AK$7-$B601+1,INPUTS!$D$63:$X$64,$E$4,FALSE)/IF(AK$7=$B601,(13-MONTH($D601)),12),0)</f>
        <v>0</v>
      </c>
      <c r="AL601" s="229">
        <f>IF(AND(AL$7&lt;=$B601+$D$4,AL$9&gt;=$D601),$E601*HLOOKUP(AL$7-$B601+1,INPUTS!$D$63:$X$64,$E$4,FALSE)/IF(AL$7=$B601,(13-MONTH($D601)),12),0)</f>
        <v>0</v>
      </c>
      <c r="AM601" s="229">
        <f>IF(AND(AM$7&lt;=$B601+$D$4,AM$9&gt;=$D601),$E601*HLOOKUP(AM$7-$B601+1,INPUTS!$D$63:$X$64,$E$4,FALSE)/IF(AM$7=$B601,(13-MONTH($D601)),12),0)</f>
        <v>0</v>
      </c>
      <c r="AN601" s="229">
        <f>IF(AND(AN$7&lt;=$B601+$D$4,AN$9&gt;=$D601),$E601*HLOOKUP(AN$7-$B601+1,INPUTS!$D$63:$X$64,$E$4,FALSE)/IF(AN$7=$B601,(13-MONTH($D601)),12),0)</f>
        <v>0</v>
      </c>
      <c r="AO601" s="229">
        <f>IF(AND(AO$7&lt;=$B601+$D$4,AO$9&gt;=$D601),$E601*HLOOKUP(AO$7-$B601+1,INPUTS!$D$63:$X$64,$E$4,FALSE)/IF(AO$7=$B601,(13-MONTH($D601)),12),0)</f>
        <v>0</v>
      </c>
      <c r="AP601" s="229">
        <f>IF(AND(AP$7&lt;=$B601+$D$4,AP$9&gt;=$D601),$E601*HLOOKUP(AP$7-$B601+1,INPUTS!$D$63:$X$64,$E$4,FALSE)/IF(AP$7=$B601,(13-MONTH($D601)),12),0)</f>
        <v>0</v>
      </c>
      <c r="AQ601" s="229">
        <f>IF(AND(AQ$7&lt;=$B601+$D$4,AQ$9&gt;=$D601),$E601*HLOOKUP(AQ$7-$B601+1,INPUTS!$D$63:$X$64,$E$4,FALSE)/IF(AQ$7=$B601,(13-MONTH($D601)),12),0)</f>
        <v>0</v>
      </c>
      <c r="AR601" s="229">
        <f>IF(AND(AR$7&lt;=$B601+$D$4,AR$9&gt;=$D601),$E601*HLOOKUP(AR$7-$B601+1,INPUTS!$D$63:$X$64,$E$4,FALSE)/IF(AR$7=$B601,(13-MONTH($D601)),12),0)</f>
        <v>0</v>
      </c>
      <c r="AS601" s="229">
        <f>IF(AND(AS$7&lt;=$B601+$D$4,AS$9&gt;=$D601),$E601*HLOOKUP(AS$7-$B601+1,INPUTS!$D$63:$X$64,$E$4,FALSE)/IF(AS$7=$B601,(13-MONTH($D601)),12),0)</f>
        <v>0</v>
      </c>
      <c r="AT601" s="229">
        <f>IF(AND(AT$7&lt;=$B601+$D$4,AT$9&gt;=$D601),$E601*HLOOKUP(AT$7-$B601+1,INPUTS!$D$63:$X$64,$E$4,FALSE)/IF(AT$7=$B601,(13-MONTH($D601)),12),0)</f>
        <v>0</v>
      </c>
      <c r="AU601" s="229">
        <f>IF(AND(AU$7&lt;=$B601+$D$4,AU$9&gt;=$D601),$E601*HLOOKUP(AU$7-$B601+1,INPUTS!$D$63:$X$64,$E$4,FALSE)/IF(AU$7=$B601,(13-MONTH($D601)),12),0)</f>
        <v>0</v>
      </c>
      <c r="AV601" s="229">
        <f>IF(AND(AV$7&lt;=$B601+$D$4,AV$9&gt;=$D601),$E601*HLOOKUP(AV$7-$B601+1,INPUTS!$D$63:$X$64,$E$4,FALSE)/IF(AV$7=$B601,(13-MONTH($D601)),12),0)</f>
        <v>0</v>
      </c>
      <c r="AW601" s="229">
        <f>IF(AND(AW$7&lt;=$B601+$D$4,AW$9&gt;=$D601),$E601*HLOOKUP(AW$7-$B601+1,INPUTS!$D$63:$X$64,$E$4,FALSE)/IF(AW$7=$B601,(13-MONTH($D601)),12),0)</f>
        <v>0</v>
      </c>
      <c r="AX601" s="229">
        <f>IF(AND(AX$7&lt;=$B601+$D$4,AX$9&gt;=$D601),$E601*HLOOKUP(AX$7-$B601+1,INPUTS!$D$63:$X$64,$E$4,FALSE)/IF(AX$7=$B601,(13-MONTH($D601)),12),0)</f>
        <v>0</v>
      </c>
      <c r="AY601" s="229">
        <f>IF(AND(AY$7&lt;=$B601+$D$4,AY$9&gt;=$D601),$E601*HLOOKUP(AY$7-$B601+1,INPUTS!$D$63:$X$64,$E$4,FALSE)/IF(AY$7=$B601,(13-MONTH($D601)),12),0)</f>
        <v>0</v>
      </c>
      <c r="AZ601" s="229">
        <f>IF(AND(AZ$7&lt;=$B601+$D$4,AZ$9&gt;=$D601),$E601*HLOOKUP(AZ$7-$B601+1,INPUTS!$D$63:$X$64,$E$4,FALSE)/IF(AZ$7=$B601,(13-MONTH($D601)),12),0)</f>
        <v>0</v>
      </c>
      <c r="BA601" s="229">
        <f>IF(AND(BA$7&lt;=$B601+$D$4,BA$9&gt;=$D601),$E601*HLOOKUP(BA$7-$B601+1,INPUTS!$D$63:$X$64,$E$4,FALSE)/IF(BA$7=$B601,(13-MONTH($D601)),12),0)</f>
        <v>0</v>
      </c>
      <c r="BB601" s="229">
        <f>IF(AND(BB$7&lt;=$B601+$D$4,BB$9&gt;=$D601),$E601*HLOOKUP(BB$7-$B601+1,INPUTS!$D$63:$X$64,$E$4,FALSE)/IF(BB$7=$B601,(13-MONTH($D601)),12),0)</f>
        <v>0</v>
      </c>
      <c r="BC601" s="229">
        <f>IF(AND(BC$7&lt;=$B601+$D$4,BC$9&gt;=$D601),$E601*HLOOKUP(BC$7-$B601+1,INPUTS!$D$63:$X$64,$E$4,FALSE)/IF(BC$7=$B601,(13-MONTH($D601)),12),0)</f>
        <v>0</v>
      </c>
      <c r="BD601" s="229">
        <f>IF(AND(BD$7&lt;=$B601+$D$4,BD$9&gt;=$D601),$E601*HLOOKUP(BD$7-$B601+1,INPUTS!$D$63:$X$64,$E$4,FALSE)/IF(BD$7=$B601,(13-MONTH($D601)),12),0)</f>
        <v>0</v>
      </c>
      <c r="BE601" s="229">
        <f>IF(AND(BE$7&lt;=$B601+$D$4,BE$9&gt;=$D601),$E601*HLOOKUP(BE$7-$B601+1,INPUTS!$D$63:$X$64,$E$4,FALSE)/IF(BE$7=$B601,(13-MONTH($D601)),12),0)</f>
        <v>0</v>
      </c>
      <c r="BF601" s="229">
        <f>IF(AND(BF$7&lt;=$B601+$D$4,BF$9&gt;=$D601),$E601*HLOOKUP(BF$7-$B601+1,INPUTS!$D$63:$X$64,$E$4,FALSE)/IF(BF$7=$B601,(13-MONTH($D601)),12),0)</f>
        <v>0</v>
      </c>
      <c r="BG601" s="229">
        <f>IF(AND(BG$7&lt;=$B601+$D$4,BG$9&gt;=$D601),$E601*HLOOKUP(BG$7-$B601+1,INPUTS!$D$63:$X$64,$E$4,FALSE)/IF(BG$7=$B601,(13-MONTH($D601)),12),0)</f>
        <v>0</v>
      </c>
      <c r="BH601" s="229">
        <f>IF(AND(BH$7&lt;=$B601+$D$4,BH$9&gt;=$D601),$E601*HLOOKUP(BH$7-$B601+1,INPUTS!$D$63:$X$64,$E$4,FALSE)/IF(BH$7=$B601,(13-MONTH($D601)),12),0)</f>
        <v>0</v>
      </c>
      <c r="BI601" s="229">
        <f>IF(AND(BI$7&lt;=$B601+$D$4,BI$9&gt;=$D601),$E601*HLOOKUP(BI$7-$B601+1,INPUTS!$D$63:$X$64,$E$4,FALSE)/IF(BI$7=$B601,(13-MONTH($D601)),12),0)</f>
        <v>0</v>
      </c>
      <c r="BJ601" s="229">
        <f>IF(AND(BJ$7&lt;=$B601+$D$4,BJ$9&gt;=$D601),$E601*HLOOKUP(BJ$7-$B601+1,INPUTS!$D$63:$X$64,$E$4,FALSE)/IF(BJ$7=$B601,(13-MONTH($D601)),12),0)</f>
        <v>0</v>
      </c>
      <c r="BK601" s="229">
        <f>IF(AND(BK$7&lt;=$B601+$D$4,BK$9&gt;=$D601),$E601*HLOOKUP(BK$7-$B601+1,INPUTS!$D$63:$X$64,$E$4,FALSE)/IF(BK$7=$B601,(13-MONTH($D601)),12),0)</f>
        <v>0</v>
      </c>
      <c r="BL601" s="229">
        <f>IF(AND(BL$7&lt;=$B601+$D$4,BL$9&gt;=$D601),$E601*HLOOKUP(BL$7-$B601+1,INPUTS!$D$63:$X$64,$E$4,FALSE)/IF(BL$7=$B601,(13-MONTH($D601)),12),0)</f>
        <v>0</v>
      </c>
      <c r="BM601" s="229">
        <f>IF(AND(BM$7&lt;=$B601+$D$4,BM$9&gt;=$D601),$E601*HLOOKUP(BM$7-$B601+1,INPUTS!$D$63:$X$64,$E$4,FALSE)/IF(BM$7=$B601,(13-MONTH($D601)),12),0)</f>
        <v>0</v>
      </c>
      <c r="BN601" s="229">
        <f>IF(AND(BN$7&lt;=$B601+$D$4,BN$9&gt;=$D601),$E601*HLOOKUP(BN$7-$B601+1,INPUTS!$D$63:$X$64,$E$4,FALSE)/IF(BN$7=$B601,(13-MONTH($D601)),12),0)</f>
        <v>0</v>
      </c>
      <c r="BO601" s="229">
        <f>IF(AND(BO$7&lt;=$B601+$D$4,BO$9&gt;=$D601),$E601*HLOOKUP(BO$7-$B601+1,INPUTS!$D$63:$X$64,$E$4,FALSE)/IF(BO$7=$B601,(13-MONTH($D601)),12),0)</f>
        <v>0</v>
      </c>
      <c r="BP601" s="229">
        <f>IF(AND(BP$7&lt;=$B601+$D$4,BP$9&gt;=$D601),$E601*HLOOKUP(BP$7-$B601+1,INPUTS!$D$63:$X$64,$E$4,FALSE)/IF(BP$7=$B601,(13-MONTH($D601)),12),0)</f>
        <v>0</v>
      </c>
      <c r="BQ601" s="229">
        <f>IF(AND(BQ$7&lt;=$B601+$D$4,BQ$9&gt;=$D601),$E601*HLOOKUP(BQ$7-$B601+1,INPUTS!$D$63:$X$64,$E$4,FALSE)/IF(BQ$7=$B601,(13-MONTH($D601)),12),0)</f>
        <v>0</v>
      </c>
      <c r="BR601" s="229">
        <f>IF(AND(BR$7&lt;=$B601+$D$4,BR$9&gt;=$D601),$E601*HLOOKUP(BR$7-$B601+1,INPUTS!$D$63:$X$64,$E$4,FALSE)/IF(BR$7=$B601,(13-MONTH($D601)),12),0)</f>
        <v>0</v>
      </c>
      <c r="BS601" s="229">
        <f>IF(AND(BS$7&lt;=$B601+$D$4,BS$9&gt;=$D601),$E601*HLOOKUP(BS$7-$B601+1,INPUTS!$D$63:$X$64,$E$4,FALSE)/IF(BS$7=$B601,(13-MONTH($D601)),12),0)</f>
        <v>0</v>
      </c>
      <c r="BT601" s="229">
        <f>IF(AND(BT$7&lt;=$B601+$D$4,BT$9&gt;=$D601),$E601*HLOOKUP(BT$7-$B601+1,INPUTS!$D$63:$X$64,$E$4,FALSE)/IF(BT$7=$B601,(13-MONTH($D601)),12),0)</f>
        <v>0</v>
      </c>
      <c r="BU601" s="229">
        <f>IF(AND(BU$7&lt;=$B601+$D$4,BU$9&gt;=$D601),$E601*HLOOKUP(BU$7-$B601+1,INPUTS!$D$63:$X$64,$E$4,FALSE)/IF(BU$7=$B601,(13-MONTH($D601)),12),0)</f>
        <v>0</v>
      </c>
      <c r="BV601" s="229">
        <f>IF(AND(BV$7&lt;=$B601+$D$4,BV$9&gt;=$D601),$E601*HLOOKUP(BV$7-$B601+1,INPUTS!$D$63:$X$64,$E$4,FALSE)/IF(BV$7=$B601,(13-MONTH($D601)),12),0)</f>
        <v>0</v>
      </c>
      <c r="BW601" s="229">
        <f>IF(AND(BW$7&lt;=$B601+$D$4,BW$9&gt;=$D601),$E601*HLOOKUP(BW$7-$B601+1,INPUTS!$D$63:$X$64,$E$4,FALSE)/IF(BW$7=$B601,(13-MONTH($D601)),12),0)</f>
        <v>0</v>
      </c>
      <c r="BX601" s="229">
        <f>IF(AND(BX$7&lt;=$B601+$D$4,BX$9&gt;=$D601),$E601*HLOOKUP(BX$7-$B601+1,INPUTS!$D$63:$X$64,$E$4,FALSE)/IF(BX$7=$B601,(13-MONTH($D601)),12),0)</f>
        <v>0</v>
      </c>
      <c r="BY601" s="229">
        <f>IF(AND(BY$7&lt;=$B601+$D$4,BY$9&gt;=$D601),$E601*HLOOKUP(BY$7-$B601+1,INPUTS!$D$63:$X$64,$E$4,FALSE)/IF(BY$7=$B601,(13-MONTH($D601)),12),0)</f>
        <v>0</v>
      </c>
      <c r="BZ601" s="229">
        <f>IF(AND(BZ$7&lt;=$B601+$D$4,BZ$9&gt;=$D601),$E601*HLOOKUP(BZ$7-$B601+1,INPUTS!$D$63:$X$64,$E$4,FALSE)/IF(BZ$7=$B601,(13-MONTH($D601)),12),0)</f>
        <v>0</v>
      </c>
    </row>
    <row r="602" spans="1:78" x14ac:dyDescent="0.2">
      <c r="A602" s="7" t="str">
        <f t="shared" si="447"/>
        <v>Roll-in 10</v>
      </c>
      <c r="B602" s="7">
        <f t="shared" si="443"/>
        <v>2023</v>
      </c>
      <c r="C602" s="7">
        <f t="shared" si="446"/>
        <v>59</v>
      </c>
      <c r="D602" s="165">
        <f t="shared" si="449"/>
        <v>45260</v>
      </c>
      <c r="E602" s="68">
        <f t="shared" si="448"/>
        <v>0</v>
      </c>
      <c r="G602" s="229">
        <f>IF(AND(G$7&lt;=$B602+$D$4,G$9&gt;=$D602),$E602*HLOOKUP(G$7-$B602+1,INPUTS!$D$63:$X$64,$E$4,FALSE)/IF(G$7=$B602,(13-MONTH($D602)),12),0)</f>
        <v>0</v>
      </c>
      <c r="H602" s="229">
        <f>IF(AND(H$7&lt;=$B602+$D$4,H$9&gt;=$D602),$E602*HLOOKUP(H$7-$B602+1,INPUTS!$D$63:$X$64,$E$4,FALSE)/IF(H$7=$B602,(13-MONTH($D602)),12),0)</f>
        <v>0</v>
      </c>
      <c r="I602" s="229">
        <f>IF(AND(I$7&lt;=$B602+$D$4,I$9&gt;=$D602),$E602*HLOOKUP(I$7-$B602+1,INPUTS!$D$63:$X$64,$E$4,FALSE)/IF(I$7=$B602,(13-MONTH($D602)),12),0)</f>
        <v>0</v>
      </c>
      <c r="J602" s="229">
        <f>IF(AND(J$7&lt;=$B602+$D$4,J$9&gt;=$D602),$E602*HLOOKUP(J$7-$B602+1,INPUTS!$D$63:$X$64,$E$4,FALSE)/IF(J$7=$B602,(13-MONTH($D602)),12),0)</f>
        <v>0</v>
      </c>
      <c r="K602" s="229">
        <f>IF(AND(K$7&lt;=$B602+$D$4,K$9&gt;=$D602),$E602*HLOOKUP(K$7-$B602+1,INPUTS!$D$63:$X$64,$E$4,FALSE)/IF(K$7=$B602,(13-MONTH($D602)),12),0)</f>
        <v>0</v>
      </c>
      <c r="L602" s="229">
        <f>IF(AND(L$7&lt;=$B602+$D$4,L$9&gt;=$D602),$E602*HLOOKUP(L$7-$B602+1,INPUTS!$D$63:$X$64,$E$4,FALSE)/IF(L$7=$B602,(13-MONTH($D602)),12),0)</f>
        <v>0</v>
      </c>
      <c r="M602" s="229">
        <f>IF(AND(M$7&lt;=$B602+$D$4,M$9&gt;=$D602),$E602*HLOOKUP(M$7-$B602+1,INPUTS!$D$63:$X$64,$E$4,FALSE)/IF(M$7=$B602,(13-MONTH($D602)),12),0)</f>
        <v>0</v>
      </c>
      <c r="N602" s="229">
        <f>IF(AND(N$7&lt;=$B602+$D$4,N$9&gt;=$D602),$E602*HLOOKUP(N$7-$B602+1,INPUTS!$D$63:$X$64,$E$4,FALSE)/IF(N$7=$B602,(13-MONTH($D602)),12),0)</f>
        <v>0</v>
      </c>
      <c r="O602" s="229">
        <f>IF(AND(O$7&lt;=$B602+$D$4,O$9&gt;=$D602),$E602*HLOOKUP(O$7-$B602+1,INPUTS!$D$63:$X$64,$E$4,FALSE)/IF(O$7=$B602,(13-MONTH($D602)),12),0)</f>
        <v>0</v>
      </c>
      <c r="P602" s="229">
        <f>IF(AND(P$7&lt;=$B602+$D$4,P$9&gt;=$D602),$E602*HLOOKUP(P$7-$B602+1,INPUTS!$D$63:$X$64,$E$4,FALSE)/IF(P$7=$B602,(13-MONTH($D602)),12),0)</f>
        <v>0</v>
      </c>
      <c r="Q602" s="229">
        <f>IF(AND(Q$7&lt;=$B602+$D$4,Q$9&gt;=$D602),$E602*HLOOKUP(Q$7-$B602+1,INPUTS!$D$63:$X$64,$E$4,FALSE)/IF(Q$7=$B602,(13-MONTH($D602)),12),0)</f>
        <v>0</v>
      </c>
      <c r="R602" s="229">
        <f>IF(AND(R$7&lt;=$B602+$D$4,R$9&gt;=$D602),$E602*HLOOKUP(R$7-$B602+1,INPUTS!$D$63:$X$64,$E$4,FALSE)/IF(R$7=$B602,(13-MONTH($D602)),12),0)</f>
        <v>0</v>
      </c>
      <c r="S602" s="229">
        <f>IF(AND(S$7&lt;=$B602+$D$4,S$9&gt;=$D602),$E602*HLOOKUP(S$7-$B602+1,INPUTS!$D$63:$X$64,$E$4,FALSE)/IF(S$7=$B602,(13-MONTH($D602)),12),0)</f>
        <v>0</v>
      </c>
      <c r="T602" s="229">
        <f>IF(AND(T$7&lt;=$B602+$D$4,T$9&gt;=$D602),$E602*HLOOKUP(T$7-$B602+1,INPUTS!$D$63:$X$64,$E$4,FALSE)/IF(T$7=$B602,(13-MONTH($D602)),12),0)</f>
        <v>0</v>
      </c>
      <c r="U602" s="229">
        <f>IF(AND(U$7&lt;=$B602+$D$4,U$9&gt;=$D602),$E602*HLOOKUP(U$7-$B602+1,INPUTS!$D$63:$X$64,$E$4,FALSE)/IF(U$7=$B602,(13-MONTH($D602)),12),0)</f>
        <v>0</v>
      </c>
      <c r="V602" s="229">
        <f>IF(AND(V$7&lt;=$B602+$D$4,V$9&gt;=$D602),$E602*HLOOKUP(V$7-$B602+1,INPUTS!$D$63:$X$64,$E$4,FALSE)/IF(V$7=$B602,(13-MONTH($D602)),12),0)</f>
        <v>0</v>
      </c>
      <c r="W602" s="229">
        <f>IF(AND(W$7&lt;=$B602+$D$4,W$9&gt;=$D602),$E602*HLOOKUP(W$7-$B602+1,INPUTS!$D$63:$X$64,$E$4,FALSE)/IF(W$7=$B602,(13-MONTH($D602)),12),0)</f>
        <v>0</v>
      </c>
      <c r="X602" s="229">
        <f>IF(AND(X$7&lt;=$B602+$D$4,X$9&gt;=$D602),$E602*HLOOKUP(X$7-$B602+1,INPUTS!$D$63:$X$64,$E$4,FALSE)/IF(X$7=$B602,(13-MONTH($D602)),12),0)</f>
        <v>0</v>
      </c>
      <c r="Y602" s="229">
        <f>IF(AND(Y$7&lt;=$B602+$D$4,Y$9&gt;=$D602),$E602*HLOOKUP(Y$7-$B602+1,INPUTS!$D$63:$X$64,$E$4,FALSE)/IF(Y$7=$B602,(13-MONTH($D602)),12),0)</f>
        <v>0</v>
      </c>
      <c r="Z602" s="229">
        <f>IF(AND(Z$7&lt;=$B602+$D$4,Z$9&gt;=$D602),$E602*HLOOKUP(Z$7-$B602+1,INPUTS!$D$63:$X$64,$E$4,FALSE)/IF(Z$7=$B602,(13-MONTH($D602)),12),0)</f>
        <v>0</v>
      </c>
      <c r="AA602" s="229">
        <f>IF(AND(AA$7&lt;=$B602+$D$4,AA$9&gt;=$D602),$E602*HLOOKUP(AA$7-$B602+1,INPUTS!$D$63:$X$64,$E$4,FALSE)/IF(AA$7=$B602,(13-MONTH($D602)),12),0)</f>
        <v>0</v>
      </c>
      <c r="AB602" s="229">
        <f>IF(AND(AB$7&lt;=$B602+$D$4,AB$9&gt;=$D602),$E602*HLOOKUP(AB$7-$B602+1,INPUTS!$D$63:$X$64,$E$4,FALSE)/IF(AB$7=$B602,(13-MONTH($D602)),12),0)</f>
        <v>0</v>
      </c>
      <c r="AC602" s="229">
        <f>IF(AND(AC$7&lt;=$B602+$D$4,AC$9&gt;=$D602),$E602*HLOOKUP(AC$7-$B602+1,INPUTS!$D$63:$X$64,$E$4,FALSE)/IF(AC$7=$B602,(13-MONTH($D602)),12),0)</f>
        <v>0</v>
      </c>
      <c r="AD602" s="229">
        <f>IF(AND(AD$7&lt;=$B602+$D$4,AD$9&gt;=$D602),$E602*HLOOKUP(AD$7-$B602+1,INPUTS!$D$63:$X$64,$E$4,FALSE)/IF(AD$7=$B602,(13-MONTH($D602)),12),0)</f>
        <v>0</v>
      </c>
      <c r="AE602" s="229">
        <f>IF(AND(AE$7&lt;=$B602+$D$4,AE$9&gt;=$D602),$E602*HLOOKUP(AE$7-$B602+1,INPUTS!$D$63:$X$64,$E$4,FALSE)/IF(AE$7=$B602,(13-MONTH($D602)),12),0)</f>
        <v>0</v>
      </c>
      <c r="AF602" s="229">
        <f>IF(AND(AF$7&lt;=$B602+$D$4,AF$9&gt;=$D602),$E602*HLOOKUP(AF$7-$B602+1,INPUTS!$D$63:$X$64,$E$4,FALSE)/IF(AF$7=$B602,(13-MONTH($D602)),12),0)</f>
        <v>0</v>
      </c>
      <c r="AG602" s="229">
        <f>IF(AND(AG$7&lt;=$B602+$D$4,AG$9&gt;=$D602),$E602*HLOOKUP(AG$7-$B602+1,INPUTS!$D$63:$X$64,$E$4,FALSE)/IF(AG$7=$B602,(13-MONTH($D602)),12),0)</f>
        <v>0</v>
      </c>
      <c r="AH602" s="229">
        <f>IF(AND(AH$7&lt;=$B602+$D$4,AH$9&gt;=$D602),$E602*HLOOKUP(AH$7-$B602+1,INPUTS!$D$63:$X$64,$E$4,FALSE)/IF(AH$7=$B602,(13-MONTH($D602)),12),0)</f>
        <v>0</v>
      </c>
      <c r="AI602" s="229">
        <f>IF(AND(AI$7&lt;=$B602+$D$4,AI$9&gt;=$D602),$E602*HLOOKUP(AI$7-$B602+1,INPUTS!$D$63:$X$64,$E$4,FALSE)/IF(AI$7=$B602,(13-MONTH($D602)),12),0)</f>
        <v>0</v>
      </c>
      <c r="AJ602" s="229">
        <f>IF(AND(AJ$7&lt;=$B602+$D$4,AJ$9&gt;=$D602),$E602*HLOOKUP(AJ$7-$B602+1,INPUTS!$D$63:$X$64,$E$4,FALSE)/IF(AJ$7=$B602,(13-MONTH($D602)),12),0)</f>
        <v>0</v>
      </c>
      <c r="AK602" s="229">
        <f>IF(AND(AK$7&lt;=$B602+$D$4,AK$9&gt;=$D602),$E602*HLOOKUP(AK$7-$B602+1,INPUTS!$D$63:$X$64,$E$4,FALSE)/IF(AK$7=$B602,(13-MONTH($D602)),12),0)</f>
        <v>0</v>
      </c>
      <c r="AL602" s="229">
        <f>IF(AND(AL$7&lt;=$B602+$D$4,AL$9&gt;=$D602),$E602*HLOOKUP(AL$7-$B602+1,INPUTS!$D$63:$X$64,$E$4,FALSE)/IF(AL$7=$B602,(13-MONTH($D602)),12),0)</f>
        <v>0</v>
      </c>
      <c r="AM602" s="229">
        <f>IF(AND(AM$7&lt;=$B602+$D$4,AM$9&gt;=$D602),$E602*HLOOKUP(AM$7-$B602+1,INPUTS!$D$63:$X$64,$E$4,FALSE)/IF(AM$7=$B602,(13-MONTH($D602)),12),0)</f>
        <v>0</v>
      </c>
      <c r="AN602" s="229">
        <f>IF(AND(AN$7&lt;=$B602+$D$4,AN$9&gt;=$D602),$E602*HLOOKUP(AN$7-$B602+1,INPUTS!$D$63:$X$64,$E$4,FALSE)/IF(AN$7=$B602,(13-MONTH($D602)),12),0)</f>
        <v>0</v>
      </c>
      <c r="AO602" s="229">
        <f>IF(AND(AO$7&lt;=$B602+$D$4,AO$9&gt;=$D602),$E602*HLOOKUP(AO$7-$B602+1,INPUTS!$D$63:$X$64,$E$4,FALSE)/IF(AO$7=$B602,(13-MONTH($D602)),12),0)</f>
        <v>0</v>
      </c>
      <c r="AP602" s="229">
        <f>IF(AND(AP$7&lt;=$B602+$D$4,AP$9&gt;=$D602),$E602*HLOOKUP(AP$7-$B602+1,INPUTS!$D$63:$X$64,$E$4,FALSE)/IF(AP$7=$B602,(13-MONTH($D602)),12),0)</f>
        <v>0</v>
      </c>
      <c r="AQ602" s="229">
        <f>IF(AND(AQ$7&lt;=$B602+$D$4,AQ$9&gt;=$D602),$E602*HLOOKUP(AQ$7-$B602+1,INPUTS!$D$63:$X$64,$E$4,FALSE)/IF(AQ$7=$B602,(13-MONTH($D602)),12),0)</f>
        <v>0</v>
      </c>
      <c r="AR602" s="229">
        <f>IF(AND(AR$7&lt;=$B602+$D$4,AR$9&gt;=$D602),$E602*HLOOKUP(AR$7-$B602+1,INPUTS!$D$63:$X$64,$E$4,FALSE)/IF(AR$7=$B602,(13-MONTH($D602)),12),0)</f>
        <v>0</v>
      </c>
      <c r="AS602" s="229">
        <f>IF(AND(AS$7&lt;=$B602+$D$4,AS$9&gt;=$D602),$E602*HLOOKUP(AS$7-$B602+1,INPUTS!$D$63:$X$64,$E$4,FALSE)/IF(AS$7=$B602,(13-MONTH($D602)),12),0)</f>
        <v>0</v>
      </c>
      <c r="AT602" s="229">
        <f>IF(AND(AT$7&lt;=$B602+$D$4,AT$9&gt;=$D602),$E602*HLOOKUP(AT$7-$B602+1,INPUTS!$D$63:$X$64,$E$4,FALSE)/IF(AT$7=$B602,(13-MONTH($D602)),12),0)</f>
        <v>0</v>
      </c>
      <c r="AU602" s="229">
        <f>IF(AND(AU$7&lt;=$B602+$D$4,AU$9&gt;=$D602),$E602*HLOOKUP(AU$7-$B602+1,INPUTS!$D$63:$X$64,$E$4,FALSE)/IF(AU$7=$B602,(13-MONTH($D602)),12),0)</f>
        <v>0</v>
      </c>
      <c r="AV602" s="229">
        <f>IF(AND(AV$7&lt;=$B602+$D$4,AV$9&gt;=$D602),$E602*HLOOKUP(AV$7-$B602+1,INPUTS!$D$63:$X$64,$E$4,FALSE)/IF(AV$7=$B602,(13-MONTH($D602)),12),0)</f>
        <v>0</v>
      </c>
      <c r="AW602" s="229">
        <f>IF(AND(AW$7&lt;=$B602+$D$4,AW$9&gt;=$D602),$E602*HLOOKUP(AW$7-$B602+1,INPUTS!$D$63:$X$64,$E$4,FALSE)/IF(AW$7=$B602,(13-MONTH($D602)),12),0)</f>
        <v>0</v>
      </c>
      <c r="AX602" s="229">
        <f>IF(AND(AX$7&lt;=$B602+$D$4,AX$9&gt;=$D602),$E602*HLOOKUP(AX$7-$B602+1,INPUTS!$D$63:$X$64,$E$4,FALSE)/IF(AX$7=$B602,(13-MONTH($D602)),12),0)</f>
        <v>0</v>
      </c>
      <c r="AY602" s="229">
        <f>IF(AND(AY$7&lt;=$B602+$D$4,AY$9&gt;=$D602),$E602*HLOOKUP(AY$7-$B602+1,INPUTS!$D$63:$X$64,$E$4,FALSE)/IF(AY$7=$B602,(13-MONTH($D602)),12),0)</f>
        <v>0</v>
      </c>
      <c r="AZ602" s="229">
        <f>IF(AND(AZ$7&lt;=$B602+$D$4,AZ$9&gt;=$D602),$E602*HLOOKUP(AZ$7-$B602+1,INPUTS!$D$63:$X$64,$E$4,FALSE)/IF(AZ$7=$B602,(13-MONTH($D602)),12),0)</f>
        <v>0</v>
      </c>
      <c r="BA602" s="229">
        <f>IF(AND(BA$7&lt;=$B602+$D$4,BA$9&gt;=$D602),$E602*HLOOKUP(BA$7-$B602+1,INPUTS!$D$63:$X$64,$E$4,FALSE)/IF(BA$7=$B602,(13-MONTH($D602)),12),0)</f>
        <v>0</v>
      </c>
      <c r="BB602" s="229">
        <f>IF(AND(BB$7&lt;=$B602+$D$4,BB$9&gt;=$D602),$E602*HLOOKUP(BB$7-$B602+1,INPUTS!$D$63:$X$64,$E$4,FALSE)/IF(BB$7=$B602,(13-MONTH($D602)),12),0)</f>
        <v>0</v>
      </c>
      <c r="BC602" s="229">
        <f>IF(AND(BC$7&lt;=$B602+$D$4,BC$9&gt;=$D602),$E602*HLOOKUP(BC$7-$B602+1,INPUTS!$D$63:$X$64,$E$4,FALSE)/IF(BC$7=$B602,(13-MONTH($D602)),12),0)</f>
        <v>0</v>
      </c>
      <c r="BD602" s="229">
        <f>IF(AND(BD$7&lt;=$B602+$D$4,BD$9&gt;=$D602),$E602*HLOOKUP(BD$7-$B602+1,INPUTS!$D$63:$X$64,$E$4,FALSE)/IF(BD$7=$B602,(13-MONTH($D602)),12),0)</f>
        <v>0</v>
      </c>
      <c r="BE602" s="229">
        <f>IF(AND(BE$7&lt;=$B602+$D$4,BE$9&gt;=$D602),$E602*HLOOKUP(BE$7-$B602+1,INPUTS!$D$63:$X$64,$E$4,FALSE)/IF(BE$7=$B602,(13-MONTH($D602)),12),0)</f>
        <v>0</v>
      </c>
      <c r="BF602" s="229">
        <f>IF(AND(BF$7&lt;=$B602+$D$4,BF$9&gt;=$D602),$E602*HLOOKUP(BF$7-$B602+1,INPUTS!$D$63:$X$64,$E$4,FALSE)/IF(BF$7=$B602,(13-MONTH($D602)),12),0)</f>
        <v>0</v>
      </c>
      <c r="BG602" s="229">
        <f>IF(AND(BG$7&lt;=$B602+$D$4,BG$9&gt;=$D602),$E602*HLOOKUP(BG$7-$B602+1,INPUTS!$D$63:$X$64,$E$4,FALSE)/IF(BG$7=$B602,(13-MONTH($D602)),12),0)</f>
        <v>0</v>
      </c>
      <c r="BH602" s="229">
        <f>IF(AND(BH$7&lt;=$B602+$D$4,BH$9&gt;=$D602),$E602*HLOOKUP(BH$7-$B602+1,INPUTS!$D$63:$X$64,$E$4,FALSE)/IF(BH$7=$B602,(13-MONTH($D602)),12),0)</f>
        <v>0</v>
      </c>
      <c r="BI602" s="229">
        <f>IF(AND(BI$7&lt;=$B602+$D$4,BI$9&gt;=$D602),$E602*HLOOKUP(BI$7-$B602+1,INPUTS!$D$63:$X$64,$E$4,FALSE)/IF(BI$7=$B602,(13-MONTH($D602)),12),0)</f>
        <v>0</v>
      </c>
      <c r="BJ602" s="229">
        <f>IF(AND(BJ$7&lt;=$B602+$D$4,BJ$9&gt;=$D602),$E602*HLOOKUP(BJ$7-$B602+1,INPUTS!$D$63:$X$64,$E$4,FALSE)/IF(BJ$7=$B602,(13-MONTH($D602)),12),0)</f>
        <v>0</v>
      </c>
      <c r="BK602" s="229">
        <f>IF(AND(BK$7&lt;=$B602+$D$4,BK$9&gt;=$D602),$E602*HLOOKUP(BK$7-$B602+1,INPUTS!$D$63:$X$64,$E$4,FALSE)/IF(BK$7=$B602,(13-MONTH($D602)),12),0)</f>
        <v>0</v>
      </c>
      <c r="BL602" s="229">
        <f>IF(AND(BL$7&lt;=$B602+$D$4,BL$9&gt;=$D602),$E602*HLOOKUP(BL$7-$B602+1,INPUTS!$D$63:$X$64,$E$4,FALSE)/IF(BL$7=$B602,(13-MONTH($D602)),12),0)</f>
        <v>0</v>
      </c>
      <c r="BM602" s="229">
        <f>IF(AND(BM$7&lt;=$B602+$D$4,BM$9&gt;=$D602),$E602*HLOOKUP(BM$7-$B602+1,INPUTS!$D$63:$X$64,$E$4,FALSE)/IF(BM$7=$B602,(13-MONTH($D602)),12),0)</f>
        <v>0</v>
      </c>
      <c r="BN602" s="229">
        <f>IF(AND(BN$7&lt;=$B602+$D$4,BN$9&gt;=$D602),$E602*HLOOKUP(BN$7-$B602+1,INPUTS!$D$63:$X$64,$E$4,FALSE)/IF(BN$7=$B602,(13-MONTH($D602)),12),0)</f>
        <v>0</v>
      </c>
      <c r="BO602" s="229">
        <f>IF(AND(BO$7&lt;=$B602+$D$4,BO$9&gt;=$D602),$E602*HLOOKUP(BO$7-$B602+1,INPUTS!$D$63:$X$64,$E$4,FALSE)/IF(BO$7=$B602,(13-MONTH($D602)),12),0)</f>
        <v>0</v>
      </c>
      <c r="BP602" s="229">
        <f>IF(AND(BP$7&lt;=$B602+$D$4,BP$9&gt;=$D602),$E602*HLOOKUP(BP$7-$B602+1,INPUTS!$D$63:$X$64,$E$4,FALSE)/IF(BP$7=$B602,(13-MONTH($D602)),12),0)</f>
        <v>0</v>
      </c>
      <c r="BQ602" s="229">
        <f>IF(AND(BQ$7&lt;=$B602+$D$4,BQ$9&gt;=$D602),$E602*HLOOKUP(BQ$7-$B602+1,INPUTS!$D$63:$X$64,$E$4,FALSE)/IF(BQ$7=$B602,(13-MONTH($D602)),12),0)</f>
        <v>0</v>
      </c>
      <c r="BR602" s="229">
        <f>IF(AND(BR$7&lt;=$B602+$D$4,BR$9&gt;=$D602),$E602*HLOOKUP(BR$7-$B602+1,INPUTS!$D$63:$X$64,$E$4,FALSE)/IF(BR$7=$B602,(13-MONTH($D602)),12),0)</f>
        <v>0</v>
      </c>
      <c r="BS602" s="229">
        <f>IF(AND(BS$7&lt;=$B602+$D$4,BS$9&gt;=$D602),$E602*HLOOKUP(BS$7-$B602+1,INPUTS!$D$63:$X$64,$E$4,FALSE)/IF(BS$7=$B602,(13-MONTH($D602)),12),0)</f>
        <v>0</v>
      </c>
      <c r="BT602" s="229">
        <f>IF(AND(BT$7&lt;=$B602+$D$4,BT$9&gt;=$D602),$E602*HLOOKUP(BT$7-$B602+1,INPUTS!$D$63:$X$64,$E$4,FALSE)/IF(BT$7=$B602,(13-MONTH($D602)),12),0)</f>
        <v>0</v>
      </c>
      <c r="BU602" s="229">
        <f>IF(AND(BU$7&lt;=$B602+$D$4,BU$9&gt;=$D602),$E602*HLOOKUP(BU$7-$B602+1,INPUTS!$D$63:$X$64,$E$4,FALSE)/IF(BU$7=$B602,(13-MONTH($D602)),12),0)</f>
        <v>0</v>
      </c>
      <c r="BV602" s="229">
        <f>IF(AND(BV$7&lt;=$B602+$D$4,BV$9&gt;=$D602),$E602*HLOOKUP(BV$7-$B602+1,INPUTS!$D$63:$X$64,$E$4,FALSE)/IF(BV$7=$B602,(13-MONTH($D602)),12),0)</f>
        <v>0</v>
      </c>
      <c r="BW602" s="229">
        <f>IF(AND(BW$7&lt;=$B602+$D$4,BW$9&gt;=$D602),$E602*HLOOKUP(BW$7-$B602+1,INPUTS!$D$63:$X$64,$E$4,FALSE)/IF(BW$7=$B602,(13-MONTH($D602)),12),0)</f>
        <v>0</v>
      </c>
      <c r="BX602" s="229">
        <f>IF(AND(BX$7&lt;=$B602+$D$4,BX$9&gt;=$D602),$E602*HLOOKUP(BX$7-$B602+1,INPUTS!$D$63:$X$64,$E$4,FALSE)/IF(BX$7=$B602,(13-MONTH($D602)),12),0)</f>
        <v>0</v>
      </c>
      <c r="BY602" s="229">
        <f>IF(AND(BY$7&lt;=$B602+$D$4,BY$9&gt;=$D602),$E602*HLOOKUP(BY$7-$B602+1,INPUTS!$D$63:$X$64,$E$4,FALSE)/IF(BY$7=$B602,(13-MONTH($D602)),12),0)</f>
        <v>0</v>
      </c>
      <c r="BZ602" s="229">
        <f>IF(AND(BZ$7&lt;=$B602+$D$4,BZ$9&gt;=$D602),$E602*HLOOKUP(BZ$7-$B602+1,INPUTS!$D$63:$X$64,$E$4,FALSE)/IF(BZ$7=$B602,(13-MONTH($D602)),12),0)</f>
        <v>0</v>
      </c>
    </row>
    <row r="603" spans="1:78" x14ac:dyDescent="0.2">
      <c r="A603" s="7" t="str">
        <f t="shared" si="447"/>
        <v>Roll-in 10</v>
      </c>
      <c r="B603" s="7">
        <f>YEAR(D603)</f>
        <v>2023</v>
      </c>
      <c r="C603" s="7">
        <f t="shared" si="446"/>
        <v>60</v>
      </c>
      <c r="D603" s="165">
        <f t="shared" si="449"/>
        <v>45291</v>
      </c>
      <c r="E603" s="68">
        <f t="shared" si="448"/>
        <v>0</v>
      </c>
      <c r="G603" s="229">
        <f>IF(AND(G$7&lt;=$B603+$D$4,G$9&gt;=$D603),$E603*HLOOKUP(G$7-$B603+1,INPUTS!$D$63:$X$64,$E$4,FALSE)/IF(G$7=$B603,(13-MONTH($D603)),12),0)</f>
        <v>0</v>
      </c>
      <c r="H603" s="229">
        <f>IF(AND(H$7&lt;=$B603+$D$4,H$9&gt;=$D603),$E603*HLOOKUP(H$7-$B603+1,INPUTS!$D$63:$X$64,$E$4,FALSE)/IF(H$7=$B603,(13-MONTH($D603)),12),0)</f>
        <v>0</v>
      </c>
      <c r="I603" s="229">
        <f>IF(AND(I$7&lt;=$B603+$D$4,I$9&gt;=$D603),$E603*HLOOKUP(I$7-$B603+1,INPUTS!$D$63:$X$64,$E$4,FALSE)/IF(I$7=$B603,(13-MONTH($D603)),12),0)</f>
        <v>0</v>
      </c>
      <c r="J603" s="229">
        <f>IF(AND(J$7&lt;=$B603+$D$4,J$9&gt;=$D603),$E603*HLOOKUP(J$7-$B603+1,INPUTS!$D$63:$X$64,$E$4,FALSE)/IF(J$7=$B603,(13-MONTH($D603)),12),0)</f>
        <v>0</v>
      </c>
      <c r="K603" s="229">
        <f>IF(AND(K$7&lt;=$B603+$D$4,K$9&gt;=$D603),$E603*HLOOKUP(K$7-$B603+1,INPUTS!$D$63:$X$64,$E$4,FALSE)/IF(K$7=$B603,(13-MONTH($D603)),12),0)</f>
        <v>0</v>
      </c>
      <c r="L603" s="229">
        <f>IF(AND(L$7&lt;=$B603+$D$4,L$9&gt;=$D603),$E603*HLOOKUP(L$7-$B603+1,INPUTS!$D$63:$X$64,$E$4,FALSE)/IF(L$7=$B603,(13-MONTH($D603)),12),0)</f>
        <v>0</v>
      </c>
      <c r="M603" s="229">
        <f>IF(AND(M$7&lt;=$B603+$D$4,M$9&gt;=$D603),$E603*HLOOKUP(M$7-$B603+1,INPUTS!$D$63:$X$64,$E$4,FALSE)/IF(M$7=$B603,(13-MONTH($D603)),12),0)</f>
        <v>0</v>
      </c>
      <c r="N603" s="229">
        <f>IF(AND(N$7&lt;=$B603+$D$4,N$9&gt;=$D603),$E603*HLOOKUP(N$7-$B603+1,INPUTS!$D$63:$X$64,$E$4,FALSE)/IF(N$7=$B603,(13-MONTH($D603)),12),0)</f>
        <v>0</v>
      </c>
      <c r="O603" s="229">
        <f>IF(AND(O$7&lt;=$B603+$D$4,O$9&gt;=$D603),$E603*HLOOKUP(O$7-$B603+1,INPUTS!$D$63:$X$64,$E$4,FALSE)/IF(O$7=$B603,(13-MONTH($D603)),12),0)</f>
        <v>0</v>
      </c>
      <c r="P603" s="229">
        <f>IF(AND(P$7&lt;=$B603+$D$4,P$9&gt;=$D603),$E603*HLOOKUP(P$7-$B603+1,INPUTS!$D$63:$X$64,$E$4,FALSE)/IF(P$7=$B603,(13-MONTH($D603)),12),0)</f>
        <v>0</v>
      </c>
      <c r="Q603" s="229">
        <f>IF(AND(Q$7&lt;=$B603+$D$4,Q$9&gt;=$D603),$E603*HLOOKUP(Q$7-$B603+1,INPUTS!$D$63:$X$64,$E$4,FALSE)/IF(Q$7=$B603,(13-MONTH($D603)),12),0)</f>
        <v>0</v>
      </c>
      <c r="R603" s="229">
        <f>IF(AND(R$7&lt;=$B603+$D$4,R$9&gt;=$D603),$E603*HLOOKUP(R$7-$B603+1,INPUTS!$D$63:$X$64,$E$4,FALSE)/IF(R$7=$B603,(13-MONTH($D603)),12),0)</f>
        <v>0</v>
      </c>
      <c r="S603" s="229">
        <f>IF(AND(S$7&lt;=$B603+$D$4,S$9&gt;=$D603),$E603*HLOOKUP(S$7-$B603+1,INPUTS!$D$63:$X$64,$E$4,FALSE)/IF(S$7=$B603,(13-MONTH($D603)),12),0)</f>
        <v>0</v>
      </c>
      <c r="T603" s="229">
        <f>IF(AND(T$7&lt;=$B603+$D$4,T$9&gt;=$D603),$E603*HLOOKUP(T$7-$B603+1,INPUTS!$D$63:$X$64,$E$4,FALSE)/IF(T$7=$B603,(13-MONTH($D603)),12),0)</f>
        <v>0</v>
      </c>
      <c r="U603" s="229">
        <f>IF(AND(U$7&lt;=$B603+$D$4,U$9&gt;=$D603),$E603*HLOOKUP(U$7-$B603+1,INPUTS!$D$63:$X$64,$E$4,FALSE)/IF(U$7=$B603,(13-MONTH($D603)),12),0)</f>
        <v>0</v>
      </c>
      <c r="V603" s="229">
        <f>IF(AND(V$7&lt;=$B603+$D$4,V$9&gt;=$D603),$E603*HLOOKUP(V$7-$B603+1,INPUTS!$D$63:$X$64,$E$4,FALSE)/IF(V$7=$B603,(13-MONTH($D603)),12),0)</f>
        <v>0</v>
      </c>
      <c r="W603" s="229">
        <f>IF(AND(W$7&lt;=$B603+$D$4,W$9&gt;=$D603),$E603*HLOOKUP(W$7-$B603+1,INPUTS!$D$63:$X$64,$E$4,FALSE)/IF(W$7=$B603,(13-MONTH($D603)),12),0)</f>
        <v>0</v>
      </c>
      <c r="X603" s="229">
        <f>IF(AND(X$7&lt;=$B603+$D$4,X$9&gt;=$D603),$E603*HLOOKUP(X$7-$B603+1,INPUTS!$D$63:$X$64,$E$4,FALSE)/IF(X$7=$B603,(13-MONTH($D603)),12),0)</f>
        <v>0</v>
      </c>
      <c r="Y603" s="229">
        <f>IF(AND(Y$7&lt;=$B603+$D$4,Y$9&gt;=$D603),$E603*HLOOKUP(Y$7-$B603+1,INPUTS!$D$63:$X$64,$E$4,FALSE)/IF(Y$7=$B603,(13-MONTH($D603)),12),0)</f>
        <v>0</v>
      </c>
      <c r="Z603" s="229">
        <f>IF(AND(Z$7&lt;=$B603+$D$4,Z$9&gt;=$D603),$E603*HLOOKUP(Z$7-$B603+1,INPUTS!$D$63:$X$64,$E$4,FALSE)/IF(Z$7=$B603,(13-MONTH($D603)),12),0)</f>
        <v>0</v>
      </c>
      <c r="AA603" s="229">
        <f>IF(AND(AA$7&lt;=$B603+$D$4,AA$9&gt;=$D603),$E603*HLOOKUP(AA$7-$B603+1,INPUTS!$D$63:$X$64,$E$4,FALSE)/IF(AA$7=$B603,(13-MONTH($D603)),12),0)</f>
        <v>0</v>
      </c>
      <c r="AB603" s="229">
        <f>IF(AND(AB$7&lt;=$B603+$D$4,AB$9&gt;=$D603),$E603*HLOOKUP(AB$7-$B603+1,INPUTS!$D$63:$X$64,$E$4,FALSE)/IF(AB$7=$B603,(13-MONTH($D603)),12),0)</f>
        <v>0</v>
      </c>
      <c r="AC603" s="229">
        <f>IF(AND(AC$7&lt;=$B603+$D$4,AC$9&gt;=$D603),$E603*HLOOKUP(AC$7-$B603+1,INPUTS!$D$63:$X$64,$E$4,FALSE)/IF(AC$7=$B603,(13-MONTH($D603)),12),0)</f>
        <v>0</v>
      </c>
      <c r="AD603" s="229">
        <f>IF(AND(AD$7&lt;=$B603+$D$4,AD$9&gt;=$D603),$E603*HLOOKUP(AD$7-$B603+1,INPUTS!$D$63:$X$64,$E$4,FALSE)/IF(AD$7=$B603,(13-MONTH($D603)),12),0)</f>
        <v>0</v>
      </c>
      <c r="AE603" s="229">
        <f>IF(AND(AE$7&lt;=$B603+$D$4,AE$9&gt;=$D603),$E603*HLOOKUP(AE$7-$B603+1,INPUTS!$D$63:$X$64,$E$4,FALSE)/IF(AE$7=$B603,(13-MONTH($D603)),12),0)</f>
        <v>0</v>
      </c>
      <c r="AF603" s="229">
        <f>IF(AND(AF$7&lt;=$B603+$D$4,AF$9&gt;=$D603),$E603*HLOOKUP(AF$7-$B603+1,INPUTS!$D$63:$X$64,$E$4,FALSE)/IF(AF$7=$B603,(13-MONTH($D603)),12),0)</f>
        <v>0</v>
      </c>
      <c r="AG603" s="229">
        <f>IF(AND(AG$7&lt;=$B603+$D$4,AG$9&gt;=$D603),$E603*HLOOKUP(AG$7-$B603+1,INPUTS!$D$63:$X$64,$E$4,FALSE)/IF(AG$7=$B603,(13-MONTH($D603)),12),0)</f>
        <v>0</v>
      </c>
      <c r="AH603" s="229">
        <f>IF(AND(AH$7&lt;=$B603+$D$4,AH$9&gt;=$D603),$E603*HLOOKUP(AH$7-$B603+1,INPUTS!$D$63:$X$64,$E$4,FALSE)/IF(AH$7=$B603,(13-MONTH($D603)),12),0)</f>
        <v>0</v>
      </c>
      <c r="AI603" s="229">
        <f>IF(AND(AI$7&lt;=$B603+$D$4,AI$9&gt;=$D603),$E603*HLOOKUP(AI$7-$B603+1,INPUTS!$D$63:$X$64,$E$4,FALSE)/IF(AI$7=$B603,(13-MONTH($D603)),12),0)</f>
        <v>0</v>
      </c>
      <c r="AJ603" s="229">
        <f>IF(AND(AJ$7&lt;=$B603+$D$4,AJ$9&gt;=$D603),$E603*HLOOKUP(AJ$7-$B603+1,INPUTS!$D$63:$X$64,$E$4,FALSE)/IF(AJ$7=$B603,(13-MONTH($D603)),12),0)</f>
        <v>0</v>
      </c>
      <c r="AK603" s="229">
        <f>IF(AND(AK$7&lt;=$B603+$D$4,AK$9&gt;=$D603),$E603*HLOOKUP(AK$7-$B603+1,INPUTS!$D$63:$X$64,$E$4,FALSE)/IF(AK$7=$B603,(13-MONTH($D603)),12),0)</f>
        <v>0</v>
      </c>
      <c r="AL603" s="229">
        <f>IF(AND(AL$7&lt;=$B603+$D$4,AL$9&gt;=$D603),$E603*HLOOKUP(AL$7-$B603+1,INPUTS!$D$63:$X$64,$E$4,FALSE)/IF(AL$7=$B603,(13-MONTH($D603)),12),0)</f>
        <v>0</v>
      </c>
      <c r="AM603" s="229">
        <f>IF(AND(AM$7&lt;=$B603+$D$4,AM$9&gt;=$D603),$E603*HLOOKUP(AM$7-$B603+1,INPUTS!$D$63:$X$64,$E$4,FALSE)/IF(AM$7=$B603,(13-MONTH($D603)),12),0)</f>
        <v>0</v>
      </c>
      <c r="AN603" s="229">
        <f>IF(AND(AN$7&lt;=$B603+$D$4,AN$9&gt;=$D603),$E603*HLOOKUP(AN$7-$B603+1,INPUTS!$D$63:$X$64,$E$4,FALSE)/IF(AN$7=$B603,(13-MONTH($D603)),12),0)</f>
        <v>0</v>
      </c>
      <c r="AO603" s="229">
        <f>IF(AND(AO$7&lt;=$B603+$D$4,AO$9&gt;=$D603),$E603*HLOOKUP(AO$7-$B603+1,INPUTS!$D$63:$X$64,$E$4,FALSE)/IF(AO$7=$B603,(13-MONTH($D603)),12),0)</f>
        <v>0</v>
      </c>
      <c r="AP603" s="229">
        <f>IF(AND(AP$7&lt;=$B603+$D$4,AP$9&gt;=$D603),$E603*HLOOKUP(AP$7-$B603+1,INPUTS!$D$63:$X$64,$E$4,FALSE)/IF(AP$7=$B603,(13-MONTH($D603)),12),0)</f>
        <v>0</v>
      </c>
      <c r="AQ603" s="229">
        <f>IF(AND(AQ$7&lt;=$B603+$D$4,AQ$9&gt;=$D603),$E603*HLOOKUP(AQ$7-$B603+1,INPUTS!$D$63:$X$64,$E$4,FALSE)/IF(AQ$7=$B603,(13-MONTH($D603)),12),0)</f>
        <v>0</v>
      </c>
      <c r="AR603" s="229">
        <f>IF(AND(AR$7&lt;=$B603+$D$4,AR$9&gt;=$D603),$E603*HLOOKUP(AR$7-$B603+1,INPUTS!$D$63:$X$64,$E$4,FALSE)/IF(AR$7=$B603,(13-MONTH($D603)),12),0)</f>
        <v>0</v>
      </c>
      <c r="AS603" s="229">
        <f>IF(AND(AS$7&lt;=$B603+$D$4,AS$9&gt;=$D603),$E603*HLOOKUP(AS$7-$B603+1,INPUTS!$D$63:$X$64,$E$4,FALSE)/IF(AS$7=$B603,(13-MONTH($D603)),12),0)</f>
        <v>0</v>
      </c>
      <c r="AT603" s="229">
        <f>IF(AND(AT$7&lt;=$B603+$D$4,AT$9&gt;=$D603),$E603*HLOOKUP(AT$7-$B603+1,INPUTS!$D$63:$X$64,$E$4,FALSE)/IF(AT$7=$B603,(13-MONTH($D603)),12),0)</f>
        <v>0</v>
      </c>
      <c r="AU603" s="229">
        <f>IF(AND(AU$7&lt;=$B603+$D$4,AU$9&gt;=$D603),$E603*HLOOKUP(AU$7-$B603+1,INPUTS!$D$63:$X$64,$E$4,FALSE)/IF(AU$7=$B603,(13-MONTH($D603)),12),0)</f>
        <v>0</v>
      </c>
      <c r="AV603" s="229">
        <f>IF(AND(AV$7&lt;=$B603+$D$4,AV$9&gt;=$D603),$E603*HLOOKUP(AV$7-$B603+1,INPUTS!$D$63:$X$64,$E$4,FALSE)/IF(AV$7=$B603,(13-MONTH($D603)),12),0)</f>
        <v>0</v>
      </c>
      <c r="AW603" s="229">
        <f>IF(AND(AW$7&lt;=$B603+$D$4,AW$9&gt;=$D603),$E603*HLOOKUP(AW$7-$B603+1,INPUTS!$D$63:$X$64,$E$4,FALSE)/IF(AW$7=$B603,(13-MONTH($D603)),12),0)</f>
        <v>0</v>
      </c>
      <c r="AX603" s="229">
        <f>IF(AND(AX$7&lt;=$B603+$D$4,AX$9&gt;=$D603),$E603*HLOOKUP(AX$7-$B603+1,INPUTS!$D$63:$X$64,$E$4,FALSE)/IF(AX$7=$B603,(13-MONTH($D603)),12),0)</f>
        <v>0</v>
      </c>
      <c r="AY603" s="229">
        <f>IF(AND(AY$7&lt;=$B603+$D$4,AY$9&gt;=$D603),$E603*HLOOKUP(AY$7-$B603+1,INPUTS!$D$63:$X$64,$E$4,FALSE)/IF(AY$7=$B603,(13-MONTH($D603)),12),0)</f>
        <v>0</v>
      </c>
      <c r="AZ603" s="229">
        <f>IF(AND(AZ$7&lt;=$B603+$D$4,AZ$9&gt;=$D603),$E603*HLOOKUP(AZ$7-$B603+1,INPUTS!$D$63:$X$64,$E$4,FALSE)/IF(AZ$7=$B603,(13-MONTH($D603)),12),0)</f>
        <v>0</v>
      </c>
      <c r="BA603" s="229">
        <f>IF(AND(BA$7&lt;=$B603+$D$4,BA$9&gt;=$D603),$E603*HLOOKUP(BA$7-$B603+1,INPUTS!$D$63:$X$64,$E$4,FALSE)/IF(BA$7=$B603,(13-MONTH($D603)),12),0)</f>
        <v>0</v>
      </c>
      <c r="BB603" s="229">
        <f>IF(AND(BB$7&lt;=$B603+$D$4,BB$9&gt;=$D603),$E603*HLOOKUP(BB$7-$B603+1,INPUTS!$D$63:$X$64,$E$4,FALSE)/IF(BB$7=$B603,(13-MONTH($D603)),12),0)</f>
        <v>0</v>
      </c>
      <c r="BC603" s="229">
        <f>IF(AND(BC$7&lt;=$B603+$D$4,BC$9&gt;=$D603),$E603*HLOOKUP(BC$7-$B603+1,INPUTS!$D$63:$X$64,$E$4,FALSE)/IF(BC$7=$B603,(13-MONTH($D603)),12),0)</f>
        <v>0</v>
      </c>
      <c r="BD603" s="229">
        <f>IF(AND(BD$7&lt;=$B603+$D$4,BD$9&gt;=$D603),$E603*HLOOKUP(BD$7-$B603+1,INPUTS!$D$63:$X$64,$E$4,FALSE)/IF(BD$7=$B603,(13-MONTH($D603)),12),0)</f>
        <v>0</v>
      </c>
      <c r="BE603" s="229">
        <f>IF(AND(BE$7&lt;=$B603+$D$4,BE$9&gt;=$D603),$E603*HLOOKUP(BE$7-$B603+1,INPUTS!$D$63:$X$64,$E$4,FALSE)/IF(BE$7=$B603,(13-MONTH($D603)),12),0)</f>
        <v>0</v>
      </c>
      <c r="BF603" s="229">
        <f>IF(AND(BF$7&lt;=$B603+$D$4,BF$9&gt;=$D603),$E603*HLOOKUP(BF$7-$B603+1,INPUTS!$D$63:$X$64,$E$4,FALSE)/IF(BF$7=$B603,(13-MONTH($D603)),12),0)</f>
        <v>0</v>
      </c>
      <c r="BG603" s="229">
        <f>IF(AND(BG$7&lt;=$B603+$D$4,BG$9&gt;=$D603),$E603*HLOOKUP(BG$7-$B603+1,INPUTS!$D$63:$X$64,$E$4,FALSE)/IF(BG$7=$B603,(13-MONTH($D603)),12),0)</f>
        <v>0</v>
      </c>
      <c r="BH603" s="229">
        <f>IF(AND(BH$7&lt;=$B603+$D$4,BH$9&gt;=$D603),$E603*HLOOKUP(BH$7-$B603+1,INPUTS!$D$63:$X$64,$E$4,FALSE)/IF(BH$7=$B603,(13-MONTH($D603)),12),0)</f>
        <v>0</v>
      </c>
      <c r="BI603" s="229">
        <f>IF(AND(BI$7&lt;=$B603+$D$4,BI$9&gt;=$D603),$E603*HLOOKUP(BI$7-$B603+1,INPUTS!$D$63:$X$64,$E$4,FALSE)/IF(BI$7=$B603,(13-MONTH($D603)),12),0)</f>
        <v>0</v>
      </c>
      <c r="BJ603" s="229">
        <f>IF(AND(BJ$7&lt;=$B603+$D$4,BJ$9&gt;=$D603),$E603*HLOOKUP(BJ$7-$B603+1,INPUTS!$D$63:$X$64,$E$4,FALSE)/IF(BJ$7=$B603,(13-MONTH($D603)),12),0)</f>
        <v>0</v>
      </c>
      <c r="BK603" s="229">
        <f>IF(AND(BK$7&lt;=$B603+$D$4,BK$9&gt;=$D603),$E603*HLOOKUP(BK$7-$B603+1,INPUTS!$D$63:$X$64,$E$4,FALSE)/IF(BK$7=$B603,(13-MONTH($D603)),12),0)</f>
        <v>0</v>
      </c>
      <c r="BL603" s="229">
        <f>IF(AND(BL$7&lt;=$B603+$D$4,BL$9&gt;=$D603),$E603*HLOOKUP(BL$7-$B603+1,INPUTS!$D$63:$X$64,$E$4,FALSE)/IF(BL$7=$B603,(13-MONTH($D603)),12),0)</f>
        <v>0</v>
      </c>
      <c r="BM603" s="229">
        <f>IF(AND(BM$7&lt;=$B603+$D$4,BM$9&gt;=$D603),$E603*HLOOKUP(BM$7-$B603+1,INPUTS!$D$63:$X$64,$E$4,FALSE)/IF(BM$7=$B603,(13-MONTH($D603)),12),0)</f>
        <v>0</v>
      </c>
      <c r="BN603" s="229">
        <f>IF(AND(BN$7&lt;=$B603+$D$4,BN$9&gt;=$D603),$E603*HLOOKUP(BN$7-$B603+1,INPUTS!$D$63:$X$64,$E$4,FALSE)/IF(BN$7=$B603,(13-MONTH($D603)),12),0)</f>
        <v>0</v>
      </c>
      <c r="BO603" s="229">
        <f>IF(AND(BO$7&lt;=$B603+$D$4,BO$9&gt;=$D603),$E603*HLOOKUP(BO$7-$B603+1,INPUTS!$D$63:$X$64,$E$4,FALSE)/IF(BO$7=$B603,(13-MONTH($D603)),12),0)</f>
        <v>0</v>
      </c>
      <c r="BP603" s="229">
        <f>IF(AND(BP$7&lt;=$B603+$D$4,BP$9&gt;=$D603),$E603*HLOOKUP(BP$7-$B603+1,INPUTS!$D$63:$X$64,$E$4,FALSE)/IF(BP$7=$B603,(13-MONTH($D603)),12),0)</f>
        <v>0</v>
      </c>
      <c r="BQ603" s="229">
        <f>IF(AND(BQ$7&lt;=$B603+$D$4,BQ$9&gt;=$D603),$E603*HLOOKUP(BQ$7-$B603+1,INPUTS!$D$63:$X$64,$E$4,FALSE)/IF(BQ$7=$B603,(13-MONTH($D603)),12),0)</f>
        <v>0</v>
      </c>
      <c r="BR603" s="229">
        <f>IF(AND(BR$7&lt;=$B603+$D$4,BR$9&gt;=$D603),$E603*HLOOKUP(BR$7-$B603+1,INPUTS!$D$63:$X$64,$E$4,FALSE)/IF(BR$7=$B603,(13-MONTH($D603)),12),0)</f>
        <v>0</v>
      </c>
      <c r="BS603" s="229">
        <f>IF(AND(BS$7&lt;=$B603+$D$4,BS$9&gt;=$D603),$E603*HLOOKUP(BS$7-$B603+1,INPUTS!$D$63:$X$64,$E$4,FALSE)/IF(BS$7=$B603,(13-MONTH($D603)),12),0)</f>
        <v>0</v>
      </c>
      <c r="BT603" s="229">
        <f>IF(AND(BT$7&lt;=$B603+$D$4,BT$9&gt;=$D603),$E603*HLOOKUP(BT$7-$B603+1,INPUTS!$D$63:$X$64,$E$4,FALSE)/IF(BT$7=$B603,(13-MONTH($D603)),12),0)</f>
        <v>0</v>
      </c>
      <c r="BU603" s="229">
        <f>IF(AND(BU$7&lt;=$B603+$D$4,BU$9&gt;=$D603),$E603*HLOOKUP(BU$7-$B603+1,INPUTS!$D$63:$X$64,$E$4,FALSE)/IF(BU$7=$B603,(13-MONTH($D603)),12),0)</f>
        <v>0</v>
      </c>
      <c r="BV603" s="229">
        <f>IF(AND(BV$7&lt;=$B603+$D$4,BV$9&gt;=$D603),$E603*HLOOKUP(BV$7-$B603+1,INPUTS!$D$63:$X$64,$E$4,FALSE)/IF(BV$7=$B603,(13-MONTH($D603)),12),0)</f>
        <v>0</v>
      </c>
      <c r="BW603" s="229">
        <f>IF(AND(BW$7&lt;=$B603+$D$4,BW$9&gt;=$D603),$E603*HLOOKUP(BW$7-$B603+1,INPUTS!$D$63:$X$64,$E$4,FALSE)/IF(BW$7=$B603,(13-MONTH($D603)),12),0)</f>
        <v>0</v>
      </c>
      <c r="BX603" s="229">
        <f>IF(AND(BX$7&lt;=$B603+$D$4,BX$9&gt;=$D603),$E603*HLOOKUP(BX$7-$B603+1,INPUTS!$D$63:$X$64,$E$4,FALSE)/IF(BX$7=$B603,(13-MONTH($D603)),12),0)</f>
        <v>0</v>
      </c>
      <c r="BY603" s="229">
        <f>IF(AND(BY$7&lt;=$B603+$D$4,BY$9&gt;=$D603),$E603*HLOOKUP(BY$7-$B603+1,INPUTS!$D$63:$X$64,$E$4,FALSE)/IF(BY$7=$B603,(13-MONTH($D603)),12),0)</f>
        <v>0</v>
      </c>
      <c r="BZ603" s="229">
        <f>IF(AND(BZ$7&lt;=$B603+$D$4,BZ$9&gt;=$D603),$E603*HLOOKUP(BZ$7-$B603+1,INPUTS!$D$63:$X$64,$E$4,FALSE)/IF(BZ$7=$B603,(13-MONTH($D603)),12),0)</f>
        <v>0</v>
      </c>
    </row>
    <row r="604" spans="1:78" x14ac:dyDescent="0.2">
      <c r="A604" s="7" t="str">
        <f t="shared" ref="A604:A615" si="450">A223</f>
        <v>Roll-in 10</v>
      </c>
      <c r="B604" s="7">
        <f t="shared" ref="B604:B615" si="451">YEAR(D604)</f>
        <v>2024</v>
      </c>
      <c r="C604" s="7">
        <f t="shared" si="446"/>
        <v>61</v>
      </c>
      <c r="D604" s="165">
        <f t="shared" ref="D604:D615" si="452">D223</f>
        <v>45322</v>
      </c>
      <c r="E604" s="68">
        <f t="shared" ref="E604:E615" si="453">+E72+E147+E223</f>
        <v>0</v>
      </c>
      <c r="G604" s="229">
        <f>IF(AND(G$7&lt;=$B604+$D$4,G$9&gt;=$D604),$E604*HLOOKUP(G$7-$B604+1,INPUTS!$D$63:$X$64,$E$4,FALSE)/IF(G$7=$B604,(13-MONTH($D604)),12),0)</f>
        <v>0</v>
      </c>
      <c r="H604" s="229">
        <f>IF(AND(H$7&lt;=$B604+$D$4,H$9&gt;=$D604),$E604*HLOOKUP(H$7-$B604+1,INPUTS!$D$63:$X$64,$E$4,FALSE)/IF(H$7=$B604,(13-MONTH($D604)),12),0)</f>
        <v>0</v>
      </c>
      <c r="I604" s="229">
        <f>IF(AND(I$7&lt;=$B604+$D$4,I$9&gt;=$D604),$E604*HLOOKUP(I$7-$B604+1,INPUTS!$D$63:$X$64,$E$4,FALSE)/IF(I$7=$B604,(13-MONTH($D604)),12),0)</f>
        <v>0</v>
      </c>
      <c r="J604" s="229">
        <f>IF(AND(J$7&lt;=$B604+$D$4,J$9&gt;=$D604),$E604*HLOOKUP(J$7-$B604+1,INPUTS!$D$63:$X$64,$E$4,FALSE)/IF(J$7=$B604,(13-MONTH($D604)),12),0)</f>
        <v>0</v>
      </c>
      <c r="K604" s="229">
        <f>IF(AND(K$7&lt;=$B604+$D$4,K$9&gt;=$D604),$E604*HLOOKUP(K$7-$B604+1,INPUTS!$D$63:$X$64,$E$4,FALSE)/IF(K$7=$B604,(13-MONTH($D604)),12),0)</f>
        <v>0</v>
      </c>
      <c r="L604" s="229">
        <f>IF(AND(L$7&lt;=$B604+$D$4,L$9&gt;=$D604),$E604*HLOOKUP(L$7-$B604+1,INPUTS!$D$63:$X$64,$E$4,FALSE)/IF(L$7=$B604,(13-MONTH($D604)),12),0)</f>
        <v>0</v>
      </c>
      <c r="M604" s="229">
        <f>IF(AND(M$7&lt;=$B604+$D$4,M$9&gt;=$D604),$E604*HLOOKUP(M$7-$B604+1,INPUTS!$D$63:$X$64,$E$4,FALSE)/IF(M$7=$B604,(13-MONTH($D604)),12),0)</f>
        <v>0</v>
      </c>
      <c r="N604" s="229">
        <f>IF(AND(N$7&lt;=$B604+$D$4,N$9&gt;=$D604),$E604*HLOOKUP(N$7-$B604+1,INPUTS!$D$63:$X$64,$E$4,FALSE)/IF(N$7=$B604,(13-MONTH($D604)),12),0)</f>
        <v>0</v>
      </c>
      <c r="O604" s="229">
        <f>IF(AND(O$7&lt;=$B604+$D$4,O$9&gt;=$D604),$E604*HLOOKUP(O$7-$B604+1,INPUTS!$D$63:$X$64,$E$4,FALSE)/IF(O$7=$B604,(13-MONTH($D604)),12),0)</f>
        <v>0</v>
      </c>
      <c r="P604" s="229">
        <f>IF(AND(P$7&lt;=$B604+$D$4,P$9&gt;=$D604),$E604*HLOOKUP(P$7-$B604+1,INPUTS!$D$63:$X$64,$E$4,FALSE)/IF(P$7=$B604,(13-MONTH($D604)),12),0)</f>
        <v>0</v>
      </c>
      <c r="Q604" s="229">
        <f>IF(AND(Q$7&lt;=$B604+$D$4,Q$9&gt;=$D604),$E604*HLOOKUP(Q$7-$B604+1,INPUTS!$D$63:$X$64,$E$4,FALSE)/IF(Q$7=$B604,(13-MONTH($D604)),12),0)</f>
        <v>0</v>
      </c>
      <c r="R604" s="229">
        <f>IF(AND(R$7&lt;=$B604+$D$4,R$9&gt;=$D604),$E604*HLOOKUP(R$7-$B604+1,INPUTS!$D$63:$X$64,$E$4,FALSE)/IF(R$7=$B604,(13-MONTH($D604)),12),0)</f>
        <v>0</v>
      </c>
      <c r="S604" s="229">
        <f>IF(AND(S$7&lt;=$B604+$D$4,S$9&gt;=$D604),$E604*HLOOKUP(S$7-$B604+1,INPUTS!$D$63:$X$64,$E$4,FALSE)/IF(S$7=$B604,(13-MONTH($D604)),12),0)</f>
        <v>0</v>
      </c>
      <c r="T604" s="229">
        <f>IF(AND(T$7&lt;=$B604+$D$4,T$9&gt;=$D604),$E604*HLOOKUP(T$7-$B604+1,INPUTS!$D$63:$X$64,$E$4,FALSE)/IF(T$7=$B604,(13-MONTH($D604)),12),0)</f>
        <v>0</v>
      </c>
      <c r="U604" s="229">
        <f>IF(AND(U$7&lt;=$B604+$D$4,U$9&gt;=$D604),$E604*HLOOKUP(U$7-$B604+1,INPUTS!$D$63:$X$64,$E$4,FALSE)/IF(U$7=$B604,(13-MONTH($D604)),12),0)</f>
        <v>0</v>
      </c>
      <c r="V604" s="229">
        <f>IF(AND(V$7&lt;=$B604+$D$4,V$9&gt;=$D604),$E604*HLOOKUP(V$7-$B604+1,INPUTS!$D$63:$X$64,$E$4,FALSE)/IF(V$7=$B604,(13-MONTH($D604)),12),0)</f>
        <v>0</v>
      </c>
      <c r="W604" s="229">
        <f>IF(AND(W$7&lt;=$B604+$D$4,W$9&gt;=$D604),$E604*HLOOKUP(W$7-$B604+1,INPUTS!$D$63:$X$64,$E$4,FALSE)/IF(W$7=$B604,(13-MONTH($D604)),12),0)</f>
        <v>0</v>
      </c>
      <c r="X604" s="229">
        <f>IF(AND(X$7&lt;=$B604+$D$4,X$9&gt;=$D604),$E604*HLOOKUP(X$7-$B604+1,INPUTS!$D$63:$X$64,$E$4,FALSE)/IF(X$7=$B604,(13-MONTH($D604)),12),0)</f>
        <v>0</v>
      </c>
      <c r="Y604" s="229">
        <f>IF(AND(Y$7&lt;=$B604+$D$4,Y$9&gt;=$D604),$E604*HLOOKUP(Y$7-$B604+1,INPUTS!$D$63:$X$64,$E$4,FALSE)/IF(Y$7=$B604,(13-MONTH($D604)),12),0)</f>
        <v>0</v>
      </c>
      <c r="Z604" s="229">
        <f>IF(AND(Z$7&lt;=$B604+$D$4,Z$9&gt;=$D604),$E604*HLOOKUP(Z$7-$B604+1,INPUTS!$D$63:$X$64,$E$4,FALSE)/IF(Z$7=$B604,(13-MONTH($D604)),12),0)</f>
        <v>0</v>
      </c>
      <c r="AA604" s="229">
        <f>IF(AND(AA$7&lt;=$B604+$D$4,AA$9&gt;=$D604),$E604*HLOOKUP(AA$7-$B604+1,INPUTS!$D$63:$X$64,$E$4,FALSE)/IF(AA$7=$B604,(13-MONTH($D604)),12),0)</f>
        <v>0</v>
      </c>
      <c r="AB604" s="229">
        <f>IF(AND(AB$7&lt;=$B604+$D$4,AB$9&gt;=$D604),$E604*HLOOKUP(AB$7-$B604+1,INPUTS!$D$63:$X$64,$E$4,FALSE)/IF(AB$7=$B604,(13-MONTH($D604)),12),0)</f>
        <v>0</v>
      </c>
      <c r="AC604" s="229">
        <f>IF(AND(AC$7&lt;=$B604+$D$4,AC$9&gt;=$D604),$E604*HLOOKUP(AC$7-$B604+1,INPUTS!$D$63:$X$64,$E$4,FALSE)/IF(AC$7=$B604,(13-MONTH($D604)),12),0)</f>
        <v>0</v>
      </c>
      <c r="AD604" s="229">
        <f>IF(AND(AD$7&lt;=$B604+$D$4,AD$9&gt;=$D604),$E604*HLOOKUP(AD$7-$B604+1,INPUTS!$D$63:$X$64,$E$4,FALSE)/IF(AD$7=$B604,(13-MONTH($D604)),12),0)</f>
        <v>0</v>
      </c>
      <c r="AE604" s="229">
        <f>IF(AND(AE$7&lt;=$B604+$D$4,AE$9&gt;=$D604),$E604*HLOOKUP(AE$7-$B604+1,INPUTS!$D$63:$X$64,$E$4,FALSE)/IF(AE$7=$B604,(13-MONTH($D604)),12),0)</f>
        <v>0</v>
      </c>
      <c r="AF604" s="229">
        <f>IF(AND(AF$7&lt;=$B604+$D$4,AF$9&gt;=$D604),$E604*HLOOKUP(AF$7-$B604+1,INPUTS!$D$63:$X$64,$E$4,FALSE)/IF(AF$7=$B604,(13-MONTH($D604)),12),0)</f>
        <v>0</v>
      </c>
      <c r="AG604" s="229">
        <f>IF(AND(AG$7&lt;=$B604+$D$4,AG$9&gt;=$D604),$E604*HLOOKUP(AG$7-$B604+1,INPUTS!$D$63:$X$64,$E$4,FALSE)/IF(AG$7=$B604,(13-MONTH($D604)),12),0)</f>
        <v>0</v>
      </c>
      <c r="AH604" s="229">
        <f>IF(AND(AH$7&lt;=$B604+$D$4,AH$9&gt;=$D604),$E604*HLOOKUP(AH$7-$B604+1,INPUTS!$D$63:$X$64,$E$4,FALSE)/IF(AH$7=$B604,(13-MONTH($D604)),12),0)</f>
        <v>0</v>
      </c>
      <c r="AI604" s="229">
        <f>IF(AND(AI$7&lt;=$B604+$D$4,AI$9&gt;=$D604),$E604*HLOOKUP(AI$7-$B604+1,INPUTS!$D$63:$X$64,$E$4,FALSE)/IF(AI$7=$B604,(13-MONTH($D604)),12),0)</f>
        <v>0</v>
      </c>
      <c r="AJ604" s="229">
        <f>IF(AND(AJ$7&lt;=$B604+$D$4,AJ$9&gt;=$D604),$E604*HLOOKUP(AJ$7-$B604+1,INPUTS!$D$63:$X$64,$E$4,FALSE)/IF(AJ$7=$B604,(13-MONTH($D604)),12),0)</f>
        <v>0</v>
      </c>
      <c r="AK604" s="229">
        <f>IF(AND(AK$7&lt;=$B604+$D$4,AK$9&gt;=$D604),$E604*HLOOKUP(AK$7-$B604+1,INPUTS!$D$63:$X$64,$E$4,FALSE)/IF(AK$7=$B604,(13-MONTH($D604)),12),0)</f>
        <v>0</v>
      </c>
      <c r="AL604" s="229">
        <f>IF(AND(AL$7&lt;=$B604+$D$4,AL$9&gt;=$D604),$E604*HLOOKUP(AL$7-$B604+1,INPUTS!$D$63:$X$64,$E$4,FALSE)/IF(AL$7=$B604,(13-MONTH($D604)),12),0)</f>
        <v>0</v>
      </c>
      <c r="AM604" s="229">
        <f>IF(AND(AM$7&lt;=$B604+$D$4,AM$9&gt;=$D604),$E604*HLOOKUP(AM$7-$B604+1,INPUTS!$D$63:$X$64,$E$4,FALSE)/IF(AM$7=$B604,(13-MONTH($D604)),12),0)</f>
        <v>0</v>
      </c>
      <c r="AN604" s="229">
        <f>IF(AND(AN$7&lt;=$B604+$D$4,AN$9&gt;=$D604),$E604*HLOOKUP(AN$7-$B604+1,INPUTS!$D$63:$X$64,$E$4,FALSE)/IF(AN$7=$B604,(13-MONTH($D604)),12),0)</f>
        <v>0</v>
      </c>
      <c r="AO604" s="229">
        <f>IF(AND(AO$7&lt;=$B604+$D$4,AO$9&gt;=$D604),$E604*HLOOKUP(AO$7-$B604+1,INPUTS!$D$63:$X$64,$E$4,FALSE)/IF(AO$7=$B604,(13-MONTH($D604)),12),0)</f>
        <v>0</v>
      </c>
      <c r="AP604" s="229">
        <f>IF(AND(AP$7&lt;=$B604+$D$4,AP$9&gt;=$D604),$E604*HLOOKUP(AP$7-$B604+1,INPUTS!$D$63:$X$64,$E$4,FALSE)/IF(AP$7=$B604,(13-MONTH($D604)),12),0)</f>
        <v>0</v>
      </c>
      <c r="AQ604" s="229">
        <f>IF(AND(AQ$7&lt;=$B604+$D$4,AQ$9&gt;=$D604),$E604*HLOOKUP(AQ$7-$B604+1,INPUTS!$D$63:$X$64,$E$4,FALSE)/IF(AQ$7=$B604,(13-MONTH($D604)),12),0)</f>
        <v>0</v>
      </c>
      <c r="AR604" s="229">
        <f>IF(AND(AR$7&lt;=$B604+$D$4,AR$9&gt;=$D604),$E604*HLOOKUP(AR$7-$B604+1,INPUTS!$D$63:$X$64,$E$4,FALSE)/IF(AR$7=$B604,(13-MONTH($D604)),12),0)</f>
        <v>0</v>
      </c>
      <c r="AS604" s="229">
        <f>IF(AND(AS$7&lt;=$B604+$D$4,AS$9&gt;=$D604),$E604*HLOOKUP(AS$7-$B604+1,INPUTS!$D$63:$X$64,$E$4,FALSE)/IF(AS$7=$B604,(13-MONTH($D604)),12),0)</f>
        <v>0</v>
      </c>
      <c r="AT604" s="229">
        <f>IF(AND(AT$7&lt;=$B604+$D$4,AT$9&gt;=$D604),$E604*HLOOKUP(AT$7-$B604+1,INPUTS!$D$63:$X$64,$E$4,FALSE)/IF(AT$7=$B604,(13-MONTH($D604)),12),0)</f>
        <v>0</v>
      </c>
      <c r="AU604" s="229">
        <f>IF(AND(AU$7&lt;=$B604+$D$4,AU$9&gt;=$D604),$E604*HLOOKUP(AU$7-$B604+1,INPUTS!$D$63:$X$64,$E$4,FALSE)/IF(AU$7=$B604,(13-MONTH($D604)),12),0)</f>
        <v>0</v>
      </c>
      <c r="AV604" s="229">
        <f>IF(AND(AV$7&lt;=$B604+$D$4,AV$9&gt;=$D604),$E604*HLOOKUP(AV$7-$B604+1,INPUTS!$D$63:$X$64,$E$4,FALSE)/IF(AV$7=$B604,(13-MONTH($D604)),12),0)</f>
        <v>0</v>
      </c>
      <c r="AW604" s="229">
        <f>IF(AND(AW$7&lt;=$B604+$D$4,AW$9&gt;=$D604),$E604*HLOOKUP(AW$7-$B604+1,INPUTS!$D$63:$X$64,$E$4,FALSE)/IF(AW$7=$B604,(13-MONTH($D604)),12),0)</f>
        <v>0</v>
      </c>
      <c r="AX604" s="229">
        <f>IF(AND(AX$7&lt;=$B604+$D$4,AX$9&gt;=$D604),$E604*HLOOKUP(AX$7-$B604+1,INPUTS!$D$63:$X$64,$E$4,FALSE)/IF(AX$7=$B604,(13-MONTH($D604)),12),0)</f>
        <v>0</v>
      </c>
      <c r="AY604" s="229">
        <f>IF(AND(AY$7&lt;=$B604+$D$4,AY$9&gt;=$D604),$E604*HLOOKUP(AY$7-$B604+1,INPUTS!$D$63:$X$64,$E$4,FALSE)/IF(AY$7=$B604,(13-MONTH($D604)),12),0)</f>
        <v>0</v>
      </c>
      <c r="AZ604" s="229">
        <f>IF(AND(AZ$7&lt;=$B604+$D$4,AZ$9&gt;=$D604),$E604*HLOOKUP(AZ$7-$B604+1,INPUTS!$D$63:$X$64,$E$4,FALSE)/IF(AZ$7=$B604,(13-MONTH($D604)),12),0)</f>
        <v>0</v>
      </c>
      <c r="BA604" s="229">
        <f>IF(AND(BA$7&lt;=$B604+$D$4,BA$9&gt;=$D604),$E604*HLOOKUP(BA$7-$B604+1,INPUTS!$D$63:$X$64,$E$4,FALSE)/IF(BA$7=$B604,(13-MONTH($D604)),12),0)</f>
        <v>0</v>
      </c>
      <c r="BB604" s="229">
        <f>IF(AND(BB$7&lt;=$B604+$D$4,BB$9&gt;=$D604),$E604*HLOOKUP(BB$7-$B604+1,INPUTS!$D$63:$X$64,$E$4,FALSE)/IF(BB$7=$B604,(13-MONTH($D604)),12),0)</f>
        <v>0</v>
      </c>
      <c r="BC604" s="229">
        <f>IF(AND(BC$7&lt;=$B604+$D$4,BC$9&gt;=$D604),$E604*HLOOKUP(BC$7-$B604+1,INPUTS!$D$63:$X$64,$E$4,FALSE)/IF(BC$7=$B604,(13-MONTH($D604)),12),0)</f>
        <v>0</v>
      </c>
      <c r="BD604" s="229">
        <f>IF(AND(BD$7&lt;=$B604+$D$4,BD$9&gt;=$D604),$E604*HLOOKUP(BD$7-$B604+1,INPUTS!$D$63:$X$64,$E$4,FALSE)/IF(BD$7=$B604,(13-MONTH($D604)),12),0)</f>
        <v>0</v>
      </c>
      <c r="BE604" s="229">
        <f>IF(AND(BE$7&lt;=$B604+$D$4,BE$9&gt;=$D604),$E604*HLOOKUP(BE$7-$B604+1,INPUTS!$D$63:$X$64,$E$4,FALSE)/IF(BE$7=$B604,(13-MONTH($D604)),12),0)</f>
        <v>0</v>
      </c>
      <c r="BF604" s="229">
        <f>IF(AND(BF$7&lt;=$B604+$D$4,BF$9&gt;=$D604),$E604*HLOOKUP(BF$7-$B604+1,INPUTS!$D$63:$X$64,$E$4,FALSE)/IF(BF$7=$B604,(13-MONTH($D604)),12),0)</f>
        <v>0</v>
      </c>
      <c r="BG604" s="229">
        <f>IF(AND(BG$7&lt;=$B604+$D$4,BG$9&gt;=$D604),$E604*HLOOKUP(BG$7-$B604+1,INPUTS!$D$63:$X$64,$E$4,FALSE)/IF(BG$7=$B604,(13-MONTH($D604)),12),0)</f>
        <v>0</v>
      </c>
      <c r="BH604" s="229">
        <f>IF(AND(BH$7&lt;=$B604+$D$4,BH$9&gt;=$D604),$E604*HLOOKUP(BH$7-$B604+1,INPUTS!$D$63:$X$64,$E$4,FALSE)/IF(BH$7=$B604,(13-MONTH($D604)),12),0)</f>
        <v>0</v>
      </c>
      <c r="BI604" s="229">
        <f>IF(AND(BI$7&lt;=$B604+$D$4,BI$9&gt;=$D604),$E604*HLOOKUP(BI$7-$B604+1,INPUTS!$D$63:$X$64,$E$4,FALSE)/IF(BI$7=$B604,(13-MONTH($D604)),12),0)</f>
        <v>0</v>
      </c>
      <c r="BJ604" s="229">
        <f>IF(AND(BJ$7&lt;=$B604+$D$4,BJ$9&gt;=$D604),$E604*HLOOKUP(BJ$7-$B604+1,INPUTS!$D$63:$X$64,$E$4,FALSE)/IF(BJ$7=$B604,(13-MONTH($D604)),12),0)</f>
        <v>0</v>
      </c>
      <c r="BK604" s="229">
        <f>IF(AND(BK$7&lt;=$B604+$D$4,BK$9&gt;=$D604),$E604*HLOOKUP(BK$7-$B604+1,INPUTS!$D$63:$X$64,$E$4,FALSE)/IF(BK$7=$B604,(13-MONTH($D604)),12),0)</f>
        <v>0</v>
      </c>
      <c r="BL604" s="229">
        <f>IF(AND(BL$7&lt;=$B604+$D$4,BL$9&gt;=$D604),$E604*HLOOKUP(BL$7-$B604+1,INPUTS!$D$63:$X$64,$E$4,FALSE)/IF(BL$7=$B604,(13-MONTH($D604)),12),0)</f>
        <v>0</v>
      </c>
      <c r="BM604" s="229">
        <f>IF(AND(BM$7&lt;=$B604+$D$4,BM$9&gt;=$D604),$E604*HLOOKUP(BM$7-$B604+1,INPUTS!$D$63:$X$64,$E$4,FALSE)/IF(BM$7=$B604,(13-MONTH($D604)),12),0)</f>
        <v>0</v>
      </c>
      <c r="BN604" s="229">
        <f>IF(AND(BN$7&lt;=$B604+$D$4,BN$9&gt;=$D604),$E604*HLOOKUP(BN$7-$B604+1,INPUTS!$D$63:$X$64,$E$4,FALSE)/IF(BN$7=$B604,(13-MONTH($D604)),12),0)</f>
        <v>0</v>
      </c>
      <c r="BO604" s="229">
        <f>IF(AND(BO$7&lt;=$B604+$D$4,BO$9&gt;=$D604),$E604*HLOOKUP(BO$7-$B604+1,INPUTS!$D$63:$X$64,$E$4,FALSE)/IF(BO$7=$B604,(13-MONTH($D604)),12),0)</f>
        <v>0</v>
      </c>
      <c r="BP604" s="229">
        <f>IF(AND(BP$7&lt;=$B604+$D$4,BP$9&gt;=$D604),$E604*HLOOKUP(BP$7-$B604+1,INPUTS!$D$63:$X$64,$E$4,FALSE)/IF(BP$7=$B604,(13-MONTH($D604)),12),0)</f>
        <v>0</v>
      </c>
      <c r="BQ604" s="229">
        <f>IF(AND(BQ$7&lt;=$B604+$D$4,BQ$9&gt;=$D604),$E604*HLOOKUP(BQ$7-$B604+1,INPUTS!$D$63:$X$64,$E$4,FALSE)/IF(BQ$7=$B604,(13-MONTH($D604)),12),0)</f>
        <v>0</v>
      </c>
      <c r="BR604" s="229">
        <f>IF(AND(BR$7&lt;=$B604+$D$4,BR$9&gt;=$D604),$E604*HLOOKUP(BR$7-$B604+1,INPUTS!$D$63:$X$64,$E$4,FALSE)/IF(BR$7=$B604,(13-MONTH($D604)),12),0)</f>
        <v>0</v>
      </c>
      <c r="BS604" s="229">
        <f>IF(AND(BS$7&lt;=$B604+$D$4,BS$9&gt;=$D604),$E604*HLOOKUP(BS$7-$B604+1,INPUTS!$D$63:$X$64,$E$4,FALSE)/IF(BS$7=$B604,(13-MONTH($D604)),12),0)</f>
        <v>0</v>
      </c>
      <c r="BT604" s="229">
        <f>IF(AND(BT$7&lt;=$B604+$D$4,BT$9&gt;=$D604),$E604*HLOOKUP(BT$7-$B604+1,INPUTS!$D$63:$X$64,$E$4,FALSE)/IF(BT$7=$B604,(13-MONTH($D604)),12),0)</f>
        <v>0</v>
      </c>
      <c r="BU604" s="229">
        <f>IF(AND(BU$7&lt;=$B604+$D$4,BU$9&gt;=$D604),$E604*HLOOKUP(BU$7-$B604+1,INPUTS!$D$63:$X$64,$E$4,FALSE)/IF(BU$7=$B604,(13-MONTH($D604)),12),0)</f>
        <v>0</v>
      </c>
      <c r="BV604" s="229">
        <f>IF(AND(BV$7&lt;=$B604+$D$4,BV$9&gt;=$D604),$E604*HLOOKUP(BV$7-$B604+1,INPUTS!$D$63:$X$64,$E$4,FALSE)/IF(BV$7=$B604,(13-MONTH($D604)),12),0)</f>
        <v>0</v>
      </c>
      <c r="BW604" s="229">
        <f>IF(AND(BW$7&lt;=$B604+$D$4,BW$9&gt;=$D604),$E604*HLOOKUP(BW$7-$B604+1,INPUTS!$D$63:$X$64,$E$4,FALSE)/IF(BW$7=$B604,(13-MONTH($D604)),12),0)</f>
        <v>0</v>
      </c>
      <c r="BX604" s="229">
        <f>IF(AND(BX$7&lt;=$B604+$D$4,BX$9&gt;=$D604),$E604*HLOOKUP(BX$7-$B604+1,INPUTS!$D$63:$X$64,$E$4,FALSE)/IF(BX$7=$B604,(13-MONTH($D604)),12),0)</f>
        <v>0</v>
      </c>
      <c r="BY604" s="229">
        <f>IF(AND(BY$7&lt;=$B604+$D$4,BY$9&gt;=$D604),$E604*HLOOKUP(BY$7-$B604+1,INPUTS!$D$63:$X$64,$E$4,FALSE)/IF(BY$7=$B604,(13-MONTH($D604)),12),0)</f>
        <v>0</v>
      </c>
      <c r="BZ604" s="229">
        <f>IF(AND(BZ$7&lt;=$B604+$D$4,BZ$9&gt;=$D604),$E604*HLOOKUP(BZ$7-$B604+1,INPUTS!$D$63:$X$64,$E$4,FALSE)/IF(BZ$7=$B604,(13-MONTH($D604)),12),0)</f>
        <v>0</v>
      </c>
    </row>
    <row r="605" spans="1:78" x14ac:dyDescent="0.2">
      <c r="A605" s="7" t="str">
        <f t="shared" si="450"/>
        <v>Roll-in 10</v>
      </c>
      <c r="B605" s="7">
        <f t="shared" si="451"/>
        <v>2024</v>
      </c>
      <c r="C605" s="7">
        <f t="shared" si="446"/>
        <v>62</v>
      </c>
      <c r="D605" s="165">
        <f t="shared" si="452"/>
        <v>45351</v>
      </c>
      <c r="E605" s="68">
        <f t="shared" si="453"/>
        <v>0</v>
      </c>
      <c r="G605" s="229">
        <f>IF(AND(G$7&lt;=$B605+$D$4,G$9&gt;=$D605),$E605*HLOOKUP(G$7-$B605+1,INPUTS!$D$63:$X$64,$E$4,FALSE)/IF(G$7=$B605,(13-MONTH($D605)),12),0)</f>
        <v>0</v>
      </c>
      <c r="H605" s="229">
        <f>IF(AND(H$7&lt;=$B605+$D$4,H$9&gt;=$D605),$E605*HLOOKUP(H$7-$B605+1,INPUTS!$D$63:$X$64,$E$4,FALSE)/IF(H$7=$B605,(13-MONTH($D605)),12),0)</f>
        <v>0</v>
      </c>
      <c r="I605" s="229">
        <f>IF(AND(I$7&lt;=$B605+$D$4,I$9&gt;=$D605),$E605*HLOOKUP(I$7-$B605+1,INPUTS!$D$63:$X$64,$E$4,FALSE)/IF(I$7=$B605,(13-MONTH($D605)),12),0)</f>
        <v>0</v>
      </c>
      <c r="J605" s="229">
        <f>IF(AND(J$7&lt;=$B605+$D$4,J$9&gt;=$D605),$E605*HLOOKUP(J$7-$B605+1,INPUTS!$D$63:$X$64,$E$4,FALSE)/IF(J$7=$B605,(13-MONTH($D605)),12),0)</f>
        <v>0</v>
      </c>
      <c r="K605" s="229">
        <f>IF(AND(K$7&lt;=$B605+$D$4,K$9&gt;=$D605),$E605*HLOOKUP(K$7-$B605+1,INPUTS!$D$63:$X$64,$E$4,FALSE)/IF(K$7=$B605,(13-MONTH($D605)),12),0)</f>
        <v>0</v>
      </c>
      <c r="L605" s="229">
        <f>IF(AND(L$7&lt;=$B605+$D$4,L$9&gt;=$D605),$E605*HLOOKUP(L$7-$B605+1,INPUTS!$D$63:$X$64,$E$4,FALSE)/IF(L$7=$B605,(13-MONTH($D605)),12),0)</f>
        <v>0</v>
      </c>
      <c r="M605" s="229">
        <f>IF(AND(M$7&lt;=$B605+$D$4,M$9&gt;=$D605),$E605*HLOOKUP(M$7-$B605+1,INPUTS!$D$63:$X$64,$E$4,FALSE)/IF(M$7=$B605,(13-MONTH($D605)),12),0)</f>
        <v>0</v>
      </c>
      <c r="N605" s="229">
        <f>IF(AND(N$7&lt;=$B605+$D$4,N$9&gt;=$D605),$E605*HLOOKUP(N$7-$B605+1,INPUTS!$D$63:$X$64,$E$4,FALSE)/IF(N$7=$B605,(13-MONTH($D605)),12),0)</f>
        <v>0</v>
      </c>
      <c r="O605" s="229">
        <f>IF(AND(O$7&lt;=$B605+$D$4,O$9&gt;=$D605),$E605*HLOOKUP(O$7-$B605+1,INPUTS!$D$63:$X$64,$E$4,FALSE)/IF(O$7=$B605,(13-MONTH($D605)),12),0)</f>
        <v>0</v>
      </c>
      <c r="P605" s="229">
        <f>IF(AND(P$7&lt;=$B605+$D$4,P$9&gt;=$D605),$E605*HLOOKUP(P$7-$B605+1,INPUTS!$D$63:$X$64,$E$4,FALSE)/IF(P$7=$B605,(13-MONTH($D605)),12),0)</f>
        <v>0</v>
      </c>
      <c r="Q605" s="229">
        <f>IF(AND(Q$7&lt;=$B605+$D$4,Q$9&gt;=$D605),$E605*HLOOKUP(Q$7-$B605+1,INPUTS!$D$63:$X$64,$E$4,FALSE)/IF(Q$7=$B605,(13-MONTH($D605)),12),0)</f>
        <v>0</v>
      </c>
      <c r="R605" s="229">
        <f>IF(AND(R$7&lt;=$B605+$D$4,R$9&gt;=$D605),$E605*HLOOKUP(R$7-$B605+1,INPUTS!$D$63:$X$64,$E$4,FALSE)/IF(R$7=$B605,(13-MONTH($D605)),12),0)</f>
        <v>0</v>
      </c>
      <c r="S605" s="229">
        <f>IF(AND(S$7&lt;=$B605+$D$4,S$9&gt;=$D605),$E605*HLOOKUP(S$7-$B605+1,INPUTS!$D$63:$X$64,$E$4,FALSE)/IF(S$7=$B605,(13-MONTH($D605)),12),0)</f>
        <v>0</v>
      </c>
      <c r="T605" s="229">
        <f>IF(AND(T$7&lt;=$B605+$D$4,T$9&gt;=$D605),$E605*HLOOKUP(T$7-$B605+1,INPUTS!$D$63:$X$64,$E$4,FALSE)/IF(T$7=$B605,(13-MONTH($D605)),12),0)</f>
        <v>0</v>
      </c>
      <c r="U605" s="229">
        <f>IF(AND(U$7&lt;=$B605+$D$4,U$9&gt;=$D605),$E605*HLOOKUP(U$7-$B605+1,INPUTS!$D$63:$X$64,$E$4,FALSE)/IF(U$7=$B605,(13-MONTH($D605)),12),0)</f>
        <v>0</v>
      </c>
      <c r="V605" s="229">
        <f>IF(AND(V$7&lt;=$B605+$D$4,V$9&gt;=$D605),$E605*HLOOKUP(V$7-$B605+1,INPUTS!$D$63:$X$64,$E$4,FALSE)/IF(V$7=$B605,(13-MONTH($D605)),12),0)</f>
        <v>0</v>
      </c>
      <c r="W605" s="229">
        <f>IF(AND(W$7&lt;=$B605+$D$4,W$9&gt;=$D605),$E605*HLOOKUP(W$7-$B605+1,INPUTS!$D$63:$X$64,$E$4,FALSE)/IF(W$7=$B605,(13-MONTH($D605)),12),0)</f>
        <v>0</v>
      </c>
      <c r="X605" s="229">
        <f>IF(AND(X$7&lt;=$B605+$D$4,X$9&gt;=$D605),$E605*HLOOKUP(X$7-$B605+1,INPUTS!$D$63:$X$64,$E$4,FALSE)/IF(X$7=$B605,(13-MONTH($D605)),12),0)</f>
        <v>0</v>
      </c>
      <c r="Y605" s="229">
        <f>IF(AND(Y$7&lt;=$B605+$D$4,Y$9&gt;=$D605),$E605*HLOOKUP(Y$7-$B605+1,INPUTS!$D$63:$X$64,$E$4,FALSE)/IF(Y$7=$B605,(13-MONTH($D605)),12),0)</f>
        <v>0</v>
      </c>
      <c r="Z605" s="229">
        <f>IF(AND(Z$7&lt;=$B605+$D$4,Z$9&gt;=$D605),$E605*HLOOKUP(Z$7-$B605+1,INPUTS!$D$63:$X$64,$E$4,FALSE)/IF(Z$7=$B605,(13-MONTH($D605)),12),0)</f>
        <v>0</v>
      </c>
      <c r="AA605" s="229">
        <f>IF(AND(AA$7&lt;=$B605+$D$4,AA$9&gt;=$D605),$E605*HLOOKUP(AA$7-$B605+1,INPUTS!$D$63:$X$64,$E$4,FALSE)/IF(AA$7=$B605,(13-MONTH($D605)),12),0)</f>
        <v>0</v>
      </c>
      <c r="AB605" s="229">
        <f>IF(AND(AB$7&lt;=$B605+$D$4,AB$9&gt;=$D605),$E605*HLOOKUP(AB$7-$B605+1,INPUTS!$D$63:$X$64,$E$4,FALSE)/IF(AB$7=$B605,(13-MONTH($D605)),12),0)</f>
        <v>0</v>
      </c>
      <c r="AC605" s="229">
        <f>IF(AND(AC$7&lt;=$B605+$D$4,AC$9&gt;=$D605),$E605*HLOOKUP(AC$7-$B605+1,INPUTS!$D$63:$X$64,$E$4,FALSE)/IF(AC$7=$B605,(13-MONTH($D605)),12),0)</f>
        <v>0</v>
      </c>
      <c r="AD605" s="229">
        <f>IF(AND(AD$7&lt;=$B605+$D$4,AD$9&gt;=$D605),$E605*HLOOKUP(AD$7-$B605+1,INPUTS!$D$63:$X$64,$E$4,FALSE)/IF(AD$7=$B605,(13-MONTH($D605)),12),0)</f>
        <v>0</v>
      </c>
      <c r="AE605" s="229">
        <f>IF(AND(AE$7&lt;=$B605+$D$4,AE$9&gt;=$D605),$E605*HLOOKUP(AE$7-$B605+1,INPUTS!$D$63:$X$64,$E$4,FALSE)/IF(AE$7=$B605,(13-MONTH($D605)),12),0)</f>
        <v>0</v>
      </c>
      <c r="AF605" s="229">
        <f>IF(AND(AF$7&lt;=$B605+$D$4,AF$9&gt;=$D605),$E605*HLOOKUP(AF$7-$B605+1,INPUTS!$D$63:$X$64,$E$4,FALSE)/IF(AF$7=$B605,(13-MONTH($D605)),12),0)</f>
        <v>0</v>
      </c>
      <c r="AG605" s="229">
        <f>IF(AND(AG$7&lt;=$B605+$D$4,AG$9&gt;=$D605),$E605*HLOOKUP(AG$7-$B605+1,INPUTS!$D$63:$X$64,$E$4,FALSE)/IF(AG$7=$B605,(13-MONTH($D605)),12),0)</f>
        <v>0</v>
      </c>
      <c r="AH605" s="229">
        <f>IF(AND(AH$7&lt;=$B605+$D$4,AH$9&gt;=$D605),$E605*HLOOKUP(AH$7-$B605+1,INPUTS!$D$63:$X$64,$E$4,FALSE)/IF(AH$7=$B605,(13-MONTH($D605)),12),0)</f>
        <v>0</v>
      </c>
      <c r="AI605" s="229">
        <f>IF(AND(AI$7&lt;=$B605+$D$4,AI$9&gt;=$D605),$E605*HLOOKUP(AI$7-$B605+1,INPUTS!$D$63:$X$64,$E$4,FALSE)/IF(AI$7=$B605,(13-MONTH($D605)),12),0)</f>
        <v>0</v>
      </c>
      <c r="AJ605" s="229">
        <f>IF(AND(AJ$7&lt;=$B605+$D$4,AJ$9&gt;=$D605),$E605*HLOOKUP(AJ$7-$B605+1,INPUTS!$D$63:$X$64,$E$4,FALSE)/IF(AJ$7=$B605,(13-MONTH($D605)),12),0)</f>
        <v>0</v>
      </c>
      <c r="AK605" s="229">
        <f>IF(AND(AK$7&lt;=$B605+$D$4,AK$9&gt;=$D605),$E605*HLOOKUP(AK$7-$B605+1,INPUTS!$D$63:$X$64,$E$4,FALSE)/IF(AK$7=$B605,(13-MONTH($D605)),12),0)</f>
        <v>0</v>
      </c>
      <c r="AL605" s="229">
        <f>IF(AND(AL$7&lt;=$B605+$D$4,AL$9&gt;=$D605),$E605*HLOOKUP(AL$7-$B605+1,INPUTS!$D$63:$X$64,$E$4,FALSE)/IF(AL$7=$B605,(13-MONTH($D605)),12),0)</f>
        <v>0</v>
      </c>
      <c r="AM605" s="229">
        <f>IF(AND(AM$7&lt;=$B605+$D$4,AM$9&gt;=$D605),$E605*HLOOKUP(AM$7-$B605+1,INPUTS!$D$63:$X$64,$E$4,FALSE)/IF(AM$7=$B605,(13-MONTH($D605)),12),0)</f>
        <v>0</v>
      </c>
      <c r="AN605" s="229">
        <f>IF(AND(AN$7&lt;=$B605+$D$4,AN$9&gt;=$D605),$E605*HLOOKUP(AN$7-$B605+1,INPUTS!$D$63:$X$64,$E$4,FALSE)/IF(AN$7=$B605,(13-MONTH($D605)),12),0)</f>
        <v>0</v>
      </c>
      <c r="AO605" s="229">
        <f>IF(AND(AO$7&lt;=$B605+$D$4,AO$9&gt;=$D605),$E605*HLOOKUP(AO$7-$B605+1,INPUTS!$D$63:$X$64,$E$4,FALSE)/IF(AO$7=$B605,(13-MONTH($D605)),12),0)</f>
        <v>0</v>
      </c>
      <c r="AP605" s="229">
        <f>IF(AND(AP$7&lt;=$B605+$D$4,AP$9&gt;=$D605),$E605*HLOOKUP(AP$7-$B605+1,INPUTS!$D$63:$X$64,$E$4,FALSE)/IF(AP$7=$B605,(13-MONTH($D605)),12),0)</f>
        <v>0</v>
      </c>
      <c r="AQ605" s="229">
        <f>IF(AND(AQ$7&lt;=$B605+$D$4,AQ$9&gt;=$D605),$E605*HLOOKUP(AQ$7-$B605+1,INPUTS!$D$63:$X$64,$E$4,FALSE)/IF(AQ$7=$B605,(13-MONTH($D605)),12),0)</f>
        <v>0</v>
      </c>
      <c r="AR605" s="229">
        <f>IF(AND(AR$7&lt;=$B605+$D$4,AR$9&gt;=$D605),$E605*HLOOKUP(AR$7-$B605+1,INPUTS!$D$63:$X$64,$E$4,FALSE)/IF(AR$7=$B605,(13-MONTH($D605)),12),0)</f>
        <v>0</v>
      </c>
      <c r="AS605" s="229">
        <f>IF(AND(AS$7&lt;=$B605+$D$4,AS$9&gt;=$D605),$E605*HLOOKUP(AS$7-$B605+1,INPUTS!$D$63:$X$64,$E$4,FALSE)/IF(AS$7=$B605,(13-MONTH($D605)),12),0)</f>
        <v>0</v>
      </c>
      <c r="AT605" s="229">
        <f>IF(AND(AT$7&lt;=$B605+$D$4,AT$9&gt;=$D605),$E605*HLOOKUP(AT$7-$B605+1,INPUTS!$D$63:$X$64,$E$4,FALSE)/IF(AT$7=$B605,(13-MONTH($D605)),12),0)</f>
        <v>0</v>
      </c>
      <c r="AU605" s="229">
        <f>IF(AND(AU$7&lt;=$B605+$D$4,AU$9&gt;=$D605),$E605*HLOOKUP(AU$7-$B605+1,INPUTS!$D$63:$X$64,$E$4,FALSE)/IF(AU$7=$B605,(13-MONTH($D605)),12),0)</f>
        <v>0</v>
      </c>
      <c r="AV605" s="229">
        <f>IF(AND(AV$7&lt;=$B605+$D$4,AV$9&gt;=$D605),$E605*HLOOKUP(AV$7-$B605+1,INPUTS!$D$63:$X$64,$E$4,FALSE)/IF(AV$7=$B605,(13-MONTH($D605)),12),0)</f>
        <v>0</v>
      </c>
      <c r="AW605" s="229">
        <f>IF(AND(AW$7&lt;=$B605+$D$4,AW$9&gt;=$D605),$E605*HLOOKUP(AW$7-$B605+1,INPUTS!$D$63:$X$64,$E$4,FALSE)/IF(AW$7=$B605,(13-MONTH($D605)),12),0)</f>
        <v>0</v>
      </c>
      <c r="AX605" s="229">
        <f>IF(AND(AX$7&lt;=$B605+$D$4,AX$9&gt;=$D605),$E605*HLOOKUP(AX$7-$B605+1,INPUTS!$D$63:$X$64,$E$4,FALSE)/IF(AX$7=$B605,(13-MONTH($D605)),12),0)</f>
        <v>0</v>
      </c>
      <c r="AY605" s="229">
        <f>IF(AND(AY$7&lt;=$B605+$D$4,AY$9&gt;=$D605),$E605*HLOOKUP(AY$7-$B605+1,INPUTS!$D$63:$X$64,$E$4,FALSE)/IF(AY$7=$B605,(13-MONTH($D605)),12),0)</f>
        <v>0</v>
      </c>
      <c r="AZ605" s="229">
        <f>IF(AND(AZ$7&lt;=$B605+$D$4,AZ$9&gt;=$D605),$E605*HLOOKUP(AZ$7-$B605+1,INPUTS!$D$63:$X$64,$E$4,FALSE)/IF(AZ$7=$B605,(13-MONTH($D605)),12),0)</f>
        <v>0</v>
      </c>
      <c r="BA605" s="229">
        <f>IF(AND(BA$7&lt;=$B605+$D$4,BA$9&gt;=$D605),$E605*HLOOKUP(BA$7-$B605+1,INPUTS!$D$63:$X$64,$E$4,FALSE)/IF(BA$7=$B605,(13-MONTH($D605)),12),0)</f>
        <v>0</v>
      </c>
      <c r="BB605" s="229">
        <f>IF(AND(BB$7&lt;=$B605+$D$4,BB$9&gt;=$D605),$E605*HLOOKUP(BB$7-$B605+1,INPUTS!$D$63:$X$64,$E$4,FALSE)/IF(BB$7=$B605,(13-MONTH($D605)),12),0)</f>
        <v>0</v>
      </c>
      <c r="BC605" s="229">
        <f>IF(AND(BC$7&lt;=$B605+$D$4,BC$9&gt;=$D605),$E605*HLOOKUP(BC$7-$B605+1,INPUTS!$D$63:$X$64,$E$4,FALSE)/IF(BC$7=$B605,(13-MONTH($D605)),12),0)</f>
        <v>0</v>
      </c>
      <c r="BD605" s="229">
        <f>IF(AND(BD$7&lt;=$B605+$D$4,BD$9&gt;=$D605),$E605*HLOOKUP(BD$7-$B605+1,INPUTS!$D$63:$X$64,$E$4,FALSE)/IF(BD$7=$B605,(13-MONTH($D605)),12),0)</f>
        <v>0</v>
      </c>
      <c r="BE605" s="229">
        <f>IF(AND(BE$7&lt;=$B605+$D$4,BE$9&gt;=$D605),$E605*HLOOKUP(BE$7-$B605+1,INPUTS!$D$63:$X$64,$E$4,FALSE)/IF(BE$7=$B605,(13-MONTH($D605)),12),0)</f>
        <v>0</v>
      </c>
      <c r="BF605" s="229">
        <f>IF(AND(BF$7&lt;=$B605+$D$4,BF$9&gt;=$D605),$E605*HLOOKUP(BF$7-$B605+1,INPUTS!$D$63:$X$64,$E$4,FALSE)/IF(BF$7=$B605,(13-MONTH($D605)),12),0)</f>
        <v>0</v>
      </c>
      <c r="BG605" s="229">
        <f>IF(AND(BG$7&lt;=$B605+$D$4,BG$9&gt;=$D605),$E605*HLOOKUP(BG$7-$B605+1,INPUTS!$D$63:$X$64,$E$4,FALSE)/IF(BG$7=$B605,(13-MONTH($D605)),12),0)</f>
        <v>0</v>
      </c>
      <c r="BH605" s="229">
        <f>IF(AND(BH$7&lt;=$B605+$D$4,BH$9&gt;=$D605),$E605*HLOOKUP(BH$7-$B605+1,INPUTS!$D$63:$X$64,$E$4,FALSE)/IF(BH$7=$B605,(13-MONTH($D605)),12),0)</f>
        <v>0</v>
      </c>
      <c r="BI605" s="229">
        <f>IF(AND(BI$7&lt;=$B605+$D$4,BI$9&gt;=$D605),$E605*HLOOKUP(BI$7-$B605+1,INPUTS!$D$63:$X$64,$E$4,FALSE)/IF(BI$7=$B605,(13-MONTH($D605)),12),0)</f>
        <v>0</v>
      </c>
      <c r="BJ605" s="229">
        <f>IF(AND(BJ$7&lt;=$B605+$D$4,BJ$9&gt;=$D605),$E605*HLOOKUP(BJ$7-$B605+1,INPUTS!$D$63:$X$64,$E$4,FALSE)/IF(BJ$7=$B605,(13-MONTH($D605)),12),0)</f>
        <v>0</v>
      </c>
      <c r="BK605" s="229">
        <f>IF(AND(BK$7&lt;=$B605+$D$4,BK$9&gt;=$D605),$E605*HLOOKUP(BK$7-$B605+1,INPUTS!$D$63:$X$64,$E$4,FALSE)/IF(BK$7=$B605,(13-MONTH($D605)),12),0)</f>
        <v>0</v>
      </c>
      <c r="BL605" s="229">
        <f>IF(AND(BL$7&lt;=$B605+$D$4,BL$9&gt;=$D605),$E605*HLOOKUP(BL$7-$B605+1,INPUTS!$D$63:$X$64,$E$4,FALSE)/IF(BL$7=$B605,(13-MONTH($D605)),12),0)</f>
        <v>0</v>
      </c>
      <c r="BM605" s="229">
        <f>IF(AND(BM$7&lt;=$B605+$D$4,BM$9&gt;=$D605),$E605*HLOOKUP(BM$7-$B605+1,INPUTS!$D$63:$X$64,$E$4,FALSE)/IF(BM$7=$B605,(13-MONTH($D605)),12),0)</f>
        <v>0</v>
      </c>
      <c r="BN605" s="229">
        <f>IF(AND(BN$7&lt;=$B605+$D$4,BN$9&gt;=$D605),$E605*HLOOKUP(BN$7-$B605+1,INPUTS!$D$63:$X$64,$E$4,FALSE)/IF(BN$7=$B605,(13-MONTH($D605)),12),0)</f>
        <v>0</v>
      </c>
      <c r="BO605" s="229">
        <f>IF(AND(BO$7&lt;=$B605+$D$4,BO$9&gt;=$D605),$E605*HLOOKUP(BO$7-$B605+1,INPUTS!$D$63:$X$64,$E$4,FALSE)/IF(BO$7=$B605,(13-MONTH($D605)),12),0)</f>
        <v>0</v>
      </c>
      <c r="BP605" s="229">
        <f>IF(AND(BP$7&lt;=$B605+$D$4,BP$9&gt;=$D605),$E605*HLOOKUP(BP$7-$B605+1,INPUTS!$D$63:$X$64,$E$4,FALSE)/IF(BP$7=$B605,(13-MONTH($D605)),12),0)</f>
        <v>0</v>
      </c>
      <c r="BQ605" s="229">
        <f>IF(AND(BQ$7&lt;=$B605+$D$4,BQ$9&gt;=$D605),$E605*HLOOKUP(BQ$7-$B605+1,INPUTS!$D$63:$X$64,$E$4,FALSE)/IF(BQ$7=$B605,(13-MONTH($D605)),12),0)</f>
        <v>0</v>
      </c>
      <c r="BR605" s="229">
        <f>IF(AND(BR$7&lt;=$B605+$D$4,BR$9&gt;=$D605),$E605*HLOOKUP(BR$7-$B605+1,INPUTS!$D$63:$X$64,$E$4,FALSE)/IF(BR$7=$B605,(13-MONTH($D605)),12),0)</f>
        <v>0</v>
      </c>
      <c r="BS605" s="229">
        <f>IF(AND(BS$7&lt;=$B605+$D$4,BS$9&gt;=$D605),$E605*HLOOKUP(BS$7-$B605+1,INPUTS!$D$63:$X$64,$E$4,FALSE)/IF(BS$7=$B605,(13-MONTH($D605)),12),0)</f>
        <v>0</v>
      </c>
      <c r="BT605" s="229">
        <f>IF(AND(BT$7&lt;=$B605+$D$4,BT$9&gt;=$D605),$E605*HLOOKUP(BT$7-$B605+1,INPUTS!$D$63:$X$64,$E$4,FALSE)/IF(BT$7=$B605,(13-MONTH($D605)),12),0)</f>
        <v>0</v>
      </c>
      <c r="BU605" s="229">
        <f>IF(AND(BU$7&lt;=$B605+$D$4,BU$9&gt;=$D605),$E605*HLOOKUP(BU$7-$B605+1,INPUTS!$D$63:$X$64,$E$4,FALSE)/IF(BU$7=$B605,(13-MONTH($D605)),12),0)</f>
        <v>0</v>
      </c>
      <c r="BV605" s="229">
        <f>IF(AND(BV$7&lt;=$B605+$D$4,BV$9&gt;=$D605),$E605*HLOOKUP(BV$7-$B605+1,INPUTS!$D$63:$X$64,$E$4,FALSE)/IF(BV$7=$B605,(13-MONTH($D605)),12),0)</f>
        <v>0</v>
      </c>
      <c r="BW605" s="229">
        <f>IF(AND(BW$7&lt;=$B605+$D$4,BW$9&gt;=$D605),$E605*HLOOKUP(BW$7-$B605+1,INPUTS!$D$63:$X$64,$E$4,FALSE)/IF(BW$7=$B605,(13-MONTH($D605)),12),0)</f>
        <v>0</v>
      </c>
      <c r="BX605" s="229">
        <f>IF(AND(BX$7&lt;=$B605+$D$4,BX$9&gt;=$D605),$E605*HLOOKUP(BX$7-$B605+1,INPUTS!$D$63:$X$64,$E$4,FALSE)/IF(BX$7=$B605,(13-MONTH($D605)),12),0)</f>
        <v>0</v>
      </c>
      <c r="BY605" s="229">
        <f>IF(AND(BY$7&lt;=$B605+$D$4,BY$9&gt;=$D605),$E605*HLOOKUP(BY$7-$B605+1,INPUTS!$D$63:$X$64,$E$4,FALSE)/IF(BY$7=$B605,(13-MONTH($D605)),12),0)</f>
        <v>0</v>
      </c>
      <c r="BZ605" s="229">
        <f>IF(AND(BZ$7&lt;=$B605+$D$4,BZ$9&gt;=$D605),$E605*HLOOKUP(BZ$7-$B605+1,INPUTS!$D$63:$X$64,$E$4,FALSE)/IF(BZ$7=$B605,(13-MONTH($D605)),12),0)</f>
        <v>0</v>
      </c>
    </row>
    <row r="606" spans="1:78" x14ac:dyDescent="0.2">
      <c r="A606" s="7" t="str">
        <f t="shared" si="450"/>
        <v>Roll-in 10</v>
      </c>
      <c r="B606" s="7">
        <f t="shared" si="451"/>
        <v>2024</v>
      </c>
      <c r="C606" s="7">
        <f t="shared" si="446"/>
        <v>63</v>
      </c>
      <c r="D606" s="165">
        <f t="shared" si="452"/>
        <v>45382</v>
      </c>
      <c r="E606" s="68">
        <f t="shared" si="453"/>
        <v>0</v>
      </c>
      <c r="G606" s="229">
        <f>IF(AND(G$7&lt;=$B606+$D$4,G$9&gt;=$D606),$E606*HLOOKUP(G$7-$B606+1,INPUTS!$D$63:$X$64,$E$4,FALSE)/IF(G$7=$B606,(13-MONTH($D606)),12),0)</f>
        <v>0</v>
      </c>
      <c r="H606" s="229">
        <f>IF(AND(H$7&lt;=$B606+$D$4,H$9&gt;=$D606),$E606*HLOOKUP(H$7-$B606+1,INPUTS!$D$63:$X$64,$E$4,FALSE)/IF(H$7=$B606,(13-MONTH($D606)),12),0)</f>
        <v>0</v>
      </c>
      <c r="I606" s="229">
        <f>IF(AND(I$7&lt;=$B606+$D$4,I$9&gt;=$D606),$E606*HLOOKUP(I$7-$B606+1,INPUTS!$D$63:$X$64,$E$4,FALSE)/IF(I$7=$B606,(13-MONTH($D606)),12),0)</f>
        <v>0</v>
      </c>
      <c r="J606" s="229">
        <f>IF(AND(J$7&lt;=$B606+$D$4,J$9&gt;=$D606),$E606*HLOOKUP(J$7-$B606+1,INPUTS!$D$63:$X$64,$E$4,FALSE)/IF(J$7=$B606,(13-MONTH($D606)),12),0)</f>
        <v>0</v>
      </c>
      <c r="K606" s="229">
        <f>IF(AND(K$7&lt;=$B606+$D$4,K$9&gt;=$D606),$E606*HLOOKUP(K$7-$B606+1,INPUTS!$D$63:$X$64,$E$4,FALSE)/IF(K$7=$B606,(13-MONTH($D606)),12),0)</f>
        <v>0</v>
      </c>
      <c r="L606" s="229">
        <f>IF(AND(L$7&lt;=$B606+$D$4,L$9&gt;=$D606),$E606*HLOOKUP(L$7-$B606+1,INPUTS!$D$63:$X$64,$E$4,FALSE)/IF(L$7=$B606,(13-MONTH($D606)),12),0)</f>
        <v>0</v>
      </c>
      <c r="M606" s="229">
        <f>IF(AND(M$7&lt;=$B606+$D$4,M$9&gt;=$D606),$E606*HLOOKUP(M$7-$B606+1,INPUTS!$D$63:$X$64,$E$4,FALSE)/IF(M$7=$B606,(13-MONTH($D606)),12),0)</f>
        <v>0</v>
      </c>
      <c r="N606" s="229">
        <f>IF(AND(N$7&lt;=$B606+$D$4,N$9&gt;=$D606),$E606*HLOOKUP(N$7-$B606+1,INPUTS!$D$63:$X$64,$E$4,FALSE)/IF(N$7=$B606,(13-MONTH($D606)),12),0)</f>
        <v>0</v>
      </c>
      <c r="O606" s="229">
        <f>IF(AND(O$7&lt;=$B606+$D$4,O$9&gt;=$D606),$E606*HLOOKUP(O$7-$B606+1,INPUTS!$D$63:$X$64,$E$4,FALSE)/IF(O$7=$B606,(13-MONTH($D606)),12),0)</f>
        <v>0</v>
      </c>
      <c r="P606" s="229">
        <f>IF(AND(P$7&lt;=$B606+$D$4,P$9&gt;=$D606),$E606*HLOOKUP(P$7-$B606+1,INPUTS!$D$63:$X$64,$E$4,FALSE)/IF(P$7=$B606,(13-MONTH($D606)),12),0)</f>
        <v>0</v>
      </c>
      <c r="Q606" s="229">
        <f>IF(AND(Q$7&lt;=$B606+$D$4,Q$9&gt;=$D606),$E606*HLOOKUP(Q$7-$B606+1,INPUTS!$D$63:$X$64,$E$4,FALSE)/IF(Q$7=$B606,(13-MONTH($D606)),12),0)</f>
        <v>0</v>
      </c>
      <c r="R606" s="229">
        <f>IF(AND(R$7&lt;=$B606+$D$4,R$9&gt;=$D606),$E606*HLOOKUP(R$7-$B606+1,INPUTS!$D$63:$X$64,$E$4,FALSE)/IF(R$7=$B606,(13-MONTH($D606)),12),0)</f>
        <v>0</v>
      </c>
      <c r="S606" s="229">
        <f>IF(AND(S$7&lt;=$B606+$D$4,S$9&gt;=$D606),$E606*HLOOKUP(S$7-$B606+1,INPUTS!$D$63:$X$64,$E$4,FALSE)/IF(S$7=$B606,(13-MONTH($D606)),12),0)</f>
        <v>0</v>
      </c>
      <c r="T606" s="229">
        <f>IF(AND(T$7&lt;=$B606+$D$4,T$9&gt;=$D606),$E606*HLOOKUP(T$7-$B606+1,INPUTS!$D$63:$X$64,$E$4,FALSE)/IF(T$7=$B606,(13-MONTH($D606)),12),0)</f>
        <v>0</v>
      </c>
      <c r="U606" s="229">
        <f>IF(AND(U$7&lt;=$B606+$D$4,U$9&gt;=$D606),$E606*HLOOKUP(U$7-$B606+1,INPUTS!$D$63:$X$64,$E$4,FALSE)/IF(U$7=$B606,(13-MONTH($D606)),12),0)</f>
        <v>0</v>
      </c>
      <c r="V606" s="229">
        <f>IF(AND(V$7&lt;=$B606+$D$4,V$9&gt;=$D606),$E606*HLOOKUP(V$7-$B606+1,INPUTS!$D$63:$X$64,$E$4,FALSE)/IF(V$7=$B606,(13-MONTH($D606)),12),0)</f>
        <v>0</v>
      </c>
      <c r="W606" s="229">
        <f>IF(AND(W$7&lt;=$B606+$D$4,W$9&gt;=$D606),$E606*HLOOKUP(W$7-$B606+1,INPUTS!$D$63:$X$64,$E$4,FALSE)/IF(W$7=$B606,(13-MONTH($D606)),12),0)</f>
        <v>0</v>
      </c>
      <c r="X606" s="229">
        <f>IF(AND(X$7&lt;=$B606+$D$4,X$9&gt;=$D606),$E606*HLOOKUP(X$7-$B606+1,INPUTS!$D$63:$X$64,$E$4,FALSE)/IF(X$7=$B606,(13-MONTH($D606)),12),0)</f>
        <v>0</v>
      </c>
      <c r="Y606" s="229">
        <f>IF(AND(Y$7&lt;=$B606+$D$4,Y$9&gt;=$D606),$E606*HLOOKUP(Y$7-$B606+1,INPUTS!$D$63:$X$64,$E$4,FALSE)/IF(Y$7=$B606,(13-MONTH($D606)),12),0)</f>
        <v>0</v>
      </c>
      <c r="Z606" s="229">
        <f>IF(AND(Z$7&lt;=$B606+$D$4,Z$9&gt;=$D606),$E606*HLOOKUP(Z$7-$B606+1,INPUTS!$D$63:$X$64,$E$4,FALSE)/IF(Z$7=$B606,(13-MONTH($D606)),12),0)</f>
        <v>0</v>
      </c>
      <c r="AA606" s="229">
        <f>IF(AND(AA$7&lt;=$B606+$D$4,AA$9&gt;=$D606),$E606*HLOOKUP(AA$7-$B606+1,INPUTS!$D$63:$X$64,$E$4,FALSE)/IF(AA$7=$B606,(13-MONTH($D606)),12),0)</f>
        <v>0</v>
      </c>
      <c r="AB606" s="229">
        <f>IF(AND(AB$7&lt;=$B606+$D$4,AB$9&gt;=$D606),$E606*HLOOKUP(AB$7-$B606+1,INPUTS!$D$63:$X$64,$E$4,FALSE)/IF(AB$7=$B606,(13-MONTH($D606)),12),0)</f>
        <v>0</v>
      </c>
      <c r="AC606" s="229">
        <f>IF(AND(AC$7&lt;=$B606+$D$4,AC$9&gt;=$D606),$E606*HLOOKUP(AC$7-$B606+1,INPUTS!$D$63:$X$64,$E$4,FALSE)/IF(AC$7=$B606,(13-MONTH($D606)),12),0)</f>
        <v>0</v>
      </c>
      <c r="AD606" s="229">
        <f>IF(AND(AD$7&lt;=$B606+$D$4,AD$9&gt;=$D606),$E606*HLOOKUP(AD$7-$B606+1,INPUTS!$D$63:$X$64,$E$4,FALSE)/IF(AD$7=$B606,(13-MONTH($D606)),12),0)</f>
        <v>0</v>
      </c>
      <c r="AE606" s="229">
        <f>IF(AND(AE$7&lt;=$B606+$D$4,AE$9&gt;=$D606),$E606*HLOOKUP(AE$7-$B606+1,INPUTS!$D$63:$X$64,$E$4,FALSE)/IF(AE$7=$B606,(13-MONTH($D606)),12),0)</f>
        <v>0</v>
      </c>
      <c r="AF606" s="229">
        <f>IF(AND(AF$7&lt;=$B606+$D$4,AF$9&gt;=$D606),$E606*HLOOKUP(AF$7-$B606+1,INPUTS!$D$63:$X$64,$E$4,FALSE)/IF(AF$7=$B606,(13-MONTH($D606)),12),0)</f>
        <v>0</v>
      </c>
      <c r="AG606" s="229">
        <f>IF(AND(AG$7&lt;=$B606+$D$4,AG$9&gt;=$D606),$E606*HLOOKUP(AG$7-$B606+1,INPUTS!$D$63:$X$64,$E$4,FALSE)/IF(AG$7=$B606,(13-MONTH($D606)),12),0)</f>
        <v>0</v>
      </c>
      <c r="AH606" s="229">
        <f>IF(AND(AH$7&lt;=$B606+$D$4,AH$9&gt;=$D606),$E606*HLOOKUP(AH$7-$B606+1,INPUTS!$D$63:$X$64,$E$4,FALSE)/IF(AH$7=$B606,(13-MONTH($D606)),12),0)</f>
        <v>0</v>
      </c>
      <c r="AI606" s="229">
        <f>IF(AND(AI$7&lt;=$B606+$D$4,AI$9&gt;=$D606),$E606*HLOOKUP(AI$7-$B606+1,INPUTS!$D$63:$X$64,$E$4,FALSE)/IF(AI$7=$B606,(13-MONTH($D606)),12),0)</f>
        <v>0</v>
      </c>
      <c r="AJ606" s="229">
        <f>IF(AND(AJ$7&lt;=$B606+$D$4,AJ$9&gt;=$D606),$E606*HLOOKUP(AJ$7-$B606+1,INPUTS!$D$63:$X$64,$E$4,FALSE)/IF(AJ$7=$B606,(13-MONTH($D606)),12),0)</f>
        <v>0</v>
      </c>
      <c r="AK606" s="229">
        <f>IF(AND(AK$7&lt;=$B606+$D$4,AK$9&gt;=$D606),$E606*HLOOKUP(AK$7-$B606+1,INPUTS!$D$63:$X$64,$E$4,FALSE)/IF(AK$7=$B606,(13-MONTH($D606)),12),0)</f>
        <v>0</v>
      </c>
      <c r="AL606" s="229">
        <f>IF(AND(AL$7&lt;=$B606+$D$4,AL$9&gt;=$D606),$E606*HLOOKUP(AL$7-$B606+1,INPUTS!$D$63:$X$64,$E$4,FALSE)/IF(AL$7=$B606,(13-MONTH($D606)),12),0)</f>
        <v>0</v>
      </c>
      <c r="AM606" s="229">
        <f>IF(AND(AM$7&lt;=$B606+$D$4,AM$9&gt;=$D606),$E606*HLOOKUP(AM$7-$B606+1,INPUTS!$D$63:$X$64,$E$4,FALSE)/IF(AM$7=$B606,(13-MONTH($D606)),12),0)</f>
        <v>0</v>
      </c>
      <c r="AN606" s="229">
        <f>IF(AND(AN$7&lt;=$B606+$D$4,AN$9&gt;=$D606),$E606*HLOOKUP(AN$7-$B606+1,INPUTS!$D$63:$X$64,$E$4,FALSE)/IF(AN$7=$B606,(13-MONTH($D606)),12),0)</f>
        <v>0</v>
      </c>
      <c r="AO606" s="229">
        <f>IF(AND(AO$7&lt;=$B606+$D$4,AO$9&gt;=$D606),$E606*HLOOKUP(AO$7-$B606+1,INPUTS!$D$63:$X$64,$E$4,FALSE)/IF(AO$7=$B606,(13-MONTH($D606)),12),0)</f>
        <v>0</v>
      </c>
      <c r="AP606" s="229">
        <f>IF(AND(AP$7&lt;=$B606+$D$4,AP$9&gt;=$D606),$E606*HLOOKUP(AP$7-$B606+1,INPUTS!$D$63:$X$64,$E$4,FALSE)/IF(AP$7=$B606,(13-MONTH($D606)),12),0)</f>
        <v>0</v>
      </c>
      <c r="AQ606" s="229">
        <f>IF(AND(AQ$7&lt;=$B606+$D$4,AQ$9&gt;=$D606),$E606*HLOOKUP(AQ$7-$B606+1,INPUTS!$D$63:$X$64,$E$4,FALSE)/IF(AQ$7=$B606,(13-MONTH($D606)),12),0)</f>
        <v>0</v>
      </c>
      <c r="AR606" s="229">
        <f>IF(AND(AR$7&lt;=$B606+$D$4,AR$9&gt;=$D606),$E606*HLOOKUP(AR$7-$B606+1,INPUTS!$D$63:$X$64,$E$4,FALSE)/IF(AR$7=$B606,(13-MONTH($D606)),12),0)</f>
        <v>0</v>
      </c>
      <c r="AS606" s="229">
        <f>IF(AND(AS$7&lt;=$B606+$D$4,AS$9&gt;=$D606),$E606*HLOOKUP(AS$7-$B606+1,INPUTS!$D$63:$X$64,$E$4,FALSE)/IF(AS$7=$B606,(13-MONTH($D606)),12),0)</f>
        <v>0</v>
      </c>
      <c r="AT606" s="229">
        <f>IF(AND(AT$7&lt;=$B606+$D$4,AT$9&gt;=$D606),$E606*HLOOKUP(AT$7-$B606+1,INPUTS!$D$63:$X$64,$E$4,FALSE)/IF(AT$7=$B606,(13-MONTH($D606)),12),0)</f>
        <v>0</v>
      </c>
      <c r="AU606" s="229">
        <f>IF(AND(AU$7&lt;=$B606+$D$4,AU$9&gt;=$D606),$E606*HLOOKUP(AU$7-$B606+1,INPUTS!$D$63:$X$64,$E$4,FALSE)/IF(AU$7=$B606,(13-MONTH($D606)),12),0)</f>
        <v>0</v>
      </c>
      <c r="AV606" s="229">
        <f>IF(AND(AV$7&lt;=$B606+$D$4,AV$9&gt;=$D606),$E606*HLOOKUP(AV$7-$B606+1,INPUTS!$D$63:$X$64,$E$4,FALSE)/IF(AV$7=$B606,(13-MONTH($D606)),12),0)</f>
        <v>0</v>
      </c>
      <c r="AW606" s="229">
        <f>IF(AND(AW$7&lt;=$B606+$D$4,AW$9&gt;=$D606),$E606*HLOOKUP(AW$7-$B606+1,INPUTS!$D$63:$X$64,$E$4,FALSE)/IF(AW$7=$B606,(13-MONTH($D606)),12),0)</f>
        <v>0</v>
      </c>
      <c r="AX606" s="229">
        <f>IF(AND(AX$7&lt;=$B606+$D$4,AX$9&gt;=$D606),$E606*HLOOKUP(AX$7-$B606+1,INPUTS!$D$63:$X$64,$E$4,FALSE)/IF(AX$7=$B606,(13-MONTH($D606)),12),0)</f>
        <v>0</v>
      </c>
      <c r="AY606" s="229">
        <f>IF(AND(AY$7&lt;=$B606+$D$4,AY$9&gt;=$D606),$E606*HLOOKUP(AY$7-$B606+1,INPUTS!$D$63:$X$64,$E$4,FALSE)/IF(AY$7=$B606,(13-MONTH($D606)),12),0)</f>
        <v>0</v>
      </c>
      <c r="AZ606" s="229">
        <f>IF(AND(AZ$7&lt;=$B606+$D$4,AZ$9&gt;=$D606),$E606*HLOOKUP(AZ$7-$B606+1,INPUTS!$D$63:$X$64,$E$4,FALSE)/IF(AZ$7=$B606,(13-MONTH($D606)),12),0)</f>
        <v>0</v>
      </c>
      <c r="BA606" s="229">
        <f>IF(AND(BA$7&lt;=$B606+$D$4,BA$9&gt;=$D606),$E606*HLOOKUP(BA$7-$B606+1,INPUTS!$D$63:$X$64,$E$4,FALSE)/IF(BA$7=$B606,(13-MONTH($D606)),12),0)</f>
        <v>0</v>
      </c>
      <c r="BB606" s="229">
        <f>IF(AND(BB$7&lt;=$B606+$D$4,BB$9&gt;=$D606),$E606*HLOOKUP(BB$7-$B606+1,INPUTS!$D$63:$X$64,$E$4,FALSE)/IF(BB$7=$B606,(13-MONTH($D606)),12),0)</f>
        <v>0</v>
      </c>
      <c r="BC606" s="229">
        <f>IF(AND(BC$7&lt;=$B606+$D$4,BC$9&gt;=$D606),$E606*HLOOKUP(BC$7-$B606+1,INPUTS!$D$63:$X$64,$E$4,FALSE)/IF(BC$7=$B606,(13-MONTH($D606)),12),0)</f>
        <v>0</v>
      </c>
      <c r="BD606" s="229">
        <f>IF(AND(BD$7&lt;=$B606+$D$4,BD$9&gt;=$D606),$E606*HLOOKUP(BD$7-$B606+1,INPUTS!$D$63:$X$64,$E$4,FALSE)/IF(BD$7=$B606,(13-MONTH($D606)),12),0)</f>
        <v>0</v>
      </c>
      <c r="BE606" s="229">
        <f>IF(AND(BE$7&lt;=$B606+$D$4,BE$9&gt;=$D606),$E606*HLOOKUP(BE$7-$B606+1,INPUTS!$D$63:$X$64,$E$4,FALSE)/IF(BE$7=$B606,(13-MONTH($D606)),12),0)</f>
        <v>0</v>
      </c>
      <c r="BF606" s="229">
        <f>IF(AND(BF$7&lt;=$B606+$D$4,BF$9&gt;=$D606),$E606*HLOOKUP(BF$7-$B606+1,INPUTS!$D$63:$X$64,$E$4,FALSE)/IF(BF$7=$B606,(13-MONTH($D606)),12),0)</f>
        <v>0</v>
      </c>
      <c r="BG606" s="229">
        <f>IF(AND(BG$7&lt;=$B606+$D$4,BG$9&gt;=$D606),$E606*HLOOKUP(BG$7-$B606+1,INPUTS!$D$63:$X$64,$E$4,FALSE)/IF(BG$7=$B606,(13-MONTH($D606)),12),0)</f>
        <v>0</v>
      </c>
      <c r="BH606" s="229">
        <f>IF(AND(BH$7&lt;=$B606+$D$4,BH$9&gt;=$D606),$E606*HLOOKUP(BH$7-$B606+1,INPUTS!$D$63:$X$64,$E$4,FALSE)/IF(BH$7=$B606,(13-MONTH($D606)),12),0)</f>
        <v>0</v>
      </c>
      <c r="BI606" s="229">
        <f>IF(AND(BI$7&lt;=$B606+$D$4,BI$9&gt;=$D606),$E606*HLOOKUP(BI$7-$B606+1,INPUTS!$D$63:$X$64,$E$4,FALSE)/IF(BI$7=$B606,(13-MONTH($D606)),12),0)</f>
        <v>0</v>
      </c>
      <c r="BJ606" s="229">
        <f>IF(AND(BJ$7&lt;=$B606+$D$4,BJ$9&gt;=$D606),$E606*HLOOKUP(BJ$7-$B606+1,INPUTS!$D$63:$X$64,$E$4,FALSE)/IF(BJ$7=$B606,(13-MONTH($D606)),12),0)</f>
        <v>0</v>
      </c>
      <c r="BK606" s="229">
        <f>IF(AND(BK$7&lt;=$B606+$D$4,BK$9&gt;=$D606),$E606*HLOOKUP(BK$7-$B606+1,INPUTS!$D$63:$X$64,$E$4,FALSE)/IF(BK$7=$B606,(13-MONTH($D606)),12),0)</f>
        <v>0</v>
      </c>
      <c r="BL606" s="229">
        <f>IF(AND(BL$7&lt;=$B606+$D$4,BL$9&gt;=$D606),$E606*HLOOKUP(BL$7-$B606+1,INPUTS!$D$63:$X$64,$E$4,FALSE)/IF(BL$7=$B606,(13-MONTH($D606)),12),0)</f>
        <v>0</v>
      </c>
      <c r="BM606" s="229">
        <f>IF(AND(BM$7&lt;=$B606+$D$4,BM$9&gt;=$D606),$E606*HLOOKUP(BM$7-$B606+1,INPUTS!$D$63:$X$64,$E$4,FALSE)/IF(BM$7=$B606,(13-MONTH($D606)),12),0)</f>
        <v>0</v>
      </c>
      <c r="BN606" s="229">
        <f>IF(AND(BN$7&lt;=$B606+$D$4,BN$9&gt;=$D606),$E606*HLOOKUP(BN$7-$B606+1,INPUTS!$D$63:$X$64,$E$4,FALSE)/IF(BN$7=$B606,(13-MONTH($D606)),12),0)</f>
        <v>0</v>
      </c>
      <c r="BO606" s="229">
        <f>IF(AND(BO$7&lt;=$B606+$D$4,BO$9&gt;=$D606),$E606*HLOOKUP(BO$7-$B606+1,INPUTS!$D$63:$X$64,$E$4,FALSE)/IF(BO$7=$B606,(13-MONTH($D606)),12),0)</f>
        <v>0</v>
      </c>
      <c r="BP606" s="229">
        <f>IF(AND(BP$7&lt;=$B606+$D$4,BP$9&gt;=$D606),$E606*HLOOKUP(BP$7-$B606+1,INPUTS!$D$63:$X$64,$E$4,FALSE)/IF(BP$7=$B606,(13-MONTH($D606)),12),0)</f>
        <v>0</v>
      </c>
      <c r="BQ606" s="229">
        <f>IF(AND(BQ$7&lt;=$B606+$D$4,BQ$9&gt;=$D606),$E606*HLOOKUP(BQ$7-$B606+1,INPUTS!$D$63:$X$64,$E$4,FALSE)/IF(BQ$7=$B606,(13-MONTH($D606)),12),0)</f>
        <v>0</v>
      </c>
      <c r="BR606" s="229">
        <f>IF(AND(BR$7&lt;=$B606+$D$4,BR$9&gt;=$D606),$E606*HLOOKUP(BR$7-$B606+1,INPUTS!$D$63:$X$64,$E$4,FALSE)/IF(BR$7=$B606,(13-MONTH($D606)),12),0)</f>
        <v>0</v>
      </c>
      <c r="BS606" s="229">
        <f>IF(AND(BS$7&lt;=$B606+$D$4,BS$9&gt;=$D606),$E606*HLOOKUP(BS$7-$B606+1,INPUTS!$D$63:$X$64,$E$4,FALSE)/IF(BS$7=$B606,(13-MONTH($D606)),12),0)</f>
        <v>0</v>
      </c>
      <c r="BT606" s="229">
        <f>IF(AND(BT$7&lt;=$B606+$D$4,BT$9&gt;=$D606),$E606*HLOOKUP(BT$7-$B606+1,INPUTS!$D$63:$X$64,$E$4,FALSE)/IF(BT$7=$B606,(13-MONTH($D606)),12),0)</f>
        <v>0</v>
      </c>
      <c r="BU606" s="229">
        <f>IF(AND(BU$7&lt;=$B606+$D$4,BU$9&gt;=$D606),$E606*HLOOKUP(BU$7-$B606+1,INPUTS!$D$63:$X$64,$E$4,FALSE)/IF(BU$7=$B606,(13-MONTH($D606)),12),0)</f>
        <v>0</v>
      </c>
      <c r="BV606" s="229">
        <f>IF(AND(BV$7&lt;=$B606+$D$4,BV$9&gt;=$D606),$E606*HLOOKUP(BV$7-$B606+1,INPUTS!$D$63:$X$64,$E$4,FALSE)/IF(BV$7=$B606,(13-MONTH($D606)),12),0)</f>
        <v>0</v>
      </c>
      <c r="BW606" s="229">
        <f>IF(AND(BW$7&lt;=$B606+$D$4,BW$9&gt;=$D606),$E606*HLOOKUP(BW$7-$B606+1,INPUTS!$D$63:$X$64,$E$4,FALSE)/IF(BW$7=$B606,(13-MONTH($D606)),12),0)</f>
        <v>0</v>
      </c>
      <c r="BX606" s="229">
        <f>IF(AND(BX$7&lt;=$B606+$D$4,BX$9&gt;=$D606),$E606*HLOOKUP(BX$7-$B606+1,INPUTS!$D$63:$X$64,$E$4,FALSE)/IF(BX$7=$B606,(13-MONTH($D606)),12),0)</f>
        <v>0</v>
      </c>
      <c r="BY606" s="229">
        <f>IF(AND(BY$7&lt;=$B606+$D$4,BY$9&gt;=$D606),$E606*HLOOKUP(BY$7-$B606+1,INPUTS!$D$63:$X$64,$E$4,FALSE)/IF(BY$7=$B606,(13-MONTH($D606)),12),0)</f>
        <v>0</v>
      </c>
      <c r="BZ606" s="229">
        <f>IF(AND(BZ$7&lt;=$B606+$D$4,BZ$9&gt;=$D606),$E606*HLOOKUP(BZ$7-$B606+1,INPUTS!$D$63:$X$64,$E$4,FALSE)/IF(BZ$7=$B606,(13-MONTH($D606)),12),0)</f>
        <v>0</v>
      </c>
    </row>
    <row r="607" spans="1:78" x14ac:dyDescent="0.2">
      <c r="A607" s="7" t="str">
        <f t="shared" si="450"/>
        <v>Roll-in 10</v>
      </c>
      <c r="B607" s="7">
        <f t="shared" si="451"/>
        <v>2024</v>
      </c>
      <c r="C607" s="7">
        <f t="shared" si="446"/>
        <v>64</v>
      </c>
      <c r="D607" s="165">
        <f t="shared" si="452"/>
        <v>45412</v>
      </c>
      <c r="E607" s="68">
        <f t="shared" si="453"/>
        <v>0</v>
      </c>
      <c r="G607" s="229">
        <f>IF(AND(G$7&lt;=$B607+$D$4,G$9&gt;=$D607),$E607*HLOOKUP(G$7-$B607+1,INPUTS!$D$63:$X$64,$E$4,FALSE)/IF(G$7=$B607,(13-MONTH($D607)),12),0)</f>
        <v>0</v>
      </c>
      <c r="H607" s="229">
        <f>IF(AND(H$7&lt;=$B607+$D$4,H$9&gt;=$D607),$E607*HLOOKUP(H$7-$B607+1,INPUTS!$D$63:$X$64,$E$4,FALSE)/IF(H$7=$B607,(13-MONTH($D607)),12),0)</f>
        <v>0</v>
      </c>
      <c r="I607" s="229">
        <f>IF(AND(I$7&lt;=$B607+$D$4,I$9&gt;=$D607),$E607*HLOOKUP(I$7-$B607+1,INPUTS!$D$63:$X$64,$E$4,FALSE)/IF(I$7=$B607,(13-MONTH($D607)),12),0)</f>
        <v>0</v>
      </c>
      <c r="J607" s="229">
        <f>IF(AND(J$7&lt;=$B607+$D$4,J$9&gt;=$D607),$E607*HLOOKUP(J$7-$B607+1,INPUTS!$D$63:$X$64,$E$4,FALSE)/IF(J$7=$B607,(13-MONTH($D607)),12),0)</f>
        <v>0</v>
      </c>
      <c r="K607" s="229">
        <f>IF(AND(K$7&lt;=$B607+$D$4,K$9&gt;=$D607),$E607*HLOOKUP(K$7-$B607+1,INPUTS!$D$63:$X$64,$E$4,FALSE)/IF(K$7=$B607,(13-MONTH($D607)),12),0)</f>
        <v>0</v>
      </c>
      <c r="L607" s="229">
        <f>IF(AND(L$7&lt;=$B607+$D$4,L$9&gt;=$D607),$E607*HLOOKUP(L$7-$B607+1,INPUTS!$D$63:$X$64,$E$4,FALSE)/IF(L$7=$B607,(13-MONTH($D607)),12),0)</f>
        <v>0</v>
      </c>
      <c r="M607" s="229">
        <f>IF(AND(M$7&lt;=$B607+$D$4,M$9&gt;=$D607),$E607*HLOOKUP(M$7-$B607+1,INPUTS!$D$63:$X$64,$E$4,FALSE)/IF(M$7=$B607,(13-MONTH($D607)),12),0)</f>
        <v>0</v>
      </c>
      <c r="N607" s="229">
        <f>IF(AND(N$7&lt;=$B607+$D$4,N$9&gt;=$D607),$E607*HLOOKUP(N$7-$B607+1,INPUTS!$D$63:$X$64,$E$4,FALSE)/IF(N$7=$B607,(13-MONTH($D607)),12),0)</f>
        <v>0</v>
      </c>
      <c r="O607" s="229">
        <f>IF(AND(O$7&lt;=$B607+$D$4,O$9&gt;=$D607),$E607*HLOOKUP(O$7-$B607+1,INPUTS!$D$63:$X$64,$E$4,FALSE)/IF(O$7=$B607,(13-MONTH($D607)),12),0)</f>
        <v>0</v>
      </c>
      <c r="P607" s="229">
        <f>IF(AND(P$7&lt;=$B607+$D$4,P$9&gt;=$D607),$E607*HLOOKUP(P$7-$B607+1,INPUTS!$D$63:$X$64,$E$4,FALSE)/IF(P$7=$B607,(13-MONTH($D607)),12),0)</f>
        <v>0</v>
      </c>
      <c r="Q607" s="229">
        <f>IF(AND(Q$7&lt;=$B607+$D$4,Q$9&gt;=$D607),$E607*HLOOKUP(Q$7-$B607+1,INPUTS!$D$63:$X$64,$E$4,FALSE)/IF(Q$7=$B607,(13-MONTH($D607)),12),0)</f>
        <v>0</v>
      </c>
      <c r="R607" s="229">
        <f>IF(AND(R$7&lt;=$B607+$D$4,R$9&gt;=$D607),$E607*HLOOKUP(R$7-$B607+1,INPUTS!$D$63:$X$64,$E$4,FALSE)/IF(R$7=$B607,(13-MONTH($D607)),12),0)</f>
        <v>0</v>
      </c>
      <c r="S607" s="229">
        <f>IF(AND(S$7&lt;=$B607+$D$4,S$9&gt;=$D607),$E607*HLOOKUP(S$7-$B607+1,INPUTS!$D$63:$X$64,$E$4,FALSE)/IF(S$7=$B607,(13-MONTH($D607)),12),0)</f>
        <v>0</v>
      </c>
      <c r="T607" s="229">
        <f>IF(AND(T$7&lt;=$B607+$D$4,T$9&gt;=$D607),$E607*HLOOKUP(T$7-$B607+1,INPUTS!$D$63:$X$64,$E$4,FALSE)/IF(T$7=$B607,(13-MONTH($D607)),12),0)</f>
        <v>0</v>
      </c>
      <c r="U607" s="229">
        <f>IF(AND(U$7&lt;=$B607+$D$4,U$9&gt;=$D607),$E607*HLOOKUP(U$7-$B607+1,INPUTS!$D$63:$X$64,$E$4,FALSE)/IF(U$7=$B607,(13-MONTH($D607)),12),0)</f>
        <v>0</v>
      </c>
      <c r="V607" s="229">
        <f>IF(AND(V$7&lt;=$B607+$D$4,V$9&gt;=$D607),$E607*HLOOKUP(V$7-$B607+1,INPUTS!$D$63:$X$64,$E$4,FALSE)/IF(V$7=$B607,(13-MONTH($D607)),12),0)</f>
        <v>0</v>
      </c>
      <c r="W607" s="229">
        <f>IF(AND(W$7&lt;=$B607+$D$4,W$9&gt;=$D607),$E607*HLOOKUP(W$7-$B607+1,INPUTS!$D$63:$X$64,$E$4,FALSE)/IF(W$7=$B607,(13-MONTH($D607)),12),0)</f>
        <v>0</v>
      </c>
      <c r="X607" s="229">
        <f>IF(AND(X$7&lt;=$B607+$D$4,X$9&gt;=$D607),$E607*HLOOKUP(X$7-$B607+1,INPUTS!$D$63:$X$64,$E$4,FALSE)/IF(X$7=$B607,(13-MONTH($D607)),12),0)</f>
        <v>0</v>
      </c>
      <c r="Y607" s="229">
        <f>IF(AND(Y$7&lt;=$B607+$D$4,Y$9&gt;=$D607),$E607*HLOOKUP(Y$7-$B607+1,INPUTS!$D$63:$X$64,$E$4,FALSE)/IF(Y$7=$B607,(13-MONTH($D607)),12),0)</f>
        <v>0</v>
      </c>
      <c r="Z607" s="229">
        <f>IF(AND(Z$7&lt;=$B607+$D$4,Z$9&gt;=$D607),$E607*HLOOKUP(Z$7-$B607+1,INPUTS!$D$63:$X$64,$E$4,FALSE)/IF(Z$7=$B607,(13-MONTH($D607)),12),0)</f>
        <v>0</v>
      </c>
      <c r="AA607" s="229">
        <f>IF(AND(AA$7&lt;=$B607+$D$4,AA$9&gt;=$D607),$E607*HLOOKUP(AA$7-$B607+1,INPUTS!$D$63:$X$64,$E$4,FALSE)/IF(AA$7=$B607,(13-MONTH($D607)),12),0)</f>
        <v>0</v>
      </c>
      <c r="AB607" s="229">
        <f>IF(AND(AB$7&lt;=$B607+$D$4,AB$9&gt;=$D607),$E607*HLOOKUP(AB$7-$B607+1,INPUTS!$D$63:$X$64,$E$4,FALSE)/IF(AB$7=$B607,(13-MONTH($D607)),12),0)</f>
        <v>0</v>
      </c>
      <c r="AC607" s="229">
        <f>IF(AND(AC$7&lt;=$B607+$D$4,AC$9&gt;=$D607),$E607*HLOOKUP(AC$7-$B607+1,INPUTS!$D$63:$X$64,$E$4,FALSE)/IF(AC$7=$B607,(13-MONTH($D607)),12),0)</f>
        <v>0</v>
      </c>
      <c r="AD607" s="229">
        <f>IF(AND(AD$7&lt;=$B607+$D$4,AD$9&gt;=$D607),$E607*HLOOKUP(AD$7-$B607+1,INPUTS!$D$63:$X$64,$E$4,FALSE)/IF(AD$7=$B607,(13-MONTH($D607)),12),0)</f>
        <v>0</v>
      </c>
      <c r="AE607" s="229">
        <f>IF(AND(AE$7&lt;=$B607+$D$4,AE$9&gt;=$D607),$E607*HLOOKUP(AE$7-$B607+1,INPUTS!$D$63:$X$64,$E$4,FALSE)/IF(AE$7=$B607,(13-MONTH($D607)),12),0)</f>
        <v>0</v>
      </c>
      <c r="AF607" s="229">
        <f>IF(AND(AF$7&lt;=$B607+$D$4,AF$9&gt;=$D607),$E607*HLOOKUP(AF$7-$B607+1,INPUTS!$D$63:$X$64,$E$4,FALSE)/IF(AF$7=$B607,(13-MONTH($D607)),12),0)</f>
        <v>0</v>
      </c>
      <c r="AG607" s="229">
        <f>IF(AND(AG$7&lt;=$B607+$D$4,AG$9&gt;=$D607),$E607*HLOOKUP(AG$7-$B607+1,INPUTS!$D$63:$X$64,$E$4,FALSE)/IF(AG$7=$B607,(13-MONTH($D607)),12),0)</f>
        <v>0</v>
      </c>
      <c r="AH607" s="229">
        <f>IF(AND(AH$7&lt;=$B607+$D$4,AH$9&gt;=$D607),$E607*HLOOKUP(AH$7-$B607+1,INPUTS!$D$63:$X$64,$E$4,FALSE)/IF(AH$7=$B607,(13-MONTH($D607)),12),0)</f>
        <v>0</v>
      </c>
      <c r="AI607" s="229">
        <f>IF(AND(AI$7&lt;=$B607+$D$4,AI$9&gt;=$D607),$E607*HLOOKUP(AI$7-$B607+1,INPUTS!$D$63:$X$64,$E$4,FALSE)/IF(AI$7=$B607,(13-MONTH($D607)),12),0)</f>
        <v>0</v>
      </c>
      <c r="AJ607" s="229">
        <f>IF(AND(AJ$7&lt;=$B607+$D$4,AJ$9&gt;=$D607),$E607*HLOOKUP(AJ$7-$B607+1,INPUTS!$D$63:$X$64,$E$4,FALSE)/IF(AJ$7=$B607,(13-MONTH($D607)),12),0)</f>
        <v>0</v>
      </c>
      <c r="AK607" s="229">
        <f>IF(AND(AK$7&lt;=$B607+$D$4,AK$9&gt;=$D607),$E607*HLOOKUP(AK$7-$B607+1,INPUTS!$D$63:$X$64,$E$4,FALSE)/IF(AK$7=$B607,(13-MONTH($D607)),12),0)</f>
        <v>0</v>
      </c>
      <c r="AL607" s="229">
        <f>IF(AND(AL$7&lt;=$B607+$D$4,AL$9&gt;=$D607),$E607*HLOOKUP(AL$7-$B607+1,INPUTS!$D$63:$X$64,$E$4,FALSE)/IF(AL$7=$B607,(13-MONTH($D607)),12),0)</f>
        <v>0</v>
      </c>
      <c r="AM607" s="229">
        <f>IF(AND(AM$7&lt;=$B607+$D$4,AM$9&gt;=$D607),$E607*HLOOKUP(AM$7-$B607+1,INPUTS!$D$63:$X$64,$E$4,FALSE)/IF(AM$7=$B607,(13-MONTH($D607)),12),0)</f>
        <v>0</v>
      </c>
      <c r="AN607" s="229">
        <f>IF(AND(AN$7&lt;=$B607+$D$4,AN$9&gt;=$D607),$E607*HLOOKUP(AN$7-$B607+1,INPUTS!$D$63:$X$64,$E$4,FALSE)/IF(AN$7=$B607,(13-MONTH($D607)),12),0)</f>
        <v>0</v>
      </c>
      <c r="AO607" s="229">
        <f>IF(AND(AO$7&lt;=$B607+$D$4,AO$9&gt;=$D607),$E607*HLOOKUP(AO$7-$B607+1,INPUTS!$D$63:$X$64,$E$4,FALSE)/IF(AO$7=$B607,(13-MONTH($D607)),12),0)</f>
        <v>0</v>
      </c>
      <c r="AP607" s="229">
        <f>IF(AND(AP$7&lt;=$B607+$D$4,AP$9&gt;=$D607),$E607*HLOOKUP(AP$7-$B607+1,INPUTS!$D$63:$X$64,$E$4,FALSE)/IF(AP$7=$B607,(13-MONTH($D607)),12),0)</f>
        <v>0</v>
      </c>
      <c r="AQ607" s="229">
        <f>IF(AND(AQ$7&lt;=$B607+$D$4,AQ$9&gt;=$D607),$E607*HLOOKUP(AQ$7-$B607+1,INPUTS!$D$63:$X$64,$E$4,FALSE)/IF(AQ$7=$B607,(13-MONTH($D607)),12),0)</f>
        <v>0</v>
      </c>
      <c r="AR607" s="229">
        <f>IF(AND(AR$7&lt;=$B607+$D$4,AR$9&gt;=$D607),$E607*HLOOKUP(AR$7-$B607+1,INPUTS!$D$63:$X$64,$E$4,FALSE)/IF(AR$7=$B607,(13-MONTH($D607)),12),0)</f>
        <v>0</v>
      </c>
      <c r="AS607" s="229">
        <f>IF(AND(AS$7&lt;=$B607+$D$4,AS$9&gt;=$D607),$E607*HLOOKUP(AS$7-$B607+1,INPUTS!$D$63:$X$64,$E$4,FALSE)/IF(AS$7=$B607,(13-MONTH($D607)),12),0)</f>
        <v>0</v>
      </c>
      <c r="AT607" s="229">
        <f>IF(AND(AT$7&lt;=$B607+$D$4,AT$9&gt;=$D607),$E607*HLOOKUP(AT$7-$B607+1,INPUTS!$D$63:$X$64,$E$4,FALSE)/IF(AT$7=$B607,(13-MONTH($D607)),12),0)</f>
        <v>0</v>
      </c>
      <c r="AU607" s="229">
        <f>IF(AND(AU$7&lt;=$B607+$D$4,AU$9&gt;=$D607),$E607*HLOOKUP(AU$7-$B607+1,INPUTS!$D$63:$X$64,$E$4,FALSE)/IF(AU$7=$B607,(13-MONTH($D607)),12),0)</f>
        <v>0</v>
      </c>
      <c r="AV607" s="229">
        <f>IF(AND(AV$7&lt;=$B607+$D$4,AV$9&gt;=$D607),$E607*HLOOKUP(AV$7-$B607+1,INPUTS!$D$63:$X$64,$E$4,FALSE)/IF(AV$7=$B607,(13-MONTH($D607)),12),0)</f>
        <v>0</v>
      </c>
      <c r="AW607" s="229">
        <f>IF(AND(AW$7&lt;=$B607+$D$4,AW$9&gt;=$D607),$E607*HLOOKUP(AW$7-$B607+1,INPUTS!$D$63:$X$64,$E$4,FALSE)/IF(AW$7=$B607,(13-MONTH($D607)),12),0)</f>
        <v>0</v>
      </c>
      <c r="AX607" s="229">
        <f>IF(AND(AX$7&lt;=$B607+$D$4,AX$9&gt;=$D607),$E607*HLOOKUP(AX$7-$B607+1,INPUTS!$D$63:$X$64,$E$4,FALSE)/IF(AX$7=$B607,(13-MONTH($D607)),12),0)</f>
        <v>0</v>
      </c>
      <c r="AY607" s="229">
        <f>IF(AND(AY$7&lt;=$B607+$D$4,AY$9&gt;=$D607),$E607*HLOOKUP(AY$7-$B607+1,INPUTS!$D$63:$X$64,$E$4,FALSE)/IF(AY$7=$B607,(13-MONTH($D607)),12),0)</f>
        <v>0</v>
      </c>
      <c r="AZ607" s="229">
        <f>IF(AND(AZ$7&lt;=$B607+$D$4,AZ$9&gt;=$D607),$E607*HLOOKUP(AZ$7-$B607+1,INPUTS!$D$63:$X$64,$E$4,FALSE)/IF(AZ$7=$B607,(13-MONTH($D607)),12),0)</f>
        <v>0</v>
      </c>
      <c r="BA607" s="229">
        <f>IF(AND(BA$7&lt;=$B607+$D$4,BA$9&gt;=$D607),$E607*HLOOKUP(BA$7-$B607+1,INPUTS!$D$63:$X$64,$E$4,FALSE)/IF(BA$7=$B607,(13-MONTH($D607)),12),0)</f>
        <v>0</v>
      </c>
      <c r="BB607" s="229">
        <f>IF(AND(BB$7&lt;=$B607+$D$4,BB$9&gt;=$D607),$E607*HLOOKUP(BB$7-$B607+1,INPUTS!$D$63:$X$64,$E$4,FALSE)/IF(BB$7=$B607,(13-MONTH($D607)),12),0)</f>
        <v>0</v>
      </c>
      <c r="BC607" s="229">
        <f>IF(AND(BC$7&lt;=$B607+$D$4,BC$9&gt;=$D607),$E607*HLOOKUP(BC$7-$B607+1,INPUTS!$D$63:$X$64,$E$4,FALSE)/IF(BC$7=$B607,(13-MONTH($D607)),12),0)</f>
        <v>0</v>
      </c>
      <c r="BD607" s="229">
        <f>IF(AND(BD$7&lt;=$B607+$D$4,BD$9&gt;=$D607),$E607*HLOOKUP(BD$7-$B607+1,INPUTS!$D$63:$X$64,$E$4,FALSE)/IF(BD$7=$B607,(13-MONTH($D607)),12),0)</f>
        <v>0</v>
      </c>
      <c r="BE607" s="229">
        <f>IF(AND(BE$7&lt;=$B607+$D$4,BE$9&gt;=$D607),$E607*HLOOKUP(BE$7-$B607+1,INPUTS!$D$63:$X$64,$E$4,FALSE)/IF(BE$7=$B607,(13-MONTH($D607)),12),0)</f>
        <v>0</v>
      </c>
      <c r="BF607" s="229">
        <f>IF(AND(BF$7&lt;=$B607+$D$4,BF$9&gt;=$D607),$E607*HLOOKUP(BF$7-$B607+1,INPUTS!$D$63:$X$64,$E$4,FALSE)/IF(BF$7=$B607,(13-MONTH($D607)),12),0)</f>
        <v>0</v>
      </c>
      <c r="BG607" s="229">
        <f>IF(AND(BG$7&lt;=$B607+$D$4,BG$9&gt;=$D607),$E607*HLOOKUP(BG$7-$B607+1,INPUTS!$D$63:$X$64,$E$4,FALSE)/IF(BG$7=$B607,(13-MONTH($D607)),12),0)</f>
        <v>0</v>
      </c>
      <c r="BH607" s="229">
        <f>IF(AND(BH$7&lt;=$B607+$D$4,BH$9&gt;=$D607),$E607*HLOOKUP(BH$7-$B607+1,INPUTS!$D$63:$X$64,$E$4,FALSE)/IF(BH$7=$B607,(13-MONTH($D607)),12),0)</f>
        <v>0</v>
      </c>
      <c r="BI607" s="229">
        <f>IF(AND(BI$7&lt;=$B607+$D$4,BI$9&gt;=$D607),$E607*HLOOKUP(BI$7-$B607+1,INPUTS!$D$63:$X$64,$E$4,FALSE)/IF(BI$7=$B607,(13-MONTH($D607)),12),0)</f>
        <v>0</v>
      </c>
      <c r="BJ607" s="229">
        <f>IF(AND(BJ$7&lt;=$B607+$D$4,BJ$9&gt;=$D607),$E607*HLOOKUP(BJ$7-$B607+1,INPUTS!$D$63:$X$64,$E$4,FALSE)/IF(BJ$7=$B607,(13-MONTH($D607)),12),0)</f>
        <v>0</v>
      </c>
      <c r="BK607" s="229">
        <f>IF(AND(BK$7&lt;=$B607+$D$4,BK$9&gt;=$D607),$E607*HLOOKUP(BK$7-$B607+1,INPUTS!$D$63:$X$64,$E$4,FALSE)/IF(BK$7=$B607,(13-MONTH($D607)),12),0)</f>
        <v>0</v>
      </c>
      <c r="BL607" s="229">
        <f>IF(AND(BL$7&lt;=$B607+$D$4,BL$9&gt;=$D607),$E607*HLOOKUP(BL$7-$B607+1,INPUTS!$D$63:$X$64,$E$4,FALSE)/IF(BL$7=$B607,(13-MONTH($D607)),12),0)</f>
        <v>0</v>
      </c>
      <c r="BM607" s="229">
        <f>IF(AND(BM$7&lt;=$B607+$D$4,BM$9&gt;=$D607),$E607*HLOOKUP(BM$7-$B607+1,INPUTS!$D$63:$X$64,$E$4,FALSE)/IF(BM$7=$B607,(13-MONTH($D607)),12),0)</f>
        <v>0</v>
      </c>
      <c r="BN607" s="229">
        <f>IF(AND(BN$7&lt;=$B607+$D$4,BN$9&gt;=$D607),$E607*HLOOKUP(BN$7-$B607+1,INPUTS!$D$63:$X$64,$E$4,FALSE)/IF(BN$7=$B607,(13-MONTH($D607)),12),0)</f>
        <v>0</v>
      </c>
      <c r="BO607" s="229">
        <f>IF(AND(BO$7&lt;=$B607+$D$4,BO$9&gt;=$D607),$E607*HLOOKUP(BO$7-$B607+1,INPUTS!$D$63:$X$64,$E$4,FALSE)/IF(BO$7=$B607,(13-MONTH($D607)),12),0)</f>
        <v>0</v>
      </c>
      <c r="BP607" s="229">
        <f>IF(AND(BP$7&lt;=$B607+$D$4,BP$9&gt;=$D607),$E607*HLOOKUP(BP$7-$B607+1,INPUTS!$D$63:$X$64,$E$4,FALSE)/IF(BP$7=$B607,(13-MONTH($D607)),12),0)</f>
        <v>0</v>
      </c>
      <c r="BQ607" s="229">
        <f>IF(AND(BQ$7&lt;=$B607+$D$4,BQ$9&gt;=$D607),$E607*HLOOKUP(BQ$7-$B607+1,INPUTS!$D$63:$X$64,$E$4,FALSE)/IF(BQ$7=$B607,(13-MONTH($D607)),12),0)</f>
        <v>0</v>
      </c>
      <c r="BR607" s="229">
        <f>IF(AND(BR$7&lt;=$B607+$D$4,BR$9&gt;=$D607),$E607*HLOOKUP(BR$7-$B607+1,INPUTS!$D$63:$X$64,$E$4,FALSE)/IF(BR$7=$B607,(13-MONTH($D607)),12),0)</f>
        <v>0</v>
      </c>
      <c r="BS607" s="229">
        <f>IF(AND(BS$7&lt;=$B607+$D$4,BS$9&gt;=$D607),$E607*HLOOKUP(BS$7-$B607+1,INPUTS!$D$63:$X$64,$E$4,FALSE)/IF(BS$7=$B607,(13-MONTH($D607)),12),0)</f>
        <v>0</v>
      </c>
      <c r="BT607" s="229">
        <f>IF(AND(BT$7&lt;=$B607+$D$4,BT$9&gt;=$D607),$E607*HLOOKUP(BT$7-$B607+1,INPUTS!$D$63:$X$64,$E$4,FALSE)/IF(BT$7=$B607,(13-MONTH($D607)),12),0)</f>
        <v>0</v>
      </c>
      <c r="BU607" s="229">
        <f>IF(AND(BU$7&lt;=$B607+$D$4,BU$9&gt;=$D607),$E607*HLOOKUP(BU$7-$B607+1,INPUTS!$D$63:$X$64,$E$4,FALSE)/IF(BU$7=$B607,(13-MONTH($D607)),12),0)</f>
        <v>0</v>
      </c>
      <c r="BV607" s="229">
        <f>IF(AND(BV$7&lt;=$B607+$D$4,BV$9&gt;=$D607),$E607*HLOOKUP(BV$7-$B607+1,INPUTS!$D$63:$X$64,$E$4,FALSE)/IF(BV$7=$B607,(13-MONTH($D607)),12),0)</f>
        <v>0</v>
      </c>
      <c r="BW607" s="229">
        <f>IF(AND(BW$7&lt;=$B607+$D$4,BW$9&gt;=$D607),$E607*HLOOKUP(BW$7-$B607+1,INPUTS!$D$63:$X$64,$E$4,FALSE)/IF(BW$7=$B607,(13-MONTH($D607)),12),0)</f>
        <v>0</v>
      </c>
      <c r="BX607" s="229">
        <f>IF(AND(BX$7&lt;=$B607+$D$4,BX$9&gt;=$D607),$E607*HLOOKUP(BX$7-$B607+1,INPUTS!$D$63:$X$64,$E$4,FALSE)/IF(BX$7=$B607,(13-MONTH($D607)),12),0)</f>
        <v>0</v>
      </c>
      <c r="BY607" s="229">
        <f>IF(AND(BY$7&lt;=$B607+$D$4,BY$9&gt;=$D607),$E607*HLOOKUP(BY$7-$B607+1,INPUTS!$D$63:$X$64,$E$4,FALSE)/IF(BY$7=$B607,(13-MONTH($D607)),12),0)</f>
        <v>0</v>
      </c>
      <c r="BZ607" s="229">
        <f>IF(AND(BZ$7&lt;=$B607+$D$4,BZ$9&gt;=$D607),$E607*HLOOKUP(BZ$7-$B607+1,INPUTS!$D$63:$X$64,$E$4,FALSE)/IF(BZ$7=$B607,(13-MONTH($D607)),12),0)</f>
        <v>0</v>
      </c>
    </row>
    <row r="608" spans="1:78" x14ac:dyDescent="0.2">
      <c r="A608" s="7" t="str">
        <f t="shared" si="450"/>
        <v>Roll-in 10</v>
      </c>
      <c r="B608" s="7">
        <f t="shared" si="451"/>
        <v>2024</v>
      </c>
      <c r="C608" s="7">
        <f t="shared" si="446"/>
        <v>65</v>
      </c>
      <c r="D608" s="165">
        <f t="shared" si="452"/>
        <v>45443</v>
      </c>
      <c r="E608" s="68">
        <f t="shared" si="453"/>
        <v>0</v>
      </c>
      <c r="G608" s="229">
        <f>IF(AND(G$7&lt;=$B608+$D$4,G$9&gt;=$D608),$E608*HLOOKUP(G$7-$B608+1,INPUTS!$D$63:$X$64,$E$4,FALSE)/IF(G$7=$B608,(13-MONTH($D608)),12),0)</f>
        <v>0</v>
      </c>
      <c r="H608" s="229">
        <f>IF(AND(H$7&lt;=$B608+$D$4,H$9&gt;=$D608),$E608*HLOOKUP(H$7-$B608+1,INPUTS!$D$63:$X$64,$E$4,FALSE)/IF(H$7=$B608,(13-MONTH($D608)),12),0)</f>
        <v>0</v>
      </c>
      <c r="I608" s="229">
        <f>IF(AND(I$7&lt;=$B608+$D$4,I$9&gt;=$D608),$E608*HLOOKUP(I$7-$B608+1,INPUTS!$D$63:$X$64,$E$4,FALSE)/IF(I$7=$B608,(13-MONTH($D608)),12),0)</f>
        <v>0</v>
      </c>
      <c r="J608" s="229">
        <f>IF(AND(J$7&lt;=$B608+$D$4,J$9&gt;=$D608),$E608*HLOOKUP(J$7-$B608+1,INPUTS!$D$63:$X$64,$E$4,FALSE)/IF(J$7=$B608,(13-MONTH($D608)),12),0)</f>
        <v>0</v>
      </c>
      <c r="K608" s="229">
        <f>IF(AND(K$7&lt;=$B608+$D$4,K$9&gt;=$D608),$E608*HLOOKUP(K$7-$B608+1,INPUTS!$D$63:$X$64,$E$4,FALSE)/IF(K$7=$B608,(13-MONTH($D608)),12),0)</f>
        <v>0</v>
      </c>
      <c r="L608" s="229">
        <f>IF(AND(L$7&lt;=$B608+$D$4,L$9&gt;=$D608),$E608*HLOOKUP(L$7-$B608+1,INPUTS!$D$63:$X$64,$E$4,FALSE)/IF(L$7=$B608,(13-MONTH($D608)),12),0)</f>
        <v>0</v>
      </c>
      <c r="M608" s="229">
        <f>IF(AND(M$7&lt;=$B608+$D$4,M$9&gt;=$D608),$E608*HLOOKUP(M$7-$B608+1,INPUTS!$D$63:$X$64,$E$4,FALSE)/IF(M$7=$B608,(13-MONTH($D608)),12),0)</f>
        <v>0</v>
      </c>
      <c r="N608" s="229">
        <f>IF(AND(N$7&lt;=$B608+$D$4,N$9&gt;=$D608),$E608*HLOOKUP(N$7-$B608+1,INPUTS!$D$63:$X$64,$E$4,FALSE)/IF(N$7=$B608,(13-MONTH($D608)),12),0)</f>
        <v>0</v>
      </c>
      <c r="O608" s="229">
        <f>IF(AND(O$7&lt;=$B608+$D$4,O$9&gt;=$D608),$E608*HLOOKUP(O$7-$B608+1,INPUTS!$D$63:$X$64,$E$4,FALSE)/IF(O$7=$B608,(13-MONTH($D608)),12),0)</f>
        <v>0</v>
      </c>
      <c r="P608" s="229">
        <f>IF(AND(P$7&lt;=$B608+$D$4,P$9&gt;=$D608),$E608*HLOOKUP(P$7-$B608+1,INPUTS!$D$63:$X$64,$E$4,FALSE)/IF(P$7=$B608,(13-MONTH($D608)),12),0)</f>
        <v>0</v>
      </c>
      <c r="Q608" s="229">
        <f>IF(AND(Q$7&lt;=$B608+$D$4,Q$9&gt;=$D608),$E608*HLOOKUP(Q$7-$B608+1,INPUTS!$D$63:$X$64,$E$4,FALSE)/IF(Q$7=$B608,(13-MONTH($D608)),12),0)</f>
        <v>0</v>
      </c>
      <c r="R608" s="229">
        <f>IF(AND(R$7&lt;=$B608+$D$4,R$9&gt;=$D608),$E608*HLOOKUP(R$7-$B608+1,INPUTS!$D$63:$X$64,$E$4,FALSE)/IF(R$7=$B608,(13-MONTH($D608)),12),0)</f>
        <v>0</v>
      </c>
      <c r="S608" s="229">
        <f>IF(AND(S$7&lt;=$B608+$D$4,S$9&gt;=$D608),$E608*HLOOKUP(S$7-$B608+1,INPUTS!$D$63:$X$64,$E$4,FALSE)/IF(S$7=$B608,(13-MONTH($D608)),12),0)</f>
        <v>0</v>
      </c>
      <c r="T608" s="229">
        <f>IF(AND(T$7&lt;=$B608+$D$4,T$9&gt;=$D608),$E608*HLOOKUP(T$7-$B608+1,INPUTS!$D$63:$X$64,$E$4,FALSE)/IF(T$7=$B608,(13-MONTH($D608)),12),0)</f>
        <v>0</v>
      </c>
      <c r="U608" s="229">
        <f>IF(AND(U$7&lt;=$B608+$D$4,U$9&gt;=$D608),$E608*HLOOKUP(U$7-$B608+1,INPUTS!$D$63:$X$64,$E$4,FALSE)/IF(U$7=$B608,(13-MONTH($D608)),12),0)</f>
        <v>0</v>
      </c>
      <c r="V608" s="229">
        <f>IF(AND(V$7&lt;=$B608+$D$4,V$9&gt;=$D608),$E608*HLOOKUP(V$7-$B608+1,INPUTS!$D$63:$X$64,$E$4,FALSE)/IF(V$7=$B608,(13-MONTH($D608)),12),0)</f>
        <v>0</v>
      </c>
      <c r="W608" s="229">
        <f>IF(AND(W$7&lt;=$B608+$D$4,W$9&gt;=$D608),$E608*HLOOKUP(W$7-$B608+1,INPUTS!$D$63:$X$64,$E$4,FALSE)/IF(W$7=$B608,(13-MONTH($D608)),12),0)</f>
        <v>0</v>
      </c>
      <c r="X608" s="229">
        <f>IF(AND(X$7&lt;=$B608+$D$4,X$9&gt;=$D608),$E608*HLOOKUP(X$7-$B608+1,INPUTS!$D$63:$X$64,$E$4,FALSE)/IF(X$7=$B608,(13-MONTH($D608)),12),0)</f>
        <v>0</v>
      </c>
      <c r="Y608" s="229">
        <f>IF(AND(Y$7&lt;=$B608+$D$4,Y$9&gt;=$D608),$E608*HLOOKUP(Y$7-$B608+1,INPUTS!$D$63:$X$64,$E$4,FALSE)/IF(Y$7=$B608,(13-MONTH($D608)),12),0)</f>
        <v>0</v>
      </c>
      <c r="Z608" s="229">
        <f>IF(AND(Z$7&lt;=$B608+$D$4,Z$9&gt;=$D608),$E608*HLOOKUP(Z$7-$B608+1,INPUTS!$D$63:$X$64,$E$4,FALSE)/IF(Z$7=$B608,(13-MONTH($D608)),12),0)</f>
        <v>0</v>
      </c>
      <c r="AA608" s="229">
        <f>IF(AND(AA$7&lt;=$B608+$D$4,AA$9&gt;=$D608),$E608*HLOOKUP(AA$7-$B608+1,INPUTS!$D$63:$X$64,$E$4,FALSE)/IF(AA$7=$B608,(13-MONTH($D608)),12),0)</f>
        <v>0</v>
      </c>
      <c r="AB608" s="229">
        <f>IF(AND(AB$7&lt;=$B608+$D$4,AB$9&gt;=$D608),$E608*HLOOKUP(AB$7-$B608+1,INPUTS!$D$63:$X$64,$E$4,FALSE)/IF(AB$7=$B608,(13-MONTH($D608)),12),0)</f>
        <v>0</v>
      </c>
      <c r="AC608" s="229">
        <f>IF(AND(AC$7&lt;=$B608+$D$4,AC$9&gt;=$D608),$E608*HLOOKUP(AC$7-$B608+1,INPUTS!$D$63:$X$64,$E$4,FALSE)/IF(AC$7=$B608,(13-MONTH($D608)),12),0)</f>
        <v>0</v>
      </c>
      <c r="AD608" s="229">
        <f>IF(AND(AD$7&lt;=$B608+$D$4,AD$9&gt;=$D608),$E608*HLOOKUP(AD$7-$B608+1,INPUTS!$D$63:$X$64,$E$4,FALSE)/IF(AD$7=$B608,(13-MONTH($D608)),12),0)</f>
        <v>0</v>
      </c>
      <c r="AE608" s="229">
        <f>IF(AND(AE$7&lt;=$B608+$D$4,AE$9&gt;=$D608),$E608*HLOOKUP(AE$7-$B608+1,INPUTS!$D$63:$X$64,$E$4,FALSE)/IF(AE$7=$B608,(13-MONTH($D608)),12),0)</f>
        <v>0</v>
      </c>
      <c r="AF608" s="229">
        <f>IF(AND(AF$7&lt;=$B608+$D$4,AF$9&gt;=$D608),$E608*HLOOKUP(AF$7-$B608+1,INPUTS!$D$63:$X$64,$E$4,FALSE)/IF(AF$7=$B608,(13-MONTH($D608)),12),0)</f>
        <v>0</v>
      </c>
      <c r="AG608" s="229">
        <f>IF(AND(AG$7&lt;=$B608+$D$4,AG$9&gt;=$D608),$E608*HLOOKUP(AG$7-$B608+1,INPUTS!$D$63:$X$64,$E$4,FALSE)/IF(AG$7=$B608,(13-MONTH($D608)),12),0)</f>
        <v>0</v>
      </c>
      <c r="AH608" s="229">
        <f>IF(AND(AH$7&lt;=$B608+$D$4,AH$9&gt;=$D608),$E608*HLOOKUP(AH$7-$B608+1,INPUTS!$D$63:$X$64,$E$4,FALSE)/IF(AH$7=$B608,(13-MONTH($D608)),12),0)</f>
        <v>0</v>
      </c>
      <c r="AI608" s="229">
        <f>IF(AND(AI$7&lt;=$B608+$D$4,AI$9&gt;=$D608),$E608*HLOOKUP(AI$7-$B608+1,INPUTS!$D$63:$X$64,$E$4,FALSE)/IF(AI$7=$B608,(13-MONTH($D608)),12),0)</f>
        <v>0</v>
      </c>
      <c r="AJ608" s="229">
        <f>IF(AND(AJ$7&lt;=$B608+$D$4,AJ$9&gt;=$D608),$E608*HLOOKUP(AJ$7-$B608+1,INPUTS!$D$63:$X$64,$E$4,FALSE)/IF(AJ$7=$B608,(13-MONTH($D608)),12),0)</f>
        <v>0</v>
      </c>
      <c r="AK608" s="229">
        <f>IF(AND(AK$7&lt;=$B608+$D$4,AK$9&gt;=$D608),$E608*HLOOKUP(AK$7-$B608+1,INPUTS!$D$63:$X$64,$E$4,FALSE)/IF(AK$7=$B608,(13-MONTH($D608)),12),0)</f>
        <v>0</v>
      </c>
      <c r="AL608" s="229">
        <f>IF(AND(AL$7&lt;=$B608+$D$4,AL$9&gt;=$D608),$E608*HLOOKUP(AL$7-$B608+1,INPUTS!$D$63:$X$64,$E$4,FALSE)/IF(AL$7=$B608,(13-MONTH($D608)),12),0)</f>
        <v>0</v>
      </c>
      <c r="AM608" s="229">
        <f>IF(AND(AM$7&lt;=$B608+$D$4,AM$9&gt;=$D608),$E608*HLOOKUP(AM$7-$B608+1,INPUTS!$D$63:$X$64,$E$4,FALSE)/IF(AM$7=$B608,(13-MONTH($D608)),12),0)</f>
        <v>0</v>
      </c>
      <c r="AN608" s="229">
        <f>IF(AND(AN$7&lt;=$B608+$D$4,AN$9&gt;=$D608),$E608*HLOOKUP(AN$7-$B608+1,INPUTS!$D$63:$X$64,$E$4,FALSE)/IF(AN$7=$B608,(13-MONTH($D608)),12),0)</f>
        <v>0</v>
      </c>
      <c r="AO608" s="229">
        <f>IF(AND(AO$7&lt;=$B608+$D$4,AO$9&gt;=$D608),$E608*HLOOKUP(AO$7-$B608+1,INPUTS!$D$63:$X$64,$E$4,FALSE)/IF(AO$7=$B608,(13-MONTH($D608)),12),0)</f>
        <v>0</v>
      </c>
      <c r="AP608" s="229">
        <f>IF(AND(AP$7&lt;=$B608+$D$4,AP$9&gt;=$D608),$E608*HLOOKUP(AP$7-$B608+1,INPUTS!$D$63:$X$64,$E$4,FALSE)/IF(AP$7=$B608,(13-MONTH($D608)),12),0)</f>
        <v>0</v>
      </c>
      <c r="AQ608" s="229">
        <f>IF(AND(AQ$7&lt;=$B608+$D$4,AQ$9&gt;=$D608),$E608*HLOOKUP(AQ$7-$B608+1,INPUTS!$D$63:$X$64,$E$4,FALSE)/IF(AQ$7=$B608,(13-MONTH($D608)),12),0)</f>
        <v>0</v>
      </c>
      <c r="AR608" s="229">
        <f>IF(AND(AR$7&lt;=$B608+$D$4,AR$9&gt;=$D608),$E608*HLOOKUP(AR$7-$B608+1,INPUTS!$D$63:$X$64,$E$4,FALSE)/IF(AR$7=$B608,(13-MONTH($D608)),12),0)</f>
        <v>0</v>
      </c>
      <c r="AS608" s="229">
        <f>IF(AND(AS$7&lt;=$B608+$D$4,AS$9&gt;=$D608),$E608*HLOOKUP(AS$7-$B608+1,INPUTS!$D$63:$X$64,$E$4,FALSE)/IF(AS$7=$B608,(13-MONTH($D608)),12),0)</f>
        <v>0</v>
      </c>
      <c r="AT608" s="229">
        <f>IF(AND(AT$7&lt;=$B608+$D$4,AT$9&gt;=$D608),$E608*HLOOKUP(AT$7-$B608+1,INPUTS!$D$63:$X$64,$E$4,FALSE)/IF(AT$7=$B608,(13-MONTH($D608)),12),0)</f>
        <v>0</v>
      </c>
      <c r="AU608" s="229">
        <f>IF(AND(AU$7&lt;=$B608+$D$4,AU$9&gt;=$D608),$E608*HLOOKUP(AU$7-$B608+1,INPUTS!$D$63:$X$64,$E$4,FALSE)/IF(AU$7=$B608,(13-MONTH($D608)),12),0)</f>
        <v>0</v>
      </c>
      <c r="AV608" s="229">
        <f>IF(AND(AV$7&lt;=$B608+$D$4,AV$9&gt;=$D608),$E608*HLOOKUP(AV$7-$B608+1,INPUTS!$D$63:$X$64,$E$4,FALSE)/IF(AV$7=$B608,(13-MONTH($D608)),12),0)</f>
        <v>0</v>
      </c>
      <c r="AW608" s="229">
        <f>IF(AND(AW$7&lt;=$B608+$D$4,AW$9&gt;=$D608),$E608*HLOOKUP(AW$7-$B608+1,INPUTS!$D$63:$X$64,$E$4,FALSE)/IF(AW$7=$B608,(13-MONTH($D608)),12),0)</f>
        <v>0</v>
      </c>
      <c r="AX608" s="229">
        <f>IF(AND(AX$7&lt;=$B608+$D$4,AX$9&gt;=$D608),$E608*HLOOKUP(AX$7-$B608+1,INPUTS!$D$63:$X$64,$E$4,FALSE)/IF(AX$7=$B608,(13-MONTH($D608)),12),0)</f>
        <v>0</v>
      </c>
      <c r="AY608" s="229">
        <f>IF(AND(AY$7&lt;=$B608+$D$4,AY$9&gt;=$D608),$E608*HLOOKUP(AY$7-$B608+1,INPUTS!$D$63:$X$64,$E$4,FALSE)/IF(AY$7=$B608,(13-MONTH($D608)),12),0)</f>
        <v>0</v>
      </c>
      <c r="AZ608" s="229">
        <f>IF(AND(AZ$7&lt;=$B608+$D$4,AZ$9&gt;=$D608),$E608*HLOOKUP(AZ$7-$B608+1,INPUTS!$D$63:$X$64,$E$4,FALSE)/IF(AZ$7=$B608,(13-MONTH($D608)),12),0)</f>
        <v>0</v>
      </c>
      <c r="BA608" s="229">
        <f>IF(AND(BA$7&lt;=$B608+$D$4,BA$9&gt;=$D608),$E608*HLOOKUP(BA$7-$B608+1,INPUTS!$D$63:$X$64,$E$4,FALSE)/IF(BA$7=$B608,(13-MONTH($D608)),12),0)</f>
        <v>0</v>
      </c>
      <c r="BB608" s="229">
        <f>IF(AND(BB$7&lt;=$B608+$D$4,BB$9&gt;=$D608),$E608*HLOOKUP(BB$7-$B608+1,INPUTS!$D$63:$X$64,$E$4,FALSE)/IF(BB$7=$B608,(13-MONTH($D608)),12),0)</f>
        <v>0</v>
      </c>
      <c r="BC608" s="229">
        <f>IF(AND(BC$7&lt;=$B608+$D$4,BC$9&gt;=$D608),$E608*HLOOKUP(BC$7-$B608+1,INPUTS!$D$63:$X$64,$E$4,FALSE)/IF(BC$7=$B608,(13-MONTH($D608)),12),0)</f>
        <v>0</v>
      </c>
      <c r="BD608" s="229">
        <f>IF(AND(BD$7&lt;=$B608+$D$4,BD$9&gt;=$D608),$E608*HLOOKUP(BD$7-$B608+1,INPUTS!$D$63:$X$64,$E$4,FALSE)/IF(BD$7=$B608,(13-MONTH($D608)),12),0)</f>
        <v>0</v>
      </c>
      <c r="BE608" s="229">
        <f>IF(AND(BE$7&lt;=$B608+$D$4,BE$9&gt;=$D608),$E608*HLOOKUP(BE$7-$B608+1,INPUTS!$D$63:$X$64,$E$4,FALSE)/IF(BE$7=$B608,(13-MONTH($D608)),12),0)</f>
        <v>0</v>
      </c>
      <c r="BF608" s="229">
        <f>IF(AND(BF$7&lt;=$B608+$D$4,BF$9&gt;=$D608),$E608*HLOOKUP(BF$7-$B608+1,INPUTS!$D$63:$X$64,$E$4,FALSE)/IF(BF$7=$B608,(13-MONTH($D608)),12),0)</f>
        <v>0</v>
      </c>
      <c r="BG608" s="229">
        <f>IF(AND(BG$7&lt;=$B608+$D$4,BG$9&gt;=$D608),$E608*HLOOKUP(BG$7-$B608+1,INPUTS!$D$63:$X$64,$E$4,FALSE)/IF(BG$7=$B608,(13-MONTH($D608)),12),0)</f>
        <v>0</v>
      </c>
      <c r="BH608" s="229">
        <f>IF(AND(BH$7&lt;=$B608+$D$4,BH$9&gt;=$D608),$E608*HLOOKUP(BH$7-$B608+1,INPUTS!$D$63:$X$64,$E$4,FALSE)/IF(BH$7=$B608,(13-MONTH($D608)),12),0)</f>
        <v>0</v>
      </c>
      <c r="BI608" s="229">
        <f>IF(AND(BI$7&lt;=$B608+$D$4,BI$9&gt;=$D608),$E608*HLOOKUP(BI$7-$B608+1,INPUTS!$D$63:$X$64,$E$4,FALSE)/IF(BI$7=$B608,(13-MONTH($D608)),12),0)</f>
        <v>0</v>
      </c>
      <c r="BJ608" s="229">
        <f>IF(AND(BJ$7&lt;=$B608+$D$4,BJ$9&gt;=$D608),$E608*HLOOKUP(BJ$7-$B608+1,INPUTS!$D$63:$X$64,$E$4,FALSE)/IF(BJ$7=$B608,(13-MONTH($D608)),12),0)</f>
        <v>0</v>
      </c>
      <c r="BK608" s="229">
        <f>IF(AND(BK$7&lt;=$B608+$D$4,BK$9&gt;=$D608),$E608*HLOOKUP(BK$7-$B608+1,INPUTS!$D$63:$X$64,$E$4,FALSE)/IF(BK$7=$B608,(13-MONTH($D608)),12),0)</f>
        <v>0</v>
      </c>
      <c r="BL608" s="229">
        <f>IF(AND(BL$7&lt;=$B608+$D$4,BL$9&gt;=$D608),$E608*HLOOKUP(BL$7-$B608+1,INPUTS!$D$63:$X$64,$E$4,FALSE)/IF(BL$7=$B608,(13-MONTH($D608)),12),0)</f>
        <v>0</v>
      </c>
      <c r="BM608" s="229">
        <f>IF(AND(BM$7&lt;=$B608+$D$4,BM$9&gt;=$D608),$E608*HLOOKUP(BM$7-$B608+1,INPUTS!$D$63:$X$64,$E$4,FALSE)/IF(BM$7=$B608,(13-MONTH($D608)),12),0)</f>
        <v>0</v>
      </c>
      <c r="BN608" s="229">
        <f>IF(AND(BN$7&lt;=$B608+$D$4,BN$9&gt;=$D608),$E608*HLOOKUP(BN$7-$B608+1,INPUTS!$D$63:$X$64,$E$4,FALSE)/IF(BN$7=$B608,(13-MONTH($D608)),12),0)</f>
        <v>0</v>
      </c>
      <c r="BO608" s="229">
        <f>IF(AND(BO$7&lt;=$B608+$D$4,BO$9&gt;=$D608),$E608*HLOOKUP(BO$7-$B608+1,INPUTS!$D$63:$X$64,$E$4,FALSE)/IF(BO$7=$B608,(13-MONTH($D608)),12),0)</f>
        <v>0</v>
      </c>
      <c r="BP608" s="229">
        <f>IF(AND(BP$7&lt;=$B608+$D$4,BP$9&gt;=$D608),$E608*HLOOKUP(BP$7-$B608+1,INPUTS!$D$63:$X$64,$E$4,FALSE)/IF(BP$7=$B608,(13-MONTH($D608)),12),0)</f>
        <v>0</v>
      </c>
      <c r="BQ608" s="229">
        <f>IF(AND(BQ$7&lt;=$B608+$D$4,BQ$9&gt;=$D608),$E608*HLOOKUP(BQ$7-$B608+1,INPUTS!$D$63:$X$64,$E$4,FALSE)/IF(BQ$7=$B608,(13-MONTH($D608)),12),0)</f>
        <v>0</v>
      </c>
      <c r="BR608" s="229">
        <f>IF(AND(BR$7&lt;=$B608+$D$4,BR$9&gt;=$D608),$E608*HLOOKUP(BR$7-$B608+1,INPUTS!$D$63:$X$64,$E$4,FALSE)/IF(BR$7=$B608,(13-MONTH($D608)),12),0)</f>
        <v>0</v>
      </c>
      <c r="BS608" s="229">
        <f>IF(AND(BS$7&lt;=$B608+$D$4,BS$9&gt;=$D608),$E608*HLOOKUP(BS$7-$B608+1,INPUTS!$D$63:$X$64,$E$4,FALSE)/IF(BS$7=$B608,(13-MONTH($D608)),12),0)</f>
        <v>0</v>
      </c>
      <c r="BT608" s="229">
        <f>IF(AND(BT$7&lt;=$B608+$D$4,BT$9&gt;=$D608),$E608*HLOOKUP(BT$7-$B608+1,INPUTS!$D$63:$X$64,$E$4,FALSE)/IF(BT$7=$B608,(13-MONTH($D608)),12),0)</f>
        <v>0</v>
      </c>
      <c r="BU608" s="229">
        <f>IF(AND(BU$7&lt;=$B608+$D$4,BU$9&gt;=$D608),$E608*HLOOKUP(BU$7-$B608+1,INPUTS!$D$63:$X$64,$E$4,FALSE)/IF(BU$7=$B608,(13-MONTH($D608)),12),0)</f>
        <v>0</v>
      </c>
      <c r="BV608" s="229">
        <f>IF(AND(BV$7&lt;=$B608+$D$4,BV$9&gt;=$D608),$E608*HLOOKUP(BV$7-$B608+1,INPUTS!$D$63:$X$64,$E$4,FALSE)/IF(BV$7=$B608,(13-MONTH($D608)),12),0)</f>
        <v>0</v>
      </c>
      <c r="BW608" s="229">
        <f>IF(AND(BW$7&lt;=$B608+$D$4,BW$9&gt;=$D608),$E608*HLOOKUP(BW$7-$B608+1,INPUTS!$D$63:$X$64,$E$4,FALSE)/IF(BW$7=$B608,(13-MONTH($D608)),12),0)</f>
        <v>0</v>
      </c>
      <c r="BX608" s="229">
        <f>IF(AND(BX$7&lt;=$B608+$D$4,BX$9&gt;=$D608),$E608*HLOOKUP(BX$7-$B608+1,INPUTS!$D$63:$X$64,$E$4,FALSE)/IF(BX$7=$B608,(13-MONTH($D608)),12),0)</f>
        <v>0</v>
      </c>
      <c r="BY608" s="229">
        <f>IF(AND(BY$7&lt;=$B608+$D$4,BY$9&gt;=$D608),$E608*HLOOKUP(BY$7-$B608+1,INPUTS!$D$63:$X$64,$E$4,FALSE)/IF(BY$7=$B608,(13-MONTH($D608)),12),0)</f>
        <v>0</v>
      </c>
      <c r="BZ608" s="229">
        <f>IF(AND(BZ$7&lt;=$B608+$D$4,BZ$9&gt;=$D608),$E608*HLOOKUP(BZ$7-$B608+1,INPUTS!$D$63:$X$64,$E$4,FALSE)/IF(BZ$7=$B608,(13-MONTH($D608)),12),0)</f>
        <v>0</v>
      </c>
    </row>
    <row r="609" spans="1:78" x14ac:dyDescent="0.2">
      <c r="A609" s="7" t="str">
        <f t="shared" si="450"/>
        <v>Roll-in 10</v>
      </c>
      <c r="B609" s="7">
        <f t="shared" si="451"/>
        <v>2024</v>
      </c>
      <c r="C609" s="7">
        <f t="shared" si="446"/>
        <v>66</v>
      </c>
      <c r="D609" s="165">
        <f t="shared" si="452"/>
        <v>45473</v>
      </c>
      <c r="E609" s="68">
        <f t="shared" si="453"/>
        <v>0</v>
      </c>
      <c r="G609" s="229">
        <f>IF(AND(G$7&lt;=$B609+$D$4,G$9&gt;=$D609),$E609*HLOOKUP(G$7-$B609+1,INPUTS!$D$63:$X$64,$E$4,FALSE)/IF(G$7=$B609,(13-MONTH($D609)),12),0)</f>
        <v>0</v>
      </c>
      <c r="H609" s="229">
        <f>IF(AND(H$7&lt;=$B609+$D$4,H$9&gt;=$D609),$E609*HLOOKUP(H$7-$B609+1,INPUTS!$D$63:$X$64,$E$4,FALSE)/IF(H$7=$B609,(13-MONTH($D609)),12),0)</f>
        <v>0</v>
      </c>
      <c r="I609" s="229">
        <f>IF(AND(I$7&lt;=$B609+$D$4,I$9&gt;=$D609),$E609*HLOOKUP(I$7-$B609+1,INPUTS!$D$63:$X$64,$E$4,FALSE)/IF(I$7=$B609,(13-MONTH($D609)),12),0)</f>
        <v>0</v>
      </c>
      <c r="J609" s="229">
        <f>IF(AND(J$7&lt;=$B609+$D$4,J$9&gt;=$D609),$E609*HLOOKUP(J$7-$B609+1,INPUTS!$D$63:$X$64,$E$4,FALSE)/IF(J$7=$B609,(13-MONTH($D609)),12),0)</f>
        <v>0</v>
      </c>
      <c r="K609" s="229">
        <f>IF(AND(K$7&lt;=$B609+$D$4,K$9&gt;=$D609),$E609*HLOOKUP(K$7-$B609+1,INPUTS!$D$63:$X$64,$E$4,FALSE)/IF(K$7=$B609,(13-MONTH($D609)),12),0)</f>
        <v>0</v>
      </c>
      <c r="L609" s="229">
        <f>IF(AND(L$7&lt;=$B609+$D$4,L$9&gt;=$D609),$E609*HLOOKUP(L$7-$B609+1,INPUTS!$D$63:$X$64,$E$4,FALSE)/IF(L$7=$B609,(13-MONTH($D609)),12),0)</f>
        <v>0</v>
      </c>
      <c r="M609" s="229">
        <f>IF(AND(M$7&lt;=$B609+$D$4,M$9&gt;=$D609),$E609*HLOOKUP(M$7-$B609+1,INPUTS!$D$63:$X$64,$E$4,FALSE)/IF(M$7=$B609,(13-MONTH($D609)),12),0)</f>
        <v>0</v>
      </c>
      <c r="N609" s="229">
        <f>IF(AND(N$7&lt;=$B609+$D$4,N$9&gt;=$D609),$E609*HLOOKUP(N$7-$B609+1,INPUTS!$D$63:$X$64,$E$4,FALSE)/IF(N$7=$B609,(13-MONTH($D609)),12),0)</f>
        <v>0</v>
      </c>
      <c r="O609" s="229">
        <f>IF(AND(O$7&lt;=$B609+$D$4,O$9&gt;=$D609),$E609*HLOOKUP(O$7-$B609+1,INPUTS!$D$63:$X$64,$E$4,FALSE)/IF(O$7=$B609,(13-MONTH($D609)),12),0)</f>
        <v>0</v>
      </c>
      <c r="P609" s="229">
        <f>IF(AND(P$7&lt;=$B609+$D$4,P$9&gt;=$D609),$E609*HLOOKUP(P$7-$B609+1,INPUTS!$D$63:$X$64,$E$4,FALSE)/IF(P$7=$B609,(13-MONTH($D609)),12),0)</f>
        <v>0</v>
      </c>
      <c r="Q609" s="229">
        <f>IF(AND(Q$7&lt;=$B609+$D$4,Q$9&gt;=$D609),$E609*HLOOKUP(Q$7-$B609+1,INPUTS!$D$63:$X$64,$E$4,FALSE)/IF(Q$7=$B609,(13-MONTH($D609)),12),0)</f>
        <v>0</v>
      </c>
      <c r="R609" s="229">
        <f>IF(AND(R$7&lt;=$B609+$D$4,R$9&gt;=$D609),$E609*HLOOKUP(R$7-$B609+1,INPUTS!$D$63:$X$64,$E$4,FALSE)/IF(R$7=$B609,(13-MONTH($D609)),12),0)</f>
        <v>0</v>
      </c>
      <c r="S609" s="229">
        <f>IF(AND(S$7&lt;=$B609+$D$4,S$9&gt;=$D609),$E609*HLOOKUP(S$7-$B609+1,INPUTS!$D$63:$X$64,$E$4,FALSE)/IF(S$7=$B609,(13-MONTH($D609)),12),0)</f>
        <v>0</v>
      </c>
      <c r="T609" s="229">
        <f>IF(AND(T$7&lt;=$B609+$D$4,T$9&gt;=$D609),$E609*HLOOKUP(T$7-$B609+1,INPUTS!$D$63:$X$64,$E$4,FALSE)/IF(T$7=$B609,(13-MONTH($D609)),12),0)</f>
        <v>0</v>
      </c>
      <c r="U609" s="229">
        <f>IF(AND(U$7&lt;=$B609+$D$4,U$9&gt;=$D609),$E609*HLOOKUP(U$7-$B609+1,INPUTS!$D$63:$X$64,$E$4,FALSE)/IF(U$7=$B609,(13-MONTH($D609)),12),0)</f>
        <v>0</v>
      </c>
      <c r="V609" s="229">
        <f>IF(AND(V$7&lt;=$B609+$D$4,V$9&gt;=$D609),$E609*HLOOKUP(V$7-$B609+1,INPUTS!$D$63:$X$64,$E$4,FALSE)/IF(V$7=$B609,(13-MONTH($D609)),12),0)</f>
        <v>0</v>
      </c>
      <c r="W609" s="229">
        <f>IF(AND(W$7&lt;=$B609+$D$4,W$9&gt;=$D609),$E609*HLOOKUP(W$7-$B609+1,INPUTS!$D$63:$X$64,$E$4,FALSE)/IF(W$7=$B609,(13-MONTH($D609)),12),0)</f>
        <v>0</v>
      </c>
      <c r="X609" s="229">
        <f>IF(AND(X$7&lt;=$B609+$D$4,X$9&gt;=$D609),$E609*HLOOKUP(X$7-$B609+1,INPUTS!$D$63:$X$64,$E$4,FALSE)/IF(X$7=$B609,(13-MONTH($D609)),12),0)</f>
        <v>0</v>
      </c>
      <c r="Y609" s="229">
        <f>IF(AND(Y$7&lt;=$B609+$D$4,Y$9&gt;=$D609),$E609*HLOOKUP(Y$7-$B609+1,INPUTS!$D$63:$X$64,$E$4,FALSE)/IF(Y$7=$B609,(13-MONTH($D609)),12),0)</f>
        <v>0</v>
      </c>
      <c r="Z609" s="229">
        <f>IF(AND(Z$7&lt;=$B609+$D$4,Z$9&gt;=$D609),$E609*HLOOKUP(Z$7-$B609+1,INPUTS!$D$63:$X$64,$E$4,FALSE)/IF(Z$7=$B609,(13-MONTH($D609)),12),0)</f>
        <v>0</v>
      </c>
      <c r="AA609" s="229">
        <f>IF(AND(AA$7&lt;=$B609+$D$4,AA$9&gt;=$D609),$E609*HLOOKUP(AA$7-$B609+1,INPUTS!$D$63:$X$64,$E$4,FALSE)/IF(AA$7=$B609,(13-MONTH($D609)),12),0)</f>
        <v>0</v>
      </c>
      <c r="AB609" s="229">
        <f>IF(AND(AB$7&lt;=$B609+$D$4,AB$9&gt;=$D609),$E609*HLOOKUP(AB$7-$B609+1,INPUTS!$D$63:$X$64,$E$4,FALSE)/IF(AB$7=$B609,(13-MONTH($D609)),12),0)</f>
        <v>0</v>
      </c>
      <c r="AC609" s="229">
        <f>IF(AND(AC$7&lt;=$B609+$D$4,AC$9&gt;=$D609),$E609*HLOOKUP(AC$7-$B609+1,INPUTS!$D$63:$X$64,$E$4,FALSE)/IF(AC$7=$B609,(13-MONTH($D609)),12),0)</f>
        <v>0</v>
      </c>
      <c r="AD609" s="229">
        <f>IF(AND(AD$7&lt;=$B609+$D$4,AD$9&gt;=$D609),$E609*HLOOKUP(AD$7-$B609+1,INPUTS!$D$63:$X$64,$E$4,FALSE)/IF(AD$7=$B609,(13-MONTH($D609)),12),0)</f>
        <v>0</v>
      </c>
      <c r="AE609" s="229">
        <f>IF(AND(AE$7&lt;=$B609+$D$4,AE$9&gt;=$D609),$E609*HLOOKUP(AE$7-$B609+1,INPUTS!$D$63:$X$64,$E$4,FALSE)/IF(AE$7=$B609,(13-MONTH($D609)),12),0)</f>
        <v>0</v>
      </c>
      <c r="AF609" s="229">
        <f>IF(AND(AF$7&lt;=$B609+$D$4,AF$9&gt;=$D609),$E609*HLOOKUP(AF$7-$B609+1,INPUTS!$D$63:$X$64,$E$4,FALSE)/IF(AF$7=$B609,(13-MONTH($D609)),12),0)</f>
        <v>0</v>
      </c>
      <c r="AG609" s="229">
        <f>IF(AND(AG$7&lt;=$B609+$D$4,AG$9&gt;=$D609),$E609*HLOOKUP(AG$7-$B609+1,INPUTS!$D$63:$X$64,$E$4,FALSE)/IF(AG$7=$B609,(13-MONTH($D609)),12),0)</f>
        <v>0</v>
      </c>
      <c r="AH609" s="229">
        <f>IF(AND(AH$7&lt;=$B609+$D$4,AH$9&gt;=$D609),$E609*HLOOKUP(AH$7-$B609+1,INPUTS!$D$63:$X$64,$E$4,FALSE)/IF(AH$7=$B609,(13-MONTH($D609)),12),0)</f>
        <v>0</v>
      </c>
      <c r="AI609" s="229">
        <f>IF(AND(AI$7&lt;=$B609+$D$4,AI$9&gt;=$D609),$E609*HLOOKUP(AI$7-$B609+1,INPUTS!$D$63:$X$64,$E$4,FALSE)/IF(AI$7=$B609,(13-MONTH($D609)),12),0)</f>
        <v>0</v>
      </c>
      <c r="AJ609" s="229">
        <f>IF(AND(AJ$7&lt;=$B609+$D$4,AJ$9&gt;=$D609),$E609*HLOOKUP(AJ$7-$B609+1,INPUTS!$D$63:$X$64,$E$4,FALSE)/IF(AJ$7=$B609,(13-MONTH($D609)),12),0)</f>
        <v>0</v>
      </c>
      <c r="AK609" s="229">
        <f>IF(AND(AK$7&lt;=$B609+$D$4,AK$9&gt;=$D609),$E609*HLOOKUP(AK$7-$B609+1,INPUTS!$D$63:$X$64,$E$4,FALSE)/IF(AK$7=$B609,(13-MONTH($D609)),12),0)</f>
        <v>0</v>
      </c>
      <c r="AL609" s="229">
        <f>IF(AND(AL$7&lt;=$B609+$D$4,AL$9&gt;=$D609),$E609*HLOOKUP(AL$7-$B609+1,INPUTS!$D$63:$X$64,$E$4,FALSE)/IF(AL$7=$B609,(13-MONTH($D609)),12),0)</f>
        <v>0</v>
      </c>
      <c r="AM609" s="229">
        <f>IF(AND(AM$7&lt;=$B609+$D$4,AM$9&gt;=$D609),$E609*HLOOKUP(AM$7-$B609+1,INPUTS!$D$63:$X$64,$E$4,FALSE)/IF(AM$7=$B609,(13-MONTH($D609)),12),0)</f>
        <v>0</v>
      </c>
      <c r="AN609" s="229">
        <f>IF(AND(AN$7&lt;=$B609+$D$4,AN$9&gt;=$D609),$E609*HLOOKUP(AN$7-$B609+1,INPUTS!$D$63:$X$64,$E$4,FALSE)/IF(AN$7=$B609,(13-MONTH($D609)),12),0)</f>
        <v>0</v>
      </c>
      <c r="AO609" s="229">
        <f>IF(AND(AO$7&lt;=$B609+$D$4,AO$9&gt;=$D609),$E609*HLOOKUP(AO$7-$B609+1,INPUTS!$D$63:$X$64,$E$4,FALSE)/IF(AO$7=$B609,(13-MONTH($D609)),12),0)</f>
        <v>0</v>
      </c>
      <c r="AP609" s="229">
        <f>IF(AND(AP$7&lt;=$B609+$D$4,AP$9&gt;=$D609),$E609*HLOOKUP(AP$7-$B609+1,INPUTS!$D$63:$X$64,$E$4,FALSE)/IF(AP$7=$B609,(13-MONTH($D609)),12),0)</f>
        <v>0</v>
      </c>
      <c r="AQ609" s="229">
        <f>IF(AND(AQ$7&lt;=$B609+$D$4,AQ$9&gt;=$D609),$E609*HLOOKUP(AQ$7-$B609+1,INPUTS!$D$63:$X$64,$E$4,FALSE)/IF(AQ$7=$B609,(13-MONTH($D609)),12),0)</f>
        <v>0</v>
      </c>
      <c r="AR609" s="229">
        <f>IF(AND(AR$7&lt;=$B609+$D$4,AR$9&gt;=$D609),$E609*HLOOKUP(AR$7-$B609+1,INPUTS!$D$63:$X$64,$E$4,FALSE)/IF(AR$7=$B609,(13-MONTH($D609)),12),0)</f>
        <v>0</v>
      </c>
      <c r="AS609" s="229">
        <f>IF(AND(AS$7&lt;=$B609+$D$4,AS$9&gt;=$D609),$E609*HLOOKUP(AS$7-$B609+1,INPUTS!$D$63:$X$64,$E$4,FALSE)/IF(AS$7=$B609,(13-MONTH($D609)),12),0)</f>
        <v>0</v>
      </c>
      <c r="AT609" s="229">
        <f>IF(AND(AT$7&lt;=$B609+$D$4,AT$9&gt;=$D609),$E609*HLOOKUP(AT$7-$B609+1,INPUTS!$D$63:$X$64,$E$4,FALSE)/IF(AT$7=$B609,(13-MONTH($D609)),12),0)</f>
        <v>0</v>
      </c>
      <c r="AU609" s="229">
        <f>IF(AND(AU$7&lt;=$B609+$D$4,AU$9&gt;=$D609),$E609*HLOOKUP(AU$7-$B609+1,INPUTS!$D$63:$X$64,$E$4,FALSE)/IF(AU$7=$B609,(13-MONTH($D609)),12),0)</f>
        <v>0</v>
      </c>
      <c r="AV609" s="229">
        <f>IF(AND(AV$7&lt;=$B609+$D$4,AV$9&gt;=$D609),$E609*HLOOKUP(AV$7-$B609+1,INPUTS!$D$63:$X$64,$E$4,FALSE)/IF(AV$7=$B609,(13-MONTH($D609)),12),0)</f>
        <v>0</v>
      </c>
      <c r="AW609" s="229">
        <f>IF(AND(AW$7&lt;=$B609+$D$4,AW$9&gt;=$D609),$E609*HLOOKUP(AW$7-$B609+1,INPUTS!$D$63:$X$64,$E$4,FALSE)/IF(AW$7=$B609,(13-MONTH($D609)),12),0)</f>
        <v>0</v>
      </c>
      <c r="AX609" s="229">
        <f>IF(AND(AX$7&lt;=$B609+$D$4,AX$9&gt;=$D609),$E609*HLOOKUP(AX$7-$B609+1,INPUTS!$D$63:$X$64,$E$4,FALSE)/IF(AX$7=$B609,(13-MONTH($D609)),12),0)</f>
        <v>0</v>
      </c>
      <c r="AY609" s="229">
        <f>IF(AND(AY$7&lt;=$B609+$D$4,AY$9&gt;=$D609),$E609*HLOOKUP(AY$7-$B609+1,INPUTS!$D$63:$X$64,$E$4,FALSE)/IF(AY$7=$B609,(13-MONTH($D609)),12),0)</f>
        <v>0</v>
      </c>
      <c r="AZ609" s="229">
        <f>IF(AND(AZ$7&lt;=$B609+$D$4,AZ$9&gt;=$D609),$E609*HLOOKUP(AZ$7-$B609+1,INPUTS!$D$63:$X$64,$E$4,FALSE)/IF(AZ$7=$B609,(13-MONTH($D609)),12),0)</f>
        <v>0</v>
      </c>
      <c r="BA609" s="229">
        <f>IF(AND(BA$7&lt;=$B609+$D$4,BA$9&gt;=$D609),$E609*HLOOKUP(BA$7-$B609+1,INPUTS!$D$63:$X$64,$E$4,FALSE)/IF(BA$7=$B609,(13-MONTH($D609)),12),0)</f>
        <v>0</v>
      </c>
      <c r="BB609" s="229">
        <f>IF(AND(BB$7&lt;=$B609+$D$4,BB$9&gt;=$D609),$E609*HLOOKUP(BB$7-$B609+1,INPUTS!$D$63:$X$64,$E$4,FALSE)/IF(BB$7=$B609,(13-MONTH($D609)),12),0)</f>
        <v>0</v>
      </c>
      <c r="BC609" s="229">
        <f>IF(AND(BC$7&lt;=$B609+$D$4,BC$9&gt;=$D609),$E609*HLOOKUP(BC$7-$B609+1,INPUTS!$D$63:$X$64,$E$4,FALSE)/IF(BC$7=$B609,(13-MONTH($D609)),12),0)</f>
        <v>0</v>
      </c>
      <c r="BD609" s="229">
        <f>IF(AND(BD$7&lt;=$B609+$D$4,BD$9&gt;=$D609),$E609*HLOOKUP(BD$7-$B609+1,INPUTS!$D$63:$X$64,$E$4,FALSE)/IF(BD$7=$B609,(13-MONTH($D609)),12),0)</f>
        <v>0</v>
      </c>
      <c r="BE609" s="229">
        <f>IF(AND(BE$7&lt;=$B609+$D$4,BE$9&gt;=$D609),$E609*HLOOKUP(BE$7-$B609+1,INPUTS!$D$63:$X$64,$E$4,FALSE)/IF(BE$7=$B609,(13-MONTH($D609)),12),0)</f>
        <v>0</v>
      </c>
      <c r="BF609" s="229">
        <f>IF(AND(BF$7&lt;=$B609+$D$4,BF$9&gt;=$D609),$E609*HLOOKUP(BF$7-$B609+1,INPUTS!$D$63:$X$64,$E$4,FALSE)/IF(BF$7=$B609,(13-MONTH($D609)),12),0)</f>
        <v>0</v>
      </c>
      <c r="BG609" s="229">
        <f>IF(AND(BG$7&lt;=$B609+$D$4,BG$9&gt;=$D609),$E609*HLOOKUP(BG$7-$B609+1,INPUTS!$D$63:$X$64,$E$4,FALSE)/IF(BG$7=$B609,(13-MONTH($D609)),12),0)</f>
        <v>0</v>
      </c>
      <c r="BH609" s="229">
        <f>IF(AND(BH$7&lt;=$B609+$D$4,BH$9&gt;=$D609),$E609*HLOOKUP(BH$7-$B609+1,INPUTS!$D$63:$X$64,$E$4,FALSE)/IF(BH$7=$B609,(13-MONTH($D609)),12),0)</f>
        <v>0</v>
      </c>
      <c r="BI609" s="229">
        <f>IF(AND(BI$7&lt;=$B609+$D$4,BI$9&gt;=$D609),$E609*HLOOKUP(BI$7-$B609+1,INPUTS!$D$63:$X$64,$E$4,FALSE)/IF(BI$7=$B609,(13-MONTH($D609)),12),0)</f>
        <v>0</v>
      </c>
      <c r="BJ609" s="229">
        <f>IF(AND(BJ$7&lt;=$B609+$D$4,BJ$9&gt;=$D609),$E609*HLOOKUP(BJ$7-$B609+1,INPUTS!$D$63:$X$64,$E$4,FALSE)/IF(BJ$7=$B609,(13-MONTH($D609)),12),0)</f>
        <v>0</v>
      </c>
      <c r="BK609" s="229">
        <f>IF(AND(BK$7&lt;=$B609+$D$4,BK$9&gt;=$D609),$E609*HLOOKUP(BK$7-$B609+1,INPUTS!$D$63:$X$64,$E$4,FALSE)/IF(BK$7=$B609,(13-MONTH($D609)),12),0)</f>
        <v>0</v>
      </c>
      <c r="BL609" s="229">
        <f>IF(AND(BL$7&lt;=$B609+$D$4,BL$9&gt;=$D609),$E609*HLOOKUP(BL$7-$B609+1,INPUTS!$D$63:$X$64,$E$4,FALSE)/IF(BL$7=$B609,(13-MONTH($D609)),12),0)</f>
        <v>0</v>
      </c>
      <c r="BM609" s="229">
        <f>IF(AND(BM$7&lt;=$B609+$D$4,BM$9&gt;=$D609),$E609*HLOOKUP(BM$7-$B609+1,INPUTS!$D$63:$X$64,$E$4,FALSE)/IF(BM$7=$B609,(13-MONTH($D609)),12),0)</f>
        <v>0</v>
      </c>
      <c r="BN609" s="229">
        <f>IF(AND(BN$7&lt;=$B609+$D$4,BN$9&gt;=$D609),$E609*HLOOKUP(BN$7-$B609+1,INPUTS!$D$63:$X$64,$E$4,FALSE)/IF(BN$7=$B609,(13-MONTH($D609)),12),0)</f>
        <v>0</v>
      </c>
      <c r="BO609" s="229">
        <f>IF(AND(BO$7&lt;=$B609+$D$4,BO$9&gt;=$D609),$E609*HLOOKUP(BO$7-$B609+1,INPUTS!$D$63:$X$64,$E$4,FALSE)/IF(BO$7=$B609,(13-MONTH($D609)),12),0)</f>
        <v>0</v>
      </c>
      <c r="BP609" s="229">
        <f>IF(AND(BP$7&lt;=$B609+$D$4,BP$9&gt;=$D609),$E609*HLOOKUP(BP$7-$B609+1,INPUTS!$D$63:$X$64,$E$4,FALSE)/IF(BP$7=$B609,(13-MONTH($D609)),12),0)</f>
        <v>0</v>
      </c>
      <c r="BQ609" s="229">
        <f>IF(AND(BQ$7&lt;=$B609+$D$4,BQ$9&gt;=$D609),$E609*HLOOKUP(BQ$7-$B609+1,INPUTS!$D$63:$X$64,$E$4,FALSE)/IF(BQ$7=$B609,(13-MONTH($D609)),12),0)</f>
        <v>0</v>
      </c>
      <c r="BR609" s="229">
        <f>IF(AND(BR$7&lt;=$B609+$D$4,BR$9&gt;=$D609),$E609*HLOOKUP(BR$7-$B609+1,INPUTS!$D$63:$X$64,$E$4,FALSE)/IF(BR$7=$B609,(13-MONTH($D609)),12),0)</f>
        <v>0</v>
      </c>
      <c r="BS609" s="229">
        <f>IF(AND(BS$7&lt;=$B609+$D$4,BS$9&gt;=$D609),$E609*HLOOKUP(BS$7-$B609+1,INPUTS!$D$63:$X$64,$E$4,FALSE)/IF(BS$7=$B609,(13-MONTH($D609)),12),0)</f>
        <v>0</v>
      </c>
      <c r="BT609" s="229">
        <f>IF(AND(BT$7&lt;=$B609+$D$4,BT$9&gt;=$D609),$E609*HLOOKUP(BT$7-$B609+1,INPUTS!$D$63:$X$64,$E$4,FALSE)/IF(BT$7=$B609,(13-MONTH($D609)),12),0)</f>
        <v>0</v>
      </c>
      <c r="BU609" s="229">
        <f>IF(AND(BU$7&lt;=$B609+$D$4,BU$9&gt;=$D609),$E609*HLOOKUP(BU$7-$B609+1,INPUTS!$D$63:$X$64,$E$4,FALSE)/IF(BU$7=$B609,(13-MONTH($D609)),12),0)</f>
        <v>0</v>
      </c>
      <c r="BV609" s="229">
        <f>IF(AND(BV$7&lt;=$B609+$D$4,BV$9&gt;=$D609),$E609*HLOOKUP(BV$7-$B609+1,INPUTS!$D$63:$X$64,$E$4,FALSE)/IF(BV$7=$B609,(13-MONTH($D609)),12),0)</f>
        <v>0</v>
      </c>
      <c r="BW609" s="229">
        <f>IF(AND(BW$7&lt;=$B609+$D$4,BW$9&gt;=$D609),$E609*HLOOKUP(BW$7-$B609+1,INPUTS!$D$63:$X$64,$E$4,FALSE)/IF(BW$7=$B609,(13-MONTH($D609)),12),0)</f>
        <v>0</v>
      </c>
      <c r="BX609" s="229">
        <f>IF(AND(BX$7&lt;=$B609+$D$4,BX$9&gt;=$D609),$E609*HLOOKUP(BX$7-$B609+1,INPUTS!$D$63:$X$64,$E$4,FALSE)/IF(BX$7=$B609,(13-MONTH($D609)),12),0)</f>
        <v>0</v>
      </c>
      <c r="BY609" s="229">
        <f>IF(AND(BY$7&lt;=$B609+$D$4,BY$9&gt;=$D609),$E609*HLOOKUP(BY$7-$B609+1,INPUTS!$D$63:$X$64,$E$4,FALSE)/IF(BY$7=$B609,(13-MONTH($D609)),12),0)</f>
        <v>0</v>
      </c>
      <c r="BZ609" s="229">
        <f>IF(AND(BZ$7&lt;=$B609+$D$4,BZ$9&gt;=$D609),$E609*HLOOKUP(BZ$7-$B609+1,INPUTS!$D$63:$X$64,$E$4,FALSE)/IF(BZ$7=$B609,(13-MONTH($D609)),12),0)</f>
        <v>0</v>
      </c>
    </row>
    <row r="610" spans="1:78" x14ac:dyDescent="0.2">
      <c r="A610" s="7" t="str">
        <f t="shared" si="450"/>
        <v>Roll-in 10</v>
      </c>
      <c r="B610" s="7">
        <f t="shared" si="451"/>
        <v>2024</v>
      </c>
      <c r="C610" s="7">
        <f t="shared" ref="C610:C615" si="454">C609+1</f>
        <v>67</v>
      </c>
      <c r="D610" s="165">
        <f t="shared" si="452"/>
        <v>45504</v>
      </c>
      <c r="E610" s="68">
        <f t="shared" si="453"/>
        <v>0</v>
      </c>
      <c r="G610" s="229">
        <f>IF(AND(G$7&lt;=$B610+$D$4,G$9&gt;=$D610),$E610*HLOOKUP(G$7-$B610+1,INPUTS!$D$63:$X$64,$E$4,FALSE)/IF(G$7=$B610,(13-MONTH($D610)),12),0)</f>
        <v>0</v>
      </c>
      <c r="H610" s="229">
        <f>IF(AND(H$7&lt;=$B610+$D$4,H$9&gt;=$D610),$E610*HLOOKUP(H$7-$B610+1,INPUTS!$D$63:$X$64,$E$4,FALSE)/IF(H$7=$B610,(13-MONTH($D610)),12),0)</f>
        <v>0</v>
      </c>
      <c r="I610" s="229">
        <f>IF(AND(I$7&lt;=$B610+$D$4,I$9&gt;=$D610),$E610*HLOOKUP(I$7-$B610+1,INPUTS!$D$63:$X$64,$E$4,FALSE)/IF(I$7=$B610,(13-MONTH($D610)),12),0)</f>
        <v>0</v>
      </c>
      <c r="J610" s="229">
        <f>IF(AND(J$7&lt;=$B610+$D$4,J$9&gt;=$D610),$E610*HLOOKUP(J$7-$B610+1,INPUTS!$D$63:$X$64,$E$4,FALSE)/IF(J$7=$B610,(13-MONTH($D610)),12),0)</f>
        <v>0</v>
      </c>
      <c r="K610" s="229">
        <f>IF(AND(K$7&lt;=$B610+$D$4,K$9&gt;=$D610),$E610*HLOOKUP(K$7-$B610+1,INPUTS!$D$63:$X$64,$E$4,FALSE)/IF(K$7=$B610,(13-MONTH($D610)),12),0)</f>
        <v>0</v>
      </c>
      <c r="L610" s="229">
        <f>IF(AND(L$7&lt;=$B610+$D$4,L$9&gt;=$D610),$E610*HLOOKUP(L$7-$B610+1,INPUTS!$D$63:$X$64,$E$4,FALSE)/IF(L$7=$B610,(13-MONTH($D610)),12),0)</f>
        <v>0</v>
      </c>
      <c r="M610" s="229">
        <f>IF(AND(M$7&lt;=$B610+$D$4,M$9&gt;=$D610),$E610*HLOOKUP(M$7-$B610+1,INPUTS!$D$63:$X$64,$E$4,FALSE)/IF(M$7=$B610,(13-MONTH($D610)),12),0)</f>
        <v>0</v>
      </c>
      <c r="N610" s="229">
        <f>IF(AND(N$7&lt;=$B610+$D$4,N$9&gt;=$D610),$E610*HLOOKUP(N$7-$B610+1,INPUTS!$D$63:$X$64,$E$4,FALSE)/IF(N$7=$B610,(13-MONTH($D610)),12),0)</f>
        <v>0</v>
      </c>
      <c r="O610" s="229">
        <f>IF(AND(O$7&lt;=$B610+$D$4,O$9&gt;=$D610),$E610*HLOOKUP(O$7-$B610+1,INPUTS!$D$63:$X$64,$E$4,FALSE)/IF(O$7=$B610,(13-MONTH($D610)),12),0)</f>
        <v>0</v>
      </c>
      <c r="P610" s="229">
        <f>IF(AND(P$7&lt;=$B610+$D$4,P$9&gt;=$D610),$E610*HLOOKUP(P$7-$B610+1,INPUTS!$D$63:$X$64,$E$4,FALSE)/IF(P$7=$B610,(13-MONTH($D610)),12),0)</f>
        <v>0</v>
      </c>
      <c r="Q610" s="229">
        <f>IF(AND(Q$7&lt;=$B610+$D$4,Q$9&gt;=$D610),$E610*HLOOKUP(Q$7-$B610+1,INPUTS!$D$63:$X$64,$E$4,FALSE)/IF(Q$7=$B610,(13-MONTH($D610)),12),0)</f>
        <v>0</v>
      </c>
      <c r="R610" s="229">
        <f>IF(AND(R$7&lt;=$B610+$D$4,R$9&gt;=$D610),$E610*HLOOKUP(R$7-$B610+1,INPUTS!$D$63:$X$64,$E$4,FALSE)/IF(R$7=$B610,(13-MONTH($D610)),12),0)</f>
        <v>0</v>
      </c>
      <c r="S610" s="229">
        <f>IF(AND(S$7&lt;=$B610+$D$4,S$9&gt;=$D610),$E610*HLOOKUP(S$7-$B610+1,INPUTS!$D$63:$X$64,$E$4,FALSE)/IF(S$7=$B610,(13-MONTH($D610)),12),0)</f>
        <v>0</v>
      </c>
      <c r="T610" s="229">
        <f>IF(AND(T$7&lt;=$B610+$D$4,T$9&gt;=$D610),$E610*HLOOKUP(T$7-$B610+1,INPUTS!$D$63:$X$64,$E$4,FALSE)/IF(T$7=$B610,(13-MONTH($D610)),12),0)</f>
        <v>0</v>
      </c>
      <c r="U610" s="229">
        <f>IF(AND(U$7&lt;=$B610+$D$4,U$9&gt;=$D610),$E610*HLOOKUP(U$7-$B610+1,INPUTS!$D$63:$X$64,$E$4,FALSE)/IF(U$7=$B610,(13-MONTH($D610)),12),0)</f>
        <v>0</v>
      </c>
      <c r="V610" s="229">
        <f>IF(AND(V$7&lt;=$B610+$D$4,V$9&gt;=$D610),$E610*HLOOKUP(V$7-$B610+1,INPUTS!$D$63:$X$64,$E$4,FALSE)/IF(V$7=$B610,(13-MONTH($D610)),12),0)</f>
        <v>0</v>
      </c>
      <c r="W610" s="229">
        <f>IF(AND(W$7&lt;=$B610+$D$4,W$9&gt;=$D610),$E610*HLOOKUP(W$7-$B610+1,INPUTS!$D$63:$X$64,$E$4,FALSE)/IF(W$7=$B610,(13-MONTH($D610)),12),0)</f>
        <v>0</v>
      </c>
      <c r="X610" s="229">
        <f>IF(AND(X$7&lt;=$B610+$D$4,X$9&gt;=$D610),$E610*HLOOKUP(X$7-$B610+1,INPUTS!$D$63:$X$64,$E$4,FALSE)/IF(X$7=$B610,(13-MONTH($D610)),12),0)</f>
        <v>0</v>
      </c>
      <c r="Y610" s="229">
        <f>IF(AND(Y$7&lt;=$B610+$D$4,Y$9&gt;=$D610),$E610*HLOOKUP(Y$7-$B610+1,INPUTS!$D$63:$X$64,$E$4,FALSE)/IF(Y$7=$B610,(13-MONTH($D610)),12),0)</f>
        <v>0</v>
      </c>
      <c r="Z610" s="229">
        <f>IF(AND(Z$7&lt;=$B610+$D$4,Z$9&gt;=$D610),$E610*HLOOKUP(Z$7-$B610+1,INPUTS!$D$63:$X$64,$E$4,FALSE)/IF(Z$7=$B610,(13-MONTH($D610)),12),0)</f>
        <v>0</v>
      </c>
      <c r="AA610" s="229">
        <f>IF(AND(AA$7&lt;=$B610+$D$4,AA$9&gt;=$D610),$E610*HLOOKUP(AA$7-$B610+1,INPUTS!$D$63:$X$64,$E$4,FALSE)/IF(AA$7=$B610,(13-MONTH($D610)),12),0)</f>
        <v>0</v>
      </c>
      <c r="AB610" s="229">
        <f>IF(AND(AB$7&lt;=$B610+$D$4,AB$9&gt;=$D610),$E610*HLOOKUP(AB$7-$B610+1,INPUTS!$D$63:$X$64,$E$4,FALSE)/IF(AB$7=$B610,(13-MONTH($D610)),12),0)</f>
        <v>0</v>
      </c>
      <c r="AC610" s="229">
        <f>IF(AND(AC$7&lt;=$B610+$D$4,AC$9&gt;=$D610),$E610*HLOOKUP(AC$7-$B610+1,INPUTS!$D$63:$X$64,$E$4,FALSE)/IF(AC$7=$B610,(13-MONTH($D610)),12),0)</f>
        <v>0</v>
      </c>
      <c r="AD610" s="229">
        <f>IF(AND(AD$7&lt;=$B610+$D$4,AD$9&gt;=$D610),$E610*HLOOKUP(AD$7-$B610+1,INPUTS!$D$63:$X$64,$E$4,FALSE)/IF(AD$7=$B610,(13-MONTH($D610)),12),0)</f>
        <v>0</v>
      </c>
      <c r="AE610" s="229">
        <f>IF(AND(AE$7&lt;=$B610+$D$4,AE$9&gt;=$D610),$E610*HLOOKUP(AE$7-$B610+1,INPUTS!$D$63:$X$64,$E$4,FALSE)/IF(AE$7=$B610,(13-MONTH($D610)),12),0)</f>
        <v>0</v>
      </c>
      <c r="AF610" s="229">
        <f>IF(AND(AF$7&lt;=$B610+$D$4,AF$9&gt;=$D610),$E610*HLOOKUP(AF$7-$B610+1,INPUTS!$D$63:$X$64,$E$4,FALSE)/IF(AF$7=$B610,(13-MONTH($D610)),12),0)</f>
        <v>0</v>
      </c>
      <c r="AG610" s="229">
        <f>IF(AND(AG$7&lt;=$B610+$D$4,AG$9&gt;=$D610),$E610*HLOOKUP(AG$7-$B610+1,INPUTS!$D$63:$X$64,$E$4,FALSE)/IF(AG$7=$B610,(13-MONTH($D610)),12),0)</f>
        <v>0</v>
      </c>
      <c r="AH610" s="229">
        <f>IF(AND(AH$7&lt;=$B610+$D$4,AH$9&gt;=$D610),$E610*HLOOKUP(AH$7-$B610+1,INPUTS!$D$63:$X$64,$E$4,FALSE)/IF(AH$7=$B610,(13-MONTH($D610)),12),0)</f>
        <v>0</v>
      </c>
      <c r="AI610" s="229">
        <f>IF(AND(AI$7&lt;=$B610+$D$4,AI$9&gt;=$D610),$E610*HLOOKUP(AI$7-$B610+1,INPUTS!$D$63:$X$64,$E$4,FALSE)/IF(AI$7=$B610,(13-MONTH($D610)),12),0)</f>
        <v>0</v>
      </c>
      <c r="AJ610" s="229">
        <f>IF(AND(AJ$7&lt;=$B610+$D$4,AJ$9&gt;=$D610),$E610*HLOOKUP(AJ$7-$B610+1,INPUTS!$D$63:$X$64,$E$4,FALSE)/IF(AJ$7=$B610,(13-MONTH($D610)),12),0)</f>
        <v>0</v>
      </c>
      <c r="AK610" s="229">
        <f>IF(AND(AK$7&lt;=$B610+$D$4,AK$9&gt;=$D610),$E610*HLOOKUP(AK$7-$B610+1,INPUTS!$D$63:$X$64,$E$4,FALSE)/IF(AK$7=$B610,(13-MONTH($D610)),12),0)</f>
        <v>0</v>
      </c>
      <c r="AL610" s="229">
        <f>IF(AND(AL$7&lt;=$B610+$D$4,AL$9&gt;=$D610),$E610*HLOOKUP(AL$7-$B610+1,INPUTS!$D$63:$X$64,$E$4,FALSE)/IF(AL$7=$B610,(13-MONTH($D610)),12),0)</f>
        <v>0</v>
      </c>
      <c r="AM610" s="229">
        <f>IF(AND(AM$7&lt;=$B610+$D$4,AM$9&gt;=$D610),$E610*HLOOKUP(AM$7-$B610+1,INPUTS!$D$63:$X$64,$E$4,FALSE)/IF(AM$7=$B610,(13-MONTH($D610)),12),0)</f>
        <v>0</v>
      </c>
      <c r="AN610" s="229">
        <f>IF(AND(AN$7&lt;=$B610+$D$4,AN$9&gt;=$D610),$E610*HLOOKUP(AN$7-$B610+1,INPUTS!$D$63:$X$64,$E$4,FALSE)/IF(AN$7=$B610,(13-MONTH($D610)),12),0)</f>
        <v>0</v>
      </c>
      <c r="AO610" s="229">
        <f>IF(AND(AO$7&lt;=$B610+$D$4,AO$9&gt;=$D610),$E610*HLOOKUP(AO$7-$B610+1,INPUTS!$D$63:$X$64,$E$4,FALSE)/IF(AO$7=$B610,(13-MONTH($D610)),12),0)</f>
        <v>0</v>
      </c>
      <c r="AP610" s="229">
        <f>IF(AND(AP$7&lt;=$B610+$D$4,AP$9&gt;=$D610),$E610*HLOOKUP(AP$7-$B610+1,INPUTS!$D$63:$X$64,$E$4,FALSE)/IF(AP$7=$B610,(13-MONTH($D610)),12),0)</f>
        <v>0</v>
      </c>
      <c r="AQ610" s="229">
        <f>IF(AND(AQ$7&lt;=$B610+$D$4,AQ$9&gt;=$D610),$E610*HLOOKUP(AQ$7-$B610+1,INPUTS!$D$63:$X$64,$E$4,FALSE)/IF(AQ$7=$B610,(13-MONTH($D610)),12),0)</f>
        <v>0</v>
      </c>
      <c r="AR610" s="229">
        <f>IF(AND(AR$7&lt;=$B610+$D$4,AR$9&gt;=$D610),$E610*HLOOKUP(AR$7-$B610+1,INPUTS!$D$63:$X$64,$E$4,FALSE)/IF(AR$7=$B610,(13-MONTH($D610)),12),0)</f>
        <v>0</v>
      </c>
      <c r="AS610" s="229">
        <f>IF(AND(AS$7&lt;=$B610+$D$4,AS$9&gt;=$D610),$E610*HLOOKUP(AS$7-$B610+1,INPUTS!$D$63:$X$64,$E$4,FALSE)/IF(AS$7=$B610,(13-MONTH($D610)),12),0)</f>
        <v>0</v>
      </c>
      <c r="AT610" s="229">
        <f>IF(AND(AT$7&lt;=$B610+$D$4,AT$9&gt;=$D610),$E610*HLOOKUP(AT$7-$B610+1,INPUTS!$D$63:$X$64,$E$4,FALSE)/IF(AT$7=$B610,(13-MONTH($D610)),12),0)</f>
        <v>0</v>
      </c>
      <c r="AU610" s="229">
        <f>IF(AND(AU$7&lt;=$B610+$D$4,AU$9&gt;=$D610),$E610*HLOOKUP(AU$7-$B610+1,INPUTS!$D$63:$X$64,$E$4,FALSE)/IF(AU$7=$B610,(13-MONTH($D610)),12),0)</f>
        <v>0</v>
      </c>
      <c r="AV610" s="229">
        <f>IF(AND(AV$7&lt;=$B610+$D$4,AV$9&gt;=$D610),$E610*HLOOKUP(AV$7-$B610+1,INPUTS!$D$63:$X$64,$E$4,FALSE)/IF(AV$7=$B610,(13-MONTH($D610)),12),0)</f>
        <v>0</v>
      </c>
      <c r="AW610" s="229">
        <f>IF(AND(AW$7&lt;=$B610+$D$4,AW$9&gt;=$D610),$E610*HLOOKUP(AW$7-$B610+1,INPUTS!$D$63:$X$64,$E$4,FALSE)/IF(AW$7=$B610,(13-MONTH($D610)),12),0)</f>
        <v>0</v>
      </c>
      <c r="AX610" s="229">
        <f>IF(AND(AX$7&lt;=$B610+$D$4,AX$9&gt;=$D610),$E610*HLOOKUP(AX$7-$B610+1,INPUTS!$D$63:$X$64,$E$4,FALSE)/IF(AX$7=$B610,(13-MONTH($D610)),12),0)</f>
        <v>0</v>
      </c>
      <c r="AY610" s="229">
        <f>IF(AND(AY$7&lt;=$B610+$D$4,AY$9&gt;=$D610),$E610*HLOOKUP(AY$7-$B610+1,INPUTS!$D$63:$X$64,$E$4,FALSE)/IF(AY$7=$B610,(13-MONTH($D610)),12),0)</f>
        <v>0</v>
      </c>
      <c r="AZ610" s="229">
        <f>IF(AND(AZ$7&lt;=$B610+$D$4,AZ$9&gt;=$D610),$E610*HLOOKUP(AZ$7-$B610+1,INPUTS!$D$63:$X$64,$E$4,FALSE)/IF(AZ$7=$B610,(13-MONTH($D610)),12),0)</f>
        <v>0</v>
      </c>
      <c r="BA610" s="229">
        <f>IF(AND(BA$7&lt;=$B610+$D$4,BA$9&gt;=$D610),$E610*HLOOKUP(BA$7-$B610+1,INPUTS!$D$63:$X$64,$E$4,FALSE)/IF(BA$7=$B610,(13-MONTH($D610)),12),0)</f>
        <v>0</v>
      </c>
      <c r="BB610" s="229">
        <f>IF(AND(BB$7&lt;=$B610+$D$4,BB$9&gt;=$D610),$E610*HLOOKUP(BB$7-$B610+1,INPUTS!$D$63:$X$64,$E$4,FALSE)/IF(BB$7=$B610,(13-MONTH($D610)),12),0)</f>
        <v>0</v>
      </c>
      <c r="BC610" s="229">
        <f>IF(AND(BC$7&lt;=$B610+$D$4,BC$9&gt;=$D610),$E610*HLOOKUP(BC$7-$B610+1,INPUTS!$D$63:$X$64,$E$4,FALSE)/IF(BC$7=$B610,(13-MONTH($D610)),12),0)</f>
        <v>0</v>
      </c>
      <c r="BD610" s="229">
        <f>IF(AND(BD$7&lt;=$B610+$D$4,BD$9&gt;=$D610),$E610*HLOOKUP(BD$7-$B610+1,INPUTS!$D$63:$X$64,$E$4,FALSE)/IF(BD$7=$B610,(13-MONTH($D610)),12),0)</f>
        <v>0</v>
      </c>
      <c r="BE610" s="229">
        <f>IF(AND(BE$7&lt;=$B610+$D$4,BE$9&gt;=$D610),$E610*HLOOKUP(BE$7-$B610+1,INPUTS!$D$63:$X$64,$E$4,FALSE)/IF(BE$7=$B610,(13-MONTH($D610)),12),0)</f>
        <v>0</v>
      </c>
      <c r="BF610" s="229">
        <f>IF(AND(BF$7&lt;=$B610+$D$4,BF$9&gt;=$D610),$E610*HLOOKUP(BF$7-$B610+1,INPUTS!$D$63:$X$64,$E$4,FALSE)/IF(BF$7=$B610,(13-MONTH($D610)),12),0)</f>
        <v>0</v>
      </c>
      <c r="BG610" s="229">
        <f>IF(AND(BG$7&lt;=$B610+$D$4,BG$9&gt;=$D610),$E610*HLOOKUP(BG$7-$B610+1,INPUTS!$D$63:$X$64,$E$4,FALSE)/IF(BG$7=$B610,(13-MONTH($D610)),12),0)</f>
        <v>0</v>
      </c>
      <c r="BH610" s="229">
        <f>IF(AND(BH$7&lt;=$B610+$D$4,BH$9&gt;=$D610),$E610*HLOOKUP(BH$7-$B610+1,INPUTS!$D$63:$X$64,$E$4,FALSE)/IF(BH$7=$B610,(13-MONTH($D610)),12),0)</f>
        <v>0</v>
      </c>
      <c r="BI610" s="229">
        <f>IF(AND(BI$7&lt;=$B610+$D$4,BI$9&gt;=$D610),$E610*HLOOKUP(BI$7-$B610+1,INPUTS!$D$63:$X$64,$E$4,FALSE)/IF(BI$7=$B610,(13-MONTH($D610)),12),0)</f>
        <v>0</v>
      </c>
      <c r="BJ610" s="229">
        <f>IF(AND(BJ$7&lt;=$B610+$D$4,BJ$9&gt;=$D610),$E610*HLOOKUP(BJ$7-$B610+1,INPUTS!$D$63:$X$64,$E$4,FALSE)/IF(BJ$7=$B610,(13-MONTH($D610)),12),0)</f>
        <v>0</v>
      </c>
      <c r="BK610" s="229">
        <f>IF(AND(BK$7&lt;=$B610+$D$4,BK$9&gt;=$D610),$E610*HLOOKUP(BK$7-$B610+1,INPUTS!$D$63:$X$64,$E$4,FALSE)/IF(BK$7=$B610,(13-MONTH($D610)),12),0)</f>
        <v>0</v>
      </c>
      <c r="BL610" s="229">
        <f>IF(AND(BL$7&lt;=$B610+$D$4,BL$9&gt;=$D610),$E610*HLOOKUP(BL$7-$B610+1,INPUTS!$D$63:$X$64,$E$4,FALSE)/IF(BL$7=$B610,(13-MONTH($D610)),12),0)</f>
        <v>0</v>
      </c>
      <c r="BM610" s="229">
        <f>IF(AND(BM$7&lt;=$B610+$D$4,BM$9&gt;=$D610),$E610*HLOOKUP(BM$7-$B610+1,INPUTS!$D$63:$X$64,$E$4,FALSE)/IF(BM$7=$B610,(13-MONTH($D610)),12),0)</f>
        <v>0</v>
      </c>
      <c r="BN610" s="229">
        <f>IF(AND(BN$7&lt;=$B610+$D$4,BN$9&gt;=$D610),$E610*HLOOKUP(BN$7-$B610+1,INPUTS!$D$63:$X$64,$E$4,FALSE)/IF(BN$7=$B610,(13-MONTH($D610)),12),0)</f>
        <v>0</v>
      </c>
      <c r="BO610" s="229">
        <f>IF(AND(BO$7&lt;=$B610+$D$4,BO$9&gt;=$D610),$E610*HLOOKUP(BO$7-$B610+1,INPUTS!$D$63:$X$64,$E$4,FALSE)/IF(BO$7=$B610,(13-MONTH($D610)),12),0)</f>
        <v>0</v>
      </c>
      <c r="BP610" s="229">
        <f>IF(AND(BP$7&lt;=$B610+$D$4,BP$9&gt;=$D610),$E610*HLOOKUP(BP$7-$B610+1,INPUTS!$D$63:$X$64,$E$4,FALSE)/IF(BP$7=$B610,(13-MONTH($D610)),12),0)</f>
        <v>0</v>
      </c>
      <c r="BQ610" s="229">
        <f>IF(AND(BQ$7&lt;=$B610+$D$4,BQ$9&gt;=$D610),$E610*HLOOKUP(BQ$7-$B610+1,INPUTS!$D$63:$X$64,$E$4,FALSE)/IF(BQ$7=$B610,(13-MONTH($D610)),12),0)</f>
        <v>0</v>
      </c>
      <c r="BR610" s="229">
        <f>IF(AND(BR$7&lt;=$B610+$D$4,BR$9&gt;=$D610),$E610*HLOOKUP(BR$7-$B610+1,INPUTS!$D$63:$X$64,$E$4,FALSE)/IF(BR$7=$B610,(13-MONTH($D610)),12),0)</f>
        <v>0</v>
      </c>
      <c r="BS610" s="229">
        <f>IF(AND(BS$7&lt;=$B610+$D$4,BS$9&gt;=$D610),$E610*HLOOKUP(BS$7-$B610+1,INPUTS!$D$63:$X$64,$E$4,FALSE)/IF(BS$7=$B610,(13-MONTH($D610)),12),0)</f>
        <v>0</v>
      </c>
      <c r="BT610" s="229">
        <f>IF(AND(BT$7&lt;=$B610+$D$4,BT$9&gt;=$D610),$E610*HLOOKUP(BT$7-$B610+1,INPUTS!$D$63:$X$64,$E$4,FALSE)/IF(BT$7=$B610,(13-MONTH($D610)),12),0)</f>
        <v>0</v>
      </c>
      <c r="BU610" s="229">
        <f>IF(AND(BU$7&lt;=$B610+$D$4,BU$9&gt;=$D610),$E610*HLOOKUP(BU$7-$B610+1,INPUTS!$D$63:$X$64,$E$4,FALSE)/IF(BU$7=$B610,(13-MONTH($D610)),12),0)</f>
        <v>0</v>
      </c>
      <c r="BV610" s="229">
        <f>IF(AND(BV$7&lt;=$B610+$D$4,BV$9&gt;=$D610),$E610*HLOOKUP(BV$7-$B610+1,INPUTS!$D$63:$X$64,$E$4,FALSE)/IF(BV$7=$B610,(13-MONTH($D610)),12),0)</f>
        <v>0</v>
      </c>
      <c r="BW610" s="229">
        <f>IF(AND(BW$7&lt;=$B610+$D$4,BW$9&gt;=$D610),$E610*HLOOKUP(BW$7-$B610+1,INPUTS!$D$63:$X$64,$E$4,FALSE)/IF(BW$7=$B610,(13-MONTH($D610)),12),0)</f>
        <v>0</v>
      </c>
      <c r="BX610" s="229">
        <f>IF(AND(BX$7&lt;=$B610+$D$4,BX$9&gt;=$D610),$E610*HLOOKUP(BX$7-$B610+1,INPUTS!$D$63:$X$64,$E$4,FALSE)/IF(BX$7=$B610,(13-MONTH($D610)),12),0)</f>
        <v>0</v>
      </c>
      <c r="BY610" s="229">
        <f>IF(AND(BY$7&lt;=$B610+$D$4,BY$9&gt;=$D610),$E610*HLOOKUP(BY$7-$B610+1,INPUTS!$D$63:$X$64,$E$4,FALSE)/IF(BY$7=$B610,(13-MONTH($D610)),12),0)</f>
        <v>0</v>
      </c>
      <c r="BZ610" s="229">
        <f>IF(AND(BZ$7&lt;=$B610+$D$4,BZ$9&gt;=$D610),$E610*HLOOKUP(BZ$7-$B610+1,INPUTS!$D$63:$X$64,$E$4,FALSE)/IF(BZ$7=$B610,(13-MONTH($D610)),12),0)</f>
        <v>0</v>
      </c>
    </row>
    <row r="611" spans="1:78" x14ac:dyDescent="0.2">
      <c r="A611" s="7" t="str">
        <f t="shared" si="450"/>
        <v>Roll-in 10</v>
      </c>
      <c r="B611" s="7">
        <f t="shared" si="451"/>
        <v>2024</v>
      </c>
      <c r="C611" s="7">
        <f t="shared" si="454"/>
        <v>68</v>
      </c>
      <c r="D611" s="165">
        <f t="shared" si="452"/>
        <v>45535</v>
      </c>
      <c r="E611" s="68">
        <f t="shared" si="453"/>
        <v>0</v>
      </c>
      <c r="G611" s="229">
        <f>IF(AND(G$7&lt;=$B611+$D$4,G$9&gt;=$D611),$E611*HLOOKUP(G$7-$B611+1,INPUTS!$D$63:$X$64,$E$4,FALSE)/IF(G$7=$B611,(13-MONTH($D611)),12),0)</f>
        <v>0</v>
      </c>
      <c r="H611" s="229">
        <f>IF(AND(H$7&lt;=$B611+$D$4,H$9&gt;=$D611),$E611*HLOOKUP(H$7-$B611+1,INPUTS!$D$63:$X$64,$E$4,FALSE)/IF(H$7=$B611,(13-MONTH($D611)),12),0)</f>
        <v>0</v>
      </c>
      <c r="I611" s="229">
        <f>IF(AND(I$7&lt;=$B611+$D$4,I$9&gt;=$D611),$E611*HLOOKUP(I$7-$B611+1,INPUTS!$D$63:$X$64,$E$4,FALSE)/IF(I$7=$B611,(13-MONTH($D611)),12),0)</f>
        <v>0</v>
      </c>
      <c r="J611" s="229">
        <f>IF(AND(J$7&lt;=$B611+$D$4,J$9&gt;=$D611),$E611*HLOOKUP(J$7-$B611+1,INPUTS!$D$63:$X$64,$E$4,FALSE)/IF(J$7=$B611,(13-MONTH($D611)),12),0)</f>
        <v>0</v>
      </c>
      <c r="K611" s="229">
        <f>IF(AND(K$7&lt;=$B611+$D$4,K$9&gt;=$D611),$E611*HLOOKUP(K$7-$B611+1,INPUTS!$D$63:$X$64,$E$4,FALSE)/IF(K$7=$B611,(13-MONTH($D611)),12),0)</f>
        <v>0</v>
      </c>
      <c r="L611" s="229">
        <f>IF(AND(L$7&lt;=$B611+$D$4,L$9&gt;=$D611),$E611*HLOOKUP(L$7-$B611+1,INPUTS!$D$63:$X$64,$E$4,FALSE)/IF(L$7=$B611,(13-MONTH($D611)),12),0)</f>
        <v>0</v>
      </c>
      <c r="M611" s="229">
        <f>IF(AND(M$7&lt;=$B611+$D$4,M$9&gt;=$D611),$E611*HLOOKUP(M$7-$B611+1,INPUTS!$D$63:$X$64,$E$4,FALSE)/IF(M$7=$B611,(13-MONTH($D611)),12),0)</f>
        <v>0</v>
      </c>
      <c r="N611" s="229">
        <f>IF(AND(N$7&lt;=$B611+$D$4,N$9&gt;=$D611),$E611*HLOOKUP(N$7-$B611+1,INPUTS!$D$63:$X$64,$E$4,FALSE)/IF(N$7=$B611,(13-MONTH($D611)),12),0)</f>
        <v>0</v>
      </c>
      <c r="O611" s="229">
        <f>IF(AND(O$7&lt;=$B611+$D$4,O$9&gt;=$D611),$E611*HLOOKUP(O$7-$B611+1,INPUTS!$D$63:$X$64,$E$4,FALSE)/IF(O$7=$B611,(13-MONTH($D611)),12),0)</f>
        <v>0</v>
      </c>
      <c r="P611" s="229">
        <f>IF(AND(P$7&lt;=$B611+$D$4,P$9&gt;=$D611),$E611*HLOOKUP(P$7-$B611+1,INPUTS!$D$63:$X$64,$E$4,FALSE)/IF(P$7=$B611,(13-MONTH($D611)),12),0)</f>
        <v>0</v>
      </c>
      <c r="Q611" s="229">
        <f>IF(AND(Q$7&lt;=$B611+$D$4,Q$9&gt;=$D611),$E611*HLOOKUP(Q$7-$B611+1,INPUTS!$D$63:$X$64,$E$4,FALSE)/IF(Q$7=$B611,(13-MONTH($D611)),12),0)</f>
        <v>0</v>
      </c>
      <c r="R611" s="229">
        <f>IF(AND(R$7&lt;=$B611+$D$4,R$9&gt;=$D611),$E611*HLOOKUP(R$7-$B611+1,INPUTS!$D$63:$X$64,$E$4,FALSE)/IF(R$7=$B611,(13-MONTH($D611)),12),0)</f>
        <v>0</v>
      </c>
      <c r="S611" s="229">
        <f>IF(AND(S$7&lt;=$B611+$D$4,S$9&gt;=$D611),$E611*HLOOKUP(S$7-$B611+1,INPUTS!$D$63:$X$64,$E$4,FALSE)/IF(S$7=$B611,(13-MONTH($D611)),12),0)</f>
        <v>0</v>
      </c>
      <c r="T611" s="229">
        <f>IF(AND(T$7&lt;=$B611+$D$4,T$9&gt;=$D611),$E611*HLOOKUP(T$7-$B611+1,INPUTS!$D$63:$X$64,$E$4,FALSE)/IF(T$7=$B611,(13-MONTH($D611)),12),0)</f>
        <v>0</v>
      </c>
      <c r="U611" s="229">
        <f>IF(AND(U$7&lt;=$B611+$D$4,U$9&gt;=$D611),$E611*HLOOKUP(U$7-$B611+1,INPUTS!$D$63:$X$64,$E$4,FALSE)/IF(U$7=$B611,(13-MONTH($D611)),12),0)</f>
        <v>0</v>
      </c>
      <c r="V611" s="229">
        <f>IF(AND(V$7&lt;=$B611+$D$4,V$9&gt;=$D611),$E611*HLOOKUP(V$7-$B611+1,INPUTS!$D$63:$X$64,$E$4,FALSE)/IF(V$7=$B611,(13-MONTH($D611)),12),0)</f>
        <v>0</v>
      </c>
      <c r="W611" s="229">
        <f>IF(AND(W$7&lt;=$B611+$D$4,W$9&gt;=$D611),$E611*HLOOKUP(W$7-$B611+1,INPUTS!$D$63:$X$64,$E$4,FALSE)/IF(W$7=$B611,(13-MONTH($D611)),12),0)</f>
        <v>0</v>
      </c>
      <c r="X611" s="229">
        <f>IF(AND(X$7&lt;=$B611+$D$4,X$9&gt;=$D611),$E611*HLOOKUP(X$7-$B611+1,INPUTS!$D$63:$X$64,$E$4,FALSE)/IF(X$7=$B611,(13-MONTH($D611)),12),0)</f>
        <v>0</v>
      </c>
      <c r="Y611" s="229">
        <f>IF(AND(Y$7&lt;=$B611+$D$4,Y$9&gt;=$D611),$E611*HLOOKUP(Y$7-$B611+1,INPUTS!$D$63:$X$64,$E$4,FALSE)/IF(Y$7=$B611,(13-MONTH($D611)),12),0)</f>
        <v>0</v>
      </c>
      <c r="Z611" s="229">
        <f>IF(AND(Z$7&lt;=$B611+$D$4,Z$9&gt;=$D611),$E611*HLOOKUP(Z$7-$B611+1,INPUTS!$D$63:$X$64,$E$4,FALSE)/IF(Z$7=$B611,(13-MONTH($D611)),12),0)</f>
        <v>0</v>
      </c>
      <c r="AA611" s="229">
        <f>IF(AND(AA$7&lt;=$B611+$D$4,AA$9&gt;=$D611),$E611*HLOOKUP(AA$7-$B611+1,INPUTS!$D$63:$X$64,$E$4,FALSE)/IF(AA$7=$B611,(13-MONTH($D611)),12),0)</f>
        <v>0</v>
      </c>
      <c r="AB611" s="229">
        <f>IF(AND(AB$7&lt;=$B611+$D$4,AB$9&gt;=$D611),$E611*HLOOKUP(AB$7-$B611+1,INPUTS!$D$63:$X$64,$E$4,FALSE)/IF(AB$7=$B611,(13-MONTH($D611)),12),0)</f>
        <v>0</v>
      </c>
      <c r="AC611" s="229">
        <f>IF(AND(AC$7&lt;=$B611+$D$4,AC$9&gt;=$D611),$E611*HLOOKUP(AC$7-$B611+1,INPUTS!$D$63:$X$64,$E$4,FALSE)/IF(AC$7=$B611,(13-MONTH($D611)),12),0)</f>
        <v>0</v>
      </c>
      <c r="AD611" s="229">
        <f>IF(AND(AD$7&lt;=$B611+$D$4,AD$9&gt;=$D611),$E611*HLOOKUP(AD$7-$B611+1,INPUTS!$D$63:$X$64,$E$4,FALSE)/IF(AD$7=$B611,(13-MONTH($D611)),12),0)</f>
        <v>0</v>
      </c>
      <c r="AE611" s="229">
        <f>IF(AND(AE$7&lt;=$B611+$D$4,AE$9&gt;=$D611),$E611*HLOOKUP(AE$7-$B611+1,INPUTS!$D$63:$X$64,$E$4,FALSE)/IF(AE$7=$B611,(13-MONTH($D611)),12),0)</f>
        <v>0</v>
      </c>
      <c r="AF611" s="229">
        <f>IF(AND(AF$7&lt;=$B611+$D$4,AF$9&gt;=$D611),$E611*HLOOKUP(AF$7-$B611+1,INPUTS!$D$63:$X$64,$E$4,FALSE)/IF(AF$7=$B611,(13-MONTH($D611)),12),0)</f>
        <v>0</v>
      </c>
      <c r="AG611" s="229">
        <f>IF(AND(AG$7&lt;=$B611+$D$4,AG$9&gt;=$D611),$E611*HLOOKUP(AG$7-$B611+1,INPUTS!$D$63:$X$64,$E$4,FALSE)/IF(AG$7=$B611,(13-MONTH($D611)),12),0)</f>
        <v>0</v>
      </c>
      <c r="AH611" s="229">
        <f>IF(AND(AH$7&lt;=$B611+$D$4,AH$9&gt;=$D611),$E611*HLOOKUP(AH$7-$B611+1,INPUTS!$D$63:$X$64,$E$4,FALSE)/IF(AH$7=$B611,(13-MONTH($D611)),12),0)</f>
        <v>0</v>
      </c>
      <c r="AI611" s="229">
        <f>IF(AND(AI$7&lt;=$B611+$D$4,AI$9&gt;=$D611),$E611*HLOOKUP(AI$7-$B611+1,INPUTS!$D$63:$X$64,$E$4,FALSE)/IF(AI$7=$B611,(13-MONTH($D611)),12),0)</f>
        <v>0</v>
      </c>
      <c r="AJ611" s="229">
        <f>IF(AND(AJ$7&lt;=$B611+$D$4,AJ$9&gt;=$D611),$E611*HLOOKUP(AJ$7-$B611+1,INPUTS!$D$63:$X$64,$E$4,FALSE)/IF(AJ$7=$B611,(13-MONTH($D611)),12),0)</f>
        <v>0</v>
      </c>
      <c r="AK611" s="229">
        <f>IF(AND(AK$7&lt;=$B611+$D$4,AK$9&gt;=$D611),$E611*HLOOKUP(AK$7-$B611+1,INPUTS!$D$63:$X$64,$E$4,FALSE)/IF(AK$7=$B611,(13-MONTH($D611)),12),0)</f>
        <v>0</v>
      </c>
      <c r="AL611" s="229">
        <f>IF(AND(AL$7&lt;=$B611+$D$4,AL$9&gt;=$D611),$E611*HLOOKUP(AL$7-$B611+1,INPUTS!$D$63:$X$64,$E$4,FALSE)/IF(AL$7=$B611,(13-MONTH($D611)),12),0)</f>
        <v>0</v>
      </c>
      <c r="AM611" s="229">
        <f>IF(AND(AM$7&lt;=$B611+$D$4,AM$9&gt;=$D611),$E611*HLOOKUP(AM$7-$B611+1,INPUTS!$D$63:$X$64,$E$4,FALSE)/IF(AM$7=$B611,(13-MONTH($D611)),12),0)</f>
        <v>0</v>
      </c>
      <c r="AN611" s="229">
        <f>IF(AND(AN$7&lt;=$B611+$D$4,AN$9&gt;=$D611),$E611*HLOOKUP(AN$7-$B611+1,INPUTS!$D$63:$X$64,$E$4,FALSE)/IF(AN$7=$B611,(13-MONTH($D611)),12),0)</f>
        <v>0</v>
      </c>
      <c r="AO611" s="229">
        <f>IF(AND(AO$7&lt;=$B611+$D$4,AO$9&gt;=$D611),$E611*HLOOKUP(AO$7-$B611+1,INPUTS!$D$63:$X$64,$E$4,FALSE)/IF(AO$7=$B611,(13-MONTH($D611)),12),0)</f>
        <v>0</v>
      </c>
      <c r="AP611" s="229">
        <f>IF(AND(AP$7&lt;=$B611+$D$4,AP$9&gt;=$D611),$E611*HLOOKUP(AP$7-$B611+1,INPUTS!$D$63:$X$64,$E$4,FALSE)/IF(AP$7=$B611,(13-MONTH($D611)),12),0)</f>
        <v>0</v>
      </c>
      <c r="AQ611" s="229">
        <f>IF(AND(AQ$7&lt;=$B611+$D$4,AQ$9&gt;=$D611),$E611*HLOOKUP(AQ$7-$B611+1,INPUTS!$D$63:$X$64,$E$4,FALSE)/IF(AQ$7=$B611,(13-MONTH($D611)),12),0)</f>
        <v>0</v>
      </c>
      <c r="AR611" s="229">
        <f>IF(AND(AR$7&lt;=$B611+$D$4,AR$9&gt;=$D611),$E611*HLOOKUP(AR$7-$B611+1,INPUTS!$D$63:$X$64,$E$4,FALSE)/IF(AR$7=$B611,(13-MONTH($D611)),12),0)</f>
        <v>0</v>
      </c>
      <c r="AS611" s="229">
        <f>IF(AND(AS$7&lt;=$B611+$D$4,AS$9&gt;=$D611),$E611*HLOOKUP(AS$7-$B611+1,INPUTS!$D$63:$X$64,$E$4,FALSE)/IF(AS$7=$B611,(13-MONTH($D611)),12),0)</f>
        <v>0</v>
      </c>
      <c r="AT611" s="229">
        <f>IF(AND(AT$7&lt;=$B611+$D$4,AT$9&gt;=$D611),$E611*HLOOKUP(AT$7-$B611+1,INPUTS!$D$63:$X$64,$E$4,FALSE)/IF(AT$7=$B611,(13-MONTH($D611)),12),0)</f>
        <v>0</v>
      </c>
      <c r="AU611" s="229">
        <f>IF(AND(AU$7&lt;=$B611+$D$4,AU$9&gt;=$D611),$E611*HLOOKUP(AU$7-$B611+1,INPUTS!$D$63:$X$64,$E$4,FALSE)/IF(AU$7=$B611,(13-MONTH($D611)),12),0)</f>
        <v>0</v>
      </c>
      <c r="AV611" s="229">
        <f>IF(AND(AV$7&lt;=$B611+$D$4,AV$9&gt;=$D611),$E611*HLOOKUP(AV$7-$B611+1,INPUTS!$D$63:$X$64,$E$4,FALSE)/IF(AV$7=$B611,(13-MONTH($D611)),12),0)</f>
        <v>0</v>
      </c>
      <c r="AW611" s="229">
        <f>IF(AND(AW$7&lt;=$B611+$D$4,AW$9&gt;=$D611),$E611*HLOOKUP(AW$7-$B611+1,INPUTS!$D$63:$X$64,$E$4,FALSE)/IF(AW$7=$B611,(13-MONTH($D611)),12),0)</f>
        <v>0</v>
      </c>
      <c r="AX611" s="229">
        <f>IF(AND(AX$7&lt;=$B611+$D$4,AX$9&gt;=$D611),$E611*HLOOKUP(AX$7-$B611+1,INPUTS!$D$63:$X$64,$E$4,FALSE)/IF(AX$7=$B611,(13-MONTH($D611)),12),0)</f>
        <v>0</v>
      </c>
      <c r="AY611" s="229">
        <f>IF(AND(AY$7&lt;=$B611+$D$4,AY$9&gt;=$D611),$E611*HLOOKUP(AY$7-$B611+1,INPUTS!$D$63:$X$64,$E$4,FALSE)/IF(AY$7=$B611,(13-MONTH($D611)),12),0)</f>
        <v>0</v>
      </c>
      <c r="AZ611" s="229">
        <f>IF(AND(AZ$7&lt;=$B611+$D$4,AZ$9&gt;=$D611),$E611*HLOOKUP(AZ$7-$B611+1,INPUTS!$D$63:$X$64,$E$4,FALSE)/IF(AZ$7=$B611,(13-MONTH($D611)),12),0)</f>
        <v>0</v>
      </c>
      <c r="BA611" s="229">
        <f>IF(AND(BA$7&lt;=$B611+$D$4,BA$9&gt;=$D611),$E611*HLOOKUP(BA$7-$B611+1,INPUTS!$D$63:$X$64,$E$4,FALSE)/IF(BA$7=$B611,(13-MONTH($D611)),12),0)</f>
        <v>0</v>
      </c>
      <c r="BB611" s="229">
        <f>IF(AND(BB$7&lt;=$B611+$D$4,BB$9&gt;=$D611),$E611*HLOOKUP(BB$7-$B611+1,INPUTS!$D$63:$X$64,$E$4,FALSE)/IF(BB$7=$B611,(13-MONTH($D611)),12),0)</f>
        <v>0</v>
      </c>
      <c r="BC611" s="229">
        <f>IF(AND(BC$7&lt;=$B611+$D$4,BC$9&gt;=$D611),$E611*HLOOKUP(BC$7-$B611+1,INPUTS!$D$63:$X$64,$E$4,FALSE)/IF(BC$7=$B611,(13-MONTH($D611)),12),0)</f>
        <v>0</v>
      </c>
      <c r="BD611" s="229">
        <f>IF(AND(BD$7&lt;=$B611+$D$4,BD$9&gt;=$D611),$E611*HLOOKUP(BD$7-$B611+1,INPUTS!$D$63:$X$64,$E$4,FALSE)/IF(BD$7=$B611,(13-MONTH($D611)),12),0)</f>
        <v>0</v>
      </c>
      <c r="BE611" s="229">
        <f>IF(AND(BE$7&lt;=$B611+$D$4,BE$9&gt;=$D611),$E611*HLOOKUP(BE$7-$B611+1,INPUTS!$D$63:$X$64,$E$4,FALSE)/IF(BE$7=$B611,(13-MONTH($D611)),12),0)</f>
        <v>0</v>
      </c>
      <c r="BF611" s="229">
        <f>IF(AND(BF$7&lt;=$B611+$D$4,BF$9&gt;=$D611),$E611*HLOOKUP(BF$7-$B611+1,INPUTS!$D$63:$X$64,$E$4,FALSE)/IF(BF$7=$B611,(13-MONTH($D611)),12),0)</f>
        <v>0</v>
      </c>
      <c r="BG611" s="229">
        <f>IF(AND(BG$7&lt;=$B611+$D$4,BG$9&gt;=$D611),$E611*HLOOKUP(BG$7-$B611+1,INPUTS!$D$63:$X$64,$E$4,FALSE)/IF(BG$7=$B611,(13-MONTH($D611)),12),0)</f>
        <v>0</v>
      </c>
      <c r="BH611" s="229">
        <f>IF(AND(BH$7&lt;=$B611+$D$4,BH$9&gt;=$D611),$E611*HLOOKUP(BH$7-$B611+1,INPUTS!$D$63:$X$64,$E$4,FALSE)/IF(BH$7=$B611,(13-MONTH($D611)),12),0)</f>
        <v>0</v>
      </c>
      <c r="BI611" s="229">
        <f>IF(AND(BI$7&lt;=$B611+$D$4,BI$9&gt;=$D611),$E611*HLOOKUP(BI$7-$B611+1,INPUTS!$D$63:$X$64,$E$4,FALSE)/IF(BI$7=$B611,(13-MONTH($D611)),12),0)</f>
        <v>0</v>
      </c>
      <c r="BJ611" s="229">
        <f>IF(AND(BJ$7&lt;=$B611+$D$4,BJ$9&gt;=$D611),$E611*HLOOKUP(BJ$7-$B611+1,INPUTS!$D$63:$X$64,$E$4,FALSE)/IF(BJ$7=$B611,(13-MONTH($D611)),12),0)</f>
        <v>0</v>
      </c>
      <c r="BK611" s="229">
        <f>IF(AND(BK$7&lt;=$B611+$D$4,BK$9&gt;=$D611),$E611*HLOOKUP(BK$7-$B611+1,INPUTS!$D$63:$X$64,$E$4,FALSE)/IF(BK$7=$B611,(13-MONTH($D611)),12),0)</f>
        <v>0</v>
      </c>
      <c r="BL611" s="229">
        <f>IF(AND(BL$7&lt;=$B611+$D$4,BL$9&gt;=$D611),$E611*HLOOKUP(BL$7-$B611+1,INPUTS!$D$63:$X$64,$E$4,FALSE)/IF(BL$7=$B611,(13-MONTH($D611)),12),0)</f>
        <v>0</v>
      </c>
      <c r="BM611" s="229">
        <f>IF(AND(BM$7&lt;=$B611+$D$4,BM$9&gt;=$D611),$E611*HLOOKUP(BM$7-$B611+1,INPUTS!$D$63:$X$64,$E$4,FALSE)/IF(BM$7=$B611,(13-MONTH($D611)),12),0)</f>
        <v>0</v>
      </c>
      <c r="BN611" s="229">
        <f>IF(AND(BN$7&lt;=$B611+$D$4,BN$9&gt;=$D611),$E611*HLOOKUP(BN$7-$B611+1,INPUTS!$D$63:$X$64,$E$4,FALSE)/IF(BN$7=$B611,(13-MONTH($D611)),12),0)</f>
        <v>0</v>
      </c>
      <c r="BO611" s="229">
        <f>IF(AND(BO$7&lt;=$B611+$D$4,BO$9&gt;=$D611),$E611*HLOOKUP(BO$7-$B611+1,INPUTS!$D$63:$X$64,$E$4,FALSE)/IF(BO$7=$B611,(13-MONTH($D611)),12),0)</f>
        <v>0</v>
      </c>
      <c r="BP611" s="229">
        <f>IF(AND(BP$7&lt;=$B611+$D$4,BP$9&gt;=$D611),$E611*HLOOKUP(BP$7-$B611+1,INPUTS!$D$63:$X$64,$E$4,FALSE)/IF(BP$7=$B611,(13-MONTH($D611)),12),0)</f>
        <v>0</v>
      </c>
      <c r="BQ611" s="229">
        <f>IF(AND(BQ$7&lt;=$B611+$D$4,BQ$9&gt;=$D611),$E611*HLOOKUP(BQ$7-$B611+1,INPUTS!$D$63:$X$64,$E$4,FALSE)/IF(BQ$7=$B611,(13-MONTH($D611)),12),0)</f>
        <v>0</v>
      </c>
      <c r="BR611" s="229">
        <f>IF(AND(BR$7&lt;=$B611+$D$4,BR$9&gt;=$D611),$E611*HLOOKUP(BR$7-$B611+1,INPUTS!$D$63:$X$64,$E$4,FALSE)/IF(BR$7=$B611,(13-MONTH($D611)),12),0)</f>
        <v>0</v>
      </c>
      <c r="BS611" s="229">
        <f>IF(AND(BS$7&lt;=$B611+$D$4,BS$9&gt;=$D611),$E611*HLOOKUP(BS$7-$B611+1,INPUTS!$D$63:$X$64,$E$4,FALSE)/IF(BS$7=$B611,(13-MONTH($D611)),12),0)</f>
        <v>0</v>
      </c>
      <c r="BT611" s="229">
        <f>IF(AND(BT$7&lt;=$B611+$D$4,BT$9&gt;=$D611),$E611*HLOOKUP(BT$7-$B611+1,INPUTS!$D$63:$X$64,$E$4,FALSE)/IF(BT$7=$B611,(13-MONTH($D611)),12),0)</f>
        <v>0</v>
      </c>
      <c r="BU611" s="229">
        <f>IF(AND(BU$7&lt;=$B611+$D$4,BU$9&gt;=$D611),$E611*HLOOKUP(BU$7-$B611+1,INPUTS!$D$63:$X$64,$E$4,FALSE)/IF(BU$7=$B611,(13-MONTH($D611)),12),0)</f>
        <v>0</v>
      </c>
      <c r="BV611" s="229">
        <f>IF(AND(BV$7&lt;=$B611+$D$4,BV$9&gt;=$D611),$E611*HLOOKUP(BV$7-$B611+1,INPUTS!$D$63:$X$64,$E$4,FALSE)/IF(BV$7=$B611,(13-MONTH($D611)),12),0)</f>
        <v>0</v>
      </c>
      <c r="BW611" s="229">
        <f>IF(AND(BW$7&lt;=$B611+$D$4,BW$9&gt;=$D611),$E611*HLOOKUP(BW$7-$B611+1,INPUTS!$D$63:$X$64,$E$4,FALSE)/IF(BW$7=$B611,(13-MONTH($D611)),12),0)</f>
        <v>0</v>
      </c>
      <c r="BX611" s="229">
        <f>IF(AND(BX$7&lt;=$B611+$D$4,BX$9&gt;=$D611),$E611*HLOOKUP(BX$7-$B611+1,INPUTS!$D$63:$X$64,$E$4,FALSE)/IF(BX$7=$B611,(13-MONTH($D611)),12),0)</f>
        <v>0</v>
      </c>
      <c r="BY611" s="229">
        <f>IF(AND(BY$7&lt;=$B611+$D$4,BY$9&gt;=$D611),$E611*HLOOKUP(BY$7-$B611+1,INPUTS!$D$63:$X$64,$E$4,FALSE)/IF(BY$7=$B611,(13-MONTH($D611)),12),0)</f>
        <v>0</v>
      </c>
      <c r="BZ611" s="229">
        <f>IF(AND(BZ$7&lt;=$B611+$D$4,BZ$9&gt;=$D611),$E611*HLOOKUP(BZ$7-$B611+1,INPUTS!$D$63:$X$64,$E$4,FALSE)/IF(BZ$7=$B611,(13-MONTH($D611)),12),0)</f>
        <v>0</v>
      </c>
    </row>
    <row r="612" spans="1:78" x14ac:dyDescent="0.2">
      <c r="A612" s="7" t="str">
        <f t="shared" si="450"/>
        <v>Roll-in 10</v>
      </c>
      <c r="B612" s="7">
        <f t="shared" si="451"/>
        <v>2024</v>
      </c>
      <c r="C612" s="7">
        <f t="shared" si="454"/>
        <v>69</v>
      </c>
      <c r="D612" s="165">
        <f t="shared" si="452"/>
        <v>45565</v>
      </c>
      <c r="E612" s="68">
        <f t="shared" si="453"/>
        <v>0</v>
      </c>
      <c r="G612" s="229">
        <f>IF(AND(G$7&lt;=$B612+$D$4,G$9&gt;=$D612),$E612*HLOOKUP(G$7-$B612+1,INPUTS!$D$63:$X$64,$E$4,FALSE)/IF(G$7=$B612,(13-MONTH($D612)),12),0)</f>
        <v>0</v>
      </c>
      <c r="H612" s="229">
        <f>IF(AND(H$7&lt;=$B612+$D$4,H$9&gt;=$D612),$E612*HLOOKUP(H$7-$B612+1,INPUTS!$D$63:$X$64,$E$4,FALSE)/IF(H$7=$B612,(13-MONTH($D612)),12),0)</f>
        <v>0</v>
      </c>
      <c r="I612" s="229">
        <f>IF(AND(I$7&lt;=$B612+$D$4,I$9&gt;=$D612),$E612*HLOOKUP(I$7-$B612+1,INPUTS!$D$63:$X$64,$E$4,FALSE)/IF(I$7=$B612,(13-MONTH($D612)),12),0)</f>
        <v>0</v>
      </c>
      <c r="J612" s="229">
        <f>IF(AND(J$7&lt;=$B612+$D$4,J$9&gt;=$D612),$E612*HLOOKUP(J$7-$B612+1,INPUTS!$D$63:$X$64,$E$4,FALSE)/IF(J$7=$B612,(13-MONTH($D612)),12),0)</f>
        <v>0</v>
      </c>
      <c r="K612" s="229">
        <f>IF(AND(K$7&lt;=$B612+$D$4,K$9&gt;=$D612),$E612*HLOOKUP(K$7-$B612+1,INPUTS!$D$63:$X$64,$E$4,FALSE)/IF(K$7=$B612,(13-MONTH($D612)),12),0)</f>
        <v>0</v>
      </c>
      <c r="L612" s="229">
        <f>IF(AND(L$7&lt;=$B612+$D$4,L$9&gt;=$D612),$E612*HLOOKUP(L$7-$B612+1,INPUTS!$D$63:$X$64,$E$4,FALSE)/IF(L$7=$B612,(13-MONTH($D612)),12),0)</f>
        <v>0</v>
      </c>
      <c r="M612" s="229">
        <f>IF(AND(M$7&lt;=$B612+$D$4,M$9&gt;=$D612),$E612*HLOOKUP(M$7-$B612+1,INPUTS!$D$63:$X$64,$E$4,FALSE)/IF(M$7=$B612,(13-MONTH($D612)),12),0)</f>
        <v>0</v>
      </c>
      <c r="N612" s="229">
        <f>IF(AND(N$7&lt;=$B612+$D$4,N$9&gt;=$D612),$E612*HLOOKUP(N$7-$B612+1,INPUTS!$D$63:$X$64,$E$4,FALSE)/IF(N$7=$B612,(13-MONTH($D612)),12),0)</f>
        <v>0</v>
      </c>
      <c r="O612" s="229">
        <f>IF(AND(O$7&lt;=$B612+$D$4,O$9&gt;=$D612),$E612*HLOOKUP(O$7-$B612+1,INPUTS!$D$63:$X$64,$E$4,FALSE)/IF(O$7=$B612,(13-MONTH($D612)),12),0)</f>
        <v>0</v>
      </c>
      <c r="P612" s="229">
        <f>IF(AND(P$7&lt;=$B612+$D$4,P$9&gt;=$D612),$E612*HLOOKUP(P$7-$B612+1,INPUTS!$D$63:$X$64,$E$4,FALSE)/IF(P$7=$B612,(13-MONTH($D612)),12),0)</f>
        <v>0</v>
      </c>
      <c r="Q612" s="229">
        <f>IF(AND(Q$7&lt;=$B612+$D$4,Q$9&gt;=$D612),$E612*HLOOKUP(Q$7-$B612+1,INPUTS!$D$63:$X$64,$E$4,FALSE)/IF(Q$7=$B612,(13-MONTH($D612)),12),0)</f>
        <v>0</v>
      </c>
      <c r="R612" s="229">
        <f>IF(AND(R$7&lt;=$B612+$D$4,R$9&gt;=$D612),$E612*HLOOKUP(R$7-$B612+1,INPUTS!$D$63:$X$64,$E$4,FALSE)/IF(R$7=$B612,(13-MONTH($D612)),12),0)</f>
        <v>0</v>
      </c>
      <c r="S612" s="229">
        <f>IF(AND(S$7&lt;=$B612+$D$4,S$9&gt;=$D612),$E612*HLOOKUP(S$7-$B612+1,INPUTS!$D$63:$X$64,$E$4,FALSE)/IF(S$7=$B612,(13-MONTH($D612)),12),0)</f>
        <v>0</v>
      </c>
      <c r="T612" s="229">
        <f>IF(AND(T$7&lt;=$B612+$D$4,T$9&gt;=$D612),$E612*HLOOKUP(T$7-$B612+1,INPUTS!$D$63:$X$64,$E$4,FALSE)/IF(T$7=$B612,(13-MONTH($D612)),12),0)</f>
        <v>0</v>
      </c>
      <c r="U612" s="229">
        <f>IF(AND(U$7&lt;=$B612+$D$4,U$9&gt;=$D612),$E612*HLOOKUP(U$7-$B612+1,INPUTS!$D$63:$X$64,$E$4,FALSE)/IF(U$7=$B612,(13-MONTH($D612)),12),0)</f>
        <v>0</v>
      </c>
      <c r="V612" s="229">
        <f>IF(AND(V$7&lt;=$B612+$D$4,V$9&gt;=$D612),$E612*HLOOKUP(V$7-$B612+1,INPUTS!$D$63:$X$64,$E$4,FALSE)/IF(V$7=$B612,(13-MONTH($D612)),12),0)</f>
        <v>0</v>
      </c>
      <c r="W612" s="229">
        <f>IF(AND(W$7&lt;=$B612+$D$4,W$9&gt;=$D612),$E612*HLOOKUP(W$7-$B612+1,INPUTS!$D$63:$X$64,$E$4,FALSE)/IF(W$7=$B612,(13-MONTH($D612)),12),0)</f>
        <v>0</v>
      </c>
      <c r="X612" s="229">
        <f>IF(AND(X$7&lt;=$B612+$D$4,X$9&gt;=$D612),$E612*HLOOKUP(X$7-$B612+1,INPUTS!$D$63:$X$64,$E$4,FALSE)/IF(X$7=$B612,(13-MONTH($D612)),12),0)</f>
        <v>0</v>
      </c>
      <c r="Y612" s="229">
        <f>IF(AND(Y$7&lt;=$B612+$D$4,Y$9&gt;=$D612),$E612*HLOOKUP(Y$7-$B612+1,INPUTS!$D$63:$X$64,$E$4,FALSE)/IF(Y$7=$B612,(13-MONTH($D612)),12),0)</f>
        <v>0</v>
      </c>
      <c r="Z612" s="229">
        <f>IF(AND(Z$7&lt;=$B612+$D$4,Z$9&gt;=$D612),$E612*HLOOKUP(Z$7-$B612+1,INPUTS!$D$63:$X$64,$E$4,FALSE)/IF(Z$7=$B612,(13-MONTH($D612)),12),0)</f>
        <v>0</v>
      </c>
      <c r="AA612" s="229">
        <f>IF(AND(AA$7&lt;=$B612+$D$4,AA$9&gt;=$D612),$E612*HLOOKUP(AA$7-$B612+1,INPUTS!$D$63:$X$64,$E$4,FALSE)/IF(AA$7=$B612,(13-MONTH($D612)),12),0)</f>
        <v>0</v>
      </c>
      <c r="AB612" s="229">
        <f>IF(AND(AB$7&lt;=$B612+$D$4,AB$9&gt;=$D612),$E612*HLOOKUP(AB$7-$B612+1,INPUTS!$D$63:$X$64,$E$4,FALSE)/IF(AB$7=$B612,(13-MONTH($D612)),12),0)</f>
        <v>0</v>
      </c>
      <c r="AC612" s="229">
        <f>IF(AND(AC$7&lt;=$B612+$D$4,AC$9&gt;=$D612),$E612*HLOOKUP(AC$7-$B612+1,INPUTS!$D$63:$X$64,$E$4,FALSE)/IF(AC$7=$B612,(13-MONTH($D612)),12),0)</f>
        <v>0</v>
      </c>
      <c r="AD612" s="229">
        <f>IF(AND(AD$7&lt;=$B612+$D$4,AD$9&gt;=$D612),$E612*HLOOKUP(AD$7-$B612+1,INPUTS!$D$63:$X$64,$E$4,FALSE)/IF(AD$7=$B612,(13-MONTH($D612)),12),0)</f>
        <v>0</v>
      </c>
      <c r="AE612" s="229">
        <f>IF(AND(AE$7&lt;=$B612+$D$4,AE$9&gt;=$D612),$E612*HLOOKUP(AE$7-$B612+1,INPUTS!$D$63:$X$64,$E$4,FALSE)/IF(AE$7=$B612,(13-MONTH($D612)),12),0)</f>
        <v>0</v>
      </c>
      <c r="AF612" s="229">
        <f>IF(AND(AF$7&lt;=$B612+$D$4,AF$9&gt;=$D612),$E612*HLOOKUP(AF$7-$B612+1,INPUTS!$D$63:$X$64,$E$4,FALSE)/IF(AF$7=$B612,(13-MONTH($D612)),12),0)</f>
        <v>0</v>
      </c>
      <c r="AG612" s="229">
        <f>IF(AND(AG$7&lt;=$B612+$D$4,AG$9&gt;=$D612),$E612*HLOOKUP(AG$7-$B612+1,INPUTS!$D$63:$X$64,$E$4,FALSE)/IF(AG$7=$B612,(13-MONTH($D612)),12),0)</f>
        <v>0</v>
      </c>
      <c r="AH612" s="229">
        <f>IF(AND(AH$7&lt;=$B612+$D$4,AH$9&gt;=$D612),$E612*HLOOKUP(AH$7-$B612+1,INPUTS!$D$63:$X$64,$E$4,FALSE)/IF(AH$7=$B612,(13-MONTH($D612)),12),0)</f>
        <v>0</v>
      </c>
      <c r="AI612" s="229">
        <f>IF(AND(AI$7&lt;=$B612+$D$4,AI$9&gt;=$D612),$E612*HLOOKUP(AI$7-$B612+1,INPUTS!$D$63:$X$64,$E$4,FALSE)/IF(AI$7=$B612,(13-MONTH($D612)),12),0)</f>
        <v>0</v>
      </c>
      <c r="AJ612" s="229">
        <f>IF(AND(AJ$7&lt;=$B612+$D$4,AJ$9&gt;=$D612),$E612*HLOOKUP(AJ$7-$B612+1,INPUTS!$D$63:$X$64,$E$4,FALSE)/IF(AJ$7=$B612,(13-MONTH($D612)),12),0)</f>
        <v>0</v>
      </c>
      <c r="AK612" s="229">
        <f>IF(AND(AK$7&lt;=$B612+$D$4,AK$9&gt;=$D612),$E612*HLOOKUP(AK$7-$B612+1,INPUTS!$D$63:$X$64,$E$4,FALSE)/IF(AK$7=$B612,(13-MONTH($D612)),12),0)</f>
        <v>0</v>
      </c>
      <c r="AL612" s="229">
        <f>IF(AND(AL$7&lt;=$B612+$D$4,AL$9&gt;=$D612),$E612*HLOOKUP(AL$7-$B612+1,INPUTS!$D$63:$X$64,$E$4,FALSE)/IF(AL$7=$B612,(13-MONTH($D612)),12),0)</f>
        <v>0</v>
      </c>
      <c r="AM612" s="229">
        <f>IF(AND(AM$7&lt;=$B612+$D$4,AM$9&gt;=$D612),$E612*HLOOKUP(AM$7-$B612+1,INPUTS!$D$63:$X$64,$E$4,FALSE)/IF(AM$7=$B612,(13-MONTH($D612)),12),0)</f>
        <v>0</v>
      </c>
      <c r="AN612" s="229">
        <f>IF(AND(AN$7&lt;=$B612+$D$4,AN$9&gt;=$D612),$E612*HLOOKUP(AN$7-$B612+1,INPUTS!$D$63:$X$64,$E$4,FALSE)/IF(AN$7=$B612,(13-MONTH($D612)),12),0)</f>
        <v>0</v>
      </c>
      <c r="AO612" s="229">
        <f>IF(AND(AO$7&lt;=$B612+$D$4,AO$9&gt;=$D612),$E612*HLOOKUP(AO$7-$B612+1,INPUTS!$D$63:$X$64,$E$4,FALSE)/IF(AO$7=$B612,(13-MONTH($D612)),12),0)</f>
        <v>0</v>
      </c>
      <c r="AP612" s="229">
        <f>IF(AND(AP$7&lt;=$B612+$D$4,AP$9&gt;=$D612),$E612*HLOOKUP(AP$7-$B612+1,INPUTS!$D$63:$X$64,$E$4,FALSE)/IF(AP$7=$B612,(13-MONTH($D612)),12),0)</f>
        <v>0</v>
      </c>
      <c r="AQ612" s="229">
        <f>IF(AND(AQ$7&lt;=$B612+$D$4,AQ$9&gt;=$D612),$E612*HLOOKUP(AQ$7-$B612+1,INPUTS!$D$63:$X$64,$E$4,FALSE)/IF(AQ$7=$B612,(13-MONTH($D612)),12),0)</f>
        <v>0</v>
      </c>
      <c r="AR612" s="229">
        <f>IF(AND(AR$7&lt;=$B612+$D$4,AR$9&gt;=$D612),$E612*HLOOKUP(AR$7-$B612+1,INPUTS!$D$63:$X$64,$E$4,FALSE)/IF(AR$7=$B612,(13-MONTH($D612)),12),0)</f>
        <v>0</v>
      </c>
      <c r="AS612" s="229">
        <f>IF(AND(AS$7&lt;=$B612+$D$4,AS$9&gt;=$D612),$E612*HLOOKUP(AS$7-$B612+1,INPUTS!$D$63:$X$64,$E$4,FALSE)/IF(AS$7=$B612,(13-MONTH($D612)),12),0)</f>
        <v>0</v>
      </c>
      <c r="AT612" s="229">
        <f>IF(AND(AT$7&lt;=$B612+$D$4,AT$9&gt;=$D612),$E612*HLOOKUP(AT$7-$B612+1,INPUTS!$D$63:$X$64,$E$4,FALSE)/IF(AT$7=$B612,(13-MONTH($D612)),12),0)</f>
        <v>0</v>
      </c>
      <c r="AU612" s="229">
        <f>IF(AND(AU$7&lt;=$B612+$D$4,AU$9&gt;=$D612),$E612*HLOOKUP(AU$7-$B612+1,INPUTS!$D$63:$X$64,$E$4,FALSE)/IF(AU$7=$B612,(13-MONTH($D612)),12),0)</f>
        <v>0</v>
      </c>
      <c r="AV612" s="229">
        <f>IF(AND(AV$7&lt;=$B612+$D$4,AV$9&gt;=$D612),$E612*HLOOKUP(AV$7-$B612+1,INPUTS!$D$63:$X$64,$E$4,FALSE)/IF(AV$7=$B612,(13-MONTH($D612)),12),0)</f>
        <v>0</v>
      </c>
      <c r="AW612" s="229">
        <f>IF(AND(AW$7&lt;=$B612+$D$4,AW$9&gt;=$D612),$E612*HLOOKUP(AW$7-$B612+1,INPUTS!$D$63:$X$64,$E$4,FALSE)/IF(AW$7=$B612,(13-MONTH($D612)),12),0)</f>
        <v>0</v>
      </c>
      <c r="AX612" s="229">
        <f>IF(AND(AX$7&lt;=$B612+$D$4,AX$9&gt;=$D612),$E612*HLOOKUP(AX$7-$B612+1,INPUTS!$D$63:$X$64,$E$4,FALSE)/IF(AX$7=$B612,(13-MONTH($D612)),12),0)</f>
        <v>0</v>
      </c>
      <c r="AY612" s="229">
        <f>IF(AND(AY$7&lt;=$B612+$D$4,AY$9&gt;=$D612),$E612*HLOOKUP(AY$7-$B612+1,INPUTS!$D$63:$X$64,$E$4,FALSE)/IF(AY$7=$B612,(13-MONTH($D612)),12),0)</f>
        <v>0</v>
      </c>
      <c r="AZ612" s="229">
        <f>IF(AND(AZ$7&lt;=$B612+$D$4,AZ$9&gt;=$D612),$E612*HLOOKUP(AZ$7-$B612+1,INPUTS!$D$63:$X$64,$E$4,FALSE)/IF(AZ$7=$B612,(13-MONTH($D612)),12),0)</f>
        <v>0</v>
      </c>
      <c r="BA612" s="229">
        <f>IF(AND(BA$7&lt;=$B612+$D$4,BA$9&gt;=$D612),$E612*HLOOKUP(BA$7-$B612+1,INPUTS!$D$63:$X$64,$E$4,FALSE)/IF(BA$7=$B612,(13-MONTH($D612)),12),0)</f>
        <v>0</v>
      </c>
      <c r="BB612" s="229">
        <f>IF(AND(BB$7&lt;=$B612+$D$4,BB$9&gt;=$D612),$E612*HLOOKUP(BB$7-$B612+1,INPUTS!$D$63:$X$64,$E$4,FALSE)/IF(BB$7=$B612,(13-MONTH($D612)),12),0)</f>
        <v>0</v>
      </c>
      <c r="BC612" s="229">
        <f>IF(AND(BC$7&lt;=$B612+$D$4,BC$9&gt;=$D612),$E612*HLOOKUP(BC$7-$B612+1,INPUTS!$D$63:$X$64,$E$4,FALSE)/IF(BC$7=$B612,(13-MONTH($D612)),12),0)</f>
        <v>0</v>
      </c>
      <c r="BD612" s="229">
        <f>IF(AND(BD$7&lt;=$B612+$D$4,BD$9&gt;=$D612),$E612*HLOOKUP(BD$7-$B612+1,INPUTS!$D$63:$X$64,$E$4,FALSE)/IF(BD$7=$B612,(13-MONTH($D612)),12),0)</f>
        <v>0</v>
      </c>
      <c r="BE612" s="229">
        <f>IF(AND(BE$7&lt;=$B612+$D$4,BE$9&gt;=$D612),$E612*HLOOKUP(BE$7-$B612+1,INPUTS!$D$63:$X$64,$E$4,FALSE)/IF(BE$7=$B612,(13-MONTH($D612)),12),0)</f>
        <v>0</v>
      </c>
      <c r="BF612" s="229">
        <f>IF(AND(BF$7&lt;=$B612+$D$4,BF$9&gt;=$D612),$E612*HLOOKUP(BF$7-$B612+1,INPUTS!$D$63:$X$64,$E$4,FALSE)/IF(BF$7=$B612,(13-MONTH($D612)),12),0)</f>
        <v>0</v>
      </c>
      <c r="BG612" s="229">
        <f>IF(AND(BG$7&lt;=$B612+$D$4,BG$9&gt;=$D612),$E612*HLOOKUP(BG$7-$B612+1,INPUTS!$D$63:$X$64,$E$4,FALSE)/IF(BG$7=$B612,(13-MONTH($D612)),12),0)</f>
        <v>0</v>
      </c>
      <c r="BH612" s="229">
        <f>IF(AND(BH$7&lt;=$B612+$D$4,BH$9&gt;=$D612),$E612*HLOOKUP(BH$7-$B612+1,INPUTS!$D$63:$X$64,$E$4,FALSE)/IF(BH$7=$B612,(13-MONTH($D612)),12),0)</f>
        <v>0</v>
      </c>
      <c r="BI612" s="229">
        <f>IF(AND(BI$7&lt;=$B612+$D$4,BI$9&gt;=$D612),$E612*HLOOKUP(BI$7-$B612+1,INPUTS!$D$63:$X$64,$E$4,FALSE)/IF(BI$7=$B612,(13-MONTH($D612)),12),0)</f>
        <v>0</v>
      </c>
      <c r="BJ612" s="229">
        <f>IF(AND(BJ$7&lt;=$B612+$D$4,BJ$9&gt;=$D612),$E612*HLOOKUP(BJ$7-$B612+1,INPUTS!$D$63:$X$64,$E$4,FALSE)/IF(BJ$7=$B612,(13-MONTH($D612)),12),0)</f>
        <v>0</v>
      </c>
      <c r="BK612" s="229">
        <f>IF(AND(BK$7&lt;=$B612+$D$4,BK$9&gt;=$D612),$E612*HLOOKUP(BK$7-$B612+1,INPUTS!$D$63:$X$64,$E$4,FALSE)/IF(BK$7=$B612,(13-MONTH($D612)),12),0)</f>
        <v>0</v>
      </c>
      <c r="BL612" s="229">
        <f>IF(AND(BL$7&lt;=$B612+$D$4,BL$9&gt;=$D612),$E612*HLOOKUP(BL$7-$B612+1,INPUTS!$D$63:$X$64,$E$4,FALSE)/IF(BL$7=$B612,(13-MONTH($D612)),12),0)</f>
        <v>0</v>
      </c>
      <c r="BM612" s="229">
        <f>IF(AND(BM$7&lt;=$B612+$D$4,BM$9&gt;=$D612),$E612*HLOOKUP(BM$7-$B612+1,INPUTS!$D$63:$X$64,$E$4,FALSE)/IF(BM$7=$B612,(13-MONTH($D612)),12),0)</f>
        <v>0</v>
      </c>
      <c r="BN612" s="229">
        <f>IF(AND(BN$7&lt;=$B612+$D$4,BN$9&gt;=$D612),$E612*HLOOKUP(BN$7-$B612+1,INPUTS!$D$63:$X$64,$E$4,FALSE)/IF(BN$7=$B612,(13-MONTH($D612)),12),0)</f>
        <v>0</v>
      </c>
      <c r="BO612" s="229">
        <f>IF(AND(BO$7&lt;=$B612+$D$4,BO$9&gt;=$D612),$E612*HLOOKUP(BO$7-$B612+1,INPUTS!$D$63:$X$64,$E$4,FALSE)/IF(BO$7=$B612,(13-MONTH($D612)),12),0)</f>
        <v>0</v>
      </c>
      <c r="BP612" s="229">
        <f>IF(AND(BP$7&lt;=$B612+$D$4,BP$9&gt;=$D612),$E612*HLOOKUP(BP$7-$B612+1,INPUTS!$D$63:$X$64,$E$4,FALSE)/IF(BP$7=$B612,(13-MONTH($D612)),12),0)</f>
        <v>0</v>
      </c>
      <c r="BQ612" s="229">
        <f>IF(AND(BQ$7&lt;=$B612+$D$4,BQ$9&gt;=$D612),$E612*HLOOKUP(BQ$7-$B612+1,INPUTS!$D$63:$X$64,$E$4,FALSE)/IF(BQ$7=$B612,(13-MONTH($D612)),12),0)</f>
        <v>0</v>
      </c>
      <c r="BR612" s="229">
        <f>IF(AND(BR$7&lt;=$B612+$D$4,BR$9&gt;=$D612),$E612*HLOOKUP(BR$7-$B612+1,INPUTS!$D$63:$X$64,$E$4,FALSE)/IF(BR$7=$B612,(13-MONTH($D612)),12),0)</f>
        <v>0</v>
      </c>
      <c r="BS612" s="229">
        <f>IF(AND(BS$7&lt;=$B612+$D$4,BS$9&gt;=$D612),$E612*HLOOKUP(BS$7-$B612+1,INPUTS!$D$63:$X$64,$E$4,FALSE)/IF(BS$7=$B612,(13-MONTH($D612)),12),0)</f>
        <v>0</v>
      </c>
      <c r="BT612" s="229">
        <f>IF(AND(BT$7&lt;=$B612+$D$4,BT$9&gt;=$D612),$E612*HLOOKUP(BT$7-$B612+1,INPUTS!$D$63:$X$64,$E$4,FALSE)/IF(BT$7=$B612,(13-MONTH($D612)),12),0)</f>
        <v>0</v>
      </c>
      <c r="BU612" s="229">
        <f>IF(AND(BU$7&lt;=$B612+$D$4,BU$9&gt;=$D612),$E612*HLOOKUP(BU$7-$B612+1,INPUTS!$D$63:$X$64,$E$4,FALSE)/IF(BU$7=$B612,(13-MONTH($D612)),12),0)</f>
        <v>0</v>
      </c>
      <c r="BV612" s="229">
        <f>IF(AND(BV$7&lt;=$B612+$D$4,BV$9&gt;=$D612),$E612*HLOOKUP(BV$7-$B612+1,INPUTS!$D$63:$X$64,$E$4,FALSE)/IF(BV$7=$B612,(13-MONTH($D612)),12),0)</f>
        <v>0</v>
      </c>
      <c r="BW612" s="229">
        <f>IF(AND(BW$7&lt;=$B612+$D$4,BW$9&gt;=$D612),$E612*HLOOKUP(BW$7-$B612+1,INPUTS!$D$63:$X$64,$E$4,FALSE)/IF(BW$7=$B612,(13-MONTH($D612)),12),0)</f>
        <v>0</v>
      </c>
      <c r="BX612" s="229">
        <f>IF(AND(BX$7&lt;=$B612+$D$4,BX$9&gt;=$D612),$E612*HLOOKUP(BX$7-$B612+1,INPUTS!$D$63:$X$64,$E$4,FALSE)/IF(BX$7=$B612,(13-MONTH($D612)),12),0)</f>
        <v>0</v>
      </c>
      <c r="BY612" s="229">
        <f>IF(AND(BY$7&lt;=$B612+$D$4,BY$9&gt;=$D612),$E612*HLOOKUP(BY$7-$B612+1,INPUTS!$D$63:$X$64,$E$4,FALSE)/IF(BY$7=$B612,(13-MONTH($D612)),12),0)</f>
        <v>0</v>
      </c>
      <c r="BZ612" s="229">
        <f>IF(AND(BZ$7&lt;=$B612+$D$4,BZ$9&gt;=$D612),$E612*HLOOKUP(BZ$7-$B612+1,INPUTS!$D$63:$X$64,$E$4,FALSE)/IF(BZ$7=$B612,(13-MONTH($D612)),12),0)</f>
        <v>0</v>
      </c>
    </row>
    <row r="613" spans="1:78" x14ac:dyDescent="0.2">
      <c r="A613" s="7" t="str">
        <f t="shared" si="450"/>
        <v>Roll-in 10</v>
      </c>
      <c r="B613" s="7">
        <f t="shared" si="451"/>
        <v>2024</v>
      </c>
      <c r="C613" s="7">
        <f t="shared" si="454"/>
        <v>70</v>
      </c>
      <c r="D613" s="165">
        <f t="shared" si="452"/>
        <v>45596</v>
      </c>
      <c r="E613" s="68">
        <f t="shared" si="453"/>
        <v>0</v>
      </c>
      <c r="G613" s="229">
        <f>IF(AND(G$7&lt;=$B613+$D$4,G$9&gt;=$D613),$E613*HLOOKUP(G$7-$B613+1,INPUTS!$D$63:$X$64,$E$4,FALSE)/IF(G$7=$B613,(13-MONTH($D613)),12),0)</f>
        <v>0</v>
      </c>
      <c r="H613" s="229">
        <f>IF(AND(H$7&lt;=$B613+$D$4,H$9&gt;=$D613),$E613*HLOOKUP(H$7-$B613+1,INPUTS!$D$63:$X$64,$E$4,FALSE)/IF(H$7=$B613,(13-MONTH($D613)),12),0)</f>
        <v>0</v>
      </c>
      <c r="I613" s="229">
        <f>IF(AND(I$7&lt;=$B613+$D$4,I$9&gt;=$D613),$E613*HLOOKUP(I$7-$B613+1,INPUTS!$D$63:$X$64,$E$4,FALSE)/IF(I$7=$B613,(13-MONTH($D613)),12),0)</f>
        <v>0</v>
      </c>
      <c r="J613" s="229">
        <f>IF(AND(J$7&lt;=$B613+$D$4,J$9&gt;=$D613),$E613*HLOOKUP(J$7-$B613+1,INPUTS!$D$63:$X$64,$E$4,FALSE)/IF(J$7=$B613,(13-MONTH($D613)),12),0)</f>
        <v>0</v>
      </c>
      <c r="K613" s="229">
        <f>IF(AND(K$7&lt;=$B613+$D$4,K$9&gt;=$D613),$E613*HLOOKUP(K$7-$B613+1,INPUTS!$D$63:$X$64,$E$4,FALSE)/IF(K$7=$B613,(13-MONTH($D613)),12),0)</f>
        <v>0</v>
      </c>
      <c r="L613" s="229">
        <f>IF(AND(L$7&lt;=$B613+$D$4,L$9&gt;=$D613),$E613*HLOOKUP(L$7-$B613+1,INPUTS!$D$63:$X$64,$E$4,FALSE)/IF(L$7=$B613,(13-MONTH($D613)),12),0)</f>
        <v>0</v>
      </c>
      <c r="M613" s="229">
        <f>IF(AND(M$7&lt;=$B613+$D$4,M$9&gt;=$D613),$E613*HLOOKUP(M$7-$B613+1,INPUTS!$D$63:$X$64,$E$4,FALSE)/IF(M$7=$B613,(13-MONTH($D613)),12),0)</f>
        <v>0</v>
      </c>
      <c r="N613" s="229">
        <f>IF(AND(N$7&lt;=$B613+$D$4,N$9&gt;=$D613),$E613*HLOOKUP(N$7-$B613+1,INPUTS!$D$63:$X$64,$E$4,FALSE)/IF(N$7=$B613,(13-MONTH($D613)),12),0)</f>
        <v>0</v>
      </c>
      <c r="O613" s="229">
        <f>IF(AND(O$7&lt;=$B613+$D$4,O$9&gt;=$D613),$E613*HLOOKUP(O$7-$B613+1,INPUTS!$D$63:$X$64,$E$4,FALSE)/IF(O$7=$B613,(13-MONTH($D613)),12),0)</f>
        <v>0</v>
      </c>
      <c r="P613" s="229">
        <f>IF(AND(P$7&lt;=$B613+$D$4,P$9&gt;=$D613),$E613*HLOOKUP(P$7-$B613+1,INPUTS!$D$63:$X$64,$E$4,FALSE)/IF(P$7=$B613,(13-MONTH($D613)),12),0)</f>
        <v>0</v>
      </c>
      <c r="Q613" s="229">
        <f>IF(AND(Q$7&lt;=$B613+$D$4,Q$9&gt;=$D613),$E613*HLOOKUP(Q$7-$B613+1,INPUTS!$D$63:$X$64,$E$4,FALSE)/IF(Q$7=$B613,(13-MONTH($D613)),12),0)</f>
        <v>0</v>
      </c>
      <c r="R613" s="229">
        <f>IF(AND(R$7&lt;=$B613+$D$4,R$9&gt;=$D613),$E613*HLOOKUP(R$7-$B613+1,INPUTS!$D$63:$X$64,$E$4,FALSE)/IF(R$7=$B613,(13-MONTH($D613)),12),0)</f>
        <v>0</v>
      </c>
      <c r="S613" s="229">
        <f>IF(AND(S$7&lt;=$B613+$D$4,S$9&gt;=$D613),$E613*HLOOKUP(S$7-$B613+1,INPUTS!$D$63:$X$64,$E$4,FALSE)/IF(S$7=$B613,(13-MONTH($D613)),12),0)</f>
        <v>0</v>
      </c>
      <c r="T613" s="229">
        <f>IF(AND(T$7&lt;=$B613+$D$4,T$9&gt;=$D613),$E613*HLOOKUP(T$7-$B613+1,INPUTS!$D$63:$X$64,$E$4,FALSE)/IF(T$7=$B613,(13-MONTH($D613)),12),0)</f>
        <v>0</v>
      </c>
      <c r="U613" s="229">
        <f>IF(AND(U$7&lt;=$B613+$D$4,U$9&gt;=$D613),$E613*HLOOKUP(U$7-$B613+1,INPUTS!$D$63:$X$64,$E$4,FALSE)/IF(U$7=$B613,(13-MONTH($D613)),12),0)</f>
        <v>0</v>
      </c>
      <c r="V613" s="229">
        <f>IF(AND(V$7&lt;=$B613+$D$4,V$9&gt;=$D613),$E613*HLOOKUP(V$7-$B613+1,INPUTS!$D$63:$X$64,$E$4,FALSE)/IF(V$7=$B613,(13-MONTH($D613)),12),0)</f>
        <v>0</v>
      </c>
      <c r="W613" s="229">
        <f>IF(AND(W$7&lt;=$B613+$D$4,W$9&gt;=$D613),$E613*HLOOKUP(W$7-$B613+1,INPUTS!$D$63:$X$64,$E$4,FALSE)/IF(W$7=$B613,(13-MONTH($D613)),12),0)</f>
        <v>0</v>
      </c>
      <c r="X613" s="229">
        <f>IF(AND(X$7&lt;=$B613+$D$4,X$9&gt;=$D613),$E613*HLOOKUP(X$7-$B613+1,INPUTS!$D$63:$X$64,$E$4,FALSE)/IF(X$7=$B613,(13-MONTH($D613)),12),0)</f>
        <v>0</v>
      </c>
      <c r="Y613" s="229">
        <f>IF(AND(Y$7&lt;=$B613+$D$4,Y$9&gt;=$D613),$E613*HLOOKUP(Y$7-$B613+1,INPUTS!$D$63:$X$64,$E$4,FALSE)/IF(Y$7=$B613,(13-MONTH($D613)),12),0)</f>
        <v>0</v>
      </c>
      <c r="Z613" s="229">
        <f>IF(AND(Z$7&lt;=$B613+$D$4,Z$9&gt;=$D613),$E613*HLOOKUP(Z$7-$B613+1,INPUTS!$D$63:$X$64,$E$4,FALSE)/IF(Z$7=$B613,(13-MONTH($D613)),12),0)</f>
        <v>0</v>
      </c>
      <c r="AA613" s="229">
        <f>IF(AND(AA$7&lt;=$B613+$D$4,AA$9&gt;=$D613),$E613*HLOOKUP(AA$7-$B613+1,INPUTS!$D$63:$X$64,$E$4,FALSE)/IF(AA$7=$B613,(13-MONTH($D613)),12),0)</f>
        <v>0</v>
      </c>
      <c r="AB613" s="229">
        <f>IF(AND(AB$7&lt;=$B613+$D$4,AB$9&gt;=$D613),$E613*HLOOKUP(AB$7-$B613+1,INPUTS!$D$63:$X$64,$E$4,FALSE)/IF(AB$7=$B613,(13-MONTH($D613)),12),0)</f>
        <v>0</v>
      </c>
      <c r="AC613" s="229">
        <f>IF(AND(AC$7&lt;=$B613+$D$4,AC$9&gt;=$D613),$E613*HLOOKUP(AC$7-$B613+1,INPUTS!$D$63:$X$64,$E$4,FALSE)/IF(AC$7=$B613,(13-MONTH($D613)),12),0)</f>
        <v>0</v>
      </c>
      <c r="AD613" s="229">
        <f>IF(AND(AD$7&lt;=$B613+$D$4,AD$9&gt;=$D613),$E613*HLOOKUP(AD$7-$B613+1,INPUTS!$D$63:$X$64,$E$4,FALSE)/IF(AD$7=$B613,(13-MONTH($D613)),12),0)</f>
        <v>0</v>
      </c>
      <c r="AE613" s="229">
        <f>IF(AND(AE$7&lt;=$B613+$D$4,AE$9&gt;=$D613),$E613*HLOOKUP(AE$7-$B613+1,INPUTS!$D$63:$X$64,$E$4,FALSE)/IF(AE$7=$B613,(13-MONTH($D613)),12),0)</f>
        <v>0</v>
      </c>
      <c r="AF613" s="229">
        <f>IF(AND(AF$7&lt;=$B613+$D$4,AF$9&gt;=$D613),$E613*HLOOKUP(AF$7-$B613+1,INPUTS!$D$63:$X$64,$E$4,FALSE)/IF(AF$7=$B613,(13-MONTH($D613)),12),0)</f>
        <v>0</v>
      </c>
      <c r="AG613" s="229">
        <f>IF(AND(AG$7&lt;=$B613+$D$4,AG$9&gt;=$D613),$E613*HLOOKUP(AG$7-$B613+1,INPUTS!$D$63:$X$64,$E$4,FALSE)/IF(AG$7=$B613,(13-MONTH($D613)),12),0)</f>
        <v>0</v>
      </c>
      <c r="AH613" s="229">
        <f>IF(AND(AH$7&lt;=$B613+$D$4,AH$9&gt;=$D613),$E613*HLOOKUP(AH$7-$B613+1,INPUTS!$D$63:$X$64,$E$4,FALSE)/IF(AH$7=$B613,(13-MONTH($D613)),12),0)</f>
        <v>0</v>
      </c>
      <c r="AI613" s="229">
        <f>IF(AND(AI$7&lt;=$B613+$D$4,AI$9&gt;=$D613),$E613*HLOOKUP(AI$7-$B613+1,INPUTS!$D$63:$X$64,$E$4,FALSE)/IF(AI$7=$B613,(13-MONTH($D613)),12),0)</f>
        <v>0</v>
      </c>
      <c r="AJ613" s="229">
        <f>IF(AND(AJ$7&lt;=$B613+$D$4,AJ$9&gt;=$D613),$E613*HLOOKUP(AJ$7-$B613+1,INPUTS!$D$63:$X$64,$E$4,FALSE)/IF(AJ$7=$B613,(13-MONTH($D613)),12),0)</f>
        <v>0</v>
      </c>
      <c r="AK613" s="229">
        <f>IF(AND(AK$7&lt;=$B613+$D$4,AK$9&gt;=$D613),$E613*HLOOKUP(AK$7-$B613+1,INPUTS!$D$63:$X$64,$E$4,FALSE)/IF(AK$7=$B613,(13-MONTH($D613)),12),0)</f>
        <v>0</v>
      </c>
      <c r="AL613" s="229">
        <f>IF(AND(AL$7&lt;=$B613+$D$4,AL$9&gt;=$D613),$E613*HLOOKUP(AL$7-$B613+1,INPUTS!$D$63:$X$64,$E$4,FALSE)/IF(AL$7=$B613,(13-MONTH($D613)),12),0)</f>
        <v>0</v>
      </c>
      <c r="AM613" s="229">
        <f>IF(AND(AM$7&lt;=$B613+$D$4,AM$9&gt;=$D613),$E613*HLOOKUP(AM$7-$B613+1,INPUTS!$D$63:$X$64,$E$4,FALSE)/IF(AM$7=$B613,(13-MONTH($D613)),12),0)</f>
        <v>0</v>
      </c>
      <c r="AN613" s="229">
        <f>IF(AND(AN$7&lt;=$B613+$D$4,AN$9&gt;=$D613),$E613*HLOOKUP(AN$7-$B613+1,INPUTS!$D$63:$X$64,$E$4,FALSE)/IF(AN$7=$B613,(13-MONTH($D613)),12),0)</f>
        <v>0</v>
      </c>
      <c r="AO613" s="229">
        <f>IF(AND(AO$7&lt;=$B613+$D$4,AO$9&gt;=$D613),$E613*HLOOKUP(AO$7-$B613+1,INPUTS!$D$63:$X$64,$E$4,FALSE)/IF(AO$7=$B613,(13-MONTH($D613)),12),0)</f>
        <v>0</v>
      </c>
      <c r="AP613" s="229">
        <f>IF(AND(AP$7&lt;=$B613+$D$4,AP$9&gt;=$D613),$E613*HLOOKUP(AP$7-$B613+1,INPUTS!$D$63:$X$64,$E$4,FALSE)/IF(AP$7=$B613,(13-MONTH($D613)),12),0)</f>
        <v>0</v>
      </c>
      <c r="AQ613" s="229">
        <f>IF(AND(AQ$7&lt;=$B613+$D$4,AQ$9&gt;=$D613),$E613*HLOOKUP(AQ$7-$B613+1,INPUTS!$D$63:$X$64,$E$4,FALSE)/IF(AQ$7=$B613,(13-MONTH($D613)),12),0)</f>
        <v>0</v>
      </c>
      <c r="AR613" s="229">
        <f>IF(AND(AR$7&lt;=$B613+$D$4,AR$9&gt;=$D613),$E613*HLOOKUP(AR$7-$B613+1,INPUTS!$D$63:$X$64,$E$4,FALSE)/IF(AR$7=$B613,(13-MONTH($D613)),12),0)</f>
        <v>0</v>
      </c>
      <c r="AS613" s="229">
        <f>IF(AND(AS$7&lt;=$B613+$D$4,AS$9&gt;=$D613),$E613*HLOOKUP(AS$7-$B613+1,INPUTS!$D$63:$X$64,$E$4,FALSE)/IF(AS$7=$B613,(13-MONTH($D613)),12),0)</f>
        <v>0</v>
      </c>
      <c r="AT613" s="229">
        <f>IF(AND(AT$7&lt;=$B613+$D$4,AT$9&gt;=$D613),$E613*HLOOKUP(AT$7-$B613+1,INPUTS!$D$63:$X$64,$E$4,FALSE)/IF(AT$7=$B613,(13-MONTH($D613)),12),0)</f>
        <v>0</v>
      </c>
      <c r="AU613" s="229">
        <f>IF(AND(AU$7&lt;=$B613+$D$4,AU$9&gt;=$D613),$E613*HLOOKUP(AU$7-$B613+1,INPUTS!$D$63:$X$64,$E$4,FALSE)/IF(AU$7=$B613,(13-MONTH($D613)),12),0)</f>
        <v>0</v>
      </c>
      <c r="AV613" s="229">
        <f>IF(AND(AV$7&lt;=$B613+$D$4,AV$9&gt;=$D613),$E613*HLOOKUP(AV$7-$B613+1,INPUTS!$D$63:$X$64,$E$4,FALSE)/IF(AV$7=$B613,(13-MONTH($D613)),12),0)</f>
        <v>0</v>
      </c>
      <c r="AW613" s="229">
        <f>IF(AND(AW$7&lt;=$B613+$D$4,AW$9&gt;=$D613),$E613*HLOOKUP(AW$7-$B613+1,INPUTS!$D$63:$X$64,$E$4,FALSE)/IF(AW$7=$B613,(13-MONTH($D613)),12),0)</f>
        <v>0</v>
      </c>
      <c r="AX613" s="229">
        <f>IF(AND(AX$7&lt;=$B613+$D$4,AX$9&gt;=$D613),$E613*HLOOKUP(AX$7-$B613+1,INPUTS!$D$63:$X$64,$E$4,FALSE)/IF(AX$7=$B613,(13-MONTH($D613)),12),0)</f>
        <v>0</v>
      </c>
      <c r="AY613" s="229">
        <f>IF(AND(AY$7&lt;=$B613+$D$4,AY$9&gt;=$D613),$E613*HLOOKUP(AY$7-$B613+1,INPUTS!$D$63:$X$64,$E$4,FALSE)/IF(AY$7=$B613,(13-MONTH($D613)),12),0)</f>
        <v>0</v>
      </c>
      <c r="AZ613" s="229">
        <f>IF(AND(AZ$7&lt;=$B613+$D$4,AZ$9&gt;=$D613),$E613*HLOOKUP(AZ$7-$B613+1,INPUTS!$D$63:$X$64,$E$4,FALSE)/IF(AZ$7=$B613,(13-MONTH($D613)),12),0)</f>
        <v>0</v>
      </c>
      <c r="BA613" s="229">
        <f>IF(AND(BA$7&lt;=$B613+$D$4,BA$9&gt;=$D613),$E613*HLOOKUP(BA$7-$B613+1,INPUTS!$D$63:$X$64,$E$4,FALSE)/IF(BA$7=$B613,(13-MONTH($D613)),12),0)</f>
        <v>0</v>
      </c>
      <c r="BB613" s="229">
        <f>IF(AND(BB$7&lt;=$B613+$D$4,BB$9&gt;=$D613),$E613*HLOOKUP(BB$7-$B613+1,INPUTS!$D$63:$X$64,$E$4,FALSE)/IF(BB$7=$B613,(13-MONTH($D613)),12),0)</f>
        <v>0</v>
      </c>
      <c r="BC613" s="229">
        <f>IF(AND(BC$7&lt;=$B613+$D$4,BC$9&gt;=$D613),$E613*HLOOKUP(BC$7-$B613+1,INPUTS!$D$63:$X$64,$E$4,FALSE)/IF(BC$7=$B613,(13-MONTH($D613)),12),0)</f>
        <v>0</v>
      </c>
      <c r="BD613" s="229">
        <f>IF(AND(BD$7&lt;=$B613+$D$4,BD$9&gt;=$D613),$E613*HLOOKUP(BD$7-$B613+1,INPUTS!$D$63:$X$64,$E$4,FALSE)/IF(BD$7=$B613,(13-MONTH($D613)),12),0)</f>
        <v>0</v>
      </c>
      <c r="BE613" s="229">
        <f>IF(AND(BE$7&lt;=$B613+$D$4,BE$9&gt;=$D613),$E613*HLOOKUP(BE$7-$B613+1,INPUTS!$D$63:$X$64,$E$4,FALSE)/IF(BE$7=$B613,(13-MONTH($D613)),12),0)</f>
        <v>0</v>
      </c>
      <c r="BF613" s="229">
        <f>IF(AND(BF$7&lt;=$B613+$D$4,BF$9&gt;=$D613),$E613*HLOOKUP(BF$7-$B613+1,INPUTS!$D$63:$X$64,$E$4,FALSE)/IF(BF$7=$B613,(13-MONTH($D613)),12),0)</f>
        <v>0</v>
      </c>
      <c r="BG613" s="229">
        <f>IF(AND(BG$7&lt;=$B613+$D$4,BG$9&gt;=$D613),$E613*HLOOKUP(BG$7-$B613+1,INPUTS!$D$63:$X$64,$E$4,FALSE)/IF(BG$7=$B613,(13-MONTH($D613)),12),0)</f>
        <v>0</v>
      </c>
      <c r="BH613" s="229">
        <f>IF(AND(BH$7&lt;=$B613+$D$4,BH$9&gt;=$D613),$E613*HLOOKUP(BH$7-$B613+1,INPUTS!$D$63:$X$64,$E$4,FALSE)/IF(BH$7=$B613,(13-MONTH($D613)),12),0)</f>
        <v>0</v>
      </c>
      <c r="BI613" s="229">
        <f>IF(AND(BI$7&lt;=$B613+$D$4,BI$9&gt;=$D613),$E613*HLOOKUP(BI$7-$B613+1,INPUTS!$D$63:$X$64,$E$4,FALSE)/IF(BI$7=$B613,(13-MONTH($D613)),12),0)</f>
        <v>0</v>
      </c>
      <c r="BJ613" s="229">
        <f>IF(AND(BJ$7&lt;=$B613+$D$4,BJ$9&gt;=$D613),$E613*HLOOKUP(BJ$7-$B613+1,INPUTS!$D$63:$X$64,$E$4,FALSE)/IF(BJ$7=$B613,(13-MONTH($D613)),12),0)</f>
        <v>0</v>
      </c>
      <c r="BK613" s="229">
        <f>IF(AND(BK$7&lt;=$B613+$D$4,BK$9&gt;=$D613),$E613*HLOOKUP(BK$7-$B613+1,INPUTS!$D$63:$X$64,$E$4,FALSE)/IF(BK$7=$B613,(13-MONTH($D613)),12),0)</f>
        <v>0</v>
      </c>
      <c r="BL613" s="229">
        <f>IF(AND(BL$7&lt;=$B613+$D$4,BL$9&gt;=$D613),$E613*HLOOKUP(BL$7-$B613+1,INPUTS!$D$63:$X$64,$E$4,FALSE)/IF(BL$7=$B613,(13-MONTH($D613)),12),0)</f>
        <v>0</v>
      </c>
      <c r="BM613" s="229">
        <f>IF(AND(BM$7&lt;=$B613+$D$4,BM$9&gt;=$D613),$E613*HLOOKUP(BM$7-$B613+1,INPUTS!$D$63:$X$64,$E$4,FALSE)/IF(BM$7=$B613,(13-MONTH($D613)),12),0)</f>
        <v>0</v>
      </c>
      <c r="BN613" s="229">
        <f>IF(AND(BN$7&lt;=$B613+$D$4,BN$9&gt;=$D613),$E613*HLOOKUP(BN$7-$B613+1,INPUTS!$D$63:$X$64,$E$4,FALSE)/IF(BN$7=$B613,(13-MONTH($D613)),12),0)</f>
        <v>0</v>
      </c>
      <c r="BO613" s="229">
        <f>IF(AND(BO$7&lt;=$B613+$D$4,BO$9&gt;=$D613),$E613*HLOOKUP(BO$7-$B613+1,INPUTS!$D$63:$X$64,$E$4,FALSE)/IF(BO$7=$B613,(13-MONTH($D613)),12),0)</f>
        <v>0</v>
      </c>
      <c r="BP613" s="229">
        <f>IF(AND(BP$7&lt;=$B613+$D$4,BP$9&gt;=$D613),$E613*HLOOKUP(BP$7-$B613+1,INPUTS!$D$63:$X$64,$E$4,FALSE)/IF(BP$7=$B613,(13-MONTH($D613)),12),0)</f>
        <v>0</v>
      </c>
      <c r="BQ613" s="229">
        <f>IF(AND(BQ$7&lt;=$B613+$D$4,BQ$9&gt;=$D613),$E613*HLOOKUP(BQ$7-$B613+1,INPUTS!$D$63:$X$64,$E$4,FALSE)/IF(BQ$7=$B613,(13-MONTH($D613)),12),0)</f>
        <v>0</v>
      </c>
      <c r="BR613" s="229">
        <f>IF(AND(BR$7&lt;=$B613+$D$4,BR$9&gt;=$D613),$E613*HLOOKUP(BR$7-$B613+1,INPUTS!$D$63:$X$64,$E$4,FALSE)/IF(BR$7=$B613,(13-MONTH($D613)),12),0)</f>
        <v>0</v>
      </c>
      <c r="BS613" s="229">
        <f>IF(AND(BS$7&lt;=$B613+$D$4,BS$9&gt;=$D613),$E613*HLOOKUP(BS$7-$B613+1,INPUTS!$D$63:$X$64,$E$4,FALSE)/IF(BS$7=$B613,(13-MONTH($D613)),12),0)</f>
        <v>0</v>
      </c>
      <c r="BT613" s="229">
        <f>IF(AND(BT$7&lt;=$B613+$D$4,BT$9&gt;=$D613),$E613*HLOOKUP(BT$7-$B613+1,INPUTS!$D$63:$X$64,$E$4,FALSE)/IF(BT$7=$B613,(13-MONTH($D613)),12),0)</f>
        <v>0</v>
      </c>
      <c r="BU613" s="229">
        <f>IF(AND(BU$7&lt;=$B613+$D$4,BU$9&gt;=$D613),$E613*HLOOKUP(BU$7-$B613+1,INPUTS!$D$63:$X$64,$E$4,FALSE)/IF(BU$7=$B613,(13-MONTH($D613)),12),0)</f>
        <v>0</v>
      </c>
      <c r="BV613" s="229">
        <f>IF(AND(BV$7&lt;=$B613+$D$4,BV$9&gt;=$D613),$E613*HLOOKUP(BV$7-$B613+1,INPUTS!$D$63:$X$64,$E$4,FALSE)/IF(BV$7=$B613,(13-MONTH($D613)),12),0)</f>
        <v>0</v>
      </c>
      <c r="BW613" s="229">
        <f>IF(AND(BW$7&lt;=$B613+$D$4,BW$9&gt;=$D613),$E613*HLOOKUP(BW$7-$B613+1,INPUTS!$D$63:$X$64,$E$4,FALSE)/IF(BW$7=$B613,(13-MONTH($D613)),12),0)</f>
        <v>0</v>
      </c>
      <c r="BX613" s="229">
        <f>IF(AND(BX$7&lt;=$B613+$D$4,BX$9&gt;=$D613),$E613*HLOOKUP(BX$7-$B613+1,INPUTS!$D$63:$X$64,$E$4,FALSE)/IF(BX$7=$B613,(13-MONTH($D613)),12),0)</f>
        <v>0</v>
      </c>
      <c r="BY613" s="229">
        <f>IF(AND(BY$7&lt;=$B613+$D$4,BY$9&gt;=$D613),$E613*HLOOKUP(BY$7-$B613+1,INPUTS!$D$63:$X$64,$E$4,FALSE)/IF(BY$7=$B613,(13-MONTH($D613)),12),0)</f>
        <v>0</v>
      </c>
      <c r="BZ613" s="229">
        <f>IF(AND(BZ$7&lt;=$B613+$D$4,BZ$9&gt;=$D613),$E613*HLOOKUP(BZ$7-$B613+1,INPUTS!$D$63:$X$64,$E$4,FALSE)/IF(BZ$7=$B613,(13-MONTH($D613)),12),0)</f>
        <v>0</v>
      </c>
    </row>
    <row r="614" spans="1:78" x14ac:dyDescent="0.2">
      <c r="A614" s="7" t="str">
        <f t="shared" si="450"/>
        <v>Roll-in 10</v>
      </c>
      <c r="B614" s="7">
        <f t="shared" si="451"/>
        <v>2024</v>
      </c>
      <c r="C614" s="7">
        <f t="shared" si="454"/>
        <v>71</v>
      </c>
      <c r="D614" s="165">
        <f t="shared" si="452"/>
        <v>45626</v>
      </c>
      <c r="E614" s="68">
        <f t="shared" si="453"/>
        <v>0</v>
      </c>
      <c r="G614" s="229">
        <f>IF(AND(G$7&lt;=$B614+$D$4,G$9&gt;=$D614),$E614*HLOOKUP(G$7-$B614+1,INPUTS!$D$63:$X$64,$E$4,FALSE)/IF(G$7=$B614,(13-MONTH($D614)),12),0)</f>
        <v>0</v>
      </c>
      <c r="H614" s="229">
        <f>IF(AND(H$7&lt;=$B614+$D$4,H$9&gt;=$D614),$E614*HLOOKUP(H$7-$B614+1,INPUTS!$D$63:$X$64,$E$4,FALSE)/IF(H$7=$B614,(13-MONTH($D614)),12),0)</f>
        <v>0</v>
      </c>
      <c r="I614" s="229">
        <f>IF(AND(I$7&lt;=$B614+$D$4,I$9&gt;=$D614),$E614*HLOOKUP(I$7-$B614+1,INPUTS!$D$63:$X$64,$E$4,FALSE)/IF(I$7=$B614,(13-MONTH($D614)),12),0)</f>
        <v>0</v>
      </c>
      <c r="J614" s="229">
        <f>IF(AND(J$7&lt;=$B614+$D$4,J$9&gt;=$D614),$E614*HLOOKUP(J$7-$B614+1,INPUTS!$D$63:$X$64,$E$4,FALSE)/IF(J$7=$B614,(13-MONTH($D614)),12),0)</f>
        <v>0</v>
      </c>
      <c r="K614" s="229">
        <f>IF(AND(K$7&lt;=$B614+$D$4,K$9&gt;=$D614),$E614*HLOOKUP(K$7-$B614+1,INPUTS!$D$63:$X$64,$E$4,FALSE)/IF(K$7=$B614,(13-MONTH($D614)),12),0)</f>
        <v>0</v>
      </c>
      <c r="L614" s="229">
        <f>IF(AND(L$7&lt;=$B614+$D$4,L$9&gt;=$D614),$E614*HLOOKUP(L$7-$B614+1,INPUTS!$D$63:$X$64,$E$4,FALSE)/IF(L$7=$B614,(13-MONTH($D614)),12),0)</f>
        <v>0</v>
      </c>
      <c r="M614" s="229">
        <f>IF(AND(M$7&lt;=$B614+$D$4,M$9&gt;=$D614),$E614*HLOOKUP(M$7-$B614+1,INPUTS!$D$63:$X$64,$E$4,FALSE)/IF(M$7=$B614,(13-MONTH($D614)),12),0)</f>
        <v>0</v>
      </c>
      <c r="N614" s="229">
        <f>IF(AND(N$7&lt;=$B614+$D$4,N$9&gt;=$D614),$E614*HLOOKUP(N$7-$B614+1,INPUTS!$D$63:$X$64,$E$4,FALSE)/IF(N$7=$B614,(13-MONTH($D614)),12),0)</f>
        <v>0</v>
      </c>
      <c r="O614" s="229">
        <f>IF(AND(O$7&lt;=$B614+$D$4,O$9&gt;=$D614),$E614*HLOOKUP(O$7-$B614+1,INPUTS!$D$63:$X$64,$E$4,FALSE)/IF(O$7=$B614,(13-MONTH($D614)),12),0)</f>
        <v>0</v>
      </c>
      <c r="P614" s="229">
        <f>IF(AND(P$7&lt;=$B614+$D$4,P$9&gt;=$D614),$E614*HLOOKUP(P$7-$B614+1,INPUTS!$D$63:$X$64,$E$4,FALSE)/IF(P$7=$B614,(13-MONTH($D614)),12),0)</f>
        <v>0</v>
      </c>
      <c r="Q614" s="229">
        <f>IF(AND(Q$7&lt;=$B614+$D$4,Q$9&gt;=$D614),$E614*HLOOKUP(Q$7-$B614+1,INPUTS!$D$63:$X$64,$E$4,FALSE)/IF(Q$7=$B614,(13-MONTH($D614)),12),0)</f>
        <v>0</v>
      </c>
      <c r="R614" s="229">
        <f>IF(AND(R$7&lt;=$B614+$D$4,R$9&gt;=$D614),$E614*HLOOKUP(R$7-$B614+1,INPUTS!$D$63:$X$64,$E$4,FALSE)/IF(R$7=$B614,(13-MONTH($D614)),12),0)</f>
        <v>0</v>
      </c>
      <c r="S614" s="229">
        <f>IF(AND(S$7&lt;=$B614+$D$4,S$9&gt;=$D614),$E614*HLOOKUP(S$7-$B614+1,INPUTS!$D$63:$X$64,$E$4,FALSE)/IF(S$7=$B614,(13-MONTH($D614)),12),0)</f>
        <v>0</v>
      </c>
      <c r="T614" s="229">
        <f>IF(AND(T$7&lt;=$B614+$D$4,T$9&gt;=$D614),$E614*HLOOKUP(T$7-$B614+1,INPUTS!$D$63:$X$64,$E$4,FALSE)/IF(T$7=$B614,(13-MONTH($D614)),12),0)</f>
        <v>0</v>
      </c>
      <c r="U614" s="229">
        <f>IF(AND(U$7&lt;=$B614+$D$4,U$9&gt;=$D614),$E614*HLOOKUP(U$7-$B614+1,INPUTS!$D$63:$X$64,$E$4,FALSE)/IF(U$7=$B614,(13-MONTH($D614)),12),0)</f>
        <v>0</v>
      </c>
      <c r="V614" s="229">
        <f>IF(AND(V$7&lt;=$B614+$D$4,V$9&gt;=$D614),$E614*HLOOKUP(V$7-$B614+1,INPUTS!$D$63:$X$64,$E$4,FALSE)/IF(V$7=$B614,(13-MONTH($D614)),12),0)</f>
        <v>0</v>
      </c>
      <c r="W614" s="229">
        <f>IF(AND(W$7&lt;=$B614+$D$4,W$9&gt;=$D614),$E614*HLOOKUP(W$7-$B614+1,INPUTS!$D$63:$X$64,$E$4,FALSE)/IF(W$7=$B614,(13-MONTH($D614)),12),0)</f>
        <v>0</v>
      </c>
      <c r="X614" s="229">
        <f>IF(AND(X$7&lt;=$B614+$D$4,X$9&gt;=$D614),$E614*HLOOKUP(X$7-$B614+1,INPUTS!$D$63:$X$64,$E$4,FALSE)/IF(X$7=$B614,(13-MONTH($D614)),12),0)</f>
        <v>0</v>
      </c>
      <c r="Y614" s="229">
        <f>IF(AND(Y$7&lt;=$B614+$D$4,Y$9&gt;=$D614),$E614*HLOOKUP(Y$7-$B614+1,INPUTS!$D$63:$X$64,$E$4,FALSE)/IF(Y$7=$B614,(13-MONTH($D614)),12),0)</f>
        <v>0</v>
      </c>
      <c r="Z614" s="229">
        <f>IF(AND(Z$7&lt;=$B614+$D$4,Z$9&gt;=$D614),$E614*HLOOKUP(Z$7-$B614+1,INPUTS!$D$63:$X$64,$E$4,FALSE)/IF(Z$7=$B614,(13-MONTH($D614)),12),0)</f>
        <v>0</v>
      </c>
      <c r="AA614" s="229">
        <f>IF(AND(AA$7&lt;=$B614+$D$4,AA$9&gt;=$D614),$E614*HLOOKUP(AA$7-$B614+1,INPUTS!$D$63:$X$64,$E$4,FALSE)/IF(AA$7=$B614,(13-MONTH($D614)),12),0)</f>
        <v>0</v>
      </c>
      <c r="AB614" s="229">
        <f>IF(AND(AB$7&lt;=$B614+$D$4,AB$9&gt;=$D614),$E614*HLOOKUP(AB$7-$B614+1,INPUTS!$D$63:$X$64,$E$4,FALSE)/IF(AB$7=$B614,(13-MONTH($D614)),12),0)</f>
        <v>0</v>
      </c>
      <c r="AC614" s="229">
        <f>IF(AND(AC$7&lt;=$B614+$D$4,AC$9&gt;=$D614),$E614*HLOOKUP(AC$7-$B614+1,INPUTS!$D$63:$X$64,$E$4,FALSE)/IF(AC$7=$B614,(13-MONTH($D614)),12),0)</f>
        <v>0</v>
      </c>
      <c r="AD614" s="229">
        <f>IF(AND(AD$7&lt;=$B614+$D$4,AD$9&gt;=$D614),$E614*HLOOKUP(AD$7-$B614+1,INPUTS!$D$63:$X$64,$E$4,FALSE)/IF(AD$7=$B614,(13-MONTH($D614)),12),0)</f>
        <v>0</v>
      </c>
      <c r="AE614" s="229">
        <f>IF(AND(AE$7&lt;=$B614+$D$4,AE$9&gt;=$D614),$E614*HLOOKUP(AE$7-$B614+1,INPUTS!$D$63:$X$64,$E$4,FALSE)/IF(AE$7=$B614,(13-MONTH($D614)),12),0)</f>
        <v>0</v>
      </c>
      <c r="AF614" s="229">
        <f>IF(AND(AF$7&lt;=$B614+$D$4,AF$9&gt;=$D614),$E614*HLOOKUP(AF$7-$B614+1,INPUTS!$D$63:$X$64,$E$4,FALSE)/IF(AF$7=$B614,(13-MONTH($D614)),12),0)</f>
        <v>0</v>
      </c>
      <c r="AG614" s="229">
        <f>IF(AND(AG$7&lt;=$B614+$D$4,AG$9&gt;=$D614),$E614*HLOOKUP(AG$7-$B614+1,INPUTS!$D$63:$X$64,$E$4,FALSE)/IF(AG$7=$B614,(13-MONTH($D614)),12),0)</f>
        <v>0</v>
      </c>
      <c r="AH614" s="229">
        <f>IF(AND(AH$7&lt;=$B614+$D$4,AH$9&gt;=$D614),$E614*HLOOKUP(AH$7-$B614+1,INPUTS!$D$63:$X$64,$E$4,FALSE)/IF(AH$7=$B614,(13-MONTH($D614)),12),0)</f>
        <v>0</v>
      </c>
      <c r="AI614" s="229">
        <f>IF(AND(AI$7&lt;=$B614+$D$4,AI$9&gt;=$D614),$E614*HLOOKUP(AI$7-$B614+1,INPUTS!$D$63:$X$64,$E$4,FALSE)/IF(AI$7=$B614,(13-MONTH($D614)),12),0)</f>
        <v>0</v>
      </c>
      <c r="AJ614" s="229">
        <f>IF(AND(AJ$7&lt;=$B614+$D$4,AJ$9&gt;=$D614),$E614*HLOOKUP(AJ$7-$B614+1,INPUTS!$D$63:$X$64,$E$4,FALSE)/IF(AJ$7=$B614,(13-MONTH($D614)),12),0)</f>
        <v>0</v>
      </c>
      <c r="AK614" s="229">
        <f>IF(AND(AK$7&lt;=$B614+$D$4,AK$9&gt;=$D614),$E614*HLOOKUP(AK$7-$B614+1,INPUTS!$D$63:$X$64,$E$4,FALSE)/IF(AK$7=$B614,(13-MONTH($D614)),12),0)</f>
        <v>0</v>
      </c>
      <c r="AL614" s="229">
        <f>IF(AND(AL$7&lt;=$B614+$D$4,AL$9&gt;=$D614),$E614*HLOOKUP(AL$7-$B614+1,INPUTS!$D$63:$X$64,$E$4,FALSE)/IF(AL$7=$B614,(13-MONTH($D614)),12),0)</f>
        <v>0</v>
      </c>
      <c r="AM614" s="229">
        <f>IF(AND(AM$7&lt;=$B614+$D$4,AM$9&gt;=$D614),$E614*HLOOKUP(AM$7-$B614+1,INPUTS!$D$63:$X$64,$E$4,FALSE)/IF(AM$7=$B614,(13-MONTH($D614)),12),0)</f>
        <v>0</v>
      </c>
      <c r="AN614" s="229">
        <f>IF(AND(AN$7&lt;=$B614+$D$4,AN$9&gt;=$D614),$E614*HLOOKUP(AN$7-$B614+1,INPUTS!$D$63:$X$64,$E$4,FALSE)/IF(AN$7=$B614,(13-MONTH($D614)),12),0)</f>
        <v>0</v>
      </c>
      <c r="AO614" s="229">
        <f>IF(AND(AO$7&lt;=$B614+$D$4,AO$9&gt;=$D614),$E614*HLOOKUP(AO$7-$B614+1,INPUTS!$D$63:$X$64,$E$4,FALSE)/IF(AO$7=$B614,(13-MONTH($D614)),12),0)</f>
        <v>0</v>
      </c>
      <c r="AP614" s="229">
        <f>IF(AND(AP$7&lt;=$B614+$D$4,AP$9&gt;=$D614),$E614*HLOOKUP(AP$7-$B614+1,INPUTS!$D$63:$X$64,$E$4,FALSE)/IF(AP$7=$B614,(13-MONTH($D614)),12),0)</f>
        <v>0</v>
      </c>
      <c r="AQ614" s="229">
        <f>IF(AND(AQ$7&lt;=$B614+$D$4,AQ$9&gt;=$D614),$E614*HLOOKUP(AQ$7-$B614+1,INPUTS!$D$63:$X$64,$E$4,FALSE)/IF(AQ$7=$B614,(13-MONTH($D614)),12),0)</f>
        <v>0</v>
      </c>
      <c r="AR614" s="229">
        <f>IF(AND(AR$7&lt;=$B614+$D$4,AR$9&gt;=$D614),$E614*HLOOKUP(AR$7-$B614+1,INPUTS!$D$63:$X$64,$E$4,FALSE)/IF(AR$7=$B614,(13-MONTH($D614)),12),0)</f>
        <v>0</v>
      </c>
      <c r="AS614" s="229">
        <f>IF(AND(AS$7&lt;=$B614+$D$4,AS$9&gt;=$D614),$E614*HLOOKUP(AS$7-$B614+1,INPUTS!$D$63:$X$64,$E$4,FALSE)/IF(AS$7=$B614,(13-MONTH($D614)),12),0)</f>
        <v>0</v>
      </c>
      <c r="AT614" s="229">
        <f>IF(AND(AT$7&lt;=$B614+$D$4,AT$9&gt;=$D614),$E614*HLOOKUP(AT$7-$B614+1,INPUTS!$D$63:$X$64,$E$4,FALSE)/IF(AT$7=$B614,(13-MONTH($D614)),12),0)</f>
        <v>0</v>
      </c>
      <c r="AU614" s="229">
        <f>IF(AND(AU$7&lt;=$B614+$D$4,AU$9&gt;=$D614),$E614*HLOOKUP(AU$7-$B614+1,INPUTS!$D$63:$X$64,$E$4,FALSE)/IF(AU$7=$B614,(13-MONTH($D614)),12),0)</f>
        <v>0</v>
      </c>
      <c r="AV614" s="229">
        <f>IF(AND(AV$7&lt;=$B614+$D$4,AV$9&gt;=$D614),$E614*HLOOKUP(AV$7-$B614+1,INPUTS!$D$63:$X$64,$E$4,FALSE)/IF(AV$7=$B614,(13-MONTH($D614)),12),0)</f>
        <v>0</v>
      </c>
      <c r="AW614" s="229">
        <f>IF(AND(AW$7&lt;=$B614+$D$4,AW$9&gt;=$D614),$E614*HLOOKUP(AW$7-$B614+1,INPUTS!$D$63:$X$64,$E$4,FALSE)/IF(AW$7=$B614,(13-MONTH($D614)),12),0)</f>
        <v>0</v>
      </c>
      <c r="AX614" s="229">
        <f>IF(AND(AX$7&lt;=$B614+$D$4,AX$9&gt;=$D614),$E614*HLOOKUP(AX$7-$B614+1,INPUTS!$D$63:$X$64,$E$4,FALSE)/IF(AX$7=$B614,(13-MONTH($D614)),12),0)</f>
        <v>0</v>
      </c>
      <c r="AY614" s="229">
        <f>IF(AND(AY$7&lt;=$B614+$D$4,AY$9&gt;=$D614),$E614*HLOOKUP(AY$7-$B614+1,INPUTS!$D$63:$X$64,$E$4,FALSE)/IF(AY$7=$B614,(13-MONTH($D614)),12),0)</f>
        <v>0</v>
      </c>
      <c r="AZ614" s="229">
        <f>IF(AND(AZ$7&lt;=$B614+$D$4,AZ$9&gt;=$D614),$E614*HLOOKUP(AZ$7-$B614+1,INPUTS!$D$63:$X$64,$E$4,FALSE)/IF(AZ$7=$B614,(13-MONTH($D614)),12),0)</f>
        <v>0</v>
      </c>
      <c r="BA614" s="229">
        <f>IF(AND(BA$7&lt;=$B614+$D$4,BA$9&gt;=$D614),$E614*HLOOKUP(BA$7-$B614+1,INPUTS!$D$63:$X$64,$E$4,FALSE)/IF(BA$7=$B614,(13-MONTH($D614)),12),0)</f>
        <v>0</v>
      </c>
      <c r="BB614" s="229">
        <f>IF(AND(BB$7&lt;=$B614+$D$4,BB$9&gt;=$D614),$E614*HLOOKUP(BB$7-$B614+1,INPUTS!$D$63:$X$64,$E$4,FALSE)/IF(BB$7=$B614,(13-MONTH($D614)),12),0)</f>
        <v>0</v>
      </c>
      <c r="BC614" s="229">
        <f>IF(AND(BC$7&lt;=$B614+$D$4,BC$9&gt;=$D614),$E614*HLOOKUP(BC$7-$B614+1,INPUTS!$D$63:$X$64,$E$4,FALSE)/IF(BC$7=$B614,(13-MONTH($D614)),12),0)</f>
        <v>0</v>
      </c>
      <c r="BD614" s="229">
        <f>IF(AND(BD$7&lt;=$B614+$D$4,BD$9&gt;=$D614),$E614*HLOOKUP(BD$7-$B614+1,INPUTS!$D$63:$X$64,$E$4,FALSE)/IF(BD$7=$B614,(13-MONTH($D614)),12),0)</f>
        <v>0</v>
      </c>
      <c r="BE614" s="229">
        <f>IF(AND(BE$7&lt;=$B614+$D$4,BE$9&gt;=$D614),$E614*HLOOKUP(BE$7-$B614+1,INPUTS!$D$63:$X$64,$E$4,FALSE)/IF(BE$7=$B614,(13-MONTH($D614)),12),0)</f>
        <v>0</v>
      </c>
      <c r="BF614" s="229">
        <f>IF(AND(BF$7&lt;=$B614+$D$4,BF$9&gt;=$D614),$E614*HLOOKUP(BF$7-$B614+1,INPUTS!$D$63:$X$64,$E$4,FALSE)/IF(BF$7=$B614,(13-MONTH($D614)),12),0)</f>
        <v>0</v>
      </c>
      <c r="BG614" s="229">
        <f>IF(AND(BG$7&lt;=$B614+$D$4,BG$9&gt;=$D614),$E614*HLOOKUP(BG$7-$B614+1,INPUTS!$D$63:$X$64,$E$4,FALSE)/IF(BG$7=$B614,(13-MONTH($D614)),12),0)</f>
        <v>0</v>
      </c>
      <c r="BH614" s="229">
        <f>IF(AND(BH$7&lt;=$B614+$D$4,BH$9&gt;=$D614),$E614*HLOOKUP(BH$7-$B614+1,INPUTS!$D$63:$X$64,$E$4,FALSE)/IF(BH$7=$B614,(13-MONTH($D614)),12),0)</f>
        <v>0</v>
      </c>
      <c r="BI614" s="229">
        <f>IF(AND(BI$7&lt;=$B614+$D$4,BI$9&gt;=$D614),$E614*HLOOKUP(BI$7-$B614+1,INPUTS!$D$63:$X$64,$E$4,FALSE)/IF(BI$7=$B614,(13-MONTH($D614)),12),0)</f>
        <v>0</v>
      </c>
      <c r="BJ614" s="229">
        <f>IF(AND(BJ$7&lt;=$B614+$D$4,BJ$9&gt;=$D614),$E614*HLOOKUP(BJ$7-$B614+1,INPUTS!$D$63:$X$64,$E$4,FALSE)/IF(BJ$7=$B614,(13-MONTH($D614)),12),0)</f>
        <v>0</v>
      </c>
      <c r="BK614" s="229">
        <f>IF(AND(BK$7&lt;=$B614+$D$4,BK$9&gt;=$D614),$E614*HLOOKUP(BK$7-$B614+1,INPUTS!$D$63:$X$64,$E$4,FALSE)/IF(BK$7=$B614,(13-MONTH($D614)),12),0)</f>
        <v>0</v>
      </c>
      <c r="BL614" s="229">
        <f>IF(AND(BL$7&lt;=$B614+$D$4,BL$9&gt;=$D614),$E614*HLOOKUP(BL$7-$B614+1,INPUTS!$D$63:$X$64,$E$4,FALSE)/IF(BL$7=$B614,(13-MONTH($D614)),12),0)</f>
        <v>0</v>
      </c>
      <c r="BM614" s="229">
        <f>IF(AND(BM$7&lt;=$B614+$D$4,BM$9&gt;=$D614),$E614*HLOOKUP(BM$7-$B614+1,INPUTS!$D$63:$X$64,$E$4,FALSE)/IF(BM$7=$B614,(13-MONTH($D614)),12),0)</f>
        <v>0</v>
      </c>
      <c r="BN614" s="229">
        <f>IF(AND(BN$7&lt;=$B614+$D$4,BN$9&gt;=$D614),$E614*HLOOKUP(BN$7-$B614+1,INPUTS!$D$63:$X$64,$E$4,FALSE)/IF(BN$7=$B614,(13-MONTH($D614)),12),0)</f>
        <v>0</v>
      </c>
      <c r="BO614" s="229">
        <f>IF(AND(BO$7&lt;=$B614+$D$4,BO$9&gt;=$D614),$E614*HLOOKUP(BO$7-$B614+1,INPUTS!$D$63:$X$64,$E$4,FALSE)/IF(BO$7=$B614,(13-MONTH($D614)),12),0)</f>
        <v>0</v>
      </c>
      <c r="BP614" s="229">
        <f>IF(AND(BP$7&lt;=$B614+$D$4,BP$9&gt;=$D614),$E614*HLOOKUP(BP$7-$B614+1,INPUTS!$D$63:$X$64,$E$4,FALSE)/IF(BP$7=$B614,(13-MONTH($D614)),12),0)</f>
        <v>0</v>
      </c>
      <c r="BQ614" s="229">
        <f>IF(AND(BQ$7&lt;=$B614+$D$4,BQ$9&gt;=$D614),$E614*HLOOKUP(BQ$7-$B614+1,INPUTS!$D$63:$X$64,$E$4,FALSE)/IF(BQ$7=$B614,(13-MONTH($D614)),12),0)</f>
        <v>0</v>
      </c>
      <c r="BR614" s="229">
        <f>IF(AND(BR$7&lt;=$B614+$D$4,BR$9&gt;=$D614),$E614*HLOOKUP(BR$7-$B614+1,INPUTS!$D$63:$X$64,$E$4,FALSE)/IF(BR$7=$B614,(13-MONTH($D614)),12),0)</f>
        <v>0</v>
      </c>
      <c r="BS614" s="229">
        <f>IF(AND(BS$7&lt;=$B614+$D$4,BS$9&gt;=$D614),$E614*HLOOKUP(BS$7-$B614+1,INPUTS!$D$63:$X$64,$E$4,FALSE)/IF(BS$7=$B614,(13-MONTH($D614)),12),0)</f>
        <v>0</v>
      </c>
      <c r="BT614" s="229">
        <f>IF(AND(BT$7&lt;=$B614+$D$4,BT$9&gt;=$D614),$E614*HLOOKUP(BT$7-$B614+1,INPUTS!$D$63:$X$64,$E$4,FALSE)/IF(BT$7=$B614,(13-MONTH($D614)),12),0)</f>
        <v>0</v>
      </c>
      <c r="BU614" s="229">
        <f>IF(AND(BU$7&lt;=$B614+$D$4,BU$9&gt;=$D614),$E614*HLOOKUP(BU$7-$B614+1,INPUTS!$D$63:$X$64,$E$4,FALSE)/IF(BU$7=$B614,(13-MONTH($D614)),12),0)</f>
        <v>0</v>
      </c>
      <c r="BV614" s="229">
        <f>IF(AND(BV$7&lt;=$B614+$D$4,BV$9&gt;=$D614),$E614*HLOOKUP(BV$7-$B614+1,INPUTS!$D$63:$X$64,$E$4,FALSE)/IF(BV$7=$B614,(13-MONTH($D614)),12),0)</f>
        <v>0</v>
      </c>
      <c r="BW614" s="229">
        <f>IF(AND(BW$7&lt;=$B614+$D$4,BW$9&gt;=$D614),$E614*HLOOKUP(BW$7-$B614+1,INPUTS!$D$63:$X$64,$E$4,FALSE)/IF(BW$7=$B614,(13-MONTH($D614)),12),0)</f>
        <v>0</v>
      </c>
      <c r="BX614" s="229">
        <f>IF(AND(BX$7&lt;=$B614+$D$4,BX$9&gt;=$D614),$E614*HLOOKUP(BX$7-$B614+1,INPUTS!$D$63:$X$64,$E$4,FALSE)/IF(BX$7=$B614,(13-MONTH($D614)),12),0)</f>
        <v>0</v>
      </c>
      <c r="BY614" s="229">
        <f>IF(AND(BY$7&lt;=$B614+$D$4,BY$9&gt;=$D614),$E614*HLOOKUP(BY$7-$B614+1,INPUTS!$D$63:$X$64,$E$4,FALSE)/IF(BY$7=$B614,(13-MONTH($D614)),12),0)</f>
        <v>0</v>
      </c>
      <c r="BZ614" s="229">
        <f>IF(AND(BZ$7&lt;=$B614+$D$4,BZ$9&gt;=$D614),$E614*HLOOKUP(BZ$7-$B614+1,INPUTS!$D$63:$X$64,$E$4,FALSE)/IF(BZ$7=$B614,(13-MONTH($D614)),12),0)</f>
        <v>0</v>
      </c>
    </row>
    <row r="615" spans="1:78" x14ac:dyDescent="0.2">
      <c r="A615" s="7" t="str">
        <f t="shared" si="450"/>
        <v>Roll-in 10</v>
      </c>
      <c r="B615" s="7">
        <f t="shared" si="451"/>
        <v>2024</v>
      </c>
      <c r="C615" s="7">
        <f t="shared" si="454"/>
        <v>72</v>
      </c>
      <c r="D615" s="165">
        <f t="shared" si="452"/>
        <v>45657</v>
      </c>
      <c r="E615" s="166">
        <f t="shared" si="453"/>
        <v>0</v>
      </c>
      <c r="G615" s="228">
        <f>IF(AND(G$7&lt;=$B615+$D$4,G$9&gt;=$D615),$E615*HLOOKUP(G$7-$B615+1,INPUTS!$D$63:$X$64,$E$4,FALSE)/IF(G$7=$B615,(13-MONTH($D615)),12),0)</f>
        <v>0</v>
      </c>
      <c r="H615" s="228">
        <f>IF(AND(H$7&lt;=$B615+$D$4,H$9&gt;=$D615),$E615*HLOOKUP(H$7-$B615+1,INPUTS!$D$63:$X$64,$E$4,FALSE)/IF(H$7=$B615,(13-MONTH($D615)),12),0)</f>
        <v>0</v>
      </c>
      <c r="I615" s="228">
        <f>IF(AND(I$7&lt;=$B615+$D$4,I$9&gt;=$D615),$E615*HLOOKUP(I$7-$B615+1,INPUTS!$D$63:$X$64,$E$4,FALSE)/IF(I$7=$B615,(13-MONTH($D615)),12),0)</f>
        <v>0</v>
      </c>
      <c r="J615" s="228">
        <f>IF(AND(J$7&lt;=$B615+$D$4,J$9&gt;=$D615),$E615*HLOOKUP(J$7-$B615+1,INPUTS!$D$63:$X$64,$E$4,FALSE)/IF(J$7=$B615,(13-MONTH($D615)),12),0)</f>
        <v>0</v>
      </c>
      <c r="K615" s="228">
        <f>IF(AND(K$7&lt;=$B615+$D$4,K$9&gt;=$D615),$E615*HLOOKUP(K$7-$B615+1,INPUTS!$D$63:$X$64,$E$4,FALSE)/IF(K$7=$B615,(13-MONTH($D615)),12),0)</f>
        <v>0</v>
      </c>
      <c r="L615" s="228">
        <f>IF(AND(L$7&lt;=$B615+$D$4,L$9&gt;=$D615),$E615*HLOOKUP(L$7-$B615+1,INPUTS!$D$63:$X$64,$E$4,FALSE)/IF(L$7=$B615,(13-MONTH($D615)),12),0)</f>
        <v>0</v>
      </c>
      <c r="M615" s="228">
        <f>IF(AND(M$7&lt;=$B615+$D$4,M$9&gt;=$D615),$E615*HLOOKUP(M$7-$B615+1,INPUTS!$D$63:$X$64,$E$4,FALSE)/IF(M$7=$B615,(13-MONTH($D615)),12),0)</f>
        <v>0</v>
      </c>
      <c r="N615" s="228">
        <f>IF(AND(N$7&lt;=$B615+$D$4,N$9&gt;=$D615),$E615*HLOOKUP(N$7-$B615+1,INPUTS!$D$63:$X$64,$E$4,FALSE)/IF(N$7=$B615,(13-MONTH($D615)),12),0)</f>
        <v>0</v>
      </c>
      <c r="O615" s="228">
        <f>IF(AND(O$7&lt;=$B615+$D$4,O$9&gt;=$D615),$E615*HLOOKUP(O$7-$B615+1,INPUTS!$D$63:$X$64,$E$4,FALSE)/IF(O$7=$B615,(13-MONTH($D615)),12),0)</f>
        <v>0</v>
      </c>
      <c r="P615" s="228">
        <f>IF(AND(P$7&lt;=$B615+$D$4,P$9&gt;=$D615),$E615*HLOOKUP(P$7-$B615+1,INPUTS!$D$63:$X$64,$E$4,FALSE)/IF(P$7=$B615,(13-MONTH($D615)),12),0)</f>
        <v>0</v>
      </c>
      <c r="Q615" s="228">
        <f>IF(AND(Q$7&lt;=$B615+$D$4,Q$9&gt;=$D615),$E615*HLOOKUP(Q$7-$B615+1,INPUTS!$D$63:$X$64,$E$4,FALSE)/IF(Q$7=$B615,(13-MONTH($D615)),12),0)</f>
        <v>0</v>
      </c>
      <c r="R615" s="228">
        <f>IF(AND(R$7&lt;=$B615+$D$4,R$9&gt;=$D615),$E615*HLOOKUP(R$7-$B615+1,INPUTS!$D$63:$X$64,$E$4,FALSE)/IF(R$7=$B615,(13-MONTH($D615)),12),0)</f>
        <v>0</v>
      </c>
      <c r="S615" s="228">
        <f>IF(AND(S$7&lt;=$B615+$D$4,S$9&gt;=$D615),$E615*HLOOKUP(S$7-$B615+1,INPUTS!$D$63:$X$64,$E$4,FALSE)/IF(S$7=$B615,(13-MONTH($D615)),12),0)</f>
        <v>0</v>
      </c>
      <c r="T615" s="228">
        <f>IF(AND(T$7&lt;=$B615+$D$4,T$9&gt;=$D615),$E615*HLOOKUP(T$7-$B615+1,INPUTS!$D$63:$X$64,$E$4,FALSE)/IF(T$7=$B615,(13-MONTH($D615)),12),0)</f>
        <v>0</v>
      </c>
      <c r="U615" s="228">
        <f>IF(AND(U$7&lt;=$B615+$D$4,U$9&gt;=$D615),$E615*HLOOKUP(U$7-$B615+1,INPUTS!$D$63:$X$64,$E$4,FALSE)/IF(U$7=$B615,(13-MONTH($D615)),12),0)</f>
        <v>0</v>
      </c>
      <c r="V615" s="228">
        <f>IF(AND(V$7&lt;=$B615+$D$4,V$9&gt;=$D615),$E615*HLOOKUP(V$7-$B615+1,INPUTS!$D$63:$X$64,$E$4,FALSE)/IF(V$7=$B615,(13-MONTH($D615)),12),0)</f>
        <v>0</v>
      </c>
      <c r="W615" s="228">
        <f>IF(AND(W$7&lt;=$B615+$D$4,W$9&gt;=$D615),$E615*HLOOKUP(W$7-$B615+1,INPUTS!$D$63:$X$64,$E$4,FALSE)/IF(W$7=$B615,(13-MONTH($D615)),12),0)</f>
        <v>0</v>
      </c>
      <c r="X615" s="228">
        <f>IF(AND(X$7&lt;=$B615+$D$4,X$9&gt;=$D615),$E615*HLOOKUP(X$7-$B615+1,INPUTS!$D$63:$X$64,$E$4,FALSE)/IF(X$7=$B615,(13-MONTH($D615)),12),0)</f>
        <v>0</v>
      </c>
      <c r="Y615" s="228">
        <f>IF(AND(Y$7&lt;=$B615+$D$4,Y$9&gt;=$D615),$E615*HLOOKUP(Y$7-$B615+1,INPUTS!$D$63:$X$64,$E$4,FALSE)/IF(Y$7=$B615,(13-MONTH($D615)),12),0)</f>
        <v>0</v>
      </c>
      <c r="Z615" s="228">
        <f>IF(AND(Z$7&lt;=$B615+$D$4,Z$9&gt;=$D615),$E615*HLOOKUP(Z$7-$B615+1,INPUTS!$D$63:$X$64,$E$4,FALSE)/IF(Z$7=$B615,(13-MONTH($D615)),12),0)</f>
        <v>0</v>
      </c>
      <c r="AA615" s="228">
        <f>IF(AND(AA$7&lt;=$B615+$D$4,AA$9&gt;=$D615),$E615*HLOOKUP(AA$7-$B615+1,INPUTS!$D$63:$X$64,$E$4,FALSE)/IF(AA$7=$B615,(13-MONTH($D615)),12),0)</f>
        <v>0</v>
      </c>
      <c r="AB615" s="228">
        <f>IF(AND(AB$7&lt;=$B615+$D$4,AB$9&gt;=$D615),$E615*HLOOKUP(AB$7-$B615+1,INPUTS!$D$63:$X$64,$E$4,FALSE)/IF(AB$7=$B615,(13-MONTH($D615)),12),0)</f>
        <v>0</v>
      </c>
      <c r="AC615" s="228">
        <f>IF(AND(AC$7&lt;=$B615+$D$4,AC$9&gt;=$D615),$E615*HLOOKUP(AC$7-$B615+1,INPUTS!$D$63:$X$64,$E$4,FALSE)/IF(AC$7=$B615,(13-MONTH($D615)),12),0)</f>
        <v>0</v>
      </c>
      <c r="AD615" s="228">
        <f>IF(AND(AD$7&lt;=$B615+$D$4,AD$9&gt;=$D615),$E615*HLOOKUP(AD$7-$B615+1,INPUTS!$D$63:$X$64,$E$4,FALSE)/IF(AD$7=$B615,(13-MONTH($D615)),12),0)</f>
        <v>0</v>
      </c>
      <c r="AE615" s="228">
        <f>IF(AND(AE$7&lt;=$B615+$D$4,AE$9&gt;=$D615),$E615*HLOOKUP(AE$7-$B615+1,INPUTS!$D$63:$X$64,$E$4,FALSE)/IF(AE$7=$B615,(13-MONTH($D615)),12),0)</f>
        <v>0</v>
      </c>
      <c r="AF615" s="228">
        <f>IF(AND(AF$7&lt;=$B615+$D$4,AF$9&gt;=$D615),$E615*HLOOKUP(AF$7-$B615+1,INPUTS!$D$63:$X$64,$E$4,FALSE)/IF(AF$7=$B615,(13-MONTH($D615)),12),0)</f>
        <v>0</v>
      </c>
      <c r="AG615" s="228">
        <f>IF(AND(AG$7&lt;=$B615+$D$4,AG$9&gt;=$D615),$E615*HLOOKUP(AG$7-$B615+1,INPUTS!$D$63:$X$64,$E$4,FALSE)/IF(AG$7=$B615,(13-MONTH($D615)),12),0)</f>
        <v>0</v>
      </c>
      <c r="AH615" s="228">
        <f>IF(AND(AH$7&lt;=$B615+$D$4,AH$9&gt;=$D615),$E615*HLOOKUP(AH$7-$B615+1,INPUTS!$D$63:$X$64,$E$4,FALSE)/IF(AH$7=$B615,(13-MONTH($D615)),12),0)</f>
        <v>0</v>
      </c>
      <c r="AI615" s="228">
        <f>IF(AND(AI$7&lt;=$B615+$D$4,AI$9&gt;=$D615),$E615*HLOOKUP(AI$7-$B615+1,INPUTS!$D$63:$X$64,$E$4,FALSE)/IF(AI$7=$B615,(13-MONTH($D615)),12),0)</f>
        <v>0</v>
      </c>
      <c r="AJ615" s="228">
        <f>IF(AND(AJ$7&lt;=$B615+$D$4,AJ$9&gt;=$D615),$E615*HLOOKUP(AJ$7-$B615+1,INPUTS!$D$63:$X$64,$E$4,FALSE)/IF(AJ$7=$B615,(13-MONTH($D615)),12),0)</f>
        <v>0</v>
      </c>
      <c r="AK615" s="228">
        <f>IF(AND(AK$7&lt;=$B615+$D$4,AK$9&gt;=$D615),$E615*HLOOKUP(AK$7-$B615+1,INPUTS!$D$63:$X$64,$E$4,FALSE)/IF(AK$7=$B615,(13-MONTH($D615)),12),0)</f>
        <v>0</v>
      </c>
      <c r="AL615" s="228">
        <f>IF(AND(AL$7&lt;=$B615+$D$4,AL$9&gt;=$D615),$E615*HLOOKUP(AL$7-$B615+1,INPUTS!$D$63:$X$64,$E$4,FALSE)/IF(AL$7=$B615,(13-MONTH($D615)),12),0)</f>
        <v>0</v>
      </c>
      <c r="AM615" s="228">
        <f>IF(AND(AM$7&lt;=$B615+$D$4,AM$9&gt;=$D615),$E615*HLOOKUP(AM$7-$B615+1,INPUTS!$D$63:$X$64,$E$4,FALSE)/IF(AM$7=$B615,(13-MONTH($D615)),12),0)</f>
        <v>0</v>
      </c>
      <c r="AN615" s="228">
        <f>IF(AND(AN$7&lt;=$B615+$D$4,AN$9&gt;=$D615),$E615*HLOOKUP(AN$7-$B615+1,INPUTS!$D$63:$X$64,$E$4,FALSE)/IF(AN$7=$B615,(13-MONTH($D615)),12),0)</f>
        <v>0</v>
      </c>
      <c r="AO615" s="228">
        <f>IF(AND(AO$7&lt;=$B615+$D$4,AO$9&gt;=$D615),$E615*HLOOKUP(AO$7-$B615+1,INPUTS!$D$63:$X$64,$E$4,FALSE)/IF(AO$7=$B615,(13-MONTH($D615)),12),0)</f>
        <v>0</v>
      </c>
      <c r="AP615" s="228">
        <f>IF(AND(AP$7&lt;=$B615+$D$4,AP$9&gt;=$D615),$E615*HLOOKUP(AP$7-$B615+1,INPUTS!$D$63:$X$64,$E$4,FALSE)/IF(AP$7=$B615,(13-MONTH($D615)),12),0)</f>
        <v>0</v>
      </c>
      <c r="AQ615" s="228">
        <f>IF(AND(AQ$7&lt;=$B615+$D$4,AQ$9&gt;=$D615),$E615*HLOOKUP(AQ$7-$B615+1,INPUTS!$D$63:$X$64,$E$4,FALSE)/IF(AQ$7=$B615,(13-MONTH($D615)),12),0)</f>
        <v>0</v>
      </c>
      <c r="AR615" s="228">
        <f>IF(AND(AR$7&lt;=$B615+$D$4,AR$9&gt;=$D615),$E615*HLOOKUP(AR$7-$B615+1,INPUTS!$D$63:$X$64,$E$4,FALSE)/IF(AR$7=$B615,(13-MONTH($D615)),12),0)</f>
        <v>0</v>
      </c>
      <c r="AS615" s="228">
        <f>IF(AND(AS$7&lt;=$B615+$D$4,AS$9&gt;=$D615),$E615*HLOOKUP(AS$7-$B615+1,INPUTS!$D$63:$X$64,$E$4,FALSE)/IF(AS$7=$B615,(13-MONTH($D615)),12),0)</f>
        <v>0</v>
      </c>
      <c r="AT615" s="228">
        <f>IF(AND(AT$7&lt;=$B615+$D$4,AT$9&gt;=$D615),$E615*HLOOKUP(AT$7-$B615+1,INPUTS!$D$63:$X$64,$E$4,FALSE)/IF(AT$7=$B615,(13-MONTH($D615)),12),0)</f>
        <v>0</v>
      </c>
      <c r="AU615" s="228">
        <f>IF(AND(AU$7&lt;=$B615+$D$4,AU$9&gt;=$D615),$E615*HLOOKUP(AU$7-$B615+1,INPUTS!$D$63:$X$64,$E$4,FALSE)/IF(AU$7=$B615,(13-MONTH($D615)),12),0)</f>
        <v>0</v>
      </c>
      <c r="AV615" s="228">
        <f>IF(AND(AV$7&lt;=$B615+$D$4,AV$9&gt;=$D615),$E615*HLOOKUP(AV$7-$B615+1,INPUTS!$D$63:$X$64,$E$4,FALSE)/IF(AV$7=$B615,(13-MONTH($D615)),12),0)</f>
        <v>0</v>
      </c>
      <c r="AW615" s="228">
        <f>IF(AND(AW$7&lt;=$B615+$D$4,AW$9&gt;=$D615),$E615*HLOOKUP(AW$7-$B615+1,INPUTS!$D$63:$X$64,$E$4,FALSE)/IF(AW$7=$B615,(13-MONTH($D615)),12),0)</f>
        <v>0</v>
      </c>
      <c r="AX615" s="228">
        <f>IF(AND(AX$7&lt;=$B615+$D$4,AX$9&gt;=$D615),$E615*HLOOKUP(AX$7-$B615+1,INPUTS!$D$63:$X$64,$E$4,FALSE)/IF(AX$7=$B615,(13-MONTH($D615)),12),0)</f>
        <v>0</v>
      </c>
      <c r="AY615" s="228">
        <f>IF(AND(AY$7&lt;=$B615+$D$4,AY$9&gt;=$D615),$E615*HLOOKUP(AY$7-$B615+1,INPUTS!$D$63:$X$64,$E$4,FALSE)/IF(AY$7=$B615,(13-MONTH($D615)),12),0)</f>
        <v>0</v>
      </c>
      <c r="AZ615" s="228">
        <f>IF(AND(AZ$7&lt;=$B615+$D$4,AZ$9&gt;=$D615),$E615*HLOOKUP(AZ$7-$B615+1,INPUTS!$D$63:$X$64,$E$4,FALSE)/IF(AZ$7=$B615,(13-MONTH($D615)),12),0)</f>
        <v>0</v>
      </c>
      <c r="BA615" s="228">
        <f>IF(AND(BA$7&lt;=$B615+$D$4,BA$9&gt;=$D615),$E615*HLOOKUP(BA$7-$B615+1,INPUTS!$D$63:$X$64,$E$4,FALSE)/IF(BA$7=$B615,(13-MONTH($D615)),12),0)</f>
        <v>0</v>
      </c>
      <c r="BB615" s="228">
        <f>IF(AND(BB$7&lt;=$B615+$D$4,BB$9&gt;=$D615),$E615*HLOOKUP(BB$7-$B615+1,INPUTS!$D$63:$X$64,$E$4,FALSE)/IF(BB$7=$B615,(13-MONTH($D615)),12),0)</f>
        <v>0</v>
      </c>
      <c r="BC615" s="228">
        <f>IF(AND(BC$7&lt;=$B615+$D$4,BC$9&gt;=$D615),$E615*HLOOKUP(BC$7-$B615+1,INPUTS!$D$63:$X$64,$E$4,FALSE)/IF(BC$7=$B615,(13-MONTH($D615)),12),0)</f>
        <v>0</v>
      </c>
      <c r="BD615" s="228">
        <f>IF(AND(BD$7&lt;=$B615+$D$4,BD$9&gt;=$D615),$E615*HLOOKUP(BD$7-$B615+1,INPUTS!$D$63:$X$64,$E$4,FALSE)/IF(BD$7=$B615,(13-MONTH($D615)),12),0)</f>
        <v>0</v>
      </c>
      <c r="BE615" s="228">
        <f>IF(AND(BE$7&lt;=$B615+$D$4,BE$9&gt;=$D615),$E615*HLOOKUP(BE$7-$B615+1,INPUTS!$D$63:$X$64,$E$4,FALSE)/IF(BE$7=$B615,(13-MONTH($D615)),12),0)</f>
        <v>0</v>
      </c>
      <c r="BF615" s="228">
        <f>IF(AND(BF$7&lt;=$B615+$D$4,BF$9&gt;=$D615),$E615*HLOOKUP(BF$7-$B615+1,INPUTS!$D$63:$X$64,$E$4,FALSE)/IF(BF$7=$B615,(13-MONTH($D615)),12),0)</f>
        <v>0</v>
      </c>
      <c r="BG615" s="228">
        <f>IF(AND(BG$7&lt;=$B615+$D$4,BG$9&gt;=$D615),$E615*HLOOKUP(BG$7-$B615+1,INPUTS!$D$63:$X$64,$E$4,FALSE)/IF(BG$7=$B615,(13-MONTH($D615)),12),0)</f>
        <v>0</v>
      </c>
      <c r="BH615" s="228">
        <f>IF(AND(BH$7&lt;=$B615+$D$4,BH$9&gt;=$D615),$E615*HLOOKUP(BH$7-$B615+1,INPUTS!$D$63:$X$64,$E$4,FALSE)/IF(BH$7=$B615,(13-MONTH($D615)),12),0)</f>
        <v>0</v>
      </c>
      <c r="BI615" s="228">
        <f>IF(AND(BI$7&lt;=$B615+$D$4,BI$9&gt;=$D615),$E615*HLOOKUP(BI$7-$B615+1,INPUTS!$D$63:$X$64,$E$4,FALSE)/IF(BI$7=$B615,(13-MONTH($D615)),12),0)</f>
        <v>0</v>
      </c>
      <c r="BJ615" s="228">
        <f>IF(AND(BJ$7&lt;=$B615+$D$4,BJ$9&gt;=$D615),$E615*HLOOKUP(BJ$7-$B615+1,INPUTS!$D$63:$X$64,$E$4,FALSE)/IF(BJ$7=$B615,(13-MONTH($D615)),12),0)</f>
        <v>0</v>
      </c>
      <c r="BK615" s="228">
        <f>IF(AND(BK$7&lt;=$B615+$D$4,BK$9&gt;=$D615),$E615*HLOOKUP(BK$7-$B615+1,INPUTS!$D$63:$X$64,$E$4,FALSE)/IF(BK$7=$B615,(13-MONTH($D615)),12),0)</f>
        <v>0</v>
      </c>
      <c r="BL615" s="228">
        <f>IF(AND(BL$7&lt;=$B615+$D$4,BL$9&gt;=$D615),$E615*HLOOKUP(BL$7-$B615+1,INPUTS!$D$63:$X$64,$E$4,FALSE)/IF(BL$7=$B615,(13-MONTH($D615)),12),0)</f>
        <v>0</v>
      </c>
      <c r="BM615" s="228">
        <f>IF(AND(BM$7&lt;=$B615+$D$4,BM$9&gt;=$D615),$E615*HLOOKUP(BM$7-$B615+1,INPUTS!$D$63:$X$64,$E$4,FALSE)/IF(BM$7=$B615,(13-MONTH($D615)),12),0)</f>
        <v>0</v>
      </c>
      <c r="BN615" s="228">
        <f>IF(AND(BN$7&lt;=$B615+$D$4,BN$9&gt;=$D615),$E615*HLOOKUP(BN$7-$B615+1,INPUTS!$D$63:$X$64,$E$4,FALSE)/IF(BN$7=$B615,(13-MONTH($D615)),12),0)</f>
        <v>0</v>
      </c>
      <c r="BO615" s="228">
        <f>IF(AND(BO$7&lt;=$B615+$D$4,BO$9&gt;=$D615),$E615*HLOOKUP(BO$7-$B615+1,INPUTS!$D$63:$X$64,$E$4,FALSE)/IF(BO$7=$B615,(13-MONTH($D615)),12),0)</f>
        <v>0</v>
      </c>
      <c r="BP615" s="228">
        <f>IF(AND(BP$7&lt;=$B615+$D$4,BP$9&gt;=$D615),$E615*HLOOKUP(BP$7-$B615+1,INPUTS!$D$63:$X$64,$E$4,FALSE)/IF(BP$7=$B615,(13-MONTH($D615)),12),0)</f>
        <v>0</v>
      </c>
      <c r="BQ615" s="228">
        <f>IF(AND(BQ$7&lt;=$B615+$D$4,BQ$9&gt;=$D615),$E615*HLOOKUP(BQ$7-$B615+1,INPUTS!$D$63:$X$64,$E$4,FALSE)/IF(BQ$7=$B615,(13-MONTH($D615)),12),0)</f>
        <v>0</v>
      </c>
      <c r="BR615" s="228">
        <f>IF(AND(BR$7&lt;=$B615+$D$4,BR$9&gt;=$D615),$E615*HLOOKUP(BR$7-$B615+1,INPUTS!$D$63:$X$64,$E$4,FALSE)/IF(BR$7=$B615,(13-MONTH($D615)),12),0)</f>
        <v>0</v>
      </c>
      <c r="BS615" s="228">
        <f>IF(AND(BS$7&lt;=$B615+$D$4,BS$9&gt;=$D615),$E615*HLOOKUP(BS$7-$B615+1,INPUTS!$D$63:$X$64,$E$4,FALSE)/IF(BS$7=$B615,(13-MONTH($D615)),12),0)</f>
        <v>0</v>
      </c>
      <c r="BT615" s="228">
        <f>IF(AND(BT$7&lt;=$B615+$D$4,BT$9&gt;=$D615),$E615*HLOOKUP(BT$7-$B615+1,INPUTS!$D$63:$X$64,$E$4,FALSE)/IF(BT$7=$B615,(13-MONTH($D615)),12),0)</f>
        <v>0</v>
      </c>
      <c r="BU615" s="228">
        <f>IF(AND(BU$7&lt;=$B615+$D$4,BU$9&gt;=$D615),$E615*HLOOKUP(BU$7-$B615+1,INPUTS!$D$63:$X$64,$E$4,FALSE)/IF(BU$7=$B615,(13-MONTH($D615)),12),0)</f>
        <v>0</v>
      </c>
      <c r="BV615" s="228">
        <f>IF(AND(BV$7&lt;=$B615+$D$4,BV$9&gt;=$D615),$E615*HLOOKUP(BV$7-$B615+1,INPUTS!$D$63:$X$64,$E$4,FALSE)/IF(BV$7=$B615,(13-MONTH($D615)),12),0)</f>
        <v>0</v>
      </c>
      <c r="BW615" s="228">
        <f>IF(AND(BW$7&lt;=$B615+$D$4,BW$9&gt;=$D615),$E615*HLOOKUP(BW$7-$B615+1,INPUTS!$D$63:$X$64,$E$4,FALSE)/IF(BW$7=$B615,(13-MONTH($D615)),12),0)</f>
        <v>0</v>
      </c>
      <c r="BX615" s="228">
        <f>IF(AND(BX$7&lt;=$B615+$D$4,BX$9&gt;=$D615),$E615*HLOOKUP(BX$7-$B615+1,INPUTS!$D$63:$X$64,$E$4,FALSE)/IF(BX$7=$B615,(13-MONTH($D615)),12),0)</f>
        <v>0</v>
      </c>
      <c r="BY615" s="228">
        <f>IF(AND(BY$7&lt;=$B615+$D$4,BY$9&gt;=$D615),$E615*HLOOKUP(BY$7-$B615+1,INPUTS!$D$63:$X$64,$E$4,FALSE)/IF(BY$7=$B615,(13-MONTH($D615)),12),0)</f>
        <v>0</v>
      </c>
      <c r="BZ615" s="228">
        <f>IF(AND(BZ$7&lt;=$B615+$D$4,BZ$9&gt;=$D615),$E615*HLOOKUP(BZ$7-$B615+1,INPUTS!$D$63:$X$64,$E$4,FALSE)/IF(BZ$7=$B615,(13-MONTH($D615)),12),0)</f>
        <v>0</v>
      </c>
    </row>
    <row r="616" spans="1:78" x14ac:dyDescent="0.2">
      <c r="D616" s="167" t="str">
        <f>D311</f>
        <v>Total</v>
      </c>
      <c r="E616" s="69">
        <f>SUM(E544:E615)</f>
        <v>13133.464720000002</v>
      </c>
      <c r="G616" s="68">
        <f>SUM(G544:G615)</f>
        <v>0</v>
      </c>
      <c r="H616" s="68">
        <f t="shared" ref="H616:BN616" si="455">SUM(H544:H615)</f>
        <v>0</v>
      </c>
      <c r="I616" s="68">
        <f t="shared" si="455"/>
        <v>0</v>
      </c>
      <c r="J616" s="68">
        <f t="shared" si="455"/>
        <v>0</v>
      </c>
      <c r="K616" s="68">
        <f t="shared" si="455"/>
        <v>0</v>
      </c>
      <c r="L616" s="68">
        <f t="shared" si="455"/>
        <v>1.4336250000000002E-3</v>
      </c>
      <c r="M616" s="68">
        <f t="shared" si="455"/>
        <v>0.23781300000000002</v>
      </c>
      <c r="N616" s="68">
        <f t="shared" si="455"/>
        <v>0.74969632499999994</v>
      </c>
      <c r="O616" s="68">
        <f t="shared" si="455"/>
        <v>2.1189633562500001</v>
      </c>
      <c r="P616" s="68">
        <f t="shared" si="455"/>
        <v>5.4370778562500002</v>
      </c>
      <c r="Q616" s="68">
        <f t="shared" si="455"/>
        <v>5.2567879812499996</v>
      </c>
      <c r="R616" s="68">
        <f t="shared" si="455"/>
        <v>-13.80177214375</v>
      </c>
      <c r="S616" s="68">
        <f t="shared" si="455"/>
        <v>1.1108518437499999</v>
      </c>
      <c r="T616" s="68">
        <f t="shared" si="455"/>
        <v>3.051146571022727</v>
      </c>
      <c r="U616" s="68">
        <f t="shared" si="455"/>
        <v>1.9151768085227265</v>
      </c>
      <c r="V616" s="68">
        <f t="shared" si="455"/>
        <v>1.9743001418560602</v>
      </c>
      <c r="W616" s="68">
        <f t="shared" si="455"/>
        <v>1.98303042310606</v>
      </c>
      <c r="X616" s="68">
        <f t="shared" si="455"/>
        <v>4.0311515302489171</v>
      </c>
      <c r="Y616" s="68">
        <f t="shared" si="455"/>
        <v>8.2136058427489189</v>
      </c>
      <c r="Z616" s="68">
        <f t="shared" si="455"/>
        <v>14.159367192748919</v>
      </c>
      <c r="AA616" s="68">
        <f t="shared" si="455"/>
        <v>26.713641473998926</v>
      </c>
      <c r="AB616" s="68">
        <f t="shared" si="455"/>
        <v>17.652616098998919</v>
      </c>
      <c r="AC616" s="68">
        <f t="shared" si="455"/>
        <v>97.099211973998891</v>
      </c>
      <c r="AD616" s="68">
        <f t="shared" si="455"/>
        <v>36.818836098998943</v>
      </c>
      <c r="AE616" s="68">
        <f t="shared" si="455"/>
        <v>29.9406904302</v>
      </c>
      <c r="AF616" s="68">
        <f t="shared" si="455"/>
        <v>26.334550418836365</v>
      </c>
      <c r="AG616" s="68">
        <f t="shared" si="455"/>
        <v>30.045537106336365</v>
      </c>
      <c r="AH616" s="68">
        <f t="shared" si="455"/>
        <v>32.281611606336362</v>
      </c>
      <c r="AI616" s="68">
        <f t="shared" si="455"/>
        <v>39.071278731336363</v>
      </c>
      <c r="AJ616" s="68">
        <f t="shared" si="455"/>
        <v>50.000191249193506</v>
      </c>
      <c r="AK616" s="68">
        <f t="shared" si="455"/>
        <v>42.741551749193505</v>
      </c>
      <c r="AL616" s="68">
        <f t="shared" si="455"/>
        <v>63.214715599193511</v>
      </c>
      <c r="AM616" s="68">
        <f t="shared" si="455"/>
        <v>69.155722380443521</v>
      </c>
      <c r="AN616" s="68">
        <f t="shared" si="455"/>
        <v>80.138460880443517</v>
      </c>
      <c r="AO616" s="68">
        <f t="shared" si="455"/>
        <v>102.85682375544351</v>
      </c>
      <c r="AP616" s="68">
        <f t="shared" si="455"/>
        <v>110.35682375544351</v>
      </c>
      <c r="AQ616" s="68">
        <f t="shared" si="455"/>
        <v>74.641183037799991</v>
      </c>
      <c r="AR616" s="68">
        <f t="shared" si="455"/>
        <v>75.323001219618178</v>
      </c>
      <c r="AS616" s="68">
        <f t="shared" si="455"/>
        <v>75.323001219618178</v>
      </c>
      <c r="AT616" s="68">
        <f t="shared" si="455"/>
        <v>75.323001219618178</v>
      </c>
      <c r="AU616" s="68">
        <f t="shared" si="455"/>
        <v>75.323001219618178</v>
      </c>
      <c r="AV616" s="68">
        <f t="shared" si="455"/>
        <v>75.323001219618178</v>
      </c>
      <c r="AW616" s="68">
        <f t="shared" si="455"/>
        <v>75.323001219618178</v>
      </c>
      <c r="AX616" s="68">
        <f t="shared" si="455"/>
        <v>75.323001219618178</v>
      </c>
      <c r="AY616" s="68">
        <f t="shared" si="455"/>
        <v>75.323001219618178</v>
      </c>
      <c r="AZ616" s="68">
        <f t="shared" si="455"/>
        <v>75.323001219618178</v>
      </c>
      <c r="BA616" s="68">
        <f t="shared" si="455"/>
        <v>75.323001219618178</v>
      </c>
      <c r="BB616" s="68">
        <f t="shared" si="455"/>
        <v>75.323001219618178</v>
      </c>
      <c r="BC616" s="68">
        <f t="shared" si="455"/>
        <v>70.871642879533326</v>
      </c>
      <c r="BD616" s="68">
        <f t="shared" si="455"/>
        <v>70.871642879533326</v>
      </c>
      <c r="BE616" s="68">
        <f t="shared" si="455"/>
        <v>70.871642879533326</v>
      </c>
      <c r="BF616" s="68">
        <f t="shared" si="455"/>
        <v>70.871642879533326</v>
      </c>
      <c r="BG616" s="68">
        <f t="shared" si="455"/>
        <v>70.871642879533326</v>
      </c>
      <c r="BH616" s="68">
        <f t="shared" si="455"/>
        <v>70.871642879533326</v>
      </c>
      <c r="BI616" s="68">
        <f t="shared" si="455"/>
        <v>70.871642879533326</v>
      </c>
      <c r="BJ616" s="68">
        <f t="shared" si="455"/>
        <v>70.871642879533326</v>
      </c>
      <c r="BK616" s="68">
        <f t="shared" si="455"/>
        <v>70.871642879533326</v>
      </c>
      <c r="BL616" s="68">
        <f t="shared" si="455"/>
        <v>70.871642879533326</v>
      </c>
      <c r="BM616" s="68">
        <f t="shared" si="455"/>
        <v>70.871642879533326</v>
      </c>
      <c r="BN616" s="68">
        <f t="shared" si="455"/>
        <v>70.871642879533326</v>
      </c>
      <c r="BO616" s="68">
        <f t="shared" ref="BO616" si="456">SUM(BO544:BO615)</f>
        <v>65.55714426166665</v>
      </c>
      <c r="BP616" s="68">
        <f t="shared" ref="BP616" si="457">SUM(BP544:BP615)</f>
        <v>65.55714426166665</v>
      </c>
      <c r="BQ616" s="68">
        <f t="shared" ref="BQ616" si="458">SUM(BQ544:BQ615)</f>
        <v>65.55714426166665</v>
      </c>
      <c r="BR616" s="68">
        <f t="shared" ref="BR616" si="459">SUM(BR544:BR615)</f>
        <v>65.55714426166665</v>
      </c>
      <c r="BS616" s="68">
        <f t="shared" ref="BS616" si="460">SUM(BS544:BS615)</f>
        <v>65.55714426166665</v>
      </c>
      <c r="BT616" s="68">
        <f t="shared" ref="BT616" si="461">SUM(BT544:BT615)</f>
        <v>65.55714426166665</v>
      </c>
      <c r="BU616" s="68">
        <f t="shared" ref="BU616" si="462">SUM(BU544:BU615)</f>
        <v>65.55714426166665</v>
      </c>
      <c r="BV616" s="68">
        <f t="shared" ref="BV616" si="463">SUM(BV544:BV615)</f>
        <v>65.55714426166665</v>
      </c>
      <c r="BW616" s="68">
        <f t="shared" ref="BW616" si="464">SUM(BW544:BW615)</f>
        <v>65.55714426166665</v>
      </c>
      <c r="BX616" s="68">
        <f t="shared" ref="BX616" si="465">SUM(BX544:BX615)</f>
        <v>65.55714426166665</v>
      </c>
      <c r="BY616" s="68">
        <f t="shared" ref="BY616" si="466">SUM(BY544:BY615)</f>
        <v>65.55714426166665</v>
      </c>
      <c r="BZ616" s="68">
        <f t="shared" ref="BZ616" si="467">SUM(BZ544:BZ615)</f>
        <v>65.55714426166665</v>
      </c>
    </row>
    <row r="617" spans="1:78" collapsed="1" x14ac:dyDescent="0.2">
      <c r="E617" s="68"/>
      <c r="G617" s="229"/>
    </row>
    <row r="618" spans="1:78" x14ac:dyDescent="0.2">
      <c r="G618" s="229"/>
    </row>
    <row r="620" spans="1:78" ht="20.25" x14ac:dyDescent="0.3">
      <c r="C620" s="203"/>
      <c r="E620" s="308" t="s">
        <v>52</v>
      </c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3"/>
      <c r="BQ620" s="203"/>
      <c r="BR620" s="203"/>
      <c r="BS620" s="203"/>
      <c r="BT620" s="203"/>
      <c r="BU620" s="203"/>
      <c r="BV620" s="203"/>
      <c r="BW620" s="203"/>
      <c r="BX620" s="203"/>
      <c r="BY620" s="203"/>
      <c r="BZ620" s="203"/>
    </row>
    <row r="621" spans="1:78" ht="25.5" x14ac:dyDescent="0.2">
      <c r="D621" s="165"/>
      <c r="E621" s="312" t="s">
        <v>143</v>
      </c>
    </row>
    <row r="622" spans="1:78" x14ac:dyDescent="0.2">
      <c r="A622" s="7" t="str">
        <f t="shared" ref="A622:A653" si="468">A12</f>
        <v>Roll-in 1</v>
      </c>
      <c r="B622" s="7">
        <f t="shared" ref="B622:B681" si="469">YEAR(D622)</f>
        <v>2019</v>
      </c>
      <c r="C622" s="7">
        <f>C12</f>
        <v>1</v>
      </c>
      <c r="D622" s="165">
        <f>D12</f>
        <v>43496</v>
      </c>
      <c r="E622" s="68">
        <f t="shared" ref="E622:E653" si="470">E316*$D$6</f>
        <v>0</v>
      </c>
      <c r="F622" s="77"/>
      <c r="G622" s="229">
        <f>IF(AND($B622+$D$7&gt;G$7,G$9&gt;=$D622),($E622*(1/$D$7))/IF(G$7=$B622,13-MONTH($D622),12),0)</f>
        <v>0</v>
      </c>
      <c r="H622" s="229">
        <f t="shared" ref="H622:BN626" si="471">IF(AND($B622+$D$7&gt;H$7,H$9&gt;=$D622),($E622*(1/$D$7))/IF(H$7=$B622,13-MONTH($D622),12),0)</f>
        <v>0</v>
      </c>
      <c r="I622" s="229">
        <f t="shared" si="471"/>
        <v>0</v>
      </c>
      <c r="J622" s="229">
        <f t="shared" si="471"/>
        <v>0</v>
      </c>
      <c r="K622" s="229">
        <f t="shared" si="471"/>
        <v>0</v>
      </c>
      <c r="L622" s="229">
        <f t="shared" si="471"/>
        <v>0</v>
      </c>
      <c r="M622" s="229">
        <f t="shared" si="471"/>
        <v>0</v>
      </c>
      <c r="N622" s="229">
        <f t="shared" si="471"/>
        <v>0</v>
      </c>
      <c r="O622" s="229">
        <f t="shared" si="471"/>
        <v>0</v>
      </c>
      <c r="P622" s="229">
        <f t="shared" si="471"/>
        <v>0</v>
      </c>
      <c r="Q622" s="229">
        <f t="shared" si="471"/>
        <v>0</v>
      </c>
      <c r="R622" s="229">
        <f t="shared" si="471"/>
        <v>0</v>
      </c>
      <c r="S622" s="229">
        <f t="shared" si="471"/>
        <v>0</v>
      </c>
      <c r="T622" s="229">
        <f t="shared" si="471"/>
        <v>0</v>
      </c>
      <c r="U622" s="229">
        <f t="shared" si="471"/>
        <v>0</v>
      </c>
      <c r="V622" s="229">
        <f t="shared" si="471"/>
        <v>0</v>
      </c>
      <c r="W622" s="229">
        <f t="shared" si="471"/>
        <v>0</v>
      </c>
      <c r="X622" s="229">
        <f t="shared" si="471"/>
        <v>0</v>
      </c>
      <c r="Y622" s="229">
        <f t="shared" si="471"/>
        <v>0</v>
      </c>
      <c r="Z622" s="229">
        <f t="shared" si="471"/>
        <v>0</v>
      </c>
      <c r="AA622" s="229">
        <f t="shared" si="471"/>
        <v>0</v>
      </c>
      <c r="AB622" s="229">
        <f t="shared" si="471"/>
        <v>0</v>
      </c>
      <c r="AC622" s="229">
        <f t="shared" si="471"/>
        <v>0</v>
      </c>
      <c r="AD622" s="229">
        <f t="shared" si="471"/>
        <v>0</v>
      </c>
      <c r="AE622" s="229">
        <f t="shared" si="471"/>
        <v>0</v>
      </c>
      <c r="AF622" s="229">
        <f t="shared" si="471"/>
        <v>0</v>
      </c>
      <c r="AG622" s="229">
        <f t="shared" si="471"/>
        <v>0</v>
      </c>
      <c r="AH622" s="229">
        <f t="shared" si="471"/>
        <v>0</v>
      </c>
      <c r="AI622" s="229">
        <f t="shared" si="471"/>
        <v>0</v>
      </c>
      <c r="AJ622" s="229">
        <f t="shared" si="471"/>
        <v>0</v>
      </c>
      <c r="AK622" s="229">
        <f t="shared" si="471"/>
        <v>0</v>
      </c>
      <c r="AL622" s="229">
        <f t="shared" si="471"/>
        <v>0</v>
      </c>
      <c r="AM622" s="229">
        <f t="shared" si="471"/>
        <v>0</v>
      </c>
      <c r="AN622" s="229">
        <f t="shared" si="471"/>
        <v>0</v>
      </c>
      <c r="AO622" s="229">
        <f t="shared" si="471"/>
        <v>0</v>
      </c>
      <c r="AP622" s="229">
        <f t="shared" si="471"/>
        <v>0</v>
      </c>
      <c r="AQ622" s="229">
        <f t="shared" si="471"/>
        <v>0</v>
      </c>
      <c r="AR622" s="229">
        <f t="shared" si="471"/>
        <v>0</v>
      </c>
      <c r="AS622" s="229">
        <f t="shared" si="471"/>
        <v>0</v>
      </c>
      <c r="AT622" s="229">
        <f t="shared" si="471"/>
        <v>0</v>
      </c>
      <c r="AU622" s="229">
        <f t="shared" si="471"/>
        <v>0</v>
      </c>
      <c r="AV622" s="229">
        <f t="shared" si="471"/>
        <v>0</v>
      </c>
      <c r="AW622" s="229">
        <f t="shared" si="471"/>
        <v>0</v>
      </c>
      <c r="AX622" s="229">
        <f t="shared" si="471"/>
        <v>0</v>
      </c>
      <c r="AY622" s="229">
        <f t="shared" si="471"/>
        <v>0</v>
      </c>
      <c r="AZ622" s="229">
        <f t="shared" si="471"/>
        <v>0</v>
      </c>
      <c r="BA622" s="229">
        <f t="shared" si="471"/>
        <v>0</v>
      </c>
      <c r="BB622" s="229">
        <f t="shared" si="471"/>
        <v>0</v>
      </c>
      <c r="BC622" s="229">
        <f t="shared" si="471"/>
        <v>0</v>
      </c>
      <c r="BD622" s="229">
        <f t="shared" si="471"/>
        <v>0</v>
      </c>
      <c r="BE622" s="229">
        <f t="shared" si="471"/>
        <v>0</v>
      </c>
      <c r="BF622" s="229">
        <f t="shared" si="471"/>
        <v>0</v>
      </c>
      <c r="BG622" s="229">
        <f t="shared" si="471"/>
        <v>0</v>
      </c>
      <c r="BH622" s="229">
        <f t="shared" si="471"/>
        <v>0</v>
      </c>
      <c r="BI622" s="229">
        <f t="shared" si="471"/>
        <v>0</v>
      </c>
      <c r="BJ622" s="229">
        <f t="shared" si="471"/>
        <v>0</v>
      </c>
      <c r="BK622" s="229">
        <f t="shared" si="471"/>
        <v>0</v>
      </c>
      <c r="BL622" s="229">
        <f t="shared" si="471"/>
        <v>0</v>
      </c>
      <c r="BM622" s="229">
        <f t="shared" si="471"/>
        <v>0</v>
      </c>
      <c r="BN622" s="229">
        <f t="shared" si="471"/>
        <v>0</v>
      </c>
      <c r="BO622" s="229">
        <f t="shared" ref="BO622:BZ625" si="472">IF(AND($B622+$D$7&gt;BO$7,BO$9&gt;=$D622),($E622*(1/$D$7))/IF(BO$7=$B622,13-MONTH($D622),12),0)</f>
        <v>0</v>
      </c>
      <c r="BP622" s="229">
        <f t="shared" si="472"/>
        <v>0</v>
      </c>
      <c r="BQ622" s="229">
        <f t="shared" si="472"/>
        <v>0</v>
      </c>
      <c r="BR622" s="229">
        <f t="shared" si="472"/>
        <v>0</v>
      </c>
      <c r="BS622" s="229">
        <f t="shared" si="472"/>
        <v>0</v>
      </c>
      <c r="BT622" s="229">
        <f t="shared" si="472"/>
        <v>0</v>
      </c>
      <c r="BU622" s="229">
        <f t="shared" si="472"/>
        <v>0</v>
      </c>
      <c r="BV622" s="229">
        <f t="shared" si="472"/>
        <v>0</v>
      </c>
      <c r="BW622" s="229">
        <f t="shared" si="472"/>
        <v>0</v>
      </c>
      <c r="BX622" s="229">
        <f t="shared" si="472"/>
        <v>0</v>
      </c>
      <c r="BY622" s="229">
        <f t="shared" si="472"/>
        <v>0</v>
      </c>
      <c r="BZ622" s="229">
        <f t="shared" si="472"/>
        <v>0</v>
      </c>
    </row>
    <row r="623" spans="1:78" x14ac:dyDescent="0.2">
      <c r="A623" s="7" t="str">
        <f t="shared" si="468"/>
        <v>Roll-in 1</v>
      </c>
      <c r="B623" s="7">
        <f t="shared" si="469"/>
        <v>2019</v>
      </c>
      <c r="C623" s="7">
        <f>C622+1</f>
        <v>2</v>
      </c>
      <c r="D623" s="165">
        <f t="shared" ref="D623:D654" si="473">D13</f>
        <v>43524</v>
      </c>
      <c r="E623" s="68">
        <f t="shared" si="470"/>
        <v>0</v>
      </c>
      <c r="F623" s="77"/>
      <c r="G623" s="229">
        <f t="shared" ref="G623:V642" si="474">IF(AND($B623+$D$7&gt;G$7,G$9&gt;=$D623),($E623*(1/$D$7))/IF(G$7=$B623,13-MONTH($D623),12),0)</f>
        <v>0</v>
      </c>
      <c r="H623" s="229">
        <f t="shared" si="471"/>
        <v>0</v>
      </c>
      <c r="I623" s="229">
        <f t="shared" si="471"/>
        <v>0</v>
      </c>
      <c r="J623" s="229">
        <f t="shared" si="471"/>
        <v>0</v>
      </c>
      <c r="K623" s="229">
        <f t="shared" si="471"/>
        <v>0</v>
      </c>
      <c r="L623" s="229">
        <f t="shared" si="471"/>
        <v>0</v>
      </c>
      <c r="M623" s="229">
        <f t="shared" si="471"/>
        <v>0</v>
      </c>
      <c r="N623" s="229">
        <f t="shared" si="471"/>
        <v>0</v>
      </c>
      <c r="O623" s="229">
        <f t="shared" si="471"/>
        <v>0</v>
      </c>
      <c r="P623" s="229">
        <f t="shared" si="471"/>
        <v>0</v>
      </c>
      <c r="Q623" s="229">
        <f t="shared" si="471"/>
        <v>0</v>
      </c>
      <c r="R623" s="229">
        <f t="shared" si="471"/>
        <v>0</v>
      </c>
      <c r="S623" s="229">
        <f t="shared" si="471"/>
        <v>0</v>
      </c>
      <c r="T623" s="229">
        <f t="shared" si="471"/>
        <v>0</v>
      </c>
      <c r="U623" s="229">
        <f t="shared" si="471"/>
        <v>0</v>
      </c>
      <c r="V623" s="229">
        <f t="shared" si="471"/>
        <v>0</v>
      </c>
      <c r="W623" s="229">
        <f t="shared" si="471"/>
        <v>0</v>
      </c>
      <c r="X623" s="229">
        <f t="shared" si="471"/>
        <v>0</v>
      </c>
      <c r="Y623" s="229">
        <f t="shared" si="471"/>
        <v>0</v>
      </c>
      <c r="Z623" s="229">
        <f t="shared" si="471"/>
        <v>0</v>
      </c>
      <c r="AA623" s="229">
        <f t="shared" si="471"/>
        <v>0</v>
      </c>
      <c r="AB623" s="229">
        <f t="shared" si="471"/>
        <v>0</v>
      </c>
      <c r="AC623" s="229">
        <f t="shared" si="471"/>
        <v>0</v>
      </c>
      <c r="AD623" s="229">
        <f t="shared" si="471"/>
        <v>0</v>
      </c>
      <c r="AE623" s="229">
        <f t="shared" si="471"/>
        <v>0</v>
      </c>
      <c r="AF623" s="229">
        <f t="shared" si="471"/>
        <v>0</v>
      </c>
      <c r="AG623" s="229">
        <f t="shared" si="471"/>
        <v>0</v>
      </c>
      <c r="AH623" s="229">
        <f t="shared" si="471"/>
        <v>0</v>
      </c>
      <c r="AI623" s="229">
        <f t="shared" si="471"/>
        <v>0</v>
      </c>
      <c r="AJ623" s="229">
        <f t="shared" si="471"/>
        <v>0</v>
      </c>
      <c r="AK623" s="229">
        <f t="shared" si="471"/>
        <v>0</v>
      </c>
      <c r="AL623" s="229">
        <f t="shared" si="471"/>
        <v>0</v>
      </c>
      <c r="AM623" s="229">
        <f t="shared" si="471"/>
        <v>0</v>
      </c>
      <c r="AN623" s="229">
        <f t="shared" si="471"/>
        <v>0</v>
      </c>
      <c r="AO623" s="229">
        <f t="shared" si="471"/>
        <v>0</v>
      </c>
      <c r="AP623" s="229">
        <f t="shared" si="471"/>
        <v>0</v>
      </c>
      <c r="AQ623" s="229">
        <f t="shared" si="471"/>
        <v>0</v>
      </c>
      <c r="AR623" s="229">
        <f t="shared" si="471"/>
        <v>0</v>
      </c>
      <c r="AS623" s="229">
        <f t="shared" si="471"/>
        <v>0</v>
      </c>
      <c r="AT623" s="229">
        <f t="shared" si="471"/>
        <v>0</v>
      </c>
      <c r="AU623" s="229">
        <f t="shared" si="471"/>
        <v>0</v>
      </c>
      <c r="AV623" s="229">
        <f t="shared" si="471"/>
        <v>0</v>
      </c>
      <c r="AW623" s="229">
        <f t="shared" si="471"/>
        <v>0</v>
      </c>
      <c r="AX623" s="229">
        <f t="shared" si="471"/>
        <v>0</v>
      </c>
      <c r="AY623" s="229">
        <f t="shared" si="471"/>
        <v>0</v>
      </c>
      <c r="AZ623" s="229">
        <f t="shared" si="471"/>
        <v>0</v>
      </c>
      <c r="BA623" s="229">
        <f t="shared" si="471"/>
        <v>0</v>
      </c>
      <c r="BB623" s="229">
        <f t="shared" si="471"/>
        <v>0</v>
      </c>
      <c r="BC623" s="229">
        <f t="shared" si="471"/>
        <v>0</v>
      </c>
      <c r="BD623" s="229">
        <f t="shared" si="471"/>
        <v>0</v>
      </c>
      <c r="BE623" s="229">
        <f t="shared" si="471"/>
        <v>0</v>
      </c>
      <c r="BF623" s="229">
        <f t="shared" si="471"/>
        <v>0</v>
      </c>
      <c r="BG623" s="229">
        <f t="shared" si="471"/>
        <v>0</v>
      </c>
      <c r="BH623" s="229">
        <f t="shared" si="471"/>
        <v>0</v>
      </c>
      <c r="BI623" s="229">
        <f t="shared" si="471"/>
        <v>0</v>
      </c>
      <c r="BJ623" s="229">
        <f t="shared" si="471"/>
        <v>0</v>
      </c>
      <c r="BK623" s="229">
        <f t="shared" si="471"/>
        <v>0</v>
      </c>
      <c r="BL623" s="229">
        <f t="shared" si="471"/>
        <v>0</v>
      </c>
      <c r="BM623" s="229">
        <f t="shared" si="471"/>
        <v>0</v>
      </c>
      <c r="BN623" s="229">
        <f t="shared" si="471"/>
        <v>0</v>
      </c>
      <c r="BO623" s="229">
        <f t="shared" si="472"/>
        <v>0</v>
      </c>
      <c r="BP623" s="229">
        <f t="shared" si="472"/>
        <v>0</v>
      </c>
      <c r="BQ623" s="229">
        <f t="shared" si="472"/>
        <v>0</v>
      </c>
      <c r="BR623" s="229">
        <f t="shared" si="472"/>
        <v>0</v>
      </c>
      <c r="BS623" s="229">
        <f t="shared" si="472"/>
        <v>0</v>
      </c>
      <c r="BT623" s="229">
        <f t="shared" si="472"/>
        <v>0</v>
      </c>
      <c r="BU623" s="229">
        <f t="shared" si="472"/>
        <v>0</v>
      </c>
      <c r="BV623" s="229">
        <f t="shared" si="472"/>
        <v>0</v>
      </c>
      <c r="BW623" s="229">
        <f t="shared" si="472"/>
        <v>0</v>
      </c>
      <c r="BX623" s="229">
        <f t="shared" si="472"/>
        <v>0</v>
      </c>
      <c r="BY623" s="229">
        <f t="shared" si="472"/>
        <v>0</v>
      </c>
      <c r="BZ623" s="229">
        <f t="shared" si="472"/>
        <v>0</v>
      </c>
    </row>
    <row r="624" spans="1:78" x14ac:dyDescent="0.2">
      <c r="A624" s="7" t="str">
        <f t="shared" si="468"/>
        <v>Roll-in 1</v>
      </c>
      <c r="B624" s="7">
        <f t="shared" si="469"/>
        <v>2019</v>
      </c>
      <c r="C624" s="7">
        <f t="shared" ref="C624:C687" si="475">C623+1</f>
        <v>3</v>
      </c>
      <c r="D624" s="165">
        <f t="shared" si="473"/>
        <v>43555</v>
      </c>
      <c r="E624" s="68">
        <f t="shared" si="470"/>
        <v>0</v>
      </c>
      <c r="F624" s="77"/>
      <c r="G624" s="229">
        <f t="shared" si="474"/>
        <v>0</v>
      </c>
      <c r="H624" s="229">
        <f t="shared" si="471"/>
        <v>0</v>
      </c>
      <c r="I624" s="229">
        <f t="shared" si="471"/>
        <v>0</v>
      </c>
      <c r="J624" s="229">
        <f t="shared" si="471"/>
        <v>0</v>
      </c>
      <c r="K624" s="229">
        <f t="shared" si="471"/>
        <v>0</v>
      </c>
      <c r="L624" s="229">
        <f t="shared" si="471"/>
        <v>0</v>
      </c>
      <c r="M624" s="229">
        <f t="shared" si="471"/>
        <v>0</v>
      </c>
      <c r="N624" s="229">
        <f t="shared" si="471"/>
        <v>0</v>
      </c>
      <c r="O624" s="229">
        <f t="shared" si="471"/>
        <v>0</v>
      </c>
      <c r="P624" s="229">
        <f t="shared" si="471"/>
        <v>0</v>
      </c>
      <c r="Q624" s="229">
        <f t="shared" si="471"/>
        <v>0</v>
      </c>
      <c r="R624" s="229">
        <f t="shared" si="471"/>
        <v>0</v>
      </c>
      <c r="S624" s="229">
        <f t="shared" si="471"/>
        <v>0</v>
      </c>
      <c r="T624" s="229">
        <f t="shared" si="471"/>
        <v>0</v>
      </c>
      <c r="U624" s="229">
        <f t="shared" si="471"/>
        <v>0</v>
      </c>
      <c r="V624" s="229">
        <f t="shared" si="471"/>
        <v>0</v>
      </c>
      <c r="W624" s="229">
        <f t="shared" si="471"/>
        <v>0</v>
      </c>
      <c r="X624" s="229">
        <f t="shared" si="471"/>
        <v>0</v>
      </c>
      <c r="Y624" s="229">
        <f t="shared" si="471"/>
        <v>0</v>
      </c>
      <c r="Z624" s="229">
        <f t="shared" si="471"/>
        <v>0</v>
      </c>
      <c r="AA624" s="229">
        <f t="shared" si="471"/>
        <v>0</v>
      </c>
      <c r="AB624" s="229">
        <f t="shared" si="471"/>
        <v>0</v>
      </c>
      <c r="AC624" s="229">
        <f t="shared" si="471"/>
        <v>0</v>
      </c>
      <c r="AD624" s="229">
        <f t="shared" si="471"/>
        <v>0</v>
      </c>
      <c r="AE624" s="229">
        <f t="shared" si="471"/>
        <v>0</v>
      </c>
      <c r="AF624" s="229">
        <f t="shared" si="471"/>
        <v>0</v>
      </c>
      <c r="AG624" s="229">
        <f t="shared" si="471"/>
        <v>0</v>
      </c>
      <c r="AH624" s="229">
        <f t="shared" si="471"/>
        <v>0</v>
      </c>
      <c r="AI624" s="229">
        <f t="shared" si="471"/>
        <v>0</v>
      </c>
      <c r="AJ624" s="229">
        <f t="shared" si="471"/>
        <v>0</v>
      </c>
      <c r="AK624" s="229">
        <f t="shared" si="471"/>
        <v>0</v>
      </c>
      <c r="AL624" s="229">
        <f t="shared" si="471"/>
        <v>0</v>
      </c>
      <c r="AM624" s="229">
        <f t="shared" si="471"/>
        <v>0</v>
      </c>
      <c r="AN624" s="229">
        <f t="shared" si="471"/>
        <v>0</v>
      </c>
      <c r="AO624" s="229">
        <f t="shared" si="471"/>
        <v>0</v>
      </c>
      <c r="AP624" s="229">
        <f t="shared" si="471"/>
        <v>0</v>
      </c>
      <c r="AQ624" s="229">
        <f t="shared" si="471"/>
        <v>0</v>
      </c>
      <c r="AR624" s="229">
        <f t="shared" si="471"/>
        <v>0</v>
      </c>
      <c r="AS624" s="229">
        <f t="shared" si="471"/>
        <v>0</v>
      </c>
      <c r="AT624" s="229">
        <f t="shared" si="471"/>
        <v>0</v>
      </c>
      <c r="AU624" s="229">
        <f t="shared" si="471"/>
        <v>0</v>
      </c>
      <c r="AV624" s="229">
        <f t="shared" si="471"/>
        <v>0</v>
      </c>
      <c r="AW624" s="229">
        <f t="shared" si="471"/>
        <v>0</v>
      </c>
      <c r="AX624" s="229">
        <f t="shared" si="471"/>
        <v>0</v>
      </c>
      <c r="AY624" s="229">
        <f t="shared" si="471"/>
        <v>0</v>
      </c>
      <c r="AZ624" s="229">
        <f t="shared" si="471"/>
        <v>0</v>
      </c>
      <c r="BA624" s="229">
        <f t="shared" si="471"/>
        <v>0</v>
      </c>
      <c r="BB624" s="229">
        <f t="shared" si="471"/>
        <v>0</v>
      </c>
      <c r="BC624" s="229">
        <f t="shared" si="471"/>
        <v>0</v>
      </c>
      <c r="BD624" s="229">
        <f t="shared" si="471"/>
        <v>0</v>
      </c>
      <c r="BE624" s="229">
        <f t="shared" si="471"/>
        <v>0</v>
      </c>
      <c r="BF624" s="229">
        <f t="shared" si="471"/>
        <v>0</v>
      </c>
      <c r="BG624" s="229">
        <f t="shared" si="471"/>
        <v>0</v>
      </c>
      <c r="BH624" s="229">
        <f t="shared" si="471"/>
        <v>0</v>
      </c>
      <c r="BI624" s="229">
        <f t="shared" si="471"/>
        <v>0</v>
      </c>
      <c r="BJ624" s="229">
        <f t="shared" si="471"/>
        <v>0</v>
      </c>
      <c r="BK624" s="229">
        <f t="shared" si="471"/>
        <v>0</v>
      </c>
      <c r="BL624" s="229">
        <f t="shared" si="471"/>
        <v>0</v>
      </c>
      <c r="BM624" s="229">
        <f t="shared" si="471"/>
        <v>0</v>
      </c>
      <c r="BN624" s="229">
        <f t="shared" si="471"/>
        <v>0</v>
      </c>
      <c r="BO624" s="229">
        <f t="shared" si="472"/>
        <v>0</v>
      </c>
      <c r="BP624" s="229">
        <f t="shared" si="472"/>
        <v>0</v>
      </c>
      <c r="BQ624" s="229">
        <f t="shared" si="472"/>
        <v>0</v>
      </c>
      <c r="BR624" s="229">
        <f t="shared" si="472"/>
        <v>0</v>
      </c>
      <c r="BS624" s="229">
        <f t="shared" si="472"/>
        <v>0</v>
      </c>
      <c r="BT624" s="229">
        <f t="shared" si="472"/>
        <v>0</v>
      </c>
      <c r="BU624" s="229">
        <f t="shared" si="472"/>
        <v>0</v>
      </c>
      <c r="BV624" s="229">
        <f t="shared" si="472"/>
        <v>0</v>
      </c>
      <c r="BW624" s="229">
        <f t="shared" si="472"/>
        <v>0</v>
      </c>
      <c r="BX624" s="229">
        <f t="shared" si="472"/>
        <v>0</v>
      </c>
      <c r="BY624" s="229">
        <f t="shared" si="472"/>
        <v>0</v>
      </c>
      <c r="BZ624" s="229">
        <f t="shared" si="472"/>
        <v>0</v>
      </c>
    </row>
    <row r="625" spans="1:78" x14ac:dyDescent="0.2">
      <c r="A625" s="7" t="str">
        <f t="shared" si="468"/>
        <v>Roll-in 1</v>
      </c>
      <c r="B625" s="7">
        <f t="shared" si="469"/>
        <v>2019</v>
      </c>
      <c r="C625" s="7">
        <f t="shared" si="475"/>
        <v>4</v>
      </c>
      <c r="D625" s="165">
        <f t="shared" si="473"/>
        <v>43585</v>
      </c>
      <c r="E625" s="68">
        <f t="shared" si="470"/>
        <v>0</v>
      </c>
      <c r="F625" s="77"/>
      <c r="G625" s="229">
        <f t="shared" si="474"/>
        <v>0</v>
      </c>
      <c r="H625" s="229">
        <f t="shared" si="471"/>
        <v>0</v>
      </c>
      <c r="I625" s="229">
        <f t="shared" si="471"/>
        <v>0</v>
      </c>
      <c r="J625" s="229">
        <f t="shared" si="471"/>
        <v>0</v>
      </c>
      <c r="K625" s="229">
        <f t="shared" si="471"/>
        <v>0</v>
      </c>
      <c r="L625" s="229">
        <f t="shared" si="471"/>
        <v>0</v>
      </c>
      <c r="M625" s="229">
        <f t="shared" si="471"/>
        <v>0</v>
      </c>
      <c r="N625" s="229">
        <f t="shared" si="471"/>
        <v>0</v>
      </c>
      <c r="O625" s="229">
        <f t="shared" si="471"/>
        <v>0</v>
      </c>
      <c r="P625" s="229">
        <f t="shared" si="471"/>
        <v>0</v>
      </c>
      <c r="Q625" s="229">
        <f t="shared" si="471"/>
        <v>0</v>
      </c>
      <c r="R625" s="229">
        <f t="shared" si="471"/>
        <v>0</v>
      </c>
      <c r="S625" s="229">
        <f t="shared" si="471"/>
        <v>0</v>
      </c>
      <c r="T625" s="229">
        <f t="shared" si="471"/>
        <v>0</v>
      </c>
      <c r="U625" s="229">
        <f t="shared" si="471"/>
        <v>0</v>
      </c>
      <c r="V625" s="229">
        <f t="shared" si="471"/>
        <v>0</v>
      </c>
      <c r="W625" s="229">
        <f t="shared" si="471"/>
        <v>0</v>
      </c>
      <c r="X625" s="229">
        <f t="shared" si="471"/>
        <v>0</v>
      </c>
      <c r="Y625" s="229">
        <f t="shared" si="471"/>
        <v>0</v>
      </c>
      <c r="Z625" s="229">
        <f t="shared" si="471"/>
        <v>0</v>
      </c>
      <c r="AA625" s="229">
        <f t="shared" si="471"/>
        <v>0</v>
      </c>
      <c r="AB625" s="229">
        <f t="shared" si="471"/>
        <v>0</v>
      </c>
      <c r="AC625" s="229">
        <f t="shared" si="471"/>
        <v>0</v>
      </c>
      <c r="AD625" s="229">
        <f t="shared" si="471"/>
        <v>0</v>
      </c>
      <c r="AE625" s="229">
        <f t="shared" si="471"/>
        <v>0</v>
      </c>
      <c r="AF625" s="229">
        <f t="shared" si="471"/>
        <v>0</v>
      </c>
      <c r="AG625" s="229">
        <f t="shared" si="471"/>
        <v>0</v>
      </c>
      <c r="AH625" s="229">
        <f t="shared" si="471"/>
        <v>0</v>
      </c>
      <c r="AI625" s="229">
        <f t="shared" si="471"/>
        <v>0</v>
      </c>
      <c r="AJ625" s="229">
        <f t="shared" si="471"/>
        <v>0</v>
      </c>
      <c r="AK625" s="229">
        <f t="shared" si="471"/>
        <v>0</v>
      </c>
      <c r="AL625" s="229">
        <f t="shared" si="471"/>
        <v>0</v>
      </c>
      <c r="AM625" s="229">
        <f t="shared" si="471"/>
        <v>0</v>
      </c>
      <c r="AN625" s="229">
        <f t="shared" si="471"/>
        <v>0</v>
      </c>
      <c r="AO625" s="229">
        <f t="shared" si="471"/>
        <v>0</v>
      </c>
      <c r="AP625" s="229">
        <f t="shared" si="471"/>
        <v>0</v>
      </c>
      <c r="AQ625" s="229">
        <f t="shared" si="471"/>
        <v>0</v>
      </c>
      <c r="AR625" s="229">
        <f t="shared" si="471"/>
        <v>0</v>
      </c>
      <c r="AS625" s="229">
        <f t="shared" si="471"/>
        <v>0</v>
      </c>
      <c r="AT625" s="229">
        <f t="shared" si="471"/>
        <v>0</v>
      </c>
      <c r="AU625" s="229">
        <f t="shared" si="471"/>
        <v>0</v>
      </c>
      <c r="AV625" s="229">
        <f t="shared" si="471"/>
        <v>0</v>
      </c>
      <c r="AW625" s="229">
        <f t="shared" si="471"/>
        <v>0</v>
      </c>
      <c r="AX625" s="229">
        <f t="shared" si="471"/>
        <v>0</v>
      </c>
      <c r="AY625" s="229">
        <f t="shared" si="471"/>
        <v>0</v>
      </c>
      <c r="AZ625" s="229">
        <f t="shared" si="471"/>
        <v>0</v>
      </c>
      <c r="BA625" s="229">
        <f t="shared" si="471"/>
        <v>0</v>
      </c>
      <c r="BB625" s="229">
        <f t="shared" si="471"/>
        <v>0</v>
      </c>
      <c r="BC625" s="229">
        <f t="shared" si="471"/>
        <v>0</v>
      </c>
      <c r="BD625" s="229">
        <f t="shared" si="471"/>
        <v>0</v>
      </c>
      <c r="BE625" s="229">
        <f t="shared" si="471"/>
        <v>0</v>
      </c>
      <c r="BF625" s="229">
        <f t="shared" si="471"/>
        <v>0</v>
      </c>
      <c r="BG625" s="229">
        <f t="shared" si="471"/>
        <v>0</v>
      </c>
      <c r="BH625" s="229">
        <f t="shared" si="471"/>
        <v>0</v>
      </c>
      <c r="BI625" s="229">
        <f t="shared" si="471"/>
        <v>0</v>
      </c>
      <c r="BJ625" s="229">
        <f t="shared" si="471"/>
        <v>0</v>
      </c>
      <c r="BK625" s="229">
        <f t="shared" si="471"/>
        <v>0</v>
      </c>
      <c r="BL625" s="229">
        <f t="shared" si="471"/>
        <v>0</v>
      </c>
      <c r="BM625" s="229">
        <f t="shared" si="471"/>
        <v>0</v>
      </c>
      <c r="BN625" s="229">
        <f t="shared" si="471"/>
        <v>0</v>
      </c>
      <c r="BO625" s="229">
        <f t="shared" si="472"/>
        <v>0</v>
      </c>
      <c r="BP625" s="229">
        <f t="shared" si="472"/>
        <v>0</v>
      </c>
      <c r="BQ625" s="229">
        <f t="shared" si="472"/>
        <v>0</v>
      </c>
      <c r="BR625" s="229">
        <f t="shared" si="472"/>
        <v>0</v>
      </c>
      <c r="BS625" s="229">
        <f t="shared" si="472"/>
        <v>0</v>
      </c>
      <c r="BT625" s="229">
        <f t="shared" si="472"/>
        <v>0</v>
      </c>
      <c r="BU625" s="229">
        <f t="shared" si="472"/>
        <v>0</v>
      </c>
      <c r="BV625" s="229">
        <f t="shared" si="472"/>
        <v>0</v>
      </c>
      <c r="BW625" s="229">
        <f t="shared" si="472"/>
        <v>0</v>
      </c>
      <c r="BX625" s="229">
        <f t="shared" si="472"/>
        <v>0</v>
      </c>
      <c r="BY625" s="229">
        <f t="shared" si="472"/>
        <v>0</v>
      </c>
      <c r="BZ625" s="229">
        <f t="shared" si="472"/>
        <v>0</v>
      </c>
    </row>
    <row r="626" spans="1:78" x14ac:dyDescent="0.2">
      <c r="A626" s="7" t="str">
        <f t="shared" si="468"/>
        <v>Roll-in 1</v>
      </c>
      <c r="B626" s="7">
        <f t="shared" si="469"/>
        <v>2019</v>
      </c>
      <c r="C626" s="7">
        <f t="shared" si="475"/>
        <v>5</v>
      </c>
      <c r="D626" s="165">
        <f t="shared" si="473"/>
        <v>43616</v>
      </c>
      <c r="E626" s="68">
        <f t="shared" si="470"/>
        <v>0</v>
      </c>
      <c r="F626" s="77"/>
      <c r="G626" s="229">
        <f t="shared" si="474"/>
        <v>0</v>
      </c>
      <c r="H626" s="229">
        <f t="shared" si="471"/>
        <v>0</v>
      </c>
      <c r="I626" s="229">
        <f t="shared" si="471"/>
        <v>0</v>
      </c>
      <c r="J626" s="229">
        <f t="shared" si="471"/>
        <v>0</v>
      </c>
      <c r="K626" s="229">
        <f t="shared" si="471"/>
        <v>0</v>
      </c>
      <c r="L626" s="229">
        <f t="shared" si="471"/>
        <v>0</v>
      </c>
      <c r="M626" s="229">
        <f t="shared" si="471"/>
        <v>0</v>
      </c>
      <c r="N626" s="229">
        <f t="shared" si="471"/>
        <v>0</v>
      </c>
      <c r="O626" s="229">
        <f t="shared" si="471"/>
        <v>0</v>
      </c>
      <c r="P626" s="229">
        <f t="shared" si="471"/>
        <v>0</v>
      </c>
      <c r="Q626" s="229">
        <f t="shared" si="471"/>
        <v>0</v>
      </c>
      <c r="R626" s="229">
        <f t="shared" si="471"/>
        <v>0</v>
      </c>
      <c r="S626" s="229">
        <f t="shared" si="471"/>
        <v>0</v>
      </c>
      <c r="T626" s="229">
        <f t="shared" si="471"/>
        <v>0</v>
      </c>
      <c r="U626" s="229">
        <f t="shared" si="471"/>
        <v>0</v>
      </c>
      <c r="V626" s="229">
        <f t="shared" si="471"/>
        <v>0</v>
      </c>
      <c r="W626" s="229">
        <f t="shared" si="471"/>
        <v>0</v>
      </c>
      <c r="X626" s="229">
        <f t="shared" si="471"/>
        <v>0</v>
      </c>
      <c r="Y626" s="229">
        <f t="shared" si="471"/>
        <v>0</v>
      </c>
      <c r="Z626" s="229">
        <f t="shared" si="471"/>
        <v>0</v>
      </c>
      <c r="AA626" s="229">
        <f t="shared" ref="AA626:BZ641" si="476">IF(AND($B626+$D$7&gt;AA$7,AA$9&gt;=$D626),($E626*(1/$D$7))/IF(AA$7=$B626,13-MONTH($D626),12),0)</f>
        <v>0</v>
      </c>
      <c r="AB626" s="229">
        <f t="shared" si="476"/>
        <v>0</v>
      </c>
      <c r="AC626" s="229">
        <f t="shared" si="476"/>
        <v>0</v>
      </c>
      <c r="AD626" s="229">
        <f t="shared" si="476"/>
        <v>0</v>
      </c>
      <c r="AE626" s="229">
        <f t="shared" si="476"/>
        <v>0</v>
      </c>
      <c r="AF626" s="229">
        <f t="shared" si="476"/>
        <v>0</v>
      </c>
      <c r="AG626" s="229">
        <f t="shared" si="476"/>
        <v>0</v>
      </c>
      <c r="AH626" s="229">
        <f t="shared" si="476"/>
        <v>0</v>
      </c>
      <c r="AI626" s="229">
        <f t="shared" si="476"/>
        <v>0</v>
      </c>
      <c r="AJ626" s="229">
        <f t="shared" si="476"/>
        <v>0</v>
      </c>
      <c r="AK626" s="229">
        <f t="shared" si="476"/>
        <v>0</v>
      </c>
      <c r="AL626" s="229">
        <f t="shared" si="476"/>
        <v>0</v>
      </c>
      <c r="AM626" s="229">
        <f t="shared" si="476"/>
        <v>0</v>
      </c>
      <c r="AN626" s="229">
        <f t="shared" si="476"/>
        <v>0</v>
      </c>
      <c r="AO626" s="229">
        <f t="shared" si="476"/>
        <v>0</v>
      </c>
      <c r="AP626" s="229">
        <f t="shared" si="476"/>
        <v>0</v>
      </c>
      <c r="AQ626" s="229">
        <f t="shared" si="476"/>
        <v>0</v>
      </c>
      <c r="AR626" s="229">
        <f t="shared" si="476"/>
        <v>0</v>
      </c>
      <c r="AS626" s="229">
        <f t="shared" si="476"/>
        <v>0</v>
      </c>
      <c r="AT626" s="229">
        <f t="shared" si="476"/>
        <v>0</v>
      </c>
      <c r="AU626" s="229">
        <f t="shared" si="476"/>
        <v>0</v>
      </c>
      <c r="AV626" s="229">
        <f t="shared" si="476"/>
        <v>0</v>
      </c>
      <c r="AW626" s="229">
        <f t="shared" si="476"/>
        <v>0</v>
      </c>
      <c r="AX626" s="229">
        <f t="shared" si="476"/>
        <v>0</v>
      </c>
      <c r="AY626" s="229">
        <f t="shared" si="476"/>
        <v>0</v>
      </c>
      <c r="AZ626" s="229">
        <f t="shared" si="476"/>
        <v>0</v>
      </c>
      <c r="BA626" s="229">
        <f t="shared" si="476"/>
        <v>0</v>
      </c>
      <c r="BB626" s="229">
        <f t="shared" si="476"/>
        <v>0</v>
      </c>
      <c r="BC626" s="229">
        <f t="shared" si="476"/>
        <v>0</v>
      </c>
      <c r="BD626" s="229">
        <f t="shared" si="476"/>
        <v>0</v>
      </c>
      <c r="BE626" s="229">
        <f t="shared" si="476"/>
        <v>0</v>
      </c>
      <c r="BF626" s="229">
        <f t="shared" si="476"/>
        <v>0</v>
      </c>
      <c r="BG626" s="229">
        <f t="shared" si="476"/>
        <v>0</v>
      </c>
      <c r="BH626" s="229">
        <f t="shared" si="476"/>
        <v>0</v>
      </c>
      <c r="BI626" s="229">
        <f t="shared" si="476"/>
        <v>0</v>
      </c>
      <c r="BJ626" s="229">
        <f t="shared" si="476"/>
        <v>0</v>
      </c>
      <c r="BK626" s="229">
        <f t="shared" si="476"/>
        <v>0</v>
      </c>
      <c r="BL626" s="229">
        <f t="shared" si="476"/>
        <v>0</v>
      </c>
      <c r="BM626" s="229">
        <f t="shared" si="476"/>
        <v>0</v>
      </c>
      <c r="BN626" s="229">
        <f t="shared" si="476"/>
        <v>0</v>
      </c>
      <c r="BO626" s="229">
        <f t="shared" si="476"/>
        <v>0</v>
      </c>
      <c r="BP626" s="229">
        <f t="shared" si="476"/>
        <v>0</v>
      </c>
      <c r="BQ626" s="229">
        <f t="shared" si="476"/>
        <v>0</v>
      </c>
      <c r="BR626" s="229">
        <f t="shared" si="476"/>
        <v>0</v>
      </c>
      <c r="BS626" s="229">
        <f t="shared" si="476"/>
        <v>0</v>
      </c>
      <c r="BT626" s="229">
        <f t="shared" si="476"/>
        <v>0</v>
      </c>
      <c r="BU626" s="229">
        <f t="shared" si="476"/>
        <v>0</v>
      </c>
      <c r="BV626" s="229">
        <f t="shared" si="476"/>
        <v>0</v>
      </c>
      <c r="BW626" s="229">
        <f t="shared" si="476"/>
        <v>0</v>
      </c>
      <c r="BX626" s="229">
        <f t="shared" si="476"/>
        <v>0</v>
      </c>
      <c r="BY626" s="229">
        <f t="shared" si="476"/>
        <v>0</v>
      </c>
      <c r="BZ626" s="229">
        <f t="shared" si="476"/>
        <v>0</v>
      </c>
    </row>
    <row r="627" spans="1:78" x14ac:dyDescent="0.2">
      <c r="A627" s="7" t="str">
        <f t="shared" si="468"/>
        <v>Roll-in 1</v>
      </c>
      <c r="B627" s="7">
        <f t="shared" si="469"/>
        <v>2019</v>
      </c>
      <c r="C627" s="7">
        <f t="shared" si="475"/>
        <v>6</v>
      </c>
      <c r="D627" s="165">
        <f t="shared" si="473"/>
        <v>43646</v>
      </c>
      <c r="E627" s="68">
        <f t="shared" si="470"/>
        <v>0</v>
      </c>
      <c r="F627" s="77"/>
      <c r="G627" s="229">
        <f t="shared" si="474"/>
        <v>0</v>
      </c>
      <c r="H627" s="229">
        <f t="shared" si="474"/>
        <v>0</v>
      </c>
      <c r="I627" s="229">
        <f t="shared" si="474"/>
        <v>0</v>
      </c>
      <c r="J627" s="229">
        <f t="shared" si="474"/>
        <v>0</v>
      </c>
      <c r="K627" s="229">
        <f t="shared" si="474"/>
        <v>0</v>
      </c>
      <c r="L627" s="229">
        <f t="shared" si="474"/>
        <v>0</v>
      </c>
      <c r="M627" s="229">
        <f t="shared" si="474"/>
        <v>0</v>
      </c>
      <c r="N627" s="229">
        <f t="shared" si="474"/>
        <v>0</v>
      </c>
      <c r="O627" s="229">
        <f t="shared" si="474"/>
        <v>0</v>
      </c>
      <c r="P627" s="229">
        <f t="shared" si="474"/>
        <v>0</v>
      </c>
      <c r="Q627" s="229">
        <f t="shared" si="474"/>
        <v>0</v>
      </c>
      <c r="R627" s="229">
        <f t="shared" si="474"/>
        <v>0</v>
      </c>
      <c r="S627" s="229">
        <f t="shared" si="474"/>
        <v>0</v>
      </c>
      <c r="T627" s="229">
        <f t="shared" si="474"/>
        <v>0</v>
      </c>
      <c r="U627" s="229">
        <f t="shared" si="474"/>
        <v>0</v>
      </c>
      <c r="V627" s="229">
        <f t="shared" si="474"/>
        <v>0</v>
      </c>
      <c r="W627" s="229">
        <f t="shared" ref="W627:BN632" si="477">IF(AND($B627+$D$7&gt;W$7,W$9&gt;=$D627),($E627*(1/$D$7))/IF(W$7=$B627,13-MONTH($D627),12),0)</f>
        <v>0</v>
      </c>
      <c r="X627" s="229">
        <f t="shared" si="477"/>
        <v>0</v>
      </c>
      <c r="Y627" s="229">
        <f t="shared" si="477"/>
        <v>0</v>
      </c>
      <c r="Z627" s="229">
        <f t="shared" si="477"/>
        <v>0</v>
      </c>
      <c r="AA627" s="229">
        <f t="shared" si="477"/>
        <v>0</v>
      </c>
      <c r="AB627" s="229">
        <f t="shared" si="477"/>
        <v>0</v>
      </c>
      <c r="AC627" s="229">
        <f t="shared" si="477"/>
        <v>0</v>
      </c>
      <c r="AD627" s="229">
        <f t="shared" si="477"/>
        <v>0</v>
      </c>
      <c r="AE627" s="229">
        <f t="shared" si="477"/>
        <v>0</v>
      </c>
      <c r="AF627" s="229">
        <f t="shared" si="477"/>
        <v>0</v>
      </c>
      <c r="AG627" s="229">
        <f t="shared" si="477"/>
        <v>0</v>
      </c>
      <c r="AH627" s="229">
        <f t="shared" si="477"/>
        <v>0</v>
      </c>
      <c r="AI627" s="229">
        <f t="shared" si="477"/>
        <v>0</v>
      </c>
      <c r="AJ627" s="229">
        <f t="shared" si="477"/>
        <v>0</v>
      </c>
      <c r="AK627" s="229">
        <f t="shared" si="477"/>
        <v>0</v>
      </c>
      <c r="AL627" s="229">
        <f t="shared" si="477"/>
        <v>0</v>
      </c>
      <c r="AM627" s="229">
        <f t="shared" si="477"/>
        <v>0</v>
      </c>
      <c r="AN627" s="229">
        <f t="shared" si="477"/>
        <v>0</v>
      </c>
      <c r="AO627" s="229">
        <f t="shared" si="477"/>
        <v>0</v>
      </c>
      <c r="AP627" s="229">
        <f t="shared" si="477"/>
        <v>0</v>
      </c>
      <c r="AQ627" s="229">
        <f t="shared" si="477"/>
        <v>0</v>
      </c>
      <c r="AR627" s="229">
        <f t="shared" si="477"/>
        <v>0</v>
      </c>
      <c r="AS627" s="229">
        <f t="shared" si="477"/>
        <v>0</v>
      </c>
      <c r="AT627" s="229">
        <f t="shared" si="477"/>
        <v>0</v>
      </c>
      <c r="AU627" s="229">
        <f t="shared" si="477"/>
        <v>0</v>
      </c>
      <c r="AV627" s="229">
        <f t="shared" si="477"/>
        <v>0</v>
      </c>
      <c r="AW627" s="229">
        <f t="shared" si="477"/>
        <v>0</v>
      </c>
      <c r="AX627" s="229">
        <f t="shared" si="477"/>
        <v>0</v>
      </c>
      <c r="AY627" s="229">
        <f t="shared" si="477"/>
        <v>0</v>
      </c>
      <c r="AZ627" s="229">
        <f t="shared" si="477"/>
        <v>0</v>
      </c>
      <c r="BA627" s="229">
        <f t="shared" si="477"/>
        <v>0</v>
      </c>
      <c r="BB627" s="229">
        <f t="shared" si="477"/>
        <v>0</v>
      </c>
      <c r="BC627" s="229">
        <f t="shared" si="477"/>
        <v>0</v>
      </c>
      <c r="BD627" s="229">
        <f t="shared" si="477"/>
        <v>0</v>
      </c>
      <c r="BE627" s="229">
        <f t="shared" si="477"/>
        <v>0</v>
      </c>
      <c r="BF627" s="229">
        <f t="shared" si="477"/>
        <v>0</v>
      </c>
      <c r="BG627" s="229">
        <f t="shared" si="477"/>
        <v>0</v>
      </c>
      <c r="BH627" s="229">
        <f t="shared" si="477"/>
        <v>0</v>
      </c>
      <c r="BI627" s="229">
        <f t="shared" si="477"/>
        <v>0</v>
      </c>
      <c r="BJ627" s="229">
        <f t="shared" si="477"/>
        <v>0</v>
      </c>
      <c r="BK627" s="229">
        <f t="shared" si="477"/>
        <v>0</v>
      </c>
      <c r="BL627" s="229">
        <f t="shared" si="477"/>
        <v>0</v>
      </c>
      <c r="BM627" s="229">
        <f t="shared" si="477"/>
        <v>0</v>
      </c>
      <c r="BN627" s="229">
        <f t="shared" si="477"/>
        <v>0</v>
      </c>
      <c r="BO627" s="229">
        <f t="shared" si="476"/>
        <v>0</v>
      </c>
      <c r="BP627" s="229">
        <f t="shared" si="476"/>
        <v>0</v>
      </c>
      <c r="BQ627" s="229">
        <f t="shared" si="476"/>
        <v>0</v>
      </c>
      <c r="BR627" s="229">
        <f t="shared" si="476"/>
        <v>0</v>
      </c>
      <c r="BS627" s="229">
        <f t="shared" si="476"/>
        <v>0</v>
      </c>
      <c r="BT627" s="229">
        <f t="shared" si="476"/>
        <v>0</v>
      </c>
      <c r="BU627" s="229">
        <f t="shared" si="476"/>
        <v>0</v>
      </c>
      <c r="BV627" s="229">
        <f t="shared" si="476"/>
        <v>0</v>
      </c>
      <c r="BW627" s="229">
        <f t="shared" si="476"/>
        <v>0</v>
      </c>
      <c r="BX627" s="229">
        <f t="shared" si="476"/>
        <v>0</v>
      </c>
      <c r="BY627" s="229">
        <f t="shared" si="476"/>
        <v>0</v>
      </c>
      <c r="BZ627" s="229">
        <f t="shared" si="476"/>
        <v>0</v>
      </c>
    </row>
    <row r="628" spans="1:78" x14ac:dyDescent="0.2">
      <c r="A628" s="7" t="str">
        <f t="shared" si="468"/>
        <v>Roll-in 1</v>
      </c>
      <c r="B628" s="7">
        <f t="shared" si="469"/>
        <v>2019</v>
      </c>
      <c r="C628" s="7">
        <f t="shared" si="475"/>
        <v>7</v>
      </c>
      <c r="D628" s="165">
        <f t="shared" si="473"/>
        <v>43677</v>
      </c>
      <c r="E628" s="68">
        <f t="shared" si="470"/>
        <v>0</v>
      </c>
      <c r="F628" s="77"/>
      <c r="G628" s="229">
        <f t="shared" si="474"/>
        <v>0</v>
      </c>
      <c r="H628" s="229">
        <f t="shared" si="474"/>
        <v>0</v>
      </c>
      <c r="I628" s="229">
        <f t="shared" si="474"/>
        <v>0</v>
      </c>
      <c r="J628" s="229">
        <f t="shared" si="474"/>
        <v>0</v>
      </c>
      <c r="K628" s="229">
        <f t="shared" si="474"/>
        <v>0</v>
      </c>
      <c r="L628" s="229">
        <f t="shared" si="474"/>
        <v>0</v>
      </c>
      <c r="M628" s="229">
        <f t="shared" si="474"/>
        <v>0</v>
      </c>
      <c r="N628" s="229">
        <f t="shared" si="474"/>
        <v>0</v>
      </c>
      <c r="O628" s="229">
        <f t="shared" si="474"/>
        <v>0</v>
      </c>
      <c r="P628" s="229">
        <f t="shared" si="474"/>
        <v>0</v>
      </c>
      <c r="Q628" s="229">
        <f t="shared" si="474"/>
        <v>0</v>
      </c>
      <c r="R628" s="229">
        <f t="shared" si="474"/>
        <v>0</v>
      </c>
      <c r="S628" s="229">
        <f t="shared" si="474"/>
        <v>0</v>
      </c>
      <c r="T628" s="229">
        <f t="shared" si="474"/>
        <v>0</v>
      </c>
      <c r="U628" s="229">
        <f t="shared" si="474"/>
        <v>0</v>
      </c>
      <c r="V628" s="229">
        <f t="shared" si="474"/>
        <v>0</v>
      </c>
      <c r="W628" s="229">
        <f t="shared" si="477"/>
        <v>0</v>
      </c>
      <c r="X628" s="229">
        <f t="shared" si="477"/>
        <v>0</v>
      </c>
      <c r="Y628" s="229">
        <f t="shared" si="477"/>
        <v>0</v>
      </c>
      <c r="Z628" s="229">
        <f t="shared" si="477"/>
        <v>0</v>
      </c>
      <c r="AA628" s="229">
        <f t="shared" si="477"/>
        <v>0</v>
      </c>
      <c r="AB628" s="229">
        <f t="shared" si="477"/>
        <v>0</v>
      </c>
      <c r="AC628" s="229">
        <f t="shared" si="477"/>
        <v>0</v>
      </c>
      <c r="AD628" s="229">
        <f t="shared" si="477"/>
        <v>0</v>
      </c>
      <c r="AE628" s="229">
        <f t="shared" si="477"/>
        <v>0</v>
      </c>
      <c r="AF628" s="229">
        <f t="shared" si="477"/>
        <v>0</v>
      </c>
      <c r="AG628" s="229">
        <f t="shared" si="477"/>
        <v>0</v>
      </c>
      <c r="AH628" s="229">
        <f t="shared" si="477"/>
        <v>0</v>
      </c>
      <c r="AI628" s="229">
        <f t="shared" si="477"/>
        <v>0</v>
      </c>
      <c r="AJ628" s="229">
        <f t="shared" si="477"/>
        <v>0</v>
      </c>
      <c r="AK628" s="229">
        <f t="shared" si="477"/>
        <v>0</v>
      </c>
      <c r="AL628" s="229">
        <f t="shared" si="477"/>
        <v>0</v>
      </c>
      <c r="AM628" s="229">
        <f t="shared" si="477"/>
        <v>0</v>
      </c>
      <c r="AN628" s="229">
        <f t="shared" si="477"/>
        <v>0</v>
      </c>
      <c r="AO628" s="229">
        <f t="shared" si="477"/>
        <v>0</v>
      </c>
      <c r="AP628" s="229">
        <f t="shared" si="477"/>
        <v>0</v>
      </c>
      <c r="AQ628" s="229">
        <f t="shared" si="477"/>
        <v>0</v>
      </c>
      <c r="AR628" s="229">
        <f t="shared" si="477"/>
        <v>0</v>
      </c>
      <c r="AS628" s="229">
        <f t="shared" si="477"/>
        <v>0</v>
      </c>
      <c r="AT628" s="229">
        <f t="shared" si="477"/>
        <v>0</v>
      </c>
      <c r="AU628" s="229">
        <f t="shared" si="477"/>
        <v>0</v>
      </c>
      <c r="AV628" s="229">
        <f t="shared" si="477"/>
        <v>0</v>
      </c>
      <c r="AW628" s="229">
        <f t="shared" si="477"/>
        <v>0</v>
      </c>
      <c r="AX628" s="229">
        <f t="shared" si="477"/>
        <v>0</v>
      </c>
      <c r="AY628" s="229">
        <f t="shared" si="477"/>
        <v>0</v>
      </c>
      <c r="AZ628" s="229">
        <f t="shared" si="477"/>
        <v>0</v>
      </c>
      <c r="BA628" s="229">
        <f t="shared" si="477"/>
        <v>0</v>
      </c>
      <c r="BB628" s="229">
        <f t="shared" si="477"/>
        <v>0</v>
      </c>
      <c r="BC628" s="229">
        <f t="shared" si="477"/>
        <v>0</v>
      </c>
      <c r="BD628" s="229">
        <f t="shared" si="477"/>
        <v>0</v>
      </c>
      <c r="BE628" s="229">
        <f t="shared" si="477"/>
        <v>0</v>
      </c>
      <c r="BF628" s="229">
        <f t="shared" si="477"/>
        <v>0</v>
      </c>
      <c r="BG628" s="229">
        <f t="shared" si="477"/>
        <v>0</v>
      </c>
      <c r="BH628" s="229">
        <f t="shared" si="477"/>
        <v>0</v>
      </c>
      <c r="BI628" s="229">
        <f t="shared" si="477"/>
        <v>0</v>
      </c>
      <c r="BJ628" s="229">
        <f t="shared" si="477"/>
        <v>0</v>
      </c>
      <c r="BK628" s="229">
        <f t="shared" si="477"/>
        <v>0</v>
      </c>
      <c r="BL628" s="229">
        <f t="shared" si="477"/>
        <v>0</v>
      </c>
      <c r="BM628" s="229">
        <f t="shared" si="477"/>
        <v>0</v>
      </c>
      <c r="BN628" s="229">
        <f t="shared" si="477"/>
        <v>0</v>
      </c>
      <c r="BO628" s="229">
        <f t="shared" si="476"/>
        <v>0</v>
      </c>
      <c r="BP628" s="229">
        <f t="shared" si="476"/>
        <v>0</v>
      </c>
      <c r="BQ628" s="229">
        <f t="shared" si="476"/>
        <v>0</v>
      </c>
      <c r="BR628" s="229">
        <f t="shared" si="476"/>
        <v>0</v>
      </c>
      <c r="BS628" s="229">
        <f t="shared" si="476"/>
        <v>0</v>
      </c>
      <c r="BT628" s="229">
        <f t="shared" si="476"/>
        <v>0</v>
      </c>
      <c r="BU628" s="229">
        <f t="shared" si="476"/>
        <v>0</v>
      </c>
      <c r="BV628" s="229">
        <f t="shared" si="476"/>
        <v>0</v>
      </c>
      <c r="BW628" s="229">
        <f t="shared" si="476"/>
        <v>0</v>
      </c>
      <c r="BX628" s="229">
        <f t="shared" si="476"/>
        <v>0</v>
      </c>
      <c r="BY628" s="229">
        <f t="shared" si="476"/>
        <v>0</v>
      </c>
      <c r="BZ628" s="229">
        <f t="shared" si="476"/>
        <v>0</v>
      </c>
    </row>
    <row r="629" spans="1:78" x14ac:dyDescent="0.2">
      <c r="A629" s="7" t="str">
        <f t="shared" si="468"/>
        <v>Roll-in 1</v>
      </c>
      <c r="B629" s="7">
        <f t="shared" si="469"/>
        <v>2019</v>
      </c>
      <c r="C629" s="7">
        <f t="shared" si="475"/>
        <v>8</v>
      </c>
      <c r="D629" s="165">
        <f t="shared" si="473"/>
        <v>43708</v>
      </c>
      <c r="E629" s="68">
        <f t="shared" si="470"/>
        <v>0</v>
      </c>
      <c r="F629" s="77"/>
      <c r="G629" s="229">
        <f t="shared" si="474"/>
        <v>0</v>
      </c>
      <c r="H629" s="229">
        <f t="shared" si="474"/>
        <v>0</v>
      </c>
      <c r="I629" s="229">
        <f t="shared" si="474"/>
        <v>0</v>
      </c>
      <c r="J629" s="229">
        <f t="shared" si="474"/>
        <v>0</v>
      </c>
      <c r="K629" s="229">
        <f t="shared" si="474"/>
        <v>0</v>
      </c>
      <c r="L629" s="229">
        <f t="shared" si="474"/>
        <v>0</v>
      </c>
      <c r="M629" s="229">
        <f t="shared" si="474"/>
        <v>0</v>
      </c>
      <c r="N629" s="229">
        <f t="shared" si="474"/>
        <v>0</v>
      </c>
      <c r="O629" s="229">
        <f t="shared" si="474"/>
        <v>0</v>
      </c>
      <c r="P629" s="229">
        <f t="shared" si="474"/>
        <v>0</v>
      </c>
      <c r="Q629" s="229">
        <f t="shared" si="474"/>
        <v>0</v>
      </c>
      <c r="R629" s="229">
        <f t="shared" si="474"/>
        <v>0</v>
      </c>
      <c r="S629" s="229">
        <f t="shared" si="474"/>
        <v>0</v>
      </c>
      <c r="T629" s="229">
        <f t="shared" si="474"/>
        <v>0</v>
      </c>
      <c r="U629" s="229">
        <f t="shared" si="474"/>
        <v>0</v>
      </c>
      <c r="V629" s="229">
        <f t="shared" si="474"/>
        <v>0</v>
      </c>
      <c r="W629" s="229">
        <f t="shared" si="477"/>
        <v>0</v>
      </c>
      <c r="X629" s="229">
        <f t="shared" si="477"/>
        <v>0</v>
      </c>
      <c r="Y629" s="229">
        <f t="shared" si="477"/>
        <v>0</v>
      </c>
      <c r="Z629" s="229">
        <f t="shared" si="477"/>
        <v>0</v>
      </c>
      <c r="AA629" s="229">
        <f t="shared" si="477"/>
        <v>0</v>
      </c>
      <c r="AB629" s="229">
        <f t="shared" si="477"/>
        <v>0</v>
      </c>
      <c r="AC629" s="229">
        <f t="shared" si="477"/>
        <v>0</v>
      </c>
      <c r="AD629" s="229">
        <f t="shared" si="477"/>
        <v>0</v>
      </c>
      <c r="AE629" s="229">
        <f t="shared" si="477"/>
        <v>0</v>
      </c>
      <c r="AF629" s="229">
        <f t="shared" si="477"/>
        <v>0</v>
      </c>
      <c r="AG629" s="229">
        <f t="shared" si="477"/>
        <v>0</v>
      </c>
      <c r="AH629" s="229">
        <f t="shared" si="477"/>
        <v>0</v>
      </c>
      <c r="AI629" s="229">
        <f t="shared" si="477"/>
        <v>0</v>
      </c>
      <c r="AJ629" s="229">
        <f t="shared" si="477"/>
        <v>0</v>
      </c>
      <c r="AK629" s="229">
        <f t="shared" si="477"/>
        <v>0</v>
      </c>
      <c r="AL629" s="229">
        <f t="shared" si="477"/>
        <v>0</v>
      </c>
      <c r="AM629" s="229">
        <f t="shared" si="477"/>
        <v>0</v>
      </c>
      <c r="AN629" s="229">
        <f t="shared" si="477"/>
        <v>0</v>
      </c>
      <c r="AO629" s="229">
        <f t="shared" si="477"/>
        <v>0</v>
      </c>
      <c r="AP629" s="229">
        <f t="shared" si="477"/>
        <v>0</v>
      </c>
      <c r="AQ629" s="229">
        <f t="shared" si="477"/>
        <v>0</v>
      </c>
      <c r="AR629" s="229">
        <f t="shared" si="477"/>
        <v>0</v>
      </c>
      <c r="AS629" s="229">
        <f t="shared" si="477"/>
        <v>0</v>
      </c>
      <c r="AT629" s="229">
        <f t="shared" si="477"/>
        <v>0</v>
      </c>
      <c r="AU629" s="229">
        <f t="shared" si="477"/>
        <v>0</v>
      </c>
      <c r="AV629" s="229">
        <f t="shared" si="477"/>
        <v>0</v>
      </c>
      <c r="AW629" s="229">
        <f t="shared" si="477"/>
        <v>0</v>
      </c>
      <c r="AX629" s="229">
        <f t="shared" si="477"/>
        <v>0</v>
      </c>
      <c r="AY629" s="229">
        <f t="shared" si="477"/>
        <v>0</v>
      </c>
      <c r="AZ629" s="229">
        <f t="shared" si="477"/>
        <v>0</v>
      </c>
      <c r="BA629" s="229">
        <f t="shared" si="477"/>
        <v>0</v>
      </c>
      <c r="BB629" s="229">
        <f t="shared" si="477"/>
        <v>0</v>
      </c>
      <c r="BC629" s="229">
        <f t="shared" si="477"/>
        <v>0</v>
      </c>
      <c r="BD629" s="229">
        <f t="shared" si="477"/>
        <v>0</v>
      </c>
      <c r="BE629" s="229">
        <f t="shared" si="477"/>
        <v>0</v>
      </c>
      <c r="BF629" s="229">
        <f t="shared" si="477"/>
        <v>0</v>
      </c>
      <c r="BG629" s="229">
        <f t="shared" si="477"/>
        <v>0</v>
      </c>
      <c r="BH629" s="229">
        <f t="shared" si="477"/>
        <v>0</v>
      </c>
      <c r="BI629" s="229">
        <f t="shared" si="477"/>
        <v>0</v>
      </c>
      <c r="BJ629" s="229">
        <f t="shared" si="477"/>
        <v>0</v>
      </c>
      <c r="BK629" s="229">
        <f t="shared" si="477"/>
        <v>0</v>
      </c>
      <c r="BL629" s="229">
        <f t="shared" si="477"/>
        <v>0</v>
      </c>
      <c r="BM629" s="229">
        <f t="shared" si="477"/>
        <v>0</v>
      </c>
      <c r="BN629" s="229">
        <f t="shared" si="477"/>
        <v>0</v>
      </c>
      <c r="BO629" s="229">
        <f t="shared" si="476"/>
        <v>0</v>
      </c>
      <c r="BP629" s="229">
        <f t="shared" si="476"/>
        <v>0</v>
      </c>
      <c r="BQ629" s="229">
        <f t="shared" si="476"/>
        <v>0</v>
      </c>
      <c r="BR629" s="229">
        <f t="shared" si="476"/>
        <v>0</v>
      </c>
      <c r="BS629" s="229">
        <f t="shared" si="476"/>
        <v>0</v>
      </c>
      <c r="BT629" s="229">
        <f t="shared" si="476"/>
        <v>0</v>
      </c>
      <c r="BU629" s="229">
        <f t="shared" si="476"/>
        <v>0</v>
      </c>
      <c r="BV629" s="229">
        <f t="shared" si="476"/>
        <v>0</v>
      </c>
      <c r="BW629" s="229">
        <f t="shared" si="476"/>
        <v>0</v>
      </c>
      <c r="BX629" s="229">
        <f t="shared" si="476"/>
        <v>0</v>
      </c>
      <c r="BY629" s="229">
        <f t="shared" si="476"/>
        <v>0</v>
      </c>
      <c r="BZ629" s="229">
        <f t="shared" si="476"/>
        <v>0</v>
      </c>
    </row>
    <row r="630" spans="1:78" x14ac:dyDescent="0.2">
      <c r="A630" s="7" t="str">
        <f t="shared" si="468"/>
        <v>Roll-in 2</v>
      </c>
      <c r="B630" s="7">
        <f t="shared" si="469"/>
        <v>2019</v>
      </c>
      <c r="C630" s="7">
        <f t="shared" si="475"/>
        <v>9</v>
      </c>
      <c r="D630" s="165">
        <f t="shared" si="473"/>
        <v>43738</v>
      </c>
      <c r="E630" s="68">
        <f t="shared" si="470"/>
        <v>0</v>
      </c>
      <c r="F630" s="77"/>
      <c r="G630" s="229">
        <f t="shared" si="474"/>
        <v>0</v>
      </c>
      <c r="H630" s="229">
        <f t="shared" si="474"/>
        <v>0</v>
      </c>
      <c r="I630" s="229">
        <f t="shared" si="474"/>
        <v>0</v>
      </c>
      <c r="J630" s="229">
        <f t="shared" si="474"/>
        <v>0</v>
      </c>
      <c r="K630" s="229">
        <f t="shared" si="474"/>
        <v>0</v>
      </c>
      <c r="L630" s="229">
        <f t="shared" si="474"/>
        <v>0</v>
      </c>
      <c r="M630" s="229">
        <f t="shared" si="474"/>
        <v>0</v>
      </c>
      <c r="N630" s="229">
        <f t="shared" si="474"/>
        <v>0</v>
      </c>
      <c r="O630" s="229">
        <f t="shared" si="474"/>
        <v>0</v>
      </c>
      <c r="P630" s="229">
        <f t="shared" si="474"/>
        <v>0</v>
      </c>
      <c r="Q630" s="229">
        <f t="shared" si="474"/>
        <v>0</v>
      </c>
      <c r="R630" s="229">
        <f t="shared" si="474"/>
        <v>0</v>
      </c>
      <c r="S630" s="229">
        <f t="shared" si="474"/>
        <v>0</v>
      </c>
      <c r="T630" s="229">
        <f t="shared" si="474"/>
        <v>0</v>
      </c>
      <c r="U630" s="229">
        <f t="shared" si="474"/>
        <v>0</v>
      </c>
      <c r="V630" s="229">
        <f t="shared" si="474"/>
        <v>0</v>
      </c>
      <c r="W630" s="229">
        <f t="shared" si="477"/>
        <v>0</v>
      </c>
      <c r="X630" s="229">
        <f t="shared" si="477"/>
        <v>0</v>
      </c>
      <c r="Y630" s="229">
        <f t="shared" si="477"/>
        <v>0</v>
      </c>
      <c r="Z630" s="229">
        <f t="shared" si="477"/>
        <v>0</v>
      </c>
      <c r="AA630" s="229">
        <f t="shared" si="477"/>
        <v>0</v>
      </c>
      <c r="AB630" s="229">
        <f t="shared" si="477"/>
        <v>0</v>
      </c>
      <c r="AC630" s="229">
        <f t="shared" si="477"/>
        <v>0</v>
      </c>
      <c r="AD630" s="229">
        <f t="shared" si="477"/>
        <v>0</v>
      </c>
      <c r="AE630" s="229">
        <f t="shared" si="477"/>
        <v>0</v>
      </c>
      <c r="AF630" s="229">
        <f t="shared" si="477"/>
        <v>0</v>
      </c>
      <c r="AG630" s="229">
        <f t="shared" si="477"/>
        <v>0</v>
      </c>
      <c r="AH630" s="229">
        <f t="shared" si="477"/>
        <v>0</v>
      </c>
      <c r="AI630" s="229">
        <f t="shared" si="477"/>
        <v>0</v>
      </c>
      <c r="AJ630" s="229">
        <f t="shared" si="477"/>
        <v>0</v>
      </c>
      <c r="AK630" s="229">
        <f t="shared" si="477"/>
        <v>0</v>
      </c>
      <c r="AL630" s="229">
        <f t="shared" si="477"/>
        <v>0</v>
      </c>
      <c r="AM630" s="229">
        <f t="shared" si="477"/>
        <v>0</v>
      </c>
      <c r="AN630" s="229">
        <f t="shared" si="477"/>
        <v>0</v>
      </c>
      <c r="AO630" s="229">
        <f t="shared" si="477"/>
        <v>0</v>
      </c>
      <c r="AP630" s="229">
        <f t="shared" si="477"/>
        <v>0</v>
      </c>
      <c r="AQ630" s="229">
        <f t="shared" si="477"/>
        <v>0</v>
      </c>
      <c r="AR630" s="229">
        <f t="shared" si="477"/>
        <v>0</v>
      </c>
      <c r="AS630" s="229">
        <f t="shared" si="477"/>
        <v>0</v>
      </c>
      <c r="AT630" s="229">
        <f t="shared" si="477"/>
        <v>0</v>
      </c>
      <c r="AU630" s="229">
        <f t="shared" si="477"/>
        <v>0</v>
      </c>
      <c r="AV630" s="229">
        <f t="shared" si="477"/>
        <v>0</v>
      </c>
      <c r="AW630" s="229">
        <f t="shared" si="477"/>
        <v>0</v>
      </c>
      <c r="AX630" s="229">
        <f t="shared" si="477"/>
        <v>0</v>
      </c>
      <c r="AY630" s="229">
        <f t="shared" si="477"/>
        <v>0</v>
      </c>
      <c r="AZ630" s="229">
        <f t="shared" si="477"/>
        <v>0</v>
      </c>
      <c r="BA630" s="229">
        <f t="shared" si="477"/>
        <v>0</v>
      </c>
      <c r="BB630" s="229">
        <f t="shared" si="477"/>
        <v>0</v>
      </c>
      <c r="BC630" s="229">
        <f t="shared" si="477"/>
        <v>0</v>
      </c>
      <c r="BD630" s="229">
        <f t="shared" si="477"/>
        <v>0</v>
      </c>
      <c r="BE630" s="229">
        <f t="shared" si="477"/>
        <v>0</v>
      </c>
      <c r="BF630" s="229">
        <f t="shared" si="477"/>
        <v>0</v>
      </c>
      <c r="BG630" s="229">
        <f t="shared" si="477"/>
        <v>0</v>
      </c>
      <c r="BH630" s="229">
        <f t="shared" si="477"/>
        <v>0</v>
      </c>
      <c r="BI630" s="229">
        <f t="shared" si="477"/>
        <v>0</v>
      </c>
      <c r="BJ630" s="229">
        <f t="shared" si="477"/>
        <v>0</v>
      </c>
      <c r="BK630" s="229">
        <f t="shared" si="477"/>
        <v>0</v>
      </c>
      <c r="BL630" s="229">
        <f t="shared" si="477"/>
        <v>0</v>
      </c>
      <c r="BM630" s="229">
        <f t="shared" si="477"/>
        <v>0</v>
      </c>
      <c r="BN630" s="229">
        <f t="shared" si="477"/>
        <v>0</v>
      </c>
      <c r="BO630" s="229">
        <f t="shared" si="476"/>
        <v>0</v>
      </c>
      <c r="BP630" s="229">
        <f t="shared" si="476"/>
        <v>0</v>
      </c>
      <c r="BQ630" s="229">
        <f t="shared" si="476"/>
        <v>0</v>
      </c>
      <c r="BR630" s="229">
        <f t="shared" si="476"/>
        <v>0</v>
      </c>
      <c r="BS630" s="229">
        <f t="shared" si="476"/>
        <v>0</v>
      </c>
      <c r="BT630" s="229">
        <f t="shared" si="476"/>
        <v>0</v>
      </c>
      <c r="BU630" s="229">
        <f t="shared" si="476"/>
        <v>0</v>
      </c>
      <c r="BV630" s="229">
        <f t="shared" si="476"/>
        <v>0</v>
      </c>
      <c r="BW630" s="229">
        <f t="shared" si="476"/>
        <v>0</v>
      </c>
      <c r="BX630" s="229">
        <f t="shared" si="476"/>
        <v>0</v>
      </c>
      <c r="BY630" s="229">
        <f t="shared" si="476"/>
        <v>0</v>
      </c>
      <c r="BZ630" s="229">
        <f t="shared" si="476"/>
        <v>0</v>
      </c>
    </row>
    <row r="631" spans="1:78" x14ac:dyDescent="0.2">
      <c r="A631" s="7" t="str">
        <f t="shared" si="468"/>
        <v>Roll-in 2</v>
      </c>
      <c r="B631" s="7">
        <f t="shared" si="469"/>
        <v>2019</v>
      </c>
      <c r="C631" s="7">
        <f t="shared" si="475"/>
        <v>10</v>
      </c>
      <c r="D631" s="165">
        <f t="shared" si="473"/>
        <v>43769</v>
      </c>
      <c r="E631" s="68">
        <f t="shared" si="470"/>
        <v>0</v>
      </c>
      <c r="F631" s="77"/>
      <c r="G631" s="229">
        <f t="shared" si="474"/>
        <v>0</v>
      </c>
      <c r="H631" s="229">
        <f t="shared" si="474"/>
        <v>0</v>
      </c>
      <c r="I631" s="229">
        <f t="shared" si="474"/>
        <v>0</v>
      </c>
      <c r="J631" s="229">
        <f t="shared" si="474"/>
        <v>0</v>
      </c>
      <c r="K631" s="229">
        <f t="shared" si="474"/>
        <v>0</v>
      </c>
      <c r="L631" s="229">
        <f t="shared" si="474"/>
        <v>0</v>
      </c>
      <c r="M631" s="229">
        <f t="shared" si="474"/>
        <v>0</v>
      </c>
      <c r="N631" s="229">
        <f t="shared" si="474"/>
        <v>0</v>
      </c>
      <c r="O631" s="229">
        <f t="shared" si="474"/>
        <v>0</v>
      </c>
      <c r="P631" s="229">
        <f t="shared" si="474"/>
        <v>0</v>
      </c>
      <c r="Q631" s="229">
        <f t="shared" si="474"/>
        <v>0</v>
      </c>
      <c r="R631" s="229">
        <f t="shared" si="474"/>
        <v>0</v>
      </c>
      <c r="S631" s="229">
        <f t="shared" si="474"/>
        <v>0</v>
      </c>
      <c r="T631" s="229">
        <f t="shared" si="474"/>
        <v>0</v>
      </c>
      <c r="U631" s="229">
        <f t="shared" si="474"/>
        <v>0</v>
      </c>
      <c r="V631" s="229">
        <f t="shared" si="474"/>
        <v>0</v>
      </c>
      <c r="W631" s="229">
        <f t="shared" si="477"/>
        <v>0</v>
      </c>
      <c r="X631" s="229">
        <f t="shared" si="477"/>
        <v>0</v>
      </c>
      <c r="Y631" s="229">
        <f t="shared" si="477"/>
        <v>0</v>
      </c>
      <c r="Z631" s="229">
        <f t="shared" si="477"/>
        <v>0</v>
      </c>
      <c r="AA631" s="229">
        <f t="shared" si="477"/>
        <v>0</v>
      </c>
      <c r="AB631" s="229">
        <f t="shared" si="477"/>
        <v>0</v>
      </c>
      <c r="AC631" s="229">
        <f t="shared" si="477"/>
        <v>0</v>
      </c>
      <c r="AD631" s="229">
        <f t="shared" si="477"/>
        <v>0</v>
      </c>
      <c r="AE631" s="229">
        <f t="shared" si="477"/>
        <v>0</v>
      </c>
      <c r="AF631" s="229">
        <f t="shared" si="477"/>
        <v>0</v>
      </c>
      <c r="AG631" s="229">
        <f t="shared" si="477"/>
        <v>0</v>
      </c>
      <c r="AH631" s="229">
        <f t="shared" si="477"/>
        <v>0</v>
      </c>
      <c r="AI631" s="229">
        <f t="shared" si="477"/>
        <v>0</v>
      </c>
      <c r="AJ631" s="229">
        <f t="shared" si="477"/>
        <v>0</v>
      </c>
      <c r="AK631" s="229">
        <f t="shared" si="477"/>
        <v>0</v>
      </c>
      <c r="AL631" s="229">
        <f t="shared" si="477"/>
        <v>0</v>
      </c>
      <c r="AM631" s="229">
        <f t="shared" si="477"/>
        <v>0</v>
      </c>
      <c r="AN631" s="229">
        <f t="shared" si="477"/>
        <v>0</v>
      </c>
      <c r="AO631" s="229">
        <f t="shared" si="477"/>
        <v>0</v>
      </c>
      <c r="AP631" s="229">
        <f t="shared" si="477"/>
        <v>0</v>
      </c>
      <c r="AQ631" s="229">
        <f t="shared" si="477"/>
        <v>0</v>
      </c>
      <c r="AR631" s="229">
        <f t="shared" si="477"/>
        <v>0</v>
      </c>
      <c r="AS631" s="229">
        <f t="shared" si="477"/>
        <v>0</v>
      </c>
      <c r="AT631" s="229">
        <f t="shared" si="477"/>
        <v>0</v>
      </c>
      <c r="AU631" s="229">
        <f t="shared" si="477"/>
        <v>0</v>
      </c>
      <c r="AV631" s="229">
        <f t="shared" si="477"/>
        <v>0</v>
      </c>
      <c r="AW631" s="229">
        <f t="shared" si="477"/>
        <v>0</v>
      </c>
      <c r="AX631" s="229">
        <f t="shared" si="477"/>
        <v>0</v>
      </c>
      <c r="AY631" s="229">
        <f t="shared" si="477"/>
        <v>0</v>
      </c>
      <c r="AZ631" s="229">
        <f t="shared" si="477"/>
        <v>0</v>
      </c>
      <c r="BA631" s="229">
        <f t="shared" si="477"/>
        <v>0</v>
      </c>
      <c r="BB631" s="229">
        <f t="shared" si="477"/>
        <v>0</v>
      </c>
      <c r="BC631" s="229">
        <f t="shared" si="477"/>
        <v>0</v>
      </c>
      <c r="BD631" s="229">
        <f t="shared" si="477"/>
        <v>0</v>
      </c>
      <c r="BE631" s="229">
        <f t="shared" si="477"/>
        <v>0</v>
      </c>
      <c r="BF631" s="229">
        <f t="shared" si="477"/>
        <v>0</v>
      </c>
      <c r="BG631" s="229">
        <f t="shared" si="477"/>
        <v>0</v>
      </c>
      <c r="BH631" s="229">
        <f t="shared" si="477"/>
        <v>0</v>
      </c>
      <c r="BI631" s="229">
        <f t="shared" si="477"/>
        <v>0</v>
      </c>
      <c r="BJ631" s="229">
        <f t="shared" si="477"/>
        <v>0</v>
      </c>
      <c r="BK631" s="229">
        <f t="shared" si="477"/>
        <v>0</v>
      </c>
      <c r="BL631" s="229">
        <f t="shared" si="477"/>
        <v>0</v>
      </c>
      <c r="BM631" s="229">
        <f t="shared" si="477"/>
        <v>0</v>
      </c>
      <c r="BN631" s="229">
        <f t="shared" si="477"/>
        <v>0</v>
      </c>
      <c r="BO631" s="229">
        <f t="shared" si="476"/>
        <v>0</v>
      </c>
      <c r="BP631" s="229">
        <f t="shared" si="476"/>
        <v>0</v>
      </c>
      <c r="BQ631" s="229">
        <f t="shared" si="476"/>
        <v>0</v>
      </c>
      <c r="BR631" s="229">
        <f t="shared" si="476"/>
        <v>0</v>
      </c>
      <c r="BS631" s="229">
        <f t="shared" si="476"/>
        <v>0</v>
      </c>
      <c r="BT631" s="229">
        <f t="shared" si="476"/>
        <v>0</v>
      </c>
      <c r="BU631" s="229">
        <f t="shared" si="476"/>
        <v>0</v>
      </c>
      <c r="BV631" s="229">
        <f t="shared" si="476"/>
        <v>0</v>
      </c>
      <c r="BW631" s="229">
        <f t="shared" si="476"/>
        <v>0</v>
      </c>
      <c r="BX631" s="229">
        <f t="shared" si="476"/>
        <v>0</v>
      </c>
      <c r="BY631" s="229">
        <f t="shared" si="476"/>
        <v>0</v>
      </c>
      <c r="BZ631" s="229">
        <f t="shared" si="476"/>
        <v>0</v>
      </c>
    </row>
    <row r="632" spans="1:78" x14ac:dyDescent="0.2">
      <c r="A632" s="7" t="str">
        <f t="shared" si="468"/>
        <v>Roll-in 2</v>
      </c>
      <c r="B632" s="7">
        <f t="shared" si="469"/>
        <v>2019</v>
      </c>
      <c r="C632" s="7">
        <f t="shared" si="475"/>
        <v>11</v>
      </c>
      <c r="D632" s="165">
        <f t="shared" si="473"/>
        <v>43799</v>
      </c>
      <c r="E632" s="68">
        <f t="shared" si="470"/>
        <v>0</v>
      </c>
      <c r="F632" s="77"/>
      <c r="G632" s="229">
        <f t="shared" si="474"/>
        <v>0</v>
      </c>
      <c r="H632" s="229">
        <f t="shared" si="474"/>
        <v>0</v>
      </c>
      <c r="I632" s="229">
        <f t="shared" si="474"/>
        <v>0</v>
      </c>
      <c r="J632" s="229">
        <f t="shared" si="474"/>
        <v>0</v>
      </c>
      <c r="K632" s="229">
        <f t="shared" si="474"/>
        <v>0</v>
      </c>
      <c r="L632" s="229">
        <f t="shared" si="474"/>
        <v>0</v>
      </c>
      <c r="M632" s="229">
        <f t="shared" si="474"/>
        <v>0</v>
      </c>
      <c r="N632" s="229">
        <f t="shared" si="474"/>
        <v>0</v>
      </c>
      <c r="O632" s="229">
        <f t="shared" si="474"/>
        <v>0</v>
      </c>
      <c r="P632" s="229">
        <f t="shared" si="474"/>
        <v>0</v>
      </c>
      <c r="Q632" s="229">
        <f t="shared" si="474"/>
        <v>0</v>
      </c>
      <c r="R632" s="229">
        <f t="shared" si="474"/>
        <v>0</v>
      </c>
      <c r="S632" s="229">
        <f t="shared" si="474"/>
        <v>0</v>
      </c>
      <c r="T632" s="229">
        <f t="shared" si="474"/>
        <v>0</v>
      </c>
      <c r="U632" s="229">
        <f t="shared" si="474"/>
        <v>0</v>
      </c>
      <c r="V632" s="229">
        <f t="shared" si="474"/>
        <v>0</v>
      </c>
      <c r="W632" s="229">
        <f t="shared" si="477"/>
        <v>0</v>
      </c>
      <c r="X632" s="229">
        <f t="shared" si="477"/>
        <v>0</v>
      </c>
      <c r="Y632" s="229">
        <f t="shared" si="477"/>
        <v>0</v>
      </c>
      <c r="Z632" s="229">
        <f t="shared" si="477"/>
        <v>0</v>
      </c>
      <c r="AA632" s="229">
        <f t="shared" si="477"/>
        <v>0</v>
      </c>
      <c r="AB632" s="229">
        <f t="shared" si="477"/>
        <v>0</v>
      </c>
      <c r="AC632" s="229">
        <f t="shared" si="477"/>
        <v>0</v>
      </c>
      <c r="AD632" s="229">
        <f t="shared" si="477"/>
        <v>0</v>
      </c>
      <c r="AE632" s="229">
        <f t="shared" si="477"/>
        <v>0</v>
      </c>
      <c r="AF632" s="229">
        <f t="shared" si="477"/>
        <v>0</v>
      </c>
      <c r="AG632" s="229">
        <f t="shared" si="477"/>
        <v>0</v>
      </c>
      <c r="AH632" s="229">
        <f t="shared" si="477"/>
        <v>0</v>
      </c>
      <c r="AI632" s="229">
        <f t="shared" si="477"/>
        <v>0</v>
      </c>
      <c r="AJ632" s="229">
        <f t="shared" si="477"/>
        <v>0</v>
      </c>
      <c r="AK632" s="229">
        <f t="shared" si="477"/>
        <v>0</v>
      </c>
      <c r="AL632" s="229">
        <f t="shared" si="477"/>
        <v>0</v>
      </c>
      <c r="AM632" s="229">
        <f t="shared" si="477"/>
        <v>0</v>
      </c>
      <c r="AN632" s="229">
        <f t="shared" si="477"/>
        <v>0</v>
      </c>
      <c r="AO632" s="229">
        <f t="shared" si="477"/>
        <v>0</v>
      </c>
      <c r="AP632" s="229">
        <f t="shared" si="477"/>
        <v>0</v>
      </c>
      <c r="AQ632" s="229">
        <f t="shared" si="477"/>
        <v>0</v>
      </c>
      <c r="AR632" s="229">
        <f t="shared" si="477"/>
        <v>0</v>
      </c>
      <c r="AS632" s="229">
        <f t="shared" si="477"/>
        <v>0</v>
      </c>
      <c r="AT632" s="229">
        <f t="shared" si="477"/>
        <v>0</v>
      </c>
      <c r="AU632" s="229">
        <f t="shared" si="477"/>
        <v>0</v>
      </c>
      <c r="AV632" s="229">
        <f t="shared" si="477"/>
        <v>0</v>
      </c>
      <c r="AW632" s="229">
        <f t="shared" si="477"/>
        <v>0</v>
      </c>
      <c r="AX632" s="229">
        <f t="shared" si="477"/>
        <v>0</v>
      </c>
      <c r="AY632" s="229">
        <f t="shared" si="477"/>
        <v>0</v>
      </c>
      <c r="AZ632" s="229">
        <f t="shared" si="477"/>
        <v>0</v>
      </c>
      <c r="BA632" s="229">
        <f t="shared" si="477"/>
        <v>0</v>
      </c>
      <c r="BB632" s="229">
        <f t="shared" si="477"/>
        <v>0</v>
      </c>
      <c r="BC632" s="229">
        <f t="shared" si="477"/>
        <v>0</v>
      </c>
      <c r="BD632" s="229">
        <f t="shared" si="477"/>
        <v>0</v>
      </c>
      <c r="BE632" s="229">
        <f t="shared" si="477"/>
        <v>0</v>
      </c>
      <c r="BF632" s="229">
        <f t="shared" ref="BB632:BQ647" si="478">IF(AND($B632+$D$7&gt;BF$7,BF$9&gt;=$D632),($E632*(1/$D$7))/IF(BF$7=$B632,13-MONTH($D632),12),0)</f>
        <v>0</v>
      </c>
      <c r="BG632" s="229">
        <f t="shared" si="478"/>
        <v>0</v>
      </c>
      <c r="BH632" s="229">
        <f t="shared" si="478"/>
        <v>0</v>
      </c>
      <c r="BI632" s="229">
        <f t="shared" si="478"/>
        <v>0</v>
      </c>
      <c r="BJ632" s="229">
        <f t="shared" si="478"/>
        <v>0</v>
      </c>
      <c r="BK632" s="229">
        <f t="shared" si="478"/>
        <v>0</v>
      </c>
      <c r="BL632" s="229">
        <f t="shared" si="478"/>
        <v>0</v>
      </c>
      <c r="BM632" s="229">
        <f t="shared" si="478"/>
        <v>0</v>
      </c>
      <c r="BN632" s="229">
        <f t="shared" si="478"/>
        <v>0</v>
      </c>
      <c r="BO632" s="229">
        <f t="shared" si="478"/>
        <v>0</v>
      </c>
      <c r="BP632" s="229">
        <f t="shared" si="478"/>
        <v>0</v>
      </c>
      <c r="BQ632" s="229">
        <f t="shared" si="478"/>
        <v>0</v>
      </c>
      <c r="BR632" s="229">
        <f t="shared" si="476"/>
        <v>0</v>
      </c>
      <c r="BS632" s="229">
        <f t="shared" si="476"/>
        <v>0</v>
      </c>
      <c r="BT632" s="229">
        <f t="shared" si="476"/>
        <v>0</v>
      </c>
      <c r="BU632" s="229">
        <f t="shared" si="476"/>
        <v>0</v>
      </c>
      <c r="BV632" s="229">
        <f t="shared" si="476"/>
        <v>0</v>
      </c>
      <c r="BW632" s="229">
        <f t="shared" si="476"/>
        <v>0</v>
      </c>
      <c r="BX632" s="229">
        <f t="shared" si="476"/>
        <v>0</v>
      </c>
      <c r="BY632" s="229">
        <f t="shared" si="476"/>
        <v>0</v>
      </c>
      <c r="BZ632" s="229">
        <f t="shared" si="476"/>
        <v>0</v>
      </c>
    </row>
    <row r="633" spans="1:78" x14ac:dyDescent="0.2">
      <c r="A633" s="7" t="str">
        <f t="shared" si="468"/>
        <v>Roll-in 2</v>
      </c>
      <c r="B633" s="7">
        <f t="shared" si="469"/>
        <v>2019</v>
      </c>
      <c r="C633" s="7">
        <f t="shared" si="475"/>
        <v>12</v>
      </c>
      <c r="D633" s="165">
        <f t="shared" si="473"/>
        <v>43830</v>
      </c>
      <c r="E633" s="68">
        <f t="shared" si="470"/>
        <v>0</v>
      </c>
      <c r="F633" s="77"/>
      <c r="G633" s="229">
        <f t="shared" si="474"/>
        <v>0</v>
      </c>
      <c r="H633" s="229">
        <f t="shared" si="474"/>
        <v>0</v>
      </c>
      <c r="I633" s="229">
        <f t="shared" si="474"/>
        <v>0</v>
      </c>
      <c r="J633" s="229">
        <f t="shared" si="474"/>
        <v>0</v>
      </c>
      <c r="K633" s="229">
        <f t="shared" si="474"/>
        <v>0</v>
      </c>
      <c r="L633" s="229">
        <f t="shared" si="474"/>
        <v>0</v>
      </c>
      <c r="M633" s="229">
        <f t="shared" si="474"/>
        <v>0</v>
      </c>
      <c r="N633" s="229">
        <f t="shared" si="474"/>
        <v>0</v>
      </c>
      <c r="O633" s="229">
        <f t="shared" si="474"/>
        <v>0</v>
      </c>
      <c r="P633" s="229">
        <f t="shared" si="474"/>
        <v>0</v>
      </c>
      <c r="Q633" s="229">
        <f t="shared" si="474"/>
        <v>0</v>
      </c>
      <c r="R633" s="229">
        <f t="shared" si="474"/>
        <v>0</v>
      </c>
      <c r="S633" s="229">
        <f t="shared" si="474"/>
        <v>0</v>
      </c>
      <c r="T633" s="229">
        <f t="shared" si="474"/>
        <v>0</v>
      </c>
      <c r="U633" s="229">
        <f t="shared" si="474"/>
        <v>0</v>
      </c>
      <c r="V633" s="229">
        <f t="shared" si="474"/>
        <v>0</v>
      </c>
      <c r="W633" s="229">
        <f t="shared" ref="W633:AL648" si="479">IF(AND($B633+$D$7&gt;W$7,W$9&gt;=$D633),($E633*(1/$D$7))/IF(W$7=$B633,13-MONTH($D633),12),0)</f>
        <v>0</v>
      </c>
      <c r="X633" s="229">
        <f t="shared" si="479"/>
        <v>0</v>
      </c>
      <c r="Y633" s="229">
        <f t="shared" si="479"/>
        <v>0</v>
      </c>
      <c r="Z633" s="229">
        <f t="shared" si="479"/>
        <v>0</v>
      </c>
      <c r="AA633" s="229">
        <f t="shared" si="479"/>
        <v>0</v>
      </c>
      <c r="AB633" s="229">
        <f t="shared" si="479"/>
        <v>0</v>
      </c>
      <c r="AC633" s="229">
        <f t="shared" si="479"/>
        <v>0</v>
      </c>
      <c r="AD633" s="229">
        <f t="shared" si="479"/>
        <v>0</v>
      </c>
      <c r="AE633" s="229">
        <f t="shared" si="479"/>
        <v>0</v>
      </c>
      <c r="AF633" s="229">
        <f t="shared" si="479"/>
        <v>0</v>
      </c>
      <c r="AG633" s="229">
        <f t="shared" si="479"/>
        <v>0</v>
      </c>
      <c r="AH633" s="229">
        <f t="shared" si="479"/>
        <v>0</v>
      </c>
      <c r="AI633" s="229">
        <f t="shared" si="479"/>
        <v>0</v>
      </c>
      <c r="AJ633" s="229">
        <f t="shared" si="479"/>
        <v>0</v>
      </c>
      <c r="AK633" s="229">
        <f t="shared" si="479"/>
        <v>0</v>
      </c>
      <c r="AL633" s="229">
        <f t="shared" si="479"/>
        <v>0</v>
      </c>
      <c r="AM633" s="229">
        <f t="shared" ref="AM633:BB648" si="480">IF(AND($B633+$D$7&gt;AM$7,AM$9&gt;=$D633),($E633*(1/$D$7))/IF(AM$7=$B633,13-MONTH($D633),12),0)</f>
        <v>0</v>
      </c>
      <c r="AN633" s="229">
        <f t="shared" si="480"/>
        <v>0</v>
      </c>
      <c r="AO633" s="229">
        <f t="shared" si="480"/>
        <v>0</v>
      </c>
      <c r="AP633" s="229">
        <f t="shared" si="480"/>
        <v>0</v>
      </c>
      <c r="AQ633" s="229">
        <f t="shared" si="480"/>
        <v>0</v>
      </c>
      <c r="AR633" s="229">
        <f t="shared" si="480"/>
        <v>0</v>
      </c>
      <c r="AS633" s="229">
        <f t="shared" si="480"/>
        <v>0</v>
      </c>
      <c r="AT633" s="229">
        <f t="shared" si="480"/>
        <v>0</v>
      </c>
      <c r="AU633" s="229">
        <f t="shared" si="480"/>
        <v>0</v>
      </c>
      <c r="AV633" s="229">
        <f t="shared" si="480"/>
        <v>0</v>
      </c>
      <c r="AW633" s="229">
        <f t="shared" si="480"/>
        <v>0</v>
      </c>
      <c r="AX633" s="229">
        <f t="shared" si="480"/>
        <v>0</v>
      </c>
      <c r="AY633" s="229">
        <f t="shared" si="480"/>
        <v>0</v>
      </c>
      <c r="AZ633" s="229">
        <f t="shared" si="480"/>
        <v>0</v>
      </c>
      <c r="BA633" s="229">
        <f t="shared" si="480"/>
        <v>0</v>
      </c>
      <c r="BB633" s="229">
        <f t="shared" si="480"/>
        <v>0</v>
      </c>
      <c r="BC633" s="229">
        <f t="shared" si="478"/>
        <v>0</v>
      </c>
      <c r="BD633" s="229">
        <f t="shared" si="478"/>
        <v>0</v>
      </c>
      <c r="BE633" s="229">
        <f t="shared" si="478"/>
        <v>0</v>
      </c>
      <c r="BF633" s="229">
        <f t="shared" si="478"/>
        <v>0</v>
      </c>
      <c r="BG633" s="229">
        <f t="shared" si="478"/>
        <v>0</v>
      </c>
      <c r="BH633" s="229">
        <f t="shared" si="478"/>
        <v>0</v>
      </c>
      <c r="BI633" s="229">
        <f t="shared" si="478"/>
        <v>0</v>
      </c>
      <c r="BJ633" s="229">
        <f t="shared" si="478"/>
        <v>0</v>
      </c>
      <c r="BK633" s="229">
        <f t="shared" si="478"/>
        <v>0</v>
      </c>
      <c r="BL633" s="229">
        <f t="shared" si="478"/>
        <v>0</v>
      </c>
      <c r="BM633" s="229">
        <f t="shared" si="478"/>
        <v>0</v>
      </c>
      <c r="BN633" s="229">
        <f t="shared" si="478"/>
        <v>0</v>
      </c>
      <c r="BO633" s="229">
        <f t="shared" si="476"/>
        <v>0</v>
      </c>
      <c r="BP633" s="229">
        <f t="shared" si="476"/>
        <v>0</v>
      </c>
      <c r="BQ633" s="229">
        <f t="shared" si="476"/>
        <v>0</v>
      </c>
      <c r="BR633" s="229">
        <f t="shared" si="476"/>
        <v>0</v>
      </c>
      <c r="BS633" s="229">
        <f t="shared" si="476"/>
        <v>0</v>
      </c>
      <c r="BT633" s="229">
        <f t="shared" si="476"/>
        <v>0</v>
      </c>
      <c r="BU633" s="229">
        <f t="shared" si="476"/>
        <v>0</v>
      </c>
      <c r="BV633" s="229">
        <f t="shared" si="476"/>
        <v>0</v>
      </c>
      <c r="BW633" s="229">
        <f t="shared" si="476"/>
        <v>0</v>
      </c>
      <c r="BX633" s="229">
        <f t="shared" si="476"/>
        <v>0</v>
      </c>
      <c r="BY633" s="229">
        <f t="shared" si="476"/>
        <v>0</v>
      </c>
      <c r="BZ633" s="229">
        <f t="shared" si="476"/>
        <v>0</v>
      </c>
    </row>
    <row r="634" spans="1:78" x14ac:dyDescent="0.2">
      <c r="A634" s="7" t="str">
        <f t="shared" si="468"/>
        <v>Roll-in 2</v>
      </c>
      <c r="B634" s="7">
        <f t="shared" si="469"/>
        <v>2020</v>
      </c>
      <c r="C634" s="7">
        <f t="shared" si="475"/>
        <v>13</v>
      </c>
      <c r="D634" s="165">
        <f t="shared" si="473"/>
        <v>43861</v>
      </c>
      <c r="E634" s="68">
        <f t="shared" si="470"/>
        <v>0</v>
      </c>
      <c r="F634" s="77"/>
      <c r="G634" s="229">
        <f t="shared" si="474"/>
        <v>0</v>
      </c>
      <c r="H634" s="229">
        <f t="shared" si="474"/>
        <v>0</v>
      </c>
      <c r="I634" s="229">
        <f t="shared" si="474"/>
        <v>0</v>
      </c>
      <c r="J634" s="229">
        <f t="shared" si="474"/>
        <v>0</v>
      </c>
      <c r="K634" s="229">
        <f t="shared" si="474"/>
        <v>0</v>
      </c>
      <c r="L634" s="229">
        <f t="shared" si="474"/>
        <v>0</v>
      </c>
      <c r="M634" s="229">
        <f t="shared" si="474"/>
        <v>0</v>
      </c>
      <c r="N634" s="229">
        <f t="shared" si="474"/>
        <v>0</v>
      </c>
      <c r="O634" s="229">
        <f t="shared" si="474"/>
        <v>0</v>
      </c>
      <c r="P634" s="229">
        <f t="shared" si="474"/>
        <v>0</v>
      </c>
      <c r="Q634" s="229">
        <f t="shared" si="474"/>
        <v>0</v>
      </c>
      <c r="R634" s="229">
        <f t="shared" si="474"/>
        <v>0</v>
      </c>
      <c r="S634" s="229">
        <f t="shared" si="474"/>
        <v>0</v>
      </c>
      <c r="T634" s="229">
        <f t="shared" si="474"/>
        <v>0</v>
      </c>
      <c r="U634" s="229">
        <f t="shared" si="474"/>
        <v>0</v>
      </c>
      <c r="V634" s="229">
        <f t="shared" si="474"/>
        <v>0</v>
      </c>
      <c r="W634" s="229">
        <f t="shared" si="479"/>
        <v>0</v>
      </c>
      <c r="X634" s="229">
        <f t="shared" si="479"/>
        <v>0</v>
      </c>
      <c r="Y634" s="229">
        <f t="shared" si="479"/>
        <v>0</v>
      </c>
      <c r="Z634" s="229">
        <f t="shared" si="479"/>
        <v>0</v>
      </c>
      <c r="AA634" s="229">
        <f t="shared" si="479"/>
        <v>0</v>
      </c>
      <c r="AB634" s="229">
        <f t="shared" si="479"/>
        <v>0</v>
      </c>
      <c r="AC634" s="229">
        <f t="shared" si="479"/>
        <v>0</v>
      </c>
      <c r="AD634" s="229">
        <f t="shared" si="479"/>
        <v>0</v>
      </c>
      <c r="AE634" s="229">
        <f t="shared" si="479"/>
        <v>0</v>
      </c>
      <c r="AF634" s="229">
        <f t="shared" si="479"/>
        <v>0</v>
      </c>
      <c r="AG634" s="229">
        <f t="shared" si="479"/>
        <v>0</v>
      </c>
      <c r="AH634" s="229">
        <f t="shared" si="479"/>
        <v>0</v>
      </c>
      <c r="AI634" s="229">
        <f t="shared" si="479"/>
        <v>0</v>
      </c>
      <c r="AJ634" s="229">
        <f t="shared" si="479"/>
        <v>0</v>
      </c>
      <c r="AK634" s="229">
        <f t="shared" si="479"/>
        <v>0</v>
      </c>
      <c r="AL634" s="229">
        <f t="shared" si="479"/>
        <v>0</v>
      </c>
      <c r="AM634" s="229">
        <f t="shared" si="480"/>
        <v>0</v>
      </c>
      <c r="AN634" s="229">
        <f t="shared" si="480"/>
        <v>0</v>
      </c>
      <c r="AO634" s="229">
        <f t="shared" si="480"/>
        <v>0</v>
      </c>
      <c r="AP634" s="229">
        <f t="shared" si="480"/>
        <v>0</v>
      </c>
      <c r="AQ634" s="229">
        <f t="shared" si="480"/>
        <v>0</v>
      </c>
      <c r="AR634" s="229">
        <f t="shared" si="480"/>
        <v>0</v>
      </c>
      <c r="AS634" s="229">
        <f t="shared" si="480"/>
        <v>0</v>
      </c>
      <c r="AT634" s="229">
        <f t="shared" si="480"/>
        <v>0</v>
      </c>
      <c r="AU634" s="229">
        <f t="shared" si="480"/>
        <v>0</v>
      </c>
      <c r="AV634" s="229">
        <f t="shared" si="480"/>
        <v>0</v>
      </c>
      <c r="AW634" s="229">
        <f t="shared" si="480"/>
        <v>0</v>
      </c>
      <c r="AX634" s="229">
        <f t="shared" si="480"/>
        <v>0</v>
      </c>
      <c r="AY634" s="229">
        <f t="shared" si="480"/>
        <v>0</v>
      </c>
      <c r="AZ634" s="229">
        <f t="shared" si="480"/>
        <v>0</v>
      </c>
      <c r="BA634" s="229">
        <f t="shared" si="480"/>
        <v>0</v>
      </c>
      <c r="BB634" s="229">
        <f t="shared" si="480"/>
        <v>0</v>
      </c>
      <c r="BC634" s="229">
        <f t="shared" si="478"/>
        <v>0</v>
      </c>
      <c r="BD634" s="229">
        <f t="shared" si="478"/>
        <v>0</v>
      </c>
      <c r="BE634" s="229">
        <f t="shared" si="478"/>
        <v>0</v>
      </c>
      <c r="BF634" s="229">
        <f t="shared" si="478"/>
        <v>0</v>
      </c>
      <c r="BG634" s="229">
        <f t="shared" si="478"/>
        <v>0</v>
      </c>
      <c r="BH634" s="229">
        <f t="shared" si="478"/>
        <v>0</v>
      </c>
      <c r="BI634" s="229">
        <f t="shared" si="478"/>
        <v>0</v>
      </c>
      <c r="BJ634" s="229">
        <f t="shared" si="478"/>
        <v>0</v>
      </c>
      <c r="BK634" s="229">
        <f t="shared" si="478"/>
        <v>0</v>
      </c>
      <c r="BL634" s="229">
        <f t="shared" si="478"/>
        <v>0</v>
      </c>
      <c r="BM634" s="229">
        <f t="shared" si="478"/>
        <v>0</v>
      </c>
      <c r="BN634" s="229">
        <f t="shared" si="478"/>
        <v>0</v>
      </c>
      <c r="BO634" s="229">
        <f t="shared" si="476"/>
        <v>0</v>
      </c>
      <c r="BP634" s="229">
        <f t="shared" si="476"/>
        <v>0</v>
      </c>
      <c r="BQ634" s="229">
        <f t="shared" si="476"/>
        <v>0</v>
      </c>
      <c r="BR634" s="229">
        <f t="shared" si="476"/>
        <v>0</v>
      </c>
      <c r="BS634" s="229">
        <f t="shared" si="476"/>
        <v>0</v>
      </c>
      <c r="BT634" s="229">
        <f t="shared" si="476"/>
        <v>0</v>
      </c>
      <c r="BU634" s="229">
        <f t="shared" si="476"/>
        <v>0</v>
      </c>
      <c r="BV634" s="229">
        <f t="shared" si="476"/>
        <v>0</v>
      </c>
      <c r="BW634" s="229">
        <f t="shared" si="476"/>
        <v>0</v>
      </c>
      <c r="BX634" s="229">
        <f t="shared" si="476"/>
        <v>0</v>
      </c>
      <c r="BY634" s="229">
        <f t="shared" si="476"/>
        <v>0</v>
      </c>
      <c r="BZ634" s="229">
        <f t="shared" si="476"/>
        <v>0</v>
      </c>
    </row>
    <row r="635" spans="1:78" x14ac:dyDescent="0.2">
      <c r="A635" s="7" t="str">
        <f t="shared" si="468"/>
        <v>Roll-in 2</v>
      </c>
      <c r="B635" s="7">
        <f t="shared" si="469"/>
        <v>2020</v>
      </c>
      <c r="C635" s="7">
        <f t="shared" si="475"/>
        <v>14</v>
      </c>
      <c r="D635" s="165">
        <f t="shared" si="473"/>
        <v>43890</v>
      </c>
      <c r="E635" s="68">
        <f t="shared" si="470"/>
        <v>0</v>
      </c>
      <c r="F635" s="77"/>
      <c r="G635" s="229">
        <f t="shared" si="474"/>
        <v>0</v>
      </c>
      <c r="H635" s="229">
        <f t="shared" si="474"/>
        <v>0</v>
      </c>
      <c r="I635" s="229">
        <f t="shared" si="474"/>
        <v>0</v>
      </c>
      <c r="J635" s="229">
        <f t="shared" si="474"/>
        <v>0</v>
      </c>
      <c r="K635" s="229">
        <f t="shared" si="474"/>
        <v>0</v>
      </c>
      <c r="L635" s="229">
        <f t="shared" si="474"/>
        <v>0</v>
      </c>
      <c r="M635" s="229">
        <f t="shared" si="474"/>
        <v>0</v>
      </c>
      <c r="N635" s="229">
        <f t="shared" si="474"/>
        <v>0</v>
      </c>
      <c r="O635" s="229">
        <f t="shared" si="474"/>
        <v>0</v>
      </c>
      <c r="P635" s="229">
        <f t="shared" si="474"/>
        <v>0</v>
      </c>
      <c r="Q635" s="229">
        <f t="shared" si="474"/>
        <v>0</v>
      </c>
      <c r="R635" s="229">
        <f t="shared" si="474"/>
        <v>0</v>
      </c>
      <c r="S635" s="229">
        <f t="shared" si="474"/>
        <v>0</v>
      </c>
      <c r="T635" s="229">
        <f t="shared" si="474"/>
        <v>0</v>
      </c>
      <c r="U635" s="229">
        <f t="shared" si="474"/>
        <v>0</v>
      </c>
      <c r="V635" s="229">
        <f t="shared" si="474"/>
        <v>0</v>
      </c>
      <c r="W635" s="229">
        <f t="shared" si="479"/>
        <v>0</v>
      </c>
      <c r="X635" s="229">
        <f t="shared" si="479"/>
        <v>0</v>
      </c>
      <c r="Y635" s="229">
        <f t="shared" si="479"/>
        <v>0</v>
      </c>
      <c r="Z635" s="229">
        <f t="shared" si="479"/>
        <v>0</v>
      </c>
      <c r="AA635" s="229">
        <f t="shared" si="479"/>
        <v>0</v>
      </c>
      <c r="AB635" s="229">
        <f t="shared" si="479"/>
        <v>0</v>
      </c>
      <c r="AC635" s="229">
        <f t="shared" si="479"/>
        <v>0</v>
      </c>
      <c r="AD635" s="229">
        <f t="shared" si="479"/>
        <v>0</v>
      </c>
      <c r="AE635" s="229">
        <f t="shared" si="479"/>
        <v>0</v>
      </c>
      <c r="AF635" s="229">
        <f t="shared" si="479"/>
        <v>0</v>
      </c>
      <c r="AG635" s="229">
        <f t="shared" si="479"/>
        <v>0</v>
      </c>
      <c r="AH635" s="229">
        <f t="shared" si="479"/>
        <v>0</v>
      </c>
      <c r="AI635" s="229">
        <f t="shared" si="479"/>
        <v>0</v>
      </c>
      <c r="AJ635" s="229">
        <f t="shared" si="479"/>
        <v>0</v>
      </c>
      <c r="AK635" s="229">
        <f t="shared" si="479"/>
        <v>0</v>
      </c>
      <c r="AL635" s="229">
        <f t="shared" si="479"/>
        <v>0</v>
      </c>
      <c r="AM635" s="229">
        <f t="shared" si="480"/>
        <v>0</v>
      </c>
      <c r="AN635" s="229">
        <f t="shared" si="480"/>
        <v>0</v>
      </c>
      <c r="AO635" s="229">
        <f t="shared" si="480"/>
        <v>0</v>
      </c>
      <c r="AP635" s="229">
        <f t="shared" si="480"/>
        <v>0</v>
      </c>
      <c r="AQ635" s="229">
        <f t="shared" si="480"/>
        <v>0</v>
      </c>
      <c r="AR635" s="229">
        <f t="shared" si="480"/>
        <v>0</v>
      </c>
      <c r="AS635" s="229">
        <f t="shared" si="480"/>
        <v>0</v>
      </c>
      <c r="AT635" s="229">
        <f t="shared" si="480"/>
        <v>0</v>
      </c>
      <c r="AU635" s="229">
        <f t="shared" si="480"/>
        <v>0</v>
      </c>
      <c r="AV635" s="229">
        <f t="shared" si="480"/>
        <v>0</v>
      </c>
      <c r="AW635" s="229">
        <f t="shared" si="480"/>
        <v>0</v>
      </c>
      <c r="AX635" s="229">
        <f t="shared" si="480"/>
        <v>0</v>
      </c>
      <c r="AY635" s="229">
        <f t="shared" si="480"/>
        <v>0</v>
      </c>
      <c r="AZ635" s="229">
        <f t="shared" si="480"/>
        <v>0</v>
      </c>
      <c r="BA635" s="229">
        <f t="shared" si="480"/>
        <v>0</v>
      </c>
      <c r="BB635" s="229">
        <f t="shared" si="480"/>
        <v>0</v>
      </c>
      <c r="BC635" s="229">
        <f t="shared" si="478"/>
        <v>0</v>
      </c>
      <c r="BD635" s="229">
        <f t="shared" si="478"/>
        <v>0</v>
      </c>
      <c r="BE635" s="229">
        <f t="shared" si="478"/>
        <v>0</v>
      </c>
      <c r="BF635" s="229">
        <f t="shared" si="478"/>
        <v>0</v>
      </c>
      <c r="BG635" s="229">
        <f t="shared" si="478"/>
        <v>0</v>
      </c>
      <c r="BH635" s="229">
        <f t="shared" si="478"/>
        <v>0</v>
      </c>
      <c r="BI635" s="229">
        <f t="shared" si="478"/>
        <v>0</v>
      </c>
      <c r="BJ635" s="229">
        <f t="shared" si="478"/>
        <v>0</v>
      </c>
      <c r="BK635" s="229">
        <f t="shared" si="478"/>
        <v>0</v>
      </c>
      <c r="BL635" s="229">
        <f t="shared" si="478"/>
        <v>0</v>
      </c>
      <c r="BM635" s="229">
        <f t="shared" si="478"/>
        <v>0</v>
      </c>
      <c r="BN635" s="229">
        <f t="shared" si="478"/>
        <v>0</v>
      </c>
      <c r="BO635" s="229">
        <f t="shared" si="476"/>
        <v>0</v>
      </c>
      <c r="BP635" s="229">
        <f t="shared" si="476"/>
        <v>0</v>
      </c>
      <c r="BQ635" s="229">
        <f t="shared" si="476"/>
        <v>0</v>
      </c>
      <c r="BR635" s="229">
        <f t="shared" si="476"/>
        <v>0</v>
      </c>
      <c r="BS635" s="229">
        <f t="shared" si="476"/>
        <v>0</v>
      </c>
      <c r="BT635" s="229">
        <f t="shared" si="476"/>
        <v>0</v>
      </c>
      <c r="BU635" s="229">
        <f t="shared" si="476"/>
        <v>0</v>
      </c>
      <c r="BV635" s="229">
        <f t="shared" si="476"/>
        <v>0</v>
      </c>
      <c r="BW635" s="229">
        <f t="shared" si="476"/>
        <v>0</v>
      </c>
      <c r="BX635" s="229">
        <f t="shared" si="476"/>
        <v>0</v>
      </c>
      <c r="BY635" s="229">
        <f t="shared" si="476"/>
        <v>0</v>
      </c>
      <c r="BZ635" s="229">
        <f t="shared" si="476"/>
        <v>0</v>
      </c>
    </row>
    <row r="636" spans="1:78" x14ac:dyDescent="0.2">
      <c r="A636" s="7" t="str">
        <f t="shared" si="468"/>
        <v>Roll-in 3</v>
      </c>
      <c r="B636" s="7">
        <f t="shared" si="469"/>
        <v>2020</v>
      </c>
      <c r="C636" s="7">
        <f t="shared" si="475"/>
        <v>15</v>
      </c>
      <c r="D636" s="165">
        <f t="shared" si="473"/>
        <v>43921</v>
      </c>
      <c r="E636" s="68">
        <f t="shared" si="470"/>
        <v>0</v>
      </c>
      <c r="F636" s="77"/>
      <c r="G636" s="229">
        <f t="shared" si="474"/>
        <v>0</v>
      </c>
      <c r="H636" s="229">
        <f t="shared" si="474"/>
        <v>0</v>
      </c>
      <c r="I636" s="229">
        <f t="shared" si="474"/>
        <v>0</v>
      </c>
      <c r="J636" s="229">
        <f t="shared" si="474"/>
        <v>0</v>
      </c>
      <c r="K636" s="229">
        <f t="shared" si="474"/>
        <v>0</v>
      </c>
      <c r="L636" s="229">
        <f t="shared" si="474"/>
        <v>0</v>
      </c>
      <c r="M636" s="229">
        <f t="shared" si="474"/>
        <v>0</v>
      </c>
      <c r="N636" s="229">
        <f t="shared" si="474"/>
        <v>0</v>
      </c>
      <c r="O636" s="229">
        <f t="shared" si="474"/>
        <v>0</v>
      </c>
      <c r="P636" s="229">
        <f t="shared" si="474"/>
        <v>0</v>
      </c>
      <c r="Q636" s="229">
        <f t="shared" si="474"/>
        <v>0</v>
      </c>
      <c r="R636" s="229">
        <f t="shared" si="474"/>
        <v>0</v>
      </c>
      <c r="S636" s="229">
        <f t="shared" si="474"/>
        <v>0</v>
      </c>
      <c r="T636" s="229">
        <f t="shared" si="474"/>
        <v>0</v>
      </c>
      <c r="U636" s="229">
        <f t="shared" si="474"/>
        <v>0</v>
      </c>
      <c r="V636" s="229">
        <f t="shared" si="474"/>
        <v>0</v>
      </c>
      <c r="W636" s="229">
        <f t="shared" si="479"/>
        <v>0</v>
      </c>
      <c r="X636" s="229">
        <f t="shared" si="479"/>
        <v>0</v>
      </c>
      <c r="Y636" s="229">
        <f t="shared" si="479"/>
        <v>0</v>
      </c>
      <c r="Z636" s="229">
        <f t="shared" si="479"/>
        <v>0</v>
      </c>
      <c r="AA636" s="229">
        <f t="shared" si="479"/>
        <v>0</v>
      </c>
      <c r="AB636" s="229">
        <f t="shared" si="479"/>
        <v>0</v>
      </c>
      <c r="AC636" s="229">
        <f t="shared" si="479"/>
        <v>0</v>
      </c>
      <c r="AD636" s="229">
        <f t="shared" si="479"/>
        <v>0</v>
      </c>
      <c r="AE636" s="229">
        <f t="shared" si="479"/>
        <v>0</v>
      </c>
      <c r="AF636" s="229">
        <f t="shared" si="479"/>
        <v>0</v>
      </c>
      <c r="AG636" s="229">
        <f t="shared" si="479"/>
        <v>0</v>
      </c>
      <c r="AH636" s="229">
        <f t="shared" si="479"/>
        <v>0</v>
      </c>
      <c r="AI636" s="229">
        <f t="shared" si="479"/>
        <v>0</v>
      </c>
      <c r="AJ636" s="229">
        <f t="shared" si="479"/>
        <v>0</v>
      </c>
      <c r="AK636" s="229">
        <f t="shared" si="479"/>
        <v>0</v>
      </c>
      <c r="AL636" s="229">
        <f t="shared" si="479"/>
        <v>0</v>
      </c>
      <c r="AM636" s="229">
        <f t="shared" si="480"/>
        <v>0</v>
      </c>
      <c r="AN636" s="229">
        <f t="shared" si="480"/>
        <v>0</v>
      </c>
      <c r="AO636" s="229">
        <f t="shared" si="480"/>
        <v>0</v>
      </c>
      <c r="AP636" s="229">
        <f t="shared" si="480"/>
        <v>0</v>
      </c>
      <c r="AQ636" s="229">
        <f t="shared" si="480"/>
        <v>0</v>
      </c>
      <c r="AR636" s="229">
        <f t="shared" si="480"/>
        <v>0</v>
      </c>
      <c r="AS636" s="229">
        <f t="shared" si="480"/>
        <v>0</v>
      </c>
      <c r="AT636" s="229">
        <f t="shared" si="480"/>
        <v>0</v>
      </c>
      <c r="AU636" s="229">
        <f t="shared" si="480"/>
        <v>0</v>
      </c>
      <c r="AV636" s="229">
        <f t="shared" si="480"/>
        <v>0</v>
      </c>
      <c r="AW636" s="229">
        <f t="shared" si="480"/>
        <v>0</v>
      </c>
      <c r="AX636" s="229">
        <f t="shared" si="480"/>
        <v>0</v>
      </c>
      <c r="AY636" s="229">
        <f t="shared" si="480"/>
        <v>0</v>
      </c>
      <c r="AZ636" s="229">
        <f t="shared" si="480"/>
        <v>0</v>
      </c>
      <c r="BA636" s="229">
        <f t="shared" si="480"/>
        <v>0</v>
      </c>
      <c r="BB636" s="229">
        <f t="shared" si="480"/>
        <v>0</v>
      </c>
      <c r="BC636" s="229">
        <f t="shared" si="478"/>
        <v>0</v>
      </c>
      <c r="BD636" s="229">
        <f t="shared" si="478"/>
        <v>0</v>
      </c>
      <c r="BE636" s="229">
        <f t="shared" si="478"/>
        <v>0</v>
      </c>
      <c r="BF636" s="229">
        <f t="shared" si="478"/>
        <v>0</v>
      </c>
      <c r="BG636" s="229">
        <f t="shared" si="478"/>
        <v>0</v>
      </c>
      <c r="BH636" s="229">
        <f t="shared" si="478"/>
        <v>0</v>
      </c>
      <c r="BI636" s="229">
        <f t="shared" si="478"/>
        <v>0</v>
      </c>
      <c r="BJ636" s="229">
        <f t="shared" si="478"/>
        <v>0</v>
      </c>
      <c r="BK636" s="229">
        <f t="shared" si="478"/>
        <v>0</v>
      </c>
      <c r="BL636" s="229">
        <f t="shared" si="478"/>
        <v>0</v>
      </c>
      <c r="BM636" s="229">
        <f t="shared" si="478"/>
        <v>0</v>
      </c>
      <c r="BN636" s="229">
        <f t="shared" si="478"/>
        <v>0</v>
      </c>
      <c r="BO636" s="229">
        <f t="shared" si="476"/>
        <v>0</v>
      </c>
      <c r="BP636" s="229">
        <f t="shared" si="476"/>
        <v>0</v>
      </c>
      <c r="BQ636" s="229">
        <f t="shared" si="476"/>
        <v>0</v>
      </c>
      <c r="BR636" s="229">
        <f t="shared" si="476"/>
        <v>0</v>
      </c>
      <c r="BS636" s="229">
        <f t="shared" si="476"/>
        <v>0</v>
      </c>
      <c r="BT636" s="229">
        <f t="shared" si="476"/>
        <v>0</v>
      </c>
      <c r="BU636" s="229">
        <f t="shared" si="476"/>
        <v>0</v>
      </c>
      <c r="BV636" s="229">
        <f t="shared" si="476"/>
        <v>0</v>
      </c>
      <c r="BW636" s="229">
        <f t="shared" si="476"/>
        <v>0</v>
      </c>
      <c r="BX636" s="229">
        <f t="shared" si="476"/>
        <v>0</v>
      </c>
      <c r="BY636" s="229">
        <f t="shared" si="476"/>
        <v>0</v>
      </c>
      <c r="BZ636" s="229">
        <f t="shared" si="476"/>
        <v>0</v>
      </c>
    </row>
    <row r="637" spans="1:78" x14ac:dyDescent="0.2">
      <c r="A637" s="7" t="str">
        <f t="shared" si="468"/>
        <v>Roll-in 3</v>
      </c>
      <c r="B637" s="7">
        <f t="shared" si="469"/>
        <v>2020</v>
      </c>
      <c r="C637" s="7">
        <f t="shared" si="475"/>
        <v>16</v>
      </c>
      <c r="D637" s="165">
        <f t="shared" si="473"/>
        <v>43951</v>
      </c>
      <c r="E637" s="68">
        <f t="shared" si="470"/>
        <v>0</v>
      </c>
      <c r="F637" s="77"/>
      <c r="G637" s="229">
        <f t="shared" si="474"/>
        <v>0</v>
      </c>
      <c r="H637" s="229">
        <f t="shared" si="474"/>
        <v>0</v>
      </c>
      <c r="I637" s="229">
        <f t="shared" si="474"/>
        <v>0</v>
      </c>
      <c r="J637" s="229">
        <f t="shared" si="474"/>
        <v>0</v>
      </c>
      <c r="K637" s="229">
        <f t="shared" si="474"/>
        <v>0</v>
      </c>
      <c r="L637" s="229">
        <f t="shared" si="474"/>
        <v>0</v>
      </c>
      <c r="M637" s="229">
        <f t="shared" si="474"/>
        <v>0</v>
      </c>
      <c r="N637" s="229">
        <f t="shared" si="474"/>
        <v>0</v>
      </c>
      <c r="O637" s="229">
        <f t="shared" si="474"/>
        <v>0</v>
      </c>
      <c r="P637" s="229">
        <f t="shared" si="474"/>
        <v>0</v>
      </c>
      <c r="Q637" s="229">
        <f t="shared" si="474"/>
        <v>0</v>
      </c>
      <c r="R637" s="229">
        <f t="shared" si="474"/>
        <v>0</v>
      </c>
      <c r="S637" s="229">
        <f t="shared" si="474"/>
        <v>0</v>
      </c>
      <c r="T637" s="229">
        <f t="shared" si="474"/>
        <v>0</v>
      </c>
      <c r="U637" s="229">
        <f t="shared" si="474"/>
        <v>0</v>
      </c>
      <c r="V637" s="229">
        <f t="shared" si="474"/>
        <v>0</v>
      </c>
      <c r="W637" s="229">
        <f t="shared" si="479"/>
        <v>0</v>
      </c>
      <c r="X637" s="229">
        <f t="shared" si="479"/>
        <v>0</v>
      </c>
      <c r="Y637" s="229">
        <f t="shared" si="479"/>
        <v>0</v>
      </c>
      <c r="Z637" s="229">
        <f t="shared" si="479"/>
        <v>0</v>
      </c>
      <c r="AA637" s="229">
        <f t="shared" si="479"/>
        <v>0</v>
      </c>
      <c r="AB637" s="229">
        <f t="shared" si="479"/>
        <v>0</v>
      </c>
      <c r="AC637" s="229">
        <f t="shared" si="479"/>
        <v>0</v>
      </c>
      <c r="AD637" s="229">
        <f t="shared" si="479"/>
        <v>0</v>
      </c>
      <c r="AE637" s="229">
        <f t="shared" si="479"/>
        <v>0</v>
      </c>
      <c r="AF637" s="229">
        <f t="shared" si="479"/>
        <v>0</v>
      </c>
      <c r="AG637" s="229">
        <f t="shared" si="479"/>
        <v>0</v>
      </c>
      <c r="AH637" s="229">
        <f t="shared" si="479"/>
        <v>0</v>
      </c>
      <c r="AI637" s="229">
        <f t="shared" si="479"/>
        <v>0</v>
      </c>
      <c r="AJ637" s="229">
        <f t="shared" si="479"/>
        <v>0</v>
      </c>
      <c r="AK637" s="229">
        <f t="shared" si="479"/>
        <v>0</v>
      </c>
      <c r="AL637" s="229">
        <f t="shared" si="479"/>
        <v>0</v>
      </c>
      <c r="AM637" s="229">
        <f t="shared" si="480"/>
        <v>0</v>
      </c>
      <c r="AN637" s="229">
        <f t="shared" si="480"/>
        <v>0</v>
      </c>
      <c r="AO637" s="229">
        <f t="shared" si="480"/>
        <v>0</v>
      </c>
      <c r="AP637" s="229">
        <f t="shared" si="480"/>
        <v>0</v>
      </c>
      <c r="AQ637" s="229">
        <f t="shared" si="480"/>
        <v>0</v>
      </c>
      <c r="AR637" s="229">
        <f t="shared" si="480"/>
        <v>0</v>
      </c>
      <c r="AS637" s="229">
        <f t="shared" si="480"/>
        <v>0</v>
      </c>
      <c r="AT637" s="229">
        <f t="shared" si="480"/>
        <v>0</v>
      </c>
      <c r="AU637" s="229">
        <f t="shared" si="480"/>
        <v>0</v>
      </c>
      <c r="AV637" s="229">
        <f t="shared" si="480"/>
        <v>0</v>
      </c>
      <c r="AW637" s="229">
        <f t="shared" si="480"/>
        <v>0</v>
      </c>
      <c r="AX637" s="229">
        <f t="shared" si="480"/>
        <v>0</v>
      </c>
      <c r="AY637" s="229">
        <f t="shared" si="480"/>
        <v>0</v>
      </c>
      <c r="AZ637" s="229">
        <f t="shared" si="480"/>
        <v>0</v>
      </c>
      <c r="BA637" s="229">
        <f t="shared" si="480"/>
        <v>0</v>
      </c>
      <c r="BB637" s="229">
        <f t="shared" si="480"/>
        <v>0</v>
      </c>
      <c r="BC637" s="229">
        <f t="shared" si="478"/>
        <v>0</v>
      </c>
      <c r="BD637" s="229">
        <f t="shared" si="478"/>
        <v>0</v>
      </c>
      <c r="BE637" s="229">
        <f t="shared" si="478"/>
        <v>0</v>
      </c>
      <c r="BF637" s="229">
        <f t="shared" si="478"/>
        <v>0</v>
      </c>
      <c r="BG637" s="229">
        <f t="shared" si="478"/>
        <v>0</v>
      </c>
      <c r="BH637" s="229">
        <f t="shared" si="478"/>
        <v>0</v>
      </c>
      <c r="BI637" s="229">
        <f t="shared" si="478"/>
        <v>0</v>
      </c>
      <c r="BJ637" s="229">
        <f t="shared" si="478"/>
        <v>0</v>
      </c>
      <c r="BK637" s="229">
        <f t="shared" si="478"/>
        <v>0</v>
      </c>
      <c r="BL637" s="229">
        <f t="shared" si="478"/>
        <v>0</v>
      </c>
      <c r="BM637" s="229">
        <f t="shared" si="478"/>
        <v>0</v>
      </c>
      <c r="BN637" s="229">
        <f t="shared" si="478"/>
        <v>0</v>
      </c>
      <c r="BO637" s="229">
        <f t="shared" si="476"/>
        <v>0</v>
      </c>
      <c r="BP637" s="229">
        <f t="shared" si="476"/>
        <v>0</v>
      </c>
      <c r="BQ637" s="229">
        <f t="shared" si="476"/>
        <v>0</v>
      </c>
      <c r="BR637" s="229">
        <f t="shared" si="476"/>
        <v>0</v>
      </c>
      <c r="BS637" s="229">
        <f t="shared" si="476"/>
        <v>0</v>
      </c>
      <c r="BT637" s="229">
        <f t="shared" si="476"/>
        <v>0</v>
      </c>
      <c r="BU637" s="229">
        <f t="shared" si="476"/>
        <v>0</v>
      </c>
      <c r="BV637" s="229">
        <f t="shared" si="476"/>
        <v>0</v>
      </c>
      <c r="BW637" s="229">
        <f t="shared" si="476"/>
        <v>0</v>
      </c>
      <c r="BX637" s="229">
        <f t="shared" si="476"/>
        <v>0</v>
      </c>
      <c r="BY637" s="229">
        <f t="shared" si="476"/>
        <v>0</v>
      </c>
      <c r="BZ637" s="229">
        <f t="shared" si="476"/>
        <v>0</v>
      </c>
    </row>
    <row r="638" spans="1:78" x14ac:dyDescent="0.2">
      <c r="A638" s="7" t="str">
        <f t="shared" si="468"/>
        <v>Roll-in 3</v>
      </c>
      <c r="B638" s="7">
        <f t="shared" si="469"/>
        <v>2020</v>
      </c>
      <c r="C638" s="7">
        <f t="shared" si="475"/>
        <v>17</v>
      </c>
      <c r="D638" s="165">
        <f t="shared" si="473"/>
        <v>43982</v>
      </c>
      <c r="E638" s="68">
        <f t="shared" si="470"/>
        <v>0</v>
      </c>
      <c r="F638" s="77"/>
      <c r="G638" s="229">
        <f t="shared" si="474"/>
        <v>0</v>
      </c>
      <c r="H638" s="229">
        <f t="shared" si="474"/>
        <v>0</v>
      </c>
      <c r="I638" s="229">
        <f t="shared" si="474"/>
        <v>0</v>
      </c>
      <c r="J638" s="229">
        <f t="shared" si="474"/>
        <v>0</v>
      </c>
      <c r="K638" s="229">
        <f t="shared" si="474"/>
        <v>0</v>
      </c>
      <c r="L638" s="229">
        <f t="shared" si="474"/>
        <v>0</v>
      </c>
      <c r="M638" s="229">
        <f t="shared" si="474"/>
        <v>0</v>
      </c>
      <c r="N638" s="229">
        <f t="shared" si="474"/>
        <v>0</v>
      </c>
      <c r="O638" s="229">
        <f t="shared" si="474"/>
        <v>0</v>
      </c>
      <c r="P638" s="229">
        <f t="shared" si="474"/>
        <v>0</v>
      </c>
      <c r="Q638" s="229">
        <f t="shared" si="474"/>
        <v>0</v>
      </c>
      <c r="R638" s="229">
        <f t="shared" si="474"/>
        <v>0</v>
      </c>
      <c r="S638" s="229">
        <f t="shared" si="474"/>
        <v>0</v>
      </c>
      <c r="T638" s="229">
        <f t="shared" si="474"/>
        <v>0</v>
      </c>
      <c r="U638" s="229">
        <f t="shared" si="474"/>
        <v>0</v>
      </c>
      <c r="V638" s="229">
        <f t="shared" si="474"/>
        <v>0</v>
      </c>
      <c r="W638" s="229">
        <f t="shared" si="479"/>
        <v>0</v>
      </c>
      <c r="X638" s="229">
        <f t="shared" si="479"/>
        <v>0</v>
      </c>
      <c r="Y638" s="229">
        <f t="shared" si="479"/>
        <v>0</v>
      </c>
      <c r="Z638" s="229">
        <f t="shared" si="479"/>
        <v>0</v>
      </c>
      <c r="AA638" s="229">
        <f t="shared" si="479"/>
        <v>0</v>
      </c>
      <c r="AB638" s="229">
        <f t="shared" si="479"/>
        <v>0</v>
      </c>
      <c r="AC638" s="229">
        <f t="shared" si="479"/>
        <v>0</v>
      </c>
      <c r="AD638" s="229">
        <f t="shared" si="479"/>
        <v>0</v>
      </c>
      <c r="AE638" s="229">
        <f t="shared" si="479"/>
        <v>0</v>
      </c>
      <c r="AF638" s="229">
        <f t="shared" si="479"/>
        <v>0</v>
      </c>
      <c r="AG638" s="229">
        <f t="shared" si="479"/>
        <v>0</v>
      </c>
      <c r="AH638" s="229">
        <f t="shared" si="479"/>
        <v>0</v>
      </c>
      <c r="AI638" s="229">
        <f t="shared" si="479"/>
        <v>0</v>
      </c>
      <c r="AJ638" s="229">
        <f t="shared" si="479"/>
        <v>0</v>
      </c>
      <c r="AK638" s="229">
        <f t="shared" si="479"/>
        <v>0</v>
      </c>
      <c r="AL638" s="229">
        <f t="shared" si="479"/>
        <v>0</v>
      </c>
      <c r="AM638" s="229">
        <f t="shared" si="480"/>
        <v>0</v>
      </c>
      <c r="AN638" s="229">
        <f t="shared" si="480"/>
        <v>0</v>
      </c>
      <c r="AO638" s="229">
        <f t="shared" si="480"/>
        <v>0</v>
      </c>
      <c r="AP638" s="229">
        <f t="shared" si="480"/>
        <v>0</v>
      </c>
      <c r="AQ638" s="229">
        <f t="shared" si="480"/>
        <v>0</v>
      </c>
      <c r="AR638" s="229">
        <f t="shared" si="480"/>
        <v>0</v>
      </c>
      <c r="AS638" s="229">
        <f t="shared" si="480"/>
        <v>0</v>
      </c>
      <c r="AT638" s="229">
        <f t="shared" si="480"/>
        <v>0</v>
      </c>
      <c r="AU638" s="229">
        <f t="shared" si="480"/>
        <v>0</v>
      </c>
      <c r="AV638" s="229">
        <f t="shared" si="480"/>
        <v>0</v>
      </c>
      <c r="AW638" s="229">
        <f t="shared" si="480"/>
        <v>0</v>
      </c>
      <c r="AX638" s="229">
        <f t="shared" si="480"/>
        <v>0</v>
      </c>
      <c r="AY638" s="229">
        <f t="shared" si="480"/>
        <v>0</v>
      </c>
      <c r="AZ638" s="229">
        <f t="shared" si="480"/>
        <v>0</v>
      </c>
      <c r="BA638" s="229">
        <f t="shared" si="480"/>
        <v>0</v>
      </c>
      <c r="BB638" s="229">
        <f t="shared" si="480"/>
        <v>0</v>
      </c>
      <c r="BC638" s="229">
        <f t="shared" si="478"/>
        <v>0</v>
      </c>
      <c r="BD638" s="229">
        <f t="shared" si="478"/>
        <v>0</v>
      </c>
      <c r="BE638" s="229">
        <f t="shared" si="478"/>
        <v>0</v>
      </c>
      <c r="BF638" s="229">
        <f t="shared" si="478"/>
        <v>0</v>
      </c>
      <c r="BG638" s="229">
        <f t="shared" si="478"/>
        <v>0</v>
      </c>
      <c r="BH638" s="229">
        <f t="shared" si="478"/>
        <v>0</v>
      </c>
      <c r="BI638" s="229">
        <f t="shared" si="478"/>
        <v>0</v>
      </c>
      <c r="BJ638" s="229">
        <f t="shared" si="478"/>
        <v>0</v>
      </c>
      <c r="BK638" s="229">
        <f t="shared" si="478"/>
        <v>0</v>
      </c>
      <c r="BL638" s="229">
        <f t="shared" si="478"/>
        <v>0</v>
      </c>
      <c r="BM638" s="229">
        <f t="shared" si="478"/>
        <v>0</v>
      </c>
      <c r="BN638" s="229">
        <f t="shared" si="478"/>
        <v>0</v>
      </c>
      <c r="BO638" s="229">
        <f t="shared" si="476"/>
        <v>0</v>
      </c>
      <c r="BP638" s="229">
        <f t="shared" si="476"/>
        <v>0</v>
      </c>
      <c r="BQ638" s="229">
        <f t="shared" si="476"/>
        <v>0</v>
      </c>
      <c r="BR638" s="229">
        <f t="shared" si="476"/>
        <v>0</v>
      </c>
      <c r="BS638" s="229">
        <f t="shared" si="476"/>
        <v>0</v>
      </c>
      <c r="BT638" s="229">
        <f t="shared" si="476"/>
        <v>0</v>
      </c>
      <c r="BU638" s="229">
        <f t="shared" si="476"/>
        <v>0</v>
      </c>
      <c r="BV638" s="229">
        <f t="shared" si="476"/>
        <v>0</v>
      </c>
      <c r="BW638" s="229">
        <f t="shared" si="476"/>
        <v>0</v>
      </c>
      <c r="BX638" s="229">
        <f t="shared" si="476"/>
        <v>0</v>
      </c>
      <c r="BY638" s="229">
        <f t="shared" si="476"/>
        <v>0</v>
      </c>
      <c r="BZ638" s="229">
        <f t="shared" si="476"/>
        <v>0</v>
      </c>
    </row>
    <row r="639" spans="1:78" x14ac:dyDescent="0.2">
      <c r="A639" s="7" t="str">
        <f t="shared" si="468"/>
        <v>Roll-in 3</v>
      </c>
      <c r="B639" s="7">
        <f t="shared" si="469"/>
        <v>2020</v>
      </c>
      <c r="C639" s="7">
        <f t="shared" si="475"/>
        <v>18</v>
      </c>
      <c r="D639" s="165">
        <f t="shared" si="473"/>
        <v>44012</v>
      </c>
      <c r="E639" s="68">
        <f t="shared" si="470"/>
        <v>0</v>
      </c>
      <c r="F639" s="77"/>
      <c r="G639" s="229">
        <f t="shared" si="474"/>
        <v>0</v>
      </c>
      <c r="H639" s="229">
        <f t="shared" si="474"/>
        <v>0</v>
      </c>
      <c r="I639" s="229">
        <f t="shared" si="474"/>
        <v>0</v>
      </c>
      <c r="J639" s="229">
        <f t="shared" si="474"/>
        <v>0</v>
      </c>
      <c r="K639" s="229">
        <f t="shared" si="474"/>
        <v>0</v>
      </c>
      <c r="L639" s="229">
        <f t="shared" si="474"/>
        <v>0</v>
      </c>
      <c r="M639" s="229">
        <f t="shared" si="474"/>
        <v>0</v>
      </c>
      <c r="N639" s="229">
        <f t="shared" si="474"/>
        <v>0</v>
      </c>
      <c r="O639" s="229">
        <f t="shared" si="474"/>
        <v>0</v>
      </c>
      <c r="P639" s="229">
        <f t="shared" si="474"/>
        <v>0</v>
      </c>
      <c r="Q639" s="229">
        <f t="shared" si="474"/>
        <v>0</v>
      </c>
      <c r="R639" s="229">
        <f t="shared" si="474"/>
        <v>0</v>
      </c>
      <c r="S639" s="229">
        <f t="shared" si="474"/>
        <v>0</v>
      </c>
      <c r="T639" s="229">
        <f t="shared" si="474"/>
        <v>0</v>
      </c>
      <c r="U639" s="229">
        <f t="shared" si="474"/>
        <v>0</v>
      </c>
      <c r="V639" s="229">
        <f t="shared" si="474"/>
        <v>0</v>
      </c>
      <c r="W639" s="229">
        <f t="shared" si="479"/>
        <v>0</v>
      </c>
      <c r="X639" s="229">
        <f t="shared" si="479"/>
        <v>0</v>
      </c>
      <c r="Y639" s="229">
        <f t="shared" si="479"/>
        <v>0</v>
      </c>
      <c r="Z639" s="229">
        <f t="shared" si="479"/>
        <v>0</v>
      </c>
      <c r="AA639" s="229">
        <f t="shared" si="479"/>
        <v>0</v>
      </c>
      <c r="AB639" s="229">
        <f t="shared" si="479"/>
        <v>0</v>
      </c>
      <c r="AC639" s="229">
        <f t="shared" si="479"/>
        <v>0</v>
      </c>
      <c r="AD639" s="229">
        <f t="shared" si="479"/>
        <v>0</v>
      </c>
      <c r="AE639" s="229">
        <f t="shared" si="479"/>
        <v>0</v>
      </c>
      <c r="AF639" s="229">
        <f t="shared" si="479"/>
        <v>0</v>
      </c>
      <c r="AG639" s="229">
        <f t="shared" si="479"/>
        <v>0</v>
      </c>
      <c r="AH639" s="229">
        <f t="shared" si="479"/>
        <v>0</v>
      </c>
      <c r="AI639" s="229">
        <f t="shared" si="479"/>
        <v>0</v>
      </c>
      <c r="AJ639" s="229">
        <f t="shared" si="479"/>
        <v>0</v>
      </c>
      <c r="AK639" s="229">
        <f t="shared" si="479"/>
        <v>0</v>
      </c>
      <c r="AL639" s="229">
        <f t="shared" si="479"/>
        <v>0</v>
      </c>
      <c r="AM639" s="229">
        <f t="shared" si="480"/>
        <v>0</v>
      </c>
      <c r="AN639" s="229">
        <f t="shared" si="480"/>
        <v>0</v>
      </c>
      <c r="AO639" s="229">
        <f t="shared" si="480"/>
        <v>0</v>
      </c>
      <c r="AP639" s="229">
        <f t="shared" si="480"/>
        <v>0</v>
      </c>
      <c r="AQ639" s="229">
        <f t="shared" si="480"/>
        <v>0</v>
      </c>
      <c r="AR639" s="229">
        <f t="shared" si="480"/>
        <v>0</v>
      </c>
      <c r="AS639" s="229">
        <f t="shared" si="480"/>
        <v>0</v>
      </c>
      <c r="AT639" s="229">
        <f t="shared" si="480"/>
        <v>0</v>
      </c>
      <c r="AU639" s="229">
        <f t="shared" si="480"/>
        <v>0</v>
      </c>
      <c r="AV639" s="229">
        <f t="shared" si="480"/>
        <v>0</v>
      </c>
      <c r="AW639" s="229">
        <f t="shared" si="480"/>
        <v>0</v>
      </c>
      <c r="AX639" s="229">
        <f t="shared" si="480"/>
        <v>0</v>
      </c>
      <c r="AY639" s="229">
        <f t="shared" si="480"/>
        <v>0</v>
      </c>
      <c r="AZ639" s="229">
        <f t="shared" si="480"/>
        <v>0</v>
      </c>
      <c r="BA639" s="229">
        <f t="shared" si="480"/>
        <v>0</v>
      </c>
      <c r="BB639" s="229">
        <f t="shared" si="480"/>
        <v>0</v>
      </c>
      <c r="BC639" s="229">
        <f t="shared" si="478"/>
        <v>0</v>
      </c>
      <c r="BD639" s="229">
        <f t="shared" si="478"/>
        <v>0</v>
      </c>
      <c r="BE639" s="229">
        <f t="shared" si="478"/>
        <v>0</v>
      </c>
      <c r="BF639" s="229">
        <f t="shared" si="478"/>
        <v>0</v>
      </c>
      <c r="BG639" s="229">
        <f t="shared" si="478"/>
        <v>0</v>
      </c>
      <c r="BH639" s="229">
        <f t="shared" si="478"/>
        <v>0</v>
      </c>
      <c r="BI639" s="229">
        <f t="shared" si="478"/>
        <v>0</v>
      </c>
      <c r="BJ639" s="229">
        <f t="shared" si="478"/>
        <v>0</v>
      </c>
      <c r="BK639" s="229">
        <f t="shared" si="478"/>
        <v>0</v>
      </c>
      <c r="BL639" s="229">
        <f t="shared" si="478"/>
        <v>0</v>
      </c>
      <c r="BM639" s="229">
        <f t="shared" si="478"/>
        <v>0</v>
      </c>
      <c r="BN639" s="229">
        <f t="shared" si="478"/>
        <v>0</v>
      </c>
      <c r="BO639" s="229">
        <f t="shared" si="476"/>
        <v>0</v>
      </c>
      <c r="BP639" s="229">
        <f t="shared" si="476"/>
        <v>0</v>
      </c>
      <c r="BQ639" s="229">
        <f t="shared" si="476"/>
        <v>0</v>
      </c>
      <c r="BR639" s="229">
        <f t="shared" si="476"/>
        <v>0</v>
      </c>
      <c r="BS639" s="229">
        <f t="shared" si="476"/>
        <v>0</v>
      </c>
      <c r="BT639" s="229">
        <f t="shared" si="476"/>
        <v>0</v>
      </c>
      <c r="BU639" s="229">
        <f t="shared" si="476"/>
        <v>0</v>
      </c>
      <c r="BV639" s="229">
        <f t="shared" si="476"/>
        <v>0</v>
      </c>
      <c r="BW639" s="229">
        <f t="shared" si="476"/>
        <v>0</v>
      </c>
      <c r="BX639" s="229">
        <f t="shared" si="476"/>
        <v>0</v>
      </c>
      <c r="BY639" s="229">
        <f t="shared" si="476"/>
        <v>0</v>
      </c>
      <c r="BZ639" s="229">
        <f t="shared" si="476"/>
        <v>0</v>
      </c>
    </row>
    <row r="640" spans="1:78" x14ac:dyDescent="0.2">
      <c r="A640" s="7" t="str">
        <f t="shared" si="468"/>
        <v>Roll-in 3</v>
      </c>
      <c r="B640" s="7">
        <f t="shared" si="469"/>
        <v>2020</v>
      </c>
      <c r="C640" s="7">
        <f t="shared" si="475"/>
        <v>19</v>
      </c>
      <c r="D640" s="165">
        <f t="shared" si="473"/>
        <v>44043</v>
      </c>
      <c r="E640" s="68">
        <f t="shared" si="470"/>
        <v>0</v>
      </c>
      <c r="F640" s="77"/>
      <c r="G640" s="229">
        <f t="shared" si="474"/>
        <v>0</v>
      </c>
      <c r="H640" s="229">
        <f t="shared" si="474"/>
        <v>0</v>
      </c>
      <c r="I640" s="229">
        <f t="shared" si="474"/>
        <v>0</v>
      </c>
      <c r="J640" s="229">
        <f t="shared" si="474"/>
        <v>0</v>
      </c>
      <c r="K640" s="229">
        <f t="shared" si="474"/>
        <v>0</v>
      </c>
      <c r="L640" s="229">
        <f t="shared" si="474"/>
        <v>0</v>
      </c>
      <c r="M640" s="229">
        <f t="shared" si="474"/>
        <v>0</v>
      </c>
      <c r="N640" s="229">
        <f t="shared" si="474"/>
        <v>0</v>
      </c>
      <c r="O640" s="229">
        <f t="shared" si="474"/>
        <v>0</v>
      </c>
      <c r="P640" s="229">
        <f t="shared" si="474"/>
        <v>0</v>
      </c>
      <c r="Q640" s="229">
        <f t="shared" si="474"/>
        <v>0</v>
      </c>
      <c r="R640" s="229">
        <f t="shared" si="474"/>
        <v>0</v>
      </c>
      <c r="S640" s="229">
        <f t="shared" si="474"/>
        <v>0</v>
      </c>
      <c r="T640" s="229">
        <f t="shared" si="474"/>
        <v>0</v>
      </c>
      <c r="U640" s="229">
        <f t="shared" si="474"/>
        <v>0</v>
      </c>
      <c r="V640" s="229">
        <f t="shared" si="474"/>
        <v>0</v>
      </c>
      <c r="W640" s="229">
        <f t="shared" si="479"/>
        <v>0</v>
      </c>
      <c r="X640" s="229">
        <f t="shared" si="479"/>
        <v>0</v>
      </c>
      <c r="Y640" s="229">
        <f t="shared" si="479"/>
        <v>0</v>
      </c>
      <c r="Z640" s="229">
        <f t="shared" si="479"/>
        <v>0</v>
      </c>
      <c r="AA640" s="229">
        <f t="shared" si="479"/>
        <v>0</v>
      </c>
      <c r="AB640" s="229">
        <f t="shared" si="479"/>
        <v>0</v>
      </c>
      <c r="AC640" s="229">
        <f t="shared" si="479"/>
        <v>0</v>
      </c>
      <c r="AD640" s="229">
        <f t="shared" si="479"/>
        <v>0</v>
      </c>
      <c r="AE640" s="229">
        <f t="shared" si="479"/>
        <v>0</v>
      </c>
      <c r="AF640" s="229">
        <f t="shared" si="479"/>
        <v>0</v>
      </c>
      <c r="AG640" s="229">
        <f t="shared" si="479"/>
        <v>0</v>
      </c>
      <c r="AH640" s="229">
        <f t="shared" si="479"/>
        <v>0</v>
      </c>
      <c r="AI640" s="229">
        <f t="shared" si="479"/>
        <v>0</v>
      </c>
      <c r="AJ640" s="229">
        <f t="shared" si="479"/>
        <v>0</v>
      </c>
      <c r="AK640" s="229">
        <f t="shared" si="479"/>
        <v>0</v>
      </c>
      <c r="AL640" s="229">
        <f t="shared" si="479"/>
        <v>0</v>
      </c>
      <c r="AM640" s="229">
        <f t="shared" si="480"/>
        <v>0</v>
      </c>
      <c r="AN640" s="229">
        <f t="shared" si="480"/>
        <v>0</v>
      </c>
      <c r="AO640" s="229">
        <f t="shared" si="480"/>
        <v>0</v>
      </c>
      <c r="AP640" s="229">
        <f t="shared" si="480"/>
        <v>0</v>
      </c>
      <c r="AQ640" s="229">
        <f t="shared" si="480"/>
        <v>0</v>
      </c>
      <c r="AR640" s="229">
        <f t="shared" si="480"/>
        <v>0</v>
      </c>
      <c r="AS640" s="229">
        <f t="shared" si="480"/>
        <v>0</v>
      </c>
      <c r="AT640" s="229">
        <f t="shared" si="480"/>
        <v>0</v>
      </c>
      <c r="AU640" s="229">
        <f t="shared" si="480"/>
        <v>0</v>
      </c>
      <c r="AV640" s="229">
        <f t="shared" si="480"/>
        <v>0</v>
      </c>
      <c r="AW640" s="229">
        <f t="shared" si="480"/>
        <v>0</v>
      </c>
      <c r="AX640" s="229">
        <f t="shared" si="480"/>
        <v>0</v>
      </c>
      <c r="AY640" s="229">
        <f t="shared" si="480"/>
        <v>0</v>
      </c>
      <c r="AZ640" s="229">
        <f t="shared" si="480"/>
        <v>0</v>
      </c>
      <c r="BA640" s="229">
        <f t="shared" si="480"/>
        <v>0</v>
      </c>
      <c r="BB640" s="229">
        <f t="shared" si="480"/>
        <v>0</v>
      </c>
      <c r="BC640" s="229">
        <f t="shared" si="478"/>
        <v>0</v>
      </c>
      <c r="BD640" s="229">
        <f t="shared" si="478"/>
        <v>0</v>
      </c>
      <c r="BE640" s="229">
        <f t="shared" si="478"/>
        <v>0</v>
      </c>
      <c r="BF640" s="229">
        <f t="shared" si="478"/>
        <v>0</v>
      </c>
      <c r="BG640" s="229">
        <f t="shared" si="478"/>
        <v>0</v>
      </c>
      <c r="BH640" s="229">
        <f t="shared" si="478"/>
        <v>0</v>
      </c>
      <c r="BI640" s="229">
        <f t="shared" si="478"/>
        <v>0</v>
      </c>
      <c r="BJ640" s="229">
        <f t="shared" si="478"/>
        <v>0</v>
      </c>
      <c r="BK640" s="229">
        <f t="shared" si="478"/>
        <v>0</v>
      </c>
      <c r="BL640" s="229">
        <f t="shared" si="478"/>
        <v>0</v>
      </c>
      <c r="BM640" s="229">
        <f t="shared" si="478"/>
        <v>0</v>
      </c>
      <c r="BN640" s="229">
        <f t="shared" si="478"/>
        <v>0</v>
      </c>
      <c r="BO640" s="229">
        <f t="shared" si="476"/>
        <v>0</v>
      </c>
      <c r="BP640" s="229">
        <f t="shared" si="476"/>
        <v>0</v>
      </c>
      <c r="BQ640" s="229">
        <f t="shared" si="476"/>
        <v>0</v>
      </c>
      <c r="BR640" s="229">
        <f t="shared" si="476"/>
        <v>0</v>
      </c>
      <c r="BS640" s="229">
        <f t="shared" si="476"/>
        <v>0</v>
      </c>
      <c r="BT640" s="229">
        <f t="shared" si="476"/>
        <v>0</v>
      </c>
      <c r="BU640" s="229">
        <f t="shared" si="476"/>
        <v>0</v>
      </c>
      <c r="BV640" s="229">
        <f t="shared" si="476"/>
        <v>0</v>
      </c>
      <c r="BW640" s="229">
        <f t="shared" si="476"/>
        <v>0</v>
      </c>
      <c r="BX640" s="229">
        <f t="shared" si="476"/>
        <v>0</v>
      </c>
      <c r="BY640" s="229">
        <f t="shared" si="476"/>
        <v>0</v>
      </c>
      <c r="BZ640" s="229">
        <f t="shared" si="476"/>
        <v>0</v>
      </c>
    </row>
    <row r="641" spans="1:78" x14ac:dyDescent="0.2">
      <c r="A641" s="7" t="str">
        <f t="shared" si="468"/>
        <v>Roll-in 3</v>
      </c>
      <c r="B641" s="7">
        <f t="shared" si="469"/>
        <v>2020</v>
      </c>
      <c r="C641" s="7">
        <f t="shared" si="475"/>
        <v>20</v>
      </c>
      <c r="D641" s="165">
        <f t="shared" si="473"/>
        <v>44074</v>
      </c>
      <c r="E641" s="68">
        <f t="shared" si="470"/>
        <v>0</v>
      </c>
      <c r="F641" s="77"/>
      <c r="G641" s="229">
        <f t="shared" si="474"/>
        <v>0</v>
      </c>
      <c r="H641" s="229">
        <f t="shared" si="474"/>
        <v>0</v>
      </c>
      <c r="I641" s="229">
        <f t="shared" si="474"/>
        <v>0</v>
      </c>
      <c r="J641" s="229">
        <f t="shared" si="474"/>
        <v>0</v>
      </c>
      <c r="K641" s="229">
        <f t="shared" si="474"/>
        <v>0</v>
      </c>
      <c r="L641" s="229">
        <f t="shared" si="474"/>
        <v>0</v>
      </c>
      <c r="M641" s="229">
        <f t="shared" si="474"/>
        <v>0</v>
      </c>
      <c r="N641" s="229">
        <f t="shared" si="474"/>
        <v>0</v>
      </c>
      <c r="O641" s="229">
        <f t="shared" si="474"/>
        <v>0</v>
      </c>
      <c r="P641" s="229">
        <f t="shared" si="474"/>
        <v>0</v>
      </c>
      <c r="Q641" s="229">
        <f t="shared" si="474"/>
        <v>0</v>
      </c>
      <c r="R641" s="229">
        <f t="shared" si="474"/>
        <v>0</v>
      </c>
      <c r="S641" s="229">
        <f t="shared" si="474"/>
        <v>0</v>
      </c>
      <c r="T641" s="229">
        <f t="shared" si="474"/>
        <v>0</v>
      </c>
      <c r="U641" s="229">
        <f t="shared" si="474"/>
        <v>0</v>
      </c>
      <c r="V641" s="229">
        <f t="shared" si="474"/>
        <v>0</v>
      </c>
      <c r="W641" s="229">
        <f t="shared" si="479"/>
        <v>0</v>
      </c>
      <c r="X641" s="229">
        <f t="shared" si="479"/>
        <v>0</v>
      </c>
      <c r="Y641" s="229">
        <f t="shared" si="479"/>
        <v>0</v>
      </c>
      <c r="Z641" s="229">
        <f t="shared" si="479"/>
        <v>0</v>
      </c>
      <c r="AA641" s="229">
        <f t="shared" si="479"/>
        <v>0</v>
      </c>
      <c r="AB641" s="229">
        <f t="shared" si="479"/>
        <v>0</v>
      </c>
      <c r="AC641" s="229">
        <f t="shared" si="479"/>
        <v>0</v>
      </c>
      <c r="AD641" s="229">
        <f t="shared" si="479"/>
        <v>0</v>
      </c>
      <c r="AE641" s="229">
        <f t="shared" si="479"/>
        <v>0</v>
      </c>
      <c r="AF641" s="229">
        <f t="shared" si="479"/>
        <v>0</v>
      </c>
      <c r="AG641" s="229">
        <f t="shared" si="479"/>
        <v>0</v>
      </c>
      <c r="AH641" s="229">
        <f t="shared" si="479"/>
        <v>0</v>
      </c>
      <c r="AI641" s="229">
        <f t="shared" si="479"/>
        <v>0</v>
      </c>
      <c r="AJ641" s="229">
        <f t="shared" si="479"/>
        <v>0</v>
      </c>
      <c r="AK641" s="229">
        <f t="shared" si="479"/>
        <v>0</v>
      </c>
      <c r="AL641" s="229">
        <f t="shared" si="479"/>
        <v>0</v>
      </c>
      <c r="AM641" s="229">
        <f t="shared" si="480"/>
        <v>0</v>
      </c>
      <c r="AN641" s="229">
        <f t="shared" si="480"/>
        <v>0</v>
      </c>
      <c r="AO641" s="229">
        <f t="shared" si="480"/>
        <v>0</v>
      </c>
      <c r="AP641" s="229">
        <f t="shared" si="480"/>
        <v>0</v>
      </c>
      <c r="AQ641" s="229">
        <f t="shared" si="480"/>
        <v>0</v>
      </c>
      <c r="AR641" s="229">
        <f t="shared" si="480"/>
        <v>0</v>
      </c>
      <c r="AS641" s="229">
        <f t="shared" si="480"/>
        <v>0</v>
      </c>
      <c r="AT641" s="229">
        <f t="shared" si="480"/>
        <v>0</v>
      </c>
      <c r="AU641" s="229">
        <f t="shared" si="480"/>
        <v>0</v>
      </c>
      <c r="AV641" s="229">
        <f t="shared" si="480"/>
        <v>0</v>
      </c>
      <c r="AW641" s="229">
        <f t="shared" si="480"/>
        <v>0</v>
      </c>
      <c r="AX641" s="229">
        <f t="shared" si="480"/>
        <v>0</v>
      </c>
      <c r="AY641" s="229">
        <f t="shared" si="480"/>
        <v>0</v>
      </c>
      <c r="AZ641" s="229">
        <f t="shared" si="480"/>
        <v>0</v>
      </c>
      <c r="BA641" s="229">
        <f t="shared" si="480"/>
        <v>0</v>
      </c>
      <c r="BB641" s="229">
        <f t="shared" si="480"/>
        <v>0</v>
      </c>
      <c r="BC641" s="229">
        <f t="shared" si="478"/>
        <v>0</v>
      </c>
      <c r="BD641" s="229">
        <f t="shared" si="478"/>
        <v>0</v>
      </c>
      <c r="BE641" s="229">
        <f t="shared" si="478"/>
        <v>0</v>
      </c>
      <c r="BF641" s="229">
        <f t="shared" si="478"/>
        <v>0</v>
      </c>
      <c r="BG641" s="229">
        <f t="shared" si="478"/>
        <v>0</v>
      </c>
      <c r="BH641" s="229">
        <f t="shared" si="478"/>
        <v>0</v>
      </c>
      <c r="BI641" s="229">
        <f t="shared" si="478"/>
        <v>0</v>
      </c>
      <c r="BJ641" s="229">
        <f t="shared" si="478"/>
        <v>0</v>
      </c>
      <c r="BK641" s="229">
        <f t="shared" si="478"/>
        <v>0</v>
      </c>
      <c r="BL641" s="229">
        <f t="shared" si="478"/>
        <v>0</v>
      </c>
      <c r="BM641" s="229">
        <f t="shared" si="478"/>
        <v>0</v>
      </c>
      <c r="BN641" s="229">
        <f t="shared" si="478"/>
        <v>0</v>
      </c>
      <c r="BO641" s="229">
        <f t="shared" si="476"/>
        <v>0</v>
      </c>
      <c r="BP641" s="229">
        <f t="shared" si="476"/>
        <v>0</v>
      </c>
      <c r="BQ641" s="229">
        <f t="shared" si="476"/>
        <v>0</v>
      </c>
      <c r="BR641" s="229">
        <f t="shared" si="476"/>
        <v>0</v>
      </c>
      <c r="BS641" s="229">
        <f t="shared" si="476"/>
        <v>0</v>
      </c>
      <c r="BT641" s="229">
        <f t="shared" si="476"/>
        <v>0</v>
      </c>
      <c r="BU641" s="229">
        <f t="shared" si="476"/>
        <v>0</v>
      </c>
      <c r="BV641" s="229">
        <f t="shared" si="476"/>
        <v>0</v>
      </c>
      <c r="BW641" s="229">
        <f t="shared" si="476"/>
        <v>0</v>
      </c>
      <c r="BX641" s="229">
        <f t="shared" si="476"/>
        <v>0</v>
      </c>
      <c r="BY641" s="229">
        <f t="shared" si="476"/>
        <v>0</v>
      </c>
      <c r="BZ641" s="229">
        <f t="shared" si="476"/>
        <v>0</v>
      </c>
    </row>
    <row r="642" spans="1:78" x14ac:dyDescent="0.2">
      <c r="A642" s="7" t="str">
        <f t="shared" si="468"/>
        <v>Roll-in 4</v>
      </c>
      <c r="B642" s="7">
        <f t="shared" si="469"/>
        <v>2020</v>
      </c>
      <c r="C642" s="7">
        <f t="shared" si="475"/>
        <v>21</v>
      </c>
      <c r="D642" s="165">
        <f t="shared" si="473"/>
        <v>44104</v>
      </c>
      <c r="E642" s="68">
        <f t="shared" si="470"/>
        <v>0</v>
      </c>
      <c r="F642" s="77"/>
      <c r="G642" s="229">
        <f t="shared" si="474"/>
        <v>0</v>
      </c>
      <c r="H642" s="229">
        <f t="shared" si="474"/>
        <v>0</v>
      </c>
      <c r="I642" s="229">
        <f t="shared" si="474"/>
        <v>0</v>
      </c>
      <c r="J642" s="229">
        <f t="shared" si="474"/>
        <v>0</v>
      </c>
      <c r="K642" s="229">
        <f t="shared" si="474"/>
        <v>0</v>
      </c>
      <c r="L642" s="229">
        <f t="shared" si="474"/>
        <v>0</v>
      </c>
      <c r="M642" s="229">
        <f t="shared" si="474"/>
        <v>0</v>
      </c>
      <c r="N642" s="229">
        <f t="shared" si="474"/>
        <v>0</v>
      </c>
      <c r="O642" s="229">
        <f t="shared" si="474"/>
        <v>0</v>
      </c>
      <c r="P642" s="229">
        <f t="shared" si="474"/>
        <v>0</v>
      </c>
      <c r="Q642" s="229">
        <f t="shared" si="474"/>
        <v>0</v>
      </c>
      <c r="R642" s="229">
        <f t="shared" ref="R642:V642" si="481">IF(AND($B642+$D$7&gt;R$7,R$9&gt;=$D642),($E642*(1/$D$7))/IF(R$7=$B642,13-MONTH($D642),12),0)</f>
        <v>0</v>
      </c>
      <c r="S642" s="229">
        <f t="shared" si="481"/>
        <v>0</v>
      </c>
      <c r="T642" s="229">
        <f t="shared" si="481"/>
        <v>0</v>
      </c>
      <c r="U642" s="229">
        <f t="shared" si="481"/>
        <v>0</v>
      </c>
      <c r="V642" s="229">
        <f t="shared" si="481"/>
        <v>0</v>
      </c>
      <c r="W642" s="229">
        <f t="shared" si="479"/>
        <v>0</v>
      </c>
      <c r="X642" s="229">
        <f t="shared" si="479"/>
        <v>0</v>
      </c>
      <c r="Y642" s="229">
        <f t="shared" si="479"/>
        <v>0</v>
      </c>
      <c r="Z642" s="229">
        <f t="shared" si="479"/>
        <v>0</v>
      </c>
      <c r="AA642" s="229">
        <f t="shared" si="479"/>
        <v>0</v>
      </c>
      <c r="AB642" s="229">
        <f t="shared" si="479"/>
        <v>0</v>
      </c>
      <c r="AC642" s="229">
        <f t="shared" si="479"/>
        <v>0</v>
      </c>
      <c r="AD642" s="229">
        <f t="shared" si="479"/>
        <v>0</v>
      </c>
      <c r="AE642" s="229">
        <f t="shared" si="479"/>
        <v>0</v>
      </c>
      <c r="AF642" s="229">
        <f t="shared" si="479"/>
        <v>0</v>
      </c>
      <c r="AG642" s="229">
        <f t="shared" si="479"/>
        <v>0</v>
      </c>
      <c r="AH642" s="229">
        <f t="shared" si="479"/>
        <v>0</v>
      </c>
      <c r="AI642" s="229">
        <f t="shared" si="479"/>
        <v>0</v>
      </c>
      <c r="AJ642" s="229">
        <f t="shared" si="479"/>
        <v>0</v>
      </c>
      <c r="AK642" s="229">
        <f t="shared" si="479"/>
        <v>0</v>
      </c>
      <c r="AL642" s="229">
        <f t="shared" si="479"/>
        <v>0</v>
      </c>
      <c r="AM642" s="229">
        <f t="shared" si="480"/>
        <v>0</v>
      </c>
      <c r="AN642" s="229">
        <f t="shared" si="480"/>
        <v>0</v>
      </c>
      <c r="AO642" s="229">
        <f t="shared" si="480"/>
        <v>0</v>
      </c>
      <c r="AP642" s="229">
        <f t="shared" si="480"/>
        <v>0</v>
      </c>
      <c r="AQ642" s="229">
        <f t="shared" si="480"/>
        <v>0</v>
      </c>
      <c r="AR642" s="229">
        <f t="shared" si="480"/>
        <v>0</v>
      </c>
      <c r="AS642" s="229">
        <f t="shared" si="480"/>
        <v>0</v>
      </c>
      <c r="AT642" s="229">
        <f t="shared" si="480"/>
        <v>0</v>
      </c>
      <c r="AU642" s="229">
        <f t="shared" si="480"/>
        <v>0</v>
      </c>
      <c r="AV642" s="229">
        <f t="shared" si="480"/>
        <v>0</v>
      </c>
      <c r="AW642" s="229">
        <f t="shared" si="480"/>
        <v>0</v>
      </c>
      <c r="AX642" s="229">
        <f t="shared" si="480"/>
        <v>0</v>
      </c>
      <c r="AY642" s="229">
        <f t="shared" si="480"/>
        <v>0</v>
      </c>
      <c r="AZ642" s="229">
        <f t="shared" si="480"/>
        <v>0</v>
      </c>
      <c r="BA642" s="229">
        <f t="shared" si="480"/>
        <v>0</v>
      </c>
      <c r="BB642" s="229">
        <f t="shared" si="480"/>
        <v>0</v>
      </c>
      <c r="BC642" s="229">
        <f t="shared" si="478"/>
        <v>0</v>
      </c>
      <c r="BD642" s="229">
        <f t="shared" si="478"/>
        <v>0</v>
      </c>
      <c r="BE642" s="229">
        <f t="shared" si="478"/>
        <v>0</v>
      </c>
      <c r="BF642" s="229">
        <f t="shared" si="478"/>
        <v>0</v>
      </c>
      <c r="BG642" s="229">
        <f t="shared" si="478"/>
        <v>0</v>
      </c>
      <c r="BH642" s="229">
        <f t="shared" si="478"/>
        <v>0</v>
      </c>
      <c r="BI642" s="229">
        <f t="shared" si="478"/>
        <v>0</v>
      </c>
      <c r="BJ642" s="229">
        <f t="shared" si="478"/>
        <v>0</v>
      </c>
      <c r="BK642" s="229">
        <f t="shared" si="478"/>
        <v>0</v>
      </c>
      <c r="BL642" s="229">
        <f t="shared" si="478"/>
        <v>0</v>
      </c>
      <c r="BM642" s="229">
        <f t="shared" si="478"/>
        <v>0</v>
      </c>
      <c r="BN642" s="229">
        <f t="shared" si="478"/>
        <v>0</v>
      </c>
      <c r="BO642" s="229">
        <f t="shared" ref="BO642:BZ657" si="482">IF(AND($B642+$D$7&gt;BO$7,BO$9&gt;=$D642),($E642*(1/$D$7))/IF(BO$7=$B642,13-MONTH($D642),12),0)</f>
        <v>0</v>
      </c>
      <c r="BP642" s="229">
        <f t="shared" si="482"/>
        <v>0</v>
      </c>
      <c r="BQ642" s="229">
        <f t="shared" si="482"/>
        <v>0</v>
      </c>
      <c r="BR642" s="229">
        <f t="shared" si="482"/>
        <v>0</v>
      </c>
      <c r="BS642" s="229">
        <f t="shared" si="482"/>
        <v>0</v>
      </c>
      <c r="BT642" s="229">
        <f t="shared" si="482"/>
        <v>0</v>
      </c>
      <c r="BU642" s="229">
        <f t="shared" si="482"/>
        <v>0</v>
      </c>
      <c r="BV642" s="229">
        <f t="shared" si="482"/>
        <v>0</v>
      </c>
      <c r="BW642" s="229">
        <f t="shared" si="482"/>
        <v>0</v>
      </c>
      <c r="BX642" s="229">
        <f t="shared" si="482"/>
        <v>0</v>
      </c>
      <c r="BY642" s="229">
        <f t="shared" si="482"/>
        <v>0</v>
      </c>
      <c r="BZ642" s="229">
        <f t="shared" si="482"/>
        <v>0</v>
      </c>
    </row>
    <row r="643" spans="1:78" x14ac:dyDescent="0.2">
      <c r="A643" s="7" t="str">
        <f t="shared" si="468"/>
        <v>Roll-in 4</v>
      </c>
      <c r="B643" s="7">
        <f t="shared" si="469"/>
        <v>2020</v>
      </c>
      <c r="C643" s="7">
        <f t="shared" si="475"/>
        <v>22</v>
      </c>
      <c r="D643" s="165">
        <f t="shared" si="473"/>
        <v>44135</v>
      </c>
      <c r="E643" s="68">
        <f t="shared" si="470"/>
        <v>0</v>
      </c>
      <c r="F643" s="77"/>
      <c r="G643" s="229">
        <f t="shared" ref="G643:V658" si="483">IF(AND($B643+$D$7&gt;G$7,G$9&gt;=$D643),($E643*(1/$D$7))/IF(G$7=$B643,13-MONTH($D643),12),0)</f>
        <v>0</v>
      </c>
      <c r="H643" s="229">
        <f t="shared" si="483"/>
        <v>0</v>
      </c>
      <c r="I643" s="229">
        <f t="shared" si="483"/>
        <v>0</v>
      </c>
      <c r="J643" s="229">
        <f t="shared" si="483"/>
        <v>0</v>
      </c>
      <c r="K643" s="229">
        <f t="shared" si="483"/>
        <v>0</v>
      </c>
      <c r="L643" s="229">
        <f t="shared" si="483"/>
        <v>0</v>
      </c>
      <c r="M643" s="229">
        <f t="shared" si="483"/>
        <v>0</v>
      </c>
      <c r="N643" s="229">
        <f t="shared" si="483"/>
        <v>0</v>
      </c>
      <c r="O643" s="229">
        <f t="shared" si="483"/>
        <v>0</v>
      </c>
      <c r="P643" s="229">
        <f t="shared" si="483"/>
        <v>0</v>
      </c>
      <c r="Q643" s="229">
        <f t="shared" si="483"/>
        <v>0</v>
      </c>
      <c r="R643" s="229">
        <f t="shared" si="483"/>
        <v>0</v>
      </c>
      <c r="S643" s="229">
        <f t="shared" si="483"/>
        <v>0</v>
      </c>
      <c r="T643" s="229">
        <f t="shared" si="483"/>
        <v>0</v>
      </c>
      <c r="U643" s="229">
        <f t="shared" si="483"/>
        <v>0</v>
      </c>
      <c r="V643" s="229">
        <f t="shared" si="483"/>
        <v>0</v>
      </c>
      <c r="W643" s="229">
        <f t="shared" si="479"/>
        <v>0</v>
      </c>
      <c r="X643" s="229">
        <f t="shared" si="479"/>
        <v>0</v>
      </c>
      <c r="Y643" s="229">
        <f t="shared" si="479"/>
        <v>0</v>
      </c>
      <c r="Z643" s="229">
        <f t="shared" si="479"/>
        <v>0</v>
      </c>
      <c r="AA643" s="229">
        <f t="shared" si="479"/>
        <v>0</v>
      </c>
      <c r="AB643" s="229">
        <f t="shared" si="479"/>
        <v>0</v>
      </c>
      <c r="AC643" s="229">
        <f t="shared" si="479"/>
        <v>0</v>
      </c>
      <c r="AD643" s="229">
        <f t="shared" si="479"/>
        <v>0</v>
      </c>
      <c r="AE643" s="229">
        <f t="shared" si="479"/>
        <v>0</v>
      </c>
      <c r="AF643" s="229">
        <f t="shared" si="479"/>
        <v>0</v>
      </c>
      <c r="AG643" s="229">
        <f t="shared" si="479"/>
        <v>0</v>
      </c>
      <c r="AH643" s="229">
        <f t="shared" si="479"/>
        <v>0</v>
      </c>
      <c r="AI643" s="229">
        <f t="shared" si="479"/>
        <v>0</v>
      </c>
      <c r="AJ643" s="229">
        <f t="shared" si="479"/>
        <v>0</v>
      </c>
      <c r="AK643" s="229">
        <f t="shared" si="479"/>
        <v>0</v>
      </c>
      <c r="AL643" s="229">
        <f t="shared" si="479"/>
        <v>0</v>
      </c>
      <c r="AM643" s="229">
        <f t="shared" si="480"/>
        <v>0</v>
      </c>
      <c r="AN643" s="229">
        <f t="shared" si="480"/>
        <v>0</v>
      </c>
      <c r="AO643" s="229">
        <f t="shared" si="480"/>
        <v>0</v>
      </c>
      <c r="AP643" s="229">
        <f t="shared" si="480"/>
        <v>0</v>
      </c>
      <c r="AQ643" s="229">
        <f t="shared" si="480"/>
        <v>0</v>
      </c>
      <c r="AR643" s="229">
        <f t="shared" si="480"/>
        <v>0</v>
      </c>
      <c r="AS643" s="229">
        <f t="shared" si="480"/>
        <v>0</v>
      </c>
      <c r="AT643" s="229">
        <f t="shared" si="480"/>
        <v>0</v>
      </c>
      <c r="AU643" s="229">
        <f t="shared" si="480"/>
        <v>0</v>
      </c>
      <c r="AV643" s="229">
        <f t="shared" si="480"/>
        <v>0</v>
      </c>
      <c r="AW643" s="229">
        <f t="shared" si="480"/>
        <v>0</v>
      </c>
      <c r="AX643" s="229">
        <f t="shared" si="480"/>
        <v>0</v>
      </c>
      <c r="AY643" s="229">
        <f t="shared" si="480"/>
        <v>0</v>
      </c>
      <c r="AZ643" s="229">
        <f t="shared" si="480"/>
        <v>0</v>
      </c>
      <c r="BA643" s="229">
        <f t="shared" si="480"/>
        <v>0</v>
      </c>
      <c r="BB643" s="229">
        <f t="shared" si="480"/>
        <v>0</v>
      </c>
      <c r="BC643" s="229">
        <f t="shared" si="478"/>
        <v>0</v>
      </c>
      <c r="BD643" s="229">
        <f t="shared" si="478"/>
        <v>0</v>
      </c>
      <c r="BE643" s="229">
        <f t="shared" si="478"/>
        <v>0</v>
      </c>
      <c r="BF643" s="229">
        <f t="shared" si="478"/>
        <v>0</v>
      </c>
      <c r="BG643" s="229">
        <f t="shared" si="478"/>
        <v>0</v>
      </c>
      <c r="BH643" s="229">
        <f t="shared" si="478"/>
        <v>0</v>
      </c>
      <c r="BI643" s="229">
        <f t="shared" si="478"/>
        <v>0</v>
      </c>
      <c r="BJ643" s="229">
        <f t="shared" si="478"/>
        <v>0</v>
      </c>
      <c r="BK643" s="229">
        <f t="shared" si="478"/>
        <v>0</v>
      </c>
      <c r="BL643" s="229">
        <f t="shared" si="478"/>
        <v>0</v>
      </c>
      <c r="BM643" s="229">
        <f t="shared" si="478"/>
        <v>0</v>
      </c>
      <c r="BN643" s="229">
        <f t="shared" si="478"/>
        <v>0</v>
      </c>
      <c r="BO643" s="229">
        <f t="shared" si="482"/>
        <v>0</v>
      </c>
      <c r="BP643" s="229">
        <f t="shared" si="482"/>
        <v>0</v>
      </c>
      <c r="BQ643" s="229">
        <f t="shared" si="482"/>
        <v>0</v>
      </c>
      <c r="BR643" s="229">
        <f t="shared" si="482"/>
        <v>0</v>
      </c>
      <c r="BS643" s="229">
        <f t="shared" si="482"/>
        <v>0</v>
      </c>
      <c r="BT643" s="229">
        <f t="shared" si="482"/>
        <v>0</v>
      </c>
      <c r="BU643" s="229">
        <f t="shared" si="482"/>
        <v>0</v>
      </c>
      <c r="BV643" s="229">
        <f t="shared" si="482"/>
        <v>0</v>
      </c>
      <c r="BW643" s="229">
        <f t="shared" si="482"/>
        <v>0</v>
      </c>
      <c r="BX643" s="229">
        <f t="shared" si="482"/>
        <v>0</v>
      </c>
      <c r="BY643" s="229">
        <f t="shared" si="482"/>
        <v>0</v>
      </c>
      <c r="BZ643" s="229">
        <f t="shared" si="482"/>
        <v>0</v>
      </c>
    </row>
    <row r="644" spans="1:78" x14ac:dyDescent="0.2">
      <c r="A644" s="7" t="str">
        <f t="shared" si="468"/>
        <v>Roll-in 4</v>
      </c>
      <c r="B644" s="7">
        <f t="shared" si="469"/>
        <v>2020</v>
      </c>
      <c r="C644" s="7">
        <f t="shared" si="475"/>
        <v>23</v>
      </c>
      <c r="D644" s="165">
        <f t="shared" si="473"/>
        <v>44165</v>
      </c>
      <c r="E644" s="68">
        <f t="shared" si="470"/>
        <v>0</v>
      </c>
      <c r="F644" s="77"/>
      <c r="G644" s="229">
        <f t="shared" si="483"/>
        <v>0</v>
      </c>
      <c r="H644" s="229">
        <f t="shared" si="483"/>
        <v>0</v>
      </c>
      <c r="I644" s="229">
        <f t="shared" si="483"/>
        <v>0</v>
      </c>
      <c r="J644" s="229">
        <f t="shared" si="483"/>
        <v>0</v>
      </c>
      <c r="K644" s="229">
        <f t="shared" si="483"/>
        <v>0</v>
      </c>
      <c r="L644" s="229">
        <f t="shared" si="483"/>
        <v>0</v>
      </c>
      <c r="M644" s="229">
        <f t="shared" si="483"/>
        <v>0</v>
      </c>
      <c r="N644" s="229">
        <f t="shared" si="483"/>
        <v>0</v>
      </c>
      <c r="O644" s="229">
        <f t="shared" si="483"/>
        <v>0</v>
      </c>
      <c r="P644" s="229">
        <f t="shared" si="483"/>
        <v>0</v>
      </c>
      <c r="Q644" s="229">
        <f t="shared" si="483"/>
        <v>0</v>
      </c>
      <c r="R644" s="229">
        <f t="shared" si="483"/>
        <v>0</v>
      </c>
      <c r="S644" s="229">
        <f t="shared" si="483"/>
        <v>0</v>
      </c>
      <c r="T644" s="229">
        <f t="shared" si="483"/>
        <v>0</v>
      </c>
      <c r="U644" s="229">
        <f t="shared" si="483"/>
        <v>0</v>
      </c>
      <c r="V644" s="229">
        <f t="shared" si="483"/>
        <v>0</v>
      </c>
      <c r="W644" s="229">
        <f t="shared" si="479"/>
        <v>0</v>
      </c>
      <c r="X644" s="229">
        <f t="shared" si="479"/>
        <v>0</v>
      </c>
      <c r="Y644" s="229">
        <f t="shared" si="479"/>
        <v>0</v>
      </c>
      <c r="Z644" s="229">
        <f t="shared" si="479"/>
        <v>0</v>
      </c>
      <c r="AA644" s="229">
        <f t="shared" si="479"/>
        <v>0</v>
      </c>
      <c r="AB644" s="229">
        <f t="shared" si="479"/>
        <v>0</v>
      </c>
      <c r="AC644" s="229">
        <f t="shared" si="479"/>
        <v>0</v>
      </c>
      <c r="AD644" s="229">
        <f t="shared" si="479"/>
        <v>0</v>
      </c>
      <c r="AE644" s="229">
        <f t="shared" si="479"/>
        <v>0</v>
      </c>
      <c r="AF644" s="229">
        <f t="shared" si="479"/>
        <v>0</v>
      </c>
      <c r="AG644" s="229">
        <f t="shared" si="479"/>
        <v>0</v>
      </c>
      <c r="AH644" s="229">
        <f t="shared" si="479"/>
        <v>0</v>
      </c>
      <c r="AI644" s="229">
        <f t="shared" si="479"/>
        <v>0</v>
      </c>
      <c r="AJ644" s="229">
        <f t="shared" si="479"/>
        <v>0</v>
      </c>
      <c r="AK644" s="229">
        <f t="shared" si="479"/>
        <v>0</v>
      </c>
      <c r="AL644" s="229">
        <f t="shared" si="479"/>
        <v>0</v>
      </c>
      <c r="AM644" s="229">
        <f t="shared" si="480"/>
        <v>0</v>
      </c>
      <c r="AN644" s="229">
        <f t="shared" si="480"/>
        <v>0</v>
      </c>
      <c r="AO644" s="229">
        <f t="shared" si="480"/>
        <v>0</v>
      </c>
      <c r="AP644" s="229">
        <f t="shared" si="480"/>
        <v>0</v>
      </c>
      <c r="AQ644" s="229">
        <f t="shared" si="480"/>
        <v>0</v>
      </c>
      <c r="AR644" s="229">
        <f t="shared" si="480"/>
        <v>0</v>
      </c>
      <c r="AS644" s="229">
        <f t="shared" si="480"/>
        <v>0</v>
      </c>
      <c r="AT644" s="229">
        <f t="shared" si="480"/>
        <v>0</v>
      </c>
      <c r="AU644" s="229">
        <f t="shared" si="480"/>
        <v>0</v>
      </c>
      <c r="AV644" s="229">
        <f t="shared" si="480"/>
        <v>0</v>
      </c>
      <c r="AW644" s="229">
        <f t="shared" si="480"/>
        <v>0</v>
      </c>
      <c r="AX644" s="229">
        <f t="shared" si="480"/>
        <v>0</v>
      </c>
      <c r="AY644" s="229">
        <f t="shared" si="480"/>
        <v>0</v>
      </c>
      <c r="AZ644" s="229">
        <f t="shared" si="480"/>
        <v>0</v>
      </c>
      <c r="BA644" s="229">
        <f t="shared" si="480"/>
        <v>0</v>
      </c>
      <c r="BB644" s="229">
        <f t="shared" si="480"/>
        <v>0</v>
      </c>
      <c r="BC644" s="229">
        <f t="shared" si="478"/>
        <v>0</v>
      </c>
      <c r="BD644" s="229">
        <f t="shared" si="478"/>
        <v>0</v>
      </c>
      <c r="BE644" s="229">
        <f t="shared" si="478"/>
        <v>0</v>
      </c>
      <c r="BF644" s="229">
        <f t="shared" si="478"/>
        <v>0</v>
      </c>
      <c r="BG644" s="229">
        <f t="shared" si="478"/>
        <v>0</v>
      </c>
      <c r="BH644" s="229">
        <f t="shared" si="478"/>
        <v>0</v>
      </c>
      <c r="BI644" s="229">
        <f t="shared" si="478"/>
        <v>0</v>
      </c>
      <c r="BJ644" s="229">
        <f t="shared" si="478"/>
        <v>0</v>
      </c>
      <c r="BK644" s="229">
        <f t="shared" si="478"/>
        <v>0</v>
      </c>
      <c r="BL644" s="229">
        <f t="shared" si="478"/>
        <v>0</v>
      </c>
      <c r="BM644" s="229">
        <f t="shared" si="478"/>
        <v>0</v>
      </c>
      <c r="BN644" s="229">
        <f t="shared" si="478"/>
        <v>0</v>
      </c>
      <c r="BO644" s="229">
        <f t="shared" si="482"/>
        <v>0</v>
      </c>
      <c r="BP644" s="229">
        <f t="shared" si="482"/>
        <v>0</v>
      </c>
      <c r="BQ644" s="229">
        <f t="shared" si="482"/>
        <v>0</v>
      </c>
      <c r="BR644" s="229">
        <f t="shared" si="482"/>
        <v>0</v>
      </c>
      <c r="BS644" s="229">
        <f t="shared" si="482"/>
        <v>0</v>
      </c>
      <c r="BT644" s="229">
        <f t="shared" si="482"/>
        <v>0</v>
      </c>
      <c r="BU644" s="229">
        <f t="shared" si="482"/>
        <v>0</v>
      </c>
      <c r="BV644" s="229">
        <f t="shared" si="482"/>
        <v>0</v>
      </c>
      <c r="BW644" s="229">
        <f t="shared" si="482"/>
        <v>0</v>
      </c>
      <c r="BX644" s="229">
        <f t="shared" si="482"/>
        <v>0</v>
      </c>
      <c r="BY644" s="229">
        <f t="shared" si="482"/>
        <v>0</v>
      </c>
      <c r="BZ644" s="229">
        <f t="shared" si="482"/>
        <v>0</v>
      </c>
    </row>
    <row r="645" spans="1:78" x14ac:dyDescent="0.2">
      <c r="A645" s="7" t="str">
        <f t="shared" si="468"/>
        <v>Roll-in 4</v>
      </c>
      <c r="B645" s="7">
        <f t="shared" si="469"/>
        <v>2020</v>
      </c>
      <c r="C645" s="7">
        <f t="shared" si="475"/>
        <v>24</v>
      </c>
      <c r="D645" s="165">
        <f t="shared" si="473"/>
        <v>44196</v>
      </c>
      <c r="E645" s="68">
        <f t="shared" si="470"/>
        <v>0</v>
      </c>
      <c r="F645" s="77"/>
      <c r="G645" s="229">
        <f t="shared" si="483"/>
        <v>0</v>
      </c>
      <c r="H645" s="229">
        <f t="shared" si="483"/>
        <v>0</v>
      </c>
      <c r="I645" s="229">
        <f t="shared" si="483"/>
        <v>0</v>
      </c>
      <c r="J645" s="229">
        <f t="shared" si="483"/>
        <v>0</v>
      </c>
      <c r="K645" s="229">
        <f t="shared" si="483"/>
        <v>0</v>
      </c>
      <c r="L645" s="229">
        <f t="shared" si="483"/>
        <v>0</v>
      </c>
      <c r="M645" s="229">
        <f t="shared" si="483"/>
        <v>0</v>
      </c>
      <c r="N645" s="229">
        <f t="shared" si="483"/>
        <v>0</v>
      </c>
      <c r="O645" s="229">
        <f t="shared" si="483"/>
        <v>0</v>
      </c>
      <c r="P645" s="229">
        <f t="shared" si="483"/>
        <v>0</v>
      </c>
      <c r="Q645" s="229">
        <f t="shared" si="483"/>
        <v>0</v>
      </c>
      <c r="R645" s="229">
        <f t="shared" si="483"/>
        <v>0</v>
      </c>
      <c r="S645" s="229">
        <f t="shared" si="483"/>
        <v>0</v>
      </c>
      <c r="T645" s="229">
        <f t="shared" si="483"/>
        <v>0</v>
      </c>
      <c r="U645" s="229">
        <f t="shared" si="483"/>
        <v>0</v>
      </c>
      <c r="V645" s="229">
        <f t="shared" si="483"/>
        <v>0</v>
      </c>
      <c r="W645" s="229">
        <f t="shared" si="479"/>
        <v>0</v>
      </c>
      <c r="X645" s="229">
        <f t="shared" si="479"/>
        <v>0</v>
      </c>
      <c r="Y645" s="229">
        <f t="shared" si="479"/>
        <v>0</v>
      </c>
      <c r="Z645" s="229">
        <f t="shared" si="479"/>
        <v>0</v>
      </c>
      <c r="AA645" s="229">
        <f t="shared" si="479"/>
        <v>0</v>
      </c>
      <c r="AB645" s="229">
        <f t="shared" si="479"/>
        <v>0</v>
      </c>
      <c r="AC645" s="229">
        <f t="shared" si="479"/>
        <v>0</v>
      </c>
      <c r="AD645" s="229">
        <f t="shared" si="479"/>
        <v>0</v>
      </c>
      <c r="AE645" s="229">
        <f t="shared" si="479"/>
        <v>0</v>
      </c>
      <c r="AF645" s="229">
        <f t="shared" si="479"/>
        <v>0</v>
      </c>
      <c r="AG645" s="229">
        <f t="shared" si="479"/>
        <v>0</v>
      </c>
      <c r="AH645" s="229">
        <f t="shared" si="479"/>
        <v>0</v>
      </c>
      <c r="AI645" s="229">
        <f t="shared" si="479"/>
        <v>0</v>
      </c>
      <c r="AJ645" s="229">
        <f t="shared" si="479"/>
        <v>0</v>
      </c>
      <c r="AK645" s="229">
        <f t="shared" si="479"/>
        <v>0</v>
      </c>
      <c r="AL645" s="229">
        <f t="shared" si="479"/>
        <v>0</v>
      </c>
      <c r="AM645" s="229">
        <f t="shared" si="480"/>
        <v>0</v>
      </c>
      <c r="AN645" s="229">
        <f t="shared" si="480"/>
        <v>0</v>
      </c>
      <c r="AO645" s="229">
        <f t="shared" si="480"/>
        <v>0</v>
      </c>
      <c r="AP645" s="229">
        <f t="shared" si="480"/>
        <v>0</v>
      </c>
      <c r="AQ645" s="229">
        <f t="shared" si="480"/>
        <v>0</v>
      </c>
      <c r="AR645" s="229">
        <f t="shared" si="480"/>
        <v>0</v>
      </c>
      <c r="AS645" s="229">
        <f t="shared" si="480"/>
        <v>0</v>
      </c>
      <c r="AT645" s="229">
        <f t="shared" si="480"/>
        <v>0</v>
      </c>
      <c r="AU645" s="229">
        <f t="shared" si="480"/>
        <v>0</v>
      </c>
      <c r="AV645" s="229">
        <f t="shared" si="480"/>
        <v>0</v>
      </c>
      <c r="AW645" s="229">
        <f t="shared" si="480"/>
        <v>0</v>
      </c>
      <c r="AX645" s="229">
        <f t="shared" si="480"/>
        <v>0</v>
      </c>
      <c r="AY645" s="229">
        <f t="shared" si="480"/>
        <v>0</v>
      </c>
      <c r="AZ645" s="229">
        <f t="shared" si="480"/>
        <v>0</v>
      </c>
      <c r="BA645" s="229">
        <f t="shared" si="480"/>
        <v>0</v>
      </c>
      <c r="BB645" s="229">
        <f t="shared" si="480"/>
        <v>0</v>
      </c>
      <c r="BC645" s="229">
        <f t="shared" si="478"/>
        <v>0</v>
      </c>
      <c r="BD645" s="229">
        <f t="shared" si="478"/>
        <v>0</v>
      </c>
      <c r="BE645" s="229">
        <f t="shared" si="478"/>
        <v>0</v>
      </c>
      <c r="BF645" s="229">
        <f t="shared" si="478"/>
        <v>0</v>
      </c>
      <c r="BG645" s="229">
        <f t="shared" si="478"/>
        <v>0</v>
      </c>
      <c r="BH645" s="229">
        <f t="shared" si="478"/>
        <v>0</v>
      </c>
      <c r="BI645" s="229">
        <f t="shared" si="478"/>
        <v>0</v>
      </c>
      <c r="BJ645" s="229">
        <f t="shared" si="478"/>
        <v>0</v>
      </c>
      <c r="BK645" s="229">
        <f t="shared" si="478"/>
        <v>0</v>
      </c>
      <c r="BL645" s="229">
        <f t="shared" si="478"/>
        <v>0</v>
      </c>
      <c r="BM645" s="229">
        <f t="shared" si="478"/>
        <v>0</v>
      </c>
      <c r="BN645" s="229">
        <f t="shared" si="478"/>
        <v>0</v>
      </c>
      <c r="BO645" s="229">
        <f t="shared" si="482"/>
        <v>0</v>
      </c>
      <c r="BP645" s="229">
        <f t="shared" si="482"/>
        <v>0</v>
      </c>
      <c r="BQ645" s="229">
        <f t="shared" si="482"/>
        <v>0</v>
      </c>
      <c r="BR645" s="229">
        <f t="shared" si="482"/>
        <v>0</v>
      </c>
      <c r="BS645" s="229">
        <f t="shared" si="482"/>
        <v>0</v>
      </c>
      <c r="BT645" s="229">
        <f t="shared" si="482"/>
        <v>0</v>
      </c>
      <c r="BU645" s="229">
        <f t="shared" si="482"/>
        <v>0</v>
      </c>
      <c r="BV645" s="229">
        <f t="shared" si="482"/>
        <v>0</v>
      </c>
      <c r="BW645" s="229">
        <f t="shared" si="482"/>
        <v>0</v>
      </c>
      <c r="BX645" s="229">
        <f t="shared" si="482"/>
        <v>0</v>
      </c>
      <c r="BY645" s="229">
        <f t="shared" si="482"/>
        <v>0</v>
      </c>
      <c r="BZ645" s="229">
        <f t="shared" si="482"/>
        <v>0</v>
      </c>
    </row>
    <row r="646" spans="1:78" x14ac:dyDescent="0.2">
      <c r="A646" s="7" t="str">
        <f t="shared" si="468"/>
        <v>Roll-in 4</v>
      </c>
      <c r="B646" s="7">
        <f t="shared" si="469"/>
        <v>2021</v>
      </c>
      <c r="C646" s="7">
        <f t="shared" si="475"/>
        <v>25</v>
      </c>
      <c r="D646" s="165">
        <f t="shared" si="473"/>
        <v>44227</v>
      </c>
      <c r="E646" s="68">
        <f t="shared" si="470"/>
        <v>0</v>
      </c>
      <c r="F646" s="77"/>
      <c r="G646" s="229">
        <f t="shared" si="483"/>
        <v>0</v>
      </c>
      <c r="H646" s="229">
        <f t="shared" si="483"/>
        <v>0</v>
      </c>
      <c r="I646" s="229">
        <f t="shared" si="483"/>
        <v>0</v>
      </c>
      <c r="J646" s="229">
        <f t="shared" si="483"/>
        <v>0</v>
      </c>
      <c r="K646" s="229">
        <f t="shared" si="483"/>
        <v>0</v>
      </c>
      <c r="L646" s="229">
        <f t="shared" si="483"/>
        <v>0</v>
      </c>
      <c r="M646" s="229">
        <f t="shared" si="483"/>
        <v>0</v>
      </c>
      <c r="N646" s="229">
        <f t="shared" si="483"/>
        <v>0</v>
      </c>
      <c r="O646" s="229">
        <f t="shared" si="483"/>
        <v>0</v>
      </c>
      <c r="P646" s="229">
        <f t="shared" si="483"/>
        <v>0</v>
      </c>
      <c r="Q646" s="229">
        <f t="shared" si="483"/>
        <v>0</v>
      </c>
      <c r="R646" s="229">
        <f t="shared" si="483"/>
        <v>0</v>
      </c>
      <c r="S646" s="229">
        <f t="shared" si="483"/>
        <v>0</v>
      </c>
      <c r="T646" s="229">
        <f t="shared" si="483"/>
        <v>0</v>
      </c>
      <c r="U646" s="229">
        <f t="shared" si="483"/>
        <v>0</v>
      </c>
      <c r="V646" s="229">
        <f t="shared" si="483"/>
        <v>0</v>
      </c>
      <c r="W646" s="229">
        <f t="shared" si="479"/>
        <v>0</v>
      </c>
      <c r="X646" s="229">
        <f t="shared" si="479"/>
        <v>0</v>
      </c>
      <c r="Y646" s="229">
        <f t="shared" si="479"/>
        <v>0</v>
      </c>
      <c r="Z646" s="229">
        <f t="shared" si="479"/>
        <v>0</v>
      </c>
      <c r="AA646" s="229">
        <f t="shared" si="479"/>
        <v>0</v>
      </c>
      <c r="AB646" s="229">
        <f t="shared" si="479"/>
        <v>0</v>
      </c>
      <c r="AC646" s="229">
        <f t="shared" si="479"/>
        <v>0</v>
      </c>
      <c r="AD646" s="229">
        <f t="shared" si="479"/>
        <v>0</v>
      </c>
      <c r="AE646" s="229">
        <f t="shared" si="479"/>
        <v>0</v>
      </c>
      <c r="AF646" s="229">
        <f t="shared" si="479"/>
        <v>0</v>
      </c>
      <c r="AG646" s="229">
        <f t="shared" si="479"/>
        <v>0</v>
      </c>
      <c r="AH646" s="229">
        <f t="shared" si="479"/>
        <v>0</v>
      </c>
      <c r="AI646" s="229">
        <f t="shared" si="479"/>
        <v>0</v>
      </c>
      <c r="AJ646" s="229">
        <f t="shared" si="479"/>
        <v>0</v>
      </c>
      <c r="AK646" s="229">
        <f t="shared" si="479"/>
        <v>0</v>
      </c>
      <c r="AL646" s="229">
        <f t="shared" si="479"/>
        <v>0</v>
      </c>
      <c r="AM646" s="229">
        <f t="shared" si="480"/>
        <v>0</v>
      </c>
      <c r="AN646" s="229">
        <f t="shared" si="480"/>
        <v>0</v>
      </c>
      <c r="AO646" s="229">
        <f t="shared" si="480"/>
        <v>0</v>
      </c>
      <c r="AP646" s="229">
        <f t="shared" si="480"/>
        <v>0</v>
      </c>
      <c r="AQ646" s="229">
        <f t="shared" si="480"/>
        <v>0</v>
      </c>
      <c r="AR646" s="229">
        <f t="shared" si="480"/>
        <v>0</v>
      </c>
      <c r="AS646" s="229">
        <f t="shared" si="480"/>
        <v>0</v>
      </c>
      <c r="AT646" s="229">
        <f t="shared" si="480"/>
        <v>0</v>
      </c>
      <c r="AU646" s="229">
        <f t="shared" si="480"/>
        <v>0</v>
      </c>
      <c r="AV646" s="229">
        <f t="shared" si="480"/>
        <v>0</v>
      </c>
      <c r="AW646" s="229">
        <f t="shared" si="480"/>
        <v>0</v>
      </c>
      <c r="AX646" s="229">
        <f t="shared" si="480"/>
        <v>0</v>
      </c>
      <c r="AY646" s="229">
        <f t="shared" si="480"/>
        <v>0</v>
      </c>
      <c r="AZ646" s="229">
        <f t="shared" si="480"/>
        <v>0</v>
      </c>
      <c r="BA646" s="229">
        <f t="shared" si="480"/>
        <v>0</v>
      </c>
      <c r="BB646" s="229">
        <f t="shared" si="478"/>
        <v>0</v>
      </c>
      <c r="BC646" s="229">
        <f t="shared" si="478"/>
        <v>0</v>
      </c>
      <c r="BD646" s="229">
        <f t="shared" si="478"/>
        <v>0</v>
      </c>
      <c r="BE646" s="229">
        <f t="shared" si="478"/>
        <v>0</v>
      </c>
      <c r="BF646" s="229">
        <f t="shared" si="478"/>
        <v>0</v>
      </c>
      <c r="BG646" s="229">
        <f t="shared" si="478"/>
        <v>0</v>
      </c>
      <c r="BH646" s="229">
        <f t="shared" si="478"/>
        <v>0</v>
      </c>
      <c r="BI646" s="229">
        <f t="shared" si="478"/>
        <v>0</v>
      </c>
      <c r="BJ646" s="229">
        <f t="shared" si="478"/>
        <v>0</v>
      </c>
      <c r="BK646" s="229">
        <f t="shared" si="478"/>
        <v>0</v>
      </c>
      <c r="BL646" s="229">
        <f t="shared" si="478"/>
        <v>0</v>
      </c>
      <c r="BM646" s="229">
        <f t="shared" si="478"/>
        <v>0</v>
      </c>
      <c r="BN646" s="229">
        <f t="shared" si="478"/>
        <v>0</v>
      </c>
      <c r="BO646" s="229">
        <f t="shared" si="482"/>
        <v>0</v>
      </c>
      <c r="BP646" s="229">
        <f t="shared" si="482"/>
        <v>0</v>
      </c>
      <c r="BQ646" s="229">
        <f t="shared" si="482"/>
        <v>0</v>
      </c>
      <c r="BR646" s="229">
        <f t="shared" si="482"/>
        <v>0</v>
      </c>
      <c r="BS646" s="229">
        <f t="shared" si="482"/>
        <v>0</v>
      </c>
      <c r="BT646" s="229">
        <f t="shared" si="482"/>
        <v>0</v>
      </c>
      <c r="BU646" s="229">
        <f t="shared" si="482"/>
        <v>0</v>
      </c>
      <c r="BV646" s="229">
        <f t="shared" si="482"/>
        <v>0</v>
      </c>
      <c r="BW646" s="229">
        <f t="shared" si="482"/>
        <v>0</v>
      </c>
      <c r="BX646" s="229">
        <f t="shared" si="482"/>
        <v>0</v>
      </c>
      <c r="BY646" s="229">
        <f t="shared" si="482"/>
        <v>0</v>
      </c>
      <c r="BZ646" s="229">
        <f t="shared" si="482"/>
        <v>0</v>
      </c>
    </row>
    <row r="647" spans="1:78" x14ac:dyDescent="0.2">
      <c r="A647" s="7" t="str">
        <f t="shared" si="468"/>
        <v>Roll-in 4</v>
      </c>
      <c r="B647" s="7">
        <f t="shared" si="469"/>
        <v>2021</v>
      </c>
      <c r="C647" s="7">
        <f t="shared" si="475"/>
        <v>26</v>
      </c>
      <c r="D647" s="165">
        <f t="shared" si="473"/>
        <v>44255</v>
      </c>
      <c r="E647" s="68">
        <f t="shared" si="470"/>
        <v>0</v>
      </c>
      <c r="F647" s="77"/>
      <c r="G647" s="229">
        <f t="shared" si="483"/>
        <v>0</v>
      </c>
      <c r="H647" s="229">
        <f t="shared" si="483"/>
        <v>0</v>
      </c>
      <c r="I647" s="229">
        <f t="shared" si="483"/>
        <v>0</v>
      </c>
      <c r="J647" s="229">
        <f t="shared" si="483"/>
        <v>0</v>
      </c>
      <c r="K647" s="229">
        <f t="shared" si="483"/>
        <v>0</v>
      </c>
      <c r="L647" s="229">
        <f t="shared" si="483"/>
        <v>0</v>
      </c>
      <c r="M647" s="229">
        <f t="shared" si="483"/>
        <v>0</v>
      </c>
      <c r="N647" s="229">
        <f t="shared" si="483"/>
        <v>0</v>
      </c>
      <c r="O647" s="229">
        <f t="shared" si="483"/>
        <v>0</v>
      </c>
      <c r="P647" s="229">
        <f t="shared" si="483"/>
        <v>0</v>
      </c>
      <c r="Q647" s="229">
        <f t="shared" si="483"/>
        <v>0</v>
      </c>
      <c r="R647" s="229">
        <f t="shared" si="483"/>
        <v>0</v>
      </c>
      <c r="S647" s="229">
        <f t="shared" si="483"/>
        <v>0</v>
      </c>
      <c r="T647" s="229">
        <f t="shared" si="483"/>
        <v>0</v>
      </c>
      <c r="U647" s="229">
        <f t="shared" si="483"/>
        <v>0</v>
      </c>
      <c r="V647" s="229">
        <f t="shared" si="483"/>
        <v>0</v>
      </c>
      <c r="W647" s="229">
        <f t="shared" si="479"/>
        <v>0</v>
      </c>
      <c r="X647" s="229">
        <f t="shared" si="479"/>
        <v>0</v>
      </c>
      <c r="Y647" s="229">
        <f t="shared" si="479"/>
        <v>0</v>
      </c>
      <c r="Z647" s="229">
        <f t="shared" si="479"/>
        <v>0</v>
      </c>
      <c r="AA647" s="229">
        <f t="shared" si="479"/>
        <v>0</v>
      </c>
      <c r="AB647" s="229">
        <f t="shared" si="479"/>
        <v>0</v>
      </c>
      <c r="AC647" s="229">
        <f t="shared" si="479"/>
        <v>0</v>
      </c>
      <c r="AD647" s="229">
        <f t="shared" si="479"/>
        <v>0</v>
      </c>
      <c r="AE647" s="229">
        <f t="shared" si="479"/>
        <v>0</v>
      </c>
      <c r="AF647" s="229">
        <f t="shared" si="479"/>
        <v>0</v>
      </c>
      <c r="AG647" s="229">
        <f t="shared" si="479"/>
        <v>0</v>
      </c>
      <c r="AH647" s="229">
        <f t="shared" si="479"/>
        <v>0</v>
      </c>
      <c r="AI647" s="229">
        <f t="shared" si="479"/>
        <v>0</v>
      </c>
      <c r="AJ647" s="229">
        <f t="shared" si="479"/>
        <v>0</v>
      </c>
      <c r="AK647" s="229">
        <f t="shared" si="479"/>
        <v>0</v>
      </c>
      <c r="AL647" s="229">
        <f t="shared" si="479"/>
        <v>0</v>
      </c>
      <c r="AM647" s="229">
        <f t="shared" si="480"/>
        <v>0</v>
      </c>
      <c r="AN647" s="229">
        <f t="shared" si="480"/>
        <v>0</v>
      </c>
      <c r="AO647" s="229">
        <f t="shared" si="480"/>
        <v>0</v>
      </c>
      <c r="AP647" s="229">
        <f t="shared" si="480"/>
        <v>0</v>
      </c>
      <c r="AQ647" s="229">
        <f t="shared" si="480"/>
        <v>0</v>
      </c>
      <c r="AR647" s="229">
        <f t="shared" si="480"/>
        <v>0</v>
      </c>
      <c r="AS647" s="229">
        <f t="shared" si="480"/>
        <v>0</v>
      </c>
      <c r="AT647" s="229">
        <f t="shared" si="480"/>
        <v>0</v>
      </c>
      <c r="AU647" s="229">
        <f t="shared" si="480"/>
        <v>0</v>
      </c>
      <c r="AV647" s="229">
        <f t="shared" si="480"/>
        <v>0</v>
      </c>
      <c r="AW647" s="229">
        <f t="shared" si="480"/>
        <v>0</v>
      </c>
      <c r="AX647" s="229">
        <f t="shared" si="480"/>
        <v>0</v>
      </c>
      <c r="AY647" s="229">
        <f t="shared" si="480"/>
        <v>0</v>
      </c>
      <c r="AZ647" s="229">
        <f t="shared" si="480"/>
        <v>0</v>
      </c>
      <c r="BA647" s="229">
        <f t="shared" si="480"/>
        <v>0</v>
      </c>
      <c r="BB647" s="229">
        <f t="shared" si="478"/>
        <v>0</v>
      </c>
      <c r="BC647" s="229">
        <f t="shared" si="478"/>
        <v>0</v>
      </c>
      <c r="BD647" s="229">
        <f t="shared" si="478"/>
        <v>0</v>
      </c>
      <c r="BE647" s="229">
        <f t="shared" si="478"/>
        <v>0</v>
      </c>
      <c r="BF647" s="229">
        <f t="shared" si="478"/>
        <v>0</v>
      </c>
      <c r="BG647" s="229">
        <f t="shared" si="478"/>
        <v>0</v>
      </c>
      <c r="BH647" s="229">
        <f t="shared" si="478"/>
        <v>0</v>
      </c>
      <c r="BI647" s="229">
        <f t="shared" si="478"/>
        <v>0</v>
      </c>
      <c r="BJ647" s="229">
        <f t="shared" si="478"/>
        <v>0</v>
      </c>
      <c r="BK647" s="229">
        <f t="shared" si="478"/>
        <v>0</v>
      </c>
      <c r="BL647" s="229">
        <f t="shared" si="478"/>
        <v>0</v>
      </c>
      <c r="BM647" s="229">
        <f t="shared" si="478"/>
        <v>0</v>
      </c>
      <c r="BN647" s="229">
        <f t="shared" si="478"/>
        <v>0</v>
      </c>
      <c r="BO647" s="229">
        <f t="shared" si="482"/>
        <v>0</v>
      </c>
      <c r="BP647" s="229">
        <f t="shared" si="482"/>
        <v>0</v>
      </c>
      <c r="BQ647" s="229">
        <f t="shared" si="482"/>
        <v>0</v>
      </c>
      <c r="BR647" s="229">
        <f t="shared" si="482"/>
        <v>0</v>
      </c>
      <c r="BS647" s="229">
        <f t="shared" si="482"/>
        <v>0</v>
      </c>
      <c r="BT647" s="229">
        <f t="shared" si="482"/>
        <v>0</v>
      </c>
      <c r="BU647" s="229">
        <f t="shared" si="482"/>
        <v>0</v>
      </c>
      <c r="BV647" s="229">
        <f t="shared" si="482"/>
        <v>0</v>
      </c>
      <c r="BW647" s="229">
        <f t="shared" si="482"/>
        <v>0</v>
      </c>
      <c r="BX647" s="229">
        <f t="shared" si="482"/>
        <v>0</v>
      </c>
      <c r="BY647" s="229">
        <f t="shared" si="482"/>
        <v>0</v>
      </c>
      <c r="BZ647" s="229">
        <f t="shared" si="482"/>
        <v>0</v>
      </c>
    </row>
    <row r="648" spans="1:78" x14ac:dyDescent="0.2">
      <c r="A648" s="7" t="str">
        <f t="shared" si="468"/>
        <v>Roll-in 5</v>
      </c>
      <c r="B648" s="7">
        <f t="shared" si="469"/>
        <v>2021</v>
      </c>
      <c r="C648" s="7">
        <f t="shared" si="475"/>
        <v>27</v>
      </c>
      <c r="D648" s="165">
        <f t="shared" si="473"/>
        <v>44286</v>
      </c>
      <c r="E648" s="68">
        <f t="shared" si="470"/>
        <v>0</v>
      </c>
      <c r="F648" s="77"/>
      <c r="G648" s="229">
        <f t="shared" si="483"/>
        <v>0</v>
      </c>
      <c r="H648" s="229">
        <f t="shared" si="483"/>
        <v>0</v>
      </c>
      <c r="I648" s="229">
        <f t="shared" si="483"/>
        <v>0</v>
      </c>
      <c r="J648" s="229">
        <f t="shared" si="483"/>
        <v>0</v>
      </c>
      <c r="K648" s="229">
        <f t="shared" si="483"/>
        <v>0</v>
      </c>
      <c r="L648" s="229">
        <f t="shared" si="483"/>
        <v>0</v>
      </c>
      <c r="M648" s="229">
        <f t="shared" si="483"/>
        <v>0</v>
      </c>
      <c r="N648" s="229">
        <f t="shared" si="483"/>
        <v>0</v>
      </c>
      <c r="O648" s="229">
        <f t="shared" si="483"/>
        <v>0</v>
      </c>
      <c r="P648" s="229">
        <f t="shared" si="483"/>
        <v>0</v>
      </c>
      <c r="Q648" s="229">
        <f t="shared" si="483"/>
        <v>0</v>
      </c>
      <c r="R648" s="229">
        <f t="shared" si="483"/>
        <v>0</v>
      </c>
      <c r="S648" s="229">
        <f t="shared" si="483"/>
        <v>0</v>
      </c>
      <c r="T648" s="229">
        <f t="shared" si="483"/>
        <v>0</v>
      </c>
      <c r="U648" s="229">
        <f t="shared" si="483"/>
        <v>0</v>
      </c>
      <c r="V648" s="229">
        <f t="shared" si="483"/>
        <v>0</v>
      </c>
      <c r="W648" s="229">
        <f t="shared" si="479"/>
        <v>0</v>
      </c>
      <c r="X648" s="229">
        <f t="shared" si="479"/>
        <v>0</v>
      </c>
      <c r="Y648" s="229">
        <f t="shared" si="479"/>
        <v>0</v>
      </c>
      <c r="Z648" s="229">
        <f t="shared" si="479"/>
        <v>0</v>
      </c>
      <c r="AA648" s="229">
        <f t="shared" si="479"/>
        <v>0</v>
      </c>
      <c r="AB648" s="229">
        <f t="shared" si="479"/>
        <v>0</v>
      </c>
      <c r="AC648" s="229">
        <f t="shared" si="479"/>
        <v>0</v>
      </c>
      <c r="AD648" s="229">
        <f t="shared" si="479"/>
        <v>0</v>
      </c>
      <c r="AE648" s="229">
        <f t="shared" si="479"/>
        <v>0</v>
      </c>
      <c r="AF648" s="229">
        <f t="shared" si="479"/>
        <v>0</v>
      </c>
      <c r="AG648" s="229">
        <f t="shared" si="479"/>
        <v>0</v>
      </c>
      <c r="AH648" s="229">
        <f t="shared" si="479"/>
        <v>0</v>
      </c>
      <c r="AI648" s="229">
        <f t="shared" si="479"/>
        <v>0</v>
      </c>
      <c r="AJ648" s="229">
        <f t="shared" si="479"/>
        <v>0</v>
      </c>
      <c r="AK648" s="229">
        <f t="shared" si="479"/>
        <v>0</v>
      </c>
      <c r="AL648" s="229">
        <f t="shared" ref="AL648:BA665" si="484">IF(AND($B648+$D$7&gt;AL$7,AL$9&gt;=$D648),($E648*(1/$D$7))/IF(AL$7=$B648,13-MONTH($D648),12),0)</f>
        <v>0</v>
      </c>
      <c r="AM648" s="229">
        <f t="shared" si="484"/>
        <v>0</v>
      </c>
      <c r="AN648" s="229">
        <f t="shared" si="484"/>
        <v>0</v>
      </c>
      <c r="AO648" s="229">
        <f t="shared" si="484"/>
        <v>0</v>
      </c>
      <c r="AP648" s="229">
        <f t="shared" si="484"/>
        <v>0</v>
      </c>
      <c r="AQ648" s="229">
        <f t="shared" si="484"/>
        <v>0</v>
      </c>
      <c r="AR648" s="229">
        <f t="shared" si="484"/>
        <v>0</v>
      </c>
      <c r="AS648" s="229">
        <f t="shared" si="484"/>
        <v>0</v>
      </c>
      <c r="AT648" s="229">
        <f t="shared" si="484"/>
        <v>0</v>
      </c>
      <c r="AU648" s="229">
        <f t="shared" si="480"/>
        <v>0</v>
      </c>
      <c r="AV648" s="229">
        <f t="shared" si="480"/>
        <v>0</v>
      </c>
      <c r="AW648" s="229">
        <f t="shared" si="480"/>
        <v>0</v>
      </c>
      <c r="AX648" s="229">
        <f t="shared" si="480"/>
        <v>0</v>
      </c>
      <c r="AY648" s="229">
        <f t="shared" si="480"/>
        <v>0</v>
      </c>
      <c r="AZ648" s="229">
        <f t="shared" si="480"/>
        <v>0</v>
      </c>
      <c r="BA648" s="229">
        <f t="shared" si="480"/>
        <v>0</v>
      </c>
      <c r="BB648" s="229">
        <f t="shared" si="480"/>
        <v>0</v>
      </c>
      <c r="BC648" s="229">
        <f t="shared" ref="BB648:BQ663" si="485">IF(AND($B648+$D$7&gt;BC$7,BC$9&gt;=$D648),($E648*(1/$D$7))/IF(BC$7=$B648,13-MONTH($D648),12),0)</f>
        <v>0</v>
      </c>
      <c r="BD648" s="229">
        <f t="shared" si="485"/>
        <v>0</v>
      </c>
      <c r="BE648" s="229">
        <f t="shared" si="485"/>
        <v>0</v>
      </c>
      <c r="BF648" s="229">
        <f t="shared" si="485"/>
        <v>0</v>
      </c>
      <c r="BG648" s="229">
        <f t="shared" si="485"/>
        <v>0</v>
      </c>
      <c r="BH648" s="229">
        <f t="shared" si="485"/>
        <v>0</v>
      </c>
      <c r="BI648" s="229">
        <f t="shared" si="485"/>
        <v>0</v>
      </c>
      <c r="BJ648" s="229">
        <f t="shared" si="485"/>
        <v>0</v>
      </c>
      <c r="BK648" s="229">
        <f t="shared" si="485"/>
        <v>0</v>
      </c>
      <c r="BL648" s="229">
        <f t="shared" si="485"/>
        <v>0</v>
      </c>
      <c r="BM648" s="229">
        <f t="shared" si="485"/>
        <v>0</v>
      </c>
      <c r="BN648" s="229">
        <f t="shared" si="485"/>
        <v>0</v>
      </c>
      <c r="BO648" s="229">
        <f t="shared" si="485"/>
        <v>0</v>
      </c>
      <c r="BP648" s="229">
        <f t="shared" si="485"/>
        <v>0</v>
      </c>
      <c r="BQ648" s="229">
        <f t="shared" si="485"/>
        <v>0</v>
      </c>
      <c r="BR648" s="229">
        <f t="shared" si="482"/>
        <v>0</v>
      </c>
      <c r="BS648" s="229">
        <f t="shared" si="482"/>
        <v>0</v>
      </c>
      <c r="BT648" s="229">
        <f t="shared" si="482"/>
        <v>0</v>
      </c>
      <c r="BU648" s="229">
        <f t="shared" si="482"/>
        <v>0</v>
      </c>
      <c r="BV648" s="229">
        <f t="shared" si="482"/>
        <v>0</v>
      </c>
      <c r="BW648" s="229">
        <f t="shared" si="482"/>
        <v>0</v>
      </c>
      <c r="BX648" s="229">
        <f t="shared" si="482"/>
        <v>0</v>
      </c>
      <c r="BY648" s="229">
        <f t="shared" si="482"/>
        <v>0</v>
      </c>
      <c r="BZ648" s="229">
        <f t="shared" si="482"/>
        <v>0</v>
      </c>
    </row>
    <row r="649" spans="1:78" x14ac:dyDescent="0.2">
      <c r="A649" s="7" t="str">
        <f t="shared" si="468"/>
        <v>Roll-in 5</v>
      </c>
      <c r="B649" s="7">
        <f t="shared" si="469"/>
        <v>2021</v>
      </c>
      <c r="C649" s="7">
        <f t="shared" si="475"/>
        <v>28</v>
      </c>
      <c r="D649" s="165">
        <f t="shared" si="473"/>
        <v>44316</v>
      </c>
      <c r="E649" s="68">
        <f t="shared" si="470"/>
        <v>0</v>
      </c>
      <c r="F649" s="77"/>
      <c r="G649" s="229">
        <f t="shared" si="483"/>
        <v>0</v>
      </c>
      <c r="H649" s="229">
        <f t="shared" si="483"/>
        <v>0</v>
      </c>
      <c r="I649" s="229">
        <f t="shared" si="483"/>
        <v>0</v>
      </c>
      <c r="J649" s="229">
        <f t="shared" si="483"/>
        <v>0</v>
      </c>
      <c r="K649" s="229">
        <f t="shared" si="483"/>
        <v>0</v>
      </c>
      <c r="L649" s="229">
        <f t="shared" si="483"/>
        <v>0</v>
      </c>
      <c r="M649" s="229">
        <f t="shared" si="483"/>
        <v>0</v>
      </c>
      <c r="N649" s="229">
        <f t="shared" si="483"/>
        <v>0</v>
      </c>
      <c r="O649" s="229">
        <f t="shared" si="483"/>
        <v>0</v>
      </c>
      <c r="P649" s="229">
        <f t="shared" si="483"/>
        <v>0</v>
      </c>
      <c r="Q649" s="229">
        <f t="shared" si="483"/>
        <v>0</v>
      </c>
      <c r="R649" s="229">
        <f t="shared" si="483"/>
        <v>0</v>
      </c>
      <c r="S649" s="229">
        <f t="shared" si="483"/>
        <v>0</v>
      </c>
      <c r="T649" s="229">
        <f t="shared" si="483"/>
        <v>0</v>
      </c>
      <c r="U649" s="229">
        <f t="shared" si="483"/>
        <v>0</v>
      </c>
      <c r="V649" s="229">
        <f t="shared" si="483"/>
        <v>0</v>
      </c>
      <c r="W649" s="229">
        <f t="shared" ref="W649:AL664" si="486">IF(AND($B649+$D$7&gt;W$7,W$9&gt;=$D649),($E649*(1/$D$7))/IF(W$7=$B649,13-MONTH($D649),12),0)</f>
        <v>0</v>
      </c>
      <c r="X649" s="229">
        <f t="shared" si="486"/>
        <v>0</v>
      </c>
      <c r="Y649" s="229">
        <f t="shared" si="486"/>
        <v>0</v>
      </c>
      <c r="Z649" s="229">
        <f t="shared" si="486"/>
        <v>0</v>
      </c>
      <c r="AA649" s="229">
        <f t="shared" si="486"/>
        <v>0</v>
      </c>
      <c r="AB649" s="229">
        <f t="shared" si="486"/>
        <v>0</v>
      </c>
      <c r="AC649" s="229">
        <f t="shared" si="486"/>
        <v>0</v>
      </c>
      <c r="AD649" s="229">
        <f t="shared" si="486"/>
        <v>0</v>
      </c>
      <c r="AE649" s="229">
        <f t="shared" si="486"/>
        <v>0</v>
      </c>
      <c r="AF649" s="229">
        <f t="shared" si="486"/>
        <v>0</v>
      </c>
      <c r="AG649" s="229">
        <f t="shared" si="486"/>
        <v>0</v>
      </c>
      <c r="AH649" s="229">
        <f t="shared" si="486"/>
        <v>0</v>
      </c>
      <c r="AI649" s="229">
        <f t="shared" si="486"/>
        <v>0</v>
      </c>
      <c r="AJ649" s="229">
        <f t="shared" si="486"/>
        <v>0</v>
      </c>
      <c r="AK649" s="229">
        <f t="shared" si="486"/>
        <v>0</v>
      </c>
      <c r="AL649" s="229">
        <f t="shared" si="486"/>
        <v>0</v>
      </c>
      <c r="AM649" s="229">
        <f t="shared" si="484"/>
        <v>0</v>
      </c>
      <c r="AN649" s="229">
        <f t="shared" si="484"/>
        <v>0</v>
      </c>
      <c r="AO649" s="229">
        <f t="shared" si="484"/>
        <v>0</v>
      </c>
      <c r="AP649" s="229">
        <f t="shared" si="484"/>
        <v>0</v>
      </c>
      <c r="AQ649" s="229">
        <f t="shared" si="484"/>
        <v>0</v>
      </c>
      <c r="AR649" s="229">
        <f t="shared" si="484"/>
        <v>0</v>
      </c>
      <c r="AS649" s="229">
        <f t="shared" si="484"/>
        <v>0</v>
      </c>
      <c r="AT649" s="229">
        <f t="shared" si="484"/>
        <v>0</v>
      </c>
      <c r="AU649" s="229">
        <f t="shared" si="484"/>
        <v>0</v>
      </c>
      <c r="AV649" s="229">
        <f t="shared" si="484"/>
        <v>0</v>
      </c>
      <c r="AW649" s="229">
        <f t="shared" si="484"/>
        <v>0</v>
      </c>
      <c r="AX649" s="229">
        <f t="shared" si="484"/>
        <v>0</v>
      </c>
      <c r="AY649" s="229">
        <f t="shared" si="484"/>
        <v>0</v>
      </c>
      <c r="AZ649" s="229">
        <f t="shared" si="484"/>
        <v>0</v>
      </c>
      <c r="BA649" s="229">
        <f t="shared" si="484"/>
        <v>0</v>
      </c>
      <c r="BB649" s="229">
        <f t="shared" si="485"/>
        <v>0</v>
      </c>
      <c r="BC649" s="229">
        <f t="shared" si="485"/>
        <v>0</v>
      </c>
      <c r="BD649" s="229">
        <f t="shared" si="485"/>
        <v>0</v>
      </c>
      <c r="BE649" s="229">
        <f t="shared" si="485"/>
        <v>0</v>
      </c>
      <c r="BF649" s="229">
        <f t="shared" si="485"/>
        <v>0</v>
      </c>
      <c r="BG649" s="229">
        <f t="shared" si="485"/>
        <v>0</v>
      </c>
      <c r="BH649" s="229">
        <f t="shared" si="485"/>
        <v>0</v>
      </c>
      <c r="BI649" s="229">
        <f t="shared" si="485"/>
        <v>0</v>
      </c>
      <c r="BJ649" s="229">
        <f t="shared" si="485"/>
        <v>0</v>
      </c>
      <c r="BK649" s="229">
        <f t="shared" si="485"/>
        <v>0</v>
      </c>
      <c r="BL649" s="229">
        <f t="shared" si="485"/>
        <v>0</v>
      </c>
      <c r="BM649" s="229">
        <f t="shared" si="485"/>
        <v>0</v>
      </c>
      <c r="BN649" s="229">
        <f t="shared" si="485"/>
        <v>0</v>
      </c>
      <c r="BO649" s="229">
        <f t="shared" si="482"/>
        <v>0</v>
      </c>
      <c r="BP649" s="229">
        <f t="shared" si="482"/>
        <v>0</v>
      </c>
      <c r="BQ649" s="229">
        <f t="shared" si="482"/>
        <v>0</v>
      </c>
      <c r="BR649" s="229">
        <f t="shared" si="482"/>
        <v>0</v>
      </c>
      <c r="BS649" s="229">
        <f t="shared" si="482"/>
        <v>0</v>
      </c>
      <c r="BT649" s="229">
        <f t="shared" si="482"/>
        <v>0</v>
      </c>
      <c r="BU649" s="229">
        <f t="shared" si="482"/>
        <v>0</v>
      </c>
      <c r="BV649" s="229">
        <f t="shared" si="482"/>
        <v>0</v>
      </c>
      <c r="BW649" s="229">
        <f t="shared" si="482"/>
        <v>0</v>
      </c>
      <c r="BX649" s="229">
        <f t="shared" si="482"/>
        <v>0</v>
      </c>
      <c r="BY649" s="229">
        <f t="shared" si="482"/>
        <v>0</v>
      </c>
      <c r="BZ649" s="229">
        <f t="shared" si="482"/>
        <v>0</v>
      </c>
    </row>
    <row r="650" spans="1:78" x14ac:dyDescent="0.2">
      <c r="A650" s="7" t="str">
        <f t="shared" si="468"/>
        <v>Roll-in 5</v>
      </c>
      <c r="B650" s="7">
        <f t="shared" si="469"/>
        <v>2021</v>
      </c>
      <c r="C650" s="7">
        <f t="shared" si="475"/>
        <v>29</v>
      </c>
      <c r="D650" s="165">
        <f t="shared" si="473"/>
        <v>44347</v>
      </c>
      <c r="E650" s="68">
        <f t="shared" si="470"/>
        <v>0</v>
      </c>
      <c r="F650" s="77"/>
      <c r="G650" s="229">
        <f t="shared" si="483"/>
        <v>0</v>
      </c>
      <c r="H650" s="229">
        <f t="shared" si="483"/>
        <v>0</v>
      </c>
      <c r="I650" s="229">
        <f t="shared" si="483"/>
        <v>0</v>
      </c>
      <c r="J650" s="229">
        <f t="shared" si="483"/>
        <v>0</v>
      </c>
      <c r="K650" s="229">
        <f t="shared" si="483"/>
        <v>0</v>
      </c>
      <c r="L650" s="229">
        <f t="shared" si="483"/>
        <v>0</v>
      </c>
      <c r="M650" s="229">
        <f t="shared" si="483"/>
        <v>0</v>
      </c>
      <c r="N650" s="229">
        <f t="shared" si="483"/>
        <v>0</v>
      </c>
      <c r="O650" s="229">
        <f t="shared" si="483"/>
        <v>0</v>
      </c>
      <c r="P650" s="229">
        <f t="shared" si="483"/>
        <v>0</v>
      </c>
      <c r="Q650" s="229">
        <f t="shared" si="483"/>
        <v>0</v>
      </c>
      <c r="R650" s="229">
        <f t="shared" si="483"/>
        <v>0</v>
      </c>
      <c r="S650" s="229">
        <f t="shared" si="483"/>
        <v>0</v>
      </c>
      <c r="T650" s="229">
        <f t="shared" si="483"/>
        <v>0</v>
      </c>
      <c r="U650" s="229">
        <f t="shared" si="483"/>
        <v>0</v>
      </c>
      <c r="V650" s="229">
        <f t="shared" si="483"/>
        <v>0</v>
      </c>
      <c r="W650" s="229">
        <f t="shared" si="486"/>
        <v>0</v>
      </c>
      <c r="X650" s="229">
        <f t="shared" si="486"/>
        <v>0</v>
      </c>
      <c r="Y650" s="229">
        <f t="shared" si="486"/>
        <v>0</v>
      </c>
      <c r="Z650" s="229">
        <f t="shared" si="486"/>
        <v>0</v>
      </c>
      <c r="AA650" s="229">
        <f t="shared" si="486"/>
        <v>0</v>
      </c>
      <c r="AB650" s="229">
        <f t="shared" si="486"/>
        <v>0</v>
      </c>
      <c r="AC650" s="229">
        <f t="shared" si="486"/>
        <v>0</v>
      </c>
      <c r="AD650" s="229">
        <f t="shared" si="486"/>
        <v>0</v>
      </c>
      <c r="AE650" s="229">
        <f t="shared" si="486"/>
        <v>0</v>
      </c>
      <c r="AF650" s="229">
        <f t="shared" si="486"/>
        <v>0</v>
      </c>
      <c r="AG650" s="229">
        <f t="shared" si="486"/>
        <v>0</v>
      </c>
      <c r="AH650" s="229">
        <f t="shared" si="486"/>
        <v>0</v>
      </c>
      <c r="AI650" s="229">
        <f t="shared" si="486"/>
        <v>0</v>
      </c>
      <c r="AJ650" s="229">
        <f t="shared" si="486"/>
        <v>0</v>
      </c>
      <c r="AK650" s="229">
        <f t="shared" si="486"/>
        <v>0</v>
      </c>
      <c r="AL650" s="229">
        <f t="shared" si="486"/>
        <v>0</v>
      </c>
      <c r="AM650" s="229">
        <f t="shared" si="484"/>
        <v>0</v>
      </c>
      <c r="AN650" s="229">
        <f t="shared" si="484"/>
        <v>0</v>
      </c>
      <c r="AO650" s="229">
        <f t="shared" si="484"/>
        <v>0</v>
      </c>
      <c r="AP650" s="229">
        <f t="shared" si="484"/>
        <v>0</v>
      </c>
      <c r="AQ650" s="229">
        <f t="shared" si="484"/>
        <v>0</v>
      </c>
      <c r="AR650" s="229">
        <f t="shared" si="484"/>
        <v>0</v>
      </c>
      <c r="AS650" s="229">
        <f t="shared" si="484"/>
        <v>0</v>
      </c>
      <c r="AT650" s="229">
        <f t="shared" si="484"/>
        <v>0</v>
      </c>
      <c r="AU650" s="229">
        <f t="shared" si="484"/>
        <v>0</v>
      </c>
      <c r="AV650" s="229">
        <f t="shared" si="484"/>
        <v>0</v>
      </c>
      <c r="AW650" s="229">
        <f t="shared" si="484"/>
        <v>0</v>
      </c>
      <c r="AX650" s="229">
        <f t="shared" si="484"/>
        <v>0</v>
      </c>
      <c r="AY650" s="229">
        <f t="shared" si="484"/>
        <v>0</v>
      </c>
      <c r="AZ650" s="229">
        <f t="shared" si="484"/>
        <v>0</v>
      </c>
      <c r="BA650" s="229">
        <f t="shared" si="484"/>
        <v>0</v>
      </c>
      <c r="BB650" s="229">
        <f t="shared" si="485"/>
        <v>0</v>
      </c>
      <c r="BC650" s="229">
        <f t="shared" si="485"/>
        <v>0</v>
      </c>
      <c r="BD650" s="229">
        <f t="shared" si="485"/>
        <v>0</v>
      </c>
      <c r="BE650" s="229">
        <f t="shared" si="485"/>
        <v>0</v>
      </c>
      <c r="BF650" s="229">
        <f t="shared" si="485"/>
        <v>0</v>
      </c>
      <c r="BG650" s="229">
        <f t="shared" si="485"/>
        <v>0</v>
      </c>
      <c r="BH650" s="229">
        <f t="shared" si="485"/>
        <v>0</v>
      </c>
      <c r="BI650" s="229">
        <f t="shared" si="485"/>
        <v>0</v>
      </c>
      <c r="BJ650" s="229">
        <f t="shared" si="485"/>
        <v>0</v>
      </c>
      <c r="BK650" s="229">
        <f t="shared" si="485"/>
        <v>0</v>
      </c>
      <c r="BL650" s="229">
        <f t="shared" si="485"/>
        <v>0</v>
      </c>
      <c r="BM650" s="229">
        <f t="shared" si="485"/>
        <v>0</v>
      </c>
      <c r="BN650" s="229">
        <f t="shared" si="485"/>
        <v>0</v>
      </c>
      <c r="BO650" s="229">
        <f t="shared" si="482"/>
        <v>0</v>
      </c>
      <c r="BP650" s="229">
        <f t="shared" si="482"/>
        <v>0</v>
      </c>
      <c r="BQ650" s="229">
        <f t="shared" si="482"/>
        <v>0</v>
      </c>
      <c r="BR650" s="229">
        <f t="shared" si="482"/>
        <v>0</v>
      </c>
      <c r="BS650" s="229">
        <f t="shared" si="482"/>
        <v>0</v>
      </c>
      <c r="BT650" s="229">
        <f t="shared" si="482"/>
        <v>0</v>
      </c>
      <c r="BU650" s="229">
        <f t="shared" si="482"/>
        <v>0</v>
      </c>
      <c r="BV650" s="229">
        <f t="shared" si="482"/>
        <v>0</v>
      </c>
      <c r="BW650" s="229">
        <f t="shared" si="482"/>
        <v>0</v>
      </c>
      <c r="BX650" s="229">
        <f t="shared" si="482"/>
        <v>0</v>
      </c>
      <c r="BY650" s="229">
        <f t="shared" si="482"/>
        <v>0</v>
      </c>
      <c r="BZ650" s="229">
        <f t="shared" si="482"/>
        <v>0</v>
      </c>
    </row>
    <row r="651" spans="1:78" x14ac:dyDescent="0.2">
      <c r="A651" s="7" t="str">
        <f t="shared" si="468"/>
        <v>Roll-in 5</v>
      </c>
      <c r="B651" s="7">
        <f t="shared" si="469"/>
        <v>2021</v>
      </c>
      <c r="C651" s="7">
        <f t="shared" si="475"/>
        <v>30</v>
      </c>
      <c r="D651" s="165">
        <f t="shared" si="473"/>
        <v>44377</v>
      </c>
      <c r="E651" s="68">
        <f t="shared" si="470"/>
        <v>0</v>
      </c>
      <c r="F651" s="77"/>
      <c r="G651" s="229">
        <f t="shared" si="483"/>
        <v>0</v>
      </c>
      <c r="H651" s="229">
        <f t="shared" si="483"/>
        <v>0</v>
      </c>
      <c r="I651" s="229">
        <f t="shared" si="483"/>
        <v>0</v>
      </c>
      <c r="J651" s="229">
        <f t="shared" si="483"/>
        <v>0</v>
      </c>
      <c r="K651" s="229">
        <f t="shared" si="483"/>
        <v>0</v>
      </c>
      <c r="L651" s="229">
        <f t="shared" si="483"/>
        <v>0</v>
      </c>
      <c r="M651" s="229">
        <f t="shared" si="483"/>
        <v>0</v>
      </c>
      <c r="N651" s="229">
        <f t="shared" si="483"/>
        <v>0</v>
      </c>
      <c r="O651" s="229">
        <f t="shared" si="483"/>
        <v>0</v>
      </c>
      <c r="P651" s="229">
        <f t="shared" si="483"/>
        <v>0</v>
      </c>
      <c r="Q651" s="229">
        <f t="shared" si="483"/>
        <v>0</v>
      </c>
      <c r="R651" s="229">
        <f t="shared" si="483"/>
        <v>0</v>
      </c>
      <c r="S651" s="229">
        <f t="shared" si="483"/>
        <v>0</v>
      </c>
      <c r="T651" s="229">
        <f t="shared" si="483"/>
        <v>0</v>
      </c>
      <c r="U651" s="229">
        <f t="shared" si="483"/>
        <v>0</v>
      </c>
      <c r="V651" s="229">
        <f t="shared" si="483"/>
        <v>0</v>
      </c>
      <c r="W651" s="229">
        <f t="shared" si="486"/>
        <v>0</v>
      </c>
      <c r="X651" s="229">
        <f t="shared" si="486"/>
        <v>0</v>
      </c>
      <c r="Y651" s="229">
        <f t="shared" si="486"/>
        <v>0</v>
      </c>
      <c r="Z651" s="229">
        <f t="shared" si="486"/>
        <v>0</v>
      </c>
      <c r="AA651" s="229">
        <f t="shared" si="486"/>
        <v>0</v>
      </c>
      <c r="AB651" s="229">
        <f t="shared" si="486"/>
        <v>0</v>
      </c>
      <c r="AC651" s="229">
        <f t="shared" si="486"/>
        <v>0</v>
      </c>
      <c r="AD651" s="229">
        <f t="shared" si="486"/>
        <v>0</v>
      </c>
      <c r="AE651" s="229">
        <f t="shared" si="486"/>
        <v>0</v>
      </c>
      <c r="AF651" s="229">
        <f t="shared" si="486"/>
        <v>0</v>
      </c>
      <c r="AG651" s="229">
        <f t="shared" si="486"/>
        <v>0</v>
      </c>
      <c r="AH651" s="229">
        <f t="shared" si="486"/>
        <v>0</v>
      </c>
      <c r="AI651" s="229">
        <f t="shared" si="486"/>
        <v>0</v>
      </c>
      <c r="AJ651" s="229">
        <f t="shared" si="486"/>
        <v>0</v>
      </c>
      <c r="AK651" s="229">
        <f t="shared" si="486"/>
        <v>0</v>
      </c>
      <c r="AL651" s="229">
        <f t="shared" si="486"/>
        <v>0</v>
      </c>
      <c r="AM651" s="229">
        <f t="shared" si="484"/>
        <v>0</v>
      </c>
      <c r="AN651" s="229">
        <f t="shared" si="484"/>
        <v>0</v>
      </c>
      <c r="AO651" s="229">
        <f t="shared" si="484"/>
        <v>0</v>
      </c>
      <c r="AP651" s="229">
        <f t="shared" si="484"/>
        <v>0</v>
      </c>
      <c r="AQ651" s="229">
        <f t="shared" si="484"/>
        <v>0</v>
      </c>
      <c r="AR651" s="229">
        <f t="shared" si="484"/>
        <v>0</v>
      </c>
      <c r="AS651" s="229">
        <f t="shared" si="484"/>
        <v>0</v>
      </c>
      <c r="AT651" s="229">
        <f t="shared" si="484"/>
        <v>0</v>
      </c>
      <c r="AU651" s="229">
        <f t="shared" si="484"/>
        <v>0</v>
      </c>
      <c r="AV651" s="229">
        <f t="shared" si="484"/>
        <v>0</v>
      </c>
      <c r="AW651" s="229">
        <f t="shared" si="484"/>
        <v>0</v>
      </c>
      <c r="AX651" s="229">
        <f t="shared" si="484"/>
        <v>0</v>
      </c>
      <c r="AY651" s="229">
        <f t="shared" si="484"/>
        <v>0</v>
      </c>
      <c r="AZ651" s="229">
        <f t="shared" si="484"/>
        <v>0</v>
      </c>
      <c r="BA651" s="229">
        <f t="shared" si="484"/>
        <v>0</v>
      </c>
      <c r="BB651" s="229">
        <f t="shared" si="485"/>
        <v>0</v>
      </c>
      <c r="BC651" s="229">
        <f t="shared" si="485"/>
        <v>0</v>
      </c>
      <c r="BD651" s="229">
        <f t="shared" si="485"/>
        <v>0</v>
      </c>
      <c r="BE651" s="229">
        <f t="shared" si="485"/>
        <v>0</v>
      </c>
      <c r="BF651" s="229">
        <f t="shared" si="485"/>
        <v>0</v>
      </c>
      <c r="BG651" s="229">
        <f t="shared" si="485"/>
        <v>0</v>
      </c>
      <c r="BH651" s="229">
        <f t="shared" si="485"/>
        <v>0</v>
      </c>
      <c r="BI651" s="229">
        <f t="shared" si="485"/>
        <v>0</v>
      </c>
      <c r="BJ651" s="229">
        <f t="shared" si="485"/>
        <v>0</v>
      </c>
      <c r="BK651" s="229">
        <f t="shared" si="485"/>
        <v>0</v>
      </c>
      <c r="BL651" s="229">
        <f t="shared" si="485"/>
        <v>0</v>
      </c>
      <c r="BM651" s="229">
        <f t="shared" si="485"/>
        <v>0</v>
      </c>
      <c r="BN651" s="229">
        <f t="shared" si="485"/>
        <v>0</v>
      </c>
      <c r="BO651" s="229">
        <f t="shared" si="482"/>
        <v>0</v>
      </c>
      <c r="BP651" s="229">
        <f t="shared" si="482"/>
        <v>0</v>
      </c>
      <c r="BQ651" s="229">
        <f t="shared" si="482"/>
        <v>0</v>
      </c>
      <c r="BR651" s="229">
        <f t="shared" si="482"/>
        <v>0</v>
      </c>
      <c r="BS651" s="229">
        <f t="shared" si="482"/>
        <v>0</v>
      </c>
      <c r="BT651" s="229">
        <f t="shared" si="482"/>
        <v>0</v>
      </c>
      <c r="BU651" s="229">
        <f t="shared" si="482"/>
        <v>0</v>
      </c>
      <c r="BV651" s="229">
        <f t="shared" si="482"/>
        <v>0</v>
      </c>
      <c r="BW651" s="229">
        <f t="shared" si="482"/>
        <v>0</v>
      </c>
      <c r="BX651" s="229">
        <f t="shared" si="482"/>
        <v>0</v>
      </c>
      <c r="BY651" s="229">
        <f t="shared" si="482"/>
        <v>0</v>
      </c>
      <c r="BZ651" s="229">
        <f t="shared" si="482"/>
        <v>0</v>
      </c>
    </row>
    <row r="652" spans="1:78" x14ac:dyDescent="0.2">
      <c r="A652" s="7" t="str">
        <f t="shared" si="468"/>
        <v>Roll-in 5</v>
      </c>
      <c r="B652" s="7">
        <f t="shared" si="469"/>
        <v>2021</v>
      </c>
      <c r="C652" s="7">
        <f t="shared" si="475"/>
        <v>31</v>
      </c>
      <c r="D652" s="165">
        <f t="shared" si="473"/>
        <v>44408</v>
      </c>
      <c r="E652" s="68">
        <f t="shared" si="470"/>
        <v>0</v>
      </c>
      <c r="F652" s="77"/>
      <c r="G652" s="229">
        <f t="shared" si="483"/>
        <v>0</v>
      </c>
      <c r="H652" s="229">
        <f t="shared" si="483"/>
        <v>0</v>
      </c>
      <c r="I652" s="229">
        <f t="shared" si="483"/>
        <v>0</v>
      </c>
      <c r="J652" s="229">
        <f t="shared" si="483"/>
        <v>0</v>
      </c>
      <c r="K652" s="229">
        <f t="shared" si="483"/>
        <v>0</v>
      </c>
      <c r="L652" s="229">
        <f t="shared" si="483"/>
        <v>0</v>
      </c>
      <c r="M652" s="229">
        <f t="shared" si="483"/>
        <v>0</v>
      </c>
      <c r="N652" s="229">
        <f t="shared" si="483"/>
        <v>0</v>
      </c>
      <c r="O652" s="229">
        <f t="shared" si="483"/>
        <v>0</v>
      </c>
      <c r="P652" s="229">
        <f t="shared" si="483"/>
        <v>0</v>
      </c>
      <c r="Q652" s="229">
        <f t="shared" si="483"/>
        <v>0</v>
      </c>
      <c r="R652" s="229">
        <f t="shared" si="483"/>
        <v>0</v>
      </c>
      <c r="S652" s="229">
        <f t="shared" si="483"/>
        <v>0</v>
      </c>
      <c r="T652" s="229">
        <f t="shared" si="483"/>
        <v>0</v>
      </c>
      <c r="U652" s="229">
        <f t="shared" si="483"/>
        <v>0</v>
      </c>
      <c r="V652" s="229">
        <f t="shared" si="483"/>
        <v>0</v>
      </c>
      <c r="W652" s="229">
        <f t="shared" si="486"/>
        <v>0</v>
      </c>
      <c r="X652" s="229">
        <f t="shared" si="486"/>
        <v>0</v>
      </c>
      <c r="Y652" s="229">
        <f t="shared" si="486"/>
        <v>0</v>
      </c>
      <c r="Z652" s="229">
        <f t="shared" si="486"/>
        <v>0</v>
      </c>
      <c r="AA652" s="229">
        <f t="shared" si="486"/>
        <v>0</v>
      </c>
      <c r="AB652" s="229">
        <f t="shared" si="486"/>
        <v>0</v>
      </c>
      <c r="AC652" s="229">
        <f t="shared" si="486"/>
        <v>0</v>
      </c>
      <c r="AD652" s="229">
        <f t="shared" si="486"/>
        <v>0</v>
      </c>
      <c r="AE652" s="229">
        <f t="shared" si="486"/>
        <v>0</v>
      </c>
      <c r="AF652" s="229">
        <f t="shared" si="486"/>
        <v>0</v>
      </c>
      <c r="AG652" s="229">
        <f t="shared" si="486"/>
        <v>0</v>
      </c>
      <c r="AH652" s="229">
        <f t="shared" si="486"/>
        <v>0</v>
      </c>
      <c r="AI652" s="229">
        <f t="shared" si="486"/>
        <v>0</v>
      </c>
      <c r="AJ652" s="229">
        <f t="shared" si="486"/>
        <v>0</v>
      </c>
      <c r="AK652" s="229">
        <f t="shared" si="486"/>
        <v>0</v>
      </c>
      <c r="AL652" s="229">
        <f t="shared" si="486"/>
        <v>0</v>
      </c>
      <c r="AM652" s="229">
        <f t="shared" si="484"/>
        <v>0</v>
      </c>
      <c r="AN652" s="229">
        <f t="shared" si="484"/>
        <v>0</v>
      </c>
      <c r="AO652" s="229">
        <f t="shared" si="484"/>
        <v>0</v>
      </c>
      <c r="AP652" s="229">
        <f t="shared" si="484"/>
        <v>0</v>
      </c>
      <c r="AQ652" s="229">
        <f t="shared" si="484"/>
        <v>0</v>
      </c>
      <c r="AR652" s="229">
        <f t="shared" si="484"/>
        <v>0</v>
      </c>
      <c r="AS652" s="229">
        <f t="shared" si="484"/>
        <v>0</v>
      </c>
      <c r="AT652" s="229">
        <f t="shared" si="484"/>
        <v>0</v>
      </c>
      <c r="AU652" s="229">
        <f t="shared" si="484"/>
        <v>0</v>
      </c>
      <c r="AV652" s="229">
        <f t="shared" si="484"/>
        <v>0</v>
      </c>
      <c r="AW652" s="229">
        <f t="shared" si="484"/>
        <v>0</v>
      </c>
      <c r="AX652" s="229">
        <f t="shared" si="484"/>
        <v>0</v>
      </c>
      <c r="AY652" s="229">
        <f t="shared" si="484"/>
        <v>0</v>
      </c>
      <c r="AZ652" s="229">
        <f t="shared" si="484"/>
        <v>0</v>
      </c>
      <c r="BA652" s="229">
        <f t="shared" si="484"/>
        <v>0</v>
      </c>
      <c r="BB652" s="229">
        <f t="shared" si="485"/>
        <v>0</v>
      </c>
      <c r="BC652" s="229">
        <f t="shared" si="485"/>
        <v>0</v>
      </c>
      <c r="BD652" s="229">
        <f t="shared" si="485"/>
        <v>0</v>
      </c>
      <c r="BE652" s="229">
        <f t="shared" si="485"/>
        <v>0</v>
      </c>
      <c r="BF652" s="229">
        <f t="shared" si="485"/>
        <v>0</v>
      </c>
      <c r="BG652" s="229">
        <f t="shared" si="485"/>
        <v>0</v>
      </c>
      <c r="BH652" s="229">
        <f t="shared" si="485"/>
        <v>0</v>
      </c>
      <c r="BI652" s="229">
        <f t="shared" si="485"/>
        <v>0</v>
      </c>
      <c r="BJ652" s="229">
        <f t="shared" si="485"/>
        <v>0</v>
      </c>
      <c r="BK652" s="229">
        <f t="shared" si="485"/>
        <v>0</v>
      </c>
      <c r="BL652" s="229">
        <f t="shared" si="485"/>
        <v>0</v>
      </c>
      <c r="BM652" s="229">
        <f t="shared" si="485"/>
        <v>0</v>
      </c>
      <c r="BN652" s="229">
        <f t="shared" si="485"/>
        <v>0</v>
      </c>
      <c r="BO652" s="229">
        <f t="shared" si="482"/>
        <v>0</v>
      </c>
      <c r="BP652" s="229">
        <f t="shared" si="482"/>
        <v>0</v>
      </c>
      <c r="BQ652" s="229">
        <f t="shared" si="482"/>
        <v>0</v>
      </c>
      <c r="BR652" s="229">
        <f t="shared" si="482"/>
        <v>0</v>
      </c>
      <c r="BS652" s="229">
        <f t="shared" si="482"/>
        <v>0</v>
      </c>
      <c r="BT652" s="229">
        <f t="shared" si="482"/>
        <v>0</v>
      </c>
      <c r="BU652" s="229">
        <f t="shared" si="482"/>
        <v>0</v>
      </c>
      <c r="BV652" s="229">
        <f t="shared" si="482"/>
        <v>0</v>
      </c>
      <c r="BW652" s="229">
        <f t="shared" si="482"/>
        <v>0</v>
      </c>
      <c r="BX652" s="229">
        <f t="shared" si="482"/>
        <v>0</v>
      </c>
      <c r="BY652" s="229">
        <f t="shared" si="482"/>
        <v>0</v>
      </c>
      <c r="BZ652" s="229">
        <f t="shared" si="482"/>
        <v>0</v>
      </c>
    </row>
    <row r="653" spans="1:78" x14ac:dyDescent="0.2">
      <c r="A653" s="7" t="str">
        <f t="shared" si="468"/>
        <v>Roll-in 5</v>
      </c>
      <c r="B653" s="7">
        <f t="shared" si="469"/>
        <v>2021</v>
      </c>
      <c r="C653" s="7">
        <f t="shared" si="475"/>
        <v>32</v>
      </c>
      <c r="D653" s="165">
        <f t="shared" si="473"/>
        <v>44439</v>
      </c>
      <c r="E653" s="68">
        <f t="shared" si="470"/>
        <v>0</v>
      </c>
      <c r="F653" s="77"/>
      <c r="G653" s="229">
        <f t="shared" si="483"/>
        <v>0</v>
      </c>
      <c r="H653" s="229">
        <f t="shared" si="483"/>
        <v>0</v>
      </c>
      <c r="I653" s="229">
        <f t="shared" si="483"/>
        <v>0</v>
      </c>
      <c r="J653" s="229">
        <f t="shared" si="483"/>
        <v>0</v>
      </c>
      <c r="K653" s="229">
        <f t="shared" si="483"/>
        <v>0</v>
      </c>
      <c r="L653" s="229">
        <f t="shared" si="483"/>
        <v>0</v>
      </c>
      <c r="M653" s="229">
        <f t="shared" si="483"/>
        <v>0</v>
      </c>
      <c r="N653" s="229">
        <f t="shared" si="483"/>
        <v>0</v>
      </c>
      <c r="O653" s="229">
        <f t="shared" si="483"/>
        <v>0</v>
      </c>
      <c r="P653" s="229">
        <f t="shared" si="483"/>
        <v>0</v>
      </c>
      <c r="Q653" s="229">
        <f t="shared" si="483"/>
        <v>0</v>
      </c>
      <c r="R653" s="229">
        <f t="shared" si="483"/>
        <v>0</v>
      </c>
      <c r="S653" s="229">
        <f t="shared" si="483"/>
        <v>0</v>
      </c>
      <c r="T653" s="229">
        <f t="shared" si="483"/>
        <v>0</v>
      </c>
      <c r="U653" s="229">
        <f t="shared" si="483"/>
        <v>0</v>
      </c>
      <c r="V653" s="229">
        <f t="shared" si="483"/>
        <v>0</v>
      </c>
      <c r="W653" s="229">
        <f t="shared" si="486"/>
        <v>0</v>
      </c>
      <c r="X653" s="229">
        <f t="shared" si="486"/>
        <v>0</v>
      </c>
      <c r="Y653" s="229">
        <f t="shared" si="486"/>
        <v>0</v>
      </c>
      <c r="Z653" s="229">
        <f t="shared" si="486"/>
        <v>0</v>
      </c>
      <c r="AA653" s="229">
        <f t="shared" si="486"/>
        <v>0</v>
      </c>
      <c r="AB653" s="229">
        <f t="shared" si="486"/>
        <v>0</v>
      </c>
      <c r="AC653" s="229">
        <f t="shared" si="486"/>
        <v>0</v>
      </c>
      <c r="AD653" s="229">
        <f t="shared" si="486"/>
        <v>0</v>
      </c>
      <c r="AE653" s="229">
        <f t="shared" si="486"/>
        <v>0</v>
      </c>
      <c r="AF653" s="229">
        <f t="shared" si="486"/>
        <v>0</v>
      </c>
      <c r="AG653" s="229">
        <f t="shared" si="486"/>
        <v>0</v>
      </c>
      <c r="AH653" s="229">
        <f t="shared" si="486"/>
        <v>0</v>
      </c>
      <c r="AI653" s="229">
        <f t="shared" si="486"/>
        <v>0</v>
      </c>
      <c r="AJ653" s="229">
        <f t="shared" si="486"/>
        <v>0</v>
      </c>
      <c r="AK653" s="229">
        <f t="shared" si="486"/>
        <v>0</v>
      </c>
      <c r="AL653" s="229">
        <f t="shared" si="486"/>
        <v>0</v>
      </c>
      <c r="AM653" s="229">
        <f t="shared" si="484"/>
        <v>0</v>
      </c>
      <c r="AN653" s="229">
        <f t="shared" si="484"/>
        <v>0</v>
      </c>
      <c r="AO653" s="229">
        <f t="shared" si="484"/>
        <v>0</v>
      </c>
      <c r="AP653" s="229">
        <f t="shared" si="484"/>
        <v>0</v>
      </c>
      <c r="AQ653" s="229">
        <f t="shared" si="484"/>
        <v>0</v>
      </c>
      <c r="AR653" s="229">
        <f t="shared" si="484"/>
        <v>0</v>
      </c>
      <c r="AS653" s="229">
        <f t="shared" si="484"/>
        <v>0</v>
      </c>
      <c r="AT653" s="229">
        <f t="shared" si="484"/>
        <v>0</v>
      </c>
      <c r="AU653" s="229">
        <f t="shared" si="484"/>
        <v>0</v>
      </c>
      <c r="AV653" s="229">
        <f t="shared" si="484"/>
        <v>0</v>
      </c>
      <c r="AW653" s="229">
        <f t="shared" si="484"/>
        <v>0</v>
      </c>
      <c r="AX653" s="229">
        <f t="shared" si="484"/>
        <v>0</v>
      </c>
      <c r="AY653" s="229">
        <f t="shared" si="484"/>
        <v>0</v>
      </c>
      <c r="AZ653" s="229">
        <f t="shared" si="484"/>
        <v>0</v>
      </c>
      <c r="BA653" s="229">
        <f t="shared" si="484"/>
        <v>0</v>
      </c>
      <c r="BB653" s="229">
        <f t="shared" si="485"/>
        <v>0</v>
      </c>
      <c r="BC653" s="229">
        <f t="shared" si="485"/>
        <v>0</v>
      </c>
      <c r="BD653" s="229">
        <f t="shared" si="485"/>
        <v>0</v>
      </c>
      <c r="BE653" s="229">
        <f t="shared" si="485"/>
        <v>0</v>
      </c>
      <c r="BF653" s="229">
        <f t="shared" si="485"/>
        <v>0</v>
      </c>
      <c r="BG653" s="229">
        <f t="shared" si="485"/>
        <v>0</v>
      </c>
      <c r="BH653" s="229">
        <f t="shared" si="485"/>
        <v>0</v>
      </c>
      <c r="BI653" s="229">
        <f t="shared" si="485"/>
        <v>0</v>
      </c>
      <c r="BJ653" s="229">
        <f t="shared" si="485"/>
        <v>0</v>
      </c>
      <c r="BK653" s="229">
        <f t="shared" si="485"/>
        <v>0</v>
      </c>
      <c r="BL653" s="229">
        <f t="shared" si="485"/>
        <v>0</v>
      </c>
      <c r="BM653" s="229">
        <f t="shared" si="485"/>
        <v>0</v>
      </c>
      <c r="BN653" s="229">
        <f t="shared" si="485"/>
        <v>0</v>
      </c>
      <c r="BO653" s="229">
        <f t="shared" si="482"/>
        <v>0</v>
      </c>
      <c r="BP653" s="229">
        <f t="shared" si="482"/>
        <v>0</v>
      </c>
      <c r="BQ653" s="229">
        <f t="shared" si="482"/>
        <v>0</v>
      </c>
      <c r="BR653" s="229">
        <f t="shared" si="482"/>
        <v>0</v>
      </c>
      <c r="BS653" s="229">
        <f t="shared" si="482"/>
        <v>0</v>
      </c>
      <c r="BT653" s="229">
        <f t="shared" si="482"/>
        <v>0</v>
      </c>
      <c r="BU653" s="229">
        <f t="shared" si="482"/>
        <v>0</v>
      </c>
      <c r="BV653" s="229">
        <f t="shared" si="482"/>
        <v>0</v>
      </c>
      <c r="BW653" s="229">
        <f t="shared" si="482"/>
        <v>0</v>
      </c>
      <c r="BX653" s="229">
        <f t="shared" si="482"/>
        <v>0</v>
      </c>
      <c r="BY653" s="229">
        <f t="shared" si="482"/>
        <v>0</v>
      </c>
      <c r="BZ653" s="229">
        <f t="shared" si="482"/>
        <v>0</v>
      </c>
    </row>
    <row r="654" spans="1:78" x14ac:dyDescent="0.2">
      <c r="A654" s="7" t="str">
        <f t="shared" ref="A654:A681" si="487">A44</f>
        <v>Roll-in 6</v>
      </c>
      <c r="B654" s="7">
        <f t="shared" si="469"/>
        <v>2021</v>
      </c>
      <c r="C654" s="7">
        <f t="shared" si="475"/>
        <v>33</v>
      </c>
      <c r="D654" s="165">
        <f t="shared" si="473"/>
        <v>44469</v>
      </c>
      <c r="E654" s="68">
        <f t="shared" ref="E654:E681" si="488">E348*$D$6</f>
        <v>0</v>
      </c>
      <c r="F654" s="77"/>
      <c r="G654" s="229">
        <f t="shared" si="483"/>
        <v>0</v>
      </c>
      <c r="H654" s="229">
        <f t="shared" si="483"/>
        <v>0</v>
      </c>
      <c r="I654" s="229">
        <f t="shared" si="483"/>
        <v>0</v>
      </c>
      <c r="J654" s="229">
        <f t="shared" si="483"/>
        <v>0</v>
      </c>
      <c r="K654" s="229">
        <f t="shared" si="483"/>
        <v>0</v>
      </c>
      <c r="L654" s="229">
        <f t="shared" si="483"/>
        <v>0</v>
      </c>
      <c r="M654" s="229">
        <f t="shared" si="483"/>
        <v>0</v>
      </c>
      <c r="N654" s="229">
        <f t="shared" si="483"/>
        <v>0</v>
      </c>
      <c r="O654" s="229">
        <f t="shared" si="483"/>
        <v>0</v>
      </c>
      <c r="P654" s="229">
        <f t="shared" si="483"/>
        <v>0</v>
      </c>
      <c r="Q654" s="229">
        <f t="shared" si="483"/>
        <v>0</v>
      </c>
      <c r="R654" s="229">
        <f t="shared" si="483"/>
        <v>0</v>
      </c>
      <c r="S654" s="229">
        <f t="shared" si="483"/>
        <v>0</v>
      </c>
      <c r="T654" s="229">
        <f t="shared" si="483"/>
        <v>0</v>
      </c>
      <c r="U654" s="229">
        <f t="shared" si="483"/>
        <v>0</v>
      </c>
      <c r="V654" s="229">
        <f t="shared" si="483"/>
        <v>0</v>
      </c>
      <c r="W654" s="229">
        <f t="shared" si="486"/>
        <v>0</v>
      </c>
      <c r="X654" s="229">
        <f t="shared" si="486"/>
        <v>0</v>
      </c>
      <c r="Y654" s="229">
        <f t="shared" si="486"/>
        <v>0</v>
      </c>
      <c r="Z654" s="229">
        <f t="shared" si="486"/>
        <v>0</v>
      </c>
      <c r="AA654" s="229">
        <f t="shared" si="486"/>
        <v>0</v>
      </c>
      <c r="AB654" s="229">
        <f t="shared" si="486"/>
        <v>0</v>
      </c>
      <c r="AC654" s="229">
        <f t="shared" si="486"/>
        <v>0</v>
      </c>
      <c r="AD654" s="229">
        <f t="shared" si="486"/>
        <v>0</v>
      </c>
      <c r="AE654" s="229">
        <f t="shared" si="486"/>
        <v>0</v>
      </c>
      <c r="AF654" s="229">
        <f t="shared" si="486"/>
        <v>0</v>
      </c>
      <c r="AG654" s="229">
        <f t="shared" si="486"/>
        <v>0</v>
      </c>
      <c r="AH654" s="229">
        <f t="shared" si="486"/>
        <v>0</v>
      </c>
      <c r="AI654" s="229">
        <f t="shared" si="486"/>
        <v>0</v>
      </c>
      <c r="AJ654" s="229">
        <f t="shared" si="486"/>
        <v>0</v>
      </c>
      <c r="AK654" s="229">
        <f t="shared" si="486"/>
        <v>0</v>
      </c>
      <c r="AL654" s="229">
        <f t="shared" si="486"/>
        <v>0</v>
      </c>
      <c r="AM654" s="229">
        <f t="shared" si="484"/>
        <v>0</v>
      </c>
      <c r="AN654" s="229">
        <f t="shared" si="484"/>
        <v>0</v>
      </c>
      <c r="AO654" s="229">
        <f t="shared" si="484"/>
        <v>0</v>
      </c>
      <c r="AP654" s="229">
        <f t="shared" si="484"/>
        <v>0</v>
      </c>
      <c r="AQ654" s="229">
        <f t="shared" si="484"/>
        <v>0</v>
      </c>
      <c r="AR654" s="229">
        <f t="shared" si="484"/>
        <v>0</v>
      </c>
      <c r="AS654" s="229">
        <f t="shared" si="484"/>
        <v>0</v>
      </c>
      <c r="AT654" s="229">
        <f t="shared" si="484"/>
        <v>0</v>
      </c>
      <c r="AU654" s="229">
        <f t="shared" si="484"/>
        <v>0</v>
      </c>
      <c r="AV654" s="229">
        <f t="shared" si="484"/>
        <v>0</v>
      </c>
      <c r="AW654" s="229">
        <f t="shared" si="484"/>
        <v>0</v>
      </c>
      <c r="AX654" s="229">
        <f t="shared" si="484"/>
        <v>0</v>
      </c>
      <c r="AY654" s="229">
        <f t="shared" si="484"/>
        <v>0</v>
      </c>
      <c r="AZ654" s="229">
        <f t="shared" si="484"/>
        <v>0</v>
      </c>
      <c r="BA654" s="229">
        <f t="shared" si="484"/>
        <v>0</v>
      </c>
      <c r="BB654" s="229">
        <f t="shared" si="485"/>
        <v>0</v>
      </c>
      <c r="BC654" s="229">
        <f t="shared" si="485"/>
        <v>0</v>
      </c>
      <c r="BD654" s="229">
        <f t="shared" si="485"/>
        <v>0</v>
      </c>
      <c r="BE654" s="229">
        <f t="shared" si="485"/>
        <v>0</v>
      </c>
      <c r="BF654" s="229">
        <f t="shared" si="485"/>
        <v>0</v>
      </c>
      <c r="BG654" s="229">
        <f t="shared" si="485"/>
        <v>0</v>
      </c>
      <c r="BH654" s="229">
        <f t="shared" si="485"/>
        <v>0</v>
      </c>
      <c r="BI654" s="229">
        <f t="shared" si="485"/>
        <v>0</v>
      </c>
      <c r="BJ654" s="229">
        <f t="shared" si="485"/>
        <v>0</v>
      </c>
      <c r="BK654" s="229">
        <f t="shared" si="485"/>
        <v>0</v>
      </c>
      <c r="BL654" s="229">
        <f t="shared" si="485"/>
        <v>0</v>
      </c>
      <c r="BM654" s="229">
        <f t="shared" si="485"/>
        <v>0</v>
      </c>
      <c r="BN654" s="229">
        <f t="shared" si="485"/>
        <v>0</v>
      </c>
      <c r="BO654" s="229">
        <f t="shared" si="482"/>
        <v>0</v>
      </c>
      <c r="BP654" s="229">
        <f t="shared" si="482"/>
        <v>0</v>
      </c>
      <c r="BQ654" s="229">
        <f t="shared" si="482"/>
        <v>0</v>
      </c>
      <c r="BR654" s="229">
        <f t="shared" si="482"/>
        <v>0</v>
      </c>
      <c r="BS654" s="229">
        <f t="shared" si="482"/>
        <v>0</v>
      </c>
      <c r="BT654" s="229">
        <f t="shared" si="482"/>
        <v>0</v>
      </c>
      <c r="BU654" s="229">
        <f t="shared" si="482"/>
        <v>0</v>
      </c>
      <c r="BV654" s="229">
        <f t="shared" si="482"/>
        <v>0</v>
      </c>
      <c r="BW654" s="229">
        <f t="shared" si="482"/>
        <v>0</v>
      </c>
      <c r="BX654" s="229">
        <f t="shared" si="482"/>
        <v>0</v>
      </c>
      <c r="BY654" s="229">
        <f t="shared" si="482"/>
        <v>0</v>
      </c>
      <c r="BZ654" s="229">
        <f t="shared" si="482"/>
        <v>0</v>
      </c>
    </row>
    <row r="655" spans="1:78" x14ac:dyDescent="0.2">
      <c r="A655" s="7" t="str">
        <f t="shared" si="487"/>
        <v>Roll-in 6</v>
      </c>
      <c r="B655" s="7">
        <f t="shared" si="469"/>
        <v>2021</v>
      </c>
      <c r="C655" s="7">
        <f t="shared" si="475"/>
        <v>34</v>
      </c>
      <c r="D655" s="165">
        <f t="shared" ref="D655:D681" si="489">D45</f>
        <v>44500</v>
      </c>
      <c r="E655" s="68">
        <f t="shared" si="488"/>
        <v>0</v>
      </c>
      <c r="F655" s="77"/>
      <c r="G655" s="229">
        <f t="shared" si="483"/>
        <v>0</v>
      </c>
      <c r="H655" s="229">
        <f t="shared" si="483"/>
        <v>0</v>
      </c>
      <c r="I655" s="229">
        <f t="shared" si="483"/>
        <v>0</v>
      </c>
      <c r="J655" s="229">
        <f t="shared" si="483"/>
        <v>0</v>
      </c>
      <c r="K655" s="229">
        <f t="shared" si="483"/>
        <v>0</v>
      </c>
      <c r="L655" s="229">
        <f t="shared" si="483"/>
        <v>0</v>
      </c>
      <c r="M655" s="229">
        <f t="shared" si="483"/>
        <v>0</v>
      </c>
      <c r="N655" s="229">
        <f t="shared" si="483"/>
        <v>0</v>
      </c>
      <c r="O655" s="229">
        <f t="shared" si="483"/>
        <v>0</v>
      </c>
      <c r="P655" s="229">
        <f t="shared" si="483"/>
        <v>0</v>
      </c>
      <c r="Q655" s="229">
        <f t="shared" si="483"/>
        <v>0</v>
      </c>
      <c r="R655" s="229">
        <f t="shared" si="483"/>
        <v>0</v>
      </c>
      <c r="S655" s="229">
        <f t="shared" si="483"/>
        <v>0</v>
      </c>
      <c r="T655" s="229">
        <f t="shared" si="483"/>
        <v>0</v>
      </c>
      <c r="U655" s="229">
        <f t="shared" si="483"/>
        <v>0</v>
      </c>
      <c r="V655" s="229">
        <f t="shared" si="483"/>
        <v>0</v>
      </c>
      <c r="W655" s="229">
        <f t="shared" si="486"/>
        <v>0</v>
      </c>
      <c r="X655" s="229">
        <f t="shared" si="486"/>
        <v>0</v>
      </c>
      <c r="Y655" s="229">
        <f t="shared" si="486"/>
        <v>0</v>
      </c>
      <c r="Z655" s="229">
        <f t="shared" si="486"/>
        <v>0</v>
      </c>
      <c r="AA655" s="229">
        <f t="shared" si="486"/>
        <v>0</v>
      </c>
      <c r="AB655" s="229">
        <f t="shared" si="486"/>
        <v>0</v>
      </c>
      <c r="AC655" s="229">
        <f t="shared" si="486"/>
        <v>0</v>
      </c>
      <c r="AD655" s="229">
        <f t="shared" si="486"/>
        <v>0</v>
      </c>
      <c r="AE655" s="229">
        <f t="shared" si="486"/>
        <v>0</v>
      </c>
      <c r="AF655" s="229">
        <f t="shared" si="486"/>
        <v>0</v>
      </c>
      <c r="AG655" s="229">
        <f t="shared" si="486"/>
        <v>0</v>
      </c>
      <c r="AH655" s="229">
        <f t="shared" si="486"/>
        <v>0</v>
      </c>
      <c r="AI655" s="229">
        <f t="shared" si="486"/>
        <v>0</v>
      </c>
      <c r="AJ655" s="229">
        <f t="shared" si="486"/>
        <v>0</v>
      </c>
      <c r="AK655" s="229">
        <f t="shared" si="486"/>
        <v>0</v>
      </c>
      <c r="AL655" s="229">
        <f t="shared" si="486"/>
        <v>0</v>
      </c>
      <c r="AM655" s="229">
        <f t="shared" si="484"/>
        <v>0</v>
      </c>
      <c r="AN655" s="229">
        <f t="shared" si="484"/>
        <v>0</v>
      </c>
      <c r="AO655" s="229">
        <f t="shared" si="484"/>
        <v>0</v>
      </c>
      <c r="AP655" s="229">
        <f t="shared" si="484"/>
        <v>0</v>
      </c>
      <c r="AQ655" s="229">
        <f t="shared" si="484"/>
        <v>0</v>
      </c>
      <c r="AR655" s="229">
        <f t="shared" si="484"/>
        <v>0</v>
      </c>
      <c r="AS655" s="229">
        <f t="shared" si="484"/>
        <v>0</v>
      </c>
      <c r="AT655" s="229">
        <f t="shared" si="484"/>
        <v>0</v>
      </c>
      <c r="AU655" s="229">
        <f t="shared" si="484"/>
        <v>0</v>
      </c>
      <c r="AV655" s="229">
        <f t="shared" si="484"/>
        <v>0</v>
      </c>
      <c r="AW655" s="229">
        <f t="shared" si="484"/>
        <v>0</v>
      </c>
      <c r="AX655" s="229">
        <f t="shared" si="484"/>
        <v>0</v>
      </c>
      <c r="AY655" s="229">
        <f t="shared" si="484"/>
        <v>0</v>
      </c>
      <c r="AZ655" s="229">
        <f t="shared" si="484"/>
        <v>0</v>
      </c>
      <c r="BA655" s="229">
        <f t="shared" si="484"/>
        <v>0</v>
      </c>
      <c r="BB655" s="229">
        <f t="shared" si="485"/>
        <v>0</v>
      </c>
      <c r="BC655" s="229">
        <f t="shared" si="485"/>
        <v>0</v>
      </c>
      <c r="BD655" s="229">
        <f t="shared" si="485"/>
        <v>0</v>
      </c>
      <c r="BE655" s="229">
        <f t="shared" si="485"/>
        <v>0</v>
      </c>
      <c r="BF655" s="229">
        <f t="shared" si="485"/>
        <v>0</v>
      </c>
      <c r="BG655" s="229">
        <f t="shared" si="485"/>
        <v>0</v>
      </c>
      <c r="BH655" s="229">
        <f t="shared" si="485"/>
        <v>0</v>
      </c>
      <c r="BI655" s="229">
        <f t="shared" si="485"/>
        <v>0</v>
      </c>
      <c r="BJ655" s="229">
        <f t="shared" si="485"/>
        <v>0</v>
      </c>
      <c r="BK655" s="229">
        <f t="shared" si="485"/>
        <v>0</v>
      </c>
      <c r="BL655" s="229">
        <f t="shared" si="485"/>
        <v>0</v>
      </c>
      <c r="BM655" s="229">
        <f t="shared" si="485"/>
        <v>0</v>
      </c>
      <c r="BN655" s="229">
        <f t="shared" si="485"/>
        <v>0</v>
      </c>
      <c r="BO655" s="229">
        <f t="shared" si="482"/>
        <v>0</v>
      </c>
      <c r="BP655" s="229">
        <f t="shared" si="482"/>
        <v>0</v>
      </c>
      <c r="BQ655" s="229">
        <f t="shared" si="482"/>
        <v>0</v>
      </c>
      <c r="BR655" s="229">
        <f t="shared" si="482"/>
        <v>0</v>
      </c>
      <c r="BS655" s="229">
        <f t="shared" si="482"/>
        <v>0</v>
      </c>
      <c r="BT655" s="229">
        <f t="shared" si="482"/>
        <v>0</v>
      </c>
      <c r="BU655" s="229">
        <f t="shared" si="482"/>
        <v>0</v>
      </c>
      <c r="BV655" s="229">
        <f t="shared" si="482"/>
        <v>0</v>
      </c>
      <c r="BW655" s="229">
        <f t="shared" si="482"/>
        <v>0</v>
      </c>
      <c r="BX655" s="229">
        <f t="shared" si="482"/>
        <v>0</v>
      </c>
      <c r="BY655" s="229">
        <f t="shared" si="482"/>
        <v>0</v>
      </c>
      <c r="BZ655" s="229">
        <f t="shared" si="482"/>
        <v>0</v>
      </c>
    </row>
    <row r="656" spans="1:78" x14ac:dyDescent="0.2">
      <c r="A656" s="7" t="str">
        <f t="shared" si="487"/>
        <v>Roll-in 6</v>
      </c>
      <c r="B656" s="7">
        <f t="shared" si="469"/>
        <v>2021</v>
      </c>
      <c r="C656" s="7">
        <f t="shared" si="475"/>
        <v>35</v>
      </c>
      <c r="D656" s="165">
        <f t="shared" si="489"/>
        <v>44530</v>
      </c>
      <c r="E656" s="68">
        <f t="shared" si="488"/>
        <v>0</v>
      </c>
      <c r="F656" s="77"/>
      <c r="G656" s="229">
        <f t="shared" si="483"/>
        <v>0</v>
      </c>
      <c r="H656" s="229">
        <f t="shared" si="483"/>
        <v>0</v>
      </c>
      <c r="I656" s="229">
        <f t="shared" si="483"/>
        <v>0</v>
      </c>
      <c r="J656" s="229">
        <f t="shared" si="483"/>
        <v>0</v>
      </c>
      <c r="K656" s="229">
        <f t="shared" si="483"/>
        <v>0</v>
      </c>
      <c r="L656" s="229">
        <f t="shared" si="483"/>
        <v>0</v>
      </c>
      <c r="M656" s="229">
        <f t="shared" si="483"/>
        <v>0</v>
      </c>
      <c r="N656" s="229">
        <f t="shared" si="483"/>
        <v>0</v>
      </c>
      <c r="O656" s="229">
        <f t="shared" si="483"/>
        <v>0</v>
      </c>
      <c r="P656" s="229">
        <f t="shared" si="483"/>
        <v>0</v>
      </c>
      <c r="Q656" s="229">
        <f t="shared" si="483"/>
        <v>0</v>
      </c>
      <c r="R656" s="229">
        <f t="shared" si="483"/>
        <v>0</v>
      </c>
      <c r="S656" s="229">
        <f t="shared" si="483"/>
        <v>0</v>
      </c>
      <c r="T656" s="229">
        <f t="shared" si="483"/>
        <v>0</v>
      </c>
      <c r="U656" s="229">
        <f t="shared" si="483"/>
        <v>0</v>
      </c>
      <c r="V656" s="229">
        <f t="shared" si="483"/>
        <v>0</v>
      </c>
      <c r="W656" s="229">
        <f t="shared" si="486"/>
        <v>0</v>
      </c>
      <c r="X656" s="229">
        <f t="shared" si="486"/>
        <v>0</v>
      </c>
      <c r="Y656" s="229">
        <f t="shared" si="486"/>
        <v>0</v>
      </c>
      <c r="Z656" s="229">
        <f t="shared" si="486"/>
        <v>0</v>
      </c>
      <c r="AA656" s="229">
        <f t="shared" si="486"/>
        <v>0</v>
      </c>
      <c r="AB656" s="229">
        <f t="shared" si="486"/>
        <v>0</v>
      </c>
      <c r="AC656" s="229">
        <f t="shared" si="486"/>
        <v>0</v>
      </c>
      <c r="AD656" s="229">
        <f t="shared" si="486"/>
        <v>0</v>
      </c>
      <c r="AE656" s="229">
        <f t="shared" si="486"/>
        <v>0</v>
      </c>
      <c r="AF656" s="229">
        <f t="shared" si="486"/>
        <v>0</v>
      </c>
      <c r="AG656" s="229">
        <f t="shared" si="486"/>
        <v>0</v>
      </c>
      <c r="AH656" s="229">
        <f t="shared" si="486"/>
        <v>0</v>
      </c>
      <c r="AI656" s="229">
        <f t="shared" si="486"/>
        <v>0</v>
      </c>
      <c r="AJ656" s="229">
        <f t="shared" si="486"/>
        <v>0</v>
      </c>
      <c r="AK656" s="229">
        <f t="shared" si="486"/>
        <v>0</v>
      </c>
      <c r="AL656" s="229">
        <f t="shared" si="486"/>
        <v>0</v>
      </c>
      <c r="AM656" s="229">
        <f t="shared" si="484"/>
        <v>0</v>
      </c>
      <c r="AN656" s="229">
        <f t="shared" si="484"/>
        <v>0</v>
      </c>
      <c r="AO656" s="229">
        <f t="shared" si="484"/>
        <v>0</v>
      </c>
      <c r="AP656" s="229">
        <f t="shared" si="484"/>
        <v>0</v>
      </c>
      <c r="AQ656" s="229">
        <f t="shared" si="484"/>
        <v>0</v>
      </c>
      <c r="AR656" s="229">
        <f t="shared" si="484"/>
        <v>0</v>
      </c>
      <c r="AS656" s="229">
        <f t="shared" si="484"/>
        <v>0</v>
      </c>
      <c r="AT656" s="229">
        <f t="shared" si="484"/>
        <v>0</v>
      </c>
      <c r="AU656" s="229">
        <f t="shared" si="484"/>
        <v>0</v>
      </c>
      <c r="AV656" s="229">
        <f t="shared" si="484"/>
        <v>0</v>
      </c>
      <c r="AW656" s="229">
        <f t="shared" si="484"/>
        <v>0</v>
      </c>
      <c r="AX656" s="229">
        <f t="shared" si="484"/>
        <v>0</v>
      </c>
      <c r="AY656" s="229">
        <f t="shared" si="484"/>
        <v>0</v>
      </c>
      <c r="AZ656" s="229">
        <f t="shared" si="484"/>
        <v>0</v>
      </c>
      <c r="BA656" s="229">
        <f t="shared" si="484"/>
        <v>0</v>
      </c>
      <c r="BB656" s="229">
        <f t="shared" si="485"/>
        <v>0</v>
      </c>
      <c r="BC656" s="229">
        <f t="shared" si="485"/>
        <v>0</v>
      </c>
      <c r="BD656" s="229">
        <f t="shared" si="485"/>
        <v>0</v>
      </c>
      <c r="BE656" s="229">
        <f t="shared" si="485"/>
        <v>0</v>
      </c>
      <c r="BF656" s="229">
        <f t="shared" si="485"/>
        <v>0</v>
      </c>
      <c r="BG656" s="229">
        <f t="shared" si="485"/>
        <v>0</v>
      </c>
      <c r="BH656" s="229">
        <f t="shared" si="485"/>
        <v>0</v>
      </c>
      <c r="BI656" s="229">
        <f t="shared" si="485"/>
        <v>0</v>
      </c>
      <c r="BJ656" s="229">
        <f t="shared" si="485"/>
        <v>0</v>
      </c>
      <c r="BK656" s="229">
        <f t="shared" si="485"/>
        <v>0</v>
      </c>
      <c r="BL656" s="229">
        <f t="shared" si="485"/>
        <v>0</v>
      </c>
      <c r="BM656" s="229">
        <f t="shared" si="485"/>
        <v>0</v>
      </c>
      <c r="BN656" s="229">
        <f t="shared" si="485"/>
        <v>0</v>
      </c>
      <c r="BO656" s="229">
        <f t="shared" si="482"/>
        <v>0</v>
      </c>
      <c r="BP656" s="229">
        <f t="shared" si="482"/>
        <v>0</v>
      </c>
      <c r="BQ656" s="229">
        <f t="shared" si="482"/>
        <v>0</v>
      </c>
      <c r="BR656" s="229">
        <f t="shared" si="482"/>
        <v>0</v>
      </c>
      <c r="BS656" s="229">
        <f t="shared" si="482"/>
        <v>0</v>
      </c>
      <c r="BT656" s="229">
        <f t="shared" si="482"/>
        <v>0</v>
      </c>
      <c r="BU656" s="229">
        <f t="shared" si="482"/>
        <v>0</v>
      </c>
      <c r="BV656" s="229">
        <f t="shared" si="482"/>
        <v>0</v>
      </c>
      <c r="BW656" s="229">
        <f t="shared" si="482"/>
        <v>0</v>
      </c>
      <c r="BX656" s="229">
        <f t="shared" si="482"/>
        <v>0</v>
      </c>
      <c r="BY656" s="229">
        <f t="shared" si="482"/>
        <v>0</v>
      </c>
      <c r="BZ656" s="229">
        <f t="shared" si="482"/>
        <v>0</v>
      </c>
    </row>
    <row r="657" spans="1:78" x14ac:dyDescent="0.2">
      <c r="A657" s="7" t="str">
        <f t="shared" si="487"/>
        <v>Roll-in 6</v>
      </c>
      <c r="B657" s="7">
        <f t="shared" si="469"/>
        <v>2021</v>
      </c>
      <c r="C657" s="7">
        <f t="shared" si="475"/>
        <v>36</v>
      </c>
      <c r="D657" s="165">
        <f t="shared" si="489"/>
        <v>44561</v>
      </c>
      <c r="E657" s="68">
        <f t="shared" si="488"/>
        <v>0</v>
      </c>
      <c r="F657" s="77"/>
      <c r="G657" s="229">
        <f t="shared" si="483"/>
        <v>0</v>
      </c>
      <c r="H657" s="229">
        <f t="shared" si="483"/>
        <v>0</v>
      </c>
      <c r="I657" s="229">
        <f t="shared" si="483"/>
        <v>0</v>
      </c>
      <c r="J657" s="229">
        <f t="shared" si="483"/>
        <v>0</v>
      </c>
      <c r="K657" s="229">
        <f t="shared" si="483"/>
        <v>0</v>
      </c>
      <c r="L657" s="229">
        <f t="shared" si="483"/>
        <v>0</v>
      </c>
      <c r="M657" s="229">
        <f t="shared" si="483"/>
        <v>0</v>
      </c>
      <c r="N657" s="229">
        <f t="shared" si="483"/>
        <v>0</v>
      </c>
      <c r="O657" s="229">
        <f t="shared" si="483"/>
        <v>0</v>
      </c>
      <c r="P657" s="229">
        <f t="shared" si="483"/>
        <v>0</v>
      </c>
      <c r="Q657" s="229">
        <f t="shared" si="483"/>
        <v>0</v>
      </c>
      <c r="R657" s="229">
        <f t="shared" si="483"/>
        <v>0</v>
      </c>
      <c r="S657" s="229">
        <f t="shared" si="483"/>
        <v>0</v>
      </c>
      <c r="T657" s="229">
        <f t="shared" si="483"/>
        <v>0</v>
      </c>
      <c r="U657" s="229">
        <f t="shared" si="483"/>
        <v>0</v>
      </c>
      <c r="V657" s="229">
        <f t="shared" si="483"/>
        <v>0</v>
      </c>
      <c r="W657" s="229">
        <f t="shared" si="486"/>
        <v>0</v>
      </c>
      <c r="X657" s="229">
        <f t="shared" si="486"/>
        <v>0</v>
      </c>
      <c r="Y657" s="229">
        <f t="shared" si="486"/>
        <v>0</v>
      </c>
      <c r="Z657" s="229">
        <f t="shared" si="486"/>
        <v>0</v>
      </c>
      <c r="AA657" s="229">
        <f t="shared" si="486"/>
        <v>0</v>
      </c>
      <c r="AB657" s="229">
        <f t="shared" si="486"/>
        <v>0</v>
      </c>
      <c r="AC657" s="229">
        <f t="shared" si="486"/>
        <v>0</v>
      </c>
      <c r="AD657" s="229">
        <f t="shared" si="486"/>
        <v>0</v>
      </c>
      <c r="AE657" s="229">
        <f t="shared" si="486"/>
        <v>0</v>
      </c>
      <c r="AF657" s="229">
        <f t="shared" si="486"/>
        <v>0</v>
      </c>
      <c r="AG657" s="229">
        <f t="shared" si="486"/>
        <v>0</v>
      </c>
      <c r="AH657" s="229">
        <f t="shared" si="486"/>
        <v>0</v>
      </c>
      <c r="AI657" s="229">
        <f t="shared" si="486"/>
        <v>0</v>
      </c>
      <c r="AJ657" s="229">
        <f t="shared" si="486"/>
        <v>0</v>
      </c>
      <c r="AK657" s="229">
        <f t="shared" si="486"/>
        <v>0</v>
      </c>
      <c r="AL657" s="229">
        <f t="shared" si="486"/>
        <v>0</v>
      </c>
      <c r="AM657" s="229">
        <f t="shared" si="484"/>
        <v>0</v>
      </c>
      <c r="AN657" s="229">
        <f t="shared" si="484"/>
        <v>0</v>
      </c>
      <c r="AO657" s="229">
        <f t="shared" si="484"/>
        <v>0</v>
      </c>
      <c r="AP657" s="229">
        <f t="shared" si="484"/>
        <v>0</v>
      </c>
      <c r="AQ657" s="229">
        <f t="shared" si="484"/>
        <v>0</v>
      </c>
      <c r="AR657" s="229">
        <f t="shared" si="484"/>
        <v>0</v>
      </c>
      <c r="AS657" s="229">
        <f t="shared" si="484"/>
        <v>0</v>
      </c>
      <c r="AT657" s="229">
        <f t="shared" si="484"/>
        <v>0</v>
      </c>
      <c r="AU657" s="229">
        <f t="shared" si="484"/>
        <v>0</v>
      </c>
      <c r="AV657" s="229">
        <f t="shared" si="484"/>
        <v>0</v>
      </c>
      <c r="AW657" s="229">
        <f t="shared" si="484"/>
        <v>0</v>
      </c>
      <c r="AX657" s="229">
        <f t="shared" si="484"/>
        <v>0</v>
      </c>
      <c r="AY657" s="229">
        <f t="shared" si="484"/>
        <v>0</v>
      </c>
      <c r="AZ657" s="229">
        <f t="shared" si="484"/>
        <v>0</v>
      </c>
      <c r="BA657" s="229">
        <f t="shared" si="484"/>
        <v>0</v>
      </c>
      <c r="BB657" s="229">
        <f t="shared" si="485"/>
        <v>0</v>
      </c>
      <c r="BC657" s="229">
        <f t="shared" si="485"/>
        <v>0</v>
      </c>
      <c r="BD657" s="229">
        <f t="shared" si="485"/>
        <v>0</v>
      </c>
      <c r="BE657" s="229">
        <f t="shared" si="485"/>
        <v>0</v>
      </c>
      <c r="BF657" s="229">
        <f t="shared" si="485"/>
        <v>0</v>
      </c>
      <c r="BG657" s="229">
        <f t="shared" si="485"/>
        <v>0</v>
      </c>
      <c r="BH657" s="229">
        <f t="shared" si="485"/>
        <v>0</v>
      </c>
      <c r="BI657" s="229">
        <f t="shared" si="485"/>
        <v>0</v>
      </c>
      <c r="BJ657" s="229">
        <f t="shared" si="485"/>
        <v>0</v>
      </c>
      <c r="BK657" s="229">
        <f t="shared" si="485"/>
        <v>0</v>
      </c>
      <c r="BL657" s="229">
        <f t="shared" si="485"/>
        <v>0</v>
      </c>
      <c r="BM657" s="229">
        <f t="shared" si="485"/>
        <v>0</v>
      </c>
      <c r="BN657" s="229">
        <f t="shared" si="485"/>
        <v>0</v>
      </c>
      <c r="BO657" s="229">
        <f t="shared" si="482"/>
        <v>0</v>
      </c>
      <c r="BP657" s="229">
        <f t="shared" si="482"/>
        <v>0</v>
      </c>
      <c r="BQ657" s="229">
        <f t="shared" si="482"/>
        <v>0</v>
      </c>
      <c r="BR657" s="229">
        <f t="shared" si="482"/>
        <v>0</v>
      </c>
      <c r="BS657" s="229">
        <f t="shared" si="482"/>
        <v>0</v>
      </c>
      <c r="BT657" s="229">
        <f t="shared" si="482"/>
        <v>0</v>
      </c>
      <c r="BU657" s="229">
        <f t="shared" si="482"/>
        <v>0</v>
      </c>
      <c r="BV657" s="229">
        <f t="shared" si="482"/>
        <v>0</v>
      </c>
      <c r="BW657" s="229">
        <f t="shared" si="482"/>
        <v>0</v>
      </c>
      <c r="BX657" s="229">
        <f t="shared" si="482"/>
        <v>0</v>
      </c>
      <c r="BY657" s="229">
        <f t="shared" si="482"/>
        <v>0</v>
      </c>
      <c r="BZ657" s="229">
        <f t="shared" si="482"/>
        <v>0</v>
      </c>
    </row>
    <row r="658" spans="1:78" x14ac:dyDescent="0.2">
      <c r="A658" s="7" t="str">
        <f t="shared" si="487"/>
        <v>Roll-in 6</v>
      </c>
      <c r="B658" s="7">
        <f t="shared" si="469"/>
        <v>2022</v>
      </c>
      <c r="C658" s="7">
        <f t="shared" si="475"/>
        <v>37</v>
      </c>
      <c r="D658" s="165">
        <f t="shared" si="489"/>
        <v>44592</v>
      </c>
      <c r="E658" s="68">
        <f t="shared" si="488"/>
        <v>0</v>
      </c>
      <c r="F658" s="77"/>
      <c r="G658" s="229">
        <f t="shared" si="483"/>
        <v>0</v>
      </c>
      <c r="H658" s="229">
        <f t="shared" si="483"/>
        <v>0</v>
      </c>
      <c r="I658" s="229">
        <f t="shared" si="483"/>
        <v>0</v>
      </c>
      <c r="J658" s="229">
        <f t="shared" si="483"/>
        <v>0</v>
      </c>
      <c r="K658" s="229">
        <f t="shared" si="483"/>
        <v>0</v>
      </c>
      <c r="L658" s="229">
        <f t="shared" si="483"/>
        <v>0</v>
      </c>
      <c r="M658" s="229">
        <f t="shared" si="483"/>
        <v>0</v>
      </c>
      <c r="N658" s="229">
        <f t="shared" si="483"/>
        <v>0</v>
      </c>
      <c r="O658" s="229">
        <f t="shared" si="483"/>
        <v>0</v>
      </c>
      <c r="P658" s="229">
        <f t="shared" si="483"/>
        <v>0</v>
      </c>
      <c r="Q658" s="229">
        <f t="shared" si="483"/>
        <v>0</v>
      </c>
      <c r="R658" s="229">
        <f t="shared" si="483"/>
        <v>0</v>
      </c>
      <c r="S658" s="229">
        <f t="shared" si="483"/>
        <v>0</v>
      </c>
      <c r="T658" s="229">
        <f t="shared" si="483"/>
        <v>0</v>
      </c>
      <c r="U658" s="229">
        <f t="shared" si="483"/>
        <v>0</v>
      </c>
      <c r="V658" s="229">
        <f t="shared" ref="V658" si="490">IF(AND($B658+$D$7&gt;V$7,V$9&gt;=$D658),($E658*(1/$D$7))/IF(V$7=$B658,13-MONTH($D658),12),0)</f>
        <v>0</v>
      </c>
      <c r="W658" s="229">
        <f t="shared" si="486"/>
        <v>0</v>
      </c>
      <c r="X658" s="229">
        <f t="shared" si="486"/>
        <v>0</v>
      </c>
      <c r="Y658" s="229">
        <f t="shared" si="486"/>
        <v>0</v>
      </c>
      <c r="Z658" s="229">
        <f t="shared" si="486"/>
        <v>0</v>
      </c>
      <c r="AA658" s="229">
        <f t="shared" si="486"/>
        <v>0</v>
      </c>
      <c r="AB658" s="229">
        <f t="shared" si="486"/>
        <v>0</v>
      </c>
      <c r="AC658" s="229">
        <f t="shared" si="486"/>
        <v>0</v>
      </c>
      <c r="AD658" s="229">
        <f t="shared" si="486"/>
        <v>0</v>
      </c>
      <c r="AE658" s="229">
        <f t="shared" si="486"/>
        <v>0</v>
      </c>
      <c r="AF658" s="229">
        <f t="shared" si="486"/>
        <v>0</v>
      </c>
      <c r="AG658" s="229">
        <f t="shared" si="486"/>
        <v>0</v>
      </c>
      <c r="AH658" s="229">
        <f t="shared" si="486"/>
        <v>0</v>
      </c>
      <c r="AI658" s="229">
        <f t="shared" si="486"/>
        <v>0</v>
      </c>
      <c r="AJ658" s="229">
        <f t="shared" si="486"/>
        <v>0</v>
      </c>
      <c r="AK658" s="229">
        <f t="shared" si="486"/>
        <v>0</v>
      </c>
      <c r="AL658" s="229">
        <f t="shared" si="486"/>
        <v>0</v>
      </c>
      <c r="AM658" s="229">
        <f t="shared" si="484"/>
        <v>0</v>
      </c>
      <c r="AN658" s="229">
        <f t="shared" si="484"/>
        <v>0</v>
      </c>
      <c r="AO658" s="229">
        <f t="shared" si="484"/>
        <v>0</v>
      </c>
      <c r="AP658" s="229">
        <f t="shared" si="484"/>
        <v>0</v>
      </c>
      <c r="AQ658" s="229">
        <f t="shared" si="484"/>
        <v>0</v>
      </c>
      <c r="AR658" s="229">
        <f t="shared" si="484"/>
        <v>0</v>
      </c>
      <c r="AS658" s="229">
        <f t="shared" si="484"/>
        <v>0</v>
      </c>
      <c r="AT658" s="229">
        <f t="shared" si="484"/>
        <v>0</v>
      </c>
      <c r="AU658" s="229">
        <f t="shared" si="484"/>
        <v>0</v>
      </c>
      <c r="AV658" s="229">
        <f t="shared" si="484"/>
        <v>0</v>
      </c>
      <c r="AW658" s="229">
        <f t="shared" si="484"/>
        <v>0</v>
      </c>
      <c r="AX658" s="229">
        <f t="shared" si="484"/>
        <v>0</v>
      </c>
      <c r="AY658" s="229">
        <f t="shared" si="484"/>
        <v>0</v>
      </c>
      <c r="AZ658" s="229">
        <f t="shared" si="484"/>
        <v>0</v>
      </c>
      <c r="BA658" s="229">
        <f t="shared" si="484"/>
        <v>0</v>
      </c>
      <c r="BB658" s="229">
        <f t="shared" si="485"/>
        <v>0</v>
      </c>
      <c r="BC658" s="229">
        <f t="shared" si="485"/>
        <v>0</v>
      </c>
      <c r="BD658" s="229">
        <f t="shared" si="485"/>
        <v>0</v>
      </c>
      <c r="BE658" s="229">
        <f t="shared" si="485"/>
        <v>0</v>
      </c>
      <c r="BF658" s="229">
        <f t="shared" si="485"/>
        <v>0</v>
      </c>
      <c r="BG658" s="229">
        <f t="shared" si="485"/>
        <v>0</v>
      </c>
      <c r="BH658" s="229">
        <f t="shared" si="485"/>
        <v>0</v>
      </c>
      <c r="BI658" s="229">
        <f t="shared" si="485"/>
        <v>0</v>
      </c>
      <c r="BJ658" s="229">
        <f t="shared" si="485"/>
        <v>0</v>
      </c>
      <c r="BK658" s="229">
        <f t="shared" si="485"/>
        <v>0</v>
      </c>
      <c r="BL658" s="229">
        <f t="shared" si="485"/>
        <v>0</v>
      </c>
      <c r="BM658" s="229">
        <f t="shared" si="485"/>
        <v>0</v>
      </c>
      <c r="BN658" s="229">
        <f t="shared" si="485"/>
        <v>0</v>
      </c>
      <c r="BO658" s="229">
        <f t="shared" ref="BO658:BZ673" si="491">IF(AND($B658+$D$7&gt;BO$7,BO$9&gt;=$D658),($E658*(1/$D$7))/IF(BO$7=$B658,13-MONTH($D658),12),0)</f>
        <v>0</v>
      </c>
      <c r="BP658" s="229">
        <f t="shared" si="491"/>
        <v>0</v>
      </c>
      <c r="BQ658" s="229">
        <f t="shared" si="491"/>
        <v>0</v>
      </c>
      <c r="BR658" s="229">
        <f t="shared" si="491"/>
        <v>0</v>
      </c>
      <c r="BS658" s="229">
        <f t="shared" si="491"/>
        <v>0</v>
      </c>
      <c r="BT658" s="229">
        <f t="shared" si="491"/>
        <v>0</v>
      </c>
      <c r="BU658" s="229">
        <f t="shared" si="491"/>
        <v>0</v>
      </c>
      <c r="BV658" s="229">
        <f t="shared" si="491"/>
        <v>0</v>
      </c>
      <c r="BW658" s="229">
        <f t="shared" si="491"/>
        <v>0</v>
      </c>
      <c r="BX658" s="229">
        <f t="shared" si="491"/>
        <v>0</v>
      </c>
      <c r="BY658" s="229">
        <f t="shared" si="491"/>
        <v>0</v>
      </c>
      <c r="BZ658" s="229">
        <f t="shared" si="491"/>
        <v>0</v>
      </c>
    </row>
    <row r="659" spans="1:78" x14ac:dyDescent="0.2">
      <c r="A659" s="7" t="str">
        <f t="shared" si="487"/>
        <v>Roll-in 6</v>
      </c>
      <c r="B659" s="7">
        <f t="shared" si="469"/>
        <v>2022</v>
      </c>
      <c r="C659" s="7">
        <f t="shared" si="475"/>
        <v>38</v>
      </c>
      <c r="D659" s="165">
        <f t="shared" si="489"/>
        <v>44620</v>
      </c>
      <c r="E659" s="68">
        <f t="shared" si="488"/>
        <v>0</v>
      </c>
      <c r="F659" s="77"/>
      <c r="G659" s="229">
        <f t="shared" ref="G659:V674" si="492">IF(AND($B659+$D$7&gt;G$7,G$9&gt;=$D659),($E659*(1/$D$7))/IF(G$7=$B659,13-MONTH($D659),12),0)</f>
        <v>0</v>
      </c>
      <c r="H659" s="229">
        <f t="shared" si="492"/>
        <v>0</v>
      </c>
      <c r="I659" s="229">
        <f t="shared" si="492"/>
        <v>0</v>
      </c>
      <c r="J659" s="229">
        <f t="shared" si="492"/>
        <v>0</v>
      </c>
      <c r="K659" s="229">
        <f t="shared" si="492"/>
        <v>0</v>
      </c>
      <c r="L659" s="229">
        <f t="shared" si="492"/>
        <v>0</v>
      </c>
      <c r="M659" s="229">
        <f t="shared" si="492"/>
        <v>0</v>
      </c>
      <c r="N659" s="229">
        <f t="shared" si="492"/>
        <v>0</v>
      </c>
      <c r="O659" s="229">
        <f t="shared" si="492"/>
        <v>0</v>
      </c>
      <c r="P659" s="229">
        <f t="shared" si="492"/>
        <v>0</v>
      </c>
      <c r="Q659" s="229">
        <f t="shared" si="492"/>
        <v>0</v>
      </c>
      <c r="R659" s="229">
        <f t="shared" si="492"/>
        <v>0</v>
      </c>
      <c r="S659" s="229">
        <f t="shared" si="492"/>
        <v>0</v>
      </c>
      <c r="T659" s="229">
        <f t="shared" si="492"/>
        <v>0</v>
      </c>
      <c r="U659" s="229">
        <f t="shared" si="492"/>
        <v>0</v>
      </c>
      <c r="V659" s="229">
        <f t="shared" si="492"/>
        <v>0</v>
      </c>
      <c r="W659" s="229">
        <f t="shared" si="486"/>
        <v>0</v>
      </c>
      <c r="X659" s="229">
        <f t="shared" si="486"/>
        <v>0</v>
      </c>
      <c r="Y659" s="229">
        <f t="shared" si="486"/>
        <v>0</v>
      </c>
      <c r="Z659" s="229">
        <f t="shared" si="486"/>
        <v>0</v>
      </c>
      <c r="AA659" s="229">
        <f t="shared" si="486"/>
        <v>0</v>
      </c>
      <c r="AB659" s="229">
        <f t="shared" si="486"/>
        <v>0</v>
      </c>
      <c r="AC659" s="229">
        <f t="shared" si="486"/>
        <v>0</v>
      </c>
      <c r="AD659" s="229">
        <f t="shared" si="486"/>
        <v>0</v>
      </c>
      <c r="AE659" s="229">
        <f t="shared" si="486"/>
        <v>0</v>
      </c>
      <c r="AF659" s="229">
        <f t="shared" si="486"/>
        <v>0</v>
      </c>
      <c r="AG659" s="229">
        <f t="shared" si="486"/>
        <v>0</v>
      </c>
      <c r="AH659" s="229">
        <f t="shared" si="486"/>
        <v>0</v>
      </c>
      <c r="AI659" s="229">
        <f t="shared" si="486"/>
        <v>0</v>
      </c>
      <c r="AJ659" s="229">
        <f t="shared" si="486"/>
        <v>0</v>
      </c>
      <c r="AK659" s="229">
        <f t="shared" si="486"/>
        <v>0</v>
      </c>
      <c r="AL659" s="229">
        <f t="shared" si="486"/>
        <v>0</v>
      </c>
      <c r="AM659" s="229">
        <f t="shared" si="484"/>
        <v>0</v>
      </c>
      <c r="AN659" s="229">
        <f t="shared" si="484"/>
        <v>0</v>
      </c>
      <c r="AO659" s="229">
        <f t="shared" si="484"/>
        <v>0</v>
      </c>
      <c r="AP659" s="229">
        <f t="shared" si="484"/>
        <v>0</v>
      </c>
      <c r="AQ659" s="229">
        <f t="shared" si="484"/>
        <v>0</v>
      </c>
      <c r="AR659" s="229">
        <f t="shared" si="484"/>
        <v>0</v>
      </c>
      <c r="AS659" s="229">
        <f t="shared" si="484"/>
        <v>0</v>
      </c>
      <c r="AT659" s="229">
        <f t="shared" si="484"/>
        <v>0</v>
      </c>
      <c r="AU659" s="229">
        <f t="shared" si="484"/>
        <v>0</v>
      </c>
      <c r="AV659" s="229">
        <f t="shared" si="484"/>
        <v>0</v>
      </c>
      <c r="AW659" s="229">
        <f t="shared" si="484"/>
        <v>0</v>
      </c>
      <c r="AX659" s="229">
        <f t="shared" si="484"/>
        <v>0</v>
      </c>
      <c r="AY659" s="229">
        <f t="shared" si="484"/>
        <v>0</v>
      </c>
      <c r="AZ659" s="229">
        <f t="shared" si="484"/>
        <v>0</v>
      </c>
      <c r="BA659" s="229">
        <f t="shared" si="484"/>
        <v>0</v>
      </c>
      <c r="BB659" s="229">
        <f t="shared" si="485"/>
        <v>0</v>
      </c>
      <c r="BC659" s="229">
        <f t="shared" si="485"/>
        <v>0</v>
      </c>
      <c r="BD659" s="229">
        <f t="shared" si="485"/>
        <v>0</v>
      </c>
      <c r="BE659" s="229">
        <f t="shared" si="485"/>
        <v>0</v>
      </c>
      <c r="BF659" s="229">
        <f t="shared" si="485"/>
        <v>0</v>
      </c>
      <c r="BG659" s="229">
        <f t="shared" si="485"/>
        <v>0</v>
      </c>
      <c r="BH659" s="229">
        <f t="shared" si="485"/>
        <v>0</v>
      </c>
      <c r="BI659" s="229">
        <f t="shared" si="485"/>
        <v>0</v>
      </c>
      <c r="BJ659" s="229">
        <f t="shared" si="485"/>
        <v>0</v>
      </c>
      <c r="BK659" s="229">
        <f t="shared" si="485"/>
        <v>0</v>
      </c>
      <c r="BL659" s="229">
        <f t="shared" si="485"/>
        <v>0</v>
      </c>
      <c r="BM659" s="229">
        <f t="shared" si="485"/>
        <v>0</v>
      </c>
      <c r="BN659" s="229">
        <f t="shared" si="485"/>
        <v>0</v>
      </c>
      <c r="BO659" s="229">
        <f t="shared" si="491"/>
        <v>0</v>
      </c>
      <c r="BP659" s="229">
        <f t="shared" si="491"/>
        <v>0</v>
      </c>
      <c r="BQ659" s="229">
        <f t="shared" si="491"/>
        <v>0</v>
      </c>
      <c r="BR659" s="229">
        <f t="shared" si="491"/>
        <v>0</v>
      </c>
      <c r="BS659" s="229">
        <f t="shared" si="491"/>
        <v>0</v>
      </c>
      <c r="BT659" s="229">
        <f t="shared" si="491"/>
        <v>0</v>
      </c>
      <c r="BU659" s="229">
        <f t="shared" si="491"/>
        <v>0</v>
      </c>
      <c r="BV659" s="229">
        <f t="shared" si="491"/>
        <v>0</v>
      </c>
      <c r="BW659" s="229">
        <f t="shared" si="491"/>
        <v>0</v>
      </c>
      <c r="BX659" s="229">
        <f t="shared" si="491"/>
        <v>0</v>
      </c>
      <c r="BY659" s="229">
        <f t="shared" si="491"/>
        <v>0</v>
      </c>
      <c r="BZ659" s="229">
        <f t="shared" si="491"/>
        <v>0</v>
      </c>
    </row>
    <row r="660" spans="1:78" x14ac:dyDescent="0.2">
      <c r="A660" s="7" t="str">
        <f t="shared" si="487"/>
        <v>Roll-in 7</v>
      </c>
      <c r="B660" s="7">
        <f t="shared" si="469"/>
        <v>2022</v>
      </c>
      <c r="C660" s="7">
        <f t="shared" si="475"/>
        <v>39</v>
      </c>
      <c r="D660" s="165">
        <f t="shared" si="489"/>
        <v>44651</v>
      </c>
      <c r="E660" s="68">
        <f t="shared" si="488"/>
        <v>0</v>
      </c>
      <c r="F660" s="77"/>
      <c r="G660" s="229">
        <f t="shared" si="492"/>
        <v>0</v>
      </c>
      <c r="H660" s="229">
        <f t="shared" si="492"/>
        <v>0</v>
      </c>
      <c r="I660" s="229">
        <f t="shared" si="492"/>
        <v>0</v>
      </c>
      <c r="J660" s="229">
        <f t="shared" si="492"/>
        <v>0</v>
      </c>
      <c r="K660" s="229">
        <f t="shared" si="492"/>
        <v>0</v>
      </c>
      <c r="L660" s="229">
        <f t="shared" si="492"/>
        <v>0</v>
      </c>
      <c r="M660" s="229">
        <f t="shared" si="492"/>
        <v>0</v>
      </c>
      <c r="N660" s="229">
        <f t="shared" si="492"/>
        <v>0</v>
      </c>
      <c r="O660" s="229">
        <f t="shared" si="492"/>
        <v>0</v>
      </c>
      <c r="P660" s="229">
        <f t="shared" si="492"/>
        <v>0</v>
      </c>
      <c r="Q660" s="229">
        <f t="shared" si="492"/>
        <v>0</v>
      </c>
      <c r="R660" s="229">
        <f t="shared" si="492"/>
        <v>0</v>
      </c>
      <c r="S660" s="229">
        <f t="shared" si="492"/>
        <v>0</v>
      </c>
      <c r="T660" s="229">
        <f t="shared" si="492"/>
        <v>0</v>
      </c>
      <c r="U660" s="229">
        <f t="shared" si="492"/>
        <v>0</v>
      </c>
      <c r="V660" s="229">
        <f t="shared" si="492"/>
        <v>0</v>
      </c>
      <c r="W660" s="229">
        <f t="shared" si="486"/>
        <v>0</v>
      </c>
      <c r="X660" s="229">
        <f t="shared" si="486"/>
        <v>0</v>
      </c>
      <c r="Y660" s="229">
        <f t="shared" si="486"/>
        <v>0</v>
      </c>
      <c r="Z660" s="229">
        <f t="shared" si="486"/>
        <v>0</v>
      </c>
      <c r="AA660" s="229">
        <f t="shared" si="486"/>
        <v>0</v>
      </c>
      <c r="AB660" s="229">
        <f t="shared" si="486"/>
        <v>0</v>
      </c>
      <c r="AC660" s="229">
        <f t="shared" si="486"/>
        <v>0</v>
      </c>
      <c r="AD660" s="229">
        <f t="shared" si="486"/>
        <v>0</v>
      </c>
      <c r="AE660" s="229">
        <f t="shared" si="486"/>
        <v>0</v>
      </c>
      <c r="AF660" s="229">
        <f t="shared" si="486"/>
        <v>0</v>
      </c>
      <c r="AG660" s="229">
        <f t="shared" si="486"/>
        <v>0</v>
      </c>
      <c r="AH660" s="229">
        <f t="shared" si="486"/>
        <v>0</v>
      </c>
      <c r="AI660" s="229">
        <f t="shared" si="486"/>
        <v>0</v>
      </c>
      <c r="AJ660" s="229">
        <f t="shared" si="486"/>
        <v>0</v>
      </c>
      <c r="AK660" s="229">
        <f t="shared" si="486"/>
        <v>0</v>
      </c>
      <c r="AL660" s="229">
        <f t="shared" si="486"/>
        <v>0</v>
      </c>
      <c r="AM660" s="229">
        <f t="shared" si="484"/>
        <v>0</v>
      </c>
      <c r="AN660" s="229">
        <f t="shared" si="484"/>
        <v>0</v>
      </c>
      <c r="AO660" s="229">
        <f t="shared" si="484"/>
        <v>0</v>
      </c>
      <c r="AP660" s="229">
        <f t="shared" si="484"/>
        <v>0</v>
      </c>
      <c r="AQ660" s="229">
        <f t="shared" si="484"/>
        <v>0</v>
      </c>
      <c r="AR660" s="229">
        <f t="shared" si="484"/>
        <v>0</v>
      </c>
      <c r="AS660" s="229">
        <f t="shared" si="484"/>
        <v>0</v>
      </c>
      <c r="AT660" s="229">
        <f t="shared" si="484"/>
        <v>0</v>
      </c>
      <c r="AU660" s="229">
        <f t="shared" si="484"/>
        <v>0</v>
      </c>
      <c r="AV660" s="229">
        <f t="shared" si="484"/>
        <v>0</v>
      </c>
      <c r="AW660" s="229">
        <f t="shared" si="484"/>
        <v>0</v>
      </c>
      <c r="AX660" s="229">
        <f t="shared" si="484"/>
        <v>0</v>
      </c>
      <c r="AY660" s="229">
        <f t="shared" si="484"/>
        <v>0</v>
      </c>
      <c r="AZ660" s="229">
        <f t="shared" si="484"/>
        <v>0</v>
      </c>
      <c r="BA660" s="229">
        <f t="shared" si="484"/>
        <v>0</v>
      </c>
      <c r="BB660" s="229">
        <f t="shared" si="485"/>
        <v>0</v>
      </c>
      <c r="BC660" s="229">
        <f t="shared" si="485"/>
        <v>0</v>
      </c>
      <c r="BD660" s="229">
        <f t="shared" si="485"/>
        <v>0</v>
      </c>
      <c r="BE660" s="229">
        <f t="shared" si="485"/>
        <v>0</v>
      </c>
      <c r="BF660" s="229">
        <f t="shared" si="485"/>
        <v>0</v>
      </c>
      <c r="BG660" s="229">
        <f t="shared" si="485"/>
        <v>0</v>
      </c>
      <c r="BH660" s="229">
        <f t="shared" si="485"/>
        <v>0</v>
      </c>
      <c r="BI660" s="229">
        <f t="shared" si="485"/>
        <v>0</v>
      </c>
      <c r="BJ660" s="229">
        <f t="shared" si="485"/>
        <v>0</v>
      </c>
      <c r="BK660" s="229">
        <f t="shared" si="485"/>
        <v>0</v>
      </c>
      <c r="BL660" s="229">
        <f t="shared" si="485"/>
        <v>0</v>
      </c>
      <c r="BM660" s="229">
        <f t="shared" si="485"/>
        <v>0</v>
      </c>
      <c r="BN660" s="229">
        <f t="shared" si="485"/>
        <v>0</v>
      </c>
      <c r="BO660" s="229">
        <f t="shared" si="491"/>
        <v>0</v>
      </c>
      <c r="BP660" s="229">
        <f t="shared" si="491"/>
        <v>0</v>
      </c>
      <c r="BQ660" s="229">
        <f t="shared" si="491"/>
        <v>0</v>
      </c>
      <c r="BR660" s="229">
        <f t="shared" si="491"/>
        <v>0</v>
      </c>
      <c r="BS660" s="229">
        <f t="shared" si="491"/>
        <v>0</v>
      </c>
      <c r="BT660" s="229">
        <f t="shared" si="491"/>
        <v>0</v>
      </c>
      <c r="BU660" s="229">
        <f t="shared" si="491"/>
        <v>0</v>
      </c>
      <c r="BV660" s="229">
        <f t="shared" si="491"/>
        <v>0</v>
      </c>
      <c r="BW660" s="229">
        <f t="shared" si="491"/>
        <v>0</v>
      </c>
      <c r="BX660" s="229">
        <f t="shared" si="491"/>
        <v>0</v>
      </c>
      <c r="BY660" s="229">
        <f t="shared" si="491"/>
        <v>0</v>
      </c>
      <c r="BZ660" s="229">
        <f t="shared" si="491"/>
        <v>0</v>
      </c>
    </row>
    <row r="661" spans="1:78" x14ac:dyDescent="0.2">
      <c r="A661" s="7" t="str">
        <f t="shared" si="487"/>
        <v>Roll-in 7</v>
      </c>
      <c r="B661" s="7">
        <f t="shared" si="469"/>
        <v>2022</v>
      </c>
      <c r="C661" s="7">
        <f t="shared" si="475"/>
        <v>40</v>
      </c>
      <c r="D661" s="165">
        <f t="shared" si="489"/>
        <v>44681</v>
      </c>
      <c r="E661" s="68">
        <f t="shared" si="488"/>
        <v>0</v>
      </c>
      <c r="F661" s="77"/>
      <c r="G661" s="229">
        <f t="shared" si="492"/>
        <v>0</v>
      </c>
      <c r="H661" s="229">
        <f t="shared" si="492"/>
        <v>0</v>
      </c>
      <c r="I661" s="229">
        <f t="shared" si="492"/>
        <v>0</v>
      </c>
      <c r="J661" s="229">
        <f t="shared" si="492"/>
        <v>0</v>
      </c>
      <c r="K661" s="229">
        <f t="shared" si="492"/>
        <v>0</v>
      </c>
      <c r="L661" s="229">
        <f t="shared" si="492"/>
        <v>0</v>
      </c>
      <c r="M661" s="229">
        <f t="shared" si="492"/>
        <v>0</v>
      </c>
      <c r="N661" s="229">
        <f t="shared" si="492"/>
        <v>0</v>
      </c>
      <c r="O661" s="229">
        <f t="shared" si="492"/>
        <v>0</v>
      </c>
      <c r="P661" s="229">
        <f t="shared" si="492"/>
        <v>0</v>
      </c>
      <c r="Q661" s="229">
        <f t="shared" si="492"/>
        <v>0</v>
      </c>
      <c r="R661" s="229">
        <f t="shared" si="492"/>
        <v>0</v>
      </c>
      <c r="S661" s="229">
        <f t="shared" si="492"/>
        <v>0</v>
      </c>
      <c r="T661" s="229">
        <f t="shared" si="492"/>
        <v>0</v>
      </c>
      <c r="U661" s="229">
        <f t="shared" si="492"/>
        <v>0</v>
      </c>
      <c r="V661" s="229">
        <f t="shared" si="492"/>
        <v>0</v>
      </c>
      <c r="W661" s="229">
        <f t="shared" si="486"/>
        <v>0</v>
      </c>
      <c r="X661" s="229">
        <f t="shared" si="486"/>
        <v>0</v>
      </c>
      <c r="Y661" s="229">
        <f t="shared" si="486"/>
        <v>0</v>
      </c>
      <c r="Z661" s="229">
        <f t="shared" si="486"/>
        <v>0</v>
      </c>
      <c r="AA661" s="229">
        <f t="shared" si="486"/>
        <v>0</v>
      </c>
      <c r="AB661" s="229">
        <f t="shared" si="486"/>
        <v>0</v>
      </c>
      <c r="AC661" s="229">
        <f t="shared" si="486"/>
        <v>0</v>
      </c>
      <c r="AD661" s="229">
        <f t="shared" si="486"/>
        <v>0</v>
      </c>
      <c r="AE661" s="229">
        <f t="shared" si="486"/>
        <v>0</v>
      </c>
      <c r="AF661" s="229">
        <f t="shared" si="486"/>
        <v>0</v>
      </c>
      <c r="AG661" s="229">
        <f t="shared" si="486"/>
        <v>0</v>
      </c>
      <c r="AH661" s="229">
        <f t="shared" si="486"/>
        <v>0</v>
      </c>
      <c r="AI661" s="229">
        <f t="shared" si="486"/>
        <v>0</v>
      </c>
      <c r="AJ661" s="229">
        <f t="shared" si="486"/>
        <v>0</v>
      </c>
      <c r="AK661" s="229">
        <f t="shared" si="486"/>
        <v>0</v>
      </c>
      <c r="AL661" s="229">
        <f t="shared" si="484"/>
        <v>0</v>
      </c>
      <c r="AM661" s="229">
        <f t="shared" si="484"/>
        <v>0</v>
      </c>
      <c r="AN661" s="229">
        <f t="shared" si="484"/>
        <v>0</v>
      </c>
      <c r="AO661" s="229">
        <f t="shared" si="484"/>
        <v>0</v>
      </c>
      <c r="AP661" s="229">
        <f t="shared" si="484"/>
        <v>0</v>
      </c>
      <c r="AQ661" s="229">
        <f t="shared" si="484"/>
        <v>0</v>
      </c>
      <c r="AR661" s="229">
        <f t="shared" si="484"/>
        <v>0</v>
      </c>
      <c r="AS661" s="229">
        <f t="shared" si="484"/>
        <v>0</v>
      </c>
      <c r="AT661" s="229">
        <f t="shared" si="484"/>
        <v>0</v>
      </c>
      <c r="AU661" s="229">
        <f t="shared" si="484"/>
        <v>0</v>
      </c>
      <c r="AV661" s="229">
        <f t="shared" si="484"/>
        <v>0</v>
      </c>
      <c r="AW661" s="229">
        <f t="shared" si="484"/>
        <v>0</v>
      </c>
      <c r="AX661" s="229">
        <f t="shared" si="484"/>
        <v>0</v>
      </c>
      <c r="AY661" s="229">
        <f t="shared" si="484"/>
        <v>0</v>
      </c>
      <c r="AZ661" s="229">
        <f t="shared" si="484"/>
        <v>0</v>
      </c>
      <c r="BA661" s="229">
        <f t="shared" si="484"/>
        <v>0</v>
      </c>
      <c r="BB661" s="229">
        <f t="shared" si="485"/>
        <v>0</v>
      </c>
      <c r="BC661" s="229">
        <f t="shared" si="485"/>
        <v>0</v>
      </c>
      <c r="BD661" s="229">
        <f t="shared" si="485"/>
        <v>0</v>
      </c>
      <c r="BE661" s="229">
        <f t="shared" si="485"/>
        <v>0</v>
      </c>
      <c r="BF661" s="229">
        <f t="shared" si="485"/>
        <v>0</v>
      </c>
      <c r="BG661" s="229">
        <f t="shared" si="485"/>
        <v>0</v>
      </c>
      <c r="BH661" s="229">
        <f t="shared" si="485"/>
        <v>0</v>
      </c>
      <c r="BI661" s="229">
        <f t="shared" si="485"/>
        <v>0</v>
      </c>
      <c r="BJ661" s="229">
        <f t="shared" si="485"/>
        <v>0</v>
      </c>
      <c r="BK661" s="229">
        <f t="shared" si="485"/>
        <v>0</v>
      </c>
      <c r="BL661" s="229">
        <f t="shared" si="485"/>
        <v>0</v>
      </c>
      <c r="BM661" s="229">
        <f t="shared" si="485"/>
        <v>0</v>
      </c>
      <c r="BN661" s="229">
        <f t="shared" si="485"/>
        <v>0</v>
      </c>
      <c r="BO661" s="229">
        <f t="shared" si="491"/>
        <v>0</v>
      </c>
      <c r="BP661" s="229">
        <f t="shared" si="491"/>
        <v>0</v>
      </c>
      <c r="BQ661" s="229">
        <f t="shared" si="491"/>
        <v>0</v>
      </c>
      <c r="BR661" s="229">
        <f t="shared" si="491"/>
        <v>0</v>
      </c>
      <c r="BS661" s="229">
        <f t="shared" si="491"/>
        <v>0</v>
      </c>
      <c r="BT661" s="229">
        <f t="shared" si="491"/>
        <v>0</v>
      </c>
      <c r="BU661" s="229">
        <f t="shared" si="491"/>
        <v>0</v>
      </c>
      <c r="BV661" s="229">
        <f t="shared" si="491"/>
        <v>0</v>
      </c>
      <c r="BW661" s="229">
        <f t="shared" si="491"/>
        <v>0</v>
      </c>
      <c r="BX661" s="229">
        <f t="shared" si="491"/>
        <v>0</v>
      </c>
      <c r="BY661" s="229">
        <f t="shared" si="491"/>
        <v>0</v>
      </c>
      <c r="BZ661" s="229">
        <f t="shared" si="491"/>
        <v>0</v>
      </c>
    </row>
    <row r="662" spans="1:78" x14ac:dyDescent="0.2">
      <c r="A662" s="7" t="str">
        <f t="shared" si="487"/>
        <v>Roll-in 7</v>
      </c>
      <c r="B662" s="7">
        <f t="shared" si="469"/>
        <v>2022</v>
      </c>
      <c r="C662" s="7">
        <f t="shared" si="475"/>
        <v>41</v>
      </c>
      <c r="D662" s="165">
        <f t="shared" si="489"/>
        <v>44712</v>
      </c>
      <c r="E662" s="68">
        <f t="shared" si="488"/>
        <v>0</v>
      </c>
      <c r="F662" s="77"/>
      <c r="G662" s="229">
        <f t="shared" si="492"/>
        <v>0</v>
      </c>
      <c r="H662" s="229">
        <f t="shared" si="492"/>
        <v>0</v>
      </c>
      <c r="I662" s="229">
        <f t="shared" si="492"/>
        <v>0</v>
      </c>
      <c r="J662" s="229">
        <f t="shared" si="492"/>
        <v>0</v>
      </c>
      <c r="K662" s="229">
        <f t="shared" si="492"/>
        <v>0</v>
      </c>
      <c r="L662" s="229">
        <f t="shared" si="492"/>
        <v>0</v>
      </c>
      <c r="M662" s="229">
        <f t="shared" si="492"/>
        <v>0</v>
      </c>
      <c r="N662" s="229">
        <f t="shared" si="492"/>
        <v>0</v>
      </c>
      <c r="O662" s="229">
        <f t="shared" si="492"/>
        <v>0</v>
      </c>
      <c r="P662" s="229">
        <f t="shared" si="492"/>
        <v>0</v>
      </c>
      <c r="Q662" s="229">
        <f t="shared" si="492"/>
        <v>0</v>
      </c>
      <c r="R662" s="229">
        <f t="shared" si="492"/>
        <v>0</v>
      </c>
      <c r="S662" s="229">
        <f t="shared" si="492"/>
        <v>0</v>
      </c>
      <c r="T662" s="229">
        <f t="shared" si="492"/>
        <v>0</v>
      </c>
      <c r="U662" s="229">
        <f t="shared" si="492"/>
        <v>0</v>
      </c>
      <c r="V662" s="229">
        <f t="shared" si="492"/>
        <v>0</v>
      </c>
      <c r="W662" s="229">
        <f t="shared" si="486"/>
        <v>0</v>
      </c>
      <c r="X662" s="229">
        <f t="shared" si="486"/>
        <v>0</v>
      </c>
      <c r="Y662" s="229">
        <f t="shared" si="486"/>
        <v>0</v>
      </c>
      <c r="Z662" s="229">
        <f t="shared" si="486"/>
        <v>0</v>
      </c>
      <c r="AA662" s="229">
        <f t="shared" si="486"/>
        <v>0</v>
      </c>
      <c r="AB662" s="229">
        <f t="shared" si="486"/>
        <v>0</v>
      </c>
      <c r="AC662" s="229">
        <f t="shared" si="486"/>
        <v>0</v>
      </c>
      <c r="AD662" s="229">
        <f t="shared" si="486"/>
        <v>0</v>
      </c>
      <c r="AE662" s="229">
        <f t="shared" si="486"/>
        <v>0</v>
      </c>
      <c r="AF662" s="229">
        <f t="shared" si="486"/>
        <v>0</v>
      </c>
      <c r="AG662" s="229">
        <f t="shared" si="486"/>
        <v>0</v>
      </c>
      <c r="AH662" s="229">
        <f t="shared" si="486"/>
        <v>0</v>
      </c>
      <c r="AI662" s="229">
        <f t="shared" si="486"/>
        <v>0</v>
      </c>
      <c r="AJ662" s="229">
        <f t="shared" si="486"/>
        <v>0</v>
      </c>
      <c r="AK662" s="229">
        <f t="shared" si="486"/>
        <v>0</v>
      </c>
      <c r="AL662" s="229">
        <f t="shared" si="484"/>
        <v>0</v>
      </c>
      <c r="AM662" s="229">
        <f t="shared" si="484"/>
        <v>0</v>
      </c>
      <c r="AN662" s="229">
        <f t="shared" si="484"/>
        <v>0</v>
      </c>
      <c r="AO662" s="229">
        <f t="shared" si="484"/>
        <v>0</v>
      </c>
      <c r="AP662" s="229">
        <f t="shared" si="484"/>
        <v>0</v>
      </c>
      <c r="AQ662" s="229">
        <f t="shared" si="484"/>
        <v>0</v>
      </c>
      <c r="AR662" s="229">
        <f t="shared" si="484"/>
        <v>0</v>
      </c>
      <c r="AS662" s="229">
        <f t="shared" si="484"/>
        <v>0</v>
      </c>
      <c r="AT662" s="229">
        <f t="shared" si="484"/>
        <v>0</v>
      </c>
      <c r="AU662" s="229">
        <f t="shared" si="484"/>
        <v>0</v>
      </c>
      <c r="AV662" s="229">
        <f t="shared" si="484"/>
        <v>0</v>
      </c>
      <c r="AW662" s="229">
        <f t="shared" si="484"/>
        <v>0</v>
      </c>
      <c r="AX662" s="229">
        <f t="shared" si="484"/>
        <v>0</v>
      </c>
      <c r="AY662" s="229">
        <f t="shared" si="484"/>
        <v>0</v>
      </c>
      <c r="AZ662" s="229">
        <f t="shared" si="484"/>
        <v>0</v>
      </c>
      <c r="BA662" s="229">
        <f t="shared" si="484"/>
        <v>0</v>
      </c>
      <c r="BB662" s="229">
        <f t="shared" si="485"/>
        <v>0</v>
      </c>
      <c r="BC662" s="229">
        <f t="shared" si="485"/>
        <v>0</v>
      </c>
      <c r="BD662" s="229">
        <f t="shared" si="485"/>
        <v>0</v>
      </c>
      <c r="BE662" s="229">
        <f t="shared" si="485"/>
        <v>0</v>
      </c>
      <c r="BF662" s="229">
        <f t="shared" si="485"/>
        <v>0</v>
      </c>
      <c r="BG662" s="229">
        <f t="shared" si="485"/>
        <v>0</v>
      </c>
      <c r="BH662" s="229">
        <f t="shared" si="485"/>
        <v>0</v>
      </c>
      <c r="BI662" s="229">
        <f t="shared" si="485"/>
        <v>0</v>
      </c>
      <c r="BJ662" s="229">
        <f t="shared" si="485"/>
        <v>0</v>
      </c>
      <c r="BK662" s="229">
        <f t="shared" si="485"/>
        <v>0</v>
      </c>
      <c r="BL662" s="229">
        <f t="shared" si="485"/>
        <v>0</v>
      </c>
      <c r="BM662" s="229">
        <f t="shared" si="485"/>
        <v>0</v>
      </c>
      <c r="BN662" s="229">
        <f t="shared" si="485"/>
        <v>0</v>
      </c>
      <c r="BO662" s="229">
        <f t="shared" si="491"/>
        <v>0</v>
      </c>
      <c r="BP662" s="229">
        <f t="shared" si="491"/>
        <v>0</v>
      </c>
      <c r="BQ662" s="229">
        <f t="shared" si="491"/>
        <v>0</v>
      </c>
      <c r="BR662" s="229">
        <f t="shared" si="491"/>
        <v>0</v>
      </c>
      <c r="BS662" s="229">
        <f t="shared" si="491"/>
        <v>0</v>
      </c>
      <c r="BT662" s="229">
        <f t="shared" si="491"/>
        <v>0</v>
      </c>
      <c r="BU662" s="229">
        <f t="shared" si="491"/>
        <v>0</v>
      </c>
      <c r="BV662" s="229">
        <f t="shared" si="491"/>
        <v>0</v>
      </c>
      <c r="BW662" s="229">
        <f t="shared" si="491"/>
        <v>0</v>
      </c>
      <c r="BX662" s="229">
        <f t="shared" si="491"/>
        <v>0</v>
      </c>
      <c r="BY662" s="229">
        <f t="shared" si="491"/>
        <v>0</v>
      </c>
      <c r="BZ662" s="229">
        <f t="shared" si="491"/>
        <v>0</v>
      </c>
    </row>
    <row r="663" spans="1:78" x14ac:dyDescent="0.2">
      <c r="A663" s="7" t="str">
        <f t="shared" si="487"/>
        <v>Roll-in 7</v>
      </c>
      <c r="B663" s="7">
        <f t="shared" si="469"/>
        <v>2022</v>
      </c>
      <c r="C663" s="7">
        <f t="shared" si="475"/>
        <v>42</v>
      </c>
      <c r="D663" s="165">
        <f t="shared" si="489"/>
        <v>44742</v>
      </c>
      <c r="E663" s="68">
        <f t="shared" si="488"/>
        <v>0</v>
      </c>
      <c r="F663" s="77"/>
      <c r="G663" s="229">
        <f t="shared" si="492"/>
        <v>0</v>
      </c>
      <c r="H663" s="229">
        <f t="shared" si="492"/>
        <v>0</v>
      </c>
      <c r="I663" s="229">
        <f t="shared" si="492"/>
        <v>0</v>
      </c>
      <c r="J663" s="229">
        <f t="shared" si="492"/>
        <v>0</v>
      </c>
      <c r="K663" s="229">
        <f t="shared" si="492"/>
        <v>0</v>
      </c>
      <c r="L663" s="229">
        <f t="shared" si="492"/>
        <v>0</v>
      </c>
      <c r="M663" s="229">
        <f t="shared" si="492"/>
        <v>0</v>
      </c>
      <c r="N663" s="229">
        <f t="shared" si="492"/>
        <v>0</v>
      </c>
      <c r="O663" s="229">
        <f t="shared" si="492"/>
        <v>0</v>
      </c>
      <c r="P663" s="229">
        <f t="shared" si="492"/>
        <v>0</v>
      </c>
      <c r="Q663" s="229">
        <f t="shared" si="492"/>
        <v>0</v>
      </c>
      <c r="R663" s="229">
        <f t="shared" si="492"/>
        <v>0</v>
      </c>
      <c r="S663" s="229">
        <f t="shared" si="492"/>
        <v>0</v>
      </c>
      <c r="T663" s="229">
        <f t="shared" si="492"/>
        <v>0</v>
      </c>
      <c r="U663" s="229">
        <f t="shared" si="492"/>
        <v>0</v>
      </c>
      <c r="V663" s="229">
        <f t="shared" si="492"/>
        <v>0</v>
      </c>
      <c r="W663" s="229">
        <f t="shared" si="486"/>
        <v>0</v>
      </c>
      <c r="X663" s="229">
        <f t="shared" si="486"/>
        <v>0</v>
      </c>
      <c r="Y663" s="229">
        <f t="shared" si="486"/>
        <v>0</v>
      </c>
      <c r="Z663" s="229">
        <f t="shared" si="486"/>
        <v>0</v>
      </c>
      <c r="AA663" s="229">
        <f t="shared" si="486"/>
        <v>0</v>
      </c>
      <c r="AB663" s="229">
        <f t="shared" si="486"/>
        <v>0</v>
      </c>
      <c r="AC663" s="229">
        <f t="shared" si="486"/>
        <v>0</v>
      </c>
      <c r="AD663" s="229">
        <f t="shared" si="486"/>
        <v>0</v>
      </c>
      <c r="AE663" s="229">
        <f t="shared" si="486"/>
        <v>0</v>
      </c>
      <c r="AF663" s="229">
        <f t="shared" si="486"/>
        <v>0</v>
      </c>
      <c r="AG663" s="229">
        <f t="shared" si="486"/>
        <v>0</v>
      </c>
      <c r="AH663" s="229">
        <f t="shared" si="486"/>
        <v>0</v>
      </c>
      <c r="AI663" s="229">
        <f t="shared" si="486"/>
        <v>0</v>
      </c>
      <c r="AJ663" s="229">
        <f t="shared" si="486"/>
        <v>0</v>
      </c>
      <c r="AK663" s="229">
        <f t="shared" si="486"/>
        <v>0</v>
      </c>
      <c r="AL663" s="229">
        <f t="shared" si="484"/>
        <v>0</v>
      </c>
      <c r="AM663" s="229">
        <f t="shared" si="484"/>
        <v>0</v>
      </c>
      <c r="AN663" s="229">
        <f t="shared" si="484"/>
        <v>0</v>
      </c>
      <c r="AO663" s="229">
        <f t="shared" si="484"/>
        <v>0</v>
      </c>
      <c r="AP663" s="229">
        <f t="shared" si="484"/>
        <v>0</v>
      </c>
      <c r="AQ663" s="229">
        <f t="shared" si="484"/>
        <v>0</v>
      </c>
      <c r="AR663" s="229">
        <f t="shared" si="484"/>
        <v>0</v>
      </c>
      <c r="AS663" s="229">
        <f t="shared" si="484"/>
        <v>0</v>
      </c>
      <c r="AT663" s="229">
        <f t="shared" si="484"/>
        <v>0</v>
      </c>
      <c r="AU663" s="229">
        <f t="shared" si="484"/>
        <v>0</v>
      </c>
      <c r="AV663" s="229">
        <f t="shared" si="484"/>
        <v>0</v>
      </c>
      <c r="AW663" s="229">
        <f t="shared" si="484"/>
        <v>0</v>
      </c>
      <c r="AX663" s="229">
        <f t="shared" si="484"/>
        <v>0</v>
      </c>
      <c r="AY663" s="229">
        <f t="shared" si="484"/>
        <v>0</v>
      </c>
      <c r="AZ663" s="229">
        <f t="shared" si="484"/>
        <v>0</v>
      </c>
      <c r="BA663" s="229">
        <f t="shared" si="484"/>
        <v>0</v>
      </c>
      <c r="BB663" s="229">
        <f t="shared" si="485"/>
        <v>0</v>
      </c>
      <c r="BC663" s="229">
        <f t="shared" si="485"/>
        <v>0</v>
      </c>
      <c r="BD663" s="229">
        <f t="shared" si="485"/>
        <v>0</v>
      </c>
      <c r="BE663" s="229">
        <f t="shared" si="485"/>
        <v>0</v>
      </c>
      <c r="BF663" s="229">
        <f t="shared" si="485"/>
        <v>0</v>
      </c>
      <c r="BG663" s="229">
        <f t="shared" si="485"/>
        <v>0</v>
      </c>
      <c r="BH663" s="229">
        <f t="shared" si="485"/>
        <v>0</v>
      </c>
      <c r="BI663" s="229">
        <f t="shared" si="485"/>
        <v>0</v>
      </c>
      <c r="BJ663" s="229">
        <f t="shared" si="485"/>
        <v>0</v>
      </c>
      <c r="BK663" s="229">
        <f t="shared" si="485"/>
        <v>0</v>
      </c>
      <c r="BL663" s="229">
        <f t="shared" si="485"/>
        <v>0</v>
      </c>
      <c r="BM663" s="229">
        <f t="shared" si="485"/>
        <v>0</v>
      </c>
      <c r="BN663" s="229">
        <f t="shared" si="485"/>
        <v>0</v>
      </c>
      <c r="BO663" s="229">
        <f t="shared" si="491"/>
        <v>0</v>
      </c>
      <c r="BP663" s="229">
        <f t="shared" si="491"/>
        <v>0</v>
      </c>
      <c r="BQ663" s="229">
        <f t="shared" si="491"/>
        <v>0</v>
      </c>
      <c r="BR663" s="229">
        <f t="shared" si="491"/>
        <v>0</v>
      </c>
      <c r="BS663" s="229">
        <f t="shared" si="491"/>
        <v>0</v>
      </c>
      <c r="BT663" s="229">
        <f t="shared" si="491"/>
        <v>0</v>
      </c>
      <c r="BU663" s="229">
        <f t="shared" si="491"/>
        <v>0</v>
      </c>
      <c r="BV663" s="229">
        <f t="shared" si="491"/>
        <v>0</v>
      </c>
      <c r="BW663" s="229">
        <f t="shared" si="491"/>
        <v>0</v>
      </c>
      <c r="BX663" s="229">
        <f t="shared" si="491"/>
        <v>0</v>
      </c>
      <c r="BY663" s="229">
        <f t="shared" si="491"/>
        <v>0</v>
      </c>
      <c r="BZ663" s="229">
        <f t="shared" si="491"/>
        <v>0</v>
      </c>
    </row>
    <row r="664" spans="1:78" x14ac:dyDescent="0.2">
      <c r="A664" s="7" t="str">
        <f t="shared" si="487"/>
        <v>Roll-in 7</v>
      </c>
      <c r="B664" s="7">
        <f t="shared" si="469"/>
        <v>2022</v>
      </c>
      <c r="C664" s="7">
        <f t="shared" si="475"/>
        <v>43</v>
      </c>
      <c r="D664" s="165">
        <f t="shared" si="489"/>
        <v>44773</v>
      </c>
      <c r="E664" s="68">
        <f t="shared" si="488"/>
        <v>0</v>
      </c>
      <c r="F664" s="77"/>
      <c r="G664" s="229">
        <f t="shared" si="492"/>
        <v>0</v>
      </c>
      <c r="H664" s="229">
        <f t="shared" si="492"/>
        <v>0</v>
      </c>
      <c r="I664" s="229">
        <f t="shared" si="492"/>
        <v>0</v>
      </c>
      <c r="J664" s="229">
        <f t="shared" si="492"/>
        <v>0</v>
      </c>
      <c r="K664" s="229">
        <f t="shared" si="492"/>
        <v>0</v>
      </c>
      <c r="L664" s="229">
        <f t="shared" si="492"/>
        <v>0</v>
      </c>
      <c r="M664" s="229">
        <f t="shared" si="492"/>
        <v>0</v>
      </c>
      <c r="N664" s="229">
        <f t="shared" si="492"/>
        <v>0</v>
      </c>
      <c r="O664" s="229">
        <f t="shared" si="492"/>
        <v>0</v>
      </c>
      <c r="P664" s="229">
        <f t="shared" si="492"/>
        <v>0</v>
      </c>
      <c r="Q664" s="229">
        <f t="shared" si="492"/>
        <v>0</v>
      </c>
      <c r="R664" s="229">
        <f t="shared" si="492"/>
        <v>0</v>
      </c>
      <c r="S664" s="229">
        <f t="shared" si="492"/>
        <v>0</v>
      </c>
      <c r="T664" s="229">
        <f t="shared" si="492"/>
        <v>0</v>
      </c>
      <c r="U664" s="229">
        <f t="shared" si="492"/>
        <v>0</v>
      </c>
      <c r="V664" s="229">
        <f t="shared" si="492"/>
        <v>0</v>
      </c>
      <c r="W664" s="229">
        <f t="shared" si="486"/>
        <v>0</v>
      </c>
      <c r="X664" s="229">
        <f t="shared" si="486"/>
        <v>0</v>
      </c>
      <c r="Y664" s="229">
        <f t="shared" si="486"/>
        <v>0</v>
      </c>
      <c r="Z664" s="229">
        <f t="shared" si="486"/>
        <v>0</v>
      </c>
      <c r="AA664" s="229">
        <f t="shared" si="486"/>
        <v>0</v>
      </c>
      <c r="AB664" s="229">
        <f t="shared" si="486"/>
        <v>0</v>
      </c>
      <c r="AC664" s="229">
        <f t="shared" si="486"/>
        <v>0</v>
      </c>
      <c r="AD664" s="229">
        <f t="shared" si="486"/>
        <v>0</v>
      </c>
      <c r="AE664" s="229">
        <f t="shared" si="486"/>
        <v>0</v>
      </c>
      <c r="AF664" s="229">
        <f t="shared" si="486"/>
        <v>0</v>
      </c>
      <c r="AG664" s="229">
        <f t="shared" si="486"/>
        <v>0</v>
      </c>
      <c r="AH664" s="229">
        <f t="shared" si="486"/>
        <v>0</v>
      </c>
      <c r="AI664" s="229">
        <f t="shared" si="486"/>
        <v>0</v>
      </c>
      <c r="AJ664" s="229">
        <f t="shared" si="486"/>
        <v>0</v>
      </c>
      <c r="AK664" s="229">
        <f t="shared" si="486"/>
        <v>0</v>
      </c>
      <c r="AL664" s="229">
        <f t="shared" si="484"/>
        <v>0</v>
      </c>
      <c r="AM664" s="229">
        <f t="shared" si="484"/>
        <v>0</v>
      </c>
      <c r="AN664" s="229">
        <f t="shared" si="484"/>
        <v>0</v>
      </c>
      <c r="AO664" s="229">
        <f t="shared" si="484"/>
        <v>0</v>
      </c>
      <c r="AP664" s="229">
        <f>IF(AND($B664+$D$7&gt;AP$7,AP$9&gt;=$D664),($E664*(1/$D$7))/IF(AP$7=$B664,13-MONTH($D664),12),0)</f>
        <v>0</v>
      </c>
      <c r="AQ664" s="229">
        <f>IF(AND($B664+$D$7&gt;AQ$7,AQ$9&gt;=$D664),($E664*(1/$D$7))/IF(AQ$7=$B664,13-MONTH($D664),12),0)</f>
        <v>0</v>
      </c>
      <c r="AR664" s="229">
        <f>IF(AND($B664+$D$7&gt;AR$7,AR$9&gt;=$D664),($E664*(1/$D$7))/IF(AR$7=$B664,13-MONTH($D664),12),0)</f>
        <v>0</v>
      </c>
      <c r="AS664" s="229">
        <f>IF(AND($B664+$D$7&gt;AS$7,AS$9&gt;=$D664),($E664*(1/$D$7))/IF(AS$7=$B664,13-MONTH($D664),12),0)</f>
        <v>0</v>
      </c>
      <c r="AT664" s="229">
        <f>IF(AND($B664+$D$7&gt;AT$7,AT$9&gt;=$D664),($E664*(1/$D$7))/IF(AT$7=$B664,13-MONTH($D664),12),0)</f>
        <v>0</v>
      </c>
      <c r="AU664" s="229">
        <f t="shared" si="484"/>
        <v>0</v>
      </c>
      <c r="AV664" s="229">
        <f t="shared" si="484"/>
        <v>0</v>
      </c>
      <c r="AW664" s="229">
        <f t="shared" si="484"/>
        <v>0</v>
      </c>
      <c r="AX664" s="229">
        <f t="shared" si="484"/>
        <v>0</v>
      </c>
      <c r="AY664" s="229">
        <f t="shared" si="484"/>
        <v>0</v>
      </c>
      <c r="AZ664" s="229">
        <f t="shared" si="484"/>
        <v>0</v>
      </c>
      <c r="BA664" s="229">
        <f t="shared" si="484"/>
        <v>0</v>
      </c>
      <c r="BB664" s="229">
        <f t="shared" ref="BB664:BQ679" si="493">IF(AND($B664+$D$7&gt;BB$7,BB$9&gt;=$D664),($E664*(1/$D$7))/IF(BB$7=$B664,13-MONTH($D664),12),0)</f>
        <v>0</v>
      </c>
      <c r="BC664" s="229">
        <f t="shared" si="493"/>
        <v>0</v>
      </c>
      <c r="BD664" s="229">
        <f t="shared" si="493"/>
        <v>0</v>
      </c>
      <c r="BE664" s="229">
        <f t="shared" si="493"/>
        <v>0</v>
      </c>
      <c r="BF664" s="229">
        <f t="shared" si="493"/>
        <v>0</v>
      </c>
      <c r="BG664" s="229">
        <f t="shared" si="493"/>
        <v>0</v>
      </c>
      <c r="BH664" s="229">
        <f t="shared" si="493"/>
        <v>0</v>
      </c>
      <c r="BI664" s="229">
        <f t="shared" si="493"/>
        <v>0</v>
      </c>
      <c r="BJ664" s="229">
        <f t="shared" si="493"/>
        <v>0</v>
      </c>
      <c r="BK664" s="229">
        <f t="shared" si="493"/>
        <v>0</v>
      </c>
      <c r="BL664" s="229">
        <f t="shared" si="493"/>
        <v>0</v>
      </c>
      <c r="BM664" s="229">
        <f t="shared" si="493"/>
        <v>0</v>
      </c>
      <c r="BN664" s="229">
        <f t="shared" si="493"/>
        <v>0</v>
      </c>
      <c r="BO664" s="229">
        <f t="shared" si="493"/>
        <v>0</v>
      </c>
      <c r="BP664" s="229">
        <f t="shared" si="493"/>
        <v>0</v>
      </c>
      <c r="BQ664" s="229">
        <f t="shared" si="493"/>
        <v>0</v>
      </c>
      <c r="BR664" s="229">
        <f t="shared" si="491"/>
        <v>0</v>
      </c>
      <c r="BS664" s="229">
        <f t="shared" si="491"/>
        <v>0</v>
      </c>
      <c r="BT664" s="229">
        <f t="shared" si="491"/>
        <v>0</v>
      </c>
      <c r="BU664" s="229">
        <f t="shared" si="491"/>
        <v>0</v>
      </c>
      <c r="BV664" s="229">
        <f t="shared" si="491"/>
        <v>0</v>
      </c>
      <c r="BW664" s="229">
        <f t="shared" si="491"/>
        <v>0</v>
      </c>
      <c r="BX664" s="229">
        <f t="shared" si="491"/>
        <v>0</v>
      </c>
      <c r="BY664" s="229">
        <f t="shared" si="491"/>
        <v>0</v>
      </c>
      <c r="BZ664" s="229">
        <f t="shared" si="491"/>
        <v>0</v>
      </c>
    </row>
    <row r="665" spans="1:78" x14ac:dyDescent="0.2">
      <c r="A665" s="7" t="str">
        <f t="shared" si="487"/>
        <v>Roll-in 7</v>
      </c>
      <c r="B665" s="7">
        <f t="shared" si="469"/>
        <v>2022</v>
      </c>
      <c r="C665" s="7">
        <f t="shared" si="475"/>
        <v>44</v>
      </c>
      <c r="D665" s="165">
        <f t="shared" si="489"/>
        <v>44804</v>
      </c>
      <c r="E665" s="68">
        <f t="shared" si="488"/>
        <v>0</v>
      </c>
      <c r="F665" s="77"/>
      <c r="G665" s="229">
        <f t="shared" si="492"/>
        <v>0</v>
      </c>
      <c r="H665" s="229">
        <f t="shared" si="492"/>
        <v>0</v>
      </c>
      <c r="I665" s="229">
        <f t="shared" si="492"/>
        <v>0</v>
      </c>
      <c r="J665" s="229">
        <f t="shared" si="492"/>
        <v>0</v>
      </c>
      <c r="K665" s="229">
        <f t="shared" si="492"/>
        <v>0</v>
      </c>
      <c r="L665" s="229">
        <f t="shared" si="492"/>
        <v>0</v>
      </c>
      <c r="M665" s="229">
        <f t="shared" si="492"/>
        <v>0</v>
      </c>
      <c r="N665" s="229">
        <f t="shared" si="492"/>
        <v>0</v>
      </c>
      <c r="O665" s="229">
        <f t="shared" si="492"/>
        <v>0</v>
      </c>
      <c r="P665" s="229">
        <f t="shared" si="492"/>
        <v>0</v>
      </c>
      <c r="Q665" s="229">
        <f t="shared" si="492"/>
        <v>0</v>
      </c>
      <c r="R665" s="229">
        <f t="shared" si="492"/>
        <v>0</v>
      </c>
      <c r="S665" s="229">
        <f t="shared" si="492"/>
        <v>0</v>
      </c>
      <c r="T665" s="229">
        <f t="shared" si="492"/>
        <v>0</v>
      </c>
      <c r="U665" s="229">
        <f t="shared" si="492"/>
        <v>0</v>
      </c>
      <c r="V665" s="229">
        <f t="shared" si="492"/>
        <v>0</v>
      </c>
      <c r="W665" s="229">
        <f t="shared" ref="W665:AL680" si="494">IF(AND($B665+$D$7&gt;W$7,W$9&gt;=$D665),($E665*(1/$D$7))/IF(W$7=$B665,13-MONTH($D665),12),0)</f>
        <v>0</v>
      </c>
      <c r="X665" s="229">
        <f t="shared" si="494"/>
        <v>0</v>
      </c>
      <c r="Y665" s="229">
        <f t="shared" si="494"/>
        <v>0</v>
      </c>
      <c r="Z665" s="229">
        <f t="shared" si="494"/>
        <v>0</v>
      </c>
      <c r="AA665" s="229">
        <f t="shared" si="494"/>
        <v>0</v>
      </c>
      <c r="AB665" s="229">
        <f t="shared" si="494"/>
        <v>0</v>
      </c>
      <c r="AC665" s="229">
        <f t="shared" si="494"/>
        <v>0</v>
      </c>
      <c r="AD665" s="229">
        <f t="shared" si="494"/>
        <v>0</v>
      </c>
      <c r="AE665" s="229">
        <f t="shared" si="494"/>
        <v>0</v>
      </c>
      <c r="AF665" s="229">
        <f t="shared" si="494"/>
        <v>0</v>
      </c>
      <c r="AG665" s="229">
        <f t="shared" si="494"/>
        <v>0</v>
      </c>
      <c r="AH665" s="229">
        <f t="shared" si="494"/>
        <v>0</v>
      </c>
      <c r="AI665" s="229">
        <f t="shared" si="494"/>
        <v>0</v>
      </c>
      <c r="AJ665" s="229">
        <f t="shared" si="494"/>
        <v>0</v>
      </c>
      <c r="AK665" s="229">
        <f t="shared" si="494"/>
        <v>0</v>
      </c>
      <c r="AL665" s="229">
        <f t="shared" si="484"/>
        <v>0</v>
      </c>
      <c r="AM665" s="229">
        <f t="shared" si="484"/>
        <v>0</v>
      </c>
      <c r="AN665" s="229">
        <f t="shared" si="484"/>
        <v>0</v>
      </c>
      <c r="AO665" s="229">
        <f t="shared" si="484"/>
        <v>0</v>
      </c>
      <c r="AP665" s="229">
        <f t="shared" si="484"/>
        <v>0</v>
      </c>
      <c r="AQ665" s="229">
        <f t="shared" si="484"/>
        <v>0</v>
      </c>
      <c r="AR665" s="229">
        <f t="shared" si="484"/>
        <v>0</v>
      </c>
      <c r="AS665" s="229">
        <f t="shared" ref="AS665:BA665" si="495">IF(AND($B665+$D$7&gt;AS$7,AS$9&gt;=$D665),($E665*(1/$D$7))/IF(AS$7=$B665,13-MONTH($D665),12),0)</f>
        <v>0</v>
      </c>
      <c r="AT665" s="229">
        <f t="shared" si="495"/>
        <v>0</v>
      </c>
      <c r="AU665" s="229">
        <f t="shared" si="495"/>
        <v>0</v>
      </c>
      <c r="AV665" s="229">
        <f t="shared" si="495"/>
        <v>0</v>
      </c>
      <c r="AW665" s="229">
        <f t="shared" si="495"/>
        <v>0</v>
      </c>
      <c r="AX665" s="229">
        <f t="shared" si="495"/>
        <v>0</v>
      </c>
      <c r="AY665" s="229">
        <f t="shared" si="495"/>
        <v>0</v>
      </c>
      <c r="AZ665" s="229">
        <f t="shared" si="495"/>
        <v>0</v>
      </c>
      <c r="BA665" s="229">
        <f t="shared" si="495"/>
        <v>0</v>
      </c>
      <c r="BB665" s="229">
        <f t="shared" si="493"/>
        <v>0</v>
      </c>
      <c r="BC665" s="229">
        <f t="shared" si="493"/>
        <v>0</v>
      </c>
      <c r="BD665" s="229">
        <f t="shared" si="493"/>
        <v>0</v>
      </c>
      <c r="BE665" s="229">
        <f t="shared" si="493"/>
        <v>0</v>
      </c>
      <c r="BF665" s="229">
        <f t="shared" si="493"/>
        <v>0</v>
      </c>
      <c r="BG665" s="229">
        <f t="shared" si="493"/>
        <v>0</v>
      </c>
      <c r="BH665" s="229">
        <f t="shared" si="493"/>
        <v>0</v>
      </c>
      <c r="BI665" s="229">
        <f t="shared" si="493"/>
        <v>0</v>
      </c>
      <c r="BJ665" s="229">
        <f t="shared" si="493"/>
        <v>0</v>
      </c>
      <c r="BK665" s="229">
        <f t="shared" si="493"/>
        <v>0</v>
      </c>
      <c r="BL665" s="229">
        <f t="shared" si="493"/>
        <v>0</v>
      </c>
      <c r="BM665" s="229">
        <f t="shared" si="493"/>
        <v>0</v>
      </c>
      <c r="BN665" s="229">
        <f t="shared" si="493"/>
        <v>0</v>
      </c>
      <c r="BO665" s="229">
        <f t="shared" si="491"/>
        <v>0</v>
      </c>
      <c r="BP665" s="229">
        <f t="shared" si="491"/>
        <v>0</v>
      </c>
      <c r="BQ665" s="229">
        <f t="shared" si="491"/>
        <v>0</v>
      </c>
      <c r="BR665" s="229">
        <f t="shared" si="491"/>
        <v>0</v>
      </c>
      <c r="BS665" s="229">
        <f t="shared" si="491"/>
        <v>0</v>
      </c>
      <c r="BT665" s="229">
        <f t="shared" si="491"/>
        <v>0</v>
      </c>
      <c r="BU665" s="229">
        <f t="shared" si="491"/>
        <v>0</v>
      </c>
      <c r="BV665" s="229">
        <f t="shared" si="491"/>
        <v>0</v>
      </c>
      <c r="BW665" s="229">
        <f t="shared" si="491"/>
        <v>0</v>
      </c>
      <c r="BX665" s="229">
        <f t="shared" si="491"/>
        <v>0</v>
      </c>
      <c r="BY665" s="229">
        <f t="shared" si="491"/>
        <v>0</v>
      </c>
      <c r="BZ665" s="229">
        <f t="shared" si="491"/>
        <v>0</v>
      </c>
    </row>
    <row r="666" spans="1:78" x14ac:dyDescent="0.2">
      <c r="A666" s="7" t="str">
        <f t="shared" si="487"/>
        <v>Roll-in 8</v>
      </c>
      <c r="B666" s="7">
        <f t="shared" si="469"/>
        <v>2022</v>
      </c>
      <c r="C666" s="7">
        <f t="shared" si="475"/>
        <v>45</v>
      </c>
      <c r="D666" s="165">
        <f t="shared" si="489"/>
        <v>44834</v>
      </c>
      <c r="E666" s="68">
        <f t="shared" si="488"/>
        <v>0</v>
      </c>
      <c r="F666" s="77"/>
      <c r="G666" s="229">
        <f t="shared" si="492"/>
        <v>0</v>
      </c>
      <c r="H666" s="229">
        <f t="shared" si="492"/>
        <v>0</v>
      </c>
      <c r="I666" s="229">
        <f t="shared" si="492"/>
        <v>0</v>
      </c>
      <c r="J666" s="229">
        <f t="shared" si="492"/>
        <v>0</v>
      </c>
      <c r="K666" s="229">
        <f t="shared" si="492"/>
        <v>0</v>
      </c>
      <c r="L666" s="229">
        <f t="shared" si="492"/>
        <v>0</v>
      </c>
      <c r="M666" s="229">
        <f t="shared" si="492"/>
        <v>0</v>
      </c>
      <c r="N666" s="229">
        <f t="shared" si="492"/>
        <v>0</v>
      </c>
      <c r="O666" s="229">
        <f t="shared" si="492"/>
        <v>0</v>
      </c>
      <c r="P666" s="229">
        <f t="shared" si="492"/>
        <v>0</v>
      </c>
      <c r="Q666" s="229">
        <f t="shared" si="492"/>
        <v>0</v>
      </c>
      <c r="R666" s="229">
        <f t="shared" si="492"/>
        <v>0</v>
      </c>
      <c r="S666" s="229">
        <f t="shared" si="492"/>
        <v>0</v>
      </c>
      <c r="T666" s="229">
        <f t="shared" si="492"/>
        <v>0</v>
      </c>
      <c r="U666" s="229">
        <f t="shared" si="492"/>
        <v>0</v>
      </c>
      <c r="V666" s="229">
        <f t="shared" si="492"/>
        <v>0</v>
      </c>
      <c r="W666" s="229">
        <f t="shared" si="494"/>
        <v>0</v>
      </c>
      <c r="X666" s="229">
        <f t="shared" si="494"/>
        <v>0</v>
      </c>
      <c r="Y666" s="229">
        <f t="shared" si="494"/>
        <v>0</v>
      </c>
      <c r="Z666" s="229">
        <f t="shared" si="494"/>
        <v>0</v>
      </c>
      <c r="AA666" s="229">
        <f t="shared" si="494"/>
        <v>0</v>
      </c>
      <c r="AB666" s="229">
        <f t="shared" si="494"/>
        <v>0</v>
      </c>
      <c r="AC666" s="229">
        <f t="shared" si="494"/>
        <v>0</v>
      </c>
      <c r="AD666" s="229">
        <f t="shared" si="494"/>
        <v>0</v>
      </c>
      <c r="AE666" s="229">
        <f t="shared" si="494"/>
        <v>0</v>
      </c>
      <c r="AF666" s="229">
        <f t="shared" si="494"/>
        <v>0</v>
      </c>
      <c r="AG666" s="229">
        <f t="shared" si="494"/>
        <v>0</v>
      </c>
      <c r="AH666" s="229">
        <f t="shared" si="494"/>
        <v>0</v>
      </c>
      <c r="AI666" s="229">
        <f t="shared" si="494"/>
        <v>0</v>
      </c>
      <c r="AJ666" s="229">
        <f t="shared" si="494"/>
        <v>0</v>
      </c>
      <c r="AK666" s="229">
        <f t="shared" si="494"/>
        <v>0</v>
      </c>
      <c r="AL666" s="229">
        <f t="shared" si="494"/>
        <v>0</v>
      </c>
      <c r="AM666" s="229">
        <f t="shared" ref="AM666:BB682" si="496">IF(AND($B666+$D$7&gt;AM$7,AM$9&gt;=$D666),($E666*(1/$D$7))/IF(AM$7=$B666,13-MONTH($D666),12),0)</f>
        <v>0</v>
      </c>
      <c r="AN666" s="229">
        <f t="shared" si="496"/>
        <v>0</v>
      </c>
      <c r="AO666" s="229">
        <f t="shared" si="496"/>
        <v>0</v>
      </c>
      <c r="AP666" s="229">
        <f t="shared" si="496"/>
        <v>0</v>
      </c>
      <c r="AQ666" s="229">
        <f t="shared" si="496"/>
        <v>0</v>
      </c>
      <c r="AR666" s="229">
        <f t="shared" si="496"/>
        <v>0</v>
      </c>
      <c r="AS666" s="229">
        <f t="shared" si="496"/>
        <v>0</v>
      </c>
      <c r="AT666" s="229">
        <f t="shared" si="496"/>
        <v>0</v>
      </c>
      <c r="AU666" s="229">
        <f t="shared" si="496"/>
        <v>0</v>
      </c>
      <c r="AV666" s="229">
        <f t="shared" si="496"/>
        <v>0</v>
      </c>
      <c r="AW666" s="229">
        <f t="shared" si="496"/>
        <v>0</v>
      </c>
      <c r="AX666" s="229">
        <f t="shared" si="496"/>
        <v>0</v>
      </c>
      <c r="AY666" s="229">
        <f t="shared" si="496"/>
        <v>0</v>
      </c>
      <c r="AZ666" s="229">
        <f t="shared" si="496"/>
        <v>0</v>
      </c>
      <c r="BA666" s="229">
        <f t="shared" si="496"/>
        <v>0</v>
      </c>
      <c r="BB666" s="229">
        <f t="shared" si="493"/>
        <v>0</v>
      </c>
      <c r="BC666" s="229">
        <f t="shared" si="493"/>
        <v>0</v>
      </c>
      <c r="BD666" s="229">
        <f t="shared" si="493"/>
        <v>0</v>
      </c>
      <c r="BE666" s="229">
        <f t="shared" si="493"/>
        <v>0</v>
      </c>
      <c r="BF666" s="229">
        <f t="shared" si="493"/>
        <v>0</v>
      </c>
      <c r="BG666" s="229">
        <f t="shared" si="493"/>
        <v>0</v>
      </c>
      <c r="BH666" s="229">
        <f t="shared" si="493"/>
        <v>0</v>
      </c>
      <c r="BI666" s="229">
        <f t="shared" si="493"/>
        <v>0</v>
      </c>
      <c r="BJ666" s="229">
        <f t="shared" si="493"/>
        <v>0</v>
      </c>
      <c r="BK666" s="229">
        <f t="shared" si="493"/>
        <v>0</v>
      </c>
      <c r="BL666" s="229">
        <f t="shared" si="493"/>
        <v>0</v>
      </c>
      <c r="BM666" s="229">
        <f t="shared" si="493"/>
        <v>0</v>
      </c>
      <c r="BN666" s="229">
        <f t="shared" si="493"/>
        <v>0</v>
      </c>
      <c r="BO666" s="229">
        <f t="shared" si="491"/>
        <v>0</v>
      </c>
      <c r="BP666" s="229">
        <f t="shared" si="491"/>
        <v>0</v>
      </c>
      <c r="BQ666" s="229">
        <f t="shared" si="491"/>
        <v>0</v>
      </c>
      <c r="BR666" s="229">
        <f t="shared" si="491"/>
        <v>0</v>
      </c>
      <c r="BS666" s="229">
        <f t="shared" si="491"/>
        <v>0</v>
      </c>
      <c r="BT666" s="229">
        <f t="shared" si="491"/>
        <v>0</v>
      </c>
      <c r="BU666" s="229">
        <f t="shared" si="491"/>
        <v>0</v>
      </c>
      <c r="BV666" s="229">
        <f t="shared" si="491"/>
        <v>0</v>
      </c>
      <c r="BW666" s="229">
        <f t="shared" si="491"/>
        <v>0</v>
      </c>
      <c r="BX666" s="229">
        <f t="shared" si="491"/>
        <v>0</v>
      </c>
      <c r="BY666" s="229">
        <f t="shared" si="491"/>
        <v>0</v>
      </c>
      <c r="BZ666" s="229">
        <f t="shared" si="491"/>
        <v>0</v>
      </c>
    </row>
    <row r="667" spans="1:78" x14ac:dyDescent="0.2">
      <c r="A667" s="7" t="str">
        <f t="shared" si="487"/>
        <v>Roll-in 8</v>
      </c>
      <c r="B667" s="7">
        <f t="shared" si="469"/>
        <v>2022</v>
      </c>
      <c r="C667" s="7">
        <f t="shared" si="475"/>
        <v>46</v>
      </c>
      <c r="D667" s="165">
        <f t="shared" si="489"/>
        <v>44865</v>
      </c>
      <c r="E667" s="68">
        <f t="shared" si="488"/>
        <v>0</v>
      </c>
      <c r="F667" s="77"/>
      <c r="G667" s="229">
        <f t="shared" si="492"/>
        <v>0</v>
      </c>
      <c r="H667" s="229">
        <f t="shared" si="492"/>
        <v>0</v>
      </c>
      <c r="I667" s="229">
        <f t="shared" si="492"/>
        <v>0</v>
      </c>
      <c r="J667" s="229">
        <f t="shared" si="492"/>
        <v>0</v>
      </c>
      <c r="K667" s="229">
        <f t="shared" si="492"/>
        <v>0</v>
      </c>
      <c r="L667" s="229">
        <f t="shared" si="492"/>
        <v>0</v>
      </c>
      <c r="M667" s="229">
        <f t="shared" si="492"/>
        <v>0</v>
      </c>
      <c r="N667" s="229">
        <f t="shared" si="492"/>
        <v>0</v>
      </c>
      <c r="O667" s="229">
        <f t="shared" si="492"/>
        <v>0</v>
      </c>
      <c r="P667" s="229">
        <f t="shared" si="492"/>
        <v>0</v>
      </c>
      <c r="Q667" s="229">
        <f t="shared" si="492"/>
        <v>0</v>
      </c>
      <c r="R667" s="229">
        <f t="shared" si="492"/>
        <v>0</v>
      </c>
      <c r="S667" s="229">
        <f t="shared" si="492"/>
        <v>0</v>
      </c>
      <c r="T667" s="229">
        <f t="shared" si="492"/>
        <v>0</v>
      </c>
      <c r="U667" s="229">
        <f t="shared" si="492"/>
        <v>0</v>
      </c>
      <c r="V667" s="229">
        <f t="shared" si="492"/>
        <v>0</v>
      </c>
      <c r="W667" s="229">
        <f t="shared" si="494"/>
        <v>0</v>
      </c>
      <c r="X667" s="229">
        <f t="shared" si="494"/>
        <v>0</v>
      </c>
      <c r="Y667" s="229">
        <f t="shared" si="494"/>
        <v>0</v>
      </c>
      <c r="Z667" s="229">
        <f t="shared" si="494"/>
        <v>0</v>
      </c>
      <c r="AA667" s="229">
        <f t="shared" si="494"/>
        <v>0</v>
      </c>
      <c r="AB667" s="229">
        <f t="shared" si="494"/>
        <v>0</v>
      </c>
      <c r="AC667" s="229">
        <f t="shared" si="494"/>
        <v>0</v>
      </c>
      <c r="AD667" s="229">
        <f t="shared" si="494"/>
        <v>0</v>
      </c>
      <c r="AE667" s="229">
        <f t="shared" si="494"/>
        <v>0</v>
      </c>
      <c r="AF667" s="229">
        <f t="shared" si="494"/>
        <v>0</v>
      </c>
      <c r="AG667" s="229">
        <f t="shared" si="494"/>
        <v>0</v>
      </c>
      <c r="AH667" s="229">
        <f t="shared" si="494"/>
        <v>0</v>
      </c>
      <c r="AI667" s="229">
        <f t="shared" si="494"/>
        <v>0</v>
      </c>
      <c r="AJ667" s="229">
        <f t="shared" si="494"/>
        <v>0</v>
      </c>
      <c r="AK667" s="229">
        <f t="shared" si="494"/>
        <v>0</v>
      </c>
      <c r="AL667" s="229">
        <f t="shared" si="494"/>
        <v>0</v>
      </c>
      <c r="AM667" s="229">
        <f t="shared" si="496"/>
        <v>0</v>
      </c>
      <c r="AN667" s="229">
        <f t="shared" si="496"/>
        <v>0</v>
      </c>
      <c r="AO667" s="229">
        <f t="shared" si="496"/>
        <v>0</v>
      </c>
      <c r="AP667" s="229">
        <f t="shared" si="496"/>
        <v>0</v>
      </c>
      <c r="AQ667" s="229">
        <f t="shared" si="496"/>
        <v>0</v>
      </c>
      <c r="AR667" s="229">
        <f t="shared" si="496"/>
        <v>0</v>
      </c>
      <c r="AS667" s="229">
        <f t="shared" si="496"/>
        <v>0</v>
      </c>
      <c r="AT667" s="229">
        <f t="shared" si="496"/>
        <v>0</v>
      </c>
      <c r="AU667" s="229">
        <f t="shared" si="496"/>
        <v>0</v>
      </c>
      <c r="AV667" s="229">
        <f t="shared" si="496"/>
        <v>0</v>
      </c>
      <c r="AW667" s="229">
        <f t="shared" si="496"/>
        <v>0</v>
      </c>
      <c r="AX667" s="229">
        <f t="shared" si="496"/>
        <v>0</v>
      </c>
      <c r="AY667" s="229">
        <f t="shared" si="496"/>
        <v>0</v>
      </c>
      <c r="AZ667" s="229">
        <f t="shared" si="496"/>
        <v>0</v>
      </c>
      <c r="BA667" s="229">
        <f t="shared" si="496"/>
        <v>0</v>
      </c>
      <c r="BB667" s="229">
        <f t="shared" si="493"/>
        <v>0</v>
      </c>
      <c r="BC667" s="229">
        <f t="shared" si="493"/>
        <v>0</v>
      </c>
      <c r="BD667" s="229">
        <f t="shared" si="493"/>
        <v>0</v>
      </c>
      <c r="BE667" s="229">
        <f t="shared" si="493"/>
        <v>0</v>
      </c>
      <c r="BF667" s="229">
        <f t="shared" si="493"/>
        <v>0</v>
      </c>
      <c r="BG667" s="229">
        <f t="shared" si="493"/>
        <v>0</v>
      </c>
      <c r="BH667" s="229">
        <f t="shared" si="493"/>
        <v>0</v>
      </c>
      <c r="BI667" s="229">
        <f t="shared" si="493"/>
        <v>0</v>
      </c>
      <c r="BJ667" s="229">
        <f t="shared" si="493"/>
        <v>0</v>
      </c>
      <c r="BK667" s="229">
        <f t="shared" si="493"/>
        <v>0</v>
      </c>
      <c r="BL667" s="229">
        <f t="shared" si="493"/>
        <v>0</v>
      </c>
      <c r="BM667" s="229">
        <f t="shared" si="493"/>
        <v>0</v>
      </c>
      <c r="BN667" s="229">
        <f t="shared" si="493"/>
        <v>0</v>
      </c>
      <c r="BO667" s="229">
        <f t="shared" si="491"/>
        <v>0</v>
      </c>
      <c r="BP667" s="229">
        <f t="shared" si="491"/>
        <v>0</v>
      </c>
      <c r="BQ667" s="229">
        <f t="shared" si="491"/>
        <v>0</v>
      </c>
      <c r="BR667" s="229">
        <f t="shared" si="491"/>
        <v>0</v>
      </c>
      <c r="BS667" s="229">
        <f t="shared" si="491"/>
        <v>0</v>
      </c>
      <c r="BT667" s="229">
        <f t="shared" si="491"/>
        <v>0</v>
      </c>
      <c r="BU667" s="229">
        <f t="shared" si="491"/>
        <v>0</v>
      </c>
      <c r="BV667" s="229">
        <f t="shared" si="491"/>
        <v>0</v>
      </c>
      <c r="BW667" s="229">
        <f t="shared" si="491"/>
        <v>0</v>
      </c>
      <c r="BX667" s="229">
        <f t="shared" si="491"/>
        <v>0</v>
      </c>
      <c r="BY667" s="229">
        <f t="shared" si="491"/>
        <v>0</v>
      </c>
      <c r="BZ667" s="229">
        <f t="shared" si="491"/>
        <v>0</v>
      </c>
    </row>
    <row r="668" spans="1:78" x14ac:dyDescent="0.2">
      <c r="A668" s="7" t="str">
        <f t="shared" si="487"/>
        <v>Roll-in 8</v>
      </c>
      <c r="B668" s="7">
        <f t="shared" si="469"/>
        <v>2022</v>
      </c>
      <c r="C668" s="7">
        <f t="shared" si="475"/>
        <v>47</v>
      </c>
      <c r="D668" s="165">
        <f t="shared" si="489"/>
        <v>44895</v>
      </c>
      <c r="E668" s="68">
        <f t="shared" si="488"/>
        <v>0</v>
      </c>
      <c r="F668" s="77"/>
      <c r="G668" s="229">
        <f t="shared" si="492"/>
        <v>0</v>
      </c>
      <c r="H668" s="229">
        <f t="shared" si="492"/>
        <v>0</v>
      </c>
      <c r="I668" s="229">
        <f t="shared" si="492"/>
        <v>0</v>
      </c>
      <c r="J668" s="229">
        <f t="shared" si="492"/>
        <v>0</v>
      </c>
      <c r="K668" s="229">
        <f t="shared" si="492"/>
        <v>0</v>
      </c>
      <c r="L668" s="229">
        <f t="shared" si="492"/>
        <v>0</v>
      </c>
      <c r="M668" s="229">
        <f t="shared" si="492"/>
        <v>0</v>
      </c>
      <c r="N668" s="229">
        <f t="shared" si="492"/>
        <v>0</v>
      </c>
      <c r="O668" s="229">
        <f t="shared" si="492"/>
        <v>0</v>
      </c>
      <c r="P668" s="229">
        <f t="shared" si="492"/>
        <v>0</v>
      </c>
      <c r="Q668" s="229">
        <f t="shared" si="492"/>
        <v>0</v>
      </c>
      <c r="R668" s="229">
        <f t="shared" si="492"/>
        <v>0</v>
      </c>
      <c r="S668" s="229">
        <f t="shared" si="492"/>
        <v>0</v>
      </c>
      <c r="T668" s="229">
        <f t="shared" si="492"/>
        <v>0</v>
      </c>
      <c r="U668" s="229">
        <f t="shared" si="492"/>
        <v>0</v>
      </c>
      <c r="V668" s="229">
        <f t="shared" si="492"/>
        <v>0</v>
      </c>
      <c r="W668" s="229">
        <f t="shared" si="494"/>
        <v>0</v>
      </c>
      <c r="X668" s="229">
        <f t="shared" si="494"/>
        <v>0</v>
      </c>
      <c r="Y668" s="229">
        <f t="shared" si="494"/>
        <v>0</v>
      </c>
      <c r="Z668" s="229">
        <f t="shared" si="494"/>
        <v>0</v>
      </c>
      <c r="AA668" s="229">
        <f t="shared" si="494"/>
        <v>0</v>
      </c>
      <c r="AB668" s="229">
        <f t="shared" si="494"/>
        <v>0</v>
      </c>
      <c r="AC668" s="229">
        <f t="shared" si="494"/>
        <v>0</v>
      </c>
      <c r="AD668" s="229">
        <f t="shared" si="494"/>
        <v>0</v>
      </c>
      <c r="AE668" s="229">
        <f t="shared" si="494"/>
        <v>0</v>
      </c>
      <c r="AF668" s="229">
        <f t="shared" si="494"/>
        <v>0</v>
      </c>
      <c r="AG668" s="229">
        <f t="shared" si="494"/>
        <v>0</v>
      </c>
      <c r="AH668" s="229">
        <f t="shared" si="494"/>
        <v>0</v>
      </c>
      <c r="AI668" s="229">
        <f t="shared" si="494"/>
        <v>0</v>
      </c>
      <c r="AJ668" s="229">
        <f t="shared" si="494"/>
        <v>0</v>
      </c>
      <c r="AK668" s="229">
        <f t="shared" si="494"/>
        <v>0</v>
      </c>
      <c r="AL668" s="229">
        <f t="shared" si="494"/>
        <v>0</v>
      </c>
      <c r="AM668" s="229">
        <f t="shared" si="496"/>
        <v>0</v>
      </c>
      <c r="AN668" s="229">
        <f t="shared" si="496"/>
        <v>0</v>
      </c>
      <c r="AO668" s="229">
        <f t="shared" si="496"/>
        <v>0</v>
      </c>
      <c r="AP668" s="229">
        <f t="shared" si="496"/>
        <v>0</v>
      </c>
      <c r="AQ668" s="229">
        <f t="shared" si="496"/>
        <v>0</v>
      </c>
      <c r="AR668" s="229">
        <f t="shared" si="496"/>
        <v>0</v>
      </c>
      <c r="AS668" s="229">
        <f t="shared" si="496"/>
        <v>0</v>
      </c>
      <c r="AT668" s="229">
        <f t="shared" si="496"/>
        <v>0</v>
      </c>
      <c r="AU668" s="229">
        <f t="shared" si="496"/>
        <v>0</v>
      </c>
      <c r="AV668" s="229">
        <f t="shared" si="496"/>
        <v>0</v>
      </c>
      <c r="AW668" s="229">
        <f t="shared" si="496"/>
        <v>0</v>
      </c>
      <c r="AX668" s="229">
        <f t="shared" si="496"/>
        <v>0</v>
      </c>
      <c r="AY668" s="229">
        <f t="shared" si="496"/>
        <v>0</v>
      </c>
      <c r="AZ668" s="229">
        <f t="shared" si="496"/>
        <v>0</v>
      </c>
      <c r="BA668" s="229">
        <f t="shared" si="496"/>
        <v>0</v>
      </c>
      <c r="BB668" s="229">
        <f t="shared" si="493"/>
        <v>0</v>
      </c>
      <c r="BC668" s="229">
        <f t="shared" si="493"/>
        <v>0</v>
      </c>
      <c r="BD668" s="229">
        <f t="shared" si="493"/>
        <v>0</v>
      </c>
      <c r="BE668" s="229">
        <f t="shared" si="493"/>
        <v>0</v>
      </c>
      <c r="BF668" s="229">
        <f t="shared" si="493"/>
        <v>0</v>
      </c>
      <c r="BG668" s="229">
        <f t="shared" si="493"/>
        <v>0</v>
      </c>
      <c r="BH668" s="229">
        <f t="shared" si="493"/>
        <v>0</v>
      </c>
      <c r="BI668" s="229">
        <f t="shared" si="493"/>
        <v>0</v>
      </c>
      <c r="BJ668" s="229">
        <f t="shared" si="493"/>
        <v>0</v>
      </c>
      <c r="BK668" s="229">
        <f t="shared" si="493"/>
        <v>0</v>
      </c>
      <c r="BL668" s="229">
        <f t="shared" si="493"/>
        <v>0</v>
      </c>
      <c r="BM668" s="229">
        <f t="shared" si="493"/>
        <v>0</v>
      </c>
      <c r="BN668" s="229">
        <f t="shared" si="493"/>
        <v>0</v>
      </c>
      <c r="BO668" s="229">
        <f t="shared" si="491"/>
        <v>0</v>
      </c>
      <c r="BP668" s="229">
        <f t="shared" si="491"/>
        <v>0</v>
      </c>
      <c r="BQ668" s="229">
        <f t="shared" si="491"/>
        <v>0</v>
      </c>
      <c r="BR668" s="229">
        <f t="shared" si="491"/>
        <v>0</v>
      </c>
      <c r="BS668" s="229">
        <f t="shared" si="491"/>
        <v>0</v>
      </c>
      <c r="BT668" s="229">
        <f t="shared" si="491"/>
        <v>0</v>
      </c>
      <c r="BU668" s="229">
        <f t="shared" si="491"/>
        <v>0</v>
      </c>
      <c r="BV668" s="229">
        <f t="shared" si="491"/>
        <v>0</v>
      </c>
      <c r="BW668" s="229">
        <f t="shared" si="491"/>
        <v>0</v>
      </c>
      <c r="BX668" s="229">
        <f t="shared" si="491"/>
        <v>0</v>
      </c>
      <c r="BY668" s="229">
        <f t="shared" si="491"/>
        <v>0</v>
      </c>
      <c r="BZ668" s="229">
        <f t="shared" si="491"/>
        <v>0</v>
      </c>
    </row>
    <row r="669" spans="1:78" x14ac:dyDescent="0.2">
      <c r="A669" s="7" t="str">
        <f t="shared" si="487"/>
        <v>Roll-in 8</v>
      </c>
      <c r="B669" s="7">
        <f t="shared" si="469"/>
        <v>2022</v>
      </c>
      <c r="C669" s="7">
        <f t="shared" si="475"/>
        <v>48</v>
      </c>
      <c r="D669" s="165">
        <f t="shared" si="489"/>
        <v>44926</v>
      </c>
      <c r="E669" s="68">
        <f t="shared" si="488"/>
        <v>0</v>
      </c>
      <c r="F669" s="77"/>
      <c r="G669" s="229">
        <f t="shared" si="492"/>
        <v>0</v>
      </c>
      <c r="H669" s="229">
        <f t="shared" si="492"/>
        <v>0</v>
      </c>
      <c r="I669" s="229">
        <f t="shared" si="492"/>
        <v>0</v>
      </c>
      <c r="J669" s="229">
        <f t="shared" si="492"/>
        <v>0</v>
      </c>
      <c r="K669" s="229">
        <f t="shared" si="492"/>
        <v>0</v>
      </c>
      <c r="L669" s="229">
        <f t="shared" si="492"/>
        <v>0</v>
      </c>
      <c r="M669" s="229">
        <f t="shared" si="492"/>
        <v>0</v>
      </c>
      <c r="N669" s="229">
        <f t="shared" si="492"/>
        <v>0</v>
      </c>
      <c r="O669" s="229">
        <f t="shared" si="492"/>
        <v>0</v>
      </c>
      <c r="P669" s="229">
        <f t="shared" si="492"/>
        <v>0</v>
      </c>
      <c r="Q669" s="229">
        <f t="shared" si="492"/>
        <v>0</v>
      </c>
      <c r="R669" s="229">
        <f t="shared" si="492"/>
        <v>0</v>
      </c>
      <c r="S669" s="229">
        <f t="shared" si="492"/>
        <v>0</v>
      </c>
      <c r="T669" s="229">
        <f t="shared" si="492"/>
        <v>0</v>
      </c>
      <c r="U669" s="229">
        <f t="shared" si="492"/>
        <v>0</v>
      </c>
      <c r="V669" s="229">
        <f t="shared" si="492"/>
        <v>0</v>
      </c>
      <c r="W669" s="229">
        <f t="shared" si="494"/>
        <v>0</v>
      </c>
      <c r="X669" s="229">
        <f t="shared" si="494"/>
        <v>0</v>
      </c>
      <c r="Y669" s="229">
        <f t="shared" si="494"/>
        <v>0</v>
      </c>
      <c r="Z669" s="229">
        <f t="shared" si="494"/>
        <v>0</v>
      </c>
      <c r="AA669" s="229">
        <f t="shared" si="494"/>
        <v>0</v>
      </c>
      <c r="AB669" s="229">
        <f t="shared" si="494"/>
        <v>0</v>
      </c>
      <c r="AC669" s="229">
        <f t="shared" si="494"/>
        <v>0</v>
      </c>
      <c r="AD669" s="229">
        <f t="shared" si="494"/>
        <v>0</v>
      </c>
      <c r="AE669" s="229">
        <f t="shared" si="494"/>
        <v>0</v>
      </c>
      <c r="AF669" s="229">
        <f t="shared" si="494"/>
        <v>0</v>
      </c>
      <c r="AG669" s="229">
        <f t="shared" si="494"/>
        <v>0</v>
      </c>
      <c r="AH669" s="229">
        <f t="shared" si="494"/>
        <v>0</v>
      </c>
      <c r="AI669" s="229">
        <f t="shared" si="494"/>
        <v>0</v>
      </c>
      <c r="AJ669" s="229">
        <f t="shared" si="494"/>
        <v>0</v>
      </c>
      <c r="AK669" s="229">
        <f t="shared" si="494"/>
        <v>0</v>
      </c>
      <c r="AL669" s="229">
        <f t="shared" si="494"/>
        <v>0</v>
      </c>
      <c r="AM669" s="229">
        <f t="shared" si="496"/>
        <v>0</v>
      </c>
      <c r="AN669" s="229">
        <f t="shared" si="496"/>
        <v>0</v>
      </c>
      <c r="AO669" s="229">
        <f t="shared" si="496"/>
        <v>0</v>
      </c>
      <c r="AP669" s="229">
        <f t="shared" si="496"/>
        <v>0</v>
      </c>
      <c r="AQ669" s="229">
        <f t="shared" si="496"/>
        <v>0</v>
      </c>
      <c r="AR669" s="229">
        <f t="shared" si="496"/>
        <v>0</v>
      </c>
      <c r="AS669" s="229">
        <f t="shared" si="496"/>
        <v>0</v>
      </c>
      <c r="AT669" s="229">
        <f t="shared" si="496"/>
        <v>0</v>
      </c>
      <c r="AU669" s="229">
        <f t="shared" si="496"/>
        <v>0</v>
      </c>
      <c r="AV669" s="229">
        <f t="shared" si="496"/>
        <v>0</v>
      </c>
      <c r="AW669" s="229">
        <f t="shared" si="496"/>
        <v>0</v>
      </c>
      <c r="AX669" s="229">
        <f t="shared" si="496"/>
        <v>0</v>
      </c>
      <c r="AY669" s="229">
        <f t="shared" si="496"/>
        <v>0</v>
      </c>
      <c r="AZ669" s="229">
        <f t="shared" si="496"/>
        <v>0</v>
      </c>
      <c r="BA669" s="229">
        <f t="shared" si="496"/>
        <v>0</v>
      </c>
      <c r="BB669" s="229">
        <f t="shared" si="493"/>
        <v>0</v>
      </c>
      <c r="BC669" s="229">
        <f t="shared" si="493"/>
        <v>0</v>
      </c>
      <c r="BD669" s="229">
        <f t="shared" si="493"/>
        <v>0</v>
      </c>
      <c r="BE669" s="229">
        <f t="shared" si="493"/>
        <v>0</v>
      </c>
      <c r="BF669" s="229">
        <f t="shared" si="493"/>
        <v>0</v>
      </c>
      <c r="BG669" s="229">
        <f t="shared" si="493"/>
        <v>0</v>
      </c>
      <c r="BH669" s="229">
        <f t="shared" si="493"/>
        <v>0</v>
      </c>
      <c r="BI669" s="229">
        <f t="shared" si="493"/>
        <v>0</v>
      </c>
      <c r="BJ669" s="229">
        <f t="shared" si="493"/>
        <v>0</v>
      </c>
      <c r="BK669" s="229">
        <f t="shared" si="493"/>
        <v>0</v>
      </c>
      <c r="BL669" s="229">
        <f t="shared" si="493"/>
        <v>0</v>
      </c>
      <c r="BM669" s="229">
        <f t="shared" si="493"/>
        <v>0</v>
      </c>
      <c r="BN669" s="229">
        <f t="shared" si="493"/>
        <v>0</v>
      </c>
      <c r="BO669" s="229">
        <f t="shared" si="491"/>
        <v>0</v>
      </c>
      <c r="BP669" s="229">
        <f t="shared" si="491"/>
        <v>0</v>
      </c>
      <c r="BQ669" s="229">
        <f t="shared" si="491"/>
        <v>0</v>
      </c>
      <c r="BR669" s="229">
        <f t="shared" si="491"/>
        <v>0</v>
      </c>
      <c r="BS669" s="229">
        <f t="shared" si="491"/>
        <v>0</v>
      </c>
      <c r="BT669" s="229">
        <f t="shared" si="491"/>
        <v>0</v>
      </c>
      <c r="BU669" s="229">
        <f t="shared" si="491"/>
        <v>0</v>
      </c>
      <c r="BV669" s="229">
        <f t="shared" si="491"/>
        <v>0</v>
      </c>
      <c r="BW669" s="229">
        <f t="shared" si="491"/>
        <v>0</v>
      </c>
      <c r="BX669" s="229">
        <f t="shared" si="491"/>
        <v>0</v>
      </c>
      <c r="BY669" s="229">
        <f t="shared" si="491"/>
        <v>0</v>
      </c>
      <c r="BZ669" s="229">
        <f t="shared" si="491"/>
        <v>0</v>
      </c>
    </row>
    <row r="670" spans="1:78" x14ac:dyDescent="0.2">
      <c r="A670" s="7" t="str">
        <f t="shared" si="487"/>
        <v>Roll-in 8</v>
      </c>
      <c r="B670" s="7">
        <f t="shared" si="469"/>
        <v>2023</v>
      </c>
      <c r="C670" s="7">
        <f t="shared" si="475"/>
        <v>49</v>
      </c>
      <c r="D670" s="165">
        <f t="shared" si="489"/>
        <v>44957</v>
      </c>
      <c r="E670" s="68">
        <f t="shared" si="488"/>
        <v>0</v>
      </c>
      <c r="F670" s="77"/>
      <c r="G670" s="229">
        <f t="shared" si="492"/>
        <v>0</v>
      </c>
      <c r="H670" s="229">
        <f t="shared" si="492"/>
        <v>0</v>
      </c>
      <c r="I670" s="229">
        <f t="shared" si="492"/>
        <v>0</v>
      </c>
      <c r="J670" s="229">
        <f t="shared" si="492"/>
        <v>0</v>
      </c>
      <c r="K670" s="229">
        <f t="shared" si="492"/>
        <v>0</v>
      </c>
      <c r="L670" s="229">
        <f t="shared" si="492"/>
        <v>0</v>
      </c>
      <c r="M670" s="229">
        <f t="shared" si="492"/>
        <v>0</v>
      </c>
      <c r="N670" s="229">
        <f t="shared" si="492"/>
        <v>0</v>
      </c>
      <c r="O670" s="229">
        <f t="shared" si="492"/>
        <v>0</v>
      </c>
      <c r="P670" s="229">
        <f t="shared" si="492"/>
        <v>0</v>
      </c>
      <c r="Q670" s="229">
        <f t="shared" si="492"/>
        <v>0</v>
      </c>
      <c r="R670" s="229">
        <f t="shared" si="492"/>
        <v>0</v>
      </c>
      <c r="S670" s="229">
        <f t="shared" si="492"/>
        <v>0</v>
      </c>
      <c r="T670" s="229">
        <f t="shared" si="492"/>
        <v>0</v>
      </c>
      <c r="U670" s="229">
        <f t="shared" si="492"/>
        <v>0</v>
      </c>
      <c r="V670" s="229">
        <f t="shared" si="492"/>
        <v>0</v>
      </c>
      <c r="W670" s="229">
        <f t="shared" si="494"/>
        <v>0</v>
      </c>
      <c r="X670" s="229">
        <f t="shared" si="494"/>
        <v>0</v>
      </c>
      <c r="Y670" s="229">
        <f t="shared" si="494"/>
        <v>0</v>
      </c>
      <c r="Z670" s="229">
        <f t="shared" si="494"/>
        <v>0</v>
      </c>
      <c r="AA670" s="229">
        <f t="shared" si="494"/>
        <v>0</v>
      </c>
      <c r="AB670" s="229">
        <f t="shared" si="494"/>
        <v>0</v>
      </c>
      <c r="AC670" s="229">
        <f t="shared" si="494"/>
        <v>0</v>
      </c>
      <c r="AD670" s="229">
        <f t="shared" si="494"/>
        <v>0</v>
      </c>
      <c r="AE670" s="229">
        <f t="shared" si="494"/>
        <v>0</v>
      </c>
      <c r="AF670" s="229">
        <f t="shared" si="494"/>
        <v>0</v>
      </c>
      <c r="AG670" s="229">
        <f t="shared" si="494"/>
        <v>0</v>
      </c>
      <c r="AH670" s="229">
        <f t="shared" si="494"/>
        <v>0</v>
      </c>
      <c r="AI670" s="229">
        <f t="shared" si="494"/>
        <v>0</v>
      </c>
      <c r="AJ670" s="229">
        <f t="shared" si="494"/>
        <v>0</v>
      </c>
      <c r="AK670" s="229">
        <f t="shared" si="494"/>
        <v>0</v>
      </c>
      <c r="AL670" s="229">
        <f t="shared" si="494"/>
        <v>0</v>
      </c>
      <c r="AM670" s="229">
        <f t="shared" si="496"/>
        <v>0</v>
      </c>
      <c r="AN670" s="229">
        <f t="shared" si="496"/>
        <v>0</v>
      </c>
      <c r="AO670" s="229">
        <f t="shared" si="496"/>
        <v>0</v>
      </c>
      <c r="AP670" s="229">
        <f t="shared" si="496"/>
        <v>0</v>
      </c>
      <c r="AQ670" s="229">
        <f t="shared" si="496"/>
        <v>0</v>
      </c>
      <c r="AR670" s="229">
        <f t="shared" si="496"/>
        <v>0</v>
      </c>
      <c r="AS670" s="229">
        <f t="shared" si="496"/>
        <v>0</v>
      </c>
      <c r="AT670" s="229">
        <f t="shared" si="496"/>
        <v>0</v>
      </c>
      <c r="AU670" s="229">
        <f t="shared" si="496"/>
        <v>0</v>
      </c>
      <c r="AV670" s="229">
        <f t="shared" si="496"/>
        <v>0</v>
      </c>
      <c r="AW670" s="229">
        <f t="shared" si="496"/>
        <v>0</v>
      </c>
      <c r="AX670" s="229">
        <f t="shared" si="496"/>
        <v>0</v>
      </c>
      <c r="AY670" s="229">
        <f t="shared" si="496"/>
        <v>0</v>
      </c>
      <c r="AZ670" s="229">
        <f t="shared" si="496"/>
        <v>0</v>
      </c>
      <c r="BA670" s="229">
        <f t="shared" si="496"/>
        <v>0</v>
      </c>
      <c r="BB670" s="229">
        <f t="shared" si="493"/>
        <v>0</v>
      </c>
      <c r="BC670" s="229">
        <f t="shared" si="493"/>
        <v>0</v>
      </c>
      <c r="BD670" s="229">
        <f t="shared" si="493"/>
        <v>0</v>
      </c>
      <c r="BE670" s="229">
        <f t="shared" si="493"/>
        <v>0</v>
      </c>
      <c r="BF670" s="229">
        <f t="shared" si="493"/>
        <v>0</v>
      </c>
      <c r="BG670" s="229">
        <f t="shared" si="493"/>
        <v>0</v>
      </c>
      <c r="BH670" s="229">
        <f t="shared" si="493"/>
        <v>0</v>
      </c>
      <c r="BI670" s="229">
        <f t="shared" si="493"/>
        <v>0</v>
      </c>
      <c r="BJ670" s="229">
        <f t="shared" si="493"/>
        <v>0</v>
      </c>
      <c r="BK670" s="229">
        <f t="shared" si="493"/>
        <v>0</v>
      </c>
      <c r="BL670" s="229">
        <f t="shared" si="493"/>
        <v>0</v>
      </c>
      <c r="BM670" s="229">
        <f t="shared" si="493"/>
        <v>0</v>
      </c>
      <c r="BN670" s="229">
        <f t="shared" si="493"/>
        <v>0</v>
      </c>
      <c r="BO670" s="229">
        <f t="shared" si="491"/>
        <v>0</v>
      </c>
      <c r="BP670" s="229">
        <f t="shared" si="491"/>
        <v>0</v>
      </c>
      <c r="BQ670" s="229">
        <f t="shared" si="491"/>
        <v>0</v>
      </c>
      <c r="BR670" s="229">
        <f t="shared" si="491"/>
        <v>0</v>
      </c>
      <c r="BS670" s="229">
        <f t="shared" si="491"/>
        <v>0</v>
      </c>
      <c r="BT670" s="229">
        <f t="shared" si="491"/>
        <v>0</v>
      </c>
      <c r="BU670" s="229">
        <f t="shared" si="491"/>
        <v>0</v>
      </c>
      <c r="BV670" s="229">
        <f t="shared" si="491"/>
        <v>0</v>
      </c>
      <c r="BW670" s="229">
        <f t="shared" si="491"/>
        <v>0</v>
      </c>
      <c r="BX670" s="229">
        <f t="shared" si="491"/>
        <v>0</v>
      </c>
      <c r="BY670" s="229">
        <f t="shared" si="491"/>
        <v>0</v>
      </c>
      <c r="BZ670" s="229">
        <f t="shared" si="491"/>
        <v>0</v>
      </c>
    </row>
    <row r="671" spans="1:78" x14ac:dyDescent="0.2">
      <c r="A671" s="7" t="str">
        <f t="shared" si="487"/>
        <v>Roll-in 8</v>
      </c>
      <c r="B671" s="7">
        <f t="shared" si="469"/>
        <v>2023</v>
      </c>
      <c r="C671" s="7">
        <f t="shared" si="475"/>
        <v>50</v>
      </c>
      <c r="D671" s="165">
        <f t="shared" si="489"/>
        <v>44985</v>
      </c>
      <c r="E671" s="68">
        <f t="shared" si="488"/>
        <v>0</v>
      </c>
      <c r="F671" s="77"/>
      <c r="G671" s="229">
        <f t="shared" si="492"/>
        <v>0</v>
      </c>
      <c r="H671" s="229">
        <f t="shared" si="492"/>
        <v>0</v>
      </c>
      <c r="I671" s="229">
        <f t="shared" si="492"/>
        <v>0</v>
      </c>
      <c r="J671" s="229">
        <f t="shared" si="492"/>
        <v>0</v>
      </c>
      <c r="K671" s="229">
        <f t="shared" si="492"/>
        <v>0</v>
      </c>
      <c r="L671" s="229">
        <f t="shared" si="492"/>
        <v>0</v>
      </c>
      <c r="M671" s="229">
        <f t="shared" si="492"/>
        <v>0</v>
      </c>
      <c r="N671" s="229">
        <f t="shared" si="492"/>
        <v>0</v>
      </c>
      <c r="O671" s="229">
        <f t="shared" si="492"/>
        <v>0</v>
      </c>
      <c r="P671" s="229">
        <f t="shared" si="492"/>
        <v>0</v>
      </c>
      <c r="Q671" s="229">
        <f t="shared" si="492"/>
        <v>0</v>
      </c>
      <c r="R671" s="229">
        <f t="shared" si="492"/>
        <v>0</v>
      </c>
      <c r="S671" s="229">
        <f t="shared" si="492"/>
        <v>0</v>
      </c>
      <c r="T671" s="229">
        <f t="shared" si="492"/>
        <v>0</v>
      </c>
      <c r="U671" s="229">
        <f t="shared" si="492"/>
        <v>0</v>
      </c>
      <c r="V671" s="229">
        <f t="shared" si="492"/>
        <v>0</v>
      </c>
      <c r="W671" s="229">
        <f t="shared" si="494"/>
        <v>0</v>
      </c>
      <c r="X671" s="229">
        <f t="shared" si="494"/>
        <v>0</v>
      </c>
      <c r="Y671" s="229">
        <f t="shared" si="494"/>
        <v>0</v>
      </c>
      <c r="Z671" s="229">
        <f t="shared" si="494"/>
        <v>0</v>
      </c>
      <c r="AA671" s="229">
        <f t="shared" si="494"/>
        <v>0</v>
      </c>
      <c r="AB671" s="229">
        <f t="shared" si="494"/>
        <v>0</v>
      </c>
      <c r="AC671" s="229">
        <f t="shared" si="494"/>
        <v>0</v>
      </c>
      <c r="AD671" s="229">
        <f t="shared" si="494"/>
        <v>0</v>
      </c>
      <c r="AE671" s="229">
        <f t="shared" si="494"/>
        <v>0</v>
      </c>
      <c r="AF671" s="229">
        <f t="shared" si="494"/>
        <v>0</v>
      </c>
      <c r="AG671" s="229">
        <f t="shared" si="494"/>
        <v>0</v>
      </c>
      <c r="AH671" s="229">
        <f t="shared" si="494"/>
        <v>0</v>
      </c>
      <c r="AI671" s="229">
        <f t="shared" si="494"/>
        <v>0</v>
      </c>
      <c r="AJ671" s="229">
        <f t="shared" si="494"/>
        <v>0</v>
      </c>
      <c r="AK671" s="229">
        <f t="shared" si="494"/>
        <v>0</v>
      </c>
      <c r="AL671" s="229">
        <f t="shared" si="494"/>
        <v>0</v>
      </c>
      <c r="AM671" s="229">
        <f t="shared" si="496"/>
        <v>0</v>
      </c>
      <c r="AN671" s="229">
        <f t="shared" si="496"/>
        <v>0</v>
      </c>
      <c r="AO671" s="229">
        <f t="shared" si="496"/>
        <v>0</v>
      </c>
      <c r="AP671" s="229">
        <f t="shared" si="496"/>
        <v>0</v>
      </c>
      <c r="AQ671" s="229">
        <f t="shared" si="496"/>
        <v>0</v>
      </c>
      <c r="AR671" s="229">
        <f t="shared" si="496"/>
        <v>0</v>
      </c>
      <c r="AS671" s="229">
        <f t="shared" si="496"/>
        <v>0</v>
      </c>
      <c r="AT671" s="229">
        <f t="shared" si="496"/>
        <v>0</v>
      </c>
      <c r="AU671" s="229">
        <f t="shared" si="496"/>
        <v>0</v>
      </c>
      <c r="AV671" s="229">
        <f t="shared" si="496"/>
        <v>0</v>
      </c>
      <c r="AW671" s="229">
        <f t="shared" si="496"/>
        <v>0</v>
      </c>
      <c r="AX671" s="229">
        <f t="shared" si="496"/>
        <v>0</v>
      </c>
      <c r="AY671" s="229">
        <f t="shared" si="496"/>
        <v>0</v>
      </c>
      <c r="AZ671" s="229">
        <f t="shared" si="496"/>
        <v>0</v>
      </c>
      <c r="BA671" s="229">
        <f t="shared" si="496"/>
        <v>0</v>
      </c>
      <c r="BB671" s="229">
        <f t="shared" si="493"/>
        <v>0</v>
      </c>
      <c r="BC671" s="229">
        <f t="shared" si="493"/>
        <v>0</v>
      </c>
      <c r="BD671" s="229">
        <f t="shared" si="493"/>
        <v>0</v>
      </c>
      <c r="BE671" s="229">
        <f t="shared" si="493"/>
        <v>0</v>
      </c>
      <c r="BF671" s="229">
        <f t="shared" si="493"/>
        <v>0</v>
      </c>
      <c r="BG671" s="229">
        <f t="shared" si="493"/>
        <v>0</v>
      </c>
      <c r="BH671" s="229">
        <f t="shared" si="493"/>
        <v>0</v>
      </c>
      <c r="BI671" s="229">
        <f t="shared" si="493"/>
        <v>0</v>
      </c>
      <c r="BJ671" s="229">
        <f t="shared" si="493"/>
        <v>0</v>
      </c>
      <c r="BK671" s="229">
        <f t="shared" si="493"/>
        <v>0</v>
      </c>
      <c r="BL671" s="229">
        <f t="shared" si="493"/>
        <v>0</v>
      </c>
      <c r="BM671" s="229">
        <f t="shared" si="493"/>
        <v>0</v>
      </c>
      <c r="BN671" s="229">
        <f t="shared" si="493"/>
        <v>0</v>
      </c>
      <c r="BO671" s="229">
        <f t="shared" si="491"/>
        <v>0</v>
      </c>
      <c r="BP671" s="229">
        <f t="shared" si="491"/>
        <v>0</v>
      </c>
      <c r="BQ671" s="229">
        <f t="shared" si="491"/>
        <v>0</v>
      </c>
      <c r="BR671" s="229">
        <f t="shared" si="491"/>
        <v>0</v>
      </c>
      <c r="BS671" s="229">
        <f t="shared" si="491"/>
        <v>0</v>
      </c>
      <c r="BT671" s="229">
        <f t="shared" si="491"/>
        <v>0</v>
      </c>
      <c r="BU671" s="229">
        <f t="shared" si="491"/>
        <v>0</v>
      </c>
      <c r="BV671" s="229">
        <f t="shared" si="491"/>
        <v>0</v>
      </c>
      <c r="BW671" s="229">
        <f t="shared" si="491"/>
        <v>0</v>
      </c>
      <c r="BX671" s="229">
        <f t="shared" si="491"/>
        <v>0</v>
      </c>
      <c r="BY671" s="229">
        <f t="shared" si="491"/>
        <v>0</v>
      </c>
      <c r="BZ671" s="229">
        <f t="shared" si="491"/>
        <v>0</v>
      </c>
    </row>
    <row r="672" spans="1:78" x14ac:dyDescent="0.2">
      <c r="A672" s="7" t="str">
        <f t="shared" si="487"/>
        <v>Roll-in 9</v>
      </c>
      <c r="B672" s="7">
        <f t="shared" si="469"/>
        <v>2023</v>
      </c>
      <c r="C672" s="7">
        <f t="shared" si="475"/>
        <v>51</v>
      </c>
      <c r="D672" s="165">
        <f t="shared" si="489"/>
        <v>45016</v>
      </c>
      <c r="E672" s="68">
        <f t="shared" si="488"/>
        <v>0</v>
      </c>
      <c r="F672" s="77"/>
      <c r="G672" s="229">
        <f t="shared" si="492"/>
        <v>0</v>
      </c>
      <c r="H672" s="229">
        <f t="shared" si="492"/>
        <v>0</v>
      </c>
      <c r="I672" s="229">
        <f t="shared" si="492"/>
        <v>0</v>
      </c>
      <c r="J672" s="229">
        <f t="shared" si="492"/>
        <v>0</v>
      </c>
      <c r="K672" s="229">
        <f t="shared" si="492"/>
        <v>0</v>
      </c>
      <c r="L672" s="229">
        <f t="shared" si="492"/>
        <v>0</v>
      </c>
      <c r="M672" s="229">
        <f t="shared" si="492"/>
        <v>0</v>
      </c>
      <c r="N672" s="229">
        <f t="shared" si="492"/>
        <v>0</v>
      </c>
      <c r="O672" s="229">
        <f t="shared" si="492"/>
        <v>0</v>
      </c>
      <c r="P672" s="229">
        <f t="shared" si="492"/>
        <v>0</v>
      </c>
      <c r="Q672" s="229">
        <f t="shared" si="492"/>
        <v>0</v>
      </c>
      <c r="R672" s="229">
        <f t="shared" si="492"/>
        <v>0</v>
      </c>
      <c r="S672" s="229">
        <f t="shared" si="492"/>
        <v>0</v>
      </c>
      <c r="T672" s="229">
        <f t="shared" si="492"/>
        <v>0</v>
      </c>
      <c r="U672" s="229">
        <f t="shared" si="492"/>
        <v>0</v>
      </c>
      <c r="V672" s="229">
        <f t="shared" si="492"/>
        <v>0</v>
      </c>
      <c r="W672" s="229">
        <f t="shared" si="494"/>
        <v>0</v>
      </c>
      <c r="X672" s="229">
        <f t="shared" si="494"/>
        <v>0</v>
      </c>
      <c r="Y672" s="229">
        <f t="shared" si="494"/>
        <v>0</v>
      </c>
      <c r="Z672" s="229">
        <f t="shared" si="494"/>
        <v>0</v>
      </c>
      <c r="AA672" s="229">
        <f t="shared" si="494"/>
        <v>0</v>
      </c>
      <c r="AB672" s="229">
        <f t="shared" si="494"/>
        <v>0</v>
      </c>
      <c r="AC672" s="229">
        <f t="shared" si="494"/>
        <v>0</v>
      </c>
      <c r="AD672" s="229">
        <f t="shared" si="494"/>
        <v>0</v>
      </c>
      <c r="AE672" s="229">
        <f t="shared" si="494"/>
        <v>0</v>
      </c>
      <c r="AF672" s="229">
        <f t="shared" si="494"/>
        <v>0</v>
      </c>
      <c r="AG672" s="229">
        <f t="shared" si="494"/>
        <v>0</v>
      </c>
      <c r="AH672" s="229">
        <f t="shared" si="494"/>
        <v>0</v>
      </c>
      <c r="AI672" s="229">
        <f t="shared" si="494"/>
        <v>0</v>
      </c>
      <c r="AJ672" s="229">
        <f t="shared" si="494"/>
        <v>0</v>
      </c>
      <c r="AK672" s="229">
        <f t="shared" si="494"/>
        <v>0</v>
      </c>
      <c r="AL672" s="229">
        <f t="shared" si="494"/>
        <v>0</v>
      </c>
      <c r="AM672" s="229">
        <f t="shared" si="496"/>
        <v>0</v>
      </c>
      <c r="AN672" s="229">
        <f t="shared" si="496"/>
        <v>0</v>
      </c>
      <c r="AO672" s="229">
        <f t="shared" si="496"/>
        <v>0</v>
      </c>
      <c r="AP672" s="229">
        <f t="shared" si="496"/>
        <v>0</v>
      </c>
      <c r="AQ672" s="229">
        <f t="shared" si="496"/>
        <v>0</v>
      </c>
      <c r="AR672" s="229">
        <f t="shared" si="496"/>
        <v>0</v>
      </c>
      <c r="AS672" s="229">
        <f t="shared" si="496"/>
        <v>0</v>
      </c>
      <c r="AT672" s="229">
        <f t="shared" si="496"/>
        <v>0</v>
      </c>
      <c r="AU672" s="229">
        <f t="shared" si="496"/>
        <v>0</v>
      </c>
      <c r="AV672" s="229">
        <f t="shared" si="496"/>
        <v>0</v>
      </c>
      <c r="AW672" s="229">
        <f t="shared" si="496"/>
        <v>0</v>
      </c>
      <c r="AX672" s="229">
        <f t="shared" si="496"/>
        <v>0</v>
      </c>
      <c r="AY672" s="229">
        <f t="shared" si="496"/>
        <v>0</v>
      </c>
      <c r="AZ672" s="229">
        <f t="shared" si="496"/>
        <v>0</v>
      </c>
      <c r="BA672" s="229">
        <f t="shared" si="496"/>
        <v>0</v>
      </c>
      <c r="BB672" s="229">
        <f t="shared" si="493"/>
        <v>0</v>
      </c>
      <c r="BC672" s="229">
        <f t="shared" si="493"/>
        <v>0</v>
      </c>
      <c r="BD672" s="229">
        <f t="shared" si="493"/>
        <v>0</v>
      </c>
      <c r="BE672" s="229">
        <f t="shared" si="493"/>
        <v>0</v>
      </c>
      <c r="BF672" s="229">
        <f t="shared" si="493"/>
        <v>0</v>
      </c>
      <c r="BG672" s="229">
        <f t="shared" si="493"/>
        <v>0</v>
      </c>
      <c r="BH672" s="229">
        <f t="shared" si="493"/>
        <v>0</v>
      </c>
      <c r="BI672" s="229">
        <f t="shared" si="493"/>
        <v>0</v>
      </c>
      <c r="BJ672" s="229">
        <f t="shared" si="493"/>
        <v>0</v>
      </c>
      <c r="BK672" s="229">
        <f t="shared" si="493"/>
        <v>0</v>
      </c>
      <c r="BL672" s="229">
        <f t="shared" si="493"/>
        <v>0</v>
      </c>
      <c r="BM672" s="229">
        <f t="shared" si="493"/>
        <v>0</v>
      </c>
      <c r="BN672" s="229">
        <f t="shared" si="493"/>
        <v>0</v>
      </c>
      <c r="BO672" s="229">
        <f t="shared" si="491"/>
        <v>0</v>
      </c>
      <c r="BP672" s="229">
        <f t="shared" si="491"/>
        <v>0</v>
      </c>
      <c r="BQ672" s="229">
        <f t="shared" si="491"/>
        <v>0</v>
      </c>
      <c r="BR672" s="229">
        <f t="shared" si="491"/>
        <v>0</v>
      </c>
      <c r="BS672" s="229">
        <f t="shared" si="491"/>
        <v>0</v>
      </c>
      <c r="BT672" s="229">
        <f t="shared" si="491"/>
        <v>0</v>
      </c>
      <c r="BU672" s="229">
        <f t="shared" si="491"/>
        <v>0</v>
      </c>
      <c r="BV672" s="229">
        <f t="shared" si="491"/>
        <v>0</v>
      </c>
      <c r="BW672" s="229">
        <f t="shared" si="491"/>
        <v>0</v>
      </c>
      <c r="BX672" s="229">
        <f t="shared" si="491"/>
        <v>0</v>
      </c>
      <c r="BY672" s="229">
        <f t="shared" si="491"/>
        <v>0</v>
      </c>
      <c r="BZ672" s="229">
        <f t="shared" si="491"/>
        <v>0</v>
      </c>
    </row>
    <row r="673" spans="1:78" x14ac:dyDescent="0.2">
      <c r="A673" s="7" t="str">
        <f t="shared" si="487"/>
        <v>Roll-in 9</v>
      </c>
      <c r="B673" s="7">
        <f t="shared" si="469"/>
        <v>2023</v>
      </c>
      <c r="C673" s="7">
        <f t="shared" si="475"/>
        <v>52</v>
      </c>
      <c r="D673" s="165">
        <f t="shared" si="489"/>
        <v>45046</v>
      </c>
      <c r="E673" s="68">
        <f t="shared" si="488"/>
        <v>0</v>
      </c>
      <c r="F673" s="77"/>
      <c r="G673" s="229">
        <f t="shared" si="492"/>
        <v>0</v>
      </c>
      <c r="H673" s="229">
        <f t="shared" si="492"/>
        <v>0</v>
      </c>
      <c r="I673" s="229">
        <f t="shared" si="492"/>
        <v>0</v>
      </c>
      <c r="J673" s="229">
        <f t="shared" si="492"/>
        <v>0</v>
      </c>
      <c r="K673" s="229">
        <f t="shared" si="492"/>
        <v>0</v>
      </c>
      <c r="L673" s="229">
        <f t="shared" si="492"/>
        <v>0</v>
      </c>
      <c r="M673" s="229">
        <f t="shared" si="492"/>
        <v>0</v>
      </c>
      <c r="N673" s="229">
        <f t="shared" si="492"/>
        <v>0</v>
      </c>
      <c r="O673" s="229">
        <f t="shared" si="492"/>
        <v>0</v>
      </c>
      <c r="P673" s="229">
        <f t="shared" si="492"/>
        <v>0</v>
      </c>
      <c r="Q673" s="229">
        <f t="shared" si="492"/>
        <v>0</v>
      </c>
      <c r="R673" s="229">
        <f t="shared" si="492"/>
        <v>0</v>
      </c>
      <c r="S673" s="229">
        <f t="shared" si="492"/>
        <v>0</v>
      </c>
      <c r="T673" s="229">
        <f t="shared" si="492"/>
        <v>0</v>
      </c>
      <c r="U673" s="229">
        <f t="shared" si="492"/>
        <v>0</v>
      </c>
      <c r="V673" s="229">
        <f t="shared" si="492"/>
        <v>0</v>
      </c>
      <c r="W673" s="229">
        <f t="shared" si="494"/>
        <v>0</v>
      </c>
      <c r="X673" s="229">
        <f t="shared" si="494"/>
        <v>0</v>
      </c>
      <c r="Y673" s="229">
        <f t="shared" si="494"/>
        <v>0</v>
      </c>
      <c r="Z673" s="229">
        <f t="shared" si="494"/>
        <v>0</v>
      </c>
      <c r="AA673" s="229">
        <f t="shared" si="494"/>
        <v>0</v>
      </c>
      <c r="AB673" s="229">
        <f t="shared" si="494"/>
        <v>0</v>
      </c>
      <c r="AC673" s="229">
        <f t="shared" si="494"/>
        <v>0</v>
      </c>
      <c r="AD673" s="229">
        <f t="shared" si="494"/>
        <v>0</v>
      </c>
      <c r="AE673" s="229">
        <f t="shared" si="494"/>
        <v>0</v>
      </c>
      <c r="AF673" s="229">
        <f t="shared" si="494"/>
        <v>0</v>
      </c>
      <c r="AG673" s="229">
        <f t="shared" si="494"/>
        <v>0</v>
      </c>
      <c r="AH673" s="229">
        <f t="shared" si="494"/>
        <v>0</v>
      </c>
      <c r="AI673" s="229">
        <f t="shared" si="494"/>
        <v>0</v>
      </c>
      <c r="AJ673" s="229">
        <f t="shared" si="494"/>
        <v>0</v>
      </c>
      <c r="AK673" s="229">
        <f t="shared" si="494"/>
        <v>0</v>
      </c>
      <c r="AL673" s="229">
        <f t="shared" si="494"/>
        <v>0</v>
      </c>
      <c r="AM673" s="229">
        <f t="shared" si="496"/>
        <v>0</v>
      </c>
      <c r="AN673" s="229">
        <f t="shared" si="496"/>
        <v>0</v>
      </c>
      <c r="AO673" s="229">
        <f t="shared" si="496"/>
        <v>0</v>
      </c>
      <c r="AP673" s="229">
        <f t="shared" si="496"/>
        <v>0</v>
      </c>
      <c r="AQ673" s="229">
        <f t="shared" si="496"/>
        <v>0</v>
      </c>
      <c r="AR673" s="229">
        <f t="shared" si="496"/>
        <v>0</v>
      </c>
      <c r="AS673" s="229">
        <f t="shared" si="496"/>
        <v>0</v>
      </c>
      <c r="AT673" s="229">
        <f t="shared" si="496"/>
        <v>0</v>
      </c>
      <c r="AU673" s="229">
        <f t="shared" si="496"/>
        <v>0</v>
      </c>
      <c r="AV673" s="229">
        <f t="shared" si="496"/>
        <v>0</v>
      </c>
      <c r="AW673" s="229">
        <f t="shared" si="496"/>
        <v>0</v>
      </c>
      <c r="AX673" s="229">
        <f t="shared" si="496"/>
        <v>0</v>
      </c>
      <c r="AY673" s="229">
        <f t="shared" si="496"/>
        <v>0</v>
      </c>
      <c r="AZ673" s="229">
        <f t="shared" si="496"/>
        <v>0</v>
      </c>
      <c r="BA673" s="229">
        <f t="shared" si="496"/>
        <v>0</v>
      </c>
      <c r="BB673" s="229">
        <f t="shared" si="493"/>
        <v>0</v>
      </c>
      <c r="BC673" s="229">
        <f t="shared" si="493"/>
        <v>0</v>
      </c>
      <c r="BD673" s="229">
        <f t="shared" si="493"/>
        <v>0</v>
      </c>
      <c r="BE673" s="229">
        <f t="shared" si="493"/>
        <v>0</v>
      </c>
      <c r="BF673" s="229">
        <f t="shared" si="493"/>
        <v>0</v>
      </c>
      <c r="BG673" s="229">
        <f t="shared" si="493"/>
        <v>0</v>
      </c>
      <c r="BH673" s="229">
        <f t="shared" si="493"/>
        <v>0</v>
      </c>
      <c r="BI673" s="229">
        <f t="shared" si="493"/>
        <v>0</v>
      </c>
      <c r="BJ673" s="229">
        <f t="shared" si="493"/>
        <v>0</v>
      </c>
      <c r="BK673" s="229">
        <f t="shared" si="493"/>
        <v>0</v>
      </c>
      <c r="BL673" s="229">
        <f t="shared" si="493"/>
        <v>0</v>
      </c>
      <c r="BM673" s="229">
        <f t="shared" si="493"/>
        <v>0</v>
      </c>
      <c r="BN673" s="229">
        <f t="shared" si="493"/>
        <v>0</v>
      </c>
      <c r="BO673" s="229">
        <f t="shared" si="491"/>
        <v>0</v>
      </c>
      <c r="BP673" s="229">
        <f t="shared" si="491"/>
        <v>0</v>
      </c>
      <c r="BQ673" s="229">
        <f t="shared" si="491"/>
        <v>0</v>
      </c>
      <c r="BR673" s="229">
        <f t="shared" si="491"/>
        <v>0</v>
      </c>
      <c r="BS673" s="229">
        <f t="shared" si="491"/>
        <v>0</v>
      </c>
      <c r="BT673" s="229">
        <f t="shared" si="491"/>
        <v>0</v>
      </c>
      <c r="BU673" s="229">
        <f t="shared" si="491"/>
        <v>0</v>
      </c>
      <c r="BV673" s="229">
        <f t="shared" si="491"/>
        <v>0</v>
      </c>
      <c r="BW673" s="229">
        <f t="shared" si="491"/>
        <v>0</v>
      </c>
      <c r="BX673" s="229">
        <f t="shared" si="491"/>
        <v>0</v>
      </c>
      <c r="BY673" s="229">
        <f t="shared" si="491"/>
        <v>0</v>
      </c>
      <c r="BZ673" s="229">
        <f t="shared" si="491"/>
        <v>0</v>
      </c>
    </row>
    <row r="674" spans="1:78" x14ac:dyDescent="0.2">
      <c r="A674" s="7" t="str">
        <f t="shared" si="487"/>
        <v>Roll-in 9</v>
      </c>
      <c r="B674" s="7">
        <f t="shared" si="469"/>
        <v>2023</v>
      </c>
      <c r="C674" s="7">
        <f t="shared" si="475"/>
        <v>53</v>
      </c>
      <c r="D674" s="165">
        <f t="shared" si="489"/>
        <v>45077</v>
      </c>
      <c r="E674" s="68">
        <f t="shared" si="488"/>
        <v>0</v>
      </c>
      <c r="F674" s="77"/>
      <c r="G674" s="229">
        <f t="shared" si="492"/>
        <v>0</v>
      </c>
      <c r="H674" s="229">
        <f t="shared" si="492"/>
        <v>0</v>
      </c>
      <c r="I674" s="229">
        <f t="shared" si="492"/>
        <v>0</v>
      </c>
      <c r="J674" s="229">
        <f t="shared" si="492"/>
        <v>0</v>
      </c>
      <c r="K674" s="229">
        <f t="shared" si="492"/>
        <v>0</v>
      </c>
      <c r="L674" s="229">
        <f t="shared" si="492"/>
        <v>0</v>
      </c>
      <c r="M674" s="229">
        <f t="shared" si="492"/>
        <v>0</v>
      </c>
      <c r="N674" s="229">
        <f t="shared" si="492"/>
        <v>0</v>
      </c>
      <c r="O674" s="229">
        <f t="shared" si="492"/>
        <v>0</v>
      </c>
      <c r="P674" s="229">
        <f t="shared" si="492"/>
        <v>0</v>
      </c>
      <c r="Q674" s="229">
        <f t="shared" si="492"/>
        <v>0</v>
      </c>
      <c r="R674" s="229">
        <f t="shared" si="492"/>
        <v>0</v>
      </c>
      <c r="S674" s="229">
        <f t="shared" si="492"/>
        <v>0</v>
      </c>
      <c r="T674" s="229">
        <f t="shared" si="492"/>
        <v>0</v>
      </c>
      <c r="U674" s="229">
        <f t="shared" si="492"/>
        <v>0</v>
      </c>
      <c r="V674" s="229">
        <f t="shared" ref="V674" si="497">IF(AND($B674+$D$7&gt;V$7,V$9&gt;=$D674),($E674*(1/$D$7))/IF(V$7=$B674,13-MONTH($D674),12),0)</f>
        <v>0</v>
      </c>
      <c r="W674" s="229">
        <f t="shared" si="494"/>
        <v>0</v>
      </c>
      <c r="X674" s="229">
        <f t="shared" si="494"/>
        <v>0</v>
      </c>
      <c r="Y674" s="229">
        <f t="shared" si="494"/>
        <v>0</v>
      </c>
      <c r="Z674" s="229">
        <f t="shared" si="494"/>
        <v>0</v>
      </c>
      <c r="AA674" s="229">
        <f t="shared" si="494"/>
        <v>0</v>
      </c>
      <c r="AB674" s="229">
        <f t="shared" si="494"/>
        <v>0</v>
      </c>
      <c r="AC674" s="229">
        <f t="shared" si="494"/>
        <v>0</v>
      </c>
      <c r="AD674" s="229">
        <f t="shared" si="494"/>
        <v>0</v>
      </c>
      <c r="AE674" s="229">
        <f t="shared" si="494"/>
        <v>0</v>
      </c>
      <c r="AF674" s="229">
        <f t="shared" si="494"/>
        <v>0</v>
      </c>
      <c r="AG674" s="229">
        <f t="shared" si="494"/>
        <v>0</v>
      </c>
      <c r="AH674" s="229">
        <f t="shared" si="494"/>
        <v>0</v>
      </c>
      <c r="AI674" s="229">
        <f t="shared" si="494"/>
        <v>0</v>
      </c>
      <c r="AJ674" s="229">
        <f t="shared" si="494"/>
        <v>0</v>
      </c>
      <c r="AK674" s="229">
        <f t="shared" si="494"/>
        <v>0</v>
      </c>
      <c r="AL674" s="229">
        <f t="shared" si="494"/>
        <v>0</v>
      </c>
      <c r="AM674" s="229">
        <f t="shared" si="496"/>
        <v>0</v>
      </c>
      <c r="AN674" s="229">
        <f t="shared" si="496"/>
        <v>0</v>
      </c>
      <c r="AO674" s="229">
        <f t="shared" si="496"/>
        <v>0</v>
      </c>
      <c r="AP674" s="229">
        <f t="shared" si="496"/>
        <v>0</v>
      </c>
      <c r="AQ674" s="229">
        <f t="shared" si="496"/>
        <v>0</v>
      </c>
      <c r="AR674" s="229">
        <f t="shared" si="496"/>
        <v>0</v>
      </c>
      <c r="AS674" s="229">
        <f t="shared" si="496"/>
        <v>0</v>
      </c>
      <c r="AT674" s="229">
        <f t="shared" si="496"/>
        <v>0</v>
      </c>
      <c r="AU674" s="229">
        <f t="shared" si="496"/>
        <v>0</v>
      </c>
      <c r="AV674" s="229">
        <f t="shared" si="496"/>
        <v>0</v>
      </c>
      <c r="AW674" s="229">
        <f t="shared" si="496"/>
        <v>0</v>
      </c>
      <c r="AX674" s="229">
        <f t="shared" si="496"/>
        <v>0</v>
      </c>
      <c r="AY674" s="229">
        <f t="shared" si="496"/>
        <v>0</v>
      </c>
      <c r="AZ674" s="229">
        <f t="shared" si="496"/>
        <v>0</v>
      </c>
      <c r="BA674" s="229">
        <f t="shared" si="496"/>
        <v>0</v>
      </c>
      <c r="BB674" s="229">
        <f t="shared" si="493"/>
        <v>0</v>
      </c>
      <c r="BC674" s="229">
        <f t="shared" si="493"/>
        <v>0</v>
      </c>
      <c r="BD674" s="229">
        <f t="shared" si="493"/>
        <v>0</v>
      </c>
      <c r="BE674" s="229">
        <f t="shared" si="493"/>
        <v>0</v>
      </c>
      <c r="BF674" s="229">
        <f t="shared" si="493"/>
        <v>0</v>
      </c>
      <c r="BG674" s="229">
        <f t="shared" si="493"/>
        <v>0</v>
      </c>
      <c r="BH674" s="229">
        <f t="shared" si="493"/>
        <v>0</v>
      </c>
      <c r="BI674" s="229">
        <f t="shared" si="493"/>
        <v>0</v>
      </c>
      <c r="BJ674" s="229">
        <f t="shared" si="493"/>
        <v>0</v>
      </c>
      <c r="BK674" s="229">
        <f t="shared" si="493"/>
        <v>0</v>
      </c>
      <c r="BL674" s="229">
        <f t="shared" si="493"/>
        <v>0</v>
      </c>
      <c r="BM674" s="229">
        <f t="shared" si="493"/>
        <v>0</v>
      </c>
      <c r="BN674" s="229">
        <f t="shared" si="493"/>
        <v>0</v>
      </c>
      <c r="BO674" s="229">
        <f t="shared" ref="BO674:BZ689" si="498">IF(AND($B674+$D$7&gt;BO$7,BO$9&gt;=$D674),($E674*(1/$D$7))/IF(BO$7=$B674,13-MONTH($D674),12),0)</f>
        <v>0</v>
      </c>
      <c r="BP674" s="229">
        <f t="shared" si="498"/>
        <v>0</v>
      </c>
      <c r="BQ674" s="229">
        <f t="shared" si="498"/>
        <v>0</v>
      </c>
      <c r="BR674" s="229">
        <f t="shared" si="498"/>
        <v>0</v>
      </c>
      <c r="BS674" s="229">
        <f t="shared" si="498"/>
        <v>0</v>
      </c>
      <c r="BT674" s="229">
        <f t="shared" si="498"/>
        <v>0</v>
      </c>
      <c r="BU674" s="229">
        <f t="shared" si="498"/>
        <v>0</v>
      </c>
      <c r="BV674" s="229">
        <f t="shared" si="498"/>
        <v>0</v>
      </c>
      <c r="BW674" s="229">
        <f t="shared" si="498"/>
        <v>0</v>
      </c>
      <c r="BX674" s="229">
        <f t="shared" si="498"/>
        <v>0</v>
      </c>
      <c r="BY674" s="229">
        <f t="shared" si="498"/>
        <v>0</v>
      </c>
      <c r="BZ674" s="229">
        <f t="shared" si="498"/>
        <v>0</v>
      </c>
    </row>
    <row r="675" spans="1:78" x14ac:dyDescent="0.2">
      <c r="A675" s="7" t="str">
        <f t="shared" si="487"/>
        <v>Roll-in 9</v>
      </c>
      <c r="B675" s="7">
        <f t="shared" si="469"/>
        <v>2023</v>
      </c>
      <c r="C675" s="7">
        <f t="shared" si="475"/>
        <v>54</v>
      </c>
      <c r="D675" s="165">
        <f t="shared" si="489"/>
        <v>45107</v>
      </c>
      <c r="E675" s="68">
        <f t="shared" si="488"/>
        <v>0</v>
      </c>
      <c r="F675" s="77"/>
      <c r="G675" s="229">
        <f t="shared" ref="G675:V690" si="499">IF(AND($B675+$D$7&gt;G$7,G$9&gt;=$D675),($E675*(1/$D$7))/IF(G$7=$B675,13-MONTH($D675),12),0)</f>
        <v>0</v>
      </c>
      <c r="H675" s="229">
        <f t="shared" si="499"/>
        <v>0</v>
      </c>
      <c r="I675" s="229">
        <f t="shared" si="499"/>
        <v>0</v>
      </c>
      <c r="J675" s="229">
        <f t="shared" si="499"/>
        <v>0</v>
      </c>
      <c r="K675" s="229">
        <f t="shared" si="499"/>
        <v>0</v>
      </c>
      <c r="L675" s="229">
        <f t="shared" si="499"/>
        <v>0</v>
      </c>
      <c r="M675" s="229">
        <f t="shared" si="499"/>
        <v>0</v>
      </c>
      <c r="N675" s="229">
        <f t="shared" si="499"/>
        <v>0</v>
      </c>
      <c r="O675" s="229">
        <f t="shared" si="499"/>
        <v>0</v>
      </c>
      <c r="P675" s="229">
        <f t="shared" si="499"/>
        <v>0</v>
      </c>
      <c r="Q675" s="229">
        <f t="shared" si="499"/>
        <v>0</v>
      </c>
      <c r="R675" s="229">
        <f t="shared" si="499"/>
        <v>0</v>
      </c>
      <c r="S675" s="229">
        <f t="shared" si="499"/>
        <v>0</v>
      </c>
      <c r="T675" s="229">
        <f t="shared" si="499"/>
        <v>0</v>
      </c>
      <c r="U675" s="229">
        <f t="shared" si="499"/>
        <v>0</v>
      </c>
      <c r="V675" s="229">
        <f t="shared" si="499"/>
        <v>0</v>
      </c>
      <c r="W675" s="229">
        <f t="shared" si="494"/>
        <v>0</v>
      </c>
      <c r="X675" s="229">
        <f t="shared" si="494"/>
        <v>0</v>
      </c>
      <c r="Y675" s="229">
        <f t="shared" si="494"/>
        <v>0</v>
      </c>
      <c r="Z675" s="229">
        <f t="shared" si="494"/>
        <v>0</v>
      </c>
      <c r="AA675" s="229">
        <f t="shared" si="494"/>
        <v>0</v>
      </c>
      <c r="AB675" s="229">
        <f t="shared" si="494"/>
        <v>0</v>
      </c>
      <c r="AC675" s="229">
        <f t="shared" si="494"/>
        <v>0</v>
      </c>
      <c r="AD675" s="229">
        <f t="shared" si="494"/>
        <v>0</v>
      </c>
      <c r="AE675" s="229">
        <f t="shared" si="494"/>
        <v>0</v>
      </c>
      <c r="AF675" s="229">
        <f t="shared" si="494"/>
        <v>0</v>
      </c>
      <c r="AG675" s="229">
        <f t="shared" si="494"/>
        <v>0</v>
      </c>
      <c r="AH675" s="229">
        <f t="shared" si="494"/>
        <v>0</v>
      </c>
      <c r="AI675" s="229">
        <f t="shared" si="494"/>
        <v>0</v>
      </c>
      <c r="AJ675" s="229">
        <f t="shared" si="494"/>
        <v>0</v>
      </c>
      <c r="AK675" s="229">
        <f t="shared" si="494"/>
        <v>0</v>
      </c>
      <c r="AL675" s="229">
        <f t="shared" si="494"/>
        <v>0</v>
      </c>
      <c r="AM675" s="229">
        <f t="shared" si="496"/>
        <v>0</v>
      </c>
      <c r="AN675" s="229">
        <f t="shared" si="496"/>
        <v>0</v>
      </c>
      <c r="AO675" s="229">
        <f t="shared" si="496"/>
        <v>0</v>
      </c>
      <c r="AP675" s="229">
        <f t="shared" si="496"/>
        <v>0</v>
      </c>
      <c r="AQ675" s="229">
        <f t="shared" si="496"/>
        <v>0</v>
      </c>
      <c r="AR675" s="229">
        <f t="shared" si="496"/>
        <v>0</v>
      </c>
      <c r="AS675" s="229">
        <f t="shared" si="496"/>
        <v>0</v>
      </c>
      <c r="AT675" s="229">
        <f t="shared" si="496"/>
        <v>0</v>
      </c>
      <c r="AU675" s="229">
        <f t="shared" si="496"/>
        <v>0</v>
      </c>
      <c r="AV675" s="229">
        <f t="shared" si="496"/>
        <v>0</v>
      </c>
      <c r="AW675" s="229">
        <f t="shared" si="496"/>
        <v>0</v>
      </c>
      <c r="AX675" s="229">
        <f t="shared" si="496"/>
        <v>0</v>
      </c>
      <c r="AY675" s="229">
        <f t="shared" si="496"/>
        <v>0</v>
      </c>
      <c r="AZ675" s="229">
        <f t="shared" si="496"/>
        <v>0</v>
      </c>
      <c r="BA675" s="229">
        <f t="shared" si="496"/>
        <v>0</v>
      </c>
      <c r="BB675" s="229">
        <f t="shared" si="493"/>
        <v>0</v>
      </c>
      <c r="BC675" s="229">
        <f t="shared" si="493"/>
        <v>0</v>
      </c>
      <c r="BD675" s="229">
        <f t="shared" si="493"/>
        <v>0</v>
      </c>
      <c r="BE675" s="229">
        <f t="shared" si="493"/>
        <v>0</v>
      </c>
      <c r="BF675" s="229">
        <f t="shared" si="493"/>
        <v>0</v>
      </c>
      <c r="BG675" s="229">
        <f t="shared" si="493"/>
        <v>0</v>
      </c>
      <c r="BH675" s="229">
        <f t="shared" si="493"/>
        <v>0</v>
      </c>
      <c r="BI675" s="229">
        <f t="shared" si="493"/>
        <v>0</v>
      </c>
      <c r="BJ675" s="229">
        <f t="shared" si="493"/>
        <v>0</v>
      </c>
      <c r="BK675" s="229">
        <f t="shared" si="493"/>
        <v>0</v>
      </c>
      <c r="BL675" s="229">
        <f t="shared" si="493"/>
        <v>0</v>
      </c>
      <c r="BM675" s="229">
        <f t="shared" si="493"/>
        <v>0</v>
      </c>
      <c r="BN675" s="229">
        <f t="shared" si="493"/>
        <v>0</v>
      </c>
      <c r="BO675" s="229">
        <f t="shared" si="498"/>
        <v>0</v>
      </c>
      <c r="BP675" s="229">
        <f t="shared" si="498"/>
        <v>0</v>
      </c>
      <c r="BQ675" s="229">
        <f t="shared" si="498"/>
        <v>0</v>
      </c>
      <c r="BR675" s="229">
        <f t="shared" si="498"/>
        <v>0</v>
      </c>
      <c r="BS675" s="229">
        <f t="shared" si="498"/>
        <v>0</v>
      </c>
      <c r="BT675" s="229">
        <f t="shared" si="498"/>
        <v>0</v>
      </c>
      <c r="BU675" s="229">
        <f t="shared" si="498"/>
        <v>0</v>
      </c>
      <c r="BV675" s="229">
        <f t="shared" si="498"/>
        <v>0</v>
      </c>
      <c r="BW675" s="229">
        <f t="shared" si="498"/>
        <v>0</v>
      </c>
      <c r="BX675" s="229">
        <f t="shared" si="498"/>
        <v>0</v>
      </c>
      <c r="BY675" s="229">
        <f t="shared" si="498"/>
        <v>0</v>
      </c>
      <c r="BZ675" s="229">
        <f t="shared" si="498"/>
        <v>0</v>
      </c>
    </row>
    <row r="676" spans="1:78" x14ac:dyDescent="0.2">
      <c r="A676" s="7" t="str">
        <f t="shared" si="487"/>
        <v>Roll-in 9</v>
      </c>
      <c r="B676" s="7">
        <f t="shared" si="469"/>
        <v>2023</v>
      </c>
      <c r="C676" s="7">
        <f t="shared" si="475"/>
        <v>55</v>
      </c>
      <c r="D676" s="165">
        <f t="shared" si="489"/>
        <v>45138</v>
      </c>
      <c r="E676" s="68">
        <f t="shared" si="488"/>
        <v>0</v>
      </c>
      <c r="F676" s="77"/>
      <c r="G676" s="229">
        <f t="shared" si="499"/>
        <v>0</v>
      </c>
      <c r="H676" s="229">
        <f t="shared" si="499"/>
        <v>0</v>
      </c>
      <c r="I676" s="229">
        <f t="shared" si="499"/>
        <v>0</v>
      </c>
      <c r="J676" s="229">
        <f t="shared" si="499"/>
        <v>0</v>
      </c>
      <c r="K676" s="229">
        <f t="shared" si="499"/>
        <v>0</v>
      </c>
      <c r="L676" s="229">
        <f t="shared" si="499"/>
        <v>0</v>
      </c>
      <c r="M676" s="229">
        <f t="shared" si="499"/>
        <v>0</v>
      </c>
      <c r="N676" s="229">
        <f t="shared" si="499"/>
        <v>0</v>
      </c>
      <c r="O676" s="229">
        <f t="shared" si="499"/>
        <v>0</v>
      </c>
      <c r="P676" s="229">
        <f t="shared" si="499"/>
        <v>0</v>
      </c>
      <c r="Q676" s="229">
        <f t="shared" si="499"/>
        <v>0</v>
      </c>
      <c r="R676" s="229">
        <f t="shared" si="499"/>
        <v>0</v>
      </c>
      <c r="S676" s="229">
        <f t="shared" si="499"/>
        <v>0</v>
      </c>
      <c r="T676" s="229">
        <f t="shared" si="499"/>
        <v>0</v>
      </c>
      <c r="U676" s="229">
        <f t="shared" si="499"/>
        <v>0</v>
      </c>
      <c r="V676" s="229">
        <f t="shared" si="499"/>
        <v>0</v>
      </c>
      <c r="W676" s="229">
        <f t="shared" si="494"/>
        <v>0</v>
      </c>
      <c r="X676" s="229">
        <f t="shared" si="494"/>
        <v>0</v>
      </c>
      <c r="Y676" s="229">
        <f t="shared" si="494"/>
        <v>0</v>
      </c>
      <c r="Z676" s="229">
        <f t="shared" si="494"/>
        <v>0</v>
      </c>
      <c r="AA676" s="229">
        <f t="shared" si="494"/>
        <v>0</v>
      </c>
      <c r="AB676" s="229">
        <f t="shared" si="494"/>
        <v>0</v>
      </c>
      <c r="AC676" s="229">
        <f t="shared" si="494"/>
        <v>0</v>
      </c>
      <c r="AD676" s="229">
        <f t="shared" si="494"/>
        <v>0</v>
      </c>
      <c r="AE676" s="229">
        <f t="shared" si="494"/>
        <v>0</v>
      </c>
      <c r="AF676" s="229">
        <f t="shared" si="494"/>
        <v>0</v>
      </c>
      <c r="AG676" s="229">
        <f t="shared" si="494"/>
        <v>0</v>
      </c>
      <c r="AH676" s="229">
        <f t="shared" si="494"/>
        <v>0</v>
      </c>
      <c r="AI676" s="229">
        <f t="shared" si="494"/>
        <v>0</v>
      </c>
      <c r="AJ676" s="229">
        <f t="shared" si="494"/>
        <v>0</v>
      </c>
      <c r="AK676" s="229">
        <f t="shared" si="494"/>
        <v>0</v>
      </c>
      <c r="AL676" s="229">
        <f t="shared" si="494"/>
        <v>0</v>
      </c>
      <c r="AM676" s="229">
        <f t="shared" si="496"/>
        <v>0</v>
      </c>
      <c r="AN676" s="229">
        <f t="shared" si="496"/>
        <v>0</v>
      </c>
      <c r="AO676" s="229">
        <f t="shared" si="496"/>
        <v>0</v>
      </c>
      <c r="AP676" s="229">
        <f t="shared" si="496"/>
        <v>0</v>
      </c>
      <c r="AQ676" s="229">
        <f t="shared" si="496"/>
        <v>0</v>
      </c>
      <c r="AR676" s="229">
        <f t="shared" si="496"/>
        <v>0</v>
      </c>
      <c r="AS676" s="229">
        <f t="shared" si="496"/>
        <v>0</v>
      </c>
      <c r="AT676" s="229">
        <f t="shared" si="496"/>
        <v>0</v>
      </c>
      <c r="AU676" s="229">
        <f t="shared" si="496"/>
        <v>0</v>
      </c>
      <c r="AV676" s="229">
        <f t="shared" si="496"/>
        <v>0</v>
      </c>
      <c r="AW676" s="229">
        <f t="shared" si="496"/>
        <v>0</v>
      </c>
      <c r="AX676" s="229">
        <f t="shared" si="496"/>
        <v>0</v>
      </c>
      <c r="AY676" s="229">
        <f t="shared" si="496"/>
        <v>0</v>
      </c>
      <c r="AZ676" s="229">
        <f t="shared" si="496"/>
        <v>0</v>
      </c>
      <c r="BA676" s="229">
        <f t="shared" si="496"/>
        <v>0</v>
      </c>
      <c r="BB676" s="229">
        <f t="shared" si="493"/>
        <v>0</v>
      </c>
      <c r="BC676" s="229">
        <f t="shared" si="493"/>
        <v>0</v>
      </c>
      <c r="BD676" s="229">
        <f t="shared" si="493"/>
        <v>0</v>
      </c>
      <c r="BE676" s="229">
        <f t="shared" si="493"/>
        <v>0</v>
      </c>
      <c r="BF676" s="229">
        <f t="shared" si="493"/>
        <v>0</v>
      </c>
      <c r="BG676" s="229">
        <f t="shared" si="493"/>
        <v>0</v>
      </c>
      <c r="BH676" s="229">
        <f t="shared" si="493"/>
        <v>0</v>
      </c>
      <c r="BI676" s="229">
        <f t="shared" si="493"/>
        <v>0</v>
      </c>
      <c r="BJ676" s="229">
        <f t="shared" si="493"/>
        <v>0</v>
      </c>
      <c r="BK676" s="229">
        <f t="shared" si="493"/>
        <v>0</v>
      </c>
      <c r="BL676" s="229">
        <f t="shared" si="493"/>
        <v>0</v>
      </c>
      <c r="BM676" s="229">
        <f t="shared" si="493"/>
        <v>0</v>
      </c>
      <c r="BN676" s="229">
        <f t="shared" si="493"/>
        <v>0</v>
      </c>
      <c r="BO676" s="229">
        <f t="shared" si="498"/>
        <v>0</v>
      </c>
      <c r="BP676" s="229">
        <f t="shared" si="498"/>
        <v>0</v>
      </c>
      <c r="BQ676" s="229">
        <f t="shared" si="498"/>
        <v>0</v>
      </c>
      <c r="BR676" s="229">
        <f t="shared" si="498"/>
        <v>0</v>
      </c>
      <c r="BS676" s="229">
        <f t="shared" si="498"/>
        <v>0</v>
      </c>
      <c r="BT676" s="229">
        <f t="shared" si="498"/>
        <v>0</v>
      </c>
      <c r="BU676" s="229">
        <f t="shared" si="498"/>
        <v>0</v>
      </c>
      <c r="BV676" s="229">
        <f t="shared" si="498"/>
        <v>0</v>
      </c>
      <c r="BW676" s="229">
        <f t="shared" si="498"/>
        <v>0</v>
      </c>
      <c r="BX676" s="229">
        <f t="shared" si="498"/>
        <v>0</v>
      </c>
      <c r="BY676" s="229">
        <f t="shared" si="498"/>
        <v>0</v>
      </c>
      <c r="BZ676" s="229">
        <f t="shared" si="498"/>
        <v>0</v>
      </c>
    </row>
    <row r="677" spans="1:78" x14ac:dyDescent="0.2">
      <c r="A677" s="7" t="str">
        <f t="shared" si="487"/>
        <v>Roll-in 9</v>
      </c>
      <c r="B677" s="7">
        <f t="shared" si="469"/>
        <v>2023</v>
      </c>
      <c r="C677" s="7">
        <f t="shared" si="475"/>
        <v>56</v>
      </c>
      <c r="D677" s="165">
        <f t="shared" si="489"/>
        <v>45169</v>
      </c>
      <c r="E677" s="68">
        <f t="shared" si="488"/>
        <v>0</v>
      </c>
      <c r="F677" s="77"/>
      <c r="G677" s="229">
        <f t="shared" si="499"/>
        <v>0</v>
      </c>
      <c r="H677" s="229">
        <f t="shared" si="499"/>
        <v>0</v>
      </c>
      <c r="I677" s="229">
        <f t="shared" si="499"/>
        <v>0</v>
      </c>
      <c r="J677" s="229">
        <f t="shared" si="499"/>
        <v>0</v>
      </c>
      <c r="K677" s="229">
        <f t="shared" si="499"/>
        <v>0</v>
      </c>
      <c r="L677" s="229">
        <f t="shared" si="499"/>
        <v>0</v>
      </c>
      <c r="M677" s="229">
        <f t="shared" si="499"/>
        <v>0</v>
      </c>
      <c r="N677" s="229">
        <f t="shared" si="499"/>
        <v>0</v>
      </c>
      <c r="O677" s="229">
        <f t="shared" si="499"/>
        <v>0</v>
      </c>
      <c r="P677" s="229">
        <f t="shared" si="499"/>
        <v>0</v>
      </c>
      <c r="Q677" s="229">
        <f t="shared" si="499"/>
        <v>0</v>
      </c>
      <c r="R677" s="229">
        <f t="shared" si="499"/>
        <v>0</v>
      </c>
      <c r="S677" s="229">
        <f t="shared" si="499"/>
        <v>0</v>
      </c>
      <c r="T677" s="229">
        <f t="shared" si="499"/>
        <v>0</v>
      </c>
      <c r="U677" s="229">
        <f t="shared" si="499"/>
        <v>0</v>
      </c>
      <c r="V677" s="229">
        <f t="shared" si="499"/>
        <v>0</v>
      </c>
      <c r="W677" s="229">
        <f t="shared" si="494"/>
        <v>0</v>
      </c>
      <c r="X677" s="229">
        <f t="shared" si="494"/>
        <v>0</v>
      </c>
      <c r="Y677" s="229">
        <f t="shared" si="494"/>
        <v>0</v>
      </c>
      <c r="Z677" s="229">
        <f t="shared" si="494"/>
        <v>0</v>
      </c>
      <c r="AA677" s="229">
        <f t="shared" si="494"/>
        <v>0</v>
      </c>
      <c r="AB677" s="229">
        <f t="shared" si="494"/>
        <v>0</v>
      </c>
      <c r="AC677" s="229">
        <f t="shared" si="494"/>
        <v>0</v>
      </c>
      <c r="AD677" s="229">
        <f t="shared" si="494"/>
        <v>0</v>
      </c>
      <c r="AE677" s="229">
        <f t="shared" si="494"/>
        <v>0</v>
      </c>
      <c r="AF677" s="229">
        <f t="shared" si="494"/>
        <v>0</v>
      </c>
      <c r="AG677" s="229">
        <f t="shared" si="494"/>
        <v>0</v>
      </c>
      <c r="AH677" s="229">
        <f t="shared" si="494"/>
        <v>0</v>
      </c>
      <c r="AI677" s="229">
        <f t="shared" si="494"/>
        <v>0</v>
      </c>
      <c r="AJ677" s="229">
        <f t="shared" si="494"/>
        <v>0</v>
      </c>
      <c r="AK677" s="229">
        <f t="shared" si="494"/>
        <v>0</v>
      </c>
      <c r="AL677" s="229">
        <f t="shared" si="494"/>
        <v>0</v>
      </c>
      <c r="AM677" s="229">
        <f t="shared" si="496"/>
        <v>0</v>
      </c>
      <c r="AN677" s="229">
        <f t="shared" si="496"/>
        <v>0</v>
      </c>
      <c r="AO677" s="229">
        <f t="shared" si="496"/>
        <v>0</v>
      </c>
      <c r="AP677" s="229">
        <f t="shared" si="496"/>
        <v>0</v>
      </c>
      <c r="AQ677" s="229">
        <f t="shared" si="496"/>
        <v>0</v>
      </c>
      <c r="AR677" s="229">
        <f t="shared" si="496"/>
        <v>0</v>
      </c>
      <c r="AS677" s="229">
        <f t="shared" si="496"/>
        <v>0</v>
      </c>
      <c r="AT677" s="229">
        <f t="shared" si="496"/>
        <v>0</v>
      </c>
      <c r="AU677" s="229">
        <f t="shared" si="496"/>
        <v>0</v>
      </c>
      <c r="AV677" s="229">
        <f t="shared" si="496"/>
        <v>0</v>
      </c>
      <c r="AW677" s="229">
        <f t="shared" si="496"/>
        <v>0</v>
      </c>
      <c r="AX677" s="229">
        <f t="shared" si="496"/>
        <v>0</v>
      </c>
      <c r="AY677" s="229">
        <f t="shared" si="496"/>
        <v>0</v>
      </c>
      <c r="AZ677" s="229">
        <f t="shared" si="496"/>
        <v>0</v>
      </c>
      <c r="BA677" s="229">
        <f t="shared" si="496"/>
        <v>0</v>
      </c>
      <c r="BB677" s="229">
        <f t="shared" si="493"/>
        <v>0</v>
      </c>
      <c r="BC677" s="229">
        <f t="shared" si="493"/>
        <v>0</v>
      </c>
      <c r="BD677" s="229">
        <f t="shared" si="493"/>
        <v>0</v>
      </c>
      <c r="BE677" s="229">
        <f t="shared" si="493"/>
        <v>0</v>
      </c>
      <c r="BF677" s="229">
        <f t="shared" si="493"/>
        <v>0</v>
      </c>
      <c r="BG677" s="229">
        <f t="shared" si="493"/>
        <v>0</v>
      </c>
      <c r="BH677" s="229">
        <f t="shared" si="493"/>
        <v>0</v>
      </c>
      <c r="BI677" s="229">
        <f t="shared" si="493"/>
        <v>0</v>
      </c>
      <c r="BJ677" s="229">
        <f t="shared" si="493"/>
        <v>0</v>
      </c>
      <c r="BK677" s="229">
        <f t="shared" si="493"/>
        <v>0</v>
      </c>
      <c r="BL677" s="229">
        <f t="shared" si="493"/>
        <v>0</v>
      </c>
      <c r="BM677" s="229">
        <f t="shared" si="493"/>
        <v>0</v>
      </c>
      <c r="BN677" s="229">
        <f t="shared" si="493"/>
        <v>0</v>
      </c>
      <c r="BO677" s="229">
        <f t="shared" si="498"/>
        <v>0</v>
      </c>
      <c r="BP677" s="229">
        <f t="shared" si="498"/>
        <v>0</v>
      </c>
      <c r="BQ677" s="229">
        <f t="shared" si="498"/>
        <v>0</v>
      </c>
      <c r="BR677" s="229">
        <f t="shared" si="498"/>
        <v>0</v>
      </c>
      <c r="BS677" s="229">
        <f t="shared" si="498"/>
        <v>0</v>
      </c>
      <c r="BT677" s="229">
        <f t="shared" si="498"/>
        <v>0</v>
      </c>
      <c r="BU677" s="229">
        <f t="shared" si="498"/>
        <v>0</v>
      </c>
      <c r="BV677" s="229">
        <f t="shared" si="498"/>
        <v>0</v>
      </c>
      <c r="BW677" s="229">
        <f t="shared" si="498"/>
        <v>0</v>
      </c>
      <c r="BX677" s="229">
        <f t="shared" si="498"/>
        <v>0</v>
      </c>
      <c r="BY677" s="229">
        <f t="shared" si="498"/>
        <v>0</v>
      </c>
      <c r="BZ677" s="229">
        <f t="shared" si="498"/>
        <v>0</v>
      </c>
    </row>
    <row r="678" spans="1:78" x14ac:dyDescent="0.2">
      <c r="A678" s="7" t="str">
        <f t="shared" si="487"/>
        <v>Roll-in 10</v>
      </c>
      <c r="B678" s="7">
        <f t="shared" si="469"/>
        <v>2023</v>
      </c>
      <c r="C678" s="7">
        <f t="shared" si="475"/>
        <v>57</v>
      </c>
      <c r="D678" s="165">
        <f t="shared" si="489"/>
        <v>45199</v>
      </c>
      <c r="E678" s="68">
        <f t="shared" si="488"/>
        <v>0</v>
      </c>
      <c r="F678" s="77"/>
      <c r="G678" s="229">
        <f t="shared" si="499"/>
        <v>0</v>
      </c>
      <c r="H678" s="229">
        <f t="shared" si="499"/>
        <v>0</v>
      </c>
      <c r="I678" s="229">
        <f t="shared" si="499"/>
        <v>0</v>
      </c>
      <c r="J678" s="229">
        <f t="shared" si="499"/>
        <v>0</v>
      </c>
      <c r="K678" s="229">
        <f t="shared" si="499"/>
        <v>0</v>
      </c>
      <c r="L678" s="229">
        <f t="shared" si="499"/>
        <v>0</v>
      </c>
      <c r="M678" s="229">
        <f t="shared" si="499"/>
        <v>0</v>
      </c>
      <c r="N678" s="229">
        <f t="shared" si="499"/>
        <v>0</v>
      </c>
      <c r="O678" s="229">
        <f t="shared" si="499"/>
        <v>0</v>
      </c>
      <c r="P678" s="229">
        <f t="shared" si="499"/>
        <v>0</v>
      </c>
      <c r="Q678" s="229">
        <f t="shared" si="499"/>
        <v>0</v>
      </c>
      <c r="R678" s="229">
        <f t="shared" si="499"/>
        <v>0</v>
      </c>
      <c r="S678" s="229">
        <f t="shared" si="499"/>
        <v>0</v>
      </c>
      <c r="T678" s="229">
        <f t="shared" si="499"/>
        <v>0</v>
      </c>
      <c r="U678" s="229">
        <f t="shared" si="499"/>
        <v>0</v>
      </c>
      <c r="V678" s="229">
        <f t="shared" si="499"/>
        <v>0</v>
      </c>
      <c r="W678" s="229">
        <f t="shared" si="494"/>
        <v>0</v>
      </c>
      <c r="X678" s="229">
        <f t="shared" si="494"/>
        <v>0</v>
      </c>
      <c r="Y678" s="229">
        <f t="shared" si="494"/>
        <v>0</v>
      </c>
      <c r="Z678" s="229">
        <f t="shared" si="494"/>
        <v>0</v>
      </c>
      <c r="AA678" s="229">
        <f t="shared" si="494"/>
        <v>0</v>
      </c>
      <c r="AB678" s="229">
        <f t="shared" si="494"/>
        <v>0</v>
      </c>
      <c r="AC678" s="229">
        <f t="shared" si="494"/>
        <v>0</v>
      </c>
      <c r="AD678" s="229">
        <f t="shared" si="494"/>
        <v>0</v>
      </c>
      <c r="AE678" s="229">
        <f t="shared" si="494"/>
        <v>0</v>
      </c>
      <c r="AF678" s="229">
        <f t="shared" si="494"/>
        <v>0</v>
      </c>
      <c r="AG678" s="229">
        <f t="shared" si="494"/>
        <v>0</v>
      </c>
      <c r="AH678" s="229">
        <f t="shared" si="494"/>
        <v>0</v>
      </c>
      <c r="AI678" s="229">
        <f t="shared" si="494"/>
        <v>0</v>
      </c>
      <c r="AJ678" s="229">
        <f t="shared" si="494"/>
        <v>0</v>
      </c>
      <c r="AK678" s="229">
        <f t="shared" si="494"/>
        <v>0</v>
      </c>
      <c r="AL678" s="229">
        <f t="shared" si="494"/>
        <v>0</v>
      </c>
      <c r="AM678" s="229">
        <f t="shared" si="496"/>
        <v>0</v>
      </c>
      <c r="AN678" s="229">
        <f t="shared" si="496"/>
        <v>0</v>
      </c>
      <c r="AO678" s="229">
        <f t="shared" si="496"/>
        <v>0</v>
      </c>
      <c r="AP678" s="229">
        <f t="shared" si="496"/>
        <v>0</v>
      </c>
      <c r="AQ678" s="229">
        <f t="shared" si="496"/>
        <v>0</v>
      </c>
      <c r="AR678" s="229">
        <f t="shared" si="496"/>
        <v>0</v>
      </c>
      <c r="AS678" s="229">
        <f t="shared" si="496"/>
        <v>0</v>
      </c>
      <c r="AT678" s="229">
        <f t="shared" si="496"/>
        <v>0</v>
      </c>
      <c r="AU678" s="229">
        <f t="shared" si="496"/>
        <v>0</v>
      </c>
      <c r="AV678" s="229">
        <f t="shared" si="496"/>
        <v>0</v>
      </c>
      <c r="AW678" s="229">
        <f t="shared" si="496"/>
        <v>0</v>
      </c>
      <c r="AX678" s="229">
        <f t="shared" si="496"/>
        <v>0</v>
      </c>
      <c r="AY678" s="229">
        <f t="shared" si="496"/>
        <v>0</v>
      </c>
      <c r="AZ678" s="229">
        <f t="shared" si="496"/>
        <v>0</v>
      </c>
      <c r="BA678" s="229">
        <f t="shared" si="496"/>
        <v>0</v>
      </c>
      <c r="BB678" s="229">
        <f t="shared" si="493"/>
        <v>0</v>
      </c>
      <c r="BC678" s="229">
        <f t="shared" si="493"/>
        <v>0</v>
      </c>
      <c r="BD678" s="229">
        <f t="shared" si="493"/>
        <v>0</v>
      </c>
      <c r="BE678" s="229">
        <f t="shared" si="493"/>
        <v>0</v>
      </c>
      <c r="BF678" s="229">
        <f t="shared" si="493"/>
        <v>0</v>
      </c>
      <c r="BG678" s="229">
        <f t="shared" si="493"/>
        <v>0</v>
      </c>
      <c r="BH678" s="229">
        <f t="shared" si="493"/>
        <v>0</v>
      </c>
      <c r="BI678" s="229">
        <f t="shared" si="493"/>
        <v>0</v>
      </c>
      <c r="BJ678" s="229">
        <f t="shared" si="493"/>
        <v>0</v>
      </c>
      <c r="BK678" s="229">
        <f t="shared" si="493"/>
        <v>0</v>
      </c>
      <c r="BL678" s="229">
        <f t="shared" si="493"/>
        <v>0</v>
      </c>
      <c r="BM678" s="229">
        <f t="shared" si="493"/>
        <v>0</v>
      </c>
      <c r="BN678" s="229">
        <f t="shared" si="493"/>
        <v>0</v>
      </c>
      <c r="BO678" s="229">
        <f t="shared" si="498"/>
        <v>0</v>
      </c>
      <c r="BP678" s="229">
        <f t="shared" si="498"/>
        <v>0</v>
      </c>
      <c r="BQ678" s="229">
        <f t="shared" si="498"/>
        <v>0</v>
      </c>
      <c r="BR678" s="229">
        <f t="shared" si="498"/>
        <v>0</v>
      </c>
      <c r="BS678" s="229">
        <f t="shared" si="498"/>
        <v>0</v>
      </c>
      <c r="BT678" s="229">
        <f t="shared" si="498"/>
        <v>0</v>
      </c>
      <c r="BU678" s="229">
        <f t="shared" si="498"/>
        <v>0</v>
      </c>
      <c r="BV678" s="229">
        <f t="shared" si="498"/>
        <v>0</v>
      </c>
      <c r="BW678" s="229">
        <f t="shared" si="498"/>
        <v>0</v>
      </c>
      <c r="BX678" s="229">
        <f t="shared" si="498"/>
        <v>0</v>
      </c>
      <c r="BY678" s="229">
        <f t="shared" si="498"/>
        <v>0</v>
      </c>
      <c r="BZ678" s="229">
        <f t="shared" si="498"/>
        <v>0</v>
      </c>
    </row>
    <row r="679" spans="1:78" x14ac:dyDescent="0.2">
      <c r="A679" s="7" t="str">
        <f t="shared" si="487"/>
        <v>Roll-in 10</v>
      </c>
      <c r="B679" s="7">
        <f t="shared" si="469"/>
        <v>2023</v>
      </c>
      <c r="C679" s="7">
        <f t="shared" si="475"/>
        <v>58</v>
      </c>
      <c r="D679" s="165">
        <f t="shared" si="489"/>
        <v>45230</v>
      </c>
      <c r="E679" s="68">
        <f t="shared" si="488"/>
        <v>0</v>
      </c>
      <c r="F679" s="77"/>
      <c r="G679" s="229">
        <f t="shared" si="499"/>
        <v>0</v>
      </c>
      <c r="H679" s="229">
        <f t="shared" si="499"/>
        <v>0</v>
      </c>
      <c r="I679" s="229">
        <f t="shared" si="499"/>
        <v>0</v>
      </c>
      <c r="J679" s="229">
        <f t="shared" si="499"/>
        <v>0</v>
      </c>
      <c r="K679" s="229">
        <f t="shared" si="499"/>
        <v>0</v>
      </c>
      <c r="L679" s="229">
        <f t="shared" si="499"/>
        <v>0</v>
      </c>
      <c r="M679" s="229">
        <f t="shared" si="499"/>
        <v>0</v>
      </c>
      <c r="N679" s="229">
        <f t="shared" si="499"/>
        <v>0</v>
      </c>
      <c r="O679" s="229">
        <f t="shared" si="499"/>
        <v>0</v>
      </c>
      <c r="P679" s="229">
        <f t="shared" si="499"/>
        <v>0</v>
      </c>
      <c r="Q679" s="229">
        <f t="shared" si="499"/>
        <v>0</v>
      </c>
      <c r="R679" s="229">
        <f t="shared" si="499"/>
        <v>0</v>
      </c>
      <c r="S679" s="229">
        <f t="shared" si="499"/>
        <v>0</v>
      </c>
      <c r="T679" s="229">
        <f t="shared" si="499"/>
        <v>0</v>
      </c>
      <c r="U679" s="229">
        <f t="shared" si="499"/>
        <v>0</v>
      </c>
      <c r="V679" s="229">
        <f t="shared" si="499"/>
        <v>0</v>
      </c>
      <c r="W679" s="229">
        <f t="shared" si="494"/>
        <v>0</v>
      </c>
      <c r="X679" s="229">
        <f t="shared" si="494"/>
        <v>0</v>
      </c>
      <c r="Y679" s="229">
        <f t="shared" si="494"/>
        <v>0</v>
      </c>
      <c r="Z679" s="229">
        <f t="shared" si="494"/>
        <v>0</v>
      </c>
      <c r="AA679" s="229">
        <f t="shared" si="494"/>
        <v>0</v>
      </c>
      <c r="AB679" s="229">
        <f t="shared" si="494"/>
        <v>0</v>
      </c>
      <c r="AC679" s="229">
        <f t="shared" si="494"/>
        <v>0</v>
      </c>
      <c r="AD679" s="229">
        <f t="shared" si="494"/>
        <v>0</v>
      </c>
      <c r="AE679" s="229">
        <f t="shared" si="494"/>
        <v>0</v>
      </c>
      <c r="AF679" s="229">
        <f t="shared" si="494"/>
        <v>0</v>
      </c>
      <c r="AG679" s="229">
        <f t="shared" si="494"/>
        <v>0</v>
      </c>
      <c r="AH679" s="229">
        <f t="shared" si="494"/>
        <v>0</v>
      </c>
      <c r="AI679" s="229">
        <f t="shared" si="494"/>
        <v>0</v>
      </c>
      <c r="AJ679" s="229">
        <f t="shared" si="494"/>
        <v>0</v>
      </c>
      <c r="AK679" s="229">
        <f t="shared" si="494"/>
        <v>0</v>
      </c>
      <c r="AL679" s="229">
        <f t="shared" si="494"/>
        <v>0</v>
      </c>
      <c r="AM679" s="229">
        <f t="shared" si="496"/>
        <v>0</v>
      </c>
      <c r="AN679" s="229">
        <f t="shared" si="496"/>
        <v>0</v>
      </c>
      <c r="AO679" s="229">
        <f t="shared" si="496"/>
        <v>0</v>
      </c>
      <c r="AP679" s="229">
        <f t="shared" si="496"/>
        <v>0</v>
      </c>
      <c r="AQ679" s="229">
        <f t="shared" si="496"/>
        <v>0</v>
      </c>
      <c r="AR679" s="229">
        <f t="shared" si="496"/>
        <v>0</v>
      </c>
      <c r="AS679" s="229">
        <f t="shared" si="496"/>
        <v>0</v>
      </c>
      <c r="AT679" s="229">
        <f t="shared" si="496"/>
        <v>0</v>
      </c>
      <c r="AU679" s="229">
        <f t="shared" si="496"/>
        <v>0</v>
      </c>
      <c r="AV679" s="229">
        <f t="shared" si="496"/>
        <v>0</v>
      </c>
      <c r="AW679" s="229">
        <f t="shared" si="496"/>
        <v>0</v>
      </c>
      <c r="AX679" s="229">
        <f t="shared" si="496"/>
        <v>0</v>
      </c>
      <c r="AY679" s="229">
        <f t="shared" si="496"/>
        <v>0</v>
      </c>
      <c r="AZ679" s="229">
        <f t="shared" si="496"/>
        <v>0</v>
      </c>
      <c r="BA679" s="229">
        <f t="shared" si="496"/>
        <v>0</v>
      </c>
      <c r="BB679" s="229">
        <f t="shared" si="493"/>
        <v>0</v>
      </c>
      <c r="BC679" s="229">
        <f t="shared" si="493"/>
        <v>0</v>
      </c>
      <c r="BD679" s="229">
        <f t="shared" si="493"/>
        <v>0</v>
      </c>
      <c r="BE679" s="229">
        <f t="shared" si="493"/>
        <v>0</v>
      </c>
      <c r="BF679" s="229">
        <f t="shared" si="493"/>
        <v>0</v>
      </c>
      <c r="BG679" s="229">
        <f t="shared" si="493"/>
        <v>0</v>
      </c>
      <c r="BH679" s="229">
        <f t="shared" si="493"/>
        <v>0</v>
      </c>
      <c r="BI679" s="229">
        <f t="shared" si="493"/>
        <v>0</v>
      </c>
      <c r="BJ679" s="229">
        <f t="shared" si="493"/>
        <v>0</v>
      </c>
      <c r="BK679" s="229">
        <f t="shared" si="493"/>
        <v>0</v>
      </c>
      <c r="BL679" s="229">
        <f t="shared" si="493"/>
        <v>0</v>
      </c>
      <c r="BM679" s="229">
        <f t="shared" si="493"/>
        <v>0</v>
      </c>
      <c r="BN679" s="229">
        <f t="shared" si="493"/>
        <v>0</v>
      </c>
      <c r="BO679" s="229">
        <f t="shared" si="498"/>
        <v>0</v>
      </c>
      <c r="BP679" s="229">
        <f t="shared" si="498"/>
        <v>0</v>
      </c>
      <c r="BQ679" s="229">
        <f t="shared" si="498"/>
        <v>0</v>
      </c>
      <c r="BR679" s="229">
        <f t="shared" si="498"/>
        <v>0</v>
      </c>
      <c r="BS679" s="229">
        <f t="shared" si="498"/>
        <v>0</v>
      </c>
      <c r="BT679" s="229">
        <f t="shared" si="498"/>
        <v>0</v>
      </c>
      <c r="BU679" s="229">
        <f t="shared" si="498"/>
        <v>0</v>
      </c>
      <c r="BV679" s="229">
        <f t="shared" si="498"/>
        <v>0</v>
      </c>
      <c r="BW679" s="229">
        <f t="shared" si="498"/>
        <v>0</v>
      </c>
      <c r="BX679" s="229">
        <f t="shared" si="498"/>
        <v>0</v>
      </c>
      <c r="BY679" s="229">
        <f t="shared" si="498"/>
        <v>0</v>
      </c>
      <c r="BZ679" s="229">
        <f t="shared" si="498"/>
        <v>0</v>
      </c>
    </row>
    <row r="680" spans="1:78" x14ac:dyDescent="0.2">
      <c r="A680" s="7" t="str">
        <f t="shared" si="487"/>
        <v>Roll-in 10</v>
      </c>
      <c r="B680" s="7">
        <f t="shared" si="469"/>
        <v>2023</v>
      </c>
      <c r="C680" s="7">
        <f t="shared" si="475"/>
        <v>59</v>
      </c>
      <c r="D680" s="165">
        <f t="shared" si="489"/>
        <v>45260</v>
      </c>
      <c r="E680" s="68">
        <f t="shared" si="488"/>
        <v>0</v>
      </c>
      <c r="F680" s="77"/>
      <c r="G680" s="229">
        <f t="shared" si="499"/>
        <v>0</v>
      </c>
      <c r="H680" s="229">
        <f t="shared" si="499"/>
        <v>0</v>
      </c>
      <c r="I680" s="229">
        <f t="shared" si="499"/>
        <v>0</v>
      </c>
      <c r="J680" s="229">
        <f t="shared" si="499"/>
        <v>0</v>
      </c>
      <c r="K680" s="229">
        <f t="shared" si="499"/>
        <v>0</v>
      </c>
      <c r="L680" s="229">
        <f t="shared" si="499"/>
        <v>0</v>
      </c>
      <c r="M680" s="229">
        <f t="shared" si="499"/>
        <v>0</v>
      </c>
      <c r="N680" s="229">
        <f t="shared" si="499"/>
        <v>0</v>
      </c>
      <c r="O680" s="229">
        <f t="shared" si="499"/>
        <v>0</v>
      </c>
      <c r="P680" s="229">
        <f t="shared" si="499"/>
        <v>0</v>
      </c>
      <c r="Q680" s="229">
        <f t="shared" si="499"/>
        <v>0</v>
      </c>
      <c r="R680" s="229">
        <f t="shared" si="499"/>
        <v>0</v>
      </c>
      <c r="S680" s="229">
        <f t="shared" si="499"/>
        <v>0</v>
      </c>
      <c r="T680" s="229">
        <f t="shared" si="499"/>
        <v>0</v>
      </c>
      <c r="U680" s="229">
        <f t="shared" si="499"/>
        <v>0</v>
      </c>
      <c r="V680" s="229">
        <f t="shared" si="499"/>
        <v>0</v>
      </c>
      <c r="W680" s="229">
        <f t="shared" si="494"/>
        <v>0</v>
      </c>
      <c r="X680" s="229">
        <f t="shared" si="494"/>
        <v>0</v>
      </c>
      <c r="Y680" s="229">
        <f t="shared" si="494"/>
        <v>0</v>
      </c>
      <c r="Z680" s="229">
        <f t="shared" si="494"/>
        <v>0</v>
      </c>
      <c r="AA680" s="229">
        <f t="shared" si="494"/>
        <v>0</v>
      </c>
      <c r="AB680" s="229">
        <f t="shared" si="494"/>
        <v>0</v>
      </c>
      <c r="AC680" s="229">
        <f t="shared" si="494"/>
        <v>0</v>
      </c>
      <c r="AD680" s="229">
        <f t="shared" si="494"/>
        <v>0</v>
      </c>
      <c r="AE680" s="229">
        <f t="shared" si="494"/>
        <v>0</v>
      </c>
      <c r="AF680" s="229">
        <f t="shared" si="494"/>
        <v>0</v>
      </c>
      <c r="AG680" s="229">
        <f t="shared" si="494"/>
        <v>0</v>
      </c>
      <c r="AH680" s="229">
        <f t="shared" si="494"/>
        <v>0</v>
      </c>
      <c r="AI680" s="229">
        <f t="shared" si="494"/>
        <v>0</v>
      </c>
      <c r="AJ680" s="229">
        <f t="shared" si="494"/>
        <v>0</v>
      </c>
      <c r="AK680" s="229">
        <f t="shared" si="494"/>
        <v>0</v>
      </c>
      <c r="AL680" s="229">
        <f t="shared" si="494"/>
        <v>0</v>
      </c>
      <c r="AM680" s="229">
        <f t="shared" si="496"/>
        <v>0</v>
      </c>
      <c r="AN680" s="229">
        <f t="shared" si="496"/>
        <v>0</v>
      </c>
      <c r="AO680" s="229">
        <f t="shared" si="496"/>
        <v>0</v>
      </c>
      <c r="AP680" s="229">
        <f t="shared" si="496"/>
        <v>0</v>
      </c>
      <c r="AQ680" s="229">
        <f t="shared" si="496"/>
        <v>0</v>
      </c>
      <c r="AR680" s="229">
        <f t="shared" si="496"/>
        <v>0</v>
      </c>
      <c r="AS680" s="229">
        <f t="shared" si="496"/>
        <v>0</v>
      </c>
      <c r="AT680" s="229">
        <f t="shared" si="496"/>
        <v>0</v>
      </c>
      <c r="AU680" s="229">
        <f t="shared" si="496"/>
        <v>0</v>
      </c>
      <c r="AV680" s="229">
        <f t="shared" si="496"/>
        <v>0</v>
      </c>
      <c r="AW680" s="229">
        <f t="shared" si="496"/>
        <v>0</v>
      </c>
      <c r="AX680" s="229">
        <f t="shared" si="496"/>
        <v>0</v>
      </c>
      <c r="AY680" s="229">
        <f t="shared" si="496"/>
        <v>0</v>
      </c>
      <c r="AZ680" s="229">
        <f t="shared" si="496"/>
        <v>0</v>
      </c>
      <c r="BA680" s="229">
        <f t="shared" si="496"/>
        <v>0</v>
      </c>
      <c r="BB680" s="229">
        <f t="shared" si="496"/>
        <v>0</v>
      </c>
      <c r="BC680" s="229">
        <f t="shared" ref="BC680:BR693" si="500">IF(AND($B680+$D$7&gt;BC$7,BC$9&gt;=$D680),($E680*(1/$D$7))/IF(BC$7=$B680,13-MONTH($D680),12),0)</f>
        <v>0</v>
      </c>
      <c r="BD680" s="229">
        <f t="shared" si="500"/>
        <v>0</v>
      </c>
      <c r="BE680" s="229">
        <f t="shared" si="500"/>
        <v>0</v>
      </c>
      <c r="BF680" s="229">
        <f t="shared" si="500"/>
        <v>0</v>
      </c>
      <c r="BG680" s="229">
        <f t="shared" si="500"/>
        <v>0</v>
      </c>
      <c r="BH680" s="229">
        <f t="shared" si="500"/>
        <v>0</v>
      </c>
      <c r="BI680" s="229">
        <f t="shared" si="500"/>
        <v>0</v>
      </c>
      <c r="BJ680" s="229">
        <f t="shared" si="500"/>
        <v>0</v>
      </c>
      <c r="BK680" s="229">
        <f t="shared" si="500"/>
        <v>0</v>
      </c>
      <c r="BL680" s="229">
        <f t="shared" si="500"/>
        <v>0</v>
      </c>
      <c r="BM680" s="229">
        <f t="shared" si="500"/>
        <v>0</v>
      </c>
      <c r="BN680" s="229">
        <f t="shared" si="500"/>
        <v>0</v>
      </c>
      <c r="BO680" s="229">
        <f t="shared" si="500"/>
        <v>0</v>
      </c>
      <c r="BP680" s="229">
        <f t="shared" si="500"/>
        <v>0</v>
      </c>
      <c r="BQ680" s="229">
        <f t="shared" si="500"/>
        <v>0</v>
      </c>
      <c r="BR680" s="229">
        <f t="shared" si="500"/>
        <v>0</v>
      </c>
      <c r="BS680" s="229">
        <f t="shared" si="498"/>
        <v>0</v>
      </c>
      <c r="BT680" s="229">
        <f t="shared" si="498"/>
        <v>0</v>
      </c>
      <c r="BU680" s="229">
        <f t="shared" si="498"/>
        <v>0</v>
      </c>
      <c r="BV680" s="229">
        <f t="shared" si="498"/>
        <v>0</v>
      </c>
      <c r="BW680" s="229">
        <f t="shared" si="498"/>
        <v>0</v>
      </c>
      <c r="BX680" s="229">
        <f t="shared" si="498"/>
        <v>0</v>
      </c>
      <c r="BY680" s="229">
        <f t="shared" si="498"/>
        <v>0</v>
      </c>
      <c r="BZ680" s="229">
        <f t="shared" si="498"/>
        <v>0</v>
      </c>
    </row>
    <row r="681" spans="1:78" x14ac:dyDescent="0.2">
      <c r="A681" s="7" t="str">
        <f t="shared" si="487"/>
        <v>Roll-in 10</v>
      </c>
      <c r="B681" s="7">
        <f t="shared" si="469"/>
        <v>2023</v>
      </c>
      <c r="C681" s="7">
        <f t="shared" si="475"/>
        <v>60</v>
      </c>
      <c r="D681" s="165">
        <f t="shared" si="489"/>
        <v>45291</v>
      </c>
      <c r="E681" s="68">
        <f t="shared" si="488"/>
        <v>0</v>
      </c>
      <c r="F681" s="77"/>
      <c r="G681" s="229">
        <f t="shared" si="499"/>
        <v>0</v>
      </c>
      <c r="H681" s="229">
        <f t="shared" si="499"/>
        <v>0</v>
      </c>
      <c r="I681" s="229">
        <f t="shared" si="499"/>
        <v>0</v>
      </c>
      <c r="J681" s="229">
        <f t="shared" si="499"/>
        <v>0</v>
      </c>
      <c r="K681" s="229">
        <f t="shared" si="499"/>
        <v>0</v>
      </c>
      <c r="L681" s="229">
        <f t="shared" si="499"/>
        <v>0</v>
      </c>
      <c r="M681" s="229">
        <f t="shared" si="499"/>
        <v>0</v>
      </c>
      <c r="N681" s="229">
        <f t="shared" si="499"/>
        <v>0</v>
      </c>
      <c r="O681" s="229">
        <f t="shared" si="499"/>
        <v>0</v>
      </c>
      <c r="P681" s="229">
        <f t="shared" si="499"/>
        <v>0</v>
      </c>
      <c r="Q681" s="229">
        <f t="shared" si="499"/>
        <v>0</v>
      </c>
      <c r="R681" s="229">
        <f t="shared" si="499"/>
        <v>0</v>
      </c>
      <c r="S681" s="229">
        <f t="shared" si="499"/>
        <v>0</v>
      </c>
      <c r="T681" s="229">
        <f t="shared" si="499"/>
        <v>0</v>
      </c>
      <c r="U681" s="229">
        <f t="shared" si="499"/>
        <v>0</v>
      </c>
      <c r="V681" s="229">
        <f t="shared" si="499"/>
        <v>0</v>
      </c>
      <c r="W681" s="229">
        <f t="shared" ref="W681:AL693" si="501">IF(AND($B681+$D$7&gt;W$7,W$9&gt;=$D681),($E681*(1/$D$7))/IF(W$7=$B681,13-MONTH($D681),12),0)</f>
        <v>0</v>
      </c>
      <c r="X681" s="229">
        <f t="shared" si="501"/>
        <v>0</v>
      </c>
      <c r="Y681" s="229">
        <f t="shared" si="501"/>
        <v>0</v>
      </c>
      <c r="Z681" s="229">
        <f t="shared" si="501"/>
        <v>0</v>
      </c>
      <c r="AA681" s="229">
        <f t="shared" si="501"/>
        <v>0</v>
      </c>
      <c r="AB681" s="229">
        <f t="shared" si="501"/>
        <v>0</v>
      </c>
      <c r="AC681" s="229">
        <f t="shared" si="501"/>
        <v>0</v>
      </c>
      <c r="AD681" s="229">
        <f t="shared" si="501"/>
        <v>0</v>
      </c>
      <c r="AE681" s="229">
        <f t="shared" si="501"/>
        <v>0</v>
      </c>
      <c r="AF681" s="229">
        <f t="shared" si="501"/>
        <v>0</v>
      </c>
      <c r="AG681" s="229">
        <f t="shared" si="501"/>
        <v>0</v>
      </c>
      <c r="AH681" s="229">
        <f t="shared" si="501"/>
        <v>0</v>
      </c>
      <c r="AI681" s="229">
        <f t="shared" si="501"/>
        <v>0</v>
      </c>
      <c r="AJ681" s="229">
        <f t="shared" si="501"/>
        <v>0</v>
      </c>
      <c r="AK681" s="229">
        <f t="shared" si="501"/>
        <v>0</v>
      </c>
      <c r="AL681" s="229">
        <f t="shared" si="501"/>
        <v>0</v>
      </c>
      <c r="AM681" s="229">
        <f t="shared" si="496"/>
        <v>0</v>
      </c>
      <c r="AN681" s="229">
        <f t="shared" si="496"/>
        <v>0</v>
      </c>
      <c r="AO681" s="229">
        <f t="shared" si="496"/>
        <v>0</v>
      </c>
      <c r="AP681" s="229">
        <f t="shared" si="496"/>
        <v>0</v>
      </c>
      <c r="AQ681" s="229">
        <f t="shared" si="496"/>
        <v>0</v>
      </c>
      <c r="AR681" s="229">
        <f t="shared" si="496"/>
        <v>0</v>
      </c>
      <c r="AS681" s="229">
        <f t="shared" si="496"/>
        <v>0</v>
      </c>
      <c r="AT681" s="229">
        <f t="shared" si="496"/>
        <v>0</v>
      </c>
      <c r="AU681" s="229">
        <f t="shared" si="496"/>
        <v>0</v>
      </c>
      <c r="AV681" s="229">
        <f t="shared" si="496"/>
        <v>0</v>
      </c>
      <c r="AW681" s="229">
        <f t="shared" si="496"/>
        <v>0</v>
      </c>
      <c r="AX681" s="229">
        <f t="shared" si="496"/>
        <v>0</v>
      </c>
      <c r="AY681" s="229">
        <f t="shared" si="496"/>
        <v>0</v>
      </c>
      <c r="AZ681" s="229">
        <f t="shared" si="496"/>
        <v>0</v>
      </c>
      <c r="BA681" s="229">
        <f t="shared" si="496"/>
        <v>0</v>
      </c>
      <c r="BB681" s="229">
        <f t="shared" si="496"/>
        <v>0</v>
      </c>
      <c r="BC681" s="229">
        <f t="shared" si="500"/>
        <v>0</v>
      </c>
      <c r="BD681" s="229">
        <f t="shared" si="500"/>
        <v>0</v>
      </c>
      <c r="BE681" s="229">
        <f t="shared" si="500"/>
        <v>0</v>
      </c>
      <c r="BF681" s="229">
        <f t="shared" si="500"/>
        <v>0</v>
      </c>
      <c r="BG681" s="229">
        <f t="shared" si="500"/>
        <v>0</v>
      </c>
      <c r="BH681" s="229">
        <f t="shared" si="500"/>
        <v>0</v>
      </c>
      <c r="BI681" s="229">
        <f t="shared" si="500"/>
        <v>0</v>
      </c>
      <c r="BJ681" s="229">
        <f t="shared" si="500"/>
        <v>0</v>
      </c>
      <c r="BK681" s="229">
        <f t="shared" si="500"/>
        <v>0</v>
      </c>
      <c r="BL681" s="229">
        <f t="shared" si="500"/>
        <v>0</v>
      </c>
      <c r="BM681" s="229">
        <f t="shared" si="500"/>
        <v>0</v>
      </c>
      <c r="BN681" s="229">
        <f t="shared" si="500"/>
        <v>0</v>
      </c>
      <c r="BO681" s="229">
        <f t="shared" si="498"/>
        <v>0</v>
      </c>
      <c r="BP681" s="229">
        <f t="shared" si="498"/>
        <v>0</v>
      </c>
      <c r="BQ681" s="229">
        <f t="shared" si="498"/>
        <v>0</v>
      </c>
      <c r="BR681" s="229">
        <f t="shared" si="498"/>
        <v>0</v>
      </c>
      <c r="BS681" s="229">
        <f t="shared" si="498"/>
        <v>0</v>
      </c>
      <c r="BT681" s="229">
        <f t="shared" si="498"/>
        <v>0</v>
      </c>
      <c r="BU681" s="229">
        <f t="shared" si="498"/>
        <v>0</v>
      </c>
      <c r="BV681" s="229">
        <f t="shared" si="498"/>
        <v>0</v>
      </c>
      <c r="BW681" s="229">
        <f t="shared" si="498"/>
        <v>0</v>
      </c>
      <c r="BX681" s="229">
        <f t="shared" si="498"/>
        <v>0</v>
      </c>
      <c r="BY681" s="229">
        <f t="shared" si="498"/>
        <v>0</v>
      </c>
      <c r="BZ681" s="229">
        <f t="shared" si="498"/>
        <v>0</v>
      </c>
    </row>
    <row r="682" spans="1:78" x14ac:dyDescent="0.2">
      <c r="A682" s="7" t="str">
        <f t="shared" ref="A682:A693" si="502">A72</f>
        <v>Roll-in 10</v>
      </c>
      <c r="B682" s="7">
        <f t="shared" ref="B682:B693" si="503">YEAR(D682)</f>
        <v>2024</v>
      </c>
      <c r="C682" s="7">
        <f t="shared" si="475"/>
        <v>61</v>
      </c>
      <c r="D682" s="165">
        <f t="shared" ref="D682:D693" si="504">D72</f>
        <v>45322</v>
      </c>
      <c r="E682" s="68">
        <f t="shared" ref="E682:E693" si="505">E376*$D$6</f>
        <v>0</v>
      </c>
      <c r="F682" s="77"/>
      <c r="G682" s="229">
        <f t="shared" si="499"/>
        <v>0</v>
      </c>
      <c r="H682" s="229">
        <f t="shared" si="499"/>
        <v>0</v>
      </c>
      <c r="I682" s="229">
        <f t="shared" si="499"/>
        <v>0</v>
      </c>
      <c r="J682" s="229">
        <f t="shared" si="499"/>
        <v>0</v>
      </c>
      <c r="K682" s="229">
        <f t="shared" si="499"/>
        <v>0</v>
      </c>
      <c r="L682" s="229">
        <f t="shared" si="499"/>
        <v>0</v>
      </c>
      <c r="M682" s="229">
        <f t="shared" si="499"/>
        <v>0</v>
      </c>
      <c r="N682" s="229">
        <f t="shared" si="499"/>
        <v>0</v>
      </c>
      <c r="O682" s="229">
        <f t="shared" si="499"/>
        <v>0</v>
      </c>
      <c r="P682" s="229">
        <f t="shared" si="499"/>
        <v>0</v>
      </c>
      <c r="Q682" s="229">
        <f t="shared" si="499"/>
        <v>0</v>
      </c>
      <c r="R682" s="229">
        <f t="shared" si="499"/>
        <v>0</v>
      </c>
      <c r="S682" s="229">
        <f t="shared" si="499"/>
        <v>0</v>
      </c>
      <c r="T682" s="229">
        <f t="shared" si="499"/>
        <v>0</v>
      </c>
      <c r="U682" s="229">
        <f t="shared" si="499"/>
        <v>0</v>
      </c>
      <c r="V682" s="229">
        <f t="shared" si="499"/>
        <v>0</v>
      </c>
      <c r="W682" s="229">
        <f t="shared" si="501"/>
        <v>0</v>
      </c>
      <c r="X682" s="229">
        <f t="shared" si="501"/>
        <v>0</v>
      </c>
      <c r="Y682" s="229">
        <f t="shared" si="501"/>
        <v>0</v>
      </c>
      <c r="Z682" s="229">
        <f t="shared" si="501"/>
        <v>0</v>
      </c>
      <c r="AA682" s="229">
        <f t="shared" si="501"/>
        <v>0</v>
      </c>
      <c r="AB682" s="229">
        <f t="shared" si="501"/>
        <v>0</v>
      </c>
      <c r="AC682" s="229">
        <f t="shared" si="501"/>
        <v>0</v>
      </c>
      <c r="AD682" s="229">
        <f t="shared" si="501"/>
        <v>0</v>
      </c>
      <c r="AE682" s="229">
        <f t="shared" si="501"/>
        <v>0</v>
      </c>
      <c r="AF682" s="229">
        <f t="shared" si="501"/>
        <v>0</v>
      </c>
      <c r="AG682" s="229">
        <f t="shared" si="501"/>
        <v>0</v>
      </c>
      <c r="AH682" s="229">
        <f t="shared" si="501"/>
        <v>0</v>
      </c>
      <c r="AI682" s="229">
        <f t="shared" si="501"/>
        <v>0</v>
      </c>
      <c r="AJ682" s="229">
        <f t="shared" si="501"/>
        <v>0</v>
      </c>
      <c r="AK682" s="229">
        <f t="shared" si="501"/>
        <v>0</v>
      </c>
      <c r="AL682" s="229">
        <f t="shared" si="501"/>
        <v>0</v>
      </c>
      <c r="AM682" s="229">
        <f t="shared" si="496"/>
        <v>0</v>
      </c>
      <c r="AN682" s="229">
        <f t="shared" si="496"/>
        <v>0</v>
      </c>
      <c r="AO682" s="229">
        <f t="shared" si="496"/>
        <v>0</v>
      </c>
      <c r="AP682" s="229">
        <f t="shared" si="496"/>
        <v>0</v>
      </c>
      <c r="AQ682" s="229">
        <f t="shared" si="496"/>
        <v>0</v>
      </c>
      <c r="AR682" s="229">
        <f t="shared" si="496"/>
        <v>0</v>
      </c>
      <c r="AS682" s="229">
        <f t="shared" si="496"/>
        <v>0</v>
      </c>
      <c r="AT682" s="229">
        <f t="shared" si="496"/>
        <v>0</v>
      </c>
      <c r="AU682" s="229">
        <f t="shared" si="496"/>
        <v>0</v>
      </c>
      <c r="AV682" s="229">
        <f t="shared" si="496"/>
        <v>0</v>
      </c>
      <c r="AW682" s="229">
        <f t="shared" si="496"/>
        <v>0</v>
      </c>
      <c r="AX682" s="229">
        <f t="shared" si="496"/>
        <v>0</v>
      </c>
      <c r="AY682" s="229">
        <f t="shared" si="496"/>
        <v>0</v>
      </c>
      <c r="AZ682" s="229">
        <f t="shared" ref="AM682:BB693" si="506">IF(AND($B682+$D$7&gt;AZ$7,AZ$9&gt;=$D682),($E682*(1/$D$7))/IF(AZ$7=$B682,13-MONTH($D682),12),0)</f>
        <v>0</v>
      </c>
      <c r="BA682" s="229">
        <f t="shared" si="506"/>
        <v>0</v>
      </c>
      <c r="BB682" s="229">
        <f t="shared" si="506"/>
        <v>0</v>
      </c>
      <c r="BC682" s="229">
        <f t="shared" si="500"/>
        <v>0</v>
      </c>
      <c r="BD682" s="229">
        <f t="shared" si="500"/>
        <v>0</v>
      </c>
      <c r="BE682" s="229">
        <f t="shared" si="500"/>
        <v>0</v>
      </c>
      <c r="BF682" s="229">
        <f t="shared" si="500"/>
        <v>0</v>
      </c>
      <c r="BG682" s="229">
        <f t="shared" si="500"/>
        <v>0</v>
      </c>
      <c r="BH682" s="229">
        <f t="shared" si="500"/>
        <v>0</v>
      </c>
      <c r="BI682" s="229">
        <f t="shared" si="500"/>
        <v>0</v>
      </c>
      <c r="BJ682" s="229">
        <f t="shared" si="500"/>
        <v>0</v>
      </c>
      <c r="BK682" s="229">
        <f t="shared" si="500"/>
        <v>0</v>
      </c>
      <c r="BL682" s="229">
        <f t="shared" si="500"/>
        <v>0</v>
      </c>
      <c r="BM682" s="229">
        <f t="shared" si="500"/>
        <v>0</v>
      </c>
      <c r="BN682" s="229">
        <f t="shared" si="500"/>
        <v>0</v>
      </c>
      <c r="BO682" s="229">
        <f t="shared" si="498"/>
        <v>0</v>
      </c>
      <c r="BP682" s="229">
        <f t="shared" si="498"/>
        <v>0</v>
      </c>
      <c r="BQ682" s="229">
        <f t="shared" si="498"/>
        <v>0</v>
      </c>
      <c r="BR682" s="229">
        <f t="shared" si="498"/>
        <v>0</v>
      </c>
      <c r="BS682" s="229">
        <f t="shared" si="498"/>
        <v>0</v>
      </c>
      <c r="BT682" s="229">
        <f t="shared" si="498"/>
        <v>0</v>
      </c>
      <c r="BU682" s="229">
        <f t="shared" si="498"/>
        <v>0</v>
      </c>
      <c r="BV682" s="229">
        <f t="shared" si="498"/>
        <v>0</v>
      </c>
      <c r="BW682" s="229">
        <f t="shared" si="498"/>
        <v>0</v>
      </c>
      <c r="BX682" s="229">
        <f t="shared" si="498"/>
        <v>0</v>
      </c>
      <c r="BY682" s="229">
        <f t="shared" si="498"/>
        <v>0</v>
      </c>
      <c r="BZ682" s="229">
        <f t="shared" si="498"/>
        <v>0</v>
      </c>
    </row>
    <row r="683" spans="1:78" x14ac:dyDescent="0.2">
      <c r="A683" s="7" t="str">
        <f t="shared" si="502"/>
        <v>Roll-in 10</v>
      </c>
      <c r="B683" s="7">
        <f t="shared" si="503"/>
        <v>2024</v>
      </c>
      <c r="C683" s="7">
        <f t="shared" si="475"/>
        <v>62</v>
      </c>
      <c r="D683" s="165">
        <f t="shared" si="504"/>
        <v>45351</v>
      </c>
      <c r="E683" s="68">
        <f t="shared" si="505"/>
        <v>0</v>
      </c>
      <c r="F683" s="77"/>
      <c r="G683" s="229">
        <f t="shared" si="499"/>
        <v>0</v>
      </c>
      <c r="H683" s="229">
        <f t="shared" si="499"/>
        <v>0</v>
      </c>
      <c r="I683" s="229">
        <f t="shared" si="499"/>
        <v>0</v>
      </c>
      <c r="J683" s="229">
        <f t="shared" si="499"/>
        <v>0</v>
      </c>
      <c r="K683" s="229">
        <f t="shared" si="499"/>
        <v>0</v>
      </c>
      <c r="L683" s="229">
        <f t="shared" si="499"/>
        <v>0</v>
      </c>
      <c r="M683" s="229">
        <f t="shared" si="499"/>
        <v>0</v>
      </c>
      <c r="N683" s="229">
        <f t="shared" si="499"/>
        <v>0</v>
      </c>
      <c r="O683" s="229">
        <f t="shared" si="499"/>
        <v>0</v>
      </c>
      <c r="P683" s="229">
        <f t="shared" si="499"/>
        <v>0</v>
      </c>
      <c r="Q683" s="229">
        <f t="shared" si="499"/>
        <v>0</v>
      </c>
      <c r="R683" s="229">
        <f t="shared" si="499"/>
        <v>0</v>
      </c>
      <c r="S683" s="229">
        <f t="shared" si="499"/>
        <v>0</v>
      </c>
      <c r="T683" s="229">
        <f t="shared" si="499"/>
        <v>0</v>
      </c>
      <c r="U683" s="229">
        <f t="shared" si="499"/>
        <v>0</v>
      </c>
      <c r="V683" s="229">
        <f t="shared" si="499"/>
        <v>0</v>
      </c>
      <c r="W683" s="229">
        <f t="shared" si="501"/>
        <v>0</v>
      </c>
      <c r="X683" s="229">
        <f t="shared" si="501"/>
        <v>0</v>
      </c>
      <c r="Y683" s="229">
        <f t="shared" si="501"/>
        <v>0</v>
      </c>
      <c r="Z683" s="229">
        <f t="shared" si="501"/>
        <v>0</v>
      </c>
      <c r="AA683" s="229">
        <f t="shared" si="501"/>
        <v>0</v>
      </c>
      <c r="AB683" s="229">
        <f t="shared" si="501"/>
        <v>0</v>
      </c>
      <c r="AC683" s="229">
        <f t="shared" si="501"/>
        <v>0</v>
      </c>
      <c r="AD683" s="229">
        <f t="shared" si="501"/>
        <v>0</v>
      </c>
      <c r="AE683" s="229">
        <f t="shared" si="501"/>
        <v>0</v>
      </c>
      <c r="AF683" s="229">
        <f t="shared" si="501"/>
        <v>0</v>
      </c>
      <c r="AG683" s="229">
        <f t="shared" si="501"/>
        <v>0</v>
      </c>
      <c r="AH683" s="229">
        <f t="shared" si="501"/>
        <v>0</v>
      </c>
      <c r="AI683" s="229">
        <f t="shared" si="501"/>
        <v>0</v>
      </c>
      <c r="AJ683" s="229">
        <f t="shared" si="501"/>
        <v>0</v>
      </c>
      <c r="AK683" s="229">
        <f t="shared" si="501"/>
        <v>0</v>
      </c>
      <c r="AL683" s="229">
        <f t="shared" si="501"/>
        <v>0</v>
      </c>
      <c r="AM683" s="229">
        <f t="shared" si="506"/>
        <v>0</v>
      </c>
      <c r="AN683" s="229">
        <f t="shared" si="506"/>
        <v>0</v>
      </c>
      <c r="AO683" s="229">
        <f t="shared" si="506"/>
        <v>0</v>
      </c>
      <c r="AP683" s="229">
        <f t="shared" si="506"/>
        <v>0</v>
      </c>
      <c r="AQ683" s="229">
        <f t="shared" si="506"/>
        <v>0</v>
      </c>
      <c r="AR683" s="229">
        <f t="shared" si="506"/>
        <v>0</v>
      </c>
      <c r="AS683" s="229">
        <f t="shared" si="506"/>
        <v>0</v>
      </c>
      <c r="AT683" s="229">
        <f t="shared" si="506"/>
        <v>0</v>
      </c>
      <c r="AU683" s="229">
        <f t="shared" si="506"/>
        <v>0</v>
      </c>
      <c r="AV683" s="229">
        <f t="shared" si="506"/>
        <v>0</v>
      </c>
      <c r="AW683" s="229">
        <f t="shared" si="506"/>
        <v>0</v>
      </c>
      <c r="AX683" s="229">
        <f t="shared" si="506"/>
        <v>0</v>
      </c>
      <c r="AY683" s="229">
        <f t="shared" si="506"/>
        <v>0</v>
      </c>
      <c r="AZ683" s="229">
        <f t="shared" si="506"/>
        <v>0</v>
      </c>
      <c r="BA683" s="229">
        <f t="shared" si="506"/>
        <v>0</v>
      </c>
      <c r="BB683" s="229">
        <f t="shared" si="506"/>
        <v>0</v>
      </c>
      <c r="BC683" s="229">
        <f t="shared" si="500"/>
        <v>0</v>
      </c>
      <c r="BD683" s="229">
        <f t="shared" si="500"/>
        <v>0</v>
      </c>
      <c r="BE683" s="229">
        <f t="shared" si="500"/>
        <v>0</v>
      </c>
      <c r="BF683" s="229">
        <f t="shared" si="500"/>
        <v>0</v>
      </c>
      <c r="BG683" s="229">
        <f t="shared" si="500"/>
        <v>0</v>
      </c>
      <c r="BH683" s="229">
        <f t="shared" si="500"/>
        <v>0</v>
      </c>
      <c r="BI683" s="229">
        <f t="shared" si="500"/>
        <v>0</v>
      </c>
      <c r="BJ683" s="229">
        <f t="shared" si="500"/>
        <v>0</v>
      </c>
      <c r="BK683" s="229">
        <f t="shared" si="500"/>
        <v>0</v>
      </c>
      <c r="BL683" s="229">
        <f t="shared" si="500"/>
        <v>0</v>
      </c>
      <c r="BM683" s="229">
        <f t="shared" si="500"/>
        <v>0</v>
      </c>
      <c r="BN683" s="229">
        <f t="shared" si="500"/>
        <v>0</v>
      </c>
      <c r="BO683" s="229">
        <f t="shared" si="498"/>
        <v>0</v>
      </c>
      <c r="BP683" s="229">
        <f t="shared" si="498"/>
        <v>0</v>
      </c>
      <c r="BQ683" s="229">
        <f t="shared" si="498"/>
        <v>0</v>
      </c>
      <c r="BR683" s="229">
        <f t="shared" si="498"/>
        <v>0</v>
      </c>
      <c r="BS683" s="229">
        <f t="shared" si="498"/>
        <v>0</v>
      </c>
      <c r="BT683" s="229">
        <f t="shared" si="498"/>
        <v>0</v>
      </c>
      <c r="BU683" s="229">
        <f t="shared" si="498"/>
        <v>0</v>
      </c>
      <c r="BV683" s="229">
        <f t="shared" si="498"/>
        <v>0</v>
      </c>
      <c r="BW683" s="229">
        <f t="shared" si="498"/>
        <v>0</v>
      </c>
      <c r="BX683" s="229">
        <f t="shared" si="498"/>
        <v>0</v>
      </c>
      <c r="BY683" s="229">
        <f t="shared" si="498"/>
        <v>0</v>
      </c>
      <c r="BZ683" s="229">
        <f t="shared" si="498"/>
        <v>0</v>
      </c>
    </row>
    <row r="684" spans="1:78" x14ac:dyDescent="0.2">
      <c r="A684" s="7" t="str">
        <f t="shared" si="502"/>
        <v>Roll-in 10</v>
      </c>
      <c r="B684" s="7">
        <f t="shared" si="503"/>
        <v>2024</v>
      </c>
      <c r="C684" s="7">
        <f t="shared" si="475"/>
        <v>63</v>
      </c>
      <c r="D684" s="165">
        <f t="shared" si="504"/>
        <v>45382</v>
      </c>
      <c r="E684" s="68">
        <f t="shared" si="505"/>
        <v>0</v>
      </c>
      <c r="F684" s="77"/>
      <c r="G684" s="229">
        <f t="shared" si="499"/>
        <v>0</v>
      </c>
      <c r="H684" s="229">
        <f t="shared" si="499"/>
        <v>0</v>
      </c>
      <c r="I684" s="229">
        <f t="shared" si="499"/>
        <v>0</v>
      </c>
      <c r="J684" s="229">
        <f t="shared" si="499"/>
        <v>0</v>
      </c>
      <c r="K684" s="229">
        <f t="shared" si="499"/>
        <v>0</v>
      </c>
      <c r="L684" s="229">
        <f t="shared" si="499"/>
        <v>0</v>
      </c>
      <c r="M684" s="229">
        <f t="shared" si="499"/>
        <v>0</v>
      </c>
      <c r="N684" s="229">
        <f t="shared" si="499"/>
        <v>0</v>
      </c>
      <c r="O684" s="229">
        <f t="shared" si="499"/>
        <v>0</v>
      </c>
      <c r="P684" s="229">
        <f t="shared" si="499"/>
        <v>0</v>
      </c>
      <c r="Q684" s="229">
        <f t="shared" si="499"/>
        <v>0</v>
      </c>
      <c r="R684" s="229">
        <f t="shared" si="499"/>
        <v>0</v>
      </c>
      <c r="S684" s="229">
        <f t="shared" si="499"/>
        <v>0</v>
      </c>
      <c r="T684" s="229">
        <f t="shared" si="499"/>
        <v>0</v>
      </c>
      <c r="U684" s="229">
        <f t="shared" si="499"/>
        <v>0</v>
      </c>
      <c r="V684" s="229">
        <f t="shared" si="499"/>
        <v>0</v>
      </c>
      <c r="W684" s="229">
        <f t="shared" si="501"/>
        <v>0</v>
      </c>
      <c r="X684" s="229">
        <f t="shared" si="501"/>
        <v>0</v>
      </c>
      <c r="Y684" s="229">
        <f t="shared" si="501"/>
        <v>0</v>
      </c>
      <c r="Z684" s="229">
        <f t="shared" si="501"/>
        <v>0</v>
      </c>
      <c r="AA684" s="229">
        <f t="shared" si="501"/>
        <v>0</v>
      </c>
      <c r="AB684" s="229">
        <f t="shared" si="501"/>
        <v>0</v>
      </c>
      <c r="AC684" s="229">
        <f t="shared" si="501"/>
        <v>0</v>
      </c>
      <c r="AD684" s="229">
        <f t="shared" si="501"/>
        <v>0</v>
      </c>
      <c r="AE684" s="229">
        <f t="shared" si="501"/>
        <v>0</v>
      </c>
      <c r="AF684" s="229">
        <f t="shared" si="501"/>
        <v>0</v>
      </c>
      <c r="AG684" s="229">
        <f t="shared" si="501"/>
        <v>0</v>
      </c>
      <c r="AH684" s="229">
        <f t="shared" si="501"/>
        <v>0</v>
      </c>
      <c r="AI684" s="229">
        <f t="shared" si="501"/>
        <v>0</v>
      </c>
      <c r="AJ684" s="229">
        <f t="shared" si="501"/>
        <v>0</v>
      </c>
      <c r="AK684" s="229">
        <f t="shared" si="501"/>
        <v>0</v>
      </c>
      <c r="AL684" s="229">
        <f t="shared" si="501"/>
        <v>0</v>
      </c>
      <c r="AM684" s="229">
        <f t="shared" si="506"/>
        <v>0</v>
      </c>
      <c r="AN684" s="229">
        <f t="shared" si="506"/>
        <v>0</v>
      </c>
      <c r="AO684" s="229">
        <f t="shared" si="506"/>
        <v>0</v>
      </c>
      <c r="AP684" s="229">
        <f t="shared" si="506"/>
        <v>0</v>
      </c>
      <c r="AQ684" s="229">
        <f t="shared" si="506"/>
        <v>0</v>
      </c>
      <c r="AR684" s="229">
        <f t="shared" si="506"/>
        <v>0</v>
      </c>
      <c r="AS684" s="229">
        <f t="shared" si="506"/>
        <v>0</v>
      </c>
      <c r="AT684" s="229">
        <f t="shared" si="506"/>
        <v>0</v>
      </c>
      <c r="AU684" s="229">
        <f t="shared" si="506"/>
        <v>0</v>
      </c>
      <c r="AV684" s="229">
        <f t="shared" si="506"/>
        <v>0</v>
      </c>
      <c r="AW684" s="229">
        <f t="shared" si="506"/>
        <v>0</v>
      </c>
      <c r="AX684" s="229">
        <f t="shared" si="506"/>
        <v>0</v>
      </c>
      <c r="AY684" s="229">
        <f t="shared" si="506"/>
        <v>0</v>
      </c>
      <c r="AZ684" s="229">
        <f t="shared" si="506"/>
        <v>0</v>
      </c>
      <c r="BA684" s="229">
        <f t="shared" si="506"/>
        <v>0</v>
      </c>
      <c r="BB684" s="229">
        <f t="shared" si="506"/>
        <v>0</v>
      </c>
      <c r="BC684" s="229">
        <f t="shared" si="500"/>
        <v>0</v>
      </c>
      <c r="BD684" s="229">
        <f t="shared" si="500"/>
        <v>0</v>
      </c>
      <c r="BE684" s="229">
        <f t="shared" si="500"/>
        <v>0</v>
      </c>
      <c r="BF684" s="229">
        <f t="shared" si="500"/>
        <v>0</v>
      </c>
      <c r="BG684" s="229">
        <f t="shared" si="500"/>
        <v>0</v>
      </c>
      <c r="BH684" s="229">
        <f t="shared" si="500"/>
        <v>0</v>
      </c>
      <c r="BI684" s="229">
        <f t="shared" si="500"/>
        <v>0</v>
      </c>
      <c r="BJ684" s="229">
        <f t="shared" si="500"/>
        <v>0</v>
      </c>
      <c r="BK684" s="229">
        <f t="shared" si="500"/>
        <v>0</v>
      </c>
      <c r="BL684" s="229">
        <f t="shared" si="500"/>
        <v>0</v>
      </c>
      <c r="BM684" s="229">
        <f t="shared" si="500"/>
        <v>0</v>
      </c>
      <c r="BN684" s="229">
        <f t="shared" si="500"/>
        <v>0</v>
      </c>
      <c r="BO684" s="229">
        <f t="shared" si="498"/>
        <v>0</v>
      </c>
      <c r="BP684" s="229">
        <f t="shared" si="498"/>
        <v>0</v>
      </c>
      <c r="BQ684" s="229">
        <f t="shared" si="498"/>
        <v>0</v>
      </c>
      <c r="BR684" s="229">
        <f t="shared" si="498"/>
        <v>0</v>
      </c>
      <c r="BS684" s="229">
        <f t="shared" si="498"/>
        <v>0</v>
      </c>
      <c r="BT684" s="229">
        <f t="shared" si="498"/>
        <v>0</v>
      </c>
      <c r="BU684" s="229">
        <f t="shared" si="498"/>
        <v>0</v>
      </c>
      <c r="BV684" s="229">
        <f t="shared" si="498"/>
        <v>0</v>
      </c>
      <c r="BW684" s="229">
        <f t="shared" si="498"/>
        <v>0</v>
      </c>
      <c r="BX684" s="229">
        <f t="shared" si="498"/>
        <v>0</v>
      </c>
      <c r="BY684" s="229">
        <f t="shared" si="498"/>
        <v>0</v>
      </c>
      <c r="BZ684" s="229">
        <f t="shared" si="498"/>
        <v>0</v>
      </c>
    </row>
    <row r="685" spans="1:78" x14ac:dyDescent="0.2">
      <c r="A685" s="7" t="str">
        <f t="shared" si="502"/>
        <v>Roll-in 10</v>
      </c>
      <c r="B685" s="7">
        <f t="shared" si="503"/>
        <v>2024</v>
      </c>
      <c r="C685" s="7">
        <f t="shared" si="475"/>
        <v>64</v>
      </c>
      <c r="D685" s="165">
        <f t="shared" si="504"/>
        <v>45412</v>
      </c>
      <c r="E685" s="68">
        <f t="shared" si="505"/>
        <v>0</v>
      </c>
      <c r="F685" s="77"/>
      <c r="G685" s="229">
        <f t="shared" si="499"/>
        <v>0</v>
      </c>
      <c r="H685" s="229">
        <f t="shared" si="499"/>
        <v>0</v>
      </c>
      <c r="I685" s="229">
        <f t="shared" si="499"/>
        <v>0</v>
      </c>
      <c r="J685" s="229">
        <f t="shared" si="499"/>
        <v>0</v>
      </c>
      <c r="K685" s="229">
        <f t="shared" si="499"/>
        <v>0</v>
      </c>
      <c r="L685" s="229">
        <f t="shared" si="499"/>
        <v>0</v>
      </c>
      <c r="M685" s="229">
        <f t="shared" si="499"/>
        <v>0</v>
      </c>
      <c r="N685" s="229">
        <f t="shared" si="499"/>
        <v>0</v>
      </c>
      <c r="O685" s="229">
        <f t="shared" si="499"/>
        <v>0</v>
      </c>
      <c r="P685" s="229">
        <f t="shared" si="499"/>
        <v>0</v>
      </c>
      <c r="Q685" s="229">
        <f t="shared" si="499"/>
        <v>0</v>
      </c>
      <c r="R685" s="229">
        <f t="shared" si="499"/>
        <v>0</v>
      </c>
      <c r="S685" s="229">
        <f t="shared" si="499"/>
        <v>0</v>
      </c>
      <c r="T685" s="229">
        <f t="shared" si="499"/>
        <v>0</v>
      </c>
      <c r="U685" s="229">
        <f t="shared" si="499"/>
        <v>0</v>
      </c>
      <c r="V685" s="229">
        <f t="shared" si="499"/>
        <v>0</v>
      </c>
      <c r="W685" s="229">
        <f t="shared" si="501"/>
        <v>0</v>
      </c>
      <c r="X685" s="229">
        <f t="shared" si="501"/>
        <v>0</v>
      </c>
      <c r="Y685" s="229">
        <f t="shared" si="501"/>
        <v>0</v>
      </c>
      <c r="Z685" s="229">
        <f t="shared" si="501"/>
        <v>0</v>
      </c>
      <c r="AA685" s="229">
        <f t="shared" si="501"/>
        <v>0</v>
      </c>
      <c r="AB685" s="229">
        <f t="shared" si="501"/>
        <v>0</v>
      </c>
      <c r="AC685" s="229">
        <f t="shared" si="501"/>
        <v>0</v>
      </c>
      <c r="AD685" s="229">
        <f t="shared" si="501"/>
        <v>0</v>
      </c>
      <c r="AE685" s="229">
        <f t="shared" si="501"/>
        <v>0</v>
      </c>
      <c r="AF685" s="229">
        <f t="shared" si="501"/>
        <v>0</v>
      </c>
      <c r="AG685" s="229">
        <f t="shared" si="501"/>
        <v>0</v>
      </c>
      <c r="AH685" s="229">
        <f t="shared" si="501"/>
        <v>0</v>
      </c>
      <c r="AI685" s="229">
        <f t="shared" si="501"/>
        <v>0</v>
      </c>
      <c r="AJ685" s="229">
        <f t="shared" si="501"/>
        <v>0</v>
      </c>
      <c r="AK685" s="229">
        <f t="shared" si="501"/>
        <v>0</v>
      </c>
      <c r="AL685" s="229">
        <f t="shared" si="501"/>
        <v>0</v>
      </c>
      <c r="AM685" s="229">
        <f t="shared" si="506"/>
        <v>0</v>
      </c>
      <c r="AN685" s="229">
        <f t="shared" si="506"/>
        <v>0</v>
      </c>
      <c r="AO685" s="229">
        <f t="shared" si="506"/>
        <v>0</v>
      </c>
      <c r="AP685" s="229">
        <f t="shared" si="506"/>
        <v>0</v>
      </c>
      <c r="AQ685" s="229">
        <f t="shared" si="506"/>
        <v>0</v>
      </c>
      <c r="AR685" s="229">
        <f t="shared" si="506"/>
        <v>0</v>
      </c>
      <c r="AS685" s="229">
        <f t="shared" si="506"/>
        <v>0</v>
      </c>
      <c r="AT685" s="229">
        <f t="shared" si="506"/>
        <v>0</v>
      </c>
      <c r="AU685" s="229">
        <f t="shared" si="506"/>
        <v>0</v>
      </c>
      <c r="AV685" s="229">
        <f t="shared" si="506"/>
        <v>0</v>
      </c>
      <c r="AW685" s="229">
        <f t="shared" si="506"/>
        <v>0</v>
      </c>
      <c r="AX685" s="229">
        <f t="shared" si="506"/>
        <v>0</v>
      </c>
      <c r="AY685" s="229">
        <f t="shared" si="506"/>
        <v>0</v>
      </c>
      <c r="AZ685" s="229">
        <f t="shared" si="506"/>
        <v>0</v>
      </c>
      <c r="BA685" s="229">
        <f t="shared" si="506"/>
        <v>0</v>
      </c>
      <c r="BB685" s="229">
        <f t="shared" si="506"/>
        <v>0</v>
      </c>
      <c r="BC685" s="229">
        <f t="shared" si="500"/>
        <v>0</v>
      </c>
      <c r="BD685" s="229">
        <f t="shared" si="500"/>
        <v>0</v>
      </c>
      <c r="BE685" s="229">
        <f t="shared" si="500"/>
        <v>0</v>
      </c>
      <c r="BF685" s="229">
        <f t="shared" si="500"/>
        <v>0</v>
      </c>
      <c r="BG685" s="229">
        <f t="shared" si="500"/>
        <v>0</v>
      </c>
      <c r="BH685" s="229">
        <f t="shared" si="500"/>
        <v>0</v>
      </c>
      <c r="BI685" s="229">
        <f t="shared" si="500"/>
        <v>0</v>
      </c>
      <c r="BJ685" s="229">
        <f t="shared" si="500"/>
        <v>0</v>
      </c>
      <c r="BK685" s="229">
        <f t="shared" si="500"/>
        <v>0</v>
      </c>
      <c r="BL685" s="229">
        <f t="shared" si="500"/>
        <v>0</v>
      </c>
      <c r="BM685" s="229">
        <f t="shared" si="500"/>
        <v>0</v>
      </c>
      <c r="BN685" s="229">
        <f t="shared" si="500"/>
        <v>0</v>
      </c>
      <c r="BO685" s="229">
        <f t="shared" si="498"/>
        <v>0</v>
      </c>
      <c r="BP685" s="229">
        <f t="shared" si="498"/>
        <v>0</v>
      </c>
      <c r="BQ685" s="229">
        <f t="shared" si="498"/>
        <v>0</v>
      </c>
      <c r="BR685" s="229">
        <f t="shared" si="498"/>
        <v>0</v>
      </c>
      <c r="BS685" s="229">
        <f t="shared" si="498"/>
        <v>0</v>
      </c>
      <c r="BT685" s="229">
        <f t="shared" si="498"/>
        <v>0</v>
      </c>
      <c r="BU685" s="229">
        <f t="shared" si="498"/>
        <v>0</v>
      </c>
      <c r="BV685" s="229">
        <f t="shared" si="498"/>
        <v>0</v>
      </c>
      <c r="BW685" s="229">
        <f t="shared" si="498"/>
        <v>0</v>
      </c>
      <c r="BX685" s="229">
        <f t="shared" si="498"/>
        <v>0</v>
      </c>
      <c r="BY685" s="229">
        <f t="shared" si="498"/>
        <v>0</v>
      </c>
      <c r="BZ685" s="229">
        <f t="shared" si="498"/>
        <v>0</v>
      </c>
    </row>
    <row r="686" spans="1:78" x14ac:dyDescent="0.2">
      <c r="A686" s="7" t="str">
        <f t="shared" si="502"/>
        <v>Roll-in 10</v>
      </c>
      <c r="B686" s="7">
        <f t="shared" si="503"/>
        <v>2024</v>
      </c>
      <c r="C686" s="7">
        <f t="shared" si="475"/>
        <v>65</v>
      </c>
      <c r="D686" s="165">
        <f t="shared" si="504"/>
        <v>45443</v>
      </c>
      <c r="E686" s="68">
        <f t="shared" si="505"/>
        <v>0</v>
      </c>
      <c r="F686" s="77"/>
      <c r="G686" s="229">
        <f t="shared" si="499"/>
        <v>0</v>
      </c>
      <c r="H686" s="229">
        <f t="shared" si="499"/>
        <v>0</v>
      </c>
      <c r="I686" s="229">
        <f t="shared" si="499"/>
        <v>0</v>
      </c>
      <c r="J686" s="229">
        <f t="shared" si="499"/>
        <v>0</v>
      </c>
      <c r="K686" s="229">
        <f t="shared" si="499"/>
        <v>0</v>
      </c>
      <c r="L686" s="229">
        <f t="shared" si="499"/>
        <v>0</v>
      </c>
      <c r="M686" s="229">
        <f t="shared" si="499"/>
        <v>0</v>
      </c>
      <c r="N686" s="229">
        <f t="shared" si="499"/>
        <v>0</v>
      </c>
      <c r="O686" s="229">
        <f t="shared" si="499"/>
        <v>0</v>
      </c>
      <c r="P686" s="229">
        <f t="shared" si="499"/>
        <v>0</v>
      </c>
      <c r="Q686" s="229">
        <f t="shared" si="499"/>
        <v>0</v>
      </c>
      <c r="R686" s="229">
        <f t="shared" si="499"/>
        <v>0</v>
      </c>
      <c r="S686" s="229">
        <f t="shared" si="499"/>
        <v>0</v>
      </c>
      <c r="T686" s="229">
        <f t="shared" si="499"/>
        <v>0</v>
      </c>
      <c r="U686" s="229">
        <f t="shared" si="499"/>
        <v>0</v>
      </c>
      <c r="V686" s="229">
        <f t="shared" si="499"/>
        <v>0</v>
      </c>
      <c r="W686" s="229">
        <f t="shared" si="501"/>
        <v>0</v>
      </c>
      <c r="X686" s="229">
        <f t="shared" si="501"/>
        <v>0</v>
      </c>
      <c r="Y686" s="229">
        <f t="shared" si="501"/>
        <v>0</v>
      </c>
      <c r="Z686" s="229">
        <f t="shared" si="501"/>
        <v>0</v>
      </c>
      <c r="AA686" s="229">
        <f t="shared" si="501"/>
        <v>0</v>
      </c>
      <c r="AB686" s="229">
        <f t="shared" si="501"/>
        <v>0</v>
      </c>
      <c r="AC686" s="229">
        <f t="shared" si="501"/>
        <v>0</v>
      </c>
      <c r="AD686" s="229">
        <f t="shared" si="501"/>
        <v>0</v>
      </c>
      <c r="AE686" s="229">
        <f t="shared" si="501"/>
        <v>0</v>
      </c>
      <c r="AF686" s="229">
        <f t="shared" si="501"/>
        <v>0</v>
      </c>
      <c r="AG686" s="229">
        <f t="shared" si="501"/>
        <v>0</v>
      </c>
      <c r="AH686" s="229">
        <f t="shared" si="501"/>
        <v>0</v>
      </c>
      <c r="AI686" s="229">
        <f t="shared" si="501"/>
        <v>0</v>
      </c>
      <c r="AJ686" s="229">
        <f t="shared" si="501"/>
        <v>0</v>
      </c>
      <c r="AK686" s="229">
        <f t="shared" si="501"/>
        <v>0</v>
      </c>
      <c r="AL686" s="229">
        <f t="shared" si="501"/>
        <v>0</v>
      </c>
      <c r="AM686" s="229">
        <f t="shared" si="506"/>
        <v>0</v>
      </c>
      <c r="AN686" s="229">
        <f t="shared" si="506"/>
        <v>0</v>
      </c>
      <c r="AO686" s="229">
        <f t="shared" si="506"/>
        <v>0</v>
      </c>
      <c r="AP686" s="229">
        <f t="shared" si="506"/>
        <v>0</v>
      </c>
      <c r="AQ686" s="229">
        <f t="shared" si="506"/>
        <v>0</v>
      </c>
      <c r="AR686" s="229">
        <f t="shared" si="506"/>
        <v>0</v>
      </c>
      <c r="AS686" s="229">
        <f t="shared" si="506"/>
        <v>0</v>
      </c>
      <c r="AT686" s="229">
        <f t="shared" si="506"/>
        <v>0</v>
      </c>
      <c r="AU686" s="229">
        <f t="shared" si="506"/>
        <v>0</v>
      </c>
      <c r="AV686" s="229">
        <f t="shared" si="506"/>
        <v>0</v>
      </c>
      <c r="AW686" s="229">
        <f t="shared" si="506"/>
        <v>0</v>
      </c>
      <c r="AX686" s="229">
        <f t="shared" si="506"/>
        <v>0</v>
      </c>
      <c r="AY686" s="229">
        <f t="shared" si="506"/>
        <v>0</v>
      </c>
      <c r="AZ686" s="229">
        <f t="shared" si="506"/>
        <v>0</v>
      </c>
      <c r="BA686" s="229">
        <f t="shared" si="506"/>
        <v>0</v>
      </c>
      <c r="BB686" s="229">
        <f t="shared" si="506"/>
        <v>0</v>
      </c>
      <c r="BC686" s="229">
        <f t="shared" si="500"/>
        <v>0</v>
      </c>
      <c r="BD686" s="229">
        <f t="shared" si="500"/>
        <v>0</v>
      </c>
      <c r="BE686" s="229">
        <f t="shared" si="500"/>
        <v>0</v>
      </c>
      <c r="BF686" s="229">
        <f t="shared" si="500"/>
        <v>0</v>
      </c>
      <c r="BG686" s="229">
        <f t="shared" si="500"/>
        <v>0</v>
      </c>
      <c r="BH686" s="229">
        <f t="shared" si="500"/>
        <v>0</v>
      </c>
      <c r="BI686" s="229">
        <f t="shared" si="500"/>
        <v>0</v>
      </c>
      <c r="BJ686" s="229">
        <f t="shared" si="500"/>
        <v>0</v>
      </c>
      <c r="BK686" s="229">
        <f t="shared" si="500"/>
        <v>0</v>
      </c>
      <c r="BL686" s="229">
        <f t="shared" si="500"/>
        <v>0</v>
      </c>
      <c r="BM686" s="229">
        <f t="shared" si="500"/>
        <v>0</v>
      </c>
      <c r="BN686" s="229">
        <f t="shared" si="500"/>
        <v>0</v>
      </c>
      <c r="BO686" s="229">
        <f t="shared" si="498"/>
        <v>0</v>
      </c>
      <c r="BP686" s="229">
        <f t="shared" si="498"/>
        <v>0</v>
      </c>
      <c r="BQ686" s="229">
        <f t="shared" si="498"/>
        <v>0</v>
      </c>
      <c r="BR686" s="229">
        <f t="shared" si="498"/>
        <v>0</v>
      </c>
      <c r="BS686" s="229">
        <f t="shared" si="498"/>
        <v>0</v>
      </c>
      <c r="BT686" s="229">
        <f t="shared" si="498"/>
        <v>0</v>
      </c>
      <c r="BU686" s="229">
        <f t="shared" si="498"/>
        <v>0</v>
      </c>
      <c r="BV686" s="229">
        <f t="shared" si="498"/>
        <v>0</v>
      </c>
      <c r="BW686" s="229">
        <f t="shared" si="498"/>
        <v>0</v>
      </c>
      <c r="BX686" s="229">
        <f t="shared" si="498"/>
        <v>0</v>
      </c>
      <c r="BY686" s="229">
        <f t="shared" si="498"/>
        <v>0</v>
      </c>
      <c r="BZ686" s="229">
        <f t="shared" si="498"/>
        <v>0</v>
      </c>
    </row>
    <row r="687" spans="1:78" x14ac:dyDescent="0.2">
      <c r="A687" s="7" t="str">
        <f t="shared" si="502"/>
        <v>Roll-in 10</v>
      </c>
      <c r="B687" s="7">
        <f t="shared" si="503"/>
        <v>2024</v>
      </c>
      <c r="C687" s="7">
        <f t="shared" si="475"/>
        <v>66</v>
      </c>
      <c r="D687" s="165">
        <f t="shared" si="504"/>
        <v>45473</v>
      </c>
      <c r="E687" s="68">
        <f t="shared" si="505"/>
        <v>0</v>
      </c>
      <c r="F687" s="77"/>
      <c r="G687" s="229">
        <f t="shared" si="499"/>
        <v>0</v>
      </c>
      <c r="H687" s="229">
        <f t="shared" si="499"/>
        <v>0</v>
      </c>
      <c r="I687" s="229">
        <f t="shared" si="499"/>
        <v>0</v>
      </c>
      <c r="J687" s="229">
        <f t="shared" si="499"/>
        <v>0</v>
      </c>
      <c r="K687" s="229">
        <f t="shared" si="499"/>
        <v>0</v>
      </c>
      <c r="L687" s="229">
        <f t="shared" si="499"/>
        <v>0</v>
      </c>
      <c r="M687" s="229">
        <f t="shared" si="499"/>
        <v>0</v>
      </c>
      <c r="N687" s="229">
        <f t="shared" si="499"/>
        <v>0</v>
      </c>
      <c r="O687" s="229">
        <f t="shared" si="499"/>
        <v>0</v>
      </c>
      <c r="P687" s="229">
        <f t="shared" si="499"/>
        <v>0</v>
      </c>
      <c r="Q687" s="229">
        <f t="shared" si="499"/>
        <v>0</v>
      </c>
      <c r="R687" s="229">
        <f t="shared" si="499"/>
        <v>0</v>
      </c>
      <c r="S687" s="229">
        <f t="shared" si="499"/>
        <v>0</v>
      </c>
      <c r="T687" s="229">
        <f t="shared" si="499"/>
        <v>0</v>
      </c>
      <c r="U687" s="229">
        <f t="shared" si="499"/>
        <v>0</v>
      </c>
      <c r="V687" s="229">
        <f t="shared" si="499"/>
        <v>0</v>
      </c>
      <c r="W687" s="229">
        <f t="shared" si="501"/>
        <v>0</v>
      </c>
      <c r="X687" s="229">
        <f t="shared" si="501"/>
        <v>0</v>
      </c>
      <c r="Y687" s="229">
        <f t="shared" si="501"/>
        <v>0</v>
      </c>
      <c r="Z687" s="229">
        <f t="shared" si="501"/>
        <v>0</v>
      </c>
      <c r="AA687" s="229">
        <f t="shared" si="501"/>
        <v>0</v>
      </c>
      <c r="AB687" s="229">
        <f t="shared" si="501"/>
        <v>0</v>
      </c>
      <c r="AC687" s="229">
        <f t="shared" si="501"/>
        <v>0</v>
      </c>
      <c r="AD687" s="229">
        <f t="shared" si="501"/>
        <v>0</v>
      </c>
      <c r="AE687" s="229">
        <f t="shared" si="501"/>
        <v>0</v>
      </c>
      <c r="AF687" s="229">
        <f t="shared" si="501"/>
        <v>0</v>
      </c>
      <c r="AG687" s="229">
        <f t="shared" si="501"/>
        <v>0</v>
      </c>
      <c r="AH687" s="229">
        <f t="shared" si="501"/>
        <v>0</v>
      </c>
      <c r="AI687" s="229">
        <f t="shared" si="501"/>
        <v>0</v>
      </c>
      <c r="AJ687" s="229">
        <f t="shared" si="501"/>
        <v>0</v>
      </c>
      <c r="AK687" s="229">
        <f t="shared" si="501"/>
        <v>0</v>
      </c>
      <c r="AL687" s="229">
        <f t="shared" si="501"/>
        <v>0</v>
      </c>
      <c r="AM687" s="229">
        <f t="shared" si="506"/>
        <v>0</v>
      </c>
      <c r="AN687" s="229">
        <f t="shared" si="506"/>
        <v>0</v>
      </c>
      <c r="AO687" s="229">
        <f t="shared" si="506"/>
        <v>0</v>
      </c>
      <c r="AP687" s="229">
        <f t="shared" si="506"/>
        <v>0</v>
      </c>
      <c r="AQ687" s="229">
        <f t="shared" si="506"/>
        <v>0</v>
      </c>
      <c r="AR687" s="229">
        <f t="shared" si="506"/>
        <v>0</v>
      </c>
      <c r="AS687" s="229">
        <f t="shared" si="506"/>
        <v>0</v>
      </c>
      <c r="AT687" s="229">
        <f t="shared" si="506"/>
        <v>0</v>
      </c>
      <c r="AU687" s="229">
        <f t="shared" si="506"/>
        <v>0</v>
      </c>
      <c r="AV687" s="229">
        <f t="shared" si="506"/>
        <v>0</v>
      </c>
      <c r="AW687" s="229">
        <f t="shared" si="506"/>
        <v>0</v>
      </c>
      <c r="AX687" s="229">
        <f t="shared" si="506"/>
        <v>0</v>
      </c>
      <c r="AY687" s="229">
        <f t="shared" si="506"/>
        <v>0</v>
      </c>
      <c r="AZ687" s="229">
        <f t="shared" si="506"/>
        <v>0</v>
      </c>
      <c r="BA687" s="229">
        <f t="shared" si="506"/>
        <v>0</v>
      </c>
      <c r="BB687" s="229">
        <f t="shared" si="506"/>
        <v>0</v>
      </c>
      <c r="BC687" s="229">
        <f t="shared" si="500"/>
        <v>0</v>
      </c>
      <c r="BD687" s="229">
        <f t="shared" si="500"/>
        <v>0</v>
      </c>
      <c r="BE687" s="229">
        <f t="shared" si="500"/>
        <v>0</v>
      </c>
      <c r="BF687" s="229">
        <f t="shared" si="500"/>
        <v>0</v>
      </c>
      <c r="BG687" s="229">
        <f t="shared" si="500"/>
        <v>0</v>
      </c>
      <c r="BH687" s="229">
        <f t="shared" si="500"/>
        <v>0</v>
      </c>
      <c r="BI687" s="229">
        <f t="shared" si="500"/>
        <v>0</v>
      </c>
      <c r="BJ687" s="229">
        <f t="shared" si="500"/>
        <v>0</v>
      </c>
      <c r="BK687" s="229">
        <f t="shared" si="500"/>
        <v>0</v>
      </c>
      <c r="BL687" s="229">
        <f t="shared" si="500"/>
        <v>0</v>
      </c>
      <c r="BM687" s="229">
        <f t="shared" si="500"/>
        <v>0</v>
      </c>
      <c r="BN687" s="229">
        <f t="shared" si="500"/>
        <v>0</v>
      </c>
      <c r="BO687" s="229">
        <f t="shared" si="498"/>
        <v>0</v>
      </c>
      <c r="BP687" s="229">
        <f t="shared" si="498"/>
        <v>0</v>
      </c>
      <c r="BQ687" s="229">
        <f t="shared" si="498"/>
        <v>0</v>
      </c>
      <c r="BR687" s="229">
        <f t="shared" si="498"/>
        <v>0</v>
      </c>
      <c r="BS687" s="229">
        <f t="shared" si="498"/>
        <v>0</v>
      </c>
      <c r="BT687" s="229">
        <f t="shared" si="498"/>
        <v>0</v>
      </c>
      <c r="BU687" s="229">
        <f t="shared" si="498"/>
        <v>0</v>
      </c>
      <c r="BV687" s="229">
        <f t="shared" si="498"/>
        <v>0</v>
      </c>
      <c r="BW687" s="229">
        <f t="shared" si="498"/>
        <v>0</v>
      </c>
      <c r="BX687" s="229">
        <f t="shared" si="498"/>
        <v>0</v>
      </c>
      <c r="BY687" s="229">
        <f t="shared" si="498"/>
        <v>0</v>
      </c>
      <c r="BZ687" s="229">
        <f t="shared" si="498"/>
        <v>0</v>
      </c>
    </row>
    <row r="688" spans="1:78" x14ac:dyDescent="0.2">
      <c r="A688" s="7" t="str">
        <f t="shared" si="502"/>
        <v>Roll-in 10</v>
      </c>
      <c r="B688" s="7">
        <f t="shared" si="503"/>
        <v>2024</v>
      </c>
      <c r="C688" s="7">
        <f t="shared" ref="C688:C693" si="507">C687+1</f>
        <v>67</v>
      </c>
      <c r="D688" s="165">
        <f t="shared" si="504"/>
        <v>45504</v>
      </c>
      <c r="E688" s="68">
        <f t="shared" si="505"/>
        <v>0</v>
      </c>
      <c r="F688" s="77"/>
      <c r="G688" s="229">
        <f t="shared" si="499"/>
        <v>0</v>
      </c>
      <c r="H688" s="229">
        <f t="shared" si="499"/>
        <v>0</v>
      </c>
      <c r="I688" s="229">
        <f t="shared" si="499"/>
        <v>0</v>
      </c>
      <c r="J688" s="229">
        <f t="shared" si="499"/>
        <v>0</v>
      </c>
      <c r="K688" s="229">
        <f t="shared" si="499"/>
        <v>0</v>
      </c>
      <c r="L688" s="229">
        <f t="shared" si="499"/>
        <v>0</v>
      </c>
      <c r="M688" s="229">
        <f t="shared" si="499"/>
        <v>0</v>
      </c>
      <c r="N688" s="229">
        <f t="shared" si="499"/>
        <v>0</v>
      </c>
      <c r="O688" s="229">
        <f t="shared" si="499"/>
        <v>0</v>
      </c>
      <c r="P688" s="229">
        <f t="shared" si="499"/>
        <v>0</v>
      </c>
      <c r="Q688" s="229">
        <f t="shared" si="499"/>
        <v>0</v>
      </c>
      <c r="R688" s="229">
        <f t="shared" si="499"/>
        <v>0</v>
      </c>
      <c r="S688" s="229">
        <f t="shared" si="499"/>
        <v>0</v>
      </c>
      <c r="T688" s="229">
        <f t="shared" si="499"/>
        <v>0</v>
      </c>
      <c r="U688" s="229">
        <f t="shared" si="499"/>
        <v>0</v>
      </c>
      <c r="V688" s="229">
        <f t="shared" si="499"/>
        <v>0</v>
      </c>
      <c r="W688" s="229">
        <f t="shared" si="501"/>
        <v>0</v>
      </c>
      <c r="X688" s="229">
        <f t="shared" si="501"/>
        <v>0</v>
      </c>
      <c r="Y688" s="229">
        <f t="shared" si="501"/>
        <v>0</v>
      </c>
      <c r="Z688" s="229">
        <f t="shared" si="501"/>
        <v>0</v>
      </c>
      <c r="AA688" s="229">
        <f t="shared" si="501"/>
        <v>0</v>
      </c>
      <c r="AB688" s="229">
        <f t="shared" si="501"/>
        <v>0</v>
      </c>
      <c r="AC688" s="229">
        <f t="shared" si="501"/>
        <v>0</v>
      </c>
      <c r="AD688" s="229">
        <f t="shared" si="501"/>
        <v>0</v>
      </c>
      <c r="AE688" s="229">
        <f t="shared" si="501"/>
        <v>0</v>
      </c>
      <c r="AF688" s="229">
        <f t="shared" si="501"/>
        <v>0</v>
      </c>
      <c r="AG688" s="229">
        <f t="shared" si="501"/>
        <v>0</v>
      </c>
      <c r="AH688" s="229">
        <f t="shared" si="501"/>
        <v>0</v>
      </c>
      <c r="AI688" s="229">
        <f t="shared" si="501"/>
        <v>0</v>
      </c>
      <c r="AJ688" s="229">
        <f t="shared" si="501"/>
        <v>0</v>
      </c>
      <c r="AK688" s="229">
        <f t="shared" si="501"/>
        <v>0</v>
      </c>
      <c r="AL688" s="229">
        <f t="shared" si="501"/>
        <v>0</v>
      </c>
      <c r="AM688" s="229">
        <f t="shared" si="506"/>
        <v>0</v>
      </c>
      <c r="AN688" s="229">
        <f t="shared" si="506"/>
        <v>0</v>
      </c>
      <c r="AO688" s="229">
        <f t="shared" si="506"/>
        <v>0</v>
      </c>
      <c r="AP688" s="229">
        <f t="shared" si="506"/>
        <v>0</v>
      </c>
      <c r="AQ688" s="229">
        <f t="shared" si="506"/>
        <v>0</v>
      </c>
      <c r="AR688" s="229">
        <f t="shared" si="506"/>
        <v>0</v>
      </c>
      <c r="AS688" s="229">
        <f t="shared" si="506"/>
        <v>0</v>
      </c>
      <c r="AT688" s="229">
        <f t="shared" si="506"/>
        <v>0</v>
      </c>
      <c r="AU688" s="229">
        <f t="shared" si="506"/>
        <v>0</v>
      </c>
      <c r="AV688" s="229">
        <f t="shared" si="506"/>
        <v>0</v>
      </c>
      <c r="AW688" s="229">
        <f t="shared" si="506"/>
        <v>0</v>
      </c>
      <c r="AX688" s="229">
        <f t="shared" si="506"/>
        <v>0</v>
      </c>
      <c r="AY688" s="229">
        <f t="shared" si="506"/>
        <v>0</v>
      </c>
      <c r="AZ688" s="229">
        <f t="shared" si="506"/>
        <v>0</v>
      </c>
      <c r="BA688" s="229">
        <f t="shared" si="506"/>
        <v>0</v>
      </c>
      <c r="BB688" s="229">
        <f t="shared" si="506"/>
        <v>0</v>
      </c>
      <c r="BC688" s="229">
        <f t="shared" si="500"/>
        <v>0</v>
      </c>
      <c r="BD688" s="229">
        <f t="shared" si="500"/>
        <v>0</v>
      </c>
      <c r="BE688" s="229">
        <f t="shared" si="500"/>
        <v>0</v>
      </c>
      <c r="BF688" s="229">
        <f t="shared" si="500"/>
        <v>0</v>
      </c>
      <c r="BG688" s="229">
        <f t="shared" si="500"/>
        <v>0</v>
      </c>
      <c r="BH688" s="229">
        <f t="shared" si="500"/>
        <v>0</v>
      </c>
      <c r="BI688" s="229">
        <f t="shared" si="500"/>
        <v>0</v>
      </c>
      <c r="BJ688" s="229">
        <f t="shared" si="500"/>
        <v>0</v>
      </c>
      <c r="BK688" s="229">
        <f t="shared" si="500"/>
        <v>0</v>
      </c>
      <c r="BL688" s="229">
        <f t="shared" si="500"/>
        <v>0</v>
      </c>
      <c r="BM688" s="229">
        <f t="shared" si="500"/>
        <v>0</v>
      </c>
      <c r="BN688" s="229">
        <f t="shared" si="500"/>
        <v>0</v>
      </c>
      <c r="BO688" s="229">
        <f t="shared" si="498"/>
        <v>0</v>
      </c>
      <c r="BP688" s="229">
        <f t="shared" si="498"/>
        <v>0</v>
      </c>
      <c r="BQ688" s="229">
        <f t="shared" si="498"/>
        <v>0</v>
      </c>
      <c r="BR688" s="229">
        <f t="shared" si="498"/>
        <v>0</v>
      </c>
      <c r="BS688" s="229">
        <f t="shared" si="498"/>
        <v>0</v>
      </c>
      <c r="BT688" s="229">
        <f t="shared" si="498"/>
        <v>0</v>
      </c>
      <c r="BU688" s="229">
        <f t="shared" si="498"/>
        <v>0</v>
      </c>
      <c r="BV688" s="229">
        <f t="shared" si="498"/>
        <v>0</v>
      </c>
      <c r="BW688" s="229">
        <f t="shared" si="498"/>
        <v>0</v>
      </c>
      <c r="BX688" s="229">
        <f t="shared" si="498"/>
        <v>0</v>
      </c>
      <c r="BY688" s="229">
        <f t="shared" si="498"/>
        <v>0</v>
      </c>
      <c r="BZ688" s="229">
        <f t="shared" si="498"/>
        <v>0</v>
      </c>
    </row>
    <row r="689" spans="1:78" x14ac:dyDescent="0.2">
      <c r="A689" s="7" t="str">
        <f t="shared" si="502"/>
        <v>Roll-in 10</v>
      </c>
      <c r="B689" s="7">
        <f t="shared" si="503"/>
        <v>2024</v>
      </c>
      <c r="C689" s="7">
        <f t="shared" si="507"/>
        <v>68</v>
      </c>
      <c r="D689" s="165">
        <f t="shared" si="504"/>
        <v>45535</v>
      </c>
      <c r="E689" s="68">
        <f t="shared" si="505"/>
        <v>0</v>
      </c>
      <c r="F689" s="77"/>
      <c r="G689" s="229">
        <f t="shared" si="499"/>
        <v>0</v>
      </c>
      <c r="H689" s="229">
        <f t="shared" si="499"/>
        <v>0</v>
      </c>
      <c r="I689" s="229">
        <f t="shared" si="499"/>
        <v>0</v>
      </c>
      <c r="J689" s="229">
        <f t="shared" si="499"/>
        <v>0</v>
      </c>
      <c r="K689" s="229">
        <f t="shared" si="499"/>
        <v>0</v>
      </c>
      <c r="L689" s="229">
        <f t="shared" si="499"/>
        <v>0</v>
      </c>
      <c r="M689" s="229">
        <f t="shared" si="499"/>
        <v>0</v>
      </c>
      <c r="N689" s="229">
        <f t="shared" si="499"/>
        <v>0</v>
      </c>
      <c r="O689" s="229">
        <f t="shared" si="499"/>
        <v>0</v>
      </c>
      <c r="P689" s="229">
        <f t="shared" si="499"/>
        <v>0</v>
      </c>
      <c r="Q689" s="229">
        <f t="shared" si="499"/>
        <v>0</v>
      </c>
      <c r="R689" s="229">
        <f t="shared" si="499"/>
        <v>0</v>
      </c>
      <c r="S689" s="229">
        <f t="shared" si="499"/>
        <v>0</v>
      </c>
      <c r="T689" s="229">
        <f t="shared" si="499"/>
        <v>0</v>
      </c>
      <c r="U689" s="229">
        <f t="shared" si="499"/>
        <v>0</v>
      </c>
      <c r="V689" s="229">
        <f t="shared" si="499"/>
        <v>0</v>
      </c>
      <c r="W689" s="229">
        <f t="shared" si="501"/>
        <v>0</v>
      </c>
      <c r="X689" s="229">
        <f t="shared" si="501"/>
        <v>0</v>
      </c>
      <c r="Y689" s="229">
        <f t="shared" si="501"/>
        <v>0</v>
      </c>
      <c r="Z689" s="229">
        <f t="shared" si="501"/>
        <v>0</v>
      </c>
      <c r="AA689" s="229">
        <f t="shared" si="501"/>
        <v>0</v>
      </c>
      <c r="AB689" s="229">
        <f t="shared" si="501"/>
        <v>0</v>
      </c>
      <c r="AC689" s="229">
        <f t="shared" si="501"/>
        <v>0</v>
      </c>
      <c r="AD689" s="229">
        <f t="shared" si="501"/>
        <v>0</v>
      </c>
      <c r="AE689" s="229">
        <f t="shared" si="501"/>
        <v>0</v>
      </c>
      <c r="AF689" s="229">
        <f t="shared" si="501"/>
        <v>0</v>
      </c>
      <c r="AG689" s="229">
        <f t="shared" si="501"/>
        <v>0</v>
      </c>
      <c r="AH689" s="229">
        <f t="shared" si="501"/>
        <v>0</v>
      </c>
      <c r="AI689" s="229">
        <f t="shared" si="501"/>
        <v>0</v>
      </c>
      <c r="AJ689" s="229">
        <f t="shared" si="501"/>
        <v>0</v>
      </c>
      <c r="AK689" s="229">
        <f t="shared" si="501"/>
        <v>0</v>
      </c>
      <c r="AL689" s="229">
        <f t="shared" si="501"/>
        <v>0</v>
      </c>
      <c r="AM689" s="229">
        <f t="shared" si="506"/>
        <v>0</v>
      </c>
      <c r="AN689" s="229">
        <f t="shared" si="506"/>
        <v>0</v>
      </c>
      <c r="AO689" s="229">
        <f t="shared" si="506"/>
        <v>0</v>
      </c>
      <c r="AP689" s="229">
        <f t="shared" si="506"/>
        <v>0</v>
      </c>
      <c r="AQ689" s="229">
        <f t="shared" si="506"/>
        <v>0</v>
      </c>
      <c r="AR689" s="229">
        <f t="shared" si="506"/>
        <v>0</v>
      </c>
      <c r="AS689" s="229">
        <f t="shared" si="506"/>
        <v>0</v>
      </c>
      <c r="AT689" s="229">
        <f t="shared" si="506"/>
        <v>0</v>
      </c>
      <c r="AU689" s="229">
        <f t="shared" si="506"/>
        <v>0</v>
      </c>
      <c r="AV689" s="229">
        <f t="shared" si="506"/>
        <v>0</v>
      </c>
      <c r="AW689" s="229">
        <f t="shared" si="506"/>
        <v>0</v>
      </c>
      <c r="AX689" s="229">
        <f t="shared" si="506"/>
        <v>0</v>
      </c>
      <c r="AY689" s="229">
        <f t="shared" si="506"/>
        <v>0</v>
      </c>
      <c r="AZ689" s="229">
        <f t="shared" si="506"/>
        <v>0</v>
      </c>
      <c r="BA689" s="229">
        <f t="shared" si="506"/>
        <v>0</v>
      </c>
      <c r="BB689" s="229">
        <f t="shared" si="506"/>
        <v>0</v>
      </c>
      <c r="BC689" s="229">
        <f t="shared" si="500"/>
        <v>0</v>
      </c>
      <c r="BD689" s="229">
        <f t="shared" si="500"/>
        <v>0</v>
      </c>
      <c r="BE689" s="229">
        <f t="shared" si="500"/>
        <v>0</v>
      </c>
      <c r="BF689" s="229">
        <f t="shared" si="500"/>
        <v>0</v>
      </c>
      <c r="BG689" s="229">
        <f t="shared" si="500"/>
        <v>0</v>
      </c>
      <c r="BH689" s="229">
        <f t="shared" si="500"/>
        <v>0</v>
      </c>
      <c r="BI689" s="229">
        <f t="shared" si="500"/>
        <v>0</v>
      </c>
      <c r="BJ689" s="229">
        <f t="shared" si="500"/>
        <v>0</v>
      </c>
      <c r="BK689" s="229">
        <f t="shared" si="500"/>
        <v>0</v>
      </c>
      <c r="BL689" s="229">
        <f t="shared" si="500"/>
        <v>0</v>
      </c>
      <c r="BM689" s="229">
        <f t="shared" si="500"/>
        <v>0</v>
      </c>
      <c r="BN689" s="229">
        <f t="shared" si="500"/>
        <v>0</v>
      </c>
      <c r="BO689" s="229">
        <f t="shared" si="498"/>
        <v>0</v>
      </c>
      <c r="BP689" s="229">
        <f t="shared" si="498"/>
        <v>0</v>
      </c>
      <c r="BQ689" s="229">
        <f t="shared" si="498"/>
        <v>0</v>
      </c>
      <c r="BR689" s="229">
        <f t="shared" si="498"/>
        <v>0</v>
      </c>
      <c r="BS689" s="229">
        <f t="shared" si="498"/>
        <v>0</v>
      </c>
      <c r="BT689" s="229">
        <f t="shared" si="498"/>
        <v>0</v>
      </c>
      <c r="BU689" s="229">
        <f t="shared" si="498"/>
        <v>0</v>
      </c>
      <c r="BV689" s="229">
        <f t="shared" si="498"/>
        <v>0</v>
      </c>
      <c r="BW689" s="229">
        <f t="shared" si="498"/>
        <v>0</v>
      </c>
      <c r="BX689" s="229">
        <f t="shared" si="498"/>
        <v>0</v>
      </c>
      <c r="BY689" s="229">
        <f t="shared" si="498"/>
        <v>0</v>
      </c>
      <c r="BZ689" s="229">
        <f t="shared" si="498"/>
        <v>0</v>
      </c>
    </row>
    <row r="690" spans="1:78" x14ac:dyDescent="0.2">
      <c r="A690" s="7" t="str">
        <f t="shared" si="502"/>
        <v>Roll-in 10</v>
      </c>
      <c r="B690" s="7">
        <f t="shared" si="503"/>
        <v>2024</v>
      </c>
      <c r="C690" s="7">
        <f t="shared" si="507"/>
        <v>69</v>
      </c>
      <c r="D690" s="165">
        <f t="shared" si="504"/>
        <v>45565</v>
      </c>
      <c r="E690" s="68">
        <f t="shared" si="505"/>
        <v>0</v>
      </c>
      <c r="F690" s="77"/>
      <c r="G690" s="229">
        <f t="shared" si="499"/>
        <v>0</v>
      </c>
      <c r="H690" s="229">
        <f t="shared" si="499"/>
        <v>0</v>
      </c>
      <c r="I690" s="229">
        <f t="shared" si="499"/>
        <v>0</v>
      </c>
      <c r="J690" s="229">
        <f t="shared" si="499"/>
        <v>0</v>
      </c>
      <c r="K690" s="229">
        <f t="shared" si="499"/>
        <v>0</v>
      </c>
      <c r="L690" s="229">
        <f t="shared" si="499"/>
        <v>0</v>
      </c>
      <c r="M690" s="229">
        <f t="shared" si="499"/>
        <v>0</v>
      </c>
      <c r="N690" s="229">
        <f t="shared" si="499"/>
        <v>0</v>
      </c>
      <c r="O690" s="229">
        <f t="shared" si="499"/>
        <v>0</v>
      </c>
      <c r="P690" s="229">
        <f t="shared" si="499"/>
        <v>0</v>
      </c>
      <c r="Q690" s="229">
        <f t="shared" si="499"/>
        <v>0</v>
      </c>
      <c r="R690" s="229">
        <f t="shared" si="499"/>
        <v>0</v>
      </c>
      <c r="S690" s="229">
        <f t="shared" si="499"/>
        <v>0</v>
      </c>
      <c r="T690" s="229">
        <f t="shared" si="499"/>
        <v>0</v>
      </c>
      <c r="U690" s="229">
        <f t="shared" si="499"/>
        <v>0</v>
      </c>
      <c r="V690" s="229">
        <f t="shared" ref="G690:V693" si="508">IF(AND($B690+$D$7&gt;V$7,V$9&gt;=$D690),($E690*(1/$D$7))/IF(V$7=$B690,13-MONTH($D690),12),0)</f>
        <v>0</v>
      </c>
      <c r="W690" s="229">
        <f t="shared" si="501"/>
        <v>0</v>
      </c>
      <c r="X690" s="229">
        <f t="shared" si="501"/>
        <v>0</v>
      </c>
      <c r="Y690" s="229">
        <f t="shared" si="501"/>
        <v>0</v>
      </c>
      <c r="Z690" s="229">
        <f t="shared" si="501"/>
        <v>0</v>
      </c>
      <c r="AA690" s="229">
        <f t="shared" si="501"/>
        <v>0</v>
      </c>
      <c r="AB690" s="229">
        <f t="shared" si="501"/>
        <v>0</v>
      </c>
      <c r="AC690" s="229">
        <f t="shared" si="501"/>
        <v>0</v>
      </c>
      <c r="AD690" s="229">
        <f t="shared" si="501"/>
        <v>0</v>
      </c>
      <c r="AE690" s="229">
        <f t="shared" si="501"/>
        <v>0</v>
      </c>
      <c r="AF690" s="229">
        <f t="shared" si="501"/>
        <v>0</v>
      </c>
      <c r="AG690" s="229">
        <f t="shared" si="501"/>
        <v>0</v>
      </c>
      <c r="AH690" s="229">
        <f t="shared" si="501"/>
        <v>0</v>
      </c>
      <c r="AI690" s="229">
        <f t="shared" si="501"/>
        <v>0</v>
      </c>
      <c r="AJ690" s="229">
        <f t="shared" si="501"/>
        <v>0</v>
      </c>
      <c r="AK690" s="229">
        <f t="shared" si="501"/>
        <v>0</v>
      </c>
      <c r="AL690" s="229">
        <f t="shared" si="501"/>
        <v>0</v>
      </c>
      <c r="AM690" s="229">
        <f t="shared" si="506"/>
        <v>0</v>
      </c>
      <c r="AN690" s="229">
        <f t="shared" si="506"/>
        <v>0</v>
      </c>
      <c r="AO690" s="229">
        <f t="shared" si="506"/>
        <v>0</v>
      </c>
      <c r="AP690" s="229">
        <f t="shared" si="506"/>
        <v>0</v>
      </c>
      <c r="AQ690" s="229">
        <f t="shared" si="506"/>
        <v>0</v>
      </c>
      <c r="AR690" s="229">
        <f t="shared" si="506"/>
        <v>0</v>
      </c>
      <c r="AS690" s="229">
        <f t="shared" si="506"/>
        <v>0</v>
      </c>
      <c r="AT690" s="229">
        <f t="shared" si="506"/>
        <v>0</v>
      </c>
      <c r="AU690" s="229">
        <f t="shared" si="506"/>
        <v>0</v>
      </c>
      <c r="AV690" s="229">
        <f t="shared" si="506"/>
        <v>0</v>
      </c>
      <c r="AW690" s="229">
        <f t="shared" si="506"/>
        <v>0</v>
      </c>
      <c r="AX690" s="229">
        <f t="shared" si="506"/>
        <v>0</v>
      </c>
      <c r="AY690" s="229">
        <f t="shared" si="506"/>
        <v>0</v>
      </c>
      <c r="AZ690" s="229">
        <f t="shared" si="506"/>
        <v>0</v>
      </c>
      <c r="BA690" s="229">
        <f t="shared" si="506"/>
        <v>0</v>
      </c>
      <c r="BB690" s="229">
        <f t="shared" si="506"/>
        <v>0</v>
      </c>
      <c r="BC690" s="229">
        <f t="shared" si="500"/>
        <v>0</v>
      </c>
      <c r="BD690" s="229">
        <f t="shared" si="500"/>
        <v>0</v>
      </c>
      <c r="BE690" s="229">
        <f t="shared" si="500"/>
        <v>0</v>
      </c>
      <c r="BF690" s="229">
        <f t="shared" si="500"/>
        <v>0</v>
      </c>
      <c r="BG690" s="229">
        <f t="shared" si="500"/>
        <v>0</v>
      </c>
      <c r="BH690" s="229">
        <f t="shared" si="500"/>
        <v>0</v>
      </c>
      <c r="BI690" s="229">
        <f t="shared" si="500"/>
        <v>0</v>
      </c>
      <c r="BJ690" s="229">
        <f t="shared" si="500"/>
        <v>0</v>
      </c>
      <c r="BK690" s="229">
        <f t="shared" si="500"/>
        <v>0</v>
      </c>
      <c r="BL690" s="229">
        <f t="shared" si="500"/>
        <v>0</v>
      </c>
      <c r="BM690" s="229">
        <f t="shared" si="500"/>
        <v>0</v>
      </c>
      <c r="BN690" s="229">
        <f t="shared" si="500"/>
        <v>0</v>
      </c>
      <c r="BO690" s="229">
        <f t="shared" ref="BO690:BZ693" si="509">IF(AND($B690+$D$7&gt;BO$7,BO$9&gt;=$D690),($E690*(1/$D$7))/IF(BO$7=$B690,13-MONTH($D690),12),0)</f>
        <v>0</v>
      </c>
      <c r="BP690" s="229">
        <f t="shared" si="509"/>
        <v>0</v>
      </c>
      <c r="BQ690" s="229">
        <f t="shared" si="509"/>
        <v>0</v>
      </c>
      <c r="BR690" s="229">
        <f t="shared" si="509"/>
        <v>0</v>
      </c>
      <c r="BS690" s="229">
        <f t="shared" si="509"/>
        <v>0</v>
      </c>
      <c r="BT690" s="229">
        <f t="shared" si="509"/>
        <v>0</v>
      </c>
      <c r="BU690" s="229">
        <f t="shared" si="509"/>
        <v>0</v>
      </c>
      <c r="BV690" s="229">
        <f t="shared" si="509"/>
        <v>0</v>
      </c>
      <c r="BW690" s="229">
        <f t="shared" si="509"/>
        <v>0</v>
      </c>
      <c r="BX690" s="229">
        <f t="shared" si="509"/>
        <v>0</v>
      </c>
      <c r="BY690" s="229">
        <f t="shared" si="509"/>
        <v>0</v>
      </c>
      <c r="BZ690" s="229">
        <f t="shared" si="509"/>
        <v>0</v>
      </c>
    </row>
    <row r="691" spans="1:78" x14ac:dyDescent="0.2">
      <c r="A691" s="7" t="str">
        <f t="shared" si="502"/>
        <v>Roll-in 10</v>
      </c>
      <c r="B691" s="7">
        <f t="shared" si="503"/>
        <v>2024</v>
      </c>
      <c r="C691" s="7">
        <f t="shared" si="507"/>
        <v>70</v>
      </c>
      <c r="D691" s="165">
        <f t="shared" si="504"/>
        <v>45596</v>
      </c>
      <c r="E691" s="68">
        <f t="shared" si="505"/>
        <v>0</v>
      </c>
      <c r="F691" s="77"/>
      <c r="G691" s="229">
        <f t="shared" si="508"/>
        <v>0</v>
      </c>
      <c r="H691" s="229">
        <f t="shared" si="508"/>
        <v>0</v>
      </c>
      <c r="I691" s="229">
        <f t="shared" si="508"/>
        <v>0</v>
      </c>
      <c r="J691" s="229">
        <f t="shared" si="508"/>
        <v>0</v>
      </c>
      <c r="K691" s="229">
        <f t="shared" si="508"/>
        <v>0</v>
      </c>
      <c r="L691" s="229">
        <f t="shared" si="508"/>
        <v>0</v>
      </c>
      <c r="M691" s="229">
        <f t="shared" si="508"/>
        <v>0</v>
      </c>
      <c r="N691" s="229">
        <f t="shared" si="508"/>
        <v>0</v>
      </c>
      <c r="O691" s="229">
        <f t="shared" si="508"/>
        <v>0</v>
      </c>
      <c r="P691" s="229">
        <f t="shared" si="508"/>
        <v>0</v>
      </c>
      <c r="Q691" s="229">
        <f t="shared" si="508"/>
        <v>0</v>
      </c>
      <c r="R691" s="229">
        <f t="shared" si="508"/>
        <v>0</v>
      </c>
      <c r="S691" s="229">
        <f t="shared" si="508"/>
        <v>0</v>
      </c>
      <c r="T691" s="229">
        <f t="shared" si="508"/>
        <v>0</v>
      </c>
      <c r="U691" s="229">
        <f t="shared" si="508"/>
        <v>0</v>
      </c>
      <c r="V691" s="229">
        <f t="shared" si="508"/>
        <v>0</v>
      </c>
      <c r="W691" s="229">
        <f t="shared" si="501"/>
        <v>0</v>
      </c>
      <c r="X691" s="229">
        <f t="shared" si="501"/>
        <v>0</v>
      </c>
      <c r="Y691" s="229">
        <f t="shared" si="501"/>
        <v>0</v>
      </c>
      <c r="Z691" s="229">
        <f t="shared" si="501"/>
        <v>0</v>
      </c>
      <c r="AA691" s="229">
        <f t="shared" si="501"/>
        <v>0</v>
      </c>
      <c r="AB691" s="229">
        <f t="shared" si="501"/>
        <v>0</v>
      </c>
      <c r="AC691" s="229">
        <f t="shared" si="501"/>
        <v>0</v>
      </c>
      <c r="AD691" s="229">
        <f t="shared" si="501"/>
        <v>0</v>
      </c>
      <c r="AE691" s="229">
        <f t="shared" si="501"/>
        <v>0</v>
      </c>
      <c r="AF691" s="229">
        <f t="shared" si="501"/>
        <v>0</v>
      </c>
      <c r="AG691" s="229">
        <f t="shared" si="501"/>
        <v>0</v>
      </c>
      <c r="AH691" s="229">
        <f t="shared" si="501"/>
        <v>0</v>
      </c>
      <c r="AI691" s="229">
        <f t="shared" si="501"/>
        <v>0</v>
      </c>
      <c r="AJ691" s="229">
        <f t="shared" si="501"/>
        <v>0</v>
      </c>
      <c r="AK691" s="229">
        <f t="shared" si="501"/>
        <v>0</v>
      </c>
      <c r="AL691" s="229">
        <f t="shared" si="501"/>
        <v>0</v>
      </c>
      <c r="AM691" s="229">
        <f t="shared" si="506"/>
        <v>0</v>
      </c>
      <c r="AN691" s="229">
        <f t="shared" si="506"/>
        <v>0</v>
      </c>
      <c r="AO691" s="229">
        <f t="shared" si="506"/>
        <v>0</v>
      </c>
      <c r="AP691" s="229">
        <f t="shared" si="506"/>
        <v>0</v>
      </c>
      <c r="AQ691" s="229">
        <f t="shared" si="506"/>
        <v>0</v>
      </c>
      <c r="AR691" s="229">
        <f t="shared" si="506"/>
        <v>0</v>
      </c>
      <c r="AS691" s="229">
        <f t="shared" si="506"/>
        <v>0</v>
      </c>
      <c r="AT691" s="229">
        <f t="shared" si="506"/>
        <v>0</v>
      </c>
      <c r="AU691" s="229">
        <f t="shared" si="506"/>
        <v>0</v>
      </c>
      <c r="AV691" s="229">
        <f t="shared" si="506"/>
        <v>0</v>
      </c>
      <c r="AW691" s="229">
        <f t="shared" si="506"/>
        <v>0</v>
      </c>
      <c r="AX691" s="229">
        <f t="shared" si="506"/>
        <v>0</v>
      </c>
      <c r="AY691" s="229">
        <f t="shared" si="506"/>
        <v>0</v>
      </c>
      <c r="AZ691" s="229">
        <f t="shared" si="506"/>
        <v>0</v>
      </c>
      <c r="BA691" s="229">
        <f t="shared" si="506"/>
        <v>0</v>
      </c>
      <c r="BB691" s="229">
        <f t="shared" si="506"/>
        <v>0</v>
      </c>
      <c r="BC691" s="229">
        <f t="shared" si="500"/>
        <v>0</v>
      </c>
      <c r="BD691" s="229">
        <f t="shared" si="500"/>
        <v>0</v>
      </c>
      <c r="BE691" s="229">
        <f t="shared" si="500"/>
        <v>0</v>
      </c>
      <c r="BF691" s="229">
        <f t="shared" si="500"/>
        <v>0</v>
      </c>
      <c r="BG691" s="229">
        <f t="shared" si="500"/>
        <v>0</v>
      </c>
      <c r="BH691" s="229">
        <f t="shared" si="500"/>
        <v>0</v>
      </c>
      <c r="BI691" s="229">
        <f t="shared" si="500"/>
        <v>0</v>
      </c>
      <c r="BJ691" s="229">
        <f t="shared" si="500"/>
        <v>0</v>
      </c>
      <c r="BK691" s="229">
        <f t="shared" si="500"/>
        <v>0</v>
      </c>
      <c r="BL691" s="229">
        <f t="shared" si="500"/>
        <v>0</v>
      </c>
      <c r="BM691" s="229">
        <f t="shared" si="500"/>
        <v>0</v>
      </c>
      <c r="BN691" s="229">
        <f t="shared" si="500"/>
        <v>0</v>
      </c>
      <c r="BO691" s="229">
        <f t="shared" si="509"/>
        <v>0</v>
      </c>
      <c r="BP691" s="229">
        <f t="shared" si="509"/>
        <v>0</v>
      </c>
      <c r="BQ691" s="229">
        <f t="shared" si="509"/>
        <v>0</v>
      </c>
      <c r="BR691" s="229">
        <f t="shared" si="509"/>
        <v>0</v>
      </c>
      <c r="BS691" s="229">
        <f t="shared" si="509"/>
        <v>0</v>
      </c>
      <c r="BT691" s="229">
        <f t="shared" si="509"/>
        <v>0</v>
      </c>
      <c r="BU691" s="229">
        <f t="shared" si="509"/>
        <v>0</v>
      </c>
      <c r="BV691" s="229">
        <f t="shared" si="509"/>
        <v>0</v>
      </c>
      <c r="BW691" s="229">
        <f t="shared" si="509"/>
        <v>0</v>
      </c>
      <c r="BX691" s="229">
        <f t="shared" si="509"/>
        <v>0</v>
      </c>
      <c r="BY691" s="229">
        <f t="shared" si="509"/>
        <v>0</v>
      </c>
      <c r="BZ691" s="229">
        <f t="shared" si="509"/>
        <v>0</v>
      </c>
    </row>
    <row r="692" spans="1:78" x14ac:dyDescent="0.2">
      <c r="A692" s="7" t="str">
        <f t="shared" si="502"/>
        <v>Roll-in 10</v>
      </c>
      <c r="B692" s="7">
        <f t="shared" si="503"/>
        <v>2024</v>
      </c>
      <c r="C692" s="7">
        <f t="shared" si="507"/>
        <v>71</v>
      </c>
      <c r="D692" s="165">
        <f t="shared" si="504"/>
        <v>45626</v>
      </c>
      <c r="E692" s="68">
        <f t="shared" si="505"/>
        <v>0</v>
      </c>
      <c r="F692" s="77"/>
      <c r="G692" s="229">
        <f t="shared" si="508"/>
        <v>0</v>
      </c>
      <c r="H692" s="229">
        <f t="shared" si="508"/>
        <v>0</v>
      </c>
      <c r="I692" s="229">
        <f t="shared" si="508"/>
        <v>0</v>
      </c>
      <c r="J692" s="229">
        <f t="shared" si="508"/>
        <v>0</v>
      </c>
      <c r="K692" s="229">
        <f t="shared" si="508"/>
        <v>0</v>
      </c>
      <c r="L692" s="229">
        <f t="shared" si="508"/>
        <v>0</v>
      </c>
      <c r="M692" s="229">
        <f t="shared" si="508"/>
        <v>0</v>
      </c>
      <c r="N692" s="229">
        <f t="shared" si="508"/>
        <v>0</v>
      </c>
      <c r="O692" s="229">
        <f t="shared" si="508"/>
        <v>0</v>
      </c>
      <c r="P692" s="229">
        <f t="shared" si="508"/>
        <v>0</v>
      </c>
      <c r="Q692" s="229">
        <f t="shared" si="508"/>
        <v>0</v>
      </c>
      <c r="R692" s="229">
        <f t="shared" si="508"/>
        <v>0</v>
      </c>
      <c r="S692" s="229">
        <f t="shared" si="508"/>
        <v>0</v>
      </c>
      <c r="T692" s="229">
        <f t="shared" si="508"/>
        <v>0</v>
      </c>
      <c r="U692" s="229">
        <f t="shared" si="508"/>
        <v>0</v>
      </c>
      <c r="V692" s="229">
        <f t="shared" si="508"/>
        <v>0</v>
      </c>
      <c r="W692" s="229">
        <f t="shared" si="501"/>
        <v>0</v>
      </c>
      <c r="X692" s="229">
        <f t="shared" si="501"/>
        <v>0</v>
      </c>
      <c r="Y692" s="229">
        <f t="shared" si="501"/>
        <v>0</v>
      </c>
      <c r="Z692" s="229">
        <f t="shared" si="501"/>
        <v>0</v>
      </c>
      <c r="AA692" s="229">
        <f t="shared" si="501"/>
        <v>0</v>
      </c>
      <c r="AB692" s="229">
        <f t="shared" si="501"/>
        <v>0</v>
      </c>
      <c r="AC692" s="229">
        <f t="shared" si="501"/>
        <v>0</v>
      </c>
      <c r="AD692" s="229">
        <f>IF(AND($B692+$D$7&gt;AD$7,AD$9&gt;=$D692),($E692*(1/$D$7))/IF(AD$7=$B692,13-MONTH($D692),12),0)</f>
        <v>0</v>
      </c>
      <c r="AE692" s="229">
        <f t="shared" si="501"/>
        <v>0</v>
      </c>
      <c r="AF692" s="229">
        <f t="shared" si="501"/>
        <v>0</v>
      </c>
      <c r="AG692" s="229">
        <f t="shared" si="501"/>
        <v>0</v>
      </c>
      <c r="AH692" s="229">
        <f t="shared" si="501"/>
        <v>0</v>
      </c>
      <c r="AI692" s="229">
        <f t="shared" si="501"/>
        <v>0</v>
      </c>
      <c r="AJ692" s="229">
        <f t="shared" si="501"/>
        <v>0</v>
      </c>
      <c r="AK692" s="229">
        <f t="shared" si="501"/>
        <v>0</v>
      </c>
      <c r="AL692" s="229">
        <f t="shared" si="501"/>
        <v>0</v>
      </c>
      <c r="AM692" s="229">
        <f t="shared" si="506"/>
        <v>0</v>
      </c>
      <c r="AN692" s="229">
        <f t="shared" si="506"/>
        <v>0</v>
      </c>
      <c r="AO692" s="229">
        <f t="shared" si="506"/>
        <v>0</v>
      </c>
      <c r="AP692" s="229">
        <f t="shared" si="506"/>
        <v>0</v>
      </c>
      <c r="AQ692" s="229">
        <f t="shared" si="506"/>
        <v>0</v>
      </c>
      <c r="AR692" s="229">
        <f t="shared" si="506"/>
        <v>0</v>
      </c>
      <c r="AS692" s="229">
        <f t="shared" si="506"/>
        <v>0</v>
      </c>
      <c r="AT692" s="229">
        <f t="shared" si="506"/>
        <v>0</v>
      </c>
      <c r="AU692" s="229">
        <f t="shared" si="506"/>
        <v>0</v>
      </c>
      <c r="AV692" s="229">
        <f t="shared" si="506"/>
        <v>0</v>
      </c>
      <c r="AW692" s="229">
        <f t="shared" si="506"/>
        <v>0</v>
      </c>
      <c r="AX692" s="229">
        <f t="shared" si="506"/>
        <v>0</v>
      </c>
      <c r="AY692" s="229">
        <f t="shared" si="506"/>
        <v>0</v>
      </c>
      <c r="AZ692" s="229">
        <f t="shared" si="506"/>
        <v>0</v>
      </c>
      <c r="BA692" s="229">
        <f t="shared" si="506"/>
        <v>0</v>
      </c>
      <c r="BB692" s="229">
        <f t="shared" si="506"/>
        <v>0</v>
      </c>
      <c r="BC692" s="229">
        <f t="shared" si="500"/>
        <v>0</v>
      </c>
      <c r="BD692" s="229">
        <f t="shared" si="500"/>
        <v>0</v>
      </c>
      <c r="BE692" s="229">
        <f t="shared" si="500"/>
        <v>0</v>
      </c>
      <c r="BF692" s="229">
        <f t="shared" si="500"/>
        <v>0</v>
      </c>
      <c r="BG692" s="229">
        <f t="shared" si="500"/>
        <v>0</v>
      </c>
      <c r="BH692" s="229">
        <f t="shared" si="500"/>
        <v>0</v>
      </c>
      <c r="BI692" s="229">
        <f t="shared" si="500"/>
        <v>0</v>
      </c>
      <c r="BJ692" s="229">
        <f t="shared" si="500"/>
        <v>0</v>
      </c>
      <c r="BK692" s="229">
        <f t="shared" si="500"/>
        <v>0</v>
      </c>
      <c r="BL692" s="229">
        <f t="shared" si="500"/>
        <v>0</v>
      </c>
      <c r="BM692" s="229">
        <f t="shared" si="500"/>
        <v>0</v>
      </c>
      <c r="BN692" s="229">
        <f t="shared" si="500"/>
        <v>0</v>
      </c>
      <c r="BO692" s="229">
        <f t="shared" si="509"/>
        <v>0</v>
      </c>
      <c r="BP692" s="229">
        <f t="shared" si="509"/>
        <v>0</v>
      </c>
      <c r="BQ692" s="229">
        <f t="shared" si="509"/>
        <v>0</v>
      </c>
      <c r="BR692" s="229">
        <f t="shared" si="509"/>
        <v>0</v>
      </c>
      <c r="BS692" s="229">
        <f t="shared" si="509"/>
        <v>0</v>
      </c>
      <c r="BT692" s="229">
        <f t="shared" si="509"/>
        <v>0</v>
      </c>
      <c r="BU692" s="229">
        <f t="shared" si="509"/>
        <v>0</v>
      </c>
      <c r="BV692" s="229">
        <f t="shared" si="509"/>
        <v>0</v>
      </c>
      <c r="BW692" s="229">
        <f t="shared" si="509"/>
        <v>0</v>
      </c>
      <c r="BX692" s="229">
        <f t="shared" si="509"/>
        <v>0</v>
      </c>
      <c r="BY692" s="229">
        <f t="shared" si="509"/>
        <v>0</v>
      </c>
      <c r="BZ692" s="229">
        <f t="shared" si="509"/>
        <v>0</v>
      </c>
    </row>
    <row r="693" spans="1:78" x14ac:dyDescent="0.2">
      <c r="A693" s="7" t="str">
        <f t="shared" si="502"/>
        <v>Roll-in 10</v>
      </c>
      <c r="B693" s="7">
        <f t="shared" si="503"/>
        <v>2024</v>
      </c>
      <c r="C693" s="7">
        <f t="shared" si="507"/>
        <v>72</v>
      </c>
      <c r="D693" s="165">
        <f t="shared" si="504"/>
        <v>45657</v>
      </c>
      <c r="E693" s="166">
        <f t="shared" si="505"/>
        <v>0</v>
      </c>
      <c r="F693" s="77"/>
      <c r="G693" s="228">
        <f>IF(AND($B693+$D$7&gt;G$7,G$9&gt;=$D693),($E693*(1/$D$7))/IF(G$7=$B693,13-MONTH($D693),12),0)</f>
        <v>0</v>
      </c>
      <c r="H693" s="228">
        <f t="shared" si="508"/>
        <v>0</v>
      </c>
      <c r="I693" s="228">
        <f t="shared" si="508"/>
        <v>0</v>
      </c>
      <c r="J693" s="228">
        <f t="shared" si="508"/>
        <v>0</v>
      </c>
      <c r="K693" s="228">
        <f t="shared" si="508"/>
        <v>0</v>
      </c>
      <c r="L693" s="228">
        <f t="shared" si="508"/>
        <v>0</v>
      </c>
      <c r="M693" s="228">
        <f t="shared" si="508"/>
        <v>0</v>
      </c>
      <c r="N693" s="228">
        <f t="shared" si="508"/>
        <v>0</v>
      </c>
      <c r="O693" s="228">
        <f t="shared" si="508"/>
        <v>0</v>
      </c>
      <c r="P693" s="228">
        <f t="shared" si="508"/>
        <v>0</v>
      </c>
      <c r="Q693" s="228">
        <f t="shared" si="508"/>
        <v>0</v>
      </c>
      <c r="R693" s="228">
        <f t="shared" si="508"/>
        <v>0</v>
      </c>
      <c r="S693" s="228">
        <f t="shared" si="508"/>
        <v>0</v>
      </c>
      <c r="T693" s="228">
        <f t="shared" si="508"/>
        <v>0</v>
      </c>
      <c r="U693" s="228">
        <f t="shared" si="508"/>
        <v>0</v>
      </c>
      <c r="V693" s="228">
        <f t="shared" si="508"/>
        <v>0</v>
      </c>
      <c r="W693" s="228">
        <f t="shared" si="501"/>
        <v>0</v>
      </c>
      <c r="X693" s="228">
        <f t="shared" si="501"/>
        <v>0</v>
      </c>
      <c r="Y693" s="228">
        <f t="shared" si="501"/>
        <v>0</v>
      </c>
      <c r="Z693" s="228">
        <f t="shared" si="501"/>
        <v>0</v>
      </c>
      <c r="AA693" s="228">
        <f t="shared" si="501"/>
        <v>0</v>
      </c>
      <c r="AB693" s="228">
        <f t="shared" si="501"/>
        <v>0</v>
      </c>
      <c r="AC693" s="228">
        <f t="shared" si="501"/>
        <v>0</v>
      </c>
      <c r="AD693" s="228">
        <f t="shared" si="501"/>
        <v>0</v>
      </c>
      <c r="AE693" s="228">
        <f t="shared" si="501"/>
        <v>0</v>
      </c>
      <c r="AF693" s="228">
        <f t="shared" si="501"/>
        <v>0</v>
      </c>
      <c r="AG693" s="228">
        <f t="shared" si="501"/>
        <v>0</v>
      </c>
      <c r="AH693" s="228">
        <f t="shared" si="501"/>
        <v>0</v>
      </c>
      <c r="AI693" s="228">
        <f t="shared" si="501"/>
        <v>0</v>
      </c>
      <c r="AJ693" s="228">
        <f t="shared" si="501"/>
        <v>0</v>
      </c>
      <c r="AK693" s="228">
        <f t="shared" si="501"/>
        <v>0</v>
      </c>
      <c r="AL693" s="228">
        <f t="shared" si="501"/>
        <v>0</v>
      </c>
      <c r="AM693" s="228">
        <f t="shared" si="506"/>
        <v>0</v>
      </c>
      <c r="AN693" s="228">
        <f t="shared" si="506"/>
        <v>0</v>
      </c>
      <c r="AO693" s="228">
        <f t="shared" si="506"/>
        <v>0</v>
      </c>
      <c r="AP693" s="228">
        <f t="shared" si="506"/>
        <v>0</v>
      </c>
      <c r="AQ693" s="228">
        <f t="shared" si="506"/>
        <v>0</v>
      </c>
      <c r="AR693" s="228">
        <f t="shared" si="506"/>
        <v>0</v>
      </c>
      <c r="AS693" s="228">
        <f t="shared" si="506"/>
        <v>0</v>
      </c>
      <c r="AT693" s="228">
        <f t="shared" si="506"/>
        <v>0</v>
      </c>
      <c r="AU693" s="228">
        <f t="shared" si="506"/>
        <v>0</v>
      </c>
      <c r="AV693" s="228">
        <f t="shared" si="506"/>
        <v>0</v>
      </c>
      <c r="AW693" s="228">
        <f t="shared" si="506"/>
        <v>0</v>
      </c>
      <c r="AX693" s="228">
        <f t="shared" si="506"/>
        <v>0</v>
      </c>
      <c r="AY693" s="228">
        <f t="shared" si="506"/>
        <v>0</v>
      </c>
      <c r="AZ693" s="228">
        <f t="shared" si="506"/>
        <v>0</v>
      </c>
      <c r="BA693" s="228">
        <f t="shared" si="506"/>
        <v>0</v>
      </c>
      <c r="BB693" s="228">
        <f t="shared" si="506"/>
        <v>0</v>
      </c>
      <c r="BC693" s="228">
        <f t="shared" si="500"/>
        <v>0</v>
      </c>
      <c r="BD693" s="228">
        <f t="shared" si="500"/>
        <v>0</v>
      </c>
      <c r="BE693" s="228">
        <f t="shared" si="500"/>
        <v>0</v>
      </c>
      <c r="BF693" s="228">
        <f t="shared" si="500"/>
        <v>0</v>
      </c>
      <c r="BG693" s="228">
        <f t="shared" si="500"/>
        <v>0</v>
      </c>
      <c r="BH693" s="228">
        <f t="shared" si="500"/>
        <v>0</v>
      </c>
      <c r="BI693" s="228">
        <f t="shared" si="500"/>
        <v>0</v>
      </c>
      <c r="BJ693" s="228">
        <f t="shared" si="500"/>
        <v>0</v>
      </c>
      <c r="BK693" s="228">
        <f t="shared" si="500"/>
        <v>0</v>
      </c>
      <c r="BL693" s="228">
        <f t="shared" si="500"/>
        <v>0</v>
      </c>
      <c r="BM693" s="228">
        <f t="shared" si="500"/>
        <v>0</v>
      </c>
      <c r="BN693" s="228">
        <f t="shared" si="500"/>
        <v>0</v>
      </c>
      <c r="BO693" s="228">
        <f t="shared" si="509"/>
        <v>0</v>
      </c>
      <c r="BP693" s="228">
        <f t="shared" si="509"/>
        <v>0</v>
      </c>
      <c r="BQ693" s="228">
        <f t="shared" si="509"/>
        <v>0</v>
      </c>
      <c r="BR693" s="228">
        <f t="shared" si="509"/>
        <v>0</v>
      </c>
      <c r="BS693" s="228">
        <f t="shared" si="509"/>
        <v>0</v>
      </c>
      <c r="BT693" s="228">
        <f t="shared" si="509"/>
        <v>0</v>
      </c>
      <c r="BU693" s="228">
        <f t="shared" si="509"/>
        <v>0</v>
      </c>
      <c r="BV693" s="228">
        <f t="shared" si="509"/>
        <v>0</v>
      </c>
      <c r="BW693" s="228">
        <f t="shared" si="509"/>
        <v>0</v>
      </c>
      <c r="BX693" s="228">
        <f t="shared" si="509"/>
        <v>0</v>
      </c>
      <c r="BY693" s="228">
        <f t="shared" si="509"/>
        <v>0</v>
      </c>
      <c r="BZ693" s="228">
        <f t="shared" si="509"/>
        <v>0</v>
      </c>
    </row>
    <row r="694" spans="1:78" collapsed="1" x14ac:dyDescent="0.2">
      <c r="D694" s="289" t="s">
        <v>0</v>
      </c>
      <c r="E694" s="69">
        <f>SUM(E622:E693)</f>
        <v>0</v>
      </c>
      <c r="G694" s="69">
        <f>SUM(G622:G693)</f>
        <v>0</v>
      </c>
      <c r="H694" s="69">
        <f t="shared" ref="H694:BN694" si="510">SUM(H622:H693)</f>
        <v>0</v>
      </c>
      <c r="I694" s="69">
        <f t="shared" si="510"/>
        <v>0</v>
      </c>
      <c r="J694" s="69">
        <f t="shared" si="510"/>
        <v>0</v>
      </c>
      <c r="K694" s="69">
        <f t="shared" si="510"/>
        <v>0</v>
      </c>
      <c r="L694" s="69">
        <f t="shared" si="510"/>
        <v>0</v>
      </c>
      <c r="M694" s="69">
        <f t="shared" si="510"/>
        <v>0</v>
      </c>
      <c r="N694" s="69">
        <f t="shared" si="510"/>
        <v>0</v>
      </c>
      <c r="O694" s="69">
        <f t="shared" si="510"/>
        <v>0</v>
      </c>
      <c r="P694" s="69">
        <f t="shared" si="510"/>
        <v>0</v>
      </c>
      <c r="Q694" s="69">
        <f t="shared" si="510"/>
        <v>0</v>
      </c>
      <c r="R694" s="69">
        <f t="shared" si="510"/>
        <v>0</v>
      </c>
      <c r="S694" s="69">
        <f t="shared" si="510"/>
        <v>0</v>
      </c>
      <c r="T694" s="69">
        <f t="shared" si="510"/>
        <v>0</v>
      </c>
      <c r="U694" s="69">
        <f t="shared" si="510"/>
        <v>0</v>
      </c>
      <c r="V694" s="69">
        <f t="shared" si="510"/>
        <v>0</v>
      </c>
      <c r="W694" s="69">
        <f t="shared" si="510"/>
        <v>0</v>
      </c>
      <c r="X694" s="69">
        <f t="shared" si="510"/>
        <v>0</v>
      </c>
      <c r="Y694" s="69">
        <f t="shared" si="510"/>
        <v>0</v>
      </c>
      <c r="Z694" s="69">
        <f t="shared" si="510"/>
        <v>0</v>
      </c>
      <c r="AA694" s="69">
        <f t="shared" si="510"/>
        <v>0</v>
      </c>
      <c r="AB694" s="69">
        <f t="shared" si="510"/>
        <v>0</v>
      </c>
      <c r="AC694" s="69">
        <f t="shared" si="510"/>
        <v>0</v>
      </c>
      <c r="AD694" s="69">
        <f t="shared" si="510"/>
        <v>0</v>
      </c>
      <c r="AE694" s="69">
        <f t="shared" si="510"/>
        <v>0</v>
      </c>
      <c r="AF694" s="69">
        <f t="shared" si="510"/>
        <v>0</v>
      </c>
      <c r="AG694" s="69">
        <f t="shared" si="510"/>
        <v>0</v>
      </c>
      <c r="AH694" s="69">
        <f t="shared" si="510"/>
        <v>0</v>
      </c>
      <c r="AI694" s="69">
        <f t="shared" si="510"/>
        <v>0</v>
      </c>
      <c r="AJ694" s="69">
        <f t="shared" si="510"/>
        <v>0</v>
      </c>
      <c r="AK694" s="69">
        <f t="shared" si="510"/>
        <v>0</v>
      </c>
      <c r="AL694" s="69">
        <f t="shared" si="510"/>
        <v>0</v>
      </c>
      <c r="AM694" s="69">
        <f t="shared" si="510"/>
        <v>0</v>
      </c>
      <c r="AN694" s="69">
        <f t="shared" si="510"/>
        <v>0</v>
      </c>
      <c r="AO694" s="69">
        <f t="shared" si="510"/>
        <v>0</v>
      </c>
      <c r="AP694" s="69">
        <f t="shared" si="510"/>
        <v>0</v>
      </c>
      <c r="AQ694" s="69">
        <f t="shared" si="510"/>
        <v>0</v>
      </c>
      <c r="AR694" s="69">
        <f t="shared" si="510"/>
        <v>0</v>
      </c>
      <c r="AS694" s="69">
        <f t="shared" si="510"/>
        <v>0</v>
      </c>
      <c r="AT694" s="69">
        <f t="shared" si="510"/>
        <v>0</v>
      </c>
      <c r="AU694" s="69">
        <f t="shared" si="510"/>
        <v>0</v>
      </c>
      <c r="AV694" s="69">
        <f t="shared" si="510"/>
        <v>0</v>
      </c>
      <c r="AW694" s="69">
        <f t="shared" si="510"/>
        <v>0</v>
      </c>
      <c r="AX694" s="69">
        <f t="shared" si="510"/>
        <v>0</v>
      </c>
      <c r="AY694" s="69">
        <f t="shared" si="510"/>
        <v>0</v>
      </c>
      <c r="AZ694" s="69">
        <f t="shared" si="510"/>
        <v>0</v>
      </c>
      <c r="BA694" s="69">
        <f t="shared" si="510"/>
        <v>0</v>
      </c>
      <c r="BB694" s="69">
        <f t="shared" si="510"/>
        <v>0</v>
      </c>
      <c r="BC694" s="69">
        <f t="shared" si="510"/>
        <v>0</v>
      </c>
      <c r="BD694" s="69">
        <f t="shared" si="510"/>
        <v>0</v>
      </c>
      <c r="BE694" s="69">
        <f t="shared" si="510"/>
        <v>0</v>
      </c>
      <c r="BF694" s="69">
        <f t="shared" si="510"/>
        <v>0</v>
      </c>
      <c r="BG694" s="69">
        <f t="shared" si="510"/>
        <v>0</v>
      </c>
      <c r="BH694" s="69">
        <f t="shared" si="510"/>
        <v>0</v>
      </c>
      <c r="BI694" s="69">
        <f t="shared" si="510"/>
        <v>0</v>
      </c>
      <c r="BJ694" s="69">
        <f t="shared" si="510"/>
        <v>0</v>
      </c>
      <c r="BK694" s="69">
        <f t="shared" si="510"/>
        <v>0</v>
      </c>
      <c r="BL694" s="69">
        <f t="shared" si="510"/>
        <v>0</v>
      </c>
      <c r="BM694" s="69">
        <f t="shared" si="510"/>
        <v>0</v>
      </c>
      <c r="BN694" s="69">
        <f t="shared" si="510"/>
        <v>0</v>
      </c>
      <c r="BO694" s="69">
        <f t="shared" ref="BO694" si="511">SUM(BO622:BO693)</f>
        <v>0</v>
      </c>
      <c r="BP694" s="69">
        <f t="shared" ref="BP694" si="512">SUM(BP622:BP693)</f>
        <v>0</v>
      </c>
      <c r="BQ694" s="69">
        <f t="shared" ref="BQ694" si="513">SUM(BQ622:BQ693)</f>
        <v>0</v>
      </c>
      <c r="BR694" s="69">
        <f t="shared" ref="BR694" si="514">SUM(BR622:BR693)</f>
        <v>0</v>
      </c>
      <c r="BS694" s="69">
        <f t="shared" ref="BS694" si="515">SUM(BS622:BS693)</f>
        <v>0</v>
      </c>
      <c r="BT694" s="69">
        <f t="shared" ref="BT694" si="516">SUM(BT622:BT693)</f>
        <v>0</v>
      </c>
      <c r="BU694" s="69">
        <f t="shared" ref="BU694" si="517">SUM(BU622:BU693)</f>
        <v>0</v>
      </c>
      <c r="BV694" s="69">
        <f t="shared" ref="BV694" si="518">SUM(BV622:BV693)</f>
        <v>0</v>
      </c>
      <c r="BW694" s="69">
        <f t="shared" ref="BW694" si="519">SUM(BW622:BW693)</f>
        <v>0</v>
      </c>
      <c r="BX694" s="69">
        <f t="shared" ref="BX694" si="520">SUM(BX622:BX693)</f>
        <v>0</v>
      </c>
      <c r="BY694" s="69">
        <f t="shared" ref="BY694" si="521">SUM(BY622:BY693)</f>
        <v>0</v>
      </c>
      <c r="BZ694" s="69">
        <f t="shared" ref="BZ694" si="522">SUM(BZ622:BZ693)</f>
        <v>0</v>
      </c>
    </row>
    <row r="695" spans="1:78" x14ac:dyDescent="0.2">
      <c r="D695" s="165"/>
      <c r="E695" s="69"/>
      <c r="G695" s="317"/>
      <c r="H695" s="317"/>
      <c r="I695" s="317"/>
      <c r="J695" s="317"/>
      <c r="K695" s="317"/>
      <c r="L695" s="317"/>
      <c r="M695" s="317"/>
      <c r="N695" s="317"/>
      <c r="O695" s="317"/>
      <c r="P695" s="317"/>
      <c r="Q695" s="317"/>
      <c r="R695" s="317"/>
      <c r="S695" s="317"/>
      <c r="T695" s="317"/>
      <c r="U695" s="317"/>
      <c r="V695" s="317"/>
      <c r="W695" s="317"/>
      <c r="X695" s="317"/>
      <c r="Y695" s="317"/>
      <c r="Z695" s="317"/>
      <c r="AA695" s="317"/>
      <c r="AB695" s="317"/>
      <c r="AC695" s="317"/>
      <c r="AD695" s="317"/>
      <c r="AE695" s="317"/>
      <c r="AF695" s="317"/>
      <c r="AG695" s="317"/>
      <c r="AH695" s="317"/>
      <c r="AI695" s="317"/>
      <c r="AJ695" s="317"/>
      <c r="AK695" s="317"/>
      <c r="AL695" s="317"/>
      <c r="AM695" s="317"/>
      <c r="AN695" s="317"/>
      <c r="AO695" s="317"/>
      <c r="AP695" s="317"/>
      <c r="AQ695" s="317"/>
      <c r="AR695" s="317"/>
      <c r="AS695" s="317"/>
      <c r="AT695" s="317"/>
      <c r="AU695" s="317"/>
      <c r="AV695" s="317"/>
      <c r="AW695" s="317"/>
      <c r="AX695" s="317"/>
      <c r="AY695" s="317"/>
      <c r="AZ695" s="317"/>
      <c r="BA695" s="317"/>
      <c r="BB695" s="317"/>
      <c r="BC695" s="317"/>
      <c r="BD695" s="317"/>
      <c r="BE695" s="317"/>
      <c r="BF695" s="317"/>
      <c r="BG695" s="317"/>
      <c r="BH695" s="317"/>
      <c r="BI695" s="317"/>
      <c r="BJ695" s="317"/>
      <c r="BK695" s="317"/>
      <c r="BL695" s="317"/>
      <c r="BM695" s="317"/>
      <c r="BN695" s="317"/>
      <c r="BO695" s="317"/>
      <c r="BP695" s="317"/>
      <c r="BQ695" s="317"/>
      <c r="BR695" s="317"/>
      <c r="BS695" s="317"/>
      <c r="BT695" s="317"/>
      <c r="BU695" s="317"/>
      <c r="BV695" s="317"/>
      <c r="BW695" s="317"/>
      <c r="BX695" s="317"/>
      <c r="BY695" s="317"/>
      <c r="BZ695" s="317"/>
    </row>
    <row r="696" spans="1:78" x14ac:dyDescent="0.2">
      <c r="D696" s="292" t="s">
        <v>54</v>
      </c>
      <c r="G696" s="146">
        <f>'SS-GSMPII-3'!C15</f>
        <v>0.21</v>
      </c>
      <c r="H696" s="146">
        <f>G696</f>
        <v>0.21</v>
      </c>
      <c r="I696" s="146">
        <f t="shared" ref="I696:BN696" si="523">H696</f>
        <v>0.21</v>
      </c>
      <c r="J696" s="146">
        <f t="shared" si="523"/>
        <v>0.21</v>
      </c>
      <c r="K696" s="146">
        <f t="shared" si="523"/>
        <v>0.21</v>
      </c>
      <c r="L696" s="146">
        <f t="shared" si="523"/>
        <v>0.21</v>
      </c>
      <c r="M696" s="146">
        <f t="shared" si="523"/>
        <v>0.21</v>
      </c>
      <c r="N696" s="146">
        <f t="shared" si="523"/>
        <v>0.21</v>
      </c>
      <c r="O696" s="146">
        <f t="shared" si="523"/>
        <v>0.21</v>
      </c>
      <c r="P696" s="146">
        <f t="shared" si="523"/>
        <v>0.21</v>
      </c>
      <c r="Q696" s="146">
        <f t="shared" si="523"/>
        <v>0.21</v>
      </c>
      <c r="R696" s="146">
        <f t="shared" si="523"/>
        <v>0.21</v>
      </c>
      <c r="S696" s="146">
        <f t="shared" si="523"/>
        <v>0.21</v>
      </c>
      <c r="T696" s="146">
        <f t="shared" si="523"/>
        <v>0.21</v>
      </c>
      <c r="U696" s="146">
        <f t="shared" si="523"/>
        <v>0.21</v>
      </c>
      <c r="V696" s="146">
        <f t="shared" si="523"/>
        <v>0.21</v>
      </c>
      <c r="W696" s="146">
        <f t="shared" si="523"/>
        <v>0.21</v>
      </c>
      <c r="X696" s="146">
        <f t="shared" si="523"/>
        <v>0.21</v>
      </c>
      <c r="Y696" s="146">
        <f t="shared" si="523"/>
        <v>0.21</v>
      </c>
      <c r="Z696" s="146">
        <f t="shared" si="523"/>
        <v>0.21</v>
      </c>
      <c r="AA696" s="146">
        <f t="shared" si="523"/>
        <v>0.21</v>
      </c>
      <c r="AB696" s="146">
        <f t="shared" si="523"/>
        <v>0.21</v>
      </c>
      <c r="AC696" s="146">
        <f t="shared" si="523"/>
        <v>0.21</v>
      </c>
      <c r="AD696" s="146">
        <f t="shared" si="523"/>
        <v>0.21</v>
      </c>
      <c r="AE696" s="146">
        <f t="shared" si="523"/>
        <v>0.21</v>
      </c>
      <c r="AF696" s="146">
        <f t="shared" si="523"/>
        <v>0.21</v>
      </c>
      <c r="AG696" s="146">
        <f t="shared" si="523"/>
        <v>0.21</v>
      </c>
      <c r="AH696" s="146">
        <f t="shared" si="523"/>
        <v>0.21</v>
      </c>
      <c r="AI696" s="146">
        <f t="shared" si="523"/>
        <v>0.21</v>
      </c>
      <c r="AJ696" s="146">
        <f t="shared" si="523"/>
        <v>0.21</v>
      </c>
      <c r="AK696" s="146">
        <f t="shared" si="523"/>
        <v>0.21</v>
      </c>
      <c r="AL696" s="146">
        <f t="shared" si="523"/>
        <v>0.21</v>
      </c>
      <c r="AM696" s="146">
        <f t="shared" si="523"/>
        <v>0.21</v>
      </c>
      <c r="AN696" s="146">
        <f t="shared" si="523"/>
        <v>0.21</v>
      </c>
      <c r="AO696" s="146">
        <f t="shared" si="523"/>
        <v>0.21</v>
      </c>
      <c r="AP696" s="146">
        <f t="shared" si="523"/>
        <v>0.21</v>
      </c>
      <c r="AQ696" s="146">
        <f t="shared" si="523"/>
        <v>0.21</v>
      </c>
      <c r="AR696" s="146">
        <f t="shared" si="523"/>
        <v>0.21</v>
      </c>
      <c r="AS696" s="146">
        <f t="shared" si="523"/>
        <v>0.21</v>
      </c>
      <c r="AT696" s="146">
        <f t="shared" si="523"/>
        <v>0.21</v>
      </c>
      <c r="AU696" s="146">
        <f t="shared" si="523"/>
        <v>0.21</v>
      </c>
      <c r="AV696" s="146">
        <f t="shared" si="523"/>
        <v>0.21</v>
      </c>
      <c r="AW696" s="146">
        <f t="shared" si="523"/>
        <v>0.21</v>
      </c>
      <c r="AX696" s="146">
        <f t="shared" si="523"/>
        <v>0.21</v>
      </c>
      <c r="AY696" s="146">
        <f t="shared" si="523"/>
        <v>0.21</v>
      </c>
      <c r="AZ696" s="146">
        <f t="shared" si="523"/>
        <v>0.21</v>
      </c>
      <c r="BA696" s="146">
        <f t="shared" si="523"/>
        <v>0.21</v>
      </c>
      <c r="BB696" s="146">
        <f t="shared" si="523"/>
        <v>0.21</v>
      </c>
      <c r="BC696" s="146">
        <f t="shared" si="523"/>
        <v>0.21</v>
      </c>
      <c r="BD696" s="146">
        <f t="shared" si="523"/>
        <v>0.21</v>
      </c>
      <c r="BE696" s="146">
        <f t="shared" si="523"/>
        <v>0.21</v>
      </c>
      <c r="BF696" s="146">
        <f t="shared" si="523"/>
        <v>0.21</v>
      </c>
      <c r="BG696" s="146">
        <f t="shared" si="523"/>
        <v>0.21</v>
      </c>
      <c r="BH696" s="146">
        <f t="shared" si="523"/>
        <v>0.21</v>
      </c>
      <c r="BI696" s="146">
        <f t="shared" si="523"/>
        <v>0.21</v>
      </c>
      <c r="BJ696" s="146">
        <f t="shared" si="523"/>
        <v>0.21</v>
      </c>
      <c r="BK696" s="146">
        <f t="shared" si="523"/>
        <v>0.21</v>
      </c>
      <c r="BL696" s="146">
        <f t="shared" si="523"/>
        <v>0.21</v>
      </c>
      <c r="BM696" s="146">
        <f t="shared" si="523"/>
        <v>0.21</v>
      </c>
      <c r="BN696" s="146">
        <f t="shared" si="523"/>
        <v>0.21</v>
      </c>
      <c r="BO696" s="146">
        <f t="shared" ref="BO696" si="524">BN696</f>
        <v>0.21</v>
      </c>
      <c r="BP696" s="146">
        <f t="shared" ref="BP696" si="525">BO696</f>
        <v>0.21</v>
      </c>
      <c r="BQ696" s="146">
        <f t="shared" ref="BQ696" si="526">BP696</f>
        <v>0.21</v>
      </c>
      <c r="BR696" s="146">
        <f t="shared" ref="BR696" si="527">BQ696</f>
        <v>0.21</v>
      </c>
      <c r="BS696" s="146">
        <f t="shared" ref="BS696" si="528">BR696</f>
        <v>0.21</v>
      </c>
      <c r="BT696" s="146">
        <f t="shared" ref="BT696" si="529">BS696</f>
        <v>0.21</v>
      </c>
      <c r="BU696" s="146">
        <f t="shared" ref="BU696" si="530">BT696</f>
        <v>0.21</v>
      </c>
      <c r="BV696" s="146">
        <f t="shared" ref="BV696" si="531">BU696</f>
        <v>0.21</v>
      </c>
      <c r="BW696" s="146">
        <f t="shared" ref="BW696" si="532">BV696</f>
        <v>0.21</v>
      </c>
      <c r="BX696" s="146">
        <f t="shared" ref="BX696" si="533">BW696</f>
        <v>0.21</v>
      </c>
      <c r="BY696" s="146">
        <f t="shared" ref="BY696" si="534">BX696</f>
        <v>0.21</v>
      </c>
      <c r="BZ696" s="146">
        <f t="shared" ref="BZ696" si="535">BY696</f>
        <v>0.21</v>
      </c>
    </row>
    <row r="697" spans="1:78" x14ac:dyDescent="0.2">
      <c r="C697" s="142"/>
      <c r="D697" s="143" t="s">
        <v>51</v>
      </c>
      <c r="E697" s="144">
        <f>SUM(G697:BN697)</f>
        <v>0</v>
      </c>
      <c r="F697" s="142"/>
      <c r="G697" s="145">
        <f>G694*G696</f>
        <v>0</v>
      </c>
      <c r="H697" s="145">
        <f t="shared" ref="H697:BN697" si="536">H694*H696</f>
        <v>0</v>
      </c>
      <c r="I697" s="145">
        <f t="shared" si="536"/>
        <v>0</v>
      </c>
      <c r="J697" s="145">
        <f t="shared" si="536"/>
        <v>0</v>
      </c>
      <c r="K697" s="145">
        <f t="shared" si="536"/>
        <v>0</v>
      </c>
      <c r="L697" s="145">
        <f t="shared" si="536"/>
        <v>0</v>
      </c>
      <c r="M697" s="145">
        <f t="shared" si="536"/>
        <v>0</v>
      </c>
      <c r="N697" s="145">
        <f t="shared" si="536"/>
        <v>0</v>
      </c>
      <c r="O697" s="145">
        <f t="shared" si="536"/>
        <v>0</v>
      </c>
      <c r="P697" s="145">
        <f t="shared" si="536"/>
        <v>0</v>
      </c>
      <c r="Q697" s="145">
        <f>Q694*Q696</f>
        <v>0</v>
      </c>
      <c r="R697" s="145">
        <f t="shared" si="536"/>
        <v>0</v>
      </c>
      <c r="S697" s="145">
        <f t="shared" si="536"/>
        <v>0</v>
      </c>
      <c r="T697" s="145">
        <f t="shared" si="536"/>
        <v>0</v>
      </c>
      <c r="U697" s="145">
        <f t="shared" si="536"/>
        <v>0</v>
      </c>
      <c r="V697" s="145">
        <f t="shared" si="536"/>
        <v>0</v>
      </c>
      <c r="W697" s="145">
        <f t="shared" si="536"/>
        <v>0</v>
      </c>
      <c r="X697" s="145">
        <f t="shared" si="536"/>
        <v>0</v>
      </c>
      <c r="Y697" s="145">
        <f t="shared" si="536"/>
        <v>0</v>
      </c>
      <c r="Z697" s="145">
        <f t="shared" si="536"/>
        <v>0</v>
      </c>
      <c r="AA697" s="145">
        <f t="shared" si="536"/>
        <v>0</v>
      </c>
      <c r="AB697" s="145">
        <f t="shared" si="536"/>
        <v>0</v>
      </c>
      <c r="AC697" s="145">
        <f t="shared" si="536"/>
        <v>0</v>
      </c>
      <c r="AD697" s="145">
        <f t="shared" si="536"/>
        <v>0</v>
      </c>
      <c r="AE697" s="145">
        <f t="shared" si="536"/>
        <v>0</v>
      </c>
      <c r="AF697" s="145">
        <f t="shared" si="536"/>
        <v>0</v>
      </c>
      <c r="AG697" s="145">
        <f t="shared" si="536"/>
        <v>0</v>
      </c>
      <c r="AH697" s="145">
        <f t="shared" si="536"/>
        <v>0</v>
      </c>
      <c r="AI697" s="145">
        <f t="shared" si="536"/>
        <v>0</v>
      </c>
      <c r="AJ697" s="145">
        <f t="shared" si="536"/>
        <v>0</v>
      </c>
      <c r="AK697" s="145">
        <f t="shared" si="536"/>
        <v>0</v>
      </c>
      <c r="AL697" s="145">
        <f t="shared" si="536"/>
        <v>0</v>
      </c>
      <c r="AM697" s="145">
        <f t="shared" si="536"/>
        <v>0</v>
      </c>
      <c r="AN697" s="145">
        <f t="shared" si="536"/>
        <v>0</v>
      </c>
      <c r="AO697" s="145">
        <f t="shared" si="536"/>
        <v>0</v>
      </c>
      <c r="AP697" s="145">
        <f t="shared" si="536"/>
        <v>0</v>
      </c>
      <c r="AQ697" s="145">
        <f t="shared" si="536"/>
        <v>0</v>
      </c>
      <c r="AR697" s="145">
        <f t="shared" si="536"/>
        <v>0</v>
      </c>
      <c r="AS697" s="145">
        <f t="shared" si="536"/>
        <v>0</v>
      </c>
      <c r="AT697" s="145">
        <f t="shared" si="536"/>
        <v>0</v>
      </c>
      <c r="AU697" s="145">
        <f t="shared" si="536"/>
        <v>0</v>
      </c>
      <c r="AV697" s="145">
        <f t="shared" si="536"/>
        <v>0</v>
      </c>
      <c r="AW697" s="145">
        <f t="shared" si="536"/>
        <v>0</v>
      </c>
      <c r="AX697" s="145">
        <f t="shared" si="536"/>
        <v>0</v>
      </c>
      <c r="AY697" s="145">
        <f t="shared" si="536"/>
        <v>0</v>
      </c>
      <c r="AZ697" s="145">
        <f t="shared" si="536"/>
        <v>0</v>
      </c>
      <c r="BA697" s="145">
        <f t="shared" si="536"/>
        <v>0</v>
      </c>
      <c r="BB697" s="145">
        <f t="shared" si="536"/>
        <v>0</v>
      </c>
      <c r="BC697" s="145">
        <f t="shared" si="536"/>
        <v>0</v>
      </c>
      <c r="BD697" s="145">
        <f t="shared" si="536"/>
        <v>0</v>
      </c>
      <c r="BE697" s="145">
        <f t="shared" si="536"/>
        <v>0</v>
      </c>
      <c r="BF697" s="145">
        <f t="shared" si="536"/>
        <v>0</v>
      </c>
      <c r="BG697" s="145">
        <f t="shared" si="536"/>
        <v>0</v>
      </c>
      <c r="BH697" s="145">
        <f t="shared" si="536"/>
        <v>0</v>
      </c>
      <c r="BI697" s="145">
        <f t="shared" si="536"/>
        <v>0</v>
      </c>
      <c r="BJ697" s="145">
        <f t="shared" si="536"/>
        <v>0</v>
      </c>
      <c r="BK697" s="145">
        <f t="shared" si="536"/>
        <v>0</v>
      </c>
      <c r="BL697" s="145">
        <f t="shared" si="536"/>
        <v>0</v>
      </c>
      <c r="BM697" s="145">
        <f t="shared" si="536"/>
        <v>0</v>
      </c>
      <c r="BN697" s="145">
        <f t="shared" si="536"/>
        <v>0</v>
      </c>
      <c r="BO697" s="145">
        <f t="shared" ref="BO697:BZ697" si="537">BO694*BO696</f>
        <v>0</v>
      </c>
      <c r="BP697" s="145">
        <f t="shared" si="537"/>
        <v>0</v>
      </c>
      <c r="BQ697" s="145">
        <f t="shared" si="537"/>
        <v>0</v>
      </c>
      <c r="BR697" s="145">
        <f t="shared" si="537"/>
        <v>0</v>
      </c>
      <c r="BS697" s="145">
        <f t="shared" si="537"/>
        <v>0</v>
      </c>
      <c r="BT697" s="145">
        <f t="shared" si="537"/>
        <v>0</v>
      </c>
      <c r="BU697" s="145">
        <f t="shared" si="537"/>
        <v>0</v>
      </c>
      <c r="BV697" s="145">
        <f t="shared" si="537"/>
        <v>0</v>
      </c>
      <c r="BW697" s="145">
        <f t="shared" si="537"/>
        <v>0</v>
      </c>
      <c r="BX697" s="145">
        <f t="shared" si="537"/>
        <v>0</v>
      </c>
      <c r="BY697" s="145">
        <f t="shared" si="537"/>
        <v>0</v>
      </c>
      <c r="BZ697" s="145">
        <f t="shared" si="537"/>
        <v>0</v>
      </c>
    </row>
    <row r="698" spans="1:78" x14ac:dyDescent="0.2">
      <c r="D698" s="292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6"/>
      <c r="BN698" s="146"/>
      <c r="BO698" s="146"/>
      <c r="BP698" s="146"/>
      <c r="BQ698" s="146"/>
      <c r="BR698" s="146"/>
      <c r="BS698" s="146"/>
      <c r="BT698" s="146"/>
      <c r="BU698" s="146"/>
      <c r="BV698" s="146"/>
      <c r="BW698" s="146"/>
      <c r="BX698" s="146"/>
      <c r="BY698" s="146"/>
      <c r="BZ698" s="146"/>
    </row>
    <row r="699" spans="1:78" collapsed="1" x14ac:dyDescent="0.2">
      <c r="E699" s="292"/>
    </row>
    <row r="700" spans="1:78" x14ac:dyDescent="0.2">
      <c r="E700" s="292" t="s">
        <v>178</v>
      </c>
      <c r="G700" s="7" t="str">
        <f t="array" ref="G700:BZ700">TRANSPOSE(A12:A83)</f>
        <v>Roll-in 1</v>
      </c>
      <c r="H700" s="7" t="str">
        <v>Roll-in 1</v>
      </c>
      <c r="I700" s="7" t="str">
        <v>Roll-in 1</v>
      </c>
      <c r="J700" s="7" t="str">
        <v>Roll-in 1</v>
      </c>
      <c r="K700" s="7" t="str">
        <v>Roll-in 1</v>
      </c>
      <c r="L700" s="7" t="str">
        <v>Roll-in 1</v>
      </c>
      <c r="M700" s="7" t="str">
        <v>Roll-in 1</v>
      </c>
      <c r="N700" s="7" t="str">
        <v>Roll-in 1</v>
      </c>
      <c r="O700" s="7" t="str">
        <v>Roll-in 2</v>
      </c>
      <c r="P700" s="7" t="str">
        <v>Roll-in 2</v>
      </c>
      <c r="Q700" s="7" t="str">
        <v>Roll-in 2</v>
      </c>
      <c r="R700" s="7" t="str">
        <v>Roll-in 2</v>
      </c>
      <c r="S700" s="7" t="str">
        <v>Roll-in 2</v>
      </c>
      <c r="T700" s="7" t="str">
        <v>Roll-in 2</v>
      </c>
      <c r="U700" s="7" t="str">
        <v>Roll-in 3</v>
      </c>
      <c r="V700" s="7" t="str">
        <v>Roll-in 3</v>
      </c>
      <c r="W700" s="7" t="str">
        <v>Roll-in 3</v>
      </c>
      <c r="X700" s="7" t="str">
        <v>Roll-in 3</v>
      </c>
      <c r="Y700" s="7" t="str">
        <v>Roll-in 3</v>
      </c>
      <c r="Z700" s="7" t="str">
        <v>Roll-in 3</v>
      </c>
      <c r="AA700" s="7" t="str">
        <v>Roll-in 4</v>
      </c>
      <c r="AB700" s="7" t="str">
        <v>Roll-in 4</v>
      </c>
      <c r="AC700" s="7" t="str">
        <v>Roll-in 4</v>
      </c>
      <c r="AD700" s="7" t="str">
        <v>Roll-in 4</v>
      </c>
      <c r="AE700" s="7" t="str">
        <v>Roll-in 4</v>
      </c>
      <c r="AF700" s="7" t="str">
        <v>Roll-in 4</v>
      </c>
      <c r="AG700" s="7" t="str">
        <v>Roll-in 5</v>
      </c>
      <c r="AH700" s="7" t="str">
        <v>Roll-in 5</v>
      </c>
      <c r="AI700" s="7" t="str">
        <v>Roll-in 5</v>
      </c>
      <c r="AJ700" s="7" t="str">
        <v>Roll-in 5</v>
      </c>
      <c r="AK700" s="7" t="str">
        <v>Roll-in 5</v>
      </c>
      <c r="AL700" s="7" t="str">
        <v>Roll-in 5</v>
      </c>
      <c r="AM700" s="7" t="str">
        <v>Roll-in 6</v>
      </c>
      <c r="AN700" s="7" t="str">
        <v>Roll-in 6</v>
      </c>
      <c r="AO700" s="7" t="str">
        <v>Roll-in 6</v>
      </c>
      <c r="AP700" s="7" t="str">
        <v>Roll-in 6</v>
      </c>
      <c r="AQ700" s="7" t="str">
        <v>Roll-in 6</v>
      </c>
      <c r="AR700" s="7" t="str">
        <v>Roll-in 6</v>
      </c>
      <c r="AS700" s="7" t="str">
        <v>Roll-in 7</v>
      </c>
      <c r="AT700" s="7" t="str">
        <v>Roll-in 7</v>
      </c>
      <c r="AU700" s="7" t="str">
        <v>Roll-in 7</v>
      </c>
      <c r="AV700" s="7" t="str">
        <v>Roll-in 7</v>
      </c>
      <c r="AW700" s="7" t="str">
        <v>Roll-in 7</v>
      </c>
      <c r="AX700" s="7" t="str">
        <v>Roll-in 7</v>
      </c>
      <c r="AY700" s="7" t="str">
        <v>Roll-in 8</v>
      </c>
      <c r="AZ700" s="7" t="str">
        <v>Roll-in 8</v>
      </c>
      <c r="BA700" s="7" t="str">
        <v>Roll-in 8</v>
      </c>
      <c r="BB700" s="7" t="str">
        <v>Roll-in 8</v>
      </c>
      <c r="BC700" s="7" t="str">
        <v>Roll-in 8</v>
      </c>
      <c r="BD700" s="7" t="str">
        <v>Roll-in 8</v>
      </c>
      <c r="BE700" s="7" t="str">
        <v>Roll-in 9</v>
      </c>
      <c r="BF700" s="7" t="str">
        <v>Roll-in 9</v>
      </c>
      <c r="BG700" s="7" t="str">
        <v>Roll-in 9</v>
      </c>
      <c r="BH700" s="7" t="str">
        <v>Roll-in 9</v>
      </c>
      <c r="BI700" s="7" t="str">
        <v>Roll-in 9</v>
      </c>
      <c r="BJ700" s="7" t="str">
        <v>Roll-in 9</v>
      </c>
      <c r="BK700" s="7" t="str">
        <v>Roll-in 10</v>
      </c>
      <c r="BL700" s="7" t="str">
        <v>Roll-in 10</v>
      </c>
      <c r="BM700" s="7" t="str">
        <v>Roll-in 10</v>
      </c>
      <c r="BN700" s="7" t="str">
        <v>Roll-in 10</v>
      </c>
      <c r="BO700" s="7" t="str">
        <v>Roll-in 10</v>
      </c>
      <c r="BP700" s="7" t="str">
        <v>Roll-in 10</v>
      </c>
      <c r="BQ700" s="7" t="str">
        <v>Roll-in 10</v>
      </c>
      <c r="BR700" s="7" t="str">
        <v>Roll-in 10</v>
      </c>
      <c r="BS700" s="7" t="str">
        <v>Roll-in 10</v>
      </c>
      <c r="BT700" s="7" t="str">
        <v>Roll-in 10</v>
      </c>
      <c r="BU700" s="7" t="str">
        <v>Roll-in 10</v>
      </c>
      <c r="BV700" s="7" t="str">
        <v>Roll-in 10</v>
      </c>
      <c r="BW700" s="7" t="str">
        <v>Roll-in 10</v>
      </c>
      <c r="BX700" s="7" t="str">
        <v>Roll-in 10</v>
      </c>
      <c r="BY700" s="7" t="str">
        <v>Roll-in 10</v>
      </c>
      <c r="BZ700" s="7" t="str">
        <v>Roll-in 10</v>
      </c>
    </row>
    <row r="701" spans="1:78" ht="20.25" x14ac:dyDescent="0.3">
      <c r="A701" s="146">
        <f>$F$3</f>
        <v>3.2729943405392273E-2</v>
      </c>
      <c r="E701" s="318" t="s">
        <v>58</v>
      </c>
    </row>
    <row r="702" spans="1:78" ht="15" x14ac:dyDescent="0.25">
      <c r="A702" s="229">
        <f>B702*$A$701</f>
        <v>3.4804831983622386</v>
      </c>
      <c r="B702" s="77">
        <f>SUM(G702:BZ702)</f>
        <v>106.33941999999999</v>
      </c>
      <c r="E702" s="170" t="s">
        <v>8</v>
      </c>
      <c r="G702" s="319">
        <f>IF(G$700=$E701,VLOOKUP(G$9,$D$12:$E$83,2,FALSE),0)</f>
        <v>0</v>
      </c>
      <c r="H702" s="319">
        <f t="shared" ref="H702:BS702" si="538">IF(H$700=$E701,VLOOKUP(H$9,$D$12:$E$83,2,FALSE),0)</f>
        <v>0</v>
      </c>
      <c r="I702" s="319">
        <f t="shared" si="538"/>
        <v>0</v>
      </c>
      <c r="J702" s="319">
        <f t="shared" si="538"/>
        <v>0</v>
      </c>
      <c r="K702" s="319">
        <f t="shared" si="538"/>
        <v>0</v>
      </c>
      <c r="L702" s="319">
        <f t="shared" si="538"/>
        <v>0.26761000000000001</v>
      </c>
      <c r="M702" s="319">
        <f t="shared" si="538"/>
        <v>37.820700000000002</v>
      </c>
      <c r="N702" s="319">
        <f t="shared" si="538"/>
        <v>68.251109999999983</v>
      </c>
      <c r="O702" s="319">
        <f t="shared" si="538"/>
        <v>0</v>
      </c>
      <c r="P702" s="319">
        <f t="shared" si="538"/>
        <v>0</v>
      </c>
      <c r="Q702" s="319">
        <f t="shared" si="538"/>
        <v>0</v>
      </c>
      <c r="R702" s="319">
        <f t="shared" si="538"/>
        <v>0</v>
      </c>
      <c r="S702" s="319">
        <f t="shared" si="538"/>
        <v>0</v>
      </c>
      <c r="T702" s="319">
        <f t="shared" si="538"/>
        <v>0</v>
      </c>
      <c r="U702" s="319">
        <f t="shared" si="538"/>
        <v>0</v>
      </c>
      <c r="V702" s="319">
        <f t="shared" si="538"/>
        <v>0</v>
      </c>
      <c r="W702" s="319">
        <f t="shared" si="538"/>
        <v>0</v>
      </c>
      <c r="X702" s="319">
        <f t="shared" si="538"/>
        <v>0</v>
      </c>
      <c r="Y702" s="319">
        <f t="shared" si="538"/>
        <v>0</v>
      </c>
      <c r="Z702" s="319">
        <f t="shared" si="538"/>
        <v>0</v>
      </c>
      <c r="AA702" s="319">
        <f t="shared" si="538"/>
        <v>0</v>
      </c>
      <c r="AB702" s="319">
        <f t="shared" si="538"/>
        <v>0</v>
      </c>
      <c r="AC702" s="319">
        <f t="shared" si="538"/>
        <v>0</v>
      </c>
      <c r="AD702" s="319">
        <f t="shared" si="538"/>
        <v>0</v>
      </c>
      <c r="AE702" s="319">
        <f t="shared" si="538"/>
        <v>0</v>
      </c>
      <c r="AF702" s="319">
        <f t="shared" si="538"/>
        <v>0</v>
      </c>
      <c r="AG702" s="319">
        <f t="shared" si="538"/>
        <v>0</v>
      </c>
      <c r="AH702" s="319">
        <f t="shared" si="538"/>
        <v>0</v>
      </c>
      <c r="AI702" s="319">
        <f t="shared" si="538"/>
        <v>0</v>
      </c>
      <c r="AJ702" s="319">
        <f t="shared" si="538"/>
        <v>0</v>
      </c>
      <c r="AK702" s="319">
        <f t="shared" si="538"/>
        <v>0</v>
      </c>
      <c r="AL702" s="319">
        <f t="shared" si="538"/>
        <v>0</v>
      </c>
      <c r="AM702" s="319">
        <f t="shared" si="538"/>
        <v>0</v>
      </c>
      <c r="AN702" s="319">
        <f t="shared" si="538"/>
        <v>0</v>
      </c>
      <c r="AO702" s="319">
        <f t="shared" si="538"/>
        <v>0</v>
      </c>
      <c r="AP702" s="319">
        <f t="shared" si="538"/>
        <v>0</v>
      </c>
      <c r="AQ702" s="319">
        <f t="shared" si="538"/>
        <v>0</v>
      </c>
      <c r="AR702" s="319">
        <f t="shared" si="538"/>
        <v>0</v>
      </c>
      <c r="AS702" s="319">
        <f t="shared" si="538"/>
        <v>0</v>
      </c>
      <c r="AT702" s="319">
        <f t="shared" si="538"/>
        <v>0</v>
      </c>
      <c r="AU702" s="319">
        <f t="shared" si="538"/>
        <v>0</v>
      </c>
      <c r="AV702" s="319">
        <f t="shared" si="538"/>
        <v>0</v>
      </c>
      <c r="AW702" s="319">
        <f t="shared" si="538"/>
        <v>0</v>
      </c>
      <c r="AX702" s="319">
        <f t="shared" si="538"/>
        <v>0</v>
      </c>
      <c r="AY702" s="319">
        <f t="shared" si="538"/>
        <v>0</v>
      </c>
      <c r="AZ702" s="319">
        <f t="shared" si="538"/>
        <v>0</v>
      </c>
      <c r="BA702" s="319">
        <f t="shared" si="538"/>
        <v>0</v>
      </c>
      <c r="BB702" s="319">
        <f t="shared" si="538"/>
        <v>0</v>
      </c>
      <c r="BC702" s="319">
        <f t="shared" si="538"/>
        <v>0</v>
      </c>
      <c r="BD702" s="319">
        <f t="shared" si="538"/>
        <v>0</v>
      </c>
      <c r="BE702" s="319">
        <f t="shared" si="538"/>
        <v>0</v>
      </c>
      <c r="BF702" s="319">
        <f t="shared" si="538"/>
        <v>0</v>
      </c>
      <c r="BG702" s="319">
        <f t="shared" si="538"/>
        <v>0</v>
      </c>
      <c r="BH702" s="319">
        <f t="shared" si="538"/>
        <v>0</v>
      </c>
      <c r="BI702" s="319">
        <f t="shared" si="538"/>
        <v>0</v>
      </c>
      <c r="BJ702" s="319">
        <f t="shared" si="538"/>
        <v>0</v>
      </c>
      <c r="BK702" s="319">
        <f t="shared" si="538"/>
        <v>0</v>
      </c>
      <c r="BL702" s="319">
        <f t="shared" si="538"/>
        <v>0</v>
      </c>
      <c r="BM702" s="319">
        <f t="shared" si="538"/>
        <v>0</v>
      </c>
      <c r="BN702" s="319">
        <f t="shared" si="538"/>
        <v>0</v>
      </c>
      <c r="BO702" s="319">
        <f t="shared" si="538"/>
        <v>0</v>
      </c>
      <c r="BP702" s="319">
        <f t="shared" si="538"/>
        <v>0</v>
      </c>
      <c r="BQ702" s="319">
        <f t="shared" si="538"/>
        <v>0</v>
      </c>
      <c r="BR702" s="319">
        <f t="shared" si="538"/>
        <v>0</v>
      </c>
      <c r="BS702" s="319">
        <f t="shared" si="538"/>
        <v>0</v>
      </c>
      <c r="BT702" s="319">
        <f t="shared" ref="BT702:BZ702" si="539">IF(BT$700=$E701,VLOOKUP(BT$9,$D$12:$E$83,2,FALSE),0)</f>
        <v>0</v>
      </c>
      <c r="BU702" s="319">
        <f t="shared" si="539"/>
        <v>0</v>
      </c>
      <c r="BV702" s="319">
        <f t="shared" si="539"/>
        <v>0</v>
      </c>
      <c r="BW702" s="319">
        <f t="shared" si="539"/>
        <v>0</v>
      </c>
      <c r="BX702" s="319">
        <f t="shared" si="539"/>
        <v>0</v>
      </c>
      <c r="BY702" s="319">
        <f t="shared" si="539"/>
        <v>0</v>
      </c>
      <c r="BZ702" s="319">
        <f t="shared" si="539"/>
        <v>0</v>
      </c>
    </row>
    <row r="703" spans="1:78" ht="15" x14ac:dyDescent="0.25">
      <c r="A703" s="229">
        <f t="shared" ref="A703:A705" si="540">B703*$A$701</f>
        <v>0</v>
      </c>
      <c r="B703" s="77">
        <f t="shared" ref="B703:B707" si="541">SUM(G703:BZ703)</f>
        <v>0</v>
      </c>
      <c r="E703" s="170" t="s">
        <v>47</v>
      </c>
      <c r="G703" s="319">
        <f>IF(G$700=$E701,VLOOKUP(G$9,$D$87:$E$158,2,FALSE),0)</f>
        <v>0</v>
      </c>
      <c r="H703" s="319">
        <f t="shared" ref="H703:BS703" si="542">IF(H$700=$E701,VLOOKUP(H$9,$D$87:$E$158,2,FALSE),0)</f>
        <v>0</v>
      </c>
      <c r="I703" s="319">
        <f t="shared" si="542"/>
        <v>0</v>
      </c>
      <c r="J703" s="319">
        <f t="shared" si="542"/>
        <v>0</v>
      </c>
      <c r="K703" s="319">
        <f t="shared" si="542"/>
        <v>0</v>
      </c>
      <c r="L703" s="319">
        <f t="shared" si="542"/>
        <v>0</v>
      </c>
      <c r="M703" s="319">
        <f t="shared" si="542"/>
        <v>0</v>
      </c>
      <c r="N703" s="319">
        <f t="shared" si="542"/>
        <v>0</v>
      </c>
      <c r="O703" s="319">
        <f t="shared" si="542"/>
        <v>0</v>
      </c>
      <c r="P703" s="319">
        <f t="shared" si="542"/>
        <v>0</v>
      </c>
      <c r="Q703" s="319">
        <f t="shared" si="542"/>
        <v>0</v>
      </c>
      <c r="R703" s="319">
        <f t="shared" si="542"/>
        <v>0</v>
      </c>
      <c r="S703" s="319">
        <f t="shared" si="542"/>
        <v>0</v>
      </c>
      <c r="T703" s="319">
        <f t="shared" si="542"/>
        <v>0</v>
      </c>
      <c r="U703" s="319">
        <f t="shared" si="542"/>
        <v>0</v>
      </c>
      <c r="V703" s="319">
        <f t="shared" si="542"/>
        <v>0</v>
      </c>
      <c r="W703" s="319">
        <f t="shared" si="542"/>
        <v>0</v>
      </c>
      <c r="X703" s="319">
        <f t="shared" si="542"/>
        <v>0</v>
      </c>
      <c r="Y703" s="319">
        <f t="shared" si="542"/>
        <v>0</v>
      </c>
      <c r="Z703" s="319">
        <f t="shared" si="542"/>
        <v>0</v>
      </c>
      <c r="AA703" s="319">
        <f t="shared" si="542"/>
        <v>0</v>
      </c>
      <c r="AB703" s="319">
        <f t="shared" si="542"/>
        <v>0</v>
      </c>
      <c r="AC703" s="319">
        <f t="shared" si="542"/>
        <v>0</v>
      </c>
      <c r="AD703" s="319">
        <f t="shared" si="542"/>
        <v>0</v>
      </c>
      <c r="AE703" s="319">
        <f t="shared" si="542"/>
        <v>0</v>
      </c>
      <c r="AF703" s="319">
        <f t="shared" si="542"/>
        <v>0</v>
      </c>
      <c r="AG703" s="319">
        <f t="shared" si="542"/>
        <v>0</v>
      </c>
      <c r="AH703" s="319">
        <f t="shared" si="542"/>
        <v>0</v>
      </c>
      <c r="AI703" s="319">
        <f t="shared" si="542"/>
        <v>0</v>
      </c>
      <c r="AJ703" s="319">
        <f t="shared" si="542"/>
        <v>0</v>
      </c>
      <c r="AK703" s="319">
        <f t="shared" si="542"/>
        <v>0</v>
      </c>
      <c r="AL703" s="319">
        <f t="shared" si="542"/>
        <v>0</v>
      </c>
      <c r="AM703" s="319">
        <f t="shared" si="542"/>
        <v>0</v>
      </c>
      <c r="AN703" s="319">
        <f t="shared" si="542"/>
        <v>0</v>
      </c>
      <c r="AO703" s="319">
        <f t="shared" si="542"/>
        <v>0</v>
      </c>
      <c r="AP703" s="319">
        <f t="shared" si="542"/>
        <v>0</v>
      </c>
      <c r="AQ703" s="319">
        <f t="shared" si="542"/>
        <v>0</v>
      </c>
      <c r="AR703" s="319">
        <f t="shared" si="542"/>
        <v>0</v>
      </c>
      <c r="AS703" s="319">
        <f t="shared" si="542"/>
        <v>0</v>
      </c>
      <c r="AT703" s="319">
        <f t="shared" si="542"/>
        <v>0</v>
      </c>
      <c r="AU703" s="319">
        <f t="shared" si="542"/>
        <v>0</v>
      </c>
      <c r="AV703" s="319">
        <f t="shared" si="542"/>
        <v>0</v>
      </c>
      <c r="AW703" s="319">
        <f t="shared" si="542"/>
        <v>0</v>
      </c>
      <c r="AX703" s="319">
        <f t="shared" si="542"/>
        <v>0</v>
      </c>
      <c r="AY703" s="319">
        <f t="shared" si="542"/>
        <v>0</v>
      </c>
      <c r="AZ703" s="319">
        <f t="shared" si="542"/>
        <v>0</v>
      </c>
      <c r="BA703" s="319">
        <f t="shared" si="542"/>
        <v>0</v>
      </c>
      <c r="BB703" s="319">
        <f t="shared" si="542"/>
        <v>0</v>
      </c>
      <c r="BC703" s="319">
        <f t="shared" si="542"/>
        <v>0</v>
      </c>
      <c r="BD703" s="319">
        <f t="shared" si="542"/>
        <v>0</v>
      </c>
      <c r="BE703" s="319">
        <f t="shared" si="542"/>
        <v>0</v>
      </c>
      <c r="BF703" s="319">
        <f t="shared" si="542"/>
        <v>0</v>
      </c>
      <c r="BG703" s="319">
        <f t="shared" si="542"/>
        <v>0</v>
      </c>
      <c r="BH703" s="319">
        <f t="shared" si="542"/>
        <v>0</v>
      </c>
      <c r="BI703" s="319">
        <f t="shared" si="542"/>
        <v>0</v>
      </c>
      <c r="BJ703" s="319">
        <f t="shared" si="542"/>
        <v>0</v>
      </c>
      <c r="BK703" s="319">
        <f t="shared" si="542"/>
        <v>0</v>
      </c>
      <c r="BL703" s="319">
        <f t="shared" si="542"/>
        <v>0</v>
      </c>
      <c r="BM703" s="319">
        <f t="shared" si="542"/>
        <v>0</v>
      </c>
      <c r="BN703" s="319">
        <f t="shared" si="542"/>
        <v>0</v>
      </c>
      <c r="BO703" s="319">
        <f t="shared" si="542"/>
        <v>0</v>
      </c>
      <c r="BP703" s="319">
        <f t="shared" si="542"/>
        <v>0</v>
      </c>
      <c r="BQ703" s="319">
        <f t="shared" si="542"/>
        <v>0</v>
      </c>
      <c r="BR703" s="319">
        <f t="shared" si="542"/>
        <v>0</v>
      </c>
      <c r="BS703" s="319">
        <f t="shared" si="542"/>
        <v>0</v>
      </c>
      <c r="BT703" s="319">
        <f t="shared" ref="BT703:BZ703" si="543">IF(BT$700=$E701,VLOOKUP(BT$9,$D$87:$E$158,2,FALSE),0)</f>
        <v>0</v>
      </c>
      <c r="BU703" s="319">
        <f t="shared" si="543"/>
        <v>0</v>
      </c>
      <c r="BV703" s="319">
        <f t="shared" si="543"/>
        <v>0</v>
      </c>
      <c r="BW703" s="319">
        <f t="shared" si="543"/>
        <v>0</v>
      </c>
      <c r="BX703" s="319">
        <f t="shared" si="543"/>
        <v>0</v>
      </c>
      <c r="BY703" s="319">
        <f t="shared" si="543"/>
        <v>0</v>
      </c>
      <c r="BZ703" s="319">
        <f t="shared" si="543"/>
        <v>0</v>
      </c>
    </row>
    <row r="704" spans="1:78" ht="15" x14ac:dyDescent="0.25">
      <c r="A704" s="229">
        <f t="shared" si="540"/>
        <v>0</v>
      </c>
      <c r="B704" s="77">
        <f t="shared" si="541"/>
        <v>0</v>
      </c>
      <c r="E704" s="170" t="s">
        <v>56</v>
      </c>
      <c r="G704" s="319">
        <f>IF(G$700=$E701,VLOOKUP(G$9,$D$163:$E$234,2,FALSE),0)</f>
        <v>0</v>
      </c>
      <c r="H704" s="319">
        <f t="shared" ref="H704:BS704" si="544">IF(H$700=$E701,VLOOKUP(H$9,$D$163:$E$234,2,FALSE),0)</f>
        <v>0</v>
      </c>
      <c r="I704" s="319">
        <f t="shared" si="544"/>
        <v>0</v>
      </c>
      <c r="J704" s="319">
        <f t="shared" si="544"/>
        <v>0</v>
      </c>
      <c r="K704" s="319">
        <f t="shared" si="544"/>
        <v>0</v>
      </c>
      <c r="L704" s="319">
        <f t="shared" si="544"/>
        <v>0</v>
      </c>
      <c r="M704" s="319">
        <f t="shared" si="544"/>
        <v>0</v>
      </c>
      <c r="N704" s="319">
        <f t="shared" si="544"/>
        <v>0</v>
      </c>
      <c r="O704" s="319">
        <f t="shared" si="544"/>
        <v>0</v>
      </c>
      <c r="P704" s="319">
        <f t="shared" si="544"/>
        <v>0</v>
      </c>
      <c r="Q704" s="319">
        <f t="shared" si="544"/>
        <v>0</v>
      </c>
      <c r="R704" s="319">
        <f t="shared" si="544"/>
        <v>0</v>
      </c>
      <c r="S704" s="319">
        <f t="shared" si="544"/>
        <v>0</v>
      </c>
      <c r="T704" s="319">
        <f t="shared" si="544"/>
        <v>0</v>
      </c>
      <c r="U704" s="319">
        <f t="shared" si="544"/>
        <v>0</v>
      </c>
      <c r="V704" s="319">
        <f t="shared" si="544"/>
        <v>0</v>
      </c>
      <c r="W704" s="319">
        <f t="shared" si="544"/>
        <v>0</v>
      </c>
      <c r="X704" s="319">
        <f t="shared" si="544"/>
        <v>0</v>
      </c>
      <c r="Y704" s="319">
        <f t="shared" si="544"/>
        <v>0</v>
      </c>
      <c r="Z704" s="319">
        <f t="shared" si="544"/>
        <v>0</v>
      </c>
      <c r="AA704" s="319">
        <f t="shared" si="544"/>
        <v>0</v>
      </c>
      <c r="AB704" s="319">
        <f t="shared" si="544"/>
        <v>0</v>
      </c>
      <c r="AC704" s="319">
        <f t="shared" si="544"/>
        <v>0</v>
      </c>
      <c r="AD704" s="319">
        <f t="shared" si="544"/>
        <v>0</v>
      </c>
      <c r="AE704" s="319">
        <f t="shared" si="544"/>
        <v>0</v>
      </c>
      <c r="AF704" s="319">
        <f t="shared" si="544"/>
        <v>0</v>
      </c>
      <c r="AG704" s="319">
        <f t="shared" si="544"/>
        <v>0</v>
      </c>
      <c r="AH704" s="319">
        <f t="shared" si="544"/>
        <v>0</v>
      </c>
      <c r="AI704" s="319">
        <f t="shared" si="544"/>
        <v>0</v>
      </c>
      <c r="AJ704" s="319">
        <f t="shared" si="544"/>
        <v>0</v>
      </c>
      <c r="AK704" s="319">
        <f t="shared" si="544"/>
        <v>0</v>
      </c>
      <c r="AL704" s="319">
        <f t="shared" si="544"/>
        <v>0</v>
      </c>
      <c r="AM704" s="319">
        <f t="shared" si="544"/>
        <v>0</v>
      </c>
      <c r="AN704" s="319">
        <f t="shared" si="544"/>
        <v>0</v>
      </c>
      <c r="AO704" s="319">
        <f t="shared" si="544"/>
        <v>0</v>
      </c>
      <c r="AP704" s="319">
        <f t="shared" si="544"/>
        <v>0</v>
      </c>
      <c r="AQ704" s="319">
        <f t="shared" si="544"/>
        <v>0</v>
      </c>
      <c r="AR704" s="319">
        <f t="shared" si="544"/>
        <v>0</v>
      </c>
      <c r="AS704" s="319">
        <f t="shared" si="544"/>
        <v>0</v>
      </c>
      <c r="AT704" s="319">
        <f t="shared" si="544"/>
        <v>0</v>
      </c>
      <c r="AU704" s="319">
        <f t="shared" si="544"/>
        <v>0</v>
      </c>
      <c r="AV704" s="319">
        <f t="shared" si="544"/>
        <v>0</v>
      </c>
      <c r="AW704" s="319">
        <f t="shared" si="544"/>
        <v>0</v>
      </c>
      <c r="AX704" s="319">
        <f t="shared" si="544"/>
        <v>0</v>
      </c>
      <c r="AY704" s="319">
        <f t="shared" si="544"/>
        <v>0</v>
      </c>
      <c r="AZ704" s="319">
        <f t="shared" si="544"/>
        <v>0</v>
      </c>
      <c r="BA704" s="319">
        <f t="shared" si="544"/>
        <v>0</v>
      </c>
      <c r="BB704" s="319">
        <f t="shared" si="544"/>
        <v>0</v>
      </c>
      <c r="BC704" s="319">
        <f t="shared" si="544"/>
        <v>0</v>
      </c>
      <c r="BD704" s="319">
        <f t="shared" si="544"/>
        <v>0</v>
      </c>
      <c r="BE704" s="319">
        <f t="shared" si="544"/>
        <v>0</v>
      </c>
      <c r="BF704" s="319">
        <f t="shared" si="544"/>
        <v>0</v>
      </c>
      <c r="BG704" s="319">
        <f t="shared" si="544"/>
        <v>0</v>
      </c>
      <c r="BH704" s="319">
        <f t="shared" si="544"/>
        <v>0</v>
      </c>
      <c r="BI704" s="319">
        <f t="shared" si="544"/>
        <v>0</v>
      </c>
      <c r="BJ704" s="319">
        <f t="shared" si="544"/>
        <v>0</v>
      </c>
      <c r="BK704" s="319">
        <f t="shared" si="544"/>
        <v>0</v>
      </c>
      <c r="BL704" s="319">
        <f t="shared" si="544"/>
        <v>0</v>
      </c>
      <c r="BM704" s="319">
        <f t="shared" si="544"/>
        <v>0</v>
      </c>
      <c r="BN704" s="319">
        <f t="shared" si="544"/>
        <v>0</v>
      </c>
      <c r="BO704" s="319">
        <f t="shared" si="544"/>
        <v>0</v>
      </c>
      <c r="BP704" s="319">
        <f t="shared" si="544"/>
        <v>0</v>
      </c>
      <c r="BQ704" s="319">
        <f t="shared" si="544"/>
        <v>0</v>
      </c>
      <c r="BR704" s="319">
        <f t="shared" si="544"/>
        <v>0</v>
      </c>
      <c r="BS704" s="319">
        <f t="shared" si="544"/>
        <v>0</v>
      </c>
      <c r="BT704" s="319">
        <f t="shared" ref="BT704:BZ704" si="545">IF(BT$700=$E701,VLOOKUP(BT$9,$D$163:$E$234,2,FALSE),0)</f>
        <v>0</v>
      </c>
      <c r="BU704" s="319">
        <f t="shared" si="545"/>
        <v>0</v>
      </c>
      <c r="BV704" s="319">
        <f t="shared" si="545"/>
        <v>0</v>
      </c>
      <c r="BW704" s="319">
        <f t="shared" si="545"/>
        <v>0</v>
      </c>
      <c r="BX704" s="319">
        <f t="shared" si="545"/>
        <v>0</v>
      </c>
      <c r="BY704" s="319">
        <f t="shared" si="545"/>
        <v>0</v>
      </c>
      <c r="BZ704" s="319">
        <f t="shared" si="545"/>
        <v>0</v>
      </c>
    </row>
    <row r="705" spans="1:78" ht="15" x14ac:dyDescent="0.25">
      <c r="A705" s="228">
        <f t="shared" si="540"/>
        <v>0</v>
      </c>
      <c r="B705" s="77">
        <f t="shared" si="541"/>
        <v>0</v>
      </c>
      <c r="E705" s="170" t="s">
        <v>55</v>
      </c>
      <c r="G705" s="319">
        <f>IF(G$700=$E701,VLOOKUP(G$9,$D$239:$E$310,2,FALSE),0)</f>
        <v>0</v>
      </c>
      <c r="H705" s="319">
        <f t="shared" ref="H705:BS705" si="546">IF(H$700=$E701,VLOOKUP(H$9,$D$239:$E$310,2,FALSE),0)</f>
        <v>0</v>
      </c>
      <c r="I705" s="319">
        <f t="shared" si="546"/>
        <v>0</v>
      </c>
      <c r="J705" s="319">
        <f t="shared" si="546"/>
        <v>0</v>
      </c>
      <c r="K705" s="319">
        <f t="shared" si="546"/>
        <v>0</v>
      </c>
      <c r="L705" s="319">
        <f t="shared" si="546"/>
        <v>0</v>
      </c>
      <c r="M705" s="319">
        <f t="shared" si="546"/>
        <v>0</v>
      </c>
      <c r="N705" s="319">
        <f t="shared" si="546"/>
        <v>0</v>
      </c>
      <c r="O705" s="319">
        <f t="shared" si="546"/>
        <v>0</v>
      </c>
      <c r="P705" s="319">
        <f t="shared" si="546"/>
        <v>0</v>
      </c>
      <c r="Q705" s="319">
        <f t="shared" si="546"/>
        <v>0</v>
      </c>
      <c r="R705" s="319">
        <f t="shared" si="546"/>
        <v>0</v>
      </c>
      <c r="S705" s="319">
        <f t="shared" si="546"/>
        <v>0</v>
      </c>
      <c r="T705" s="319">
        <f t="shared" si="546"/>
        <v>0</v>
      </c>
      <c r="U705" s="319">
        <f t="shared" si="546"/>
        <v>0</v>
      </c>
      <c r="V705" s="319">
        <f t="shared" si="546"/>
        <v>0</v>
      </c>
      <c r="W705" s="319">
        <f t="shared" si="546"/>
        <v>0</v>
      </c>
      <c r="X705" s="319">
        <f t="shared" si="546"/>
        <v>0</v>
      </c>
      <c r="Y705" s="319">
        <f t="shared" si="546"/>
        <v>0</v>
      </c>
      <c r="Z705" s="319">
        <f t="shared" si="546"/>
        <v>0</v>
      </c>
      <c r="AA705" s="319">
        <f t="shared" si="546"/>
        <v>0</v>
      </c>
      <c r="AB705" s="319">
        <f t="shared" si="546"/>
        <v>0</v>
      </c>
      <c r="AC705" s="319">
        <f t="shared" si="546"/>
        <v>0</v>
      </c>
      <c r="AD705" s="319">
        <f t="shared" si="546"/>
        <v>0</v>
      </c>
      <c r="AE705" s="319">
        <f t="shared" si="546"/>
        <v>0</v>
      </c>
      <c r="AF705" s="319">
        <f t="shared" si="546"/>
        <v>0</v>
      </c>
      <c r="AG705" s="319">
        <f t="shared" si="546"/>
        <v>0</v>
      </c>
      <c r="AH705" s="319">
        <f t="shared" si="546"/>
        <v>0</v>
      </c>
      <c r="AI705" s="319">
        <f t="shared" si="546"/>
        <v>0</v>
      </c>
      <c r="AJ705" s="319">
        <f t="shared" si="546"/>
        <v>0</v>
      </c>
      <c r="AK705" s="319">
        <f t="shared" si="546"/>
        <v>0</v>
      </c>
      <c r="AL705" s="319">
        <f t="shared" si="546"/>
        <v>0</v>
      </c>
      <c r="AM705" s="319">
        <f t="shared" si="546"/>
        <v>0</v>
      </c>
      <c r="AN705" s="319">
        <f t="shared" si="546"/>
        <v>0</v>
      </c>
      <c r="AO705" s="319">
        <f t="shared" si="546"/>
        <v>0</v>
      </c>
      <c r="AP705" s="319">
        <f t="shared" si="546"/>
        <v>0</v>
      </c>
      <c r="AQ705" s="319">
        <f t="shared" si="546"/>
        <v>0</v>
      </c>
      <c r="AR705" s="319">
        <f t="shared" si="546"/>
        <v>0</v>
      </c>
      <c r="AS705" s="319">
        <f t="shared" si="546"/>
        <v>0</v>
      </c>
      <c r="AT705" s="319">
        <f t="shared" si="546"/>
        <v>0</v>
      </c>
      <c r="AU705" s="319">
        <f t="shared" si="546"/>
        <v>0</v>
      </c>
      <c r="AV705" s="319">
        <f t="shared" si="546"/>
        <v>0</v>
      </c>
      <c r="AW705" s="319">
        <f t="shared" si="546"/>
        <v>0</v>
      </c>
      <c r="AX705" s="319">
        <f t="shared" si="546"/>
        <v>0</v>
      </c>
      <c r="AY705" s="319">
        <f t="shared" si="546"/>
        <v>0</v>
      </c>
      <c r="AZ705" s="319">
        <f t="shared" si="546"/>
        <v>0</v>
      </c>
      <c r="BA705" s="319">
        <f t="shared" si="546"/>
        <v>0</v>
      </c>
      <c r="BB705" s="319">
        <f t="shared" si="546"/>
        <v>0</v>
      </c>
      <c r="BC705" s="319">
        <f t="shared" si="546"/>
        <v>0</v>
      </c>
      <c r="BD705" s="319">
        <f t="shared" si="546"/>
        <v>0</v>
      </c>
      <c r="BE705" s="319">
        <f t="shared" si="546"/>
        <v>0</v>
      </c>
      <c r="BF705" s="319">
        <f t="shared" si="546"/>
        <v>0</v>
      </c>
      <c r="BG705" s="319">
        <f t="shared" si="546"/>
        <v>0</v>
      </c>
      <c r="BH705" s="319">
        <f t="shared" si="546"/>
        <v>0</v>
      </c>
      <c r="BI705" s="319">
        <f t="shared" si="546"/>
        <v>0</v>
      </c>
      <c r="BJ705" s="319">
        <f t="shared" si="546"/>
        <v>0</v>
      </c>
      <c r="BK705" s="319">
        <f t="shared" si="546"/>
        <v>0</v>
      </c>
      <c r="BL705" s="319">
        <f t="shared" si="546"/>
        <v>0</v>
      </c>
      <c r="BM705" s="319">
        <f t="shared" si="546"/>
        <v>0</v>
      </c>
      <c r="BN705" s="319">
        <f t="shared" si="546"/>
        <v>0</v>
      </c>
      <c r="BO705" s="319">
        <f t="shared" si="546"/>
        <v>0</v>
      </c>
      <c r="BP705" s="319">
        <f t="shared" si="546"/>
        <v>0</v>
      </c>
      <c r="BQ705" s="319">
        <f t="shared" si="546"/>
        <v>0</v>
      </c>
      <c r="BR705" s="319">
        <f t="shared" si="546"/>
        <v>0</v>
      </c>
      <c r="BS705" s="319">
        <f t="shared" si="546"/>
        <v>0</v>
      </c>
      <c r="BT705" s="319">
        <f t="shared" ref="BT705:BZ705" si="547">IF(BT$700=$E701,VLOOKUP(BT$9,$D$239:$E$310,2,FALSE),0)</f>
        <v>0</v>
      </c>
      <c r="BU705" s="319">
        <f t="shared" si="547"/>
        <v>0</v>
      </c>
      <c r="BV705" s="319">
        <f t="shared" si="547"/>
        <v>0</v>
      </c>
      <c r="BW705" s="319">
        <f t="shared" si="547"/>
        <v>0</v>
      </c>
      <c r="BX705" s="319">
        <f t="shared" si="547"/>
        <v>0</v>
      </c>
      <c r="BY705" s="319">
        <f t="shared" si="547"/>
        <v>0</v>
      </c>
      <c r="BZ705" s="319">
        <f t="shared" si="547"/>
        <v>0</v>
      </c>
    </row>
    <row r="706" spans="1:78" ht="15" x14ac:dyDescent="0.25">
      <c r="B706" s="77">
        <f t="shared" si="541"/>
        <v>0</v>
      </c>
      <c r="E706" s="170" t="s">
        <v>2</v>
      </c>
      <c r="G706" s="319">
        <f>IF(G$700=$E701,VLOOKUP(G$9,$D$316:$E$387,2,FALSE),0)</f>
        <v>0</v>
      </c>
      <c r="H706" s="319">
        <f t="shared" ref="H706:BS706" si="548">IF(H$700=$E701,VLOOKUP(H$9,$D$316:$E$387,2,FALSE),0)</f>
        <v>0</v>
      </c>
      <c r="I706" s="319">
        <f t="shared" si="548"/>
        <v>0</v>
      </c>
      <c r="J706" s="319">
        <f t="shared" si="548"/>
        <v>0</v>
      </c>
      <c r="K706" s="319">
        <f t="shared" si="548"/>
        <v>0</v>
      </c>
      <c r="L706" s="319">
        <f t="shared" si="548"/>
        <v>0</v>
      </c>
      <c r="M706" s="319">
        <f t="shared" si="548"/>
        <v>0</v>
      </c>
      <c r="N706" s="319">
        <f t="shared" si="548"/>
        <v>0</v>
      </c>
      <c r="O706" s="319">
        <f t="shared" si="548"/>
        <v>0</v>
      </c>
      <c r="P706" s="319">
        <f t="shared" si="548"/>
        <v>0</v>
      </c>
      <c r="Q706" s="319">
        <f t="shared" si="548"/>
        <v>0</v>
      </c>
      <c r="R706" s="319">
        <f t="shared" si="548"/>
        <v>0</v>
      </c>
      <c r="S706" s="319">
        <f t="shared" si="548"/>
        <v>0</v>
      </c>
      <c r="T706" s="319">
        <f t="shared" si="548"/>
        <v>0</v>
      </c>
      <c r="U706" s="319">
        <f t="shared" si="548"/>
        <v>0</v>
      </c>
      <c r="V706" s="319">
        <f t="shared" si="548"/>
        <v>0</v>
      </c>
      <c r="W706" s="319">
        <f t="shared" si="548"/>
        <v>0</v>
      </c>
      <c r="X706" s="319">
        <f t="shared" si="548"/>
        <v>0</v>
      </c>
      <c r="Y706" s="319">
        <f t="shared" si="548"/>
        <v>0</v>
      </c>
      <c r="Z706" s="319">
        <f t="shared" si="548"/>
        <v>0</v>
      </c>
      <c r="AA706" s="319">
        <f t="shared" si="548"/>
        <v>0</v>
      </c>
      <c r="AB706" s="319">
        <f t="shared" si="548"/>
        <v>0</v>
      </c>
      <c r="AC706" s="319">
        <f t="shared" si="548"/>
        <v>0</v>
      </c>
      <c r="AD706" s="319">
        <f t="shared" si="548"/>
        <v>0</v>
      </c>
      <c r="AE706" s="319">
        <f t="shared" si="548"/>
        <v>0</v>
      </c>
      <c r="AF706" s="319">
        <f t="shared" si="548"/>
        <v>0</v>
      </c>
      <c r="AG706" s="319">
        <f t="shared" si="548"/>
        <v>0</v>
      </c>
      <c r="AH706" s="319">
        <f t="shared" si="548"/>
        <v>0</v>
      </c>
      <c r="AI706" s="319">
        <f t="shared" si="548"/>
        <v>0</v>
      </c>
      <c r="AJ706" s="319">
        <f t="shared" si="548"/>
        <v>0</v>
      </c>
      <c r="AK706" s="319">
        <f t="shared" si="548"/>
        <v>0</v>
      </c>
      <c r="AL706" s="319">
        <f t="shared" si="548"/>
        <v>0</v>
      </c>
      <c r="AM706" s="319">
        <f t="shared" si="548"/>
        <v>0</v>
      </c>
      <c r="AN706" s="319">
        <f t="shared" si="548"/>
        <v>0</v>
      </c>
      <c r="AO706" s="319">
        <f t="shared" si="548"/>
        <v>0</v>
      </c>
      <c r="AP706" s="319">
        <f t="shared" si="548"/>
        <v>0</v>
      </c>
      <c r="AQ706" s="319">
        <f t="shared" si="548"/>
        <v>0</v>
      </c>
      <c r="AR706" s="319">
        <f t="shared" si="548"/>
        <v>0</v>
      </c>
      <c r="AS706" s="319">
        <f t="shared" si="548"/>
        <v>0</v>
      </c>
      <c r="AT706" s="319">
        <f t="shared" si="548"/>
        <v>0</v>
      </c>
      <c r="AU706" s="319">
        <f t="shared" si="548"/>
        <v>0</v>
      </c>
      <c r="AV706" s="319">
        <f t="shared" si="548"/>
        <v>0</v>
      </c>
      <c r="AW706" s="319">
        <f t="shared" si="548"/>
        <v>0</v>
      </c>
      <c r="AX706" s="319">
        <f t="shared" si="548"/>
        <v>0</v>
      </c>
      <c r="AY706" s="319">
        <f t="shared" si="548"/>
        <v>0</v>
      </c>
      <c r="AZ706" s="319">
        <f t="shared" si="548"/>
        <v>0</v>
      </c>
      <c r="BA706" s="319">
        <f t="shared" si="548"/>
        <v>0</v>
      </c>
      <c r="BB706" s="319">
        <f t="shared" si="548"/>
        <v>0</v>
      </c>
      <c r="BC706" s="319">
        <f t="shared" si="548"/>
        <v>0</v>
      </c>
      <c r="BD706" s="319">
        <f t="shared" si="548"/>
        <v>0</v>
      </c>
      <c r="BE706" s="319">
        <f t="shared" si="548"/>
        <v>0</v>
      </c>
      <c r="BF706" s="319">
        <f t="shared" si="548"/>
        <v>0</v>
      </c>
      <c r="BG706" s="319">
        <f t="shared" si="548"/>
        <v>0</v>
      </c>
      <c r="BH706" s="319">
        <f t="shared" si="548"/>
        <v>0</v>
      </c>
      <c r="BI706" s="319">
        <f t="shared" si="548"/>
        <v>0</v>
      </c>
      <c r="BJ706" s="319">
        <f t="shared" si="548"/>
        <v>0</v>
      </c>
      <c r="BK706" s="319">
        <f t="shared" si="548"/>
        <v>0</v>
      </c>
      <c r="BL706" s="319">
        <f t="shared" si="548"/>
        <v>0</v>
      </c>
      <c r="BM706" s="319">
        <f t="shared" si="548"/>
        <v>0</v>
      </c>
      <c r="BN706" s="319">
        <f t="shared" si="548"/>
        <v>0</v>
      </c>
      <c r="BO706" s="319">
        <f t="shared" si="548"/>
        <v>0</v>
      </c>
      <c r="BP706" s="319">
        <f t="shared" si="548"/>
        <v>0</v>
      </c>
      <c r="BQ706" s="319">
        <f t="shared" si="548"/>
        <v>0</v>
      </c>
      <c r="BR706" s="319">
        <f t="shared" si="548"/>
        <v>0</v>
      </c>
      <c r="BS706" s="319">
        <f t="shared" si="548"/>
        <v>0</v>
      </c>
      <c r="BT706" s="319">
        <f t="shared" ref="BT706:BZ706" si="549">IF(BT$700=$E701,VLOOKUP(BT$9,$D$316:$E$387,2,FALSE),0)</f>
        <v>0</v>
      </c>
      <c r="BU706" s="319">
        <f t="shared" si="549"/>
        <v>0</v>
      </c>
      <c r="BV706" s="319">
        <f t="shared" si="549"/>
        <v>0</v>
      </c>
      <c r="BW706" s="319">
        <f t="shared" si="549"/>
        <v>0</v>
      </c>
      <c r="BX706" s="319">
        <f t="shared" si="549"/>
        <v>0</v>
      </c>
      <c r="BY706" s="319">
        <f t="shared" si="549"/>
        <v>0</v>
      </c>
      <c r="BZ706" s="319">
        <f t="shared" si="549"/>
        <v>0</v>
      </c>
    </row>
    <row r="707" spans="1:78" ht="15" x14ac:dyDescent="0.25">
      <c r="B707" s="77">
        <f t="shared" si="541"/>
        <v>-106.33941999999999</v>
      </c>
      <c r="E707" s="170" t="s">
        <v>83</v>
      </c>
      <c r="G707" s="319">
        <f>-IF(F$9=INPUTS!$C$41,SUM($B702:$B705),0)</f>
        <v>0</v>
      </c>
      <c r="H707" s="319">
        <f>-IF(G$9=INPUTS!$C$41,SUM($B702:$B705),0)</f>
        <v>0</v>
      </c>
      <c r="I707" s="319">
        <f>-IF(H$9=INPUTS!$C$41,SUM($B702:$B705),0)</f>
        <v>0</v>
      </c>
      <c r="J707" s="319">
        <f>-IF(I$9=INPUTS!$C$41,SUM($B702:$B705),0)</f>
        <v>0</v>
      </c>
      <c r="K707" s="319">
        <f>-IF(J$9=INPUTS!$C$41,SUM($B702:$B705),0)</f>
        <v>0</v>
      </c>
      <c r="L707" s="319">
        <f>-IF(K$9=INPUTS!$C$41,SUM($B702:$B705),0)</f>
        <v>0</v>
      </c>
      <c r="M707" s="319">
        <f>-IF(L$9=INPUTS!$C$41,SUM($B702:$B705),0)</f>
        <v>0</v>
      </c>
      <c r="N707" s="319">
        <f>-IF(M$9=INPUTS!$C$41,SUM($B702:$B705),0)</f>
        <v>0</v>
      </c>
      <c r="O707" s="319">
        <f>-IF(N$9=INPUTS!$C$41,SUM($B702:$B705),0)</f>
        <v>0</v>
      </c>
      <c r="P707" s="319">
        <f>-IF(O$9=INPUTS!$C$41,SUM($B702:$B705),0)</f>
        <v>0</v>
      </c>
      <c r="Q707" s="319">
        <f>-IF(P$9=INPUTS!$C$41,SUM($B702:$B705),0)</f>
        <v>0</v>
      </c>
      <c r="R707" s="319">
        <f>-IF(Q$9=INPUTS!$C$41,SUM($B702:$B705),0)</f>
        <v>-106.33941999999999</v>
      </c>
      <c r="S707" s="319">
        <f>-IF(R$9=INPUTS!$C$41,SUM($B702:$B705),0)</f>
        <v>0</v>
      </c>
      <c r="T707" s="319">
        <f>-IF(S$9=INPUTS!$C$41,SUM($B702:$B705),0)</f>
        <v>0</v>
      </c>
      <c r="U707" s="319">
        <f>-IF(T$9=INPUTS!$C$41,SUM($B702:$B705),0)</f>
        <v>0</v>
      </c>
      <c r="V707" s="319">
        <f>-IF(U$9=INPUTS!$C$41,SUM($B702:$B705),0)</f>
        <v>0</v>
      </c>
      <c r="W707" s="319">
        <f>-IF(V$9=INPUTS!$C$41,SUM($B702:$B705),0)</f>
        <v>0</v>
      </c>
      <c r="X707" s="319">
        <f>-IF(W$9=INPUTS!$C$41,SUM($B702:$B705),0)</f>
        <v>0</v>
      </c>
      <c r="Y707" s="319">
        <f>-IF(X$9=INPUTS!$C$41,SUM($B702:$B705),0)</f>
        <v>0</v>
      </c>
      <c r="Z707" s="319">
        <f>-IF(Y$9=INPUTS!$C$41,SUM($B702:$B705),0)</f>
        <v>0</v>
      </c>
      <c r="AA707" s="319">
        <f>-IF(Z$9=INPUTS!$C$41,SUM($B702:$B705),0)</f>
        <v>0</v>
      </c>
      <c r="AB707" s="319">
        <f>-IF(AA$9=INPUTS!$C$41,SUM($B702:$B705),0)</f>
        <v>0</v>
      </c>
      <c r="AC707" s="319">
        <f>-IF(AB$9=INPUTS!$C$41,SUM($B702:$B705),0)</f>
        <v>0</v>
      </c>
      <c r="AD707" s="319">
        <f>-IF(AC$9=INPUTS!$C$41,SUM($B702:$B705),0)</f>
        <v>0</v>
      </c>
      <c r="AE707" s="319">
        <f>-IF(AD$9=INPUTS!$C$41,SUM($B702:$B705),0)</f>
        <v>0</v>
      </c>
      <c r="AF707" s="319">
        <f>-IF(AE$9=INPUTS!$C$41,SUM($B702:$B705),0)</f>
        <v>0</v>
      </c>
      <c r="AG707" s="319">
        <f>-IF(AF$9=INPUTS!$C$41,SUM($B702:$B705),0)</f>
        <v>0</v>
      </c>
      <c r="AH707" s="319">
        <f>-IF(AG$9=INPUTS!$C$41,SUM($B702:$B705),0)</f>
        <v>0</v>
      </c>
      <c r="AI707" s="319">
        <f>-IF(AH$9=INPUTS!$C$41,SUM($B702:$B705),0)</f>
        <v>0</v>
      </c>
      <c r="AJ707" s="319">
        <f>-IF(AI$9=INPUTS!$C$41,SUM($B702:$B705),0)</f>
        <v>0</v>
      </c>
      <c r="AK707" s="319">
        <f>-IF(AJ$9=INPUTS!$C$41,SUM($B702:$B705),0)</f>
        <v>0</v>
      </c>
      <c r="AL707" s="319">
        <f>-IF(AK$9=INPUTS!$C$41,SUM($B702:$B705),0)</f>
        <v>0</v>
      </c>
      <c r="AM707" s="319">
        <f>-IF(AL$9=INPUTS!$C$41,SUM($B702:$B705),0)</f>
        <v>0</v>
      </c>
      <c r="AN707" s="319">
        <f>-IF(AM$9=INPUTS!$C$41,SUM($B702:$B705),0)</f>
        <v>0</v>
      </c>
      <c r="AO707" s="319">
        <f>-IF(AN$9=INPUTS!$C$41,SUM($B702:$B705),0)</f>
        <v>0</v>
      </c>
      <c r="AP707" s="319">
        <f>-IF(AO$9=INPUTS!$C$41,SUM($B702:$B705),0)</f>
        <v>0</v>
      </c>
      <c r="AQ707" s="319">
        <f>-IF(AP$9=INPUTS!$C$41,SUM($B702:$B705),0)</f>
        <v>0</v>
      </c>
      <c r="AR707" s="319">
        <f>-IF(AQ$9=INPUTS!$C$41,SUM($B702:$B705),0)</f>
        <v>0</v>
      </c>
      <c r="AS707" s="319">
        <f>-IF(AR$9=INPUTS!$C$41,SUM($B702:$B705),0)</f>
        <v>0</v>
      </c>
      <c r="AT707" s="319">
        <f>-IF(AS$9=INPUTS!$C$41,SUM($B702:$B705),0)</f>
        <v>0</v>
      </c>
      <c r="AU707" s="319">
        <f>-IF(AT$9=INPUTS!$C$41,SUM($B702:$B705),0)</f>
        <v>0</v>
      </c>
      <c r="AV707" s="319">
        <f>-IF(AU$9=INPUTS!$C$41,SUM($B702:$B705),0)</f>
        <v>0</v>
      </c>
      <c r="AW707" s="319">
        <f>-IF(AV$9=INPUTS!$C$41,SUM($B702:$B705),0)</f>
        <v>0</v>
      </c>
      <c r="AX707" s="319">
        <f>-IF(AW$9=INPUTS!$C$41,SUM($B702:$B705),0)</f>
        <v>0</v>
      </c>
      <c r="AY707" s="319">
        <f>-IF(AX$9=INPUTS!$C$41,SUM($B702:$B705),0)</f>
        <v>0</v>
      </c>
      <c r="AZ707" s="319">
        <f>-IF(AY$9=INPUTS!$C$41,SUM($B702:$B705),0)</f>
        <v>0</v>
      </c>
      <c r="BA707" s="319">
        <f>-IF(AZ$9=INPUTS!$C$41,SUM($B702:$B705),0)</f>
        <v>0</v>
      </c>
      <c r="BB707" s="319">
        <f>-IF(BA$9=INPUTS!$C$41,SUM($B702:$B705),0)</f>
        <v>0</v>
      </c>
      <c r="BC707" s="319">
        <f>-IF(BB$9=INPUTS!$C$41,SUM($B702:$B705),0)</f>
        <v>0</v>
      </c>
      <c r="BD707" s="319">
        <f>-IF(BC$9=INPUTS!$C$41,SUM($B702:$B705),0)</f>
        <v>0</v>
      </c>
      <c r="BE707" s="319">
        <f>-IF(BD$9=INPUTS!$C$41,SUM($B702:$B705),0)</f>
        <v>0</v>
      </c>
      <c r="BF707" s="319">
        <f>-IF(BE$9=INPUTS!$C$41,SUM($B702:$B705),0)</f>
        <v>0</v>
      </c>
      <c r="BG707" s="319">
        <f>-IF(BF$9=INPUTS!$C$41,SUM($B702:$B705),0)</f>
        <v>0</v>
      </c>
      <c r="BH707" s="319">
        <f>-IF(BG$9=INPUTS!$C$41,SUM($B702:$B705),0)</f>
        <v>0</v>
      </c>
      <c r="BI707" s="319">
        <f>-IF(BH$9=INPUTS!$C$41,SUM($B702:$B705),0)</f>
        <v>0</v>
      </c>
      <c r="BJ707" s="319">
        <f>-IF(BI$9=INPUTS!$C$41,SUM($B702:$B705),0)</f>
        <v>0</v>
      </c>
      <c r="BK707" s="319">
        <f>-IF(BJ$9=INPUTS!$C$41,SUM($B702:$B705),0)</f>
        <v>0</v>
      </c>
      <c r="BL707" s="319">
        <f>-IF(BK$9=INPUTS!$C$41,SUM($B702:$B705),0)</f>
        <v>0</v>
      </c>
      <c r="BM707" s="319">
        <f>-IF(BL$9=INPUTS!$C$41,SUM($B702:$B705),0)</f>
        <v>0</v>
      </c>
      <c r="BN707" s="319">
        <f>-IF(BM$9=INPUTS!$C$41,SUM($B702:$B705),0)</f>
        <v>0</v>
      </c>
      <c r="BO707" s="319">
        <f>-IF(BN$9=INPUTS!$C$41,SUM($B702:$B705),0)</f>
        <v>0</v>
      </c>
      <c r="BP707" s="319">
        <f>-IF(BO$9=INPUTS!$C$41,SUM($B702:$B705),0)</f>
        <v>0</v>
      </c>
      <c r="BQ707" s="319">
        <f>-IF(BP$9=INPUTS!$C$41,SUM($B702:$B705),0)</f>
        <v>0</v>
      </c>
      <c r="BR707" s="319">
        <f>-IF(BQ$9=INPUTS!$C$41,SUM($B702:$B705),0)</f>
        <v>0</v>
      </c>
      <c r="BS707" s="319">
        <f>-IF(BR$9=INPUTS!$C$41,SUM($B702:$B705),0)</f>
        <v>0</v>
      </c>
      <c r="BT707" s="319">
        <f>-IF(BS$9=INPUTS!$C$41,SUM($B702:$B705),0)</f>
        <v>0</v>
      </c>
      <c r="BU707" s="319">
        <f>-IF(BT$9=INPUTS!$C$41,SUM($B702:$B705),0)</f>
        <v>0</v>
      </c>
      <c r="BV707" s="319">
        <f>-IF(BU$9=INPUTS!$C$41,SUM($B702:$B705),0)</f>
        <v>0</v>
      </c>
      <c r="BW707" s="319">
        <f>-IF(BV$9=INPUTS!$C$41,SUM($B702:$B705),0)</f>
        <v>0</v>
      </c>
      <c r="BX707" s="319">
        <f>-IF(BW$9=INPUTS!$C$41,SUM($B702:$B705),0)</f>
        <v>0</v>
      </c>
      <c r="BY707" s="319">
        <f>-IF(BX$9=INPUTS!$C$41,SUM($B702:$B705),0)</f>
        <v>0</v>
      </c>
      <c r="BZ707" s="319">
        <f>-IF(BY$9=INPUTS!$C$41,SUM($B702:$B705),0)</f>
        <v>0</v>
      </c>
    </row>
    <row r="708" spans="1:78" ht="15" x14ac:dyDescent="0.25">
      <c r="B708" s="77">
        <f>SUM(G708:BZ708)</f>
        <v>0</v>
      </c>
      <c r="E708" s="170" t="s">
        <v>84</v>
      </c>
      <c r="G708" s="319">
        <f>-IF(F$9=INPUTS!$C$41,$B706,0)</f>
        <v>0</v>
      </c>
      <c r="H708" s="319">
        <f>-IF(G$9=INPUTS!$C$41,$B706,0)</f>
        <v>0</v>
      </c>
      <c r="I708" s="319">
        <f>-IF(H$9=INPUTS!$C$41,$B706,0)</f>
        <v>0</v>
      </c>
      <c r="J708" s="319">
        <f>-IF(I$9=INPUTS!$C$41,$B706,0)</f>
        <v>0</v>
      </c>
      <c r="K708" s="319">
        <f>-IF(J$9=INPUTS!$C$41,$B706,0)</f>
        <v>0</v>
      </c>
      <c r="L708" s="319">
        <f>-IF(K$9=INPUTS!$C$41,$B706,0)</f>
        <v>0</v>
      </c>
      <c r="M708" s="319">
        <f>-IF(L$9=INPUTS!$C$41,$B706,0)</f>
        <v>0</v>
      </c>
      <c r="N708" s="319">
        <f>-IF(M$9=INPUTS!$C$41,$B706,0)</f>
        <v>0</v>
      </c>
      <c r="O708" s="319">
        <f>-IF(N$9=INPUTS!$C$41,$B706,0)</f>
        <v>0</v>
      </c>
      <c r="P708" s="319">
        <f>-IF(O$9=INPUTS!$C$41,$B706,0)</f>
        <v>0</v>
      </c>
      <c r="Q708" s="319">
        <f>-IF(P$9=INPUTS!$C$41,$B706,0)</f>
        <v>0</v>
      </c>
      <c r="R708" s="319">
        <f>-IF(Q$9=INPUTS!$C$41,$B706,0)</f>
        <v>0</v>
      </c>
      <c r="S708" s="319">
        <f>-IF(R$9=INPUTS!$C$41,$B706,0)</f>
        <v>0</v>
      </c>
      <c r="T708" s="319">
        <f>-IF(S$9=INPUTS!$C$41,$B706,0)</f>
        <v>0</v>
      </c>
      <c r="U708" s="319">
        <f>-IF(T$9=INPUTS!$C$41,$B706,0)</f>
        <v>0</v>
      </c>
      <c r="V708" s="319">
        <f>-IF(U$9=INPUTS!$C$41,$B706,0)</f>
        <v>0</v>
      </c>
      <c r="W708" s="319">
        <f>-IF(V$9=INPUTS!$C$41,$B706,0)</f>
        <v>0</v>
      </c>
      <c r="X708" s="319">
        <f>-IF(W$9=INPUTS!$C$41,$B706,0)</f>
        <v>0</v>
      </c>
      <c r="Y708" s="319">
        <f>-IF(X$9=INPUTS!$C$41,$B706,0)</f>
        <v>0</v>
      </c>
      <c r="Z708" s="319">
        <f>-IF(Y$9=INPUTS!$C$41,$B706,0)</f>
        <v>0</v>
      </c>
      <c r="AA708" s="319">
        <f>-IF(Z$9=INPUTS!$C$41,$B706,0)</f>
        <v>0</v>
      </c>
      <c r="AB708" s="319">
        <f>-IF(AA$9=INPUTS!$C$41,$B706,0)</f>
        <v>0</v>
      </c>
      <c r="AC708" s="319">
        <f>-IF(AB$9=INPUTS!$C$41,$B706,0)</f>
        <v>0</v>
      </c>
      <c r="AD708" s="319">
        <f>-IF(AC$9=INPUTS!$C$41,$B706,0)</f>
        <v>0</v>
      </c>
      <c r="AE708" s="319">
        <f>-IF(AD$9=INPUTS!$C$41,$B706,0)</f>
        <v>0</v>
      </c>
      <c r="AF708" s="319">
        <f>-IF(AE$9=INPUTS!$C$41,$B706,0)</f>
        <v>0</v>
      </c>
      <c r="AG708" s="319">
        <f>-IF(AF$9=INPUTS!$C$41,$B706,0)</f>
        <v>0</v>
      </c>
      <c r="AH708" s="319">
        <f>-IF(AG$9=INPUTS!$C$41,$B706,0)</f>
        <v>0</v>
      </c>
      <c r="AI708" s="319">
        <f>-IF(AH$9=INPUTS!$C$41,$B706,0)</f>
        <v>0</v>
      </c>
      <c r="AJ708" s="319">
        <f>-IF(AI$9=INPUTS!$C$41,$B706,0)</f>
        <v>0</v>
      </c>
      <c r="AK708" s="319">
        <f>-IF(AJ$9=INPUTS!$C$41,$B706,0)</f>
        <v>0</v>
      </c>
      <c r="AL708" s="319">
        <f>-IF(AK$9=INPUTS!$C$41,$B706,0)</f>
        <v>0</v>
      </c>
      <c r="AM708" s="319">
        <f>-IF(AL$9=INPUTS!$C$41,$B706,0)</f>
        <v>0</v>
      </c>
      <c r="AN708" s="319">
        <f>-IF(AM$9=INPUTS!$C$41,$B706,0)</f>
        <v>0</v>
      </c>
      <c r="AO708" s="319">
        <f>-IF(AN$9=INPUTS!$C$41,$B706,0)</f>
        <v>0</v>
      </c>
      <c r="AP708" s="319">
        <f>-IF(AO$9=INPUTS!$C$41,$B706,0)</f>
        <v>0</v>
      </c>
      <c r="AQ708" s="319">
        <f>-IF(AP$9=INPUTS!$C$41,$B706,0)</f>
        <v>0</v>
      </c>
      <c r="AR708" s="319">
        <f>-IF(AQ$9=INPUTS!$C$41,$B706,0)</f>
        <v>0</v>
      </c>
      <c r="AS708" s="319">
        <f>-IF(AR$9=INPUTS!$C$41,$B706,0)</f>
        <v>0</v>
      </c>
      <c r="AT708" s="319">
        <f>-IF(AS$9=INPUTS!$C$41,$B706,0)</f>
        <v>0</v>
      </c>
      <c r="AU708" s="319">
        <f>-IF(AT$9=INPUTS!$C$41,$B706,0)</f>
        <v>0</v>
      </c>
      <c r="AV708" s="319">
        <f>-IF(AU$9=INPUTS!$C$41,$B706,0)</f>
        <v>0</v>
      </c>
      <c r="AW708" s="319">
        <f>-IF(AV$9=INPUTS!$C$41,$B706,0)</f>
        <v>0</v>
      </c>
      <c r="AX708" s="319">
        <f>-IF(AW$9=INPUTS!$C$41,$B706,0)</f>
        <v>0</v>
      </c>
      <c r="AY708" s="319">
        <f>-IF(AX$9=INPUTS!$C$41,$B706,0)</f>
        <v>0</v>
      </c>
      <c r="AZ708" s="319">
        <f>-IF(AY$9=INPUTS!$C$41,$B706,0)</f>
        <v>0</v>
      </c>
      <c r="BA708" s="319">
        <f>-IF(AZ$9=INPUTS!$C$41,$B706,0)</f>
        <v>0</v>
      </c>
      <c r="BB708" s="319">
        <f>-IF(BA$9=INPUTS!$C$41,$B706,0)</f>
        <v>0</v>
      </c>
      <c r="BC708" s="319">
        <f>-IF(BB$9=INPUTS!$C$41,$B706,0)</f>
        <v>0</v>
      </c>
      <c r="BD708" s="319">
        <f>-IF(BC$9=INPUTS!$C$41,$B706,0)</f>
        <v>0</v>
      </c>
      <c r="BE708" s="319">
        <f>-IF(BD$9=INPUTS!$C$41,$B706,0)</f>
        <v>0</v>
      </c>
      <c r="BF708" s="319">
        <f>-IF(BE$9=INPUTS!$C$41,$B706,0)</f>
        <v>0</v>
      </c>
      <c r="BG708" s="319">
        <f>-IF(BF$9=INPUTS!$C$41,$B706,0)</f>
        <v>0</v>
      </c>
      <c r="BH708" s="319">
        <f>-IF(BG$9=INPUTS!$C$41,$B706,0)</f>
        <v>0</v>
      </c>
      <c r="BI708" s="319">
        <f>-IF(BH$9=INPUTS!$C$41,$B706,0)</f>
        <v>0</v>
      </c>
      <c r="BJ708" s="319">
        <f>-IF(BI$9=INPUTS!$C$41,$B706,0)</f>
        <v>0</v>
      </c>
      <c r="BK708" s="319">
        <f>-IF(BJ$9=INPUTS!$C$41,$B706,0)</f>
        <v>0</v>
      </c>
      <c r="BL708" s="319">
        <f>-IF(BK$9=INPUTS!$C$41,$B706,0)</f>
        <v>0</v>
      </c>
      <c r="BM708" s="319">
        <f>-IF(BL$9=INPUTS!$C$41,$B706,0)</f>
        <v>0</v>
      </c>
      <c r="BN708" s="319">
        <f>-IF(BM$9=INPUTS!$C$41,$B706,0)</f>
        <v>0</v>
      </c>
      <c r="BO708" s="319">
        <f>-IF(BN$9=INPUTS!$C$41,$B706,0)</f>
        <v>0</v>
      </c>
      <c r="BP708" s="319">
        <f>-IF(BO$9=INPUTS!$C$41,$B706,0)</f>
        <v>0</v>
      </c>
      <c r="BQ708" s="319">
        <f>-IF(BP$9=INPUTS!$C$41,$B706,0)</f>
        <v>0</v>
      </c>
      <c r="BR708" s="319">
        <f>-IF(BQ$9=INPUTS!$C$41,$B706,0)</f>
        <v>0</v>
      </c>
      <c r="BS708" s="319">
        <f>-IF(BR$9=INPUTS!$C$41,$B706,0)</f>
        <v>0</v>
      </c>
      <c r="BT708" s="319">
        <f>-IF(BS$9=INPUTS!$C$41,$B706,0)</f>
        <v>0</v>
      </c>
      <c r="BU708" s="319">
        <f>-IF(BT$9=INPUTS!$C$41,$B706,0)</f>
        <v>0</v>
      </c>
      <c r="BV708" s="319">
        <f>-IF(BU$9=INPUTS!$C$41,$B706,0)</f>
        <v>0</v>
      </c>
      <c r="BW708" s="319">
        <f>-IF(BV$9=INPUTS!$C$41,$B706,0)</f>
        <v>0</v>
      </c>
      <c r="BX708" s="319">
        <f>-IF(BW$9=INPUTS!$C$41,$B706,0)</f>
        <v>0</v>
      </c>
      <c r="BY708" s="319">
        <f>-IF(BX$9=INPUTS!$C$41,$B706,0)</f>
        <v>0</v>
      </c>
      <c r="BZ708" s="319">
        <f>-IF(BY$9=INPUTS!$C$41,$B706,0)</f>
        <v>0</v>
      </c>
    </row>
    <row r="709" spans="1:78" collapsed="1" x14ac:dyDescent="0.2">
      <c r="A709" s="77">
        <f>SUM(A702:A705)</f>
        <v>3.4804831983622386</v>
      </c>
      <c r="E709" s="170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3"/>
      <c r="R709" s="203"/>
      <c r="S709" s="203"/>
      <c r="T709" s="203"/>
      <c r="U709" s="203"/>
      <c r="V709" s="203"/>
      <c r="W709" s="203"/>
      <c r="X709" s="203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3"/>
      <c r="BQ709" s="203"/>
      <c r="BR709" s="203"/>
      <c r="BS709" s="203"/>
      <c r="BT709" s="203"/>
      <c r="BU709" s="203"/>
      <c r="BV709" s="203"/>
      <c r="BW709" s="203"/>
      <c r="BX709" s="203"/>
      <c r="BY709" s="203"/>
      <c r="BZ709" s="203"/>
    </row>
    <row r="710" spans="1:78" ht="15" x14ac:dyDescent="0.25">
      <c r="B710" s="77">
        <f>SUM(G710:BZ710)</f>
        <v>1.1197565237607994</v>
      </c>
      <c r="E710" s="170" t="s">
        <v>5</v>
      </c>
      <c r="G710" s="320">
        <f>IF(G$9&gt;INPUTS!$C$41,0,SUMIF($A$12:$A$310,$E701,G$12:G$310))</f>
        <v>0</v>
      </c>
      <c r="H710" s="320">
        <f>IF(H$9&gt;INPUTS!$C$41,0,SUMIF($A$12:$A$310,$E701,H$12:H$310))</f>
        <v>0</v>
      </c>
      <c r="I710" s="320">
        <f>IF(I$9&gt;INPUTS!$C$41,0,SUMIF($A$12:$A$310,$E701,I$12:I$310))</f>
        <v>0</v>
      </c>
      <c r="J710" s="320">
        <f>IF(J$9&gt;INPUTS!$C$41,0,SUMIF($A$12:$A$310,$E701,J$12:J$310))</f>
        <v>0</v>
      </c>
      <c r="K710" s="320">
        <f>IF(K$9&gt;INPUTS!$C$41,0,SUMIF($A$12:$A$310,$E701,K$12:K$310))</f>
        <v>0</v>
      </c>
      <c r="L710" s="320">
        <f>IF(L$9&gt;INPUTS!$C$41,0,SUMIF($A$12:$A$310,$E701,L$12:L$310))</f>
        <v>3.6495250644654278E-4</v>
      </c>
      <c r="M710" s="320">
        <f>IF(M$9&gt;INPUTS!$C$41,0,SUMIF($A$12:$A$310,$E701,M$12:M$310))</f>
        <v>5.2307795452573073E-2</v>
      </c>
      <c r="N710" s="320">
        <f>IF(N$9&gt;INPUTS!$C$41,0,SUMIF($A$12:$A$310,$E701,N$12:N$310))</f>
        <v>0.19696297621121983</v>
      </c>
      <c r="O710" s="320">
        <f>IF(O$9&gt;INPUTS!$C$41,0,SUMIF($A$12:$A$310,$E701,O$12:O$310))</f>
        <v>0.29004026653018661</v>
      </c>
      <c r="P710" s="320">
        <f>IF(P$9&gt;INPUTS!$C$41,0,SUMIF($A$12:$A$310,$E701,P$12:P$310))</f>
        <v>0.29004026653018661</v>
      </c>
      <c r="Q710" s="320">
        <f>IF(Q$9&gt;INPUTS!$C$41,0,SUMIF($A$12:$A$310,$E701,Q$12:Q$310))</f>
        <v>0.29004026653018661</v>
      </c>
      <c r="R710" s="320">
        <f>IF(R$9&gt;INPUTS!$C$41,0,SUMIF($A$12:$A$310,$E701,R$12:R$310))</f>
        <v>0</v>
      </c>
      <c r="S710" s="320">
        <f>IF(S$9&gt;INPUTS!$C$41,0,SUMIF($A$12:$A$310,$E701,S$12:S$310))</f>
        <v>0</v>
      </c>
      <c r="T710" s="320">
        <f>IF(T$9&gt;INPUTS!$C$41,0,SUMIF($A$12:$A$310,$E701,T$12:T$310))</f>
        <v>0</v>
      </c>
      <c r="U710" s="320">
        <f>IF(U$9&gt;INPUTS!$C$41,0,SUMIF($A$12:$A$310,$E701,U$12:U$310))</f>
        <v>0</v>
      </c>
      <c r="V710" s="320">
        <f>IF(V$9&gt;INPUTS!$C$41,0,SUMIF($A$12:$A$310,$E701,V$12:V$310))</f>
        <v>0</v>
      </c>
      <c r="W710" s="320">
        <f>IF(W$9&gt;INPUTS!$C$41,0,SUMIF($A$12:$A$310,$E701,W$12:W$310))</f>
        <v>0</v>
      </c>
      <c r="X710" s="320">
        <f>IF(X$9&gt;INPUTS!$C$41,0,SUMIF($A$12:$A$310,$E701,X$12:X$310))</f>
        <v>0</v>
      </c>
      <c r="Y710" s="320">
        <f>IF(Y$9&gt;INPUTS!$C$41,0,SUMIF($A$12:$A$310,$E701,Y$12:Y$310))</f>
        <v>0</v>
      </c>
      <c r="Z710" s="320">
        <f>IF(Z$9&gt;INPUTS!$C$41,0,SUMIF($A$12:$A$310,$E701,Z$12:Z$310))</f>
        <v>0</v>
      </c>
      <c r="AA710" s="320">
        <f>IF(AA$9&gt;INPUTS!$C$41,0,SUMIF($A$12:$A$310,$E701,AA$12:AA$310))</f>
        <v>0</v>
      </c>
      <c r="AB710" s="320">
        <f>IF(AB$9&gt;INPUTS!$C$41,0,SUMIF($A$12:$A$310,$E701,AB$12:AB$310))</f>
        <v>0</v>
      </c>
      <c r="AC710" s="320">
        <f>IF(AC$9&gt;INPUTS!$C$41,0,SUMIF($A$12:$A$310,$E701,AC$12:AC$310))</f>
        <v>0</v>
      </c>
      <c r="AD710" s="320">
        <f>IF(AD$9&gt;INPUTS!$C$41,0,SUMIF($A$12:$A$310,$E701,AD$12:AD$310))</f>
        <v>0</v>
      </c>
      <c r="AE710" s="320">
        <f>IF(AE$9&gt;INPUTS!$C$41,0,SUMIF($A$12:$A$310,$E701,AE$12:AE$310))</f>
        <v>0</v>
      </c>
      <c r="AF710" s="320">
        <f>IF(AF$9&gt;INPUTS!$C$41,0,SUMIF($A$12:$A$310,$E701,AF$12:AF$310))</f>
        <v>0</v>
      </c>
      <c r="AG710" s="320">
        <f>IF(AG$9&gt;INPUTS!$C$41,0,SUMIF($A$12:$A$310,$E701,AG$12:AG$310))</f>
        <v>0</v>
      </c>
      <c r="AH710" s="320">
        <f>IF(AH$9&gt;INPUTS!$C$41,0,SUMIF($A$12:$A$310,$E701,AH$12:AH$310))</f>
        <v>0</v>
      </c>
      <c r="AI710" s="320">
        <f>IF(AI$9&gt;INPUTS!$C$41,0,SUMIF($A$12:$A$310,$E701,AI$12:AI$310))</f>
        <v>0</v>
      </c>
      <c r="AJ710" s="320">
        <f>IF(AJ$9&gt;INPUTS!$C$41,0,SUMIF($A$12:$A$310,$E701,AJ$12:AJ$310))</f>
        <v>0</v>
      </c>
      <c r="AK710" s="320">
        <f>IF(AK$9&gt;INPUTS!$C$41,0,SUMIF($A$12:$A$310,$E701,AK$12:AK$310))</f>
        <v>0</v>
      </c>
      <c r="AL710" s="320">
        <f>IF(AL$9&gt;INPUTS!$C$41,0,SUMIF($A$12:$A$310,$E701,AL$12:AL$310))</f>
        <v>0</v>
      </c>
      <c r="AM710" s="320">
        <f>IF(AM$9&gt;INPUTS!$C$41,0,SUMIF($A$12:$A$310,$E701,AM$12:AM$310))</f>
        <v>0</v>
      </c>
      <c r="AN710" s="320">
        <f>IF(AN$9&gt;INPUTS!$C$41,0,SUMIF($A$12:$A$310,$E701,AN$12:AN$310))</f>
        <v>0</v>
      </c>
      <c r="AO710" s="320">
        <f>IF(AO$9&gt;INPUTS!$C$41,0,SUMIF($A$12:$A$310,$E701,AO$12:AO$310))</f>
        <v>0</v>
      </c>
      <c r="AP710" s="320">
        <f>IF(AP$9&gt;INPUTS!$C$41,0,SUMIF($A$12:$A$310,$E701,AP$12:AP$310))</f>
        <v>0</v>
      </c>
      <c r="AQ710" s="320">
        <f>IF(AQ$9&gt;INPUTS!$C$41,0,SUMIF($A$12:$A$310,$E701,AQ$12:AQ$310))</f>
        <v>0</v>
      </c>
      <c r="AR710" s="320">
        <f>IF(AR$9&gt;INPUTS!$C$41,0,SUMIF($A$12:$A$310,$E701,AR$12:AR$310))</f>
        <v>0</v>
      </c>
      <c r="AS710" s="320">
        <f>IF(AS$9&gt;INPUTS!$C$41,0,SUMIF($A$12:$A$310,$E701,AS$12:AS$310))</f>
        <v>0</v>
      </c>
      <c r="AT710" s="320">
        <f>IF(AT$9&gt;INPUTS!$C$41,0,SUMIF($A$12:$A$310,$E701,AT$12:AT$310))</f>
        <v>0</v>
      </c>
      <c r="AU710" s="320">
        <f>IF(AU$9&gt;INPUTS!$C$41,0,SUMIF($A$12:$A$310,$E701,AU$12:AU$310))</f>
        <v>0</v>
      </c>
      <c r="AV710" s="320">
        <f>IF(AV$9&gt;INPUTS!$C$41,0,SUMIF($A$12:$A$310,$E701,AV$12:AV$310))</f>
        <v>0</v>
      </c>
      <c r="AW710" s="320">
        <f>IF(AW$9&gt;INPUTS!$C$41,0,SUMIF($A$12:$A$310,$E701,AW$12:AW$310))</f>
        <v>0</v>
      </c>
      <c r="AX710" s="320">
        <f>IF(AX$9&gt;INPUTS!$C$41,0,SUMIF($A$12:$A$310,$E701,AX$12:AX$310))</f>
        <v>0</v>
      </c>
      <c r="AY710" s="320">
        <f>IF(AY$9&gt;INPUTS!$C$41,0,SUMIF($A$12:$A$310,$E701,AY$12:AY$310))</f>
        <v>0</v>
      </c>
      <c r="AZ710" s="320">
        <f>IF(AZ$9&gt;INPUTS!$C$41,0,SUMIF($A$12:$A$310,$E701,AZ$12:AZ$310))</f>
        <v>0</v>
      </c>
      <c r="BA710" s="320">
        <f>IF(BA$9&gt;INPUTS!$C$41,0,SUMIF($A$12:$A$310,$E701,BA$12:BA$310))</f>
        <v>0</v>
      </c>
      <c r="BB710" s="320">
        <f>IF(BB$9&gt;INPUTS!$C$41,0,SUMIF($A$12:$A$310,$E701,BB$12:BB$310))</f>
        <v>0</v>
      </c>
      <c r="BC710" s="320">
        <f>IF(BC$9&gt;INPUTS!$C$41,0,SUMIF($A$12:$A$310,$E701,BC$12:BC$310))</f>
        <v>0</v>
      </c>
      <c r="BD710" s="320">
        <f>IF(BD$9&gt;INPUTS!$C$41,0,SUMIF($A$12:$A$310,$E701,BD$12:BD$310))</f>
        <v>0</v>
      </c>
      <c r="BE710" s="320">
        <f>IF(BE$9&gt;INPUTS!$C$41,0,SUMIF($A$12:$A$310,$E701,BE$12:BE$310))</f>
        <v>0</v>
      </c>
      <c r="BF710" s="320">
        <f>IF(BF$9&gt;INPUTS!$C$41,0,SUMIF($A$12:$A$310,$E701,BF$12:BF$310))</f>
        <v>0</v>
      </c>
      <c r="BG710" s="320">
        <f>IF(BG$9&gt;INPUTS!$C$41,0,SUMIF($A$12:$A$310,$E701,BG$12:BG$310))</f>
        <v>0</v>
      </c>
      <c r="BH710" s="320">
        <f>IF(BH$9&gt;INPUTS!$C$41,0,SUMIF($A$12:$A$310,$E701,BH$12:BH$310))</f>
        <v>0</v>
      </c>
      <c r="BI710" s="320">
        <f>IF(BI$9&gt;INPUTS!$C$41,0,SUMIF($A$12:$A$310,$E701,BI$12:BI$310))</f>
        <v>0</v>
      </c>
      <c r="BJ710" s="320">
        <f>IF(BJ$9&gt;INPUTS!$C$41,0,SUMIF($A$12:$A$310,$E701,BJ$12:BJ$310))</f>
        <v>0</v>
      </c>
      <c r="BK710" s="320">
        <f>IF(BK$9&gt;INPUTS!$C$41,0,SUMIF($A$12:$A$310,$E701,BK$12:BK$310))</f>
        <v>0</v>
      </c>
      <c r="BL710" s="320">
        <f>IF(BL$9&gt;INPUTS!$C$41,0,SUMIF($A$12:$A$310,$E701,BL$12:BL$310))</f>
        <v>0</v>
      </c>
      <c r="BM710" s="320">
        <f>IF(BM$9&gt;INPUTS!$C$41,0,SUMIF($A$12:$A$310,$E701,BM$12:BM$310))</f>
        <v>0</v>
      </c>
      <c r="BN710" s="320">
        <f>IF(BN$9&gt;INPUTS!$C$41,0,SUMIF($A$12:$A$310,$E701,BN$12:BN$310))</f>
        <v>0</v>
      </c>
      <c r="BO710" s="320">
        <f>IF(BO$9&gt;INPUTS!$C$41,0,SUMIF($A$12:$A$310,$E701,BO$12:BO$310))</f>
        <v>0</v>
      </c>
      <c r="BP710" s="320">
        <f>IF(BP$9&gt;INPUTS!$C$41,0,SUMIF($A$12:$A$310,$E701,BP$12:BP$310))</f>
        <v>0</v>
      </c>
      <c r="BQ710" s="320">
        <f>IF(BQ$9&gt;INPUTS!$C$41,0,SUMIF($A$12:$A$310,$E701,BQ$12:BQ$310))</f>
        <v>0</v>
      </c>
      <c r="BR710" s="320">
        <f>IF(BR$9&gt;INPUTS!$C$41,0,SUMIF($A$12:$A$310,$E701,BR$12:BR$310))</f>
        <v>0</v>
      </c>
      <c r="BS710" s="320">
        <f>IF(BS$9&gt;INPUTS!$C$41,0,SUMIF($A$12:$A$310,$E701,BS$12:BS$310))</f>
        <v>0</v>
      </c>
      <c r="BT710" s="320">
        <f>IF(BT$9&gt;INPUTS!$C$41,0,SUMIF($A$12:$A$310,$E701,BT$12:BT$310))</f>
        <v>0</v>
      </c>
      <c r="BU710" s="320">
        <f>IF(BU$9&gt;INPUTS!$C$41,0,SUMIF($A$12:$A$310,$E701,BU$12:BU$310))</f>
        <v>0</v>
      </c>
      <c r="BV710" s="320">
        <f>IF(BV$9&gt;INPUTS!$C$41,0,SUMIF($A$12:$A$310,$E701,BV$12:BV$310))</f>
        <v>0</v>
      </c>
      <c r="BW710" s="320">
        <f>IF(BW$9&gt;INPUTS!$C$41,0,SUMIF($A$12:$A$310,$E701,BW$12:BW$310))</f>
        <v>0</v>
      </c>
      <c r="BX710" s="320">
        <f>IF(BX$9&gt;INPUTS!$C$41,0,SUMIF($A$12:$A$310,$E701,BX$12:BX$310))</f>
        <v>0</v>
      </c>
      <c r="BY710" s="320">
        <f>IF(BY$9&gt;INPUTS!$C$41,0,SUMIF($A$12:$A$310,$E701,BY$12:BY$310))</f>
        <v>0</v>
      </c>
      <c r="BZ710" s="320">
        <f>IF(BZ$9&gt;INPUTS!$C$41,0,SUMIF($A$12:$A$310,$E701,BZ$12:BZ$310))</f>
        <v>0</v>
      </c>
    </row>
    <row r="711" spans="1:78" ht="15" x14ac:dyDescent="0.25">
      <c r="B711" s="77">
        <f>SUM(G711:BZ711)</f>
        <v>-1.1197565237607994</v>
      </c>
      <c r="E711" s="170" t="s">
        <v>82</v>
      </c>
      <c r="G711" s="320">
        <f>-IF(F$9=INPUTS!$C$41,SUM($F710:G710),0)</f>
        <v>0</v>
      </c>
      <c r="H711" s="320">
        <f>-IF(G$9=INPUTS!$C$41,SUM($F710:H710),0)</f>
        <v>0</v>
      </c>
      <c r="I711" s="320">
        <f>-IF(H$9=INPUTS!$C$41,SUM($F710:I710),0)</f>
        <v>0</v>
      </c>
      <c r="J711" s="320">
        <f>-IF(I$9=INPUTS!$C$41,SUM($F710:J710),0)</f>
        <v>0</v>
      </c>
      <c r="K711" s="320">
        <f>-IF(J$9=INPUTS!$C$41,SUM($F710:K710),0)</f>
        <v>0</v>
      </c>
      <c r="L711" s="320">
        <f>-IF(K$9=INPUTS!$C$41,SUM($F710:L710),0)</f>
        <v>0</v>
      </c>
      <c r="M711" s="320">
        <f>-IF(L$9=INPUTS!$C$41,SUM($F710:M710),0)</f>
        <v>0</v>
      </c>
      <c r="N711" s="320">
        <f>-IF(M$9=INPUTS!$C$41,SUM($F710:N710),0)</f>
        <v>0</v>
      </c>
      <c r="O711" s="320">
        <f>-IF(N$9=INPUTS!$C$41,SUM($F710:O710),0)</f>
        <v>0</v>
      </c>
      <c r="P711" s="320">
        <f>-IF(O$9=INPUTS!$C$41,SUM($F710:P710),0)</f>
        <v>0</v>
      </c>
      <c r="Q711" s="320">
        <f>-IF(P$9=INPUTS!$C$41,SUM($F710:Q710),0)</f>
        <v>0</v>
      </c>
      <c r="R711" s="320">
        <f>-IF(Q$9=INPUTS!$C$41,SUM($F710:R710),0)</f>
        <v>-1.1197565237607994</v>
      </c>
      <c r="S711" s="320">
        <f>-IF(R$9=INPUTS!$C$41,SUM($F710:S710),0)</f>
        <v>0</v>
      </c>
      <c r="T711" s="320">
        <f>-IF(S$9=INPUTS!$C$41,SUM($F710:T710),0)</f>
        <v>0</v>
      </c>
      <c r="U711" s="320">
        <f>-IF(T$9=INPUTS!$C$41,SUM($F710:U710),0)</f>
        <v>0</v>
      </c>
      <c r="V711" s="320">
        <f>-IF(U$9=INPUTS!$C$41,SUM($F710:V710),0)</f>
        <v>0</v>
      </c>
      <c r="W711" s="320">
        <f>-IF(V$9=INPUTS!$C$41,SUM($F710:W710),0)</f>
        <v>0</v>
      </c>
      <c r="X711" s="320">
        <f>-IF(W$9=INPUTS!$C$41,SUM($F710:X710),0)</f>
        <v>0</v>
      </c>
      <c r="Y711" s="320">
        <f>-IF(X$9=INPUTS!$C$41,SUM($F710:Y710),0)</f>
        <v>0</v>
      </c>
      <c r="Z711" s="320">
        <f>-IF(Y$9=INPUTS!$C$41,SUM($F710:Z710),0)</f>
        <v>0</v>
      </c>
      <c r="AA711" s="320">
        <f>-IF(Z$9=INPUTS!$C$41,SUM($F710:AA710),0)</f>
        <v>0</v>
      </c>
      <c r="AB711" s="320">
        <f>-IF(AA$9=INPUTS!$C$41,SUM($F710:AB710),0)</f>
        <v>0</v>
      </c>
      <c r="AC711" s="320">
        <f>-IF(AB$9=INPUTS!$C$41,SUM($F710:AC710),0)</f>
        <v>0</v>
      </c>
      <c r="AD711" s="320">
        <f>-IF(AC$9=INPUTS!$C$41,SUM($F710:AD710),0)</f>
        <v>0</v>
      </c>
      <c r="AE711" s="320">
        <f>-IF(AD$9=INPUTS!$C$41,SUM($F710:AE710),0)</f>
        <v>0</v>
      </c>
      <c r="AF711" s="320">
        <f>-IF(AE$9=INPUTS!$C$41,SUM($F710:AF710),0)</f>
        <v>0</v>
      </c>
      <c r="AG711" s="320">
        <f>-IF(AF$9=INPUTS!$C$41,SUM($F710:AG710),0)</f>
        <v>0</v>
      </c>
      <c r="AH711" s="320">
        <f>-IF(AG$9=INPUTS!$C$41,SUM($F710:AH710),0)</f>
        <v>0</v>
      </c>
      <c r="AI711" s="320">
        <f>-IF(AH$9=INPUTS!$C$41,SUM($F710:AI710),0)</f>
        <v>0</v>
      </c>
      <c r="AJ711" s="320">
        <f>-IF(AI$9=INPUTS!$C$41,SUM($F710:AJ710),0)</f>
        <v>0</v>
      </c>
      <c r="AK711" s="320">
        <f>-IF(AJ$9=INPUTS!$C$41,SUM($F710:AK710),0)</f>
        <v>0</v>
      </c>
      <c r="AL711" s="320">
        <f>-IF(AK$9=INPUTS!$C$41,SUM($F710:AL710),0)</f>
        <v>0</v>
      </c>
      <c r="AM711" s="320">
        <f>-IF(AL$9=INPUTS!$C$41,SUM($F710:AM710),0)</f>
        <v>0</v>
      </c>
      <c r="AN711" s="320">
        <f>-IF(AM$9=INPUTS!$C$41,SUM($F710:AN710),0)</f>
        <v>0</v>
      </c>
      <c r="AO711" s="320">
        <f>-IF(AN$9=INPUTS!$C$41,SUM($F710:AO710),0)</f>
        <v>0</v>
      </c>
      <c r="AP711" s="320">
        <f>-IF(AO$9=INPUTS!$C$41,SUM($F710:AP710),0)</f>
        <v>0</v>
      </c>
      <c r="AQ711" s="320">
        <f>-IF(AP$9=INPUTS!$C$41,SUM($F710:AQ710),0)</f>
        <v>0</v>
      </c>
      <c r="AR711" s="320">
        <f>-IF(AQ$9=INPUTS!$C$41,SUM($F710:AR710),0)</f>
        <v>0</v>
      </c>
      <c r="AS711" s="320">
        <f>-IF(AR$9=INPUTS!$C$41,SUM($F710:AS710),0)</f>
        <v>0</v>
      </c>
      <c r="AT711" s="320">
        <f>-IF(AS$9=INPUTS!$C$41,SUM($F710:AT710),0)</f>
        <v>0</v>
      </c>
      <c r="AU711" s="320">
        <f>-IF(AT$9=INPUTS!$C$41,SUM($F710:AU710),0)</f>
        <v>0</v>
      </c>
      <c r="AV711" s="320">
        <f>-IF(AU$9=INPUTS!$C$41,SUM($F710:AV710),0)</f>
        <v>0</v>
      </c>
      <c r="AW711" s="320">
        <f>-IF(AV$9=INPUTS!$C$41,SUM($F710:AW710),0)</f>
        <v>0</v>
      </c>
      <c r="AX711" s="320">
        <f>-IF(AW$9=INPUTS!$C$41,SUM($F710:AX710),0)</f>
        <v>0</v>
      </c>
      <c r="AY711" s="320">
        <f>-IF(AX$9=INPUTS!$C$41,SUM($F710:AY710),0)</f>
        <v>0</v>
      </c>
      <c r="AZ711" s="320">
        <f>-IF(AY$9=INPUTS!$C$41,SUM($F710:AZ710),0)</f>
        <v>0</v>
      </c>
      <c r="BA711" s="320">
        <f>-IF(AZ$9=INPUTS!$C$41,SUM($F710:BA710),0)</f>
        <v>0</v>
      </c>
      <c r="BB711" s="320">
        <f>-IF(BA$9=INPUTS!$C$41,SUM($F710:BB710),0)</f>
        <v>0</v>
      </c>
      <c r="BC711" s="320">
        <f>-IF(BB$9=INPUTS!$C$41,SUM($F710:BC710),0)</f>
        <v>0</v>
      </c>
      <c r="BD711" s="320">
        <f>-IF(BC$9=INPUTS!$C$41,SUM($F710:BD710),0)</f>
        <v>0</v>
      </c>
      <c r="BE711" s="320">
        <f>-IF(BD$9=INPUTS!$C$41,SUM($F710:BE710),0)</f>
        <v>0</v>
      </c>
      <c r="BF711" s="320">
        <f>-IF(BE$9=INPUTS!$C$41,SUM($F710:BF710),0)</f>
        <v>0</v>
      </c>
      <c r="BG711" s="320">
        <f>-IF(BF$9=INPUTS!$C$41,SUM($F710:BG710),0)</f>
        <v>0</v>
      </c>
      <c r="BH711" s="320">
        <f>-IF(BG$9=INPUTS!$C$41,SUM($F710:BH710),0)</f>
        <v>0</v>
      </c>
      <c r="BI711" s="320">
        <f>-IF(BH$9=INPUTS!$C$41,SUM($F710:BI710),0)</f>
        <v>0</v>
      </c>
      <c r="BJ711" s="320">
        <f>-IF(BI$9=INPUTS!$C$41,SUM($F710:BJ710),0)</f>
        <v>0</v>
      </c>
      <c r="BK711" s="320">
        <f>-IF(BJ$9=INPUTS!$C$41,SUM($F710:BK710),0)</f>
        <v>0</v>
      </c>
      <c r="BL711" s="320">
        <f>-IF(BK$9=INPUTS!$C$41,SUM($F710:BL710),0)</f>
        <v>0</v>
      </c>
      <c r="BM711" s="320">
        <f>-IF(BL$9=INPUTS!$C$41,SUM($F710:BM710),0)</f>
        <v>0</v>
      </c>
      <c r="BN711" s="320">
        <f>-IF(BM$9=INPUTS!$C$41,SUM($F710:BN710),0)</f>
        <v>0</v>
      </c>
      <c r="BO711" s="320">
        <f>-IF(BN$9=INPUTS!$C$41,SUM($F710:BO710),0)</f>
        <v>0</v>
      </c>
      <c r="BP711" s="320">
        <f>-IF(BO$9=INPUTS!$C$41,SUM($F710:BP710),0)</f>
        <v>0</v>
      </c>
      <c r="BQ711" s="320">
        <f>-IF(BP$9=INPUTS!$C$41,SUM($F710:BQ710),0)</f>
        <v>0</v>
      </c>
      <c r="BR711" s="320">
        <f>-IF(BQ$9=INPUTS!$C$41,SUM($F710:BR710),0)</f>
        <v>0</v>
      </c>
      <c r="BS711" s="320">
        <f>-IF(BR$9=INPUTS!$C$41,SUM($F710:BS710),0)</f>
        <v>0</v>
      </c>
      <c r="BT711" s="320">
        <f>-IF(BS$9=INPUTS!$C$41,SUM($F710:BT710),0)</f>
        <v>0</v>
      </c>
      <c r="BU711" s="320">
        <f>-IF(BT$9=INPUTS!$C$41,SUM($F710:BU710),0)</f>
        <v>0</v>
      </c>
      <c r="BV711" s="320">
        <f>-IF(BU$9=INPUTS!$C$41,SUM($F710:BV710),0)</f>
        <v>0</v>
      </c>
      <c r="BW711" s="320">
        <f>-IF(BV$9=INPUTS!$C$41,SUM($F710:BW710),0)</f>
        <v>0</v>
      </c>
      <c r="BX711" s="320">
        <f>-IF(BW$9=INPUTS!$C$41,SUM($F710:BX710),0)</f>
        <v>0</v>
      </c>
      <c r="BY711" s="320">
        <f>-IF(BX$9=INPUTS!$C$41,SUM($F710:BY710),0)</f>
        <v>0</v>
      </c>
      <c r="BZ711" s="320">
        <f>-IF(BY$9=INPUTS!$C$41,SUM($F710:BZ710),0)</f>
        <v>0</v>
      </c>
    </row>
    <row r="712" spans="1:78" ht="15" x14ac:dyDescent="0.25">
      <c r="B712" s="310"/>
      <c r="E712" s="170" t="s">
        <v>65</v>
      </c>
      <c r="G712" s="320">
        <f>SUMIF($A$12:$A$234,$E701,G$12:G$234)*(1-$D$5)+SUMIF($A$239:$A$310,$E701,G$239:G$310)</f>
        <v>0</v>
      </c>
      <c r="H712" s="320">
        <f t="shared" ref="H712:BS712" si="550">SUMIF($A$12:$A$234,$E701,H$12:H$234)*(1-$D$5)+SUMIF($A$239:$A$310,$E701,H$239:H$310)</f>
        <v>0</v>
      </c>
      <c r="I712" s="320">
        <f t="shared" si="550"/>
        <v>0</v>
      </c>
      <c r="J712" s="320">
        <f t="shared" si="550"/>
        <v>0</v>
      </c>
      <c r="K712" s="320">
        <f t="shared" si="550"/>
        <v>0</v>
      </c>
      <c r="L712" s="320">
        <f t="shared" si="550"/>
        <v>2.623643568844196E-4</v>
      </c>
      <c r="M712" s="320">
        <f t="shared" si="550"/>
        <v>3.7604074150854781E-2</v>
      </c>
      <c r="N712" s="320">
        <f t="shared" si="550"/>
        <v>0.14159668359824593</v>
      </c>
      <c r="O712" s="320">
        <f t="shared" si="550"/>
        <v>0.20850994760855115</v>
      </c>
      <c r="P712" s="320">
        <f t="shared" si="550"/>
        <v>0.20850994760855115</v>
      </c>
      <c r="Q712" s="320">
        <f t="shared" si="550"/>
        <v>0.20850994760855115</v>
      </c>
      <c r="R712" s="320">
        <f t="shared" si="550"/>
        <v>0.20850994760855115</v>
      </c>
      <c r="S712" s="320">
        <f t="shared" si="550"/>
        <v>0.20850994760855115</v>
      </c>
      <c r="T712" s="320">
        <f t="shared" si="550"/>
        <v>0.20850994760855115</v>
      </c>
      <c r="U712" s="320">
        <f t="shared" si="550"/>
        <v>0.20850994760855115</v>
      </c>
      <c r="V712" s="320">
        <f t="shared" si="550"/>
        <v>0.20850994760855115</v>
      </c>
      <c r="W712" s="320">
        <f t="shared" si="550"/>
        <v>0.20850994760855115</v>
      </c>
      <c r="X712" s="320">
        <f t="shared" si="550"/>
        <v>0.20850994760855115</v>
      </c>
      <c r="Y712" s="320">
        <f t="shared" si="550"/>
        <v>0.20850994760855115</v>
      </c>
      <c r="Z712" s="320">
        <f t="shared" si="550"/>
        <v>0.20850994760855115</v>
      </c>
      <c r="AA712" s="320">
        <f t="shared" si="550"/>
        <v>0.20850994760855115</v>
      </c>
      <c r="AB712" s="320">
        <f t="shared" si="550"/>
        <v>0.20850994760855115</v>
      </c>
      <c r="AC712" s="320">
        <f t="shared" si="550"/>
        <v>0.20850994760855115</v>
      </c>
      <c r="AD712" s="320">
        <f t="shared" si="550"/>
        <v>0.20850994760855115</v>
      </c>
      <c r="AE712" s="320">
        <f t="shared" si="550"/>
        <v>0.20850994760855115</v>
      </c>
      <c r="AF712" s="320">
        <f t="shared" si="550"/>
        <v>0.20850994760855115</v>
      </c>
      <c r="AG712" s="320">
        <f t="shared" si="550"/>
        <v>0.20850994760855115</v>
      </c>
      <c r="AH712" s="320">
        <f t="shared" si="550"/>
        <v>0.20850994760855115</v>
      </c>
      <c r="AI712" s="320">
        <f t="shared" si="550"/>
        <v>0.20850994760855115</v>
      </c>
      <c r="AJ712" s="320">
        <f t="shared" si="550"/>
        <v>0.20850994760855115</v>
      </c>
      <c r="AK712" s="320">
        <f t="shared" si="550"/>
        <v>0.20850994760855115</v>
      </c>
      <c r="AL712" s="320">
        <f t="shared" si="550"/>
        <v>0.20850994760855115</v>
      </c>
      <c r="AM712" s="320">
        <f t="shared" si="550"/>
        <v>0.20850994760855115</v>
      </c>
      <c r="AN712" s="320">
        <f t="shared" si="550"/>
        <v>0.20850994760855115</v>
      </c>
      <c r="AO712" s="320">
        <f t="shared" si="550"/>
        <v>0.20850994760855115</v>
      </c>
      <c r="AP712" s="320">
        <f t="shared" si="550"/>
        <v>0.20850994760855115</v>
      </c>
      <c r="AQ712" s="320">
        <f t="shared" si="550"/>
        <v>0.20850994760855115</v>
      </c>
      <c r="AR712" s="320">
        <f t="shared" si="550"/>
        <v>0.20850994760855115</v>
      </c>
      <c r="AS712" s="320">
        <f t="shared" si="550"/>
        <v>0.20850994760855115</v>
      </c>
      <c r="AT712" s="320">
        <f t="shared" si="550"/>
        <v>0.20850994760855115</v>
      </c>
      <c r="AU712" s="320">
        <f t="shared" si="550"/>
        <v>0.20850994760855115</v>
      </c>
      <c r="AV712" s="320">
        <f t="shared" si="550"/>
        <v>0.20850994760855115</v>
      </c>
      <c r="AW712" s="320">
        <f t="shared" si="550"/>
        <v>0.20850994760855115</v>
      </c>
      <c r="AX712" s="320">
        <f t="shared" si="550"/>
        <v>0.20850994760855115</v>
      </c>
      <c r="AY712" s="320">
        <f t="shared" si="550"/>
        <v>0.20850994760855115</v>
      </c>
      <c r="AZ712" s="320">
        <f t="shared" si="550"/>
        <v>0.20850994760855115</v>
      </c>
      <c r="BA712" s="320">
        <f t="shared" si="550"/>
        <v>0.20850994760855115</v>
      </c>
      <c r="BB712" s="320">
        <f t="shared" si="550"/>
        <v>0.20850994760855115</v>
      </c>
      <c r="BC712" s="320">
        <f t="shared" si="550"/>
        <v>0.20850994760855115</v>
      </c>
      <c r="BD712" s="320">
        <f t="shared" si="550"/>
        <v>0.20850994760855115</v>
      </c>
      <c r="BE712" s="320">
        <f t="shared" si="550"/>
        <v>0.20850994760855115</v>
      </c>
      <c r="BF712" s="320">
        <f t="shared" si="550"/>
        <v>0.20850994760855115</v>
      </c>
      <c r="BG712" s="320">
        <f t="shared" si="550"/>
        <v>0.20850994760855115</v>
      </c>
      <c r="BH712" s="320">
        <f t="shared" si="550"/>
        <v>0.20850994760855115</v>
      </c>
      <c r="BI712" s="320">
        <f t="shared" si="550"/>
        <v>0.20850994760855115</v>
      </c>
      <c r="BJ712" s="320">
        <f t="shared" si="550"/>
        <v>0.20850994760855115</v>
      </c>
      <c r="BK712" s="320">
        <f t="shared" si="550"/>
        <v>0.20850994760855115</v>
      </c>
      <c r="BL712" s="320">
        <f t="shared" si="550"/>
        <v>0.20850994760855115</v>
      </c>
      <c r="BM712" s="320">
        <f t="shared" si="550"/>
        <v>0.20850994760855115</v>
      </c>
      <c r="BN712" s="320">
        <f t="shared" si="550"/>
        <v>0.20850994760855115</v>
      </c>
      <c r="BO712" s="320">
        <f t="shared" si="550"/>
        <v>0.20850994760855115</v>
      </c>
      <c r="BP712" s="320">
        <f t="shared" si="550"/>
        <v>0.20850994760855115</v>
      </c>
      <c r="BQ712" s="320">
        <f t="shared" si="550"/>
        <v>0.20850994760855115</v>
      </c>
      <c r="BR712" s="320">
        <f t="shared" si="550"/>
        <v>0.20850994760855115</v>
      </c>
      <c r="BS712" s="320">
        <f t="shared" si="550"/>
        <v>0.20850994760855115</v>
      </c>
      <c r="BT712" s="320">
        <f t="shared" ref="BT712:BZ712" si="551">SUMIF($A$12:$A$234,$E701,BT$12:BT$234)*(1-$D$5)+SUMIF($A$239:$A$310,$E701,BT$239:BT$310)</f>
        <v>0.20850994760855115</v>
      </c>
      <c r="BU712" s="320">
        <f t="shared" si="551"/>
        <v>0.20850994760855115</v>
      </c>
      <c r="BV712" s="320">
        <f t="shared" si="551"/>
        <v>0.20850994760855115</v>
      </c>
      <c r="BW712" s="320">
        <f t="shared" si="551"/>
        <v>0.20850994760855115</v>
      </c>
      <c r="BX712" s="320">
        <f t="shared" si="551"/>
        <v>0.20850994760855115</v>
      </c>
      <c r="BY712" s="320">
        <f t="shared" si="551"/>
        <v>0.20850994760855115</v>
      </c>
      <c r="BZ712" s="320">
        <f t="shared" si="551"/>
        <v>0.20850994760855115</v>
      </c>
    </row>
    <row r="713" spans="1:78" ht="15" collapsed="1" x14ac:dyDescent="0.25">
      <c r="E713" s="170"/>
      <c r="G713" s="320"/>
      <c r="H713" s="320"/>
      <c r="I713" s="320"/>
      <c r="J713" s="320"/>
      <c r="K713" s="320"/>
      <c r="L713" s="320"/>
      <c r="M713" s="320"/>
      <c r="N713" s="320"/>
      <c r="O713" s="320"/>
      <c r="P713" s="320"/>
      <c r="Q713" s="320"/>
      <c r="R713" s="320"/>
      <c r="S713" s="320"/>
      <c r="T713" s="320"/>
      <c r="U713" s="320"/>
      <c r="V713" s="320"/>
      <c r="W713" s="320"/>
      <c r="X713" s="320"/>
      <c r="Y713" s="320"/>
      <c r="Z713" s="320"/>
      <c r="AA713" s="320"/>
      <c r="AB713" s="320"/>
      <c r="AC713" s="320"/>
      <c r="AD713" s="320"/>
      <c r="AE713" s="320"/>
      <c r="AF713" s="320"/>
      <c r="AG713" s="320"/>
      <c r="AH713" s="320"/>
      <c r="AI713" s="320"/>
      <c r="AJ713" s="320"/>
      <c r="AK713" s="320"/>
      <c r="AL713" s="320"/>
      <c r="AM713" s="320"/>
      <c r="AN713" s="320"/>
      <c r="AO713" s="320"/>
      <c r="AP713" s="320"/>
      <c r="AQ713" s="320"/>
      <c r="AR713" s="320"/>
      <c r="AS713" s="320"/>
      <c r="AT713" s="320"/>
      <c r="AU713" s="320"/>
      <c r="AV713" s="320"/>
      <c r="AW713" s="320"/>
      <c r="AX713" s="320"/>
      <c r="AY713" s="320"/>
      <c r="AZ713" s="320"/>
      <c r="BA713" s="320"/>
      <c r="BB713" s="320"/>
      <c r="BC713" s="320"/>
      <c r="BD713" s="320"/>
      <c r="BE713" s="320"/>
      <c r="BF713" s="320"/>
      <c r="BG713" s="320"/>
      <c r="BH713" s="320"/>
      <c r="BI713" s="320"/>
      <c r="BJ713" s="320"/>
      <c r="BK713" s="320"/>
      <c r="BL713" s="320"/>
      <c r="BM713" s="320"/>
      <c r="BN713" s="320"/>
      <c r="BO713" s="320"/>
      <c r="BP713" s="320"/>
      <c r="BQ713" s="320"/>
      <c r="BR713" s="320"/>
      <c r="BS713" s="320"/>
      <c r="BT713" s="320"/>
      <c r="BU713" s="320"/>
      <c r="BV713" s="320"/>
      <c r="BW713" s="320"/>
      <c r="BX713" s="320"/>
      <c r="BY713" s="320"/>
      <c r="BZ713" s="320"/>
    </row>
    <row r="714" spans="1:78" ht="15" x14ac:dyDescent="0.25">
      <c r="B714" s="77"/>
      <c r="E714" s="170" t="s">
        <v>66</v>
      </c>
      <c r="G714" s="320">
        <f>SUMIF($A$12:$A$234,$E701,G$12:G$234)</f>
        <v>0</v>
      </c>
      <c r="H714" s="320">
        <f t="shared" ref="H714:BS714" si="552">SUMIF($A$12:$A$234,$E701,H$12:H$234)</f>
        <v>0</v>
      </c>
      <c r="I714" s="320">
        <f t="shared" si="552"/>
        <v>0</v>
      </c>
      <c r="J714" s="320">
        <f t="shared" si="552"/>
        <v>0</v>
      </c>
      <c r="K714" s="320">
        <f t="shared" si="552"/>
        <v>0</v>
      </c>
      <c r="L714" s="320">
        <f t="shared" si="552"/>
        <v>3.6495250644654278E-4</v>
      </c>
      <c r="M714" s="320">
        <f t="shared" si="552"/>
        <v>5.2307795452573073E-2</v>
      </c>
      <c r="N714" s="320">
        <f t="shared" si="552"/>
        <v>0.19696297621121983</v>
      </c>
      <c r="O714" s="320">
        <f t="shared" si="552"/>
        <v>0.29004026653018661</v>
      </c>
      <c r="P714" s="320">
        <f t="shared" si="552"/>
        <v>0.29004026653018661</v>
      </c>
      <c r="Q714" s="320">
        <f t="shared" si="552"/>
        <v>0.29004026653018661</v>
      </c>
      <c r="R714" s="320">
        <f t="shared" si="552"/>
        <v>0.29004026653018661</v>
      </c>
      <c r="S714" s="320">
        <f t="shared" si="552"/>
        <v>0.29004026653018661</v>
      </c>
      <c r="T714" s="320">
        <f t="shared" si="552"/>
        <v>0.29004026653018661</v>
      </c>
      <c r="U714" s="320">
        <f t="shared" si="552"/>
        <v>0.29004026653018661</v>
      </c>
      <c r="V714" s="320">
        <f t="shared" si="552"/>
        <v>0.29004026653018661</v>
      </c>
      <c r="W714" s="320">
        <f t="shared" si="552"/>
        <v>0.29004026653018661</v>
      </c>
      <c r="X714" s="320">
        <f t="shared" si="552"/>
        <v>0.29004026653018661</v>
      </c>
      <c r="Y714" s="320">
        <f t="shared" si="552"/>
        <v>0.29004026653018661</v>
      </c>
      <c r="Z714" s="320">
        <f t="shared" si="552"/>
        <v>0.29004026653018661</v>
      </c>
      <c r="AA714" s="320">
        <f t="shared" si="552"/>
        <v>0.29004026653018661</v>
      </c>
      <c r="AB714" s="320">
        <f t="shared" si="552"/>
        <v>0.29004026653018661</v>
      </c>
      <c r="AC714" s="320">
        <f t="shared" si="552"/>
        <v>0.29004026653018661</v>
      </c>
      <c r="AD714" s="320">
        <f t="shared" si="552"/>
        <v>0.29004026653018661</v>
      </c>
      <c r="AE714" s="320">
        <f t="shared" si="552"/>
        <v>0.29004026653018661</v>
      </c>
      <c r="AF714" s="320">
        <f t="shared" si="552"/>
        <v>0.29004026653018661</v>
      </c>
      <c r="AG714" s="320">
        <f t="shared" si="552"/>
        <v>0.29004026653018661</v>
      </c>
      <c r="AH714" s="320">
        <f t="shared" si="552"/>
        <v>0.29004026653018661</v>
      </c>
      <c r="AI714" s="320">
        <f t="shared" si="552"/>
        <v>0.29004026653018661</v>
      </c>
      <c r="AJ714" s="320">
        <f t="shared" si="552"/>
        <v>0.29004026653018661</v>
      </c>
      <c r="AK714" s="320">
        <f t="shared" si="552"/>
        <v>0.29004026653018661</v>
      </c>
      <c r="AL714" s="320">
        <f t="shared" si="552"/>
        <v>0.29004026653018661</v>
      </c>
      <c r="AM714" s="320">
        <f t="shared" si="552"/>
        <v>0.29004026653018661</v>
      </c>
      <c r="AN714" s="320">
        <f t="shared" si="552"/>
        <v>0.29004026653018661</v>
      </c>
      <c r="AO714" s="320">
        <f t="shared" si="552"/>
        <v>0.29004026653018661</v>
      </c>
      <c r="AP714" s="320">
        <f t="shared" si="552"/>
        <v>0.29004026653018661</v>
      </c>
      <c r="AQ714" s="320">
        <f t="shared" si="552"/>
        <v>0.29004026653018661</v>
      </c>
      <c r="AR714" s="320">
        <f t="shared" si="552"/>
        <v>0.29004026653018661</v>
      </c>
      <c r="AS714" s="320">
        <f t="shared" si="552"/>
        <v>0.29004026653018661</v>
      </c>
      <c r="AT714" s="320">
        <f t="shared" si="552"/>
        <v>0.29004026653018661</v>
      </c>
      <c r="AU714" s="320">
        <f t="shared" si="552"/>
        <v>0.29004026653018661</v>
      </c>
      <c r="AV714" s="320">
        <f t="shared" si="552"/>
        <v>0.29004026653018661</v>
      </c>
      <c r="AW714" s="320">
        <f t="shared" si="552"/>
        <v>0.29004026653018661</v>
      </c>
      <c r="AX714" s="320">
        <f t="shared" si="552"/>
        <v>0.29004026653018661</v>
      </c>
      <c r="AY714" s="320">
        <f t="shared" si="552"/>
        <v>0.29004026653018661</v>
      </c>
      <c r="AZ714" s="320">
        <f t="shared" si="552"/>
        <v>0.29004026653018661</v>
      </c>
      <c r="BA714" s="320">
        <f t="shared" si="552"/>
        <v>0.29004026653018661</v>
      </c>
      <c r="BB714" s="320">
        <f t="shared" si="552"/>
        <v>0.29004026653018661</v>
      </c>
      <c r="BC714" s="320">
        <f t="shared" si="552"/>
        <v>0.29004026653018661</v>
      </c>
      <c r="BD714" s="320">
        <f t="shared" si="552"/>
        <v>0.29004026653018661</v>
      </c>
      <c r="BE714" s="320">
        <f t="shared" si="552"/>
        <v>0.29004026653018661</v>
      </c>
      <c r="BF714" s="320">
        <f t="shared" si="552"/>
        <v>0.29004026653018661</v>
      </c>
      <c r="BG714" s="320">
        <f t="shared" si="552"/>
        <v>0.29004026653018661</v>
      </c>
      <c r="BH714" s="320">
        <f t="shared" si="552"/>
        <v>0.29004026653018661</v>
      </c>
      <c r="BI714" s="320">
        <f t="shared" si="552"/>
        <v>0.29004026653018661</v>
      </c>
      <c r="BJ714" s="320">
        <f t="shared" si="552"/>
        <v>0.29004026653018661</v>
      </c>
      <c r="BK714" s="320">
        <f t="shared" si="552"/>
        <v>0.29004026653018661</v>
      </c>
      <c r="BL714" s="320">
        <f t="shared" si="552"/>
        <v>0.29004026653018661</v>
      </c>
      <c r="BM714" s="320">
        <f t="shared" si="552"/>
        <v>0.29004026653018661</v>
      </c>
      <c r="BN714" s="320">
        <f t="shared" si="552"/>
        <v>0.29004026653018661</v>
      </c>
      <c r="BO714" s="320">
        <f t="shared" si="552"/>
        <v>0.29004026653018661</v>
      </c>
      <c r="BP714" s="320">
        <f t="shared" si="552"/>
        <v>0.29004026653018661</v>
      </c>
      <c r="BQ714" s="320">
        <f t="shared" si="552"/>
        <v>0.29004026653018661</v>
      </c>
      <c r="BR714" s="320">
        <f t="shared" si="552"/>
        <v>0.29004026653018661</v>
      </c>
      <c r="BS714" s="320">
        <f t="shared" si="552"/>
        <v>0.29004026653018661</v>
      </c>
      <c r="BT714" s="320">
        <f t="shared" ref="BT714:BZ714" si="553">SUMIF($A$12:$A$234,$E701,BT$12:BT$234)</f>
        <v>0.29004026653018661</v>
      </c>
      <c r="BU714" s="320">
        <f t="shared" si="553"/>
        <v>0.29004026653018661</v>
      </c>
      <c r="BV714" s="320">
        <f t="shared" si="553"/>
        <v>0.29004026653018661</v>
      </c>
      <c r="BW714" s="320">
        <f t="shared" si="553"/>
        <v>0.29004026653018661</v>
      </c>
      <c r="BX714" s="320">
        <f t="shared" si="553"/>
        <v>0.29004026653018661</v>
      </c>
      <c r="BY714" s="320">
        <f t="shared" si="553"/>
        <v>0.29004026653018661</v>
      </c>
      <c r="BZ714" s="320">
        <f t="shared" si="553"/>
        <v>0.29004026653018661</v>
      </c>
    </row>
    <row r="715" spans="1:78" ht="15" x14ac:dyDescent="0.25">
      <c r="B715" s="77"/>
      <c r="E715" s="170"/>
      <c r="G715" s="277"/>
      <c r="H715" s="277"/>
      <c r="I715" s="277"/>
      <c r="J715" s="277"/>
      <c r="K715" s="277"/>
      <c r="L715" s="277"/>
      <c r="M715" s="277"/>
      <c r="N715" s="277"/>
      <c r="O715" s="277"/>
      <c r="P715" s="277"/>
      <c r="Q715" s="277"/>
      <c r="R715" s="277"/>
      <c r="S715" s="277"/>
      <c r="T715" s="277"/>
      <c r="U715" s="277"/>
      <c r="V715" s="277"/>
      <c r="W715" s="277"/>
      <c r="X715" s="277"/>
      <c r="Y715" s="277"/>
      <c r="Z715" s="277"/>
      <c r="AA715" s="277"/>
      <c r="AB715" s="277"/>
      <c r="AC715" s="277"/>
      <c r="AD715" s="277"/>
      <c r="AE715" s="277"/>
      <c r="AF715" s="277"/>
      <c r="AG715" s="277"/>
      <c r="AH715" s="277"/>
      <c r="AI715" s="277"/>
      <c r="AJ715" s="277"/>
      <c r="AK715" s="277"/>
      <c r="AL715" s="277"/>
      <c r="AM715" s="277"/>
      <c r="AN715" s="277"/>
      <c r="AO715" s="277"/>
      <c r="AP715" s="277"/>
      <c r="AQ715" s="277"/>
      <c r="AR715" s="277"/>
      <c r="AS715" s="277"/>
      <c r="AT715" s="277"/>
      <c r="AU715" s="277"/>
      <c r="AV715" s="277"/>
      <c r="AW715" s="277"/>
      <c r="AX715" s="277"/>
      <c r="AY715" s="277"/>
      <c r="AZ715" s="277"/>
      <c r="BA715" s="277"/>
      <c r="BB715" s="277"/>
      <c r="BC715" s="277"/>
      <c r="BD715" s="277"/>
      <c r="BE715" s="277"/>
      <c r="BF715" s="277"/>
      <c r="BG715" s="277"/>
      <c r="BH715" s="277"/>
      <c r="BI715" s="277"/>
      <c r="BJ715" s="277"/>
      <c r="BK715" s="277"/>
      <c r="BL715" s="277"/>
      <c r="BM715" s="277"/>
      <c r="BN715" s="277"/>
      <c r="BO715" s="277"/>
      <c r="BP715" s="277"/>
      <c r="BQ715" s="277"/>
      <c r="BR715" s="277"/>
      <c r="BS715" s="277"/>
      <c r="BT715" s="277"/>
      <c r="BU715" s="277"/>
      <c r="BV715" s="277"/>
      <c r="BW715" s="277"/>
      <c r="BX715" s="277"/>
      <c r="BY715" s="277"/>
      <c r="BZ715" s="277"/>
    </row>
    <row r="716" spans="1:78" ht="15" x14ac:dyDescent="0.25">
      <c r="B716" s="77"/>
      <c r="E716" s="170" t="s">
        <v>117</v>
      </c>
      <c r="F716" s="310"/>
      <c r="G716" s="277">
        <f>SUMIF($A$392:$A$539,$E701,G$392:G$539)</f>
        <v>0</v>
      </c>
      <c r="H716" s="277">
        <f t="shared" ref="H716:BS716" si="554">SUMIF($A$392:$A$539,$E701,H$392:H$539)</f>
        <v>0</v>
      </c>
      <c r="I716" s="277">
        <f t="shared" si="554"/>
        <v>0</v>
      </c>
      <c r="J716" s="277">
        <f t="shared" si="554"/>
        <v>0</v>
      </c>
      <c r="K716" s="277">
        <f t="shared" si="554"/>
        <v>0</v>
      </c>
      <c r="L716" s="277">
        <f t="shared" si="554"/>
        <v>1.4336250000000002E-3</v>
      </c>
      <c r="M716" s="277">
        <f t="shared" si="554"/>
        <v>0.23781300000000002</v>
      </c>
      <c r="N716" s="277">
        <f t="shared" si="554"/>
        <v>0.74969632499999994</v>
      </c>
      <c r="O716" s="277">
        <f t="shared" si="554"/>
        <v>0.74969632499999994</v>
      </c>
      <c r="P716" s="277">
        <f t="shared" si="554"/>
        <v>0.74969632499999994</v>
      </c>
      <c r="Q716" s="277">
        <f t="shared" si="554"/>
        <v>0.74969632499999994</v>
      </c>
      <c r="R716" s="277">
        <f t="shared" si="554"/>
        <v>0.74969632499999994</v>
      </c>
      <c r="S716" s="277">
        <f t="shared" si="554"/>
        <v>0.63972022748333335</v>
      </c>
      <c r="T716" s="277">
        <f t="shared" si="554"/>
        <v>0.63972022748333335</v>
      </c>
      <c r="U716" s="277">
        <f t="shared" si="554"/>
        <v>0.63972022748333335</v>
      </c>
      <c r="V716" s="277">
        <f t="shared" si="554"/>
        <v>0.63972022748333335</v>
      </c>
      <c r="W716" s="277">
        <f t="shared" si="554"/>
        <v>0.63972022748333335</v>
      </c>
      <c r="X716" s="277">
        <f t="shared" si="554"/>
        <v>0.63972022748333335</v>
      </c>
      <c r="Y716" s="277">
        <f t="shared" si="554"/>
        <v>0.63972022748333335</v>
      </c>
      <c r="Z716" s="277">
        <f t="shared" si="554"/>
        <v>0.63972022748333335</v>
      </c>
      <c r="AA716" s="277">
        <f t="shared" si="554"/>
        <v>0.63972022748333335</v>
      </c>
      <c r="AB716" s="277">
        <f t="shared" si="554"/>
        <v>0.63972022748333335</v>
      </c>
      <c r="AC716" s="277">
        <f t="shared" si="554"/>
        <v>0.63972022748333335</v>
      </c>
      <c r="AD716" s="277">
        <f t="shared" si="554"/>
        <v>0.63972022748333335</v>
      </c>
      <c r="AE716" s="277">
        <f t="shared" si="554"/>
        <v>0.59169025611666659</v>
      </c>
      <c r="AF716" s="277">
        <f t="shared" si="554"/>
        <v>0.59169025611666659</v>
      </c>
      <c r="AG716" s="277">
        <f t="shared" si="554"/>
        <v>0.59169025611666659</v>
      </c>
      <c r="AH716" s="277">
        <f t="shared" si="554"/>
        <v>0.59169025611666659</v>
      </c>
      <c r="AI716" s="277">
        <f t="shared" si="554"/>
        <v>0.59169025611666659</v>
      </c>
      <c r="AJ716" s="277">
        <f t="shared" si="554"/>
        <v>0.59169025611666659</v>
      </c>
      <c r="AK716" s="277">
        <f t="shared" si="554"/>
        <v>0.59169025611666659</v>
      </c>
      <c r="AL716" s="277">
        <f t="shared" si="554"/>
        <v>0.59169025611666659</v>
      </c>
      <c r="AM716" s="277">
        <f t="shared" si="554"/>
        <v>0.59169025611666659</v>
      </c>
      <c r="AN716" s="277">
        <f t="shared" si="554"/>
        <v>0.59169025611666659</v>
      </c>
      <c r="AO716" s="277">
        <f t="shared" si="554"/>
        <v>0.59169025611666659</v>
      </c>
      <c r="AP716" s="277">
        <f t="shared" si="554"/>
        <v>0.59169025611666659</v>
      </c>
      <c r="AQ716" s="277">
        <f t="shared" si="554"/>
        <v>0.54738216444999999</v>
      </c>
      <c r="AR716" s="277">
        <f t="shared" si="554"/>
        <v>0.54738216444999999</v>
      </c>
      <c r="AS716" s="277">
        <f t="shared" si="554"/>
        <v>0.54738216444999999</v>
      </c>
      <c r="AT716" s="277">
        <f t="shared" si="554"/>
        <v>0.54738216444999999</v>
      </c>
      <c r="AU716" s="277">
        <f t="shared" si="554"/>
        <v>0.54738216444999999</v>
      </c>
      <c r="AV716" s="277">
        <f t="shared" si="554"/>
        <v>0.54738216444999999</v>
      </c>
      <c r="AW716" s="277">
        <f t="shared" si="554"/>
        <v>0.54738216444999999</v>
      </c>
      <c r="AX716" s="277">
        <f t="shared" si="554"/>
        <v>0.54738216444999999</v>
      </c>
      <c r="AY716" s="277">
        <f t="shared" si="554"/>
        <v>0.54738216444999999</v>
      </c>
      <c r="AZ716" s="277">
        <f t="shared" si="554"/>
        <v>0.54738216444999999</v>
      </c>
      <c r="BA716" s="277">
        <f t="shared" si="554"/>
        <v>0.54738216444999999</v>
      </c>
      <c r="BB716" s="277">
        <f t="shared" si="554"/>
        <v>0.54738216444999999</v>
      </c>
      <c r="BC716" s="277">
        <f t="shared" si="554"/>
        <v>0.50626425538333331</v>
      </c>
      <c r="BD716" s="277">
        <f t="shared" si="554"/>
        <v>0.50626425538333331</v>
      </c>
      <c r="BE716" s="277">
        <f t="shared" si="554"/>
        <v>0.50626425538333331</v>
      </c>
      <c r="BF716" s="277">
        <f t="shared" si="554"/>
        <v>0.50626425538333331</v>
      </c>
      <c r="BG716" s="277">
        <f t="shared" si="554"/>
        <v>0.50626425538333331</v>
      </c>
      <c r="BH716" s="277">
        <f t="shared" si="554"/>
        <v>0.50626425538333331</v>
      </c>
      <c r="BI716" s="277">
        <f t="shared" si="554"/>
        <v>0.50626425538333331</v>
      </c>
      <c r="BJ716" s="277">
        <f t="shared" si="554"/>
        <v>0.50626425538333331</v>
      </c>
      <c r="BK716" s="277">
        <f t="shared" si="554"/>
        <v>0.50626425538333331</v>
      </c>
      <c r="BL716" s="277">
        <f t="shared" si="554"/>
        <v>0.50626425538333331</v>
      </c>
      <c r="BM716" s="277">
        <f t="shared" si="554"/>
        <v>0.50626425538333331</v>
      </c>
      <c r="BN716" s="277">
        <f t="shared" si="554"/>
        <v>0.50626425538333331</v>
      </c>
      <c r="BO716" s="277">
        <f t="shared" si="554"/>
        <v>0.46833652891666666</v>
      </c>
      <c r="BP716" s="277">
        <f t="shared" si="554"/>
        <v>0.46833652891666666</v>
      </c>
      <c r="BQ716" s="277">
        <f t="shared" si="554"/>
        <v>0.46833652891666666</v>
      </c>
      <c r="BR716" s="277">
        <f t="shared" si="554"/>
        <v>0.46833652891666666</v>
      </c>
      <c r="BS716" s="277">
        <f t="shared" si="554"/>
        <v>0.46833652891666666</v>
      </c>
      <c r="BT716" s="277">
        <f t="shared" ref="BT716:BZ716" si="555">SUMIF($A$392:$A$539,$E701,BT$392:BT$539)</f>
        <v>0.46833652891666666</v>
      </c>
      <c r="BU716" s="277">
        <f t="shared" si="555"/>
        <v>0.46833652891666666</v>
      </c>
      <c r="BV716" s="277">
        <f t="shared" si="555"/>
        <v>0.46833652891666666</v>
      </c>
      <c r="BW716" s="277">
        <f t="shared" si="555"/>
        <v>0.46833652891666666</v>
      </c>
      <c r="BX716" s="277">
        <f t="shared" si="555"/>
        <v>0.46833652891666666</v>
      </c>
      <c r="BY716" s="277">
        <f t="shared" si="555"/>
        <v>0.46833652891666666</v>
      </c>
      <c r="BZ716" s="277">
        <f t="shared" si="555"/>
        <v>0.46833652891666666</v>
      </c>
    </row>
    <row r="717" spans="1:78" ht="15" x14ac:dyDescent="0.25">
      <c r="B717" s="77"/>
      <c r="E717" s="170" t="s">
        <v>118</v>
      </c>
      <c r="F717" s="310"/>
      <c r="G717" s="277">
        <f>SUMIF($A$544:$A$615,$E701,G$544:G$615)</f>
        <v>0</v>
      </c>
      <c r="H717" s="277">
        <f t="shared" ref="H717:BS717" si="556">SUMIF($A$544:$A$615,$E701,H$544:H$615)</f>
        <v>0</v>
      </c>
      <c r="I717" s="277">
        <f t="shared" si="556"/>
        <v>0</v>
      </c>
      <c r="J717" s="277">
        <f t="shared" si="556"/>
        <v>0</v>
      </c>
      <c r="K717" s="277">
        <f t="shared" si="556"/>
        <v>0</v>
      </c>
      <c r="L717" s="277">
        <f t="shared" si="556"/>
        <v>1.4336250000000002E-3</v>
      </c>
      <c r="M717" s="277">
        <f t="shared" si="556"/>
        <v>0.23781300000000002</v>
      </c>
      <c r="N717" s="277">
        <f t="shared" si="556"/>
        <v>0.74969632499999994</v>
      </c>
      <c r="O717" s="277">
        <f t="shared" si="556"/>
        <v>0.74969632499999994</v>
      </c>
      <c r="P717" s="277">
        <f t="shared" si="556"/>
        <v>0.74969632499999994</v>
      </c>
      <c r="Q717" s="277">
        <f t="shared" si="556"/>
        <v>0.74969632499999994</v>
      </c>
      <c r="R717" s="277">
        <f t="shared" si="556"/>
        <v>0.74969632499999994</v>
      </c>
      <c r="S717" s="277">
        <f t="shared" si="556"/>
        <v>0.63972022748333335</v>
      </c>
      <c r="T717" s="277">
        <f t="shared" si="556"/>
        <v>0.63972022748333335</v>
      </c>
      <c r="U717" s="277">
        <f t="shared" si="556"/>
        <v>0.63972022748333335</v>
      </c>
      <c r="V717" s="277">
        <f t="shared" si="556"/>
        <v>0.63972022748333335</v>
      </c>
      <c r="W717" s="277">
        <f t="shared" si="556"/>
        <v>0.63972022748333335</v>
      </c>
      <c r="X717" s="277">
        <f t="shared" si="556"/>
        <v>0.63972022748333335</v>
      </c>
      <c r="Y717" s="277">
        <f t="shared" si="556"/>
        <v>0.63972022748333335</v>
      </c>
      <c r="Z717" s="277">
        <f t="shared" si="556"/>
        <v>0.63972022748333335</v>
      </c>
      <c r="AA717" s="277">
        <f t="shared" si="556"/>
        <v>0.63972022748333335</v>
      </c>
      <c r="AB717" s="277">
        <f t="shared" si="556"/>
        <v>0.63972022748333335</v>
      </c>
      <c r="AC717" s="277">
        <f t="shared" si="556"/>
        <v>0.63972022748333335</v>
      </c>
      <c r="AD717" s="277">
        <f t="shared" si="556"/>
        <v>0.63972022748333335</v>
      </c>
      <c r="AE717" s="277">
        <f t="shared" si="556"/>
        <v>0.59169025611666659</v>
      </c>
      <c r="AF717" s="277">
        <f t="shared" si="556"/>
        <v>0.59169025611666659</v>
      </c>
      <c r="AG717" s="277">
        <f t="shared" si="556"/>
        <v>0.59169025611666659</v>
      </c>
      <c r="AH717" s="277">
        <f t="shared" si="556"/>
        <v>0.59169025611666659</v>
      </c>
      <c r="AI717" s="277">
        <f t="shared" si="556"/>
        <v>0.59169025611666659</v>
      </c>
      <c r="AJ717" s="277">
        <f t="shared" si="556"/>
        <v>0.59169025611666659</v>
      </c>
      <c r="AK717" s="277">
        <f t="shared" si="556"/>
        <v>0.59169025611666659</v>
      </c>
      <c r="AL717" s="277">
        <f t="shared" si="556"/>
        <v>0.59169025611666659</v>
      </c>
      <c r="AM717" s="277">
        <f t="shared" si="556"/>
        <v>0.59169025611666659</v>
      </c>
      <c r="AN717" s="277">
        <f t="shared" si="556"/>
        <v>0.59169025611666659</v>
      </c>
      <c r="AO717" s="277">
        <f t="shared" si="556"/>
        <v>0.59169025611666659</v>
      </c>
      <c r="AP717" s="277">
        <f t="shared" si="556"/>
        <v>0.59169025611666659</v>
      </c>
      <c r="AQ717" s="277">
        <f t="shared" si="556"/>
        <v>0.54738216444999999</v>
      </c>
      <c r="AR717" s="277">
        <f t="shared" si="556"/>
        <v>0.54738216444999999</v>
      </c>
      <c r="AS717" s="277">
        <f t="shared" si="556"/>
        <v>0.54738216444999999</v>
      </c>
      <c r="AT717" s="277">
        <f t="shared" si="556"/>
        <v>0.54738216444999999</v>
      </c>
      <c r="AU717" s="277">
        <f t="shared" si="556"/>
        <v>0.54738216444999999</v>
      </c>
      <c r="AV717" s="277">
        <f t="shared" si="556"/>
        <v>0.54738216444999999</v>
      </c>
      <c r="AW717" s="277">
        <f t="shared" si="556"/>
        <v>0.54738216444999999</v>
      </c>
      <c r="AX717" s="277">
        <f t="shared" si="556"/>
        <v>0.54738216444999999</v>
      </c>
      <c r="AY717" s="277">
        <f t="shared" si="556"/>
        <v>0.54738216444999999</v>
      </c>
      <c r="AZ717" s="277">
        <f t="shared" si="556"/>
        <v>0.54738216444999999</v>
      </c>
      <c r="BA717" s="277">
        <f t="shared" si="556"/>
        <v>0.54738216444999999</v>
      </c>
      <c r="BB717" s="277">
        <f t="shared" si="556"/>
        <v>0.54738216444999999</v>
      </c>
      <c r="BC717" s="277">
        <f t="shared" si="556"/>
        <v>0.50626425538333331</v>
      </c>
      <c r="BD717" s="277">
        <f t="shared" si="556"/>
        <v>0.50626425538333331</v>
      </c>
      <c r="BE717" s="277">
        <f t="shared" si="556"/>
        <v>0.50626425538333331</v>
      </c>
      <c r="BF717" s="277">
        <f t="shared" si="556"/>
        <v>0.50626425538333331</v>
      </c>
      <c r="BG717" s="277">
        <f t="shared" si="556"/>
        <v>0.50626425538333331</v>
      </c>
      <c r="BH717" s="277">
        <f t="shared" si="556"/>
        <v>0.50626425538333331</v>
      </c>
      <c r="BI717" s="277">
        <f t="shared" si="556"/>
        <v>0.50626425538333331</v>
      </c>
      <c r="BJ717" s="277">
        <f t="shared" si="556"/>
        <v>0.50626425538333331</v>
      </c>
      <c r="BK717" s="277">
        <f t="shared" si="556"/>
        <v>0.50626425538333331</v>
      </c>
      <c r="BL717" s="277">
        <f t="shared" si="556"/>
        <v>0.50626425538333331</v>
      </c>
      <c r="BM717" s="277">
        <f t="shared" si="556"/>
        <v>0.50626425538333331</v>
      </c>
      <c r="BN717" s="277">
        <f t="shared" si="556"/>
        <v>0.50626425538333331</v>
      </c>
      <c r="BO717" s="277">
        <f t="shared" si="556"/>
        <v>0.46833652891666666</v>
      </c>
      <c r="BP717" s="277">
        <f t="shared" si="556"/>
        <v>0.46833652891666666</v>
      </c>
      <c r="BQ717" s="277">
        <f t="shared" si="556"/>
        <v>0.46833652891666666</v>
      </c>
      <c r="BR717" s="277">
        <f t="shared" si="556"/>
        <v>0.46833652891666666</v>
      </c>
      <c r="BS717" s="277">
        <f t="shared" si="556"/>
        <v>0.46833652891666666</v>
      </c>
      <c r="BT717" s="277">
        <f t="shared" ref="BT717:BZ717" si="557">SUMIF($A$544:$A$615,$E701,BT$544:BT$615)</f>
        <v>0.46833652891666666</v>
      </c>
      <c r="BU717" s="277">
        <f t="shared" si="557"/>
        <v>0.46833652891666666</v>
      </c>
      <c r="BV717" s="277">
        <f t="shared" si="557"/>
        <v>0.46833652891666666</v>
      </c>
      <c r="BW717" s="277">
        <f t="shared" si="557"/>
        <v>0.46833652891666666</v>
      </c>
      <c r="BX717" s="277">
        <f t="shared" si="557"/>
        <v>0.46833652891666666</v>
      </c>
      <c r="BY717" s="277">
        <f t="shared" si="557"/>
        <v>0.46833652891666666</v>
      </c>
      <c r="BZ717" s="277">
        <f t="shared" si="557"/>
        <v>0.46833652891666666</v>
      </c>
    </row>
    <row r="718" spans="1:78" ht="15" x14ac:dyDescent="0.25">
      <c r="B718" s="77"/>
      <c r="E718" s="170" t="s">
        <v>119</v>
      </c>
      <c r="F718" s="310"/>
      <c r="G718" s="277">
        <f>SUMIF($A$316:$A$387,$E701,G$316:G$387)</f>
        <v>0</v>
      </c>
      <c r="H718" s="277">
        <f t="shared" ref="H718:BS718" si="558">SUMIF($A$316:$A$387,$E701,H$316:H$387)</f>
        <v>0</v>
      </c>
      <c r="I718" s="277">
        <f t="shared" si="558"/>
        <v>0</v>
      </c>
      <c r="J718" s="277">
        <f t="shared" si="558"/>
        <v>0</v>
      </c>
      <c r="K718" s="277">
        <f t="shared" si="558"/>
        <v>0</v>
      </c>
      <c r="L718" s="277">
        <f t="shared" si="558"/>
        <v>0</v>
      </c>
      <c r="M718" s="277">
        <f t="shared" si="558"/>
        <v>0</v>
      </c>
      <c r="N718" s="277">
        <f t="shared" si="558"/>
        <v>0</v>
      </c>
      <c r="O718" s="277">
        <f t="shared" si="558"/>
        <v>0</v>
      </c>
      <c r="P718" s="277">
        <f t="shared" si="558"/>
        <v>0</v>
      </c>
      <c r="Q718" s="277">
        <f t="shared" si="558"/>
        <v>0</v>
      </c>
      <c r="R718" s="277">
        <f t="shared" si="558"/>
        <v>0</v>
      </c>
      <c r="S718" s="277">
        <f t="shared" si="558"/>
        <v>0</v>
      </c>
      <c r="T718" s="277">
        <f t="shared" si="558"/>
        <v>0</v>
      </c>
      <c r="U718" s="277">
        <f t="shared" si="558"/>
        <v>0</v>
      </c>
      <c r="V718" s="277">
        <f t="shared" si="558"/>
        <v>0</v>
      </c>
      <c r="W718" s="277">
        <f t="shared" si="558"/>
        <v>0</v>
      </c>
      <c r="X718" s="277">
        <f t="shared" si="558"/>
        <v>0</v>
      </c>
      <c r="Y718" s="277">
        <f t="shared" si="558"/>
        <v>0</v>
      </c>
      <c r="Z718" s="277">
        <f t="shared" si="558"/>
        <v>0</v>
      </c>
      <c r="AA718" s="277">
        <f t="shared" si="558"/>
        <v>0</v>
      </c>
      <c r="AB718" s="277">
        <f t="shared" si="558"/>
        <v>0</v>
      </c>
      <c r="AC718" s="277">
        <f t="shared" si="558"/>
        <v>0</v>
      </c>
      <c r="AD718" s="277">
        <f t="shared" si="558"/>
        <v>0</v>
      </c>
      <c r="AE718" s="277">
        <f t="shared" si="558"/>
        <v>0</v>
      </c>
      <c r="AF718" s="277">
        <f t="shared" si="558"/>
        <v>0</v>
      </c>
      <c r="AG718" s="277">
        <f t="shared" si="558"/>
        <v>0</v>
      </c>
      <c r="AH718" s="277">
        <f t="shared" si="558"/>
        <v>0</v>
      </c>
      <c r="AI718" s="277">
        <f t="shared" si="558"/>
        <v>0</v>
      </c>
      <c r="AJ718" s="277">
        <f t="shared" si="558"/>
        <v>0</v>
      </c>
      <c r="AK718" s="277">
        <f t="shared" si="558"/>
        <v>0</v>
      </c>
      <c r="AL718" s="277">
        <f t="shared" si="558"/>
        <v>0</v>
      </c>
      <c r="AM718" s="277">
        <f t="shared" si="558"/>
        <v>0</v>
      </c>
      <c r="AN718" s="277">
        <f t="shared" si="558"/>
        <v>0</v>
      </c>
      <c r="AO718" s="277">
        <f t="shared" si="558"/>
        <v>0</v>
      </c>
      <c r="AP718" s="277">
        <f t="shared" si="558"/>
        <v>0</v>
      </c>
      <c r="AQ718" s="277">
        <f t="shared" si="558"/>
        <v>0</v>
      </c>
      <c r="AR718" s="277">
        <f t="shared" si="558"/>
        <v>0</v>
      </c>
      <c r="AS718" s="277">
        <f t="shared" si="558"/>
        <v>0</v>
      </c>
      <c r="AT718" s="277">
        <f t="shared" si="558"/>
        <v>0</v>
      </c>
      <c r="AU718" s="277">
        <f t="shared" si="558"/>
        <v>0</v>
      </c>
      <c r="AV718" s="277">
        <f t="shared" si="558"/>
        <v>0</v>
      </c>
      <c r="AW718" s="277">
        <f t="shared" si="558"/>
        <v>0</v>
      </c>
      <c r="AX718" s="277">
        <f t="shared" si="558"/>
        <v>0</v>
      </c>
      <c r="AY718" s="277">
        <f t="shared" si="558"/>
        <v>0</v>
      </c>
      <c r="AZ718" s="277">
        <f t="shared" si="558"/>
        <v>0</v>
      </c>
      <c r="BA718" s="277">
        <f t="shared" si="558"/>
        <v>0</v>
      </c>
      <c r="BB718" s="277">
        <f t="shared" si="558"/>
        <v>0</v>
      </c>
      <c r="BC718" s="277">
        <f t="shared" si="558"/>
        <v>0</v>
      </c>
      <c r="BD718" s="277">
        <f t="shared" si="558"/>
        <v>0</v>
      </c>
      <c r="BE718" s="277">
        <f t="shared" si="558"/>
        <v>0</v>
      </c>
      <c r="BF718" s="277">
        <f t="shared" si="558"/>
        <v>0</v>
      </c>
      <c r="BG718" s="277">
        <f t="shared" si="558"/>
        <v>0</v>
      </c>
      <c r="BH718" s="277">
        <f t="shared" si="558"/>
        <v>0</v>
      </c>
      <c r="BI718" s="277">
        <f t="shared" si="558"/>
        <v>0</v>
      </c>
      <c r="BJ718" s="277">
        <f t="shared" si="558"/>
        <v>0</v>
      </c>
      <c r="BK718" s="277">
        <f t="shared" si="558"/>
        <v>0</v>
      </c>
      <c r="BL718" s="277">
        <f t="shared" si="558"/>
        <v>0</v>
      </c>
      <c r="BM718" s="277">
        <f t="shared" si="558"/>
        <v>0</v>
      </c>
      <c r="BN718" s="277">
        <f t="shared" si="558"/>
        <v>0</v>
      </c>
      <c r="BO718" s="277">
        <f t="shared" si="558"/>
        <v>0</v>
      </c>
      <c r="BP718" s="277">
        <f t="shared" si="558"/>
        <v>0</v>
      </c>
      <c r="BQ718" s="277">
        <f t="shared" si="558"/>
        <v>0</v>
      </c>
      <c r="BR718" s="277">
        <f t="shared" si="558"/>
        <v>0</v>
      </c>
      <c r="BS718" s="277">
        <f t="shared" si="558"/>
        <v>0</v>
      </c>
      <c r="BT718" s="277">
        <f t="shared" ref="BT718:BZ718" si="559">SUMIF($A$316:$A$387,$E701,BT$316:BT$387)</f>
        <v>0</v>
      </c>
      <c r="BU718" s="277">
        <f t="shared" si="559"/>
        <v>0</v>
      </c>
      <c r="BV718" s="277">
        <f t="shared" si="559"/>
        <v>0</v>
      </c>
      <c r="BW718" s="277">
        <f t="shared" si="559"/>
        <v>0</v>
      </c>
      <c r="BX718" s="277">
        <f t="shared" si="559"/>
        <v>0</v>
      </c>
      <c r="BY718" s="277">
        <f t="shared" si="559"/>
        <v>0</v>
      </c>
      <c r="BZ718" s="277">
        <f t="shared" si="559"/>
        <v>0</v>
      </c>
    </row>
    <row r="719" spans="1:78" ht="15" x14ac:dyDescent="0.25">
      <c r="B719" s="310"/>
      <c r="E719" s="170"/>
      <c r="F719" s="310"/>
      <c r="G719" s="277"/>
      <c r="H719" s="277"/>
      <c r="I719" s="277"/>
      <c r="J719" s="277"/>
      <c r="K719" s="277"/>
      <c r="L719" s="277"/>
      <c r="M719" s="277"/>
      <c r="N719" s="277"/>
      <c r="O719" s="277"/>
      <c r="P719" s="277"/>
      <c r="Q719" s="277"/>
      <c r="R719" s="277"/>
      <c r="S719" s="277"/>
      <c r="T719" s="277"/>
      <c r="U719" s="277"/>
      <c r="V719" s="277"/>
      <c r="W719" s="277"/>
      <c r="X719" s="277"/>
      <c r="Y719" s="277"/>
      <c r="Z719" s="277"/>
      <c r="AA719" s="277"/>
      <c r="AB719" s="277"/>
      <c r="AC719" s="277"/>
      <c r="AD719" s="277"/>
      <c r="AE719" s="277"/>
      <c r="AF719" s="277"/>
      <c r="AG719" s="277"/>
      <c r="AH719" s="277"/>
      <c r="AI719" s="277"/>
      <c r="AJ719" s="277"/>
      <c r="AK719" s="277"/>
      <c r="AL719" s="277"/>
      <c r="AM719" s="277"/>
      <c r="AN719" s="277"/>
      <c r="AO719" s="277"/>
      <c r="AP719" s="277"/>
      <c r="AQ719" s="277"/>
      <c r="AR719" s="277"/>
      <c r="AS719" s="277"/>
      <c r="AT719" s="277"/>
      <c r="AU719" s="277"/>
      <c r="AV719" s="277"/>
      <c r="AW719" s="277"/>
      <c r="AX719" s="277"/>
      <c r="AY719" s="277"/>
      <c r="AZ719" s="277"/>
      <c r="BA719" s="277"/>
      <c r="BB719" s="277"/>
      <c r="BC719" s="277"/>
      <c r="BD719" s="277"/>
      <c r="BE719" s="277"/>
      <c r="BF719" s="277"/>
      <c r="BG719" s="277"/>
      <c r="BH719" s="277"/>
      <c r="BI719" s="277"/>
      <c r="BJ719" s="277"/>
      <c r="BK719" s="277"/>
      <c r="BL719" s="277"/>
      <c r="BM719" s="277"/>
      <c r="BN719" s="277"/>
      <c r="BO719" s="277"/>
      <c r="BP719" s="277"/>
      <c r="BQ719" s="277"/>
      <c r="BR719" s="277"/>
      <c r="BS719" s="277"/>
      <c r="BT719" s="277"/>
      <c r="BU719" s="277"/>
      <c r="BV719" s="277"/>
      <c r="BW719" s="277"/>
      <c r="BX719" s="277"/>
      <c r="BY719" s="277"/>
      <c r="BZ719" s="277"/>
    </row>
    <row r="720" spans="1:78" ht="15" x14ac:dyDescent="0.25">
      <c r="B720" s="202">
        <f>'SS-GSMPII-3'!$C$15</f>
        <v>0.21</v>
      </c>
      <c r="E720" s="170" t="s">
        <v>120</v>
      </c>
      <c r="F720" s="310"/>
      <c r="G720" s="83">
        <f>(G714-G716-G721)*$B720</f>
        <v>0</v>
      </c>
      <c r="H720" s="83">
        <f t="shared" ref="H720:BS720" si="560">(H714-H716-H721)*$B720</f>
        <v>0</v>
      </c>
      <c r="I720" s="83">
        <f t="shared" si="560"/>
        <v>0</v>
      </c>
      <c r="J720" s="83">
        <f t="shared" si="560"/>
        <v>0</v>
      </c>
      <c r="K720" s="83">
        <f t="shared" si="560"/>
        <v>0</v>
      </c>
      <c r="L720" s="83">
        <f t="shared" si="560"/>
        <v>-2.0422331351806569E-4</v>
      </c>
      <c r="M720" s="83">
        <f t="shared" si="560"/>
        <v>-3.545004458901329E-2</v>
      </c>
      <c r="N720" s="83">
        <f t="shared" si="560"/>
        <v>-0.10562734295353589</v>
      </c>
      <c r="O720" s="83">
        <f t="shared" si="560"/>
        <v>-8.7840272773581321E-2</v>
      </c>
      <c r="P720" s="83">
        <f t="shared" si="560"/>
        <v>-8.7840272773581321E-2</v>
      </c>
      <c r="Q720" s="83">
        <f t="shared" si="560"/>
        <v>-8.7840272773581321E-2</v>
      </c>
      <c r="R720" s="83">
        <f t="shared" si="560"/>
        <v>-8.7840272773581321E-2</v>
      </c>
      <c r="S720" s="83">
        <f t="shared" si="560"/>
        <v>-6.6823840538146342E-2</v>
      </c>
      <c r="T720" s="83">
        <f t="shared" si="560"/>
        <v>-6.6823840538146342E-2</v>
      </c>
      <c r="U720" s="83">
        <f t="shared" si="560"/>
        <v>-6.6823840538146342E-2</v>
      </c>
      <c r="V720" s="83">
        <f t="shared" si="560"/>
        <v>-6.6823840538146342E-2</v>
      </c>
      <c r="W720" s="83">
        <f t="shared" si="560"/>
        <v>-6.6823840538146342E-2</v>
      </c>
      <c r="X720" s="83">
        <f t="shared" si="560"/>
        <v>-6.6823840538146342E-2</v>
      </c>
      <c r="Y720" s="83">
        <f t="shared" si="560"/>
        <v>-6.6823840538146342E-2</v>
      </c>
      <c r="Z720" s="83">
        <f t="shared" si="560"/>
        <v>-6.6823840538146342E-2</v>
      </c>
      <c r="AA720" s="83">
        <f t="shared" si="560"/>
        <v>-6.6823840538146342E-2</v>
      </c>
      <c r="AB720" s="83">
        <f t="shared" si="560"/>
        <v>-6.6823840538146342E-2</v>
      </c>
      <c r="AC720" s="83">
        <f t="shared" si="560"/>
        <v>-6.6823840538146342E-2</v>
      </c>
      <c r="AD720" s="83">
        <f t="shared" si="560"/>
        <v>-6.6823840538146342E-2</v>
      </c>
      <c r="AE720" s="83">
        <f t="shared" si="560"/>
        <v>-5.7645313009976322E-2</v>
      </c>
      <c r="AF720" s="83">
        <f t="shared" si="560"/>
        <v>-5.7645313009976322E-2</v>
      </c>
      <c r="AG720" s="83">
        <f t="shared" si="560"/>
        <v>-5.7645313009976322E-2</v>
      </c>
      <c r="AH720" s="83">
        <f t="shared" si="560"/>
        <v>-5.7645313009976322E-2</v>
      </c>
      <c r="AI720" s="83">
        <f t="shared" si="560"/>
        <v>-5.7645313009976322E-2</v>
      </c>
      <c r="AJ720" s="83">
        <f t="shared" si="560"/>
        <v>-5.7645313009976322E-2</v>
      </c>
      <c r="AK720" s="83">
        <f t="shared" si="560"/>
        <v>-5.7645313009976322E-2</v>
      </c>
      <c r="AL720" s="83">
        <f t="shared" si="560"/>
        <v>-5.7645313009976322E-2</v>
      </c>
      <c r="AM720" s="83">
        <f t="shared" si="560"/>
        <v>-5.7645313009976322E-2</v>
      </c>
      <c r="AN720" s="83">
        <f t="shared" si="560"/>
        <v>-5.7645313009976322E-2</v>
      </c>
      <c r="AO720" s="83">
        <f t="shared" si="560"/>
        <v>-5.7645313009976322E-2</v>
      </c>
      <c r="AP720" s="83">
        <f t="shared" si="560"/>
        <v>-5.7645313009976322E-2</v>
      </c>
      <c r="AQ720" s="83">
        <f t="shared" si="560"/>
        <v>-4.9178036692476335E-2</v>
      </c>
      <c r="AR720" s="83">
        <f t="shared" si="560"/>
        <v>-4.9178036692476335E-2</v>
      </c>
      <c r="AS720" s="83">
        <f t="shared" si="560"/>
        <v>-4.9178036692476335E-2</v>
      </c>
      <c r="AT720" s="83">
        <f t="shared" si="560"/>
        <v>-4.9178036692476335E-2</v>
      </c>
      <c r="AU720" s="83">
        <f t="shared" si="560"/>
        <v>-4.9178036692476335E-2</v>
      </c>
      <c r="AV720" s="83">
        <f t="shared" si="560"/>
        <v>-4.9178036692476335E-2</v>
      </c>
      <c r="AW720" s="83">
        <f t="shared" si="560"/>
        <v>-4.9178036692476335E-2</v>
      </c>
      <c r="AX720" s="83">
        <f t="shared" si="560"/>
        <v>-4.9178036692476335E-2</v>
      </c>
      <c r="AY720" s="83">
        <f t="shared" si="560"/>
        <v>-4.9178036692476335E-2</v>
      </c>
      <c r="AZ720" s="83">
        <f t="shared" si="560"/>
        <v>-4.9178036692476335E-2</v>
      </c>
      <c r="BA720" s="83">
        <f t="shared" si="560"/>
        <v>-4.9178036692476335E-2</v>
      </c>
      <c r="BB720" s="83">
        <f t="shared" si="560"/>
        <v>-4.9178036692476335E-2</v>
      </c>
      <c r="BC720" s="83">
        <f t="shared" si="560"/>
        <v>-4.1320404269836332E-2</v>
      </c>
      <c r="BD720" s="83">
        <f t="shared" si="560"/>
        <v>-4.1320404269836332E-2</v>
      </c>
      <c r="BE720" s="83">
        <f t="shared" si="560"/>
        <v>-4.1320404269836332E-2</v>
      </c>
      <c r="BF720" s="83">
        <f t="shared" si="560"/>
        <v>-4.1320404269836332E-2</v>
      </c>
      <c r="BG720" s="83">
        <f t="shared" si="560"/>
        <v>-4.1320404269836332E-2</v>
      </c>
      <c r="BH720" s="83">
        <f t="shared" si="560"/>
        <v>-4.1320404269836332E-2</v>
      </c>
      <c r="BI720" s="83">
        <f t="shared" si="560"/>
        <v>-4.1320404269836332E-2</v>
      </c>
      <c r="BJ720" s="83">
        <f t="shared" si="560"/>
        <v>-4.1320404269836332E-2</v>
      </c>
      <c r="BK720" s="83">
        <f t="shared" si="560"/>
        <v>-4.1320404269836332E-2</v>
      </c>
      <c r="BL720" s="83">
        <f t="shared" si="560"/>
        <v>-4.1320404269836332E-2</v>
      </c>
      <c r="BM720" s="83">
        <f t="shared" si="560"/>
        <v>-4.1320404269836332E-2</v>
      </c>
      <c r="BN720" s="83">
        <f t="shared" si="560"/>
        <v>-4.1320404269836332E-2</v>
      </c>
      <c r="BO720" s="83">
        <f t="shared" si="560"/>
        <v>-3.4072415742056335E-2</v>
      </c>
      <c r="BP720" s="83">
        <f t="shared" si="560"/>
        <v>-3.4072415742056335E-2</v>
      </c>
      <c r="BQ720" s="83">
        <f t="shared" si="560"/>
        <v>-3.4072415742056335E-2</v>
      </c>
      <c r="BR720" s="83">
        <f t="shared" si="560"/>
        <v>-3.4072415742056335E-2</v>
      </c>
      <c r="BS720" s="83">
        <f t="shared" si="560"/>
        <v>-3.4072415742056335E-2</v>
      </c>
      <c r="BT720" s="83">
        <f t="shared" ref="BT720:BZ720" si="561">(BT714-BT716-BT721)*$B720</f>
        <v>-3.4072415742056335E-2</v>
      </c>
      <c r="BU720" s="83">
        <f t="shared" si="561"/>
        <v>-3.4072415742056335E-2</v>
      </c>
      <c r="BV720" s="83">
        <f t="shared" si="561"/>
        <v>-3.4072415742056335E-2</v>
      </c>
      <c r="BW720" s="83">
        <f t="shared" si="561"/>
        <v>-3.4072415742056335E-2</v>
      </c>
      <c r="BX720" s="83">
        <f t="shared" si="561"/>
        <v>-3.4072415742056335E-2</v>
      </c>
      <c r="BY720" s="83">
        <f t="shared" si="561"/>
        <v>-3.4072415742056335E-2</v>
      </c>
      <c r="BZ720" s="83">
        <f t="shared" si="561"/>
        <v>-3.4072415742056335E-2</v>
      </c>
    </row>
    <row r="721" spans="1:78" ht="15" x14ac:dyDescent="0.25">
      <c r="B721" s="202">
        <f>'SS-GSMPII-3'!$C$16</f>
        <v>0.09</v>
      </c>
      <c r="E721" s="170" t="s">
        <v>121</v>
      </c>
      <c r="F721" s="310"/>
      <c r="G721" s="83">
        <f>(G714-G717)*$B721</f>
        <v>0</v>
      </c>
      <c r="H721" s="83">
        <f t="shared" ref="H721:BS721" si="562">(H714-H717)*$B721</f>
        <v>0</v>
      </c>
      <c r="I721" s="83">
        <f t="shared" si="562"/>
        <v>0</v>
      </c>
      <c r="J721" s="83">
        <f t="shared" si="562"/>
        <v>0</v>
      </c>
      <c r="K721" s="83">
        <f t="shared" si="562"/>
        <v>0</v>
      </c>
      <c r="L721" s="83">
        <f t="shared" si="562"/>
        <v>-9.6180524419811156E-5</v>
      </c>
      <c r="M721" s="83">
        <f t="shared" si="562"/>
        <v>-1.6695468409268423E-2</v>
      </c>
      <c r="N721" s="83">
        <f t="shared" si="562"/>
        <v>-4.974600139099021E-2</v>
      </c>
      <c r="O721" s="83">
        <f t="shared" si="562"/>
        <v>-4.1369045262283195E-2</v>
      </c>
      <c r="P721" s="83">
        <f t="shared" si="562"/>
        <v>-4.1369045262283195E-2</v>
      </c>
      <c r="Q721" s="83">
        <f t="shared" si="562"/>
        <v>-4.1369045262283195E-2</v>
      </c>
      <c r="R721" s="83">
        <f t="shared" si="562"/>
        <v>-4.1369045262283195E-2</v>
      </c>
      <c r="S721" s="83">
        <f t="shared" si="562"/>
        <v>-3.1471196485783205E-2</v>
      </c>
      <c r="T721" s="83">
        <f t="shared" si="562"/>
        <v>-3.1471196485783205E-2</v>
      </c>
      <c r="U721" s="83">
        <f t="shared" si="562"/>
        <v>-3.1471196485783205E-2</v>
      </c>
      <c r="V721" s="83">
        <f t="shared" si="562"/>
        <v>-3.1471196485783205E-2</v>
      </c>
      <c r="W721" s="83">
        <f t="shared" si="562"/>
        <v>-3.1471196485783205E-2</v>
      </c>
      <c r="X721" s="83">
        <f t="shared" si="562"/>
        <v>-3.1471196485783205E-2</v>
      </c>
      <c r="Y721" s="83">
        <f t="shared" si="562"/>
        <v>-3.1471196485783205E-2</v>
      </c>
      <c r="Z721" s="83">
        <f t="shared" si="562"/>
        <v>-3.1471196485783205E-2</v>
      </c>
      <c r="AA721" s="83">
        <f t="shared" si="562"/>
        <v>-3.1471196485783205E-2</v>
      </c>
      <c r="AB721" s="83">
        <f t="shared" si="562"/>
        <v>-3.1471196485783205E-2</v>
      </c>
      <c r="AC721" s="83">
        <f t="shared" si="562"/>
        <v>-3.1471196485783205E-2</v>
      </c>
      <c r="AD721" s="83">
        <f t="shared" si="562"/>
        <v>-3.1471196485783205E-2</v>
      </c>
      <c r="AE721" s="83">
        <f t="shared" si="562"/>
        <v>-2.7148499062783198E-2</v>
      </c>
      <c r="AF721" s="83">
        <f t="shared" si="562"/>
        <v>-2.7148499062783198E-2</v>
      </c>
      <c r="AG721" s="83">
        <f t="shared" si="562"/>
        <v>-2.7148499062783198E-2</v>
      </c>
      <c r="AH721" s="83">
        <f t="shared" si="562"/>
        <v>-2.7148499062783198E-2</v>
      </c>
      <c r="AI721" s="83">
        <f t="shared" si="562"/>
        <v>-2.7148499062783198E-2</v>
      </c>
      <c r="AJ721" s="83">
        <f t="shared" si="562"/>
        <v>-2.7148499062783198E-2</v>
      </c>
      <c r="AK721" s="83">
        <f t="shared" si="562"/>
        <v>-2.7148499062783198E-2</v>
      </c>
      <c r="AL721" s="83">
        <f t="shared" si="562"/>
        <v>-2.7148499062783198E-2</v>
      </c>
      <c r="AM721" s="83">
        <f t="shared" si="562"/>
        <v>-2.7148499062783198E-2</v>
      </c>
      <c r="AN721" s="83">
        <f t="shared" si="562"/>
        <v>-2.7148499062783198E-2</v>
      </c>
      <c r="AO721" s="83">
        <f t="shared" si="562"/>
        <v>-2.7148499062783198E-2</v>
      </c>
      <c r="AP721" s="83">
        <f t="shared" si="562"/>
        <v>-2.7148499062783198E-2</v>
      </c>
      <c r="AQ721" s="83">
        <f t="shared" si="562"/>
        <v>-2.3160770812783203E-2</v>
      </c>
      <c r="AR721" s="83">
        <f t="shared" si="562"/>
        <v>-2.3160770812783203E-2</v>
      </c>
      <c r="AS721" s="83">
        <f t="shared" si="562"/>
        <v>-2.3160770812783203E-2</v>
      </c>
      <c r="AT721" s="83">
        <f t="shared" si="562"/>
        <v>-2.3160770812783203E-2</v>
      </c>
      <c r="AU721" s="83">
        <f t="shared" si="562"/>
        <v>-2.3160770812783203E-2</v>
      </c>
      <c r="AV721" s="83">
        <f t="shared" si="562"/>
        <v>-2.3160770812783203E-2</v>
      </c>
      <c r="AW721" s="83">
        <f t="shared" si="562"/>
        <v>-2.3160770812783203E-2</v>
      </c>
      <c r="AX721" s="83">
        <f t="shared" si="562"/>
        <v>-2.3160770812783203E-2</v>
      </c>
      <c r="AY721" s="83">
        <f t="shared" si="562"/>
        <v>-2.3160770812783203E-2</v>
      </c>
      <c r="AZ721" s="83">
        <f t="shared" si="562"/>
        <v>-2.3160770812783203E-2</v>
      </c>
      <c r="BA721" s="83">
        <f t="shared" si="562"/>
        <v>-2.3160770812783203E-2</v>
      </c>
      <c r="BB721" s="83">
        <f t="shared" si="562"/>
        <v>-2.3160770812783203E-2</v>
      </c>
      <c r="BC721" s="83">
        <f t="shared" si="562"/>
        <v>-1.9460158996783203E-2</v>
      </c>
      <c r="BD721" s="83">
        <f t="shared" si="562"/>
        <v>-1.9460158996783203E-2</v>
      </c>
      <c r="BE721" s="83">
        <f t="shared" si="562"/>
        <v>-1.9460158996783203E-2</v>
      </c>
      <c r="BF721" s="83">
        <f t="shared" si="562"/>
        <v>-1.9460158996783203E-2</v>
      </c>
      <c r="BG721" s="83">
        <f t="shared" si="562"/>
        <v>-1.9460158996783203E-2</v>
      </c>
      <c r="BH721" s="83">
        <f t="shared" si="562"/>
        <v>-1.9460158996783203E-2</v>
      </c>
      <c r="BI721" s="83">
        <f t="shared" si="562"/>
        <v>-1.9460158996783203E-2</v>
      </c>
      <c r="BJ721" s="83">
        <f t="shared" si="562"/>
        <v>-1.9460158996783203E-2</v>
      </c>
      <c r="BK721" s="83">
        <f t="shared" si="562"/>
        <v>-1.9460158996783203E-2</v>
      </c>
      <c r="BL721" s="83">
        <f t="shared" si="562"/>
        <v>-1.9460158996783203E-2</v>
      </c>
      <c r="BM721" s="83">
        <f t="shared" si="562"/>
        <v>-1.9460158996783203E-2</v>
      </c>
      <c r="BN721" s="83">
        <f t="shared" si="562"/>
        <v>-1.9460158996783203E-2</v>
      </c>
      <c r="BO721" s="83">
        <f t="shared" si="562"/>
        <v>-1.6046663614783203E-2</v>
      </c>
      <c r="BP721" s="83">
        <f t="shared" si="562"/>
        <v>-1.6046663614783203E-2</v>
      </c>
      <c r="BQ721" s="83">
        <f t="shared" si="562"/>
        <v>-1.6046663614783203E-2</v>
      </c>
      <c r="BR721" s="83">
        <f t="shared" si="562"/>
        <v>-1.6046663614783203E-2</v>
      </c>
      <c r="BS721" s="83">
        <f t="shared" si="562"/>
        <v>-1.6046663614783203E-2</v>
      </c>
      <c r="BT721" s="83">
        <f t="shared" ref="BT721:BZ721" si="563">(BT714-BT717)*$B721</f>
        <v>-1.6046663614783203E-2</v>
      </c>
      <c r="BU721" s="83">
        <f t="shared" si="563"/>
        <v>-1.6046663614783203E-2</v>
      </c>
      <c r="BV721" s="83">
        <f t="shared" si="563"/>
        <v>-1.6046663614783203E-2</v>
      </c>
      <c r="BW721" s="83">
        <f t="shared" si="563"/>
        <v>-1.6046663614783203E-2</v>
      </c>
      <c r="BX721" s="83">
        <f t="shared" si="563"/>
        <v>-1.6046663614783203E-2</v>
      </c>
      <c r="BY721" s="83">
        <f t="shared" si="563"/>
        <v>-1.6046663614783203E-2</v>
      </c>
      <c r="BZ721" s="83">
        <f t="shared" si="563"/>
        <v>-1.6046663614783203E-2</v>
      </c>
    </row>
    <row r="722" spans="1:78" ht="15" x14ac:dyDescent="0.25">
      <c r="B722" s="202">
        <f>'SS-GSMPII-3'!$C$17</f>
        <v>0.28110000000000002</v>
      </c>
      <c r="E722" s="170" t="s">
        <v>122</v>
      </c>
      <c r="G722" s="65">
        <f>(-G718)*$B722</f>
        <v>0</v>
      </c>
      <c r="H722" s="65">
        <f t="shared" ref="H722:BS722" si="564">(-H718)*$B722</f>
        <v>0</v>
      </c>
      <c r="I722" s="65">
        <f t="shared" si="564"/>
        <v>0</v>
      </c>
      <c r="J722" s="65">
        <f t="shared" si="564"/>
        <v>0</v>
      </c>
      <c r="K722" s="65">
        <f t="shared" si="564"/>
        <v>0</v>
      </c>
      <c r="L722" s="65">
        <f t="shared" si="564"/>
        <v>0</v>
      </c>
      <c r="M722" s="65">
        <f t="shared" si="564"/>
        <v>0</v>
      </c>
      <c r="N722" s="65">
        <f t="shared" si="564"/>
        <v>0</v>
      </c>
      <c r="O722" s="65">
        <f t="shared" si="564"/>
        <v>0</v>
      </c>
      <c r="P722" s="65">
        <f t="shared" si="564"/>
        <v>0</v>
      </c>
      <c r="Q722" s="65">
        <f t="shared" si="564"/>
        <v>0</v>
      </c>
      <c r="R722" s="65">
        <f t="shared" si="564"/>
        <v>0</v>
      </c>
      <c r="S722" s="65">
        <f t="shared" si="564"/>
        <v>0</v>
      </c>
      <c r="T722" s="65">
        <f t="shared" si="564"/>
        <v>0</v>
      </c>
      <c r="U722" s="65">
        <f t="shared" si="564"/>
        <v>0</v>
      </c>
      <c r="V722" s="65">
        <f t="shared" si="564"/>
        <v>0</v>
      </c>
      <c r="W722" s="65">
        <f t="shared" si="564"/>
        <v>0</v>
      </c>
      <c r="X722" s="65">
        <f t="shared" si="564"/>
        <v>0</v>
      </c>
      <c r="Y722" s="65">
        <f t="shared" si="564"/>
        <v>0</v>
      </c>
      <c r="Z722" s="65">
        <f t="shared" si="564"/>
        <v>0</v>
      </c>
      <c r="AA722" s="65">
        <f t="shared" si="564"/>
        <v>0</v>
      </c>
      <c r="AB722" s="65">
        <f t="shared" si="564"/>
        <v>0</v>
      </c>
      <c r="AC722" s="65">
        <f t="shared" si="564"/>
        <v>0</v>
      </c>
      <c r="AD722" s="65">
        <f t="shared" si="564"/>
        <v>0</v>
      </c>
      <c r="AE722" s="65">
        <f t="shared" si="564"/>
        <v>0</v>
      </c>
      <c r="AF722" s="65">
        <f t="shared" si="564"/>
        <v>0</v>
      </c>
      <c r="AG722" s="65">
        <f t="shared" si="564"/>
        <v>0</v>
      </c>
      <c r="AH722" s="65">
        <f t="shared" si="564"/>
        <v>0</v>
      </c>
      <c r="AI722" s="65">
        <f t="shared" si="564"/>
        <v>0</v>
      </c>
      <c r="AJ722" s="65">
        <f t="shared" si="564"/>
        <v>0</v>
      </c>
      <c r="AK722" s="65">
        <f t="shared" si="564"/>
        <v>0</v>
      </c>
      <c r="AL722" s="65">
        <f t="shared" si="564"/>
        <v>0</v>
      </c>
      <c r="AM722" s="65">
        <f t="shared" si="564"/>
        <v>0</v>
      </c>
      <c r="AN722" s="65">
        <f t="shared" si="564"/>
        <v>0</v>
      </c>
      <c r="AO722" s="65">
        <f t="shared" si="564"/>
        <v>0</v>
      </c>
      <c r="AP722" s="65">
        <f t="shared" si="564"/>
        <v>0</v>
      </c>
      <c r="AQ722" s="65">
        <f t="shared" si="564"/>
        <v>0</v>
      </c>
      <c r="AR722" s="65">
        <f t="shared" si="564"/>
        <v>0</v>
      </c>
      <c r="AS722" s="65">
        <f t="shared" si="564"/>
        <v>0</v>
      </c>
      <c r="AT722" s="65">
        <f t="shared" si="564"/>
        <v>0</v>
      </c>
      <c r="AU722" s="65">
        <f t="shared" si="564"/>
        <v>0</v>
      </c>
      <c r="AV722" s="65">
        <f t="shared" si="564"/>
        <v>0</v>
      </c>
      <c r="AW722" s="65">
        <f t="shared" si="564"/>
        <v>0</v>
      </c>
      <c r="AX722" s="65">
        <f t="shared" si="564"/>
        <v>0</v>
      </c>
      <c r="AY722" s="65">
        <f t="shared" si="564"/>
        <v>0</v>
      </c>
      <c r="AZ722" s="65">
        <f t="shared" si="564"/>
        <v>0</v>
      </c>
      <c r="BA722" s="65">
        <f t="shared" si="564"/>
        <v>0</v>
      </c>
      <c r="BB722" s="65">
        <f t="shared" si="564"/>
        <v>0</v>
      </c>
      <c r="BC722" s="65">
        <f t="shared" si="564"/>
        <v>0</v>
      </c>
      <c r="BD722" s="65">
        <f t="shared" si="564"/>
        <v>0</v>
      </c>
      <c r="BE722" s="65">
        <f t="shared" si="564"/>
        <v>0</v>
      </c>
      <c r="BF722" s="65">
        <f t="shared" si="564"/>
        <v>0</v>
      </c>
      <c r="BG722" s="65">
        <f t="shared" si="564"/>
        <v>0</v>
      </c>
      <c r="BH722" s="65">
        <f t="shared" si="564"/>
        <v>0</v>
      </c>
      <c r="BI722" s="65">
        <f t="shared" si="564"/>
        <v>0</v>
      </c>
      <c r="BJ722" s="65">
        <f t="shared" si="564"/>
        <v>0</v>
      </c>
      <c r="BK722" s="65">
        <f t="shared" si="564"/>
        <v>0</v>
      </c>
      <c r="BL722" s="65">
        <f t="shared" si="564"/>
        <v>0</v>
      </c>
      <c r="BM722" s="65">
        <f t="shared" si="564"/>
        <v>0</v>
      </c>
      <c r="BN722" s="65">
        <f t="shared" si="564"/>
        <v>0</v>
      </c>
      <c r="BO722" s="65">
        <f t="shared" si="564"/>
        <v>0</v>
      </c>
      <c r="BP722" s="65">
        <f t="shared" si="564"/>
        <v>0</v>
      </c>
      <c r="BQ722" s="65">
        <f t="shared" si="564"/>
        <v>0</v>
      </c>
      <c r="BR722" s="65">
        <f t="shared" si="564"/>
        <v>0</v>
      </c>
      <c r="BS722" s="65">
        <f t="shared" si="564"/>
        <v>0</v>
      </c>
      <c r="BT722" s="65">
        <f t="shared" ref="BT722:BZ722" si="565">(-BT718)*$B722</f>
        <v>0</v>
      </c>
      <c r="BU722" s="65">
        <f t="shared" si="565"/>
        <v>0</v>
      </c>
      <c r="BV722" s="65">
        <f t="shared" si="565"/>
        <v>0</v>
      </c>
      <c r="BW722" s="65">
        <f t="shared" si="565"/>
        <v>0</v>
      </c>
      <c r="BX722" s="65">
        <f t="shared" si="565"/>
        <v>0</v>
      </c>
      <c r="BY722" s="65">
        <f t="shared" si="565"/>
        <v>0</v>
      </c>
      <c r="BZ722" s="65">
        <f t="shared" si="565"/>
        <v>0</v>
      </c>
    </row>
    <row r="723" spans="1:78" ht="15" x14ac:dyDescent="0.25">
      <c r="B723" s="310"/>
      <c r="E723" s="170" t="s">
        <v>123</v>
      </c>
      <c r="G723" s="188">
        <f>SUM(G720:G722)</f>
        <v>0</v>
      </c>
      <c r="H723" s="188">
        <f t="shared" ref="H723:BS723" si="566">SUM(H720:H722)</f>
        <v>0</v>
      </c>
      <c r="I723" s="188">
        <f t="shared" si="566"/>
        <v>0</v>
      </c>
      <c r="J723" s="188">
        <f t="shared" si="566"/>
        <v>0</v>
      </c>
      <c r="K723" s="188">
        <f t="shared" si="566"/>
        <v>0</v>
      </c>
      <c r="L723" s="188">
        <f t="shared" si="566"/>
        <v>-3.0040383793787683E-4</v>
      </c>
      <c r="M723" s="188">
        <f t="shared" si="566"/>
        <v>-5.2145512998281712E-2</v>
      </c>
      <c r="N723" s="188">
        <f t="shared" si="566"/>
        <v>-0.1553733443445261</v>
      </c>
      <c r="O723" s="188">
        <f t="shared" si="566"/>
        <v>-0.12920931803586452</v>
      </c>
      <c r="P723" s="188">
        <f t="shared" si="566"/>
        <v>-0.12920931803586452</v>
      </c>
      <c r="Q723" s="188">
        <f t="shared" si="566"/>
        <v>-0.12920931803586452</v>
      </c>
      <c r="R723" s="188">
        <f t="shared" si="566"/>
        <v>-0.12920931803586452</v>
      </c>
      <c r="S723" s="188">
        <f t="shared" si="566"/>
        <v>-9.8295037023929555E-2</v>
      </c>
      <c r="T723" s="188">
        <f t="shared" si="566"/>
        <v>-9.8295037023929555E-2</v>
      </c>
      <c r="U723" s="188">
        <f t="shared" si="566"/>
        <v>-9.8295037023929555E-2</v>
      </c>
      <c r="V723" s="188">
        <f t="shared" si="566"/>
        <v>-9.8295037023929555E-2</v>
      </c>
      <c r="W723" s="188">
        <f t="shared" si="566"/>
        <v>-9.8295037023929555E-2</v>
      </c>
      <c r="X723" s="188">
        <f t="shared" si="566"/>
        <v>-9.8295037023929555E-2</v>
      </c>
      <c r="Y723" s="188">
        <f t="shared" si="566"/>
        <v>-9.8295037023929555E-2</v>
      </c>
      <c r="Z723" s="188">
        <f t="shared" si="566"/>
        <v>-9.8295037023929555E-2</v>
      </c>
      <c r="AA723" s="188">
        <f t="shared" si="566"/>
        <v>-9.8295037023929555E-2</v>
      </c>
      <c r="AB723" s="188">
        <f t="shared" si="566"/>
        <v>-9.8295037023929555E-2</v>
      </c>
      <c r="AC723" s="188">
        <f t="shared" si="566"/>
        <v>-9.8295037023929555E-2</v>
      </c>
      <c r="AD723" s="188">
        <f t="shared" si="566"/>
        <v>-9.8295037023929555E-2</v>
      </c>
      <c r="AE723" s="188">
        <f t="shared" si="566"/>
        <v>-8.4793812072759517E-2</v>
      </c>
      <c r="AF723" s="188">
        <f t="shared" si="566"/>
        <v>-8.4793812072759517E-2</v>
      </c>
      <c r="AG723" s="188">
        <f t="shared" si="566"/>
        <v>-8.4793812072759517E-2</v>
      </c>
      <c r="AH723" s="188">
        <f t="shared" si="566"/>
        <v>-8.4793812072759517E-2</v>
      </c>
      <c r="AI723" s="188">
        <f t="shared" si="566"/>
        <v>-8.4793812072759517E-2</v>
      </c>
      <c r="AJ723" s="188">
        <f t="shared" si="566"/>
        <v>-8.4793812072759517E-2</v>
      </c>
      <c r="AK723" s="188">
        <f t="shared" si="566"/>
        <v>-8.4793812072759517E-2</v>
      </c>
      <c r="AL723" s="188">
        <f t="shared" si="566"/>
        <v>-8.4793812072759517E-2</v>
      </c>
      <c r="AM723" s="188">
        <f t="shared" si="566"/>
        <v>-8.4793812072759517E-2</v>
      </c>
      <c r="AN723" s="188">
        <f t="shared" si="566"/>
        <v>-8.4793812072759517E-2</v>
      </c>
      <c r="AO723" s="188">
        <f t="shared" si="566"/>
        <v>-8.4793812072759517E-2</v>
      </c>
      <c r="AP723" s="188">
        <f t="shared" si="566"/>
        <v>-8.4793812072759517E-2</v>
      </c>
      <c r="AQ723" s="188">
        <f t="shared" si="566"/>
        <v>-7.2338807505259534E-2</v>
      </c>
      <c r="AR723" s="188">
        <f t="shared" si="566"/>
        <v>-7.2338807505259534E-2</v>
      </c>
      <c r="AS723" s="188">
        <f t="shared" si="566"/>
        <v>-7.2338807505259534E-2</v>
      </c>
      <c r="AT723" s="188">
        <f t="shared" si="566"/>
        <v>-7.2338807505259534E-2</v>
      </c>
      <c r="AU723" s="188">
        <f t="shared" si="566"/>
        <v>-7.2338807505259534E-2</v>
      </c>
      <c r="AV723" s="188">
        <f t="shared" si="566"/>
        <v>-7.2338807505259534E-2</v>
      </c>
      <c r="AW723" s="188">
        <f t="shared" si="566"/>
        <v>-7.2338807505259534E-2</v>
      </c>
      <c r="AX723" s="188">
        <f t="shared" si="566"/>
        <v>-7.2338807505259534E-2</v>
      </c>
      <c r="AY723" s="188">
        <f t="shared" si="566"/>
        <v>-7.2338807505259534E-2</v>
      </c>
      <c r="AZ723" s="188">
        <f t="shared" si="566"/>
        <v>-7.2338807505259534E-2</v>
      </c>
      <c r="BA723" s="188">
        <f t="shared" si="566"/>
        <v>-7.2338807505259534E-2</v>
      </c>
      <c r="BB723" s="188">
        <f t="shared" si="566"/>
        <v>-7.2338807505259534E-2</v>
      </c>
      <c r="BC723" s="188">
        <f t="shared" si="566"/>
        <v>-6.0780563266619535E-2</v>
      </c>
      <c r="BD723" s="188">
        <f t="shared" si="566"/>
        <v>-6.0780563266619535E-2</v>
      </c>
      <c r="BE723" s="188">
        <f t="shared" si="566"/>
        <v>-6.0780563266619535E-2</v>
      </c>
      <c r="BF723" s="188">
        <f t="shared" si="566"/>
        <v>-6.0780563266619535E-2</v>
      </c>
      <c r="BG723" s="188">
        <f t="shared" si="566"/>
        <v>-6.0780563266619535E-2</v>
      </c>
      <c r="BH723" s="188">
        <f t="shared" si="566"/>
        <v>-6.0780563266619535E-2</v>
      </c>
      <c r="BI723" s="188">
        <f t="shared" si="566"/>
        <v>-6.0780563266619535E-2</v>
      </c>
      <c r="BJ723" s="188">
        <f t="shared" si="566"/>
        <v>-6.0780563266619535E-2</v>
      </c>
      <c r="BK723" s="188">
        <f t="shared" si="566"/>
        <v>-6.0780563266619535E-2</v>
      </c>
      <c r="BL723" s="188">
        <f t="shared" si="566"/>
        <v>-6.0780563266619535E-2</v>
      </c>
      <c r="BM723" s="188">
        <f t="shared" si="566"/>
        <v>-6.0780563266619535E-2</v>
      </c>
      <c r="BN723" s="188">
        <f t="shared" si="566"/>
        <v>-6.0780563266619535E-2</v>
      </c>
      <c r="BO723" s="188">
        <f t="shared" si="566"/>
        <v>-5.0119079356839541E-2</v>
      </c>
      <c r="BP723" s="188">
        <f t="shared" si="566"/>
        <v>-5.0119079356839541E-2</v>
      </c>
      <c r="BQ723" s="188">
        <f t="shared" si="566"/>
        <v>-5.0119079356839541E-2</v>
      </c>
      <c r="BR723" s="188">
        <f t="shared" si="566"/>
        <v>-5.0119079356839541E-2</v>
      </c>
      <c r="BS723" s="188">
        <f t="shared" si="566"/>
        <v>-5.0119079356839541E-2</v>
      </c>
      <c r="BT723" s="188">
        <f t="shared" ref="BT723:BZ723" si="567">SUM(BT720:BT722)</f>
        <v>-5.0119079356839541E-2</v>
      </c>
      <c r="BU723" s="188">
        <f t="shared" si="567"/>
        <v>-5.0119079356839541E-2</v>
      </c>
      <c r="BV723" s="188">
        <f t="shared" si="567"/>
        <v>-5.0119079356839541E-2</v>
      </c>
      <c r="BW723" s="188">
        <f t="shared" si="567"/>
        <v>-5.0119079356839541E-2</v>
      </c>
      <c r="BX723" s="188">
        <f t="shared" si="567"/>
        <v>-5.0119079356839541E-2</v>
      </c>
      <c r="BY723" s="188">
        <f t="shared" si="567"/>
        <v>-5.0119079356839541E-2</v>
      </c>
      <c r="BZ723" s="188">
        <f t="shared" si="567"/>
        <v>-5.0119079356839541E-2</v>
      </c>
    </row>
    <row r="724" spans="1:78" ht="15" x14ac:dyDescent="0.25">
      <c r="B724" s="77">
        <f>HLOOKUP(INPUTS!$C$41,$G$9:$BZ$949,ROW(C724)-8,FALSE)</f>
        <v>-0.59544721528833933</v>
      </c>
      <c r="E724" s="170" t="s">
        <v>16</v>
      </c>
      <c r="G724" s="188">
        <f>G723+F724</f>
        <v>0</v>
      </c>
      <c r="H724" s="188">
        <f t="shared" ref="H724:BS724" si="568">H723+G724</f>
        <v>0</v>
      </c>
      <c r="I724" s="188">
        <f t="shared" si="568"/>
        <v>0</v>
      </c>
      <c r="J724" s="188">
        <f t="shared" si="568"/>
        <v>0</v>
      </c>
      <c r="K724" s="188">
        <f t="shared" si="568"/>
        <v>0</v>
      </c>
      <c r="L724" s="188">
        <f t="shared" si="568"/>
        <v>-3.0040383793787683E-4</v>
      </c>
      <c r="M724" s="188">
        <f t="shared" si="568"/>
        <v>-5.2445916836219589E-2</v>
      </c>
      <c r="N724" s="188">
        <f t="shared" si="568"/>
        <v>-0.20781926118074567</v>
      </c>
      <c r="O724" s="188">
        <f t="shared" si="568"/>
        <v>-0.33702857921661022</v>
      </c>
      <c r="P724" s="188">
        <f t="shared" si="568"/>
        <v>-0.46623789725247478</v>
      </c>
      <c r="Q724" s="188">
        <f t="shared" si="568"/>
        <v>-0.59544721528833933</v>
      </c>
      <c r="R724" s="188">
        <f t="shared" si="568"/>
        <v>-0.72465653332420388</v>
      </c>
      <c r="S724" s="188">
        <f t="shared" si="568"/>
        <v>-0.82295157034813338</v>
      </c>
      <c r="T724" s="188">
        <f t="shared" si="568"/>
        <v>-0.92124660737206288</v>
      </c>
      <c r="U724" s="188">
        <f t="shared" si="568"/>
        <v>-1.0195416443959924</v>
      </c>
      <c r="V724" s="188">
        <f t="shared" si="568"/>
        <v>-1.1178366814199219</v>
      </c>
      <c r="W724" s="188">
        <f t="shared" si="568"/>
        <v>-1.2161317184438514</v>
      </c>
      <c r="X724" s="188">
        <f t="shared" si="568"/>
        <v>-1.3144267554677809</v>
      </c>
      <c r="Y724" s="188">
        <f t="shared" si="568"/>
        <v>-1.4127217924917104</v>
      </c>
      <c r="Z724" s="188">
        <f t="shared" si="568"/>
        <v>-1.5110168295156399</v>
      </c>
      <c r="AA724" s="188">
        <f t="shared" si="568"/>
        <v>-1.6093118665395694</v>
      </c>
      <c r="AB724" s="188">
        <f t="shared" si="568"/>
        <v>-1.7076069035634989</v>
      </c>
      <c r="AC724" s="188">
        <f t="shared" si="568"/>
        <v>-1.8059019405874284</v>
      </c>
      <c r="AD724" s="188">
        <f t="shared" si="568"/>
        <v>-1.9041969776113579</v>
      </c>
      <c r="AE724" s="188">
        <f t="shared" si="568"/>
        <v>-1.9889907896841175</v>
      </c>
      <c r="AF724" s="188">
        <f t="shared" si="568"/>
        <v>-2.0737846017568771</v>
      </c>
      <c r="AG724" s="188">
        <f t="shared" si="568"/>
        <v>-2.1585784138296367</v>
      </c>
      <c r="AH724" s="188">
        <f t="shared" si="568"/>
        <v>-2.2433722259023963</v>
      </c>
      <c r="AI724" s="188">
        <f t="shared" si="568"/>
        <v>-2.3281660379751559</v>
      </c>
      <c r="AJ724" s="188">
        <f t="shared" si="568"/>
        <v>-2.4129598500479155</v>
      </c>
      <c r="AK724" s="188">
        <f t="shared" si="568"/>
        <v>-2.4977536621206751</v>
      </c>
      <c r="AL724" s="188">
        <f t="shared" si="568"/>
        <v>-2.5825474741934347</v>
      </c>
      <c r="AM724" s="188">
        <f t="shared" si="568"/>
        <v>-2.6673412862661943</v>
      </c>
      <c r="AN724" s="188">
        <f t="shared" si="568"/>
        <v>-2.7521350983389539</v>
      </c>
      <c r="AO724" s="188">
        <f t="shared" si="568"/>
        <v>-2.8369289104117135</v>
      </c>
      <c r="AP724" s="188">
        <f t="shared" si="568"/>
        <v>-2.9217227224844731</v>
      </c>
      <c r="AQ724" s="188">
        <f t="shared" si="568"/>
        <v>-2.9940615299897324</v>
      </c>
      <c r="AR724" s="188">
        <f t="shared" si="568"/>
        <v>-3.0664003374949917</v>
      </c>
      <c r="AS724" s="188">
        <f t="shared" si="568"/>
        <v>-3.1387391450002511</v>
      </c>
      <c r="AT724" s="188">
        <f t="shared" si="568"/>
        <v>-3.2110779525055104</v>
      </c>
      <c r="AU724" s="188">
        <f t="shared" si="568"/>
        <v>-3.2834167600107698</v>
      </c>
      <c r="AV724" s="188">
        <f t="shared" si="568"/>
        <v>-3.3557555675160291</v>
      </c>
      <c r="AW724" s="188">
        <f t="shared" si="568"/>
        <v>-3.4280943750212884</v>
      </c>
      <c r="AX724" s="188">
        <f t="shared" si="568"/>
        <v>-3.5004331825265478</v>
      </c>
      <c r="AY724" s="188">
        <f t="shared" si="568"/>
        <v>-3.5727719900318071</v>
      </c>
      <c r="AZ724" s="188">
        <f t="shared" si="568"/>
        <v>-3.6451107975370665</v>
      </c>
      <c r="BA724" s="188">
        <f t="shared" si="568"/>
        <v>-3.7174496050423258</v>
      </c>
      <c r="BB724" s="188">
        <f t="shared" si="568"/>
        <v>-3.7897884125475851</v>
      </c>
      <c r="BC724" s="188">
        <f t="shared" si="568"/>
        <v>-3.8505689758142045</v>
      </c>
      <c r="BD724" s="188">
        <f t="shared" si="568"/>
        <v>-3.9113495390808239</v>
      </c>
      <c r="BE724" s="188">
        <f t="shared" si="568"/>
        <v>-3.9721301023474433</v>
      </c>
      <c r="BF724" s="188">
        <f t="shared" si="568"/>
        <v>-4.0329106656140628</v>
      </c>
      <c r="BG724" s="188">
        <f t="shared" si="568"/>
        <v>-4.0936912288806822</v>
      </c>
      <c r="BH724" s="188">
        <f t="shared" si="568"/>
        <v>-4.1544717921473016</v>
      </c>
      <c r="BI724" s="188">
        <f t="shared" si="568"/>
        <v>-4.215252355413921</v>
      </c>
      <c r="BJ724" s="188">
        <f t="shared" si="568"/>
        <v>-4.2760329186805404</v>
      </c>
      <c r="BK724" s="188">
        <f t="shared" si="568"/>
        <v>-4.3368134819471598</v>
      </c>
      <c r="BL724" s="188">
        <f t="shared" si="568"/>
        <v>-4.3975940452137792</v>
      </c>
      <c r="BM724" s="188">
        <f t="shared" si="568"/>
        <v>-4.4583746084803986</v>
      </c>
      <c r="BN724" s="188">
        <f t="shared" si="568"/>
        <v>-4.519155171747018</v>
      </c>
      <c r="BO724" s="188">
        <f t="shared" si="568"/>
        <v>-4.5692742511038578</v>
      </c>
      <c r="BP724" s="188">
        <f t="shared" si="568"/>
        <v>-4.6193933304606976</v>
      </c>
      <c r="BQ724" s="188">
        <f t="shared" si="568"/>
        <v>-4.6695124098175373</v>
      </c>
      <c r="BR724" s="188">
        <f t="shared" si="568"/>
        <v>-4.7196314891743771</v>
      </c>
      <c r="BS724" s="188">
        <f t="shared" si="568"/>
        <v>-4.7697505685312169</v>
      </c>
      <c r="BT724" s="188">
        <f t="shared" ref="BT724:BZ724" si="569">BT723+BS724</f>
        <v>-4.8198696478880567</v>
      </c>
      <c r="BU724" s="188">
        <f t="shared" si="569"/>
        <v>-4.8699887272448965</v>
      </c>
      <c r="BV724" s="188">
        <f t="shared" si="569"/>
        <v>-4.9201078066017363</v>
      </c>
      <c r="BW724" s="188">
        <f t="shared" si="569"/>
        <v>-4.9702268859585761</v>
      </c>
      <c r="BX724" s="188">
        <f t="shared" si="569"/>
        <v>-5.0203459653154159</v>
      </c>
      <c r="BY724" s="188">
        <f t="shared" si="569"/>
        <v>-5.0704650446722557</v>
      </c>
      <c r="BZ724" s="188">
        <f t="shared" si="569"/>
        <v>-5.1205841240290955</v>
      </c>
    </row>
    <row r="725" spans="1:78" ht="15" x14ac:dyDescent="0.25">
      <c r="B725" s="310"/>
      <c r="E725" s="170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  <c r="Z725" s="277"/>
      <c r="AA725" s="277"/>
      <c r="AB725" s="277"/>
      <c r="AC725" s="277"/>
      <c r="AD725" s="277"/>
      <c r="AE725" s="277"/>
      <c r="AF725" s="277"/>
      <c r="AG725" s="277"/>
      <c r="AH725" s="277"/>
      <c r="AI725" s="277"/>
      <c r="AJ725" s="277"/>
      <c r="AK725" s="277"/>
      <c r="AL725" s="277"/>
      <c r="AM725" s="277"/>
      <c r="AN725" s="277"/>
      <c r="AO725" s="277"/>
      <c r="AP725" s="277"/>
      <c r="AQ725" s="277"/>
      <c r="AR725" s="277"/>
      <c r="AS725" s="277"/>
      <c r="AT725" s="277"/>
      <c r="AU725" s="277"/>
      <c r="AV725" s="277"/>
      <c r="AW725" s="277"/>
      <c r="AX725" s="277"/>
      <c r="AY725" s="277"/>
      <c r="AZ725" s="277"/>
      <c r="BA725" s="277"/>
      <c r="BB725" s="277"/>
      <c r="BC725" s="277"/>
      <c r="BD725" s="277"/>
      <c r="BE725" s="277"/>
      <c r="BF725" s="277"/>
      <c r="BG725" s="277"/>
      <c r="BH725" s="277"/>
      <c r="BI725" s="277"/>
      <c r="BJ725" s="277"/>
      <c r="BK725" s="277"/>
      <c r="BL725" s="277"/>
      <c r="BM725" s="277"/>
      <c r="BN725" s="277"/>
      <c r="BO725" s="277"/>
      <c r="BP725" s="277"/>
      <c r="BQ725" s="277"/>
      <c r="BR725" s="277"/>
      <c r="BS725" s="277"/>
      <c r="BT725" s="277"/>
      <c r="BU725" s="277"/>
      <c r="BV725" s="277"/>
      <c r="BW725" s="277"/>
      <c r="BX725" s="277"/>
      <c r="BY725" s="277"/>
      <c r="BZ725" s="277"/>
    </row>
    <row r="726" spans="1:78" ht="20.25" x14ac:dyDescent="0.3">
      <c r="A726" s="146">
        <f>$F$3</f>
        <v>3.2729943405392273E-2</v>
      </c>
      <c r="E726" s="318" t="s">
        <v>62</v>
      </c>
      <c r="G726" s="321"/>
      <c r="H726" s="321"/>
      <c r="I726" s="321"/>
      <c r="J726" s="321"/>
      <c r="K726" s="321"/>
      <c r="L726" s="321"/>
      <c r="M726" s="321"/>
      <c r="N726" s="321"/>
      <c r="O726" s="321"/>
      <c r="P726" s="321"/>
      <c r="Q726" s="321"/>
      <c r="R726" s="321"/>
      <c r="S726" s="321"/>
      <c r="T726" s="321"/>
      <c r="U726" s="321"/>
      <c r="V726" s="321"/>
      <c r="W726" s="321"/>
      <c r="X726" s="321"/>
      <c r="Y726" s="321"/>
      <c r="Z726" s="321"/>
      <c r="AA726" s="321"/>
      <c r="AB726" s="321"/>
      <c r="AC726" s="321"/>
      <c r="AD726" s="321"/>
      <c r="AE726" s="49"/>
      <c r="AF726" s="49"/>
      <c r="AG726" s="49"/>
      <c r="AH726" s="49"/>
      <c r="AI726" s="49"/>
      <c r="AJ726" s="49"/>
      <c r="AK726" s="49"/>
      <c r="AL726" s="49"/>
      <c r="AM726" s="49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</row>
    <row r="727" spans="1:78" ht="15" collapsed="1" x14ac:dyDescent="0.25">
      <c r="A727" s="229">
        <f>B727*$A$726</f>
        <v>26.782463961108409</v>
      </c>
      <c r="B727" s="77">
        <f>SUM(G727:BZ727)</f>
        <v>818.28629000000001</v>
      </c>
      <c r="E727" s="170" t="s">
        <v>8</v>
      </c>
      <c r="G727" s="319">
        <f>IF(G$700=$E726,VLOOKUP(G$9,$D$12:$E$83,2,FALSE),0)</f>
        <v>0</v>
      </c>
      <c r="H727" s="319">
        <f t="shared" ref="H727" si="570">IF(H$700=$E726,VLOOKUP(H$9,$D$12:$E$83,2,FALSE),0)</f>
        <v>0</v>
      </c>
      <c r="I727" s="319">
        <f t="shared" ref="I727" si="571">IF(I$700=$E726,VLOOKUP(I$9,$D$12:$E$83,2,FALSE),0)</f>
        <v>0</v>
      </c>
      <c r="J727" s="319">
        <f t="shared" ref="J727" si="572">IF(J$700=$E726,VLOOKUP(J$9,$D$12:$E$83,2,FALSE),0)</f>
        <v>0</v>
      </c>
      <c r="K727" s="319">
        <f t="shared" ref="K727" si="573">IF(K$700=$E726,VLOOKUP(K$9,$D$12:$E$83,2,FALSE),0)</f>
        <v>0</v>
      </c>
      <c r="L727" s="319">
        <f t="shared" ref="L727" si="574">IF(L$700=$E726,VLOOKUP(L$9,$D$12:$E$83,2,FALSE),0)</f>
        <v>0</v>
      </c>
      <c r="M727" s="319">
        <f t="shared" ref="M727" si="575">IF(M$700=$E726,VLOOKUP(M$9,$D$12:$E$83,2,FALSE),0)</f>
        <v>0</v>
      </c>
      <c r="N727" s="319">
        <f t="shared" ref="N727" si="576">IF(N$700=$E726,VLOOKUP(N$9,$D$12:$E$83,2,FALSE),0)</f>
        <v>0</v>
      </c>
      <c r="O727" s="319">
        <f t="shared" ref="O727" si="577">IF(O$700=$E726,VLOOKUP(O$9,$D$12:$E$83,2,FALSE),0)</f>
        <v>146.05515000000003</v>
      </c>
      <c r="P727" s="319">
        <f t="shared" ref="P727" si="578">IF(P$700=$E726,VLOOKUP(P$9,$D$12:$E$83,2,FALSE),0)</f>
        <v>265.44916000000001</v>
      </c>
      <c r="Q727" s="319">
        <f t="shared" ref="Q727" si="579">IF(Q$700=$E726,VLOOKUP(Q$9,$D$12:$E$83,2,FALSE),0)</f>
        <v>-9.6154600000000201</v>
      </c>
      <c r="R727" s="319">
        <f t="shared" ref="R727" si="580">IF(R$700=$E726,VLOOKUP(R$9,$D$12:$E$83,2,FALSE),0)</f>
        <v>-508.22827000000001</v>
      </c>
      <c r="S727" s="319">
        <f t="shared" ref="S727" si="581">IF(S$700=$E726,VLOOKUP(S$9,$D$12:$E$83,2,FALSE),0)</f>
        <v>355.47258999999997</v>
      </c>
      <c r="T727" s="319">
        <f t="shared" ref="T727" si="582">IF(T$700=$E726,VLOOKUP(T$9,$D$12:$E$83,2,FALSE),0)</f>
        <v>569.15312000000006</v>
      </c>
      <c r="U727" s="319">
        <f t="shared" ref="U727" si="583">IF(U$700=$E726,VLOOKUP(U$9,$D$12:$E$83,2,FALSE),0)</f>
        <v>0</v>
      </c>
      <c r="V727" s="319">
        <f t="shared" ref="V727" si="584">IF(V$700=$E726,VLOOKUP(V$9,$D$12:$E$83,2,FALSE),0)</f>
        <v>0</v>
      </c>
      <c r="W727" s="319">
        <f t="shared" ref="W727" si="585">IF(W$700=$E726,VLOOKUP(W$9,$D$12:$E$83,2,FALSE),0)</f>
        <v>0</v>
      </c>
      <c r="X727" s="319">
        <f t="shared" ref="X727" si="586">IF(X$700=$E726,VLOOKUP(X$9,$D$12:$E$83,2,FALSE),0)</f>
        <v>0</v>
      </c>
      <c r="Y727" s="319">
        <f t="shared" ref="Y727" si="587">IF(Y$700=$E726,VLOOKUP(Y$9,$D$12:$E$83,2,FALSE),0)</f>
        <v>0</v>
      </c>
      <c r="Z727" s="319">
        <f t="shared" ref="Z727" si="588">IF(Z$700=$E726,VLOOKUP(Z$9,$D$12:$E$83,2,FALSE),0)</f>
        <v>0</v>
      </c>
      <c r="AA727" s="319">
        <f t="shared" ref="AA727" si="589">IF(AA$700=$E726,VLOOKUP(AA$9,$D$12:$E$83,2,FALSE),0)</f>
        <v>0</v>
      </c>
      <c r="AB727" s="319">
        <f t="shared" ref="AB727" si="590">IF(AB$700=$E726,VLOOKUP(AB$9,$D$12:$E$83,2,FALSE),0)</f>
        <v>0</v>
      </c>
      <c r="AC727" s="319">
        <f t="shared" ref="AC727" si="591">IF(AC$700=$E726,VLOOKUP(AC$9,$D$12:$E$83,2,FALSE),0)</f>
        <v>0</v>
      </c>
      <c r="AD727" s="319">
        <f t="shared" ref="AD727" si="592">IF(AD$700=$E726,VLOOKUP(AD$9,$D$12:$E$83,2,FALSE),0)</f>
        <v>0</v>
      </c>
      <c r="AE727" s="319">
        <f t="shared" ref="AE727" si="593">IF(AE$700=$E726,VLOOKUP(AE$9,$D$12:$E$83,2,FALSE),0)</f>
        <v>0</v>
      </c>
      <c r="AF727" s="319">
        <f t="shared" ref="AF727" si="594">IF(AF$700=$E726,VLOOKUP(AF$9,$D$12:$E$83,2,FALSE),0)</f>
        <v>0</v>
      </c>
      <c r="AG727" s="319">
        <f t="shared" ref="AG727" si="595">IF(AG$700=$E726,VLOOKUP(AG$9,$D$12:$E$83,2,FALSE),0)</f>
        <v>0</v>
      </c>
      <c r="AH727" s="319">
        <f t="shared" ref="AH727" si="596">IF(AH$700=$E726,VLOOKUP(AH$9,$D$12:$E$83,2,FALSE),0)</f>
        <v>0</v>
      </c>
      <c r="AI727" s="319">
        <f t="shared" ref="AI727" si="597">IF(AI$700=$E726,VLOOKUP(AI$9,$D$12:$E$83,2,FALSE),0)</f>
        <v>0</v>
      </c>
      <c r="AJ727" s="319">
        <f t="shared" ref="AJ727" si="598">IF(AJ$700=$E726,VLOOKUP(AJ$9,$D$12:$E$83,2,FALSE),0)</f>
        <v>0</v>
      </c>
      <c r="AK727" s="319">
        <f t="shared" ref="AK727" si="599">IF(AK$700=$E726,VLOOKUP(AK$9,$D$12:$E$83,2,FALSE),0)</f>
        <v>0</v>
      </c>
      <c r="AL727" s="319">
        <f t="shared" ref="AL727" si="600">IF(AL$700=$E726,VLOOKUP(AL$9,$D$12:$E$83,2,FALSE),0)</f>
        <v>0</v>
      </c>
      <c r="AM727" s="319">
        <f t="shared" ref="AM727" si="601">IF(AM$700=$E726,VLOOKUP(AM$9,$D$12:$E$83,2,FALSE),0)</f>
        <v>0</v>
      </c>
      <c r="AN727" s="319">
        <f t="shared" ref="AN727" si="602">IF(AN$700=$E726,VLOOKUP(AN$9,$D$12:$E$83,2,FALSE),0)</f>
        <v>0</v>
      </c>
      <c r="AO727" s="319">
        <f t="shared" ref="AO727" si="603">IF(AO$700=$E726,VLOOKUP(AO$9,$D$12:$E$83,2,FALSE),0)</f>
        <v>0</v>
      </c>
      <c r="AP727" s="319">
        <f t="shared" ref="AP727" si="604">IF(AP$700=$E726,VLOOKUP(AP$9,$D$12:$E$83,2,FALSE),0)</f>
        <v>0</v>
      </c>
      <c r="AQ727" s="319">
        <f t="shared" ref="AQ727" si="605">IF(AQ$700=$E726,VLOOKUP(AQ$9,$D$12:$E$83,2,FALSE),0)</f>
        <v>0</v>
      </c>
      <c r="AR727" s="319">
        <f t="shared" ref="AR727" si="606">IF(AR$700=$E726,VLOOKUP(AR$9,$D$12:$E$83,2,FALSE),0)</f>
        <v>0</v>
      </c>
      <c r="AS727" s="319">
        <f t="shared" ref="AS727" si="607">IF(AS$700=$E726,VLOOKUP(AS$9,$D$12:$E$83,2,FALSE),0)</f>
        <v>0</v>
      </c>
      <c r="AT727" s="319">
        <f t="shared" ref="AT727" si="608">IF(AT$700=$E726,VLOOKUP(AT$9,$D$12:$E$83,2,FALSE),0)</f>
        <v>0</v>
      </c>
      <c r="AU727" s="319">
        <f t="shared" ref="AU727" si="609">IF(AU$700=$E726,VLOOKUP(AU$9,$D$12:$E$83,2,FALSE),0)</f>
        <v>0</v>
      </c>
      <c r="AV727" s="319">
        <f t="shared" ref="AV727" si="610">IF(AV$700=$E726,VLOOKUP(AV$9,$D$12:$E$83,2,FALSE),0)</f>
        <v>0</v>
      </c>
      <c r="AW727" s="319">
        <f t="shared" ref="AW727" si="611">IF(AW$700=$E726,VLOOKUP(AW$9,$D$12:$E$83,2,FALSE),0)</f>
        <v>0</v>
      </c>
      <c r="AX727" s="319">
        <f t="shared" ref="AX727" si="612">IF(AX$700=$E726,VLOOKUP(AX$9,$D$12:$E$83,2,FALSE),0)</f>
        <v>0</v>
      </c>
      <c r="AY727" s="319">
        <f t="shared" ref="AY727" si="613">IF(AY$700=$E726,VLOOKUP(AY$9,$D$12:$E$83,2,FALSE),0)</f>
        <v>0</v>
      </c>
      <c r="AZ727" s="319">
        <f t="shared" ref="AZ727" si="614">IF(AZ$700=$E726,VLOOKUP(AZ$9,$D$12:$E$83,2,FALSE),0)</f>
        <v>0</v>
      </c>
      <c r="BA727" s="319">
        <f t="shared" ref="BA727" si="615">IF(BA$700=$E726,VLOOKUP(BA$9,$D$12:$E$83,2,FALSE),0)</f>
        <v>0</v>
      </c>
      <c r="BB727" s="319">
        <f t="shared" ref="BB727" si="616">IF(BB$700=$E726,VLOOKUP(BB$9,$D$12:$E$83,2,FALSE),0)</f>
        <v>0</v>
      </c>
      <c r="BC727" s="319">
        <f t="shared" ref="BC727" si="617">IF(BC$700=$E726,VLOOKUP(BC$9,$D$12:$E$83,2,FALSE),0)</f>
        <v>0</v>
      </c>
      <c r="BD727" s="319">
        <f t="shared" ref="BD727" si="618">IF(BD$700=$E726,VLOOKUP(BD$9,$D$12:$E$83,2,FALSE),0)</f>
        <v>0</v>
      </c>
      <c r="BE727" s="319">
        <f t="shared" ref="BE727" si="619">IF(BE$700=$E726,VLOOKUP(BE$9,$D$12:$E$83,2,FALSE),0)</f>
        <v>0</v>
      </c>
      <c r="BF727" s="319">
        <f t="shared" ref="BF727" si="620">IF(BF$700=$E726,VLOOKUP(BF$9,$D$12:$E$83,2,FALSE),0)</f>
        <v>0</v>
      </c>
      <c r="BG727" s="319">
        <f t="shared" ref="BG727" si="621">IF(BG$700=$E726,VLOOKUP(BG$9,$D$12:$E$83,2,FALSE),0)</f>
        <v>0</v>
      </c>
      <c r="BH727" s="319">
        <f t="shared" ref="BH727" si="622">IF(BH$700=$E726,VLOOKUP(BH$9,$D$12:$E$83,2,FALSE),0)</f>
        <v>0</v>
      </c>
      <c r="BI727" s="319">
        <f t="shared" ref="BI727" si="623">IF(BI$700=$E726,VLOOKUP(BI$9,$D$12:$E$83,2,FALSE),0)</f>
        <v>0</v>
      </c>
      <c r="BJ727" s="319">
        <f t="shared" ref="BJ727" si="624">IF(BJ$700=$E726,VLOOKUP(BJ$9,$D$12:$E$83,2,FALSE),0)</f>
        <v>0</v>
      </c>
      <c r="BK727" s="319">
        <f t="shared" ref="BK727" si="625">IF(BK$700=$E726,VLOOKUP(BK$9,$D$12:$E$83,2,FALSE),0)</f>
        <v>0</v>
      </c>
      <c r="BL727" s="319">
        <f t="shared" ref="BL727" si="626">IF(BL$700=$E726,VLOOKUP(BL$9,$D$12:$E$83,2,FALSE),0)</f>
        <v>0</v>
      </c>
      <c r="BM727" s="319">
        <f t="shared" ref="BM727" si="627">IF(BM$700=$E726,VLOOKUP(BM$9,$D$12:$E$83,2,FALSE),0)</f>
        <v>0</v>
      </c>
      <c r="BN727" s="319">
        <f t="shared" ref="BN727" si="628">IF(BN$700=$E726,VLOOKUP(BN$9,$D$12:$E$83,2,FALSE),0)</f>
        <v>0</v>
      </c>
      <c r="BO727" s="319">
        <f t="shared" ref="BO727" si="629">IF(BO$700=$E726,VLOOKUP(BO$9,$D$12:$E$83,2,FALSE),0)</f>
        <v>0</v>
      </c>
      <c r="BP727" s="319">
        <f t="shared" ref="BP727" si="630">IF(BP$700=$E726,VLOOKUP(BP$9,$D$12:$E$83,2,FALSE),0)</f>
        <v>0</v>
      </c>
      <c r="BQ727" s="319">
        <f t="shared" ref="BQ727" si="631">IF(BQ$700=$E726,VLOOKUP(BQ$9,$D$12:$E$83,2,FALSE),0)</f>
        <v>0</v>
      </c>
      <c r="BR727" s="319">
        <f t="shared" ref="BR727" si="632">IF(BR$700=$E726,VLOOKUP(BR$9,$D$12:$E$83,2,FALSE),0)</f>
        <v>0</v>
      </c>
      <c r="BS727" s="319">
        <f t="shared" ref="BS727" si="633">IF(BS$700=$E726,VLOOKUP(BS$9,$D$12:$E$83,2,FALSE),0)</f>
        <v>0</v>
      </c>
      <c r="BT727" s="319">
        <f t="shared" ref="BT727" si="634">IF(BT$700=$E726,VLOOKUP(BT$9,$D$12:$E$83,2,FALSE),0)</f>
        <v>0</v>
      </c>
      <c r="BU727" s="319">
        <f t="shared" ref="BU727" si="635">IF(BU$700=$E726,VLOOKUP(BU$9,$D$12:$E$83,2,FALSE),0)</f>
        <v>0</v>
      </c>
      <c r="BV727" s="319">
        <f t="shared" ref="BV727" si="636">IF(BV$700=$E726,VLOOKUP(BV$9,$D$12:$E$83,2,FALSE),0)</f>
        <v>0</v>
      </c>
      <c r="BW727" s="319">
        <f t="shared" ref="BW727" si="637">IF(BW$700=$E726,VLOOKUP(BW$9,$D$12:$E$83,2,FALSE),0)</f>
        <v>0</v>
      </c>
      <c r="BX727" s="319">
        <f t="shared" ref="BX727" si="638">IF(BX$700=$E726,VLOOKUP(BX$9,$D$12:$E$83,2,FALSE),0)</f>
        <v>0</v>
      </c>
      <c r="BY727" s="319">
        <f t="shared" ref="BY727" si="639">IF(BY$700=$E726,VLOOKUP(BY$9,$D$12:$E$83,2,FALSE),0)</f>
        <v>0</v>
      </c>
      <c r="BZ727" s="319">
        <f t="shared" ref="BZ727" si="640">IF(BZ$700=$E726,VLOOKUP(BZ$9,$D$12:$E$83,2,FALSE),0)</f>
        <v>0</v>
      </c>
    </row>
    <row r="728" spans="1:78" ht="15" x14ac:dyDescent="0.25">
      <c r="A728" s="229">
        <f t="shared" ref="A728:A730" si="641">B728*$A$726</f>
        <v>0</v>
      </c>
      <c r="B728" s="77">
        <f t="shared" ref="B728:B732" si="642">SUM(G728:BZ728)</f>
        <v>0</v>
      </c>
      <c r="E728" s="170" t="s">
        <v>47</v>
      </c>
      <c r="G728" s="319">
        <f>IF(G$700=$E726,VLOOKUP(G$9,$D$87:$E$158,2,FALSE),0)</f>
        <v>0</v>
      </c>
      <c r="H728" s="319">
        <f t="shared" ref="H728:BS728" si="643">IF(H$700=$E726,VLOOKUP(H$9,$D$87:$E$158,2,FALSE),0)</f>
        <v>0</v>
      </c>
      <c r="I728" s="319">
        <f t="shared" si="643"/>
        <v>0</v>
      </c>
      <c r="J728" s="319">
        <f t="shared" si="643"/>
        <v>0</v>
      </c>
      <c r="K728" s="319">
        <f t="shared" si="643"/>
        <v>0</v>
      </c>
      <c r="L728" s="319">
        <f t="shared" si="643"/>
        <v>0</v>
      </c>
      <c r="M728" s="319">
        <f t="shared" si="643"/>
        <v>0</v>
      </c>
      <c r="N728" s="319">
        <f t="shared" si="643"/>
        <v>0</v>
      </c>
      <c r="O728" s="319">
        <f t="shared" si="643"/>
        <v>0</v>
      </c>
      <c r="P728" s="319">
        <f t="shared" si="643"/>
        <v>0</v>
      </c>
      <c r="Q728" s="319">
        <f t="shared" si="643"/>
        <v>0</v>
      </c>
      <c r="R728" s="319">
        <f t="shared" si="643"/>
        <v>0</v>
      </c>
      <c r="S728" s="319">
        <f t="shared" si="643"/>
        <v>0</v>
      </c>
      <c r="T728" s="319">
        <f t="shared" si="643"/>
        <v>0</v>
      </c>
      <c r="U728" s="319">
        <f t="shared" si="643"/>
        <v>0</v>
      </c>
      <c r="V728" s="319">
        <f t="shared" si="643"/>
        <v>0</v>
      </c>
      <c r="W728" s="319">
        <f t="shared" si="643"/>
        <v>0</v>
      </c>
      <c r="X728" s="319">
        <f t="shared" si="643"/>
        <v>0</v>
      </c>
      <c r="Y728" s="319">
        <f t="shared" si="643"/>
        <v>0</v>
      </c>
      <c r="Z728" s="319">
        <f t="shared" si="643"/>
        <v>0</v>
      </c>
      <c r="AA728" s="319">
        <f t="shared" si="643"/>
        <v>0</v>
      </c>
      <c r="AB728" s="319">
        <f t="shared" si="643"/>
        <v>0</v>
      </c>
      <c r="AC728" s="319">
        <f t="shared" si="643"/>
        <v>0</v>
      </c>
      <c r="AD728" s="319">
        <f t="shared" si="643"/>
        <v>0</v>
      </c>
      <c r="AE728" s="319">
        <f t="shared" si="643"/>
        <v>0</v>
      </c>
      <c r="AF728" s="319">
        <f t="shared" si="643"/>
        <v>0</v>
      </c>
      <c r="AG728" s="319">
        <f t="shared" si="643"/>
        <v>0</v>
      </c>
      <c r="AH728" s="319">
        <f t="shared" si="643"/>
        <v>0</v>
      </c>
      <c r="AI728" s="319">
        <f t="shared" si="643"/>
        <v>0</v>
      </c>
      <c r="AJ728" s="319">
        <f t="shared" si="643"/>
        <v>0</v>
      </c>
      <c r="AK728" s="319">
        <f t="shared" si="643"/>
        <v>0</v>
      </c>
      <c r="AL728" s="319">
        <f t="shared" si="643"/>
        <v>0</v>
      </c>
      <c r="AM728" s="319">
        <f t="shared" si="643"/>
        <v>0</v>
      </c>
      <c r="AN728" s="319">
        <f t="shared" si="643"/>
        <v>0</v>
      </c>
      <c r="AO728" s="319">
        <f t="shared" si="643"/>
        <v>0</v>
      </c>
      <c r="AP728" s="319">
        <f t="shared" si="643"/>
        <v>0</v>
      </c>
      <c r="AQ728" s="319">
        <f t="shared" si="643"/>
        <v>0</v>
      </c>
      <c r="AR728" s="319">
        <f t="shared" si="643"/>
        <v>0</v>
      </c>
      <c r="AS728" s="319">
        <f t="shared" si="643"/>
        <v>0</v>
      </c>
      <c r="AT728" s="319">
        <f t="shared" si="643"/>
        <v>0</v>
      </c>
      <c r="AU728" s="319">
        <f t="shared" si="643"/>
        <v>0</v>
      </c>
      <c r="AV728" s="319">
        <f t="shared" si="643"/>
        <v>0</v>
      </c>
      <c r="AW728" s="319">
        <f t="shared" si="643"/>
        <v>0</v>
      </c>
      <c r="AX728" s="319">
        <f t="shared" si="643"/>
        <v>0</v>
      </c>
      <c r="AY728" s="319">
        <f t="shared" si="643"/>
        <v>0</v>
      </c>
      <c r="AZ728" s="319">
        <f t="shared" si="643"/>
        <v>0</v>
      </c>
      <c r="BA728" s="319">
        <f t="shared" si="643"/>
        <v>0</v>
      </c>
      <c r="BB728" s="319">
        <f t="shared" si="643"/>
        <v>0</v>
      </c>
      <c r="BC728" s="319">
        <f t="shared" si="643"/>
        <v>0</v>
      </c>
      <c r="BD728" s="319">
        <f t="shared" si="643"/>
        <v>0</v>
      </c>
      <c r="BE728" s="319">
        <f t="shared" si="643"/>
        <v>0</v>
      </c>
      <c r="BF728" s="319">
        <f t="shared" si="643"/>
        <v>0</v>
      </c>
      <c r="BG728" s="319">
        <f t="shared" si="643"/>
        <v>0</v>
      </c>
      <c r="BH728" s="319">
        <f t="shared" si="643"/>
        <v>0</v>
      </c>
      <c r="BI728" s="319">
        <f t="shared" si="643"/>
        <v>0</v>
      </c>
      <c r="BJ728" s="319">
        <f t="shared" si="643"/>
        <v>0</v>
      </c>
      <c r="BK728" s="319">
        <f t="shared" si="643"/>
        <v>0</v>
      </c>
      <c r="BL728" s="319">
        <f t="shared" si="643"/>
        <v>0</v>
      </c>
      <c r="BM728" s="319">
        <f t="shared" si="643"/>
        <v>0</v>
      </c>
      <c r="BN728" s="319">
        <f t="shared" si="643"/>
        <v>0</v>
      </c>
      <c r="BO728" s="319">
        <f t="shared" si="643"/>
        <v>0</v>
      </c>
      <c r="BP728" s="319">
        <f t="shared" si="643"/>
        <v>0</v>
      </c>
      <c r="BQ728" s="319">
        <f t="shared" si="643"/>
        <v>0</v>
      </c>
      <c r="BR728" s="319">
        <f t="shared" si="643"/>
        <v>0</v>
      </c>
      <c r="BS728" s="319">
        <f t="shared" si="643"/>
        <v>0</v>
      </c>
      <c r="BT728" s="319">
        <f t="shared" ref="BT728:BZ728" si="644">IF(BT$700=$E726,VLOOKUP(BT$9,$D$87:$E$158,2,FALSE),0)</f>
        <v>0</v>
      </c>
      <c r="BU728" s="319">
        <f t="shared" si="644"/>
        <v>0</v>
      </c>
      <c r="BV728" s="319">
        <f t="shared" si="644"/>
        <v>0</v>
      </c>
      <c r="BW728" s="319">
        <f t="shared" si="644"/>
        <v>0</v>
      </c>
      <c r="BX728" s="319">
        <f t="shared" si="644"/>
        <v>0</v>
      </c>
      <c r="BY728" s="319">
        <f t="shared" si="644"/>
        <v>0</v>
      </c>
      <c r="BZ728" s="319">
        <f t="shared" si="644"/>
        <v>0</v>
      </c>
    </row>
    <row r="729" spans="1:78" ht="15" x14ac:dyDescent="0.25">
      <c r="A729" s="229">
        <f>B729*$A$726</f>
        <v>0</v>
      </c>
      <c r="B729" s="77">
        <f t="shared" si="642"/>
        <v>0</v>
      </c>
      <c r="E729" s="170" t="s">
        <v>56</v>
      </c>
      <c r="G729" s="319">
        <f>IF(G$700=$E726,VLOOKUP(G$9,$D$163:$E$234,2,FALSE),0)</f>
        <v>0</v>
      </c>
      <c r="H729" s="319">
        <f t="shared" ref="H729:BS729" si="645">IF(H$700=$E726,VLOOKUP(H$9,$D$163:$E$234,2,FALSE),0)</f>
        <v>0</v>
      </c>
      <c r="I729" s="319">
        <f t="shared" si="645"/>
        <v>0</v>
      </c>
      <c r="J729" s="319">
        <f t="shared" si="645"/>
        <v>0</v>
      </c>
      <c r="K729" s="319">
        <f t="shared" si="645"/>
        <v>0</v>
      </c>
      <c r="L729" s="319">
        <f t="shared" si="645"/>
        <v>0</v>
      </c>
      <c r="M729" s="319">
        <f t="shared" si="645"/>
        <v>0</v>
      </c>
      <c r="N729" s="319">
        <f t="shared" si="645"/>
        <v>0</v>
      </c>
      <c r="O729" s="319">
        <f t="shared" si="645"/>
        <v>0</v>
      </c>
      <c r="P729" s="319">
        <f t="shared" si="645"/>
        <v>0</v>
      </c>
      <c r="Q729" s="319">
        <f t="shared" si="645"/>
        <v>0</v>
      </c>
      <c r="R729" s="319">
        <f t="shared" si="645"/>
        <v>0</v>
      </c>
      <c r="S729" s="319">
        <f t="shared" si="645"/>
        <v>0</v>
      </c>
      <c r="T729" s="319">
        <f t="shared" si="645"/>
        <v>0</v>
      </c>
      <c r="U729" s="319">
        <f t="shared" si="645"/>
        <v>0</v>
      </c>
      <c r="V729" s="319">
        <f t="shared" si="645"/>
        <v>0</v>
      </c>
      <c r="W729" s="319">
        <f t="shared" si="645"/>
        <v>0</v>
      </c>
      <c r="X729" s="319">
        <f t="shared" si="645"/>
        <v>0</v>
      </c>
      <c r="Y729" s="319">
        <f t="shared" si="645"/>
        <v>0</v>
      </c>
      <c r="Z729" s="319">
        <f t="shared" si="645"/>
        <v>0</v>
      </c>
      <c r="AA729" s="319">
        <f t="shared" si="645"/>
        <v>0</v>
      </c>
      <c r="AB729" s="319">
        <f t="shared" si="645"/>
        <v>0</v>
      </c>
      <c r="AC729" s="319">
        <f t="shared" si="645"/>
        <v>0</v>
      </c>
      <c r="AD729" s="319">
        <f t="shared" si="645"/>
        <v>0</v>
      </c>
      <c r="AE729" s="319">
        <f t="shared" si="645"/>
        <v>0</v>
      </c>
      <c r="AF729" s="319">
        <f t="shared" si="645"/>
        <v>0</v>
      </c>
      <c r="AG729" s="319">
        <f t="shared" si="645"/>
        <v>0</v>
      </c>
      <c r="AH729" s="319">
        <f t="shared" si="645"/>
        <v>0</v>
      </c>
      <c r="AI729" s="319">
        <f t="shared" si="645"/>
        <v>0</v>
      </c>
      <c r="AJ729" s="319">
        <f t="shared" si="645"/>
        <v>0</v>
      </c>
      <c r="AK729" s="319">
        <f t="shared" si="645"/>
        <v>0</v>
      </c>
      <c r="AL729" s="319">
        <f t="shared" si="645"/>
        <v>0</v>
      </c>
      <c r="AM729" s="319">
        <f t="shared" si="645"/>
        <v>0</v>
      </c>
      <c r="AN729" s="319">
        <f t="shared" si="645"/>
        <v>0</v>
      </c>
      <c r="AO729" s="319">
        <f t="shared" si="645"/>
        <v>0</v>
      </c>
      <c r="AP729" s="319">
        <f t="shared" si="645"/>
        <v>0</v>
      </c>
      <c r="AQ729" s="319">
        <f t="shared" si="645"/>
        <v>0</v>
      </c>
      <c r="AR729" s="319">
        <f t="shared" si="645"/>
        <v>0</v>
      </c>
      <c r="AS729" s="319">
        <f t="shared" si="645"/>
        <v>0</v>
      </c>
      <c r="AT729" s="319">
        <f t="shared" si="645"/>
        <v>0</v>
      </c>
      <c r="AU729" s="319">
        <f t="shared" si="645"/>
        <v>0</v>
      </c>
      <c r="AV729" s="319">
        <f t="shared" si="645"/>
        <v>0</v>
      </c>
      <c r="AW729" s="319">
        <f t="shared" si="645"/>
        <v>0</v>
      </c>
      <c r="AX729" s="319">
        <f t="shared" si="645"/>
        <v>0</v>
      </c>
      <c r="AY729" s="319">
        <f t="shared" si="645"/>
        <v>0</v>
      </c>
      <c r="AZ729" s="319">
        <f t="shared" si="645"/>
        <v>0</v>
      </c>
      <c r="BA729" s="319">
        <f t="shared" si="645"/>
        <v>0</v>
      </c>
      <c r="BB729" s="319">
        <f t="shared" si="645"/>
        <v>0</v>
      </c>
      <c r="BC729" s="319">
        <f t="shared" si="645"/>
        <v>0</v>
      </c>
      <c r="BD729" s="319">
        <f t="shared" si="645"/>
        <v>0</v>
      </c>
      <c r="BE729" s="319">
        <f t="shared" si="645"/>
        <v>0</v>
      </c>
      <c r="BF729" s="319">
        <f t="shared" si="645"/>
        <v>0</v>
      </c>
      <c r="BG729" s="319">
        <f t="shared" si="645"/>
        <v>0</v>
      </c>
      <c r="BH729" s="319">
        <f t="shared" si="645"/>
        <v>0</v>
      </c>
      <c r="BI729" s="319">
        <f t="shared" si="645"/>
        <v>0</v>
      </c>
      <c r="BJ729" s="319">
        <f t="shared" si="645"/>
        <v>0</v>
      </c>
      <c r="BK729" s="319">
        <f t="shared" si="645"/>
        <v>0</v>
      </c>
      <c r="BL729" s="319">
        <f t="shared" si="645"/>
        <v>0</v>
      </c>
      <c r="BM729" s="319">
        <f t="shared" si="645"/>
        <v>0</v>
      </c>
      <c r="BN729" s="319">
        <f t="shared" si="645"/>
        <v>0</v>
      </c>
      <c r="BO729" s="319">
        <f t="shared" si="645"/>
        <v>0</v>
      </c>
      <c r="BP729" s="319">
        <f t="shared" si="645"/>
        <v>0</v>
      </c>
      <c r="BQ729" s="319">
        <f t="shared" si="645"/>
        <v>0</v>
      </c>
      <c r="BR729" s="319">
        <f t="shared" si="645"/>
        <v>0</v>
      </c>
      <c r="BS729" s="319">
        <f t="shared" si="645"/>
        <v>0</v>
      </c>
      <c r="BT729" s="319">
        <f t="shared" ref="BT729:BZ729" si="646">IF(BT$700=$E726,VLOOKUP(BT$9,$D$163:$E$234,2,FALSE),0)</f>
        <v>0</v>
      </c>
      <c r="BU729" s="319">
        <f t="shared" si="646"/>
        <v>0</v>
      </c>
      <c r="BV729" s="319">
        <f t="shared" si="646"/>
        <v>0</v>
      </c>
      <c r="BW729" s="319">
        <f t="shared" si="646"/>
        <v>0</v>
      </c>
      <c r="BX729" s="319">
        <f t="shared" si="646"/>
        <v>0</v>
      </c>
      <c r="BY729" s="319">
        <f t="shared" si="646"/>
        <v>0</v>
      </c>
      <c r="BZ729" s="319">
        <f t="shared" si="646"/>
        <v>0</v>
      </c>
    </row>
    <row r="730" spans="1:78" ht="15" x14ac:dyDescent="0.25">
      <c r="A730" s="228">
        <f t="shared" si="641"/>
        <v>0</v>
      </c>
      <c r="B730" s="77">
        <f>SUM(G730:BZ730)</f>
        <v>0</v>
      </c>
      <c r="E730" s="170" t="s">
        <v>55</v>
      </c>
      <c r="G730" s="319">
        <f>IF(G$700=$E726,VLOOKUP(G$9,$D$239:$E$310,2,FALSE),0)</f>
        <v>0</v>
      </c>
      <c r="H730" s="319">
        <f t="shared" ref="H730:BS730" si="647">IF(H$700=$E726,VLOOKUP(H$9,$D$239:$E$310,2,FALSE),0)</f>
        <v>0</v>
      </c>
      <c r="I730" s="319">
        <f t="shared" si="647"/>
        <v>0</v>
      </c>
      <c r="J730" s="319">
        <f t="shared" si="647"/>
        <v>0</v>
      </c>
      <c r="K730" s="319">
        <f t="shared" si="647"/>
        <v>0</v>
      </c>
      <c r="L730" s="319">
        <f t="shared" si="647"/>
        <v>0</v>
      </c>
      <c r="M730" s="319">
        <f t="shared" si="647"/>
        <v>0</v>
      </c>
      <c r="N730" s="319">
        <f t="shared" si="647"/>
        <v>0</v>
      </c>
      <c r="O730" s="319">
        <f t="shared" si="647"/>
        <v>0</v>
      </c>
      <c r="P730" s="319">
        <f t="shared" si="647"/>
        <v>0</v>
      </c>
      <c r="Q730" s="319">
        <f t="shared" si="647"/>
        <v>0</v>
      </c>
      <c r="R730" s="319">
        <f t="shared" si="647"/>
        <v>0</v>
      </c>
      <c r="S730" s="319">
        <f t="shared" si="647"/>
        <v>0</v>
      </c>
      <c r="T730" s="319">
        <f t="shared" si="647"/>
        <v>0</v>
      </c>
      <c r="U730" s="319">
        <f t="shared" si="647"/>
        <v>0</v>
      </c>
      <c r="V730" s="319">
        <f t="shared" si="647"/>
        <v>0</v>
      </c>
      <c r="W730" s="319">
        <f t="shared" si="647"/>
        <v>0</v>
      </c>
      <c r="X730" s="319">
        <f t="shared" si="647"/>
        <v>0</v>
      </c>
      <c r="Y730" s="319">
        <f t="shared" si="647"/>
        <v>0</v>
      </c>
      <c r="Z730" s="319">
        <f t="shared" si="647"/>
        <v>0</v>
      </c>
      <c r="AA730" s="319">
        <f t="shared" si="647"/>
        <v>0</v>
      </c>
      <c r="AB730" s="319">
        <f t="shared" si="647"/>
        <v>0</v>
      </c>
      <c r="AC730" s="319">
        <f t="shared" si="647"/>
        <v>0</v>
      </c>
      <c r="AD730" s="319">
        <f t="shared" si="647"/>
        <v>0</v>
      </c>
      <c r="AE730" s="319">
        <f t="shared" si="647"/>
        <v>0</v>
      </c>
      <c r="AF730" s="319">
        <f t="shared" si="647"/>
        <v>0</v>
      </c>
      <c r="AG730" s="319">
        <f t="shared" si="647"/>
        <v>0</v>
      </c>
      <c r="AH730" s="319">
        <f t="shared" si="647"/>
        <v>0</v>
      </c>
      <c r="AI730" s="319">
        <f t="shared" si="647"/>
        <v>0</v>
      </c>
      <c r="AJ730" s="319">
        <f t="shared" si="647"/>
        <v>0</v>
      </c>
      <c r="AK730" s="319">
        <f t="shared" si="647"/>
        <v>0</v>
      </c>
      <c r="AL730" s="319">
        <f t="shared" si="647"/>
        <v>0</v>
      </c>
      <c r="AM730" s="319">
        <f t="shared" si="647"/>
        <v>0</v>
      </c>
      <c r="AN730" s="319">
        <f t="shared" si="647"/>
        <v>0</v>
      </c>
      <c r="AO730" s="319">
        <f t="shared" si="647"/>
        <v>0</v>
      </c>
      <c r="AP730" s="319">
        <f t="shared" si="647"/>
        <v>0</v>
      </c>
      <c r="AQ730" s="319">
        <f t="shared" si="647"/>
        <v>0</v>
      </c>
      <c r="AR730" s="319">
        <f t="shared" si="647"/>
        <v>0</v>
      </c>
      <c r="AS730" s="319">
        <f t="shared" si="647"/>
        <v>0</v>
      </c>
      <c r="AT730" s="319">
        <f t="shared" si="647"/>
        <v>0</v>
      </c>
      <c r="AU730" s="319">
        <f t="shared" si="647"/>
        <v>0</v>
      </c>
      <c r="AV730" s="319">
        <f t="shared" si="647"/>
        <v>0</v>
      </c>
      <c r="AW730" s="319">
        <f t="shared" si="647"/>
        <v>0</v>
      </c>
      <c r="AX730" s="319">
        <f t="shared" si="647"/>
        <v>0</v>
      </c>
      <c r="AY730" s="319">
        <f t="shared" si="647"/>
        <v>0</v>
      </c>
      <c r="AZ730" s="319">
        <f t="shared" si="647"/>
        <v>0</v>
      </c>
      <c r="BA730" s="319">
        <f t="shared" si="647"/>
        <v>0</v>
      </c>
      <c r="BB730" s="319">
        <f t="shared" si="647"/>
        <v>0</v>
      </c>
      <c r="BC730" s="319">
        <f t="shared" si="647"/>
        <v>0</v>
      </c>
      <c r="BD730" s="319">
        <f t="shared" si="647"/>
        <v>0</v>
      </c>
      <c r="BE730" s="319">
        <f t="shared" si="647"/>
        <v>0</v>
      </c>
      <c r="BF730" s="319">
        <f t="shared" si="647"/>
        <v>0</v>
      </c>
      <c r="BG730" s="319">
        <f t="shared" si="647"/>
        <v>0</v>
      </c>
      <c r="BH730" s="319">
        <f t="shared" si="647"/>
        <v>0</v>
      </c>
      <c r="BI730" s="319">
        <f t="shared" si="647"/>
        <v>0</v>
      </c>
      <c r="BJ730" s="319">
        <f t="shared" si="647"/>
        <v>0</v>
      </c>
      <c r="BK730" s="319">
        <f t="shared" si="647"/>
        <v>0</v>
      </c>
      <c r="BL730" s="319">
        <f t="shared" si="647"/>
        <v>0</v>
      </c>
      <c r="BM730" s="319">
        <f t="shared" si="647"/>
        <v>0</v>
      </c>
      <c r="BN730" s="319">
        <f t="shared" si="647"/>
        <v>0</v>
      </c>
      <c r="BO730" s="319">
        <f t="shared" si="647"/>
        <v>0</v>
      </c>
      <c r="BP730" s="319">
        <f t="shared" si="647"/>
        <v>0</v>
      </c>
      <c r="BQ730" s="319">
        <f t="shared" si="647"/>
        <v>0</v>
      </c>
      <c r="BR730" s="319">
        <f t="shared" si="647"/>
        <v>0</v>
      </c>
      <c r="BS730" s="319">
        <f t="shared" si="647"/>
        <v>0</v>
      </c>
      <c r="BT730" s="319">
        <f t="shared" ref="BT730:BZ730" si="648">IF(BT$700=$E726,VLOOKUP(BT$9,$D$239:$E$310,2,FALSE),0)</f>
        <v>0</v>
      </c>
      <c r="BU730" s="319">
        <f t="shared" si="648"/>
        <v>0</v>
      </c>
      <c r="BV730" s="319">
        <f t="shared" si="648"/>
        <v>0</v>
      </c>
      <c r="BW730" s="319">
        <f t="shared" si="648"/>
        <v>0</v>
      </c>
      <c r="BX730" s="319">
        <f t="shared" si="648"/>
        <v>0</v>
      </c>
      <c r="BY730" s="319">
        <f t="shared" si="648"/>
        <v>0</v>
      </c>
      <c r="BZ730" s="319">
        <f t="shared" si="648"/>
        <v>0</v>
      </c>
    </row>
    <row r="731" spans="1:78" ht="15" x14ac:dyDescent="0.25">
      <c r="B731" s="77">
        <f t="shared" si="642"/>
        <v>0</v>
      </c>
      <c r="E731" s="170" t="s">
        <v>2</v>
      </c>
      <c r="G731" s="319">
        <f>IF(G$700=$E726,VLOOKUP(G$9,$D$316:$E$387,2,FALSE),0)</f>
        <v>0</v>
      </c>
      <c r="H731" s="319">
        <f t="shared" ref="H731:BS731" si="649">IF(H$700=$E726,VLOOKUP(H$9,$D$316:$E$387,2,FALSE),0)</f>
        <v>0</v>
      </c>
      <c r="I731" s="319">
        <f t="shared" si="649"/>
        <v>0</v>
      </c>
      <c r="J731" s="319">
        <f t="shared" si="649"/>
        <v>0</v>
      </c>
      <c r="K731" s="319">
        <f t="shared" si="649"/>
        <v>0</v>
      </c>
      <c r="L731" s="319">
        <f t="shared" si="649"/>
        <v>0</v>
      </c>
      <c r="M731" s="319">
        <f t="shared" si="649"/>
        <v>0</v>
      </c>
      <c r="N731" s="319">
        <f t="shared" si="649"/>
        <v>0</v>
      </c>
      <c r="O731" s="319">
        <f t="shared" si="649"/>
        <v>0</v>
      </c>
      <c r="P731" s="319">
        <f t="shared" si="649"/>
        <v>0</v>
      </c>
      <c r="Q731" s="319">
        <f t="shared" si="649"/>
        <v>0</v>
      </c>
      <c r="R731" s="319">
        <f t="shared" si="649"/>
        <v>0</v>
      </c>
      <c r="S731" s="319">
        <f t="shared" si="649"/>
        <v>0</v>
      </c>
      <c r="T731" s="319">
        <f t="shared" si="649"/>
        <v>0</v>
      </c>
      <c r="U731" s="319">
        <f t="shared" si="649"/>
        <v>0</v>
      </c>
      <c r="V731" s="319">
        <f t="shared" si="649"/>
        <v>0</v>
      </c>
      <c r="W731" s="319">
        <f t="shared" si="649"/>
        <v>0</v>
      </c>
      <c r="X731" s="319">
        <f t="shared" si="649"/>
        <v>0</v>
      </c>
      <c r="Y731" s="319">
        <f t="shared" si="649"/>
        <v>0</v>
      </c>
      <c r="Z731" s="319">
        <f t="shared" si="649"/>
        <v>0</v>
      </c>
      <c r="AA731" s="319">
        <f t="shared" si="649"/>
        <v>0</v>
      </c>
      <c r="AB731" s="319">
        <f t="shared" si="649"/>
        <v>0</v>
      </c>
      <c r="AC731" s="319">
        <f t="shared" si="649"/>
        <v>0</v>
      </c>
      <c r="AD731" s="319">
        <f t="shared" si="649"/>
        <v>0</v>
      </c>
      <c r="AE731" s="319">
        <f t="shared" si="649"/>
        <v>0</v>
      </c>
      <c r="AF731" s="319">
        <f t="shared" si="649"/>
        <v>0</v>
      </c>
      <c r="AG731" s="319">
        <f t="shared" si="649"/>
        <v>0</v>
      </c>
      <c r="AH731" s="319">
        <f t="shared" si="649"/>
        <v>0</v>
      </c>
      <c r="AI731" s="319">
        <f t="shared" si="649"/>
        <v>0</v>
      </c>
      <c r="AJ731" s="319">
        <f t="shared" si="649"/>
        <v>0</v>
      </c>
      <c r="AK731" s="319">
        <f t="shared" si="649"/>
        <v>0</v>
      </c>
      <c r="AL731" s="319">
        <f t="shared" si="649"/>
        <v>0</v>
      </c>
      <c r="AM731" s="319">
        <f t="shared" si="649"/>
        <v>0</v>
      </c>
      <c r="AN731" s="319">
        <f t="shared" si="649"/>
        <v>0</v>
      </c>
      <c r="AO731" s="319">
        <f t="shared" si="649"/>
        <v>0</v>
      </c>
      <c r="AP731" s="319">
        <f t="shared" si="649"/>
        <v>0</v>
      </c>
      <c r="AQ731" s="319">
        <f t="shared" si="649"/>
        <v>0</v>
      </c>
      <c r="AR731" s="319">
        <f t="shared" si="649"/>
        <v>0</v>
      </c>
      <c r="AS731" s="319">
        <f t="shared" si="649"/>
        <v>0</v>
      </c>
      <c r="AT731" s="319">
        <f t="shared" si="649"/>
        <v>0</v>
      </c>
      <c r="AU731" s="319">
        <f t="shared" si="649"/>
        <v>0</v>
      </c>
      <c r="AV731" s="319">
        <f t="shared" si="649"/>
        <v>0</v>
      </c>
      <c r="AW731" s="319">
        <f t="shared" si="649"/>
        <v>0</v>
      </c>
      <c r="AX731" s="319">
        <f t="shared" si="649"/>
        <v>0</v>
      </c>
      <c r="AY731" s="319">
        <f t="shared" si="649"/>
        <v>0</v>
      </c>
      <c r="AZ731" s="319">
        <f t="shared" si="649"/>
        <v>0</v>
      </c>
      <c r="BA731" s="319">
        <f t="shared" si="649"/>
        <v>0</v>
      </c>
      <c r="BB731" s="319">
        <f t="shared" si="649"/>
        <v>0</v>
      </c>
      <c r="BC731" s="319">
        <f t="shared" si="649"/>
        <v>0</v>
      </c>
      <c r="BD731" s="319">
        <f t="shared" si="649"/>
        <v>0</v>
      </c>
      <c r="BE731" s="319">
        <f t="shared" si="649"/>
        <v>0</v>
      </c>
      <c r="BF731" s="319">
        <f t="shared" si="649"/>
        <v>0</v>
      </c>
      <c r="BG731" s="319">
        <f t="shared" si="649"/>
        <v>0</v>
      </c>
      <c r="BH731" s="319">
        <f t="shared" si="649"/>
        <v>0</v>
      </c>
      <c r="BI731" s="319">
        <f t="shared" si="649"/>
        <v>0</v>
      </c>
      <c r="BJ731" s="319">
        <f t="shared" si="649"/>
        <v>0</v>
      </c>
      <c r="BK731" s="319">
        <f t="shared" si="649"/>
        <v>0</v>
      </c>
      <c r="BL731" s="319">
        <f t="shared" si="649"/>
        <v>0</v>
      </c>
      <c r="BM731" s="319">
        <f t="shared" si="649"/>
        <v>0</v>
      </c>
      <c r="BN731" s="319">
        <f t="shared" si="649"/>
        <v>0</v>
      </c>
      <c r="BO731" s="319">
        <f t="shared" si="649"/>
        <v>0</v>
      </c>
      <c r="BP731" s="319">
        <f t="shared" si="649"/>
        <v>0</v>
      </c>
      <c r="BQ731" s="319">
        <f t="shared" si="649"/>
        <v>0</v>
      </c>
      <c r="BR731" s="319">
        <f t="shared" si="649"/>
        <v>0</v>
      </c>
      <c r="BS731" s="319">
        <f t="shared" si="649"/>
        <v>0</v>
      </c>
      <c r="BT731" s="319">
        <f t="shared" ref="BT731:BZ731" si="650">IF(BT$700=$E726,VLOOKUP(BT$9,$D$316:$E$387,2,FALSE),0)</f>
        <v>0</v>
      </c>
      <c r="BU731" s="319">
        <f t="shared" si="650"/>
        <v>0</v>
      </c>
      <c r="BV731" s="319">
        <f t="shared" si="650"/>
        <v>0</v>
      </c>
      <c r="BW731" s="319">
        <f t="shared" si="650"/>
        <v>0</v>
      </c>
      <c r="BX731" s="319">
        <f t="shared" si="650"/>
        <v>0</v>
      </c>
      <c r="BY731" s="319">
        <f t="shared" si="650"/>
        <v>0</v>
      </c>
      <c r="BZ731" s="319">
        <f t="shared" si="650"/>
        <v>0</v>
      </c>
    </row>
    <row r="732" spans="1:78" ht="15" x14ac:dyDescent="0.25">
      <c r="B732" s="77">
        <f t="shared" si="642"/>
        <v>-818.28629000000001</v>
      </c>
      <c r="E732" s="170" t="s">
        <v>83</v>
      </c>
      <c r="G732" s="176">
        <f>-IF(F$9=INPUTS!$C$42,SUM($B727:$B730),0)</f>
        <v>0</v>
      </c>
      <c r="H732" s="176">
        <f>-IF(G$9=INPUTS!$C$42,SUM($B727:$B730),0)</f>
        <v>0</v>
      </c>
      <c r="I732" s="176">
        <f>-IF(H$9=INPUTS!$C$42,SUM($B727:$B730),0)</f>
        <v>0</v>
      </c>
      <c r="J732" s="176">
        <f>-IF(I$9=INPUTS!$C$42,SUM($B727:$B730),0)</f>
        <v>0</v>
      </c>
      <c r="K732" s="176">
        <f>-IF(J$9=INPUTS!$C$42,SUM($B727:$B730),0)</f>
        <v>0</v>
      </c>
      <c r="L732" s="176">
        <f>-IF(K$9=INPUTS!$C$42,SUM($B727:$B730),0)</f>
        <v>0</v>
      </c>
      <c r="M732" s="176">
        <f>-IF(L$9=INPUTS!$C$42,SUM($B727:$B730),0)</f>
        <v>0</v>
      </c>
      <c r="N732" s="176">
        <f>-IF(M$9=INPUTS!$C$42,SUM($B727:$B730),0)</f>
        <v>0</v>
      </c>
      <c r="O732" s="176">
        <f>-IF(N$9=INPUTS!$C$42,SUM($B727:$B730),0)</f>
        <v>0</v>
      </c>
      <c r="P732" s="176">
        <f>-IF(O$9=INPUTS!$C$42,SUM($B727:$B730),0)</f>
        <v>0</v>
      </c>
      <c r="Q732" s="176">
        <f>-IF(P$9=INPUTS!$C$42,SUM($B727:$B730),0)</f>
        <v>0</v>
      </c>
      <c r="R732" s="176">
        <f>-IF(Q$9=INPUTS!$C$42,SUM($B727:$B730),0)</f>
        <v>0</v>
      </c>
      <c r="S732" s="176">
        <f>-IF(R$9=INPUTS!$C$42,SUM($B727:$B730),0)</f>
        <v>0</v>
      </c>
      <c r="T732" s="176">
        <f>-IF(S$9=INPUTS!$C$42,SUM($B727:$B730),0)</f>
        <v>0</v>
      </c>
      <c r="U732" s="176">
        <f>-IF(T$9=INPUTS!$C$42,SUM($B727:$B730),0)</f>
        <v>0</v>
      </c>
      <c r="V732" s="176">
        <f>-IF(U$9=INPUTS!$C$42,SUM($B727:$B730),0)</f>
        <v>0</v>
      </c>
      <c r="W732" s="176">
        <f>-IF(V$9=INPUTS!$C$42,SUM($B727:$B730),0)</f>
        <v>0</v>
      </c>
      <c r="X732" s="176">
        <f>-IF(W$9=INPUTS!$C$42,SUM($B727:$B730),0)</f>
        <v>-818.28629000000001</v>
      </c>
      <c r="Y732" s="176">
        <f>-IF(X$9=INPUTS!$C$42,SUM($B727:$B730),0)</f>
        <v>0</v>
      </c>
      <c r="Z732" s="176">
        <f>-IF(Y$9=INPUTS!$C$42,SUM($B727:$B730),0)</f>
        <v>0</v>
      </c>
      <c r="AA732" s="176">
        <f>-IF(Z$9=INPUTS!$C$42,SUM($B727:$B730),0)</f>
        <v>0</v>
      </c>
      <c r="AB732" s="176">
        <f>-IF(AA$9=INPUTS!$C$42,SUM($B727:$B730),0)</f>
        <v>0</v>
      </c>
      <c r="AC732" s="176">
        <f>-IF(AB$9=INPUTS!$C$42,SUM($B727:$B730),0)</f>
        <v>0</v>
      </c>
      <c r="AD732" s="176">
        <f>-IF(AC$9=INPUTS!$C$42,SUM($B727:$B730),0)</f>
        <v>0</v>
      </c>
      <c r="AE732" s="176">
        <f>-IF(AD$9=INPUTS!$C$42,SUM($B727:$B730),0)</f>
        <v>0</v>
      </c>
      <c r="AF732" s="176">
        <f>-IF(AE$9=INPUTS!$C$42,SUM($B727:$B730),0)</f>
        <v>0</v>
      </c>
      <c r="AG732" s="176">
        <f>-IF(AF$9=INPUTS!$C$42,SUM($B727:$B730),0)</f>
        <v>0</v>
      </c>
      <c r="AH732" s="176">
        <f>-IF(AG$9=INPUTS!$C$42,SUM($B727:$B730),0)</f>
        <v>0</v>
      </c>
      <c r="AI732" s="176">
        <f>-IF(AH$9=INPUTS!$C$42,SUM($B727:$B730),0)</f>
        <v>0</v>
      </c>
      <c r="AJ732" s="176">
        <f>-IF(AI$9=INPUTS!$C$42,SUM($B727:$B730),0)</f>
        <v>0</v>
      </c>
      <c r="AK732" s="176">
        <f>-IF(AJ$9=INPUTS!$C$42,SUM($B727:$B730),0)</f>
        <v>0</v>
      </c>
      <c r="AL732" s="176">
        <f>-IF(AK$9=INPUTS!$C$42,SUM($B727:$B730),0)</f>
        <v>0</v>
      </c>
      <c r="AM732" s="176">
        <f>-IF(AL$9=INPUTS!$C$42,SUM($B727:$B730),0)</f>
        <v>0</v>
      </c>
      <c r="AN732" s="176">
        <f>-IF(AM$9=INPUTS!$C$42,SUM($B727:$B730),0)</f>
        <v>0</v>
      </c>
      <c r="AO732" s="176">
        <f>-IF(AN$9=INPUTS!$C$42,SUM($B727:$B730),0)</f>
        <v>0</v>
      </c>
      <c r="AP732" s="176">
        <f>-IF(AO$9=INPUTS!$C$42,SUM($B727:$B730),0)</f>
        <v>0</v>
      </c>
      <c r="AQ732" s="176">
        <f>-IF(AP$9=INPUTS!$C$42,SUM($B727:$B730),0)</f>
        <v>0</v>
      </c>
      <c r="AR732" s="176">
        <f>-IF(AQ$9=INPUTS!$C$42,SUM($B727:$B730),0)</f>
        <v>0</v>
      </c>
      <c r="AS732" s="176">
        <f>-IF(AR$9=INPUTS!$C$42,SUM($B727:$B730),0)</f>
        <v>0</v>
      </c>
      <c r="AT732" s="176">
        <f>-IF(AS$9=INPUTS!$C$42,SUM($B727:$B730),0)</f>
        <v>0</v>
      </c>
      <c r="AU732" s="176">
        <f>-IF(AT$9=INPUTS!$C$42,SUM($B727:$B730),0)</f>
        <v>0</v>
      </c>
      <c r="AV732" s="176">
        <f>-IF(AU$9=INPUTS!$C$42,SUM($B727:$B730),0)</f>
        <v>0</v>
      </c>
      <c r="AW732" s="176">
        <f>-IF(AV$9=INPUTS!$C$42,SUM($B727:$B730),0)</f>
        <v>0</v>
      </c>
      <c r="AX732" s="176">
        <f>-IF(AW$9=INPUTS!$C$42,SUM($B727:$B730),0)</f>
        <v>0</v>
      </c>
      <c r="AY732" s="176">
        <f>-IF(AX$9=INPUTS!$C$42,SUM($B727:$B730),0)</f>
        <v>0</v>
      </c>
      <c r="AZ732" s="176">
        <f>-IF(AY$9=INPUTS!$C$42,SUM($B727:$B730),0)</f>
        <v>0</v>
      </c>
      <c r="BA732" s="176">
        <f>-IF(AZ$9=INPUTS!$C$42,SUM($B727:$B730),0)</f>
        <v>0</v>
      </c>
      <c r="BB732" s="176">
        <f>-IF(BA$9=INPUTS!$C$42,SUM($B727:$B730),0)</f>
        <v>0</v>
      </c>
      <c r="BC732" s="176">
        <f>-IF(BB$9=INPUTS!$C$42,SUM($B727:$B730),0)</f>
        <v>0</v>
      </c>
      <c r="BD732" s="176">
        <f>-IF(BC$9=INPUTS!$C$42,SUM($B727:$B730),0)</f>
        <v>0</v>
      </c>
      <c r="BE732" s="176">
        <f>-IF(BD$9=INPUTS!$C$42,SUM($B727:$B730),0)</f>
        <v>0</v>
      </c>
      <c r="BF732" s="176">
        <f>-IF(BE$9=INPUTS!$C$42,SUM($B727:$B730),0)</f>
        <v>0</v>
      </c>
      <c r="BG732" s="176">
        <f>-IF(BF$9=INPUTS!$C$42,SUM($B727:$B730),0)</f>
        <v>0</v>
      </c>
      <c r="BH732" s="176">
        <f>-IF(BG$9=INPUTS!$C$42,SUM($B727:$B730),0)</f>
        <v>0</v>
      </c>
      <c r="BI732" s="176">
        <f>-IF(BH$9=INPUTS!$C$42,SUM($B727:$B730),0)</f>
        <v>0</v>
      </c>
      <c r="BJ732" s="176">
        <f>-IF(BI$9=INPUTS!$C$42,SUM($B727:$B730),0)</f>
        <v>0</v>
      </c>
      <c r="BK732" s="176">
        <f>-IF(BJ$9=INPUTS!$C$42,SUM($B727:$B730),0)</f>
        <v>0</v>
      </c>
      <c r="BL732" s="176">
        <f>-IF(BK$9=INPUTS!$C$42,SUM($B727:$B730),0)</f>
        <v>0</v>
      </c>
      <c r="BM732" s="176">
        <f>-IF(BL$9=INPUTS!$C$42,SUM($B727:$B730),0)</f>
        <v>0</v>
      </c>
      <c r="BN732" s="176">
        <f>-IF(BM$9=INPUTS!$C$42,SUM($B727:$B730),0)</f>
        <v>0</v>
      </c>
      <c r="BO732" s="176">
        <f>-IF(BN$9=INPUTS!$C$42,SUM($B727:$B730),0)</f>
        <v>0</v>
      </c>
      <c r="BP732" s="176">
        <f>-IF(BO$9=INPUTS!$C$42,SUM($B727:$B730),0)</f>
        <v>0</v>
      </c>
      <c r="BQ732" s="176">
        <f>-IF(BP$9=INPUTS!$C$42,SUM($B727:$B730),0)</f>
        <v>0</v>
      </c>
      <c r="BR732" s="176">
        <f>-IF(BQ$9=INPUTS!$C$42,SUM($B727:$B730),0)</f>
        <v>0</v>
      </c>
      <c r="BS732" s="176">
        <f>-IF(BR$9=INPUTS!$C$42,SUM($B727:$B730),0)</f>
        <v>0</v>
      </c>
      <c r="BT732" s="176">
        <f>-IF(BS$9=INPUTS!$C$42,SUM($B727:$B730),0)</f>
        <v>0</v>
      </c>
      <c r="BU732" s="176">
        <f>-IF(BT$9=INPUTS!$C$42,SUM($B727:$B730),0)</f>
        <v>0</v>
      </c>
      <c r="BV732" s="176">
        <f>-IF(BU$9=INPUTS!$C$42,SUM($B727:$B730),0)</f>
        <v>0</v>
      </c>
      <c r="BW732" s="176">
        <f>-IF(BV$9=INPUTS!$C$42,SUM($B727:$B730),0)</f>
        <v>0</v>
      </c>
      <c r="BX732" s="176">
        <f>-IF(BW$9=INPUTS!$C$42,SUM($B727:$B730),0)</f>
        <v>0</v>
      </c>
      <c r="BY732" s="176">
        <f>-IF(BX$9=INPUTS!$C$42,SUM($B727:$B730),0)</f>
        <v>0</v>
      </c>
      <c r="BZ732" s="176">
        <f>-IF(BY$9=INPUTS!$C$42,SUM($B727:$B730),0)</f>
        <v>0</v>
      </c>
    </row>
    <row r="733" spans="1:78" ht="15" x14ac:dyDescent="0.25">
      <c r="B733" s="77">
        <f>SUM(G733:BZ733)</f>
        <v>0</v>
      </c>
      <c r="E733" s="170" t="s">
        <v>84</v>
      </c>
      <c r="G733" s="176">
        <f>-IF(F$9=INPUTS!$C$42,$B731,0)</f>
        <v>0</v>
      </c>
      <c r="H733" s="176">
        <f>-IF(G$9=INPUTS!$C$42,$B731,0)</f>
        <v>0</v>
      </c>
      <c r="I733" s="176">
        <f>-IF(H$9=INPUTS!$C$42,$B731,0)</f>
        <v>0</v>
      </c>
      <c r="J733" s="176">
        <f>-IF(I$9=INPUTS!$C$42,$B731,0)</f>
        <v>0</v>
      </c>
      <c r="K733" s="176">
        <f>-IF(J$9=INPUTS!$C$42,$B731,0)</f>
        <v>0</v>
      </c>
      <c r="L733" s="176">
        <f>-IF(K$9=INPUTS!$C$42,$B731,0)</f>
        <v>0</v>
      </c>
      <c r="M733" s="176">
        <f>-IF(L$9=INPUTS!$C$42,$B731,0)</f>
        <v>0</v>
      </c>
      <c r="N733" s="176">
        <f>-IF(M$9=INPUTS!$C$42,$B731,0)</f>
        <v>0</v>
      </c>
      <c r="O733" s="176">
        <f>-IF(N$9=INPUTS!$C$42,$B731,0)</f>
        <v>0</v>
      </c>
      <c r="P733" s="176">
        <f>-IF(O$9=INPUTS!$C$42,$B731,0)</f>
        <v>0</v>
      </c>
      <c r="Q733" s="176">
        <f>-IF(P$9=INPUTS!$C$42,$B731,0)</f>
        <v>0</v>
      </c>
      <c r="R733" s="176">
        <f>-IF(Q$9=INPUTS!$C$42,$B731,0)</f>
        <v>0</v>
      </c>
      <c r="S733" s="176">
        <f>-IF(R$9=INPUTS!$C$42,$B731,0)</f>
        <v>0</v>
      </c>
      <c r="T733" s="176">
        <f>-IF(S$9=INPUTS!$C$42,$B731,0)</f>
        <v>0</v>
      </c>
      <c r="U733" s="176">
        <f>-IF(T$9=INPUTS!$C$42,$B731,0)</f>
        <v>0</v>
      </c>
      <c r="V733" s="176">
        <f>-IF(U$9=INPUTS!$C$42,$B731,0)</f>
        <v>0</v>
      </c>
      <c r="W733" s="176">
        <f>-IF(V$9=INPUTS!$C$42,$B731,0)</f>
        <v>0</v>
      </c>
      <c r="X733" s="176">
        <f>-IF(W$9=INPUTS!$C$42,$B731,0)</f>
        <v>0</v>
      </c>
      <c r="Y733" s="176">
        <f>-IF(X$9=INPUTS!$C$42,$B731,0)</f>
        <v>0</v>
      </c>
      <c r="Z733" s="176">
        <f>-IF(Y$9=INPUTS!$C$42,$B731,0)</f>
        <v>0</v>
      </c>
      <c r="AA733" s="176">
        <f>-IF(Z$9=INPUTS!$C$42,$B731,0)</f>
        <v>0</v>
      </c>
      <c r="AB733" s="176">
        <f>-IF(AA$9=INPUTS!$C$42,$B731,0)</f>
        <v>0</v>
      </c>
      <c r="AC733" s="176">
        <f>-IF(AB$9=INPUTS!$C$42,$B731,0)</f>
        <v>0</v>
      </c>
      <c r="AD733" s="176">
        <f>-IF(AC$9=INPUTS!$C$42,$B731,0)</f>
        <v>0</v>
      </c>
      <c r="AE733" s="176">
        <f>-IF(AD$9=INPUTS!$C$42,$B731,0)</f>
        <v>0</v>
      </c>
      <c r="AF733" s="176">
        <f>-IF(AE$9=INPUTS!$C$42,$B731,0)</f>
        <v>0</v>
      </c>
      <c r="AG733" s="176">
        <f>-IF(AF$9=INPUTS!$C$42,$B731,0)</f>
        <v>0</v>
      </c>
      <c r="AH733" s="176">
        <f>-IF(AG$9=INPUTS!$C$42,$B731,0)</f>
        <v>0</v>
      </c>
      <c r="AI733" s="176">
        <f>-IF(AH$9=INPUTS!$C$42,$B731,0)</f>
        <v>0</v>
      </c>
      <c r="AJ733" s="176">
        <f>-IF(AI$9=INPUTS!$C$42,$B731,0)</f>
        <v>0</v>
      </c>
      <c r="AK733" s="176">
        <f>-IF(AJ$9=INPUTS!$C$42,$B731,0)</f>
        <v>0</v>
      </c>
      <c r="AL733" s="176">
        <f>-IF(AK$9=INPUTS!$C$42,$B731,0)</f>
        <v>0</v>
      </c>
      <c r="AM733" s="176">
        <f>-IF(AL$9=INPUTS!$C$42,$B731,0)</f>
        <v>0</v>
      </c>
      <c r="AN733" s="176">
        <f>-IF(AM$9=INPUTS!$C$42,$B731,0)</f>
        <v>0</v>
      </c>
      <c r="AO733" s="176">
        <f>-IF(AN$9=INPUTS!$C$42,$B731,0)</f>
        <v>0</v>
      </c>
      <c r="AP733" s="176">
        <f>-IF(AO$9=INPUTS!$C$42,$B731,0)</f>
        <v>0</v>
      </c>
      <c r="AQ733" s="176">
        <f>-IF(AP$9=INPUTS!$C$42,$B731,0)</f>
        <v>0</v>
      </c>
      <c r="AR733" s="176">
        <f>-IF(AQ$9=INPUTS!$C$42,$B731,0)</f>
        <v>0</v>
      </c>
      <c r="AS733" s="176">
        <f>-IF(AR$9=INPUTS!$C$42,$B731,0)</f>
        <v>0</v>
      </c>
      <c r="AT733" s="176">
        <f>-IF(AS$9=INPUTS!$C$42,$B731,0)</f>
        <v>0</v>
      </c>
      <c r="AU733" s="176">
        <f>-IF(AT$9=INPUTS!$C$42,$B731,0)</f>
        <v>0</v>
      </c>
      <c r="AV733" s="176">
        <f>-IF(AU$9=INPUTS!$C$42,$B731,0)</f>
        <v>0</v>
      </c>
      <c r="AW733" s="176">
        <f>-IF(AV$9=INPUTS!$C$42,$B731,0)</f>
        <v>0</v>
      </c>
      <c r="AX733" s="176">
        <f>-IF(AW$9=INPUTS!$C$42,$B731,0)</f>
        <v>0</v>
      </c>
      <c r="AY733" s="176">
        <f>-IF(AX$9=INPUTS!$C$42,$B731,0)</f>
        <v>0</v>
      </c>
      <c r="AZ733" s="176">
        <f>-IF(AY$9=INPUTS!$C$42,$B731,0)</f>
        <v>0</v>
      </c>
      <c r="BA733" s="176">
        <f>-IF(AZ$9=INPUTS!$C$42,$B731,0)</f>
        <v>0</v>
      </c>
      <c r="BB733" s="176">
        <f>-IF(BA$9=INPUTS!$C$42,$B731,0)</f>
        <v>0</v>
      </c>
      <c r="BC733" s="176">
        <f>-IF(BB$9=INPUTS!$C$42,$B731,0)</f>
        <v>0</v>
      </c>
      <c r="BD733" s="176">
        <f>-IF(BC$9=INPUTS!$C$42,$B731,0)</f>
        <v>0</v>
      </c>
      <c r="BE733" s="176">
        <f>-IF(BD$9=INPUTS!$C$42,$B731,0)</f>
        <v>0</v>
      </c>
      <c r="BF733" s="176">
        <f>-IF(BE$9=INPUTS!$C$42,$B731,0)</f>
        <v>0</v>
      </c>
      <c r="BG733" s="176">
        <f>-IF(BF$9=INPUTS!$C$42,$B731,0)</f>
        <v>0</v>
      </c>
      <c r="BH733" s="176">
        <f>-IF(BG$9=INPUTS!$C$42,$B731,0)</f>
        <v>0</v>
      </c>
      <c r="BI733" s="176">
        <f>-IF(BH$9=INPUTS!$C$42,$B731,0)</f>
        <v>0</v>
      </c>
      <c r="BJ733" s="176">
        <f>-IF(BI$9=INPUTS!$C$42,$B731,0)</f>
        <v>0</v>
      </c>
      <c r="BK733" s="176">
        <f>-IF(BJ$9=INPUTS!$C$42,$B731,0)</f>
        <v>0</v>
      </c>
      <c r="BL733" s="176">
        <f>-IF(BK$9=INPUTS!$C$42,$B731,0)</f>
        <v>0</v>
      </c>
      <c r="BM733" s="176">
        <f>-IF(BL$9=INPUTS!$C$42,$B731,0)</f>
        <v>0</v>
      </c>
      <c r="BN733" s="176">
        <f>-IF(BM$9=INPUTS!$C$42,$B731,0)</f>
        <v>0</v>
      </c>
      <c r="BO733" s="176">
        <f>-IF(BN$9=INPUTS!$C$42,$B731,0)</f>
        <v>0</v>
      </c>
      <c r="BP733" s="176">
        <f>-IF(BO$9=INPUTS!$C$42,$B731,0)</f>
        <v>0</v>
      </c>
      <c r="BQ733" s="176">
        <f>-IF(BP$9=INPUTS!$C$42,$B731,0)</f>
        <v>0</v>
      </c>
      <c r="BR733" s="176">
        <f>-IF(BQ$9=INPUTS!$C$42,$B731,0)</f>
        <v>0</v>
      </c>
      <c r="BS733" s="176">
        <f>-IF(BR$9=INPUTS!$C$42,$B731,0)</f>
        <v>0</v>
      </c>
      <c r="BT733" s="176">
        <f>-IF(BS$9=INPUTS!$C$42,$B731,0)</f>
        <v>0</v>
      </c>
      <c r="BU733" s="176">
        <f>-IF(BT$9=INPUTS!$C$42,$B731,0)</f>
        <v>0</v>
      </c>
      <c r="BV733" s="176">
        <f>-IF(BU$9=INPUTS!$C$42,$B731,0)</f>
        <v>0</v>
      </c>
      <c r="BW733" s="176">
        <f>-IF(BV$9=INPUTS!$C$42,$B731,0)</f>
        <v>0</v>
      </c>
      <c r="BX733" s="176">
        <f>-IF(BW$9=INPUTS!$C$42,$B731,0)</f>
        <v>0</v>
      </c>
      <c r="BY733" s="176">
        <f>-IF(BX$9=INPUTS!$C$42,$B731,0)</f>
        <v>0</v>
      </c>
      <c r="BZ733" s="176">
        <f>-IF(BY$9=INPUTS!$C$42,$B731,0)</f>
        <v>0</v>
      </c>
    </row>
    <row r="734" spans="1:78" collapsed="1" x14ac:dyDescent="0.2">
      <c r="A734" s="77">
        <f>SUM(A727:A730)</f>
        <v>26.782463961108409</v>
      </c>
      <c r="E734" s="170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3"/>
      <c r="R734" s="203"/>
      <c r="S734" s="203"/>
      <c r="T734" s="203"/>
      <c r="U734" s="203"/>
      <c r="V734" s="203"/>
      <c r="W734" s="203"/>
      <c r="X734" s="203"/>
      <c r="Y734" s="203"/>
      <c r="Z734" s="203"/>
      <c r="AA734" s="203"/>
      <c r="AB734" s="203"/>
      <c r="AC734" s="203"/>
      <c r="AD734" s="203"/>
      <c r="AE734" s="203"/>
      <c r="AF734" s="203"/>
      <c r="AG734" s="203"/>
      <c r="AH734" s="203"/>
      <c r="AI734" s="203"/>
      <c r="AJ734" s="203"/>
      <c r="AK734" s="203"/>
      <c r="AL734" s="203"/>
      <c r="AM734" s="203"/>
      <c r="AN734" s="203"/>
      <c r="AO734" s="203"/>
      <c r="AP734" s="203"/>
      <c r="AQ734" s="203"/>
      <c r="AR734" s="203"/>
      <c r="AS734" s="203"/>
      <c r="AT734" s="203"/>
      <c r="AU734" s="203"/>
      <c r="AV734" s="203"/>
      <c r="AW734" s="203"/>
      <c r="AX734" s="203"/>
      <c r="AY734" s="203"/>
      <c r="AZ734" s="203"/>
      <c r="BA734" s="203"/>
      <c r="BB734" s="203"/>
      <c r="BC734" s="203"/>
      <c r="BD734" s="203"/>
      <c r="BE734" s="203"/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3"/>
      <c r="BQ734" s="203"/>
      <c r="BR734" s="203"/>
      <c r="BS734" s="203"/>
      <c r="BT734" s="203"/>
      <c r="BU734" s="203"/>
      <c r="BV734" s="203"/>
      <c r="BW734" s="203"/>
      <c r="BX734" s="203"/>
      <c r="BY734" s="203"/>
      <c r="BZ734" s="203"/>
    </row>
    <row r="735" spans="1:78" ht="15" x14ac:dyDescent="0.25">
      <c r="B735" s="77">
        <f>SUM(G735:BZ735)</f>
        <v>10.817912008893538</v>
      </c>
      <c r="E735" s="170" t="s">
        <v>5</v>
      </c>
      <c r="G735" s="322">
        <f>IF(G$9&gt;INPUTS!$C$42,0,SUMIF($A$12:$A$310,$E726,G$12:G$310))</f>
        <v>0</v>
      </c>
      <c r="H735" s="322">
        <f>IF(H$9&gt;INPUTS!$C$42,0,SUMIF($A$12:$A$310,$E726,H$12:H$310))</f>
        <v>0</v>
      </c>
      <c r="I735" s="322">
        <f>IF(I$9&gt;INPUTS!$C$42,0,SUMIF($A$12:$A$310,$E726,I$12:I$310))</f>
        <v>0</v>
      </c>
      <c r="J735" s="322">
        <f>IF(J$9&gt;INPUTS!$C$42,0,SUMIF($A$12:$A$310,$E726,J$12:J$310))</f>
        <v>0</v>
      </c>
      <c r="K735" s="322">
        <f>IF(K$9&gt;INPUTS!$C$42,0,SUMIF($A$12:$A$310,$E726,K$12:K$310))</f>
        <v>0</v>
      </c>
      <c r="L735" s="322">
        <f>IF(L$9&gt;INPUTS!$C$42,0,SUMIF($A$12:$A$310,$E726,L$12:L$310))</f>
        <v>0</v>
      </c>
      <c r="M735" s="322">
        <f>IF(M$9&gt;INPUTS!$C$42,0,SUMIF($A$12:$A$310,$E726,M$12:M$310))</f>
        <v>0</v>
      </c>
      <c r="N735" s="322">
        <f>IF(N$9&gt;INPUTS!$C$42,0,SUMIF($A$12:$A$310,$E726,N$12:N$310))</f>
        <v>0</v>
      </c>
      <c r="O735" s="322">
        <f>IF(O$9&gt;INPUTS!$C$42,0,SUMIF($A$12:$A$310,$E726,O$12:O$310))</f>
        <v>0.19918236639858669</v>
      </c>
      <c r="P735" s="322">
        <f>IF(P$9&gt;INPUTS!$C$42,0,SUMIF($A$12:$A$310,$E726,P$12:P$310))</f>
        <v>0.76037039878921164</v>
      </c>
      <c r="Q735" s="322">
        <f>IF(Q$9&gt;INPUTS!$C$42,0,SUMIF($A$12:$A$310,$E726,Q$12:Q$310))</f>
        <v>1.1092630038805493</v>
      </c>
      <c r="R735" s="322">
        <f>IF(R$9&gt;INPUTS!$C$42,0,SUMIF($A$12:$A$310,$E726,R$12:R$310))</f>
        <v>0.40305483822483124</v>
      </c>
      <c r="S735" s="322">
        <f>IF(S$9&gt;INPUTS!$C$42,0,SUMIF($A$12:$A$310,$E726,S$12:S$310))</f>
        <v>0.19473463983932232</v>
      </c>
      <c r="T735" s="322">
        <f>IF(T$9&gt;INPUTS!$C$42,0,SUMIF($A$12:$A$310,$E726,T$12:T$310))</f>
        <v>1.4556907714839329</v>
      </c>
      <c r="U735" s="322">
        <f>IF(U$9&gt;INPUTS!$C$42,0,SUMIF($A$12:$A$310,$E726,U$12:U$310))</f>
        <v>2.2318719967590344</v>
      </c>
      <c r="V735" s="322">
        <f>IF(V$9&gt;INPUTS!$C$42,0,SUMIF($A$12:$A$310,$E726,V$12:V$310))</f>
        <v>2.2318719967590344</v>
      </c>
      <c r="W735" s="322">
        <f>IF(W$9&gt;INPUTS!$C$42,0,SUMIF($A$12:$A$310,$E726,W$12:W$310))</f>
        <v>2.2318719967590344</v>
      </c>
      <c r="X735" s="322">
        <f>IF(X$9&gt;INPUTS!$C$42,0,SUMIF($A$12:$A$310,$E726,X$12:X$310))</f>
        <v>0</v>
      </c>
      <c r="Y735" s="322">
        <f>IF(Y$9&gt;INPUTS!$C$42,0,SUMIF($A$12:$A$310,$E726,Y$12:Y$310))</f>
        <v>0</v>
      </c>
      <c r="Z735" s="322">
        <f>IF(Z$9&gt;INPUTS!$C$42,0,SUMIF($A$12:$A$310,$E726,Z$12:Z$310))</f>
        <v>0</v>
      </c>
      <c r="AA735" s="322">
        <f>IF(AA$9&gt;INPUTS!$C$42,0,SUMIF($A$12:$A$310,$E726,AA$12:AA$310))</f>
        <v>0</v>
      </c>
      <c r="AB735" s="322">
        <f>IF(AB$9&gt;INPUTS!$C$42,0,SUMIF($A$12:$A$310,$E726,AB$12:AB$310))</f>
        <v>0</v>
      </c>
      <c r="AC735" s="322">
        <f>IF(AC$9&gt;INPUTS!$C$42,0,SUMIF($A$12:$A$310,$E726,AC$12:AC$310))</f>
        <v>0</v>
      </c>
      <c r="AD735" s="322">
        <f>IF(AD$9&gt;INPUTS!$C$42,0,SUMIF($A$12:$A$310,$E726,AD$12:AD$310))</f>
        <v>0</v>
      </c>
      <c r="AE735" s="322">
        <f>IF(AE$9&gt;INPUTS!$C$42,0,SUMIF($A$12:$A$310,$E726,AE$12:AE$310))</f>
        <v>0</v>
      </c>
      <c r="AF735" s="322">
        <f>IF(AF$9&gt;INPUTS!$C$42,0,SUMIF($A$12:$A$310,$E726,AF$12:AF$310))</f>
        <v>0</v>
      </c>
      <c r="AG735" s="322">
        <f>IF(AG$9&gt;INPUTS!$C$42,0,SUMIF($A$12:$A$310,$E726,AG$12:AG$310))</f>
        <v>0</v>
      </c>
      <c r="AH735" s="322">
        <f>IF(AH$9&gt;INPUTS!$C$42,0,SUMIF($A$12:$A$310,$E726,AH$12:AH$310))</f>
        <v>0</v>
      </c>
      <c r="AI735" s="322">
        <f>IF(AI$9&gt;INPUTS!$C$42,0,SUMIF($A$12:$A$310,$E726,AI$12:AI$310))</f>
        <v>0</v>
      </c>
      <c r="AJ735" s="322">
        <f>IF(AJ$9&gt;INPUTS!$C$42,0,SUMIF($A$12:$A$310,$E726,AJ$12:AJ$310))</f>
        <v>0</v>
      </c>
      <c r="AK735" s="322">
        <f>IF(AK$9&gt;INPUTS!$C$42,0,SUMIF($A$12:$A$310,$E726,AK$12:AK$310))</f>
        <v>0</v>
      </c>
      <c r="AL735" s="322">
        <f>IF(AL$9&gt;INPUTS!$C$42,0,SUMIF($A$12:$A$310,$E726,AL$12:AL$310))</f>
        <v>0</v>
      </c>
      <c r="AM735" s="322">
        <f>IF(AM$9&gt;INPUTS!$C$42,0,SUMIF($A$12:$A$310,$E726,AM$12:AM$310))</f>
        <v>0</v>
      </c>
      <c r="AN735" s="322">
        <f>IF(AN$9&gt;INPUTS!$C$42,0,SUMIF($A$12:$A$310,$E726,AN$12:AN$310))</f>
        <v>0</v>
      </c>
      <c r="AO735" s="322">
        <f>IF(AO$9&gt;INPUTS!$C$42,0,SUMIF($A$12:$A$310,$E726,AO$12:AO$310))</f>
        <v>0</v>
      </c>
      <c r="AP735" s="322">
        <f>IF(AP$9&gt;INPUTS!$C$42,0,SUMIF($A$12:$A$310,$E726,AP$12:AP$310))</f>
        <v>0</v>
      </c>
      <c r="AQ735" s="322">
        <f>IF(AQ$9&gt;INPUTS!$C$42,0,SUMIF($A$12:$A$310,$E726,AQ$12:AQ$310))</f>
        <v>0</v>
      </c>
      <c r="AR735" s="322">
        <f>IF(AR$9&gt;INPUTS!$C$42,0,SUMIF($A$12:$A$310,$E726,AR$12:AR$310))</f>
        <v>0</v>
      </c>
      <c r="AS735" s="322">
        <f>IF(AS$9&gt;INPUTS!$C$42,0,SUMIF($A$12:$A$310,$E726,AS$12:AS$310))</f>
        <v>0</v>
      </c>
      <c r="AT735" s="322">
        <f>IF(AT$9&gt;INPUTS!$C$42,0,SUMIF($A$12:$A$310,$E726,AT$12:AT$310))</f>
        <v>0</v>
      </c>
      <c r="AU735" s="322">
        <f>IF(AU$9&gt;INPUTS!$C$42,0,SUMIF($A$12:$A$310,$E726,AU$12:AU$310))</f>
        <v>0</v>
      </c>
      <c r="AV735" s="322">
        <f>IF(AV$9&gt;INPUTS!$C$42,0,SUMIF($A$12:$A$310,$E726,AV$12:AV$310))</f>
        <v>0</v>
      </c>
      <c r="AW735" s="322">
        <f>IF(AW$9&gt;INPUTS!$C$42,0,SUMIF($A$12:$A$310,$E726,AW$12:AW$310))</f>
        <v>0</v>
      </c>
      <c r="AX735" s="322">
        <f>IF(AX$9&gt;INPUTS!$C$42,0,SUMIF($A$12:$A$310,$E726,AX$12:AX$310))</f>
        <v>0</v>
      </c>
      <c r="AY735" s="322">
        <f>IF(AY$9&gt;INPUTS!$C$42,0,SUMIF($A$12:$A$310,$E726,AY$12:AY$310))</f>
        <v>0</v>
      </c>
      <c r="AZ735" s="322">
        <f>IF(AZ$9&gt;INPUTS!$C$42,0,SUMIF($A$12:$A$310,$E726,AZ$12:AZ$310))</f>
        <v>0</v>
      </c>
      <c r="BA735" s="322">
        <f>IF(BA$9&gt;INPUTS!$C$42,0,SUMIF($A$12:$A$310,$E726,BA$12:BA$310))</f>
        <v>0</v>
      </c>
      <c r="BB735" s="322">
        <f>IF(BB$9&gt;INPUTS!$C$42,0,SUMIF($A$12:$A$310,$E726,BB$12:BB$310))</f>
        <v>0</v>
      </c>
      <c r="BC735" s="322">
        <f>IF(BC$9&gt;INPUTS!$C$42,0,SUMIF($A$12:$A$310,$E726,BC$12:BC$310))</f>
        <v>0</v>
      </c>
      <c r="BD735" s="322">
        <f>IF(BD$9&gt;INPUTS!$C$42,0,SUMIF($A$12:$A$310,$E726,BD$12:BD$310))</f>
        <v>0</v>
      </c>
      <c r="BE735" s="322">
        <f>IF(BE$9&gt;INPUTS!$C$42,0,SUMIF($A$12:$A$310,$E726,BE$12:BE$310))</f>
        <v>0</v>
      </c>
      <c r="BF735" s="322">
        <f>IF(BF$9&gt;INPUTS!$C$42,0,SUMIF($A$12:$A$310,$E726,BF$12:BF$310))</f>
        <v>0</v>
      </c>
      <c r="BG735" s="322">
        <f>IF(BG$9&gt;INPUTS!$C$42,0,SUMIF($A$12:$A$310,$E726,BG$12:BG$310))</f>
        <v>0</v>
      </c>
      <c r="BH735" s="322">
        <f>IF(BH$9&gt;INPUTS!$C$42,0,SUMIF($A$12:$A$310,$E726,BH$12:BH$310))</f>
        <v>0</v>
      </c>
      <c r="BI735" s="322">
        <f>IF(BI$9&gt;INPUTS!$C$42,0,SUMIF($A$12:$A$310,$E726,BI$12:BI$310))</f>
        <v>0</v>
      </c>
      <c r="BJ735" s="322">
        <f>IF(BJ$9&gt;INPUTS!$C$42,0,SUMIF($A$12:$A$310,$E726,BJ$12:BJ$310))</f>
        <v>0</v>
      </c>
      <c r="BK735" s="322">
        <f>IF(BK$9&gt;INPUTS!$C$42,0,SUMIF($A$12:$A$310,$E726,BK$12:BK$310))</f>
        <v>0</v>
      </c>
      <c r="BL735" s="322">
        <f>IF(BL$9&gt;INPUTS!$C$42,0,SUMIF($A$12:$A$310,$E726,BL$12:BL$310))</f>
        <v>0</v>
      </c>
      <c r="BM735" s="322">
        <f>IF(BM$9&gt;INPUTS!$C$42,0,SUMIF($A$12:$A$310,$E726,BM$12:BM$310))</f>
        <v>0</v>
      </c>
      <c r="BN735" s="322">
        <f>IF(BN$9&gt;INPUTS!$C$42,0,SUMIF($A$12:$A$310,$E726,BN$12:BN$310))</f>
        <v>0</v>
      </c>
      <c r="BO735" s="322">
        <f>IF(BO$9&gt;INPUTS!$C$42,0,SUMIF($A$12:$A$310,$E726,BO$12:BO$310))</f>
        <v>0</v>
      </c>
      <c r="BP735" s="322">
        <f>IF(BP$9&gt;INPUTS!$C$42,0,SUMIF($A$12:$A$310,$E726,BP$12:BP$310))</f>
        <v>0</v>
      </c>
      <c r="BQ735" s="322">
        <f>IF(BQ$9&gt;INPUTS!$C$42,0,SUMIF($A$12:$A$310,$E726,BQ$12:BQ$310))</f>
        <v>0</v>
      </c>
      <c r="BR735" s="322">
        <f>IF(BR$9&gt;INPUTS!$C$42,0,SUMIF($A$12:$A$310,$E726,BR$12:BR$310))</f>
        <v>0</v>
      </c>
      <c r="BS735" s="322">
        <f>IF(BS$9&gt;INPUTS!$C$42,0,SUMIF($A$12:$A$310,$E726,BS$12:BS$310))</f>
        <v>0</v>
      </c>
      <c r="BT735" s="322">
        <f>IF(BT$9&gt;INPUTS!$C$42,0,SUMIF($A$12:$A$310,$E726,BT$12:BT$310))</f>
        <v>0</v>
      </c>
      <c r="BU735" s="322">
        <f>IF(BU$9&gt;INPUTS!$C$42,0,SUMIF($A$12:$A$310,$E726,BU$12:BU$310))</f>
        <v>0</v>
      </c>
      <c r="BV735" s="322">
        <f>IF(BV$9&gt;INPUTS!$C$42,0,SUMIF($A$12:$A$310,$E726,BV$12:BV$310))</f>
        <v>0</v>
      </c>
      <c r="BW735" s="322">
        <f>IF(BW$9&gt;INPUTS!$C$42,0,SUMIF($A$12:$A$310,$E726,BW$12:BW$310))</f>
        <v>0</v>
      </c>
      <c r="BX735" s="322">
        <f>IF(BX$9&gt;INPUTS!$C$42,0,SUMIF($A$12:$A$310,$E726,BX$12:BX$310))</f>
        <v>0</v>
      </c>
      <c r="BY735" s="322">
        <f>IF(BY$9&gt;INPUTS!$C$42,0,SUMIF($A$12:$A$310,$E726,BY$12:BY$310))</f>
        <v>0</v>
      </c>
      <c r="BZ735" s="322">
        <f>IF(BZ$9&gt;INPUTS!$C$42,0,SUMIF($A$12:$A$310,$E726,BZ$12:BZ$310))</f>
        <v>0</v>
      </c>
    </row>
    <row r="736" spans="1:78" ht="15" x14ac:dyDescent="0.25">
      <c r="B736" s="77">
        <f>SUM(G736:BZ736)</f>
        <v>-10.817912008893538</v>
      </c>
      <c r="E736" s="170" t="s">
        <v>82</v>
      </c>
      <c r="G736" s="322">
        <f>-IF(F$9=INPUTS!$C$42,SUM($F735:G735),0)</f>
        <v>0</v>
      </c>
      <c r="H736" s="322">
        <f>-IF(G$9=INPUTS!$C$42,SUM($F735:H735),0)</f>
        <v>0</v>
      </c>
      <c r="I736" s="322">
        <f>-IF(H$9=INPUTS!$C$42,SUM($F735:I735),0)</f>
        <v>0</v>
      </c>
      <c r="J736" s="322">
        <f>-IF(I$9=INPUTS!$C$42,SUM($F735:J735),0)</f>
        <v>0</v>
      </c>
      <c r="K736" s="322">
        <f>-IF(J$9=INPUTS!$C$42,SUM($F735:K735),0)</f>
        <v>0</v>
      </c>
      <c r="L736" s="322">
        <f>-IF(K$9=INPUTS!$C$42,SUM($F735:L735),0)</f>
        <v>0</v>
      </c>
      <c r="M736" s="322">
        <f>-IF(L$9=INPUTS!$C$42,SUM($F735:M735),0)</f>
        <v>0</v>
      </c>
      <c r="N736" s="322">
        <f>-IF(M$9=INPUTS!$C$42,SUM($F735:N735),0)</f>
        <v>0</v>
      </c>
      <c r="O736" s="322">
        <f>-IF(N$9=INPUTS!$C$42,SUM($F735:O735),0)</f>
        <v>0</v>
      </c>
      <c r="P736" s="322">
        <f>-IF(O$9=INPUTS!$C$42,SUM($F735:P735),0)</f>
        <v>0</v>
      </c>
      <c r="Q736" s="322">
        <f>-IF(P$9=INPUTS!$C$42,SUM($F735:Q735),0)</f>
        <v>0</v>
      </c>
      <c r="R736" s="322">
        <f>-IF(Q$9=INPUTS!$C$42,SUM($F735:R735),0)</f>
        <v>0</v>
      </c>
      <c r="S736" s="322">
        <f>-IF(R$9=INPUTS!$C$42,SUM($F735:S735),0)</f>
        <v>0</v>
      </c>
      <c r="T736" s="322">
        <f>-IF(S$9=INPUTS!$C$42,SUM($F735:T735),0)</f>
        <v>0</v>
      </c>
      <c r="U736" s="322">
        <f>-IF(T$9=INPUTS!$C$42,SUM($F735:U735),0)</f>
        <v>0</v>
      </c>
      <c r="V736" s="322">
        <f>-IF(U$9=INPUTS!$C$42,SUM($F735:V735),0)</f>
        <v>0</v>
      </c>
      <c r="W736" s="322">
        <f>-IF(V$9=INPUTS!$C$42,SUM($F735:W735),0)</f>
        <v>0</v>
      </c>
      <c r="X736" s="322">
        <f>-IF(W$9=INPUTS!$C$42,SUM($F735:X735),0)</f>
        <v>-10.817912008893538</v>
      </c>
      <c r="Y736" s="322">
        <f>-IF(X$9=INPUTS!$C$42,SUM($F735:Y735),0)</f>
        <v>0</v>
      </c>
      <c r="Z736" s="322">
        <f>-IF(Y$9=INPUTS!$C$42,SUM($F735:Z735),0)</f>
        <v>0</v>
      </c>
      <c r="AA736" s="322">
        <f>-IF(Z$9=INPUTS!$C$42,SUM($F735:AA735),0)</f>
        <v>0</v>
      </c>
      <c r="AB736" s="322">
        <f>-IF(AA$9=INPUTS!$C$42,SUM($F735:AB735),0)</f>
        <v>0</v>
      </c>
      <c r="AC736" s="322">
        <f>-IF(AB$9=INPUTS!$C$42,SUM($F735:AC735),0)</f>
        <v>0</v>
      </c>
      <c r="AD736" s="322">
        <f>-IF(AC$9=INPUTS!$C$42,SUM($F735:AD735),0)</f>
        <v>0</v>
      </c>
      <c r="AE736" s="322">
        <f>-IF(AD$9=INPUTS!$C$42,SUM($F735:AE735),0)</f>
        <v>0</v>
      </c>
      <c r="AF736" s="322">
        <f>-IF(AE$9=INPUTS!$C$42,SUM($F735:AF735),0)</f>
        <v>0</v>
      </c>
      <c r="AG736" s="322">
        <f>-IF(AF$9=INPUTS!$C$42,SUM($F735:AG735),0)</f>
        <v>0</v>
      </c>
      <c r="AH736" s="322">
        <f>-IF(AG$9=INPUTS!$C$42,SUM($F735:AH735),0)</f>
        <v>0</v>
      </c>
      <c r="AI736" s="322">
        <f>-IF(AH$9=INPUTS!$C$42,SUM($F735:AI735),0)</f>
        <v>0</v>
      </c>
      <c r="AJ736" s="322">
        <f>-IF(AI$9=INPUTS!$C$42,SUM($F735:AJ735),0)</f>
        <v>0</v>
      </c>
      <c r="AK736" s="322">
        <f>-IF(AJ$9=INPUTS!$C$42,SUM($F735:AK735),0)</f>
        <v>0</v>
      </c>
      <c r="AL736" s="322">
        <f>-IF(AK$9=INPUTS!$C$42,SUM($F735:AL735),0)</f>
        <v>0</v>
      </c>
      <c r="AM736" s="322">
        <f>-IF(AL$9=INPUTS!$C$42,SUM($F735:AM735),0)</f>
        <v>0</v>
      </c>
      <c r="AN736" s="322">
        <f>-IF(AM$9=INPUTS!$C$42,SUM($F735:AN735),0)</f>
        <v>0</v>
      </c>
      <c r="AO736" s="322">
        <f>-IF(AN$9=INPUTS!$C$42,SUM($F735:AO735),0)</f>
        <v>0</v>
      </c>
      <c r="AP736" s="322">
        <f>-IF(AO$9=INPUTS!$C$42,SUM($F735:AP735),0)</f>
        <v>0</v>
      </c>
      <c r="AQ736" s="322">
        <f>-IF(AP$9=INPUTS!$C$42,SUM($F735:AQ735),0)</f>
        <v>0</v>
      </c>
      <c r="AR736" s="322">
        <f>-IF(AQ$9=INPUTS!$C$42,SUM($F735:AR735),0)</f>
        <v>0</v>
      </c>
      <c r="AS736" s="322">
        <f>-IF(AR$9=INPUTS!$C$42,SUM($F735:AS735),0)</f>
        <v>0</v>
      </c>
      <c r="AT736" s="322">
        <f>-IF(AS$9=INPUTS!$C$42,SUM($F735:AT735),0)</f>
        <v>0</v>
      </c>
      <c r="AU736" s="322">
        <f>-IF(AT$9=INPUTS!$C$42,SUM($F735:AU735),0)</f>
        <v>0</v>
      </c>
      <c r="AV736" s="322">
        <f>-IF(AU$9=INPUTS!$C$42,SUM($F735:AV735),0)</f>
        <v>0</v>
      </c>
      <c r="AW736" s="322">
        <f>-IF(AV$9=INPUTS!$C$42,SUM($F735:AW735),0)</f>
        <v>0</v>
      </c>
      <c r="AX736" s="322">
        <f>-IF(AW$9=INPUTS!$C$42,SUM($F735:AX735),0)</f>
        <v>0</v>
      </c>
      <c r="AY736" s="322">
        <f>-IF(AX$9=INPUTS!$C$42,SUM($F735:AY735),0)</f>
        <v>0</v>
      </c>
      <c r="AZ736" s="322">
        <f>-IF(AY$9=INPUTS!$C$42,SUM($F735:AZ735),0)</f>
        <v>0</v>
      </c>
      <c r="BA736" s="322">
        <f>-IF(AZ$9=INPUTS!$C$42,SUM($F735:BA735),0)</f>
        <v>0</v>
      </c>
      <c r="BB736" s="322">
        <f>-IF(BA$9=INPUTS!$C$42,SUM($F735:BB735),0)</f>
        <v>0</v>
      </c>
      <c r="BC736" s="322">
        <f>-IF(BB$9=INPUTS!$C$42,SUM($F735:BC735),0)</f>
        <v>0</v>
      </c>
      <c r="BD736" s="322">
        <f>-IF(BC$9=INPUTS!$C$42,SUM($F735:BD735),0)</f>
        <v>0</v>
      </c>
      <c r="BE736" s="322">
        <f>-IF(BD$9=INPUTS!$C$42,SUM($F735:BE735),0)</f>
        <v>0</v>
      </c>
      <c r="BF736" s="322">
        <f>-IF(BE$9=INPUTS!$C$42,SUM($F735:BF735),0)</f>
        <v>0</v>
      </c>
      <c r="BG736" s="322">
        <f>-IF(BF$9=INPUTS!$C$42,SUM($F735:BG735),0)</f>
        <v>0</v>
      </c>
      <c r="BH736" s="322">
        <f>-IF(BG$9=INPUTS!$C$42,SUM($F735:BH735),0)</f>
        <v>0</v>
      </c>
      <c r="BI736" s="322">
        <f>-IF(BH$9=INPUTS!$C$42,SUM($F735:BI735),0)</f>
        <v>0</v>
      </c>
      <c r="BJ736" s="322">
        <f>-IF(BI$9=INPUTS!$C$42,SUM($F735:BJ735),0)</f>
        <v>0</v>
      </c>
      <c r="BK736" s="322">
        <f>-IF(BJ$9=INPUTS!$C$42,SUM($F735:BK735),0)</f>
        <v>0</v>
      </c>
      <c r="BL736" s="322">
        <f>-IF(BK$9=INPUTS!$C$42,SUM($F735:BL735),0)</f>
        <v>0</v>
      </c>
      <c r="BM736" s="322">
        <f>-IF(BL$9=INPUTS!$C$42,SUM($F735:BM735),0)</f>
        <v>0</v>
      </c>
      <c r="BN736" s="322">
        <f>-IF(BM$9=INPUTS!$C$42,SUM($F735:BN735),0)</f>
        <v>0</v>
      </c>
      <c r="BO736" s="322">
        <f>-IF(BN$9=INPUTS!$C$42,SUM($F735:BO735),0)</f>
        <v>0</v>
      </c>
      <c r="BP736" s="322">
        <f>-IF(BO$9=INPUTS!$C$42,SUM($F735:BP735),0)</f>
        <v>0</v>
      </c>
      <c r="BQ736" s="322">
        <f>-IF(BP$9=INPUTS!$C$42,SUM($F735:BQ735),0)</f>
        <v>0</v>
      </c>
      <c r="BR736" s="322">
        <f>-IF(BQ$9=INPUTS!$C$42,SUM($F735:BR735),0)</f>
        <v>0</v>
      </c>
      <c r="BS736" s="322">
        <f>-IF(BR$9=INPUTS!$C$42,SUM($F735:BS735),0)</f>
        <v>0</v>
      </c>
      <c r="BT736" s="322">
        <f>-IF(BS$9=INPUTS!$C$42,SUM($F735:BT735),0)</f>
        <v>0</v>
      </c>
      <c r="BU736" s="322">
        <f>-IF(BT$9=INPUTS!$C$42,SUM($F735:BU735),0)</f>
        <v>0</v>
      </c>
      <c r="BV736" s="322">
        <f>-IF(BU$9=INPUTS!$C$42,SUM($F735:BV735),0)</f>
        <v>0</v>
      </c>
      <c r="BW736" s="322">
        <f>-IF(BV$9=INPUTS!$C$42,SUM($F735:BW735),0)</f>
        <v>0</v>
      </c>
      <c r="BX736" s="322">
        <f>-IF(BW$9=INPUTS!$C$42,SUM($F735:BX735),0)</f>
        <v>0</v>
      </c>
      <c r="BY736" s="322">
        <f>-IF(BX$9=INPUTS!$C$42,SUM($F735:BY735),0)</f>
        <v>0</v>
      </c>
      <c r="BZ736" s="322">
        <f>-IF(BY$9=INPUTS!$C$42,SUM($F735:BZ735),0)</f>
        <v>0</v>
      </c>
    </row>
    <row r="737" spans="1:78" ht="15" x14ac:dyDescent="0.25">
      <c r="B737" s="310"/>
      <c r="E737" s="170" t="s">
        <v>65</v>
      </c>
      <c r="G737" s="320">
        <f>SUMIF($A$12:$A$234,$E726,G$12:G$234)*(1-$D$5)+SUMIF($A$239:$A$310,$E726,G$239:G$310)</f>
        <v>0</v>
      </c>
      <c r="H737" s="320">
        <f t="shared" ref="H737:BS737" si="651">SUMIF($A$12:$A$234,$E726,H$12:H$234)*(1-$D$5)+SUMIF($A$239:$A$310,$E726,H$239:H$310)</f>
        <v>0</v>
      </c>
      <c r="I737" s="320">
        <f t="shared" si="651"/>
        <v>0</v>
      </c>
      <c r="J737" s="320">
        <f t="shared" si="651"/>
        <v>0</v>
      </c>
      <c r="K737" s="320">
        <f t="shared" si="651"/>
        <v>0</v>
      </c>
      <c r="L737" s="320">
        <f t="shared" si="651"/>
        <v>0</v>
      </c>
      <c r="M737" s="320">
        <f t="shared" si="651"/>
        <v>0</v>
      </c>
      <c r="N737" s="320">
        <f t="shared" si="651"/>
        <v>0</v>
      </c>
      <c r="O737" s="320">
        <f t="shared" si="651"/>
        <v>0.14319220320394396</v>
      </c>
      <c r="P737" s="320">
        <f t="shared" si="651"/>
        <v>0.54663027968956424</v>
      </c>
      <c r="Q737" s="320">
        <f t="shared" si="651"/>
        <v>0.79744917348972688</v>
      </c>
      <c r="R737" s="320">
        <f t="shared" si="651"/>
        <v>0.28975612319983118</v>
      </c>
      <c r="S737" s="320">
        <f t="shared" si="651"/>
        <v>0.13999473258048881</v>
      </c>
      <c r="T737" s="320">
        <f t="shared" si="651"/>
        <v>1.0464960956197993</v>
      </c>
      <c r="U737" s="320">
        <f t="shared" si="651"/>
        <v>1.6044927784700698</v>
      </c>
      <c r="V737" s="320">
        <f t="shared" si="651"/>
        <v>1.6044927784700698</v>
      </c>
      <c r="W737" s="320">
        <f t="shared" si="651"/>
        <v>1.6044927784700698</v>
      </c>
      <c r="X737" s="320">
        <f t="shared" si="651"/>
        <v>1.6044927784700698</v>
      </c>
      <c r="Y737" s="320">
        <f t="shared" si="651"/>
        <v>1.6044927784700698</v>
      </c>
      <c r="Z737" s="320">
        <f t="shared" si="651"/>
        <v>1.6044927784700698</v>
      </c>
      <c r="AA737" s="320">
        <f t="shared" si="651"/>
        <v>1.6044927784700698</v>
      </c>
      <c r="AB737" s="320">
        <f t="shared" si="651"/>
        <v>1.6044927784700698</v>
      </c>
      <c r="AC737" s="320">
        <f t="shared" si="651"/>
        <v>1.6044927784700698</v>
      </c>
      <c r="AD737" s="320">
        <f t="shared" si="651"/>
        <v>1.6044927784700698</v>
      </c>
      <c r="AE737" s="320">
        <f t="shared" si="651"/>
        <v>1.6044927784700698</v>
      </c>
      <c r="AF737" s="320">
        <f t="shared" si="651"/>
        <v>1.6044927784700698</v>
      </c>
      <c r="AG737" s="320">
        <f t="shared" si="651"/>
        <v>1.6044927784700698</v>
      </c>
      <c r="AH737" s="320">
        <f t="shared" si="651"/>
        <v>1.6044927784700698</v>
      </c>
      <c r="AI737" s="320">
        <f t="shared" si="651"/>
        <v>1.6044927784700698</v>
      </c>
      <c r="AJ737" s="320">
        <f t="shared" si="651"/>
        <v>1.6044927784700698</v>
      </c>
      <c r="AK737" s="320">
        <f t="shared" si="651"/>
        <v>1.6044927784700698</v>
      </c>
      <c r="AL737" s="320">
        <f t="shared" si="651"/>
        <v>1.6044927784700698</v>
      </c>
      <c r="AM737" s="320">
        <f t="shared" si="651"/>
        <v>1.6044927784700698</v>
      </c>
      <c r="AN737" s="320">
        <f t="shared" si="651"/>
        <v>1.6044927784700698</v>
      </c>
      <c r="AO737" s="320">
        <f t="shared" si="651"/>
        <v>1.6044927784700698</v>
      </c>
      <c r="AP737" s="320">
        <f t="shared" si="651"/>
        <v>1.6044927784700698</v>
      </c>
      <c r="AQ737" s="320">
        <f t="shared" si="651"/>
        <v>1.6044927784700698</v>
      </c>
      <c r="AR737" s="320">
        <f t="shared" si="651"/>
        <v>1.6044927784700698</v>
      </c>
      <c r="AS737" s="320">
        <f t="shared" si="651"/>
        <v>1.6044927784700698</v>
      </c>
      <c r="AT737" s="320">
        <f t="shared" si="651"/>
        <v>1.6044927784700698</v>
      </c>
      <c r="AU737" s="320">
        <f t="shared" si="651"/>
        <v>1.6044927784700698</v>
      </c>
      <c r="AV737" s="320">
        <f t="shared" si="651"/>
        <v>1.6044927784700698</v>
      </c>
      <c r="AW737" s="320">
        <f t="shared" si="651"/>
        <v>1.6044927784700698</v>
      </c>
      <c r="AX737" s="320">
        <f t="shared" si="651"/>
        <v>1.6044927784700698</v>
      </c>
      <c r="AY737" s="320">
        <f t="shared" si="651"/>
        <v>1.6044927784700698</v>
      </c>
      <c r="AZ737" s="320">
        <f t="shared" si="651"/>
        <v>1.6044927784700698</v>
      </c>
      <c r="BA737" s="320">
        <f t="shared" si="651"/>
        <v>1.6044927784700698</v>
      </c>
      <c r="BB737" s="320">
        <f t="shared" si="651"/>
        <v>1.6044927784700698</v>
      </c>
      <c r="BC737" s="320">
        <f t="shared" si="651"/>
        <v>1.6044927784700698</v>
      </c>
      <c r="BD737" s="320">
        <f t="shared" si="651"/>
        <v>1.6044927784700698</v>
      </c>
      <c r="BE737" s="320">
        <f t="shared" si="651"/>
        <v>1.6044927784700698</v>
      </c>
      <c r="BF737" s="320">
        <f t="shared" si="651"/>
        <v>1.6044927784700698</v>
      </c>
      <c r="BG737" s="320">
        <f t="shared" si="651"/>
        <v>1.6044927784700698</v>
      </c>
      <c r="BH737" s="320">
        <f t="shared" si="651"/>
        <v>1.6044927784700698</v>
      </c>
      <c r="BI737" s="320">
        <f t="shared" si="651"/>
        <v>1.6044927784700698</v>
      </c>
      <c r="BJ737" s="320">
        <f t="shared" si="651"/>
        <v>1.6044927784700698</v>
      </c>
      <c r="BK737" s="320">
        <f t="shared" si="651"/>
        <v>1.6044927784700698</v>
      </c>
      <c r="BL737" s="320">
        <f t="shared" si="651"/>
        <v>1.6044927784700698</v>
      </c>
      <c r="BM737" s="320">
        <f t="shared" si="651"/>
        <v>1.6044927784700698</v>
      </c>
      <c r="BN737" s="320">
        <f t="shared" si="651"/>
        <v>1.6044927784700698</v>
      </c>
      <c r="BO737" s="320">
        <f t="shared" si="651"/>
        <v>1.6044927784700698</v>
      </c>
      <c r="BP737" s="320">
        <f t="shared" si="651"/>
        <v>1.6044927784700698</v>
      </c>
      <c r="BQ737" s="320">
        <f t="shared" si="651"/>
        <v>1.6044927784700698</v>
      </c>
      <c r="BR737" s="320">
        <f t="shared" si="651"/>
        <v>1.6044927784700698</v>
      </c>
      <c r="BS737" s="320">
        <f t="shared" si="651"/>
        <v>1.6044927784700698</v>
      </c>
      <c r="BT737" s="320">
        <f t="shared" ref="BT737:BZ737" si="652">SUMIF($A$12:$A$234,$E726,BT$12:BT$234)*(1-$D$5)+SUMIF($A$239:$A$310,$E726,BT$239:BT$310)</f>
        <v>1.6044927784700698</v>
      </c>
      <c r="BU737" s="320">
        <f t="shared" si="652"/>
        <v>1.6044927784700698</v>
      </c>
      <c r="BV737" s="320">
        <f t="shared" si="652"/>
        <v>1.6044927784700698</v>
      </c>
      <c r="BW737" s="320">
        <f t="shared" si="652"/>
        <v>1.6044927784700698</v>
      </c>
      <c r="BX737" s="320">
        <f t="shared" si="652"/>
        <v>1.6044927784700698</v>
      </c>
      <c r="BY737" s="320">
        <f t="shared" si="652"/>
        <v>1.6044927784700698</v>
      </c>
      <c r="BZ737" s="320">
        <f t="shared" si="652"/>
        <v>1.6044927784700698</v>
      </c>
    </row>
    <row r="738" spans="1:78" ht="15" collapsed="1" x14ac:dyDescent="0.25">
      <c r="E738" s="170"/>
      <c r="G738" s="320"/>
      <c r="H738" s="320"/>
      <c r="I738" s="320"/>
      <c r="J738" s="320"/>
      <c r="K738" s="320"/>
      <c r="L738" s="320"/>
      <c r="M738" s="320"/>
      <c r="N738" s="320"/>
      <c r="O738" s="320"/>
      <c r="P738" s="320"/>
      <c r="Q738" s="320"/>
      <c r="R738" s="320"/>
      <c r="S738" s="320"/>
      <c r="T738" s="320"/>
      <c r="U738" s="320"/>
      <c r="V738" s="320"/>
      <c r="W738" s="320"/>
      <c r="X738" s="320"/>
      <c r="Y738" s="320"/>
      <c r="Z738" s="320"/>
      <c r="AA738" s="320"/>
      <c r="AB738" s="320"/>
      <c r="AC738" s="320"/>
      <c r="AD738" s="320"/>
      <c r="AE738" s="320"/>
      <c r="AF738" s="320"/>
      <c r="AG738" s="320"/>
      <c r="AH738" s="320"/>
      <c r="AI738" s="320"/>
      <c r="AJ738" s="320"/>
      <c r="AK738" s="320"/>
      <c r="AL738" s="320"/>
      <c r="AM738" s="320"/>
      <c r="AN738" s="320"/>
      <c r="AO738" s="320"/>
      <c r="AP738" s="320"/>
      <c r="AQ738" s="320"/>
      <c r="AR738" s="320"/>
      <c r="AS738" s="320"/>
      <c r="AT738" s="320"/>
      <c r="AU738" s="320"/>
      <c r="AV738" s="320"/>
      <c r="AW738" s="320"/>
      <c r="AX738" s="320"/>
      <c r="AY738" s="320"/>
      <c r="AZ738" s="320"/>
      <c r="BA738" s="320"/>
      <c r="BB738" s="320"/>
      <c r="BC738" s="320"/>
      <c r="BD738" s="320"/>
      <c r="BE738" s="320"/>
      <c r="BF738" s="320"/>
      <c r="BG738" s="320"/>
      <c r="BH738" s="320"/>
      <c r="BI738" s="320"/>
      <c r="BJ738" s="320"/>
      <c r="BK738" s="320"/>
      <c r="BL738" s="320"/>
      <c r="BM738" s="320"/>
      <c r="BN738" s="320"/>
      <c r="BO738" s="320"/>
      <c r="BP738" s="320"/>
      <c r="BQ738" s="320"/>
      <c r="BR738" s="320"/>
      <c r="BS738" s="320"/>
      <c r="BT738" s="320"/>
      <c r="BU738" s="320"/>
      <c r="BV738" s="320"/>
      <c r="BW738" s="320"/>
      <c r="BX738" s="320"/>
      <c r="BY738" s="320"/>
      <c r="BZ738" s="320"/>
    </row>
    <row r="739" spans="1:78" ht="15" x14ac:dyDescent="0.25">
      <c r="B739" s="77"/>
      <c r="E739" s="170" t="s">
        <v>66</v>
      </c>
      <c r="G739" s="320">
        <f>SUMIF($A$12:$A$234,$E726,G$12:G$234)</f>
        <v>0</v>
      </c>
      <c r="H739" s="320">
        <f t="shared" ref="H739:BS739" si="653">SUMIF($A$12:$A$234,$E726,H$12:H$234)</f>
        <v>0</v>
      </c>
      <c r="I739" s="320">
        <f t="shared" si="653"/>
        <v>0</v>
      </c>
      <c r="J739" s="320">
        <f t="shared" si="653"/>
        <v>0</v>
      </c>
      <c r="K739" s="320">
        <f t="shared" si="653"/>
        <v>0</v>
      </c>
      <c r="L739" s="320">
        <f t="shared" si="653"/>
        <v>0</v>
      </c>
      <c r="M739" s="320">
        <f t="shared" si="653"/>
        <v>0</v>
      </c>
      <c r="N739" s="320">
        <f t="shared" si="653"/>
        <v>0</v>
      </c>
      <c r="O739" s="320">
        <f t="shared" si="653"/>
        <v>0.19918236639858669</v>
      </c>
      <c r="P739" s="320">
        <f t="shared" si="653"/>
        <v>0.76037039878921164</v>
      </c>
      <c r="Q739" s="320">
        <f t="shared" si="653"/>
        <v>1.1092630038805493</v>
      </c>
      <c r="R739" s="320">
        <f t="shared" si="653"/>
        <v>0.40305483822483124</v>
      </c>
      <c r="S739" s="320">
        <f t="shared" si="653"/>
        <v>0.19473463983932232</v>
      </c>
      <c r="T739" s="320">
        <f t="shared" si="653"/>
        <v>1.4556907714839329</v>
      </c>
      <c r="U739" s="320">
        <f t="shared" si="653"/>
        <v>2.2318719967590344</v>
      </c>
      <c r="V739" s="320">
        <f t="shared" si="653"/>
        <v>2.2318719967590344</v>
      </c>
      <c r="W739" s="320">
        <f t="shared" si="653"/>
        <v>2.2318719967590344</v>
      </c>
      <c r="X739" s="320">
        <f t="shared" si="653"/>
        <v>2.2318719967590344</v>
      </c>
      <c r="Y739" s="320">
        <f t="shared" si="653"/>
        <v>2.2318719967590344</v>
      </c>
      <c r="Z739" s="320">
        <f t="shared" si="653"/>
        <v>2.2318719967590344</v>
      </c>
      <c r="AA739" s="320">
        <f t="shared" si="653"/>
        <v>2.2318719967590344</v>
      </c>
      <c r="AB739" s="320">
        <f t="shared" si="653"/>
        <v>2.2318719967590344</v>
      </c>
      <c r="AC739" s="320">
        <f t="shared" si="653"/>
        <v>2.2318719967590344</v>
      </c>
      <c r="AD739" s="320">
        <f t="shared" si="653"/>
        <v>2.2318719967590344</v>
      </c>
      <c r="AE739" s="320">
        <f t="shared" si="653"/>
        <v>2.2318719967590344</v>
      </c>
      <c r="AF739" s="320">
        <f t="shared" si="653"/>
        <v>2.2318719967590344</v>
      </c>
      <c r="AG739" s="320">
        <f t="shared" si="653"/>
        <v>2.2318719967590344</v>
      </c>
      <c r="AH739" s="320">
        <f t="shared" si="653"/>
        <v>2.2318719967590344</v>
      </c>
      <c r="AI739" s="320">
        <f t="shared" si="653"/>
        <v>2.2318719967590344</v>
      </c>
      <c r="AJ739" s="320">
        <f t="shared" si="653"/>
        <v>2.2318719967590344</v>
      </c>
      <c r="AK739" s="320">
        <f t="shared" si="653"/>
        <v>2.2318719967590344</v>
      </c>
      <c r="AL739" s="320">
        <f t="shared" si="653"/>
        <v>2.2318719967590344</v>
      </c>
      <c r="AM739" s="320">
        <f t="shared" si="653"/>
        <v>2.2318719967590344</v>
      </c>
      <c r="AN739" s="320">
        <f t="shared" si="653"/>
        <v>2.2318719967590344</v>
      </c>
      <c r="AO739" s="320">
        <f t="shared" si="653"/>
        <v>2.2318719967590344</v>
      </c>
      <c r="AP739" s="320">
        <f t="shared" si="653"/>
        <v>2.2318719967590344</v>
      </c>
      <c r="AQ739" s="320">
        <f t="shared" si="653"/>
        <v>2.2318719967590344</v>
      </c>
      <c r="AR739" s="320">
        <f t="shared" si="653"/>
        <v>2.2318719967590344</v>
      </c>
      <c r="AS739" s="320">
        <f t="shared" si="653"/>
        <v>2.2318719967590344</v>
      </c>
      <c r="AT739" s="320">
        <f t="shared" si="653"/>
        <v>2.2318719967590344</v>
      </c>
      <c r="AU739" s="320">
        <f t="shared" si="653"/>
        <v>2.2318719967590344</v>
      </c>
      <c r="AV739" s="320">
        <f t="shared" si="653"/>
        <v>2.2318719967590344</v>
      </c>
      <c r="AW739" s="320">
        <f t="shared" si="653"/>
        <v>2.2318719967590344</v>
      </c>
      <c r="AX739" s="320">
        <f t="shared" si="653"/>
        <v>2.2318719967590344</v>
      </c>
      <c r="AY739" s="320">
        <f t="shared" si="653"/>
        <v>2.2318719967590344</v>
      </c>
      <c r="AZ739" s="320">
        <f t="shared" si="653"/>
        <v>2.2318719967590344</v>
      </c>
      <c r="BA739" s="320">
        <f t="shared" si="653"/>
        <v>2.2318719967590344</v>
      </c>
      <c r="BB739" s="320">
        <f t="shared" si="653"/>
        <v>2.2318719967590344</v>
      </c>
      <c r="BC739" s="320">
        <f t="shared" si="653"/>
        <v>2.2318719967590344</v>
      </c>
      <c r="BD739" s="320">
        <f t="shared" si="653"/>
        <v>2.2318719967590344</v>
      </c>
      <c r="BE739" s="320">
        <f t="shared" si="653"/>
        <v>2.2318719967590344</v>
      </c>
      <c r="BF739" s="320">
        <f t="shared" si="653"/>
        <v>2.2318719967590344</v>
      </c>
      <c r="BG739" s="320">
        <f t="shared" si="653"/>
        <v>2.2318719967590344</v>
      </c>
      <c r="BH739" s="320">
        <f t="shared" si="653"/>
        <v>2.2318719967590344</v>
      </c>
      <c r="BI739" s="320">
        <f t="shared" si="653"/>
        <v>2.2318719967590344</v>
      </c>
      <c r="BJ739" s="320">
        <f t="shared" si="653"/>
        <v>2.2318719967590344</v>
      </c>
      <c r="BK739" s="320">
        <f t="shared" si="653"/>
        <v>2.2318719967590344</v>
      </c>
      <c r="BL739" s="320">
        <f t="shared" si="653"/>
        <v>2.2318719967590344</v>
      </c>
      <c r="BM739" s="320">
        <f t="shared" si="653"/>
        <v>2.2318719967590344</v>
      </c>
      <c r="BN739" s="320">
        <f t="shared" si="653"/>
        <v>2.2318719967590344</v>
      </c>
      <c r="BO739" s="320">
        <f t="shared" si="653"/>
        <v>2.2318719967590344</v>
      </c>
      <c r="BP739" s="320">
        <f t="shared" si="653"/>
        <v>2.2318719967590344</v>
      </c>
      <c r="BQ739" s="320">
        <f t="shared" si="653"/>
        <v>2.2318719967590344</v>
      </c>
      <c r="BR739" s="320">
        <f t="shared" si="653"/>
        <v>2.2318719967590344</v>
      </c>
      <c r="BS739" s="320">
        <f t="shared" si="653"/>
        <v>2.2318719967590344</v>
      </c>
      <c r="BT739" s="320">
        <f t="shared" ref="BT739:BZ739" si="654">SUMIF($A$12:$A$234,$E726,BT$12:BT$234)</f>
        <v>2.2318719967590344</v>
      </c>
      <c r="BU739" s="320">
        <f t="shared" si="654"/>
        <v>2.2318719967590344</v>
      </c>
      <c r="BV739" s="320">
        <f t="shared" si="654"/>
        <v>2.2318719967590344</v>
      </c>
      <c r="BW739" s="320">
        <f t="shared" si="654"/>
        <v>2.2318719967590344</v>
      </c>
      <c r="BX739" s="320">
        <f t="shared" si="654"/>
        <v>2.2318719967590344</v>
      </c>
      <c r="BY739" s="320">
        <f t="shared" si="654"/>
        <v>2.2318719967590344</v>
      </c>
      <c r="BZ739" s="320">
        <f t="shared" si="654"/>
        <v>2.2318719967590344</v>
      </c>
    </row>
    <row r="740" spans="1:78" ht="15" x14ac:dyDescent="0.25">
      <c r="B740" s="77"/>
      <c r="E740" s="170"/>
      <c r="G740" s="277"/>
      <c r="H740" s="277"/>
      <c r="I740" s="277"/>
      <c r="J740" s="277"/>
      <c r="K740" s="277"/>
      <c r="L740" s="277"/>
      <c r="M740" s="277"/>
      <c r="N740" s="277"/>
      <c r="O740" s="277"/>
      <c r="P740" s="277"/>
      <c r="Q740" s="277"/>
      <c r="R740" s="277"/>
      <c r="S740" s="277"/>
      <c r="T740" s="277"/>
      <c r="U740" s="277"/>
      <c r="V740" s="277"/>
      <c r="W740" s="277"/>
      <c r="X740" s="277"/>
      <c r="Y740" s="277"/>
      <c r="Z740" s="277"/>
      <c r="AA740" s="277"/>
      <c r="AB740" s="277"/>
      <c r="AC740" s="277"/>
      <c r="AD740" s="277"/>
      <c r="AE740" s="277"/>
      <c r="AF740" s="277"/>
      <c r="AG740" s="277"/>
      <c r="AH740" s="277"/>
      <c r="AI740" s="277"/>
      <c r="AJ740" s="277"/>
      <c r="AK740" s="277"/>
      <c r="AL740" s="277"/>
      <c r="AM740" s="277"/>
      <c r="AN740" s="277"/>
      <c r="AO740" s="277"/>
      <c r="AP740" s="277"/>
      <c r="AQ740" s="277"/>
      <c r="AR740" s="277"/>
      <c r="AS740" s="277"/>
      <c r="AT740" s="277"/>
      <c r="AU740" s="277"/>
      <c r="AV740" s="277"/>
      <c r="AW740" s="277"/>
      <c r="AX740" s="277"/>
      <c r="AY740" s="277"/>
      <c r="AZ740" s="277"/>
      <c r="BA740" s="277"/>
      <c r="BB740" s="277"/>
      <c r="BC740" s="277"/>
      <c r="BD740" s="277"/>
      <c r="BE740" s="277"/>
      <c r="BF740" s="277"/>
      <c r="BG740" s="277"/>
      <c r="BH740" s="277"/>
      <c r="BI740" s="277"/>
      <c r="BJ740" s="277"/>
      <c r="BK740" s="277"/>
      <c r="BL740" s="277"/>
      <c r="BM740" s="277"/>
      <c r="BN740" s="277"/>
      <c r="BO740" s="277"/>
      <c r="BP740" s="277"/>
      <c r="BQ740" s="277"/>
      <c r="BR740" s="277"/>
      <c r="BS740" s="277"/>
      <c r="BT740" s="277"/>
      <c r="BU740" s="277"/>
      <c r="BV740" s="277"/>
      <c r="BW740" s="277"/>
      <c r="BX740" s="277"/>
      <c r="BY740" s="277"/>
      <c r="BZ740" s="277"/>
    </row>
    <row r="741" spans="1:78" ht="15" x14ac:dyDescent="0.25">
      <c r="B741" s="77"/>
      <c r="E741" s="170" t="s">
        <v>117</v>
      </c>
      <c r="F741" s="310"/>
      <c r="G741" s="277">
        <f>SUMIF($A$392:$A$539,$E726,G$392:G$539)</f>
        <v>0</v>
      </c>
      <c r="H741" s="277">
        <f t="shared" ref="H741:BS741" si="655">SUMIF($A$392:$A$539,$E726,H$392:H$539)</f>
        <v>0</v>
      </c>
      <c r="I741" s="277">
        <f t="shared" si="655"/>
        <v>0</v>
      </c>
      <c r="J741" s="277">
        <f t="shared" si="655"/>
        <v>0</v>
      </c>
      <c r="K741" s="277">
        <f t="shared" si="655"/>
        <v>0</v>
      </c>
      <c r="L741" s="277">
        <f t="shared" si="655"/>
        <v>0</v>
      </c>
      <c r="M741" s="277">
        <f t="shared" si="655"/>
        <v>0</v>
      </c>
      <c r="N741" s="277">
        <f t="shared" si="655"/>
        <v>0</v>
      </c>
      <c r="O741" s="277">
        <f t="shared" si="655"/>
        <v>1.3692670312500002</v>
      </c>
      <c r="P741" s="277">
        <f t="shared" si="655"/>
        <v>4.6873815312500007</v>
      </c>
      <c r="Q741" s="277">
        <f t="shared" si="655"/>
        <v>4.5070916562500001</v>
      </c>
      <c r="R741" s="277">
        <f t="shared" si="655"/>
        <v>-14.551468468749999</v>
      </c>
      <c r="S741" s="277">
        <f t="shared" si="655"/>
        <v>0.47113161626666633</v>
      </c>
      <c r="T741" s="277">
        <f t="shared" si="655"/>
        <v>2.4114263435393939</v>
      </c>
      <c r="U741" s="277">
        <f t="shared" si="655"/>
        <v>2.4114263435393939</v>
      </c>
      <c r="V741" s="277">
        <f t="shared" si="655"/>
        <v>2.4114263435393939</v>
      </c>
      <c r="W741" s="277">
        <f t="shared" si="655"/>
        <v>2.4114263435393939</v>
      </c>
      <c r="X741" s="277">
        <f t="shared" si="655"/>
        <v>2.4114263435393939</v>
      </c>
      <c r="Y741" s="277">
        <f t="shared" si="655"/>
        <v>2.4114263435393939</v>
      </c>
      <c r="Z741" s="277">
        <f t="shared" si="655"/>
        <v>2.4114263435393939</v>
      </c>
      <c r="AA741" s="277">
        <f t="shared" si="655"/>
        <v>2.4114263435393939</v>
      </c>
      <c r="AB741" s="277">
        <f t="shared" si="655"/>
        <v>2.4114263435393939</v>
      </c>
      <c r="AC741" s="277">
        <f t="shared" si="655"/>
        <v>2.4114263435393939</v>
      </c>
      <c r="AD741" s="277">
        <f t="shared" si="655"/>
        <v>2.4114263435393939</v>
      </c>
      <c r="AE741" s="277">
        <f t="shared" si="655"/>
        <v>4.9707039109583349</v>
      </c>
      <c r="AF741" s="277">
        <f t="shared" si="655"/>
        <v>4.9707039109583349</v>
      </c>
      <c r="AG741" s="277">
        <f t="shared" si="655"/>
        <v>4.9707039109583349</v>
      </c>
      <c r="AH741" s="277">
        <f t="shared" si="655"/>
        <v>4.9707039109583349</v>
      </c>
      <c r="AI741" s="277">
        <f t="shared" si="655"/>
        <v>4.9707039109583349</v>
      </c>
      <c r="AJ741" s="277">
        <f t="shared" si="655"/>
        <v>4.9707039109583349</v>
      </c>
      <c r="AK741" s="277">
        <f t="shared" si="655"/>
        <v>4.9707039109583349</v>
      </c>
      <c r="AL741" s="277">
        <f t="shared" si="655"/>
        <v>4.9707039109583349</v>
      </c>
      <c r="AM741" s="277">
        <f t="shared" si="655"/>
        <v>4.9707039109583349</v>
      </c>
      <c r="AN741" s="277">
        <f t="shared" si="655"/>
        <v>4.9707039109583349</v>
      </c>
      <c r="AO741" s="277">
        <f t="shared" si="655"/>
        <v>4.9707039109583349</v>
      </c>
      <c r="AP741" s="277">
        <f t="shared" si="655"/>
        <v>4.9707039109583349</v>
      </c>
      <c r="AQ741" s="277">
        <f t="shared" si="655"/>
        <v>4.5973893902750005</v>
      </c>
      <c r="AR741" s="277">
        <f t="shared" si="655"/>
        <v>4.5973893902750005</v>
      </c>
      <c r="AS741" s="277">
        <f t="shared" si="655"/>
        <v>4.5973893902750005</v>
      </c>
      <c r="AT741" s="277">
        <f t="shared" si="655"/>
        <v>4.5973893902750005</v>
      </c>
      <c r="AU741" s="277">
        <f t="shared" si="655"/>
        <v>4.5973893902750005</v>
      </c>
      <c r="AV741" s="277">
        <f t="shared" si="655"/>
        <v>4.5973893902750005</v>
      </c>
      <c r="AW741" s="277">
        <f t="shared" si="655"/>
        <v>4.5973893902750005</v>
      </c>
      <c r="AX741" s="277">
        <f t="shared" si="655"/>
        <v>4.5973893902750005</v>
      </c>
      <c r="AY741" s="277">
        <f t="shared" si="655"/>
        <v>4.5973893902750005</v>
      </c>
      <c r="AZ741" s="277">
        <f t="shared" si="655"/>
        <v>4.5973893902750005</v>
      </c>
      <c r="BA741" s="277">
        <f t="shared" si="655"/>
        <v>4.5973893902750005</v>
      </c>
      <c r="BB741" s="277">
        <f t="shared" si="655"/>
        <v>4.5973893902750005</v>
      </c>
      <c r="BC741" s="277">
        <f t="shared" si="655"/>
        <v>4.2532465868416667</v>
      </c>
      <c r="BD741" s="277">
        <f t="shared" si="655"/>
        <v>4.2532465868416667</v>
      </c>
      <c r="BE741" s="277">
        <f t="shared" si="655"/>
        <v>4.2532465868416667</v>
      </c>
      <c r="BF741" s="277">
        <f t="shared" si="655"/>
        <v>4.2532465868416667</v>
      </c>
      <c r="BG741" s="277">
        <f t="shared" si="655"/>
        <v>4.2532465868416667</v>
      </c>
      <c r="BH741" s="277">
        <f t="shared" si="655"/>
        <v>4.2532465868416667</v>
      </c>
      <c r="BI741" s="277">
        <f t="shared" si="655"/>
        <v>4.2532465868416667</v>
      </c>
      <c r="BJ741" s="277">
        <f t="shared" si="655"/>
        <v>4.2532465868416667</v>
      </c>
      <c r="BK741" s="277">
        <f t="shared" si="655"/>
        <v>4.2532465868416667</v>
      </c>
      <c r="BL741" s="277">
        <f t="shared" si="655"/>
        <v>4.2532465868416667</v>
      </c>
      <c r="BM741" s="277">
        <f t="shared" si="655"/>
        <v>4.2532465868416667</v>
      </c>
      <c r="BN741" s="277">
        <f t="shared" si="655"/>
        <v>4.2532465868416667</v>
      </c>
      <c r="BO741" s="277">
        <f t="shared" si="655"/>
        <v>3.933652372108333</v>
      </c>
      <c r="BP741" s="277">
        <f t="shared" si="655"/>
        <v>3.933652372108333</v>
      </c>
      <c r="BQ741" s="277">
        <f t="shared" si="655"/>
        <v>3.933652372108333</v>
      </c>
      <c r="BR741" s="277">
        <f t="shared" si="655"/>
        <v>3.933652372108333</v>
      </c>
      <c r="BS741" s="277">
        <f t="shared" si="655"/>
        <v>3.933652372108333</v>
      </c>
      <c r="BT741" s="277">
        <f t="shared" ref="BT741:BZ741" si="656">SUMIF($A$392:$A$539,$E726,BT$392:BT$539)</f>
        <v>3.933652372108333</v>
      </c>
      <c r="BU741" s="277">
        <f t="shared" si="656"/>
        <v>3.933652372108333</v>
      </c>
      <c r="BV741" s="277">
        <f t="shared" si="656"/>
        <v>3.933652372108333</v>
      </c>
      <c r="BW741" s="277">
        <f t="shared" si="656"/>
        <v>3.933652372108333</v>
      </c>
      <c r="BX741" s="277">
        <f t="shared" si="656"/>
        <v>3.933652372108333</v>
      </c>
      <c r="BY741" s="277">
        <f t="shared" si="656"/>
        <v>3.933652372108333</v>
      </c>
      <c r="BZ741" s="277">
        <f t="shared" si="656"/>
        <v>3.933652372108333</v>
      </c>
    </row>
    <row r="742" spans="1:78" ht="15" x14ac:dyDescent="0.25">
      <c r="B742" s="77"/>
      <c r="E742" s="170" t="s">
        <v>118</v>
      </c>
      <c r="F742" s="310"/>
      <c r="G742" s="277">
        <f>SUMIF($A$544:$A$615,$E726,G$544:G$615)</f>
        <v>0</v>
      </c>
      <c r="H742" s="277">
        <f t="shared" ref="H742:BS742" si="657">SUMIF($A$544:$A$615,$E726,H$544:H$615)</f>
        <v>0</v>
      </c>
      <c r="I742" s="277">
        <f t="shared" si="657"/>
        <v>0</v>
      </c>
      <c r="J742" s="277">
        <f t="shared" si="657"/>
        <v>0</v>
      </c>
      <c r="K742" s="277">
        <f t="shared" si="657"/>
        <v>0</v>
      </c>
      <c r="L742" s="277">
        <f t="shared" si="657"/>
        <v>0</v>
      </c>
      <c r="M742" s="277">
        <f t="shared" si="657"/>
        <v>0</v>
      </c>
      <c r="N742" s="277">
        <f t="shared" si="657"/>
        <v>0</v>
      </c>
      <c r="O742" s="277">
        <f t="shared" si="657"/>
        <v>1.3692670312500002</v>
      </c>
      <c r="P742" s="277">
        <f t="shared" si="657"/>
        <v>4.6873815312500007</v>
      </c>
      <c r="Q742" s="277">
        <f t="shared" si="657"/>
        <v>4.5070916562500001</v>
      </c>
      <c r="R742" s="277">
        <f t="shared" si="657"/>
        <v>-14.551468468749999</v>
      </c>
      <c r="S742" s="277">
        <f t="shared" si="657"/>
        <v>0.47113161626666633</v>
      </c>
      <c r="T742" s="277">
        <f t="shared" si="657"/>
        <v>2.4114263435393939</v>
      </c>
      <c r="U742" s="277">
        <f t="shared" si="657"/>
        <v>2.4114263435393939</v>
      </c>
      <c r="V742" s="277">
        <f t="shared" si="657"/>
        <v>2.4114263435393939</v>
      </c>
      <c r="W742" s="277">
        <f t="shared" si="657"/>
        <v>2.4114263435393939</v>
      </c>
      <c r="X742" s="277">
        <f t="shared" si="657"/>
        <v>2.4114263435393939</v>
      </c>
      <c r="Y742" s="277">
        <f t="shared" si="657"/>
        <v>2.4114263435393939</v>
      </c>
      <c r="Z742" s="277">
        <f t="shared" si="657"/>
        <v>2.4114263435393939</v>
      </c>
      <c r="AA742" s="277">
        <f t="shared" si="657"/>
        <v>2.4114263435393939</v>
      </c>
      <c r="AB742" s="277">
        <f t="shared" si="657"/>
        <v>2.4114263435393939</v>
      </c>
      <c r="AC742" s="277">
        <f t="shared" si="657"/>
        <v>2.4114263435393939</v>
      </c>
      <c r="AD742" s="277">
        <f t="shared" si="657"/>
        <v>2.4114263435393939</v>
      </c>
      <c r="AE742" s="277">
        <f t="shared" si="657"/>
        <v>4.9707039109583349</v>
      </c>
      <c r="AF742" s="277">
        <f t="shared" si="657"/>
        <v>4.9707039109583349</v>
      </c>
      <c r="AG742" s="277">
        <f t="shared" si="657"/>
        <v>4.9707039109583349</v>
      </c>
      <c r="AH742" s="277">
        <f t="shared" si="657"/>
        <v>4.9707039109583349</v>
      </c>
      <c r="AI742" s="277">
        <f t="shared" si="657"/>
        <v>4.9707039109583349</v>
      </c>
      <c r="AJ742" s="277">
        <f t="shared" si="657"/>
        <v>4.9707039109583349</v>
      </c>
      <c r="AK742" s="277">
        <f t="shared" si="657"/>
        <v>4.9707039109583349</v>
      </c>
      <c r="AL742" s="277">
        <f t="shared" si="657"/>
        <v>4.9707039109583349</v>
      </c>
      <c r="AM742" s="277">
        <f t="shared" si="657"/>
        <v>4.9707039109583349</v>
      </c>
      <c r="AN742" s="277">
        <f t="shared" si="657"/>
        <v>4.9707039109583349</v>
      </c>
      <c r="AO742" s="277">
        <f t="shared" si="657"/>
        <v>4.9707039109583349</v>
      </c>
      <c r="AP742" s="277">
        <f t="shared" si="657"/>
        <v>4.9707039109583349</v>
      </c>
      <c r="AQ742" s="277">
        <f t="shared" si="657"/>
        <v>4.5973893902750005</v>
      </c>
      <c r="AR742" s="277">
        <f t="shared" si="657"/>
        <v>4.5973893902750005</v>
      </c>
      <c r="AS742" s="277">
        <f t="shared" si="657"/>
        <v>4.5973893902750005</v>
      </c>
      <c r="AT742" s="277">
        <f t="shared" si="657"/>
        <v>4.5973893902750005</v>
      </c>
      <c r="AU742" s="277">
        <f t="shared" si="657"/>
        <v>4.5973893902750005</v>
      </c>
      <c r="AV742" s="277">
        <f t="shared" si="657"/>
        <v>4.5973893902750005</v>
      </c>
      <c r="AW742" s="277">
        <f t="shared" si="657"/>
        <v>4.5973893902750005</v>
      </c>
      <c r="AX742" s="277">
        <f t="shared" si="657"/>
        <v>4.5973893902750005</v>
      </c>
      <c r="AY742" s="277">
        <f t="shared" si="657"/>
        <v>4.5973893902750005</v>
      </c>
      <c r="AZ742" s="277">
        <f t="shared" si="657"/>
        <v>4.5973893902750005</v>
      </c>
      <c r="BA742" s="277">
        <f t="shared" si="657"/>
        <v>4.5973893902750005</v>
      </c>
      <c r="BB742" s="277">
        <f t="shared" si="657"/>
        <v>4.5973893902750005</v>
      </c>
      <c r="BC742" s="277">
        <f t="shared" si="657"/>
        <v>4.2532465868416667</v>
      </c>
      <c r="BD742" s="277">
        <f t="shared" si="657"/>
        <v>4.2532465868416667</v>
      </c>
      <c r="BE742" s="277">
        <f t="shared" si="657"/>
        <v>4.2532465868416667</v>
      </c>
      <c r="BF742" s="277">
        <f t="shared" si="657"/>
        <v>4.2532465868416667</v>
      </c>
      <c r="BG742" s="277">
        <f t="shared" si="657"/>
        <v>4.2532465868416667</v>
      </c>
      <c r="BH742" s="277">
        <f t="shared" si="657"/>
        <v>4.2532465868416667</v>
      </c>
      <c r="BI742" s="277">
        <f t="shared" si="657"/>
        <v>4.2532465868416667</v>
      </c>
      <c r="BJ742" s="277">
        <f t="shared" si="657"/>
        <v>4.2532465868416667</v>
      </c>
      <c r="BK742" s="277">
        <f t="shared" si="657"/>
        <v>4.2532465868416667</v>
      </c>
      <c r="BL742" s="277">
        <f t="shared" si="657"/>
        <v>4.2532465868416667</v>
      </c>
      <c r="BM742" s="277">
        <f t="shared" si="657"/>
        <v>4.2532465868416667</v>
      </c>
      <c r="BN742" s="277">
        <f t="shared" si="657"/>
        <v>4.2532465868416667</v>
      </c>
      <c r="BO742" s="277">
        <f t="shared" si="657"/>
        <v>3.933652372108333</v>
      </c>
      <c r="BP742" s="277">
        <f t="shared" si="657"/>
        <v>3.933652372108333</v>
      </c>
      <c r="BQ742" s="277">
        <f t="shared" si="657"/>
        <v>3.933652372108333</v>
      </c>
      <c r="BR742" s="277">
        <f t="shared" si="657"/>
        <v>3.933652372108333</v>
      </c>
      <c r="BS742" s="277">
        <f t="shared" si="657"/>
        <v>3.933652372108333</v>
      </c>
      <c r="BT742" s="277">
        <f t="shared" ref="BT742:BZ742" si="658">SUMIF($A$544:$A$615,$E726,BT$544:BT$615)</f>
        <v>3.933652372108333</v>
      </c>
      <c r="BU742" s="277">
        <f t="shared" si="658"/>
        <v>3.933652372108333</v>
      </c>
      <c r="BV742" s="277">
        <f t="shared" si="658"/>
        <v>3.933652372108333</v>
      </c>
      <c r="BW742" s="277">
        <f t="shared" si="658"/>
        <v>3.933652372108333</v>
      </c>
      <c r="BX742" s="277">
        <f t="shared" si="658"/>
        <v>3.933652372108333</v>
      </c>
      <c r="BY742" s="277">
        <f t="shared" si="658"/>
        <v>3.933652372108333</v>
      </c>
      <c r="BZ742" s="277">
        <f t="shared" si="658"/>
        <v>3.933652372108333</v>
      </c>
    </row>
    <row r="743" spans="1:78" ht="15" x14ac:dyDescent="0.25">
      <c r="B743" s="77"/>
      <c r="E743" s="170" t="s">
        <v>119</v>
      </c>
      <c r="F743" s="310"/>
      <c r="G743" s="277">
        <f>SUMIF($A$316:$A$387,$E726,G$316:G$387)</f>
        <v>0</v>
      </c>
      <c r="H743" s="277">
        <f t="shared" ref="H743:BS743" si="659">SUMIF($A$316:$A$387,$E726,H$316:H$387)</f>
        <v>0</v>
      </c>
      <c r="I743" s="277">
        <f t="shared" si="659"/>
        <v>0</v>
      </c>
      <c r="J743" s="277">
        <f t="shared" si="659"/>
        <v>0</v>
      </c>
      <c r="K743" s="277">
        <f t="shared" si="659"/>
        <v>0</v>
      </c>
      <c r="L743" s="277">
        <f t="shared" si="659"/>
        <v>0</v>
      </c>
      <c r="M743" s="277">
        <f t="shared" si="659"/>
        <v>0</v>
      </c>
      <c r="N743" s="277">
        <f t="shared" si="659"/>
        <v>0</v>
      </c>
      <c r="O743" s="277">
        <f t="shared" si="659"/>
        <v>0</v>
      </c>
      <c r="P743" s="277">
        <f t="shared" si="659"/>
        <v>0</v>
      </c>
      <c r="Q743" s="277">
        <f t="shared" si="659"/>
        <v>0</v>
      </c>
      <c r="R743" s="277">
        <f t="shared" si="659"/>
        <v>0</v>
      </c>
      <c r="S743" s="277">
        <f t="shared" si="659"/>
        <v>0</v>
      </c>
      <c r="T743" s="277">
        <f t="shared" si="659"/>
        <v>0</v>
      </c>
      <c r="U743" s="277">
        <f t="shared" si="659"/>
        <v>0</v>
      </c>
      <c r="V743" s="277">
        <f t="shared" si="659"/>
        <v>0</v>
      </c>
      <c r="W743" s="277">
        <f t="shared" si="659"/>
        <v>0</v>
      </c>
      <c r="X743" s="277">
        <f t="shared" si="659"/>
        <v>0</v>
      </c>
      <c r="Y743" s="277">
        <f t="shared" si="659"/>
        <v>0</v>
      </c>
      <c r="Z743" s="277">
        <f t="shared" si="659"/>
        <v>0</v>
      </c>
      <c r="AA743" s="277">
        <f t="shared" si="659"/>
        <v>0</v>
      </c>
      <c r="AB743" s="277">
        <f t="shared" si="659"/>
        <v>0</v>
      </c>
      <c r="AC743" s="277">
        <f t="shared" si="659"/>
        <v>0</v>
      </c>
      <c r="AD743" s="277">
        <f t="shared" si="659"/>
        <v>0</v>
      </c>
      <c r="AE743" s="277">
        <f t="shared" si="659"/>
        <v>0</v>
      </c>
      <c r="AF743" s="277">
        <f t="shared" si="659"/>
        <v>0</v>
      </c>
      <c r="AG743" s="277">
        <f t="shared" si="659"/>
        <v>0</v>
      </c>
      <c r="AH743" s="277">
        <f t="shared" si="659"/>
        <v>0</v>
      </c>
      <c r="AI743" s="277">
        <f t="shared" si="659"/>
        <v>0</v>
      </c>
      <c r="AJ743" s="277">
        <f t="shared" si="659"/>
        <v>0</v>
      </c>
      <c r="AK743" s="277">
        <f t="shared" si="659"/>
        <v>0</v>
      </c>
      <c r="AL743" s="277">
        <f t="shared" si="659"/>
        <v>0</v>
      </c>
      <c r="AM743" s="277">
        <f t="shared" si="659"/>
        <v>0</v>
      </c>
      <c r="AN743" s="277">
        <f t="shared" si="659"/>
        <v>0</v>
      </c>
      <c r="AO743" s="277">
        <f t="shared" si="659"/>
        <v>0</v>
      </c>
      <c r="AP743" s="277">
        <f t="shared" si="659"/>
        <v>0</v>
      </c>
      <c r="AQ743" s="277">
        <f t="shared" si="659"/>
        <v>0</v>
      </c>
      <c r="AR743" s="277">
        <f t="shared" si="659"/>
        <v>0</v>
      </c>
      <c r="AS743" s="277">
        <f t="shared" si="659"/>
        <v>0</v>
      </c>
      <c r="AT743" s="277">
        <f t="shared" si="659"/>
        <v>0</v>
      </c>
      <c r="AU743" s="277">
        <f t="shared" si="659"/>
        <v>0</v>
      </c>
      <c r="AV743" s="277">
        <f t="shared" si="659"/>
        <v>0</v>
      </c>
      <c r="AW743" s="277">
        <f t="shared" si="659"/>
        <v>0</v>
      </c>
      <c r="AX743" s="277">
        <f t="shared" si="659"/>
        <v>0</v>
      </c>
      <c r="AY743" s="277">
        <f t="shared" si="659"/>
        <v>0</v>
      </c>
      <c r="AZ743" s="277">
        <f t="shared" si="659"/>
        <v>0</v>
      </c>
      <c r="BA743" s="277">
        <f t="shared" si="659"/>
        <v>0</v>
      </c>
      <c r="BB743" s="277">
        <f t="shared" si="659"/>
        <v>0</v>
      </c>
      <c r="BC743" s="277">
        <f t="shared" si="659"/>
        <v>0</v>
      </c>
      <c r="BD743" s="277">
        <f t="shared" si="659"/>
        <v>0</v>
      </c>
      <c r="BE743" s="277">
        <f t="shared" si="659"/>
        <v>0</v>
      </c>
      <c r="BF743" s="277">
        <f t="shared" si="659"/>
        <v>0</v>
      </c>
      <c r="BG743" s="277">
        <f t="shared" si="659"/>
        <v>0</v>
      </c>
      <c r="BH743" s="277">
        <f t="shared" si="659"/>
        <v>0</v>
      </c>
      <c r="BI743" s="277">
        <f t="shared" si="659"/>
        <v>0</v>
      </c>
      <c r="BJ743" s="277">
        <f t="shared" si="659"/>
        <v>0</v>
      </c>
      <c r="BK743" s="277">
        <f t="shared" si="659"/>
        <v>0</v>
      </c>
      <c r="BL743" s="277">
        <f t="shared" si="659"/>
        <v>0</v>
      </c>
      <c r="BM743" s="277">
        <f t="shared" si="659"/>
        <v>0</v>
      </c>
      <c r="BN743" s="277">
        <f t="shared" si="659"/>
        <v>0</v>
      </c>
      <c r="BO743" s="277">
        <f t="shared" si="659"/>
        <v>0</v>
      </c>
      <c r="BP743" s="277">
        <f t="shared" si="659"/>
        <v>0</v>
      </c>
      <c r="BQ743" s="277">
        <f t="shared" si="659"/>
        <v>0</v>
      </c>
      <c r="BR743" s="277">
        <f t="shared" si="659"/>
        <v>0</v>
      </c>
      <c r="BS743" s="277">
        <f t="shared" si="659"/>
        <v>0</v>
      </c>
      <c r="BT743" s="277">
        <f t="shared" ref="BT743:BZ743" si="660">SUMIF($A$316:$A$387,$E726,BT$316:BT$387)</f>
        <v>0</v>
      </c>
      <c r="BU743" s="277">
        <f t="shared" si="660"/>
        <v>0</v>
      </c>
      <c r="BV743" s="277">
        <f t="shared" si="660"/>
        <v>0</v>
      </c>
      <c r="BW743" s="277">
        <f t="shared" si="660"/>
        <v>0</v>
      </c>
      <c r="BX743" s="277">
        <f t="shared" si="660"/>
        <v>0</v>
      </c>
      <c r="BY743" s="277">
        <f t="shared" si="660"/>
        <v>0</v>
      </c>
      <c r="BZ743" s="277">
        <f t="shared" si="660"/>
        <v>0</v>
      </c>
    </row>
    <row r="744" spans="1:78" ht="15" x14ac:dyDescent="0.25">
      <c r="B744" s="310"/>
      <c r="E744" s="170"/>
      <c r="F744" s="310"/>
      <c r="G744" s="277"/>
      <c r="H744" s="277"/>
      <c r="I744" s="277"/>
      <c r="J744" s="277"/>
      <c r="K744" s="277"/>
      <c r="L744" s="277"/>
      <c r="M744" s="277"/>
      <c r="N744" s="277"/>
      <c r="O744" s="277"/>
      <c r="P744" s="277"/>
      <c r="Q744" s="277"/>
      <c r="R744" s="277"/>
      <c r="S744" s="277"/>
      <c r="T744" s="277"/>
      <c r="U744" s="277"/>
      <c r="V744" s="277"/>
      <c r="W744" s="277"/>
      <c r="X744" s="277"/>
      <c r="Y744" s="277"/>
      <c r="Z744" s="277"/>
      <c r="AA744" s="277"/>
      <c r="AB744" s="277"/>
      <c r="AC744" s="277"/>
      <c r="AD744" s="277"/>
      <c r="AE744" s="277"/>
      <c r="AF744" s="277"/>
      <c r="AG744" s="277"/>
      <c r="AH744" s="277"/>
      <c r="AI744" s="277"/>
      <c r="AJ744" s="277"/>
      <c r="AK744" s="277"/>
      <c r="AL744" s="277"/>
      <c r="AM744" s="277"/>
      <c r="AN744" s="277"/>
      <c r="AO744" s="277"/>
      <c r="AP744" s="277"/>
      <c r="AQ744" s="277"/>
      <c r="AR744" s="277"/>
      <c r="AS744" s="277"/>
      <c r="AT744" s="277"/>
      <c r="AU744" s="277"/>
      <c r="AV744" s="277"/>
      <c r="AW744" s="277"/>
      <c r="AX744" s="277"/>
      <c r="AY744" s="277"/>
      <c r="AZ744" s="277"/>
      <c r="BA744" s="277"/>
      <c r="BB744" s="277"/>
      <c r="BC744" s="277"/>
      <c r="BD744" s="277"/>
      <c r="BE744" s="277"/>
      <c r="BF744" s="277"/>
      <c r="BG744" s="277"/>
      <c r="BH744" s="277"/>
      <c r="BI744" s="277"/>
      <c r="BJ744" s="277"/>
      <c r="BK744" s="277"/>
      <c r="BL744" s="277"/>
      <c r="BM744" s="277"/>
      <c r="BN744" s="277"/>
      <c r="BO744" s="277"/>
      <c r="BP744" s="277"/>
      <c r="BQ744" s="277"/>
      <c r="BR744" s="277"/>
      <c r="BS744" s="277"/>
      <c r="BT744" s="277"/>
      <c r="BU744" s="277"/>
      <c r="BV744" s="277"/>
      <c r="BW744" s="277"/>
      <c r="BX744" s="277"/>
      <c r="BY744" s="277"/>
      <c r="BZ744" s="277"/>
    </row>
    <row r="745" spans="1:78" ht="15" x14ac:dyDescent="0.25">
      <c r="B745" s="202">
        <f>'SS-GSMPII-3'!$C$15</f>
        <v>0.21</v>
      </c>
      <c r="E745" s="170" t="s">
        <v>120</v>
      </c>
      <c r="F745" s="310"/>
      <c r="G745" s="83">
        <f>(G739-G741-G746)*$B745</f>
        <v>0</v>
      </c>
      <c r="H745" s="83">
        <f t="shared" ref="H745" si="661">(H739-H741-H746)*$B745</f>
        <v>0</v>
      </c>
      <c r="I745" s="83">
        <f t="shared" ref="I745" si="662">(I739-I741-I746)*$B745</f>
        <v>0</v>
      </c>
      <c r="J745" s="83">
        <f t="shared" ref="J745" si="663">(J739-J741-J746)*$B745</f>
        <v>0</v>
      </c>
      <c r="K745" s="83">
        <f t="shared" ref="K745" si="664">(K739-K741-K746)*$B745</f>
        <v>0</v>
      </c>
      <c r="L745" s="83">
        <f t="shared" ref="L745" si="665">(L739-L741-L746)*$B745</f>
        <v>0</v>
      </c>
      <c r="M745" s="83">
        <f t="shared" ref="M745" si="666">(M739-M741-M746)*$B745</f>
        <v>0</v>
      </c>
      <c r="N745" s="83">
        <f t="shared" ref="N745" si="667">(N739-N741-N746)*$B745</f>
        <v>0</v>
      </c>
      <c r="O745" s="83">
        <f t="shared" ref="O745" si="668">(O739-O741-O746)*$B745</f>
        <v>-0.22360317945310509</v>
      </c>
      <c r="P745" s="83">
        <f t="shared" ref="P745" si="669">(P739-P741-P746)*$B745</f>
        <v>-0.75045182741325678</v>
      </c>
      <c r="Q745" s="83">
        <f t="shared" ref="Q745" si="670">(Q739-Q741-Q746)*$B745</f>
        <v>-0.64932505546780206</v>
      </c>
      <c r="R745" s="83">
        <f t="shared" ref="R745" si="671">(R739-R741-R746)*$B745</f>
        <v>2.8578094039628898</v>
      </c>
      <c r="S745" s="83">
        <f t="shared" ref="S745" si="672">(S739-S741-S746)*$B745</f>
        <v>-5.2819462195265433E-2</v>
      </c>
      <c r="T745" s="83">
        <f t="shared" ref="T745" si="673">(T739-T741-T746)*$B745</f>
        <v>-0.18264106781979861</v>
      </c>
      <c r="U745" s="83">
        <f t="shared" ref="U745" si="674">(U739-U741-U746)*$B745</f>
        <v>-3.4312835669726705E-2</v>
      </c>
      <c r="V745" s="83">
        <f t="shared" ref="V745" si="675">(V739-V741-V746)*$B745</f>
        <v>-3.4312835669726705E-2</v>
      </c>
      <c r="W745" s="83">
        <f t="shared" ref="W745" si="676">(W739-W741-W746)*$B745</f>
        <v>-3.4312835669726705E-2</v>
      </c>
      <c r="X745" s="83">
        <f t="shared" ref="X745" si="677">(X739-X741-X746)*$B745</f>
        <v>-3.4312835669726705E-2</v>
      </c>
      <c r="Y745" s="83">
        <f t="shared" ref="Y745" si="678">(Y739-Y741-Y746)*$B745</f>
        <v>-3.4312835669726705E-2</v>
      </c>
      <c r="Z745" s="83">
        <f t="shared" ref="Z745" si="679">(Z739-Z741-Z746)*$B745</f>
        <v>-3.4312835669726705E-2</v>
      </c>
      <c r="AA745" s="83">
        <f t="shared" ref="AA745" si="680">(AA739-AA741-AA746)*$B745</f>
        <v>-3.4312835669726705E-2</v>
      </c>
      <c r="AB745" s="83">
        <f t="shared" ref="AB745" si="681">(AB739-AB741-AB746)*$B745</f>
        <v>-3.4312835669726705E-2</v>
      </c>
      <c r="AC745" s="83">
        <f t="shared" ref="AC745" si="682">(AC739-AC741-AC746)*$B745</f>
        <v>-3.4312835669726705E-2</v>
      </c>
      <c r="AD745" s="83">
        <f t="shared" ref="AD745" si="683">(AD739-AD741-AD746)*$B745</f>
        <v>-3.4312835669726705E-2</v>
      </c>
      <c r="AE745" s="83">
        <f t="shared" ref="AE745" si="684">(AE739-AE741-AE746)*$B745</f>
        <v>-0.52339077880348628</v>
      </c>
      <c r="AF745" s="83">
        <f t="shared" ref="AF745" si="685">(AF739-AF741-AF746)*$B745</f>
        <v>-0.52339077880348628</v>
      </c>
      <c r="AG745" s="83">
        <f t="shared" ref="AG745" si="686">(AG739-AG741-AG746)*$B745</f>
        <v>-0.52339077880348628</v>
      </c>
      <c r="AH745" s="83">
        <f t="shared" ref="AH745" si="687">(AH739-AH741-AH746)*$B745</f>
        <v>-0.52339077880348628</v>
      </c>
      <c r="AI745" s="83">
        <f t="shared" ref="AI745" si="688">(AI739-AI741-AI746)*$B745</f>
        <v>-0.52339077880348628</v>
      </c>
      <c r="AJ745" s="83">
        <f t="shared" ref="AJ745" si="689">(AJ739-AJ741-AJ746)*$B745</f>
        <v>-0.52339077880348628</v>
      </c>
      <c r="AK745" s="83">
        <f t="shared" ref="AK745" si="690">(AK739-AK741-AK746)*$B745</f>
        <v>-0.52339077880348628</v>
      </c>
      <c r="AL745" s="83">
        <f t="shared" ref="AL745" si="691">(AL739-AL741-AL746)*$B745</f>
        <v>-0.52339077880348628</v>
      </c>
      <c r="AM745" s="83">
        <f t="shared" ref="AM745" si="692">(AM739-AM741-AM746)*$B745</f>
        <v>-0.52339077880348628</v>
      </c>
      <c r="AN745" s="83">
        <f t="shared" ref="AN745" si="693">(AN739-AN741-AN746)*$B745</f>
        <v>-0.52339077880348628</v>
      </c>
      <c r="AO745" s="83">
        <f t="shared" ref="AO745" si="694">(AO739-AO741-AO746)*$B745</f>
        <v>-0.52339077880348628</v>
      </c>
      <c r="AP745" s="83">
        <f t="shared" ref="AP745" si="695">(AP739-AP741-AP746)*$B745</f>
        <v>-0.52339077880348628</v>
      </c>
      <c r="AQ745" s="83">
        <f t="shared" ref="AQ745" si="696">(AQ739-AQ741-AQ746)*$B745</f>
        <v>-0.45205037390090108</v>
      </c>
      <c r="AR745" s="83">
        <f t="shared" ref="AR745" si="697">(AR739-AR741-AR746)*$B745</f>
        <v>-0.45205037390090108</v>
      </c>
      <c r="AS745" s="83">
        <f t="shared" ref="AS745" si="698">(AS739-AS741-AS746)*$B745</f>
        <v>-0.45205037390090108</v>
      </c>
      <c r="AT745" s="83">
        <f t="shared" ref="AT745" si="699">(AT739-AT741-AT746)*$B745</f>
        <v>-0.45205037390090108</v>
      </c>
      <c r="AU745" s="83">
        <f t="shared" ref="AU745" si="700">(AU739-AU741-AU746)*$B745</f>
        <v>-0.45205037390090108</v>
      </c>
      <c r="AV745" s="83">
        <f t="shared" ref="AV745" si="701">(AV739-AV741-AV746)*$B745</f>
        <v>-0.45205037390090108</v>
      </c>
      <c r="AW745" s="83">
        <f t="shared" ref="AW745" si="702">(AW739-AW741-AW746)*$B745</f>
        <v>-0.45205037390090108</v>
      </c>
      <c r="AX745" s="83">
        <f t="shared" ref="AX745" si="703">(AX739-AX741-AX746)*$B745</f>
        <v>-0.45205037390090108</v>
      </c>
      <c r="AY745" s="83">
        <f t="shared" ref="AY745" si="704">(AY739-AY741-AY746)*$B745</f>
        <v>-0.45205037390090108</v>
      </c>
      <c r="AZ745" s="83">
        <f t="shared" ref="AZ745" si="705">(AZ739-AZ741-AZ746)*$B745</f>
        <v>-0.45205037390090108</v>
      </c>
      <c r="BA745" s="83">
        <f t="shared" ref="BA745" si="706">(BA739-BA741-BA746)*$B745</f>
        <v>-0.45205037390090108</v>
      </c>
      <c r="BB745" s="83">
        <f t="shared" ref="BB745" si="707">(BB739-BB741-BB746)*$B745</f>
        <v>-0.45205037390090108</v>
      </c>
      <c r="BC745" s="83">
        <f t="shared" ref="BC745" si="708">(BC739-BC741-BC746)*$B745</f>
        <v>-0.386284684164791</v>
      </c>
      <c r="BD745" s="83">
        <f t="shared" ref="BD745" si="709">(BD739-BD741-BD746)*$B745</f>
        <v>-0.386284684164791</v>
      </c>
      <c r="BE745" s="83">
        <f t="shared" ref="BE745" si="710">(BE739-BE741-BE746)*$B745</f>
        <v>-0.386284684164791</v>
      </c>
      <c r="BF745" s="83">
        <f t="shared" ref="BF745" si="711">(BF739-BF741-BF746)*$B745</f>
        <v>-0.386284684164791</v>
      </c>
      <c r="BG745" s="83">
        <f t="shared" ref="BG745" si="712">(BG739-BG741-BG746)*$B745</f>
        <v>-0.386284684164791</v>
      </c>
      <c r="BH745" s="83">
        <f t="shared" ref="BH745" si="713">(BH739-BH741-BH746)*$B745</f>
        <v>-0.386284684164791</v>
      </c>
      <c r="BI745" s="83">
        <f t="shared" ref="BI745" si="714">(BI739-BI741-BI746)*$B745</f>
        <v>-0.386284684164791</v>
      </c>
      <c r="BJ745" s="83">
        <f t="shared" ref="BJ745" si="715">(BJ739-BJ741-BJ746)*$B745</f>
        <v>-0.386284684164791</v>
      </c>
      <c r="BK745" s="83">
        <f t="shared" ref="BK745" si="716">(BK739-BK741-BK746)*$B745</f>
        <v>-0.386284684164791</v>
      </c>
      <c r="BL745" s="83">
        <f t="shared" ref="BL745" si="717">(BL739-BL741-BL746)*$B745</f>
        <v>-0.386284684164791</v>
      </c>
      <c r="BM745" s="83">
        <f t="shared" ref="BM745" si="718">(BM739-BM741-BM746)*$B745</f>
        <v>-0.386284684164791</v>
      </c>
      <c r="BN745" s="83">
        <f t="shared" ref="BN745" si="719">(BN739-BN741-BN746)*$B745</f>
        <v>-0.386284684164791</v>
      </c>
      <c r="BO745" s="83">
        <f t="shared" ref="BO745" si="720">(BO739-BO741-BO746)*$B745</f>
        <v>-0.32521022972925095</v>
      </c>
      <c r="BP745" s="83">
        <f t="shared" ref="BP745" si="721">(BP739-BP741-BP746)*$B745</f>
        <v>-0.32521022972925095</v>
      </c>
      <c r="BQ745" s="83">
        <f t="shared" ref="BQ745" si="722">(BQ739-BQ741-BQ746)*$B745</f>
        <v>-0.32521022972925095</v>
      </c>
      <c r="BR745" s="83">
        <f t="shared" ref="BR745" si="723">(BR739-BR741-BR746)*$B745</f>
        <v>-0.32521022972925095</v>
      </c>
      <c r="BS745" s="83">
        <f t="shared" ref="BS745" si="724">(BS739-BS741-BS746)*$B745</f>
        <v>-0.32521022972925095</v>
      </c>
      <c r="BT745" s="83">
        <f t="shared" ref="BT745" si="725">(BT739-BT741-BT746)*$B745</f>
        <v>-0.32521022972925095</v>
      </c>
      <c r="BU745" s="83">
        <f t="shared" ref="BU745" si="726">(BU739-BU741-BU746)*$B745</f>
        <v>-0.32521022972925095</v>
      </c>
      <c r="BV745" s="83">
        <f t="shared" ref="BV745" si="727">(BV739-BV741-BV746)*$B745</f>
        <v>-0.32521022972925095</v>
      </c>
      <c r="BW745" s="83">
        <f t="shared" ref="BW745" si="728">(BW739-BW741-BW746)*$B745</f>
        <v>-0.32521022972925095</v>
      </c>
      <c r="BX745" s="83">
        <f t="shared" ref="BX745" si="729">(BX739-BX741-BX746)*$B745</f>
        <v>-0.32521022972925095</v>
      </c>
      <c r="BY745" s="83">
        <f t="shared" ref="BY745" si="730">(BY739-BY741-BY746)*$B745</f>
        <v>-0.32521022972925095</v>
      </c>
      <c r="BZ745" s="83">
        <f t="shared" ref="BZ745" si="731">(BZ739-BZ741-BZ746)*$B745</f>
        <v>-0.32521022972925095</v>
      </c>
    </row>
    <row r="746" spans="1:78" ht="15" x14ac:dyDescent="0.25">
      <c r="B746" s="202">
        <f>'SS-GSMPII-3'!$C$16</f>
        <v>0.09</v>
      </c>
      <c r="E746" s="170" t="s">
        <v>121</v>
      </c>
      <c r="F746" s="310"/>
      <c r="G746" s="83">
        <f>(G739-G742)*$B746</f>
        <v>0</v>
      </c>
      <c r="H746" s="83">
        <f t="shared" ref="H746:BS746" si="732">(H739-H742)*$B746</f>
        <v>0</v>
      </c>
      <c r="I746" s="83">
        <f t="shared" si="732"/>
        <v>0</v>
      </c>
      <c r="J746" s="83">
        <f t="shared" si="732"/>
        <v>0</v>
      </c>
      <c r="K746" s="83">
        <f t="shared" si="732"/>
        <v>0</v>
      </c>
      <c r="L746" s="83">
        <f t="shared" si="732"/>
        <v>0</v>
      </c>
      <c r="M746" s="83">
        <f t="shared" si="732"/>
        <v>0</v>
      </c>
      <c r="N746" s="83">
        <f t="shared" si="732"/>
        <v>0</v>
      </c>
      <c r="O746" s="83">
        <f t="shared" si="732"/>
        <v>-0.1053076198366272</v>
      </c>
      <c r="P746" s="83">
        <f t="shared" si="732"/>
        <v>-0.35343100192147103</v>
      </c>
      <c r="Q746" s="83">
        <f t="shared" si="732"/>
        <v>-0.30580457871325056</v>
      </c>
      <c r="R746" s="83">
        <f t="shared" si="732"/>
        <v>1.3459070976277345</v>
      </c>
      <c r="S746" s="83">
        <f t="shared" si="732"/>
        <v>-2.487572787846096E-2</v>
      </c>
      <c r="T746" s="83">
        <f t="shared" si="732"/>
        <v>-8.6016201484991492E-2</v>
      </c>
      <c r="U746" s="83">
        <f t="shared" si="732"/>
        <v>-1.6159891210232358E-2</v>
      </c>
      <c r="V746" s="83">
        <f t="shared" si="732"/>
        <v>-1.6159891210232358E-2</v>
      </c>
      <c r="W746" s="83">
        <f t="shared" si="732"/>
        <v>-1.6159891210232358E-2</v>
      </c>
      <c r="X746" s="83">
        <f t="shared" si="732"/>
        <v>-1.6159891210232358E-2</v>
      </c>
      <c r="Y746" s="83">
        <f t="shared" si="732"/>
        <v>-1.6159891210232358E-2</v>
      </c>
      <c r="Z746" s="83">
        <f t="shared" si="732"/>
        <v>-1.6159891210232358E-2</v>
      </c>
      <c r="AA746" s="83">
        <f t="shared" si="732"/>
        <v>-1.6159891210232358E-2</v>
      </c>
      <c r="AB746" s="83">
        <f t="shared" si="732"/>
        <v>-1.6159891210232358E-2</v>
      </c>
      <c r="AC746" s="83">
        <f t="shared" si="732"/>
        <v>-1.6159891210232358E-2</v>
      </c>
      <c r="AD746" s="83">
        <f t="shared" si="732"/>
        <v>-1.6159891210232358E-2</v>
      </c>
      <c r="AE746" s="83">
        <f t="shared" si="732"/>
        <v>-0.24649487227793704</v>
      </c>
      <c r="AF746" s="83">
        <f t="shared" si="732"/>
        <v>-0.24649487227793704</v>
      </c>
      <c r="AG746" s="83">
        <f t="shared" si="732"/>
        <v>-0.24649487227793704</v>
      </c>
      <c r="AH746" s="83">
        <f t="shared" si="732"/>
        <v>-0.24649487227793704</v>
      </c>
      <c r="AI746" s="83">
        <f t="shared" si="732"/>
        <v>-0.24649487227793704</v>
      </c>
      <c r="AJ746" s="83">
        <f t="shared" si="732"/>
        <v>-0.24649487227793704</v>
      </c>
      <c r="AK746" s="83">
        <f t="shared" si="732"/>
        <v>-0.24649487227793704</v>
      </c>
      <c r="AL746" s="83">
        <f t="shared" si="732"/>
        <v>-0.24649487227793704</v>
      </c>
      <c r="AM746" s="83">
        <f t="shared" si="732"/>
        <v>-0.24649487227793704</v>
      </c>
      <c r="AN746" s="83">
        <f t="shared" si="732"/>
        <v>-0.24649487227793704</v>
      </c>
      <c r="AO746" s="83">
        <f t="shared" si="732"/>
        <v>-0.24649487227793704</v>
      </c>
      <c r="AP746" s="83">
        <f t="shared" si="732"/>
        <v>-0.24649487227793704</v>
      </c>
      <c r="AQ746" s="83">
        <f t="shared" si="732"/>
        <v>-0.21289656541643695</v>
      </c>
      <c r="AR746" s="83">
        <f t="shared" si="732"/>
        <v>-0.21289656541643695</v>
      </c>
      <c r="AS746" s="83">
        <f t="shared" si="732"/>
        <v>-0.21289656541643695</v>
      </c>
      <c r="AT746" s="83">
        <f t="shared" si="732"/>
        <v>-0.21289656541643695</v>
      </c>
      <c r="AU746" s="83">
        <f t="shared" si="732"/>
        <v>-0.21289656541643695</v>
      </c>
      <c r="AV746" s="83">
        <f t="shared" si="732"/>
        <v>-0.21289656541643695</v>
      </c>
      <c r="AW746" s="83">
        <f t="shared" si="732"/>
        <v>-0.21289656541643695</v>
      </c>
      <c r="AX746" s="83">
        <f t="shared" si="732"/>
        <v>-0.21289656541643695</v>
      </c>
      <c r="AY746" s="83">
        <f t="shared" si="732"/>
        <v>-0.21289656541643695</v>
      </c>
      <c r="AZ746" s="83">
        <f t="shared" si="732"/>
        <v>-0.21289656541643695</v>
      </c>
      <c r="BA746" s="83">
        <f t="shared" si="732"/>
        <v>-0.21289656541643695</v>
      </c>
      <c r="BB746" s="83">
        <f t="shared" si="732"/>
        <v>-0.21289656541643695</v>
      </c>
      <c r="BC746" s="83">
        <f t="shared" si="732"/>
        <v>-0.18192371310743691</v>
      </c>
      <c r="BD746" s="83">
        <f t="shared" si="732"/>
        <v>-0.18192371310743691</v>
      </c>
      <c r="BE746" s="83">
        <f t="shared" si="732"/>
        <v>-0.18192371310743691</v>
      </c>
      <c r="BF746" s="83">
        <f t="shared" si="732"/>
        <v>-0.18192371310743691</v>
      </c>
      <c r="BG746" s="83">
        <f t="shared" si="732"/>
        <v>-0.18192371310743691</v>
      </c>
      <c r="BH746" s="83">
        <f t="shared" si="732"/>
        <v>-0.18192371310743691</v>
      </c>
      <c r="BI746" s="83">
        <f t="shared" si="732"/>
        <v>-0.18192371310743691</v>
      </c>
      <c r="BJ746" s="83">
        <f t="shared" si="732"/>
        <v>-0.18192371310743691</v>
      </c>
      <c r="BK746" s="83">
        <f t="shared" si="732"/>
        <v>-0.18192371310743691</v>
      </c>
      <c r="BL746" s="83">
        <f t="shared" si="732"/>
        <v>-0.18192371310743691</v>
      </c>
      <c r="BM746" s="83">
        <f t="shared" si="732"/>
        <v>-0.18192371310743691</v>
      </c>
      <c r="BN746" s="83">
        <f t="shared" si="732"/>
        <v>-0.18192371310743691</v>
      </c>
      <c r="BO746" s="83">
        <f t="shared" si="732"/>
        <v>-0.15316023378143687</v>
      </c>
      <c r="BP746" s="83">
        <f t="shared" si="732"/>
        <v>-0.15316023378143687</v>
      </c>
      <c r="BQ746" s="83">
        <f t="shared" si="732"/>
        <v>-0.15316023378143687</v>
      </c>
      <c r="BR746" s="83">
        <f t="shared" si="732"/>
        <v>-0.15316023378143687</v>
      </c>
      <c r="BS746" s="83">
        <f t="shared" si="732"/>
        <v>-0.15316023378143687</v>
      </c>
      <c r="BT746" s="83">
        <f t="shared" ref="BT746:BZ746" si="733">(BT739-BT742)*$B746</f>
        <v>-0.15316023378143687</v>
      </c>
      <c r="BU746" s="83">
        <f t="shared" si="733"/>
        <v>-0.15316023378143687</v>
      </c>
      <c r="BV746" s="83">
        <f t="shared" si="733"/>
        <v>-0.15316023378143687</v>
      </c>
      <c r="BW746" s="83">
        <f t="shared" si="733"/>
        <v>-0.15316023378143687</v>
      </c>
      <c r="BX746" s="83">
        <f t="shared" si="733"/>
        <v>-0.15316023378143687</v>
      </c>
      <c r="BY746" s="83">
        <f t="shared" si="733"/>
        <v>-0.15316023378143687</v>
      </c>
      <c r="BZ746" s="83">
        <f t="shared" si="733"/>
        <v>-0.15316023378143687</v>
      </c>
    </row>
    <row r="747" spans="1:78" ht="15" x14ac:dyDescent="0.25">
      <c r="B747" s="202">
        <f>'SS-GSMPII-3'!$C$17</f>
        <v>0.28110000000000002</v>
      </c>
      <c r="E747" s="170" t="s">
        <v>122</v>
      </c>
      <c r="G747" s="65">
        <f>(-G743)*$B747</f>
        <v>0</v>
      </c>
      <c r="H747" s="65">
        <f t="shared" ref="H747:BS747" si="734">(-H743)*$B747</f>
        <v>0</v>
      </c>
      <c r="I747" s="65">
        <f t="shared" si="734"/>
        <v>0</v>
      </c>
      <c r="J747" s="65">
        <f t="shared" si="734"/>
        <v>0</v>
      </c>
      <c r="K747" s="65">
        <f t="shared" si="734"/>
        <v>0</v>
      </c>
      <c r="L747" s="65">
        <f t="shared" si="734"/>
        <v>0</v>
      </c>
      <c r="M747" s="65">
        <f t="shared" si="734"/>
        <v>0</v>
      </c>
      <c r="N747" s="65">
        <f t="shared" si="734"/>
        <v>0</v>
      </c>
      <c r="O747" s="65">
        <f t="shared" si="734"/>
        <v>0</v>
      </c>
      <c r="P747" s="65">
        <f t="shared" si="734"/>
        <v>0</v>
      </c>
      <c r="Q747" s="65">
        <f t="shared" si="734"/>
        <v>0</v>
      </c>
      <c r="R747" s="65">
        <f t="shared" si="734"/>
        <v>0</v>
      </c>
      <c r="S747" s="65">
        <f t="shared" si="734"/>
        <v>0</v>
      </c>
      <c r="T747" s="65">
        <f t="shared" si="734"/>
        <v>0</v>
      </c>
      <c r="U747" s="65">
        <f t="shared" si="734"/>
        <v>0</v>
      </c>
      <c r="V747" s="65">
        <f t="shared" si="734"/>
        <v>0</v>
      </c>
      <c r="W747" s="65">
        <f t="shared" si="734"/>
        <v>0</v>
      </c>
      <c r="X747" s="65">
        <f t="shared" si="734"/>
        <v>0</v>
      </c>
      <c r="Y747" s="65">
        <f t="shared" si="734"/>
        <v>0</v>
      </c>
      <c r="Z747" s="65">
        <f t="shared" si="734"/>
        <v>0</v>
      </c>
      <c r="AA747" s="65">
        <f t="shared" si="734"/>
        <v>0</v>
      </c>
      <c r="AB747" s="65">
        <f t="shared" si="734"/>
        <v>0</v>
      </c>
      <c r="AC747" s="65">
        <f t="shared" si="734"/>
        <v>0</v>
      </c>
      <c r="AD747" s="65">
        <f t="shared" si="734"/>
        <v>0</v>
      </c>
      <c r="AE747" s="65">
        <f t="shared" si="734"/>
        <v>0</v>
      </c>
      <c r="AF747" s="65">
        <f t="shared" si="734"/>
        <v>0</v>
      </c>
      <c r="AG747" s="65">
        <f t="shared" si="734"/>
        <v>0</v>
      </c>
      <c r="AH747" s="65">
        <f t="shared" si="734"/>
        <v>0</v>
      </c>
      <c r="AI747" s="65">
        <f t="shared" si="734"/>
        <v>0</v>
      </c>
      <c r="AJ747" s="65">
        <f t="shared" si="734"/>
        <v>0</v>
      </c>
      <c r="AK747" s="65">
        <f t="shared" si="734"/>
        <v>0</v>
      </c>
      <c r="AL747" s="65">
        <f t="shared" si="734"/>
        <v>0</v>
      </c>
      <c r="AM747" s="65">
        <f t="shared" si="734"/>
        <v>0</v>
      </c>
      <c r="AN747" s="65">
        <f t="shared" si="734"/>
        <v>0</v>
      </c>
      <c r="AO747" s="65">
        <f t="shared" si="734"/>
        <v>0</v>
      </c>
      <c r="AP747" s="65">
        <f t="shared" si="734"/>
        <v>0</v>
      </c>
      <c r="AQ747" s="65">
        <f t="shared" si="734"/>
        <v>0</v>
      </c>
      <c r="AR747" s="65">
        <f t="shared" si="734"/>
        <v>0</v>
      </c>
      <c r="AS747" s="65">
        <f t="shared" si="734"/>
        <v>0</v>
      </c>
      <c r="AT747" s="65">
        <f t="shared" si="734"/>
        <v>0</v>
      </c>
      <c r="AU747" s="65">
        <f t="shared" si="734"/>
        <v>0</v>
      </c>
      <c r="AV747" s="65">
        <f t="shared" si="734"/>
        <v>0</v>
      </c>
      <c r="AW747" s="65">
        <f t="shared" si="734"/>
        <v>0</v>
      </c>
      <c r="AX747" s="65">
        <f t="shared" si="734"/>
        <v>0</v>
      </c>
      <c r="AY747" s="65">
        <f t="shared" si="734"/>
        <v>0</v>
      </c>
      <c r="AZ747" s="65">
        <f t="shared" si="734"/>
        <v>0</v>
      </c>
      <c r="BA747" s="65">
        <f t="shared" si="734"/>
        <v>0</v>
      </c>
      <c r="BB747" s="65">
        <f t="shared" si="734"/>
        <v>0</v>
      </c>
      <c r="BC747" s="65">
        <f t="shared" si="734"/>
        <v>0</v>
      </c>
      <c r="BD747" s="65">
        <f t="shared" si="734"/>
        <v>0</v>
      </c>
      <c r="BE747" s="65">
        <f t="shared" si="734"/>
        <v>0</v>
      </c>
      <c r="BF747" s="65">
        <f t="shared" si="734"/>
        <v>0</v>
      </c>
      <c r="BG747" s="65">
        <f t="shared" si="734"/>
        <v>0</v>
      </c>
      <c r="BH747" s="65">
        <f t="shared" si="734"/>
        <v>0</v>
      </c>
      <c r="BI747" s="65">
        <f t="shared" si="734"/>
        <v>0</v>
      </c>
      <c r="BJ747" s="65">
        <f t="shared" si="734"/>
        <v>0</v>
      </c>
      <c r="BK747" s="65">
        <f t="shared" si="734"/>
        <v>0</v>
      </c>
      <c r="BL747" s="65">
        <f t="shared" si="734"/>
        <v>0</v>
      </c>
      <c r="BM747" s="65">
        <f t="shared" si="734"/>
        <v>0</v>
      </c>
      <c r="BN747" s="65">
        <f t="shared" si="734"/>
        <v>0</v>
      </c>
      <c r="BO747" s="65">
        <f t="shared" si="734"/>
        <v>0</v>
      </c>
      <c r="BP747" s="65">
        <f t="shared" si="734"/>
        <v>0</v>
      </c>
      <c r="BQ747" s="65">
        <f t="shared" si="734"/>
        <v>0</v>
      </c>
      <c r="BR747" s="65">
        <f t="shared" si="734"/>
        <v>0</v>
      </c>
      <c r="BS747" s="65">
        <f t="shared" si="734"/>
        <v>0</v>
      </c>
      <c r="BT747" s="65">
        <f t="shared" ref="BT747:BZ747" si="735">(-BT743)*$B747</f>
        <v>0</v>
      </c>
      <c r="BU747" s="65">
        <f t="shared" si="735"/>
        <v>0</v>
      </c>
      <c r="BV747" s="65">
        <f t="shared" si="735"/>
        <v>0</v>
      </c>
      <c r="BW747" s="65">
        <f t="shared" si="735"/>
        <v>0</v>
      </c>
      <c r="BX747" s="65">
        <f t="shared" si="735"/>
        <v>0</v>
      </c>
      <c r="BY747" s="65">
        <f t="shared" si="735"/>
        <v>0</v>
      </c>
      <c r="BZ747" s="65">
        <f t="shared" si="735"/>
        <v>0</v>
      </c>
    </row>
    <row r="748" spans="1:78" ht="15" x14ac:dyDescent="0.25">
      <c r="B748" s="310"/>
      <c r="E748" s="170" t="s">
        <v>123</v>
      </c>
      <c r="G748" s="188">
        <f>SUM(G745:G747)</f>
        <v>0</v>
      </c>
      <c r="H748" s="188">
        <f t="shared" ref="H748" si="736">SUM(H745:H747)</f>
        <v>0</v>
      </c>
      <c r="I748" s="188">
        <f t="shared" ref="I748" si="737">SUM(I745:I747)</f>
        <v>0</v>
      </c>
      <c r="J748" s="188">
        <f t="shared" ref="J748" si="738">SUM(J745:J747)</f>
        <v>0</v>
      </c>
      <c r="K748" s="188">
        <f t="shared" ref="K748" si="739">SUM(K745:K747)</f>
        <v>0</v>
      </c>
      <c r="L748" s="188">
        <f t="shared" ref="L748" si="740">SUM(L745:L747)</f>
        <v>0</v>
      </c>
      <c r="M748" s="188">
        <f t="shared" ref="M748" si="741">SUM(M745:M747)</f>
        <v>0</v>
      </c>
      <c r="N748" s="188">
        <f t="shared" ref="N748" si="742">SUM(N745:N747)</f>
        <v>0</v>
      </c>
      <c r="O748" s="188">
        <f t="shared" ref="O748" si="743">SUM(O745:O747)</f>
        <v>-0.32891079928973233</v>
      </c>
      <c r="P748" s="188">
        <f t="shared" ref="P748" si="744">SUM(P745:P747)</f>
        <v>-1.1038828293347278</v>
      </c>
      <c r="Q748" s="188">
        <f t="shared" ref="Q748" si="745">SUM(Q745:Q747)</f>
        <v>-0.95512963418105268</v>
      </c>
      <c r="R748" s="188">
        <f t="shared" ref="R748" si="746">SUM(R745:R747)</f>
        <v>4.2037165015906242</v>
      </c>
      <c r="S748" s="188">
        <f t="shared" ref="S748" si="747">SUM(S745:S747)</f>
        <v>-7.7695190073726397E-2</v>
      </c>
      <c r="T748" s="188">
        <f t="shared" ref="T748" si="748">SUM(T745:T747)</f>
        <v>-0.26865726930479011</v>
      </c>
      <c r="U748" s="188">
        <f t="shared" ref="U748" si="749">SUM(U745:U747)</f>
        <v>-5.0472726879959059E-2</v>
      </c>
      <c r="V748" s="188">
        <f t="shared" ref="V748" si="750">SUM(V745:V747)</f>
        <v>-5.0472726879959059E-2</v>
      </c>
      <c r="W748" s="188">
        <f t="shared" ref="W748" si="751">SUM(W745:W747)</f>
        <v>-5.0472726879959059E-2</v>
      </c>
      <c r="X748" s="188">
        <f t="shared" ref="X748" si="752">SUM(X745:X747)</f>
        <v>-5.0472726879959059E-2</v>
      </c>
      <c r="Y748" s="188">
        <f t="shared" ref="Y748" si="753">SUM(Y745:Y747)</f>
        <v>-5.0472726879959059E-2</v>
      </c>
      <c r="Z748" s="188">
        <f t="shared" ref="Z748" si="754">SUM(Z745:Z747)</f>
        <v>-5.0472726879959059E-2</v>
      </c>
      <c r="AA748" s="188">
        <f t="shared" ref="AA748" si="755">SUM(AA745:AA747)</f>
        <v>-5.0472726879959059E-2</v>
      </c>
      <c r="AB748" s="188">
        <f t="shared" ref="AB748" si="756">SUM(AB745:AB747)</f>
        <v>-5.0472726879959059E-2</v>
      </c>
      <c r="AC748" s="188">
        <f t="shared" ref="AC748" si="757">SUM(AC745:AC747)</f>
        <v>-5.0472726879959059E-2</v>
      </c>
      <c r="AD748" s="188">
        <f t="shared" ref="AD748" si="758">SUM(AD745:AD747)</f>
        <v>-5.0472726879959059E-2</v>
      </c>
      <c r="AE748" s="188">
        <f t="shared" ref="AE748" si="759">SUM(AE745:AE747)</f>
        <v>-0.76988565108142337</v>
      </c>
      <c r="AF748" s="188">
        <f t="shared" ref="AF748" si="760">SUM(AF745:AF747)</f>
        <v>-0.76988565108142337</v>
      </c>
      <c r="AG748" s="188">
        <f t="shared" ref="AG748" si="761">SUM(AG745:AG747)</f>
        <v>-0.76988565108142337</v>
      </c>
      <c r="AH748" s="188">
        <f t="shared" ref="AH748" si="762">SUM(AH745:AH747)</f>
        <v>-0.76988565108142337</v>
      </c>
      <c r="AI748" s="188">
        <f t="shared" ref="AI748" si="763">SUM(AI745:AI747)</f>
        <v>-0.76988565108142337</v>
      </c>
      <c r="AJ748" s="188">
        <f t="shared" ref="AJ748" si="764">SUM(AJ745:AJ747)</f>
        <v>-0.76988565108142337</v>
      </c>
      <c r="AK748" s="188">
        <f t="shared" ref="AK748" si="765">SUM(AK745:AK747)</f>
        <v>-0.76988565108142337</v>
      </c>
      <c r="AL748" s="188">
        <f t="shared" ref="AL748" si="766">SUM(AL745:AL747)</f>
        <v>-0.76988565108142337</v>
      </c>
      <c r="AM748" s="188">
        <f t="shared" ref="AM748" si="767">SUM(AM745:AM747)</f>
        <v>-0.76988565108142337</v>
      </c>
      <c r="AN748" s="188">
        <f t="shared" ref="AN748" si="768">SUM(AN745:AN747)</f>
        <v>-0.76988565108142337</v>
      </c>
      <c r="AO748" s="188">
        <f t="shared" ref="AO748" si="769">SUM(AO745:AO747)</f>
        <v>-0.76988565108142337</v>
      </c>
      <c r="AP748" s="188">
        <f t="shared" ref="AP748" si="770">SUM(AP745:AP747)</f>
        <v>-0.76988565108142337</v>
      </c>
      <c r="AQ748" s="188">
        <f t="shared" ref="AQ748" si="771">SUM(AQ745:AQ747)</f>
        <v>-0.66494693931733806</v>
      </c>
      <c r="AR748" s="188">
        <f t="shared" ref="AR748" si="772">SUM(AR745:AR747)</f>
        <v>-0.66494693931733806</v>
      </c>
      <c r="AS748" s="188">
        <f t="shared" ref="AS748" si="773">SUM(AS745:AS747)</f>
        <v>-0.66494693931733806</v>
      </c>
      <c r="AT748" s="188">
        <f t="shared" ref="AT748" si="774">SUM(AT745:AT747)</f>
        <v>-0.66494693931733806</v>
      </c>
      <c r="AU748" s="188">
        <f t="shared" ref="AU748" si="775">SUM(AU745:AU747)</f>
        <v>-0.66494693931733806</v>
      </c>
      <c r="AV748" s="188">
        <f t="shared" ref="AV748" si="776">SUM(AV745:AV747)</f>
        <v>-0.66494693931733806</v>
      </c>
      <c r="AW748" s="188">
        <f t="shared" ref="AW748" si="777">SUM(AW745:AW747)</f>
        <v>-0.66494693931733806</v>
      </c>
      <c r="AX748" s="188">
        <f t="shared" ref="AX748" si="778">SUM(AX745:AX747)</f>
        <v>-0.66494693931733806</v>
      </c>
      <c r="AY748" s="188">
        <f t="shared" ref="AY748" si="779">SUM(AY745:AY747)</f>
        <v>-0.66494693931733806</v>
      </c>
      <c r="AZ748" s="188">
        <f t="shared" ref="AZ748" si="780">SUM(AZ745:AZ747)</f>
        <v>-0.66494693931733806</v>
      </c>
      <c r="BA748" s="188">
        <f t="shared" ref="BA748" si="781">SUM(BA745:BA747)</f>
        <v>-0.66494693931733806</v>
      </c>
      <c r="BB748" s="188">
        <f t="shared" ref="BB748" si="782">SUM(BB745:BB747)</f>
        <v>-0.66494693931733806</v>
      </c>
      <c r="BC748" s="188">
        <f t="shared" ref="BC748" si="783">SUM(BC745:BC747)</f>
        <v>-0.56820839727222794</v>
      </c>
      <c r="BD748" s="188">
        <f t="shared" ref="BD748" si="784">SUM(BD745:BD747)</f>
        <v>-0.56820839727222794</v>
      </c>
      <c r="BE748" s="188">
        <f t="shared" ref="BE748" si="785">SUM(BE745:BE747)</f>
        <v>-0.56820839727222794</v>
      </c>
      <c r="BF748" s="188">
        <f t="shared" ref="BF748" si="786">SUM(BF745:BF747)</f>
        <v>-0.56820839727222794</v>
      </c>
      <c r="BG748" s="188">
        <f t="shared" ref="BG748" si="787">SUM(BG745:BG747)</f>
        <v>-0.56820839727222794</v>
      </c>
      <c r="BH748" s="188">
        <f t="shared" ref="BH748" si="788">SUM(BH745:BH747)</f>
        <v>-0.56820839727222794</v>
      </c>
      <c r="BI748" s="188">
        <f t="shared" ref="BI748" si="789">SUM(BI745:BI747)</f>
        <v>-0.56820839727222794</v>
      </c>
      <c r="BJ748" s="188">
        <f t="shared" ref="BJ748" si="790">SUM(BJ745:BJ747)</f>
        <v>-0.56820839727222794</v>
      </c>
      <c r="BK748" s="188">
        <f t="shared" ref="BK748" si="791">SUM(BK745:BK747)</f>
        <v>-0.56820839727222794</v>
      </c>
      <c r="BL748" s="188">
        <f t="shared" ref="BL748" si="792">SUM(BL745:BL747)</f>
        <v>-0.56820839727222794</v>
      </c>
      <c r="BM748" s="188">
        <f t="shared" ref="BM748" si="793">SUM(BM745:BM747)</f>
        <v>-0.56820839727222794</v>
      </c>
      <c r="BN748" s="188">
        <f t="shared" ref="BN748" si="794">SUM(BN745:BN747)</f>
        <v>-0.56820839727222794</v>
      </c>
      <c r="BO748" s="188">
        <f t="shared" ref="BO748" si="795">SUM(BO745:BO747)</f>
        <v>-0.47837046351068779</v>
      </c>
      <c r="BP748" s="188">
        <f t="shared" ref="BP748" si="796">SUM(BP745:BP747)</f>
        <v>-0.47837046351068779</v>
      </c>
      <c r="BQ748" s="188">
        <f t="shared" ref="BQ748" si="797">SUM(BQ745:BQ747)</f>
        <v>-0.47837046351068779</v>
      </c>
      <c r="BR748" s="188">
        <f t="shared" ref="BR748" si="798">SUM(BR745:BR747)</f>
        <v>-0.47837046351068779</v>
      </c>
      <c r="BS748" s="188">
        <f t="shared" ref="BS748" si="799">SUM(BS745:BS747)</f>
        <v>-0.47837046351068779</v>
      </c>
      <c r="BT748" s="188">
        <f t="shared" ref="BT748" si="800">SUM(BT745:BT747)</f>
        <v>-0.47837046351068779</v>
      </c>
      <c r="BU748" s="188">
        <f t="shared" ref="BU748" si="801">SUM(BU745:BU747)</f>
        <v>-0.47837046351068779</v>
      </c>
      <c r="BV748" s="188">
        <f t="shared" ref="BV748" si="802">SUM(BV745:BV747)</f>
        <v>-0.47837046351068779</v>
      </c>
      <c r="BW748" s="188">
        <f t="shared" ref="BW748" si="803">SUM(BW745:BW747)</f>
        <v>-0.47837046351068779</v>
      </c>
      <c r="BX748" s="188">
        <f t="shared" ref="BX748" si="804">SUM(BX745:BX747)</f>
        <v>-0.47837046351068779</v>
      </c>
      <c r="BY748" s="188">
        <f t="shared" ref="BY748" si="805">SUM(BY745:BY747)</f>
        <v>-0.47837046351068779</v>
      </c>
      <c r="BZ748" s="188">
        <f t="shared" ref="BZ748" si="806">SUM(BZ745:BZ747)</f>
        <v>-0.47837046351068779</v>
      </c>
    </row>
    <row r="749" spans="1:78" ht="15" x14ac:dyDescent="0.25">
      <c r="B749" s="77">
        <f>HLOOKUP(INPUTS!$C$42,$G$9:$BZ$949,ROW(C749)-8,FALSE)</f>
        <v>1.3180225987667176</v>
      </c>
      <c r="E749" s="170" t="s">
        <v>16</v>
      </c>
      <c r="G749" s="188">
        <f>G748+F749</f>
        <v>0</v>
      </c>
      <c r="H749" s="188">
        <f t="shared" ref="H749" si="807">H748+G749</f>
        <v>0</v>
      </c>
      <c r="I749" s="188">
        <f t="shared" ref="I749" si="808">I748+H749</f>
        <v>0</v>
      </c>
      <c r="J749" s="188">
        <f t="shared" ref="J749" si="809">J748+I749</f>
        <v>0</v>
      </c>
      <c r="K749" s="188">
        <f t="shared" ref="K749" si="810">K748+J749</f>
        <v>0</v>
      </c>
      <c r="L749" s="188">
        <f t="shared" ref="L749" si="811">L748+K749</f>
        <v>0</v>
      </c>
      <c r="M749" s="188">
        <f t="shared" ref="M749" si="812">M748+L749</f>
        <v>0</v>
      </c>
      <c r="N749" s="188">
        <f t="shared" ref="N749" si="813">N748+M749</f>
        <v>0</v>
      </c>
      <c r="O749" s="188">
        <f t="shared" ref="O749" si="814">O748+N749</f>
        <v>-0.32891079928973233</v>
      </c>
      <c r="P749" s="188">
        <f t="shared" ref="P749" si="815">P748+O749</f>
        <v>-1.4327936286244602</v>
      </c>
      <c r="Q749" s="188">
        <f t="shared" ref="Q749" si="816">Q748+P749</f>
        <v>-2.3879232628055131</v>
      </c>
      <c r="R749" s="188">
        <f t="shared" ref="R749" si="817">R748+Q749</f>
        <v>1.815793238785111</v>
      </c>
      <c r="S749" s="188">
        <f t="shared" ref="S749" si="818">S748+R749</f>
        <v>1.7380980487113846</v>
      </c>
      <c r="T749" s="188">
        <f t="shared" ref="T749" si="819">T748+S749</f>
        <v>1.4694407794065945</v>
      </c>
      <c r="U749" s="188">
        <f t="shared" ref="U749" si="820">U748+T749</f>
        <v>1.4189680525266355</v>
      </c>
      <c r="V749" s="188">
        <f t="shared" ref="V749" si="821">V748+U749</f>
        <v>1.3684953256466765</v>
      </c>
      <c r="W749" s="188">
        <f t="shared" ref="W749" si="822">W748+V749</f>
        <v>1.3180225987667176</v>
      </c>
      <c r="X749" s="188">
        <f t="shared" ref="X749" si="823">X748+W749</f>
        <v>1.2675498718867586</v>
      </c>
      <c r="Y749" s="188">
        <f t="shared" ref="Y749" si="824">Y748+X749</f>
        <v>1.2170771450067996</v>
      </c>
      <c r="Z749" s="188">
        <f t="shared" ref="Z749" si="825">Z748+Y749</f>
        <v>1.1666044181268407</v>
      </c>
      <c r="AA749" s="188">
        <f t="shared" ref="AA749" si="826">AA748+Z749</f>
        <v>1.1161316912468817</v>
      </c>
      <c r="AB749" s="188">
        <f t="shared" ref="AB749" si="827">AB748+AA749</f>
        <v>1.0656589643669228</v>
      </c>
      <c r="AC749" s="188">
        <f t="shared" ref="AC749" si="828">AC748+AB749</f>
        <v>1.0151862374869638</v>
      </c>
      <c r="AD749" s="188">
        <f t="shared" ref="AD749" si="829">AD748+AC749</f>
        <v>0.96471351060700472</v>
      </c>
      <c r="AE749" s="188">
        <f t="shared" ref="AE749" si="830">AE748+AD749</f>
        <v>0.19482785952558135</v>
      </c>
      <c r="AF749" s="188">
        <f t="shared" ref="AF749" si="831">AF748+AE749</f>
        <v>-0.57505779155584202</v>
      </c>
      <c r="AG749" s="188">
        <f t="shared" ref="AG749" si="832">AG748+AF749</f>
        <v>-1.3449434426372653</v>
      </c>
      <c r="AH749" s="188">
        <f t="shared" ref="AH749" si="833">AH748+AG749</f>
        <v>-2.1148290937186887</v>
      </c>
      <c r="AI749" s="188">
        <f t="shared" ref="AI749" si="834">AI748+AH749</f>
        <v>-2.884714744800112</v>
      </c>
      <c r="AJ749" s="188">
        <f t="shared" ref="AJ749" si="835">AJ748+AI749</f>
        <v>-3.6546003958815354</v>
      </c>
      <c r="AK749" s="188">
        <f t="shared" ref="AK749" si="836">AK748+AJ749</f>
        <v>-4.4244860469629588</v>
      </c>
      <c r="AL749" s="188">
        <f t="shared" ref="AL749" si="837">AL748+AK749</f>
        <v>-5.1943716980443817</v>
      </c>
      <c r="AM749" s="188">
        <f t="shared" ref="AM749" si="838">AM748+AL749</f>
        <v>-5.9642573491258055</v>
      </c>
      <c r="AN749" s="188">
        <f t="shared" ref="AN749" si="839">AN748+AM749</f>
        <v>-6.7341430002072293</v>
      </c>
      <c r="AO749" s="188">
        <f t="shared" ref="AO749" si="840">AO748+AN749</f>
        <v>-7.5040286512886532</v>
      </c>
      <c r="AP749" s="188">
        <f t="shared" ref="AP749" si="841">AP748+AO749</f>
        <v>-8.273914302370077</v>
      </c>
      <c r="AQ749" s="188">
        <f t="shared" ref="AQ749" si="842">AQ748+AP749</f>
        <v>-8.9388612416874142</v>
      </c>
      <c r="AR749" s="188">
        <f t="shared" ref="AR749" si="843">AR748+AQ749</f>
        <v>-9.6038081810047515</v>
      </c>
      <c r="AS749" s="188">
        <f t="shared" ref="AS749" si="844">AS748+AR749</f>
        <v>-10.268755120322089</v>
      </c>
      <c r="AT749" s="188">
        <f t="shared" ref="AT749" si="845">AT748+AS749</f>
        <v>-10.933702059639426</v>
      </c>
      <c r="AU749" s="188">
        <f t="shared" ref="AU749" si="846">AU748+AT749</f>
        <v>-11.598648998956763</v>
      </c>
      <c r="AV749" s="188">
        <f t="shared" ref="AV749" si="847">AV748+AU749</f>
        <v>-12.263595938274101</v>
      </c>
      <c r="AW749" s="188">
        <f t="shared" ref="AW749" si="848">AW748+AV749</f>
        <v>-12.928542877591438</v>
      </c>
      <c r="AX749" s="188">
        <f t="shared" ref="AX749" si="849">AX748+AW749</f>
        <v>-13.593489816908775</v>
      </c>
      <c r="AY749" s="188">
        <f t="shared" ref="AY749" si="850">AY748+AX749</f>
        <v>-14.258436756226113</v>
      </c>
      <c r="AZ749" s="188">
        <f t="shared" ref="AZ749" si="851">AZ748+AY749</f>
        <v>-14.92338369554345</v>
      </c>
      <c r="BA749" s="188">
        <f t="shared" ref="BA749" si="852">BA748+AZ749</f>
        <v>-15.588330634860787</v>
      </c>
      <c r="BB749" s="188">
        <f t="shared" ref="BB749" si="853">BB748+BA749</f>
        <v>-16.253277574178124</v>
      </c>
      <c r="BC749" s="188">
        <f t="shared" ref="BC749" si="854">BC748+BB749</f>
        <v>-16.821485971450354</v>
      </c>
      <c r="BD749" s="188">
        <f t="shared" ref="BD749" si="855">BD748+BC749</f>
        <v>-17.389694368722584</v>
      </c>
      <c r="BE749" s="188">
        <f t="shared" ref="BE749" si="856">BE748+BD749</f>
        <v>-17.957902765994813</v>
      </c>
      <c r="BF749" s="188">
        <f t="shared" ref="BF749" si="857">BF748+BE749</f>
        <v>-18.526111163267043</v>
      </c>
      <c r="BG749" s="188">
        <f t="shared" ref="BG749" si="858">BG748+BF749</f>
        <v>-19.094319560539272</v>
      </c>
      <c r="BH749" s="188">
        <f t="shared" ref="BH749" si="859">BH748+BG749</f>
        <v>-19.662527957811502</v>
      </c>
      <c r="BI749" s="188">
        <f t="shared" ref="BI749" si="860">BI748+BH749</f>
        <v>-20.230736355083732</v>
      </c>
      <c r="BJ749" s="188">
        <f t="shared" ref="BJ749" si="861">BJ748+BI749</f>
        <v>-20.798944752355961</v>
      </c>
      <c r="BK749" s="188">
        <f t="shared" ref="BK749" si="862">BK748+BJ749</f>
        <v>-21.367153149628191</v>
      </c>
      <c r="BL749" s="188">
        <f t="shared" ref="BL749" si="863">BL748+BK749</f>
        <v>-21.93536154690042</v>
      </c>
      <c r="BM749" s="188">
        <f t="shared" ref="BM749" si="864">BM748+BL749</f>
        <v>-22.50356994417265</v>
      </c>
      <c r="BN749" s="188">
        <f t="shared" ref="BN749" si="865">BN748+BM749</f>
        <v>-23.07177834144488</v>
      </c>
      <c r="BO749" s="188">
        <f t="shared" ref="BO749" si="866">BO748+BN749</f>
        <v>-23.550148804955569</v>
      </c>
      <c r="BP749" s="188">
        <f t="shared" ref="BP749" si="867">BP748+BO749</f>
        <v>-24.028519268466258</v>
      </c>
      <c r="BQ749" s="188">
        <f t="shared" ref="BQ749" si="868">BQ748+BP749</f>
        <v>-24.506889731976948</v>
      </c>
      <c r="BR749" s="188">
        <f t="shared" ref="BR749" si="869">BR748+BQ749</f>
        <v>-24.985260195487637</v>
      </c>
      <c r="BS749" s="188">
        <f t="shared" ref="BS749" si="870">BS748+BR749</f>
        <v>-25.463630658998326</v>
      </c>
      <c r="BT749" s="188">
        <f t="shared" ref="BT749" si="871">BT748+BS749</f>
        <v>-25.942001122509016</v>
      </c>
      <c r="BU749" s="188">
        <f t="shared" ref="BU749" si="872">BU748+BT749</f>
        <v>-26.420371586019705</v>
      </c>
      <c r="BV749" s="188">
        <f t="shared" ref="BV749" si="873">BV748+BU749</f>
        <v>-26.898742049530394</v>
      </c>
      <c r="BW749" s="188">
        <f t="shared" ref="BW749" si="874">BW748+BV749</f>
        <v>-27.377112513041084</v>
      </c>
      <c r="BX749" s="188">
        <f t="shared" ref="BX749" si="875">BX748+BW749</f>
        <v>-27.855482976551773</v>
      </c>
      <c r="BY749" s="188">
        <f t="shared" ref="BY749" si="876">BY748+BX749</f>
        <v>-28.333853440062462</v>
      </c>
      <c r="BZ749" s="188">
        <f t="shared" ref="BZ749" si="877">BZ748+BY749</f>
        <v>-28.812223903573152</v>
      </c>
    </row>
    <row r="750" spans="1:78" ht="15" x14ac:dyDescent="0.25">
      <c r="E750" s="245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49"/>
      <c r="AE750" s="49"/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49"/>
      <c r="AW750" s="49"/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49"/>
      <c r="BI750" s="49"/>
      <c r="BJ750" s="49"/>
      <c r="BK750" s="49"/>
      <c r="BL750" s="49"/>
      <c r="BM750" s="49"/>
      <c r="BN750" s="49"/>
      <c r="BO750" s="49"/>
      <c r="BP750" s="49"/>
      <c r="BQ750" s="49"/>
      <c r="BR750" s="49"/>
      <c r="BS750" s="49"/>
      <c r="BT750" s="49"/>
      <c r="BU750" s="49"/>
      <c r="BV750" s="49"/>
      <c r="BW750" s="49"/>
      <c r="BX750" s="49"/>
      <c r="BY750" s="49"/>
      <c r="BZ750" s="49"/>
    </row>
    <row r="751" spans="1:78" ht="20.25" x14ac:dyDescent="0.3">
      <c r="A751" s="146">
        <f>A726</f>
        <v>3.2729943405392273E-2</v>
      </c>
      <c r="E751" s="318" t="s">
        <v>63</v>
      </c>
      <c r="G751" s="323"/>
      <c r="H751" s="323"/>
      <c r="I751" s="323"/>
      <c r="J751" s="323"/>
      <c r="K751" s="323"/>
      <c r="L751" s="323"/>
      <c r="M751" s="323"/>
      <c r="N751" s="323"/>
      <c r="O751" s="323"/>
      <c r="P751" s="323"/>
      <c r="Q751" s="323"/>
      <c r="R751" s="323"/>
      <c r="S751" s="323"/>
      <c r="T751" s="323"/>
      <c r="U751" s="323"/>
      <c r="V751" s="323"/>
      <c r="W751" s="323"/>
      <c r="X751" s="323"/>
      <c r="Y751" s="323"/>
      <c r="Z751" s="323"/>
      <c r="AA751" s="323"/>
      <c r="AB751" s="323"/>
      <c r="AC751" s="323"/>
      <c r="AD751" s="323"/>
      <c r="AE751" s="49"/>
      <c r="AF751" s="49"/>
      <c r="AG751" s="49"/>
      <c r="AH751" s="49"/>
      <c r="AI751" s="49"/>
      <c r="AJ751" s="49"/>
      <c r="AK751" s="49"/>
      <c r="AL751" s="49"/>
      <c r="AM751" s="49"/>
      <c r="AN751" s="49"/>
      <c r="AO751" s="49"/>
      <c r="AP751" s="49"/>
      <c r="AQ751" s="49"/>
      <c r="AR751" s="49"/>
      <c r="AS751" s="49"/>
      <c r="AT751" s="49"/>
      <c r="AU751" s="49"/>
      <c r="AV751" s="49"/>
      <c r="AW751" s="49"/>
      <c r="AX751" s="49"/>
      <c r="AY751" s="49"/>
      <c r="AZ751" s="49"/>
      <c r="BA751" s="49"/>
      <c r="BB751" s="49"/>
      <c r="BC751" s="49"/>
      <c r="BD751" s="49"/>
      <c r="BE751" s="49"/>
      <c r="BF751" s="49"/>
      <c r="BG751" s="49"/>
      <c r="BH751" s="49"/>
      <c r="BI751" s="49"/>
      <c r="BJ751" s="49"/>
      <c r="BK751" s="49"/>
      <c r="BL751" s="49"/>
      <c r="BM751" s="49"/>
      <c r="BN751" s="49"/>
      <c r="BO751" s="49"/>
      <c r="BP751" s="49"/>
      <c r="BQ751" s="49"/>
      <c r="BR751" s="49"/>
      <c r="BS751" s="49"/>
      <c r="BT751" s="49"/>
      <c r="BU751" s="49"/>
      <c r="BV751" s="49"/>
      <c r="BW751" s="49"/>
      <c r="BX751" s="49"/>
      <c r="BY751" s="49"/>
      <c r="BZ751" s="49"/>
    </row>
    <row r="752" spans="1:78" ht="15" collapsed="1" x14ac:dyDescent="0.25">
      <c r="A752" s="229">
        <f>B752*$A$751</f>
        <v>50.973731687354189</v>
      </c>
      <c r="B752" s="77">
        <f>SUM(G752:BZ752)</f>
        <v>1557.4036000000001</v>
      </c>
      <c r="E752" s="170" t="s">
        <v>8</v>
      </c>
      <c r="G752" s="319">
        <f>IF(G$700=$E751,VLOOKUP(G$9,$D$12:$E$83,2,FALSE),0)</f>
        <v>0</v>
      </c>
      <c r="H752" s="319">
        <f t="shared" ref="H752" si="878">IF(H$700=$E751,VLOOKUP(H$9,$D$12:$E$83,2,FALSE),0)</f>
        <v>0</v>
      </c>
      <c r="I752" s="319">
        <f t="shared" ref="I752" si="879">IF(I$700=$E751,VLOOKUP(I$9,$D$12:$E$83,2,FALSE),0)</f>
        <v>0</v>
      </c>
      <c r="J752" s="319">
        <f t="shared" ref="J752" si="880">IF(J$700=$E751,VLOOKUP(J$9,$D$12:$E$83,2,FALSE),0)</f>
        <v>0</v>
      </c>
      <c r="K752" s="319">
        <f t="shared" ref="K752" si="881">IF(K$700=$E751,VLOOKUP(K$9,$D$12:$E$83,2,FALSE),0)</f>
        <v>0</v>
      </c>
      <c r="L752" s="319">
        <f t="shared" ref="L752" si="882">IF(L$700=$E751,VLOOKUP(L$9,$D$12:$E$83,2,FALSE),0)</f>
        <v>0</v>
      </c>
      <c r="M752" s="319">
        <f t="shared" ref="M752" si="883">IF(M$700=$E751,VLOOKUP(M$9,$D$12:$E$83,2,FALSE),0)</f>
        <v>0</v>
      </c>
      <c r="N752" s="319">
        <f t="shared" ref="N752" si="884">IF(N$700=$E751,VLOOKUP(N$9,$D$12:$E$83,2,FALSE),0)</f>
        <v>0</v>
      </c>
      <c r="O752" s="319">
        <f t="shared" ref="O752" si="885">IF(O$700=$E751,VLOOKUP(O$9,$D$12:$E$83,2,FALSE),0)</f>
        <v>0</v>
      </c>
      <c r="P752" s="319">
        <f t="shared" ref="P752" si="886">IF(P$700=$E751,VLOOKUP(P$9,$D$12:$E$83,2,FALSE),0)</f>
        <v>0</v>
      </c>
      <c r="Q752" s="319">
        <f t="shared" ref="Q752" si="887">IF(Q$700=$E751,VLOOKUP(Q$9,$D$12:$E$83,2,FALSE),0)</f>
        <v>0</v>
      </c>
      <c r="R752" s="319">
        <f t="shared" ref="R752" si="888">IF(R$700=$E751,VLOOKUP(R$9,$D$12:$E$83,2,FALSE),0)</f>
        <v>0</v>
      </c>
      <c r="S752" s="319">
        <f t="shared" ref="S752" si="889">IF(S$700=$E751,VLOOKUP(S$9,$D$12:$E$83,2,FALSE),0)</f>
        <v>0</v>
      </c>
      <c r="T752" s="319">
        <f t="shared" ref="T752" si="890">IF(T$700=$E751,VLOOKUP(T$9,$D$12:$E$83,2,FALSE),0)</f>
        <v>0</v>
      </c>
      <c r="U752" s="319">
        <f t="shared" ref="U752" si="891">IF(U$700=$E751,VLOOKUP(U$9,$D$12:$E$83,2,FALSE),0)</f>
        <v>-302.92527000000013</v>
      </c>
      <c r="V752" s="319">
        <f t="shared" ref="V752" si="892">IF(V$700=$E751,VLOOKUP(V$9,$D$12:$E$83,2,FALSE),0)</f>
        <v>14.189600000000093</v>
      </c>
      <c r="W752" s="319">
        <f t="shared" ref="W752" si="893">IF(W$700=$E751,VLOOKUP(W$9,$D$12:$E$83,2,FALSE),0)</f>
        <v>1.8624599999999627</v>
      </c>
      <c r="X752" s="319">
        <f t="shared" ref="X752" si="894">IF(X$700=$E751,VLOOKUP(X$9,$D$12:$E$83,2,FALSE),0)</f>
        <v>382.31593999999996</v>
      </c>
      <c r="Y752" s="319">
        <f t="shared" ref="Y752" si="895">IF(Y$700=$E751,VLOOKUP(Y$9,$D$12:$E$83,2,FALSE),0)</f>
        <v>669.1926900000002</v>
      </c>
      <c r="Z752" s="319">
        <f t="shared" ref="Z752" si="896">IF(Z$700=$E751,VLOOKUP(Z$9,$D$12:$E$83,2,FALSE),0)</f>
        <v>792.76817999999992</v>
      </c>
      <c r="AA752" s="319">
        <f t="shared" ref="AA752" si="897">IF(AA$700=$E751,VLOOKUP(AA$9,$D$12:$E$83,2,FALSE),0)</f>
        <v>0</v>
      </c>
      <c r="AB752" s="319">
        <f t="shared" ref="AB752" si="898">IF(AB$700=$E751,VLOOKUP(AB$9,$D$12:$E$83,2,FALSE),0)</f>
        <v>0</v>
      </c>
      <c r="AC752" s="319">
        <f t="shared" ref="AC752" si="899">IF(AC$700=$E751,VLOOKUP(AC$9,$D$12:$E$83,2,FALSE),0)</f>
        <v>0</v>
      </c>
      <c r="AD752" s="319">
        <f t="shared" ref="AD752" si="900">IF(AD$700=$E751,VLOOKUP(AD$9,$D$12:$E$83,2,FALSE),0)</f>
        <v>0</v>
      </c>
      <c r="AE752" s="319">
        <f t="shared" ref="AE752" si="901">IF(AE$700=$E751,VLOOKUP(AE$9,$D$12:$E$83,2,FALSE),0)</f>
        <v>0</v>
      </c>
      <c r="AF752" s="319">
        <f t="shared" ref="AF752" si="902">IF(AF$700=$E751,VLOOKUP(AF$9,$D$12:$E$83,2,FALSE),0)</f>
        <v>0</v>
      </c>
      <c r="AG752" s="319">
        <f t="shared" ref="AG752" si="903">IF(AG$700=$E751,VLOOKUP(AG$9,$D$12:$E$83,2,FALSE),0)</f>
        <v>0</v>
      </c>
      <c r="AH752" s="319">
        <f t="shared" ref="AH752" si="904">IF(AH$700=$E751,VLOOKUP(AH$9,$D$12:$E$83,2,FALSE),0)</f>
        <v>0</v>
      </c>
      <c r="AI752" s="319">
        <f t="shared" ref="AI752" si="905">IF(AI$700=$E751,VLOOKUP(AI$9,$D$12:$E$83,2,FALSE),0)</f>
        <v>0</v>
      </c>
      <c r="AJ752" s="319">
        <f t="shared" ref="AJ752" si="906">IF(AJ$700=$E751,VLOOKUP(AJ$9,$D$12:$E$83,2,FALSE),0)</f>
        <v>0</v>
      </c>
      <c r="AK752" s="319">
        <f t="shared" ref="AK752" si="907">IF(AK$700=$E751,VLOOKUP(AK$9,$D$12:$E$83,2,FALSE),0)</f>
        <v>0</v>
      </c>
      <c r="AL752" s="319">
        <f t="shared" ref="AL752" si="908">IF(AL$700=$E751,VLOOKUP(AL$9,$D$12:$E$83,2,FALSE),0)</f>
        <v>0</v>
      </c>
      <c r="AM752" s="319">
        <f t="shared" ref="AM752" si="909">IF(AM$700=$E751,VLOOKUP(AM$9,$D$12:$E$83,2,FALSE),0)</f>
        <v>0</v>
      </c>
      <c r="AN752" s="319">
        <f t="shared" ref="AN752" si="910">IF(AN$700=$E751,VLOOKUP(AN$9,$D$12:$E$83,2,FALSE),0)</f>
        <v>0</v>
      </c>
      <c r="AO752" s="319">
        <f t="shared" ref="AO752" si="911">IF(AO$700=$E751,VLOOKUP(AO$9,$D$12:$E$83,2,FALSE),0)</f>
        <v>0</v>
      </c>
      <c r="AP752" s="319">
        <f t="shared" ref="AP752" si="912">IF(AP$700=$E751,VLOOKUP(AP$9,$D$12:$E$83,2,FALSE),0)</f>
        <v>0</v>
      </c>
      <c r="AQ752" s="319">
        <f t="shared" ref="AQ752" si="913">IF(AQ$700=$E751,VLOOKUP(AQ$9,$D$12:$E$83,2,FALSE),0)</f>
        <v>0</v>
      </c>
      <c r="AR752" s="319">
        <f t="shared" ref="AR752" si="914">IF(AR$700=$E751,VLOOKUP(AR$9,$D$12:$E$83,2,FALSE),0)</f>
        <v>0</v>
      </c>
      <c r="AS752" s="319">
        <f t="shared" ref="AS752" si="915">IF(AS$700=$E751,VLOOKUP(AS$9,$D$12:$E$83,2,FALSE),0)</f>
        <v>0</v>
      </c>
      <c r="AT752" s="319">
        <f t="shared" ref="AT752" si="916">IF(AT$700=$E751,VLOOKUP(AT$9,$D$12:$E$83,2,FALSE),0)</f>
        <v>0</v>
      </c>
      <c r="AU752" s="319">
        <f t="shared" ref="AU752" si="917">IF(AU$700=$E751,VLOOKUP(AU$9,$D$12:$E$83,2,FALSE),0)</f>
        <v>0</v>
      </c>
      <c r="AV752" s="319">
        <f t="shared" ref="AV752" si="918">IF(AV$700=$E751,VLOOKUP(AV$9,$D$12:$E$83,2,FALSE),0)</f>
        <v>0</v>
      </c>
      <c r="AW752" s="319">
        <f t="shared" ref="AW752" si="919">IF(AW$700=$E751,VLOOKUP(AW$9,$D$12:$E$83,2,FALSE),0)</f>
        <v>0</v>
      </c>
      <c r="AX752" s="319">
        <f t="shared" ref="AX752" si="920">IF(AX$700=$E751,VLOOKUP(AX$9,$D$12:$E$83,2,FALSE),0)</f>
        <v>0</v>
      </c>
      <c r="AY752" s="319">
        <f t="shared" ref="AY752" si="921">IF(AY$700=$E751,VLOOKUP(AY$9,$D$12:$E$83,2,FALSE),0)</f>
        <v>0</v>
      </c>
      <c r="AZ752" s="319">
        <f t="shared" ref="AZ752" si="922">IF(AZ$700=$E751,VLOOKUP(AZ$9,$D$12:$E$83,2,FALSE),0)</f>
        <v>0</v>
      </c>
      <c r="BA752" s="319">
        <f t="shared" ref="BA752" si="923">IF(BA$700=$E751,VLOOKUP(BA$9,$D$12:$E$83,2,FALSE),0)</f>
        <v>0</v>
      </c>
      <c r="BB752" s="319">
        <f t="shared" ref="BB752" si="924">IF(BB$700=$E751,VLOOKUP(BB$9,$D$12:$E$83,2,FALSE),0)</f>
        <v>0</v>
      </c>
      <c r="BC752" s="319">
        <f t="shared" ref="BC752" si="925">IF(BC$700=$E751,VLOOKUP(BC$9,$D$12:$E$83,2,FALSE),0)</f>
        <v>0</v>
      </c>
      <c r="BD752" s="319">
        <f t="shared" ref="BD752" si="926">IF(BD$700=$E751,VLOOKUP(BD$9,$D$12:$E$83,2,FALSE),0)</f>
        <v>0</v>
      </c>
      <c r="BE752" s="319">
        <f t="shared" ref="BE752" si="927">IF(BE$700=$E751,VLOOKUP(BE$9,$D$12:$E$83,2,FALSE),0)</f>
        <v>0</v>
      </c>
      <c r="BF752" s="319">
        <f t="shared" ref="BF752" si="928">IF(BF$700=$E751,VLOOKUP(BF$9,$D$12:$E$83,2,FALSE),0)</f>
        <v>0</v>
      </c>
      <c r="BG752" s="319">
        <f t="shared" ref="BG752" si="929">IF(BG$700=$E751,VLOOKUP(BG$9,$D$12:$E$83,2,FALSE),0)</f>
        <v>0</v>
      </c>
      <c r="BH752" s="319">
        <f t="shared" ref="BH752" si="930">IF(BH$700=$E751,VLOOKUP(BH$9,$D$12:$E$83,2,FALSE),0)</f>
        <v>0</v>
      </c>
      <c r="BI752" s="319">
        <f t="shared" ref="BI752" si="931">IF(BI$700=$E751,VLOOKUP(BI$9,$D$12:$E$83,2,FALSE),0)</f>
        <v>0</v>
      </c>
      <c r="BJ752" s="319">
        <f t="shared" ref="BJ752" si="932">IF(BJ$700=$E751,VLOOKUP(BJ$9,$D$12:$E$83,2,FALSE),0)</f>
        <v>0</v>
      </c>
      <c r="BK752" s="319">
        <f t="shared" ref="BK752" si="933">IF(BK$700=$E751,VLOOKUP(BK$9,$D$12:$E$83,2,FALSE),0)</f>
        <v>0</v>
      </c>
      <c r="BL752" s="319">
        <f t="shared" ref="BL752" si="934">IF(BL$700=$E751,VLOOKUP(BL$9,$D$12:$E$83,2,FALSE),0)</f>
        <v>0</v>
      </c>
      <c r="BM752" s="319">
        <f t="shared" ref="BM752" si="935">IF(BM$700=$E751,VLOOKUP(BM$9,$D$12:$E$83,2,FALSE),0)</f>
        <v>0</v>
      </c>
      <c r="BN752" s="319">
        <f t="shared" ref="BN752" si="936">IF(BN$700=$E751,VLOOKUP(BN$9,$D$12:$E$83,2,FALSE),0)</f>
        <v>0</v>
      </c>
      <c r="BO752" s="319">
        <f t="shared" ref="BO752" si="937">IF(BO$700=$E751,VLOOKUP(BO$9,$D$12:$E$83,2,FALSE),0)</f>
        <v>0</v>
      </c>
      <c r="BP752" s="319">
        <f t="shared" ref="BP752" si="938">IF(BP$700=$E751,VLOOKUP(BP$9,$D$12:$E$83,2,FALSE),0)</f>
        <v>0</v>
      </c>
      <c r="BQ752" s="319">
        <f t="shared" ref="BQ752" si="939">IF(BQ$700=$E751,VLOOKUP(BQ$9,$D$12:$E$83,2,FALSE),0)</f>
        <v>0</v>
      </c>
      <c r="BR752" s="319">
        <f t="shared" ref="BR752" si="940">IF(BR$700=$E751,VLOOKUP(BR$9,$D$12:$E$83,2,FALSE),0)</f>
        <v>0</v>
      </c>
      <c r="BS752" s="319">
        <f t="shared" ref="BS752" si="941">IF(BS$700=$E751,VLOOKUP(BS$9,$D$12:$E$83,2,FALSE),0)</f>
        <v>0</v>
      </c>
      <c r="BT752" s="319">
        <f t="shared" ref="BT752" si="942">IF(BT$700=$E751,VLOOKUP(BT$9,$D$12:$E$83,2,FALSE),0)</f>
        <v>0</v>
      </c>
      <c r="BU752" s="319">
        <f t="shared" ref="BU752" si="943">IF(BU$700=$E751,VLOOKUP(BU$9,$D$12:$E$83,2,FALSE),0)</f>
        <v>0</v>
      </c>
      <c r="BV752" s="319">
        <f t="shared" ref="BV752" si="944">IF(BV$700=$E751,VLOOKUP(BV$9,$D$12:$E$83,2,FALSE),0)</f>
        <v>0</v>
      </c>
      <c r="BW752" s="319">
        <f t="shared" ref="BW752" si="945">IF(BW$700=$E751,VLOOKUP(BW$9,$D$12:$E$83,2,FALSE),0)</f>
        <v>0</v>
      </c>
      <c r="BX752" s="319">
        <f t="shared" ref="BX752" si="946">IF(BX$700=$E751,VLOOKUP(BX$9,$D$12:$E$83,2,FALSE),0)</f>
        <v>0</v>
      </c>
      <c r="BY752" s="319">
        <f t="shared" ref="BY752" si="947">IF(BY$700=$E751,VLOOKUP(BY$9,$D$12:$E$83,2,FALSE),0)</f>
        <v>0</v>
      </c>
      <c r="BZ752" s="319">
        <f t="shared" ref="BZ752" si="948">IF(BZ$700=$E751,VLOOKUP(BZ$9,$D$12:$E$83,2,FALSE),0)</f>
        <v>0</v>
      </c>
    </row>
    <row r="753" spans="1:78" ht="15" x14ac:dyDescent="0.25">
      <c r="A753" s="229">
        <f t="shared" ref="A753" si="949">B753*$A$751</f>
        <v>0</v>
      </c>
      <c r="B753" s="77">
        <f t="shared" ref="B753:B757" si="950">SUM(G753:BZ753)</f>
        <v>0</v>
      </c>
      <c r="E753" s="170" t="s">
        <v>47</v>
      </c>
      <c r="G753" s="319">
        <f>IF(G$700=$E751,VLOOKUP(G$9,$D$87:$E$158,2,FALSE),0)</f>
        <v>0</v>
      </c>
      <c r="H753" s="319">
        <f t="shared" ref="H753:BS753" si="951">IF(H$700=$E751,VLOOKUP(H$9,$D$87:$E$158,2,FALSE),0)</f>
        <v>0</v>
      </c>
      <c r="I753" s="319">
        <f t="shared" si="951"/>
        <v>0</v>
      </c>
      <c r="J753" s="319">
        <f t="shared" si="951"/>
        <v>0</v>
      </c>
      <c r="K753" s="319">
        <f t="shared" si="951"/>
        <v>0</v>
      </c>
      <c r="L753" s="319">
        <f t="shared" si="951"/>
        <v>0</v>
      </c>
      <c r="M753" s="319">
        <f t="shared" si="951"/>
        <v>0</v>
      </c>
      <c r="N753" s="319">
        <f t="shared" si="951"/>
        <v>0</v>
      </c>
      <c r="O753" s="319">
        <f t="shared" si="951"/>
        <v>0</v>
      </c>
      <c r="P753" s="319">
        <f t="shared" si="951"/>
        <v>0</v>
      </c>
      <c r="Q753" s="319">
        <f t="shared" si="951"/>
        <v>0</v>
      </c>
      <c r="R753" s="319">
        <f t="shared" si="951"/>
        <v>0</v>
      </c>
      <c r="S753" s="319">
        <f t="shared" si="951"/>
        <v>0</v>
      </c>
      <c r="T753" s="319">
        <f t="shared" si="951"/>
        <v>0</v>
      </c>
      <c r="U753" s="319">
        <f t="shared" si="951"/>
        <v>0</v>
      </c>
      <c r="V753" s="319">
        <f t="shared" si="951"/>
        <v>0</v>
      </c>
      <c r="W753" s="319">
        <f t="shared" si="951"/>
        <v>0</v>
      </c>
      <c r="X753" s="319">
        <f t="shared" si="951"/>
        <v>0</v>
      </c>
      <c r="Y753" s="319">
        <f t="shared" si="951"/>
        <v>0</v>
      </c>
      <c r="Z753" s="319">
        <f t="shared" si="951"/>
        <v>0</v>
      </c>
      <c r="AA753" s="319">
        <f t="shared" si="951"/>
        <v>0</v>
      </c>
      <c r="AB753" s="319">
        <f t="shared" si="951"/>
        <v>0</v>
      </c>
      <c r="AC753" s="319">
        <f t="shared" si="951"/>
        <v>0</v>
      </c>
      <c r="AD753" s="319">
        <f t="shared" si="951"/>
        <v>0</v>
      </c>
      <c r="AE753" s="319">
        <f t="shared" si="951"/>
        <v>0</v>
      </c>
      <c r="AF753" s="319">
        <f t="shared" si="951"/>
        <v>0</v>
      </c>
      <c r="AG753" s="319">
        <f t="shared" si="951"/>
        <v>0</v>
      </c>
      <c r="AH753" s="319">
        <f t="shared" si="951"/>
        <v>0</v>
      </c>
      <c r="AI753" s="319">
        <f t="shared" si="951"/>
        <v>0</v>
      </c>
      <c r="AJ753" s="319">
        <f t="shared" si="951"/>
        <v>0</v>
      </c>
      <c r="AK753" s="319">
        <f t="shared" si="951"/>
        <v>0</v>
      </c>
      <c r="AL753" s="319">
        <f t="shared" si="951"/>
        <v>0</v>
      </c>
      <c r="AM753" s="319">
        <f t="shared" si="951"/>
        <v>0</v>
      </c>
      <c r="AN753" s="319">
        <f t="shared" si="951"/>
        <v>0</v>
      </c>
      <c r="AO753" s="319">
        <f t="shared" si="951"/>
        <v>0</v>
      </c>
      <c r="AP753" s="319">
        <f t="shared" si="951"/>
        <v>0</v>
      </c>
      <c r="AQ753" s="319">
        <f t="shared" si="951"/>
        <v>0</v>
      </c>
      <c r="AR753" s="319">
        <f t="shared" si="951"/>
        <v>0</v>
      </c>
      <c r="AS753" s="319">
        <f t="shared" si="951"/>
        <v>0</v>
      </c>
      <c r="AT753" s="319">
        <f t="shared" si="951"/>
        <v>0</v>
      </c>
      <c r="AU753" s="319">
        <f t="shared" si="951"/>
        <v>0</v>
      </c>
      <c r="AV753" s="319">
        <f t="shared" si="951"/>
        <v>0</v>
      </c>
      <c r="AW753" s="319">
        <f t="shared" si="951"/>
        <v>0</v>
      </c>
      <c r="AX753" s="319">
        <f t="shared" si="951"/>
        <v>0</v>
      </c>
      <c r="AY753" s="319">
        <f t="shared" si="951"/>
        <v>0</v>
      </c>
      <c r="AZ753" s="319">
        <f t="shared" si="951"/>
        <v>0</v>
      </c>
      <c r="BA753" s="319">
        <f t="shared" si="951"/>
        <v>0</v>
      </c>
      <c r="BB753" s="319">
        <f t="shared" si="951"/>
        <v>0</v>
      </c>
      <c r="BC753" s="319">
        <f t="shared" si="951"/>
        <v>0</v>
      </c>
      <c r="BD753" s="319">
        <f t="shared" si="951"/>
        <v>0</v>
      </c>
      <c r="BE753" s="319">
        <f t="shared" si="951"/>
        <v>0</v>
      </c>
      <c r="BF753" s="319">
        <f t="shared" si="951"/>
        <v>0</v>
      </c>
      <c r="BG753" s="319">
        <f t="shared" si="951"/>
        <v>0</v>
      </c>
      <c r="BH753" s="319">
        <f t="shared" si="951"/>
        <v>0</v>
      </c>
      <c r="BI753" s="319">
        <f t="shared" si="951"/>
        <v>0</v>
      </c>
      <c r="BJ753" s="319">
        <f t="shared" si="951"/>
        <v>0</v>
      </c>
      <c r="BK753" s="319">
        <f t="shared" si="951"/>
        <v>0</v>
      </c>
      <c r="BL753" s="319">
        <f t="shared" si="951"/>
        <v>0</v>
      </c>
      <c r="BM753" s="319">
        <f t="shared" si="951"/>
        <v>0</v>
      </c>
      <c r="BN753" s="319">
        <f t="shared" si="951"/>
        <v>0</v>
      </c>
      <c r="BO753" s="319">
        <f t="shared" si="951"/>
        <v>0</v>
      </c>
      <c r="BP753" s="319">
        <f t="shared" si="951"/>
        <v>0</v>
      </c>
      <c r="BQ753" s="319">
        <f t="shared" si="951"/>
        <v>0</v>
      </c>
      <c r="BR753" s="319">
        <f t="shared" si="951"/>
        <v>0</v>
      </c>
      <c r="BS753" s="319">
        <f t="shared" si="951"/>
        <v>0</v>
      </c>
      <c r="BT753" s="319">
        <f t="shared" ref="BT753:BZ753" si="952">IF(BT$700=$E751,VLOOKUP(BT$9,$D$87:$E$158,2,FALSE),0)</f>
        <v>0</v>
      </c>
      <c r="BU753" s="319">
        <f t="shared" si="952"/>
        <v>0</v>
      </c>
      <c r="BV753" s="319">
        <f t="shared" si="952"/>
        <v>0</v>
      </c>
      <c r="BW753" s="319">
        <f t="shared" si="952"/>
        <v>0</v>
      </c>
      <c r="BX753" s="319">
        <f t="shared" si="952"/>
        <v>0</v>
      </c>
      <c r="BY753" s="319">
        <f t="shared" si="952"/>
        <v>0</v>
      </c>
      <c r="BZ753" s="319">
        <f t="shared" si="952"/>
        <v>0</v>
      </c>
    </row>
    <row r="754" spans="1:78" ht="15" x14ac:dyDescent="0.25">
      <c r="A754" s="229">
        <f>B754*$A$751</f>
        <v>0</v>
      </c>
      <c r="B754" s="77">
        <f t="shared" si="950"/>
        <v>0</v>
      </c>
      <c r="E754" s="170" t="s">
        <v>56</v>
      </c>
      <c r="G754" s="319">
        <f>IF(G$700=$E751,VLOOKUP(G$9,$D$163:$E$234,2,FALSE),0)</f>
        <v>0</v>
      </c>
      <c r="H754" s="319">
        <f t="shared" ref="H754:BS754" si="953">IF(H$700=$E751,VLOOKUP(H$9,$D$163:$E$234,2,FALSE),0)</f>
        <v>0</v>
      </c>
      <c r="I754" s="319">
        <f t="shared" si="953"/>
        <v>0</v>
      </c>
      <c r="J754" s="319">
        <f t="shared" si="953"/>
        <v>0</v>
      </c>
      <c r="K754" s="319">
        <f t="shared" si="953"/>
        <v>0</v>
      </c>
      <c r="L754" s="319">
        <f t="shared" si="953"/>
        <v>0</v>
      </c>
      <c r="M754" s="319">
        <f t="shared" si="953"/>
        <v>0</v>
      </c>
      <c r="N754" s="319">
        <f t="shared" si="953"/>
        <v>0</v>
      </c>
      <c r="O754" s="319">
        <f t="shared" si="953"/>
        <v>0</v>
      </c>
      <c r="P754" s="319">
        <f t="shared" si="953"/>
        <v>0</v>
      </c>
      <c r="Q754" s="319">
        <f t="shared" si="953"/>
        <v>0</v>
      </c>
      <c r="R754" s="319">
        <f t="shared" si="953"/>
        <v>0</v>
      </c>
      <c r="S754" s="319">
        <f t="shared" si="953"/>
        <v>0</v>
      </c>
      <c r="T754" s="319">
        <f t="shared" si="953"/>
        <v>0</v>
      </c>
      <c r="U754" s="319">
        <f t="shared" si="953"/>
        <v>0</v>
      </c>
      <c r="V754" s="319">
        <f t="shared" si="953"/>
        <v>0</v>
      </c>
      <c r="W754" s="319">
        <f t="shared" si="953"/>
        <v>0</v>
      </c>
      <c r="X754" s="319">
        <f t="shared" si="953"/>
        <v>0</v>
      </c>
      <c r="Y754" s="319">
        <f t="shared" si="953"/>
        <v>0</v>
      </c>
      <c r="Z754" s="319">
        <f t="shared" si="953"/>
        <v>0</v>
      </c>
      <c r="AA754" s="319">
        <f t="shared" si="953"/>
        <v>0</v>
      </c>
      <c r="AB754" s="319">
        <f t="shared" si="953"/>
        <v>0</v>
      </c>
      <c r="AC754" s="319">
        <f t="shared" si="953"/>
        <v>0</v>
      </c>
      <c r="AD754" s="319">
        <f t="shared" si="953"/>
        <v>0</v>
      </c>
      <c r="AE754" s="319">
        <f t="shared" si="953"/>
        <v>0</v>
      </c>
      <c r="AF754" s="319">
        <f t="shared" si="953"/>
        <v>0</v>
      </c>
      <c r="AG754" s="319">
        <f t="shared" si="953"/>
        <v>0</v>
      </c>
      <c r="AH754" s="319">
        <f t="shared" si="953"/>
        <v>0</v>
      </c>
      <c r="AI754" s="319">
        <f t="shared" si="953"/>
        <v>0</v>
      </c>
      <c r="AJ754" s="319">
        <f t="shared" si="953"/>
        <v>0</v>
      </c>
      <c r="AK754" s="319">
        <f t="shared" si="953"/>
        <v>0</v>
      </c>
      <c r="AL754" s="319">
        <f t="shared" si="953"/>
        <v>0</v>
      </c>
      <c r="AM754" s="319">
        <f t="shared" si="953"/>
        <v>0</v>
      </c>
      <c r="AN754" s="319">
        <f t="shared" si="953"/>
        <v>0</v>
      </c>
      <c r="AO754" s="319">
        <f t="shared" si="953"/>
        <v>0</v>
      </c>
      <c r="AP754" s="319">
        <f t="shared" si="953"/>
        <v>0</v>
      </c>
      <c r="AQ754" s="319">
        <f t="shared" si="953"/>
        <v>0</v>
      </c>
      <c r="AR754" s="319">
        <f t="shared" si="953"/>
        <v>0</v>
      </c>
      <c r="AS754" s="319">
        <f t="shared" si="953"/>
        <v>0</v>
      </c>
      <c r="AT754" s="319">
        <f t="shared" si="953"/>
        <v>0</v>
      </c>
      <c r="AU754" s="319">
        <f t="shared" si="953"/>
        <v>0</v>
      </c>
      <c r="AV754" s="319">
        <f t="shared" si="953"/>
        <v>0</v>
      </c>
      <c r="AW754" s="319">
        <f t="shared" si="953"/>
        <v>0</v>
      </c>
      <c r="AX754" s="319">
        <f t="shared" si="953"/>
        <v>0</v>
      </c>
      <c r="AY754" s="319">
        <f t="shared" si="953"/>
        <v>0</v>
      </c>
      <c r="AZ754" s="319">
        <f t="shared" si="953"/>
        <v>0</v>
      </c>
      <c r="BA754" s="319">
        <f t="shared" si="953"/>
        <v>0</v>
      </c>
      <c r="BB754" s="319">
        <f t="shared" si="953"/>
        <v>0</v>
      </c>
      <c r="BC754" s="319">
        <f t="shared" si="953"/>
        <v>0</v>
      </c>
      <c r="BD754" s="319">
        <f t="shared" si="953"/>
        <v>0</v>
      </c>
      <c r="BE754" s="319">
        <f t="shared" si="953"/>
        <v>0</v>
      </c>
      <c r="BF754" s="319">
        <f t="shared" si="953"/>
        <v>0</v>
      </c>
      <c r="BG754" s="319">
        <f t="shared" si="953"/>
        <v>0</v>
      </c>
      <c r="BH754" s="319">
        <f t="shared" si="953"/>
        <v>0</v>
      </c>
      <c r="BI754" s="319">
        <f t="shared" si="953"/>
        <v>0</v>
      </c>
      <c r="BJ754" s="319">
        <f t="shared" si="953"/>
        <v>0</v>
      </c>
      <c r="BK754" s="319">
        <f t="shared" si="953"/>
        <v>0</v>
      </c>
      <c r="BL754" s="319">
        <f t="shared" si="953"/>
        <v>0</v>
      </c>
      <c r="BM754" s="319">
        <f t="shared" si="953"/>
        <v>0</v>
      </c>
      <c r="BN754" s="319">
        <f t="shared" si="953"/>
        <v>0</v>
      </c>
      <c r="BO754" s="319">
        <f t="shared" si="953"/>
        <v>0</v>
      </c>
      <c r="BP754" s="319">
        <f t="shared" si="953"/>
        <v>0</v>
      </c>
      <c r="BQ754" s="319">
        <f t="shared" si="953"/>
        <v>0</v>
      </c>
      <c r="BR754" s="319">
        <f t="shared" si="953"/>
        <v>0</v>
      </c>
      <c r="BS754" s="319">
        <f t="shared" si="953"/>
        <v>0</v>
      </c>
      <c r="BT754" s="319">
        <f t="shared" ref="BT754:BZ754" si="954">IF(BT$700=$E751,VLOOKUP(BT$9,$D$163:$E$234,2,FALSE),0)</f>
        <v>0</v>
      </c>
      <c r="BU754" s="319">
        <f t="shared" si="954"/>
        <v>0</v>
      </c>
      <c r="BV754" s="319">
        <f t="shared" si="954"/>
        <v>0</v>
      </c>
      <c r="BW754" s="319">
        <f t="shared" si="954"/>
        <v>0</v>
      </c>
      <c r="BX754" s="319">
        <f t="shared" si="954"/>
        <v>0</v>
      </c>
      <c r="BY754" s="319">
        <f t="shared" si="954"/>
        <v>0</v>
      </c>
      <c r="BZ754" s="319">
        <f t="shared" si="954"/>
        <v>0</v>
      </c>
    </row>
    <row r="755" spans="1:78" ht="15" x14ac:dyDescent="0.25">
      <c r="A755" s="228">
        <f>B755*$A$751</f>
        <v>0</v>
      </c>
      <c r="B755" s="77">
        <f t="shared" si="950"/>
        <v>0</v>
      </c>
      <c r="E755" s="170" t="s">
        <v>55</v>
      </c>
      <c r="G755" s="319">
        <f>IF(G$700=$E751,VLOOKUP(G$9,$D$239:$E$310,2,FALSE),0)</f>
        <v>0</v>
      </c>
      <c r="H755" s="319">
        <f t="shared" ref="H755:BS755" si="955">IF(H$700=$E751,VLOOKUP(H$9,$D$239:$E$310,2,FALSE),0)</f>
        <v>0</v>
      </c>
      <c r="I755" s="319">
        <f t="shared" si="955"/>
        <v>0</v>
      </c>
      <c r="J755" s="319">
        <f t="shared" si="955"/>
        <v>0</v>
      </c>
      <c r="K755" s="319">
        <f t="shared" si="955"/>
        <v>0</v>
      </c>
      <c r="L755" s="319">
        <f t="shared" si="955"/>
        <v>0</v>
      </c>
      <c r="M755" s="319">
        <f t="shared" si="955"/>
        <v>0</v>
      </c>
      <c r="N755" s="319">
        <f t="shared" si="955"/>
        <v>0</v>
      </c>
      <c r="O755" s="319">
        <f t="shared" si="955"/>
        <v>0</v>
      </c>
      <c r="P755" s="319">
        <f t="shared" si="955"/>
        <v>0</v>
      </c>
      <c r="Q755" s="319">
        <f t="shared" si="955"/>
        <v>0</v>
      </c>
      <c r="R755" s="319">
        <f t="shared" si="955"/>
        <v>0</v>
      </c>
      <c r="S755" s="319">
        <f t="shared" si="955"/>
        <v>0</v>
      </c>
      <c r="T755" s="319">
        <f t="shared" si="955"/>
        <v>0</v>
      </c>
      <c r="U755" s="319">
        <f t="shared" si="955"/>
        <v>0</v>
      </c>
      <c r="V755" s="319">
        <f t="shared" si="955"/>
        <v>0</v>
      </c>
      <c r="W755" s="319">
        <f t="shared" si="955"/>
        <v>0</v>
      </c>
      <c r="X755" s="319">
        <f t="shared" si="955"/>
        <v>0</v>
      </c>
      <c r="Y755" s="319">
        <f t="shared" si="955"/>
        <v>0</v>
      </c>
      <c r="Z755" s="319">
        <f t="shared" si="955"/>
        <v>0</v>
      </c>
      <c r="AA755" s="319">
        <f t="shared" si="955"/>
        <v>0</v>
      </c>
      <c r="AB755" s="319">
        <f t="shared" si="955"/>
        <v>0</v>
      </c>
      <c r="AC755" s="319">
        <f t="shared" si="955"/>
        <v>0</v>
      </c>
      <c r="AD755" s="319">
        <f t="shared" si="955"/>
        <v>0</v>
      </c>
      <c r="AE755" s="319">
        <f t="shared" si="955"/>
        <v>0</v>
      </c>
      <c r="AF755" s="319">
        <f t="shared" si="955"/>
        <v>0</v>
      </c>
      <c r="AG755" s="319">
        <f t="shared" si="955"/>
        <v>0</v>
      </c>
      <c r="AH755" s="319">
        <f t="shared" si="955"/>
        <v>0</v>
      </c>
      <c r="AI755" s="319">
        <f t="shared" si="955"/>
        <v>0</v>
      </c>
      <c r="AJ755" s="319">
        <f t="shared" si="955"/>
        <v>0</v>
      </c>
      <c r="AK755" s="319">
        <f t="shared" si="955"/>
        <v>0</v>
      </c>
      <c r="AL755" s="319">
        <f t="shared" si="955"/>
        <v>0</v>
      </c>
      <c r="AM755" s="319">
        <f t="shared" si="955"/>
        <v>0</v>
      </c>
      <c r="AN755" s="319">
        <f t="shared" si="955"/>
        <v>0</v>
      </c>
      <c r="AO755" s="319">
        <f t="shared" si="955"/>
        <v>0</v>
      </c>
      <c r="AP755" s="319">
        <f t="shared" si="955"/>
        <v>0</v>
      </c>
      <c r="AQ755" s="319">
        <f t="shared" si="955"/>
        <v>0</v>
      </c>
      <c r="AR755" s="319">
        <f t="shared" si="955"/>
        <v>0</v>
      </c>
      <c r="AS755" s="319">
        <f t="shared" si="955"/>
        <v>0</v>
      </c>
      <c r="AT755" s="319">
        <f t="shared" si="955"/>
        <v>0</v>
      </c>
      <c r="AU755" s="319">
        <f t="shared" si="955"/>
        <v>0</v>
      </c>
      <c r="AV755" s="319">
        <f t="shared" si="955"/>
        <v>0</v>
      </c>
      <c r="AW755" s="319">
        <f t="shared" si="955"/>
        <v>0</v>
      </c>
      <c r="AX755" s="319">
        <f t="shared" si="955"/>
        <v>0</v>
      </c>
      <c r="AY755" s="319">
        <f t="shared" si="955"/>
        <v>0</v>
      </c>
      <c r="AZ755" s="319">
        <f t="shared" si="955"/>
        <v>0</v>
      </c>
      <c r="BA755" s="319">
        <f t="shared" si="955"/>
        <v>0</v>
      </c>
      <c r="BB755" s="319">
        <f t="shared" si="955"/>
        <v>0</v>
      </c>
      <c r="BC755" s="319">
        <f t="shared" si="955"/>
        <v>0</v>
      </c>
      <c r="BD755" s="319">
        <f t="shared" si="955"/>
        <v>0</v>
      </c>
      <c r="BE755" s="319">
        <f t="shared" si="955"/>
        <v>0</v>
      </c>
      <c r="BF755" s="319">
        <f t="shared" si="955"/>
        <v>0</v>
      </c>
      <c r="BG755" s="319">
        <f t="shared" si="955"/>
        <v>0</v>
      </c>
      <c r="BH755" s="319">
        <f t="shared" si="955"/>
        <v>0</v>
      </c>
      <c r="BI755" s="319">
        <f t="shared" si="955"/>
        <v>0</v>
      </c>
      <c r="BJ755" s="319">
        <f t="shared" si="955"/>
        <v>0</v>
      </c>
      <c r="BK755" s="319">
        <f t="shared" si="955"/>
        <v>0</v>
      </c>
      <c r="BL755" s="319">
        <f t="shared" si="955"/>
        <v>0</v>
      </c>
      <c r="BM755" s="319">
        <f t="shared" si="955"/>
        <v>0</v>
      </c>
      <c r="BN755" s="319">
        <f t="shared" si="955"/>
        <v>0</v>
      </c>
      <c r="BO755" s="319">
        <f t="shared" si="955"/>
        <v>0</v>
      </c>
      <c r="BP755" s="319">
        <f t="shared" si="955"/>
        <v>0</v>
      </c>
      <c r="BQ755" s="319">
        <f t="shared" si="955"/>
        <v>0</v>
      </c>
      <c r="BR755" s="319">
        <f t="shared" si="955"/>
        <v>0</v>
      </c>
      <c r="BS755" s="319">
        <f t="shared" si="955"/>
        <v>0</v>
      </c>
      <c r="BT755" s="319">
        <f t="shared" ref="BT755:BZ755" si="956">IF(BT$700=$E751,VLOOKUP(BT$9,$D$239:$E$310,2,FALSE),0)</f>
        <v>0</v>
      </c>
      <c r="BU755" s="319">
        <f t="shared" si="956"/>
        <v>0</v>
      </c>
      <c r="BV755" s="319">
        <f t="shared" si="956"/>
        <v>0</v>
      </c>
      <c r="BW755" s="319">
        <f t="shared" si="956"/>
        <v>0</v>
      </c>
      <c r="BX755" s="319">
        <f t="shared" si="956"/>
        <v>0</v>
      </c>
      <c r="BY755" s="319">
        <f t="shared" si="956"/>
        <v>0</v>
      </c>
      <c r="BZ755" s="319">
        <f t="shared" si="956"/>
        <v>0</v>
      </c>
    </row>
    <row r="756" spans="1:78" ht="15" x14ac:dyDescent="0.25">
      <c r="B756" s="77">
        <f t="shared" si="950"/>
        <v>0</v>
      </c>
      <c r="E756" s="170" t="s">
        <v>2</v>
      </c>
      <c r="G756" s="319">
        <f>IF(G$700=$E751,VLOOKUP(G$9,$D$316:$E$387,2,FALSE),0)</f>
        <v>0</v>
      </c>
      <c r="H756" s="319">
        <f t="shared" ref="H756:BS756" si="957">IF(H$700=$E751,VLOOKUP(H$9,$D$316:$E$387,2,FALSE),0)</f>
        <v>0</v>
      </c>
      <c r="I756" s="319">
        <f t="shared" si="957"/>
        <v>0</v>
      </c>
      <c r="J756" s="319">
        <f t="shared" si="957"/>
        <v>0</v>
      </c>
      <c r="K756" s="319">
        <f t="shared" si="957"/>
        <v>0</v>
      </c>
      <c r="L756" s="319">
        <f t="shared" si="957"/>
        <v>0</v>
      </c>
      <c r="M756" s="319">
        <f t="shared" si="957"/>
        <v>0</v>
      </c>
      <c r="N756" s="319">
        <f t="shared" si="957"/>
        <v>0</v>
      </c>
      <c r="O756" s="319">
        <f t="shared" si="957"/>
        <v>0</v>
      </c>
      <c r="P756" s="319">
        <f t="shared" si="957"/>
        <v>0</v>
      </c>
      <c r="Q756" s="319">
        <f t="shared" si="957"/>
        <v>0</v>
      </c>
      <c r="R756" s="319">
        <f t="shared" si="957"/>
        <v>0</v>
      </c>
      <c r="S756" s="319">
        <f t="shared" si="957"/>
        <v>0</v>
      </c>
      <c r="T756" s="319">
        <f t="shared" si="957"/>
        <v>0</v>
      </c>
      <c r="U756" s="319">
        <f t="shared" si="957"/>
        <v>0</v>
      </c>
      <c r="V756" s="319">
        <f t="shared" si="957"/>
        <v>0</v>
      </c>
      <c r="W756" s="319">
        <f t="shared" si="957"/>
        <v>0</v>
      </c>
      <c r="X756" s="319">
        <f t="shared" si="957"/>
        <v>0</v>
      </c>
      <c r="Y756" s="319">
        <f t="shared" si="957"/>
        <v>0</v>
      </c>
      <c r="Z756" s="319">
        <f t="shared" si="957"/>
        <v>0</v>
      </c>
      <c r="AA756" s="319">
        <f t="shared" si="957"/>
        <v>0</v>
      </c>
      <c r="AB756" s="319">
        <f t="shared" si="957"/>
        <v>0</v>
      </c>
      <c r="AC756" s="319">
        <f t="shared" si="957"/>
        <v>0</v>
      </c>
      <c r="AD756" s="319">
        <f t="shared" si="957"/>
        <v>0</v>
      </c>
      <c r="AE756" s="319">
        <f t="shared" si="957"/>
        <v>0</v>
      </c>
      <c r="AF756" s="319">
        <f t="shared" si="957"/>
        <v>0</v>
      </c>
      <c r="AG756" s="319">
        <f t="shared" si="957"/>
        <v>0</v>
      </c>
      <c r="AH756" s="319">
        <f t="shared" si="957"/>
        <v>0</v>
      </c>
      <c r="AI756" s="319">
        <f t="shared" si="957"/>
        <v>0</v>
      </c>
      <c r="AJ756" s="319">
        <f t="shared" si="957"/>
        <v>0</v>
      </c>
      <c r="AK756" s="319">
        <f t="shared" si="957"/>
        <v>0</v>
      </c>
      <c r="AL756" s="319">
        <f t="shared" si="957"/>
        <v>0</v>
      </c>
      <c r="AM756" s="319">
        <f t="shared" si="957"/>
        <v>0</v>
      </c>
      <c r="AN756" s="319">
        <f t="shared" si="957"/>
        <v>0</v>
      </c>
      <c r="AO756" s="319">
        <f t="shared" si="957"/>
        <v>0</v>
      </c>
      <c r="AP756" s="319">
        <f t="shared" si="957"/>
        <v>0</v>
      </c>
      <c r="AQ756" s="319">
        <f t="shared" si="957"/>
        <v>0</v>
      </c>
      <c r="AR756" s="319">
        <f t="shared" si="957"/>
        <v>0</v>
      </c>
      <c r="AS756" s="319">
        <f t="shared" si="957"/>
        <v>0</v>
      </c>
      <c r="AT756" s="319">
        <f t="shared" si="957"/>
        <v>0</v>
      </c>
      <c r="AU756" s="319">
        <f t="shared" si="957"/>
        <v>0</v>
      </c>
      <c r="AV756" s="319">
        <f t="shared" si="957"/>
        <v>0</v>
      </c>
      <c r="AW756" s="319">
        <f t="shared" si="957"/>
        <v>0</v>
      </c>
      <c r="AX756" s="319">
        <f t="shared" si="957"/>
        <v>0</v>
      </c>
      <c r="AY756" s="319">
        <f t="shared" si="957"/>
        <v>0</v>
      </c>
      <c r="AZ756" s="319">
        <f t="shared" si="957"/>
        <v>0</v>
      </c>
      <c r="BA756" s="319">
        <f t="shared" si="957"/>
        <v>0</v>
      </c>
      <c r="BB756" s="319">
        <f t="shared" si="957"/>
        <v>0</v>
      </c>
      <c r="BC756" s="319">
        <f t="shared" si="957"/>
        <v>0</v>
      </c>
      <c r="BD756" s="319">
        <f t="shared" si="957"/>
        <v>0</v>
      </c>
      <c r="BE756" s="319">
        <f t="shared" si="957"/>
        <v>0</v>
      </c>
      <c r="BF756" s="319">
        <f t="shared" si="957"/>
        <v>0</v>
      </c>
      <c r="BG756" s="319">
        <f t="shared" si="957"/>
        <v>0</v>
      </c>
      <c r="BH756" s="319">
        <f t="shared" si="957"/>
        <v>0</v>
      </c>
      <c r="BI756" s="319">
        <f t="shared" si="957"/>
        <v>0</v>
      </c>
      <c r="BJ756" s="319">
        <f t="shared" si="957"/>
        <v>0</v>
      </c>
      <c r="BK756" s="319">
        <f t="shared" si="957"/>
        <v>0</v>
      </c>
      <c r="BL756" s="319">
        <f t="shared" si="957"/>
        <v>0</v>
      </c>
      <c r="BM756" s="319">
        <f t="shared" si="957"/>
        <v>0</v>
      </c>
      <c r="BN756" s="319">
        <f t="shared" si="957"/>
        <v>0</v>
      </c>
      <c r="BO756" s="319">
        <f t="shared" si="957"/>
        <v>0</v>
      </c>
      <c r="BP756" s="319">
        <f t="shared" si="957"/>
        <v>0</v>
      </c>
      <c r="BQ756" s="319">
        <f t="shared" si="957"/>
        <v>0</v>
      </c>
      <c r="BR756" s="319">
        <f t="shared" si="957"/>
        <v>0</v>
      </c>
      <c r="BS756" s="319">
        <f t="shared" si="957"/>
        <v>0</v>
      </c>
      <c r="BT756" s="319">
        <f t="shared" ref="BT756:BZ756" si="958">IF(BT$700=$E751,VLOOKUP(BT$9,$D$316:$E$387,2,FALSE),0)</f>
        <v>0</v>
      </c>
      <c r="BU756" s="319">
        <f t="shared" si="958"/>
        <v>0</v>
      </c>
      <c r="BV756" s="319">
        <f t="shared" si="958"/>
        <v>0</v>
      </c>
      <c r="BW756" s="319">
        <f t="shared" si="958"/>
        <v>0</v>
      </c>
      <c r="BX756" s="319">
        <f t="shared" si="958"/>
        <v>0</v>
      </c>
      <c r="BY756" s="319">
        <f t="shared" si="958"/>
        <v>0</v>
      </c>
      <c r="BZ756" s="319">
        <f t="shared" si="958"/>
        <v>0</v>
      </c>
    </row>
    <row r="757" spans="1:78" ht="15" x14ac:dyDescent="0.25">
      <c r="B757" s="77">
        <f t="shared" si="950"/>
        <v>-1557.4036000000001</v>
      </c>
      <c r="E757" s="170" t="s">
        <v>83</v>
      </c>
      <c r="G757" s="176">
        <f>-IF(F$9=INPUTS!$C$43,SUM($B752:$B755),0)</f>
        <v>0</v>
      </c>
      <c r="H757" s="176">
        <f>-IF(G$9=INPUTS!$C$43,SUM($B752:$B755),0)</f>
        <v>0</v>
      </c>
      <c r="I757" s="176">
        <f>-IF(H$9=INPUTS!$C$43,SUM($B752:$B755),0)</f>
        <v>0</v>
      </c>
      <c r="J757" s="176">
        <f>-IF(I$9=INPUTS!$C$43,SUM($B752:$B755),0)</f>
        <v>0</v>
      </c>
      <c r="K757" s="176">
        <f>-IF(J$9=INPUTS!$C$43,SUM($B752:$B755),0)</f>
        <v>0</v>
      </c>
      <c r="L757" s="176">
        <f>-IF(K$9=INPUTS!$C$43,SUM($B752:$B755),0)</f>
        <v>0</v>
      </c>
      <c r="M757" s="176">
        <f>-IF(L$9=INPUTS!$C$43,SUM($B752:$B755),0)</f>
        <v>0</v>
      </c>
      <c r="N757" s="176">
        <f>-IF(M$9=INPUTS!$C$43,SUM($B752:$B755),0)</f>
        <v>0</v>
      </c>
      <c r="O757" s="176">
        <f>-IF(N$9=INPUTS!$C$43,SUM($B752:$B755),0)</f>
        <v>0</v>
      </c>
      <c r="P757" s="176">
        <f>-IF(O$9=INPUTS!$C$43,SUM($B752:$B755),0)</f>
        <v>0</v>
      </c>
      <c r="Q757" s="176">
        <f>-IF(P$9=INPUTS!$C$43,SUM($B752:$B755),0)</f>
        <v>0</v>
      </c>
      <c r="R757" s="176">
        <f>-IF(Q$9=INPUTS!$C$43,SUM($B752:$B755),0)</f>
        <v>0</v>
      </c>
      <c r="S757" s="176">
        <f>-IF(R$9=INPUTS!$C$43,SUM($B752:$B755),0)</f>
        <v>0</v>
      </c>
      <c r="T757" s="176">
        <f>-IF(S$9=INPUTS!$C$43,SUM($B752:$B755),0)</f>
        <v>0</v>
      </c>
      <c r="U757" s="176">
        <f>-IF(T$9=INPUTS!$C$43,SUM($B752:$B755),0)</f>
        <v>0</v>
      </c>
      <c r="V757" s="176">
        <f>-IF(U$9=INPUTS!$C$43,SUM($B752:$B755),0)</f>
        <v>0</v>
      </c>
      <c r="W757" s="176">
        <f>-IF(V$9=INPUTS!$C$43,SUM($B752:$B755),0)</f>
        <v>0</v>
      </c>
      <c r="X757" s="176">
        <f>-IF(W$9=INPUTS!$C$43,SUM($B752:$B755),0)</f>
        <v>0</v>
      </c>
      <c r="Y757" s="176">
        <f>-IF(X$9=INPUTS!$C$43,SUM($B752:$B755),0)</f>
        <v>0</v>
      </c>
      <c r="Z757" s="176">
        <f>-IF(Y$9=INPUTS!$C$43,SUM($B752:$B755),0)</f>
        <v>0</v>
      </c>
      <c r="AA757" s="176">
        <f>-IF(Z$9=INPUTS!$C$43,SUM($B752:$B755),0)</f>
        <v>0</v>
      </c>
      <c r="AB757" s="176">
        <f>-IF(AA$9=INPUTS!$C$43,SUM($B752:$B755),0)</f>
        <v>0</v>
      </c>
      <c r="AC757" s="176">
        <f>-IF(AB$9=INPUTS!$C$43,SUM($B752:$B755),0)</f>
        <v>0</v>
      </c>
      <c r="AD757" s="176">
        <f>-IF(AC$9=INPUTS!$C$43,SUM($B752:$B755),0)</f>
        <v>-1557.4036000000001</v>
      </c>
      <c r="AE757" s="176">
        <f>-IF(AD$9=INPUTS!$C$43,SUM($B752:$B755),0)</f>
        <v>0</v>
      </c>
      <c r="AF757" s="176">
        <f>-IF(AE$9=INPUTS!$C$43,SUM($B752:$B755),0)</f>
        <v>0</v>
      </c>
      <c r="AG757" s="176">
        <f>-IF(AF$9=INPUTS!$C$43,SUM($B752:$B755),0)</f>
        <v>0</v>
      </c>
      <c r="AH757" s="176">
        <f>-IF(AG$9=INPUTS!$C$43,SUM($B752:$B755),0)</f>
        <v>0</v>
      </c>
      <c r="AI757" s="176">
        <f>-IF(AH$9=INPUTS!$C$43,SUM($B752:$B755),0)</f>
        <v>0</v>
      </c>
      <c r="AJ757" s="176">
        <f>-IF(AI$9=INPUTS!$C$43,SUM($B752:$B755),0)</f>
        <v>0</v>
      </c>
      <c r="AK757" s="176">
        <f>-IF(AJ$9=INPUTS!$C$43,SUM($B752:$B755),0)</f>
        <v>0</v>
      </c>
      <c r="AL757" s="176">
        <f>-IF(AK$9=INPUTS!$C$43,SUM($B752:$B755),0)</f>
        <v>0</v>
      </c>
      <c r="AM757" s="176">
        <f>-IF(AL$9=INPUTS!$C$43,SUM($B752:$B755),0)</f>
        <v>0</v>
      </c>
      <c r="AN757" s="176">
        <f>-IF(AM$9=INPUTS!$C$43,SUM($B752:$B755),0)</f>
        <v>0</v>
      </c>
      <c r="AO757" s="176">
        <f>-IF(AN$9=INPUTS!$C$43,SUM($B752:$B755),0)</f>
        <v>0</v>
      </c>
      <c r="AP757" s="176">
        <f>-IF(AO$9=INPUTS!$C$43,SUM($B752:$B755),0)</f>
        <v>0</v>
      </c>
      <c r="AQ757" s="176">
        <f>-IF(AP$9=INPUTS!$C$43,SUM($B752:$B755),0)</f>
        <v>0</v>
      </c>
      <c r="AR757" s="176">
        <f>-IF(AQ$9=INPUTS!$C$43,SUM($B752:$B755),0)</f>
        <v>0</v>
      </c>
      <c r="AS757" s="176">
        <f>-IF(AR$9=INPUTS!$C$43,SUM($B752:$B755),0)</f>
        <v>0</v>
      </c>
      <c r="AT757" s="176">
        <f>-IF(AS$9=INPUTS!$C$43,SUM($B752:$B755),0)</f>
        <v>0</v>
      </c>
      <c r="AU757" s="176">
        <f>-IF(AT$9=INPUTS!$C$43,SUM($B752:$B755),0)</f>
        <v>0</v>
      </c>
      <c r="AV757" s="176">
        <f>-IF(AU$9=INPUTS!$C$43,SUM($B752:$B755),0)</f>
        <v>0</v>
      </c>
      <c r="AW757" s="176">
        <f>-IF(AV$9=INPUTS!$C$43,SUM($B752:$B755),0)</f>
        <v>0</v>
      </c>
      <c r="AX757" s="176">
        <f>-IF(AW$9=INPUTS!$C$43,SUM($B752:$B755),0)</f>
        <v>0</v>
      </c>
      <c r="AY757" s="176">
        <f>-IF(AX$9=INPUTS!$C$43,SUM($B752:$B755),0)</f>
        <v>0</v>
      </c>
      <c r="AZ757" s="176">
        <f>-IF(AY$9=INPUTS!$C$43,SUM($B752:$B755),0)</f>
        <v>0</v>
      </c>
      <c r="BA757" s="176">
        <f>-IF(AZ$9=INPUTS!$C$43,SUM($B752:$B755),0)</f>
        <v>0</v>
      </c>
      <c r="BB757" s="176">
        <f>-IF(BA$9=INPUTS!$C$43,SUM($B752:$B755),0)</f>
        <v>0</v>
      </c>
      <c r="BC757" s="176">
        <f>-IF(BB$9=INPUTS!$C$43,SUM($B752:$B755),0)</f>
        <v>0</v>
      </c>
      <c r="BD757" s="176">
        <f>-IF(BC$9=INPUTS!$C$43,SUM($B752:$B755),0)</f>
        <v>0</v>
      </c>
      <c r="BE757" s="176">
        <f>-IF(BD$9=INPUTS!$C$43,SUM($B752:$B755),0)</f>
        <v>0</v>
      </c>
      <c r="BF757" s="176">
        <f>-IF(BE$9=INPUTS!$C$43,SUM($B752:$B755),0)</f>
        <v>0</v>
      </c>
      <c r="BG757" s="176">
        <f>-IF(BF$9=INPUTS!$C$43,SUM($B752:$B755),0)</f>
        <v>0</v>
      </c>
      <c r="BH757" s="176">
        <f>-IF(BG$9=INPUTS!$C$43,SUM($B752:$B755),0)</f>
        <v>0</v>
      </c>
      <c r="BI757" s="176">
        <f>-IF(BH$9=INPUTS!$C$43,SUM($B752:$B755),0)</f>
        <v>0</v>
      </c>
      <c r="BJ757" s="176">
        <f>-IF(BI$9=INPUTS!$C$43,SUM($B752:$B755),0)</f>
        <v>0</v>
      </c>
      <c r="BK757" s="176">
        <f>-IF(BJ$9=INPUTS!$C$43,SUM($B752:$B755),0)</f>
        <v>0</v>
      </c>
      <c r="BL757" s="176">
        <f>-IF(BK$9=INPUTS!$C$43,SUM($B752:$B755),0)</f>
        <v>0</v>
      </c>
      <c r="BM757" s="176">
        <f>-IF(BL$9=INPUTS!$C$43,SUM($B752:$B755),0)</f>
        <v>0</v>
      </c>
      <c r="BN757" s="176">
        <f>-IF(BM$9=INPUTS!$C$43,SUM($B752:$B755),0)</f>
        <v>0</v>
      </c>
      <c r="BO757" s="176">
        <f>-IF(BN$9=INPUTS!$C$43,SUM($B752:$B755),0)</f>
        <v>0</v>
      </c>
      <c r="BP757" s="176">
        <f>-IF(BO$9=INPUTS!$C$43,SUM($B752:$B755),0)</f>
        <v>0</v>
      </c>
      <c r="BQ757" s="176">
        <f>-IF(BP$9=INPUTS!$C$43,SUM($B752:$B755),0)</f>
        <v>0</v>
      </c>
      <c r="BR757" s="176">
        <f>-IF(BQ$9=INPUTS!$C$43,SUM($B752:$B755),0)</f>
        <v>0</v>
      </c>
      <c r="BS757" s="176">
        <f>-IF(BR$9=INPUTS!$C$43,SUM($B752:$B755),0)</f>
        <v>0</v>
      </c>
      <c r="BT757" s="176">
        <f>-IF(BS$9=INPUTS!$C$43,SUM($B752:$B755),0)</f>
        <v>0</v>
      </c>
      <c r="BU757" s="176">
        <f>-IF(BT$9=INPUTS!$C$43,SUM($B752:$B755),0)</f>
        <v>0</v>
      </c>
      <c r="BV757" s="176">
        <f>-IF(BU$9=INPUTS!$C$43,SUM($B752:$B755),0)</f>
        <v>0</v>
      </c>
      <c r="BW757" s="176">
        <f>-IF(BV$9=INPUTS!$C$43,SUM($B752:$B755),0)</f>
        <v>0</v>
      </c>
      <c r="BX757" s="176">
        <f>-IF(BW$9=INPUTS!$C$43,SUM($B752:$B755),0)</f>
        <v>0</v>
      </c>
      <c r="BY757" s="176">
        <f>-IF(BX$9=INPUTS!$C$43,SUM($B752:$B755),0)</f>
        <v>0</v>
      </c>
      <c r="BZ757" s="176">
        <f>-IF(BY$9=INPUTS!$C$43,SUM($B752:$B755),0)</f>
        <v>0</v>
      </c>
    </row>
    <row r="758" spans="1:78" ht="15" x14ac:dyDescent="0.25">
      <c r="B758" s="77">
        <f>SUM(G758:BZ758)</f>
        <v>0</v>
      </c>
      <c r="E758" s="170" t="s">
        <v>84</v>
      </c>
      <c r="G758" s="176">
        <f>-IF(F$9=INPUTS!$C$43,$B756,0)</f>
        <v>0</v>
      </c>
      <c r="H758" s="176">
        <f>-IF(G$9=INPUTS!$C$43,$B756,0)</f>
        <v>0</v>
      </c>
      <c r="I758" s="176">
        <f>-IF(H$9=INPUTS!$C$43,$B756,0)</f>
        <v>0</v>
      </c>
      <c r="J758" s="176">
        <f>-IF(I$9=INPUTS!$C$43,$B756,0)</f>
        <v>0</v>
      </c>
      <c r="K758" s="176">
        <f>-IF(J$9=INPUTS!$C$43,$B756,0)</f>
        <v>0</v>
      </c>
      <c r="L758" s="176">
        <f>-IF(K$9=INPUTS!$C$43,$B756,0)</f>
        <v>0</v>
      </c>
      <c r="M758" s="176">
        <f>-IF(L$9=INPUTS!$C$43,$B756,0)</f>
        <v>0</v>
      </c>
      <c r="N758" s="176">
        <f>-IF(M$9=INPUTS!$C$43,$B756,0)</f>
        <v>0</v>
      </c>
      <c r="O758" s="176">
        <f>-IF(N$9=INPUTS!$C$43,$B756,0)</f>
        <v>0</v>
      </c>
      <c r="P758" s="176">
        <f>-IF(O$9=INPUTS!$C$43,$B756,0)</f>
        <v>0</v>
      </c>
      <c r="Q758" s="176">
        <f>-IF(P$9=INPUTS!$C$43,$B756,0)</f>
        <v>0</v>
      </c>
      <c r="R758" s="176">
        <f>-IF(Q$9=INPUTS!$C$43,$B756,0)</f>
        <v>0</v>
      </c>
      <c r="S758" s="176">
        <f>-IF(R$9=INPUTS!$C$43,$B756,0)</f>
        <v>0</v>
      </c>
      <c r="T758" s="176">
        <f>-IF(S$9=INPUTS!$C$43,$B756,0)</f>
        <v>0</v>
      </c>
      <c r="U758" s="176">
        <f>-IF(T$9=INPUTS!$C$43,$B756,0)</f>
        <v>0</v>
      </c>
      <c r="V758" s="176">
        <f>-IF(U$9=INPUTS!$C$43,$B756,0)</f>
        <v>0</v>
      </c>
      <c r="W758" s="176">
        <f>-IF(V$9=INPUTS!$C$43,$B756,0)</f>
        <v>0</v>
      </c>
      <c r="X758" s="176">
        <f>-IF(W$9=INPUTS!$C$43,$B756,0)</f>
        <v>0</v>
      </c>
      <c r="Y758" s="176">
        <f>-IF(X$9=INPUTS!$C$43,$B756,0)</f>
        <v>0</v>
      </c>
      <c r="Z758" s="176">
        <f>-IF(Y$9=INPUTS!$C$43,$B756,0)</f>
        <v>0</v>
      </c>
      <c r="AA758" s="176">
        <f>-IF(Z$9=INPUTS!$C$43,$B756,0)</f>
        <v>0</v>
      </c>
      <c r="AB758" s="176">
        <f>-IF(AA$9=INPUTS!$C$43,$B756,0)</f>
        <v>0</v>
      </c>
      <c r="AC758" s="176">
        <f>-IF(AB$9=INPUTS!$C$43,$B756,0)</f>
        <v>0</v>
      </c>
      <c r="AD758" s="176">
        <f>-IF(AC$9=INPUTS!$C$43,$B756,0)</f>
        <v>0</v>
      </c>
      <c r="AE758" s="176">
        <f>-IF(AD$9=INPUTS!$C$43,$B756,0)</f>
        <v>0</v>
      </c>
      <c r="AF758" s="176">
        <f>-IF(AE$9=INPUTS!$C$43,$B756,0)</f>
        <v>0</v>
      </c>
      <c r="AG758" s="176">
        <f>-IF(AF$9=INPUTS!$C$43,$B756,0)</f>
        <v>0</v>
      </c>
      <c r="AH758" s="176">
        <f>-IF(AG$9=INPUTS!$C$43,$B756,0)</f>
        <v>0</v>
      </c>
      <c r="AI758" s="176">
        <f>-IF(AH$9=INPUTS!$C$43,$B756,0)</f>
        <v>0</v>
      </c>
      <c r="AJ758" s="176">
        <f>-IF(AI$9=INPUTS!$C$43,$B756,0)</f>
        <v>0</v>
      </c>
      <c r="AK758" s="176">
        <f>-IF(AJ$9=INPUTS!$C$43,$B756,0)</f>
        <v>0</v>
      </c>
      <c r="AL758" s="176">
        <f>-IF(AK$9=INPUTS!$C$43,$B756,0)</f>
        <v>0</v>
      </c>
      <c r="AM758" s="176">
        <f>-IF(AL$9=INPUTS!$C$43,$B756,0)</f>
        <v>0</v>
      </c>
      <c r="AN758" s="176">
        <f>-IF(AM$9=INPUTS!$C$43,$B756,0)</f>
        <v>0</v>
      </c>
      <c r="AO758" s="176">
        <f>-IF(AN$9=INPUTS!$C$43,$B756,0)</f>
        <v>0</v>
      </c>
      <c r="AP758" s="176">
        <f>-IF(AO$9=INPUTS!$C$43,$B756,0)</f>
        <v>0</v>
      </c>
      <c r="AQ758" s="176">
        <f>-IF(AP$9=INPUTS!$C$43,$B756,0)</f>
        <v>0</v>
      </c>
      <c r="AR758" s="176">
        <f>-IF(AQ$9=INPUTS!$C$43,$B756,0)</f>
        <v>0</v>
      </c>
      <c r="AS758" s="176">
        <f>-IF(AR$9=INPUTS!$C$43,$B756,0)</f>
        <v>0</v>
      </c>
      <c r="AT758" s="176">
        <f>-IF(AS$9=INPUTS!$C$43,$B756,0)</f>
        <v>0</v>
      </c>
      <c r="AU758" s="176">
        <f>-IF(AT$9=INPUTS!$C$43,$B756,0)</f>
        <v>0</v>
      </c>
      <c r="AV758" s="176">
        <f>-IF(AU$9=INPUTS!$C$43,$B756,0)</f>
        <v>0</v>
      </c>
      <c r="AW758" s="176">
        <f>-IF(AV$9=INPUTS!$C$43,$B756,0)</f>
        <v>0</v>
      </c>
      <c r="AX758" s="176">
        <f>-IF(AW$9=INPUTS!$C$43,$B756,0)</f>
        <v>0</v>
      </c>
      <c r="AY758" s="176">
        <f>-IF(AX$9=INPUTS!$C$43,$B756,0)</f>
        <v>0</v>
      </c>
      <c r="AZ758" s="176">
        <f>-IF(AY$9=INPUTS!$C$43,$B756,0)</f>
        <v>0</v>
      </c>
      <c r="BA758" s="176">
        <f>-IF(AZ$9=INPUTS!$C$43,$B756,0)</f>
        <v>0</v>
      </c>
      <c r="BB758" s="176">
        <f>-IF(BA$9=INPUTS!$C$43,$B756,0)</f>
        <v>0</v>
      </c>
      <c r="BC758" s="176">
        <f>-IF(BB$9=INPUTS!$C$43,$B756,0)</f>
        <v>0</v>
      </c>
      <c r="BD758" s="176">
        <f>-IF(BC$9=INPUTS!$C$43,$B756,0)</f>
        <v>0</v>
      </c>
      <c r="BE758" s="176">
        <f>-IF(BD$9=INPUTS!$C$43,$B756,0)</f>
        <v>0</v>
      </c>
      <c r="BF758" s="176">
        <f>-IF(BE$9=INPUTS!$C$43,$B756,0)</f>
        <v>0</v>
      </c>
      <c r="BG758" s="176">
        <f>-IF(BF$9=INPUTS!$C$43,$B756,0)</f>
        <v>0</v>
      </c>
      <c r="BH758" s="176">
        <f>-IF(BG$9=INPUTS!$C$43,$B756,0)</f>
        <v>0</v>
      </c>
      <c r="BI758" s="176">
        <f>-IF(BH$9=INPUTS!$C$43,$B756,0)</f>
        <v>0</v>
      </c>
      <c r="BJ758" s="176">
        <f>-IF(BI$9=INPUTS!$C$43,$B756,0)</f>
        <v>0</v>
      </c>
      <c r="BK758" s="176">
        <f>-IF(BJ$9=INPUTS!$C$43,$B756,0)</f>
        <v>0</v>
      </c>
      <c r="BL758" s="176">
        <f>-IF(BK$9=INPUTS!$C$43,$B756,0)</f>
        <v>0</v>
      </c>
      <c r="BM758" s="176">
        <f>-IF(BL$9=INPUTS!$C$43,$B756,0)</f>
        <v>0</v>
      </c>
      <c r="BN758" s="176">
        <f>-IF(BM$9=INPUTS!$C$43,$B756,0)</f>
        <v>0</v>
      </c>
      <c r="BO758" s="176">
        <f>-IF(BN$9=INPUTS!$C$43,$B756,0)</f>
        <v>0</v>
      </c>
      <c r="BP758" s="176">
        <f>-IF(BO$9=INPUTS!$C$43,$B756,0)</f>
        <v>0</v>
      </c>
      <c r="BQ758" s="176">
        <f>-IF(BP$9=INPUTS!$C$43,$B756,0)</f>
        <v>0</v>
      </c>
      <c r="BR758" s="176">
        <f>-IF(BQ$9=INPUTS!$C$43,$B756,0)</f>
        <v>0</v>
      </c>
      <c r="BS758" s="176">
        <f>-IF(BR$9=INPUTS!$C$43,$B756,0)</f>
        <v>0</v>
      </c>
      <c r="BT758" s="176">
        <f>-IF(BS$9=INPUTS!$C$43,$B756,0)</f>
        <v>0</v>
      </c>
      <c r="BU758" s="176">
        <f>-IF(BT$9=INPUTS!$C$43,$B756,0)</f>
        <v>0</v>
      </c>
      <c r="BV758" s="176">
        <f>-IF(BU$9=INPUTS!$C$43,$B756,0)</f>
        <v>0</v>
      </c>
      <c r="BW758" s="176">
        <f>-IF(BV$9=INPUTS!$C$43,$B756,0)</f>
        <v>0</v>
      </c>
      <c r="BX758" s="176">
        <f>-IF(BW$9=INPUTS!$C$43,$B756,0)</f>
        <v>0</v>
      </c>
      <c r="BY758" s="176">
        <f>-IF(BX$9=INPUTS!$C$43,$B756,0)</f>
        <v>0</v>
      </c>
      <c r="BZ758" s="176">
        <f>-IF(BY$9=INPUTS!$C$43,$B756,0)</f>
        <v>0</v>
      </c>
    </row>
    <row r="759" spans="1:78" collapsed="1" x14ac:dyDescent="0.2">
      <c r="A759" s="77">
        <f>SUM(A752:A755)</f>
        <v>50.973731687354189</v>
      </c>
      <c r="E759" s="170"/>
      <c r="G759" s="324"/>
      <c r="H759" s="324"/>
      <c r="I759" s="324"/>
      <c r="J759" s="324"/>
      <c r="K759" s="324"/>
      <c r="L759" s="324"/>
      <c r="M759" s="324"/>
      <c r="N759" s="324"/>
      <c r="O759" s="324"/>
      <c r="P759" s="324"/>
      <c r="Q759" s="324"/>
      <c r="R759" s="324"/>
      <c r="S759" s="324"/>
      <c r="T759" s="324"/>
      <c r="U759" s="324"/>
      <c r="V759" s="324"/>
      <c r="W759" s="324"/>
      <c r="X759" s="324"/>
      <c r="Y759" s="324"/>
      <c r="Z759" s="324"/>
      <c r="AA759" s="324"/>
      <c r="AB759" s="324"/>
      <c r="AC759" s="324"/>
      <c r="AD759" s="324"/>
      <c r="AE759" s="324"/>
      <c r="AF759" s="324"/>
      <c r="AG759" s="324"/>
      <c r="AH759" s="324"/>
      <c r="AI759" s="324"/>
      <c r="AJ759" s="324"/>
      <c r="AK759" s="324"/>
      <c r="AL759" s="324"/>
      <c r="AM759" s="324"/>
      <c r="AN759" s="324"/>
      <c r="AO759" s="324"/>
      <c r="AP759" s="324"/>
      <c r="AQ759" s="324"/>
      <c r="AR759" s="324"/>
      <c r="AS759" s="324"/>
      <c r="AT759" s="324"/>
      <c r="AU759" s="324"/>
      <c r="AV759" s="324"/>
      <c r="AW759" s="324"/>
      <c r="AX759" s="324"/>
      <c r="AY759" s="324"/>
      <c r="AZ759" s="324"/>
      <c r="BA759" s="324"/>
      <c r="BB759" s="324"/>
      <c r="BC759" s="324"/>
      <c r="BD759" s="324"/>
      <c r="BE759" s="324"/>
      <c r="BF759" s="324"/>
      <c r="BG759" s="324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24"/>
      <c r="BR759" s="324"/>
      <c r="BS759" s="324"/>
      <c r="BT759" s="324"/>
      <c r="BU759" s="324"/>
      <c r="BV759" s="324"/>
      <c r="BW759" s="324"/>
      <c r="BX759" s="324"/>
      <c r="BY759" s="324"/>
      <c r="BZ759" s="324"/>
    </row>
    <row r="760" spans="1:78" ht="15" x14ac:dyDescent="0.25">
      <c r="B760" s="77">
        <f>SUM(G760:BZ760)</f>
        <v>14.816999755854143</v>
      </c>
      <c r="E760" s="170" t="s">
        <v>5</v>
      </c>
      <c r="G760" s="322">
        <f>IF(G$9&gt;INPUTS!$C$43,0,SUMIF($A$12:$A$310,$E751,G$12:G$310))</f>
        <v>0</v>
      </c>
      <c r="H760" s="322">
        <f>IF(H$9&gt;INPUTS!$C$43,0,SUMIF($A$12:$A$310,$E751,H$12:H$310))</f>
        <v>0</v>
      </c>
      <c r="I760" s="322">
        <f>IF(I$9&gt;INPUTS!$C$43,0,SUMIF($A$12:$A$310,$E751,I$12:I$310))</f>
        <v>0</v>
      </c>
      <c r="J760" s="322">
        <f>IF(J$9&gt;INPUTS!$C$43,0,SUMIF($A$12:$A$310,$E751,J$12:J$310))</f>
        <v>0</v>
      </c>
      <c r="K760" s="322">
        <f>IF(K$9&gt;INPUTS!$C$43,0,SUMIF($A$12:$A$310,$E751,K$12:K$310))</f>
        <v>0</v>
      </c>
      <c r="L760" s="322">
        <f>IF(L$9&gt;INPUTS!$C$43,0,SUMIF($A$12:$A$310,$E751,L$12:L$310))</f>
        <v>0</v>
      </c>
      <c r="M760" s="322">
        <f>IF(M$9&gt;INPUTS!$C$43,0,SUMIF($A$12:$A$310,$E751,M$12:M$310))</f>
        <v>0</v>
      </c>
      <c r="N760" s="322">
        <f>IF(N$9&gt;INPUTS!$C$43,0,SUMIF($A$12:$A$310,$E751,N$12:N$310))</f>
        <v>0</v>
      </c>
      <c r="O760" s="322">
        <f>IF(O$9&gt;INPUTS!$C$43,0,SUMIF($A$12:$A$310,$E751,O$12:O$310))</f>
        <v>0</v>
      </c>
      <c r="P760" s="322">
        <f>IF(P$9&gt;INPUTS!$C$43,0,SUMIF($A$12:$A$310,$E751,P$12:P$310))</f>
        <v>0</v>
      </c>
      <c r="Q760" s="322">
        <f>IF(Q$9&gt;INPUTS!$C$43,0,SUMIF($A$12:$A$310,$E751,Q$12:Q$310))</f>
        <v>0</v>
      </c>
      <c r="R760" s="322">
        <f>IF(R$9&gt;INPUTS!$C$43,0,SUMIF($A$12:$A$310,$E751,R$12:R$310))</f>
        <v>0</v>
      </c>
      <c r="S760" s="322">
        <f>IF(S$9&gt;INPUTS!$C$43,0,SUMIF($A$12:$A$310,$E751,S$12:S$310))</f>
        <v>0</v>
      </c>
      <c r="T760" s="322">
        <f>IF(T$9&gt;INPUTS!$C$43,0,SUMIF($A$12:$A$310,$E751,T$12:T$310))</f>
        <v>0</v>
      </c>
      <c r="U760" s="322">
        <f>IF(U$9&gt;INPUTS!$C$43,0,SUMIF($A$12:$A$310,$E751,U$12:U$310))</f>
        <v>-0.41311362263179907</v>
      </c>
      <c r="V760" s="322">
        <f>IF(V$9&gt;INPUTS!$C$43,0,SUMIF($A$12:$A$310,$E751,V$12:V$310))</f>
        <v>-0.80687621172421664</v>
      </c>
      <c r="W760" s="322">
        <f>IF(W$9&gt;INPUTS!$C$43,0,SUMIF($A$12:$A$310,$E751,W$12:W$310))</f>
        <v>-0.78498525275171815</v>
      </c>
      <c r="X760" s="322">
        <f>IF(X$9&gt;INPUTS!$C$43,0,SUMIF($A$12:$A$310,$E751,X$12:X$310))</f>
        <v>-0.26106286568612835</v>
      </c>
      <c r="Y760" s="322">
        <f>IF(Y$9&gt;INPUTS!$C$43,0,SUMIF($A$12:$A$310,$E751,Y$12:Y$310))</f>
        <v>1.1729295489047704</v>
      </c>
      <c r="Z760" s="322">
        <f>IF(Z$9&gt;INPUTS!$C$43,0,SUMIF($A$12:$A$310,$E751,Z$12:Z$310))</f>
        <v>3.1666752379046894</v>
      </c>
      <c r="AA760" s="322">
        <f>IF(AA$9&gt;INPUTS!$C$43,0,SUMIF($A$12:$A$310,$E751,AA$12:AA$310))</f>
        <v>4.2478109739461818</v>
      </c>
      <c r="AB760" s="322">
        <f>IF(AB$9&gt;INPUTS!$C$43,0,SUMIF($A$12:$A$310,$E751,AB$12:AB$310))</f>
        <v>4.2478109739461818</v>
      </c>
      <c r="AC760" s="322">
        <f>IF(AC$9&gt;INPUTS!$C$43,0,SUMIF($A$12:$A$310,$E751,AC$12:AC$310))</f>
        <v>4.2478109739461818</v>
      </c>
      <c r="AD760" s="322">
        <f>IF(AD$9&gt;INPUTS!$C$43,0,SUMIF($A$12:$A$310,$E751,AD$12:AD$310))</f>
        <v>0</v>
      </c>
      <c r="AE760" s="322">
        <f>IF(AE$9&gt;INPUTS!$C$43,0,SUMIF($A$12:$A$310,$E751,AE$12:AE$310))</f>
        <v>0</v>
      </c>
      <c r="AF760" s="322">
        <f>IF(AF$9&gt;INPUTS!$C$43,0,SUMIF($A$12:$A$310,$E751,AF$12:AF$310))</f>
        <v>0</v>
      </c>
      <c r="AG760" s="322">
        <f>IF(AG$9&gt;INPUTS!$C$43,0,SUMIF($A$12:$A$310,$E751,AG$12:AG$310))</f>
        <v>0</v>
      </c>
      <c r="AH760" s="322">
        <f>IF(AH$9&gt;INPUTS!$C$43,0,SUMIF($A$12:$A$310,$E751,AH$12:AH$310))</f>
        <v>0</v>
      </c>
      <c r="AI760" s="322">
        <f>IF(AI$9&gt;INPUTS!$C$43,0,SUMIF($A$12:$A$310,$E751,AI$12:AI$310))</f>
        <v>0</v>
      </c>
      <c r="AJ760" s="322">
        <f>IF(AJ$9&gt;INPUTS!$C$43,0,SUMIF($A$12:$A$310,$E751,AJ$12:AJ$310))</f>
        <v>0</v>
      </c>
      <c r="AK760" s="322">
        <f>IF(AK$9&gt;INPUTS!$C$43,0,SUMIF($A$12:$A$310,$E751,AK$12:AK$310))</f>
        <v>0</v>
      </c>
      <c r="AL760" s="322">
        <f>IF(AL$9&gt;INPUTS!$C$43,0,SUMIF($A$12:$A$310,$E751,AL$12:AL$310))</f>
        <v>0</v>
      </c>
      <c r="AM760" s="322">
        <f>IF(AM$9&gt;INPUTS!$C$43,0,SUMIF($A$12:$A$310,$E751,AM$12:AM$310))</f>
        <v>0</v>
      </c>
      <c r="AN760" s="322">
        <f>IF(AN$9&gt;INPUTS!$C$43,0,SUMIF($A$12:$A$310,$E751,AN$12:AN$310))</f>
        <v>0</v>
      </c>
      <c r="AO760" s="322">
        <f>IF(AO$9&gt;INPUTS!$C$43,0,SUMIF($A$12:$A$310,$E751,AO$12:AO$310))</f>
        <v>0</v>
      </c>
      <c r="AP760" s="322">
        <f>IF(AP$9&gt;INPUTS!$C$43,0,SUMIF($A$12:$A$310,$E751,AP$12:AP$310))</f>
        <v>0</v>
      </c>
      <c r="AQ760" s="322">
        <f>IF(AQ$9&gt;INPUTS!$C$43,0,SUMIF($A$12:$A$310,$E751,AQ$12:AQ$310))</f>
        <v>0</v>
      </c>
      <c r="AR760" s="322">
        <f>IF(AR$9&gt;INPUTS!$C$43,0,SUMIF($A$12:$A$310,$E751,AR$12:AR$310))</f>
        <v>0</v>
      </c>
      <c r="AS760" s="322">
        <f>IF(AS$9&gt;INPUTS!$C$43,0,SUMIF($A$12:$A$310,$E751,AS$12:AS$310))</f>
        <v>0</v>
      </c>
      <c r="AT760" s="322">
        <f>IF(AT$9&gt;INPUTS!$C$43,0,SUMIF($A$12:$A$310,$E751,AT$12:AT$310))</f>
        <v>0</v>
      </c>
      <c r="AU760" s="322">
        <f>IF(AU$9&gt;INPUTS!$C$43,0,SUMIF($A$12:$A$310,$E751,AU$12:AU$310))</f>
        <v>0</v>
      </c>
      <c r="AV760" s="322">
        <f>IF(AV$9&gt;INPUTS!$C$43,0,SUMIF($A$12:$A$310,$E751,AV$12:AV$310))</f>
        <v>0</v>
      </c>
      <c r="AW760" s="322">
        <f>IF(AW$9&gt;INPUTS!$C$43,0,SUMIF($A$12:$A$310,$E751,AW$12:AW$310))</f>
        <v>0</v>
      </c>
      <c r="AX760" s="322">
        <f>IF(AX$9&gt;INPUTS!$C$43,0,SUMIF($A$12:$A$310,$E751,AX$12:AX$310))</f>
        <v>0</v>
      </c>
      <c r="AY760" s="322">
        <f>IF(AY$9&gt;INPUTS!$C$43,0,SUMIF($A$12:$A$310,$E751,AY$12:AY$310))</f>
        <v>0</v>
      </c>
      <c r="AZ760" s="322">
        <f>IF(AZ$9&gt;INPUTS!$C$43,0,SUMIF($A$12:$A$310,$E751,AZ$12:AZ$310))</f>
        <v>0</v>
      </c>
      <c r="BA760" s="322">
        <f>IF(BA$9&gt;INPUTS!$C$43,0,SUMIF($A$12:$A$310,$E751,BA$12:BA$310))</f>
        <v>0</v>
      </c>
      <c r="BB760" s="322">
        <f>IF(BB$9&gt;INPUTS!$C$43,0,SUMIF($A$12:$A$310,$E751,BB$12:BB$310))</f>
        <v>0</v>
      </c>
      <c r="BC760" s="322">
        <f>IF(BC$9&gt;INPUTS!$C$43,0,SUMIF($A$12:$A$310,$E751,BC$12:BC$310))</f>
        <v>0</v>
      </c>
      <c r="BD760" s="322">
        <f>IF(BD$9&gt;INPUTS!$C$43,0,SUMIF($A$12:$A$310,$E751,BD$12:BD$310))</f>
        <v>0</v>
      </c>
      <c r="BE760" s="322">
        <f>IF(BE$9&gt;INPUTS!$C$43,0,SUMIF($A$12:$A$310,$E751,BE$12:BE$310))</f>
        <v>0</v>
      </c>
      <c r="BF760" s="322">
        <f>IF(BF$9&gt;INPUTS!$C$43,0,SUMIF($A$12:$A$310,$E751,BF$12:BF$310))</f>
        <v>0</v>
      </c>
      <c r="BG760" s="322">
        <f>IF(BG$9&gt;INPUTS!$C$43,0,SUMIF($A$12:$A$310,$E751,BG$12:BG$310))</f>
        <v>0</v>
      </c>
      <c r="BH760" s="322">
        <f>IF(BH$9&gt;INPUTS!$C$43,0,SUMIF($A$12:$A$310,$E751,BH$12:BH$310))</f>
        <v>0</v>
      </c>
      <c r="BI760" s="322">
        <f>IF(BI$9&gt;INPUTS!$C$43,0,SUMIF($A$12:$A$310,$E751,BI$12:BI$310))</f>
        <v>0</v>
      </c>
      <c r="BJ760" s="322">
        <f>IF(BJ$9&gt;INPUTS!$C$43,0,SUMIF($A$12:$A$310,$E751,BJ$12:BJ$310))</f>
        <v>0</v>
      </c>
      <c r="BK760" s="322">
        <f>IF(BK$9&gt;INPUTS!$C$43,0,SUMIF($A$12:$A$310,$E751,BK$12:BK$310))</f>
        <v>0</v>
      </c>
      <c r="BL760" s="322">
        <f>IF(BL$9&gt;INPUTS!$C$43,0,SUMIF($A$12:$A$310,$E751,BL$12:BL$310))</f>
        <v>0</v>
      </c>
      <c r="BM760" s="322">
        <f>IF(BM$9&gt;INPUTS!$C$43,0,SUMIF($A$12:$A$310,$E751,BM$12:BM$310))</f>
        <v>0</v>
      </c>
      <c r="BN760" s="322">
        <f>IF(BN$9&gt;INPUTS!$C$43,0,SUMIF($A$12:$A$310,$E751,BN$12:BN$310))</f>
        <v>0</v>
      </c>
      <c r="BO760" s="322">
        <f>IF(BO$9&gt;INPUTS!$C$43,0,SUMIF($A$12:$A$310,$E751,BO$12:BO$310))</f>
        <v>0</v>
      </c>
      <c r="BP760" s="322">
        <f>IF(BP$9&gt;INPUTS!$C$43,0,SUMIF($A$12:$A$310,$E751,BP$12:BP$310))</f>
        <v>0</v>
      </c>
      <c r="BQ760" s="322">
        <f>IF(BQ$9&gt;INPUTS!$C$43,0,SUMIF($A$12:$A$310,$E751,BQ$12:BQ$310))</f>
        <v>0</v>
      </c>
      <c r="BR760" s="322">
        <f>IF(BR$9&gt;INPUTS!$C$43,0,SUMIF($A$12:$A$310,$E751,BR$12:BR$310))</f>
        <v>0</v>
      </c>
      <c r="BS760" s="322">
        <f>IF(BS$9&gt;INPUTS!$C$43,0,SUMIF($A$12:$A$310,$E751,BS$12:BS$310))</f>
        <v>0</v>
      </c>
      <c r="BT760" s="322">
        <f>IF(BT$9&gt;INPUTS!$C$43,0,SUMIF($A$12:$A$310,$E751,BT$12:BT$310))</f>
        <v>0</v>
      </c>
      <c r="BU760" s="322">
        <f>IF(BU$9&gt;INPUTS!$C$43,0,SUMIF($A$12:$A$310,$E751,BU$12:BU$310))</f>
        <v>0</v>
      </c>
      <c r="BV760" s="322">
        <f>IF(BV$9&gt;INPUTS!$C$43,0,SUMIF($A$12:$A$310,$E751,BV$12:BV$310))</f>
        <v>0</v>
      </c>
      <c r="BW760" s="322">
        <f>IF(BW$9&gt;INPUTS!$C$43,0,SUMIF($A$12:$A$310,$E751,BW$12:BW$310))</f>
        <v>0</v>
      </c>
      <c r="BX760" s="322">
        <f>IF(BX$9&gt;INPUTS!$C$43,0,SUMIF($A$12:$A$310,$E751,BX$12:BX$310))</f>
        <v>0</v>
      </c>
      <c r="BY760" s="322">
        <f>IF(BY$9&gt;INPUTS!$C$43,0,SUMIF($A$12:$A$310,$E751,BY$12:BY$310))</f>
        <v>0</v>
      </c>
      <c r="BZ760" s="322">
        <f>IF(BZ$9&gt;INPUTS!$C$43,0,SUMIF($A$12:$A$310,$E751,BZ$12:BZ$310))</f>
        <v>0</v>
      </c>
    </row>
    <row r="761" spans="1:78" ht="15" x14ac:dyDescent="0.25">
      <c r="B761" s="77">
        <f>SUM(G761:BZ761)</f>
        <v>-14.816999755854143</v>
      </c>
      <c r="E761" s="170" t="s">
        <v>82</v>
      </c>
      <c r="G761" s="322">
        <f>-IF(F$9=INPUTS!$C$43,SUM($F760:G760),0)</f>
        <v>0</v>
      </c>
      <c r="H761" s="322">
        <f>-IF(G$9=INPUTS!$C$43,SUM($F760:H760),0)</f>
        <v>0</v>
      </c>
      <c r="I761" s="322">
        <f>-IF(H$9=INPUTS!$C$43,SUM($F760:I760),0)</f>
        <v>0</v>
      </c>
      <c r="J761" s="322">
        <f>-IF(I$9=INPUTS!$C$43,SUM($F760:J760),0)</f>
        <v>0</v>
      </c>
      <c r="K761" s="322">
        <f>-IF(J$9=INPUTS!$C$43,SUM($F760:K760),0)</f>
        <v>0</v>
      </c>
      <c r="L761" s="322">
        <f>-IF(K$9=INPUTS!$C$43,SUM($F760:L760),0)</f>
        <v>0</v>
      </c>
      <c r="M761" s="322">
        <f>-IF(L$9=INPUTS!$C$43,SUM($F760:M760),0)</f>
        <v>0</v>
      </c>
      <c r="N761" s="322">
        <f>-IF(M$9=INPUTS!$C$43,SUM($F760:N760),0)</f>
        <v>0</v>
      </c>
      <c r="O761" s="322">
        <f>-IF(N$9=INPUTS!$C$43,SUM($F760:O760),0)</f>
        <v>0</v>
      </c>
      <c r="P761" s="322">
        <f>-IF(O$9=INPUTS!$C$43,SUM($F760:P760),0)</f>
        <v>0</v>
      </c>
      <c r="Q761" s="322">
        <f>-IF(P$9=INPUTS!$C$43,SUM($F760:Q760),0)</f>
        <v>0</v>
      </c>
      <c r="R761" s="322">
        <f>-IF(Q$9=INPUTS!$C$43,SUM($F760:R760),0)</f>
        <v>0</v>
      </c>
      <c r="S761" s="322">
        <f>-IF(R$9=INPUTS!$C$43,SUM($F760:S760),0)</f>
        <v>0</v>
      </c>
      <c r="T761" s="322">
        <f>-IF(S$9=INPUTS!$C$43,SUM($F760:T760),0)</f>
        <v>0</v>
      </c>
      <c r="U761" s="322">
        <f>-IF(T$9=INPUTS!$C$43,SUM($F760:U760),0)</f>
        <v>0</v>
      </c>
      <c r="V761" s="322">
        <f>-IF(U$9=INPUTS!$C$43,SUM($F760:V760),0)</f>
        <v>0</v>
      </c>
      <c r="W761" s="322">
        <f>-IF(V$9=INPUTS!$C$43,SUM($F760:W760),0)</f>
        <v>0</v>
      </c>
      <c r="X761" s="322">
        <f>-IF(W$9=INPUTS!$C$43,SUM($F760:X760),0)</f>
        <v>0</v>
      </c>
      <c r="Y761" s="322">
        <f>-IF(X$9=INPUTS!$C$43,SUM($F760:Y760),0)</f>
        <v>0</v>
      </c>
      <c r="Z761" s="322">
        <f>-IF(Y$9=INPUTS!$C$43,SUM($F760:Z760),0)</f>
        <v>0</v>
      </c>
      <c r="AA761" s="322">
        <f>-IF(Z$9=INPUTS!$C$43,SUM($F760:AA760),0)</f>
        <v>0</v>
      </c>
      <c r="AB761" s="322">
        <f>-IF(AA$9=INPUTS!$C$43,SUM($F760:AB760),0)</f>
        <v>0</v>
      </c>
      <c r="AC761" s="322">
        <f>-IF(AB$9=INPUTS!$C$43,SUM($F760:AC760),0)</f>
        <v>0</v>
      </c>
      <c r="AD761" s="322">
        <f>-IF(AC$9=INPUTS!$C$43,SUM($F760:AD760),0)</f>
        <v>-14.816999755854143</v>
      </c>
      <c r="AE761" s="322">
        <f>-IF(AD$9=INPUTS!$C$43,SUM($F760:AE760),0)</f>
        <v>0</v>
      </c>
      <c r="AF761" s="322">
        <f>-IF(AE$9=INPUTS!$C$43,SUM($F760:AF760),0)</f>
        <v>0</v>
      </c>
      <c r="AG761" s="322">
        <f>-IF(AF$9=INPUTS!$C$43,SUM($F760:AG760),0)</f>
        <v>0</v>
      </c>
      <c r="AH761" s="322">
        <f>-IF(AG$9=INPUTS!$C$43,SUM($F760:AH760),0)</f>
        <v>0</v>
      </c>
      <c r="AI761" s="322">
        <f>-IF(AH$9=INPUTS!$C$43,SUM($F760:AI760),0)</f>
        <v>0</v>
      </c>
      <c r="AJ761" s="322">
        <f>-IF(AI$9=INPUTS!$C$43,SUM($F760:AJ760),0)</f>
        <v>0</v>
      </c>
      <c r="AK761" s="322">
        <f>-IF(AJ$9=INPUTS!$C$43,SUM($F760:AK760),0)</f>
        <v>0</v>
      </c>
      <c r="AL761" s="322">
        <f>-IF(AK$9=INPUTS!$C$43,SUM($F760:AL760),0)</f>
        <v>0</v>
      </c>
      <c r="AM761" s="322">
        <f>-IF(AL$9=INPUTS!$C$43,SUM($F760:AM760),0)</f>
        <v>0</v>
      </c>
      <c r="AN761" s="322">
        <f>-IF(AM$9=INPUTS!$C$43,SUM($F760:AN760),0)</f>
        <v>0</v>
      </c>
      <c r="AO761" s="322">
        <f>-IF(AN$9=INPUTS!$C$43,SUM($F760:AO760),0)</f>
        <v>0</v>
      </c>
      <c r="AP761" s="322">
        <f>-IF(AO$9=INPUTS!$C$43,SUM($F760:AP760),0)</f>
        <v>0</v>
      </c>
      <c r="AQ761" s="322">
        <f>-IF(AP$9=INPUTS!$C$43,SUM($F760:AQ760),0)</f>
        <v>0</v>
      </c>
      <c r="AR761" s="322">
        <f>-IF(AQ$9=INPUTS!$C$43,SUM($F760:AR760),0)</f>
        <v>0</v>
      </c>
      <c r="AS761" s="322">
        <f>-IF(AR$9=INPUTS!$C$43,SUM($F760:AS760),0)</f>
        <v>0</v>
      </c>
      <c r="AT761" s="322">
        <f>-IF(AS$9=INPUTS!$C$43,SUM($F760:AT760),0)</f>
        <v>0</v>
      </c>
      <c r="AU761" s="322">
        <f>-IF(AT$9=INPUTS!$C$43,SUM($F760:AU760),0)</f>
        <v>0</v>
      </c>
      <c r="AV761" s="322">
        <f>-IF(AU$9=INPUTS!$C$43,SUM($F760:AV760),0)</f>
        <v>0</v>
      </c>
      <c r="AW761" s="322">
        <f>-IF(AV$9=INPUTS!$C$43,SUM($F760:AW760),0)</f>
        <v>0</v>
      </c>
      <c r="AX761" s="322">
        <f>-IF(AW$9=INPUTS!$C$43,SUM($F760:AX760),0)</f>
        <v>0</v>
      </c>
      <c r="AY761" s="322">
        <f>-IF(AX$9=INPUTS!$C$43,SUM($F760:AY760),0)</f>
        <v>0</v>
      </c>
      <c r="AZ761" s="322">
        <f>-IF(AY$9=INPUTS!$C$43,SUM($F760:AZ760),0)</f>
        <v>0</v>
      </c>
      <c r="BA761" s="322">
        <f>-IF(AZ$9=INPUTS!$C$43,SUM($F760:BA760),0)</f>
        <v>0</v>
      </c>
      <c r="BB761" s="322">
        <f>-IF(BA$9=INPUTS!$C$43,SUM($F760:BB760),0)</f>
        <v>0</v>
      </c>
      <c r="BC761" s="322">
        <f>-IF(BB$9=INPUTS!$C$43,SUM($F760:BC760),0)</f>
        <v>0</v>
      </c>
      <c r="BD761" s="322">
        <f>-IF(BC$9=INPUTS!$C$43,SUM($F760:BD760),0)</f>
        <v>0</v>
      </c>
      <c r="BE761" s="322">
        <f>-IF(BD$9=INPUTS!$C$43,SUM($F760:BE760),0)</f>
        <v>0</v>
      </c>
      <c r="BF761" s="322">
        <f>-IF(BE$9=INPUTS!$C$43,SUM($F760:BF760),0)</f>
        <v>0</v>
      </c>
      <c r="BG761" s="322">
        <f>-IF(BF$9=INPUTS!$C$43,SUM($F760:BG760),0)</f>
        <v>0</v>
      </c>
      <c r="BH761" s="322">
        <f>-IF(BG$9=INPUTS!$C$43,SUM($F760:BH760),0)</f>
        <v>0</v>
      </c>
      <c r="BI761" s="322">
        <f>-IF(BH$9=INPUTS!$C$43,SUM($F760:BI760),0)</f>
        <v>0</v>
      </c>
      <c r="BJ761" s="322">
        <f>-IF(BI$9=INPUTS!$C$43,SUM($F760:BJ760),0)</f>
        <v>0</v>
      </c>
      <c r="BK761" s="322">
        <f>-IF(BJ$9=INPUTS!$C$43,SUM($F760:BK760),0)</f>
        <v>0</v>
      </c>
      <c r="BL761" s="322">
        <f>-IF(BK$9=INPUTS!$C$43,SUM($F760:BL760),0)</f>
        <v>0</v>
      </c>
      <c r="BM761" s="322">
        <f>-IF(BL$9=INPUTS!$C$43,SUM($F760:BM760),0)</f>
        <v>0</v>
      </c>
      <c r="BN761" s="322">
        <f>-IF(BM$9=INPUTS!$C$43,SUM($F760:BN760),0)</f>
        <v>0</v>
      </c>
      <c r="BO761" s="322">
        <f>-IF(BN$9=INPUTS!$C$43,SUM($F760:BO760),0)</f>
        <v>0</v>
      </c>
      <c r="BP761" s="322">
        <f>-IF(BO$9=INPUTS!$C$43,SUM($F760:BP760),0)</f>
        <v>0</v>
      </c>
      <c r="BQ761" s="322">
        <f>-IF(BP$9=INPUTS!$C$43,SUM($F760:BQ760),0)</f>
        <v>0</v>
      </c>
      <c r="BR761" s="322">
        <f>-IF(BQ$9=INPUTS!$C$43,SUM($F760:BR760),0)</f>
        <v>0</v>
      </c>
      <c r="BS761" s="322">
        <f>-IF(BR$9=INPUTS!$C$43,SUM($F760:BS760),0)</f>
        <v>0</v>
      </c>
      <c r="BT761" s="322">
        <f>-IF(BS$9=INPUTS!$C$43,SUM($F760:BT760),0)</f>
        <v>0</v>
      </c>
      <c r="BU761" s="322">
        <f>-IF(BT$9=INPUTS!$C$43,SUM($F760:BU760),0)</f>
        <v>0</v>
      </c>
      <c r="BV761" s="322">
        <f>-IF(BU$9=INPUTS!$C$43,SUM($F760:BV760),0)</f>
        <v>0</v>
      </c>
      <c r="BW761" s="322">
        <f>-IF(BV$9=INPUTS!$C$43,SUM($F760:BW760),0)</f>
        <v>0</v>
      </c>
      <c r="BX761" s="322">
        <f>-IF(BW$9=INPUTS!$C$43,SUM($F760:BX760),0)</f>
        <v>0</v>
      </c>
      <c r="BY761" s="322">
        <f>-IF(BX$9=INPUTS!$C$43,SUM($F760:BY760),0)</f>
        <v>0</v>
      </c>
      <c r="BZ761" s="322">
        <f>-IF(BY$9=INPUTS!$C$43,SUM($F760:BZ760),0)</f>
        <v>0</v>
      </c>
    </row>
    <row r="762" spans="1:78" ht="15" x14ac:dyDescent="0.25">
      <c r="B762" s="310"/>
      <c r="E762" s="170" t="s">
        <v>65</v>
      </c>
      <c r="G762" s="320">
        <f>SUMIF($A$12:$A$234,$E751,G$12:G$234)*(1-$D$5)+SUMIF($A$239:$A$310,$E751,G$239:G$310)</f>
        <v>0</v>
      </c>
      <c r="H762" s="320">
        <f t="shared" ref="H762:BS762" si="959">SUMIF($A$12:$A$234,$E751,H$12:H$234)*(1-$D$5)+SUMIF($A$239:$A$310,$E751,H$239:H$310)</f>
        <v>0</v>
      </c>
      <c r="I762" s="320">
        <f t="shared" si="959"/>
        <v>0</v>
      </c>
      <c r="J762" s="320">
        <f t="shared" si="959"/>
        <v>0</v>
      </c>
      <c r="K762" s="320">
        <f t="shared" si="959"/>
        <v>0</v>
      </c>
      <c r="L762" s="320">
        <f t="shared" si="959"/>
        <v>0</v>
      </c>
      <c r="M762" s="320">
        <f t="shared" si="959"/>
        <v>0</v>
      </c>
      <c r="N762" s="320">
        <f t="shared" si="959"/>
        <v>0</v>
      </c>
      <c r="O762" s="320">
        <f t="shared" si="959"/>
        <v>0</v>
      </c>
      <c r="P762" s="320">
        <f t="shared" si="959"/>
        <v>0</v>
      </c>
      <c r="Q762" s="320">
        <f t="shared" si="959"/>
        <v>0</v>
      </c>
      <c r="R762" s="320">
        <f t="shared" si="959"/>
        <v>0</v>
      </c>
      <c r="S762" s="320">
        <f t="shared" si="959"/>
        <v>0</v>
      </c>
      <c r="T762" s="320">
        <f t="shared" si="959"/>
        <v>0</v>
      </c>
      <c r="U762" s="320">
        <f t="shared" si="959"/>
        <v>-0.29698738331000035</v>
      </c>
      <c r="V762" s="320">
        <f t="shared" si="959"/>
        <v>-0.58006330860853939</v>
      </c>
      <c r="W762" s="320">
        <f t="shared" si="959"/>
        <v>-0.56432589820321022</v>
      </c>
      <c r="X762" s="320">
        <f t="shared" si="959"/>
        <v>-0.18767809414175768</v>
      </c>
      <c r="Y762" s="320">
        <f t="shared" si="959"/>
        <v>0.84321905270763942</v>
      </c>
      <c r="Z762" s="320">
        <f t="shared" si="959"/>
        <v>2.2765228285296812</v>
      </c>
      <c r="AA762" s="320">
        <f t="shared" si="959"/>
        <v>3.0537513091699102</v>
      </c>
      <c r="AB762" s="320">
        <f t="shared" si="959"/>
        <v>3.0537513091699102</v>
      </c>
      <c r="AC762" s="320">
        <f t="shared" si="959"/>
        <v>3.0537513091699102</v>
      </c>
      <c r="AD762" s="320">
        <f t="shared" si="959"/>
        <v>3.0537513091699102</v>
      </c>
      <c r="AE762" s="320">
        <f t="shared" si="959"/>
        <v>3.0537513091699102</v>
      </c>
      <c r="AF762" s="320">
        <f t="shared" si="959"/>
        <v>3.0537513091699102</v>
      </c>
      <c r="AG762" s="320">
        <f t="shared" si="959"/>
        <v>3.0537513091699102</v>
      </c>
      <c r="AH762" s="320">
        <f t="shared" si="959"/>
        <v>3.0537513091699102</v>
      </c>
      <c r="AI762" s="320">
        <f t="shared" si="959"/>
        <v>3.0537513091699102</v>
      </c>
      <c r="AJ762" s="320">
        <f t="shared" si="959"/>
        <v>3.0537513091699102</v>
      </c>
      <c r="AK762" s="320">
        <f t="shared" si="959"/>
        <v>3.0537513091699102</v>
      </c>
      <c r="AL762" s="320">
        <f t="shared" si="959"/>
        <v>3.0537513091699102</v>
      </c>
      <c r="AM762" s="320">
        <f t="shared" si="959"/>
        <v>3.0537513091699102</v>
      </c>
      <c r="AN762" s="320">
        <f t="shared" si="959"/>
        <v>3.0537513091699102</v>
      </c>
      <c r="AO762" s="320">
        <f t="shared" si="959"/>
        <v>3.0537513091699102</v>
      </c>
      <c r="AP762" s="320">
        <f t="shared" si="959"/>
        <v>3.0537513091699102</v>
      </c>
      <c r="AQ762" s="320">
        <f t="shared" si="959"/>
        <v>3.0537513091699102</v>
      </c>
      <c r="AR762" s="320">
        <f t="shared" si="959"/>
        <v>3.0537513091699102</v>
      </c>
      <c r="AS762" s="320">
        <f t="shared" si="959"/>
        <v>3.0537513091699102</v>
      </c>
      <c r="AT762" s="320">
        <f t="shared" si="959"/>
        <v>3.0537513091699102</v>
      </c>
      <c r="AU762" s="320">
        <f t="shared" si="959"/>
        <v>3.0537513091699102</v>
      </c>
      <c r="AV762" s="320">
        <f t="shared" si="959"/>
        <v>3.0537513091699102</v>
      </c>
      <c r="AW762" s="320">
        <f t="shared" si="959"/>
        <v>3.0537513091699102</v>
      </c>
      <c r="AX762" s="320">
        <f t="shared" si="959"/>
        <v>3.0537513091699102</v>
      </c>
      <c r="AY762" s="320">
        <f t="shared" si="959"/>
        <v>3.0537513091699102</v>
      </c>
      <c r="AZ762" s="320">
        <f t="shared" si="959"/>
        <v>3.0537513091699102</v>
      </c>
      <c r="BA762" s="320">
        <f t="shared" si="959"/>
        <v>3.0537513091699102</v>
      </c>
      <c r="BB762" s="320">
        <f t="shared" si="959"/>
        <v>3.0537513091699102</v>
      </c>
      <c r="BC762" s="320">
        <f t="shared" si="959"/>
        <v>3.0537513091699102</v>
      </c>
      <c r="BD762" s="320">
        <f t="shared" si="959"/>
        <v>3.0537513091699102</v>
      </c>
      <c r="BE762" s="320">
        <f t="shared" si="959"/>
        <v>3.0537513091699102</v>
      </c>
      <c r="BF762" s="320">
        <f t="shared" si="959"/>
        <v>3.0537513091699102</v>
      </c>
      <c r="BG762" s="320">
        <f t="shared" si="959"/>
        <v>3.0537513091699102</v>
      </c>
      <c r="BH762" s="320">
        <f t="shared" si="959"/>
        <v>3.0537513091699102</v>
      </c>
      <c r="BI762" s="320">
        <f t="shared" si="959"/>
        <v>3.0537513091699102</v>
      </c>
      <c r="BJ762" s="320">
        <f t="shared" si="959"/>
        <v>3.0537513091699102</v>
      </c>
      <c r="BK762" s="320">
        <f t="shared" si="959"/>
        <v>3.0537513091699102</v>
      </c>
      <c r="BL762" s="320">
        <f t="shared" si="959"/>
        <v>3.0537513091699102</v>
      </c>
      <c r="BM762" s="320">
        <f t="shared" si="959"/>
        <v>3.0537513091699102</v>
      </c>
      <c r="BN762" s="320">
        <f t="shared" si="959"/>
        <v>3.0537513091699102</v>
      </c>
      <c r="BO762" s="320">
        <f t="shared" si="959"/>
        <v>3.0537513091699102</v>
      </c>
      <c r="BP762" s="320">
        <f t="shared" si="959"/>
        <v>3.0537513091699102</v>
      </c>
      <c r="BQ762" s="320">
        <f t="shared" si="959"/>
        <v>3.0537513091699102</v>
      </c>
      <c r="BR762" s="320">
        <f t="shared" si="959"/>
        <v>3.0537513091699102</v>
      </c>
      <c r="BS762" s="320">
        <f t="shared" si="959"/>
        <v>3.0537513091699102</v>
      </c>
      <c r="BT762" s="320">
        <f t="shared" ref="BT762:BZ762" si="960">SUMIF($A$12:$A$234,$E751,BT$12:BT$234)*(1-$D$5)+SUMIF($A$239:$A$310,$E751,BT$239:BT$310)</f>
        <v>3.0537513091699102</v>
      </c>
      <c r="BU762" s="320">
        <f t="shared" si="960"/>
        <v>3.0537513091699102</v>
      </c>
      <c r="BV762" s="320">
        <f t="shared" si="960"/>
        <v>3.0537513091699102</v>
      </c>
      <c r="BW762" s="320">
        <f t="shared" si="960"/>
        <v>3.0537513091699102</v>
      </c>
      <c r="BX762" s="320">
        <f t="shared" si="960"/>
        <v>3.0537513091699102</v>
      </c>
      <c r="BY762" s="320">
        <f t="shared" si="960"/>
        <v>3.0537513091699102</v>
      </c>
      <c r="BZ762" s="320">
        <f t="shared" si="960"/>
        <v>3.0537513091699102</v>
      </c>
    </row>
    <row r="763" spans="1:78" ht="15" collapsed="1" x14ac:dyDescent="0.25">
      <c r="E763" s="17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  <c r="U763" s="320"/>
      <c r="V763" s="320"/>
      <c r="W763" s="320"/>
      <c r="X763" s="320"/>
      <c r="Y763" s="320"/>
      <c r="Z763" s="320"/>
      <c r="AA763" s="320"/>
      <c r="AB763" s="320"/>
      <c r="AC763" s="320"/>
      <c r="AD763" s="320"/>
      <c r="AE763" s="320"/>
      <c r="AF763" s="320"/>
      <c r="AG763" s="320"/>
      <c r="AH763" s="320"/>
      <c r="AI763" s="320"/>
      <c r="AJ763" s="320"/>
      <c r="AK763" s="320"/>
      <c r="AL763" s="320"/>
      <c r="AM763" s="320"/>
      <c r="AN763" s="320"/>
      <c r="AO763" s="320"/>
      <c r="AP763" s="320"/>
      <c r="AQ763" s="320"/>
      <c r="AR763" s="320"/>
      <c r="AS763" s="320"/>
      <c r="AT763" s="320"/>
      <c r="AU763" s="320"/>
      <c r="AV763" s="320"/>
      <c r="AW763" s="320"/>
      <c r="AX763" s="320"/>
      <c r="AY763" s="320"/>
      <c r="AZ763" s="320"/>
      <c r="BA763" s="320"/>
      <c r="BB763" s="320"/>
      <c r="BC763" s="320"/>
      <c r="BD763" s="320"/>
      <c r="BE763" s="320"/>
      <c r="BF763" s="320"/>
      <c r="BG763" s="320"/>
      <c r="BH763" s="320"/>
      <c r="BI763" s="320"/>
      <c r="BJ763" s="320"/>
      <c r="BK763" s="320"/>
      <c r="BL763" s="320"/>
      <c r="BM763" s="320"/>
      <c r="BN763" s="320"/>
      <c r="BO763" s="320"/>
      <c r="BP763" s="320"/>
      <c r="BQ763" s="320"/>
      <c r="BR763" s="320"/>
      <c r="BS763" s="320"/>
      <c r="BT763" s="320"/>
      <c r="BU763" s="320"/>
      <c r="BV763" s="320"/>
      <c r="BW763" s="320"/>
      <c r="BX763" s="320"/>
      <c r="BY763" s="320"/>
      <c r="BZ763" s="320"/>
    </row>
    <row r="764" spans="1:78" ht="15" x14ac:dyDescent="0.25">
      <c r="B764" s="77"/>
      <c r="E764" s="170" t="s">
        <v>66</v>
      </c>
      <c r="G764" s="320">
        <f>SUMIF($A$12:$A$234,$E751,G$12:G$234)</f>
        <v>0</v>
      </c>
      <c r="H764" s="320">
        <f t="shared" ref="H764:BS764" si="961">SUMIF($A$12:$A$234,$E751,H$12:H$234)</f>
        <v>0</v>
      </c>
      <c r="I764" s="320">
        <f t="shared" si="961"/>
        <v>0</v>
      </c>
      <c r="J764" s="320">
        <f t="shared" si="961"/>
        <v>0</v>
      </c>
      <c r="K764" s="320">
        <f t="shared" si="961"/>
        <v>0</v>
      </c>
      <c r="L764" s="320">
        <f t="shared" si="961"/>
        <v>0</v>
      </c>
      <c r="M764" s="320">
        <f t="shared" si="961"/>
        <v>0</v>
      </c>
      <c r="N764" s="320">
        <f t="shared" si="961"/>
        <v>0</v>
      </c>
      <c r="O764" s="320">
        <f t="shared" si="961"/>
        <v>0</v>
      </c>
      <c r="P764" s="320">
        <f t="shared" si="961"/>
        <v>0</v>
      </c>
      <c r="Q764" s="320">
        <f t="shared" si="961"/>
        <v>0</v>
      </c>
      <c r="R764" s="320">
        <f t="shared" si="961"/>
        <v>0</v>
      </c>
      <c r="S764" s="320">
        <f t="shared" si="961"/>
        <v>0</v>
      </c>
      <c r="T764" s="320">
        <f t="shared" si="961"/>
        <v>0</v>
      </c>
      <c r="U764" s="320">
        <f t="shared" si="961"/>
        <v>-0.41311362263179907</v>
      </c>
      <c r="V764" s="320">
        <f t="shared" si="961"/>
        <v>-0.80687621172421664</v>
      </c>
      <c r="W764" s="320">
        <f t="shared" si="961"/>
        <v>-0.78498525275171815</v>
      </c>
      <c r="X764" s="320">
        <f t="shared" si="961"/>
        <v>-0.26106286568612835</v>
      </c>
      <c r="Y764" s="320">
        <f t="shared" si="961"/>
        <v>1.1729295489047704</v>
      </c>
      <c r="Z764" s="320">
        <f t="shared" si="961"/>
        <v>3.1666752379046894</v>
      </c>
      <c r="AA764" s="320">
        <f t="shared" si="961"/>
        <v>4.2478109739461818</v>
      </c>
      <c r="AB764" s="320">
        <f t="shared" si="961"/>
        <v>4.2478109739461818</v>
      </c>
      <c r="AC764" s="320">
        <f t="shared" si="961"/>
        <v>4.2478109739461818</v>
      </c>
      <c r="AD764" s="320">
        <f t="shared" si="961"/>
        <v>4.2478109739461818</v>
      </c>
      <c r="AE764" s="320">
        <f t="shared" si="961"/>
        <v>4.2478109739461818</v>
      </c>
      <c r="AF764" s="320">
        <f t="shared" si="961"/>
        <v>4.2478109739461818</v>
      </c>
      <c r="AG764" s="320">
        <f t="shared" si="961"/>
        <v>4.2478109739461818</v>
      </c>
      <c r="AH764" s="320">
        <f t="shared" si="961"/>
        <v>4.2478109739461818</v>
      </c>
      <c r="AI764" s="320">
        <f t="shared" si="961"/>
        <v>4.2478109739461818</v>
      </c>
      <c r="AJ764" s="320">
        <f t="shared" si="961"/>
        <v>4.2478109739461818</v>
      </c>
      <c r="AK764" s="320">
        <f t="shared" si="961"/>
        <v>4.2478109739461818</v>
      </c>
      <c r="AL764" s="320">
        <f t="shared" si="961"/>
        <v>4.2478109739461818</v>
      </c>
      <c r="AM764" s="320">
        <f t="shared" si="961"/>
        <v>4.2478109739461818</v>
      </c>
      <c r="AN764" s="320">
        <f t="shared" si="961"/>
        <v>4.2478109739461818</v>
      </c>
      <c r="AO764" s="320">
        <f t="shared" si="961"/>
        <v>4.2478109739461818</v>
      </c>
      <c r="AP764" s="320">
        <f t="shared" si="961"/>
        <v>4.2478109739461818</v>
      </c>
      <c r="AQ764" s="320">
        <f t="shared" si="961"/>
        <v>4.2478109739461818</v>
      </c>
      <c r="AR764" s="320">
        <f t="shared" si="961"/>
        <v>4.2478109739461818</v>
      </c>
      <c r="AS764" s="320">
        <f t="shared" si="961"/>
        <v>4.2478109739461818</v>
      </c>
      <c r="AT764" s="320">
        <f t="shared" si="961"/>
        <v>4.2478109739461818</v>
      </c>
      <c r="AU764" s="320">
        <f t="shared" si="961"/>
        <v>4.2478109739461818</v>
      </c>
      <c r="AV764" s="320">
        <f t="shared" si="961"/>
        <v>4.2478109739461818</v>
      </c>
      <c r="AW764" s="320">
        <f t="shared" si="961"/>
        <v>4.2478109739461818</v>
      </c>
      <c r="AX764" s="320">
        <f t="shared" si="961"/>
        <v>4.2478109739461818</v>
      </c>
      <c r="AY764" s="320">
        <f t="shared" si="961"/>
        <v>4.2478109739461818</v>
      </c>
      <c r="AZ764" s="320">
        <f t="shared" si="961"/>
        <v>4.2478109739461818</v>
      </c>
      <c r="BA764" s="320">
        <f t="shared" si="961"/>
        <v>4.2478109739461818</v>
      </c>
      <c r="BB764" s="320">
        <f t="shared" si="961"/>
        <v>4.2478109739461818</v>
      </c>
      <c r="BC764" s="320">
        <f t="shared" si="961"/>
        <v>4.2478109739461818</v>
      </c>
      <c r="BD764" s="320">
        <f t="shared" si="961"/>
        <v>4.2478109739461818</v>
      </c>
      <c r="BE764" s="320">
        <f t="shared" si="961"/>
        <v>4.2478109739461818</v>
      </c>
      <c r="BF764" s="320">
        <f t="shared" si="961"/>
        <v>4.2478109739461818</v>
      </c>
      <c r="BG764" s="320">
        <f t="shared" si="961"/>
        <v>4.2478109739461818</v>
      </c>
      <c r="BH764" s="320">
        <f t="shared" si="961"/>
        <v>4.2478109739461818</v>
      </c>
      <c r="BI764" s="320">
        <f t="shared" si="961"/>
        <v>4.2478109739461818</v>
      </c>
      <c r="BJ764" s="320">
        <f t="shared" si="961"/>
        <v>4.2478109739461818</v>
      </c>
      <c r="BK764" s="320">
        <f t="shared" si="961"/>
        <v>4.2478109739461818</v>
      </c>
      <c r="BL764" s="320">
        <f t="shared" si="961"/>
        <v>4.2478109739461818</v>
      </c>
      <c r="BM764" s="320">
        <f t="shared" si="961"/>
        <v>4.2478109739461818</v>
      </c>
      <c r="BN764" s="320">
        <f t="shared" si="961"/>
        <v>4.2478109739461818</v>
      </c>
      <c r="BO764" s="320">
        <f t="shared" si="961"/>
        <v>4.2478109739461818</v>
      </c>
      <c r="BP764" s="320">
        <f t="shared" si="961"/>
        <v>4.2478109739461818</v>
      </c>
      <c r="BQ764" s="320">
        <f t="shared" si="961"/>
        <v>4.2478109739461818</v>
      </c>
      <c r="BR764" s="320">
        <f t="shared" si="961"/>
        <v>4.2478109739461818</v>
      </c>
      <c r="BS764" s="320">
        <f t="shared" si="961"/>
        <v>4.2478109739461818</v>
      </c>
      <c r="BT764" s="320">
        <f t="shared" ref="BT764:BZ764" si="962">SUMIF($A$12:$A$234,$E751,BT$12:BT$234)</f>
        <v>4.2478109739461818</v>
      </c>
      <c r="BU764" s="320">
        <f t="shared" si="962"/>
        <v>4.2478109739461818</v>
      </c>
      <c r="BV764" s="320">
        <f t="shared" si="962"/>
        <v>4.2478109739461818</v>
      </c>
      <c r="BW764" s="320">
        <f t="shared" si="962"/>
        <v>4.2478109739461818</v>
      </c>
      <c r="BX764" s="320">
        <f t="shared" si="962"/>
        <v>4.2478109739461818</v>
      </c>
      <c r="BY764" s="320">
        <f t="shared" si="962"/>
        <v>4.2478109739461818</v>
      </c>
      <c r="BZ764" s="320">
        <f t="shared" si="962"/>
        <v>4.2478109739461818</v>
      </c>
    </row>
    <row r="765" spans="1:78" ht="15" x14ac:dyDescent="0.25">
      <c r="B765" s="77"/>
      <c r="E765" s="170"/>
      <c r="G765" s="277"/>
      <c r="H765" s="277"/>
      <c r="I765" s="277"/>
      <c r="J765" s="277"/>
      <c r="K765" s="277"/>
      <c r="L765" s="277"/>
      <c r="M765" s="277"/>
      <c r="N765" s="277"/>
      <c r="O765" s="277"/>
      <c r="P765" s="277"/>
      <c r="Q765" s="277"/>
      <c r="R765" s="277"/>
      <c r="S765" s="277"/>
      <c r="T765" s="277"/>
      <c r="U765" s="277"/>
      <c r="V765" s="277"/>
      <c r="W765" s="277"/>
      <c r="X765" s="277"/>
      <c r="Y765" s="277"/>
      <c r="Z765" s="277"/>
      <c r="AA765" s="277"/>
      <c r="AB765" s="277"/>
      <c r="AC765" s="277"/>
      <c r="AD765" s="277"/>
      <c r="AE765" s="277"/>
      <c r="AF765" s="277"/>
      <c r="AG765" s="277"/>
      <c r="AH765" s="277"/>
      <c r="AI765" s="277"/>
      <c r="AJ765" s="277"/>
      <c r="AK765" s="277"/>
      <c r="AL765" s="277"/>
      <c r="AM765" s="277"/>
      <c r="AN765" s="277"/>
      <c r="AO765" s="277"/>
      <c r="AP765" s="277"/>
      <c r="AQ765" s="277"/>
      <c r="AR765" s="277"/>
      <c r="AS765" s="277"/>
      <c r="AT765" s="277"/>
      <c r="AU765" s="277"/>
      <c r="AV765" s="277"/>
      <c r="AW765" s="277"/>
      <c r="AX765" s="277"/>
      <c r="AY765" s="277"/>
      <c r="AZ765" s="277"/>
      <c r="BA765" s="277"/>
      <c r="BB765" s="277"/>
      <c r="BC765" s="277"/>
      <c r="BD765" s="277"/>
      <c r="BE765" s="277"/>
      <c r="BF765" s="277"/>
      <c r="BG765" s="277"/>
      <c r="BH765" s="277"/>
      <c r="BI765" s="277"/>
      <c r="BJ765" s="277"/>
      <c r="BK765" s="277"/>
      <c r="BL765" s="277"/>
      <c r="BM765" s="277"/>
      <c r="BN765" s="277"/>
      <c r="BO765" s="277"/>
      <c r="BP765" s="277"/>
      <c r="BQ765" s="277"/>
      <c r="BR765" s="277"/>
      <c r="BS765" s="277"/>
      <c r="BT765" s="277"/>
      <c r="BU765" s="277"/>
      <c r="BV765" s="277"/>
      <c r="BW765" s="277"/>
      <c r="BX765" s="277"/>
      <c r="BY765" s="277"/>
      <c r="BZ765" s="277"/>
    </row>
    <row r="766" spans="1:78" ht="15" x14ac:dyDescent="0.25">
      <c r="B766" s="77"/>
      <c r="E766" s="170" t="s">
        <v>117</v>
      </c>
      <c r="F766" s="310"/>
      <c r="G766" s="277">
        <f>SUMIF($A$392:$A$539,$E751,G$392:G$539)</f>
        <v>0</v>
      </c>
      <c r="H766" s="277">
        <f t="shared" ref="H766:BS766" si="963">SUMIF($A$392:$A$539,$E751,H$392:H$539)</f>
        <v>0</v>
      </c>
      <c r="I766" s="277">
        <f t="shared" si="963"/>
        <v>0</v>
      </c>
      <c r="J766" s="277">
        <f t="shared" si="963"/>
        <v>0</v>
      </c>
      <c r="K766" s="277">
        <f t="shared" si="963"/>
        <v>0</v>
      </c>
      <c r="L766" s="277">
        <f t="shared" si="963"/>
        <v>0</v>
      </c>
      <c r="M766" s="277">
        <f t="shared" si="963"/>
        <v>0</v>
      </c>
      <c r="N766" s="277">
        <f t="shared" si="963"/>
        <v>0</v>
      </c>
      <c r="O766" s="277">
        <f t="shared" si="963"/>
        <v>0</v>
      </c>
      <c r="P766" s="277">
        <f t="shared" si="963"/>
        <v>0</v>
      </c>
      <c r="Q766" s="277">
        <f t="shared" si="963"/>
        <v>0</v>
      </c>
      <c r="R766" s="277">
        <f t="shared" si="963"/>
        <v>0</v>
      </c>
      <c r="S766" s="277">
        <f t="shared" si="963"/>
        <v>0</v>
      </c>
      <c r="T766" s="277">
        <f t="shared" si="963"/>
        <v>0</v>
      </c>
      <c r="U766" s="277">
        <f t="shared" si="963"/>
        <v>-1.1359697625000005</v>
      </c>
      <c r="V766" s="277">
        <f t="shared" si="963"/>
        <v>-1.0768464291666668</v>
      </c>
      <c r="W766" s="277">
        <f t="shared" si="963"/>
        <v>-1.068116147916667</v>
      </c>
      <c r="X766" s="277">
        <f t="shared" si="963"/>
        <v>0.98000495922618991</v>
      </c>
      <c r="Y766" s="277">
        <f t="shared" si="963"/>
        <v>5.162459271726191</v>
      </c>
      <c r="Z766" s="277">
        <f t="shared" si="963"/>
        <v>11.10822062172619</v>
      </c>
      <c r="AA766" s="277">
        <f t="shared" si="963"/>
        <v>11.10822062172619</v>
      </c>
      <c r="AB766" s="277">
        <f t="shared" si="963"/>
        <v>11.10822062172619</v>
      </c>
      <c r="AC766" s="277">
        <f t="shared" si="963"/>
        <v>11.10822062172619</v>
      </c>
      <c r="AD766" s="277">
        <f t="shared" si="963"/>
        <v>11.10822062172619</v>
      </c>
      <c r="AE766" s="277">
        <f t="shared" si="963"/>
        <v>9.3690804903333333</v>
      </c>
      <c r="AF766" s="277">
        <f t="shared" si="963"/>
        <v>9.3690804903333333</v>
      </c>
      <c r="AG766" s="277">
        <f t="shared" si="963"/>
        <v>9.3690804903333333</v>
      </c>
      <c r="AH766" s="277">
        <f t="shared" si="963"/>
        <v>9.3690804903333333</v>
      </c>
      <c r="AI766" s="277">
        <f t="shared" si="963"/>
        <v>9.3690804903333333</v>
      </c>
      <c r="AJ766" s="277">
        <f t="shared" si="963"/>
        <v>9.3690804903333333</v>
      </c>
      <c r="AK766" s="277">
        <f t="shared" si="963"/>
        <v>9.3690804903333333</v>
      </c>
      <c r="AL766" s="277">
        <f t="shared" si="963"/>
        <v>9.3690804903333333</v>
      </c>
      <c r="AM766" s="277">
        <f t="shared" si="963"/>
        <v>9.3690804903333333</v>
      </c>
      <c r="AN766" s="277">
        <f t="shared" si="963"/>
        <v>9.3690804903333333</v>
      </c>
      <c r="AO766" s="277">
        <f t="shared" si="963"/>
        <v>9.3690804903333333</v>
      </c>
      <c r="AP766" s="277">
        <f t="shared" si="963"/>
        <v>9.3690804903333333</v>
      </c>
      <c r="AQ766" s="277">
        <f t="shared" si="963"/>
        <v>8.6656531976666642</v>
      </c>
      <c r="AR766" s="277">
        <f t="shared" si="963"/>
        <v>8.6656531976666642</v>
      </c>
      <c r="AS766" s="277">
        <f t="shared" si="963"/>
        <v>8.6656531976666642</v>
      </c>
      <c r="AT766" s="277">
        <f t="shared" si="963"/>
        <v>8.6656531976666642</v>
      </c>
      <c r="AU766" s="277">
        <f t="shared" si="963"/>
        <v>8.6656531976666642</v>
      </c>
      <c r="AV766" s="277">
        <f t="shared" si="963"/>
        <v>8.6656531976666642</v>
      </c>
      <c r="AW766" s="277">
        <f t="shared" si="963"/>
        <v>8.6656531976666642</v>
      </c>
      <c r="AX766" s="277">
        <f t="shared" si="963"/>
        <v>8.6656531976666642</v>
      </c>
      <c r="AY766" s="277">
        <f t="shared" si="963"/>
        <v>8.6656531976666642</v>
      </c>
      <c r="AZ766" s="277">
        <f t="shared" si="963"/>
        <v>8.6656531976666642</v>
      </c>
      <c r="BA766" s="277">
        <f t="shared" si="963"/>
        <v>8.6656531976666642</v>
      </c>
      <c r="BB766" s="277">
        <f t="shared" si="963"/>
        <v>8.6656531976666642</v>
      </c>
      <c r="BC766" s="277">
        <f t="shared" si="963"/>
        <v>8.0167350309999996</v>
      </c>
      <c r="BD766" s="277">
        <f t="shared" si="963"/>
        <v>8.0167350309999996</v>
      </c>
      <c r="BE766" s="277">
        <f t="shared" si="963"/>
        <v>8.0167350309999996</v>
      </c>
      <c r="BF766" s="277">
        <f t="shared" si="963"/>
        <v>8.0167350309999996</v>
      </c>
      <c r="BG766" s="277">
        <f t="shared" si="963"/>
        <v>8.0167350309999996</v>
      </c>
      <c r="BH766" s="277">
        <f t="shared" si="963"/>
        <v>8.0167350309999996</v>
      </c>
      <c r="BI766" s="277">
        <f t="shared" si="963"/>
        <v>8.0167350309999996</v>
      </c>
      <c r="BJ766" s="277">
        <f t="shared" si="963"/>
        <v>8.0167350309999996</v>
      </c>
      <c r="BK766" s="277">
        <f t="shared" si="963"/>
        <v>8.0167350309999996</v>
      </c>
      <c r="BL766" s="277">
        <f t="shared" si="963"/>
        <v>8.0167350309999996</v>
      </c>
      <c r="BM766" s="277">
        <f t="shared" si="963"/>
        <v>8.0167350309999996</v>
      </c>
      <c r="BN766" s="277">
        <f t="shared" si="963"/>
        <v>8.0167350309999996</v>
      </c>
      <c r="BO766" s="277">
        <f t="shared" si="963"/>
        <v>7.4145389723333324</v>
      </c>
      <c r="BP766" s="277">
        <f t="shared" si="963"/>
        <v>7.4145389723333324</v>
      </c>
      <c r="BQ766" s="277">
        <f t="shared" si="963"/>
        <v>7.4145389723333324</v>
      </c>
      <c r="BR766" s="277">
        <f t="shared" si="963"/>
        <v>7.4145389723333324</v>
      </c>
      <c r="BS766" s="277">
        <f t="shared" si="963"/>
        <v>7.4145389723333324</v>
      </c>
      <c r="BT766" s="277">
        <f t="shared" ref="BT766:BZ766" si="964">SUMIF($A$392:$A$539,$E751,BT$392:BT$539)</f>
        <v>7.4145389723333324</v>
      </c>
      <c r="BU766" s="277">
        <f t="shared" si="964"/>
        <v>7.4145389723333324</v>
      </c>
      <c r="BV766" s="277">
        <f t="shared" si="964"/>
        <v>7.4145389723333324</v>
      </c>
      <c r="BW766" s="277">
        <f t="shared" si="964"/>
        <v>7.4145389723333324</v>
      </c>
      <c r="BX766" s="277">
        <f t="shared" si="964"/>
        <v>7.4145389723333324</v>
      </c>
      <c r="BY766" s="277">
        <f t="shared" si="964"/>
        <v>7.4145389723333324</v>
      </c>
      <c r="BZ766" s="277">
        <f t="shared" si="964"/>
        <v>7.4145389723333324</v>
      </c>
    </row>
    <row r="767" spans="1:78" ht="15" x14ac:dyDescent="0.25">
      <c r="B767" s="77"/>
      <c r="E767" s="170" t="s">
        <v>118</v>
      </c>
      <c r="F767" s="310"/>
      <c r="G767" s="277">
        <f>SUMIF($A$544:$A$615,$E751,G$544:G$615)</f>
        <v>0</v>
      </c>
      <c r="H767" s="277">
        <f t="shared" ref="H767:BS767" si="965">SUMIF($A$544:$A$615,$E751,H$544:H$615)</f>
        <v>0</v>
      </c>
      <c r="I767" s="277">
        <f t="shared" si="965"/>
        <v>0</v>
      </c>
      <c r="J767" s="277">
        <f t="shared" si="965"/>
        <v>0</v>
      </c>
      <c r="K767" s="277">
        <f t="shared" si="965"/>
        <v>0</v>
      </c>
      <c r="L767" s="277">
        <f t="shared" si="965"/>
        <v>0</v>
      </c>
      <c r="M767" s="277">
        <f t="shared" si="965"/>
        <v>0</v>
      </c>
      <c r="N767" s="277">
        <f t="shared" si="965"/>
        <v>0</v>
      </c>
      <c r="O767" s="277">
        <f t="shared" si="965"/>
        <v>0</v>
      </c>
      <c r="P767" s="277">
        <f t="shared" si="965"/>
        <v>0</v>
      </c>
      <c r="Q767" s="277">
        <f t="shared" si="965"/>
        <v>0</v>
      </c>
      <c r="R767" s="277">
        <f t="shared" si="965"/>
        <v>0</v>
      </c>
      <c r="S767" s="277">
        <f t="shared" si="965"/>
        <v>0</v>
      </c>
      <c r="T767" s="277">
        <f t="shared" si="965"/>
        <v>0</v>
      </c>
      <c r="U767" s="277">
        <f t="shared" si="965"/>
        <v>-1.1359697625000005</v>
      </c>
      <c r="V767" s="277">
        <f t="shared" si="965"/>
        <v>-1.0768464291666668</v>
      </c>
      <c r="W767" s="277">
        <f t="shared" si="965"/>
        <v>-1.068116147916667</v>
      </c>
      <c r="X767" s="277">
        <f t="shared" si="965"/>
        <v>0.98000495922618991</v>
      </c>
      <c r="Y767" s="277">
        <f t="shared" si="965"/>
        <v>5.162459271726191</v>
      </c>
      <c r="Z767" s="277">
        <f t="shared" si="965"/>
        <v>11.10822062172619</v>
      </c>
      <c r="AA767" s="277">
        <f t="shared" si="965"/>
        <v>11.10822062172619</v>
      </c>
      <c r="AB767" s="277">
        <f t="shared" si="965"/>
        <v>11.10822062172619</v>
      </c>
      <c r="AC767" s="277">
        <f t="shared" si="965"/>
        <v>11.10822062172619</v>
      </c>
      <c r="AD767" s="277">
        <f t="shared" si="965"/>
        <v>11.10822062172619</v>
      </c>
      <c r="AE767" s="277">
        <f t="shared" si="965"/>
        <v>9.3690804903333333</v>
      </c>
      <c r="AF767" s="277">
        <f t="shared" si="965"/>
        <v>9.3690804903333333</v>
      </c>
      <c r="AG767" s="277">
        <f t="shared" si="965"/>
        <v>9.3690804903333333</v>
      </c>
      <c r="AH767" s="277">
        <f t="shared" si="965"/>
        <v>9.3690804903333333</v>
      </c>
      <c r="AI767" s="277">
        <f t="shared" si="965"/>
        <v>9.3690804903333333</v>
      </c>
      <c r="AJ767" s="277">
        <f t="shared" si="965"/>
        <v>9.3690804903333333</v>
      </c>
      <c r="AK767" s="277">
        <f t="shared" si="965"/>
        <v>9.3690804903333333</v>
      </c>
      <c r="AL767" s="277">
        <f t="shared" si="965"/>
        <v>9.3690804903333333</v>
      </c>
      <c r="AM767" s="277">
        <f t="shared" si="965"/>
        <v>9.3690804903333333</v>
      </c>
      <c r="AN767" s="277">
        <f t="shared" si="965"/>
        <v>9.3690804903333333</v>
      </c>
      <c r="AO767" s="277">
        <f t="shared" si="965"/>
        <v>9.3690804903333333</v>
      </c>
      <c r="AP767" s="277">
        <f t="shared" si="965"/>
        <v>9.3690804903333333</v>
      </c>
      <c r="AQ767" s="277">
        <f t="shared" si="965"/>
        <v>8.6656531976666642</v>
      </c>
      <c r="AR767" s="277">
        <f t="shared" si="965"/>
        <v>8.6656531976666642</v>
      </c>
      <c r="AS767" s="277">
        <f t="shared" si="965"/>
        <v>8.6656531976666642</v>
      </c>
      <c r="AT767" s="277">
        <f t="shared" si="965"/>
        <v>8.6656531976666642</v>
      </c>
      <c r="AU767" s="277">
        <f t="shared" si="965"/>
        <v>8.6656531976666642</v>
      </c>
      <c r="AV767" s="277">
        <f t="shared" si="965"/>
        <v>8.6656531976666642</v>
      </c>
      <c r="AW767" s="277">
        <f t="shared" si="965"/>
        <v>8.6656531976666642</v>
      </c>
      <c r="AX767" s="277">
        <f t="shared" si="965"/>
        <v>8.6656531976666642</v>
      </c>
      <c r="AY767" s="277">
        <f t="shared" si="965"/>
        <v>8.6656531976666642</v>
      </c>
      <c r="AZ767" s="277">
        <f t="shared" si="965"/>
        <v>8.6656531976666642</v>
      </c>
      <c r="BA767" s="277">
        <f t="shared" si="965"/>
        <v>8.6656531976666642</v>
      </c>
      <c r="BB767" s="277">
        <f t="shared" si="965"/>
        <v>8.6656531976666642</v>
      </c>
      <c r="BC767" s="277">
        <f t="shared" si="965"/>
        <v>8.0167350309999996</v>
      </c>
      <c r="BD767" s="277">
        <f t="shared" si="965"/>
        <v>8.0167350309999996</v>
      </c>
      <c r="BE767" s="277">
        <f t="shared" si="965"/>
        <v>8.0167350309999996</v>
      </c>
      <c r="BF767" s="277">
        <f t="shared" si="965"/>
        <v>8.0167350309999996</v>
      </c>
      <c r="BG767" s="277">
        <f t="shared" si="965"/>
        <v>8.0167350309999996</v>
      </c>
      <c r="BH767" s="277">
        <f t="shared" si="965"/>
        <v>8.0167350309999996</v>
      </c>
      <c r="BI767" s="277">
        <f t="shared" si="965"/>
        <v>8.0167350309999996</v>
      </c>
      <c r="BJ767" s="277">
        <f t="shared" si="965"/>
        <v>8.0167350309999996</v>
      </c>
      <c r="BK767" s="277">
        <f t="shared" si="965"/>
        <v>8.0167350309999996</v>
      </c>
      <c r="BL767" s="277">
        <f t="shared" si="965"/>
        <v>8.0167350309999996</v>
      </c>
      <c r="BM767" s="277">
        <f t="shared" si="965"/>
        <v>8.0167350309999996</v>
      </c>
      <c r="BN767" s="277">
        <f t="shared" si="965"/>
        <v>8.0167350309999996</v>
      </c>
      <c r="BO767" s="277">
        <f t="shared" si="965"/>
        <v>7.4145389723333324</v>
      </c>
      <c r="BP767" s="277">
        <f t="shared" si="965"/>
        <v>7.4145389723333324</v>
      </c>
      <c r="BQ767" s="277">
        <f t="shared" si="965"/>
        <v>7.4145389723333324</v>
      </c>
      <c r="BR767" s="277">
        <f t="shared" si="965"/>
        <v>7.4145389723333324</v>
      </c>
      <c r="BS767" s="277">
        <f t="shared" si="965"/>
        <v>7.4145389723333324</v>
      </c>
      <c r="BT767" s="277">
        <f t="shared" ref="BT767:BZ767" si="966">SUMIF($A$544:$A$615,$E751,BT$544:BT$615)</f>
        <v>7.4145389723333324</v>
      </c>
      <c r="BU767" s="277">
        <f t="shared" si="966"/>
        <v>7.4145389723333324</v>
      </c>
      <c r="BV767" s="277">
        <f t="shared" si="966"/>
        <v>7.4145389723333324</v>
      </c>
      <c r="BW767" s="277">
        <f t="shared" si="966"/>
        <v>7.4145389723333324</v>
      </c>
      <c r="BX767" s="277">
        <f t="shared" si="966"/>
        <v>7.4145389723333324</v>
      </c>
      <c r="BY767" s="277">
        <f t="shared" si="966"/>
        <v>7.4145389723333324</v>
      </c>
      <c r="BZ767" s="277">
        <f t="shared" si="966"/>
        <v>7.4145389723333324</v>
      </c>
    </row>
    <row r="768" spans="1:78" ht="15" x14ac:dyDescent="0.25">
      <c r="B768" s="77"/>
      <c r="E768" s="170" t="s">
        <v>119</v>
      </c>
      <c r="F768" s="310"/>
      <c r="G768" s="277">
        <f>SUMIF($A$316:$A$387,$E751,G$316:G$387)</f>
        <v>0</v>
      </c>
      <c r="H768" s="277">
        <f t="shared" ref="H768:BS768" si="967">SUMIF($A$316:$A$387,$E751,H$316:H$387)</f>
        <v>0</v>
      </c>
      <c r="I768" s="277">
        <f t="shared" si="967"/>
        <v>0</v>
      </c>
      <c r="J768" s="277">
        <f t="shared" si="967"/>
        <v>0</v>
      </c>
      <c r="K768" s="277">
        <f t="shared" si="967"/>
        <v>0</v>
      </c>
      <c r="L768" s="277">
        <f t="shared" si="967"/>
        <v>0</v>
      </c>
      <c r="M768" s="277">
        <f t="shared" si="967"/>
        <v>0</v>
      </c>
      <c r="N768" s="277">
        <f t="shared" si="967"/>
        <v>0</v>
      </c>
      <c r="O768" s="277">
        <f t="shared" si="967"/>
        <v>0</v>
      </c>
      <c r="P768" s="277">
        <f t="shared" si="967"/>
        <v>0</v>
      </c>
      <c r="Q768" s="277">
        <f t="shared" si="967"/>
        <v>0</v>
      </c>
      <c r="R768" s="277">
        <f t="shared" si="967"/>
        <v>0</v>
      </c>
      <c r="S768" s="277">
        <f t="shared" si="967"/>
        <v>0</v>
      </c>
      <c r="T768" s="277">
        <f t="shared" si="967"/>
        <v>0</v>
      </c>
      <c r="U768" s="277">
        <f t="shared" si="967"/>
        <v>0</v>
      </c>
      <c r="V768" s="277">
        <f t="shared" si="967"/>
        <v>0</v>
      </c>
      <c r="W768" s="277">
        <f t="shared" si="967"/>
        <v>0</v>
      </c>
      <c r="X768" s="277">
        <f t="shared" si="967"/>
        <v>0</v>
      </c>
      <c r="Y768" s="277">
        <f t="shared" si="967"/>
        <v>0</v>
      </c>
      <c r="Z768" s="277">
        <f t="shared" si="967"/>
        <v>0</v>
      </c>
      <c r="AA768" s="277">
        <f t="shared" si="967"/>
        <v>0</v>
      </c>
      <c r="AB768" s="277">
        <f t="shared" si="967"/>
        <v>0</v>
      </c>
      <c r="AC768" s="277">
        <f t="shared" si="967"/>
        <v>0</v>
      </c>
      <c r="AD768" s="277">
        <f t="shared" si="967"/>
        <v>0</v>
      </c>
      <c r="AE768" s="277">
        <f t="shared" si="967"/>
        <v>0</v>
      </c>
      <c r="AF768" s="277">
        <f t="shared" si="967"/>
        <v>0</v>
      </c>
      <c r="AG768" s="277">
        <f t="shared" si="967"/>
        <v>0</v>
      </c>
      <c r="AH768" s="277">
        <f t="shared" si="967"/>
        <v>0</v>
      </c>
      <c r="AI768" s="277">
        <f t="shared" si="967"/>
        <v>0</v>
      </c>
      <c r="AJ768" s="277">
        <f t="shared" si="967"/>
        <v>0</v>
      </c>
      <c r="AK768" s="277">
        <f t="shared" si="967"/>
        <v>0</v>
      </c>
      <c r="AL768" s="277">
        <f t="shared" si="967"/>
        <v>0</v>
      </c>
      <c r="AM768" s="277">
        <f t="shared" si="967"/>
        <v>0</v>
      </c>
      <c r="AN768" s="277">
        <f t="shared" si="967"/>
        <v>0</v>
      </c>
      <c r="AO768" s="277">
        <f t="shared" si="967"/>
        <v>0</v>
      </c>
      <c r="AP768" s="277">
        <f t="shared" si="967"/>
        <v>0</v>
      </c>
      <c r="AQ768" s="277">
        <f t="shared" si="967"/>
        <v>0</v>
      </c>
      <c r="AR768" s="277">
        <f t="shared" si="967"/>
        <v>0</v>
      </c>
      <c r="AS768" s="277">
        <f t="shared" si="967"/>
        <v>0</v>
      </c>
      <c r="AT768" s="277">
        <f t="shared" si="967"/>
        <v>0</v>
      </c>
      <c r="AU768" s="277">
        <f t="shared" si="967"/>
        <v>0</v>
      </c>
      <c r="AV768" s="277">
        <f t="shared" si="967"/>
        <v>0</v>
      </c>
      <c r="AW768" s="277">
        <f t="shared" si="967"/>
        <v>0</v>
      </c>
      <c r="AX768" s="277">
        <f t="shared" si="967"/>
        <v>0</v>
      </c>
      <c r="AY768" s="277">
        <f t="shared" si="967"/>
        <v>0</v>
      </c>
      <c r="AZ768" s="277">
        <f t="shared" si="967"/>
        <v>0</v>
      </c>
      <c r="BA768" s="277">
        <f t="shared" si="967"/>
        <v>0</v>
      </c>
      <c r="BB768" s="277">
        <f t="shared" si="967"/>
        <v>0</v>
      </c>
      <c r="BC768" s="277">
        <f t="shared" si="967"/>
        <v>0</v>
      </c>
      <c r="BD768" s="277">
        <f t="shared" si="967"/>
        <v>0</v>
      </c>
      <c r="BE768" s="277">
        <f t="shared" si="967"/>
        <v>0</v>
      </c>
      <c r="BF768" s="277">
        <f t="shared" si="967"/>
        <v>0</v>
      </c>
      <c r="BG768" s="277">
        <f t="shared" si="967"/>
        <v>0</v>
      </c>
      <c r="BH768" s="277">
        <f t="shared" si="967"/>
        <v>0</v>
      </c>
      <c r="BI768" s="277">
        <f t="shared" si="967"/>
        <v>0</v>
      </c>
      <c r="BJ768" s="277">
        <f t="shared" si="967"/>
        <v>0</v>
      </c>
      <c r="BK768" s="277">
        <f t="shared" si="967"/>
        <v>0</v>
      </c>
      <c r="BL768" s="277">
        <f t="shared" si="967"/>
        <v>0</v>
      </c>
      <c r="BM768" s="277">
        <f t="shared" si="967"/>
        <v>0</v>
      </c>
      <c r="BN768" s="277">
        <f t="shared" si="967"/>
        <v>0</v>
      </c>
      <c r="BO768" s="277">
        <f t="shared" si="967"/>
        <v>0</v>
      </c>
      <c r="BP768" s="277">
        <f t="shared" si="967"/>
        <v>0</v>
      </c>
      <c r="BQ768" s="277">
        <f t="shared" si="967"/>
        <v>0</v>
      </c>
      <c r="BR768" s="277">
        <f t="shared" si="967"/>
        <v>0</v>
      </c>
      <c r="BS768" s="277">
        <f t="shared" si="967"/>
        <v>0</v>
      </c>
      <c r="BT768" s="277">
        <f t="shared" ref="BT768:BZ768" si="968">SUMIF($A$316:$A$387,$E751,BT$316:BT$387)</f>
        <v>0</v>
      </c>
      <c r="BU768" s="277">
        <f t="shared" si="968"/>
        <v>0</v>
      </c>
      <c r="BV768" s="277">
        <f t="shared" si="968"/>
        <v>0</v>
      </c>
      <c r="BW768" s="277">
        <f t="shared" si="968"/>
        <v>0</v>
      </c>
      <c r="BX768" s="277">
        <f t="shared" si="968"/>
        <v>0</v>
      </c>
      <c r="BY768" s="277">
        <f t="shared" si="968"/>
        <v>0</v>
      </c>
      <c r="BZ768" s="277">
        <f t="shared" si="968"/>
        <v>0</v>
      </c>
    </row>
    <row r="769" spans="1:78" ht="15" x14ac:dyDescent="0.25">
      <c r="B769" s="310"/>
      <c r="E769" s="170"/>
      <c r="F769" s="310"/>
      <c r="G769" s="277"/>
      <c r="H769" s="277"/>
      <c r="I769" s="277"/>
      <c r="J769" s="277"/>
      <c r="K769" s="277"/>
      <c r="L769" s="277"/>
      <c r="M769" s="277"/>
      <c r="N769" s="277"/>
      <c r="O769" s="277"/>
      <c r="P769" s="277"/>
      <c r="Q769" s="277"/>
      <c r="R769" s="277"/>
      <c r="S769" s="277"/>
      <c r="T769" s="277"/>
      <c r="U769" s="277"/>
      <c r="V769" s="277"/>
      <c r="W769" s="277"/>
      <c r="X769" s="277"/>
      <c r="Y769" s="277"/>
      <c r="Z769" s="277"/>
      <c r="AA769" s="277"/>
      <c r="AB769" s="277"/>
      <c r="AC769" s="277"/>
      <c r="AD769" s="277"/>
      <c r="AE769" s="277"/>
      <c r="AF769" s="277"/>
      <c r="AG769" s="277"/>
      <c r="AH769" s="277"/>
      <c r="AI769" s="277"/>
      <c r="AJ769" s="277"/>
      <c r="AK769" s="277"/>
      <c r="AL769" s="277"/>
      <c r="AM769" s="277"/>
      <c r="AN769" s="277"/>
      <c r="AO769" s="277"/>
      <c r="AP769" s="277"/>
      <c r="AQ769" s="277"/>
      <c r="AR769" s="277"/>
      <c r="AS769" s="277"/>
      <c r="AT769" s="277"/>
      <c r="AU769" s="277"/>
      <c r="AV769" s="277"/>
      <c r="AW769" s="277"/>
      <c r="AX769" s="277"/>
      <c r="AY769" s="277"/>
      <c r="AZ769" s="277"/>
      <c r="BA769" s="277"/>
      <c r="BB769" s="277"/>
      <c r="BC769" s="277"/>
      <c r="BD769" s="277"/>
      <c r="BE769" s="277"/>
      <c r="BF769" s="277"/>
      <c r="BG769" s="277"/>
      <c r="BH769" s="277"/>
      <c r="BI769" s="277"/>
      <c r="BJ769" s="277"/>
      <c r="BK769" s="277"/>
      <c r="BL769" s="277"/>
      <c r="BM769" s="277"/>
      <c r="BN769" s="277"/>
      <c r="BO769" s="277"/>
      <c r="BP769" s="277"/>
      <c r="BQ769" s="277"/>
      <c r="BR769" s="277"/>
      <c r="BS769" s="277"/>
      <c r="BT769" s="277"/>
      <c r="BU769" s="277"/>
      <c r="BV769" s="277"/>
      <c r="BW769" s="277"/>
      <c r="BX769" s="277"/>
      <c r="BY769" s="277"/>
      <c r="BZ769" s="277"/>
    </row>
    <row r="770" spans="1:78" ht="15" x14ac:dyDescent="0.25">
      <c r="B770" s="202">
        <f>'SS-GSMPII-3'!$C$15</f>
        <v>0.21</v>
      </c>
      <c r="E770" s="170" t="s">
        <v>120</v>
      </c>
      <c r="F770" s="310"/>
      <c r="G770" s="83">
        <f>(G764-G766-G771)*$B770</f>
        <v>0</v>
      </c>
      <c r="H770" s="83">
        <f t="shared" ref="H770" si="969">(H764-H766-H771)*$B770</f>
        <v>0</v>
      </c>
      <c r="I770" s="83">
        <f t="shared" ref="I770" si="970">(I764-I766-I771)*$B770</f>
        <v>0</v>
      </c>
      <c r="J770" s="83">
        <f t="shared" ref="J770" si="971">(J764-J766-J771)*$B770</f>
        <v>0</v>
      </c>
      <c r="K770" s="83">
        <f t="shared" ref="K770" si="972">(K764-K766-K771)*$B770</f>
        <v>0</v>
      </c>
      <c r="L770" s="83">
        <f t="shared" ref="L770" si="973">(L764-L766-L771)*$B770</f>
        <v>0</v>
      </c>
      <c r="M770" s="83">
        <f t="shared" ref="M770" si="974">(M764-M766-M771)*$B770</f>
        <v>0</v>
      </c>
      <c r="N770" s="83">
        <f t="shared" ref="N770" si="975">(N764-N766-N771)*$B770</f>
        <v>0</v>
      </c>
      <c r="O770" s="83">
        <f t="shared" ref="O770" si="976">(O764-O766-O771)*$B770</f>
        <v>0</v>
      </c>
      <c r="P770" s="83">
        <f t="shared" ref="P770" si="977">(P764-P766-P771)*$B770</f>
        <v>0</v>
      </c>
      <c r="Q770" s="83">
        <f t="shared" ref="Q770" si="978">(Q764-Q766-Q771)*$B770</f>
        <v>0</v>
      </c>
      <c r="R770" s="83">
        <f t="shared" ref="R770" si="979">(R764-R766-R771)*$B770</f>
        <v>0</v>
      </c>
      <c r="S770" s="83">
        <f t="shared" ref="S770" si="980">(S764-S766-S771)*$B770</f>
        <v>0</v>
      </c>
      <c r="T770" s="83">
        <f t="shared" ref="T770" si="981">(T764-T766-T771)*$B770</f>
        <v>0</v>
      </c>
      <c r="U770" s="83">
        <f t="shared" ref="U770" si="982">(U764-U766-U771)*$B770</f>
        <v>0.13813780832881328</v>
      </c>
      <c r="V770" s="83">
        <f t="shared" ref="V770" si="983">(V764-V766-V771)*$B770</f>
        <v>5.1591308553252231E-2</v>
      </c>
      <c r="W770" s="83">
        <f t="shared" ref="W770" si="984">(W764-W766-W771)*$B770</f>
        <v>5.4106314066021718E-2</v>
      </c>
      <c r="X770" s="83">
        <f t="shared" ref="X770" si="985">(X764-X766-X771)*$B770</f>
        <v>-0.237168061340744</v>
      </c>
      <c r="Y770" s="83">
        <f t="shared" ref="Y770" si="986">(Y764-Y766-Y771)*$B770</f>
        <v>-0.76239913003117343</v>
      </c>
      <c r="Z770" s="83">
        <f t="shared" ref="Z770" si="987">(Z764-Z766-Z771)*$B770</f>
        <v>-1.5176293228482887</v>
      </c>
      <c r="AA770" s="83">
        <f t="shared" ref="AA770" si="988">(AA764-AA766-AA771)*$B770</f>
        <v>-1.3110242836907593</v>
      </c>
      <c r="AB770" s="83">
        <f t="shared" ref="AB770" si="989">(AB764-AB766-AB771)*$B770</f>
        <v>-1.3110242836907593</v>
      </c>
      <c r="AC770" s="83">
        <f t="shared" ref="AC770" si="990">(AC764-AC766-AC771)*$B770</f>
        <v>-1.3110242836907593</v>
      </c>
      <c r="AD770" s="83">
        <f t="shared" ref="AD770" si="991">(AD764-AD766-AD771)*$B770</f>
        <v>-1.3110242836907593</v>
      </c>
      <c r="AE770" s="83">
        <f t="shared" ref="AE770" si="992">(AE764-AE766-AE771)*$B770</f>
        <v>-0.97867460458158462</v>
      </c>
      <c r="AF770" s="83">
        <f t="shared" ref="AF770" si="993">(AF764-AF766-AF771)*$B770</f>
        <v>-0.97867460458158462</v>
      </c>
      <c r="AG770" s="83">
        <f t="shared" ref="AG770" si="994">(AG764-AG766-AG771)*$B770</f>
        <v>-0.97867460458158462</v>
      </c>
      <c r="AH770" s="83">
        <f t="shared" ref="AH770" si="995">(AH764-AH766-AH771)*$B770</f>
        <v>-0.97867460458158462</v>
      </c>
      <c r="AI770" s="83">
        <f t="shared" ref="AI770" si="996">(AI764-AI766-AI771)*$B770</f>
        <v>-0.97867460458158462</v>
      </c>
      <c r="AJ770" s="83">
        <f t="shared" ref="AJ770" si="997">(AJ764-AJ766-AJ771)*$B770</f>
        <v>-0.97867460458158462</v>
      </c>
      <c r="AK770" s="83">
        <f t="shared" ref="AK770" si="998">(AK764-AK766-AK771)*$B770</f>
        <v>-0.97867460458158462</v>
      </c>
      <c r="AL770" s="83">
        <f t="shared" ref="AL770" si="999">(AL764-AL766-AL771)*$B770</f>
        <v>-0.97867460458158462</v>
      </c>
      <c r="AM770" s="83">
        <f t="shared" ref="AM770" si="1000">(AM764-AM766-AM771)*$B770</f>
        <v>-0.97867460458158462</v>
      </c>
      <c r="AN770" s="83">
        <f t="shared" ref="AN770" si="1001">(AN764-AN766-AN771)*$B770</f>
        <v>-0.97867460458158462</v>
      </c>
      <c r="AO770" s="83">
        <f t="shared" ref="AO770" si="1002">(AO764-AO766-AO771)*$B770</f>
        <v>-0.97867460458158462</v>
      </c>
      <c r="AP770" s="83">
        <f t="shared" ref="AP770" si="1003">(AP764-AP766-AP771)*$B770</f>
        <v>-0.97867460458158462</v>
      </c>
      <c r="AQ770" s="83">
        <f t="shared" ref="AQ770" si="1004">(AQ764-AQ766-AQ771)*$B770</f>
        <v>-0.84424964895298416</v>
      </c>
      <c r="AR770" s="83">
        <f t="shared" ref="AR770" si="1005">(AR764-AR766-AR771)*$B770</f>
        <v>-0.84424964895298416</v>
      </c>
      <c r="AS770" s="83">
        <f t="shared" ref="AS770" si="1006">(AS764-AS766-AS771)*$B770</f>
        <v>-0.84424964895298416</v>
      </c>
      <c r="AT770" s="83">
        <f t="shared" ref="AT770" si="1007">(AT764-AT766-AT771)*$B770</f>
        <v>-0.84424964895298416</v>
      </c>
      <c r="AU770" s="83">
        <f t="shared" ref="AU770" si="1008">(AU764-AU766-AU771)*$B770</f>
        <v>-0.84424964895298416</v>
      </c>
      <c r="AV770" s="83">
        <f t="shared" ref="AV770" si="1009">(AV764-AV766-AV771)*$B770</f>
        <v>-0.84424964895298416</v>
      </c>
      <c r="AW770" s="83">
        <f t="shared" ref="AW770" si="1010">(AW764-AW766-AW771)*$B770</f>
        <v>-0.84424964895298416</v>
      </c>
      <c r="AX770" s="83">
        <f t="shared" ref="AX770" si="1011">(AX764-AX766-AX771)*$B770</f>
        <v>-0.84424964895298416</v>
      </c>
      <c r="AY770" s="83">
        <f t="shared" ref="AY770" si="1012">(AY764-AY766-AY771)*$B770</f>
        <v>-0.84424964895298416</v>
      </c>
      <c r="AZ770" s="83">
        <f t="shared" ref="AZ770" si="1013">(AZ764-AZ766-AZ771)*$B770</f>
        <v>-0.84424964895298416</v>
      </c>
      <c r="BA770" s="83">
        <f t="shared" ref="BA770" si="1014">(BA764-BA766-BA771)*$B770</f>
        <v>-0.84424964895298416</v>
      </c>
      <c r="BB770" s="83">
        <f t="shared" ref="BB770" si="1015">(BB764-BB766-BB771)*$B770</f>
        <v>-0.84424964895298416</v>
      </c>
      <c r="BC770" s="83">
        <f t="shared" ref="BC770" si="1016">(BC764-BC766-BC771)*$B770</f>
        <v>-0.72024138730298459</v>
      </c>
      <c r="BD770" s="83">
        <f t="shared" ref="BD770" si="1017">(BD764-BD766-BD771)*$B770</f>
        <v>-0.72024138730298459</v>
      </c>
      <c r="BE770" s="83">
        <f t="shared" ref="BE770" si="1018">(BE764-BE766-BE771)*$B770</f>
        <v>-0.72024138730298459</v>
      </c>
      <c r="BF770" s="83">
        <f t="shared" ref="BF770" si="1019">(BF764-BF766-BF771)*$B770</f>
        <v>-0.72024138730298459</v>
      </c>
      <c r="BG770" s="83">
        <f t="shared" ref="BG770" si="1020">(BG764-BG766-BG771)*$B770</f>
        <v>-0.72024138730298459</v>
      </c>
      <c r="BH770" s="83">
        <f t="shared" ref="BH770" si="1021">(BH764-BH766-BH771)*$B770</f>
        <v>-0.72024138730298459</v>
      </c>
      <c r="BI770" s="83">
        <f t="shared" ref="BI770" si="1022">(BI764-BI766-BI771)*$B770</f>
        <v>-0.72024138730298459</v>
      </c>
      <c r="BJ770" s="83">
        <f t="shared" ref="BJ770" si="1023">(BJ764-BJ766-BJ771)*$B770</f>
        <v>-0.72024138730298459</v>
      </c>
      <c r="BK770" s="83">
        <f t="shared" ref="BK770" si="1024">(BK764-BK766-BK771)*$B770</f>
        <v>-0.72024138730298459</v>
      </c>
      <c r="BL770" s="83">
        <f t="shared" ref="BL770" si="1025">(BL764-BL766-BL771)*$B770</f>
        <v>-0.72024138730298459</v>
      </c>
      <c r="BM770" s="83">
        <f t="shared" ref="BM770" si="1026">(BM764-BM766-BM771)*$B770</f>
        <v>-0.72024138730298459</v>
      </c>
      <c r="BN770" s="83">
        <f t="shared" ref="BN770" si="1027">(BN764-BN766-BN771)*$B770</f>
        <v>-0.72024138730298459</v>
      </c>
      <c r="BO770" s="83">
        <f t="shared" ref="BO770" si="1028">(BO764-BO766-BO771)*$B770</f>
        <v>-0.60516172049178441</v>
      </c>
      <c r="BP770" s="83">
        <f t="shared" ref="BP770" si="1029">(BP764-BP766-BP771)*$B770</f>
        <v>-0.60516172049178441</v>
      </c>
      <c r="BQ770" s="83">
        <f t="shared" ref="BQ770" si="1030">(BQ764-BQ766-BQ771)*$B770</f>
        <v>-0.60516172049178441</v>
      </c>
      <c r="BR770" s="83">
        <f t="shared" ref="BR770" si="1031">(BR764-BR766-BR771)*$B770</f>
        <v>-0.60516172049178441</v>
      </c>
      <c r="BS770" s="83">
        <f t="shared" ref="BS770" si="1032">(BS764-BS766-BS771)*$B770</f>
        <v>-0.60516172049178441</v>
      </c>
      <c r="BT770" s="83">
        <f t="shared" ref="BT770" si="1033">(BT764-BT766-BT771)*$B770</f>
        <v>-0.60516172049178441</v>
      </c>
      <c r="BU770" s="83">
        <f t="shared" ref="BU770" si="1034">(BU764-BU766-BU771)*$B770</f>
        <v>-0.60516172049178441</v>
      </c>
      <c r="BV770" s="83">
        <f t="shared" ref="BV770" si="1035">(BV764-BV766-BV771)*$B770</f>
        <v>-0.60516172049178441</v>
      </c>
      <c r="BW770" s="83">
        <f t="shared" ref="BW770" si="1036">(BW764-BW766-BW771)*$B770</f>
        <v>-0.60516172049178441</v>
      </c>
      <c r="BX770" s="83">
        <f t="shared" ref="BX770" si="1037">(BX764-BX766-BX771)*$B770</f>
        <v>-0.60516172049178441</v>
      </c>
      <c r="BY770" s="83">
        <f t="shared" ref="BY770" si="1038">(BY764-BY766-BY771)*$B770</f>
        <v>-0.60516172049178441</v>
      </c>
      <c r="BZ770" s="83">
        <f t="shared" ref="BZ770" si="1039">(BZ764-BZ766-BZ771)*$B770</f>
        <v>-0.60516172049178441</v>
      </c>
    </row>
    <row r="771" spans="1:78" ht="15" x14ac:dyDescent="0.25">
      <c r="B771" s="202">
        <f>'SS-GSMPII-3'!$C$16</f>
        <v>0.09</v>
      </c>
      <c r="E771" s="170" t="s">
        <v>121</v>
      </c>
      <c r="F771" s="310"/>
      <c r="G771" s="83">
        <f>(G764-G767)*$B771</f>
        <v>0</v>
      </c>
      <c r="H771" s="83">
        <f t="shared" ref="H771:BS771" si="1040">(H764-H767)*$B771</f>
        <v>0</v>
      </c>
      <c r="I771" s="83">
        <f t="shared" si="1040"/>
        <v>0</v>
      </c>
      <c r="J771" s="83">
        <f t="shared" si="1040"/>
        <v>0</v>
      </c>
      <c r="K771" s="83">
        <f t="shared" si="1040"/>
        <v>0</v>
      </c>
      <c r="L771" s="83">
        <f t="shared" si="1040"/>
        <v>0</v>
      </c>
      <c r="M771" s="83">
        <f t="shared" si="1040"/>
        <v>0</v>
      </c>
      <c r="N771" s="83">
        <f t="shared" si="1040"/>
        <v>0</v>
      </c>
      <c r="O771" s="83">
        <f t="shared" si="1040"/>
        <v>0</v>
      </c>
      <c r="P771" s="83">
        <f t="shared" si="1040"/>
        <v>0</v>
      </c>
      <c r="Q771" s="83">
        <f t="shared" si="1040"/>
        <v>0</v>
      </c>
      <c r="R771" s="83">
        <f t="shared" si="1040"/>
        <v>0</v>
      </c>
      <c r="S771" s="83">
        <f t="shared" si="1040"/>
        <v>0</v>
      </c>
      <c r="T771" s="83">
        <f t="shared" si="1040"/>
        <v>0</v>
      </c>
      <c r="U771" s="83">
        <f t="shared" si="1040"/>
        <v>6.5057052588138126E-2</v>
      </c>
      <c r="V771" s="83">
        <f t="shared" si="1040"/>
        <v>2.4297319569820518E-2</v>
      </c>
      <c r="W771" s="83">
        <f t="shared" si="1040"/>
        <v>2.5481780564845392E-2</v>
      </c>
      <c r="X771" s="83">
        <f t="shared" si="1040"/>
        <v>-0.11169610424210863</v>
      </c>
      <c r="Y771" s="83">
        <f t="shared" si="1040"/>
        <v>-0.35905767505392783</v>
      </c>
      <c r="Z771" s="83">
        <f t="shared" si="1040"/>
        <v>-0.71473908454393498</v>
      </c>
      <c r="AA771" s="83">
        <f t="shared" si="1040"/>
        <v>-0.61743686830020073</v>
      </c>
      <c r="AB771" s="83">
        <f t="shared" si="1040"/>
        <v>-0.61743686830020073</v>
      </c>
      <c r="AC771" s="83">
        <f t="shared" si="1040"/>
        <v>-0.61743686830020073</v>
      </c>
      <c r="AD771" s="83">
        <f t="shared" si="1040"/>
        <v>-0.61743686830020073</v>
      </c>
      <c r="AE771" s="83">
        <f t="shared" si="1040"/>
        <v>-0.46091425647484363</v>
      </c>
      <c r="AF771" s="83">
        <f t="shared" si="1040"/>
        <v>-0.46091425647484363</v>
      </c>
      <c r="AG771" s="83">
        <f t="shared" si="1040"/>
        <v>-0.46091425647484363</v>
      </c>
      <c r="AH771" s="83">
        <f t="shared" si="1040"/>
        <v>-0.46091425647484363</v>
      </c>
      <c r="AI771" s="83">
        <f t="shared" si="1040"/>
        <v>-0.46091425647484363</v>
      </c>
      <c r="AJ771" s="83">
        <f t="shared" si="1040"/>
        <v>-0.46091425647484363</v>
      </c>
      <c r="AK771" s="83">
        <f t="shared" si="1040"/>
        <v>-0.46091425647484363</v>
      </c>
      <c r="AL771" s="83">
        <f t="shared" si="1040"/>
        <v>-0.46091425647484363</v>
      </c>
      <c r="AM771" s="83">
        <f t="shared" si="1040"/>
        <v>-0.46091425647484363</v>
      </c>
      <c r="AN771" s="83">
        <f t="shared" si="1040"/>
        <v>-0.46091425647484363</v>
      </c>
      <c r="AO771" s="83">
        <f t="shared" si="1040"/>
        <v>-0.46091425647484363</v>
      </c>
      <c r="AP771" s="83">
        <f t="shared" si="1040"/>
        <v>-0.46091425647484363</v>
      </c>
      <c r="AQ771" s="83">
        <f t="shared" si="1040"/>
        <v>-0.39760580013484342</v>
      </c>
      <c r="AR771" s="83">
        <f t="shared" si="1040"/>
        <v>-0.39760580013484342</v>
      </c>
      <c r="AS771" s="83">
        <f t="shared" si="1040"/>
        <v>-0.39760580013484342</v>
      </c>
      <c r="AT771" s="83">
        <f t="shared" si="1040"/>
        <v>-0.39760580013484342</v>
      </c>
      <c r="AU771" s="83">
        <f t="shared" si="1040"/>
        <v>-0.39760580013484342</v>
      </c>
      <c r="AV771" s="83">
        <f t="shared" si="1040"/>
        <v>-0.39760580013484342</v>
      </c>
      <c r="AW771" s="83">
        <f t="shared" si="1040"/>
        <v>-0.39760580013484342</v>
      </c>
      <c r="AX771" s="83">
        <f t="shared" si="1040"/>
        <v>-0.39760580013484342</v>
      </c>
      <c r="AY771" s="83">
        <f t="shared" si="1040"/>
        <v>-0.39760580013484342</v>
      </c>
      <c r="AZ771" s="83">
        <f t="shared" si="1040"/>
        <v>-0.39760580013484342</v>
      </c>
      <c r="BA771" s="83">
        <f t="shared" si="1040"/>
        <v>-0.39760580013484342</v>
      </c>
      <c r="BB771" s="83">
        <f t="shared" si="1040"/>
        <v>-0.39760580013484342</v>
      </c>
      <c r="BC771" s="83">
        <f t="shared" si="1040"/>
        <v>-0.33920316513484361</v>
      </c>
      <c r="BD771" s="83">
        <f t="shared" si="1040"/>
        <v>-0.33920316513484361</v>
      </c>
      <c r="BE771" s="83">
        <f t="shared" si="1040"/>
        <v>-0.33920316513484361</v>
      </c>
      <c r="BF771" s="83">
        <f t="shared" si="1040"/>
        <v>-0.33920316513484361</v>
      </c>
      <c r="BG771" s="83">
        <f t="shared" si="1040"/>
        <v>-0.33920316513484361</v>
      </c>
      <c r="BH771" s="83">
        <f t="shared" si="1040"/>
        <v>-0.33920316513484361</v>
      </c>
      <c r="BI771" s="83">
        <f t="shared" si="1040"/>
        <v>-0.33920316513484361</v>
      </c>
      <c r="BJ771" s="83">
        <f t="shared" si="1040"/>
        <v>-0.33920316513484361</v>
      </c>
      <c r="BK771" s="83">
        <f t="shared" si="1040"/>
        <v>-0.33920316513484361</v>
      </c>
      <c r="BL771" s="83">
        <f t="shared" si="1040"/>
        <v>-0.33920316513484361</v>
      </c>
      <c r="BM771" s="83">
        <f t="shared" si="1040"/>
        <v>-0.33920316513484361</v>
      </c>
      <c r="BN771" s="83">
        <f t="shared" si="1040"/>
        <v>-0.33920316513484361</v>
      </c>
      <c r="BO771" s="83">
        <f t="shared" si="1040"/>
        <v>-0.28500551985484351</v>
      </c>
      <c r="BP771" s="83">
        <f t="shared" si="1040"/>
        <v>-0.28500551985484351</v>
      </c>
      <c r="BQ771" s="83">
        <f t="shared" si="1040"/>
        <v>-0.28500551985484351</v>
      </c>
      <c r="BR771" s="83">
        <f t="shared" si="1040"/>
        <v>-0.28500551985484351</v>
      </c>
      <c r="BS771" s="83">
        <f t="shared" si="1040"/>
        <v>-0.28500551985484351</v>
      </c>
      <c r="BT771" s="83">
        <f t="shared" ref="BT771:BZ771" si="1041">(BT764-BT767)*$B771</f>
        <v>-0.28500551985484351</v>
      </c>
      <c r="BU771" s="83">
        <f t="shared" si="1041"/>
        <v>-0.28500551985484351</v>
      </c>
      <c r="BV771" s="83">
        <f t="shared" si="1041"/>
        <v>-0.28500551985484351</v>
      </c>
      <c r="BW771" s="83">
        <f t="shared" si="1041"/>
        <v>-0.28500551985484351</v>
      </c>
      <c r="BX771" s="83">
        <f t="shared" si="1041"/>
        <v>-0.28500551985484351</v>
      </c>
      <c r="BY771" s="83">
        <f t="shared" si="1041"/>
        <v>-0.28500551985484351</v>
      </c>
      <c r="BZ771" s="83">
        <f t="shared" si="1041"/>
        <v>-0.28500551985484351</v>
      </c>
    </row>
    <row r="772" spans="1:78" ht="15" x14ac:dyDescent="0.25">
      <c r="B772" s="202">
        <f>'SS-GSMPII-3'!$C$17</f>
        <v>0.28110000000000002</v>
      </c>
      <c r="E772" s="170" t="s">
        <v>122</v>
      </c>
      <c r="G772" s="65">
        <f>(-G768)*$B772</f>
        <v>0</v>
      </c>
      <c r="H772" s="65">
        <f t="shared" ref="H772:BS772" si="1042">(-H768)*$B772</f>
        <v>0</v>
      </c>
      <c r="I772" s="65">
        <f t="shared" si="1042"/>
        <v>0</v>
      </c>
      <c r="J772" s="65">
        <f t="shared" si="1042"/>
        <v>0</v>
      </c>
      <c r="K772" s="65">
        <f t="shared" si="1042"/>
        <v>0</v>
      </c>
      <c r="L772" s="65">
        <f t="shared" si="1042"/>
        <v>0</v>
      </c>
      <c r="M772" s="65">
        <f t="shared" si="1042"/>
        <v>0</v>
      </c>
      <c r="N772" s="65">
        <f t="shared" si="1042"/>
        <v>0</v>
      </c>
      <c r="O772" s="65">
        <f t="shared" si="1042"/>
        <v>0</v>
      </c>
      <c r="P772" s="65">
        <f t="shared" si="1042"/>
        <v>0</v>
      </c>
      <c r="Q772" s="65">
        <f t="shared" si="1042"/>
        <v>0</v>
      </c>
      <c r="R772" s="65">
        <f t="shared" si="1042"/>
        <v>0</v>
      </c>
      <c r="S772" s="65">
        <f t="shared" si="1042"/>
        <v>0</v>
      </c>
      <c r="T772" s="65">
        <f t="shared" si="1042"/>
        <v>0</v>
      </c>
      <c r="U772" s="65">
        <f t="shared" si="1042"/>
        <v>0</v>
      </c>
      <c r="V772" s="65">
        <f t="shared" si="1042"/>
        <v>0</v>
      </c>
      <c r="W772" s="65">
        <f t="shared" si="1042"/>
        <v>0</v>
      </c>
      <c r="X772" s="65">
        <f t="shared" si="1042"/>
        <v>0</v>
      </c>
      <c r="Y772" s="65">
        <f t="shared" si="1042"/>
        <v>0</v>
      </c>
      <c r="Z772" s="65">
        <f t="shared" si="1042"/>
        <v>0</v>
      </c>
      <c r="AA772" s="65">
        <f t="shared" si="1042"/>
        <v>0</v>
      </c>
      <c r="AB772" s="65">
        <f t="shared" si="1042"/>
        <v>0</v>
      </c>
      <c r="AC772" s="65">
        <f t="shared" si="1042"/>
        <v>0</v>
      </c>
      <c r="AD772" s="65">
        <f t="shared" si="1042"/>
        <v>0</v>
      </c>
      <c r="AE772" s="65">
        <f t="shared" si="1042"/>
        <v>0</v>
      </c>
      <c r="AF772" s="65">
        <f t="shared" si="1042"/>
        <v>0</v>
      </c>
      <c r="AG772" s="65">
        <f t="shared" si="1042"/>
        <v>0</v>
      </c>
      <c r="AH772" s="65">
        <f t="shared" si="1042"/>
        <v>0</v>
      </c>
      <c r="AI772" s="65">
        <f t="shared" si="1042"/>
        <v>0</v>
      </c>
      <c r="AJ772" s="65">
        <f t="shared" si="1042"/>
        <v>0</v>
      </c>
      <c r="AK772" s="65">
        <f t="shared" si="1042"/>
        <v>0</v>
      </c>
      <c r="AL772" s="65">
        <f t="shared" si="1042"/>
        <v>0</v>
      </c>
      <c r="AM772" s="65">
        <f t="shared" si="1042"/>
        <v>0</v>
      </c>
      <c r="AN772" s="65">
        <f t="shared" si="1042"/>
        <v>0</v>
      </c>
      <c r="AO772" s="65">
        <f t="shared" si="1042"/>
        <v>0</v>
      </c>
      <c r="AP772" s="65">
        <f t="shared" si="1042"/>
        <v>0</v>
      </c>
      <c r="AQ772" s="65">
        <f t="shared" si="1042"/>
        <v>0</v>
      </c>
      <c r="AR772" s="65">
        <f t="shared" si="1042"/>
        <v>0</v>
      </c>
      <c r="AS772" s="65">
        <f t="shared" si="1042"/>
        <v>0</v>
      </c>
      <c r="AT772" s="65">
        <f t="shared" si="1042"/>
        <v>0</v>
      </c>
      <c r="AU772" s="65">
        <f t="shared" si="1042"/>
        <v>0</v>
      </c>
      <c r="AV772" s="65">
        <f t="shared" si="1042"/>
        <v>0</v>
      </c>
      <c r="AW772" s="65">
        <f t="shared" si="1042"/>
        <v>0</v>
      </c>
      <c r="AX772" s="65">
        <f t="shared" si="1042"/>
        <v>0</v>
      </c>
      <c r="AY772" s="65">
        <f t="shared" si="1042"/>
        <v>0</v>
      </c>
      <c r="AZ772" s="65">
        <f t="shared" si="1042"/>
        <v>0</v>
      </c>
      <c r="BA772" s="65">
        <f t="shared" si="1042"/>
        <v>0</v>
      </c>
      <c r="BB772" s="65">
        <f t="shared" si="1042"/>
        <v>0</v>
      </c>
      <c r="BC772" s="65">
        <f t="shared" si="1042"/>
        <v>0</v>
      </c>
      <c r="BD772" s="65">
        <f t="shared" si="1042"/>
        <v>0</v>
      </c>
      <c r="BE772" s="65">
        <f t="shared" si="1042"/>
        <v>0</v>
      </c>
      <c r="BF772" s="65">
        <f t="shared" si="1042"/>
        <v>0</v>
      </c>
      <c r="BG772" s="65">
        <f t="shared" si="1042"/>
        <v>0</v>
      </c>
      <c r="BH772" s="65">
        <f t="shared" si="1042"/>
        <v>0</v>
      </c>
      <c r="BI772" s="65">
        <f t="shared" si="1042"/>
        <v>0</v>
      </c>
      <c r="BJ772" s="65">
        <f t="shared" si="1042"/>
        <v>0</v>
      </c>
      <c r="BK772" s="65">
        <f t="shared" si="1042"/>
        <v>0</v>
      </c>
      <c r="BL772" s="65">
        <f t="shared" si="1042"/>
        <v>0</v>
      </c>
      <c r="BM772" s="65">
        <f t="shared" si="1042"/>
        <v>0</v>
      </c>
      <c r="BN772" s="65">
        <f t="shared" si="1042"/>
        <v>0</v>
      </c>
      <c r="BO772" s="65">
        <f t="shared" si="1042"/>
        <v>0</v>
      </c>
      <c r="BP772" s="65">
        <f t="shared" si="1042"/>
        <v>0</v>
      </c>
      <c r="BQ772" s="65">
        <f t="shared" si="1042"/>
        <v>0</v>
      </c>
      <c r="BR772" s="65">
        <f t="shared" si="1042"/>
        <v>0</v>
      </c>
      <c r="BS772" s="65">
        <f t="shared" si="1042"/>
        <v>0</v>
      </c>
      <c r="BT772" s="65">
        <f t="shared" ref="BT772:BZ772" si="1043">(-BT768)*$B772</f>
        <v>0</v>
      </c>
      <c r="BU772" s="65">
        <f t="shared" si="1043"/>
        <v>0</v>
      </c>
      <c r="BV772" s="65">
        <f t="shared" si="1043"/>
        <v>0</v>
      </c>
      <c r="BW772" s="65">
        <f t="shared" si="1043"/>
        <v>0</v>
      </c>
      <c r="BX772" s="65">
        <f t="shared" si="1043"/>
        <v>0</v>
      </c>
      <c r="BY772" s="65">
        <f t="shared" si="1043"/>
        <v>0</v>
      </c>
      <c r="BZ772" s="65">
        <f t="shared" si="1043"/>
        <v>0</v>
      </c>
    </row>
    <row r="773" spans="1:78" ht="15" x14ac:dyDescent="0.25">
      <c r="B773" s="310"/>
      <c r="E773" s="170" t="s">
        <v>123</v>
      </c>
      <c r="G773" s="188">
        <f>SUM(G770:G772)</f>
        <v>0</v>
      </c>
      <c r="H773" s="188">
        <f t="shared" ref="H773" si="1044">SUM(H770:H772)</f>
        <v>0</v>
      </c>
      <c r="I773" s="188">
        <f t="shared" ref="I773" si="1045">SUM(I770:I772)</f>
        <v>0</v>
      </c>
      <c r="J773" s="188">
        <f t="shared" ref="J773" si="1046">SUM(J770:J772)</f>
        <v>0</v>
      </c>
      <c r="K773" s="188">
        <f t="shared" ref="K773" si="1047">SUM(K770:K772)</f>
        <v>0</v>
      </c>
      <c r="L773" s="188">
        <f t="shared" ref="L773" si="1048">SUM(L770:L772)</f>
        <v>0</v>
      </c>
      <c r="M773" s="188">
        <f t="shared" ref="M773" si="1049">SUM(M770:M772)</f>
        <v>0</v>
      </c>
      <c r="N773" s="188">
        <f t="shared" ref="N773" si="1050">SUM(N770:N772)</f>
        <v>0</v>
      </c>
      <c r="O773" s="188">
        <f t="shared" ref="O773" si="1051">SUM(O770:O772)</f>
        <v>0</v>
      </c>
      <c r="P773" s="188">
        <f t="shared" ref="P773" si="1052">SUM(P770:P772)</f>
        <v>0</v>
      </c>
      <c r="Q773" s="188">
        <f t="shared" ref="Q773" si="1053">SUM(Q770:Q772)</f>
        <v>0</v>
      </c>
      <c r="R773" s="188">
        <f t="shared" ref="R773" si="1054">SUM(R770:R772)</f>
        <v>0</v>
      </c>
      <c r="S773" s="188">
        <f t="shared" ref="S773" si="1055">SUM(S770:S772)</f>
        <v>0</v>
      </c>
      <c r="T773" s="188">
        <f t="shared" ref="T773" si="1056">SUM(T770:T772)</f>
        <v>0</v>
      </c>
      <c r="U773" s="188">
        <f t="shared" ref="U773" si="1057">SUM(U770:U772)</f>
        <v>0.20319486091695141</v>
      </c>
      <c r="V773" s="188">
        <f t="shared" ref="V773" si="1058">SUM(V770:V772)</f>
        <v>7.5888628123072746E-2</v>
      </c>
      <c r="W773" s="188">
        <f t="shared" ref="W773" si="1059">SUM(W770:W772)</f>
        <v>7.9588094630867107E-2</v>
      </c>
      <c r="X773" s="188">
        <f t="shared" ref="X773" si="1060">SUM(X770:X772)</f>
        <v>-0.3488641655828526</v>
      </c>
      <c r="Y773" s="188">
        <f t="shared" ref="Y773" si="1061">SUM(Y770:Y772)</f>
        <v>-1.1214568050851013</v>
      </c>
      <c r="Z773" s="188">
        <f t="shared" ref="Z773" si="1062">SUM(Z770:Z772)</f>
        <v>-2.2323684073922236</v>
      </c>
      <c r="AA773" s="188">
        <f t="shared" ref="AA773" si="1063">SUM(AA770:AA772)</f>
        <v>-1.92846115199096</v>
      </c>
      <c r="AB773" s="188">
        <f t="shared" ref="AB773" si="1064">SUM(AB770:AB772)</f>
        <v>-1.92846115199096</v>
      </c>
      <c r="AC773" s="188">
        <f t="shared" ref="AC773" si="1065">SUM(AC770:AC772)</f>
        <v>-1.92846115199096</v>
      </c>
      <c r="AD773" s="188">
        <f t="shared" ref="AD773" si="1066">SUM(AD770:AD772)</f>
        <v>-1.92846115199096</v>
      </c>
      <c r="AE773" s="188">
        <f t="shared" ref="AE773" si="1067">SUM(AE770:AE772)</f>
        <v>-1.4395888610564282</v>
      </c>
      <c r="AF773" s="188">
        <f t="shared" ref="AF773" si="1068">SUM(AF770:AF772)</f>
        <v>-1.4395888610564282</v>
      </c>
      <c r="AG773" s="188">
        <f t="shared" ref="AG773" si="1069">SUM(AG770:AG772)</f>
        <v>-1.4395888610564282</v>
      </c>
      <c r="AH773" s="188">
        <f t="shared" ref="AH773" si="1070">SUM(AH770:AH772)</f>
        <v>-1.4395888610564282</v>
      </c>
      <c r="AI773" s="188">
        <f t="shared" ref="AI773" si="1071">SUM(AI770:AI772)</f>
        <v>-1.4395888610564282</v>
      </c>
      <c r="AJ773" s="188">
        <f t="shared" ref="AJ773" si="1072">SUM(AJ770:AJ772)</f>
        <v>-1.4395888610564282</v>
      </c>
      <c r="AK773" s="188">
        <f t="shared" ref="AK773" si="1073">SUM(AK770:AK772)</f>
        <v>-1.4395888610564282</v>
      </c>
      <c r="AL773" s="188">
        <f t="shared" ref="AL773" si="1074">SUM(AL770:AL772)</f>
        <v>-1.4395888610564282</v>
      </c>
      <c r="AM773" s="188">
        <f t="shared" ref="AM773" si="1075">SUM(AM770:AM772)</f>
        <v>-1.4395888610564282</v>
      </c>
      <c r="AN773" s="188">
        <f t="shared" ref="AN773" si="1076">SUM(AN770:AN772)</f>
        <v>-1.4395888610564282</v>
      </c>
      <c r="AO773" s="188">
        <f t="shared" ref="AO773" si="1077">SUM(AO770:AO772)</f>
        <v>-1.4395888610564282</v>
      </c>
      <c r="AP773" s="188">
        <f t="shared" ref="AP773" si="1078">SUM(AP770:AP772)</f>
        <v>-1.4395888610564282</v>
      </c>
      <c r="AQ773" s="188">
        <f t="shared" ref="AQ773" si="1079">SUM(AQ770:AQ772)</f>
        <v>-1.2418554490878275</v>
      </c>
      <c r="AR773" s="188">
        <f t="shared" ref="AR773" si="1080">SUM(AR770:AR772)</f>
        <v>-1.2418554490878275</v>
      </c>
      <c r="AS773" s="188">
        <f t="shared" ref="AS773" si="1081">SUM(AS770:AS772)</f>
        <v>-1.2418554490878275</v>
      </c>
      <c r="AT773" s="188">
        <f t="shared" ref="AT773" si="1082">SUM(AT770:AT772)</f>
        <v>-1.2418554490878275</v>
      </c>
      <c r="AU773" s="188">
        <f t="shared" ref="AU773" si="1083">SUM(AU770:AU772)</f>
        <v>-1.2418554490878275</v>
      </c>
      <c r="AV773" s="188">
        <f t="shared" ref="AV773" si="1084">SUM(AV770:AV772)</f>
        <v>-1.2418554490878275</v>
      </c>
      <c r="AW773" s="188">
        <f t="shared" ref="AW773" si="1085">SUM(AW770:AW772)</f>
        <v>-1.2418554490878275</v>
      </c>
      <c r="AX773" s="188">
        <f t="shared" ref="AX773" si="1086">SUM(AX770:AX772)</f>
        <v>-1.2418554490878275</v>
      </c>
      <c r="AY773" s="188">
        <f t="shared" ref="AY773" si="1087">SUM(AY770:AY772)</f>
        <v>-1.2418554490878275</v>
      </c>
      <c r="AZ773" s="188">
        <f t="shared" ref="AZ773" si="1088">SUM(AZ770:AZ772)</f>
        <v>-1.2418554490878275</v>
      </c>
      <c r="BA773" s="188">
        <f t="shared" ref="BA773" si="1089">SUM(BA770:BA772)</f>
        <v>-1.2418554490878275</v>
      </c>
      <c r="BB773" s="188">
        <f t="shared" ref="BB773" si="1090">SUM(BB770:BB772)</f>
        <v>-1.2418554490878275</v>
      </c>
      <c r="BC773" s="188">
        <f t="shared" ref="BC773" si="1091">SUM(BC770:BC772)</f>
        <v>-1.0594445524378282</v>
      </c>
      <c r="BD773" s="188">
        <f t="shared" ref="BD773" si="1092">SUM(BD770:BD772)</f>
        <v>-1.0594445524378282</v>
      </c>
      <c r="BE773" s="188">
        <f t="shared" ref="BE773" si="1093">SUM(BE770:BE772)</f>
        <v>-1.0594445524378282</v>
      </c>
      <c r="BF773" s="188">
        <f t="shared" ref="BF773" si="1094">SUM(BF770:BF772)</f>
        <v>-1.0594445524378282</v>
      </c>
      <c r="BG773" s="188">
        <f t="shared" ref="BG773" si="1095">SUM(BG770:BG772)</f>
        <v>-1.0594445524378282</v>
      </c>
      <c r="BH773" s="188">
        <f t="shared" ref="BH773" si="1096">SUM(BH770:BH772)</f>
        <v>-1.0594445524378282</v>
      </c>
      <c r="BI773" s="188">
        <f t="shared" ref="BI773" si="1097">SUM(BI770:BI772)</f>
        <v>-1.0594445524378282</v>
      </c>
      <c r="BJ773" s="188">
        <f t="shared" ref="BJ773" si="1098">SUM(BJ770:BJ772)</f>
        <v>-1.0594445524378282</v>
      </c>
      <c r="BK773" s="188">
        <f t="shared" ref="BK773" si="1099">SUM(BK770:BK772)</f>
        <v>-1.0594445524378282</v>
      </c>
      <c r="BL773" s="188">
        <f t="shared" ref="BL773" si="1100">SUM(BL770:BL772)</f>
        <v>-1.0594445524378282</v>
      </c>
      <c r="BM773" s="188">
        <f t="shared" ref="BM773" si="1101">SUM(BM770:BM772)</f>
        <v>-1.0594445524378282</v>
      </c>
      <c r="BN773" s="188">
        <f t="shared" ref="BN773" si="1102">SUM(BN770:BN772)</f>
        <v>-1.0594445524378282</v>
      </c>
      <c r="BO773" s="188">
        <f t="shared" ref="BO773" si="1103">SUM(BO770:BO772)</f>
        <v>-0.89016724034662786</v>
      </c>
      <c r="BP773" s="188">
        <f t="shared" ref="BP773" si="1104">SUM(BP770:BP772)</f>
        <v>-0.89016724034662786</v>
      </c>
      <c r="BQ773" s="188">
        <f t="shared" ref="BQ773" si="1105">SUM(BQ770:BQ772)</f>
        <v>-0.89016724034662786</v>
      </c>
      <c r="BR773" s="188">
        <f t="shared" ref="BR773" si="1106">SUM(BR770:BR772)</f>
        <v>-0.89016724034662786</v>
      </c>
      <c r="BS773" s="188">
        <f t="shared" ref="BS773" si="1107">SUM(BS770:BS772)</f>
        <v>-0.89016724034662786</v>
      </c>
      <c r="BT773" s="188">
        <f t="shared" ref="BT773" si="1108">SUM(BT770:BT772)</f>
        <v>-0.89016724034662786</v>
      </c>
      <c r="BU773" s="188">
        <f t="shared" ref="BU773" si="1109">SUM(BU770:BU772)</f>
        <v>-0.89016724034662786</v>
      </c>
      <c r="BV773" s="188">
        <f t="shared" ref="BV773" si="1110">SUM(BV770:BV772)</f>
        <v>-0.89016724034662786</v>
      </c>
      <c r="BW773" s="188">
        <f t="shared" ref="BW773" si="1111">SUM(BW770:BW772)</f>
        <v>-0.89016724034662786</v>
      </c>
      <c r="BX773" s="188">
        <f t="shared" ref="BX773" si="1112">SUM(BX770:BX772)</f>
        <v>-0.89016724034662786</v>
      </c>
      <c r="BY773" s="188">
        <f t="shared" ref="BY773" si="1113">SUM(BY770:BY772)</f>
        <v>-0.89016724034662786</v>
      </c>
      <c r="BZ773" s="188">
        <f t="shared" ref="BZ773" si="1114">SUM(BZ770:BZ772)</f>
        <v>-0.89016724034662786</v>
      </c>
    </row>
    <row r="774" spans="1:78" ht="15" x14ac:dyDescent="0.25">
      <c r="B774" s="77">
        <f>HLOOKUP(INPUTS!$C$43,$G$9:$BZ$949,ROW(C774)-8,FALSE)</f>
        <v>-9.1294012503621662</v>
      </c>
      <c r="E774" s="170" t="s">
        <v>16</v>
      </c>
      <c r="G774" s="188">
        <f>G773+F774</f>
        <v>0</v>
      </c>
      <c r="H774" s="188">
        <f t="shared" ref="H774" si="1115">H773+G774</f>
        <v>0</v>
      </c>
      <c r="I774" s="188">
        <f t="shared" ref="I774" si="1116">I773+H774</f>
        <v>0</v>
      </c>
      <c r="J774" s="188">
        <f t="shared" ref="J774" si="1117">J773+I774</f>
        <v>0</v>
      </c>
      <c r="K774" s="188">
        <f t="shared" ref="K774" si="1118">K773+J774</f>
        <v>0</v>
      </c>
      <c r="L774" s="188">
        <f t="shared" ref="L774" si="1119">L773+K774</f>
        <v>0</v>
      </c>
      <c r="M774" s="188">
        <f t="shared" ref="M774" si="1120">M773+L774</f>
        <v>0</v>
      </c>
      <c r="N774" s="188">
        <f t="shared" ref="N774" si="1121">N773+M774</f>
        <v>0</v>
      </c>
      <c r="O774" s="188">
        <f t="shared" ref="O774" si="1122">O773+N774</f>
        <v>0</v>
      </c>
      <c r="P774" s="188">
        <f t="shared" ref="P774" si="1123">P773+O774</f>
        <v>0</v>
      </c>
      <c r="Q774" s="188">
        <f t="shared" ref="Q774" si="1124">Q773+P774</f>
        <v>0</v>
      </c>
      <c r="R774" s="188">
        <f t="shared" ref="R774" si="1125">R773+Q774</f>
        <v>0</v>
      </c>
      <c r="S774" s="188">
        <f t="shared" ref="S774" si="1126">S773+R774</f>
        <v>0</v>
      </c>
      <c r="T774" s="188">
        <f t="shared" ref="T774" si="1127">T773+S774</f>
        <v>0</v>
      </c>
      <c r="U774" s="188">
        <f t="shared" ref="U774" si="1128">U773+T774</f>
        <v>0.20319486091695141</v>
      </c>
      <c r="V774" s="188">
        <f t="shared" ref="V774" si="1129">V773+U774</f>
        <v>0.27908348904002417</v>
      </c>
      <c r="W774" s="188">
        <f t="shared" ref="W774" si="1130">W773+V774</f>
        <v>0.35867158367089125</v>
      </c>
      <c r="X774" s="188">
        <f t="shared" ref="X774" si="1131">X773+W774</f>
        <v>9.8074180880386441E-3</v>
      </c>
      <c r="Y774" s="188">
        <f t="shared" ref="Y774" si="1132">Y773+X774</f>
        <v>-1.1116493869970627</v>
      </c>
      <c r="Z774" s="188">
        <f t="shared" ref="Z774" si="1133">Z773+Y774</f>
        <v>-3.3440177943892864</v>
      </c>
      <c r="AA774" s="188">
        <f t="shared" ref="AA774" si="1134">AA773+Z774</f>
        <v>-5.2724789463802466</v>
      </c>
      <c r="AB774" s="188">
        <f t="shared" ref="AB774" si="1135">AB773+AA774</f>
        <v>-7.2009400983712064</v>
      </c>
      <c r="AC774" s="188">
        <f t="shared" ref="AC774" si="1136">AC773+AB774</f>
        <v>-9.1294012503621662</v>
      </c>
      <c r="AD774" s="188">
        <f t="shared" ref="AD774" si="1137">AD773+AC774</f>
        <v>-11.057862402353127</v>
      </c>
      <c r="AE774" s="188">
        <f t="shared" ref="AE774" si="1138">AE773+AD774</f>
        <v>-12.497451263409555</v>
      </c>
      <c r="AF774" s="188">
        <f t="shared" ref="AF774" si="1139">AF773+AE774</f>
        <v>-13.937040124465984</v>
      </c>
      <c r="AG774" s="188">
        <f t="shared" ref="AG774" si="1140">AG773+AF774</f>
        <v>-15.376628985522412</v>
      </c>
      <c r="AH774" s="188">
        <f t="shared" ref="AH774" si="1141">AH773+AG774</f>
        <v>-16.816217846578841</v>
      </c>
      <c r="AI774" s="188">
        <f t="shared" ref="AI774" si="1142">AI773+AH774</f>
        <v>-18.255806707635269</v>
      </c>
      <c r="AJ774" s="188">
        <f t="shared" ref="AJ774" si="1143">AJ773+AI774</f>
        <v>-19.695395568691698</v>
      </c>
      <c r="AK774" s="188">
        <f t="shared" ref="AK774" si="1144">AK773+AJ774</f>
        <v>-21.134984429748126</v>
      </c>
      <c r="AL774" s="188">
        <f t="shared" ref="AL774" si="1145">AL773+AK774</f>
        <v>-22.574573290804555</v>
      </c>
      <c r="AM774" s="188">
        <f t="shared" ref="AM774" si="1146">AM773+AL774</f>
        <v>-24.014162151860983</v>
      </c>
      <c r="AN774" s="188">
        <f t="shared" ref="AN774" si="1147">AN773+AM774</f>
        <v>-25.453751012917412</v>
      </c>
      <c r="AO774" s="188">
        <f t="shared" ref="AO774" si="1148">AO773+AN774</f>
        <v>-26.89333987397384</v>
      </c>
      <c r="AP774" s="188">
        <f t="shared" ref="AP774" si="1149">AP773+AO774</f>
        <v>-28.332928735030269</v>
      </c>
      <c r="AQ774" s="188">
        <f t="shared" ref="AQ774" si="1150">AQ773+AP774</f>
        <v>-29.574784184118094</v>
      </c>
      <c r="AR774" s="188">
        <f t="shared" ref="AR774" si="1151">AR773+AQ774</f>
        <v>-30.816639633205924</v>
      </c>
      <c r="AS774" s="188">
        <f t="shared" ref="AS774" si="1152">AS773+AR774</f>
        <v>-32.058495082293753</v>
      </c>
      <c r="AT774" s="188">
        <f t="shared" ref="AT774" si="1153">AT773+AS774</f>
        <v>-33.300350531381582</v>
      </c>
      <c r="AU774" s="188">
        <f t="shared" ref="AU774" si="1154">AU773+AT774</f>
        <v>-34.542205980469411</v>
      </c>
      <c r="AV774" s="188">
        <f t="shared" ref="AV774" si="1155">AV773+AU774</f>
        <v>-35.784061429557241</v>
      </c>
      <c r="AW774" s="188">
        <f t="shared" ref="AW774" si="1156">AW773+AV774</f>
        <v>-37.02591687864507</v>
      </c>
      <c r="AX774" s="188">
        <f t="shared" ref="AX774" si="1157">AX773+AW774</f>
        <v>-38.267772327732899</v>
      </c>
      <c r="AY774" s="188">
        <f t="shared" ref="AY774" si="1158">AY773+AX774</f>
        <v>-39.509627776820729</v>
      </c>
      <c r="AZ774" s="188">
        <f t="shared" ref="AZ774" si="1159">AZ773+AY774</f>
        <v>-40.751483225908558</v>
      </c>
      <c r="BA774" s="188">
        <f t="shared" ref="BA774" si="1160">BA773+AZ774</f>
        <v>-41.993338674996387</v>
      </c>
      <c r="BB774" s="188">
        <f t="shared" ref="BB774" si="1161">BB773+BA774</f>
        <v>-43.235194124084217</v>
      </c>
      <c r="BC774" s="188">
        <f t="shared" ref="BC774" si="1162">BC773+BB774</f>
        <v>-44.294638676522048</v>
      </c>
      <c r="BD774" s="188">
        <f t="shared" ref="BD774" si="1163">BD773+BC774</f>
        <v>-45.35408322895988</v>
      </c>
      <c r="BE774" s="188">
        <f t="shared" ref="BE774" si="1164">BE773+BD774</f>
        <v>-46.413527781397711</v>
      </c>
      <c r="BF774" s="188">
        <f t="shared" ref="BF774" si="1165">BF773+BE774</f>
        <v>-47.472972333835543</v>
      </c>
      <c r="BG774" s="188">
        <f t="shared" ref="BG774" si="1166">BG773+BF774</f>
        <v>-48.532416886273374</v>
      </c>
      <c r="BH774" s="188">
        <f t="shared" ref="BH774" si="1167">BH773+BG774</f>
        <v>-49.591861438711206</v>
      </c>
      <c r="BI774" s="188">
        <f t="shared" ref="BI774" si="1168">BI773+BH774</f>
        <v>-50.651305991149037</v>
      </c>
      <c r="BJ774" s="188">
        <f t="shared" ref="BJ774" si="1169">BJ773+BI774</f>
        <v>-51.710750543586869</v>
      </c>
      <c r="BK774" s="188">
        <f t="shared" ref="BK774" si="1170">BK773+BJ774</f>
        <v>-52.7701950960247</v>
      </c>
      <c r="BL774" s="188">
        <f t="shared" ref="BL774" si="1171">BL773+BK774</f>
        <v>-53.829639648462532</v>
      </c>
      <c r="BM774" s="188">
        <f t="shared" ref="BM774" si="1172">BM773+BL774</f>
        <v>-54.889084200900363</v>
      </c>
      <c r="BN774" s="188">
        <f t="shared" ref="BN774" si="1173">BN773+BM774</f>
        <v>-55.948528753338195</v>
      </c>
      <c r="BO774" s="188">
        <f t="shared" ref="BO774" si="1174">BO773+BN774</f>
        <v>-56.838695993684823</v>
      </c>
      <c r="BP774" s="188">
        <f t="shared" ref="BP774" si="1175">BP773+BO774</f>
        <v>-57.728863234031451</v>
      </c>
      <c r="BQ774" s="188">
        <f t="shared" ref="BQ774" si="1176">BQ773+BP774</f>
        <v>-58.619030474378079</v>
      </c>
      <c r="BR774" s="188">
        <f t="shared" ref="BR774" si="1177">BR773+BQ774</f>
        <v>-59.509197714724706</v>
      </c>
      <c r="BS774" s="188">
        <f t="shared" ref="BS774" si="1178">BS773+BR774</f>
        <v>-60.399364955071334</v>
      </c>
      <c r="BT774" s="188">
        <f t="shared" ref="BT774" si="1179">BT773+BS774</f>
        <v>-61.289532195417962</v>
      </c>
      <c r="BU774" s="188">
        <f t="shared" ref="BU774" si="1180">BU773+BT774</f>
        <v>-62.17969943576459</v>
      </c>
      <c r="BV774" s="188">
        <f t="shared" ref="BV774" si="1181">BV773+BU774</f>
        <v>-63.069866676111218</v>
      </c>
      <c r="BW774" s="188">
        <f t="shared" ref="BW774" si="1182">BW773+BV774</f>
        <v>-63.960033916457846</v>
      </c>
      <c r="BX774" s="188">
        <f t="shared" ref="BX774" si="1183">BX773+BW774</f>
        <v>-64.850201156804474</v>
      </c>
      <c r="BY774" s="188">
        <f t="shared" ref="BY774" si="1184">BY773+BX774</f>
        <v>-65.740368397151101</v>
      </c>
      <c r="BZ774" s="188">
        <f t="shared" ref="BZ774" si="1185">BZ773+BY774</f>
        <v>-66.630535637497729</v>
      </c>
    </row>
    <row r="775" spans="1:78" ht="15" x14ac:dyDescent="0.25">
      <c r="E775" s="245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9"/>
      <c r="AO775" s="49"/>
      <c r="AP775" s="49"/>
      <c r="AQ775" s="49"/>
      <c r="AR775" s="49"/>
      <c r="AS775" s="49"/>
      <c r="AT775" s="49"/>
      <c r="AU775" s="49"/>
      <c r="AV775" s="49"/>
      <c r="AW775" s="49"/>
      <c r="AX775" s="49"/>
      <c r="AY775" s="49"/>
      <c r="AZ775" s="49"/>
      <c r="BA775" s="49"/>
      <c r="BB775" s="49"/>
      <c r="BC775" s="49"/>
      <c r="BD775" s="49"/>
      <c r="BE775" s="49"/>
      <c r="BF775" s="49"/>
      <c r="BG775" s="49"/>
      <c r="BH775" s="49"/>
      <c r="BI775" s="49"/>
      <c r="BJ775" s="49"/>
      <c r="BK775" s="49"/>
      <c r="BL775" s="49"/>
      <c r="BM775" s="49"/>
      <c r="BN775" s="49"/>
      <c r="BO775" s="49"/>
      <c r="BP775" s="49"/>
      <c r="BQ775" s="49"/>
      <c r="BR775" s="49"/>
      <c r="BS775" s="49"/>
      <c r="BT775" s="49"/>
      <c r="BU775" s="49"/>
      <c r="BV775" s="49"/>
      <c r="BW775" s="49"/>
      <c r="BX775" s="49"/>
      <c r="BY775" s="49"/>
      <c r="BZ775" s="49"/>
    </row>
    <row r="776" spans="1:78" ht="20.25" x14ac:dyDescent="0.3">
      <c r="A776" s="146">
        <f>$F$3</f>
        <v>3.2729943405392273E-2</v>
      </c>
      <c r="E776" s="318" t="s">
        <v>64</v>
      </c>
      <c r="G776" s="323"/>
      <c r="H776" s="323"/>
      <c r="I776" s="323"/>
      <c r="J776" s="323"/>
      <c r="K776" s="323"/>
      <c r="L776" s="323"/>
      <c r="M776" s="323"/>
      <c r="N776" s="323"/>
      <c r="O776" s="323"/>
      <c r="P776" s="323"/>
      <c r="Q776" s="323"/>
      <c r="R776" s="323"/>
      <c r="S776" s="323"/>
      <c r="T776" s="323"/>
      <c r="U776" s="323"/>
      <c r="V776" s="323"/>
      <c r="W776" s="323"/>
      <c r="X776" s="323"/>
      <c r="Y776" s="323"/>
      <c r="Z776" s="323"/>
      <c r="AA776" s="323"/>
      <c r="AB776" s="323"/>
      <c r="AC776" s="323"/>
      <c r="AD776" s="323"/>
      <c r="AE776" s="49"/>
      <c r="AF776" s="49"/>
      <c r="AG776" s="49"/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49"/>
      <c r="AT776" s="49"/>
      <c r="AU776" s="49"/>
      <c r="AV776" s="49"/>
      <c r="AW776" s="49"/>
      <c r="AX776" s="49"/>
      <c r="AY776" s="49"/>
      <c r="AZ776" s="49"/>
      <c r="BA776" s="49"/>
      <c r="BB776" s="49"/>
      <c r="BC776" s="49"/>
      <c r="BD776" s="49"/>
      <c r="BE776" s="49"/>
      <c r="BF776" s="49"/>
      <c r="BG776" s="49"/>
      <c r="BH776" s="49"/>
      <c r="BI776" s="49"/>
      <c r="BJ776" s="49"/>
      <c r="BK776" s="49"/>
      <c r="BL776" s="49"/>
      <c r="BM776" s="49"/>
      <c r="BN776" s="49"/>
      <c r="BO776" s="49"/>
      <c r="BP776" s="49"/>
      <c r="BQ776" s="49"/>
      <c r="BR776" s="49"/>
      <c r="BS776" s="49"/>
      <c r="BT776" s="49"/>
      <c r="BU776" s="49"/>
      <c r="BV776" s="49"/>
      <c r="BW776" s="49"/>
      <c r="BX776" s="49"/>
      <c r="BY776" s="49"/>
      <c r="BZ776" s="49"/>
    </row>
    <row r="777" spans="1:78" ht="15" collapsed="1" x14ac:dyDescent="0.25">
      <c r="A777" s="229">
        <f>B777*$A$776</f>
        <v>24.361215666282234</v>
      </c>
      <c r="B777" s="77">
        <f>SUM(G777:BZ777)</f>
        <v>744.30973999999992</v>
      </c>
      <c r="E777" s="170" t="s">
        <v>8</v>
      </c>
      <c r="G777" s="319">
        <f>IF(G$700=$E776,VLOOKUP(G$9,$D$12:$E$83,2,FALSE),0)</f>
        <v>0</v>
      </c>
      <c r="H777" s="319">
        <f t="shared" ref="H777" si="1186">IF(H$700=$E776,VLOOKUP(H$9,$D$12:$E$83,2,FALSE),0)</f>
        <v>0</v>
      </c>
      <c r="I777" s="319">
        <f t="shared" ref="I777" si="1187">IF(I$700=$E776,VLOOKUP(I$9,$D$12:$E$83,2,FALSE),0)</f>
        <v>0</v>
      </c>
      <c r="J777" s="319">
        <f t="shared" ref="J777" si="1188">IF(J$700=$E776,VLOOKUP(J$9,$D$12:$E$83,2,FALSE),0)</f>
        <v>0</v>
      </c>
      <c r="K777" s="319">
        <f t="shared" ref="K777" si="1189">IF(K$700=$E776,VLOOKUP(K$9,$D$12:$E$83,2,FALSE),0)</f>
        <v>0</v>
      </c>
      <c r="L777" s="319">
        <f t="shared" ref="L777" si="1190">IF(L$700=$E776,VLOOKUP(L$9,$D$12:$E$83,2,FALSE),0)</f>
        <v>0</v>
      </c>
      <c r="M777" s="319">
        <f t="shared" ref="M777" si="1191">IF(M$700=$E776,VLOOKUP(M$9,$D$12:$E$83,2,FALSE),0)</f>
        <v>0</v>
      </c>
      <c r="N777" s="319">
        <f t="shared" ref="N777" si="1192">IF(N$700=$E776,VLOOKUP(N$9,$D$12:$E$83,2,FALSE),0)</f>
        <v>0</v>
      </c>
      <c r="O777" s="319">
        <f t="shared" ref="O777" si="1193">IF(O$700=$E776,VLOOKUP(O$9,$D$12:$E$83,2,FALSE),0)</f>
        <v>0</v>
      </c>
      <c r="P777" s="319">
        <f t="shared" ref="P777" si="1194">IF(P$700=$E776,VLOOKUP(P$9,$D$12:$E$83,2,FALSE),0)</f>
        <v>0</v>
      </c>
      <c r="Q777" s="319">
        <f t="shared" ref="Q777" si="1195">IF(Q$700=$E776,VLOOKUP(Q$9,$D$12:$E$83,2,FALSE),0)</f>
        <v>0</v>
      </c>
      <c r="R777" s="319">
        <f t="shared" ref="R777" si="1196">IF(R$700=$E776,VLOOKUP(R$9,$D$12:$E$83,2,FALSE),0)</f>
        <v>0</v>
      </c>
      <c r="S777" s="319">
        <f t="shared" ref="S777" si="1197">IF(S$700=$E776,VLOOKUP(S$9,$D$12:$E$83,2,FALSE),0)</f>
        <v>0</v>
      </c>
      <c r="T777" s="319">
        <f t="shared" ref="T777" si="1198">IF(T$700=$E776,VLOOKUP(T$9,$D$12:$E$83,2,FALSE),0)</f>
        <v>0</v>
      </c>
      <c r="U777" s="319">
        <f t="shared" ref="U777" si="1199">IF(U$700=$E776,VLOOKUP(U$9,$D$12:$E$83,2,FALSE),0)</f>
        <v>0</v>
      </c>
      <c r="V777" s="319">
        <f t="shared" ref="V777" si="1200">IF(V$700=$E776,VLOOKUP(V$9,$D$12:$E$83,2,FALSE),0)</f>
        <v>0</v>
      </c>
      <c r="W777" s="319">
        <f t="shared" ref="W777" si="1201">IF(W$700=$E776,VLOOKUP(W$9,$D$12:$E$83,2,FALSE),0)</f>
        <v>0</v>
      </c>
      <c r="X777" s="319">
        <f t="shared" ref="X777" si="1202">IF(X$700=$E776,VLOOKUP(X$9,$D$12:$E$83,2,FALSE),0)</f>
        <v>0</v>
      </c>
      <c r="Y777" s="319">
        <f t="shared" ref="Y777" si="1203">IF(Y$700=$E776,VLOOKUP(Y$9,$D$12:$E$83,2,FALSE),0)</f>
        <v>0</v>
      </c>
      <c r="Z777" s="319">
        <f t="shared" ref="Z777" si="1204">IF(Z$700=$E776,VLOOKUP(Z$9,$D$12:$E$83,2,FALSE),0)</f>
        <v>0</v>
      </c>
      <c r="AA777" s="319">
        <f t="shared" ref="AA777" si="1205">IF(AA$700=$E776,VLOOKUP(AA$9,$D$12:$E$83,2,FALSE),0)</f>
        <v>1339.1225900000009</v>
      </c>
      <c r="AB777" s="319">
        <f t="shared" ref="AB777" si="1206">IF(AB$700=$E776,VLOOKUP(AB$9,$D$12:$E$83,2,FALSE),0)</f>
        <v>-724.88203000000078</v>
      </c>
      <c r="AC777" s="319">
        <f t="shared" ref="AC777" si="1207">IF(AC$700=$E776,VLOOKUP(AC$9,$D$12:$E$83,2,FALSE),0)</f>
        <v>4237.1517799999983</v>
      </c>
      <c r="AD777" s="319">
        <f t="shared" ref="AD777" si="1208">IF(AD$700=$E776,VLOOKUP(AD$9,$D$12:$E$83,2,FALSE),0)</f>
        <v>-1607.4766899999986</v>
      </c>
      <c r="AE777" s="319">
        <f t="shared" ref="AE777" si="1209">IF(AE$700=$E776,VLOOKUP(AE$9,$D$12:$E$83,2,FALSE),0)</f>
        <v>-1441.8048399999998</v>
      </c>
      <c r="AF777" s="319">
        <f t="shared" ref="AF777" si="1210">IF(AF$700=$E776,VLOOKUP(AF$9,$D$12:$E$83,2,FALSE),0)</f>
        <v>-1057.8010700000002</v>
      </c>
      <c r="AG777" s="319">
        <f t="shared" ref="AG777" si="1211">IF(AG$700=$E776,VLOOKUP(AG$9,$D$12:$E$83,2,FALSE),0)</f>
        <v>0</v>
      </c>
      <c r="AH777" s="319">
        <f t="shared" ref="AH777" si="1212">IF(AH$700=$E776,VLOOKUP(AH$9,$D$12:$E$83,2,FALSE),0)</f>
        <v>0</v>
      </c>
      <c r="AI777" s="319">
        <f t="shared" ref="AI777" si="1213">IF(AI$700=$E776,VLOOKUP(AI$9,$D$12:$E$83,2,FALSE),0)</f>
        <v>0</v>
      </c>
      <c r="AJ777" s="319">
        <f t="shared" ref="AJ777" si="1214">IF(AJ$700=$E776,VLOOKUP(AJ$9,$D$12:$E$83,2,FALSE),0)</f>
        <v>0</v>
      </c>
      <c r="AK777" s="319">
        <f t="shared" ref="AK777" si="1215">IF(AK$700=$E776,VLOOKUP(AK$9,$D$12:$E$83,2,FALSE),0)</f>
        <v>0</v>
      </c>
      <c r="AL777" s="319">
        <f t="shared" ref="AL777" si="1216">IF(AL$700=$E776,VLOOKUP(AL$9,$D$12:$E$83,2,FALSE),0)</f>
        <v>0</v>
      </c>
      <c r="AM777" s="319">
        <f t="shared" ref="AM777" si="1217">IF(AM$700=$E776,VLOOKUP(AM$9,$D$12:$E$83,2,FALSE),0)</f>
        <v>0</v>
      </c>
      <c r="AN777" s="319">
        <f t="shared" ref="AN777" si="1218">IF(AN$700=$E776,VLOOKUP(AN$9,$D$12:$E$83,2,FALSE),0)</f>
        <v>0</v>
      </c>
      <c r="AO777" s="319">
        <f t="shared" ref="AO777" si="1219">IF(AO$700=$E776,VLOOKUP(AO$9,$D$12:$E$83,2,FALSE),0)</f>
        <v>0</v>
      </c>
      <c r="AP777" s="319">
        <f t="shared" ref="AP777" si="1220">IF(AP$700=$E776,VLOOKUP(AP$9,$D$12:$E$83,2,FALSE),0)</f>
        <v>0</v>
      </c>
      <c r="AQ777" s="319">
        <f t="shared" ref="AQ777" si="1221">IF(AQ$700=$E776,VLOOKUP(AQ$9,$D$12:$E$83,2,FALSE),0)</f>
        <v>0</v>
      </c>
      <c r="AR777" s="319">
        <f t="shared" ref="AR777" si="1222">IF(AR$700=$E776,VLOOKUP(AR$9,$D$12:$E$83,2,FALSE),0)</f>
        <v>0</v>
      </c>
      <c r="AS777" s="319">
        <f t="shared" ref="AS777" si="1223">IF(AS$700=$E776,VLOOKUP(AS$9,$D$12:$E$83,2,FALSE),0)</f>
        <v>0</v>
      </c>
      <c r="AT777" s="319">
        <f t="shared" ref="AT777" si="1224">IF(AT$700=$E776,VLOOKUP(AT$9,$D$12:$E$83,2,FALSE),0)</f>
        <v>0</v>
      </c>
      <c r="AU777" s="319">
        <f t="shared" ref="AU777" si="1225">IF(AU$700=$E776,VLOOKUP(AU$9,$D$12:$E$83,2,FALSE),0)</f>
        <v>0</v>
      </c>
      <c r="AV777" s="319">
        <f t="shared" ref="AV777" si="1226">IF(AV$700=$E776,VLOOKUP(AV$9,$D$12:$E$83,2,FALSE),0)</f>
        <v>0</v>
      </c>
      <c r="AW777" s="319">
        <f t="shared" ref="AW777" si="1227">IF(AW$700=$E776,VLOOKUP(AW$9,$D$12:$E$83,2,FALSE),0)</f>
        <v>0</v>
      </c>
      <c r="AX777" s="319">
        <f t="shared" ref="AX777" si="1228">IF(AX$700=$E776,VLOOKUP(AX$9,$D$12:$E$83,2,FALSE),0)</f>
        <v>0</v>
      </c>
      <c r="AY777" s="319">
        <f t="shared" ref="AY777" si="1229">IF(AY$700=$E776,VLOOKUP(AY$9,$D$12:$E$83,2,FALSE),0)</f>
        <v>0</v>
      </c>
      <c r="AZ777" s="319">
        <f t="shared" ref="AZ777" si="1230">IF(AZ$700=$E776,VLOOKUP(AZ$9,$D$12:$E$83,2,FALSE),0)</f>
        <v>0</v>
      </c>
      <c r="BA777" s="319">
        <f t="shared" ref="BA777" si="1231">IF(BA$700=$E776,VLOOKUP(BA$9,$D$12:$E$83,2,FALSE),0)</f>
        <v>0</v>
      </c>
      <c r="BB777" s="319">
        <f t="shared" ref="BB777" si="1232">IF(BB$700=$E776,VLOOKUP(BB$9,$D$12:$E$83,2,FALSE),0)</f>
        <v>0</v>
      </c>
      <c r="BC777" s="319">
        <f t="shared" ref="BC777" si="1233">IF(BC$700=$E776,VLOOKUP(BC$9,$D$12:$E$83,2,FALSE),0)</f>
        <v>0</v>
      </c>
      <c r="BD777" s="319">
        <f t="shared" ref="BD777" si="1234">IF(BD$700=$E776,VLOOKUP(BD$9,$D$12:$E$83,2,FALSE),0)</f>
        <v>0</v>
      </c>
      <c r="BE777" s="319">
        <f t="shared" ref="BE777" si="1235">IF(BE$700=$E776,VLOOKUP(BE$9,$D$12:$E$83,2,FALSE),0)</f>
        <v>0</v>
      </c>
      <c r="BF777" s="319">
        <f t="shared" ref="BF777" si="1236">IF(BF$700=$E776,VLOOKUP(BF$9,$D$12:$E$83,2,FALSE),0)</f>
        <v>0</v>
      </c>
      <c r="BG777" s="319">
        <f t="shared" ref="BG777" si="1237">IF(BG$700=$E776,VLOOKUP(BG$9,$D$12:$E$83,2,FALSE),0)</f>
        <v>0</v>
      </c>
      <c r="BH777" s="319">
        <f t="shared" ref="BH777" si="1238">IF(BH$700=$E776,VLOOKUP(BH$9,$D$12:$E$83,2,FALSE),0)</f>
        <v>0</v>
      </c>
      <c r="BI777" s="319">
        <f t="shared" ref="BI777" si="1239">IF(BI$700=$E776,VLOOKUP(BI$9,$D$12:$E$83,2,FALSE),0)</f>
        <v>0</v>
      </c>
      <c r="BJ777" s="319">
        <f t="shared" ref="BJ777" si="1240">IF(BJ$700=$E776,VLOOKUP(BJ$9,$D$12:$E$83,2,FALSE),0)</f>
        <v>0</v>
      </c>
      <c r="BK777" s="319">
        <f t="shared" ref="BK777" si="1241">IF(BK$700=$E776,VLOOKUP(BK$9,$D$12:$E$83,2,FALSE),0)</f>
        <v>0</v>
      </c>
      <c r="BL777" s="319">
        <f t="shared" ref="BL777" si="1242">IF(BL$700=$E776,VLOOKUP(BL$9,$D$12:$E$83,2,FALSE),0)</f>
        <v>0</v>
      </c>
      <c r="BM777" s="319">
        <f t="shared" ref="BM777" si="1243">IF(BM$700=$E776,VLOOKUP(BM$9,$D$12:$E$83,2,FALSE),0)</f>
        <v>0</v>
      </c>
      <c r="BN777" s="319">
        <f t="shared" ref="BN777" si="1244">IF(BN$700=$E776,VLOOKUP(BN$9,$D$12:$E$83,2,FALSE),0)</f>
        <v>0</v>
      </c>
      <c r="BO777" s="319">
        <f t="shared" ref="BO777" si="1245">IF(BO$700=$E776,VLOOKUP(BO$9,$D$12:$E$83,2,FALSE),0)</f>
        <v>0</v>
      </c>
      <c r="BP777" s="319">
        <f t="shared" ref="BP777" si="1246">IF(BP$700=$E776,VLOOKUP(BP$9,$D$12:$E$83,2,FALSE),0)</f>
        <v>0</v>
      </c>
      <c r="BQ777" s="319">
        <f t="shared" ref="BQ777" si="1247">IF(BQ$700=$E776,VLOOKUP(BQ$9,$D$12:$E$83,2,FALSE),0)</f>
        <v>0</v>
      </c>
      <c r="BR777" s="319">
        <f t="shared" ref="BR777" si="1248">IF(BR$700=$E776,VLOOKUP(BR$9,$D$12:$E$83,2,FALSE),0)</f>
        <v>0</v>
      </c>
      <c r="BS777" s="319">
        <f t="shared" ref="BS777" si="1249">IF(BS$700=$E776,VLOOKUP(BS$9,$D$12:$E$83,2,FALSE),0)</f>
        <v>0</v>
      </c>
      <c r="BT777" s="319">
        <f t="shared" ref="BT777" si="1250">IF(BT$700=$E776,VLOOKUP(BT$9,$D$12:$E$83,2,FALSE),0)</f>
        <v>0</v>
      </c>
      <c r="BU777" s="319">
        <f t="shared" ref="BU777" si="1251">IF(BU$700=$E776,VLOOKUP(BU$9,$D$12:$E$83,2,FALSE),0)</f>
        <v>0</v>
      </c>
      <c r="BV777" s="319">
        <f t="shared" ref="BV777" si="1252">IF(BV$700=$E776,VLOOKUP(BV$9,$D$12:$E$83,2,FALSE),0)</f>
        <v>0</v>
      </c>
      <c r="BW777" s="319">
        <f t="shared" ref="BW777" si="1253">IF(BW$700=$E776,VLOOKUP(BW$9,$D$12:$E$83,2,FALSE),0)</f>
        <v>0</v>
      </c>
      <c r="BX777" s="319">
        <f t="shared" ref="BX777" si="1254">IF(BX$700=$E776,VLOOKUP(BX$9,$D$12:$E$83,2,FALSE),0)</f>
        <v>0</v>
      </c>
      <c r="BY777" s="319">
        <f t="shared" ref="BY777" si="1255">IF(BY$700=$E776,VLOOKUP(BY$9,$D$12:$E$83,2,FALSE),0)</f>
        <v>0</v>
      </c>
      <c r="BZ777" s="319">
        <f t="shared" ref="BZ777" si="1256">IF(BZ$700=$E776,VLOOKUP(BZ$9,$D$12:$E$83,2,FALSE),0)</f>
        <v>0</v>
      </c>
    </row>
    <row r="778" spans="1:78" ht="15" x14ac:dyDescent="0.25">
      <c r="A778" s="229">
        <f t="shared" ref="A778:A780" si="1257">B778*$A$776</f>
        <v>0</v>
      </c>
      <c r="B778" s="77">
        <f t="shared" ref="B778:B782" si="1258">SUM(G778:BZ778)</f>
        <v>0</v>
      </c>
      <c r="E778" s="170" t="s">
        <v>47</v>
      </c>
      <c r="G778" s="319">
        <f>IF(G$700=$E776,VLOOKUP(G$9,$D$87:$E$158,2,FALSE),0)</f>
        <v>0</v>
      </c>
      <c r="H778" s="319">
        <f t="shared" ref="H778:BS778" si="1259">IF(H$700=$E776,VLOOKUP(H$9,$D$87:$E$158,2,FALSE),0)</f>
        <v>0</v>
      </c>
      <c r="I778" s="319">
        <f t="shared" si="1259"/>
        <v>0</v>
      </c>
      <c r="J778" s="319">
        <f t="shared" si="1259"/>
        <v>0</v>
      </c>
      <c r="K778" s="319">
        <f t="shared" si="1259"/>
        <v>0</v>
      </c>
      <c r="L778" s="319">
        <f t="shared" si="1259"/>
        <v>0</v>
      </c>
      <c r="M778" s="319">
        <f t="shared" si="1259"/>
        <v>0</v>
      </c>
      <c r="N778" s="319">
        <f t="shared" si="1259"/>
        <v>0</v>
      </c>
      <c r="O778" s="319">
        <f t="shared" si="1259"/>
        <v>0</v>
      </c>
      <c r="P778" s="319">
        <f t="shared" si="1259"/>
        <v>0</v>
      </c>
      <c r="Q778" s="319">
        <f t="shared" si="1259"/>
        <v>0</v>
      </c>
      <c r="R778" s="319">
        <f t="shared" si="1259"/>
        <v>0</v>
      </c>
      <c r="S778" s="319">
        <f t="shared" si="1259"/>
        <v>0</v>
      </c>
      <c r="T778" s="319">
        <f t="shared" si="1259"/>
        <v>0</v>
      </c>
      <c r="U778" s="319">
        <f t="shared" si="1259"/>
        <v>0</v>
      </c>
      <c r="V778" s="319">
        <f t="shared" si="1259"/>
        <v>0</v>
      </c>
      <c r="W778" s="319">
        <f t="shared" si="1259"/>
        <v>0</v>
      </c>
      <c r="X778" s="319">
        <f t="shared" si="1259"/>
        <v>0</v>
      </c>
      <c r="Y778" s="319">
        <f t="shared" si="1259"/>
        <v>0</v>
      </c>
      <c r="Z778" s="319">
        <f t="shared" si="1259"/>
        <v>0</v>
      </c>
      <c r="AA778" s="319">
        <f t="shared" si="1259"/>
        <v>0</v>
      </c>
      <c r="AB778" s="319">
        <f t="shared" si="1259"/>
        <v>0</v>
      </c>
      <c r="AC778" s="319">
        <f t="shared" si="1259"/>
        <v>0</v>
      </c>
      <c r="AD778" s="319">
        <f t="shared" si="1259"/>
        <v>0</v>
      </c>
      <c r="AE778" s="319">
        <f t="shared" si="1259"/>
        <v>0</v>
      </c>
      <c r="AF778" s="319">
        <f t="shared" si="1259"/>
        <v>0</v>
      </c>
      <c r="AG778" s="319">
        <f t="shared" si="1259"/>
        <v>0</v>
      </c>
      <c r="AH778" s="319">
        <f t="shared" si="1259"/>
        <v>0</v>
      </c>
      <c r="AI778" s="319">
        <f t="shared" si="1259"/>
        <v>0</v>
      </c>
      <c r="AJ778" s="319">
        <f t="shared" si="1259"/>
        <v>0</v>
      </c>
      <c r="AK778" s="319">
        <f t="shared" si="1259"/>
        <v>0</v>
      </c>
      <c r="AL778" s="319">
        <f t="shared" si="1259"/>
        <v>0</v>
      </c>
      <c r="AM778" s="319">
        <f t="shared" si="1259"/>
        <v>0</v>
      </c>
      <c r="AN778" s="319">
        <f t="shared" si="1259"/>
        <v>0</v>
      </c>
      <c r="AO778" s="319">
        <f t="shared" si="1259"/>
        <v>0</v>
      </c>
      <c r="AP778" s="319">
        <f t="shared" si="1259"/>
        <v>0</v>
      </c>
      <c r="AQ778" s="319">
        <f t="shared" si="1259"/>
        <v>0</v>
      </c>
      <c r="AR778" s="319">
        <f t="shared" si="1259"/>
        <v>0</v>
      </c>
      <c r="AS778" s="319">
        <f t="shared" si="1259"/>
        <v>0</v>
      </c>
      <c r="AT778" s="319">
        <f t="shared" si="1259"/>
        <v>0</v>
      </c>
      <c r="AU778" s="319">
        <f t="shared" si="1259"/>
        <v>0</v>
      </c>
      <c r="AV778" s="319">
        <f t="shared" si="1259"/>
        <v>0</v>
      </c>
      <c r="AW778" s="319">
        <f t="shared" si="1259"/>
        <v>0</v>
      </c>
      <c r="AX778" s="319">
        <f t="shared" si="1259"/>
        <v>0</v>
      </c>
      <c r="AY778" s="319">
        <f t="shared" si="1259"/>
        <v>0</v>
      </c>
      <c r="AZ778" s="319">
        <f t="shared" si="1259"/>
        <v>0</v>
      </c>
      <c r="BA778" s="319">
        <f t="shared" si="1259"/>
        <v>0</v>
      </c>
      <c r="BB778" s="319">
        <f t="shared" si="1259"/>
        <v>0</v>
      </c>
      <c r="BC778" s="319">
        <f t="shared" si="1259"/>
        <v>0</v>
      </c>
      <c r="BD778" s="319">
        <f t="shared" si="1259"/>
        <v>0</v>
      </c>
      <c r="BE778" s="319">
        <f t="shared" si="1259"/>
        <v>0</v>
      </c>
      <c r="BF778" s="319">
        <f t="shared" si="1259"/>
        <v>0</v>
      </c>
      <c r="BG778" s="319">
        <f t="shared" si="1259"/>
        <v>0</v>
      </c>
      <c r="BH778" s="319">
        <f t="shared" si="1259"/>
        <v>0</v>
      </c>
      <c r="BI778" s="319">
        <f t="shared" si="1259"/>
        <v>0</v>
      </c>
      <c r="BJ778" s="319">
        <f t="shared" si="1259"/>
        <v>0</v>
      </c>
      <c r="BK778" s="319">
        <f t="shared" si="1259"/>
        <v>0</v>
      </c>
      <c r="BL778" s="319">
        <f t="shared" si="1259"/>
        <v>0</v>
      </c>
      <c r="BM778" s="319">
        <f t="shared" si="1259"/>
        <v>0</v>
      </c>
      <c r="BN778" s="319">
        <f t="shared" si="1259"/>
        <v>0</v>
      </c>
      <c r="BO778" s="319">
        <f t="shared" si="1259"/>
        <v>0</v>
      </c>
      <c r="BP778" s="319">
        <f t="shared" si="1259"/>
        <v>0</v>
      </c>
      <c r="BQ778" s="319">
        <f t="shared" si="1259"/>
        <v>0</v>
      </c>
      <c r="BR778" s="319">
        <f t="shared" si="1259"/>
        <v>0</v>
      </c>
      <c r="BS778" s="319">
        <f t="shared" si="1259"/>
        <v>0</v>
      </c>
      <c r="BT778" s="319">
        <f t="shared" ref="BT778:BZ778" si="1260">IF(BT$700=$E776,VLOOKUP(BT$9,$D$87:$E$158,2,FALSE),0)</f>
        <v>0</v>
      </c>
      <c r="BU778" s="319">
        <f t="shared" si="1260"/>
        <v>0</v>
      </c>
      <c r="BV778" s="319">
        <f t="shared" si="1260"/>
        <v>0</v>
      </c>
      <c r="BW778" s="319">
        <f t="shared" si="1260"/>
        <v>0</v>
      </c>
      <c r="BX778" s="319">
        <f t="shared" si="1260"/>
        <v>0</v>
      </c>
      <c r="BY778" s="319">
        <f t="shared" si="1260"/>
        <v>0</v>
      </c>
      <c r="BZ778" s="319">
        <f t="shared" si="1260"/>
        <v>0</v>
      </c>
    </row>
    <row r="779" spans="1:78" ht="15" x14ac:dyDescent="0.25">
      <c r="A779" s="229">
        <f>B779*$A$776</f>
        <v>0</v>
      </c>
      <c r="B779" s="77">
        <f t="shared" si="1258"/>
        <v>0</v>
      </c>
      <c r="E779" s="170" t="s">
        <v>56</v>
      </c>
      <c r="G779" s="319">
        <f>IF(G$700=$E776,VLOOKUP(G$9,$D$163:$E$234,2,FALSE),0)</f>
        <v>0</v>
      </c>
      <c r="H779" s="319">
        <f t="shared" ref="H779:BS779" si="1261">IF(H$700=$E776,VLOOKUP(H$9,$D$163:$E$234,2,FALSE),0)</f>
        <v>0</v>
      </c>
      <c r="I779" s="319">
        <f t="shared" si="1261"/>
        <v>0</v>
      </c>
      <c r="J779" s="319">
        <f t="shared" si="1261"/>
        <v>0</v>
      </c>
      <c r="K779" s="319">
        <f t="shared" si="1261"/>
        <v>0</v>
      </c>
      <c r="L779" s="319">
        <f t="shared" si="1261"/>
        <v>0</v>
      </c>
      <c r="M779" s="319">
        <f t="shared" si="1261"/>
        <v>0</v>
      </c>
      <c r="N779" s="319">
        <f t="shared" si="1261"/>
        <v>0</v>
      </c>
      <c r="O779" s="319">
        <f t="shared" si="1261"/>
        <v>0</v>
      </c>
      <c r="P779" s="319">
        <f t="shared" si="1261"/>
        <v>0</v>
      </c>
      <c r="Q779" s="319">
        <f t="shared" si="1261"/>
        <v>0</v>
      </c>
      <c r="R779" s="319">
        <f t="shared" si="1261"/>
        <v>0</v>
      </c>
      <c r="S779" s="319">
        <f t="shared" si="1261"/>
        <v>0</v>
      </c>
      <c r="T779" s="319">
        <f t="shared" si="1261"/>
        <v>0</v>
      </c>
      <c r="U779" s="319">
        <f t="shared" si="1261"/>
        <v>0</v>
      </c>
      <c r="V779" s="319">
        <f t="shared" si="1261"/>
        <v>0</v>
      </c>
      <c r="W779" s="319">
        <f t="shared" si="1261"/>
        <v>0</v>
      </c>
      <c r="X779" s="319">
        <f t="shared" si="1261"/>
        <v>0</v>
      </c>
      <c r="Y779" s="319">
        <f t="shared" si="1261"/>
        <v>0</v>
      </c>
      <c r="Z779" s="319">
        <f t="shared" si="1261"/>
        <v>0</v>
      </c>
      <c r="AA779" s="319">
        <f t="shared" si="1261"/>
        <v>0</v>
      </c>
      <c r="AB779" s="319">
        <f t="shared" si="1261"/>
        <v>0</v>
      </c>
      <c r="AC779" s="319">
        <f t="shared" si="1261"/>
        <v>0</v>
      </c>
      <c r="AD779" s="319">
        <f t="shared" si="1261"/>
        <v>0</v>
      </c>
      <c r="AE779" s="319">
        <f t="shared" si="1261"/>
        <v>0</v>
      </c>
      <c r="AF779" s="319">
        <f t="shared" si="1261"/>
        <v>0</v>
      </c>
      <c r="AG779" s="319">
        <f t="shared" si="1261"/>
        <v>0</v>
      </c>
      <c r="AH779" s="319">
        <f t="shared" si="1261"/>
        <v>0</v>
      </c>
      <c r="AI779" s="319">
        <f t="shared" si="1261"/>
        <v>0</v>
      </c>
      <c r="AJ779" s="319">
        <f t="shared" si="1261"/>
        <v>0</v>
      </c>
      <c r="AK779" s="319">
        <f t="shared" si="1261"/>
        <v>0</v>
      </c>
      <c r="AL779" s="319">
        <f t="shared" si="1261"/>
        <v>0</v>
      </c>
      <c r="AM779" s="319">
        <f t="shared" si="1261"/>
        <v>0</v>
      </c>
      <c r="AN779" s="319">
        <f t="shared" si="1261"/>
        <v>0</v>
      </c>
      <c r="AO779" s="319">
        <f t="shared" si="1261"/>
        <v>0</v>
      </c>
      <c r="AP779" s="319">
        <f t="shared" si="1261"/>
        <v>0</v>
      </c>
      <c r="AQ779" s="319">
        <f t="shared" si="1261"/>
        <v>0</v>
      </c>
      <c r="AR779" s="319">
        <f t="shared" si="1261"/>
        <v>0</v>
      </c>
      <c r="AS779" s="319">
        <f t="shared" si="1261"/>
        <v>0</v>
      </c>
      <c r="AT779" s="319">
        <f t="shared" si="1261"/>
        <v>0</v>
      </c>
      <c r="AU779" s="319">
        <f t="shared" si="1261"/>
        <v>0</v>
      </c>
      <c r="AV779" s="319">
        <f t="shared" si="1261"/>
        <v>0</v>
      </c>
      <c r="AW779" s="319">
        <f t="shared" si="1261"/>
        <v>0</v>
      </c>
      <c r="AX779" s="319">
        <f t="shared" si="1261"/>
        <v>0</v>
      </c>
      <c r="AY779" s="319">
        <f t="shared" si="1261"/>
        <v>0</v>
      </c>
      <c r="AZ779" s="319">
        <f t="shared" si="1261"/>
        <v>0</v>
      </c>
      <c r="BA779" s="319">
        <f t="shared" si="1261"/>
        <v>0</v>
      </c>
      <c r="BB779" s="319">
        <f t="shared" si="1261"/>
        <v>0</v>
      </c>
      <c r="BC779" s="319">
        <f t="shared" si="1261"/>
        <v>0</v>
      </c>
      <c r="BD779" s="319">
        <f t="shared" si="1261"/>
        <v>0</v>
      </c>
      <c r="BE779" s="319">
        <f t="shared" si="1261"/>
        <v>0</v>
      </c>
      <c r="BF779" s="319">
        <f t="shared" si="1261"/>
        <v>0</v>
      </c>
      <c r="BG779" s="319">
        <f t="shared" si="1261"/>
        <v>0</v>
      </c>
      <c r="BH779" s="319">
        <f t="shared" si="1261"/>
        <v>0</v>
      </c>
      <c r="BI779" s="319">
        <f t="shared" si="1261"/>
        <v>0</v>
      </c>
      <c r="BJ779" s="319">
        <f t="shared" si="1261"/>
        <v>0</v>
      </c>
      <c r="BK779" s="319">
        <f t="shared" si="1261"/>
        <v>0</v>
      </c>
      <c r="BL779" s="319">
        <f t="shared" si="1261"/>
        <v>0</v>
      </c>
      <c r="BM779" s="319">
        <f t="shared" si="1261"/>
        <v>0</v>
      </c>
      <c r="BN779" s="319">
        <f t="shared" si="1261"/>
        <v>0</v>
      </c>
      <c r="BO779" s="319">
        <f t="shared" si="1261"/>
        <v>0</v>
      </c>
      <c r="BP779" s="319">
        <f t="shared" si="1261"/>
        <v>0</v>
      </c>
      <c r="BQ779" s="319">
        <f t="shared" si="1261"/>
        <v>0</v>
      </c>
      <c r="BR779" s="319">
        <f t="shared" si="1261"/>
        <v>0</v>
      </c>
      <c r="BS779" s="319">
        <f t="shared" si="1261"/>
        <v>0</v>
      </c>
      <c r="BT779" s="319">
        <f t="shared" ref="BT779:BZ779" si="1262">IF(BT$700=$E776,VLOOKUP(BT$9,$D$163:$E$234,2,FALSE),0)</f>
        <v>0</v>
      </c>
      <c r="BU779" s="319">
        <f t="shared" si="1262"/>
        <v>0</v>
      </c>
      <c r="BV779" s="319">
        <f t="shared" si="1262"/>
        <v>0</v>
      </c>
      <c r="BW779" s="319">
        <f t="shared" si="1262"/>
        <v>0</v>
      </c>
      <c r="BX779" s="319">
        <f t="shared" si="1262"/>
        <v>0</v>
      </c>
      <c r="BY779" s="319">
        <f t="shared" si="1262"/>
        <v>0</v>
      </c>
      <c r="BZ779" s="319">
        <f t="shared" si="1262"/>
        <v>0</v>
      </c>
    </row>
    <row r="780" spans="1:78" ht="15" x14ac:dyDescent="0.25">
      <c r="A780" s="228">
        <f t="shared" si="1257"/>
        <v>0</v>
      </c>
      <c r="B780" s="77">
        <f t="shared" si="1258"/>
        <v>0</v>
      </c>
      <c r="E780" s="170" t="s">
        <v>55</v>
      </c>
      <c r="G780" s="319">
        <f>IF(G$700=$E776,VLOOKUP(G$9,$D$239:$E$310,2,FALSE),0)</f>
        <v>0</v>
      </c>
      <c r="H780" s="319">
        <f t="shared" ref="H780:BS780" si="1263">IF(H$700=$E776,VLOOKUP(H$9,$D$239:$E$310,2,FALSE),0)</f>
        <v>0</v>
      </c>
      <c r="I780" s="319">
        <f t="shared" si="1263"/>
        <v>0</v>
      </c>
      <c r="J780" s="319">
        <f t="shared" si="1263"/>
        <v>0</v>
      </c>
      <c r="K780" s="319">
        <f t="shared" si="1263"/>
        <v>0</v>
      </c>
      <c r="L780" s="319">
        <f t="shared" si="1263"/>
        <v>0</v>
      </c>
      <c r="M780" s="319">
        <f t="shared" si="1263"/>
        <v>0</v>
      </c>
      <c r="N780" s="319">
        <f t="shared" si="1263"/>
        <v>0</v>
      </c>
      <c r="O780" s="319">
        <f t="shared" si="1263"/>
        <v>0</v>
      </c>
      <c r="P780" s="319">
        <f t="shared" si="1263"/>
        <v>0</v>
      </c>
      <c r="Q780" s="319">
        <f t="shared" si="1263"/>
        <v>0</v>
      </c>
      <c r="R780" s="319">
        <f t="shared" si="1263"/>
        <v>0</v>
      </c>
      <c r="S780" s="319">
        <f t="shared" si="1263"/>
        <v>0</v>
      </c>
      <c r="T780" s="319">
        <f t="shared" si="1263"/>
        <v>0</v>
      </c>
      <c r="U780" s="319">
        <f t="shared" si="1263"/>
        <v>0</v>
      </c>
      <c r="V780" s="319">
        <f t="shared" si="1263"/>
        <v>0</v>
      </c>
      <c r="W780" s="319">
        <f t="shared" si="1263"/>
        <v>0</v>
      </c>
      <c r="X780" s="319">
        <f t="shared" si="1263"/>
        <v>0</v>
      </c>
      <c r="Y780" s="319">
        <f t="shared" si="1263"/>
        <v>0</v>
      </c>
      <c r="Z780" s="319">
        <f t="shared" si="1263"/>
        <v>0</v>
      </c>
      <c r="AA780" s="319">
        <f t="shared" si="1263"/>
        <v>0</v>
      </c>
      <c r="AB780" s="319">
        <f t="shared" si="1263"/>
        <v>0</v>
      </c>
      <c r="AC780" s="319">
        <f t="shared" si="1263"/>
        <v>0</v>
      </c>
      <c r="AD780" s="319">
        <f t="shared" si="1263"/>
        <v>0</v>
      </c>
      <c r="AE780" s="319">
        <f t="shared" si="1263"/>
        <v>0</v>
      </c>
      <c r="AF780" s="319">
        <f t="shared" si="1263"/>
        <v>0</v>
      </c>
      <c r="AG780" s="319">
        <f t="shared" si="1263"/>
        <v>0</v>
      </c>
      <c r="AH780" s="319">
        <f t="shared" si="1263"/>
        <v>0</v>
      </c>
      <c r="AI780" s="319">
        <f t="shared" si="1263"/>
        <v>0</v>
      </c>
      <c r="AJ780" s="319">
        <f t="shared" si="1263"/>
        <v>0</v>
      </c>
      <c r="AK780" s="319">
        <f t="shared" si="1263"/>
        <v>0</v>
      </c>
      <c r="AL780" s="319">
        <f t="shared" si="1263"/>
        <v>0</v>
      </c>
      <c r="AM780" s="319">
        <f t="shared" si="1263"/>
        <v>0</v>
      </c>
      <c r="AN780" s="319">
        <f t="shared" si="1263"/>
        <v>0</v>
      </c>
      <c r="AO780" s="319">
        <f t="shared" si="1263"/>
        <v>0</v>
      </c>
      <c r="AP780" s="319">
        <f t="shared" si="1263"/>
        <v>0</v>
      </c>
      <c r="AQ780" s="319">
        <f t="shared" si="1263"/>
        <v>0</v>
      </c>
      <c r="AR780" s="319">
        <f t="shared" si="1263"/>
        <v>0</v>
      </c>
      <c r="AS780" s="319">
        <f t="shared" si="1263"/>
        <v>0</v>
      </c>
      <c r="AT780" s="319">
        <f t="shared" si="1263"/>
        <v>0</v>
      </c>
      <c r="AU780" s="319">
        <f t="shared" si="1263"/>
        <v>0</v>
      </c>
      <c r="AV780" s="319">
        <f t="shared" si="1263"/>
        <v>0</v>
      </c>
      <c r="AW780" s="319">
        <f t="shared" si="1263"/>
        <v>0</v>
      </c>
      <c r="AX780" s="319">
        <f t="shared" si="1263"/>
        <v>0</v>
      </c>
      <c r="AY780" s="319">
        <f t="shared" si="1263"/>
        <v>0</v>
      </c>
      <c r="AZ780" s="319">
        <f t="shared" si="1263"/>
        <v>0</v>
      </c>
      <c r="BA780" s="319">
        <f t="shared" si="1263"/>
        <v>0</v>
      </c>
      <c r="BB780" s="319">
        <f t="shared" si="1263"/>
        <v>0</v>
      </c>
      <c r="BC780" s="319">
        <f t="shared" si="1263"/>
        <v>0</v>
      </c>
      <c r="BD780" s="319">
        <f t="shared" si="1263"/>
        <v>0</v>
      </c>
      <c r="BE780" s="319">
        <f t="shared" si="1263"/>
        <v>0</v>
      </c>
      <c r="BF780" s="319">
        <f t="shared" si="1263"/>
        <v>0</v>
      </c>
      <c r="BG780" s="319">
        <f t="shared" si="1263"/>
        <v>0</v>
      </c>
      <c r="BH780" s="319">
        <f t="shared" si="1263"/>
        <v>0</v>
      </c>
      <c r="BI780" s="319">
        <f t="shared" si="1263"/>
        <v>0</v>
      </c>
      <c r="BJ780" s="319">
        <f t="shared" si="1263"/>
        <v>0</v>
      </c>
      <c r="BK780" s="319">
        <f t="shared" si="1263"/>
        <v>0</v>
      </c>
      <c r="BL780" s="319">
        <f t="shared" si="1263"/>
        <v>0</v>
      </c>
      <c r="BM780" s="319">
        <f t="shared" si="1263"/>
        <v>0</v>
      </c>
      <c r="BN780" s="319">
        <f t="shared" si="1263"/>
        <v>0</v>
      </c>
      <c r="BO780" s="319">
        <f t="shared" si="1263"/>
        <v>0</v>
      </c>
      <c r="BP780" s="319">
        <f t="shared" si="1263"/>
        <v>0</v>
      </c>
      <c r="BQ780" s="319">
        <f t="shared" si="1263"/>
        <v>0</v>
      </c>
      <c r="BR780" s="319">
        <f t="shared" si="1263"/>
        <v>0</v>
      </c>
      <c r="BS780" s="319">
        <f t="shared" si="1263"/>
        <v>0</v>
      </c>
      <c r="BT780" s="319">
        <f t="shared" ref="BT780:BZ780" si="1264">IF(BT$700=$E776,VLOOKUP(BT$9,$D$239:$E$310,2,FALSE),0)</f>
        <v>0</v>
      </c>
      <c r="BU780" s="319">
        <f t="shared" si="1264"/>
        <v>0</v>
      </c>
      <c r="BV780" s="319">
        <f t="shared" si="1264"/>
        <v>0</v>
      </c>
      <c r="BW780" s="319">
        <f t="shared" si="1264"/>
        <v>0</v>
      </c>
      <c r="BX780" s="319">
        <f t="shared" si="1264"/>
        <v>0</v>
      </c>
      <c r="BY780" s="319">
        <f t="shared" si="1264"/>
        <v>0</v>
      </c>
      <c r="BZ780" s="319">
        <f t="shared" si="1264"/>
        <v>0</v>
      </c>
    </row>
    <row r="781" spans="1:78" ht="15" x14ac:dyDescent="0.25">
      <c r="B781" s="77">
        <f t="shared" si="1258"/>
        <v>0</v>
      </c>
      <c r="E781" s="170" t="s">
        <v>2</v>
      </c>
      <c r="G781" s="319">
        <f>IF(G$700=$E776,VLOOKUP(G$9,$D$316:$E$387,2,FALSE),0)</f>
        <v>0</v>
      </c>
      <c r="H781" s="319">
        <f t="shared" ref="H781:BS781" si="1265">IF(H$700=$E776,VLOOKUP(H$9,$D$316:$E$387,2,FALSE),0)</f>
        <v>0</v>
      </c>
      <c r="I781" s="319">
        <f t="shared" si="1265"/>
        <v>0</v>
      </c>
      <c r="J781" s="319">
        <f t="shared" si="1265"/>
        <v>0</v>
      </c>
      <c r="K781" s="319">
        <f t="shared" si="1265"/>
        <v>0</v>
      </c>
      <c r="L781" s="319">
        <f t="shared" si="1265"/>
        <v>0</v>
      </c>
      <c r="M781" s="319">
        <f t="shared" si="1265"/>
        <v>0</v>
      </c>
      <c r="N781" s="319">
        <f t="shared" si="1265"/>
        <v>0</v>
      </c>
      <c r="O781" s="319">
        <f t="shared" si="1265"/>
        <v>0</v>
      </c>
      <c r="P781" s="319">
        <f t="shared" si="1265"/>
        <v>0</v>
      </c>
      <c r="Q781" s="319">
        <f t="shared" si="1265"/>
        <v>0</v>
      </c>
      <c r="R781" s="319">
        <f t="shared" si="1265"/>
        <v>0</v>
      </c>
      <c r="S781" s="319">
        <f t="shared" si="1265"/>
        <v>0</v>
      </c>
      <c r="T781" s="319">
        <f t="shared" si="1265"/>
        <v>0</v>
      </c>
      <c r="U781" s="319">
        <f t="shared" si="1265"/>
        <v>0</v>
      </c>
      <c r="V781" s="319">
        <f t="shared" si="1265"/>
        <v>0</v>
      </c>
      <c r="W781" s="319">
        <f t="shared" si="1265"/>
        <v>0</v>
      </c>
      <c r="X781" s="319">
        <f t="shared" si="1265"/>
        <v>0</v>
      </c>
      <c r="Y781" s="319">
        <f t="shared" si="1265"/>
        <v>0</v>
      </c>
      <c r="Z781" s="319">
        <f t="shared" si="1265"/>
        <v>0</v>
      </c>
      <c r="AA781" s="319">
        <f t="shared" si="1265"/>
        <v>0</v>
      </c>
      <c r="AB781" s="319">
        <f t="shared" si="1265"/>
        <v>0</v>
      </c>
      <c r="AC781" s="319">
        <f t="shared" si="1265"/>
        <v>0</v>
      </c>
      <c r="AD781" s="319">
        <f t="shared" si="1265"/>
        <v>0</v>
      </c>
      <c r="AE781" s="319">
        <f t="shared" si="1265"/>
        <v>0</v>
      </c>
      <c r="AF781" s="319">
        <f t="shared" si="1265"/>
        <v>0</v>
      </c>
      <c r="AG781" s="319">
        <f t="shared" si="1265"/>
        <v>0</v>
      </c>
      <c r="AH781" s="319">
        <f t="shared" si="1265"/>
        <v>0</v>
      </c>
      <c r="AI781" s="319">
        <f t="shared" si="1265"/>
        <v>0</v>
      </c>
      <c r="AJ781" s="319">
        <f t="shared" si="1265"/>
        <v>0</v>
      </c>
      <c r="AK781" s="319">
        <f t="shared" si="1265"/>
        <v>0</v>
      </c>
      <c r="AL781" s="319">
        <f t="shared" si="1265"/>
        <v>0</v>
      </c>
      <c r="AM781" s="319">
        <f t="shared" si="1265"/>
        <v>0</v>
      </c>
      <c r="AN781" s="319">
        <f t="shared" si="1265"/>
        <v>0</v>
      </c>
      <c r="AO781" s="319">
        <f t="shared" si="1265"/>
        <v>0</v>
      </c>
      <c r="AP781" s="319">
        <f t="shared" si="1265"/>
        <v>0</v>
      </c>
      <c r="AQ781" s="319">
        <f t="shared" si="1265"/>
        <v>0</v>
      </c>
      <c r="AR781" s="319">
        <f t="shared" si="1265"/>
        <v>0</v>
      </c>
      <c r="AS781" s="319">
        <f t="shared" si="1265"/>
        <v>0</v>
      </c>
      <c r="AT781" s="319">
        <f t="shared" si="1265"/>
        <v>0</v>
      </c>
      <c r="AU781" s="319">
        <f t="shared" si="1265"/>
        <v>0</v>
      </c>
      <c r="AV781" s="319">
        <f t="shared" si="1265"/>
        <v>0</v>
      </c>
      <c r="AW781" s="319">
        <f t="shared" si="1265"/>
        <v>0</v>
      </c>
      <c r="AX781" s="319">
        <f t="shared" si="1265"/>
        <v>0</v>
      </c>
      <c r="AY781" s="319">
        <f t="shared" si="1265"/>
        <v>0</v>
      </c>
      <c r="AZ781" s="319">
        <f t="shared" si="1265"/>
        <v>0</v>
      </c>
      <c r="BA781" s="319">
        <f t="shared" si="1265"/>
        <v>0</v>
      </c>
      <c r="BB781" s="319">
        <f t="shared" si="1265"/>
        <v>0</v>
      </c>
      <c r="BC781" s="319">
        <f t="shared" si="1265"/>
        <v>0</v>
      </c>
      <c r="BD781" s="319">
        <f t="shared" si="1265"/>
        <v>0</v>
      </c>
      <c r="BE781" s="319">
        <f t="shared" si="1265"/>
        <v>0</v>
      </c>
      <c r="BF781" s="319">
        <f t="shared" si="1265"/>
        <v>0</v>
      </c>
      <c r="BG781" s="319">
        <f t="shared" si="1265"/>
        <v>0</v>
      </c>
      <c r="BH781" s="319">
        <f t="shared" si="1265"/>
        <v>0</v>
      </c>
      <c r="BI781" s="319">
        <f t="shared" si="1265"/>
        <v>0</v>
      </c>
      <c r="BJ781" s="319">
        <f t="shared" si="1265"/>
        <v>0</v>
      </c>
      <c r="BK781" s="319">
        <f t="shared" si="1265"/>
        <v>0</v>
      </c>
      <c r="BL781" s="319">
        <f t="shared" si="1265"/>
        <v>0</v>
      </c>
      <c r="BM781" s="319">
        <f t="shared" si="1265"/>
        <v>0</v>
      </c>
      <c r="BN781" s="319">
        <f t="shared" si="1265"/>
        <v>0</v>
      </c>
      <c r="BO781" s="319">
        <f t="shared" si="1265"/>
        <v>0</v>
      </c>
      <c r="BP781" s="319">
        <f t="shared" si="1265"/>
        <v>0</v>
      </c>
      <c r="BQ781" s="319">
        <f t="shared" si="1265"/>
        <v>0</v>
      </c>
      <c r="BR781" s="319">
        <f t="shared" si="1265"/>
        <v>0</v>
      </c>
      <c r="BS781" s="319">
        <f t="shared" si="1265"/>
        <v>0</v>
      </c>
      <c r="BT781" s="319">
        <f t="shared" ref="BT781:BZ781" si="1266">IF(BT$700=$E776,VLOOKUP(BT$9,$D$316:$E$387,2,FALSE),0)</f>
        <v>0</v>
      </c>
      <c r="BU781" s="319">
        <f t="shared" si="1266"/>
        <v>0</v>
      </c>
      <c r="BV781" s="319">
        <f t="shared" si="1266"/>
        <v>0</v>
      </c>
      <c r="BW781" s="319">
        <f t="shared" si="1266"/>
        <v>0</v>
      </c>
      <c r="BX781" s="319">
        <f t="shared" si="1266"/>
        <v>0</v>
      </c>
      <c r="BY781" s="319">
        <f t="shared" si="1266"/>
        <v>0</v>
      </c>
      <c r="BZ781" s="319">
        <f t="shared" si="1266"/>
        <v>0</v>
      </c>
    </row>
    <row r="782" spans="1:78" ht="15" x14ac:dyDescent="0.25">
      <c r="B782" s="77">
        <f t="shared" si="1258"/>
        <v>-744.30973999999992</v>
      </c>
      <c r="E782" s="170" t="s">
        <v>83</v>
      </c>
      <c r="G782" s="176">
        <f>-IF(F$9=INPUTS!$C$44,SUM($B777:$B780),0)</f>
        <v>0</v>
      </c>
      <c r="H782" s="176">
        <f>-IF(G$9=INPUTS!$C$44,SUM($B777:$B780),0)</f>
        <v>0</v>
      </c>
      <c r="I782" s="176">
        <f>-IF(H$9=INPUTS!$C$44,SUM($B777:$B780),0)</f>
        <v>0</v>
      </c>
      <c r="J782" s="176">
        <f>-IF(I$9=INPUTS!$C$44,SUM($B777:$B780),0)</f>
        <v>0</v>
      </c>
      <c r="K782" s="176">
        <f>-IF(J$9=INPUTS!$C$44,SUM($B777:$B780),0)</f>
        <v>0</v>
      </c>
      <c r="L782" s="176">
        <f>-IF(K$9=INPUTS!$C$44,SUM($B777:$B780),0)</f>
        <v>0</v>
      </c>
      <c r="M782" s="176">
        <f>-IF(L$9=INPUTS!$C$44,SUM($B777:$B780),0)</f>
        <v>0</v>
      </c>
      <c r="N782" s="176">
        <f>-IF(M$9=INPUTS!$C$44,SUM($B777:$B780),0)</f>
        <v>0</v>
      </c>
      <c r="O782" s="176">
        <f>-IF(N$9=INPUTS!$C$44,SUM($B777:$B780),0)</f>
        <v>0</v>
      </c>
      <c r="P782" s="176">
        <f>-IF(O$9=INPUTS!$C$44,SUM($B777:$B780),0)</f>
        <v>0</v>
      </c>
      <c r="Q782" s="176">
        <f>-IF(P$9=INPUTS!$C$44,SUM($B777:$B780),0)</f>
        <v>0</v>
      </c>
      <c r="R782" s="176">
        <f>-IF(Q$9=INPUTS!$C$44,SUM($B777:$B780),0)</f>
        <v>0</v>
      </c>
      <c r="S782" s="176">
        <f>-IF(R$9=INPUTS!$C$44,SUM($B777:$B780),0)</f>
        <v>0</v>
      </c>
      <c r="T782" s="176">
        <f>-IF(S$9=INPUTS!$C$44,SUM($B777:$B780),0)</f>
        <v>0</v>
      </c>
      <c r="U782" s="176">
        <f>-IF(T$9=INPUTS!$C$44,SUM($B777:$B780),0)</f>
        <v>0</v>
      </c>
      <c r="V782" s="176">
        <f>-IF(U$9=INPUTS!$C$44,SUM($B777:$B780),0)</f>
        <v>0</v>
      </c>
      <c r="W782" s="176">
        <f>-IF(V$9=INPUTS!$C$44,SUM($B777:$B780),0)</f>
        <v>0</v>
      </c>
      <c r="X782" s="176">
        <f>-IF(W$9=INPUTS!$C$44,SUM($B777:$B780),0)</f>
        <v>0</v>
      </c>
      <c r="Y782" s="176">
        <f>-IF(X$9=INPUTS!$C$44,SUM($B777:$B780),0)</f>
        <v>0</v>
      </c>
      <c r="Z782" s="176">
        <f>-IF(Y$9=INPUTS!$C$44,SUM($B777:$B780),0)</f>
        <v>0</v>
      </c>
      <c r="AA782" s="176">
        <f>-IF(Z$9=INPUTS!$C$44,SUM($B777:$B780),0)</f>
        <v>0</v>
      </c>
      <c r="AB782" s="176">
        <f>-IF(AA$9=INPUTS!$C$44,SUM($B777:$B780),0)</f>
        <v>0</v>
      </c>
      <c r="AC782" s="176">
        <f>-IF(AB$9=INPUTS!$C$44,SUM($B777:$B780),0)</f>
        <v>0</v>
      </c>
      <c r="AD782" s="176">
        <f>-IF(AC$9=INPUTS!$C$44,SUM($B777:$B780),0)</f>
        <v>0</v>
      </c>
      <c r="AE782" s="176">
        <f>-IF(AD$9=INPUTS!$C$44,SUM($B777:$B780),0)</f>
        <v>0</v>
      </c>
      <c r="AF782" s="176">
        <f>-IF(AE$9=INPUTS!$C$44,SUM($B777:$B780),0)</f>
        <v>0</v>
      </c>
      <c r="AG782" s="176">
        <f>-IF(AF$9=INPUTS!$C$44,SUM($B777:$B780),0)</f>
        <v>0</v>
      </c>
      <c r="AH782" s="176">
        <f>-IF(AG$9=INPUTS!$C$44,SUM($B777:$B780),0)</f>
        <v>0</v>
      </c>
      <c r="AI782" s="176">
        <f>-IF(AH$9=INPUTS!$C$44,SUM($B777:$B780),0)</f>
        <v>0</v>
      </c>
      <c r="AJ782" s="176">
        <f>-IF(AI$9=INPUTS!$C$44,SUM($B777:$B780),0)</f>
        <v>-744.30973999999992</v>
      </c>
      <c r="AK782" s="176">
        <f>-IF(AJ$9=INPUTS!$C$44,SUM($B777:$B780),0)</f>
        <v>0</v>
      </c>
      <c r="AL782" s="176">
        <f>-IF(AK$9=INPUTS!$C$44,SUM($B777:$B780),0)</f>
        <v>0</v>
      </c>
      <c r="AM782" s="176">
        <f>-IF(AL$9=INPUTS!$C$44,SUM($B777:$B780),0)</f>
        <v>0</v>
      </c>
      <c r="AN782" s="176">
        <f>-IF(AM$9=INPUTS!$C$44,SUM($B777:$B780),0)</f>
        <v>0</v>
      </c>
      <c r="AO782" s="176">
        <f>-IF(AN$9=INPUTS!$C$44,SUM($B777:$B780),0)</f>
        <v>0</v>
      </c>
      <c r="AP782" s="176">
        <f>-IF(AO$9=INPUTS!$C$44,SUM($B777:$B780),0)</f>
        <v>0</v>
      </c>
      <c r="AQ782" s="176">
        <f>-IF(AP$9=INPUTS!$C$44,SUM($B777:$B780),0)</f>
        <v>0</v>
      </c>
      <c r="AR782" s="176">
        <f>-IF(AQ$9=INPUTS!$C$44,SUM($B777:$B780),0)</f>
        <v>0</v>
      </c>
      <c r="AS782" s="176">
        <f>-IF(AR$9=INPUTS!$C$44,SUM($B777:$B780),0)</f>
        <v>0</v>
      </c>
      <c r="AT782" s="176">
        <f>-IF(AS$9=INPUTS!$C$44,SUM($B777:$B780),0)</f>
        <v>0</v>
      </c>
      <c r="AU782" s="176">
        <f>-IF(AT$9=INPUTS!$C$44,SUM($B777:$B780),0)</f>
        <v>0</v>
      </c>
      <c r="AV782" s="176">
        <f>-IF(AU$9=INPUTS!$C$44,SUM($B777:$B780),0)</f>
        <v>0</v>
      </c>
      <c r="AW782" s="176">
        <f>-IF(AV$9=INPUTS!$C$44,SUM($B777:$B780),0)</f>
        <v>0</v>
      </c>
      <c r="AX782" s="176">
        <f>-IF(AW$9=INPUTS!$C$44,SUM($B777:$B780),0)</f>
        <v>0</v>
      </c>
      <c r="AY782" s="176">
        <f>-IF(AX$9=INPUTS!$C$44,SUM($B777:$B780),0)</f>
        <v>0</v>
      </c>
      <c r="AZ782" s="176">
        <f>-IF(AY$9=INPUTS!$C$44,SUM($B777:$B780),0)</f>
        <v>0</v>
      </c>
      <c r="BA782" s="176">
        <f>-IF(AZ$9=INPUTS!$C$44,SUM($B777:$B780),0)</f>
        <v>0</v>
      </c>
      <c r="BB782" s="176">
        <f>-IF(BA$9=INPUTS!$C$44,SUM($B777:$B780),0)</f>
        <v>0</v>
      </c>
      <c r="BC782" s="176">
        <f>-IF(BB$9=INPUTS!$C$44,SUM($B777:$B780),0)</f>
        <v>0</v>
      </c>
      <c r="BD782" s="176">
        <f>-IF(BC$9=INPUTS!$C$44,SUM($B777:$B780),0)</f>
        <v>0</v>
      </c>
      <c r="BE782" s="176">
        <f>-IF(BD$9=INPUTS!$C$44,SUM($B777:$B780),0)</f>
        <v>0</v>
      </c>
      <c r="BF782" s="176">
        <f>-IF(BE$9=INPUTS!$C$44,SUM($B777:$B780),0)</f>
        <v>0</v>
      </c>
      <c r="BG782" s="176">
        <f>-IF(BF$9=INPUTS!$C$44,SUM($B777:$B780),0)</f>
        <v>0</v>
      </c>
      <c r="BH782" s="176">
        <f>-IF(BG$9=INPUTS!$C$44,SUM($B777:$B780),0)</f>
        <v>0</v>
      </c>
      <c r="BI782" s="176">
        <f>-IF(BH$9=INPUTS!$C$44,SUM($B777:$B780),0)</f>
        <v>0</v>
      </c>
      <c r="BJ782" s="176">
        <f>-IF(BI$9=INPUTS!$C$44,SUM($B777:$B780),0)</f>
        <v>0</v>
      </c>
      <c r="BK782" s="176">
        <f>-IF(BJ$9=INPUTS!$C$44,SUM($B777:$B780),0)</f>
        <v>0</v>
      </c>
      <c r="BL782" s="176">
        <f>-IF(BK$9=INPUTS!$C$44,SUM($B777:$B780),0)</f>
        <v>0</v>
      </c>
      <c r="BM782" s="176">
        <f>-IF(BL$9=INPUTS!$C$44,SUM($B777:$B780),0)</f>
        <v>0</v>
      </c>
      <c r="BN782" s="176">
        <f>-IF(BM$9=INPUTS!$C$44,SUM($B777:$B780),0)</f>
        <v>0</v>
      </c>
      <c r="BO782" s="176">
        <f>-IF(BN$9=INPUTS!$C$44,SUM($B777:$B780),0)</f>
        <v>0</v>
      </c>
      <c r="BP782" s="176">
        <f>-IF(BO$9=INPUTS!$C$44,SUM($B777:$B780),0)</f>
        <v>0</v>
      </c>
      <c r="BQ782" s="176">
        <f>-IF(BP$9=INPUTS!$C$44,SUM($B777:$B780),0)</f>
        <v>0</v>
      </c>
      <c r="BR782" s="176">
        <f>-IF(BQ$9=INPUTS!$C$44,SUM($B777:$B780),0)</f>
        <v>0</v>
      </c>
      <c r="BS782" s="176">
        <f>-IF(BR$9=INPUTS!$C$44,SUM($B777:$B780),0)</f>
        <v>0</v>
      </c>
      <c r="BT782" s="176">
        <f>-IF(BS$9=INPUTS!$C$44,SUM($B777:$B780),0)</f>
        <v>0</v>
      </c>
      <c r="BU782" s="176">
        <f>-IF(BT$9=INPUTS!$C$44,SUM($B777:$B780),0)</f>
        <v>0</v>
      </c>
      <c r="BV782" s="176">
        <f>-IF(BU$9=INPUTS!$C$44,SUM($B777:$B780),0)</f>
        <v>0</v>
      </c>
      <c r="BW782" s="176">
        <f>-IF(BV$9=INPUTS!$C$44,SUM($B777:$B780),0)</f>
        <v>0</v>
      </c>
      <c r="BX782" s="176">
        <f>-IF(BW$9=INPUTS!$C$44,SUM($B777:$B780),0)</f>
        <v>0</v>
      </c>
      <c r="BY782" s="176">
        <f>-IF(BX$9=INPUTS!$C$44,SUM($B777:$B780),0)</f>
        <v>0</v>
      </c>
      <c r="BZ782" s="176">
        <f>-IF(BY$9=INPUTS!$C$44,SUM($B777:$B780),0)</f>
        <v>0</v>
      </c>
    </row>
    <row r="783" spans="1:78" ht="15" x14ac:dyDescent="0.25">
      <c r="B783" s="77">
        <f>SUM(G783:BZ783)</f>
        <v>0</v>
      </c>
      <c r="E783" s="170" t="s">
        <v>84</v>
      </c>
      <c r="G783" s="176">
        <f>-IF(F$9=INPUTS!$C$44,$B781,0)</f>
        <v>0</v>
      </c>
      <c r="H783" s="176">
        <f>-IF(G$9=INPUTS!$C$44,$B781,0)</f>
        <v>0</v>
      </c>
      <c r="I783" s="176">
        <f>-IF(H$9=INPUTS!$C$44,$B781,0)</f>
        <v>0</v>
      </c>
      <c r="J783" s="176">
        <f>-IF(I$9=INPUTS!$C$44,$B781,0)</f>
        <v>0</v>
      </c>
      <c r="K783" s="176">
        <f>-IF(J$9=INPUTS!$C$44,$B781,0)</f>
        <v>0</v>
      </c>
      <c r="L783" s="176">
        <f>-IF(K$9=INPUTS!$C$44,$B781,0)</f>
        <v>0</v>
      </c>
      <c r="M783" s="176">
        <f>-IF(L$9=INPUTS!$C$44,$B781,0)</f>
        <v>0</v>
      </c>
      <c r="N783" s="176">
        <f>-IF(M$9=INPUTS!$C$44,$B781,0)</f>
        <v>0</v>
      </c>
      <c r="O783" s="176">
        <f>-IF(N$9=INPUTS!$C$44,$B781,0)</f>
        <v>0</v>
      </c>
      <c r="P783" s="176">
        <f>-IF(O$9=INPUTS!$C$44,$B781,0)</f>
        <v>0</v>
      </c>
      <c r="Q783" s="176">
        <f>-IF(P$9=INPUTS!$C$44,$B781,0)</f>
        <v>0</v>
      </c>
      <c r="R783" s="176">
        <f>-IF(Q$9=INPUTS!$C$44,$B781,0)</f>
        <v>0</v>
      </c>
      <c r="S783" s="176">
        <f>-IF(R$9=INPUTS!$C$44,$B781,0)</f>
        <v>0</v>
      </c>
      <c r="T783" s="176">
        <f>-IF(S$9=INPUTS!$C$44,$B781,0)</f>
        <v>0</v>
      </c>
      <c r="U783" s="176">
        <f>-IF(T$9=INPUTS!$C$44,$B781,0)</f>
        <v>0</v>
      </c>
      <c r="V783" s="176">
        <f>-IF(U$9=INPUTS!$C$44,$B781,0)</f>
        <v>0</v>
      </c>
      <c r="W783" s="176">
        <f>-IF(V$9=INPUTS!$C$44,$B781,0)</f>
        <v>0</v>
      </c>
      <c r="X783" s="176">
        <f>-IF(W$9=INPUTS!$C$44,$B781,0)</f>
        <v>0</v>
      </c>
      <c r="Y783" s="176">
        <f>-IF(X$9=INPUTS!$C$44,$B781,0)</f>
        <v>0</v>
      </c>
      <c r="Z783" s="176">
        <f>-IF(Y$9=INPUTS!$C$44,$B781,0)</f>
        <v>0</v>
      </c>
      <c r="AA783" s="176">
        <f>-IF(Z$9=INPUTS!$C$44,$B781,0)</f>
        <v>0</v>
      </c>
      <c r="AB783" s="176">
        <f>-IF(AA$9=INPUTS!$C$44,$B781,0)</f>
        <v>0</v>
      </c>
      <c r="AC783" s="176">
        <f>-IF(AB$9=INPUTS!$C$44,$B781,0)</f>
        <v>0</v>
      </c>
      <c r="AD783" s="176">
        <f>-IF(AC$9=INPUTS!$C$44,$B781,0)</f>
        <v>0</v>
      </c>
      <c r="AE783" s="176">
        <f>-IF(AD$9=INPUTS!$C$44,$B781,0)</f>
        <v>0</v>
      </c>
      <c r="AF783" s="176">
        <f>-IF(AE$9=INPUTS!$C$44,$B781,0)</f>
        <v>0</v>
      </c>
      <c r="AG783" s="176">
        <f>-IF(AF$9=INPUTS!$C$44,$B781,0)</f>
        <v>0</v>
      </c>
      <c r="AH783" s="176">
        <f>-IF(AG$9=INPUTS!$C$44,$B781,0)</f>
        <v>0</v>
      </c>
      <c r="AI783" s="176">
        <f>-IF(AH$9=INPUTS!$C$44,$B781,0)</f>
        <v>0</v>
      </c>
      <c r="AJ783" s="176">
        <f>-IF(AI$9=INPUTS!$C$44,$B781,0)</f>
        <v>0</v>
      </c>
      <c r="AK783" s="176">
        <f>-IF(AJ$9=INPUTS!$C$44,$B781,0)</f>
        <v>0</v>
      </c>
      <c r="AL783" s="176">
        <f>-IF(AK$9=INPUTS!$C$44,$B781,0)</f>
        <v>0</v>
      </c>
      <c r="AM783" s="176">
        <f>-IF(AL$9=INPUTS!$C$44,$B781,0)</f>
        <v>0</v>
      </c>
      <c r="AN783" s="176">
        <f>-IF(AM$9=INPUTS!$C$44,$B781,0)</f>
        <v>0</v>
      </c>
      <c r="AO783" s="176">
        <f>-IF(AN$9=INPUTS!$C$44,$B781,0)</f>
        <v>0</v>
      </c>
      <c r="AP783" s="176">
        <f>-IF(AO$9=INPUTS!$C$44,$B781,0)</f>
        <v>0</v>
      </c>
      <c r="AQ783" s="176">
        <f>-IF(AP$9=INPUTS!$C$44,$B781,0)</f>
        <v>0</v>
      </c>
      <c r="AR783" s="176">
        <f>-IF(AQ$9=INPUTS!$C$44,$B781,0)</f>
        <v>0</v>
      </c>
      <c r="AS783" s="176">
        <f>-IF(AR$9=INPUTS!$C$44,$B781,0)</f>
        <v>0</v>
      </c>
      <c r="AT783" s="176">
        <f>-IF(AS$9=INPUTS!$C$44,$B781,0)</f>
        <v>0</v>
      </c>
      <c r="AU783" s="176">
        <f>-IF(AT$9=INPUTS!$C$44,$B781,0)</f>
        <v>0</v>
      </c>
      <c r="AV783" s="176">
        <f>-IF(AU$9=INPUTS!$C$44,$B781,0)</f>
        <v>0</v>
      </c>
      <c r="AW783" s="176">
        <f>-IF(AV$9=INPUTS!$C$44,$B781,0)</f>
        <v>0</v>
      </c>
      <c r="AX783" s="176">
        <f>-IF(AW$9=INPUTS!$C$44,$B781,0)</f>
        <v>0</v>
      </c>
      <c r="AY783" s="176">
        <f>-IF(AX$9=INPUTS!$C$44,$B781,0)</f>
        <v>0</v>
      </c>
      <c r="AZ783" s="176">
        <f>-IF(AY$9=INPUTS!$C$44,$B781,0)</f>
        <v>0</v>
      </c>
      <c r="BA783" s="176">
        <f>-IF(AZ$9=INPUTS!$C$44,$B781,0)</f>
        <v>0</v>
      </c>
      <c r="BB783" s="176">
        <f>-IF(BA$9=INPUTS!$C$44,$B781,0)</f>
        <v>0</v>
      </c>
      <c r="BC783" s="176">
        <f>-IF(BB$9=INPUTS!$C$44,$B781,0)</f>
        <v>0</v>
      </c>
      <c r="BD783" s="176">
        <f>-IF(BC$9=INPUTS!$C$44,$B781,0)</f>
        <v>0</v>
      </c>
      <c r="BE783" s="176">
        <f>-IF(BD$9=INPUTS!$C$44,$B781,0)</f>
        <v>0</v>
      </c>
      <c r="BF783" s="176">
        <f>-IF(BE$9=INPUTS!$C$44,$B781,0)</f>
        <v>0</v>
      </c>
      <c r="BG783" s="176">
        <f>-IF(BF$9=INPUTS!$C$44,$B781,0)</f>
        <v>0</v>
      </c>
      <c r="BH783" s="176">
        <f>-IF(BG$9=INPUTS!$C$44,$B781,0)</f>
        <v>0</v>
      </c>
      <c r="BI783" s="176">
        <f>-IF(BH$9=INPUTS!$C$44,$B781,0)</f>
        <v>0</v>
      </c>
      <c r="BJ783" s="176">
        <f>-IF(BI$9=INPUTS!$C$44,$B781,0)</f>
        <v>0</v>
      </c>
      <c r="BK783" s="176">
        <f>-IF(BJ$9=INPUTS!$C$44,$B781,0)</f>
        <v>0</v>
      </c>
      <c r="BL783" s="176">
        <f>-IF(BK$9=INPUTS!$C$44,$B781,0)</f>
        <v>0</v>
      </c>
      <c r="BM783" s="176">
        <f>-IF(BL$9=INPUTS!$C$44,$B781,0)</f>
        <v>0</v>
      </c>
      <c r="BN783" s="176">
        <f>-IF(BM$9=INPUTS!$C$44,$B781,0)</f>
        <v>0</v>
      </c>
      <c r="BO783" s="176">
        <f>-IF(BN$9=INPUTS!$C$44,$B781,0)</f>
        <v>0</v>
      </c>
      <c r="BP783" s="176">
        <f>-IF(BO$9=INPUTS!$C$44,$B781,0)</f>
        <v>0</v>
      </c>
      <c r="BQ783" s="176">
        <f>-IF(BP$9=INPUTS!$C$44,$B781,0)</f>
        <v>0</v>
      </c>
      <c r="BR783" s="176">
        <f>-IF(BQ$9=INPUTS!$C$44,$B781,0)</f>
        <v>0</v>
      </c>
      <c r="BS783" s="176">
        <f>-IF(BR$9=INPUTS!$C$44,$B781,0)</f>
        <v>0</v>
      </c>
      <c r="BT783" s="176">
        <f>-IF(BS$9=INPUTS!$C$44,$B781,0)</f>
        <v>0</v>
      </c>
      <c r="BU783" s="176">
        <f>-IF(BT$9=INPUTS!$C$44,$B781,0)</f>
        <v>0</v>
      </c>
      <c r="BV783" s="176">
        <f>-IF(BU$9=INPUTS!$C$44,$B781,0)</f>
        <v>0</v>
      </c>
      <c r="BW783" s="176">
        <f>-IF(BV$9=INPUTS!$C$44,$B781,0)</f>
        <v>0</v>
      </c>
      <c r="BX783" s="176">
        <f>-IF(BW$9=INPUTS!$C$44,$B781,0)</f>
        <v>0</v>
      </c>
      <c r="BY783" s="176">
        <f>-IF(BX$9=INPUTS!$C$44,$B781,0)</f>
        <v>0</v>
      </c>
      <c r="BZ783" s="176">
        <f>-IF(BY$9=INPUTS!$C$44,$B781,0)</f>
        <v>0</v>
      </c>
    </row>
    <row r="784" spans="1:78" collapsed="1" x14ac:dyDescent="0.2">
      <c r="A784" s="77">
        <f>SUM(A777:A780)</f>
        <v>24.361215666282234</v>
      </c>
      <c r="E784" s="170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/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/>
      <c r="AF784" s="324"/>
      <c r="AG784" s="324"/>
      <c r="AH784" s="324"/>
      <c r="AI784" s="324"/>
      <c r="AJ784" s="324"/>
      <c r="AK784" s="324"/>
      <c r="AL784" s="324"/>
      <c r="AM784" s="324"/>
      <c r="AN784" s="324"/>
      <c r="AO784" s="324"/>
      <c r="AP784" s="324"/>
      <c r="AQ784" s="324"/>
      <c r="AR784" s="324"/>
      <c r="AS784" s="324"/>
      <c r="AT784" s="324"/>
      <c r="AU784" s="324"/>
      <c r="AV784" s="324"/>
      <c r="AW784" s="324"/>
      <c r="AX784" s="324"/>
      <c r="AY784" s="324"/>
      <c r="AZ784" s="324"/>
      <c r="BA784" s="324"/>
      <c r="BB784" s="324"/>
      <c r="BC784" s="324"/>
      <c r="BD784" s="324"/>
      <c r="BE784" s="324"/>
      <c r="BF784" s="324"/>
      <c r="BG784" s="324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24"/>
      <c r="BR784" s="324"/>
      <c r="BS784" s="324"/>
      <c r="BT784" s="324"/>
      <c r="BU784" s="324"/>
      <c r="BV784" s="324"/>
      <c r="BW784" s="324"/>
      <c r="BX784" s="324"/>
      <c r="BY784" s="324"/>
      <c r="BZ784" s="324"/>
    </row>
    <row r="785" spans="2:78" ht="15" x14ac:dyDescent="0.25">
      <c r="B785" s="77">
        <f>SUM(G785:BZ785)</f>
        <v>39.428306447094322</v>
      </c>
      <c r="E785" s="170" t="s">
        <v>5</v>
      </c>
      <c r="G785" s="322">
        <f>IF(G$9&gt;INPUTS!$C$44,0,SUMIF($A$12:$A$310,$E776,G$12:G$310))</f>
        <v>0</v>
      </c>
      <c r="H785" s="322">
        <f>IF(H$9&gt;INPUTS!$C$44,0,SUMIF($A$12:$A$310,$E776,H$12:H$310))</f>
        <v>0</v>
      </c>
      <c r="I785" s="322">
        <f>IF(I$9&gt;INPUTS!$C$44,0,SUMIF($A$12:$A$310,$E776,I$12:I$310))</f>
        <v>0</v>
      </c>
      <c r="J785" s="322">
        <f>IF(J$9&gt;INPUTS!$C$44,0,SUMIF($A$12:$A$310,$E776,J$12:J$310))</f>
        <v>0</v>
      </c>
      <c r="K785" s="322">
        <f>IF(K$9&gt;INPUTS!$C$44,0,SUMIF($A$12:$A$310,$E776,K$12:K$310))</f>
        <v>0</v>
      </c>
      <c r="L785" s="322">
        <f>IF(L$9&gt;INPUTS!$C$44,0,SUMIF($A$12:$A$310,$E776,L$12:L$310))</f>
        <v>0</v>
      </c>
      <c r="M785" s="322">
        <f>IF(M$9&gt;INPUTS!$C$44,0,SUMIF($A$12:$A$310,$E776,M$12:M$310))</f>
        <v>0</v>
      </c>
      <c r="N785" s="322">
        <f>IF(N$9&gt;INPUTS!$C$44,0,SUMIF($A$12:$A$310,$E776,N$12:N$310))</f>
        <v>0</v>
      </c>
      <c r="O785" s="322">
        <f>IF(O$9&gt;INPUTS!$C$44,0,SUMIF($A$12:$A$310,$E776,O$12:O$310))</f>
        <v>0</v>
      </c>
      <c r="P785" s="322">
        <f>IF(P$9&gt;INPUTS!$C$44,0,SUMIF($A$12:$A$310,$E776,P$12:P$310))</f>
        <v>0</v>
      </c>
      <c r="Q785" s="322">
        <f>IF(Q$9&gt;INPUTS!$C$44,0,SUMIF($A$12:$A$310,$E776,Q$12:Q$310))</f>
        <v>0</v>
      </c>
      <c r="R785" s="322">
        <f>IF(R$9&gt;INPUTS!$C$44,0,SUMIF($A$12:$A$310,$E776,R$12:R$310))</f>
        <v>0</v>
      </c>
      <c r="S785" s="322">
        <f>IF(S$9&gt;INPUTS!$C$44,0,SUMIF($A$12:$A$310,$E776,S$12:S$310))</f>
        <v>0</v>
      </c>
      <c r="T785" s="322">
        <f>IF(T$9&gt;INPUTS!$C$44,0,SUMIF($A$12:$A$310,$E776,T$12:T$310))</f>
        <v>0</v>
      </c>
      <c r="U785" s="322">
        <f>IF(U$9&gt;INPUTS!$C$44,0,SUMIF($A$12:$A$310,$E776,U$12:U$310))</f>
        <v>0</v>
      </c>
      <c r="V785" s="322">
        <f>IF(V$9&gt;INPUTS!$C$44,0,SUMIF($A$12:$A$310,$E776,V$12:V$310))</f>
        <v>0</v>
      </c>
      <c r="W785" s="322">
        <f>IF(W$9&gt;INPUTS!$C$44,0,SUMIF($A$12:$A$310,$E776,W$12:W$310))</f>
        <v>0</v>
      </c>
      <c r="X785" s="322">
        <f>IF(X$9&gt;INPUTS!$C$44,0,SUMIF($A$12:$A$310,$E776,X$12:X$310))</f>
        <v>0</v>
      </c>
      <c r="Y785" s="322">
        <f>IF(Y$9&gt;INPUTS!$C$44,0,SUMIF($A$12:$A$310,$E776,Y$12:Y$310))</f>
        <v>0</v>
      </c>
      <c r="Z785" s="322">
        <f>IF(Z$9&gt;INPUTS!$C$44,0,SUMIF($A$12:$A$310,$E776,Z$12:Z$310))</f>
        <v>0</v>
      </c>
      <c r="AA785" s="322">
        <f>IF(AA$9&gt;INPUTS!$C$44,0,SUMIF($A$12:$A$310,$E776,AA$12:AA$310))</f>
        <v>1.8262252743159313</v>
      </c>
      <c r="AB785" s="322">
        <f>IF(AB$9&gt;INPUTS!$C$44,0,SUMIF($A$12:$A$310,$E776,AB$12:AB$310))</f>
        <v>2.6638943895699505</v>
      </c>
      <c r="AC785" s="322">
        <f>IF(AC$9&gt;INPUTS!$C$44,0,SUMIF($A$12:$A$310,$E776,AC$12:AC$310))</f>
        <v>7.4537439788187498</v>
      </c>
      <c r="AD785" s="322">
        <f>IF(AD$9&gt;INPUTS!$C$44,0,SUMIF($A$12:$A$310,$E776,AD$12:AD$310))</f>
        <v>11.039957181746658</v>
      </c>
      <c r="AE785" s="322">
        <f>IF(AE$9&gt;INPUTS!$C$44,0,SUMIF($A$12:$A$310,$E776,AE$12:AE$310))</f>
        <v>6.8815066857463281</v>
      </c>
      <c r="AF785" s="322">
        <f>IF(AF$9&gt;INPUTS!$C$44,0,SUMIF($A$12:$A$310,$E776,AF$12:AF$310))</f>
        <v>3.4726750203261592</v>
      </c>
      <c r="AG785" s="322">
        <f>IF(AG$9&gt;INPUTS!$C$44,0,SUMIF($A$12:$A$310,$E776,AG$12:AG$310))</f>
        <v>2.0301013055235173</v>
      </c>
      <c r="AH785" s="322">
        <f>IF(AH$9&gt;INPUTS!$C$44,0,SUMIF($A$12:$A$310,$E776,AH$12:AH$310))</f>
        <v>2.0301013055235173</v>
      </c>
      <c r="AI785" s="322">
        <f>IF(AI$9&gt;INPUTS!$C$44,0,SUMIF($A$12:$A$310,$E776,AI$12:AI$310))</f>
        <v>2.0301013055235173</v>
      </c>
      <c r="AJ785" s="322">
        <f>IF(AJ$9&gt;INPUTS!$C$44,0,SUMIF($A$12:$A$310,$E776,AJ$12:AJ$310))</f>
        <v>0</v>
      </c>
      <c r="AK785" s="322">
        <f>IF(AK$9&gt;INPUTS!$C$44,0,SUMIF($A$12:$A$310,$E776,AK$12:AK$310))</f>
        <v>0</v>
      </c>
      <c r="AL785" s="322">
        <f>IF(AL$9&gt;INPUTS!$C$44,0,SUMIF($A$12:$A$310,$E776,AL$12:AL$310))</f>
        <v>0</v>
      </c>
      <c r="AM785" s="322">
        <f>IF(AM$9&gt;INPUTS!$C$44,0,SUMIF($A$12:$A$310,$E776,AM$12:AM$310))</f>
        <v>0</v>
      </c>
      <c r="AN785" s="322">
        <f>IF(AN$9&gt;INPUTS!$C$44,0,SUMIF($A$12:$A$310,$E776,AN$12:AN$310))</f>
        <v>0</v>
      </c>
      <c r="AO785" s="322">
        <f>IF(AO$9&gt;INPUTS!$C$44,0,SUMIF($A$12:$A$310,$E776,AO$12:AO$310))</f>
        <v>0</v>
      </c>
      <c r="AP785" s="322">
        <f>IF(AP$9&gt;INPUTS!$C$44,0,SUMIF($A$12:$A$310,$E776,AP$12:AP$310))</f>
        <v>0</v>
      </c>
      <c r="AQ785" s="322">
        <f>IF(AQ$9&gt;INPUTS!$C$44,0,SUMIF($A$12:$A$310,$E776,AQ$12:AQ$310))</f>
        <v>0</v>
      </c>
      <c r="AR785" s="322">
        <f>IF(AR$9&gt;INPUTS!$C$44,0,SUMIF($A$12:$A$310,$E776,AR$12:AR$310))</f>
        <v>0</v>
      </c>
      <c r="AS785" s="322">
        <f>IF(AS$9&gt;INPUTS!$C$44,0,SUMIF($A$12:$A$310,$E776,AS$12:AS$310))</f>
        <v>0</v>
      </c>
      <c r="AT785" s="322">
        <f>IF(AT$9&gt;INPUTS!$C$44,0,SUMIF($A$12:$A$310,$E776,AT$12:AT$310))</f>
        <v>0</v>
      </c>
      <c r="AU785" s="322">
        <f>IF(AU$9&gt;INPUTS!$C$44,0,SUMIF($A$12:$A$310,$E776,AU$12:AU$310))</f>
        <v>0</v>
      </c>
      <c r="AV785" s="322">
        <f>IF(AV$9&gt;INPUTS!$C$44,0,SUMIF($A$12:$A$310,$E776,AV$12:AV$310))</f>
        <v>0</v>
      </c>
      <c r="AW785" s="322">
        <f>IF(AW$9&gt;INPUTS!$C$44,0,SUMIF($A$12:$A$310,$E776,AW$12:AW$310))</f>
        <v>0</v>
      </c>
      <c r="AX785" s="322">
        <f>IF(AX$9&gt;INPUTS!$C$44,0,SUMIF($A$12:$A$310,$E776,AX$12:AX$310))</f>
        <v>0</v>
      </c>
      <c r="AY785" s="322">
        <f>IF(AY$9&gt;INPUTS!$C$44,0,SUMIF($A$12:$A$310,$E776,AY$12:AY$310))</f>
        <v>0</v>
      </c>
      <c r="AZ785" s="322">
        <f>IF(AZ$9&gt;INPUTS!$C$44,0,SUMIF($A$12:$A$310,$E776,AZ$12:AZ$310))</f>
        <v>0</v>
      </c>
      <c r="BA785" s="322">
        <f>IF(BA$9&gt;INPUTS!$C$44,0,SUMIF($A$12:$A$310,$E776,BA$12:BA$310))</f>
        <v>0</v>
      </c>
      <c r="BB785" s="322">
        <f>IF(BB$9&gt;INPUTS!$C$44,0,SUMIF($A$12:$A$310,$E776,BB$12:BB$310))</f>
        <v>0</v>
      </c>
      <c r="BC785" s="322">
        <f>IF(BC$9&gt;INPUTS!$C$44,0,SUMIF($A$12:$A$310,$E776,BC$12:BC$310))</f>
        <v>0</v>
      </c>
      <c r="BD785" s="322">
        <f>IF(BD$9&gt;INPUTS!$C$44,0,SUMIF($A$12:$A$310,$E776,BD$12:BD$310))</f>
        <v>0</v>
      </c>
      <c r="BE785" s="322">
        <f>IF(BE$9&gt;INPUTS!$C$44,0,SUMIF($A$12:$A$310,$E776,BE$12:BE$310))</f>
        <v>0</v>
      </c>
      <c r="BF785" s="322">
        <f>IF(BF$9&gt;INPUTS!$C$44,0,SUMIF($A$12:$A$310,$E776,BF$12:BF$310))</f>
        <v>0</v>
      </c>
      <c r="BG785" s="322">
        <f>IF(BG$9&gt;INPUTS!$C$44,0,SUMIF($A$12:$A$310,$E776,BG$12:BG$310))</f>
        <v>0</v>
      </c>
      <c r="BH785" s="322">
        <f>IF(BH$9&gt;INPUTS!$C$44,0,SUMIF($A$12:$A$310,$E776,BH$12:BH$310))</f>
        <v>0</v>
      </c>
      <c r="BI785" s="322">
        <f>IF(BI$9&gt;INPUTS!$C$44,0,SUMIF($A$12:$A$310,$E776,BI$12:BI$310))</f>
        <v>0</v>
      </c>
      <c r="BJ785" s="322">
        <f>IF(BJ$9&gt;INPUTS!$C$44,0,SUMIF($A$12:$A$310,$E776,BJ$12:BJ$310))</f>
        <v>0</v>
      </c>
      <c r="BK785" s="322">
        <f>IF(BK$9&gt;INPUTS!$C$44,0,SUMIF($A$12:$A$310,$E776,BK$12:BK$310))</f>
        <v>0</v>
      </c>
      <c r="BL785" s="322">
        <f>IF(BL$9&gt;INPUTS!$C$44,0,SUMIF($A$12:$A$310,$E776,BL$12:BL$310))</f>
        <v>0</v>
      </c>
      <c r="BM785" s="322">
        <f>IF(BM$9&gt;INPUTS!$C$44,0,SUMIF($A$12:$A$310,$E776,BM$12:BM$310))</f>
        <v>0</v>
      </c>
      <c r="BN785" s="322">
        <f>IF(BN$9&gt;INPUTS!$C$44,0,SUMIF($A$12:$A$310,$E776,BN$12:BN$310))</f>
        <v>0</v>
      </c>
      <c r="BO785" s="322">
        <f>IF(BO$9&gt;INPUTS!$C$44,0,SUMIF($A$12:$A$310,$E776,BO$12:BO$310))</f>
        <v>0</v>
      </c>
      <c r="BP785" s="322">
        <f>IF(BP$9&gt;INPUTS!$C$44,0,SUMIF($A$12:$A$310,$E776,BP$12:BP$310))</f>
        <v>0</v>
      </c>
      <c r="BQ785" s="322">
        <f>IF(BQ$9&gt;INPUTS!$C$44,0,SUMIF($A$12:$A$310,$E776,BQ$12:BQ$310))</f>
        <v>0</v>
      </c>
      <c r="BR785" s="322">
        <f>IF(BR$9&gt;INPUTS!$C$44,0,SUMIF($A$12:$A$310,$E776,BR$12:BR$310))</f>
        <v>0</v>
      </c>
      <c r="BS785" s="322">
        <f>IF(BS$9&gt;INPUTS!$C$44,0,SUMIF($A$12:$A$310,$E776,BS$12:BS$310))</f>
        <v>0</v>
      </c>
      <c r="BT785" s="322">
        <f>IF(BT$9&gt;INPUTS!$C$44,0,SUMIF($A$12:$A$310,$E776,BT$12:BT$310))</f>
        <v>0</v>
      </c>
      <c r="BU785" s="322">
        <f>IF(BU$9&gt;INPUTS!$C$44,0,SUMIF($A$12:$A$310,$E776,BU$12:BU$310))</f>
        <v>0</v>
      </c>
      <c r="BV785" s="322">
        <f>IF(BV$9&gt;INPUTS!$C$44,0,SUMIF($A$12:$A$310,$E776,BV$12:BV$310))</f>
        <v>0</v>
      </c>
      <c r="BW785" s="322">
        <f>IF(BW$9&gt;INPUTS!$C$44,0,SUMIF($A$12:$A$310,$E776,BW$12:BW$310))</f>
        <v>0</v>
      </c>
      <c r="BX785" s="322">
        <f>IF(BX$9&gt;INPUTS!$C$44,0,SUMIF($A$12:$A$310,$E776,BX$12:BX$310))</f>
        <v>0</v>
      </c>
      <c r="BY785" s="322">
        <f>IF(BY$9&gt;INPUTS!$C$44,0,SUMIF($A$12:$A$310,$E776,BY$12:BY$310))</f>
        <v>0</v>
      </c>
      <c r="BZ785" s="322">
        <f>IF(BZ$9&gt;INPUTS!$C$44,0,SUMIF($A$12:$A$310,$E776,BZ$12:BZ$310))</f>
        <v>0</v>
      </c>
    </row>
    <row r="786" spans="2:78" ht="15" x14ac:dyDescent="0.25">
      <c r="B786" s="77">
        <f>SUM(G786:BZ786)</f>
        <v>-39.428306447094322</v>
      </c>
      <c r="E786" s="170" t="s">
        <v>82</v>
      </c>
      <c r="G786" s="322">
        <f>-IF(F$9=INPUTS!$C$44,SUM($F785:G785),0)</f>
        <v>0</v>
      </c>
      <c r="H786" s="322">
        <f>-IF(G$9=INPUTS!$C$44,SUM($F785:H785),0)</f>
        <v>0</v>
      </c>
      <c r="I786" s="322">
        <f>-IF(H$9=INPUTS!$C$44,SUM($F785:I785),0)</f>
        <v>0</v>
      </c>
      <c r="J786" s="322">
        <f>-IF(I$9=INPUTS!$C$44,SUM($F785:J785),0)</f>
        <v>0</v>
      </c>
      <c r="K786" s="322">
        <f>-IF(J$9=INPUTS!$C$44,SUM($F785:K785),0)</f>
        <v>0</v>
      </c>
      <c r="L786" s="322">
        <f>-IF(K$9=INPUTS!$C$44,SUM($F785:L785),0)</f>
        <v>0</v>
      </c>
      <c r="M786" s="322">
        <f>-IF(L$9=INPUTS!$C$44,SUM($F785:M785),0)</f>
        <v>0</v>
      </c>
      <c r="N786" s="322">
        <f>-IF(M$9=INPUTS!$C$44,SUM($F785:N785),0)</f>
        <v>0</v>
      </c>
      <c r="O786" s="322">
        <f>-IF(N$9=INPUTS!$C$44,SUM($F785:O785),0)</f>
        <v>0</v>
      </c>
      <c r="P786" s="322">
        <f>-IF(O$9=INPUTS!$C$44,SUM($F785:P785),0)</f>
        <v>0</v>
      </c>
      <c r="Q786" s="322">
        <f>-IF(P$9=INPUTS!$C$44,SUM($F785:Q785),0)</f>
        <v>0</v>
      </c>
      <c r="R786" s="322">
        <f>-IF(Q$9=INPUTS!$C$44,SUM($F785:R785),0)</f>
        <v>0</v>
      </c>
      <c r="S786" s="322">
        <f>-IF(R$9=INPUTS!$C$44,SUM($F785:S785),0)</f>
        <v>0</v>
      </c>
      <c r="T786" s="322">
        <f>-IF(S$9=INPUTS!$C$44,SUM($F785:T785),0)</f>
        <v>0</v>
      </c>
      <c r="U786" s="322">
        <f>-IF(T$9=INPUTS!$C$44,SUM($F785:U785),0)</f>
        <v>0</v>
      </c>
      <c r="V786" s="322">
        <f>-IF(U$9=INPUTS!$C$44,SUM($F785:V785),0)</f>
        <v>0</v>
      </c>
      <c r="W786" s="322">
        <f>-IF(V$9=INPUTS!$C$44,SUM($F785:W785),0)</f>
        <v>0</v>
      </c>
      <c r="X786" s="322">
        <f>-IF(W$9=INPUTS!$C$44,SUM($F785:X785),0)</f>
        <v>0</v>
      </c>
      <c r="Y786" s="322">
        <f>-IF(X$9=INPUTS!$C$44,SUM($F785:Y785),0)</f>
        <v>0</v>
      </c>
      <c r="Z786" s="322">
        <f>-IF(Y$9=INPUTS!$C$44,SUM($F785:Z785),0)</f>
        <v>0</v>
      </c>
      <c r="AA786" s="322">
        <f>-IF(Z$9=INPUTS!$C$44,SUM($F785:AA785),0)</f>
        <v>0</v>
      </c>
      <c r="AB786" s="322">
        <f>-IF(AA$9=INPUTS!$C$44,SUM($F785:AB785),0)</f>
        <v>0</v>
      </c>
      <c r="AC786" s="322">
        <f>-IF(AB$9=INPUTS!$C$44,SUM($F785:AC785),0)</f>
        <v>0</v>
      </c>
      <c r="AD786" s="322">
        <f>-IF(AC$9=INPUTS!$C$44,SUM($F785:AD785),0)</f>
        <v>0</v>
      </c>
      <c r="AE786" s="322">
        <f>-IF(AD$9=INPUTS!$C$44,SUM($F785:AE785),0)</f>
        <v>0</v>
      </c>
      <c r="AF786" s="322">
        <f>-IF(AE$9=INPUTS!$C$44,SUM($F785:AF785),0)</f>
        <v>0</v>
      </c>
      <c r="AG786" s="322">
        <f>-IF(AF$9=INPUTS!$C$44,SUM($F785:AG785),0)</f>
        <v>0</v>
      </c>
      <c r="AH786" s="322">
        <f>-IF(AG$9=INPUTS!$C$44,SUM($F785:AH785),0)</f>
        <v>0</v>
      </c>
      <c r="AI786" s="322">
        <f>-IF(AH$9=INPUTS!$C$44,SUM($F785:AI785),0)</f>
        <v>0</v>
      </c>
      <c r="AJ786" s="322">
        <f>-IF(AI$9=INPUTS!$C$44,SUM($F785:AJ785),0)</f>
        <v>-39.428306447094322</v>
      </c>
      <c r="AK786" s="322">
        <f>-IF(AJ$9=INPUTS!$C$44,SUM($F785:AK785),0)</f>
        <v>0</v>
      </c>
      <c r="AL786" s="322">
        <f>-IF(AK$9=INPUTS!$C$44,SUM($F785:AL785),0)</f>
        <v>0</v>
      </c>
      <c r="AM786" s="322">
        <f>-IF(AL$9=INPUTS!$C$44,SUM($F785:AM785),0)</f>
        <v>0</v>
      </c>
      <c r="AN786" s="322">
        <f>-IF(AM$9=INPUTS!$C$44,SUM($F785:AN785),0)</f>
        <v>0</v>
      </c>
      <c r="AO786" s="322">
        <f>-IF(AN$9=INPUTS!$C$44,SUM($F785:AO785),0)</f>
        <v>0</v>
      </c>
      <c r="AP786" s="322">
        <f>-IF(AO$9=INPUTS!$C$44,SUM($F785:AP785),0)</f>
        <v>0</v>
      </c>
      <c r="AQ786" s="322">
        <f>-IF(AP$9=INPUTS!$C$44,SUM($F785:AQ785),0)</f>
        <v>0</v>
      </c>
      <c r="AR786" s="322">
        <f>-IF(AQ$9=INPUTS!$C$44,SUM($F785:AR785),0)</f>
        <v>0</v>
      </c>
      <c r="AS786" s="322">
        <f>-IF(AR$9=INPUTS!$C$44,SUM($F785:AS785),0)</f>
        <v>0</v>
      </c>
      <c r="AT786" s="322">
        <f>-IF(AS$9=INPUTS!$C$44,SUM($F785:AT785),0)</f>
        <v>0</v>
      </c>
      <c r="AU786" s="322">
        <f>-IF(AT$9=INPUTS!$C$44,SUM($F785:AU785),0)</f>
        <v>0</v>
      </c>
      <c r="AV786" s="322">
        <f>-IF(AU$9=INPUTS!$C$44,SUM($F785:AV785),0)</f>
        <v>0</v>
      </c>
      <c r="AW786" s="322">
        <f>-IF(AV$9=INPUTS!$C$44,SUM($F785:AW785),0)</f>
        <v>0</v>
      </c>
      <c r="AX786" s="322">
        <f>-IF(AW$9=INPUTS!$C$44,SUM($F785:AX785),0)</f>
        <v>0</v>
      </c>
      <c r="AY786" s="322">
        <f>-IF(AX$9=INPUTS!$C$44,SUM($F785:AY785),0)</f>
        <v>0</v>
      </c>
      <c r="AZ786" s="322">
        <f>-IF(AY$9=INPUTS!$C$44,SUM($F785:AZ785),0)</f>
        <v>0</v>
      </c>
      <c r="BA786" s="322">
        <f>-IF(AZ$9=INPUTS!$C$44,SUM($F785:BA785),0)</f>
        <v>0</v>
      </c>
      <c r="BB786" s="322">
        <f>-IF(BA$9=INPUTS!$C$44,SUM($F785:BB785),0)</f>
        <v>0</v>
      </c>
      <c r="BC786" s="322">
        <f>-IF(BB$9=INPUTS!$C$44,SUM($F785:BC785),0)</f>
        <v>0</v>
      </c>
      <c r="BD786" s="322">
        <f>-IF(BC$9=INPUTS!$C$44,SUM($F785:BD785),0)</f>
        <v>0</v>
      </c>
      <c r="BE786" s="322">
        <f>-IF(BD$9=INPUTS!$C$44,SUM($F785:BE785),0)</f>
        <v>0</v>
      </c>
      <c r="BF786" s="322">
        <f>-IF(BE$9=INPUTS!$C$44,SUM($F785:BF785),0)</f>
        <v>0</v>
      </c>
      <c r="BG786" s="322">
        <f>-IF(BF$9=INPUTS!$C$44,SUM($F785:BG785),0)</f>
        <v>0</v>
      </c>
      <c r="BH786" s="322">
        <f>-IF(BG$9=INPUTS!$C$44,SUM($F785:BH785),0)</f>
        <v>0</v>
      </c>
      <c r="BI786" s="322">
        <f>-IF(BH$9=INPUTS!$C$44,SUM($F785:BI785),0)</f>
        <v>0</v>
      </c>
      <c r="BJ786" s="322">
        <f>-IF(BI$9=INPUTS!$C$44,SUM($F785:BJ785),0)</f>
        <v>0</v>
      </c>
      <c r="BK786" s="322">
        <f>-IF(BJ$9=INPUTS!$C$44,SUM($F785:BK785),0)</f>
        <v>0</v>
      </c>
      <c r="BL786" s="322">
        <f>-IF(BK$9=INPUTS!$C$44,SUM($F785:BL785),0)</f>
        <v>0</v>
      </c>
      <c r="BM786" s="322">
        <f>-IF(BL$9=INPUTS!$C$44,SUM($F785:BM785),0)</f>
        <v>0</v>
      </c>
      <c r="BN786" s="322">
        <f>-IF(BM$9=INPUTS!$C$44,SUM($F785:BN785),0)</f>
        <v>0</v>
      </c>
      <c r="BO786" s="322">
        <f>-IF(BN$9=INPUTS!$C$44,SUM($F785:BO785),0)</f>
        <v>0</v>
      </c>
      <c r="BP786" s="322">
        <f>-IF(BO$9=INPUTS!$C$44,SUM($F785:BP785),0)</f>
        <v>0</v>
      </c>
      <c r="BQ786" s="322">
        <f>-IF(BP$9=INPUTS!$C$44,SUM($F785:BQ785),0)</f>
        <v>0</v>
      </c>
      <c r="BR786" s="322">
        <f>-IF(BQ$9=INPUTS!$C$44,SUM($F785:BR785),0)</f>
        <v>0</v>
      </c>
      <c r="BS786" s="322">
        <f>-IF(BR$9=INPUTS!$C$44,SUM($F785:BS785),0)</f>
        <v>0</v>
      </c>
      <c r="BT786" s="322">
        <f>-IF(BS$9=INPUTS!$C$44,SUM($F785:BT785),0)</f>
        <v>0</v>
      </c>
      <c r="BU786" s="322">
        <f>-IF(BT$9=INPUTS!$C$44,SUM($F785:BU785),0)</f>
        <v>0</v>
      </c>
      <c r="BV786" s="322">
        <f>-IF(BU$9=INPUTS!$C$44,SUM($F785:BV785),0)</f>
        <v>0</v>
      </c>
      <c r="BW786" s="322">
        <f>-IF(BV$9=INPUTS!$C$44,SUM($F785:BW785),0)</f>
        <v>0</v>
      </c>
      <c r="BX786" s="322">
        <f>-IF(BW$9=INPUTS!$C$44,SUM($F785:BX785),0)</f>
        <v>0</v>
      </c>
      <c r="BY786" s="322">
        <f>-IF(BX$9=INPUTS!$C$44,SUM($F785:BY785),0)</f>
        <v>0</v>
      </c>
      <c r="BZ786" s="322">
        <f>-IF(BY$9=INPUTS!$C$44,SUM($F785:BZ785),0)</f>
        <v>0</v>
      </c>
    </row>
    <row r="787" spans="2:78" ht="15" x14ac:dyDescent="0.25">
      <c r="B787" s="310"/>
      <c r="E787" s="170" t="s">
        <v>65</v>
      </c>
      <c r="G787" s="320">
        <f>SUMIF($A$12:$A$234,$E776,G$12:G$234)*(1-$D$5)+SUMIF($A$239:$A$310,$E776,G$239:G$310)</f>
        <v>0</v>
      </c>
      <c r="H787" s="320">
        <f t="shared" ref="H787:BS787" si="1267">SUMIF($A$12:$A$234,$E776,H$12:H$234)*(1-$D$5)+SUMIF($A$239:$A$310,$E776,H$239:H$310)</f>
        <v>0</v>
      </c>
      <c r="I787" s="320">
        <f t="shared" si="1267"/>
        <v>0</v>
      </c>
      <c r="J787" s="320">
        <f t="shared" si="1267"/>
        <v>0</v>
      </c>
      <c r="K787" s="320">
        <f t="shared" si="1267"/>
        <v>0</v>
      </c>
      <c r="L787" s="320">
        <f t="shared" si="1267"/>
        <v>0</v>
      </c>
      <c r="M787" s="320">
        <f t="shared" si="1267"/>
        <v>0</v>
      </c>
      <c r="N787" s="320">
        <f t="shared" si="1267"/>
        <v>0</v>
      </c>
      <c r="O787" s="320">
        <f t="shared" si="1267"/>
        <v>0</v>
      </c>
      <c r="P787" s="320">
        <f t="shared" si="1267"/>
        <v>0</v>
      </c>
      <c r="Q787" s="320">
        <f t="shared" si="1267"/>
        <v>0</v>
      </c>
      <c r="R787" s="320">
        <f t="shared" si="1267"/>
        <v>0</v>
      </c>
      <c r="S787" s="320">
        <f t="shared" si="1267"/>
        <v>0</v>
      </c>
      <c r="T787" s="320">
        <f t="shared" si="1267"/>
        <v>0</v>
      </c>
      <c r="U787" s="320">
        <f t="shared" si="1267"/>
        <v>0</v>
      </c>
      <c r="V787" s="320">
        <f t="shared" si="1267"/>
        <v>0</v>
      </c>
      <c r="W787" s="320">
        <f t="shared" si="1267"/>
        <v>0</v>
      </c>
      <c r="X787" s="320">
        <f t="shared" si="1267"/>
        <v>0</v>
      </c>
      <c r="Y787" s="320">
        <f t="shared" si="1267"/>
        <v>0</v>
      </c>
      <c r="Z787" s="320">
        <f t="shared" si="1267"/>
        <v>0</v>
      </c>
      <c r="AA787" s="320">
        <f t="shared" si="1267"/>
        <v>1.312873349705723</v>
      </c>
      <c r="AB787" s="320">
        <f t="shared" si="1267"/>
        <v>1.9150736766618375</v>
      </c>
      <c r="AC787" s="320">
        <f t="shared" si="1267"/>
        <v>5.3584965463727992</v>
      </c>
      <c r="AD787" s="320">
        <f t="shared" si="1267"/>
        <v>7.9366252179576726</v>
      </c>
      <c r="AE787" s="320">
        <f t="shared" si="1267"/>
        <v>4.9471151563830356</v>
      </c>
      <c r="AF787" s="320">
        <f t="shared" si="1267"/>
        <v>2.4965060721124757</v>
      </c>
      <c r="AG787" s="320">
        <f t="shared" si="1267"/>
        <v>1.4594398285408565</v>
      </c>
      <c r="AH787" s="320">
        <f t="shared" si="1267"/>
        <v>1.4594398285408565</v>
      </c>
      <c r="AI787" s="320">
        <f t="shared" si="1267"/>
        <v>1.4594398285408565</v>
      </c>
      <c r="AJ787" s="320">
        <f t="shared" si="1267"/>
        <v>1.4594398285408565</v>
      </c>
      <c r="AK787" s="320">
        <f t="shared" si="1267"/>
        <v>1.4594398285408565</v>
      </c>
      <c r="AL787" s="320">
        <f t="shared" si="1267"/>
        <v>1.4594398285408565</v>
      </c>
      <c r="AM787" s="320">
        <f t="shared" si="1267"/>
        <v>1.4594398285408565</v>
      </c>
      <c r="AN787" s="320">
        <f t="shared" si="1267"/>
        <v>1.4594398285408565</v>
      </c>
      <c r="AO787" s="320">
        <f t="shared" si="1267"/>
        <v>1.4594398285408565</v>
      </c>
      <c r="AP787" s="320">
        <f t="shared" si="1267"/>
        <v>1.4594398285408565</v>
      </c>
      <c r="AQ787" s="320">
        <f t="shared" si="1267"/>
        <v>1.4594398285408565</v>
      </c>
      <c r="AR787" s="320">
        <f t="shared" si="1267"/>
        <v>1.4594398285408565</v>
      </c>
      <c r="AS787" s="320">
        <f t="shared" si="1267"/>
        <v>1.4594398285408565</v>
      </c>
      <c r="AT787" s="320">
        <f t="shared" si="1267"/>
        <v>1.4594398285408565</v>
      </c>
      <c r="AU787" s="320">
        <f t="shared" si="1267"/>
        <v>1.4594398285408565</v>
      </c>
      <c r="AV787" s="320">
        <f t="shared" si="1267"/>
        <v>1.4594398285408565</v>
      </c>
      <c r="AW787" s="320">
        <f t="shared" si="1267"/>
        <v>1.4594398285408565</v>
      </c>
      <c r="AX787" s="320">
        <f t="shared" si="1267"/>
        <v>1.4594398285408565</v>
      </c>
      <c r="AY787" s="320">
        <f t="shared" si="1267"/>
        <v>1.4594398285408565</v>
      </c>
      <c r="AZ787" s="320">
        <f t="shared" si="1267"/>
        <v>1.4594398285408565</v>
      </c>
      <c r="BA787" s="320">
        <f t="shared" si="1267"/>
        <v>1.4594398285408565</v>
      </c>
      <c r="BB787" s="320">
        <f t="shared" si="1267"/>
        <v>1.4594398285408565</v>
      </c>
      <c r="BC787" s="320">
        <f t="shared" si="1267"/>
        <v>1.4594398285408565</v>
      </c>
      <c r="BD787" s="320">
        <f t="shared" si="1267"/>
        <v>1.4594398285408565</v>
      </c>
      <c r="BE787" s="320">
        <f t="shared" si="1267"/>
        <v>1.4594398285408565</v>
      </c>
      <c r="BF787" s="320">
        <f t="shared" si="1267"/>
        <v>1.4594398285408565</v>
      </c>
      <c r="BG787" s="320">
        <f t="shared" si="1267"/>
        <v>1.4594398285408565</v>
      </c>
      <c r="BH787" s="320">
        <f t="shared" si="1267"/>
        <v>1.4594398285408565</v>
      </c>
      <c r="BI787" s="320">
        <f t="shared" si="1267"/>
        <v>1.4594398285408565</v>
      </c>
      <c r="BJ787" s="320">
        <f t="shared" si="1267"/>
        <v>1.4594398285408565</v>
      </c>
      <c r="BK787" s="320">
        <f t="shared" si="1267"/>
        <v>1.4594398285408565</v>
      </c>
      <c r="BL787" s="320">
        <f t="shared" si="1267"/>
        <v>1.4594398285408565</v>
      </c>
      <c r="BM787" s="320">
        <f t="shared" si="1267"/>
        <v>1.4594398285408565</v>
      </c>
      <c r="BN787" s="320">
        <f t="shared" si="1267"/>
        <v>1.4594398285408565</v>
      </c>
      <c r="BO787" s="320">
        <f t="shared" si="1267"/>
        <v>1.4594398285408565</v>
      </c>
      <c r="BP787" s="320">
        <f t="shared" si="1267"/>
        <v>1.4594398285408565</v>
      </c>
      <c r="BQ787" s="320">
        <f t="shared" si="1267"/>
        <v>1.4594398285408565</v>
      </c>
      <c r="BR787" s="320">
        <f t="shared" si="1267"/>
        <v>1.4594398285408565</v>
      </c>
      <c r="BS787" s="320">
        <f t="shared" si="1267"/>
        <v>1.4594398285408565</v>
      </c>
      <c r="BT787" s="320">
        <f t="shared" ref="BT787:BZ787" si="1268">SUMIF($A$12:$A$234,$E776,BT$12:BT$234)*(1-$D$5)+SUMIF($A$239:$A$310,$E776,BT$239:BT$310)</f>
        <v>1.4594398285408565</v>
      </c>
      <c r="BU787" s="320">
        <f t="shared" si="1268"/>
        <v>1.4594398285408565</v>
      </c>
      <c r="BV787" s="320">
        <f t="shared" si="1268"/>
        <v>1.4594398285408565</v>
      </c>
      <c r="BW787" s="320">
        <f t="shared" si="1268"/>
        <v>1.4594398285408565</v>
      </c>
      <c r="BX787" s="320">
        <f t="shared" si="1268"/>
        <v>1.4594398285408565</v>
      </c>
      <c r="BY787" s="320">
        <f t="shared" si="1268"/>
        <v>1.4594398285408565</v>
      </c>
      <c r="BZ787" s="320">
        <f t="shared" si="1268"/>
        <v>1.4594398285408565</v>
      </c>
    </row>
    <row r="788" spans="2:78" ht="15" collapsed="1" x14ac:dyDescent="0.25">
      <c r="E788" s="170"/>
      <c r="G788" s="320"/>
      <c r="H788" s="320"/>
      <c r="I788" s="320"/>
      <c r="J788" s="320"/>
      <c r="K788" s="320"/>
      <c r="L788" s="320"/>
      <c r="M788" s="320"/>
      <c r="N788" s="320"/>
      <c r="O788" s="320"/>
      <c r="P788" s="320"/>
      <c r="Q788" s="320"/>
      <c r="R788" s="320"/>
      <c r="S788" s="320"/>
      <c r="T788" s="320"/>
      <c r="U788" s="320"/>
      <c r="V788" s="320"/>
      <c r="W788" s="320"/>
      <c r="X788" s="320"/>
      <c r="Y788" s="320"/>
      <c r="Z788" s="320"/>
      <c r="AA788" s="320"/>
      <c r="AB788" s="320"/>
      <c r="AC788" s="320"/>
      <c r="AD788" s="320"/>
      <c r="AE788" s="320"/>
      <c r="AF788" s="320"/>
      <c r="AG788" s="320"/>
      <c r="AH788" s="320"/>
      <c r="AI788" s="320"/>
      <c r="AJ788" s="320"/>
      <c r="AK788" s="320"/>
      <c r="AL788" s="320"/>
      <c r="AM788" s="320"/>
      <c r="AN788" s="320"/>
      <c r="AO788" s="320"/>
      <c r="AP788" s="320"/>
      <c r="AQ788" s="320"/>
      <c r="AR788" s="320"/>
      <c r="AS788" s="320"/>
      <c r="AT788" s="320"/>
      <c r="AU788" s="320"/>
      <c r="AV788" s="320"/>
      <c r="AW788" s="320"/>
      <c r="AX788" s="320"/>
      <c r="AY788" s="320"/>
      <c r="AZ788" s="320"/>
      <c r="BA788" s="320"/>
      <c r="BB788" s="320"/>
      <c r="BC788" s="320"/>
      <c r="BD788" s="320"/>
      <c r="BE788" s="320"/>
      <c r="BF788" s="320"/>
      <c r="BG788" s="320"/>
      <c r="BH788" s="320"/>
      <c r="BI788" s="320"/>
      <c r="BJ788" s="320"/>
      <c r="BK788" s="320"/>
      <c r="BL788" s="320"/>
      <c r="BM788" s="320"/>
      <c r="BN788" s="320"/>
      <c r="BO788" s="320"/>
      <c r="BP788" s="320"/>
      <c r="BQ788" s="320"/>
      <c r="BR788" s="320"/>
      <c r="BS788" s="320"/>
      <c r="BT788" s="320"/>
      <c r="BU788" s="320"/>
      <c r="BV788" s="320"/>
      <c r="BW788" s="320"/>
      <c r="BX788" s="320"/>
      <c r="BY788" s="320"/>
      <c r="BZ788" s="320"/>
    </row>
    <row r="789" spans="2:78" ht="15" x14ac:dyDescent="0.25">
      <c r="B789" s="77"/>
      <c r="E789" s="170" t="s">
        <v>66</v>
      </c>
      <c r="G789" s="320">
        <f>SUMIF($A$12:$A$234,$E776,G$12:G$234)</f>
        <v>0</v>
      </c>
      <c r="H789" s="320">
        <f t="shared" ref="H789:BS789" si="1269">SUMIF($A$12:$A$234,$E776,H$12:H$234)</f>
        <v>0</v>
      </c>
      <c r="I789" s="320">
        <f t="shared" si="1269"/>
        <v>0</v>
      </c>
      <c r="J789" s="320">
        <f t="shared" si="1269"/>
        <v>0</v>
      </c>
      <c r="K789" s="320">
        <f t="shared" si="1269"/>
        <v>0</v>
      </c>
      <c r="L789" s="320">
        <f t="shared" si="1269"/>
        <v>0</v>
      </c>
      <c r="M789" s="320">
        <f t="shared" si="1269"/>
        <v>0</v>
      </c>
      <c r="N789" s="320">
        <f t="shared" si="1269"/>
        <v>0</v>
      </c>
      <c r="O789" s="320">
        <f t="shared" si="1269"/>
        <v>0</v>
      </c>
      <c r="P789" s="320">
        <f t="shared" si="1269"/>
        <v>0</v>
      </c>
      <c r="Q789" s="320">
        <f t="shared" si="1269"/>
        <v>0</v>
      </c>
      <c r="R789" s="320">
        <f t="shared" si="1269"/>
        <v>0</v>
      </c>
      <c r="S789" s="320">
        <f t="shared" si="1269"/>
        <v>0</v>
      </c>
      <c r="T789" s="320">
        <f t="shared" si="1269"/>
        <v>0</v>
      </c>
      <c r="U789" s="320">
        <f t="shared" si="1269"/>
        <v>0</v>
      </c>
      <c r="V789" s="320">
        <f t="shared" si="1269"/>
        <v>0</v>
      </c>
      <c r="W789" s="320">
        <f t="shared" si="1269"/>
        <v>0</v>
      </c>
      <c r="X789" s="320">
        <f t="shared" si="1269"/>
        <v>0</v>
      </c>
      <c r="Y789" s="320">
        <f t="shared" si="1269"/>
        <v>0</v>
      </c>
      <c r="Z789" s="320">
        <f t="shared" si="1269"/>
        <v>0</v>
      </c>
      <c r="AA789" s="320">
        <f t="shared" si="1269"/>
        <v>1.8262252743159313</v>
      </c>
      <c r="AB789" s="320">
        <f t="shared" si="1269"/>
        <v>2.6638943895699505</v>
      </c>
      <c r="AC789" s="320">
        <f t="shared" si="1269"/>
        <v>7.4537439788187498</v>
      </c>
      <c r="AD789" s="320">
        <f t="shared" si="1269"/>
        <v>11.039957181746658</v>
      </c>
      <c r="AE789" s="320">
        <f t="shared" si="1269"/>
        <v>6.8815066857463281</v>
      </c>
      <c r="AF789" s="320">
        <f t="shared" si="1269"/>
        <v>3.4726750203261592</v>
      </c>
      <c r="AG789" s="320">
        <f t="shared" si="1269"/>
        <v>2.0301013055235173</v>
      </c>
      <c r="AH789" s="320">
        <f t="shared" si="1269"/>
        <v>2.0301013055235173</v>
      </c>
      <c r="AI789" s="320">
        <f t="shared" si="1269"/>
        <v>2.0301013055235173</v>
      </c>
      <c r="AJ789" s="320">
        <f t="shared" si="1269"/>
        <v>2.0301013055235173</v>
      </c>
      <c r="AK789" s="320">
        <f t="shared" si="1269"/>
        <v>2.0301013055235173</v>
      </c>
      <c r="AL789" s="320">
        <f t="shared" si="1269"/>
        <v>2.0301013055235173</v>
      </c>
      <c r="AM789" s="320">
        <f t="shared" si="1269"/>
        <v>2.0301013055235173</v>
      </c>
      <c r="AN789" s="320">
        <f t="shared" si="1269"/>
        <v>2.0301013055235173</v>
      </c>
      <c r="AO789" s="320">
        <f t="shared" si="1269"/>
        <v>2.0301013055235173</v>
      </c>
      <c r="AP789" s="320">
        <f t="shared" si="1269"/>
        <v>2.0301013055235173</v>
      </c>
      <c r="AQ789" s="320">
        <f t="shared" si="1269"/>
        <v>2.0301013055235173</v>
      </c>
      <c r="AR789" s="320">
        <f t="shared" si="1269"/>
        <v>2.0301013055235173</v>
      </c>
      <c r="AS789" s="320">
        <f t="shared" si="1269"/>
        <v>2.0301013055235173</v>
      </c>
      <c r="AT789" s="320">
        <f t="shared" si="1269"/>
        <v>2.0301013055235173</v>
      </c>
      <c r="AU789" s="320">
        <f t="shared" si="1269"/>
        <v>2.0301013055235173</v>
      </c>
      <c r="AV789" s="320">
        <f t="shared" si="1269"/>
        <v>2.0301013055235173</v>
      </c>
      <c r="AW789" s="320">
        <f t="shared" si="1269"/>
        <v>2.0301013055235173</v>
      </c>
      <c r="AX789" s="320">
        <f t="shared" si="1269"/>
        <v>2.0301013055235173</v>
      </c>
      <c r="AY789" s="320">
        <f t="shared" si="1269"/>
        <v>2.0301013055235173</v>
      </c>
      <c r="AZ789" s="320">
        <f t="shared" si="1269"/>
        <v>2.0301013055235173</v>
      </c>
      <c r="BA789" s="320">
        <f t="shared" si="1269"/>
        <v>2.0301013055235173</v>
      </c>
      <c r="BB789" s="320">
        <f t="shared" si="1269"/>
        <v>2.0301013055235173</v>
      </c>
      <c r="BC789" s="320">
        <f t="shared" si="1269"/>
        <v>2.0301013055235173</v>
      </c>
      <c r="BD789" s="320">
        <f t="shared" si="1269"/>
        <v>2.0301013055235173</v>
      </c>
      <c r="BE789" s="320">
        <f t="shared" si="1269"/>
        <v>2.0301013055235173</v>
      </c>
      <c r="BF789" s="320">
        <f t="shared" si="1269"/>
        <v>2.0301013055235173</v>
      </c>
      <c r="BG789" s="320">
        <f t="shared" si="1269"/>
        <v>2.0301013055235173</v>
      </c>
      <c r="BH789" s="320">
        <f t="shared" si="1269"/>
        <v>2.0301013055235173</v>
      </c>
      <c r="BI789" s="320">
        <f t="shared" si="1269"/>
        <v>2.0301013055235173</v>
      </c>
      <c r="BJ789" s="320">
        <f t="shared" si="1269"/>
        <v>2.0301013055235173</v>
      </c>
      <c r="BK789" s="320">
        <f t="shared" si="1269"/>
        <v>2.0301013055235173</v>
      </c>
      <c r="BL789" s="320">
        <f t="shared" si="1269"/>
        <v>2.0301013055235173</v>
      </c>
      <c r="BM789" s="320">
        <f t="shared" si="1269"/>
        <v>2.0301013055235173</v>
      </c>
      <c r="BN789" s="320">
        <f t="shared" si="1269"/>
        <v>2.0301013055235173</v>
      </c>
      <c r="BO789" s="320">
        <f t="shared" si="1269"/>
        <v>2.0301013055235173</v>
      </c>
      <c r="BP789" s="320">
        <f t="shared" si="1269"/>
        <v>2.0301013055235173</v>
      </c>
      <c r="BQ789" s="320">
        <f t="shared" si="1269"/>
        <v>2.0301013055235173</v>
      </c>
      <c r="BR789" s="320">
        <f t="shared" si="1269"/>
        <v>2.0301013055235173</v>
      </c>
      <c r="BS789" s="320">
        <f t="shared" si="1269"/>
        <v>2.0301013055235173</v>
      </c>
      <c r="BT789" s="320">
        <f t="shared" ref="BT789:BZ789" si="1270">SUMIF($A$12:$A$234,$E776,BT$12:BT$234)</f>
        <v>2.0301013055235173</v>
      </c>
      <c r="BU789" s="320">
        <f t="shared" si="1270"/>
        <v>2.0301013055235173</v>
      </c>
      <c r="BV789" s="320">
        <f t="shared" si="1270"/>
        <v>2.0301013055235173</v>
      </c>
      <c r="BW789" s="320">
        <f t="shared" si="1270"/>
        <v>2.0301013055235173</v>
      </c>
      <c r="BX789" s="320">
        <f t="shared" si="1270"/>
        <v>2.0301013055235173</v>
      </c>
      <c r="BY789" s="320">
        <f t="shared" si="1270"/>
        <v>2.0301013055235173</v>
      </c>
      <c r="BZ789" s="320">
        <f t="shared" si="1270"/>
        <v>2.0301013055235173</v>
      </c>
    </row>
    <row r="790" spans="2:78" ht="15" x14ac:dyDescent="0.25">
      <c r="B790" s="77"/>
      <c r="E790" s="170"/>
      <c r="G790" s="277"/>
      <c r="H790" s="277"/>
      <c r="I790" s="277"/>
      <c r="J790" s="277"/>
      <c r="K790" s="277"/>
      <c r="L790" s="277"/>
      <c r="M790" s="277"/>
      <c r="N790" s="277"/>
      <c r="O790" s="277"/>
      <c r="P790" s="277"/>
      <c r="Q790" s="277"/>
      <c r="R790" s="277"/>
      <c r="S790" s="277"/>
      <c r="T790" s="277"/>
      <c r="U790" s="277"/>
      <c r="V790" s="277"/>
      <c r="W790" s="277"/>
      <c r="X790" s="277"/>
      <c r="Y790" s="277"/>
      <c r="Z790" s="277"/>
      <c r="AA790" s="277"/>
      <c r="AB790" s="277"/>
      <c r="AC790" s="277"/>
      <c r="AD790" s="277"/>
      <c r="AE790" s="277"/>
      <c r="AF790" s="277"/>
      <c r="AG790" s="277"/>
      <c r="AH790" s="277"/>
      <c r="AI790" s="277"/>
      <c r="AJ790" s="277"/>
      <c r="AK790" s="277"/>
      <c r="AL790" s="277"/>
      <c r="AM790" s="277"/>
      <c r="AN790" s="277"/>
      <c r="AO790" s="277"/>
      <c r="AP790" s="277"/>
      <c r="AQ790" s="277"/>
      <c r="AR790" s="277"/>
      <c r="AS790" s="277"/>
      <c r="AT790" s="277"/>
      <c r="AU790" s="277"/>
      <c r="AV790" s="277"/>
      <c r="AW790" s="277"/>
      <c r="AX790" s="277"/>
      <c r="AY790" s="277"/>
      <c r="AZ790" s="277"/>
      <c r="BA790" s="277"/>
      <c r="BB790" s="277"/>
      <c r="BC790" s="277"/>
      <c r="BD790" s="277"/>
      <c r="BE790" s="277"/>
      <c r="BF790" s="277"/>
      <c r="BG790" s="277"/>
      <c r="BH790" s="277"/>
      <c r="BI790" s="277"/>
      <c r="BJ790" s="277"/>
      <c r="BK790" s="277"/>
      <c r="BL790" s="277"/>
      <c r="BM790" s="277"/>
      <c r="BN790" s="277"/>
      <c r="BO790" s="277"/>
      <c r="BP790" s="277"/>
      <c r="BQ790" s="277"/>
      <c r="BR790" s="277"/>
      <c r="BS790" s="277"/>
      <c r="BT790" s="277"/>
      <c r="BU790" s="277"/>
      <c r="BV790" s="277"/>
      <c r="BW790" s="277"/>
      <c r="BX790" s="277"/>
      <c r="BY790" s="277"/>
      <c r="BZ790" s="277"/>
    </row>
    <row r="791" spans="2:78" ht="15" x14ac:dyDescent="0.25">
      <c r="B791" s="77"/>
      <c r="E791" s="170" t="s">
        <v>117</v>
      </c>
      <c r="F791" s="310"/>
      <c r="G791" s="277">
        <f>SUMIF($A$392:$A$539,$E776,G$392:G$539)</f>
        <v>0</v>
      </c>
      <c r="H791" s="277">
        <f t="shared" ref="H791:BS791" si="1271">SUMIF($A$392:$A$539,$E776,H$392:H$539)</f>
        <v>0</v>
      </c>
      <c r="I791" s="277">
        <f t="shared" si="1271"/>
        <v>0</v>
      </c>
      <c r="J791" s="277">
        <f t="shared" si="1271"/>
        <v>0</v>
      </c>
      <c r="K791" s="277">
        <f t="shared" si="1271"/>
        <v>0</v>
      </c>
      <c r="L791" s="277">
        <f t="shared" si="1271"/>
        <v>0</v>
      </c>
      <c r="M791" s="277">
        <f t="shared" si="1271"/>
        <v>0</v>
      </c>
      <c r="N791" s="277">
        <f t="shared" si="1271"/>
        <v>0</v>
      </c>
      <c r="O791" s="277">
        <f t="shared" si="1271"/>
        <v>0</v>
      </c>
      <c r="P791" s="277">
        <f t="shared" si="1271"/>
        <v>0</v>
      </c>
      <c r="Q791" s="277">
        <f t="shared" si="1271"/>
        <v>0</v>
      </c>
      <c r="R791" s="277">
        <f t="shared" si="1271"/>
        <v>0</v>
      </c>
      <c r="S791" s="277">
        <f t="shared" si="1271"/>
        <v>0</v>
      </c>
      <c r="T791" s="277">
        <f t="shared" si="1271"/>
        <v>0</v>
      </c>
      <c r="U791" s="277">
        <f t="shared" si="1271"/>
        <v>0</v>
      </c>
      <c r="V791" s="277">
        <f t="shared" si="1271"/>
        <v>0</v>
      </c>
      <c r="W791" s="277">
        <f t="shared" si="1271"/>
        <v>0</v>
      </c>
      <c r="X791" s="277">
        <f t="shared" si="1271"/>
        <v>0</v>
      </c>
      <c r="Y791" s="277">
        <f t="shared" si="1271"/>
        <v>0</v>
      </c>
      <c r="Z791" s="277">
        <f t="shared" si="1271"/>
        <v>0</v>
      </c>
      <c r="AA791" s="277">
        <f t="shared" si="1271"/>
        <v>12.554274281250008</v>
      </c>
      <c r="AB791" s="277">
        <f t="shared" si="1271"/>
        <v>3.493248906249999</v>
      </c>
      <c r="AC791" s="277">
        <f t="shared" si="1271"/>
        <v>82.939844781249974</v>
      </c>
      <c r="AD791" s="277">
        <f t="shared" si="1271"/>
        <v>22.659468906250027</v>
      </c>
      <c r="AE791" s="277">
        <f t="shared" si="1271"/>
        <v>15.00921577279167</v>
      </c>
      <c r="AF791" s="277">
        <f t="shared" si="1271"/>
        <v>11.403075761428033</v>
      </c>
      <c r="AG791" s="277">
        <f t="shared" si="1271"/>
        <v>11.403075761428033</v>
      </c>
      <c r="AH791" s="277">
        <f t="shared" si="1271"/>
        <v>11.403075761428033</v>
      </c>
      <c r="AI791" s="277">
        <f t="shared" si="1271"/>
        <v>11.403075761428033</v>
      </c>
      <c r="AJ791" s="277">
        <f t="shared" si="1271"/>
        <v>11.403075761428033</v>
      </c>
      <c r="AK791" s="277">
        <f t="shared" si="1271"/>
        <v>11.403075761428033</v>
      </c>
      <c r="AL791" s="277">
        <f t="shared" si="1271"/>
        <v>11.403075761428033</v>
      </c>
      <c r="AM791" s="277">
        <f t="shared" si="1271"/>
        <v>11.403075761428033</v>
      </c>
      <c r="AN791" s="277">
        <f t="shared" si="1271"/>
        <v>11.403075761428033</v>
      </c>
      <c r="AO791" s="277">
        <f t="shared" si="1271"/>
        <v>11.403075761428033</v>
      </c>
      <c r="AP791" s="277">
        <f t="shared" si="1271"/>
        <v>11.403075761428033</v>
      </c>
      <c r="AQ791" s="277">
        <f t="shared" si="1271"/>
        <v>3.012474775633331</v>
      </c>
      <c r="AR791" s="277">
        <f t="shared" si="1271"/>
        <v>3.012474775633331</v>
      </c>
      <c r="AS791" s="277">
        <f t="shared" si="1271"/>
        <v>3.012474775633331</v>
      </c>
      <c r="AT791" s="277">
        <f t="shared" si="1271"/>
        <v>3.012474775633331</v>
      </c>
      <c r="AU791" s="277">
        <f t="shared" si="1271"/>
        <v>3.012474775633331</v>
      </c>
      <c r="AV791" s="277">
        <f t="shared" si="1271"/>
        <v>3.012474775633331</v>
      </c>
      <c r="AW791" s="277">
        <f t="shared" si="1271"/>
        <v>3.012474775633331</v>
      </c>
      <c r="AX791" s="277">
        <f t="shared" si="1271"/>
        <v>3.012474775633331</v>
      </c>
      <c r="AY791" s="277">
        <f t="shared" si="1271"/>
        <v>3.012474775633331</v>
      </c>
      <c r="AZ791" s="277">
        <f t="shared" si="1271"/>
        <v>3.012474775633331</v>
      </c>
      <c r="BA791" s="277">
        <f t="shared" si="1271"/>
        <v>3.012474775633331</v>
      </c>
      <c r="BB791" s="277">
        <f t="shared" si="1271"/>
        <v>3.012474775633331</v>
      </c>
      <c r="BC791" s="277">
        <f t="shared" si="1271"/>
        <v>2.7898319241499996</v>
      </c>
      <c r="BD791" s="277">
        <f t="shared" si="1271"/>
        <v>2.7898319241499996</v>
      </c>
      <c r="BE791" s="277">
        <f t="shared" si="1271"/>
        <v>2.7898319241499996</v>
      </c>
      <c r="BF791" s="277">
        <f t="shared" si="1271"/>
        <v>2.7898319241499996</v>
      </c>
      <c r="BG791" s="277">
        <f t="shared" si="1271"/>
        <v>2.7898319241499996</v>
      </c>
      <c r="BH791" s="277">
        <f t="shared" si="1271"/>
        <v>2.7898319241499996</v>
      </c>
      <c r="BI791" s="277">
        <f t="shared" si="1271"/>
        <v>2.7898319241499996</v>
      </c>
      <c r="BJ791" s="277">
        <f t="shared" si="1271"/>
        <v>2.7898319241499996</v>
      </c>
      <c r="BK791" s="277">
        <f t="shared" si="1271"/>
        <v>2.7898319241499996</v>
      </c>
      <c r="BL791" s="277">
        <f t="shared" si="1271"/>
        <v>2.7898319241499996</v>
      </c>
      <c r="BM791" s="277">
        <f t="shared" si="1271"/>
        <v>2.7898319241499996</v>
      </c>
      <c r="BN791" s="277">
        <f t="shared" si="1271"/>
        <v>2.7898319241499996</v>
      </c>
      <c r="BO791" s="277">
        <f t="shared" si="1271"/>
        <v>2.5770203353166679</v>
      </c>
      <c r="BP791" s="277">
        <f t="shared" si="1271"/>
        <v>2.5770203353166679</v>
      </c>
      <c r="BQ791" s="277">
        <f t="shared" si="1271"/>
        <v>2.5770203353166679</v>
      </c>
      <c r="BR791" s="277">
        <f t="shared" si="1271"/>
        <v>2.5770203353166679</v>
      </c>
      <c r="BS791" s="277">
        <f t="shared" si="1271"/>
        <v>2.5770203353166679</v>
      </c>
      <c r="BT791" s="277">
        <f t="shared" ref="BT791:BZ791" si="1272">SUMIF($A$392:$A$539,$E776,BT$392:BT$539)</f>
        <v>2.5770203353166679</v>
      </c>
      <c r="BU791" s="277">
        <f t="shared" si="1272"/>
        <v>2.5770203353166679</v>
      </c>
      <c r="BV791" s="277">
        <f t="shared" si="1272"/>
        <v>2.5770203353166679</v>
      </c>
      <c r="BW791" s="277">
        <f t="shared" si="1272"/>
        <v>2.5770203353166679</v>
      </c>
      <c r="BX791" s="277">
        <f t="shared" si="1272"/>
        <v>2.5770203353166679</v>
      </c>
      <c r="BY791" s="277">
        <f t="shared" si="1272"/>
        <v>2.5770203353166679</v>
      </c>
      <c r="BZ791" s="277">
        <f t="shared" si="1272"/>
        <v>2.5770203353166679</v>
      </c>
    </row>
    <row r="792" spans="2:78" ht="15" x14ac:dyDescent="0.25">
      <c r="B792" s="77"/>
      <c r="E792" s="170" t="s">
        <v>118</v>
      </c>
      <c r="F792" s="310"/>
      <c r="G792" s="277">
        <f>SUMIF($A$544:$A$615,$E776,G$544:G$615)</f>
        <v>0</v>
      </c>
      <c r="H792" s="277">
        <f t="shared" ref="H792:BS792" si="1273">SUMIF($A$544:$A$615,$E776,H$544:H$615)</f>
        <v>0</v>
      </c>
      <c r="I792" s="277">
        <f t="shared" si="1273"/>
        <v>0</v>
      </c>
      <c r="J792" s="277">
        <f t="shared" si="1273"/>
        <v>0</v>
      </c>
      <c r="K792" s="277">
        <f t="shared" si="1273"/>
        <v>0</v>
      </c>
      <c r="L792" s="277">
        <f t="shared" si="1273"/>
        <v>0</v>
      </c>
      <c r="M792" s="277">
        <f t="shared" si="1273"/>
        <v>0</v>
      </c>
      <c r="N792" s="277">
        <f t="shared" si="1273"/>
        <v>0</v>
      </c>
      <c r="O792" s="277">
        <f t="shared" si="1273"/>
        <v>0</v>
      </c>
      <c r="P792" s="277">
        <f t="shared" si="1273"/>
        <v>0</v>
      </c>
      <c r="Q792" s="277">
        <f t="shared" si="1273"/>
        <v>0</v>
      </c>
      <c r="R792" s="277">
        <f t="shared" si="1273"/>
        <v>0</v>
      </c>
      <c r="S792" s="277">
        <f t="shared" si="1273"/>
        <v>0</v>
      </c>
      <c r="T792" s="277">
        <f t="shared" si="1273"/>
        <v>0</v>
      </c>
      <c r="U792" s="277">
        <f t="shared" si="1273"/>
        <v>0</v>
      </c>
      <c r="V792" s="277">
        <f t="shared" si="1273"/>
        <v>0</v>
      </c>
      <c r="W792" s="277">
        <f t="shared" si="1273"/>
        <v>0</v>
      </c>
      <c r="X792" s="277">
        <f t="shared" si="1273"/>
        <v>0</v>
      </c>
      <c r="Y792" s="277">
        <f t="shared" si="1273"/>
        <v>0</v>
      </c>
      <c r="Z792" s="277">
        <f t="shared" si="1273"/>
        <v>0</v>
      </c>
      <c r="AA792" s="277">
        <f t="shared" si="1273"/>
        <v>12.554274281250008</v>
      </c>
      <c r="AB792" s="277">
        <f t="shared" si="1273"/>
        <v>3.493248906249999</v>
      </c>
      <c r="AC792" s="277">
        <f t="shared" si="1273"/>
        <v>82.939844781249974</v>
      </c>
      <c r="AD792" s="277">
        <f t="shared" si="1273"/>
        <v>22.659468906250027</v>
      </c>
      <c r="AE792" s="277">
        <f t="shared" si="1273"/>
        <v>15.00921577279167</v>
      </c>
      <c r="AF792" s="277">
        <f t="shared" si="1273"/>
        <v>11.403075761428033</v>
      </c>
      <c r="AG792" s="277">
        <f t="shared" si="1273"/>
        <v>11.403075761428033</v>
      </c>
      <c r="AH792" s="277">
        <f t="shared" si="1273"/>
        <v>11.403075761428033</v>
      </c>
      <c r="AI792" s="277">
        <f t="shared" si="1273"/>
        <v>11.403075761428033</v>
      </c>
      <c r="AJ792" s="277">
        <f t="shared" si="1273"/>
        <v>11.403075761428033</v>
      </c>
      <c r="AK792" s="277">
        <f t="shared" si="1273"/>
        <v>11.403075761428033</v>
      </c>
      <c r="AL792" s="277">
        <f t="shared" si="1273"/>
        <v>11.403075761428033</v>
      </c>
      <c r="AM792" s="277">
        <f t="shared" si="1273"/>
        <v>11.403075761428033</v>
      </c>
      <c r="AN792" s="277">
        <f t="shared" si="1273"/>
        <v>11.403075761428033</v>
      </c>
      <c r="AO792" s="277">
        <f t="shared" si="1273"/>
        <v>11.403075761428033</v>
      </c>
      <c r="AP792" s="277">
        <f t="shared" si="1273"/>
        <v>11.403075761428033</v>
      </c>
      <c r="AQ792" s="277">
        <f t="shared" si="1273"/>
        <v>3.012474775633331</v>
      </c>
      <c r="AR792" s="277">
        <f t="shared" si="1273"/>
        <v>3.012474775633331</v>
      </c>
      <c r="AS792" s="277">
        <f t="shared" si="1273"/>
        <v>3.012474775633331</v>
      </c>
      <c r="AT792" s="277">
        <f t="shared" si="1273"/>
        <v>3.012474775633331</v>
      </c>
      <c r="AU792" s="277">
        <f t="shared" si="1273"/>
        <v>3.012474775633331</v>
      </c>
      <c r="AV792" s="277">
        <f t="shared" si="1273"/>
        <v>3.012474775633331</v>
      </c>
      <c r="AW792" s="277">
        <f t="shared" si="1273"/>
        <v>3.012474775633331</v>
      </c>
      <c r="AX792" s="277">
        <f t="shared" si="1273"/>
        <v>3.012474775633331</v>
      </c>
      <c r="AY792" s="277">
        <f t="shared" si="1273"/>
        <v>3.012474775633331</v>
      </c>
      <c r="AZ792" s="277">
        <f t="shared" si="1273"/>
        <v>3.012474775633331</v>
      </c>
      <c r="BA792" s="277">
        <f t="shared" si="1273"/>
        <v>3.012474775633331</v>
      </c>
      <c r="BB792" s="277">
        <f t="shared" si="1273"/>
        <v>3.012474775633331</v>
      </c>
      <c r="BC792" s="277">
        <f t="shared" si="1273"/>
        <v>2.7898319241499996</v>
      </c>
      <c r="BD792" s="277">
        <f t="shared" si="1273"/>
        <v>2.7898319241499996</v>
      </c>
      <c r="BE792" s="277">
        <f t="shared" si="1273"/>
        <v>2.7898319241499996</v>
      </c>
      <c r="BF792" s="277">
        <f t="shared" si="1273"/>
        <v>2.7898319241499996</v>
      </c>
      <c r="BG792" s="277">
        <f t="shared" si="1273"/>
        <v>2.7898319241499996</v>
      </c>
      <c r="BH792" s="277">
        <f t="shared" si="1273"/>
        <v>2.7898319241499996</v>
      </c>
      <c r="BI792" s="277">
        <f t="shared" si="1273"/>
        <v>2.7898319241499996</v>
      </c>
      <c r="BJ792" s="277">
        <f t="shared" si="1273"/>
        <v>2.7898319241499996</v>
      </c>
      <c r="BK792" s="277">
        <f t="shared" si="1273"/>
        <v>2.7898319241499996</v>
      </c>
      <c r="BL792" s="277">
        <f t="shared" si="1273"/>
        <v>2.7898319241499996</v>
      </c>
      <c r="BM792" s="277">
        <f t="shared" si="1273"/>
        <v>2.7898319241499996</v>
      </c>
      <c r="BN792" s="277">
        <f t="shared" si="1273"/>
        <v>2.7898319241499996</v>
      </c>
      <c r="BO792" s="277">
        <f t="shared" si="1273"/>
        <v>2.5770203353166679</v>
      </c>
      <c r="BP792" s="277">
        <f t="shared" si="1273"/>
        <v>2.5770203353166679</v>
      </c>
      <c r="BQ792" s="277">
        <f t="shared" si="1273"/>
        <v>2.5770203353166679</v>
      </c>
      <c r="BR792" s="277">
        <f t="shared" si="1273"/>
        <v>2.5770203353166679</v>
      </c>
      <c r="BS792" s="277">
        <f t="shared" si="1273"/>
        <v>2.5770203353166679</v>
      </c>
      <c r="BT792" s="277">
        <f t="shared" ref="BT792:BZ792" si="1274">SUMIF($A$544:$A$615,$E776,BT$544:BT$615)</f>
        <v>2.5770203353166679</v>
      </c>
      <c r="BU792" s="277">
        <f t="shared" si="1274"/>
        <v>2.5770203353166679</v>
      </c>
      <c r="BV792" s="277">
        <f t="shared" si="1274"/>
        <v>2.5770203353166679</v>
      </c>
      <c r="BW792" s="277">
        <f t="shared" si="1274"/>
        <v>2.5770203353166679</v>
      </c>
      <c r="BX792" s="277">
        <f t="shared" si="1274"/>
        <v>2.5770203353166679</v>
      </c>
      <c r="BY792" s="277">
        <f t="shared" si="1274"/>
        <v>2.5770203353166679</v>
      </c>
      <c r="BZ792" s="277">
        <f t="shared" si="1274"/>
        <v>2.5770203353166679</v>
      </c>
    </row>
    <row r="793" spans="2:78" ht="15" x14ac:dyDescent="0.25">
      <c r="B793" s="77"/>
      <c r="E793" s="170" t="s">
        <v>119</v>
      </c>
      <c r="F793" s="310"/>
      <c r="G793" s="277">
        <f>SUMIF($A$316:$A$387,$E776,G$316:G$387)</f>
        <v>0</v>
      </c>
      <c r="H793" s="277">
        <f t="shared" ref="H793:BS793" si="1275">SUMIF($A$316:$A$387,$E776,H$316:H$387)</f>
        <v>0</v>
      </c>
      <c r="I793" s="277">
        <f t="shared" si="1275"/>
        <v>0</v>
      </c>
      <c r="J793" s="277">
        <f t="shared" si="1275"/>
        <v>0</v>
      </c>
      <c r="K793" s="277">
        <f t="shared" si="1275"/>
        <v>0</v>
      </c>
      <c r="L793" s="277">
        <f t="shared" si="1275"/>
        <v>0</v>
      </c>
      <c r="M793" s="277">
        <f t="shared" si="1275"/>
        <v>0</v>
      </c>
      <c r="N793" s="277">
        <f t="shared" si="1275"/>
        <v>0</v>
      </c>
      <c r="O793" s="277">
        <f t="shared" si="1275"/>
        <v>0</v>
      </c>
      <c r="P793" s="277">
        <f t="shared" si="1275"/>
        <v>0</v>
      </c>
      <c r="Q793" s="277">
        <f t="shared" si="1275"/>
        <v>0</v>
      </c>
      <c r="R793" s="277">
        <f t="shared" si="1275"/>
        <v>0</v>
      </c>
      <c r="S793" s="277">
        <f t="shared" si="1275"/>
        <v>0</v>
      </c>
      <c r="T793" s="277">
        <f t="shared" si="1275"/>
        <v>0</v>
      </c>
      <c r="U793" s="277">
        <f t="shared" si="1275"/>
        <v>0</v>
      </c>
      <c r="V793" s="277">
        <f t="shared" si="1275"/>
        <v>0</v>
      </c>
      <c r="W793" s="277">
        <f t="shared" si="1275"/>
        <v>0</v>
      </c>
      <c r="X793" s="277">
        <f t="shared" si="1275"/>
        <v>0</v>
      </c>
      <c r="Y793" s="277">
        <f t="shared" si="1275"/>
        <v>0</v>
      </c>
      <c r="Z793" s="277">
        <f t="shared" si="1275"/>
        <v>0</v>
      </c>
      <c r="AA793" s="277">
        <f t="shared" si="1275"/>
        <v>0</v>
      </c>
      <c r="AB793" s="277">
        <f t="shared" si="1275"/>
        <v>0</v>
      </c>
      <c r="AC793" s="277">
        <f t="shared" si="1275"/>
        <v>0</v>
      </c>
      <c r="AD793" s="277">
        <f t="shared" si="1275"/>
        <v>0</v>
      </c>
      <c r="AE793" s="277">
        <f t="shared" si="1275"/>
        <v>0</v>
      </c>
      <c r="AF793" s="277">
        <f t="shared" si="1275"/>
        <v>0</v>
      </c>
      <c r="AG793" s="277">
        <f t="shared" si="1275"/>
        <v>0</v>
      </c>
      <c r="AH793" s="277">
        <f t="shared" si="1275"/>
        <v>0</v>
      </c>
      <c r="AI793" s="277">
        <f t="shared" si="1275"/>
        <v>0</v>
      </c>
      <c r="AJ793" s="277">
        <f t="shared" si="1275"/>
        <v>0</v>
      </c>
      <c r="AK793" s="277">
        <f t="shared" si="1275"/>
        <v>0</v>
      </c>
      <c r="AL793" s="277">
        <f t="shared" si="1275"/>
        <v>0</v>
      </c>
      <c r="AM793" s="277">
        <f t="shared" si="1275"/>
        <v>0</v>
      </c>
      <c r="AN793" s="277">
        <f t="shared" si="1275"/>
        <v>0</v>
      </c>
      <c r="AO793" s="277">
        <f t="shared" si="1275"/>
        <v>0</v>
      </c>
      <c r="AP793" s="277">
        <f t="shared" si="1275"/>
        <v>0</v>
      </c>
      <c r="AQ793" s="277">
        <f t="shared" si="1275"/>
        <v>0</v>
      </c>
      <c r="AR793" s="277">
        <f t="shared" si="1275"/>
        <v>0</v>
      </c>
      <c r="AS793" s="277">
        <f t="shared" si="1275"/>
        <v>0</v>
      </c>
      <c r="AT793" s="277">
        <f t="shared" si="1275"/>
        <v>0</v>
      </c>
      <c r="AU793" s="277">
        <f t="shared" si="1275"/>
        <v>0</v>
      </c>
      <c r="AV793" s="277">
        <f t="shared" si="1275"/>
        <v>0</v>
      </c>
      <c r="AW793" s="277">
        <f t="shared" si="1275"/>
        <v>0</v>
      </c>
      <c r="AX793" s="277">
        <f t="shared" si="1275"/>
        <v>0</v>
      </c>
      <c r="AY793" s="277">
        <f t="shared" si="1275"/>
        <v>0</v>
      </c>
      <c r="AZ793" s="277">
        <f t="shared" si="1275"/>
        <v>0</v>
      </c>
      <c r="BA793" s="277">
        <f t="shared" si="1275"/>
        <v>0</v>
      </c>
      <c r="BB793" s="277">
        <f t="shared" si="1275"/>
        <v>0</v>
      </c>
      <c r="BC793" s="277">
        <f t="shared" si="1275"/>
        <v>0</v>
      </c>
      <c r="BD793" s="277">
        <f t="shared" si="1275"/>
        <v>0</v>
      </c>
      <c r="BE793" s="277">
        <f t="shared" si="1275"/>
        <v>0</v>
      </c>
      <c r="BF793" s="277">
        <f t="shared" si="1275"/>
        <v>0</v>
      </c>
      <c r="BG793" s="277">
        <f t="shared" si="1275"/>
        <v>0</v>
      </c>
      <c r="BH793" s="277">
        <f t="shared" si="1275"/>
        <v>0</v>
      </c>
      <c r="BI793" s="277">
        <f t="shared" si="1275"/>
        <v>0</v>
      </c>
      <c r="BJ793" s="277">
        <f t="shared" si="1275"/>
        <v>0</v>
      </c>
      <c r="BK793" s="277">
        <f t="shared" si="1275"/>
        <v>0</v>
      </c>
      <c r="BL793" s="277">
        <f t="shared" si="1275"/>
        <v>0</v>
      </c>
      <c r="BM793" s="277">
        <f t="shared" si="1275"/>
        <v>0</v>
      </c>
      <c r="BN793" s="277">
        <f t="shared" si="1275"/>
        <v>0</v>
      </c>
      <c r="BO793" s="277">
        <f t="shared" si="1275"/>
        <v>0</v>
      </c>
      <c r="BP793" s="277">
        <f t="shared" si="1275"/>
        <v>0</v>
      </c>
      <c r="BQ793" s="277">
        <f t="shared" si="1275"/>
        <v>0</v>
      </c>
      <c r="BR793" s="277">
        <f t="shared" si="1275"/>
        <v>0</v>
      </c>
      <c r="BS793" s="277">
        <f t="shared" si="1275"/>
        <v>0</v>
      </c>
      <c r="BT793" s="277">
        <f t="shared" ref="BT793:BZ793" si="1276">SUMIF($A$316:$A$387,$E776,BT$316:BT$387)</f>
        <v>0</v>
      </c>
      <c r="BU793" s="277">
        <f t="shared" si="1276"/>
        <v>0</v>
      </c>
      <c r="BV793" s="277">
        <f t="shared" si="1276"/>
        <v>0</v>
      </c>
      <c r="BW793" s="277">
        <f t="shared" si="1276"/>
        <v>0</v>
      </c>
      <c r="BX793" s="277">
        <f t="shared" si="1276"/>
        <v>0</v>
      </c>
      <c r="BY793" s="277">
        <f t="shared" si="1276"/>
        <v>0</v>
      </c>
      <c r="BZ793" s="277">
        <f t="shared" si="1276"/>
        <v>0</v>
      </c>
    </row>
    <row r="794" spans="2:78" ht="15" x14ac:dyDescent="0.25">
      <c r="B794" s="310"/>
      <c r="E794" s="170"/>
      <c r="F794" s="310"/>
      <c r="G794" s="277"/>
      <c r="H794" s="277"/>
      <c r="I794" s="277"/>
      <c r="J794" s="277"/>
      <c r="K794" s="277"/>
      <c r="L794" s="277"/>
      <c r="M794" s="277"/>
      <c r="N794" s="277"/>
      <c r="O794" s="277"/>
      <c r="P794" s="277"/>
      <c r="Q794" s="277"/>
      <c r="R794" s="277"/>
      <c r="S794" s="277"/>
      <c r="T794" s="277"/>
      <c r="U794" s="277"/>
      <c r="V794" s="277"/>
      <c r="W794" s="277"/>
      <c r="X794" s="277"/>
      <c r="Y794" s="277"/>
      <c r="Z794" s="277"/>
      <c r="AA794" s="277"/>
      <c r="AB794" s="277"/>
      <c r="AC794" s="277"/>
      <c r="AD794" s="277"/>
      <c r="AE794" s="277"/>
      <c r="AF794" s="277"/>
      <c r="AG794" s="277"/>
      <c r="AH794" s="277"/>
      <c r="AI794" s="277"/>
      <c r="AJ794" s="277"/>
      <c r="AK794" s="277"/>
      <c r="AL794" s="277"/>
      <c r="AM794" s="277"/>
      <c r="AN794" s="277"/>
      <c r="AO794" s="277"/>
      <c r="AP794" s="277"/>
      <c r="AQ794" s="277"/>
      <c r="AR794" s="277"/>
      <c r="AS794" s="277"/>
      <c r="AT794" s="277"/>
      <c r="AU794" s="277"/>
      <c r="AV794" s="277"/>
      <c r="AW794" s="277"/>
      <c r="AX794" s="277"/>
      <c r="AY794" s="277"/>
      <c r="AZ794" s="277"/>
      <c r="BA794" s="277"/>
      <c r="BB794" s="277"/>
      <c r="BC794" s="277"/>
      <c r="BD794" s="277"/>
      <c r="BE794" s="277"/>
      <c r="BF794" s="277"/>
      <c r="BG794" s="277"/>
      <c r="BH794" s="277"/>
      <c r="BI794" s="277"/>
      <c r="BJ794" s="277"/>
      <c r="BK794" s="277"/>
      <c r="BL794" s="277"/>
      <c r="BM794" s="277"/>
      <c r="BN794" s="277"/>
      <c r="BO794" s="277"/>
      <c r="BP794" s="277"/>
      <c r="BQ794" s="277"/>
      <c r="BR794" s="277"/>
      <c r="BS794" s="277"/>
      <c r="BT794" s="277"/>
      <c r="BU794" s="277"/>
      <c r="BV794" s="277"/>
      <c r="BW794" s="277"/>
      <c r="BX794" s="277"/>
      <c r="BY794" s="277"/>
      <c r="BZ794" s="277"/>
    </row>
    <row r="795" spans="2:78" ht="15" x14ac:dyDescent="0.25">
      <c r="B795" s="202">
        <f>'SS-GSMPII-3'!$C$15</f>
        <v>0.21</v>
      </c>
      <c r="E795" s="170" t="s">
        <v>120</v>
      </c>
      <c r="F795" s="310"/>
      <c r="G795" s="83">
        <f>(G789-G791-G796)*$B795</f>
        <v>0</v>
      </c>
      <c r="H795" s="83">
        <f t="shared" ref="H795" si="1277">(H789-H791-H796)*$B795</f>
        <v>0</v>
      </c>
      <c r="I795" s="83">
        <f t="shared" ref="I795" si="1278">(I789-I791-I796)*$B795</f>
        <v>0</v>
      </c>
      <c r="J795" s="83">
        <f t="shared" ref="J795" si="1279">(J789-J791-J796)*$B795</f>
        <v>0</v>
      </c>
      <c r="K795" s="83">
        <f t="shared" ref="K795" si="1280">(K789-K791-K796)*$B795</f>
        <v>0</v>
      </c>
      <c r="L795" s="83">
        <f t="shared" ref="L795" si="1281">(L789-L791-L796)*$B795</f>
        <v>0</v>
      </c>
      <c r="M795" s="83">
        <f t="shared" ref="M795" si="1282">(M789-M791-M796)*$B795</f>
        <v>0</v>
      </c>
      <c r="N795" s="83">
        <f t="shared" ref="N795" si="1283">(N789-N791-N796)*$B795</f>
        <v>0</v>
      </c>
      <c r="O795" s="83">
        <f t="shared" ref="O795" si="1284">(O789-O791-O796)*$B795</f>
        <v>0</v>
      </c>
      <c r="P795" s="83">
        <f t="shared" ref="P795" si="1285">(P789-P791-P796)*$B795</f>
        <v>0</v>
      </c>
      <c r="Q795" s="83">
        <f t="shared" ref="Q795" si="1286">(Q789-Q791-Q796)*$B795</f>
        <v>0</v>
      </c>
      <c r="R795" s="83">
        <f t="shared" ref="R795" si="1287">(R789-R791-R796)*$B795</f>
        <v>0</v>
      </c>
      <c r="S795" s="83">
        <f t="shared" ref="S795" si="1288">(S789-S791-S796)*$B795</f>
        <v>0</v>
      </c>
      <c r="T795" s="83">
        <f t="shared" ref="T795" si="1289">(T789-T791-T796)*$B795</f>
        <v>0</v>
      </c>
      <c r="U795" s="83">
        <f t="shared" ref="U795" si="1290">(U789-U791-U796)*$B795</f>
        <v>0</v>
      </c>
      <c r="V795" s="83">
        <f t="shared" ref="V795" si="1291">(V789-V791-V796)*$B795</f>
        <v>0</v>
      </c>
      <c r="W795" s="83">
        <f t="shared" ref="W795" si="1292">(W789-W791-W796)*$B795</f>
        <v>0</v>
      </c>
      <c r="X795" s="83">
        <f t="shared" ref="X795" si="1293">(X789-X791-X796)*$B795</f>
        <v>0</v>
      </c>
      <c r="Y795" s="83">
        <f t="shared" ref="Y795" si="1294">(Y789-Y791-Y796)*$B795</f>
        <v>0</v>
      </c>
      <c r="Z795" s="83">
        <f t="shared" ref="Z795" si="1295">(Z789-Z791-Z796)*$B795</f>
        <v>0</v>
      </c>
      <c r="AA795" s="83">
        <f t="shared" ref="AA795" si="1296">(AA789-AA791-AA796)*$B795</f>
        <v>-2.0501301652251023</v>
      </c>
      <c r="AB795" s="83">
        <f t="shared" ref="AB795" si="1297">(AB789-AB791-AB796)*$B795</f>
        <v>-0.15848964813755725</v>
      </c>
      <c r="AC795" s="83">
        <f t="shared" ref="AC795" si="1298">(AC789-AC791-AC796)*$B795</f>
        <v>-14.425393863344604</v>
      </c>
      <c r="AD795" s="83">
        <f t="shared" ref="AD795" si="1299">(AD789-AD791-AD796)*$B795</f>
        <v>-2.2204886905525938</v>
      </c>
      <c r="AE795" s="83">
        <f t="shared" ref="AE795" si="1300">(AE789-AE791-AE796)*$B795</f>
        <v>-1.5532052065343649</v>
      </c>
      <c r="AF795" s="83">
        <f t="shared" ref="AF795" si="1301">(AF789-AF791-AF796)*$B795</f>
        <v>-1.515499581624568</v>
      </c>
      <c r="AG795" s="83">
        <f t="shared" ref="AG795" si="1302">(AG789-AG791-AG796)*$B795</f>
        <v>-1.791175418523353</v>
      </c>
      <c r="AH795" s="83">
        <f t="shared" ref="AH795" si="1303">(AH789-AH791-AH796)*$B795</f>
        <v>-1.791175418523353</v>
      </c>
      <c r="AI795" s="83">
        <f t="shared" ref="AI795" si="1304">(AI789-AI791-AI796)*$B795</f>
        <v>-1.791175418523353</v>
      </c>
      <c r="AJ795" s="83">
        <f t="shared" ref="AJ795" si="1305">(AJ789-AJ791-AJ796)*$B795</f>
        <v>-1.791175418523353</v>
      </c>
      <c r="AK795" s="83">
        <f t="shared" ref="AK795" si="1306">(AK789-AK791-AK796)*$B795</f>
        <v>-1.791175418523353</v>
      </c>
      <c r="AL795" s="83">
        <f t="shared" ref="AL795" si="1307">(AL789-AL791-AL796)*$B795</f>
        <v>-1.791175418523353</v>
      </c>
      <c r="AM795" s="83">
        <f t="shared" ref="AM795" si="1308">(AM789-AM791-AM796)*$B795</f>
        <v>-1.791175418523353</v>
      </c>
      <c r="AN795" s="83">
        <f t="shared" ref="AN795" si="1309">(AN789-AN791-AN796)*$B795</f>
        <v>-1.791175418523353</v>
      </c>
      <c r="AO795" s="83">
        <f t="shared" ref="AO795" si="1310">(AO789-AO791-AO796)*$B795</f>
        <v>-1.791175418523353</v>
      </c>
      <c r="AP795" s="83">
        <f t="shared" ref="AP795" si="1311">(AP789-AP791-AP796)*$B795</f>
        <v>-1.791175418523353</v>
      </c>
      <c r="AQ795" s="83">
        <f t="shared" ref="AQ795" si="1312">(AQ789-AQ791-AQ796)*$B795</f>
        <v>-0.18773157013798539</v>
      </c>
      <c r="AR795" s="83">
        <f t="shared" ref="AR795" si="1313">(AR789-AR791-AR796)*$B795</f>
        <v>-0.18773157013798539</v>
      </c>
      <c r="AS795" s="83">
        <f t="shared" ref="AS795" si="1314">(AS789-AS791-AS796)*$B795</f>
        <v>-0.18773157013798539</v>
      </c>
      <c r="AT795" s="83">
        <f t="shared" ref="AT795" si="1315">(AT789-AT791-AT796)*$B795</f>
        <v>-0.18773157013798539</v>
      </c>
      <c r="AU795" s="83">
        <f t="shared" ref="AU795" si="1316">(AU789-AU791-AU796)*$B795</f>
        <v>-0.18773157013798539</v>
      </c>
      <c r="AV795" s="83">
        <f t="shared" ref="AV795" si="1317">(AV789-AV791-AV796)*$B795</f>
        <v>-0.18773157013798539</v>
      </c>
      <c r="AW795" s="83">
        <f t="shared" ref="AW795" si="1318">(AW789-AW791-AW796)*$B795</f>
        <v>-0.18773157013798539</v>
      </c>
      <c r="AX795" s="83">
        <f t="shared" ref="AX795" si="1319">(AX789-AX791-AX796)*$B795</f>
        <v>-0.18773157013798539</v>
      </c>
      <c r="AY795" s="83">
        <f t="shared" ref="AY795" si="1320">(AY789-AY791-AY796)*$B795</f>
        <v>-0.18773157013798539</v>
      </c>
      <c r="AZ795" s="83">
        <f t="shared" ref="AZ795" si="1321">(AZ789-AZ791-AZ796)*$B795</f>
        <v>-0.18773157013798539</v>
      </c>
      <c r="BA795" s="83">
        <f t="shared" ref="BA795" si="1322">(BA789-BA791-BA796)*$B795</f>
        <v>-0.18773157013798539</v>
      </c>
      <c r="BB795" s="83">
        <f t="shared" ref="BB795" si="1323">(BB789-BB791-BB796)*$B795</f>
        <v>-0.18773157013798539</v>
      </c>
      <c r="BC795" s="83">
        <f t="shared" ref="BC795" si="1324">(BC789-BC791-BC796)*$B795</f>
        <v>-0.14518452121952075</v>
      </c>
      <c r="BD795" s="83">
        <f t="shared" ref="BD795" si="1325">(BD789-BD791-BD796)*$B795</f>
        <v>-0.14518452121952075</v>
      </c>
      <c r="BE795" s="83">
        <f t="shared" ref="BE795" si="1326">(BE789-BE791-BE796)*$B795</f>
        <v>-0.14518452121952075</v>
      </c>
      <c r="BF795" s="83">
        <f t="shared" ref="BF795" si="1327">(BF789-BF791-BF796)*$B795</f>
        <v>-0.14518452121952075</v>
      </c>
      <c r="BG795" s="83">
        <f t="shared" ref="BG795" si="1328">(BG789-BG791-BG796)*$B795</f>
        <v>-0.14518452121952075</v>
      </c>
      <c r="BH795" s="83">
        <f t="shared" ref="BH795" si="1329">(BH789-BH791-BH796)*$B795</f>
        <v>-0.14518452121952075</v>
      </c>
      <c r="BI795" s="83">
        <f t="shared" ref="BI795" si="1330">(BI789-BI791-BI796)*$B795</f>
        <v>-0.14518452121952075</v>
      </c>
      <c r="BJ795" s="83">
        <f t="shared" ref="BJ795" si="1331">(BJ789-BJ791-BJ796)*$B795</f>
        <v>-0.14518452121952075</v>
      </c>
      <c r="BK795" s="83">
        <f t="shared" ref="BK795" si="1332">(BK789-BK791-BK796)*$B795</f>
        <v>-0.14518452121952075</v>
      </c>
      <c r="BL795" s="83">
        <f t="shared" ref="BL795" si="1333">(BL789-BL791-BL796)*$B795</f>
        <v>-0.14518452121952075</v>
      </c>
      <c r="BM795" s="83">
        <f t="shared" ref="BM795" si="1334">(BM789-BM791-BM796)*$B795</f>
        <v>-0.14518452121952075</v>
      </c>
      <c r="BN795" s="83">
        <f t="shared" ref="BN795" si="1335">(BN789-BN791-BN796)*$B795</f>
        <v>-0.14518452121952075</v>
      </c>
      <c r="BO795" s="83">
        <f t="shared" ref="BO795" si="1336">(BO789-BO791-BO796)*$B795</f>
        <v>-0.10451622659347107</v>
      </c>
      <c r="BP795" s="83">
        <f t="shared" ref="BP795" si="1337">(BP789-BP791-BP796)*$B795</f>
        <v>-0.10451622659347107</v>
      </c>
      <c r="BQ795" s="83">
        <f t="shared" ref="BQ795" si="1338">(BQ789-BQ791-BQ796)*$B795</f>
        <v>-0.10451622659347107</v>
      </c>
      <c r="BR795" s="83">
        <f t="shared" ref="BR795" si="1339">(BR789-BR791-BR796)*$B795</f>
        <v>-0.10451622659347107</v>
      </c>
      <c r="BS795" s="83">
        <f t="shared" ref="BS795" si="1340">(BS789-BS791-BS796)*$B795</f>
        <v>-0.10451622659347107</v>
      </c>
      <c r="BT795" s="83">
        <f t="shared" ref="BT795" si="1341">(BT789-BT791-BT796)*$B795</f>
        <v>-0.10451622659347107</v>
      </c>
      <c r="BU795" s="83">
        <f t="shared" ref="BU795" si="1342">(BU789-BU791-BU796)*$B795</f>
        <v>-0.10451622659347107</v>
      </c>
      <c r="BV795" s="83">
        <f t="shared" ref="BV795" si="1343">(BV789-BV791-BV796)*$B795</f>
        <v>-0.10451622659347107</v>
      </c>
      <c r="BW795" s="83">
        <f t="shared" ref="BW795" si="1344">(BW789-BW791-BW796)*$B795</f>
        <v>-0.10451622659347107</v>
      </c>
      <c r="BX795" s="83">
        <f t="shared" ref="BX795" si="1345">(BX789-BX791-BX796)*$B795</f>
        <v>-0.10451622659347107</v>
      </c>
      <c r="BY795" s="83">
        <f t="shared" ref="BY795" si="1346">(BY789-BY791-BY796)*$B795</f>
        <v>-0.10451622659347107</v>
      </c>
      <c r="BZ795" s="83">
        <f t="shared" ref="BZ795" si="1347">(BZ789-BZ791-BZ796)*$B795</f>
        <v>-0.10451622659347107</v>
      </c>
    </row>
    <row r="796" spans="2:78" ht="15" x14ac:dyDescent="0.25">
      <c r="B796" s="202">
        <f>'SS-GSMPII-3'!$C$16</f>
        <v>0.09</v>
      </c>
      <c r="E796" s="170" t="s">
        <v>121</v>
      </c>
      <c r="F796" s="310"/>
      <c r="G796" s="83">
        <f>(G789-G792)*$B796</f>
        <v>0</v>
      </c>
      <c r="H796" s="83">
        <f t="shared" ref="H796:BS796" si="1348">(H789-H792)*$B796</f>
        <v>0</v>
      </c>
      <c r="I796" s="83">
        <f t="shared" si="1348"/>
        <v>0</v>
      </c>
      <c r="J796" s="83">
        <f t="shared" si="1348"/>
        <v>0</v>
      </c>
      <c r="K796" s="83">
        <f t="shared" si="1348"/>
        <v>0</v>
      </c>
      <c r="L796" s="83">
        <f t="shared" si="1348"/>
        <v>0</v>
      </c>
      <c r="M796" s="83">
        <f t="shared" si="1348"/>
        <v>0</v>
      </c>
      <c r="N796" s="83">
        <f t="shared" si="1348"/>
        <v>0</v>
      </c>
      <c r="O796" s="83">
        <f t="shared" si="1348"/>
        <v>0</v>
      </c>
      <c r="P796" s="83">
        <f t="shared" si="1348"/>
        <v>0</v>
      </c>
      <c r="Q796" s="83">
        <f t="shared" si="1348"/>
        <v>0</v>
      </c>
      <c r="R796" s="83">
        <f t="shared" si="1348"/>
        <v>0</v>
      </c>
      <c r="S796" s="83">
        <f t="shared" si="1348"/>
        <v>0</v>
      </c>
      <c r="T796" s="83">
        <f t="shared" si="1348"/>
        <v>0</v>
      </c>
      <c r="U796" s="83">
        <f t="shared" si="1348"/>
        <v>0</v>
      </c>
      <c r="V796" s="83">
        <f t="shared" si="1348"/>
        <v>0</v>
      </c>
      <c r="W796" s="83">
        <f t="shared" si="1348"/>
        <v>0</v>
      </c>
      <c r="X796" s="83">
        <f t="shared" si="1348"/>
        <v>0</v>
      </c>
      <c r="Y796" s="83">
        <f t="shared" si="1348"/>
        <v>0</v>
      </c>
      <c r="Z796" s="83">
        <f t="shared" si="1348"/>
        <v>0</v>
      </c>
      <c r="AA796" s="83">
        <f t="shared" si="1348"/>
        <v>-0.96552441062406691</v>
      </c>
      <c r="AB796" s="83">
        <f t="shared" si="1348"/>
        <v>-7.4641906501204364E-2</v>
      </c>
      <c r="AC796" s="83">
        <f t="shared" si="1348"/>
        <v>-6.7937490722188096</v>
      </c>
      <c r="AD796" s="83">
        <f t="shared" si="1348"/>
        <v>-1.0457560552053031</v>
      </c>
      <c r="AE796" s="83">
        <f t="shared" si="1348"/>
        <v>-0.73149381783408085</v>
      </c>
      <c r="AF796" s="83">
        <f t="shared" si="1348"/>
        <v>-0.71373606669916856</v>
      </c>
      <c r="AG796" s="83">
        <f t="shared" si="1348"/>
        <v>-0.84356770103140633</v>
      </c>
      <c r="AH796" s="83">
        <f t="shared" si="1348"/>
        <v>-0.84356770103140633</v>
      </c>
      <c r="AI796" s="83">
        <f t="shared" si="1348"/>
        <v>-0.84356770103140633</v>
      </c>
      <c r="AJ796" s="83">
        <f t="shared" si="1348"/>
        <v>-0.84356770103140633</v>
      </c>
      <c r="AK796" s="83">
        <f t="shared" si="1348"/>
        <v>-0.84356770103140633</v>
      </c>
      <c r="AL796" s="83">
        <f t="shared" si="1348"/>
        <v>-0.84356770103140633</v>
      </c>
      <c r="AM796" s="83">
        <f t="shared" si="1348"/>
        <v>-0.84356770103140633</v>
      </c>
      <c r="AN796" s="83">
        <f t="shared" si="1348"/>
        <v>-0.84356770103140633</v>
      </c>
      <c r="AO796" s="83">
        <f t="shared" si="1348"/>
        <v>-0.84356770103140633</v>
      </c>
      <c r="AP796" s="83">
        <f t="shared" si="1348"/>
        <v>-0.84356770103140633</v>
      </c>
      <c r="AQ796" s="83">
        <f t="shared" si="1348"/>
        <v>-8.8413612309883233E-2</v>
      </c>
      <c r="AR796" s="83">
        <f t="shared" si="1348"/>
        <v>-8.8413612309883233E-2</v>
      </c>
      <c r="AS796" s="83">
        <f t="shared" si="1348"/>
        <v>-8.8413612309883233E-2</v>
      </c>
      <c r="AT796" s="83">
        <f t="shared" si="1348"/>
        <v>-8.8413612309883233E-2</v>
      </c>
      <c r="AU796" s="83">
        <f t="shared" si="1348"/>
        <v>-8.8413612309883233E-2</v>
      </c>
      <c r="AV796" s="83">
        <f t="shared" si="1348"/>
        <v>-8.8413612309883233E-2</v>
      </c>
      <c r="AW796" s="83">
        <f t="shared" si="1348"/>
        <v>-8.8413612309883233E-2</v>
      </c>
      <c r="AX796" s="83">
        <f t="shared" si="1348"/>
        <v>-8.8413612309883233E-2</v>
      </c>
      <c r="AY796" s="83">
        <f t="shared" si="1348"/>
        <v>-8.8413612309883233E-2</v>
      </c>
      <c r="AZ796" s="83">
        <f t="shared" si="1348"/>
        <v>-8.8413612309883233E-2</v>
      </c>
      <c r="BA796" s="83">
        <f t="shared" si="1348"/>
        <v>-8.8413612309883233E-2</v>
      </c>
      <c r="BB796" s="83">
        <f t="shared" si="1348"/>
        <v>-8.8413612309883233E-2</v>
      </c>
      <c r="BC796" s="83">
        <f t="shared" si="1348"/>
        <v>-6.8375755676383404E-2</v>
      </c>
      <c r="BD796" s="83">
        <f t="shared" si="1348"/>
        <v>-6.8375755676383404E-2</v>
      </c>
      <c r="BE796" s="83">
        <f t="shared" si="1348"/>
        <v>-6.8375755676383404E-2</v>
      </c>
      <c r="BF796" s="83">
        <f t="shared" si="1348"/>
        <v>-6.8375755676383404E-2</v>
      </c>
      <c r="BG796" s="83">
        <f t="shared" si="1348"/>
        <v>-6.8375755676383404E-2</v>
      </c>
      <c r="BH796" s="83">
        <f t="shared" si="1348"/>
        <v>-6.8375755676383404E-2</v>
      </c>
      <c r="BI796" s="83">
        <f t="shared" si="1348"/>
        <v>-6.8375755676383404E-2</v>
      </c>
      <c r="BJ796" s="83">
        <f t="shared" si="1348"/>
        <v>-6.8375755676383404E-2</v>
      </c>
      <c r="BK796" s="83">
        <f t="shared" si="1348"/>
        <v>-6.8375755676383404E-2</v>
      </c>
      <c r="BL796" s="83">
        <f t="shared" si="1348"/>
        <v>-6.8375755676383404E-2</v>
      </c>
      <c r="BM796" s="83">
        <f t="shared" si="1348"/>
        <v>-6.8375755676383404E-2</v>
      </c>
      <c r="BN796" s="83">
        <f t="shared" si="1348"/>
        <v>-6.8375755676383404E-2</v>
      </c>
      <c r="BO796" s="83">
        <f t="shared" si="1348"/>
        <v>-4.9222712681383549E-2</v>
      </c>
      <c r="BP796" s="83">
        <f t="shared" si="1348"/>
        <v>-4.9222712681383549E-2</v>
      </c>
      <c r="BQ796" s="83">
        <f t="shared" si="1348"/>
        <v>-4.9222712681383549E-2</v>
      </c>
      <c r="BR796" s="83">
        <f t="shared" si="1348"/>
        <v>-4.9222712681383549E-2</v>
      </c>
      <c r="BS796" s="83">
        <f t="shared" si="1348"/>
        <v>-4.9222712681383549E-2</v>
      </c>
      <c r="BT796" s="83">
        <f t="shared" ref="BT796:BZ796" si="1349">(BT789-BT792)*$B796</f>
        <v>-4.9222712681383549E-2</v>
      </c>
      <c r="BU796" s="83">
        <f t="shared" si="1349"/>
        <v>-4.9222712681383549E-2</v>
      </c>
      <c r="BV796" s="83">
        <f t="shared" si="1349"/>
        <v>-4.9222712681383549E-2</v>
      </c>
      <c r="BW796" s="83">
        <f t="shared" si="1349"/>
        <v>-4.9222712681383549E-2</v>
      </c>
      <c r="BX796" s="83">
        <f t="shared" si="1349"/>
        <v>-4.9222712681383549E-2</v>
      </c>
      <c r="BY796" s="83">
        <f t="shared" si="1349"/>
        <v>-4.9222712681383549E-2</v>
      </c>
      <c r="BZ796" s="83">
        <f t="shared" si="1349"/>
        <v>-4.9222712681383549E-2</v>
      </c>
    </row>
    <row r="797" spans="2:78" ht="15" x14ac:dyDescent="0.25">
      <c r="B797" s="202">
        <f>'SS-GSMPII-3'!$C$17</f>
        <v>0.28110000000000002</v>
      </c>
      <c r="E797" s="170" t="s">
        <v>122</v>
      </c>
      <c r="G797" s="65">
        <f>(-G793)*$B797</f>
        <v>0</v>
      </c>
      <c r="H797" s="65">
        <f t="shared" ref="H797:BS797" si="1350">(-H793)*$B797</f>
        <v>0</v>
      </c>
      <c r="I797" s="65">
        <f t="shared" si="1350"/>
        <v>0</v>
      </c>
      <c r="J797" s="65">
        <f t="shared" si="1350"/>
        <v>0</v>
      </c>
      <c r="K797" s="65">
        <f t="shared" si="1350"/>
        <v>0</v>
      </c>
      <c r="L797" s="65">
        <f t="shared" si="1350"/>
        <v>0</v>
      </c>
      <c r="M797" s="65">
        <f t="shared" si="1350"/>
        <v>0</v>
      </c>
      <c r="N797" s="65">
        <f t="shared" si="1350"/>
        <v>0</v>
      </c>
      <c r="O797" s="65">
        <f t="shared" si="1350"/>
        <v>0</v>
      </c>
      <c r="P797" s="65">
        <f t="shared" si="1350"/>
        <v>0</v>
      </c>
      <c r="Q797" s="65">
        <f t="shared" si="1350"/>
        <v>0</v>
      </c>
      <c r="R797" s="65">
        <f t="shared" si="1350"/>
        <v>0</v>
      </c>
      <c r="S797" s="65">
        <f t="shared" si="1350"/>
        <v>0</v>
      </c>
      <c r="T797" s="65">
        <f t="shared" si="1350"/>
        <v>0</v>
      </c>
      <c r="U797" s="65">
        <f t="shared" si="1350"/>
        <v>0</v>
      </c>
      <c r="V797" s="65">
        <f t="shared" si="1350"/>
        <v>0</v>
      </c>
      <c r="W797" s="65">
        <f t="shared" si="1350"/>
        <v>0</v>
      </c>
      <c r="X797" s="65">
        <f t="shared" si="1350"/>
        <v>0</v>
      </c>
      <c r="Y797" s="65">
        <f t="shared" si="1350"/>
        <v>0</v>
      </c>
      <c r="Z797" s="65">
        <f t="shared" si="1350"/>
        <v>0</v>
      </c>
      <c r="AA797" s="65">
        <f t="shared" si="1350"/>
        <v>0</v>
      </c>
      <c r="AB797" s="65">
        <f t="shared" si="1350"/>
        <v>0</v>
      </c>
      <c r="AC797" s="65">
        <f t="shared" si="1350"/>
        <v>0</v>
      </c>
      <c r="AD797" s="65">
        <f t="shared" si="1350"/>
        <v>0</v>
      </c>
      <c r="AE797" s="65">
        <f t="shared" si="1350"/>
        <v>0</v>
      </c>
      <c r="AF797" s="65">
        <f t="shared" si="1350"/>
        <v>0</v>
      </c>
      <c r="AG797" s="65">
        <f t="shared" si="1350"/>
        <v>0</v>
      </c>
      <c r="AH797" s="65">
        <f t="shared" si="1350"/>
        <v>0</v>
      </c>
      <c r="AI797" s="65">
        <f t="shared" si="1350"/>
        <v>0</v>
      </c>
      <c r="AJ797" s="65">
        <f t="shared" si="1350"/>
        <v>0</v>
      </c>
      <c r="AK797" s="65">
        <f t="shared" si="1350"/>
        <v>0</v>
      </c>
      <c r="AL797" s="65">
        <f t="shared" si="1350"/>
        <v>0</v>
      </c>
      <c r="AM797" s="65">
        <f t="shared" si="1350"/>
        <v>0</v>
      </c>
      <c r="AN797" s="65">
        <f t="shared" si="1350"/>
        <v>0</v>
      </c>
      <c r="AO797" s="65">
        <f t="shared" si="1350"/>
        <v>0</v>
      </c>
      <c r="AP797" s="65">
        <f t="shared" si="1350"/>
        <v>0</v>
      </c>
      <c r="AQ797" s="65">
        <f t="shared" si="1350"/>
        <v>0</v>
      </c>
      <c r="AR797" s="65">
        <f t="shared" si="1350"/>
        <v>0</v>
      </c>
      <c r="AS797" s="65">
        <f t="shared" si="1350"/>
        <v>0</v>
      </c>
      <c r="AT797" s="65">
        <f t="shared" si="1350"/>
        <v>0</v>
      </c>
      <c r="AU797" s="65">
        <f t="shared" si="1350"/>
        <v>0</v>
      </c>
      <c r="AV797" s="65">
        <f t="shared" si="1350"/>
        <v>0</v>
      </c>
      <c r="AW797" s="65">
        <f t="shared" si="1350"/>
        <v>0</v>
      </c>
      <c r="AX797" s="65">
        <f t="shared" si="1350"/>
        <v>0</v>
      </c>
      <c r="AY797" s="65">
        <f t="shared" si="1350"/>
        <v>0</v>
      </c>
      <c r="AZ797" s="65">
        <f t="shared" si="1350"/>
        <v>0</v>
      </c>
      <c r="BA797" s="65">
        <f t="shared" si="1350"/>
        <v>0</v>
      </c>
      <c r="BB797" s="65">
        <f t="shared" si="1350"/>
        <v>0</v>
      </c>
      <c r="BC797" s="65">
        <f t="shared" si="1350"/>
        <v>0</v>
      </c>
      <c r="BD797" s="65">
        <f t="shared" si="1350"/>
        <v>0</v>
      </c>
      <c r="BE797" s="65">
        <f t="shared" si="1350"/>
        <v>0</v>
      </c>
      <c r="BF797" s="65">
        <f t="shared" si="1350"/>
        <v>0</v>
      </c>
      <c r="BG797" s="65">
        <f t="shared" si="1350"/>
        <v>0</v>
      </c>
      <c r="BH797" s="65">
        <f t="shared" si="1350"/>
        <v>0</v>
      </c>
      <c r="BI797" s="65">
        <f t="shared" si="1350"/>
        <v>0</v>
      </c>
      <c r="BJ797" s="65">
        <f t="shared" si="1350"/>
        <v>0</v>
      </c>
      <c r="BK797" s="65">
        <f t="shared" si="1350"/>
        <v>0</v>
      </c>
      <c r="BL797" s="65">
        <f t="shared" si="1350"/>
        <v>0</v>
      </c>
      <c r="BM797" s="65">
        <f t="shared" si="1350"/>
        <v>0</v>
      </c>
      <c r="BN797" s="65">
        <f t="shared" si="1350"/>
        <v>0</v>
      </c>
      <c r="BO797" s="65">
        <f t="shared" si="1350"/>
        <v>0</v>
      </c>
      <c r="BP797" s="65">
        <f t="shared" si="1350"/>
        <v>0</v>
      </c>
      <c r="BQ797" s="65">
        <f t="shared" si="1350"/>
        <v>0</v>
      </c>
      <c r="BR797" s="65">
        <f t="shared" si="1350"/>
        <v>0</v>
      </c>
      <c r="BS797" s="65">
        <f t="shared" si="1350"/>
        <v>0</v>
      </c>
      <c r="BT797" s="65">
        <f t="shared" ref="BT797:BZ797" si="1351">(-BT793)*$B797</f>
        <v>0</v>
      </c>
      <c r="BU797" s="65">
        <f t="shared" si="1351"/>
        <v>0</v>
      </c>
      <c r="BV797" s="65">
        <f t="shared" si="1351"/>
        <v>0</v>
      </c>
      <c r="BW797" s="65">
        <f t="shared" si="1351"/>
        <v>0</v>
      </c>
      <c r="BX797" s="65">
        <f t="shared" si="1351"/>
        <v>0</v>
      </c>
      <c r="BY797" s="65">
        <f t="shared" si="1351"/>
        <v>0</v>
      </c>
      <c r="BZ797" s="65">
        <f t="shared" si="1351"/>
        <v>0</v>
      </c>
    </row>
    <row r="798" spans="2:78" ht="15" x14ac:dyDescent="0.25">
      <c r="B798" s="310"/>
      <c r="E798" s="170" t="s">
        <v>123</v>
      </c>
      <c r="G798" s="188">
        <f>SUM(G795:G797)</f>
        <v>0</v>
      </c>
      <c r="H798" s="188">
        <f t="shared" ref="H798" si="1352">SUM(H795:H797)</f>
        <v>0</v>
      </c>
      <c r="I798" s="188">
        <f t="shared" ref="I798" si="1353">SUM(I795:I797)</f>
        <v>0</v>
      </c>
      <c r="J798" s="188">
        <f t="shared" ref="J798" si="1354">SUM(J795:J797)</f>
        <v>0</v>
      </c>
      <c r="K798" s="188">
        <f t="shared" ref="K798" si="1355">SUM(K795:K797)</f>
        <v>0</v>
      </c>
      <c r="L798" s="188">
        <f t="shared" ref="L798" si="1356">SUM(L795:L797)</f>
        <v>0</v>
      </c>
      <c r="M798" s="188">
        <f t="shared" ref="M798" si="1357">SUM(M795:M797)</f>
        <v>0</v>
      </c>
      <c r="N798" s="188">
        <f t="shared" ref="N798" si="1358">SUM(N795:N797)</f>
        <v>0</v>
      </c>
      <c r="O798" s="188">
        <f t="shared" ref="O798" si="1359">SUM(O795:O797)</f>
        <v>0</v>
      </c>
      <c r="P798" s="188">
        <f t="shared" ref="P798" si="1360">SUM(P795:P797)</f>
        <v>0</v>
      </c>
      <c r="Q798" s="188">
        <f t="shared" ref="Q798" si="1361">SUM(Q795:Q797)</f>
        <v>0</v>
      </c>
      <c r="R798" s="188">
        <f t="shared" ref="R798" si="1362">SUM(R795:R797)</f>
        <v>0</v>
      </c>
      <c r="S798" s="188">
        <f t="shared" ref="S798" si="1363">SUM(S795:S797)</f>
        <v>0</v>
      </c>
      <c r="T798" s="188">
        <f t="shared" ref="T798" si="1364">SUM(T795:T797)</f>
        <v>0</v>
      </c>
      <c r="U798" s="188">
        <f t="shared" ref="U798" si="1365">SUM(U795:U797)</f>
        <v>0</v>
      </c>
      <c r="V798" s="188">
        <f t="shared" ref="V798" si="1366">SUM(V795:V797)</f>
        <v>0</v>
      </c>
      <c r="W798" s="188">
        <f t="shared" ref="W798" si="1367">SUM(W795:W797)</f>
        <v>0</v>
      </c>
      <c r="X798" s="188">
        <f t="shared" ref="X798" si="1368">SUM(X795:X797)</f>
        <v>0</v>
      </c>
      <c r="Y798" s="188">
        <f t="shared" ref="Y798" si="1369">SUM(Y795:Y797)</f>
        <v>0</v>
      </c>
      <c r="Z798" s="188">
        <f t="shared" ref="Z798" si="1370">SUM(Z795:Z797)</f>
        <v>0</v>
      </c>
      <c r="AA798" s="188">
        <f t="shared" ref="AA798" si="1371">SUM(AA795:AA797)</f>
        <v>-3.0156545758491693</v>
      </c>
      <c r="AB798" s="188">
        <f t="shared" ref="AB798" si="1372">SUM(AB795:AB797)</f>
        <v>-0.23313155463876162</v>
      </c>
      <c r="AC798" s="188">
        <f t="shared" ref="AC798" si="1373">SUM(AC795:AC797)</f>
        <v>-21.219142935563415</v>
      </c>
      <c r="AD798" s="188">
        <f t="shared" ref="AD798" si="1374">SUM(AD795:AD797)</f>
        <v>-3.2662447457578967</v>
      </c>
      <c r="AE798" s="188">
        <f t="shared" ref="AE798" si="1375">SUM(AE795:AE797)</f>
        <v>-2.2846990243684457</v>
      </c>
      <c r="AF798" s="188">
        <f t="shared" ref="AF798" si="1376">SUM(AF795:AF797)</f>
        <v>-2.2292356483237366</v>
      </c>
      <c r="AG798" s="188">
        <f t="shared" ref="AG798" si="1377">SUM(AG795:AG797)</f>
        <v>-2.6347431195547593</v>
      </c>
      <c r="AH798" s="188">
        <f t="shared" ref="AH798" si="1378">SUM(AH795:AH797)</f>
        <v>-2.6347431195547593</v>
      </c>
      <c r="AI798" s="188">
        <f t="shared" ref="AI798" si="1379">SUM(AI795:AI797)</f>
        <v>-2.6347431195547593</v>
      </c>
      <c r="AJ798" s="188">
        <f t="shared" ref="AJ798" si="1380">SUM(AJ795:AJ797)</f>
        <v>-2.6347431195547593</v>
      </c>
      <c r="AK798" s="188">
        <f t="shared" ref="AK798" si="1381">SUM(AK795:AK797)</f>
        <v>-2.6347431195547593</v>
      </c>
      <c r="AL798" s="188">
        <f t="shared" ref="AL798" si="1382">SUM(AL795:AL797)</f>
        <v>-2.6347431195547593</v>
      </c>
      <c r="AM798" s="188">
        <f t="shared" ref="AM798" si="1383">SUM(AM795:AM797)</f>
        <v>-2.6347431195547593</v>
      </c>
      <c r="AN798" s="188">
        <f t="shared" ref="AN798" si="1384">SUM(AN795:AN797)</f>
        <v>-2.6347431195547593</v>
      </c>
      <c r="AO798" s="188">
        <f t="shared" ref="AO798" si="1385">SUM(AO795:AO797)</f>
        <v>-2.6347431195547593</v>
      </c>
      <c r="AP798" s="188">
        <f t="shared" ref="AP798" si="1386">SUM(AP795:AP797)</f>
        <v>-2.6347431195547593</v>
      </c>
      <c r="AQ798" s="188">
        <f t="shared" ref="AQ798" si="1387">SUM(AQ795:AQ797)</f>
        <v>-0.27614518244786862</v>
      </c>
      <c r="AR798" s="188">
        <f t="shared" ref="AR798" si="1388">SUM(AR795:AR797)</f>
        <v>-0.27614518244786862</v>
      </c>
      <c r="AS798" s="188">
        <f t="shared" ref="AS798" si="1389">SUM(AS795:AS797)</f>
        <v>-0.27614518244786862</v>
      </c>
      <c r="AT798" s="188">
        <f t="shared" ref="AT798" si="1390">SUM(AT795:AT797)</f>
        <v>-0.27614518244786862</v>
      </c>
      <c r="AU798" s="188">
        <f t="shared" ref="AU798" si="1391">SUM(AU795:AU797)</f>
        <v>-0.27614518244786862</v>
      </c>
      <c r="AV798" s="188">
        <f t="shared" ref="AV798" si="1392">SUM(AV795:AV797)</f>
        <v>-0.27614518244786862</v>
      </c>
      <c r="AW798" s="188">
        <f t="shared" ref="AW798" si="1393">SUM(AW795:AW797)</f>
        <v>-0.27614518244786862</v>
      </c>
      <c r="AX798" s="188">
        <f t="shared" ref="AX798" si="1394">SUM(AX795:AX797)</f>
        <v>-0.27614518244786862</v>
      </c>
      <c r="AY798" s="188">
        <f t="shared" ref="AY798" si="1395">SUM(AY795:AY797)</f>
        <v>-0.27614518244786862</v>
      </c>
      <c r="AZ798" s="188">
        <f t="shared" ref="AZ798" si="1396">SUM(AZ795:AZ797)</f>
        <v>-0.27614518244786862</v>
      </c>
      <c r="BA798" s="188">
        <f t="shared" ref="BA798" si="1397">SUM(BA795:BA797)</f>
        <v>-0.27614518244786862</v>
      </c>
      <c r="BB798" s="188">
        <f t="shared" ref="BB798" si="1398">SUM(BB795:BB797)</f>
        <v>-0.27614518244786862</v>
      </c>
      <c r="BC798" s="188">
        <f t="shared" ref="BC798" si="1399">SUM(BC795:BC797)</f>
        <v>-0.21356027689590415</v>
      </c>
      <c r="BD798" s="188">
        <f t="shared" ref="BD798" si="1400">SUM(BD795:BD797)</f>
        <v>-0.21356027689590415</v>
      </c>
      <c r="BE798" s="188">
        <f t="shared" ref="BE798" si="1401">SUM(BE795:BE797)</f>
        <v>-0.21356027689590415</v>
      </c>
      <c r="BF798" s="188">
        <f t="shared" ref="BF798" si="1402">SUM(BF795:BF797)</f>
        <v>-0.21356027689590415</v>
      </c>
      <c r="BG798" s="188">
        <f t="shared" ref="BG798" si="1403">SUM(BG795:BG797)</f>
        <v>-0.21356027689590415</v>
      </c>
      <c r="BH798" s="188">
        <f t="shared" ref="BH798" si="1404">SUM(BH795:BH797)</f>
        <v>-0.21356027689590415</v>
      </c>
      <c r="BI798" s="188">
        <f t="shared" ref="BI798" si="1405">SUM(BI795:BI797)</f>
        <v>-0.21356027689590415</v>
      </c>
      <c r="BJ798" s="188">
        <f t="shared" ref="BJ798" si="1406">SUM(BJ795:BJ797)</f>
        <v>-0.21356027689590415</v>
      </c>
      <c r="BK798" s="188">
        <f t="shared" ref="BK798" si="1407">SUM(BK795:BK797)</f>
        <v>-0.21356027689590415</v>
      </c>
      <c r="BL798" s="188">
        <f t="shared" ref="BL798" si="1408">SUM(BL795:BL797)</f>
        <v>-0.21356027689590415</v>
      </c>
      <c r="BM798" s="188">
        <f t="shared" ref="BM798" si="1409">SUM(BM795:BM797)</f>
        <v>-0.21356027689590415</v>
      </c>
      <c r="BN798" s="188">
        <f t="shared" ref="BN798" si="1410">SUM(BN795:BN797)</f>
        <v>-0.21356027689590415</v>
      </c>
      <c r="BO798" s="188">
        <f t="shared" ref="BO798" si="1411">SUM(BO795:BO797)</f>
        <v>-0.1537389392748546</v>
      </c>
      <c r="BP798" s="188">
        <f t="shared" ref="BP798" si="1412">SUM(BP795:BP797)</f>
        <v>-0.1537389392748546</v>
      </c>
      <c r="BQ798" s="188">
        <f t="shared" ref="BQ798" si="1413">SUM(BQ795:BQ797)</f>
        <v>-0.1537389392748546</v>
      </c>
      <c r="BR798" s="188">
        <f t="shared" ref="BR798" si="1414">SUM(BR795:BR797)</f>
        <v>-0.1537389392748546</v>
      </c>
      <c r="BS798" s="188">
        <f t="shared" ref="BS798" si="1415">SUM(BS795:BS797)</f>
        <v>-0.1537389392748546</v>
      </c>
      <c r="BT798" s="188">
        <f t="shared" ref="BT798" si="1416">SUM(BT795:BT797)</f>
        <v>-0.1537389392748546</v>
      </c>
      <c r="BU798" s="188">
        <f t="shared" ref="BU798" si="1417">SUM(BU795:BU797)</f>
        <v>-0.1537389392748546</v>
      </c>
      <c r="BV798" s="188">
        <f t="shared" ref="BV798" si="1418">SUM(BV795:BV797)</f>
        <v>-0.1537389392748546</v>
      </c>
      <c r="BW798" s="188">
        <f t="shared" ref="BW798" si="1419">SUM(BW795:BW797)</f>
        <v>-0.1537389392748546</v>
      </c>
      <c r="BX798" s="188">
        <f t="shared" ref="BX798" si="1420">SUM(BX795:BX797)</f>
        <v>-0.1537389392748546</v>
      </c>
      <c r="BY798" s="188">
        <f t="shared" ref="BY798" si="1421">SUM(BY795:BY797)</f>
        <v>-0.1537389392748546</v>
      </c>
      <c r="BZ798" s="188">
        <f t="shared" ref="BZ798" si="1422">SUM(BZ795:BZ797)</f>
        <v>-0.1537389392748546</v>
      </c>
    </row>
    <row r="799" spans="2:78" ht="15" x14ac:dyDescent="0.25">
      <c r="B799" s="77">
        <f>HLOOKUP(INPUTS!$C$44,$G$9:$BZ$949,ROW(C799)-8,FALSE)</f>
        <v>-40.152337843165697</v>
      </c>
      <c r="E799" s="170" t="s">
        <v>16</v>
      </c>
      <c r="G799" s="188">
        <f>G798+F799</f>
        <v>0</v>
      </c>
      <c r="H799" s="188">
        <f t="shared" ref="H799" si="1423">H798+G799</f>
        <v>0</v>
      </c>
      <c r="I799" s="188">
        <f t="shared" ref="I799" si="1424">I798+H799</f>
        <v>0</v>
      </c>
      <c r="J799" s="188">
        <f t="shared" ref="J799" si="1425">J798+I799</f>
        <v>0</v>
      </c>
      <c r="K799" s="188">
        <f t="shared" ref="K799" si="1426">K798+J799</f>
        <v>0</v>
      </c>
      <c r="L799" s="188">
        <f t="shared" ref="L799" si="1427">L798+K799</f>
        <v>0</v>
      </c>
      <c r="M799" s="188">
        <f t="shared" ref="M799" si="1428">M798+L799</f>
        <v>0</v>
      </c>
      <c r="N799" s="188">
        <f t="shared" ref="N799" si="1429">N798+M799</f>
        <v>0</v>
      </c>
      <c r="O799" s="188">
        <f t="shared" ref="O799" si="1430">O798+N799</f>
        <v>0</v>
      </c>
      <c r="P799" s="188">
        <f t="shared" ref="P799" si="1431">P798+O799</f>
        <v>0</v>
      </c>
      <c r="Q799" s="188">
        <f t="shared" ref="Q799" si="1432">Q798+P799</f>
        <v>0</v>
      </c>
      <c r="R799" s="188">
        <f t="shared" ref="R799" si="1433">R798+Q799</f>
        <v>0</v>
      </c>
      <c r="S799" s="188">
        <f t="shared" ref="S799" si="1434">S798+R799</f>
        <v>0</v>
      </c>
      <c r="T799" s="188">
        <f t="shared" ref="T799" si="1435">T798+S799</f>
        <v>0</v>
      </c>
      <c r="U799" s="188">
        <f t="shared" ref="U799" si="1436">U798+T799</f>
        <v>0</v>
      </c>
      <c r="V799" s="188">
        <f t="shared" ref="V799" si="1437">V798+U799</f>
        <v>0</v>
      </c>
      <c r="W799" s="188">
        <f t="shared" ref="W799" si="1438">W798+V799</f>
        <v>0</v>
      </c>
      <c r="X799" s="188">
        <f t="shared" ref="X799" si="1439">X798+W799</f>
        <v>0</v>
      </c>
      <c r="Y799" s="188">
        <f t="shared" ref="Y799" si="1440">Y798+X799</f>
        <v>0</v>
      </c>
      <c r="Z799" s="188">
        <f t="shared" ref="Z799" si="1441">Z798+Y799</f>
        <v>0</v>
      </c>
      <c r="AA799" s="188">
        <f t="shared" ref="AA799" si="1442">AA798+Z799</f>
        <v>-3.0156545758491693</v>
      </c>
      <c r="AB799" s="188">
        <f t="shared" ref="AB799" si="1443">AB798+AA799</f>
        <v>-3.2487861304879311</v>
      </c>
      <c r="AC799" s="188">
        <f t="shared" ref="AC799" si="1444">AC798+AB799</f>
        <v>-24.467929066051347</v>
      </c>
      <c r="AD799" s="188">
        <f t="shared" ref="AD799" si="1445">AD798+AC799</f>
        <v>-27.734173811809242</v>
      </c>
      <c r="AE799" s="188">
        <f t="shared" ref="AE799" si="1446">AE798+AD799</f>
        <v>-30.018872836177689</v>
      </c>
      <c r="AF799" s="188">
        <f t="shared" ref="AF799" si="1447">AF798+AE799</f>
        <v>-32.248108484501422</v>
      </c>
      <c r="AG799" s="188">
        <f t="shared" ref="AG799" si="1448">AG798+AF799</f>
        <v>-34.882851604056185</v>
      </c>
      <c r="AH799" s="188">
        <f t="shared" ref="AH799" si="1449">AH798+AG799</f>
        <v>-37.517594723610941</v>
      </c>
      <c r="AI799" s="188">
        <f t="shared" ref="AI799" si="1450">AI798+AH799</f>
        <v>-40.152337843165697</v>
      </c>
      <c r="AJ799" s="188">
        <f t="shared" ref="AJ799" si="1451">AJ798+AI799</f>
        <v>-42.787080962720452</v>
      </c>
      <c r="AK799" s="188">
        <f t="shared" ref="AK799" si="1452">AK798+AJ799</f>
        <v>-45.421824082275208</v>
      </c>
      <c r="AL799" s="188">
        <f t="shared" ref="AL799" si="1453">AL798+AK799</f>
        <v>-48.056567201829964</v>
      </c>
      <c r="AM799" s="188">
        <f t="shared" ref="AM799" si="1454">AM798+AL799</f>
        <v>-50.691310321384719</v>
      </c>
      <c r="AN799" s="188">
        <f t="shared" ref="AN799" si="1455">AN798+AM799</f>
        <v>-53.326053440939475</v>
      </c>
      <c r="AO799" s="188">
        <f t="shared" ref="AO799" si="1456">AO798+AN799</f>
        <v>-55.960796560494231</v>
      </c>
      <c r="AP799" s="188">
        <f t="shared" ref="AP799" si="1457">AP798+AO799</f>
        <v>-58.595539680048986</v>
      </c>
      <c r="AQ799" s="188">
        <f t="shared" ref="AQ799" si="1458">AQ798+AP799</f>
        <v>-58.871684862496856</v>
      </c>
      <c r="AR799" s="188">
        <f t="shared" ref="AR799" si="1459">AR798+AQ799</f>
        <v>-59.147830044944726</v>
      </c>
      <c r="AS799" s="188">
        <f t="shared" ref="AS799" si="1460">AS798+AR799</f>
        <v>-59.423975227392596</v>
      </c>
      <c r="AT799" s="188">
        <f t="shared" ref="AT799" si="1461">AT798+AS799</f>
        <v>-59.700120409840466</v>
      </c>
      <c r="AU799" s="188">
        <f t="shared" ref="AU799" si="1462">AU798+AT799</f>
        <v>-59.976265592288335</v>
      </c>
      <c r="AV799" s="188">
        <f t="shared" ref="AV799" si="1463">AV798+AU799</f>
        <v>-60.252410774736205</v>
      </c>
      <c r="AW799" s="188">
        <f t="shared" ref="AW799" si="1464">AW798+AV799</f>
        <v>-60.528555957184075</v>
      </c>
      <c r="AX799" s="188">
        <f t="shared" ref="AX799" si="1465">AX798+AW799</f>
        <v>-60.804701139631945</v>
      </c>
      <c r="AY799" s="188">
        <f t="shared" ref="AY799" si="1466">AY798+AX799</f>
        <v>-61.080846322079815</v>
      </c>
      <c r="AZ799" s="188">
        <f t="shared" ref="AZ799" si="1467">AZ798+AY799</f>
        <v>-61.356991504527684</v>
      </c>
      <c r="BA799" s="188">
        <f t="shared" ref="BA799" si="1468">BA798+AZ799</f>
        <v>-61.633136686975554</v>
      </c>
      <c r="BB799" s="188">
        <f t="shared" ref="BB799" si="1469">BB798+BA799</f>
        <v>-61.909281869423424</v>
      </c>
      <c r="BC799" s="188">
        <f t="shared" ref="BC799" si="1470">BC798+BB799</f>
        <v>-62.122842146319329</v>
      </c>
      <c r="BD799" s="188">
        <f t="shared" ref="BD799" si="1471">BD798+BC799</f>
        <v>-62.336402423215233</v>
      </c>
      <c r="BE799" s="188">
        <f t="shared" ref="BE799" si="1472">BE798+BD799</f>
        <v>-62.549962700111138</v>
      </c>
      <c r="BF799" s="188">
        <f t="shared" ref="BF799" si="1473">BF798+BE799</f>
        <v>-62.763522977007042</v>
      </c>
      <c r="BG799" s="188">
        <f t="shared" ref="BG799" si="1474">BG798+BF799</f>
        <v>-62.977083253902947</v>
      </c>
      <c r="BH799" s="188">
        <f t="shared" ref="BH799" si="1475">BH798+BG799</f>
        <v>-63.190643530798852</v>
      </c>
      <c r="BI799" s="188">
        <f t="shared" ref="BI799" si="1476">BI798+BH799</f>
        <v>-63.404203807694756</v>
      </c>
      <c r="BJ799" s="188">
        <f t="shared" ref="BJ799" si="1477">BJ798+BI799</f>
        <v>-63.617764084590661</v>
      </c>
      <c r="BK799" s="188">
        <f t="shared" ref="BK799" si="1478">BK798+BJ799</f>
        <v>-63.831324361486566</v>
      </c>
      <c r="BL799" s="188">
        <f t="shared" ref="BL799" si="1479">BL798+BK799</f>
        <v>-64.04488463838247</v>
      </c>
      <c r="BM799" s="188">
        <f t="shared" ref="BM799" si="1480">BM798+BL799</f>
        <v>-64.258444915278375</v>
      </c>
      <c r="BN799" s="188">
        <f t="shared" ref="BN799" si="1481">BN798+BM799</f>
        <v>-64.472005192174279</v>
      </c>
      <c r="BO799" s="188">
        <f t="shared" ref="BO799" si="1482">BO798+BN799</f>
        <v>-64.625744131449139</v>
      </c>
      <c r="BP799" s="188">
        <f t="shared" ref="BP799" si="1483">BP798+BO799</f>
        <v>-64.779483070723998</v>
      </c>
      <c r="BQ799" s="188">
        <f t="shared" ref="BQ799" si="1484">BQ798+BP799</f>
        <v>-64.933222009998858</v>
      </c>
      <c r="BR799" s="188">
        <f t="shared" ref="BR799" si="1485">BR798+BQ799</f>
        <v>-65.086960949273717</v>
      </c>
      <c r="BS799" s="188">
        <f t="shared" ref="BS799" si="1486">BS798+BR799</f>
        <v>-65.240699888548576</v>
      </c>
      <c r="BT799" s="188">
        <f t="shared" ref="BT799" si="1487">BT798+BS799</f>
        <v>-65.394438827823436</v>
      </c>
      <c r="BU799" s="188">
        <f t="shared" ref="BU799" si="1488">BU798+BT799</f>
        <v>-65.548177767098295</v>
      </c>
      <c r="BV799" s="188">
        <f t="shared" ref="BV799" si="1489">BV798+BU799</f>
        <v>-65.701916706373154</v>
      </c>
      <c r="BW799" s="188">
        <f t="shared" ref="BW799" si="1490">BW798+BV799</f>
        <v>-65.855655645648014</v>
      </c>
      <c r="BX799" s="188">
        <f t="shared" ref="BX799" si="1491">BX798+BW799</f>
        <v>-66.009394584922873</v>
      </c>
      <c r="BY799" s="188">
        <f t="shared" ref="BY799" si="1492">BY798+BX799</f>
        <v>-66.163133524197733</v>
      </c>
      <c r="BZ799" s="188">
        <f t="shared" ref="BZ799" si="1493">BZ798+BY799</f>
        <v>-66.316872463472592</v>
      </c>
    </row>
    <row r="800" spans="2:78" ht="15" x14ac:dyDescent="0.25">
      <c r="E800" s="245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49"/>
      <c r="AV800" s="49"/>
      <c r="AW800" s="49"/>
      <c r="AX800" s="49"/>
      <c r="AY800" s="49"/>
      <c r="AZ800" s="49"/>
      <c r="BA800" s="49"/>
      <c r="BB800" s="49"/>
      <c r="BC800" s="49"/>
      <c r="BD800" s="49"/>
      <c r="BE800" s="49"/>
      <c r="BF800" s="49"/>
      <c r="BG800" s="49"/>
      <c r="BH800" s="49"/>
      <c r="BI800" s="49"/>
      <c r="BJ800" s="49"/>
      <c r="BK800" s="49"/>
      <c r="BL800" s="49"/>
      <c r="BM800" s="49"/>
      <c r="BN800" s="49"/>
      <c r="BO800" s="49"/>
      <c r="BP800" s="49"/>
      <c r="BQ800" s="49"/>
      <c r="BR800" s="49"/>
      <c r="BS800" s="49"/>
      <c r="BT800" s="49"/>
      <c r="BU800" s="49"/>
      <c r="BV800" s="49"/>
      <c r="BW800" s="49"/>
      <c r="BX800" s="49"/>
      <c r="BY800" s="49"/>
      <c r="BZ800" s="49"/>
    </row>
    <row r="801" spans="1:78" ht="20.25" x14ac:dyDescent="0.3">
      <c r="A801" s="146">
        <f>$F$3</f>
        <v>3.2729943405392273E-2</v>
      </c>
      <c r="E801" s="318" t="s">
        <v>211</v>
      </c>
      <c r="G801" s="323"/>
      <c r="H801" s="323"/>
      <c r="I801" s="323"/>
      <c r="J801" s="323"/>
      <c r="K801" s="323"/>
      <c r="L801" s="323"/>
      <c r="M801" s="323"/>
      <c r="N801" s="323"/>
      <c r="O801" s="323"/>
      <c r="P801" s="323"/>
      <c r="Q801" s="323"/>
      <c r="R801" s="323"/>
      <c r="S801" s="323"/>
      <c r="T801" s="323"/>
      <c r="U801" s="323"/>
      <c r="V801" s="323"/>
      <c r="W801" s="323"/>
      <c r="X801" s="323"/>
      <c r="Y801" s="323"/>
      <c r="Z801" s="323"/>
      <c r="AA801" s="323"/>
      <c r="AB801" s="323"/>
      <c r="AC801" s="323"/>
      <c r="AD801" s="323"/>
      <c r="AE801" s="49"/>
      <c r="AF801" s="49"/>
      <c r="AG801" s="49"/>
      <c r="AH801" s="49"/>
      <c r="AI801" s="49"/>
      <c r="AJ801" s="49"/>
      <c r="AK801" s="49"/>
      <c r="AL801" s="49"/>
      <c r="AM801" s="49"/>
      <c r="AN801" s="49"/>
      <c r="AO801" s="49"/>
      <c r="AP801" s="49"/>
      <c r="AQ801" s="49"/>
      <c r="AR801" s="49"/>
      <c r="AS801" s="49"/>
      <c r="AT801" s="49"/>
      <c r="AU801" s="49"/>
      <c r="AV801" s="49"/>
      <c r="AW801" s="49"/>
      <c r="AX801" s="49"/>
      <c r="AY801" s="49"/>
      <c r="AZ801" s="49"/>
      <c r="BA801" s="49"/>
      <c r="BB801" s="49"/>
      <c r="BC801" s="49"/>
      <c r="BD801" s="49"/>
      <c r="BE801" s="49"/>
      <c r="BF801" s="49"/>
      <c r="BG801" s="49"/>
      <c r="BH801" s="49"/>
      <c r="BI801" s="49"/>
      <c r="BJ801" s="49"/>
      <c r="BK801" s="49"/>
      <c r="BL801" s="49"/>
      <c r="BM801" s="49"/>
      <c r="BN801" s="49"/>
      <c r="BO801" s="49"/>
      <c r="BP801" s="49"/>
      <c r="BQ801" s="49"/>
      <c r="BR801" s="49"/>
      <c r="BS801" s="49"/>
      <c r="BT801" s="49"/>
      <c r="BU801" s="49"/>
      <c r="BV801" s="49"/>
      <c r="BW801" s="49"/>
      <c r="BX801" s="49"/>
      <c r="BY801" s="49"/>
      <c r="BZ801" s="49"/>
    </row>
    <row r="802" spans="1:78" ht="15" x14ac:dyDescent="0.25">
      <c r="A802" s="229">
        <f>B802*$A$776</f>
        <v>215.46623101042815</v>
      </c>
      <c r="B802" s="77">
        <f>SUM(G802:BZ802)</f>
        <v>6583.1531799999993</v>
      </c>
      <c r="E802" s="170" t="s">
        <v>8</v>
      </c>
      <c r="G802" s="319">
        <f>IF(G$700=$E801,VLOOKUP(G$9,$D$12:$E$83,2,FALSE),0)</f>
        <v>0</v>
      </c>
      <c r="H802" s="319">
        <f t="shared" ref="H802" si="1494">IF(H$700=$E801,VLOOKUP(H$9,$D$12:$E$83,2,FALSE),0)</f>
        <v>0</v>
      </c>
      <c r="I802" s="319">
        <f t="shared" ref="I802" si="1495">IF(I$700=$E801,VLOOKUP(I$9,$D$12:$E$83,2,FALSE),0)</f>
        <v>0</v>
      </c>
      <c r="J802" s="319">
        <f t="shared" ref="J802" si="1496">IF(J$700=$E801,VLOOKUP(J$9,$D$12:$E$83,2,FALSE),0)</f>
        <v>0</v>
      </c>
      <c r="K802" s="319">
        <f t="shared" ref="K802" si="1497">IF(K$700=$E801,VLOOKUP(K$9,$D$12:$E$83,2,FALSE),0)</f>
        <v>0</v>
      </c>
      <c r="L802" s="319">
        <f t="shared" ref="L802" si="1498">IF(L$700=$E801,VLOOKUP(L$9,$D$12:$E$83,2,FALSE),0)</f>
        <v>0</v>
      </c>
      <c r="M802" s="319">
        <f t="shared" ref="M802" si="1499">IF(M$700=$E801,VLOOKUP(M$9,$D$12:$E$83,2,FALSE),0)</f>
        <v>0</v>
      </c>
      <c r="N802" s="319">
        <f t="shared" ref="N802" si="1500">IF(N$700=$E801,VLOOKUP(N$9,$D$12:$E$83,2,FALSE),0)</f>
        <v>0</v>
      </c>
      <c r="O802" s="319">
        <f t="shared" ref="O802" si="1501">IF(O$700=$E801,VLOOKUP(O$9,$D$12:$E$83,2,FALSE),0)</f>
        <v>0</v>
      </c>
      <c r="P802" s="319">
        <f t="shared" ref="P802" si="1502">IF(P$700=$E801,VLOOKUP(P$9,$D$12:$E$83,2,FALSE),0)</f>
        <v>0</v>
      </c>
      <c r="Q802" s="319">
        <f t="shared" ref="Q802" si="1503">IF(Q$700=$E801,VLOOKUP(Q$9,$D$12:$E$83,2,FALSE),0)</f>
        <v>0</v>
      </c>
      <c r="R802" s="319">
        <f t="shared" ref="R802" si="1504">IF(R$700=$E801,VLOOKUP(R$9,$D$12:$E$83,2,FALSE),0)</f>
        <v>0</v>
      </c>
      <c r="S802" s="319">
        <f t="shared" ref="S802" si="1505">IF(S$700=$E801,VLOOKUP(S$9,$D$12:$E$83,2,FALSE),0)</f>
        <v>0</v>
      </c>
      <c r="T802" s="319">
        <f t="shared" ref="T802" si="1506">IF(T$700=$E801,VLOOKUP(T$9,$D$12:$E$83,2,FALSE),0)</f>
        <v>0</v>
      </c>
      <c r="U802" s="319">
        <f t="shared" ref="U802" si="1507">IF(U$700=$E801,VLOOKUP(U$9,$D$12:$E$83,2,FALSE),0)</f>
        <v>0</v>
      </c>
      <c r="V802" s="319">
        <f t="shared" ref="V802" si="1508">IF(V$700=$E801,VLOOKUP(V$9,$D$12:$E$83,2,FALSE),0)</f>
        <v>0</v>
      </c>
      <c r="W802" s="319">
        <f t="shared" ref="W802" si="1509">IF(W$700=$E801,VLOOKUP(W$9,$D$12:$E$83,2,FALSE),0)</f>
        <v>0</v>
      </c>
      <c r="X802" s="319">
        <f t="shared" ref="X802" si="1510">IF(X$700=$E801,VLOOKUP(X$9,$D$12:$E$83,2,FALSE),0)</f>
        <v>0</v>
      </c>
      <c r="Y802" s="319">
        <f t="shared" ref="Y802" si="1511">IF(Y$700=$E801,VLOOKUP(Y$9,$D$12:$E$83,2,FALSE),0)</f>
        <v>0</v>
      </c>
      <c r="Z802" s="319">
        <f t="shared" ref="Z802" si="1512">IF(Z$700=$E801,VLOOKUP(Z$9,$D$12:$E$83,2,FALSE),0)</f>
        <v>0</v>
      </c>
      <c r="AA802" s="319">
        <f t="shared" ref="AA802" si="1513">IF(AA$700=$E801,VLOOKUP(AA$9,$D$12:$E$83,2,FALSE),0)</f>
        <v>0</v>
      </c>
      <c r="AB802" s="319">
        <f t="shared" ref="AB802" si="1514">IF(AB$700=$E801,VLOOKUP(AB$9,$D$12:$E$83,2,FALSE),0)</f>
        <v>0</v>
      </c>
      <c r="AC802" s="319">
        <f t="shared" ref="AC802" si="1515">IF(AC$700=$E801,VLOOKUP(AC$9,$D$12:$E$83,2,FALSE),0)</f>
        <v>0</v>
      </c>
      <c r="AD802" s="319">
        <f t="shared" ref="AD802" si="1516">IF(AD$700=$E801,VLOOKUP(AD$9,$D$12:$E$83,2,FALSE),0)</f>
        <v>0</v>
      </c>
      <c r="AE802" s="319">
        <f t="shared" ref="AE802" si="1517">IF(AE$700=$E801,VLOOKUP(AE$9,$D$12:$E$83,2,FALSE),0)</f>
        <v>0</v>
      </c>
      <c r="AF802" s="319">
        <f t="shared" ref="AF802" si="1518">IF(AF$700=$E801,VLOOKUP(AF$9,$D$12:$E$83,2,FALSE),0)</f>
        <v>0</v>
      </c>
      <c r="AG802" s="319">
        <f t="shared" ref="AG802" si="1519">IF(AG$700=$E801,VLOOKUP(AG$9,$D$12:$E$83,2,FALSE),0)</f>
        <v>989.59645000000023</v>
      </c>
      <c r="AH802" s="319">
        <f t="shared" ref="AH802" si="1520">IF(AH$700=$E801,VLOOKUP(AH$9,$D$12:$E$83,2,FALSE),0)</f>
        <v>536.65787999999895</v>
      </c>
      <c r="AI802" s="319">
        <f t="shared" ref="AI802" si="1521">IF(AI$700=$E801,VLOOKUP(AI$9,$D$12:$E$83,2,FALSE),0)</f>
        <v>1448.4623200000003</v>
      </c>
      <c r="AJ802" s="319">
        <f t="shared" ref="AJ802" si="1522">IF(AJ$700=$E801,VLOOKUP(AJ$9,$D$12:$E$83,2,FALSE),0)</f>
        <v>2040.0636700000009</v>
      </c>
      <c r="AK802" s="319">
        <f t="shared" ref="AK802" si="1523">IF(AK$700=$E801,VLOOKUP(AK$9,$D$12:$E$83,2,FALSE),0)</f>
        <v>-1161.3823200000004</v>
      </c>
      <c r="AL802" s="319">
        <f t="shared" ref="AL802" si="1524">IF(AL$700=$E801,VLOOKUP(AL$9,$D$12:$E$83,2,FALSE),0)</f>
        <v>2729.7551800000006</v>
      </c>
      <c r="AM802" s="319">
        <f t="shared" ref="AM802" si="1525">IF(AM$700=$E801,VLOOKUP(AM$9,$D$12:$E$83,2,FALSE),0)</f>
        <v>0</v>
      </c>
      <c r="AN802" s="319">
        <f t="shared" ref="AN802" si="1526">IF(AN$700=$E801,VLOOKUP(AN$9,$D$12:$E$83,2,FALSE),0)</f>
        <v>0</v>
      </c>
      <c r="AO802" s="319">
        <f t="shared" ref="AO802" si="1527">IF(AO$700=$E801,VLOOKUP(AO$9,$D$12:$E$83,2,FALSE),0)</f>
        <v>0</v>
      </c>
      <c r="AP802" s="319">
        <f t="shared" ref="AP802" si="1528">IF(AP$700=$E801,VLOOKUP(AP$9,$D$12:$E$83,2,FALSE),0)</f>
        <v>0</v>
      </c>
      <c r="AQ802" s="319">
        <f t="shared" ref="AQ802" si="1529">IF(AQ$700=$E801,VLOOKUP(AQ$9,$D$12:$E$83,2,FALSE),0)</f>
        <v>0</v>
      </c>
      <c r="AR802" s="319">
        <f t="shared" ref="AR802" si="1530">IF(AR$700=$E801,VLOOKUP(AR$9,$D$12:$E$83,2,FALSE),0)</f>
        <v>0</v>
      </c>
      <c r="AS802" s="319">
        <f t="shared" ref="AS802" si="1531">IF(AS$700=$E801,VLOOKUP(AS$9,$D$12:$E$83,2,FALSE),0)</f>
        <v>0</v>
      </c>
      <c r="AT802" s="319">
        <f t="shared" ref="AT802" si="1532">IF(AT$700=$E801,VLOOKUP(AT$9,$D$12:$E$83,2,FALSE),0)</f>
        <v>0</v>
      </c>
      <c r="AU802" s="319">
        <f t="shared" ref="AU802" si="1533">IF(AU$700=$E801,VLOOKUP(AU$9,$D$12:$E$83,2,FALSE),0)</f>
        <v>0</v>
      </c>
      <c r="AV802" s="319">
        <f t="shared" ref="AV802" si="1534">IF(AV$700=$E801,VLOOKUP(AV$9,$D$12:$E$83,2,FALSE),0)</f>
        <v>0</v>
      </c>
      <c r="AW802" s="319">
        <f t="shared" ref="AW802" si="1535">IF(AW$700=$E801,VLOOKUP(AW$9,$D$12:$E$83,2,FALSE),0)</f>
        <v>0</v>
      </c>
      <c r="AX802" s="319">
        <f t="shared" ref="AX802" si="1536">IF(AX$700=$E801,VLOOKUP(AX$9,$D$12:$E$83,2,FALSE),0)</f>
        <v>0</v>
      </c>
      <c r="AY802" s="319">
        <f t="shared" ref="AY802" si="1537">IF(AY$700=$E801,VLOOKUP(AY$9,$D$12:$E$83,2,FALSE),0)</f>
        <v>0</v>
      </c>
      <c r="AZ802" s="319">
        <f t="shared" ref="AZ802" si="1538">IF(AZ$700=$E801,VLOOKUP(AZ$9,$D$12:$E$83,2,FALSE),0)</f>
        <v>0</v>
      </c>
      <c r="BA802" s="319">
        <f t="shared" ref="BA802" si="1539">IF(BA$700=$E801,VLOOKUP(BA$9,$D$12:$E$83,2,FALSE),0)</f>
        <v>0</v>
      </c>
      <c r="BB802" s="319">
        <f t="shared" ref="BB802" si="1540">IF(BB$700=$E801,VLOOKUP(BB$9,$D$12:$E$83,2,FALSE),0)</f>
        <v>0</v>
      </c>
      <c r="BC802" s="319">
        <f t="shared" ref="BC802" si="1541">IF(BC$700=$E801,VLOOKUP(BC$9,$D$12:$E$83,2,FALSE),0)</f>
        <v>0</v>
      </c>
      <c r="BD802" s="319">
        <f t="shared" ref="BD802" si="1542">IF(BD$700=$E801,VLOOKUP(BD$9,$D$12:$E$83,2,FALSE),0)</f>
        <v>0</v>
      </c>
      <c r="BE802" s="319">
        <f t="shared" ref="BE802" si="1543">IF(BE$700=$E801,VLOOKUP(BE$9,$D$12:$E$83,2,FALSE),0)</f>
        <v>0</v>
      </c>
      <c r="BF802" s="319">
        <f t="shared" ref="BF802" si="1544">IF(BF$700=$E801,VLOOKUP(BF$9,$D$12:$E$83,2,FALSE),0)</f>
        <v>0</v>
      </c>
      <c r="BG802" s="319">
        <f t="shared" ref="BG802" si="1545">IF(BG$700=$E801,VLOOKUP(BG$9,$D$12:$E$83,2,FALSE),0)</f>
        <v>0</v>
      </c>
      <c r="BH802" s="319">
        <f t="shared" ref="BH802" si="1546">IF(BH$700=$E801,VLOOKUP(BH$9,$D$12:$E$83,2,FALSE),0)</f>
        <v>0</v>
      </c>
      <c r="BI802" s="319">
        <f t="shared" ref="BI802" si="1547">IF(BI$700=$E801,VLOOKUP(BI$9,$D$12:$E$83,2,FALSE),0)</f>
        <v>0</v>
      </c>
      <c r="BJ802" s="319">
        <f t="shared" ref="BJ802" si="1548">IF(BJ$700=$E801,VLOOKUP(BJ$9,$D$12:$E$83,2,FALSE),0)</f>
        <v>0</v>
      </c>
      <c r="BK802" s="319">
        <f t="shared" ref="BK802" si="1549">IF(BK$700=$E801,VLOOKUP(BK$9,$D$12:$E$83,2,FALSE),0)</f>
        <v>0</v>
      </c>
      <c r="BL802" s="319">
        <f t="shared" ref="BL802" si="1550">IF(BL$700=$E801,VLOOKUP(BL$9,$D$12:$E$83,2,FALSE),0)</f>
        <v>0</v>
      </c>
      <c r="BM802" s="319">
        <f t="shared" ref="BM802" si="1551">IF(BM$700=$E801,VLOOKUP(BM$9,$D$12:$E$83,2,FALSE),0)</f>
        <v>0</v>
      </c>
      <c r="BN802" s="319">
        <f t="shared" ref="BN802" si="1552">IF(BN$700=$E801,VLOOKUP(BN$9,$D$12:$E$83,2,FALSE),0)</f>
        <v>0</v>
      </c>
      <c r="BO802" s="319">
        <f t="shared" ref="BO802" si="1553">IF(BO$700=$E801,VLOOKUP(BO$9,$D$12:$E$83,2,FALSE),0)</f>
        <v>0</v>
      </c>
      <c r="BP802" s="319">
        <f t="shared" ref="BP802" si="1554">IF(BP$700=$E801,VLOOKUP(BP$9,$D$12:$E$83,2,FALSE),0)</f>
        <v>0</v>
      </c>
      <c r="BQ802" s="319">
        <f t="shared" ref="BQ802" si="1555">IF(BQ$700=$E801,VLOOKUP(BQ$9,$D$12:$E$83,2,FALSE),0)</f>
        <v>0</v>
      </c>
      <c r="BR802" s="319">
        <f t="shared" ref="BR802" si="1556">IF(BR$700=$E801,VLOOKUP(BR$9,$D$12:$E$83,2,FALSE),0)</f>
        <v>0</v>
      </c>
      <c r="BS802" s="319">
        <f t="shared" ref="BS802" si="1557">IF(BS$700=$E801,VLOOKUP(BS$9,$D$12:$E$83,2,FALSE),0)</f>
        <v>0</v>
      </c>
      <c r="BT802" s="319">
        <f t="shared" ref="BT802" si="1558">IF(BT$700=$E801,VLOOKUP(BT$9,$D$12:$E$83,2,FALSE),0)</f>
        <v>0</v>
      </c>
      <c r="BU802" s="319">
        <f t="shared" ref="BU802" si="1559">IF(BU$700=$E801,VLOOKUP(BU$9,$D$12:$E$83,2,FALSE),0)</f>
        <v>0</v>
      </c>
      <c r="BV802" s="319">
        <f t="shared" ref="BV802" si="1560">IF(BV$700=$E801,VLOOKUP(BV$9,$D$12:$E$83,2,FALSE),0)</f>
        <v>0</v>
      </c>
      <c r="BW802" s="319">
        <f t="shared" ref="BW802" si="1561">IF(BW$700=$E801,VLOOKUP(BW$9,$D$12:$E$83,2,FALSE),0)</f>
        <v>0</v>
      </c>
      <c r="BX802" s="319">
        <f t="shared" ref="BX802" si="1562">IF(BX$700=$E801,VLOOKUP(BX$9,$D$12:$E$83,2,FALSE),0)</f>
        <v>0</v>
      </c>
      <c r="BY802" s="319">
        <f t="shared" ref="BY802" si="1563">IF(BY$700=$E801,VLOOKUP(BY$9,$D$12:$E$83,2,FALSE),0)</f>
        <v>0</v>
      </c>
      <c r="BZ802" s="319">
        <f t="shared" ref="BZ802" si="1564">IF(BZ$700=$E801,VLOOKUP(BZ$9,$D$12:$E$83,2,FALSE),0)</f>
        <v>0</v>
      </c>
    </row>
    <row r="803" spans="1:78" ht="15" x14ac:dyDescent="0.25">
      <c r="A803" s="229">
        <f t="shared" ref="A803" si="1565">B803*$A$776</f>
        <v>0</v>
      </c>
      <c r="B803" s="77">
        <f t="shared" ref="B803:B807" si="1566">SUM(G803:BZ803)</f>
        <v>0</v>
      </c>
      <c r="E803" s="170" t="s">
        <v>47</v>
      </c>
      <c r="G803" s="319">
        <f>IF(G$700=$E801,VLOOKUP(G$9,$D$87:$E$158,2,FALSE),0)</f>
        <v>0</v>
      </c>
      <c r="H803" s="319">
        <f t="shared" ref="H803:BS803" si="1567">IF(H$700=$E801,VLOOKUP(H$9,$D$87:$E$158,2,FALSE),0)</f>
        <v>0</v>
      </c>
      <c r="I803" s="319">
        <f t="shared" si="1567"/>
        <v>0</v>
      </c>
      <c r="J803" s="319">
        <f t="shared" si="1567"/>
        <v>0</v>
      </c>
      <c r="K803" s="319">
        <f t="shared" si="1567"/>
        <v>0</v>
      </c>
      <c r="L803" s="319">
        <f t="shared" si="1567"/>
        <v>0</v>
      </c>
      <c r="M803" s="319">
        <f t="shared" si="1567"/>
        <v>0</v>
      </c>
      <c r="N803" s="319">
        <f t="shared" si="1567"/>
        <v>0</v>
      </c>
      <c r="O803" s="319">
        <f t="shared" si="1567"/>
        <v>0</v>
      </c>
      <c r="P803" s="319">
        <f t="shared" si="1567"/>
        <v>0</v>
      </c>
      <c r="Q803" s="319">
        <f t="shared" si="1567"/>
        <v>0</v>
      </c>
      <c r="R803" s="319">
        <f t="shared" si="1567"/>
        <v>0</v>
      </c>
      <c r="S803" s="319">
        <f t="shared" si="1567"/>
        <v>0</v>
      </c>
      <c r="T803" s="319">
        <f t="shared" si="1567"/>
        <v>0</v>
      </c>
      <c r="U803" s="319">
        <f t="shared" si="1567"/>
        <v>0</v>
      </c>
      <c r="V803" s="319">
        <f t="shared" si="1567"/>
        <v>0</v>
      </c>
      <c r="W803" s="319">
        <f t="shared" si="1567"/>
        <v>0</v>
      </c>
      <c r="X803" s="319">
        <f t="shared" si="1567"/>
        <v>0</v>
      </c>
      <c r="Y803" s="319">
        <f t="shared" si="1567"/>
        <v>0</v>
      </c>
      <c r="Z803" s="319">
        <f t="shared" si="1567"/>
        <v>0</v>
      </c>
      <c r="AA803" s="319">
        <f t="shared" si="1567"/>
        <v>0</v>
      </c>
      <c r="AB803" s="319">
        <f t="shared" si="1567"/>
        <v>0</v>
      </c>
      <c r="AC803" s="319">
        <f t="shared" si="1567"/>
        <v>0</v>
      </c>
      <c r="AD803" s="319">
        <f t="shared" si="1567"/>
        <v>0</v>
      </c>
      <c r="AE803" s="319">
        <f t="shared" si="1567"/>
        <v>0</v>
      </c>
      <c r="AF803" s="319">
        <f t="shared" si="1567"/>
        <v>0</v>
      </c>
      <c r="AG803" s="319">
        <f t="shared" si="1567"/>
        <v>0</v>
      </c>
      <c r="AH803" s="319">
        <f t="shared" si="1567"/>
        <v>0</v>
      </c>
      <c r="AI803" s="319">
        <f t="shared" si="1567"/>
        <v>0</v>
      </c>
      <c r="AJ803" s="319">
        <f t="shared" si="1567"/>
        <v>0</v>
      </c>
      <c r="AK803" s="319">
        <f t="shared" si="1567"/>
        <v>0</v>
      </c>
      <c r="AL803" s="319">
        <f t="shared" si="1567"/>
        <v>0</v>
      </c>
      <c r="AM803" s="319">
        <f t="shared" si="1567"/>
        <v>0</v>
      </c>
      <c r="AN803" s="319">
        <f t="shared" si="1567"/>
        <v>0</v>
      </c>
      <c r="AO803" s="319">
        <f t="shared" si="1567"/>
        <v>0</v>
      </c>
      <c r="AP803" s="319">
        <f t="shared" si="1567"/>
        <v>0</v>
      </c>
      <c r="AQ803" s="319">
        <f t="shared" si="1567"/>
        <v>0</v>
      </c>
      <c r="AR803" s="319">
        <f t="shared" si="1567"/>
        <v>0</v>
      </c>
      <c r="AS803" s="319">
        <f t="shared" si="1567"/>
        <v>0</v>
      </c>
      <c r="AT803" s="319">
        <f t="shared" si="1567"/>
        <v>0</v>
      </c>
      <c r="AU803" s="319">
        <f t="shared" si="1567"/>
        <v>0</v>
      </c>
      <c r="AV803" s="319">
        <f t="shared" si="1567"/>
        <v>0</v>
      </c>
      <c r="AW803" s="319">
        <f t="shared" si="1567"/>
        <v>0</v>
      </c>
      <c r="AX803" s="319">
        <f t="shared" si="1567"/>
        <v>0</v>
      </c>
      <c r="AY803" s="319">
        <f t="shared" si="1567"/>
        <v>0</v>
      </c>
      <c r="AZ803" s="319">
        <f t="shared" si="1567"/>
        <v>0</v>
      </c>
      <c r="BA803" s="319">
        <f t="shared" si="1567"/>
        <v>0</v>
      </c>
      <c r="BB803" s="319">
        <f t="shared" si="1567"/>
        <v>0</v>
      </c>
      <c r="BC803" s="319">
        <f t="shared" si="1567"/>
        <v>0</v>
      </c>
      <c r="BD803" s="319">
        <f t="shared" si="1567"/>
        <v>0</v>
      </c>
      <c r="BE803" s="319">
        <f t="shared" si="1567"/>
        <v>0</v>
      </c>
      <c r="BF803" s="319">
        <f t="shared" si="1567"/>
        <v>0</v>
      </c>
      <c r="BG803" s="319">
        <f t="shared" si="1567"/>
        <v>0</v>
      </c>
      <c r="BH803" s="319">
        <f t="shared" si="1567"/>
        <v>0</v>
      </c>
      <c r="BI803" s="319">
        <f t="shared" si="1567"/>
        <v>0</v>
      </c>
      <c r="BJ803" s="319">
        <f t="shared" si="1567"/>
        <v>0</v>
      </c>
      <c r="BK803" s="319">
        <f t="shared" si="1567"/>
        <v>0</v>
      </c>
      <c r="BL803" s="319">
        <f t="shared" si="1567"/>
        <v>0</v>
      </c>
      <c r="BM803" s="319">
        <f t="shared" si="1567"/>
        <v>0</v>
      </c>
      <c r="BN803" s="319">
        <f t="shared" si="1567"/>
        <v>0</v>
      </c>
      <c r="BO803" s="319">
        <f t="shared" si="1567"/>
        <v>0</v>
      </c>
      <c r="BP803" s="319">
        <f t="shared" si="1567"/>
        <v>0</v>
      </c>
      <c r="BQ803" s="319">
        <f t="shared" si="1567"/>
        <v>0</v>
      </c>
      <c r="BR803" s="319">
        <f t="shared" si="1567"/>
        <v>0</v>
      </c>
      <c r="BS803" s="319">
        <f t="shared" si="1567"/>
        <v>0</v>
      </c>
      <c r="BT803" s="319">
        <f t="shared" ref="BT803:BZ803" si="1568">IF(BT$700=$E801,VLOOKUP(BT$9,$D$87:$E$158,2,FALSE),0)</f>
        <v>0</v>
      </c>
      <c r="BU803" s="319">
        <f t="shared" si="1568"/>
        <v>0</v>
      </c>
      <c r="BV803" s="319">
        <f t="shared" si="1568"/>
        <v>0</v>
      </c>
      <c r="BW803" s="319">
        <f t="shared" si="1568"/>
        <v>0</v>
      </c>
      <c r="BX803" s="319">
        <f t="shared" si="1568"/>
        <v>0</v>
      </c>
      <c r="BY803" s="319">
        <f t="shared" si="1568"/>
        <v>0</v>
      </c>
      <c r="BZ803" s="319">
        <f t="shared" si="1568"/>
        <v>0</v>
      </c>
    </row>
    <row r="804" spans="1:78" ht="15" x14ac:dyDescent="0.25">
      <c r="A804" s="229">
        <f>B804*$A$776</f>
        <v>0</v>
      </c>
      <c r="B804" s="77">
        <f t="shared" si="1566"/>
        <v>0</v>
      </c>
      <c r="E804" s="170" t="s">
        <v>56</v>
      </c>
      <c r="G804" s="319">
        <f>IF(G$700=$E801,VLOOKUP(G$9,$D$163:$E$234,2,FALSE),0)</f>
        <v>0</v>
      </c>
      <c r="H804" s="319">
        <f t="shared" ref="H804:BS804" si="1569">IF(H$700=$E801,VLOOKUP(H$9,$D$163:$E$234,2,FALSE),0)</f>
        <v>0</v>
      </c>
      <c r="I804" s="319">
        <f t="shared" si="1569"/>
        <v>0</v>
      </c>
      <c r="J804" s="319">
        <f t="shared" si="1569"/>
        <v>0</v>
      </c>
      <c r="K804" s="319">
        <f t="shared" si="1569"/>
        <v>0</v>
      </c>
      <c r="L804" s="319">
        <f t="shared" si="1569"/>
        <v>0</v>
      </c>
      <c r="M804" s="319">
        <f t="shared" si="1569"/>
        <v>0</v>
      </c>
      <c r="N804" s="319">
        <f t="shared" si="1569"/>
        <v>0</v>
      </c>
      <c r="O804" s="319">
        <f t="shared" si="1569"/>
        <v>0</v>
      </c>
      <c r="P804" s="319">
        <f t="shared" si="1569"/>
        <v>0</v>
      </c>
      <c r="Q804" s="319">
        <f t="shared" si="1569"/>
        <v>0</v>
      </c>
      <c r="R804" s="319">
        <f t="shared" si="1569"/>
        <v>0</v>
      </c>
      <c r="S804" s="319">
        <f t="shared" si="1569"/>
        <v>0</v>
      </c>
      <c r="T804" s="319">
        <f t="shared" si="1569"/>
        <v>0</v>
      </c>
      <c r="U804" s="319">
        <f t="shared" si="1569"/>
        <v>0</v>
      </c>
      <c r="V804" s="319">
        <f t="shared" si="1569"/>
        <v>0</v>
      </c>
      <c r="W804" s="319">
        <f t="shared" si="1569"/>
        <v>0</v>
      </c>
      <c r="X804" s="319">
        <f t="shared" si="1569"/>
        <v>0</v>
      </c>
      <c r="Y804" s="319">
        <f t="shared" si="1569"/>
        <v>0</v>
      </c>
      <c r="Z804" s="319">
        <f t="shared" si="1569"/>
        <v>0</v>
      </c>
      <c r="AA804" s="319">
        <f t="shared" si="1569"/>
        <v>0</v>
      </c>
      <c r="AB804" s="319">
        <f t="shared" si="1569"/>
        <v>0</v>
      </c>
      <c r="AC804" s="319">
        <f t="shared" si="1569"/>
        <v>0</v>
      </c>
      <c r="AD804" s="319">
        <f t="shared" si="1569"/>
        <v>0</v>
      </c>
      <c r="AE804" s="319">
        <f t="shared" si="1569"/>
        <v>0</v>
      </c>
      <c r="AF804" s="319">
        <f t="shared" si="1569"/>
        <v>0</v>
      </c>
      <c r="AG804" s="319">
        <f t="shared" si="1569"/>
        <v>0</v>
      </c>
      <c r="AH804" s="319">
        <f t="shared" si="1569"/>
        <v>0</v>
      </c>
      <c r="AI804" s="319">
        <f t="shared" si="1569"/>
        <v>0</v>
      </c>
      <c r="AJ804" s="319">
        <f t="shared" si="1569"/>
        <v>0</v>
      </c>
      <c r="AK804" s="319">
        <f t="shared" si="1569"/>
        <v>0</v>
      </c>
      <c r="AL804" s="319">
        <f t="shared" si="1569"/>
        <v>0</v>
      </c>
      <c r="AM804" s="319">
        <f t="shared" si="1569"/>
        <v>0</v>
      </c>
      <c r="AN804" s="319">
        <f t="shared" si="1569"/>
        <v>0</v>
      </c>
      <c r="AO804" s="319">
        <f t="shared" si="1569"/>
        <v>0</v>
      </c>
      <c r="AP804" s="319">
        <f t="shared" si="1569"/>
        <v>0</v>
      </c>
      <c r="AQ804" s="319">
        <f t="shared" si="1569"/>
        <v>0</v>
      </c>
      <c r="AR804" s="319">
        <f t="shared" si="1569"/>
        <v>0</v>
      </c>
      <c r="AS804" s="319">
        <f t="shared" si="1569"/>
        <v>0</v>
      </c>
      <c r="AT804" s="319">
        <f t="shared" si="1569"/>
        <v>0</v>
      </c>
      <c r="AU804" s="319">
        <f t="shared" si="1569"/>
        <v>0</v>
      </c>
      <c r="AV804" s="319">
        <f t="shared" si="1569"/>
        <v>0</v>
      </c>
      <c r="AW804" s="319">
        <f t="shared" si="1569"/>
        <v>0</v>
      </c>
      <c r="AX804" s="319">
        <f t="shared" si="1569"/>
        <v>0</v>
      </c>
      <c r="AY804" s="319">
        <f t="shared" si="1569"/>
        <v>0</v>
      </c>
      <c r="AZ804" s="319">
        <f t="shared" si="1569"/>
        <v>0</v>
      </c>
      <c r="BA804" s="319">
        <f t="shared" si="1569"/>
        <v>0</v>
      </c>
      <c r="BB804" s="319">
        <f t="shared" si="1569"/>
        <v>0</v>
      </c>
      <c r="BC804" s="319">
        <f t="shared" si="1569"/>
        <v>0</v>
      </c>
      <c r="BD804" s="319">
        <f t="shared" si="1569"/>
        <v>0</v>
      </c>
      <c r="BE804" s="319">
        <f t="shared" si="1569"/>
        <v>0</v>
      </c>
      <c r="BF804" s="319">
        <f t="shared" si="1569"/>
        <v>0</v>
      </c>
      <c r="BG804" s="319">
        <f t="shared" si="1569"/>
        <v>0</v>
      </c>
      <c r="BH804" s="319">
        <f t="shared" si="1569"/>
        <v>0</v>
      </c>
      <c r="BI804" s="319">
        <f t="shared" si="1569"/>
        <v>0</v>
      </c>
      <c r="BJ804" s="319">
        <f t="shared" si="1569"/>
        <v>0</v>
      </c>
      <c r="BK804" s="319">
        <f t="shared" si="1569"/>
        <v>0</v>
      </c>
      <c r="BL804" s="319">
        <f t="shared" si="1569"/>
        <v>0</v>
      </c>
      <c r="BM804" s="319">
        <f t="shared" si="1569"/>
        <v>0</v>
      </c>
      <c r="BN804" s="319">
        <f t="shared" si="1569"/>
        <v>0</v>
      </c>
      <c r="BO804" s="319">
        <f t="shared" si="1569"/>
        <v>0</v>
      </c>
      <c r="BP804" s="319">
        <f t="shared" si="1569"/>
        <v>0</v>
      </c>
      <c r="BQ804" s="319">
        <f t="shared" si="1569"/>
        <v>0</v>
      </c>
      <c r="BR804" s="319">
        <f t="shared" si="1569"/>
        <v>0</v>
      </c>
      <c r="BS804" s="319">
        <f t="shared" si="1569"/>
        <v>0</v>
      </c>
      <c r="BT804" s="319">
        <f t="shared" ref="BT804:BZ804" si="1570">IF(BT$700=$E801,VLOOKUP(BT$9,$D$163:$E$234,2,FALSE),0)</f>
        <v>0</v>
      </c>
      <c r="BU804" s="319">
        <f t="shared" si="1570"/>
        <v>0</v>
      </c>
      <c r="BV804" s="319">
        <f t="shared" si="1570"/>
        <v>0</v>
      </c>
      <c r="BW804" s="319">
        <f t="shared" si="1570"/>
        <v>0</v>
      </c>
      <c r="BX804" s="319">
        <f t="shared" si="1570"/>
        <v>0</v>
      </c>
      <c r="BY804" s="319">
        <f t="shared" si="1570"/>
        <v>0</v>
      </c>
      <c r="BZ804" s="319">
        <f t="shared" si="1570"/>
        <v>0</v>
      </c>
    </row>
    <row r="805" spans="1:78" ht="15" x14ac:dyDescent="0.25">
      <c r="A805" s="228">
        <f t="shared" ref="A805" si="1571">B805*$A$776</f>
        <v>0</v>
      </c>
      <c r="B805" s="77">
        <f t="shared" si="1566"/>
        <v>0</v>
      </c>
      <c r="E805" s="170" t="s">
        <v>55</v>
      </c>
      <c r="G805" s="319">
        <f>IF(G$700=$E801,VLOOKUP(G$9,$D$239:$E$310,2,FALSE),0)</f>
        <v>0</v>
      </c>
      <c r="H805" s="319">
        <f t="shared" ref="H805:BS805" si="1572">IF(H$700=$E801,VLOOKUP(H$9,$D$239:$E$310,2,FALSE),0)</f>
        <v>0</v>
      </c>
      <c r="I805" s="319">
        <f t="shared" si="1572"/>
        <v>0</v>
      </c>
      <c r="J805" s="319">
        <f t="shared" si="1572"/>
        <v>0</v>
      </c>
      <c r="K805" s="319">
        <f t="shared" si="1572"/>
        <v>0</v>
      </c>
      <c r="L805" s="319">
        <f t="shared" si="1572"/>
        <v>0</v>
      </c>
      <c r="M805" s="319">
        <f t="shared" si="1572"/>
        <v>0</v>
      </c>
      <c r="N805" s="319">
        <f t="shared" si="1572"/>
        <v>0</v>
      </c>
      <c r="O805" s="319">
        <f t="shared" si="1572"/>
        <v>0</v>
      </c>
      <c r="P805" s="319">
        <f t="shared" si="1572"/>
        <v>0</v>
      </c>
      <c r="Q805" s="319">
        <f t="shared" si="1572"/>
        <v>0</v>
      </c>
      <c r="R805" s="319">
        <f t="shared" si="1572"/>
        <v>0</v>
      </c>
      <c r="S805" s="319">
        <f t="shared" si="1572"/>
        <v>0</v>
      </c>
      <c r="T805" s="319">
        <f t="shared" si="1572"/>
        <v>0</v>
      </c>
      <c r="U805" s="319">
        <f t="shared" si="1572"/>
        <v>0</v>
      </c>
      <c r="V805" s="319">
        <f t="shared" si="1572"/>
        <v>0</v>
      </c>
      <c r="W805" s="319">
        <f t="shared" si="1572"/>
        <v>0</v>
      </c>
      <c r="X805" s="319">
        <f t="shared" si="1572"/>
        <v>0</v>
      </c>
      <c r="Y805" s="319">
        <f t="shared" si="1572"/>
        <v>0</v>
      </c>
      <c r="Z805" s="319">
        <f t="shared" si="1572"/>
        <v>0</v>
      </c>
      <c r="AA805" s="319">
        <f t="shared" si="1572"/>
        <v>0</v>
      </c>
      <c r="AB805" s="319">
        <f t="shared" si="1572"/>
        <v>0</v>
      </c>
      <c r="AC805" s="319">
        <f t="shared" si="1572"/>
        <v>0</v>
      </c>
      <c r="AD805" s="319">
        <f t="shared" si="1572"/>
        <v>0</v>
      </c>
      <c r="AE805" s="319">
        <f t="shared" si="1572"/>
        <v>0</v>
      </c>
      <c r="AF805" s="319">
        <f t="shared" si="1572"/>
        <v>0</v>
      </c>
      <c r="AG805" s="319">
        <f t="shared" si="1572"/>
        <v>0</v>
      </c>
      <c r="AH805" s="319">
        <f t="shared" si="1572"/>
        <v>0</v>
      </c>
      <c r="AI805" s="319">
        <f t="shared" si="1572"/>
        <v>0</v>
      </c>
      <c r="AJ805" s="319">
        <f t="shared" si="1572"/>
        <v>0</v>
      </c>
      <c r="AK805" s="319">
        <f t="shared" si="1572"/>
        <v>0</v>
      </c>
      <c r="AL805" s="319">
        <f t="shared" si="1572"/>
        <v>0</v>
      </c>
      <c r="AM805" s="319">
        <f t="shared" si="1572"/>
        <v>0</v>
      </c>
      <c r="AN805" s="319">
        <f t="shared" si="1572"/>
        <v>0</v>
      </c>
      <c r="AO805" s="319">
        <f t="shared" si="1572"/>
        <v>0</v>
      </c>
      <c r="AP805" s="319">
        <f t="shared" si="1572"/>
        <v>0</v>
      </c>
      <c r="AQ805" s="319">
        <f t="shared" si="1572"/>
        <v>0</v>
      </c>
      <c r="AR805" s="319">
        <f t="shared" si="1572"/>
        <v>0</v>
      </c>
      <c r="AS805" s="319">
        <f t="shared" si="1572"/>
        <v>0</v>
      </c>
      <c r="AT805" s="319">
        <f t="shared" si="1572"/>
        <v>0</v>
      </c>
      <c r="AU805" s="319">
        <f t="shared" si="1572"/>
        <v>0</v>
      </c>
      <c r="AV805" s="319">
        <f t="shared" si="1572"/>
        <v>0</v>
      </c>
      <c r="AW805" s="319">
        <f t="shared" si="1572"/>
        <v>0</v>
      </c>
      <c r="AX805" s="319">
        <f t="shared" si="1572"/>
        <v>0</v>
      </c>
      <c r="AY805" s="319">
        <f t="shared" si="1572"/>
        <v>0</v>
      </c>
      <c r="AZ805" s="319">
        <f t="shared" si="1572"/>
        <v>0</v>
      </c>
      <c r="BA805" s="319">
        <f t="shared" si="1572"/>
        <v>0</v>
      </c>
      <c r="BB805" s="319">
        <f t="shared" si="1572"/>
        <v>0</v>
      </c>
      <c r="BC805" s="319">
        <f t="shared" si="1572"/>
        <v>0</v>
      </c>
      <c r="BD805" s="319">
        <f t="shared" si="1572"/>
        <v>0</v>
      </c>
      <c r="BE805" s="319">
        <f t="shared" si="1572"/>
        <v>0</v>
      </c>
      <c r="BF805" s="319">
        <f t="shared" si="1572"/>
        <v>0</v>
      </c>
      <c r="BG805" s="319">
        <f t="shared" si="1572"/>
        <v>0</v>
      </c>
      <c r="BH805" s="319">
        <f t="shared" si="1572"/>
        <v>0</v>
      </c>
      <c r="BI805" s="319">
        <f t="shared" si="1572"/>
        <v>0</v>
      </c>
      <c r="BJ805" s="319">
        <f t="shared" si="1572"/>
        <v>0</v>
      </c>
      <c r="BK805" s="319">
        <f t="shared" si="1572"/>
        <v>0</v>
      </c>
      <c r="BL805" s="319">
        <f t="shared" si="1572"/>
        <v>0</v>
      </c>
      <c r="BM805" s="319">
        <f t="shared" si="1572"/>
        <v>0</v>
      </c>
      <c r="BN805" s="319">
        <f t="shared" si="1572"/>
        <v>0</v>
      </c>
      <c r="BO805" s="319">
        <f t="shared" si="1572"/>
        <v>0</v>
      </c>
      <c r="BP805" s="319">
        <f t="shared" si="1572"/>
        <v>0</v>
      </c>
      <c r="BQ805" s="319">
        <f t="shared" si="1572"/>
        <v>0</v>
      </c>
      <c r="BR805" s="319">
        <f t="shared" si="1572"/>
        <v>0</v>
      </c>
      <c r="BS805" s="319">
        <f t="shared" si="1572"/>
        <v>0</v>
      </c>
      <c r="BT805" s="319">
        <f t="shared" ref="BT805:BZ805" si="1573">IF(BT$700=$E801,VLOOKUP(BT$9,$D$239:$E$310,2,FALSE),0)</f>
        <v>0</v>
      </c>
      <c r="BU805" s="319">
        <f t="shared" si="1573"/>
        <v>0</v>
      </c>
      <c r="BV805" s="319">
        <f t="shared" si="1573"/>
        <v>0</v>
      </c>
      <c r="BW805" s="319">
        <f t="shared" si="1573"/>
        <v>0</v>
      </c>
      <c r="BX805" s="319">
        <f t="shared" si="1573"/>
        <v>0</v>
      </c>
      <c r="BY805" s="319">
        <f t="shared" si="1573"/>
        <v>0</v>
      </c>
      <c r="BZ805" s="319">
        <f t="shared" si="1573"/>
        <v>0</v>
      </c>
    </row>
    <row r="806" spans="1:78" ht="15" x14ac:dyDescent="0.25">
      <c r="B806" s="77">
        <f t="shared" si="1566"/>
        <v>0</v>
      </c>
      <c r="E806" s="170" t="s">
        <v>2</v>
      </c>
      <c r="G806" s="319">
        <f>IF(G$700=$E801,VLOOKUP(G$9,$D$316:$E$387,2,FALSE),0)</f>
        <v>0</v>
      </c>
      <c r="H806" s="319">
        <f t="shared" ref="H806:BS806" si="1574">IF(H$700=$E801,VLOOKUP(H$9,$D$316:$E$387,2,FALSE),0)</f>
        <v>0</v>
      </c>
      <c r="I806" s="319">
        <f t="shared" si="1574"/>
        <v>0</v>
      </c>
      <c r="J806" s="319">
        <f t="shared" si="1574"/>
        <v>0</v>
      </c>
      <c r="K806" s="319">
        <f t="shared" si="1574"/>
        <v>0</v>
      </c>
      <c r="L806" s="319">
        <f t="shared" si="1574"/>
        <v>0</v>
      </c>
      <c r="M806" s="319">
        <f t="shared" si="1574"/>
        <v>0</v>
      </c>
      <c r="N806" s="319">
        <f t="shared" si="1574"/>
        <v>0</v>
      </c>
      <c r="O806" s="319">
        <f t="shared" si="1574"/>
        <v>0</v>
      </c>
      <c r="P806" s="319">
        <f t="shared" si="1574"/>
        <v>0</v>
      </c>
      <c r="Q806" s="319">
        <f t="shared" si="1574"/>
        <v>0</v>
      </c>
      <c r="R806" s="319">
        <f t="shared" si="1574"/>
        <v>0</v>
      </c>
      <c r="S806" s="319">
        <f t="shared" si="1574"/>
        <v>0</v>
      </c>
      <c r="T806" s="319">
        <f t="shared" si="1574"/>
        <v>0</v>
      </c>
      <c r="U806" s="319">
        <f t="shared" si="1574"/>
        <v>0</v>
      </c>
      <c r="V806" s="319">
        <f t="shared" si="1574"/>
        <v>0</v>
      </c>
      <c r="W806" s="319">
        <f t="shared" si="1574"/>
        <v>0</v>
      </c>
      <c r="X806" s="319">
        <f t="shared" si="1574"/>
        <v>0</v>
      </c>
      <c r="Y806" s="319">
        <f t="shared" si="1574"/>
        <v>0</v>
      </c>
      <c r="Z806" s="319">
        <f t="shared" si="1574"/>
        <v>0</v>
      </c>
      <c r="AA806" s="319">
        <f t="shared" si="1574"/>
        <v>0</v>
      </c>
      <c r="AB806" s="319">
        <f t="shared" si="1574"/>
        <v>0</v>
      </c>
      <c r="AC806" s="319">
        <f t="shared" si="1574"/>
        <v>0</v>
      </c>
      <c r="AD806" s="319">
        <f t="shared" si="1574"/>
        <v>0</v>
      </c>
      <c r="AE806" s="319">
        <f t="shared" si="1574"/>
        <v>0</v>
      </c>
      <c r="AF806" s="319">
        <f t="shared" si="1574"/>
        <v>0</v>
      </c>
      <c r="AG806" s="319">
        <f t="shared" si="1574"/>
        <v>0</v>
      </c>
      <c r="AH806" s="319">
        <f t="shared" si="1574"/>
        <v>0</v>
      </c>
      <c r="AI806" s="319">
        <f t="shared" si="1574"/>
        <v>0</v>
      </c>
      <c r="AJ806" s="319">
        <f t="shared" si="1574"/>
        <v>0</v>
      </c>
      <c r="AK806" s="319">
        <f t="shared" si="1574"/>
        <v>0</v>
      </c>
      <c r="AL806" s="319">
        <f t="shared" si="1574"/>
        <v>0</v>
      </c>
      <c r="AM806" s="319">
        <f t="shared" si="1574"/>
        <v>0</v>
      </c>
      <c r="AN806" s="319">
        <f t="shared" si="1574"/>
        <v>0</v>
      </c>
      <c r="AO806" s="319">
        <f t="shared" si="1574"/>
        <v>0</v>
      </c>
      <c r="AP806" s="319">
        <f t="shared" si="1574"/>
        <v>0</v>
      </c>
      <c r="AQ806" s="319">
        <f t="shared" si="1574"/>
        <v>0</v>
      </c>
      <c r="AR806" s="319">
        <f t="shared" si="1574"/>
        <v>0</v>
      </c>
      <c r="AS806" s="319">
        <f t="shared" si="1574"/>
        <v>0</v>
      </c>
      <c r="AT806" s="319">
        <f t="shared" si="1574"/>
        <v>0</v>
      </c>
      <c r="AU806" s="319">
        <f t="shared" si="1574"/>
        <v>0</v>
      </c>
      <c r="AV806" s="319">
        <f t="shared" si="1574"/>
        <v>0</v>
      </c>
      <c r="AW806" s="319">
        <f t="shared" si="1574"/>
        <v>0</v>
      </c>
      <c r="AX806" s="319">
        <f t="shared" si="1574"/>
        <v>0</v>
      </c>
      <c r="AY806" s="319">
        <f t="shared" si="1574"/>
        <v>0</v>
      </c>
      <c r="AZ806" s="319">
        <f t="shared" si="1574"/>
        <v>0</v>
      </c>
      <c r="BA806" s="319">
        <f t="shared" si="1574"/>
        <v>0</v>
      </c>
      <c r="BB806" s="319">
        <f t="shared" si="1574"/>
        <v>0</v>
      </c>
      <c r="BC806" s="319">
        <f t="shared" si="1574"/>
        <v>0</v>
      </c>
      <c r="BD806" s="319">
        <f t="shared" si="1574"/>
        <v>0</v>
      </c>
      <c r="BE806" s="319">
        <f t="shared" si="1574"/>
        <v>0</v>
      </c>
      <c r="BF806" s="319">
        <f t="shared" si="1574"/>
        <v>0</v>
      </c>
      <c r="BG806" s="319">
        <f t="shared" si="1574"/>
        <v>0</v>
      </c>
      <c r="BH806" s="319">
        <f t="shared" si="1574"/>
        <v>0</v>
      </c>
      <c r="BI806" s="319">
        <f t="shared" si="1574"/>
        <v>0</v>
      </c>
      <c r="BJ806" s="319">
        <f t="shared" si="1574"/>
        <v>0</v>
      </c>
      <c r="BK806" s="319">
        <f t="shared" si="1574"/>
        <v>0</v>
      </c>
      <c r="BL806" s="319">
        <f t="shared" si="1574"/>
        <v>0</v>
      </c>
      <c r="BM806" s="319">
        <f t="shared" si="1574"/>
        <v>0</v>
      </c>
      <c r="BN806" s="319">
        <f t="shared" si="1574"/>
        <v>0</v>
      </c>
      <c r="BO806" s="319">
        <f t="shared" si="1574"/>
        <v>0</v>
      </c>
      <c r="BP806" s="319">
        <f t="shared" si="1574"/>
        <v>0</v>
      </c>
      <c r="BQ806" s="319">
        <f t="shared" si="1574"/>
        <v>0</v>
      </c>
      <c r="BR806" s="319">
        <f t="shared" si="1574"/>
        <v>0</v>
      </c>
      <c r="BS806" s="319">
        <f t="shared" si="1574"/>
        <v>0</v>
      </c>
      <c r="BT806" s="319">
        <f t="shared" ref="BT806:BZ806" si="1575">IF(BT$700=$E801,VLOOKUP(BT$9,$D$316:$E$387,2,FALSE),0)</f>
        <v>0</v>
      </c>
      <c r="BU806" s="319">
        <f t="shared" si="1575"/>
        <v>0</v>
      </c>
      <c r="BV806" s="319">
        <f t="shared" si="1575"/>
        <v>0</v>
      </c>
      <c r="BW806" s="319">
        <f t="shared" si="1575"/>
        <v>0</v>
      </c>
      <c r="BX806" s="319">
        <f t="shared" si="1575"/>
        <v>0</v>
      </c>
      <c r="BY806" s="319">
        <f t="shared" si="1575"/>
        <v>0</v>
      </c>
      <c r="BZ806" s="319">
        <f t="shared" si="1575"/>
        <v>0</v>
      </c>
    </row>
    <row r="807" spans="1:78" ht="15" x14ac:dyDescent="0.25">
      <c r="B807" s="77">
        <f t="shared" si="1566"/>
        <v>-6583.1531799999993</v>
      </c>
      <c r="E807" s="170" t="s">
        <v>83</v>
      </c>
      <c r="G807" s="176">
        <f>-IF(F$9=INPUTS!$C$45,SUM($B802:$B805),0)</f>
        <v>0</v>
      </c>
      <c r="H807" s="176">
        <f>-IF(G$9=INPUTS!$C$45,SUM($B802:$B805),0)</f>
        <v>0</v>
      </c>
      <c r="I807" s="176">
        <f>-IF(H$9=INPUTS!$C$45,SUM($B802:$B805),0)</f>
        <v>0</v>
      </c>
      <c r="J807" s="176">
        <f>-IF(I$9=INPUTS!$C$45,SUM($B802:$B805),0)</f>
        <v>0</v>
      </c>
      <c r="K807" s="176">
        <f>-IF(J$9=INPUTS!$C$45,SUM($B802:$B805),0)</f>
        <v>0</v>
      </c>
      <c r="L807" s="176">
        <f>-IF(K$9=INPUTS!$C$45,SUM($B802:$B805),0)</f>
        <v>0</v>
      </c>
      <c r="M807" s="176">
        <f>-IF(L$9=INPUTS!$C$45,SUM($B802:$B805),0)</f>
        <v>0</v>
      </c>
      <c r="N807" s="176">
        <f>-IF(M$9=INPUTS!$C$45,SUM($B802:$B805),0)</f>
        <v>0</v>
      </c>
      <c r="O807" s="176">
        <f>-IF(N$9=INPUTS!$C$45,SUM($B802:$B805),0)</f>
        <v>0</v>
      </c>
      <c r="P807" s="176">
        <f>-IF(O$9=INPUTS!$C$45,SUM($B802:$B805),0)</f>
        <v>0</v>
      </c>
      <c r="Q807" s="176">
        <f>-IF(P$9=INPUTS!$C$45,SUM($B802:$B805),0)</f>
        <v>0</v>
      </c>
      <c r="R807" s="176">
        <f>-IF(Q$9=INPUTS!$C$45,SUM($B802:$B805),0)</f>
        <v>0</v>
      </c>
      <c r="S807" s="176">
        <f>-IF(R$9=INPUTS!$C$45,SUM($B802:$B805),0)</f>
        <v>0</v>
      </c>
      <c r="T807" s="176">
        <f>-IF(S$9=INPUTS!$C$45,SUM($B802:$B805),0)</f>
        <v>0</v>
      </c>
      <c r="U807" s="176">
        <f>-IF(T$9=INPUTS!$C$45,SUM($B802:$B805),0)</f>
        <v>0</v>
      </c>
      <c r="V807" s="176">
        <f>-IF(U$9=INPUTS!$C$45,SUM($B802:$B805),0)</f>
        <v>0</v>
      </c>
      <c r="W807" s="176">
        <f>-IF(V$9=INPUTS!$C$45,SUM($B802:$B805),0)</f>
        <v>0</v>
      </c>
      <c r="X807" s="176">
        <f>-IF(W$9=INPUTS!$C$45,SUM($B802:$B805),0)</f>
        <v>0</v>
      </c>
      <c r="Y807" s="176">
        <f>-IF(X$9=INPUTS!$C$45,SUM($B802:$B805),0)</f>
        <v>0</v>
      </c>
      <c r="Z807" s="176">
        <f>-IF(Y$9=INPUTS!$C$45,SUM($B802:$B805),0)</f>
        <v>0</v>
      </c>
      <c r="AA807" s="176">
        <f>-IF(Z$9=INPUTS!$C$45,SUM($B802:$B805),0)</f>
        <v>0</v>
      </c>
      <c r="AB807" s="176">
        <f>-IF(AA$9=INPUTS!$C$45,SUM($B802:$B805),0)</f>
        <v>0</v>
      </c>
      <c r="AC807" s="176">
        <f>-IF(AB$9=INPUTS!$C$45,SUM($B802:$B805),0)</f>
        <v>0</v>
      </c>
      <c r="AD807" s="176">
        <f>-IF(AC$9=INPUTS!$C$45,SUM($B802:$B805),0)</f>
        <v>0</v>
      </c>
      <c r="AE807" s="176">
        <f>-IF(AD$9=INPUTS!$C$45,SUM($B802:$B805),0)</f>
        <v>0</v>
      </c>
      <c r="AF807" s="176">
        <f>-IF(AE$9=INPUTS!$C$45,SUM($B802:$B805),0)</f>
        <v>0</v>
      </c>
      <c r="AG807" s="176">
        <f>-IF(AF$9=INPUTS!$C$45,SUM($B802:$B805),0)</f>
        <v>0</v>
      </c>
      <c r="AH807" s="176">
        <f>-IF(AG$9=INPUTS!$C$45,SUM($B802:$B805),0)</f>
        <v>0</v>
      </c>
      <c r="AI807" s="176">
        <f>-IF(AH$9=INPUTS!$C$45,SUM($B802:$B805),0)</f>
        <v>0</v>
      </c>
      <c r="AJ807" s="176">
        <f>-IF(AI$9=INPUTS!$C$45,SUM($B802:$B805),0)</f>
        <v>0</v>
      </c>
      <c r="AK807" s="176">
        <f>-IF(AJ$9=INPUTS!$C$45,SUM($B802:$B805),0)</f>
        <v>0</v>
      </c>
      <c r="AL807" s="176">
        <f>-IF(AK$9=INPUTS!$C$45,SUM($B802:$B805),0)</f>
        <v>0</v>
      </c>
      <c r="AM807" s="176">
        <f>-IF(AL$9=INPUTS!$C$45,SUM($B802:$B805),0)</f>
        <v>0</v>
      </c>
      <c r="AN807" s="176">
        <f>-IF(AM$9=INPUTS!$C$45,SUM($B802:$B805),0)</f>
        <v>0</v>
      </c>
      <c r="AO807" s="176">
        <f>-IF(AN$9=INPUTS!$C$45,SUM($B802:$B805),0)</f>
        <v>0</v>
      </c>
      <c r="AP807" s="176">
        <f>-IF(AO$9=INPUTS!$C$45,SUM($B802:$B805),0)</f>
        <v>-6583.1531799999993</v>
      </c>
      <c r="AQ807" s="176">
        <f>-IF(AP$9=INPUTS!$C$45,SUM($B802:$B805),0)</f>
        <v>0</v>
      </c>
      <c r="AR807" s="176">
        <f>-IF(AQ$9=INPUTS!$C$45,SUM($B802:$B805),0)</f>
        <v>0</v>
      </c>
      <c r="AS807" s="176">
        <f>-IF(AR$9=INPUTS!$C$45,SUM($B802:$B805),0)</f>
        <v>0</v>
      </c>
      <c r="AT807" s="176">
        <f>-IF(AS$9=INPUTS!$C$45,SUM($B802:$B805),0)</f>
        <v>0</v>
      </c>
      <c r="AU807" s="176">
        <f>-IF(AT$9=INPUTS!$C$45,SUM($B802:$B805),0)</f>
        <v>0</v>
      </c>
      <c r="AV807" s="176">
        <f>-IF(AU$9=INPUTS!$C$45,SUM($B802:$B805),0)</f>
        <v>0</v>
      </c>
      <c r="AW807" s="176">
        <f>-IF(AV$9=INPUTS!$C$45,SUM($B802:$B805),0)</f>
        <v>0</v>
      </c>
      <c r="AX807" s="176">
        <f>-IF(AW$9=INPUTS!$C$45,SUM($B802:$B805),0)</f>
        <v>0</v>
      </c>
      <c r="AY807" s="176">
        <f>-IF(AX$9=INPUTS!$C$45,SUM($B802:$B805),0)</f>
        <v>0</v>
      </c>
      <c r="AZ807" s="176">
        <f>-IF(AY$9=INPUTS!$C$45,SUM($B802:$B805),0)</f>
        <v>0</v>
      </c>
      <c r="BA807" s="176">
        <f>-IF(AZ$9=INPUTS!$C$45,SUM($B802:$B805),0)</f>
        <v>0</v>
      </c>
      <c r="BB807" s="176">
        <f>-IF(BA$9=INPUTS!$C$45,SUM($B802:$B805),0)</f>
        <v>0</v>
      </c>
      <c r="BC807" s="176">
        <f>-IF(BB$9=INPUTS!$C$45,SUM($B802:$B805),0)</f>
        <v>0</v>
      </c>
      <c r="BD807" s="176">
        <f>-IF(BC$9=INPUTS!$C$45,SUM($B802:$B805),0)</f>
        <v>0</v>
      </c>
      <c r="BE807" s="176">
        <f>-IF(BD$9=INPUTS!$C$45,SUM($B802:$B805),0)</f>
        <v>0</v>
      </c>
      <c r="BF807" s="176">
        <f>-IF(BE$9=INPUTS!$C$45,SUM($B802:$B805),0)</f>
        <v>0</v>
      </c>
      <c r="BG807" s="176">
        <f>-IF(BF$9=INPUTS!$C$45,SUM($B802:$B805),0)</f>
        <v>0</v>
      </c>
      <c r="BH807" s="176">
        <f>-IF(BG$9=INPUTS!$C$45,SUM($B802:$B805),0)</f>
        <v>0</v>
      </c>
      <c r="BI807" s="176">
        <f>-IF(BH$9=INPUTS!$C$45,SUM($B802:$B805),0)</f>
        <v>0</v>
      </c>
      <c r="BJ807" s="176">
        <f>-IF(BI$9=INPUTS!$C$45,SUM($B802:$B805),0)</f>
        <v>0</v>
      </c>
      <c r="BK807" s="176">
        <f>-IF(BJ$9=INPUTS!$C$45,SUM($B802:$B805),0)</f>
        <v>0</v>
      </c>
      <c r="BL807" s="176">
        <f>-IF(BK$9=INPUTS!$C$45,SUM($B802:$B805),0)</f>
        <v>0</v>
      </c>
      <c r="BM807" s="176">
        <f>-IF(BL$9=INPUTS!$C$45,SUM($B802:$B805),0)</f>
        <v>0</v>
      </c>
      <c r="BN807" s="176">
        <f>-IF(BM$9=INPUTS!$C$45,SUM($B802:$B805),0)</f>
        <v>0</v>
      </c>
      <c r="BO807" s="176">
        <f>-IF(BN$9=INPUTS!$C$45,SUM($B802:$B805),0)</f>
        <v>0</v>
      </c>
      <c r="BP807" s="176">
        <f>-IF(BO$9=INPUTS!$C$45,SUM($B802:$B805),0)</f>
        <v>0</v>
      </c>
      <c r="BQ807" s="176">
        <f>-IF(BP$9=INPUTS!$C$45,SUM($B802:$B805),0)</f>
        <v>0</v>
      </c>
      <c r="BR807" s="176">
        <f>-IF(BQ$9=INPUTS!$C$45,SUM($B802:$B805),0)</f>
        <v>0</v>
      </c>
      <c r="BS807" s="176">
        <f>-IF(BR$9=INPUTS!$C$45,SUM($B802:$B805),0)</f>
        <v>0</v>
      </c>
      <c r="BT807" s="176">
        <f>-IF(BS$9=INPUTS!$C$45,SUM($B802:$B805),0)</f>
        <v>0</v>
      </c>
      <c r="BU807" s="176">
        <f>-IF(BT$9=INPUTS!$C$45,SUM($B802:$B805),0)</f>
        <v>0</v>
      </c>
      <c r="BV807" s="176">
        <f>-IF(BU$9=INPUTS!$C$45,SUM($B802:$B805),0)</f>
        <v>0</v>
      </c>
      <c r="BW807" s="176">
        <f>-IF(BV$9=INPUTS!$C$45,SUM($B802:$B805),0)</f>
        <v>0</v>
      </c>
      <c r="BX807" s="176">
        <f>-IF(BW$9=INPUTS!$C$45,SUM($B802:$B805),0)</f>
        <v>0</v>
      </c>
      <c r="BY807" s="176">
        <f>-IF(BX$9=INPUTS!$C$45,SUM($B802:$B805),0)</f>
        <v>0</v>
      </c>
      <c r="BZ807" s="176">
        <f>-IF(BY$9=INPUTS!$C$45,SUM($B802:$B805),0)</f>
        <v>0</v>
      </c>
    </row>
    <row r="808" spans="1:78" ht="15" x14ac:dyDescent="0.25">
      <c r="B808" s="77">
        <f>SUM(G808:BZ808)</f>
        <v>0</v>
      </c>
      <c r="E808" s="170" t="s">
        <v>84</v>
      </c>
      <c r="G808" s="176">
        <f>-IF(F$9=INPUTS!$C$45,$B806,0)</f>
        <v>0</v>
      </c>
      <c r="H808" s="176">
        <f>-IF(G$9=INPUTS!$C$45,$B806,0)</f>
        <v>0</v>
      </c>
      <c r="I808" s="176">
        <f>-IF(H$9=INPUTS!$C$45,$B806,0)</f>
        <v>0</v>
      </c>
      <c r="J808" s="176">
        <f>-IF(I$9=INPUTS!$C$45,$B806,0)</f>
        <v>0</v>
      </c>
      <c r="K808" s="176">
        <f>-IF(J$9=INPUTS!$C$45,$B806,0)</f>
        <v>0</v>
      </c>
      <c r="L808" s="176">
        <f>-IF(K$9=INPUTS!$C$45,$B806,0)</f>
        <v>0</v>
      </c>
      <c r="M808" s="176">
        <f>-IF(L$9=INPUTS!$C$45,$B806,0)</f>
        <v>0</v>
      </c>
      <c r="N808" s="176">
        <f>-IF(M$9=INPUTS!$C$45,$B806,0)</f>
        <v>0</v>
      </c>
      <c r="O808" s="176">
        <f>-IF(N$9=INPUTS!$C$45,$B806,0)</f>
        <v>0</v>
      </c>
      <c r="P808" s="176">
        <f>-IF(O$9=INPUTS!$C$45,$B806,0)</f>
        <v>0</v>
      </c>
      <c r="Q808" s="176">
        <f>-IF(P$9=INPUTS!$C$45,$B806,0)</f>
        <v>0</v>
      </c>
      <c r="R808" s="176">
        <f>-IF(Q$9=INPUTS!$C$45,$B806,0)</f>
        <v>0</v>
      </c>
      <c r="S808" s="176">
        <f>-IF(R$9=INPUTS!$C$45,$B806,0)</f>
        <v>0</v>
      </c>
      <c r="T808" s="176">
        <f>-IF(S$9=INPUTS!$C$45,$B806,0)</f>
        <v>0</v>
      </c>
      <c r="U808" s="176">
        <f>-IF(T$9=INPUTS!$C$45,$B806,0)</f>
        <v>0</v>
      </c>
      <c r="V808" s="176">
        <f>-IF(U$9=INPUTS!$C$45,$B806,0)</f>
        <v>0</v>
      </c>
      <c r="W808" s="176">
        <f>-IF(V$9=INPUTS!$C$45,$B806,0)</f>
        <v>0</v>
      </c>
      <c r="X808" s="176">
        <f>-IF(W$9=INPUTS!$C$45,$B806,0)</f>
        <v>0</v>
      </c>
      <c r="Y808" s="176">
        <f>-IF(X$9=INPUTS!$C$45,$B806,0)</f>
        <v>0</v>
      </c>
      <c r="Z808" s="176">
        <f>-IF(Y$9=INPUTS!$C$45,$B806,0)</f>
        <v>0</v>
      </c>
      <c r="AA808" s="176">
        <f>-IF(Z$9=INPUTS!$C$45,$B806,0)</f>
        <v>0</v>
      </c>
      <c r="AB808" s="176">
        <f>-IF(AA$9=INPUTS!$C$45,$B806,0)</f>
        <v>0</v>
      </c>
      <c r="AC808" s="176">
        <f>-IF(AB$9=INPUTS!$C$45,$B806,0)</f>
        <v>0</v>
      </c>
      <c r="AD808" s="176">
        <f>-IF(AC$9=INPUTS!$C$45,$B806,0)</f>
        <v>0</v>
      </c>
      <c r="AE808" s="176">
        <f>-IF(AD$9=INPUTS!$C$45,$B806,0)</f>
        <v>0</v>
      </c>
      <c r="AF808" s="176">
        <f>-IF(AE$9=INPUTS!$C$45,$B806,0)</f>
        <v>0</v>
      </c>
      <c r="AG808" s="176">
        <f>-IF(AF$9=INPUTS!$C$45,$B806,0)</f>
        <v>0</v>
      </c>
      <c r="AH808" s="176">
        <f>-IF(AG$9=INPUTS!$C$45,$B806,0)</f>
        <v>0</v>
      </c>
      <c r="AI808" s="176">
        <f>-IF(AH$9=INPUTS!$C$45,$B806,0)</f>
        <v>0</v>
      </c>
      <c r="AJ808" s="176">
        <f>-IF(AI$9=INPUTS!$C$45,$B806,0)</f>
        <v>0</v>
      </c>
      <c r="AK808" s="176">
        <f>-IF(AJ$9=INPUTS!$C$45,$B806,0)</f>
        <v>0</v>
      </c>
      <c r="AL808" s="176">
        <f>-IF(AK$9=INPUTS!$C$45,$B806,0)</f>
        <v>0</v>
      </c>
      <c r="AM808" s="176">
        <f>-IF(AL$9=INPUTS!$C$45,$B806,0)</f>
        <v>0</v>
      </c>
      <c r="AN808" s="176">
        <f>-IF(AM$9=INPUTS!$C$45,$B806,0)</f>
        <v>0</v>
      </c>
      <c r="AO808" s="176">
        <f>-IF(AN$9=INPUTS!$C$45,$B806,0)</f>
        <v>0</v>
      </c>
      <c r="AP808" s="176">
        <f>-IF(AO$9=INPUTS!$C$45,$B806,0)</f>
        <v>0</v>
      </c>
      <c r="AQ808" s="176">
        <f>-IF(AP$9=INPUTS!$C$45,$B806,0)</f>
        <v>0</v>
      </c>
      <c r="AR808" s="176">
        <f>-IF(AQ$9=INPUTS!$C$45,$B806,0)</f>
        <v>0</v>
      </c>
      <c r="AS808" s="176">
        <f>-IF(AR$9=INPUTS!$C$45,$B806,0)</f>
        <v>0</v>
      </c>
      <c r="AT808" s="176">
        <f>-IF(AS$9=INPUTS!$C$45,$B806,0)</f>
        <v>0</v>
      </c>
      <c r="AU808" s="176">
        <f>-IF(AT$9=INPUTS!$C$45,$B806,0)</f>
        <v>0</v>
      </c>
      <c r="AV808" s="176">
        <f>-IF(AU$9=INPUTS!$C$45,$B806,0)</f>
        <v>0</v>
      </c>
      <c r="AW808" s="176">
        <f>-IF(AV$9=INPUTS!$C$45,$B806,0)</f>
        <v>0</v>
      </c>
      <c r="AX808" s="176">
        <f>-IF(AW$9=INPUTS!$C$45,$B806,0)</f>
        <v>0</v>
      </c>
      <c r="AY808" s="176">
        <f>-IF(AX$9=INPUTS!$C$45,$B806,0)</f>
        <v>0</v>
      </c>
      <c r="AZ808" s="176">
        <f>-IF(AY$9=INPUTS!$C$45,$B806,0)</f>
        <v>0</v>
      </c>
      <c r="BA808" s="176">
        <f>-IF(AZ$9=INPUTS!$C$45,$B806,0)</f>
        <v>0</v>
      </c>
      <c r="BB808" s="176">
        <f>-IF(BA$9=INPUTS!$C$45,$B806,0)</f>
        <v>0</v>
      </c>
      <c r="BC808" s="176">
        <f>-IF(BB$9=INPUTS!$C$45,$B806,0)</f>
        <v>0</v>
      </c>
      <c r="BD808" s="176">
        <f>-IF(BC$9=INPUTS!$C$45,$B806,0)</f>
        <v>0</v>
      </c>
      <c r="BE808" s="176">
        <f>-IF(BD$9=INPUTS!$C$45,$B806,0)</f>
        <v>0</v>
      </c>
      <c r="BF808" s="176">
        <f>-IF(BE$9=INPUTS!$C$45,$B806,0)</f>
        <v>0</v>
      </c>
      <c r="BG808" s="176">
        <f>-IF(BF$9=INPUTS!$C$45,$B806,0)</f>
        <v>0</v>
      </c>
      <c r="BH808" s="176">
        <f>-IF(BG$9=INPUTS!$C$45,$B806,0)</f>
        <v>0</v>
      </c>
      <c r="BI808" s="176">
        <f>-IF(BH$9=INPUTS!$C$45,$B806,0)</f>
        <v>0</v>
      </c>
      <c r="BJ808" s="176">
        <f>-IF(BI$9=INPUTS!$C$45,$B806,0)</f>
        <v>0</v>
      </c>
      <c r="BK808" s="176">
        <f>-IF(BJ$9=INPUTS!$C$45,$B806,0)</f>
        <v>0</v>
      </c>
      <c r="BL808" s="176">
        <f>-IF(BK$9=INPUTS!$C$45,$B806,0)</f>
        <v>0</v>
      </c>
      <c r="BM808" s="176">
        <f>-IF(BL$9=INPUTS!$C$45,$B806,0)</f>
        <v>0</v>
      </c>
      <c r="BN808" s="176">
        <f>-IF(BM$9=INPUTS!$C$45,$B806,0)</f>
        <v>0</v>
      </c>
      <c r="BO808" s="176">
        <f>-IF(BN$9=INPUTS!$C$45,$B806,0)</f>
        <v>0</v>
      </c>
      <c r="BP808" s="176">
        <f>-IF(BO$9=INPUTS!$C$45,$B806,0)</f>
        <v>0</v>
      </c>
      <c r="BQ808" s="176">
        <f>-IF(BP$9=INPUTS!$C$45,$B806,0)</f>
        <v>0</v>
      </c>
      <c r="BR808" s="176">
        <f>-IF(BQ$9=INPUTS!$C$45,$B806,0)</f>
        <v>0</v>
      </c>
      <c r="BS808" s="176">
        <f>-IF(BR$9=INPUTS!$C$45,$B806,0)</f>
        <v>0</v>
      </c>
      <c r="BT808" s="176">
        <f>-IF(BS$9=INPUTS!$C$45,$B806,0)</f>
        <v>0</v>
      </c>
      <c r="BU808" s="176">
        <f>-IF(BT$9=INPUTS!$C$45,$B806,0)</f>
        <v>0</v>
      </c>
      <c r="BV808" s="176">
        <f>-IF(BU$9=INPUTS!$C$45,$B806,0)</f>
        <v>0</v>
      </c>
      <c r="BW808" s="176">
        <f>-IF(BV$9=INPUTS!$C$45,$B806,0)</f>
        <v>0</v>
      </c>
      <c r="BX808" s="176">
        <f>-IF(BW$9=INPUTS!$C$45,$B806,0)</f>
        <v>0</v>
      </c>
      <c r="BY808" s="176">
        <f>-IF(BX$9=INPUTS!$C$45,$B806,0)</f>
        <v>0</v>
      </c>
      <c r="BZ808" s="176">
        <f>-IF(BY$9=INPUTS!$C$45,$B806,0)</f>
        <v>0</v>
      </c>
    </row>
    <row r="809" spans="1:78" x14ac:dyDescent="0.2">
      <c r="A809" s="77">
        <f>SUM(A802:A805)</f>
        <v>215.46623101042815</v>
      </c>
      <c r="E809" s="170"/>
      <c r="G809" s="324"/>
      <c r="H809" s="324"/>
      <c r="I809" s="324"/>
      <c r="J809" s="324"/>
      <c r="K809" s="324"/>
      <c r="L809" s="324"/>
      <c r="M809" s="324"/>
      <c r="N809" s="324"/>
      <c r="O809" s="324"/>
      <c r="P809" s="324"/>
      <c r="Q809" s="324"/>
      <c r="R809" s="324"/>
      <c r="S809" s="324"/>
      <c r="T809" s="324"/>
      <c r="U809" s="324"/>
      <c r="V809" s="324"/>
      <c r="W809" s="324"/>
      <c r="X809" s="324"/>
      <c r="Y809" s="324"/>
      <c r="Z809" s="324"/>
      <c r="AA809" s="324"/>
      <c r="AB809" s="324"/>
      <c r="AC809" s="324"/>
      <c r="AD809" s="324"/>
      <c r="AE809" s="324"/>
      <c r="AF809" s="324"/>
      <c r="AG809" s="324"/>
      <c r="AH809" s="324"/>
      <c r="AI809" s="324"/>
      <c r="AJ809" s="324"/>
      <c r="AK809" s="324"/>
      <c r="AL809" s="324"/>
      <c r="AM809" s="324"/>
      <c r="AN809" s="324"/>
      <c r="AO809" s="324"/>
      <c r="AP809" s="324"/>
      <c r="AQ809" s="324"/>
      <c r="AR809" s="324"/>
      <c r="AS809" s="324"/>
      <c r="AT809" s="324"/>
      <c r="AU809" s="324"/>
      <c r="AV809" s="324"/>
      <c r="AW809" s="324"/>
      <c r="AX809" s="324"/>
      <c r="AY809" s="324"/>
      <c r="AZ809" s="324"/>
      <c r="BA809" s="324"/>
      <c r="BB809" s="324"/>
      <c r="BC809" s="324"/>
      <c r="BD809" s="324"/>
      <c r="BE809" s="324"/>
      <c r="BF809" s="324"/>
      <c r="BG809" s="324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24"/>
      <c r="BR809" s="324"/>
      <c r="BS809" s="324"/>
      <c r="BT809" s="324"/>
      <c r="BU809" s="324"/>
      <c r="BV809" s="324"/>
      <c r="BW809" s="324"/>
      <c r="BX809" s="324"/>
      <c r="BY809" s="324"/>
      <c r="BZ809" s="324"/>
    </row>
    <row r="810" spans="1:78" ht="15" x14ac:dyDescent="0.25">
      <c r="B810" s="77">
        <f>SUM(G810:BZ810)</f>
        <v>102.0077286922013</v>
      </c>
      <c r="E810" s="170" t="s">
        <v>5</v>
      </c>
      <c r="G810" s="322">
        <f>IF(G$9&gt;INPUTS!$C$45,0,SUMIF($A$12:$A$310,$E801,G$12:G$310))</f>
        <v>0</v>
      </c>
      <c r="H810" s="322">
        <f>IF(H$9&gt;INPUTS!$C$45,0,SUMIF($A$12:$A$310,$E801,H$12:H$310))</f>
        <v>0</v>
      </c>
      <c r="I810" s="322">
        <f>IF(I$9&gt;INPUTS!$C$45,0,SUMIF($A$12:$A$310,$E801,I$12:I$310))</f>
        <v>0</v>
      </c>
      <c r="J810" s="322">
        <f>IF(J$9&gt;INPUTS!$C$45,0,SUMIF($A$12:$A$310,$E801,J$12:J$310))</f>
        <v>0</v>
      </c>
      <c r="K810" s="322">
        <f>IF(K$9&gt;INPUTS!$C$45,0,SUMIF($A$12:$A$310,$E801,K$12:K$310))</f>
        <v>0</v>
      </c>
      <c r="L810" s="322">
        <f>IF(L$9&gt;INPUTS!$C$45,0,SUMIF($A$12:$A$310,$E801,L$12:L$310))</f>
        <v>0</v>
      </c>
      <c r="M810" s="322">
        <f>IF(M$9&gt;INPUTS!$C$45,0,SUMIF($A$12:$A$310,$E801,M$12:M$310))</f>
        <v>0</v>
      </c>
      <c r="N810" s="322">
        <f>IF(N$9&gt;INPUTS!$C$45,0,SUMIF($A$12:$A$310,$E801,N$12:N$310))</f>
        <v>0</v>
      </c>
      <c r="O810" s="322">
        <f>IF(O$9&gt;INPUTS!$C$45,0,SUMIF($A$12:$A$310,$E801,O$12:O$310))</f>
        <v>0</v>
      </c>
      <c r="P810" s="322">
        <f>IF(P$9&gt;INPUTS!$C$45,0,SUMIF($A$12:$A$310,$E801,P$12:P$310))</f>
        <v>0</v>
      </c>
      <c r="Q810" s="322">
        <f>IF(Q$9&gt;INPUTS!$C$45,0,SUMIF($A$12:$A$310,$E801,Q$12:Q$310))</f>
        <v>0</v>
      </c>
      <c r="R810" s="322">
        <f>IF(R$9&gt;INPUTS!$C$45,0,SUMIF($A$12:$A$310,$E801,R$12:R$310))</f>
        <v>0</v>
      </c>
      <c r="S810" s="322">
        <f>IF(S$9&gt;INPUTS!$C$45,0,SUMIF($A$12:$A$310,$E801,S$12:S$310))</f>
        <v>0</v>
      </c>
      <c r="T810" s="322">
        <f>IF(T$9&gt;INPUTS!$C$45,0,SUMIF($A$12:$A$310,$E801,T$12:T$310))</f>
        <v>0</v>
      </c>
      <c r="U810" s="322">
        <f>IF(U$9&gt;INPUTS!$C$45,0,SUMIF($A$12:$A$310,$E801,U$12:U$310))</f>
        <v>0</v>
      </c>
      <c r="V810" s="322">
        <f>IF(V$9&gt;INPUTS!$C$45,0,SUMIF($A$12:$A$310,$E801,V$12:V$310))</f>
        <v>0</v>
      </c>
      <c r="W810" s="322">
        <f>IF(W$9&gt;INPUTS!$C$45,0,SUMIF($A$12:$A$310,$E801,W$12:W$310))</f>
        <v>0</v>
      </c>
      <c r="X810" s="322">
        <f>IF(X$9&gt;INPUTS!$C$45,0,SUMIF($A$12:$A$310,$E801,X$12:X$310))</f>
        <v>0</v>
      </c>
      <c r="Y810" s="322">
        <f>IF(Y$9&gt;INPUTS!$C$45,0,SUMIF($A$12:$A$310,$E801,Y$12:Y$310))</f>
        <v>0</v>
      </c>
      <c r="Z810" s="322">
        <f>IF(Z$9&gt;INPUTS!$C$45,0,SUMIF($A$12:$A$310,$E801,Z$12:Z$310))</f>
        <v>0</v>
      </c>
      <c r="AA810" s="322">
        <f>IF(AA$9&gt;INPUTS!$C$45,0,SUMIF($A$12:$A$310,$E801,AA$12:AA$310))</f>
        <v>0</v>
      </c>
      <c r="AB810" s="322">
        <f>IF(AB$9&gt;INPUTS!$C$45,0,SUMIF($A$12:$A$310,$E801,AB$12:AB$310))</f>
        <v>0</v>
      </c>
      <c r="AC810" s="322">
        <f>IF(AC$9&gt;INPUTS!$C$45,0,SUMIF($A$12:$A$310,$E801,AC$12:AC$310))</f>
        <v>0</v>
      </c>
      <c r="AD810" s="322">
        <f>IF(AD$9&gt;INPUTS!$C$45,0,SUMIF($A$12:$A$310,$E801,AD$12:AD$310))</f>
        <v>0</v>
      </c>
      <c r="AE810" s="322">
        <f>IF(AE$9&gt;INPUTS!$C$45,0,SUMIF($A$12:$A$310,$E801,AE$12:AE$310))</f>
        <v>0</v>
      </c>
      <c r="AF810" s="322">
        <f>IF(AF$9&gt;INPUTS!$C$45,0,SUMIF($A$12:$A$310,$E801,AF$12:AF$310))</f>
        <v>0</v>
      </c>
      <c r="AG810" s="322">
        <f>IF(AG$9&gt;INPUTS!$C$45,0,SUMIF($A$12:$A$310,$E801,AG$12:AG$310))</f>
        <v>1.3495598251115464</v>
      </c>
      <c r="AH810" s="322">
        <f>IF(AH$9&gt;INPUTS!$C$45,0,SUMIF($A$12:$A$310,$E801,AH$12:AH$310))</f>
        <v>3.4309855685754997</v>
      </c>
      <c r="AI810" s="322">
        <f>IF(AI$9&gt;INPUTS!$C$45,0,SUMIF($A$12:$A$310,$E801,AI$12:AI$310))</f>
        <v>6.1381885601963742</v>
      </c>
      <c r="AJ810" s="322">
        <f>IF(AJ$9&gt;INPUTS!$C$45,0,SUMIF($A$12:$A$310,$E801,AJ$12:AJ$310))</f>
        <v>10.895657652735544</v>
      </c>
      <c r="AK810" s="322">
        <f>IF(AK$9&gt;INPUTS!$C$45,0,SUMIF($A$12:$A$310,$E801,AK$12:AK$310))</f>
        <v>12.093957271771949</v>
      </c>
      <c r="AL810" s="322">
        <f>IF(AL$9&gt;INPUTS!$C$45,0,SUMIF($A$12:$A$310,$E801,AL$12:AL$310))</f>
        <v>14.232822061203333</v>
      </c>
      <c r="AM810" s="322">
        <f>IF(AM$9&gt;INPUTS!$C$45,0,SUMIF($A$12:$A$310,$E801,AM$12:AM$310))</f>
        <v>17.955519250869017</v>
      </c>
      <c r="AN810" s="322">
        <f>IF(AN$9&gt;INPUTS!$C$45,0,SUMIF($A$12:$A$310,$E801,AN$12:AN$310))</f>
        <v>17.955519250869017</v>
      </c>
      <c r="AO810" s="322">
        <f>IF(AO$9&gt;INPUTS!$C$45,0,SUMIF($A$12:$A$310,$E801,AO$12:AO$310))</f>
        <v>17.955519250869017</v>
      </c>
      <c r="AP810" s="322">
        <f>IF(AP$9&gt;INPUTS!$C$45,0,SUMIF($A$12:$A$310,$E801,AP$12:AP$310))</f>
        <v>0</v>
      </c>
      <c r="AQ810" s="322">
        <f>IF(AQ$9&gt;INPUTS!$C$45,0,SUMIF($A$12:$A$310,$E801,AQ$12:AQ$310))</f>
        <v>0</v>
      </c>
      <c r="AR810" s="322">
        <f>IF(AR$9&gt;INPUTS!$C$45,0,SUMIF($A$12:$A$310,$E801,AR$12:AR$310))</f>
        <v>0</v>
      </c>
      <c r="AS810" s="322">
        <f>IF(AS$9&gt;INPUTS!$C$45,0,SUMIF($A$12:$A$310,$E801,AS$12:AS$310))</f>
        <v>0</v>
      </c>
      <c r="AT810" s="322">
        <f>IF(AT$9&gt;INPUTS!$C$45,0,SUMIF($A$12:$A$310,$E801,AT$12:AT$310))</f>
        <v>0</v>
      </c>
      <c r="AU810" s="322">
        <f>IF(AU$9&gt;INPUTS!$C$45,0,SUMIF($A$12:$A$310,$E801,AU$12:AU$310))</f>
        <v>0</v>
      </c>
      <c r="AV810" s="322">
        <f>IF(AV$9&gt;INPUTS!$C$45,0,SUMIF($A$12:$A$310,$E801,AV$12:AV$310))</f>
        <v>0</v>
      </c>
      <c r="AW810" s="322">
        <f>IF(AW$9&gt;INPUTS!$C$45,0,SUMIF($A$12:$A$310,$E801,AW$12:AW$310))</f>
        <v>0</v>
      </c>
      <c r="AX810" s="322">
        <f>IF(AX$9&gt;INPUTS!$C$45,0,SUMIF($A$12:$A$310,$E801,AX$12:AX$310))</f>
        <v>0</v>
      </c>
      <c r="AY810" s="322">
        <f>IF(AY$9&gt;INPUTS!$C$45,0,SUMIF($A$12:$A$310,$E801,AY$12:AY$310))</f>
        <v>0</v>
      </c>
      <c r="AZ810" s="322">
        <f>IF(AZ$9&gt;INPUTS!$C$45,0,SUMIF($A$12:$A$310,$E801,AZ$12:AZ$310))</f>
        <v>0</v>
      </c>
      <c r="BA810" s="322">
        <f>IF(BA$9&gt;INPUTS!$C$45,0,SUMIF($A$12:$A$310,$E801,BA$12:BA$310))</f>
        <v>0</v>
      </c>
      <c r="BB810" s="322">
        <f>IF(BB$9&gt;INPUTS!$C$45,0,SUMIF($A$12:$A$310,$E801,BB$12:BB$310))</f>
        <v>0</v>
      </c>
      <c r="BC810" s="322">
        <f>IF(BC$9&gt;INPUTS!$C$45,0,SUMIF($A$12:$A$310,$E801,BC$12:BC$310))</f>
        <v>0</v>
      </c>
      <c r="BD810" s="322">
        <f>IF(BD$9&gt;INPUTS!$C$45,0,SUMIF($A$12:$A$310,$E801,BD$12:BD$310))</f>
        <v>0</v>
      </c>
      <c r="BE810" s="322">
        <f>IF(BE$9&gt;INPUTS!$C$45,0,SUMIF($A$12:$A$310,$E801,BE$12:BE$310))</f>
        <v>0</v>
      </c>
      <c r="BF810" s="322">
        <f>IF(BF$9&gt;INPUTS!$C$45,0,SUMIF($A$12:$A$310,$E801,BF$12:BF$310))</f>
        <v>0</v>
      </c>
      <c r="BG810" s="322">
        <f>IF(BG$9&gt;INPUTS!$C$45,0,SUMIF($A$12:$A$310,$E801,BG$12:BG$310))</f>
        <v>0</v>
      </c>
      <c r="BH810" s="322">
        <f>IF(BH$9&gt;INPUTS!$C$45,0,SUMIF($A$12:$A$310,$E801,BH$12:BH$310))</f>
        <v>0</v>
      </c>
      <c r="BI810" s="322">
        <f>IF(BI$9&gt;INPUTS!$C$45,0,SUMIF($A$12:$A$310,$E801,BI$12:BI$310))</f>
        <v>0</v>
      </c>
      <c r="BJ810" s="322">
        <f>IF(BJ$9&gt;INPUTS!$C$45,0,SUMIF($A$12:$A$310,$E801,BJ$12:BJ$310))</f>
        <v>0</v>
      </c>
      <c r="BK810" s="322">
        <f>IF(BK$9&gt;INPUTS!$C$45,0,SUMIF($A$12:$A$310,$E801,BK$12:BK$310))</f>
        <v>0</v>
      </c>
      <c r="BL810" s="322">
        <f>IF(BL$9&gt;INPUTS!$C$45,0,SUMIF($A$12:$A$310,$E801,BL$12:BL$310))</f>
        <v>0</v>
      </c>
      <c r="BM810" s="322">
        <f>IF(BM$9&gt;INPUTS!$C$45,0,SUMIF($A$12:$A$310,$E801,BM$12:BM$310))</f>
        <v>0</v>
      </c>
      <c r="BN810" s="322">
        <f>IF(BN$9&gt;INPUTS!$C$45,0,SUMIF($A$12:$A$310,$E801,BN$12:BN$310))</f>
        <v>0</v>
      </c>
      <c r="BO810" s="322">
        <f>IF(BO$9&gt;INPUTS!$C$45,0,SUMIF($A$12:$A$310,$E801,BO$12:BO$310))</f>
        <v>0</v>
      </c>
      <c r="BP810" s="322">
        <f>IF(BP$9&gt;INPUTS!$C$45,0,SUMIF($A$12:$A$310,$E801,BP$12:BP$310))</f>
        <v>0</v>
      </c>
      <c r="BQ810" s="322">
        <f>IF(BQ$9&gt;INPUTS!$C$45,0,SUMIF($A$12:$A$310,$E801,BQ$12:BQ$310))</f>
        <v>0</v>
      </c>
      <c r="BR810" s="322">
        <f>IF(BR$9&gt;INPUTS!$C$45,0,SUMIF($A$12:$A$310,$E801,BR$12:BR$310))</f>
        <v>0</v>
      </c>
      <c r="BS810" s="322">
        <f>IF(BS$9&gt;INPUTS!$C$45,0,SUMIF($A$12:$A$310,$E801,BS$12:BS$310))</f>
        <v>0</v>
      </c>
      <c r="BT810" s="322">
        <f>IF(BT$9&gt;INPUTS!$C$45,0,SUMIF($A$12:$A$310,$E801,BT$12:BT$310))</f>
        <v>0</v>
      </c>
      <c r="BU810" s="322">
        <f>IF(BU$9&gt;INPUTS!$C$45,0,SUMIF($A$12:$A$310,$E801,BU$12:BU$310))</f>
        <v>0</v>
      </c>
      <c r="BV810" s="322">
        <f>IF(BV$9&gt;INPUTS!$C$45,0,SUMIF($A$12:$A$310,$E801,BV$12:BV$310))</f>
        <v>0</v>
      </c>
      <c r="BW810" s="322">
        <f>IF(BW$9&gt;INPUTS!$C$45,0,SUMIF($A$12:$A$310,$E801,BW$12:BW$310))</f>
        <v>0</v>
      </c>
      <c r="BX810" s="322">
        <f>IF(BX$9&gt;INPUTS!$C$45,0,SUMIF($A$12:$A$310,$E801,BX$12:BX$310))</f>
        <v>0</v>
      </c>
      <c r="BY810" s="322">
        <f>IF(BY$9&gt;INPUTS!$C$45,0,SUMIF($A$12:$A$310,$E801,BY$12:BY$310))</f>
        <v>0</v>
      </c>
      <c r="BZ810" s="322">
        <f>IF(BZ$9&gt;INPUTS!$C$45,0,SUMIF($A$12:$A$310,$E801,BZ$12:BZ$310))</f>
        <v>0</v>
      </c>
    </row>
    <row r="811" spans="1:78" ht="15" x14ac:dyDescent="0.25">
      <c r="B811" s="77">
        <f>SUM(G811:BZ811)</f>
        <v>-102.0077286922013</v>
      </c>
      <c r="E811" s="170" t="s">
        <v>82</v>
      </c>
      <c r="G811" s="322">
        <f>-IF(F$9=INPUTS!$C$45,SUM($F810:G810),0)</f>
        <v>0</v>
      </c>
      <c r="H811" s="322">
        <f>-IF(G$9=INPUTS!$C$45,SUM($F810:H810),0)</f>
        <v>0</v>
      </c>
      <c r="I811" s="322">
        <f>-IF(H$9=INPUTS!$C$45,SUM($F810:I810),0)</f>
        <v>0</v>
      </c>
      <c r="J811" s="322">
        <f>-IF(I$9=INPUTS!$C$45,SUM($F810:J810),0)</f>
        <v>0</v>
      </c>
      <c r="K811" s="322">
        <f>-IF(J$9=INPUTS!$C$45,SUM($F810:K810),0)</f>
        <v>0</v>
      </c>
      <c r="L811" s="322">
        <f>-IF(K$9=INPUTS!$C$45,SUM($F810:L810),0)</f>
        <v>0</v>
      </c>
      <c r="M811" s="322">
        <f>-IF(L$9=INPUTS!$C$45,SUM($F810:M810),0)</f>
        <v>0</v>
      </c>
      <c r="N811" s="322">
        <f>-IF(M$9=INPUTS!$C$45,SUM($F810:N810),0)</f>
        <v>0</v>
      </c>
      <c r="O811" s="322">
        <f>-IF(N$9=INPUTS!$C$45,SUM($F810:O810),0)</f>
        <v>0</v>
      </c>
      <c r="P811" s="322">
        <f>-IF(O$9=INPUTS!$C$45,SUM($F810:P810),0)</f>
        <v>0</v>
      </c>
      <c r="Q811" s="322">
        <f>-IF(P$9=INPUTS!$C$45,SUM($F810:Q810),0)</f>
        <v>0</v>
      </c>
      <c r="R811" s="322">
        <f>-IF(Q$9=INPUTS!$C$45,SUM($F810:R810),0)</f>
        <v>0</v>
      </c>
      <c r="S811" s="322">
        <f>-IF(R$9=INPUTS!$C$45,SUM($F810:S810),0)</f>
        <v>0</v>
      </c>
      <c r="T811" s="322">
        <f>-IF(S$9=INPUTS!$C$45,SUM($F810:T810),0)</f>
        <v>0</v>
      </c>
      <c r="U811" s="322">
        <f>-IF(T$9=INPUTS!$C$45,SUM($F810:U810),0)</f>
        <v>0</v>
      </c>
      <c r="V811" s="322">
        <f>-IF(U$9=INPUTS!$C$45,SUM($F810:V810),0)</f>
        <v>0</v>
      </c>
      <c r="W811" s="322">
        <f>-IF(V$9=INPUTS!$C$45,SUM($F810:W810),0)</f>
        <v>0</v>
      </c>
      <c r="X811" s="322">
        <f>-IF(W$9=INPUTS!$C$45,SUM($F810:X810),0)</f>
        <v>0</v>
      </c>
      <c r="Y811" s="322">
        <f>-IF(X$9=INPUTS!$C$45,SUM($F810:Y810),0)</f>
        <v>0</v>
      </c>
      <c r="Z811" s="322">
        <f>-IF(Y$9=INPUTS!$C$45,SUM($F810:Z810),0)</f>
        <v>0</v>
      </c>
      <c r="AA811" s="322">
        <f>-IF(Z$9=INPUTS!$C$45,SUM($F810:AA810),0)</f>
        <v>0</v>
      </c>
      <c r="AB811" s="322">
        <f>-IF(AA$9=INPUTS!$C$45,SUM($F810:AB810),0)</f>
        <v>0</v>
      </c>
      <c r="AC811" s="322">
        <f>-IF(AB$9=INPUTS!$C$45,SUM($F810:AC810),0)</f>
        <v>0</v>
      </c>
      <c r="AD811" s="322">
        <f>-IF(AC$9=INPUTS!$C$45,SUM($F810:AD810),0)</f>
        <v>0</v>
      </c>
      <c r="AE811" s="322">
        <f>-IF(AD$9=INPUTS!$C$45,SUM($F810:AE810),0)</f>
        <v>0</v>
      </c>
      <c r="AF811" s="322">
        <f>-IF(AE$9=INPUTS!$C$45,SUM($F810:AF810),0)</f>
        <v>0</v>
      </c>
      <c r="AG811" s="322">
        <f>-IF(AF$9=INPUTS!$C$45,SUM($F810:AG810),0)</f>
        <v>0</v>
      </c>
      <c r="AH811" s="322">
        <f>-IF(AG$9=INPUTS!$C$45,SUM($F810:AH810),0)</f>
        <v>0</v>
      </c>
      <c r="AI811" s="322">
        <f>-IF(AH$9=INPUTS!$C$45,SUM($F810:AI810),0)</f>
        <v>0</v>
      </c>
      <c r="AJ811" s="322">
        <f>-IF(AI$9=INPUTS!$C$45,SUM($F810:AJ810),0)</f>
        <v>0</v>
      </c>
      <c r="AK811" s="322">
        <f>-IF(AJ$9=INPUTS!$C$45,SUM($F810:AK810),0)</f>
        <v>0</v>
      </c>
      <c r="AL811" s="322">
        <f>-IF(AK$9=INPUTS!$C$45,SUM($F810:AL810),0)</f>
        <v>0</v>
      </c>
      <c r="AM811" s="322">
        <f>-IF(AL$9=INPUTS!$C$45,SUM($F810:AM810),0)</f>
        <v>0</v>
      </c>
      <c r="AN811" s="322">
        <f>-IF(AM$9=INPUTS!$C$45,SUM($F810:AN810),0)</f>
        <v>0</v>
      </c>
      <c r="AO811" s="322">
        <f>-IF(AN$9=INPUTS!$C$45,SUM($F810:AO810),0)</f>
        <v>0</v>
      </c>
      <c r="AP811" s="322">
        <f>-IF(AO$9=INPUTS!$C$45,SUM($F810:AP810),0)</f>
        <v>-102.0077286922013</v>
      </c>
      <c r="AQ811" s="322">
        <f>-IF(AP$9=INPUTS!$C$45,SUM($F810:AQ810),0)</f>
        <v>0</v>
      </c>
      <c r="AR811" s="322">
        <f>-IF(AQ$9=INPUTS!$C$45,SUM($F810:AR810),0)</f>
        <v>0</v>
      </c>
      <c r="AS811" s="322">
        <f>-IF(AR$9=INPUTS!$C$45,SUM($F810:AS810),0)</f>
        <v>0</v>
      </c>
      <c r="AT811" s="322">
        <f>-IF(AS$9=INPUTS!$C$45,SUM($F810:AT810),0)</f>
        <v>0</v>
      </c>
      <c r="AU811" s="322">
        <f>-IF(AT$9=INPUTS!$C$45,SUM($F810:AU810),0)</f>
        <v>0</v>
      </c>
      <c r="AV811" s="322">
        <f>-IF(AU$9=INPUTS!$C$45,SUM($F810:AV810),0)</f>
        <v>0</v>
      </c>
      <c r="AW811" s="322">
        <f>-IF(AV$9=INPUTS!$C$45,SUM($F810:AW810),0)</f>
        <v>0</v>
      </c>
      <c r="AX811" s="322">
        <f>-IF(AW$9=INPUTS!$C$45,SUM($F810:AX810),0)</f>
        <v>0</v>
      </c>
      <c r="AY811" s="322">
        <f>-IF(AX$9=INPUTS!$C$45,SUM($F810:AY810),0)</f>
        <v>0</v>
      </c>
      <c r="AZ811" s="322">
        <f>-IF(AY$9=INPUTS!$C$45,SUM($F810:AZ810),0)</f>
        <v>0</v>
      </c>
      <c r="BA811" s="322">
        <f>-IF(AZ$9=INPUTS!$C$45,SUM($F810:BA810),0)</f>
        <v>0</v>
      </c>
      <c r="BB811" s="322">
        <f>-IF(BA$9=INPUTS!$C$45,SUM($F810:BB810),0)</f>
        <v>0</v>
      </c>
      <c r="BC811" s="322">
        <f>-IF(BB$9=INPUTS!$C$45,SUM($F810:BC810),0)</f>
        <v>0</v>
      </c>
      <c r="BD811" s="322">
        <f>-IF(BC$9=INPUTS!$C$45,SUM($F810:BD810),0)</f>
        <v>0</v>
      </c>
      <c r="BE811" s="322">
        <f>-IF(BD$9=INPUTS!$C$45,SUM($F810:BE810),0)</f>
        <v>0</v>
      </c>
      <c r="BF811" s="322">
        <f>-IF(BE$9=INPUTS!$C$45,SUM($F810:BF810),0)</f>
        <v>0</v>
      </c>
      <c r="BG811" s="322">
        <f>-IF(BF$9=INPUTS!$C$45,SUM($F810:BG810),0)</f>
        <v>0</v>
      </c>
      <c r="BH811" s="322">
        <f>-IF(BG$9=INPUTS!$C$45,SUM($F810:BH810),0)</f>
        <v>0</v>
      </c>
      <c r="BI811" s="322">
        <f>-IF(BH$9=INPUTS!$C$45,SUM($F810:BI810),0)</f>
        <v>0</v>
      </c>
      <c r="BJ811" s="322">
        <f>-IF(BI$9=INPUTS!$C$45,SUM($F810:BJ810),0)</f>
        <v>0</v>
      </c>
      <c r="BK811" s="322">
        <f>-IF(BJ$9=INPUTS!$C$45,SUM($F810:BK810),0)</f>
        <v>0</v>
      </c>
      <c r="BL811" s="322">
        <f>-IF(BK$9=INPUTS!$C$45,SUM($F810:BL810),0)</f>
        <v>0</v>
      </c>
      <c r="BM811" s="322">
        <f>-IF(BL$9=INPUTS!$C$45,SUM($F810:BM810),0)</f>
        <v>0</v>
      </c>
      <c r="BN811" s="322">
        <f>-IF(BM$9=INPUTS!$C$45,SUM($F810:BN810),0)</f>
        <v>0</v>
      </c>
      <c r="BO811" s="322">
        <f>-IF(BN$9=INPUTS!$C$45,SUM($F810:BO810),0)</f>
        <v>0</v>
      </c>
      <c r="BP811" s="322">
        <f>-IF(BO$9=INPUTS!$C$45,SUM($F810:BP810),0)</f>
        <v>0</v>
      </c>
      <c r="BQ811" s="322">
        <f>-IF(BP$9=INPUTS!$C$45,SUM($F810:BQ810),0)</f>
        <v>0</v>
      </c>
      <c r="BR811" s="322">
        <f>-IF(BQ$9=INPUTS!$C$45,SUM($F810:BR810),0)</f>
        <v>0</v>
      </c>
      <c r="BS811" s="322">
        <f>-IF(BR$9=INPUTS!$C$45,SUM($F810:BS810),0)</f>
        <v>0</v>
      </c>
      <c r="BT811" s="322">
        <f>-IF(BS$9=INPUTS!$C$45,SUM($F810:BT810),0)</f>
        <v>0</v>
      </c>
      <c r="BU811" s="322">
        <f>-IF(BT$9=INPUTS!$C$45,SUM($F810:BU810),0)</f>
        <v>0</v>
      </c>
      <c r="BV811" s="322">
        <f>-IF(BU$9=INPUTS!$C$45,SUM($F810:BV810),0)</f>
        <v>0</v>
      </c>
      <c r="BW811" s="322">
        <f>-IF(BV$9=INPUTS!$C$45,SUM($F810:BW810),0)</f>
        <v>0</v>
      </c>
      <c r="BX811" s="322">
        <f>-IF(BW$9=INPUTS!$C$45,SUM($F810:BX810),0)</f>
        <v>0</v>
      </c>
      <c r="BY811" s="322">
        <f>-IF(BX$9=INPUTS!$C$45,SUM($F810:BY810),0)</f>
        <v>0</v>
      </c>
      <c r="BZ811" s="322">
        <f>-IF(BY$9=INPUTS!$C$45,SUM($F810:BZ810),0)</f>
        <v>0</v>
      </c>
    </row>
    <row r="812" spans="1:78" ht="15" x14ac:dyDescent="0.25">
      <c r="B812" s="310"/>
      <c r="E812" s="170" t="s">
        <v>65</v>
      </c>
      <c r="G812" s="320">
        <f>SUMIF($A$12:$A$234,$E801,G$12:G$234)*(1-$D$5)+SUMIF($A$239:$A$310,$E801,G$239:G$310)</f>
        <v>0</v>
      </c>
      <c r="H812" s="320">
        <f t="shared" ref="H812:BS812" si="1576">SUMIF($A$12:$A$234,$E801,H$12:H$234)*(1-$D$5)+SUMIF($A$239:$A$310,$E801,H$239:H$310)</f>
        <v>0</v>
      </c>
      <c r="I812" s="320">
        <f t="shared" si="1576"/>
        <v>0</v>
      </c>
      <c r="J812" s="320">
        <f t="shared" si="1576"/>
        <v>0</v>
      </c>
      <c r="K812" s="320">
        <f t="shared" si="1576"/>
        <v>0</v>
      </c>
      <c r="L812" s="320">
        <f t="shared" si="1576"/>
        <v>0</v>
      </c>
      <c r="M812" s="320">
        <f t="shared" si="1576"/>
        <v>0</v>
      </c>
      <c r="N812" s="320">
        <f t="shared" si="1576"/>
        <v>0</v>
      </c>
      <c r="O812" s="320">
        <f t="shared" si="1576"/>
        <v>0</v>
      </c>
      <c r="P812" s="320">
        <f t="shared" si="1576"/>
        <v>0</v>
      </c>
      <c r="Q812" s="320">
        <f t="shared" si="1576"/>
        <v>0</v>
      </c>
      <c r="R812" s="320">
        <f t="shared" si="1576"/>
        <v>0</v>
      </c>
      <c r="S812" s="320">
        <f t="shared" si="1576"/>
        <v>0</v>
      </c>
      <c r="T812" s="320">
        <f t="shared" si="1576"/>
        <v>0</v>
      </c>
      <c r="U812" s="320">
        <f t="shared" si="1576"/>
        <v>0</v>
      </c>
      <c r="V812" s="320">
        <f t="shared" si="1576"/>
        <v>0</v>
      </c>
      <c r="W812" s="320">
        <f t="shared" si="1576"/>
        <v>0</v>
      </c>
      <c r="X812" s="320">
        <f t="shared" si="1576"/>
        <v>0</v>
      </c>
      <c r="Y812" s="320">
        <f t="shared" si="1576"/>
        <v>0</v>
      </c>
      <c r="Z812" s="320">
        <f t="shared" si="1576"/>
        <v>0</v>
      </c>
      <c r="AA812" s="320">
        <f t="shared" si="1576"/>
        <v>0</v>
      </c>
      <c r="AB812" s="320">
        <f t="shared" si="1576"/>
        <v>0</v>
      </c>
      <c r="AC812" s="320">
        <f t="shared" si="1576"/>
        <v>0</v>
      </c>
      <c r="AD812" s="320">
        <f t="shared" si="1576"/>
        <v>0</v>
      </c>
      <c r="AE812" s="320">
        <f t="shared" si="1576"/>
        <v>0</v>
      </c>
      <c r="AF812" s="320">
        <f t="shared" si="1576"/>
        <v>0</v>
      </c>
      <c r="AG812" s="320">
        <f t="shared" si="1576"/>
        <v>0.97019855827269064</v>
      </c>
      <c r="AH812" s="320">
        <f t="shared" si="1576"/>
        <v>2.4665355252489265</v>
      </c>
      <c r="AI812" s="320">
        <f t="shared" si="1576"/>
        <v>4.412743755925173</v>
      </c>
      <c r="AJ812" s="320">
        <f t="shared" si="1576"/>
        <v>7.8328882865515821</v>
      </c>
      <c r="AK812" s="320">
        <f t="shared" si="1576"/>
        <v>8.6943458826768545</v>
      </c>
      <c r="AL812" s="320">
        <f t="shared" si="1576"/>
        <v>10.231975779799075</v>
      </c>
      <c r="AM812" s="320">
        <f t="shared" si="1576"/>
        <v>12.908222789449736</v>
      </c>
      <c r="AN812" s="320">
        <f t="shared" si="1576"/>
        <v>12.908222789449736</v>
      </c>
      <c r="AO812" s="320">
        <f t="shared" si="1576"/>
        <v>12.908222789449736</v>
      </c>
      <c r="AP812" s="320">
        <f t="shared" si="1576"/>
        <v>12.908222789449736</v>
      </c>
      <c r="AQ812" s="320">
        <f t="shared" si="1576"/>
        <v>12.908222789449736</v>
      </c>
      <c r="AR812" s="320">
        <f t="shared" si="1576"/>
        <v>12.908222789449736</v>
      </c>
      <c r="AS812" s="320">
        <f t="shared" si="1576"/>
        <v>12.908222789449736</v>
      </c>
      <c r="AT812" s="320">
        <f t="shared" si="1576"/>
        <v>12.908222789449736</v>
      </c>
      <c r="AU812" s="320">
        <f t="shared" si="1576"/>
        <v>12.908222789449736</v>
      </c>
      <c r="AV812" s="320">
        <f t="shared" si="1576"/>
        <v>12.908222789449736</v>
      </c>
      <c r="AW812" s="320">
        <f t="shared" si="1576"/>
        <v>12.908222789449736</v>
      </c>
      <c r="AX812" s="320">
        <f t="shared" si="1576"/>
        <v>12.908222789449736</v>
      </c>
      <c r="AY812" s="320">
        <f t="shared" si="1576"/>
        <v>12.908222789449736</v>
      </c>
      <c r="AZ812" s="320">
        <f t="shared" si="1576"/>
        <v>12.908222789449736</v>
      </c>
      <c r="BA812" s="320">
        <f t="shared" si="1576"/>
        <v>12.908222789449736</v>
      </c>
      <c r="BB812" s="320">
        <f t="shared" si="1576"/>
        <v>12.908222789449736</v>
      </c>
      <c r="BC812" s="320">
        <f t="shared" si="1576"/>
        <v>12.908222789449736</v>
      </c>
      <c r="BD812" s="320">
        <f t="shared" si="1576"/>
        <v>12.908222789449736</v>
      </c>
      <c r="BE812" s="320">
        <f t="shared" si="1576"/>
        <v>12.908222789449736</v>
      </c>
      <c r="BF812" s="320">
        <f t="shared" si="1576"/>
        <v>12.908222789449736</v>
      </c>
      <c r="BG812" s="320">
        <f t="shared" si="1576"/>
        <v>12.908222789449736</v>
      </c>
      <c r="BH812" s="320">
        <f t="shared" si="1576"/>
        <v>12.908222789449736</v>
      </c>
      <c r="BI812" s="320">
        <f t="shared" si="1576"/>
        <v>12.908222789449736</v>
      </c>
      <c r="BJ812" s="320">
        <f t="shared" si="1576"/>
        <v>12.908222789449736</v>
      </c>
      <c r="BK812" s="320">
        <f t="shared" si="1576"/>
        <v>12.908222789449736</v>
      </c>
      <c r="BL812" s="320">
        <f t="shared" si="1576"/>
        <v>12.908222789449736</v>
      </c>
      <c r="BM812" s="320">
        <f t="shared" si="1576"/>
        <v>12.908222789449736</v>
      </c>
      <c r="BN812" s="320">
        <f t="shared" si="1576"/>
        <v>12.908222789449736</v>
      </c>
      <c r="BO812" s="320">
        <f t="shared" si="1576"/>
        <v>12.908222789449736</v>
      </c>
      <c r="BP812" s="320">
        <f t="shared" si="1576"/>
        <v>12.908222789449736</v>
      </c>
      <c r="BQ812" s="320">
        <f t="shared" si="1576"/>
        <v>12.908222789449736</v>
      </c>
      <c r="BR812" s="320">
        <f t="shared" si="1576"/>
        <v>12.908222789449736</v>
      </c>
      <c r="BS812" s="320">
        <f t="shared" si="1576"/>
        <v>12.908222789449736</v>
      </c>
      <c r="BT812" s="320">
        <f t="shared" ref="BT812:BZ812" si="1577">SUMIF($A$12:$A$234,$E801,BT$12:BT$234)*(1-$D$5)+SUMIF($A$239:$A$310,$E801,BT$239:BT$310)</f>
        <v>12.908222789449736</v>
      </c>
      <c r="BU812" s="320">
        <f t="shared" si="1577"/>
        <v>12.908222789449736</v>
      </c>
      <c r="BV812" s="320">
        <f t="shared" si="1577"/>
        <v>12.908222789449736</v>
      </c>
      <c r="BW812" s="320">
        <f t="shared" si="1577"/>
        <v>12.908222789449736</v>
      </c>
      <c r="BX812" s="320">
        <f t="shared" si="1577"/>
        <v>12.908222789449736</v>
      </c>
      <c r="BY812" s="320">
        <f t="shared" si="1577"/>
        <v>12.908222789449736</v>
      </c>
      <c r="BZ812" s="320">
        <f t="shared" si="1577"/>
        <v>12.908222789449736</v>
      </c>
    </row>
    <row r="813" spans="1:78" ht="15" x14ac:dyDescent="0.25">
      <c r="E813" s="170"/>
      <c r="G813" s="320"/>
      <c r="H813" s="320"/>
      <c r="I813" s="320"/>
      <c r="J813" s="320"/>
      <c r="K813" s="320"/>
      <c r="L813" s="320"/>
      <c r="M813" s="320"/>
      <c r="N813" s="320"/>
      <c r="O813" s="320"/>
      <c r="P813" s="320"/>
      <c r="Q813" s="320"/>
      <c r="R813" s="320"/>
      <c r="S813" s="320"/>
      <c r="T813" s="320"/>
      <c r="U813" s="320"/>
      <c r="V813" s="320"/>
      <c r="W813" s="320"/>
      <c r="X813" s="320"/>
      <c r="Y813" s="320"/>
      <c r="Z813" s="320"/>
      <c r="AA813" s="320"/>
      <c r="AB813" s="320"/>
      <c r="AC813" s="320"/>
      <c r="AD813" s="320"/>
      <c r="AE813" s="320"/>
      <c r="AF813" s="320"/>
      <c r="AG813" s="320"/>
      <c r="AH813" s="320"/>
      <c r="AI813" s="320"/>
      <c r="AJ813" s="320"/>
      <c r="AK813" s="320"/>
      <c r="AL813" s="320"/>
      <c r="AM813" s="320"/>
      <c r="AN813" s="320"/>
      <c r="AO813" s="320"/>
      <c r="AP813" s="320"/>
      <c r="AQ813" s="320"/>
      <c r="AR813" s="320"/>
      <c r="AS813" s="320"/>
      <c r="AT813" s="320"/>
      <c r="AU813" s="320"/>
      <c r="AV813" s="320"/>
      <c r="AW813" s="320"/>
      <c r="AX813" s="320"/>
      <c r="AY813" s="320"/>
      <c r="AZ813" s="320"/>
      <c r="BA813" s="320"/>
      <c r="BB813" s="320"/>
      <c r="BC813" s="320"/>
      <c r="BD813" s="320"/>
      <c r="BE813" s="320"/>
      <c r="BF813" s="320"/>
      <c r="BG813" s="320"/>
      <c r="BH813" s="320"/>
      <c r="BI813" s="320"/>
      <c r="BJ813" s="320"/>
      <c r="BK813" s="320"/>
      <c r="BL813" s="320"/>
      <c r="BM813" s="320"/>
      <c r="BN813" s="320"/>
      <c r="BO813" s="320"/>
      <c r="BP813" s="320"/>
      <c r="BQ813" s="320"/>
      <c r="BR813" s="320"/>
      <c r="BS813" s="320"/>
      <c r="BT813" s="320"/>
      <c r="BU813" s="320"/>
      <c r="BV813" s="320"/>
      <c r="BW813" s="320"/>
      <c r="BX813" s="320"/>
      <c r="BY813" s="320"/>
      <c r="BZ813" s="320"/>
    </row>
    <row r="814" spans="1:78" ht="15" x14ac:dyDescent="0.25">
      <c r="B814" s="77"/>
      <c r="E814" s="170" t="s">
        <v>66</v>
      </c>
      <c r="G814" s="320">
        <f>SUMIF($A$12:$A$234,$E801,G$12:G$234)</f>
        <v>0</v>
      </c>
      <c r="H814" s="320">
        <f t="shared" ref="H814:BS814" si="1578">SUMIF($A$12:$A$234,$E801,H$12:H$234)</f>
        <v>0</v>
      </c>
      <c r="I814" s="320">
        <f t="shared" si="1578"/>
        <v>0</v>
      </c>
      <c r="J814" s="320">
        <f t="shared" si="1578"/>
        <v>0</v>
      </c>
      <c r="K814" s="320">
        <f t="shared" si="1578"/>
        <v>0</v>
      </c>
      <c r="L814" s="320">
        <f t="shared" si="1578"/>
        <v>0</v>
      </c>
      <c r="M814" s="320">
        <f t="shared" si="1578"/>
        <v>0</v>
      </c>
      <c r="N814" s="320">
        <f t="shared" si="1578"/>
        <v>0</v>
      </c>
      <c r="O814" s="320">
        <f t="shared" si="1578"/>
        <v>0</v>
      </c>
      <c r="P814" s="320">
        <f t="shared" si="1578"/>
        <v>0</v>
      </c>
      <c r="Q814" s="320">
        <f t="shared" si="1578"/>
        <v>0</v>
      </c>
      <c r="R814" s="320">
        <f t="shared" si="1578"/>
        <v>0</v>
      </c>
      <c r="S814" s="320">
        <f t="shared" si="1578"/>
        <v>0</v>
      </c>
      <c r="T814" s="320">
        <f t="shared" si="1578"/>
        <v>0</v>
      </c>
      <c r="U814" s="320">
        <f t="shared" si="1578"/>
        <v>0</v>
      </c>
      <c r="V814" s="320">
        <f t="shared" si="1578"/>
        <v>0</v>
      </c>
      <c r="W814" s="320">
        <f t="shared" si="1578"/>
        <v>0</v>
      </c>
      <c r="X814" s="320">
        <f t="shared" si="1578"/>
        <v>0</v>
      </c>
      <c r="Y814" s="320">
        <f t="shared" si="1578"/>
        <v>0</v>
      </c>
      <c r="Z814" s="320">
        <f t="shared" si="1578"/>
        <v>0</v>
      </c>
      <c r="AA814" s="320">
        <f t="shared" si="1578"/>
        <v>0</v>
      </c>
      <c r="AB814" s="320">
        <f t="shared" si="1578"/>
        <v>0</v>
      </c>
      <c r="AC814" s="320">
        <f t="shared" si="1578"/>
        <v>0</v>
      </c>
      <c r="AD814" s="320">
        <f t="shared" si="1578"/>
        <v>0</v>
      </c>
      <c r="AE814" s="320">
        <f t="shared" si="1578"/>
        <v>0</v>
      </c>
      <c r="AF814" s="320">
        <f t="shared" si="1578"/>
        <v>0</v>
      </c>
      <c r="AG814" s="320">
        <f t="shared" si="1578"/>
        <v>1.3495598251115464</v>
      </c>
      <c r="AH814" s="320">
        <f t="shared" si="1578"/>
        <v>3.4309855685754997</v>
      </c>
      <c r="AI814" s="320">
        <f t="shared" si="1578"/>
        <v>6.1381885601963742</v>
      </c>
      <c r="AJ814" s="320">
        <f t="shared" si="1578"/>
        <v>10.895657652735544</v>
      </c>
      <c r="AK814" s="320">
        <f t="shared" si="1578"/>
        <v>12.093957271771949</v>
      </c>
      <c r="AL814" s="320">
        <f t="shared" si="1578"/>
        <v>14.232822061203333</v>
      </c>
      <c r="AM814" s="320">
        <f t="shared" si="1578"/>
        <v>17.955519250869017</v>
      </c>
      <c r="AN814" s="320">
        <f t="shared" si="1578"/>
        <v>17.955519250869017</v>
      </c>
      <c r="AO814" s="320">
        <f t="shared" si="1578"/>
        <v>17.955519250869017</v>
      </c>
      <c r="AP814" s="320">
        <f t="shared" si="1578"/>
        <v>17.955519250869017</v>
      </c>
      <c r="AQ814" s="320">
        <f t="shared" si="1578"/>
        <v>17.955519250869017</v>
      </c>
      <c r="AR814" s="320">
        <f t="shared" si="1578"/>
        <v>17.955519250869017</v>
      </c>
      <c r="AS814" s="320">
        <f t="shared" si="1578"/>
        <v>17.955519250869017</v>
      </c>
      <c r="AT814" s="320">
        <f t="shared" si="1578"/>
        <v>17.955519250869017</v>
      </c>
      <c r="AU814" s="320">
        <f t="shared" si="1578"/>
        <v>17.955519250869017</v>
      </c>
      <c r="AV814" s="320">
        <f t="shared" si="1578"/>
        <v>17.955519250869017</v>
      </c>
      <c r="AW814" s="320">
        <f t="shared" si="1578"/>
        <v>17.955519250869017</v>
      </c>
      <c r="AX814" s="320">
        <f t="shared" si="1578"/>
        <v>17.955519250869017</v>
      </c>
      <c r="AY814" s="320">
        <f t="shared" si="1578"/>
        <v>17.955519250869017</v>
      </c>
      <c r="AZ814" s="320">
        <f t="shared" si="1578"/>
        <v>17.955519250869017</v>
      </c>
      <c r="BA814" s="320">
        <f t="shared" si="1578"/>
        <v>17.955519250869017</v>
      </c>
      <c r="BB814" s="320">
        <f t="shared" si="1578"/>
        <v>17.955519250869017</v>
      </c>
      <c r="BC814" s="320">
        <f t="shared" si="1578"/>
        <v>17.955519250869017</v>
      </c>
      <c r="BD814" s="320">
        <f t="shared" si="1578"/>
        <v>17.955519250869017</v>
      </c>
      <c r="BE814" s="320">
        <f t="shared" si="1578"/>
        <v>17.955519250869017</v>
      </c>
      <c r="BF814" s="320">
        <f t="shared" si="1578"/>
        <v>17.955519250869017</v>
      </c>
      <c r="BG814" s="320">
        <f t="shared" si="1578"/>
        <v>17.955519250869017</v>
      </c>
      <c r="BH814" s="320">
        <f t="shared" si="1578"/>
        <v>17.955519250869017</v>
      </c>
      <c r="BI814" s="320">
        <f t="shared" si="1578"/>
        <v>17.955519250869017</v>
      </c>
      <c r="BJ814" s="320">
        <f t="shared" si="1578"/>
        <v>17.955519250869017</v>
      </c>
      <c r="BK814" s="320">
        <f t="shared" si="1578"/>
        <v>17.955519250869017</v>
      </c>
      <c r="BL814" s="320">
        <f t="shared" si="1578"/>
        <v>17.955519250869017</v>
      </c>
      <c r="BM814" s="320">
        <f t="shared" si="1578"/>
        <v>17.955519250869017</v>
      </c>
      <c r="BN814" s="320">
        <f t="shared" si="1578"/>
        <v>17.955519250869017</v>
      </c>
      <c r="BO814" s="320">
        <f t="shared" si="1578"/>
        <v>17.955519250869017</v>
      </c>
      <c r="BP814" s="320">
        <f t="shared" si="1578"/>
        <v>17.955519250869017</v>
      </c>
      <c r="BQ814" s="320">
        <f t="shared" si="1578"/>
        <v>17.955519250869017</v>
      </c>
      <c r="BR814" s="320">
        <f t="shared" si="1578"/>
        <v>17.955519250869017</v>
      </c>
      <c r="BS814" s="320">
        <f t="shared" si="1578"/>
        <v>17.955519250869017</v>
      </c>
      <c r="BT814" s="320">
        <f t="shared" ref="BT814:BZ814" si="1579">SUMIF($A$12:$A$234,$E801,BT$12:BT$234)</f>
        <v>17.955519250869017</v>
      </c>
      <c r="BU814" s="320">
        <f t="shared" si="1579"/>
        <v>17.955519250869017</v>
      </c>
      <c r="BV814" s="320">
        <f t="shared" si="1579"/>
        <v>17.955519250869017</v>
      </c>
      <c r="BW814" s="320">
        <f t="shared" si="1579"/>
        <v>17.955519250869017</v>
      </c>
      <c r="BX814" s="320">
        <f t="shared" si="1579"/>
        <v>17.955519250869017</v>
      </c>
      <c r="BY814" s="320">
        <f t="shared" si="1579"/>
        <v>17.955519250869017</v>
      </c>
      <c r="BZ814" s="320">
        <f t="shared" si="1579"/>
        <v>17.955519250869017</v>
      </c>
    </row>
    <row r="815" spans="1:78" ht="15" x14ac:dyDescent="0.25">
      <c r="B815" s="77"/>
      <c r="E815" s="170"/>
      <c r="G815" s="277"/>
      <c r="H815" s="277"/>
      <c r="I815" s="277"/>
      <c r="J815" s="277"/>
      <c r="K815" s="277"/>
      <c r="L815" s="277"/>
      <c r="M815" s="277"/>
      <c r="N815" s="277"/>
      <c r="O815" s="277"/>
      <c r="P815" s="277"/>
      <c r="Q815" s="277"/>
      <c r="R815" s="277"/>
      <c r="S815" s="277"/>
      <c r="T815" s="277"/>
      <c r="U815" s="277"/>
      <c r="V815" s="277"/>
      <c r="W815" s="277"/>
      <c r="X815" s="277"/>
      <c r="Y815" s="277"/>
      <c r="Z815" s="277"/>
      <c r="AA815" s="277"/>
      <c r="AB815" s="277"/>
      <c r="AC815" s="277"/>
      <c r="AD815" s="277"/>
      <c r="AE815" s="277"/>
      <c r="AF815" s="277"/>
      <c r="AG815" s="277"/>
      <c r="AH815" s="277"/>
      <c r="AI815" s="277"/>
      <c r="AJ815" s="277"/>
      <c r="AK815" s="277"/>
      <c r="AL815" s="277"/>
      <c r="AM815" s="277"/>
      <c r="AN815" s="277"/>
      <c r="AO815" s="277"/>
      <c r="AP815" s="277"/>
      <c r="AQ815" s="277"/>
      <c r="AR815" s="277"/>
      <c r="AS815" s="277"/>
      <c r="AT815" s="277"/>
      <c r="AU815" s="277"/>
      <c r="AV815" s="277"/>
      <c r="AW815" s="277"/>
      <c r="AX815" s="277"/>
      <c r="AY815" s="277"/>
      <c r="AZ815" s="277"/>
      <c r="BA815" s="277"/>
      <c r="BB815" s="277"/>
      <c r="BC815" s="277"/>
      <c r="BD815" s="277"/>
      <c r="BE815" s="277"/>
      <c r="BF815" s="277"/>
      <c r="BG815" s="277"/>
      <c r="BH815" s="277"/>
      <c r="BI815" s="277"/>
      <c r="BJ815" s="277"/>
      <c r="BK815" s="277"/>
      <c r="BL815" s="277"/>
      <c r="BM815" s="277"/>
      <c r="BN815" s="277"/>
      <c r="BO815" s="277"/>
      <c r="BP815" s="277"/>
      <c r="BQ815" s="277"/>
      <c r="BR815" s="277"/>
      <c r="BS815" s="277"/>
      <c r="BT815" s="277"/>
      <c r="BU815" s="277"/>
      <c r="BV815" s="277"/>
      <c r="BW815" s="277"/>
      <c r="BX815" s="277"/>
      <c r="BY815" s="277"/>
      <c r="BZ815" s="277"/>
    </row>
    <row r="816" spans="1:78" ht="15" x14ac:dyDescent="0.25">
      <c r="B816" s="77"/>
      <c r="E816" s="170" t="s">
        <v>117</v>
      </c>
      <c r="F816" s="310"/>
      <c r="G816" s="277">
        <f>SUMIF($A$392:$A$539,$E801,G$392:G$539)</f>
        <v>0</v>
      </c>
      <c r="H816" s="277">
        <f t="shared" ref="H816:BS816" si="1580">SUMIF($A$392:$A$539,$E801,H$392:H$539)</f>
        <v>0</v>
      </c>
      <c r="I816" s="277">
        <f t="shared" si="1580"/>
        <v>0</v>
      </c>
      <c r="J816" s="277">
        <f t="shared" si="1580"/>
        <v>0</v>
      </c>
      <c r="K816" s="277">
        <f t="shared" si="1580"/>
        <v>0</v>
      </c>
      <c r="L816" s="277">
        <f t="shared" si="1580"/>
        <v>0</v>
      </c>
      <c r="M816" s="277">
        <f t="shared" si="1580"/>
        <v>0</v>
      </c>
      <c r="N816" s="277">
        <f t="shared" si="1580"/>
        <v>0</v>
      </c>
      <c r="O816" s="277">
        <f t="shared" si="1580"/>
        <v>0</v>
      </c>
      <c r="P816" s="277">
        <f t="shared" si="1580"/>
        <v>0</v>
      </c>
      <c r="Q816" s="277">
        <f t="shared" si="1580"/>
        <v>0</v>
      </c>
      <c r="R816" s="277">
        <f t="shared" si="1580"/>
        <v>0</v>
      </c>
      <c r="S816" s="277">
        <f t="shared" si="1580"/>
        <v>0</v>
      </c>
      <c r="T816" s="277">
        <f t="shared" si="1580"/>
        <v>0</v>
      </c>
      <c r="U816" s="277">
        <f t="shared" si="1580"/>
        <v>0</v>
      </c>
      <c r="V816" s="277">
        <f t="shared" si="1580"/>
        <v>0</v>
      </c>
      <c r="W816" s="277">
        <f t="shared" si="1580"/>
        <v>0</v>
      </c>
      <c r="X816" s="277">
        <f t="shared" si="1580"/>
        <v>0</v>
      </c>
      <c r="Y816" s="277">
        <f t="shared" si="1580"/>
        <v>0</v>
      </c>
      <c r="Z816" s="277">
        <f t="shared" si="1580"/>
        <v>0</v>
      </c>
      <c r="AA816" s="277">
        <f t="shared" si="1580"/>
        <v>0</v>
      </c>
      <c r="AB816" s="277">
        <f t="shared" si="1580"/>
        <v>0</v>
      </c>
      <c r="AC816" s="277">
        <f t="shared" si="1580"/>
        <v>0</v>
      </c>
      <c r="AD816" s="277">
        <f t="shared" si="1580"/>
        <v>0</v>
      </c>
      <c r="AE816" s="277">
        <f t="shared" si="1580"/>
        <v>0</v>
      </c>
      <c r="AF816" s="277">
        <f t="shared" si="1580"/>
        <v>0</v>
      </c>
      <c r="AG816" s="277">
        <f t="shared" si="1580"/>
        <v>3.710986687500001</v>
      </c>
      <c r="AH816" s="277">
        <f t="shared" si="1580"/>
        <v>5.9470611874999966</v>
      </c>
      <c r="AI816" s="277">
        <f t="shared" si="1580"/>
        <v>12.736728312499999</v>
      </c>
      <c r="AJ816" s="277">
        <f t="shared" si="1580"/>
        <v>23.665640830357145</v>
      </c>
      <c r="AK816" s="277">
        <f t="shared" si="1580"/>
        <v>16.407001330357144</v>
      </c>
      <c r="AL816" s="277">
        <f t="shared" si="1580"/>
        <v>36.880165180357146</v>
      </c>
      <c r="AM816" s="277">
        <f t="shared" si="1580"/>
        <v>36.880165180357146</v>
      </c>
      <c r="AN816" s="277">
        <f t="shared" si="1580"/>
        <v>36.880165180357146</v>
      </c>
      <c r="AO816" s="277">
        <f t="shared" si="1580"/>
        <v>36.880165180357146</v>
      </c>
      <c r="AP816" s="277">
        <f t="shared" si="1580"/>
        <v>36.880165180357146</v>
      </c>
      <c r="AQ816" s="277">
        <f t="shared" si="1580"/>
        <v>39.603152338683344</v>
      </c>
      <c r="AR816" s="277">
        <f t="shared" si="1580"/>
        <v>39.603152338683344</v>
      </c>
      <c r="AS816" s="277">
        <f t="shared" si="1580"/>
        <v>39.603152338683344</v>
      </c>
      <c r="AT816" s="277">
        <f t="shared" si="1580"/>
        <v>39.603152338683344</v>
      </c>
      <c r="AU816" s="277">
        <f t="shared" si="1580"/>
        <v>39.603152338683344</v>
      </c>
      <c r="AV816" s="277">
        <f t="shared" si="1580"/>
        <v>39.603152338683344</v>
      </c>
      <c r="AW816" s="277">
        <f t="shared" si="1580"/>
        <v>39.603152338683344</v>
      </c>
      <c r="AX816" s="277">
        <f t="shared" si="1580"/>
        <v>39.603152338683344</v>
      </c>
      <c r="AY816" s="277">
        <f t="shared" si="1580"/>
        <v>39.603152338683344</v>
      </c>
      <c r="AZ816" s="277">
        <f t="shared" si="1580"/>
        <v>39.603152338683344</v>
      </c>
      <c r="BA816" s="277">
        <f t="shared" si="1580"/>
        <v>39.603152338683344</v>
      </c>
      <c r="BB816" s="277">
        <f t="shared" si="1580"/>
        <v>39.603152338683344</v>
      </c>
      <c r="BC816" s="277">
        <f t="shared" si="1580"/>
        <v>36.629761485716671</v>
      </c>
      <c r="BD816" s="277">
        <f t="shared" si="1580"/>
        <v>36.629761485716671</v>
      </c>
      <c r="BE816" s="277">
        <f t="shared" si="1580"/>
        <v>36.629761485716671</v>
      </c>
      <c r="BF816" s="277">
        <f t="shared" si="1580"/>
        <v>36.629761485716671</v>
      </c>
      <c r="BG816" s="277">
        <f t="shared" si="1580"/>
        <v>36.629761485716671</v>
      </c>
      <c r="BH816" s="277">
        <f t="shared" si="1580"/>
        <v>36.629761485716671</v>
      </c>
      <c r="BI816" s="277">
        <f t="shared" si="1580"/>
        <v>36.629761485716671</v>
      </c>
      <c r="BJ816" s="277">
        <f t="shared" si="1580"/>
        <v>36.629761485716671</v>
      </c>
      <c r="BK816" s="277">
        <f t="shared" si="1580"/>
        <v>36.629761485716671</v>
      </c>
      <c r="BL816" s="277">
        <f t="shared" si="1580"/>
        <v>36.629761485716671</v>
      </c>
      <c r="BM816" s="277">
        <f t="shared" si="1580"/>
        <v>36.629761485716671</v>
      </c>
      <c r="BN816" s="277">
        <f t="shared" si="1580"/>
        <v>36.629761485716671</v>
      </c>
      <c r="BO816" s="277">
        <f t="shared" si="1580"/>
        <v>33.88678099405</v>
      </c>
      <c r="BP816" s="277">
        <f t="shared" si="1580"/>
        <v>33.88678099405</v>
      </c>
      <c r="BQ816" s="277">
        <f t="shared" si="1580"/>
        <v>33.88678099405</v>
      </c>
      <c r="BR816" s="277">
        <f t="shared" si="1580"/>
        <v>33.88678099405</v>
      </c>
      <c r="BS816" s="277">
        <f t="shared" si="1580"/>
        <v>33.88678099405</v>
      </c>
      <c r="BT816" s="277">
        <f t="shared" ref="BT816:BZ816" si="1581">SUMIF($A$392:$A$539,$E801,BT$392:BT$539)</f>
        <v>33.88678099405</v>
      </c>
      <c r="BU816" s="277">
        <f t="shared" si="1581"/>
        <v>33.88678099405</v>
      </c>
      <c r="BV816" s="277">
        <f t="shared" si="1581"/>
        <v>33.88678099405</v>
      </c>
      <c r="BW816" s="277">
        <f t="shared" si="1581"/>
        <v>33.88678099405</v>
      </c>
      <c r="BX816" s="277">
        <f t="shared" si="1581"/>
        <v>33.88678099405</v>
      </c>
      <c r="BY816" s="277">
        <f t="shared" si="1581"/>
        <v>33.88678099405</v>
      </c>
      <c r="BZ816" s="277">
        <f t="shared" si="1581"/>
        <v>33.88678099405</v>
      </c>
    </row>
    <row r="817" spans="1:78" ht="15" x14ac:dyDescent="0.25">
      <c r="B817" s="77"/>
      <c r="E817" s="170" t="s">
        <v>118</v>
      </c>
      <c r="F817" s="310"/>
      <c r="G817" s="277">
        <f>SUMIF($A$544:$A$615,$E801,G$544:G$615)</f>
        <v>0</v>
      </c>
      <c r="H817" s="277">
        <f t="shared" ref="H817:BS817" si="1582">SUMIF($A$544:$A$615,$E801,H$544:H$615)</f>
        <v>0</v>
      </c>
      <c r="I817" s="277">
        <f t="shared" si="1582"/>
        <v>0</v>
      </c>
      <c r="J817" s="277">
        <f t="shared" si="1582"/>
        <v>0</v>
      </c>
      <c r="K817" s="277">
        <f t="shared" si="1582"/>
        <v>0</v>
      </c>
      <c r="L817" s="277">
        <f t="shared" si="1582"/>
        <v>0</v>
      </c>
      <c r="M817" s="277">
        <f t="shared" si="1582"/>
        <v>0</v>
      </c>
      <c r="N817" s="277">
        <f t="shared" si="1582"/>
        <v>0</v>
      </c>
      <c r="O817" s="277">
        <f t="shared" si="1582"/>
        <v>0</v>
      </c>
      <c r="P817" s="277">
        <f t="shared" si="1582"/>
        <v>0</v>
      </c>
      <c r="Q817" s="277">
        <f t="shared" si="1582"/>
        <v>0</v>
      </c>
      <c r="R817" s="277">
        <f t="shared" si="1582"/>
        <v>0</v>
      </c>
      <c r="S817" s="277">
        <f t="shared" si="1582"/>
        <v>0</v>
      </c>
      <c r="T817" s="277">
        <f t="shared" si="1582"/>
        <v>0</v>
      </c>
      <c r="U817" s="277">
        <f t="shared" si="1582"/>
        <v>0</v>
      </c>
      <c r="V817" s="277">
        <f t="shared" si="1582"/>
        <v>0</v>
      </c>
      <c r="W817" s="277">
        <f t="shared" si="1582"/>
        <v>0</v>
      </c>
      <c r="X817" s="277">
        <f t="shared" si="1582"/>
        <v>0</v>
      </c>
      <c r="Y817" s="277">
        <f t="shared" si="1582"/>
        <v>0</v>
      </c>
      <c r="Z817" s="277">
        <f t="shared" si="1582"/>
        <v>0</v>
      </c>
      <c r="AA817" s="277">
        <f t="shared" si="1582"/>
        <v>0</v>
      </c>
      <c r="AB817" s="277">
        <f t="shared" si="1582"/>
        <v>0</v>
      </c>
      <c r="AC817" s="277">
        <f t="shared" si="1582"/>
        <v>0</v>
      </c>
      <c r="AD817" s="277">
        <f t="shared" si="1582"/>
        <v>0</v>
      </c>
      <c r="AE817" s="277">
        <f t="shared" si="1582"/>
        <v>0</v>
      </c>
      <c r="AF817" s="277">
        <f t="shared" si="1582"/>
        <v>0</v>
      </c>
      <c r="AG817" s="277">
        <f t="shared" si="1582"/>
        <v>3.710986687500001</v>
      </c>
      <c r="AH817" s="277">
        <f t="shared" si="1582"/>
        <v>5.9470611874999966</v>
      </c>
      <c r="AI817" s="277">
        <f t="shared" si="1582"/>
        <v>12.736728312499999</v>
      </c>
      <c r="AJ817" s="277">
        <f t="shared" si="1582"/>
        <v>23.665640830357145</v>
      </c>
      <c r="AK817" s="277">
        <f t="shared" si="1582"/>
        <v>16.407001330357144</v>
      </c>
      <c r="AL817" s="277">
        <f t="shared" si="1582"/>
        <v>36.880165180357146</v>
      </c>
      <c r="AM817" s="277">
        <f t="shared" si="1582"/>
        <v>36.880165180357146</v>
      </c>
      <c r="AN817" s="277">
        <f t="shared" si="1582"/>
        <v>36.880165180357146</v>
      </c>
      <c r="AO817" s="277">
        <f t="shared" si="1582"/>
        <v>36.880165180357146</v>
      </c>
      <c r="AP817" s="277">
        <f t="shared" si="1582"/>
        <v>36.880165180357146</v>
      </c>
      <c r="AQ817" s="277">
        <f t="shared" si="1582"/>
        <v>39.603152338683344</v>
      </c>
      <c r="AR817" s="277">
        <f t="shared" si="1582"/>
        <v>39.603152338683344</v>
      </c>
      <c r="AS817" s="277">
        <f t="shared" si="1582"/>
        <v>39.603152338683344</v>
      </c>
      <c r="AT817" s="277">
        <f t="shared" si="1582"/>
        <v>39.603152338683344</v>
      </c>
      <c r="AU817" s="277">
        <f t="shared" si="1582"/>
        <v>39.603152338683344</v>
      </c>
      <c r="AV817" s="277">
        <f t="shared" si="1582"/>
        <v>39.603152338683344</v>
      </c>
      <c r="AW817" s="277">
        <f t="shared" si="1582"/>
        <v>39.603152338683344</v>
      </c>
      <c r="AX817" s="277">
        <f t="shared" si="1582"/>
        <v>39.603152338683344</v>
      </c>
      <c r="AY817" s="277">
        <f t="shared" si="1582"/>
        <v>39.603152338683344</v>
      </c>
      <c r="AZ817" s="277">
        <f t="shared" si="1582"/>
        <v>39.603152338683344</v>
      </c>
      <c r="BA817" s="277">
        <f t="shared" si="1582"/>
        <v>39.603152338683344</v>
      </c>
      <c r="BB817" s="277">
        <f t="shared" si="1582"/>
        <v>39.603152338683344</v>
      </c>
      <c r="BC817" s="277">
        <f t="shared" si="1582"/>
        <v>36.629761485716671</v>
      </c>
      <c r="BD817" s="277">
        <f t="shared" si="1582"/>
        <v>36.629761485716671</v>
      </c>
      <c r="BE817" s="277">
        <f t="shared" si="1582"/>
        <v>36.629761485716671</v>
      </c>
      <c r="BF817" s="277">
        <f t="shared" si="1582"/>
        <v>36.629761485716671</v>
      </c>
      <c r="BG817" s="277">
        <f t="shared" si="1582"/>
        <v>36.629761485716671</v>
      </c>
      <c r="BH817" s="277">
        <f t="shared" si="1582"/>
        <v>36.629761485716671</v>
      </c>
      <c r="BI817" s="277">
        <f t="shared" si="1582"/>
        <v>36.629761485716671</v>
      </c>
      <c r="BJ817" s="277">
        <f t="shared" si="1582"/>
        <v>36.629761485716671</v>
      </c>
      <c r="BK817" s="277">
        <f t="shared" si="1582"/>
        <v>36.629761485716671</v>
      </c>
      <c r="BL817" s="277">
        <f t="shared" si="1582"/>
        <v>36.629761485716671</v>
      </c>
      <c r="BM817" s="277">
        <f t="shared" si="1582"/>
        <v>36.629761485716671</v>
      </c>
      <c r="BN817" s="277">
        <f t="shared" si="1582"/>
        <v>36.629761485716671</v>
      </c>
      <c r="BO817" s="277">
        <f t="shared" si="1582"/>
        <v>33.88678099405</v>
      </c>
      <c r="BP817" s="277">
        <f t="shared" si="1582"/>
        <v>33.88678099405</v>
      </c>
      <c r="BQ817" s="277">
        <f t="shared" si="1582"/>
        <v>33.88678099405</v>
      </c>
      <c r="BR817" s="277">
        <f t="shared" si="1582"/>
        <v>33.88678099405</v>
      </c>
      <c r="BS817" s="277">
        <f t="shared" si="1582"/>
        <v>33.88678099405</v>
      </c>
      <c r="BT817" s="277">
        <f t="shared" ref="BT817:BZ817" si="1583">SUMIF($A$544:$A$615,$E801,BT$544:BT$615)</f>
        <v>33.88678099405</v>
      </c>
      <c r="BU817" s="277">
        <f t="shared" si="1583"/>
        <v>33.88678099405</v>
      </c>
      <c r="BV817" s="277">
        <f t="shared" si="1583"/>
        <v>33.88678099405</v>
      </c>
      <c r="BW817" s="277">
        <f t="shared" si="1583"/>
        <v>33.88678099405</v>
      </c>
      <c r="BX817" s="277">
        <f t="shared" si="1583"/>
        <v>33.88678099405</v>
      </c>
      <c r="BY817" s="277">
        <f t="shared" si="1583"/>
        <v>33.88678099405</v>
      </c>
      <c r="BZ817" s="277">
        <f t="shared" si="1583"/>
        <v>33.88678099405</v>
      </c>
    </row>
    <row r="818" spans="1:78" ht="15" x14ac:dyDescent="0.25">
      <c r="B818" s="77"/>
      <c r="E818" s="170" t="s">
        <v>119</v>
      </c>
      <c r="F818" s="310"/>
      <c r="G818" s="277">
        <f>SUMIF($A$316:$A$387,$E801,G$316:G$387)</f>
        <v>0</v>
      </c>
      <c r="H818" s="277">
        <f t="shared" ref="H818:BS818" si="1584">SUMIF($A$316:$A$387,$E801,H$316:H$387)</f>
        <v>0</v>
      </c>
      <c r="I818" s="277">
        <f t="shared" si="1584"/>
        <v>0</v>
      </c>
      <c r="J818" s="277">
        <f t="shared" si="1584"/>
        <v>0</v>
      </c>
      <c r="K818" s="277">
        <f t="shared" si="1584"/>
        <v>0</v>
      </c>
      <c r="L818" s="277">
        <f t="shared" si="1584"/>
        <v>0</v>
      </c>
      <c r="M818" s="277">
        <f t="shared" si="1584"/>
        <v>0</v>
      </c>
      <c r="N818" s="277">
        <f t="shared" si="1584"/>
        <v>0</v>
      </c>
      <c r="O818" s="277">
        <f t="shared" si="1584"/>
        <v>0</v>
      </c>
      <c r="P818" s="277">
        <f t="shared" si="1584"/>
        <v>0</v>
      </c>
      <c r="Q818" s="277">
        <f t="shared" si="1584"/>
        <v>0</v>
      </c>
      <c r="R818" s="277">
        <f t="shared" si="1584"/>
        <v>0</v>
      </c>
      <c r="S818" s="277">
        <f t="shared" si="1584"/>
        <v>0</v>
      </c>
      <c r="T818" s="277">
        <f t="shared" si="1584"/>
        <v>0</v>
      </c>
      <c r="U818" s="277">
        <f t="shared" si="1584"/>
        <v>0</v>
      </c>
      <c r="V818" s="277">
        <f t="shared" si="1584"/>
        <v>0</v>
      </c>
      <c r="W818" s="277">
        <f t="shared" si="1584"/>
        <v>0</v>
      </c>
      <c r="X818" s="277">
        <f t="shared" si="1584"/>
        <v>0</v>
      </c>
      <c r="Y818" s="277">
        <f t="shared" si="1584"/>
        <v>0</v>
      </c>
      <c r="Z818" s="277">
        <f t="shared" si="1584"/>
        <v>0</v>
      </c>
      <c r="AA818" s="277">
        <f t="shared" si="1584"/>
        <v>0</v>
      </c>
      <c r="AB818" s="277">
        <f t="shared" si="1584"/>
        <v>0</v>
      </c>
      <c r="AC818" s="277">
        <f t="shared" si="1584"/>
        <v>0</v>
      </c>
      <c r="AD818" s="277">
        <f t="shared" si="1584"/>
        <v>0</v>
      </c>
      <c r="AE818" s="277">
        <f t="shared" si="1584"/>
        <v>0</v>
      </c>
      <c r="AF818" s="277">
        <f t="shared" si="1584"/>
        <v>0</v>
      </c>
      <c r="AG818" s="277">
        <f t="shared" si="1584"/>
        <v>0</v>
      </c>
      <c r="AH818" s="277">
        <f t="shared" si="1584"/>
        <v>0</v>
      </c>
      <c r="AI818" s="277">
        <f t="shared" si="1584"/>
        <v>0</v>
      </c>
      <c r="AJ818" s="277">
        <f t="shared" si="1584"/>
        <v>0</v>
      </c>
      <c r="AK818" s="277">
        <f t="shared" si="1584"/>
        <v>0</v>
      </c>
      <c r="AL818" s="277">
        <f t="shared" si="1584"/>
        <v>0</v>
      </c>
      <c r="AM818" s="277">
        <f t="shared" si="1584"/>
        <v>0</v>
      </c>
      <c r="AN818" s="277">
        <f t="shared" si="1584"/>
        <v>0</v>
      </c>
      <c r="AO818" s="277">
        <f t="shared" si="1584"/>
        <v>0</v>
      </c>
      <c r="AP818" s="277">
        <f t="shared" si="1584"/>
        <v>0</v>
      </c>
      <c r="AQ818" s="277">
        <f t="shared" si="1584"/>
        <v>0</v>
      </c>
      <c r="AR818" s="277">
        <f t="shared" si="1584"/>
        <v>0</v>
      </c>
      <c r="AS818" s="277">
        <f t="shared" si="1584"/>
        <v>0</v>
      </c>
      <c r="AT818" s="277">
        <f t="shared" si="1584"/>
        <v>0</v>
      </c>
      <c r="AU818" s="277">
        <f t="shared" si="1584"/>
        <v>0</v>
      </c>
      <c r="AV818" s="277">
        <f t="shared" si="1584"/>
        <v>0</v>
      </c>
      <c r="AW818" s="277">
        <f t="shared" si="1584"/>
        <v>0</v>
      </c>
      <c r="AX818" s="277">
        <f t="shared" si="1584"/>
        <v>0</v>
      </c>
      <c r="AY818" s="277">
        <f t="shared" si="1584"/>
        <v>0</v>
      </c>
      <c r="AZ818" s="277">
        <f t="shared" si="1584"/>
        <v>0</v>
      </c>
      <c r="BA818" s="277">
        <f t="shared" si="1584"/>
        <v>0</v>
      </c>
      <c r="BB818" s="277">
        <f t="shared" si="1584"/>
        <v>0</v>
      </c>
      <c r="BC818" s="277">
        <f t="shared" si="1584"/>
        <v>0</v>
      </c>
      <c r="BD818" s="277">
        <f t="shared" si="1584"/>
        <v>0</v>
      </c>
      <c r="BE818" s="277">
        <f t="shared" si="1584"/>
        <v>0</v>
      </c>
      <c r="BF818" s="277">
        <f t="shared" si="1584"/>
        <v>0</v>
      </c>
      <c r="BG818" s="277">
        <f t="shared" si="1584"/>
        <v>0</v>
      </c>
      <c r="BH818" s="277">
        <f t="shared" si="1584"/>
        <v>0</v>
      </c>
      <c r="BI818" s="277">
        <f t="shared" si="1584"/>
        <v>0</v>
      </c>
      <c r="BJ818" s="277">
        <f t="shared" si="1584"/>
        <v>0</v>
      </c>
      <c r="BK818" s="277">
        <f t="shared" si="1584"/>
        <v>0</v>
      </c>
      <c r="BL818" s="277">
        <f t="shared" si="1584"/>
        <v>0</v>
      </c>
      <c r="BM818" s="277">
        <f t="shared" si="1584"/>
        <v>0</v>
      </c>
      <c r="BN818" s="277">
        <f t="shared" si="1584"/>
        <v>0</v>
      </c>
      <c r="BO818" s="277">
        <f t="shared" si="1584"/>
        <v>0</v>
      </c>
      <c r="BP818" s="277">
        <f t="shared" si="1584"/>
        <v>0</v>
      </c>
      <c r="BQ818" s="277">
        <f t="shared" si="1584"/>
        <v>0</v>
      </c>
      <c r="BR818" s="277">
        <f t="shared" si="1584"/>
        <v>0</v>
      </c>
      <c r="BS818" s="277">
        <f t="shared" si="1584"/>
        <v>0</v>
      </c>
      <c r="BT818" s="277">
        <f t="shared" ref="BT818:BZ818" si="1585">SUMIF($A$316:$A$387,$E801,BT$316:BT$387)</f>
        <v>0</v>
      </c>
      <c r="BU818" s="277">
        <f t="shared" si="1585"/>
        <v>0</v>
      </c>
      <c r="BV818" s="277">
        <f t="shared" si="1585"/>
        <v>0</v>
      </c>
      <c r="BW818" s="277">
        <f t="shared" si="1585"/>
        <v>0</v>
      </c>
      <c r="BX818" s="277">
        <f t="shared" si="1585"/>
        <v>0</v>
      </c>
      <c r="BY818" s="277">
        <f t="shared" si="1585"/>
        <v>0</v>
      </c>
      <c r="BZ818" s="277">
        <f t="shared" si="1585"/>
        <v>0</v>
      </c>
    </row>
    <row r="819" spans="1:78" ht="15" x14ac:dyDescent="0.25">
      <c r="B819" s="310"/>
      <c r="E819" s="170"/>
      <c r="F819" s="310"/>
      <c r="G819" s="277"/>
      <c r="H819" s="277"/>
      <c r="I819" s="277"/>
      <c r="J819" s="277"/>
      <c r="K819" s="277"/>
      <c r="L819" s="277"/>
      <c r="M819" s="277"/>
      <c r="N819" s="277"/>
      <c r="O819" s="277"/>
      <c r="P819" s="277"/>
      <c r="Q819" s="277"/>
      <c r="R819" s="277"/>
      <c r="S819" s="277"/>
      <c r="T819" s="277"/>
      <c r="U819" s="277"/>
      <c r="V819" s="277"/>
      <c r="W819" s="277"/>
      <c r="X819" s="277"/>
      <c r="Y819" s="277"/>
      <c r="Z819" s="277"/>
      <c r="AA819" s="277"/>
      <c r="AB819" s="277"/>
      <c r="AC819" s="277"/>
      <c r="AD819" s="277"/>
      <c r="AE819" s="277"/>
      <c r="AF819" s="277"/>
      <c r="AG819" s="277"/>
      <c r="AH819" s="277"/>
      <c r="AI819" s="277"/>
      <c r="AJ819" s="277"/>
      <c r="AK819" s="277"/>
      <c r="AL819" s="277"/>
      <c r="AM819" s="277"/>
      <c r="AN819" s="277"/>
      <c r="AO819" s="277"/>
      <c r="AP819" s="277"/>
      <c r="AQ819" s="277"/>
      <c r="AR819" s="277"/>
      <c r="AS819" s="277"/>
      <c r="AT819" s="277"/>
      <c r="AU819" s="277"/>
      <c r="AV819" s="277"/>
      <c r="AW819" s="277"/>
      <c r="AX819" s="277"/>
      <c r="AY819" s="277"/>
      <c r="AZ819" s="277"/>
      <c r="BA819" s="277"/>
      <c r="BB819" s="277"/>
      <c r="BC819" s="277"/>
      <c r="BD819" s="277"/>
      <c r="BE819" s="277"/>
      <c r="BF819" s="277"/>
      <c r="BG819" s="277"/>
      <c r="BH819" s="277"/>
      <c r="BI819" s="277"/>
      <c r="BJ819" s="277"/>
      <c r="BK819" s="277"/>
      <c r="BL819" s="277"/>
      <c r="BM819" s="277"/>
      <c r="BN819" s="277"/>
      <c r="BO819" s="277"/>
      <c r="BP819" s="277"/>
      <c r="BQ819" s="277"/>
      <c r="BR819" s="277"/>
      <c r="BS819" s="277"/>
      <c r="BT819" s="277"/>
      <c r="BU819" s="277"/>
      <c r="BV819" s="277"/>
      <c r="BW819" s="277"/>
      <c r="BX819" s="277"/>
      <c r="BY819" s="277"/>
      <c r="BZ819" s="277"/>
    </row>
    <row r="820" spans="1:78" ht="15" x14ac:dyDescent="0.25">
      <c r="B820" s="202">
        <f>'SS-GSMPII-3'!$C$15</f>
        <v>0.21</v>
      </c>
      <c r="E820" s="170" t="s">
        <v>120</v>
      </c>
      <c r="F820" s="310"/>
      <c r="G820" s="83">
        <f>(G814-G816-G821)*$B820</f>
        <v>0</v>
      </c>
      <c r="H820" s="83">
        <f t="shared" ref="H820" si="1586">(H814-H816-H821)*$B820</f>
        <v>0</v>
      </c>
      <c r="I820" s="83">
        <f t="shared" ref="I820" si="1587">(I814-I816-I821)*$B820</f>
        <v>0</v>
      </c>
      <c r="J820" s="83">
        <f t="shared" ref="J820" si="1588">(J814-J816-J821)*$B820</f>
        <v>0</v>
      </c>
      <c r="K820" s="83">
        <f t="shared" ref="K820" si="1589">(K814-K816-K821)*$B820</f>
        <v>0</v>
      </c>
      <c r="L820" s="83">
        <f t="shared" ref="L820" si="1590">(L814-L816-L821)*$B820</f>
        <v>0</v>
      </c>
      <c r="M820" s="83">
        <f t="shared" ref="M820" si="1591">(M814-M816-M821)*$B820</f>
        <v>0</v>
      </c>
      <c r="N820" s="83">
        <f t="shared" ref="N820" si="1592">(N814-N816-N821)*$B820</f>
        <v>0</v>
      </c>
      <c r="O820" s="83">
        <f t="shared" ref="O820" si="1593">(O814-O816-O821)*$B820</f>
        <v>0</v>
      </c>
      <c r="P820" s="83">
        <f t="shared" ref="P820" si="1594">(P814-P816-P821)*$B820</f>
        <v>0</v>
      </c>
      <c r="Q820" s="83">
        <f t="shared" ref="Q820" si="1595">(Q814-Q816-Q821)*$B820</f>
        <v>0</v>
      </c>
      <c r="R820" s="83">
        <f t="shared" ref="R820" si="1596">(R814-R816-R821)*$B820</f>
        <v>0</v>
      </c>
      <c r="S820" s="83">
        <f t="shared" ref="S820" si="1597">(S814-S816-S821)*$B820</f>
        <v>0</v>
      </c>
      <c r="T820" s="83">
        <f t="shared" ref="T820" si="1598">(T814-T816-T821)*$B820</f>
        <v>0</v>
      </c>
      <c r="U820" s="83">
        <f t="shared" ref="U820" si="1599">(U814-U816-U821)*$B820</f>
        <v>0</v>
      </c>
      <c r="V820" s="83">
        <f t="shared" ref="V820" si="1600">(V814-V816-V821)*$B820</f>
        <v>0</v>
      </c>
      <c r="W820" s="83">
        <f t="shared" ref="W820" si="1601">(W814-W816-W821)*$B820</f>
        <v>0</v>
      </c>
      <c r="X820" s="83">
        <f t="shared" ref="X820" si="1602">(X814-X816-X821)*$B820</f>
        <v>0</v>
      </c>
      <c r="Y820" s="83">
        <f t="shared" ref="Y820" si="1603">(Y814-Y816-Y821)*$B820</f>
        <v>0</v>
      </c>
      <c r="Z820" s="83">
        <f t="shared" ref="Z820" si="1604">(Z814-Z816-Z821)*$B820</f>
        <v>0</v>
      </c>
      <c r="AA820" s="83">
        <f t="shared" ref="AA820" si="1605">(AA814-AA816-AA821)*$B820</f>
        <v>0</v>
      </c>
      <c r="AB820" s="83">
        <f t="shared" ref="AB820" si="1606">(AB814-AB816-AB821)*$B820</f>
        <v>0</v>
      </c>
      <c r="AC820" s="83">
        <f t="shared" ref="AC820" si="1607">(AC814-AC816-AC821)*$B820</f>
        <v>0</v>
      </c>
      <c r="AD820" s="83">
        <f t="shared" ref="AD820" si="1608">(AD814-AD816-AD821)*$B820</f>
        <v>0</v>
      </c>
      <c r="AE820" s="83">
        <f t="shared" ref="AE820" si="1609">(AE814-AE816-AE821)*$B820</f>
        <v>0</v>
      </c>
      <c r="AF820" s="83">
        <f t="shared" ref="AF820" si="1610">(AF814-AF816-AF821)*$B820</f>
        <v>0</v>
      </c>
      <c r="AG820" s="83">
        <f t="shared" ref="AG820" si="1611">(AG814-AG816-AG821)*$B820</f>
        <v>-0.45126867340243365</v>
      </c>
      <c r="AH820" s="83">
        <f t="shared" ref="AH820" si="1612">(AH814-AH816-AH821)*$B820</f>
        <v>-0.48082205077647133</v>
      </c>
      <c r="AI820" s="83">
        <f t="shared" ref="AI820" si="1613">(AI814-AI816-AI821)*$B820</f>
        <v>-1.2609809466652226</v>
      </c>
      <c r="AJ820" s="83">
        <f t="shared" ref="AJ820" si="1614">(AJ814-AJ816-AJ821)*$B820</f>
        <v>-2.4403437852434875</v>
      </c>
      <c r="AK820" s="83">
        <f t="shared" ref="AK820" si="1615">(AK814-AK816-AK821)*$B820</f>
        <v>-0.82422271959563076</v>
      </c>
      <c r="AL820" s="83">
        <f t="shared" ref="AL820" si="1616">(AL814-AL816-AL821)*$B820</f>
        <v>-4.3279072700702939</v>
      </c>
      <c r="AM820" s="83">
        <f t="shared" ref="AM820" si="1617">(AM814-AM816-AM821)*$B820</f>
        <v>-3.6164998371251817</v>
      </c>
      <c r="AN820" s="83">
        <f t="shared" ref="AN820" si="1618">(AN814-AN816-AN821)*$B820</f>
        <v>-3.6164998371251817</v>
      </c>
      <c r="AO820" s="83">
        <f t="shared" ref="AO820" si="1619">(AO814-AO816-AO821)*$B820</f>
        <v>-3.6164998371251817</v>
      </c>
      <c r="AP820" s="83">
        <f t="shared" ref="AP820" si="1620">(AP814-AP816-AP821)*$B820</f>
        <v>-3.6164998371251817</v>
      </c>
      <c r="AQ820" s="83">
        <f t="shared" ref="AQ820" si="1621">(AQ814-AQ816-AQ821)*$B820</f>
        <v>-4.1368626830813175</v>
      </c>
      <c r="AR820" s="83">
        <f t="shared" ref="AR820" si="1622">(AR814-AR816-AR821)*$B820</f>
        <v>-4.1368626830813175</v>
      </c>
      <c r="AS820" s="83">
        <f t="shared" ref="AS820" si="1623">(AS814-AS816-AS821)*$B820</f>
        <v>-4.1368626830813175</v>
      </c>
      <c r="AT820" s="83">
        <f t="shared" ref="AT820" si="1624">(AT814-AT816-AT821)*$B820</f>
        <v>-4.1368626830813175</v>
      </c>
      <c r="AU820" s="83">
        <f t="shared" ref="AU820" si="1625">(AU814-AU816-AU821)*$B820</f>
        <v>-4.1368626830813175</v>
      </c>
      <c r="AV820" s="83">
        <f t="shared" ref="AV820" si="1626">(AV814-AV816-AV821)*$B820</f>
        <v>-4.1368626830813175</v>
      </c>
      <c r="AW820" s="83">
        <f t="shared" ref="AW820" si="1627">(AW814-AW816-AW821)*$B820</f>
        <v>-4.1368626830813175</v>
      </c>
      <c r="AX820" s="83">
        <f t="shared" ref="AX820" si="1628">(AX814-AX816-AX821)*$B820</f>
        <v>-4.1368626830813175</v>
      </c>
      <c r="AY820" s="83">
        <f t="shared" ref="AY820" si="1629">(AY814-AY816-AY821)*$B820</f>
        <v>-4.1368626830813175</v>
      </c>
      <c r="AZ820" s="83">
        <f t="shared" ref="AZ820" si="1630">(AZ814-AZ816-AZ821)*$B820</f>
        <v>-4.1368626830813175</v>
      </c>
      <c r="BA820" s="83">
        <f t="shared" ref="BA820" si="1631">(BA814-BA816-BA821)*$B820</f>
        <v>-4.1368626830813175</v>
      </c>
      <c r="BB820" s="83">
        <f t="shared" ref="BB820" si="1632">(BB814-BB816-BB821)*$B820</f>
        <v>-4.1368626830813175</v>
      </c>
      <c r="BC820" s="83">
        <f t="shared" ref="BC820" si="1633">(BC814-BC816-BC821)*$B820</f>
        <v>-3.5686476910793865</v>
      </c>
      <c r="BD820" s="83">
        <f t="shared" ref="BD820" si="1634">(BD814-BD816-BD821)*$B820</f>
        <v>-3.5686476910793865</v>
      </c>
      <c r="BE820" s="83">
        <f t="shared" ref="BE820" si="1635">(BE814-BE816-BE821)*$B820</f>
        <v>-3.5686476910793865</v>
      </c>
      <c r="BF820" s="83">
        <f t="shared" ref="BF820" si="1636">(BF814-BF816-BF821)*$B820</f>
        <v>-3.5686476910793865</v>
      </c>
      <c r="BG820" s="83">
        <f t="shared" ref="BG820" si="1637">(BG814-BG816-BG821)*$B820</f>
        <v>-3.5686476910793865</v>
      </c>
      <c r="BH820" s="83">
        <f t="shared" ref="BH820" si="1638">(BH814-BH816-BH821)*$B820</f>
        <v>-3.5686476910793865</v>
      </c>
      <c r="BI820" s="83">
        <f t="shared" ref="BI820" si="1639">(BI814-BI816-BI821)*$B820</f>
        <v>-3.5686476910793865</v>
      </c>
      <c r="BJ820" s="83">
        <f t="shared" ref="BJ820" si="1640">(BJ814-BJ816-BJ821)*$B820</f>
        <v>-3.5686476910793865</v>
      </c>
      <c r="BK820" s="83">
        <f t="shared" ref="BK820" si="1641">(BK814-BK816-BK821)*$B820</f>
        <v>-3.5686476910793865</v>
      </c>
      <c r="BL820" s="83">
        <f t="shared" ref="BL820" si="1642">(BL814-BL816-BL821)*$B820</f>
        <v>-3.5686476910793865</v>
      </c>
      <c r="BM820" s="83">
        <f t="shared" ref="BM820" si="1643">(BM814-BM816-BM821)*$B820</f>
        <v>-3.5686476910793865</v>
      </c>
      <c r="BN820" s="83">
        <f t="shared" ref="BN820" si="1644">(BN814-BN816-BN821)*$B820</f>
        <v>-3.5686476910793865</v>
      </c>
      <c r="BO820" s="83">
        <f t="shared" ref="BO820" si="1645">(BO814-BO816-BO821)*$B820</f>
        <v>-3.0444641191218857</v>
      </c>
      <c r="BP820" s="83">
        <f t="shared" ref="BP820" si="1646">(BP814-BP816-BP821)*$B820</f>
        <v>-3.0444641191218857</v>
      </c>
      <c r="BQ820" s="83">
        <f t="shared" ref="BQ820" si="1647">(BQ814-BQ816-BQ821)*$B820</f>
        <v>-3.0444641191218857</v>
      </c>
      <c r="BR820" s="83">
        <f t="shared" ref="BR820" si="1648">(BR814-BR816-BR821)*$B820</f>
        <v>-3.0444641191218857</v>
      </c>
      <c r="BS820" s="83">
        <f t="shared" ref="BS820" si="1649">(BS814-BS816-BS821)*$B820</f>
        <v>-3.0444641191218857</v>
      </c>
      <c r="BT820" s="83">
        <f t="shared" ref="BT820" si="1650">(BT814-BT816-BT821)*$B820</f>
        <v>-3.0444641191218857</v>
      </c>
      <c r="BU820" s="83">
        <f t="shared" ref="BU820" si="1651">(BU814-BU816-BU821)*$B820</f>
        <v>-3.0444641191218857</v>
      </c>
      <c r="BV820" s="83">
        <f t="shared" ref="BV820" si="1652">(BV814-BV816-BV821)*$B820</f>
        <v>-3.0444641191218857</v>
      </c>
      <c r="BW820" s="83">
        <f t="shared" ref="BW820" si="1653">(BW814-BW816-BW821)*$B820</f>
        <v>-3.0444641191218857</v>
      </c>
      <c r="BX820" s="83">
        <f t="shared" ref="BX820" si="1654">(BX814-BX816-BX821)*$B820</f>
        <v>-3.0444641191218857</v>
      </c>
      <c r="BY820" s="83">
        <f t="shared" ref="BY820" si="1655">(BY814-BY816-BY821)*$B820</f>
        <v>-3.0444641191218857</v>
      </c>
      <c r="BZ820" s="83">
        <f t="shared" ref="BZ820" si="1656">(BZ814-BZ816-BZ821)*$B820</f>
        <v>-3.0444641191218857</v>
      </c>
    </row>
    <row r="821" spans="1:78" ht="15" x14ac:dyDescent="0.25">
      <c r="B821" s="202">
        <f>'SS-GSMPII-3'!$C$16</f>
        <v>0.09</v>
      </c>
      <c r="E821" s="170" t="s">
        <v>121</v>
      </c>
      <c r="F821" s="310"/>
      <c r="G821" s="83">
        <f>(G814-G817)*$B821</f>
        <v>0</v>
      </c>
      <c r="H821" s="83">
        <f t="shared" ref="H821:BS821" si="1657">(H814-H817)*$B821</f>
        <v>0</v>
      </c>
      <c r="I821" s="83">
        <f t="shared" si="1657"/>
        <v>0</v>
      </c>
      <c r="J821" s="83">
        <f t="shared" si="1657"/>
        <v>0</v>
      </c>
      <c r="K821" s="83">
        <f t="shared" si="1657"/>
        <v>0</v>
      </c>
      <c r="L821" s="83">
        <f t="shared" si="1657"/>
        <v>0</v>
      </c>
      <c r="M821" s="83">
        <f t="shared" si="1657"/>
        <v>0</v>
      </c>
      <c r="N821" s="83">
        <f t="shared" si="1657"/>
        <v>0</v>
      </c>
      <c r="O821" s="83">
        <f t="shared" si="1657"/>
        <v>0</v>
      </c>
      <c r="P821" s="83">
        <f t="shared" si="1657"/>
        <v>0</v>
      </c>
      <c r="Q821" s="83">
        <f t="shared" si="1657"/>
        <v>0</v>
      </c>
      <c r="R821" s="83">
        <f t="shared" si="1657"/>
        <v>0</v>
      </c>
      <c r="S821" s="83">
        <f t="shared" si="1657"/>
        <v>0</v>
      </c>
      <c r="T821" s="83">
        <f t="shared" si="1657"/>
        <v>0</v>
      </c>
      <c r="U821" s="83">
        <f t="shared" si="1657"/>
        <v>0</v>
      </c>
      <c r="V821" s="83">
        <f t="shared" si="1657"/>
        <v>0</v>
      </c>
      <c r="W821" s="83">
        <f t="shared" si="1657"/>
        <v>0</v>
      </c>
      <c r="X821" s="83">
        <f t="shared" si="1657"/>
        <v>0</v>
      </c>
      <c r="Y821" s="83">
        <f t="shared" si="1657"/>
        <v>0</v>
      </c>
      <c r="Z821" s="83">
        <f t="shared" si="1657"/>
        <v>0</v>
      </c>
      <c r="AA821" s="83">
        <f t="shared" si="1657"/>
        <v>0</v>
      </c>
      <c r="AB821" s="83">
        <f t="shared" si="1657"/>
        <v>0</v>
      </c>
      <c r="AC821" s="83">
        <f t="shared" si="1657"/>
        <v>0</v>
      </c>
      <c r="AD821" s="83">
        <f t="shared" si="1657"/>
        <v>0</v>
      </c>
      <c r="AE821" s="83">
        <f t="shared" si="1657"/>
        <v>0</v>
      </c>
      <c r="AF821" s="83">
        <f t="shared" si="1657"/>
        <v>0</v>
      </c>
      <c r="AG821" s="83">
        <f t="shared" si="1657"/>
        <v>-0.21252841761496091</v>
      </c>
      <c r="AH821" s="83">
        <f t="shared" si="1657"/>
        <v>-0.22644680570320472</v>
      </c>
      <c r="AI821" s="83">
        <f t="shared" si="1657"/>
        <v>-0.59386857770732615</v>
      </c>
      <c r="AJ821" s="83">
        <f t="shared" si="1657"/>
        <v>-1.1492984859859441</v>
      </c>
      <c r="AK821" s="83">
        <f t="shared" si="1657"/>
        <v>-0.38817396527266756</v>
      </c>
      <c r="AL821" s="83">
        <f t="shared" si="1657"/>
        <v>-2.0382608807238429</v>
      </c>
      <c r="AM821" s="83">
        <f t="shared" si="1657"/>
        <v>-1.7032181336539316</v>
      </c>
      <c r="AN821" s="83">
        <f t="shared" si="1657"/>
        <v>-1.7032181336539316</v>
      </c>
      <c r="AO821" s="83">
        <f t="shared" si="1657"/>
        <v>-1.7032181336539316</v>
      </c>
      <c r="AP821" s="83">
        <f t="shared" si="1657"/>
        <v>-1.7032181336539316</v>
      </c>
      <c r="AQ821" s="83">
        <f t="shared" si="1657"/>
        <v>-1.9482869779032894</v>
      </c>
      <c r="AR821" s="83">
        <f t="shared" si="1657"/>
        <v>-1.9482869779032894</v>
      </c>
      <c r="AS821" s="83">
        <f t="shared" si="1657"/>
        <v>-1.9482869779032894</v>
      </c>
      <c r="AT821" s="83">
        <f t="shared" si="1657"/>
        <v>-1.9482869779032894</v>
      </c>
      <c r="AU821" s="83">
        <f t="shared" si="1657"/>
        <v>-1.9482869779032894</v>
      </c>
      <c r="AV821" s="83">
        <f t="shared" si="1657"/>
        <v>-1.9482869779032894</v>
      </c>
      <c r="AW821" s="83">
        <f t="shared" si="1657"/>
        <v>-1.9482869779032894</v>
      </c>
      <c r="AX821" s="83">
        <f t="shared" si="1657"/>
        <v>-1.9482869779032894</v>
      </c>
      <c r="AY821" s="83">
        <f t="shared" si="1657"/>
        <v>-1.9482869779032894</v>
      </c>
      <c r="AZ821" s="83">
        <f t="shared" si="1657"/>
        <v>-1.9482869779032894</v>
      </c>
      <c r="BA821" s="83">
        <f t="shared" si="1657"/>
        <v>-1.9482869779032894</v>
      </c>
      <c r="BB821" s="83">
        <f t="shared" si="1657"/>
        <v>-1.9482869779032894</v>
      </c>
      <c r="BC821" s="83">
        <f t="shared" si="1657"/>
        <v>-1.6806818011362887</v>
      </c>
      <c r="BD821" s="83">
        <f t="shared" si="1657"/>
        <v>-1.6806818011362887</v>
      </c>
      <c r="BE821" s="83">
        <f t="shared" si="1657"/>
        <v>-1.6806818011362887</v>
      </c>
      <c r="BF821" s="83">
        <f t="shared" si="1657"/>
        <v>-1.6806818011362887</v>
      </c>
      <c r="BG821" s="83">
        <f t="shared" si="1657"/>
        <v>-1.6806818011362887</v>
      </c>
      <c r="BH821" s="83">
        <f t="shared" si="1657"/>
        <v>-1.6806818011362887</v>
      </c>
      <c r="BI821" s="83">
        <f t="shared" si="1657"/>
        <v>-1.6806818011362887</v>
      </c>
      <c r="BJ821" s="83">
        <f t="shared" si="1657"/>
        <v>-1.6806818011362887</v>
      </c>
      <c r="BK821" s="83">
        <f t="shared" si="1657"/>
        <v>-1.6806818011362887</v>
      </c>
      <c r="BL821" s="83">
        <f t="shared" si="1657"/>
        <v>-1.6806818011362887</v>
      </c>
      <c r="BM821" s="83">
        <f t="shared" si="1657"/>
        <v>-1.6806818011362887</v>
      </c>
      <c r="BN821" s="83">
        <f t="shared" si="1657"/>
        <v>-1.6806818011362887</v>
      </c>
      <c r="BO821" s="83">
        <f t="shared" si="1657"/>
        <v>-1.4338135568862884</v>
      </c>
      <c r="BP821" s="83">
        <f t="shared" si="1657"/>
        <v>-1.4338135568862884</v>
      </c>
      <c r="BQ821" s="83">
        <f t="shared" si="1657"/>
        <v>-1.4338135568862884</v>
      </c>
      <c r="BR821" s="83">
        <f t="shared" si="1657"/>
        <v>-1.4338135568862884</v>
      </c>
      <c r="BS821" s="83">
        <f t="shared" si="1657"/>
        <v>-1.4338135568862884</v>
      </c>
      <c r="BT821" s="83">
        <f t="shared" ref="BT821:BZ821" si="1658">(BT814-BT817)*$B821</f>
        <v>-1.4338135568862884</v>
      </c>
      <c r="BU821" s="83">
        <f t="shared" si="1658"/>
        <v>-1.4338135568862884</v>
      </c>
      <c r="BV821" s="83">
        <f t="shared" si="1658"/>
        <v>-1.4338135568862884</v>
      </c>
      <c r="BW821" s="83">
        <f t="shared" si="1658"/>
        <v>-1.4338135568862884</v>
      </c>
      <c r="BX821" s="83">
        <f t="shared" si="1658"/>
        <v>-1.4338135568862884</v>
      </c>
      <c r="BY821" s="83">
        <f t="shared" si="1658"/>
        <v>-1.4338135568862884</v>
      </c>
      <c r="BZ821" s="83">
        <f t="shared" si="1658"/>
        <v>-1.4338135568862884</v>
      </c>
    </row>
    <row r="822" spans="1:78" ht="15" x14ac:dyDescent="0.25">
      <c r="B822" s="202">
        <f>'SS-GSMPII-3'!$C$17</f>
        <v>0.28110000000000002</v>
      </c>
      <c r="E822" s="170" t="s">
        <v>122</v>
      </c>
      <c r="G822" s="65">
        <f>(-G818)*$B822</f>
        <v>0</v>
      </c>
      <c r="H822" s="65">
        <f t="shared" ref="H822:BS822" si="1659">(-H818)*$B822</f>
        <v>0</v>
      </c>
      <c r="I822" s="65">
        <f t="shared" si="1659"/>
        <v>0</v>
      </c>
      <c r="J822" s="65">
        <f t="shared" si="1659"/>
        <v>0</v>
      </c>
      <c r="K822" s="65">
        <f t="shared" si="1659"/>
        <v>0</v>
      </c>
      <c r="L822" s="65">
        <f t="shared" si="1659"/>
        <v>0</v>
      </c>
      <c r="M822" s="65">
        <f t="shared" si="1659"/>
        <v>0</v>
      </c>
      <c r="N822" s="65">
        <f t="shared" si="1659"/>
        <v>0</v>
      </c>
      <c r="O822" s="65">
        <f t="shared" si="1659"/>
        <v>0</v>
      </c>
      <c r="P822" s="65">
        <f t="shared" si="1659"/>
        <v>0</v>
      </c>
      <c r="Q822" s="65">
        <f t="shared" si="1659"/>
        <v>0</v>
      </c>
      <c r="R822" s="65">
        <f t="shared" si="1659"/>
        <v>0</v>
      </c>
      <c r="S822" s="65">
        <f t="shared" si="1659"/>
        <v>0</v>
      </c>
      <c r="T822" s="65">
        <f t="shared" si="1659"/>
        <v>0</v>
      </c>
      <c r="U822" s="65">
        <f t="shared" si="1659"/>
        <v>0</v>
      </c>
      <c r="V822" s="65">
        <f t="shared" si="1659"/>
        <v>0</v>
      </c>
      <c r="W822" s="65">
        <f t="shared" si="1659"/>
        <v>0</v>
      </c>
      <c r="X822" s="65">
        <f t="shared" si="1659"/>
        <v>0</v>
      </c>
      <c r="Y822" s="65">
        <f t="shared" si="1659"/>
        <v>0</v>
      </c>
      <c r="Z822" s="65">
        <f t="shared" si="1659"/>
        <v>0</v>
      </c>
      <c r="AA822" s="65">
        <f t="shared" si="1659"/>
        <v>0</v>
      </c>
      <c r="AB822" s="65">
        <f t="shared" si="1659"/>
        <v>0</v>
      </c>
      <c r="AC822" s="65">
        <f t="shared" si="1659"/>
        <v>0</v>
      </c>
      <c r="AD822" s="65">
        <f t="shared" si="1659"/>
        <v>0</v>
      </c>
      <c r="AE822" s="65">
        <f t="shared" si="1659"/>
        <v>0</v>
      </c>
      <c r="AF822" s="65">
        <f t="shared" si="1659"/>
        <v>0</v>
      </c>
      <c r="AG822" s="65">
        <f t="shared" si="1659"/>
        <v>0</v>
      </c>
      <c r="AH822" s="65">
        <f t="shared" si="1659"/>
        <v>0</v>
      </c>
      <c r="AI822" s="65">
        <f t="shared" si="1659"/>
        <v>0</v>
      </c>
      <c r="AJ822" s="65">
        <f t="shared" si="1659"/>
        <v>0</v>
      </c>
      <c r="AK822" s="65">
        <f t="shared" si="1659"/>
        <v>0</v>
      </c>
      <c r="AL822" s="65">
        <f t="shared" si="1659"/>
        <v>0</v>
      </c>
      <c r="AM822" s="65">
        <f t="shared" si="1659"/>
        <v>0</v>
      </c>
      <c r="AN822" s="65">
        <f t="shared" si="1659"/>
        <v>0</v>
      </c>
      <c r="AO822" s="65">
        <f t="shared" si="1659"/>
        <v>0</v>
      </c>
      <c r="AP822" s="65">
        <f t="shared" si="1659"/>
        <v>0</v>
      </c>
      <c r="AQ822" s="65">
        <f t="shared" si="1659"/>
        <v>0</v>
      </c>
      <c r="AR822" s="65">
        <f t="shared" si="1659"/>
        <v>0</v>
      </c>
      <c r="AS822" s="65">
        <f t="shared" si="1659"/>
        <v>0</v>
      </c>
      <c r="AT822" s="65">
        <f t="shared" si="1659"/>
        <v>0</v>
      </c>
      <c r="AU822" s="65">
        <f t="shared" si="1659"/>
        <v>0</v>
      </c>
      <c r="AV822" s="65">
        <f t="shared" si="1659"/>
        <v>0</v>
      </c>
      <c r="AW822" s="65">
        <f t="shared" si="1659"/>
        <v>0</v>
      </c>
      <c r="AX822" s="65">
        <f t="shared" si="1659"/>
        <v>0</v>
      </c>
      <c r="AY822" s="65">
        <f t="shared" si="1659"/>
        <v>0</v>
      </c>
      <c r="AZ822" s="65">
        <f t="shared" si="1659"/>
        <v>0</v>
      </c>
      <c r="BA822" s="65">
        <f t="shared" si="1659"/>
        <v>0</v>
      </c>
      <c r="BB822" s="65">
        <f t="shared" si="1659"/>
        <v>0</v>
      </c>
      <c r="BC822" s="65">
        <f t="shared" si="1659"/>
        <v>0</v>
      </c>
      <c r="BD822" s="65">
        <f t="shared" si="1659"/>
        <v>0</v>
      </c>
      <c r="BE822" s="65">
        <f t="shared" si="1659"/>
        <v>0</v>
      </c>
      <c r="BF822" s="65">
        <f t="shared" si="1659"/>
        <v>0</v>
      </c>
      <c r="BG822" s="65">
        <f t="shared" si="1659"/>
        <v>0</v>
      </c>
      <c r="BH822" s="65">
        <f t="shared" si="1659"/>
        <v>0</v>
      </c>
      <c r="BI822" s="65">
        <f t="shared" si="1659"/>
        <v>0</v>
      </c>
      <c r="BJ822" s="65">
        <f t="shared" si="1659"/>
        <v>0</v>
      </c>
      <c r="BK822" s="65">
        <f t="shared" si="1659"/>
        <v>0</v>
      </c>
      <c r="BL822" s="65">
        <f t="shared" si="1659"/>
        <v>0</v>
      </c>
      <c r="BM822" s="65">
        <f t="shared" si="1659"/>
        <v>0</v>
      </c>
      <c r="BN822" s="65">
        <f t="shared" si="1659"/>
        <v>0</v>
      </c>
      <c r="BO822" s="65">
        <f t="shared" si="1659"/>
        <v>0</v>
      </c>
      <c r="BP822" s="65">
        <f t="shared" si="1659"/>
        <v>0</v>
      </c>
      <c r="BQ822" s="65">
        <f t="shared" si="1659"/>
        <v>0</v>
      </c>
      <c r="BR822" s="65">
        <f t="shared" si="1659"/>
        <v>0</v>
      </c>
      <c r="BS822" s="65">
        <f t="shared" si="1659"/>
        <v>0</v>
      </c>
      <c r="BT822" s="65">
        <f t="shared" ref="BT822:BZ822" si="1660">(-BT818)*$B822</f>
        <v>0</v>
      </c>
      <c r="BU822" s="65">
        <f t="shared" si="1660"/>
        <v>0</v>
      </c>
      <c r="BV822" s="65">
        <f t="shared" si="1660"/>
        <v>0</v>
      </c>
      <c r="BW822" s="65">
        <f t="shared" si="1660"/>
        <v>0</v>
      </c>
      <c r="BX822" s="65">
        <f t="shared" si="1660"/>
        <v>0</v>
      </c>
      <c r="BY822" s="65">
        <f t="shared" si="1660"/>
        <v>0</v>
      </c>
      <c r="BZ822" s="65">
        <f t="shared" si="1660"/>
        <v>0</v>
      </c>
    </row>
    <row r="823" spans="1:78" ht="15" x14ac:dyDescent="0.25">
      <c r="B823" s="310"/>
      <c r="E823" s="170" t="s">
        <v>123</v>
      </c>
      <c r="G823" s="188">
        <f>SUM(G820:G822)</f>
        <v>0</v>
      </c>
      <c r="H823" s="188">
        <f t="shared" ref="H823" si="1661">SUM(H820:H822)</f>
        <v>0</v>
      </c>
      <c r="I823" s="188">
        <f t="shared" ref="I823" si="1662">SUM(I820:I822)</f>
        <v>0</v>
      </c>
      <c r="J823" s="188">
        <f t="shared" ref="J823" si="1663">SUM(J820:J822)</f>
        <v>0</v>
      </c>
      <c r="K823" s="188">
        <f t="shared" ref="K823" si="1664">SUM(K820:K822)</f>
        <v>0</v>
      </c>
      <c r="L823" s="188">
        <f t="shared" ref="L823" si="1665">SUM(L820:L822)</f>
        <v>0</v>
      </c>
      <c r="M823" s="188">
        <f t="shared" ref="M823" si="1666">SUM(M820:M822)</f>
        <v>0</v>
      </c>
      <c r="N823" s="188">
        <f t="shared" ref="N823" si="1667">SUM(N820:N822)</f>
        <v>0</v>
      </c>
      <c r="O823" s="188">
        <f t="shared" ref="O823" si="1668">SUM(O820:O822)</f>
        <v>0</v>
      </c>
      <c r="P823" s="188">
        <f t="shared" ref="P823" si="1669">SUM(P820:P822)</f>
        <v>0</v>
      </c>
      <c r="Q823" s="188">
        <f t="shared" ref="Q823" si="1670">SUM(Q820:Q822)</f>
        <v>0</v>
      </c>
      <c r="R823" s="188">
        <f t="shared" ref="R823" si="1671">SUM(R820:R822)</f>
        <v>0</v>
      </c>
      <c r="S823" s="188">
        <f t="shared" ref="S823" si="1672">SUM(S820:S822)</f>
        <v>0</v>
      </c>
      <c r="T823" s="188">
        <f t="shared" ref="T823" si="1673">SUM(T820:T822)</f>
        <v>0</v>
      </c>
      <c r="U823" s="188">
        <f t="shared" ref="U823" si="1674">SUM(U820:U822)</f>
        <v>0</v>
      </c>
      <c r="V823" s="188">
        <f t="shared" ref="V823" si="1675">SUM(V820:V822)</f>
        <v>0</v>
      </c>
      <c r="W823" s="188">
        <f t="shared" ref="W823" si="1676">SUM(W820:W822)</f>
        <v>0</v>
      </c>
      <c r="X823" s="188">
        <f t="shared" ref="X823" si="1677">SUM(X820:X822)</f>
        <v>0</v>
      </c>
      <c r="Y823" s="188">
        <f t="shared" ref="Y823" si="1678">SUM(Y820:Y822)</f>
        <v>0</v>
      </c>
      <c r="Z823" s="188">
        <f t="shared" ref="Z823" si="1679">SUM(Z820:Z822)</f>
        <v>0</v>
      </c>
      <c r="AA823" s="188">
        <f t="shared" ref="AA823" si="1680">SUM(AA820:AA822)</f>
        <v>0</v>
      </c>
      <c r="AB823" s="188">
        <f t="shared" ref="AB823" si="1681">SUM(AB820:AB822)</f>
        <v>0</v>
      </c>
      <c r="AC823" s="188">
        <f t="shared" ref="AC823" si="1682">SUM(AC820:AC822)</f>
        <v>0</v>
      </c>
      <c r="AD823" s="188">
        <f t="shared" ref="AD823" si="1683">SUM(AD820:AD822)</f>
        <v>0</v>
      </c>
      <c r="AE823" s="188">
        <f t="shared" ref="AE823" si="1684">SUM(AE820:AE822)</f>
        <v>0</v>
      </c>
      <c r="AF823" s="188">
        <f t="shared" ref="AF823" si="1685">SUM(AF820:AF822)</f>
        <v>0</v>
      </c>
      <c r="AG823" s="188">
        <f t="shared" ref="AG823" si="1686">SUM(AG820:AG822)</f>
        <v>-0.66379709101739459</v>
      </c>
      <c r="AH823" s="188">
        <f t="shared" ref="AH823" si="1687">SUM(AH820:AH822)</f>
        <v>-0.70726885647967608</v>
      </c>
      <c r="AI823" s="188">
        <f t="shared" ref="AI823" si="1688">SUM(AI820:AI822)</f>
        <v>-1.8548495243725487</v>
      </c>
      <c r="AJ823" s="188">
        <f t="shared" ref="AJ823" si="1689">SUM(AJ820:AJ822)</f>
        <v>-3.5896422712294314</v>
      </c>
      <c r="AK823" s="188">
        <f t="shared" ref="AK823" si="1690">SUM(AK820:AK822)</f>
        <v>-1.2123966848682983</v>
      </c>
      <c r="AL823" s="188">
        <f t="shared" ref="AL823" si="1691">SUM(AL820:AL822)</f>
        <v>-6.3661681507941363</v>
      </c>
      <c r="AM823" s="188">
        <f t="shared" ref="AM823" si="1692">SUM(AM820:AM822)</f>
        <v>-5.3197179707791129</v>
      </c>
      <c r="AN823" s="188">
        <f t="shared" ref="AN823" si="1693">SUM(AN820:AN822)</f>
        <v>-5.3197179707791129</v>
      </c>
      <c r="AO823" s="188">
        <f t="shared" ref="AO823" si="1694">SUM(AO820:AO822)</f>
        <v>-5.3197179707791129</v>
      </c>
      <c r="AP823" s="188">
        <f t="shared" ref="AP823" si="1695">SUM(AP820:AP822)</f>
        <v>-5.3197179707791129</v>
      </c>
      <c r="AQ823" s="188">
        <f t="shared" ref="AQ823" si="1696">SUM(AQ820:AQ822)</f>
        <v>-6.085149660984607</v>
      </c>
      <c r="AR823" s="188">
        <f t="shared" ref="AR823" si="1697">SUM(AR820:AR822)</f>
        <v>-6.085149660984607</v>
      </c>
      <c r="AS823" s="188">
        <f t="shared" ref="AS823" si="1698">SUM(AS820:AS822)</f>
        <v>-6.085149660984607</v>
      </c>
      <c r="AT823" s="188">
        <f t="shared" ref="AT823" si="1699">SUM(AT820:AT822)</f>
        <v>-6.085149660984607</v>
      </c>
      <c r="AU823" s="188">
        <f t="shared" ref="AU823" si="1700">SUM(AU820:AU822)</f>
        <v>-6.085149660984607</v>
      </c>
      <c r="AV823" s="188">
        <f t="shared" ref="AV823" si="1701">SUM(AV820:AV822)</f>
        <v>-6.085149660984607</v>
      </c>
      <c r="AW823" s="188">
        <f t="shared" ref="AW823" si="1702">SUM(AW820:AW822)</f>
        <v>-6.085149660984607</v>
      </c>
      <c r="AX823" s="188">
        <f t="shared" ref="AX823" si="1703">SUM(AX820:AX822)</f>
        <v>-6.085149660984607</v>
      </c>
      <c r="AY823" s="188">
        <f t="shared" ref="AY823" si="1704">SUM(AY820:AY822)</f>
        <v>-6.085149660984607</v>
      </c>
      <c r="AZ823" s="188">
        <f t="shared" ref="AZ823" si="1705">SUM(AZ820:AZ822)</f>
        <v>-6.085149660984607</v>
      </c>
      <c r="BA823" s="188">
        <f t="shared" ref="BA823" si="1706">SUM(BA820:BA822)</f>
        <v>-6.085149660984607</v>
      </c>
      <c r="BB823" s="188">
        <f t="shared" ref="BB823" si="1707">SUM(BB820:BB822)</f>
        <v>-6.085149660984607</v>
      </c>
      <c r="BC823" s="188">
        <f t="shared" ref="BC823" si="1708">SUM(BC820:BC822)</f>
        <v>-5.2493294922156757</v>
      </c>
      <c r="BD823" s="188">
        <f t="shared" ref="BD823" si="1709">SUM(BD820:BD822)</f>
        <v>-5.2493294922156757</v>
      </c>
      <c r="BE823" s="188">
        <f t="shared" ref="BE823" si="1710">SUM(BE820:BE822)</f>
        <v>-5.2493294922156757</v>
      </c>
      <c r="BF823" s="188">
        <f t="shared" ref="BF823" si="1711">SUM(BF820:BF822)</f>
        <v>-5.2493294922156757</v>
      </c>
      <c r="BG823" s="188">
        <f t="shared" ref="BG823" si="1712">SUM(BG820:BG822)</f>
        <v>-5.2493294922156757</v>
      </c>
      <c r="BH823" s="188">
        <f t="shared" ref="BH823" si="1713">SUM(BH820:BH822)</f>
        <v>-5.2493294922156757</v>
      </c>
      <c r="BI823" s="188">
        <f t="shared" ref="BI823" si="1714">SUM(BI820:BI822)</f>
        <v>-5.2493294922156757</v>
      </c>
      <c r="BJ823" s="188">
        <f t="shared" ref="BJ823" si="1715">SUM(BJ820:BJ822)</f>
        <v>-5.2493294922156757</v>
      </c>
      <c r="BK823" s="188">
        <f t="shared" ref="BK823" si="1716">SUM(BK820:BK822)</f>
        <v>-5.2493294922156757</v>
      </c>
      <c r="BL823" s="188">
        <f t="shared" ref="BL823" si="1717">SUM(BL820:BL822)</f>
        <v>-5.2493294922156757</v>
      </c>
      <c r="BM823" s="188">
        <f t="shared" ref="BM823" si="1718">SUM(BM820:BM822)</f>
        <v>-5.2493294922156757</v>
      </c>
      <c r="BN823" s="188">
        <f t="shared" ref="BN823" si="1719">SUM(BN820:BN822)</f>
        <v>-5.2493294922156757</v>
      </c>
      <c r="BO823" s="188">
        <f t="shared" ref="BO823" si="1720">SUM(BO820:BO822)</f>
        <v>-4.4782776760081742</v>
      </c>
      <c r="BP823" s="188">
        <f t="shared" ref="BP823" si="1721">SUM(BP820:BP822)</f>
        <v>-4.4782776760081742</v>
      </c>
      <c r="BQ823" s="188">
        <f t="shared" ref="BQ823" si="1722">SUM(BQ820:BQ822)</f>
        <v>-4.4782776760081742</v>
      </c>
      <c r="BR823" s="188">
        <f t="shared" ref="BR823" si="1723">SUM(BR820:BR822)</f>
        <v>-4.4782776760081742</v>
      </c>
      <c r="BS823" s="188">
        <f t="shared" ref="BS823" si="1724">SUM(BS820:BS822)</f>
        <v>-4.4782776760081742</v>
      </c>
      <c r="BT823" s="188">
        <f t="shared" ref="BT823" si="1725">SUM(BT820:BT822)</f>
        <v>-4.4782776760081742</v>
      </c>
      <c r="BU823" s="188">
        <f t="shared" ref="BU823" si="1726">SUM(BU820:BU822)</f>
        <v>-4.4782776760081742</v>
      </c>
      <c r="BV823" s="188">
        <f t="shared" ref="BV823" si="1727">SUM(BV820:BV822)</f>
        <v>-4.4782776760081742</v>
      </c>
      <c r="BW823" s="188">
        <f t="shared" ref="BW823" si="1728">SUM(BW820:BW822)</f>
        <v>-4.4782776760081742</v>
      </c>
      <c r="BX823" s="188">
        <f t="shared" ref="BX823" si="1729">SUM(BX820:BX822)</f>
        <v>-4.4782776760081742</v>
      </c>
      <c r="BY823" s="188">
        <f t="shared" ref="BY823" si="1730">SUM(BY820:BY822)</f>
        <v>-4.4782776760081742</v>
      </c>
      <c r="BZ823" s="188">
        <f t="shared" ref="BZ823" si="1731">SUM(BZ820:BZ822)</f>
        <v>-4.4782776760081742</v>
      </c>
    </row>
    <row r="824" spans="1:78" ht="15" x14ac:dyDescent="0.25">
      <c r="B824" s="77">
        <f>HLOOKUP(INPUTS!$C$45,$G$9:$BZ$949,ROW(C824)-8,FALSE)</f>
        <v>-30.353276491098825</v>
      </c>
      <c r="E824" s="170" t="s">
        <v>16</v>
      </c>
      <c r="G824" s="188">
        <f>G823+F824</f>
        <v>0</v>
      </c>
      <c r="H824" s="188">
        <f t="shared" ref="H824" si="1732">H823+G824</f>
        <v>0</v>
      </c>
      <c r="I824" s="188">
        <f t="shared" ref="I824" si="1733">I823+H824</f>
        <v>0</v>
      </c>
      <c r="J824" s="188">
        <f t="shared" ref="J824" si="1734">J823+I824</f>
        <v>0</v>
      </c>
      <c r="K824" s="188">
        <f t="shared" ref="K824" si="1735">K823+J824</f>
        <v>0</v>
      </c>
      <c r="L824" s="188">
        <f t="shared" ref="L824" si="1736">L823+K824</f>
        <v>0</v>
      </c>
      <c r="M824" s="188">
        <f t="shared" ref="M824" si="1737">M823+L824</f>
        <v>0</v>
      </c>
      <c r="N824" s="188">
        <f t="shared" ref="N824" si="1738">N823+M824</f>
        <v>0</v>
      </c>
      <c r="O824" s="188">
        <f t="shared" ref="O824" si="1739">O823+N824</f>
        <v>0</v>
      </c>
      <c r="P824" s="188">
        <f t="shared" ref="P824" si="1740">P823+O824</f>
        <v>0</v>
      </c>
      <c r="Q824" s="188">
        <f t="shared" ref="Q824" si="1741">Q823+P824</f>
        <v>0</v>
      </c>
      <c r="R824" s="188">
        <f t="shared" ref="R824" si="1742">R823+Q824</f>
        <v>0</v>
      </c>
      <c r="S824" s="188">
        <f t="shared" ref="S824" si="1743">S823+R824</f>
        <v>0</v>
      </c>
      <c r="T824" s="188">
        <f t="shared" ref="T824" si="1744">T823+S824</f>
        <v>0</v>
      </c>
      <c r="U824" s="188">
        <f t="shared" ref="U824" si="1745">U823+T824</f>
        <v>0</v>
      </c>
      <c r="V824" s="188">
        <f t="shared" ref="V824" si="1746">V823+U824</f>
        <v>0</v>
      </c>
      <c r="W824" s="188">
        <f t="shared" ref="W824" si="1747">W823+V824</f>
        <v>0</v>
      </c>
      <c r="X824" s="188">
        <f t="shared" ref="X824" si="1748">X823+W824</f>
        <v>0</v>
      </c>
      <c r="Y824" s="188">
        <f t="shared" ref="Y824" si="1749">Y823+X824</f>
        <v>0</v>
      </c>
      <c r="Z824" s="188">
        <f t="shared" ref="Z824" si="1750">Z823+Y824</f>
        <v>0</v>
      </c>
      <c r="AA824" s="188">
        <f t="shared" ref="AA824" si="1751">AA823+Z824</f>
        <v>0</v>
      </c>
      <c r="AB824" s="188">
        <f t="shared" ref="AB824" si="1752">AB823+AA824</f>
        <v>0</v>
      </c>
      <c r="AC824" s="188">
        <f t="shared" ref="AC824" si="1753">AC823+AB824</f>
        <v>0</v>
      </c>
      <c r="AD824" s="188">
        <f t="shared" ref="AD824" si="1754">AD823+AC824</f>
        <v>0</v>
      </c>
      <c r="AE824" s="188">
        <f t="shared" ref="AE824" si="1755">AE823+AD824</f>
        <v>0</v>
      </c>
      <c r="AF824" s="188">
        <f t="shared" ref="AF824" si="1756">AF823+AE824</f>
        <v>0</v>
      </c>
      <c r="AG824" s="188">
        <f t="shared" ref="AG824" si="1757">AG823+AF824</f>
        <v>-0.66379709101739459</v>
      </c>
      <c r="AH824" s="188">
        <f t="shared" ref="AH824" si="1758">AH823+AG824</f>
        <v>-1.3710659474970708</v>
      </c>
      <c r="AI824" s="188">
        <f t="shared" ref="AI824" si="1759">AI823+AH824</f>
        <v>-3.2259154718696195</v>
      </c>
      <c r="AJ824" s="188">
        <f t="shared" ref="AJ824" si="1760">AJ823+AI824</f>
        <v>-6.8155577430990508</v>
      </c>
      <c r="AK824" s="188">
        <f t="shared" ref="AK824" si="1761">AK823+AJ824</f>
        <v>-8.0279544279673498</v>
      </c>
      <c r="AL824" s="188">
        <f t="shared" ref="AL824" si="1762">AL823+AK824</f>
        <v>-14.394122578761486</v>
      </c>
      <c r="AM824" s="188">
        <f t="shared" ref="AM824" si="1763">AM823+AL824</f>
        <v>-19.713840549540599</v>
      </c>
      <c r="AN824" s="188">
        <f t="shared" ref="AN824" si="1764">AN823+AM824</f>
        <v>-25.033558520319712</v>
      </c>
      <c r="AO824" s="188">
        <f t="shared" ref="AO824" si="1765">AO823+AN824</f>
        <v>-30.353276491098825</v>
      </c>
      <c r="AP824" s="188">
        <f t="shared" ref="AP824" si="1766">AP823+AO824</f>
        <v>-35.672994461877934</v>
      </c>
      <c r="AQ824" s="188">
        <f t="shared" ref="AQ824" si="1767">AQ823+AP824</f>
        <v>-41.758144122862539</v>
      </c>
      <c r="AR824" s="188">
        <f t="shared" ref="AR824" si="1768">AR823+AQ824</f>
        <v>-47.843293783847145</v>
      </c>
      <c r="AS824" s="188">
        <f t="shared" ref="AS824" si="1769">AS823+AR824</f>
        <v>-53.92844344483175</v>
      </c>
      <c r="AT824" s="188">
        <f t="shared" ref="AT824" si="1770">AT823+AS824</f>
        <v>-60.013593105816355</v>
      </c>
      <c r="AU824" s="188">
        <f t="shared" ref="AU824" si="1771">AU823+AT824</f>
        <v>-66.098742766800967</v>
      </c>
      <c r="AV824" s="188">
        <f t="shared" ref="AV824" si="1772">AV823+AU824</f>
        <v>-72.18389242778558</v>
      </c>
      <c r="AW824" s="188">
        <f t="shared" ref="AW824" si="1773">AW823+AV824</f>
        <v>-78.269042088770192</v>
      </c>
      <c r="AX824" s="188">
        <f t="shared" ref="AX824" si="1774">AX823+AW824</f>
        <v>-84.354191749754804</v>
      </c>
      <c r="AY824" s="188">
        <f t="shared" ref="AY824" si="1775">AY823+AX824</f>
        <v>-90.439341410739416</v>
      </c>
      <c r="AZ824" s="188">
        <f t="shared" ref="AZ824" si="1776">AZ823+AY824</f>
        <v>-96.524491071724029</v>
      </c>
      <c r="BA824" s="188">
        <f t="shared" ref="BA824" si="1777">BA823+AZ824</f>
        <v>-102.60964073270864</v>
      </c>
      <c r="BB824" s="188">
        <f t="shared" ref="BB824" si="1778">BB823+BA824</f>
        <v>-108.69479039369325</v>
      </c>
      <c r="BC824" s="188">
        <f t="shared" ref="BC824" si="1779">BC823+BB824</f>
        <v>-113.94411988590893</v>
      </c>
      <c r="BD824" s="188">
        <f t="shared" ref="BD824" si="1780">BD823+BC824</f>
        <v>-119.19344937812461</v>
      </c>
      <c r="BE824" s="188">
        <f t="shared" ref="BE824" si="1781">BE823+BD824</f>
        <v>-124.44277887034029</v>
      </c>
      <c r="BF824" s="188">
        <f t="shared" ref="BF824" si="1782">BF823+BE824</f>
        <v>-129.69210836255596</v>
      </c>
      <c r="BG824" s="188">
        <f t="shared" ref="BG824" si="1783">BG823+BF824</f>
        <v>-134.94143785477164</v>
      </c>
      <c r="BH824" s="188">
        <f t="shared" ref="BH824" si="1784">BH823+BG824</f>
        <v>-140.19076734698731</v>
      </c>
      <c r="BI824" s="188">
        <f t="shared" ref="BI824" si="1785">BI823+BH824</f>
        <v>-145.44009683920299</v>
      </c>
      <c r="BJ824" s="188">
        <f t="shared" ref="BJ824" si="1786">BJ823+BI824</f>
        <v>-150.68942633141867</v>
      </c>
      <c r="BK824" s="188">
        <f t="shared" ref="BK824" si="1787">BK823+BJ824</f>
        <v>-155.93875582363435</v>
      </c>
      <c r="BL824" s="188">
        <f t="shared" ref="BL824" si="1788">BL823+BK824</f>
        <v>-161.18808531585003</v>
      </c>
      <c r="BM824" s="188">
        <f t="shared" ref="BM824" si="1789">BM823+BL824</f>
        <v>-166.43741480806571</v>
      </c>
      <c r="BN824" s="188">
        <f t="shared" ref="BN824" si="1790">BN823+BM824</f>
        <v>-171.68674430028139</v>
      </c>
      <c r="BO824" s="188">
        <f t="shared" ref="BO824" si="1791">BO823+BN824</f>
        <v>-176.16502197628955</v>
      </c>
      <c r="BP824" s="188">
        <f t="shared" ref="BP824" si="1792">BP823+BO824</f>
        <v>-180.64329965229771</v>
      </c>
      <c r="BQ824" s="188">
        <f t="shared" ref="BQ824" si="1793">BQ823+BP824</f>
        <v>-185.12157732830588</v>
      </c>
      <c r="BR824" s="188">
        <f t="shared" ref="BR824" si="1794">BR823+BQ824</f>
        <v>-189.59985500431404</v>
      </c>
      <c r="BS824" s="188">
        <f t="shared" ref="BS824" si="1795">BS823+BR824</f>
        <v>-194.0781326803222</v>
      </c>
      <c r="BT824" s="188">
        <f t="shared" ref="BT824" si="1796">BT823+BS824</f>
        <v>-198.55641035633036</v>
      </c>
      <c r="BU824" s="188">
        <f t="shared" ref="BU824" si="1797">BU823+BT824</f>
        <v>-203.03468803233852</v>
      </c>
      <c r="BV824" s="188">
        <f t="shared" ref="BV824" si="1798">BV823+BU824</f>
        <v>-207.51296570834668</v>
      </c>
      <c r="BW824" s="188">
        <f t="shared" ref="BW824" si="1799">BW823+BV824</f>
        <v>-211.99124338435485</v>
      </c>
      <c r="BX824" s="188">
        <f t="shared" ref="BX824" si="1800">BX823+BW824</f>
        <v>-216.46952106036301</v>
      </c>
      <c r="BY824" s="188">
        <f t="shared" ref="BY824" si="1801">BY823+BX824</f>
        <v>-220.94779873637117</v>
      </c>
      <c r="BZ824" s="188">
        <f t="shared" ref="BZ824" si="1802">BZ823+BY824</f>
        <v>-225.42607641237933</v>
      </c>
    </row>
    <row r="825" spans="1:78" ht="15" x14ac:dyDescent="0.25">
      <c r="E825" s="245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49"/>
      <c r="AE825" s="49"/>
      <c r="AF825" s="49"/>
      <c r="AG825" s="49"/>
      <c r="AH825" s="49"/>
      <c r="AI825" s="49"/>
      <c r="AJ825" s="49"/>
      <c r="AK825" s="49"/>
      <c r="AL825" s="49"/>
      <c r="AM825" s="49"/>
      <c r="AN825" s="49"/>
      <c r="AO825" s="49"/>
      <c r="AP825" s="49"/>
      <c r="AQ825" s="49"/>
      <c r="AR825" s="49"/>
      <c r="AS825" s="49"/>
      <c r="AT825" s="49"/>
      <c r="AU825" s="49"/>
      <c r="AV825" s="49"/>
      <c r="AW825" s="49"/>
      <c r="AX825" s="49"/>
      <c r="AY825" s="49"/>
      <c r="AZ825" s="49"/>
      <c r="BA825" s="49"/>
      <c r="BB825" s="49"/>
      <c r="BC825" s="49"/>
      <c r="BD825" s="49"/>
      <c r="BE825" s="49"/>
      <c r="BF825" s="49"/>
      <c r="BG825" s="49"/>
      <c r="BH825" s="49"/>
      <c r="BI825" s="49"/>
      <c r="BJ825" s="49"/>
      <c r="BK825" s="49"/>
      <c r="BL825" s="49"/>
      <c r="BM825" s="49"/>
      <c r="BN825" s="49"/>
      <c r="BO825" s="49"/>
      <c r="BP825" s="49"/>
      <c r="BQ825" s="49"/>
      <c r="BR825" s="49"/>
      <c r="BS825" s="49"/>
      <c r="BT825" s="49"/>
      <c r="BU825" s="49"/>
      <c r="BV825" s="49"/>
      <c r="BW825" s="49"/>
      <c r="BX825" s="49"/>
      <c r="BY825" s="49"/>
      <c r="BZ825" s="49"/>
    </row>
    <row r="826" spans="1:78" ht="20.25" x14ac:dyDescent="0.3">
      <c r="A826" s="146">
        <f>$F$3</f>
        <v>3.2729943405392273E-2</v>
      </c>
      <c r="E826" s="318" t="s">
        <v>212</v>
      </c>
      <c r="G826" s="323"/>
      <c r="H826" s="323"/>
      <c r="I826" s="323"/>
      <c r="J826" s="323"/>
      <c r="K826" s="323"/>
      <c r="L826" s="323"/>
      <c r="M826" s="323"/>
      <c r="N826" s="323"/>
      <c r="O826" s="323"/>
      <c r="P826" s="323"/>
      <c r="Q826" s="323"/>
      <c r="R826" s="323"/>
      <c r="S826" s="323"/>
      <c r="T826" s="323"/>
      <c r="U826" s="323"/>
      <c r="V826" s="323"/>
      <c r="W826" s="323"/>
      <c r="X826" s="323"/>
      <c r="Y826" s="323"/>
      <c r="Z826" s="323"/>
      <c r="AA826" s="323"/>
      <c r="AB826" s="323"/>
      <c r="AC826" s="323"/>
      <c r="AD826" s="323"/>
      <c r="AE826" s="49"/>
      <c r="AF826" s="49"/>
      <c r="AG826" s="49"/>
      <c r="AH826" s="49"/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49"/>
      <c r="AT826" s="49"/>
      <c r="AU826" s="49"/>
      <c r="AV826" s="49"/>
      <c r="AW826" s="49"/>
      <c r="AX826" s="49"/>
      <c r="AY826" s="49"/>
      <c r="AZ826" s="49"/>
      <c r="BA826" s="49"/>
      <c r="BB826" s="49"/>
      <c r="BC826" s="49"/>
      <c r="BD826" s="49"/>
      <c r="BE826" s="49"/>
      <c r="BF826" s="49"/>
      <c r="BG826" s="49"/>
      <c r="BH826" s="49"/>
      <c r="BI826" s="49"/>
      <c r="BJ826" s="49"/>
      <c r="BK826" s="49"/>
      <c r="BL826" s="49"/>
      <c r="BM826" s="49"/>
      <c r="BN826" s="49"/>
      <c r="BO826" s="49"/>
      <c r="BP826" s="49"/>
      <c r="BQ826" s="49"/>
      <c r="BR826" s="49"/>
      <c r="BS826" s="49"/>
      <c r="BT826" s="49"/>
      <c r="BU826" s="49"/>
      <c r="BV826" s="49"/>
      <c r="BW826" s="49"/>
      <c r="BX826" s="49"/>
      <c r="BY826" s="49"/>
      <c r="BZ826" s="49"/>
    </row>
    <row r="827" spans="1:78" ht="15" x14ac:dyDescent="0.25">
      <c r="A827" s="229">
        <f>B827*$A$776</f>
        <v>108.79343147878083</v>
      </c>
      <c r="B827" s="77">
        <f>SUM(G827:BZ827)</f>
        <v>3323.9724900000001</v>
      </c>
      <c r="E827" s="170" t="s">
        <v>8</v>
      </c>
      <c r="G827" s="319">
        <f>IF(G$700=$E826,VLOOKUP(G$9,$D$12:$E$83,2,FALSE),0)</f>
        <v>0</v>
      </c>
      <c r="H827" s="319">
        <f t="shared" ref="H827" si="1803">IF(H$700=$E826,VLOOKUP(H$9,$D$12:$E$83,2,FALSE),0)</f>
        <v>0</v>
      </c>
      <c r="I827" s="319">
        <f t="shared" ref="I827" si="1804">IF(I$700=$E826,VLOOKUP(I$9,$D$12:$E$83,2,FALSE),0)</f>
        <v>0</v>
      </c>
      <c r="J827" s="319">
        <f t="shared" ref="J827" si="1805">IF(J$700=$E826,VLOOKUP(J$9,$D$12:$E$83,2,FALSE),0)</f>
        <v>0</v>
      </c>
      <c r="K827" s="319">
        <f t="shared" ref="K827" si="1806">IF(K$700=$E826,VLOOKUP(K$9,$D$12:$E$83,2,FALSE),0)</f>
        <v>0</v>
      </c>
      <c r="L827" s="319">
        <f t="shared" ref="L827" si="1807">IF(L$700=$E826,VLOOKUP(L$9,$D$12:$E$83,2,FALSE),0)</f>
        <v>0</v>
      </c>
      <c r="M827" s="319">
        <f t="shared" ref="M827" si="1808">IF(M$700=$E826,VLOOKUP(M$9,$D$12:$E$83,2,FALSE),0)</f>
        <v>0</v>
      </c>
      <c r="N827" s="319">
        <f t="shared" ref="N827" si="1809">IF(N$700=$E826,VLOOKUP(N$9,$D$12:$E$83,2,FALSE),0)</f>
        <v>0</v>
      </c>
      <c r="O827" s="319">
        <f t="shared" ref="O827" si="1810">IF(O$700=$E826,VLOOKUP(O$9,$D$12:$E$83,2,FALSE),0)</f>
        <v>0</v>
      </c>
      <c r="P827" s="319">
        <f t="shared" ref="P827" si="1811">IF(P$700=$E826,VLOOKUP(P$9,$D$12:$E$83,2,FALSE),0)</f>
        <v>0</v>
      </c>
      <c r="Q827" s="319">
        <f t="shared" ref="Q827" si="1812">IF(Q$700=$E826,VLOOKUP(Q$9,$D$12:$E$83,2,FALSE),0)</f>
        <v>0</v>
      </c>
      <c r="R827" s="319">
        <f t="shared" ref="R827" si="1813">IF(R$700=$E826,VLOOKUP(R$9,$D$12:$E$83,2,FALSE),0)</f>
        <v>0</v>
      </c>
      <c r="S827" s="319">
        <f t="shared" ref="S827" si="1814">IF(S$700=$E826,VLOOKUP(S$9,$D$12:$E$83,2,FALSE),0)</f>
        <v>0</v>
      </c>
      <c r="T827" s="319">
        <f t="shared" ref="T827" si="1815">IF(T$700=$E826,VLOOKUP(T$9,$D$12:$E$83,2,FALSE),0)</f>
        <v>0</v>
      </c>
      <c r="U827" s="319">
        <f t="shared" ref="U827" si="1816">IF(U$700=$E826,VLOOKUP(U$9,$D$12:$E$83,2,FALSE),0)</f>
        <v>0</v>
      </c>
      <c r="V827" s="319">
        <f t="shared" ref="V827" si="1817">IF(V$700=$E826,VLOOKUP(V$9,$D$12:$E$83,2,FALSE),0)</f>
        <v>0</v>
      </c>
      <c r="W827" s="319">
        <f t="shared" ref="W827" si="1818">IF(W$700=$E826,VLOOKUP(W$9,$D$12:$E$83,2,FALSE),0)</f>
        <v>0</v>
      </c>
      <c r="X827" s="319">
        <f t="shared" ref="X827" si="1819">IF(X$700=$E826,VLOOKUP(X$9,$D$12:$E$83,2,FALSE),0)</f>
        <v>0</v>
      </c>
      <c r="Y827" s="319">
        <f t="shared" ref="Y827" si="1820">IF(Y$700=$E826,VLOOKUP(Y$9,$D$12:$E$83,2,FALSE),0)</f>
        <v>0</v>
      </c>
      <c r="Z827" s="319">
        <f t="shared" ref="Z827" si="1821">IF(Z$700=$E826,VLOOKUP(Z$9,$D$12:$E$83,2,FALSE),0)</f>
        <v>0</v>
      </c>
      <c r="AA827" s="319">
        <f t="shared" ref="AA827" si="1822">IF(AA$700=$E826,VLOOKUP(AA$9,$D$12:$E$83,2,FALSE),0)</f>
        <v>0</v>
      </c>
      <c r="AB827" s="319">
        <f t="shared" ref="AB827" si="1823">IF(AB$700=$E826,VLOOKUP(AB$9,$D$12:$E$83,2,FALSE),0)</f>
        <v>0</v>
      </c>
      <c r="AC827" s="319">
        <f t="shared" ref="AC827" si="1824">IF(AC$700=$E826,VLOOKUP(AC$9,$D$12:$E$83,2,FALSE),0)</f>
        <v>0</v>
      </c>
      <c r="AD827" s="319">
        <f t="shared" ref="AD827" si="1825">IF(AD$700=$E826,VLOOKUP(AD$9,$D$12:$E$83,2,FALSE),0)</f>
        <v>0</v>
      </c>
      <c r="AE827" s="319">
        <f t="shared" ref="AE827" si="1826">IF(AE$700=$E826,VLOOKUP(AE$9,$D$12:$E$83,2,FALSE),0)</f>
        <v>0</v>
      </c>
      <c r="AF827" s="319">
        <f t="shared" ref="AF827" si="1827">IF(AF$700=$E826,VLOOKUP(AF$9,$D$12:$E$83,2,FALSE),0)</f>
        <v>0</v>
      </c>
      <c r="AG827" s="319">
        <f t="shared" ref="AG827" si="1828">IF(AG$700=$E826,VLOOKUP(AG$9,$D$12:$E$83,2,FALSE),0)</f>
        <v>0</v>
      </c>
      <c r="AH827" s="319">
        <f t="shared" ref="AH827" si="1829">IF(AH$700=$E826,VLOOKUP(AH$9,$D$12:$E$83,2,FALSE),0)</f>
        <v>0</v>
      </c>
      <c r="AI827" s="319">
        <f t="shared" ref="AI827" si="1830">IF(AI$700=$E826,VLOOKUP(AI$9,$D$12:$E$83,2,FALSE),0)</f>
        <v>0</v>
      </c>
      <c r="AJ827" s="319">
        <f t="shared" ref="AJ827" si="1831">IF(AJ$700=$E826,VLOOKUP(AJ$9,$D$12:$E$83,2,FALSE),0)</f>
        <v>0</v>
      </c>
      <c r="AK827" s="319">
        <f t="shared" ref="AK827" si="1832">IF(AK$700=$E826,VLOOKUP(AK$9,$D$12:$E$83,2,FALSE),0)</f>
        <v>0</v>
      </c>
      <c r="AL827" s="319">
        <f t="shared" ref="AL827" si="1833">IF(AL$700=$E826,VLOOKUP(AL$9,$D$12:$E$83,2,FALSE),0)</f>
        <v>0</v>
      </c>
      <c r="AM827" s="319">
        <f t="shared" ref="AM827" si="1834">IF(AM$700=$E826,VLOOKUP(AM$9,$D$12:$E$83,2,FALSE),0)</f>
        <v>633.7073900000006</v>
      </c>
      <c r="AN827" s="319">
        <f t="shared" ref="AN827" si="1835">IF(AN$700=$E826,VLOOKUP(AN$9,$D$12:$E$83,2,FALSE),0)</f>
        <v>878.61908000000005</v>
      </c>
      <c r="AO827" s="319">
        <f t="shared" ref="AO827" si="1836">IF(AO$700=$E826,VLOOKUP(AO$9,$D$12:$E$83,2,FALSE),0)</f>
        <v>1211.6460199999995</v>
      </c>
      <c r="AP827" s="319">
        <f t="shared" ref="AP827" si="1837">IF(AP$700=$E826,VLOOKUP(AP$9,$D$12:$E$83,2,FALSE),0)</f>
        <v>200</v>
      </c>
      <c r="AQ827" s="319">
        <f t="shared" ref="AQ827" si="1838">IF(AQ$700=$E826,VLOOKUP(AQ$9,$D$12:$E$83,2,FALSE),0)</f>
        <v>200</v>
      </c>
      <c r="AR827" s="319">
        <f t="shared" ref="AR827" si="1839">IF(AR$700=$E826,VLOOKUP(AR$9,$D$12:$E$83,2,FALSE),0)</f>
        <v>200</v>
      </c>
      <c r="AS827" s="319">
        <f t="shared" ref="AS827" si="1840">IF(AS$700=$E826,VLOOKUP(AS$9,$D$12:$E$83,2,FALSE),0)</f>
        <v>0</v>
      </c>
      <c r="AT827" s="319">
        <f t="shared" ref="AT827" si="1841">IF(AT$700=$E826,VLOOKUP(AT$9,$D$12:$E$83,2,FALSE),0)</f>
        <v>0</v>
      </c>
      <c r="AU827" s="319">
        <f t="shared" ref="AU827" si="1842">IF(AU$700=$E826,VLOOKUP(AU$9,$D$12:$E$83,2,FALSE),0)</f>
        <v>0</v>
      </c>
      <c r="AV827" s="319">
        <f t="shared" ref="AV827" si="1843">IF(AV$700=$E826,VLOOKUP(AV$9,$D$12:$E$83,2,FALSE),0)</f>
        <v>0</v>
      </c>
      <c r="AW827" s="319">
        <f t="shared" ref="AW827" si="1844">IF(AW$700=$E826,VLOOKUP(AW$9,$D$12:$E$83,2,FALSE),0)</f>
        <v>0</v>
      </c>
      <c r="AX827" s="319">
        <f t="shared" ref="AX827" si="1845">IF(AX$700=$E826,VLOOKUP(AX$9,$D$12:$E$83,2,FALSE),0)</f>
        <v>0</v>
      </c>
      <c r="AY827" s="319">
        <f t="shared" ref="AY827" si="1846">IF(AY$700=$E826,VLOOKUP(AY$9,$D$12:$E$83,2,FALSE),0)</f>
        <v>0</v>
      </c>
      <c r="AZ827" s="319">
        <f t="shared" ref="AZ827" si="1847">IF(AZ$700=$E826,VLOOKUP(AZ$9,$D$12:$E$83,2,FALSE),0)</f>
        <v>0</v>
      </c>
      <c r="BA827" s="319">
        <f t="shared" ref="BA827" si="1848">IF(BA$700=$E826,VLOOKUP(BA$9,$D$12:$E$83,2,FALSE),0)</f>
        <v>0</v>
      </c>
      <c r="BB827" s="319">
        <f t="shared" ref="BB827" si="1849">IF(BB$700=$E826,VLOOKUP(BB$9,$D$12:$E$83,2,FALSE),0)</f>
        <v>0</v>
      </c>
      <c r="BC827" s="319">
        <f t="shared" ref="BC827" si="1850">IF(BC$700=$E826,VLOOKUP(BC$9,$D$12:$E$83,2,FALSE),0)</f>
        <v>0</v>
      </c>
      <c r="BD827" s="319">
        <f t="shared" ref="BD827" si="1851">IF(BD$700=$E826,VLOOKUP(BD$9,$D$12:$E$83,2,FALSE),0)</f>
        <v>0</v>
      </c>
      <c r="BE827" s="319">
        <f t="shared" ref="BE827" si="1852">IF(BE$700=$E826,VLOOKUP(BE$9,$D$12:$E$83,2,FALSE),0)</f>
        <v>0</v>
      </c>
      <c r="BF827" s="319">
        <f t="shared" ref="BF827" si="1853">IF(BF$700=$E826,VLOOKUP(BF$9,$D$12:$E$83,2,FALSE),0)</f>
        <v>0</v>
      </c>
      <c r="BG827" s="319">
        <f t="shared" ref="BG827" si="1854">IF(BG$700=$E826,VLOOKUP(BG$9,$D$12:$E$83,2,FALSE),0)</f>
        <v>0</v>
      </c>
      <c r="BH827" s="319">
        <f t="shared" ref="BH827" si="1855">IF(BH$700=$E826,VLOOKUP(BH$9,$D$12:$E$83,2,FALSE),0)</f>
        <v>0</v>
      </c>
      <c r="BI827" s="319">
        <f t="shared" ref="BI827" si="1856">IF(BI$700=$E826,VLOOKUP(BI$9,$D$12:$E$83,2,FALSE),0)</f>
        <v>0</v>
      </c>
      <c r="BJ827" s="319">
        <f t="shared" ref="BJ827" si="1857">IF(BJ$700=$E826,VLOOKUP(BJ$9,$D$12:$E$83,2,FALSE),0)</f>
        <v>0</v>
      </c>
      <c r="BK827" s="319">
        <f t="shared" ref="BK827" si="1858">IF(BK$700=$E826,VLOOKUP(BK$9,$D$12:$E$83,2,FALSE),0)</f>
        <v>0</v>
      </c>
      <c r="BL827" s="319">
        <f t="shared" ref="BL827" si="1859">IF(BL$700=$E826,VLOOKUP(BL$9,$D$12:$E$83,2,FALSE),0)</f>
        <v>0</v>
      </c>
      <c r="BM827" s="319">
        <f t="shared" ref="BM827" si="1860">IF(BM$700=$E826,VLOOKUP(BM$9,$D$12:$E$83,2,FALSE),0)</f>
        <v>0</v>
      </c>
      <c r="BN827" s="319">
        <f t="shared" ref="BN827" si="1861">IF(BN$700=$E826,VLOOKUP(BN$9,$D$12:$E$83,2,FALSE),0)</f>
        <v>0</v>
      </c>
      <c r="BO827" s="319">
        <f t="shared" ref="BO827" si="1862">IF(BO$700=$E826,VLOOKUP(BO$9,$D$12:$E$83,2,FALSE),0)</f>
        <v>0</v>
      </c>
      <c r="BP827" s="319">
        <f t="shared" ref="BP827" si="1863">IF(BP$700=$E826,VLOOKUP(BP$9,$D$12:$E$83,2,FALSE),0)</f>
        <v>0</v>
      </c>
      <c r="BQ827" s="319">
        <f t="shared" ref="BQ827" si="1864">IF(BQ$700=$E826,VLOOKUP(BQ$9,$D$12:$E$83,2,FALSE),0)</f>
        <v>0</v>
      </c>
      <c r="BR827" s="319">
        <f t="shared" ref="BR827" si="1865">IF(BR$700=$E826,VLOOKUP(BR$9,$D$12:$E$83,2,FALSE),0)</f>
        <v>0</v>
      </c>
      <c r="BS827" s="319">
        <f t="shared" ref="BS827" si="1866">IF(BS$700=$E826,VLOOKUP(BS$9,$D$12:$E$83,2,FALSE),0)</f>
        <v>0</v>
      </c>
      <c r="BT827" s="319">
        <f t="shared" ref="BT827" si="1867">IF(BT$700=$E826,VLOOKUP(BT$9,$D$12:$E$83,2,FALSE),0)</f>
        <v>0</v>
      </c>
      <c r="BU827" s="319">
        <f t="shared" ref="BU827" si="1868">IF(BU$700=$E826,VLOOKUP(BU$9,$D$12:$E$83,2,FALSE),0)</f>
        <v>0</v>
      </c>
      <c r="BV827" s="319">
        <f t="shared" ref="BV827" si="1869">IF(BV$700=$E826,VLOOKUP(BV$9,$D$12:$E$83,2,FALSE),0)</f>
        <v>0</v>
      </c>
      <c r="BW827" s="319">
        <f t="shared" ref="BW827" si="1870">IF(BW$700=$E826,VLOOKUP(BW$9,$D$12:$E$83,2,FALSE),0)</f>
        <v>0</v>
      </c>
      <c r="BX827" s="319">
        <f t="shared" ref="BX827" si="1871">IF(BX$700=$E826,VLOOKUP(BX$9,$D$12:$E$83,2,FALSE),0)</f>
        <v>0</v>
      </c>
      <c r="BY827" s="319">
        <f t="shared" ref="BY827" si="1872">IF(BY$700=$E826,VLOOKUP(BY$9,$D$12:$E$83,2,FALSE),0)</f>
        <v>0</v>
      </c>
      <c r="BZ827" s="319">
        <f t="shared" ref="BZ827" si="1873">IF(BZ$700=$E826,VLOOKUP(BZ$9,$D$12:$E$83,2,FALSE),0)</f>
        <v>0</v>
      </c>
    </row>
    <row r="828" spans="1:78" ht="15" x14ac:dyDescent="0.25">
      <c r="A828" s="229">
        <f t="shared" ref="A828" si="1874">B828*$A$776</f>
        <v>0</v>
      </c>
      <c r="B828" s="77">
        <f t="shared" ref="B828:B832" si="1875">SUM(G828:BZ828)</f>
        <v>0</v>
      </c>
      <c r="E828" s="170" t="s">
        <v>47</v>
      </c>
      <c r="G828" s="319">
        <f>IF(G$700=$E826,VLOOKUP(G$9,$D$87:$E$158,2,FALSE),0)</f>
        <v>0</v>
      </c>
      <c r="H828" s="319">
        <f t="shared" ref="H828:BS828" si="1876">IF(H$700=$E826,VLOOKUP(H$9,$D$87:$E$158,2,FALSE),0)</f>
        <v>0</v>
      </c>
      <c r="I828" s="319">
        <f t="shared" si="1876"/>
        <v>0</v>
      </c>
      <c r="J828" s="319">
        <f t="shared" si="1876"/>
        <v>0</v>
      </c>
      <c r="K828" s="319">
        <f t="shared" si="1876"/>
        <v>0</v>
      </c>
      <c r="L828" s="319">
        <f t="shared" si="1876"/>
        <v>0</v>
      </c>
      <c r="M828" s="319">
        <f t="shared" si="1876"/>
        <v>0</v>
      </c>
      <c r="N828" s="319">
        <f t="shared" si="1876"/>
        <v>0</v>
      </c>
      <c r="O828" s="319">
        <f t="shared" si="1876"/>
        <v>0</v>
      </c>
      <c r="P828" s="319">
        <f t="shared" si="1876"/>
        <v>0</v>
      </c>
      <c r="Q828" s="319">
        <f t="shared" si="1876"/>
        <v>0</v>
      </c>
      <c r="R828" s="319">
        <f t="shared" si="1876"/>
        <v>0</v>
      </c>
      <c r="S828" s="319">
        <f t="shared" si="1876"/>
        <v>0</v>
      </c>
      <c r="T828" s="319">
        <f t="shared" si="1876"/>
        <v>0</v>
      </c>
      <c r="U828" s="319">
        <f t="shared" si="1876"/>
        <v>0</v>
      </c>
      <c r="V828" s="319">
        <f t="shared" si="1876"/>
        <v>0</v>
      </c>
      <c r="W828" s="319">
        <f t="shared" si="1876"/>
        <v>0</v>
      </c>
      <c r="X828" s="319">
        <f t="shared" si="1876"/>
        <v>0</v>
      </c>
      <c r="Y828" s="319">
        <f t="shared" si="1876"/>
        <v>0</v>
      </c>
      <c r="Z828" s="319">
        <f t="shared" si="1876"/>
        <v>0</v>
      </c>
      <c r="AA828" s="319">
        <f t="shared" si="1876"/>
        <v>0</v>
      </c>
      <c r="AB828" s="319">
        <f t="shared" si="1876"/>
        <v>0</v>
      </c>
      <c r="AC828" s="319">
        <f t="shared" si="1876"/>
        <v>0</v>
      </c>
      <c r="AD828" s="319">
        <f t="shared" si="1876"/>
        <v>0</v>
      </c>
      <c r="AE828" s="319">
        <f t="shared" si="1876"/>
        <v>0</v>
      </c>
      <c r="AF828" s="319">
        <f t="shared" si="1876"/>
        <v>0</v>
      </c>
      <c r="AG828" s="319">
        <f t="shared" si="1876"/>
        <v>0</v>
      </c>
      <c r="AH828" s="319">
        <f t="shared" si="1876"/>
        <v>0</v>
      </c>
      <c r="AI828" s="319">
        <f t="shared" si="1876"/>
        <v>0</v>
      </c>
      <c r="AJ828" s="319">
        <f t="shared" si="1876"/>
        <v>0</v>
      </c>
      <c r="AK828" s="319">
        <f t="shared" si="1876"/>
        <v>0</v>
      </c>
      <c r="AL828" s="319">
        <f t="shared" si="1876"/>
        <v>0</v>
      </c>
      <c r="AM828" s="319">
        <f t="shared" si="1876"/>
        <v>0</v>
      </c>
      <c r="AN828" s="319">
        <f t="shared" si="1876"/>
        <v>0</v>
      </c>
      <c r="AO828" s="319">
        <f t="shared" si="1876"/>
        <v>0</v>
      </c>
      <c r="AP828" s="319">
        <f t="shared" si="1876"/>
        <v>0</v>
      </c>
      <c r="AQ828" s="319">
        <f t="shared" si="1876"/>
        <v>0</v>
      </c>
      <c r="AR828" s="319">
        <f t="shared" si="1876"/>
        <v>0</v>
      </c>
      <c r="AS828" s="319">
        <f t="shared" si="1876"/>
        <v>0</v>
      </c>
      <c r="AT828" s="319">
        <f t="shared" si="1876"/>
        <v>0</v>
      </c>
      <c r="AU828" s="319">
        <f t="shared" si="1876"/>
        <v>0</v>
      </c>
      <c r="AV828" s="319">
        <f t="shared" si="1876"/>
        <v>0</v>
      </c>
      <c r="AW828" s="319">
        <f t="shared" si="1876"/>
        <v>0</v>
      </c>
      <c r="AX828" s="319">
        <f t="shared" si="1876"/>
        <v>0</v>
      </c>
      <c r="AY828" s="319">
        <f t="shared" si="1876"/>
        <v>0</v>
      </c>
      <c r="AZ828" s="319">
        <f t="shared" si="1876"/>
        <v>0</v>
      </c>
      <c r="BA828" s="319">
        <f t="shared" si="1876"/>
        <v>0</v>
      </c>
      <c r="BB828" s="319">
        <f t="shared" si="1876"/>
        <v>0</v>
      </c>
      <c r="BC828" s="319">
        <f t="shared" si="1876"/>
        <v>0</v>
      </c>
      <c r="BD828" s="319">
        <f t="shared" si="1876"/>
        <v>0</v>
      </c>
      <c r="BE828" s="319">
        <f t="shared" si="1876"/>
        <v>0</v>
      </c>
      <c r="BF828" s="319">
        <f t="shared" si="1876"/>
        <v>0</v>
      </c>
      <c r="BG828" s="319">
        <f t="shared" si="1876"/>
        <v>0</v>
      </c>
      <c r="BH828" s="319">
        <f t="shared" si="1876"/>
        <v>0</v>
      </c>
      <c r="BI828" s="319">
        <f t="shared" si="1876"/>
        <v>0</v>
      </c>
      <c r="BJ828" s="319">
        <f t="shared" si="1876"/>
        <v>0</v>
      </c>
      <c r="BK828" s="319">
        <f t="shared" si="1876"/>
        <v>0</v>
      </c>
      <c r="BL828" s="319">
        <f t="shared" si="1876"/>
        <v>0</v>
      </c>
      <c r="BM828" s="319">
        <f t="shared" si="1876"/>
        <v>0</v>
      </c>
      <c r="BN828" s="319">
        <f t="shared" si="1876"/>
        <v>0</v>
      </c>
      <c r="BO828" s="319">
        <f t="shared" si="1876"/>
        <v>0</v>
      </c>
      <c r="BP828" s="319">
        <f t="shared" si="1876"/>
        <v>0</v>
      </c>
      <c r="BQ828" s="319">
        <f t="shared" si="1876"/>
        <v>0</v>
      </c>
      <c r="BR828" s="319">
        <f t="shared" si="1876"/>
        <v>0</v>
      </c>
      <c r="BS828" s="319">
        <f t="shared" si="1876"/>
        <v>0</v>
      </c>
      <c r="BT828" s="319">
        <f t="shared" ref="BT828:BZ828" si="1877">IF(BT$700=$E826,VLOOKUP(BT$9,$D$87:$E$158,2,FALSE),0)</f>
        <v>0</v>
      </c>
      <c r="BU828" s="319">
        <f t="shared" si="1877"/>
        <v>0</v>
      </c>
      <c r="BV828" s="319">
        <f t="shared" si="1877"/>
        <v>0</v>
      </c>
      <c r="BW828" s="319">
        <f t="shared" si="1877"/>
        <v>0</v>
      </c>
      <c r="BX828" s="319">
        <f t="shared" si="1877"/>
        <v>0</v>
      </c>
      <c r="BY828" s="319">
        <f t="shared" si="1877"/>
        <v>0</v>
      </c>
      <c r="BZ828" s="319">
        <f t="shared" si="1877"/>
        <v>0</v>
      </c>
    </row>
    <row r="829" spans="1:78" ht="15" x14ac:dyDescent="0.25">
      <c r="A829" s="229">
        <f>B829*$A$776</f>
        <v>0</v>
      </c>
      <c r="B829" s="77">
        <f t="shared" si="1875"/>
        <v>0</v>
      </c>
      <c r="E829" s="170" t="s">
        <v>56</v>
      </c>
      <c r="G829" s="319">
        <f>IF(G$700=$E826,VLOOKUP(G$9,$D$163:$E$234,2,FALSE),0)</f>
        <v>0</v>
      </c>
      <c r="H829" s="319">
        <f t="shared" ref="H829:BS829" si="1878">IF(H$700=$E826,VLOOKUP(H$9,$D$163:$E$234,2,FALSE),0)</f>
        <v>0</v>
      </c>
      <c r="I829" s="319">
        <f t="shared" si="1878"/>
        <v>0</v>
      </c>
      <c r="J829" s="319">
        <f t="shared" si="1878"/>
        <v>0</v>
      </c>
      <c r="K829" s="319">
        <f t="shared" si="1878"/>
        <v>0</v>
      </c>
      <c r="L829" s="319">
        <f t="shared" si="1878"/>
        <v>0</v>
      </c>
      <c r="M829" s="319">
        <f t="shared" si="1878"/>
        <v>0</v>
      </c>
      <c r="N829" s="319">
        <f t="shared" si="1878"/>
        <v>0</v>
      </c>
      <c r="O829" s="319">
        <f t="shared" si="1878"/>
        <v>0</v>
      </c>
      <c r="P829" s="319">
        <f t="shared" si="1878"/>
        <v>0</v>
      </c>
      <c r="Q829" s="319">
        <f t="shared" si="1878"/>
        <v>0</v>
      </c>
      <c r="R829" s="319">
        <f t="shared" si="1878"/>
        <v>0</v>
      </c>
      <c r="S829" s="319">
        <f t="shared" si="1878"/>
        <v>0</v>
      </c>
      <c r="T829" s="319">
        <f t="shared" si="1878"/>
        <v>0</v>
      </c>
      <c r="U829" s="319">
        <f t="shared" si="1878"/>
        <v>0</v>
      </c>
      <c r="V829" s="319">
        <f t="shared" si="1878"/>
        <v>0</v>
      </c>
      <c r="W829" s="319">
        <f t="shared" si="1878"/>
        <v>0</v>
      </c>
      <c r="X829" s="319">
        <f t="shared" si="1878"/>
        <v>0</v>
      </c>
      <c r="Y829" s="319">
        <f t="shared" si="1878"/>
        <v>0</v>
      </c>
      <c r="Z829" s="319">
        <f t="shared" si="1878"/>
        <v>0</v>
      </c>
      <c r="AA829" s="319">
        <f t="shared" si="1878"/>
        <v>0</v>
      </c>
      <c r="AB829" s="319">
        <f t="shared" si="1878"/>
        <v>0</v>
      </c>
      <c r="AC829" s="319">
        <f t="shared" si="1878"/>
        <v>0</v>
      </c>
      <c r="AD829" s="319">
        <f t="shared" si="1878"/>
        <v>0</v>
      </c>
      <c r="AE829" s="319">
        <f t="shared" si="1878"/>
        <v>0</v>
      </c>
      <c r="AF829" s="319">
        <f t="shared" si="1878"/>
        <v>0</v>
      </c>
      <c r="AG829" s="319">
        <f t="shared" si="1878"/>
        <v>0</v>
      </c>
      <c r="AH829" s="319">
        <f t="shared" si="1878"/>
        <v>0</v>
      </c>
      <c r="AI829" s="319">
        <f t="shared" si="1878"/>
        <v>0</v>
      </c>
      <c r="AJ829" s="319">
        <f t="shared" si="1878"/>
        <v>0</v>
      </c>
      <c r="AK829" s="319">
        <f t="shared" si="1878"/>
        <v>0</v>
      </c>
      <c r="AL829" s="319">
        <f t="shared" si="1878"/>
        <v>0</v>
      </c>
      <c r="AM829" s="319">
        <f t="shared" si="1878"/>
        <v>0</v>
      </c>
      <c r="AN829" s="319">
        <f t="shared" si="1878"/>
        <v>0</v>
      </c>
      <c r="AO829" s="319">
        <f t="shared" si="1878"/>
        <v>0</v>
      </c>
      <c r="AP829" s="319">
        <f t="shared" si="1878"/>
        <v>0</v>
      </c>
      <c r="AQ829" s="319">
        <f t="shared" si="1878"/>
        <v>0</v>
      </c>
      <c r="AR829" s="319">
        <f t="shared" si="1878"/>
        <v>0</v>
      </c>
      <c r="AS829" s="319">
        <f t="shared" si="1878"/>
        <v>0</v>
      </c>
      <c r="AT829" s="319">
        <f t="shared" si="1878"/>
        <v>0</v>
      </c>
      <c r="AU829" s="319">
        <f t="shared" si="1878"/>
        <v>0</v>
      </c>
      <c r="AV829" s="319">
        <f t="shared" si="1878"/>
        <v>0</v>
      </c>
      <c r="AW829" s="319">
        <f t="shared" si="1878"/>
        <v>0</v>
      </c>
      <c r="AX829" s="319">
        <f t="shared" si="1878"/>
        <v>0</v>
      </c>
      <c r="AY829" s="319">
        <f t="shared" si="1878"/>
        <v>0</v>
      </c>
      <c r="AZ829" s="319">
        <f t="shared" si="1878"/>
        <v>0</v>
      </c>
      <c r="BA829" s="319">
        <f t="shared" si="1878"/>
        <v>0</v>
      </c>
      <c r="BB829" s="319">
        <f t="shared" si="1878"/>
        <v>0</v>
      </c>
      <c r="BC829" s="319">
        <f t="shared" si="1878"/>
        <v>0</v>
      </c>
      <c r="BD829" s="319">
        <f t="shared" si="1878"/>
        <v>0</v>
      </c>
      <c r="BE829" s="319">
        <f t="shared" si="1878"/>
        <v>0</v>
      </c>
      <c r="BF829" s="319">
        <f t="shared" si="1878"/>
        <v>0</v>
      </c>
      <c r="BG829" s="319">
        <f t="shared" si="1878"/>
        <v>0</v>
      </c>
      <c r="BH829" s="319">
        <f t="shared" si="1878"/>
        <v>0</v>
      </c>
      <c r="BI829" s="319">
        <f t="shared" si="1878"/>
        <v>0</v>
      </c>
      <c r="BJ829" s="319">
        <f t="shared" si="1878"/>
        <v>0</v>
      </c>
      <c r="BK829" s="319">
        <f t="shared" si="1878"/>
        <v>0</v>
      </c>
      <c r="BL829" s="319">
        <f t="shared" si="1878"/>
        <v>0</v>
      </c>
      <c r="BM829" s="319">
        <f t="shared" si="1878"/>
        <v>0</v>
      </c>
      <c r="BN829" s="319">
        <f t="shared" si="1878"/>
        <v>0</v>
      </c>
      <c r="BO829" s="319">
        <f t="shared" si="1878"/>
        <v>0</v>
      </c>
      <c r="BP829" s="319">
        <f t="shared" si="1878"/>
        <v>0</v>
      </c>
      <c r="BQ829" s="319">
        <f t="shared" si="1878"/>
        <v>0</v>
      </c>
      <c r="BR829" s="319">
        <f t="shared" si="1878"/>
        <v>0</v>
      </c>
      <c r="BS829" s="319">
        <f t="shared" si="1878"/>
        <v>0</v>
      </c>
      <c r="BT829" s="319">
        <f t="shared" ref="BT829:BZ829" si="1879">IF(BT$700=$E826,VLOOKUP(BT$9,$D$163:$E$234,2,FALSE),0)</f>
        <v>0</v>
      </c>
      <c r="BU829" s="319">
        <f t="shared" si="1879"/>
        <v>0</v>
      </c>
      <c r="BV829" s="319">
        <f t="shared" si="1879"/>
        <v>0</v>
      </c>
      <c r="BW829" s="319">
        <f t="shared" si="1879"/>
        <v>0</v>
      </c>
      <c r="BX829" s="319">
        <f t="shared" si="1879"/>
        <v>0</v>
      </c>
      <c r="BY829" s="319">
        <f t="shared" si="1879"/>
        <v>0</v>
      </c>
      <c r="BZ829" s="319">
        <f t="shared" si="1879"/>
        <v>0</v>
      </c>
    </row>
    <row r="830" spans="1:78" ht="15" x14ac:dyDescent="0.25">
      <c r="A830" s="228">
        <f t="shared" ref="A830" si="1880">B830*$A$776</f>
        <v>0</v>
      </c>
      <c r="B830" s="77">
        <f t="shared" si="1875"/>
        <v>0</v>
      </c>
      <c r="E830" s="170" t="s">
        <v>55</v>
      </c>
      <c r="G830" s="319">
        <f>IF(G$700=$E826,VLOOKUP(G$9,$D$239:$E$310,2,FALSE),0)</f>
        <v>0</v>
      </c>
      <c r="H830" s="319">
        <f t="shared" ref="H830:BS830" si="1881">IF(H$700=$E826,VLOOKUP(H$9,$D$239:$E$310,2,FALSE),0)</f>
        <v>0</v>
      </c>
      <c r="I830" s="319">
        <f t="shared" si="1881"/>
        <v>0</v>
      </c>
      <c r="J830" s="319">
        <f t="shared" si="1881"/>
        <v>0</v>
      </c>
      <c r="K830" s="319">
        <f t="shared" si="1881"/>
        <v>0</v>
      </c>
      <c r="L830" s="319">
        <f t="shared" si="1881"/>
        <v>0</v>
      </c>
      <c r="M830" s="319">
        <f t="shared" si="1881"/>
        <v>0</v>
      </c>
      <c r="N830" s="319">
        <f t="shared" si="1881"/>
        <v>0</v>
      </c>
      <c r="O830" s="319">
        <f t="shared" si="1881"/>
        <v>0</v>
      </c>
      <c r="P830" s="319">
        <f t="shared" si="1881"/>
        <v>0</v>
      </c>
      <c r="Q830" s="319">
        <f t="shared" si="1881"/>
        <v>0</v>
      </c>
      <c r="R830" s="319">
        <f t="shared" si="1881"/>
        <v>0</v>
      </c>
      <c r="S830" s="319">
        <f t="shared" si="1881"/>
        <v>0</v>
      </c>
      <c r="T830" s="319">
        <f t="shared" si="1881"/>
        <v>0</v>
      </c>
      <c r="U830" s="319">
        <f t="shared" si="1881"/>
        <v>0</v>
      </c>
      <c r="V830" s="319">
        <f t="shared" si="1881"/>
        <v>0</v>
      </c>
      <c r="W830" s="319">
        <f t="shared" si="1881"/>
        <v>0</v>
      </c>
      <c r="X830" s="319">
        <f t="shared" si="1881"/>
        <v>0</v>
      </c>
      <c r="Y830" s="319">
        <f t="shared" si="1881"/>
        <v>0</v>
      </c>
      <c r="Z830" s="319">
        <f t="shared" si="1881"/>
        <v>0</v>
      </c>
      <c r="AA830" s="319">
        <f t="shared" si="1881"/>
        <v>0</v>
      </c>
      <c r="AB830" s="319">
        <f t="shared" si="1881"/>
        <v>0</v>
      </c>
      <c r="AC830" s="319">
        <f t="shared" si="1881"/>
        <v>0</v>
      </c>
      <c r="AD830" s="319">
        <f t="shared" si="1881"/>
        <v>0</v>
      </c>
      <c r="AE830" s="319">
        <f t="shared" si="1881"/>
        <v>0</v>
      </c>
      <c r="AF830" s="319">
        <f t="shared" si="1881"/>
        <v>0</v>
      </c>
      <c r="AG830" s="319">
        <f t="shared" si="1881"/>
        <v>0</v>
      </c>
      <c r="AH830" s="319">
        <f t="shared" si="1881"/>
        <v>0</v>
      </c>
      <c r="AI830" s="319">
        <f t="shared" si="1881"/>
        <v>0</v>
      </c>
      <c r="AJ830" s="319">
        <f t="shared" si="1881"/>
        <v>0</v>
      </c>
      <c r="AK830" s="319">
        <f t="shared" si="1881"/>
        <v>0</v>
      </c>
      <c r="AL830" s="319">
        <f t="shared" si="1881"/>
        <v>0</v>
      </c>
      <c r="AM830" s="319">
        <f t="shared" si="1881"/>
        <v>0</v>
      </c>
      <c r="AN830" s="319">
        <f t="shared" si="1881"/>
        <v>0</v>
      </c>
      <c r="AO830" s="319">
        <f t="shared" si="1881"/>
        <v>0</v>
      </c>
      <c r="AP830" s="319">
        <f t="shared" si="1881"/>
        <v>0</v>
      </c>
      <c r="AQ830" s="319">
        <f t="shared" si="1881"/>
        <v>0</v>
      </c>
      <c r="AR830" s="319">
        <f t="shared" si="1881"/>
        <v>0</v>
      </c>
      <c r="AS830" s="319">
        <f t="shared" si="1881"/>
        <v>0</v>
      </c>
      <c r="AT830" s="319">
        <f t="shared" si="1881"/>
        <v>0</v>
      </c>
      <c r="AU830" s="319">
        <f t="shared" si="1881"/>
        <v>0</v>
      </c>
      <c r="AV830" s="319">
        <f t="shared" si="1881"/>
        <v>0</v>
      </c>
      <c r="AW830" s="319">
        <f t="shared" si="1881"/>
        <v>0</v>
      </c>
      <c r="AX830" s="319">
        <f t="shared" si="1881"/>
        <v>0</v>
      </c>
      <c r="AY830" s="319">
        <f t="shared" si="1881"/>
        <v>0</v>
      </c>
      <c r="AZ830" s="319">
        <f t="shared" si="1881"/>
        <v>0</v>
      </c>
      <c r="BA830" s="319">
        <f t="shared" si="1881"/>
        <v>0</v>
      </c>
      <c r="BB830" s="319">
        <f t="shared" si="1881"/>
        <v>0</v>
      </c>
      <c r="BC830" s="319">
        <f t="shared" si="1881"/>
        <v>0</v>
      </c>
      <c r="BD830" s="319">
        <f t="shared" si="1881"/>
        <v>0</v>
      </c>
      <c r="BE830" s="319">
        <f t="shared" si="1881"/>
        <v>0</v>
      </c>
      <c r="BF830" s="319">
        <f t="shared" si="1881"/>
        <v>0</v>
      </c>
      <c r="BG830" s="319">
        <f t="shared" si="1881"/>
        <v>0</v>
      </c>
      <c r="BH830" s="319">
        <f t="shared" si="1881"/>
        <v>0</v>
      </c>
      <c r="BI830" s="319">
        <f t="shared" si="1881"/>
        <v>0</v>
      </c>
      <c r="BJ830" s="319">
        <f t="shared" si="1881"/>
        <v>0</v>
      </c>
      <c r="BK830" s="319">
        <f t="shared" si="1881"/>
        <v>0</v>
      </c>
      <c r="BL830" s="319">
        <f t="shared" si="1881"/>
        <v>0</v>
      </c>
      <c r="BM830" s="319">
        <f t="shared" si="1881"/>
        <v>0</v>
      </c>
      <c r="BN830" s="319">
        <f t="shared" si="1881"/>
        <v>0</v>
      </c>
      <c r="BO830" s="319">
        <f t="shared" si="1881"/>
        <v>0</v>
      </c>
      <c r="BP830" s="319">
        <f t="shared" si="1881"/>
        <v>0</v>
      </c>
      <c r="BQ830" s="319">
        <f t="shared" si="1881"/>
        <v>0</v>
      </c>
      <c r="BR830" s="319">
        <f t="shared" si="1881"/>
        <v>0</v>
      </c>
      <c r="BS830" s="319">
        <f t="shared" si="1881"/>
        <v>0</v>
      </c>
      <c r="BT830" s="319">
        <f t="shared" ref="BT830:BZ830" si="1882">IF(BT$700=$E826,VLOOKUP(BT$9,$D$239:$E$310,2,FALSE),0)</f>
        <v>0</v>
      </c>
      <c r="BU830" s="319">
        <f t="shared" si="1882"/>
        <v>0</v>
      </c>
      <c r="BV830" s="319">
        <f t="shared" si="1882"/>
        <v>0</v>
      </c>
      <c r="BW830" s="319">
        <f t="shared" si="1882"/>
        <v>0</v>
      </c>
      <c r="BX830" s="319">
        <f t="shared" si="1882"/>
        <v>0</v>
      </c>
      <c r="BY830" s="319">
        <f t="shared" si="1882"/>
        <v>0</v>
      </c>
      <c r="BZ830" s="319">
        <f t="shared" si="1882"/>
        <v>0</v>
      </c>
    </row>
    <row r="831" spans="1:78" ht="15" x14ac:dyDescent="0.25">
      <c r="B831" s="77">
        <f t="shared" si="1875"/>
        <v>0</v>
      </c>
      <c r="E831" s="170" t="s">
        <v>2</v>
      </c>
      <c r="G831" s="319">
        <f>IF(G$700=$E826,VLOOKUP(G$9,$D$316:$E$387,2,FALSE),0)</f>
        <v>0</v>
      </c>
      <c r="H831" s="319">
        <f t="shared" ref="H831:BS831" si="1883">IF(H$700=$E826,VLOOKUP(H$9,$D$316:$E$387,2,FALSE),0)</f>
        <v>0</v>
      </c>
      <c r="I831" s="319">
        <f t="shared" si="1883"/>
        <v>0</v>
      </c>
      <c r="J831" s="319">
        <f t="shared" si="1883"/>
        <v>0</v>
      </c>
      <c r="K831" s="319">
        <f t="shared" si="1883"/>
        <v>0</v>
      </c>
      <c r="L831" s="319">
        <f t="shared" si="1883"/>
        <v>0</v>
      </c>
      <c r="M831" s="319">
        <f t="shared" si="1883"/>
        <v>0</v>
      </c>
      <c r="N831" s="319">
        <f t="shared" si="1883"/>
        <v>0</v>
      </c>
      <c r="O831" s="319">
        <f t="shared" si="1883"/>
        <v>0</v>
      </c>
      <c r="P831" s="319">
        <f t="shared" si="1883"/>
        <v>0</v>
      </c>
      <c r="Q831" s="319">
        <f t="shared" si="1883"/>
        <v>0</v>
      </c>
      <c r="R831" s="319">
        <f t="shared" si="1883"/>
        <v>0</v>
      </c>
      <c r="S831" s="319">
        <f t="shared" si="1883"/>
        <v>0</v>
      </c>
      <c r="T831" s="319">
        <f t="shared" si="1883"/>
        <v>0</v>
      </c>
      <c r="U831" s="319">
        <f t="shared" si="1883"/>
        <v>0</v>
      </c>
      <c r="V831" s="319">
        <f t="shared" si="1883"/>
        <v>0</v>
      </c>
      <c r="W831" s="319">
        <f t="shared" si="1883"/>
        <v>0</v>
      </c>
      <c r="X831" s="319">
        <f t="shared" si="1883"/>
        <v>0</v>
      </c>
      <c r="Y831" s="319">
        <f t="shared" si="1883"/>
        <v>0</v>
      </c>
      <c r="Z831" s="319">
        <f t="shared" si="1883"/>
        <v>0</v>
      </c>
      <c r="AA831" s="319">
        <f t="shared" si="1883"/>
        <v>0</v>
      </c>
      <c r="AB831" s="319">
        <f t="shared" si="1883"/>
        <v>0</v>
      </c>
      <c r="AC831" s="319">
        <f t="shared" si="1883"/>
        <v>0</v>
      </c>
      <c r="AD831" s="319">
        <f t="shared" si="1883"/>
        <v>0</v>
      </c>
      <c r="AE831" s="319">
        <f t="shared" si="1883"/>
        <v>0</v>
      </c>
      <c r="AF831" s="319">
        <f t="shared" si="1883"/>
        <v>0</v>
      </c>
      <c r="AG831" s="319">
        <f t="shared" si="1883"/>
        <v>0</v>
      </c>
      <c r="AH831" s="319">
        <f t="shared" si="1883"/>
        <v>0</v>
      </c>
      <c r="AI831" s="319">
        <f t="shared" si="1883"/>
        <v>0</v>
      </c>
      <c r="AJ831" s="319">
        <f t="shared" si="1883"/>
        <v>0</v>
      </c>
      <c r="AK831" s="319">
        <f t="shared" si="1883"/>
        <v>0</v>
      </c>
      <c r="AL831" s="319">
        <f t="shared" si="1883"/>
        <v>0</v>
      </c>
      <c r="AM831" s="319">
        <f t="shared" si="1883"/>
        <v>0</v>
      </c>
      <c r="AN831" s="319">
        <f t="shared" si="1883"/>
        <v>0</v>
      </c>
      <c r="AO831" s="319">
        <f t="shared" si="1883"/>
        <v>0</v>
      </c>
      <c r="AP831" s="319">
        <f t="shared" si="1883"/>
        <v>0</v>
      </c>
      <c r="AQ831" s="319">
        <f t="shared" si="1883"/>
        <v>0</v>
      </c>
      <c r="AR831" s="319">
        <f t="shared" si="1883"/>
        <v>0</v>
      </c>
      <c r="AS831" s="319">
        <f t="shared" si="1883"/>
        <v>0</v>
      </c>
      <c r="AT831" s="319">
        <f t="shared" si="1883"/>
        <v>0</v>
      </c>
      <c r="AU831" s="319">
        <f t="shared" si="1883"/>
        <v>0</v>
      </c>
      <c r="AV831" s="319">
        <f t="shared" si="1883"/>
        <v>0</v>
      </c>
      <c r="AW831" s="319">
        <f t="shared" si="1883"/>
        <v>0</v>
      </c>
      <c r="AX831" s="319">
        <f t="shared" si="1883"/>
        <v>0</v>
      </c>
      <c r="AY831" s="319">
        <f t="shared" si="1883"/>
        <v>0</v>
      </c>
      <c r="AZ831" s="319">
        <f t="shared" si="1883"/>
        <v>0</v>
      </c>
      <c r="BA831" s="319">
        <f t="shared" si="1883"/>
        <v>0</v>
      </c>
      <c r="BB831" s="319">
        <f t="shared" si="1883"/>
        <v>0</v>
      </c>
      <c r="BC831" s="319">
        <f t="shared" si="1883"/>
        <v>0</v>
      </c>
      <c r="BD831" s="319">
        <f t="shared" si="1883"/>
        <v>0</v>
      </c>
      <c r="BE831" s="319">
        <f t="shared" si="1883"/>
        <v>0</v>
      </c>
      <c r="BF831" s="319">
        <f t="shared" si="1883"/>
        <v>0</v>
      </c>
      <c r="BG831" s="319">
        <f t="shared" si="1883"/>
        <v>0</v>
      </c>
      <c r="BH831" s="319">
        <f t="shared" si="1883"/>
        <v>0</v>
      </c>
      <c r="BI831" s="319">
        <f t="shared" si="1883"/>
        <v>0</v>
      </c>
      <c r="BJ831" s="319">
        <f t="shared" si="1883"/>
        <v>0</v>
      </c>
      <c r="BK831" s="319">
        <f t="shared" si="1883"/>
        <v>0</v>
      </c>
      <c r="BL831" s="319">
        <f t="shared" si="1883"/>
        <v>0</v>
      </c>
      <c r="BM831" s="319">
        <f t="shared" si="1883"/>
        <v>0</v>
      </c>
      <c r="BN831" s="319">
        <f t="shared" si="1883"/>
        <v>0</v>
      </c>
      <c r="BO831" s="319">
        <f t="shared" si="1883"/>
        <v>0</v>
      </c>
      <c r="BP831" s="319">
        <f t="shared" si="1883"/>
        <v>0</v>
      </c>
      <c r="BQ831" s="319">
        <f t="shared" si="1883"/>
        <v>0</v>
      </c>
      <c r="BR831" s="319">
        <f t="shared" si="1883"/>
        <v>0</v>
      </c>
      <c r="BS831" s="319">
        <f t="shared" si="1883"/>
        <v>0</v>
      </c>
      <c r="BT831" s="319">
        <f t="shared" ref="BT831:BZ831" si="1884">IF(BT$700=$E826,VLOOKUP(BT$9,$D$316:$E$387,2,FALSE),0)</f>
        <v>0</v>
      </c>
      <c r="BU831" s="319">
        <f t="shared" si="1884"/>
        <v>0</v>
      </c>
      <c r="BV831" s="319">
        <f t="shared" si="1884"/>
        <v>0</v>
      </c>
      <c r="BW831" s="319">
        <f t="shared" si="1884"/>
        <v>0</v>
      </c>
      <c r="BX831" s="319">
        <f t="shared" si="1884"/>
        <v>0</v>
      </c>
      <c r="BY831" s="319">
        <f t="shared" si="1884"/>
        <v>0</v>
      </c>
      <c r="BZ831" s="319">
        <f t="shared" si="1884"/>
        <v>0</v>
      </c>
    </row>
    <row r="832" spans="1:78" ht="15" x14ac:dyDescent="0.25">
      <c r="B832" s="77">
        <f t="shared" si="1875"/>
        <v>-3323.9724900000001</v>
      </c>
      <c r="E832" s="170" t="s">
        <v>83</v>
      </c>
      <c r="G832" s="176">
        <f>-IF(F$9=INPUTS!$C$46,SUM($B827:$B830),0)</f>
        <v>0</v>
      </c>
      <c r="H832" s="176">
        <f>-IF(G$9=INPUTS!$C$46,SUM($B827:$B830),0)</f>
        <v>0</v>
      </c>
      <c r="I832" s="176">
        <f>-IF(H$9=INPUTS!$C$46,SUM($B827:$B830),0)</f>
        <v>0</v>
      </c>
      <c r="J832" s="176">
        <f>-IF(I$9=INPUTS!$C$46,SUM($B827:$B830),0)</f>
        <v>0</v>
      </c>
      <c r="K832" s="176">
        <f>-IF(J$9=INPUTS!$C$46,SUM($B827:$B830),0)</f>
        <v>0</v>
      </c>
      <c r="L832" s="176">
        <f>-IF(K$9=INPUTS!$C$46,SUM($B827:$B830),0)</f>
        <v>0</v>
      </c>
      <c r="M832" s="176">
        <f>-IF(L$9=INPUTS!$C$46,SUM($B827:$B830),0)</f>
        <v>0</v>
      </c>
      <c r="N832" s="176">
        <f>-IF(M$9=INPUTS!$C$46,SUM($B827:$B830),0)</f>
        <v>0</v>
      </c>
      <c r="O832" s="176">
        <f>-IF(N$9=INPUTS!$C$46,SUM($B827:$B830),0)</f>
        <v>0</v>
      </c>
      <c r="P832" s="176">
        <f>-IF(O$9=INPUTS!$C$46,SUM($B827:$B830),0)</f>
        <v>0</v>
      </c>
      <c r="Q832" s="176">
        <f>-IF(P$9=INPUTS!$C$46,SUM($B827:$B830),0)</f>
        <v>0</v>
      </c>
      <c r="R832" s="176">
        <f>-IF(Q$9=INPUTS!$C$46,SUM($B827:$B830),0)</f>
        <v>0</v>
      </c>
      <c r="S832" s="176">
        <f>-IF(R$9=INPUTS!$C$46,SUM($B827:$B830),0)</f>
        <v>0</v>
      </c>
      <c r="T832" s="176">
        <f>-IF(S$9=INPUTS!$C$46,SUM($B827:$B830),0)</f>
        <v>0</v>
      </c>
      <c r="U832" s="176">
        <f>-IF(T$9=INPUTS!$C$46,SUM($B827:$B830),0)</f>
        <v>0</v>
      </c>
      <c r="V832" s="176">
        <f>-IF(U$9=INPUTS!$C$46,SUM($B827:$B830),0)</f>
        <v>0</v>
      </c>
      <c r="W832" s="176">
        <f>-IF(V$9=INPUTS!$C$46,SUM($B827:$B830),0)</f>
        <v>0</v>
      </c>
      <c r="X832" s="176">
        <f>-IF(W$9=INPUTS!$C$46,SUM($B827:$B830),0)</f>
        <v>0</v>
      </c>
      <c r="Y832" s="176">
        <f>-IF(X$9=INPUTS!$C$46,SUM($B827:$B830),0)</f>
        <v>0</v>
      </c>
      <c r="Z832" s="176">
        <f>-IF(Y$9=INPUTS!$C$46,SUM($B827:$B830),0)</f>
        <v>0</v>
      </c>
      <c r="AA832" s="176">
        <f>-IF(Z$9=INPUTS!$C$46,SUM($B827:$B830),0)</f>
        <v>0</v>
      </c>
      <c r="AB832" s="176">
        <f>-IF(AA$9=INPUTS!$C$46,SUM($B827:$B830),0)</f>
        <v>0</v>
      </c>
      <c r="AC832" s="176">
        <f>-IF(AB$9=INPUTS!$C$46,SUM($B827:$B830),0)</f>
        <v>0</v>
      </c>
      <c r="AD832" s="176">
        <f>-IF(AC$9=INPUTS!$C$46,SUM($B827:$B830),0)</f>
        <v>0</v>
      </c>
      <c r="AE832" s="176">
        <f>-IF(AD$9=INPUTS!$C$46,SUM($B827:$B830),0)</f>
        <v>0</v>
      </c>
      <c r="AF832" s="176">
        <f>-IF(AE$9=INPUTS!$C$46,SUM($B827:$B830),0)</f>
        <v>0</v>
      </c>
      <c r="AG832" s="176">
        <f>-IF(AF$9=INPUTS!$C$46,SUM($B827:$B830),0)</f>
        <v>0</v>
      </c>
      <c r="AH832" s="176">
        <f>-IF(AG$9=INPUTS!$C$46,SUM($B827:$B830),0)</f>
        <v>0</v>
      </c>
      <c r="AI832" s="176">
        <f>-IF(AH$9=INPUTS!$C$46,SUM($B827:$B830),0)</f>
        <v>0</v>
      </c>
      <c r="AJ832" s="176">
        <f>-IF(AI$9=INPUTS!$C$46,SUM($B827:$B830),0)</f>
        <v>0</v>
      </c>
      <c r="AK832" s="176">
        <f>-IF(AJ$9=INPUTS!$C$46,SUM($B827:$B830),0)</f>
        <v>0</v>
      </c>
      <c r="AL832" s="176">
        <f>-IF(AK$9=INPUTS!$C$46,SUM($B827:$B830),0)</f>
        <v>0</v>
      </c>
      <c r="AM832" s="176">
        <f>-IF(AL$9=INPUTS!$C$46,SUM($B827:$B830),0)</f>
        <v>0</v>
      </c>
      <c r="AN832" s="176">
        <f>-IF(AM$9=INPUTS!$C$46,SUM($B827:$B830),0)</f>
        <v>0</v>
      </c>
      <c r="AO832" s="176">
        <f>-IF(AN$9=INPUTS!$C$46,SUM($B827:$B830),0)</f>
        <v>0</v>
      </c>
      <c r="AP832" s="176">
        <f>-IF(AO$9=INPUTS!$C$46,SUM($B827:$B830),0)</f>
        <v>0</v>
      </c>
      <c r="AQ832" s="176">
        <f>-IF(AP$9=INPUTS!$C$46,SUM($B827:$B830),0)</f>
        <v>0</v>
      </c>
      <c r="AR832" s="176">
        <f>-IF(AQ$9=INPUTS!$C$46,SUM($B827:$B830),0)</f>
        <v>0</v>
      </c>
      <c r="AS832" s="176">
        <f>-IF(AR$9=INPUTS!$C$46,SUM($B827:$B830),0)</f>
        <v>0</v>
      </c>
      <c r="AT832" s="176">
        <f>-IF(AS$9=INPUTS!$C$46,SUM($B827:$B830),0)</f>
        <v>0</v>
      </c>
      <c r="AU832" s="176">
        <f>-IF(AT$9=INPUTS!$C$46,SUM($B827:$B830),0)</f>
        <v>0</v>
      </c>
      <c r="AV832" s="176">
        <f>-IF(AU$9=INPUTS!$C$46,SUM($B827:$B830),0)</f>
        <v>-3323.9724900000001</v>
      </c>
      <c r="AW832" s="176">
        <f>-IF(AV$9=INPUTS!$C$46,SUM($B827:$B830),0)</f>
        <v>0</v>
      </c>
      <c r="AX832" s="176">
        <f>-IF(AW$9=INPUTS!$C$46,SUM($B827:$B830),0)</f>
        <v>0</v>
      </c>
      <c r="AY832" s="176">
        <f>-IF(AX$9=INPUTS!$C$46,SUM($B827:$B830),0)</f>
        <v>0</v>
      </c>
      <c r="AZ832" s="176">
        <f>-IF(AY$9=INPUTS!$C$46,SUM($B827:$B830),0)</f>
        <v>0</v>
      </c>
      <c r="BA832" s="176">
        <f>-IF(AZ$9=INPUTS!$C$46,SUM($B827:$B830),0)</f>
        <v>0</v>
      </c>
      <c r="BB832" s="176">
        <f>-IF(BA$9=INPUTS!$C$46,SUM($B827:$B830),0)</f>
        <v>0</v>
      </c>
      <c r="BC832" s="176">
        <f>-IF(BB$9=INPUTS!$C$46,SUM($B827:$B830),0)</f>
        <v>0</v>
      </c>
      <c r="BD832" s="176">
        <f>-IF(BC$9=INPUTS!$C$46,SUM($B827:$B830),0)</f>
        <v>0</v>
      </c>
      <c r="BE832" s="176">
        <f>-IF(BD$9=INPUTS!$C$46,SUM($B827:$B830),0)</f>
        <v>0</v>
      </c>
      <c r="BF832" s="176">
        <f>-IF(BE$9=INPUTS!$C$46,SUM($B827:$B830),0)</f>
        <v>0</v>
      </c>
      <c r="BG832" s="176">
        <f>-IF(BF$9=INPUTS!$C$46,SUM($B827:$B830),0)</f>
        <v>0</v>
      </c>
      <c r="BH832" s="176">
        <f>-IF(BG$9=INPUTS!$C$46,SUM($B827:$B830),0)</f>
        <v>0</v>
      </c>
      <c r="BI832" s="176">
        <f>-IF(BH$9=INPUTS!$C$46,SUM($B827:$B830),0)</f>
        <v>0</v>
      </c>
      <c r="BJ832" s="176">
        <f>-IF(BI$9=INPUTS!$C$46,SUM($B827:$B830),0)</f>
        <v>0</v>
      </c>
      <c r="BK832" s="176">
        <f>-IF(BJ$9=INPUTS!$C$46,SUM($B827:$B830),0)</f>
        <v>0</v>
      </c>
      <c r="BL832" s="176">
        <f>-IF(BK$9=INPUTS!$C$46,SUM($B827:$B830),0)</f>
        <v>0</v>
      </c>
      <c r="BM832" s="176">
        <f>-IF(BL$9=INPUTS!$C$46,SUM($B827:$B830),0)</f>
        <v>0</v>
      </c>
      <c r="BN832" s="176">
        <f>-IF(BM$9=INPUTS!$C$46,SUM($B827:$B830),0)</f>
        <v>0</v>
      </c>
      <c r="BO832" s="176">
        <f>-IF(BN$9=INPUTS!$C$46,SUM($B827:$B830),0)</f>
        <v>0</v>
      </c>
      <c r="BP832" s="176">
        <f>-IF(BO$9=INPUTS!$C$46,SUM($B827:$B830),0)</f>
        <v>0</v>
      </c>
      <c r="BQ832" s="176">
        <f>-IF(BP$9=INPUTS!$C$46,SUM($B827:$B830),0)</f>
        <v>0</v>
      </c>
      <c r="BR832" s="176">
        <f>-IF(BQ$9=INPUTS!$C$46,SUM($B827:$B830),0)</f>
        <v>0</v>
      </c>
      <c r="BS832" s="176">
        <f>-IF(BR$9=INPUTS!$C$46,SUM($B827:$B830),0)</f>
        <v>0</v>
      </c>
      <c r="BT832" s="176">
        <f>-IF(BS$9=INPUTS!$C$46,SUM($B827:$B830),0)</f>
        <v>0</v>
      </c>
      <c r="BU832" s="176">
        <f>-IF(BT$9=INPUTS!$C$46,SUM($B827:$B830),0)</f>
        <v>0</v>
      </c>
      <c r="BV832" s="176">
        <f>-IF(BU$9=INPUTS!$C$46,SUM($B827:$B830),0)</f>
        <v>0</v>
      </c>
      <c r="BW832" s="176">
        <f>-IF(BV$9=INPUTS!$C$46,SUM($B827:$B830),0)</f>
        <v>0</v>
      </c>
      <c r="BX832" s="176">
        <f>-IF(BW$9=INPUTS!$C$46,SUM($B827:$B830),0)</f>
        <v>0</v>
      </c>
      <c r="BY832" s="176">
        <f>-IF(BX$9=INPUTS!$C$46,SUM($B827:$B830),0)</f>
        <v>0</v>
      </c>
      <c r="BZ832" s="176">
        <f>-IF(BY$9=INPUTS!$C$46,SUM($B827:$B830),0)</f>
        <v>0</v>
      </c>
    </row>
    <row r="833" spans="1:78" ht="15" x14ac:dyDescent="0.25">
      <c r="B833" s="77">
        <f>SUM(G833:BZ833)</f>
        <v>0</v>
      </c>
      <c r="E833" s="170" t="s">
        <v>84</v>
      </c>
      <c r="G833" s="176">
        <f>-IF(F$9=INPUTS!$C$46,$B831,0)</f>
        <v>0</v>
      </c>
      <c r="H833" s="176">
        <f>-IF(G$9=INPUTS!$C$46,$B831,0)</f>
        <v>0</v>
      </c>
      <c r="I833" s="176">
        <f>-IF(H$9=INPUTS!$C$46,$B831,0)</f>
        <v>0</v>
      </c>
      <c r="J833" s="176">
        <f>-IF(I$9=INPUTS!$C$46,$B831,0)</f>
        <v>0</v>
      </c>
      <c r="K833" s="176">
        <f>-IF(J$9=INPUTS!$C$46,$B831,0)</f>
        <v>0</v>
      </c>
      <c r="L833" s="176">
        <f>-IF(K$9=INPUTS!$C$46,$B831,0)</f>
        <v>0</v>
      </c>
      <c r="M833" s="176">
        <f>-IF(L$9=INPUTS!$C$46,$B831,0)</f>
        <v>0</v>
      </c>
      <c r="N833" s="176">
        <f>-IF(M$9=INPUTS!$C$46,$B831,0)</f>
        <v>0</v>
      </c>
      <c r="O833" s="176">
        <f>-IF(N$9=INPUTS!$C$46,$B831,0)</f>
        <v>0</v>
      </c>
      <c r="P833" s="176">
        <f>-IF(O$9=INPUTS!$C$46,$B831,0)</f>
        <v>0</v>
      </c>
      <c r="Q833" s="176">
        <f>-IF(P$9=INPUTS!$C$46,$B831,0)</f>
        <v>0</v>
      </c>
      <c r="R833" s="176">
        <f>-IF(Q$9=INPUTS!$C$46,$B831,0)</f>
        <v>0</v>
      </c>
      <c r="S833" s="176">
        <f>-IF(R$9=INPUTS!$C$46,$B831,0)</f>
        <v>0</v>
      </c>
      <c r="T833" s="176">
        <f>-IF(S$9=INPUTS!$C$46,$B831,0)</f>
        <v>0</v>
      </c>
      <c r="U833" s="176">
        <f>-IF(T$9=INPUTS!$C$46,$B831,0)</f>
        <v>0</v>
      </c>
      <c r="V833" s="176">
        <f>-IF(U$9=INPUTS!$C$46,$B831,0)</f>
        <v>0</v>
      </c>
      <c r="W833" s="176">
        <f>-IF(V$9=INPUTS!$C$46,$B831,0)</f>
        <v>0</v>
      </c>
      <c r="X833" s="176">
        <f>-IF(W$9=INPUTS!$C$46,$B831,0)</f>
        <v>0</v>
      </c>
      <c r="Y833" s="176">
        <f>-IF(X$9=INPUTS!$C$46,$B831,0)</f>
        <v>0</v>
      </c>
      <c r="Z833" s="176">
        <f>-IF(Y$9=INPUTS!$C$46,$B831,0)</f>
        <v>0</v>
      </c>
      <c r="AA833" s="176">
        <f>-IF(Z$9=INPUTS!$C$46,$B831,0)</f>
        <v>0</v>
      </c>
      <c r="AB833" s="176">
        <f>-IF(AA$9=INPUTS!$C$46,$B831,0)</f>
        <v>0</v>
      </c>
      <c r="AC833" s="176">
        <f>-IF(AB$9=INPUTS!$C$46,$B831,0)</f>
        <v>0</v>
      </c>
      <c r="AD833" s="176">
        <f>-IF(AC$9=INPUTS!$C$46,$B831,0)</f>
        <v>0</v>
      </c>
      <c r="AE833" s="176">
        <f>-IF(AD$9=INPUTS!$C$46,$B831,0)</f>
        <v>0</v>
      </c>
      <c r="AF833" s="176">
        <f>-IF(AE$9=INPUTS!$C$46,$B831,0)</f>
        <v>0</v>
      </c>
      <c r="AG833" s="176">
        <f>-IF(AF$9=INPUTS!$C$46,$B831,0)</f>
        <v>0</v>
      </c>
      <c r="AH833" s="176">
        <f>-IF(AG$9=INPUTS!$C$46,$B831,0)</f>
        <v>0</v>
      </c>
      <c r="AI833" s="176">
        <f>-IF(AH$9=INPUTS!$C$46,$B831,0)</f>
        <v>0</v>
      </c>
      <c r="AJ833" s="176">
        <f>-IF(AI$9=INPUTS!$C$46,$B831,0)</f>
        <v>0</v>
      </c>
      <c r="AK833" s="176">
        <f>-IF(AJ$9=INPUTS!$C$46,$B831,0)</f>
        <v>0</v>
      </c>
      <c r="AL833" s="176">
        <f>-IF(AK$9=INPUTS!$C$46,$B831,0)</f>
        <v>0</v>
      </c>
      <c r="AM833" s="176">
        <f>-IF(AL$9=INPUTS!$C$46,$B831,0)</f>
        <v>0</v>
      </c>
      <c r="AN833" s="176">
        <f>-IF(AM$9=INPUTS!$C$46,$B831,0)</f>
        <v>0</v>
      </c>
      <c r="AO833" s="176">
        <f>-IF(AN$9=INPUTS!$C$46,$B831,0)</f>
        <v>0</v>
      </c>
      <c r="AP833" s="176">
        <f>-IF(AO$9=INPUTS!$C$46,$B831,0)</f>
        <v>0</v>
      </c>
      <c r="AQ833" s="176">
        <f>-IF(AP$9=INPUTS!$C$46,$B831,0)</f>
        <v>0</v>
      </c>
      <c r="AR833" s="176">
        <f>-IF(AQ$9=INPUTS!$C$46,$B831,0)</f>
        <v>0</v>
      </c>
      <c r="AS833" s="176">
        <f>-IF(AR$9=INPUTS!$C$46,$B831,0)</f>
        <v>0</v>
      </c>
      <c r="AT833" s="176">
        <f>-IF(AS$9=INPUTS!$C$46,$B831,0)</f>
        <v>0</v>
      </c>
      <c r="AU833" s="176">
        <f>-IF(AT$9=INPUTS!$C$46,$B831,0)</f>
        <v>0</v>
      </c>
      <c r="AV833" s="176">
        <f>-IF(AU$9=INPUTS!$C$46,$B831,0)</f>
        <v>0</v>
      </c>
      <c r="AW833" s="176">
        <f>-IF(AV$9=INPUTS!$C$46,$B831,0)</f>
        <v>0</v>
      </c>
      <c r="AX833" s="176">
        <f>-IF(AW$9=INPUTS!$C$46,$B831,0)</f>
        <v>0</v>
      </c>
      <c r="AY833" s="176">
        <f>-IF(AX$9=INPUTS!$C$46,$B831,0)</f>
        <v>0</v>
      </c>
      <c r="AZ833" s="176">
        <f>-IF(AY$9=INPUTS!$C$46,$B831,0)</f>
        <v>0</v>
      </c>
      <c r="BA833" s="176">
        <f>-IF(AZ$9=INPUTS!$C$46,$B831,0)</f>
        <v>0</v>
      </c>
      <c r="BB833" s="176">
        <f>-IF(BA$9=INPUTS!$C$46,$B831,0)</f>
        <v>0</v>
      </c>
      <c r="BC833" s="176">
        <f>-IF(BB$9=INPUTS!$C$46,$B831,0)</f>
        <v>0</v>
      </c>
      <c r="BD833" s="176">
        <f>-IF(BC$9=INPUTS!$C$46,$B831,0)</f>
        <v>0</v>
      </c>
      <c r="BE833" s="176">
        <f>-IF(BD$9=INPUTS!$C$46,$B831,0)</f>
        <v>0</v>
      </c>
      <c r="BF833" s="176">
        <f>-IF(BE$9=INPUTS!$C$46,$B831,0)</f>
        <v>0</v>
      </c>
      <c r="BG833" s="176">
        <f>-IF(BF$9=INPUTS!$C$46,$B831,0)</f>
        <v>0</v>
      </c>
      <c r="BH833" s="176">
        <f>-IF(BG$9=INPUTS!$C$46,$B831,0)</f>
        <v>0</v>
      </c>
      <c r="BI833" s="176">
        <f>-IF(BH$9=INPUTS!$C$46,$B831,0)</f>
        <v>0</v>
      </c>
      <c r="BJ833" s="176">
        <f>-IF(BI$9=INPUTS!$C$46,$B831,0)</f>
        <v>0</v>
      </c>
      <c r="BK833" s="176">
        <f>-IF(BJ$9=INPUTS!$C$46,$B831,0)</f>
        <v>0</v>
      </c>
      <c r="BL833" s="176">
        <f>-IF(BK$9=INPUTS!$C$46,$B831,0)</f>
        <v>0</v>
      </c>
      <c r="BM833" s="176">
        <f>-IF(BL$9=INPUTS!$C$46,$B831,0)</f>
        <v>0</v>
      </c>
      <c r="BN833" s="176">
        <f>-IF(BM$9=INPUTS!$C$46,$B831,0)</f>
        <v>0</v>
      </c>
      <c r="BO833" s="176">
        <f>-IF(BN$9=INPUTS!$C$46,$B831,0)</f>
        <v>0</v>
      </c>
      <c r="BP833" s="176">
        <f>-IF(BO$9=INPUTS!$C$46,$B831,0)</f>
        <v>0</v>
      </c>
      <c r="BQ833" s="176">
        <f>-IF(BP$9=INPUTS!$C$46,$B831,0)</f>
        <v>0</v>
      </c>
      <c r="BR833" s="176">
        <f>-IF(BQ$9=INPUTS!$C$46,$B831,0)</f>
        <v>0</v>
      </c>
      <c r="BS833" s="176">
        <f>-IF(BR$9=INPUTS!$C$46,$B831,0)</f>
        <v>0</v>
      </c>
      <c r="BT833" s="176">
        <f>-IF(BS$9=INPUTS!$C$46,$B831,0)</f>
        <v>0</v>
      </c>
      <c r="BU833" s="176">
        <f>-IF(BT$9=INPUTS!$C$46,$B831,0)</f>
        <v>0</v>
      </c>
      <c r="BV833" s="176">
        <f>-IF(BU$9=INPUTS!$C$46,$B831,0)</f>
        <v>0</v>
      </c>
      <c r="BW833" s="176">
        <f>-IF(BV$9=INPUTS!$C$46,$B831,0)</f>
        <v>0</v>
      </c>
      <c r="BX833" s="176">
        <f>-IF(BW$9=INPUTS!$C$46,$B831,0)</f>
        <v>0</v>
      </c>
      <c r="BY833" s="176">
        <f>-IF(BX$9=INPUTS!$C$46,$B831,0)</f>
        <v>0</v>
      </c>
      <c r="BZ833" s="176">
        <f>-IF(BY$9=INPUTS!$C$46,$B831,0)</f>
        <v>0</v>
      </c>
    </row>
    <row r="834" spans="1:78" x14ac:dyDescent="0.2">
      <c r="A834" s="77">
        <f>SUM(A827:A830)</f>
        <v>108.79343147878083</v>
      </c>
      <c r="E834" s="170"/>
      <c r="G834" s="324"/>
      <c r="H834" s="324"/>
      <c r="I834" s="324"/>
      <c r="J834" s="324"/>
      <c r="K834" s="324"/>
      <c r="L834" s="324"/>
      <c r="M834" s="324"/>
      <c r="N834" s="324"/>
      <c r="O834" s="324"/>
      <c r="P834" s="324"/>
      <c r="Q834" s="324"/>
      <c r="R834" s="324"/>
      <c r="S834" s="324"/>
      <c r="T834" s="324"/>
      <c r="U834" s="324"/>
      <c r="V834" s="324"/>
      <c r="W834" s="324"/>
      <c r="X834" s="324"/>
      <c r="Y834" s="324"/>
      <c r="Z834" s="324"/>
      <c r="AA834" s="324"/>
      <c r="AB834" s="324"/>
      <c r="AC834" s="324"/>
      <c r="AD834" s="324"/>
      <c r="AE834" s="324"/>
      <c r="AF834" s="324"/>
      <c r="AG834" s="324"/>
      <c r="AH834" s="324"/>
      <c r="AI834" s="324"/>
      <c r="AJ834" s="324"/>
      <c r="AK834" s="324"/>
      <c r="AL834" s="324"/>
      <c r="AM834" s="324"/>
      <c r="AN834" s="324"/>
      <c r="AO834" s="324"/>
      <c r="AP834" s="324"/>
      <c r="AQ834" s="324"/>
      <c r="AR834" s="324"/>
      <c r="AS834" s="324"/>
      <c r="AT834" s="324"/>
      <c r="AU834" s="324"/>
      <c r="AV834" s="324"/>
      <c r="AW834" s="324"/>
      <c r="AX834" s="324"/>
      <c r="AY834" s="324"/>
      <c r="AZ834" s="324"/>
      <c r="BA834" s="324"/>
      <c r="BB834" s="324"/>
      <c r="BC834" s="324"/>
      <c r="BD834" s="324"/>
      <c r="BE834" s="324"/>
      <c r="BF834" s="324"/>
      <c r="BG834" s="324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24"/>
      <c r="BR834" s="324"/>
      <c r="BS834" s="324"/>
      <c r="BT834" s="324"/>
      <c r="BU834" s="324"/>
      <c r="BV834" s="324"/>
      <c r="BW834" s="324"/>
      <c r="BX834" s="324"/>
      <c r="BY834" s="324"/>
      <c r="BZ834" s="324"/>
    </row>
    <row r="835" spans="1:78" ht="15" x14ac:dyDescent="0.25">
      <c r="B835" s="77">
        <f>SUM(G835:BZ835)</f>
        <v>61.510078275788359</v>
      </c>
      <c r="E835" s="170" t="s">
        <v>5</v>
      </c>
      <c r="G835" s="322">
        <f>IF(G$9&gt;INPUTS!$C$46,0,SUMIF($A$12:$A$310,$E826,G$12:G$310))</f>
        <v>0</v>
      </c>
      <c r="H835" s="322">
        <f>IF(H$9&gt;INPUTS!$C$46,0,SUMIF($A$12:$A$310,$E826,H$12:H$310))</f>
        <v>0</v>
      </c>
      <c r="I835" s="322">
        <f>IF(I$9&gt;INPUTS!$C$46,0,SUMIF($A$12:$A$310,$E826,I$12:I$310))</f>
        <v>0</v>
      </c>
      <c r="J835" s="322">
        <f>IF(J$9&gt;INPUTS!$C$46,0,SUMIF($A$12:$A$310,$E826,J$12:J$310))</f>
        <v>0</v>
      </c>
      <c r="K835" s="322">
        <f>IF(K$9&gt;INPUTS!$C$46,0,SUMIF($A$12:$A$310,$E826,K$12:K$310))</f>
        <v>0</v>
      </c>
      <c r="L835" s="322">
        <f>IF(L$9&gt;INPUTS!$C$46,0,SUMIF($A$12:$A$310,$E826,L$12:L$310))</f>
        <v>0</v>
      </c>
      <c r="M835" s="322">
        <f>IF(M$9&gt;INPUTS!$C$46,0,SUMIF($A$12:$A$310,$E826,M$12:M$310))</f>
        <v>0</v>
      </c>
      <c r="N835" s="322">
        <f>IF(N$9&gt;INPUTS!$C$46,0,SUMIF($A$12:$A$310,$E826,N$12:N$310))</f>
        <v>0</v>
      </c>
      <c r="O835" s="322">
        <f>IF(O$9&gt;INPUTS!$C$46,0,SUMIF($A$12:$A$310,$E826,O$12:O$310))</f>
        <v>0</v>
      </c>
      <c r="P835" s="322">
        <f>IF(P$9&gt;INPUTS!$C$46,0,SUMIF($A$12:$A$310,$E826,P$12:P$310))</f>
        <v>0</v>
      </c>
      <c r="Q835" s="322">
        <f>IF(Q$9&gt;INPUTS!$C$46,0,SUMIF($A$12:$A$310,$E826,Q$12:Q$310))</f>
        <v>0</v>
      </c>
      <c r="R835" s="322">
        <f>IF(R$9&gt;INPUTS!$C$46,0,SUMIF($A$12:$A$310,$E826,R$12:R$310))</f>
        <v>0</v>
      </c>
      <c r="S835" s="322">
        <f>IF(S$9&gt;INPUTS!$C$46,0,SUMIF($A$12:$A$310,$E826,S$12:S$310))</f>
        <v>0</v>
      </c>
      <c r="T835" s="322">
        <f>IF(T$9&gt;INPUTS!$C$46,0,SUMIF($A$12:$A$310,$E826,T$12:T$310))</f>
        <v>0</v>
      </c>
      <c r="U835" s="322">
        <f>IF(U$9&gt;INPUTS!$C$46,0,SUMIF($A$12:$A$310,$E826,U$12:U$310))</f>
        <v>0</v>
      </c>
      <c r="V835" s="322">
        <f>IF(V$9&gt;INPUTS!$C$46,0,SUMIF($A$12:$A$310,$E826,V$12:V$310))</f>
        <v>0</v>
      </c>
      <c r="W835" s="322">
        <f>IF(W$9&gt;INPUTS!$C$46,0,SUMIF($A$12:$A$310,$E826,W$12:W$310))</f>
        <v>0</v>
      </c>
      <c r="X835" s="322">
        <f>IF(X$9&gt;INPUTS!$C$46,0,SUMIF($A$12:$A$310,$E826,X$12:X$310))</f>
        <v>0</v>
      </c>
      <c r="Y835" s="322">
        <f>IF(Y$9&gt;INPUTS!$C$46,0,SUMIF($A$12:$A$310,$E826,Y$12:Y$310))</f>
        <v>0</v>
      </c>
      <c r="Z835" s="322">
        <f>IF(Z$9&gt;INPUTS!$C$46,0,SUMIF($A$12:$A$310,$E826,Z$12:Z$310))</f>
        <v>0</v>
      </c>
      <c r="AA835" s="322">
        <f>IF(AA$9&gt;INPUTS!$C$46,0,SUMIF($A$12:$A$310,$E826,AA$12:AA$310))</f>
        <v>0</v>
      </c>
      <c r="AB835" s="322">
        <f>IF(AB$9&gt;INPUTS!$C$46,0,SUMIF($A$12:$A$310,$E826,AB$12:AB$310))</f>
        <v>0</v>
      </c>
      <c r="AC835" s="322">
        <f>IF(AC$9&gt;INPUTS!$C$46,0,SUMIF($A$12:$A$310,$E826,AC$12:AC$310))</f>
        <v>0</v>
      </c>
      <c r="AD835" s="322">
        <f>IF(AD$9&gt;INPUTS!$C$46,0,SUMIF($A$12:$A$310,$E826,AD$12:AD$310))</f>
        <v>0</v>
      </c>
      <c r="AE835" s="322">
        <f>IF(AE$9&gt;INPUTS!$C$46,0,SUMIF($A$12:$A$310,$E826,AE$12:AE$310))</f>
        <v>0</v>
      </c>
      <c r="AF835" s="322">
        <f>IF(AF$9&gt;INPUTS!$C$46,0,SUMIF($A$12:$A$310,$E826,AF$12:AF$310))</f>
        <v>0</v>
      </c>
      <c r="AG835" s="322">
        <f>IF(AG$9&gt;INPUTS!$C$46,0,SUMIF($A$12:$A$310,$E826,AG$12:AG$310))</f>
        <v>0</v>
      </c>
      <c r="AH835" s="322">
        <f>IF(AH$9&gt;INPUTS!$C$46,0,SUMIF($A$12:$A$310,$E826,AH$12:AH$310))</f>
        <v>0</v>
      </c>
      <c r="AI835" s="322">
        <f>IF(AI$9&gt;INPUTS!$C$46,0,SUMIF($A$12:$A$310,$E826,AI$12:AI$310))</f>
        <v>0</v>
      </c>
      <c r="AJ835" s="322">
        <f>IF(AJ$9&gt;INPUTS!$C$46,0,SUMIF($A$12:$A$310,$E826,AJ$12:AJ$310))</f>
        <v>0</v>
      </c>
      <c r="AK835" s="322">
        <f>IF(AK$9&gt;INPUTS!$C$46,0,SUMIF($A$12:$A$310,$E826,AK$12:AK$310))</f>
        <v>0</v>
      </c>
      <c r="AL835" s="322">
        <f>IF(AL$9&gt;INPUTS!$C$46,0,SUMIF($A$12:$A$310,$E826,AL$12:AL$310))</f>
        <v>0</v>
      </c>
      <c r="AM835" s="322">
        <f>IF(AM$9&gt;INPUTS!$C$46,0,SUMIF($A$12:$A$310,$E826,AM$12:AM$310))</f>
        <v>0.86421695876161952</v>
      </c>
      <c r="AN835" s="322">
        <f>IF(AN$9&gt;INPUTS!$C$46,0,SUMIF($A$12:$A$310,$E826,AN$12:AN$310))</f>
        <v>2.9266486159939822</v>
      </c>
      <c r="AO835" s="322">
        <f>IF(AO$9&gt;INPUTS!$C$46,0,SUMIF($A$12:$A$310,$E826,AO$12:AO$310))</f>
        <v>5.7772427170467573</v>
      </c>
      <c r="AP835" s="322">
        <f>IF(AP$9&gt;INPUTS!$C$46,0,SUMIF($A$12:$A$310,$E826,AP$12:AP$310))</f>
        <v>7.702371648007059</v>
      </c>
      <c r="AQ835" s="322">
        <f>IF(AQ$9&gt;INPUTS!$C$46,0,SUMIF($A$12:$A$310,$E826,AQ$12:AQ$310))</f>
        <v>8.2478707047635957</v>
      </c>
      <c r="AR835" s="322">
        <f>IF(AR$9&gt;INPUTS!$C$46,0,SUMIF($A$12:$A$310,$E826,AR$12:AR$310))</f>
        <v>8.7933697615201343</v>
      </c>
      <c r="AS835" s="322">
        <f>IF(AS$9&gt;INPUTS!$C$46,0,SUMIF($A$12:$A$310,$E826,AS$12:AS$310))</f>
        <v>9.0661192898984044</v>
      </c>
      <c r="AT835" s="322">
        <f>IF(AT$9&gt;INPUTS!$C$46,0,SUMIF($A$12:$A$310,$E826,AT$12:AT$310))</f>
        <v>9.0661192898984044</v>
      </c>
      <c r="AU835" s="322">
        <f>IF(AU$9&gt;INPUTS!$C$46,0,SUMIF($A$12:$A$310,$E826,AU$12:AU$310))</f>
        <v>9.0661192898984044</v>
      </c>
      <c r="AV835" s="322">
        <f>IF(AV$9&gt;INPUTS!$C$46,0,SUMIF($A$12:$A$310,$E826,AV$12:AV$310))</f>
        <v>0</v>
      </c>
      <c r="AW835" s="322">
        <f>IF(AW$9&gt;INPUTS!$C$46,0,SUMIF($A$12:$A$310,$E826,AW$12:AW$310))</f>
        <v>0</v>
      </c>
      <c r="AX835" s="322">
        <f>IF(AX$9&gt;INPUTS!$C$46,0,SUMIF($A$12:$A$310,$E826,AX$12:AX$310))</f>
        <v>0</v>
      </c>
      <c r="AY835" s="322">
        <f>IF(AY$9&gt;INPUTS!$C$46,0,SUMIF($A$12:$A$310,$E826,AY$12:AY$310))</f>
        <v>0</v>
      </c>
      <c r="AZ835" s="322">
        <f>IF(AZ$9&gt;INPUTS!$C$46,0,SUMIF($A$12:$A$310,$E826,AZ$12:AZ$310))</f>
        <v>0</v>
      </c>
      <c r="BA835" s="322">
        <f>IF(BA$9&gt;INPUTS!$C$46,0,SUMIF($A$12:$A$310,$E826,BA$12:BA$310))</f>
        <v>0</v>
      </c>
      <c r="BB835" s="322">
        <f>IF(BB$9&gt;INPUTS!$C$46,0,SUMIF($A$12:$A$310,$E826,BB$12:BB$310))</f>
        <v>0</v>
      </c>
      <c r="BC835" s="322">
        <f>IF(BC$9&gt;INPUTS!$C$46,0,SUMIF($A$12:$A$310,$E826,BC$12:BC$310))</f>
        <v>0</v>
      </c>
      <c r="BD835" s="322">
        <f>IF(BD$9&gt;INPUTS!$C$46,0,SUMIF($A$12:$A$310,$E826,BD$12:BD$310))</f>
        <v>0</v>
      </c>
      <c r="BE835" s="322">
        <f>IF(BE$9&gt;INPUTS!$C$46,0,SUMIF($A$12:$A$310,$E826,BE$12:BE$310))</f>
        <v>0</v>
      </c>
      <c r="BF835" s="322">
        <f>IF(BF$9&gt;INPUTS!$C$46,0,SUMIF($A$12:$A$310,$E826,BF$12:BF$310))</f>
        <v>0</v>
      </c>
      <c r="BG835" s="322">
        <f>IF(BG$9&gt;INPUTS!$C$46,0,SUMIF($A$12:$A$310,$E826,BG$12:BG$310))</f>
        <v>0</v>
      </c>
      <c r="BH835" s="322">
        <f>IF(BH$9&gt;INPUTS!$C$46,0,SUMIF($A$12:$A$310,$E826,BH$12:BH$310))</f>
        <v>0</v>
      </c>
      <c r="BI835" s="322">
        <f>IF(BI$9&gt;INPUTS!$C$46,0,SUMIF($A$12:$A$310,$E826,BI$12:BI$310))</f>
        <v>0</v>
      </c>
      <c r="BJ835" s="322">
        <f>IF(BJ$9&gt;INPUTS!$C$46,0,SUMIF($A$12:$A$310,$E826,BJ$12:BJ$310))</f>
        <v>0</v>
      </c>
      <c r="BK835" s="322">
        <f>IF(BK$9&gt;INPUTS!$C$46,0,SUMIF($A$12:$A$310,$E826,BK$12:BK$310))</f>
        <v>0</v>
      </c>
      <c r="BL835" s="322">
        <f>IF(BL$9&gt;INPUTS!$C$46,0,SUMIF($A$12:$A$310,$E826,BL$12:BL$310))</f>
        <v>0</v>
      </c>
      <c r="BM835" s="322">
        <f>IF(BM$9&gt;INPUTS!$C$46,0,SUMIF($A$12:$A$310,$E826,BM$12:BM$310))</f>
        <v>0</v>
      </c>
      <c r="BN835" s="322">
        <f>IF(BN$9&gt;INPUTS!$C$46,0,SUMIF($A$12:$A$310,$E826,BN$12:BN$310))</f>
        <v>0</v>
      </c>
      <c r="BO835" s="322">
        <f>IF(BO$9&gt;INPUTS!$C$46,0,SUMIF($A$12:$A$310,$E826,BO$12:BO$310))</f>
        <v>0</v>
      </c>
      <c r="BP835" s="322">
        <f>IF(BP$9&gt;INPUTS!$C$46,0,SUMIF($A$12:$A$310,$E826,BP$12:BP$310))</f>
        <v>0</v>
      </c>
      <c r="BQ835" s="322">
        <f>IF(BQ$9&gt;INPUTS!$C$46,0,SUMIF($A$12:$A$310,$E826,BQ$12:BQ$310))</f>
        <v>0</v>
      </c>
      <c r="BR835" s="322">
        <f>IF(BR$9&gt;INPUTS!$C$46,0,SUMIF($A$12:$A$310,$E826,BR$12:BR$310))</f>
        <v>0</v>
      </c>
      <c r="BS835" s="322">
        <f>IF(BS$9&gt;INPUTS!$C$46,0,SUMIF($A$12:$A$310,$E826,BS$12:BS$310))</f>
        <v>0</v>
      </c>
      <c r="BT835" s="322">
        <f>IF(BT$9&gt;INPUTS!$C$46,0,SUMIF($A$12:$A$310,$E826,BT$12:BT$310))</f>
        <v>0</v>
      </c>
      <c r="BU835" s="322">
        <f>IF(BU$9&gt;INPUTS!$C$46,0,SUMIF($A$12:$A$310,$E826,BU$12:BU$310))</f>
        <v>0</v>
      </c>
      <c r="BV835" s="322">
        <f>IF(BV$9&gt;INPUTS!$C$46,0,SUMIF($A$12:$A$310,$E826,BV$12:BV$310))</f>
        <v>0</v>
      </c>
      <c r="BW835" s="322">
        <f>IF(BW$9&gt;INPUTS!$C$46,0,SUMIF($A$12:$A$310,$E826,BW$12:BW$310))</f>
        <v>0</v>
      </c>
      <c r="BX835" s="322">
        <f>IF(BX$9&gt;INPUTS!$C$46,0,SUMIF($A$12:$A$310,$E826,BX$12:BX$310))</f>
        <v>0</v>
      </c>
      <c r="BY835" s="322">
        <f>IF(BY$9&gt;INPUTS!$C$46,0,SUMIF($A$12:$A$310,$E826,BY$12:BY$310))</f>
        <v>0</v>
      </c>
      <c r="BZ835" s="322">
        <f>IF(BZ$9&gt;INPUTS!$C$46,0,SUMIF($A$12:$A$310,$E826,BZ$12:BZ$310))</f>
        <v>0</v>
      </c>
    </row>
    <row r="836" spans="1:78" ht="15" x14ac:dyDescent="0.25">
      <c r="B836" s="77">
        <f>SUM(G836:BZ836)</f>
        <v>-61.510078275788359</v>
      </c>
      <c r="E836" s="170" t="s">
        <v>82</v>
      </c>
      <c r="G836" s="322">
        <f>-IF(F$9=INPUTS!$C$46,SUM($F835:G835),0)</f>
        <v>0</v>
      </c>
      <c r="H836" s="322">
        <f>-IF(G$9=INPUTS!$C$46,SUM($F835:H835),0)</f>
        <v>0</v>
      </c>
      <c r="I836" s="322">
        <f>-IF(H$9=INPUTS!$C$46,SUM($F835:I835),0)</f>
        <v>0</v>
      </c>
      <c r="J836" s="322">
        <f>-IF(I$9=INPUTS!$C$46,SUM($F835:J835),0)</f>
        <v>0</v>
      </c>
      <c r="K836" s="322">
        <f>-IF(J$9=INPUTS!$C$46,SUM($F835:K835),0)</f>
        <v>0</v>
      </c>
      <c r="L836" s="322">
        <f>-IF(K$9=INPUTS!$C$46,SUM($F835:L835),0)</f>
        <v>0</v>
      </c>
      <c r="M836" s="322">
        <f>-IF(L$9=INPUTS!$C$46,SUM($F835:M835),0)</f>
        <v>0</v>
      </c>
      <c r="N836" s="322">
        <f>-IF(M$9=INPUTS!$C$46,SUM($F835:N835),0)</f>
        <v>0</v>
      </c>
      <c r="O836" s="322">
        <f>-IF(N$9=INPUTS!$C$46,SUM($F835:O835),0)</f>
        <v>0</v>
      </c>
      <c r="P836" s="322">
        <f>-IF(O$9=INPUTS!$C$46,SUM($F835:P835),0)</f>
        <v>0</v>
      </c>
      <c r="Q836" s="322">
        <f>-IF(P$9=INPUTS!$C$46,SUM($F835:Q835),0)</f>
        <v>0</v>
      </c>
      <c r="R836" s="322">
        <f>-IF(Q$9=INPUTS!$C$46,SUM($F835:R835),0)</f>
        <v>0</v>
      </c>
      <c r="S836" s="322">
        <f>-IF(R$9=INPUTS!$C$46,SUM($F835:S835),0)</f>
        <v>0</v>
      </c>
      <c r="T836" s="322">
        <f>-IF(S$9=INPUTS!$C$46,SUM($F835:T835),0)</f>
        <v>0</v>
      </c>
      <c r="U836" s="322">
        <f>-IF(T$9=INPUTS!$C$46,SUM($F835:U835),0)</f>
        <v>0</v>
      </c>
      <c r="V836" s="322">
        <f>-IF(U$9=INPUTS!$C$46,SUM($F835:V835),0)</f>
        <v>0</v>
      </c>
      <c r="W836" s="322">
        <f>-IF(V$9=INPUTS!$C$46,SUM($F835:W835),0)</f>
        <v>0</v>
      </c>
      <c r="X836" s="322">
        <f>-IF(W$9=INPUTS!$C$46,SUM($F835:X835),0)</f>
        <v>0</v>
      </c>
      <c r="Y836" s="322">
        <f>-IF(X$9=INPUTS!$C$46,SUM($F835:Y835),0)</f>
        <v>0</v>
      </c>
      <c r="Z836" s="322">
        <f>-IF(Y$9=INPUTS!$C$46,SUM($F835:Z835),0)</f>
        <v>0</v>
      </c>
      <c r="AA836" s="322">
        <f>-IF(Z$9=INPUTS!$C$46,SUM($F835:AA835),0)</f>
        <v>0</v>
      </c>
      <c r="AB836" s="322">
        <f>-IF(AA$9=INPUTS!$C$46,SUM($F835:AB835),0)</f>
        <v>0</v>
      </c>
      <c r="AC836" s="322">
        <f>-IF(AB$9=INPUTS!$C$46,SUM($F835:AC835),0)</f>
        <v>0</v>
      </c>
      <c r="AD836" s="322">
        <f>-IF(AC$9=INPUTS!$C$46,SUM($F835:AD835),0)</f>
        <v>0</v>
      </c>
      <c r="AE836" s="322">
        <f>-IF(AD$9=INPUTS!$C$46,SUM($F835:AE835),0)</f>
        <v>0</v>
      </c>
      <c r="AF836" s="322">
        <f>-IF(AE$9=INPUTS!$C$46,SUM($F835:AF835),0)</f>
        <v>0</v>
      </c>
      <c r="AG836" s="322">
        <f>-IF(AF$9=INPUTS!$C$46,SUM($F835:AG835),0)</f>
        <v>0</v>
      </c>
      <c r="AH836" s="322">
        <f>-IF(AG$9=INPUTS!$C$46,SUM($F835:AH835),0)</f>
        <v>0</v>
      </c>
      <c r="AI836" s="322">
        <f>-IF(AH$9=INPUTS!$C$46,SUM($F835:AI835),0)</f>
        <v>0</v>
      </c>
      <c r="AJ836" s="322">
        <f>-IF(AI$9=INPUTS!$C$46,SUM($F835:AJ835),0)</f>
        <v>0</v>
      </c>
      <c r="AK836" s="322">
        <f>-IF(AJ$9=INPUTS!$C$46,SUM($F835:AK835),0)</f>
        <v>0</v>
      </c>
      <c r="AL836" s="322">
        <f>-IF(AK$9=INPUTS!$C$46,SUM($F835:AL835),0)</f>
        <v>0</v>
      </c>
      <c r="AM836" s="322">
        <f>-IF(AL$9=INPUTS!$C$46,SUM($F835:AM835),0)</f>
        <v>0</v>
      </c>
      <c r="AN836" s="322">
        <f>-IF(AM$9=INPUTS!$C$46,SUM($F835:AN835),0)</f>
        <v>0</v>
      </c>
      <c r="AO836" s="322">
        <f>-IF(AN$9=INPUTS!$C$46,SUM($F835:AO835),0)</f>
        <v>0</v>
      </c>
      <c r="AP836" s="322">
        <f>-IF(AO$9=INPUTS!$C$46,SUM($F835:AP835),0)</f>
        <v>0</v>
      </c>
      <c r="AQ836" s="322">
        <f>-IF(AP$9=INPUTS!$C$46,SUM($F835:AQ835),0)</f>
        <v>0</v>
      </c>
      <c r="AR836" s="322">
        <f>-IF(AQ$9=INPUTS!$C$46,SUM($F835:AR835),0)</f>
        <v>0</v>
      </c>
      <c r="AS836" s="322">
        <f>-IF(AR$9=INPUTS!$C$46,SUM($F835:AS835),0)</f>
        <v>0</v>
      </c>
      <c r="AT836" s="322">
        <f>-IF(AS$9=INPUTS!$C$46,SUM($F835:AT835),0)</f>
        <v>0</v>
      </c>
      <c r="AU836" s="322">
        <f>-IF(AT$9=INPUTS!$C$46,SUM($F835:AU835),0)</f>
        <v>0</v>
      </c>
      <c r="AV836" s="322">
        <f>-IF(AU$9=INPUTS!$C$46,SUM($F835:AV835),0)</f>
        <v>-61.510078275788359</v>
      </c>
      <c r="AW836" s="322">
        <f>-IF(AV$9=INPUTS!$C$46,SUM($F835:AW835),0)</f>
        <v>0</v>
      </c>
      <c r="AX836" s="322">
        <f>-IF(AW$9=INPUTS!$C$46,SUM($F835:AX835),0)</f>
        <v>0</v>
      </c>
      <c r="AY836" s="322">
        <f>-IF(AX$9=INPUTS!$C$46,SUM($F835:AY835),0)</f>
        <v>0</v>
      </c>
      <c r="AZ836" s="322">
        <f>-IF(AY$9=INPUTS!$C$46,SUM($F835:AZ835),0)</f>
        <v>0</v>
      </c>
      <c r="BA836" s="322">
        <f>-IF(AZ$9=INPUTS!$C$46,SUM($F835:BA835),0)</f>
        <v>0</v>
      </c>
      <c r="BB836" s="322">
        <f>-IF(BA$9=INPUTS!$C$46,SUM($F835:BB835),0)</f>
        <v>0</v>
      </c>
      <c r="BC836" s="322">
        <f>-IF(BB$9=INPUTS!$C$46,SUM($F835:BC835),0)</f>
        <v>0</v>
      </c>
      <c r="BD836" s="322">
        <f>-IF(BC$9=INPUTS!$C$46,SUM($F835:BD835),0)</f>
        <v>0</v>
      </c>
      <c r="BE836" s="322">
        <f>-IF(BD$9=INPUTS!$C$46,SUM($F835:BE835),0)</f>
        <v>0</v>
      </c>
      <c r="BF836" s="322">
        <f>-IF(BE$9=INPUTS!$C$46,SUM($F835:BF835),0)</f>
        <v>0</v>
      </c>
      <c r="BG836" s="322">
        <f>-IF(BF$9=INPUTS!$C$46,SUM($F835:BG835),0)</f>
        <v>0</v>
      </c>
      <c r="BH836" s="322">
        <f>-IF(BG$9=INPUTS!$C$46,SUM($F835:BH835),0)</f>
        <v>0</v>
      </c>
      <c r="BI836" s="322">
        <f>-IF(BH$9=INPUTS!$C$46,SUM($F835:BI835),0)</f>
        <v>0</v>
      </c>
      <c r="BJ836" s="322">
        <f>-IF(BI$9=INPUTS!$C$46,SUM($F835:BJ835),0)</f>
        <v>0</v>
      </c>
      <c r="BK836" s="322">
        <f>-IF(BJ$9=INPUTS!$C$46,SUM($F835:BK835),0)</f>
        <v>0</v>
      </c>
      <c r="BL836" s="322">
        <f>-IF(BK$9=INPUTS!$C$46,SUM($F835:BL835),0)</f>
        <v>0</v>
      </c>
      <c r="BM836" s="322">
        <f>-IF(BL$9=INPUTS!$C$46,SUM($F835:BM835),0)</f>
        <v>0</v>
      </c>
      <c r="BN836" s="322">
        <f>-IF(BM$9=INPUTS!$C$46,SUM($F835:BN835),0)</f>
        <v>0</v>
      </c>
      <c r="BO836" s="322">
        <f>-IF(BN$9=INPUTS!$C$46,SUM($F835:BO835),0)</f>
        <v>0</v>
      </c>
      <c r="BP836" s="322">
        <f>-IF(BO$9=INPUTS!$C$46,SUM($F835:BP835),0)</f>
        <v>0</v>
      </c>
      <c r="BQ836" s="322">
        <f>-IF(BP$9=INPUTS!$C$46,SUM($F835:BQ835),0)</f>
        <v>0</v>
      </c>
      <c r="BR836" s="322">
        <f>-IF(BQ$9=INPUTS!$C$46,SUM($F835:BR835),0)</f>
        <v>0</v>
      </c>
      <c r="BS836" s="322">
        <f>-IF(BR$9=INPUTS!$C$46,SUM($F835:BS835),0)</f>
        <v>0</v>
      </c>
      <c r="BT836" s="322">
        <f>-IF(BS$9=INPUTS!$C$46,SUM($F835:BT835),0)</f>
        <v>0</v>
      </c>
      <c r="BU836" s="322">
        <f>-IF(BT$9=INPUTS!$C$46,SUM($F835:BU835),0)</f>
        <v>0</v>
      </c>
      <c r="BV836" s="322">
        <f>-IF(BU$9=INPUTS!$C$46,SUM($F835:BV835),0)</f>
        <v>0</v>
      </c>
      <c r="BW836" s="322">
        <f>-IF(BV$9=INPUTS!$C$46,SUM($F835:BW835),0)</f>
        <v>0</v>
      </c>
      <c r="BX836" s="322">
        <f>-IF(BW$9=INPUTS!$C$46,SUM($F835:BX835),0)</f>
        <v>0</v>
      </c>
      <c r="BY836" s="322">
        <f>-IF(BX$9=INPUTS!$C$46,SUM($F835:BY835),0)</f>
        <v>0</v>
      </c>
      <c r="BZ836" s="322">
        <f>-IF(BY$9=INPUTS!$C$46,SUM($F835:BZ835),0)</f>
        <v>0</v>
      </c>
    </row>
    <row r="837" spans="1:78" ht="15" x14ac:dyDescent="0.25">
      <c r="B837" s="310"/>
      <c r="E837" s="170" t="s">
        <v>65</v>
      </c>
      <c r="G837" s="320">
        <f>SUMIF($A$12:$A$234,$E826,G$12:G$234)*(1-$D$5)+SUMIF($A$239:$A$310,$E826,G$239:G$310)</f>
        <v>0</v>
      </c>
      <c r="H837" s="320">
        <f t="shared" ref="H837:BS837" si="1885">SUMIF($A$12:$A$234,$E826,H$12:H$234)*(1-$D$5)+SUMIF($A$239:$A$310,$E826,H$239:H$310)</f>
        <v>0</v>
      </c>
      <c r="I837" s="320">
        <f t="shared" si="1885"/>
        <v>0</v>
      </c>
      <c r="J837" s="320">
        <f t="shared" si="1885"/>
        <v>0</v>
      </c>
      <c r="K837" s="320">
        <f t="shared" si="1885"/>
        <v>0</v>
      </c>
      <c r="L837" s="320">
        <f t="shared" si="1885"/>
        <v>0</v>
      </c>
      <c r="M837" s="320">
        <f t="shared" si="1885"/>
        <v>0</v>
      </c>
      <c r="N837" s="320">
        <f t="shared" si="1885"/>
        <v>0</v>
      </c>
      <c r="O837" s="320">
        <f t="shared" si="1885"/>
        <v>0</v>
      </c>
      <c r="P837" s="320">
        <f t="shared" si="1885"/>
        <v>0</v>
      </c>
      <c r="Q837" s="320">
        <f t="shared" si="1885"/>
        <v>0</v>
      </c>
      <c r="R837" s="320">
        <f t="shared" si="1885"/>
        <v>0</v>
      </c>
      <c r="S837" s="320">
        <f t="shared" si="1885"/>
        <v>0</v>
      </c>
      <c r="T837" s="320">
        <f t="shared" si="1885"/>
        <v>0</v>
      </c>
      <c r="U837" s="320">
        <f t="shared" si="1885"/>
        <v>0</v>
      </c>
      <c r="V837" s="320">
        <f t="shared" si="1885"/>
        <v>0</v>
      </c>
      <c r="W837" s="320">
        <f t="shared" si="1885"/>
        <v>0</v>
      </c>
      <c r="X837" s="320">
        <f t="shared" si="1885"/>
        <v>0</v>
      </c>
      <c r="Y837" s="320">
        <f t="shared" si="1885"/>
        <v>0</v>
      </c>
      <c r="Z837" s="320">
        <f t="shared" si="1885"/>
        <v>0</v>
      </c>
      <c r="AA837" s="320">
        <f t="shared" si="1885"/>
        <v>0</v>
      </c>
      <c r="AB837" s="320">
        <f t="shared" si="1885"/>
        <v>0</v>
      </c>
      <c r="AC837" s="320">
        <f t="shared" si="1885"/>
        <v>0</v>
      </c>
      <c r="AD837" s="320">
        <f t="shared" si="1885"/>
        <v>0</v>
      </c>
      <c r="AE837" s="320">
        <f t="shared" si="1885"/>
        <v>0</v>
      </c>
      <c r="AF837" s="320">
        <f t="shared" si="1885"/>
        <v>0</v>
      </c>
      <c r="AG837" s="320">
        <f t="shared" si="1885"/>
        <v>0</v>
      </c>
      <c r="AH837" s="320">
        <f t="shared" si="1885"/>
        <v>0</v>
      </c>
      <c r="AI837" s="320">
        <f t="shared" si="1885"/>
        <v>0</v>
      </c>
      <c r="AJ837" s="320">
        <f t="shared" si="1885"/>
        <v>0</v>
      </c>
      <c r="AK837" s="320">
        <f t="shared" si="1885"/>
        <v>0</v>
      </c>
      <c r="AL837" s="320">
        <f t="shared" si="1885"/>
        <v>0</v>
      </c>
      <c r="AM837" s="320">
        <f t="shared" si="1885"/>
        <v>0.62128557165372822</v>
      </c>
      <c r="AN837" s="320">
        <f t="shared" si="1885"/>
        <v>2.1039676900380737</v>
      </c>
      <c r="AO837" s="320">
        <f t="shared" si="1885"/>
        <v>4.1532597892849141</v>
      </c>
      <c r="AP837" s="320">
        <f t="shared" si="1885"/>
        <v>5.5372349777522745</v>
      </c>
      <c r="AQ837" s="320">
        <f t="shared" si="1885"/>
        <v>5.9293942496545489</v>
      </c>
      <c r="AR837" s="320">
        <f t="shared" si="1885"/>
        <v>6.3215535215568242</v>
      </c>
      <c r="AS837" s="320">
        <f t="shared" si="1885"/>
        <v>6.5176331575079631</v>
      </c>
      <c r="AT837" s="320">
        <f t="shared" si="1885"/>
        <v>6.5176331575079631</v>
      </c>
      <c r="AU837" s="320">
        <f t="shared" si="1885"/>
        <v>6.5176331575079631</v>
      </c>
      <c r="AV837" s="320">
        <f t="shared" si="1885"/>
        <v>6.5176331575079631</v>
      </c>
      <c r="AW837" s="320">
        <f t="shared" si="1885"/>
        <v>6.5176331575079631</v>
      </c>
      <c r="AX837" s="320">
        <f t="shared" si="1885"/>
        <v>6.5176331575079631</v>
      </c>
      <c r="AY837" s="320">
        <f t="shared" si="1885"/>
        <v>6.5176331575079631</v>
      </c>
      <c r="AZ837" s="320">
        <f t="shared" si="1885"/>
        <v>6.5176331575079631</v>
      </c>
      <c r="BA837" s="320">
        <f t="shared" si="1885"/>
        <v>6.5176331575079631</v>
      </c>
      <c r="BB837" s="320">
        <f t="shared" si="1885"/>
        <v>6.5176331575079631</v>
      </c>
      <c r="BC837" s="320">
        <f t="shared" si="1885"/>
        <v>6.5176331575079631</v>
      </c>
      <c r="BD837" s="320">
        <f t="shared" si="1885"/>
        <v>6.5176331575079631</v>
      </c>
      <c r="BE837" s="320">
        <f t="shared" si="1885"/>
        <v>6.5176331575079631</v>
      </c>
      <c r="BF837" s="320">
        <f t="shared" si="1885"/>
        <v>6.5176331575079631</v>
      </c>
      <c r="BG837" s="320">
        <f t="shared" si="1885"/>
        <v>6.5176331575079631</v>
      </c>
      <c r="BH837" s="320">
        <f t="shared" si="1885"/>
        <v>6.5176331575079631</v>
      </c>
      <c r="BI837" s="320">
        <f t="shared" si="1885"/>
        <v>6.5176331575079631</v>
      </c>
      <c r="BJ837" s="320">
        <f t="shared" si="1885"/>
        <v>6.5176331575079631</v>
      </c>
      <c r="BK837" s="320">
        <f t="shared" si="1885"/>
        <v>6.5176331575079631</v>
      </c>
      <c r="BL837" s="320">
        <f t="shared" si="1885"/>
        <v>6.5176331575079631</v>
      </c>
      <c r="BM837" s="320">
        <f t="shared" si="1885"/>
        <v>6.5176331575079631</v>
      </c>
      <c r="BN837" s="320">
        <f t="shared" si="1885"/>
        <v>6.5176331575079631</v>
      </c>
      <c r="BO837" s="320">
        <f t="shared" si="1885"/>
        <v>6.5176331575079631</v>
      </c>
      <c r="BP837" s="320">
        <f t="shared" si="1885"/>
        <v>6.5176331575079631</v>
      </c>
      <c r="BQ837" s="320">
        <f t="shared" si="1885"/>
        <v>6.5176331575079631</v>
      </c>
      <c r="BR837" s="320">
        <f t="shared" si="1885"/>
        <v>6.5176331575079631</v>
      </c>
      <c r="BS837" s="320">
        <f t="shared" si="1885"/>
        <v>6.5176331575079631</v>
      </c>
      <c r="BT837" s="320">
        <f t="shared" ref="BT837:BZ837" si="1886">SUMIF($A$12:$A$234,$E826,BT$12:BT$234)*(1-$D$5)+SUMIF($A$239:$A$310,$E826,BT$239:BT$310)</f>
        <v>6.5176331575079631</v>
      </c>
      <c r="BU837" s="320">
        <f t="shared" si="1886"/>
        <v>6.5176331575079631</v>
      </c>
      <c r="BV837" s="320">
        <f t="shared" si="1886"/>
        <v>6.5176331575079631</v>
      </c>
      <c r="BW837" s="320">
        <f t="shared" si="1886"/>
        <v>6.5176331575079631</v>
      </c>
      <c r="BX837" s="320">
        <f t="shared" si="1886"/>
        <v>6.5176331575079631</v>
      </c>
      <c r="BY837" s="320">
        <f t="shared" si="1886"/>
        <v>6.5176331575079631</v>
      </c>
      <c r="BZ837" s="320">
        <f t="shared" si="1886"/>
        <v>6.5176331575079631</v>
      </c>
    </row>
    <row r="838" spans="1:78" ht="15" x14ac:dyDescent="0.25">
      <c r="E838" s="17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  <c r="U838" s="320"/>
      <c r="V838" s="320"/>
      <c r="W838" s="320"/>
      <c r="X838" s="320"/>
      <c r="Y838" s="320"/>
      <c r="Z838" s="320"/>
      <c r="AA838" s="320"/>
      <c r="AB838" s="320"/>
      <c r="AC838" s="320"/>
      <c r="AD838" s="320"/>
      <c r="AE838" s="320"/>
      <c r="AF838" s="320"/>
      <c r="AG838" s="320"/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0"/>
      <c r="AV838" s="320"/>
      <c r="AW838" s="320"/>
      <c r="AX838" s="320"/>
      <c r="AY838" s="320"/>
      <c r="AZ838" s="320"/>
      <c r="BA838" s="320"/>
      <c r="BB838" s="320"/>
      <c r="BC838" s="320"/>
      <c r="BD838" s="320"/>
      <c r="BE838" s="320"/>
      <c r="BF838" s="320"/>
      <c r="BG838" s="320"/>
      <c r="BH838" s="320"/>
      <c r="BI838" s="320"/>
      <c r="BJ838" s="320"/>
      <c r="BK838" s="320"/>
      <c r="BL838" s="320"/>
      <c r="BM838" s="320"/>
      <c r="BN838" s="320"/>
      <c r="BO838" s="320"/>
      <c r="BP838" s="320"/>
      <c r="BQ838" s="320"/>
      <c r="BR838" s="320"/>
      <c r="BS838" s="320"/>
      <c r="BT838" s="320"/>
      <c r="BU838" s="320"/>
      <c r="BV838" s="320"/>
      <c r="BW838" s="320"/>
      <c r="BX838" s="320"/>
      <c r="BY838" s="320"/>
      <c r="BZ838" s="320"/>
    </row>
    <row r="839" spans="1:78" ht="15" x14ac:dyDescent="0.25">
      <c r="B839" s="77"/>
      <c r="E839" s="170" t="s">
        <v>66</v>
      </c>
      <c r="G839" s="320">
        <f>SUMIF($A$12:$A$234,$E826,G$12:G$234)</f>
        <v>0</v>
      </c>
      <c r="H839" s="320">
        <f t="shared" ref="H839:BS839" si="1887">SUMIF($A$12:$A$234,$E826,H$12:H$234)</f>
        <v>0</v>
      </c>
      <c r="I839" s="320">
        <f t="shared" si="1887"/>
        <v>0</v>
      </c>
      <c r="J839" s="320">
        <f t="shared" si="1887"/>
        <v>0</v>
      </c>
      <c r="K839" s="320">
        <f t="shared" si="1887"/>
        <v>0</v>
      </c>
      <c r="L839" s="320">
        <f t="shared" si="1887"/>
        <v>0</v>
      </c>
      <c r="M839" s="320">
        <f t="shared" si="1887"/>
        <v>0</v>
      </c>
      <c r="N839" s="320">
        <f t="shared" si="1887"/>
        <v>0</v>
      </c>
      <c r="O839" s="320">
        <f t="shared" si="1887"/>
        <v>0</v>
      </c>
      <c r="P839" s="320">
        <f t="shared" si="1887"/>
        <v>0</v>
      </c>
      <c r="Q839" s="320">
        <f t="shared" si="1887"/>
        <v>0</v>
      </c>
      <c r="R839" s="320">
        <f t="shared" si="1887"/>
        <v>0</v>
      </c>
      <c r="S839" s="320">
        <f t="shared" si="1887"/>
        <v>0</v>
      </c>
      <c r="T839" s="320">
        <f t="shared" si="1887"/>
        <v>0</v>
      </c>
      <c r="U839" s="320">
        <f t="shared" si="1887"/>
        <v>0</v>
      </c>
      <c r="V839" s="320">
        <f t="shared" si="1887"/>
        <v>0</v>
      </c>
      <c r="W839" s="320">
        <f t="shared" si="1887"/>
        <v>0</v>
      </c>
      <c r="X839" s="320">
        <f t="shared" si="1887"/>
        <v>0</v>
      </c>
      <c r="Y839" s="320">
        <f t="shared" si="1887"/>
        <v>0</v>
      </c>
      <c r="Z839" s="320">
        <f t="shared" si="1887"/>
        <v>0</v>
      </c>
      <c r="AA839" s="320">
        <f t="shared" si="1887"/>
        <v>0</v>
      </c>
      <c r="AB839" s="320">
        <f t="shared" si="1887"/>
        <v>0</v>
      </c>
      <c r="AC839" s="320">
        <f t="shared" si="1887"/>
        <v>0</v>
      </c>
      <c r="AD839" s="320">
        <f t="shared" si="1887"/>
        <v>0</v>
      </c>
      <c r="AE839" s="320">
        <f t="shared" si="1887"/>
        <v>0</v>
      </c>
      <c r="AF839" s="320">
        <f t="shared" si="1887"/>
        <v>0</v>
      </c>
      <c r="AG839" s="320">
        <f t="shared" si="1887"/>
        <v>0</v>
      </c>
      <c r="AH839" s="320">
        <f t="shared" si="1887"/>
        <v>0</v>
      </c>
      <c r="AI839" s="320">
        <f t="shared" si="1887"/>
        <v>0</v>
      </c>
      <c r="AJ839" s="320">
        <f t="shared" si="1887"/>
        <v>0</v>
      </c>
      <c r="AK839" s="320">
        <f t="shared" si="1887"/>
        <v>0</v>
      </c>
      <c r="AL839" s="320">
        <f t="shared" si="1887"/>
        <v>0</v>
      </c>
      <c r="AM839" s="320">
        <f t="shared" si="1887"/>
        <v>0.86421695876161952</v>
      </c>
      <c r="AN839" s="320">
        <f t="shared" si="1887"/>
        <v>2.9266486159939822</v>
      </c>
      <c r="AO839" s="320">
        <f t="shared" si="1887"/>
        <v>5.7772427170467573</v>
      </c>
      <c r="AP839" s="320">
        <f t="shared" si="1887"/>
        <v>7.702371648007059</v>
      </c>
      <c r="AQ839" s="320">
        <f t="shared" si="1887"/>
        <v>8.2478707047635957</v>
      </c>
      <c r="AR839" s="320">
        <f t="shared" si="1887"/>
        <v>8.7933697615201343</v>
      </c>
      <c r="AS839" s="320">
        <f t="shared" si="1887"/>
        <v>9.0661192898984044</v>
      </c>
      <c r="AT839" s="320">
        <f t="shared" si="1887"/>
        <v>9.0661192898984044</v>
      </c>
      <c r="AU839" s="320">
        <f t="shared" si="1887"/>
        <v>9.0661192898984044</v>
      </c>
      <c r="AV839" s="320">
        <f t="shared" si="1887"/>
        <v>9.0661192898984044</v>
      </c>
      <c r="AW839" s="320">
        <f t="shared" si="1887"/>
        <v>9.0661192898984044</v>
      </c>
      <c r="AX839" s="320">
        <f t="shared" si="1887"/>
        <v>9.0661192898984044</v>
      </c>
      <c r="AY839" s="320">
        <f t="shared" si="1887"/>
        <v>9.0661192898984044</v>
      </c>
      <c r="AZ839" s="320">
        <f t="shared" si="1887"/>
        <v>9.0661192898984044</v>
      </c>
      <c r="BA839" s="320">
        <f t="shared" si="1887"/>
        <v>9.0661192898984044</v>
      </c>
      <c r="BB839" s="320">
        <f t="shared" si="1887"/>
        <v>9.0661192898984044</v>
      </c>
      <c r="BC839" s="320">
        <f t="shared" si="1887"/>
        <v>9.0661192898984044</v>
      </c>
      <c r="BD839" s="320">
        <f t="shared" si="1887"/>
        <v>9.0661192898984044</v>
      </c>
      <c r="BE839" s="320">
        <f t="shared" si="1887"/>
        <v>9.0661192898984044</v>
      </c>
      <c r="BF839" s="320">
        <f t="shared" si="1887"/>
        <v>9.0661192898984044</v>
      </c>
      <c r="BG839" s="320">
        <f t="shared" si="1887"/>
        <v>9.0661192898984044</v>
      </c>
      <c r="BH839" s="320">
        <f t="shared" si="1887"/>
        <v>9.0661192898984044</v>
      </c>
      <c r="BI839" s="320">
        <f t="shared" si="1887"/>
        <v>9.0661192898984044</v>
      </c>
      <c r="BJ839" s="320">
        <f t="shared" si="1887"/>
        <v>9.0661192898984044</v>
      </c>
      <c r="BK839" s="320">
        <f t="shared" si="1887"/>
        <v>9.0661192898984044</v>
      </c>
      <c r="BL839" s="320">
        <f t="shared" si="1887"/>
        <v>9.0661192898984044</v>
      </c>
      <c r="BM839" s="320">
        <f t="shared" si="1887"/>
        <v>9.0661192898984044</v>
      </c>
      <c r="BN839" s="320">
        <f t="shared" si="1887"/>
        <v>9.0661192898984044</v>
      </c>
      <c r="BO839" s="320">
        <f t="shared" si="1887"/>
        <v>9.0661192898984044</v>
      </c>
      <c r="BP839" s="320">
        <f t="shared" si="1887"/>
        <v>9.0661192898984044</v>
      </c>
      <c r="BQ839" s="320">
        <f t="shared" si="1887"/>
        <v>9.0661192898984044</v>
      </c>
      <c r="BR839" s="320">
        <f t="shared" si="1887"/>
        <v>9.0661192898984044</v>
      </c>
      <c r="BS839" s="320">
        <f t="shared" si="1887"/>
        <v>9.0661192898984044</v>
      </c>
      <c r="BT839" s="320">
        <f t="shared" ref="BT839:BZ839" si="1888">SUMIF($A$12:$A$234,$E826,BT$12:BT$234)</f>
        <v>9.0661192898984044</v>
      </c>
      <c r="BU839" s="320">
        <f t="shared" si="1888"/>
        <v>9.0661192898984044</v>
      </c>
      <c r="BV839" s="320">
        <f t="shared" si="1888"/>
        <v>9.0661192898984044</v>
      </c>
      <c r="BW839" s="320">
        <f t="shared" si="1888"/>
        <v>9.0661192898984044</v>
      </c>
      <c r="BX839" s="320">
        <f t="shared" si="1888"/>
        <v>9.0661192898984044</v>
      </c>
      <c r="BY839" s="320">
        <f t="shared" si="1888"/>
        <v>9.0661192898984044</v>
      </c>
      <c r="BZ839" s="320">
        <f t="shared" si="1888"/>
        <v>9.0661192898984044</v>
      </c>
    </row>
    <row r="840" spans="1:78" ht="15" x14ac:dyDescent="0.25">
      <c r="B840" s="77"/>
      <c r="E840" s="170"/>
      <c r="G840" s="277"/>
      <c r="H840" s="277"/>
      <c r="I840" s="277"/>
      <c r="J840" s="277"/>
      <c r="K840" s="277"/>
      <c r="L840" s="277"/>
      <c r="M840" s="277"/>
      <c r="N840" s="277"/>
      <c r="O840" s="277"/>
      <c r="P840" s="277"/>
      <c r="Q840" s="277"/>
      <c r="R840" s="277"/>
      <c r="S840" s="277"/>
      <c r="T840" s="277"/>
      <c r="U840" s="277"/>
      <c r="V840" s="277"/>
      <c r="W840" s="277"/>
      <c r="X840" s="277"/>
      <c r="Y840" s="277"/>
      <c r="Z840" s="277"/>
      <c r="AA840" s="277"/>
      <c r="AB840" s="277"/>
      <c r="AC840" s="277"/>
      <c r="AD840" s="277"/>
      <c r="AE840" s="277"/>
      <c r="AF840" s="277"/>
      <c r="AG840" s="277"/>
      <c r="AH840" s="277"/>
      <c r="AI840" s="277"/>
      <c r="AJ840" s="277"/>
      <c r="AK840" s="277"/>
      <c r="AL840" s="277"/>
      <c r="AM840" s="277"/>
      <c r="AN840" s="277"/>
      <c r="AO840" s="277"/>
      <c r="AP840" s="277"/>
      <c r="AQ840" s="277"/>
      <c r="AR840" s="277"/>
      <c r="AS840" s="277"/>
      <c r="AT840" s="277"/>
      <c r="AU840" s="277"/>
      <c r="AV840" s="277"/>
      <c r="AW840" s="277"/>
      <c r="AX840" s="277"/>
      <c r="AY840" s="277"/>
      <c r="AZ840" s="277"/>
      <c r="BA840" s="277"/>
      <c r="BB840" s="277"/>
      <c r="BC840" s="277"/>
      <c r="BD840" s="277"/>
      <c r="BE840" s="277"/>
      <c r="BF840" s="277"/>
      <c r="BG840" s="277"/>
      <c r="BH840" s="277"/>
      <c r="BI840" s="277"/>
      <c r="BJ840" s="277"/>
      <c r="BK840" s="277"/>
      <c r="BL840" s="277"/>
      <c r="BM840" s="277"/>
      <c r="BN840" s="277"/>
      <c r="BO840" s="277"/>
      <c r="BP840" s="277"/>
      <c r="BQ840" s="277"/>
      <c r="BR840" s="277"/>
      <c r="BS840" s="277"/>
      <c r="BT840" s="277"/>
      <c r="BU840" s="277"/>
      <c r="BV840" s="277"/>
      <c r="BW840" s="277"/>
      <c r="BX840" s="277"/>
      <c r="BY840" s="277"/>
      <c r="BZ840" s="277"/>
    </row>
    <row r="841" spans="1:78" ht="15" x14ac:dyDescent="0.25">
      <c r="B841" s="77"/>
      <c r="E841" s="170" t="s">
        <v>117</v>
      </c>
      <c r="F841" s="310"/>
      <c r="G841" s="277">
        <f>SUMIF($A$392:$A$539,$E826,G$392:G$539)</f>
        <v>0</v>
      </c>
      <c r="H841" s="277">
        <f t="shared" ref="H841:BS841" si="1889">SUMIF($A$392:$A$539,$E826,H$392:H$539)</f>
        <v>0</v>
      </c>
      <c r="I841" s="277">
        <f t="shared" si="1889"/>
        <v>0</v>
      </c>
      <c r="J841" s="277">
        <f t="shared" si="1889"/>
        <v>0</v>
      </c>
      <c r="K841" s="277">
        <f t="shared" si="1889"/>
        <v>0</v>
      </c>
      <c r="L841" s="277">
        <f t="shared" si="1889"/>
        <v>0</v>
      </c>
      <c r="M841" s="277">
        <f t="shared" si="1889"/>
        <v>0</v>
      </c>
      <c r="N841" s="277">
        <f t="shared" si="1889"/>
        <v>0</v>
      </c>
      <c r="O841" s="277">
        <f t="shared" si="1889"/>
        <v>0</v>
      </c>
      <c r="P841" s="277">
        <f t="shared" si="1889"/>
        <v>0</v>
      </c>
      <c r="Q841" s="277">
        <f t="shared" si="1889"/>
        <v>0</v>
      </c>
      <c r="R841" s="277">
        <f t="shared" si="1889"/>
        <v>0</v>
      </c>
      <c r="S841" s="277">
        <f t="shared" si="1889"/>
        <v>0</v>
      </c>
      <c r="T841" s="277">
        <f t="shared" si="1889"/>
        <v>0</v>
      </c>
      <c r="U841" s="277">
        <f t="shared" si="1889"/>
        <v>0</v>
      </c>
      <c r="V841" s="277">
        <f t="shared" si="1889"/>
        <v>0</v>
      </c>
      <c r="W841" s="277">
        <f t="shared" si="1889"/>
        <v>0</v>
      </c>
      <c r="X841" s="277">
        <f t="shared" si="1889"/>
        <v>0</v>
      </c>
      <c r="Y841" s="277">
        <f t="shared" si="1889"/>
        <v>0</v>
      </c>
      <c r="Z841" s="277">
        <f t="shared" si="1889"/>
        <v>0</v>
      </c>
      <c r="AA841" s="277">
        <f t="shared" si="1889"/>
        <v>0</v>
      </c>
      <c r="AB841" s="277">
        <f t="shared" si="1889"/>
        <v>0</v>
      </c>
      <c r="AC841" s="277">
        <f t="shared" si="1889"/>
        <v>0</v>
      </c>
      <c r="AD841" s="277">
        <f t="shared" si="1889"/>
        <v>0</v>
      </c>
      <c r="AE841" s="277">
        <f t="shared" si="1889"/>
        <v>0</v>
      </c>
      <c r="AF841" s="277">
        <f t="shared" si="1889"/>
        <v>0</v>
      </c>
      <c r="AG841" s="277">
        <f t="shared" si="1889"/>
        <v>0</v>
      </c>
      <c r="AH841" s="277">
        <f t="shared" si="1889"/>
        <v>0</v>
      </c>
      <c r="AI841" s="277">
        <f t="shared" si="1889"/>
        <v>0</v>
      </c>
      <c r="AJ841" s="277">
        <f t="shared" si="1889"/>
        <v>0</v>
      </c>
      <c r="AK841" s="277">
        <f t="shared" si="1889"/>
        <v>0</v>
      </c>
      <c r="AL841" s="277">
        <f t="shared" si="1889"/>
        <v>0</v>
      </c>
      <c r="AM841" s="277">
        <f t="shared" si="1889"/>
        <v>5.9410067812500058</v>
      </c>
      <c r="AN841" s="277">
        <f t="shared" si="1889"/>
        <v>16.923745281250007</v>
      </c>
      <c r="AO841" s="277">
        <f t="shared" si="1889"/>
        <v>39.642108156249996</v>
      </c>
      <c r="AP841" s="277">
        <f t="shared" si="1889"/>
        <v>47.142108156249996</v>
      </c>
      <c r="AQ841" s="277">
        <f t="shared" si="1889"/>
        <v>18.21513117109167</v>
      </c>
      <c r="AR841" s="277">
        <f t="shared" si="1889"/>
        <v>18.896949352909854</v>
      </c>
      <c r="AS841" s="277">
        <f t="shared" si="1889"/>
        <v>18.896949352909854</v>
      </c>
      <c r="AT841" s="277">
        <f t="shared" si="1889"/>
        <v>18.896949352909854</v>
      </c>
      <c r="AU841" s="277">
        <f t="shared" si="1889"/>
        <v>18.896949352909854</v>
      </c>
      <c r="AV841" s="277">
        <f t="shared" si="1889"/>
        <v>18.896949352909854</v>
      </c>
      <c r="AW841" s="277">
        <f t="shared" si="1889"/>
        <v>18.896949352909854</v>
      </c>
      <c r="AX841" s="277">
        <f t="shared" si="1889"/>
        <v>18.896949352909854</v>
      </c>
      <c r="AY841" s="277">
        <f t="shared" si="1889"/>
        <v>18.896949352909854</v>
      </c>
      <c r="AZ841" s="277">
        <f t="shared" si="1889"/>
        <v>18.896949352909854</v>
      </c>
      <c r="BA841" s="277">
        <f t="shared" si="1889"/>
        <v>18.896949352909854</v>
      </c>
      <c r="BB841" s="277">
        <f t="shared" si="1889"/>
        <v>18.896949352909854</v>
      </c>
      <c r="BC841" s="277">
        <f t="shared" si="1889"/>
        <v>18.675803596441671</v>
      </c>
      <c r="BD841" s="277">
        <f t="shared" si="1889"/>
        <v>18.675803596441671</v>
      </c>
      <c r="BE841" s="277">
        <f t="shared" si="1889"/>
        <v>18.675803596441671</v>
      </c>
      <c r="BF841" s="277">
        <f t="shared" si="1889"/>
        <v>18.675803596441671</v>
      </c>
      <c r="BG841" s="277">
        <f t="shared" si="1889"/>
        <v>18.675803596441671</v>
      </c>
      <c r="BH841" s="277">
        <f t="shared" si="1889"/>
        <v>18.675803596441671</v>
      </c>
      <c r="BI841" s="277">
        <f t="shared" si="1889"/>
        <v>18.675803596441671</v>
      </c>
      <c r="BJ841" s="277">
        <f t="shared" si="1889"/>
        <v>18.675803596441671</v>
      </c>
      <c r="BK841" s="277">
        <f t="shared" si="1889"/>
        <v>18.675803596441671</v>
      </c>
      <c r="BL841" s="277">
        <f t="shared" si="1889"/>
        <v>18.675803596441671</v>
      </c>
      <c r="BM841" s="277">
        <f t="shared" si="1889"/>
        <v>18.675803596441671</v>
      </c>
      <c r="BN841" s="277">
        <f t="shared" si="1889"/>
        <v>18.675803596441671</v>
      </c>
      <c r="BO841" s="277">
        <f t="shared" si="1889"/>
        <v>17.276815058941668</v>
      </c>
      <c r="BP841" s="277">
        <f t="shared" si="1889"/>
        <v>17.276815058941668</v>
      </c>
      <c r="BQ841" s="277">
        <f t="shared" si="1889"/>
        <v>17.276815058941668</v>
      </c>
      <c r="BR841" s="277">
        <f t="shared" si="1889"/>
        <v>17.276815058941668</v>
      </c>
      <c r="BS841" s="277">
        <f t="shared" si="1889"/>
        <v>17.276815058941668</v>
      </c>
      <c r="BT841" s="277">
        <f t="shared" ref="BT841:BZ841" si="1890">SUMIF($A$392:$A$539,$E826,BT$392:BT$539)</f>
        <v>17.276815058941668</v>
      </c>
      <c r="BU841" s="277">
        <f t="shared" si="1890"/>
        <v>17.276815058941668</v>
      </c>
      <c r="BV841" s="277">
        <f t="shared" si="1890"/>
        <v>17.276815058941668</v>
      </c>
      <c r="BW841" s="277">
        <f t="shared" si="1890"/>
        <v>17.276815058941668</v>
      </c>
      <c r="BX841" s="277">
        <f t="shared" si="1890"/>
        <v>17.276815058941668</v>
      </c>
      <c r="BY841" s="277">
        <f t="shared" si="1890"/>
        <v>17.276815058941668</v>
      </c>
      <c r="BZ841" s="277">
        <f t="shared" si="1890"/>
        <v>17.276815058941668</v>
      </c>
    </row>
    <row r="842" spans="1:78" ht="15" x14ac:dyDescent="0.25">
      <c r="B842" s="77"/>
      <c r="E842" s="170" t="s">
        <v>118</v>
      </c>
      <c r="F842" s="310"/>
      <c r="G842" s="277">
        <f>SUMIF($A$544:$A$615,$E826,G$544:G$615)</f>
        <v>0</v>
      </c>
      <c r="H842" s="277">
        <f t="shared" ref="H842:BS842" si="1891">SUMIF($A$544:$A$615,$E826,H$544:H$615)</f>
        <v>0</v>
      </c>
      <c r="I842" s="277">
        <f t="shared" si="1891"/>
        <v>0</v>
      </c>
      <c r="J842" s="277">
        <f t="shared" si="1891"/>
        <v>0</v>
      </c>
      <c r="K842" s="277">
        <f t="shared" si="1891"/>
        <v>0</v>
      </c>
      <c r="L842" s="277">
        <f t="shared" si="1891"/>
        <v>0</v>
      </c>
      <c r="M842" s="277">
        <f t="shared" si="1891"/>
        <v>0</v>
      </c>
      <c r="N842" s="277">
        <f t="shared" si="1891"/>
        <v>0</v>
      </c>
      <c r="O842" s="277">
        <f t="shared" si="1891"/>
        <v>0</v>
      </c>
      <c r="P842" s="277">
        <f t="shared" si="1891"/>
        <v>0</v>
      </c>
      <c r="Q842" s="277">
        <f t="shared" si="1891"/>
        <v>0</v>
      </c>
      <c r="R842" s="277">
        <f t="shared" si="1891"/>
        <v>0</v>
      </c>
      <c r="S842" s="277">
        <f t="shared" si="1891"/>
        <v>0</v>
      </c>
      <c r="T842" s="277">
        <f t="shared" si="1891"/>
        <v>0</v>
      </c>
      <c r="U842" s="277">
        <f t="shared" si="1891"/>
        <v>0</v>
      </c>
      <c r="V842" s="277">
        <f t="shared" si="1891"/>
        <v>0</v>
      </c>
      <c r="W842" s="277">
        <f t="shared" si="1891"/>
        <v>0</v>
      </c>
      <c r="X842" s="277">
        <f t="shared" si="1891"/>
        <v>0</v>
      </c>
      <c r="Y842" s="277">
        <f t="shared" si="1891"/>
        <v>0</v>
      </c>
      <c r="Z842" s="277">
        <f t="shared" si="1891"/>
        <v>0</v>
      </c>
      <c r="AA842" s="277">
        <f t="shared" si="1891"/>
        <v>0</v>
      </c>
      <c r="AB842" s="277">
        <f t="shared" si="1891"/>
        <v>0</v>
      </c>
      <c r="AC842" s="277">
        <f t="shared" si="1891"/>
        <v>0</v>
      </c>
      <c r="AD842" s="277">
        <f t="shared" si="1891"/>
        <v>0</v>
      </c>
      <c r="AE842" s="277">
        <f t="shared" si="1891"/>
        <v>0</v>
      </c>
      <c r="AF842" s="277">
        <f t="shared" si="1891"/>
        <v>0</v>
      </c>
      <c r="AG842" s="277">
        <f t="shared" si="1891"/>
        <v>0</v>
      </c>
      <c r="AH842" s="277">
        <f t="shared" si="1891"/>
        <v>0</v>
      </c>
      <c r="AI842" s="277">
        <f t="shared" si="1891"/>
        <v>0</v>
      </c>
      <c r="AJ842" s="277">
        <f t="shared" si="1891"/>
        <v>0</v>
      </c>
      <c r="AK842" s="277">
        <f t="shared" si="1891"/>
        <v>0</v>
      </c>
      <c r="AL842" s="277">
        <f t="shared" si="1891"/>
        <v>0</v>
      </c>
      <c r="AM842" s="277">
        <f t="shared" si="1891"/>
        <v>5.9410067812500058</v>
      </c>
      <c r="AN842" s="277">
        <f t="shared" si="1891"/>
        <v>16.923745281250007</v>
      </c>
      <c r="AO842" s="277">
        <f t="shared" si="1891"/>
        <v>39.642108156249996</v>
      </c>
      <c r="AP842" s="277">
        <f t="shared" si="1891"/>
        <v>47.142108156249996</v>
      </c>
      <c r="AQ842" s="277">
        <f t="shared" si="1891"/>
        <v>18.21513117109167</v>
      </c>
      <c r="AR842" s="277">
        <f t="shared" si="1891"/>
        <v>18.896949352909854</v>
      </c>
      <c r="AS842" s="277">
        <f t="shared" si="1891"/>
        <v>18.896949352909854</v>
      </c>
      <c r="AT842" s="277">
        <f t="shared" si="1891"/>
        <v>18.896949352909854</v>
      </c>
      <c r="AU842" s="277">
        <f t="shared" si="1891"/>
        <v>18.896949352909854</v>
      </c>
      <c r="AV842" s="277">
        <f t="shared" si="1891"/>
        <v>18.896949352909854</v>
      </c>
      <c r="AW842" s="277">
        <f t="shared" si="1891"/>
        <v>18.896949352909854</v>
      </c>
      <c r="AX842" s="277">
        <f t="shared" si="1891"/>
        <v>18.896949352909854</v>
      </c>
      <c r="AY842" s="277">
        <f t="shared" si="1891"/>
        <v>18.896949352909854</v>
      </c>
      <c r="AZ842" s="277">
        <f t="shared" si="1891"/>
        <v>18.896949352909854</v>
      </c>
      <c r="BA842" s="277">
        <f t="shared" si="1891"/>
        <v>18.896949352909854</v>
      </c>
      <c r="BB842" s="277">
        <f t="shared" si="1891"/>
        <v>18.896949352909854</v>
      </c>
      <c r="BC842" s="277">
        <f t="shared" si="1891"/>
        <v>18.675803596441671</v>
      </c>
      <c r="BD842" s="277">
        <f t="shared" si="1891"/>
        <v>18.675803596441671</v>
      </c>
      <c r="BE842" s="277">
        <f t="shared" si="1891"/>
        <v>18.675803596441671</v>
      </c>
      <c r="BF842" s="277">
        <f t="shared" si="1891"/>
        <v>18.675803596441671</v>
      </c>
      <c r="BG842" s="277">
        <f t="shared" si="1891"/>
        <v>18.675803596441671</v>
      </c>
      <c r="BH842" s="277">
        <f t="shared" si="1891"/>
        <v>18.675803596441671</v>
      </c>
      <c r="BI842" s="277">
        <f t="shared" si="1891"/>
        <v>18.675803596441671</v>
      </c>
      <c r="BJ842" s="277">
        <f t="shared" si="1891"/>
        <v>18.675803596441671</v>
      </c>
      <c r="BK842" s="277">
        <f t="shared" si="1891"/>
        <v>18.675803596441671</v>
      </c>
      <c r="BL842" s="277">
        <f t="shared" si="1891"/>
        <v>18.675803596441671</v>
      </c>
      <c r="BM842" s="277">
        <f t="shared" si="1891"/>
        <v>18.675803596441671</v>
      </c>
      <c r="BN842" s="277">
        <f t="shared" si="1891"/>
        <v>18.675803596441671</v>
      </c>
      <c r="BO842" s="277">
        <f t="shared" si="1891"/>
        <v>17.276815058941668</v>
      </c>
      <c r="BP842" s="277">
        <f t="shared" si="1891"/>
        <v>17.276815058941668</v>
      </c>
      <c r="BQ842" s="277">
        <f t="shared" si="1891"/>
        <v>17.276815058941668</v>
      </c>
      <c r="BR842" s="277">
        <f t="shared" si="1891"/>
        <v>17.276815058941668</v>
      </c>
      <c r="BS842" s="277">
        <f t="shared" si="1891"/>
        <v>17.276815058941668</v>
      </c>
      <c r="BT842" s="277">
        <f t="shared" ref="BT842:BZ842" si="1892">SUMIF($A$544:$A$615,$E826,BT$544:BT$615)</f>
        <v>17.276815058941668</v>
      </c>
      <c r="BU842" s="277">
        <f t="shared" si="1892"/>
        <v>17.276815058941668</v>
      </c>
      <c r="BV842" s="277">
        <f t="shared" si="1892"/>
        <v>17.276815058941668</v>
      </c>
      <c r="BW842" s="277">
        <f t="shared" si="1892"/>
        <v>17.276815058941668</v>
      </c>
      <c r="BX842" s="277">
        <f t="shared" si="1892"/>
        <v>17.276815058941668</v>
      </c>
      <c r="BY842" s="277">
        <f t="shared" si="1892"/>
        <v>17.276815058941668</v>
      </c>
      <c r="BZ842" s="277">
        <f t="shared" si="1892"/>
        <v>17.276815058941668</v>
      </c>
    </row>
    <row r="843" spans="1:78" ht="15" x14ac:dyDescent="0.25">
      <c r="B843" s="77"/>
      <c r="E843" s="170" t="s">
        <v>119</v>
      </c>
      <c r="F843" s="310"/>
      <c r="G843" s="277">
        <f>SUMIF($A$316:$A$387,$E826,G$316:G$387)</f>
        <v>0</v>
      </c>
      <c r="H843" s="277">
        <f t="shared" ref="H843:BS843" si="1893">SUMIF($A$316:$A$387,$E826,H$316:H$387)</f>
        <v>0</v>
      </c>
      <c r="I843" s="277">
        <f t="shared" si="1893"/>
        <v>0</v>
      </c>
      <c r="J843" s="277">
        <f t="shared" si="1893"/>
        <v>0</v>
      </c>
      <c r="K843" s="277">
        <f t="shared" si="1893"/>
        <v>0</v>
      </c>
      <c r="L843" s="277">
        <f t="shared" si="1893"/>
        <v>0</v>
      </c>
      <c r="M843" s="277">
        <f t="shared" si="1893"/>
        <v>0</v>
      </c>
      <c r="N843" s="277">
        <f t="shared" si="1893"/>
        <v>0</v>
      </c>
      <c r="O843" s="277">
        <f t="shared" si="1893"/>
        <v>0</v>
      </c>
      <c r="P843" s="277">
        <f t="shared" si="1893"/>
        <v>0</v>
      </c>
      <c r="Q843" s="277">
        <f t="shared" si="1893"/>
        <v>0</v>
      </c>
      <c r="R843" s="277">
        <f t="shared" si="1893"/>
        <v>0</v>
      </c>
      <c r="S843" s="277">
        <f t="shared" si="1893"/>
        <v>0</v>
      </c>
      <c r="T843" s="277">
        <f t="shared" si="1893"/>
        <v>0</v>
      </c>
      <c r="U843" s="277">
        <f t="shared" si="1893"/>
        <v>0</v>
      </c>
      <c r="V843" s="277">
        <f t="shared" si="1893"/>
        <v>0</v>
      </c>
      <c r="W843" s="277">
        <f t="shared" si="1893"/>
        <v>0</v>
      </c>
      <c r="X843" s="277">
        <f t="shared" si="1893"/>
        <v>0</v>
      </c>
      <c r="Y843" s="277">
        <f t="shared" si="1893"/>
        <v>0</v>
      </c>
      <c r="Z843" s="277">
        <f t="shared" si="1893"/>
        <v>0</v>
      </c>
      <c r="AA843" s="277">
        <f t="shared" si="1893"/>
        <v>0</v>
      </c>
      <c r="AB843" s="277">
        <f t="shared" si="1893"/>
        <v>0</v>
      </c>
      <c r="AC843" s="277">
        <f t="shared" si="1893"/>
        <v>0</v>
      </c>
      <c r="AD843" s="277">
        <f t="shared" si="1893"/>
        <v>0</v>
      </c>
      <c r="AE843" s="277">
        <f t="shared" si="1893"/>
        <v>0</v>
      </c>
      <c r="AF843" s="277">
        <f t="shared" si="1893"/>
        <v>0</v>
      </c>
      <c r="AG843" s="277">
        <f t="shared" si="1893"/>
        <v>0</v>
      </c>
      <c r="AH843" s="277">
        <f t="shared" si="1893"/>
        <v>0</v>
      </c>
      <c r="AI843" s="277">
        <f t="shared" si="1893"/>
        <v>0</v>
      </c>
      <c r="AJ843" s="277">
        <f t="shared" si="1893"/>
        <v>0</v>
      </c>
      <c r="AK843" s="277">
        <f t="shared" si="1893"/>
        <v>0</v>
      </c>
      <c r="AL843" s="277">
        <f t="shared" si="1893"/>
        <v>0</v>
      </c>
      <c r="AM843" s="277">
        <f t="shared" si="1893"/>
        <v>0</v>
      </c>
      <c r="AN843" s="277">
        <f t="shared" si="1893"/>
        <v>0</v>
      </c>
      <c r="AO843" s="277">
        <f t="shared" si="1893"/>
        <v>0</v>
      </c>
      <c r="AP843" s="277">
        <f t="shared" si="1893"/>
        <v>0</v>
      </c>
      <c r="AQ843" s="277">
        <f t="shared" si="1893"/>
        <v>0</v>
      </c>
      <c r="AR843" s="277">
        <f t="shared" si="1893"/>
        <v>0</v>
      </c>
      <c r="AS843" s="277">
        <f t="shared" si="1893"/>
        <v>0</v>
      </c>
      <c r="AT843" s="277">
        <f t="shared" si="1893"/>
        <v>0</v>
      </c>
      <c r="AU843" s="277">
        <f t="shared" si="1893"/>
        <v>0</v>
      </c>
      <c r="AV843" s="277">
        <f t="shared" si="1893"/>
        <v>0</v>
      </c>
      <c r="AW843" s="277">
        <f t="shared" si="1893"/>
        <v>0</v>
      </c>
      <c r="AX843" s="277">
        <f t="shared" si="1893"/>
        <v>0</v>
      </c>
      <c r="AY843" s="277">
        <f t="shared" si="1893"/>
        <v>0</v>
      </c>
      <c r="AZ843" s="277">
        <f t="shared" si="1893"/>
        <v>0</v>
      </c>
      <c r="BA843" s="277">
        <f t="shared" si="1893"/>
        <v>0</v>
      </c>
      <c r="BB843" s="277">
        <f t="shared" si="1893"/>
        <v>0</v>
      </c>
      <c r="BC843" s="277">
        <f t="shared" si="1893"/>
        <v>0</v>
      </c>
      <c r="BD843" s="277">
        <f t="shared" si="1893"/>
        <v>0</v>
      </c>
      <c r="BE843" s="277">
        <f t="shared" si="1893"/>
        <v>0</v>
      </c>
      <c r="BF843" s="277">
        <f t="shared" si="1893"/>
        <v>0</v>
      </c>
      <c r="BG843" s="277">
        <f t="shared" si="1893"/>
        <v>0</v>
      </c>
      <c r="BH843" s="277">
        <f t="shared" si="1893"/>
        <v>0</v>
      </c>
      <c r="BI843" s="277">
        <f t="shared" si="1893"/>
        <v>0</v>
      </c>
      <c r="BJ843" s="277">
        <f t="shared" si="1893"/>
        <v>0</v>
      </c>
      <c r="BK843" s="277">
        <f t="shared" si="1893"/>
        <v>0</v>
      </c>
      <c r="BL843" s="277">
        <f t="shared" si="1893"/>
        <v>0</v>
      </c>
      <c r="BM843" s="277">
        <f t="shared" si="1893"/>
        <v>0</v>
      </c>
      <c r="BN843" s="277">
        <f t="shared" si="1893"/>
        <v>0</v>
      </c>
      <c r="BO843" s="277">
        <f t="shared" si="1893"/>
        <v>0</v>
      </c>
      <c r="BP843" s="277">
        <f t="shared" si="1893"/>
        <v>0</v>
      </c>
      <c r="BQ843" s="277">
        <f t="shared" si="1893"/>
        <v>0</v>
      </c>
      <c r="BR843" s="277">
        <f t="shared" si="1893"/>
        <v>0</v>
      </c>
      <c r="BS843" s="277">
        <f t="shared" si="1893"/>
        <v>0</v>
      </c>
      <c r="BT843" s="277">
        <f t="shared" ref="BT843:BZ843" si="1894">SUMIF($A$316:$A$387,$E826,BT$316:BT$387)</f>
        <v>0</v>
      </c>
      <c r="BU843" s="277">
        <f t="shared" si="1894"/>
        <v>0</v>
      </c>
      <c r="BV843" s="277">
        <f t="shared" si="1894"/>
        <v>0</v>
      </c>
      <c r="BW843" s="277">
        <f t="shared" si="1894"/>
        <v>0</v>
      </c>
      <c r="BX843" s="277">
        <f t="shared" si="1894"/>
        <v>0</v>
      </c>
      <c r="BY843" s="277">
        <f t="shared" si="1894"/>
        <v>0</v>
      </c>
      <c r="BZ843" s="277">
        <f t="shared" si="1894"/>
        <v>0</v>
      </c>
    </row>
    <row r="844" spans="1:78" ht="15" x14ac:dyDescent="0.25">
      <c r="B844" s="310"/>
      <c r="E844" s="170"/>
      <c r="F844" s="310"/>
      <c r="G844" s="277"/>
      <c r="H844" s="277"/>
      <c r="I844" s="277"/>
      <c r="J844" s="277"/>
      <c r="K844" s="277"/>
      <c r="L844" s="277"/>
      <c r="M844" s="277"/>
      <c r="N844" s="277"/>
      <c r="O844" s="277"/>
      <c r="P844" s="277"/>
      <c r="Q844" s="277"/>
      <c r="R844" s="277"/>
      <c r="S844" s="277"/>
      <c r="T844" s="277"/>
      <c r="U844" s="277"/>
      <c r="V844" s="277"/>
      <c r="W844" s="277"/>
      <c r="X844" s="277"/>
      <c r="Y844" s="277"/>
      <c r="Z844" s="277"/>
      <c r="AA844" s="277"/>
      <c r="AB844" s="277"/>
      <c r="AC844" s="277"/>
      <c r="AD844" s="277"/>
      <c r="AE844" s="277"/>
      <c r="AF844" s="277"/>
      <c r="AG844" s="277"/>
      <c r="AH844" s="277"/>
      <c r="AI844" s="277"/>
      <c r="AJ844" s="277"/>
      <c r="AK844" s="277"/>
      <c r="AL844" s="277"/>
      <c r="AM844" s="277"/>
      <c r="AN844" s="277"/>
      <c r="AO844" s="277"/>
      <c r="AP844" s="277"/>
      <c r="AQ844" s="277"/>
      <c r="AR844" s="277"/>
      <c r="AS844" s="277"/>
      <c r="AT844" s="277"/>
      <c r="AU844" s="277"/>
      <c r="AV844" s="277"/>
      <c r="AW844" s="277"/>
      <c r="AX844" s="277"/>
      <c r="AY844" s="277"/>
      <c r="AZ844" s="277"/>
      <c r="BA844" s="277"/>
      <c r="BB844" s="277"/>
      <c r="BC844" s="277"/>
      <c r="BD844" s="277"/>
      <c r="BE844" s="277"/>
      <c r="BF844" s="277"/>
      <c r="BG844" s="277"/>
      <c r="BH844" s="277"/>
      <c r="BI844" s="277"/>
      <c r="BJ844" s="277"/>
      <c r="BK844" s="277"/>
      <c r="BL844" s="277"/>
      <c r="BM844" s="277"/>
      <c r="BN844" s="277"/>
      <c r="BO844" s="277"/>
      <c r="BP844" s="277"/>
      <c r="BQ844" s="277"/>
      <c r="BR844" s="277"/>
      <c r="BS844" s="277"/>
      <c r="BT844" s="277"/>
      <c r="BU844" s="277"/>
      <c r="BV844" s="277"/>
      <c r="BW844" s="277"/>
      <c r="BX844" s="277"/>
      <c r="BY844" s="277"/>
      <c r="BZ844" s="277"/>
    </row>
    <row r="845" spans="1:78" ht="15" x14ac:dyDescent="0.25">
      <c r="B845" s="202">
        <f>'SS-GSMPII-3'!$C$15</f>
        <v>0.21</v>
      </c>
      <c r="E845" s="170" t="s">
        <v>120</v>
      </c>
      <c r="F845" s="310"/>
      <c r="G845" s="83">
        <f>(G839-G841-G846)*$B845</f>
        <v>0</v>
      </c>
      <c r="H845" s="83">
        <f t="shared" ref="H845" si="1895">(H839-H841-H846)*$B845</f>
        <v>0</v>
      </c>
      <c r="I845" s="83">
        <f t="shared" ref="I845" si="1896">(I839-I841-I846)*$B845</f>
        <v>0</v>
      </c>
      <c r="J845" s="83">
        <f t="shared" ref="J845" si="1897">(J839-J841-J846)*$B845</f>
        <v>0</v>
      </c>
      <c r="K845" s="83">
        <f t="shared" ref="K845" si="1898">(K839-K841-K846)*$B845</f>
        <v>0</v>
      </c>
      <c r="L845" s="83">
        <f t="shared" ref="L845" si="1899">(L839-L841-L846)*$B845</f>
        <v>0</v>
      </c>
      <c r="M845" s="83">
        <f t="shared" ref="M845" si="1900">(M839-M841-M846)*$B845</f>
        <v>0</v>
      </c>
      <c r="N845" s="83">
        <f t="shared" ref="N845" si="1901">(N839-N841-N846)*$B845</f>
        <v>0</v>
      </c>
      <c r="O845" s="83">
        <f t="shared" ref="O845" si="1902">(O839-O841-O846)*$B845</f>
        <v>0</v>
      </c>
      <c r="P845" s="83">
        <f t="shared" ref="P845" si="1903">(P839-P841-P846)*$B845</f>
        <v>0</v>
      </c>
      <c r="Q845" s="83">
        <f t="shared" ref="Q845" si="1904">(Q839-Q841-Q846)*$B845</f>
        <v>0</v>
      </c>
      <c r="R845" s="83">
        <f t="shared" ref="R845" si="1905">(R839-R841-R846)*$B845</f>
        <v>0</v>
      </c>
      <c r="S845" s="83">
        <f t="shared" ref="S845" si="1906">(S839-S841-S846)*$B845</f>
        <v>0</v>
      </c>
      <c r="T845" s="83">
        <f t="shared" ref="T845" si="1907">(T839-T841-T846)*$B845</f>
        <v>0</v>
      </c>
      <c r="U845" s="83">
        <f t="shared" ref="U845" si="1908">(U839-U841-U846)*$B845</f>
        <v>0</v>
      </c>
      <c r="V845" s="83">
        <f t="shared" ref="V845" si="1909">(V839-V841-V846)*$B845</f>
        <v>0</v>
      </c>
      <c r="W845" s="83">
        <f t="shared" ref="W845" si="1910">(W839-W841-W846)*$B845</f>
        <v>0</v>
      </c>
      <c r="X845" s="83">
        <f t="shared" ref="X845" si="1911">(X839-X841-X846)*$B845</f>
        <v>0</v>
      </c>
      <c r="Y845" s="83">
        <f t="shared" ref="Y845" si="1912">(Y839-Y841-Y846)*$B845</f>
        <v>0</v>
      </c>
      <c r="Z845" s="83">
        <f t="shared" ref="Z845" si="1913">(Z839-Z841-Z846)*$B845</f>
        <v>0</v>
      </c>
      <c r="AA845" s="83">
        <f t="shared" ref="AA845" si="1914">(AA839-AA841-AA846)*$B845</f>
        <v>0</v>
      </c>
      <c r="AB845" s="83">
        <f t="shared" ref="AB845" si="1915">(AB839-AB841-AB846)*$B845</f>
        <v>0</v>
      </c>
      <c r="AC845" s="83">
        <f t="shared" ref="AC845" si="1916">(AC839-AC841-AC846)*$B845</f>
        <v>0</v>
      </c>
      <c r="AD845" s="83">
        <f t="shared" ref="AD845" si="1917">(AD839-AD841-AD846)*$B845</f>
        <v>0</v>
      </c>
      <c r="AE845" s="83">
        <f t="shared" ref="AE845" si="1918">(AE839-AE841-AE846)*$B845</f>
        <v>0</v>
      </c>
      <c r="AF845" s="83">
        <f t="shared" ref="AF845" si="1919">(AF839-AF841-AF846)*$B845</f>
        <v>0</v>
      </c>
      <c r="AG845" s="83">
        <f t="shared" ref="AG845" si="1920">(AG839-AG841-AG846)*$B845</f>
        <v>0</v>
      </c>
      <c r="AH845" s="83">
        <f t="shared" ref="AH845" si="1921">(AH839-AH841-AH846)*$B845</f>
        <v>0</v>
      </c>
      <c r="AI845" s="83">
        <f t="shared" ref="AI845" si="1922">(AI839-AI841-AI846)*$B845</f>
        <v>0</v>
      </c>
      <c r="AJ845" s="83">
        <f t="shared" ref="AJ845" si="1923">(AJ839-AJ841-AJ846)*$B845</f>
        <v>0</v>
      </c>
      <c r="AK845" s="83">
        <f t="shared" ref="AK845" si="1924">(AK839-AK841-AK846)*$B845</f>
        <v>0</v>
      </c>
      <c r="AL845" s="83">
        <f t="shared" ref="AL845" si="1925">(AL839-AL841-AL846)*$B845</f>
        <v>0</v>
      </c>
      <c r="AM845" s="83">
        <f t="shared" ref="AM845" si="1926">(AM839-AM841-AM846)*$B845</f>
        <v>-0.9701745350775306</v>
      </c>
      <c r="AN845" s="83">
        <f t="shared" ref="AN845" si="1927">(AN839-AN841-AN846)*$B845</f>
        <v>-2.6748451727304259</v>
      </c>
      <c r="AO845" s="83">
        <f t="shared" ref="AO845" si="1928">(AO839-AO841-AO846)*$B845</f>
        <v>-6.4715757854317397</v>
      </c>
      <c r="AP845" s="83">
        <f t="shared" ref="AP845" si="1929">(AP839-AP841-AP846)*$B845</f>
        <v>-7.5369336467252248</v>
      </c>
      <c r="AQ845" s="83">
        <f t="shared" ref="AQ845" si="1930">(AQ839-AQ841-AQ846)*$B845</f>
        <v>-1.9047434751152947</v>
      </c>
      <c r="AR845" s="83">
        <f t="shared" ref="AR845" si="1931">(AR839-AR841-AR846)*$B845</f>
        <v>-1.9307940599145752</v>
      </c>
      <c r="AS845" s="83">
        <f t="shared" ref="AS845" si="1932">(AS839-AS841-AS846)*$B845</f>
        <v>-1.8786716250414877</v>
      </c>
      <c r="AT845" s="83">
        <f t="shared" ref="AT845" si="1933">(AT839-AT841-AT846)*$B845</f>
        <v>-1.8786716250414877</v>
      </c>
      <c r="AU845" s="83">
        <f t="shared" ref="AU845" si="1934">(AU839-AU841-AU846)*$B845</f>
        <v>-1.8786716250414877</v>
      </c>
      <c r="AV845" s="83">
        <f t="shared" ref="AV845" si="1935">(AV839-AV841-AV846)*$B845</f>
        <v>-1.8786716250414877</v>
      </c>
      <c r="AW845" s="83">
        <f t="shared" ref="AW845" si="1936">(AW839-AW841-AW846)*$B845</f>
        <v>-1.8786716250414877</v>
      </c>
      <c r="AX845" s="83">
        <f t="shared" ref="AX845" si="1937">(AX839-AX841-AX846)*$B845</f>
        <v>-1.8786716250414877</v>
      </c>
      <c r="AY845" s="83">
        <f t="shared" ref="AY845" si="1938">(AY839-AY841-AY846)*$B845</f>
        <v>-1.8786716250414877</v>
      </c>
      <c r="AZ845" s="83">
        <f t="shared" ref="AZ845" si="1939">(AZ839-AZ841-AZ846)*$B845</f>
        <v>-1.8786716250414877</v>
      </c>
      <c r="BA845" s="83">
        <f t="shared" ref="BA845" si="1940">(BA839-BA841-BA846)*$B845</f>
        <v>-1.8786716250414877</v>
      </c>
      <c r="BB845" s="83">
        <f t="shared" ref="BB845" si="1941">(BB839-BB841-BB846)*$B845</f>
        <v>-1.8786716250414877</v>
      </c>
      <c r="BC845" s="83">
        <f t="shared" ref="BC845" si="1942">(BC839-BC841-BC846)*$B845</f>
        <v>-1.8364106709804182</v>
      </c>
      <c r="BD845" s="83">
        <f t="shared" ref="BD845" si="1943">(BD839-BD841-BD846)*$B845</f>
        <v>-1.8364106709804182</v>
      </c>
      <c r="BE845" s="83">
        <f t="shared" ref="BE845" si="1944">(BE839-BE841-BE846)*$B845</f>
        <v>-1.8364106709804182</v>
      </c>
      <c r="BF845" s="83">
        <f t="shared" ref="BF845" si="1945">(BF839-BF841-BF846)*$B845</f>
        <v>-1.8364106709804182</v>
      </c>
      <c r="BG845" s="83">
        <f t="shared" ref="BG845" si="1946">(BG839-BG841-BG846)*$B845</f>
        <v>-1.8364106709804182</v>
      </c>
      <c r="BH845" s="83">
        <f t="shared" ref="BH845" si="1947">(BH839-BH841-BH846)*$B845</f>
        <v>-1.8364106709804182</v>
      </c>
      <c r="BI845" s="83">
        <f t="shared" ref="BI845" si="1948">(BI839-BI841-BI846)*$B845</f>
        <v>-1.8364106709804182</v>
      </c>
      <c r="BJ845" s="83">
        <f t="shared" ref="BJ845" si="1949">(BJ839-BJ841-BJ846)*$B845</f>
        <v>-1.8364106709804182</v>
      </c>
      <c r="BK845" s="83">
        <f t="shared" ref="BK845" si="1950">(BK839-BK841-BK846)*$B845</f>
        <v>-1.8364106709804182</v>
      </c>
      <c r="BL845" s="83">
        <f t="shared" ref="BL845" si="1951">(BL839-BL841-BL846)*$B845</f>
        <v>-1.8364106709804182</v>
      </c>
      <c r="BM845" s="83">
        <f t="shared" ref="BM845" si="1952">(BM839-BM841-BM846)*$B845</f>
        <v>-1.8364106709804182</v>
      </c>
      <c r="BN845" s="83">
        <f t="shared" ref="BN845" si="1953">(BN839-BN841-BN846)*$B845</f>
        <v>-1.8364106709804182</v>
      </c>
      <c r="BO845" s="83">
        <f t="shared" ref="BO845" si="1954">(BO839-BO841-BO846)*$B845</f>
        <v>-1.5690639614641677</v>
      </c>
      <c r="BP845" s="83">
        <f t="shared" ref="BP845" si="1955">(BP839-BP841-BP846)*$B845</f>
        <v>-1.5690639614641677</v>
      </c>
      <c r="BQ845" s="83">
        <f t="shared" ref="BQ845" si="1956">(BQ839-BQ841-BQ846)*$B845</f>
        <v>-1.5690639614641677</v>
      </c>
      <c r="BR845" s="83">
        <f t="shared" ref="BR845" si="1957">(BR839-BR841-BR846)*$B845</f>
        <v>-1.5690639614641677</v>
      </c>
      <c r="BS845" s="83">
        <f t="shared" ref="BS845" si="1958">(BS839-BS841-BS846)*$B845</f>
        <v>-1.5690639614641677</v>
      </c>
      <c r="BT845" s="83">
        <f t="shared" ref="BT845" si="1959">(BT839-BT841-BT846)*$B845</f>
        <v>-1.5690639614641677</v>
      </c>
      <c r="BU845" s="83">
        <f t="shared" ref="BU845" si="1960">(BU839-BU841-BU846)*$B845</f>
        <v>-1.5690639614641677</v>
      </c>
      <c r="BV845" s="83">
        <f t="shared" ref="BV845" si="1961">(BV839-BV841-BV846)*$B845</f>
        <v>-1.5690639614641677</v>
      </c>
      <c r="BW845" s="83">
        <f t="shared" ref="BW845" si="1962">(BW839-BW841-BW846)*$B845</f>
        <v>-1.5690639614641677</v>
      </c>
      <c r="BX845" s="83">
        <f t="shared" ref="BX845" si="1963">(BX839-BX841-BX846)*$B845</f>
        <v>-1.5690639614641677</v>
      </c>
      <c r="BY845" s="83">
        <f t="shared" ref="BY845" si="1964">(BY839-BY841-BY846)*$B845</f>
        <v>-1.5690639614641677</v>
      </c>
      <c r="BZ845" s="83">
        <f t="shared" ref="BZ845" si="1965">(BZ839-BZ841-BZ846)*$B845</f>
        <v>-1.5690639614641677</v>
      </c>
    </row>
    <row r="846" spans="1:78" ht="15" x14ac:dyDescent="0.25">
      <c r="B846" s="202">
        <f>'SS-GSMPII-3'!$C$16</f>
        <v>0.09</v>
      </c>
      <c r="E846" s="170" t="s">
        <v>121</v>
      </c>
      <c r="F846" s="310"/>
      <c r="G846" s="83">
        <f>(G839-G842)*$B846</f>
        <v>0</v>
      </c>
      <c r="H846" s="83">
        <f t="shared" ref="H846:BS846" si="1966">(H839-H842)*$B846</f>
        <v>0</v>
      </c>
      <c r="I846" s="83">
        <f t="shared" si="1966"/>
        <v>0</v>
      </c>
      <c r="J846" s="83">
        <f t="shared" si="1966"/>
        <v>0</v>
      </c>
      <c r="K846" s="83">
        <f t="shared" si="1966"/>
        <v>0</v>
      </c>
      <c r="L846" s="83">
        <f t="shared" si="1966"/>
        <v>0</v>
      </c>
      <c r="M846" s="83">
        <f t="shared" si="1966"/>
        <v>0</v>
      </c>
      <c r="N846" s="83">
        <f t="shared" si="1966"/>
        <v>0</v>
      </c>
      <c r="O846" s="83">
        <f t="shared" si="1966"/>
        <v>0</v>
      </c>
      <c r="P846" s="83">
        <f t="shared" si="1966"/>
        <v>0</v>
      </c>
      <c r="Q846" s="83">
        <f t="shared" si="1966"/>
        <v>0</v>
      </c>
      <c r="R846" s="83">
        <f t="shared" si="1966"/>
        <v>0</v>
      </c>
      <c r="S846" s="83">
        <f t="shared" si="1966"/>
        <v>0</v>
      </c>
      <c r="T846" s="83">
        <f t="shared" si="1966"/>
        <v>0</v>
      </c>
      <c r="U846" s="83">
        <f t="shared" si="1966"/>
        <v>0</v>
      </c>
      <c r="V846" s="83">
        <f t="shared" si="1966"/>
        <v>0</v>
      </c>
      <c r="W846" s="83">
        <f t="shared" si="1966"/>
        <v>0</v>
      </c>
      <c r="X846" s="83">
        <f t="shared" si="1966"/>
        <v>0</v>
      </c>
      <c r="Y846" s="83">
        <f t="shared" si="1966"/>
        <v>0</v>
      </c>
      <c r="Z846" s="83">
        <f t="shared" si="1966"/>
        <v>0</v>
      </c>
      <c r="AA846" s="83">
        <f t="shared" si="1966"/>
        <v>0</v>
      </c>
      <c r="AB846" s="83">
        <f t="shared" si="1966"/>
        <v>0</v>
      </c>
      <c r="AC846" s="83">
        <f t="shared" si="1966"/>
        <v>0</v>
      </c>
      <c r="AD846" s="83">
        <f t="shared" si="1966"/>
        <v>0</v>
      </c>
      <c r="AE846" s="83">
        <f t="shared" si="1966"/>
        <v>0</v>
      </c>
      <c r="AF846" s="83">
        <f t="shared" si="1966"/>
        <v>0</v>
      </c>
      <c r="AG846" s="83">
        <f t="shared" si="1966"/>
        <v>0</v>
      </c>
      <c r="AH846" s="83">
        <f t="shared" si="1966"/>
        <v>0</v>
      </c>
      <c r="AI846" s="83">
        <f t="shared" si="1966"/>
        <v>0</v>
      </c>
      <c r="AJ846" s="83">
        <f t="shared" si="1966"/>
        <v>0</v>
      </c>
      <c r="AK846" s="83">
        <f t="shared" si="1966"/>
        <v>0</v>
      </c>
      <c r="AL846" s="83">
        <f t="shared" si="1966"/>
        <v>0</v>
      </c>
      <c r="AM846" s="83">
        <f t="shared" si="1966"/>
        <v>-0.45691108402395475</v>
      </c>
      <c r="AN846" s="83">
        <f t="shared" si="1966"/>
        <v>-1.259738699873042</v>
      </c>
      <c r="AO846" s="83">
        <f t="shared" si="1966"/>
        <v>-3.0478378895282918</v>
      </c>
      <c r="AP846" s="83">
        <f t="shared" si="1966"/>
        <v>-3.5495762857418645</v>
      </c>
      <c r="AQ846" s="83">
        <f t="shared" si="1966"/>
        <v>-0.89705344196952663</v>
      </c>
      <c r="AR846" s="83">
        <f t="shared" si="1966"/>
        <v>-0.90932216322507475</v>
      </c>
      <c r="AS846" s="83">
        <f t="shared" si="1966"/>
        <v>-0.88477470567103034</v>
      </c>
      <c r="AT846" s="83">
        <f t="shared" si="1966"/>
        <v>-0.88477470567103034</v>
      </c>
      <c r="AU846" s="83">
        <f t="shared" si="1966"/>
        <v>-0.88477470567103034</v>
      </c>
      <c r="AV846" s="83">
        <f t="shared" si="1966"/>
        <v>-0.88477470567103034</v>
      </c>
      <c r="AW846" s="83">
        <f t="shared" si="1966"/>
        <v>-0.88477470567103034</v>
      </c>
      <c r="AX846" s="83">
        <f t="shared" si="1966"/>
        <v>-0.88477470567103034</v>
      </c>
      <c r="AY846" s="83">
        <f t="shared" si="1966"/>
        <v>-0.88477470567103034</v>
      </c>
      <c r="AZ846" s="83">
        <f t="shared" si="1966"/>
        <v>-0.88477470567103034</v>
      </c>
      <c r="BA846" s="83">
        <f t="shared" si="1966"/>
        <v>-0.88477470567103034</v>
      </c>
      <c r="BB846" s="83">
        <f t="shared" si="1966"/>
        <v>-0.88477470567103034</v>
      </c>
      <c r="BC846" s="83">
        <f t="shared" si="1966"/>
        <v>-0.86487158758889404</v>
      </c>
      <c r="BD846" s="83">
        <f t="shared" si="1966"/>
        <v>-0.86487158758889404</v>
      </c>
      <c r="BE846" s="83">
        <f t="shared" si="1966"/>
        <v>-0.86487158758889404</v>
      </c>
      <c r="BF846" s="83">
        <f t="shared" si="1966"/>
        <v>-0.86487158758889404</v>
      </c>
      <c r="BG846" s="83">
        <f t="shared" si="1966"/>
        <v>-0.86487158758889404</v>
      </c>
      <c r="BH846" s="83">
        <f t="shared" si="1966"/>
        <v>-0.86487158758889404</v>
      </c>
      <c r="BI846" s="83">
        <f t="shared" si="1966"/>
        <v>-0.86487158758889404</v>
      </c>
      <c r="BJ846" s="83">
        <f t="shared" si="1966"/>
        <v>-0.86487158758889404</v>
      </c>
      <c r="BK846" s="83">
        <f t="shared" si="1966"/>
        <v>-0.86487158758889404</v>
      </c>
      <c r="BL846" s="83">
        <f t="shared" si="1966"/>
        <v>-0.86487158758889404</v>
      </c>
      <c r="BM846" s="83">
        <f t="shared" si="1966"/>
        <v>-0.86487158758889404</v>
      </c>
      <c r="BN846" s="83">
        <f t="shared" si="1966"/>
        <v>-0.86487158758889404</v>
      </c>
      <c r="BO846" s="83">
        <f t="shared" si="1966"/>
        <v>-0.73896261921389372</v>
      </c>
      <c r="BP846" s="83">
        <f t="shared" si="1966"/>
        <v>-0.73896261921389372</v>
      </c>
      <c r="BQ846" s="83">
        <f t="shared" si="1966"/>
        <v>-0.73896261921389372</v>
      </c>
      <c r="BR846" s="83">
        <f t="shared" si="1966"/>
        <v>-0.73896261921389372</v>
      </c>
      <c r="BS846" s="83">
        <f t="shared" si="1966"/>
        <v>-0.73896261921389372</v>
      </c>
      <c r="BT846" s="83">
        <f t="shared" ref="BT846:BZ846" si="1967">(BT839-BT842)*$B846</f>
        <v>-0.73896261921389372</v>
      </c>
      <c r="BU846" s="83">
        <f t="shared" si="1967"/>
        <v>-0.73896261921389372</v>
      </c>
      <c r="BV846" s="83">
        <f t="shared" si="1967"/>
        <v>-0.73896261921389372</v>
      </c>
      <c r="BW846" s="83">
        <f t="shared" si="1967"/>
        <v>-0.73896261921389372</v>
      </c>
      <c r="BX846" s="83">
        <f t="shared" si="1967"/>
        <v>-0.73896261921389372</v>
      </c>
      <c r="BY846" s="83">
        <f t="shared" si="1967"/>
        <v>-0.73896261921389372</v>
      </c>
      <c r="BZ846" s="83">
        <f t="shared" si="1967"/>
        <v>-0.73896261921389372</v>
      </c>
    </row>
    <row r="847" spans="1:78" ht="15" x14ac:dyDescent="0.25">
      <c r="B847" s="202">
        <f>'SS-GSMPII-3'!$C$17</f>
        <v>0.28110000000000002</v>
      </c>
      <c r="E847" s="170" t="s">
        <v>122</v>
      </c>
      <c r="G847" s="65">
        <f>(-G843)*$B847</f>
        <v>0</v>
      </c>
      <c r="H847" s="65">
        <f t="shared" ref="H847:BS847" si="1968">(-H843)*$B847</f>
        <v>0</v>
      </c>
      <c r="I847" s="65">
        <f t="shared" si="1968"/>
        <v>0</v>
      </c>
      <c r="J847" s="65">
        <f t="shared" si="1968"/>
        <v>0</v>
      </c>
      <c r="K847" s="65">
        <f t="shared" si="1968"/>
        <v>0</v>
      </c>
      <c r="L847" s="65">
        <f t="shared" si="1968"/>
        <v>0</v>
      </c>
      <c r="M847" s="65">
        <f t="shared" si="1968"/>
        <v>0</v>
      </c>
      <c r="N847" s="65">
        <f t="shared" si="1968"/>
        <v>0</v>
      </c>
      <c r="O847" s="65">
        <f t="shared" si="1968"/>
        <v>0</v>
      </c>
      <c r="P847" s="65">
        <f t="shared" si="1968"/>
        <v>0</v>
      </c>
      <c r="Q847" s="65">
        <f t="shared" si="1968"/>
        <v>0</v>
      </c>
      <c r="R847" s="65">
        <f t="shared" si="1968"/>
        <v>0</v>
      </c>
      <c r="S847" s="65">
        <f t="shared" si="1968"/>
        <v>0</v>
      </c>
      <c r="T847" s="65">
        <f t="shared" si="1968"/>
        <v>0</v>
      </c>
      <c r="U847" s="65">
        <f t="shared" si="1968"/>
        <v>0</v>
      </c>
      <c r="V847" s="65">
        <f t="shared" si="1968"/>
        <v>0</v>
      </c>
      <c r="W847" s="65">
        <f t="shared" si="1968"/>
        <v>0</v>
      </c>
      <c r="X847" s="65">
        <f t="shared" si="1968"/>
        <v>0</v>
      </c>
      <c r="Y847" s="65">
        <f t="shared" si="1968"/>
        <v>0</v>
      </c>
      <c r="Z847" s="65">
        <f t="shared" si="1968"/>
        <v>0</v>
      </c>
      <c r="AA847" s="65">
        <f t="shared" si="1968"/>
        <v>0</v>
      </c>
      <c r="AB847" s="65">
        <f t="shared" si="1968"/>
        <v>0</v>
      </c>
      <c r="AC847" s="65">
        <f t="shared" si="1968"/>
        <v>0</v>
      </c>
      <c r="AD847" s="65">
        <f t="shared" si="1968"/>
        <v>0</v>
      </c>
      <c r="AE847" s="65">
        <f t="shared" si="1968"/>
        <v>0</v>
      </c>
      <c r="AF847" s="65">
        <f t="shared" si="1968"/>
        <v>0</v>
      </c>
      <c r="AG847" s="65">
        <f t="shared" si="1968"/>
        <v>0</v>
      </c>
      <c r="AH847" s="65">
        <f t="shared" si="1968"/>
        <v>0</v>
      </c>
      <c r="AI847" s="65">
        <f t="shared" si="1968"/>
        <v>0</v>
      </c>
      <c r="AJ847" s="65">
        <f t="shared" si="1968"/>
        <v>0</v>
      </c>
      <c r="AK847" s="65">
        <f t="shared" si="1968"/>
        <v>0</v>
      </c>
      <c r="AL847" s="65">
        <f t="shared" si="1968"/>
        <v>0</v>
      </c>
      <c r="AM847" s="65">
        <f t="shared" si="1968"/>
        <v>0</v>
      </c>
      <c r="AN847" s="65">
        <f t="shared" si="1968"/>
        <v>0</v>
      </c>
      <c r="AO847" s="65">
        <f t="shared" si="1968"/>
        <v>0</v>
      </c>
      <c r="AP847" s="65">
        <f t="shared" si="1968"/>
        <v>0</v>
      </c>
      <c r="AQ847" s="65">
        <f t="shared" si="1968"/>
        <v>0</v>
      </c>
      <c r="AR847" s="65">
        <f t="shared" si="1968"/>
        <v>0</v>
      </c>
      <c r="AS847" s="65">
        <f t="shared" si="1968"/>
        <v>0</v>
      </c>
      <c r="AT847" s="65">
        <f t="shared" si="1968"/>
        <v>0</v>
      </c>
      <c r="AU847" s="65">
        <f t="shared" si="1968"/>
        <v>0</v>
      </c>
      <c r="AV847" s="65">
        <f t="shared" si="1968"/>
        <v>0</v>
      </c>
      <c r="AW847" s="65">
        <f t="shared" si="1968"/>
        <v>0</v>
      </c>
      <c r="AX847" s="65">
        <f t="shared" si="1968"/>
        <v>0</v>
      </c>
      <c r="AY847" s="65">
        <f t="shared" si="1968"/>
        <v>0</v>
      </c>
      <c r="AZ847" s="65">
        <f t="shared" si="1968"/>
        <v>0</v>
      </c>
      <c r="BA847" s="65">
        <f t="shared" si="1968"/>
        <v>0</v>
      </c>
      <c r="BB847" s="65">
        <f t="shared" si="1968"/>
        <v>0</v>
      </c>
      <c r="BC847" s="65">
        <f t="shared" si="1968"/>
        <v>0</v>
      </c>
      <c r="BD847" s="65">
        <f t="shared" si="1968"/>
        <v>0</v>
      </c>
      <c r="BE847" s="65">
        <f t="shared" si="1968"/>
        <v>0</v>
      </c>
      <c r="BF847" s="65">
        <f t="shared" si="1968"/>
        <v>0</v>
      </c>
      <c r="BG847" s="65">
        <f t="shared" si="1968"/>
        <v>0</v>
      </c>
      <c r="BH847" s="65">
        <f t="shared" si="1968"/>
        <v>0</v>
      </c>
      <c r="BI847" s="65">
        <f t="shared" si="1968"/>
        <v>0</v>
      </c>
      <c r="BJ847" s="65">
        <f t="shared" si="1968"/>
        <v>0</v>
      </c>
      <c r="BK847" s="65">
        <f t="shared" si="1968"/>
        <v>0</v>
      </c>
      <c r="BL847" s="65">
        <f t="shared" si="1968"/>
        <v>0</v>
      </c>
      <c r="BM847" s="65">
        <f t="shared" si="1968"/>
        <v>0</v>
      </c>
      <c r="BN847" s="65">
        <f t="shared" si="1968"/>
        <v>0</v>
      </c>
      <c r="BO847" s="65">
        <f t="shared" si="1968"/>
        <v>0</v>
      </c>
      <c r="BP847" s="65">
        <f t="shared" si="1968"/>
        <v>0</v>
      </c>
      <c r="BQ847" s="65">
        <f t="shared" si="1968"/>
        <v>0</v>
      </c>
      <c r="BR847" s="65">
        <f t="shared" si="1968"/>
        <v>0</v>
      </c>
      <c r="BS847" s="65">
        <f t="shared" si="1968"/>
        <v>0</v>
      </c>
      <c r="BT847" s="65">
        <f t="shared" ref="BT847:BZ847" si="1969">(-BT843)*$B847</f>
        <v>0</v>
      </c>
      <c r="BU847" s="65">
        <f t="shared" si="1969"/>
        <v>0</v>
      </c>
      <c r="BV847" s="65">
        <f t="shared" si="1969"/>
        <v>0</v>
      </c>
      <c r="BW847" s="65">
        <f t="shared" si="1969"/>
        <v>0</v>
      </c>
      <c r="BX847" s="65">
        <f t="shared" si="1969"/>
        <v>0</v>
      </c>
      <c r="BY847" s="65">
        <f t="shared" si="1969"/>
        <v>0</v>
      </c>
      <c r="BZ847" s="65">
        <f t="shared" si="1969"/>
        <v>0</v>
      </c>
    </row>
    <row r="848" spans="1:78" ht="15" x14ac:dyDescent="0.25">
      <c r="B848" s="310"/>
      <c r="E848" s="170" t="s">
        <v>123</v>
      </c>
      <c r="G848" s="188">
        <f>SUM(G845:G847)</f>
        <v>0</v>
      </c>
      <c r="H848" s="188">
        <f t="shared" ref="H848" si="1970">SUM(H845:H847)</f>
        <v>0</v>
      </c>
      <c r="I848" s="188">
        <f t="shared" ref="I848" si="1971">SUM(I845:I847)</f>
        <v>0</v>
      </c>
      <c r="J848" s="188">
        <f t="shared" ref="J848" si="1972">SUM(J845:J847)</f>
        <v>0</v>
      </c>
      <c r="K848" s="188">
        <f t="shared" ref="K848" si="1973">SUM(K845:K847)</f>
        <v>0</v>
      </c>
      <c r="L848" s="188">
        <f t="shared" ref="L848" si="1974">SUM(L845:L847)</f>
        <v>0</v>
      </c>
      <c r="M848" s="188">
        <f t="shared" ref="M848" si="1975">SUM(M845:M847)</f>
        <v>0</v>
      </c>
      <c r="N848" s="188">
        <f t="shared" ref="N848" si="1976">SUM(N845:N847)</f>
        <v>0</v>
      </c>
      <c r="O848" s="188">
        <f t="shared" ref="O848" si="1977">SUM(O845:O847)</f>
        <v>0</v>
      </c>
      <c r="P848" s="188">
        <f t="shared" ref="P848" si="1978">SUM(P845:P847)</f>
        <v>0</v>
      </c>
      <c r="Q848" s="188">
        <f t="shared" ref="Q848" si="1979">SUM(Q845:Q847)</f>
        <v>0</v>
      </c>
      <c r="R848" s="188">
        <f t="shared" ref="R848" si="1980">SUM(R845:R847)</f>
        <v>0</v>
      </c>
      <c r="S848" s="188">
        <f t="shared" ref="S848" si="1981">SUM(S845:S847)</f>
        <v>0</v>
      </c>
      <c r="T848" s="188">
        <f t="shared" ref="T848" si="1982">SUM(T845:T847)</f>
        <v>0</v>
      </c>
      <c r="U848" s="188">
        <f t="shared" ref="U848" si="1983">SUM(U845:U847)</f>
        <v>0</v>
      </c>
      <c r="V848" s="188">
        <f t="shared" ref="V848" si="1984">SUM(V845:V847)</f>
        <v>0</v>
      </c>
      <c r="W848" s="188">
        <f t="shared" ref="W848" si="1985">SUM(W845:W847)</f>
        <v>0</v>
      </c>
      <c r="X848" s="188">
        <f t="shared" ref="X848" si="1986">SUM(X845:X847)</f>
        <v>0</v>
      </c>
      <c r="Y848" s="188">
        <f t="shared" ref="Y848" si="1987">SUM(Y845:Y847)</f>
        <v>0</v>
      </c>
      <c r="Z848" s="188">
        <f t="shared" ref="Z848" si="1988">SUM(Z845:Z847)</f>
        <v>0</v>
      </c>
      <c r="AA848" s="188">
        <f t="shared" ref="AA848" si="1989">SUM(AA845:AA847)</f>
        <v>0</v>
      </c>
      <c r="AB848" s="188">
        <f t="shared" ref="AB848" si="1990">SUM(AB845:AB847)</f>
        <v>0</v>
      </c>
      <c r="AC848" s="188">
        <f t="shared" ref="AC848" si="1991">SUM(AC845:AC847)</f>
        <v>0</v>
      </c>
      <c r="AD848" s="188">
        <f t="shared" ref="AD848" si="1992">SUM(AD845:AD847)</f>
        <v>0</v>
      </c>
      <c r="AE848" s="188">
        <f t="shared" ref="AE848" si="1993">SUM(AE845:AE847)</f>
        <v>0</v>
      </c>
      <c r="AF848" s="188">
        <f t="shared" ref="AF848" si="1994">SUM(AF845:AF847)</f>
        <v>0</v>
      </c>
      <c r="AG848" s="188">
        <f t="shared" ref="AG848" si="1995">SUM(AG845:AG847)</f>
        <v>0</v>
      </c>
      <c r="AH848" s="188">
        <f t="shared" ref="AH848" si="1996">SUM(AH845:AH847)</f>
        <v>0</v>
      </c>
      <c r="AI848" s="188">
        <f t="shared" ref="AI848" si="1997">SUM(AI845:AI847)</f>
        <v>0</v>
      </c>
      <c r="AJ848" s="188">
        <f t="shared" ref="AJ848" si="1998">SUM(AJ845:AJ847)</f>
        <v>0</v>
      </c>
      <c r="AK848" s="188">
        <f t="shared" ref="AK848" si="1999">SUM(AK845:AK847)</f>
        <v>0</v>
      </c>
      <c r="AL848" s="188">
        <f t="shared" ref="AL848" si="2000">SUM(AL845:AL847)</f>
        <v>0</v>
      </c>
      <c r="AM848" s="188">
        <f t="shared" ref="AM848" si="2001">SUM(AM845:AM847)</f>
        <v>-1.4270856191014853</v>
      </c>
      <c r="AN848" s="188">
        <f t="shared" ref="AN848" si="2002">SUM(AN845:AN847)</f>
        <v>-3.9345838726034676</v>
      </c>
      <c r="AO848" s="188">
        <f t="shared" ref="AO848" si="2003">SUM(AO845:AO847)</f>
        <v>-9.5194136749600311</v>
      </c>
      <c r="AP848" s="188">
        <f t="shared" ref="AP848" si="2004">SUM(AP845:AP847)</f>
        <v>-11.08650993246709</v>
      </c>
      <c r="AQ848" s="188">
        <f t="shared" ref="AQ848" si="2005">SUM(AQ845:AQ847)</f>
        <v>-2.8017969170848214</v>
      </c>
      <c r="AR848" s="188">
        <f t="shared" ref="AR848" si="2006">SUM(AR845:AR847)</f>
        <v>-2.84011622313965</v>
      </c>
      <c r="AS848" s="188">
        <f t="shared" ref="AS848" si="2007">SUM(AS845:AS847)</f>
        <v>-2.7634463307125179</v>
      </c>
      <c r="AT848" s="188">
        <f t="shared" ref="AT848" si="2008">SUM(AT845:AT847)</f>
        <v>-2.7634463307125179</v>
      </c>
      <c r="AU848" s="188">
        <f t="shared" ref="AU848" si="2009">SUM(AU845:AU847)</f>
        <v>-2.7634463307125179</v>
      </c>
      <c r="AV848" s="188">
        <f t="shared" ref="AV848" si="2010">SUM(AV845:AV847)</f>
        <v>-2.7634463307125179</v>
      </c>
      <c r="AW848" s="188">
        <f t="shared" ref="AW848" si="2011">SUM(AW845:AW847)</f>
        <v>-2.7634463307125179</v>
      </c>
      <c r="AX848" s="188">
        <f t="shared" ref="AX848" si="2012">SUM(AX845:AX847)</f>
        <v>-2.7634463307125179</v>
      </c>
      <c r="AY848" s="188">
        <f t="shared" ref="AY848" si="2013">SUM(AY845:AY847)</f>
        <v>-2.7634463307125179</v>
      </c>
      <c r="AZ848" s="188">
        <f t="shared" ref="AZ848" si="2014">SUM(AZ845:AZ847)</f>
        <v>-2.7634463307125179</v>
      </c>
      <c r="BA848" s="188">
        <f t="shared" ref="BA848" si="2015">SUM(BA845:BA847)</f>
        <v>-2.7634463307125179</v>
      </c>
      <c r="BB848" s="188">
        <f t="shared" ref="BB848" si="2016">SUM(BB845:BB847)</f>
        <v>-2.7634463307125179</v>
      </c>
      <c r="BC848" s="188">
        <f t="shared" ref="BC848" si="2017">SUM(BC845:BC847)</f>
        <v>-2.7012822585693121</v>
      </c>
      <c r="BD848" s="188">
        <f t="shared" ref="BD848" si="2018">SUM(BD845:BD847)</f>
        <v>-2.7012822585693121</v>
      </c>
      <c r="BE848" s="188">
        <f t="shared" ref="BE848" si="2019">SUM(BE845:BE847)</f>
        <v>-2.7012822585693121</v>
      </c>
      <c r="BF848" s="188">
        <f t="shared" ref="BF848" si="2020">SUM(BF845:BF847)</f>
        <v>-2.7012822585693121</v>
      </c>
      <c r="BG848" s="188">
        <f t="shared" ref="BG848" si="2021">SUM(BG845:BG847)</f>
        <v>-2.7012822585693121</v>
      </c>
      <c r="BH848" s="188">
        <f t="shared" ref="BH848" si="2022">SUM(BH845:BH847)</f>
        <v>-2.7012822585693121</v>
      </c>
      <c r="BI848" s="188">
        <f t="shared" ref="BI848" si="2023">SUM(BI845:BI847)</f>
        <v>-2.7012822585693121</v>
      </c>
      <c r="BJ848" s="188">
        <f t="shared" ref="BJ848" si="2024">SUM(BJ845:BJ847)</f>
        <v>-2.7012822585693121</v>
      </c>
      <c r="BK848" s="188">
        <f t="shared" ref="BK848" si="2025">SUM(BK845:BK847)</f>
        <v>-2.7012822585693121</v>
      </c>
      <c r="BL848" s="188">
        <f t="shared" ref="BL848" si="2026">SUM(BL845:BL847)</f>
        <v>-2.7012822585693121</v>
      </c>
      <c r="BM848" s="188">
        <f t="shared" ref="BM848" si="2027">SUM(BM845:BM847)</f>
        <v>-2.7012822585693121</v>
      </c>
      <c r="BN848" s="188">
        <f t="shared" ref="BN848" si="2028">SUM(BN845:BN847)</f>
        <v>-2.7012822585693121</v>
      </c>
      <c r="BO848" s="188">
        <f t="shared" ref="BO848" si="2029">SUM(BO845:BO847)</f>
        <v>-2.3080265806780615</v>
      </c>
      <c r="BP848" s="188">
        <f t="shared" ref="BP848" si="2030">SUM(BP845:BP847)</f>
        <v>-2.3080265806780615</v>
      </c>
      <c r="BQ848" s="188">
        <f t="shared" ref="BQ848" si="2031">SUM(BQ845:BQ847)</f>
        <v>-2.3080265806780615</v>
      </c>
      <c r="BR848" s="188">
        <f t="shared" ref="BR848" si="2032">SUM(BR845:BR847)</f>
        <v>-2.3080265806780615</v>
      </c>
      <c r="BS848" s="188">
        <f t="shared" ref="BS848" si="2033">SUM(BS845:BS847)</f>
        <v>-2.3080265806780615</v>
      </c>
      <c r="BT848" s="188">
        <f t="shared" ref="BT848" si="2034">SUM(BT845:BT847)</f>
        <v>-2.3080265806780615</v>
      </c>
      <c r="BU848" s="188">
        <f t="shared" ref="BU848" si="2035">SUM(BU845:BU847)</f>
        <v>-2.3080265806780615</v>
      </c>
      <c r="BV848" s="188">
        <f t="shared" ref="BV848" si="2036">SUM(BV845:BV847)</f>
        <v>-2.3080265806780615</v>
      </c>
      <c r="BW848" s="188">
        <f t="shared" ref="BW848" si="2037">SUM(BW845:BW847)</f>
        <v>-2.3080265806780615</v>
      </c>
      <c r="BX848" s="188">
        <f t="shared" ref="BX848" si="2038">SUM(BX845:BX847)</f>
        <v>-2.3080265806780615</v>
      </c>
      <c r="BY848" s="188">
        <f t="shared" ref="BY848" si="2039">SUM(BY845:BY847)</f>
        <v>-2.3080265806780615</v>
      </c>
      <c r="BZ848" s="188">
        <f t="shared" ref="BZ848" si="2040">SUM(BZ845:BZ847)</f>
        <v>-2.3080265806780615</v>
      </c>
    </row>
    <row r="849" spans="1:78" ht="15" x14ac:dyDescent="0.25">
      <c r="B849" s="77">
        <f>HLOOKUP(INPUTS!$C$46,$G$9:$BZ$949,ROW(C849)-8,FALSE)</f>
        <v>-39.899845231494098</v>
      </c>
      <c r="E849" s="170" t="s">
        <v>16</v>
      </c>
      <c r="G849" s="188">
        <f>G848+F849</f>
        <v>0</v>
      </c>
      <c r="H849" s="188">
        <f t="shared" ref="H849" si="2041">H848+G849</f>
        <v>0</v>
      </c>
      <c r="I849" s="188">
        <f t="shared" ref="I849" si="2042">I848+H849</f>
        <v>0</v>
      </c>
      <c r="J849" s="188">
        <f t="shared" ref="J849" si="2043">J848+I849</f>
        <v>0</v>
      </c>
      <c r="K849" s="188">
        <f t="shared" ref="K849" si="2044">K848+J849</f>
        <v>0</v>
      </c>
      <c r="L849" s="188">
        <f t="shared" ref="L849" si="2045">L848+K849</f>
        <v>0</v>
      </c>
      <c r="M849" s="188">
        <f t="shared" ref="M849" si="2046">M848+L849</f>
        <v>0</v>
      </c>
      <c r="N849" s="188">
        <f t="shared" ref="N849" si="2047">N848+M849</f>
        <v>0</v>
      </c>
      <c r="O849" s="188">
        <f t="shared" ref="O849" si="2048">O848+N849</f>
        <v>0</v>
      </c>
      <c r="P849" s="188">
        <f t="shared" ref="P849" si="2049">P848+O849</f>
        <v>0</v>
      </c>
      <c r="Q849" s="188">
        <f t="shared" ref="Q849" si="2050">Q848+P849</f>
        <v>0</v>
      </c>
      <c r="R849" s="188">
        <f t="shared" ref="R849" si="2051">R848+Q849</f>
        <v>0</v>
      </c>
      <c r="S849" s="188">
        <f t="shared" ref="S849" si="2052">S848+R849</f>
        <v>0</v>
      </c>
      <c r="T849" s="188">
        <f t="shared" ref="T849" si="2053">T848+S849</f>
        <v>0</v>
      </c>
      <c r="U849" s="188">
        <f t="shared" ref="U849" si="2054">U848+T849</f>
        <v>0</v>
      </c>
      <c r="V849" s="188">
        <f t="shared" ref="V849" si="2055">V848+U849</f>
        <v>0</v>
      </c>
      <c r="W849" s="188">
        <f t="shared" ref="W849" si="2056">W848+V849</f>
        <v>0</v>
      </c>
      <c r="X849" s="188">
        <f t="shared" ref="X849" si="2057">X848+W849</f>
        <v>0</v>
      </c>
      <c r="Y849" s="188">
        <f t="shared" ref="Y849" si="2058">Y848+X849</f>
        <v>0</v>
      </c>
      <c r="Z849" s="188">
        <f t="shared" ref="Z849" si="2059">Z848+Y849</f>
        <v>0</v>
      </c>
      <c r="AA849" s="188">
        <f t="shared" ref="AA849" si="2060">AA848+Z849</f>
        <v>0</v>
      </c>
      <c r="AB849" s="188">
        <f t="shared" ref="AB849" si="2061">AB848+AA849</f>
        <v>0</v>
      </c>
      <c r="AC849" s="188">
        <f t="shared" ref="AC849" si="2062">AC848+AB849</f>
        <v>0</v>
      </c>
      <c r="AD849" s="188">
        <f t="shared" ref="AD849" si="2063">AD848+AC849</f>
        <v>0</v>
      </c>
      <c r="AE849" s="188">
        <f t="shared" ref="AE849" si="2064">AE848+AD849</f>
        <v>0</v>
      </c>
      <c r="AF849" s="188">
        <f t="shared" ref="AF849" si="2065">AF848+AE849</f>
        <v>0</v>
      </c>
      <c r="AG849" s="188">
        <f t="shared" ref="AG849" si="2066">AG848+AF849</f>
        <v>0</v>
      </c>
      <c r="AH849" s="188">
        <f t="shared" ref="AH849" si="2067">AH848+AG849</f>
        <v>0</v>
      </c>
      <c r="AI849" s="188">
        <f t="shared" ref="AI849" si="2068">AI848+AH849</f>
        <v>0</v>
      </c>
      <c r="AJ849" s="188">
        <f t="shared" ref="AJ849" si="2069">AJ848+AI849</f>
        <v>0</v>
      </c>
      <c r="AK849" s="188">
        <f t="shared" ref="AK849" si="2070">AK848+AJ849</f>
        <v>0</v>
      </c>
      <c r="AL849" s="188">
        <f t="shared" ref="AL849" si="2071">AL848+AK849</f>
        <v>0</v>
      </c>
      <c r="AM849" s="188">
        <f t="shared" ref="AM849" si="2072">AM848+AL849</f>
        <v>-1.4270856191014853</v>
      </c>
      <c r="AN849" s="188">
        <f t="shared" ref="AN849" si="2073">AN848+AM849</f>
        <v>-5.3616694917049532</v>
      </c>
      <c r="AO849" s="188">
        <f t="shared" ref="AO849" si="2074">AO848+AN849</f>
        <v>-14.881083166664984</v>
      </c>
      <c r="AP849" s="188">
        <f t="shared" ref="AP849" si="2075">AP848+AO849</f>
        <v>-25.967593099132074</v>
      </c>
      <c r="AQ849" s="188">
        <f t="shared" ref="AQ849" si="2076">AQ848+AP849</f>
        <v>-28.769390016216896</v>
      </c>
      <c r="AR849" s="188">
        <f t="shared" ref="AR849" si="2077">AR848+AQ849</f>
        <v>-31.609506239356545</v>
      </c>
      <c r="AS849" s="188">
        <f t="shared" ref="AS849" si="2078">AS848+AR849</f>
        <v>-34.37295257006906</v>
      </c>
      <c r="AT849" s="188">
        <f t="shared" ref="AT849" si="2079">AT848+AS849</f>
        <v>-37.136398900781579</v>
      </c>
      <c r="AU849" s="188">
        <f t="shared" ref="AU849" si="2080">AU848+AT849</f>
        <v>-39.899845231494098</v>
      </c>
      <c r="AV849" s="188">
        <f t="shared" ref="AV849" si="2081">AV848+AU849</f>
        <v>-42.663291562206616</v>
      </c>
      <c r="AW849" s="188">
        <f t="shared" ref="AW849" si="2082">AW848+AV849</f>
        <v>-45.426737892919135</v>
      </c>
      <c r="AX849" s="188">
        <f t="shared" ref="AX849" si="2083">AX848+AW849</f>
        <v>-48.190184223631654</v>
      </c>
      <c r="AY849" s="188">
        <f t="shared" ref="AY849" si="2084">AY848+AX849</f>
        <v>-50.953630554344173</v>
      </c>
      <c r="AZ849" s="188">
        <f t="shared" ref="AZ849" si="2085">AZ848+AY849</f>
        <v>-53.717076885056692</v>
      </c>
      <c r="BA849" s="188">
        <f t="shared" ref="BA849" si="2086">BA848+AZ849</f>
        <v>-56.48052321576921</v>
      </c>
      <c r="BB849" s="188">
        <f t="shared" ref="BB849" si="2087">BB848+BA849</f>
        <v>-59.243969546481729</v>
      </c>
      <c r="BC849" s="188">
        <f t="shared" ref="BC849" si="2088">BC848+BB849</f>
        <v>-61.945251805051043</v>
      </c>
      <c r="BD849" s="188">
        <f t="shared" ref="BD849" si="2089">BD848+BC849</f>
        <v>-64.646534063620351</v>
      </c>
      <c r="BE849" s="188">
        <f t="shared" ref="BE849" si="2090">BE848+BD849</f>
        <v>-67.347816322189658</v>
      </c>
      <c r="BF849" s="188">
        <f t="shared" ref="BF849" si="2091">BF848+BE849</f>
        <v>-70.049098580758965</v>
      </c>
      <c r="BG849" s="188">
        <f t="shared" ref="BG849" si="2092">BG848+BF849</f>
        <v>-72.750380839328272</v>
      </c>
      <c r="BH849" s="188">
        <f t="shared" ref="BH849" si="2093">BH848+BG849</f>
        <v>-75.45166309789758</v>
      </c>
      <c r="BI849" s="188">
        <f t="shared" ref="BI849" si="2094">BI848+BH849</f>
        <v>-78.152945356466887</v>
      </c>
      <c r="BJ849" s="188">
        <f t="shared" ref="BJ849" si="2095">BJ848+BI849</f>
        <v>-80.854227615036194</v>
      </c>
      <c r="BK849" s="188">
        <f t="shared" ref="BK849" si="2096">BK848+BJ849</f>
        <v>-83.555509873605502</v>
      </c>
      <c r="BL849" s="188">
        <f t="shared" ref="BL849" si="2097">BL848+BK849</f>
        <v>-86.256792132174809</v>
      </c>
      <c r="BM849" s="188">
        <f t="shared" ref="BM849" si="2098">BM848+BL849</f>
        <v>-88.958074390744116</v>
      </c>
      <c r="BN849" s="188">
        <f t="shared" ref="BN849" si="2099">BN848+BM849</f>
        <v>-91.659356649313423</v>
      </c>
      <c r="BO849" s="188">
        <f t="shared" ref="BO849" si="2100">BO848+BN849</f>
        <v>-93.967383229991484</v>
      </c>
      <c r="BP849" s="188">
        <f t="shared" ref="BP849" si="2101">BP848+BO849</f>
        <v>-96.275409810669544</v>
      </c>
      <c r="BQ849" s="188">
        <f t="shared" ref="BQ849" si="2102">BQ848+BP849</f>
        <v>-98.583436391347604</v>
      </c>
      <c r="BR849" s="188">
        <f t="shared" ref="BR849" si="2103">BR848+BQ849</f>
        <v>-100.89146297202566</v>
      </c>
      <c r="BS849" s="188">
        <f t="shared" ref="BS849" si="2104">BS848+BR849</f>
        <v>-103.19948955270372</v>
      </c>
      <c r="BT849" s="188">
        <f t="shared" ref="BT849" si="2105">BT848+BS849</f>
        <v>-105.50751613338178</v>
      </c>
      <c r="BU849" s="188">
        <f t="shared" ref="BU849" si="2106">BU848+BT849</f>
        <v>-107.81554271405984</v>
      </c>
      <c r="BV849" s="188">
        <f t="shared" ref="BV849" si="2107">BV848+BU849</f>
        <v>-110.12356929473791</v>
      </c>
      <c r="BW849" s="188">
        <f t="shared" ref="BW849" si="2108">BW848+BV849</f>
        <v>-112.43159587541597</v>
      </c>
      <c r="BX849" s="188">
        <f t="shared" ref="BX849" si="2109">BX848+BW849</f>
        <v>-114.73962245609403</v>
      </c>
      <c r="BY849" s="188">
        <f t="shared" ref="BY849" si="2110">BY848+BX849</f>
        <v>-117.04764903677209</v>
      </c>
      <c r="BZ849" s="188">
        <f t="shared" ref="BZ849" si="2111">BZ848+BY849</f>
        <v>-119.35567561745015</v>
      </c>
    </row>
    <row r="850" spans="1:78" ht="15" x14ac:dyDescent="0.25">
      <c r="E850" s="245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49"/>
      <c r="AU850" s="49"/>
      <c r="AV850" s="49"/>
      <c r="AW850" s="49"/>
      <c r="AX850" s="49"/>
      <c r="AY850" s="49"/>
      <c r="AZ850" s="49"/>
      <c r="BA850" s="49"/>
      <c r="BB850" s="49"/>
      <c r="BC850" s="49"/>
      <c r="BD850" s="49"/>
      <c r="BE850" s="49"/>
      <c r="BF850" s="49"/>
      <c r="BG850" s="49"/>
      <c r="BH850" s="49"/>
      <c r="BI850" s="49"/>
      <c r="BJ850" s="49"/>
      <c r="BK850" s="49"/>
      <c r="BL850" s="49"/>
      <c r="BM850" s="49"/>
      <c r="BN850" s="49"/>
      <c r="BO850" s="49"/>
      <c r="BP850" s="49"/>
      <c r="BQ850" s="49"/>
      <c r="BR850" s="49"/>
      <c r="BS850" s="49"/>
      <c r="BT850" s="49"/>
      <c r="BU850" s="49"/>
      <c r="BV850" s="49"/>
      <c r="BW850" s="49"/>
      <c r="BX850" s="49"/>
      <c r="BY850" s="49"/>
      <c r="BZ850" s="49"/>
    </row>
    <row r="851" spans="1:78" ht="20.25" x14ac:dyDescent="0.3">
      <c r="A851" s="146">
        <f>$F$3</f>
        <v>3.2729943405392273E-2</v>
      </c>
      <c r="E851" s="318" t="s">
        <v>213</v>
      </c>
      <c r="G851" s="323"/>
      <c r="H851" s="323"/>
      <c r="I851" s="323"/>
      <c r="J851" s="323"/>
      <c r="K851" s="323"/>
      <c r="L851" s="323"/>
      <c r="M851" s="323"/>
      <c r="N851" s="323"/>
      <c r="O851" s="323"/>
      <c r="P851" s="323"/>
      <c r="Q851" s="323"/>
      <c r="R851" s="323"/>
      <c r="S851" s="323"/>
      <c r="T851" s="323"/>
      <c r="U851" s="323"/>
      <c r="V851" s="323"/>
      <c r="W851" s="323"/>
      <c r="X851" s="323"/>
      <c r="Y851" s="323"/>
      <c r="Z851" s="323"/>
      <c r="AA851" s="323"/>
      <c r="AB851" s="323"/>
      <c r="AC851" s="323"/>
      <c r="AD851" s="323"/>
      <c r="AE851" s="49"/>
      <c r="AF851" s="49"/>
      <c r="AG851" s="49"/>
      <c r="AH851" s="49"/>
      <c r="AI851" s="49"/>
      <c r="AJ851" s="49"/>
      <c r="AK851" s="49"/>
      <c r="AL851" s="49"/>
      <c r="AM851" s="49"/>
      <c r="AN851" s="49"/>
      <c r="AO851" s="49"/>
      <c r="AP851" s="49"/>
      <c r="AQ851" s="49"/>
      <c r="AR851" s="49"/>
      <c r="AS851" s="49"/>
      <c r="AT851" s="49"/>
      <c r="AU851" s="49"/>
      <c r="AV851" s="49"/>
      <c r="AW851" s="49"/>
      <c r="AX851" s="49"/>
      <c r="AY851" s="49"/>
      <c r="AZ851" s="49"/>
      <c r="BA851" s="49"/>
      <c r="BB851" s="49"/>
      <c r="BC851" s="49"/>
      <c r="BD851" s="49"/>
      <c r="BE851" s="49"/>
      <c r="BF851" s="49"/>
      <c r="BG851" s="49"/>
      <c r="BH851" s="49"/>
      <c r="BI851" s="49"/>
      <c r="BJ851" s="49"/>
      <c r="BK851" s="49"/>
      <c r="BL851" s="49"/>
      <c r="BM851" s="49"/>
      <c r="BN851" s="49"/>
      <c r="BO851" s="49"/>
      <c r="BP851" s="49"/>
      <c r="BQ851" s="49"/>
      <c r="BR851" s="49"/>
      <c r="BS851" s="49"/>
      <c r="BT851" s="49"/>
      <c r="BU851" s="49"/>
      <c r="BV851" s="49"/>
      <c r="BW851" s="49"/>
      <c r="BX851" s="49"/>
      <c r="BY851" s="49"/>
      <c r="BZ851" s="49"/>
    </row>
    <row r="852" spans="1:78" ht="15" x14ac:dyDescent="0.25">
      <c r="A852" s="229">
        <f>B852*$A$776</f>
        <v>0</v>
      </c>
      <c r="B852" s="77">
        <f>SUM(G852:BZ852)</f>
        <v>0</v>
      </c>
      <c r="E852" s="170" t="s">
        <v>8</v>
      </c>
      <c r="G852" s="319">
        <f>IF(G$700=$E851,VLOOKUP(G$9,$D$12:$E$83,2,FALSE),0)</f>
        <v>0</v>
      </c>
      <c r="H852" s="319">
        <f t="shared" ref="H852" si="2112">IF(H$700=$E851,VLOOKUP(H$9,$D$12:$E$83,2,FALSE),0)</f>
        <v>0</v>
      </c>
      <c r="I852" s="319">
        <f t="shared" ref="I852" si="2113">IF(I$700=$E851,VLOOKUP(I$9,$D$12:$E$83,2,FALSE),0)</f>
        <v>0</v>
      </c>
      <c r="J852" s="319">
        <f t="shared" ref="J852" si="2114">IF(J$700=$E851,VLOOKUP(J$9,$D$12:$E$83,2,FALSE),0)</f>
        <v>0</v>
      </c>
      <c r="K852" s="319">
        <f t="shared" ref="K852" si="2115">IF(K$700=$E851,VLOOKUP(K$9,$D$12:$E$83,2,FALSE),0)</f>
        <v>0</v>
      </c>
      <c r="L852" s="319">
        <f t="shared" ref="L852" si="2116">IF(L$700=$E851,VLOOKUP(L$9,$D$12:$E$83,2,FALSE),0)</f>
        <v>0</v>
      </c>
      <c r="M852" s="319">
        <f t="shared" ref="M852" si="2117">IF(M$700=$E851,VLOOKUP(M$9,$D$12:$E$83,2,FALSE),0)</f>
        <v>0</v>
      </c>
      <c r="N852" s="319">
        <f t="shared" ref="N852" si="2118">IF(N$700=$E851,VLOOKUP(N$9,$D$12:$E$83,2,FALSE),0)</f>
        <v>0</v>
      </c>
      <c r="O852" s="319">
        <f t="shared" ref="O852" si="2119">IF(O$700=$E851,VLOOKUP(O$9,$D$12:$E$83,2,FALSE),0)</f>
        <v>0</v>
      </c>
      <c r="P852" s="319">
        <f t="shared" ref="P852" si="2120">IF(P$700=$E851,VLOOKUP(P$9,$D$12:$E$83,2,FALSE),0)</f>
        <v>0</v>
      </c>
      <c r="Q852" s="319">
        <f t="shared" ref="Q852" si="2121">IF(Q$700=$E851,VLOOKUP(Q$9,$D$12:$E$83,2,FALSE),0)</f>
        <v>0</v>
      </c>
      <c r="R852" s="319">
        <f t="shared" ref="R852" si="2122">IF(R$700=$E851,VLOOKUP(R$9,$D$12:$E$83,2,FALSE),0)</f>
        <v>0</v>
      </c>
      <c r="S852" s="319">
        <f t="shared" ref="S852" si="2123">IF(S$700=$E851,VLOOKUP(S$9,$D$12:$E$83,2,FALSE),0)</f>
        <v>0</v>
      </c>
      <c r="T852" s="319">
        <f t="shared" ref="T852" si="2124">IF(T$700=$E851,VLOOKUP(T$9,$D$12:$E$83,2,FALSE),0)</f>
        <v>0</v>
      </c>
      <c r="U852" s="319">
        <f t="shared" ref="U852" si="2125">IF(U$700=$E851,VLOOKUP(U$9,$D$12:$E$83,2,FALSE),0)</f>
        <v>0</v>
      </c>
      <c r="V852" s="319">
        <f t="shared" ref="V852" si="2126">IF(V$700=$E851,VLOOKUP(V$9,$D$12:$E$83,2,FALSE),0)</f>
        <v>0</v>
      </c>
      <c r="W852" s="319">
        <f t="shared" ref="W852" si="2127">IF(W$700=$E851,VLOOKUP(W$9,$D$12:$E$83,2,FALSE),0)</f>
        <v>0</v>
      </c>
      <c r="X852" s="319">
        <f t="shared" ref="X852" si="2128">IF(X$700=$E851,VLOOKUP(X$9,$D$12:$E$83,2,FALSE),0)</f>
        <v>0</v>
      </c>
      <c r="Y852" s="319">
        <f t="shared" ref="Y852" si="2129">IF(Y$700=$E851,VLOOKUP(Y$9,$D$12:$E$83,2,FALSE),0)</f>
        <v>0</v>
      </c>
      <c r="Z852" s="319">
        <f t="shared" ref="Z852" si="2130">IF(Z$700=$E851,VLOOKUP(Z$9,$D$12:$E$83,2,FALSE),0)</f>
        <v>0</v>
      </c>
      <c r="AA852" s="319">
        <f t="shared" ref="AA852" si="2131">IF(AA$700=$E851,VLOOKUP(AA$9,$D$12:$E$83,2,FALSE),0)</f>
        <v>0</v>
      </c>
      <c r="AB852" s="319">
        <f t="shared" ref="AB852" si="2132">IF(AB$700=$E851,VLOOKUP(AB$9,$D$12:$E$83,2,FALSE),0)</f>
        <v>0</v>
      </c>
      <c r="AC852" s="319">
        <f t="shared" ref="AC852" si="2133">IF(AC$700=$E851,VLOOKUP(AC$9,$D$12:$E$83,2,FALSE),0)</f>
        <v>0</v>
      </c>
      <c r="AD852" s="319">
        <f t="shared" ref="AD852" si="2134">IF(AD$700=$E851,VLOOKUP(AD$9,$D$12:$E$83,2,FALSE),0)</f>
        <v>0</v>
      </c>
      <c r="AE852" s="319">
        <f t="shared" ref="AE852" si="2135">IF(AE$700=$E851,VLOOKUP(AE$9,$D$12:$E$83,2,FALSE),0)</f>
        <v>0</v>
      </c>
      <c r="AF852" s="319">
        <f t="shared" ref="AF852" si="2136">IF(AF$700=$E851,VLOOKUP(AF$9,$D$12:$E$83,2,FALSE),0)</f>
        <v>0</v>
      </c>
      <c r="AG852" s="319">
        <f t="shared" ref="AG852" si="2137">IF(AG$700=$E851,VLOOKUP(AG$9,$D$12:$E$83,2,FALSE),0)</f>
        <v>0</v>
      </c>
      <c r="AH852" s="319">
        <f t="shared" ref="AH852" si="2138">IF(AH$700=$E851,VLOOKUP(AH$9,$D$12:$E$83,2,FALSE),0)</f>
        <v>0</v>
      </c>
      <c r="AI852" s="319">
        <f t="shared" ref="AI852" si="2139">IF(AI$700=$E851,VLOOKUP(AI$9,$D$12:$E$83,2,FALSE),0)</f>
        <v>0</v>
      </c>
      <c r="AJ852" s="319">
        <f t="shared" ref="AJ852" si="2140">IF(AJ$700=$E851,VLOOKUP(AJ$9,$D$12:$E$83,2,FALSE),0)</f>
        <v>0</v>
      </c>
      <c r="AK852" s="319">
        <f t="shared" ref="AK852" si="2141">IF(AK$700=$E851,VLOOKUP(AK$9,$D$12:$E$83,2,FALSE),0)</f>
        <v>0</v>
      </c>
      <c r="AL852" s="319">
        <f t="shared" ref="AL852" si="2142">IF(AL$700=$E851,VLOOKUP(AL$9,$D$12:$E$83,2,FALSE),0)</f>
        <v>0</v>
      </c>
      <c r="AM852" s="319">
        <f t="shared" ref="AM852" si="2143">IF(AM$700=$E851,VLOOKUP(AM$9,$D$12:$E$83,2,FALSE),0)</f>
        <v>0</v>
      </c>
      <c r="AN852" s="319">
        <f t="shared" ref="AN852" si="2144">IF(AN$700=$E851,VLOOKUP(AN$9,$D$12:$E$83,2,FALSE),0)</f>
        <v>0</v>
      </c>
      <c r="AO852" s="319">
        <f t="shared" ref="AO852" si="2145">IF(AO$700=$E851,VLOOKUP(AO$9,$D$12:$E$83,2,FALSE),0)</f>
        <v>0</v>
      </c>
      <c r="AP852" s="319">
        <f t="shared" ref="AP852" si="2146">IF(AP$700=$E851,VLOOKUP(AP$9,$D$12:$E$83,2,FALSE),0)</f>
        <v>0</v>
      </c>
      <c r="AQ852" s="319">
        <f t="shared" ref="AQ852" si="2147">IF(AQ$700=$E851,VLOOKUP(AQ$9,$D$12:$E$83,2,FALSE),0)</f>
        <v>0</v>
      </c>
      <c r="AR852" s="319">
        <f t="shared" ref="AR852" si="2148">IF(AR$700=$E851,VLOOKUP(AR$9,$D$12:$E$83,2,FALSE),0)</f>
        <v>0</v>
      </c>
      <c r="AS852" s="319">
        <f t="shared" ref="AS852" si="2149">IF(AS$700=$E851,VLOOKUP(AS$9,$D$12:$E$83,2,FALSE),0)</f>
        <v>0</v>
      </c>
      <c r="AT852" s="319">
        <f t="shared" ref="AT852" si="2150">IF(AT$700=$E851,VLOOKUP(AT$9,$D$12:$E$83,2,FALSE),0)</f>
        <v>0</v>
      </c>
      <c r="AU852" s="319">
        <f t="shared" ref="AU852" si="2151">IF(AU$700=$E851,VLOOKUP(AU$9,$D$12:$E$83,2,FALSE),0)</f>
        <v>0</v>
      </c>
      <c r="AV852" s="319">
        <f t="shared" ref="AV852" si="2152">IF(AV$700=$E851,VLOOKUP(AV$9,$D$12:$E$83,2,FALSE),0)</f>
        <v>0</v>
      </c>
      <c r="AW852" s="319">
        <f t="shared" ref="AW852" si="2153">IF(AW$700=$E851,VLOOKUP(AW$9,$D$12:$E$83,2,FALSE),0)</f>
        <v>0</v>
      </c>
      <c r="AX852" s="319">
        <f t="shared" ref="AX852" si="2154">IF(AX$700=$E851,VLOOKUP(AX$9,$D$12:$E$83,2,FALSE),0)</f>
        <v>0</v>
      </c>
      <c r="AY852" s="319">
        <f t="shared" ref="AY852" si="2155">IF(AY$700=$E851,VLOOKUP(AY$9,$D$12:$E$83,2,FALSE),0)</f>
        <v>0</v>
      </c>
      <c r="AZ852" s="319">
        <f t="shared" ref="AZ852" si="2156">IF(AZ$700=$E851,VLOOKUP(AZ$9,$D$12:$E$83,2,FALSE),0)</f>
        <v>0</v>
      </c>
      <c r="BA852" s="319">
        <f t="shared" ref="BA852" si="2157">IF(BA$700=$E851,VLOOKUP(BA$9,$D$12:$E$83,2,FALSE),0)</f>
        <v>0</v>
      </c>
      <c r="BB852" s="319">
        <f t="shared" ref="BB852" si="2158">IF(BB$700=$E851,VLOOKUP(BB$9,$D$12:$E$83,2,FALSE),0)</f>
        <v>0</v>
      </c>
      <c r="BC852" s="319">
        <f t="shared" ref="BC852" si="2159">IF(BC$700=$E851,VLOOKUP(BC$9,$D$12:$E$83,2,FALSE),0)</f>
        <v>0</v>
      </c>
      <c r="BD852" s="319">
        <f t="shared" ref="BD852" si="2160">IF(BD$700=$E851,VLOOKUP(BD$9,$D$12:$E$83,2,FALSE),0)</f>
        <v>0</v>
      </c>
      <c r="BE852" s="319">
        <f t="shared" ref="BE852" si="2161">IF(BE$700=$E851,VLOOKUP(BE$9,$D$12:$E$83,2,FALSE),0)</f>
        <v>0</v>
      </c>
      <c r="BF852" s="319">
        <f t="shared" ref="BF852" si="2162">IF(BF$700=$E851,VLOOKUP(BF$9,$D$12:$E$83,2,FALSE),0)</f>
        <v>0</v>
      </c>
      <c r="BG852" s="319">
        <f t="shared" ref="BG852" si="2163">IF(BG$700=$E851,VLOOKUP(BG$9,$D$12:$E$83,2,FALSE),0)</f>
        <v>0</v>
      </c>
      <c r="BH852" s="319">
        <f t="shared" ref="BH852" si="2164">IF(BH$700=$E851,VLOOKUP(BH$9,$D$12:$E$83,2,FALSE),0)</f>
        <v>0</v>
      </c>
      <c r="BI852" s="319">
        <f t="shared" ref="BI852" si="2165">IF(BI$700=$E851,VLOOKUP(BI$9,$D$12:$E$83,2,FALSE),0)</f>
        <v>0</v>
      </c>
      <c r="BJ852" s="319">
        <f t="shared" ref="BJ852" si="2166">IF(BJ$700=$E851,VLOOKUP(BJ$9,$D$12:$E$83,2,FALSE),0)</f>
        <v>0</v>
      </c>
      <c r="BK852" s="319">
        <f t="shared" ref="BK852" si="2167">IF(BK$700=$E851,VLOOKUP(BK$9,$D$12:$E$83,2,FALSE),0)</f>
        <v>0</v>
      </c>
      <c r="BL852" s="319">
        <f t="shared" ref="BL852" si="2168">IF(BL$700=$E851,VLOOKUP(BL$9,$D$12:$E$83,2,FALSE),0)</f>
        <v>0</v>
      </c>
      <c r="BM852" s="319">
        <f t="shared" ref="BM852" si="2169">IF(BM$700=$E851,VLOOKUP(BM$9,$D$12:$E$83,2,FALSE),0)</f>
        <v>0</v>
      </c>
      <c r="BN852" s="319">
        <f t="shared" ref="BN852" si="2170">IF(BN$700=$E851,VLOOKUP(BN$9,$D$12:$E$83,2,FALSE),0)</f>
        <v>0</v>
      </c>
      <c r="BO852" s="319">
        <f t="shared" ref="BO852" si="2171">IF(BO$700=$E851,VLOOKUP(BO$9,$D$12:$E$83,2,FALSE),0)</f>
        <v>0</v>
      </c>
      <c r="BP852" s="319">
        <f t="shared" ref="BP852" si="2172">IF(BP$700=$E851,VLOOKUP(BP$9,$D$12:$E$83,2,FALSE),0)</f>
        <v>0</v>
      </c>
      <c r="BQ852" s="319">
        <f t="shared" ref="BQ852" si="2173">IF(BQ$700=$E851,VLOOKUP(BQ$9,$D$12:$E$83,2,FALSE),0)</f>
        <v>0</v>
      </c>
      <c r="BR852" s="319">
        <f t="shared" ref="BR852" si="2174">IF(BR$700=$E851,VLOOKUP(BR$9,$D$12:$E$83,2,FALSE),0)</f>
        <v>0</v>
      </c>
      <c r="BS852" s="319">
        <f t="shared" ref="BS852" si="2175">IF(BS$700=$E851,VLOOKUP(BS$9,$D$12:$E$83,2,FALSE),0)</f>
        <v>0</v>
      </c>
      <c r="BT852" s="319">
        <f t="shared" ref="BT852" si="2176">IF(BT$700=$E851,VLOOKUP(BT$9,$D$12:$E$83,2,FALSE),0)</f>
        <v>0</v>
      </c>
      <c r="BU852" s="319">
        <f t="shared" ref="BU852" si="2177">IF(BU$700=$E851,VLOOKUP(BU$9,$D$12:$E$83,2,FALSE),0)</f>
        <v>0</v>
      </c>
      <c r="BV852" s="319">
        <f t="shared" ref="BV852" si="2178">IF(BV$700=$E851,VLOOKUP(BV$9,$D$12:$E$83,2,FALSE),0)</f>
        <v>0</v>
      </c>
      <c r="BW852" s="319">
        <f t="shared" ref="BW852" si="2179">IF(BW$700=$E851,VLOOKUP(BW$9,$D$12:$E$83,2,FALSE),0)</f>
        <v>0</v>
      </c>
      <c r="BX852" s="319">
        <f t="shared" ref="BX852" si="2180">IF(BX$700=$E851,VLOOKUP(BX$9,$D$12:$E$83,2,FALSE),0)</f>
        <v>0</v>
      </c>
      <c r="BY852" s="319">
        <f t="shared" ref="BY852" si="2181">IF(BY$700=$E851,VLOOKUP(BY$9,$D$12:$E$83,2,FALSE),0)</f>
        <v>0</v>
      </c>
      <c r="BZ852" s="319">
        <f t="shared" ref="BZ852" si="2182">IF(BZ$700=$E851,VLOOKUP(BZ$9,$D$12:$E$83,2,FALSE),0)</f>
        <v>0</v>
      </c>
    </row>
    <row r="853" spans="1:78" ht="15" x14ac:dyDescent="0.25">
      <c r="A853" s="229">
        <f t="shared" ref="A853" si="2183">B853*$A$776</f>
        <v>0</v>
      </c>
      <c r="B853" s="77">
        <f t="shared" ref="B853:B857" si="2184">SUM(G853:BZ853)</f>
        <v>0</v>
      </c>
      <c r="E853" s="170" t="s">
        <v>47</v>
      </c>
      <c r="G853" s="319">
        <f>IF(G$700=$E851,VLOOKUP(G$9,$D$87:$E$158,2,FALSE),0)</f>
        <v>0</v>
      </c>
      <c r="H853" s="319">
        <f t="shared" ref="H853:BS853" si="2185">IF(H$700=$E851,VLOOKUP(H$9,$D$87:$E$158,2,FALSE),0)</f>
        <v>0</v>
      </c>
      <c r="I853" s="319">
        <f t="shared" si="2185"/>
        <v>0</v>
      </c>
      <c r="J853" s="319">
        <f t="shared" si="2185"/>
        <v>0</v>
      </c>
      <c r="K853" s="319">
        <f t="shared" si="2185"/>
        <v>0</v>
      </c>
      <c r="L853" s="319">
        <f t="shared" si="2185"/>
        <v>0</v>
      </c>
      <c r="M853" s="319">
        <f t="shared" si="2185"/>
        <v>0</v>
      </c>
      <c r="N853" s="319">
        <f t="shared" si="2185"/>
        <v>0</v>
      </c>
      <c r="O853" s="319">
        <f t="shared" si="2185"/>
        <v>0</v>
      </c>
      <c r="P853" s="319">
        <f t="shared" si="2185"/>
        <v>0</v>
      </c>
      <c r="Q853" s="319">
        <f t="shared" si="2185"/>
        <v>0</v>
      </c>
      <c r="R853" s="319">
        <f t="shared" si="2185"/>
        <v>0</v>
      </c>
      <c r="S853" s="319">
        <f t="shared" si="2185"/>
        <v>0</v>
      </c>
      <c r="T853" s="319">
        <f t="shared" si="2185"/>
        <v>0</v>
      </c>
      <c r="U853" s="319">
        <f t="shared" si="2185"/>
        <v>0</v>
      </c>
      <c r="V853" s="319">
        <f t="shared" si="2185"/>
        <v>0</v>
      </c>
      <c r="W853" s="319">
        <f t="shared" si="2185"/>
        <v>0</v>
      </c>
      <c r="X853" s="319">
        <f t="shared" si="2185"/>
        <v>0</v>
      </c>
      <c r="Y853" s="319">
        <f t="shared" si="2185"/>
        <v>0</v>
      </c>
      <c r="Z853" s="319">
        <f t="shared" si="2185"/>
        <v>0</v>
      </c>
      <c r="AA853" s="319">
        <f t="shared" si="2185"/>
        <v>0</v>
      </c>
      <c r="AB853" s="319">
        <f t="shared" si="2185"/>
        <v>0</v>
      </c>
      <c r="AC853" s="319">
        <f t="shared" si="2185"/>
        <v>0</v>
      </c>
      <c r="AD853" s="319">
        <f t="shared" si="2185"/>
        <v>0</v>
      </c>
      <c r="AE853" s="319">
        <f t="shared" si="2185"/>
        <v>0</v>
      </c>
      <c r="AF853" s="319">
        <f t="shared" si="2185"/>
        <v>0</v>
      </c>
      <c r="AG853" s="319">
        <f t="shared" si="2185"/>
        <v>0</v>
      </c>
      <c r="AH853" s="319">
        <f t="shared" si="2185"/>
        <v>0</v>
      </c>
      <c r="AI853" s="319">
        <f t="shared" si="2185"/>
        <v>0</v>
      </c>
      <c r="AJ853" s="319">
        <f t="shared" si="2185"/>
        <v>0</v>
      </c>
      <c r="AK853" s="319">
        <f t="shared" si="2185"/>
        <v>0</v>
      </c>
      <c r="AL853" s="319">
        <f t="shared" si="2185"/>
        <v>0</v>
      </c>
      <c r="AM853" s="319">
        <f t="shared" si="2185"/>
        <v>0</v>
      </c>
      <c r="AN853" s="319">
        <f t="shared" si="2185"/>
        <v>0</v>
      </c>
      <c r="AO853" s="319">
        <f t="shared" si="2185"/>
        <v>0</v>
      </c>
      <c r="AP853" s="319">
        <f t="shared" si="2185"/>
        <v>0</v>
      </c>
      <c r="AQ853" s="319">
        <f t="shared" si="2185"/>
        <v>0</v>
      </c>
      <c r="AR853" s="319">
        <f t="shared" si="2185"/>
        <v>0</v>
      </c>
      <c r="AS853" s="319">
        <f t="shared" si="2185"/>
        <v>0</v>
      </c>
      <c r="AT853" s="319">
        <f t="shared" si="2185"/>
        <v>0</v>
      </c>
      <c r="AU853" s="319">
        <f t="shared" si="2185"/>
        <v>0</v>
      </c>
      <c r="AV853" s="319">
        <f t="shared" si="2185"/>
        <v>0</v>
      </c>
      <c r="AW853" s="319">
        <f t="shared" si="2185"/>
        <v>0</v>
      </c>
      <c r="AX853" s="319">
        <f t="shared" si="2185"/>
        <v>0</v>
      </c>
      <c r="AY853" s="319">
        <f t="shared" si="2185"/>
        <v>0</v>
      </c>
      <c r="AZ853" s="319">
        <f t="shared" si="2185"/>
        <v>0</v>
      </c>
      <c r="BA853" s="319">
        <f t="shared" si="2185"/>
        <v>0</v>
      </c>
      <c r="BB853" s="319">
        <f t="shared" si="2185"/>
        <v>0</v>
      </c>
      <c r="BC853" s="319">
        <f t="shared" si="2185"/>
        <v>0</v>
      </c>
      <c r="BD853" s="319">
        <f t="shared" si="2185"/>
        <v>0</v>
      </c>
      <c r="BE853" s="319">
        <f t="shared" si="2185"/>
        <v>0</v>
      </c>
      <c r="BF853" s="319">
        <f t="shared" si="2185"/>
        <v>0</v>
      </c>
      <c r="BG853" s="319">
        <f t="shared" si="2185"/>
        <v>0</v>
      </c>
      <c r="BH853" s="319">
        <f t="shared" si="2185"/>
        <v>0</v>
      </c>
      <c r="BI853" s="319">
        <f t="shared" si="2185"/>
        <v>0</v>
      </c>
      <c r="BJ853" s="319">
        <f t="shared" si="2185"/>
        <v>0</v>
      </c>
      <c r="BK853" s="319">
        <f t="shared" si="2185"/>
        <v>0</v>
      </c>
      <c r="BL853" s="319">
        <f t="shared" si="2185"/>
        <v>0</v>
      </c>
      <c r="BM853" s="319">
        <f t="shared" si="2185"/>
        <v>0</v>
      </c>
      <c r="BN853" s="319">
        <f t="shared" si="2185"/>
        <v>0</v>
      </c>
      <c r="BO853" s="319">
        <f t="shared" si="2185"/>
        <v>0</v>
      </c>
      <c r="BP853" s="319">
        <f t="shared" si="2185"/>
        <v>0</v>
      </c>
      <c r="BQ853" s="319">
        <f t="shared" si="2185"/>
        <v>0</v>
      </c>
      <c r="BR853" s="319">
        <f t="shared" si="2185"/>
        <v>0</v>
      </c>
      <c r="BS853" s="319">
        <f t="shared" si="2185"/>
        <v>0</v>
      </c>
      <c r="BT853" s="319">
        <f t="shared" ref="BT853:BZ853" si="2186">IF(BT$700=$E851,VLOOKUP(BT$9,$D$87:$E$158,2,FALSE),0)</f>
        <v>0</v>
      </c>
      <c r="BU853" s="319">
        <f t="shared" si="2186"/>
        <v>0</v>
      </c>
      <c r="BV853" s="319">
        <f t="shared" si="2186"/>
        <v>0</v>
      </c>
      <c r="BW853" s="319">
        <f t="shared" si="2186"/>
        <v>0</v>
      </c>
      <c r="BX853" s="319">
        <f t="shared" si="2186"/>
        <v>0</v>
      </c>
      <c r="BY853" s="319">
        <f t="shared" si="2186"/>
        <v>0</v>
      </c>
      <c r="BZ853" s="319">
        <f t="shared" si="2186"/>
        <v>0</v>
      </c>
    </row>
    <row r="854" spans="1:78" ht="15" x14ac:dyDescent="0.25">
      <c r="A854" s="229">
        <f>B854*$A$776</f>
        <v>0</v>
      </c>
      <c r="B854" s="77">
        <f t="shared" si="2184"/>
        <v>0</v>
      </c>
      <c r="E854" s="170" t="s">
        <v>56</v>
      </c>
      <c r="G854" s="319">
        <f>IF(G$700=$E851,VLOOKUP(G$9,$D$163:$E$234,2,FALSE),0)</f>
        <v>0</v>
      </c>
      <c r="H854" s="319">
        <f t="shared" ref="H854:BS854" si="2187">IF(H$700=$E851,VLOOKUP(H$9,$D$163:$E$234,2,FALSE),0)</f>
        <v>0</v>
      </c>
      <c r="I854" s="319">
        <f t="shared" si="2187"/>
        <v>0</v>
      </c>
      <c r="J854" s="319">
        <f t="shared" si="2187"/>
        <v>0</v>
      </c>
      <c r="K854" s="319">
        <f t="shared" si="2187"/>
        <v>0</v>
      </c>
      <c r="L854" s="319">
        <f t="shared" si="2187"/>
        <v>0</v>
      </c>
      <c r="M854" s="319">
        <f t="shared" si="2187"/>
        <v>0</v>
      </c>
      <c r="N854" s="319">
        <f t="shared" si="2187"/>
        <v>0</v>
      </c>
      <c r="O854" s="319">
        <f t="shared" si="2187"/>
        <v>0</v>
      </c>
      <c r="P854" s="319">
        <f t="shared" si="2187"/>
        <v>0</v>
      </c>
      <c r="Q854" s="319">
        <f t="shared" si="2187"/>
        <v>0</v>
      </c>
      <c r="R854" s="319">
        <f t="shared" si="2187"/>
        <v>0</v>
      </c>
      <c r="S854" s="319">
        <f t="shared" si="2187"/>
        <v>0</v>
      </c>
      <c r="T854" s="319">
        <f t="shared" si="2187"/>
        <v>0</v>
      </c>
      <c r="U854" s="319">
        <f t="shared" si="2187"/>
        <v>0</v>
      </c>
      <c r="V854" s="319">
        <f t="shared" si="2187"/>
        <v>0</v>
      </c>
      <c r="W854" s="319">
        <f t="shared" si="2187"/>
        <v>0</v>
      </c>
      <c r="X854" s="319">
        <f t="shared" si="2187"/>
        <v>0</v>
      </c>
      <c r="Y854" s="319">
        <f t="shared" si="2187"/>
        <v>0</v>
      </c>
      <c r="Z854" s="319">
        <f t="shared" si="2187"/>
        <v>0</v>
      </c>
      <c r="AA854" s="319">
        <f t="shared" si="2187"/>
        <v>0</v>
      </c>
      <c r="AB854" s="319">
        <f t="shared" si="2187"/>
        <v>0</v>
      </c>
      <c r="AC854" s="319">
        <f t="shared" si="2187"/>
        <v>0</v>
      </c>
      <c r="AD854" s="319">
        <f t="shared" si="2187"/>
        <v>0</v>
      </c>
      <c r="AE854" s="319">
        <f t="shared" si="2187"/>
        <v>0</v>
      </c>
      <c r="AF854" s="319">
        <f t="shared" si="2187"/>
        <v>0</v>
      </c>
      <c r="AG854" s="319">
        <f t="shared" si="2187"/>
        <v>0</v>
      </c>
      <c r="AH854" s="319">
        <f t="shared" si="2187"/>
        <v>0</v>
      </c>
      <c r="AI854" s="319">
        <f t="shared" si="2187"/>
        <v>0</v>
      </c>
      <c r="AJ854" s="319">
        <f t="shared" si="2187"/>
        <v>0</v>
      </c>
      <c r="AK854" s="319">
        <f t="shared" si="2187"/>
        <v>0</v>
      </c>
      <c r="AL854" s="319">
        <f t="shared" si="2187"/>
        <v>0</v>
      </c>
      <c r="AM854" s="319">
        <f t="shared" si="2187"/>
        <v>0</v>
      </c>
      <c r="AN854" s="319">
        <f t="shared" si="2187"/>
        <v>0</v>
      </c>
      <c r="AO854" s="319">
        <f t="shared" si="2187"/>
        <v>0</v>
      </c>
      <c r="AP854" s="319">
        <f t="shared" si="2187"/>
        <v>0</v>
      </c>
      <c r="AQ854" s="319">
        <f t="shared" si="2187"/>
        <v>0</v>
      </c>
      <c r="AR854" s="319">
        <f t="shared" si="2187"/>
        <v>0</v>
      </c>
      <c r="AS854" s="319">
        <f t="shared" si="2187"/>
        <v>0</v>
      </c>
      <c r="AT854" s="319">
        <f t="shared" si="2187"/>
        <v>0</v>
      </c>
      <c r="AU854" s="319">
        <f t="shared" si="2187"/>
        <v>0</v>
      </c>
      <c r="AV854" s="319">
        <f t="shared" si="2187"/>
        <v>0</v>
      </c>
      <c r="AW854" s="319">
        <f t="shared" si="2187"/>
        <v>0</v>
      </c>
      <c r="AX854" s="319">
        <f t="shared" si="2187"/>
        <v>0</v>
      </c>
      <c r="AY854" s="319">
        <f t="shared" si="2187"/>
        <v>0</v>
      </c>
      <c r="AZ854" s="319">
        <f t="shared" si="2187"/>
        <v>0</v>
      </c>
      <c r="BA854" s="319">
        <f t="shared" si="2187"/>
        <v>0</v>
      </c>
      <c r="BB854" s="319">
        <f t="shared" si="2187"/>
        <v>0</v>
      </c>
      <c r="BC854" s="319">
        <f t="shared" si="2187"/>
        <v>0</v>
      </c>
      <c r="BD854" s="319">
        <f t="shared" si="2187"/>
        <v>0</v>
      </c>
      <c r="BE854" s="319">
        <f t="shared" si="2187"/>
        <v>0</v>
      </c>
      <c r="BF854" s="319">
        <f t="shared" si="2187"/>
        <v>0</v>
      </c>
      <c r="BG854" s="319">
        <f t="shared" si="2187"/>
        <v>0</v>
      </c>
      <c r="BH854" s="319">
        <f t="shared" si="2187"/>
        <v>0</v>
      </c>
      <c r="BI854" s="319">
        <f t="shared" si="2187"/>
        <v>0</v>
      </c>
      <c r="BJ854" s="319">
        <f t="shared" si="2187"/>
        <v>0</v>
      </c>
      <c r="BK854" s="319">
        <f t="shared" si="2187"/>
        <v>0</v>
      </c>
      <c r="BL854" s="319">
        <f t="shared" si="2187"/>
        <v>0</v>
      </c>
      <c r="BM854" s="319">
        <f t="shared" si="2187"/>
        <v>0</v>
      </c>
      <c r="BN854" s="319">
        <f t="shared" si="2187"/>
        <v>0</v>
      </c>
      <c r="BO854" s="319">
        <f t="shared" si="2187"/>
        <v>0</v>
      </c>
      <c r="BP854" s="319">
        <f t="shared" si="2187"/>
        <v>0</v>
      </c>
      <c r="BQ854" s="319">
        <f t="shared" si="2187"/>
        <v>0</v>
      </c>
      <c r="BR854" s="319">
        <f t="shared" si="2187"/>
        <v>0</v>
      </c>
      <c r="BS854" s="319">
        <f t="shared" si="2187"/>
        <v>0</v>
      </c>
      <c r="BT854" s="319">
        <f t="shared" ref="BT854:BZ854" si="2188">IF(BT$700=$E851,VLOOKUP(BT$9,$D$163:$E$234,2,FALSE),0)</f>
        <v>0</v>
      </c>
      <c r="BU854" s="319">
        <f t="shared" si="2188"/>
        <v>0</v>
      </c>
      <c r="BV854" s="319">
        <f t="shared" si="2188"/>
        <v>0</v>
      </c>
      <c r="BW854" s="319">
        <f t="shared" si="2188"/>
        <v>0</v>
      </c>
      <c r="BX854" s="319">
        <f t="shared" si="2188"/>
        <v>0</v>
      </c>
      <c r="BY854" s="319">
        <f t="shared" si="2188"/>
        <v>0</v>
      </c>
      <c r="BZ854" s="319">
        <f t="shared" si="2188"/>
        <v>0</v>
      </c>
    </row>
    <row r="855" spans="1:78" ht="15" x14ac:dyDescent="0.25">
      <c r="A855" s="228">
        <f t="shared" ref="A855" si="2189">B855*$A$776</f>
        <v>0</v>
      </c>
      <c r="B855" s="77">
        <f t="shared" si="2184"/>
        <v>0</v>
      </c>
      <c r="E855" s="170" t="s">
        <v>55</v>
      </c>
      <c r="G855" s="319">
        <f>IF(G$700=$E851,VLOOKUP(G$9,$D$239:$E$310,2,FALSE),0)</f>
        <v>0</v>
      </c>
      <c r="H855" s="319">
        <f t="shared" ref="H855:BS855" si="2190">IF(H$700=$E851,VLOOKUP(H$9,$D$239:$E$310,2,FALSE),0)</f>
        <v>0</v>
      </c>
      <c r="I855" s="319">
        <f t="shared" si="2190"/>
        <v>0</v>
      </c>
      <c r="J855" s="319">
        <f t="shared" si="2190"/>
        <v>0</v>
      </c>
      <c r="K855" s="319">
        <f t="shared" si="2190"/>
        <v>0</v>
      </c>
      <c r="L855" s="319">
        <f t="shared" si="2190"/>
        <v>0</v>
      </c>
      <c r="M855" s="319">
        <f t="shared" si="2190"/>
        <v>0</v>
      </c>
      <c r="N855" s="319">
        <f t="shared" si="2190"/>
        <v>0</v>
      </c>
      <c r="O855" s="319">
        <f t="shared" si="2190"/>
        <v>0</v>
      </c>
      <c r="P855" s="319">
        <f t="shared" si="2190"/>
        <v>0</v>
      </c>
      <c r="Q855" s="319">
        <f t="shared" si="2190"/>
        <v>0</v>
      </c>
      <c r="R855" s="319">
        <f t="shared" si="2190"/>
        <v>0</v>
      </c>
      <c r="S855" s="319">
        <f t="shared" si="2190"/>
        <v>0</v>
      </c>
      <c r="T855" s="319">
        <f t="shared" si="2190"/>
        <v>0</v>
      </c>
      <c r="U855" s="319">
        <f t="shared" si="2190"/>
        <v>0</v>
      </c>
      <c r="V855" s="319">
        <f t="shared" si="2190"/>
        <v>0</v>
      </c>
      <c r="W855" s="319">
        <f t="shared" si="2190"/>
        <v>0</v>
      </c>
      <c r="X855" s="319">
        <f t="shared" si="2190"/>
        <v>0</v>
      </c>
      <c r="Y855" s="319">
        <f t="shared" si="2190"/>
        <v>0</v>
      </c>
      <c r="Z855" s="319">
        <f t="shared" si="2190"/>
        <v>0</v>
      </c>
      <c r="AA855" s="319">
        <f t="shared" si="2190"/>
        <v>0</v>
      </c>
      <c r="AB855" s="319">
        <f t="shared" si="2190"/>
        <v>0</v>
      </c>
      <c r="AC855" s="319">
        <f t="shared" si="2190"/>
        <v>0</v>
      </c>
      <c r="AD855" s="319">
        <f t="shared" si="2190"/>
        <v>0</v>
      </c>
      <c r="AE855" s="319">
        <f t="shared" si="2190"/>
        <v>0</v>
      </c>
      <c r="AF855" s="319">
        <f t="shared" si="2190"/>
        <v>0</v>
      </c>
      <c r="AG855" s="319">
        <f t="shared" si="2190"/>
        <v>0</v>
      </c>
      <c r="AH855" s="319">
        <f t="shared" si="2190"/>
        <v>0</v>
      </c>
      <c r="AI855" s="319">
        <f t="shared" si="2190"/>
        <v>0</v>
      </c>
      <c r="AJ855" s="319">
        <f t="shared" si="2190"/>
        <v>0</v>
      </c>
      <c r="AK855" s="319">
        <f t="shared" si="2190"/>
        <v>0</v>
      </c>
      <c r="AL855" s="319">
        <f t="shared" si="2190"/>
        <v>0</v>
      </c>
      <c r="AM855" s="319">
        <f t="shared" si="2190"/>
        <v>0</v>
      </c>
      <c r="AN855" s="319">
        <f t="shared" si="2190"/>
        <v>0</v>
      </c>
      <c r="AO855" s="319">
        <f t="shared" si="2190"/>
        <v>0</v>
      </c>
      <c r="AP855" s="319">
        <f t="shared" si="2190"/>
        <v>0</v>
      </c>
      <c r="AQ855" s="319">
        <f t="shared" si="2190"/>
        <v>0</v>
      </c>
      <c r="AR855" s="319">
        <f t="shared" si="2190"/>
        <v>0</v>
      </c>
      <c r="AS855" s="319">
        <f t="shared" si="2190"/>
        <v>0</v>
      </c>
      <c r="AT855" s="319">
        <f t="shared" si="2190"/>
        <v>0</v>
      </c>
      <c r="AU855" s="319">
        <f t="shared" si="2190"/>
        <v>0</v>
      </c>
      <c r="AV855" s="319">
        <f t="shared" si="2190"/>
        <v>0</v>
      </c>
      <c r="AW855" s="319">
        <f t="shared" si="2190"/>
        <v>0</v>
      </c>
      <c r="AX855" s="319">
        <f t="shared" si="2190"/>
        <v>0</v>
      </c>
      <c r="AY855" s="319">
        <f t="shared" si="2190"/>
        <v>0</v>
      </c>
      <c r="AZ855" s="319">
        <f t="shared" si="2190"/>
        <v>0</v>
      </c>
      <c r="BA855" s="319">
        <f t="shared" si="2190"/>
        <v>0</v>
      </c>
      <c r="BB855" s="319">
        <f t="shared" si="2190"/>
        <v>0</v>
      </c>
      <c r="BC855" s="319">
        <f t="shared" si="2190"/>
        <v>0</v>
      </c>
      <c r="BD855" s="319">
        <f t="shared" si="2190"/>
        <v>0</v>
      </c>
      <c r="BE855" s="319">
        <f t="shared" si="2190"/>
        <v>0</v>
      </c>
      <c r="BF855" s="319">
        <f t="shared" si="2190"/>
        <v>0</v>
      </c>
      <c r="BG855" s="319">
        <f t="shared" si="2190"/>
        <v>0</v>
      </c>
      <c r="BH855" s="319">
        <f t="shared" si="2190"/>
        <v>0</v>
      </c>
      <c r="BI855" s="319">
        <f t="shared" si="2190"/>
        <v>0</v>
      </c>
      <c r="BJ855" s="319">
        <f t="shared" si="2190"/>
        <v>0</v>
      </c>
      <c r="BK855" s="319">
        <f t="shared" si="2190"/>
        <v>0</v>
      </c>
      <c r="BL855" s="319">
        <f t="shared" si="2190"/>
        <v>0</v>
      </c>
      <c r="BM855" s="319">
        <f t="shared" si="2190"/>
        <v>0</v>
      </c>
      <c r="BN855" s="319">
        <f t="shared" si="2190"/>
        <v>0</v>
      </c>
      <c r="BO855" s="319">
        <f t="shared" si="2190"/>
        <v>0</v>
      </c>
      <c r="BP855" s="319">
        <f t="shared" si="2190"/>
        <v>0</v>
      </c>
      <c r="BQ855" s="319">
        <f t="shared" si="2190"/>
        <v>0</v>
      </c>
      <c r="BR855" s="319">
        <f t="shared" si="2190"/>
        <v>0</v>
      </c>
      <c r="BS855" s="319">
        <f t="shared" si="2190"/>
        <v>0</v>
      </c>
      <c r="BT855" s="319">
        <f t="shared" ref="BT855:BZ855" si="2191">IF(BT$700=$E851,VLOOKUP(BT$9,$D$239:$E$310,2,FALSE),0)</f>
        <v>0</v>
      </c>
      <c r="BU855" s="319">
        <f t="shared" si="2191"/>
        <v>0</v>
      </c>
      <c r="BV855" s="319">
        <f t="shared" si="2191"/>
        <v>0</v>
      </c>
      <c r="BW855" s="319">
        <f t="shared" si="2191"/>
        <v>0</v>
      </c>
      <c r="BX855" s="319">
        <f t="shared" si="2191"/>
        <v>0</v>
      </c>
      <c r="BY855" s="319">
        <f t="shared" si="2191"/>
        <v>0</v>
      </c>
      <c r="BZ855" s="319">
        <f t="shared" si="2191"/>
        <v>0</v>
      </c>
    </row>
    <row r="856" spans="1:78" ht="15" x14ac:dyDescent="0.25">
      <c r="B856" s="77">
        <f t="shared" si="2184"/>
        <v>0</v>
      </c>
      <c r="E856" s="170" t="s">
        <v>2</v>
      </c>
      <c r="G856" s="319">
        <f>IF(G$700=$E851,VLOOKUP(G$9,$D$316:$E$387,2,FALSE),0)</f>
        <v>0</v>
      </c>
      <c r="H856" s="319">
        <f t="shared" ref="H856:BS856" si="2192">IF(H$700=$E851,VLOOKUP(H$9,$D$316:$E$387,2,FALSE),0)</f>
        <v>0</v>
      </c>
      <c r="I856" s="319">
        <f t="shared" si="2192"/>
        <v>0</v>
      </c>
      <c r="J856" s="319">
        <f t="shared" si="2192"/>
        <v>0</v>
      </c>
      <c r="K856" s="319">
        <f t="shared" si="2192"/>
        <v>0</v>
      </c>
      <c r="L856" s="319">
        <f t="shared" si="2192"/>
        <v>0</v>
      </c>
      <c r="M856" s="319">
        <f t="shared" si="2192"/>
        <v>0</v>
      </c>
      <c r="N856" s="319">
        <f t="shared" si="2192"/>
        <v>0</v>
      </c>
      <c r="O856" s="319">
        <f t="shared" si="2192"/>
        <v>0</v>
      </c>
      <c r="P856" s="319">
        <f t="shared" si="2192"/>
        <v>0</v>
      </c>
      <c r="Q856" s="319">
        <f t="shared" si="2192"/>
        <v>0</v>
      </c>
      <c r="R856" s="319">
        <f t="shared" si="2192"/>
        <v>0</v>
      </c>
      <c r="S856" s="319">
        <f t="shared" si="2192"/>
        <v>0</v>
      </c>
      <c r="T856" s="319">
        <f t="shared" si="2192"/>
        <v>0</v>
      </c>
      <c r="U856" s="319">
        <f t="shared" si="2192"/>
        <v>0</v>
      </c>
      <c r="V856" s="319">
        <f t="shared" si="2192"/>
        <v>0</v>
      </c>
      <c r="W856" s="319">
        <f t="shared" si="2192"/>
        <v>0</v>
      </c>
      <c r="X856" s="319">
        <f t="shared" si="2192"/>
        <v>0</v>
      </c>
      <c r="Y856" s="319">
        <f t="shared" si="2192"/>
        <v>0</v>
      </c>
      <c r="Z856" s="319">
        <f t="shared" si="2192"/>
        <v>0</v>
      </c>
      <c r="AA856" s="319">
        <f t="shared" si="2192"/>
        <v>0</v>
      </c>
      <c r="AB856" s="319">
        <f t="shared" si="2192"/>
        <v>0</v>
      </c>
      <c r="AC856" s="319">
        <f t="shared" si="2192"/>
        <v>0</v>
      </c>
      <c r="AD856" s="319">
        <f t="shared" si="2192"/>
        <v>0</v>
      </c>
      <c r="AE856" s="319">
        <f t="shared" si="2192"/>
        <v>0</v>
      </c>
      <c r="AF856" s="319">
        <f t="shared" si="2192"/>
        <v>0</v>
      </c>
      <c r="AG856" s="319">
        <f t="shared" si="2192"/>
        <v>0</v>
      </c>
      <c r="AH856" s="319">
        <f t="shared" si="2192"/>
        <v>0</v>
      </c>
      <c r="AI856" s="319">
        <f t="shared" si="2192"/>
        <v>0</v>
      </c>
      <c r="AJ856" s="319">
        <f t="shared" si="2192"/>
        <v>0</v>
      </c>
      <c r="AK856" s="319">
        <f t="shared" si="2192"/>
        <v>0</v>
      </c>
      <c r="AL856" s="319">
        <f t="shared" si="2192"/>
        <v>0</v>
      </c>
      <c r="AM856" s="319">
        <f t="shared" si="2192"/>
        <v>0</v>
      </c>
      <c r="AN856" s="319">
        <f t="shared" si="2192"/>
        <v>0</v>
      </c>
      <c r="AO856" s="319">
        <f t="shared" si="2192"/>
        <v>0</v>
      </c>
      <c r="AP856" s="319">
        <f t="shared" si="2192"/>
        <v>0</v>
      </c>
      <c r="AQ856" s="319">
        <f t="shared" si="2192"/>
        <v>0</v>
      </c>
      <c r="AR856" s="319">
        <f t="shared" si="2192"/>
        <v>0</v>
      </c>
      <c r="AS856" s="319">
        <f t="shared" si="2192"/>
        <v>0</v>
      </c>
      <c r="AT856" s="319">
        <f t="shared" si="2192"/>
        <v>0</v>
      </c>
      <c r="AU856" s="319">
        <f t="shared" si="2192"/>
        <v>0</v>
      </c>
      <c r="AV856" s="319">
        <f t="shared" si="2192"/>
        <v>0</v>
      </c>
      <c r="AW856" s="319">
        <f t="shared" si="2192"/>
        <v>0</v>
      </c>
      <c r="AX856" s="319">
        <f t="shared" si="2192"/>
        <v>0</v>
      </c>
      <c r="AY856" s="319">
        <f t="shared" si="2192"/>
        <v>0</v>
      </c>
      <c r="AZ856" s="319">
        <f t="shared" si="2192"/>
        <v>0</v>
      </c>
      <c r="BA856" s="319">
        <f t="shared" si="2192"/>
        <v>0</v>
      </c>
      <c r="BB856" s="319">
        <f t="shared" si="2192"/>
        <v>0</v>
      </c>
      <c r="BC856" s="319">
        <f t="shared" si="2192"/>
        <v>0</v>
      </c>
      <c r="BD856" s="319">
        <f t="shared" si="2192"/>
        <v>0</v>
      </c>
      <c r="BE856" s="319">
        <f t="shared" si="2192"/>
        <v>0</v>
      </c>
      <c r="BF856" s="319">
        <f t="shared" si="2192"/>
        <v>0</v>
      </c>
      <c r="BG856" s="319">
        <f t="shared" si="2192"/>
        <v>0</v>
      </c>
      <c r="BH856" s="319">
        <f t="shared" si="2192"/>
        <v>0</v>
      </c>
      <c r="BI856" s="319">
        <f t="shared" si="2192"/>
        <v>0</v>
      </c>
      <c r="BJ856" s="319">
        <f t="shared" si="2192"/>
        <v>0</v>
      </c>
      <c r="BK856" s="319">
        <f t="shared" si="2192"/>
        <v>0</v>
      </c>
      <c r="BL856" s="319">
        <f t="shared" si="2192"/>
        <v>0</v>
      </c>
      <c r="BM856" s="319">
        <f t="shared" si="2192"/>
        <v>0</v>
      </c>
      <c r="BN856" s="319">
        <f t="shared" si="2192"/>
        <v>0</v>
      </c>
      <c r="BO856" s="319">
        <f t="shared" si="2192"/>
        <v>0</v>
      </c>
      <c r="BP856" s="319">
        <f t="shared" si="2192"/>
        <v>0</v>
      </c>
      <c r="BQ856" s="319">
        <f t="shared" si="2192"/>
        <v>0</v>
      </c>
      <c r="BR856" s="319">
        <f t="shared" si="2192"/>
        <v>0</v>
      </c>
      <c r="BS856" s="319">
        <f t="shared" si="2192"/>
        <v>0</v>
      </c>
      <c r="BT856" s="319">
        <f t="shared" ref="BT856:BZ856" si="2193">IF(BT$700=$E851,VLOOKUP(BT$9,$D$316:$E$387,2,FALSE),0)</f>
        <v>0</v>
      </c>
      <c r="BU856" s="319">
        <f t="shared" si="2193"/>
        <v>0</v>
      </c>
      <c r="BV856" s="319">
        <f t="shared" si="2193"/>
        <v>0</v>
      </c>
      <c r="BW856" s="319">
        <f t="shared" si="2193"/>
        <v>0</v>
      </c>
      <c r="BX856" s="319">
        <f t="shared" si="2193"/>
        <v>0</v>
      </c>
      <c r="BY856" s="319">
        <f t="shared" si="2193"/>
        <v>0</v>
      </c>
      <c r="BZ856" s="319">
        <f t="shared" si="2193"/>
        <v>0</v>
      </c>
    </row>
    <row r="857" spans="1:78" ht="15" x14ac:dyDescent="0.25">
      <c r="B857" s="77">
        <f t="shared" si="2184"/>
        <v>0</v>
      </c>
      <c r="E857" s="170" t="s">
        <v>83</v>
      </c>
      <c r="G857" s="176">
        <f>-IF(F$9=INPUTS!$C$47,SUM($B852:$B855),0)</f>
        <v>0</v>
      </c>
      <c r="H857" s="176">
        <f>-IF(G$9=INPUTS!$C$47,SUM($B852:$B855),0)</f>
        <v>0</v>
      </c>
      <c r="I857" s="176">
        <f>-IF(H$9=INPUTS!$C$47,SUM($B852:$B855),0)</f>
        <v>0</v>
      </c>
      <c r="J857" s="176">
        <f>-IF(I$9=INPUTS!$C$47,SUM($B852:$B855),0)</f>
        <v>0</v>
      </c>
      <c r="K857" s="176">
        <f>-IF(J$9=INPUTS!$C$47,SUM($B852:$B855),0)</f>
        <v>0</v>
      </c>
      <c r="L857" s="176">
        <f>-IF(K$9=INPUTS!$C$47,SUM($B852:$B855),0)</f>
        <v>0</v>
      </c>
      <c r="M857" s="176">
        <f>-IF(L$9=INPUTS!$C$47,SUM($B852:$B855),0)</f>
        <v>0</v>
      </c>
      <c r="N857" s="176">
        <f>-IF(M$9=INPUTS!$C$47,SUM($B852:$B855),0)</f>
        <v>0</v>
      </c>
      <c r="O857" s="176">
        <f>-IF(N$9=INPUTS!$C$47,SUM($B852:$B855),0)</f>
        <v>0</v>
      </c>
      <c r="P857" s="176">
        <f>-IF(O$9=INPUTS!$C$47,SUM($B852:$B855),0)</f>
        <v>0</v>
      </c>
      <c r="Q857" s="176">
        <f>-IF(P$9=INPUTS!$C$47,SUM($B852:$B855),0)</f>
        <v>0</v>
      </c>
      <c r="R857" s="176">
        <f>-IF(Q$9=INPUTS!$C$47,SUM($B852:$B855),0)</f>
        <v>0</v>
      </c>
      <c r="S857" s="176">
        <f>-IF(R$9=INPUTS!$C$47,SUM($B852:$B855),0)</f>
        <v>0</v>
      </c>
      <c r="T857" s="176">
        <f>-IF(S$9=INPUTS!$C$47,SUM($B852:$B855),0)</f>
        <v>0</v>
      </c>
      <c r="U857" s="176">
        <f>-IF(T$9=INPUTS!$C$47,SUM($B852:$B855),0)</f>
        <v>0</v>
      </c>
      <c r="V857" s="176">
        <f>-IF(U$9=INPUTS!$C$47,SUM($B852:$B855),0)</f>
        <v>0</v>
      </c>
      <c r="W857" s="176">
        <f>-IF(V$9=INPUTS!$C$47,SUM($B852:$B855),0)</f>
        <v>0</v>
      </c>
      <c r="X857" s="176">
        <f>-IF(W$9=INPUTS!$C$47,SUM($B852:$B855),0)</f>
        <v>0</v>
      </c>
      <c r="Y857" s="176">
        <f>-IF(X$9=INPUTS!$C$47,SUM($B852:$B855),0)</f>
        <v>0</v>
      </c>
      <c r="Z857" s="176">
        <f>-IF(Y$9=INPUTS!$C$47,SUM($B852:$B855),0)</f>
        <v>0</v>
      </c>
      <c r="AA857" s="176">
        <f>-IF(Z$9=INPUTS!$C$47,SUM($B852:$B855),0)</f>
        <v>0</v>
      </c>
      <c r="AB857" s="176">
        <f>-IF(AA$9=INPUTS!$C$47,SUM($B852:$B855),0)</f>
        <v>0</v>
      </c>
      <c r="AC857" s="176">
        <f>-IF(AB$9=INPUTS!$C$47,SUM($B852:$B855),0)</f>
        <v>0</v>
      </c>
      <c r="AD857" s="176">
        <f>-IF(AC$9=INPUTS!$C$47,SUM($B852:$B855),0)</f>
        <v>0</v>
      </c>
      <c r="AE857" s="176">
        <f>-IF(AD$9=INPUTS!$C$47,SUM($B852:$B855),0)</f>
        <v>0</v>
      </c>
      <c r="AF857" s="176">
        <f>-IF(AE$9=INPUTS!$C$47,SUM($B852:$B855),0)</f>
        <v>0</v>
      </c>
      <c r="AG857" s="176">
        <f>-IF(AF$9=INPUTS!$C$47,SUM($B852:$B855),0)</f>
        <v>0</v>
      </c>
      <c r="AH857" s="176">
        <f>-IF(AG$9=INPUTS!$C$47,SUM($B852:$B855),0)</f>
        <v>0</v>
      </c>
      <c r="AI857" s="176">
        <f>-IF(AH$9=INPUTS!$C$47,SUM($B852:$B855),0)</f>
        <v>0</v>
      </c>
      <c r="AJ857" s="176">
        <f>-IF(AI$9=INPUTS!$C$47,SUM($B852:$B855),0)</f>
        <v>0</v>
      </c>
      <c r="AK857" s="176">
        <f>-IF(AJ$9=INPUTS!$C$47,SUM($B852:$B855),0)</f>
        <v>0</v>
      </c>
      <c r="AL857" s="176">
        <f>-IF(AK$9=INPUTS!$C$47,SUM($B852:$B855),0)</f>
        <v>0</v>
      </c>
      <c r="AM857" s="176">
        <f>-IF(AL$9=INPUTS!$C$47,SUM($B852:$B855),0)</f>
        <v>0</v>
      </c>
      <c r="AN857" s="176">
        <f>-IF(AM$9=INPUTS!$C$47,SUM($B852:$B855),0)</f>
        <v>0</v>
      </c>
      <c r="AO857" s="176">
        <f>-IF(AN$9=INPUTS!$C$47,SUM($B852:$B855),0)</f>
        <v>0</v>
      </c>
      <c r="AP857" s="176">
        <f>-IF(AO$9=INPUTS!$C$47,SUM($B852:$B855),0)</f>
        <v>0</v>
      </c>
      <c r="AQ857" s="176">
        <f>-IF(AP$9=INPUTS!$C$47,SUM($B852:$B855),0)</f>
        <v>0</v>
      </c>
      <c r="AR857" s="176">
        <f>-IF(AQ$9=INPUTS!$C$47,SUM($B852:$B855),0)</f>
        <v>0</v>
      </c>
      <c r="AS857" s="176">
        <f>-IF(AR$9=INPUTS!$C$47,SUM($B852:$B855),0)</f>
        <v>0</v>
      </c>
      <c r="AT857" s="176">
        <f>-IF(AS$9=INPUTS!$C$47,SUM($B852:$B855),0)</f>
        <v>0</v>
      </c>
      <c r="AU857" s="176">
        <f>-IF(AT$9=INPUTS!$C$47,SUM($B852:$B855),0)</f>
        <v>0</v>
      </c>
      <c r="AV857" s="176">
        <f>-IF(AU$9=INPUTS!$C$47,SUM($B852:$B855),0)</f>
        <v>0</v>
      </c>
      <c r="AW857" s="176">
        <f>-IF(AV$9=INPUTS!$C$47,SUM($B852:$B855),0)</f>
        <v>0</v>
      </c>
      <c r="AX857" s="176">
        <f>-IF(AW$9=INPUTS!$C$47,SUM($B852:$B855),0)</f>
        <v>0</v>
      </c>
      <c r="AY857" s="176">
        <f>-IF(AX$9=INPUTS!$C$47,SUM($B852:$B855),0)</f>
        <v>0</v>
      </c>
      <c r="AZ857" s="176">
        <f>-IF(AY$9=INPUTS!$C$47,SUM($B852:$B855),0)</f>
        <v>0</v>
      </c>
      <c r="BA857" s="176">
        <f>-IF(AZ$9=INPUTS!$C$47,SUM($B852:$B855),0)</f>
        <v>0</v>
      </c>
      <c r="BB857" s="176">
        <f>-IF(BA$9=INPUTS!$C$47,SUM($B852:$B855),0)</f>
        <v>0</v>
      </c>
      <c r="BC857" s="176">
        <f>-IF(BB$9=INPUTS!$C$47,SUM($B852:$B855),0)</f>
        <v>0</v>
      </c>
      <c r="BD857" s="176">
        <f>-IF(BC$9=INPUTS!$C$47,SUM($B852:$B855),0)</f>
        <v>0</v>
      </c>
      <c r="BE857" s="176">
        <f>-IF(BD$9=INPUTS!$C$47,SUM($B852:$B855),0)</f>
        <v>0</v>
      </c>
      <c r="BF857" s="176">
        <f>-IF(BE$9=INPUTS!$C$47,SUM($B852:$B855),0)</f>
        <v>0</v>
      </c>
      <c r="BG857" s="176">
        <f>-IF(BF$9=INPUTS!$C$47,SUM($B852:$B855),0)</f>
        <v>0</v>
      </c>
      <c r="BH857" s="176">
        <f>-IF(BG$9=INPUTS!$C$47,SUM($B852:$B855),0)</f>
        <v>0</v>
      </c>
      <c r="BI857" s="176">
        <f>-IF(BH$9=INPUTS!$C$47,SUM($B852:$B855),0)</f>
        <v>0</v>
      </c>
      <c r="BJ857" s="176">
        <f>-IF(BI$9=INPUTS!$C$47,SUM($B852:$B855),0)</f>
        <v>0</v>
      </c>
      <c r="BK857" s="176">
        <f>-IF(BJ$9=INPUTS!$C$47,SUM($B852:$B855),0)</f>
        <v>0</v>
      </c>
      <c r="BL857" s="176">
        <f>-IF(BK$9=INPUTS!$C$47,SUM($B852:$B855),0)</f>
        <v>0</v>
      </c>
      <c r="BM857" s="176">
        <f>-IF(BL$9=INPUTS!$C$47,SUM($B852:$B855),0)</f>
        <v>0</v>
      </c>
      <c r="BN857" s="176">
        <f>-IF(BM$9=INPUTS!$C$47,SUM($B852:$B855),0)</f>
        <v>0</v>
      </c>
      <c r="BO857" s="176">
        <f>-IF(BN$9=INPUTS!$C$47,SUM($B852:$B855),0)</f>
        <v>0</v>
      </c>
      <c r="BP857" s="176">
        <f>-IF(BO$9=INPUTS!$C$47,SUM($B852:$B855),0)</f>
        <v>0</v>
      </c>
      <c r="BQ857" s="176">
        <f>-IF(BP$9=INPUTS!$C$47,SUM($B852:$B855),0)</f>
        <v>0</v>
      </c>
      <c r="BR857" s="176">
        <f>-IF(BQ$9=INPUTS!$C$47,SUM($B852:$B855),0)</f>
        <v>0</v>
      </c>
      <c r="BS857" s="176">
        <f>-IF(BR$9=INPUTS!$C$47,SUM($B852:$B855),0)</f>
        <v>0</v>
      </c>
      <c r="BT857" s="176">
        <f>-IF(BS$9=INPUTS!$C$47,SUM($B852:$B855),0)</f>
        <v>0</v>
      </c>
      <c r="BU857" s="176">
        <f>-IF(BT$9=INPUTS!$C$47,SUM($B852:$B855),0)</f>
        <v>0</v>
      </c>
      <c r="BV857" s="176">
        <f>-IF(BU$9=INPUTS!$C$47,SUM($B852:$B855),0)</f>
        <v>0</v>
      </c>
      <c r="BW857" s="176">
        <f>-IF(BV$9=INPUTS!$C$47,SUM($B852:$B855),0)</f>
        <v>0</v>
      </c>
      <c r="BX857" s="176">
        <f>-IF(BW$9=INPUTS!$C$47,SUM($B852:$B855),0)</f>
        <v>0</v>
      </c>
      <c r="BY857" s="176">
        <f>-IF(BX$9=INPUTS!$C$47,SUM($B852:$B855),0)</f>
        <v>0</v>
      </c>
      <c r="BZ857" s="176">
        <f>-IF(BY$9=INPUTS!$C$47,SUM($B852:$B855),0)</f>
        <v>0</v>
      </c>
    </row>
    <row r="858" spans="1:78" ht="15" x14ac:dyDescent="0.25">
      <c r="B858" s="77">
        <f>SUM(G858:BZ858)</f>
        <v>0</v>
      </c>
      <c r="E858" s="170" t="s">
        <v>84</v>
      </c>
      <c r="G858" s="176">
        <f>-IF(F$9=INPUTS!$C$47,$B856,0)</f>
        <v>0</v>
      </c>
      <c r="H858" s="176">
        <f>-IF(G$9=INPUTS!$C$47,$B856,0)</f>
        <v>0</v>
      </c>
      <c r="I858" s="176">
        <f>-IF(H$9=INPUTS!$C$47,$B856,0)</f>
        <v>0</v>
      </c>
      <c r="J858" s="176">
        <f>-IF(I$9=INPUTS!$C$47,$B856,0)</f>
        <v>0</v>
      </c>
      <c r="K858" s="176">
        <f>-IF(J$9=INPUTS!$C$47,$B856,0)</f>
        <v>0</v>
      </c>
      <c r="L858" s="176">
        <f>-IF(K$9=INPUTS!$C$47,$B856,0)</f>
        <v>0</v>
      </c>
      <c r="M858" s="176">
        <f>-IF(L$9=INPUTS!$C$47,$B856,0)</f>
        <v>0</v>
      </c>
      <c r="N858" s="176">
        <f>-IF(M$9=INPUTS!$C$47,$B856,0)</f>
        <v>0</v>
      </c>
      <c r="O858" s="176">
        <f>-IF(N$9=INPUTS!$C$47,$B856,0)</f>
        <v>0</v>
      </c>
      <c r="P858" s="176">
        <f>-IF(O$9=INPUTS!$C$47,$B856,0)</f>
        <v>0</v>
      </c>
      <c r="Q858" s="176">
        <f>-IF(P$9=INPUTS!$C$47,$B856,0)</f>
        <v>0</v>
      </c>
      <c r="R858" s="176">
        <f>-IF(Q$9=INPUTS!$C$47,$B856,0)</f>
        <v>0</v>
      </c>
      <c r="S858" s="176">
        <f>-IF(R$9=INPUTS!$C$47,$B856,0)</f>
        <v>0</v>
      </c>
      <c r="T858" s="176">
        <f>-IF(S$9=INPUTS!$C$47,$B856,0)</f>
        <v>0</v>
      </c>
      <c r="U858" s="176">
        <f>-IF(T$9=INPUTS!$C$47,$B856,0)</f>
        <v>0</v>
      </c>
      <c r="V858" s="176">
        <f>-IF(U$9=INPUTS!$C$47,$B856,0)</f>
        <v>0</v>
      </c>
      <c r="W858" s="176">
        <f>-IF(V$9=INPUTS!$C$47,$B856,0)</f>
        <v>0</v>
      </c>
      <c r="X858" s="176">
        <f>-IF(W$9=INPUTS!$C$47,$B856,0)</f>
        <v>0</v>
      </c>
      <c r="Y858" s="176">
        <f>-IF(X$9=INPUTS!$C$47,$B856,0)</f>
        <v>0</v>
      </c>
      <c r="Z858" s="176">
        <f>-IF(Y$9=INPUTS!$C$47,$B856,0)</f>
        <v>0</v>
      </c>
      <c r="AA858" s="176">
        <f>-IF(Z$9=INPUTS!$C$47,$B856,0)</f>
        <v>0</v>
      </c>
      <c r="AB858" s="176">
        <f>-IF(AA$9=INPUTS!$C$47,$B856,0)</f>
        <v>0</v>
      </c>
      <c r="AC858" s="176">
        <f>-IF(AB$9=INPUTS!$C$47,$B856,0)</f>
        <v>0</v>
      </c>
      <c r="AD858" s="176">
        <f>-IF(AC$9=INPUTS!$C$47,$B856,0)</f>
        <v>0</v>
      </c>
      <c r="AE858" s="176">
        <f>-IF(AD$9=INPUTS!$C$47,$B856,0)</f>
        <v>0</v>
      </c>
      <c r="AF858" s="176">
        <f>-IF(AE$9=INPUTS!$C$47,$B856,0)</f>
        <v>0</v>
      </c>
      <c r="AG858" s="176">
        <f>-IF(AF$9=INPUTS!$C$47,$B856,0)</f>
        <v>0</v>
      </c>
      <c r="AH858" s="176">
        <f>-IF(AG$9=INPUTS!$C$47,$B856,0)</f>
        <v>0</v>
      </c>
      <c r="AI858" s="176">
        <f>-IF(AH$9=INPUTS!$C$47,$B856,0)</f>
        <v>0</v>
      </c>
      <c r="AJ858" s="176">
        <f>-IF(AI$9=INPUTS!$C$47,$B856,0)</f>
        <v>0</v>
      </c>
      <c r="AK858" s="176">
        <f>-IF(AJ$9=INPUTS!$C$47,$B856,0)</f>
        <v>0</v>
      </c>
      <c r="AL858" s="176">
        <f>-IF(AK$9=INPUTS!$C$47,$B856,0)</f>
        <v>0</v>
      </c>
      <c r="AM858" s="176">
        <f>-IF(AL$9=INPUTS!$C$47,$B856,0)</f>
        <v>0</v>
      </c>
      <c r="AN858" s="176">
        <f>-IF(AM$9=INPUTS!$C$47,$B856,0)</f>
        <v>0</v>
      </c>
      <c r="AO858" s="176">
        <f>-IF(AN$9=INPUTS!$C$47,$B856,0)</f>
        <v>0</v>
      </c>
      <c r="AP858" s="176">
        <f>-IF(AO$9=INPUTS!$C$47,$B856,0)</f>
        <v>0</v>
      </c>
      <c r="AQ858" s="176">
        <f>-IF(AP$9=INPUTS!$C$47,$B856,0)</f>
        <v>0</v>
      </c>
      <c r="AR858" s="176">
        <f>-IF(AQ$9=INPUTS!$C$47,$B856,0)</f>
        <v>0</v>
      </c>
      <c r="AS858" s="176">
        <f>-IF(AR$9=INPUTS!$C$47,$B856,0)</f>
        <v>0</v>
      </c>
      <c r="AT858" s="176">
        <f>-IF(AS$9=INPUTS!$C$47,$B856,0)</f>
        <v>0</v>
      </c>
      <c r="AU858" s="176">
        <f>-IF(AT$9=INPUTS!$C$47,$B856,0)</f>
        <v>0</v>
      </c>
      <c r="AV858" s="176">
        <f>-IF(AU$9=INPUTS!$C$47,$B856,0)</f>
        <v>0</v>
      </c>
      <c r="AW858" s="176">
        <f>-IF(AV$9=INPUTS!$C$47,$B856,0)</f>
        <v>0</v>
      </c>
      <c r="AX858" s="176">
        <f>-IF(AW$9=INPUTS!$C$47,$B856,0)</f>
        <v>0</v>
      </c>
      <c r="AY858" s="176">
        <f>-IF(AX$9=INPUTS!$C$47,$B856,0)</f>
        <v>0</v>
      </c>
      <c r="AZ858" s="176">
        <f>-IF(AY$9=INPUTS!$C$47,$B856,0)</f>
        <v>0</v>
      </c>
      <c r="BA858" s="176">
        <f>-IF(AZ$9=INPUTS!$C$47,$B856,0)</f>
        <v>0</v>
      </c>
      <c r="BB858" s="176">
        <f>-IF(BA$9=INPUTS!$C$47,$B856,0)</f>
        <v>0</v>
      </c>
      <c r="BC858" s="176">
        <f>-IF(BB$9=INPUTS!$C$47,$B856,0)</f>
        <v>0</v>
      </c>
      <c r="BD858" s="176">
        <f>-IF(BC$9=INPUTS!$C$47,$B856,0)</f>
        <v>0</v>
      </c>
      <c r="BE858" s="176">
        <f>-IF(BD$9=INPUTS!$C$47,$B856,0)</f>
        <v>0</v>
      </c>
      <c r="BF858" s="176">
        <f>-IF(BE$9=INPUTS!$C$47,$B856,0)</f>
        <v>0</v>
      </c>
      <c r="BG858" s="176">
        <f>-IF(BF$9=INPUTS!$C$47,$B856,0)</f>
        <v>0</v>
      </c>
      <c r="BH858" s="176">
        <f>-IF(BG$9=INPUTS!$C$47,$B856,0)</f>
        <v>0</v>
      </c>
      <c r="BI858" s="176">
        <f>-IF(BH$9=INPUTS!$C$47,$B856,0)</f>
        <v>0</v>
      </c>
      <c r="BJ858" s="176">
        <f>-IF(BI$9=INPUTS!$C$47,$B856,0)</f>
        <v>0</v>
      </c>
      <c r="BK858" s="176">
        <f>-IF(BJ$9=INPUTS!$C$47,$B856,0)</f>
        <v>0</v>
      </c>
      <c r="BL858" s="176">
        <f>-IF(BK$9=INPUTS!$C$47,$B856,0)</f>
        <v>0</v>
      </c>
      <c r="BM858" s="176">
        <f>-IF(BL$9=INPUTS!$C$47,$B856,0)</f>
        <v>0</v>
      </c>
      <c r="BN858" s="176">
        <f>-IF(BM$9=INPUTS!$C$47,$B856,0)</f>
        <v>0</v>
      </c>
      <c r="BO858" s="176">
        <f>-IF(BN$9=INPUTS!$C$47,$B856,0)</f>
        <v>0</v>
      </c>
      <c r="BP858" s="176">
        <f>-IF(BO$9=INPUTS!$C$47,$B856,0)</f>
        <v>0</v>
      </c>
      <c r="BQ858" s="176">
        <f>-IF(BP$9=INPUTS!$C$47,$B856,0)</f>
        <v>0</v>
      </c>
      <c r="BR858" s="176">
        <f>-IF(BQ$9=INPUTS!$C$47,$B856,0)</f>
        <v>0</v>
      </c>
      <c r="BS858" s="176">
        <f>-IF(BR$9=INPUTS!$C$47,$B856,0)</f>
        <v>0</v>
      </c>
      <c r="BT858" s="176">
        <f>-IF(BS$9=INPUTS!$C$47,$B856,0)</f>
        <v>0</v>
      </c>
      <c r="BU858" s="176">
        <f>-IF(BT$9=INPUTS!$C$47,$B856,0)</f>
        <v>0</v>
      </c>
      <c r="BV858" s="176">
        <f>-IF(BU$9=INPUTS!$C$47,$B856,0)</f>
        <v>0</v>
      </c>
      <c r="BW858" s="176">
        <f>-IF(BV$9=INPUTS!$C$47,$B856,0)</f>
        <v>0</v>
      </c>
      <c r="BX858" s="176">
        <f>-IF(BW$9=INPUTS!$C$47,$B856,0)</f>
        <v>0</v>
      </c>
      <c r="BY858" s="176">
        <f>-IF(BX$9=INPUTS!$C$47,$B856,0)</f>
        <v>0</v>
      </c>
      <c r="BZ858" s="176">
        <f>-IF(BY$9=INPUTS!$C$47,$B856,0)</f>
        <v>0</v>
      </c>
    </row>
    <row r="859" spans="1:78" x14ac:dyDescent="0.2">
      <c r="A859" s="77">
        <f>SUM(A852:A855)</f>
        <v>0</v>
      </c>
      <c r="E859" s="170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/>
      <c r="X859" s="324"/>
      <c r="Y859" s="324"/>
      <c r="Z859" s="324"/>
      <c r="AA859" s="324"/>
      <c r="AB859" s="324"/>
      <c r="AC859" s="324"/>
      <c r="AD859" s="324"/>
      <c r="AE859" s="324"/>
      <c r="AF859" s="324"/>
      <c r="AG859" s="324"/>
      <c r="AH859" s="324"/>
      <c r="AI859" s="324"/>
      <c r="AJ859" s="324"/>
      <c r="AK859" s="324"/>
      <c r="AL859" s="324"/>
      <c r="AM859" s="324"/>
      <c r="AN859" s="324"/>
      <c r="AO859" s="324"/>
      <c r="AP859" s="324"/>
      <c r="AQ859" s="324"/>
      <c r="AR859" s="324"/>
      <c r="AS859" s="324"/>
      <c r="AT859" s="324"/>
      <c r="AU859" s="324"/>
      <c r="AV859" s="324"/>
      <c r="AW859" s="324"/>
      <c r="AX859" s="324"/>
      <c r="AY859" s="324"/>
      <c r="AZ859" s="324"/>
      <c r="BA859" s="324"/>
      <c r="BB859" s="324"/>
      <c r="BC859" s="324"/>
      <c r="BD859" s="324"/>
      <c r="BE859" s="324"/>
      <c r="BF859" s="324"/>
      <c r="BG859" s="324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24"/>
      <c r="BR859" s="324"/>
      <c r="BS859" s="324"/>
      <c r="BT859" s="324"/>
      <c r="BU859" s="324"/>
      <c r="BV859" s="324"/>
      <c r="BW859" s="324"/>
      <c r="BX859" s="324"/>
      <c r="BY859" s="324"/>
      <c r="BZ859" s="324"/>
    </row>
    <row r="860" spans="1:78" ht="15" x14ac:dyDescent="0.25">
      <c r="B860" s="77">
        <f>SUM(G860:BZ860)</f>
        <v>0</v>
      </c>
      <c r="E860" s="170" t="s">
        <v>5</v>
      </c>
      <c r="G860" s="322">
        <f>IF(G$9&gt;INPUTS!$C$47,0,SUMIF($A$12:$A$310,$E851,G$12:G$310))</f>
        <v>0</v>
      </c>
      <c r="H860" s="322">
        <f>IF(H$9&gt;INPUTS!$C$47,0,SUMIF($A$12:$A$310,$E851,H$12:H$310))</f>
        <v>0</v>
      </c>
      <c r="I860" s="322">
        <f>IF(I$9&gt;INPUTS!$C$47,0,SUMIF($A$12:$A$310,$E851,I$12:I$310))</f>
        <v>0</v>
      </c>
      <c r="J860" s="322">
        <f>IF(J$9&gt;INPUTS!$C$47,0,SUMIF($A$12:$A$310,$E851,J$12:J$310))</f>
        <v>0</v>
      </c>
      <c r="K860" s="322">
        <f>IF(K$9&gt;INPUTS!$C$47,0,SUMIF($A$12:$A$310,$E851,K$12:K$310))</f>
        <v>0</v>
      </c>
      <c r="L860" s="322">
        <f>IF(L$9&gt;INPUTS!$C$47,0,SUMIF($A$12:$A$310,$E851,L$12:L$310))</f>
        <v>0</v>
      </c>
      <c r="M860" s="322">
        <f>IF(M$9&gt;INPUTS!$C$47,0,SUMIF($A$12:$A$310,$E851,M$12:M$310))</f>
        <v>0</v>
      </c>
      <c r="N860" s="322">
        <f>IF(N$9&gt;INPUTS!$C$47,0,SUMIF($A$12:$A$310,$E851,N$12:N$310))</f>
        <v>0</v>
      </c>
      <c r="O860" s="322">
        <f>IF(O$9&gt;INPUTS!$C$47,0,SUMIF($A$12:$A$310,$E851,O$12:O$310))</f>
        <v>0</v>
      </c>
      <c r="P860" s="322">
        <f>IF(P$9&gt;INPUTS!$C$47,0,SUMIF($A$12:$A$310,$E851,P$12:P$310))</f>
        <v>0</v>
      </c>
      <c r="Q860" s="322">
        <f>IF(Q$9&gt;INPUTS!$C$47,0,SUMIF($A$12:$A$310,$E851,Q$12:Q$310))</f>
        <v>0</v>
      </c>
      <c r="R860" s="322">
        <f>IF(R$9&gt;INPUTS!$C$47,0,SUMIF($A$12:$A$310,$E851,R$12:R$310))</f>
        <v>0</v>
      </c>
      <c r="S860" s="322">
        <f>IF(S$9&gt;INPUTS!$C$47,0,SUMIF($A$12:$A$310,$E851,S$12:S$310))</f>
        <v>0</v>
      </c>
      <c r="T860" s="322">
        <f>IF(T$9&gt;INPUTS!$C$47,0,SUMIF($A$12:$A$310,$E851,T$12:T$310))</f>
        <v>0</v>
      </c>
      <c r="U860" s="322">
        <f>IF(U$9&gt;INPUTS!$C$47,0,SUMIF($A$12:$A$310,$E851,U$12:U$310))</f>
        <v>0</v>
      </c>
      <c r="V860" s="322">
        <f>IF(V$9&gt;INPUTS!$C$47,0,SUMIF($A$12:$A$310,$E851,V$12:V$310))</f>
        <v>0</v>
      </c>
      <c r="W860" s="322">
        <f>IF(W$9&gt;INPUTS!$C$47,0,SUMIF($A$12:$A$310,$E851,W$12:W$310))</f>
        <v>0</v>
      </c>
      <c r="X860" s="322">
        <f>IF(X$9&gt;INPUTS!$C$47,0,SUMIF($A$12:$A$310,$E851,X$12:X$310))</f>
        <v>0</v>
      </c>
      <c r="Y860" s="322">
        <f>IF(Y$9&gt;INPUTS!$C$47,0,SUMIF($A$12:$A$310,$E851,Y$12:Y$310))</f>
        <v>0</v>
      </c>
      <c r="Z860" s="322">
        <f>IF(Z$9&gt;INPUTS!$C$47,0,SUMIF($A$12:$A$310,$E851,Z$12:Z$310))</f>
        <v>0</v>
      </c>
      <c r="AA860" s="322">
        <f>IF(AA$9&gt;INPUTS!$C$47,0,SUMIF($A$12:$A$310,$E851,AA$12:AA$310))</f>
        <v>0</v>
      </c>
      <c r="AB860" s="322">
        <f>IF(AB$9&gt;INPUTS!$C$47,0,SUMIF($A$12:$A$310,$E851,AB$12:AB$310))</f>
        <v>0</v>
      </c>
      <c r="AC860" s="322">
        <f>IF(AC$9&gt;INPUTS!$C$47,0,SUMIF($A$12:$A$310,$E851,AC$12:AC$310))</f>
        <v>0</v>
      </c>
      <c r="AD860" s="322">
        <f>IF(AD$9&gt;INPUTS!$C$47,0,SUMIF($A$12:$A$310,$E851,AD$12:AD$310))</f>
        <v>0</v>
      </c>
      <c r="AE860" s="322">
        <f>IF(AE$9&gt;INPUTS!$C$47,0,SUMIF($A$12:$A$310,$E851,AE$12:AE$310))</f>
        <v>0</v>
      </c>
      <c r="AF860" s="322">
        <f>IF(AF$9&gt;INPUTS!$C$47,0,SUMIF($A$12:$A$310,$E851,AF$12:AF$310))</f>
        <v>0</v>
      </c>
      <c r="AG860" s="322">
        <f>IF(AG$9&gt;INPUTS!$C$47,0,SUMIF($A$12:$A$310,$E851,AG$12:AG$310))</f>
        <v>0</v>
      </c>
      <c r="AH860" s="322">
        <f>IF(AH$9&gt;INPUTS!$C$47,0,SUMIF($A$12:$A$310,$E851,AH$12:AH$310))</f>
        <v>0</v>
      </c>
      <c r="AI860" s="322">
        <f>IF(AI$9&gt;INPUTS!$C$47,0,SUMIF($A$12:$A$310,$E851,AI$12:AI$310))</f>
        <v>0</v>
      </c>
      <c r="AJ860" s="322">
        <f>IF(AJ$9&gt;INPUTS!$C$47,0,SUMIF($A$12:$A$310,$E851,AJ$12:AJ$310))</f>
        <v>0</v>
      </c>
      <c r="AK860" s="322">
        <f>IF(AK$9&gt;INPUTS!$C$47,0,SUMIF($A$12:$A$310,$E851,AK$12:AK$310))</f>
        <v>0</v>
      </c>
      <c r="AL860" s="322">
        <f>IF(AL$9&gt;INPUTS!$C$47,0,SUMIF($A$12:$A$310,$E851,AL$12:AL$310))</f>
        <v>0</v>
      </c>
      <c r="AM860" s="322">
        <f>IF(AM$9&gt;INPUTS!$C$47,0,SUMIF($A$12:$A$310,$E851,AM$12:AM$310))</f>
        <v>0</v>
      </c>
      <c r="AN860" s="322">
        <f>IF(AN$9&gt;INPUTS!$C$47,0,SUMIF($A$12:$A$310,$E851,AN$12:AN$310))</f>
        <v>0</v>
      </c>
      <c r="AO860" s="322">
        <f>IF(AO$9&gt;INPUTS!$C$47,0,SUMIF($A$12:$A$310,$E851,AO$12:AO$310))</f>
        <v>0</v>
      </c>
      <c r="AP860" s="322">
        <f>IF(AP$9&gt;INPUTS!$C$47,0,SUMIF($A$12:$A$310,$E851,AP$12:AP$310))</f>
        <v>0</v>
      </c>
      <c r="AQ860" s="322">
        <f>IF(AQ$9&gt;INPUTS!$C$47,0,SUMIF($A$12:$A$310,$E851,AQ$12:AQ$310))</f>
        <v>0</v>
      </c>
      <c r="AR860" s="322">
        <f>IF(AR$9&gt;INPUTS!$C$47,0,SUMIF($A$12:$A$310,$E851,AR$12:AR$310))</f>
        <v>0</v>
      </c>
      <c r="AS860" s="322">
        <f>IF(AS$9&gt;INPUTS!$C$47,0,SUMIF($A$12:$A$310,$E851,AS$12:AS$310))</f>
        <v>0</v>
      </c>
      <c r="AT860" s="322">
        <f>IF(AT$9&gt;INPUTS!$C$47,0,SUMIF($A$12:$A$310,$E851,AT$12:AT$310))</f>
        <v>0</v>
      </c>
      <c r="AU860" s="322">
        <f>IF(AU$9&gt;INPUTS!$C$47,0,SUMIF($A$12:$A$310,$E851,AU$12:AU$310))</f>
        <v>0</v>
      </c>
      <c r="AV860" s="322">
        <f>IF(AV$9&gt;INPUTS!$C$47,0,SUMIF($A$12:$A$310,$E851,AV$12:AV$310))</f>
        <v>0</v>
      </c>
      <c r="AW860" s="322">
        <f>IF(AW$9&gt;INPUTS!$C$47,0,SUMIF($A$12:$A$310,$E851,AW$12:AW$310))</f>
        <v>0</v>
      </c>
      <c r="AX860" s="322">
        <f>IF(AX$9&gt;INPUTS!$C$47,0,SUMIF($A$12:$A$310,$E851,AX$12:AX$310))</f>
        <v>0</v>
      </c>
      <c r="AY860" s="322">
        <f>IF(AY$9&gt;INPUTS!$C$47,0,SUMIF($A$12:$A$310,$E851,AY$12:AY$310))</f>
        <v>0</v>
      </c>
      <c r="AZ860" s="322">
        <f>IF(AZ$9&gt;INPUTS!$C$47,0,SUMIF($A$12:$A$310,$E851,AZ$12:AZ$310))</f>
        <v>0</v>
      </c>
      <c r="BA860" s="322">
        <f>IF(BA$9&gt;INPUTS!$C$47,0,SUMIF($A$12:$A$310,$E851,BA$12:BA$310))</f>
        <v>0</v>
      </c>
      <c r="BB860" s="322">
        <f>IF(BB$9&gt;INPUTS!$C$47,0,SUMIF($A$12:$A$310,$E851,BB$12:BB$310))</f>
        <v>0</v>
      </c>
      <c r="BC860" s="322">
        <f>IF(BC$9&gt;INPUTS!$C$47,0,SUMIF($A$12:$A$310,$E851,BC$12:BC$310))</f>
        <v>0</v>
      </c>
      <c r="BD860" s="322">
        <f>IF(BD$9&gt;INPUTS!$C$47,0,SUMIF($A$12:$A$310,$E851,BD$12:BD$310))</f>
        <v>0</v>
      </c>
      <c r="BE860" s="322">
        <f>IF(BE$9&gt;INPUTS!$C$47,0,SUMIF($A$12:$A$310,$E851,BE$12:BE$310))</f>
        <v>0</v>
      </c>
      <c r="BF860" s="322">
        <f>IF(BF$9&gt;INPUTS!$C$47,0,SUMIF($A$12:$A$310,$E851,BF$12:BF$310))</f>
        <v>0</v>
      </c>
      <c r="BG860" s="322">
        <f>IF(BG$9&gt;INPUTS!$C$47,0,SUMIF($A$12:$A$310,$E851,BG$12:BG$310))</f>
        <v>0</v>
      </c>
      <c r="BH860" s="322">
        <f>IF(BH$9&gt;INPUTS!$C$47,0,SUMIF($A$12:$A$310,$E851,BH$12:BH$310))</f>
        <v>0</v>
      </c>
      <c r="BI860" s="322">
        <f>IF(BI$9&gt;INPUTS!$C$47,0,SUMIF($A$12:$A$310,$E851,BI$12:BI$310))</f>
        <v>0</v>
      </c>
      <c r="BJ860" s="322">
        <f>IF(BJ$9&gt;INPUTS!$C$47,0,SUMIF($A$12:$A$310,$E851,BJ$12:BJ$310))</f>
        <v>0</v>
      </c>
      <c r="BK860" s="322">
        <f>IF(BK$9&gt;INPUTS!$C$47,0,SUMIF($A$12:$A$310,$E851,BK$12:BK$310))</f>
        <v>0</v>
      </c>
      <c r="BL860" s="322">
        <f>IF(BL$9&gt;INPUTS!$C$47,0,SUMIF($A$12:$A$310,$E851,BL$12:BL$310))</f>
        <v>0</v>
      </c>
      <c r="BM860" s="322">
        <f>IF(BM$9&gt;INPUTS!$C$47,0,SUMIF($A$12:$A$310,$E851,BM$12:BM$310))</f>
        <v>0</v>
      </c>
      <c r="BN860" s="322">
        <f>IF(BN$9&gt;INPUTS!$C$47,0,SUMIF($A$12:$A$310,$E851,BN$12:BN$310))</f>
        <v>0</v>
      </c>
      <c r="BO860" s="322">
        <f>IF(BO$9&gt;INPUTS!$C$47,0,SUMIF($A$12:$A$310,$E851,BO$12:BO$310))</f>
        <v>0</v>
      </c>
      <c r="BP860" s="322">
        <f>IF(BP$9&gt;INPUTS!$C$47,0,SUMIF($A$12:$A$310,$E851,BP$12:BP$310))</f>
        <v>0</v>
      </c>
      <c r="BQ860" s="322">
        <f>IF(BQ$9&gt;INPUTS!$C$47,0,SUMIF($A$12:$A$310,$E851,BQ$12:BQ$310))</f>
        <v>0</v>
      </c>
      <c r="BR860" s="322">
        <f>IF(BR$9&gt;INPUTS!$C$47,0,SUMIF($A$12:$A$310,$E851,BR$12:BR$310))</f>
        <v>0</v>
      </c>
      <c r="BS860" s="322">
        <f>IF(BS$9&gt;INPUTS!$C$47,0,SUMIF($A$12:$A$310,$E851,BS$12:BS$310))</f>
        <v>0</v>
      </c>
      <c r="BT860" s="322">
        <f>IF(BT$9&gt;INPUTS!$C$47,0,SUMIF($A$12:$A$310,$E851,BT$12:BT$310))</f>
        <v>0</v>
      </c>
      <c r="BU860" s="322">
        <f>IF(BU$9&gt;INPUTS!$C$47,0,SUMIF($A$12:$A$310,$E851,BU$12:BU$310))</f>
        <v>0</v>
      </c>
      <c r="BV860" s="322">
        <f>IF(BV$9&gt;INPUTS!$C$47,0,SUMIF($A$12:$A$310,$E851,BV$12:BV$310))</f>
        <v>0</v>
      </c>
      <c r="BW860" s="322">
        <f>IF(BW$9&gt;INPUTS!$C$47,0,SUMIF($A$12:$A$310,$E851,BW$12:BW$310))</f>
        <v>0</v>
      </c>
      <c r="BX860" s="322">
        <f>IF(BX$9&gt;INPUTS!$C$47,0,SUMIF($A$12:$A$310,$E851,BX$12:BX$310))</f>
        <v>0</v>
      </c>
      <c r="BY860" s="322">
        <f>IF(BY$9&gt;INPUTS!$C$47,0,SUMIF($A$12:$A$310,$E851,BY$12:BY$310))</f>
        <v>0</v>
      </c>
      <c r="BZ860" s="322">
        <f>IF(BZ$9&gt;INPUTS!$C$47,0,SUMIF($A$12:$A$310,$E851,BZ$12:BZ$310))</f>
        <v>0</v>
      </c>
    </row>
    <row r="861" spans="1:78" ht="15" x14ac:dyDescent="0.25">
      <c r="B861" s="77">
        <f>SUM(G861:BZ861)</f>
        <v>0</v>
      </c>
      <c r="E861" s="170" t="s">
        <v>82</v>
      </c>
      <c r="G861" s="322">
        <f>-IF(F$9=INPUTS!$C$47,SUM($F860:G860),0)</f>
        <v>0</v>
      </c>
      <c r="H861" s="322">
        <f>-IF(G$9=INPUTS!$C$47,SUM($F860:H860),0)</f>
        <v>0</v>
      </c>
      <c r="I861" s="322">
        <f>-IF(H$9=INPUTS!$C$47,SUM($F860:I860),0)</f>
        <v>0</v>
      </c>
      <c r="J861" s="322">
        <f>-IF(I$9=INPUTS!$C$47,SUM($F860:J860),0)</f>
        <v>0</v>
      </c>
      <c r="K861" s="322">
        <f>-IF(J$9=INPUTS!$C$47,SUM($F860:K860),0)</f>
        <v>0</v>
      </c>
      <c r="L861" s="322">
        <f>-IF(K$9=INPUTS!$C$47,SUM($F860:L860),0)</f>
        <v>0</v>
      </c>
      <c r="M861" s="322">
        <f>-IF(L$9=INPUTS!$C$47,SUM($F860:M860),0)</f>
        <v>0</v>
      </c>
      <c r="N861" s="322">
        <f>-IF(M$9=INPUTS!$C$47,SUM($F860:N860),0)</f>
        <v>0</v>
      </c>
      <c r="O861" s="322">
        <f>-IF(N$9=INPUTS!$C$47,SUM($F860:O860),0)</f>
        <v>0</v>
      </c>
      <c r="P861" s="322">
        <f>-IF(O$9=INPUTS!$C$47,SUM($F860:P860),0)</f>
        <v>0</v>
      </c>
      <c r="Q861" s="322">
        <f>-IF(P$9=INPUTS!$C$47,SUM($F860:Q860),0)</f>
        <v>0</v>
      </c>
      <c r="R861" s="322">
        <f>-IF(Q$9=INPUTS!$C$47,SUM($F860:R860),0)</f>
        <v>0</v>
      </c>
      <c r="S861" s="322">
        <f>-IF(R$9=INPUTS!$C$47,SUM($F860:S860),0)</f>
        <v>0</v>
      </c>
      <c r="T861" s="322">
        <f>-IF(S$9=INPUTS!$C$47,SUM($F860:T860),0)</f>
        <v>0</v>
      </c>
      <c r="U861" s="322">
        <f>-IF(T$9=INPUTS!$C$47,SUM($F860:U860),0)</f>
        <v>0</v>
      </c>
      <c r="V861" s="322">
        <f>-IF(U$9=INPUTS!$C$47,SUM($F860:V860),0)</f>
        <v>0</v>
      </c>
      <c r="W861" s="322">
        <f>-IF(V$9=INPUTS!$C$47,SUM($F860:W860),0)</f>
        <v>0</v>
      </c>
      <c r="X861" s="322">
        <f>-IF(W$9=INPUTS!$C$47,SUM($F860:X860),0)</f>
        <v>0</v>
      </c>
      <c r="Y861" s="322">
        <f>-IF(X$9=INPUTS!$C$47,SUM($F860:Y860),0)</f>
        <v>0</v>
      </c>
      <c r="Z861" s="322">
        <f>-IF(Y$9=INPUTS!$C$47,SUM($F860:Z860),0)</f>
        <v>0</v>
      </c>
      <c r="AA861" s="322">
        <f>-IF(Z$9=INPUTS!$C$47,SUM($F860:AA860),0)</f>
        <v>0</v>
      </c>
      <c r="AB861" s="322">
        <f>-IF(AA$9=INPUTS!$C$47,SUM($F860:AB860),0)</f>
        <v>0</v>
      </c>
      <c r="AC861" s="322">
        <f>-IF(AB$9=INPUTS!$C$47,SUM($F860:AC860),0)</f>
        <v>0</v>
      </c>
      <c r="AD861" s="322">
        <f>-IF(AC$9=INPUTS!$C$47,SUM($F860:AD860),0)</f>
        <v>0</v>
      </c>
      <c r="AE861" s="322">
        <f>-IF(AD$9=INPUTS!$C$47,SUM($F860:AE860),0)</f>
        <v>0</v>
      </c>
      <c r="AF861" s="322">
        <f>-IF(AE$9=INPUTS!$C$47,SUM($F860:AF860),0)</f>
        <v>0</v>
      </c>
      <c r="AG861" s="322">
        <f>-IF(AF$9=INPUTS!$C$47,SUM($F860:AG860),0)</f>
        <v>0</v>
      </c>
      <c r="AH861" s="322">
        <f>-IF(AG$9=INPUTS!$C$47,SUM($F860:AH860),0)</f>
        <v>0</v>
      </c>
      <c r="AI861" s="322">
        <f>-IF(AH$9=INPUTS!$C$47,SUM($F860:AI860),0)</f>
        <v>0</v>
      </c>
      <c r="AJ861" s="322">
        <f>-IF(AI$9=INPUTS!$C$47,SUM($F860:AJ860),0)</f>
        <v>0</v>
      </c>
      <c r="AK861" s="322">
        <f>-IF(AJ$9=INPUTS!$C$47,SUM($F860:AK860),0)</f>
        <v>0</v>
      </c>
      <c r="AL861" s="322">
        <f>-IF(AK$9=INPUTS!$C$47,SUM($F860:AL860),0)</f>
        <v>0</v>
      </c>
      <c r="AM861" s="322">
        <f>-IF(AL$9=INPUTS!$C$47,SUM($F860:AM860),0)</f>
        <v>0</v>
      </c>
      <c r="AN861" s="322">
        <f>-IF(AM$9=INPUTS!$C$47,SUM($F860:AN860),0)</f>
        <v>0</v>
      </c>
      <c r="AO861" s="322">
        <f>-IF(AN$9=INPUTS!$C$47,SUM($F860:AO860),0)</f>
        <v>0</v>
      </c>
      <c r="AP861" s="322">
        <f>-IF(AO$9=INPUTS!$C$47,SUM($F860:AP860),0)</f>
        <v>0</v>
      </c>
      <c r="AQ861" s="322">
        <f>-IF(AP$9=INPUTS!$C$47,SUM($F860:AQ860),0)</f>
        <v>0</v>
      </c>
      <c r="AR861" s="322">
        <f>-IF(AQ$9=INPUTS!$C$47,SUM($F860:AR860),0)</f>
        <v>0</v>
      </c>
      <c r="AS861" s="322">
        <f>-IF(AR$9=INPUTS!$C$47,SUM($F860:AS860),0)</f>
        <v>0</v>
      </c>
      <c r="AT861" s="322">
        <f>-IF(AS$9=INPUTS!$C$47,SUM($F860:AT860),0)</f>
        <v>0</v>
      </c>
      <c r="AU861" s="322">
        <f>-IF(AT$9=INPUTS!$C$47,SUM($F860:AU860),0)</f>
        <v>0</v>
      </c>
      <c r="AV861" s="322">
        <f>-IF(AU$9=INPUTS!$C$47,SUM($F860:AV860),0)</f>
        <v>0</v>
      </c>
      <c r="AW861" s="322">
        <f>-IF(AV$9=INPUTS!$C$47,SUM($F860:AW860),0)</f>
        <v>0</v>
      </c>
      <c r="AX861" s="322">
        <f>-IF(AW$9=INPUTS!$C$47,SUM($F860:AX860),0)</f>
        <v>0</v>
      </c>
      <c r="AY861" s="322">
        <f>-IF(AX$9=INPUTS!$C$47,SUM($F860:AY860),0)</f>
        <v>0</v>
      </c>
      <c r="AZ861" s="322">
        <f>-IF(AY$9=INPUTS!$C$47,SUM($F860:AZ860),0)</f>
        <v>0</v>
      </c>
      <c r="BA861" s="322">
        <f>-IF(AZ$9=INPUTS!$C$47,SUM($F860:BA860),0)</f>
        <v>0</v>
      </c>
      <c r="BB861" s="322">
        <f>-IF(BA$9=INPUTS!$C$47,SUM($F860:BB860),0)</f>
        <v>0</v>
      </c>
      <c r="BC861" s="322">
        <f>-IF(BB$9=INPUTS!$C$47,SUM($F860:BC860),0)</f>
        <v>0</v>
      </c>
      <c r="BD861" s="322">
        <f>-IF(BC$9=INPUTS!$C$47,SUM($F860:BD860),0)</f>
        <v>0</v>
      </c>
      <c r="BE861" s="322">
        <f>-IF(BD$9=INPUTS!$C$47,SUM($F860:BE860),0)</f>
        <v>0</v>
      </c>
      <c r="BF861" s="322">
        <f>-IF(BE$9=INPUTS!$C$47,SUM($F860:BF860),0)</f>
        <v>0</v>
      </c>
      <c r="BG861" s="322">
        <f>-IF(BF$9=INPUTS!$C$47,SUM($F860:BG860),0)</f>
        <v>0</v>
      </c>
      <c r="BH861" s="322">
        <f>-IF(BG$9=INPUTS!$C$47,SUM($F860:BH860),0)</f>
        <v>0</v>
      </c>
      <c r="BI861" s="322">
        <f>-IF(BH$9=INPUTS!$C$47,SUM($F860:BI860),0)</f>
        <v>0</v>
      </c>
      <c r="BJ861" s="322">
        <f>-IF(BI$9=INPUTS!$C$47,SUM($F860:BJ860),0)</f>
        <v>0</v>
      </c>
      <c r="BK861" s="322">
        <f>-IF(BJ$9=INPUTS!$C$47,SUM($F860:BK860),0)</f>
        <v>0</v>
      </c>
      <c r="BL861" s="322">
        <f>-IF(BK$9=INPUTS!$C$47,SUM($F860:BL860),0)</f>
        <v>0</v>
      </c>
      <c r="BM861" s="322">
        <f>-IF(BL$9=INPUTS!$C$47,SUM($F860:BM860),0)</f>
        <v>0</v>
      </c>
      <c r="BN861" s="322">
        <f>-IF(BM$9=INPUTS!$C$47,SUM($F860:BN860),0)</f>
        <v>0</v>
      </c>
      <c r="BO861" s="322">
        <f>-IF(BN$9=INPUTS!$C$47,SUM($F860:BO860),0)</f>
        <v>0</v>
      </c>
      <c r="BP861" s="322">
        <f>-IF(BO$9=INPUTS!$C$47,SUM($F860:BP860),0)</f>
        <v>0</v>
      </c>
      <c r="BQ861" s="322">
        <f>-IF(BP$9=INPUTS!$C$47,SUM($F860:BQ860),0)</f>
        <v>0</v>
      </c>
      <c r="BR861" s="322">
        <f>-IF(BQ$9=INPUTS!$C$47,SUM($F860:BR860),0)</f>
        <v>0</v>
      </c>
      <c r="BS861" s="322">
        <f>-IF(BR$9=INPUTS!$C$47,SUM($F860:BS860),0)</f>
        <v>0</v>
      </c>
      <c r="BT861" s="322">
        <f>-IF(BS$9=INPUTS!$C$47,SUM($F860:BT860),0)</f>
        <v>0</v>
      </c>
      <c r="BU861" s="322">
        <f>-IF(BT$9=INPUTS!$C$47,SUM($F860:BU860),0)</f>
        <v>0</v>
      </c>
      <c r="BV861" s="322">
        <f>-IF(BU$9=INPUTS!$C$47,SUM($F860:BV860),0)</f>
        <v>0</v>
      </c>
      <c r="BW861" s="322">
        <f>-IF(BV$9=INPUTS!$C$47,SUM($F860:BW860),0)</f>
        <v>0</v>
      </c>
      <c r="BX861" s="322">
        <f>-IF(BW$9=INPUTS!$C$47,SUM($F860:BX860),0)</f>
        <v>0</v>
      </c>
      <c r="BY861" s="322">
        <f>-IF(BX$9=INPUTS!$C$47,SUM($F860:BY860),0)</f>
        <v>0</v>
      </c>
      <c r="BZ861" s="322">
        <f>-IF(BY$9=INPUTS!$C$47,SUM($F860:BZ860),0)</f>
        <v>0</v>
      </c>
    </row>
    <row r="862" spans="1:78" ht="15" x14ac:dyDescent="0.25">
      <c r="B862" s="310"/>
      <c r="E862" s="170" t="s">
        <v>65</v>
      </c>
      <c r="G862" s="320">
        <f>SUMIF($A$12:$A$234,$E851,G$12:G$234)*(1-$D$5)+SUMIF($A$239:$A$310,$E851,G$239:G$310)</f>
        <v>0</v>
      </c>
      <c r="H862" s="320">
        <f t="shared" ref="H862:BS862" si="2194">SUMIF($A$12:$A$234,$E851,H$12:H$234)*(1-$D$5)+SUMIF($A$239:$A$310,$E851,H$239:H$310)</f>
        <v>0</v>
      </c>
      <c r="I862" s="320">
        <f t="shared" si="2194"/>
        <v>0</v>
      </c>
      <c r="J862" s="320">
        <f t="shared" si="2194"/>
        <v>0</v>
      </c>
      <c r="K862" s="320">
        <f t="shared" si="2194"/>
        <v>0</v>
      </c>
      <c r="L862" s="320">
        <f t="shared" si="2194"/>
        <v>0</v>
      </c>
      <c r="M862" s="320">
        <f t="shared" si="2194"/>
        <v>0</v>
      </c>
      <c r="N862" s="320">
        <f t="shared" si="2194"/>
        <v>0</v>
      </c>
      <c r="O862" s="320">
        <f t="shared" si="2194"/>
        <v>0</v>
      </c>
      <c r="P862" s="320">
        <f t="shared" si="2194"/>
        <v>0</v>
      </c>
      <c r="Q862" s="320">
        <f t="shared" si="2194"/>
        <v>0</v>
      </c>
      <c r="R862" s="320">
        <f t="shared" si="2194"/>
        <v>0</v>
      </c>
      <c r="S862" s="320">
        <f t="shared" si="2194"/>
        <v>0</v>
      </c>
      <c r="T862" s="320">
        <f t="shared" si="2194"/>
        <v>0</v>
      </c>
      <c r="U862" s="320">
        <f t="shared" si="2194"/>
        <v>0</v>
      </c>
      <c r="V862" s="320">
        <f t="shared" si="2194"/>
        <v>0</v>
      </c>
      <c r="W862" s="320">
        <f t="shared" si="2194"/>
        <v>0</v>
      </c>
      <c r="X862" s="320">
        <f t="shared" si="2194"/>
        <v>0</v>
      </c>
      <c r="Y862" s="320">
        <f t="shared" si="2194"/>
        <v>0</v>
      </c>
      <c r="Z862" s="320">
        <f t="shared" si="2194"/>
        <v>0</v>
      </c>
      <c r="AA862" s="320">
        <f t="shared" si="2194"/>
        <v>0</v>
      </c>
      <c r="AB862" s="320">
        <f t="shared" si="2194"/>
        <v>0</v>
      </c>
      <c r="AC862" s="320">
        <f t="shared" si="2194"/>
        <v>0</v>
      </c>
      <c r="AD862" s="320">
        <f t="shared" si="2194"/>
        <v>0</v>
      </c>
      <c r="AE862" s="320">
        <f t="shared" si="2194"/>
        <v>0</v>
      </c>
      <c r="AF862" s="320">
        <f t="shared" si="2194"/>
        <v>0</v>
      </c>
      <c r="AG862" s="320">
        <f t="shared" si="2194"/>
        <v>0</v>
      </c>
      <c r="AH862" s="320">
        <f t="shared" si="2194"/>
        <v>0</v>
      </c>
      <c r="AI862" s="320">
        <f t="shared" si="2194"/>
        <v>0</v>
      </c>
      <c r="AJ862" s="320">
        <f t="shared" si="2194"/>
        <v>0</v>
      </c>
      <c r="AK862" s="320">
        <f t="shared" si="2194"/>
        <v>0</v>
      </c>
      <c r="AL862" s="320">
        <f t="shared" si="2194"/>
        <v>0</v>
      </c>
      <c r="AM862" s="320">
        <f t="shared" si="2194"/>
        <v>0</v>
      </c>
      <c r="AN862" s="320">
        <f t="shared" si="2194"/>
        <v>0</v>
      </c>
      <c r="AO862" s="320">
        <f t="shared" si="2194"/>
        <v>0</v>
      </c>
      <c r="AP862" s="320">
        <f t="shared" si="2194"/>
        <v>0</v>
      </c>
      <c r="AQ862" s="320">
        <f t="shared" si="2194"/>
        <v>0</v>
      </c>
      <c r="AR862" s="320">
        <f t="shared" si="2194"/>
        <v>0</v>
      </c>
      <c r="AS862" s="320">
        <f t="shared" si="2194"/>
        <v>0</v>
      </c>
      <c r="AT862" s="320">
        <f t="shared" si="2194"/>
        <v>0</v>
      </c>
      <c r="AU862" s="320">
        <f t="shared" si="2194"/>
        <v>0</v>
      </c>
      <c r="AV862" s="320">
        <f t="shared" si="2194"/>
        <v>0</v>
      </c>
      <c r="AW862" s="320">
        <f t="shared" si="2194"/>
        <v>0</v>
      </c>
      <c r="AX862" s="320">
        <f t="shared" si="2194"/>
        <v>0</v>
      </c>
      <c r="AY862" s="320">
        <f t="shared" si="2194"/>
        <v>0</v>
      </c>
      <c r="AZ862" s="320">
        <f t="shared" si="2194"/>
        <v>0</v>
      </c>
      <c r="BA862" s="320">
        <f t="shared" si="2194"/>
        <v>0</v>
      </c>
      <c r="BB862" s="320">
        <f t="shared" si="2194"/>
        <v>0</v>
      </c>
      <c r="BC862" s="320">
        <f t="shared" si="2194"/>
        <v>0</v>
      </c>
      <c r="BD862" s="320">
        <f t="shared" si="2194"/>
        <v>0</v>
      </c>
      <c r="BE862" s="320">
        <f t="shared" si="2194"/>
        <v>0</v>
      </c>
      <c r="BF862" s="320">
        <f t="shared" si="2194"/>
        <v>0</v>
      </c>
      <c r="BG862" s="320">
        <f t="shared" si="2194"/>
        <v>0</v>
      </c>
      <c r="BH862" s="320">
        <f t="shared" si="2194"/>
        <v>0</v>
      </c>
      <c r="BI862" s="320">
        <f t="shared" si="2194"/>
        <v>0</v>
      </c>
      <c r="BJ862" s="320">
        <f t="shared" si="2194"/>
        <v>0</v>
      </c>
      <c r="BK862" s="320">
        <f t="shared" si="2194"/>
        <v>0</v>
      </c>
      <c r="BL862" s="320">
        <f t="shared" si="2194"/>
        <v>0</v>
      </c>
      <c r="BM862" s="320">
        <f t="shared" si="2194"/>
        <v>0</v>
      </c>
      <c r="BN862" s="320">
        <f t="shared" si="2194"/>
        <v>0</v>
      </c>
      <c r="BO862" s="320">
        <f t="shared" si="2194"/>
        <v>0</v>
      </c>
      <c r="BP862" s="320">
        <f t="shared" si="2194"/>
        <v>0</v>
      </c>
      <c r="BQ862" s="320">
        <f t="shared" si="2194"/>
        <v>0</v>
      </c>
      <c r="BR862" s="320">
        <f t="shared" si="2194"/>
        <v>0</v>
      </c>
      <c r="BS862" s="320">
        <f t="shared" si="2194"/>
        <v>0</v>
      </c>
      <c r="BT862" s="320">
        <f t="shared" ref="BT862:BZ862" si="2195">SUMIF($A$12:$A$234,$E851,BT$12:BT$234)*(1-$D$5)+SUMIF($A$239:$A$310,$E851,BT$239:BT$310)</f>
        <v>0</v>
      </c>
      <c r="BU862" s="320">
        <f t="shared" si="2195"/>
        <v>0</v>
      </c>
      <c r="BV862" s="320">
        <f t="shared" si="2195"/>
        <v>0</v>
      </c>
      <c r="BW862" s="320">
        <f t="shared" si="2195"/>
        <v>0</v>
      </c>
      <c r="BX862" s="320">
        <f t="shared" si="2195"/>
        <v>0</v>
      </c>
      <c r="BY862" s="320">
        <f t="shared" si="2195"/>
        <v>0</v>
      </c>
      <c r="BZ862" s="320">
        <f t="shared" si="2195"/>
        <v>0</v>
      </c>
    </row>
    <row r="863" spans="1:78" ht="15" x14ac:dyDescent="0.25">
      <c r="E863" s="17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  <c r="U863" s="320"/>
      <c r="V863" s="320"/>
      <c r="W863" s="320"/>
      <c r="X863" s="320"/>
      <c r="Y863" s="320"/>
      <c r="Z863" s="320"/>
      <c r="AA863" s="320"/>
      <c r="AB863" s="320"/>
      <c r="AC863" s="320"/>
      <c r="AD863" s="320"/>
      <c r="AE863" s="320"/>
      <c r="AF863" s="320"/>
      <c r="AG863" s="320"/>
      <c r="AH863" s="320"/>
      <c r="AI863" s="320"/>
      <c r="AJ863" s="320"/>
      <c r="AK863" s="320"/>
      <c r="AL863" s="320"/>
      <c r="AM863" s="320"/>
      <c r="AN863" s="320"/>
      <c r="AO863" s="320"/>
      <c r="AP863" s="320"/>
      <c r="AQ863" s="320"/>
      <c r="AR863" s="320"/>
      <c r="AS863" s="320"/>
      <c r="AT863" s="320"/>
      <c r="AU863" s="320"/>
      <c r="AV863" s="320"/>
      <c r="AW863" s="320"/>
      <c r="AX863" s="320"/>
      <c r="AY863" s="320"/>
      <c r="AZ863" s="320"/>
      <c r="BA863" s="320"/>
      <c r="BB863" s="320"/>
      <c r="BC863" s="320"/>
      <c r="BD863" s="320"/>
      <c r="BE863" s="320"/>
      <c r="BF863" s="320"/>
      <c r="BG863" s="320"/>
      <c r="BH863" s="320"/>
      <c r="BI863" s="320"/>
      <c r="BJ863" s="320"/>
      <c r="BK863" s="320"/>
      <c r="BL863" s="320"/>
      <c r="BM863" s="320"/>
      <c r="BN863" s="320"/>
      <c r="BO863" s="320"/>
      <c r="BP863" s="320"/>
      <c r="BQ863" s="320"/>
      <c r="BR863" s="320"/>
      <c r="BS863" s="320"/>
      <c r="BT863" s="320"/>
      <c r="BU863" s="320"/>
      <c r="BV863" s="320"/>
      <c r="BW863" s="320"/>
      <c r="BX863" s="320"/>
      <c r="BY863" s="320"/>
      <c r="BZ863" s="320"/>
    </row>
    <row r="864" spans="1:78" ht="15" x14ac:dyDescent="0.25">
      <c r="B864" s="77"/>
      <c r="E864" s="170" t="s">
        <v>66</v>
      </c>
      <c r="G864" s="320">
        <f>SUMIF($A$12:$A$234,$E851,G$12:G$234)</f>
        <v>0</v>
      </c>
      <c r="H864" s="320">
        <f t="shared" ref="H864:BS864" si="2196">SUMIF($A$12:$A$234,$E851,H$12:H$234)</f>
        <v>0</v>
      </c>
      <c r="I864" s="320">
        <f t="shared" si="2196"/>
        <v>0</v>
      </c>
      <c r="J864" s="320">
        <f t="shared" si="2196"/>
        <v>0</v>
      </c>
      <c r="K864" s="320">
        <f t="shared" si="2196"/>
        <v>0</v>
      </c>
      <c r="L864" s="320">
        <f t="shared" si="2196"/>
        <v>0</v>
      </c>
      <c r="M864" s="320">
        <f t="shared" si="2196"/>
        <v>0</v>
      </c>
      <c r="N864" s="320">
        <f t="shared" si="2196"/>
        <v>0</v>
      </c>
      <c r="O864" s="320">
        <f t="shared" si="2196"/>
        <v>0</v>
      </c>
      <c r="P864" s="320">
        <f t="shared" si="2196"/>
        <v>0</v>
      </c>
      <c r="Q864" s="320">
        <f t="shared" si="2196"/>
        <v>0</v>
      </c>
      <c r="R864" s="320">
        <f t="shared" si="2196"/>
        <v>0</v>
      </c>
      <c r="S864" s="320">
        <f t="shared" si="2196"/>
        <v>0</v>
      </c>
      <c r="T864" s="320">
        <f t="shared" si="2196"/>
        <v>0</v>
      </c>
      <c r="U864" s="320">
        <f t="shared" si="2196"/>
        <v>0</v>
      </c>
      <c r="V864" s="320">
        <f t="shared" si="2196"/>
        <v>0</v>
      </c>
      <c r="W864" s="320">
        <f t="shared" si="2196"/>
        <v>0</v>
      </c>
      <c r="X864" s="320">
        <f t="shared" si="2196"/>
        <v>0</v>
      </c>
      <c r="Y864" s="320">
        <f t="shared" si="2196"/>
        <v>0</v>
      </c>
      <c r="Z864" s="320">
        <f t="shared" si="2196"/>
        <v>0</v>
      </c>
      <c r="AA864" s="320">
        <f t="shared" si="2196"/>
        <v>0</v>
      </c>
      <c r="AB864" s="320">
        <f t="shared" si="2196"/>
        <v>0</v>
      </c>
      <c r="AC864" s="320">
        <f t="shared" si="2196"/>
        <v>0</v>
      </c>
      <c r="AD864" s="320">
        <f t="shared" si="2196"/>
        <v>0</v>
      </c>
      <c r="AE864" s="320">
        <f t="shared" si="2196"/>
        <v>0</v>
      </c>
      <c r="AF864" s="320">
        <f t="shared" si="2196"/>
        <v>0</v>
      </c>
      <c r="AG864" s="320">
        <f t="shared" si="2196"/>
        <v>0</v>
      </c>
      <c r="AH864" s="320">
        <f t="shared" si="2196"/>
        <v>0</v>
      </c>
      <c r="AI864" s="320">
        <f t="shared" si="2196"/>
        <v>0</v>
      </c>
      <c r="AJ864" s="320">
        <f t="shared" si="2196"/>
        <v>0</v>
      </c>
      <c r="AK864" s="320">
        <f t="shared" si="2196"/>
        <v>0</v>
      </c>
      <c r="AL864" s="320">
        <f t="shared" si="2196"/>
        <v>0</v>
      </c>
      <c r="AM864" s="320">
        <f t="shared" si="2196"/>
        <v>0</v>
      </c>
      <c r="AN864" s="320">
        <f t="shared" si="2196"/>
        <v>0</v>
      </c>
      <c r="AO864" s="320">
        <f t="shared" si="2196"/>
        <v>0</v>
      </c>
      <c r="AP864" s="320">
        <f t="shared" si="2196"/>
        <v>0</v>
      </c>
      <c r="AQ864" s="320">
        <f t="shared" si="2196"/>
        <v>0</v>
      </c>
      <c r="AR864" s="320">
        <f t="shared" si="2196"/>
        <v>0</v>
      </c>
      <c r="AS864" s="320">
        <f t="shared" si="2196"/>
        <v>0</v>
      </c>
      <c r="AT864" s="320">
        <f t="shared" si="2196"/>
        <v>0</v>
      </c>
      <c r="AU864" s="320">
        <f t="shared" si="2196"/>
        <v>0</v>
      </c>
      <c r="AV864" s="320">
        <f t="shared" si="2196"/>
        <v>0</v>
      </c>
      <c r="AW864" s="320">
        <f t="shared" si="2196"/>
        <v>0</v>
      </c>
      <c r="AX864" s="320">
        <f t="shared" si="2196"/>
        <v>0</v>
      </c>
      <c r="AY864" s="320">
        <f t="shared" si="2196"/>
        <v>0</v>
      </c>
      <c r="AZ864" s="320">
        <f t="shared" si="2196"/>
        <v>0</v>
      </c>
      <c r="BA864" s="320">
        <f t="shared" si="2196"/>
        <v>0</v>
      </c>
      <c r="BB864" s="320">
        <f t="shared" si="2196"/>
        <v>0</v>
      </c>
      <c r="BC864" s="320">
        <f t="shared" si="2196"/>
        <v>0</v>
      </c>
      <c r="BD864" s="320">
        <f t="shared" si="2196"/>
        <v>0</v>
      </c>
      <c r="BE864" s="320">
        <f t="shared" si="2196"/>
        <v>0</v>
      </c>
      <c r="BF864" s="320">
        <f t="shared" si="2196"/>
        <v>0</v>
      </c>
      <c r="BG864" s="320">
        <f t="shared" si="2196"/>
        <v>0</v>
      </c>
      <c r="BH864" s="320">
        <f t="shared" si="2196"/>
        <v>0</v>
      </c>
      <c r="BI864" s="320">
        <f t="shared" si="2196"/>
        <v>0</v>
      </c>
      <c r="BJ864" s="320">
        <f t="shared" si="2196"/>
        <v>0</v>
      </c>
      <c r="BK864" s="320">
        <f t="shared" si="2196"/>
        <v>0</v>
      </c>
      <c r="BL864" s="320">
        <f t="shared" si="2196"/>
        <v>0</v>
      </c>
      <c r="BM864" s="320">
        <f t="shared" si="2196"/>
        <v>0</v>
      </c>
      <c r="BN864" s="320">
        <f t="shared" si="2196"/>
        <v>0</v>
      </c>
      <c r="BO864" s="320">
        <f t="shared" si="2196"/>
        <v>0</v>
      </c>
      <c r="BP864" s="320">
        <f t="shared" si="2196"/>
        <v>0</v>
      </c>
      <c r="BQ864" s="320">
        <f t="shared" si="2196"/>
        <v>0</v>
      </c>
      <c r="BR864" s="320">
        <f t="shared" si="2196"/>
        <v>0</v>
      </c>
      <c r="BS864" s="320">
        <f t="shared" si="2196"/>
        <v>0</v>
      </c>
      <c r="BT864" s="320">
        <f t="shared" ref="BT864:BZ864" si="2197">SUMIF($A$12:$A$234,$E851,BT$12:BT$234)</f>
        <v>0</v>
      </c>
      <c r="BU864" s="320">
        <f t="shared" si="2197"/>
        <v>0</v>
      </c>
      <c r="BV864" s="320">
        <f t="shared" si="2197"/>
        <v>0</v>
      </c>
      <c r="BW864" s="320">
        <f t="shared" si="2197"/>
        <v>0</v>
      </c>
      <c r="BX864" s="320">
        <f t="shared" si="2197"/>
        <v>0</v>
      </c>
      <c r="BY864" s="320">
        <f t="shared" si="2197"/>
        <v>0</v>
      </c>
      <c r="BZ864" s="320">
        <f t="shared" si="2197"/>
        <v>0</v>
      </c>
    </row>
    <row r="865" spans="1:78" ht="15" x14ac:dyDescent="0.25">
      <c r="B865" s="77"/>
      <c r="E865" s="170"/>
      <c r="G865" s="277"/>
      <c r="H865" s="277"/>
      <c r="I865" s="277"/>
      <c r="J865" s="277"/>
      <c r="K865" s="277"/>
      <c r="L865" s="277"/>
      <c r="M865" s="277"/>
      <c r="N865" s="277"/>
      <c r="O865" s="277"/>
      <c r="P865" s="277"/>
      <c r="Q865" s="277"/>
      <c r="R865" s="277"/>
      <c r="S865" s="277"/>
      <c r="T865" s="277"/>
      <c r="U865" s="277"/>
      <c r="V865" s="277"/>
      <c r="W865" s="277"/>
      <c r="X865" s="277"/>
      <c r="Y865" s="277"/>
      <c r="Z865" s="277"/>
      <c r="AA865" s="277"/>
      <c r="AB865" s="277"/>
      <c r="AC865" s="277"/>
      <c r="AD865" s="277"/>
      <c r="AE865" s="277"/>
      <c r="AF865" s="277"/>
      <c r="AG865" s="277"/>
      <c r="AH865" s="277"/>
      <c r="AI865" s="277"/>
      <c r="AJ865" s="277"/>
      <c r="AK865" s="277"/>
      <c r="AL865" s="277"/>
      <c r="AM865" s="277"/>
      <c r="AN865" s="277"/>
      <c r="AO865" s="277"/>
      <c r="AP865" s="277"/>
      <c r="AQ865" s="277"/>
      <c r="AR865" s="277"/>
      <c r="AS865" s="277"/>
      <c r="AT865" s="277"/>
      <c r="AU865" s="277"/>
      <c r="AV865" s="277"/>
      <c r="AW865" s="277"/>
      <c r="AX865" s="277"/>
      <c r="AY865" s="277"/>
      <c r="AZ865" s="277"/>
      <c r="BA865" s="277"/>
      <c r="BB865" s="277"/>
      <c r="BC865" s="277"/>
      <c r="BD865" s="277"/>
      <c r="BE865" s="277"/>
      <c r="BF865" s="277"/>
      <c r="BG865" s="277"/>
      <c r="BH865" s="277"/>
      <c r="BI865" s="277"/>
      <c r="BJ865" s="277"/>
      <c r="BK865" s="277"/>
      <c r="BL865" s="277"/>
      <c r="BM865" s="277"/>
      <c r="BN865" s="277"/>
      <c r="BO865" s="277"/>
      <c r="BP865" s="277"/>
      <c r="BQ865" s="277"/>
      <c r="BR865" s="277"/>
      <c r="BS865" s="277"/>
      <c r="BT865" s="277"/>
      <c r="BU865" s="277"/>
      <c r="BV865" s="277"/>
      <c r="BW865" s="277"/>
      <c r="BX865" s="277"/>
      <c r="BY865" s="277"/>
      <c r="BZ865" s="277"/>
    </row>
    <row r="866" spans="1:78" ht="15" x14ac:dyDescent="0.25">
      <c r="B866" s="77"/>
      <c r="E866" s="170" t="s">
        <v>117</v>
      </c>
      <c r="F866" s="310"/>
      <c r="G866" s="277">
        <f>SUMIF($A$392:$A$539,$E851,G$392:G$539)</f>
        <v>0</v>
      </c>
      <c r="H866" s="277">
        <f t="shared" ref="H866:BS866" si="2198">SUMIF($A$392:$A$539,$E851,H$392:H$539)</f>
        <v>0</v>
      </c>
      <c r="I866" s="277">
        <f t="shared" si="2198"/>
        <v>0</v>
      </c>
      <c r="J866" s="277">
        <f t="shared" si="2198"/>
        <v>0</v>
      </c>
      <c r="K866" s="277">
        <f t="shared" si="2198"/>
        <v>0</v>
      </c>
      <c r="L866" s="277">
        <f t="shared" si="2198"/>
        <v>0</v>
      </c>
      <c r="M866" s="277">
        <f t="shared" si="2198"/>
        <v>0</v>
      </c>
      <c r="N866" s="277">
        <f t="shared" si="2198"/>
        <v>0</v>
      </c>
      <c r="O866" s="277">
        <f t="shared" si="2198"/>
        <v>0</v>
      </c>
      <c r="P866" s="277">
        <f t="shared" si="2198"/>
        <v>0</v>
      </c>
      <c r="Q866" s="277">
        <f t="shared" si="2198"/>
        <v>0</v>
      </c>
      <c r="R866" s="277">
        <f t="shared" si="2198"/>
        <v>0</v>
      </c>
      <c r="S866" s="277">
        <f t="shared" si="2198"/>
        <v>0</v>
      </c>
      <c r="T866" s="277">
        <f t="shared" si="2198"/>
        <v>0</v>
      </c>
      <c r="U866" s="277">
        <f t="shared" si="2198"/>
        <v>0</v>
      </c>
      <c r="V866" s="277">
        <f t="shared" si="2198"/>
        <v>0</v>
      </c>
      <c r="W866" s="277">
        <f t="shared" si="2198"/>
        <v>0</v>
      </c>
      <c r="X866" s="277">
        <f t="shared" si="2198"/>
        <v>0</v>
      </c>
      <c r="Y866" s="277">
        <f t="shared" si="2198"/>
        <v>0</v>
      </c>
      <c r="Z866" s="277">
        <f t="shared" si="2198"/>
        <v>0</v>
      </c>
      <c r="AA866" s="277">
        <f t="shared" si="2198"/>
        <v>0</v>
      </c>
      <c r="AB866" s="277">
        <f t="shared" si="2198"/>
        <v>0</v>
      </c>
      <c r="AC866" s="277">
        <f t="shared" si="2198"/>
        <v>0</v>
      </c>
      <c r="AD866" s="277">
        <f t="shared" si="2198"/>
        <v>0</v>
      </c>
      <c r="AE866" s="277">
        <f t="shared" si="2198"/>
        <v>0</v>
      </c>
      <c r="AF866" s="277">
        <f t="shared" si="2198"/>
        <v>0</v>
      </c>
      <c r="AG866" s="277">
        <f t="shared" si="2198"/>
        <v>0</v>
      </c>
      <c r="AH866" s="277">
        <f t="shared" si="2198"/>
        <v>0</v>
      </c>
      <c r="AI866" s="277">
        <f t="shared" si="2198"/>
        <v>0</v>
      </c>
      <c r="AJ866" s="277">
        <f t="shared" si="2198"/>
        <v>0</v>
      </c>
      <c r="AK866" s="277">
        <f t="shared" si="2198"/>
        <v>0</v>
      </c>
      <c r="AL866" s="277">
        <f t="shared" si="2198"/>
        <v>0</v>
      </c>
      <c r="AM866" s="277">
        <f t="shared" si="2198"/>
        <v>0</v>
      </c>
      <c r="AN866" s="277">
        <f t="shared" si="2198"/>
        <v>0</v>
      </c>
      <c r="AO866" s="277">
        <f t="shared" si="2198"/>
        <v>0</v>
      </c>
      <c r="AP866" s="277">
        <f t="shared" si="2198"/>
        <v>0</v>
      </c>
      <c r="AQ866" s="277">
        <f t="shared" si="2198"/>
        <v>0</v>
      </c>
      <c r="AR866" s="277">
        <f t="shared" si="2198"/>
        <v>0</v>
      </c>
      <c r="AS866" s="277">
        <f t="shared" si="2198"/>
        <v>0</v>
      </c>
      <c r="AT866" s="277">
        <f t="shared" si="2198"/>
        <v>0</v>
      </c>
      <c r="AU866" s="277">
        <f t="shared" si="2198"/>
        <v>0</v>
      </c>
      <c r="AV866" s="277">
        <f t="shared" si="2198"/>
        <v>0</v>
      </c>
      <c r="AW866" s="277">
        <f t="shared" si="2198"/>
        <v>0</v>
      </c>
      <c r="AX866" s="277">
        <f t="shared" si="2198"/>
        <v>0</v>
      </c>
      <c r="AY866" s="277">
        <f t="shared" si="2198"/>
        <v>0</v>
      </c>
      <c r="AZ866" s="277">
        <f t="shared" si="2198"/>
        <v>0</v>
      </c>
      <c r="BA866" s="277">
        <f t="shared" si="2198"/>
        <v>0</v>
      </c>
      <c r="BB866" s="277">
        <f t="shared" si="2198"/>
        <v>0</v>
      </c>
      <c r="BC866" s="277">
        <f t="shared" si="2198"/>
        <v>0</v>
      </c>
      <c r="BD866" s="277">
        <f t="shared" si="2198"/>
        <v>0</v>
      </c>
      <c r="BE866" s="277">
        <f t="shared" si="2198"/>
        <v>0</v>
      </c>
      <c r="BF866" s="277">
        <f t="shared" si="2198"/>
        <v>0</v>
      </c>
      <c r="BG866" s="277">
        <f t="shared" si="2198"/>
        <v>0</v>
      </c>
      <c r="BH866" s="277">
        <f t="shared" si="2198"/>
        <v>0</v>
      </c>
      <c r="BI866" s="277">
        <f t="shared" si="2198"/>
        <v>0</v>
      </c>
      <c r="BJ866" s="277">
        <f t="shared" si="2198"/>
        <v>0</v>
      </c>
      <c r="BK866" s="277">
        <f t="shared" si="2198"/>
        <v>0</v>
      </c>
      <c r="BL866" s="277">
        <f t="shared" si="2198"/>
        <v>0</v>
      </c>
      <c r="BM866" s="277">
        <f t="shared" si="2198"/>
        <v>0</v>
      </c>
      <c r="BN866" s="277">
        <f t="shared" si="2198"/>
        <v>0</v>
      </c>
      <c r="BO866" s="277">
        <f t="shared" si="2198"/>
        <v>0</v>
      </c>
      <c r="BP866" s="277">
        <f t="shared" si="2198"/>
        <v>0</v>
      </c>
      <c r="BQ866" s="277">
        <f t="shared" si="2198"/>
        <v>0</v>
      </c>
      <c r="BR866" s="277">
        <f t="shared" si="2198"/>
        <v>0</v>
      </c>
      <c r="BS866" s="277">
        <f t="shared" si="2198"/>
        <v>0</v>
      </c>
      <c r="BT866" s="277">
        <f t="shared" ref="BT866:BZ866" si="2199">SUMIF($A$392:$A$539,$E851,BT$392:BT$539)</f>
        <v>0</v>
      </c>
      <c r="BU866" s="277">
        <f t="shared" si="2199"/>
        <v>0</v>
      </c>
      <c r="BV866" s="277">
        <f t="shared" si="2199"/>
        <v>0</v>
      </c>
      <c r="BW866" s="277">
        <f t="shared" si="2199"/>
        <v>0</v>
      </c>
      <c r="BX866" s="277">
        <f t="shared" si="2199"/>
        <v>0</v>
      </c>
      <c r="BY866" s="277">
        <f t="shared" si="2199"/>
        <v>0</v>
      </c>
      <c r="BZ866" s="277">
        <f t="shared" si="2199"/>
        <v>0</v>
      </c>
    </row>
    <row r="867" spans="1:78" ht="15" x14ac:dyDescent="0.25">
      <c r="B867" s="77"/>
      <c r="E867" s="170" t="s">
        <v>118</v>
      </c>
      <c r="F867" s="310"/>
      <c r="G867" s="277">
        <f>SUMIF($A$544:$A$615,$E851,G$544:G$615)</f>
        <v>0</v>
      </c>
      <c r="H867" s="277">
        <f t="shared" ref="H867:BS867" si="2200">SUMIF($A$544:$A$615,$E851,H$544:H$615)</f>
        <v>0</v>
      </c>
      <c r="I867" s="277">
        <f t="shared" si="2200"/>
        <v>0</v>
      </c>
      <c r="J867" s="277">
        <f t="shared" si="2200"/>
        <v>0</v>
      </c>
      <c r="K867" s="277">
        <f t="shared" si="2200"/>
        <v>0</v>
      </c>
      <c r="L867" s="277">
        <f t="shared" si="2200"/>
        <v>0</v>
      </c>
      <c r="M867" s="277">
        <f t="shared" si="2200"/>
        <v>0</v>
      </c>
      <c r="N867" s="277">
        <f t="shared" si="2200"/>
        <v>0</v>
      </c>
      <c r="O867" s="277">
        <f t="shared" si="2200"/>
        <v>0</v>
      </c>
      <c r="P867" s="277">
        <f t="shared" si="2200"/>
        <v>0</v>
      </c>
      <c r="Q867" s="277">
        <f t="shared" si="2200"/>
        <v>0</v>
      </c>
      <c r="R867" s="277">
        <f t="shared" si="2200"/>
        <v>0</v>
      </c>
      <c r="S867" s="277">
        <f t="shared" si="2200"/>
        <v>0</v>
      </c>
      <c r="T867" s="277">
        <f t="shared" si="2200"/>
        <v>0</v>
      </c>
      <c r="U867" s="277">
        <f t="shared" si="2200"/>
        <v>0</v>
      </c>
      <c r="V867" s="277">
        <f t="shared" si="2200"/>
        <v>0</v>
      </c>
      <c r="W867" s="277">
        <f t="shared" si="2200"/>
        <v>0</v>
      </c>
      <c r="X867" s="277">
        <f t="shared" si="2200"/>
        <v>0</v>
      </c>
      <c r="Y867" s="277">
        <f t="shared" si="2200"/>
        <v>0</v>
      </c>
      <c r="Z867" s="277">
        <f t="shared" si="2200"/>
        <v>0</v>
      </c>
      <c r="AA867" s="277">
        <f t="shared" si="2200"/>
        <v>0</v>
      </c>
      <c r="AB867" s="277">
        <f t="shared" si="2200"/>
        <v>0</v>
      </c>
      <c r="AC867" s="277">
        <f t="shared" si="2200"/>
        <v>0</v>
      </c>
      <c r="AD867" s="277">
        <f t="shared" si="2200"/>
        <v>0</v>
      </c>
      <c r="AE867" s="277">
        <f t="shared" si="2200"/>
        <v>0</v>
      </c>
      <c r="AF867" s="277">
        <f t="shared" si="2200"/>
        <v>0</v>
      </c>
      <c r="AG867" s="277">
        <f t="shared" si="2200"/>
        <v>0</v>
      </c>
      <c r="AH867" s="277">
        <f t="shared" si="2200"/>
        <v>0</v>
      </c>
      <c r="AI867" s="277">
        <f t="shared" si="2200"/>
        <v>0</v>
      </c>
      <c r="AJ867" s="277">
        <f t="shared" si="2200"/>
        <v>0</v>
      </c>
      <c r="AK867" s="277">
        <f t="shared" si="2200"/>
        <v>0</v>
      </c>
      <c r="AL867" s="277">
        <f t="shared" si="2200"/>
        <v>0</v>
      </c>
      <c r="AM867" s="277">
        <f t="shared" si="2200"/>
        <v>0</v>
      </c>
      <c r="AN867" s="277">
        <f t="shared" si="2200"/>
        <v>0</v>
      </c>
      <c r="AO867" s="277">
        <f t="shared" si="2200"/>
        <v>0</v>
      </c>
      <c r="AP867" s="277">
        <f t="shared" si="2200"/>
        <v>0</v>
      </c>
      <c r="AQ867" s="277">
        <f t="shared" si="2200"/>
        <v>0</v>
      </c>
      <c r="AR867" s="277">
        <f t="shared" si="2200"/>
        <v>0</v>
      </c>
      <c r="AS867" s="277">
        <f t="shared" si="2200"/>
        <v>0</v>
      </c>
      <c r="AT867" s="277">
        <f t="shared" si="2200"/>
        <v>0</v>
      </c>
      <c r="AU867" s="277">
        <f t="shared" si="2200"/>
        <v>0</v>
      </c>
      <c r="AV867" s="277">
        <f t="shared" si="2200"/>
        <v>0</v>
      </c>
      <c r="AW867" s="277">
        <f t="shared" si="2200"/>
        <v>0</v>
      </c>
      <c r="AX867" s="277">
        <f t="shared" si="2200"/>
        <v>0</v>
      </c>
      <c r="AY867" s="277">
        <f t="shared" si="2200"/>
        <v>0</v>
      </c>
      <c r="AZ867" s="277">
        <f t="shared" si="2200"/>
        <v>0</v>
      </c>
      <c r="BA867" s="277">
        <f t="shared" si="2200"/>
        <v>0</v>
      </c>
      <c r="BB867" s="277">
        <f t="shared" si="2200"/>
        <v>0</v>
      </c>
      <c r="BC867" s="277">
        <f t="shared" si="2200"/>
        <v>0</v>
      </c>
      <c r="BD867" s="277">
        <f t="shared" si="2200"/>
        <v>0</v>
      </c>
      <c r="BE867" s="277">
        <f t="shared" si="2200"/>
        <v>0</v>
      </c>
      <c r="BF867" s="277">
        <f t="shared" si="2200"/>
        <v>0</v>
      </c>
      <c r="BG867" s="277">
        <f t="shared" si="2200"/>
        <v>0</v>
      </c>
      <c r="BH867" s="277">
        <f t="shared" si="2200"/>
        <v>0</v>
      </c>
      <c r="BI867" s="277">
        <f t="shared" si="2200"/>
        <v>0</v>
      </c>
      <c r="BJ867" s="277">
        <f t="shared" si="2200"/>
        <v>0</v>
      </c>
      <c r="BK867" s="277">
        <f t="shared" si="2200"/>
        <v>0</v>
      </c>
      <c r="BL867" s="277">
        <f t="shared" si="2200"/>
        <v>0</v>
      </c>
      <c r="BM867" s="277">
        <f t="shared" si="2200"/>
        <v>0</v>
      </c>
      <c r="BN867" s="277">
        <f t="shared" si="2200"/>
        <v>0</v>
      </c>
      <c r="BO867" s="277">
        <f t="shared" si="2200"/>
        <v>0</v>
      </c>
      <c r="BP867" s="277">
        <f t="shared" si="2200"/>
        <v>0</v>
      </c>
      <c r="BQ867" s="277">
        <f t="shared" si="2200"/>
        <v>0</v>
      </c>
      <c r="BR867" s="277">
        <f t="shared" si="2200"/>
        <v>0</v>
      </c>
      <c r="BS867" s="277">
        <f t="shared" si="2200"/>
        <v>0</v>
      </c>
      <c r="BT867" s="277">
        <f t="shared" ref="BT867:BZ867" si="2201">SUMIF($A$544:$A$615,$E851,BT$544:BT$615)</f>
        <v>0</v>
      </c>
      <c r="BU867" s="277">
        <f t="shared" si="2201"/>
        <v>0</v>
      </c>
      <c r="BV867" s="277">
        <f t="shared" si="2201"/>
        <v>0</v>
      </c>
      <c r="BW867" s="277">
        <f t="shared" si="2201"/>
        <v>0</v>
      </c>
      <c r="BX867" s="277">
        <f t="shared" si="2201"/>
        <v>0</v>
      </c>
      <c r="BY867" s="277">
        <f t="shared" si="2201"/>
        <v>0</v>
      </c>
      <c r="BZ867" s="277">
        <f t="shared" si="2201"/>
        <v>0</v>
      </c>
    </row>
    <row r="868" spans="1:78" ht="15" x14ac:dyDescent="0.25">
      <c r="B868" s="77"/>
      <c r="E868" s="170" t="s">
        <v>119</v>
      </c>
      <c r="F868" s="310"/>
      <c r="G868" s="277">
        <f>SUMIF($A$316:$A$387,$E851,G$316:G$387)</f>
        <v>0</v>
      </c>
      <c r="H868" s="277">
        <f t="shared" ref="H868:BS868" si="2202">SUMIF($A$316:$A$387,$E851,H$316:H$387)</f>
        <v>0</v>
      </c>
      <c r="I868" s="277">
        <f t="shared" si="2202"/>
        <v>0</v>
      </c>
      <c r="J868" s="277">
        <f t="shared" si="2202"/>
        <v>0</v>
      </c>
      <c r="K868" s="277">
        <f t="shared" si="2202"/>
        <v>0</v>
      </c>
      <c r="L868" s="277">
        <f t="shared" si="2202"/>
        <v>0</v>
      </c>
      <c r="M868" s="277">
        <f t="shared" si="2202"/>
        <v>0</v>
      </c>
      <c r="N868" s="277">
        <f t="shared" si="2202"/>
        <v>0</v>
      </c>
      <c r="O868" s="277">
        <f t="shared" si="2202"/>
        <v>0</v>
      </c>
      <c r="P868" s="277">
        <f t="shared" si="2202"/>
        <v>0</v>
      </c>
      <c r="Q868" s="277">
        <f t="shared" si="2202"/>
        <v>0</v>
      </c>
      <c r="R868" s="277">
        <f t="shared" si="2202"/>
        <v>0</v>
      </c>
      <c r="S868" s="277">
        <f t="shared" si="2202"/>
        <v>0</v>
      </c>
      <c r="T868" s="277">
        <f t="shared" si="2202"/>
        <v>0</v>
      </c>
      <c r="U868" s="277">
        <f t="shared" si="2202"/>
        <v>0</v>
      </c>
      <c r="V868" s="277">
        <f t="shared" si="2202"/>
        <v>0</v>
      </c>
      <c r="W868" s="277">
        <f t="shared" si="2202"/>
        <v>0</v>
      </c>
      <c r="X868" s="277">
        <f t="shared" si="2202"/>
        <v>0</v>
      </c>
      <c r="Y868" s="277">
        <f t="shared" si="2202"/>
        <v>0</v>
      </c>
      <c r="Z868" s="277">
        <f t="shared" si="2202"/>
        <v>0</v>
      </c>
      <c r="AA868" s="277">
        <f t="shared" si="2202"/>
        <v>0</v>
      </c>
      <c r="AB868" s="277">
        <f t="shared" si="2202"/>
        <v>0</v>
      </c>
      <c r="AC868" s="277">
        <f t="shared" si="2202"/>
        <v>0</v>
      </c>
      <c r="AD868" s="277">
        <f t="shared" si="2202"/>
        <v>0</v>
      </c>
      <c r="AE868" s="277">
        <f t="shared" si="2202"/>
        <v>0</v>
      </c>
      <c r="AF868" s="277">
        <f t="shared" si="2202"/>
        <v>0</v>
      </c>
      <c r="AG868" s="277">
        <f t="shared" si="2202"/>
        <v>0</v>
      </c>
      <c r="AH868" s="277">
        <f t="shared" si="2202"/>
        <v>0</v>
      </c>
      <c r="AI868" s="277">
        <f t="shared" si="2202"/>
        <v>0</v>
      </c>
      <c r="AJ868" s="277">
        <f t="shared" si="2202"/>
        <v>0</v>
      </c>
      <c r="AK868" s="277">
        <f t="shared" si="2202"/>
        <v>0</v>
      </c>
      <c r="AL868" s="277">
        <f t="shared" si="2202"/>
        <v>0</v>
      </c>
      <c r="AM868" s="277">
        <f t="shared" si="2202"/>
        <v>0</v>
      </c>
      <c r="AN868" s="277">
        <f t="shared" si="2202"/>
        <v>0</v>
      </c>
      <c r="AO868" s="277">
        <f t="shared" si="2202"/>
        <v>0</v>
      </c>
      <c r="AP868" s="277">
        <f t="shared" si="2202"/>
        <v>0</v>
      </c>
      <c r="AQ868" s="277">
        <f t="shared" si="2202"/>
        <v>0</v>
      </c>
      <c r="AR868" s="277">
        <f t="shared" si="2202"/>
        <v>0</v>
      </c>
      <c r="AS868" s="277">
        <f t="shared" si="2202"/>
        <v>0</v>
      </c>
      <c r="AT868" s="277">
        <f t="shared" si="2202"/>
        <v>0</v>
      </c>
      <c r="AU868" s="277">
        <f t="shared" si="2202"/>
        <v>0</v>
      </c>
      <c r="AV868" s="277">
        <f t="shared" si="2202"/>
        <v>0</v>
      </c>
      <c r="AW868" s="277">
        <f t="shared" si="2202"/>
        <v>0</v>
      </c>
      <c r="AX868" s="277">
        <f t="shared" si="2202"/>
        <v>0</v>
      </c>
      <c r="AY868" s="277">
        <f t="shared" si="2202"/>
        <v>0</v>
      </c>
      <c r="AZ868" s="277">
        <f t="shared" si="2202"/>
        <v>0</v>
      </c>
      <c r="BA868" s="277">
        <f t="shared" si="2202"/>
        <v>0</v>
      </c>
      <c r="BB868" s="277">
        <f t="shared" si="2202"/>
        <v>0</v>
      </c>
      <c r="BC868" s="277">
        <f t="shared" si="2202"/>
        <v>0</v>
      </c>
      <c r="BD868" s="277">
        <f t="shared" si="2202"/>
        <v>0</v>
      </c>
      <c r="BE868" s="277">
        <f t="shared" si="2202"/>
        <v>0</v>
      </c>
      <c r="BF868" s="277">
        <f t="shared" si="2202"/>
        <v>0</v>
      </c>
      <c r="BG868" s="277">
        <f t="shared" si="2202"/>
        <v>0</v>
      </c>
      <c r="BH868" s="277">
        <f t="shared" si="2202"/>
        <v>0</v>
      </c>
      <c r="BI868" s="277">
        <f t="shared" si="2202"/>
        <v>0</v>
      </c>
      <c r="BJ868" s="277">
        <f t="shared" si="2202"/>
        <v>0</v>
      </c>
      <c r="BK868" s="277">
        <f t="shared" si="2202"/>
        <v>0</v>
      </c>
      <c r="BL868" s="277">
        <f t="shared" si="2202"/>
        <v>0</v>
      </c>
      <c r="BM868" s="277">
        <f t="shared" si="2202"/>
        <v>0</v>
      </c>
      <c r="BN868" s="277">
        <f t="shared" si="2202"/>
        <v>0</v>
      </c>
      <c r="BO868" s="277">
        <f t="shared" si="2202"/>
        <v>0</v>
      </c>
      <c r="BP868" s="277">
        <f t="shared" si="2202"/>
        <v>0</v>
      </c>
      <c r="BQ868" s="277">
        <f t="shared" si="2202"/>
        <v>0</v>
      </c>
      <c r="BR868" s="277">
        <f t="shared" si="2202"/>
        <v>0</v>
      </c>
      <c r="BS868" s="277">
        <f t="shared" si="2202"/>
        <v>0</v>
      </c>
      <c r="BT868" s="277">
        <f t="shared" ref="BT868:BZ868" si="2203">SUMIF($A$316:$A$387,$E851,BT$316:BT$387)</f>
        <v>0</v>
      </c>
      <c r="BU868" s="277">
        <f t="shared" si="2203"/>
        <v>0</v>
      </c>
      <c r="BV868" s="277">
        <f t="shared" si="2203"/>
        <v>0</v>
      </c>
      <c r="BW868" s="277">
        <f t="shared" si="2203"/>
        <v>0</v>
      </c>
      <c r="BX868" s="277">
        <f t="shared" si="2203"/>
        <v>0</v>
      </c>
      <c r="BY868" s="277">
        <f t="shared" si="2203"/>
        <v>0</v>
      </c>
      <c r="BZ868" s="277">
        <f t="shared" si="2203"/>
        <v>0</v>
      </c>
    </row>
    <row r="869" spans="1:78" ht="15" x14ac:dyDescent="0.25">
      <c r="B869" s="310"/>
      <c r="E869" s="170"/>
      <c r="F869" s="310"/>
      <c r="G869" s="277"/>
      <c r="H869" s="277"/>
      <c r="I869" s="277"/>
      <c r="J869" s="277"/>
      <c r="K869" s="277"/>
      <c r="L869" s="277"/>
      <c r="M869" s="277"/>
      <c r="N869" s="277"/>
      <c r="O869" s="277"/>
      <c r="P869" s="277"/>
      <c r="Q869" s="277"/>
      <c r="R869" s="277"/>
      <c r="S869" s="277"/>
      <c r="T869" s="277"/>
      <c r="U869" s="277"/>
      <c r="V869" s="277"/>
      <c r="W869" s="277"/>
      <c r="X869" s="277"/>
      <c r="Y869" s="277"/>
      <c r="Z869" s="277"/>
      <c r="AA869" s="277"/>
      <c r="AB869" s="277"/>
      <c r="AC869" s="277"/>
      <c r="AD869" s="277"/>
      <c r="AE869" s="277"/>
      <c r="AF869" s="277"/>
      <c r="AG869" s="277"/>
      <c r="AH869" s="277"/>
      <c r="AI869" s="277"/>
      <c r="AJ869" s="277"/>
      <c r="AK869" s="277"/>
      <c r="AL869" s="277"/>
      <c r="AM869" s="277"/>
      <c r="AN869" s="277"/>
      <c r="AO869" s="277"/>
      <c r="AP869" s="277"/>
      <c r="AQ869" s="277"/>
      <c r="AR869" s="277"/>
      <c r="AS869" s="277"/>
      <c r="AT869" s="277"/>
      <c r="AU869" s="277"/>
      <c r="AV869" s="277"/>
      <c r="AW869" s="277"/>
      <c r="AX869" s="277"/>
      <c r="AY869" s="277"/>
      <c r="AZ869" s="277"/>
      <c r="BA869" s="277"/>
      <c r="BB869" s="277"/>
      <c r="BC869" s="277"/>
      <c r="BD869" s="277"/>
      <c r="BE869" s="277"/>
      <c r="BF869" s="277"/>
      <c r="BG869" s="277"/>
      <c r="BH869" s="277"/>
      <c r="BI869" s="277"/>
      <c r="BJ869" s="277"/>
      <c r="BK869" s="277"/>
      <c r="BL869" s="277"/>
      <c r="BM869" s="277"/>
      <c r="BN869" s="277"/>
      <c r="BO869" s="277"/>
      <c r="BP869" s="277"/>
      <c r="BQ869" s="277"/>
      <c r="BR869" s="277"/>
      <c r="BS869" s="277"/>
      <c r="BT869" s="277"/>
      <c r="BU869" s="277"/>
      <c r="BV869" s="277"/>
      <c r="BW869" s="277"/>
      <c r="BX869" s="277"/>
      <c r="BY869" s="277"/>
      <c r="BZ869" s="277"/>
    </row>
    <row r="870" spans="1:78" ht="15" x14ac:dyDescent="0.25">
      <c r="B870" s="202">
        <f>'SS-GSMPII-3'!$C$15</f>
        <v>0.21</v>
      </c>
      <c r="E870" s="170" t="s">
        <v>120</v>
      </c>
      <c r="F870" s="310"/>
      <c r="G870" s="83">
        <f>(G864-G866-G871)*$B870</f>
        <v>0</v>
      </c>
      <c r="H870" s="83">
        <f t="shared" ref="H870" si="2204">(H864-H866-H871)*$B870</f>
        <v>0</v>
      </c>
      <c r="I870" s="83">
        <f t="shared" ref="I870" si="2205">(I864-I866-I871)*$B870</f>
        <v>0</v>
      </c>
      <c r="J870" s="83">
        <f t="shared" ref="J870" si="2206">(J864-J866-J871)*$B870</f>
        <v>0</v>
      </c>
      <c r="K870" s="83">
        <f t="shared" ref="K870" si="2207">(K864-K866-K871)*$B870</f>
        <v>0</v>
      </c>
      <c r="L870" s="83">
        <f t="shared" ref="L870" si="2208">(L864-L866-L871)*$B870</f>
        <v>0</v>
      </c>
      <c r="M870" s="83">
        <f t="shared" ref="M870" si="2209">(M864-M866-M871)*$B870</f>
        <v>0</v>
      </c>
      <c r="N870" s="83">
        <f t="shared" ref="N870" si="2210">(N864-N866-N871)*$B870</f>
        <v>0</v>
      </c>
      <c r="O870" s="83">
        <f t="shared" ref="O870" si="2211">(O864-O866-O871)*$B870</f>
        <v>0</v>
      </c>
      <c r="P870" s="83">
        <f t="shared" ref="P870" si="2212">(P864-P866-P871)*$B870</f>
        <v>0</v>
      </c>
      <c r="Q870" s="83">
        <f t="shared" ref="Q870" si="2213">(Q864-Q866-Q871)*$B870</f>
        <v>0</v>
      </c>
      <c r="R870" s="83">
        <f t="shared" ref="R870" si="2214">(R864-R866-R871)*$B870</f>
        <v>0</v>
      </c>
      <c r="S870" s="83">
        <f t="shared" ref="S870" si="2215">(S864-S866-S871)*$B870</f>
        <v>0</v>
      </c>
      <c r="T870" s="83">
        <f t="shared" ref="T870" si="2216">(T864-T866-T871)*$B870</f>
        <v>0</v>
      </c>
      <c r="U870" s="83">
        <f t="shared" ref="U870" si="2217">(U864-U866-U871)*$B870</f>
        <v>0</v>
      </c>
      <c r="V870" s="83">
        <f t="shared" ref="V870" si="2218">(V864-V866-V871)*$B870</f>
        <v>0</v>
      </c>
      <c r="W870" s="83">
        <f t="shared" ref="W870" si="2219">(W864-W866-W871)*$B870</f>
        <v>0</v>
      </c>
      <c r="X870" s="83">
        <f t="shared" ref="X870" si="2220">(X864-X866-X871)*$B870</f>
        <v>0</v>
      </c>
      <c r="Y870" s="83">
        <f t="shared" ref="Y870" si="2221">(Y864-Y866-Y871)*$B870</f>
        <v>0</v>
      </c>
      <c r="Z870" s="83">
        <f t="shared" ref="Z870" si="2222">(Z864-Z866-Z871)*$B870</f>
        <v>0</v>
      </c>
      <c r="AA870" s="83">
        <f t="shared" ref="AA870" si="2223">(AA864-AA866-AA871)*$B870</f>
        <v>0</v>
      </c>
      <c r="AB870" s="83">
        <f t="shared" ref="AB870" si="2224">(AB864-AB866-AB871)*$B870</f>
        <v>0</v>
      </c>
      <c r="AC870" s="83">
        <f t="shared" ref="AC870" si="2225">(AC864-AC866-AC871)*$B870</f>
        <v>0</v>
      </c>
      <c r="AD870" s="83">
        <f t="shared" ref="AD870" si="2226">(AD864-AD866-AD871)*$B870</f>
        <v>0</v>
      </c>
      <c r="AE870" s="83">
        <f t="shared" ref="AE870" si="2227">(AE864-AE866-AE871)*$B870</f>
        <v>0</v>
      </c>
      <c r="AF870" s="83">
        <f t="shared" ref="AF870" si="2228">(AF864-AF866-AF871)*$B870</f>
        <v>0</v>
      </c>
      <c r="AG870" s="83">
        <f t="shared" ref="AG870" si="2229">(AG864-AG866-AG871)*$B870</f>
        <v>0</v>
      </c>
      <c r="AH870" s="83">
        <f t="shared" ref="AH870" si="2230">(AH864-AH866-AH871)*$B870</f>
        <v>0</v>
      </c>
      <c r="AI870" s="83">
        <f t="shared" ref="AI870" si="2231">(AI864-AI866-AI871)*$B870</f>
        <v>0</v>
      </c>
      <c r="AJ870" s="83">
        <f t="shared" ref="AJ870" si="2232">(AJ864-AJ866-AJ871)*$B870</f>
        <v>0</v>
      </c>
      <c r="AK870" s="83">
        <f t="shared" ref="AK870" si="2233">(AK864-AK866-AK871)*$B870</f>
        <v>0</v>
      </c>
      <c r="AL870" s="83">
        <f t="shared" ref="AL870" si="2234">(AL864-AL866-AL871)*$B870</f>
        <v>0</v>
      </c>
      <c r="AM870" s="83">
        <f t="shared" ref="AM870" si="2235">(AM864-AM866-AM871)*$B870</f>
        <v>0</v>
      </c>
      <c r="AN870" s="83">
        <f t="shared" ref="AN870" si="2236">(AN864-AN866-AN871)*$B870</f>
        <v>0</v>
      </c>
      <c r="AO870" s="83">
        <f t="shared" ref="AO870" si="2237">(AO864-AO866-AO871)*$B870</f>
        <v>0</v>
      </c>
      <c r="AP870" s="83">
        <f t="shared" ref="AP870" si="2238">(AP864-AP866-AP871)*$B870</f>
        <v>0</v>
      </c>
      <c r="AQ870" s="83">
        <f t="shared" ref="AQ870" si="2239">(AQ864-AQ866-AQ871)*$B870</f>
        <v>0</v>
      </c>
      <c r="AR870" s="83">
        <f t="shared" ref="AR870" si="2240">(AR864-AR866-AR871)*$B870</f>
        <v>0</v>
      </c>
      <c r="AS870" s="83">
        <f t="shared" ref="AS870" si="2241">(AS864-AS866-AS871)*$B870</f>
        <v>0</v>
      </c>
      <c r="AT870" s="83">
        <f t="shared" ref="AT870" si="2242">(AT864-AT866-AT871)*$B870</f>
        <v>0</v>
      </c>
      <c r="AU870" s="83">
        <f t="shared" ref="AU870" si="2243">(AU864-AU866-AU871)*$B870</f>
        <v>0</v>
      </c>
      <c r="AV870" s="83">
        <f t="shared" ref="AV870" si="2244">(AV864-AV866-AV871)*$B870</f>
        <v>0</v>
      </c>
      <c r="AW870" s="83">
        <f t="shared" ref="AW870" si="2245">(AW864-AW866-AW871)*$B870</f>
        <v>0</v>
      </c>
      <c r="AX870" s="83">
        <f t="shared" ref="AX870" si="2246">(AX864-AX866-AX871)*$B870</f>
        <v>0</v>
      </c>
      <c r="AY870" s="83">
        <f t="shared" ref="AY870" si="2247">(AY864-AY866-AY871)*$B870</f>
        <v>0</v>
      </c>
      <c r="AZ870" s="83">
        <f t="shared" ref="AZ870" si="2248">(AZ864-AZ866-AZ871)*$B870</f>
        <v>0</v>
      </c>
      <c r="BA870" s="83">
        <f t="shared" ref="BA870" si="2249">(BA864-BA866-BA871)*$B870</f>
        <v>0</v>
      </c>
      <c r="BB870" s="83">
        <f t="shared" ref="BB870" si="2250">(BB864-BB866-BB871)*$B870</f>
        <v>0</v>
      </c>
      <c r="BC870" s="83">
        <f t="shared" ref="BC870" si="2251">(BC864-BC866-BC871)*$B870</f>
        <v>0</v>
      </c>
      <c r="BD870" s="83">
        <f t="shared" ref="BD870" si="2252">(BD864-BD866-BD871)*$B870</f>
        <v>0</v>
      </c>
      <c r="BE870" s="83">
        <f t="shared" ref="BE870" si="2253">(BE864-BE866-BE871)*$B870</f>
        <v>0</v>
      </c>
      <c r="BF870" s="83">
        <f t="shared" ref="BF870" si="2254">(BF864-BF866-BF871)*$B870</f>
        <v>0</v>
      </c>
      <c r="BG870" s="83">
        <f t="shared" ref="BG870" si="2255">(BG864-BG866-BG871)*$B870</f>
        <v>0</v>
      </c>
      <c r="BH870" s="83">
        <f t="shared" ref="BH870" si="2256">(BH864-BH866-BH871)*$B870</f>
        <v>0</v>
      </c>
      <c r="BI870" s="83">
        <f t="shared" ref="BI870" si="2257">(BI864-BI866-BI871)*$B870</f>
        <v>0</v>
      </c>
      <c r="BJ870" s="83">
        <f t="shared" ref="BJ870" si="2258">(BJ864-BJ866-BJ871)*$B870</f>
        <v>0</v>
      </c>
      <c r="BK870" s="83">
        <f t="shared" ref="BK870" si="2259">(BK864-BK866-BK871)*$B870</f>
        <v>0</v>
      </c>
      <c r="BL870" s="83">
        <f t="shared" ref="BL870" si="2260">(BL864-BL866-BL871)*$B870</f>
        <v>0</v>
      </c>
      <c r="BM870" s="83">
        <f t="shared" ref="BM870" si="2261">(BM864-BM866-BM871)*$B870</f>
        <v>0</v>
      </c>
      <c r="BN870" s="83">
        <f t="shared" ref="BN870" si="2262">(BN864-BN866-BN871)*$B870</f>
        <v>0</v>
      </c>
      <c r="BO870" s="83">
        <f t="shared" ref="BO870" si="2263">(BO864-BO866-BO871)*$B870</f>
        <v>0</v>
      </c>
      <c r="BP870" s="83">
        <f t="shared" ref="BP870" si="2264">(BP864-BP866-BP871)*$B870</f>
        <v>0</v>
      </c>
      <c r="BQ870" s="83">
        <f t="shared" ref="BQ870" si="2265">(BQ864-BQ866-BQ871)*$B870</f>
        <v>0</v>
      </c>
      <c r="BR870" s="83">
        <f t="shared" ref="BR870" si="2266">(BR864-BR866-BR871)*$B870</f>
        <v>0</v>
      </c>
      <c r="BS870" s="83">
        <f t="shared" ref="BS870" si="2267">(BS864-BS866-BS871)*$B870</f>
        <v>0</v>
      </c>
      <c r="BT870" s="83">
        <f t="shared" ref="BT870" si="2268">(BT864-BT866-BT871)*$B870</f>
        <v>0</v>
      </c>
      <c r="BU870" s="83">
        <f t="shared" ref="BU870" si="2269">(BU864-BU866-BU871)*$B870</f>
        <v>0</v>
      </c>
      <c r="BV870" s="83">
        <f t="shared" ref="BV870" si="2270">(BV864-BV866-BV871)*$B870</f>
        <v>0</v>
      </c>
      <c r="BW870" s="83">
        <f t="shared" ref="BW870" si="2271">(BW864-BW866-BW871)*$B870</f>
        <v>0</v>
      </c>
      <c r="BX870" s="83">
        <f t="shared" ref="BX870" si="2272">(BX864-BX866-BX871)*$B870</f>
        <v>0</v>
      </c>
      <c r="BY870" s="83">
        <f t="shared" ref="BY870" si="2273">(BY864-BY866-BY871)*$B870</f>
        <v>0</v>
      </c>
      <c r="BZ870" s="83">
        <f t="shared" ref="BZ870" si="2274">(BZ864-BZ866-BZ871)*$B870</f>
        <v>0</v>
      </c>
    </row>
    <row r="871" spans="1:78" ht="15" x14ac:dyDescent="0.25">
      <c r="B871" s="202">
        <f>'SS-GSMPII-3'!$C$16</f>
        <v>0.09</v>
      </c>
      <c r="E871" s="170" t="s">
        <v>121</v>
      </c>
      <c r="F871" s="310"/>
      <c r="G871" s="83">
        <f>(G864-G867)*$B871</f>
        <v>0</v>
      </c>
      <c r="H871" s="83">
        <f t="shared" ref="H871:BS871" si="2275">(H864-H867)*$B871</f>
        <v>0</v>
      </c>
      <c r="I871" s="83">
        <f t="shared" si="2275"/>
        <v>0</v>
      </c>
      <c r="J871" s="83">
        <f t="shared" si="2275"/>
        <v>0</v>
      </c>
      <c r="K871" s="83">
        <f t="shared" si="2275"/>
        <v>0</v>
      </c>
      <c r="L871" s="83">
        <f t="shared" si="2275"/>
        <v>0</v>
      </c>
      <c r="M871" s="83">
        <f t="shared" si="2275"/>
        <v>0</v>
      </c>
      <c r="N871" s="83">
        <f t="shared" si="2275"/>
        <v>0</v>
      </c>
      <c r="O871" s="83">
        <f t="shared" si="2275"/>
        <v>0</v>
      </c>
      <c r="P871" s="83">
        <f t="shared" si="2275"/>
        <v>0</v>
      </c>
      <c r="Q871" s="83">
        <f t="shared" si="2275"/>
        <v>0</v>
      </c>
      <c r="R871" s="83">
        <f t="shared" si="2275"/>
        <v>0</v>
      </c>
      <c r="S871" s="83">
        <f t="shared" si="2275"/>
        <v>0</v>
      </c>
      <c r="T871" s="83">
        <f t="shared" si="2275"/>
        <v>0</v>
      </c>
      <c r="U871" s="83">
        <f t="shared" si="2275"/>
        <v>0</v>
      </c>
      <c r="V871" s="83">
        <f t="shared" si="2275"/>
        <v>0</v>
      </c>
      <c r="W871" s="83">
        <f t="shared" si="2275"/>
        <v>0</v>
      </c>
      <c r="X871" s="83">
        <f t="shared" si="2275"/>
        <v>0</v>
      </c>
      <c r="Y871" s="83">
        <f t="shared" si="2275"/>
        <v>0</v>
      </c>
      <c r="Z871" s="83">
        <f t="shared" si="2275"/>
        <v>0</v>
      </c>
      <c r="AA871" s="83">
        <f t="shared" si="2275"/>
        <v>0</v>
      </c>
      <c r="AB871" s="83">
        <f t="shared" si="2275"/>
        <v>0</v>
      </c>
      <c r="AC871" s="83">
        <f t="shared" si="2275"/>
        <v>0</v>
      </c>
      <c r="AD871" s="83">
        <f t="shared" si="2275"/>
        <v>0</v>
      </c>
      <c r="AE871" s="83">
        <f t="shared" si="2275"/>
        <v>0</v>
      </c>
      <c r="AF871" s="83">
        <f t="shared" si="2275"/>
        <v>0</v>
      </c>
      <c r="AG871" s="83">
        <f t="shared" si="2275"/>
        <v>0</v>
      </c>
      <c r="AH871" s="83">
        <f t="shared" si="2275"/>
        <v>0</v>
      </c>
      <c r="AI871" s="83">
        <f t="shared" si="2275"/>
        <v>0</v>
      </c>
      <c r="AJ871" s="83">
        <f t="shared" si="2275"/>
        <v>0</v>
      </c>
      <c r="AK871" s="83">
        <f t="shared" si="2275"/>
        <v>0</v>
      </c>
      <c r="AL871" s="83">
        <f t="shared" si="2275"/>
        <v>0</v>
      </c>
      <c r="AM871" s="83">
        <f t="shared" si="2275"/>
        <v>0</v>
      </c>
      <c r="AN871" s="83">
        <f t="shared" si="2275"/>
        <v>0</v>
      </c>
      <c r="AO871" s="83">
        <f t="shared" si="2275"/>
        <v>0</v>
      </c>
      <c r="AP871" s="83">
        <f t="shared" si="2275"/>
        <v>0</v>
      </c>
      <c r="AQ871" s="83">
        <f t="shared" si="2275"/>
        <v>0</v>
      </c>
      <c r="AR871" s="83">
        <f t="shared" si="2275"/>
        <v>0</v>
      </c>
      <c r="AS871" s="83">
        <f t="shared" si="2275"/>
        <v>0</v>
      </c>
      <c r="AT871" s="83">
        <f t="shared" si="2275"/>
        <v>0</v>
      </c>
      <c r="AU871" s="83">
        <f t="shared" si="2275"/>
        <v>0</v>
      </c>
      <c r="AV871" s="83">
        <f t="shared" si="2275"/>
        <v>0</v>
      </c>
      <c r="AW871" s="83">
        <f t="shared" si="2275"/>
        <v>0</v>
      </c>
      <c r="AX871" s="83">
        <f t="shared" si="2275"/>
        <v>0</v>
      </c>
      <c r="AY871" s="83">
        <f t="shared" si="2275"/>
        <v>0</v>
      </c>
      <c r="AZ871" s="83">
        <f t="shared" si="2275"/>
        <v>0</v>
      </c>
      <c r="BA871" s="83">
        <f t="shared" si="2275"/>
        <v>0</v>
      </c>
      <c r="BB871" s="83">
        <f t="shared" si="2275"/>
        <v>0</v>
      </c>
      <c r="BC871" s="83">
        <f t="shared" si="2275"/>
        <v>0</v>
      </c>
      <c r="BD871" s="83">
        <f t="shared" si="2275"/>
        <v>0</v>
      </c>
      <c r="BE871" s="83">
        <f t="shared" si="2275"/>
        <v>0</v>
      </c>
      <c r="BF871" s="83">
        <f t="shared" si="2275"/>
        <v>0</v>
      </c>
      <c r="BG871" s="83">
        <f t="shared" si="2275"/>
        <v>0</v>
      </c>
      <c r="BH871" s="83">
        <f t="shared" si="2275"/>
        <v>0</v>
      </c>
      <c r="BI871" s="83">
        <f t="shared" si="2275"/>
        <v>0</v>
      </c>
      <c r="BJ871" s="83">
        <f t="shared" si="2275"/>
        <v>0</v>
      </c>
      <c r="BK871" s="83">
        <f t="shared" si="2275"/>
        <v>0</v>
      </c>
      <c r="BL871" s="83">
        <f t="shared" si="2275"/>
        <v>0</v>
      </c>
      <c r="BM871" s="83">
        <f t="shared" si="2275"/>
        <v>0</v>
      </c>
      <c r="BN871" s="83">
        <f t="shared" si="2275"/>
        <v>0</v>
      </c>
      <c r="BO871" s="83">
        <f t="shared" si="2275"/>
        <v>0</v>
      </c>
      <c r="BP871" s="83">
        <f t="shared" si="2275"/>
        <v>0</v>
      </c>
      <c r="BQ871" s="83">
        <f t="shared" si="2275"/>
        <v>0</v>
      </c>
      <c r="BR871" s="83">
        <f t="shared" si="2275"/>
        <v>0</v>
      </c>
      <c r="BS871" s="83">
        <f t="shared" si="2275"/>
        <v>0</v>
      </c>
      <c r="BT871" s="83">
        <f t="shared" ref="BT871:BZ871" si="2276">(BT864-BT867)*$B871</f>
        <v>0</v>
      </c>
      <c r="BU871" s="83">
        <f t="shared" si="2276"/>
        <v>0</v>
      </c>
      <c r="BV871" s="83">
        <f t="shared" si="2276"/>
        <v>0</v>
      </c>
      <c r="BW871" s="83">
        <f t="shared" si="2276"/>
        <v>0</v>
      </c>
      <c r="BX871" s="83">
        <f t="shared" si="2276"/>
        <v>0</v>
      </c>
      <c r="BY871" s="83">
        <f t="shared" si="2276"/>
        <v>0</v>
      </c>
      <c r="BZ871" s="83">
        <f t="shared" si="2276"/>
        <v>0</v>
      </c>
    </row>
    <row r="872" spans="1:78" ht="15" x14ac:dyDescent="0.25">
      <c r="B872" s="202">
        <f>'SS-GSMPII-3'!$C$17</f>
        <v>0.28110000000000002</v>
      </c>
      <c r="E872" s="170" t="s">
        <v>122</v>
      </c>
      <c r="G872" s="65">
        <f>(-G868)*$B872</f>
        <v>0</v>
      </c>
      <c r="H872" s="65">
        <f t="shared" ref="H872:BS872" si="2277">(-H868)*$B872</f>
        <v>0</v>
      </c>
      <c r="I872" s="65">
        <f t="shared" si="2277"/>
        <v>0</v>
      </c>
      <c r="J872" s="65">
        <f t="shared" si="2277"/>
        <v>0</v>
      </c>
      <c r="K872" s="65">
        <f t="shared" si="2277"/>
        <v>0</v>
      </c>
      <c r="L872" s="65">
        <f t="shared" si="2277"/>
        <v>0</v>
      </c>
      <c r="M872" s="65">
        <f t="shared" si="2277"/>
        <v>0</v>
      </c>
      <c r="N872" s="65">
        <f t="shared" si="2277"/>
        <v>0</v>
      </c>
      <c r="O872" s="65">
        <f t="shared" si="2277"/>
        <v>0</v>
      </c>
      <c r="P872" s="65">
        <f t="shared" si="2277"/>
        <v>0</v>
      </c>
      <c r="Q872" s="65">
        <f t="shared" si="2277"/>
        <v>0</v>
      </c>
      <c r="R872" s="65">
        <f t="shared" si="2277"/>
        <v>0</v>
      </c>
      <c r="S872" s="65">
        <f t="shared" si="2277"/>
        <v>0</v>
      </c>
      <c r="T872" s="65">
        <f t="shared" si="2277"/>
        <v>0</v>
      </c>
      <c r="U872" s="65">
        <f t="shared" si="2277"/>
        <v>0</v>
      </c>
      <c r="V872" s="65">
        <f t="shared" si="2277"/>
        <v>0</v>
      </c>
      <c r="W872" s="65">
        <f t="shared" si="2277"/>
        <v>0</v>
      </c>
      <c r="X872" s="65">
        <f t="shared" si="2277"/>
        <v>0</v>
      </c>
      <c r="Y872" s="65">
        <f t="shared" si="2277"/>
        <v>0</v>
      </c>
      <c r="Z872" s="65">
        <f t="shared" si="2277"/>
        <v>0</v>
      </c>
      <c r="AA872" s="65">
        <f t="shared" si="2277"/>
        <v>0</v>
      </c>
      <c r="AB872" s="65">
        <f t="shared" si="2277"/>
        <v>0</v>
      </c>
      <c r="AC872" s="65">
        <f t="shared" si="2277"/>
        <v>0</v>
      </c>
      <c r="AD872" s="65">
        <f t="shared" si="2277"/>
        <v>0</v>
      </c>
      <c r="AE872" s="65">
        <f t="shared" si="2277"/>
        <v>0</v>
      </c>
      <c r="AF872" s="65">
        <f t="shared" si="2277"/>
        <v>0</v>
      </c>
      <c r="AG872" s="65">
        <f t="shared" si="2277"/>
        <v>0</v>
      </c>
      <c r="AH872" s="65">
        <f t="shared" si="2277"/>
        <v>0</v>
      </c>
      <c r="AI872" s="65">
        <f t="shared" si="2277"/>
        <v>0</v>
      </c>
      <c r="AJ872" s="65">
        <f t="shared" si="2277"/>
        <v>0</v>
      </c>
      <c r="AK872" s="65">
        <f t="shared" si="2277"/>
        <v>0</v>
      </c>
      <c r="AL872" s="65">
        <f t="shared" si="2277"/>
        <v>0</v>
      </c>
      <c r="AM872" s="65">
        <f t="shared" si="2277"/>
        <v>0</v>
      </c>
      <c r="AN872" s="65">
        <f t="shared" si="2277"/>
        <v>0</v>
      </c>
      <c r="AO872" s="65">
        <f t="shared" si="2277"/>
        <v>0</v>
      </c>
      <c r="AP872" s="65">
        <f t="shared" si="2277"/>
        <v>0</v>
      </c>
      <c r="AQ872" s="65">
        <f t="shared" si="2277"/>
        <v>0</v>
      </c>
      <c r="AR872" s="65">
        <f t="shared" si="2277"/>
        <v>0</v>
      </c>
      <c r="AS872" s="65">
        <f t="shared" si="2277"/>
        <v>0</v>
      </c>
      <c r="AT872" s="65">
        <f t="shared" si="2277"/>
        <v>0</v>
      </c>
      <c r="AU872" s="65">
        <f t="shared" si="2277"/>
        <v>0</v>
      </c>
      <c r="AV872" s="65">
        <f t="shared" si="2277"/>
        <v>0</v>
      </c>
      <c r="AW872" s="65">
        <f t="shared" si="2277"/>
        <v>0</v>
      </c>
      <c r="AX872" s="65">
        <f t="shared" si="2277"/>
        <v>0</v>
      </c>
      <c r="AY872" s="65">
        <f t="shared" si="2277"/>
        <v>0</v>
      </c>
      <c r="AZ872" s="65">
        <f t="shared" si="2277"/>
        <v>0</v>
      </c>
      <c r="BA872" s="65">
        <f t="shared" si="2277"/>
        <v>0</v>
      </c>
      <c r="BB872" s="65">
        <f t="shared" si="2277"/>
        <v>0</v>
      </c>
      <c r="BC872" s="65">
        <f t="shared" si="2277"/>
        <v>0</v>
      </c>
      <c r="BD872" s="65">
        <f t="shared" si="2277"/>
        <v>0</v>
      </c>
      <c r="BE872" s="65">
        <f t="shared" si="2277"/>
        <v>0</v>
      </c>
      <c r="BF872" s="65">
        <f t="shared" si="2277"/>
        <v>0</v>
      </c>
      <c r="BG872" s="65">
        <f t="shared" si="2277"/>
        <v>0</v>
      </c>
      <c r="BH872" s="65">
        <f t="shared" si="2277"/>
        <v>0</v>
      </c>
      <c r="BI872" s="65">
        <f t="shared" si="2277"/>
        <v>0</v>
      </c>
      <c r="BJ872" s="65">
        <f t="shared" si="2277"/>
        <v>0</v>
      </c>
      <c r="BK872" s="65">
        <f t="shared" si="2277"/>
        <v>0</v>
      </c>
      <c r="BL872" s="65">
        <f t="shared" si="2277"/>
        <v>0</v>
      </c>
      <c r="BM872" s="65">
        <f t="shared" si="2277"/>
        <v>0</v>
      </c>
      <c r="BN872" s="65">
        <f t="shared" si="2277"/>
        <v>0</v>
      </c>
      <c r="BO872" s="65">
        <f t="shared" si="2277"/>
        <v>0</v>
      </c>
      <c r="BP872" s="65">
        <f t="shared" si="2277"/>
        <v>0</v>
      </c>
      <c r="BQ872" s="65">
        <f t="shared" si="2277"/>
        <v>0</v>
      </c>
      <c r="BR872" s="65">
        <f t="shared" si="2277"/>
        <v>0</v>
      </c>
      <c r="BS872" s="65">
        <f t="shared" si="2277"/>
        <v>0</v>
      </c>
      <c r="BT872" s="65">
        <f t="shared" ref="BT872:BZ872" si="2278">(-BT868)*$B872</f>
        <v>0</v>
      </c>
      <c r="BU872" s="65">
        <f t="shared" si="2278"/>
        <v>0</v>
      </c>
      <c r="BV872" s="65">
        <f t="shared" si="2278"/>
        <v>0</v>
      </c>
      <c r="BW872" s="65">
        <f t="shared" si="2278"/>
        <v>0</v>
      </c>
      <c r="BX872" s="65">
        <f t="shared" si="2278"/>
        <v>0</v>
      </c>
      <c r="BY872" s="65">
        <f t="shared" si="2278"/>
        <v>0</v>
      </c>
      <c r="BZ872" s="65">
        <f t="shared" si="2278"/>
        <v>0</v>
      </c>
    </row>
    <row r="873" spans="1:78" ht="15" x14ac:dyDescent="0.25">
      <c r="B873" s="310"/>
      <c r="E873" s="170" t="s">
        <v>123</v>
      </c>
      <c r="G873" s="188">
        <f>SUM(G870:G872)</f>
        <v>0</v>
      </c>
      <c r="H873" s="188">
        <f t="shared" ref="H873" si="2279">SUM(H870:H872)</f>
        <v>0</v>
      </c>
      <c r="I873" s="188">
        <f t="shared" ref="I873" si="2280">SUM(I870:I872)</f>
        <v>0</v>
      </c>
      <c r="J873" s="188">
        <f t="shared" ref="J873" si="2281">SUM(J870:J872)</f>
        <v>0</v>
      </c>
      <c r="K873" s="188">
        <f t="shared" ref="K873" si="2282">SUM(K870:K872)</f>
        <v>0</v>
      </c>
      <c r="L873" s="188">
        <f t="shared" ref="L873" si="2283">SUM(L870:L872)</f>
        <v>0</v>
      </c>
      <c r="M873" s="188">
        <f t="shared" ref="M873" si="2284">SUM(M870:M872)</f>
        <v>0</v>
      </c>
      <c r="N873" s="188">
        <f t="shared" ref="N873" si="2285">SUM(N870:N872)</f>
        <v>0</v>
      </c>
      <c r="O873" s="188">
        <f t="shared" ref="O873" si="2286">SUM(O870:O872)</f>
        <v>0</v>
      </c>
      <c r="P873" s="188">
        <f t="shared" ref="P873" si="2287">SUM(P870:P872)</f>
        <v>0</v>
      </c>
      <c r="Q873" s="188">
        <f t="shared" ref="Q873" si="2288">SUM(Q870:Q872)</f>
        <v>0</v>
      </c>
      <c r="R873" s="188">
        <f t="shared" ref="R873" si="2289">SUM(R870:R872)</f>
        <v>0</v>
      </c>
      <c r="S873" s="188">
        <f t="shared" ref="S873" si="2290">SUM(S870:S872)</f>
        <v>0</v>
      </c>
      <c r="T873" s="188">
        <f t="shared" ref="T873" si="2291">SUM(T870:T872)</f>
        <v>0</v>
      </c>
      <c r="U873" s="188">
        <f t="shared" ref="U873" si="2292">SUM(U870:U872)</f>
        <v>0</v>
      </c>
      <c r="V873" s="188">
        <f t="shared" ref="V873" si="2293">SUM(V870:V872)</f>
        <v>0</v>
      </c>
      <c r="W873" s="188">
        <f t="shared" ref="W873" si="2294">SUM(W870:W872)</f>
        <v>0</v>
      </c>
      <c r="X873" s="188">
        <f t="shared" ref="X873" si="2295">SUM(X870:X872)</f>
        <v>0</v>
      </c>
      <c r="Y873" s="188">
        <f t="shared" ref="Y873" si="2296">SUM(Y870:Y872)</f>
        <v>0</v>
      </c>
      <c r="Z873" s="188">
        <f t="shared" ref="Z873" si="2297">SUM(Z870:Z872)</f>
        <v>0</v>
      </c>
      <c r="AA873" s="188">
        <f t="shared" ref="AA873" si="2298">SUM(AA870:AA872)</f>
        <v>0</v>
      </c>
      <c r="AB873" s="188">
        <f t="shared" ref="AB873" si="2299">SUM(AB870:AB872)</f>
        <v>0</v>
      </c>
      <c r="AC873" s="188">
        <f t="shared" ref="AC873" si="2300">SUM(AC870:AC872)</f>
        <v>0</v>
      </c>
      <c r="AD873" s="188">
        <f t="shared" ref="AD873" si="2301">SUM(AD870:AD872)</f>
        <v>0</v>
      </c>
      <c r="AE873" s="188">
        <f t="shared" ref="AE873" si="2302">SUM(AE870:AE872)</f>
        <v>0</v>
      </c>
      <c r="AF873" s="188">
        <f t="shared" ref="AF873" si="2303">SUM(AF870:AF872)</f>
        <v>0</v>
      </c>
      <c r="AG873" s="188">
        <f t="shared" ref="AG873" si="2304">SUM(AG870:AG872)</f>
        <v>0</v>
      </c>
      <c r="AH873" s="188">
        <f t="shared" ref="AH873" si="2305">SUM(AH870:AH872)</f>
        <v>0</v>
      </c>
      <c r="AI873" s="188">
        <f t="shared" ref="AI873" si="2306">SUM(AI870:AI872)</f>
        <v>0</v>
      </c>
      <c r="AJ873" s="188">
        <f t="shared" ref="AJ873" si="2307">SUM(AJ870:AJ872)</f>
        <v>0</v>
      </c>
      <c r="AK873" s="188">
        <f t="shared" ref="AK873" si="2308">SUM(AK870:AK872)</f>
        <v>0</v>
      </c>
      <c r="AL873" s="188">
        <f t="shared" ref="AL873" si="2309">SUM(AL870:AL872)</f>
        <v>0</v>
      </c>
      <c r="AM873" s="188">
        <f t="shared" ref="AM873" si="2310">SUM(AM870:AM872)</f>
        <v>0</v>
      </c>
      <c r="AN873" s="188">
        <f t="shared" ref="AN873" si="2311">SUM(AN870:AN872)</f>
        <v>0</v>
      </c>
      <c r="AO873" s="188">
        <f t="shared" ref="AO873" si="2312">SUM(AO870:AO872)</f>
        <v>0</v>
      </c>
      <c r="AP873" s="188">
        <f t="shared" ref="AP873" si="2313">SUM(AP870:AP872)</f>
        <v>0</v>
      </c>
      <c r="AQ873" s="188">
        <f t="shared" ref="AQ873" si="2314">SUM(AQ870:AQ872)</f>
        <v>0</v>
      </c>
      <c r="AR873" s="188">
        <f t="shared" ref="AR873" si="2315">SUM(AR870:AR872)</f>
        <v>0</v>
      </c>
      <c r="AS873" s="188">
        <f t="shared" ref="AS873" si="2316">SUM(AS870:AS872)</f>
        <v>0</v>
      </c>
      <c r="AT873" s="188">
        <f t="shared" ref="AT873" si="2317">SUM(AT870:AT872)</f>
        <v>0</v>
      </c>
      <c r="AU873" s="188">
        <f t="shared" ref="AU873" si="2318">SUM(AU870:AU872)</f>
        <v>0</v>
      </c>
      <c r="AV873" s="188">
        <f t="shared" ref="AV873" si="2319">SUM(AV870:AV872)</f>
        <v>0</v>
      </c>
      <c r="AW873" s="188">
        <f t="shared" ref="AW873" si="2320">SUM(AW870:AW872)</f>
        <v>0</v>
      </c>
      <c r="AX873" s="188">
        <f t="shared" ref="AX873" si="2321">SUM(AX870:AX872)</f>
        <v>0</v>
      </c>
      <c r="AY873" s="188">
        <f t="shared" ref="AY873" si="2322">SUM(AY870:AY872)</f>
        <v>0</v>
      </c>
      <c r="AZ873" s="188">
        <f t="shared" ref="AZ873" si="2323">SUM(AZ870:AZ872)</f>
        <v>0</v>
      </c>
      <c r="BA873" s="188">
        <f t="shared" ref="BA873" si="2324">SUM(BA870:BA872)</f>
        <v>0</v>
      </c>
      <c r="BB873" s="188">
        <f t="shared" ref="BB873" si="2325">SUM(BB870:BB872)</f>
        <v>0</v>
      </c>
      <c r="BC873" s="188">
        <f t="shared" ref="BC873" si="2326">SUM(BC870:BC872)</f>
        <v>0</v>
      </c>
      <c r="BD873" s="188">
        <f t="shared" ref="BD873" si="2327">SUM(BD870:BD872)</f>
        <v>0</v>
      </c>
      <c r="BE873" s="188">
        <f t="shared" ref="BE873" si="2328">SUM(BE870:BE872)</f>
        <v>0</v>
      </c>
      <c r="BF873" s="188">
        <f t="shared" ref="BF873" si="2329">SUM(BF870:BF872)</f>
        <v>0</v>
      </c>
      <c r="BG873" s="188">
        <f t="shared" ref="BG873" si="2330">SUM(BG870:BG872)</f>
        <v>0</v>
      </c>
      <c r="BH873" s="188">
        <f t="shared" ref="BH873" si="2331">SUM(BH870:BH872)</f>
        <v>0</v>
      </c>
      <c r="BI873" s="188">
        <f t="shared" ref="BI873" si="2332">SUM(BI870:BI872)</f>
        <v>0</v>
      </c>
      <c r="BJ873" s="188">
        <f t="shared" ref="BJ873" si="2333">SUM(BJ870:BJ872)</f>
        <v>0</v>
      </c>
      <c r="BK873" s="188">
        <f t="shared" ref="BK873" si="2334">SUM(BK870:BK872)</f>
        <v>0</v>
      </c>
      <c r="BL873" s="188">
        <f t="shared" ref="BL873" si="2335">SUM(BL870:BL872)</f>
        <v>0</v>
      </c>
      <c r="BM873" s="188">
        <f t="shared" ref="BM873" si="2336">SUM(BM870:BM872)</f>
        <v>0</v>
      </c>
      <c r="BN873" s="188">
        <f t="shared" ref="BN873" si="2337">SUM(BN870:BN872)</f>
        <v>0</v>
      </c>
      <c r="BO873" s="188">
        <f t="shared" ref="BO873" si="2338">SUM(BO870:BO872)</f>
        <v>0</v>
      </c>
      <c r="BP873" s="188">
        <f t="shared" ref="BP873" si="2339">SUM(BP870:BP872)</f>
        <v>0</v>
      </c>
      <c r="BQ873" s="188">
        <f t="shared" ref="BQ873" si="2340">SUM(BQ870:BQ872)</f>
        <v>0</v>
      </c>
      <c r="BR873" s="188">
        <f t="shared" ref="BR873" si="2341">SUM(BR870:BR872)</f>
        <v>0</v>
      </c>
      <c r="BS873" s="188">
        <f t="shared" ref="BS873" si="2342">SUM(BS870:BS872)</f>
        <v>0</v>
      </c>
      <c r="BT873" s="188">
        <f t="shared" ref="BT873" si="2343">SUM(BT870:BT872)</f>
        <v>0</v>
      </c>
      <c r="BU873" s="188">
        <f t="shared" ref="BU873" si="2344">SUM(BU870:BU872)</f>
        <v>0</v>
      </c>
      <c r="BV873" s="188">
        <f t="shared" ref="BV873" si="2345">SUM(BV870:BV872)</f>
        <v>0</v>
      </c>
      <c r="BW873" s="188">
        <f t="shared" ref="BW873" si="2346">SUM(BW870:BW872)</f>
        <v>0</v>
      </c>
      <c r="BX873" s="188">
        <f t="shared" ref="BX873" si="2347">SUM(BX870:BX872)</f>
        <v>0</v>
      </c>
      <c r="BY873" s="188">
        <f t="shared" ref="BY873" si="2348">SUM(BY870:BY872)</f>
        <v>0</v>
      </c>
      <c r="BZ873" s="188">
        <f t="shared" ref="BZ873" si="2349">SUM(BZ870:BZ872)</f>
        <v>0</v>
      </c>
    </row>
    <row r="874" spans="1:78" ht="15" x14ac:dyDescent="0.25">
      <c r="B874" s="77">
        <f>HLOOKUP(INPUTS!$C$47,$G$9:$BZ$949,ROW(C874)-8,FALSE)</f>
        <v>0</v>
      </c>
      <c r="E874" s="170" t="s">
        <v>16</v>
      </c>
      <c r="G874" s="188">
        <f>G873+F874</f>
        <v>0</v>
      </c>
      <c r="H874" s="188">
        <f t="shared" ref="H874" si="2350">H873+G874</f>
        <v>0</v>
      </c>
      <c r="I874" s="188">
        <f t="shared" ref="I874" si="2351">I873+H874</f>
        <v>0</v>
      </c>
      <c r="J874" s="188">
        <f t="shared" ref="J874" si="2352">J873+I874</f>
        <v>0</v>
      </c>
      <c r="K874" s="188">
        <f t="shared" ref="K874" si="2353">K873+J874</f>
        <v>0</v>
      </c>
      <c r="L874" s="188">
        <f t="shared" ref="L874" si="2354">L873+K874</f>
        <v>0</v>
      </c>
      <c r="M874" s="188">
        <f t="shared" ref="M874" si="2355">M873+L874</f>
        <v>0</v>
      </c>
      <c r="N874" s="188">
        <f t="shared" ref="N874" si="2356">N873+M874</f>
        <v>0</v>
      </c>
      <c r="O874" s="188">
        <f t="shared" ref="O874" si="2357">O873+N874</f>
        <v>0</v>
      </c>
      <c r="P874" s="188">
        <f t="shared" ref="P874" si="2358">P873+O874</f>
        <v>0</v>
      </c>
      <c r="Q874" s="188">
        <f t="shared" ref="Q874" si="2359">Q873+P874</f>
        <v>0</v>
      </c>
      <c r="R874" s="188">
        <f t="shared" ref="R874" si="2360">R873+Q874</f>
        <v>0</v>
      </c>
      <c r="S874" s="188">
        <f t="shared" ref="S874" si="2361">S873+R874</f>
        <v>0</v>
      </c>
      <c r="T874" s="188">
        <f t="shared" ref="T874" si="2362">T873+S874</f>
        <v>0</v>
      </c>
      <c r="U874" s="188">
        <f t="shared" ref="U874" si="2363">U873+T874</f>
        <v>0</v>
      </c>
      <c r="V874" s="188">
        <f t="shared" ref="V874" si="2364">V873+U874</f>
        <v>0</v>
      </c>
      <c r="W874" s="188">
        <f t="shared" ref="W874" si="2365">W873+V874</f>
        <v>0</v>
      </c>
      <c r="X874" s="188">
        <f t="shared" ref="X874" si="2366">X873+W874</f>
        <v>0</v>
      </c>
      <c r="Y874" s="188">
        <f t="shared" ref="Y874" si="2367">Y873+X874</f>
        <v>0</v>
      </c>
      <c r="Z874" s="188">
        <f t="shared" ref="Z874" si="2368">Z873+Y874</f>
        <v>0</v>
      </c>
      <c r="AA874" s="188">
        <f t="shared" ref="AA874" si="2369">AA873+Z874</f>
        <v>0</v>
      </c>
      <c r="AB874" s="188">
        <f t="shared" ref="AB874" si="2370">AB873+AA874</f>
        <v>0</v>
      </c>
      <c r="AC874" s="188">
        <f t="shared" ref="AC874" si="2371">AC873+AB874</f>
        <v>0</v>
      </c>
      <c r="AD874" s="188">
        <f t="shared" ref="AD874" si="2372">AD873+AC874</f>
        <v>0</v>
      </c>
      <c r="AE874" s="188">
        <f t="shared" ref="AE874" si="2373">AE873+AD874</f>
        <v>0</v>
      </c>
      <c r="AF874" s="188">
        <f t="shared" ref="AF874" si="2374">AF873+AE874</f>
        <v>0</v>
      </c>
      <c r="AG874" s="188">
        <f t="shared" ref="AG874" si="2375">AG873+AF874</f>
        <v>0</v>
      </c>
      <c r="AH874" s="188">
        <f t="shared" ref="AH874" si="2376">AH873+AG874</f>
        <v>0</v>
      </c>
      <c r="AI874" s="188">
        <f t="shared" ref="AI874" si="2377">AI873+AH874</f>
        <v>0</v>
      </c>
      <c r="AJ874" s="188">
        <f t="shared" ref="AJ874" si="2378">AJ873+AI874</f>
        <v>0</v>
      </c>
      <c r="AK874" s="188">
        <f t="shared" ref="AK874" si="2379">AK873+AJ874</f>
        <v>0</v>
      </c>
      <c r="AL874" s="188">
        <f t="shared" ref="AL874" si="2380">AL873+AK874</f>
        <v>0</v>
      </c>
      <c r="AM874" s="188">
        <f t="shared" ref="AM874" si="2381">AM873+AL874</f>
        <v>0</v>
      </c>
      <c r="AN874" s="188">
        <f t="shared" ref="AN874" si="2382">AN873+AM874</f>
        <v>0</v>
      </c>
      <c r="AO874" s="188">
        <f t="shared" ref="AO874" si="2383">AO873+AN874</f>
        <v>0</v>
      </c>
      <c r="AP874" s="188">
        <f t="shared" ref="AP874" si="2384">AP873+AO874</f>
        <v>0</v>
      </c>
      <c r="AQ874" s="188">
        <f t="shared" ref="AQ874" si="2385">AQ873+AP874</f>
        <v>0</v>
      </c>
      <c r="AR874" s="188">
        <f t="shared" ref="AR874" si="2386">AR873+AQ874</f>
        <v>0</v>
      </c>
      <c r="AS874" s="188">
        <f t="shared" ref="AS874" si="2387">AS873+AR874</f>
        <v>0</v>
      </c>
      <c r="AT874" s="188">
        <f t="shared" ref="AT874" si="2388">AT873+AS874</f>
        <v>0</v>
      </c>
      <c r="AU874" s="188">
        <f t="shared" ref="AU874" si="2389">AU873+AT874</f>
        <v>0</v>
      </c>
      <c r="AV874" s="188">
        <f t="shared" ref="AV874" si="2390">AV873+AU874</f>
        <v>0</v>
      </c>
      <c r="AW874" s="188">
        <f t="shared" ref="AW874" si="2391">AW873+AV874</f>
        <v>0</v>
      </c>
      <c r="AX874" s="188">
        <f t="shared" ref="AX874" si="2392">AX873+AW874</f>
        <v>0</v>
      </c>
      <c r="AY874" s="188">
        <f t="shared" ref="AY874" si="2393">AY873+AX874</f>
        <v>0</v>
      </c>
      <c r="AZ874" s="188">
        <f t="shared" ref="AZ874" si="2394">AZ873+AY874</f>
        <v>0</v>
      </c>
      <c r="BA874" s="188">
        <f t="shared" ref="BA874" si="2395">BA873+AZ874</f>
        <v>0</v>
      </c>
      <c r="BB874" s="188">
        <f t="shared" ref="BB874" si="2396">BB873+BA874</f>
        <v>0</v>
      </c>
      <c r="BC874" s="188">
        <f t="shared" ref="BC874" si="2397">BC873+BB874</f>
        <v>0</v>
      </c>
      <c r="BD874" s="188">
        <f t="shared" ref="BD874" si="2398">BD873+BC874</f>
        <v>0</v>
      </c>
      <c r="BE874" s="188">
        <f t="shared" ref="BE874" si="2399">BE873+BD874</f>
        <v>0</v>
      </c>
      <c r="BF874" s="188">
        <f t="shared" ref="BF874" si="2400">BF873+BE874</f>
        <v>0</v>
      </c>
      <c r="BG874" s="188">
        <f t="shared" ref="BG874" si="2401">BG873+BF874</f>
        <v>0</v>
      </c>
      <c r="BH874" s="188">
        <f t="shared" ref="BH874" si="2402">BH873+BG874</f>
        <v>0</v>
      </c>
      <c r="BI874" s="188">
        <f t="shared" ref="BI874" si="2403">BI873+BH874</f>
        <v>0</v>
      </c>
      <c r="BJ874" s="188">
        <f t="shared" ref="BJ874" si="2404">BJ873+BI874</f>
        <v>0</v>
      </c>
      <c r="BK874" s="188">
        <f t="shared" ref="BK874" si="2405">BK873+BJ874</f>
        <v>0</v>
      </c>
      <c r="BL874" s="188">
        <f t="shared" ref="BL874" si="2406">BL873+BK874</f>
        <v>0</v>
      </c>
      <c r="BM874" s="188">
        <f t="shared" ref="BM874" si="2407">BM873+BL874</f>
        <v>0</v>
      </c>
      <c r="BN874" s="188">
        <f t="shared" ref="BN874" si="2408">BN873+BM874</f>
        <v>0</v>
      </c>
      <c r="BO874" s="188">
        <f t="shared" ref="BO874" si="2409">BO873+BN874</f>
        <v>0</v>
      </c>
      <c r="BP874" s="188">
        <f t="shared" ref="BP874" si="2410">BP873+BO874</f>
        <v>0</v>
      </c>
      <c r="BQ874" s="188">
        <f t="shared" ref="BQ874" si="2411">BQ873+BP874</f>
        <v>0</v>
      </c>
      <c r="BR874" s="188">
        <f t="shared" ref="BR874" si="2412">BR873+BQ874</f>
        <v>0</v>
      </c>
      <c r="BS874" s="188">
        <f t="shared" ref="BS874" si="2413">BS873+BR874</f>
        <v>0</v>
      </c>
      <c r="BT874" s="188">
        <f t="shared" ref="BT874" si="2414">BT873+BS874</f>
        <v>0</v>
      </c>
      <c r="BU874" s="188">
        <f t="shared" ref="BU874" si="2415">BU873+BT874</f>
        <v>0</v>
      </c>
      <c r="BV874" s="188">
        <f t="shared" ref="BV874" si="2416">BV873+BU874</f>
        <v>0</v>
      </c>
      <c r="BW874" s="188">
        <f t="shared" ref="BW874" si="2417">BW873+BV874</f>
        <v>0</v>
      </c>
      <c r="BX874" s="188">
        <f t="shared" ref="BX874" si="2418">BX873+BW874</f>
        <v>0</v>
      </c>
      <c r="BY874" s="188">
        <f t="shared" ref="BY874" si="2419">BY873+BX874</f>
        <v>0</v>
      </c>
      <c r="BZ874" s="188">
        <f t="shared" ref="BZ874" si="2420">BZ873+BY874</f>
        <v>0</v>
      </c>
    </row>
    <row r="875" spans="1:78" ht="15" x14ac:dyDescent="0.25">
      <c r="E875" s="245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49"/>
      <c r="AE875" s="49"/>
      <c r="AF875" s="49"/>
      <c r="AG875" s="49"/>
      <c r="AH875" s="49"/>
      <c r="AI875" s="49"/>
      <c r="AJ875" s="49"/>
      <c r="AK875" s="49"/>
      <c r="AL875" s="49"/>
      <c r="AM875" s="49"/>
      <c r="AN875" s="49"/>
      <c r="AO875" s="49"/>
      <c r="AP875" s="49"/>
      <c r="AQ875" s="49"/>
      <c r="AR875" s="49"/>
      <c r="AS875" s="49"/>
      <c r="AT875" s="49"/>
      <c r="AU875" s="49"/>
      <c r="AV875" s="49"/>
      <c r="AW875" s="49"/>
      <c r="AX875" s="49"/>
      <c r="AY875" s="49"/>
      <c r="AZ875" s="49"/>
      <c r="BA875" s="49"/>
      <c r="BB875" s="49"/>
      <c r="BC875" s="49"/>
      <c r="BD875" s="49"/>
      <c r="BE875" s="49"/>
      <c r="BF875" s="49"/>
      <c r="BG875" s="49"/>
      <c r="BH875" s="49"/>
      <c r="BI875" s="49"/>
      <c r="BJ875" s="49"/>
      <c r="BK875" s="49"/>
      <c r="BL875" s="49"/>
      <c r="BM875" s="49"/>
      <c r="BN875" s="49"/>
      <c r="BO875" s="49"/>
      <c r="BP875" s="49"/>
      <c r="BQ875" s="49"/>
      <c r="BR875" s="49"/>
      <c r="BS875" s="49"/>
      <c r="BT875" s="49"/>
      <c r="BU875" s="49"/>
      <c r="BV875" s="49"/>
      <c r="BW875" s="49"/>
      <c r="BX875" s="49"/>
      <c r="BY875" s="49"/>
      <c r="BZ875" s="49"/>
    </row>
    <row r="876" spans="1:78" ht="20.25" x14ac:dyDescent="0.3">
      <c r="A876" s="146">
        <f>$F$3</f>
        <v>3.2729943405392273E-2</v>
      </c>
      <c r="E876" s="318" t="s">
        <v>214</v>
      </c>
      <c r="G876" s="323"/>
      <c r="H876" s="323"/>
      <c r="I876" s="323"/>
      <c r="J876" s="323"/>
      <c r="K876" s="323"/>
      <c r="L876" s="323"/>
      <c r="M876" s="323"/>
      <c r="N876" s="323"/>
      <c r="O876" s="323"/>
      <c r="P876" s="323"/>
      <c r="Q876" s="323"/>
      <c r="R876" s="323"/>
      <c r="S876" s="323"/>
      <c r="T876" s="323"/>
      <c r="U876" s="323"/>
      <c r="V876" s="323"/>
      <c r="W876" s="323"/>
      <c r="X876" s="323"/>
      <c r="Y876" s="323"/>
      <c r="Z876" s="323"/>
      <c r="AA876" s="323"/>
      <c r="AB876" s="323"/>
      <c r="AC876" s="323"/>
      <c r="AD876" s="323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49"/>
      <c r="AU876" s="49"/>
      <c r="AV876" s="49"/>
      <c r="AW876" s="49"/>
      <c r="AX876" s="49"/>
      <c r="AY876" s="49"/>
      <c r="AZ876" s="49"/>
      <c r="BA876" s="49"/>
      <c r="BB876" s="49"/>
      <c r="BC876" s="49"/>
      <c r="BD876" s="49"/>
      <c r="BE876" s="49"/>
      <c r="BF876" s="49"/>
      <c r="BG876" s="49"/>
      <c r="BH876" s="49"/>
      <c r="BI876" s="49"/>
      <c r="BJ876" s="49"/>
      <c r="BK876" s="49"/>
      <c r="BL876" s="49"/>
      <c r="BM876" s="49"/>
      <c r="BN876" s="49"/>
      <c r="BO876" s="49"/>
      <c r="BP876" s="49"/>
      <c r="BQ876" s="49"/>
      <c r="BR876" s="49"/>
      <c r="BS876" s="49"/>
      <c r="BT876" s="49"/>
      <c r="BU876" s="49"/>
      <c r="BV876" s="49"/>
      <c r="BW876" s="49"/>
      <c r="BX876" s="49"/>
      <c r="BY876" s="49"/>
      <c r="BZ876" s="49"/>
    </row>
    <row r="877" spans="1:78" ht="15" x14ac:dyDescent="0.25">
      <c r="A877" s="229">
        <f>B877*$A$776</f>
        <v>0</v>
      </c>
      <c r="B877" s="77">
        <f>SUM(G877:BZ877)</f>
        <v>0</v>
      </c>
      <c r="E877" s="170" t="s">
        <v>8</v>
      </c>
      <c r="G877" s="319">
        <f>IF(G$700=$E876,VLOOKUP(G$9,$D$12:$E$83,2,FALSE),0)</f>
        <v>0</v>
      </c>
      <c r="H877" s="319">
        <f t="shared" ref="H877" si="2421">IF(H$700=$E876,VLOOKUP(H$9,$D$12:$E$83,2,FALSE),0)</f>
        <v>0</v>
      </c>
      <c r="I877" s="319">
        <f t="shared" ref="I877" si="2422">IF(I$700=$E876,VLOOKUP(I$9,$D$12:$E$83,2,FALSE),0)</f>
        <v>0</v>
      </c>
      <c r="J877" s="319">
        <f t="shared" ref="J877" si="2423">IF(J$700=$E876,VLOOKUP(J$9,$D$12:$E$83,2,FALSE),0)</f>
        <v>0</v>
      </c>
      <c r="K877" s="319">
        <f t="shared" ref="K877" si="2424">IF(K$700=$E876,VLOOKUP(K$9,$D$12:$E$83,2,FALSE),0)</f>
        <v>0</v>
      </c>
      <c r="L877" s="319">
        <f t="shared" ref="L877" si="2425">IF(L$700=$E876,VLOOKUP(L$9,$D$12:$E$83,2,FALSE),0)</f>
        <v>0</v>
      </c>
      <c r="M877" s="319">
        <f t="shared" ref="M877" si="2426">IF(M$700=$E876,VLOOKUP(M$9,$D$12:$E$83,2,FALSE),0)</f>
        <v>0</v>
      </c>
      <c r="N877" s="319">
        <f t="shared" ref="N877" si="2427">IF(N$700=$E876,VLOOKUP(N$9,$D$12:$E$83,2,FALSE),0)</f>
        <v>0</v>
      </c>
      <c r="O877" s="319">
        <f t="shared" ref="O877" si="2428">IF(O$700=$E876,VLOOKUP(O$9,$D$12:$E$83,2,FALSE),0)</f>
        <v>0</v>
      </c>
      <c r="P877" s="319">
        <f t="shared" ref="P877" si="2429">IF(P$700=$E876,VLOOKUP(P$9,$D$12:$E$83,2,FALSE),0)</f>
        <v>0</v>
      </c>
      <c r="Q877" s="319">
        <f t="shared" ref="Q877" si="2430">IF(Q$700=$E876,VLOOKUP(Q$9,$D$12:$E$83,2,FALSE),0)</f>
        <v>0</v>
      </c>
      <c r="R877" s="319">
        <f t="shared" ref="R877" si="2431">IF(R$700=$E876,VLOOKUP(R$9,$D$12:$E$83,2,FALSE),0)</f>
        <v>0</v>
      </c>
      <c r="S877" s="319">
        <f t="shared" ref="S877" si="2432">IF(S$700=$E876,VLOOKUP(S$9,$D$12:$E$83,2,FALSE),0)</f>
        <v>0</v>
      </c>
      <c r="T877" s="319">
        <f t="shared" ref="T877" si="2433">IF(T$700=$E876,VLOOKUP(T$9,$D$12:$E$83,2,FALSE),0)</f>
        <v>0</v>
      </c>
      <c r="U877" s="319">
        <f t="shared" ref="U877" si="2434">IF(U$700=$E876,VLOOKUP(U$9,$D$12:$E$83,2,FALSE),0)</f>
        <v>0</v>
      </c>
      <c r="V877" s="319">
        <f t="shared" ref="V877" si="2435">IF(V$700=$E876,VLOOKUP(V$9,$D$12:$E$83,2,FALSE),0)</f>
        <v>0</v>
      </c>
      <c r="W877" s="319">
        <f t="shared" ref="W877" si="2436">IF(W$700=$E876,VLOOKUP(W$9,$D$12:$E$83,2,FALSE),0)</f>
        <v>0</v>
      </c>
      <c r="X877" s="319">
        <f t="shared" ref="X877" si="2437">IF(X$700=$E876,VLOOKUP(X$9,$D$12:$E$83,2,FALSE),0)</f>
        <v>0</v>
      </c>
      <c r="Y877" s="319">
        <f t="shared" ref="Y877" si="2438">IF(Y$700=$E876,VLOOKUP(Y$9,$D$12:$E$83,2,FALSE),0)</f>
        <v>0</v>
      </c>
      <c r="Z877" s="319">
        <f t="shared" ref="Z877" si="2439">IF(Z$700=$E876,VLOOKUP(Z$9,$D$12:$E$83,2,FALSE),0)</f>
        <v>0</v>
      </c>
      <c r="AA877" s="319">
        <f t="shared" ref="AA877" si="2440">IF(AA$700=$E876,VLOOKUP(AA$9,$D$12:$E$83,2,FALSE),0)</f>
        <v>0</v>
      </c>
      <c r="AB877" s="319">
        <f t="shared" ref="AB877" si="2441">IF(AB$700=$E876,VLOOKUP(AB$9,$D$12:$E$83,2,FALSE),0)</f>
        <v>0</v>
      </c>
      <c r="AC877" s="319">
        <f t="shared" ref="AC877" si="2442">IF(AC$700=$E876,VLOOKUP(AC$9,$D$12:$E$83,2,FALSE),0)</f>
        <v>0</v>
      </c>
      <c r="AD877" s="319">
        <f t="shared" ref="AD877" si="2443">IF(AD$700=$E876,VLOOKUP(AD$9,$D$12:$E$83,2,FALSE),0)</f>
        <v>0</v>
      </c>
      <c r="AE877" s="319">
        <f t="shared" ref="AE877" si="2444">IF(AE$700=$E876,VLOOKUP(AE$9,$D$12:$E$83,2,FALSE),0)</f>
        <v>0</v>
      </c>
      <c r="AF877" s="319">
        <f t="shared" ref="AF877" si="2445">IF(AF$700=$E876,VLOOKUP(AF$9,$D$12:$E$83,2,FALSE),0)</f>
        <v>0</v>
      </c>
      <c r="AG877" s="319">
        <f t="shared" ref="AG877" si="2446">IF(AG$700=$E876,VLOOKUP(AG$9,$D$12:$E$83,2,FALSE),0)</f>
        <v>0</v>
      </c>
      <c r="AH877" s="319">
        <f t="shared" ref="AH877" si="2447">IF(AH$700=$E876,VLOOKUP(AH$9,$D$12:$E$83,2,FALSE),0)</f>
        <v>0</v>
      </c>
      <c r="AI877" s="319">
        <f t="shared" ref="AI877" si="2448">IF(AI$700=$E876,VLOOKUP(AI$9,$D$12:$E$83,2,FALSE),0)</f>
        <v>0</v>
      </c>
      <c r="AJ877" s="319">
        <f t="shared" ref="AJ877" si="2449">IF(AJ$700=$E876,VLOOKUP(AJ$9,$D$12:$E$83,2,FALSE),0)</f>
        <v>0</v>
      </c>
      <c r="AK877" s="319">
        <f t="shared" ref="AK877" si="2450">IF(AK$700=$E876,VLOOKUP(AK$9,$D$12:$E$83,2,FALSE),0)</f>
        <v>0</v>
      </c>
      <c r="AL877" s="319">
        <f t="shared" ref="AL877" si="2451">IF(AL$700=$E876,VLOOKUP(AL$9,$D$12:$E$83,2,FALSE),0)</f>
        <v>0</v>
      </c>
      <c r="AM877" s="319">
        <f t="shared" ref="AM877" si="2452">IF(AM$700=$E876,VLOOKUP(AM$9,$D$12:$E$83,2,FALSE),0)</f>
        <v>0</v>
      </c>
      <c r="AN877" s="319">
        <f t="shared" ref="AN877" si="2453">IF(AN$700=$E876,VLOOKUP(AN$9,$D$12:$E$83,2,FALSE),0)</f>
        <v>0</v>
      </c>
      <c r="AO877" s="319">
        <f t="shared" ref="AO877" si="2454">IF(AO$700=$E876,VLOOKUP(AO$9,$D$12:$E$83,2,FALSE),0)</f>
        <v>0</v>
      </c>
      <c r="AP877" s="319">
        <f t="shared" ref="AP877" si="2455">IF(AP$700=$E876,VLOOKUP(AP$9,$D$12:$E$83,2,FALSE),0)</f>
        <v>0</v>
      </c>
      <c r="AQ877" s="319">
        <f t="shared" ref="AQ877" si="2456">IF(AQ$700=$E876,VLOOKUP(AQ$9,$D$12:$E$83,2,FALSE),0)</f>
        <v>0</v>
      </c>
      <c r="AR877" s="319">
        <f t="shared" ref="AR877" si="2457">IF(AR$700=$E876,VLOOKUP(AR$9,$D$12:$E$83,2,FALSE),0)</f>
        <v>0</v>
      </c>
      <c r="AS877" s="319">
        <f t="shared" ref="AS877" si="2458">IF(AS$700=$E876,VLOOKUP(AS$9,$D$12:$E$83,2,FALSE),0)</f>
        <v>0</v>
      </c>
      <c r="AT877" s="319">
        <f t="shared" ref="AT877" si="2459">IF(AT$700=$E876,VLOOKUP(AT$9,$D$12:$E$83,2,FALSE),0)</f>
        <v>0</v>
      </c>
      <c r="AU877" s="319">
        <f t="shared" ref="AU877" si="2460">IF(AU$700=$E876,VLOOKUP(AU$9,$D$12:$E$83,2,FALSE),0)</f>
        <v>0</v>
      </c>
      <c r="AV877" s="319">
        <f t="shared" ref="AV877" si="2461">IF(AV$700=$E876,VLOOKUP(AV$9,$D$12:$E$83,2,FALSE),0)</f>
        <v>0</v>
      </c>
      <c r="AW877" s="319">
        <f t="shared" ref="AW877" si="2462">IF(AW$700=$E876,VLOOKUP(AW$9,$D$12:$E$83,2,FALSE),0)</f>
        <v>0</v>
      </c>
      <c r="AX877" s="319">
        <f t="shared" ref="AX877" si="2463">IF(AX$700=$E876,VLOOKUP(AX$9,$D$12:$E$83,2,FALSE),0)</f>
        <v>0</v>
      </c>
      <c r="AY877" s="319">
        <f t="shared" ref="AY877" si="2464">IF(AY$700=$E876,VLOOKUP(AY$9,$D$12:$E$83,2,FALSE),0)</f>
        <v>0</v>
      </c>
      <c r="AZ877" s="319">
        <f t="shared" ref="AZ877" si="2465">IF(AZ$700=$E876,VLOOKUP(AZ$9,$D$12:$E$83,2,FALSE),0)</f>
        <v>0</v>
      </c>
      <c r="BA877" s="319">
        <f t="shared" ref="BA877" si="2466">IF(BA$700=$E876,VLOOKUP(BA$9,$D$12:$E$83,2,FALSE),0)</f>
        <v>0</v>
      </c>
      <c r="BB877" s="319">
        <f t="shared" ref="BB877" si="2467">IF(BB$700=$E876,VLOOKUP(BB$9,$D$12:$E$83,2,FALSE),0)</f>
        <v>0</v>
      </c>
      <c r="BC877" s="319">
        <f t="shared" ref="BC877" si="2468">IF(BC$700=$E876,VLOOKUP(BC$9,$D$12:$E$83,2,FALSE),0)</f>
        <v>0</v>
      </c>
      <c r="BD877" s="319">
        <f t="shared" ref="BD877" si="2469">IF(BD$700=$E876,VLOOKUP(BD$9,$D$12:$E$83,2,FALSE),0)</f>
        <v>0</v>
      </c>
      <c r="BE877" s="319">
        <f t="shared" ref="BE877" si="2470">IF(BE$700=$E876,VLOOKUP(BE$9,$D$12:$E$83,2,FALSE),0)</f>
        <v>0</v>
      </c>
      <c r="BF877" s="319">
        <f t="shared" ref="BF877" si="2471">IF(BF$700=$E876,VLOOKUP(BF$9,$D$12:$E$83,2,FALSE),0)</f>
        <v>0</v>
      </c>
      <c r="BG877" s="319">
        <f t="shared" ref="BG877" si="2472">IF(BG$700=$E876,VLOOKUP(BG$9,$D$12:$E$83,2,FALSE),0)</f>
        <v>0</v>
      </c>
      <c r="BH877" s="319">
        <f t="shared" ref="BH877" si="2473">IF(BH$700=$E876,VLOOKUP(BH$9,$D$12:$E$83,2,FALSE),0)</f>
        <v>0</v>
      </c>
      <c r="BI877" s="319">
        <f t="shared" ref="BI877" si="2474">IF(BI$700=$E876,VLOOKUP(BI$9,$D$12:$E$83,2,FALSE),0)</f>
        <v>0</v>
      </c>
      <c r="BJ877" s="319">
        <f t="shared" ref="BJ877" si="2475">IF(BJ$700=$E876,VLOOKUP(BJ$9,$D$12:$E$83,2,FALSE),0)</f>
        <v>0</v>
      </c>
      <c r="BK877" s="319">
        <f t="shared" ref="BK877" si="2476">IF(BK$700=$E876,VLOOKUP(BK$9,$D$12:$E$83,2,FALSE),0)</f>
        <v>0</v>
      </c>
      <c r="BL877" s="319">
        <f t="shared" ref="BL877" si="2477">IF(BL$700=$E876,VLOOKUP(BL$9,$D$12:$E$83,2,FALSE),0)</f>
        <v>0</v>
      </c>
      <c r="BM877" s="319">
        <f t="shared" ref="BM877" si="2478">IF(BM$700=$E876,VLOOKUP(BM$9,$D$12:$E$83,2,FALSE),0)</f>
        <v>0</v>
      </c>
      <c r="BN877" s="319">
        <f t="shared" ref="BN877" si="2479">IF(BN$700=$E876,VLOOKUP(BN$9,$D$12:$E$83,2,FALSE),0)</f>
        <v>0</v>
      </c>
      <c r="BO877" s="319">
        <f t="shared" ref="BO877" si="2480">IF(BO$700=$E876,VLOOKUP(BO$9,$D$12:$E$83,2,FALSE),0)</f>
        <v>0</v>
      </c>
      <c r="BP877" s="319">
        <f t="shared" ref="BP877" si="2481">IF(BP$700=$E876,VLOOKUP(BP$9,$D$12:$E$83,2,FALSE),0)</f>
        <v>0</v>
      </c>
      <c r="BQ877" s="319">
        <f t="shared" ref="BQ877" si="2482">IF(BQ$700=$E876,VLOOKUP(BQ$9,$D$12:$E$83,2,FALSE),0)</f>
        <v>0</v>
      </c>
      <c r="BR877" s="319">
        <f t="shared" ref="BR877" si="2483">IF(BR$700=$E876,VLOOKUP(BR$9,$D$12:$E$83,2,FALSE),0)</f>
        <v>0</v>
      </c>
      <c r="BS877" s="319">
        <f t="shared" ref="BS877" si="2484">IF(BS$700=$E876,VLOOKUP(BS$9,$D$12:$E$83,2,FALSE),0)</f>
        <v>0</v>
      </c>
      <c r="BT877" s="319">
        <f t="shared" ref="BT877" si="2485">IF(BT$700=$E876,VLOOKUP(BT$9,$D$12:$E$83,2,FALSE),0)</f>
        <v>0</v>
      </c>
      <c r="BU877" s="319">
        <f t="shared" ref="BU877" si="2486">IF(BU$700=$E876,VLOOKUP(BU$9,$D$12:$E$83,2,FALSE),0)</f>
        <v>0</v>
      </c>
      <c r="BV877" s="319">
        <f t="shared" ref="BV877" si="2487">IF(BV$700=$E876,VLOOKUP(BV$9,$D$12:$E$83,2,FALSE),0)</f>
        <v>0</v>
      </c>
      <c r="BW877" s="319">
        <f t="shared" ref="BW877" si="2488">IF(BW$700=$E876,VLOOKUP(BW$9,$D$12:$E$83,2,FALSE),0)</f>
        <v>0</v>
      </c>
      <c r="BX877" s="319">
        <f t="shared" ref="BX877" si="2489">IF(BX$700=$E876,VLOOKUP(BX$9,$D$12:$E$83,2,FALSE),0)</f>
        <v>0</v>
      </c>
      <c r="BY877" s="319">
        <f t="shared" ref="BY877" si="2490">IF(BY$700=$E876,VLOOKUP(BY$9,$D$12:$E$83,2,FALSE),0)</f>
        <v>0</v>
      </c>
      <c r="BZ877" s="319">
        <f t="shared" ref="BZ877" si="2491">IF(BZ$700=$E876,VLOOKUP(BZ$9,$D$12:$E$83,2,FALSE),0)</f>
        <v>0</v>
      </c>
    </row>
    <row r="878" spans="1:78" ht="15" x14ac:dyDescent="0.25">
      <c r="A878" s="229">
        <f t="shared" ref="A878" si="2492">B878*$A$776</f>
        <v>0</v>
      </c>
      <c r="B878" s="77">
        <f t="shared" ref="B878:B882" si="2493">SUM(G878:BZ878)</f>
        <v>0</v>
      </c>
      <c r="E878" s="170" t="s">
        <v>47</v>
      </c>
      <c r="G878" s="319">
        <f>IF(G$700=$E876,VLOOKUP(G$9,$D$87:$E$158,2,FALSE),0)</f>
        <v>0</v>
      </c>
      <c r="H878" s="319">
        <f t="shared" ref="H878:BS878" si="2494">IF(H$700=$E876,VLOOKUP(H$9,$D$87:$E$158,2,FALSE),0)</f>
        <v>0</v>
      </c>
      <c r="I878" s="319">
        <f t="shared" si="2494"/>
        <v>0</v>
      </c>
      <c r="J878" s="319">
        <f t="shared" si="2494"/>
        <v>0</v>
      </c>
      <c r="K878" s="319">
        <f t="shared" si="2494"/>
        <v>0</v>
      </c>
      <c r="L878" s="319">
        <f t="shared" si="2494"/>
        <v>0</v>
      </c>
      <c r="M878" s="319">
        <f t="shared" si="2494"/>
        <v>0</v>
      </c>
      <c r="N878" s="319">
        <f t="shared" si="2494"/>
        <v>0</v>
      </c>
      <c r="O878" s="319">
        <f t="shared" si="2494"/>
        <v>0</v>
      </c>
      <c r="P878" s="319">
        <f t="shared" si="2494"/>
        <v>0</v>
      </c>
      <c r="Q878" s="319">
        <f t="shared" si="2494"/>
        <v>0</v>
      </c>
      <c r="R878" s="319">
        <f t="shared" si="2494"/>
        <v>0</v>
      </c>
      <c r="S878" s="319">
        <f t="shared" si="2494"/>
        <v>0</v>
      </c>
      <c r="T878" s="319">
        <f t="shared" si="2494"/>
        <v>0</v>
      </c>
      <c r="U878" s="319">
        <f t="shared" si="2494"/>
        <v>0</v>
      </c>
      <c r="V878" s="319">
        <f t="shared" si="2494"/>
        <v>0</v>
      </c>
      <c r="W878" s="319">
        <f t="shared" si="2494"/>
        <v>0</v>
      </c>
      <c r="X878" s="319">
        <f t="shared" si="2494"/>
        <v>0</v>
      </c>
      <c r="Y878" s="319">
        <f t="shared" si="2494"/>
        <v>0</v>
      </c>
      <c r="Z878" s="319">
        <f t="shared" si="2494"/>
        <v>0</v>
      </c>
      <c r="AA878" s="319">
        <f t="shared" si="2494"/>
        <v>0</v>
      </c>
      <c r="AB878" s="319">
        <f t="shared" si="2494"/>
        <v>0</v>
      </c>
      <c r="AC878" s="319">
        <f t="shared" si="2494"/>
        <v>0</v>
      </c>
      <c r="AD878" s="319">
        <f t="shared" si="2494"/>
        <v>0</v>
      </c>
      <c r="AE878" s="319">
        <f t="shared" si="2494"/>
        <v>0</v>
      </c>
      <c r="AF878" s="319">
        <f t="shared" si="2494"/>
        <v>0</v>
      </c>
      <c r="AG878" s="319">
        <f t="shared" si="2494"/>
        <v>0</v>
      </c>
      <c r="AH878" s="319">
        <f t="shared" si="2494"/>
        <v>0</v>
      </c>
      <c r="AI878" s="319">
        <f t="shared" si="2494"/>
        <v>0</v>
      </c>
      <c r="AJ878" s="319">
        <f t="shared" si="2494"/>
        <v>0</v>
      </c>
      <c r="AK878" s="319">
        <f t="shared" si="2494"/>
        <v>0</v>
      </c>
      <c r="AL878" s="319">
        <f t="shared" si="2494"/>
        <v>0</v>
      </c>
      <c r="AM878" s="319">
        <f t="shared" si="2494"/>
        <v>0</v>
      </c>
      <c r="AN878" s="319">
        <f t="shared" si="2494"/>
        <v>0</v>
      </c>
      <c r="AO878" s="319">
        <f t="shared" si="2494"/>
        <v>0</v>
      </c>
      <c r="AP878" s="319">
        <f t="shared" si="2494"/>
        <v>0</v>
      </c>
      <c r="AQ878" s="319">
        <f t="shared" si="2494"/>
        <v>0</v>
      </c>
      <c r="AR878" s="319">
        <f t="shared" si="2494"/>
        <v>0</v>
      </c>
      <c r="AS878" s="319">
        <f t="shared" si="2494"/>
        <v>0</v>
      </c>
      <c r="AT878" s="319">
        <f t="shared" si="2494"/>
        <v>0</v>
      </c>
      <c r="AU878" s="319">
        <f t="shared" si="2494"/>
        <v>0</v>
      </c>
      <c r="AV878" s="319">
        <f t="shared" si="2494"/>
        <v>0</v>
      </c>
      <c r="AW878" s="319">
        <f t="shared" si="2494"/>
        <v>0</v>
      </c>
      <c r="AX878" s="319">
        <f t="shared" si="2494"/>
        <v>0</v>
      </c>
      <c r="AY878" s="319">
        <f t="shared" si="2494"/>
        <v>0</v>
      </c>
      <c r="AZ878" s="319">
        <f t="shared" si="2494"/>
        <v>0</v>
      </c>
      <c r="BA878" s="319">
        <f t="shared" si="2494"/>
        <v>0</v>
      </c>
      <c r="BB878" s="319">
        <f t="shared" si="2494"/>
        <v>0</v>
      </c>
      <c r="BC878" s="319">
        <f t="shared" si="2494"/>
        <v>0</v>
      </c>
      <c r="BD878" s="319">
        <f t="shared" si="2494"/>
        <v>0</v>
      </c>
      <c r="BE878" s="319">
        <f t="shared" si="2494"/>
        <v>0</v>
      </c>
      <c r="BF878" s="319">
        <f t="shared" si="2494"/>
        <v>0</v>
      </c>
      <c r="BG878" s="319">
        <f t="shared" si="2494"/>
        <v>0</v>
      </c>
      <c r="BH878" s="319">
        <f t="shared" si="2494"/>
        <v>0</v>
      </c>
      <c r="BI878" s="319">
        <f t="shared" si="2494"/>
        <v>0</v>
      </c>
      <c r="BJ878" s="319">
        <f t="shared" si="2494"/>
        <v>0</v>
      </c>
      <c r="BK878" s="319">
        <f t="shared" si="2494"/>
        <v>0</v>
      </c>
      <c r="BL878" s="319">
        <f t="shared" si="2494"/>
        <v>0</v>
      </c>
      <c r="BM878" s="319">
        <f t="shared" si="2494"/>
        <v>0</v>
      </c>
      <c r="BN878" s="319">
        <f t="shared" si="2494"/>
        <v>0</v>
      </c>
      <c r="BO878" s="319">
        <f t="shared" si="2494"/>
        <v>0</v>
      </c>
      <c r="BP878" s="319">
        <f t="shared" si="2494"/>
        <v>0</v>
      </c>
      <c r="BQ878" s="319">
        <f t="shared" si="2494"/>
        <v>0</v>
      </c>
      <c r="BR878" s="319">
        <f t="shared" si="2494"/>
        <v>0</v>
      </c>
      <c r="BS878" s="319">
        <f t="shared" si="2494"/>
        <v>0</v>
      </c>
      <c r="BT878" s="319">
        <f t="shared" ref="BT878:BZ878" si="2495">IF(BT$700=$E876,VLOOKUP(BT$9,$D$87:$E$158,2,FALSE),0)</f>
        <v>0</v>
      </c>
      <c r="BU878" s="319">
        <f t="shared" si="2495"/>
        <v>0</v>
      </c>
      <c r="BV878" s="319">
        <f t="shared" si="2495"/>
        <v>0</v>
      </c>
      <c r="BW878" s="319">
        <f t="shared" si="2495"/>
        <v>0</v>
      </c>
      <c r="BX878" s="319">
        <f t="shared" si="2495"/>
        <v>0</v>
      </c>
      <c r="BY878" s="319">
        <f t="shared" si="2495"/>
        <v>0</v>
      </c>
      <c r="BZ878" s="319">
        <f t="shared" si="2495"/>
        <v>0</v>
      </c>
    </row>
    <row r="879" spans="1:78" ht="15" x14ac:dyDescent="0.25">
      <c r="A879" s="229">
        <f>B879*$A$776</f>
        <v>0</v>
      </c>
      <c r="B879" s="77">
        <f t="shared" si="2493"/>
        <v>0</v>
      </c>
      <c r="E879" s="170" t="s">
        <v>56</v>
      </c>
      <c r="G879" s="319">
        <f>IF(G$700=$E876,VLOOKUP(G$9,$D$163:$E$234,2,FALSE),0)</f>
        <v>0</v>
      </c>
      <c r="H879" s="319">
        <f t="shared" ref="H879:BS879" si="2496">IF(H$700=$E876,VLOOKUP(H$9,$D$163:$E$234,2,FALSE),0)</f>
        <v>0</v>
      </c>
      <c r="I879" s="319">
        <f t="shared" si="2496"/>
        <v>0</v>
      </c>
      <c r="J879" s="319">
        <f t="shared" si="2496"/>
        <v>0</v>
      </c>
      <c r="K879" s="319">
        <f t="shared" si="2496"/>
        <v>0</v>
      </c>
      <c r="L879" s="319">
        <f t="shared" si="2496"/>
        <v>0</v>
      </c>
      <c r="M879" s="319">
        <f t="shared" si="2496"/>
        <v>0</v>
      </c>
      <c r="N879" s="319">
        <f t="shared" si="2496"/>
        <v>0</v>
      </c>
      <c r="O879" s="319">
        <f t="shared" si="2496"/>
        <v>0</v>
      </c>
      <c r="P879" s="319">
        <f t="shared" si="2496"/>
        <v>0</v>
      </c>
      <c r="Q879" s="319">
        <f t="shared" si="2496"/>
        <v>0</v>
      </c>
      <c r="R879" s="319">
        <f t="shared" si="2496"/>
        <v>0</v>
      </c>
      <c r="S879" s="319">
        <f t="shared" si="2496"/>
        <v>0</v>
      </c>
      <c r="T879" s="319">
        <f t="shared" si="2496"/>
        <v>0</v>
      </c>
      <c r="U879" s="319">
        <f t="shared" si="2496"/>
        <v>0</v>
      </c>
      <c r="V879" s="319">
        <f t="shared" si="2496"/>
        <v>0</v>
      </c>
      <c r="W879" s="319">
        <f t="shared" si="2496"/>
        <v>0</v>
      </c>
      <c r="X879" s="319">
        <f t="shared" si="2496"/>
        <v>0</v>
      </c>
      <c r="Y879" s="319">
        <f t="shared" si="2496"/>
        <v>0</v>
      </c>
      <c r="Z879" s="319">
        <f t="shared" si="2496"/>
        <v>0</v>
      </c>
      <c r="AA879" s="319">
        <f t="shared" si="2496"/>
        <v>0</v>
      </c>
      <c r="AB879" s="319">
        <f t="shared" si="2496"/>
        <v>0</v>
      </c>
      <c r="AC879" s="319">
        <f t="shared" si="2496"/>
        <v>0</v>
      </c>
      <c r="AD879" s="319">
        <f t="shared" si="2496"/>
        <v>0</v>
      </c>
      <c r="AE879" s="319">
        <f t="shared" si="2496"/>
        <v>0</v>
      </c>
      <c r="AF879" s="319">
        <f t="shared" si="2496"/>
        <v>0</v>
      </c>
      <c r="AG879" s="319">
        <f t="shared" si="2496"/>
        <v>0</v>
      </c>
      <c r="AH879" s="319">
        <f t="shared" si="2496"/>
        <v>0</v>
      </c>
      <c r="AI879" s="319">
        <f t="shared" si="2496"/>
        <v>0</v>
      </c>
      <c r="AJ879" s="319">
        <f t="shared" si="2496"/>
        <v>0</v>
      </c>
      <c r="AK879" s="319">
        <f t="shared" si="2496"/>
        <v>0</v>
      </c>
      <c r="AL879" s="319">
        <f t="shared" si="2496"/>
        <v>0</v>
      </c>
      <c r="AM879" s="319">
        <f t="shared" si="2496"/>
        <v>0</v>
      </c>
      <c r="AN879" s="319">
        <f t="shared" si="2496"/>
        <v>0</v>
      </c>
      <c r="AO879" s="319">
        <f t="shared" si="2496"/>
        <v>0</v>
      </c>
      <c r="AP879" s="319">
        <f t="shared" si="2496"/>
        <v>0</v>
      </c>
      <c r="AQ879" s="319">
        <f t="shared" si="2496"/>
        <v>0</v>
      </c>
      <c r="AR879" s="319">
        <f t="shared" si="2496"/>
        <v>0</v>
      </c>
      <c r="AS879" s="319">
        <f t="shared" si="2496"/>
        <v>0</v>
      </c>
      <c r="AT879" s="319">
        <f t="shared" si="2496"/>
        <v>0</v>
      </c>
      <c r="AU879" s="319">
        <f t="shared" si="2496"/>
        <v>0</v>
      </c>
      <c r="AV879" s="319">
        <f t="shared" si="2496"/>
        <v>0</v>
      </c>
      <c r="AW879" s="319">
        <f t="shared" si="2496"/>
        <v>0</v>
      </c>
      <c r="AX879" s="319">
        <f t="shared" si="2496"/>
        <v>0</v>
      </c>
      <c r="AY879" s="319">
        <f t="shared" si="2496"/>
        <v>0</v>
      </c>
      <c r="AZ879" s="319">
        <f t="shared" si="2496"/>
        <v>0</v>
      </c>
      <c r="BA879" s="319">
        <f t="shared" si="2496"/>
        <v>0</v>
      </c>
      <c r="BB879" s="319">
        <f t="shared" si="2496"/>
        <v>0</v>
      </c>
      <c r="BC879" s="319">
        <f t="shared" si="2496"/>
        <v>0</v>
      </c>
      <c r="BD879" s="319">
        <f t="shared" si="2496"/>
        <v>0</v>
      </c>
      <c r="BE879" s="319">
        <f t="shared" si="2496"/>
        <v>0</v>
      </c>
      <c r="BF879" s="319">
        <f t="shared" si="2496"/>
        <v>0</v>
      </c>
      <c r="BG879" s="319">
        <f t="shared" si="2496"/>
        <v>0</v>
      </c>
      <c r="BH879" s="319">
        <f t="shared" si="2496"/>
        <v>0</v>
      </c>
      <c r="BI879" s="319">
        <f t="shared" si="2496"/>
        <v>0</v>
      </c>
      <c r="BJ879" s="319">
        <f t="shared" si="2496"/>
        <v>0</v>
      </c>
      <c r="BK879" s="319">
        <f t="shared" si="2496"/>
        <v>0</v>
      </c>
      <c r="BL879" s="319">
        <f t="shared" si="2496"/>
        <v>0</v>
      </c>
      <c r="BM879" s="319">
        <f t="shared" si="2496"/>
        <v>0</v>
      </c>
      <c r="BN879" s="319">
        <f t="shared" si="2496"/>
        <v>0</v>
      </c>
      <c r="BO879" s="319">
        <f t="shared" si="2496"/>
        <v>0</v>
      </c>
      <c r="BP879" s="319">
        <f t="shared" si="2496"/>
        <v>0</v>
      </c>
      <c r="BQ879" s="319">
        <f t="shared" si="2496"/>
        <v>0</v>
      </c>
      <c r="BR879" s="319">
        <f t="shared" si="2496"/>
        <v>0</v>
      </c>
      <c r="BS879" s="319">
        <f t="shared" si="2496"/>
        <v>0</v>
      </c>
      <c r="BT879" s="319">
        <f t="shared" ref="BT879:BZ879" si="2497">IF(BT$700=$E876,VLOOKUP(BT$9,$D$163:$E$234,2,FALSE),0)</f>
        <v>0</v>
      </c>
      <c r="BU879" s="319">
        <f t="shared" si="2497"/>
        <v>0</v>
      </c>
      <c r="BV879" s="319">
        <f t="shared" si="2497"/>
        <v>0</v>
      </c>
      <c r="BW879" s="319">
        <f t="shared" si="2497"/>
        <v>0</v>
      </c>
      <c r="BX879" s="319">
        <f t="shared" si="2497"/>
        <v>0</v>
      </c>
      <c r="BY879" s="319">
        <f t="shared" si="2497"/>
        <v>0</v>
      </c>
      <c r="BZ879" s="319">
        <f t="shared" si="2497"/>
        <v>0</v>
      </c>
    </row>
    <row r="880" spans="1:78" ht="15" x14ac:dyDescent="0.25">
      <c r="A880" s="228">
        <f t="shared" ref="A880" si="2498">B880*$A$776</f>
        <v>0</v>
      </c>
      <c r="B880" s="77">
        <f t="shared" si="2493"/>
        <v>0</v>
      </c>
      <c r="E880" s="170" t="s">
        <v>55</v>
      </c>
      <c r="G880" s="319">
        <f>IF(G$700=$E876,VLOOKUP(G$9,$D$239:$E$310,2,FALSE),0)</f>
        <v>0</v>
      </c>
      <c r="H880" s="319">
        <f t="shared" ref="H880:BS880" si="2499">IF(H$700=$E876,VLOOKUP(H$9,$D$239:$E$310,2,FALSE),0)</f>
        <v>0</v>
      </c>
      <c r="I880" s="319">
        <f t="shared" si="2499"/>
        <v>0</v>
      </c>
      <c r="J880" s="319">
        <f t="shared" si="2499"/>
        <v>0</v>
      </c>
      <c r="K880" s="319">
        <f t="shared" si="2499"/>
        <v>0</v>
      </c>
      <c r="L880" s="319">
        <f t="shared" si="2499"/>
        <v>0</v>
      </c>
      <c r="M880" s="319">
        <f t="shared" si="2499"/>
        <v>0</v>
      </c>
      <c r="N880" s="319">
        <f t="shared" si="2499"/>
        <v>0</v>
      </c>
      <c r="O880" s="319">
        <f t="shared" si="2499"/>
        <v>0</v>
      </c>
      <c r="P880" s="319">
        <f t="shared" si="2499"/>
        <v>0</v>
      </c>
      <c r="Q880" s="319">
        <f t="shared" si="2499"/>
        <v>0</v>
      </c>
      <c r="R880" s="319">
        <f t="shared" si="2499"/>
        <v>0</v>
      </c>
      <c r="S880" s="319">
        <f t="shared" si="2499"/>
        <v>0</v>
      </c>
      <c r="T880" s="319">
        <f t="shared" si="2499"/>
        <v>0</v>
      </c>
      <c r="U880" s="319">
        <f t="shared" si="2499"/>
        <v>0</v>
      </c>
      <c r="V880" s="319">
        <f t="shared" si="2499"/>
        <v>0</v>
      </c>
      <c r="W880" s="319">
        <f t="shared" si="2499"/>
        <v>0</v>
      </c>
      <c r="X880" s="319">
        <f t="shared" si="2499"/>
        <v>0</v>
      </c>
      <c r="Y880" s="319">
        <f t="shared" si="2499"/>
        <v>0</v>
      </c>
      <c r="Z880" s="319">
        <f t="shared" si="2499"/>
        <v>0</v>
      </c>
      <c r="AA880" s="319">
        <f t="shared" si="2499"/>
        <v>0</v>
      </c>
      <c r="AB880" s="319">
        <f t="shared" si="2499"/>
        <v>0</v>
      </c>
      <c r="AC880" s="319">
        <f t="shared" si="2499"/>
        <v>0</v>
      </c>
      <c r="AD880" s="319">
        <f t="shared" si="2499"/>
        <v>0</v>
      </c>
      <c r="AE880" s="319">
        <f t="shared" si="2499"/>
        <v>0</v>
      </c>
      <c r="AF880" s="319">
        <f t="shared" si="2499"/>
        <v>0</v>
      </c>
      <c r="AG880" s="319">
        <f t="shared" si="2499"/>
        <v>0</v>
      </c>
      <c r="AH880" s="319">
        <f t="shared" si="2499"/>
        <v>0</v>
      </c>
      <c r="AI880" s="319">
        <f t="shared" si="2499"/>
        <v>0</v>
      </c>
      <c r="AJ880" s="319">
        <f t="shared" si="2499"/>
        <v>0</v>
      </c>
      <c r="AK880" s="319">
        <f t="shared" si="2499"/>
        <v>0</v>
      </c>
      <c r="AL880" s="319">
        <f t="shared" si="2499"/>
        <v>0</v>
      </c>
      <c r="AM880" s="319">
        <f t="shared" si="2499"/>
        <v>0</v>
      </c>
      <c r="AN880" s="319">
        <f t="shared" si="2499"/>
        <v>0</v>
      </c>
      <c r="AO880" s="319">
        <f t="shared" si="2499"/>
        <v>0</v>
      </c>
      <c r="AP880" s="319">
        <f t="shared" si="2499"/>
        <v>0</v>
      </c>
      <c r="AQ880" s="319">
        <f t="shared" si="2499"/>
        <v>0</v>
      </c>
      <c r="AR880" s="319">
        <f t="shared" si="2499"/>
        <v>0</v>
      </c>
      <c r="AS880" s="319">
        <f t="shared" si="2499"/>
        <v>0</v>
      </c>
      <c r="AT880" s="319">
        <f t="shared" si="2499"/>
        <v>0</v>
      </c>
      <c r="AU880" s="319">
        <f t="shared" si="2499"/>
        <v>0</v>
      </c>
      <c r="AV880" s="319">
        <f t="shared" si="2499"/>
        <v>0</v>
      </c>
      <c r="AW880" s="319">
        <f t="shared" si="2499"/>
        <v>0</v>
      </c>
      <c r="AX880" s="319">
        <f t="shared" si="2499"/>
        <v>0</v>
      </c>
      <c r="AY880" s="319">
        <f t="shared" si="2499"/>
        <v>0</v>
      </c>
      <c r="AZ880" s="319">
        <f t="shared" si="2499"/>
        <v>0</v>
      </c>
      <c r="BA880" s="319">
        <f t="shared" si="2499"/>
        <v>0</v>
      </c>
      <c r="BB880" s="319">
        <f t="shared" si="2499"/>
        <v>0</v>
      </c>
      <c r="BC880" s="319">
        <f t="shared" si="2499"/>
        <v>0</v>
      </c>
      <c r="BD880" s="319">
        <f t="shared" si="2499"/>
        <v>0</v>
      </c>
      <c r="BE880" s="319">
        <f t="shared" si="2499"/>
        <v>0</v>
      </c>
      <c r="BF880" s="319">
        <f t="shared" si="2499"/>
        <v>0</v>
      </c>
      <c r="BG880" s="319">
        <f t="shared" si="2499"/>
        <v>0</v>
      </c>
      <c r="BH880" s="319">
        <f t="shared" si="2499"/>
        <v>0</v>
      </c>
      <c r="BI880" s="319">
        <f t="shared" si="2499"/>
        <v>0</v>
      </c>
      <c r="BJ880" s="319">
        <f t="shared" si="2499"/>
        <v>0</v>
      </c>
      <c r="BK880" s="319">
        <f t="shared" si="2499"/>
        <v>0</v>
      </c>
      <c r="BL880" s="319">
        <f t="shared" si="2499"/>
        <v>0</v>
      </c>
      <c r="BM880" s="319">
        <f t="shared" si="2499"/>
        <v>0</v>
      </c>
      <c r="BN880" s="319">
        <f t="shared" si="2499"/>
        <v>0</v>
      </c>
      <c r="BO880" s="319">
        <f t="shared" si="2499"/>
        <v>0</v>
      </c>
      <c r="BP880" s="319">
        <f t="shared" si="2499"/>
        <v>0</v>
      </c>
      <c r="BQ880" s="319">
        <f t="shared" si="2499"/>
        <v>0</v>
      </c>
      <c r="BR880" s="319">
        <f t="shared" si="2499"/>
        <v>0</v>
      </c>
      <c r="BS880" s="319">
        <f t="shared" si="2499"/>
        <v>0</v>
      </c>
      <c r="BT880" s="319">
        <f t="shared" ref="BT880:BZ880" si="2500">IF(BT$700=$E876,VLOOKUP(BT$9,$D$239:$E$310,2,FALSE),0)</f>
        <v>0</v>
      </c>
      <c r="BU880" s="319">
        <f t="shared" si="2500"/>
        <v>0</v>
      </c>
      <c r="BV880" s="319">
        <f t="shared" si="2500"/>
        <v>0</v>
      </c>
      <c r="BW880" s="319">
        <f t="shared" si="2500"/>
        <v>0</v>
      </c>
      <c r="BX880" s="319">
        <f t="shared" si="2500"/>
        <v>0</v>
      </c>
      <c r="BY880" s="319">
        <f t="shared" si="2500"/>
        <v>0</v>
      </c>
      <c r="BZ880" s="319">
        <f t="shared" si="2500"/>
        <v>0</v>
      </c>
    </row>
    <row r="881" spans="1:78" ht="15" x14ac:dyDescent="0.25">
      <c r="B881" s="77">
        <f t="shared" si="2493"/>
        <v>0</v>
      </c>
      <c r="E881" s="170" t="s">
        <v>2</v>
      </c>
      <c r="G881" s="319">
        <f>IF(G$700=$E876,VLOOKUP(G$9,$D$316:$E$387,2,FALSE),0)</f>
        <v>0</v>
      </c>
      <c r="H881" s="319">
        <f t="shared" ref="H881:BS881" si="2501">IF(H$700=$E876,VLOOKUP(H$9,$D$316:$E$387,2,FALSE),0)</f>
        <v>0</v>
      </c>
      <c r="I881" s="319">
        <f t="shared" si="2501"/>
        <v>0</v>
      </c>
      <c r="J881" s="319">
        <f t="shared" si="2501"/>
        <v>0</v>
      </c>
      <c r="K881" s="319">
        <f t="shared" si="2501"/>
        <v>0</v>
      </c>
      <c r="L881" s="319">
        <f t="shared" si="2501"/>
        <v>0</v>
      </c>
      <c r="M881" s="319">
        <f t="shared" si="2501"/>
        <v>0</v>
      </c>
      <c r="N881" s="319">
        <f t="shared" si="2501"/>
        <v>0</v>
      </c>
      <c r="O881" s="319">
        <f t="shared" si="2501"/>
        <v>0</v>
      </c>
      <c r="P881" s="319">
        <f t="shared" si="2501"/>
        <v>0</v>
      </c>
      <c r="Q881" s="319">
        <f t="shared" si="2501"/>
        <v>0</v>
      </c>
      <c r="R881" s="319">
        <f t="shared" si="2501"/>
        <v>0</v>
      </c>
      <c r="S881" s="319">
        <f t="shared" si="2501"/>
        <v>0</v>
      </c>
      <c r="T881" s="319">
        <f t="shared" si="2501"/>
        <v>0</v>
      </c>
      <c r="U881" s="319">
        <f t="shared" si="2501"/>
        <v>0</v>
      </c>
      <c r="V881" s="319">
        <f t="shared" si="2501"/>
        <v>0</v>
      </c>
      <c r="W881" s="319">
        <f t="shared" si="2501"/>
        <v>0</v>
      </c>
      <c r="X881" s="319">
        <f t="shared" si="2501"/>
        <v>0</v>
      </c>
      <c r="Y881" s="319">
        <f t="shared" si="2501"/>
        <v>0</v>
      </c>
      <c r="Z881" s="319">
        <f t="shared" si="2501"/>
        <v>0</v>
      </c>
      <c r="AA881" s="319">
        <f t="shared" si="2501"/>
        <v>0</v>
      </c>
      <c r="AB881" s="319">
        <f t="shared" si="2501"/>
        <v>0</v>
      </c>
      <c r="AC881" s="319">
        <f t="shared" si="2501"/>
        <v>0</v>
      </c>
      <c r="AD881" s="319">
        <f t="shared" si="2501"/>
        <v>0</v>
      </c>
      <c r="AE881" s="319">
        <f t="shared" si="2501"/>
        <v>0</v>
      </c>
      <c r="AF881" s="319">
        <f t="shared" si="2501"/>
        <v>0</v>
      </c>
      <c r="AG881" s="319">
        <f t="shared" si="2501"/>
        <v>0</v>
      </c>
      <c r="AH881" s="319">
        <f t="shared" si="2501"/>
        <v>0</v>
      </c>
      <c r="AI881" s="319">
        <f t="shared" si="2501"/>
        <v>0</v>
      </c>
      <c r="AJ881" s="319">
        <f t="shared" si="2501"/>
        <v>0</v>
      </c>
      <c r="AK881" s="319">
        <f t="shared" si="2501"/>
        <v>0</v>
      </c>
      <c r="AL881" s="319">
        <f t="shared" si="2501"/>
        <v>0</v>
      </c>
      <c r="AM881" s="319">
        <f t="shared" si="2501"/>
        <v>0</v>
      </c>
      <c r="AN881" s="319">
        <f t="shared" si="2501"/>
        <v>0</v>
      </c>
      <c r="AO881" s="319">
        <f t="shared" si="2501"/>
        <v>0</v>
      </c>
      <c r="AP881" s="319">
        <f t="shared" si="2501"/>
        <v>0</v>
      </c>
      <c r="AQ881" s="319">
        <f t="shared" si="2501"/>
        <v>0</v>
      </c>
      <c r="AR881" s="319">
        <f t="shared" si="2501"/>
        <v>0</v>
      </c>
      <c r="AS881" s="319">
        <f t="shared" si="2501"/>
        <v>0</v>
      </c>
      <c r="AT881" s="319">
        <f t="shared" si="2501"/>
        <v>0</v>
      </c>
      <c r="AU881" s="319">
        <f t="shared" si="2501"/>
        <v>0</v>
      </c>
      <c r="AV881" s="319">
        <f t="shared" si="2501"/>
        <v>0</v>
      </c>
      <c r="AW881" s="319">
        <f t="shared" si="2501"/>
        <v>0</v>
      </c>
      <c r="AX881" s="319">
        <f t="shared" si="2501"/>
        <v>0</v>
      </c>
      <c r="AY881" s="319">
        <f t="shared" si="2501"/>
        <v>0</v>
      </c>
      <c r="AZ881" s="319">
        <f t="shared" si="2501"/>
        <v>0</v>
      </c>
      <c r="BA881" s="319">
        <f t="shared" si="2501"/>
        <v>0</v>
      </c>
      <c r="BB881" s="319">
        <f t="shared" si="2501"/>
        <v>0</v>
      </c>
      <c r="BC881" s="319">
        <f t="shared" si="2501"/>
        <v>0</v>
      </c>
      <c r="BD881" s="319">
        <f t="shared" si="2501"/>
        <v>0</v>
      </c>
      <c r="BE881" s="319">
        <f t="shared" si="2501"/>
        <v>0</v>
      </c>
      <c r="BF881" s="319">
        <f t="shared" si="2501"/>
        <v>0</v>
      </c>
      <c r="BG881" s="319">
        <f t="shared" si="2501"/>
        <v>0</v>
      </c>
      <c r="BH881" s="319">
        <f t="shared" si="2501"/>
        <v>0</v>
      </c>
      <c r="BI881" s="319">
        <f t="shared" si="2501"/>
        <v>0</v>
      </c>
      <c r="BJ881" s="319">
        <f t="shared" si="2501"/>
        <v>0</v>
      </c>
      <c r="BK881" s="319">
        <f t="shared" si="2501"/>
        <v>0</v>
      </c>
      <c r="BL881" s="319">
        <f t="shared" si="2501"/>
        <v>0</v>
      </c>
      <c r="BM881" s="319">
        <f t="shared" si="2501"/>
        <v>0</v>
      </c>
      <c r="BN881" s="319">
        <f t="shared" si="2501"/>
        <v>0</v>
      </c>
      <c r="BO881" s="319">
        <f t="shared" si="2501"/>
        <v>0</v>
      </c>
      <c r="BP881" s="319">
        <f t="shared" si="2501"/>
        <v>0</v>
      </c>
      <c r="BQ881" s="319">
        <f t="shared" si="2501"/>
        <v>0</v>
      </c>
      <c r="BR881" s="319">
        <f t="shared" si="2501"/>
        <v>0</v>
      </c>
      <c r="BS881" s="319">
        <f t="shared" si="2501"/>
        <v>0</v>
      </c>
      <c r="BT881" s="319">
        <f t="shared" ref="BT881:BZ881" si="2502">IF(BT$700=$E876,VLOOKUP(BT$9,$D$316:$E$387,2,FALSE),0)</f>
        <v>0</v>
      </c>
      <c r="BU881" s="319">
        <f t="shared" si="2502"/>
        <v>0</v>
      </c>
      <c r="BV881" s="319">
        <f t="shared" si="2502"/>
        <v>0</v>
      </c>
      <c r="BW881" s="319">
        <f t="shared" si="2502"/>
        <v>0</v>
      </c>
      <c r="BX881" s="319">
        <f t="shared" si="2502"/>
        <v>0</v>
      </c>
      <c r="BY881" s="319">
        <f t="shared" si="2502"/>
        <v>0</v>
      </c>
      <c r="BZ881" s="319">
        <f t="shared" si="2502"/>
        <v>0</v>
      </c>
    </row>
    <row r="882" spans="1:78" ht="15" x14ac:dyDescent="0.25">
      <c r="B882" s="77">
        <f t="shared" si="2493"/>
        <v>0</v>
      </c>
      <c r="E882" s="170" t="s">
        <v>83</v>
      </c>
      <c r="G882" s="176">
        <f>-IF(F$9=INPUTS!$C$48,SUM($B877:$B880),0)</f>
        <v>0</v>
      </c>
      <c r="H882" s="176">
        <f>-IF(G$9=INPUTS!$C$48,SUM($B877:$B880),0)</f>
        <v>0</v>
      </c>
      <c r="I882" s="176">
        <f>-IF(H$9=INPUTS!$C$48,SUM($B877:$B880),0)</f>
        <v>0</v>
      </c>
      <c r="J882" s="176">
        <f>-IF(I$9=INPUTS!$C$48,SUM($B877:$B880),0)</f>
        <v>0</v>
      </c>
      <c r="K882" s="176">
        <f>-IF(J$9=INPUTS!$C$48,SUM($B877:$B880),0)</f>
        <v>0</v>
      </c>
      <c r="L882" s="176">
        <f>-IF(K$9=INPUTS!$C$48,SUM($B877:$B880),0)</f>
        <v>0</v>
      </c>
      <c r="M882" s="176">
        <f>-IF(L$9=INPUTS!$C$48,SUM($B877:$B880),0)</f>
        <v>0</v>
      </c>
      <c r="N882" s="176">
        <f>-IF(M$9=INPUTS!$C$48,SUM($B877:$B880),0)</f>
        <v>0</v>
      </c>
      <c r="O882" s="176">
        <f>-IF(N$9=INPUTS!$C$48,SUM($B877:$B880),0)</f>
        <v>0</v>
      </c>
      <c r="P882" s="176">
        <f>-IF(O$9=INPUTS!$C$48,SUM($B877:$B880),0)</f>
        <v>0</v>
      </c>
      <c r="Q882" s="176">
        <f>-IF(P$9=INPUTS!$C$48,SUM($B877:$B880),0)</f>
        <v>0</v>
      </c>
      <c r="R882" s="176">
        <f>-IF(Q$9=INPUTS!$C$48,SUM($B877:$B880),0)</f>
        <v>0</v>
      </c>
      <c r="S882" s="176">
        <f>-IF(R$9=INPUTS!$C$48,SUM($B877:$B880),0)</f>
        <v>0</v>
      </c>
      <c r="T882" s="176">
        <f>-IF(S$9=INPUTS!$C$48,SUM($B877:$B880),0)</f>
        <v>0</v>
      </c>
      <c r="U882" s="176">
        <f>-IF(T$9=INPUTS!$C$48,SUM($B877:$B880),0)</f>
        <v>0</v>
      </c>
      <c r="V882" s="176">
        <f>-IF(U$9=INPUTS!$C$48,SUM($B877:$B880),0)</f>
        <v>0</v>
      </c>
      <c r="W882" s="176">
        <f>-IF(V$9=INPUTS!$C$48,SUM($B877:$B880),0)</f>
        <v>0</v>
      </c>
      <c r="X882" s="176">
        <f>-IF(W$9=INPUTS!$C$48,SUM($B877:$B880),0)</f>
        <v>0</v>
      </c>
      <c r="Y882" s="176">
        <f>-IF(X$9=INPUTS!$C$48,SUM($B877:$B880),0)</f>
        <v>0</v>
      </c>
      <c r="Z882" s="176">
        <f>-IF(Y$9=INPUTS!$C$48,SUM($B877:$B880),0)</f>
        <v>0</v>
      </c>
      <c r="AA882" s="176">
        <f>-IF(Z$9=INPUTS!$C$48,SUM($B877:$B880),0)</f>
        <v>0</v>
      </c>
      <c r="AB882" s="176">
        <f>-IF(AA$9=INPUTS!$C$48,SUM($B877:$B880),0)</f>
        <v>0</v>
      </c>
      <c r="AC882" s="176">
        <f>-IF(AB$9=INPUTS!$C$48,SUM($B877:$B880),0)</f>
        <v>0</v>
      </c>
      <c r="AD882" s="176">
        <f>-IF(AC$9=INPUTS!$C$48,SUM($B877:$B880),0)</f>
        <v>0</v>
      </c>
      <c r="AE882" s="176">
        <f>-IF(AD$9=INPUTS!$C$48,SUM($B877:$B880),0)</f>
        <v>0</v>
      </c>
      <c r="AF882" s="176">
        <f>-IF(AE$9=INPUTS!$C$48,SUM($B877:$B880),0)</f>
        <v>0</v>
      </c>
      <c r="AG882" s="176">
        <f>-IF(AF$9=INPUTS!$C$48,SUM($B877:$B880),0)</f>
        <v>0</v>
      </c>
      <c r="AH882" s="176">
        <f>-IF(AG$9=INPUTS!$C$48,SUM($B877:$B880),0)</f>
        <v>0</v>
      </c>
      <c r="AI882" s="176">
        <f>-IF(AH$9=INPUTS!$C$48,SUM($B877:$B880),0)</f>
        <v>0</v>
      </c>
      <c r="AJ882" s="176">
        <f>-IF(AI$9=INPUTS!$C$48,SUM($B877:$B880),0)</f>
        <v>0</v>
      </c>
      <c r="AK882" s="176">
        <f>-IF(AJ$9=INPUTS!$C$48,SUM($B877:$B880),0)</f>
        <v>0</v>
      </c>
      <c r="AL882" s="176">
        <f>-IF(AK$9=INPUTS!$C$48,SUM($B877:$B880),0)</f>
        <v>0</v>
      </c>
      <c r="AM882" s="176">
        <f>-IF(AL$9=INPUTS!$C$48,SUM($B877:$B880),0)</f>
        <v>0</v>
      </c>
      <c r="AN882" s="176">
        <f>-IF(AM$9=INPUTS!$C$48,SUM($B877:$B880),0)</f>
        <v>0</v>
      </c>
      <c r="AO882" s="176">
        <f>-IF(AN$9=INPUTS!$C$48,SUM($B877:$B880),0)</f>
        <v>0</v>
      </c>
      <c r="AP882" s="176">
        <f>-IF(AO$9=INPUTS!$C$48,SUM($B877:$B880),0)</f>
        <v>0</v>
      </c>
      <c r="AQ882" s="176">
        <f>-IF(AP$9=INPUTS!$C$48,SUM($B877:$B880),0)</f>
        <v>0</v>
      </c>
      <c r="AR882" s="176">
        <f>-IF(AQ$9=INPUTS!$C$48,SUM($B877:$B880),0)</f>
        <v>0</v>
      </c>
      <c r="AS882" s="176">
        <f>-IF(AR$9=INPUTS!$C$48,SUM($B877:$B880),0)</f>
        <v>0</v>
      </c>
      <c r="AT882" s="176">
        <f>-IF(AS$9=INPUTS!$C$48,SUM($B877:$B880),0)</f>
        <v>0</v>
      </c>
      <c r="AU882" s="176">
        <f>-IF(AT$9=INPUTS!$C$48,SUM($B877:$B880),0)</f>
        <v>0</v>
      </c>
      <c r="AV882" s="176">
        <f>-IF(AU$9=INPUTS!$C$48,SUM($B877:$B880),0)</f>
        <v>0</v>
      </c>
      <c r="AW882" s="176">
        <f>-IF(AV$9=INPUTS!$C$48,SUM($B877:$B880),0)</f>
        <v>0</v>
      </c>
      <c r="AX882" s="176">
        <f>-IF(AW$9=INPUTS!$C$48,SUM($B877:$B880),0)</f>
        <v>0</v>
      </c>
      <c r="AY882" s="176">
        <f>-IF(AX$9=INPUTS!$C$48,SUM($B877:$B880),0)</f>
        <v>0</v>
      </c>
      <c r="AZ882" s="176">
        <f>-IF(AY$9=INPUTS!$C$48,SUM($B877:$B880),0)</f>
        <v>0</v>
      </c>
      <c r="BA882" s="176">
        <f>-IF(AZ$9=INPUTS!$C$48,SUM($B877:$B880),0)</f>
        <v>0</v>
      </c>
      <c r="BB882" s="176">
        <f>-IF(BA$9=INPUTS!$C$48,SUM($B877:$B880),0)</f>
        <v>0</v>
      </c>
      <c r="BC882" s="176">
        <f>-IF(BB$9=INPUTS!$C$48,SUM($B877:$B880),0)</f>
        <v>0</v>
      </c>
      <c r="BD882" s="176">
        <f>-IF(BC$9=INPUTS!$C$48,SUM($B877:$B880),0)</f>
        <v>0</v>
      </c>
      <c r="BE882" s="176">
        <f>-IF(BD$9=INPUTS!$C$48,SUM($B877:$B880),0)</f>
        <v>0</v>
      </c>
      <c r="BF882" s="176">
        <f>-IF(BE$9=INPUTS!$C$48,SUM($B877:$B880),0)</f>
        <v>0</v>
      </c>
      <c r="BG882" s="176">
        <f>-IF(BF$9=INPUTS!$C$48,SUM($B877:$B880),0)</f>
        <v>0</v>
      </c>
      <c r="BH882" s="176">
        <f>-IF(BG$9=INPUTS!$C$48,SUM($B877:$B880),0)</f>
        <v>0</v>
      </c>
      <c r="BI882" s="176">
        <f>-IF(BH$9=INPUTS!$C$48,SUM($B877:$B880),0)</f>
        <v>0</v>
      </c>
      <c r="BJ882" s="176">
        <f>-IF(BI$9=INPUTS!$C$48,SUM($B877:$B880),0)</f>
        <v>0</v>
      </c>
      <c r="BK882" s="176">
        <f>-IF(BJ$9=INPUTS!$C$48,SUM($B877:$B880),0)</f>
        <v>0</v>
      </c>
      <c r="BL882" s="176">
        <f>-IF(BK$9=INPUTS!$C$48,SUM($B877:$B880),0)</f>
        <v>0</v>
      </c>
      <c r="BM882" s="176">
        <f>-IF(BL$9=INPUTS!$C$48,SUM($B877:$B880),0)</f>
        <v>0</v>
      </c>
      <c r="BN882" s="176">
        <f>-IF(BM$9=INPUTS!$C$48,SUM($B877:$B880),0)</f>
        <v>0</v>
      </c>
      <c r="BO882" s="176">
        <f>-IF(BN$9=INPUTS!$C$48,SUM($B877:$B880),0)</f>
        <v>0</v>
      </c>
      <c r="BP882" s="176">
        <f>-IF(BO$9=INPUTS!$C$48,SUM($B877:$B880),0)</f>
        <v>0</v>
      </c>
      <c r="BQ882" s="176">
        <f>-IF(BP$9=INPUTS!$C$48,SUM($B877:$B880),0)</f>
        <v>0</v>
      </c>
      <c r="BR882" s="176">
        <f>-IF(BQ$9=INPUTS!$C$48,SUM($B877:$B880),0)</f>
        <v>0</v>
      </c>
      <c r="BS882" s="176">
        <f>-IF(BR$9=INPUTS!$C$48,SUM($B877:$B880),0)</f>
        <v>0</v>
      </c>
      <c r="BT882" s="176">
        <f>-IF(BS$9=INPUTS!$C$48,SUM($B877:$B880),0)</f>
        <v>0</v>
      </c>
      <c r="BU882" s="176">
        <f>-IF(BT$9=INPUTS!$C$48,SUM($B877:$B880),0)</f>
        <v>0</v>
      </c>
      <c r="BV882" s="176">
        <f>-IF(BU$9=INPUTS!$C$48,SUM($B877:$B880),0)</f>
        <v>0</v>
      </c>
      <c r="BW882" s="176">
        <f>-IF(BV$9=INPUTS!$C$48,SUM($B877:$B880),0)</f>
        <v>0</v>
      </c>
      <c r="BX882" s="176">
        <f>-IF(BW$9=INPUTS!$C$48,SUM($B877:$B880),0)</f>
        <v>0</v>
      </c>
      <c r="BY882" s="176">
        <f>-IF(BX$9=INPUTS!$C$48,SUM($B877:$B880),0)</f>
        <v>0</v>
      </c>
      <c r="BZ882" s="176">
        <f>-IF(BY$9=INPUTS!$C$48,SUM($B877:$B880),0)</f>
        <v>0</v>
      </c>
    </row>
    <row r="883" spans="1:78" ht="15" x14ac:dyDescent="0.25">
      <c r="B883" s="77">
        <f>SUM(G883:BZ883)</f>
        <v>0</v>
      </c>
      <c r="E883" s="170" t="s">
        <v>84</v>
      </c>
      <c r="G883" s="176">
        <f>-IF(F$9=INPUTS!$C$48,$B881,0)</f>
        <v>0</v>
      </c>
      <c r="H883" s="176">
        <f>-IF(G$9=INPUTS!$C$48,$B881,0)</f>
        <v>0</v>
      </c>
      <c r="I883" s="176">
        <f>-IF(H$9=INPUTS!$C$48,$B881,0)</f>
        <v>0</v>
      </c>
      <c r="J883" s="176">
        <f>-IF(I$9=INPUTS!$C$48,$B881,0)</f>
        <v>0</v>
      </c>
      <c r="K883" s="176">
        <f>-IF(J$9=INPUTS!$C$48,$B881,0)</f>
        <v>0</v>
      </c>
      <c r="L883" s="176">
        <f>-IF(K$9=INPUTS!$C$48,$B881,0)</f>
        <v>0</v>
      </c>
      <c r="M883" s="176">
        <f>-IF(L$9=INPUTS!$C$48,$B881,0)</f>
        <v>0</v>
      </c>
      <c r="N883" s="176">
        <f>-IF(M$9=INPUTS!$C$48,$B881,0)</f>
        <v>0</v>
      </c>
      <c r="O883" s="176">
        <f>-IF(N$9=INPUTS!$C$48,$B881,0)</f>
        <v>0</v>
      </c>
      <c r="P883" s="176">
        <f>-IF(O$9=INPUTS!$C$48,$B881,0)</f>
        <v>0</v>
      </c>
      <c r="Q883" s="176">
        <f>-IF(P$9=INPUTS!$C$48,$B881,0)</f>
        <v>0</v>
      </c>
      <c r="R883" s="176">
        <f>-IF(Q$9=INPUTS!$C$48,$B881,0)</f>
        <v>0</v>
      </c>
      <c r="S883" s="176">
        <f>-IF(R$9=INPUTS!$C$48,$B881,0)</f>
        <v>0</v>
      </c>
      <c r="T883" s="176">
        <f>-IF(S$9=INPUTS!$C$48,$B881,0)</f>
        <v>0</v>
      </c>
      <c r="U883" s="176">
        <f>-IF(T$9=INPUTS!$C$48,$B881,0)</f>
        <v>0</v>
      </c>
      <c r="V883" s="176">
        <f>-IF(U$9=INPUTS!$C$48,$B881,0)</f>
        <v>0</v>
      </c>
      <c r="W883" s="176">
        <f>-IF(V$9=INPUTS!$C$48,$B881,0)</f>
        <v>0</v>
      </c>
      <c r="X883" s="176">
        <f>-IF(W$9=INPUTS!$C$48,$B881,0)</f>
        <v>0</v>
      </c>
      <c r="Y883" s="176">
        <f>-IF(X$9=INPUTS!$C$48,$B881,0)</f>
        <v>0</v>
      </c>
      <c r="Z883" s="176">
        <f>-IF(Y$9=INPUTS!$C$48,$B881,0)</f>
        <v>0</v>
      </c>
      <c r="AA883" s="176">
        <f>-IF(Z$9=INPUTS!$C$48,$B881,0)</f>
        <v>0</v>
      </c>
      <c r="AB883" s="176">
        <f>-IF(AA$9=INPUTS!$C$48,$B881,0)</f>
        <v>0</v>
      </c>
      <c r="AC883" s="176">
        <f>-IF(AB$9=INPUTS!$C$48,$B881,0)</f>
        <v>0</v>
      </c>
      <c r="AD883" s="176">
        <f>-IF(AC$9=INPUTS!$C$48,$B881,0)</f>
        <v>0</v>
      </c>
      <c r="AE883" s="176">
        <f>-IF(AD$9=INPUTS!$C$48,$B881,0)</f>
        <v>0</v>
      </c>
      <c r="AF883" s="176">
        <f>-IF(AE$9=INPUTS!$C$48,$B881,0)</f>
        <v>0</v>
      </c>
      <c r="AG883" s="176">
        <f>-IF(AF$9=INPUTS!$C$48,$B881,0)</f>
        <v>0</v>
      </c>
      <c r="AH883" s="176">
        <f>-IF(AG$9=INPUTS!$C$48,$B881,0)</f>
        <v>0</v>
      </c>
      <c r="AI883" s="176">
        <f>-IF(AH$9=INPUTS!$C$48,$B881,0)</f>
        <v>0</v>
      </c>
      <c r="AJ883" s="176">
        <f>-IF(AI$9=INPUTS!$C$48,$B881,0)</f>
        <v>0</v>
      </c>
      <c r="AK883" s="176">
        <f>-IF(AJ$9=INPUTS!$C$48,$B881,0)</f>
        <v>0</v>
      </c>
      <c r="AL883" s="176">
        <f>-IF(AK$9=INPUTS!$C$48,$B881,0)</f>
        <v>0</v>
      </c>
      <c r="AM883" s="176">
        <f>-IF(AL$9=INPUTS!$C$48,$B881,0)</f>
        <v>0</v>
      </c>
      <c r="AN883" s="176">
        <f>-IF(AM$9=INPUTS!$C$48,$B881,0)</f>
        <v>0</v>
      </c>
      <c r="AO883" s="176">
        <f>-IF(AN$9=INPUTS!$C$48,$B881,0)</f>
        <v>0</v>
      </c>
      <c r="AP883" s="176">
        <f>-IF(AO$9=INPUTS!$C$48,$B881,0)</f>
        <v>0</v>
      </c>
      <c r="AQ883" s="176">
        <f>-IF(AP$9=INPUTS!$C$48,$B881,0)</f>
        <v>0</v>
      </c>
      <c r="AR883" s="176">
        <f>-IF(AQ$9=INPUTS!$C$48,$B881,0)</f>
        <v>0</v>
      </c>
      <c r="AS883" s="176">
        <f>-IF(AR$9=INPUTS!$C$48,$B881,0)</f>
        <v>0</v>
      </c>
      <c r="AT883" s="176">
        <f>-IF(AS$9=INPUTS!$C$48,$B881,0)</f>
        <v>0</v>
      </c>
      <c r="AU883" s="176">
        <f>-IF(AT$9=INPUTS!$C$48,$B881,0)</f>
        <v>0</v>
      </c>
      <c r="AV883" s="176">
        <f>-IF(AU$9=INPUTS!$C$48,$B881,0)</f>
        <v>0</v>
      </c>
      <c r="AW883" s="176">
        <f>-IF(AV$9=INPUTS!$C$48,$B881,0)</f>
        <v>0</v>
      </c>
      <c r="AX883" s="176">
        <f>-IF(AW$9=INPUTS!$C$48,$B881,0)</f>
        <v>0</v>
      </c>
      <c r="AY883" s="176">
        <f>-IF(AX$9=INPUTS!$C$48,$B881,0)</f>
        <v>0</v>
      </c>
      <c r="AZ883" s="176">
        <f>-IF(AY$9=INPUTS!$C$48,$B881,0)</f>
        <v>0</v>
      </c>
      <c r="BA883" s="176">
        <f>-IF(AZ$9=INPUTS!$C$48,$B881,0)</f>
        <v>0</v>
      </c>
      <c r="BB883" s="176">
        <f>-IF(BA$9=INPUTS!$C$48,$B881,0)</f>
        <v>0</v>
      </c>
      <c r="BC883" s="176">
        <f>-IF(BB$9=INPUTS!$C$48,$B881,0)</f>
        <v>0</v>
      </c>
      <c r="BD883" s="176">
        <f>-IF(BC$9=INPUTS!$C$48,$B881,0)</f>
        <v>0</v>
      </c>
      <c r="BE883" s="176">
        <f>-IF(BD$9=INPUTS!$C$48,$B881,0)</f>
        <v>0</v>
      </c>
      <c r="BF883" s="176">
        <f>-IF(BE$9=INPUTS!$C$48,$B881,0)</f>
        <v>0</v>
      </c>
      <c r="BG883" s="176">
        <f>-IF(BF$9=INPUTS!$C$48,$B881,0)</f>
        <v>0</v>
      </c>
      <c r="BH883" s="176">
        <f>-IF(BG$9=INPUTS!$C$48,$B881,0)</f>
        <v>0</v>
      </c>
      <c r="BI883" s="176">
        <f>-IF(BH$9=INPUTS!$C$48,$B881,0)</f>
        <v>0</v>
      </c>
      <c r="BJ883" s="176">
        <f>-IF(BI$9=INPUTS!$C$48,$B881,0)</f>
        <v>0</v>
      </c>
      <c r="BK883" s="176">
        <f>-IF(BJ$9=INPUTS!$C$48,$B881,0)</f>
        <v>0</v>
      </c>
      <c r="BL883" s="176">
        <f>-IF(BK$9=INPUTS!$C$48,$B881,0)</f>
        <v>0</v>
      </c>
      <c r="BM883" s="176">
        <f>-IF(BL$9=INPUTS!$C$48,$B881,0)</f>
        <v>0</v>
      </c>
      <c r="BN883" s="176">
        <f>-IF(BM$9=INPUTS!$C$48,$B881,0)</f>
        <v>0</v>
      </c>
      <c r="BO883" s="176">
        <f>-IF(BN$9=INPUTS!$C$48,$B881,0)</f>
        <v>0</v>
      </c>
      <c r="BP883" s="176">
        <f>-IF(BO$9=INPUTS!$C$48,$B881,0)</f>
        <v>0</v>
      </c>
      <c r="BQ883" s="176">
        <f>-IF(BP$9=INPUTS!$C$48,$B881,0)</f>
        <v>0</v>
      </c>
      <c r="BR883" s="176">
        <f>-IF(BQ$9=INPUTS!$C$48,$B881,0)</f>
        <v>0</v>
      </c>
      <c r="BS883" s="176">
        <f>-IF(BR$9=INPUTS!$C$48,$B881,0)</f>
        <v>0</v>
      </c>
      <c r="BT883" s="176">
        <f>-IF(BS$9=INPUTS!$C$48,$B881,0)</f>
        <v>0</v>
      </c>
      <c r="BU883" s="176">
        <f>-IF(BT$9=INPUTS!$C$48,$B881,0)</f>
        <v>0</v>
      </c>
      <c r="BV883" s="176">
        <f>-IF(BU$9=INPUTS!$C$48,$B881,0)</f>
        <v>0</v>
      </c>
      <c r="BW883" s="176">
        <f>-IF(BV$9=INPUTS!$C$48,$B881,0)</f>
        <v>0</v>
      </c>
      <c r="BX883" s="176">
        <f>-IF(BW$9=INPUTS!$C$48,$B881,0)</f>
        <v>0</v>
      </c>
      <c r="BY883" s="176">
        <f>-IF(BX$9=INPUTS!$C$48,$B881,0)</f>
        <v>0</v>
      </c>
      <c r="BZ883" s="176">
        <f>-IF(BY$9=INPUTS!$C$48,$B881,0)</f>
        <v>0</v>
      </c>
    </row>
    <row r="884" spans="1:78" x14ac:dyDescent="0.2">
      <c r="A884" s="77">
        <f>SUM(A877:A880)</f>
        <v>0</v>
      </c>
      <c r="E884" s="170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/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  <c r="AJ884" s="324"/>
      <c r="AK884" s="324"/>
      <c r="AL884" s="324"/>
      <c r="AM884" s="324"/>
      <c r="AN884" s="324"/>
      <c r="AO884" s="324"/>
      <c r="AP884" s="324"/>
      <c r="AQ884" s="324"/>
      <c r="AR884" s="324"/>
      <c r="AS884" s="324"/>
      <c r="AT884" s="324"/>
      <c r="AU884" s="324"/>
      <c r="AV884" s="324"/>
      <c r="AW884" s="324"/>
      <c r="AX884" s="324"/>
      <c r="AY884" s="324"/>
      <c r="AZ884" s="324"/>
      <c r="BA884" s="324"/>
      <c r="BB884" s="324"/>
      <c r="BC884" s="324"/>
      <c r="BD884" s="324"/>
      <c r="BE884" s="324"/>
      <c r="BF884" s="324"/>
      <c r="BG884" s="324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24"/>
      <c r="BR884" s="324"/>
      <c r="BS884" s="324"/>
      <c r="BT884" s="324"/>
      <c r="BU884" s="324"/>
      <c r="BV884" s="324"/>
      <c r="BW884" s="324"/>
      <c r="BX884" s="324"/>
      <c r="BY884" s="324"/>
      <c r="BZ884" s="324"/>
    </row>
    <row r="885" spans="1:78" ht="15" x14ac:dyDescent="0.25">
      <c r="B885" s="77">
        <f>SUM(G885:BZ885)</f>
        <v>0</v>
      </c>
      <c r="E885" s="170" t="s">
        <v>5</v>
      </c>
      <c r="G885" s="322">
        <f>IF(G$9&gt;INPUTS!$C$48,0,SUMIF($A$12:$A$310,$E876,G$12:G$310))</f>
        <v>0</v>
      </c>
      <c r="H885" s="322">
        <f>IF(H$9&gt;INPUTS!$C$48,0,SUMIF($A$12:$A$310,$E876,H$12:H$310))</f>
        <v>0</v>
      </c>
      <c r="I885" s="322">
        <f>IF(I$9&gt;INPUTS!$C$48,0,SUMIF($A$12:$A$310,$E876,I$12:I$310))</f>
        <v>0</v>
      </c>
      <c r="J885" s="322">
        <f>IF(J$9&gt;INPUTS!$C$48,0,SUMIF($A$12:$A$310,$E876,J$12:J$310))</f>
        <v>0</v>
      </c>
      <c r="K885" s="322">
        <f>IF(K$9&gt;INPUTS!$C$48,0,SUMIF($A$12:$A$310,$E876,K$12:K$310))</f>
        <v>0</v>
      </c>
      <c r="L885" s="322">
        <f>IF(L$9&gt;INPUTS!$C$48,0,SUMIF($A$12:$A$310,$E876,L$12:L$310))</f>
        <v>0</v>
      </c>
      <c r="M885" s="322">
        <f>IF(M$9&gt;INPUTS!$C$48,0,SUMIF($A$12:$A$310,$E876,M$12:M$310))</f>
        <v>0</v>
      </c>
      <c r="N885" s="322">
        <f>IF(N$9&gt;INPUTS!$C$48,0,SUMIF($A$12:$A$310,$E876,N$12:N$310))</f>
        <v>0</v>
      </c>
      <c r="O885" s="322">
        <f>IF(O$9&gt;INPUTS!$C$48,0,SUMIF($A$12:$A$310,$E876,O$12:O$310))</f>
        <v>0</v>
      </c>
      <c r="P885" s="322">
        <f>IF(P$9&gt;INPUTS!$C$48,0,SUMIF($A$12:$A$310,$E876,P$12:P$310))</f>
        <v>0</v>
      </c>
      <c r="Q885" s="322">
        <f>IF(Q$9&gt;INPUTS!$C$48,0,SUMIF($A$12:$A$310,$E876,Q$12:Q$310))</f>
        <v>0</v>
      </c>
      <c r="R885" s="322">
        <f>IF(R$9&gt;INPUTS!$C$48,0,SUMIF($A$12:$A$310,$E876,R$12:R$310))</f>
        <v>0</v>
      </c>
      <c r="S885" s="322">
        <f>IF(S$9&gt;INPUTS!$C$48,0,SUMIF($A$12:$A$310,$E876,S$12:S$310))</f>
        <v>0</v>
      </c>
      <c r="T885" s="322">
        <f>IF(T$9&gt;INPUTS!$C$48,0,SUMIF($A$12:$A$310,$E876,T$12:T$310))</f>
        <v>0</v>
      </c>
      <c r="U885" s="322">
        <f>IF(U$9&gt;INPUTS!$C$48,0,SUMIF($A$12:$A$310,$E876,U$12:U$310))</f>
        <v>0</v>
      </c>
      <c r="V885" s="322">
        <f>IF(V$9&gt;INPUTS!$C$48,0,SUMIF($A$12:$A$310,$E876,V$12:V$310))</f>
        <v>0</v>
      </c>
      <c r="W885" s="322">
        <f>IF(W$9&gt;INPUTS!$C$48,0,SUMIF($A$12:$A$310,$E876,W$12:W$310))</f>
        <v>0</v>
      </c>
      <c r="X885" s="322">
        <f>IF(X$9&gt;INPUTS!$C$48,0,SUMIF($A$12:$A$310,$E876,X$12:X$310))</f>
        <v>0</v>
      </c>
      <c r="Y885" s="322">
        <f>IF(Y$9&gt;INPUTS!$C$48,0,SUMIF($A$12:$A$310,$E876,Y$12:Y$310))</f>
        <v>0</v>
      </c>
      <c r="Z885" s="322">
        <f>IF(Z$9&gt;INPUTS!$C$48,0,SUMIF($A$12:$A$310,$E876,Z$12:Z$310))</f>
        <v>0</v>
      </c>
      <c r="AA885" s="322">
        <f>IF(AA$9&gt;INPUTS!$C$48,0,SUMIF($A$12:$A$310,$E876,AA$12:AA$310))</f>
        <v>0</v>
      </c>
      <c r="AB885" s="322">
        <f>IF(AB$9&gt;INPUTS!$C$48,0,SUMIF($A$12:$A$310,$E876,AB$12:AB$310))</f>
        <v>0</v>
      </c>
      <c r="AC885" s="322">
        <f>IF(AC$9&gt;INPUTS!$C$48,0,SUMIF($A$12:$A$310,$E876,AC$12:AC$310))</f>
        <v>0</v>
      </c>
      <c r="AD885" s="322">
        <f>IF(AD$9&gt;INPUTS!$C$48,0,SUMIF($A$12:$A$310,$E876,AD$12:AD$310))</f>
        <v>0</v>
      </c>
      <c r="AE885" s="322">
        <f>IF(AE$9&gt;INPUTS!$C$48,0,SUMIF($A$12:$A$310,$E876,AE$12:AE$310))</f>
        <v>0</v>
      </c>
      <c r="AF885" s="322">
        <f>IF(AF$9&gt;INPUTS!$C$48,0,SUMIF($A$12:$A$310,$E876,AF$12:AF$310))</f>
        <v>0</v>
      </c>
      <c r="AG885" s="322">
        <f>IF(AG$9&gt;INPUTS!$C$48,0,SUMIF($A$12:$A$310,$E876,AG$12:AG$310))</f>
        <v>0</v>
      </c>
      <c r="AH885" s="322">
        <f>IF(AH$9&gt;INPUTS!$C$48,0,SUMIF($A$12:$A$310,$E876,AH$12:AH$310))</f>
        <v>0</v>
      </c>
      <c r="AI885" s="322">
        <f>IF(AI$9&gt;INPUTS!$C$48,0,SUMIF($A$12:$A$310,$E876,AI$12:AI$310))</f>
        <v>0</v>
      </c>
      <c r="AJ885" s="322">
        <f>IF(AJ$9&gt;INPUTS!$C$48,0,SUMIF($A$12:$A$310,$E876,AJ$12:AJ$310))</f>
        <v>0</v>
      </c>
      <c r="AK885" s="322">
        <f>IF(AK$9&gt;INPUTS!$C$48,0,SUMIF($A$12:$A$310,$E876,AK$12:AK$310))</f>
        <v>0</v>
      </c>
      <c r="AL885" s="322">
        <f>IF(AL$9&gt;INPUTS!$C$48,0,SUMIF($A$12:$A$310,$E876,AL$12:AL$310))</f>
        <v>0</v>
      </c>
      <c r="AM885" s="322">
        <f>IF(AM$9&gt;INPUTS!$C$48,0,SUMIF($A$12:$A$310,$E876,AM$12:AM$310))</f>
        <v>0</v>
      </c>
      <c r="AN885" s="322">
        <f>IF(AN$9&gt;INPUTS!$C$48,0,SUMIF($A$12:$A$310,$E876,AN$12:AN$310))</f>
        <v>0</v>
      </c>
      <c r="AO885" s="322">
        <f>IF(AO$9&gt;INPUTS!$C$48,0,SUMIF($A$12:$A$310,$E876,AO$12:AO$310))</f>
        <v>0</v>
      </c>
      <c r="AP885" s="322">
        <f>IF(AP$9&gt;INPUTS!$C$48,0,SUMIF($A$12:$A$310,$E876,AP$12:AP$310))</f>
        <v>0</v>
      </c>
      <c r="AQ885" s="322">
        <f>IF(AQ$9&gt;INPUTS!$C$48,0,SUMIF($A$12:$A$310,$E876,AQ$12:AQ$310))</f>
        <v>0</v>
      </c>
      <c r="AR885" s="322">
        <f>IF(AR$9&gt;INPUTS!$C$48,0,SUMIF($A$12:$A$310,$E876,AR$12:AR$310))</f>
        <v>0</v>
      </c>
      <c r="AS885" s="322">
        <f>IF(AS$9&gt;INPUTS!$C$48,0,SUMIF($A$12:$A$310,$E876,AS$12:AS$310))</f>
        <v>0</v>
      </c>
      <c r="AT885" s="322">
        <f>IF(AT$9&gt;INPUTS!$C$48,0,SUMIF($A$12:$A$310,$E876,AT$12:AT$310))</f>
        <v>0</v>
      </c>
      <c r="AU885" s="322">
        <f>IF(AU$9&gt;INPUTS!$C$48,0,SUMIF($A$12:$A$310,$E876,AU$12:AU$310))</f>
        <v>0</v>
      </c>
      <c r="AV885" s="322">
        <f>IF(AV$9&gt;INPUTS!$C$48,0,SUMIF($A$12:$A$310,$E876,AV$12:AV$310))</f>
        <v>0</v>
      </c>
      <c r="AW885" s="322">
        <f>IF(AW$9&gt;INPUTS!$C$48,0,SUMIF($A$12:$A$310,$E876,AW$12:AW$310))</f>
        <v>0</v>
      </c>
      <c r="AX885" s="322">
        <f>IF(AX$9&gt;INPUTS!$C$48,0,SUMIF($A$12:$A$310,$E876,AX$12:AX$310))</f>
        <v>0</v>
      </c>
      <c r="AY885" s="322">
        <f>IF(AY$9&gt;INPUTS!$C$48,0,SUMIF($A$12:$A$310,$E876,AY$12:AY$310))</f>
        <v>0</v>
      </c>
      <c r="AZ885" s="322">
        <f>IF(AZ$9&gt;INPUTS!$C$48,0,SUMIF($A$12:$A$310,$E876,AZ$12:AZ$310))</f>
        <v>0</v>
      </c>
      <c r="BA885" s="322">
        <f>IF(BA$9&gt;INPUTS!$C$48,0,SUMIF($A$12:$A$310,$E876,BA$12:BA$310))</f>
        <v>0</v>
      </c>
      <c r="BB885" s="322">
        <f>IF(BB$9&gt;INPUTS!$C$48,0,SUMIF($A$12:$A$310,$E876,BB$12:BB$310))</f>
        <v>0</v>
      </c>
      <c r="BC885" s="322">
        <f>IF(BC$9&gt;INPUTS!$C$48,0,SUMIF($A$12:$A$310,$E876,BC$12:BC$310))</f>
        <v>0</v>
      </c>
      <c r="BD885" s="322">
        <f>IF(BD$9&gt;INPUTS!$C$48,0,SUMIF($A$12:$A$310,$E876,BD$12:BD$310))</f>
        <v>0</v>
      </c>
      <c r="BE885" s="322">
        <f>IF(BE$9&gt;INPUTS!$C$48,0,SUMIF($A$12:$A$310,$E876,BE$12:BE$310))</f>
        <v>0</v>
      </c>
      <c r="BF885" s="322">
        <f>IF(BF$9&gt;INPUTS!$C$48,0,SUMIF($A$12:$A$310,$E876,BF$12:BF$310))</f>
        <v>0</v>
      </c>
      <c r="BG885" s="322">
        <f>IF(BG$9&gt;INPUTS!$C$48,0,SUMIF($A$12:$A$310,$E876,BG$12:BG$310))</f>
        <v>0</v>
      </c>
      <c r="BH885" s="322">
        <f>IF(BH$9&gt;INPUTS!$C$48,0,SUMIF($A$12:$A$310,$E876,BH$12:BH$310))</f>
        <v>0</v>
      </c>
      <c r="BI885" s="322">
        <f>IF(BI$9&gt;INPUTS!$C$48,0,SUMIF($A$12:$A$310,$E876,BI$12:BI$310))</f>
        <v>0</v>
      </c>
      <c r="BJ885" s="322">
        <f>IF(BJ$9&gt;INPUTS!$C$48,0,SUMIF($A$12:$A$310,$E876,BJ$12:BJ$310))</f>
        <v>0</v>
      </c>
      <c r="BK885" s="322">
        <f>IF(BK$9&gt;INPUTS!$C$48,0,SUMIF($A$12:$A$310,$E876,BK$12:BK$310))</f>
        <v>0</v>
      </c>
      <c r="BL885" s="322">
        <f>IF(BL$9&gt;INPUTS!$C$48,0,SUMIF($A$12:$A$310,$E876,BL$12:BL$310))</f>
        <v>0</v>
      </c>
      <c r="BM885" s="322">
        <f>IF(BM$9&gt;INPUTS!$C$48,0,SUMIF($A$12:$A$310,$E876,BM$12:BM$310))</f>
        <v>0</v>
      </c>
      <c r="BN885" s="322">
        <f>IF(BN$9&gt;INPUTS!$C$48,0,SUMIF($A$12:$A$310,$E876,BN$12:BN$310))</f>
        <v>0</v>
      </c>
      <c r="BO885" s="322">
        <f>IF(BO$9&gt;INPUTS!$C$48,0,SUMIF($A$12:$A$310,$E876,BO$12:BO$310))</f>
        <v>0</v>
      </c>
      <c r="BP885" s="322">
        <f>IF(BP$9&gt;INPUTS!$C$48,0,SUMIF($A$12:$A$310,$E876,BP$12:BP$310))</f>
        <v>0</v>
      </c>
      <c r="BQ885" s="322">
        <f>IF(BQ$9&gt;INPUTS!$C$48,0,SUMIF($A$12:$A$310,$E876,BQ$12:BQ$310))</f>
        <v>0</v>
      </c>
      <c r="BR885" s="322">
        <f>IF(BR$9&gt;INPUTS!$C$48,0,SUMIF($A$12:$A$310,$E876,BR$12:BR$310))</f>
        <v>0</v>
      </c>
      <c r="BS885" s="322">
        <f>IF(BS$9&gt;INPUTS!$C$48,0,SUMIF($A$12:$A$310,$E876,BS$12:BS$310))</f>
        <v>0</v>
      </c>
      <c r="BT885" s="322">
        <f>IF(BT$9&gt;INPUTS!$C$48,0,SUMIF($A$12:$A$310,$E876,BT$12:BT$310))</f>
        <v>0</v>
      </c>
      <c r="BU885" s="322">
        <f>IF(BU$9&gt;INPUTS!$C$48,0,SUMIF($A$12:$A$310,$E876,BU$12:BU$310))</f>
        <v>0</v>
      </c>
      <c r="BV885" s="322">
        <f>IF(BV$9&gt;INPUTS!$C$48,0,SUMIF($A$12:$A$310,$E876,BV$12:BV$310))</f>
        <v>0</v>
      </c>
      <c r="BW885" s="322">
        <f>IF(BW$9&gt;INPUTS!$C$48,0,SUMIF($A$12:$A$310,$E876,BW$12:BW$310))</f>
        <v>0</v>
      </c>
      <c r="BX885" s="322">
        <f>IF(BX$9&gt;INPUTS!$C$48,0,SUMIF($A$12:$A$310,$E876,BX$12:BX$310))</f>
        <v>0</v>
      </c>
      <c r="BY885" s="322">
        <f>IF(BY$9&gt;INPUTS!$C$48,0,SUMIF($A$12:$A$310,$E876,BY$12:BY$310))</f>
        <v>0</v>
      </c>
      <c r="BZ885" s="322">
        <f>IF(BZ$9&gt;INPUTS!$C$48,0,SUMIF($A$12:$A$310,$E876,BZ$12:BZ$310))</f>
        <v>0</v>
      </c>
    </row>
    <row r="886" spans="1:78" ht="15" x14ac:dyDescent="0.25">
      <c r="B886" s="77">
        <f>SUM(G886:BZ886)</f>
        <v>0</v>
      </c>
      <c r="E886" s="170" t="s">
        <v>82</v>
      </c>
      <c r="G886" s="322">
        <f>-IF(F$9=INPUTS!$C$48,SUM($F885:G885),0)</f>
        <v>0</v>
      </c>
      <c r="H886" s="322">
        <f>-IF(G$9=INPUTS!$C$48,SUM($F885:H885),0)</f>
        <v>0</v>
      </c>
      <c r="I886" s="322">
        <f>-IF(H$9=INPUTS!$C$48,SUM($F885:I885),0)</f>
        <v>0</v>
      </c>
      <c r="J886" s="322">
        <f>-IF(I$9=INPUTS!$C$48,SUM($F885:J885),0)</f>
        <v>0</v>
      </c>
      <c r="K886" s="322">
        <f>-IF(J$9=INPUTS!$C$48,SUM($F885:K885),0)</f>
        <v>0</v>
      </c>
      <c r="L886" s="322">
        <f>-IF(K$9=INPUTS!$C$48,SUM($F885:L885),0)</f>
        <v>0</v>
      </c>
      <c r="M886" s="322">
        <f>-IF(L$9=INPUTS!$C$48,SUM($F885:M885),0)</f>
        <v>0</v>
      </c>
      <c r="N886" s="322">
        <f>-IF(M$9=INPUTS!$C$48,SUM($F885:N885),0)</f>
        <v>0</v>
      </c>
      <c r="O886" s="322">
        <f>-IF(N$9=INPUTS!$C$48,SUM($F885:O885),0)</f>
        <v>0</v>
      </c>
      <c r="P886" s="322">
        <f>-IF(O$9=INPUTS!$C$48,SUM($F885:P885),0)</f>
        <v>0</v>
      </c>
      <c r="Q886" s="322">
        <f>-IF(P$9=INPUTS!$C$48,SUM($F885:Q885),0)</f>
        <v>0</v>
      </c>
      <c r="R886" s="322">
        <f>-IF(Q$9=INPUTS!$C$48,SUM($F885:R885),0)</f>
        <v>0</v>
      </c>
      <c r="S886" s="322">
        <f>-IF(R$9=INPUTS!$C$48,SUM($F885:S885),0)</f>
        <v>0</v>
      </c>
      <c r="T886" s="322">
        <f>-IF(S$9=INPUTS!$C$48,SUM($F885:T885),0)</f>
        <v>0</v>
      </c>
      <c r="U886" s="322">
        <f>-IF(T$9=INPUTS!$C$48,SUM($F885:U885),0)</f>
        <v>0</v>
      </c>
      <c r="V886" s="322">
        <f>-IF(U$9=INPUTS!$C$48,SUM($F885:V885),0)</f>
        <v>0</v>
      </c>
      <c r="W886" s="322">
        <f>-IF(V$9=INPUTS!$C$48,SUM($F885:W885),0)</f>
        <v>0</v>
      </c>
      <c r="X886" s="322">
        <f>-IF(W$9=INPUTS!$C$48,SUM($F885:X885),0)</f>
        <v>0</v>
      </c>
      <c r="Y886" s="322">
        <f>-IF(X$9=INPUTS!$C$48,SUM($F885:Y885),0)</f>
        <v>0</v>
      </c>
      <c r="Z886" s="322">
        <f>-IF(Y$9=INPUTS!$C$48,SUM($F885:Z885),0)</f>
        <v>0</v>
      </c>
      <c r="AA886" s="322">
        <f>-IF(Z$9=INPUTS!$C$48,SUM($F885:AA885),0)</f>
        <v>0</v>
      </c>
      <c r="AB886" s="322">
        <f>-IF(AA$9=INPUTS!$C$48,SUM($F885:AB885),0)</f>
        <v>0</v>
      </c>
      <c r="AC886" s="322">
        <f>-IF(AB$9=INPUTS!$C$48,SUM($F885:AC885),0)</f>
        <v>0</v>
      </c>
      <c r="AD886" s="322">
        <f>-IF(AC$9=INPUTS!$C$48,SUM($F885:AD885),0)</f>
        <v>0</v>
      </c>
      <c r="AE886" s="322">
        <f>-IF(AD$9=INPUTS!$C$48,SUM($F885:AE885),0)</f>
        <v>0</v>
      </c>
      <c r="AF886" s="322">
        <f>-IF(AE$9=INPUTS!$C$48,SUM($F885:AF885),0)</f>
        <v>0</v>
      </c>
      <c r="AG886" s="322">
        <f>-IF(AF$9=INPUTS!$C$48,SUM($F885:AG885),0)</f>
        <v>0</v>
      </c>
      <c r="AH886" s="322">
        <f>-IF(AG$9=INPUTS!$C$48,SUM($F885:AH885),0)</f>
        <v>0</v>
      </c>
      <c r="AI886" s="322">
        <f>-IF(AH$9=INPUTS!$C$48,SUM($F885:AI885),0)</f>
        <v>0</v>
      </c>
      <c r="AJ886" s="322">
        <f>-IF(AI$9=INPUTS!$C$48,SUM($F885:AJ885),0)</f>
        <v>0</v>
      </c>
      <c r="AK886" s="322">
        <f>-IF(AJ$9=INPUTS!$C$48,SUM($F885:AK885),0)</f>
        <v>0</v>
      </c>
      <c r="AL886" s="322">
        <f>-IF(AK$9=INPUTS!$C$48,SUM($F885:AL885),0)</f>
        <v>0</v>
      </c>
      <c r="AM886" s="322">
        <f>-IF(AL$9=INPUTS!$C$48,SUM($F885:AM885),0)</f>
        <v>0</v>
      </c>
      <c r="AN886" s="322">
        <f>-IF(AM$9=INPUTS!$C$48,SUM($F885:AN885),0)</f>
        <v>0</v>
      </c>
      <c r="AO886" s="322">
        <f>-IF(AN$9=INPUTS!$C$48,SUM($F885:AO885),0)</f>
        <v>0</v>
      </c>
      <c r="AP886" s="322">
        <f>-IF(AO$9=INPUTS!$C$48,SUM($F885:AP885),0)</f>
        <v>0</v>
      </c>
      <c r="AQ886" s="322">
        <f>-IF(AP$9=INPUTS!$C$48,SUM($F885:AQ885),0)</f>
        <v>0</v>
      </c>
      <c r="AR886" s="322">
        <f>-IF(AQ$9=INPUTS!$C$48,SUM($F885:AR885),0)</f>
        <v>0</v>
      </c>
      <c r="AS886" s="322">
        <f>-IF(AR$9=INPUTS!$C$48,SUM($F885:AS885),0)</f>
        <v>0</v>
      </c>
      <c r="AT886" s="322">
        <f>-IF(AS$9=INPUTS!$C$48,SUM($F885:AT885),0)</f>
        <v>0</v>
      </c>
      <c r="AU886" s="322">
        <f>-IF(AT$9=INPUTS!$C$48,SUM($F885:AU885),0)</f>
        <v>0</v>
      </c>
      <c r="AV886" s="322">
        <f>-IF(AU$9=INPUTS!$C$48,SUM($F885:AV885),0)</f>
        <v>0</v>
      </c>
      <c r="AW886" s="322">
        <f>-IF(AV$9=INPUTS!$C$48,SUM($F885:AW885),0)</f>
        <v>0</v>
      </c>
      <c r="AX886" s="322">
        <f>-IF(AW$9=INPUTS!$C$48,SUM($F885:AX885),0)</f>
        <v>0</v>
      </c>
      <c r="AY886" s="322">
        <f>-IF(AX$9=INPUTS!$C$48,SUM($F885:AY885),0)</f>
        <v>0</v>
      </c>
      <c r="AZ886" s="322">
        <f>-IF(AY$9=INPUTS!$C$48,SUM($F885:AZ885),0)</f>
        <v>0</v>
      </c>
      <c r="BA886" s="322">
        <f>-IF(AZ$9=INPUTS!$C$48,SUM($F885:BA885),0)</f>
        <v>0</v>
      </c>
      <c r="BB886" s="322">
        <f>-IF(BA$9=INPUTS!$C$48,SUM($F885:BB885),0)</f>
        <v>0</v>
      </c>
      <c r="BC886" s="322">
        <f>-IF(BB$9=INPUTS!$C$48,SUM($F885:BC885),0)</f>
        <v>0</v>
      </c>
      <c r="BD886" s="322">
        <f>-IF(BC$9=INPUTS!$C$48,SUM($F885:BD885),0)</f>
        <v>0</v>
      </c>
      <c r="BE886" s="322">
        <f>-IF(BD$9=INPUTS!$C$48,SUM($F885:BE885),0)</f>
        <v>0</v>
      </c>
      <c r="BF886" s="322">
        <f>-IF(BE$9=INPUTS!$C$48,SUM($F885:BF885),0)</f>
        <v>0</v>
      </c>
      <c r="BG886" s="322">
        <f>-IF(BF$9=INPUTS!$C$48,SUM($F885:BG885),0)</f>
        <v>0</v>
      </c>
      <c r="BH886" s="322">
        <f>-IF(BG$9=INPUTS!$C$48,SUM($F885:BH885),0)</f>
        <v>0</v>
      </c>
      <c r="BI886" s="322">
        <f>-IF(BH$9=INPUTS!$C$48,SUM($F885:BI885),0)</f>
        <v>0</v>
      </c>
      <c r="BJ886" s="322">
        <f>-IF(BI$9=INPUTS!$C$48,SUM($F885:BJ885),0)</f>
        <v>0</v>
      </c>
      <c r="BK886" s="322">
        <f>-IF(BJ$9=INPUTS!$C$48,SUM($F885:BK885),0)</f>
        <v>0</v>
      </c>
      <c r="BL886" s="322">
        <f>-IF(BK$9=INPUTS!$C$48,SUM($F885:BL885),0)</f>
        <v>0</v>
      </c>
      <c r="BM886" s="322">
        <f>-IF(BL$9=INPUTS!$C$48,SUM($F885:BM885),0)</f>
        <v>0</v>
      </c>
      <c r="BN886" s="322">
        <f>-IF(BM$9=INPUTS!$C$48,SUM($F885:BN885),0)</f>
        <v>0</v>
      </c>
      <c r="BO886" s="322">
        <f>-IF(BN$9=INPUTS!$C$48,SUM($F885:BO885),0)</f>
        <v>0</v>
      </c>
      <c r="BP886" s="322">
        <f>-IF(BO$9=INPUTS!$C$48,SUM($F885:BP885),0)</f>
        <v>0</v>
      </c>
      <c r="BQ886" s="322">
        <f>-IF(BP$9=INPUTS!$C$48,SUM($F885:BQ885),0)</f>
        <v>0</v>
      </c>
      <c r="BR886" s="322">
        <f>-IF(BQ$9=INPUTS!$C$48,SUM($F885:BR885),0)</f>
        <v>0</v>
      </c>
      <c r="BS886" s="322">
        <f>-IF(BR$9=INPUTS!$C$48,SUM($F885:BS885),0)</f>
        <v>0</v>
      </c>
      <c r="BT886" s="322">
        <f>-IF(BS$9=INPUTS!$C$48,SUM($F885:BT885),0)</f>
        <v>0</v>
      </c>
      <c r="BU886" s="322">
        <f>-IF(BT$9=INPUTS!$C$48,SUM($F885:BU885),0)</f>
        <v>0</v>
      </c>
      <c r="BV886" s="322">
        <f>-IF(BU$9=INPUTS!$C$48,SUM($F885:BV885),0)</f>
        <v>0</v>
      </c>
      <c r="BW886" s="322">
        <f>-IF(BV$9=INPUTS!$C$48,SUM($F885:BW885),0)</f>
        <v>0</v>
      </c>
      <c r="BX886" s="322">
        <f>-IF(BW$9=INPUTS!$C$48,SUM($F885:BX885),0)</f>
        <v>0</v>
      </c>
      <c r="BY886" s="322">
        <f>-IF(BX$9=INPUTS!$C$48,SUM($F885:BY885),0)</f>
        <v>0</v>
      </c>
      <c r="BZ886" s="322">
        <f>-IF(BY$9=INPUTS!$C$48,SUM($F885:BZ885),0)</f>
        <v>0</v>
      </c>
    </row>
    <row r="887" spans="1:78" ht="15" x14ac:dyDescent="0.25">
      <c r="B887" s="310"/>
      <c r="E887" s="170" t="s">
        <v>65</v>
      </c>
      <c r="G887" s="320">
        <f>SUMIF($A$12:$A$234,$E876,G$12:G$234)*(1-$D$5)+SUMIF($A$239:$A$310,$E876,G$239:G$310)</f>
        <v>0</v>
      </c>
      <c r="H887" s="320">
        <f t="shared" ref="H887:BS887" si="2503">SUMIF($A$12:$A$234,$E876,H$12:H$234)*(1-$D$5)+SUMIF($A$239:$A$310,$E876,H$239:H$310)</f>
        <v>0</v>
      </c>
      <c r="I887" s="320">
        <f t="shared" si="2503"/>
        <v>0</v>
      </c>
      <c r="J887" s="320">
        <f t="shared" si="2503"/>
        <v>0</v>
      </c>
      <c r="K887" s="320">
        <f t="shared" si="2503"/>
        <v>0</v>
      </c>
      <c r="L887" s="320">
        <f t="shared" si="2503"/>
        <v>0</v>
      </c>
      <c r="M887" s="320">
        <f t="shared" si="2503"/>
        <v>0</v>
      </c>
      <c r="N887" s="320">
        <f t="shared" si="2503"/>
        <v>0</v>
      </c>
      <c r="O887" s="320">
        <f t="shared" si="2503"/>
        <v>0</v>
      </c>
      <c r="P887" s="320">
        <f t="shared" si="2503"/>
        <v>0</v>
      </c>
      <c r="Q887" s="320">
        <f t="shared" si="2503"/>
        <v>0</v>
      </c>
      <c r="R887" s="320">
        <f t="shared" si="2503"/>
        <v>0</v>
      </c>
      <c r="S887" s="320">
        <f t="shared" si="2503"/>
        <v>0</v>
      </c>
      <c r="T887" s="320">
        <f t="shared" si="2503"/>
        <v>0</v>
      </c>
      <c r="U887" s="320">
        <f t="shared" si="2503"/>
        <v>0</v>
      </c>
      <c r="V887" s="320">
        <f t="shared" si="2503"/>
        <v>0</v>
      </c>
      <c r="W887" s="320">
        <f t="shared" si="2503"/>
        <v>0</v>
      </c>
      <c r="X887" s="320">
        <f t="shared" si="2503"/>
        <v>0</v>
      </c>
      <c r="Y887" s="320">
        <f t="shared" si="2503"/>
        <v>0</v>
      </c>
      <c r="Z887" s="320">
        <f t="shared" si="2503"/>
        <v>0</v>
      </c>
      <c r="AA887" s="320">
        <f t="shared" si="2503"/>
        <v>0</v>
      </c>
      <c r="AB887" s="320">
        <f t="shared" si="2503"/>
        <v>0</v>
      </c>
      <c r="AC887" s="320">
        <f t="shared" si="2503"/>
        <v>0</v>
      </c>
      <c r="AD887" s="320">
        <f t="shared" si="2503"/>
        <v>0</v>
      </c>
      <c r="AE887" s="320">
        <f t="shared" si="2503"/>
        <v>0</v>
      </c>
      <c r="AF887" s="320">
        <f t="shared" si="2503"/>
        <v>0</v>
      </c>
      <c r="AG887" s="320">
        <f t="shared" si="2503"/>
        <v>0</v>
      </c>
      <c r="AH887" s="320">
        <f t="shared" si="2503"/>
        <v>0</v>
      </c>
      <c r="AI887" s="320">
        <f t="shared" si="2503"/>
        <v>0</v>
      </c>
      <c r="AJ887" s="320">
        <f t="shared" si="2503"/>
        <v>0</v>
      </c>
      <c r="AK887" s="320">
        <f t="shared" si="2503"/>
        <v>0</v>
      </c>
      <c r="AL887" s="320">
        <f t="shared" si="2503"/>
        <v>0</v>
      </c>
      <c r="AM887" s="320">
        <f t="shared" si="2503"/>
        <v>0</v>
      </c>
      <c r="AN887" s="320">
        <f t="shared" si="2503"/>
        <v>0</v>
      </c>
      <c r="AO887" s="320">
        <f t="shared" si="2503"/>
        <v>0</v>
      </c>
      <c r="AP887" s="320">
        <f t="shared" si="2503"/>
        <v>0</v>
      </c>
      <c r="AQ887" s="320">
        <f t="shared" si="2503"/>
        <v>0</v>
      </c>
      <c r="AR887" s="320">
        <f t="shared" si="2503"/>
        <v>0</v>
      </c>
      <c r="AS887" s="320">
        <f t="shared" si="2503"/>
        <v>0</v>
      </c>
      <c r="AT887" s="320">
        <f t="shared" si="2503"/>
        <v>0</v>
      </c>
      <c r="AU887" s="320">
        <f t="shared" si="2503"/>
        <v>0</v>
      </c>
      <c r="AV887" s="320">
        <f t="shared" si="2503"/>
        <v>0</v>
      </c>
      <c r="AW887" s="320">
        <f t="shared" si="2503"/>
        <v>0</v>
      </c>
      <c r="AX887" s="320">
        <f t="shared" si="2503"/>
        <v>0</v>
      </c>
      <c r="AY887" s="320">
        <f t="shared" si="2503"/>
        <v>0</v>
      </c>
      <c r="AZ887" s="320">
        <f t="shared" si="2503"/>
        <v>0</v>
      </c>
      <c r="BA887" s="320">
        <f t="shared" si="2503"/>
        <v>0</v>
      </c>
      <c r="BB887" s="320">
        <f t="shared" si="2503"/>
        <v>0</v>
      </c>
      <c r="BC887" s="320">
        <f t="shared" si="2503"/>
        <v>0</v>
      </c>
      <c r="BD887" s="320">
        <f t="shared" si="2503"/>
        <v>0</v>
      </c>
      <c r="BE887" s="320">
        <f t="shared" si="2503"/>
        <v>0</v>
      </c>
      <c r="BF887" s="320">
        <f t="shared" si="2503"/>
        <v>0</v>
      </c>
      <c r="BG887" s="320">
        <f t="shared" si="2503"/>
        <v>0</v>
      </c>
      <c r="BH887" s="320">
        <f t="shared" si="2503"/>
        <v>0</v>
      </c>
      <c r="BI887" s="320">
        <f t="shared" si="2503"/>
        <v>0</v>
      </c>
      <c r="BJ887" s="320">
        <f t="shared" si="2503"/>
        <v>0</v>
      </c>
      <c r="BK887" s="320">
        <f t="shared" si="2503"/>
        <v>0</v>
      </c>
      <c r="BL887" s="320">
        <f t="shared" si="2503"/>
        <v>0</v>
      </c>
      <c r="BM887" s="320">
        <f t="shared" si="2503"/>
        <v>0</v>
      </c>
      <c r="BN887" s="320">
        <f t="shared" si="2503"/>
        <v>0</v>
      </c>
      <c r="BO887" s="320">
        <f t="shared" si="2503"/>
        <v>0</v>
      </c>
      <c r="BP887" s="320">
        <f t="shared" si="2503"/>
        <v>0</v>
      </c>
      <c r="BQ887" s="320">
        <f t="shared" si="2503"/>
        <v>0</v>
      </c>
      <c r="BR887" s="320">
        <f t="shared" si="2503"/>
        <v>0</v>
      </c>
      <c r="BS887" s="320">
        <f t="shared" si="2503"/>
        <v>0</v>
      </c>
      <c r="BT887" s="320">
        <f t="shared" ref="BT887:BZ887" si="2504">SUMIF($A$12:$A$234,$E876,BT$12:BT$234)*(1-$D$5)+SUMIF($A$239:$A$310,$E876,BT$239:BT$310)</f>
        <v>0</v>
      </c>
      <c r="BU887" s="320">
        <f t="shared" si="2504"/>
        <v>0</v>
      </c>
      <c r="BV887" s="320">
        <f t="shared" si="2504"/>
        <v>0</v>
      </c>
      <c r="BW887" s="320">
        <f t="shared" si="2504"/>
        <v>0</v>
      </c>
      <c r="BX887" s="320">
        <f t="shared" si="2504"/>
        <v>0</v>
      </c>
      <c r="BY887" s="320">
        <f t="shared" si="2504"/>
        <v>0</v>
      </c>
      <c r="BZ887" s="320">
        <f t="shared" si="2504"/>
        <v>0</v>
      </c>
    </row>
    <row r="888" spans="1:78" ht="15" x14ac:dyDescent="0.25">
      <c r="E888" s="17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  <c r="U888" s="320"/>
      <c r="V888" s="320"/>
      <c r="W888" s="320"/>
      <c r="X888" s="320"/>
      <c r="Y888" s="320"/>
      <c r="Z888" s="320"/>
      <c r="AA888" s="320"/>
      <c r="AB888" s="320"/>
      <c r="AC888" s="320"/>
      <c r="AD888" s="320"/>
      <c r="AE888" s="320"/>
      <c r="AF888" s="320"/>
      <c r="AG888" s="320"/>
      <c r="AH888" s="320"/>
      <c r="AI888" s="320"/>
      <c r="AJ888" s="320"/>
      <c r="AK888" s="320"/>
      <c r="AL888" s="320"/>
      <c r="AM888" s="320"/>
      <c r="AN888" s="320"/>
      <c r="AO888" s="320"/>
      <c r="AP888" s="320"/>
      <c r="AQ888" s="320"/>
      <c r="AR888" s="320"/>
      <c r="AS888" s="320"/>
      <c r="AT888" s="320"/>
      <c r="AU888" s="320"/>
      <c r="AV888" s="320"/>
      <c r="AW888" s="320"/>
      <c r="AX888" s="320"/>
      <c r="AY888" s="320"/>
      <c r="AZ888" s="320"/>
      <c r="BA888" s="320"/>
      <c r="BB888" s="320"/>
      <c r="BC888" s="320"/>
      <c r="BD888" s="320"/>
      <c r="BE888" s="320"/>
      <c r="BF888" s="320"/>
      <c r="BG888" s="320"/>
      <c r="BH888" s="320"/>
      <c r="BI888" s="320"/>
      <c r="BJ888" s="320"/>
      <c r="BK888" s="320"/>
      <c r="BL888" s="320"/>
      <c r="BM888" s="320"/>
      <c r="BN888" s="320"/>
      <c r="BO888" s="320"/>
      <c r="BP888" s="320"/>
      <c r="BQ888" s="320"/>
      <c r="BR888" s="320"/>
      <c r="BS888" s="320"/>
      <c r="BT888" s="320"/>
      <c r="BU888" s="320"/>
      <c r="BV888" s="320"/>
      <c r="BW888" s="320"/>
      <c r="BX888" s="320"/>
      <c r="BY888" s="320"/>
      <c r="BZ888" s="320"/>
    </row>
    <row r="889" spans="1:78" ht="15" x14ac:dyDescent="0.25">
      <c r="B889" s="77"/>
      <c r="E889" s="170" t="s">
        <v>66</v>
      </c>
      <c r="G889" s="320">
        <f>SUMIF($A$12:$A$234,$E876,G$12:G$234)</f>
        <v>0</v>
      </c>
      <c r="H889" s="320">
        <f t="shared" ref="H889:BS889" si="2505">SUMIF($A$12:$A$234,$E876,H$12:H$234)</f>
        <v>0</v>
      </c>
      <c r="I889" s="320">
        <f t="shared" si="2505"/>
        <v>0</v>
      </c>
      <c r="J889" s="320">
        <f t="shared" si="2505"/>
        <v>0</v>
      </c>
      <c r="K889" s="320">
        <f t="shared" si="2505"/>
        <v>0</v>
      </c>
      <c r="L889" s="320">
        <f t="shared" si="2505"/>
        <v>0</v>
      </c>
      <c r="M889" s="320">
        <f t="shared" si="2505"/>
        <v>0</v>
      </c>
      <c r="N889" s="320">
        <f t="shared" si="2505"/>
        <v>0</v>
      </c>
      <c r="O889" s="320">
        <f t="shared" si="2505"/>
        <v>0</v>
      </c>
      <c r="P889" s="320">
        <f t="shared" si="2505"/>
        <v>0</v>
      </c>
      <c r="Q889" s="320">
        <f t="shared" si="2505"/>
        <v>0</v>
      </c>
      <c r="R889" s="320">
        <f t="shared" si="2505"/>
        <v>0</v>
      </c>
      <c r="S889" s="320">
        <f t="shared" si="2505"/>
        <v>0</v>
      </c>
      <c r="T889" s="320">
        <f t="shared" si="2505"/>
        <v>0</v>
      </c>
      <c r="U889" s="320">
        <f t="shared" si="2505"/>
        <v>0</v>
      </c>
      <c r="V889" s="320">
        <f t="shared" si="2505"/>
        <v>0</v>
      </c>
      <c r="W889" s="320">
        <f t="shared" si="2505"/>
        <v>0</v>
      </c>
      <c r="X889" s="320">
        <f t="shared" si="2505"/>
        <v>0</v>
      </c>
      <c r="Y889" s="320">
        <f t="shared" si="2505"/>
        <v>0</v>
      </c>
      <c r="Z889" s="320">
        <f t="shared" si="2505"/>
        <v>0</v>
      </c>
      <c r="AA889" s="320">
        <f t="shared" si="2505"/>
        <v>0</v>
      </c>
      <c r="AB889" s="320">
        <f t="shared" si="2505"/>
        <v>0</v>
      </c>
      <c r="AC889" s="320">
        <f t="shared" si="2505"/>
        <v>0</v>
      </c>
      <c r="AD889" s="320">
        <f t="shared" si="2505"/>
        <v>0</v>
      </c>
      <c r="AE889" s="320">
        <f t="shared" si="2505"/>
        <v>0</v>
      </c>
      <c r="AF889" s="320">
        <f t="shared" si="2505"/>
        <v>0</v>
      </c>
      <c r="AG889" s="320">
        <f t="shared" si="2505"/>
        <v>0</v>
      </c>
      <c r="AH889" s="320">
        <f t="shared" si="2505"/>
        <v>0</v>
      </c>
      <c r="AI889" s="320">
        <f t="shared" si="2505"/>
        <v>0</v>
      </c>
      <c r="AJ889" s="320">
        <f t="shared" si="2505"/>
        <v>0</v>
      </c>
      <c r="AK889" s="320">
        <f t="shared" si="2505"/>
        <v>0</v>
      </c>
      <c r="AL889" s="320">
        <f t="shared" si="2505"/>
        <v>0</v>
      </c>
      <c r="AM889" s="320">
        <f t="shared" si="2505"/>
        <v>0</v>
      </c>
      <c r="AN889" s="320">
        <f t="shared" si="2505"/>
        <v>0</v>
      </c>
      <c r="AO889" s="320">
        <f t="shared" si="2505"/>
        <v>0</v>
      </c>
      <c r="AP889" s="320">
        <f t="shared" si="2505"/>
        <v>0</v>
      </c>
      <c r="AQ889" s="320">
        <f t="shared" si="2505"/>
        <v>0</v>
      </c>
      <c r="AR889" s="320">
        <f t="shared" si="2505"/>
        <v>0</v>
      </c>
      <c r="AS889" s="320">
        <f t="shared" si="2505"/>
        <v>0</v>
      </c>
      <c r="AT889" s="320">
        <f t="shared" si="2505"/>
        <v>0</v>
      </c>
      <c r="AU889" s="320">
        <f t="shared" si="2505"/>
        <v>0</v>
      </c>
      <c r="AV889" s="320">
        <f t="shared" si="2505"/>
        <v>0</v>
      </c>
      <c r="AW889" s="320">
        <f t="shared" si="2505"/>
        <v>0</v>
      </c>
      <c r="AX889" s="320">
        <f t="shared" si="2505"/>
        <v>0</v>
      </c>
      <c r="AY889" s="320">
        <f t="shared" si="2505"/>
        <v>0</v>
      </c>
      <c r="AZ889" s="320">
        <f t="shared" si="2505"/>
        <v>0</v>
      </c>
      <c r="BA889" s="320">
        <f t="shared" si="2505"/>
        <v>0</v>
      </c>
      <c r="BB889" s="320">
        <f t="shared" si="2505"/>
        <v>0</v>
      </c>
      <c r="BC889" s="320">
        <f t="shared" si="2505"/>
        <v>0</v>
      </c>
      <c r="BD889" s="320">
        <f t="shared" si="2505"/>
        <v>0</v>
      </c>
      <c r="BE889" s="320">
        <f t="shared" si="2505"/>
        <v>0</v>
      </c>
      <c r="BF889" s="320">
        <f t="shared" si="2505"/>
        <v>0</v>
      </c>
      <c r="BG889" s="320">
        <f t="shared" si="2505"/>
        <v>0</v>
      </c>
      <c r="BH889" s="320">
        <f t="shared" si="2505"/>
        <v>0</v>
      </c>
      <c r="BI889" s="320">
        <f t="shared" si="2505"/>
        <v>0</v>
      </c>
      <c r="BJ889" s="320">
        <f t="shared" si="2505"/>
        <v>0</v>
      </c>
      <c r="BK889" s="320">
        <f t="shared" si="2505"/>
        <v>0</v>
      </c>
      <c r="BL889" s="320">
        <f t="shared" si="2505"/>
        <v>0</v>
      </c>
      <c r="BM889" s="320">
        <f t="shared" si="2505"/>
        <v>0</v>
      </c>
      <c r="BN889" s="320">
        <f t="shared" si="2505"/>
        <v>0</v>
      </c>
      <c r="BO889" s="320">
        <f t="shared" si="2505"/>
        <v>0</v>
      </c>
      <c r="BP889" s="320">
        <f t="shared" si="2505"/>
        <v>0</v>
      </c>
      <c r="BQ889" s="320">
        <f t="shared" si="2505"/>
        <v>0</v>
      </c>
      <c r="BR889" s="320">
        <f t="shared" si="2505"/>
        <v>0</v>
      </c>
      <c r="BS889" s="320">
        <f t="shared" si="2505"/>
        <v>0</v>
      </c>
      <c r="BT889" s="320">
        <f t="shared" ref="BT889:BZ889" si="2506">SUMIF($A$12:$A$234,$E876,BT$12:BT$234)</f>
        <v>0</v>
      </c>
      <c r="BU889" s="320">
        <f t="shared" si="2506"/>
        <v>0</v>
      </c>
      <c r="BV889" s="320">
        <f t="shared" si="2506"/>
        <v>0</v>
      </c>
      <c r="BW889" s="320">
        <f t="shared" si="2506"/>
        <v>0</v>
      </c>
      <c r="BX889" s="320">
        <f t="shared" si="2506"/>
        <v>0</v>
      </c>
      <c r="BY889" s="320">
        <f t="shared" si="2506"/>
        <v>0</v>
      </c>
      <c r="BZ889" s="320">
        <f t="shared" si="2506"/>
        <v>0</v>
      </c>
    </row>
    <row r="890" spans="1:78" ht="15" x14ac:dyDescent="0.25">
      <c r="B890" s="77"/>
      <c r="E890" s="170"/>
      <c r="G890" s="277"/>
      <c r="H890" s="277"/>
      <c r="I890" s="277"/>
      <c r="J890" s="277"/>
      <c r="K890" s="277"/>
      <c r="L890" s="277"/>
      <c r="M890" s="277"/>
      <c r="N890" s="277"/>
      <c r="O890" s="277"/>
      <c r="P890" s="277"/>
      <c r="Q890" s="277"/>
      <c r="R890" s="277"/>
      <c r="S890" s="277"/>
      <c r="T890" s="277"/>
      <c r="U890" s="277"/>
      <c r="V890" s="277"/>
      <c r="W890" s="277"/>
      <c r="X890" s="277"/>
      <c r="Y890" s="277"/>
      <c r="Z890" s="277"/>
      <c r="AA890" s="277"/>
      <c r="AB890" s="277"/>
      <c r="AC890" s="277"/>
      <c r="AD890" s="277"/>
      <c r="AE890" s="277"/>
      <c r="AF890" s="277"/>
      <c r="AG890" s="277"/>
      <c r="AH890" s="277"/>
      <c r="AI890" s="277"/>
      <c r="AJ890" s="277"/>
      <c r="AK890" s="277"/>
      <c r="AL890" s="277"/>
      <c r="AM890" s="277"/>
      <c r="AN890" s="277"/>
      <c r="AO890" s="277"/>
      <c r="AP890" s="277"/>
      <c r="AQ890" s="277"/>
      <c r="AR890" s="277"/>
      <c r="AS890" s="277"/>
      <c r="AT890" s="277"/>
      <c r="AU890" s="277"/>
      <c r="AV890" s="277"/>
      <c r="AW890" s="277"/>
      <c r="AX890" s="277"/>
      <c r="AY890" s="277"/>
      <c r="AZ890" s="277"/>
      <c r="BA890" s="277"/>
      <c r="BB890" s="277"/>
      <c r="BC890" s="277"/>
      <c r="BD890" s="277"/>
      <c r="BE890" s="277"/>
      <c r="BF890" s="277"/>
      <c r="BG890" s="277"/>
      <c r="BH890" s="277"/>
      <c r="BI890" s="277"/>
      <c r="BJ890" s="277"/>
      <c r="BK890" s="277"/>
      <c r="BL890" s="277"/>
      <c r="BM890" s="277"/>
      <c r="BN890" s="277"/>
      <c r="BO890" s="277"/>
      <c r="BP890" s="277"/>
      <c r="BQ890" s="277"/>
      <c r="BR890" s="277"/>
      <c r="BS890" s="277"/>
      <c r="BT890" s="277"/>
      <c r="BU890" s="277"/>
      <c r="BV890" s="277"/>
      <c r="BW890" s="277"/>
      <c r="BX890" s="277"/>
      <c r="BY890" s="277"/>
      <c r="BZ890" s="277"/>
    </row>
    <row r="891" spans="1:78" ht="15" x14ac:dyDescent="0.25">
      <c r="B891" s="77"/>
      <c r="E891" s="170" t="s">
        <v>117</v>
      </c>
      <c r="F891" s="310"/>
      <c r="G891" s="277">
        <f>SUMIF($A$392:$A$539,$E876,G$392:G$539)</f>
        <v>0</v>
      </c>
      <c r="H891" s="277">
        <f t="shared" ref="H891:BS891" si="2507">SUMIF($A$392:$A$539,$E876,H$392:H$539)</f>
        <v>0</v>
      </c>
      <c r="I891" s="277">
        <f t="shared" si="2507"/>
        <v>0</v>
      </c>
      <c r="J891" s="277">
        <f t="shared" si="2507"/>
        <v>0</v>
      </c>
      <c r="K891" s="277">
        <f t="shared" si="2507"/>
        <v>0</v>
      </c>
      <c r="L891" s="277">
        <f t="shared" si="2507"/>
        <v>0</v>
      </c>
      <c r="M891" s="277">
        <f t="shared" si="2507"/>
        <v>0</v>
      </c>
      <c r="N891" s="277">
        <f t="shared" si="2507"/>
        <v>0</v>
      </c>
      <c r="O891" s="277">
        <f t="shared" si="2507"/>
        <v>0</v>
      </c>
      <c r="P891" s="277">
        <f t="shared" si="2507"/>
        <v>0</v>
      </c>
      <c r="Q891" s="277">
        <f t="shared" si="2507"/>
        <v>0</v>
      </c>
      <c r="R891" s="277">
        <f t="shared" si="2507"/>
        <v>0</v>
      </c>
      <c r="S891" s="277">
        <f t="shared" si="2507"/>
        <v>0</v>
      </c>
      <c r="T891" s="277">
        <f t="shared" si="2507"/>
        <v>0</v>
      </c>
      <c r="U891" s="277">
        <f t="shared" si="2507"/>
        <v>0</v>
      </c>
      <c r="V891" s="277">
        <f t="shared" si="2507"/>
        <v>0</v>
      </c>
      <c r="W891" s="277">
        <f t="shared" si="2507"/>
        <v>0</v>
      </c>
      <c r="X891" s="277">
        <f t="shared" si="2507"/>
        <v>0</v>
      </c>
      <c r="Y891" s="277">
        <f t="shared" si="2507"/>
        <v>0</v>
      </c>
      <c r="Z891" s="277">
        <f t="shared" si="2507"/>
        <v>0</v>
      </c>
      <c r="AA891" s="277">
        <f t="shared" si="2507"/>
        <v>0</v>
      </c>
      <c r="AB891" s="277">
        <f t="shared" si="2507"/>
        <v>0</v>
      </c>
      <c r="AC891" s="277">
        <f t="shared" si="2507"/>
        <v>0</v>
      </c>
      <c r="AD891" s="277">
        <f t="shared" si="2507"/>
        <v>0</v>
      </c>
      <c r="AE891" s="277">
        <f t="shared" si="2507"/>
        <v>0</v>
      </c>
      <c r="AF891" s="277">
        <f t="shared" si="2507"/>
        <v>0</v>
      </c>
      <c r="AG891" s="277">
        <f t="shared" si="2507"/>
        <v>0</v>
      </c>
      <c r="AH891" s="277">
        <f t="shared" si="2507"/>
        <v>0</v>
      </c>
      <c r="AI891" s="277">
        <f t="shared" si="2507"/>
        <v>0</v>
      </c>
      <c r="AJ891" s="277">
        <f t="shared" si="2507"/>
        <v>0</v>
      </c>
      <c r="AK891" s="277">
        <f t="shared" si="2507"/>
        <v>0</v>
      </c>
      <c r="AL891" s="277">
        <f t="shared" si="2507"/>
        <v>0</v>
      </c>
      <c r="AM891" s="277">
        <f t="shared" si="2507"/>
        <v>0</v>
      </c>
      <c r="AN891" s="277">
        <f t="shared" si="2507"/>
        <v>0</v>
      </c>
      <c r="AO891" s="277">
        <f t="shared" si="2507"/>
        <v>0</v>
      </c>
      <c r="AP891" s="277">
        <f t="shared" si="2507"/>
        <v>0</v>
      </c>
      <c r="AQ891" s="277">
        <f t="shared" si="2507"/>
        <v>0</v>
      </c>
      <c r="AR891" s="277">
        <f t="shared" si="2507"/>
        <v>0</v>
      </c>
      <c r="AS891" s="277">
        <f t="shared" si="2507"/>
        <v>0</v>
      </c>
      <c r="AT891" s="277">
        <f t="shared" si="2507"/>
        <v>0</v>
      </c>
      <c r="AU891" s="277">
        <f t="shared" si="2507"/>
        <v>0</v>
      </c>
      <c r="AV891" s="277">
        <f t="shared" si="2507"/>
        <v>0</v>
      </c>
      <c r="AW891" s="277">
        <f t="shared" si="2507"/>
        <v>0</v>
      </c>
      <c r="AX891" s="277">
        <f t="shared" si="2507"/>
        <v>0</v>
      </c>
      <c r="AY891" s="277">
        <f t="shared" si="2507"/>
        <v>0</v>
      </c>
      <c r="AZ891" s="277">
        <f t="shared" si="2507"/>
        <v>0</v>
      </c>
      <c r="BA891" s="277">
        <f t="shared" si="2507"/>
        <v>0</v>
      </c>
      <c r="BB891" s="277">
        <f t="shared" si="2507"/>
        <v>0</v>
      </c>
      <c r="BC891" s="277">
        <f t="shared" si="2507"/>
        <v>0</v>
      </c>
      <c r="BD891" s="277">
        <f t="shared" si="2507"/>
        <v>0</v>
      </c>
      <c r="BE891" s="277">
        <f t="shared" si="2507"/>
        <v>0</v>
      </c>
      <c r="BF891" s="277">
        <f t="shared" si="2507"/>
        <v>0</v>
      </c>
      <c r="BG891" s="277">
        <f t="shared" si="2507"/>
        <v>0</v>
      </c>
      <c r="BH891" s="277">
        <f t="shared" si="2507"/>
        <v>0</v>
      </c>
      <c r="BI891" s="277">
        <f t="shared" si="2507"/>
        <v>0</v>
      </c>
      <c r="BJ891" s="277">
        <f t="shared" si="2507"/>
        <v>0</v>
      </c>
      <c r="BK891" s="277">
        <f t="shared" si="2507"/>
        <v>0</v>
      </c>
      <c r="BL891" s="277">
        <f t="shared" si="2507"/>
        <v>0</v>
      </c>
      <c r="BM891" s="277">
        <f t="shared" si="2507"/>
        <v>0</v>
      </c>
      <c r="BN891" s="277">
        <f t="shared" si="2507"/>
        <v>0</v>
      </c>
      <c r="BO891" s="277">
        <f t="shared" si="2507"/>
        <v>0</v>
      </c>
      <c r="BP891" s="277">
        <f t="shared" si="2507"/>
        <v>0</v>
      </c>
      <c r="BQ891" s="277">
        <f t="shared" si="2507"/>
        <v>0</v>
      </c>
      <c r="BR891" s="277">
        <f t="shared" si="2507"/>
        <v>0</v>
      </c>
      <c r="BS891" s="277">
        <f t="shared" si="2507"/>
        <v>0</v>
      </c>
      <c r="BT891" s="277">
        <f t="shared" ref="BT891:BZ891" si="2508">SUMIF($A$392:$A$539,$E876,BT$392:BT$539)</f>
        <v>0</v>
      </c>
      <c r="BU891" s="277">
        <f t="shared" si="2508"/>
        <v>0</v>
      </c>
      <c r="BV891" s="277">
        <f t="shared" si="2508"/>
        <v>0</v>
      </c>
      <c r="BW891" s="277">
        <f t="shared" si="2508"/>
        <v>0</v>
      </c>
      <c r="BX891" s="277">
        <f t="shared" si="2508"/>
        <v>0</v>
      </c>
      <c r="BY891" s="277">
        <f t="shared" si="2508"/>
        <v>0</v>
      </c>
      <c r="BZ891" s="277">
        <f t="shared" si="2508"/>
        <v>0</v>
      </c>
    </row>
    <row r="892" spans="1:78" ht="15" x14ac:dyDescent="0.25">
      <c r="B892" s="77"/>
      <c r="E892" s="170" t="s">
        <v>118</v>
      </c>
      <c r="F892" s="310"/>
      <c r="G892" s="277">
        <f>SUMIF($A$544:$A$615,$E876,G$544:G$615)</f>
        <v>0</v>
      </c>
      <c r="H892" s="277">
        <f t="shared" ref="H892:BS892" si="2509">SUMIF($A$544:$A$615,$E876,H$544:H$615)</f>
        <v>0</v>
      </c>
      <c r="I892" s="277">
        <f t="shared" si="2509"/>
        <v>0</v>
      </c>
      <c r="J892" s="277">
        <f t="shared" si="2509"/>
        <v>0</v>
      </c>
      <c r="K892" s="277">
        <f t="shared" si="2509"/>
        <v>0</v>
      </c>
      <c r="L892" s="277">
        <f t="shared" si="2509"/>
        <v>0</v>
      </c>
      <c r="M892" s="277">
        <f t="shared" si="2509"/>
        <v>0</v>
      </c>
      <c r="N892" s="277">
        <f t="shared" si="2509"/>
        <v>0</v>
      </c>
      <c r="O892" s="277">
        <f t="shared" si="2509"/>
        <v>0</v>
      </c>
      <c r="P892" s="277">
        <f t="shared" si="2509"/>
        <v>0</v>
      </c>
      <c r="Q892" s="277">
        <f t="shared" si="2509"/>
        <v>0</v>
      </c>
      <c r="R892" s="277">
        <f t="shared" si="2509"/>
        <v>0</v>
      </c>
      <c r="S892" s="277">
        <f t="shared" si="2509"/>
        <v>0</v>
      </c>
      <c r="T892" s="277">
        <f t="shared" si="2509"/>
        <v>0</v>
      </c>
      <c r="U892" s="277">
        <f t="shared" si="2509"/>
        <v>0</v>
      </c>
      <c r="V892" s="277">
        <f t="shared" si="2509"/>
        <v>0</v>
      </c>
      <c r="W892" s="277">
        <f t="shared" si="2509"/>
        <v>0</v>
      </c>
      <c r="X892" s="277">
        <f t="shared" si="2509"/>
        <v>0</v>
      </c>
      <c r="Y892" s="277">
        <f t="shared" si="2509"/>
        <v>0</v>
      </c>
      <c r="Z892" s="277">
        <f t="shared" si="2509"/>
        <v>0</v>
      </c>
      <c r="AA892" s="277">
        <f t="shared" si="2509"/>
        <v>0</v>
      </c>
      <c r="AB892" s="277">
        <f t="shared" si="2509"/>
        <v>0</v>
      </c>
      <c r="AC892" s="277">
        <f t="shared" si="2509"/>
        <v>0</v>
      </c>
      <c r="AD892" s="277">
        <f t="shared" si="2509"/>
        <v>0</v>
      </c>
      <c r="AE892" s="277">
        <f t="shared" si="2509"/>
        <v>0</v>
      </c>
      <c r="AF892" s="277">
        <f t="shared" si="2509"/>
        <v>0</v>
      </c>
      <c r="AG892" s="277">
        <f t="shared" si="2509"/>
        <v>0</v>
      </c>
      <c r="AH892" s="277">
        <f t="shared" si="2509"/>
        <v>0</v>
      </c>
      <c r="AI892" s="277">
        <f t="shared" si="2509"/>
        <v>0</v>
      </c>
      <c r="AJ892" s="277">
        <f t="shared" si="2509"/>
        <v>0</v>
      </c>
      <c r="AK892" s="277">
        <f t="shared" si="2509"/>
        <v>0</v>
      </c>
      <c r="AL892" s="277">
        <f t="shared" si="2509"/>
        <v>0</v>
      </c>
      <c r="AM892" s="277">
        <f t="shared" si="2509"/>
        <v>0</v>
      </c>
      <c r="AN892" s="277">
        <f t="shared" si="2509"/>
        <v>0</v>
      </c>
      <c r="AO892" s="277">
        <f t="shared" si="2509"/>
        <v>0</v>
      </c>
      <c r="AP892" s="277">
        <f t="shared" si="2509"/>
        <v>0</v>
      </c>
      <c r="AQ892" s="277">
        <f t="shared" si="2509"/>
        <v>0</v>
      </c>
      <c r="AR892" s="277">
        <f t="shared" si="2509"/>
        <v>0</v>
      </c>
      <c r="AS892" s="277">
        <f t="shared" si="2509"/>
        <v>0</v>
      </c>
      <c r="AT892" s="277">
        <f t="shared" si="2509"/>
        <v>0</v>
      </c>
      <c r="AU892" s="277">
        <f t="shared" si="2509"/>
        <v>0</v>
      </c>
      <c r="AV892" s="277">
        <f t="shared" si="2509"/>
        <v>0</v>
      </c>
      <c r="AW892" s="277">
        <f t="shared" si="2509"/>
        <v>0</v>
      </c>
      <c r="AX892" s="277">
        <f t="shared" si="2509"/>
        <v>0</v>
      </c>
      <c r="AY892" s="277">
        <f t="shared" si="2509"/>
        <v>0</v>
      </c>
      <c r="AZ892" s="277">
        <f t="shared" si="2509"/>
        <v>0</v>
      </c>
      <c r="BA892" s="277">
        <f t="shared" si="2509"/>
        <v>0</v>
      </c>
      <c r="BB892" s="277">
        <f t="shared" si="2509"/>
        <v>0</v>
      </c>
      <c r="BC892" s="277">
        <f t="shared" si="2509"/>
        <v>0</v>
      </c>
      <c r="BD892" s="277">
        <f t="shared" si="2509"/>
        <v>0</v>
      </c>
      <c r="BE892" s="277">
        <f t="shared" si="2509"/>
        <v>0</v>
      </c>
      <c r="BF892" s="277">
        <f t="shared" si="2509"/>
        <v>0</v>
      </c>
      <c r="BG892" s="277">
        <f t="shared" si="2509"/>
        <v>0</v>
      </c>
      <c r="BH892" s="277">
        <f t="shared" si="2509"/>
        <v>0</v>
      </c>
      <c r="BI892" s="277">
        <f t="shared" si="2509"/>
        <v>0</v>
      </c>
      <c r="BJ892" s="277">
        <f t="shared" si="2509"/>
        <v>0</v>
      </c>
      <c r="BK892" s="277">
        <f t="shared" si="2509"/>
        <v>0</v>
      </c>
      <c r="BL892" s="277">
        <f t="shared" si="2509"/>
        <v>0</v>
      </c>
      <c r="BM892" s="277">
        <f t="shared" si="2509"/>
        <v>0</v>
      </c>
      <c r="BN892" s="277">
        <f t="shared" si="2509"/>
        <v>0</v>
      </c>
      <c r="BO892" s="277">
        <f t="shared" si="2509"/>
        <v>0</v>
      </c>
      <c r="BP892" s="277">
        <f t="shared" si="2509"/>
        <v>0</v>
      </c>
      <c r="BQ892" s="277">
        <f t="shared" si="2509"/>
        <v>0</v>
      </c>
      <c r="BR892" s="277">
        <f t="shared" si="2509"/>
        <v>0</v>
      </c>
      <c r="BS892" s="277">
        <f t="shared" si="2509"/>
        <v>0</v>
      </c>
      <c r="BT892" s="277">
        <f t="shared" ref="BT892:BZ892" si="2510">SUMIF($A$544:$A$615,$E876,BT$544:BT$615)</f>
        <v>0</v>
      </c>
      <c r="BU892" s="277">
        <f t="shared" si="2510"/>
        <v>0</v>
      </c>
      <c r="BV892" s="277">
        <f t="shared" si="2510"/>
        <v>0</v>
      </c>
      <c r="BW892" s="277">
        <f t="shared" si="2510"/>
        <v>0</v>
      </c>
      <c r="BX892" s="277">
        <f t="shared" si="2510"/>
        <v>0</v>
      </c>
      <c r="BY892" s="277">
        <f t="shared" si="2510"/>
        <v>0</v>
      </c>
      <c r="BZ892" s="277">
        <f t="shared" si="2510"/>
        <v>0</v>
      </c>
    </row>
    <row r="893" spans="1:78" ht="15" x14ac:dyDescent="0.25">
      <c r="B893" s="77"/>
      <c r="E893" s="170" t="s">
        <v>119</v>
      </c>
      <c r="F893" s="310"/>
      <c r="G893" s="277">
        <f>SUMIF($A$316:$A$387,$E876,G$316:G$387)</f>
        <v>0</v>
      </c>
      <c r="H893" s="277">
        <f t="shared" ref="H893:BS893" si="2511">SUMIF($A$316:$A$387,$E876,H$316:H$387)</f>
        <v>0</v>
      </c>
      <c r="I893" s="277">
        <f t="shared" si="2511"/>
        <v>0</v>
      </c>
      <c r="J893" s="277">
        <f t="shared" si="2511"/>
        <v>0</v>
      </c>
      <c r="K893" s="277">
        <f t="shared" si="2511"/>
        <v>0</v>
      </c>
      <c r="L893" s="277">
        <f t="shared" si="2511"/>
        <v>0</v>
      </c>
      <c r="M893" s="277">
        <f t="shared" si="2511"/>
        <v>0</v>
      </c>
      <c r="N893" s="277">
        <f t="shared" si="2511"/>
        <v>0</v>
      </c>
      <c r="O893" s="277">
        <f t="shared" si="2511"/>
        <v>0</v>
      </c>
      <c r="P893" s="277">
        <f t="shared" si="2511"/>
        <v>0</v>
      </c>
      <c r="Q893" s="277">
        <f t="shared" si="2511"/>
        <v>0</v>
      </c>
      <c r="R893" s="277">
        <f t="shared" si="2511"/>
        <v>0</v>
      </c>
      <c r="S893" s="277">
        <f t="shared" si="2511"/>
        <v>0</v>
      </c>
      <c r="T893" s="277">
        <f t="shared" si="2511"/>
        <v>0</v>
      </c>
      <c r="U893" s="277">
        <f t="shared" si="2511"/>
        <v>0</v>
      </c>
      <c r="V893" s="277">
        <f t="shared" si="2511"/>
        <v>0</v>
      </c>
      <c r="W893" s="277">
        <f t="shared" si="2511"/>
        <v>0</v>
      </c>
      <c r="X893" s="277">
        <f t="shared" si="2511"/>
        <v>0</v>
      </c>
      <c r="Y893" s="277">
        <f t="shared" si="2511"/>
        <v>0</v>
      </c>
      <c r="Z893" s="277">
        <f t="shared" si="2511"/>
        <v>0</v>
      </c>
      <c r="AA893" s="277">
        <f t="shared" si="2511"/>
        <v>0</v>
      </c>
      <c r="AB893" s="277">
        <f t="shared" si="2511"/>
        <v>0</v>
      </c>
      <c r="AC893" s="277">
        <f t="shared" si="2511"/>
        <v>0</v>
      </c>
      <c r="AD893" s="277">
        <f t="shared" si="2511"/>
        <v>0</v>
      </c>
      <c r="AE893" s="277">
        <f t="shared" si="2511"/>
        <v>0</v>
      </c>
      <c r="AF893" s="277">
        <f t="shared" si="2511"/>
        <v>0</v>
      </c>
      <c r="AG893" s="277">
        <f t="shared" si="2511"/>
        <v>0</v>
      </c>
      <c r="AH893" s="277">
        <f t="shared" si="2511"/>
        <v>0</v>
      </c>
      <c r="AI893" s="277">
        <f t="shared" si="2511"/>
        <v>0</v>
      </c>
      <c r="AJ893" s="277">
        <f t="shared" si="2511"/>
        <v>0</v>
      </c>
      <c r="AK893" s="277">
        <f t="shared" si="2511"/>
        <v>0</v>
      </c>
      <c r="AL893" s="277">
        <f t="shared" si="2511"/>
        <v>0</v>
      </c>
      <c r="AM893" s="277">
        <f t="shared" si="2511"/>
        <v>0</v>
      </c>
      <c r="AN893" s="277">
        <f t="shared" si="2511"/>
        <v>0</v>
      </c>
      <c r="AO893" s="277">
        <f t="shared" si="2511"/>
        <v>0</v>
      </c>
      <c r="AP893" s="277">
        <f t="shared" si="2511"/>
        <v>0</v>
      </c>
      <c r="AQ893" s="277">
        <f t="shared" si="2511"/>
        <v>0</v>
      </c>
      <c r="AR893" s="277">
        <f t="shared" si="2511"/>
        <v>0</v>
      </c>
      <c r="AS893" s="277">
        <f t="shared" si="2511"/>
        <v>0</v>
      </c>
      <c r="AT893" s="277">
        <f t="shared" si="2511"/>
        <v>0</v>
      </c>
      <c r="AU893" s="277">
        <f t="shared" si="2511"/>
        <v>0</v>
      </c>
      <c r="AV893" s="277">
        <f t="shared" si="2511"/>
        <v>0</v>
      </c>
      <c r="AW893" s="277">
        <f t="shared" si="2511"/>
        <v>0</v>
      </c>
      <c r="AX893" s="277">
        <f t="shared" si="2511"/>
        <v>0</v>
      </c>
      <c r="AY893" s="277">
        <f t="shared" si="2511"/>
        <v>0</v>
      </c>
      <c r="AZ893" s="277">
        <f t="shared" si="2511"/>
        <v>0</v>
      </c>
      <c r="BA893" s="277">
        <f t="shared" si="2511"/>
        <v>0</v>
      </c>
      <c r="BB893" s="277">
        <f t="shared" si="2511"/>
        <v>0</v>
      </c>
      <c r="BC893" s="277">
        <f t="shared" si="2511"/>
        <v>0</v>
      </c>
      <c r="BD893" s="277">
        <f t="shared" si="2511"/>
        <v>0</v>
      </c>
      <c r="BE893" s="277">
        <f t="shared" si="2511"/>
        <v>0</v>
      </c>
      <c r="BF893" s="277">
        <f t="shared" si="2511"/>
        <v>0</v>
      </c>
      <c r="BG893" s="277">
        <f t="shared" si="2511"/>
        <v>0</v>
      </c>
      <c r="BH893" s="277">
        <f t="shared" si="2511"/>
        <v>0</v>
      </c>
      <c r="BI893" s="277">
        <f t="shared" si="2511"/>
        <v>0</v>
      </c>
      <c r="BJ893" s="277">
        <f t="shared" si="2511"/>
        <v>0</v>
      </c>
      <c r="BK893" s="277">
        <f t="shared" si="2511"/>
        <v>0</v>
      </c>
      <c r="BL893" s="277">
        <f t="shared" si="2511"/>
        <v>0</v>
      </c>
      <c r="BM893" s="277">
        <f t="shared" si="2511"/>
        <v>0</v>
      </c>
      <c r="BN893" s="277">
        <f t="shared" si="2511"/>
        <v>0</v>
      </c>
      <c r="BO893" s="277">
        <f t="shared" si="2511"/>
        <v>0</v>
      </c>
      <c r="BP893" s="277">
        <f t="shared" si="2511"/>
        <v>0</v>
      </c>
      <c r="BQ893" s="277">
        <f t="shared" si="2511"/>
        <v>0</v>
      </c>
      <c r="BR893" s="277">
        <f t="shared" si="2511"/>
        <v>0</v>
      </c>
      <c r="BS893" s="277">
        <f t="shared" si="2511"/>
        <v>0</v>
      </c>
      <c r="BT893" s="277">
        <f t="shared" ref="BT893:BZ893" si="2512">SUMIF($A$316:$A$387,$E876,BT$316:BT$387)</f>
        <v>0</v>
      </c>
      <c r="BU893" s="277">
        <f t="shared" si="2512"/>
        <v>0</v>
      </c>
      <c r="BV893" s="277">
        <f t="shared" si="2512"/>
        <v>0</v>
      </c>
      <c r="BW893" s="277">
        <f t="shared" si="2512"/>
        <v>0</v>
      </c>
      <c r="BX893" s="277">
        <f t="shared" si="2512"/>
        <v>0</v>
      </c>
      <c r="BY893" s="277">
        <f t="shared" si="2512"/>
        <v>0</v>
      </c>
      <c r="BZ893" s="277">
        <f t="shared" si="2512"/>
        <v>0</v>
      </c>
    </row>
    <row r="894" spans="1:78" ht="15" x14ac:dyDescent="0.25">
      <c r="B894" s="310"/>
      <c r="E894" s="170"/>
      <c r="F894" s="310"/>
      <c r="G894" s="277"/>
      <c r="H894" s="277"/>
      <c r="I894" s="277"/>
      <c r="J894" s="277"/>
      <c r="K894" s="277"/>
      <c r="L894" s="277"/>
      <c r="M894" s="277"/>
      <c r="N894" s="277"/>
      <c r="O894" s="277"/>
      <c r="P894" s="277"/>
      <c r="Q894" s="277"/>
      <c r="R894" s="277"/>
      <c r="S894" s="277"/>
      <c r="T894" s="277"/>
      <c r="U894" s="277"/>
      <c r="V894" s="277"/>
      <c r="W894" s="277"/>
      <c r="X894" s="277"/>
      <c r="Y894" s="277"/>
      <c r="Z894" s="277"/>
      <c r="AA894" s="277"/>
      <c r="AB894" s="277"/>
      <c r="AC894" s="277"/>
      <c r="AD894" s="277"/>
      <c r="AE894" s="277"/>
      <c r="AF894" s="277"/>
      <c r="AG894" s="277"/>
      <c r="AH894" s="277"/>
      <c r="AI894" s="277"/>
      <c r="AJ894" s="277"/>
      <c r="AK894" s="277"/>
      <c r="AL894" s="277"/>
      <c r="AM894" s="277"/>
      <c r="AN894" s="277"/>
      <c r="AO894" s="277"/>
      <c r="AP894" s="277"/>
      <c r="AQ894" s="277"/>
      <c r="AR894" s="277"/>
      <c r="AS894" s="277"/>
      <c r="AT894" s="277"/>
      <c r="AU894" s="277"/>
      <c r="AV894" s="277"/>
      <c r="AW894" s="277"/>
      <c r="AX894" s="277"/>
      <c r="AY894" s="277"/>
      <c r="AZ894" s="277"/>
      <c r="BA894" s="277"/>
      <c r="BB894" s="277"/>
      <c r="BC894" s="277"/>
      <c r="BD894" s="277"/>
      <c r="BE894" s="277"/>
      <c r="BF894" s="277"/>
      <c r="BG894" s="277"/>
      <c r="BH894" s="277"/>
      <c r="BI894" s="277"/>
      <c r="BJ894" s="277"/>
      <c r="BK894" s="277"/>
      <c r="BL894" s="277"/>
      <c r="BM894" s="277"/>
      <c r="BN894" s="277"/>
      <c r="BO894" s="277"/>
      <c r="BP894" s="277"/>
      <c r="BQ894" s="277"/>
      <c r="BR894" s="277"/>
      <c r="BS894" s="277"/>
      <c r="BT894" s="277"/>
      <c r="BU894" s="277"/>
      <c r="BV894" s="277"/>
      <c r="BW894" s="277"/>
      <c r="BX894" s="277"/>
      <c r="BY894" s="277"/>
      <c r="BZ894" s="277"/>
    </row>
    <row r="895" spans="1:78" ht="15" x14ac:dyDescent="0.25">
      <c r="B895" s="202">
        <f>'SS-GSMPII-3'!$C$15</f>
        <v>0.21</v>
      </c>
      <c r="E895" s="170" t="s">
        <v>120</v>
      </c>
      <c r="F895" s="310"/>
      <c r="G895" s="83">
        <f>(G889-G891-G896)*$B895</f>
        <v>0</v>
      </c>
      <c r="H895" s="83">
        <f t="shared" ref="H895" si="2513">(H889-H891-H896)*$B895</f>
        <v>0</v>
      </c>
      <c r="I895" s="83">
        <f t="shared" ref="I895" si="2514">(I889-I891-I896)*$B895</f>
        <v>0</v>
      </c>
      <c r="J895" s="83">
        <f t="shared" ref="J895" si="2515">(J889-J891-J896)*$B895</f>
        <v>0</v>
      </c>
      <c r="K895" s="83">
        <f t="shared" ref="K895" si="2516">(K889-K891-K896)*$B895</f>
        <v>0</v>
      </c>
      <c r="L895" s="83">
        <f t="shared" ref="L895" si="2517">(L889-L891-L896)*$B895</f>
        <v>0</v>
      </c>
      <c r="M895" s="83">
        <f t="shared" ref="M895" si="2518">(M889-M891-M896)*$B895</f>
        <v>0</v>
      </c>
      <c r="N895" s="83">
        <f t="shared" ref="N895" si="2519">(N889-N891-N896)*$B895</f>
        <v>0</v>
      </c>
      <c r="O895" s="83">
        <f t="shared" ref="O895" si="2520">(O889-O891-O896)*$B895</f>
        <v>0</v>
      </c>
      <c r="P895" s="83">
        <f t="shared" ref="P895" si="2521">(P889-P891-P896)*$B895</f>
        <v>0</v>
      </c>
      <c r="Q895" s="83">
        <f t="shared" ref="Q895" si="2522">(Q889-Q891-Q896)*$B895</f>
        <v>0</v>
      </c>
      <c r="R895" s="83">
        <f t="shared" ref="R895" si="2523">(R889-R891-R896)*$B895</f>
        <v>0</v>
      </c>
      <c r="S895" s="83">
        <f t="shared" ref="S895" si="2524">(S889-S891-S896)*$B895</f>
        <v>0</v>
      </c>
      <c r="T895" s="83">
        <f t="shared" ref="T895" si="2525">(T889-T891-T896)*$B895</f>
        <v>0</v>
      </c>
      <c r="U895" s="83">
        <f t="shared" ref="U895" si="2526">(U889-U891-U896)*$B895</f>
        <v>0</v>
      </c>
      <c r="V895" s="83">
        <f t="shared" ref="V895" si="2527">(V889-V891-V896)*$B895</f>
        <v>0</v>
      </c>
      <c r="W895" s="83">
        <f t="shared" ref="W895" si="2528">(W889-W891-W896)*$B895</f>
        <v>0</v>
      </c>
      <c r="X895" s="83">
        <f t="shared" ref="X895" si="2529">(X889-X891-X896)*$B895</f>
        <v>0</v>
      </c>
      <c r="Y895" s="83">
        <f t="shared" ref="Y895" si="2530">(Y889-Y891-Y896)*$B895</f>
        <v>0</v>
      </c>
      <c r="Z895" s="83">
        <f t="shared" ref="Z895" si="2531">(Z889-Z891-Z896)*$B895</f>
        <v>0</v>
      </c>
      <c r="AA895" s="83">
        <f t="shared" ref="AA895" si="2532">(AA889-AA891-AA896)*$B895</f>
        <v>0</v>
      </c>
      <c r="AB895" s="83">
        <f t="shared" ref="AB895" si="2533">(AB889-AB891-AB896)*$B895</f>
        <v>0</v>
      </c>
      <c r="AC895" s="83">
        <f t="shared" ref="AC895" si="2534">(AC889-AC891-AC896)*$B895</f>
        <v>0</v>
      </c>
      <c r="AD895" s="83">
        <f t="shared" ref="AD895" si="2535">(AD889-AD891-AD896)*$B895</f>
        <v>0</v>
      </c>
      <c r="AE895" s="83">
        <f t="shared" ref="AE895" si="2536">(AE889-AE891-AE896)*$B895</f>
        <v>0</v>
      </c>
      <c r="AF895" s="83">
        <f t="shared" ref="AF895" si="2537">(AF889-AF891-AF896)*$B895</f>
        <v>0</v>
      </c>
      <c r="AG895" s="83">
        <f t="shared" ref="AG895" si="2538">(AG889-AG891-AG896)*$B895</f>
        <v>0</v>
      </c>
      <c r="AH895" s="83">
        <f t="shared" ref="AH895" si="2539">(AH889-AH891-AH896)*$B895</f>
        <v>0</v>
      </c>
      <c r="AI895" s="83">
        <f t="shared" ref="AI895" si="2540">(AI889-AI891-AI896)*$B895</f>
        <v>0</v>
      </c>
      <c r="AJ895" s="83">
        <f t="shared" ref="AJ895" si="2541">(AJ889-AJ891-AJ896)*$B895</f>
        <v>0</v>
      </c>
      <c r="AK895" s="83">
        <f t="shared" ref="AK895" si="2542">(AK889-AK891-AK896)*$B895</f>
        <v>0</v>
      </c>
      <c r="AL895" s="83">
        <f t="shared" ref="AL895" si="2543">(AL889-AL891-AL896)*$B895</f>
        <v>0</v>
      </c>
      <c r="AM895" s="83">
        <f t="shared" ref="AM895" si="2544">(AM889-AM891-AM896)*$B895</f>
        <v>0</v>
      </c>
      <c r="AN895" s="83">
        <f t="shared" ref="AN895" si="2545">(AN889-AN891-AN896)*$B895</f>
        <v>0</v>
      </c>
      <c r="AO895" s="83">
        <f t="shared" ref="AO895" si="2546">(AO889-AO891-AO896)*$B895</f>
        <v>0</v>
      </c>
      <c r="AP895" s="83">
        <f t="shared" ref="AP895" si="2547">(AP889-AP891-AP896)*$B895</f>
        <v>0</v>
      </c>
      <c r="AQ895" s="83">
        <f t="shared" ref="AQ895" si="2548">(AQ889-AQ891-AQ896)*$B895</f>
        <v>0</v>
      </c>
      <c r="AR895" s="83">
        <f t="shared" ref="AR895" si="2549">(AR889-AR891-AR896)*$B895</f>
        <v>0</v>
      </c>
      <c r="AS895" s="83">
        <f t="shared" ref="AS895" si="2550">(AS889-AS891-AS896)*$B895</f>
        <v>0</v>
      </c>
      <c r="AT895" s="83">
        <f t="shared" ref="AT895" si="2551">(AT889-AT891-AT896)*$B895</f>
        <v>0</v>
      </c>
      <c r="AU895" s="83">
        <f t="shared" ref="AU895" si="2552">(AU889-AU891-AU896)*$B895</f>
        <v>0</v>
      </c>
      <c r="AV895" s="83">
        <f t="shared" ref="AV895" si="2553">(AV889-AV891-AV896)*$B895</f>
        <v>0</v>
      </c>
      <c r="AW895" s="83">
        <f t="shared" ref="AW895" si="2554">(AW889-AW891-AW896)*$B895</f>
        <v>0</v>
      </c>
      <c r="AX895" s="83">
        <f t="shared" ref="AX895" si="2555">(AX889-AX891-AX896)*$B895</f>
        <v>0</v>
      </c>
      <c r="AY895" s="83">
        <f t="shared" ref="AY895" si="2556">(AY889-AY891-AY896)*$B895</f>
        <v>0</v>
      </c>
      <c r="AZ895" s="83">
        <f t="shared" ref="AZ895" si="2557">(AZ889-AZ891-AZ896)*$B895</f>
        <v>0</v>
      </c>
      <c r="BA895" s="83">
        <f t="shared" ref="BA895" si="2558">(BA889-BA891-BA896)*$B895</f>
        <v>0</v>
      </c>
      <c r="BB895" s="83">
        <f t="shared" ref="BB895" si="2559">(BB889-BB891-BB896)*$B895</f>
        <v>0</v>
      </c>
      <c r="BC895" s="83">
        <f t="shared" ref="BC895" si="2560">(BC889-BC891-BC896)*$B895</f>
        <v>0</v>
      </c>
      <c r="BD895" s="83">
        <f t="shared" ref="BD895" si="2561">(BD889-BD891-BD896)*$B895</f>
        <v>0</v>
      </c>
      <c r="BE895" s="83">
        <f t="shared" ref="BE895" si="2562">(BE889-BE891-BE896)*$B895</f>
        <v>0</v>
      </c>
      <c r="BF895" s="83">
        <f t="shared" ref="BF895" si="2563">(BF889-BF891-BF896)*$B895</f>
        <v>0</v>
      </c>
      <c r="BG895" s="83">
        <f t="shared" ref="BG895" si="2564">(BG889-BG891-BG896)*$B895</f>
        <v>0</v>
      </c>
      <c r="BH895" s="83">
        <f t="shared" ref="BH895" si="2565">(BH889-BH891-BH896)*$B895</f>
        <v>0</v>
      </c>
      <c r="BI895" s="83">
        <f t="shared" ref="BI895" si="2566">(BI889-BI891-BI896)*$B895</f>
        <v>0</v>
      </c>
      <c r="BJ895" s="83">
        <f t="shared" ref="BJ895" si="2567">(BJ889-BJ891-BJ896)*$B895</f>
        <v>0</v>
      </c>
      <c r="BK895" s="83">
        <f t="shared" ref="BK895" si="2568">(BK889-BK891-BK896)*$B895</f>
        <v>0</v>
      </c>
      <c r="BL895" s="83">
        <f t="shared" ref="BL895" si="2569">(BL889-BL891-BL896)*$B895</f>
        <v>0</v>
      </c>
      <c r="BM895" s="83">
        <f t="shared" ref="BM895" si="2570">(BM889-BM891-BM896)*$B895</f>
        <v>0</v>
      </c>
      <c r="BN895" s="83">
        <f t="shared" ref="BN895" si="2571">(BN889-BN891-BN896)*$B895</f>
        <v>0</v>
      </c>
      <c r="BO895" s="83">
        <f t="shared" ref="BO895" si="2572">(BO889-BO891-BO896)*$B895</f>
        <v>0</v>
      </c>
      <c r="BP895" s="83">
        <f t="shared" ref="BP895" si="2573">(BP889-BP891-BP896)*$B895</f>
        <v>0</v>
      </c>
      <c r="BQ895" s="83">
        <f t="shared" ref="BQ895" si="2574">(BQ889-BQ891-BQ896)*$B895</f>
        <v>0</v>
      </c>
      <c r="BR895" s="83">
        <f t="shared" ref="BR895" si="2575">(BR889-BR891-BR896)*$B895</f>
        <v>0</v>
      </c>
      <c r="BS895" s="83">
        <f t="shared" ref="BS895" si="2576">(BS889-BS891-BS896)*$B895</f>
        <v>0</v>
      </c>
      <c r="BT895" s="83">
        <f t="shared" ref="BT895" si="2577">(BT889-BT891-BT896)*$B895</f>
        <v>0</v>
      </c>
      <c r="BU895" s="83">
        <f t="shared" ref="BU895" si="2578">(BU889-BU891-BU896)*$B895</f>
        <v>0</v>
      </c>
      <c r="BV895" s="83">
        <f t="shared" ref="BV895" si="2579">(BV889-BV891-BV896)*$B895</f>
        <v>0</v>
      </c>
      <c r="BW895" s="83">
        <f t="shared" ref="BW895" si="2580">(BW889-BW891-BW896)*$B895</f>
        <v>0</v>
      </c>
      <c r="BX895" s="83">
        <f t="shared" ref="BX895" si="2581">(BX889-BX891-BX896)*$B895</f>
        <v>0</v>
      </c>
      <c r="BY895" s="83">
        <f t="shared" ref="BY895" si="2582">(BY889-BY891-BY896)*$B895</f>
        <v>0</v>
      </c>
      <c r="BZ895" s="83">
        <f t="shared" ref="BZ895" si="2583">(BZ889-BZ891-BZ896)*$B895</f>
        <v>0</v>
      </c>
    </row>
    <row r="896" spans="1:78" ht="15" x14ac:dyDescent="0.25">
      <c r="B896" s="202">
        <f>'SS-GSMPII-3'!$C$16</f>
        <v>0.09</v>
      </c>
      <c r="E896" s="170" t="s">
        <v>121</v>
      </c>
      <c r="F896" s="310"/>
      <c r="G896" s="83">
        <f>(G889-G892)*$B896</f>
        <v>0</v>
      </c>
      <c r="H896" s="83">
        <f t="shared" ref="H896:BS896" si="2584">(H889-H892)*$B896</f>
        <v>0</v>
      </c>
      <c r="I896" s="83">
        <f t="shared" si="2584"/>
        <v>0</v>
      </c>
      <c r="J896" s="83">
        <f t="shared" si="2584"/>
        <v>0</v>
      </c>
      <c r="K896" s="83">
        <f t="shared" si="2584"/>
        <v>0</v>
      </c>
      <c r="L896" s="83">
        <f t="shared" si="2584"/>
        <v>0</v>
      </c>
      <c r="M896" s="83">
        <f t="shared" si="2584"/>
        <v>0</v>
      </c>
      <c r="N896" s="83">
        <f t="shared" si="2584"/>
        <v>0</v>
      </c>
      <c r="O896" s="83">
        <f t="shared" si="2584"/>
        <v>0</v>
      </c>
      <c r="P896" s="83">
        <f t="shared" si="2584"/>
        <v>0</v>
      </c>
      <c r="Q896" s="83">
        <f t="shared" si="2584"/>
        <v>0</v>
      </c>
      <c r="R896" s="83">
        <f t="shared" si="2584"/>
        <v>0</v>
      </c>
      <c r="S896" s="83">
        <f t="shared" si="2584"/>
        <v>0</v>
      </c>
      <c r="T896" s="83">
        <f t="shared" si="2584"/>
        <v>0</v>
      </c>
      <c r="U896" s="83">
        <f t="shared" si="2584"/>
        <v>0</v>
      </c>
      <c r="V896" s="83">
        <f t="shared" si="2584"/>
        <v>0</v>
      </c>
      <c r="W896" s="83">
        <f t="shared" si="2584"/>
        <v>0</v>
      </c>
      <c r="X896" s="83">
        <f t="shared" si="2584"/>
        <v>0</v>
      </c>
      <c r="Y896" s="83">
        <f t="shared" si="2584"/>
        <v>0</v>
      </c>
      <c r="Z896" s="83">
        <f t="shared" si="2584"/>
        <v>0</v>
      </c>
      <c r="AA896" s="83">
        <f t="shared" si="2584"/>
        <v>0</v>
      </c>
      <c r="AB896" s="83">
        <f t="shared" si="2584"/>
        <v>0</v>
      </c>
      <c r="AC896" s="83">
        <f t="shared" si="2584"/>
        <v>0</v>
      </c>
      <c r="AD896" s="83">
        <f t="shared" si="2584"/>
        <v>0</v>
      </c>
      <c r="AE896" s="83">
        <f t="shared" si="2584"/>
        <v>0</v>
      </c>
      <c r="AF896" s="83">
        <f t="shared" si="2584"/>
        <v>0</v>
      </c>
      <c r="AG896" s="83">
        <f t="shared" si="2584"/>
        <v>0</v>
      </c>
      <c r="AH896" s="83">
        <f t="shared" si="2584"/>
        <v>0</v>
      </c>
      <c r="AI896" s="83">
        <f t="shared" si="2584"/>
        <v>0</v>
      </c>
      <c r="AJ896" s="83">
        <f t="shared" si="2584"/>
        <v>0</v>
      </c>
      <c r="AK896" s="83">
        <f t="shared" si="2584"/>
        <v>0</v>
      </c>
      <c r="AL896" s="83">
        <f t="shared" si="2584"/>
        <v>0</v>
      </c>
      <c r="AM896" s="83">
        <f t="shared" si="2584"/>
        <v>0</v>
      </c>
      <c r="AN896" s="83">
        <f t="shared" si="2584"/>
        <v>0</v>
      </c>
      <c r="AO896" s="83">
        <f t="shared" si="2584"/>
        <v>0</v>
      </c>
      <c r="AP896" s="83">
        <f t="shared" si="2584"/>
        <v>0</v>
      </c>
      <c r="AQ896" s="83">
        <f t="shared" si="2584"/>
        <v>0</v>
      </c>
      <c r="AR896" s="83">
        <f t="shared" si="2584"/>
        <v>0</v>
      </c>
      <c r="AS896" s="83">
        <f t="shared" si="2584"/>
        <v>0</v>
      </c>
      <c r="AT896" s="83">
        <f t="shared" si="2584"/>
        <v>0</v>
      </c>
      <c r="AU896" s="83">
        <f t="shared" si="2584"/>
        <v>0</v>
      </c>
      <c r="AV896" s="83">
        <f t="shared" si="2584"/>
        <v>0</v>
      </c>
      <c r="AW896" s="83">
        <f t="shared" si="2584"/>
        <v>0</v>
      </c>
      <c r="AX896" s="83">
        <f t="shared" si="2584"/>
        <v>0</v>
      </c>
      <c r="AY896" s="83">
        <f t="shared" si="2584"/>
        <v>0</v>
      </c>
      <c r="AZ896" s="83">
        <f t="shared" si="2584"/>
        <v>0</v>
      </c>
      <c r="BA896" s="83">
        <f t="shared" si="2584"/>
        <v>0</v>
      </c>
      <c r="BB896" s="83">
        <f t="shared" si="2584"/>
        <v>0</v>
      </c>
      <c r="BC896" s="83">
        <f t="shared" si="2584"/>
        <v>0</v>
      </c>
      <c r="BD896" s="83">
        <f t="shared" si="2584"/>
        <v>0</v>
      </c>
      <c r="BE896" s="83">
        <f t="shared" si="2584"/>
        <v>0</v>
      </c>
      <c r="BF896" s="83">
        <f t="shared" si="2584"/>
        <v>0</v>
      </c>
      <c r="BG896" s="83">
        <f t="shared" si="2584"/>
        <v>0</v>
      </c>
      <c r="BH896" s="83">
        <f t="shared" si="2584"/>
        <v>0</v>
      </c>
      <c r="BI896" s="83">
        <f t="shared" si="2584"/>
        <v>0</v>
      </c>
      <c r="BJ896" s="83">
        <f t="shared" si="2584"/>
        <v>0</v>
      </c>
      <c r="BK896" s="83">
        <f t="shared" si="2584"/>
        <v>0</v>
      </c>
      <c r="BL896" s="83">
        <f t="shared" si="2584"/>
        <v>0</v>
      </c>
      <c r="BM896" s="83">
        <f t="shared" si="2584"/>
        <v>0</v>
      </c>
      <c r="BN896" s="83">
        <f t="shared" si="2584"/>
        <v>0</v>
      </c>
      <c r="BO896" s="83">
        <f t="shared" si="2584"/>
        <v>0</v>
      </c>
      <c r="BP896" s="83">
        <f t="shared" si="2584"/>
        <v>0</v>
      </c>
      <c r="BQ896" s="83">
        <f t="shared" si="2584"/>
        <v>0</v>
      </c>
      <c r="BR896" s="83">
        <f t="shared" si="2584"/>
        <v>0</v>
      </c>
      <c r="BS896" s="83">
        <f t="shared" si="2584"/>
        <v>0</v>
      </c>
      <c r="BT896" s="83">
        <f t="shared" ref="BT896:BZ896" si="2585">(BT889-BT892)*$B896</f>
        <v>0</v>
      </c>
      <c r="BU896" s="83">
        <f t="shared" si="2585"/>
        <v>0</v>
      </c>
      <c r="BV896" s="83">
        <f t="shared" si="2585"/>
        <v>0</v>
      </c>
      <c r="BW896" s="83">
        <f t="shared" si="2585"/>
        <v>0</v>
      </c>
      <c r="BX896" s="83">
        <f t="shared" si="2585"/>
        <v>0</v>
      </c>
      <c r="BY896" s="83">
        <f t="shared" si="2585"/>
        <v>0</v>
      </c>
      <c r="BZ896" s="83">
        <f t="shared" si="2585"/>
        <v>0</v>
      </c>
    </row>
    <row r="897" spans="1:78" ht="15" x14ac:dyDescent="0.25">
      <c r="B897" s="202">
        <f>'SS-GSMPII-3'!$C$17</f>
        <v>0.28110000000000002</v>
      </c>
      <c r="E897" s="170" t="s">
        <v>122</v>
      </c>
      <c r="G897" s="65">
        <f>(-G893)*$B897</f>
        <v>0</v>
      </c>
      <c r="H897" s="65">
        <f t="shared" ref="H897:BS897" si="2586">(-H893)*$B897</f>
        <v>0</v>
      </c>
      <c r="I897" s="65">
        <f t="shared" si="2586"/>
        <v>0</v>
      </c>
      <c r="J897" s="65">
        <f t="shared" si="2586"/>
        <v>0</v>
      </c>
      <c r="K897" s="65">
        <f t="shared" si="2586"/>
        <v>0</v>
      </c>
      <c r="L897" s="65">
        <f t="shared" si="2586"/>
        <v>0</v>
      </c>
      <c r="M897" s="65">
        <f t="shared" si="2586"/>
        <v>0</v>
      </c>
      <c r="N897" s="65">
        <f t="shared" si="2586"/>
        <v>0</v>
      </c>
      <c r="O897" s="65">
        <f t="shared" si="2586"/>
        <v>0</v>
      </c>
      <c r="P897" s="65">
        <f t="shared" si="2586"/>
        <v>0</v>
      </c>
      <c r="Q897" s="65">
        <f t="shared" si="2586"/>
        <v>0</v>
      </c>
      <c r="R897" s="65">
        <f t="shared" si="2586"/>
        <v>0</v>
      </c>
      <c r="S897" s="65">
        <f t="shared" si="2586"/>
        <v>0</v>
      </c>
      <c r="T897" s="65">
        <f t="shared" si="2586"/>
        <v>0</v>
      </c>
      <c r="U897" s="65">
        <f t="shared" si="2586"/>
        <v>0</v>
      </c>
      <c r="V897" s="65">
        <f t="shared" si="2586"/>
        <v>0</v>
      </c>
      <c r="W897" s="65">
        <f t="shared" si="2586"/>
        <v>0</v>
      </c>
      <c r="X897" s="65">
        <f t="shared" si="2586"/>
        <v>0</v>
      </c>
      <c r="Y897" s="65">
        <f t="shared" si="2586"/>
        <v>0</v>
      </c>
      <c r="Z897" s="65">
        <f t="shared" si="2586"/>
        <v>0</v>
      </c>
      <c r="AA897" s="65">
        <f t="shared" si="2586"/>
        <v>0</v>
      </c>
      <c r="AB897" s="65">
        <f t="shared" si="2586"/>
        <v>0</v>
      </c>
      <c r="AC897" s="65">
        <f t="shared" si="2586"/>
        <v>0</v>
      </c>
      <c r="AD897" s="65">
        <f t="shared" si="2586"/>
        <v>0</v>
      </c>
      <c r="AE897" s="65">
        <f t="shared" si="2586"/>
        <v>0</v>
      </c>
      <c r="AF897" s="65">
        <f t="shared" si="2586"/>
        <v>0</v>
      </c>
      <c r="AG897" s="65">
        <f t="shared" si="2586"/>
        <v>0</v>
      </c>
      <c r="AH897" s="65">
        <f t="shared" si="2586"/>
        <v>0</v>
      </c>
      <c r="AI897" s="65">
        <f t="shared" si="2586"/>
        <v>0</v>
      </c>
      <c r="AJ897" s="65">
        <f t="shared" si="2586"/>
        <v>0</v>
      </c>
      <c r="AK897" s="65">
        <f t="shared" si="2586"/>
        <v>0</v>
      </c>
      <c r="AL897" s="65">
        <f t="shared" si="2586"/>
        <v>0</v>
      </c>
      <c r="AM897" s="65">
        <f t="shared" si="2586"/>
        <v>0</v>
      </c>
      <c r="AN897" s="65">
        <f t="shared" si="2586"/>
        <v>0</v>
      </c>
      <c r="AO897" s="65">
        <f t="shared" si="2586"/>
        <v>0</v>
      </c>
      <c r="AP897" s="65">
        <f t="shared" si="2586"/>
        <v>0</v>
      </c>
      <c r="AQ897" s="65">
        <f t="shared" si="2586"/>
        <v>0</v>
      </c>
      <c r="AR897" s="65">
        <f t="shared" si="2586"/>
        <v>0</v>
      </c>
      <c r="AS897" s="65">
        <f t="shared" si="2586"/>
        <v>0</v>
      </c>
      <c r="AT897" s="65">
        <f t="shared" si="2586"/>
        <v>0</v>
      </c>
      <c r="AU897" s="65">
        <f t="shared" si="2586"/>
        <v>0</v>
      </c>
      <c r="AV897" s="65">
        <f t="shared" si="2586"/>
        <v>0</v>
      </c>
      <c r="AW897" s="65">
        <f t="shared" si="2586"/>
        <v>0</v>
      </c>
      <c r="AX897" s="65">
        <f t="shared" si="2586"/>
        <v>0</v>
      </c>
      <c r="AY897" s="65">
        <f t="shared" si="2586"/>
        <v>0</v>
      </c>
      <c r="AZ897" s="65">
        <f t="shared" si="2586"/>
        <v>0</v>
      </c>
      <c r="BA897" s="65">
        <f t="shared" si="2586"/>
        <v>0</v>
      </c>
      <c r="BB897" s="65">
        <f t="shared" si="2586"/>
        <v>0</v>
      </c>
      <c r="BC897" s="65">
        <f t="shared" si="2586"/>
        <v>0</v>
      </c>
      <c r="BD897" s="65">
        <f t="shared" si="2586"/>
        <v>0</v>
      </c>
      <c r="BE897" s="65">
        <f t="shared" si="2586"/>
        <v>0</v>
      </c>
      <c r="BF897" s="65">
        <f t="shared" si="2586"/>
        <v>0</v>
      </c>
      <c r="BG897" s="65">
        <f t="shared" si="2586"/>
        <v>0</v>
      </c>
      <c r="BH897" s="65">
        <f t="shared" si="2586"/>
        <v>0</v>
      </c>
      <c r="BI897" s="65">
        <f t="shared" si="2586"/>
        <v>0</v>
      </c>
      <c r="BJ897" s="65">
        <f t="shared" si="2586"/>
        <v>0</v>
      </c>
      <c r="BK897" s="65">
        <f t="shared" si="2586"/>
        <v>0</v>
      </c>
      <c r="BL897" s="65">
        <f t="shared" si="2586"/>
        <v>0</v>
      </c>
      <c r="BM897" s="65">
        <f t="shared" si="2586"/>
        <v>0</v>
      </c>
      <c r="BN897" s="65">
        <f t="shared" si="2586"/>
        <v>0</v>
      </c>
      <c r="BO897" s="65">
        <f t="shared" si="2586"/>
        <v>0</v>
      </c>
      <c r="BP897" s="65">
        <f t="shared" si="2586"/>
        <v>0</v>
      </c>
      <c r="BQ897" s="65">
        <f t="shared" si="2586"/>
        <v>0</v>
      </c>
      <c r="BR897" s="65">
        <f t="shared" si="2586"/>
        <v>0</v>
      </c>
      <c r="BS897" s="65">
        <f t="shared" si="2586"/>
        <v>0</v>
      </c>
      <c r="BT897" s="65">
        <f t="shared" ref="BT897:BZ897" si="2587">(-BT893)*$B897</f>
        <v>0</v>
      </c>
      <c r="BU897" s="65">
        <f t="shared" si="2587"/>
        <v>0</v>
      </c>
      <c r="BV897" s="65">
        <f t="shared" si="2587"/>
        <v>0</v>
      </c>
      <c r="BW897" s="65">
        <f t="shared" si="2587"/>
        <v>0</v>
      </c>
      <c r="BX897" s="65">
        <f t="shared" si="2587"/>
        <v>0</v>
      </c>
      <c r="BY897" s="65">
        <f t="shared" si="2587"/>
        <v>0</v>
      </c>
      <c r="BZ897" s="65">
        <f t="shared" si="2587"/>
        <v>0</v>
      </c>
    </row>
    <row r="898" spans="1:78" ht="15" x14ac:dyDescent="0.25">
      <c r="B898" s="310"/>
      <c r="E898" s="170" t="s">
        <v>123</v>
      </c>
      <c r="G898" s="188">
        <f>SUM(G895:G897)</f>
        <v>0</v>
      </c>
      <c r="H898" s="188">
        <f t="shared" ref="H898" si="2588">SUM(H895:H897)</f>
        <v>0</v>
      </c>
      <c r="I898" s="188">
        <f t="shared" ref="I898" si="2589">SUM(I895:I897)</f>
        <v>0</v>
      </c>
      <c r="J898" s="188">
        <f t="shared" ref="J898" si="2590">SUM(J895:J897)</f>
        <v>0</v>
      </c>
      <c r="K898" s="188">
        <f t="shared" ref="K898" si="2591">SUM(K895:K897)</f>
        <v>0</v>
      </c>
      <c r="L898" s="188">
        <f t="shared" ref="L898" si="2592">SUM(L895:L897)</f>
        <v>0</v>
      </c>
      <c r="M898" s="188">
        <f t="shared" ref="M898" si="2593">SUM(M895:M897)</f>
        <v>0</v>
      </c>
      <c r="N898" s="188">
        <f t="shared" ref="N898" si="2594">SUM(N895:N897)</f>
        <v>0</v>
      </c>
      <c r="O898" s="188">
        <f t="shared" ref="O898" si="2595">SUM(O895:O897)</f>
        <v>0</v>
      </c>
      <c r="P898" s="188">
        <f t="shared" ref="P898" si="2596">SUM(P895:P897)</f>
        <v>0</v>
      </c>
      <c r="Q898" s="188">
        <f t="shared" ref="Q898" si="2597">SUM(Q895:Q897)</f>
        <v>0</v>
      </c>
      <c r="R898" s="188">
        <f t="shared" ref="R898" si="2598">SUM(R895:R897)</f>
        <v>0</v>
      </c>
      <c r="S898" s="188">
        <f t="shared" ref="S898" si="2599">SUM(S895:S897)</f>
        <v>0</v>
      </c>
      <c r="T898" s="188">
        <f t="shared" ref="T898" si="2600">SUM(T895:T897)</f>
        <v>0</v>
      </c>
      <c r="U898" s="188">
        <f t="shared" ref="U898" si="2601">SUM(U895:U897)</f>
        <v>0</v>
      </c>
      <c r="V898" s="188">
        <f t="shared" ref="V898" si="2602">SUM(V895:V897)</f>
        <v>0</v>
      </c>
      <c r="W898" s="188">
        <f t="shared" ref="W898" si="2603">SUM(W895:W897)</f>
        <v>0</v>
      </c>
      <c r="X898" s="188">
        <f t="shared" ref="X898" si="2604">SUM(X895:X897)</f>
        <v>0</v>
      </c>
      <c r="Y898" s="188">
        <f t="shared" ref="Y898" si="2605">SUM(Y895:Y897)</f>
        <v>0</v>
      </c>
      <c r="Z898" s="188">
        <f t="shared" ref="Z898" si="2606">SUM(Z895:Z897)</f>
        <v>0</v>
      </c>
      <c r="AA898" s="188">
        <f t="shared" ref="AA898" si="2607">SUM(AA895:AA897)</f>
        <v>0</v>
      </c>
      <c r="AB898" s="188">
        <f t="shared" ref="AB898" si="2608">SUM(AB895:AB897)</f>
        <v>0</v>
      </c>
      <c r="AC898" s="188">
        <f t="shared" ref="AC898" si="2609">SUM(AC895:AC897)</f>
        <v>0</v>
      </c>
      <c r="AD898" s="188">
        <f t="shared" ref="AD898" si="2610">SUM(AD895:AD897)</f>
        <v>0</v>
      </c>
      <c r="AE898" s="188">
        <f t="shared" ref="AE898" si="2611">SUM(AE895:AE897)</f>
        <v>0</v>
      </c>
      <c r="AF898" s="188">
        <f t="shared" ref="AF898" si="2612">SUM(AF895:AF897)</f>
        <v>0</v>
      </c>
      <c r="AG898" s="188">
        <f t="shared" ref="AG898" si="2613">SUM(AG895:AG897)</f>
        <v>0</v>
      </c>
      <c r="AH898" s="188">
        <f t="shared" ref="AH898" si="2614">SUM(AH895:AH897)</f>
        <v>0</v>
      </c>
      <c r="AI898" s="188">
        <f t="shared" ref="AI898" si="2615">SUM(AI895:AI897)</f>
        <v>0</v>
      </c>
      <c r="AJ898" s="188">
        <f t="shared" ref="AJ898" si="2616">SUM(AJ895:AJ897)</f>
        <v>0</v>
      </c>
      <c r="AK898" s="188">
        <f t="shared" ref="AK898" si="2617">SUM(AK895:AK897)</f>
        <v>0</v>
      </c>
      <c r="AL898" s="188">
        <f t="shared" ref="AL898" si="2618">SUM(AL895:AL897)</f>
        <v>0</v>
      </c>
      <c r="AM898" s="188">
        <f t="shared" ref="AM898" si="2619">SUM(AM895:AM897)</f>
        <v>0</v>
      </c>
      <c r="AN898" s="188">
        <f t="shared" ref="AN898" si="2620">SUM(AN895:AN897)</f>
        <v>0</v>
      </c>
      <c r="AO898" s="188">
        <f t="shared" ref="AO898" si="2621">SUM(AO895:AO897)</f>
        <v>0</v>
      </c>
      <c r="AP898" s="188">
        <f t="shared" ref="AP898" si="2622">SUM(AP895:AP897)</f>
        <v>0</v>
      </c>
      <c r="AQ898" s="188">
        <f t="shared" ref="AQ898" si="2623">SUM(AQ895:AQ897)</f>
        <v>0</v>
      </c>
      <c r="AR898" s="188">
        <f t="shared" ref="AR898" si="2624">SUM(AR895:AR897)</f>
        <v>0</v>
      </c>
      <c r="AS898" s="188">
        <f t="shared" ref="AS898" si="2625">SUM(AS895:AS897)</f>
        <v>0</v>
      </c>
      <c r="AT898" s="188">
        <f t="shared" ref="AT898" si="2626">SUM(AT895:AT897)</f>
        <v>0</v>
      </c>
      <c r="AU898" s="188">
        <f t="shared" ref="AU898" si="2627">SUM(AU895:AU897)</f>
        <v>0</v>
      </c>
      <c r="AV898" s="188">
        <f t="shared" ref="AV898" si="2628">SUM(AV895:AV897)</f>
        <v>0</v>
      </c>
      <c r="AW898" s="188">
        <f t="shared" ref="AW898" si="2629">SUM(AW895:AW897)</f>
        <v>0</v>
      </c>
      <c r="AX898" s="188">
        <f t="shared" ref="AX898" si="2630">SUM(AX895:AX897)</f>
        <v>0</v>
      </c>
      <c r="AY898" s="188">
        <f t="shared" ref="AY898" si="2631">SUM(AY895:AY897)</f>
        <v>0</v>
      </c>
      <c r="AZ898" s="188">
        <f t="shared" ref="AZ898" si="2632">SUM(AZ895:AZ897)</f>
        <v>0</v>
      </c>
      <c r="BA898" s="188">
        <f t="shared" ref="BA898" si="2633">SUM(BA895:BA897)</f>
        <v>0</v>
      </c>
      <c r="BB898" s="188">
        <f t="shared" ref="BB898" si="2634">SUM(BB895:BB897)</f>
        <v>0</v>
      </c>
      <c r="BC898" s="188">
        <f t="shared" ref="BC898" si="2635">SUM(BC895:BC897)</f>
        <v>0</v>
      </c>
      <c r="BD898" s="188">
        <f t="shared" ref="BD898" si="2636">SUM(BD895:BD897)</f>
        <v>0</v>
      </c>
      <c r="BE898" s="188">
        <f t="shared" ref="BE898" si="2637">SUM(BE895:BE897)</f>
        <v>0</v>
      </c>
      <c r="BF898" s="188">
        <f t="shared" ref="BF898" si="2638">SUM(BF895:BF897)</f>
        <v>0</v>
      </c>
      <c r="BG898" s="188">
        <f t="shared" ref="BG898" si="2639">SUM(BG895:BG897)</f>
        <v>0</v>
      </c>
      <c r="BH898" s="188">
        <f t="shared" ref="BH898" si="2640">SUM(BH895:BH897)</f>
        <v>0</v>
      </c>
      <c r="BI898" s="188">
        <f t="shared" ref="BI898" si="2641">SUM(BI895:BI897)</f>
        <v>0</v>
      </c>
      <c r="BJ898" s="188">
        <f t="shared" ref="BJ898" si="2642">SUM(BJ895:BJ897)</f>
        <v>0</v>
      </c>
      <c r="BK898" s="188">
        <f t="shared" ref="BK898" si="2643">SUM(BK895:BK897)</f>
        <v>0</v>
      </c>
      <c r="BL898" s="188">
        <f t="shared" ref="BL898" si="2644">SUM(BL895:BL897)</f>
        <v>0</v>
      </c>
      <c r="BM898" s="188">
        <f t="shared" ref="BM898" si="2645">SUM(BM895:BM897)</f>
        <v>0</v>
      </c>
      <c r="BN898" s="188">
        <f t="shared" ref="BN898" si="2646">SUM(BN895:BN897)</f>
        <v>0</v>
      </c>
      <c r="BO898" s="188">
        <f t="shared" ref="BO898" si="2647">SUM(BO895:BO897)</f>
        <v>0</v>
      </c>
      <c r="BP898" s="188">
        <f t="shared" ref="BP898" si="2648">SUM(BP895:BP897)</f>
        <v>0</v>
      </c>
      <c r="BQ898" s="188">
        <f t="shared" ref="BQ898" si="2649">SUM(BQ895:BQ897)</f>
        <v>0</v>
      </c>
      <c r="BR898" s="188">
        <f t="shared" ref="BR898" si="2650">SUM(BR895:BR897)</f>
        <v>0</v>
      </c>
      <c r="BS898" s="188">
        <f t="shared" ref="BS898" si="2651">SUM(BS895:BS897)</f>
        <v>0</v>
      </c>
      <c r="BT898" s="188">
        <f t="shared" ref="BT898" si="2652">SUM(BT895:BT897)</f>
        <v>0</v>
      </c>
      <c r="BU898" s="188">
        <f t="shared" ref="BU898" si="2653">SUM(BU895:BU897)</f>
        <v>0</v>
      </c>
      <c r="BV898" s="188">
        <f t="shared" ref="BV898" si="2654">SUM(BV895:BV897)</f>
        <v>0</v>
      </c>
      <c r="BW898" s="188">
        <f t="shared" ref="BW898" si="2655">SUM(BW895:BW897)</f>
        <v>0</v>
      </c>
      <c r="BX898" s="188">
        <f t="shared" ref="BX898" si="2656">SUM(BX895:BX897)</f>
        <v>0</v>
      </c>
      <c r="BY898" s="188">
        <f t="shared" ref="BY898" si="2657">SUM(BY895:BY897)</f>
        <v>0</v>
      </c>
      <c r="BZ898" s="188">
        <f t="shared" ref="BZ898" si="2658">SUM(BZ895:BZ897)</f>
        <v>0</v>
      </c>
    </row>
    <row r="899" spans="1:78" ht="15" x14ac:dyDescent="0.25">
      <c r="B899" s="77">
        <f>HLOOKUP(INPUTS!$C$48,$G$9:$BZ$949,ROW(C899)-8,FALSE)</f>
        <v>0</v>
      </c>
      <c r="E899" s="170" t="s">
        <v>16</v>
      </c>
      <c r="G899" s="188">
        <f>G898+F899</f>
        <v>0</v>
      </c>
      <c r="H899" s="188">
        <f t="shared" ref="H899" si="2659">H898+G899</f>
        <v>0</v>
      </c>
      <c r="I899" s="188">
        <f t="shared" ref="I899" si="2660">I898+H899</f>
        <v>0</v>
      </c>
      <c r="J899" s="188">
        <f t="shared" ref="J899" si="2661">J898+I899</f>
        <v>0</v>
      </c>
      <c r="K899" s="188">
        <f t="shared" ref="K899" si="2662">K898+J899</f>
        <v>0</v>
      </c>
      <c r="L899" s="188">
        <f t="shared" ref="L899" si="2663">L898+K899</f>
        <v>0</v>
      </c>
      <c r="M899" s="188">
        <f t="shared" ref="M899" si="2664">M898+L899</f>
        <v>0</v>
      </c>
      <c r="N899" s="188">
        <f t="shared" ref="N899" si="2665">N898+M899</f>
        <v>0</v>
      </c>
      <c r="O899" s="188">
        <f t="shared" ref="O899" si="2666">O898+N899</f>
        <v>0</v>
      </c>
      <c r="P899" s="188">
        <f t="shared" ref="P899" si="2667">P898+O899</f>
        <v>0</v>
      </c>
      <c r="Q899" s="188">
        <f t="shared" ref="Q899" si="2668">Q898+P899</f>
        <v>0</v>
      </c>
      <c r="R899" s="188">
        <f t="shared" ref="R899" si="2669">R898+Q899</f>
        <v>0</v>
      </c>
      <c r="S899" s="188">
        <f t="shared" ref="S899" si="2670">S898+R899</f>
        <v>0</v>
      </c>
      <c r="T899" s="188">
        <f t="shared" ref="T899" si="2671">T898+S899</f>
        <v>0</v>
      </c>
      <c r="U899" s="188">
        <f t="shared" ref="U899" si="2672">U898+T899</f>
        <v>0</v>
      </c>
      <c r="V899" s="188">
        <f t="shared" ref="V899" si="2673">V898+U899</f>
        <v>0</v>
      </c>
      <c r="W899" s="188">
        <f t="shared" ref="W899" si="2674">W898+V899</f>
        <v>0</v>
      </c>
      <c r="X899" s="188">
        <f t="shared" ref="X899" si="2675">X898+W899</f>
        <v>0</v>
      </c>
      <c r="Y899" s="188">
        <f t="shared" ref="Y899" si="2676">Y898+X899</f>
        <v>0</v>
      </c>
      <c r="Z899" s="188">
        <f t="shared" ref="Z899" si="2677">Z898+Y899</f>
        <v>0</v>
      </c>
      <c r="AA899" s="188">
        <f t="shared" ref="AA899" si="2678">AA898+Z899</f>
        <v>0</v>
      </c>
      <c r="AB899" s="188">
        <f t="shared" ref="AB899" si="2679">AB898+AA899</f>
        <v>0</v>
      </c>
      <c r="AC899" s="188">
        <f t="shared" ref="AC899" si="2680">AC898+AB899</f>
        <v>0</v>
      </c>
      <c r="AD899" s="188">
        <f t="shared" ref="AD899" si="2681">AD898+AC899</f>
        <v>0</v>
      </c>
      <c r="AE899" s="188">
        <f t="shared" ref="AE899" si="2682">AE898+AD899</f>
        <v>0</v>
      </c>
      <c r="AF899" s="188">
        <f t="shared" ref="AF899" si="2683">AF898+AE899</f>
        <v>0</v>
      </c>
      <c r="AG899" s="188">
        <f t="shared" ref="AG899" si="2684">AG898+AF899</f>
        <v>0</v>
      </c>
      <c r="AH899" s="188">
        <f t="shared" ref="AH899" si="2685">AH898+AG899</f>
        <v>0</v>
      </c>
      <c r="AI899" s="188">
        <f t="shared" ref="AI899" si="2686">AI898+AH899</f>
        <v>0</v>
      </c>
      <c r="AJ899" s="188">
        <f t="shared" ref="AJ899" si="2687">AJ898+AI899</f>
        <v>0</v>
      </c>
      <c r="AK899" s="188">
        <f t="shared" ref="AK899" si="2688">AK898+AJ899</f>
        <v>0</v>
      </c>
      <c r="AL899" s="188">
        <f t="shared" ref="AL899" si="2689">AL898+AK899</f>
        <v>0</v>
      </c>
      <c r="AM899" s="188">
        <f t="shared" ref="AM899" si="2690">AM898+AL899</f>
        <v>0</v>
      </c>
      <c r="AN899" s="188">
        <f t="shared" ref="AN899" si="2691">AN898+AM899</f>
        <v>0</v>
      </c>
      <c r="AO899" s="188">
        <f t="shared" ref="AO899" si="2692">AO898+AN899</f>
        <v>0</v>
      </c>
      <c r="AP899" s="188">
        <f t="shared" ref="AP899" si="2693">AP898+AO899</f>
        <v>0</v>
      </c>
      <c r="AQ899" s="188">
        <f t="shared" ref="AQ899" si="2694">AQ898+AP899</f>
        <v>0</v>
      </c>
      <c r="AR899" s="188">
        <f t="shared" ref="AR899" si="2695">AR898+AQ899</f>
        <v>0</v>
      </c>
      <c r="AS899" s="188">
        <f t="shared" ref="AS899" si="2696">AS898+AR899</f>
        <v>0</v>
      </c>
      <c r="AT899" s="188">
        <f t="shared" ref="AT899" si="2697">AT898+AS899</f>
        <v>0</v>
      </c>
      <c r="AU899" s="188">
        <f t="shared" ref="AU899" si="2698">AU898+AT899</f>
        <v>0</v>
      </c>
      <c r="AV899" s="188">
        <f t="shared" ref="AV899" si="2699">AV898+AU899</f>
        <v>0</v>
      </c>
      <c r="AW899" s="188">
        <f t="shared" ref="AW899" si="2700">AW898+AV899</f>
        <v>0</v>
      </c>
      <c r="AX899" s="188">
        <f t="shared" ref="AX899" si="2701">AX898+AW899</f>
        <v>0</v>
      </c>
      <c r="AY899" s="188">
        <f t="shared" ref="AY899" si="2702">AY898+AX899</f>
        <v>0</v>
      </c>
      <c r="AZ899" s="188">
        <f t="shared" ref="AZ899" si="2703">AZ898+AY899</f>
        <v>0</v>
      </c>
      <c r="BA899" s="188">
        <f t="shared" ref="BA899" si="2704">BA898+AZ899</f>
        <v>0</v>
      </c>
      <c r="BB899" s="188">
        <f t="shared" ref="BB899" si="2705">BB898+BA899</f>
        <v>0</v>
      </c>
      <c r="BC899" s="188">
        <f t="shared" ref="BC899" si="2706">BC898+BB899</f>
        <v>0</v>
      </c>
      <c r="BD899" s="188">
        <f t="shared" ref="BD899" si="2707">BD898+BC899</f>
        <v>0</v>
      </c>
      <c r="BE899" s="188">
        <f t="shared" ref="BE899" si="2708">BE898+BD899</f>
        <v>0</v>
      </c>
      <c r="BF899" s="188">
        <f t="shared" ref="BF899" si="2709">BF898+BE899</f>
        <v>0</v>
      </c>
      <c r="BG899" s="188">
        <f t="shared" ref="BG899" si="2710">BG898+BF899</f>
        <v>0</v>
      </c>
      <c r="BH899" s="188">
        <f t="shared" ref="BH899" si="2711">BH898+BG899</f>
        <v>0</v>
      </c>
      <c r="BI899" s="188">
        <f t="shared" ref="BI899" si="2712">BI898+BH899</f>
        <v>0</v>
      </c>
      <c r="BJ899" s="188">
        <f t="shared" ref="BJ899" si="2713">BJ898+BI899</f>
        <v>0</v>
      </c>
      <c r="BK899" s="188">
        <f t="shared" ref="BK899" si="2714">BK898+BJ899</f>
        <v>0</v>
      </c>
      <c r="BL899" s="188">
        <f t="shared" ref="BL899" si="2715">BL898+BK899</f>
        <v>0</v>
      </c>
      <c r="BM899" s="188">
        <f t="shared" ref="BM899" si="2716">BM898+BL899</f>
        <v>0</v>
      </c>
      <c r="BN899" s="188">
        <f t="shared" ref="BN899" si="2717">BN898+BM899</f>
        <v>0</v>
      </c>
      <c r="BO899" s="188">
        <f t="shared" ref="BO899" si="2718">BO898+BN899</f>
        <v>0</v>
      </c>
      <c r="BP899" s="188">
        <f t="shared" ref="BP899" si="2719">BP898+BO899</f>
        <v>0</v>
      </c>
      <c r="BQ899" s="188">
        <f t="shared" ref="BQ899" si="2720">BQ898+BP899</f>
        <v>0</v>
      </c>
      <c r="BR899" s="188">
        <f t="shared" ref="BR899" si="2721">BR898+BQ899</f>
        <v>0</v>
      </c>
      <c r="BS899" s="188">
        <f t="shared" ref="BS899" si="2722">BS898+BR899</f>
        <v>0</v>
      </c>
      <c r="BT899" s="188">
        <f t="shared" ref="BT899" si="2723">BT898+BS899</f>
        <v>0</v>
      </c>
      <c r="BU899" s="188">
        <f t="shared" ref="BU899" si="2724">BU898+BT899</f>
        <v>0</v>
      </c>
      <c r="BV899" s="188">
        <f t="shared" ref="BV899" si="2725">BV898+BU899</f>
        <v>0</v>
      </c>
      <c r="BW899" s="188">
        <f t="shared" ref="BW899" si="2726">BW898+BV899</f>
        <v>0</v>
      </c>
      <c r="BX899" s="188">
        <f t="shared" ref="BX899" si="2727">BX898+BW899</f>
        <v>0</v>
      </c>
      <c r="BY899" s="188">
        <f t="shared" ref="BY899" si="2728">BY898+BX899</f>
        <v>0</v>
      </c>
      <c r="BZ899" s="188">
        <f t="shared" ref="BZ899" si="2729">BZ898+BY899</f>
        <v>0</v>
      </c>
    </row>
    <row r="900" spans="1:78" ht="15" x14ac:dyDescent="0.25">
      <c r="E900" s="245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49"/>
      <c r="AE900" s="49"/>
      <c r="AF900" s="49"/>
      <c r="AG900" s="49"/>
      <c r="AH900" s="49"/>
      <c r="AI900" s="49"/>
      <c r="AJ900" s="49"/>
      <c r="AK900" s="49"/>
      <c r="AL900" s="49"/>
      <c r="AM900" s="49"/>
      <c r="AN900" s="49"/>
      <c r="AO900" s="49"/>
      <c r="AP900" s="49"/>
      <c r="AQ900" s="49"/>
      <c r="AR900" s="49"/>
      <c r="AS900" s="49"/>
      <c r="AT900" s="49"/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49"/>
      <c r="BK900" s="49"/>
      <c r="BL900" s="49"/>
      <c r="BM900" s="49"/>
      <c r="BN900" s="49"/>
      <c r="BO900" s="49"/>
      <c r="BP900" s="49"/>
      <c r="BQ900" s="49"/>
      <c r="BR900" s="49"/>
      <c r="BS900" s="49"/>
      <c r="BT900" s="49"/>
      <c r="BU900" s="49"/>
      <c r="BV900" s="49"/>
      <c r="BW900" s="49"/>
      <c r="BX900" s="49"/>
      <c r="BY900" s="49"/>
      <c r="BZ900" s="49"/>
    </row>
    <row r="901" spans="1:78" ht="20.25" x14ac:dyDescent="0.3">
      <c r="A901" s="146">
        <f>$F$3</f>
        <v>3.2729943405392273E-2</v>
      </c>
      <c r="E901" s="318" t="s">
        <v>215</v>
      </c>
      <c r="G901" s="323"/>
      <c r="H901" s="323"/>
      <c r="I901" s="323"/>
      <c r="J901" s="323"/>
      <c r="K901" s="323"/>
      <c r="L901" s="323"/>
      <c r="M901" s="323"/>
      <c r="N901" s="323"/>
      <c r="O901" s="323"/>
      <c r="P901" s="323"/>
      <c r="Q901" s="323"/>
      <c r="R901" s="323"/>
      <c r="S901" s="323"/>
      <c r="T901" s="323"/>
      <c r="U901" s="323"/>
      <c r="V901" s="323"/>
      <c r="W901" s="323"/>
      <c r="X901" s="323"/>
      <c r="Y901" s="323"/>
      <c r="Z901" s="323"/>
      <c r="AA901" s="323"/>
      <c r="AB901" s="323"/>
      <c r="AC901" s="323"/>
      <c r="AD901" s="323"/>
      <c r="AE901" s="49"/>
      <c r="AF901" s="49"/>
      <c r="AG901" s="49"/>
      <c r="AH901" s="49"/>
      <c r="AI901" s="49"/>
      <c r="AJ901" s="49"/>
      <c r="AK901" s="49"/>
      <c r="AL901" s="49"/>
      <c r="AM901" s="49"/>
      <c r="AN901" s="49"/>
      <c r="AO901" s="49"/>
      <c r="AP901" s="49"/>
      <c r="AQ901" s="49"/>
      <c r="AR901" s="49"/>
      <c r="AS901" s="49"/>
      <c r="AT901" s="49"/>
      <c r="AU901" s="49"/>
      <c r="AV901" s="49"/>
      <c r="AW901" s="49"/>
      <c r="AX901" s="49"/>
      <c r="AY901" s="49"/>
      <c r="AZ901" s="49"/>
      <c r="BA901" s="49"/>
      <c r="BB901" s="49"/>
      <c r="BC901" s="49"/>
      <c r="BD901" s="49"/>
      <c r="BE901" s="49"/>
      <c r="BF901" s="49"/>
      <c r="BG901" s="49"/>
      <c r="BH901" s="49"/>
      <c r="BI901" s="49"/>
      <c r="BJ901" s="49"/>
      <c r="BK901" s="49"/>
      <c r="BL901" s="49"/>
      <c r="BM901" s="49"/>
      <c r="BN901" s="49"/>
      <c r="BO901" s="49"/>
      <c r="BP901" s="49"/>
      <c r="BQ901" s="49"/>
      <c r="BR901" s="49"/>
      <c r="BS901" s="49"/>
      <c r="BT901" s="49"/>
      <c r="BU901" s="49"/>
      <c r="BV901" s="49"/>
      <c r="BW901" s="49"/>
      <c r="BX901" s="49"/>
      <c r="BY901" s="49"/>
      <c r="BZ901" s="49"/>
    </row>
    <row r="902" spans="1:78" ht="15" x14ac:dyDescent="0.25">
      <c r="A902" s="229">
        <f>B902*$A$776</f>
        <v>0</v>
      </c>
      <c r="B902" s="77">
        <f>SUM(G902:BZ902)</f>
        <v>0</v>
      </c>
      <c r="E902" s="170" t="s">
        <v>8</v>
      </c>
      <c r="G902" s="319">
        <f>IF(G$700=$E901,VLOOKUP(G$9,$D$12:$E$83,2,FALSE),0)</f>
        <v>0</v>
      </c>
      <c r="H902" s="319">
        <f t="shared" ref="H902" si="2730">IF(H$700=$E901,VLOOKUP(H$9,$D$12:$E$83,2,FALSE),0)</f>
        <v>0</v>
      </c>
      <c r="I902" s="319">
        <f t="shared" ref="I902" si="2731">IF(I$700=$E901,VLOOKUP(I$9,$D$12:$E$83,2,FALSE),0)</f>
        <v>0</v>
      </c>
      <c r="J902" s="319">
        <f t="shared" ref="J902" si="2732">IF(J$700=$E901,VLOOKUP(J$9,$D$12:$E$83,2,FALSE),0)</f>
        <v>0</v>
      </c>
      <c r="K902" s="319">
        <f t="shared" ref="K902" si="2733">IF(K$700=$E901,VLOOKUP(K$9,$D$12:$E$83,2,FALSE),0)</f>
        <v>0</v>
      </c>
      <c r="L902" s="319">
        <f t="shared" ref="L902" si="2734">IF(L$700=$E901,VLOOKUP(L$9,$D$12:$E$83,2,FALSE),0)</f>
        <v>0</v>
      </c>
      <c r="M902" s="319">
        <f t="shared" ref="M902" si="2735">IF(M$700=$E901,VLOOKUP(M$9,$D$12:$E$83,2,FALSE),0)</f>
        <v>0</v>
      </c>
      <c r="N902" s="319">
        <f t="shared" ref="N902" si="2736">IF(N$700=$E901,VLOOKUP(N$9,$D$12:$E$83,2,FALSE),0)</f>
        <v>0</v>
      </c>
      <c r="O902" s="319">
        <f t="shared" ref="O902" si="2737">IF(O$700=$E901,VLOOKUP(O$9,$D$12:$E$83,2,FALSE),0)</f>
        <v>0</v>
      </c>
      <c r="P902" s="319">
        <f t="shared" ref="P902" si="2738">IF(P$700=$E901,VLOOKUP(P$9,$D$12:$E$83,2,FALSE),0)</f>
        <v>0</v>
      </c>
      <c r="Q902" s="319">
        <f t="shared" ref="Q902" si="2739">IF(Q$700=$E901,VLOOKUP(Q$9,$D$12:$E$83,2,FALSE),0)</f>
        <v>0</v>
      </c>
      <c r="R902" s="319">
        <f t="shared" ref="R902" si="2740">IF(R$700=$E901,VLOOKUP(R$9,$D$12:$E$83,2,FALSE),0)</f>
        <v>0</v>
      </c>
      <c r="S902" s="319">
        <f t="shared" ref="S902" si="2741">IF(S$700=$E901,VLOOKUP(S$9,$D$12:$E$83,2,FALSE),0)</f>
        <v>0</v>
      </c>
      <c r="T902" s="319">
        <f t="shared" ref="T902" si="2742">IF(T$700=$E901,VLOOKUP(T$9,$D$12:$E$83,2,FALSE),0)</f>
        <v>0</v>
      </c>
      <c r="U902" s="319">
        <f t="shared" ref="U902" si="2743">IF(U$700=$E901,VLOOKUP(U$9,$D$12:$E$83,2,FALSE),0)</f>
        <v>0</v>
      </c>
      <c r="V902" s="319">
        <f t="shared" ref="V902" si="2744">IF(V$700=$E901,VLOOKUP(V$9,$D$12:$E$83,2,FALSE),0)</f>
        <v>0</v>
      </c>
      <c r="W902" s="319">
        <f t="shared" ref="W902" si="2745">IF(W$700=$E901,VLOOKUP(W$9,$D$12:$E$83,2,FALSE),0)</f>
        <v>0</v>
      </c>
      <c r="X902" s="319">
        <f t="shared" ref="X902" si="2746">IF(X$700=$E901,VLOOKUP(X$9,$D$12:$E$83,2,FALSE),0)</f>
        <v>0</v>
      </c>
      <c r="Y902" s="319">
        <f t="shared" ref="Y902" si="2747">IF(Y$700=$E901,VLOOKUP(Y$9,$D$12:$E$83,2,FALSE),0)</f>
        <v>0</v>
      </c>
      <c r="Z902" s="319">
        <f t="shared" ref="Z902" si="2748">IF(Z$700=$E901,VLOOKUP(Z$9,$D$12:$E$83,2,FALSE),0)</f>
        <v>0</v>
      </c>
      <c r="AA902" s="319">
        <f t="shared" ref="AA902" si="2749">IF(AA$700=$E901,VLOOKUP(AA$9,$D$12:$E$83,2,FALSE),0)</f>
        <v>0</v>
      </c>
      <c r="AB902" s="319">
        <f t="shared" ref="AB902" si="2750">IF(AB$700=$E901,VLOOKUP(AB$9,$D$12:$E$83,2,FALSE),0)</f>
        <v>0</v>
      </c>
      <c r="AC902" s="319">
        <f t="shared" ref="AC902" si="2751">IF(AC$700=$E901,VLOOKUP(AC$9,$D$12:$E$83,2,FALSE),0)</f>
        <v>0</v>
      </c>
      <c r="AD902" s="319">
        <f t="shared" ref="AD902" si="2752">IF(AD$700=$E901,VLOOKUP(AD$9,$D$12:$E$83,2,FALSE),0)</f>
        <v>0</v>
      </c>
      <c r="AE902" s="319">
        <f t="shared" ref="AE902" si="2753">IF(AE$700=$E901,VLOOKUP(AE$9,$D$12:$E$83,2,FALSE),0)</f>
        <v>0</v>
      </c>
      <c r="AF902" s="319">
        <f t="shared" ref="AF902" si="2754">IF(AF$700=$E901,VLOOKUP(AF$9,$D$12:$E$83,2,FALSE),0)</f>
        <v>0</v>
      </c>
      <c r="AG902" s="319">
        <f t="shared" ref="AG902" si="2755">IF(AG$700=$E901,VLOOKUP(AG$9,$D$12:$E$83,2,FALSE),0)</f>
        <v>0</v>
      </c>
      <c r="AH902" s="319">
        <f t="shared" ref="AH902" si="2756">IF(AH$700=$E901,VLOOKUP(AH$9,$D$12:$E$83,2,FALSE),0)</f>
        <v>0</v>
      </c>
      <c r="AI902" s="319">
        <f t="shared" ref="AI902" si="2757">IF(AI$700=$E901,VLOOKUP(AI$9,$D$12:$E$83,2,FALSE),0)</f>
        <v>0</v>
      </c>
      <c r="AJ902" s="319">
        <f t="shared" ref="AJ902" si="2758">IF(AJ$700=$E901,VLOOKUP(AJ$9,$D$12:$E$83,2,FALSE),0)</f>
        <v>0</v>
      </c>
      <c r="AK902" s="319">
        <f t="shared" ref="AK902" si="2759">IF(AK$700=$E901,VLOOKUP(AK$9,$D$12:$E$83,2,FALSE),0)</f>
        <v>0</v>
      </c>
      <c r="AL902" s="319">
        <f t="shared" ref="AL902" si="2760">IF(AL$700=$E901,VLOOKUP(AL$9,$D$12:$E$83,2,FALSE),0)</f>
        <v>0</v>
      </c>
      <c r="AM902" s="319">
        <f t="shared" ref="AM902" si="2761">IF(AM$700=$E901,VLOOKUP(AM$9,$D$12:$E$83,2,FALSE),0)</f>
        <v>0</v>
      </c>
      <c r="AN902" s="319">
        <f t="shared" ref="AN902" si="2762">IF(AN$700=$E901,VLOOKUP(AN$9,$D$12:$E$83,2,FALSE),0)</f>
        <v>0</v>
      </c>
      <c r="AO902" s="319">
        <f t="shared" ref="AO902" si="2763">IF(AO$700=$E901,VLOOKUP(AO$9,$D$12:$E$83,2,FALSE),0)</f>
        <v>0</v>
      </c>
      <c r="AP902" s="319">
        <f t="shared" ref="AP902" si="2764">IF(AP$700=$E901,VLOOKUP(AP$9,$D$12:$E$83,2,FALSE),0)</f>
        <v>0</v>
      </c>
      <c r="AQ902" s="319">
        <f t="shared" ref="AQ902" si="2765">IF(AQ$700=$E901,VLOOKUP(AQ$9,$D$12:$E$83,2,FALSE),0)</f>
        <v>0</v>
      </c>
      <c r="AR902" s="319">
        <f t="shared" ref="AR902" si="2766">IF(AR$700=$E901,VLOOKUP(AR$9,$D$12:$E$83,2,FALSE),0)</f>
        <v>0</v>
      </c>
      <c r="AS902" s="319">
        <f t="shared" ref="AS902" si="2767">IF(AS$700=$E901,VLOOKUP(AS$9,$D$12:$E$83,2,FALSE),0)</f>
        <v>0</v>
      </c>
      <c r="AT902" s="319">
        <f t="shared" ref="AT902" si="2768">IF(AT$700=$E901,VLOOKUP(AT$9,$D$12:$E$83,2,FALSE),0)</f>
        <v>0</v>
      </c>
      <c r="AU902" s="319">
        <f t="shared" ref="AU902" si="2769">IF(AU$700=$E901,VLOOKUP(AU$9,$D$12:$E$83,2,FALSE),0)</f>
        <v>0</v>
      </c>
      <c r="AV902" s="319">
        <f t="shared" ref="AV902" si="2770">IF(AV$700=$E901,VLOOKUP(AV$9,$D$12:$E$83,2,FALSE),0)</f>
        <v>0</v>
      </c>
      <c r="AW902" s="319">
        <f t="shared" ref="AW902" si="2771">IF(AW$700=$E901,VLOOKUP(AW$9,$D$12:$E$83,2,FALSE),0)</f>
        <v>0</v>
      </c>
      <c r="AX902" s="319">
        <f t="shared" ref="AX902" si="2772">IF(AX$700=$E901,VLOOKUP(AX$9,$D$12:$E$83,2,FALSE),0)</f>
        <v>0</v>
      </c>
      <c r="AY902" s="319">
        <f t="shared" ref="AY902" si="2773">IF(AY$700=$E901,VLOOKUP(AY$9,$D$12:$E$83,2,FALSE),0)</f>
        <v>0</v>
      </c>
      <c r="AZ902" s="319">
        <f t="shared" ref="AZ902" si="2774">IF(AZ$700=$E901,VLOOKUP(AZ$9,$D$12:$E$83,2,FALSE),0)</f>
        <v>0</v>
      </c>
      <c r="BA902" s="319">
        <f t="shared" ref="BA902" si="2775">IF(BA$700=$E901,VLOOKUP(BA$9,$D$12:$E$83,2,FALSE),0)</f>
        <v>0</v>
      </c>
      <c r="BB902" s="319">
        <f t="shared" ref="BB902" si="2776">IF(BB$700=$E901,VLOOKUP(BB$9,$D$12:$E$83,2,FALSE),0)</f>
        <v>0</v>
      </c>
      <c r="BC902" s="319">
        <f t="shared" ref="BC902" si="2777">IF(BC$700=$E901,VLOOKUP(BC$9,$D$12:$E$83,2,FALSE),0)</f>
        <v>0</v>
      </c>
      <c r="BD902" s="319">
        <f t="shared" ref="BD902" si="2778">IF(BD$700=$E901,VLOOKUP(BD$9,$D$12:$E$83,2,FALSE),0)</f>
        <v>0</v>
      </c>
      <c r="BE902" s="319">
        <f t="shared" ref="BE902" si="2779">IF(BE$700=$E901,VLOOKUP(BE$9,$D$12:$E$83,2,FALSE),0)</f>
        <v>0</v>
      </c>
      <c r="BF902" s="319">
        <f t="shared" ref="BF902" si="2780">IF(BF$700=$E901,VLOOKUP(BF$9,$D$12:$E$83,2,FALSE),0)</f>
        <v>0</v>
      </c>
      <c r="BG902" s="319">
        <f t="shared" ref="BG902" si="2781">IF(BG$700=$E901,VLOOKUP(BG$9,$D$12:$E$83,2,FALSE),0)</f>
        <v>0</v>
      </c>
      <c r="BH902" s="319">
        <f t="shared" ref="BH902" si="2782">IF(BH$700=$E901,VLOOKUP(BH$9,$D$12:$E$83,2,FALSE),0)</f>
        <v>0</v>
      </c>
      <c r="BI902" s="319">
        <f t="shared" ref="BI902" si="2783">IF(BI$700=$E901,VLOOKUP(BI$9,$D$12:$E$83,2,FALSE),0)</f>
        <v>0</v>
      </c>
      <c r="BJ902" s="319">
        <f t="shared" ref="BJ902" si="2784">IF(BJ$700=$E901,VLOOKUP(BJ$9,$D$12:$E$83,2,FALSE),0)</f>
        <v>0</v>
      </c>
      <c r="BK902" s="319">
        <f t="shared" ref="BK902" si="2785">IF(BK$700=$E901,VLOOKUP(BK$9,$D$12:$E$83,2,FALSE),0)</f>
        <v>0</v>
      </c>
      <c r="BL902" s="319">
        <f t="shared" ref="BL902" si="2786">IF(BL$700=$E901,VLOOKUP(BL$9,$D$12:$E$83,2,FALSE),0)</f>
        <v>0</v>
      </c>
      <c r="BM902" s="319">
        <f t="shared" ref="BM902" si="2787">IF(BM$700=$E901,VLOOKUP(BM$9,$D$12:$E$83,2,FALSE),0)</f>
        <v>0</v>
      </c>
      <c r="BN902" s="319">
        <f t="shared" ref="BN902" si="2788">IF(BN$700=$E901,VLOOKUP(BN$9,$D$12:$E$83,2,FALSE),0)</f>
        <v>0</v>
      </c>
      <c r="BO902" s="319">
        <f t="shared" ref="BO902" si="2789">IF(BO$700=$E901,VLOOKUP(BO$9,$D$12:$E$83,2,FALSE),0)</f>
        <v>0</v>
      </c>
      <c r="BP902" s="319">
        <f t="shared" ref="BP902" si="2790">IF(BP$700=$E901,VLOOKUP(BP$9,$D$12:$E$83,2,FALSE),0)</f>
        <v>0</v>
      </c>
      <c r="BQ902" s="319">
        <f t="shared" ref="BQ902" si="2791">IF(BQ$700=$E901,VLOOKUP(BQ$9,$D$12:$E$83,2,FALSE),0)</f>
        <v>0</v>
      </c>
      <c r="BR902" s="319">
        <f t="shared" ref="BR902" si="2792">IF(BR$700=$E901,VLOOKUP(BR$9,$D$12:$E$83,2,FALSE),0)</f>
        <v>0</v>
      </c>
      <c r="BS902" s="319">
        <f t="shared" ref="BS902" si="2793">IF(BS$700=$E901,VLOOKUP(BS$9,$D$12:$E$83,2,FALSE),0)</f>
        <v>0</v>
      </c>
      <c r="BT902" s="319">
        <f t="shared" ref="BT902" si="2794">IF(BT$700=$E901,VLOOKUP(BT$9,$D$12:$E$83,2,FALSE),0)</f>
        <v>0</v>
      </c>
      <c r="BU902" s="319">
        <f t="shared" ref="BU902" si="2795">IF(BU$700=$E901,VLOOKUP(BU$9,$D$12:$E$83,2,FALSE),0)</f>
        <v>0</v>
      </c>
      <c r="BV902" s="319">
        <f t="shared" ref="BV902" si="2796">IF(BV$700=$E901,VLOOKUP(BV$9,$D$12:$E$83,2,FALSE),0)</f>
        <v>0</v>
      </c>
      <c r="BW902" s="319">
        <f t="shared" ref="BW902" si="2797">IF(BW$700=$E901,VLOOKUP(BW$9,$D$12:$E$83,2,FALSE),0)</f>
        <v>0</v>
      </c>
      <c r="BX902" s="319">
        <f t="shared" ref="BX902" si="2798">IF(BX$700=$E901,VLOOKUP(BX$9,$D$12:$E$83,2,FALSE),0)</f>
        <v>0</v>
      </c>
      <c r="BY902" s="319">
        <f t="shared" ref="BY902" si="2799">IF(BY$700=$E901,VLOOKUP(BY$9,$D$12:$E$83,2,FALSE),0)</f>
        <v>0</v>
      </c>
      <c r="BZ902" s="319">
        <f t="shared" ref="BZ902" si="2800">IF(BZ$700=$E901,VLOOKUP(BZ$9,$D$12:$E$83,2,FALSE),0)</f>
        <v>0</v>
      </c>
    </row>
    <row r="903" spans="1:78" ht="15" x14ac:dyDescent="0.25">
      <c r="A903" s="229">
        <f t="shared" ref="A903" si="2801">B903*$A$776</f>
        <v>0</v>
      </c>
      <c r="B903" s="77">
        <f t="shared" ref="B903:B907" si="2802">SUM(G903:BZ903)</f>
        <v>0</v>
      </c>
      <c r="E903" s="170" t="s">
        <v>47</v>
      </c>
      <c r="G903" s="319">
        <f>IF(G$700=$E901,VLOOKUP(G$9,$D$87:$E$158,2,FALSE),0)</f>
        <v>0</v>
      </c>
      <c r="H903" s="319">
        <f t="shared" ref="H903:BS903" si="2803">IF(H$700=$E901,VLOOKUP(H$9,$D$87:$E$158,2,FALSE),0)</f>
        <v>0</v>
      </c>
      <c r="I903" s="319">
        <f t="shared" si="2803"/>
        <v>0</v>
      </c>
      <c r="J903" s="319">
        <f t="shared" si="2803"/>
        <v>0</v>
      </c>
      <c r="K903" s="319">
        <f t="shared" si="2803"/>
        <v>0</v>
      </c>
      <c r="L903" s="319">
        <f t="shared" si="2803"/>
        <v>0</v>
      </c>
      <c r="M903" s="319">
        <f t="shared" si="2803"/>
        <v>0</v>
      </c>
      <c r="N903" s="319">
        <f t="shared" si="2803"/>
        <v>0</v>
      </c>
      <c r="O903" s="319">
        <f t="shared" si="2803"/>
        <v>0</v>
      </c>
      <c r="P903" s="319">
        <f t="shared" si="2803"/>
        <v>0</v>
      </c>
      <c r="Q903" s="319">
        <f t="shared" si="2803"/>
        <v>0</v>
      </c>
      <c r="R903" s="319">
        <f t="shared" si="2803"/>
        <v>0</v>
      </c>
      <c r="S903" s="319">
        <f t="shared" si="2803"/>
        <v>0</v>
      </c>
      <c r="T903" s="319">
        <f t="shared" si="2803"/>
        <v>0</v>
      </c>
      <c r="U903" s="319">
        <f t="shared" si="2803"/>
        <v>0</v>
      </c>
      <c r="V903" s="319">
        <f t="shared" si="2803"/>
        <v>0</v>
      </c>
      <c r="W903" s="319">
        <f t="shared" si="2803"/>
        <v>0</v>
      </c>
      <c r="X903" s="319">
        <f t="shared" si="2803"/>
        <v>0</v>
      </c>
      <c r="Y903" s="319">
        <f t="shared" si="2803"/>
        <v>0</v>
      </c>
      <c r="Z903" s="319">
        <f t="shared" si="2803"/>
        <v>0</v>
      </c>
      <c r="AA903" s="319">
        <f t="shared" si="2803"/>
        <v>0</v>
      </c>
      <c r="AB903" s="319">
        <f t="shared" si="2803"/>
        <v>0</v>
      </c>
      <c r="AC903" s="319">
        <f t="shared" si="2803"/>
        <v>0</v>
      </c>
      <c r="AD903" s="319">
        <f t="shared" si="2803"/>
        <v>0</v>
      </c>
      <c r="AE903" s="319">
        <f t="shared" si="2803"/>
        <v>0</v>
      </c>
      <c r="AF903" s="319">
        <f t="shared" si="2803"/>
        <v>0</v>
      </c>
      <c r="AG903" s="319">
        <f t="shared" si="2803"/>
        <v>0</v>
      </c>
      <c r="AH903" s="319">
        <f t="shared" si="2803"/>
        <v>0</v>
      </c>
      <c r="AI903" s="319">
        <f t="shared" si="2803"/>
        <v>0</v>
      </c>
      <c r="AJ903" s="319">
        <f t="shared" si="2803"/>
        <v>0</v>
      </c>
      <c r="AK903" s="319">
        <f t="shared" si="2803"/>
        <v>0</v>
      </c>
      <c r="AL903" s="319">
        <f t="shared" si="2803"/>
        <v>0</v>
      </c>
      <c r="AM903" s="319">
        <f t="shared" si="2803"/>
        <v>0</v>
      </c>
      <c r="AN903" s="319">
        <f t="shared" si="2803"/>
        <v>0</v>
      </c>
      <c r="AO903" s="319">
        <f t="shared" si="2803"/>
        <v>0</v>
      </c>
      <c r="AP903" s="319">
        <f t="shared" si="2803"/>
        <v>0</v>
      </c>
      <c r="AQ903" s="319">
        <f t="shared" si="2803"/>
        <v>0</v>
      </c>
      <c r="AR903" s="319">
        <f t="shared" si="2803"/>
        <v>0</v>
      </c>
      <c r="AS903" s="319">
        <f t="shared" si="2803"/>
        <v>0</v>
      </c>
      <c r="AT903" s="319">
        <f t="shared" si="2803"/>
        <v>0</v>
      </c>
      <c r="AU903" s="319">
        <f t="shared" si="2803"/>
        <v>0</v>
      </c>
      <c r="AV903" s="319">
        <f t="shared" si="2803"/>
        <v>0</v>
      </c>
      <c r="AW903" s="319">
        <f t="shared" si="2803"/>
        <v>0</v>
      </c>
      <c r="AX903" s="319">
        <f t="shared" si="2803"/>
        <v>0</v>
      </c>
      <c r="AY903" s="319">
        <f t="shared" si="2803"/>
        <v>0</v>
      </c>
      <c r="AZ903" s="319">
        <f t="shared" si="2803"/>
        <v>0</v>
      </c>
      <c r="BA903" s="319">
        <f t="shared" si="2803"/>
        <v>0</v>
      </c>
      <c r="BB903" s="319">
        <f t="shared" si="2803"/>
        <v>0</v>
      </c>
      <c r="BC903" s="319">
        <f t="shared" si="2803"/>
        <v>0</v>
      </c>
      <c r="BD903" s="319">
        <f t="shared" si="2803"/>
        <v>0</v>
      </c>
      <c r="BE903" s="319">
        <f t="shared" si="2803"/>
        <v>0</v>
      </c>
      <c r="BF903" s="319">
        <f t="shared" si="2803"/>
        <v>0</v>
      </c>
      <c r="BG903" s="319">
        <f t="shared" si="2803"/>
        <v>0</v>
      </c>
      <c r="BH903" s="319">
        <f t="shared" si="2803"/>
        <v>0</v>
      </c>
      <c r="BI903" s="319">
        <f t="shared" si="2803"/>
        <v>0</v>
      </c>
      <c r="BJ903" s="319">
        <f t="shared" si="2803"/>
        <v>0</v>
      </c>
      <c r="BK903" s="319">
        <f t="shared" si="2803"/>
        <v>0</v>
      </c>
      <c r="BL903" s="319">
        <f t="shared" si="2803"/>
        <v>0</v>
      </c>
      <c r="BM903" s="319">
        <f t="shared" si="2803"/>
        <v>0</v>
      </c>
      <c r="BN903" s="319">
        <f t="shared" si="2803"/>
        <v>0</v>
      </c>
      <c r="BO903" s="319">
        <f t="shared" si="2803"/>
        <v>0</v>
      </c>
      <c r="BP903" s="319">
        <f t="shared" si="2803"/>
        <v>0</v>
      </c>
      <c r="BQ903" s="319">
        <f t="shared" si="2803"/>
        <v>0</v>
      </c>
      <c r="BR903" s="319">
        <f t="shared" si="2803"/>
        <v>0</v>
      </c>
      <c r="BS903" s="319">
        <f t="shared" si="2803"/>
        <v>0</v>
      </c>
      <c r="BT903" s="319">
        <f t="shared" ref="BT903:BZ903" si="2804">IF(BT$700=$E901,VLOOKUP(BT$9,$D$87:$E$158,2,FALSE),0)</f>
        <v>0</v>
      </c>
      <c r="BU903" s="319">
        <f t="shared" si="2804"/>
        <v>0</v>
      </c>
      <c r="BV903" s="319">
        <f t="shared" si="2804"/>
        <v>0</v>
      </c>
      <c r="BW903" s="319">
        <f t="shared" si="2804"/>
        <v>0</v>
      </c>
      <c r="BX903" s="319">
        <f t="shared" si="2804"/>
        <v>0</v>
      </c>
      <c r="BY903" s="319">
        <f t="shared" si="2804"/>
        <v>0</v>
      </c>
      <c r="BZ903" s="319">
        <f t="shared" si="2804"/>
        <v>0</v>
      </c>
    </row>
    <row r="904" spans="1:78" ht="15" x14ac:dyDescent="0.25">
      <c r="A904" s="229">
        <f>B904*$A$776</f>
        <v>0</v>
      </c>
      <c r="B904" s="77">
        <f t="shared" si="2802"/>
        <v>0</v>
      </c>
      <c r="E904" s="170" t="s">
        <v>56</v>
      </c>
      <c r="G904" s="319">
        <f>IF(G$700=$E901,VLOOKUP(G$9,$D$163:$E$234,2,FALSE),0)</f>
        <v>0</v>
      </c>
      <c r="H904" s="319">
        <f t="shared" ref="H904:BS904" si="2805">IF(H$700=$E901,VLOOKUP(H$9,$D$163:$E$234,2,FALSE),0)</f>
        <v>0</v>
      </c>
      <c r="I904" s="319">
        <f t="shared" si="2805"/>
        <v>0</v>
      </c>
      <c r="J904" s="319">
        <f t="shared" si="2805"/>
        <v>0</v>
      </c>
      <c r="K904" s="319">
        <f t="shared" si="2805"/>
        <v>0</v>
      </c>
      <c r="L904" s="319">
        <f t="shared" si="2805"/>
        <v>0</v>
      </c>
      <c r="M904" s="319">
        <f t="shared" si="2805"/>
        <v>0</v>
      </c>
      <c r="N904" s="319">
        <f t="shared" si="2805"/>
        <v>0</v>
      </c>
      <c r="O904" s="319">
        <f t="shared" si="2805"/>
        <v>0</v>
      </c>
      <c r="P904" s="319">
        <f t="shared" si="2805"/>
        <v>0</v>
      </c>
      <c r="Q904" s="319">
        <f t="shared" si="2805"/>
        <v>0</v>
      </c>
      <c r="R904" s="319">
        <f t="shared" si="2805"/>
        <v>0</v>
      </c>
      <c r="S904" s="319">
        <f t="shared" si="2805"/>
        <v>0</v>
      </c>
      <c r="T904" s="319">
        <f t="shared" si="2805"/>
        <v>0</v>
      </c>
      <c r="U904" s="319">
        <f t="shared" si="2805"/>
        <v>0</v>
      </c>
      <c r="V904" s="319">
        <f t="shared" si="2805"/>
        <v>0</v>
      </c>
      <c r="W904" s="319">
        <f t="shared" si="2805"/>
        <v>0</v>
      </c>
      <c r="X904" s="319">
        <f t="shared" si="2805"/>
        <v>0</v>
      </c>
      <c r="Y904" s="319">
        <f t="shared" si="2805"/>
        <v>0</v>
      </c>
      <c r="Z904" s="319">
        <f t="shared" si="2805"/>
        <v>0</v>
      </c>
      <c r="AA904" s="319">
        <f t="shared" si="2805"/>
        <v>0</v>
      </c>
      <c r="AB904" s="319">
        <f t="shared" si="2805"/>
        <v>0</v>
      </c>
      <c r="AC904" s="319">
        <f t="shared" si="2805"/>
        <v>0</v>
      </c>
      <c r="AD904" s="319">
        <f t="shared" si="2805"/>
        <v>0</v>
      </c>
      <c r="AE904" s="319">
        <f t="shared" si="2805"/>
        <v>0</v>
      </c>
      <c r="AF904" s="319">
        <f t="shared" si="2805"/>
        <v>0</v>
      </c>
      <c r="AG904" s="319">
        <f t="shared" si="2805"/>
        <v>0</v>
      </c>
      <c r="AH904" s="319">
        <f t="shared" si="2805"/>
        <v>0</v>
      </c>
      <c r="AI904" s="319">
        <f t="shared" si="2805"/>
        <v>0</v>
      </c>
      <c r="AJ904" s="319">
        <f t="shared" si="2805"/>
        <v>0</v>
      </c>
      <c r="AK904" s="319">
        <f t="shared" si="2805"/>
        <v>0</v>
      </c>
      <c r="AL904" s="319">
        <f t="shared" si="2805"/>
        <v>0</v>
      </c>
      <c r="AM904" s="319">
        <f t="shared" si="2805"/>
        <v>0</v>
      </c>
      <c r="AN904" s="319">
        <f t="shared" si="2805"/>
        <v>0</v>
      </c>
      <c r="AO904" s="319">
        <f t="shared" si="2805"/>
        <v>0</v>
      </c>
      <c r="AP904" s="319">
        <f t="shared" si="2805"/>
        <v>0</v>
      </c>
      <c r="AQ904" s="319">
        <f t="shared" si="2805"/>
        <v>0</v>
      </c>
      <c r="AR904" s="319">
        <f t="shared" si="2805"/>
        <v>0</v>
      </c>
      <c r="AS904" s="319">
        <f t="shared" si="2805"/>
        <v>0</v>
      </c>
      <c r="AT904" s="319">
        <f t="shared" si="2805"/>
        <v>0</v>
      </c>
      <c r="AU904" s="319">
        <f t="shared" si="2805"/>
        <v>0</v>
      </c>
      <c r="AV904" s="319">
        <f t="shared" si="2805"/>
        <v>0</v>
      </c>
      <c r="AW904" s="319">
        <f t="shared" si="2805"/>
        <v>0</v>
      </c>
      <c r="AX904" s="319">
        <f t="shared" si="2805"/>
        <v>0</v>
      </c>
      <c r="AY904" s="319">
        <f t="shared" si="2805"/>
        <v>0</v>
      </c>
      <c r="AZ904" s="319">
        <f t="shared" si="2805"/>
        <v>0</v>
      </c>
      <c r="BA904" s="319">
        <f t="shared" si="2805"/>
        <v>0</v>
      </c>
      <c r="BB904" s="319">
        <f t="shared" si="2805"/>
        <v>0</v>
      </c>
      <c r="BC904" s="319">
        <f t="shared" si="2805"/>
        <v>0</v>
      </c>
      <c r="BD904" s="319">
        <f t="shared" si="2805"/>
        <v>0</v>
      </c>
      <c r="BE904" s="319">
        <f t="shared" si="2805"/>
        <v>0</v>
      </c>
      <c r="BF904" s="319">
        <f t="shared" si="2805"/>
        <v>0</v>
      </c>
      <c r="BG904" s="319">
        <f t="shared" si="2805"/>
        <v>0</v>
      </c>
      <c r="BH904" s="319">
        <f t="shared" si="2805"/>
        <v>0</v>
      </c>
      <c r="BI904" s="319">
        <f t="shared" si="2805"/>
        <v>0</v>
      </c>
      <c r="BJ904" s="319">
        <f t="shared" si="2805"/>
        <v>0</v>
      </c>
      <c r="BK904" s="319">
        <f t="shared" si="2805"/>
        <v>0</v>
      </c>
      <c r="BL904" s="319">
        <f t="shared" si="2805"/>
        <v>0</v>
      </c>
      <c r="BM904" s="319">
        <f t="shared" si="2805"/>
        <v>0</v>
      </c>
      <c r="BN904" s="319">
        <f t="shared" si="2805"/>
        <v>0</v>
      </c>
      <c r="BO904" s="319">
        <f t="shared" si="2805"/>
        <v>0</v>
      </c>
      <c r="BP904" s="319">
        <f t="shared" si="2805"/>
        <v>0</v>
      </c>
      <c r="BQ904" s="319">
        <f t="shared" si="2805"/>
        <v>0</v>
      </c>
      <c r="BR904" s="319">
        <f t="shared" si="2805"/>
        <v>0</v>
      </c>
      <c r="BS904" s="319">
        <f t="shared" si="2805"/>
        <v>0</v>
      </c>
      <c r="BT904" s="319">
        <f t="shared" ref="BT904:BZ904" si="2806">IF(BT$700=$E901,VLOOKUP(BT$9,$D$163:$E$234,2,FALSE),0)</f>
        <v>0</v>
      </c>
      <c r="BU904" s="319">
        <f t="shared" si="2806"/>
        <v>0</v>
      </c>
      <c r="BV904" s="319">
        <f t="shared" si="2806"/>
        <v>0</v>
      </c>
      <c r="BW904" s="319">
        <f t="shared" si="2806"/>
        <v>0</v>
      </c>
      <c r="BX904" s="319">
        <f t="shared" si="2806"/>
        <v>0</v>
      </c>
      <c r="BY904" s="319">
        <f t="shared" si="2806"/>
        <v>0</v>
      </c>
      <c r="BZ904" s="319">
        <f t="shared" si="2806"/>
        <v>0</v>
      </c>
    </row>
    <row r="905" spans="1:78" ht="15" x14ac:dyDescent="0.25">
      <c r="A905" s="228">
        <f t="shared" ref="A905" si="2807">B905*$A$776</f>
        <v>0</v>
      </c>
      <c r="B905" s="77">
        <f t="shared" si="2802"/>
        <v>0</v>
      </c>
      <c r="E905" s="170" t="s">
        <v>55</v>
      </c>
      <c r="G905" s="319">
        <f>IF(G$700=$E901,VLOOKUP(G$9,$D$239:$E$310,2,FALSE),0)</f>
        <v>0</v>
      </c>
      <c r="H905" s="319">
        <f t="shared" ref="H905:BS905" si="2808">IF(H$700=$E901,VLOOKUP(H$9,$D$239:$E$310,2,FALSE),0)</f>
        <v>0</v>
      </c>
      <c r="I905" s="319">
        <f t="shared" si="2808"/>
        <v>0</v>
      </c>
      <c r="J905" s="319">
        <f t="shared" si="2808"/>
        <v>0</v>
      </c>
      <c r="K905" s="319">
        <f t="shared" si="2808"/>
        <v>0</v>
      </c>
      <c r="L905" s="319">
        <f t="shared" si="2808"/>
        <v>0</v>
      </c>
      <c r="M905" s="319">
        <f t="shared" si="2808"/>
        <v>0</v>
      </c>
      <c r="N905" s="319">
        <f t="shared" si="2808"/>
        <v>0</v>
      </c>
      <c r="O905" s="319">
        <f t="shared" si="2808"/>
        <v>0</v>
      </c>
      <c r="P905" s="319">
        <f t="shared" si="2808"/>
        <v>0</v>
      </c>
      <c r="Q905" s="319">
        <f t="shared" si="2808"/>
        <v>0</v>
      </c>
      <c r="R905" s="319">
        <f t="shared" si="2808"/>
        <v>0</v>
      </c>
      <c r="S905" s="319">
        <f t="shared" si="2808"/>
        <v>0</v>
      </c>
      <c r="T905" s="319">
        <f t="shared" si="2808"/>
        <v>0</v>
      </c>
      <c r="U905" s="319">
        <f t="shared" si="2808"/>
        <v>0</v>
      </c>
      <c r="V905" s="319">
        <f t="shared" si="2808"/>
        <v>0</v>
      </c>
      <c r="W905" s="319">
        <f t="shared" si="2808"/>
        <v>0</v>
      </c>
      <c r="X905" s="319">
        <f t="shared" si="2808"/>
        <v>0</v>
      </c>
      <c r="Y905" s="319">
        <f t="shared" si="2808"/>
        <v>0</v>
      </c>
      <c r="Z905" s="319">
        <f t="shared" si="2808"/>
        <v>0</v>
      </c>
      <c r="AA905" s="319">
        <f t="shared" si="2808"/>
        <v>0</v>
      </c>
      <c r="AB905" s="319">
        <f t="shared" si="2808"/>
        <v>0</v>
      </c>
      <c r="AC905" s="319">
        <f t="shared" si="2808"/>
        <v>0</v>
      </c>
      <c r="AD905" s="319">
        <f t="shared" si="2808"/>
        <v>0</v>
      </c>
      <c r="AE905" s="319">
        <f t="shared" si="2808"/>
        <v>0</v>
      </c>
      <c r="AF905" s="319">
        <f t="shared" si="2808"/>
        <v>0</v>
      </c>
      <c r="AG905" s="319">
        <f t="shared" si="2808"/>
        <v>0</v>
      </c>
      <c r="AH905" s="319">
        <f t="shared" si="2808"/>
        <v>0</v>
      </c>
      <c r="AI905" s="319">
        <f t="shared" si="2808"/>
        <v>0</v>
      </c>
      <c r="AJ905" s="319">
        <f t="shared" si="2808"/>
        <v>0</v>
      </c>
      <c r="AK905" s="319">
        <f t="shared" si="2808"/>
        <v>0</v>
      </c>
      <c r="AL905" s="319">
        <f t="shared" si="2808"/>
        <v>0</v>
      </c>
      <c r="AM905" s="319">
        <f t="shared" si="2808"/>
        <v>0</v>
      </c>
      <c r="AN905" s="319">
        <f t="shared" si="2808"/>
        <v>0</v>
      </c>
      <c r="AO905" s="319">
        <f t="shared" si="2808"/>
        <v>0</v>
      </c>
      <c r="AP905" s="319">
        <f t="shared" si="2808"/>
        <v>0</v>
      </c>
      <c r="AQ905" s="319">
        <f t="shared" si="2808"/>
        <v>0</v>
      </c>
      <c r="AR905" s="319">
        <f t="shared" si="2808"/>
        <v>0</v>
      </c>
      <c r="AS905" s="319">
        <f t="shared" si="2808"/>
        <v>0</v>
      </c>
      <c r="AT905" s="319">
        <f t="shared" si="2808"/>
        <v>0</v>
      </c>
      <c r="AU905" s="319">
        <f t="shared" si="2808"/>
        <v>0</v>
      </c>
      <c r="AV905" s="319">
        <f t="shared" si="2808"/>
        <v>0</v>
      </c>
      <c r="AW905" s="319">
        <f t="shared" si="2808"/>
        <v>0</v>
      </c>
      <c r="AX905" s="319">
        <f t="shared" si="2808"/>
        <v>0</v>
      </c>
      <c r="AY905" s="319">
        <f t="shared" si="2808"/>
        <v>0</v>
      </c>
      <c r="AZ905" s="319">
        <f t="shared" si="2808"/>
        <v>0</v>
      </c>
      <c r="BA905" s="319">
        <f t="shared" si="2808"/>
        <v>0</v>
      </c>
      <c r="BB905" s="319">
        <f t="shared" si="2808"/>
        <v>0</v>
      </c>
      <c r="BC905" s="319">
        <f t="shared" si="2808"/>
        <v>0</v>
      </c>
      <c r="BD905" s="319">
        <f t="shared" si="2808"/>
        <v>0</v>
      </c>
      <c r="BE905" s="319">
        <f t="shared" si="2808"/>
        <v>0</v>
      </c>
      <c r="BF905" s="319">
        <f t="shared" si="2808"/>
        <v>0</v>
      </c>
      <c r="BG905" s="319">
        <f t="shared" si="2808"/>
        <v>0</v>
      </c>
      <c r="BH905" s="319">
        <f t="shared" si="2808"/>
        <v>0</v>
      </c>
      <c r="BI905" s="319">
        <f t="shared" si="2808"/>
        <v>0</v>
      </c>
      <c r="BJ905" s="319">
        <f t="shared" si="2808"/>
        <v>0</v>
      </c>
      <c r="BK905" s="319">
        <f t="shared" si="2808"/>
        <v>0</v>
      </c>
      <c r="BL905" s="319">
        <f t="shared" si="2808"/>
        <v>0</v>
      </c>
      <c r="BM905" s="319">
        <f t="shared" si="2808"/>
        <v>0</v>
      </c>
      <c r="BN905" s="319">
        <f t="shared" si="2808"/>
        <v>0</v>
      </c>
      <c r="BO905" s="319">
        <f t="shared" si="2808"/>
        <v>0</v>
      </c>
      <c r="BP905" s="319">
        <f t="shared" si="2808"/>
        <v>0</v>
      </c>
      <c r="BQ905" s="319">
        <f t="shared" si="2808"/>
        <v>0</v>
      </c>
      <c r="BR905" s="319">
        <f t="shared" si="2808"/>
        <v>0</v>
      </c>
      <c r="BS905" s="319">
        <f t="shared" si="2808"/>
        <v>0</v>
      </c>
      <c r="BT905" s="319">
        <f t="shared" ref="BT905:BZ905" si="2809">IF(BT$700=$E901,VLOOKUP(BT$9,$D$239:$E$310,2,FALSE),0)</f>
        <v>0</v>
      </c>
      <c r="BU905" s="319">
        <f t="shared" si="2809"/>
        <v>0</v>
      </c>
      <c r="BV905" s="319">
        <f t="shared" si="2809"/>
        <v>0</v>
      </c>
      <c r="BW905" s="319">
        <f t="shared" si="2809"/>
        <v>0</v>
      </c>
      <c r="BX905" s="319">
        <f t="shared" si="2809"/>
        <v>0</v>
      </c>
      <c r="BY905" s="319">
        <f t="shared" si="2809"/>
        <v>0</v>
      </c>
      <c r="BZ905" s="319">
        <f t="shared" si="2809"/>
        <v>0</v>
      </c>
    </row>
    <row r="906" spans="1:78" ht="15" x14ac:dyDescent="0.25">
      <c r="B906" s="77">
        <f t="shared" si="2802"/>
        <v>0</v>
      </c>
      <c r="E906" s="170" t="s">
        <v>2</v>
      </c>
      <c r="G906" s="319">
        <f>IF(G$700=$E901,VLOOKUP(G$9,$D$316:$E$387,2,FALSE),0)</f>
        <v>0</v>
      </c>
      <c r="H906" s="319">
        <f t="shared" ref="H906:BS906" si="2810">IF(H$700=$E901,VLOOKUP(H$9,$D$316:$E$387,2,FALSE),0)</f>
        <v>0</v>
      </c>
      <c r="I906" s="319">
        <f t="shared" si="2810"/>
        <v>0</v>
      </c>
      <c r="J906" s="319">
        <f t="shared" si="2810"/>
        <v>0</v>
      </c>
      <c r="K906" s="319">
        <f t="shared" si="2810"/>
        <v>0</v>
      </c>
      <c r="L906" s="319">
        <f t="shared" si="2810"/>
        <v>0</v>
      </c>
      <c r="M906" s="319">
        <f t="shared" si="2810"/>
        <v>0</v>
      </c>
      <c r="N906" s="319">
        <f t="shared" si="2810"/>
        <v>0</v>
      </c>
      <c r="O906" s="319">
        <f t="shared" si="2810"/>
        <v>0</v>
      </c>
      <c r="P906" s="319">
        <f t="shared" si="2810"/>
        <v>0</v>
      </c>
      <c r="Q906" s="319">
        <f t="shared" si="2810"/>
        <v>0</v>
      </c>
      <c r="R906" s="319">
        <f t="shared" si="2810"/>
        <v>0</v>
      </c>
      <c r="S906" s="319">
        <f t="shared" si="2810"/>
        <v>0</v>
      </c>
      <c r="T906" s="319">
        <f t="shared" si="2810"/>
        <v>0</v>
      </c>
      <c r="U906" s="319">
        <f t="shared" si="2810"/>
        <v>0</v>
      </c>
      <c r="V906" s="319">
        <f t="shared" si="2810"/>
        <v>0</v>
      </c>
      <c r="W906" s="319">
        <f t="shared" si="2810"/>
        <v>0</v>
      </c>
      <c r="X906" s="319">
        <f t="shared" si="2810"/>
        <v>0</v>
      </c>
      <c r="Y906" s="319">
        <f t="shared" si="2810"/>
        <v>0</v>
      </c>
      <c r="Z906" s="319">
        <f t="shared" si="2810"/>
        <v>0</v>
      </c>
      <c r="AA906" s="319">
        <f t="shared" si="2810"/>
        <v>0</v>
      </c>
      <c r="AB906" s="319">
        <f t="shared" si="2810"/>
        <v>0</v>
      </c>
      <c r="AC906" s="319">
        <f t="shared" si="2810"/>
        <v>0</v>
      </c>
      <c r="AD906" s="319">
        <f t="shared" si="2810"/>
        <v>0</v>
      </c>
      <c r="AE906" s="319">
        <f t="shared" si="2810"/>
        <v>0</v>
      </c>
      <c r="AF906" s="319">
        <f t="shared" si="2810"/>
        <v>0</v>
      </c>
      <c r="AG906" s="319">
        <f t="shared" si="2810"/>
        <v>0</v>
      </c>
      <c r="AH906" s="319">
        <f t="shared" si="2810"/>
        <v>0</v>
      </c>
      <c r="AI906" s="319">
        <f t="shared" si="2810"/>
        <v>0</v>
      </c>
      <c r="AJ906" s="319">
        <f t="shared" si="2810"/>
        <v>0</v>
      </c>
      <c r="AK906" s="319">
        <f t="shared" si="2810"/>
        <v>0</v>
      </c>
      <c r="AL906" s="319">
        <f t="shared" si="2810"/>
        <v>0</v>
      </c>
      <c r="AM906" s="319">
        <f t="shared" si="2810"/>
        <v>0</v>
      </c>
      <c r="AN906" s="319">
        <f t="shared" si="2810"/>
        <v>0</v>
      </c>
      <c r="AO906" s="319">
        <f t="shared" si="2810"/>
        <v>0</v>
      </c>
      <c r="AP906" s="319">
        <f t="shared" si="2810"/>
        <v>0</v>
      </c>
      <c r="AQ906" s="319">
        <f t="shared" si="2810"/>
        <v>0</v>
      </c>
      <c r="AR906" s="319">
        <f t="shared" si="2810"/>
        <v>0</v>
      </c>
      <c r="AS906" s="319">
        <f t="shared" si="2810"/>
        <v>0</v>
      </c>
      <c r="AT906" s="319">
        <f t="shared" si="2810"/>
        <v>0</v>
      </c>
      <c r="AU906" s="319">
        <f t="shared" si="2810"/>
        <v>0</v>
      </c>
      <c r="AV906" s="319">
        <f t="shared" si="2810"/>
        <v>0</v>
      </c>
      <c r="AW906" s="319">
        <f t="shared" si="2810"/>
        <v>0</v>
      </c>
      <c r="AX906" s="319">
        <f t="shared" si="2810"/>
        <v>0</v>
      </c>
      <c r="AY906" s="319">
        <f t="shared" si="2810"/>
        <v>0</v>
      </c>
      <c r="AZ906" s="319">
        <f t="shared" si="2810"/>
        <v>0</v>
      </c>
      <c r="BA906" s="319">
        <f t="shared" si="2810"/>
        <v>0</v>
      </c>
      <c r="BB906" s="319">
        <f t="shared" si="2810"/>
        <v>0</v>
      </c>
      <c r="BC906" s="319">
        <f t="shared" si="2810"/>
        <v>0</v>
      </c>
      <c r="BD906" s="319">
        <f t="shared" si="2810"/>
        <v>0</v>
      </c>
      <c r="BE906" s="319">
        <f t="shared" si="2810"/>
        <v>0</v>
      </c>
      <c r="BF906" s="319">
        <f t="shared" si="2810"/>
        <v>0</v>
      </c>
      <c r="BG906" s="319">
        <f t="shared" si="2810"/>
        <v>0</v>
      </c>
      <c r="BH906" s="319">
        <f t="shared" si="2810"/>
        <v>0</v>
      </c>
      <c r="BI906" s="319">
        <f t="shared" si="2810"/>
        <v>0</v>
      </c>
      <c r="BJ906" s="319">
        <f t="shared" si="2810"/>
        <v>0</v>
      </c>
      <c r="BK906" s="319">
        <f t="shared" si="2810"/>
        <v>0</v>
      </c>
      <c r="BL906" s="319">
        <f t="shared" si="2810"/>
        <v>0</v>
      </c>
      <c r="BM906" s="319">
        <f t="shared" si="2810"/>
        <v>0</v>
      </c>
      <c r="BN906" s="319">
        <f t="shared" si="2810"/>
        <v>0</v>
      </c>
      <c r="BO906" s="319">
        <f t="shared" si="2810"/>
        <v>0</v>
      </c>
      <c r="BP906" s="319">
        <f t="shared" si="2810"/>
        <v>0</v>
      </c>
      <c r="BQ906" s="319">
        <f t="shared" si="2810"/>
        <v>0</v>
      </c>
      <c r="BR906" s="319">
        <f t="shared" si="2810"/>
        <v>0</v>
      </c>
      <c r="BS906" s="319">
        <f t="shared" si="2810"/>
        <v>0</v>
      </c>
      <c r="BT906" s="319">
        <f t="shared" ref="BT906:BZ906" si="2811">IF(BT$700=$E901,VLOOKUP(BT$9,$D$316:$E$387,2,FALSE),0)</f>
        <v>0</v>
      </c>
      <c r="BU906" s="319">
        <f t="shared" si="2811"/>
        <v>0</v>
      </c>
      <c r="BV906" s="319">
        <f t="shared" si="2811"/>
        <v>0</v>
      </c>
      <c r="BW906" s="319">
        <f t="shared" si="2811"/>
        <v>0</v>
      </c>
      <c r="BX906" s="319">
        <f t="shared" si="2811"/>
        <v>0</v>
      </c>
      <c r="BY906" s="319">
        <f t="shared" si="2811"/>
        <v>0</v>
      </c>
      <c r="BZ906" s="319">
        <f t="shared" si="2811"/>
        <v>0</v>
      </c>
    </row>
    <row r="907" spans="1:78" ht="15" x14ac:dyDescent="0.25">
      <c r="B907" s="77">
        <f t="shared" si="2802"/>
        <v>0</v>
      </c>
      <c r="E907" s="170" t="s">
        <v>83</v>
      </c>
      <c r="G907" s="176">
        <f>-IF(F$9=INPUTS!$C$49,SUM($B902:$B905),0)</f>
        <v>0</v>
      </c>
      <c r="H907" s="176">
        <f>-IF(G$9=INPUTS!$C$49,SUM($B902:$B905),0)</f>
        <v>0</v>
      </c>
      <c r="I907" s="176">
        <f>-IF(H$9=INPUTS!$C$49,SUM($B902:$B905),0)</f>
        <v>0</v>
      </c>
      <c r="J907" s="176">
        <f>-IF(I$9=INPUTS!$C$49,SUM($B902:$B905),0)</f>
        <v>0</v>
      </c>
      <c r="K907" s="176">
        <f>-IF(J$9=INPUTS!$C$49,SUM($B902:$B905),0)</f>
        <v>0</v>
      </c>
      <c r="L907" s="176">
        <f>-IF(K$9=INPUTS!$C$49,SUM($B902:$B905),0)</f>
        <v>0</v>
      </c>
      <c r="M907" s="176">
        <f>-IF(L$9=INPUTS!$C$49,SUM($B902:$B905),0)</f>
        <v>0</v>
      </c>
      <c r="N907" s="176">
        <f>-IF(M$9=INPUTS!$C$49,SUM($B902:$B905),0)</f>
        <v>0</v>
      </c>
      <c r="O907" s="176">
        <f>-IF(N$9=INPUTS!$C$49,SUM($B902:$B905),0)</f>
        <v>0</v>
      </c>
      <c r="P907" s="176">
        <f>-IF(O$9=INPUTS!$C$49,SUM($B902:$B905),0)</f>
        <v>0</v>
      </c>
      <c r="Q907" s="176">
        <f>-IF(P$9=INPUTS!$C$49,SUM($B902:$B905),0)</f>
        <v>0</v>
      </c>
      <c r="R907" s="176">
        <f>-IF(Q$9=INPUTS!$C$49,SUM($B902:$B905),0)</f>
        <v>0</v>
      </c>
      <c r="S907" s="176">
        <f>-IF(R$9=INPUTS!$C$49,SUM($B902:$B905),0)</f>
        <v>0</v>
      </c>
      <c r="T907" s="176">
        <f>-IF(S$9=INPUTS!$C$49,SUM($B902:$B905),0)</f>
        <v>0</v>
      </c>
      <c r="U907" s="176">
        <f>-IF(T$9=INPUTS!$C$49,SUM($B902:$B905),0)</f>
        <v>0</v>
      </c>
      <c r="V907" s="176">
        <f>-IF(U$9=INPUTS!$C$49,SUM($B902:$B905),0)</f>
        <v>0</v>
      </c>
      <c r="W907" s="176">
        <f>-IF(V$9=INPUTS!$C$49,SUM($B902:$B905),0)</f>
        <v>0</v>
      </c>
      <c r="X907" s="176">
        <f>-IF(W$9=INPUTS!$C$49,SUM($B902:$B905),0)</f>
        <v>0</v>
      </c>
      <c r="Y907" s="176">
        <f>-IF(X$9=INPUTS!$C$49,SUM($B902:$B905),0)</f>
        <v>0</v>
      </c>
      <c r="Z907" s="176">
        <f>-IF(Y$9=INPUTS!$C$49,SUM($B902:$B905),0)</f>
        <v>0</v>
      </c>
      <c r="AA907" s="176">
        <f>-IF(Z$9=INPUTS!$C$49,SUM($B902:$B905),0)</f>
        <v>0</v>
      </c>
      <c r="AB907" s="176">
        <f>-IF(AA$9=INPUTS!$C$49,SUM($B902:$B905),0)</f>
        <v>0</v>
      </c>
      <c r="AC907" s="176">
        <f>-IF(AB$9=INPUTS!$C$49,SUM($B902:$B905),0)</f>
        <v>0</v>
      </c>
      <c r="AD907" s="176">
        <f>-IF(AC$9=INPUTS!$C$49,SUM($B902:$B905),0)</f>
        <v>0</v>
      </c>
      <c r="AE907" s="176">
        <f>-IF(AD$9=INPUTS!$C$49,SUM($B902:$B905),0)</f>
        <v>0</v>
      </c>
      <c r="AF907" s="176">
        <f>-IF(AE$9=INPUTS!$C$49,SUM($B902:$B905),0)</f>
        <v>0</v>
      </c>
      <c r="AG907" s="176">
        <f>-IF(AF$9=INPUTS!$C$49,SUM($B902:$B905),0)</f>
        <v>0</v>
      </c>
      <c r="AH907" s="176">
        <f>-IF(AG$9=INPUTS!$C$49,SUM($B902:$B905),0)</f>
        <v>0</v>
      </c>
      <c r="AI907" s="176">
        <f>-IF(AH$9=INPUTS!$C$49,SUM($B902:$B905),0)</f>
        <v>0</v>
      </c>
      <c r="AJ907" s="176">
        <f>-IF(AI$9=INPUTS!$C$49,SUM($B902:$B905),0)</f>
        <v>0</v>
      </c>
      <c r="AK907" s="176">
        <f>-IF(AJ$9=INPUTS!$C$49,SUM($B902:$B905),0)</f>
        <v>0</v>
      </c>
      <c r="AL907" s="176">
        <f>-IF(AK$9=INPUTS!$C$49,SUM($B902:$B905),0)</f>
        <v>0</v>
      </c>
      <c r="AM907" s="176">
        <f>-IF(AL$9=INPUTS!$C$49,SUM($B902:$B905),0)</f>
        <v>0</v>
      </c>
      <c r="AN907" s="176">
        <f>-IF(AM$9=INPUTS!$C$49,SUM($B902:$B905),0)</f>
        <v>0</v>
      </c>
      <c r="AO907" s="176">
        <f>-IF(AN$9=INPUTS!$C$49,SUM($B902:$B905),0)</f>
        <v>0</v>
      </c>
      <c r="AP907" s="176">
        <f>-IF(AO$9=INPUTS!$C$49,SUM($B902:$B905),0)</f>
        <v>0</v>
      </c>
      <c r="AQ907" s="176">
        <f>-IF(AP$9=INPUTS!$C$49,SUM($B902:$B905),0)</f>
        <v>0</v>
      </c>
      <c r="AR907" s="176">
        <f>-IF(AQ$9=INPUTS!$C$49,SUM($B902:$B905),0)</f>
        <v>0</v>
      </c>
      <c r="AS907" s="176">
        <f>-IF(AR$9=INPUTS!$C$49,SUM($B902:$B905),0)</f>
        <v>0</v>
      </c>
      <c r="AT907" s="176">
        <f>-IF(AS$9=INPUTS!$C$49,SUM($B902:$B905),0)</f>
        <v>0</v>
      </c>
      <c r="AU907" s="176">
        <f>-IF(AT$9=INPUTS!$C$49,SUM($B902:$B905),0)</f>
        <v>0</v>
      </c>
      <c r="AV907" s="176">
        <f>-IF(AU$9=INPUTS!$C$49,SUM($B902:$B905),0)</f>
        <v>0</v>
      </c>
      <c r="AW907" s="176">
        <f>-IF(AV$9=INPUTS!$C$49,SUM($B902:$B905),0)</f>
        <v>0</v>
      </c>
      <c r="AX907" s="176">
        <f>-IF(AW$9=INPUTS!$C$49,SUM($B902:$B905),0)</f>
        <v>0</v>
      </c>
      <c r="AY907" s="176">
        <f>-IF(AX$9=INPUTS!$C$49,SUM($B902:$B905),0)</f>
        <v>0</v>
      </c>
      <c r="AZ907" s="176">
        <f>-IF(AY$9=INPUTS!$C$49,SUM($B902:$B905),0)</f>
        <v>0</v>
      </c>
      <c r="BA907" s="176">
        <f>-IF(AZ$9=INPUTS!$C$49,SUM($B902:$B905),0)</f>
        <v>0</v>
      </c>
      <c r="BB907" s="176">
        <f>-IF(BA$9=INPUTS!$C$49,SUM($B902:$B905),0)</f>
        <v>0</v>
      </c>
      <c r="BC907" s="176">
        <f>-IF(BB$9=INPUTS!$C$49,SUM($B902:$B905),0)</f>
        <v>0</v>
      </c>
      <c r="BD907" s="176">
        <f>-IF(BC$9=INPUTS!$C$49,SUM($B902:$B905),0)</f>
        <v>0</v>
      </c>
      <c r="BE907" s="176">
        <f>-IF(BD$9=INPUTS!$C$49,SUM($B902:$B905),0)</f>
        <v>0</v>
      </c>
      <c r="BF907" s="176">
        <f>-IF(BE$9=INPUTS!$C$49,SUM($B902:$B905),0)</f>
        <v>0</v>
      </c>
      <c r="BG907" s="176">
        <f>-IF(BF$9=INPUTS!$C$49,SUM($B902:$B905),0)</f>
        <v>0</v>
      </c>
      <c r="BH907" s="176">
        <f>-IF(BG$9=INPUTS!$C$49,SUM($B902:$B905),0)</f>
        <v>0</v>
      </c>
      <c r="BI907" s="176">
        <f>-IF(BH$9=INPUTS!$C$49,SUM($B902:$B905),0)</f>
        <v>0</v>
      </c>
      <c r="BJ907" s="176">
        <f>-IF(BI$9=INPUTS!$C$49,SUM($B902:$B905),0)</f>
        <v>0</v>
      </c>
      <c r="BK907" s="176">
        <f>-IF(BJ$9=INPUTS!$C$49,SUM($B902:$B905),0)</f>
        <v>0</v>
      </c>
      <c r="BL907" s="176">
        <f>-IF(BK$9=INPUTS!$C$49,SUM($B902:$B905),0)</f>
        <v>0</v>
      </c>
      <c r="BM907" s="176">
        <f>-IF(BL$9=INPUTS!$C$49,SUM($B902:$B905),0)</f>
        <v>0</v>
      </c>
      <c r="BN907" s="176">
        <f>-IF(BM$9=INPUTS!$C$49,SUM($B902:$B905),0)</f>
        <v>0</v>
      </c>
      <c r="BO907" s="176">
        <f>-IF(BN$9=INPUTS!$C$49,SUM($B902:$B905),0)</f>
        <v>0</v>
      </c>
      <c r="BP907" s="176">
        <f>-IF(BO$9=INPUTS!$C$49,SUM($B902:$B905),0)</f>
        <v>0</v>
      </c>
      <c r="BQ907" s="176">
        <f>-IF(BP$9=INPUTS!$C$49,SUM($B902:$B905),0)</f>
        <v>0</v>
      </c>
      <c r="BR907" s="176">
        <f>-IF(BQ$9=INPUTS!$C$49,SUM($B902:$B905),0)</f>
        <v>0</v>
      </c>
      <c r="BS907" s="176">
        <f>-IF(BR$9=INPUTS!$C$49,SUM($B902:$B905),0)</f>
        <v>0</v>
      </c>
      <c r="BT907" s="176">
        <f>-IF(BS$9=INPUTS!$C$49,SUM($B902:$B905),0)</f>
        <v>0</v>
      </c>
      <c r="BU907" s="176">
        <f>-IF(BT$9=INPUTS!$C$49,SUM($B902:$B905),0)</f>
        <v>0</v>
      </c>
      <c r="BV907" s="176">
        <f>-IF(BU$9=INPUTS!$C$49,SUM($B902:$B905),0)</f>
        <v>0</v>
      </c>
      <c r="BW907" s="176">
        <f>-IF(BV$9=INPUTS!$C$49,SUM($B902:$B905),0)</f>
        <v>0</v>
      </c>
      <c r="BX907" s="176">
        <f>-IF(BW$9=INPUTS!$C$49,SUM($B902:$B905),0)</f>
        <v>0</v>
      </c>
      <c r="BY907" s="176">
        <f>-IF(BX$9=INPUTS!$C$49,SUM($B902:$B905),0)</f>
        <v>0</v>
      </c>
      <c r="BZ907" s="176">
        <f>-IF(BY$9=INPUTS!$C$49,SUM($B902:$B905),0)</f>
        <v>0</v>
      </c>
    </row>
    <row r="908" spans="1:78" ht="15" x14ac:dyDescent="0.25">
      <c r="B908" s="77">
        <f>SUM(G908:BZ908)</f>
        <v>0</v>
      </c>
      <c r="E908" s="170" t="s">
        <v>84</v>
      </c>
      <c r="G908" s="176">
        <f>-IF(F$9=INPUTS!$C$49,$B906,0)</f>
        <v>0</v>
      </c>
      <c r="H908" s="176">
        <f>-IF(G$9=INPUTS!$C$49,$B906,0)</f>
        <v>0</v>
      </c>
      <c r="I908" s="176">
        <f>-IF(H$9=INPUTS!$C$49,$B906,0)</f>
        <v>0</v>
      </c>
      <c r="J908" s="176">
        <f>-IF(I$9=INPUTS!$C$49,$B906,0)</f>
        <v>0</v>
      </c>
      <c r="K908" s="176">
        <f>-IF(J$9=INPUTS!$C$49,$B906,0)</f>
        <v>0</v>
      </c>
      <c r="L908" s="176">
        <f>-IF(K$9=INPUTS!$C$49,$B906,0)</f>
        <v>0</v>
      </c>
      <c r="M908" s="176">
        <f>-IF(L$9=INPUTS!$C$49,$B906,0)</f>
        <v>0</v>
      </c>
      <c r="N908" s="176">
        <f>-IF(M$9=INPUTS!$C$49,$B906,0)</f>
        <v>0</v>
      </c>
      <c r="O908" s="176">
        <f>-IF(N$9=INPUTS!$C$49,$B906,0)</f>
        <v>0</v>
      </c>
      <c r="P908" s="176">
        <f>-IF(O$9=INPUTS!$C$49,$B906,0)</f>
        <v>0</v>
      </c>
      <c r="Q908" s="176">
        <f>-IF(P$9=INPUTS!$C$49,$B906,0)</f>
        <v>0</v>
      </c>
      <c r="R908" s="176">
        <f>-IF(Q$9=INPUTS!$C$49,$B906,0)</f>
        <v>0</v>
      </c>
      <c r="S908" s="176">
        <f>-IF(R$9=INPUTS!$C$49,$B906,0)</f>
        <v>0</v>
      </c>
      <c r="T908" s="176">
        <f>-IF(S$9=INPUTS!$C$49,$B906,0)</f>
        <v>0</v>
      </c>
      <c r="U908" s="176">
        <f>-IF(T$9=INPUTS!$C$49,$B906,0)</f>
        <v>0</v>
      </c>
      <c r="V908" s="176">
        <f>-IF(U$9=INPUTS!$C$49,$B906,0)</f>
        <v>0</v>
      </c>
      <c r="W908" s="176">
        <f>-IF(V$9=INPUTS!$C$49,$B906,0)</f>
        <v>0</v>
      </c>
      <c r="X908" s="176">
        <f>-IF(W$9=INPUTS!$C$49,$B906,0)</f>
        <v>0</v>
      </c>
      <c r="Y908" s="176">
        <f>-IF(X$9=INPUTS!$C$49,$B906,0)</f>
        <v>0</v>
      </c>
      <c r="Z908" s="176">
        <f>-IF(Y$9=INPUTS!$C$49,$B906,0)</f>
        <v>0</v>
      </c>
      <c r="AA908" s="176">
        <f>-IF(Z$9=INPUTS!$C$49,$B906,0)</f>
        <v>0</v>
      </c>
      <c r="AB908" s="176">
        <f>-IF(AA$9=INPUTS!$C$49,$B906,0)</f>
        <v>0</v>
      </c>
      <c r="AC908" s="176">
        <f>-IF(AB$9=INPUTS!$C$49,$B906,0)</f>
        <v>0</v>
      </c>
      <c r="AD908" s="176">
        <f>-IF(AC$9=INPUTS!$C$49,$B906,0)</f>
        <v>0</v>
      </c>
      <c r="AE908" s="176">
        <f>-IF(AD$9=INPUTS!$C$49,$B906,0)</f>
        <v>0</v>
      </c>
      <c r="AF908" s="176">
        <f>-IF(AE$9=INPUTS!$C$49,$B906,0)</f>
        <v>0</v>
      </c>
      <c r="AG908" s="176">
        <f>-IF(AF$9=INPUTS!$C$49,$B906,0)</f>
        <v>0</v>
      </c>
      <c r="AH908" s="176">
        <f>-IF(AG$9=INPUTS!$C$49,$B906,0)</f>
        <v>0</v>
      </c>
      <c r="AI908" s="176">
        <f>-IF(AH$9=INPUTS!$C$49,$B906,0)</f>
        <v>0</v>
      </c>
      <c r="AJ908" s="176">
        <f>-IF(AI$9=INPUTS!$C$49,$B906,0)</f>
        <v>0</v>
      </c>
      <c r="AK908" s="176">
        <f>-IF(AJ$9=INPUTS!$C$49,$B906,0)</f>
        <v>0</v>
      </c>
      <c r="AL908" s="176">
        <f>-IF(AK$9=INPUTS!$C$49,$B906,0)</f>
        <v>0</v>
      </c>
      <c r="AM908" s="176">
        <f>-IF(AL$9=INPUTS!$C$49,$B906,0)</f>
        <v>0</v>
      </c>
      <c r="AN908" s="176">
        <f>-IF(AM$9=INPUTS!$C$49,$B906,0)</f>
        <v>0</v>
      </c>
      <c r="AO908" s="176">
        <f>-IF(AN$9=INPUTS!$C$49,$B906,0)</f>
        <v>0</v>
      </c>
      <c r="AP908" s="176">
        <f>-IF(AO$9=INPUTS!$C$49,$B906,0)</f>
        <v>0</v>
      </c>
      <c r="AQ908" s="176">
        <f>-IF(AP$9=INPUTS!$C$49,$B906,0)</f>
        <v>0</v>
      </c>
      <c r="AR908" s="176">
        <f>-IF(AQ$9=INPUTS!$C$49,$B906,0)</f>
        <v>0</v>
      </c>
      <c r="AS908" s="176">
        <f>-IF(AR$9=INPUTS!$C$49,$B906,0)</f>
        <v>0</v>
      </c>
      <c r="AT908" s="176">
        <f>-IF(AS$9=INPUTS!$C$49,$B906,0)</f>
        <v>0</v>
      </c>
      <c r="AU908" s="176">
        <f>-IF(AT$9=INPUTS!$C$49,$B906,0)</f>
        <v>0</v>
      </c>
      <c r="AV908" s="176">
        <f>-IF(AU$9=INPUTS!$C$49,$B906,0)</f>
        <v>0</v>
      </c>
      <c r="AW908" s="176">
        <f>-IF(AV$9=INPUTS!$C$49,$B906,0)</f>
        <v>0</v>
      </c>
      <c r="AX908" s="176">
        <f>-IF(AW$9=INPUTS!$C$49,$B906,0)</f>
        <v>0</v>
      </c>
      <c r="AY908" s="176">
        <f>-IF(AX$9=INPUTS!$C$49,$B906,0)</f>
        <v>0</v>
      </c>
      <c r="AZ908" s="176">
        <f>-IF(AY$9=INPUTS!$C$49,$B906,0)</f>
        <v>0</v>
      </c>
      <c r="BA908" s="176">
        <f>-IF(AZ$9=INPUTS!$C$49,$B906,0)</f>
        <v>0</v>
      </c>
      <c r="BB908" s="176">
        <f>-IF(BA$9=INPUTS!$C$49,$B906,0)</f>
        <v>0</v>
      </c>
      <c r="BC908" s="176">
        <f>-IF(BB$9=INPUTS!$C$49,$B906,0)</f>
        <v>0</v>
      </c>
      <c r="BD908" s="176">
        <f>-IF(BC$9=INPUTS!$C$49,$B906,0)</f>
        <v>0</v>
      </c>
      <c r="BE908" s="176">
        <f>-IF(BD$9=INPUTS!$C$49,$B906,0)</f>
        <v>0</v>
      </c>
      <c r="BF908" s="176">
        <f>-IF(BE$9=INPUTS!$C$49,$B906,0)</f>
        <v>0</v>
      </c>
      <c r="BG908" s="176">
        <f>-IF(BF$9=INPUTS!$C$49,$B906,0)</f>
        <v>0</v>
      </c>
      <c r="BH908" s="176">
        <f>-IF(BG$9=INPUTS!$C$49,$B906,0)</f>
        <v>0</v>
      </c>
      <c r="BI908" s="176">
        <f>-IF(BH$9=INPUTS!$C$49,$B906,0)</f>
        <v>0</v>
      </c>
      <c r="BJ908" s="176">
        <f>-IF(BI$9=INPUTS!$C$49,$B906,0)</f>
        <v>0</v>
      </c>
      <c r="BK908" s="176">
        <f>-IF(BJ$9=INPUTS!$C$49,$B906,0)</f>
        <v>0</v>
      </c>
      <c r="BL908" s="176">
        <f>-IF(BK$9=INPUTS!$C$49,$B906,0)</f>
        <v>0</v>
      </c>
      <c r="BM908" s="176">
        <f>-IF(BL$9=INPUTS!$C$49,$B906,0)</f>
        <v>0</v>
      </c>
      <c r="BN908" s="176">
        <f>-IF(BM$9=INPUTS!$C$49,$B906,0)</f>
        <v>0</v>
      </c>
      <c r="BO908" s="176">
        <f>-IF(BN$9=INPUTS!$C$49,$B906,0)</f>
        <v>0</v>
      </c>
      <c r="BP908" s="176">
        <f>-IF(BO$9=INPUTS!$C$49,$B906,0)</f>
        <v>0</v>
      </c>
      <c r="BQ908" s="176">
        <f>-IF(BP$9=INPUTS!$C$49,$B906,0)</f>
        <v>0</v>
      </c>
      <c r="BR908" s="176">
        <f>-IF(BQ$9=INPUTS!$C$49,$B906,0)</f>
        <v>0</v>
      </c>
      <c r="BS908" s="176">
        <f>-IF(BR$9=INPUTS!$C$49,$B906,0)</f>
        <v>0</v>
      </c>
      <c r="BT908" s="176">
        <f>-IF(BS$9=INPUTS!$C$49,$B906,0)</f>
        <v>0</v>
      </c>
      <c r="BU908" s="176">
        <f>-IF(BT$9=INPUTS!$C$49,$B906,0)</f>
        <v>0</v>
      </c>
      <c r="BV908" s="176">
        <f>-IF(BU$9=INPUTS!$C$49,$B906,0)</f>
        <v>0</v>
      </c>
      <c r="BW908" s="176">
        <f>-IF(BV$9=INPUTS!$C$49,$B906,0)</f>
        <v>0</v>
      </c>
      <c r="BX908" s="176">
        <f>-IF(BW$9=INPUTS!$C$49,$B906,0)</f>
        <v>0</v>
      </c>
      <c r="BY908" s="176">
        <f>-IF(BX$9=INPUTS!$C$49,$B906,0)</f>
        <v>0</v>
      </c>
      <c r="BZ908" s="176">
        <f>-IF(BY$9=INPUTS!$C$49,$B906,0)</f>
        <v>0</v>
      </c>
    </row>
    <row r="909" spans="1:78" x14ac:dyDescent="0.2">
      <c r="A909" s="77">
        <f>SUM(A902:A905)</f>
        <v>0</v>
      </c>
      <c r="E909" s="170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/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  <c r="AJ909" s="324"/>
      <c r="AK909" s="324"/>
      <c r="AL909" s="324"/>
      <c r="AM909" s="324"/>
      <c r="AN909" s="324"/>
      <c r="AO909" s="324"/>
      <c r="AP909" s="324"/>
      <c r="AQ909" s="324"/>
      <c r="AR909" s="324"/>
      <c r="AS909" s="324"/>
      <c r="AT909" s="324"/>
      <c r="AU909" s="324"/>
      <c r="AV909" s="324"/>
      <c r="AW909" s="324"/>
      <c r="AX909" s="324"/>
      <c r="AY909" s="324"/>
      <c r="AZ909" s="324"/>
      <c r="BA909" s="324"/>
      <c r="BB909" s="324"/>
      <c r="BC909" s="324"/>
      <c r="BD909" s="324"/>
      <c r="BE909" s="324"/>
      <c r="BF909" s="324"/>
      <c r="BG909" s="324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24"/>
      <c r="BR909" s="324"/>
      <c r="BS909" s="324"/>
      <c r="BT909" s="324"/>
      <c r="BU909" s="324"/>
      <c r="BV909" s="324"/>
      <c r="BW909" s="324"/>
      <c r="BX909" s="324"/>
      <c r="BY909" s="324"/>
      <c r="BZ909" s="324"/>
    </row>
    <row r="910" spans="1:78" ht="15" x14ac:dyDescent="0.25">
      <c r="B910" s="77">
        <f>SUM(G910:BZ910)</f>
        <v>0</v>
      </c>
      <c r="E910" s="170" t="s">
        <v>5</v>
      </c>
      <c r="G910" s="322">
        <f>IF(G$9&gt;INPUTS!$C$49,0,SUMIF($A$12:$A$310,$E901,G$12:G$310))</f>
        <v>0</v>
      </c>
      <c r="H910" s="322">
        <f>IF(H$9&gt;INPUTS!$C$49,0,SUMIF($A$12:$A$310,$E901,H$12:H$310))</f>
        <v>0</v>
      </c>
      <c r="I910" s="322">
        <f>IF(I$9&gt;INPUTS!$C$49,0,SUMIF($A$12:$A$310,$E901,I$12:I$310))</f>
        <v>0</v>
      </c>
      <c r="J910" s="322">
        <f>IF(J$9&gt;INPUTS!$C$49,0,SUMIF($A$12:$A$310,$E901,J$12:J$310))</f>
        <v>0</v>
      </c>
      <c r="K910" s="322">
        <f>IF(K$9&gt;INPUTS!$C$49,0,SUMIF($A$12:$A$310,$E901,K$12:K$310))</f>
        <v>0</v>
      </c>
      <c r="L910" s="322">
        <f>IF(L$9&gt;INPUTS!$C$49,0,SUMIF($A$12:$A$310,$E901,L$12:L$310))</f>
        <v>0</v>
      </c>
      <c r="M910" s="322">
        <f>IF(M$9&gt;INPUTS!$C$49,0,SUMIF($A$12:$A$310,$E901,M$12:M$310))</f>
        <v>0</v>
      </c>
      <c r="N910" s="322">
        <f>IF(N$9&gt;INPUTS!$C$49,0,SUMIF($A$12:$A$310,$E901,N$12:N$310))</f>
        <v>0</v>
      </c>
      <c r="O910" s="322">
        <f>IF(O$9&gt;INPUTS!$C$49,0,SUMIF($A$12:$A$310,$E901,O$12:O$310))</f>
        <v>0</v>
      </c>
      <c r="P910" s="322">
        <f>IF(P$9&gt;INPUTS!$C$49,0,SUMIF($A$12:$A$310,$E901,P$12:P$310))</f>
        <v>0</v>
      </c>
      <c r="Q910" s="322">
        <f>IF(Q$9&gt;INPUTS!$C$49,0,SUMIF($A$12:$A$310,$E901,Q$12:Q$310))</f>
        <v>0</v>
      </c>
      <c r="R910" s="322">
        <f>IF(R$9&gt;INPUTS!$C$49,0,SUMIF($A$12:$A$310,$E901,R$12:R$310))</f>
        <v>0</v>
      </c>
      <c r="S910" s="322">
        <f>IF(S$9&gt;INPUTS!$C$49,0,SUMIF($A$12:$A$310,$E901,S$12:S$310))</f>
        <v>0</v>
      </c>
      <c r="T910" s="322">
        <f>IF(T$9&gt;INPUTS!$C$49,0,SUMIF($A$12:$A$310,$E901,T$12:T$310))</f>
        <v>0</v>
      </c>
      <c r="U910" s="322">
        <f>IF(U$9&gt;INPUTS!$C$49,0,SUMIF($A$12:$A$310,$E901,U$12:U$310))</f>
        <v>0</v>
      </c>
      <c r="V910" s="322">
        <f>IF(V$9&gt;INPUTS!$C$49,0,SUMIF($A$12:$A$310,$E901,V$12:V$310))</f>
        <v>0</v>
      </c>
      <c r="W910" s="322">
        <f>IF(W$9&gt;INPUTS!$C$49,0,SUMIF($A$12:$A$310,$E901,W$12:W$310))</f>
        <v>0</v>
      </c>
      <c r="X910" s="322">
        <f>IF(X$9&gt;INPUTS!$C$49,0,SUMIF($A$12:$A$310,$E901,X$12:X$310))</f>
        <v>0</v>
      </c>
      <c r="Y910" s="322">
        <f>IF(Y$9&gt;INPUTS!$C$49,0,SUMIF($A$12:$A$310,$E901,Y$12:Y$310))</f>
        <v>0</v>
      </c>
      <c r="Z910" s="322">
        <f>IF(Z$9&gt;INPUTS!$C$49,0,SUMIF($A$12:$A$310,$E901,Z$12:Z$310))</f>
        <v>0</v>
      </c>
      <c r="AA910" s="322">
        <f>IF(AA$9&gt;INPUTS!$C$49,0,SUMIF($A$12:$A$310,$E901,AA$12:AA$310))</f>
        <v>0</v>
      </c>
      <c r="AB910" s="322">
        <f>IF(AB$9&gt;INPUTS!$C$49,0,SUMIF($A$12:$A$310,$E901,AB$12:AB$310))</f>
        <v>0</v>
      </c>
      <c r="AC910" s="322">
        <f>IF(AC$9&gt;INPUTS!$C$49,0,SUMIF($A$12:$A$310,$E901,AC$12:AC$310))</f>
        <v>0</v>
      </c>
      <c r="AD910" s="322">
        <f>IF(AD$9&gt;INPUTS!$C$49,0,SUMIF($A$12:$A$310,$E901,AD$12:AD$310))</f>
        <v>0</v>
      </c>
      <c r="AE910" s="322">
        <f>IF(AE$9&gt;INPUTS!$C$49,0,SUMIF($A$12:$A$310,$E901,AE$12:AE$310))</f>
        <v>0</v>
      </c>
      <c r="AF910" s="322">
        <f>IF(AF$9&gt;INPUTS!$C$49,0,SUMIF($A$12:$A$310,$E901,AF$12:AF$310))</f>
        <v>0</v>
      </c>
      <c r="AG910" s="322">
        <f>IF(AG$9&gt;INPUTS!$C$49,0,SUMIF($A$12:$A$310,$E901,AG$12:AG$310))</f>
        <v>0</v>
      </c>
      <c r="AH910" s="322">
        <f>IF(AH$9&gt;INPUTS!$C$49,0,SUMIF($A$12:$A$310,$E901,AH$12:AH$310))</f>
        <v>0</v>
      </c>
      <c r="AI910" s="322">
        <f>IF(AI$9&gt;INPUTS!$C$49,0,SUMIF($A$12:$A$310,$E901,AI$12:AI$310))</f>
        <v>0</v>
      </c>
      <c r="AJ910" s="322">
        <f>IF(AJ$9&gt;INPUTS!$C$49,0,SUMIF($A$12:$A$310,$E901,AJ$12:AJ$310))</f>
        <v>0</v>
      </c>
      <c r="AK910" s="322">
        <f>IF(AK$9&gt;INPUTS!$C$49,0,SUMIF($A$12:$A$310,$E901,AK$12:AK$310))</f>
        <v>0</v>
      </c>
      <c r="AL910" s="322">
        <f>IF(AL$9&gt;INPUTS!$C$49,0,SUMIF($A$12:$A$310,$E901,AL$12:AL$310))</f>
        <v>0</v>
      </c>
      <c r="AM910" s="322">
        <f>IF(AM$9&gt;INPUTS!$C$49,0,SUMIF($A$12:$A$310,$E901,AM$12:AM$310))</f>
        <v>0</v>
      </c>
      <c r="AN910" s="322">
        <f>IF(AN$9&gt;INPUTS!$C$49,0,SUMIF($A$12:$A$310,$E901,AN$12:AN$310))</f>
        <v>0</v>
      </c>
      <c r="AO910" s="322">
        <f>IF(AO$9&gt;INPUTS!$C$49,0,SUMIF($A$12:$A$310,$E901,AO$12:AO$310))</f>
        <v>0</v>
      </c>
      <c r="AP910" s="322">
        <f>IF(AP$9&gt;INPUTS!$C$49,0,SUMIF($A$12:$A$310,$E901,AP$12:AP$310))</f>
        <v>0</v>
      </c>
      <c r="AQ910" s="322">
        <f>IF(AQ$9&gt;INPUTS!$C$49,0,SUMIF($A$12:$A$310,$E901,AQ$12:AQ$310))</f>
        <v>0</v>
      </c>
      <c r="AR910" s="322">
        <f>IF(AR$9&gt;INPUTS!$C$49,0,SUMIF($A$12:$A$310,$E901,AR$12:AR$310))</f>
        <v>0</v>
      </c>
      <c r="AS910" s="322">
        <f>IF(AS$9&gt;INPUTS!$C$49,0,SUMIF($A$12:$A$310,$E901,AS$12:AS$310))</f>
        <v>0</v>
      </c>
      <c r="AT910" s="322">
        <f>IF(AT$9&gt;INPUTS!$C$49,0,SUMIF($A$12:$A$310,$E901,AT$12:AT$310))</f>
        <v>0</v>
      </c>
      <c r="AU910" s="322">
        <f>IF(AU$9&gt;INPUTS!$C$49,0,SUMIF($A$12:$A$310,$E901,AU$12:AU$310))</f>
        <v>0</v>
      </c>
      <c r="AV910" s="322">
        <f>IF(AV$9&gt;INPUTS!$C$49,0,SUMIF($A$12:$A$310,$E901,AV$12:AV$310))</f>
        <v>0</v>
      </c>
      <c r="AW910" s="322">
        <f>IF(AW$9&gt;INPUTS!$C$49,0,SUMIF($A$12:$A$310,$E901,AW$12:AW$310))</f>
        <v>0</v>
      </c>
      <c r="AX910" s="322">
        <f>IF(AX$9&gt;INPUTS!$C$49,0,SUMIF($A$12:$A$310,$E901,AX$12:AX$310))</f>
        <v>0</v>
      </c>
      <c r="AY910" s="322">
        <f>IF(AY$9&gt;INPUTS!$C$49,0,SUMIF($A$12:$A$310,$E901,AY$12:AY$310))</f>
        <v>0</v>
      </c>
      <c r="AZ910" s="322">
        <f>IF(AZ$9&gt;INPUTS!$C$49,0,SUMIF($A$12:$A$310,$E901,AZ$12:AZ$310))</f>
        <v>0</v>
      </c>
      <c r="BA910" s="322">
        <f>IF(BA$9&gt;INPUTS!$C$49,0,SUMIF($A$12:$A$310,$E901,BA$12:BA$310))</f>
        <v>0</v>
      </c>
      <c r="BB910" s="322">
        <f>IF(BB$9&gt;INPUTS!$C$49,0,SUMIF($A$12:$A$310,$E901,BB$12:BB$310))</f>
        <v>0</v>
      </c>
      <c r="BC910" s="322">
        <f>IF(BC$9&gt;INPUTS!$C$49,0,SUMIF($A$12:$A$310,$E901,BC$12:BC$310))</f>
        <v>0</v>
      </c>
      <c r="BD910" s="322">
        <f>IF(BD$9&gt;INPUTS!$C$49,0,SUMIF($A$12:$A$310,$E901,BD$12:BD$310))</f>
        <v>0</v>
      </c>
      <c r="BE910" s="322">
        <f>IF(BE$9&gt;INPUTS!$C$49,0,SUMIF($A$12:$A$310,$E901,BE$12:BE$310))</f>
        <v>0</v>
      </c>
      <c r="BF910" s="322">
        <f>IF(BF$9&gt;INPUTS!$C$49,0,SUMIF($A$12:$A$310,$E901,BF$12:BF$310))</f>
        <v>0</v>
      </c>
      <c r="BG910" s="322">
        <f>IF(BG$9&gt;INPUTS!$C$49,0,SUMIF($A$12:$A$310,$E901,BG$12:BG$310))</f>
        <v>0</v>
      </c>
      <c r="BH910" s="322">
        <f>IF(BH$9&gt;INPUTS!$C$49,0,SUMIF($A$12:$A$310,$E901,BH$12:BH$310))</f>
        <v>0</v>
      </c>
      <c r="BI910" s="322">
        <f>IF(BI$9&gt;INPUTS!$C$49,0,SUMIF($A$12:$A$310,$E901,BI$12:BI$310))</f>
        <v>0</v>
      </c>
      <c r="BJ910" s="322">
        <f>IF(BJ$9&gt;INPUTS!$C$49,0,SUMIF($A$12:$A$310,$E901,BJ$12:BJ$310))</f>
        <v>0</v>
      </c>
      <c r="BK910" s="322">
        <f>IF(BK$9&gt;INPUTS!$C$49,0,SUMIF($A$12:$A$310,$E901,BK$12:BK$310))</f>
        <v>0</v>
      </c>
      <c r="BL910" s="322">
        <f>IF(BL$9&gt;INPUTS!$C$49,0,SUMIF($A$12:$A$310,$E901,BL$12:BL$310))</f>
        <v>0</v>
      </c>
      <c r="BM910" s="322">
        <f>IF(BM$9&gt;INPUTS!$C$49,0,SUMIF($A$12:$A$310,$E901,BM$12:BM$310))</f>
        <v>0</v>
      </c>
      <c r="BN910" s="322">
        <f>IF(BN$9&gt;INPUTS!$C$49,0,SUMIF($A$12:$A$310,$E901,BN$12:BN$310))</f>
        <v>0</v>
      </c>
      <c r="BO910" s="322">
        <f>IF(BO$9&gt;INPUTS!$C$49,0,SUMIF($A$12:$A$310,$E901,BO$12:BO$310))</f>
        <v>0</v>
      </c>
      <c r="BP910" s="322">
        <f>IF(BP$9&gt;INPUTS!$C$49,0,SUMIF($A$12:$A$310,$E901,BP$12:BP$310))</f>
        <v>0</v>
      </c>
      <c r="BQ910" s="322">
        <f>IF(BQ$9&gt;INPUTS!$C$49,0,SUMIF($A$12:$A$310,$E901,BQ$12:BQ$310))</f>
        <v>0</v>
      </c>
      <c r="BR910" s="322">
        <f>IF(BR$9&gt;INPUTS!$C$49,0,SUMIF($A$12:$A$310,$E901,BR$12:BR$310))</f>
        <v>0</v>
      </c>
      <c r="BS910" s="322">
        <f>IF(BS$9&gt;INPUTS!$C$49,0,SUMIF($A$12:$A$310,$E901,BS$12:BS$310))</f>
        <v>0</v>
      </c>
      <c r="BT910" s="322">
        <f>IF(BT$9&gt;INPUTS!$C$49,0,SUMIF($A$12:$A$310,$E901,BT$12:BT$310))</f>
        <v>0</v>
      </c>
      <c r="BU910" s="322">
        <f>IF(BU$9&gt;INPUTS!$C$49,0,SUMIF($A$12:$A$310,$E901,BU$12:BU$310))</f>
        <v>0</v>
      </c>
      <c r="BV910" s="322">
        <f>IF(BV$9&gt;INPUTS!$C$49,0,SUMIF($A$12:$A$310,$E901,BV$12:BV$310))</f>
        <v>0</v>
      </c>
      <c r="BW910" s="322">
        <f>IF(BW$9&gt;INPUTS!$C$49,0,SUMIF($A$12:$A$310,$E901,BW$12:BW$310))</f>
        <v>0</v>
      </c>
      <c r="BX910" s="322">
        <f>IF(BX$9&gt;INPUTS!$C$49,0,SUMIF($A$12:$A$310,$E901,BX$12:BX$310))</f>
        <v>0</v>
      </c>
      <c r="BY910" s="322">
        <f>IF(BY$9&gt;INPUTS!$C$49,0,SUMIF($A$12:$A$310,$E901,BY$12:BY$310))</f>
        <v>0</v>
      </c>
      <c r="BZ910" s="322">
        <f>IF(BZ$9&gt;INPUTS!$C$49,0,SUMIF($A$12:$A$310,$E901,BZ$12:BZ$310))</f>
        <v>0</v>
      </c>
    </row>
    <row r="911" spans="1:78" ht="15" x14ac:dyDescent="0.25">
      <c r="B911" s="77">
        <f>SUM(G911:BZ911)</f>
        <v>0</v>
      </c>
      <c r="E911" s="170" t="s">
        <v>82</v>
      </c>
      <c r="G911" s="322">
        <f>-IF(F$9=INPUTS!$C$49,SUM($F910:G910),0)</f>
        <v>0</v>
      </c>
      <c r="H911" s="322">
        <f>-IF(G$9=INPUTS!$C$49,SUM($F910:H910),0)</f>
        <v>0</v>
      </c>
      <c r="I911" s="322">
        <f>-IF(H$9=INPUTS!$C$49,SUM($F910:I910),0)</f>
        <v>0</v>
      </c>
      <c r="J911" s="322">
        <f>-IF(I$9=INPUTS!$C$49,SUM($F910:J910),0)</f>
        <v>0</v>
      </c>
      <c r="K911" s="322">
        <f>-IF(J$9=INPUTS!$C$49,SUM($F910:K910),0)</f>
        <v>0</v>
      </c>
      <c r="L911" s="322">
        <f>-IF(K$9=INPUTS!$C$49,SUM($F910:L910),0)</f>
        <v>0</v>
      </c>
      <c r="M911" s="322">
        <f>-IF(L$9=INPUTS!$C$49,SUM($F910:M910),0)</f>
        <v>0</v>
      </c>
      <c r="N911" s="322">
        <f>-IF(M$9=INPUTS!$C$49,SUM($F910:N910),0)</f>
        <v>0</v>
      </c>
      <c r="O911" s="322">
        <f>-IF(N$9=INPUTS!$C$49,SUM($F910:O910),0)</f>
        <v>0</v>
      </c>
      <c r="P911" s="322">
        <f>-IF(O$9=INPUTS!$C$49,SUM($F910:P910),0)</f>
        <v>0</v>
      </c>
      <c r="Q911" s="322">
        <f>-IF(P$9=INPUTS!$C$49,SUM($F910:Q910),0)</f>
        <v>0</v>
      </c>
      <c r="R911" s="322">
        <f>-IF(Q$9=INPUTS!$C$49,SUM($F910:R910),0)</f>
        <v>0</v>
      </c>
      <c r="S911" s="322">
        <f>-IF(R$9=INPUTS!$C$49,SUM($F910:S910),0)</f>
        <v>0</v>
      </c>
      <c r="T911" s="322">
        <f>-IF(S$9=INPUTS!$C$49,SUM($F910:T910),0)</f>
        <v>0</v>
      </c>
      <c r="U911" s="322">
        <f>-IF(T$9=INPUTS!$C$49,SUM($F910:U910),0)</f>
        <v>0</v>
      </c>
      <c r="V911" s="322">
        <f>-IF(U$9=INPUTS!$C$49,SUM($F910:V910),0)</f>
        <v>0</v>
      </c>
      <c r="W911" s="322">
        <f>-IF(V$9=INPUTS!$C$49,SUM($F910:W910),0)</f>
        <v>0</v>
      </c>
      <c r="X911" s="322">
        <f>-IF(W$9=INPUTS!$C$49,SUM($F910:X910),0)</f>
        <v>0</v>
      </c>
      <c r="Y911" s="322">
        <f>-IF(X$9=INPUTS!$C$49,SUM($F910:Y910),0)</f>
        <v>0</v>
      </c>
      <c r="Z911" s="322">
        <f>-IF(Y$9=INPUTS!$C$49,SUM($F910:Z910),0)</f>
        <v>0</v>
      </c>
      <c r="AA911" s="322">
        <f>-IF(Z$9=INPUTS!$C$49,SUM($F910:AA910),0)</f>
        <v>0</v>
      </c>
      <c r="AB911" s="322">
        <f>-IF(AA$9=INPUTS!$C$49,SUM($F910:AB910),0)</f>
        <v>0</v>
      </c>
      <c r="AC911" s="322">
        <f>-IF(AB$9=INPUTS!$C$49,SUM($F910:AC910),0)</f>
        <v>0</v>
      </c>
      <c r="AD911" s="322">
        <f>-IF(AC$9=INPUTS!$C$49,SUM($F910:AD910),0)</f>
        <v>0</v>
      </c>
      <c r="AE911" s="322">
        <f>-IF(AD$9=INPUTS!$C$49,SUM($F910:AE910),0)</f>
        <v>0</v>
      </c>
      <c r="AF911" s="322">
        <f>-IF(AE$9=INPUTS!$C$49,SUM($F910:AF910),0)</f>
        <v>0</v>
      </c>
      <c r="AG911" s="322">
        <f>-IF(AF$9=INPUTS!$C$49,SUM($F910:AG910),0)</f>
        <v>0</v>
      </c>
      <c r="AH911" s="322">
        <f>-IF(AG$9=INPUTS!$C$49,SUM($F910:AH910),0)</f>
        <v>0</v>
      </c>
      <c r="AI911" s="322">
        <f>-IF(AH$9=INPUTS!$C$49,SUM($F910:AI910),0)</f>
        <v>0</v>
      </c>
      <c r="AJ911" s="322">
        <f>-IF(AI$9=INPUTS!$C$49,SUM($F910:AJ910),0)</f>
        <v>0</v>
      </c>
      <c r="AK911" s="322">
        <f>-IF(AJ$9=INPUTS!$C$49,SUM($F910:AK910),0)</f>
        <v>0</v>
      </c>
      <c r="AL911" s="322">
        <f>-IF(AK$9=INPUTS!$C$49,SUM($F910:AL910),0)</f>
        <v>0</v>
      </c>
      <c r="AM911" s="322">
        <f>-IF(AL$9=INPUTS!$C$49,SUM($F910:AM910),0)</f>
        <v>0</v>
      </c>
      <c r="AN911" s="322">
        <f>-IF(AM$9=INPUTS!$C$49,SUM($F910:AN910),0)</f>
        <v>0</v>
      </c>
      <c r="AO911" s="322">
        <f>-IF(AN$9=INPUTS!$C$49,SUM($F910:AO910),0)</f>
        <v>0</v>
      </c>
      <c r="AP911" s="322">
        <f>-IF(AO$9=INPUTS!$C$49,SUM($F910:AP910),0)</f>
        <v>0</v>
      </c>
      <c r="AQ911" s="322">
        <f>-IF(AP$9=INPUTS!$C$49,SUM($F910:AQ910),0)</f>
        <v>0</v>
      </c>
      <c r="AR911" s="322">
        <f>-IF(AQ$9=INPUTS!$C$49,SUM($F910:AR910),0)</f>
        <v>0</v>
      </c>
      <c r="AS911" s="322">
        <f>-IF(AR$9=INPUTS!$C$49,SUM($F910:AS910),0)</f>
        <v>0</v>
      </c>
      <c r="AT911" s="322">
        <f>-IF(AS$9=INPUTS!$C$49,SUM($F910:AT910),0)</f>
        <v>0</v>
      </c>
      <c r="AU911" s="322">
        <f>-IF(AT$9=INPUTS!$C$49,SUM($F910:AU910),0)</f>
        <v>0</v>
      </c>
      <c r="AV911" s="322">
        <f>-IF(AU$9=INPUTS!$C$49,SUM($F910:AV910),0)</f>
        <v>0</v>
      </c>
      <c r="AW911" s="322">
        <f>-IF(AV$9=INPUTS!$C$49,SUM($F910:AW910),0)</f>
        <v>0</v>
      </c>
      <c r="AX911" s="322">
        <f>-IF(AW$9=INPUTS!$C$49,SUM($F910:AX910),0)</f>
        <v>0</v>
      </c>
      <c r="AY911" s="322">
        <f>-IF(AX$9=INPUTS!$C$49,SUM($F910:AY910),0)</f>
        <v>0</v>
      </c>
      <c r="AZ911" s="322">
        <f>-IF(AY$9=INPUTS!$C$49,SUM($F910:AZ910),0)</f>
        <v>0</v>
      </c>
      <c r="BA911" s="322">
        <f>-IF(AZ$9=INPUTS!$C$49,SUM($F910:BA910),0)</f>
        <v>0</v>
      </c>
      <c r="BB911" s="322">
        <f>-IF(BA$9=INPUTS!$C$49,SUM($F910:BB910),0)</f>
        <v>0</v>
      </c>
      <c r="BC911" s="322">
        <f>-IF(BB$9=INPUTS!$C$49,SUM($F910:BC910),0)</f>
        <v>0</v>
      </c>
      <c r="BD911" s="322">
        <f>-IF(BC$9=INPUTS!$C$49,SUM($F910:BD910),0)</f>
        <v>0</v>
      </c>
      <c r="BE911" s="322">
        <f>-IF(BD$9=INPUTS!$C$49,SUM($F910:BE910),0)</f>
        <v>0</v>
      </c>
      <c r="BF911" s="322">
        <f>-IF(BE$9=INPUTS!$C$49,SUM($F910:BF910),0)</f>
        <v>0</v>
      </c>
      <c r="BG911" s="322">
        <f>-IF(BF$9=INPUTS!$C$49,SUM($F910:BG910),0)</f>
        <v>0</v>
      </c>
      <c r="BH911" s="322">
        <f>-IF(BG$9=INPUTS!$C$49,SUM($F910:BH910),0)</f>
        <v>0</v>
      </c>
      <c r="BI911" s="322">
        <f>-IF(BH$9=INPUTS!$C$49,SUM($F910:BI910),0)</f>
        <v>0</v>
      </c>
      <c r="BJ911" s="322">
        <f>-IF(BI$9=INPUTS!$C$49,SUM($F910:BJ910),0)</f>
        <v>0</v>
      </c>
      <c r="BK911" s="322">
        <f>-IF(BJ$9=INPUTS!$C$49,SUM($F910:BK910),0)</f>
        <v>0</v>
      </c>
      <c r="BL911" s="322">
        <f>-IF(BK$9=INPUTS!$C$49,SUM($F910:BL910),0)</f>
        <v>0</v>
      </c>
      <c r="BM911" s="322">
        <f>-IF(BL$9=INPUTS!$C$49,SUM($F910:BM910),0)</f>
        <v>0</v>
      </c>
      <c r="BN911" s="322">
        <f>-IF(BM$9=INPUTS!$C$49,SUM($F910:BN910),0)</f>
        <v>0</v>
      </c>
      <c r="BO911" s="322">
        <f>-IF(BN$9=INPUTS!$C$49,SUM($F910:BO910),0)</f>
        <v>0</v>
      </c>
      <c r="BP911" s="322">
        <f>-IF(BO$9=INPUTS!$C$49,SUM($F910:BP910),0)</f>
        <v>0</v>
      </c>
      <c r="BQ911" s="322">
        <f>-IF(BP$9=INPUTS!$C$49,SUM($F910:BQ910),0)</f>
        <v>0</v>
      </c>
      <c r="BR911" s="322">
        <f>-IF(BQ$9=INPUTS!$C$49,SUM($F910:BR910),0)</f>
        <v>0</v>
      </c>
      <c r="BS911" s="322">
        <f>-IF(BR$9=INPUTS!$C$49,SUM($F910:BS910),0)</f>
        <v>0</v>
      </c>
      <c r="BT911" s="322">
        <f>-IF(BS$9=INPUTS!$C$49,SUM($F910:BT910),0)</f>
        <v>0</v>
      </c>
      <c r="BU911" s="322">
        <f>-IF(BT$9=INPUTS!$C$49,SUM($F910:BU910),0)</f>
        <v>0</v>
      </c>
      <c r="BV911" s="322">
        <f>-IF(BU$9=INPUTS!$C$49,SUM($F910:BV910),0)</f>
        <v>0</v>
      </c>
      <c r="BW911" s="322">
        <f>-IF(BV$9=INPUTS!$C$49,SUM($F910:BW910),0)</f>
        <v>0</v>
      </c>
      <c r="BX911" s="322">
        <f>-IF(BW$9=INPUTS!$C$49,SUM($F910:BX910),0)</f>
        <v>0</v>
      </c>
      <c r="BY911" s="322">
        <f>-IF(BX$9=INPUTS!$C$49,SUM($F910:BY910),0)</f>
        <v>0</v>
      </c>
      <c r="BZ911" s="322">
        <f>-IF(BY$9=INPUTS!$C$49,SUM($F910:BZ910),0)</f>
        <v>0</v>
      </c>
    </row>
    <row r="912" spans="1:78" ht="15" x14ac:dyDescent="0.25">
      <c r="B912" s="310"/>
      <c r="E912" s="170" t="s">
        <v>65</v>
      </c>
      <c r="G912" s="320">
        <f>SUMIF($A$12:$A$234,$E901,G$12:G$234)*(1-$D$5)+SUMIF($A$239:$A$310,$E901,G$239:G$310)</f>
        <v>0</v>
      </c>
      <c r="H912" s="320">
        <f t="shared" ref="H912:BS912" si="2812">SUMIF($A$12:$A$234,$E901,H$12:H$234)*(1-$D$5)+SUMIF($A$239:$A$310,$E901,H$239:H$310)</f>
        <v>0</v>
      </c>
      <c r="I912" s="320">
        <f t="shared" si="2812"/>
        <v>0</v>
      </c>
      <c r="J912" s="320">
        <f t="shared" si="2812"/>
        <v>0</v>
      </c>
      <c r="K912" s="320">
        <f t="shared" si="2812"/>
        <v>0</v>
      </c>
      <c r="L912" s="320">
        <f t="shared" si="2812"/>
        <v>0</v>
      </c>
      <c r="M912" s="320">
        <f t="shared" si="2812"/>
        <v>0</v>
      </c>
      <c r="N912" s="320">
        <f t="shared" si="2812"/>
        <v>0</v>
      </c>
      <c r="O912" s="320">
        <f t="shared" si="2812"/>
        <v>0</v>
      </c>
      <c r="P912" s="320">
        <f t="shared" si="2812"/>
        <v>0</v>
      </c>
      <c r="Q912" s="320">
        <f t="shared" si="2812"/>
        <v>0</v>
      </c>
      <c r="R912" s="320">
        <f t="shared" si="2812"/>
        <v>0</v>
      </c>
      <c r="S912" s="320">
        <f t="shared" si="2812"/>
        <v>0</v>
      </c>
      <c r="T912" s="320">
        <f t="shared" si="2812"/>
        <v>0</v>
      </c>
      <c r="U912" s="320">
        <f t="shared" si="2812"/>
        <v>0</v>
      </c>
      <c r="V912" s="320">
        <f t="shared" si="2812"/>
        <v>0</v>
      </c>
      <c r="W912" s="320">
        <f t="shared" si="2812"/>
        <v>0</v>
      </c>
      <c r="X912" s="320">
        <f t="shared" si="2812"/>
        <v>0</v>
      </c>
      <c r="Y912" s="320">
        <f t="shared" si="2812"/>
        <v>0</v>
      </c>
      <c r="Z912" s="320">
        <f t="shared" si="2812"/>
        <v>0</v>
      </c>
      <c r="AA912" s="320">
        <f t="shared" si="2812"/>
        <v>0</v>
      </c>
      <c r="AB912" s="320">
        <f t="shared" si="2812"/>
        <v>0</v>
      </c>
      <c r="AC912" s="320">
        <f t="shared" si="2812"/>
        <v>0</v>
      </c>
      <c r="AD912" s="320">
        <f t="shared" si="2812"/>
        <v>0</v>
      </c>
      <c r="AE912" s="320">
        <f t="shared" si="2812"/>
        <v>0</v>
      </c>
      <c r="AF912" s="320">
        <f t="shared" si="2812"/>
        <v>0</v>
      </c>
      <c r="AG912" s="320">
        <f t="shared" si="2812"/>
        <v>0</v>
      </c>
      <c r="AH912" s="320">
        <f t="shared" si="2812"/>
        <v>0</v>
      </c>
      <c r="AI912" s="320">
        <f t="shared" si="2812"/>
        <v>0</v>
      </c>
      <c r="AJ912" s="320">
        <f t="shared" si="2812"/>
        <v>0</v>
      </c>
      <c r="AK912" s="320">
        <f t="shared" si="2812"/>
        <v>0</v>
      </c>
      <c r="AL912" s="320">
        <f t="shared" si="2812"/>
        <v>0</v>
      </c>
      <c r="AM912" s="320">
        <f t="shared" si="2812"/>
        <v>0</v>
      </c>
      <c r="AN912" s="320">
        <f t="shared" si="2812"/>
        <v>0</v>
      </c>
      <c r="AO912" s="320">
        <f t="shared" si="2812"/>
        <v>0</v>
      </c>
      <c r="AP912" s="320">
        <f t="shared" si="2812"/>
        <v>0</v>
      </c>
      <c r="AQ912" s="320">
        <f t="shared" si="2812"/>
        <v>0</v>
      </c>
      <c r="AR912" s="320">
        <f t="shared" si="2812"/>
        <v>0</v>
      </c>
      <c r="AS912" s="320">
        <f t="shared" si="2812"/>
        <v>0</v>
      </c>
      <c r="AT912" s="320">
        <f t="shared" si="2812"/>
        <v>0</v>
      </c>
      <c r="AU912" s="320">
        <f t="shared" si="2812"/>
        <v>0</v>
      </c>
      <c r="AV912" s="320">
        <f t="shared" si="2812"/>
        <v>0</v>
      </c>
      <c r="AW912" s="320">
        <f t="shared" si="2812"/>
        <v>0</v>
      </c>
      <c r="AX912" s="320">
        <f t="shared" si="2812"/>
        <v>0</v>
      </c>
      <c r="AY912" s="320">
        <f t="shared" si="2812"/>
        <v>0</v>
      </c>
      <c r="AZ912" s="320">
        <f t="shared" si="2812"/>
        <v>0</v>
      </c>
      <c r="BA912" s="320">
        <f t="shared" si="2812"/>
        <v>0</v>
      </c>
      <c r="BB912" s="320">
        <f t="shared" si="2812"/>
        <v>0</v>
      </c>
      <c r="BC912" s="320">
        <f t="shared" si="2812"/>
        <v>0</v>
      </c>
      <c r="BD912" s="320">
        <f t="shared" si="2812"/>
        <v>0</v>
      </c>
      <c r="BE912" s="320">
        <f t="shared" si="2812"/>
        <v>0</v>
      </c>
      <c r="BF912" s="320">
        <f t="shared" si="2812"/>
        <v>0</v>
      </c>
      <c r="BG912" s="320">
        <f t="shared" si="2812"/>
        <v>0</v>
      </c>
      <c r="BH912" s="320">
        <f t="shared" si="2812"/>
        <v>0</v>
      </c>
      <c r="BI912" s="320">
        <f t="shared" si="2812"/>
        <v>0</v>
      </c>
      <c r="BJ912" s="320">
        <f t="shared" si="2812"/>
        <v>0</v>
      </c>
      <c r="BK912" s="320">
        <f t="shared" si="2812"/>
        <v>0</v>
      </c>
      <c r="BL912" s="320">
        <f t="shared" si="2812"/>
        <v>0</v>
      </c>
      <c r="BM912" s="320">
        <f t="shared" si="2812"/>
        <v>0</v>
      </c>
      <c r="BN912" s="320">
        <f t="shared" si="2812"/>
        <v>0</v>
      </c>
      <c r="BO912" s="320">
        <f t="shared" si="2812"/>
        <v>0</v>
      </c>
      <c r="BP912" s="320">
        <f t="shared" si="2812"/>
        <v>0</v>
      </c>
      <c r="BQ912" s="320">
        <f t="shared" si="2812"/>
        <v>0</v>
      </c>
      <c r="BR912" s="320">
        <f t="shared" si="2812"/>
        <v>0</v>
      </c>
      <c r="BS912" s="320">
        <f t="shared" si="2812"/>
        <v>0</v>
      </c>
      <c r="BT912" s="320">
        <f t="shared" ref="BT912:BZ912" si="2813">SUMIF($A$12:$A$234,$E901,BT$12:BT$234)*(1-$D$5)+SUMIF($A$239:$A$310,$E901,BT$239:BT$310)</f>
        <v>0</v>
      </c>
      <c r="BU912" s="320">
        <f t="shared" si="2813"/>
        <v>0</v>
      </c>
      <c r="BV912" s="320">
        <f t="shared" si="2813"/>
        <v>0</v>
      </c>
      <c r="BW912" s="320">
        <f t="shared" si="2813"/>
        <v>0</v>
      </c>
      <c r="BX912" s="320">
        <f t="shared" si="2813"/>
        <v>0</v>
      </c>
      <c r="BY912" s="320">
        <f t="shared" si="2813"/>
        <v>0</v>
      </c>
      <c r="BZ912" s="320">
        <f t="shared" si="2813"/>
        <v>0</v>
      </c>
    </row>
    <row r="913" spans="1:78" ht="15" x14ac:dyDescent="0.25">
      <c r="E913" s="170"/>
      <c r="G913" s="320"/>
      <c r="H913" s="320"/>
      <c r="I913" s="320"/>
      <c r="J913" s="320"/>
      <c r="K913" s="320"/>
      <c r="L913" s="320"/>
      <c r="M913" s="320"/>
      <c r="N913" s="320"/>
      <c r="O913" s="320"/>
      <c r="P913" s="320"/>
      <c r="Q913" s="320"/>
      <c r="R913" s="320"/>
      <c r="S913" s="320"/>
      <c r="T913" s="320"/>
      <c r="U913" s="320"/>
      <c r="V913" s="320"/>
      <c r="W913" s="320"/>
      <c r="X913" s="320"/>
      <c r="Y913" s="320"/>
      <c r="Z913" s="320"/>
      <c r="AA913" s="320"/>
      <c r="AB913" s="320"/>
      <c r="AC913" s="320"/>
      <c r="AD913" s="320"/>
      <c r="AE913" s="320"/>
      <c r="AF913" s="320"/>
      <c r="AG913" s="320"/>
      <c r="AH913" s="320"/>
      <c r="AI913" s="320"/>
      <c r="AJ913" s="320"/>
      <c r="AK913" s="320"/>
      <c r="AL913" s="320"/>
      <c r="AM913" s="320"/>
      <c r="AN913" s="320"/>
      <c r="AO913" s="320"/>
      <c r="AP913" s="320"/>
      <c r="AQ913" s="320"/>
      <c r="AR913" s="320"/>
      <c r="AS913" s="320"/>
      <c r="AT913" s="320"/>
      <c r="AU913" s="320"/>
      <c r="AV913" s="320"/>
      <c r="AW913" s="320"/>
      <c r="AX913" s="320"/>
      <c r="AY913" s="320"/>
      <c r="AZ913" s="320"/>
      <c r="BA913" s="320"/>
      <c r="BB913" s="320"/>
      <c r="BC913" s="320"/>
      <c r="BD913" s="320"/>
      <c r="BE913" s="320"/>
      <c r="BF913" s="320"/>
      <c r="BG913" s="320"/>
      <c r="BH913" s="320"/>
      <c r="BI913" s="320"/>
      <c r="BJ913" s="320"/>
      <c r="BK913" s="320"/>
      <c r="BL913" s="320"/>
      <c r="BM913" s="320"/>
      <c r="BN913" s="320"/>
      <c r="BO913" s="320"/>
      <c r="BP913" s="320"/>
      <c r="BQ913" s="320"/>
      <c r="BR913" s="320"/>
      <c r="BS913" s="320"/>
      <c r="BT913" s="320"/>
      <c r="BU913" s="320"/>
      <c r="BV913" s="320"/>
      <c r="BW913" s="320"/>
      <c r="BX913" s="320"/>
      <c r="BY913" s="320"/>
      <c r="BZ913" s="320"/>
    </row>
    <row r="914" spans="1:78" ht="15" x14ac:dyDescent="0.25">
      <c r="B914" s="77"/>
      <c r="E914" s="170" t="s">
        <v>66</v>
      </c>
      <c r="G914" s="320">
        <f>SUMIF($A$12:$A$234,$E901,G$12:G$234)</f>
        <v>0</v>
      </c>
      <c r="H914" s="320">
        <f t="shared" ref="H914:BS914" si="2814">SUMIF($A$12:$A$234,$E901,H$12:H$234)</f>
        <v>0</v>
      </c>
      <c r="I914" s="320">
        <f t="shared" si="2814"/>
        <v>0</v>
      </c>
      <c r="J914" s="320">
        <f t="shared" si="2814"/>
        <v>0</v>
      </c>
      <c r="K914" s="320">
        <f t="shared" si="2814"/>
        <v>0</v>
      </c>
      <c r="L914" s="320">
        <f t="shared" si="2814"/>
        <v>0</v>
      </c>
      <c r="M914" s="320">
        <f t="shared" si="2814"/>
        <v>0</v>
      </c>
      <c r="N914" s="320">
        <f t="shared" si="2814"/>
        <v>0</v>
      </c>
      <c r="O914" s="320">
        <f t="shared" si="2814"/>
        <v>0</v>
      </c>
      <c r="P914" s="320">
        <f t="shared" si="2814"/>
        <v>0</v>
      </c>
      <c r="Q914" s="320">
        <f t="shared" si="2814"/>
        <v>0</v>
      </c>
      <c r="R914" s="320">
        <f t="shared" si="2814"/>
        <v>0</v>
      </c>
      <c r="S914" s="320">
        <f t="shared" si="2814"/>
        <v>0</v>
      </c>
      <c r="T914" s="320">
        <f t="shared" si="2814"/>
        <v>0</v>
      </c>
      <c r="U914" s="320">
        <f t="shared" si="2814"/>
        <v>0</v>
      </c>
      <c r="V914" s="320">
        <f t="shared" si="2814"/>
        <v>0</v>
      </c>
      <c r="W914" s="320">
        <f t="shared" si="2814"/>
        <v>0</v>
      </c>
      <c r="X914" s="320">
        <f t="shared" si="2814"/>
        <v>0</v>
      </c>
      <c r="Y914" s="320">
        <f t="shared" si="2814"/>
        <v>0</v>
      </c>
      <c r="Z914" s="320">
        <f t="shared" si="2814"/>
        <v>0</v>
      </c>
      <c r="AA914" s="320">
        <f t="shared" si="2814"/>
        <v>0</v>
      </c>
      <c r="AB914" s="320">
        <f t="shared" si="2814"/>
        <v>0</v>
      </c>
      <c r="AC914" s="320">
        <f t="shared" si="2814"/>
        <v>0</v>
      </c>
      <c r="AD914" s="320">
        <f t="shared" si="2814"/>
        <v>0</v>
      </c>
      <c r="AE914" s="320">
        <f t="shared" si="2814"/>
        <v>0</v>
      </c>
      <c r="AF914" s="320">
        <f t="shared" si="2814"/>
        <v>0</v>
      </c>
      <c r="AG914" s="320">
        <f t="shared" si="2814"/>
        <v>0</v>
      </c>
      <c r="AH914" s="320">
        <f t="shared" si="2814"/>
        <v>0</v>
      </c>
      <c r="AI914" s="320">
        <f t="shared" si="2814"/>
        <v>0</v>
      </c>
      <c r="AJ914" s="320">
        <f t="shared" si="2814"/>
        <v>0</v>
      </c>
      <c r="AK914" s="320">
        <f t="shared" si="2814"/>
        <v>0</v>
      </c>
      <c r="AL914" s="320">
        <f t="shared" si="2814"/>
        <v>0</v>
      </c>
      <c r="AM914" s="320">
        <f t="shared" si="2814"/>
        <v>0</v>
      </c>
      <c r="AN914" s="320">
        <f t="shared" si="2814"/>
        <v>0</v>
      </c>
      <c r="AO914" s="320">
        <f t="shared" si="2814"/>
        <v>0</v>
      </c>
      <c r="AP914" s="320">
        <f t="shared" si="2814"/>
        <v>0</v>
      </c>
      <c r="AQ914" s="320">
        <f t="shared" si="2814"/>
        <v>0</v>
      </c>
      <c r="AR914" s="320">
        <f t="shared" si="2814"/>
        <v>0</v>
      </c>
      <c r="AS914" s="320">
        <f t="shared" si="2814"/>
        <v>0</v>
      </c>
      <c r="AT914" s="320">
        <f t="shared" si="2814"/>
        <v>0</v>
      </c>
      <c r="AU914" s="320">
        <f t="shared" si="2814"/>
        <v>0</v>
      </c>
      <c r="AV914" s="320">
        <f t="shared" si="2814"/>
        <v>0</v>
      </c>
      <c r="AW914" s="320">
        <f t="shared" si="2814"/>
        <v>0</v>
      </c>
      <c r="AX914" s="320">
        <f t="shared" si="2814"/>
        <v>0</v>
      </c>
      <c r="AY914" s="320">
        <f t="shared" si="2814"/>
        <v>0</v>
      </c>
      <c r="AZ914" s="320">
        <f t="shared" si="2814"/>
        <v>0</v>
      </c>
      <c r="BA914" s="320">
        <f t="shared" si="2814"/>
        <v>0</v>
      </c>
      <c r="BB914" s="320">
        <f t="shared" si="2814"/>
        <v>0</v>
      </c>
      <c r="BC914" s="320">
        <f t="shared" si="2814"/>
        <v>0</v>
      </c>
      <c r="BD914" s="320">
        <f t="shared" si="2814"/>
        <v>0</v>
      </c>
      <c r="BE914" s="320">
        <f t="shared" si="2814"/>
        <v>0</v>
      </c>
      <c r="BF914" s="320">
        <f t="shared" si="2814"/>
        <v>0</v>
      </c>
      <c r="BG914" s="320">
        <f t="shared" si="2814"/>
        <v>0</v>
      </c>
      <c r="BH914" s="320">
        <f t="shared" si="2814"/>
        <v>0</v>
      </c>
      <c r="BI914" s="320">
        <f t="shared" si="2814"/>
        <v>0</v>
      </c>
      <c r="BJ914" s="320">
        <f t="shared" si="2814"/>
        <v>0</v>
      </c>
      <c r="BK914" s="320">
        <f t="shared" si="2814"/>
        <v>0</v>
      </c>
      <c r="BL914" s="320">
        <f t="shared" si="2814"/>
        <v>0</v>
      </c>
      <c r="BM914" s="320">
        <f t="shared" si="2814"/>
        <v>0</v>
      </c>
      <c r="BN914" s="320">
        <f t="shared" si="2814"/>
        <v>0</v>
      </c>
      <c r="BO914" s="320">
        <f t="shared" si="2814"/>
        <v>0</v>
      </c>
      <c r="BP914" s="320">
        <f t="shared" si="2814"/>
        <v>0</v>
      </c>
      <c r="BQ914" s="320">
        <f t="shared" si="2814"/>
        <v>0</v>
      </c>
      <c r="BR914" s="320">
        <f t="shared" si="2814"/>
        <v>0</v>
      </c>
      <c r="BS914" s="320">
        <f t="shared" si="2814"/>
        <v>0</v>
      </c>
      <c r="BT914" s="320">
        <f t="shared" ref="BT914:BZ914" si="2815">SUMIF($A$12:$A$234,$E901,BT$12:BT$234)</f>
        <v>0</v>
      </c>
      <c r="BU914" s="320">
        <f t="shared" si="2815"/>
        <v>0</v>
      </c>
      <c r="BV914" s="320">
        <f t="shared" si="2815"/>
        <v>0</v>
      </c>
      <c r="BW914" s="320">
        <f t="shared" si="2815"/>
        <v>0</v>
      </c>
      <c r="BX914" s="320">
        <f t="shared" si="2815"/>
        <v>0</v>
      </c>
      <c r="BY914" s="320">
        <f t="shared" si="2815"/>
        <v>0</v>
      </c>
      <c r="BZ914" s="320">
        <f t="shared" si="2815"/>
        <v>0</v>
      </c>
    </row>
    <row r="915" spans="1:78" ht="15" x14ac:dyDescent="0.25">
      <c r="B915" s="77"/>
      <c r="E915" s="170"/>
      <c r="G915" s="277"/>
      <c r="H915" s="277"/>
      <c r="I915" s="277"/>
      <c r="J915" s="277"/>
      <c r="K915" s="277"/>
      <c r="L915" s="277"/>
      <c r="M915" s="277"/>
      <c r="N915" s="277"/>
      <c r="O915" s="277"/>
      <c r="P915" s="277"/>
      <c r="Q915" s="277"/>
      <c r="R915" s="277"/>
      <c r="S915" s="277"/>
      <c r="T915" s="277"/>
      <c r="U915" s="277"/>
      <c r="V915" s="277"/>
      <c r="W915" s="277"/>
      <c r="X915" s="277"/>
      <c r="Y915" s="277"/>
      <c r="Z915" s="277"/>
      <c r="AA915" s="277"/>
      <c r="AB915" s="277"/>
      <c r="AC915" s="277"/>
      <c r="AD915" s="277"/>
      <c r="AE915" s="277"/>
      <c r="AF915" s="277"/>
      <c r="AG915" s="277"/>
      <c r="AH915" s="277"/>
      <c r="AI915" s="277"/>
      <c r="AJ915" s="277"/>
      <c r="AK915" s="277"/>
      <c r="AL915" s="277"/>
      <c r="AM915" s="277"/>
      <c r="AN915" s="277"/>
      <c r="AO915" s="277"/>
      <c r="AP915" s="277"/>
      <c r="AQ915" s="277"/>
      <c r="AR915" s="277"/>
      <c r="AS915" s="277"/>
      <c r="AT915" s="277"/>
      <c r="AU915" s="277"/>
      <c r="AV915" s="277"/>
      <c r="AW915" s="277"/>
      <c r="AX915" s="277"/>
      <c r="AY915" s="277"/>
      <c r="AZ915" s="277"/>
      <c r="BA915" s="277"/>
      <c r="BB915" s="277"/>
      <c r="BC915" s="277"/>
      <c r="BD915" s="277"/>
      <c r="BE915" s="277"/>
      <c r="BF915" s="277"/>
      <c r="BG915" s="277"/>
      <c r="BH915" s="277"/>
      <c r="BI915" s="277"/>
      <c r="BJ915" s="277"/>
      <c r="BK915" s="277"/>
      <c r="BL915" s="277"/>
      <c r="BM915" s="277"/>
      <c r="BN915" s="277"/>
      <c r="BO915" s="277"/>
      <c r="BP915" s="277"/>
      <c r="BQ915" s="277"/>
      <c r="BR915" s="277"/>
      <c r="BS915" s="277"/>
      <c r="BT915" s="277"/>
      <c r="BU915" s="277"/>
      <c r="BV915" s="277"/>
      <c r="BW915" s="277"/>
      <c r="BX915" s="277"/>
      <c r="BY915" s="277"/>
      <c r="BZ915" s="277"/>
    </row>
    <row r="916" spans="1:78" ht="15" x14ac:dyDescent="0.25">
      <c r="B916" s="77"/>
      <c r="E916" s="170" t="s">
        <v>117</v>
      </c>
      <c r="F916" s="310"/>
      <c r="G916" s="277">
        <f>SUMIF($A$392:$A$539,$E901,G$392:G$539)</f>
        <v>0</v>
      </c>
      <c r="H916" s="277">
        <f t="shared" ref="H916:BS916" si="2816">SUMIF($A$392:$A$539,$E901,H$392:H$539)</f>
        <v>0</v>
      </c>
      <c r="I916" s="277">
        <f t="shared" si="2816"/>
        <v>0</v>
      </c>
      <c r="J916" s="277">
        <f t="shared" si="2816"/>
        <v>0</v>
      </c>
      <c r="K916" s="277">
        <f t="shared" si="2816"/>
        <v>0</v>
      </c>
      <c r="L916" s="277">
        <f t="shared" si="2816"/>
        <v>0</v>
      </c>
      <c r="M916" s="277">
        <f t="shared" si="2816"/>
        <v>0</v>
      </c>
      <c r="N916" s="277">
        <f t="shared" si="2816"/>
        <v>0</v>
      </c>
      <c r="O916" s="277">
        <f t="shared" si="2816"/>
        <v>0</v>
      </c>
      <c r="P916" s="277">
        <f t="shared" si="2816"/>
        <v>0</v>
      </c>
      <c r="Q916" s="277">
        <f t="shared" si="2816"/>
        <v>0</v>
      </c>
      <c r="R916" s="277">
        <f t="shared" si="2816"/>
        <v>0</v>
      </c>
      <c r="S916" s="277">
        <f t="shared" si="2816"/>
        <v>0</v>
      </c>
      <c r="T916" s="277">
        <f t="shared" si="2816"/>
        <v>0</v>
      </c>
      <c r="U916" s="277">
        <f t="shared" si="2816"/>
        <v>0</v>
      </c>
      <c r="V916" s="277">
        <f t="shared" si="2816"/>
        <v>0</v>
      </c>
      <c r="W916" s="277">
        <f t="shared" si="2816"/>
        <v>0</v>
      </c>
      <c r="X916" s="277">
        <f t="shared" si="2816"/>
        <v>0</v>
      </c>
      <c r="Y916" s="277">
        <f t="shared" si="2816"/>
        <v>0</v>
      </c>
      <c r="Z916" s="277">
        <f t="shared" si="2816"/>
        <v>0</v>
      </c>
      <c r="AA916" s="277">
        <f t="shared" si="2816"/>
        <v>0</v>
      </c>
      <c r="AB916" s="277">
        <f t="shared" si="2816"/>
        <v>0</v>
      </c>
      <c r="AC916" s="277">
        <f t="shared" si="2816"/>
        <v>0</v>
      </c>
      <c r="AD916" s="277">
        <f t="shared" si="2816"/>
        <v>0</v>
      </c>
      <c r="AE916" s="277">
        <f t="shared" si="2816"/>
        <v>0</v>
      </c>
      <c r="AF916" s="277">
        <f t="shared" si="2816"/>
        <v>0</v>
      </c>
      <c r="AG916" s="277">
        <f t="shared" si="2816"/>
        <v>0</v>
      </c>
      <c r="AH916" s="277">
        <f t="shared" si="2816"/>
        <v>0</v>
      </c>
      <c r="AI916" s="277">
        <f t="shared" si="2816"/>
        <v>0</v>
      </c>
      <c r="AJ916" s="277">
        <f t="shared" si="2816"/>
        <v>0</v>
      </c>
      <c r="AK916" s="277">
        <f t="shared" si="2816"/>
        <v>0</v>
      </c>
      <c r="AL916" s="277">
        <f t="shared" si="2816"/>
        <v>0</v>
      </c>
      <c r="AM916" s="277">
        <f t="shared" si="2816"/>
        <v>0</v>
      </c>
      <c r="AN916" s="277">
        <f t="shared" si="2816"/>
        <v>0</v>
      </c>
      <c r="AO916" s="277">
        <f t="shared" si="2816"/>
        <v>0</v>
      </c>
      <c r="AP916" s="277">
        <f t="shared" si="2816"/>
        <v>0</v>
      </c>
      <c r="AQ916" s="277">
        <f t="shared" si="2816"/>
        <v>0</v>
      </c>
      <c r="AR916" s="277">
        <f t="shared" si="2816"/>
        <v>0</v>
      </c>
      <c r="AS916" s="277">
        <f t="shared" si="2816"/>
        <v>0</v>
      </c>
      <c r="AT916" s="277">
        <f t="shared" si="2816"/>
        <v>0</v>
      </c>
      <c r="AU916" s="277">
        <f t="shared" si="2816"/>
        <v>0</v>
      </c>
      <c r="AV916" s="277">
        <f t="shared" si="2816"/>
        <v>0</v>
      </c>
      <c r="AW916" s="277">
        <f t="shared" si="2816"/>
        <v>0</v>
      </c>
      <c r="AX916" s="277">
        <f t="shared" si="2816"/>
        <v>0</v>
      </c>
      <c r="AY916" s="277">
        <f t="shared" si="2816"/>
        <v>0</v>
      </c>
      <c r="AZ916" s="277">
        <f t="shared" si="2816"/>
        <v>0</v>
      </c>
      <c r="BA916" s="277">
        <f t="shared" si="2816"/>
        <v>0</v>
      </c>
      <c r="BB916" s="277">
        <f t="shared" si="2816"/>
        <v>0</v>
      </c>
      <c r="BC916" s="277">
        <f t="shared" si="2816"/>
        <v>0</v>
      </c>
      <c r="BD916" s="277">
        <f t="shared" si="2816"/>
        <v>0</v>
      </c>
      <c r="BE916" s="277">
        <f t="shared" si="2816"/>
        <v>0</v>
      </c>
      <c r="BF916" s="277">
        <f t="shared" si="2816"/>
        <v>0</v>
      </c>
      <c r="BG916" s="277">
        <f t="shared" si="2816"/>
        <v>0</v>
      </c>
      <c r="BH916" s="277">
        <f t="shared" si="2816"/>
        <v>0</v>
      </c>
      <c r="BI916" s="277">
        <f t="shared" si="2816"/>
        <v>0</v>
      </c>
      <c r="BJ916" s="277">
        <f t="shared" si="2816"/>
        <v>0</v>
      </c>
      <c r="BK916" s="277">
        <f t="shared" si="2816"/>
        <v>0</v>
      </c>
      <c r="BL916" s="277">
        <f t="shared" si="2816"/>
        <v>0</v>
      </c>
      <c r="BM916" s="277">
        <f t="shared" si="2816"/>
        <v>0</v>
      </c>
      <c r="BN916" s="277">
        <f t="shared" si="2816"/>
        <v>0</v>
      </c>
      <c r="BO916" s="277">
        <f t="shared" si="2816"/>
        <v>0</v>
      </c>
      <c r="BP916" s="277">
        <f t="shared" si="2816"/>
        <v>0</v>
      </c>
      <c r="BQ916" s="277">
        <f t="shared" si="2816"/>
        <v>0</v>
      </c>
      <c r="BR916" s="277">
        <f t="shared" si="2816"/>
        <v>0</v>
      </c>
      <c r="BS916" s="277">
        <f t="shared" si="2816"/>
        <v>0</v>
      </c>
      <c r="BT916" s="277">
        <f t="shared" ref="BT916:BZ916" si="2817">SUMIF($A$392:$A$539,$E901,BT$392:BT$539)</f>
        <v>0</v>
      </c>
      <c r="BU916" s="277">
        <f t="shared" si="2817"/>
        <v>0</v>
      </c>
      <c r="BV916" s="277">
        <f t="shared" si="2817"/>
        <v>0</v>
      </c>
      <c r="BW916" s="277">
        <f t="shared" si="2817"/>
        <v>0</v>
      </c>
      <c r="BX916" s="277">
        <f t="shared" si="2817"/>
        <v>0</v>
      </c>
      <c r="BY916" s="277">
        <f t="shared" si="2817"/>
        <v>0</v>
      </c>
      <c r="BZ916" s="277">
        <f t="shared" si="2817"/>
        <v>0</v>
      </c>
    </row>
    <row r="917" spans="1:78" ht="15" x14ac:dyDescent="0.25">
      <c r="B917" s="77"/>
      <c r="E917" s="170" t="s">
        <v>118</v>
      </c>
      <c r="F917" s="310"/>
      <c r="G917" s="277">
        <f>SUMIF($A$544:$A$615,$E901,G$544:G$615)</f>
        <v>0</v>
      </c>
      <c r="H917" s="277">
        <f t="shared" ref="H917:BS917" si="2818">SUMIF($A$544:$A$615,$E901,H$544:H$615)</f>
        <v>0</v>
      </c>
      <c r="I917" s="277">
        <f t="shared" si="2818"/>
        <v>0</v>
      </c>
      <c r="J917" s="277">
        <f t="shared" si="2818"/>
        <v>0</v>
      </c>
      <c r="K917" s="277">
        <f t="shared" si="2818"/>
        <v>0</v>
      </c>
      <c r="L917" s="277">
        <f t="shared" si="2818"/>
        <v>0</v>
      </c>
      <c r="M917" s="277">
        <f t="shared" si="2818"/>
        <v>0</v>
      </c>
      <c r="N917" s="277">
        <f t="shared" si="2818"/>
        <v>0</v>
      </c>
      <c r="O917" s="277">
        <f t="shared" si="2818"/>
        <v>0</v>
      </c>
      <c r="P917" s="277">
        <f t="shared" si="2818"/>
        <v>0</v>
      </c>
      <c r="Q917" s="277">
        <f t="shared" si="2818"/>
        <v>0</v>
      </c>
      <c r="R917" s="277">
        <f t="shared" si="2818"/>
        <v>0</v>
      </c>
      <c r="S917" s="277">
        <f t="shared" si="2818"/>
        <v>0</v>
      </c>
      <c r="T917" s="277">
        <f t="shared" si="2818"/>
        <v>0</v>
      </c>
      <c r="U917" s="277">
        <f t="shared" si="2818"/>
        <v>0</v>
      </c>
      <c r="V917" s="277">
        <f t="shared" si="2818"/>
        <v>0</v>
      </c>
      <c r="W917" s="277">
        <f t="shared" si="2818"/>
        <v>0</v>
      </c>
      <c r="X917" s="277">
        <f t="shared" si="2818"/>
        <v>0</v>
      </c>
      <c r="Y917" s="277">
        <f t="shared" si="2818"/>
        <v>0</v>
      </c>
      <c r="Z917" s="277">
        <f t="shared" si="2818"/>
        <v>0</v>
      </c>
      <c r="AA917" s="277">
        <f t="shared" si="2818"/>
        <v>0</v>
      </c>
      <c r="AB917" s="277">
        <f t="shared" si="2818"/>
        <v>0</v>
      </c>
      <c r="AC917" s="277">
        <f t="shared" si="2818"/>
        <v>0</v>
      </c>
      <c r="AD917" s="277">
        <f t="shared" si="2818"/>
        <v>0</v>
      </c>
      <c r="AE917" s="277">
        <f t="shared" si="2818"/>
        <v>0</v>
      </c>
      <c r="AF917" s="277">
        <f t="shared" si="2818"/>
        <v>0</v>
      </c>
      <c r="AG917" s="277">
        <f t="shared" si="2818"/>
        <v>0</v>
      </c>
      <c r="AH917" s="277">
        <f t="shared" si="2818"/>
        <v>0</v>
      </c>
      <c r="AI917" s="277">
        <f t="shared" si="2818"/>
        <v>0</v>
      </c>
      <c r="AJ917" s="277">
        <f t="shared" si="2818"/>
        <v>0</v>
      </c>
      <c r="AK917" s="277">
        <f t="shared" si="2818"/>
        <v>0</v>
      </c>
      <c r="AL917" s="277">
        <f t="shared" si="2818"/>
        <v>0</v>
      </c>
      <c r="AM917" s="277">
        <f t="shared" si="2818"/>
        <v>0</v>
      </c>
      <c r="AN917" s="277">
        <f t="shared" si="2818"/>
        <v>0</v>
      </c>
      <c r="AO917" s="277">
        <f t="shared" si="2818"/>
        <v>0</v>
      </c>
      <c r="AP917" s="277">
        <f t="shared" si="2818"/>
        <v>0</v>
      </c>
      <c r="AQ917" s="277">
        <f t="shared" si="2818"/>
        <v>0</v>
      </c>
      <c r="AR917" s="277">
        <f t="shared" si="2818"/>
        <v>0</v>
      </c>
      <c r="AS917" s="277">
        <f t="shared" si="2818"/>
        <v>0</v>
      </c>
      <c r="AT917" s="277">
        <f t="shared" si="2818"/>
        <v>0</v>
      </c>
      <c r="AU917" s="277">
        <f t="shared" si="2818"/>
        <v>0</v>
      </c>
      <c r="AV917" s="277">
        <f t="shared" si="2818"/>
        <v>0</v>
      </c>
      <c r="AW917" s="277">
        <f t="shared" si="2818"/>
        <v>0</v>
      </c>
      <c r="AX917" s="277">
        <f t="shared" si="2818"/>
        <v>0</v>
      </c>
      <c r="AY917" s="277">
        <f t="shared" si="2818"/>
        <v>0</v>
      </c>
      <c r="AZ917" s="277">
        <f t="shared" si="2818"/>
        <v>0</v>
      </c>
      <c r="BA917" s="277">
        <f t="shared" si="2818"/>
        <v>0</v>
      </c>
      <c r="BB917" s="277">
        <f t="shared" si="2818"/>
        <v>0</v>
      </c>
      <c r="BC917" s="277">
        <f t="shared" si="2818"/>
        <v>0</v>
      </c>
      <c r="BD917" s="277">
        <f t="shared" si="2818"/>
        <v>0</v>
      </c>
      <c r="BE917" s="277">
        <f t="shared" si="2818"/>
        <v>0</v>
      </c>
      <c r="BF917" s="277">
        <f t="shared" si="2818"/>
        <v>0</v>
      </c>
      <c r="BG917" s="277">
        <f t="shared" si="2818"/>
        <v>0</v>
      </c>
      <c r="BH917" s="277">
        <f t="shared" si="2818"/>
        <v>0</v>
      </c>
      <c r="BI917" s="277">
        <f t="shared" si="2818"/>
        <v>0</v>
      </c>
      <c r="BJ917" s="277">
        <f t="shared" si="2818"/>
        <v>0</v>
      </c>
      <c r="BK917" s="277">
        <f t="shared" si="2818"/>
        <v>0</v>
      </c>
      <c r="BL917" s="277">
        <f t="shared" si="2818"/>
        <v>0</v>
      </c>
      <c r="BM917" s="277">
        <f t="shared" si="2818"/>
        <v>0</v>
      </c>
      <c r="BN917" s="277">
        <f t="shared" si="2818"/>
        <v>0</v>
      </c>
      <c r="BO917" s="277">
        <f t="shared" si="2818"/>
        <v>0</v>
      </c>
      <c r="BP917" s="277">
        <f t="shared" si="2818"/>
        <v>0</v>
      </c>
      <c r="BQ917" s="277">
        <f t="shared" si="2818"/>
        <v>0</v>
      </c>
      <c r="BR917" s="277">
        <f t="shared" si="2818"/>
        <v>0</v>
      </c>
      <c r="BS917" s="277">
        <f t="shared" si="2818"/>
        <v>0</v>
      </c>
      <c r="BT917" s="277">
        <f t="shared" ref="BT917:BZ917" si="2819">SUMIF($A$544:$A$615,$E901,BT$544:BT$615)</f>
        <v>0</v>
      </c>
      <c r="BU917" s="277">
        <f t="shared" si="2819"/>
        <v>0</v>
      </c>
      <c r="BV917" s="277">
        <f t="shared" si="2819"/>
        <v>0</v>
      </c>
      <c r="BW917" s="277">
        <f t="shared" si="2819"/>
        <v>0</v>
      </c>
      <c r="BX917" s="277">
        <f t="shared" si="2819"/>
        <v>0</v>
      </c>
      <c r="BY917" s="277">
        <f t="shared" si="2819"/>
        <v>0</v>
      </c>
      <c r="BZ917" s="277">
        <f t="shared" si="2819"/>
        <v>0</v>
      </c>
    </row>
    <row r="918" spans="1:78" ht="15" x14ac:dyDescent="0.25">
      <c r="B918" s="77"/>
      <c r="E918" s="170" t="s">
        <v>119</v>
      </c>
      <c r="F918" s="310"/>
      <c r="G918" s="277">
        <f>SUMIF($A$316:$A$387,$E901,G$316:G$387)</f>
        <v>0</v>
      </c>
      <c r="H918" s="277">
        <f t="shared" ref="H918:BS918" si="2820">SUMIF($A$316:$A$387,$E901,H$316:H$387)</f>
        <v>0</v>
      </c>
      <c r="I918" s="277">
        <f t="shared" si="2820"/>
        <v>0</v>
      </c>
      <c r="J918" s="277">
        <f t="shared" si="2820"/>
        <v>0</v>
      </c>
      <c r="K918" s="277">
        <f t="shared" si="2820"/>
        <v>0</v>
      </c>
      <c r="L918" s="277">
        <f t="shared" si="2820"/>
        <v>0</v>
      </c>
      <c r="M918" s="277">
        <f t="shared" si="2820"/>
        <v>0</v>
      </c>
      <c r="N918" s="277">
        <f t="shared" si="2820"/>
        <v>0</v>
      </c>
      <c r="O918" s="277">
        <f t="shared" si="2820"/>
        <v>0</v>
      </c>
      <c r="P918" s="277">
        <f t="shared" si="2820"/>
        <v>0</v>
      </c>
      <c r="Q918" s="277">
        <f t="shared" si="2820"/>
        <v>0</v>
      </c>
      <c r="R918" s="277">
        <f t="shared" si="2820"/>
        <v>0</v>
      </c>
      <c r="S918" s="277">
        <f t="shared" si="2820"/>
        <v>0</v>
      </c>
      <c r="T918" s="277">
        <f t="shared" si="2820"/>
        <v>0</v>
      </c>
      <c r="U918" s="277">
        <f t="shared" si="2820"/>
        <v>0</v>
      </c>
      <c r="V918" s="277">
        <f t="shared" si="2820"/>
        <v>0</v>
      </c>
      <c r="W918" s="277">
        <f t="shared" si="2820"/>
        <v>0</v>
      </c>
      <c r="X918" s="277">
        <f t="shared" si="2820"/>
        <v>0</v>
      </c>
      <c r="Y918" s="277">
        <f t="shared" si="2820"/>
        <v>0</v>
      </c>
      <c r="Z918" s="277">
        <f t="shared" si="2820"/>
        <v>0</v>
      </c>
      <c r="AA918" s="277">
        <f t="shared" si="2820"/>
        <v>0</v>
      </c>
      <c r="AB918" s="277">
        <f t="shared" si="2820"/>
        <v>0</v>
      </c>
      <c r="AC918" s="277">
        <f t="shared" si="2820"/>
        <v>0</v>
      </c>
      <c r="AD918" s="277">
        <f t="shared" si="2820"/>
        <v>0</v>
      </c>
      <c r="AE918" s="277">
        <f t="shared" si="2820"/>
        <v>0</v>
      </c>
      <c r="AF918" s="277">
        <f t="shared" si="2820"/>
        <v>0</v>
      </c>
      <c r="AG918" s="277">
        <f t="shared" si="2820"/>
        <v>0</v>
      </c>
      <c r="AH918" s="277">
        <f t="shared" si="2820"/>
        <v>0</v>
      </c>
      <c r="AI918" s="277">
        <f t="shared" si="2820"/>
        <v>0</v>
      </c>
      <c r="AJ918" s="277">
        <f t="shared" si="2820"/>
        <v>0</v>
      </c>
      <c r="AK918" s="277">
        <f t="shared" si="2820"/>
        <v>0</v>
      </c>
      <c r="AL918" s="277">
        <f t="shared" si="2820"/>
        <v>0</v>
      </c>
      <c r="AM918" s="277">
        <f t="shared" si="2820"/>
        <v>0</v>
      </c>
      <c r="AN918" s="277">
        <f t="shared" si="2820"/>
        <v>0</v>
      </c>
      <c r="AO918" s="277">
        <f t="shared" si="2820"/>
        <v>0</v>
      </c>
      <c r="AP918" s="277">
        <f t="shared" si="2820"/>
        <v>0</v>
      </c>
      <c r="AQ918" s="277">
        <f t="shared" si="2820"/>
        <v>0</v>
      </c>
      <c r="AR918" s="277">
        <f t="shared" si="2820"/>
        <v>0</v>
      </c>
      <c r="AS918" s="277">
        <f t="shared" si="2820"/>
        <v>0</v>
      </c>
      <c r="AT918" s="277">
        <f t="shared" si="2820"/>
        <v>0</v>
      </c>
      <c r="AU918" s="277">
        <f t="shared" si="2820"/>
        <v>0</v>
      </c>
      <c r="AV918" s="277">
        <f t="shared" si="2820"/>
        <v>0</v>
      </c>
      <c r="AW918" s="277">
        <f t="shared" si="2820"/>
        <v>0</v>
      </c>
      <c r="AX918" s="277">
        <f t="shared" si="2820"/>
        <v>0</v>
      </c>
      <c r="AY918" s="277">
        <f t="shared" si="2820"/>
        <v>0</v>
      </c>
      <c r="AZ918" s="277">
        <f t="shared" si="2820"/>
        <v>0</v>
      </c>
      <c r="BA918" s="277">
        <f t="shared" si="2820"/>
        <v>0</v>
      </c>
      <c r="BB918" s="277">
        <f t="shared" si="2820"/>
        <v>0</v>
      </c>
      <c r="BC918" s="277">
        <f t="shared" si="2820"/>
        <v>0</v>
      </c>
      <c r="BD918" s="277">
        <f t="shared" si="2820"/>
        <v>0</v>
      </c>
      <c r="BE918" s="277">
        <f t="shared" si="2820"/>
        <v>0</v>
      </c>
      <c r="BF918" s="277">
        <f t="shared" si="2820"/>
        <v>0</v>
      </c>
      <c r="BG918" s="277">
        <f t="shared" si="2820"/>
        <v>0</v>
      </c>
      <c r="BH918" s="277">
        <f t="shared" si="2820"/>
        <v>0</v>
      </c>
      <c r="BI918" s="277">
        <f t="shared" si="2820"/>
        <v>0</v>
      </c>
      <c r="BJ918" s="277">
        <f t="shared" si="2820"/>
        <v>0</v>
      </c>
      <c r="BK918" s="277">
        <f t="shared" si="2820"/>
        <v>0</v>
      </c>
      <c r="BL918" s="277">
        <f t="shared" si="2820"/>
        <v>0</v>
      </c>
      <c r="BM918" s="277">
        <f t="shared" si="2820"/>
        <v>0</v>
      </c>
      <c r="BN918" s="277">
        <f t="shared" si="2820"/>
        <v>0</v>
      </c>
      <c r="BO918" s="277">
        <f t="shared" si="2820"/>
        <v>0</v>
      </c>
      <c r="BP918" s="277">
        <f t="shared" si="2820"/>
        <v>0</v>
      </c>
      <c r="BQ918" s="277">
        <f t="shared" si="2820"/>
        <v>0</v>
      </c>
      <c r="BR918" s="277">
        <f t="shared" si="2820"/>
        <v>0</v>
      </c>
      <c r="BS918" s="277">
        <f t="shared" si="2820"/>
        <v>0</v>
      </c>
      <c r="BT918" s="277">
        <f t="shared" ref="BT918:BZ918" si="2821">SUMIF($A$316:$A$387,$E901,BT$316:BT$387)</f>
        <v>0</v>
      </c>
      <c r="BU918" s="277">
        <f t="shared" si="2821"/>
        <v>0</v>
      </c>
      <c r="BV918" s="277">
        <f t="shared" si="2821"/>
        <v>0</v>
      </c>
      <c r="BW918" s="277">
        <f t="shared" si="2821"/>
        <v>0</v>
      </c>
      <c r="BX918" s="277">
        <f t="shared" si="2821"/>
        <v>0</v>
      </c>
      <c r="BY918" s="277">
        <f t="shared" si="2821"/>
        <v>0</v>
      </c>
      <c r="BZ918" s="277">
        <f t="shared" si="2821"/>
        <v>0</v>
      </c>
    </row>
    <row r="919" spans="1:78" ht="15" x14ac:dyDescent="0.25">
      <c r="B919" s="310"/>
      <c r="E919" s="170"/>
      <c r="F919" s="310"/>
      <c r="G919" s="277"/>
      <c r="H919" s="277"/>
      <c r="I919" s="277"/>
      <c r="J919" s="277"/>
      <c r="K919" s="277"/>
      <c r="L919" s="277"/>
      <c r="M919" s="277"/>
      <c r="N919" s="277"/>
      <c r="O919" s="277"/>
      <c r="P919" s="277"/>
      <c r="Q919" s="277"/>
      <c r="R919" s="277"/>
      <c r="S919" s="277"/>
      <c r="T919" s="277"/>
      <c r="U919" s="277"/>
      <c r="V919" s="277"/>
      <c r="W919" s="277"/>
      <c r="X919" s="277"/>
      <c r="Y919" s="277"/>
      <c r="Z919" s="277"/>
      <c r="AA919" s="277"/>
      <c r="AB919" s="277"/>
      <c r="AC919" s="277"/>
      <c r="AD919" s="277"/>
      <c r="AE919" s="277"/>
      <c r="AF919" s="277"/>
      <c r="AG919" s="277"/>
      <c r="AH919" s="277"/>
      <c r="AI919" s="277"/>
      <c r="AJ919" s="277"/>
      <c r="AK919" s="277"/>
      <c r="AL919" s="277"/>
      <c r="AM919" s="277"/>
      <c r="AN919" s="277"/>
      <c r="AO919" s="277"/>
      <c r="AP919" s="277"/>
      <c r="AQ919" s="277"/>
      <c r="AR919" s="277"/>
      <c r="AS919" s="277"/>
      <c r="AT919" s="277"/>
      <c r="AU919" s="277"/>
      <c r="AV919" s="277"/>
      <c r="AW919" s="277"/>
      <c r="AX919" s="277"/>
      <c r="AY919" s="277"/>
      <c r="AZ919" s="277"/>
      <c r="BA919" s="277"/>
      <c r="BB919" s="277"/>
      <c r="BC919" s="277"/>
      <c r="BD919" s="277"/>
      <c r="BE919" s="277"/>
      <c r="BF919" s="277"/>
      <c r="BG919" s="277"/>
      <c r="BH919" s="277"/>
      <c r="BI919" s="277"/>
      <c r="BJ919" s="277"/>
      <c r="BK919" s="277"/>
      <c r="BL919" s="277"/>
      <c r="BM919" s="277"/>
      <c r="BN919" s="277"/>
      <c r="BO919" s="277"/>
      <c r="BP919" s="277"/>
      <c r="BQ919" s="277"/>
      <c r="BR919" s="277"/>
      <c r="BS919" s="277"/>
      <c r="BT919" s="277"/>
      <c r="BU919" s="277"/>
      <c r="BV919" s="277"/>
      <c r="BW919" s="277"/>
      <c r="BX919" s="277"/>
      <c r="BY919" s="277"/>
      <c r="BZ919" s="277"/>
    </row>
    <row r="920" spans="1:78" ht="15" x14ac:dyDescent="0.25">
      <c r="B920" s="202">
        <f>'SS-GSMPII-3'!$C$15</f>
        <v>0.21</v>
      </c>
      <c r="E920" s="170" t="s">
        <v>120</v>
      </c>
      <c r="F920" s="310"/>
      <c r="G920" s="83">
        <f>(G914-G916-G921)*$B920</f>
        <v>0</v>
      </c>
      <c r="H920" s="83">
        <f t="shared" ref="H920" si="2822">(H914-H916-H921)*$B920</f>
        <v>0</v>
      </c>
      <c r="I920" s="83">
        <f t="shared" ref="I920" si="2823">(I914-I916-I921)*$B920</f>
        <v>0</v>
      </c>
      <c r="J920" s="83">
        <f t="shared" ref="J920" si="2824">(J914-J916-J921)*$B920</f>
        <v>0</v>
      </c>
      <c r="K920" s="83">
        <f t="shared" ref="K920" si="2825">(K914-K916-K921)*$B920</f>
        <v>0</v>
      </c>
      <c r="L920" s="83">
        <f t="shared" ref="L920" si="2826">(L914-L916-L921)*$B920</f>
        <v>0</v>
      </c>
      <c r="M920" s="83">
        <f t="shared" ref="M920" si="2827">(M914-M916-M921)*$B920</f>
        <v>0</v>
      </c>
      <c r="N920" s="83">
        <f t="shared" ref="N920" si="2828">(N914-N916-N921)*$B920</f>
        <v>0</v>
      </c>
      <c r="O920" s="83">
        <f t="shared" ref="O920" si="2829">(O914-O916-O921)*$B920</f>
        <v>0</v>
      </c>
      <c r="P920" s="83">
        <f t="shared" ref="P920" si="2830">(P914-P916-P921)*$B920</f>
        <v>0</v>
      </c>
      <c r="Q920" s="83">
        <f t="shared" ref="Q920" si="2831">(Q914-Q916-Q921)*$B920</f>
        <v>0</v>
      </c>
      <c r="R920" s="83">
        <f t="shared" ref="R920" si="2832">(R914-R916-R921)*$B920</f>
        <v>0</v>
      </c>
      <c r="S920" s="83">
        <f t="shared" ref="S920" si="2833">(S914-S916-S921)*$B920</f>
        <v>0</v>
      </c>
      <c r="T920" s="83">
        <f t="shared" ref="T920" si="2834">(T914-T916-T921)*$B920</f>
        <v>0</v>
      </c>
      <c r="U920" s="83">
        <f t="shared" ref="U920" si="2835">(U914-U916-U921)*$B920</f>
        <v>0</v>
      </c>
      <c r="V920" s="83">
        <f t="shared" ref="V920" si="2836">(V914-V916-V921)*$B920</f>
        <v>0</v>
      </c>
      <c r="W920" s="83">
        <f t="shared" ref="W920" si="2837">(W914-W916-W921)*$B920</f>
        <v>0</v>
      </c>
      <c r="X920" s="83">
        <f t="shared" ref="X920" si="2838">(X914-X916-X921)*$B920</f>
        <v>0</v>
      </c>
      <c r="Y920" s="83">
        <f t="shared" ref="Y920" si="2839">(Y914-Y916-Y921)*$B920</f>
        <v>0</v>
      </c>
      <c r="Z920" s="83">
        <f t="shared" ref="Z920" si="2840">(Z914-Z916-Z921)*$B920</f>
        <v>0</v>
      </c>
      <c r="AA920" s="83">
        <f t="shared" ref="AA920" si="2841">(AA914-AA916-AA921)*$B920</f>
        <v>0</v>
      </c>
      <c r="AB920" s="83">
        <f t="shared" ref="AB920" si="2842">(AB914-AB916-AB921)*$B920</f>
        <v>0</v>
      </c>
      <c r="AC920" s="83">
        <f t="shared" ref="AC920" si="2843">(AC914-AC916-AC921)*$B920</f>
        <v>0</v>
      </c>
      <c r="AD920" s="83">
        <f t="shared" ref="AD920" si="2844">(AD914-AD916-AD921)*$B920</f>
        <v>0</v>
      </c>
      <c r="AE920" s="83">
        <f t="shared" ref="AE920" si="2845">(AE914-AE916-AE921)*$B920</f>
        <v>0</v>
      </c>
      <c r="AF920" s="83">
        <f t="shared" ref="AF920" si="2846">(AF914-AF916-AF921)*$B920</f>
        <v>0</v>
      </c>
      <c r="AG920" s="83">
        <f t="shared" ref="AG920" si="2847">(AG914-AG916-AG921)*$B920</f>
        <v>0</v>
      </c>
      <c r="AH920" s="83">
        <f t="shared" ref="AH920" si="2848">(AH914-AH916-AH921)*$B920</f>
        <v>0</v>
      </c>
      <c r="AI920" s="83">
        <f t="shared" ref="AI920" si="2849">(AI914-AI916-AI921)*$B920</f>
        <v>0</v>
      </c>
      <c r="AJ920" s="83">
        <f t="shared" ref="AJ920" si="2850">(AJ914-AJ916-AJ921)*$B920</f>
        <v>0</v>
      </c>
      <c r="AK920" s="83">
        <f t="shared" ref="AK920" si="2851">(AK914-AK916-AK921)*$B920</f>
        <v>0</v>
      </c>
      <c r="AL920" s="83">
        <f t="shared" ref="AL920" si="2852">(AL914-AL916-AL921)*$B920</f>
        <v>0</v>
      </c>
      <c r="AM920" s="83">
        <f t="shared" ref="AM920" si="2853">(AM914-AM916-AM921)*$B920</f>
        <v>0</v>
      </c>
      <c r="AN920" s="83">
        <f t="shared" ref="AN920" si="2854">(AN914-AN916-AN921)*$B920</f>
        <v>0</v>
      </c>
      <c r="AO920" s="83">
        <f t="shared" ref="AO920" si="2855">(AO914-AO916-AO921)*$B920</f>
        <v>0</v>
      </c>
      <c r="AP920" s="83">
        <f t="shared" ref="AP920" si="2856">(AP914-AP916-AP921)*$B920</f>
        <v>0</v>
      </c>
      <c r="AQ920" s="83">
        <f t="shared" ref="AQ920" si="2857">(AQ914-AQ916-AQ921)*$B920</f>
        <v>0</v>
      </c>
      <c r="AR920" s="83">
        <f t="shared" ref="AR920" si="2858">(AR914-AR916-AR921)*$B920</f>
        <v>0</v>
      </c>
      <c r="AS920" s="83">
        <f t="shared" ref="AS920" si="2859">(AS914-AS916-AS921)*$B920</f>
        <v>0</v>
      </c>
      <c r="AT920" s="83">
        <f t="shared" ref="AT920" si="2860">(AT914-AT916-AT921)*$B920</f>
        <v>0</v>
      </c>
      <c r="AU920" s="83">
        <f t="shared" ref="AU920" si="2861">(AU914-AU916-AU921)*$B920</f>
        <v>0</v>
      </c>
      <c r="AV920" s="83">
        <f t="shared" ref="AV920" si="2862">(AV914-AV916-AV921)*$B920</f>
        <v>0</v>
      </c>
      <c r="AW920" s="83">
        <f t="shared" ref="AW920" si="2863">(AW914-AW916-AW921)*$B920</f>
        <v>0</v>
      </c>
      <c r="AX920" s="83">
        <f t="shared" ref="AX920" si="2864">(AX914-AX916-AX921)*$B920</f>
        <v>0</v>
      </c>
      <c r="AY920" s="83">
        <f t="shared" ref="AY920" si="2865">(AY914-AY916-AY921)*$B920</f>
        <v>0</v>
      </c>
      <c r="AZ920" s="83">
        <f t="shared" ref="AZ920" si="2866">(AZ914-AZ916-AZ921)*$B920</f>
        <v>0</v>
      </c>
      <c r="BA920" s="83">
        <f t="shared" ref="BA920" si="2867">(BA914-BA916-BA921)*$B920</f>
        <v>0</v>
      </c>
      <c r="BB920" s="83">
        <f t="shared" ref="BB920" si="2868">(BB914-BB916-BB921)*$B920</f>
        <v>0</v>
      </c>
      <c r="BC920" s="83">
        <f t="shared" ref="BC920" si="2869">(BC914-BC916-BC921)*$B920</f>
        <v>0</v>
      </c>
      <c r="BD920" s="83">
        <f t="shared" ref="BD920" si="2870">(BD914-BD916-BD921)*$B920</f>
        <v>0</v>
      </c>
      <c r="BE920" s="83">
        <f t="shared" ref="BE920" si="2871">(BE914-BE916-BE921)*$B920</f>
        <v>0</v>
      </c>
      <c r="BF920" s="83">
        <f t="shared" ref="BF920" si="2872">(BF914-BF916-BF921)*$B920</f>
        <v>0</v>
      </c>
      <c r="BG920" s="83">
        <f t="shared" ref="BG920" si="2873">(BG914-BG916-BG921)*$B920</f>
        <v>0</v>
      </c>
      <c r="BH920" s="83">
        <f t="shared" ref="BH920" si="2874">(BH914-BH916-BH921)*$B920</f>
        <v>0</v>
      </c>
      <c r="BI920" s="83">
        <f t="shared" ref="BI920" si="2875">(BI914-BI916-BI921)*$B920</f>
        <v>0</v>
      </c>
      <c r="BJ920" s="83">
        <f t="shared" ref="BJ920" si="2876">(BJ914-BJ916-BJ921)*$B920</f>
        <v>0</v>
      </c>
      <c r="BK920" s="83">
        <f t="shared" ref="BK920" si="2877">(BK914-BK916-BK921)*$B920</f>
        <v>0</v>
      </c>
      <c r="BL920" s="83">
        <f t="shared" ref="BL920" si="2878">(BL914-BL916-BL921)*$B920</f>
        <v>0</v>
      </c>
      <c r="BM920" s="83">
        <f t="shared" ref="BM920" si="2879">(BM914-BM916-BM921)*$B920</f>
        <v>0</v>
      </c>
      <c r="BN920" s="83">
        <f t="shared" ref="BN920" si="2880">(BN914-BN916-BN921)*$B920</f>
        <v>0</v>
      </c>
      <c r="BO920" s="83">
        <f t="shared" ref="BO920" si="2881">(BO914-BO916-BO921)*$B920</f>
        <v>0</v>
      </c>
      <c r="BP920" s="83">
        <f t="shared" ref="BP920" si="2882">(BP914-BP916-BP921)*$B920</f>
        <v>0</v>
      </c>
      <c r="BQ920" s="83">
        <f t="shared" ref="BQ920" si="2883">(BQ914-BQ916-BQ921)*$B920</f>
        <v>0</v>
      </c>
      <c r="BR920" s="83">
        <f t="shared" ref="BR920" si="2884">(BR914-BR916-BR921)*$B920</f>
        <v>0</v>
      </c>
      <c r="BS920" s="83">
        <f t="shared" ref="BS920" si="2885">(BS914-BS916-BS921)*$B920</f>
        <v>0</v>
      </c>
      <c r="BT920" s="83">
        <f t="shared" ref="BT920" si="2886">(BT914-BT916-BT921)*$B920</f>
        <v>0</v>
      </c>
      <c r="BU920" s="83">
        <f t="shared" ref="BU920" si="2887">(BU914-BU916-BU921)*$B920</f>
        <v>0</v>
      </c>
      <c r="BV920" s="83">
        <f t="shared" ref="BV920" si="2888">(BV914-BV916-BV921)*$B920</f>
        <v>0</v>
      </c>
      <c r="BW920" s="83">
        <f t="shared" ref="BW920" si="2889">(BW914-BW916-BW921)*$B920</f>
        <v>0</v>
      </c>
      <c r="BX920" s="83">
        <f t="shared" ref="BX920" si="2890">(BX914-BX916-BX921)*$B920</f>
        <v>0</v>
      </c>
      <c r="BY920" s="83">
        <f t="shared" ref="BY920" si="2891">(BY914-BY916-BY921)*$B920</f>
        <v>0</v>
      </c>
      <c r="BZ920" s="83">
        <f t="shared" ref="BZ920" si="2892">(BZ914-BZ916-BZ921)*$B920</f>
        <v>0</v>
      </c>
    </row>
    <row r="921" spans="1:78" ht="15" x14ac:dyDescent="0.25">
      <c r="B921" s="202">
        <f>'SS-GSMPII-3'!$C$16</f>
        <v>0.09</v>
      </c>
      <c r="E921" s="170" t="s">
        <v>121</v>
      </c>
      <c r="F921" s="310"/>
      <c r="G921" s="83">
        <f>(G914-G917)*$B921</f>
        <v>0</v>
      </c>
      <c r="H921" s="83">
        <f t="shared" ref="H921:BS921" si="2893">(H914-H917)*$B921</f>
        <v>0</v>
      </c>
      <c r="I921" s="83">
        <f t="shared" si="2893"/>
        <v>0</v>
      </c>
      <c r="J921" s="83">
        <f t="shared" si="2893"/>
        <v>0</v>
      </c>
      <c r="K921" s="83">
        <f t="shared" si="2893"/>
        <v>0</v>
      </c>
      <c r="L921" s="83">
        <f t="shared" si="2893"/>
        <v>0</v>
      </c>
      <c r="M921" s="83">
        <f t="shared" si="2893"/>
        <v>0</v>
      </c>
      <c r="N921" s="83">
        <f t="shared" si="2893"/>
        <v>0</v>
      </c>
      <c r="O921" s="83">
        <f t="shared" si="2893"/>
        <v>0</v>
      </c>
      <c r="P921" s="83">
        <f t="shared" si="2893"/>
        <v>0</v>
      </c>
      <c r="Q921" s="83">
        <f t="shared" si="2893"/>
        <v>0</v>
      </c>
      <c r="R921" s="83">
        <f t="shared" si="2893"/>
        <v>0</v>
      </c>
      <c r="S921" s="83">
        <f t="shared" si="2893"/>
        <v>0</v>
      </c>
      <c r="T921" s="83">
        <f t="shared" si="2893"/>
        <v>0</v>
      </c>
      <c r="U921" s="83">
        <f t="shared" si="2893"/>
        <v>0</v>
      </c>
      <c r="V921" s="83">
        <f t="shared" si="2893"/>
        <v>0</v>
      </c>
      <c r="W921" s="83">
        <f t="shared" si="2893"/>
        <v>0</v>
      </c>
      <c r="X921" s="83">
        <f t="shared" si="2893"/>
        <v>0</v>
      </c>
      <c r="Y921" s="83">
        <f t="shared" si="2893"/>
        <v>0</v>
      </c>
      <c r="Z921" s="83">
        <f t="shared" si="2893"/>
        <v>0</v>
      </c>
      <c r="AA921" s="83">
        <f t="shared" si="2893"/>
        <v>0</v>
      </c>
      <c r="AB921" s="83">
        <f t="shared" si="2893"/>
        <v>0</v>
      </c>
      <c r="AC921" s="83">
        <f t="shared" si="2893"/>
        <v>0</v>
      </c>
      <c r="AD921" s="83">
        <f t="shared" si="2893"/>
        <v>0</v>
      </c>
      <c r="AE921" s="83">
        <f t="shared" si="2893"/>
        <v>0</v>
      </c>
      <c r="AF921" s="83">
        <f t="shared" si="2893"/>
        <v>0</v>
      </c>
      <c r="AG921" s="83">
        <f t="shared" si="2893"/>
        <v>0</v>
      </c>
      <c r="AH921" s="83">
        <f t="shared" si="2893"/>
        <v>0</v>
      </c>
      <c r="AI921" s="83">
        <f t="shared" si="2893"/>
        <v>0</v>
      </c>
      <c r="AJ921" s="83">
        <f t="shared" si="2893"/>
        <v>0</v>
      </c>
      <c r="AK921" s="83">
        <f t="shared" si="2893"/>
        <v>0</v>
      </c>
      <c r="AL921" s="83">
        <f t="shared" si="2893"/>
        <v>0</v>
      </c>
      <c r="AM921" s="83">
        <f t="shared" si="2893"/>
        <v>0</v>
      </c>
      <c r="AN921" s="83">
        <f t="shared" si="2893"/>
        <v>0</v>
      </c>
      <c r="AO921" s="83">
        <f t="shared" si="2893"/>
        <v>0</v>
      </c>
      <c r="AP921" s="83">
        <f t="shared" si="2893"/>
        <v>0</v>
      </c>
      <c r="AQ921" s="83">
        <f t="shared" si="2893"/>
        <v>0</v>
      </c>
      <c r="AR921" s="83">
        <f t="shared" si="2893"/>
        <v>0</v>
      </c>
      <c r="AS921" s="83">
        <f t="shared" si="2893"/>
        <v>0</v>
      </c>
      <c r="AT921" s="83">
        <f t="shared" si="2893"/>
        <v>0</v>
      </c>
      <c r="AU921" s="83">
        <f t="shared" si="2893"/>
        <v>0</v>
      </c>
      <c r="AV921" s="83">
        <f t="shared" si="2893"/>
        <v>0</v>
      </c>
      <c r="AW921" s="83">
        <f t="shared" si="2893"/>
        <v>0</v>
      </c>
      <c r="AX921" s="83">
        <f t="shared" si="2893"/>
        <v>0</v>
      </c>
      <c r="AY921" s="83">
        <f t="shared" si="2893"/>
        <v>0</v>
      </c>
      <c r="AZ921" s="83">
        <f t="shared" si="2893"/>
        <v>0</v>
      </c>
      <c r="BA921" s="83">
        <f t="shared" si="2893"/>
        <v>0</v>
      </c>
      <c r="BB921" s="83">
        <f t="shared" si="2893"/>
        <v>0</v>
      </c>
      <c r="BC921" s="83">
        <f t="shared" si="2893"/>
        <v>0</v>
      </c>
      <c r="BD921" s="83">
        <f t="shared" si="2893"/>
        <v>0</v>
      </c>
      <c r="BE921" s="83">
        <f t="shared" si="2893"/>
        <v>0</v>
      </c>
      <c r="BF921" s="83">
        <f t="shared" si="2893"/>
        <v>0</v>
      </c>
      <c r="BG921" s="83">
        <f t="shared" si="2893"/>
        <v>0</v>
      </c>
      <c r="BH921" s="83">
        <f t="shared" si="2893"/>
        <v>0</v>
      </c>
      <c r="BI921" s="83">
        <f t="shared" si="2893"/>
        <v>0</v>
      </c>
      <c r="BJ921" s="83">
        <f t="shared" si="2893"/>
        <v>0</v>
      </c>
      <c r="BK921" s="83">
        <f t="shared" si="2893"/>
        <v>0</v>
      </c>
      <c r="BL921" s="83">
        <f t="shared" si="2893"/>
        <v>0</v>
      </c>
      <c r="BM921" s="83">
        <f t="shared" si="2893"/>
        <v>0</v>
      </c>
      <c r="BN921" s="83">
        <f t="shared" si="2893"/>
        <v>0</v>
      </c>
      <c r="BO921" s="83">
        <f t="shared" si="2893"/>
        <v>0</v>
      </c>
      <c r="BP921" s="83">
        <f t="shared" si="2893"/>
        <v>0</v>
      </c>
      <c r="BQ921" s="83">
        <f t="shared" si="2893"/>
        <v>0</v>
      </c>
      <c r="BR921" s="83">
        <f t="shared" si="2893"/>
        <v>0</v>
      </c>
      <c r="BS921" s="83">
        <f t="shared" si="2893"/>
        <v>0</v>
      </c>
      <c r="BT921" s="83">
        <f t="shared" ref="BT921:BZ921" si="2894">(BT914-BT917)*$B921</f>
        <v>0</v>
      </c>
      <c r="BU921" s="83">
        <f t="shared" si="2894"/>
        <v>0</v>
      </c>
      <c r="BV921" s="83">
        <f t="shared" si="2894"/>
        <v>0</v>
      </c>
      <c r="BW921" s="83">
        <f t="shared" si="2894"/>
        <v>0</v>
      </c>
      <c r="BX921" s="83">
        <f t="shared" si="2894"/>
        <v>0</v>
      </c>
      <c r="BY921" s="83">
        <f t="shared" si="2894"/>
        <v>0</v>
      </c>
      <c r="BZ921" s="83">
        <f t="shared" si="2894"/>
        <v>0</v>
      </c>
    </row>
    <row r="922" spans="1:78" ht="15" x14ac:dyDescent="0.25">
      <c r="B922" s="202">
        <f>'SS-GSMPII-3'!$C$17</f>
        <v>0.28110000000000002</v>
      </c>
      <c r="E922" s="170" t="s">
        <v>122</v>
      </c>
      <c r="G922" s="65">
        <f>(-G918)*$B922</f>
        <v>0</v>
      </c>
      <c r="H922" s="65">
        <f t="shared" ref="H922:BS922" si="2895">(-H918)*$B922</f>
        <v>0</v>
      </c>
      <c r="I922" s="65">
        <f t="shared" si="2895"/>
        <v>0</v>
      </c>
      <c r="J922" s="65">
        <f t="shared" si="2895"/>
        <v>0</v>
      </c>
      <c r="K922" s="65">
        <f t="shared" si="2895"/>
        <v>0</v>
      </c>
      <c r="L922" s="65">
        <f t="shared" si="2895"/>
        <v>0</v>
      </c>
      <c r="M922" s="65">
        <f t="shared" si="2895"/>
        <v>0</v>
      </c>
      <c r="N922" s="65">
        <f t="shared" si="2895"/>
        <v>0</v>
      </c>
      <c r="O922" s="65">
        <f t="shared" si="2895"/>
        <v>0</v>
      </c>
      <c r="P922" s="65">
        <f t="shared" si="2895"/>
        <v>0</v>
      </c>
      <c r="Q922" s="65">
        <f t="shared" si="2895"/>
        <v>0</v>
      </c>
      <c r="R922" s="65">
        <f t="shared" si="2895"/>
        <v>0</v>
      </c>
      <c r="S922" s="65">
        <f t="shared" si="2895"/>
        <v>0</v>
      </c>
      <c r="T922" s="65">
        <f t="shared" si="2895"/>
        <v>0</v>
      </c>
      <c r="U922" s="65">
        <f t="shared" si="2895"/>
        <v>0</v>
      </c>
      <c r="V922" s="65">
        <f t="shared" si="2895"/>
        <v>0</v>
      </c>
      <c r="W922" s="65">
        <f t="shared" si="2895"/>
        <v>0</v>
      </c>
      <c r="X922" s="65">
        <f t="shared" si="2895"/>
        <v>0</v>
      </c>
      <c r="Y922" s="65">
        <f t="shared" si="2895"/>
        <v>0</v>
      </c>
      <c r="Z922" s="65">
        <f t="shared" si="2895"/>
        <v>0</v>
      </c>
      <c r="AA922" s="65">
        <f t="shared" si="2895"/>
        <v>0</v>
      </c>
      <c r="AB922" s="65">
        <f t="shared" si="2895"/>
        <v>0</v>
      </c>
      <c r="AC922" s="65">
        <f t="shared" si="2895"/>
        <v>0</v>
      </c>
      <c r="AD922" s="65">
        <f t="shared" si="2895"/>
        <v>0</v>
      </c>
      <c r="AE922" s="65">
        <f t="shared" si="2895"/>
        <v>0</v>
      </c>
      <c r="AF922" s="65">
        <f t="shared" si="2895"/>
        <v>0</v>
      </c>
      <c r="AG922" s="65">
        <f t="shared" si="2895"/>
        <v>0</v>
      </c>
      <c r="AH922" s="65">
        <f t="shared" si="2895"/>
        <v>0</v>
      </c>
      <c r="AI922" s="65">
        <f t="shared" si="2895"/>
        <v>0</v>
      </c>
      <c r="AJ922" s="65">
        <f t="shared" si="2895"/>
        <v>0</v>
      </c>
      <c r="AK922" s="65">
        <f t="shared" si="2895"/>
        <v>0</v>
      </c>
      <c r="AL922" s="65">
        <f t="shared" si="2895"/>
        <v>0</v>
      </c>
      <c r="AM922" s="65">
        <f t="shared" si="2895"/>
        <v>0</v>
      </c>
      <c r="AN922" s="65">
        <f t="shared" si="2895"/>
        <v>0</v>
      </c>
      <c r="AO922" s="65">
        <f t="shared" si="2895"/>
        <v>0</v>
      </c>
      <c r="AP922" s="65">
        <f t="shared" si="2895"/>
        <v>0</v>
      </c>
      <c r="AQ922" s="65">
        <f t="shared" si="2895"/>
        <v>0</v>
      </c>
      <c r="AR922" s="65">
        <f t="shared" si="2895"/>
        <v>0</v>
      </c>
      <c r="AS922" s="65">
        <f t="shared" si="2895"/>
        <v>0</v>
      </c>
      <c r="AT922" s="65">
        <f t="shared" si="2895"/>
        <v>0</v>
      </c>
      <c r="AU922" s="65">
        <f t="shared" si="2895"/>
        <v>0</v>
      </c>
      <c r="AV922" s="65">
        <f t="shared" si="2895"/>
        <v>0</v>
      </c>
      <c r="AW922" s="65">
        <f t="shared" si="2895"/>
        <v>0</v>
      </c>
      <c r="AX922" s="65">
        <f t="shared" si="2895"/>
        <v>0</v>
      </c>
      <c r="AY922" s="65">
        <f t="shared" si="2895"/>
        <v>0</v>
      </c>
      <c r="AZ922" s="65">
        <f t="shared" si="2895"/>
        <v>0</v>
      </c>
      <c r="BA922" s="65">
        <f t="shared" si="2895"/>
        <v>0</v>
      </c>
      <c r="BB922" s="65">
        <f t="shared" si="2895"/>
        <v>0</v>
      </c>
      <c r="BC922" s="65">
        <f t="shared" si="2895"/>
        <v>0</v>
      </c>
      <c r="BD922" s="65">
        <f t="shared" si="2895"/>
        <v>0</v>
      </c>
      <c r="BE922" s="65">
        <f t="shared" si="2895"/>
        <v>0</v>
      </c>
      <c r="BF922" s="65">
        <f t="shared" si="2895"/>
        <v>0</v>
      </c>
      <c r="BG922" s="65">
        <f t="shared" si="2895"/>
        <v>0</v>
      </c>
      <c r="BH922" s="65">
        <f t="shared" si="2895"/>
        <v>0</v>
      </c>
      <c r="BI922" s="65">
        <f t="shared" si="2895"/>
        <v>0</v>
      </c>
      <c r="BJ922" s="65">
        <f t="shared" si="2895"/>
        <v>0</v>
      </c>
      <c r="BK922" s="65">
        <f t="shared" si="2895"/>
        <v>0</v>
      </c>
      <c r="BL922" s="65">
        <f t="shared" si="2895"/>
        <v>0</v>
      </c>
      <c r="BM922" s="65">
        <f t="shared" si="2895"/>
        <v>0</v>
      </c>
      <c r="BN922" s="65">
        <f t="shared" si="2895"/>
        <v>0</v>
      </c>
      <c r="BO922" s="65">
        <f t="shared" si="2895"/>
        <v>0</v>
      </c>
      <c r="BP922" s="65">
        <f t="shared" si="2895"/>
        <v>0</v>
      </c>
      <c r="BQ922" s="65">
        <f t="shared" si="2895"/>
        <v>0</v>
      </c>
      <c r="BR922" s="65">
        <f t="shared" si="2895"/>
        <v>0</v>
      </c>
      <c r="BS922" s="65">
        <f t="shared" si="2895"/>
        <v>0</v>
      </c>
      <c r="BT922" s="65">
        <f t="shared" ref="BT922:BZ922" si="2896">(-BT918)*$B922</f>
        <v>0</v>
      </c>
      <c r="BU922" s="65">
        <f t="shared" si="2896"/>
        <v>0</v>
      </c>
      <c r="BV922" s="65">
        <f t="shared" si="2896"/>
        <v>0</v>
      </c>
      <c r="BW922" s="65">
        <f t="shared" si="2896"/>
        <v>0</v>
      </c>
      <c r="BX922" s="65">
        <f t="shared" si="2896"/>
        <v>0</v>
      </c>
      <c r="BY922" s="65">
        <f t="shared" si="2896"/>
        <v>0</v>
      </c>
      <c r="BZ922" s="65">
        <f t="shared" si="2896"/>
        <v>0</v>
      </c>
    </row>
    <row r="923" spans="1:78" ht="15" x14ac:dyDescent="0.25">
      <c r="B923" s="310"/>
      <c r="E923" s="170" t="s">
        <v>123</v>
      </c>
      <c r="G923" s="188">
        <f>SUM(G920:G922)</f>
        <v>0</v>
      </c>
      <c r="H923" s="188">
        <f t="shared" ref="H923" si="2897">SUM(H920:H922)</f>
        <v>0</v>
      </c>
      <c r="I923" s="188">
        <f t="shared" ref="I923" si="2898">SUM(I920:I922)</f>
        <v>0</v>
      </c>
      <c r="J923" s="188">
        <f t="shared" ref="J923" si="2899">SUM(J920:J922)</f>
        <v>0</v>
      </c>
      <c r="K923" s="188">
        <f t="shared" ref="K923" si="2900">SUM(K920:K922)</f>
        <v>0</v>
      </c>
      <c r="L923" s="188">
        <f t="shared" ref="L923" si="2901">SUM(L920:L922)</f>
        <v>0</v>
      </c>
      <c r="M923" s="188">
        <f t="shared" ref="M923" si="2902">SUM(M920:M922)</f>
        <v>0</v>
      </c>
      <c r="N923" s="188">
        <f t="shared" ref="N923" si="2903">SUM(N920:N922)</f>
        <v>0</v>
      </c>
      <c r="O923" s="188">
        <f t="shared" ref="O923" si="2904">SUM(O920:O922)</f>
        <v>0</v>
      </c>
      <c r="P923" s="188">
        <f t="shared" ref="P923" si="2905">SUM(P920:P922)</f>
        <v>0</v>
      </c>
      <c r="Q923" s="188">
        <f t="shared" ref="Q923" si="2906">SUM(Q920:Q922)</f>
        <v>0</v>
      </c>
      <c r="R923" s="188">
        <f t="shared" ref="R923" si="2907">SUM(R920:R922)</f>
        <v>0</v>
      </c>
      <c r="S923" s="188">
        <f t="shared" ref="S923" si="2908">SUM(S920:S922)</f>
        <v>0</v>
      </c>
      <c r="T923" s="188">
        <f t="shared" ref="T923" si="2909">SUM(T920:T922)</f>
        <v>0</v>
      </c>
      <c r="U923" s="188">
        <f t="shared" ref="U923" si="2910">SUM(U920:U922)</f>
        <v>0</v>
      </c>
      <c r="V923" s="188">
        <f t="shared" ref="V923" si="2911">SUM(V920:V922)</f>
        <v>0</v>
      </c>
      <c r="W923" s="188">
        <f t="shared" ref="W923" si="2912">SUM(W920:W922)</f>
        <v>0</v>
      </c>
      <c r="X923" s="188">
        <f t="shared" ref="X923" si="2913">SUM(X920:X922)</f>
        <v>0</v>
      </c>
      <c r="Y923" s="188">
        <f t="shared" ref="Y923" si="2914">SUM(Y920:Y922)</f>
        <v>0</v>
      </c>
      <c r="Z923" s="188">
        <f t="shared" ref="Z923" si="2915">SUM(Z920:Z922)</f>
        <v>0</v>
      </c>
      <c r="AA923" s="188">
        <f t="shared" ref="AA923" si="2916">SUM(AA920:AA922)</f>
        <v>0</v>
      </c>
      <c r="AB923" s="188">
        <f t="shared" ref="AB923" si="2917">SUM(AB920:AB922)</f>
        <v>0</v>
      </c>
      <c r="AC923" s="188">
        <f t="shared" ref="AC923" si="2918">SUM(AC920:AC922)</f>
        <v>0</v>
      </c>
      <c r="AD923" s="188">
        <f t="shared" ref="AD923" si="2919">SUM(AD920:AD922)</f>
        <v>0</v>
      </c>
      <c r="AE923" s="188">
        <f t="shared" ref="AE923" si="2920">SUM(AE920:AE922)</f>
        <v>0</v>
      </c>
      <c r="AF923" s="188">
        <f t="shared" ref="AF923" si="2921">SUM(AF920:AF922)</f>
        <v>0</v>
      </c>
      <c r="AG923" s="188">
        <f t="shared" ref="AG923" si="2922">SUM(AG920:AG922)</f>
        <v>0</v>
      </c>
      <c r="AH923" s="188">
        <f t="shared" ref="AH923" si="2923">SUM(AH920:AH922)</f>
        <v>0</v>
      </c>
      <c r="AI923" s="188">
        <f t="shared" ref="AI923" si="2924">SUM(AI920:AI922)</f>
        <v>0</v>
      </c>
      <c r="AJ923" s="188">
        <f t="shared" ref="AJ923" si="2925">SUM(AJ920:AJ922)</f>
        <v>0</v>
      </c>
      <c r="AK923" s="188">
        <f t="shared" ref="AK923" si="2926">SUM(AK920:AK922)</f>
        <v>0</v>
      </c>
      <c r="AL923" s="188">
        <f t="shared" ref="AL923" si="2927">SUM(AL920:AL922)</f>
        <v>0</v>
      </c>
      <c r="AM923" s="188">
        <f t="shared" ref="AM923" si="2928">SUM(AM920:AM922)</f>
        <v>0</v>
      </c>
      <c r="AN923" s="188">
        <f t="shared" ref="AN923" si="2929">SUM(AN920:AN922)</f>
        <v>0</v>
      </c>
      <c r="AO923" s="188">
        <f t="shared" ref="AO923" si="2930">SUM(AO920:AO922)</f>
        <v>0</v>
      </c>
      <c r="AP923" s="188">
        <f t="shared" ref="AP923" si="2931">SUM(AP920:AP922)</f>
        <v>0</v>
      </c>
      <c r="AQ923" s="188">
        <f t="shared" ref="AQ923" si="2932">SUM(AQ920:AQ922)</f>
        <v>0</v>
      </c>
      <c r="AR923" s="188">
        <f t="shared" ref="AR923" si="2933">SUM(AR920:AR922)</f>
        <v>0</v>
      </c>
      <c r="AS923" s="188">
        <f t="shared" ref="AS923" si="2934">SUM(AS920:AS922)</f>
        <v>0</v>
      </c>
      <c r="AT923" s="188">
        <f t="shared" ref="AT923" si="2935">SUM(AT920:AT922)</f>
        <v>0</v>
      </c>
      <c r="AU923" s="188">
        <f t="shared" ref="AU923" si="2936">SUM(AU920:AU922)</f>
        <v>0</v>
      </c>
      <c r="AV923" s="188">
        <f t="shared" ref="AV923" si="2937">SUM(AV920:AV922)</f>
        <v>0</v>
      </c>
      <c r="AW923" s="188">
        <f t="shared" ref="AW923" si="2938">SUM(AW920:AW922)</f>
        <v>0</v>
      </c>
      <c r="AX923" s="188">
        <f t="shared" ref="AX923" si="2939">SUM(AX920:AX922)</f>
        <v>0</v>
      </c>
      <c r="AY923" s="188">
        <f t="shared" ref="AY923" si="2940">SUM(AY920:AY922)</f>
        <v>0</v>
      </c>
      <c r="AZ923" s="188">
        <f t="shared" ref="AZ923" si="2941">SUM(AZ920:AZ922)</f>
        <v>0</v>
      </c>
      <c r="BA923" s="188">
        <f t="shared" ref="BA923" si="2942">SUM(BA920:BA922)</f>
        <v>0</v>
      </c>
      <c r="BB923" s="188">
        <f t="shared" ref="BB923" si="2943">SUM(BB920:BB922)</f>
        <v>0</v>
      </c>
      <c r="BC923" s="188">
        <f t="shared" ref="BC923" si="2944">SUM(BC920:BC922)</f>
        <v>0</v>
      </c>
      <c r="BD923" s="188">
        <f t="shared" ref="BD923" si="2945">SUM(BD920:BD922)</f>
        <v>0</v>
      </c>
      <c r="BE923" s="188">
        <f t="shared" ref="BE923" si="2946">SUM(BE920:BE922)</f>
        <v>0</v>
      </c>
      <c r="BF923" s="188">
        <f t="shared" ref="BF923" si="2947">SUM(BF920:BF922)</f>
        <v>0</v>
      </c>
      <c r="BG923" s="188">
        <f t="shared" ref="BG923" si="2948">SUM(BG920:BG922)</f>
        <v>0</v>
      </c>
      <c r="BH923" s="188">
        <f t="shared" ref="BH923" si="2949">SUM(BH920:BH922)</f>
        <v>0</v>
      </c>
      <c r="BI923" s="188">
        <f t="shared" ref="BI923" si="2950">SUM(BI920:BI922)</f>
        <v>0</v>
      </c>
      <c r="BJ923" s="188">
        <f t="shared" ref="BJ923" si="2951">SUM(BJ920:BJ922)</f>
        <v>0</v>
      </c>
      <c r="BK923" s="188">
        <f t="shared" ref="BK923" si="2952">SUM(BK920:BK922)</f>
        <v>0</v>
      </c>
      <c r="BL923" s="188">
        <f t="shared" ref="BL923" si="2953">SUM(BL920:BL922)</f>
        <v>0</v>
      </c>
      <c r="BM923" s="188">
        <f t="shared" ref="BM923" si="2954">SUM(BM920:BM922)</f>
        <v>0</v>
      </c>
      <c r="BN923" s="188">
        <f t="shared" ref="BN923" si="2955">SUM(BN920:BN922)</f>
        <v>0</v>
      </c>
      <c r="BO923" s="188">
        <f t="shared" ref="BO923" si="2956">SUM(BO920:BO922)</f>
        <v>0</v>
      </c>
      <c r="BP923" s="188">
        <f t="shared" ref="BP923" si="2957">SUM(BP920:BP922)</f>
        <v>0</v>
      </c>
      <c r="BQ923" s="188">
        <f t="shared" ref="BQ923" si="2958">SUM(BQ920:BQ922)</f>
        <v>0</v>
      </c>
      <c r="BR923" s="188">
        <f t="shared" ref="BR923" si="2959">SUM(BR920:BR922)</f>
        <v>0</v>
      </c>
      <c r="BS923" s="188">
        <f t="shared" ref="BS923" si="2960">SUM(BS920:BS922)</f>
        <v>0</v>
      </c>
      <c r="BT923" s="188">
        <f t="shared" ref="BT923" si="2961">SUM(BT920:BT922)</f>
        <v>0</v>
      </c>
      <c r="BU923" s="188">
        <f t="shared" ref="BU923" si="2962">SUM(BU920:BU922)</f>
        <v>0</v>
      </c>
      <c r="BV923" s="188">
        <f t="shared" ref="BV923" si="2963">SUM(BV920:BV922)</f>
        <v>0</v>
      </c>
      <c r="BW923" s="188">
        <f t="shared" ref="BW923" si="2964">SUM(BW920:BW922)</f>
        <v>0</v>
      </c>
      <c r="BX923" s="188">
        <f t="shared" ref="BX923" si="2965">SUM(BX920:BX922)</f>
        <v>0</v>
      </c>
      <c r="BY923" s="188">
        <f t="shared" ref="BY923" si="2966">SUM(BY920:BY922)</f>
        <v>0</v>
      </c>
      <c r="BZ923" s="188">
        <f t="shared" ref="BZ923" si="2967">SUM(BZ920:BZ922)</f>
        <v>0</v>
      </c>
    </row>
    <row r="924" spans="1:78" ht="15" x14ac:dyDescent="0.25">
      <c r="B924" s="77">
        <f>HLOOKUP(INPUTS!$C$49,$G$9:$BZ$949,ROW(C924)-8,FALSE)</f>
        <v>0</v>
      </c>
      <c r="E924" s="170" t="s">
        <v>16</v>
      </c>
      <c r="G924" s="188">
        <f>G923+F924</f>
        <v>0</v>
      </c>
      <c r="H924" s="188">
        <f t="shared" ref="H924" si="2968">H923+G924</f>
        <v>0</v>
      </c>
      <c r="I924" s="188">
        <f t="shared" ref="I924" si="2969">I923+H924</f>
        <v>0</v>
      </c>
      <c r="J924" s="188">
        <f t="shared" ref="J924" si="2970">J923+I924</f>
        <v>0</v>
      </c>
      <c r="K924" s="188">
        <f t="shared" ref="K924" si="2971">K923+J924</f>
        <v>0</v>
      </c>
      <c r="L924" s="188">
        <f t="shared" ref="L924" si="2972">L923+K924</f>
        <v>0</v>
      </c>
      <c r="M924" s="188">
        <f t="shared" ref="M924" si="2973">M923+L924</f>
        <v>0</v>
      </c>
      <c r="N924" s="188">
        <f t="shared" ref="N924" si="2974">N923+M924</f>
        <v>0</v>
      </c>
      <c r="O924" s="188">
        <f t="shared" ref="O924" si="2975">O923+N924</f>
        <v>0</v>
      </c>
      <c r="P924" s="188">
        <f t="shared" ref="P924" si="2976">P923+O924</f>
        <v>0</v>
      </c>
      <c r="Q924" s="188">
        <f t="shared" ref="Q924" si="2977">Q923+P924</f>
        <v>0</v>
      </c>
      <c r="R924" s="188">
        <f t="shared" ref="R924" si="2978">R923+Q924</f>
        <v>0</v>
      </c>
      <c r="S924" s="188">
        <f t="shared" ref="S924" si="2979">S923+R924</f>
        <v>0</v>
      </c>
      <c r="T924" s="188">
        <f t="shared" ref="T924" si="2980">T923+S924</f>
        <v>0</v>
      </c>
      <c r="U924" s="188">
        <f t="shared" ref="U924" si="2981">U923+T924</f>
        <v>0</v>
      </c>
      <c r="V924" s="188">
        <f t="shared" ref="V924" si="2982">V923+U924</f>
        <v>0</v>
      </c>
      <c r="W924" s="188">
        <f t="shared" ref="W924" si="2983">W923+V924</f>
        <v>0</v>
      </c>
      <c r="X924" s="188">
        <f t="shared" ref="X924" si="2984">X923+W924</f>
        <v>0</v>
      </c>
      <c r="Y924" s="188">
        <f t="shared" ref="Y924" si="2985">Y923+X924</f>
        <v>0</v>
      </c>
      <c r="Z924" s="188">
        <f t="shared" ref="Z924" si="2986">Z923+Y924</f>
        <v>0</v>
      </c>
      <c r="AA924" s="188">
        <f t="shared" ref="AA924" si="2987">AA923+Z924</f>
        <v>0</v>
      </c>
      <c r="AB924" s="188">
        <f t="shared" ref="AB924" si="2988">AB923+AA924</f>
        <v>0</v>
      </c>
      <c r="AC924" s="188">
        <f t="shared" ref="AC924" si="2989">AC923+AB924</f>
        <v>0</v>
      </c>
      <c r="AD924" s="188">
        <f t="shared" ref="AD924" si="2990">AD923+AC924</f>
        <v>0</v>
      </c>
      <c r="AE924" s="188">
        <f t="shared" ref="AE924" si="2991">AE923+AD924</f>
        <v>0</v>
      </c>
      <c r="AF924" s="188">
        <f t="shared" ref="AF924" si="2992">AF923+AE924</f>
        <v>0</v>
      </c>
      <c r="AG924" s="188">
        <f t="shared" ref="AG924" si="2993">AG923+AF924</f>
        <v>0</v>
      </c>
      <c r="AH924" s="188">
        <f t="shared" ref="AH924" si="2994">AH923+AG924</f>
        <v>0</v>
      </c>
      <c r="AI924" s="188">
        <f t="shared" ref="AI924" si="2995">AI923+AH924</f>
        <v>0</v>
      </c>
      <c r="AJ924" s="188">
        <f t="shared" ref="AJ924" si="2996">AJ923+AI924</f>
        <v>0</v>
      </c>
      <c r="AK924" s="188">
        <f t="shared" ref="AK924" si="2997">AK923+AJ924</f>
        <v>0</v>
      </c>
      <c r="AL924" s="188">
        <f t="shared" ref="AL924" si="2998">AL923+AK924</f>
        <v>0</v>
      </c>
      <c r="AM924" s="188">
        <f t="shared" ref="AM924" si="2999">AM923+AL924</f>
        <v>0</v>
      </c>
      <c r="AN924" s="188">
        <f t="shared" ref="AN924" si="3000">AN923+AM924</f>
        <v>0</v>
      </c>
      <c r="AO924" s="188">
        <f t="shared" ref="AO924" si="3001">AO923+AN924</f>
        <v>0</v>
      </c>
      <c r="AP924" s="188">
        <f t="shared" ref="AP924" si="3002">AP923+AO924</f>
        <v>0</v>
      </c>
      <c r="AQ924" s="188">
        <f t="shared" ref="AQ924" si="3003">AQ923+AP924</f>
        <v>0</v>
      </c>
      <c r="AR924" s="188">
        <f t="shared" ref="AR924" si="3004">AR923+AQ924</f>
        <v>0</v>
      </c>
      <c r="AS924" s="188">
        <f t="shared" ref="AS924" si="3005">AS923+AR924</f>
        <v>0</v>
      </c>
      <c r="AT924" s="188">
        <f t="shared" ref="AT924" si="3006">AT923+AS924</f>
        <v>0</v>
      </c>
      <c r="AU924" s="188">
        <f t="shared" ref="AU924" si="3007">AU923+AT924</f>
        <v>0</v>
      </c>
      <c r="AV924" s="188">
        <f t="shared" ref="AV924" si="3008">AV923+AU924</f>
        <v>0</v>
      </c>
      <c r="AW924" s="188">
        <f t="shared" ref="AW924" si="3009">AW923+AV924</f>
        <v>0</v>
      </c>
      <c r="AX924" s="188">
        <f t="shared" ref="AX924" si="3010">AX923+AW924</f>
        <v>0</v>
      </c>
      <c r="AY924" s="188">
        <f t="shared" ref="AY924" si="3011">AY923+AX924</f>
        <v>0</v>
      </c>
      <c r="AZ924" s="188">
        <f t="shared" ref="AZ924" si="3012">AZ923+AY924</f>
        <v>0</v>
      </c>
      <c r="BA924" s="188">
        <f t="shared" ref="BA924" si="3013">BA923+AZ924</f>
        <v>0</v>
      </c>
      <c r="BB924" s="188">
        <f t="shared" ref="BB924" si="3014">BB923+BA924</f>
        <v>0</v>
      </c>
      <c r="BC924" s="188">
        <f t="shared" ref="BC924" si="3015">BC923+BB924</f>
        <v>0</v>
      </c>
      <c r="BD924" s="188">
        <f t="shared" ref="BD924" si="3016">BD923+BC924</f>
        <v>0</v>
      </c>
      <c r="BE924" s="188">
        <f t="shared" ref="BE924" si="3017">BE923+BD924</f>
        <v>0</v>
      </c>
      <c r="BF924" s="188">
        <f t="shared" ref="BF924" si="3018">BF923+BE924</f>
        <v>0</v>
      </c>
      <c r="BG924" s="188">
        <f t="shared" ref="BG924" si="3019">BG923+BF924</f>
        <v>0</v>
      </c>
      <c r="BH924" s="188">
        <f t="shared" ref="BH924" si="3020">BH923+BG924</f>
        <v>0</v>
      </c>
      <c r="BI924" s="188">
        <f t="shared" ref="BI924" si="3021">BI923+BH924</f>
        <v>0</v>
      </c>
      <c r="BJ924" s="188">
        <f t="shared" ref="BJ924" si="3022">BJ923+BI924</f>
        <v>0</v>
      </c>
      <c r="BK924" s="188">
        <f t="shared" ref="BK924" si="3023">BK923+BJ924</f>
        <v>0</v>
      </c>
      <c r="BL924" s="188">
        <f t="shared" ref="BL924" si="3024">BL923+BK924</f>
        <v>0</v>
      </c>
      <c r="BM924" s="188">
        <f t="shared" ref="BM924" si="3025">BM923+BL924</f>
        <v>0</v>
      </c>
      <c r="BN924" s="188">
        <f t="shared" ref="BN924" si="3026">BN923+BM924</f>
        <v>0</v>
      </c>
      <c r="BO924" s="188">
        <f t="shared" ref="BO924" si="3027">BO923+BN924</f>
        <v>0</v>
      </c>
      <c r="BP924" s="188">
        <f t="shared" ref="BP924" si="3028">BP923+BO924</f>
        <v>0</v>
      </c>
      <c r="BQ924" s="188">
        <f t="shared" ref="BQ924" si="3029">BQ923+BP924</f>
        <v>0</v>
      </c>
      <c r="BR924" s="188">
        <f t="shared" ref="BR924" si="3030">BR923+BQ924</f>
        <v>0</v>
      </c>
      <c r="BS924" s="188">
        <f t="shared" ref="BS924" si="3031">BS923+BR924</f>
        <v>0</v>
      </c>
      <c r="BT924" s="188">
        <f t="shared" ref="BT924" si="3032">BT923+BS924</f>
        <v>0</v>
      </c>
      <c r="BU924" s="188">
        <f t="shared" ref="BU924" si="3033">BU923+BT924</f>
        <v>0</v>
      </c>
      <c r="BV924" s="188">
        <f t="shared" ref="BV924" si="3034">BV923+BU924</f>
        <v>0</v>
      </c>
      <c r="BW924" s="188">
        <f t="shared" ref="BW924" si="3035">BW923+BV924</f>
        <v>0</v>
      </c>
      <c r="BX924" s="188">
        <f t="shared" ref="BX924" si="3036">BX923+BW924</f>
        <v>0</v>
      </c>
      <c r="BY924" s="188">
        <f t="shared" ref="BY924" si="3037">BY923+BX924</f>
        <v>0</v>
      </c>
      <c r="BZ924" s="188">
        <f t="shared" ref="BZ924" si="3038">BZ923+BY924</f>
        <v>0</v>
      </c>
    </row>
    <row r="925" spans="1:78" ht="15" x14ac:dyDescent="0.25">
      <c r="E925" s="245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49"/>
      <c r="AE925" s="49"/>
      <c r="AF925" s="49"/>
      <c r="AG925" s="49"/>
      <c r="AH925" s="49"/>
      <c r="AI925" s="49"/>
      <c r="AJ925" s="49"/>
      <c r="AK925" s="49"/>
      <c r="AL925" s="49"/>
      <c r="AM925" s="49"/>
      <c r="AN925" s="49"/>
      <c r="AO925" s="49"/>
      <c r="AP925" s="49"/>
      <c r="AQ925" s="49"/>
      <c r="AR925" s="49"/>
      <c r="AS925" s="49"/>
      <c r="AT925" s="49"/>
      <c r="AU925" s="49"/>
      <c r="AV925" s="49"/>
      <c r="AW925" s="49"/>
      <c r="AX925" s="49"/>
      <c r="AY925" s="49"/>
      <c r="AZ925" s="49"/>
      <c r="BA925" s="49"/>
      <c r="BB925" s="49"/>
      <c r="BC925" s="49"/>
      <c r="BD925" s="49"/>
      <c r="BE925" s="49"/>
      <c r="BF925" s="49"/>
      <c r="BG925" s="49"/>
      <c r="BH925" s="49"/>
      <c r="BI925" s="49"/>
      <c r="BJ925" s="49"/>
      <c r="BK925" s="49"/>
      <c r="BL925" s="49"/>
      <c r="BM925" s="49"/>
      <c r="BN925" s="49"/>
      <c r="BO925" s="49"/>
      <c r="BP925" s="49"/>
      <c r="BQ925" s="49"/>
      <c r="BR925" s="49"/>
      <c r="BS925" s="49"/>
      <c r="BT925" s="49"/>
      <c r="BU925" s="49"/>
      <c r="BV925" s="49"/>
      <c r="BW925" s="49"/>
      <c r="BX925" s="49"/>
      <c r="BY925" s="49"/>
      <c r="BZ925" s="49"/>
    </row>
    <row r="926" spans="1:78" ht="20.25" x14ac:dyDescent="0.3">
      <c r="A926" s="146">
        <f>$F$3</f>
        <v>3.2729943405392273E-2</v>
      </c>
      <c r="E926" s="318" t="s">
        <v>216</v>
      </c>
      <c r="G926" s="323"/>
      <c r="H926" s="323"/>
      <c r="I926" s="323"/>
      <c r="J926" s="323"/>
      <c r="K926" s="323"/>
      <c r="L926" s="323"/>
      <c r="M926" s="323"/>
      <c r="N926" s="323"/>
      <c r="O926" s="323"/>
      <c r="P926" s="323"/>
      <c r="Q926" s="323"/>
      <c r="R926" s="323"/>
      <c r="S926" s="323"/>
      <c r="T926" s="323"/>
      <c r="U926" s="323"/>
      <c r="V926" s="323"/>
      <c r="W926" s="323"/>
      <c r="X926" s="323"/>
      <c r="Y926" s="323"/>
      <c r="Z926" s="323"/>
      <c r="AA926" s="323"/>
      <c r="AB926" s="323"/>
      <c r="AC926" s="323"/>
      <c r="AD926" s="323"/>
      <c r="AE926" s="49"/>
      <c r="AF926" s="49"/>
      <c r="AG926" s="49"/>
      <c r="AH926" s="49"/>
      <c r="AI926" s="49"/>
      <c r="AJ926" s="49"/>
      <c r="AK926" s="49"/>
      <c r="AL926" s="49"/>
      <c r="AM926" s="49"/>
      <c r="AN926" s="49"/>
      <c r="AO926" s="49"/>
      <c r="AP926" s="49"/>
      <c r="AQ926" s="49"/>
      <c r="AR926" s="49"/>
      <c r="AS926" s="49"/>
      <c r="AT926" s="49"/>
      <c r="AU926" s="49"/>
      <c r="AV926" s="49"/>
      <c r="AW926" s="49"/>
      <c r="AX926" s="49"/>
      <c r="AY926" s="49"/>
      <c r="AZ926" s="49"/>
      <c r="BA926" s="49"/>
      <c r="BB926" s="49"/>
      <c r="BC926" s="49"/>
      <c r="BD926" s="49"/>
      <c r="BE926" s="49"/>
      <c r="BF926" s="49"/>
      <c r="BG926" s="49"/>
      <c r="BH926" s="49"/>
      <c r="BI926" s="49"/>
      <c r="BJ926" s="49"/>
      <c r="BK926" s="49"/>
      <c r="BL926" s="49"/>
      <c r="BM926" s="49"/>
      <c r="BN926" s="49"/>
      <c r="BO926" s="49"/>
      <c r="BP926" s="49"/>
      <c r="BQ926" s="49"/>
      <c r="BR926" s="49"/>
      <c r="BS926" s="49"/>
      <c r="BT926" s="49"/>
      <c r="BU926" s="49"/>
      <c r="BV926" s="49"/>
      <c r="BW926" s="49"/>
      <c r="BX926" s="49"/>
      <c r="BY926" s="49"/>
      <c r="BZ926" s="49"/>
    </row>
    <row r="927" spans="1:78" ht="15" x14ac:dyDescent="0.25">
      <c r="A927" s="229">
        <f>B927*$A$776</f>
        <v>0</v>
      </c>
      <c r="B927" s="77">
        <f>SUM(G927:BZ927)</f>
        <v>0</v>
      </c>
      <c r="E927" s="170" t="s">
        <v>8</v>
      </c>
      <c r="G927" s="319">
        <f>IF(G$700=$E926,VLOOKUP(G$9,$D$12:$E$83,2,FALSE),0)</f>
        <v>0</v>
      </c>
      <c r="H927" s="319">
        <f t="shared" ref="H927" si="3039">IF(H$700=$E926,VLOOKUP(H$9,$D$12:$E$83,2,FALSE),0)</f>
        <v>0</v>
      </c>
      <c r="I927" s="319">
        <f t="shared" ref="I927" si="3040">IF(I$700=$E926,VLOOKUP(I$9,$D$12:$E$83,2,FALSE),0)</f>
        <v>0</v>
      </c>
      <c r="J927" s="319">
        <f t="shared" ref="J927" si="3041">IF(J$700=$E926,VLOOKUP(J$9,$D$12:$E$83,2,FALSE),0)</f>
        <v>0</v>
      </c>
      <c r="K927" s="319">
        <f t="shared" ref="K927" si="3042">IF(K$700=$E926,VLOOKUP(K$9,$D$12:$E$83,2,FALSE),0)</f>
        <v>0</v>
      </c>
      <c r="L927" s="319">
        <f t="shared" ref="L927" si="3043">IF(L$700=$E926,VLOOKUP(L$9,$D$12:$E$83,2,FALSE),0)</f>
        <v>0</v>
      </c>
      <c r="M927" s="319">
        <f t="shared" ref="M927" si="3044">IF(M$700=$E926,VLOOKUP(M$9,$D$12:$E$83,2,FALSE),0)</f>
        <v>0</v>
      </c>
      <c r="N927" s="319">
        <f t="shared" ref="N927" si="3045">IF(N$700=$E926,VLOOKUP(N$9,$D$12:$E$83,2,FALSE),0)</f>
        <v>0</v>
      </c>
      <c r="O927" s="319">
        <f t="shared" ref="O927" si="3046">IF(O$700=$E926,VLOOKUP(O$9,$D$12:$E$83,2,FALSE),0)</f>
        <v>0</v>
      </c>
      <c r="P927" s="319">
        <f t="shared" ref="P927" si="3047">IF(P$700=$E926,VLOOKUP(P$9,$D$12:$E$83,2,FALSE),0)</f>
        <v>0</v>
      </c>
      <c r="Q927" s="319">
        <f t="shared" ref="Q927" si="3048">IF(Q$700=$E926,VLOOKUP(Q$9,$D$12:$E$83,2,FALSE),0)</f>
        <v>0</v>
      </c>
      <c r="R927" s="319">
        <f t="shared" ref="R927" si="3049">IF(R$700=$E926,VLOOKUP(R$9,$D$12:$E$83,2,FALSE),0)</f>
        <v>0</v>
      </c>
      <c r="S927" s="319">
        <f t="shared" ref="S927" si="3050">IF(S$700=$E926,VLOOKUP(S$9,$D$12:$E$83,2,FALSE),0)</f>
        <v>0</v>
      </c>
      <c r="T927" s="319">
        <f t="shared" ref="T927" si="3051">IF(T$700=$E926,VLOOKUP(T$9,$D$12:$E$83,2,FALSE),0)</f>
        <v>0</v>
      </c>
      <c r="U927" s="319">
        <f t="shared" ref="U927" si="3052">IF(U$700=$E926,VLOOKUP(U$9,$D$12:$E$83,2,FALSE),0)</f>
        <v>0</v>
      </c>
      <c r="V927" s="319">
        <f t="shared" ref="V927" si="3053">IF(V$700=$E926,VLOOKUP(V$9,$D$12:$E$83,2,FALSE),0)</f>
        <v>0</v>
      </c>
      <c r="W927" s="319">
        <f t="shared" ref="W927" si="3054">IF(W$700=$E926,VLOOKUP(W$9,$D$12:$E$83,2,FALSE),0)</f>
        <v>0</v>
      </c>
      <c r="X927" s="319">
        <f t="shared" ref="X927" si="3055">IF(X$700=$E926,VLOOKUP(X$9,$D$12:$E$83,2,FALSE),0)</f>
        <v>0</v>
      </c>
      <c r="Y927" s="319">
        <f t="shared" ref="Y927" si="3056">IF(Y$700=$E926,VLOOKUP(Y$9,$D$12:$E$83,2,FALSE),0)</f>
        <v>0</v>
      </c>
      <c r="Z927" s="319">
        <f t="shared" ref="Z927" si="3057">IF(Z$700=$E926,VLOOKUP(Z$9,$D$12:$E$83,2,FALSE),0)</f>
        <v>0</v>
      </c>
      <c r="AA927" s="319">
        <f t="shared" ref="AA927" si="3058">IF(AA$700=$E926,VLOOKUP(AA$9,$D$12:$E$83,2,FALSE),0)</f>
        <v>0</v>
      </c>
      <c r="AB927" s="319">
        <f t="shared" ref="AB927" si="3059">IF(AB$700=$E926,VLOOKUP(AB$9,$D$12:$E$83,2,FALSE),0)</f>
        <v>0</v>
      </c>
      <c r="AC927" s="319">
        <f t="shared" ref="AC927" si="3060">IF(AC$700=$E926,VLOOKUP(AC$9,$D$12:$E$83,2,FALSE),0)</f>
        <v>0</v>
      </c>
      <c r="AD927" s="319">
        <f t="shared" ref="AD927" si="3061">IF(AD$700=$E926,VLOOKUP(AD$9,$D$12:$E$83,2,FALSE),0)</f>
        <v>0</v>
      </c>
      <c r="AE927" s="319">
        <f t="shared" ref="AE927" si="3062">IF(AE$700=$E926,VLOOKUP(AE$9,$D$12:$E$83,2,FALSE),0)</f>
        <v>0</v>
      </c>
      <c r="AF927" s="319">
        <f t="shared" ref="AF927" si="3063">IF(AF$700=$E926,VLOOKUP(AF$9,$D$12:$E$83,2,FALSE),0)</f>
        <v>0</v>
      </c>
      <c r="AG927" s="319">
        <f t="shared" ref="AG927" si="3064">IF(AG$700=$E926,VLOOKUP(AG$9,$D$12:$E$83,2,FALSE),0)</f>
        <v>0</v>
      </c>
      <c r="AH927" s="319">
        <f t="shared" ref="AH927" si="3065">IF(AH$700=$E926,VLOOKUP(AH$9,$D$12:$E$83,2,FALSE),0)</f>
        <v>0</v>
      </c>
      <c r="AI927" s="319">
        <f t="shared" ref="AI927" si="3066">IF(AI$700=$E926,VLOOKUP(AI$9,$D$12:$E$83,2,FALSE),0)</f>
        <v>0</v>
      </c>
      <c r="AJ927" s="319">
        <f t="shared" ref="AJ927" si="3067">IF(AJ$700=$E926,VLOOKUP(AJ$9,$D$12:$E$83,2,FALSE),0)</f>
        <v>0</v>
      </c>
      <c r="AK927" s="319">
        <f t="shared" ref="AK927" si="3068">IF(AK$700=$E926,VLOOKUP(AK$9,$D$12:$E$83,2,FALSE),0)</f>
        <v>0</v>
      </c>
      <c r="AL927" s="319">
        <f t="shared" ref="AL927" si="3069">IF(AL$700=$E926,VLOOKUP(AL$9,$D$12:$E$83,2,FALSE),0)</f>
        <v>0</v>
      </c>
      <c r="AM927" s="319">
        <f t="shared" ref="AM927" si="3070">IF(AM$700=$E926,VLOOKUP(AM$9,$D$12:$E$83,2,FALSE),0)</f>
        <v>0</v>
      </c>
      <c r="AN927" s="319">
        <f t="shared" ref="AN927" si="3071">IF(AN$700=$E926,VLOOKUP(AN$9,$D$12:$E$83,2,FALSE),0)</f>
        <v>0</v>
      </c>
      <c r="AO927" s="319">
        <f t="shared" ref="AO927" si="3072">IF(AO$700=$E926,VLOOKUP(AO$9,$D$12:$E$83,2,FALSE),0)</f>
        <v>0</v>
      </c>
      <c r="AP927" s="319">
        <f t="shared" ref="AP927" si="3073">IF(AP$700=$E926,VLOOKUP(AP$9,$D$12:$E$83,2,FALSE),0)</f>
        <v>0</v>
      </c>
      <c r="AQ927" s="319">
        <f t="shared" ref="AQ927" si="3074">IF(AQ$700=$E926,VLOOKUP(AQ$9,$D$12:$E$83,2,FALSE),0)</f>
        <v>0</v>
      </c>
      <c r="AR927" s="319">
        <f t="shared" ref="AR927" si="3075">IF(AR$700=$E926,VLOOKUP(AR$9,$D$12:$E$83,2,FALSE),0)</f>
        <v>0</v>
      </c>
      <c r="AS927" s="319">
        <f t="shared" ref="AS927" si="3076">IF(AS$700=$E926,VLOOKUP(AS$9,$D$12:$E$83,2,FALSE),0)</f>
        <v>0</v>
      </c>
      <c r="AT927" s="319">
        <f t="shared" ref="AT927" si="3077">IF(AT$700=$E926,VLOOKUP(AT$9,$D$12:$E$83,2,FALSE),0)</f>
        <v>0</v>
      </c>
      <c r="AU927" s="319">
        <f t="shared" ref="AU927" si="3078">IF(AU$700=$E926,VLOOKUP(AU$9,$D$12:$E$83,2,FALSE),0)</f>
        <v>0</v>
      </c>
      <c r="AV927" s="319">
        <f t="shared" ref="AV927" si="3079">IF(AV$700=$E926,VLOOKUP(AV$9,$D$12:$E$83,2,FALSE),0)</f>
        <v>0</v>
      </c>
      <c r="AW927" s="319">
        <f t="shared" ref="AW927" si="3080">IF(AW$700=$E926,VLOOKUP(AW$9,$D$12:$E$83,2,FALSE),0)</f>
        <v>0</v>
      </c>
      <c r="AX927" s="319">
        <f t="shared" ref="AX927" si="3081">IF(AX$700=$E926,VLOOKUP(AX$9,$D$12:$E$83,2,FALSE),0)</f>
        <v>0</v>
      </c>
      <c r="AY927" s="319">
        <f t="shared" ref="AY927" si="3082">IF(AY$700=$E926,VLOOKUP(AY$9,$D$12:$E$83,2,FALSE),0)</f>
        <v>0</v>
      </c>
      <c r="AZ927" s="319">
        <f t="shared" ref="AZ927" si="3083">IF(AZ$700=$E926,VLOOKUP(AZ$9,$D$12:$E$83,2,FALSE),0)</f>
        <v>0</v>
      </c>
      <c r="BA927" s="319">
        <f t="shared" ref="BA927" si="3084">IF(BA$700=$E926,VLOOKUP(BA$9,$D$12:$E$83,2,FALSE),0)</f>
        <v>0</v>
      </c>
      <c r="BB927" s="319">
        <f t="shared" ref="BB927" si="3085">IF(BB$700=$E926,VLOOKUP(BB$9,$D$12:$E$83,2,FALSE),0)</f>
        <v>0</v>
      </c>
      <c r="BC927" s="319">
        <f t="shared" ref="BC927" si="3086">IF(BC$700=$E926,VLOOKUP(BC$9,$D$12:$E$83,2,FALSE),0)</f>
        <v>0</v>
      </c>
      <c r="BD927" s="319">
        <f t="shared" ref="BD927" si="3087">IF(BD$700=$E926,VLOOKUP(BD$9,$D$12:$E$83,2,FALSE),0)</f>
        <v>0</v>
      </c>
      <c r="BE927" s="319">
        <f t="shared" ref="BE927" si="3088">IF(BE$700=$E926,VLOOKUP(BE$9,$D$12:$E$83,2,FALSE),0)</f>
        <v>0</v>
      </c>
      <c r="BF927" s="319">
        <f t="shared" ref="BF927" si="3089">IF(BF$700=$E926,VLOOKUP(BF$9,$D$12:$E$83,2,FALSE),0)</f>
        <v>0</v>
      </c>
      <c r="BG927" s="319">
        <f t="shared" ref="BG927" si="3090">IF(BG$700=$E926,VLOOKUP(BG$9,$D$12:$E$83,2,FALSE),0)</f>
        <v>0</v>
      </c>
      <c r="BH927" s="319">
        <f t="shared" ref="BH927" si="3091">IF(BH$700=$E926,VLOOKUP(BH$9,$D$12:$E$83,2,FALSE),0)</f>
        <v>0</v>
      </c>
      <c r="BI927" s="319">
        <f t="shared" ref="BI927" si="3092">IF(BI$700=$E926,VLOOKUP(BI$9,$D$12:$E$83,2,FALSE),0)</f>
        <v>0</v>
      </c>
      <c r="BJ927" s="319">
        <f t="shared" ref="BJ927" si="3093">IF(BJ$700=$E926,VLOOKUP(BJ$9,$D$12:$E$83,2,FALSE),0)</f>
        <v>0</v>
      </c>
      <c r="BK927" s="319">
        <f t="shared" ref="BK927" si="3094">IF(BK$700=$E926,VLOOKUP(BK$9,$D$12:$E$83,2,FALSE),0)</f>
        <v>0</v>
      </c>
      <c r="BL927" s="319">
        <f t="shared" ref="BL927" si="3095">IF(BL$700=$E926,VLOOKUP(BL$9,$D$12:$E$83,2,FALSE),0)</f>
        <v>0</v>
      </c>
      <c r="BM927" s="319">
        <f t="shared" ref="BM927" si="3096">IF(BM$700=$E926,VLOOKUP(BM$9,$D$12:$E$83,2,FALSE),0)</f>
        <v>0</v>
      </c>
      <c r="BN927" s="319">
        <f t="shared" ref="BN927" si="3097">IF(BN$700=$E926,VLOOKUP(BN$9,$D$12:$E$83,2,FALSE),0)</f>
        <v>0</v>
      </c>
      <c r="BO927" s="319">
        <f t="shared" ref="BO927" si="3098">IF(BO$700=$E926,VLOOKUP(BO$9,$D$12:$E$83,2,FALSE),0)</f>
        <v>0</v>
      </c>
      <c r="BP927" s="319">
        <f t="shared" ref="BP927" si="3099">IF(BP$700=$E926,VLOOKUP(BP$9,$D$12:$E$83,2,FALSE),0)</f>
        <v>0</v>
      </c>
      <c r="BQ927" s="319">
        <f t="shared" ref="BQ927" si="3100">IF(BQ$700=$E926,VLOOKUP(BQ$9,$D$12:$E$83,2,FALSE),0)</f>
        <v>0</v>
      </c>
      <c r="BR927" s="319">
        <f t="shared" ref="BR927" si="3101">IF(BR$700=$E926,VLOOKUP(BR$9,$D$12:$E$83,2,FALSE),0)</f>
        <v>0</v>
      </c>
      <c r="BS927" s="319">
        <f t="shared" ref="BS927" si="3102">IF(BS$700=$E926,VLOOKUP(BS$9,$D$12:$E$83,2,FALSE),0)</f>
        <v>0</v>
      </c>
      <c r="BT927" s="319">
        <f t="shared" ref="BT927" si="3103">IF(BT$700=$E926,VLOOKUP(BT$9,$D$12:$E$83,2,FALSE),0)</f>
        <v>0</v>
      </c>
      <c r="BU927" s="319">
        <f t="shared" ref="BU927" si="3104">IF(BU$700=$E926,VLOOKUP(BU$9,$D$12:$E$83,2,FALSE),0)</f>
        <v>0</v>
      </c>
      <c r="BV927" s="319">
        <f t="shared" ref="BV927" si="3105">IF(BV$700=$E926,VLOOKUP(BV$9,$D$12:$E$83,2,FALSE),0)</f>
        <v>0</v>
      </c>
      <c r="BW927" s="319">
        <f t="shared" ref="BW927" si="3106">IF(BW$700=$E926,VLOOKUP(BW$9,$D$12:$E$83,2,FALSE),0)</f>
        <v>0</v>
      </c>
      <c r="BX927" s="319">
        <f t="shared" ref="BX927" si="3107">IF(BX$700=$E926,VLOOKUP(BX$9,$D$12:$E$83,2,FALSE),0)</f>
        <v>0</v>
      </c>
      <c r="BY927" s="319">
        <f t="shared" ref="BY927" si="3108">IF(BY$700=$E926,VLOOKUP(BY$9,$D$12:$E$83,2,FALSE),0)</f>
        <v>0</v>
      </c>
      <c r="BZ927" s="319">
        <f t="shared" ref="BZ927" si="3109">IF(BZ$700=$E926,VLOOKUP(BZ$9,$D$12:$E$83,2,FALSE),0)</f>
        <v>0</v>
      </c>
    </row>
    <row r="928" spans="1:78" ht="15" x14ac:dyDescent="0.25">
      <c r="A928" s="229">
        <f t="shared" ref="A928" si="3110">B928*$A$776</f>
        <v>0</v>
      </c>
      <c r="B928" s="77">
        <f t="shared" ref="B928:B932" si="3111">SUM(G928:BZ928)</f>
        <v>0</v>
      </c>
      <c r="E928" s="170" t="s">
        <v>47</v>
      </c>
      <c r="G928" s="319">
        <f>IF(G$700=$E926,VLOOKUP(G$9,$D$87:$E$158,2,FALSE),0)</f>
        <v>0</v>
      </c>
      <c r="H928" s="319">
        <f t="shared" ref="H928:BS928" si="3112">IF(H$700=$E926,VLOOKUP(H$9,$D$87:$E$158,2,FALSE),0)</f>
        <v>0</v>
      </c>
      <c r="I928" s="319">
        <f t="shared" si="3112"/>
        <v>0</v>
      </c>
      <c r="J928" s="319">
        <f t="shared" si="3112"/>
        <v>0</v>
      </c>
      <c r="K928" s="319">
        <f t="shared" si="3112"/>
        <v>0</v>
      </c>
      <c r="L928" s="319">
        <f t="shared" si="3112"/>
        <v>0</v>
      </c>
      <c r="M928" s="319">
        <f t="shared" si="3112"/>
        <v>0</v>
      </c>
      <c r="N928" s="319">
        <f t="shared" si="3112"/>
        <v>0</v>
      </c>
      <c r="O928" s="319">
        <f t="shared" si="3112"/>
        <v>0</v>
      </c>
      <c r="P928" s="319">
        <f t="shared" si="3112"/>
        <v>0</v>
      </c>
      <c r="Q928" s="319">
        <f t="shared" si="3112"/>
        <v>0</v>
      </c>
      <c r="R928" s="319">
        <f t="shared" si="3112"/>
        <v>0</v>
      </c>
      <c r="S928" s="319">
        <f t="shared" si="3112"/>
        <v>0</v>
      </c>
      <c r="T928" s="319">
        <f t="shared" si="3112"/>
        <v>0</v>
      </c>
      <c r="U928" s="319">
        <f t="shared" si="3112"/>
        <v>0</v>
      </c>
      <c r="V928" s="319">
        <f t="shared" si="3112"/>
        <v>0</v>
      </c>
      <c r="W928" s="319">
        <f t="shared" si="3112"/>
        <v>0</v>
      </c>
      <c r="X928" s="319">
        <f t="shared" si="3112"/>
        <v>0</v>
      </c>
      <c r="Y928" s="319">
        <f t="shared" si="3112"/>
        <v>0</v>
      </c>
      <c r="Z928" s="319">
        <f t="shared" si="3112"/>
        <v>0</v>
      </c>
      <c r="AA928" s="319">
        <f t="shared" si="3112"/>
        <v>0</v>
      </c>
      <c r="AB928" s="319">
        <f t="shared" si="3112"/>
        <v>0</v>
      </c>
      <c r="AC928" s="319">
        <f t="shared" si="3112"/>
        <v>0</v>
      </c>
      <c r="AD928" s="319">
        <f t="shared" si="3112"/>
        <v>0</v>
      </c>
      <c r="AE928" s="319">
        <f t="shared" si="3112"/>
        <v>0</v>
      </c>
      <c r="AF928" s="319">
        <f t="shared" si="3112"/>
        <v>0</v>
      </c>
      <c r="AG928" s="319">
        <f t="shared" si="3112"/>
        <v>0</v>
      </c>
      <c r="AH928" s="319">
        <f t="shared" si="3112"/>
        <v>0</v>
      </c>
      <c r="AI928" s="319">
        <f t="shared" si="3112"/>
        <v>0</v>
      </c>
      <c r="AJ928" s="319">
        <f t="shared" si="3112"/>
        <v>0</v>
      </c>
      <c r="AK928" s="319">
        <f t="shared" si="3112"/>
        <v>0</v>
      </c>
      <c r="AL928" s="319">
        <f t="shared" si="3112"/>
        <v>0</v>
      </c>
      <c r="AM928" s="319">
        <f t="shared" si="3112"/>
        <v>0</v>
      </c>
      <c r="AN928" s="319">
        <f t="shared" si="3112"/>
        <v>0</v>
      </c>
      <c r="AO928" s="319">
        <f t="shared" si="3112"/>
        <v>0</v>
      </c>
      <c r="AP928" s="319">
        <f t="shared" si="3112"/>
        <v>0</v>
      </c>
      <c r="AQ928" s="319">
        <f t="shared" si="3112"/>
        <v>0</v>
      </c>
      <c r="AR928" s="319">
        <f t="shared" si="3112"/>
        <v>0</v>
      </c>
      <c r="AS928" s="319">
        <f t="shared" si="3112"/>
        <v>0</v>
      </c>
      <c r="AT928" s="319">
        <f t="shared" si="3112"/>
        <v>0</v>
      </c>
      <c r="AU928" s="319">
        <f t="shared" si="3112"/>
        <v>0</v>
      </c>
      <c r="AV928" s="319">
        <f t="shared" si="3112"/>
        <v>0</v>
      </c>
      <c r="AW928" s="319">
        <f t="shared" si="3112"/>
        <v>0</v>
      </c>
      <c r="AX928" s="319">
        <f t="shared" si="3112"/>
        <v>0</v>
      </c>
      <c r="AY928" s="319">
        <f t="shared" si="3112"/>
        <v>0</v>
      </c>
      <c r="AZ928" s="319">
        <f t="shared" si="3112"/>
        <v>0</v>
      </c>
      <c r="BA928" s="319">
        <f t="shared" si="3112"/>
        <v>0</v>
      </c>
      <c r="BB928" s="319">
        <f t="shared" si="3112"/>
        <v>0</v>
      </c>
      <c r="BC928" s="319">
        <f t="shared" si="3112"/>
        <v>0</v>
      </c>
      <c r="BD928" s="319">
        <f t="shared" si="3112"/>
        <v>0</v>
      </c>
      <c r="BE928" s="319">
        <f t="shared" si="3112"/>
        <v>0</v>
      </c>
      <c r="BF928" s="319">
        <f t="shared" si="3112"/>
        <v>0</v>
      </c>
      <c r="BG928" s="319">
        <f t="shared" si="3112"/>
        <v>0</v>
      </c>
      <c r="BH928" s="319">
        <f t="shared" si="3112"/>
        <v>0</v>
      </c>
      <c r="BI928" s="319">
        <f t="shared" si="3112"/>
        <v>0</v>
      </c>
      <c r="BJ928" s="319">
        <f t="shared" si="3112"/>
        <v>0</v>
      </c>
      <c r="BK928" s="319">
        <f t="shared" si="3112"/>
        <v>0</v>
      </c>
      <c r="BL928" s="319">
        <f t="shared" si="3112"/>
        <v>0</v>
      </c>
      <c r="BM928" s="319">
        <f t="shared" si="3112"/>
        <v>0</v>
      </c>
      <c r="BN928" s="319">
        <f t="shared" si="3112"/>
        <v>0</v>
      </c>
      <c r="BO928" s="319">
        <f t="shared" si="3112"/>
        <v>0</v>
      </c>
      <c r="BP928" s="319">
        <f t="shared" si="3112"/>
        <v>0</v>
      </c>
      <c r="BQ928" s="319">
        <f t="shared" si="3112"/>
        <v>0</v>
      </c>
      <c r="BR928" s="319">
        <f t="shared" si="3112"/>
        <v>0</v>
      </c>
      <c r="BS928" s="319">
        <f t="shared" si="3112"/>
        <v>0</v>
      </c>
      <c r="BT928" s="319">
        <f t="shared" ref="BT928:BZ928" si="3113">IF(BT$700=$E926,VLOOKUP(BT$9,$D$87:$E$158,2,FALSE),0)</f>
        <v>0</v>
      </c>
      <c r="BU928" s="319">
        <f t="shared" si="3113"/>
        <v>0</v>
      </c>
      <c r="BV928" s="319">
        <f t="shared" si="3113"/>
        <v>0</v>
      </c>
      <c r="BW928" s="319">
        <f t="shared" si="3113"/>
        <v>0</v>
      </c>
      <c r="BX928" s="319">
        <f t="shared" si="3113"/>
        <v>0</v>
      </c>
      <c r="BY928" s="319">
        <f t="shared" si="3113"/>
        <v>0</v>
      </c>
      <c r="BZ928" s="319">
        <f t="shared" si="3113"/>
        <v>0</v>
      </c>
    </row>
    <row r="929" spans="1:78" ht="15" x14ac:dyDescent="0.25">
      <c r="A929" s="229">
        <f>B929*$A$776</f>
        <v>0</v>
      </c>
      <c r="B929" s="77">
        <f t="shared" si="3111"/>
        <v>0</v>
      </c>
      <c r="E929" s="170" t="s">
        <v>56</v>
      </c>
      <c r="G929" s="319">
        <f>IF(G$700=$E926,VLOOKUP(G$9,$D$163:$E$234,2,FALSE),0)</f>
        <v>0</v>
      </c>
      <c r="H929" s="319">
        <f t="shared" ref="H929:BS929" si="3114">IF(H$700=$E926,VLOOKUP(H$9,$D$163:$E$234,2,FALSE),0)</f>
        <v>0</v>
      </c>
      <c r="I929" s="319">
        <f t="shared" si="3114"/>
        <v>0</v>
      </c>
      <c r="J929" s="319">
        <f t="shared" si="3114"/>
        <v>0</v>
      </c>
      <c r="K929" s="319">
        <f t="shared" si="3114"/>
        <v>0</v>
      </c>
      <c r="L929" s="319">
        <f t="shared" si="3114"/>
        <v>0</v>
      </c>
      <c r="M929" s="319">
        <f t="shared" si="3114"/>
        <v>0</v>
      </c>
      <c r="N929" s="319">
        <f t="shared" si="3114"/>
        <v>0</v>
      </c>
      <c r="O929" s="319">
        <f t="shared" si="3114"/>
        <v>0</v>
      </c>
      <c r="P929" s="319">
        <f t="shared" si="3114"/>
        <v>0</v>
      </c>
      <c r="Q929" s="319">
        <f t="shared" si="3114"/>
        <v>0</v>
      </c>
      <c r="R929" s="319">
        <f t="shared" si="3114"/>
        <v>0</v>
      </c>
      <c r="S929" s="319">
        <f t="shared" si="3114"/>
        <v>0</v>
      </c>
      <c r="T929" s="319">
        <f t="shared" si="3114"/>
        <v>0</v>
      </c>
      <c r="U929" s="319">
        <f t="shared" si="3114"/>
        <v>0</v>
      </c>
      <c r="V929" s="319">
        <f t="shared" si="3114"/>
        <v>0</v>
      </c>
      <c r="W929" s="319">
        <f t="shared" si="3114"/>
        <v>0</v>
      </c>
      <c r="X929" s="319">
        <f t="shared" si="3114"/>
        <v>0</v>
      </c>
      <c r="Y929" s="319">
        <f t="shared" si="3114"/>
        <v>0</v>
      </c>
      <c r="Z929" s="319">
        <f t="shared" si="3114"/>
        <v>0</v>
      </c>
      <c r="AA929" s="319">
        <f t="shared" si="3114"/>
        <v>0</v>
      </c>
      <c r="AB929" s="319">
        <f t="shared" si="3114"/>
        <v>0</v>
      </c>
      <c r="AC929" s="319">
        <f t="shared" si="3114"/>
        <v>0</v>
      </c>
      <c r="AD929" s="319">
        <f t="shared" si="3114"/>
        <v>0</v>
      </c>
      <c r="AE929" s="319">
        <f t="shared" si="3114"/>
        <v>0</v>
      </c>
      <c r="AF929" s="319">
        <f t="shared" si="3114"/>
        <v>0</v>
      </c>
      <c r="AG929" s="319">
        <f t="shared" si="3114"/>
        <v>0</v>
      </c>
      <c r="AH929" s="319">
        <f t="shared" si="3114"/>
        <v>0</v>
      </c>
      <c r="AI929" s="319">
        <f t="shared" si="3114"/>
        <v>0</v>
      </c>
      <c r="AJ929" s="319">
        <f t="shared" si="3114"/>
        <v>0</v>
      </c>
      <c r="AK929" s="319">
        <f t="shared" si="3114"/>
        <v>0</v>
      </c>
      <c r="AL929" s="319">
        <f t="shared" si="3114"/>
        <v>0</v>
      </c>
      <c r="AM929" s="319">
        <f t="shared" si="3114"/>
        <v>0</v>
      </c>
      <c r="AN929" s="319">
        <f t="shared" si="3114"/>
        <v>0</v>
      </c>
      <c r="AO929" s="319">
        <f t="shared" si="3114"/>
        <v>0</v>
      </c>
      <c r="AP929" s="319">
        <f t="shared" si="3114"/>
        <v>0</v>
      </c>
      <c r="AQ929" s="319">
        <f t="shared" si="3114"/>
        <v>0</v>
      </c>
      <c r="AR929" s="319">
        <f t="shared" si="3114"/>
        <v>0</v>
      </c>
      <c r="AS929" s="319">
        <f t="shared" si="3114"/>
        <v>0</v>
      </c>
      <c r="AT929" s="319">
        <f t="shared" si="3114"/>
        <v>0</v>
      </c>
      <c r="AU929" s="319">
        <f t="shared" si="3114"/>
        <v>0</v>
      </c>
      <c r="AV929" s="319">
        <f t="shared" si="3114"/>
        <v>0</v>
      </c>
      <c r="AW929" s="319">
        <f t="shared" si="3114"/>
        <v>0</v>
      </c>
      <c r="AX929" s="319">
        <f t="shared" si="3114"/>
        <v>0</v>
      </c>
      <c r="AY929" s="319">
        <f t="shared" si="3114"/>
        <v>0</v>
      </c>
      <c r="AZ929" s="319">
        <f t="shared" si="3114"/>
        <v>0</v>
      </c>
      <c r="BA929" s="319">
        <f t="shared" si="3114"/>
        <v>0</v>
      </c>
      <c r="BB929" s="319">
        <f t="shared" si="3114"/>
        <v>0</v>
      </c>
      <c r="BC929" s="319">
        <f t="shared" si="3114"/>
        <v>0</v>
      </c>
      <c r="BD929" s="319">
        <f t="shared" si="3114"/>
        <v>0</v>
      </c>
      <c r="BE929" s="319">
        <f t="shared" si="3114"/>
        <v>0</v>
      </c>
      <c r="BF929" s="319">
        <f t="shared" si="3114"/>
        <v>0</v>
      </c>
      <c r="BG929" s="319">
        <f t="shared" si="3114"/>
        <v>0</v>
      </c>
      <c r="BH929" s="319">
        <f t="shared" si="3114"/>
        <v>0</v>
      </c>
      <c r="BI929" s="319">
        <f t="shared" si="3114"/>
        <v>0</v>
      </c>
      <c r="BJ929" s="319">
        <f t="shared" si="3114"/>
        <v>0</v>
      </c>
      <c r="BK929" s="319">
        <f t="shared" si="3114"/>
        <v>0</v>
      </c>
      <c r="BL929" s="319">
        <f t="shared" si="3114"/>
        <v>0</v>
      </c>
      <c r="BM929" s="319">
        <f t="shared" si="3114"/>
        <v>0</v>
      </c>
      <c r="BN929" s="319">
        <f t="shared" si="3114"/>
        <v>0</v>
      </c>
      <c r="BO929" s="319">
        <f t="shared" si="3114"/>
        <v>0</v>
      </c>
      <c r="BP929" s="319">
        <f t="shared" si="3114"/>
        <v>0</v>
      </c>
      <c r="BQ929" s="319">
        <f t="shared" si="3114"/>
        <v>0</v>
      </c>
      <c r="BR929" s="319">
        <f t="shared" si="3114"/>
        <v>0</v>
      </c>
      <c r="BS929" s="319">
        <f t="shared" si="3114"/>
        <v>0</v>
      </c>
      <c r="BT929" s="319">
        <f t="shared" ref="BT929:BZ929" si="3115">IF(BT$700=$E926,VLOOKUP(BT$9,$D$163:$E$234,2,FALSE),0)</f>
        <v>0</v>
      </c>
      <c r="BU929" s="319">
        <f t="shared" si="3115"/>
        <v>0</v>
      </c>
      <c r="BV929" s="319">
        <f t="shared" si="3115"/>
        <v>0</v>
      </c>
      <c r="BW929" s="319">
        <f t="shared" si="3115"/>
        <v>0</v>
      </c>
      <c r="BX929" s="319">
        <f t="shared" si="3115"/>
        <v>0</v>
      </c>
      <c r="BY929" s="319">
        <f t="shared" si="3115"/>
        <v>0</v>
      </c>
      <c r="BZ929" s="319">
        <f t="shared" si="3115"/>
        <v>0</v>
      </c>
    </row>
    <row r="930" spans="1:78" ht="15" x14ac:dyDescent="0.25">
      <c r="A930" s="228">
        <f t="shared" ref="A930" si="3116">B930*$A$776</f>
        <v>0</v>
      </c>
      <c r="B930" s="77">
        <f t="shared" si="3111"/>
        <v>0</v>
      </c>
      <c r="E930" s="170" t="s">
        <v>55</v>
      </c>
      <c r="G930" s="319">
        <f>IF(G$700=$E926,VLOOKUP(G$9,$D$239:$E$310,2,FALSE),0)</f>
        <v>0</v>
      </c>
      <c r="H930" s="319">
        <f t="shared" ref="H930:BS930" si="3117">IF(H$700=$E926,VLOOKUP(H$9,$D$239:$E$310,2,FALSE),0)</f>
        <v>0</v>
      </c>
      <c r="I930" s="319">
        <f t="shared" si="3117"/>
        <v>0</v>
      </c>
      <c r="J930" s="319">
        <f t="shared" si="3117"/>
        <v>0</v>
      </c>
      <c r="K930" s="319">
        <f t="shared" si="3117"/>
        <v>0</v>
      </c>
      <c r="L930" s="319">
        <f t="shared" si="3117"/>
        <v>0</v>
      </c>
      <c r="M930" s="319">
        <f t="shared" si="3117"/>
        <v>0</v>
      </c>
      <c r="N930" s="319">
        <f t="shared" si="3117"/>
        <v>0</v>
      </c>
      <c r="O930" s="319">
        <f t="shared" si="3117"/>
        <v>0</v>
      </c>
      <c r="P930" s="319">
        <f t="shared" si="3117"/>
        <v>0</v>
      </c>
      <c r="Q930" s="319">
        <f t="shared" si="3117"/>
        <v>0</v>
      </c>
      <c r="R930" s="319">
        <f t="shared" si="3117"/>
        <v>0</v>
      </c>
      <c r="S930" s="319">
        <f t="shared" si="3117"/>
        <v>0</v>
      </c>
      <c r="T930" s="319">
        <f t="shared" si="3117"/>
        <v>0</v>
      </c>
      <c r="U930" s="319">
        <f t="shared" si="3117"/>
        <v>0</v>
      </c>
      <c r="V930" s="319">
        <f t="shared" si="3117"/>
        <v>0</v>
      </c>
      <c r="W930" s="319">
        <f t="shared" si="3117"/>
        <v>0</v>
      </c>
      <c r="X930" s="319">
        <f t="shared" si="3117"/>
        <v>0</v>
      </c>
      <c r="Y930" s="319">
        <f t="shared" si="3117"/>
        <v>0</v>
      </c>
      <c r="Z930" s="319">
        <f t="shared" si="3117"/>
        <v>0</v>
      </c>
      <c r="AA930" s="319">
        <f t="shared" si="3117"/>
        <v>0</v>
      </c>
      <c r="AB930" s="319">
        <f t="shared" si="3117"/>
        <v>0</v>
      </c>
      <c r="AC930" s="319">
        <f t="shared" si="3117"/>
        <v>0</v>
      </c>
      <c r="AD930" s="319">
        <f t="shared" si="3117"/>
        <v>0</v>
      </c>
      <c r="AE930" s="319">
        <f t="shared" si="3117"/>
        <v>0</v>
      </c>
      <c r="AF930" s="319">
        <f t="shared" si="3117"/>
        <v>0</v>
      </c>
      <c r="AG930" s="319">
        <f t="shared" si="3117"/>
        <v>0</v>
      </c>
      <c r="AH930" s="319">
        <f t="shared" si="3117"/>
        <v>0</v>
      </c>
      <c r="AI930" s="319">
        <f t="shared" si="3117"/>
        <v>0</v>
      </c>
      <c r="AJ930" s="319">
        <f t="shared" si="3117"/>
        <v>0</v>
      </c>
      <c r="AK930" s="319">
        <f t="shared" si="3117"/>
        <v>0</v>
      </c>
      <c r="AL930" s="319">
        <f t="shared" si="3117"/>
        <v>0</v>
      </c>
      <c r="AM930" s="319">
        <f t="shared" si="3117"/>
        <v>0</v>
      </c>
      <c r="AN930" s="319">
        <f t="shared" si="3117"/>
        <v>0</v>
      </c>
      <c r="AO930" s="319">
        <f t="shared" si="3117"/>
        <v>0</v>
      </c>
      <c r="AP930" s="319">
        <f t="shared" si="3117"/>
        <v>0</v>
      </c>
      <c r="AQ930" s="319">
        <f t="shared" si="3117"/>
        <v>0</v>
      </c>
      <c r="AR930" s="319">
        <f t="shared" si="3117"/>
        <v>0</v>
      </c>
      <c r="AS930" s="319">
        <f t="shared" si="3117"/>
        <v>0</v>
      </c>
      <c r="AT930" s="319">
        <f t="shared" si="3117"/>
        <v>0</v>
      </c>
      <c r="AU930" s="319">
        <f t="shared" si="3117"/>
        <v>0</v>
      </c>
      <c r="AV930" s="319">
        <f t="shared" si="3117"/>
        <v>0</v>
      </c>
      <c r="AW930" s="319">
        <f t="shared" si="3117"/>
        <v>0</v>
      </c>
      <c r="AX930" s="319">
        <f t="shared" si="3117"/>
        <v>0</v>
      </c>
      <c r="AY930" s="319">
        <f t="shared" si="3117"/>
        <v>0</v>
      </c>
      <c r="AZ930" s="319">
        <f t="shared" si="3117"/>
        <v>0</v>
      </c>
      <c r="BA930" s="319">
        <f t="shared" si="3117"/>
        <v>0</v>
      </c>
      <c r="BB930" s="319">
        <f t="shared" si="3117"/>
        <v>0</v>
      </c>
      <c r="BC930" s="319">
        <f t="shared" si="3117"/>
        <v>0</v>
      </c>
      <c r="BD930" s="319">
        <f t="shared" si="3117"/>
        <v>0</v>
      </c>
      <c r="BE930" s="319">
        <f t="shared" si="3117"/>
        <v>0</v>
      </c>
      <c r="BF930" s="319">
        <f t="shared" si="3117"/>
        <v>0</v>
      </c>
      <c r="BG930" s="319">
        <f t="shared" si="3117"/>
        <v>0</v>
      </c>
      <c r="BH930" s="319">
        <f t="shared" si="3117"/>
        <v>0</v>
      </c>
      <c r="BI930" s="319">
        <f t="shared" si="3117"/>
        <v>0</v>
      </c>
      <c r="BJ930" s="319">
        <f t="shared" si="3117"/>
        <v>0</v>
      </c>
      <c r="BK930" s="319">
        <f t="shared" si="3117"/>
        <v>0</v>
      </c>
      <c r="BL930" s="319">
        <f t="shared" si="3117"/>
        <v>0</v>
      </c>
      <c r="BM930" s="319">
        <f t="shared" si="3117"/>
        <v>0</v>
      </c>
      <c r="BN930" s="319">
        <f t="shared" si="3117"/>
        <v>0</v>
      </c>
      <c r="BO930" s="319">
        <f t="shared" si="3117"/>
        <v>0</v>
      </c>
      <c r="BP930" s="319">
        <f t="shared" si="3117"/>
        <v>0</v>
      </c>
      <c r="BQ930" s="319">
        <f t="shared" si="3117"/>
        <v>0</v>
      </c>
      <c r="BR930" s="319">
        <f t="shared" si="3117"/>
        <v>0</v>
      </c>
      <c r="BS930" s="319">
        <f t="shared" si="3117"/>
        <v>0</v>
      </c>
      <c r="BT930" s="319">
        <f t="shared" ref="BT930:BZ930" si="3118">IF(BT$700=$E926,VLOOKUP(BT$9,$D$239:$E$310,2,FALSE),0)</f>
        <v>0</v>
      </c>
      <c r="BU930" s="319">
        <f t="shared" si="3118"/>
        <v>0</v>
      </c>
      <c r="BV930" s="319">
        <f t="shared" si="3118"/>
        <v>0</v>
      </c>
      <c r="BW930" s="319">
        <f t="shared" si="3118"/>
        <v>0</v>
      </c>
      <c r="BX930" s="319">
        <f t="shared" si="3118"/>
        <v>0</v>
      </c>
      <c r="BY930" s="319">
        <f t="shared" si="3118"/>
        <v>0</v>
      </c>
      <c r="BZ930" s="319">
        <f t="shared" si="3118"/>
        <v>0</v>
      </c>
    </row>
    <row r="931" spans="1:78" ht="15" x14ac:dyDescent="0.25">
      <c r="B931" s="77">
        <f t="shared" si="3111"/>
        <v>0</v>
      </c>
      <c r="E931" s="170" t="s">
        <v>2</v>
      </c>
      <c r="G931" s="319">
        <f>IF(G$700=$E926,VLOOKUP(G$9,$D$316:$E$387,2,FALSE),0)</f>
        <v>0</v>
      </c>
      <c r="H931" s="319">
        <f t="shared" ref="H931:BS931" si="3119">IF(H$700=$E926,VLOOKUP(H$9,$D$316:$E$387,2,FALSE),0)</f>
        <v>0</v>
      </c>
      <c r="I931" s="319">
        <f t="shared" si="3119"/>
        <v>0</v>
      </c>
      <c r="J931" s="319">
        <f t="shared" si="3119"/>
        <v>0</v>
      </c>
      <c r="K931" s="319">
        <f t="shared" si="3119"/>
        <v>0</v>
      </c>
      <c r="L931" s="319">
        <f t="shared" si="3119"/>
        <v>0</v>
      </c>
      <c r="M931" s="319">
        <f t="shared" si="3119"/>
        <v>0</v>
      </c>
      <c r="N931" s="319">
        <f t="shared" si="3119"/>
        <v>0</v>
      </c>
      <c r="O931" s="319">
        <f t="shared" si="3119"/>
        <v>0</v>
      </c>
      <c r="P931" s="319">
        <f t="shared" si="3119"/>
        <v>0</v>
      </c>
      <c r="Q931" s="319">
        <f t="shared" si="3119"/>
        <v>0</v>
      </c>
      <c r="R931" s="319">
        <f t="shared" si="3119"/>
        <v>0</v>
      </c>
      <c r="S931" s="319">
        <f t="shared" si="3119"/>
        <v>0</v>
      </c>
      <c r="T931" s="319">
        <f t="shared" si="3119"/>
        <v>0</v>
      </c>
      <c r="U931" s="319">
        <f t="shared" si="3119"/>
        <v>0</v>
      </c>
      <c r="V931" s="319">
        <f t="shared" si="3119"/>
        <v>0</v>
      </c>
      <c r="W931" s="319">
        <f t="shared" si="3119"/>
        <v>0</v>
      </c>
      <c r="X931" s="319">
        <f t="shared" si="3119"/>
        <v>0</v>
      </c>
      <c r="Y931" s="319">
        <f t="shared" si="3119"/>
        <v>0</v>
      </c>
      <c r="Z931" s="319">
        <f t="shared" si="3119"/>
        <v>0</v>
      </c>
      <c r="AA931" s="319">
        <f t="shared" si="3119"/>
        <v>0</v>
      </c>
      <c r="AB931" s="319">
        <f t="shared" si="3119"/>
        <v>0</v>
      </c>
      <c r="AC931" s="319">
        <f t="shared" si="3119"/>
        <v>0</v>
      </c>
      <c r="AD931" s="319">
        <f t="shared" si="3119"/>
        <v>0</v>
      </c>
      <c r="AE931" s="319">
        <f t="shared" si="3119"/>
        <v>0</v>
      </c>
      <c r="AF931" s="319">
        <f t="shared" si="3119"/>
        <v>0</v>
      </c>
      <c r="AG931" s="319">
        <f t="shared" si="3119"/>
        <v>0</v>
      </c>
      <c r="AH931" s="319">
        <f t="shared" si="3119"/>
        <v>0</v>
      </c>
      <c r="AI931" s="319">
        <f t="shared" si="3119"/>
        <v>0</v>
      </c>
      <c r="AJ931" s="319">
        <f t="shared" si="3119"/>
        <v>0</v>
      </c>
      <c r="AK931" s="319">
        <f t="shared" si="3119"/>
        <v>0</v>
      </c>
      <c r="AL931" s="319">
        <f t="shared" si="3119"/>
        <v>0</v>
      </c>
      <c r="AM931" s="319">
        <f t="shared" si="3119"/>
        <v>0</v>
      </c>
      <c r="AN931" s="319">
        <f t="shared" si="3119"/>
        <v>0</v>
      </c>
      <c r="AO931" s="319">
        <f t="shared" si="3119"/>
        <v>0</v>
      </c>
      <c r="AP931" s="319">
        <f t="shared" si="3119"/>
        <v>0</v>
      </c>
      <c r="AQ931" s="319">
        <f t="shared" si="3119"/>
        <v>0</v>
      </c>
      <c r="AR931" s="319">
        <f t="shared" si="3119"/>
        <v>0</v>
      </c>
      <c r="AS931" s="319">
        <f t="shared" si="3119"/>
        <v>0</v>
      </c>
      <c r="AT931" s="319">
        <f t="shared" si="3119"/>
        <v>0</v>
      </c>
      <c r="AU931" s="319">
        <f t="shared" si="3119"/>
        <v>0</v>
      </c>
      <c r="AV931" s="319">
        <f t="shared" si="3119"/>
        <v>0</v>
      </c>
      <c r="AW931" s="319">
        <f t="shared" si="3119"/>
        <v>0</v>
      </c>
      <c r="AX931" s="319">
        <f t="shared" si="3119"/>
        <v>0</v>
      </c>
      <c r="AY931" s="319">
        <f t="shared" si="3119"/>
        <v>0</v>
      </c>
      <c r="AZ931" s="319">
        <f t="shared" si="3119"/>
        <v>0</v>
      </c>
      <c r="BA931" s="319">
        <f t="shared" si="3119"/>
        <v>0</v>
      </c>
      <c r="BB931" s="319">
        <f t="shared" si="3119"/>
        <v>0</v>
      </c>
      <c r="BC931" s="319">
        <f t="shared" si="3119"/>
        <v>0</v>
      </c>
      <c r="BD931" s="319">
        <f t="shared" si="3119"/>
        <v>0</v>
      </c>
      <c r="BE931" s="319">
        <f t="shared" si="3119"/>
        <v>0</v>
      </c>
      <c r="BF931" s="319">
        <f t="shared" si="3119"/>
        <v>0</v>
      </c>
      <c r="BG931" s="319">
        <f t="shared" si="3119"/>
        <v>0</v>
      </c>
      <c r="BH931" s="319">
        <f t="shared" si="3119"/>
        <v>0</v>
      </c>
      <c r="BI931" s="319">
        <f t="shared" si="3119"/>
        <v>0</v>
      </c>
      <c r="BJ931" s="319">
        <f t="shared" si="3119"/>
        <v>0</v>
      </c>
      <c r="BK931" s="319">
        <f t="shared" si="3119"/>
        <v>0</v>
      </c>
      <c r="BL931" s="319">
        <f t="shared" si="3119"/>
        <v>0</v>
      </c>
      <c r="BM931" s="319">
        <f t="shared" si="3119"/>
        <v>0</v>
      </c>
      <c r="BN931" s="319">
        <f t="shared" si="3119"/>
        <v>0</v>
      </c>
      <c r="BO931" s="319">
        <f t="shared" si="3119"/>
        <v>0</v>
      </c>
      <c r="BP931" s="319">
        <f t="shared" si="3119"/>
        <v>0</v>
      </c>
      <c r="BQ931" s="319">
        <f t="shared" si="3119"/>
        <v>0</v>
      </c>
      <c r="BR931" s="319">
        <f t="shared" si="3119"/>
        <v>0</v>
      </c>
      <c r="BS931" s="319">
        <f t="shared" si="3119"/>
        <v>0</v>
      </c>
      <c r="BT931" s="319">
        <f t="shared" ref="BT931:BZ931" si="3120">IF(BT$700=$E926,VLOOKUP(BT$9,$D$316:$E$387,2,FALSE),0)</f>
        <v>0</v>
      </c>
      <c r="BU931" s="319">
        <f t="shared" si="3120"/>
        <v>0</v>
      </c>
      <c r="BV931" s="319">
        <f t="shared" si="3120"/>
        <v>0</v>
      </c>
      <c r="BW931" s="319">
        <f t="shared" si="3120"/>
        <v>0</v>
      </c>
      <c r="BX931" s="319">
        <f t="shared" si="3120"/>
        <v>0</v>
      </c>
      <c r="BY931" s="319">
        <f t="shared" si="3120"/>
        <v>0</v>
      </c>
      <c r="BZ931" s="319">
        <f t="shared" si="3120"/>
        <v>0</v>
      </c>
    </row>
    <row r="932" spans="1:78" ht="15" x14ac:dyDescent="0.25">
      <c r="B932" s="77">
        <f t="shared" si="3111"/>
        <v>0</v>
      </c>
      <c r="E932" s="170" t="s">
        <v>83</v>
      </c>
      <c r="G932" s="176">
        <f>-IF(F$9=INPUTS!$C$50,SUM($B927:$B930),0)</f>
        <v>0</v>
      </c>
      <c r="H932" s="176">
        <f>-IF(G$9=INPUTS!$C$50,SUM($B927:$B930),0)</f>
        <v>0</v>
      </c>
      <c r="I932" s="176">
        <f>-IF(H$9=INPUTS!$C$50,SUM($B927:$B930),0)</f>
        <v>0</v>
      </c>
      <c r="J932" s="176">
        <f>-IF(I$9=INPUTS!$C$50,SUM($B927:$B930),0)</f>
        <v>0</v>
      </c>
      <c r="K932" s="176">
        <f>-IF(J$9=INPUTS!$C$50,SUM($B927:$B930),0)</f>
        <v>0</v>
      </c>
      <c r="L932" s="176">
        <f>-IF(K$9=INPUTS!$C$50,SUM($B927:$B930),0)</f>
        <v>0</v>
      </c>
      <c r="M932" s="176">
        <f>-IF(L$9=INPUTS!$C$50,SUM($B927:$B930),0)</f>
        <v>0</v>
      </c>
      <c r="N932" s="176">
        <f>-IF(M$9=INPUTS!$C$50,SUM($B927:$B930),0)</f>
        <v>0</v>
      </c>
      <c r="O932" s="176">
        <f>-IF(N$9=INPUTS!$C$50,SUM($B927:$B930),0)</f>
        <v>0</v>
      </c>
      <c r="P932" s="176">
        <f>-IF(O$9=INPUTS!$C$50,SUM($B927:$B930),0)</f>
        <v>0</v>
      </c>
      <c r="Q932" s="176">
        <f>-IF(P$9=INPUTS!$C$50,SUM($B927:$B930),0)</f>
        <v>0</v>
      </c>
      <c r="R932" s="176">
        <f>-IF(Q$9=INPUTS!$C$50,SUM($B927:$B930),0)</f>
        <v>0</v>
      </c>
      <c r="S932" s="176">
        <f>-IF(R$9=INPUTS!$C$50,SUM($B927:$B930),0)</f>
        <v>0</v>
      </c>
      <c r="T932" s="176">
        <f>-IF(S$9=INPUTS!$C$50,SUM($B927:$B930),0)</f>
        <v>0</v>
      </c>
      <c r="U932" s="176">
        <f>-IF(T$9=INPUTS!$C$50,SUM($B927:$B930),0)</f>
        <v>0</v>
      </c>
      <c r="V932" s="176">
        <f>-IF(U$9=INPUTS!$C$50,SUM($B927:$B930),0)</f>
        <v>0</v>
      </c>
      <c r="W932" s="176">
        <f>-IF(V$9=INPUTS!$C$50,SUM($B927:$B930),0)</f>
        <v>0</v>
      </c>
      <c r="X932" s="176">
        <f>-IF(W$9=INPUTS!$C$50,SUM($B927:$B930),0)</f>
        <v>0</v>
      </c>
      <c r="Y932" s="176">
        <f>-IF(X$9=INPUTS!$C$50,SUM($B927:$B930),0)</f>
        <v>0</v>
      </c>
      <c r="Z932" s="176">
        <f>-IF(Y$9=INPUTS!$C$50,SUM($B927:$B930),0)</f>
        <v>0</v>
      </c>
      <c r="AA932" s="176">
        <f>-IF(Z$9=INPUTS!$C$50,SUM($B927:$B930),0)</f>
        <v>0</v>
      </c>
      <c r="AB932" s="176">
        <f>-IF(AA$9=INPUTS!$C$50,SUM($B927:$B930),0)</f>
        <v>0</v>
      </c>
      <c r="AC932" s="176">
        <f>-IF(AB$9=INPUTS!$C$50,SUM($B927:$B930),0)</f>
        <v>0</v>
      </c>
      <c r="AD932" s="176">
        <f>-IF(AC$9=INPUTS!$C$50,SUM($B927:$B930),0)</f>
        <v>0</v>
      </c>
      <c r="AE932" s="176">
        <f>-IF(AD$9=INPUTS!$C$50,SUM($B927:$B930),0)</f>
        <v>0</v>
      </c>
      <c r="AF932" s="176">
        <f>-IF(AE$9=INPUTS!$C$50,SUM($B927:$B930),0)</f>
        <v>0</v>
      </c>
      <c r="AG932" s="176">
        <f>-IF(AF$9=INPUTS!$C$50,SUM($B927:$B930),0)</f>
        <v>0</v>
      </c>
      <c r="AH932" s="176">
        <f>-IF(AG$9=INPUTS!$C$50,SUM($B927:$B930),0)</f>
        <v>0</v>
      </c>
      <c r="AI932" s="176">
        <f>-IF(AH$9=INPUTS!$C$50,SUM($B927:$B930),0)</f>
        <v>0</v>
      </c>
      <c r="AJ932" s="176">
        <f>-IF(AI$9=INPUTS!$C$50,SUM($B927:$B930),0)</f>
        <v>0</v>
      </c>
      <c r="AK932" s="176">
        <f>-IF(AJ$9=INPUTS!$C$50,SUM($B927:$B930),0)</f>
        <v>0</v>
      </c>
      <c r="AL932" s="176">
        <f>-IF(AK$9=INPUTS!$C$50,SUM($B927:$B930),0)</f>
        <v>0</v>
      </c>
      <c r="AM932" s="176">
        <f>-IF(AL$9=INPUTS!$C$50,SUM($B927:$B930),0)</f>
        <v>0</v>
      </c>
      <c r="AN932" s="176">
        <f>-IF(AM$9=INPUTS!$C$50,SUM($B927:$B930),0)</f>
        <v>0</v>
      </c>
      <c r="AO932" s="176">
        <f>-IF(AN$9=INPUTS!$C$50,SUM($B927:$B930),0)</f>
        <v>0</v>
      </c>
      <c r="AP932" s="176">
        <f>-IF(AO$9=INPUTS!$C$50,SUM($B927:$B930),0)</f>
        <v>0</v>
      </c>
      <c r="AQ932" s="176">
        <f>-IF(AP$9=INPUTS!$C$50,SUM($B927:$B930),0)</f>
        <v>0</v>
      </c>
      <c r="AR932" s="176">
        <f>-IF(AQ$9=INPUTS!$C$50,SUM($B927:$B930),0)</f>
        <v>0</v>
      </c>
      <c r="AS932" s="176">
        <f>-IF(AR$9=INPUTS!$C$50,SUM($B927:$B930),0)</f>
        <v>0</v>
      </c>
      <c r="AT932" s="176">
        <f>-IF(AS$9=INPUTS!$C$50,SUM($B927:$B930),0)</f>
        <v>0</v>
      </c>
      <c r="AU932" s="176">
        <f>-IF(AT$9=INPUTS!$C$50,SUM($B927:$B930),0)</f>
        <v>0</v>
      </c>
      <c r="AV932" s="176">
        <f>-IF(AU$9=INPUTS!$C$50,SUM($B927:$B930),0)</f>
        <v>0</v>
      </c>
      <c r="AW932" s="176">
        <f>-IF(AV$9=INPUTS!$C$50,SUM($B927:$B930),0)</f>
        <v>0</v>
      </c>
      <c r="AX932" s="176">
        <f>-IF(AW$9=INPUTS!$C$50,SUM($B927:$B930),0)</f>
        <v>0</v>
      </c>
      <c r="AY932" s="176">
        <f>-IF(AX$9=INPUTS!$C$50,SUM($B927:$B930),0)</f>
        <v>0</v>
      </c>
      <c r="AZ932" s="176">
        <f>-IF(AY$9=INPUTS!$C$50,SUM($B927:$B930),0)</f>
        <v>0</v>
      </c>
      <c r="BA932" s="176">
        <f>-IF(AZ$9=INPUTS!$C$50,SUM($B927:$B930),0)</f>
        <v>0</v>
      </c>
      <c r="BB932" s="176">
        <f>-IF(BA$9=INPUTS!$C$50,SUM($B927:$B930),0)</f>
        <v>0</v>
      </c>
      <c r="BC932" s="176">
        <f>-IF(BB$9=INPUTS!$C$50,SUM($B927:$B930),0)</f>
        <v>0</v>
      </c>
      <c r="BD932" s="176">
        <f>-IF(BC$9=INPUTS!$C$50,SUM($B927:$B930),0)</f>
        <v>0</v>
      </c>
      <c r="BE932" s="176">
        <f>-IF(BD$9=INPUTS!$C$50,SUM($B927:$B930),0)</f>
        <v>0</v>
      </c>
      <c r="BF932" s="176">
        <f>-IF(BE$9=INPUTS!$C$50,SUM($B927:$B930),0)</f>
        <v>0</v>
      </c>
      <c r="BG932" s="176">
        <f>-IF(BF$9=INPUTS!$C$50,SUM($B927:$B930),0)</f>
        <v>0</v>
      </c>
      <c r="BH932" s="176">
        <f>-IF(BG$9=INPUTS!$C$50,SUM($B927:$B930),0)</f>
        <v>0</v>
      </c>
      <c r="BI932" s="176">
        <f>-IF(BH$9=INPUTS!$C$50,SUM($B927:$B930),0)</f>
        <v>0</v>
      </c>
      <c r="BJ932" s="176">
        <f>-IF(BI$9=INPUTS!$C$50,SUM($B927:$B930),0)</f>
        <v>0</v>
      </c>
      <c r="BK932" s="176">
        <f>-IF(BJ$9=INPUTS!$C$50,SUM($B927:$B930),0)</f>
        <v>0</v>
      </c>
      <c r="BL932" s="176">
        <f>-IF(BK$9=INPUTS!$C$50,SUM($B927:$B930),0)</f>
        <v>0</v>
      </c>
      <c r="BM932" s="176">
        <f>-IF(BL$9=INPUTS!$C$50,SUM($B927:$B930),0)</f>
        <v>0</v>
      </c>
      <c r="BN932" s="176">
        <f>-IF(BM$9=INPUTS!$C$50,SUM($B927:$B930),0)</f>
        <v>0</v>
      </c>
      <c r="BO932" s="176">
        <f>-IF(BN$9=INPUTS!$C$50,SUM($B927:$B930),0)</f>
        <v>0</v>
      </c>
      <c r="BP932" s="176">
        <f>-IF(BO$9=INPUTS!$C$50,SUM($B927:$B930),0)</f>
        <v>0</v>
      </c>
      <c r="BQ932" s="176">
        <f>-IF(BP$9=INPUTS!$C$50,SUM($B927:$B930),0)</f>
        <v>0</v>
      </c>
      <c r="BR932" s="176">
        <f>-IF(BQ$9=INPUTS!$C$50,SUM($B927:$B930),0)</f>
        <v>0</v>
      </c>
      <c r="BS932" s="176">
        <f>-IF(BR$9=INPUTS!$C$50,SUM($B927:$B930),0)</f>
        <v>0</v>
      </c>
      <c r="BT932" s="176">
        <f>-IF(BS$9=INPUTS!$C$50,SUM($B927:$B930),0)</f>
        <v>0</v>
      </c>
      <c r="BU932" s="176">
        <f>-IF(BT$9=INPUTS!$C$50,SUM($B927:$B930),0)</f>
        <v>0</v>
      </c>
      <c r="BV932" s="176">
        <f>-IF(BU$9=INPUTS!$C$50,SUM($B927:$B930),0)</f>
        <v>0</v>
      </c>
      <c r="BW932" s="176">
        <f>-IF(BV$9=INPUTS!$C$50,SUM($B927:$B930),0)</f>
        <v>0</v>
      </c>
      <c r="BX932" s="176">
        <f>-IF(BW$9=INPUTS!$C$50,SUM($B927:$B930),0)</f>
        <v>0</v>
      </c>
      <c r="BY932" s="176">
        <f>-IF(BX$9=INPUTS!$C$50,SUM($B927:$B930),0)</f>
        <v>0</v>
      </c>
      <c r="BZ932" s="176">
        <f>-IF(BY$9=INPUTS!$C$50,SUM($B927:$B930),0)</f>
        <v>0</v>
      </c>
    </row>
    <row r="933" spans="1:78" ht="15" x14ac:dyDescent="0.25">
      <c r="B933" s="77">
        <f>SUM(G933:BZ933)</f>
        <v>0</v>
      </c>
      <c r="E933" s="170" t="s">
        <v>84</v>
      </c>
      <c r="G933" s="176">
        <f>-IF(F$9=INPUTS!$C$50,$B931,0)</f>
        <v>0</v>
      </c>
      <c r="H933" s="176">
        <f>-IF(G$9=INPUTS!$C$50,$B931,0)</f>
        <v>0</v>
      </c>
      <c r="I933" s="176">
        <f>-IF(H$9=INPUTS!$C$50,$B931,0)</f>
        <v>0</v>
      </c>
      <c r="J933" s="176">
        <f>-IF(I$9=INPUTS!$C$50,$B931,0)</f>
        <v>0</v>
      </c>
      <c r="K933" s="176">
        <f>-IF(J$9=INPUTS!$C$50,$B931,0)</f>
        <v>0</v>
      </c>
      <c r="L933" s="176">
        <f>-IF(K$9=INPUTS!$C$50,$B931,0)</f>
        <v>0</v>
      </c>
      <c r="M933" s="176">
        <f>-IF(L$9=INPUTS!$C$50,$B931,0)</f>
        <v>0</v>
      </c>
      <c r="N933" s="176">
        <f>-IF(M$9=INPUTS!$C$50,$B931,0)</f>
        <v>0</v>
      </c>
      <c r="O933" s="176">
        <f>-IF(N$9=INPUTS!$C$50,$B931,0)</f>
        <v>0</v>
      </c>
      <c r="P933" s="176">
        <f>-IF(O$9=INPUTS!$C$50,$B931,0)</f>
        <v>0</v>
      </c>
      <c r="Q933" s="176">
        <f>-IF(P$9=INPUTS!$C$50,$B931,0)</f>
        <v>0</v>
      </c>
      <c r="R933" s="176">
        <f>-IF(Q$9=INPUTS!$C$50,$B931,0)</f>
        <v>0</v>
      </c>
      <c r="S933" s="176">
        <f>-IF(R$9=INPUTS!$C$50,$B931,0)</f>
        <v>0</v>
      </c>
      <c r="T933" s="176">
        <f>-IF(S$9=INPUTS!$C$50,$B931,0)</f>
        <v>0</v>
      </c>
      <c r="U933" s="176">
        <f>-IF(T$9=INPUTS!$C$50,$B931,0)</f>
        <v>0</v>
      </c>
      <c r="V933" s="176">
        <f>-IF(U$9=INPUTS!$C$50,$B931,0)</f>
        <v>0</v>
      </c>
      <c r="W933" s="176">
        <f>-IF(V$9=INPUTS!$C$50,$B931,0)</f>
        <v>0</v>
      </c>
      <c r="X933" s="176">
        <f>-IF(W$9=INPUTS!$C$50,$B931,0)</f>
        <v>0</v>
      </c>
      <c r="Y933" s="176">
        <f>-IF(X$9=INPUTS!$C$50,$B931,0)</f>
        <v>0</v>
      </c>
      <c r="Z933" s="176">
        <f>-IF(Y$9=INPUTS!$C$50,$B931,0)</f>
        <v>0</v>
      </c>
      <c r="AA933" s="176">
        <f>-IF(Z$9=INPUTS!$C$50,$B931,0)</f>
        <v>0</v>
      </c>
      <c r="AB933" s="176">
        <f>-IF(AA$9=INPUTS!$C$50,$B931,0)</f>
        <v>0</v>
      </c>
      <c r="AC933" s="176">
        <f>-IF(AB$9=INPUTS!$C$50,$B931,0)</f>
        <v>0</v>
      </c>
      <c r="AD933" s="176">
        <f>-IF(AC$9=INPUTS!$C$50,$B931,0)</f>
        <v>0</v>
      </c>
      <c r="AE933" s="176">
        <f>-IF(AD$9=INPUTS!$C$50,$B931,0)</f>
        <v>0</v>
      </c>
      <c r="AF933" s="176">
        <f>-IF(AE$9=INPUTS!$C$50,$B931,0)</f>
        <v>0</v>
      </c>
      <c r="AG933" s="176">
        <f>-IF(AF$9=INPUTS!$C$50,$B931,0)</f>
        <v>0</v>
      </c>
      <c r="AH933" s="176">
        <f>-IF(AG$9=INPUTS!$C$50,$B931,0)</f>
        <v>0</v>
      </c>
      <c r="AI933" s="176">
        <f>-IF(AH$9=INPUTS!$C$50,$B931,0)</f>
        <v>0</v>
      </c>
      <c r="AJ933" s="176">
        <f>-IF(AI$9=INPUTS!$C$50,$B931,0)</f>
        <v>0</v>
      </c>
      <c r="AK933" s="176">
        <f>-IF(AJ$9=INPUTS!$C$50,$B931,0)</f>
        <v>0</v>
      </c>
      <c r="AL933" s="176">
        <f>-IF(AK$9=INPUTS!$C$50,$B931,0)</f>
        <v>0</v>
      </c>
      <c r="AM933" s="176">
        <f>-IF(AL$9=INPUTS!$C$50,$B931,0)</f>
        <v>0</v>
      </c>
      <c r="AN933" s="176">
        <f>-IF(AM$9=INPUTS!$C$50,$B931,0)</f>
        <v>0</v>
      </c>
      <c r="AO933" s="176">
        <f>-IF(AN$9=INPUTS!$C$50,$B931,0)</f>
        <v>0</v>
      </c>
      <c r="AP933" s="176">
        <f>-IF(AO$9=INPUTS!$C$50,$B931,0)</f>
        <v>0</v>
      </c>
      <c r="AQ933" s="176">
        <f>-IF(AP$9=INPUTS!$C$50,$B931,0)</f>
        <v>0</v>
      </c>
      <c r="AR933" s="176">
        <f>-IF(AQ$9=INPUTS!$C$50,$B931,0)</f>
        <v>0</v>
      </c>
      <c r="AS933" s="176">
        <f>-IF(AR$9=INPUTS!$C$50,$B931,0)</f>
        <v>0</v>
      </c>
      <c r="AT933" s="176">
        <f>-IF(AS$9=INPUTS!$C$50,$B931,0)</f>
        <v>0</v>
      </c>
      <c r="AU933" s="176">
        <f>-IF(AT$9=INPUTS!$C$50,$B931,0)</f>
        <v>0</v>
      </c>
      <c r="AV933" s="176">
        <f>-IF(AU$9=INPUTS!$C$50,$B931,0)</f>
        <v>0</v>
      </c>
      <c r="AW933" s="176">
        <f>-IF(AV$9=INPUTS!$C$50,$B931,0)</f>
        <v>0</v>
      </c>
      <c r="AX933" s="176">
        <f>-IF(AW$9=INPUTS!$C$50,$B931,0)</f>
        <v>0</v>
      </c>
      <c r="AY933" s="176">
        <f>-IF(AX$9=INPUTS!$C$50,$B931,0)</f>
        <v>0</v>
      </c>
      <c r="AZ933" s="176">
        <f>-IF(AY$9=INPUTS!$C$50,$B931,0)</f>
        <v>0</v>
      </c>
      <c r="BA933" s="176">
        <f>-IF(AZ$9=INPUTS!$C$50,$B931,0)</f>
        <v>0</v>
      </c>
      <c r="BB933" s="176">
        <f>-IF(BA$9=INPUTS!$C$50,$B931,0)</f>
        <v>0</v>
      </c>
      <c r="BC933" s="176">
        <f>-IF(BB$9=INPUTS!$C$50,$B931,0)</f>
        <v>0</v>
      </c>
      <c r="BD933" s="176">
        <f>-IF(BC$9=INPUTS!$C$50,$B931,0)</f>
        <v>0</v>
      </c>
      <c r="BE933" s="176">
        <f>-IF(BD$9=INPUTS!$C$50,$B931,0)</f>
        <v>0</v>
      </c>
      <c r="BF933" s="176">
        <f>-IF(BE$9=INPUTS!$C$50,$B931,0)</f>
        <v>0</v>
      </c>
      <c r="BG933" s="176">
        <f>-IF(BF$9=INPUTS!$C$50,$B931,0)</f>
        <v>0</v>
      </c>
      <c r="BH933" s="176">
        <f>-IF(BG$9=INPUTS!$C$50,$B931,0)</f>
        <v>0</v>
      </c>
      <c r="BI933" s="176">
        <f>-IF(BH$9=INPUTS!$C$50,$B931,0)</f>
        <v>0</v>
      </c>
      <c r="BJ933" s="176">
        <f>-IF(BI$9=INPUTS!$C$50,$B931,0)</f>
        <v>0</v>
      </c>
      <c r="BK933" s="176">
        <f>-IF(BJ$9=INPUTS!$C$50,$B931,0)</f>
        <v>0</v>
      </c>
      <c r="BL933" s="176">
        <f>-IF(BK$9=INPUTS!$C$50,$B931,0)</f>
        <v>0</v>
      </c>
      <c r="BM933" s="176">
        <f>-IF(BL$9=INPUTS!$C$50,$B931,0)</f>
        <v>0</v>
      </c>
      <c r="BN933" s="176">
        <f>-IF(BM$9=INPUTS!$C$50,$B931,0)</f>
        <v>0</v>
      </c>
      <c r="BO933" s="176">
        <f>-IF(BN$9=INPUTS!$C$50,$B931,0)</f>
        <v>0</v>
      </c>
      <c r="BP933" s="176">
        <f>-IF(BO$9=INPUTS!$C$50,$B931,0)</f>
        <v>0</v>
      </c>
      <c r="BQ933" s="176">
        <f>-IF(BP$9=INPUTS!$C$50,$B931,0)</f>
        <v>0</v>
      </c>
      <c r="BR933" s="176">
        <f>-IF(BQ$9=INPUTS!$C$50,$B931,0)</f>
        <v>0</v>
      </c>
      <c r="BS933" s="176">
        <f>-IF(BR$9=INPUTS!$C$50,$B931,0)</f>
        <v>0</v>
      </c>
      <c r="BT933" s="176">
        <f>-IF(BS$9=INPUTS!$C$50,$B931,0)</f>
        <v>0</v>
      </c>
      <c r="BU933" s="176">
        <f>-IF(BT$9=INPUTS!$C$50,$B931,0)</f>
        <v>0</v>
      </c>
      <c r="BV933" s="176">
        <f>-IF(BU$9=INPUTS!$C$50,$B931,0)</f>
        <v>0</v>
      </c>
      <c r="BW933" s="176">
        <f>-IF(BV$9=INPUTS!$C$50,$B931,0)</f>
        <v>0</v>
      </c>
      <c r="BX933" s="176">
        <f>-IF(BW$9=INPUTS!$C$50,$B931,0)</f>
        <v>0</v>
      </c>
      <c r="BY933" s="176">
        <f>-IF(BX$9=INPUTS!$C$50,$B931,0)</f>
        <v>0</v>
      </c>
      <c r="BZ933" s="176">
        <f>-IF(BY$9=INPUTS!$C$50,$B931,0)</f>
        <v>0</v>
      </c>
    </row>
    <row r="934" spans="1:78" x14ac:dyDescent="0.2">
      <c r="A934" s="77">
        <f>SUM(A927:A930)</f>
        <v>0</v>
      </c>
      <c r="E934" s="170"/>
      <c r="G934" s="324"/>
      <c r="H934" s="324"/>
      <c r="I934" s="324"/>
      <c r="J934" s="324"/>
      <c r="K934" s="324"/>
      <c r="L934" s="324"/>
      <c r="M934" s="324"/>
      <c r="N934" s="324"/>
      <c r="O934" s="324"/>
      <c r="P934" s="324"/>
      <c r="Q934" s="324"/>
      <c r="R934" s="324"/>
      <c r="S934" s="324"/>
      <c r="T934" s="324"/>
      <c r="U934" s="324"/>
      <c r="V934" s="324"/>
      <c r="W934" s="324"/>
      <c r="X934" s="324"/>
      <c r="Y934" s="324"/>
      <c r="Z934" s="324"/>
      <c r="AA934" s="324"/>
      <c r="AB934" s="324"/>
      <c r="AC934" s="324"/>
      <c r="AD934" s="324"/>
      <c r="AE934" s="324"/>
      <c r="AF934" s="324"/>
      <c r="AG934" s="324"/>
      <c r="AH934" s="324"/>
      <c r="AI934" s="324"/>
      <c r="AJ934" s="324"/>
      <c r="AK934" s="324"/>
      <c r="AL934" s="324"/>
      <c r="AM934" s="324"/>
      <c r="AN934" s="324"/>
      <c r="AO934" s="324"/>
      <c r="AP934" s="324"/>
      <c r="AQ934" s="324"/>
      <c r="AR934" s="324"/>
      <c r="AS934" s="324"/>
      <c r="AT934" s="324"/>
      <c r="AU934" s="324"/>
      <c r="AV934" s="324"/>
      <c r="AW934" s="324"/>
      <c r="AX934" s="324"/>
      <c r="AY934" s="324"/>
      <c r="AZ934" s="324"/>
      <c r="BA934" s="324"/>
      <c r="BB934" s="324"/>
      <c r="BC934" s="324"/>
      <c r="BD934" s="324"/>
      <c r="BE934" s="324"/>
      <c r="BF934" s="324"/>
      <c r="BG934" s="324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24"/>
      <c r="BR934" s="324"/>
      <c r="BS934" s="324"/>
      <c r="BT934" s="324"/>
      <c r="BU934" s="324"/>
      <c r="BV934" s="324"/>
      <c r="BW934" s="324"/>
      <c r="BX934" s="324"/>
      <c r="BY934" s="324"/>
      <c r="BZ934" s="324"/>
    </row>
    <row r="935" spans="1:78" ht="15" x14ac:dyDescent="0.25">
      <c r="B935" s="77">
        <f>SUM(G935:BZ935)</f>
        <v>0</v>
      </c>
      <c r="E935" s="170" t="s">
        <v>5</v>
      </c>
      <c r="G935" s="322">
        <f>IF(G$9&gt;INPUTS!$C$50,0,SUMIF($A$12:$A$310,$E926,G$12:G$310))</f>
        <v>0</v>
      </c>
      <c r="H935" s="322">
        <f>IF(H$9&gt;INPUTS!$C$50,0,SUMIF($A$12:$A$310,$E926,H$12:H$310))</f>
        <v>0</v>
      </c>
      <c r="I935" s="322">
        <f>IF(I$9&gt;INPUTS!$C$50,0,SUMIF($A$12:$A$310,$E926,I$12:I$310))</f>
        <v>0</v>
      </c>
      <c r="J935" s="322">
        <f>IF(J$9&gt;INPUTS!$C$50,0,SUMIF($A$12:$A$310,$E926,J$12:J$310))</f>
        <v>0</v>
      </c>
      <c r="K935" s="322">
        <f>IF(K$9&gt;INPUTS!$C$50,0,SUMIF($A$12:$A$310,$E926,K$12:K$310))</f>
        <v>0</v>
      </c>
      <c r="L935" s="322">
        <f>IF(L$9&gt;INPUTS!$C$50,0,SUMIF($A$12:$A$310,$E926,L$12:L$310))</f>
        <v>0</v>
      </c>
      <c r="M935" s="322">
        <f>IF(M$9&gt;INPUTS!$C$50,0,SUMIF($A$12:$A$310,$E926,M$12:M$310))</f>
        <v>0</v>
      </c>
      <c r="N935" s="322">
        <f>IF(N$9&gt;INPUTS!$C$50,0,SUMIF($A$12:$A$310,$E926,N$12:N$310))</f>
        <v>0</v>
      </c>
      <c r="O935" s="322">
        <f>IF(O$9&gt;INPUTS!$C$50,0,SUMIF($A$12:$A$310,$E926,O$12:O$310))</f>
        <v>0</v>
      </c>
      <c r="P935" s="322">
        <f>IF(P$9&gt;INPUTS!$C$50,0,SUMIF($A$12:$A$310,$E926,P$12:P$310))</f>
        <v>0</v>
      </c>
      <c r="Q935" s="322">
        <f>IF(Q$9&gt;INPUTS!$C$50,0,SUMIF($A$12:$A$310,$E926,Q$12:Q$310))</f>
        <v>0</v>
      </c>
      <c r="R935" s="322">
        <f>IF(R$9&gt;INPUTS!$C$50,0,SUMIF($A$12:$A$310,$E926,R$12:R$310))</f>
        <v>0</v>
      </c>
      <c r="S935" s="322">
        <f>IF(S$9&gt;INPUTS!$C$50,0,SUMIF($A$12:$A$310,$E926,S$12:S$310))</f>
        <v>0</v>
      </c>
      <c r="T935" s="322">
        <f>IF(T$9&gt;INPUTS!$C$50,0,SUMIF($A$12:$A$310,$E926,T$12:T$310))</f>
        <v>0</v>
      </c>
      <c r="U935" s="322">
        <f>IF(U$9&gt;INPUTS!$C$50,0,SUMIF($A$12:$A$310,$E926,U$12:U$310))</f>
        <v>0</v>
      </c>
      <c r="V935" s="322">
        <f>IF(V$9&gt;INPUTS!$C$50,0,SUMIF($A$12:$A$310,$E926,V$12:V$310))</f>
        <v>0</v>
      </c>
      <c r="W935" s="322">
        <f>IF(W$9&gt;INPUTS!$C$50,0,SUMIF($A$12:$A$310,$E926,W$12:W$310))</f>
        <v>0</v>
      </c>
      <c r="X935" s="322">
        <f>IF(X$9&gt;INPUTS!$C$50,0,SUMIF($A$12:$A$310,$E926,X$12:X$310))</f>
        <v>0</v>
      </c>
      <c r="Y935" s="322">
        <f>IF(Y$9&gt;INPUTS!$C$50,0,SUMIF($A$12:$A$310,$E926,Y$12:Y$310))</f>
        <v>0</v>
      </c>
      <c r="Z935" s="322">
        <f>IF(Z$9&gt;INPUTS!$C$50,0,SUMIF($A$12:$A$310,$E926,Z$12:Z$310))</f>
        <v>0</v>
      </c>
      <c r="AA935" s="322">
        <f>IF(AA$9&gt;INPUTS!$C$50,0,SUMIF($A$12:$A$310,$E926,AA$12:AA$310))</f>
        <v>0</v>
      </c>
      <c r="AB935" s="322">
        <f>IF(AB$9&gt;INPUTS!$C$50,0,SUMIF($A$12:$A$310,$E926,AB$12:AB$310))</f>
        <v>0</v>
      </c>
      <c r="AC935" s="322">
        <f>IF(AC$9&gt;INPUTS!$C$50,0,SUMIF($A$12:$A$310,$E926,AC$12:AC$310))</f>
        <v>0</v>
      </c>
      <c r="AD935" s="322">
        <f>IF(AD$9&gt;INPUTS!$C$50,0,SUMIF($A$12:$A$310,$E926,AD$12:AD$310))</f>
        <v>0</v>
      </c>
      <c r="AE935" s="322">
        <f>IF(AE$9&gt;INPUTS!$C$50,0,SUMIF($A$12:$A$310,$E926,AE$12:AE$310))</f>
        <v>0</v>
      </c>
      <c r="AF935" s="322">
        <f>IF(AF$9&gt;INPUTS!$C$50,0,SUMIF($A$12:$A$310,$E926,AF$12:AF$310))</f>
        <v>0</v>
      </c>
      <c r="AG935" s="322">
        <f>IF(AG$9&gt;INPUTS!$C$50,0,SUMIF($A$12:$A$310,$E926,AG$12:AG$310))</f>
        <v>0</v>
      </c>
      <c r="AH935" s="322">
        <f>IF(AH$9&gt;INPUTS!$C$50,0,SUMIF($A$12:$A$310,$E926,AH$12:AH$310))</f>
        <v>0</v>
      </c>
      <c r="AI935" s="322">
        <f>IF(AI$9&gt;INPUTS!$C$50,0,SUMIF($A$12:$A$310,$E926,AI$12:AI$310))</f>
        <v>0</v>
      </c>
      <c r="AJ935" s="322">
        <f>IF(AJ$9&gt;INPUTS!$C$50,0,SUMIF($A$12:$A$310,$E926,AJ$12:AJ$310))</f>
        <v>0</v>
      </c>
      <c r="AK935" s="322">
        <f>IF(AK$9&gt;INPUTS!$C$50,0,SUMIF($A$12:$A$310,$E926,AK$12:AK$310))</f>
        <v>0</v>
      </c>
      <c r="AL935" s="322">
        <f>IF(AL$9&gt;INPUTS!$C$50,0,SUMIF($A$12:$A$310,$E926,AL$12:AL$310))</f>
        <v>0</v>
      </c>
      <c r="AM935" s="322">
        <f>IF(AM$9&gt;INPUTS!$C$50,0,SUMIF($A$12:$A$310,$E926,AM$12:AM$310))</f>
        <v>0</v>
      </c>
      <c r="AN935" s="322">
        <f>IF(AN$9&gt;INPUTS!$C$50,0,SUMIF($A$12:$A$310,$E926,AN$12:AN$310))</f>
        <v>0</v>
      </c>
      <c r="AO935" s="322">
        <f>IF(AO$9&gt;INPUTS!$C$50,0,SUMIF($A$12:$A$310,$E926,AO$12:AO$310))</f>
        <v>0</v>
      </c>
      <c r="AP935" s="322">
        <f>IF(AP$9&gt;INPUTS!$C$50,0,SUMIF($A$12:$A$310,$E926,AP$12:AP$310))</f>
        <v>0</v>
      </c>
      <c r="AQ935" s="322">
        <f>IF(AQ$9&gt;INPUTS!$C$50,0,SUMIF($A$12:$A$310,$E926,AQ$12:AQ$310))</f>
        <v>0</v>
      </c>
      <c r="AR935" s="322">
        <f>IF(AR$9&gt;INPUTS!$C$50,0,SUMIF($A$12:$A$310,$E926,AR$12:AR$310))</f>
        <v>0</v>
      </c>
      <c r="AS935" s="322">
        <f>IF(AS$9&gt;INPUTS!$C$50,0,SUMIF($A$12:$A$310,$E926,AS$12:AS$310))</f>
        <v>0</v>
      </c>
      <c r="AT935" s="322">
        <f>IF(AT$9&gt;INPUTS!$C$50,0,SUMIF($A$12:$A$310,$E926,AT$12:AT$310))</f>
        <v>0</v>
      </c>
      <c r="AU935" s="322">
        <f>IF(AU$9&gt;INPUTS!$C$50,0,SUMIF($A$12:$A$310,$E926,AU$12:AU$310))</f>
        <v>0</v>
      </c>
      <c r="AV935" s="322">
        <f>IF(AV$9&gt;INPUTS!$C$50,0,SUMIF($A$12:$A$310,$E926,AV$12:AV$310))</f>
        <v>0</v>
      </c>
      <c r="AW935" s="322">
        <f>IF(AW$9&gt;INPUTS!$C$50,0,SUMIF($A$12:$A$310,$E926,AW$12:AW$310))</f>
        <v>0</v>
      </c>
      <c r="AX935" s="322">
        <f>IF(AX$9&gt;INPUTS!$C$50,0,SUMIF($A$12:$A$310,$E926,AX$12:AX$310))</f>
        <v>0</v>
      </c>
      <c r="AY935" s="322">
        <f>IF(AY$9&gt;INPUTS!$C$50,0,SUMIF($A$12:$A$310,$E926,AY$12:AY$310))</f>
        <v>0</v>
      </c>
      <c r="AZ935" s="322">
        <f>IF(AZ$9&gt;INPUTS!$C$50,0,SUMIF($A$12:$A$310,$E926,AZ$12:AZ$310))</f>
        <v>0</v>
      </c>
      <c r="BA935" s="322">
        <f>IF(BA$9&gt;INPUTS!$C$50,0,SUMIF($A$12:$A$310,$E926,BA$12:BA$310))</f>
        <v>0</v>
      </c>
      <c r="BB935" s="322">
        <f>IF(BB$9&gt;INPUTS!$C$50,0,SUMIF($A$12:$A$310,$E926,BB$12:BB$310))</f>
        <v>0</v>
      </c>
      <c r="BC935" s="322">
        <f>IF(BC$9&gt;INPUTS!$C$50,0,SUMIF($A$12:$A$310,$E926,BC$12:BC$310))</f>
        <v>0</v>
      </c>
      <c r="BD935" s="322">
        <f>IF(BD$9&gt;INPUTS!$C$50,0,SUMIF($A$12:$A$310,$E926,BD$12:BD$310))</f>
        <v>0</v>
      </c>
      <c r="BE935" s="322">
        <f>IF(BE$9&gt;INPUTS!$C$50,0,SUMIF($A$12:$A$310,$E926,BE$12:BE$310))</f>
        <v>0</v>
      </c>
      <c r="BF935" s="322">
        <f>IF(BF$9&gt;INPUTS!$C$50,0,SUMIF($A$12:$A$310,$E926,BF$12:BF$310))</f>
        <v>0</v>
      </c>
      <c r="BG935" s="322">
        <f>IF(BG$9&gt;INPUTS!$C$50,0,SUMIF($A$12:$A$310,$E926,BG$12:BG$310))</f>
        <v>0</v>
      </c>
      <c r="BH935" s="322">
        <f>IF(BH$9&gt;INPUTS!$C$50,0,SUMIF($A$12:$A$310,$E926,BH$12:BH$310))</f>
        <v>0</v>
      </c>
      <c r="BI935" s="322">
        <f>IF(BI$9&gt;INPUTS!$C$50,0,SUMIF($A$12:$A$310,$E926,BI$12:BI$310))</f>
        <v>0</v>
      </c>
      <c r="BJ935" s="322">
        <f>IF(BJ$9&gt;INPUTS!$C$50,0,SUMIF($A$12:$A$310,$E926,BJ$12:BJ$310))</f>
        <v>0</v>
      </c>
      <c r="BK935" s="322">
        <f>IF(BK$9&gt;INPUTS!$C$50,0,SUMIF($A$12:$A$310,$E926,BK$12:BK$310))</f>
        <v>0</v>
      </c>
      <c r="BL935" s="322">
        <f>IF(BL$9&gt;INPUTS!$C$50,0,SUMIF($A$12:$A$310,$E926,BL$12:BL$310))</f>
        <v>0</v>
      </c>
      <c r="BM935" s="322">
        <f>IF(BM$9&gt;INPUTS!$C$50,0,SUMIF($A$12:$A$310,$E926,BM$12:BM$310))</f>
        <v>0</v>
      </c>
      <c r="BN935" s="322">
        <f>IF(BN$9&gt;INPUTS!$C$50,0,SUMIF($A$12:$A$310,$E926,BN$12:BN$310))</f>
        <v>0</v>
      </c>
      <c r="BO935" s="322">
        <f>IF(BO$9&gt;INPUTS!$C$50,0,SUMIF($A$12:$A$310,$E926,BO$12:BO$310))</f>
        <v>0</v>
      </c>
      <c r="BP935" s="322">
        <f>IF(BP$9&gt;INPUTS!$C$50,0,SUMIF($A$12:$A$310,$E926,BP$12:BP$310))</f>
        <v>0</v>
      </c>
      <c r="BQ935" s="322">
        <f>IF(BQ$9&gt;INPUTS!$C$50,0,SUMIF($A$12:$A$310,$E926,BQ$12:BQ$310))</f>
        <v>0</v>
      </c>
      <c r="BR935" s="322">
        <f>IF(BR$9&gt;INPUTS!$C$50,0,SUMIF($A$12:$A$310,$E926,BR$12:BR$310))</f>
        <v>0</v>
      </c>
      <c r="BS935" s="322">
        <f>IF(BS$9&gt;INPUTS!$C$50,0,SUMIF($A$12:$A$310,$E926,BS$12:BS$310))</f>
        <v>0</v>
      </c>
      <c r="BT935" s="322">
        <f>IF(BT$9&gt;INPUTS!$C$50,0,SUMIF($A$12:$A$310,$E926,BT$12:BT$310))</f>
        <v>0</v>
      </c>
      <c r="BU935" s="322">
        <f>IF(BU$9&gt;INPUTS!$C$50,0,SUMIF($A$12:$A$310,$E926,BU$12:BU$310))</f>
        <v>0</v>
      </c>
      <c r="BV935" s="322">
        <f>IF(BV$9&gt;INPUTS!$C$50,0,SUMIF($A$12:$A$310,$E926,BV$12:BV$310))</f>
        <v>0</v>
      </c>
      <c r="BW935" s="322">
        <f>IF(BW$9&gt;INPUTS!$C$50,0,SUMIF($A$12:$A$310,$E926,BW$12:BW$310))</f>
        <v>0</v>
      </c>
      <c r="BX935" s="322">
        <f>IF(BX$9&gt;INPUTS!$C$50,0,SUMIF($A$12:$A$310,$E926,BX$12:BX$310))</f>
        <v>0</v>
      </c>
      <c r="BY935" s="322">
        <f>IF(BY$9&gt;INPUTS!$C$50,0,SUMIF($A$12:$A$310,$E926,BY$12:BY$310))</f>
        <v>0</v>
      </c>
      <c r="BZ935" s="322">
        <f>IF(BZ$9&gt;INPUTS!$C$50,0,SUMIF($A$12:$A$310,$E926,BZ$12:BZ$310))</f>
        <v>0</v>
      </c>
    </row>
    <row r="936" spans="1:78" ht="15" x14ac:dyDescent="0.25">
      <c r="B936" s="77">
        <f>SUM(G936:BZ936)</f>
        <v>0</v>
      </c>
      <c r="E936" s="170" t="s">
        <v>82</v>
      </c>
      <c r="G936" s="322">
        <f>-IF(F$9=INPUTS!$C$50,SUM($F935:G935),0)</f>
        <v>0</v>
      </c>
      <c r="H936" s="322">
        <f>-IF(G$9=INPUTS!$C$50,SUM($F935:H935),0)</f>
        <v>0</v>
      </c>
      <c r="I936" s="322">
        <f>-IF(H$9=INPUTS!$C$50,SUM($F935:I935),0)</f>
        <v>0</v>
      </c>
      <c r="J936" s="322">
        <f>-IF(I$9=INPUTS!$C$50,SUM($F935:J935),0)</f>
        <v>0</v>
      </c>
      <c r="K936" s="322">
        <f>-IF(J$9=INPUTS!$C$50,SUM($F935:K935),0)</f>
        <v>0</v>
      </c>
      <c r="L936" s="322">
        <f>-IF(K$9=INPUTS!$C$50,SUM($F935:L935),0)</f>
        <v>0</v>
      </c>
      <c r="M936" s="322">
        <f>-IF(L$9=INPUTS!$C$50,SUM($F935:M935),0)</f>
        <v>0</v>
      </c>
      <c r="N936" s="322">
        <f>-IF(M$9=INPUTS!$C$50,SUM($F935:N935),0)</f>
        <v>0</v>
      </c>
      <c r="O936" s="322">
        <f>-IF(N$9=INPUTS!$C$50,SUM($F935:O935),0)</f>
        <v>0</v>
      </c>
      <c r="P936" s="322">
        <f>-IF(O$9=INPUTS!$C$50,SUM($F935:P935),0)</f>
        <v>0</v>
      </c>
      <c r="Q936" s="322">
        <f>-IF(P$9=INPUTS!$C$50,SUM($F935:Q935),0)</f>
        <v>0</v>
      </c>
      <c r="R936" s="322">
        <f>-IF(Q$9=INPUTS!$C$50,SUM($F935:R935),0)</f>
        <v>0</v>
      </c>
      <c r="S936" s="322">
        <f>-IF(R$9=INPUTS!$C$50,SUM($F935:S935),0)</f>
        <v>0</v>
      </c>
      <c r="T936" s="322">
        <f>-IF(S$9=INPUTS!$C$50,SUM($F935:T935),0)</f>
        <v>0</v>
      </c>
      <c r="U936" s="322">
        <f>-IF(T$9=INPUTS!$C$50,SUM($F935:U935),0)</f>
        <v>0</v>
      </c>
      <c r="V936" s="322">
        <f>-IF(U$9=INPUTS!$C$50,SUM($F935:V935),0)</f>
        <v>0</v>
      </c>
      <c r="W936" s="322">
        <f>-IF(V$9=INPUTS!$C$50,SUM($F935:W935),0)</f>
        <v>0</v>
      </c>
      <c r="X936" s="322">
        <f>-IF(W$9=INPUTS!$C$50,SUM($F935:X935),0)</f>
        <v>0</v>
      </c>
      <c r="Y936" s="322">
        <f>-IF(X$9=INPUTS!$C$50,SUM($F935:Y935),0)</f>
        <v>0</v>
      </c>
      <c r="Z936" s="322">
        <f>-IF(Y$9=INPUTS!$C$50,SUM($F935:Z935),0)</f>
        <v>0</v>
      </c>
      <c r="AA936" s="322">
        <f>-IF(Z$9=INPUTS!$C$50,SUM($F935:AA935),0)</f>
        <v>0</v>
      </c>
      <c r="AB936" s="322">
        <f>-IF(AA$9=INPUTS!$C$50,SUM($F935:AB935),0)</f>
        <v>0</v>
      </c>
      <c r="AC936" s="322">
        <f>-IF(AB$9=INPUTS!$C$50,SUM($F935:AC935),0)</f>
        <v>0</v>
      </c>
      <c r="AD936" s="322">
        <f>-IF(AC$9=INPUTS!$C$50,SUM($F935:AD935),0)</f>
        <v>0</v>
      </c>
      <c r="AE936" s="322">
        <f>-IF(AD$9=INPUTS!$C$50,SUM($F935:AE935),0)</f>
        <v>0</v>
      </c>
      <c r="AF936" s="322">
        <f>-IF(AE$9=INPUTS!$C$50,SUM($F935:AF935),0)</f>
        <v>0</v>
      </c>
      <c r="AG936" s="322">
        <f>-IF(AF$9=INPUTS!$C$50,SUM($F935:AG935),0)</f>
        <v>0</v>
      </c>
      <c r="AH936" s="322">
        <f>-IF(AG$9=INPUTS!$C$50,SUM($F935:AH935),0)</f>
        <v>0</v>
      </c>
      <c r="AI936" s="322">
        <f>-IF(AH$9=INPUTS!$C$50,SUM($F935:AI935),0)</f>
        <v>0</v>
      </c>
      <c r="AJ936" s="322">
        <f>-IF(AI$9=INPUTS!$C$50,SUM($F935:AJ935),0)</f>
        <v>0</v>
      </c>
      <c r="AK936" s="322">
        <f>-IF(AJ$9=INPUTS!$C$50,SUM($F935:AK935),0)</f>
        <v>0</v>
      </c>
      <c r="AL936" s="322">
        <f>-IF(AK$9=INPUTS!$C$50,SUM($F935:AL935),0)</f>
        <v>0</v>
      </c>
      <c r="AM936" s="322">
        <f>-IF(AL$9=INPUTS!$C$50,SUM($F935:AM935),0)</f>
        <v>0</v>
      </c>
      <c r="AN936" s="322">
        <f>-IF(AM$9=INPUTS!$C$50,SUM($F935:AN935),0)</f>
        <v>0</v>
      </c>
      <c r="AO936" s="322">
        <f>-IF(AN$9=INPUTS!$C$50,SUM($F935:AO935),0)</f>
        <v>0</v>
      </c>
      <c r="AP936" s="322">
        <f>-IF(AO$9=INPUTS!$C$50,SUM($F935:AP935),0)</f>
        <v>0</v>
      </c>
      <c r="AQ936" s="322">
        <f>-IF(AP$9=INPUTS!$C$50,SUM($F935:AQ935),0)</f>
        <v>0</v>
      </c>
      <c r="AR936" s="322">
        <f>-IF(AQ$9=INPUTS!$C$50,SUM($F935:AR935),0)</f>
        <v>0</v>
      </c>
      <c r="AS936" s="322">
        <f>-IF(AR$9=INPUTS!$C$50,SUM($F935:AS935),0)</f>
        <v>0</v>
      </c>
      <c r="AT936" s="322">
        <f>-IF(AS$9=INPUTS!$C$50,SUM($F935:AT935),0)</f>
        <v>0</v>
      </c>
      <c r="AU936" s="322">
        <f>-IF(AT$9=INPUTS!$C$50,SUM($F935:AU935),0)</f>
        <v>0</v>
      </c>
      <c r="AV936" s="322">
        <f>-IF(AU$9=INPUTS!$C$50,SUM($F935:AV935),0)</f>
        <v>0</v>
      </c>
      <c r="AW936" s="322">
        <f>-IF(AV$9=INPUTS!$C$50,SUM($F935:AW935),0)</f>
        <v>0</v>
      </c>
      <c r="AX936" s="322">
        <f>-IF(AW$9=INPUTS!$C$50,SUM($F935:AX935),0)</f>
        <v>0</v>
      </c>
      <c r="AY936" s="322">
        <f>-IF(AX$9=INPUTS!$C$50,SUM($F935:AY935),0)</f>
        <v>0</v>
      </c>
      <c r="AZ936" s="322">
        <f>-IF(AY$9=INPUTS!$C$50,SUM($F935:AZ935),0)</f>
        <v>0</v>
      </c>
      <c r="BA936" s="322">
        <f>-IF(AZ$9=INPUTS!$C$50,SUM($F935:BA935),0)</f>
        <v>0</v>
      </c>
      <c r="BB936" s="322">
        <f>-IF(BA$9=INPUTS!$C$50,SUM($F935:BB935),0)</f>
        <v>0</v>
      </c>
      <c r="BC936" s="322">
        <f>-IF(BB$9=INPUTS!$C$50,SUM($F935:BC935),0)</f>
        <v>0</v>
      </c>
      <c r="BD936" s="322">
        <f>-IF(BC$9=INPUTS!$C$50,SUM($F935:BD935),0)</f>
        <v>0</v>
      </c>
      <c r="BE936" s="322">
        <f>-IF(BD$9=INPUTS!$C$50,SUM($F935:BE935),0)</f>
        <v>0</v>
      </c>
      <c r="BF936" s="322">
        <f>-IF(BE$9=INPUTS!$C$50,SUM($F935:BF935),0)</f>
        <v>0</v>
      </c>
      <c r="BG936" s="322">
        <f>-IF(BF$9=INPUTS!$C$50,SUM($F935:BG935),0)</f>
        <v>0</v>
      </c>
      <c r="BH936" s="322">
        <f>-IF(BG$9=INPUTS!$C$50,SUM($F935:BH935),0)</f>
        <v>0</v>
      </c>
      <c r="BI936" s="322">
        <f>-IF(BH$9=INPUTS!$C$50,SUM($F935:BI935),0)</f>
        <v>0</v>
      </c>
      <c r="BJ936" s="322">
        <f>-IF(BI$9=INPUTS!$C$50,SUM($F935:BJ935),0)</f>
        <v>0</v>
      </c>
      <c r="BK936" s="322">
        <f>-IF(BJ$9=INPUTS!$C$50,SUM($F935:BK935),0)</f>
        <v>0</v>
      </c>
      <c r="BL936" s="322">
        <f>-IF(BK$9=INPUTS!$C$50,SUM($F935:BL935),0)</f>
        <v>0</v>
      </c>
      <c r="BM936" s="322">
        <f>-IF(BL$9=INPUTS!$C$50,SUM($F935:BM935),0)</f>
        <v>0</v>
      </c>
      <c r="BN936" s="322">
        <f>-IF(BM$9=INPUTS!$C$50,SUM($F935:BN935),0)</f>
        <v>0</v>
      </c>
      <c r="BO936" s="322">
        <f>-IF(BN$9=INPUTS!$C$50,SUM($F935:BO935),0)</f>
        <v>0</v>
      </c>
      <c r="BP936" s="322">
        <f>-IF(BO$9=INPUTS!$C$50,SUM($F935:BP935),0)</f>
        <v>0</v>
      </c>
      <c r="BQ936" s="322">
        <f>-IF(BP$9=INPUTS!$C$50,SUM($F935:BQ935),0)</f>
        <v>0</v>
      </c>
      <c r="BR936" s="322">
        <f>-IF(BQ$9=INPUTS!$C$50,SUM($F935:BR935),0)</f>
        <v>0</v>
      </c>
      <c r="BS936" s="322">
        <f>-IF(BR$9=INPUTS!$C$50,SUM($F935:BS935),0)</f>
        <v>0</v>
      </c>
      <c r="BT936" s="322">
        <f>-IF(BS$9=INPUTS!$C$50,SUM($F935:BT935),0)</f>
        <v>0</v>
      </c>
      <c r="BU936" s="322">
        <f>-IF(BT$9=INPUTS!$C$50,SUM($F935:BU935),0)</f>
        <v>0</v>
      </c>
      <c r="BV936" s="322">
        <f>-IF(BU$9=INPUTS!$C$50,SUM($F935:BV935),0)</f>
        <v>0</v>
      </c>
      <c r="BW936" s="322">
        <f>-IF(BV$9=INPUTS!$C$50,SUM($F935:BW935),0)</f>
        <v>0</v>
      </c>
      <c r="BX936" s="322">
        <f>-IF(BW$9=INPUTS!$C$50,SUM($F935:BX935),0)</f>
        <v>0</v>
      </c>
      <c r="BY936" s="322">
        <f>-IF(BX$9=INPUTS!$C$50,SUM($F935:BY935),0)</f>
        <v>0</v>
      </c>
      <c r="BZ936" s="322">
        <f>-IF(BY$9=INPUTS!$C$50,SUM($F935:BZ935),0)</f>
        <v>0</v>
      </c>
    </row>
    <row r="937" spans="1:78" ht="15" x14ac:dyDescent="0.25">
      <c r="B937" s="310"/>
      <c r="E937" s="170" t="s">
        <v>65</v>
      </c>
      <c r="G937" s="320">
        <f>SUMIF($A$12:$A$234,$E926,G$12:G$234)*(1-$D$5)+SUMIF($A$239:$A$310,$E926,G$239:G$310)</f>
        <v>0</v>
      </c>
      <c r="H937" s="320">
        <f t="shared" ref="H937:BS937" si="3121">SUMIF($A$12:$A$234,$E926,H$12:H$234)*(1-$D$5)+SUMIF($A$239:$A$310,$E926,H$239:H$310)</f>
        <v>0</v>
      </c>
      <c r="I937" s="320">
        <f t="shared" si="3121"/>
        <v>0</v>
      </c>
      <c r="J937" s="320">
        <f t="shared" si="3121"/>
        <v>0</v>
      </c>
      <c r="K937" s="320">
        <f t="shared" si="3121"/>
        <v>0</v>
      </c>
      <c r="L937" s="320">
        <f t="shared" si="3121"/>
        <v>0</v>
      </c>
      <c r="M937" s="320">
        <f t="shared" si="3121"/>
        <v>0</v>
      </c>
      <c r="N937" s="320">
        <f t="shared" si="3121"/>
        <v>0</v>
      </c>
      <c r="O937" s="320">
        <f t="shared" si="3121"/>
        <v>0</v>
      </c>
      <c r="P937" s="320">
        <f t="shared" si="3121"/>
        <v>0</v>
      </c>
      <c r="Q937" s="320">
        <f t="shared" si="3121"/>
        <v>0</v>
      </c>
      <c r="R937" s="320">
        <f t="shared" si="3121"/>
        <v>0</v>
      </c>
      <c r="S937" s="320">
        <f t="shared" si="3121"/>
        <v>0</v>
      </c>
      <c r="T937" s="320">
        <f t="shared" si="3121"/>
        <v>0</v>
      </c>
      <c r="U937" s="320">
        <f t="shared" si="3121"/>
        <v>0</v>
      </c>
      <c r="V937" s="320">
        <f t="shared" si="3121"/>
        <v>0</v>
      </c>
      <c r="W937" s="320">
        <f t="shared" si="3121"/>
        <v>0</v>
      </c>
      <c r="X937" s="320">
        <f t="shared" si="3121"/>
        <v>0</v>
      </c>
      <c r="Y937" s="320">
        <f t="shared" si="3121"/>
        <v>0</v>
      </c>
      <c r="Z937" s="320">
        <f t="shared" si="3121"/>
        <v>0</v>
      </c>
      <c r="AA937" s="320">
        <f t="shared" si="3121"/>
        <v>0</v>
      </c>
      <c r="AB937" s="320">
        <f t="shared" si="3121"/>
        <v>0</v>
      </c>
      <c r="AC937" s="320">
        <f t="shared" si="3121"/>
        <v>0</v>
      </c>
      <c r="AD937" s="320">
        <f t="shared" si="3121"/>
        <v>0</v>
      </c>
      <c r="AE937" s="320">
        <f t="shared" si="3121"/>
        <v>0</v>
      </c>
      <c r="AF937" s="320">
        <f t="shared" si="3121"/>
        <v>0</v>
      </c>
      <c r="AG937" s="320">
        <f t="shared" si="3121"/>
        <v>0</v>
      </c>
      <c r="AH937" s="320">
        <f t="shared" si="3121"/>
        <v>0</v>
      </c>
      <c r="AI937" s="320">
        <f t="shared" si="3121"/>
        <v>0</v>
      </c>
      <c r="AJ937" s="320">
        <f t="shared" si="3121"/>
        <v>0</v>
      </c>
      <c r="AK937" s="320">
        <f t="shared" si="3121"/>
        <v>0</v>
      </c>
      <c r="AL937" s="320">
        <f t="shared" si="3121"/>
        <v>0</v>
      </c>
      <c r="AM937" s="320">
        <f t="shared" si="3121"/>
        <v>0</v>
      </c>
      <c r="AN937" s="320">
        <f t="shared" si="3121"/>
        <v>0</v>
      </c>
      <c r="AO937" s="320">
        <f t="shared" si="3121"/>
        <v>0</v>
      </c>
      <c r="AP937" s="320">
        <f t="shared" si="3121"/>
        <v>0</v>
      </c>
      <c r="AQ937" s="320">
        <f t="shared" si="3121"/>
        <v>0</v>
      </c>
      <c r="AR937" s="320">
        <f t="shared" si="3121"/>
        <v>0</v>
      </c>
      <c r="AS937" s="320">
        <f t="shared" si="3121"/>
        <v>0</v>
      </c>
      <c r="AT937" s="320">
        <f t="shared" si="3121"/>
        <v>0</v>
      </c>
      <c r="AU937" s="320">
        <f t="shared" si="3121"/>
        <v>0</v>
      </c>
      <c r="AV937" s="320">
        <f t="shared" si="3121"/>
        <v>0</v>
      </c>
      <c r="AW937" s="320">
        <f t="shared" si="3121"/>
        <v>0</v>
      </c>
      <c r="AX937" s="320">
        <f t="shared" si="3121"/>
        <v>0</v>
      </c>
      <c r="AY937" s="320">
        <f t="shared" si="3121"/>
        <v>0</v>
      </c>
      <c r="AZ937" s="320">
        <f t="shared" si="3121"/>
        <v>0</v>
      </c>
      <c r="BA937" s="320">
        <f t="shared" si="3121"/>
        <v>0</v>
      </c>
      <c r="BB937" s="320">
        <f t="shared" si="3121"/>
        <v>0</v>
      </c>
      <c r="BC937" s="320">
        <f t="shared" si="3121"/>
        <v>0</v>
      </c>
      <c r="BD937" s="320">
        <f t="shared" si="3121"/>
        <v>0</v>
      </c>
      <c r="BE937" s="320">
        <f t="shared" si="3121"/>
        <v>0</v>
      </c>
      <c r="BF937" s="320">
        <f t="shared" si="3121"/>
        <v>0</v>
      </c>
      <c r="BG937" s="320">
        <f t="shared" si="3121"/>
        <v>0</v>
      </c>
      <c r="BH937" s="320">
        <f t="shared" si="3121"/>
        <v>0</v>
      </c>
      <c r="BI937" s="320">
        <f t="shared" si="3121"/>
        <v>0</v>
      </c>
      <c r="BJ937" s="320">
        <f t="shared" si="3121"/>
        <v>0</v>
      </c>
      <c r="BK937" s="320">
        <f t="shared" si="3121"/>
        <v>0</v>
      </c>
      <c r="BL937" s="320">
        <f t="shared" si="3121"/>
        <v>0</v>
      </c>
      <c r="BM937" s="320">
        <f t="shared" si="3121"/>
        <v>0</v>
      </c>
      <c r="BN937" s="320">
        <f t="shared" si="3121"/>
        <v>0</v>
      </c>
      <c r="BO937" s="320">
        <f t="shared" si="3121"/>
        <v>0</v>
      </c>
      <c r="BP937" s="320">
        <f t="shared" si="3121"/>
        <v>0</v>
      </c>
      <c r="BQ937" s="320">
        <f t="shared" si="3121"/>
        <v>0</v>
      </c>
      <c r="BR937" s="320">
        <f t="shared" si="3121"/>
        <v>0</v>
      </c>
      <c r="BS937" s="320">
        <f t="shared" si="3121"/>
        <v>0</v>
      </c>
      <c r="BT937" s="320">
        <f t="shared" ref="BT937:BZ937" si="3122">SUMIF($A$12:$A$234,$E926,BT$12:BT$234)*(1-$D$5)+SUMIF($A$239:$A$310,$E926,BT$239:BT$310)</f>
        <v>0</v>
      </c>
      <c r="BU937" s="320">
        <f t="shared" si="3122"/>
        <v>0</v>
      </c>
      <c r="BV937" s="320">
        <f t="shared" si="3122"/>
        <v>0</v>
      </c>
      <c r="BW937" s="320">
        <f t="shared" si="3122"/>
        <v>0</v>
      </c>
      <c r="BX937" s="320">
        <f t="shared" si="3122"/>
        <v>0</v>
      </c>
      <c r="BY937" s="320">
        <f t="shared" si="3122"/>
        <v>0</v>
      </c>
      <c r="BZ937" s="320">
        <f t="shared" si="3122"/>
        <v>0</v>
      </c>
    </row>
    <row r="938" spans="1:78" ht="15" x14ac:dyDescent="0.25">
      <c r="E938" s="170"/>
      <c r="G938" s="320"/>
      <c r="H938" s="320"/>
      <c r="I938" s="320"/>
      <c r="J938" s="320"/>
      <c r="K938" s="320"/>
      <c r="L938" s="320"/>
      <c r="M938" s="320"/>
      <c r="N938" s="320"/>
      <c r="O938" s="320"/>
      <c r="P938" s="320"/>
      <c r="Q938" s="320"/>
      <c r="R938" s="320"/>
      <c r="S938" s="320"/>
      <c r="T938" s="320"/>
      <c r="U938" s="320"/>
      <c r="V938" s="320"/>
      <c r="W938" s="320"/>
      <c r="X938" s="320"/>
      <c r="Y938" s="320"/>
      <c r="Z938" s="320"/>
      <c r="AA938" s="320"/>
      <c r="AB938" s="320"/>
      <c r="AC938" s="320"/>
      <c r="AD938" s="320"/>
      <c r="AE938" s="320"/>
      <c r="AF938" s="320"/>
      <c r="AG938" s="320"/>
      <c r="AH938" s="320"/>
      <c r="AI938" s="320"/>
      <c r="AJ938" s="320"/>
      <c r="AK938" s="320"/>
      <c r="AL938" s="320"/>
      <c r="AM938" s="320"/>
      <c r="AN938" s="320"/>
      <c r="AO938" s="320"/>
      <c r="AP938" s="320"/>
      <c r="AQ938" s="320"/>
      <c r="AR938" s="320"/>
      <c r="AS938" s="320"/>
      <c r="AT938" s="320"/>
      <c r="AU938" s="320"/>
      <c r="AV938" s="320"/>
      <c r="AW938" s="320"/>
      <c r="AX938" s="320"/>
      <c r="AY938" s="320"/>
      <c r="AZ938" s="320"/>
      <c r="BA938" s="320"/>
      <c r="BB938" s="320"/>
      <c r="BC938" s="320"/>
      <c r="BD938" s="320"/>
      <c r="BE938" s="320"/>
      <c r="BF938" s="320"/>
      <c r="BG938" s="320"/>
      <c r="BH938" s="320"/>
      <c r="BI938" s="320"/>
      <c r="BJ938" s="320"/>
      <c r="BK938" s="320"/>
      <c r="BL938" s="320"/>
      <c r="BM938" s="320"/>
      <c r="BN938" s="320"/>
      <c r="BO938" s="320"/>
      <c r="BP938" s="320"/>
      <c r="BQ938" s="320"/>
      <c r="BR938" s="320"/>
      <c r="BS938" s="320"/>
      <c r="BT938" s="320"/>
      <c r="BU938" s="320"/>
      <c r="BV938" s="320"/>
      <c r="BW938" s="320"/>
      <c r="BX938" s="320"/>
      <c r="BY938" s="320"/>
      <c r="BZ938" s="320"/>
    </row>
    <row r="939" spans="1:78" ht="15" x14ac:dyDescent="0.25">
      <c r="B939" s="77"/>
      <c r="E939" s="170" t="s">
        <v>66</v>
      </c>
      <c r="G939" s="320">
        <f>SUMIF($A$12:$A$234,$E926,G$12:G$234)</f>
        <v>0</v>
      </c>
      <c r="H939" s="320">
        <f t="shared" ref="H939:BS939" si="3123">SUMIF($A$12:$A$234,$E926,H$12:H$234)</f>
        <v>0</v>
      </c>
      <c r="I939" s="320">
        <f t="shared" si="3123"/>
        <v>0</v>
      </c>
      <c r="J939" s="320">
        <f t="shared" si="3123"/>
        <v>0</v>
      </c>
      <c r="K939" s="320">
        <f t="shared" si="3123"/>
        <v>0</v>
      </c>
      <c r="L939" s="320">
        <f t="shared" si="3123"/>
        <v>0</v>
      </c>
      <c r="M939" s="320">
        <f t="shared" si="3123"/>
        <v>0</v>
      </c>
      <c r="N939" s="320">
        <f t="shared" si="3123"/>
        <v>0</v>
      </c>
      <c r="O939" s="320">
        <f t="shared" si="3123"/>
        <v>0</v>
      </c>
      <c r="P939" s="320">
        <f t="shared" si="3123"/>
        <v>0</v>
      </c>
      <c r="Q939" s="320">
        <f t="shared" si="3123"/>
        <v>0</v>
      </c>
      <c r="R939" s="320">
        <f t="shared" si="3123"/>
        <v>0</v>
      </c>
      <c r="S939" s="320">
        <f t="shared" si="3123"/>
        <v>0</v>
      </c>
      <c r="T939" s="320">
        <f t="shared" si="3123"/>
        <v>0</v>
      </c>
      <c r="U939" s="320">
        <f t="shared" si="3123"/>
        <v>0</v>
      </c>
      <c r="V939" s="320">
        <f t="shared" si="3123"/>
        <v>0</v>
      </c>
      <c r="W939" s="320">
        <f t="shared" si="3123"/>
        <v>0</v>
      </c>
      <c r="X939" s="320">
        <f t="shared" si="3123"/>
        <v>0</v>
      </c>
      <c r="Y939" s="320">
        <f t="shared" si="3123"/>
        <v>0</v>
      </c>
      <c r="Z939" s="320">
        <f t="shared" si="3123"/>
        <v>0</v>
      </c>
      <c r="AA939" s="320">
        <f t="shared" si="3123"/>
        <v>0</v>
      </c>
      <c r="AB939" s="320">
        <f t="shared" si="3123"/>
        <v>0</v>
      </c>
      <c r="AC939" s="320">
        <f t="shared" si="3123"/>
        <v>0</v>
      </c>
      <c r="AD939" s="320">
        <f t="shared" si="3123"/>
        <v>0</v>
      </c>
      <c r="AE939" s="320">
        <f t="shared" si="3123"/>
        <v>0</v>
      </c>
      <c r="AF939" s="320">
        <f t="shared" si="3123"/>
        <v>0</v>
      </c>
      <c r="AG939" s="320">
        <f t="shared" si="3123"/>
        <v>0</v>
      </c>
      <c r="AH939" s="320">
        <f t="shared" si="3123"/>
        <v>0</v>
      </c>
      <c r="AI939" s="320">
        <f t="shared" si="3123"/>
        <v>0</v>
      </c>
      <c r="AJ939" s="320">
        <f t="shared" si="3123"/>
        <v>0</v>
      </c>
      <c r="AK939" s="320">
        <f t="shared" si="3123"/>
        <v>0</v>
      </c>
      <c r="AL939" s="320">
        <f t="shared" si="3123"/>
        <v>0</v>
      </c>
      <c r="AM939" s="320">
        <f t="shared" si="3123"/>
        <v>0</v>
      </c>
      <c r="AN939" s="320">
        <f t="shared" si="3123"/>
        <v>0</v>
      </c>
      <c r="AO939" s="320">
        <f t="shared" si="3123"/>
        <v>0</v>
      </c>
      <c r="AP939" s="320">
        <f t="shared" si="3123"/>
        <v>0</v>
      </c>
      <c r="AQ939" s="320">
        <f t="shared" si="3123"/>
        <v>0</v>
      </c>
      <c r="AR939" s="320">
        <f t="shared" si="3123"/>
        <v>0</v>
      </c>
      <c r="AS939" s="320">
        <f t="shared" si="3123"/>
        <v>0</v>
      </c>
      <c r="AT939" s="320">
        <f t="shared" si="3123"/>
        <v>0</v>
      </c>
      <c r="AU939" s="320">
        <f t="shared" si="3123"/>
        <v>0</v>
      </c>
      <c r="AV939" s="320">
        <f t="shared" si="3123"/>
        <v>0</v>
      </c>
      <c r="AW939" s="320">
        <f t="shared" si="3123"/>
        <v>0</v>
      </c>
      <c r="AX939" s="320">
        <f t="shared" si="3123"/>
        <v>0</v>
      </c>
      <c r="AY939" s="320">
        <f t="shared" si="3123"/>
        <v>0</v>
      </c>
      <c r="AZ939" s="320">
        <f t="shared" si="3123"/>
        <v>0</v>
      </c>
      <c r="BA939" s="320">
        <f t="shared" si="3123"/>
        <v>0</v>
      </c>
      <c r="BB939" s="320">
        <f t="shared" si="3123"/>
        <v>0</v>
      </c>
      <c r="BC939" s="320">
        <f t="shared" si="3123"/>
        <v>0</v>
      </c>
      <c r="BD939" s="320">
        <f t="shared" si="3123"/>
        <v>0</v>
      </c>
      <c r="BE939" s="320">
        <f t="shared" si="3123"/>
        <v>0</v>
      </c>
      <c r="BF939" s="320">
        <f t="shared" si="3123"/>
        <v>0</v>
      </c>
      <c r="BG939" s="320">
        <f t="shared" si="3123"/>
        <v>0</v>
      </c>
      <c r="BH939" s="320">
        <f t="shared" si="3123"/>
        <v>0</v>
      </c>
      <c r="BI939" s="320">
        <f t="shared" si="3123"/>
        <v>0</v>
      </c>
      <c r="BJ939" s="320">
        <f t="shared" si="3123"/>
        <v>0</v>
      </c>
      <c r="BK939" s="320">
        <f t="shared" si="3123"/>
        <v>0</v>
      </c>
      <c r="BL939" s="320">
        <f t="shared" si="3123"/>
        <v>0</v>
      </c>
      <c r="BM939" s="320">
        <f t="shared" si="3123"/>
        <v>0</v>
      </c>
      <c r="BN939" s="320">
        <f t="shared" si="3123"/>
        <v>0</v>
      </c>
      <c r="BO939" s="320">
        <f t="shared" si="3123"/>
        <v>0</v>
      </c>
      <c r="BP939" s="320">
        <f t="shared" si="3123"/>
        <v>0</v>
      </c>
      <c r="BQ939" s="320">
        <f t="shared" si="3123"/>
        <v>0</v>
      </c>
      <c r="BR939" s="320">
        <f t="shared" si="3123"/>
        <v>0</v>
      </c>
      <c r="BS939" s="320">
        <f t="shared" si="3123"/>
        <v>0</v>
      </c>
      <c r="BT939" s="320">
        <f t="shared" ref="BT939:BZ939" si="3124">SUMIF($A$12:$A$234,$E926,BT$12:BT$234)</f>
        <v>0</v>
      </c>
      <c r="BU939" s="320">
        <f t="shared" si="3124"/>
        <v>0</v>
      </c>
      <c r="BV939" s="320">
        <f t="shared" si="3124"/>
        <v>0</v>
      </c>
      <c r="BW939" s="320">
        <f t="shared" si="3124"/>
        <v>0</v>
      </c>
      <c r="BX939" s="320">
        <f t="shared" si="3124"/>
        <v>0</v>
      </c>
      <c r="BY939" s="320">
        <f t="shared" si="3124"/>
        <v>0</v>
      </c>
      <c r="BZ939" s="320">
        <f t="shared" si="3124"/>
        <v>0</v>
      </c>
    </row>
    <row r="940" spans="1:78" ht="15" x14ac:dyDescent="0.25">
      <c r="B940" s="77"/>
      <c r="E940" s="170"/>
      <c r="G940" s="277"/>
      <c r="H940" s="277"/>
      <c r="I940" s="277"/>
      <c r="J940" s="277"/>
      <c r="K940" s="277"/>
      <c r="L940" s="277"/>
      <c r="M940" s="277"/>
      <c r="N940" s="277"/>
      <c r="O940" s="277"/>
      <c r="P940" s="277"/>
      <c r="Q940" s="277"/>
      <c r="R940" s="277"/>
      <c r="S940" s="277"/>
      <c r="T940" s="277"/>
      <c r="U940" s="277"/>
      <c r="V940" s="277"/>
      <c r="W940" s="277"/>
      <c r="X940" s="277"/>
      <c r="Y940" s="277"/>
      <c r="Z940" s="277"/>
      <c r="AA940" s="277"/>
      <c r="AB940" s="277"/>
      <c r="AC940" s="277"/>
      <c r="AD940" s="277"/>
      <c r="AE940" s="277"/>
      <c r="AF940" s="277"/>
      <c r="AG940" s="277"/>
      <c r="AH940" s="277"/>
      <c r="AI940" s="277"/>
      <c r="AJ940" s="277"/>
      <c r="AK940" s="277"/>
      <c r="AL940" s="277"/>
      <c r="AM940" s="277"/>
      <c r="AN940" s="277"/>
      <c r="AO940" s="277"/>
      <c r="AP940" s="277"/>
      <c r="AQ940" s="277"/>
      <c r="AR940" s="277"/>
      <c r="AS940" s="277"/>
      <c r="AT940" s="277"/>
      <c r="AU940" s="277"/>
      <c r="AV940" s="277"/>
      <c r="AW940" s="277"/>
      <c r="AX940" s="277"/>
      <c r="AY940" s="277"/>
      <c r="AZ940" s="277"/>
      <c r="BA940" s="277"/>
      <c r="BB940" s="277"/>
      <c r="BC940" s="277"/>
      <c r="BD940" s="277"/>
      <c r="BE940" s="277"/>
      <c r="BF940" s="277"/>
      <c r="BG940" s="277"/>
      <c r="BH940" s="277"/>
      <c r="BI940" s="277"/>
      <c r="BJ940" s="277"/>
      <c r="BK940" s="277"/>
      <c r="BL940" s="277"/>
      <c r="BM940" s="277"/>
      <c r="BN940" s="277"/>
      <c r="BO940" s="277"/>
      <c r="BP940" s="277"/>
      <c r="BQ940" s="277"/>
      <c r="BR940" s="277"/>
      <c r="BS940" s="277"/>
      <c r="BT940" s="277"/>
      <c r="BU940" s="277"/>
      <c r="BV940" s="277"/>
      <c r="BW940" s="277"/>
      <c r="BX940" s="277"/>
      <c r="BY940" s="277"/>
      <c r="BZ940" s="277"/>
    </row>
    <row r="941" spans="1:78" ht="15" x14ac:dyDescent="0.25">
      <c r="B941" s="77"/>
      <c r="E941" s="170" t="s">
        <v>117</v>
      </c>
      <c r="F941" s="310"/>
      <c r="G941" s="277">
        <f>SUMIF($A$392:$A$539,$E926,G$392:G$539)</f>
        <v>0</v>
      </c>
      <c r="H941" s="277">
        <f t="shared" ref="H941:BS941" si="3125">SUMIF($A$392:$A$539,$E926,H$392:H$539)</f>
        <v>0</v>
      </c>
      <c r="I941" s="277">
        <f t="shared" si="3125"/>
        <v>0</v>
      </c>
      <c r="J941" s="277">
        <f t="shared" si="3125"/>
        <v>0</v>
      </c>
      <c r="K941" s="277">
        <f t="shared" si="3125"/>
        <v>0</v>
      </c>
      <c r="L941" s="277">
        <f t="shared" si="3125"/>
        <v>0</v>
      </c>
      <c r="M941" s="277">
        <f t="shared" si="3125"/>
        <v>0</v>
      </c>
      <c r="N941" s="277">
        <f t="shared" si="3125"/>
        <v>0</v>
      </c>
      <c r="O941" s="277">
        <f t="shared" si="3125"/>
        <v>0</v>
      </c>
      <c r="P941" s="277">
        <f t="shared" si="3125"/>
        <v>0</v>
      </c>
      <c r="Q941" s="277">
        <f t="shared" si="3125"/>
        <v>0</v>
      </c>
      <c r="R941" s="277">
        <f t="shared" si="3125"/>
        <v>0</v>
      </c>
      <c r="S941" s="277">
        <f t="shared" si="3125"/>
        <v>0</v>
      </c>
      <c r="T941" s="277">
        <f t="shared" si="3125"/>
        <v>0</v>
      </c>
      <c r="U941" s="277">
        <f t="shared" si="3125"/>
        <v>0</v>
      </c>
      <c r="V941" s="277">
        <f t="shared" si="3125"/>
        <v>0</v>
      </c>
      <c r="W941" s="277">
        <f t="shared" si="3125"/>
        <v>0</v>
      </c>
      <c r="X941" s="277">
        <f t="shared" si="3125"/>
        <v>0</v>
      </c>
      <c r="Y941" s="277">
        <f t="shared" si="3125"/>
        <v>0</v>
      </c>
      <c r="Z941" s="277">
        <f t="shared" si="3125"/>
        <v>0</v>
      </c>
      <c r="AA941" s="277">
        <f t="shared" si="3125"/>
        <v>0</v>
      </c>
      <c r="AB941" s="277">
        <f t="shared" si="3125"/>
        <v>0</v>
      </c>
      <c r="AC941" s="277">
        <f t="shared" si="3125"/>
        <v>0</v>
      </c>
      <c r="AD941" s="277">
        <f t="shared" si="3125"/>
        <v>0</v>
      </c>
      <c r="AE941" s="277">
        <f t="shared" si="3125"/>
        <v>0</v>
      </c>
      <c r="AF941" s="277">
        <f t="shared" si="3125"/>
        <v>0</v>
      </c>
      <c r="AG941" s="277">
        <f t="shared" si="3125"/>
        <v>0</v>
      </c>
      <c r="AH941" s="277">
        <f t="shared" si="3125"/>
        <v>0</v>
      </c>
      <c r="AI941" s="277">
        <f t="shared" si="3125"/>
        <v>0</v>
      </c>
      <c r="AJ941" s="277">
        <f t="shared" si="3125"/>
        <v>0</v>
      </c>
      <c r="AK941" s="277">
        <f t="shared" si="3125"/>
        <v>0</v>
      </c>
      <c r="AL941" s="277">
        <f t="shared" si="3125"/>
        <v>0</v>
      </c>
      <c r="AM941" s="277">
        <f t="shared" si="3125"/>
        <v>0</v>
      </c>
      <c r="AN941" s="277">
        <f t="shared" si="3125"/>
        <v>0</v>
      </c>
      <c r="AO941" s="277">
        <f t="shared" si="3125"/>
        <v>0</v>
      </c>
      <c r="AP941" s="277">
        <f t="shared" si="3125"/>
        <v>0</v>
      </c>
      <c r="AQ941" s="277">
        <f t="shared" si="3125"/>
        <v>0</v>
      </c>
      <c r="AR941" s="277">
        <f t="shared" si="3125"/>
        <v>0</v>
      </c>
      <c r="AS941" s="277">
        <f t="shared" si="3125"/>
        <v>0</v>
      </c>
      <c r="AT941" s="277">
        <f t="shared" si="3125"/>
        <v>0</v>
      </c>
      <c r="AU941" s="277">
        <f t="shared" si="3125"/>
        <v>0</v>
      </c>
      <c r="AV941" s="277">
        <f t="shared" si="3125"/>
        <v>0</v>
      </c>
      <c r="AW941" s="277">
        <f t="shared" si="3125"/>
        <v>0</v>
      </c>
      <c r="AX941" s="277">
        <f t="shared" si="3125"/>
        <v>0</v>
      </c>
      <c r="AY941" s="277">
        <f t="shared" si="3125"/>
        <v>0</v>
      </c>
      <c r="AZ941" s="277">
        <f t="shared" si="3125"/>
        <v>0</v>
      </c>
      <c r="BA941" s="277">
        <f t="shared" si="3125"/>
        <v>0</v>
      </c>
      <c r="BB941" s="277">
        <f t="shared" si="3125"/>
        <v>0</v>
      </c>
      <c r="BC941" s="277">
        <f t="shared" si="3125"/>
        <v>0</v>
      </c>
      <c r="BD941" s="277">
        <f t="shared" si="3125"/>
        <v>0</v>
      </c>
      <c r="BE941" s="277">
        <f t="shared" si="3125"/>
        <v>0</v>
      </c>
      <c r="BF941" s="277">
        <f t="shared" si="3125"/>
        <v>0</v>
      </c>
      <c r="BG941" s="277">
        <f t="shared" si="3125"/>
        <v>0</v>
      </c>
      <c r="BH941" s="277">
        <f t="shared" si="3125"/>
        <v>0</v>
      </c>
      <c r="BI941" s="277">
        <f t="shared" si="3125"/>
        <v>0</v>
      </c>
      <c r="BJ941" s="277">
        <f t="shared" si="3125"/>
        <v>0</v>
      </c>
      <c r="BK941" s="277">
        <f t="shared" si="3125"/>
        <v>0</v>
      </c>
      <c r="BL941" s="277">
        <f t="shared" si="3125"/>
        <v>0</v>
      </c>
      <c r="BM941" s="277">
        <f t="shared" si="3125"/>
        <v>0</v>
      </c>
      <c r="BN941" s="277">
        <f t="shared" si="3125"/>
        <v>0</v>
      </c>
      <c r="BO941" s="277">
        <f t="shared" si="3125"/>
        <v>0</v>
      </c>
      <c r="BP941" s="277">
        <f t="shared" si="3125"/>
        <v>0</v>
      </c>
      <c r="BQ941" s="277">
        <f t="shared" si="3125"/>
        <v>0</v>
      </c>
      <c r="BR941" s="277">
        <f t="shared" si="3125"/>
        <v>0</v>
      </c>
      <c r="BS941" s="277">
        <f t="shared" si="3125"/>
        <v>0</v>
      </c>
      <c r="BT941" s="277">
        <f t="shared" ref="BT941:BZ941" si="3126">SUMIF($A$392:$A$539,$E926,BT$392:BT$539)</f>
        <v>0</v>
      </c>
      <c r="BU941" s="277">
        <f t="shared" si="3126"/>
        <v>0</v>
      </c>
      <c r="BV941" s="277">
        <f t="shared" si="3126"/>
        <v>0</v>
      </c>
      <c r="BW941" s="277">
        <f t="shared" si="3126"/>
        <v>0</v>
      </c>
      <c r="BX941" s="277">
        <f t="shared" si="3126"/>
        <v>0</v>
      </c>
      <c r="BY941" s="277">
        <f t="shared" si="3126"/>
        <v>0</v>
      </c>
      <c r="BZ941" s="277">
        <f t="shared" si="3126"/>
        <v>0</v>
      </c>
    </row>
    <row r="942" spans="1:78" ht="15" x14ac:dyDescent="0.25">
      <c r="B942" s="77"/>
      <c r="E942" s="170" t="s">
        <v>118</v>
      </c>
      <c r="F942" s="310"/>
      <c r="G942" s="277">
        <f>SUMIF($A$544:$A$615,$E926,G$544:G$615)</f>
        <v>0</v>
      </c>
      <c r="H942" s="277">
        <f t="shared" ref="H942:BS942" si="3127">SUMIF($A$544:$A$615,$E926,H$544:H$615)</f>
        <v>0</v>
      </c>
      <c r="I942" s="277">
        <f t="shared" si="3127"/>
        <v>0</v>
      </c>
      <c r="J942" s="277">
        <f t="shared" si="3127"/>
        <v>0</v>
      </c>
      <c r="K942" s="277">
        <f t="shared" si="3127"/>
        <v>0</v>
      </c>
      <c r="L942" s="277">
        <f t="shared" si="3127"/>
        <v>0</v>
      </c>
      <c r="M942" s="277">
        <f t="shared" si="3127"/>
        <v>0</v>
      </c>
      <c r="N942" s="277">
        <f t="shared" si="3127"/>
        <v>0</v>
      </c>
      <c r="O942" s="277">
        <f t="shared" si="3127"/>
        <v>0</v>
      </c>
      <c r="P942" s="277">
        <f t="shared" si="3127"/>
        <v>0</v>
      </c>
      <c r="Q942" s="277">
        <f t="shared" si="3127"/>
        <v>0</v>
      </c>
      <c r="R942" s="277">
        <f t="shared" si="3127"/>
        <v>0</v>
      </c>
      <c r="S942" s="277">
        <f t="shared" si="3127"/>
        <v>0</v>
      </c>
      <c r="T942" s="277">
        <f t="shared" si="3127"/>
        <v>0</v>
      </c>
      <c r="U942" s="277">
        <f t="shared" si="3127"/>
        <v>0</v>
      </c>
      <c r="V942" s="277">
        <f t="shared" si="3127"/>
        <v>0</v>
      </c>
      <c r="W942" s="277">
        <f t="shared" si="3127"/>
        <v>0</v>
      </c>
      <c r="X942" s="277">
        <f t="shared" si="3127"/>
        <v>0</v>
      </c>
      <c r="Y942" s="277">
        <f t="shared" si="3127"/>
        <v>0</v>
      </c>
      <c r="Z942" s="277">
        <f t="shared" si="3127"/>
        <v>0</v>
      </c>
      <c r="AA942" s="277">
        <f t="shared" si="3127"/>
        <v>0</v>
      </c>
      <c r="AB942" s="277">
        <f t="shared" si="3127"/>
        <v>0</v>
      </c>
      <c r="AC942" s="277">
        <f t="shared" si="3127"/>
        <v>0</v>
      </c>
      <c r="AD942" s="277">
        <f t="shared" si="3127"/>
        <v>0</v>
      </c>
      <c r="AE942" s="277">
        <f t="shared" si="3127"/>
        <v>0</v>
      </c>
      <c r="AF942" s="277">
        <f t="shared" si="3127"/>
        <v>0</v>
      </c>
      <c r="AG942" s="277">
        <f t="shared" si="3127"/>
        <v>0</v>
      </c>
      <c r="AH942" s="277">
        <f t="shared" si="3127"/>
        <v>0</v>
      </c>
      <c r="AI942" s="277">
        <f t="shared" si="3127"/>
        <v>0</v>
      </c>
      <c r="AJ942" s="277">
        <f t="shared" si="3127"/>
        <v>0</v>
      </c>
      <c r="AK942" s="277">
        <f t="shared" si="3127"/>
        <v>0</v>
      </c>
      <c r="AL942" s="277">
        <f t="shared" si="3127"/>
        <v>0</v>
      </c>
      <c r="AM942" s="277">
        <f t="shared" si="3127"/>
        <v>0</v>
      </c>
      <c r="AN942" s="277">
        <f t="shared" si="3127"/>
        <v>0</v>
      </c>
      <c r="AO942" s="277">
        <f t="shared" si="3127"/>
        <v>0</v>
      </c>
      <c r="AP942" s="277">
        <f t="shared" si="3127"/>
        <v>0</v>
      </c>
      <c r="AQ942" s="277">
        <f t="shared" si="3127"/>
        <v>0</v>
      </c>
      <c r="AR942" s="277">
        <f t="shared" si="3127"/>
        <v>0</v>
      </c>
      <c r="AS942" s="277">
        <f t="shared" si="3127"/>
        <v>0</v>
      </c>
      <c r="AT942" s="277">
        <f t="shared" si="3127"/>
        <v>0</v>
      </c>
      <c r="AU942" s="277">
        <f t="shared" si="3127"/>
        <v>0</v>
      </c>
      <c r="AV942" s="277">
        <f t="shared" si="3127"/>
        <v>0</v>
      </c>
      <c r="AW942" s="277">
        <f t="shared" si="3127"/>
        <v>0</v>
      </c>
      <c r="AX942" s="277">
        <f t="shared" si="3127"/>
        <v>0</v>
      </c>
      <c r="AY942" s="277">
        <f t="shared" si="3127"/>
        <v>0</v>
      </c>
      <c r="AZ942" s="277">
        <f t="shared" si="3127"/>
        <v>0</v>
      </c>
      <c r="BA942" s="277">
        <f t="shared" si="3127"/>
        <v>0</v>
      </c>
      <c r="BB942" s="277">
        <f t="shared" si="3127"/>
        <v>0</v>
      </c>
      <c r="BC942" s="277">
        <f t="shared" si="3127"/>
        <v>0</v>
      </c>
      <c r="BD942" s="277">
        <f t="shared" si="3127"/>
        <v>0</v>
      </c>
      <c r="BE942" s="277">
        <f t="shared" si="3127"/>
        <v>0</v>
      </c>
      <c r="BF942" s="277">
        <f t="shared" si="3127"/>
        <v>0</v>
      </c>
      <c r="BG942" s="277">
        <f t="shared" si="3127"/>
        <v>0</v>
      </c>
      <c r="BH942" s="277">
        <f t="shared" si="3127"/>
        <v>0</v>
      </c>
      <c r="BI942" s="277">
        <f t="shared" si="3127"/>
        <v>0</v>
      </c>
      <c r="BJ942" s="277">
        <f t="shared" si="3127"/>
        <v>0</v>
      </c>
      <c r="BK942" s="277">
        <f t="shared" si="3127"/>
        <v>0</v>
      </c>
      <c r="BL942" s="277">
        <f t="shared" si="3127"/>
        <v>0</v>
      </c>
      <c r="BM942" s="277">
        <f t="shared" si="3127"/>
        <v>0</v>
      </c>
      <c r="BN942" s="277">
        <f t="shared" si="3127"/>
        <v>0</v>
      </c>
      <c r="BO942" s="277">
        <f t="shared" si="3127"/>
        <v>0</v>
      </c>
      <c r="BP942" s="277">
        <f t="shared" si="3127"/>
        <v>0</v>
      </c>
      <c r="BQ942" s="277">
        <f t="shared" si="3127"/>
        <v>0</v>
      </c>
      <c r="BR942" s="277">
        <f t="shared" si="3127"/>
        <v>0</v>
      </c>
      <c r="BS942" s="277">
        <f t="shared" si="3127"/>
        <v>0</v>
      </c>
      <c r="BT942" s="277">
        <f t="shared" ref="BT942:BZ942" si="3128">SUMIF($A$544:$A$615,$E926,BT$544:BT$615)</f>
        <v>0</v>
      </c>
      <c r="BU942" s="277">
        <f t="shared" si="3128"/>
        <v>0</v>
      </c>
      <c r="BV942" s="277">
        <f t="shared" si="3128"/>
        <v>0</v>
      </c>
      <c r="BW942" s="277">
        <f t="shared" si="3128"/>
        <v>0</v>
      </c>
      <c r="BX942" s="277">
        <f t="shared" si="3128"/>
        <v>0</v>
      </c>
      <c r="BY942" s="277">
        <f t="shared" si="3128"/>
        <v>0</v>
      </c>
      <c r="BZ942" s="277">
        <f t="shared" si="3128"/>
        <v>0</v>
      </c>
    </row>
    <row r="943" spans="1:78" ht="15" x14ac:dyDescent="0.25">
      <c r="B943" s="77"/>
      <c r="E943" s="170" t="s">
        <v>119</v>
      </c>
      <c r="F943" s="310"/>
      <c r="G943" s="277">
        <f>SUMIF($A$316:$A$387,$E926,G$316:G$387)</f>
        <v>0</v>
      </c>
      <c r="H943" s="277">
        <f t="shared" ref="H943:BS943" si="3129">SUMIF($A$316:$A$387,$E926,H$316:H$387)</f>
        <v>0</v>
      </c>
      <c r="I943" s="277">
        <f t="shared" si="3129"/>
        <v>0</v>
      </c>
      <c r="J943" s="277">
        <f t="shared" si="3129"/>
        <v>0</v>
      </c>
      <c r="K943" s="277">
        <f t="shared" si="3129"/>
        <v>0</v>
      </c>
      <c r="L943" s="277">
        <f t="shared" si="3129"/>
        <v>0</v>
      </c>
      <c r="M943" s="277">
        <f t="shared" si="3129"/>
        <v>0</v>
      </c>
      <c r="N943" s="277">
        <f t="shared" si="3129"/>
        <v>0</v>
      </c>
      <c r="O943" s="277">
        <f t="shared" si="3129"/>
        <v>0</v>
      </c>
      <c r="P943" s="277">
        <f t="shared" si="3129"/>
        <v>0</v>
      </c>
      <c r="Q943" s="277">
        <f t="shared" si="3129"/>
        <v>0</v>
      </c>
      <c r="R943" s="277">
        <f t="shared" si="3129"/>
        <v>0</v>
      </c>
      <c r="S943" s="277">
        <f t="shared" si="3129"/>
        <v>0</v>
      </c>
      <c r="T943" s="277">
        <f t="shared" si="3129"/>
        <v>0</v>
      </c>
      <c r="U943" s="277">
        <f t="shared" si="3129"/>
        <v>0</v>
      </c>
      <c r="V943" s="277">
        <f t="shared" si="3129"/>
        <v>0</v>
      </c>
      <c r="W943" s="277">
        <f t="shared" si="3129"/>
        <v>0</v>
      </c>
      <c r="X943" s="277">
        <f t="shared" si="3129"/>
        <v>0</v>
      </c>
      <c r="Y943" s="277">
        <f t="shared" si="3129"/>
        <v>0</v>
      </c>
      <c r="Z943" s="277">
        <f t="shared" si="3129"/>
        <v>0</v>
      </c>
      <c r="AA943" s="277">
        <f t="shared" si="3129"/>
        <v>0</v>
      </c>
      <c r="AB943" s="277">
        <f t="shared" si="3129"/>
        <v>0</v>
      </c>
      <c r="AC943" s="277">
        <f t="shared" si="3129"/>
        <v>0</v>
      </c>
      <c r="AD943" s="277">
        <f t="shared" si="3129"/>
        <v>0</v>
      </c>
      <c r="AE943" s="277">
        <f t="shared" si="3129"/>
        <v>0</v>
      </c>
      <c r="AF943" s="277">
        <f t="shared" si="3129"/>
        <v>0</v>
      </c>
      <c r="AG943" s="277">
        <f t="shared" si="3129"/>
        <v>0</v>
      </c>
      <c r="AH943" s="277">
        <f t="shared" si="3129"/>
        <v>0</v>
      </c>
      <c r="AI943" s="277">
        <f t="shared" si="3129"/>
        <v>0</v>
      </c>
      <c r="AJ943" s="277">
        <f t="shared" si="3129"/>
        <v>0</v>
      </c>
      <c r="AK943" s="277">
        <f t="shared" si="3129"/>
        <v>0</v>
      </c>
      <c r="AL943" s="277">
        <f t="shared" si="3129"/>
        <v>0</v>
      </c>
      <c r="AM943" s="277">
        <f t="shared" si="3129"/>
        <v>0</v>
      </c>
      <c r="AN943" s="277">
        <f t="shared" si="3129"/>
        <v>0</v>
      </c>
      <c r="AO943" s="277">
        <f t="shared" si="3129"/>
        <v>0</v>
      </c>
      <c r="AP943" s="277">
        <f t="shared" si="3129"/>
        <v>0</v>
      </c>
      <c r="AQ943" s="277">
        <f t="shared" si="3129"/>
        <v>0</v>
      </c>
      <c r="AR943" s="277">
        <f t="shared" si="3129"/>
        <v>0</v>
      </c>
      <c r="AS943" s="277">
        <f t="shared" si="3129"/>
        <v>0</v>
      </c>
      <c r="AT943" s="277">
        <f t="shared" si="3129"/>
        <v>0</v>
      </c>
      <c r="AU943" s="277">
        <f t="shared" si="3129"/>
        <v>0</v>
      </c>
      <c r="AV943" s="277">
        <f t="shared" si="3129"/>
        <v>0</v>
      </c>
      <c r="AW943" s="277">
        <f t="shared" si="3129"/>
        <v>0</v>
      </c>
      <c r="AX943" s="277">
        <f t="shared" si="3129"/>
        <v>0</v>
      </c>
      <c r="AY943" s="277">
        <f t="shared" si="3129"/>
        <v>0</v>
      </c>
      <c r="AZ943" s="277">
        <f t="shared" si="3129"/>
        <v>0</v>
      </c>
      <c r="BA943" s="277">
        <f t="shared" si="3129"/>
        <v>0</v>
      </c>
      <c r="BB943" s="277">
        <f t="shared" si="3129"/>
        <v>0</v>
      </c>
      <c r="BC943" s="277">
        <f t="shared" si="3129"/>
        <v>0</v>
      </c>
      <c r="BD943" s="277">
        <f t="shared" si="3129"/>
        <v>0</v>
      </c>
      <c r="BE943" s="277">
        <f t="shared" si="3129"/>
        <v>0</v>
      </c>
      <c r="BF943" s="277">
        <f t="shared" si="3129"/>
        <v>0</v>
      </c>
      <c r="BG943" s="277">
        <f t="shared" si="3129"/>
        <v>0</v>
      </c>
      <c r="BH943" s="277">
        <f t="shared" si="3129"/>
        <v>0</v>
      </c>
      <c r="BI943" s="277">
        <f t="shared" si="3129"/>
        <v>0</v>
      </c>
      <c r="BJ943" s="277">
        <f t="shared" si="3129"/>
        <v>0</v>
      </c>
      <c r="BK943" s="277">
        <f t="shared" si="3129"/>
        <v>0</v>
      </c>
      <c r="BL943" s="277">
        <f t="shared" si="3129"/>
        <v>0</v>
      </c>
      <c r="BM943" s="277">
        <f t="shared" si="3129"/>
        <v>0</v>
      </c>
      <c r="BN943" s="277">
        <f t="shared" si="3129"/>
        <v>0</v>
      </c>
      <c r="BO943" s="277">
        <f t="shared" si="3129"/>
        <v>0</v>
      </c>
      <c r="BP943" s="277">
        <f t="shared" si="3129"/>
        <v>0</v>
      </c>
      <c r="BQ943" s="277">
        <f t="shared" si="3129"/>
        <v>0</v>
      </c>
      <c r="BR943" s="277">
        <f t="shared" si="3129"/>
        <v>0</v>
      </c>
      <c r="BS943" s="277">
        <f t="shared" si="3129"/>
        <v>0</v>
      </c>
      <c r="BT943" s="277">
        <f t="shared" ref="BT943:BZ943" si="3130">SUMIF($A$316:$A$387,$E926,BT$316:BT$387)</f>
        <v>0</v>
      </c>
      <c r="BU943" s="277">
        <f t="shared" si="3130"/>
        <v>0</v>
      </c>
      <c r="BV943" s="277">
        <f t="shared" si="3130"/>
        <v>0</v>
      </c>
      <c r="BW943" s="277">
        <f t="shared" si="3130"/>
        <v>0</v>
      </c>
      <c r="BX943" s="277">
        <f t="shared" si="3130"/>
        <v>0</v>
      </c>
      <c r="BY943" s="277">
        <f t="shared" si="3130"/>
        <v>0</v>
      </c>
      <c r="BZ943" s="277">
        <f t="shared" si="3130"/>
        <v>0</v>
      </c>
    </row>
    <row r="944" spans="1:78" ht="15" x14ac:dyDescent="0.25">
      <c r="B944" s="310"/>
      <c r="E944" s="170"/>
      <c r="F944" s="310"/>
      <c r="G944" s="277"/>
      <c r="H944" s="277"/>
      <c r="I944" s="277"/>
      <c r="J944" s="277"/>
      <c r="K944" s="277"/>
      <c r="L944" s="277"/>
      <c r="M944" s="277"/>
      <c r="N944" s="277"/>
      <c r="O944" s="277"/>
      <c r="P944" s="277"/>
      <c r="Q944" s="277"/>
      <c r="R944" s="277"/>
      <c r="S944" s="277"/>
      <c r="T944" s="277"/>
      <c r="U944" s="277"/>
      <c r="V944" s="277"/>
      <c r="W944" s="277"/>
      <c r="X944" s="277"/>
      <c r="Y944" s="277"/>
      <c r="Z944" s="277"/>
      <c r="AA944" s="277"/>
      <c r="AB944" s="277"/>
      <c r="AC944" s="277"/>
      <c r="AD944" s="277"/>
      <c r="AE944" s="277"/>
      <c r="AF944" s="277"/>
      <c r="AG944" s="277"/>
      <c r="AH944" s="277"/>
      <c r="AI944" s="277"/>
      <c r="AJ944" s="277"/>
      <c r="AK944" s="277"/>
      <c r="AL944" s="277"/>
      <c r="AM944" s="277"/>
      <c r="AN944" s="277"/>
      <c r="AO944" s="277"/>
      <c r="AP944" s="277"/>
      <c r="AQ944" s="277"/>
      <c r="AR944" s="277"/>
      <c r="AS944" s="277"/>
      <c r="AT944" s="277"/>
      <c r="AU944" s="277"/>
      <c r="AV944" s="277"/>
      <c r="AW944" s="277"/>
      <c r="AX944" s="277"/>
      <c r="AY944" s="277"/>
      <c r="AZ944" s="277"/>
      <c r="BA944" s="277"/>
      <c r="BB944" s="277"/>
      <c r="BC944" s="277"/>
      <c r="BD944" s="277"/>
      <c r="BE944" s="277"/>
      <c r="BF944" s="277"/>
      <c r="BG944" s="277"/>
      <c r="BH944" s="277"/>
      <c r="BI944" s="277"/>
      <c r="BJ944" s="277"/>
      <c r="BK944" s="277"/>
      <c r="BL944" s="277"/>
      <c r="BM944" s="277"/>
      <c r="BN944" s="277"/>
      <c r="BO944" s="277"/>
      <c r="BP944" s="277"/>
      <c r="BQ944" s="277"/>
      <c r="BR944" s="277"/>
      <c r="BS944" s="277"/>
      <c r="BT944" s="277"/>
      <c r="BU944" s="277"/>
      <c r="BV944" s="277"/>
      <c r="BW944" s="277"/>
      <c r="BX944" s="277"/>
      <c r="BY944" s="277"/>
      <c r="BZ944" s="277"/>
    </row>
    <row r="945" spans="1:78" ht="15" x14ac:dyDescent="0.25">
      <c r="B945" s="202">
        <f>'SS-GSMPII-3'!$C$15</f>
        <v>0.21</v>
      </c>
      <c r="E945" s="170" t="s">
        <v>120</v>
      </c>
      <c r="F945" s="310"/>
      <c r="G945" s="83">
        <f>(G939-G941-G946)*$B945</f>
        <v>0</v>
      </c>
      <c r="H945" s="83">
        <f t="shared" ref="H945" si="3131">(H939-H941-H946)*$B945</f>
        <v>0</v>
      </c>
      <c r="I945" s="83">
        <f t="shared" ref="I945" si="3132">(I939-I941-I946)*$B945</f>
        <v>0</v>
      </c>
      <c r="J945" s="83">
        <f t="shared" ref="J945" si="3133">(J939-J941-J946)*$B945</f>
        <v>0</v>
      </c>
      <c r="K945" s="83">
        <f t="shared" ref="K945" si="3134">(K939-K941-K946)*$B945</f>
        <v>0</v>
      </c>
      <c r="L945" s="83">
        <f t="shared" ref="L945" si="3135">(L939-L941-L946)*$B945</f>
        <v>0</v>
      </c>
      <c r="M945" s="83">
        <f t="shared" ref="M945" si="3136">(M939-M941-M946)*$B945</f>
        <v>0</v>
      </c>
      <c r="N945" s="83">
        <f t="shared" ref="N945" si="3137">(N939-N941-N946)*$B945</f>
        <v>0</v>
      </c>
      <c r="O945" s="83">
        <f t="shared" ref="O945" si="3138">(O939-O941-O946)*$B945</f>
        <v>0</v>
      </c>
      <c r="P945" s="83">
        <f t="shared" ref="P945" si="3139">(P939-P941-P946)*$B945</f>
        <v>0</v>
      </c>
      <c r="Q945" s="83">
        <f t="shared" ref="Q945" si="3140">(Q939-Q941-Q946)*$B945</f>
        <v>0</v>
      </c>
      <c r="R945" s="83">
        <f t="shared" ref="R945" si="3141">(R939-R941-R946)*$B945</f>
        <v>0</v>
      </c>
      <c r="S945" s="83">
        <f t="shared" ref="S945" si="3142">(S939-S941-S946)*$B945</f>
        <v>0</v>
      </c>
      <c r="T945" s="83">
        <f t="shared" ref="T945" si="3143">(T939-T941-T946)*$B945</f>
        <v>0</v>
      </c>
      <c r="U945" s="83">
        <f t="shared" ref="U945" si="3144">(U939-U941-U946)*$B945</f>
        <v>0</v>
      </c>
      <c r="V945" s="83">
        <f t="shared" ref="V945" si="3145">(V939-V941-V946)*$B945</f>
        <v>0</v>
      </c>
      <c r="W945" s="83">
        <f t="shared" ref="W945" si="3146">(W939-W941-W946)*$B945</f>
        <v>0</v>
      </c>
      <c r="X945" s="83">
        <f t="shared" ref="X945" si="3147">(X939-X941-X946)*$B945</f>
        <v>0</v>
      </c>
      <c r="Y945" s="83">
        <f t="shared" ref="Y945" si="3148">(Y939-Y941-Y946)*$B945</f>
        <v>0</v>
      </c>
      <c r="Z945" s="83">
        <f t="shared" ref="Z945" si="3149">(Z939-Z941-Z946)*$B945</f>
        <v>0</v>
      </c>
      <c r="AA945" s="83">
        <f t="shared" ref="AA945" si="3150">(AA939-AA941-AA946)*$B945</f>
        <v>0</v>
      </c>
      <c r="AB945" s="83">
        <f t="shared" ref="AB945" si="3151">(AB939-AB941-AB946)*$B945</f>
        <v>0</v>
      </c>
      <c r="AC945" s="83">
        <f t="shared" ref="AC945" si="3152">(AC939-AC941-AC946)*$B945</f>
        <v>0</v>
      </c>
      <c r="AD945" s="83">
        <f t="shared" ref="AD945" si="3153">(AD939-AD941-AD946)*$B945</f>
        <v>0</v>
      </c>
      <c r="AE945" s="83">
        <f t="shared" ref="AE945" si="3154">(AE939-AE941-AE946)*$B945</f>
        <v>0</v>
      </c>
      <c r="AF945" s="83">
        <f t="shared" ref="AF945" si="3155">(AF939-AF941-AF946)*$B945</f>
        <v>0</v>
      </c>
      <c r="AG945" s="83">
        <f t="shared" ref="AG945" si="3156">(AG939-AG941-AG946)*$B945</f>
        <v>0</v>
      </c>
      <c r="AH945" s="83">
        <f t="shared" ref="AH945" si="3157">(AH939-AH941-AH946)*$B945</f>
        <v>0</v>
      </c>
      <c r="AI945" s="83">
        <f t="shared" ref="AI945" si="3158">(AI939-AI941-AI946)*$B945</f>
        <v>0</v>
      </c>
      <c r="AJ945" s="83">
        <f t="shared" ref="AJ945" si="3159">(AJ939-AJ941-AJ946)*$B945</f>
        <v>0</v>
      </c>
      <c r="AK945" s="83">
        <f t="shared" ref="AK945" si="3160">(AK939-AK941-AK946)*$B945</f>
        <v>0</v>
      </c>
      <c r="AL945" s="83">
        <f t="shared" ref="AL945" si="3161">(AL939-AL941-AL946)*$B945</f>
        <v>0</v>
      </c>
      <c r="AM945" s="83">
        <f t="shared" ref="AM945" si="3162">(AM939-AM941-AM946)*$B945</f>
        <v>0</v>
      </c>
      <c r="AN945" s="83">
        <f t="shared" ref="AN945" si="3163">(AN939-AN941-AN946)*$B945</f>
        <v>0</v>
      </c>
      <c r="AO945" s="83">
        <f t="shared" ref="AO945" si="3164">(AO939-AO941-AO946)*$B945</f>
        <v>0</v>
      </c>
      <c r="AP945" s="83">
        <f t="shared" ref="AP945" si="3165">(AP939-AP941-AP946)*$B945</f>
        <v>0</v>
      </c>
      <c r="AQ945" s="83">
        <f t="shared" ref="AQ945" si="3166">(AQ939-AQ941-AQ946)*$B945</f>
        <v>0</v>
      </c>
      <c r="AR945" s="83">
        <f t="shared" ref="AR945" si="3167">(AR939-AR941-AR946)*$B945</f>
        <v>0</v>
      </c>
      <c r="AS945" s="83">
        <f t="shared" ref="AS945" si="3168">(AS939-AS941-AS946)*$B945</f>
        <v>0</v>
      </c>
      <c r="AT945" s="83">
        <f t="shared" ref="AT945" si="3169">(AT939-AT941-AT946)*$B945</f>
        <v>0</v>
      </c>
      <c r="AU945" s="83">
        <f t="shared" ref="AU945" si="3170">(AU939-AU941-AU946)*$B945</f>
        <v>0</v>
      </c>
      <c r="AV945" s="83">
        <f t="shared" ref="AV945" si="3171">(AV939-AV941-AV946)*$B945</f>
        <v>0</v>
      </c>
      <c r="AW945" s="83">
        <f t="shared" ref="AW945" si="3172">(AW939-AW941-AW946)*$B945</f>
        <v>0</v>
      </c>
      <c r="AX945" s="83">
        <f t="shared" ref="AX945" si="3173">(AX939-AX941-AX946)*$B945</f>
        <v>0</v>
      </c>
      <c r="AY945" s="83">
        <f t="shared" ref="AY945" si="3174">(AY939-AY941-AY946)*$B945</f>
        <v>0</v>
      </c>
      <c r="AZ945" s="83">
        <f t="shared" ref="AZ945" si="3175">(AZ939-AZ941-AZ946)*$B945</f>
        <v>0</v>
      </c>
      <c r="BA945" s="83">
        <f t="shared" ref="BA945" si="3176">(BA939-BA941-BA946)*$B945</f>
        <v>0</v>
      </c>
      <c r="BB945" s="83">
        <f t="shared" ref="BB945" si="3177">(BB939-BB941-BB946)*$B945</f>
        <v>0</v>
      </c>
      <c r="BC945" s="83">
        <f t="shared" ref="BC945" si="3178">(BC939-BC941-BC946)*$B945</f>
        <v>0</v>
      </c>
      <c r="BD945" s="83">
        <f t="shared" ref="BD945" si="3179">(BD939-BD941-BD946)*$B945</f>
        <v>0</v>
      </c>
      <c r="BE945" s="83">
        <f t="shared" ref="BE945" si="3180">(BE939-BE941-BE946)*$B945</f>
        <v>0</v>
      </c>
      <c r="BF945" s="83">
        <f t="shared" ref="BF945" si="3181">(BF939-BF941-BF946)*$B945</f>
        <v>0</v>
      </c>
      <c r="BG945" s="83">
        <f t="shared" ref="BG945" si="3182">(BG939-BG941-BG946)*$B945</f>
        <v>0</v>
      </c>
      <c r="BH945" s="83">
        <f t="shared" ref="BH945" si="3183">(BH939-BH941-BH946)*$B945</f>
        <v>0</v>
      </c>
      <c r="BI945" s="83">
        <f t="shared" ref="BI945" si="3184">(BI939-BI941-BI946)*$B945</f>
        <v>0</v>
      </c>
      <c r="BJ945" s="83">
        <f t="shared" ref="BJ945" si="3185">(BJ939-BJ941-BJ946)*$B945</f>
        <v>0</v>
      </c>
      <c r="BK945" s="83">
        <f t="shared" ref="BK945" si="3186">(BK939-BK941-BK946)*$B945</f>
        <v>0</v>
      </c>
      <c r="BL945" s="83">
        <f t="shared" ref="BL945" si="3187">(BL939-BL941-BL946)*$B945</f>
        <v>0</v>
      </c>
      <c r="BM945" s="83">
        <f t="shared" ref="BM945" si="3188">(BM939-BM941-BM946)*$B945</f>
        <v>0</v>
      </c>
      <c r="BN945" s="83">
        <f t="shared" ref="BN945" si="3189">(BN939-BN941-BN946)*$B945</f>
        <v>0</v>
      </c>
      <c r="BO945" s="83">
        <f t="shared" ref="BO945" si="3190">(BO939-BO941-BO946)*$B945</f>
        <v>0</v>
      </c>
      <c r="BP945" s="83">
        <f t="shared" ref="BP945" si="3191">(BP939-BP941-BP946)*$B945</f>
        <v>0</v>
      </c>
      <c r="BQ945" s="83">
        <f t="shared" ref="BQ945" si="3192">(BQ939-BQ941-BQ946)*$B945</f>
        <v>0</v>
      </c>
      <c r="BR945" s="83">
        <f t="shared" ref="BR945" si="3193">(BR939-BR941-BR946)*$B945</f>
        <v>0</v>
      </c>
      <c r="BS945" s="83">
        <f t="shared" ref="BS945" si="3194">(BS939-BS941-BS946)*$B945</f>
        <v>0</v>
      </c>
      <c r="BT945" s="83">
        <f t="shared" ref="BT945" si="3195">(BT939-BT941-BT946)*$B945</f>
        <v>0</v>
      </c>
      <c r="BU945" s="83">
        <f t="shared" ref="BU945" si="3196">(BU939-BU941-BU946)*$B945</f>
        <v>0</v>
      </c>
      <c r="BV945" s="83">
        <f t="shared" ref="BV945" si="3197">(BV939-BV941-BV946)*$B945</f>
        <v>0</v>
      </c>
      <c r="BW945" s="83">
        <f t="shared" ref="BW945" si="3198">(BW939-BW941-BW946)*$B945</f>
        <v>0</v>
      </c>
      <c r="BX945" s="83">
        <f t="shared" ref="BX945" si="3199">(BX939-BX941-BX946)*$B945</f>
        <v>0</v>
      </c>
      <c r="BY945" s="83">
        <f t="shared" ref="BY945" si="3200">(BY939-BY941-BY946)*$B945</f>
        <v>0</v>
      </c>
      <c r="BZ945" s="83">
        <f t="shared" ref="BZ945" si="3201">(BZ939-BZ941-BZ946)*$B945</f>
        <v>0</v>
      </c>
    </row>
    <row r="946" spans="1:78" ht="15" x14ac:dyDescent="0.25">
      <c r="B946" s="202">
        <f>'SS-GSMPII-3'!$C$16</f>
        <v>0.09</v>
      </c>
      <c r="E946" s="170" t="s">
        <v>121</v>
      </c>
      <c r="F946" s="310"/>
      <c r="G946" s="83">
        <f>(G939-G942)*$B946</f>
        <v>0</v>
      </c>
      <c r="H946" s="83">
        <f t="shared" ref="H946:BS946" si="3202">(H939-H942)*$B946</f>
        <v>0</v>
      </c>
      <c r="I946" s="83">
        <f t="shared" si="3202"/>
        <v>0</v>
      </c>
      <c r="J946" s="83">
        <f t="shared" si="3202"/>
        <v>0</v>
      </c>
      <c r="K946" s="83">
        <f t="shared" si="3202"/>
        <v>0</v>
      </c>
      <c r="L946" s="83">
        <f t="shared" si="3202"/>
        <v>0</v>
      </c>
      <c r="M946" s="83">
        <f t="shared" si="3202"/>
        <v>0</v>
      </c>
      <c r="N946" s="83">
        <f t="shared" si="3202"/>
        <v>0</v>
      </c>
      <c r="O946" s="83">
        <f t="shared" si="3202"/>
        <v>0</v>
      </c>
      <c r="P946" s="83">
        <f t="shared" si="3202"/>
        <v>0</v>
      </c>
      <c r="Q946" s="83">
        <f t="shared" si="3202"/>
        <v>0</v>
      </c>
      <c r="R946" s="83">
        <f t="shared" si="3202"/>
        <v>0</v>
      </c>
      <c r="S946" s="83">
        <f t="shared" si="3202"/>
        <v>0</v>
      </c>
      <c r="T946" s="83">
        <f t="shared" si="3202"/>
        <v>0</v>
      </c>
      <c r="U946" s="83">
        <f t="shared" si="3202"/>
        <v>0</v>
      </c>
      <c r="V946" s="83">
        <f t="shared" si="3202"/>
        <v>0</v>
      </c>
      <c r="W946" s="83">
        <f t="shared" si="3202"/>
        <v>0</v>
      </c>
      <c r="X946" s="83">
        <f t="shared" si="3202"/>
        <v>0</v>
      </c>
      <c r="Y946" s="83">
        <f t="shared" si="3202"/>
        <v>0</v>
      </c>
      <c r="Z946" s="83">
        <f t="shared" si="3202"/>
        <v>0</v>
      </c>
      <c r="AA946" s="83">
        <f t="shared" si="3202"/>
        <v>0</v>
      </c>
      <c r="AB946" s="83">
        <f t="shared" si="3202"/>
        <v>0</v>
      </c>
      <c r="AC946" s="83">
        <f t="shared" si="3202"/>
        <v>0</v>
      </c>
      <c r="AD946" s="83">
        <f t="shared" si="3202"/>
        <v>0</v>
      </c>
      <c r="AE946" s="83">
        <f t="shared" si="3202"/>
        <v>0</v>
      </c>
      <c r="AF946" s="83">
        <f t="shared" si="3202"/>
        <v>0</v>
      </c>
      <c r="AG946" s="83">
        <f t="shared" si="3202"/>
        <v>0</v>
      </c>
      <c r="AH946" s="83">
        <f t="shared" si="3202"/>
        <v>0</v>
      </c>
      <c r="AI946" s="83">
        <f t="shared" si="3202"/>
        <v>0</v>
      </c>
      <c r="AJ946" s="83">
        <f t="shared" si="3202"/>
        <v>0</v>
      </c>
      <c r="AK946" s="83">
        <f t="shared" si="3202"/>
        <v>0</v>
      </c>
      <c r="AL946" s="83">
        <f t="shared" si="3202"/>
        <v>0</v>
      </c>
      <c r="AM946" s="83">
        <f t="shared" si="3202"/>
        <v>0</v>
      </c>
      <c r="AN946" s="83">
        <f t="shared" si="3202"/>
        <v>0</v>
      </c>
      <c r="AO946" s="83">
        <f t="shared" si="3202"/>
        <v>0</v>
      </c>
      <c r="AP946" s="83">
        <f t="shared" si="3202"/>
        <v>0</v>
      </c>
      <c r="AQ946" s="83">
        <f t="shared" si="3202"/>
        <v>0</v>
      </c>
      <c r="AR946" s="83">
        <f t="shared" si="3202"/>
        <v>0</v>
      </c>
      <c r="AS946" s="83">
        <f t="shared" si="3202"/>
        <v>0</v>
      </c>
      <c r="AT946" s="83">
        <f t="shared" si="3202"/>
        <v>0</v>
      </c>
      <c r="AU946" s="83">
        <f t="shared" si="3202"/>
        <v>0</v>
      </c>
      <c r="AV946" s="83">
        <f t="shared" si="3202"/>
        <v>0</v>
      </c>
      <c r="AW946" s="83">
        <f t="shared" si="3202"/>
        <v>0</v>
      </c>
      <c r="AX946" s="83">
        <f t="shared" si="3202"/>
        <v>0</v>
      </c>
      <c r="AY946" s="83">
        <f t="shared" si="3202"/>
        <v>0</v>
      </c>
      <c r="AZ946" s="83">
        <f t="shared" si="3202"/>
        <v>0</v>
      </c>
      <c r="BA946" s="83">
        <f t="shared" si="3202"/>
        <v>0</v>
      </c>
      <c r="BB946" s="83">
        <f t="shared" si="3202"/>
        <v>0</v>
      </c>
      <c r="BC946" s="83">
        <f t="shared" si="3202"/>
        <v>0</v>
      </c>
      <c r="BD946" s="83">
        <f t="shared" si="3202"/>
        <v>0</v>
      </c>
      <c r="BE946" s="83">
        <f t="shared" si="3202"/>
        <v>0</v>
      </c>
      <c r="BF946" s="83">
        <f t="shared" si="3202"/>
        <v>0</v>
      </c>
      <c r="BG946" s="83">
        <f t="shared" si="3202"/>
        <v>0</v>
      </c>
      <c r="BH946" s="83">
        <f t="shared" si="3202"/>
        <v>0</v>
      </c>
      <c r="BI946" s="83">
        <f t="shared" si="3202"/>
        <v>0</v>
      </c>
      <c r="BJ946" s="83">
        <f t="shared" si="3202"/>
        <v>0</v>
      </c>
      <c r="BK946" s="83">
        <f t="shared" si="3202"/>
        <v>0</v>
      </c>
      <c r="BL946" s="83">
        <f t="shared" si="3202"/>
        <v>0</v>
      </c>
      <c r="BM946" s="83">
        <f t="shared" si="3202"/>
        <v>0</v>
      </c>
      <c r="BN946" s="83">
        <f t="shared" si="3202"/>
        <v>0</v>
      </c>
      <c r="BO946" s="83">
        <f t="shared" si="3202"/>
        <v>0</v>
      </c>
      <c r="BP946" s="83">
        <f t="shared" si="3202"/>
        <v>0</v>
      </c>
      <c r="BQ946" s="83">
        <f t="shared" si="3202"/>
        <v>0</v>
      </c>
      <c r="BR946" s="83">
        <f t="shared" si="3202"/>
        <v>0</v>
      </c>
      <c r="BS946" s="83">
        <f t="shared" si="3202"/>
        <v>0</v>
      </c>
      <c r="BT946" s="83">
        <f t="shared" ref="BT946:BZ946" si="3203">(BT939-BT942)*$B946</f>
        <v>0</v>
      </c>
      <c r="BU946" s="83">
        <f t="shared" si="3203"/>
        <v>0</v>
      </c>
      <c r="BV946" s="83">
        <f t="shared" si="3203"/>
        <v>0</v>
      </c>
      <c r="BW946" s="83">
        <f t="shared" si="3203"/>
        <v>0</v>
      </c>
      <c r="BX946" s="83">
        <f t="shared" si="3203"/>
        <v>0</v>
      </c>
      <c r="BY946" s="83">
        <f t="shared" si="3203"/>
        <v>0</v>
      </c>
      <c r="BZ946" s="83">
        <f t="shared" si="3203"/>
        <v>0</v>
      </c>
    </row>
    <row r="947" spans="1:78" ht="15" x14ac:dyDescent="0.25">
      <c r="B947" s="202">
        <f>'SS-GSMPII-3'!$C$17</f>
        <v>0.28110000000000002</v>
      </c>
      <c r="E947" s="170" t="s">
        <v>122</v>
      </c>
      <c r="G947" s="65">
        <f>(-G943)*$B947</f>
        <v>0</v>
      </c>
      <c r="H947" s="65">
        <f t="shared" ref="H947:BS947" si="3204">(-H943)*$B947</f>
        <v>0</v>
      </c>
      <c r="I947" s="65">
        <f t="shared" si="3204"/>
        <v>0</v>
      </c>
      <c r="J947" s="65">
        <f t="shared" si="3204"/>
        <v>0</v>
      </c>
      <c r="K947" s="65">
        <f t="shared" si="3204"/>
        <v>0</v>
      </c>
      <c r="L947" s="65">
        <f t="shared" si="3204"/>
        <v>0</v>
      </c>
      <c r="M947" s="65">
        <f t="shared" si="3204"/>
        <v>0</v>
      </c>
      <c r="N947" s="65">
        <f t="shared" si="3204"/>
        <v>0</v>
      </c>
      <c r="O947" s="65">
        <f t="shared" si="3204"/>
        <v>0</v>
      </c>
      <c r="P947" s="65">
        <f t="shared" si="3204"/>
        <v>0</v>
      </c>
      <c r="Q947" s="65">
        <f t="shared" si="3204"/>
        <v>0</v>
      </c>
      <c r="R947" s="65">
        <f t="shared" si="3204"/>
        <v>0</v>
      </c>
      <c r="S947" s="65">
        <f t="shared" si="3204"/>
        <v>0</v>
      </c>
      <c r="T947" s="65">
        <f t="shared" si="3204"/>
        <v>0</v>
      </c>
      <c r="U947" s="65">
        <f t="shared" si="3204"/>
        <v>0</v>
      </c>
      <c r="V947" s="65">
        <f t="shared" si="3204"/>
        <v>0</v>
      </c>
      <c r="W947" s="65">
        <f t="shared" si="3204"/>
        <v>0</v>
      </c>
      <c r="X947" s="65">
        <f t="shared" si="3204"/>
        <v>0</v>
      </c>
      <c r="Y947" s="65">
        <f t="shared" si="3204"/>
        <v>0</v>
      </c>
      <c r="Z947" s="65">
        <f t="shared" si="3204"/>
        <v>0</v>
      </c>
      <c r="AA947" s="65">
        <f t="shared" si="3204"/>
        <v>0</v>
      </c>
      <c r="AB947" s="65">
        <f t="shared" si="3204"/>
        <v>0</v>
      </c>
      <c r="AC947" s="65">
        <f t="shared" si="3204"/>
        <v>0</v>
      </c>
      <c r="AD947" s="65">
        <f t="shared" si="3204"/>
        <v>0</v>
      </c>
      <c r="AE947" s="65">
        <f t="shared" si="3204"/>
        <v>0</v>
      </c>
      <c r="AF947" s="65">
        <f t="shared" si="3204"/>
        <v>0</v>
      </c>
      <c r="AG947" s="65">
        <f t="shared" si="3204"/>
        <v>0</v>
      </c>
      <c r="AH947" s="65">
        <f t="shared" si="3204"/>
        <v>0</v>
      </c>
      <c r="AI947" s="65">
        <f t="shared" si="3204"/>
        <v>0</v>
      </c>
      <c r="AJ947" s="65">
        <f t="shared" si="3204"/>
        <v>0</v>
      </c>
      <c r="AK947" s="65">
        <f t="shared" si="3204"/>
        <v>0</v>
      </c>
      <c r="AL947" s="65">
        <f t="shared" si="3204"/>
        <v>0</v>
      </c>
      <c r="AM947" s="65">
        <f t="shared" si="3204"/>
        <v>0</v>
      </c>
      <c r="AN947" s="65">
        <f t="shared" si="3204"/>
        <v>0</v>
      </c>
      <c r="AO947" s="65">
        <f t="shared" si="3204"/>
        <v>0</v>
      </c>
      <c r="AP947" s="65">
        <f t="shared" si="3204"/>
        <v>0</v>
      </c>
      <c r="AQ947" s="65">
        <f t="shared" si="3204"/>
        <v>0</v>
      </c>
      <c r="AR947" s="65">
        <f t="shared" si="3204"/>
        <v>0</v>
      </c>
      <c r="AS947" s="65">
        <f t="shared" si="3204"/>
        <v>0</v>
      </c>
      <c r="AT947" s="65">
        <f t="shared" si="3204"/>
        <v>0</v>
      </c>
      <c r="AU947" s="65">
        <f t="shared" si="3204"/>
        <v>0</v>
      </c>
      <c r="AV947" s="65">
        <f t="shared" si="3204"/>
        <v>0</v>
      </c>
      <c r="AW947" s="65">
        <f t="shared" si="3204"/>
        <v>0</v>
      </c>
      <c r="AX947" s="65">
        <f t="shared" si="3204"/>
        <v>0</v>
      </c>
      <c r="AY947" s="65">
        <f t="shared" si="3204"/>
        <v>0</v>
      </c>
      <c r="AZ947" s="65">
        <f t="shared" si="3204"/>
        <v>0</v>
      </c>
      <c r="BA947" s="65">
        <f t="shared" si="3204"/>
        <v>0</v>
      </c>
      <c r="BB947" s="65">
        <f t="shared" si="3204"/>
        <v>0</v>
      </c>
      <c r="BC947" s="65">
        <f t="shared" si="3204"/>
        <v>0</v>
      </c>
      <c r="BD947" s="65">
        <f t="shared" si="3204"/>
        <v>0</v>
      </c>
      <c r="BE947" s="65">
        <f t="shared" si="3204"/>
        <v>0</v>
      </c>
      <c r="BF947" s="65">
        <f t="shared" si="3204"/>
        <v>0</v>
      </c>
      <c r="BG947" s="65">
        <f t="shared" si="3204"/>
        <v>0</v>
      </c>
      <c r="BH947" s="65">
        <f t="shared" si="3204"/>
        <v>0</v>
      </c>
      <c r="BI947" s="65">
        <f t="shared" si="3204"/>
        <v>0</v>
      </c>
      <c r="BJ947" s="65">
        <f t="shared" si="3204"/>
        <v>0</v>
      </c>
      <c r="BK947" s="65">
        <f t="shared" si="3204"/>
        <v>0</v>
      </c>
      <c r="BL947" s="65">
        <f t="shared" si="3204"/>
        <v>0</v>
      </c>
      <c r="BM947" s="65">
        <f t="shared" si="3204"/>
        <v>0</v>
      </c>
      <c r="BN947" s="65">
        <f t="shared" si="3204"/>
        <v>0</v>
      </c>
      <c r="BO947" s="65">
        <f t="shared" si="3204"/>
        <v>0</v>
      </c>
      <c r="BP947" s="65">
        <f t="shared" si="3204"/>
        <v>0</v>
      </c>
      <c r="BQ947" s="65">
        <f t="shared" si="3204"/>
        <v>0</v>
      </c>
      <c r="BR947" s="65">
        <f t="shared" si="3204"/>
        <v>0</v>
      </c>
      <c r="BS947" s="65">
        <f t="shared" si="3204"/>
        <v>0</v>
      </c>
      <c r="BT947" s="65">
        <f t="shared" ref="BT947:BZ947" si="3205">(-BT943)*$B947</f>
        <v>0</v>
      </c>
      <c r="BU947" s="65">
        <f t="shared" si="3205"/>
        <v>0</v>
      </c>
      <c r="BV947" s="65">
        <f t="shared" si="3205"/>
        <v>0</v>
      </c>
      <c r="BW947" s="65">
        <f t="shared" si="3205"/>
        <v>0</v>
      </c>
      <c r="BX947" s="65">
        <f t="shared" si="3205"/>
        <v>0</v>
      </c>
      <c r="BY947" s="65">
        <f t="shared" si="3205"/>
        <v>0</v>
      </c>
      <c r="BZ947" s="65">
        <f t="shared" si="3205"/>
        <v>0</v>
      </c>
    </row>
    <row r="948" spans="1:78" ht="15" x14ac:dyDescent="0.25">
      <c r="B948" s="310"/>
      <c r="E948" s="170" t="s">
        <v>123</v>
      </c>
      <c r="G948" s="188">
        <f>SUM(G945:G947)</f>
        <v>0</v>
      </c>
      <c r="H948" s="188">
        <f t="shared" ref="H948" si="3206">SUM(H945:H947)</f>
        <v>0</v>
      </c>
      <c r="I948" s="188">
        <f t="shared" ref="I948" si="3207">SUM(I945:I947)</f>
        <v>0</v>
      </c>
      <c r="J948" s="188">
        <f t="shared" ref="J948" si="3208">SUM(J945:J947)</f>
        <v>0</v>
      </c>
      <c r="K948" s="188">
        <f t="shared" ref="K948" si="3209">SUM(K945:K947)</f>
        <v>0</v>
      </c>
      <c r="L948" s="188">
        <f t="shared" ref="L948" si="3210">SUM(L945:L947)</f>
        <v>0</v>
      </c>
      <c r="M948" s="188">
        <f t="shared" ref="M948" si="3211">SUM(M945:M947)</f>
        <v>0</v>
      </c>
      <c r="N948" s="188">
        <f t="shared" ref="N948" si="3212">SUM(N945:N947)</f>
        <v>0</v>
      </c>
      <c r="O948" s="188">
        <f t="shared" ref="O948" si="3213">SUM(O945:O947)</f>
        <v>0</v>
      </c>
      <c r="P948" s="188">
        <f t="shared" ref="P948" si="3214">SUM(P945:P947)</f>
        <v>0</v>
      </c>
      <c r="Q948" s="188">
        <f t="shared" ref="Q948" si="3215">SUM(Q945:Q947)</f>
        <v>0</v>
      </c>
      <c r="R948" s="188">
        <f t="shared" ref="R948" si="3216">SUM(R945:R947)</f>
        <v>0</v>
      </c>
      <c r="S948" s="188">
        <f t="shared" ref="S948" si="3217">SUM(S945:S947)</f>
        <v>0</v>
      </c>
      <c r="T948" s="188">
        <f t="shared" ref="T948" si="3218">SUM(T945:T947)</f>
        <v>0</v>
      </c>
      <c r="U948" s="188">
        <f t="shared" ref="U948" si="3219">SUM(U945:U947)</f>
        <v>0</v>
      </c>
      <c r="V948" s="188">
        <f t="shared" ref="V948" si="3220">SUM(V945:V947)</f>
        <v>0</v>
      </c>
      <c r="W948" s="188">
        <f t="shared" ref="W948" si="3221">SUM(W945:W947)</f>
        <v>0</v>
      </c>
      <c r="X948" s="188">
        <f t="shared" ref="X948" si="3222">SUM(X945:X947)</f>
        <v>0</v>
      </c>
      <c r="Y948" s="188">
        <f t="shared" ref="Y948" si="3223">SUM(Y945:Y947)</f>
        <v>0</v>
      </c>
      <c r="Z948" s="188">
        <f t="shared" ref="Z948" si="3224">SUM(Z945:Z947)</f>
        <v>0</v>
      </c>
      <c r="AA948" s="188">
        <f t="shared" ref="AA948" si="3225">SUM(AA945:AA947)</f>
        <v>0</v>
      </c>
      <c r="AB948" s="188">
        <f t="shared" ref="AB948" si="3226">SUM(AB945:AB947)</f>
        <v>0</v>
      </c>
      <c r="AC948" s="188">
        <f t="shared" ref="AC948" si="3227">SUM(AC945:AC947)</f>
        <v>0</v>
      </c>
      <c r="AD948" s="188">
        <f t="shared" ref="AD948" si="3228">SUM(AD945:AD947)</f>
        <v>0</v>
      </c>
      <c r="AE948" s="188">
        <f t="shared" ref="AE948" si="3229">SUM(AE945:AE947)</f>
        <v>0</v>
      </c>
      <c r="AF948" s="188">
        <f t="shared" ref="AF948" si="3230">SUM(AF945:AF947)</f>
        <v>0</v>
      </c>
      <c r="AG948" s="188">
        <f t="shared" ref="AG948" si="3231">SUM(AG945:AG947)</f>
        <v>0</v>
      </c>
      <c r="AH948" s="188">
        <f t="shared" ref="AH948" si="3232">SUM(AH945:AH947)</f>
        <v>0</v>
      </c>
      <c r="AI948" s="188">
        <f t="shared" ref="AI948" si="3233">SUM(AI945:AI947)</f>
        <v>0</v>
      </c>
      <c r="AJ948" s="188">
        <f t="shared" ref="AJ948" si="3234">SUM(AJ945:AJ947)</f>
        <v>0</v>
      </c>
      <c r="AK948" s="188">
        <f t="shared" ref="AK948" si="3235">SUM(AK945:AK947)</f>
        <v>0</v>
      </c>
      <c r="AL948" s="188">
        <f t="shared" ref="AL948" si="3236">SUM(AL945:AL947)</f>
        <v>0</v>
      </c>
      <c r="AM948" s="188">
        <f t="shared" ref="AM948" si="3237">SUM(AM945:AM947)</f>
        <v>0</v>
      </c>
      <c r="AN948" s="188">
        <f t="shared" ref="AN948" si="3238">SUM(AN945:AN947)</f>
        <v>0</v>
      </c>
      <c r="AO948" s="188">
        <f t="shared" ref="AO948" si="3239">SUM(AO945:AO947)</f>
        <v>0</v>
      </c>
      <c r="AP948" s="188">
        <f t="shared" ref="AP948" si="3240">SUM(AP945:AP947)</f>
        <v>0</v>
      </c>
      <c r="AQ948" s="188">
        <f t="shared" ref="AQ948" si="3241">SUM(AQ945:AQ947)</f>
        <v>0</v>
      </c>
      <c r="AR948" s="188">
        <f t="shared" ref="AR948" si="3242">SUM(AR945:AR947)</f>
        <v>0</v>
      </c>
      <c r="AS948" s="188">
        <f t="shared" ref="AS948" si="3243">SUM(AS945:AS947)</f>
        <v>0</v>
      </c>
      <c r="AT948" s="188">
        <f t="shared" ref="AT948" si="3244">SUM(AT945:AT947)</f>
        <v>0</v>
      </c>
      <c r="AU948" s="188">
        <f t="shared" ref="AU948" si="3245">SUM(AU945:AU947)</f>
        <v>0</v>
      </c>
      <c r="AV948" s="188">
        <f t="shared" ref="AV948" si="3246">SUM(AV945:AV947)</f>
        <v>0</v>
      </c>
      <c r="AW948" s="188">
        <f t="shared" ref="AW948" si="3247">SUM(AW945:AW947)</f>
        <v>0</v>
      </c>
      <c r="AX948" s="188">
        <f t="shared" ref="AX948" si="3248">SUM(AX945:AX947)</f>
        <v>0</v>
      </c>
      <c r="AY948" s="188">
        <f t="shared" ref="AY948" si="3249">SUM(AY945:AY947)</f>
        <v>0</v>
      </c>
      <c r="AZ948" s="188">
        <f t="shared" ref="AZ948" si="3250">SUM(AZ945:AZ947)</f>
        <v>0</v>
      </c>
      <c r="BA948" s="188">
        <f t="shared" ref="BA948" si="3251">SUM(BA945:BA947)</f>
        <v>0</v>
      </c>
      <c r="BB948" s="188">
        <f t="shared" ref="BB948" si="3252">SUM(BB945:BB947)</f>
        <v>0</v>
      </c>
      <c r="BC948" s="188">
        <f t="shared" ref="BC948" si="3253">SUM(BC945:BC947)</f>
        <v>0</v>
      </c>
      <c r="BD948" s="188">
        <f t="shared" ref="BD948" si="3254">SUM(BD945:BD947)</f>
        <v>0</v>
      </c>
      <c r="BE948" s="188">
        <f t="shared" ref="BE948" si="3255">SUM(BE945:BE947)</f>
        <v>0</v>
      </c>
      <c r="BF948" s="188">
        <f t="shared" ref="BF948" si="3256">SUM(BF945:BF947)</f>
        <v>0</v>
      </c>
      <c r="BG948" s="188">
        <f t="shared" ref="BG948" si="3257">SUM(BG945:BG947)</f>
        <v>0</v>
      </c>
      <c r="BH948" s="188">
        <f t="shared" ref="BH948" si="3258">SUM(BH945:BH947)</f>
        <v>0</v>
      </c>
      <c r="BI948" s="188">
        <f t="shared" ref="BI948" si="3259">SUM(BI945:BI947)</f>
        <v>0</v>
      </c>
      <c r="BJ948" s="188">
        <f t="shared" ref="BJ948" si="3260">SUM(BJ945:BJ947)</f>
        <v>0</v>
      </c>
      <c r="BK948" s="188">
        <f t="shared" ref="BK948" si="3261">SUM(BK945:BK947)</f>
        <v>0</v>
      </c>
      <c r="BL948" s="188">
        <f t="shared" ref="BL948" si="3262">SUM(BL945:BL947)</f>
        <v>0</v>
      </c>
      <c r="BM948" s="188">
        <f t="shared" ref="BM948" si="3263">SUM(BM945:BM947)</f>
        <v>0</v>
      </c>
      <c r="BN948" s="188">
        <f t="shared" ref="BN948" si="3264">SUM(BN945:BN947)</f>
        <v>0</v>
      </c>
      <c r="BO948" s="188">
        <f t="shared" ref="BO948" si="3265">SUM(BO945:BO947)</f>
        <v>0</v>
      </c>
      <c r="BP948" s="188">
        <f t="shared" ref="BP948" si="3266">SUM(BP945:BP947)</f>
        <v>0</v>
      </c>
      <c r="BQ948" s="188">
        <f t="shared" ref="BQ948" si="3267">SUM(BQ945:BQ947)</f>
        <v>0</v>
      </c>
      <c r="BR948" s="188">
        <f t="shared" ref="BR948" si="3268">SUM(BR945:BR947)</f>
        <v>0</v>
      </c>
      <c r="BS948" s="188">
        <f t="shared" ref="BS948" si="3269">SUM(BS945:BS947)</f>
        <v>0</v>
      </c>
      <c r="BT948" s="188">
        <f t="shared" ref="BT948" si="3270">SUM(BT945:BT947)</f>
        <v>0</v>
      </c>
      <c r="BU948" s="188">
        <f t="shared" ref="BU948" si="3271">SUM(BU945:BU947)</f>
        <v>0</v>
      </c>
      <c r="BV948" s="188">
        <f t="shared" ref="BV948" si="3272">SUM(BV945:BV947)</f>
        <v>0</v>
      </c>
      <c r="BW948" s="188">
        <f t="shared" ref="BW948" si="3273">SUM(BW945:BW947)</f>
        <v>0</v>
      </c>
      <c r="BX948" s="188">
        <f t="shared" ref="BX948" si="3274">SUM(BX945:BX947)</f>
        <v>0</v>
      </c>
      <c r="BY948" s="188">
        <f t="shared" ref="BY948" si="3275">SUM(BY945:BY947)</f>
        <v>0</v>
      </c>
      <c r="BZ948" s="188">
        <f t="shared" ref="BZ948" si="3276">SUM(BZ945:BZ947)</f>
        <v>0</v>
      </c>
    </row>
    <row r="949" spans="1:78" ht="15" x14ac:dyDescent="0.25">
      <c r="B949" s="77">
        <f>HLOOKUP(INPUTS!$C$50,$G$9:$BZ$949,ROW(C949)-8,FALSE)</f>
        <v>0</v>
      </c>
      <c r="E949" s="170" t="s">
        <v>16</v>
      </c>
      <c r="G949" s="188">
        <f>G948+F949</f>
        <v>0</v>
      </c>
      <c r="H949" s="188">
        <f t="shared" ref="H949" si="3277">H948+G949</f>
        <v>0</v>
      </c>
      <c r="I949" s="188">
        <f t="shared" ref="I949" si="3278">I948+H949</f>
        <v>0</v>
      </c>
      <c r="J949" s="188">
        <f t="shared" ref="J949" si="3279">J948+I949</f>
        <v>0</v>
      </c>
      <c r="K949" s="188">
        <f t="shared" ref="K949" si="3280">K948+J949</f>
        <v>0</v>
      </c>
      <c r="L949" s="188">
        <f t="shared" ref="L949" si="3281">L948+K949</f>
        <v>0</v>
      </c>
      <c r="M949" s="188">
        <f t="shared" ref="M949" si="3282">M948+L949</f>
        <v>0</v>
      </c>
      <c r="N949" s="188">
        <f t="shared" ref="N949" si="3283">N948+M949</f>
        <v>0</v>
      </c>
      <c r="O949" s="188">
        <f t="shared" ref="O949" si="3284">O948+N949</f>
        <v>0</v>
      </c>
      <c r="P949" s="188">
        <f t="shared" ref="P949" si="3285">P948+O949</f>
        <v>0</v>
      </c>
      <c r="Q949" s="188">
        <f t="shared" ref="Q949" si="3286">Q948+P949</f>
        <v>0</v>
      </c>
      <c r="R949" s="188">
        <f t="shared" ref="R949" si="3287">R948+Q949</f>
        <v>0</v>
      </c>
      <c r="S949" s="188">
        <f t="shared" ref="S949" si="3288">S948+R949</f>
        <v>0</v>
      </c>
      <c r="T949" s="188">
        <f t="shared" ref="T949" si="3289">T948+S949</f>
        <v>0</v>
      </c>
      <c r="U949" s="188">
        <f t="shared" ref="U949" si="3290">U948+T949</f>
        <v>0</v>
      </c>
      <c r="V949" s="188">
        <f t="shared" ref="V949" si="3291">V948+U949</f>
        <v>0</v>
      </c>
      <c r="W949" s="188">
        <f t="shared" ref="W949" si="3292">W948+V949</f>
        <v>0</v>
      </c>
      <c r="X949" s="188">
        <f t="shared" ref="X949" si="3293">X948+W949</f>
        <v>0</v>
      </c>
      <c r="Y949" s="188">
        <f t="shared" ref="Y949" si="3294">Y948+X949</f>
        <v>0</v>
      </c>
      <c r="Z949" s="188">
        <f t="shared" ref="Z949" si="3295">Z948+Y949</f>
        <v>0</v>
      </c>
      <c r="AA949" s="188">
        <f t="shared" ref="AA949" si="3296">AA948+Z949</f>
        <v>0</v>
      </c>
      <c r="AB949" s="188">
        <f t="shared" ref="AB949" si="3297">AB948+AA949</f>
        <v>0</v>
      </c>
      <c r="AC949" s="188">
        <f t="shared" ref="AC949" si="3298">AC948+AB949</f>
        <v>0</v>
      </c>
      <c r="AD949" s="188">
        <f t="shared" ref="AD949" si="3299">AD948+AC949</f>
        <v>0</v>
      </c>
      <c r="AE949" s="188">
        <f t="shared" ref="AE949" si="3300">AE948+AD949</f>
        <v>0</v>
      </c>
      <c r="AF949" s="188">
        <f t="shared" ref="AF949" si="3301">AF948+AE949</f>
        <v>0</v>
      </c>
      <c r="AG949" s="188">
        <f t="shared" ref="AG949" si="3302">AG948+AF949</f>
        <v>0</v>
      </c>
      <c r="AH949" s="188">
        <f t="shared" ref="AH949" si="3303">AH948+AG949</f>
        <v>0</v>
      </c>
      <c r="AI949" s="188">
        <f t="shared" ref="AI949" si="3304">AI948+AH949</f>
        <v>0</v>
      </c>
      <c r="AJ949" s="188">
        <f t="shared" ref="AJ949" si="3305">AJ948+AI949</f>
        <v>0</v>
      </c>
      <c r="AK949" s="188">
        <f t="shared" ref="AK949" si="3306">AK948+AJ949</f>
        <v>0</v>
      </c>
      <c r="AL949" s="188">
        <f t="shared" ref="AL949" si="3307">AL948+AK949</f>
        <v>0</v>
      </c>
      <c r="AM949" s="188">
        <f t="shared" ref="AM949" si="3308">AM948+AL949</f>
        <v>0</v>
      </c>
      <c r="AN949" s="188">
        <f t="shared" ref="AN949" si="3309">AN948+AM949</f>
        <v>0</v>
      </c>
      <c r="AO949" s="188">
        <f t="shared" ref="AO949" si="3310">AO948+AN949</f>
        <v>0</v>
      </c>
      <c r="AP949" s="188">
        <f t="shared" ref="AP949" si="3311">AP948+AO949</f>
        <v>0</v>
      </c>
      <c r="AQ949" s="188">
        <f t="shared" ref="AQ949" si="3312">AQ948+AP949</f>
        <v>0</v>
      </c>
      <c r="AR949" s="188">
        <f t="shared" ref="AR949" si="3313">AR948+AQ949</f>
        <v>0</v>
      </c>
      <c r="AS949" s="188">
        <f t="shared" ref="AS949" si="3314">AS948+AR949</f>
        <v>0</v>
      </c>
      <c r="AT949" s="188">
        <f t="shared" ref="AT949" si="3315">AT948+AS949</f>
        <v>0</v>
      </c>
      <c r="AU949" s="188">
        <f t="shared" ref="AU949" si="3316">AU948+AT949</f>
        <v>0</v>
      </c>
      <c r="AV949" s="188">
        <f t="shared" ref="AV949" si="3317">AV948+AU949</f>
        <v>0</v>
      </c>
      <c r="AW949" s="188">
        <f t="shared" ref="AW949" si="3318">AW948+AV949</f>
        <v>0</v>
      </c>
      <c r="AX949" s="188">
        <f t="shared" ref="AX949" si="3319">AX948+AW949</f>
        <v>0</v>
      </c>
      <c r="AY949" s="188">
        <f t="shared" ref="AY949" si="3320">AY948+AX949</f>
        <v>0</v>
      </c>
      <c r="AZ949" s="188">
        <f t="shared" ref="AZ949" si="3321">AZ948+AY949</f>
        <v>0</v>
      </c>
      <c r="BA949" s="188">
        <f t="shared" ref="BA949" si="3322">BA948+AZ949</f>
        <v>0</v>
      </c>
      <c r="BB949" s="188">
        <f t="shared" ref="BB949" si="3323">BB948+BA949</f>
        <v>0</v>
      </c>
      <c r="BC949" s="188">
        <f t="shared" ref="BC949" si="3324">BC948+BB949</f>
        <v>0</v>
      </c>
      <c r="BD949" s="188">
        <f t="shared" ref="BD949" si="3325">BD948+BC949</f>
        <v>0</v>
      </c>
      <c r="BE949" s="188">
        <f t="shared" ref="BE949" si="3326">BE948+BD949</f>
        <v>0</v>
      </c>
      <c r="BF949" s="188">
        <f t="shared" ref="BF949" si="3327">BF948+BE949</f>
        <v>0</v>
      </c>
      <c r="BG949" s="188">
        <f t="shared" ref="BG949" si="3328">BG948+BF949</f>
        <v>0</v>
      </c>
      <c r="BH949" s="188">
        <f t="shared" ref="BH949" si="3329">BH948+BG949</f>
        <v>0</v>
      </c>
      <c r="BI949" s="188">
        <f t="shared" ref="BI949" si="3330">BI948+BH949</f>
        <v>0</v>
      </c>
      <c r="BJ949" s="188">
        <f t="shared" ref="BJ949" si="3331">BJ948+BI949</f>
        <v>0</v>
      </c>
      <c r="BK949" s="188">
        <f t="shared" ref="BK949" si="3332">BK948+BJ949</f>
        <v>0</v>
      </c>
      <c r="BL949" s="188">
        <f t="shared" ref="BL949" si="3333">BL948+BK949</f>
        <v>0</v>
      </c>
      <c r="BM949" s="188">
        <f t="shared" ref="BM949" si="3334">BM948+BL949</f>
        <v>0</v>
      </c>
      <c r="BN949" s="188">
        <f t="shared" ref="BN949" si="3335">BN948+BM949</f>
        <v>0</v>
      </c>
      <c r="BO949" s="188">
        <f t="shared" ref="BO949" si="3336">BO948+BN949</f>
        <v>0</v>
      </c>
      <c r="BP949" s="188">
        <f t="shared" ref="BP949" si="3337">BP948+BO949</f>
        <v>0</v>
      </c>
      <c r="BQ949" s="188">
        <f t="shared" ref="BQ949" si="3338">BQ948+BP949</f>
        <v>0</v>
      </c>
      <c r="BR949" s="188">
        <f t="shared" ref="BR949" si="3339">BR948+BQ949</f>
        <v>0</v>
      </c>
      <c r="BS949" s="188">
        <f t="shared" ref="BS949" si="3340">BS948+BR949</f>
        <v>0</v>
      </c>
      <c r="BT949" s="188">
        <f t="shared" ref="BT949" si="3341">BT948+BS949</f>
        <v>0</v>
      </c>
      <c r="BU949" s="188">
        <f t="shared" ref="BU949" si="3342">BU948+BT949</f>
        <v>0</v>
      </c>
      <c r="BV949" s="188">
        <f t="shared" ref="BV949" si="3343">BV948+BU949</f>
        <v>0</v>
      </c>
      <c r="BW949" s="188">
        <f t="shared" ref="BW949" si="3344">BW948+BV949</f>
        <v>0</v>
      </c>
      <c r="BX949" s="188">
        <f t="shared" ref="BX949" si="3345">BX948+BW949</f>
        <v>0</v>
      </c>
      <c r="BY949" s="188">
        <f t="shared" ref="BY949" si="3346">BY948+BX949</f>
        <v>0</v>
      </c>
      <c r="BZ949" s="188">
        <f t="shared" ref="BZ949" si="3347">BZ948+BY949</f>
        <v>0</v>
      </c>
    </row>
    <row r="950" spans="1:78" ht="15" x14ac:dyDescent="0.25">
      <c r="E950" s="245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49"/>
      <c r="AG950" s="49"/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49"/>
      <c r="AT950" s="49"/>
      <c r="AU950" s="49"/>
      <c r="AV950" s="49"/>
      <c r="AW950" s="49"/>
      <c r="AX950" s="49"/>
      <c r="AY950" s="49"/>
      <c r="AZ950" s="49"/>
      <c r="BA950" s="49"/>
      <c r="BB950" s="49"/>
      <c r="BC950" s="49"/>
      <c r="BD950" s="49"/>
      <c r="BE950" s="49"/>
      <c r="BF950" s="49"/>
      <c r="BG950" s="49"/>
      <c r="BH950" s="49"/>
      <c r="BI950" s="49"/>
      <c r="BJ950" s="49"/>
      <c r="BK950" s="49"/>
      <c r="BL950" s="49"/>
      <c r="BM950" s="49"/>
      <c r="BN950" s="49"/>
      <c r="BO950" s="49"/>
      <c r="BP950" s="49"/>
      <c r="BQ950" s="49"/>
      <c r="BR950" s="49"/>
      <c r="BS950" s="49"/>
      <c r="BT950" s="49"/>
      <c r="BU950" s="49"/>
      <c r="BV950" s="49"/>
      <c r="BW950" s="49"/>
      <c r="BX950" s="49"/>
      <c r="BY950" s="49"/>
      <c r="BZ950" s="49"/>
    </row>
    <row r="955" spans="1:78" ht="15" x14ac:dyDescent="0.25">
      <c r="A955" s="325"/>
      <c r="B955" s="325"/>
      <c r="C955" s="325"/>
      <c r="D955" s="325"/>
      <c r="E955" s="326"/>
      <c r="F955" s="325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49"/>
      <c r="AE955" s="49"/>
      <c r="AF955" s="49"/>
      <c r="AG955" s="49"/>
      <c r="AH955" s="49"/>
      <c r="AI955" s="49"/>
      <c r="AJ955" s="49"/>
      <c r="AK955" s="49"/>
      <c r="AL955" s="49"/>
      <c r="AM955" s="49"/>
      <c r="AN955" s="49"/>
      <c r="AO955" s="49"/>
      <c r="AP955" s="49"/>
      <c r="AQ955" s="49"/>
      <c r="AR955" s="49"/>
      <c r="AS955" s="49"/>
      <c r="AT955" s="49"/>
      <c r="AU955" s="49"/>
      <c r="AV955" s="49"/>
      <c r="AW955" s="49"/>
      <c r="AX955" s="49"/>
      <c r="AY955" s="49"/>
      <c r="AZ955" s="49"/>
      <c r="BA955" s="49"/>
      <c r="BB955" s="49"/>
      <c r="BC955" s="49"/>
      <c r="BD955" s="49"/>
      <c r="BE955" s="49"/>
      <c r="BF955" s="49"/>
      <c r="BG955" s="49"/>
      <c r="BH955" s="49"/>
      <c r="BI955" s="49"/>
      <c r="BJ955" s="49"/>
      <c r="BK955" s="49"/>
      <c r="BL955" s="49"/>
      <c r="BM955" s="49"/>
      <c r="BN955" s="49"/>
    </row>
    <row r="956" spans="1:78" ht="20.25" x14ac:dyDescent="0.3">
      <c r="A956" s="325"/>
      <c r="B956" s="325"/>
      <c r="C956" s="325"/>
      <c r="D956" s="325"/>
      <c r="E956" s="318" t="s">
        <v>81</v>
      </c>
      <c r="F956" s="325"/>
      <c r="G956" s="277"/>
      <c r="H956" s="277"/>
      <c r="I956" s="277"/>
      <c r="J956" s="277"/>
      <c r="K956" s="277"/>
      <c r="L956" s="277"/>
      <c r="M956" s="277"/>
      <c r="N956" s="277"/>
      <c r="O956" s="277"/>
      <c r="P956" s="277"/>
      <c r="Q956" s="277"/>
      <c r="R956" s="277"/>
      <c r="S956" s="277"/>
      <c r="T956" s="277"/>
      <c r="U956" s="277"/>
      <c r="V956" s="277"/>
      <c r="W956" s="277"/>
      <c r="X956" s="277"/>
      <c r="Y956" s="277"/>
      <c r="Z956" s="277"/>
      <c r="AA956" s="277"/>
      <c r="AB956" s="277"/>
      <c r="AC956" s="277"/>
      <c r="AD956" s="277"/>
      <c r="AE956" s="277"/>
      <c r="AF956" s="277"/>
      <c r="AG956" s="277"/>
      <c r="AH956" s="277"/>
      <c r="AI956" s="277"/>
      <c r="AJ956" s="277"/>
      <c r="AK956" s="277"/>
      <c r="AL956" s="277"/>
      <c r="AM956" s="277"/>
      <c r="AN956" s="277"/>
      <c r="AO956" s="277"/>
      <c r="AP956" s="277"/>
      <c r="AQ956" s="277"/>
      <c r="AR956" s="277"/>
      <c r="AS956" s="277"/>
      <c r="AT956" s="277"/>
      <c r="AU956" s="277"/>
      <c r="AV956" s="277"/>
      <c r="AW956" s="277"/>
      <c r="AX956" s="277"/>
      <c r="AY956" s="277"/>
      <c r="AZ956" s="277"/>
      <c r="BA956" s="277"/>
      <c r="BB956" s="277"/>
      <c r="BC956" s="277"/>
      <c r="BD956" s="277"/>
      <c r="BE956" s="277"/>
      <c r="BF956" s="277"/>
      <c r="BG956" s="277"/>
      <c r="BH956" s="277"/>
      <c r="BI956" s="277"/>
      <c r="BJ956" s="277"/>
      <c r="BK956" s="277"/>
      <c r="BL956" s="277"/>
      <c r="BM956" s="277"/>
      <c r="BN956" s="277"/>
    </row>
    <row r="957" spans="1:78" ht="15" x14ac:dyDescent="0.25">
      <c r="A957" s="325"/>
      <c r="B957" s="77">
        <f>SUM(G957:BZ957)</f>
        <v>13133.464720000002</v>
      </c>
      <c r="C957" s="325"/>
      <c r="D957" s="325"/>
      <c r="E957" s="170" t="s">
        <v>8</v>
      </c>
      <c r="F957" s="325"/>
      <c r="G957" s="277">
        <f>G702+G727+G752+G777+G802+G827+G852+G877+G902+G927</f>
        <v>0</v>
      </c>
      <c r="H957" s="277">
        <f t="shared" ref="H957:BS958" si="3348">H702+H727+H752+H777+H802+H827+H852+H877+H902+H927</f>
        <v>0</v>
      </c>
      <c r="I957" s="277">
        <f t="shared" si="3348"/>
        <v>0</v>
      </c>
      <c r="J957" s="277">
        <f t="shared" si="3348"/>
        <v>0</v>
      </c>
      <c r="K957" s="277">
        <f t="shared" si="3348"/>
        <v>0</v>
      </c>
      <c r="L957" s="277">
        <f t="shared" si="3348"/>
        <v>0.26761000000000001</v>
      </c>
      <c r="M957" s="277">
        <f t="shared" si="3348"/>
        <v>37.820700000000002</v>
      </c>
      <c r="N957" s="277">
        <f t="shared" si="3348"/>
        <v>68.251109999999983</v>
      </c>
      <c r="O957" s="277">
        <f t="shared" si="3348"/>
        <v>146.05515000000003</v>
      </c>
      <c r="P957" s="277">
        <f t="shared" si="3348"/>
        <v>265.44916000000001</v>
      </c>
      <c r="Q957" s="277">
        <f t="shared" si="3348"/>
        <v>-9.6154600000000201</v>
      </c>
      <c r="R957" s="277">
        <f t="shared" si="3348"/>
        <v>-508.22827000000001</v>
      </c>
      <c r="S957" s="277">
        <f t="shared" si="3348"/>
        <v>355.47258999999997</v>
      </c>
      <c r="T957" s="277">
        <f t="shared" si="3348"/>
        <v>569.15312000000006</v>
      </c>
      <c r="U957" s="277">
        <f t="shared" si="3348"/>
        <v>-302.92527000000013</v>
      </c>
      <c r="V957" s="277">
        <f t="shared" si="3348"/>
        <v>14.189600000000093</v>
      </c>
      <c r="W957" s="277">
        <f t="shared" si="3348"/>
        <v>1.8624599999999627</v>
      </c>
      <c r="X957" s="277">
        <f t="shared" si="3348"/>
        <v>382.31593999999996</v>
      </c>
      <c r="Y957" s="277">
        <f t="shared" si="3348"/>
        <v>669.1926900000002</v>
      </c>
      <c r="Z957" s="277">
        <f t="shared" si="3348"/>
        <v>792.76817999999992</v>
      </c>
      <c r="AA957" s="277">
        <f t="shared" si="3348"/>
        <v>1339.1225900000009</v>
      </c>
      <c r="AB957" s="277">
        <f t="shared" si="3348"/>
        <v>-724.88203000000078</v>
      </c>
      <c r="AC957" s="277">
        <f t="shared" si="3348"/>
        <v>4237.1517799999983</v>
      </c>
      <c r="AD957" s="277">
        <f t="shared" si="3348"/>
        <v>-1607.4766899999986</v>
      </c>
      <c r="AE957" s="277">
        <f t="shared" si="3348"/>
        <v>-1441.8048399999998</v>
      </c>
      <c r="AF957" s="277">
        <f t="shared" si="3348"/>
        <v>-1057.8010700000002</v>
      </c>
      <c r="AG957" s="277">
        <f t="shared" si="3348"/>
        <v>989.59645000000023</v>
      </c>
      <c r="AH957" s="277">
        <f t="shared" si="3348"/>
        <v>536.65787999999895</v>
      </c>
      <c r="AI957" s="277">
        <f t="shared" si="3348"/>
        <v>1448.4623200000003</v>
      </c>
      <c r="AJ957" s="277">
        <f t="shared" si="3348"/>
        <v>2040.0636700000009</v>
      </c>
      <c r="AK957" s="277">
        <f t="shared" si="3348"/>
        <v>-1161.3823200000004</v>
      </c>
      <c r="AL957" s="277">
        <f t="shared" si="3348"/>
        <v>2729.7551800000006</v>
      </c>
      <c r="AM957" s="277">
        <f t="shared" si="3348"/>
        <v>633.7073900000006</v>
      </c>
      <c r="AN957" s="277">
        <f t="shared" si="3348"/>
        <v>878.61908000000005</v>
      </c>
      <c r="AO957" s="277">
        <f t="shared" si="3348"/>
        <v>1211.6460199999995</v>
      </c>
      <c r="AP957" s="277">
        <f t="shared" si="3348"/>
        <v>200</v>
      </c>
      <c r="AQ957" s="277">
        <f t="shared" si="3348"/>
        <v>200</v>
      </c>
      <c r="AR957" s="277">
        <f t="shared" si="3348"/>
        <v>200</v>
      </c>
      <c r="AS957" s="277">
        <f t="shared" si="3348"/>
        <v>0</v>
      </c>
      <c r="AT957" s="277">
        <f t="shared" si="3348"/>
        <v>0</v>
      </c>
      <c r="AU957" s="277">
        <f t="shared" si="3348"/>
        <v>0</v>
      </c>
      <c r="AV957" s="277">
        <f t="shared" si="3348"/>
        <v>0</v>
      </c>
      <c r="AW957" s="277">
        <f t="shared" si="3348"/>
        <v>0</v>
      </c>
      <c r="AX957" s="277">
        <f t="shared" si="3348"/>
        <v>0</v>
      </c>
      <c r="AY957" s="277">
        <f t="shared" si="3348"/>
        <v>0</v>
      </c>
      <c r="AZ957" s="277">
        <f t="shared" si="3348"/>
        <v>0</v>
      </c>
      <c r="BA957" s="277">
        <f t="shared" si="3348"/>
        <v>0</v>
      </c>
      <c r="BB957" s="277">
        <f t="shared" si="3348"/>
        <v>0</v>
      </c>
      <c r="BC957" s="277">
        <f t="shared" si="3348"/>
        <v>0</v>
      </c>
      <c r="BD957" s="277">
        <f t="shared" si="3348"/>
        <v>0</v>
      </c>
      <c r="BE957" s="277">
        <f t="shared" si="3348"/>
        <v>0</v>
      </c>
      <c r="BF957" s="277">
        <f t="shared" si="3348"/>
        <v>0</v>
      </c>
      <c r="BG957" s="277">
        <f t="shared" si="3348"/>
        <v>0</v>
      </c>
      <c r="BH957" s="277">
        <f t="shared" si="3348"/>
        <v>0</v>
      </c>
      <c r="BI957" s="277">
        <f t="shared" si="3348"/>
        <v>0</v>
      </c>
      <c r="BJ957" s="277">
        <f t="shared" si="3348"/>
        <v>0</v>
      </c>
      <c r="BK957" s="277">
        <f t="shared" si="3348"/>
        <v>0</v>
      </c>
      <c r="BL957" s="277">
        <f t="shared" si="3348"/>
        <v>0</v>
      </c>
      <c r="BM957" s="277">
        <f t="shared" si="3348"/>
        <v>0</v>
      </c>
      <c r="BN957" s="277">
        <f t="shared" si="3348"/>
        <v>0</v>
      </c>
      <c r="BO957" s="277">
        <f t="shared" si="3348"/>
        <v>0</v>
      </c>
      <c r="BP957" s="277">
        <f t="shared" si="3348"/>
        <v>0</v>
      </c>
      <c r="BQ957" s="277">
        <f t="shared" si="3348"/>
        <v>0</v>
      </c>
      <c r="BR957" s="277">
        <f t="shared" si="3348"/>
        <v>0</v>
      </c>
      <c r="BS957" s="277">
        <f t="shared" si="3348"/>
        <v>0</v>
      </c>
      <c r="BT957" s="277">
        <f t="shared" ref="BT957:BZ961" si="3349">BT702+BT727+BT752+BT777+BT802+BT827+BT852+BT877+BT902+BT927</f>
        <v>0</v>
      </c>
      <c r="BU957" s="277">
        <f t="shared" si="3349"/>
        <v>0</v>
      </c>
      <c r="BV957" s="277">
        <f t="shared" si="3349"/>
        <v>0</v>
      </c>
      <c r="BW957" s="277">
        <f t="shared" si="3349"/>
        <v>0</v>
      </c>
      <c r="BX957" s="277">
        <f t="shared" si="3349"/>
        <v>0</v>
      </c>
      <c r="BY957" s="277">
        <f t="shared" si="3349"/>
        <v>0</v>
      </c>
      <c r="BZ957" s="277">
        <f t="shared" si="3349"/>
        <v>0</v>
      </c>
    </row>
    <row r="958" spans="1:78" ht="15" x14ac:dyDescent="0.25">
      <c r="A958" s="325"/>
      <c r="B958" s="77">
        <f t="shared" ref="B958:B962" si="3350">SUM(G958:BZ958)</f>
        <v>0</v>
      </c>
      <c r="C958" s="325"/>
      <c r="D958" s="325"/>
      <c r="E958" s="170" t="s">
        <v>47</v>
      </c>
      <c r="F958" s="325"/>
      <c r="G958" s="277">
        <f t="shared" ref="G958:V963" si="3351">G703+G728+G753+G778+G803+G828+G853+G878+G903+G928</f>
        <v>0</v>
      </c>
      <c r="H958" s="277">
        <f t="shared" si="3351"/>
        <v>0</v>
      </c>
      <c r="I958" s="277">
        <f t="shared" si="3351"/>
        <v>0</v>
      </c>
      <c r="J958" s="277">
        <f t="shared" si="3351"/>
        <v>0</v>
      </c>
      <c r="K958" s="277">
        <f t="shared" si="3351"/>
        <v>0</v>
      </c>
      <c r="L958" s="277">
        <f t="shared" si="3351"/>
        <v>0</v>
      </c>
      <c r="M958" s="277">
        <f t="shared" si="3351"/>
        <v>0</v>
      </c>
      <c r="N958" s="277">
        <f t="shared" si="3351"/>
        <v>0</v>
      </c>
      <c r="O958" s="277">
        <f t="shared" si="3351"/>
        <v>0</v>
      </c>
      <c r="P958" s="277">
        <f t="shared" si="3351"/>
        <v>0</v>
      </c>
      <c r="Q958" s="277">
        <f t="shared" si="3351"/>
        <v>0</v>
      </c>
      <c r="R958" s="277">
        <f t="shared" si="3351"/>
        <v>0</v>
      </c>
      <c r="S958" s="277">
        <f t="shared" si="3351"/>
        <v>0</v>
      </c>
      <c r="T958" s="277">
        <f t="shared" si="3351"/>
        <v>0</v>
      </c>
      <c r="U958" s="277">
        <f t="shared" si="3351"/>
        <v>0</v>
      </c>
      <c r="V958" s="277">
        <f t="shared" si="3351"/>
        <v>0</v>
      </c>
      <c r="W958" s="277">
        <f t="shared" si="3348"/>
        <v>0</v>
      </c>
      <c r="X958" s="277">
        <f t="shared" si="3348"/>
        <v>0</v>
      </c>
      <c r="Y958" s="277">
        <f t="shared" si="3348"/>
        <v>0</v>
      </c>
      <c r="Z958" s="277">
        <f t="shared" si="3348"/>
        <v>0</v>
      </c>
      <c r="AA958" s="277">
        <f t="shared" si="3348"/>
        <v>0</v>
      </c>
      <c r="AB958" s="277">
        <f t="shared" si="3348"/>
        <v>0</v>
      </c>
      <c r="AC958" s="277">
        <f t="shared" si="3348"/>
        <v>0</v>
      </c>
      <c r="AD958" s="277">
        <f t="shared" si="3348"/>
        <v>0</v>
      </c>
      <c r="AE958" s="277">
        <f t="shared" si="3348"/>
        <v>0</v>
      </c>
      <c r="AF958" s="277">
        <f t="shared" si="3348"/>
        <v>0</v>
      </c>
      <c r="AG958" s="277">
        <f t="shared" si="3348"/>
        <v>0</v>
      </c>
      <c r="AH958" s="277">
        <f t="shared" si="3348"/>
        <v>0</v>
      </c>
      <c r="AI958" s="277">
        <f t="shared" si="3348"/>
        <v>0</v>
      </c>
      <c r="AJ958" s="277">
        <f t="shared" si="3348"/>
        <v>0</v>
      </c>
      <c r="AK958" s="277">
        <f t="shared" si="3348"/>
        <v>0</v>
      </c>
      <c r="AL958" s="277">
        <f t="shared" si="3348"/>
        <v>0</v>
      </c>
      <c r="AM958" s="277">
        <f t="shared" si="3348"/>
        <v>0</v>
      </c>
      <c r="AN958" s="277">
        <f t="shared" si="3348"/>
        <v>0</v>
      </c>
      <c r="AO958" s="277">
        <f t="shared" si="3348"/>
        <v>0</v>
      </c>
      <c r="AP958" s="277">
        <f t="shared" si="3348"/>
        <v>0</v>
      </c>
      <c r="AQ958" s="277">
        <f t="shared" si="3348"/>
        <v>0</v>
      </c>
      <c r="AR958" s="277">
        <f t="shared" si="3348"/>
        <v>0</v>
      </c>
      <c r="AS958" s="277">
        <f t="shared" si="3348"/>
        <v>0</v>
      </c>
      <c r="AT958" s="277">
        <f t="shared" si="3348"/>
        <v>0</v>
      </c>
      <c r="AU958" s="277">
        <f t="shared" si="3348"/>
        <v>0</v>
      </c>
      <c r="AV958" s="277">
        <f t="shared" si="3348"/>
        <v>0</v>
      </c>
      <c r="AW958" s="277">
        <f t="shared" si="3348"/>
        <v>0</v>
      </c>
      <c r="AX958" s="277">
        <f t="shared" si="3348"/>
        <v>0</v>
      </c>
      <c r="AY958" s="277">
        <f t="shared" si="3348"/>
        <v>0</v>
      </c>
      <c r="AZ958" s="277">
        <f t="shared" si="3348"/>
        <v>0</v>
      </c>
      <c r="BA958" s="277">
        <f t="shared" si="3348"/>
        <v>0</v>
      </c>
      <c r="BB958" s="277">
        <f t="shared" si="3348"/>
        <v>0</v>
      </c>
      <c r="BC958" s="277">
        <f t="shared" si="3348"/>
        <v>0</v>
      </c>
      <c r="BD958" s="277">
        <f t="shared" si="3348"/>
        <v>0</v>
      </c>
      <c r="BE958" s="277">
        <f t="shared" si="3348"/>
        <v>0</v>
      </c>
      <c r="BF958" s="277">
        <f t="shared" si="3348"/>
        <v>0</v>
      </c>
      <c r="BG958" s="277">
        <f t="shared" si="3348"/>
        <v>0</v>
      </c>
      <c r="BH958" s="277">
        <f t="shared" si="3348"/>
        <v>0</v>
      </c>
      <c r="BI958" s="277">
        <f t="shared" si="3348"/>
        <v>0</v>
      </c>
      <c r="BJ958" s="277">
        <f t="shared" si="3348"/>
        <v>0</v>
      </c>
      <c r="BK958" s="277">
        <f t="shared" si="3348"/>
        <v>0</v>
      </c>
      <c r="BL958" s="277">
        <f t="shared" si="3348"/>
        <v>0</v>
      </c>
      <c r="BM958" s="277">
        <f t="shared" si="3348"/>
        <v>0</v>
      </c>
      <c r="BN958" s="277">
        <f t="shared" si="3348"/>
        <v>0</v>
      </c>
      <c r="BO958" s="277">
        <f t="shared" si="3348"/>
        <v>0</v>
      </c>
      <c r="BP958" s="277">
        <f t="shared" si="3348"/>
        <v>0</v>
      </c>
      <c r="BQ958" s="277">
        <f t="shared" si="3348"/>
        <v>0</v>
      </c>
      <c r="BR958" s="277">
        <f t="shared" si="3348"/>
        <v>0</v>
      </c>
      <c r="BS958" s="277">
        <f t="shared" si="3348"/>
        <v>0</v>
      </c>
      <c r="BT958" s="277">
        <f t="shared" si="3349"/>
        <v>0</v>
      </c>
      <c r="BU958" s="277">
        <f t="shared" si="3349"/>
        <v>0</v>
      </c>
      <c r="BV958" s="277">
        <f t="shared" si="3349"/>
        <v>0</v>
      </c>
      <c r="BW958" s="277">
        <f t="shared" si="3349"/>
        <v>0</v>
      </c>
      <c r="BX958" s="277">
        <f t="shared" si="3349"/>
        <v>0</v>
      </c>
      <c r="BY958" s="277">
        <f t="shared" si="3349"/>
        <v>0</v>
      </c>
      <c r="BZ958" s="277">
        <f t="shared" si="3349"/>
        <v>0</v>
      </c>
    </row>
    <row r="959" spans="1:78" ht="15" x14ac:dyDescent="0.25">
      <c r="A959" s="325"/>
      <c r="B959" s="77">
        <f t="shared" si="3350"/>
        <v>0</v>
      </c>
      <c r="C959" s="325"/>
      <c r="D959" s="325"/>
      <c r="E959" s="170" t="s">
        <v>56</v>
      </c>
      <c r="F959" s="325"/>
      <c r="G959" s="277">
        <f t="shared" si="3351"/>
        <v>0</v>
      </c>
      <c r="H959" s="277">
        <f t="shared" ref="H959:BS962" si="3352">H704+H729+H754+H779+H804+H829+H854+H879+H904+H929</f>
        <v>0</v>
      </c>
      <c r="I959" s="277">
        <f t="shared" si="3352"/>
        <v>0</v>
      </c>
      <c r="J959" s="277">
        <f t="shared" si="3352"/>
        <v>0</v>
      </c>
      <c r="K959" s="277">
        <f t="shared" si="3352"/>
        <v>0</v>
      </c>
      <c r="L959" s="277">
        <f t="shared" si="3352"/>
        <v>0</v>
      </c>
      <c r="M959" s="277">
        <f t="shared" si="3352"/>
        <v>0</v>
      </c>
      <c r="N959" s="277">
        <f t="shared" si="3352"/>
        <v>0</v>
      </c>
      <c r="O959" s="277">
        <f t="shared" si="3352"/>
        <v>0</v>
      </c>
      <c r="P959" s="277">
        <f t="shared" si="3352"/>
        <v>0</v>
      </c>
      <c r="Q959" s="277">
        <f t="shared" si="3352"/>
        <v>0</v>
      </c>
      <c r="R959" s="277">
        <f t="shared" si="3352"/>
        <v>0</v>
      </c>
      <c r="S959" s="277">
        <f t="shared" si="3352"/>
        <v>0</v>
      </c>
      <c r="T959" s="277">
        <f t="shared" si="3352"/>
        <v>0</v>
      </c>
      <c r="U959" s="277">
        <f t="shared" si="3352"/>
        <v>0</v>
      </c>
      <c r="V959" s="277">
        <f t="shared" si="3352"/>
        <v>0</v>
      </c>
      <c r="W959" s="277">
        <f t="shared" si="3352"/>
        <v>0</v>
      </c>
      <c r="X959" s="277">
        <f t="shared" si="3352"/>
        <v>0</v>
      </c>
      <c r="Y959" s="277">
        <f t="shared" si="3352"/>
        <v>0</v>
      </c>
      <c r="Z959" s="277">
        <f t="shared" si="3352"/>
        <v>0</v>
      </c>
      <c r="AA959" s="277">
        <f t="shared" si="3352"/>
        <v>0</v>
      </c>
      <c r="AB959" s="277">
        <f t="shared" si="3352"/>
        <v>0</v>
      </c>
      <c r="AC959" s="277">
        <f t="shared" si="3352"/>
        <v>0</v>
      </c>
      <c r="AD959" s="277">
        <f t="shared" si="3352"/>
        <v>0</v>
      </c>
      <c r="AE959" s="277">
        <f t="shared" si="3352"/>
        <v>0</v>
      </c>
      <c r="AF959" s="277">
        <f t="shared" si="3352"/>
        <v>0</v>
      </c>
      <c r="AG959" s="277">
        <f t="shared" si="3352"/>
        <v>0</v>
      </c>
      <c r="AH959" s="277">
        <f t="shared" si="3352"/>
        <v>0</v>
      </c>
      <c r="AI959" s="277">
        <f t="shared" si="3352"/>
        <v>0</v>
      </c>
      <c r="AJ959" s="277">
        <f t="shared" si="3352"/>
        <v>0</v>
      </c>
      <c r="AK959" s="277">
        <f t="shared" si="3352"/>
        <v>0</v>
      </c>
      <c r="AL959" s="277">
        <f t="shared" si="3352"/>
        <v>0</v>
      </c>
      <c r="AM959" s="277">
        <f t="shared" si="3352"/>
        <v>0</v>
      </c>
      <c r="AN959" s="277">
        <f t="shared" si="3352"/>
        <v>0</v>
      </c>
      <c r="AO959" s="277">
        <f t="shared" si="3352"/>
        <v>0</v>
      </c>
      <c r="AP959" s="277">
        <f t="shared" si="3352"/>
        <v>0</v>
      </c>
      <c r="AQ959" s="277">
        <f t="shared" si="3352"/>
        <v>0</v>
      </c>
      <c r="AR959" s="277">
        <f t="shared" si="3352"/>
        <v>0</v>
      </c>
      <c r="AS959" s="277">
        <f t="shared" si="3352"/>
        <v>0</v>
      </c>
      <c r="AT959" s="277">
        <f t="shared" si="3352"/>
        <v>0</v>
      </c>
      <c r="AU959" s="277">
        <f t="shared" si="3352"/>
        <v>0</v>
      </c>
      <c r="AV959" s="277">
        <f t="shared" si="3352"/>
        <v>0</v>
      </c>
      <c r="AW959" s="277">
        <f t="shared" si="3352"/>
        <v>0</v>
      </c>
      <c r="AX959" s="277">
        <f t="shared" si="3352"/>
        <v>0</v>
      </c>
      <c r="AY959" s="277">
        <f t="shared" si="3352"/>
        <v>0</v>
      </c>
      <c r="AZ959" s="277">
        <f t="shared" si="3352"/>
        <v>0</v>
      </c>
      <c r="BA959" s="277">
        <f t="shared" si="3352"/>
        <v>0</v>
      </c>
      <c r="BB959" s="277">
        <f t="shared" si="3352"/>
        <v>0</v>
      </c>
      <c r="BC959" s="277">
        <f t="shared" si="3352"/>
        <v>0</v>
      </c>
      <c r="BD959" s="277">
        <f t="shared" si="3352"/>
        <v>0</v>
      </c>
      <c r="BE959" s="277">
        <f t="shared" si="3352"/>
        <v>0</v>
      </c>
      <c r="BF959" s="277">
        <f t="shared" si="3352"/>
        <v>0</v>
      </c>
      <c r="BG959" s="277">
        <f t="shared" si="3352"/>
        <v>0</v>
      </c>
      <c r="BH959" s="277">
        <f t="shared" si="3352"/>
        <v>0</v>
      </c>
      <c r="BI959" s="277">
        <f t="shared" si="3352"/>
        <v>0</v>
      </c>
      <c r="BJ959" s="277">
        <f t="shared" si="3352"/>
        <v>0</v>
      </c>
      <c r="BK959" s="277">
        <f t="shared" si="3352"/>
        <v>0</v>
      </c>
      <c r="BL959" s="277">
        <f t="shared" si="3352"/>
        <v>0</v>
      </c>
      <c r="BM959" s="277">
        <f t="shared" si="3352"/>
        <v>0</v>
      </c>
      <c r="BN959" s="277">
        <f t="shared" si="3352"/>
        <v>0</v>
      </c>
      <c r="BO959" s="277">
        <f t="shared" si="3352"/>
        <v>0</v>
      </c>
      <c r="BP959" s="277">
        <f t="shared" si="3352"/>
        <v>0</v>
      </c>
      <c r="BQ959" s="277">
        <f t="shared" si="3352"/>
        <v>0</v>
      </c>
      <c r="BR959" s="277">
        <f t="shared" si="3352"/>
        <v>0</v>
      </c>
      <c r="BS959" s="277">
        <f t="shared" si="3352"/>
        <v>0</v>
      </c>
      <c r="BT959" s="277">
        <f t="shared" si="3349"/>
        <v>0</v>
      </c>
      <c r="BU959" s="277">
        <f t="shared" si="3349"/>
        <v>0</v>
      </c>
      <c r="BV959" s="277">
        <f t="shared" si="3349"/>
        <v>0</v>
      </c>
      <c r="BW959" s="277">
        <f t="shared" si="3349"/>
        <v>0</v>
      </c>
      <c r="BX959" s="277">
        <f t="shared" si="3349"/>
        <v>0</v>
      </c>
      <c r="BY959" s="277">
        <f t="shared" si="3349"/>
        <v>0</v>
      </c>
      <c r="BZ959" s="277">
        <f t="shared" si="3349"/>
        <v>0</v>
      </c>
    </row>
    <row r="960" spans="1:78" ht="15" x14ac:dyDescent="0.25">
      <c r="A960" s="325"/>
      <c r="B960" s="77">
        <f t="shared" si="3350"/>
        <v>0</v>
      </c>
      <c r="C960" s="325"/>
      <c r="D960" s="325"/>
      <c r="E960" s="170" t="s">
        <v>55</v>
      </c>
      <c r="F960" s="325"/>
      <c r="G960" s="277">
        <f t="shared" si="3351"/>
        <v>0</v>
      </c>
      <c r="H960" s="277">
        <f t="shared" si="3352"/>
        <v>0</v>
      </c>
      <c r="I960" s="277">
        <f t="shared" si="3352"/>
        <v>0</v>
      </c>
      <c r="J960" s="277">
        <f t="shared" si="3352"/>
        <v>0</v>
      </c>
      <c r="K960" s="277">
        <f t="shared" si="3352"/>
        <v>0</v>
      </c>
      <c r="L960" s="277">
        <f t="shared" si="3352"/>
        <v>0</v>
      </c>
      <c r="M960" s="277">
        <f t="shared" si="3352"/>
        <v>0</v>
      </c>
      <c r="N960" s="277">
        <f t="shared" si="3352"/>
        <v>0</v>
      </c>
      <c r="O960" s="277">
        <f t="shared" si="3352"/>
        <v>0</v>
      </c>
      <c r="P960" s="277">
        <f t="shared" si="3352"/>
        <v>0</v>
      </c>
      <c r="Q960" s="277">
        <f t="shared" si="3352"/>
        <v>0</v>
      </c>
      <c r="R960" s="277">
        <f t="shared" si="3352"/>
        <v>0</v>
      </c>
      <c r="S960" s="277">
        <f t="shared" si="3352"/>
        <v>0</v>
      </c>
      <c r="T960" s="277">
        <f t="shared" si="3352"/>
        <v>0</v>
      </c>
      <c r="U960" s="277">
        <f t="shared" si="3352"/>
        <v>0</v>
      </c>
      <c r="V960" s="277">
        <f t="shared" si="3352"/>
        <v>0</v>
      </c>
      <c r="W960" s="277">
        <f t="shared" si="3352"/>
        <v>0</v>
      </c>
      <c r="X960" s="277">
        <f t="shared" si="3352"/>
        <v>0</v>
      </c>
      <c r="Y960" s="277">
        <f t="shared" si="3352"/>
        <v>0</v>
      </c>
      <c r="Z960" s="277">
        <f t="shared" si="3352"/>
        <v>0</v>
      </c>
      <c r="AA960" s="277">
        <f t="shared" si="3352"/>
        <v>0</v>
      </c>
      <c r="AB960" s="277">
        <f t="shared" si="3352"/>
        <v>0</v>
      </c>
      <c r="AC960" s="277">
        <f t="shared" si="3352"/>
        <v>0</v>
      </c>
      <c r="AD960" s="277">
        <f t="shared" si="3352"/>
        <v>0</v>
      </c>
      <c r="AE960" s="277">
        <f t="shared" si="3352"/>
        <v>0</v>
      </c>
      <c r="AF960" s="277">
        <f t="shared" si="3352"/>
        <v>0</v>
      </c>
      <c r="AG960" s="277">
        <f t="shared" si="3352"/>
        <v>0</v>
      </c>
      <c r="AH960" s="277">
        <f t="shared" si="3352"/>
        <v>0</v>
      </c>
      <c r="AI960" s="277">
        <f t="shared" si="3352"/>
        <v>0</v>
      </c>
      <c r="AJ960" s="277">
        <f t="shared" si="3352"/>
        <v>0</v>
      </c>
      <c r="AK960" s="277">
        <f t="shared" si="3352"/>
        <v>0</v>
      </c>
      <c r="AL960" s="277">
        <f t="shared" si="3352"/>
        <v>0</v>
      </c>
      <c r="AM960" s="277">
        <f t="shared" si="3352"/>
        <v>0</v>
      </c>
      <c r="AN960" s="277">
        <f t="shared" si="3352"/>
        <v>0</v>
      </c>
      <c r="AO960" s="277">
        <f t="shared" si="3352"/>
        <v>0</v>
      </c>
      <c r="AP960" s="277">
        <f t="shared" si="3352"/>
        <v>0</v>
      </c>
      <c r="AQ960" s="277">
        <f t="shared" si="3352"/>
        <v>0</v>
      </c>
      <c r="AR960" s="277">
        <f t="shared" si="3352"/>
        <v>0</v>
      </c>
      <c r="AS960" s="277">
        <f t="shared" si="3352"/>
        <v>0</v>
      </c>
      <c r="AT960" s="277">
        <f t="shared" si="3352"/>
        <v>0</v>
      </c>
      <c r="AU960" s="277">
        <f t="shared" si="3352"/>
        <v>0</v>
      </c>
      <c r="AV960" s="277">
        <f t="shared" si="3352"/>
        <v>0</v>
      </c>
      <c r="AW960" s="277">
        <f t="shared" si="3352"/>
        <v>0</v>
      </c>
      <c r="AX960" s="277">
        <f t="shared" si="3352"/>
        <v>0</v>
      </c>
      <c r="AY960" s="277">
        <f t="shared" si="3352"/>
        <v>0</v>
      </c>
      <c r="AZ960" s="277">
        <f t="shared" si="3352"/>
        <v>0</v>
      </c>
      <c r="BA960" s="277">
        <f t="shared" si="3352"/>
        <v>0</v>
      </c>
      <c r="BB960" s="277">
        <f t="shared" si="3352"/>
        <v>0</v>
      </c>
      <c r="BC960" s="277">
        <f t="shared" si="3352"/>
        <v>0</v>
      </c>
      <c r="BD960" s="277">
        <f t="shared" si="3352"/>
        <v>0</v>
      </c>
      <c r="BE960" s="277">
        <f t="shared" si="3352"/>
        <v>0</v>
      </c>
      <c r="BF960" s="277">
        <f t="shared" si="3352"/>
        <v>0</v>
      </c>
      <c r="BG960" s="277">
        <f t="shared" si="3352"/>
        <v>0</v>
      </c>
      <c r="BH960" s="277">
        <f t="shared" si="3352"/>
        <v>0</v>
      </c>
      <c r="BI960" s="277">
        <f t="shared" si="3352"/>
        <v>0</v>
      </c>
      <c r="BJ960" s="277">
        <f t="shared" si="3352"/>
        <v>0</v>
      </c>
      <c r="BK960" s="277">
        <f t="shared" si="3352"/>
        <v>0</v>
      </c>
      <c r="BL960" s="277">
        <f t="shared" si="3352"/>
        <v>0</v>
      </c>
      <c r="BM960" s="277">
        <f t="shared" si="3352"/>
        <v>0</v>
      </c>
      <c r="BN960" s="277">
        <f t="shared" si="3352"/>
        <v>0</v>
      </c>
      <c r="BO960" s="277">
        <f t="shared" si="3352"/>
        <v>0</v>
      </c>
      <c r="BP960" s="277">
        <f t="shared" si="3352"/>
        <v>0</v>
      </c>
      <c r="BQ960" s="277">
        <f t="shared" si="3352"/>
        <v>0</v>
      </c>
      <c r="BR960" s="277">
        <f t="shared" si="3352"/>
        <v>0</v>
      </c>
      <c r="BS960" s="277">
        <f t="shared" si="3352"/>
        <v>0</v>
      </c>
      <c r="BT960" s="277">
        <f t="shared" si="3349"/>
        <v>0</v>
      </c>
      <c r="BU960" s="277">
        <f t="shared" si="3349"/>
        <v>0</v>
      </c>
      <c r="BV960" s="277">
        <f t="shared" si="3349"/>
        <v>0</v>
      </c>
      <c r="BW960" s="277">
        <f t="shared" si="3349"/>
        <v>0</v>
      </c>
      <c r="BX960" s="277">
        <f t="shared" si="3349"/>
        <v>0</v>
      </c>
      <c r="BY960" s="277">
        <f t="shared" si="3349"/>
        <v>0</v>
      </c>
      <c r="BZ960" s="277">
        <f t="shared" si="3349"/>
        <v>0</v>
      </c>
    </row>
    <row r="961" spans="1:78" ht="15" x14ac:dyDescent="0.25">
      <c r="A961" s="325"/>
      <c r="B961" s="77">
        <f t="shared" si="3350"/>
        <v>0</v>
      </c>
      <c r="C961" s="325"/>
      <c r="D961" s="325"/>
      <c r="E961" s="170" t="s">
        <v>2</v>
      </c>
      <c r="F961" s="325"/>
      <c r="G961" s="277">
        <f t="shared" si="3351"/>
        <v>0</v>
      </c>
      <c r="H961" s="277">
        <f t="shared" si="3352"/>
        <v>0</v>
      </c>
      <c r="I961" s="277">
        <f t="shared" si="3352"/>
        <v>0</v>
      </c>
      <c r="J961" s="277">
        <f t="shared" si="3352"/>
        <v>0</v>
      </c>
      <c r="K961" s="277">
        <f t="shared" si="3352"/>
        <v>0</v>
      </c>
      <c r="L961" s="277">
        <f t="shared" si="3352"/>
        <v>0</v>
      </c>
      <c r="M961" s="277">
        <f t="shared" si="3352"/>
        <v>0</v>
      </c>
      <c r="N961" s="277">
        <f t="shared" si="3352"/>
        <v>0</v>
      </c>
      <c r="O961" s="277">
        <f t="shared" si="3352"/>
        <v>0</v>
      </c>
      <c r="P961" s="277">
        <f t="shared" si="3352"/>
        <v>0</v>
      </c>
      <c r="Q961" s="277">
        <f t="shared" si="3352"/>
        <v>0</v>
      </c>
      <c r="R961" s="277">
        <f t="shared" si="3352"/>
        <v>0</v>
      </c>
      <c r="S961" s="277">
        <f t="shared" si="3352"/>
        <v>0</v>
      </c>
      <c r="T961" s="277">
        <f t="shared" si="3352"/>
        <v>0</v>
      </c>
      <c r="U961" s="277">
        <f t="shared" si="3352"/>
        <v>0</v>
      </c>
      <c r="V961" s="277">
        <f t="shared" si="3352"/>
        <v>0</v>
      </c>
      <c r="W961" s="277">
        <f t="shared" si="3352"/>
        <v>0</v>
      </c>
      <c r="X961" s="277">
        <f t="shared" si="3352"/>
        <v>0</v>
      </c>
      <c r="Y961" s="277">
        <f t="shared" si="3352"/>
        <v>0</v>
      </c>
      <c r="Z961" s="277">
        <f t="shared" si="3352"/>
        <v>0</v>
      </c>
      <c r="AA961" s="277">
        <f t="shared" si="3352"/>
        <v>0</v>
      </c>
      <c r="AB961" s="277">
        <f t="shared" si="3352"/>
        <v>0</v>
      </c>
      <c r="AC961" s="277">
        <f t="shared" si="3352"/>
        <v>0</v>
      </c>
      <c r="AD961" s="277">
        <f t="shared" si="3352"/>
        <v>0</v>
      </c>
      <c r="AE961" s="277">
        <f t="shared" si="3352"/>
        <v>0</v>
      </c>
      <c r="AF961" s="277">
        <f t="shared" si="3352"/>
        <v>0</v>
      </c>
      <c r="AG961" s="277">
        <f t="shared" si="3352"/>
        <v>0</v>
      </c>
      <c r="AH961" s="277">
        <f t="shared" si="3352"/>
        <v>0</v>
      </c>
      <c r="AI961" s="277">
        <f t="shared" si="3352"/>
        <v>0</v>
      </c>
      <c r="AJ961" s="277">
        <f t="shared" si="3352"/>
        <v>0</v>
      </c>
      <c r="AK961" s="277">
        <f t="shared" si="3352"/>
        <v>0</v>
      </c>
      <c r="AL961" s="277">
        <f t="shared" si="3352"/>
        <v>0</v>
      </c>
      <c r="AM961" s="277">
        <f t="shared" si="3352"/>
        <v>0</v>
      </c>
      <c r="AN961" s="277">
        <f t="shared" si="3352"/>
        <v>0</v>
      </c>
      <c r="AO961" s="277">
        <f t="shared" si="3352"/>
        <v>0</v>
      </c>
      <c r="AP961" s="277">
        <f t="shared" si="3352"/>
        <v>0</v>
      </c>
      <c r="AQ961" s="277">
        <f t="shared" si="3352"/>
        <v>0</v>
      </c>
      <c r="AR961" s="277">
        <f t="shared" si="3352"/>
        <v>0</v>
      </c>
      <c r="AS961" s="277">
        <f t="shared" si="3352"/>
        <v>0</v>
      </c>
      <c r="AT961" s="277">
        <f t="shared" si="3352"/>
        <v>0</v>
      </c>
      <c r="AU961" s="277">
        <f t="shared" si="3352"/>
        <v>0</v>
      </c>
      <c r="AV961" s="277">
        <f t="shared" si="3352"/>
        <v>0</v>
      </c>
      <c r="AW961" s="277">
        <f t="shared" si="3352"/>
        <v>0</v>
      </c>
      <c r="AX961" s="277">
        <f t="shared" si="3352"/>
        <v>0</v>
      </c>
      <c r="AY961" s="277">
        <f t="shared" si="3352"/>
        <v>0</v>
      </c>
      <c r="AZ961" s="277">
        <f t="shared" si="3352"/>
        <v>0</v>
      </c>
      <c r="BA961" s="277">
        <f t="shared" si="3352"/>
        <v>0</v>
      </c>
      <c r="BB961" s="277">
        <f t="shared" si="3352"/>
        <v>0</v>
      </c>
      <c r="BC961" s="277">
        <f t="shared" si="3352"/>
        <v>0</v>
      </c>
      <c r="BD961" s="277">
        <f t="shared" si="3352"/>
        <v>0</v>
      </c>
      <c r="BE961" s="277">
        <f t="shared" si="3352"/>
        <v>0</v>
      </c>
      <c r="BF961" s="277">
        <f t="shared" si="3352"/>
        <v>0</v>
      </c>
      <c r="BG961" s="277">
        <f t="shared" si="3352"/>
        <v>0</v>
      </c>
      <c r="BH961" s="277">
        <f t="shared" si="3352"/>
        <v>0</v>
      </c>
      <c r="BI961" s="277">
        <f t="shared" si="3352"/>
        <v>0</v>
      </c>
      <c r="BJ961" s="277">
        <f t="shared" si="3352"/>
        <v>0</v>
      </c>
      <c r="BK961" s="277">
        <f t="shared" si="3352"/>
        <v>0</v>
      </c>
      <c r="BL961" s="277">
        <f t="shared" si="3352"/>
        <v>0</v>
      </c>
      <c r="BM961" s="277">
        <f t="shared" si="3352"/>
        <v>0</v>
      </c>
      <c r="BN961" s="277">
        <f t="shared" si="3352"/>
        <v>0</v>
      </c>
      <c r="BO961" s="277">
        <f t="shared" si="3352"/>
        <v>0</v>
      </c>
      <c r="BP961" s="277">
        <f t="shared" si="3352"/>
        <v>0</v>
      </c>
      <c r="BQ961" s="277">
        <f t="shared" si="3352"/>
        <v>0</v>
      </c>
      <c r="BR961" s="277">
        <f t="shared" si="3352"/>
        <v>0</v>
      </c>
      <c r="BS961" s="277">
        <f t="shared" si="3352"/>
        <v>0</v>
      </c>
      <c r="BT961" s="277">
        <f t="shared" si="3349"/>
        <v>0</v>
      </c>
      <c r="BU961" s="277">
        <f t="shared" si="3349"/>
        <v>0</v>
      </c>
      <c r="BV961" s="277">
        <f t="shared" si="3349"/>
        <v>0</v>
      </c>
      <c r="BW961" s="277">
        <f t="shared" si="3349"/>
        <v>0</v>
      </c>
      <c r="BX961" s="277">
        <f t="shared" si="3349"/>
        <v>0</v>
      </c>
      <c r="BY961" s="277">
        <f t="shared" si="3349"/>
        <v>0</v>
      </c>
      <c r="BZ961" s="277">
        <f t="shared" si="3349"/>
        <v>0</v>
      </c>
    </row>
    <row r="962" spans="1:78" ht="15" x14ac:dyDescent="0.25">
      <c r="A962" s="325"/>
      <c r="B962" s="77">
        <f t="shared" si="3350"/>
        <v>-13133.46472</v>
      </c>
      <c r="C962" s="325"/>
      <c r="D962" s="325"/>
      <c r="E962" s="170" t="s">
        <v>83</v>
      </c>
      <c r="F962" s="325"/>
      <c r="G962" s="277">
        <f t="shared" si="3351"/>
        <v>0</v>
      </c>
      <c r="H962" s="277">
        <f t="shared" si="3352"/>
        <v>0</v>
      </c>
      <c r="I962" s="277">
        <f t="shared" si="3352"/>
        <v>0</v>
      </c>
      <c r="J962" s="277">
        <f t="shared" si="3352"/>
        <v>0</v>
      </c>
      <c r="K962" s="277">
        <f t="shared" si="3352"/>
        <v>0</v>
      </c>
      <c r="L962" s="277">
        <f t="shared" si="3352"/>
        <v>0</v>
      </c>
      <c r="M962" s="277">
        <f t="shared" si="3352"/>
        <v>0</v>
      </c>
      <c r="N962" s="277">
        <f t="shared" si="3352"/>
        <v>0</v>
      </c>
      <c r="O962" s="277">
        <f t="shared" si="3352"/>
        <v>0</v>
      </c>
      <c r="P962" s="277">
        <f t="shared" si="3352"/>
        <v>0</v>
      </c>
      <c r="Q962" s="277">
        <f t="shared" si="3352"/>
        <v>0</v>
      </c>
      <c r="R962" s="277">
        <f t="shared" si="3352"/>
        <v>-106.33941999999999</v>
      </c>
      <c r="S962" s="277">
        <f t="shared" si="3352"/>
        <v>0</v>
      </c>
      <c r="T962" s="277">
        <f t="shared" si="3352"/>
        <v>0</v>
      </c>
      <c r="U962" s="277">
        <f t="shared" si="3352"/>
        <v>0</v>
      </c>
      <c r="V962" s="277">
        <f t="shared" si="3352"/>
        <v>0</v>
      </c>
      <c r="W962" s="277">
        <f t="shared" si="3352"/>
        <v>0</v>
      </c>
      <c r="X962" s="277">
        <f t="shared" si="3352"/>
        <v>-818.28629000000001</v>
      </c>
      <c r="Y962" s="277">
        <f t="shared" si="3352"/>
        <v>0</v>
      </c>
      <c r="Z962" s="277">
        <f t="shared" si="3352"/>
        <v>0</v>
      </c>
      <c r="AA962" s="277">
        <f t="shared" si="3352"/>
        <v>0</v>
      </c>
      <c r="AB962" s="277">
        <f t="shared" si="3352"/>
        <v>0</v>
      </c>
      <c r="AC962" s="277">
        <f t="shared" si="3352"/>
        <v>0</v>
      </c>
      <c r="AD962" s="277">
        <f t="shared" si="3352"/>
        <v>-1557.4036000000001</v>
      </c>
      <c r="AE962" s="277">
        <f t="shared" si="3352"/>
        <v>0</v>
      </c>
      <c r="AF962" s="277">
        <f t="shared" si="3352"/>
        <v>0</v>
      </c>
      <c r="AG962" s="277">
        <f t="shared" si="3352"/>
        <v>0</v>
      </c>
      <c r="AH962" s="277">
        <f t="shared" si="3352"/>
        <v>0</v>
      </c>
      <c r="AI962" s="277">
        <f t="shared" si="3352"/>
        <v>0</v>
      </c>
      <c r="AJ962" s="277">
        <f t="shared" si="3352"/>
        <v>-744.30973999999992</v>
      </c>
      <c r="AK962" s="277">
        <f t="shared" si="3352"/>
        <v>0</v>
      </c>
      <c r="AL962" s="277">
        <f t="shared" si="3352"/>
        <v>0</v>
      </c>
      <c r="AM962" s="277">
        <f t="shared" si="3352"/>
        <v>0</v>
      </c>
      <c r="AN962" s="277">
        <f t="shared" si="3352"/>
        <v>0</v>
      </c>
      <c r="AO962" s="277">
        <f t="shared" si="3352"/>
        <v>0</v>
      </c>
      <c r="AP962" s="277">
        <f t="shared" si="3352"/>
        <v>-6583.1531799999993</v>
      </c>
      <c r="AQ962" s="277">
        <f t="shared" si="3352"/>
        <v>0</v>
      </c>
      <c r="AR962" s="277">
        <f t="shared" si="3352"/>
        <v>0</v>
      </c>
      <c r="AS962" s="277">
        <f t="shared" si="3352"/>
        <v>0</v>
      </c>
      <c r="AT962" s="277">
        <f t="shared" si="3352"/>
        <v>0</v>
      </c>
      <c r="AU962" s="277">
        <f t="shared" si="3352"/>
        <v>0</v>
      </c>
      <c r="AV962" s="277">
        <f t="shared" si="3352"/>
        <v>-3323.9724900000001</v>
      </c>
      <c r="AW962" s="277">
        <f t="shared" si="3352"/>
        <v>0</v>
      </c>
      <c r="AX962" s="277">
        <f t="shared" si="3352"/>
        <v>0</v>
      </c>
      <c r="AY962" s="277">
        <f t="shared" si="3352"/>
        <v>0</v>
      </c>
      <c r="AZ962" s="277">
        <f t="shared" si="3352"/>
        <v>0</v>
      </c>
      <c r="BA962" s="277">
        <f t="shared" si="3352"/>
        <v>0</v>
      </c>
      <c r="BB962" s="277">
        <f t="shared" si="3352"/>
        <v>0</v>
      </c>
      <c r="BC962" s="277">
        <f t="shared" si="3352"/>
        <v>0</v>
      </c>
      <c r="BD962" s="277">
        <f t="shared" si="3352"/>
        <v>0</v>
      </c>
      <c r="BE962" s="277">
        <f t="shared" si="3352"/>
        <v>0</v>
      </c>
      <c r="BF962" s="277">
        <f t="shared" si="3352"/>
        <v>0</v>
      </c>
      <c r="BG962" s="277">
        <f t="shared" si="3352"/>
        <v>0</v>
      </c>
      <c r="BH962" s="277">
        <f t="shared" si="3352"/>
        <v>0</v>
      </c>
      <c r="BI962" s="277">
        <f t="shared" si="3352"/>
        <v>0</v>
      </c>
      <c r="BJ962" s="277">
        <f t="shared" si="3352"/>
        <v>0</v>
      </c>
      <c r="BK962" s="277">
        <f t="shared" si="3352"/>
        <v>0</v>
      </c>
      <c r="BL962" s="277">
        <f t="shared" si="3352"/>
        <v>0</v>
      </c>
      <c r="BM962" s="277">
        <f t="shared" si="3352"/>
        <v>0</v>
      </c>
      <c r="BN962" s="277">
        <f t="shared" si="3352"/>
        <v>0</v>
      </c>
      <c r="BO962" s="277">
        <f t="shared" si="3352"/>
        <v>0</v>
      </c>
      <c r="BP962" s="277">
        <f t="shared" si="3352"/>
        <v>0</v>
      </c>
      <c r="BQ962" s="277">
        <f t="shared" si="3352"/>
        <v>0</v>
      </c>
      <c r="BR962" s="277">
        <f t="shared" si="3352"/>
        <v>0</v>
      </c>
      <c r="BS962" s="277">
        <f t="shared" ref="BS962:BZ963" si="3353">BS707+BS732+BS757+BS782+BS807+BS832+BS857+BS882+BS907+BS932</f>
        <v>0</v>
      </c>
      <c r="BT962" s="277">
        <f t="shared" si="3353"/>
        <v>0</v>
      </c>
      <c r="BU962" s="277">
        <f t="shared" si="3353"/>
        <v>0</v>
      </c>
      <c r="BV962" s="277">
        <f t="shared" si="3353"/>
        <v>0</v>
      </c>
      <c r="BW962" s="277">
        <f t="shared" si="3353"/>
        <v>0</v>
      </c>
      <c r="BX962" s="277">
        <f t="shared" si="3353"/>
        <v>0</v>
      </c>
      <c r="BY962" s="277">
        <f t="shared" si="3353"/>
        <v>0</v>
      </c>
      <c r="BZ962" s="277">
        <f t="shared" si="3353"/>
        <v>0</v>
      </c>
    </row>
    <row r="963" spans="1:78" ht="15" x14ac:dyDescent="0.25">
      <c r="A963" s="325"/>
      <c r="B963" s="77">
        <f>SUM(G963:BZ963)</f>
        <v>0</v>
      </c>
      <c r="C963" s="325"/>
      <c r="D963" s="325"/>
      <c r="E963" s="170" t="s">
        <v>84</v>
      </c>
      <c r="F963" s="325"/>
      <c r="G963" s="277">
        <f t="shared" si="3351"/>
        <v>0</v>
      </c>
      <c r="H963" s="277">
        <f t="shared" ref="H963:BS963" si="3354">H708+H733+H758+H783+H808+H833+H858+H883+H908+H933</f>
        <v>0</v>
      </c>
      <c r="I963" s="277">
        <f t="shared" si="3354"/>
        <v>0</v>
      </c>
      <c r="J963" s="277">
        <f t="shared" si="3354"/>
        <v>0</v>
      </c>
      <c r="K963" s="277">
        <f t="shared" si="3354"/>
        <v>0</v>
      </c>
      <c r="L963" s="277">
        <f t="shared" si="3354"/>
        <v>0</v>
      </c>
      <c r="M963" s="277">
        <f t="shared" si="3354"/>
        <v>0</v>
      </c>
      <c r="N963" s="277">
        <f t="shared" si="3354"/>
        <v>0</v>
      </c>
      <c r="O963" s="277">
        <f t="shared" si="3354"/>
        <v>0</v>
      </c>
      <c r="P963" s="277">
        <f t="shared" si="3354"/>
        <v>0</v>
      </c>
      <c r="Q963" s="277">
        <f t="shared" si="3354"/>
        <v>0</v>
      </c>
      <c r="R963" s="277">
        <f t="shared" si="3354"/>
        <v>0</v>
      </c>
      <c r="S963" s="277">
        <f t="shared" si="3354"/>
        <v>0</v>
      </c>
      <c r="T963" s="277">
        <f t="shared" si="3354"/>
        <v>0</v>
      </c>
      <c r="U963" s="277">
        <f t="shared" si="3354"/>
        <v>0</v>
      </c>
      <c r="V963" s="277">
        <f t="shared" si="3354"/>
        <v>0</v>
      </c>
      <c r="W963" s="277">
        <f t="shared" si="3354"/>
        <v>0</v>
      </c>
      <c r="X963" s="277">
        <f t="shared" si="3354"/>
        <v>0</v>
      </c>
      <c r="Y963" s="277">
        <f t="shared" si="3354"/>
        <v>0</v>
      </c>
      <c r="Z963" s="277">
        <f t="shared" si="3354"/>
        <v>0</v>
      </c>
      <c r="AA963" s="277">
        <f t="shared" si="3354"/>
        <v>0</v>
      </c>
      <c r="AB963" s="277">
        <f t="shared" si="3354"/>
        <v>0</v>
      </c>
      <c r="AC963" s="277">
        <f t="shared" si="3354"/>
        <v>0</v>
      </c>
      <c r="AD963" s="277">
        <f t="shared" si="3354"/>
        <v>0</v>
      </c>
      <c r="AE963" s="277">
        <f t="shared" si="3354"/>
        <v>0</v>
      </c>
      <c r="AF963" s="277">
        <f t="shared" si="3354"/>
        <v>0</v>
      </c>
      <c r="AG963" s="277">
        <f t="shared" si="3354"/>
        <v>0</v>
      </c>
      <c r="AH963" s="277">
        <f t="shared" si="3354"/>
        <v>0</v>
      </c>
      <c r="AI963" s="277">
        <f t="shared" si="3354"/>
        <v>0</v>
      </c>
      <c r="AJ963" s="277">
        <f t="shared" si="3354"/>
        <v>0</v>
      </c>
      <c r="AK963" s="277">
        <f t="shared" si="3354"/>
        <v>0</v>
      </c>
      <c r="AL963" s="277">
        <f t="shared" si="3354"/>
        <v>0</v>
      </c>
      <c r="AM963" s="277">
        <f t="shared" si="3354"/>
        <v>0</v>
      </c>
      <c r="AN963" s="277">
        <f t="shared" si="3354"/>
        <v>0</v>
      </c>
      <c r="AO963" s="277">
        <f t="shared" si="3354"/>
        <v>0</v>
      </c>
      <c r="AP963" s="277">
        <f t="shared" si="3354"/>
        <v>0</v>
      </c>
      <c r="AQ963" s="277">
        <f t="shared" si="3354"/>
        <v>0</v>
      </c>
      <c r="AR963" s="277">
        <f t="shared" si="3354"/>
        <v>0</v>
      </c>
      <c r="AS963" s="277">
        <f t="shared" si="3354"/>
        <v>0</v>
      </c>
      <c r="AT963" s="277">
        <f t="shared" si="3354"/>
        <v>0</v>
      </c>
      <c r="AU963" s="277">
        <f t="shared" si="3354"/>
        <v>0</v>
      </c>
      <c r="AV963" s="277">
        <f t="shared" si="3354"/>
        <v>0</v>
      </c>
      <c r="AW963" s="277">
        <f t="shared" si="3354"/>
        <v>0</v>
      </c>
      <c r="AX963" s="277">
        <f t="shared" si="3354"/>
        <v>0</v>
      </c>
      <c r="AY963" s="277">
        <f t="shared" si="3354"/>
        <v>0</v>
      </c>
      <c r="AZ963" s="277">
        <f t="shared" si="3354"/>
        <v>0</v>
      </c>
      <c r="BA963" s="277">
        <f t="shared" si="3354"/>
        <v>0</v>
      </c>
      <c r="BB963" s="277">
        <f t="shared" si="3354"/>
        <v>0</v>
      </c>
      <c r="BC963" s="277">
        <f t="shared" si="3354"/>
        <v>0</v>
      </c>
      <c r="BD963" s="277">
        <f t="shared" si="3354"/>
        <v>0</v>
      </c>
      <c r="BE963" s="277">
        <f t="shared" si="3354"/>
        <v>0</v>
      </c>
      <c r="BF963" s="277">
        <f t="shared" si="3354"/>
        <v>0</v>
      </c>
      <c r="BG963" s="277">
        <f t="shared" si="3354"/>
        <v>0</v>
      </c>
      <c r="BH963" s="277">
        <f t="shared" si="3354"/>
        <v>0</v>
      </c>
      <c r="BI963" s="277">
        <f t="shared" si="3354"/>
        <v>0</v>
      </c>
      <c r="BJ963" s="277">
        <f t="shared" si="3354"/>
        <v>0</v>
      </c>
      <c r="BK963" s="277">
        <f t="shared" si="3354"/>
        <v>0</v>
      </c>
      <c r="BL963" s="277">
        <f t="shared" si="3354"/>
        <v>0</v>
      </c>
      <c r="BM963" s="277">
        <f t="shared" si="3354"/>
        <v>0</v>
      </c>
      <c r="BN963" s="277">
        <f t="shared" si="3354"/>
        <v>0</v>
      </c>
      <c r="BO963" s="277">
        <f t="shared" si="3354"/>
        <v>0</v>
      </c>
      <c r="BP963" s="277">
        <f t="shared" si="3354"/>
        <v>0</v>
      </c>
      <c r="BQ963" s="277">
        <f t="shared" si="3354"/>
        <v>0</v>
      </c>
      <c r="BR963" s="277">
        <f t="shared" si="3354"/>
        <v>0</v>
      </c>
      <c r="BS963" s="277">
        <f t="shared" si="3354"/>
        <v>0</v>
      </c>
      <c r="BT963" s="277">
        <f t="shared" si="3353"/>
        <v>0</v>
      </c>
      <c r="BU963" s="277">
        <f t="shared" si="3353"/>
        <v>0</v>
      </c>
      <c r="BV963" s="277">
        <f t="shared" si="3353"/>
        <v>0</v>
      </c>
      <c r="BW963" s="277">
        <f t="shared" si="3353"/>
        <v>0</v>
      </c>
      <c r="BX963" s="277">
        <f t="shared" si="3353"/>
        <v>0</v>
      </c>
      <c r="BY963" s="277">
        <f t="shared" si="3353"/>
        <v>0</v>
      </c>
      <c r="BZ963" s="277">
        <f t="shared" si="3353"/>
        <v>0</v>
      </c>
    </row>
    <row r="964" spans="1:78" ht="15" x14ac:dyDescent="0.25">
      <c r="A964" s="325"/>
      <c r="C964" s="325"/>
      <c r="D964" s="325"/>
      <c r="E964" s="170"/>
      <c r="F964" s="325"/>
      <c r="G964" s="277"/>
      <c r="H964" s="277"/>
      <c r="I964" s="277"/>
      <c r="J964" s="277"/>
      <c r="K964" s="277"/>
      <c r="L964" s="277"/>
      <c r="M964" s="277"/>
      <c r="N964" s="277"/>
      <c r="O964" s="277"/>
      <c r="P964" s="277"/>
      <c r="Q964" s="277"/>
      <c r="R964" s="277"/>
      <c r="S964" s="277"/>
      <c r="T964" s="277"/>
      <c r="U964" s="277"/>
      <c r="V964" s="277"/>
      <c r="W964" s="277"/>
      <c r="X964" s="277"/>
      <c r="Y964" s="277"/>
      <c r="Z964" s="277"/>
      <c r="AA964" s="277"/>
      <c r="AB964" s="277"/>
      <c r="AC964" s="277"/>
      <c r="AD964" s="277"/>
      <c r="AE964" s="277"/>
      <c r="AF964" s="277"/>
      <c r="AG964" s="277"/>
      <c r="AH964" s="277"/>
      <c r="AI964" s="277"/>
      <c r="AJ964" s="277"/>
      <c r="AK964" s="277"/>
      <c r="AL964" s="277"/>
      <c r="AM964" s="277"/>
      <c r="AN964" s="277"/>
      <c r="AO964" s="277"/>
      <c r="AP964" s="277"/>
      <c r="AQ964" s="277"/>
      <c r="AR964" s="277"/>
      <c r="AS964" s="277"/>
      <c r="AT964" s="277"/>
      <c r="AU964" s="277"/>
      <c r="AV964" s="277"/>
      <c r="AW964" s="277"/>
      <c r="AX964" s="277"/>
      <c r="AY964" s="277"/>
      <c r="AZ964" s="277"/>
      <c r="BA964" s="277"/>
      <c r="BB964" s="277"/>
      <c r="BC964" s="277"/>
      <c r="BD964" s="277"/>
      <c r="BE964" s="277"/>
      <c r="BF964" s="277"/>
      <c r="BG964" s="277"/>
      <c r="BH964" s="277"/>
      <c r="BI964" s="277"/>
      <c r="BJ964" s="277"/>
      <c r="BK964" s="277"/>
      <c r="BL964" s="277"/>
      <c r="BM964" s="277"/>
      <c r="BN964" s="277"/>
      <c r="BO964" s="277"/>
      <c r="BP964" s="277"/>
      <c r="BQ964" s="277"/>
      <c r="BR964" s="277"/>
      <c r="BS964" s="277"/>
      <c r="BT964" s="277"/>
      <c r="BU964" s="277"/>
      <c r="BV964" s="277"/>
      <c r="BW964" s="277"/>
      <c r="BX964" s="277"/>
      <c r="BY964" s="277"/>
      <c r="BZ964" s="277"/>
    </row>
    <row r="965" spans="1:78" ht="15" x14ac:dyDescent="0.25">
      <c r="A965" s="325"/>
      <c r="B965" s="77">
        <f>SUM(G965:BZ965)</f>
        <v>229.70078170359244</v>
      </c>
      <c r="C965" s="325"/>
      <c r="D965" s="325"/>
      <c r="E965" s="170" t="s">
        <v>5</v>
      </c>
      <c r="F965" s="325"/>
      <c r="G965" s="277">
        <f>G710+G735+G760+G785+G810+G835+G860+G885+G910+G935</f>
        <v>0</v>
      </c>
      <c r="H965" s="277">
        <f t="shared" ref="H965:BS966" si="3355">H710+H735+H760+H785+H810+H835+H860+H885+H910+H935</f>
        <v>0</v>
      </c>
      <c r="I965" s="277">
        <f t="shared" si="3355"/>
        <v>0</v>
      </c>
      <c r="J965" s="277">
        <f t="shared" si="3355"/>
        <v>0</v>
      </c>
      <c r="K965" s="277">
        <f t="shared" si="3355"/>
        <v>0</v>
      </c>
      <c r="L965" s="277">
        <f t="shared" si="3355"/>
        <v>3.6495250644654278E-4</v>
      </c>
      <c r="M965" s="277">
        <f t="shared" si="3355"/>
        <v>5.2307795452573073E-2</v>
      </c>
      <c r="N965" s="277">
        <f t="shared" si="3355"/>
        <v>0.19696297621121983</v>
      </c>
      <c r="O965" s="277">
        <f t="shared" si="3355"/>
        <v>0.48922263292877333</v>
      </c>
      <c r="P965" s="277">
        <f t="shared" si="3355"/>
        <v>1.0504106653193983</v>
      </c>
      <c r="Q965" s="277">
        <f t="shared" si="3355"/>
        <v>1.399303270410736</v>
      </c>
      <c r="R965" s="277">
        <f t="shared" si="3355"/>
        <v>0.40305483822483124</v>
      </c>
      <c r="S965" s="277">
        <f t="shared" si="3355"/>
        <v>0.19473463983932232</v>
      </c>
      <c r="T965" s="277">
        <f t="shared" si="3355"/>
        <v>1.4556907714839329</v>
      </c>
      <c r="U965" s="277">
        <f t="shared" si="3355"/>
        <v>1.8187583741272353</v>
      </c>
      <c r="V965" s="277">
        <f t="shared" si="3355"/>
        <v>1.4249957850348176</v>
      </c>
      <c r="W965" s="277">
        <f t="shared" si="3355"/>
        <v>1.4468867440073163</v>
      </c>
      <c r="X965" s="277">
        <f t="shared" si="3355"/>
        <v>-0.26106286568612835</v>
      </c>
      <c r="Y965" s="277">
        <f t="shared" si="3355"/>
        <v>1.1729295489047704</v>
      </c>
      <c r="Z965" s="277">
        <f t="shared" si="3355"/>
        <v>3.1666752379046894</v>
      </c>
      <c r="AA965" s="277">
        <f t="shared" si="3355"/>
        <v>6.0740362482621126</v>
      </c>
      <c r="AB965" s="277">
        <f t="shared" si="3355"/>
        <v>6.9117053635161323</v>
      </c>
      <c r="AC965" s="277">
        <f t="shared" si="3355"/>
        <v>11.701554952764932</v>
      </c>
      <c r="AD965" s="277">
        <f t="shared" si="3355"/>
        <v>11.039957181746658</v>
      </c>
      <c r="AE965" s="277">
        <f t="shared" si="3355"/>
        <v>6.8815066857463281</v>
      </c>
      <c r="AF965" s="277">
        <f t="shared" si="3355"/>
        <v>3.4726750203261592</v>
      </c>
      <c r="AG965" s="277">
        <f t="shared" si="3355"/>
        <v>3.3796611306350637</v>
      </c>
      <c r="AH965" s="277">
        <f t="shared" si="3355"/>
        <v>5.4610868740990171</v>
      </c>
      <c r="AI965" s="277">
        <f t="shared" si="3355"/>
        <v>8.1682898657198919</v>
      </c>
      <c r="AJ965" s="277">
        <f t="shared" si="3355"/>
        <v>10.895657652735544</v>
      </c>
      <c r="AK965" s="277">
        <f t="shared" si="3355"/>
        <v>12.093957271771949</v>
      </c>
      <c r="AL965" s="277">
        <f t="shared" si="3355"/>
        <v>14.232822061203333</v>
      </c>
      <c r="AM965" s="277">
        <f t="shared" si="3355"/>
        <v>18.819736209630637</v>
      </c>
      <c r="AN965" s="277">
        <f t="shared" si="3355"/>
        <v>20.882167866863</v>
      </c>
      <c r="AO965" s="277">
        <f t="shared" si="3355"/>
        <v>23.732761967915774</v>
      </c>
      <c r="AP965" s="277">
        <f t="shared" si="3355"/>
        <v>7.702371648007059</v>
      </c>
      <c r="AQ965" s="277">
        <f t="shared" si="3355"/>
        <v>8.2478707047635957</v>
      </c>
      <c r="AR965" s="277">
        <f t="shared" si="3355"/>
        <v>8.7933697615201343</v>
      </c>
      <c r="AS965" s="277">
        <f t="shared" si="3355"/>
        <v>9.0661192898984044</v>
      </c>
      <c r="AT965" s="277">
        <f t="shared" si="3355"/>
        <v>9.0661192898984044</v>
      </c>
      <c r="AU965" s="277">
        <f t="shared" si="3355"/>
        <v>9.0661192898984044</v>
      </c>
      <c r="AV965" s="277">
        <f t="shared" si="3355"/>
        <v>0</v>
      </c>
      <c r="AW965" s="277">
        <f t="shared" si="3355"/>
        <v>0</v>
      </c>
      <c r="AX965" s="277">
        <f t="shared" si="3355"/>
        <v>0</v>
      </c>
      <c r="AY965" s="277">
        <f t="shared" si="3355"/>
        <v>0</v>
      </c>
      <c r="AZ965" s="277">
        <f t="shared" si="3355"/>
        <v>0</v>
      </c>
      <c r="BA965" s="277">
        <f t="shared" si="3355"/>
        <v>0</v>
      </c>
      <c r="BB965" s="277">
        <f t="shared" si="3355"/>
        <v>0</v>
      </c>
      <c r="BC965" s="277">
        <f t="shared" si="3355"/>
        <v>0</v>
      </c>
      <c r="BD965" s="277">
        <f t="shared" si="3355"/>
        <v>0</v>
      </c>
      <c r="BE965" s="277">
        <f t="shared" si="3355"/>
        <v>0</v>
      </c>
      <c r="BF965" s="277">
        <f t="shared" si="3355"/>
        <v>0</v>
      </c>
      <c r="BG965" s="277">
        <f t="shared" si="3355"/>
        <v>0</v>
      </c>
      <c r="BH965" s="277">
        <f t="shared" si="3355"/>
        <v>0</v>
      </c>
      <c r="BI965" s="277">
        <f t="shared" si="3355"/>
        <v>0</v>
      </c>
      <c r="BJ965" s="277">
        <f t="shared" si="3355"/>
        <v>0</v>
      </c>
      <c r="BK965" s="277">
        <f t="shared" si="3355"/>
        <v>0</v>
      </c>
      <c r="BL965" s="277">
        <f t="shared" si="3355"/>
        <v>0</v>
      </c>
      <c r="BM965" s="277">
        <f t="shared" si="3355"/>
        <v>0</v>
      </c>
      <c r="BN965" s="277">
        <f t="shared" si="3355"/>
        <v>0</v>
      </c>
      <c r="BO965" s="277">
        <f t="shared" si="3355"/>
        <v>0</v>
      </c>
      <c r="BP965" s="277">
        <f t="shared" si="3355"/>
        <v>0</v>
      </c>
      <c r="BQ965" s="277">
        <f t="shared" si="3355"/>
        <v>0</v>
      </c>
      <c r="BR965" s="277">
        <f t="shared" si="3355"/>
        <v>0</v>
      </c>
      <c r="BS965" s="277">
        <f t="shared" si="3355"/>
        <v>0</v>
      </c>
      <c r="BT965" s="277">
        <f t="shared" ref="BT965:BZ967" si="3356">BT710+BT735+BT760+BT785+BT810+BT835+BT860+BT885+BT910+BT935</f>
        <v>0</v>
      </c>
      <c r="BU965" s="277">
        <f t="shared" si="3356"/>
        <v>0</v>
      </c>
      <c r="BV965" s="277">
        <f t="shared" si="3356"/>
        <v>0</v>
      </c>
      <c r="BW965" s="277">
        <f t="shared" si="3356"/>
        <v>0</v>
      </c>
      <c r="BX965" s="277">
        <f t="shared" si="3356"/>
        <v>0</v>
      </c>
      <c r="BY965" s="277">
        <f t="shared" si="3356"/>
        <v>0</v>
      </c>
      <c r="BZ965" s="277">
        <f t="shared" si="3356"/>
        <v>0</v>
      </c>
    </row>
    <row r="966" spans="1:78" ht="15" x14ac:dyDescent="0.25">
      <c r="A966" s="325"/>
      <c r="B966" s="77">
        <f>SUM(G966:BZ966)</f>
        <v>-229.70078170359244</v>
      </c>
      <c r="C966" s="325"/>
      <c r="D966" s="325"/>
      <c r="E966" s="170" t="s">
        <v>82</v>
      </c>
      <c r="F966" s="325"/>
      <c r="G966" s="277">
        <f t="shared" ref="G966:V969" si="3357">G711+G736+G761+G786+G811+G836+G861+G886+G911+G936</f>
        <v>0</v>
      </c>
      <c r="H966" s="277">
        <f t="shared" si="3357"/>
        <v>0</v>
      </c>
      <c r="I966" s="277">
        <f t="shared" si="3357"/>
        <v>0</v>
      </c>
      <c r="J966" s="277">
        <f t="shared" si="3357"/>
        <v>0</v>
      </c>
      <c r="K966" s="277">
        <f t="shared" si="3357"/>
        <v>0</v>
      </c>
      <c r="L966" s="277">
        <f t="shared" si="3357"/>
        <v>0</v>
      </c>
      <c r="M966" s="277">
        <f t="shared" si="3357"/>
        <v>0</v>
      </c>
      <c r="N966" s="277">
        <f t="shared" si="3357"/>
        <v>0</v>
      </c>
      <c r="O966" s="277">
        <f t="shared" si="3357"/>
        <v>0</v>
      </c>
      <c r="P966" s="277">
        <f t="shared" si="3357"/>
        <v>0</v>
      </c>
      <c r="Q966" s="277">
        <f t="shared" si="3357"/>
        <v>0</v>
      </c>
      <c r="R966" s="277">
        <f t="shared" si="3357"/>
        <v>-1.1197565237607994</v>
      </c>
      <c r="S966" s="277">
        <f t="shared" si="3357"/>
        <v>0</v>
      </c>
      <c r="T966" s="277">
        <f t="shared" si="3357"/>
        <v>0</v>
      </c>
      <c r="U966" s="277">
        <f t="shared" si="3357"/>
        <v>0</v>
      </c>
      <c r="V966" s="277">
        <f t="shared" si="3357"/>
        <v>0</v>
      </c>
      <c r="W966" s="277">
        <f t="shared" si="3355"/>
        <v>0</v>
      </c>
      <c r="X966" s="277">
        <f t="shared" si="3355"/>
        <v>-10.817912008893538</v>
      </c>
      <c r="Y966" s="277">
        <f t="shared" si="3355"/>
        <v>0</v>
      </c>
      <c r="Z966" s="277">
        <f t="shared" si="3355"/>
        <v>0</v>
      </c>
      <c r="AA966" s="277">
        <f t="shared" si="3355"/>
        <v>0</v>
      </c>
      <c r="AB966" s="277">
        <f t="shared" si="3355"/>
        <v>0</v>
      </c>
      <c r="AC966" s="277">
        <f t="shared" si="3355"/>
        <v>0</v>
      </c>
      <c r="AD966" s="277">
        <f t="shared" si="3355"/>
        <v>-14.816999755854143</v>
      </c>
      <c r="AE966" s="277">
        <f t="shared" si="3355"/>
        <v>0</v>
      </c>
      <c r="AF966" s="277">
        <f t="shared" si="3355"/>
        <v>0</v>
      </c>
      <c r="AG966" s="277">
        <f t="shared" si="3355"/>
        <v>0</v>
      </c>
      <c r="AH966" s="277">
        <f t="shared" si="3355"/>
        <v>0</v>
      </c>
      <c r="AI966" s="277">
        <f t="shared" si="3355"/>
        <v>0</v>
      </c>
      <c r="AJ966" s="277">
        <f t="shared" si="3355"/>
        <v>-39.428306447094322</v>
      </c>
      <c r="AK966" s="277">
        <f t="shared" si="3355"/>
        <v>0</v>
      </c>
      <c r="AL966" s="277">
        <f t="shared" si="3355"/>
        <v>0</v>
      </c>
      <c r="AM966" s="277">
        <f t="shared" si="3355"/>
        <v>0</v>
      </c>
      <c r="AN966" s="277">
        <f t="shared" si="3355"/>
        <v>0</v>
      </c>
      <c r="AO966" s="277">
        <f t="shared" si="3355"/>
        <v>0</v>
      </c>
      <c r="AP966" s="277">
        <f t="shared" si="3355"/>
        <v>-102.0077286922013</v>
      </c>
      <c r="AQ966" s="277">
        <f t="shared" si="3355"/>
        <v>0</v>
      </c>
      <c r="AR966" s="277">
        <f t="shared" si="3355"/>
        <v>0</v>
      </c>
      <c r="AS966" s="277">
        <f t="shared" si="3355"/>
        <v>0</v>
      </c>
      <c r="AT966" s="277">
        <f t="shared" si="3355"/>
        <v>0</v>
      </c>
      <c r="AU966" s="277">
        <f t="shared" si="3355"/>
        <v>0</v>
      </c>
      <c r="AV966" s="277">
        <f t="shared" si="3355"/>
        <v>-61.510078275788359</v>
      </c>
      <c r="AW966" s="277">
        <f t="shared" si="3355"/>
        <v>0</v>
      </c>
      <c r="AX966" s="277">
        <f t="shared" si="3355"/>
        <v>0</v>
      </c>
      <c r="AY966" s="277">
        <f t="shared" si="3355"/>
        <v>0</v>
      </c>
      <c r="AZ966" s="277">
        <f t="shared" si="3355"/>
        <v>0</v>
      </c>
      <c r="BA966" s="277">
        <f t="shared" si="3355"/>
        <v>0</v>
      </c>
      <c r="BB966" s="277">
        <f t="shared" si="3355"/>
        <v>0</v>
      </c>
      <c r="BC966" s="277">
        <f t="shared" si="3355"/>
        <v>0</v>
      </c>
      <c r="BD966" s="277">
        <f t="shared" si="3355"/>
        <v>0</v>
      </c>
      <c r="BE966" s="277">
        <f t="shared" si="3355"/>
        <v>0</v>
      </c>
      <c r="BF966" s="277">
        <f t="shared" si="3355"/>
        <v>0</v>
      </c>
      <c r="BG966" s="277">
        <f t="shared" si="3355"/>
        <v>0</v>
      </c>
      <c r="BH966" s="277">
        <f t="shared" si="3355"/>
        <v>0</v>
      </c>
      <c r="BI966" s="277">
        <f t="shared" si="3355"/>
        <v>0</v>
      </c>
      <c r="BJ966" s="277">
        <f t="shared" si="3355"/>
        <v>0</v>
      </c>
      <c r="BK966" s="277">
        <f t="shared" si="3355"/>
        <v>0</v>
      </c>
      <c r="BL966" s="277">
        <f t="shared" si="3355"/>
        <v>0</v>
      </c>
      <c r="BM966" s="277">
        <f t="shared" si="3355"/>
        <v>0</v>
      </c>
      <c r="BN966" s="277">
        <f t="shared" si="3355"/>
        <v>0</v>
      </c>
      <c r="BO966" s="277">
        <f t="shared" si="3355"/>
        <v>0</v>
      </c>
      <c r="BP966" s="277">
        <f t="shared" si="3355"/>
        <v>0</v>
      </c>
      <c r="BQ966" s="277">
        <f t="shared" si="3355"/>
        <v>0</v>
      </c>
      <c r="BR966" s="277">
        <f t="shared" si="3355"/>
        <v>0</v>
      </c>
      <c r="BS966" s="277">
        <f t="shared" si="3355"/>
        <v>0</v>
      </c>
      <c r="BT966" s="277">
        <f t="shared" si="3356"/>
        <v>0</v>
      </c>
      <c r="BU966" s="277">
        <f t="shared" si="3356"/>
        <v>0</v>
      </c>
      <c r="BV966" s="277">
        <f t="shared" si="3356"/>
        <v>0</v>
      </c>
      <c r="BW966" s="277">
        <f t="shared" si="3356"/>
        <v>0</v>
      </c>
      <c r="BX966" s="277">
        <f t="shared" si="3356"/>
        <v>0</v>
      </c>
      <c r="BY966" s="277">
        <f t="shared" si="3356"/>
        <v>0</v>
      </c>
      <c r="BZ966" s="277">
        <f t="shared" si="3356"/>
        <v>0</v>
      </c>
    </row>
    <row r="967" spans="1:78" ht="15" x14ac:dyDescent="0.25">
      <c r="A967" s="325"/>
      <c r="B967" s="325"/>
      <c r="C967" s="325"/>
      <c r="D967" s="325"/>
      <c r="E967" s="170" t="s">
        <v>65</v>
      </c>
      <c r="F967" s="325"/>
      <c r="G967" s="277">
        <f t="shared" si="3357"/>
        <v>0</v>
      </c>
      <c r="H967" s="277">
        <f t="shared" ref="H967:BS967" si="3358">H712+H737+H762+H787+H812+H837+H862+H887+H912+H937</f>
        <v>0</v>
      </c>
      <c r="I967" s="277">
        <f t="shared" si="3358"/>
        <v>0</v>
      </c>
      <c r="J967" s="277">
        <f t="shared" si="3358"/>
        <v>0</v>
      </c>
      <c r="K967" s="277">
        <f t="shared" si="3358"/>
        <v>0</v>
      </c>
      <c r="L967" s="277">
        <f t="shared" si="3358"/>
        <v>2.623643568844196E-4</v>
      </c>
      <c r="M967" s="277">
        <f t="shared" si="3358"/>
        <v>3.7604074150854781E-2</v>
      </c>
      <c r="N967" s="277">
        <f t="shared" si="3358"/>
        <v>0.14159668359824593</v>
      </c>
      <c r="O967" s="277">
        <f t="shared" si="3358"/>
        <v>0.35170215081249512</v>
      </c>
      <c r="P967" s="277">
        <f t="shared" si="3358"/>
        <v>0.75514022729811536</v>
      </c>
      <c r="Q967" s="277">
        <f t="shared" si="3358"/>
        <v>1.0059591210982781</v>
      </c>
      <c r="R967" s="277">
        <f t="shared" si="3358"/>
        <v>0.49826607080838237</v>
      </c>
      <c r="S967" s="277">
        <f t="shared" si="3358"/>
        <v>0.34850468018903996</v>
      </c>
      <c r="T967" s="277">
        <f t="shared" si="3358"/>
        <v>1.2550060432283505</v>
      </c>
      <c r="U967" s="277">
        <f t="shared" si="3358"/>
        <v>1.5160153427686207</v>
      </c>
      <c r="V967" s="277">
        <f t="shared" si="3358"/>
        <v>1.2329394174700816</v>
      </c>
      <c r="W967" s="277">
        <f t="shared" si="3358"/>
        <v>1.2486768278754108</v>
      </c>
      <c r="X967" s="277">
        <f t="shared" si="3358"/>
        <v>1.6253246319368633</v>
      </c>
      <c r="Y967" s="277">
        <f t="shared" si="3358"/>
        <v>2.6562217787862603</v>
      </c>
      <c r="Z967" s="277">
        <f t="shared" si="3358"/>
        <v>4.0895255546083025</v>
      </c>
      <c r="AA967" s="277">
        <f t="shared" si="3358"/>
        <v>6.1796273849542542</v>
      </c>
      <c r="AB967" s="277">
        <f t="shared" si="3358"/>
        <v>6.7818277119103687</v>
      </c>
      <c r="AC967" s="277">
        <f t="shared" si="3358"/>
        <v>10.225250581621331</v>
      </c>
      <c r="AD967" s="277">
        <f t="shared" si="3358"/>
        <v>12.803379253206204</v>
      </c>
      <c r="AE967" s="277">
        <f t="shared" si="3358"/>
        <v>9.8138691916315679</v>
      </c>
      <c r="AF967" s="277">
        <f t="shared" si="3358"/>
        <v>7.3632601073610076</v>
      </c>
      <c r="AG967" s="277">
        <f t="shared" si="3358"/>
        <v>7.2963924220620786</v>
      </c>
      <c r="AH967" s="277">
        <f t="shared" si="3358"/>
        <v>8.792729389038314</v>
      </c>
      <c r="AI967" s="277">
        <f t="shared" si="3358"/>
        <v>10.738937619714562</v>
      </c>
      <c r="AJ967" s="277">
        <f t="shared" si="3358"/>
        <v>14.159082150340971</v>
      </c>
      <c r="AK967" s="277">
        <f t="shared" si="3358"/>
        <v>15.020539746466243</v>
      </c>
      <c r="AL967" s="277">
        <f t="shared" si="3358"/>
        <v>16.558169643588464</v>
      </c>
      <c r="AM967" s="277">
        <f t="shared" si="3358"/>
        <v>19.855702224892852</v>
      </c>
      <c r="AN967" s="277">
        <f t="shared" si="3358"/>
        <v>21.338384343277198</v>
      </c>
      <c r="AO967" s="277">
        <f t="shared" si="3358"/>
        <v>23.387676442524036</v>
      </c>
      <c r="AP967" s="277">
        <f t="shared" si="3358"/>
        <v>24.771651630991396</v>
      </c>
      <c r="AQ967" s="277">
        <f t="shared" si="3358"/>
        <v>25.163810902893673</v>
      </c>
      <c r="AR967" s="277">
        <f t="shared" si="3358"/>
        <v>25.555970174795945</v>
      </c>
      <c r="AS967" s="277">
        <f t="shared" si="3358"/>
        <v>25.752049810747085</v>
      </c>
      <c r="AT967" s="277">
        <f t="shared" si="3358"/>
        <v>25.752049810747085</v>
      </c>
      <c r="AU967" s="277">
        <f t="shared" si="3358"/>
        <v>25.752049810747085</v>
      </c>
      <c r="AV967" s="277">
        <f t="shared" si="3358"/>
        <v>25.752049810747085</v>
      </c>
      <c r="AW967" s="277">
        <f t="shared" si="3358"/>
        <v>25.752049810747085</v>
      </c>
      <c r="AX967" s="277">
        <f t="shared" si="3358"/>
        <v>25.752049810747085</v>
      </c>
      <c r="AY967" s="277">
        <f t="shared" si="3358"/>
        <v>25.752049810747085</v>
      </c>
      <c r="AZ967" s="277">
        <f t="shared" si="3358"/>
        <v>25.752049810747085</v>
      </c>
      <c r="BA967" s="277">
        <f t="shared" si="3358"/>
        <v>25.752049810747085</v>
      </c>
      <c r="BB967" s="277">
        <f t="shared" si="3358"/>
        <v>25.752049810747085</v>
      </c>
      <c r="BC967" s="277">
        <f t="shared" si="3358"/>
        <v>25.752049810747085</v>
      </c>
      <c r="BD967" s="277">
        <f t="shared" si="3358"/>
        <v>25.752049810747085</v>
      </c>
      <c r="BE967" s="277">
        <f t="shared" si="3358"/>
        <v>25.752049810747085</v>
      </c>
      <c r="BF967" s="277">
        <f t="shared" si="3358"/>
        <v>25.752049810747085</v>
      </c>
      <c r="BG967" s="277">
        <f t="shared" si="3358"/>
        <v>25.752049810747085</v>
      </c>
      <c r="BH967" s="277">
        <f t="shared" si="3358"/>
        <v>25.752049810747085</v>
      </c>
      <c r="BI967" s="277">
        <f t="shared" si="3358"/>
        <v>25.752049810747085</v>
      </c>
      <c r="BJ967" s="277">
        <f t="shared" si="3358"/>
        <v>25.752049810747085</v>
      </c>
      <c r="BK967" s="277">
        <f t="shared" si="3358"/>
        <v>25.752049810747085</v>
      </c>
      <c r="BL967" s="277">
        <f t="shared" si="3358"/>
        <v>25.752049810747085</v>
      </c>
      <c r="BM967" s="277">
        <f t="shared" si="3358"/>
        <v>25.752049810747085</v>
      </c>
      <c r="BN967" s="277">
        <f t="shared" si="3358"/>
        <v>25.752049810747085</v>
      </c>
      <c r="BO967" s="277">
        <f t="shared" si="3358"/>
        <v>25.752049810747085</v>
      </c>
      <c r="BP967" s="277">
        <f t="shared" si="3358"/>
        <v>25.752049810747085</v>
      </c>
      <c r="BQ967" s="277">
        <f t="shared" si="3358"/>
        <v>25.752049810747085</v>
      </c>
      <c r="BR967" s="277">
        <f t="shared" si="3358"/>
        <v>25.752049810747085</v>
      </c>
      <c r="BS967" s="277">
        <f t="shared" si="3358"/>
        <v>25.752049810747085</v>
      </c>
      <c r="BT967" s="277">
        <f t="shared" si="3356"/>
        <v>25.752049810747085</v>
      </c>
      <c r="BU967" s="277">
        <f t="shared" si="3356"/>
        <v>25.752049810747085</v>
      </c>
      <c r="BV967" s="277">
        <f t="shared" si="3356"/>
        <v>25.752049810747085</v>
      </c>
      <c r="BW967" s="277">
        <f t="shared" si="3356"/>
        <v>25.752049810747085</v>
      </c>
      <c r="BX967" s="277">
        <f t="shared" si="3356"/>
        <v>25.752049810747085</v>
      </c>
      <c r="BY967" s="277">
        <f t="shared" si="3356"/>
        <v>25.752049810747085</v>
      </c>
      <c r="BZ967" s="277">
        <f t="shared" si="3356"/>
        <v>25.752049810747085</v>
      </c>
    </row>
    <row r="968" spans="1:78" ht="15" x14ac:dyDescent="0.25">
      <c r="A968" s="325"/>
      <c r="B968" s="325"/>
      <c r="C968" s="325"/>
      <c r="D968" s="325"/>
      <c r="E968" s="170"/>
      <c r="F968" s="325"/>
      <c r="G968" s="277"/>
      <c r="H968" s="277"/>
      <c r="I968" s="277"/>
      <c r="J968" s="277"/>
      <c r="K968" s="277"/>
      <c r="L968" s="277"/>
      <c r="M968" s="277"/>
      <c r="N968" s="277"/>
      <c r="O968" s="277"/>
      <c r="P968" s="277"/>
      <c r="Q968" s="277"/>
      <c r="R968" s="277"/>
      <c r="S968" s="277"/>
      <c r="T968" s="277"/>
      <c r="U968" s="277"/>
      <c r="V968" s="277"/>
      <c r="W968" s="277"/>
      <c r="X968" s="277"/>
      <c r="Y968" s="277"/>
      <c r="Z968" s="277"/>
      <c r="AA968" s="277"/>
      <c r="AB968" s="277"/>
      <c r="AC968" s="277"/>
      <c r="AD968" s="277"/>
      <c r="AE968" s="277"/>
      <c r="AF968" s="277"/>
      <c r="AG968" s="277"/>
      <c r="AH968" s="277"/>
      <c r="AI968" s="277"/>
      <c r="AJ968" s="277"/>
      <c r="AK968" s="277"/>
      <c r="AL968" s="277"/>
      <c r="AM968" s="277"/>
      <c r="AN968" s="277"/>
      <c r="AO968" s="277"/>
      <c r="AP968" s="277"/>
      <c r="AQ968" s="277"/>
      <c r="AR968" s="277"/>
      <c r="AS968" s="277"/>
      <c r="AT968" s="277"/>
      <c r="AU968" s="277"/>
      <c r="AV968" s="277"/>
      <c r="AW968" s="277"/>
      <c r="AX968" s="277"/>
      <c r="AY968" s="277"/>
      <c r="AZ968" s="277"/>
      <c r="BA968" s="277"/>
      <c r="BB968" s="277"/>
      <c r="BC968" s="277"/>
      <c r="BD968" s="277"/>
      <c r="BE968" s="277"/>
      <c r="BF968" s="277"/>
      <c r="BG968" s="277"/>
      <c r="BH968" s="277"/>
      <c r="BI968" s="277"/>
      <c r="BJ968" s="277"/>
      <c r="BK968" s="277"/>
      <c r="BL968" s="277"/>
      <c r="BM968" s="277"/>
      <c r="BN968" s="277"/>
      <c r="BO968" s="277"/>
      <c r="BP968" s="277"/>
      <c r="BQ968" s="277"/>
      <c r="BR968" s="277"/>
      <c r="BS968" s="277"/>
      <c r="BT968" s="277"/>
      <c r="BU968" s="277"/>
      <c r="BV968" s="277"/>
      <c r="BW968" s="277"/>
      <c r="BX968" s="277"/>
      <c r="BY968" s="277"/>
      <c r="BZ968" s="277"/>
    </row>
    <row r="969" spans="1:78" ht="15" x14ac:dyDescent="0.25">
      <c r="A969" s="325"/>
      <c r="B969" s="325"/>
      <c r="C969" s="325"/>
      <c r="D969" s="325"/>
      <c r="E969" s="170" t="s">
        <v>66</v>
      </c>
      <c r="F969" s="325"/>
      <c r="G969" s="277">
        <f t="shared" si="3357"/>
        <v>0</v>
      </c>
      <c r="H969" s="277">
        <f t="shared" ref="H969:BS969" si="3359">H714+H739+H764+H789+H814+H839+H864+H889+H914+H939</f>
        <v>0</v>
      </c>
      <c r="I969" s="277">
        <f t="shared" si="3359"/>
        <v>0</v>
      </c>
      <c r="J969" s="277">
        <f t="shared" si="3359"/>
        <v>0</v>
      </c>
      <c r="K969" s="277">
        <f t="shared" si="3359"/>
        <v>0</v>
      </c>
      <c r="L969" s="277">
        <f t="shared" si="3359"/>
        <v>3.6495250644654278E-4</v>
      </c>
      <c r="M969" s="277">
        <f t="shared" si="3359"/>
        <v>5.2307795452573073E-2</v>
      </c>
      <c r="N969" s="277">
        <f t="shared" si="3359"/>
        <v>0.19696297621121983</v>
      </c>
      <c r="O969" s="277">
        <f t="shared" si="3359"/>
        <v>0.48922263292877333</v>
      </c>
      <c r="P969" s="277">
        <f t="shared" si="3359"/>
        <v>1.0504106653193983</v>
      </c>
      <c r="Q969" s="277">
        <f t="shared" si="3359"/>
        <v>1.399303270410736</v>
      </c>
      <c r="R969" s="277">
        <f t="shared" si="3359"/>
        <v>0.69309510475501779</v>
      </c>
      <c r="S969" s="277">
        <f t="shared" si="3359"/>
        <v>0.48477490636950893</v>
      </c>
      <c r="T969" s="277">
        <f t="shared" si="3359"/>
        <v>1.7457310380141196</v>
      </c>
      <c r="U969" s="277">
        <f t="shared" si="3359"/>
        <v>2.108798640657422</v>
      </c>
      <c r="V969" s="277">
        <f t="shared" si="3359"/>
        <v>1.7150360515650043</v>
      </c>
      <c r="W969" s="277">
        <f t="shared" si="3359"/>
        <v>1.736927010537503</v>
      </c>
      <c r="X969" s="277">
        <f t="shared" si="3359"/>
        <v>2.2608493976030926</v>
      </c>
      <c r="Y969" s="277">
        <f t="shared" si="3359"/>
        <v>3.6948418121939914</v>
      </c>
      <c r="Z969" s="277">
        <f t="shared" si="3359"/>
        <v>5.6885875011939104</v>
      </c>
      <c r="AA969" s="277">
        <f t="shared" si="3359"/>
        <v>8.5959485115513345</v>
      </c>
      <c r="AB969" s="277">
        <f t="shared" si="3359"/>
        <v>9.4336176268053542</v>
      </c>
      <c r="AC969" s="277">
        <f t="shared" si="3359"/>
        <v>14.223467216054154</v>
      </c>
      <c r="AD969" s="277">
        <f t="shared" si="3359"/>
        <v>17.809680418982062</v>
      </c>
      <c r="AE969" s="277">
        <f t="shared" si="3359"/>
        <v>13.651229922981731</v>
      </c>
      <c r="AF969" s="277">
        <f t="shared" si="3359"/>
        <v>10.242398257561561</v>
      </c>
      <c r="AG969" s="277">
        <f t="shared" si="3359"/>
        <v>10.149384367870466</v>
      </c>
      <c r="AH969" s="277">
        <f t="shared" si="3359"/>
        <v>12.230810111334419</v>
      </c>
      <c r="AI969" s="277">
        <f t="shared" si="3359"/>
        <v>14.938013102955294</v>
      </c>
      <c r="AJ969" s="277">
        <f t="shared" si="3359"/>
        <v>19.695482195494463</v>
      </c>
      <c r="AK969" s="277">
        <f t="shared" si="3359"/>
        <v>20.893781814530868</v>
      </c>
      <c r="AL969" s="277">
        <f t="shared" si="3359"/>
        <v>23.032646603962252</v>
      </c>
      <c r="AM969" s="277">
        <f t="shared" si="3359"/>
        <v>27.619560752389557</v>
      </c>
      <c r="AN969" s="277">
        <f t="shared" si="3359"/>
        <v>29.68199240962192</v>
      </c>
      <c r="AO969" s="277">
        <f t="shared" si="3359"/>
        <v>32.53258651067469</v>
      </c>
      <c r="AP969" s="277">
        <f t="shared" si="3359"/>
        <v>34.457715441634996</v>
      </c>
      <c r="AQ969" s="277">
        <f t="shared" si="3359"/>
        <v>35.003214498391529</v>
      </c>
      <c r="AR969" s="277">
        <f t="shared" si="3359"/>
        <v>35.548713555148069</v>
      </c>
      <c r="AS969" s="277">
        <f t="shared" si="3359"/>
        <v>35.821463083526339</v>
      </c>
      <c r="AT969" s="277">
        <f t="shared" si="3359"/>
        <v>35.821463083526339</v>
      </c>
      <c r="AU969" s="277">
        <f t="shared" si="3359"/>
        <v>35.821463083526339</v>
      </c>
      <c r="AV969" s="277">
        <f t="shared" si="3359"/>
        <v>35.821463083526339</v>
      </c>
      <c r="AW969" s="277">
        <f t="shared" si="3359"/>
        <v>35.821463083526339</v>
      </c>
      <c r="AX969" s="277">
        <f t="shared" si="3359"/>
        <v>35.821463083526339</v>
      </c>
      <c r="AY969" s="277">
        <f t="shared" si="3359"/>
        <v>35.821463083526339</v>
      </c>
      <c r="AZ969" s="277">
        <f t="shared" si="3359"/>
        <v>35.821463083526339</v>
      </c>
      <c r="BA969" s="277">
        <f t="shared" si="3359"/>
        <v>35.821463083526339</v>
      </c>
      <c r="BB969" s="277">
        <f t="shared" si="3359"/>
        <v>35.821463083526339</v>
      </c>
      <c r="BC969" s="277">
        <f t="shared" si="3359"/>
        <v>35.821463083526339</v>
      </c>
      <c r="BD969" s="277">
        <f t="shared" si="3359"/>
        <v>35.821463083526339</v>
      </c>
      <c r="BE969" s="277">
        <f t="shared" si="3359"/>
        <v>35.821463083526339</v>
      </c>
      <c r="BF969" s="277">
        <f t="shared" si="3359"/>
        <v>35.821463083526339</v>
      </c>
      <c r="BG969" s="277">
        <f t="shared" si="3359"/>
        <v>35.821463083526339</v>
      </c>
      <c r="BH969" s="277">
        <f t="shared" si="3359"/>
        <v>35.821463083526339</v>
      </c>
      <c r="BI969" s="277">
        <f t="shared" si="3359"/>
        <v>35.821463083526339</v>
      </c>
      <c r="BJ969" s="277">
        <f t="shared" si="3359"/>
        <v>35.821463083526339</v>
      </c>
      <c r="BK969" s="277">
        <f t="shared" si="3359"/>
        <v>35.821463083526339</v>
      </c>
      <c r="BL969" s="277">
        <f t="shared" si="3359"/>
        <v>35.821463083526339</v>
      </c>
      <c r="BM969" s="277">
        <f t="shared" si="3359"/>
        <v>35.821463083526339</v>
      </c>
      <c r="BN969" s="277">
        <f t="shared" si="3359"/>
        <v>35.821463083526339</v>
      </c>
      <c r="BO969" s="277">
        <f t="shared" si="3359"/>
        <v>35.821463083526339</v>
      </c>
      <c r="BP969" s="277">
        <f t="shared" si="3359"/>
        <v>35.821463083526339</v>
      </c>
      <c r="BQ969" s="277">
        <f t="shared" si="3359"/>
        <v>35.821463083526339</v>
      </c>
      <c r="BR969" s="277">
        <f t="shared" si="3359"/>
        <v>35.821463083526339</v>
      </c>
      <c r="BS969" s="277">
        <f t="shared" si="3359"/>
        <v>35.821463083526339</v>
      </c>
      <c r="BT969" s="277">
        <f t="shared" ref="BT969:BZ969" si="3360">BT714+BT739+BT764+BT789+BT814+BT839+BT864+BT889+BT914+BT939</f>
        <v>35.821463083526339</v>
      </c>
      <c r="BU969" s="277">
        <f t="shared" si="3360"/>
        <v>35.821463083526339</v>
      </c>
      <c r="BV969" s="277">
        <f t="shared" si="3360"/>
        <v>35.821463083526339</v>
      </c>
      <c r="BW969" s="277">
        <f t="shared" si="3360"/>
        <v>35.821463083526339</v>
      </c>
      <c r="BX969" s="277">
        <f t="shared" si="3360"/>
        <v>35.821463083526339</v>
      </c>
      <c r="BY969" s="277">
        <f t="shared" si="3360"/>
        <v>35.821463083526339</v>
      </c>
      <c r="BZ969" s="277">
        <f t="shared" si="3360"/>
        <v>35.821463083526339</v>
      </c>
    </row>
    <row r="970" spans="1:78" ht="15" x14ac:dyDescent="0.25">
      <c r="A970" s="325"/>
      <c r="B970" s="325"/>
      <c r="C970" s="325"/>
      <c r="D970" s="325"/>
      <c r="E970" s="170" t="s">
        <v>7</v>
      </c>
      <c r="F970" s="325"/>
      <c r="G970" s="277"/>
      <c r="H970" s="277"/>
      <c r="I970" s="277"/>
      <c r="J970" s="277"/>
      <c r="K970" s="277"/>
      <c r="L970" s="277"/>
      <c r="M970" s="277"/>
      <c r="N970" s="277"/>
      <c r="O970" s="277"/>
      <c r="P970" s="277"/>
      <c r="Q970" s="277"/>
      <c r="R970" s="277"/>
      <c r="S970" s="277"/>
      <c r="T970" s="277"/>
      <c r="U970" s="277"/>
      <c r="V970" s="277"/>
      <c r="W970" s="277"/>
      <c r="X970" s="277"/>
      <c r="Y970" s="277"/>
      <c r="Z970" s="277"/>
      <c r="AA970" s="277"/>
      <c r="AB970" s="277"/>
      <c r="AC970" s="277"/>
      <c r="AD970" s="277"/>
      <c r="AE970" s="277"/>
      <c r="AF970" s="277"/>
      <c r="AG970" s="277"/>
      <c r="AH970" s="277"/>
      <c r="AI970" s="277"/>
      <c r="AJ970" s="277"/>
      <c r="AK970" s="277"/>
      <c r="AL970" s="277"/>
      <c r="AM970" s="277"/>
      <c r="AN970" s="277"/>
      <c r="AO970" s="277"/>
      <c r="AP970" s="277"/>
      <c r="AQ970" s="277"/>
      <c r="AR970" s="277"/>
      <c r="AS970" s="277"/>
      <c r="AT970" s="277"/>
      <c r="AU970" s="277"/>
      <c r="AV970" s="277"/>
      <c r="AW970" s="277"/>
      <c r="AX970" s="277"/>
      <c r="AY970" s="277"/>
      <c r="AZ970" s="277"/>
      <c r="BA970" s="277"/>
      <c r="BB970" s="277"/>
      <c r="BC970" s="277"/>
      <c r="BD970" s="277"/>
      <c r="BE970" s="277"/>
      <c r="BF970" s="277"/>
      <c r="BG970" s="277"/>
      <c r="BH970" s="277"/>
      <c r="BI970" s="277"/>
      <c r="BJ970" s="277"/>
      <c r="BK970" s="277"/>
      <c r="BL970" s="277"/>
      <c r="BM970" s="277"/>
      <c r="BN970" s="277"/>
    </row>
    <row r="971" spans="1:78" ht="15" x14ac:dyDescent="0.25">
      <c r="A971" s="325"/>
      <c r="B971" s="325"/>
      <c r="C971" s="325"/>
      <c r="D971" s="325"/>
      <c r="E971" s="170" t="s">
        <v>16</v>
      </c>
      <c r="F971" s="325"/>
      <c r="G971" s="277"/>
      <c r="H971" s="277"/>
      <c r="I971" s="277"/>
      <c r="J971" s="277"/>
      <c r="K971" s="277"/>
      <c r="L971" s="277"/>
      <c r="M971" s="277"/>
      <c r="N971" s="277"/>
      <c r="O971" s="277"/>
      <c r="P971" s="277"/>
      <c r="Q971" s="277"/>
      <c r="R971" s="277"/>
      <c r="S971" s="277"/>
      <c r="T971" s="277"/>
      <c r="U971" s="277"/>
      <c r="V971" s="277"/>
      <c r="W971" s="277"/>
      <c r="X971" s="277"/>
      <c r="Y971" s="277"/>
      <c r="Z971" s="277"/>
      <c r="AA971" s="277"/>
      <c r="AB971" s="277"/>
      <c r="AC971" s="277"/>
      <c r="AD971" s="277"/>
      <c r="AE971" s="277"/>
      <c r="AF971" s="277"/>
      <c r="AG971" s="277"/>
      <c r="AH971" s="277"/>
      <c r="AI971" s="277"/>
      <c r="AJ971" s="277"/>
      <c r="AK971" s="277"/>
      <c r="AL971" s="277"/>
      <c r="AM971" s="277"/>
      <c r="AN971" s="277"/>
      <c r="AO971" s="277"/>
      <c r="AP971" s="277"/>
      <c r="AQ971" s="277"/>
      <c r="AR971" s="277"/>
      <c r="AS971" s="277"/>
      <c r="AT971" s="277"/>
      <c r="AU971" s="277"/>
      <c r="AV971" s="277"/>
      <c r="AW971" s="277"/>
      <c r="AX971" s="277"/>
      <c r="AY971" s="277"/>
      <c r="AZ971" s="277"/>
      <c r="BA971" s="277"/>
      <c r="BB971" s="277"/>
      <c r="BC971" s="277"/>
      <c r="BD971" s="277"/>
      <c r="BE971" s="277"/>
      <c r="BF971" s="277"/>
      <c r="BG971" s="277"/>
      <c r="BH971" s="277"/>
      <c r="BI971" s="277"/>
      <c r="BJ971" s="277"/>
      <c r="BK971" s="277"/>
      <c r="BL971" s="277"/>
      <c r="BM971" s="277"/>
      <c r="BN971" s="277"/>
    </row>
    <row r="972" spans="1:78" ht="15" x14ac:dyDescent="0.25">
      <c r="A972" s="325"/>
      <c r="B972" s="325"/>
      <c r="C972" s="325"/>
      <c r="D972" s="325"/>
      <c r="E972" s="170" t="s">
        <v>80</v>
      </c>
      <c r="F972" s="325"/>
      <c r="G972" s="277"/>
      <c r="H972" s="277"/>
      <c r="I972" s="277"/>
      <c r="J972" s="277"/>
      <c r="K972" s="277"/>
      <c r="L972" s="277"/>
      <c r="M972" s="277"/>
      <c r="N972" s="277"/>
      <c r="O972" s="277"/>
      <c r="P972" s="277"/>
      <c r="Q972" s="277"/>
      <c r="R972" s="277"/>
      <c r="S972" s="277"/>
      <c r="T972" s="277"/>
      <c r="U972" s="277"/>
      <c r="V972" s="277"/>
      <c r="W972" s="277"/>
      <c r="X972" s="277"/>
      <c r="Y972" s="277"/>
      <c r="Z972" s="277"/>
      <c r="AA972" s="277"/>
      <c r="AB972" s="277"/>
      <c r="AC972" s="277"/>
      <c r="AD972" s="277"/>
      <c r="AE972" s="277"/>
      <c r="AF972" s="277"/>
      <c r="AG972" s="277"/>
      <c r="AH972" s="277"/>
      <c r="AI972" s="277"/>
      <c r="AJ972" s="277"/>
      <c r="AK972" s="277"/>
      <c r="AL972" s="277"/>
      <c r="AM972" s="277"/>
      <c r="AN972" s="277"/>
      <c r="AO972" s="277"/>
      <c r="AP972" s="277"/>
      <c r="AQ972" s="277"/>
      <c r="AR972" s="277"/>
      <c r="AS972" s="277"/>
      <c r="AT972" s="277"/>
      <c r="AU972" s="277"/>
      <c r="AV972" s="277"/>
      <c r="AW972" s="277"/>
      <c r="AX972" s="277"/>
      <c r="AY972" s="277"/>
      <c r="AZ972" s="277"/>
      <c r="BA972" s="277"/>
      <c r="BB972" s="277"/>
      <c r="BC972" s="277"/>
      <c r="BD972" s="277"/>
      <c r="BE972" s="277"/>
      <c r="BF972" s="277"/>
      <c r="BG972" s="277"/>
      <c r="BH972" s="277"/>
      <c r="BI972" s="277"/>
      <c r="BJ972" s="277"/>
      <c r="BK972" s="277"/>
      <c r="BL972" s="277"/>
      <c r="BM972" s="277"/>
      <c r="BN972" s="277"/>
    </row>
  </sheetData>
  <mergeCells count="1">
    <mergeCell ref="F391:M391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632EA21584347AA7A04ED775C72AB" ma:contentTypeVersion="0" ma:contentTypeDescription="Create a new document." ma:contentTypeScope="" ma:versionID="b178063c9d585345202e4789d048b7e8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FA3DB50B-FB1B-4FFF-9E60-522B9D0ADC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525370-54B5-4484-9A40-AB80BBBCB4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5E338844-9599-4C22-9B0F-D7CBCA9851EA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SS-GSMPII-2</vt:lpstr>
      <vt:lpstr>SS-GSMPII-3</vt:lpstr>
      <vt:lpstr>SS-GSMPII-4</vt:lpstr>
      <vt:lpstr>Roll-inDetail</vt:lpstr>
      <vt:lpstr>BonusDep</vt:lpstr>
      <vt:lpstr>Dep-Mains</vt:lpstr>
      <vt:lpstr>CWIP-UPCI </vt:lpstr>
      <vt:lpstr>Dep-Services</vt:lpstr>
      <vt:lpstr>Dep-Regulators</vt:lpstr>
      <vt:lpstr>Main Replaced</vt:lpstr>
      <vt:lpstr>INPUTS</vt:lpstr>
      <vt:lpstr>Months</vt:lpstr>
      <vt:lpstr>'SS-GSMPII-2'!Print_Area</vt:lpstr>
    </vt:vector>
  </TitlesOfParts>
  <Company>PSEG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Lam, Scott K</dc:creator>
  <cp:lastModifiedBy>Grasso, Dominick J.</cp:lastModifiedBy>
  <cp:lastPrinted>2020-09-14T14:17:24Z</cp:lastPrinted>
  <dcterms:created xsi:type="dcterms:W3CDTF">2013-01-29T22:27:20Z</dcterms:created>
  <dcterms:modified xsi:type="dcterms:W3CDTF">2021-12-22T16:49:36Z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0x010100DA8632EA21584347AA7A04ED775C72AB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